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1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1FE4\"/>
    </mc:Choice>
  </mc:AlternateContent>
  <xr:revisionPtr revIDLastSave="0" documentId="8_{34EFD597-9EDD-4307-8FDB-C19011890CB0}" xr6:coauthVersionLast="45" xr6:coauthVersionMax="45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  <c r="A32613" i="1"/>
  <c r="A32614" i="1"/>
  <c r="A32615" i="1"/>
  <c r="A32616" i="1"/>
  <c r="A32617" i="1"/>
  <c r="A32618" i="1"/>
  <c r="A32619" i="1"/>
  <c r="A32620" i="1"/>
  <c r="A32621" i="1"/>
  <c r="A32622" i="1"/>
  <c r="A32623" i="1"/>
  <c r="A32624" i="1"/>
  <c r="A32625" i="1"/>
  <c r="A32626" i="1"/>
  <c r="A32627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45" i="1"/>
  <c r="A32646" i="1"/>
  <c r="A32647" i="1"/>
  <c r="A32648" i="1"/>
  <c r="A32649" i="1"/>
  <c r="A3265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63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76" i="1"/>
  <c r="A32677" i="1"/>
  <c r="A32678" i="1"/>
  <c r="A32679" i="1"/>
  <c r="A32680" i="1"/>
  <c r="A32681" i="1"/>
  <c r="A32682" i="1"/>
  <c r="A32683" i="1"/>
  <c r="A32684" i="1"/>
  <c r="A32685" i="1"/>
  <c r="A32686" i="1"/>
  <c r="A32687" i="1"/>
  <c r="A32688" i="1"/>
  <c r="A32689" i="1"/>
  <c r="A32690" i="1"/>
  <c r="A32691" i="1"/>
  <c r="A32692" i="1"/>
  <c r="A32693" i="1"/>
  <c r="A32694" i="1"/>
  <c r="A32695" i="1"/>
  <c r="A32696" i="1"/>
  <c r="A32697" i="1"/>
  <c r="A32698" i="1"/>
  <c r="A32699" i="1"/>
  <c r="A32700" i="1"/>
  <c r="A32701" i="1"/>
  <c r="A32702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25" i="1"/>
  <c r="A32726" i="1"/>
  <c r="A32727" i="1"/>
  <c r="A32728" i="1"/>
  <c r="A32729" i="1"/>
  <c r="A32730" i="1"/>
  <c r="A32731" i="1"/>
  <c r="A32732" i="1"/>
  <c r="A32733" i="1"/>
  <c r="A32734" i="1"/>
  <c r="A32735" i="1"/>
  <c r="A32736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48" i="1"/>
  <c r="A32749" i="1"/>
  <c r="A32750" i="1"/>
  <c r="A32751" i="1"/>
  <c r="A32752" i="1"/>
  <c r="A32753" i="1"/>
  <c r="A32754" i="1"/>
  <c r="A32755" i="1"/>
  <c r="A32756" i="1"/>
  <c r="A32757" i="1"/>
  <c r="A32758" i="1"/>
  <c r="A32759" i="1"/>
  <c r="A32760" i="1"/>
  <c r="A32761" i="1"/>
  <c r="A32762" i="1"/>
  <c r="A32763" i="1"/>
  <c r="A32764" i="1"/>
  <c r="A32765" i="1"/>
  <c r="A32766" i="1"/>
  <c r="A32767" i="1"/>
  <c r="A32768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81" i="1"/>
  <c r="A32782" i="1"/>
  <c r="A32783" i="1"/>
  <c r="A32784" i="1"/>
  <c r="A32785" i="1"/>
  <c r="A32786" i="1"/>
  <c r="A32787" i="1"/>
  <c r="A32788" i="1"/>
  <c r="A32789" i="1"/>
  <c r="A32790" i="1"/>
  <c r="A32791" i="1"/>
  <c r="A32792" i="1"/>
  <c r="A32793" i="1"/>
  <c r="A32794" i="1"/>
  <c r="A32795" i="1"/>
  <c r="A32796" i="1"/>
  <c r="A32797" i="1"/>
  <c r="A32798" i="1"/>
  <c r="A32799" i="1"/>
  <c r="A32800" i="1"/>
  <c r="A32801" i="1"/>
  <c r="A32802" i="1"/>
  <c r="A32803" i="1"/>
  <c r="A32804" i="1"/>
  <c r="A32805" i="1"/>
  <c r="A32806" i="1"/>
  <c r="A32807" i="1"/>
  <c r="A32808" i="1"/>
  <c r="A32809" i="1"/>
  <c r="A32810" i="1"/>
  <c r="A32811" i="1"/>
  <c r="A32812" i="1"/>
  <c r="A32813" i="1"/>
  <c r="A32814" i="1"/>
  <c r="A32815" i="1"/>
  <c r="A32816" i="1"/>
  <c r="A32817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31" i="1"/>
  <c r="A32832" i="1"/>
  <c r="A32833" i="1"/>
  <c r="A32834" i="1"/>
  <c r="A32835" i="1"/>
  <c r="A32836" i="1"/>
  <c r="A32837" i="1"/>
  <c r="A32838" i="1"/>
  <c r="A32839" i="1"/>
  <c r="A32840" i="1"/>
  <c r="A32841" i="1"/>
  <c r="A32842" i="1"/>
  <c r="A32843" i="1"/>
  <c r="A32844" i="1"/>
  <c r="A32845" i="1"/>
  <c r="A32846" i="1"/>
  <c r="A32847" i="1"/>
  <c r="A32848" i="1"/>
  <c r="A32849" i="1"/>
  <c r="A32850" i="1"/>
  <c r="A32851" i="1"/>
  <c r="A32852" i="1"/>
  <c r="A32853" i="1"/>
  <c r="A32854" i="1"/>
  <c r="A32855" i="1"/>
  <c r="A32856" i="1"/>
  <c r="A32857" i="1"/>
  <c r="A32858" i="1"/>
  <c r="A32859" i="1"/>
  <c r="A32860" i="1"/>
  <c r="A32861" i="1"/>
  <c r="A32862" i="1"/>
  <c r="A32863" i="1"/>
  <c r="A32864" i="1"/>
  <c r="A32865" i="1"/>
  <c r="A32866" i="1"/>
  <c r="A32867" i="1"/>
  <c r="A32868" i="1"/>
  <c r="A32869" i="1"/>
  <c r="A32870" i="1"/>
  <c r="A32871" i="1"/>
  <c r="A32872" i="1"/>
  <c r="A32873" i="1"/>
  <c r="A32874" i="1"/>
  <c r="A32875" i="1"/>
  <c r="A32876" i="1"/>
  <c r="A32877" i="1"/>
  <c r="A32878" i="1"/>
  <c r="A32879" i="1"/>
  <c r="A32880" i="1"/>
  <c r="A32881" i="1"/>
  <c r="A32882" i="1"/>
  <c r="A32883" i="1"/>
  <c r="A32884" i="1"/>
  <c r="A32885" i="1"/>
  <c r="A32886" i="1"/>
  <c r="A32887" i="1"/>
  <c r="A32888" i="1"/>
  <c r="A32889" i="1"/>
  <c r="A32890" i="1"/>
  <c r="A32891" i="1"/>
  <c r="A32892" i="1"/>
  <c r="A32893" i="1"/>
  <c r="A32894" i="1"/>
  <c r="A32895" i="1"/>
  <c r="A32896" i="1"/>
  <c r="A32897" i="1"/>
  <c r="A32898" i="1"/>
  <c r="A32899" i="1"/>
  <c r="A32900" i="1"/>
  <c r="A32901" i="1"/>
  <c r="A32902" i="1"/>
  <c r="A32903" i="1"/>
  <c r="A32904" i="1"/>
  <c r="A32905" i="1"/>
  <c r="A32906" i="1"/>
  <c r="A32907" i="1"/>
  <c r="A32908" i="1"/>
  <c r="A32909" i="1"/>
  <c r="A32910" i="1"/>
  <c r="A32911" i="1"/>
  <c r="A32912" i="1"/>
  <c r="A32913" i="1"/>
  <c r="A32914" i="1"/>
  <c r="A32915" i="1"/>
  <c r="A32916" i="1"/>
  <c r="A32917" i="1"/>
  <c r="A32918" i="1"/>
  <c r="A32919" i="1"/>
  <c r="A32920" i="1"/>
  <c r="A32921" i="1"/>
  <c r="A32922" i="1"/>
  <c r="A32923" i="1"/>
  <c r="A32924" i="1"/>
  <c r="A32925" i="1"/>
  <c r="A32926" i="1"/>
  <c r="A32927" i="1"/>
  <c r="A32928" i="1"/>
  <c r="A32929" i="1"/>
  <c r="A32930" i="1"/>
  <c r="A32931" i="1"/>
  <c r="A32932" i="1"/>
  <c r="A32933" i="1"/>
  <c r="A32934" i="1"/>
  <c r="A32935" i="1"/>
  <c r="A32936" i="1"/>
  <c r="A32937" i="1"/>
  <c r="A32938" i="1"/>
  <c r="A32939" i="1"/>
  <c r="A32940" i="1"/>
  <c r="A32941" i="1"/>
  <c r="A32942" i="1"/>
  <c r="A32943" i="1"/>
  <c r="A32944" i="1"/>
  <c r="A32945" i="1"/>
  <c r="A32946" i="1"/>
  <c r="A32947" i="1"/>
  <c r="A32948" i="1"/>
  <c r="A32949" i="1"/>
  <c r="A32950" i="1"/>
  <c r="A32951" i="1"/>
  <c r="A32952" i="1"/>
  <c r="A32953" i="1"/>
  <c r="A32954" i="1"/>
  <c r="A32955" i="1"/>
  <c r="A32956" i="1"/>
  <c r="A32957" i="1"/>
  <c r="A32958" i="1"/>
  <c r="A32959" i="1"/>
  <c r="A32960" i="1"/>
  <c r="A32961" i="1"/>
  <c r="A32962" i="1"/>
  <c r="A32963" i="1"/>
  <c r="A32964" i="1"/>
  <c r="A32965" i="1"/>
  <c r="A32966" i="1"/>
  <c r="A32967" i="1"/>
  <c r="A32968" i="1"/>
  <c r="A32969" i="1"/>
  <c r="A32970" i="1"/>
  <c r="A32971" i="1"/>
  <c r="A32972" i="1"/>
  <c r="A32973" i="1"/>
  <c r="A32974" i="1"/>
  <c r="A32975" i="1"/>
  <c r="A32976" i="1"/>
  <c r="A32977" i="1"/>
  <c r="A32978" i="1"/>
  <c r="A32979" i="1"/>
  <c r="A32980" i="1"/>
  <c r="A32981" i="1"/>
  <c r="A32982" i="1"/>
  <c r="A32983" i="1"/>
  <c r="A32984" i="1"/>
  <c r="A32985" i="1"/>
  <c r="A32986" i="1"/>
  <c r="A32987" i="1"/>
  <c r="A32988" i="1"/>
  <c r="A32989" i="1"/>
  <c r="A32990" i="1"/>
  <c r="A32991" i="1"/>
  <c r="A32992" i="1"/>
  <c r="A32993" i="1"/>
  <c r="A32994" i="1"/>
  <c r="A32995" i="1"/>
  <c r="A32996" i="1"/>
  <c r="A32997" i="1"/>
  <c r="A32998" i="1"/>
  <c r="A32999" i="1"/>
  <c r="A33000" i="1"/>
  <c r="A33001" i="1"/>
  <c r="A33002" i="1"/>
  <c r="A33003" i="1"/>
  <c r="A33004" i="1"/>
  <c r="A33005" i="1"/>
  <c r="A33006" i="1"/>
  <c r="A33007" i="1"/>
  <c r="A33008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23" i="1"/>
  <c r="A33024" i="1"/>
  <c r="A33025" i="1"/>
  <c r="A33026" i="1"/>
  <c r="A33027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39" i="1"/>
  <c r="A33040" i="1"/>
  <c r="A33041" i="1"/>
  <c r="A33042" i="1"/>
  <c r="A33043" i="1"/>
  <c r="A33044" i="1"/>
  <c r="A33045" i="1"/>
  <c r="A33046" i="1"/>
  <c r="A33047" i="1"/>
  <c r="A33048" i="1"/>
  <c r="A33049" i="1"/>
  <c r="A33050" i="1"/>
  <c r="A33051" i="1"/>
  <c r="A33052" i="1"/>
  <c r="A33053" i="1"/>
  <c r="A33054" i="1"/>
  <c r="A33055" i="1"/>
  <c r="A33056" i="1"/>
  <c r="A33057" i="1"/>
  <c r="A33058" i="1"/>
  <c r="A33059" i="1"/>
  <c r="A33060" i="1"/>
  <c r="A33061" i="1"/>
  <c r="A33062" i="1"/>
  <c r="A33063" i="1"/>
  <c r="A33064" i="1"/>
  <c r="A33065" i="1"/>
  <c r="A33066" i="1"/>
  <c r="A33067" i="1"/>
  <c r="A33068" i="1"/>
  <c r="A33069" i="1"/>
  <c r="A33070" i="1"/>
  <c r="A33071" i="1"/>
  <c r="A33072" i="1"/>
  <c r="A33073" i="1"/>
  <c r="A33074" i="1"/>
  <c r="A33075" i="1"/>
  <c r="A33076" i="1"/>
  <c r="A33077" i="1"/>
  <c r="A33078" i="1"/>
  <c r="A33079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96" i="1"/>
  <c r="A33097" i="1"/>
  <c r="A33098" i="1"/>
  <c r="A33099" i="1"/>
  <c r="A33100" i="1"/>
  <c r="A33101" i="1"/>
  <c r="A33102" i="1"/>
  <c r="A33103" i="1"/>
  <c r="A33104" i="1"/>
  <c r="A33105" i="1"/>
  <c r="A33106" i="1"/>
  <c r="A33107" i="1"/>
  <c r="A33108" i="1"/>
  <c r="A33109" i="1"/>
  <c r="A33110" i="1"/>
  <c r="A33111" i="1"/>
  <c r="A33112" i="1"/>
  <c r="A33113" i="1"/>
  <c r="A33114" i="1"/>
  <c r="A33115" i="1"/>
  <c r="A33116" i="1"/>
  <c r="A33117" i="1"/>
  <c r="A33118" i="1"/>
  <c r="A33119" i="1"/>
  <c r="A33120" i="1"/>
  <c r="A33121" i="1"/>
  <c r="A33122" i="1"/>
  <c r="A33123" i="1"/>
  <c r="A33124" i="1"/>
  <c r="A33125" i="1"/>
  <c r="A33126" i="1"/>
  <c r="A33127" i="1"/>
  <c r="A33128" i="1"/>
  <c r="A33129" i="1"/>
  <c r="A33130" i="1"/>
  <c r="A33131" i="1"/>
  <c r="A33132" i="1"/>
  <c r="A33133" i="1"/>
  <c r="A33134" i="1"/>
  <c r="A33135" i="1"/>
  <c r="A33136" i="1"/>
  <c r="A33137" i="1"/>
  <c r="A33138" i="1"/>
  <c r="A33139" i="1"/>
  <c r="A33140" i="1"/>
  <c r="A33141" i="1"/>
  <c r="A33142" i="1"/>
  <c r="A33143" i="1"/>
  <c r="A33144" i="1"/>
  <c r="A33145" i="1"/>
  <c r="A33146" i="1"/>
  <c r="A33147" i="1"/>
  <c r="A33148" i="1"/>
  <c r="A33149" i="1"/>
  <c r="A33150" i="1"/>
  <c r="A33151" i="1"/>
  <c r="A33152" i="1"/>
  <c r="A33153" i="1"/>
  <c r="A33154" i="1"/>
  <c r="A33155" i="1"/>
  <c r="A33156" i="1"/>
  <c r="A33157" i="1"/>
  <c r="A33158" i="1"/>
  <c r="A33159" i="1"/>
  <c r="A33160" i="1"/>
  <c r="A33161" i="1"/>
  <c r="A33162" i="1"/>
  <c r="A33163" i="1"/>
  <c r="A33164" i="1"/>
  <c r="A33165" i="1"/>
  <c r="A33166" i="1"/>
  <c r="A33167" i="1"/>
  <c r="A33168" i="1"/>
  <c r="A33169" i="1"/>
  <c r="A33170" i="1"/>
  <c r="A33171" i="1"/>
  <c r="A33172" i="1"/>
  <c r="A33173" i="1"/>
  <c r="A33174" i="1"/>
  <c r="A33175" i="1"/>
  <c r="A33176" i="1"/>
  <c r="A33177" i="1"/>
  <c r="A33178" i="1"/>
  <c r="A33179" i="1"/>
  <c r="A33180" i="1"/>
  <c r="A33181" i="1"/>
  <c r="A33182" i="1"/>
  <c r="A33183" i="1"/>
  <c r="A33184" i="1"/>
  <c r="A33185" i="1"/>
  <c r="A33186" i="1"/>
  <c r="A33187" i="1"/>
  <c r="A33188" i="1"/>
  <c r="A33189" i="1"/>
  <c r="A33190" i="1"/>
  <c r="A33191" i="1"/>
  <c r="A33192" i="1"/>
  <c r="A33193" i="1"/>
  <c r="A33194" i="1"/>
  <c r="A33195" i="1"/>
  <c r="A33196" i="1"/>
  <c r="A33197" i="1"/>
  <c r="A33198" i="1"/>
  <c r="A33199" i="1"/>
  <c r="A33200" i="1"/>
  <c r="A33201" i="1"/>
  <c r="A33202" i="1"/>
  <c r="A33203" i="1"/>
  <c r="A33204" i="1"/>
  <c r="A33205" i="1"/>
  <c r="A33206" i="1"/>
  <c r="A33207" i="1"/>
  <c r="A33208" i="1"/>
  <c r="A33209" i="1"/>
  <c r="A33210" i="1"/>
  <c r="A33211" i="1"/>
  <c r="A33212" i="1"/>
  <c r="A33213" i="1"/>
  <c r="A33214" i="1"/>
  <c r="A33215" i="1"/>
  <c r="A33216" i="1"/>
  <c r="A33217" i="1"/>
  <c r="A33218" i="1"/>
  <c r="A33219" i="1"/>
  <c r="A33220" i="1"/>
  <c r="A33221" i="1"/>
  <c r="A33222" i="1"/>
  <c r="A33223" i="1"/>
  <c r="A33224" i="1"/>
  <c r="A33225" i="1"/>
  <c r="A33226" i="1"/>
  <c r="A33227" i="1"/>
  <c r="A33228" i="1"/>
  <c r="A33229" i="1"/>
  <c r="A33230" i="1"/>
  <c r="A33231" i="1"/>
  <c r="A33232" i="1"/>
  <c r="A33233" i="1"/>
  <c r="A33234" i="1"/>
  <c r="A33235" i="1"/>
  <c r="A33236" i="1"/>
  <c r="A33237" i="1"/>
  <c r="A33238" i="1"/>
  <c r="A33239" i="1"/>
  <c r="A33240" i="1"/>
  <c r="A33241" i="1"/>
  <c r="A33242" i="1"/>
  <c r="A33243" i="1"/>
  <c r="A33244" i="1"/>
  <c r="A33245" i="1"/>
  <c r="A33246" i="1"/>
  <c r="A33247" i="1"/>
  <c r="A33248" i="1"/>
  <c r="A33249" i="1"/>
  <c r="A33250" i="1"/>
  <c r="A33251" i="1"/>
  <c r="A33252" i="1"/>
  <c r="A33253" i="1"/>
  <c r="A33254" i="1"/>
  <c r="A33255" i="1"/>
  <c r="A33256" i="1"/>
  <c r="A33257" i="1"/>
  <c r="A33258" i="1"/>
  <c r="A33259" i="1"/>
  <c r="A33260" i="1"/>
  <c r="A33261" i="1"/>
  <c r="A33262" i="1"/>
  <c r="A33263" i="1"/>
  <c r="A33264" i="1"/>
  <c r="A33265" i="1"/>
  <c r="A33266" i="1"/>
  <c r="A33267" i="1"/>
  <c r="A33268" i="1"/>
  <c r="A33269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81" i="1"/>
  <c r="A33282" i="1"/>
  <c r="A33283" i="1"/>
  <c r="A33284" i="1"/>
  <c r="A33285" i="1"/>
  <c r="A33286" i="1"/>
  <c r="A33287" i="1"/>
  <c r="A33288" i="1"/>
  <c r="A33289" i="1"/>
  <c r="A33290" i="1"/>
  <c r="A33291" i="1"/>
  <c r="A33292" i="1"/>
  <c r="A33293" i="1"/>
  <c r="A33294" i="1"/>
  <c r="A33295" i="1"/>
  <c r="A33296" i="1"/>
  <c r="A33297" i="1"/>
  <c r="A33298" i="1"/>
  <c r="A33299" i="1"/>
  <c r="A33300" i="1"/>
  <c r="A33301" i="1"/>
  <c r="A33302" i="1"/>
  <c r="A33303" i="1"/>
  <c r="A33304" i="1"/>
  <c r="A33305" i="1"/>
  <c r="A33306" i="1"/>
  <c r="A33307" i="1"/>
  <c r="A33308" i="1"/>
  <c r="A33309" i="1"/>
  <c r="A33310" i="1"/>
  <c r="A33311" i="1"/>
  <c r="A33312" i="1"/>
  <c r="A33313" i="1"/>
  <c r="A33314" i="1"/>
  <c r="A33315" i="1"/>
  <c r="A33316" i="1"/>
  <c r="A33317" i="1"/>
  <c r="A33318" i="1"/>
  <c r="A33319" i="1"/>
  <c r="A33320" i="1"/>
  <c r="A33321" i="1"/>
  <c r="A33322" i="1"/>
  <c r="A33323" i="1"/>
  <c r="A33324" i="1"/>
  <c r="A33325" i="1"/>
  <c r="A33326" i="1"/>
  <c r="A33327" i="1"/>
  <c r="A33328" i="1"/>
  <c r="A33329" i="1"/>
  <c r="A33330" i="1"/>
  <c r="A33331" i="1"/>
  <c r="A33332" i="1"/>
  <c r="A33333" i="1"/>
  <c r="A33334" i="1"/>
  <c r="A33335" i="1"/>
  <c r="A33336" i="1"/>
  <c r="A33337" i="1"/>
  <c r="A33338" i="1"/>
  <c r="A33339" i="1"/>
  <c r="A33340" i="1"/>
  <c r="A33341" i="1"/>
  <c r="A33342" i="1"/>
  <c r="A33343" i="1"/>
  <c r="A33344" i="1"/>
  <c r="A33345" i="1"/>
  <c r="A33346" i="1"/>
  <c r="A33347" i="1"/>
  <c r="A33348" i="1"/>
  <c r="A33349" i="1"/>
  <c r="A33350" i="1"/>
  <c r="A33351" i="1"/>
  <c r="A33352" i="1"/>
  <c r="A33353" i="1"/>
  <c r="A33354" i="1"/>
  <c r="A33355" i="1"/>
  <c r="A33356" i="1"/>
  <c r="A33357" i="1"/>
  <c r="A33358" i="1"/>
  <c r="A33359" i="1"/>
  <c r="A33360" i="1"/>
  <c r="A33361" i="1"/>
  <c r="A33362" i="1"/>
  <c r="A33363" i="1"/>
  <c r="A33364" i="1"/>
  <c r="A33365" i="1"/>
  <c r="A33366" i="1"/>
  <c r="A33367" i="1"/>
  <c r="A33368" i="1"/>
  <c r="A33369" i="1"/>
  <c r="A33370" i="1"/>
  <c r="A33371" i="1"/>
  <c r="A33372" i="1"/>
  <c r="A33373" i="1"/>
  <c r="A33374" i="1"/>
  <c r="A33375" i="1"/>
  <c r="A33376" i="1"/>
  <c r="A33377" i="1"/>
  <c r="A33378" i="1"/>
  <c r="A33379" i="1"/>
  <c r="A33380" i="1"/>
  <c r="A33381" i="1"/>
  <c r="A33382" i="1"/>
  <c r="A33383" i="1"/>
  <c r="A33384" i="1"/>
  <c r="A33385" i="1"/>
  <c r="A33386" i="1"/>
  <c r="A33387" i="1"/>
  <c r="A33388" i="1"/>
  <c r="A33389" i="1"/>
  <c r="A33390" i="1"/>
  <c r="A33391" i="1"/>
  <c r="A33392" i="1"/>
  <c r="A33393" i="1"/>
  <c r="A33394" i="1"/>
  <c r="A33395" i="1"/>
  <c r="A33396" i="1"/>
  <c r="A33397" i="1"/>
  <c r="A33398" i="1"/>
  <c r="A33399" i="1"/>
  <c r="A33400" i="1"/>
  <c r="A33401" i="1"/>
  <c r="A33402" i="1"/>
  <c r="A33403" i="1"/>
  <c r="A33404" i="1"/>
  <c r="A33405" i="1"/>
  <c r="A33406" i="1"/>
  <c r="A33407" i="1"/>
  <c r="A33408" i="1"/>
  <c r="A33409" i="1"/>
  <c r="A33410" i="1"/>
  <c r="A33411" i="1"/>
  <c r="A33412" i="1"/>
  <c r="A33413" i="1"/>
  <c r="A33414" i="1"/>
  <c r="A33415" i="1"/>
  <c r="A33416" i="1"/>
  <c r="A33417" i="1"/>
  <c r="A33418" i="1"/>
  <c r="A33419" i="1"/>
  <c r="A33420" i="1"/>
  <c r="A33421" i="1"/>
  <c r="A33422" i="1"/>
  <c r="A33423" i="1"/>
  <c r="A33424" i="1"/>
  <c r="A33425" i="1"/>
  <c r="A33426" i="1"/>
  <c r="A33427" i="1"/>
  <c r="A33428" i="1"/>
  <c r="A33429" i="1"/>
  <c r="A33430" i="1"/>
  <c r="A33431" i="1"/>
  <c r="A33432" i="1"/>
  <c r="A33433" i="1"/>
  <c r="A33434" i="1"/>
  <c r="A33435" i="1"/>
  <c r="A33436" i="1"/>
  <c r="A33437" i="1"/>
  <c r="A33438" i="1"/>
  <c r="A33439" i="1"/>
  <c r="A33440" i="1"/>
  <c r="A33441" i="1"/>
  <c r="A33442" i="1"/>
  <c r="A33443" i="1"/>
  <c r="A33444" i="1"/>
  <c r="A33445" i="1"/>
  <c r="A33446" i="1"/>
  <c r="A33447" i="1"/>
  <c r="A33448" i="1"/>
  <c r="A33449" i="1"/>
  <c r="A33450" i="1"/>
  <c r="A33451" i="1"/>
  <c r="A33452" i="1"/>
  <c r="A33453" i="1"/>
  <c r="A33454" i="1"/>
  <c r="A33455" i="1"/>
  <c r="A33456" i="1"/>
  <c r="A33457" i="1"/>
  <c r="A33458" i="1"/>
  <c r="A33459" i="1"/>
  <c r="A33460" i="1"/>
  <c r="A33461" i="1"/>
  <c r="A33462" i="1"/>
  <c r="A33463" i="1"/>
  <c r="A33464" i="1"/>
  <c r="A33465" i="1"/>
  <c r="A33466" i="1"/>
  <c r="A33467" i="1"/>
  <c r="A33468" i="1"/>
  <c r="A33469" i="1"/>
  <c r="A33470" i="1"/>
  <c r="A33471" i="1"/>
  <c r="A33472" i="1"/>
  <c r="A33473" i="1"/>
  <c r="A33474" i="1"/>
  <c r="A33475" i="1"/>
  <c r="A33476" i="1"/>
  <c r="A33477" i="1"/>
  <c r="A33478" i="1"/>
  <c r="A33479" i="1"/>
  <c r="A33480" i="1"/>
  <c r="A33481" i="1"/>
  <c r="A33482" i="1"/>
  <c r="A33483" i="1"/>
  <c r="A33484" i="1"/>
  <c r="A33485" i="1"/>
  <c r="A33486" i="1"/>
  <c r="A33487" i="1"/>
  <c r="A33488" i="1"/>
  <c r="A33489" i="1"/>
  <c r="A33490" i="1"/>
  <c r="A33491" i="1"/>
  <c r="A33492" i="1"/>
  <c r="A33493" i="1"/>
  <c r="A33494" i="1"/>
  <c r="A33495" i="1"/>
  <c r="A33496" i="1"/>
  <c r="A33497" i="1"/>
  <c r="A33498" i="1"/>
  <c r="A33499" i="1"/>
  <c r="A33500" i="1"/>
  <c r="A33501" i="1"/>
  <c r="A33502" i="1"/>
  <c r="A33503" i="1"/>
  <c r="A33504" i="1"/>
  <c r="A33505" i="1"/>
  <c r="A33506" i="1"/>
  <c r="A33507" i="1"/>
  <c r="A33508" i="1"/>
  <c r="A33509" i="1"/>
  <c r="A33510" i="1"/>
  <c r="A33511" i="1"/>
  <c r="A33512" i="1"/>
  <c r="A33513" i="1"/>
  <c r="A33514" i="1"/>
  <c r="A33515" i="1"/>
  <c r="A33516" i="1"/>
  <c r="A33517" i="1"/>
  <c r="A33518" i="1"/>
  <c r="A33519" i="1"/>
  <c r="A33520" i="1"/>
  <c r="A33521" i="1"/>
  <c r="A33522" i="1"/>
  <c r="A33523" i="1"/>
  <c r="A33524" i="1"/>
  <c r="A33525" i="1"/>
  <c r="A33526" i="1"/>
  <c r="A33527" i="1"/>
  <c r="A33528" i="1"/>
  <c r="A33529" i="1"/>
  <c r="A33530" i="1"/>
  <c r="A33531" i="1"/>
  <c r="A33532" i="1"/>
  <c r="A33533" i="1"/>
  <c r="A33534" i="1"/>
  <c r="A33535" i="1"/>
  <c r="A33536" i="1"/>
  <c r="A33537" i="1"/>
  <c r="A33538" i="1"/>
  <c r="A33539" i="1"/>
  <c r="A33540" i="1"/>
  <c r="A33541" i="1"/>
  <c r="A33542" i="1"/>
  <c r="A33543" i="1"/>
  <c r="A33544" i="1"/>
  <c r="A33545" i="1"/>
  <c r="A33546" i="1"/>
  <c r="A33547" i="1"/>
  <c r="A33548" i="1"/>
  <c r="A33549" i="1"/>
  <c r="A33550" i="1"/>
  <c r="A33551" i="1"/>
  <c r="A33552" i="1"/>
  <c r="A33553" i="1"/>
  <c r="A33554" i="1"/>
  <c r="A33555" i="1"/>
  <c r="A33556" i="1"/>
  <c r="A33557" i="1"/>
  <c r="A33558" i="1"/>
  <c r="A33559" i="1"/>
  <c r="A33560" i="1"/>
  <c r="A33561" i="1"/>
  <c r="A33562" i="1"/>
  <c r="A33563" i="1"/>
  <c r="A33564" i="1"/>
  <c r="A33565" i="1"/>
  <c r="A33566" i="1"/>
  <c r="A33567" i="1"/>
  <c r="A33568" i="1"/>
  <c r="A33569" i="1"/>
  <c r="A33570" i="1"/>
  <c r="A33571" i="1"/>
  <c r="A33572" i="1"/>
  <c r="A33573" i="1"/>
  <c r="A33574" i="1"/>
  <c r="A33575" i="1"/>
  <c r="A33576" i="1"/>
  <c r="A33577" i="1"/>
  <c r="A33578" i="1"/>
  <c r="A33579" i="1"/>
  <c r="A33580" i="1"/>
  <c r="A33581" i="1"/>
  <c r="A33582" i="1"/>
  <c r="A33583" i="1"/>
  <c r="A33584" i="1"/>
  <c r="A33585" i="1"/>
  <c r="A33586" i="1"/>
  <c r="A33587" i="1"/>
  <c r="A33588" i="1"/>
  <c r="A33589" i="1"/>
  <c r="A33590" i="1"/>
  <c r="A33591" i="1"/>
  <c r="A33592" i="1"/>
  <c r="A33593" i="1"/>
  <c r="A33594" i="1"/>
  <c r="A33595" i="1"/>
  <c r="A33596" i="1"/>
  <c r="A33597" i="1"/>
  <c r="A33598" i="1"/>
  <c r="A33599" i="1"/>
  <c r="A33600" i="1"/>
  <c r="A33601" i="1"/>
  <c r="A33602" i="1"/>
  <c r="A33603" i="1"/>
  <c r="A33604" i="1"/>
  <c r="A33605" i="1"/>
  <c r="A33606" i="1"/>
  <c r="A33607" i="1"/>
  <c r="A33608" i="1"/>
  <c r="A33609" i="1"/>
  <c r="A33610" i="1"/>
  <c r="A33611" i="1"/>
  <c r="A33612" i="1"/>
  <c r="A33613" i="1"/>
  <c r="A33614" i="1"/>
  <c r="A33615" i="1"/>
  <c r="A33616" i="1"/>
  <c r="A33617" i="1"/>
  <c r="A33618" i="1"/>
  <c r="A33619" i="1"/>
  <c r="A33620" i="1"/>
  <c r="A33621" i="1"/>
  <c r="A33622" i="1"/>
  <c r="A33623" i="1"/>
  <c r="A33624" i="1"/>
  <c r="A33625" i="1"/>
  <c r="A33626" i="1"/>
  <c r="A33627" i="1"/>
  <c r="A33628" i="1"/>
  <c r="A33629" i="1"/>
  <c r="A33630" i="1"/>
  <c r="A33631" i="1"/>
  <c r="A33632" i="1"/>
  <c r="A33633" i="1"/>
  <c r="A33634" i="1"/>
  <c r="A33635" i="1"/>
  <c r="A33636" i="1"/>
  <c r="A33637" i="1"/>
  <c r="A33638" i="1"/>
  <c r="A33639" i="1"/>
  <c r="A33640" i="1"/>
  <c r="A33641" i="1"/>
  <c r="A33642" i="1"/>
  <c r="A33643" i="1"/>
  <c r="A33644" i="1"/>
  <c r="A33645" i="1"/>
  <c r="A33646" i="1"/>
  <c r="A33647" i="1"/>
  <c r="A33648" i="1"/>
  <c r="A33649" i="1"/>
  <c r="A33650" i="1"/>
  <c r="A33651" i="1"/>
  <c r="A33652" i="1"/>
  <c r="A33653" i="1"/>
  <c r="A33654" i="1"/>
  <c r="A33655" i="1"/>
  <c r="A33656" i="1"/>
  <c r="A33657" i="1"/>
  <c r="A33658" i="1"/>
  <c r="A33659" i="1"/>
  <c r="A33660" i="1"/>
  <c r="A33661" i="1"/>
  <c r="A33662" i="1"/>
  <c r="A33663" i="1"/>
  <c r="A33664" i="1"/>
  <c r="A33665" i="1"/>
  <c r="A33666" i="1"/>
  <c r="A33667" i="1"/>
  <c r="A33668" i="1"/>
  <c r="A33669" i="1"/>
  <c r="A33670" i="1"/>
  <c r="A33671" i="1"/>
  <c r="A33672" i="1"/>
  <c r="A33673" i="1"/>
  <c r="A33674" i="1"/>
  <c r="A33675" i="1"/>
  <c r="A33676" i="1"/>
  <c r="A33677" i="1"/>
  <c r="A33678" i="1"/>
  <c r="A33679" i="1"/>
  <c r="A33680" i="1"/>
  <c r="A33681" i="1"/>
  <c r="A33682" i="1"/>
  <c r="A33683" i="1"/>
  <c r="A33684" i="1"/>
  <c r="A33685" i="1"/>
  <c r="A33686" i="1"/>
  <c r="A33687" i="1"/>
  <c r="A33688" i="1"/>
  <c r="A33689" i="1"/>
  <c r="A33690" i="1"/>
  <c r="A33691" i="1"/>
  <c r="A33692" i="1"/>
  <c r="A33693" i="1"/>
  <c r="A33694" i="1"/>
  <c r="A33695" i="1"/>
  <c r="A33696" i="1"/>
  <c r="A33697" i="1"/>
  <c r="A33698" i="1"/>
  <c r="A33699" i="1"/>
  <c r="A33700" i="1"/>
  <c r="A33701" i="1"/>
  <c r="A33702" i="1"/>
  <c r="A33703" i="1"/>
  <c r="A33704" i="1"/>
  <c r="A33705" i="1"/>
  <c r="A33706" i="1"/>
  <c r="A33707" i="1"/>
  <c r="A33708" i="1"/>
  <c r="A33709" i="1"/>
  <c r="A33710" i="1"/>
  <c r="A33711" i="1"/>
  <c r="A33712" i="1"/>
  <c r="A33713" i="1"/>
  <c r="A33714" i="1"/>
  <c r="A33715" i="1"/>
  <c r="A33716" i="1"/>
  <c r="A33717" i="1"/>
  <c r="A33718" i="1"/>
  <c r="A33719" i="1"/>
  <c r="A33720" i="1"/>
  <c r="A33721" i="1"/>
  <c r="A33722" i="1"/>
  <c r="A33723" i="1"/>
  <c r="A33724" i="1"/>
  <c r="A33725" i="1"/>
  <c r="A33726" i="1"/>
  <c r="A33727" i="1"/>
  <c r="A33728" i="1"/>
  <c r="A33729" i="1"/>
  <c r="A33730" i="1"/>
  <c r="A33731" i="1"/>
  <c r="A33732" i="1"/>
  <c r="A33733" i="1"/>
  <c r="A33734" i="1"/>
  <c r="A33735" i="1"/>
  <c r="A33736" i="1"/>
  <c r="A33737" i="1"/>
  <c r="A33738" i="1"/>
  <c r="A33739" i="1"/>
  <c r="A33740" i="1"/>
  <c r="A33741" i="1"/>
  <c r="A33742" i="1"/>
  <c r="A33743" i="1"/>
  <c r="A33744" i="1"/>
  <c r="A33745" i="1"/>
  <c r="A33746" i="1"/>
  <c r="A33747" i="1"/>
  <c r="A33748" i="1"/>
  <c r="A33749" i="1"/>
  <c r="A33750" i="1"/>
  <c r="A33751" i="1"/>
  <c r="A33752" i="1"/>
  <c r="A33753" i="1"/>
  <c r="A33754" i="1"/>
  <c r="A33755" i="1"/>
  <c r="A33756" i="1"/>
  <c r="A33757" i="1"/>
  <c r="A33758" i="1"/>
  <c r="A33759" i="1"/>
  <c r="A33760" i="1"/>
  <c r="A33761" i="1"/>
  <c r="A33762" i="1"/>
  <c r="A33763" i="1"/>
  <c r="A33764" i="1"/>
  <c r="A33765" i="1"/>
  <c r="A33766" i="1"/>
  <c r="A33767" i="1"/>
  <c r="A33768" i="1"/>
  <c r="A33769" i="1"/>
  <c r="A33770" i="1"/>
  <c r="A33771" i="1"/>
  <c r="A33772" i="1"/>
  <c r="A33773" i="1"/>
  <c r="A33774" i="1"/>
  <c r="A33775" i="1"/>
  <c r="A33776" i="1"/>
  <c r="A33777" i="1"/>
  <c r="A33778" i="1"/>
  <c r="A33779" i="1"/>
  <c r="A33780" i="1"/>
  <c r="A33781" i="1"/>
  <c r="A33782" i="1"/>
  <c r="A33783" i="1"/>
  <c r="A33784" i="1"/>
  <c r="A33785" i="1"/>
  <c r="A33786" i="1"/>
  <c r="A33787" i="1"/>
  <c r="A33788" i="1"/>
  <c r="A33789" i="1"/>
  <c r="A33790" i="1"/>
  <c r="A33791" i="1"/>
  <c r="A33792" i="1"/>
  <c r="A33793" i="1"/>
  <c r="A33794" i="1"/>
  <c r="A33795" i="1"/>
  <c r="A33796" i="1"/>
  <c r="A33797" i="1"/>
  <c r="A33798" i="1"/>
  <c r="A33799" i="1"/>
  <c r="A33800" i="1"/>
  <c r="A33801" i="1"/>
  <c r="A33802" i="1"/>
  <c r="A33803" i="1"/>
  <c r="A33804" i="1"/>
  <c r="A33805" i="1"/>
  <c r="A33806" i="1"/>
  <c r="A33807" i="1"/>
  <c r="A33808" i="1"/>
  <c r="A33809" i="1"/>
  <c r="A33810" i="1"/>
  <c r="A33811" i="1"/>
  <c r="A33812" i="1"/>
  <c r="A33813" i="1"/>
  <c r="A33814" i="1"/>
  <c r="A33815" i="1"/>
  <c r="A33816" i="1"/>
  <c r="A33817" i="1"/>
  <c r="A33818" i="1"/>
  <c r="A33819" i="1"/>
  <c r="A33820" i="1"/>
  <c r="A33821" i="1"/>
  <c r="A33822" i="1"/>
  <c r="A33823" i="1"/>
  <c r="A33824" i="1"/>
  <c r="A33825" i="1"/>
  <c r="A33826" i="1"/>
  <c r="A33827" i="1"/>
  <c r="A33828" i="1"/>
  <c r="A33829" i="1"/>
  <c r="A33830" i="1"/>
  <c r="A33831" i="1"/>
  <c r="A33832" i="1"/>
  <c r="A33833" i="1"/>
  <c r="A33834" i="1"/>
  <c r="A33835" i="1"/>
  <c r="A33836" i="1"/>
  <c r="A33837" i="1"/>
  <c r="A33838" i="1"/>
  <c r="A33839" i="1"/>
  <c r="A33840" i="1"/>
  <c r="A33841" i="1"/>
  <c r="A33842" i="1"/>
  <c r="A33843" i="1"/>
  <c r="A33844" i="1"/>
  <c r="A33845" i="1"/>
  <c r="A33846" i="1"/>
  <c r="A33847" i="1"/>
  <c r="A33848" i="1"/>
  <c r="A33849" i="1"/>
  <c r="A33850" i="1"/>
  <c r="A33851" i="1"/>
  <c r="A33852" i="1"/>
  <c r="A33853" i="1"/>
  <c r="A33854" i="1"/>
  <c r="A33855" i="1"/>
  <c r="A33856" i="1"/>
  <c r="A33857" i="1"/>
  <c r="A33858" i="1"/>
  <c r="A33859" i="1"/>
  <c r="A33860" i="1"/>
  <c r="A33861" i="1"/>
  <c r="A33862" i="1"/>
  <c r="A33863" i="1"/>
  <c r="A33864" i="1"/>
  <c r="A33865" i="1"/>
  <c r="A33866" i="1"/>
  <c r="A33867" i="1"/>
  <c r="A33868" i="1"/>
  <c r="A33869" i="1"/>
  <c r="A33870" i="1"/>
  <c r="A33871" i="1"/>
  <c r="A33872" i="1"/>
  <c r="A33873" i="1"/>
  <c r="A33874" i="1"/>
  <c r="A33875" i="1"/>
  <c r="A33876" i="1"/>
  <c r="A33877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91" i="1"/>
  <c r="A33892" i="1"/>
  <c r="A33893" i="1"/>
  <c r="A33894" i="1"/>
  <c r="A33895" i="1"/>
  <c r="A33896" i="1"/>
  <c r="A33897" i="1"/>
  <c r="A33898" i="1"/>
  <c r="A33899" i="1"/>
  <c r="A33900" i="1"/>
  <c r="A33901" i="1"/>
  <c r="A33902" i="1"/>
  <c r="A33903" i="1"/>
  <c r="A33904" i="1"/>
  <c r="A33905" i="1"/>
  <c r="A33906" i="1"/>
  <c r="A33907" i="1"/>
  <c r="A33908" i="1"/>
  <c r="A33909" i="1"/>
  <c r="A33910" i="1"/>
  <c r="A33911" i="1"/>
  <c r="A33912" i="1"/>
  <c r="A33913" i="1"/>
  <c r="A33914" i="1"/>
  <c r="A33915" i="1"/>
  <c r="A33916" i="1"/>
  <c r="A33917" i="1"/>
  <c r="A33918" i="1"/>
  <c r="A33919" i="1"/>
  <c r="A33920" i="1"/>
  <c r="A33921" i="1"/>
  <c r="A33922" i="1"/>
  <c r="A33923" i="1"/>
  <c r="A33924" i="1"/>
  <c r="A33925" i="1"/>
  <c r="A33926" i="1"/>
  <c r="A33927" i="1"/>
  <c r="A33928" i="1"/>
  <c r="A33929" i="1"/>
  <c r="A33930" i="1"/>
  <c r="A33931" i="1"/>
  <c r="A33932" i="1"/>
  <c r="A33933" i="1"/>
  <c r="A33934" i="1"/>
  <c r="A33935" i="1"/>
  <c r="A33936" i="1"/>
  <c r="A33937" i="1"/>
  <c r="A33938" i="1"/>
  <c r="A33939" i="1"/>
  <c r="A33940" i="1"/>
  <c r="A33941" i="1"/>
  <c r="A33942" i="1"/>
  <c r="A33943" i="1"/>
  <c r="A33944" i="1"/>
  <c r="A33945" i="1"/>
  <c r="A33946" i="1"/>
  <c r="A33947" i="1"/>
  <c r="A33948" i="1"/>
  <c r="A33949" i="1"/>
  <c r="A33950" i="1"/>
  <c r="A33951" i="1"/>
  <c r="A33952" i="1"/>
  <c r="A33953" i="1"/>
  <c r="A33954" i="1"/>
  <c r="A33955" i="1"/>
  <c r="A33956" i="1"/>
  <c r="A33957" i="1"/>
  <c r="A33958" i="1"/>
  <c r="A33959" i="1"/>
  <c r="A33960" i="1"/>
  <c r="A33961" i="1"/>
  <c r="A33962" i="1"/>
  <c r="A33963" i="1"/>
  <c r="A33964" i="1"/>
  <c r="A33965" i="1"/>
  <c r="A33966" i="1"/>
  <c r="A33967" i="1"/>
  <c r="A33968" i="1"/>
  <c r="A33969" i="1"/>
  <c r="A33970" i="1"/>
  <c r="A33971" i="1"/>
  <c r="A33972" i="1"/>
  <c r="A33973" i="1"/>
  <c r="A33974" i="1"/>
  <c r="A33975" i="1"/>
  <c r="A33976" i="1"/>
  <c r="A33977" i="1"/>
  <c r="A33978" i="1"/>
  <c r="A33979" i="1"/>
  <c r="A33980" i="1"/>
  <c r="A33981" i="1"/>
  <c r="A33982" i="1"/>
  <c r="A33983" i="1"/>
  <c r="A33984" i="1"/>
  <c r="A33985" i="1"/>
  <c r="A33986" i="1"/>
  <c r="A33987" i="1"/>
  <c r="A33988" i="1"/>
  <c r="A33989" i="1"/>
  <c r="A33990" i="1"/>
  <c r="A33991" i="1"/>
  <c r="A33992" i="1"/>
  <c r="A33993" i="1"/>
  <c r="A33994" i="1"/>
  <c r="A33995" i="1"/>
  <c r="A33996" i="1"/>
  <c r="A33997" i="1"/>
  <c r="A33998" i="1"/>
  <c r="A33999" i="1"/>
  <c r="A34000" i="1"/>
  <c r="A34001" i="1"/>
  <c r="A34002" i="1"/>
  <c r="A34003" i="1"/>
  <c r="A34004" i="1"/>
  <c r="A34005" i="1"/>
  <c r="A34006" i="1"/>
  <c r="A34007" i="1"/>
  <c r="A34008" i="1"/>
  <c r="A34009" i="1"/>
  <c r="A34010" i="1"/>
  <c r="A34011" i="1"/>
  <c r="A34012" i="1"/>
  <c r="A34013" i="1"/>
  <c r="A34014" i="1"/>
  <c r="A34015" i="1"/>
  <c r="A34016" i="1"/>
  <c r="A34017" i="1"/>
  <c r="A34018" i="1"/>
  <c r="A34019" i="1"/>
  <c r="A34020" i="1"/>
  <c r="A34021" i="1"/>
  <c r="A34022" i="1"/>
  <c r="A34023" i="1"/>
  <c r="A34024" i="1"/>
  <c r="A34025" i="1"/>
  <c r="A34026" i="1"/>
  <c r="A34027" i="1"/>
  <c r="A34028" i="1"/>
  <c r="A34029" i="1"/>
  <c r="A34030" i="1"/>
  <c r="A34031" i="1"/>
  <c r="A34032" i="1"/>
  <c r="A34033" i="1"/>
  <c r="A34034" i="1"/>
  <c r="A34035" i="1"/>
  <c r="A34036" i="1"/>
  <c r="A34037" i="1"/>
  <c r="A34038" i="1"/>
  <c r="A34039" i="1"/>
  <c r="A34040" i="1"/>
  <c r="A34041" i="1"/>
  <c r="A34042" i="1"/>
  <c r="A34043" i="1"/>
  <c r="A34044" i="1"/>
  <c r="A34045" i="1"/>
  <c r="A34046" i="1"/>
  <c r="A34047" i="1"/>
  <c r="A34048" i="1"/>
  <c r="A34049" i="1"/>
  <c r="A34050" i="1"/>
  <c r="A34051" i="1"/>
  <c r="A34052" i="1"/>
  <c r="A34053" i="1"/>
  <c r="A34054" i="1"/>
  <c r="A34055" i="1"/>
  <c r="A34056" i="1"/>
  <c r="A34057" i="1"/>
  <c r="A34058" i="1"/>
  <c r="A34059" i="1"/>
  <c r="A34060" i="1"/>
  <c r="A34061" i="1"/>
  <c r="A34062" i="1"/>
  <c r="A34063" i="1"/>
  <c r="A34064" i="1"/>
  <c r="A34065" i="1"/>
  <c r="A34066" i="1"/>
  <c r="A34067" i="1"/>
  <c r="A34068" i="1"/>
  <c r="A34069" i="1"/>
  <c r="A34070" i="1"/>
  <c r="A34071" i="1"/>
  <c r="A34072" i="1"/>
  <c r="A34073" i="1"/>
  <c r="A34074" i="1"/>
  <c r="A34075" i="1"/>
  <c r="A34076" i="1"/>
  <c r="A34077" i="1"/>
  <c r="A34078" i="1"/>
  <c r="A34079" i="1"/>
  <c r="A34080" i="1"/>
  <c r="A34081" i="1"/>
  <c r="A34082" i="1"/>
  <c r="A34083" i="1"/>
  <c r="A34084" i="1"/>
  <c r="A34085" i="1"/>
  <c r="A34086" i="1"/>
  <c r="A34087" i="1"/>
  <c r="A34088" i="1"/>
  <c r="A34089" i="1"/>
  <c r="A34090" i="1"/>
  <c r="A34091" i="1"/>
  <c r="A34092" i="1"/>
  <c r="A34093" i="1"/>
  <c r="A34094" i="1"/>
  <c r="A34095" i="1"/>
  <c r="A34096" i="1"/>
  <c r="A34097" i="1"/>
  <c r="A34098" i="1"/>
  <c r="A34099" i="1"/>
  <c r="A34100" i="1"/>
  <c r="A34101" i="1"/>
  <c r="A34102" i="1"/>
  <c r="A34103" i="1"/>
  <c r="A34104" i="1"/>
  <c r="A34105" i="1"/>
  <c r="A34106" i="1"/>
  <c r="A34107" i="1"/>
  <c r="A34108" i="1"/>
  <c r="A34109" i="1"/>
  <c r="A34110" i="1"/>
  <c r="A34111" i="1"/>
  <c r="A34112" i="1"/>
  <c r="A34113" i="1"/>
  <c r="A34114" i="1"/>
  <c r="A34115" i="1"/>
  <c r="A34116" i="1"/>
  <c r="A34117" i="1"/>
  <c r="A34118" i="1"/>
  <c r="A34119" i="1"/>
  <c r="A34120" i="1"/>
  <c r="A34121" i="1"/>
  <c r="A34122" i="1"/>
  <c r="A34123" i="1"/>
  <c r="A34124" i="1"/>
  <c r="A34125" i="1"/>
  <c r="A34126" i="1"/>
  <c r="A34127" i="1"/>
  <c r="A34128" i="1"/>
  <c r="A34129" i="1"/>
  <c r="A34130" i="1"/>
  <c r="A34131" i="1"/>
  <c r="A34132" i="1"/>
  <c r="A34133" i="1"/>
  <c r="A34134" i="1"/>
  <c r="A34135" i="1"/>
  <c r="A34136" i="1"/>
  <c r="A34137" i="1"/>
  <c r="A34138" i="1"/>
  <c r="A34139" i="1"/>
  <c r="A34140" i="1"/>
  <c r="A34141" i="1"/>
  <c r="A34142" i="1"/>
  <c r="A34143" i="1"/>
  <c r="A34144" i="1"/>
  <c r="A34145" i="1"/>
  <c r="A34146" i="1"/>
  <c r="A34147" i="1"/>
  <c r="A34148" i="1"/>
  <c r="A34149" i="1"/>
  <c r="A34150" i="1"/>
  <c r="A34151" i="1"/>
  <c r="A34152" i="1"/>
  <c r="A34153" i="1"/>
  <c r="A34154" i="1"/>
  <c r="A34155" i="1"/>
  <c r="A34156" i="1"/>
  <c r="A34157" i="1"/>
  <c r="A34158" i="1"/>
  <c r="A34159" i="1"/>
  <c r="A34160" i="1"/>
  <c r="A34161" i="1"/>
  <c r="A34162" i="1"/>
  <c r="A34163" i="1"/>
  <c r="A34164" i="1"/>
  <c r="A34165" i="1"/>
  <c r="A34166" i="1"/>
  <c r="A34167" i="1"/>
  <c r="A34168" i="1"/>
  <c r="A34169" i="1"/>
  <c r="A34170" i="1"/>
  <c r="A34171" i="1"/>
  <c r="A34172" i="1"/>
  <c r="A34173" i="1"/>
  <c r="A34174" i="1"/>
  <c r="A34175" i="1"/>
  <c r="A34176" i="1"/>
  <c r="A34177" i="1"/>
  <c r="A34178" i="1"/>
  <c r="A34179" i="1"/>
  <c r="A34180" i="1"/>
  <c r="A34181" i="1"/>
  <c r="A34182" i="1"/>
  <c r="A34183" i="1"/>
  <c r="A34184" i="1"/>
  <c r="A34185" i="1"/>
  <c r="A34186" i="1"/>
  <c r="A34187" i="1"/>
  <c r="A34188" i="1"/>
  <c r="A34189" i="1"/>
  <c r="A34190" i="1"/>
  <c r="A34191" i="1"/>
  <c r="A34192" i="1"/>
  <c r="A34193" i="1"/>
  <c r="A34194" i="1"/>
  <c r="A34195" i="1"/>
  <c r="A34196" i="1"/>
  <c r="A34197" i="1"/>
  <c r="A34198" i="1"/>
  <c r="A34199" i="1"/>
  <c r="A34200" i="1"/>
  <c r="A34201" i="1"/>
  <c r="A34202" i="1"/>
  <c r="A34203" i="1"/>
  <c r="A34204" i="1"/>
  <c r="A34205" i="1"/>
  <c r="A34206" i="1"/>
  <c r="A34207" i="1"/>
  <c r="A34208" i="1"/>
  <c r="A34209" i="1"/>
  <c r="A34210" i="1"/>
  <c r="A34211" i="1"/>
  <c r="A34212" i="1"/>
  <c r="A34213" i="1"/>
  <c r="A34214" i="1"/>
  <c r="A34215" i="1"/>
  <c r="A34216" i="1"/>
  <c r="A34217" i="1"/>
  <c r="A34218" i="1"/>
  <c r="A34219" i="1"/>
  <c r="A34220" i="1"/>
  <c r="A34221" i="1"/>
  <c r="A34222" i="1"/>
  <c r="A34223" i="1"/>
  <c r="A34224" i="1"/>
  <c r="A34225" i="1"/>
  <c r="A34226" i="1"/>
  <c r="A34227" i="1"/>
  <c r="A34228" i="1"/>
  <c r="A34229" i="1"/>
  <c r="A34230" i="1"/>
  <c r="A34231" i="1"/>
  <c r="A34232" i="1"/>
  <c r="A34233" i="1"/>
  <c r="A34234" i="1"/>
  <c r="A34235" i="1"/>
  <c r="A34236" i="1"/>
  <c r="A34237" i="1"/>
  <c r="A34238" i="1"/>
  <c r="A34239" i="1"/>
  <c r="A34240" i="1"/>
  <c r="A34241" i="1"/>
  <c r="A34242" i="1"/>
  <c r="A34243" i="1"/>
  <c r="A34244" i="1"/>
  <c r="A34245" i="1"/>
  <c r="A34246" i="1"/>
  <c r="A34247" i="1"/>
  <c r="A34248" i="1"/>
  <c r="A34249" i="1"/>
  <c r="A34250" i="1"/>
  <c r="A34251" i="1"/>
  <c r="A34252" i="1"/>
  <c r="A34253" i="1"/>
  <c r="A34254" i="1"/>
  <c r="A34255" i="1"/>
  <c r="A34256" i="1"/>
  <c r="A34257" i="1"/>
  <c r="A34258" i="1"/>
  <c r="A34259" i="1"/>
  <c r="A34260" i="1"/>
  <c r="A34261" i="1"/>
  <c r="A34262" i="1"/>
  <c r="A34263" i="1"/>
  <c r="A34264" i="1"/>
  <c r="A34265" i="1"/>
  <c r="A34266" i="1"/>
  <c r="A34267" i="1"/>
  <c r="A34268" i="1"/>
  <c r="A34269" i="1"/>
  <c r="A34270" i="1"/>
  <c r="A34271" i="1"/>
  <c r="A34272" i="1"/>
  <c r="A34273" i="1"/>
  <c r="A34274" i="1"/>
  <c r="A34275" i="1"/>
  <c r="A34276" i="1"/>
  <c r="A34277" i="1"/>
  <c r="A34278" i="1"/>
  <c r="A34279" i="1"/>
  <c r="A34280" i="1"/>
  <c r="A34281" i="1"/>
  <c r="A34282" i="1"/>
  <c r="A34283" i="1"/>
  <c r="A34284" i="1"/>
  <c r="A34285" i="1"/>
  <c r="A34286" i="1"/>
  <c r="A34287" i="1"/>
  <c r="A34288" i="1"/>
  <c r="A34289" i="1"/>
  <c r="A34290" i="1"/>
  <c r="A34291" i="1"/>
  <c r="A34292" i="1"/>
  <c r="A34293" i="1"/>
  <c r="A34294" i="1"/>
  <c r="A34295" i="1"/>
  <c r="A34296" i="1"/>
  <c r="A34297" i="1"/>
  <c r="A34298" i="1"/>
  <c r="A34299" i="1"/>
  <c r="A34300" i="1"/>
  <c r="A34301" i="1"/>
  <c r="A34302" i="1"/>
  <c r="A34303" i="1"/>
  <c r="A34304" i="1"/>
  <c r="A34305" i="1"/>
  <c r="A34306" i="1"/>
  <c r="A34307" i="1"/>
  <c r="A34308" i="1"/>
  <c r="A34309" i="1"/>
  <c r="A34310" i="1"/>
  <c r="A34311" i="1"/>
  <c r="A34312" i="1"/>
  <c r="A34313" i="1"/>
  <c r="A34314" i="1"/>
  <c r="A34315" i="1"/>
  <c r="A34316" i="1"/>
  <c r="A34317" i="1"/>
  <c r="A34318" i="1"/>
  <c r="A34319" i="1"/>
  <c r="A34320" i="1"/>
  <c r="A34321" i="1"/>
  <c r="A34322" i="1"/>
  <c r="A34323" i="1"/>
  <c r="A34324" i="1"/>
  <c r="A34325" i="1"/>
  <c r="A34326" i="1"/>
  <c r="A34327" i="1"/>
  <c r="A34328" i="1"/>
  <c r="A34329" i="1"/>
  <c r="A34330" i="1"/>
  <c r="A34331" i="1"/>
  <c r="A34332" i="1"/>
  <c r="A34333" i="1"/>
  <c r="A34334" i="1"/>
  <c r="A34335" i="1"/>
  <c r="A34336" i="1"/>
  <c r="A34337" i="1"/>
  <c r="A34338" i="1"/>
  <c r="A34339" i="1"/>
  <c r="A34340" i="1"/>
  <c r="A34341" i="1"/>
  <c r="A34342" i="1"/>
  <c r="A34343" i="1"/>
  <c r="A34344" i="1"/>
  <c r="A34345" i="1"/>
  <c r="A34346" i="1"/>
  <c r="A34347" i="1"/>
  <c r="A34348" i="1"/>
  <c r="A34349" i="1"/>
  <c r="A34350" i="1"/>
  <c r="A34351" i="1"/>
  <c r="A34352" i="1"/>
  <c r="A34353" i="1"/>
  <c r="A34354" i="1"/>
  <c r="A34355" i="1"/>
  <c r="A34356" i="1"/>
  <c r="A34357" i="1"/>
  <c r="A34358" i="1"/>
  <c r="A34359" i="1"/>
  <c r="A34360" i="1"/>
  <c r="A34361" i="1"/>
  <c r="A34362" i="1"/>
  <c r="A34363" i="1"/>
  <c r="A34364" i="1"/>
  <c r="A34365" i="1"/>
  <c r="A34366" i="1"/>
  <c r="A34367" i="1"/>
  <c r="A34368" i="1"/>
  <c r="A34369" i="1"/>
  <c r="A34370" i="1"/>
  <c r="A34371" i="1"/>
  <c r="A34372" i="1"/>
  <c r="A34373" i="1"/>
  <c r="A34374" i="1"/>
  <c r="A34375" i="1"/>
  <c r="A34376" i="1"/>
  <c r="A34377" i="1"/>
  <c r="A34378" i="1"/>
  <c r="A34379" i="1"/>
  <c r="A34380" i="1"/>
  <c r="A34381" i="1"/>
  <c r="A34382" i="1"/>
  <c r="A34383" i="1"/>
  <c r="A34384" i="1"/>
  <c r="A34385" i="1"/>
  <c r="A34386" i="1"/>
  <c r="A34387" i="1"/>
  <c r="A34388" i="1"/>
  <c r="A34389" i="1"/>
  <c r="A34390" i="1"/>
  <c r="A34391" i="1"/>
  <c r="A34392" i="1"/>
  <c r="A34393" i="1"/>
  <c r="A34394" i="1"/>
  <c r="A34395" i="1"/>
  <c r="A34396" i="1"/>
  <c r="A34397" i="1"/>
  <c r="A34398" i="1"/>
  <c r="A34399" i="1"/>
  <c r="A34400" i="1"/>
  <c r="A34401" i="1"/>
  <c r="A34402" i="1"/>
  <c r="A34403" i="1"/>
  <c r="A34404" i="1"/>
  <c r="A34405" i="1"/>
  <c r="A34406" i="1"/>
  <c r="A34407" i="1"/>
  <c r="A34408" i="1"/>
  <c r="A34409" i="1"/>
  <c r="A34410" i="1"/>
  <c r="A34411" i="1"/>
  <c r="A34412" i="1"/>
  <c r="A34413" i="1"/>
  <c r="A34414" i="1"/>
  <c r="A34415" i="1"/>
  <c r="A34416" i="1"/>
  <c r="A34417" i="1"/>
  <c r="A34418" i="1"/>
  <c r="A34419" i="1"/>
  <c r="A34420" i="1"/>
  <c r="A34421" i="1"/>
  <c r="A34422" i="1"/>
  <c r="A34423" i="1"/>
  <c r="A34424" i="1"/>
  <c r="A34425" i="1"/>
  <c r="A34426" i="1"/>
  <c r="A34427" i="1"/>
  <c r="A34428" i="1"/>
  <c r="A34429" i="1"/>
  <c r="A34430" i="1"/>
  <c r="A34431" i="1"/>
  <c r="A34432" i="1"/>
  <c r="A34433" i="1"/>
  <c r="A34434" i="1"/>
  <c r="A34435" i="1"/>
  <c r="A34436" i="1"/>
  <c r="A34437" i="1"/>
  <c r="A34438" i="1"/>
  <c r="A34439" i="1"/>
  <c r="A34440" i="1"/>
  <c r="A34441" i="1"/>
  <c r="A34442" i="1"/>
  <c r="A34443" i="1"/>
  <c r="A34444" i="1"/>
  <c r="A34445" i="1"/>
  <c r="A34446" i="1"/>
  <c r="A34447" i="1"/>
  <c r="A34448" i="1"/>
  <c r="A34449" i="1"/>
  <c r="A34450" i="1"/>
  <c r="A34451" i="1"/>
  <c r="A34452" i="1"/>
  <c r="A34453" i="1"/>
  <c r="A34454" i="1"/>
  <c r="A34455" i="1"/>
  <c r="A34456" i="1"/>
  <c r="A34457" i="1"/>
  <c r="A34458" i="1"/>
  <c r="A34459" i="1"/>
  <c r="A34460" i="1"/>
  <c r="A34461" i="1"/>
  <c r="A34462" i="1"/>
  <c r="A34463" i="1"/>
  <c r="A34464" i="1"/>
  <c r="A34465" i="1"/>
  <c r="A34466" i="1"/>
  <c r="A34467" i="1"/>
  <c r="A34468" i="1"/>
  <c r="A34469" i="1"/>
  <c r="A34470" i="1"/>
  <c r="A34471" i="1"/>
  <c r="A34472" i="1"/>
  <c r="A34473" i="1"/>
  <c r="A34474" i="1"/>
  <c r="A34475" i="1"/>
  <c r="A34476" i="1"/>
  <c r="A34477" i="1"/>
  <c r="A34478" i="1"/>
  <c r="A34479" i="1"/>
  <c r="A34480" i="1"/>
  <c r="A34481" i="1"/>
  <c r="A34482" i="1"/>
  <c r="A34483" i="1"/>
  <c r="A34484" i="1"/>
  <c r="A34485" i="1"/>
  <c r="A34486" i="1"/>
  <c r="A34487" i="1"/>
  <c r="A34488" i="1"/>
  <c r="A34489" i="1"/>
  <c r="A34490" i="1"/>
  <c r="A34491" i="1"/>
  <c r="A34492" i="1"/>
  <c r="A34493" i="1"/>
  <c r="A34494" i="1"/>
  <c r="A34495" i="1"/>
  <c r="A34496" i="1"/>
  <c r="A34497" i="1"/>
  <c r="A34498" i="1"/>
  <c r="A34499" i="1"/>
  <c r="A34500" i="1"/>
  <c r="A34501" i="1"/>
  <c r="A34502" i="1"/>
  <c r="A34503" i="1"/>
  <c r="A34504" i="1"/>
  <c r="A34505" i="1"/>
  <c r="A34506" i="1"/>
  <c r="A34507" i="1"/>
  <c r="A34508" i="1"/>
  <c r="A34509" i="1"/>
  <c r="A34510" i="1"/>
  <c r="A34511" i="1"/>
  <c r="A34512" i="1"/>
  <c r="A34513" i="1"/>
  <c r="A34514" i="1"/>
  <c r="A34515" i="1"/>
  <c r="A34516" i="1"/>
  <c r="A34517" i="1"/>
  <c r="A34518" i="1"/>
  <c r="A34519" i="1"/>
  <c r="A34520" i="1"/>
  <c r="A34521" i="1"/>
  <c r="A34522" i="1"/>
  <c r="A34523" i="1"/>
  <c r="A34524" i="1"/>
  <c r="A34525" i="1"/>
  <c r="A34526" i="1"/>
  <c r="A34527" i="1"/>
  <c r="A34528" i="1"/>
  <c r="A34529" i="1"/>
  <c r="A34530" i="1"/>
  <c r="A34531" i="1"/>
  <c r="A34532" i="1"/>
  <c r="A34533" i="1"/>
  <c r="A34534" i="1"/>
  <c r="A34535" i="1"/>
  <c r="A34536" i="1"/>
  <c r="A34537" i="1"/>
  <c r="A34538" i="1"/>
  <c r="A34539" i="1"/>
  <c r="A34540" i="1"/>
  <c r="A34541" i="1"/>
  <c r="A34542" i="1"/>
  <c r="A34543" i="1"/>
  <c r="A34544" i="1"/>
  <c r="A34545" i="1"/>
  <c r="A34546" i="1"/>
  <c r="A34547" i="1"/>
  <c r="A34548" i="1"/>
  <c r="A34549" i="1"/>
  <c r="A34550" i="1"/>
  <c r="A34551" i="1"/>
  <c r="A34552" i="1"/>
  <c r="A34553" i="1"/>
  <c r="A34554" i="1"/>
  <c r="A34555" i="1"/>
  <c r="A34556" i="1"/>
  <c r="A34557" i="1"/>
  <c r="A34558" i="1"/>
  <c r="A34559" i="1"/>
  <c r="A34560" i="1"/>
  <c r="A34561" i="1"/>
  <c r="A34562" i="1"/>
  <c r="A34563" i="1"/>
  <c r="A34564" i="1"/>
  <c r="A34565" i="1"/>
  <c r="A34566" i="1"/>
  <c r="A34567" i="1"/>
  <c r="A34568" i="1"/>
  <c r="A34569" i="1"/>
  <c r="A34570" i="1"/>
  <c r="A34571" i="1"/>
  <c r="A34572" i="1"/>
  <c r="A34573" i="1"/>
  <c r="A34574" i="1"/>
  <c r="A34575" i="1"/>
  <c r="A34576" i="1"/>
  <c r="A34577" i="1"/>
  <c r="A34578" i="1"/>
  <c r="A34579" i="1"/>
  <c r="A34580" i="1"/>
  <c r="A34581" i="1"/>
  <c r="A34582" i="1"/>
  <c r="A34583" i="1"/>
  <c r="A34584" i="1"/>
  <c r="A34585" i="1"/>
  <c r="A34586" i="1"/>
  <c r="A34587" i="1"/>
  <c r="A34588" i="1"/>
  <c r="A34589" i="1"/>
  <c r="A34590" i="1"/>
  <c r="A34591" i="1"/>
  <c r="A34592" i="1"/>
  <c r="A34593" i="1"/>
  <c r="A34594" i="1"/>
  <c r="A34595" i="1"/>
  <c r="A34596" i="1"/>
  <c r="A34597" i="1"/>
  <c r="A34598" i="1"/>
  <c r="A34599" i="1"/>
  <c r="A34600" i="1"/>
  <c r="A34601" i="1"/>
  <c r="A34602" i="1"/>
  <c r="A34603" i="1"/>
  <c r="A34604" i="1"/>
  <c r="A34605" i="1"/>
  <c r="A34606" i="1"/>
  <c r="A34607" i="1"/>
  <c r="A34608" i="1"/>
  <c r="A34609" i="1"/>
  <c r="A34610" i="1"/>
  <c r="A34611" i="1"/>
  <c r="A34612" i="1"/>
  <c r="A34613" i="1"/>
  <c r="A34614" i="1"/>
  <c r="A34615" i="1"/>
  <c r="A34616" i="1"/>
  <c r="A34617" i="1"/>
  <c r="A34618" i="1"/>
  <c r="A34619" i="1"/>
  <c r="A34620" i="1"/>
  <c r="A34621" i="1"/>
  <c r="A34622" i="1"/>
  <c r="A34623" i="1"/>
  <c r="A34624" i="1"/>
  <c r="A34625" i="1"/>
  <c r="A34626" i="1"/>
  <c r="A34627" i="1"/>
  <c r="A34628" i="1"/>
  <c r="A34629" i="1"/>
  <c r="A34630" i="1"/>
  <c r="A34631" i="1"/>
  <c r="A34632" i="1"/>
  <c r="A34633" i="1"/>
  <c r="A34634" i="1"/>
  <c r="A34635" i="1"/>
  <c r="A34636" i="1"/>
  <c r="A34637" i="1"/>
  <c r="A34638" i="1"/>
  <c r="A34639" i="1"/>
  <c r="A34640" i="1"/>
  <c r="A34641" i="1"/>
  <c r="A34642" i="1"/>
  <c r="A34643" i="1"/>
  <c r="A34644" i="1"/>
  <c r="A34645" i="1"/>
  <c r="A34646" i="1"/>
  <c r="A34647" i="1"/>
  <c r="A34648" i="1"/>
  <c r="A34649" i="1"/>
  <c r="A34650" i="1"/>
  <c r="A34651" i="1"/>
  <c r="A34652" i="1"/>
  <c r="A34653" i="1"/>
  <c r="A34654" i="1"/>
  <c r="A34655" i="1"/>
  <c r="A34656" i="1"/>
  <c r="A34657" i="1"/>
  <c r="A34658" i="1"/>
  <c r="A34659" i="1"/>
  <c r="A34660" i="1"/>
  <c r="A34661" i="1"/>
  <c r="A34662" i="1"/>
  <c r="A34663" i="1"/>
  <c r="A34664" i="1"/>
  <c r="A34665" i="1"/>
  <c r="A34666" i="1"/>
  <c r="A34667" i="1"/>
  <c r="A34668" i="1"/>
  <c r="A34669" i="1"/>
  <c r="A34670" i="1"/>
  <c r="A34671" i="1"/>
  <c r="A34672" i="1"/>
  <c r="A34673" i="1"/>
  <c r="A34674" i="1"/>
  <c r="A34675" i="1"/>
  <c r="A34676" i="1"/>
  <c r="A34677" i="1"/>
  <c r="A34678" i="1"/>
  <c r="A34679" i="1"/>
  <c r="A34680" i="1"/>
  <c r="A34681" i="1"/>
  <c r="A34682" i="1"/>
  <c r="A34683" i="1"/>
  <c r="A34684" i="1"/>
  <c r="A34685" i="1"/>
  <c r="A34686" i="1"/>
  <c r="A34687" i="1"/>
  <c r="A34688" i="1"/>
  <c r="A34689" i="1"/>
  <c r="A34690" i="1"/>
  <c r="A34691" i="1"/>
  <c r="A34692" i="1"/>
  <c r="A34693" i="1"/>
  <c r="A34694" i="1"/>
  <c r="A34695" i="1"/>
  <c r="A34696" i="1"/>
  <c r="A34697" i="1"/>
  <c r="A34698" i="1"/>
  <c r="A34699" i="1"/>
  <c r="A34700" i="1"/>
  <c r="A34701" i="1"/>
  <c r="A34702" i="1"/>
  <c r="A34703" i="1"/>
  <c r="A34704" i="1"/>
  <c r="A34705" i="1"/>
  <c r="A34706" i="1"/>
  <c r="A34707" i="1"/>
  <c r="A34708" i="1"/>
  <c r="A34709" i="1"/>
  <c r="A34710" i="1"/>
  <c r="A34711" i="1"/>
  <c r="A34712" i="1"/>
  <c r="A34713" i="1"/>
  <c r="A34714" i="1"/>
  <c r="A34715" i="1"/>
  <c r="A34716" i="1"/>
  <c r="A34717" i="1"/>
  <c r="A34718" i="1"/>
  <c r="A34719" i="1"/>
  <c r="A34720" i="1"/>
  <c r="A34721" i="1"/>
  <c r="A34722" i="1"/>
  <c r="A34723" i="1"/>
  <c r="A34724" i="1"/>
  <c r="A34725" i="1"/>
  <c r="A34726" i="1"/>
  <c r="A34727" i="1"/>
  <c r="A34728" i="1"/>
  <c r="A34729" i="1"/>
  <c r="A34730" i="1"/>
  <c r="A34731" i="1"/>
  <c r="A34732" i="1"/>
  <c r="A34733" i="1"/>
  <c r="A34734" i="1"/>
  <c r="A34735" i="1"/>
  <c r="A34736" i="1"/>
  <c r="A34737" i="1"/>
  <c r="A34738" i="1"/>
  <c r="A34739" i="1"/>
  <c r="A34740" i="1"/>
  <c r="A34741" i="1"/>
  <c r="A34742" i="1"/>
  <c r="A34743" i="1"/>
  <c r="A34744" i="1"/>
  <c r="A34745" i="1"/>
  <c r="A34746" i="1"/>
  <c r="A34747" i="1"/>
  <c r="A34748" i="1"/>
  <c r="A34749" i="1"/>
  <c r="A34750" i="1"/>
  <c r="A34751" i="1"/>
  <c r="A34752" i="1"/>
  <c r="A34753" i="1"/>
  <c r="A34754" i="1"/>
  <c r="A34755" i="1"/>
  <c r="A34756" i="1"/>
  <c r="A34757" i="1"/>
  <c r="A34758" i="1"/>
  <c r="A34759" i="1"/>
  <c r="A34760" i="1"/>
  <c r="A34761" i="1"/>
  <c r="A34762" i="1"/>
  <c r="A34763" i="1"/>
  <c r="A34764" i="1"/>
  <c r="A34765" i="1"/>
  <c r="A34766" i="1"/>
  <c r="A34767" i="1"/>
  <c r="A34768" i="1"/>
  <c r="A34769" i="1"/>
  <c r="A34770" i="1"/>
  <c r="A34771" i="1"/>
  <c r="A34772" i="1"/>
  <c r="A34773" i="1"/>
  <c r="A34774" i="1"/>
  <c r="A34775" i="1"/>
  <c r="A34776" i="1"/>
  <c r="A34777" i="1"/>
  <c r="A34778" i="1"/>
  <c r="A34779" i="1"/>
  <c r="A34780" i="1"/>
  <c r="A34781" i="1"/>
  <c r="A34782" i="1"/>
  <c r="A34783" i="1"/>
  <c r="A34784" i="1"/>
  <c r="A34785" i="1"/>
  <c r="A34786" i="1"/>
  <c r="A34787" i="1"/>
  <c r="A34788" i="1"/>
  <c r="A34789" i="1"/>
  <c r="A34790" i="1"/>
  <c r="A34791" i="1"/>
  <c r="A34792" i="1"/>
  <c r="A34793" i="1"/>
  <c r="A34794" i="1"/>
  <c r="A34795" i="1"/>
  <c r="A34796" i="1"/>
  <c r="A34797" i="1"/>
  <c r="A34798" i="1"/>
  <c r="A34799" i="1"/>
  <c r="A34800" i="1"/>
  <c r="A34801" i="1"/>
  <c r="A34802" i="1"/>
  <c r="A34803" i="1"/>
  <c r="A34804" i="1"/>
  <c r="A34805" i="1"/>
  <c r="A34806" i="1"/>
  <c r="A34807" i="1"/>
  <c r="A34808" i="1"/>
  <c r="A34809" i="1"/>
  <c r="A34810" i="1"/>
  <c r="A34811" i="1"/>
  <c r="A34812" i="1"/>
  <c r="A34813" i="1"/>
  <c r="A34814" i="1"/>
  <c r="A34815" i="1"/>
  <c r="A34816" i="1"/>
  <c r="A34817" i="1"/>
  <c r="A34818" i="1"/>
  <c r="A34819" i="1"/>
  <c r="A34820" i="1"/>
  <c r="A34821" i="1"/>
  <c r="A34822" i="1"/>
  <c r="A34823" i="1"/>
  <c r="A34824" i="1"/>
  <c r="A34825" i="1"/>
  <c r="A34826" i="1"/>
  <c r="A34827" i="1"/>
  <c r="A34828" i="1"/>
  <c r="A34829" i="1"/>
  <c r="A34830" i="1"/>
  <c r="A34831" i="1"/>
  <c r="A34832" i="1"/>
  <c r="A34833" i="1"/>
  <c r="A34834" i="1"/>
  <c r="A34835" i="1"/>
  <c r="A34836" i="1"/>
  <c r="A34837" i="1"/>
  <c r="A34838" i="1"/>
  <c r="A34839" i="1"/>
  <c r="A34840" i="1"/>
  <c r="A34841" i="1"/>
  <c r="A34842" i="1"/>
  <c r="A34843" i="1"/>
  <c r="A34844" i="1"/>
  <c r="A34845" i="1"/>
  <c r="A34846" i="1"/>
  <c r="A34847" i="1"/>
  <c r="A34848" i="1"/>
  <c r="A34849" i="1"/>
  <c r="A34850" i="1"/>
  <c r="A34851" i="1"/>
  <c r="A34852" i="1"/>
  <c r="A34853" i="1"/>
  <c r="A34854" i="1"/>
  <c r="A34855" i="1"/>
  <c r="A34856" i="1"/>
  <c r="A34857" i="1"/>
  <c r="A34858" i="1"/>
  <c r="A34859" i="1"/>
  <c r="A34860" i="1"/>
  <c r="A34861" i="1"/>
  <c r="A34862" i="1"/>
  <c r="A34863" i="1"/>
  <c r="A34864" i="1"/>
  <c r="A34865" i="1"/>
  <c r="A34866" i="1"/>
  <c r="A34867" i="1"/>
  <c r="A34868" i="1"/>
  <c r="A34869" i="1"/>
  <c r="A34870" i="1"/>
  <c r="A34871" i="1"/>
  <c r="A34872" i="1"/>
  <c r="A34873" i="1"/>
  <c r="A34874" i="1"/>
  <c r="A34875" i="1"/>
  <c r="A34876" i="1"/>
  <c r="A34877" i="1"/>
  <c r="A34878" i="1"/>
  <c r="A34879" i="1"/>
  <c r="A34880" i="1"/>
  <c r="A34881" i="1"/>
  <c r="A34882" i="1"/>
  <c r="A34883" i="1"/>
  <c r="A34884" i="1"/>
  <c r="A34885" i="1"/>
  <c r="A34886" i="1"/>
  <c r="A34887" i="1"/>
  <c r="A34888" i="1"/>
  <c r="A34889" i="1"/>
  <c r="A34890" i="1"/>
  <c r="A34891" i="1"/>
  <c r="A34892" i="1"/>
  <c r="A34893" i="1"/>
  <c r="A34894" i="1"/>
  <c r="A34895" i="1"/>
  <c r="A34896" i="1"/>
  <c r="A34897" i="1"/>
  <c r="A34898" i="1"/>
  <c r="A34899" i="1"/>
  <c r="A34900" i="1"/>
  <c r="A34901" i="1"/>
  <c r="A34902" i="1"/>
  <c r="A34903" i="1"/>
  <c r="A34904" i="1"/>
  <c r="A34905" i="1"/>
  <c r="A34906" i="1"/>
  <c r="A34907" i="1"/>
  <c r="A34908" i="1"/>
  <c r="A34909" i="1"/>
  <c r="A34910" i="1"/>
  <c r="A34911" i="1"/>
  <c r="A34912" i="1"/>
  <c r="A34913" i="1"/>
  <c r="A34914" i="1"/>
  <c r="A34915" i="1"/>
  <c r="A34916" i="1"/>
  <c r="A34917" i="1"/>
  <c r="A34918" i="1"/>
  <c r="A34919" i="1"/>
  <c r="A34920" i="1"/>
  <c r="A34921" i="1"/>
  <c r="A34922" i="1"/>
  <c r="A34923" i="1"/>
  <c r="A34924" i="1"/>
  <c r="A34925" i="1"/>
  <c r="A34926" i="1"/>
  <c r="A34927" i="1"/>
  <c r="A34928" i="1"/>
  <c r="A34929" i="1"/>
  <c r="A34930" i="1"/>
  <c r="A34931" i="1"/>
  <c r="A34932" i="1"/>
  <c r="A34933" i="1"/>
  <c r="A34934" i="1"/>
  <c r="A34935" i="1"/>
  <c r="A34936" i="1"/>
  <c r="A34937" i="1"/>
  <c r="A34938" i="1"/>
  <c r="A34939" i="1"/>
  <c r="A34940" i="1"/>
  <c r="A34941" i="1"/>
  <c r="A34942" i="1"/>
  <c r="A34943" i="1"/>
  <c r="A34944" i="1"/>
  <c r="A34945" i="1"/>
  <c r="A34946" i="1"/>
  <c r="A34947" i="1"/>
  <c r="A34948" i="1"/>
  <c r="A34949" i="1"/>
  <c r="A34950" i="1"/>
  <c r="A34951" i="1"/>
  <c r="A34952" i="1"/>
  <c r="A34953" i="1"/>
  <c r="A34954" i="1"/>
  <c r="A34955" i="1"/>
  <c r="A34956" i="1"/>
  <c r="A34957" i="1"/>
  <c r="A34958" i="1"/>
  <c r="A34959" i="1"/>
  <c r="A34960" i="1"/>
  <c r="A34961" i="1"/>
  <c r="A34962" i="1"/>
  <c r="A34963" i="1"/>
  <c r="A34964" i="1"/>
  <c r="A34965" i="1"/>
  <c r="A34966" i="1"/>
  <c r="A34967" i="1"/>
  <c r="A34968" i="1"/>
  <c r="A34969" i="1"/>
  <c r="A34970" i="1"/>
  <c r="A34971" i="1"/>
  <c r="A34972" i="1"/>
  <c r="A34973" i="1"/>
  <c r="A34974" i="1"/>
  <c r="A34975" i="1"/>
  <c r="A34976" i="1"/>
  <c r="A34977" i="1"/>
  <c r="A34978" i="1"/>
  <c r="A34979" i="1"/>
  <c r="A34980" i="1"/>
  <c r="A34981" i="1"/>
  <c r="A34982" i="1"/>
  <c r="A34983" i="1"/>
  <c r="A34984" i="1"/>
  <c r="A34985" i="1"/>
  <c r="A34986" i="1"/>
  <c r="A34987" i="1"/>
  <c r="A34988" i="1"/>
  <c r="A34989" i="1"/>
  <c r="A34990" i="1"/>
  <c r="A34991" i="1"/>
  <c r="A34992" i="1"/>
  <c r="A34993" i="1"/>
  <c r="A34994" i="1"/>
  <c r="A34995" i="1"/>
  <c r="A34996" i="1"/>
  <c r="A34997" i="1"/>
  <c r="A34998" i="1"/>
  <c r="A34999" i="1"/>
  <c r="A35000" i="1"/>
  <c r="A35001" i="1"/>
  <c r="A35002" i="1"/>
  <c r="A35003" i="1"/>
  <c r="A35004" i="1"/>
  <c r="A35005" i="1"/>
  <c r="A35006" i="1"/>
  <c r="A35007" i="1"/>
  <c r="A35008" i="1"/>
  <c r="A35009" i="1"/>
  <c r="A35010" i="1"/>
  <c r="A35011" i="1"/>
  <c r="A35012" i="1"/>
  <c r="A35013" i="1"/>
  <c r="A35014" i="1"/>
  <c r="A35015" i="1"/>
  <c r="A35016" i="1"/>
  <c r="A35017" i="1"/>
  <c r="A35018" i="1"/>
  <c r="A35019" i="1"/>
  <c r="A35020" i="1"/>
  <c r="A35021" i="1"/>
  <c r="A35022" i="1"/>
  <c r="A35023" i="1"/>
  <c r="A35024" i="1"/>
  <c r="A35025" i="1"/>
  <c r="A35026" i="1"/>
  <c r="A35027" i="1"/>
  <c r="A35028" i="1"/>
  <c r="A35029" i="1"/>
  <c r="A35030" i="1"/>
  <c r="A35031" i="1"/>
  <c r="A35032" i="1"/>
  <c r="A35033" i="1"/>
  <c r="A35034" i="1"/>
  <c r="A35035" i="1"/>
  <c r="A35036" i="1"/>
  <c r="A35037" i="1"/>
  <c r="A35038" i="1"/>
  <c r="A35039" i="1"/>
  <c r="A35040" i="1"/>
  <c r="A35041" i="1"/>
  <c r="A35042" i="1"/>
  <c r="A35043" i="1"/>
  <c r="A35044" i="1"/>
  <c r="A35045" i="1"/>
  <c r="A35046" i="1"/>
  <c r="A35047" i="1"/>
  <c r="A35048" i="1"/>
  <c r="A35049" i="1"/>
  <c r="A35050" i="1"/>
  <c r="A35051" i="1"/>
  <c r="A35052" i="1"/>
  <c r="A35053" i="1"/>
  <c r="A35054" i="1"/>
  <c r="A35055" i="1"/>
  <c r="A35056" i="1"/>
  <c r="A35057" i="1"/>
  <c r="A35058" i="1"/>
  <c r="A35059" i="1"/>
  <c r="A35060" i="1"/>
  <c r="A35061" i="1"/>
  <c r="A35062" i="1"/>
  <c r="A35063" i="1"/>
  <c r="A35064" i="1"/>
  <c r="A35065" i="1"/>
  <c r="A35066" i="1"/>
  <c r="A35067" i="1"/>
  <c r="A35068" i="1"/>
  <c r="A35069" i="1"/>
  <c r="A35070" i="1"/>
  <c r="A35071" i="1"/>
  <c r="A35072" i="1"/>
  <c r="A35073" i="1"/>
  <c r="A35074" i="1"/>
  <c r="A35075" i="1"/>
  <c r="A35076" i="1"/>
  <c r="A35077" i="1"/>
  <c r="A35078" i="1"/>
  <c r="A35079" i="1"/>
  <c r="A35080" i="1"/>
  <c r="A35081" i="1"/>
  <c r="A35082" i="1"/>
  <c r="A35083" i="1"/>
  <c r="A35084" i="1"/>
  <c r="A35085" i="1"/>
  <c r="A35086" i="1"/>
  <c r="A35087" i="1"/>
  <c r="A35088" i="1"/>
  <c r="A35089" i="1"/>
  <c r="A35090" i="1"/>
  <c r="A35091" i="1"/>
  <c r="A35092" i="1"/>
  <c r="A35093" i="1"/>
  <c r="A35094" i="1"/>
  <c r="A35095" i="1"/>
  <c r="A35096" i="1"/>
  <c r="A35097" i="1"/>
  <c r="A35098" i="1"/>
  <c r="A35099" i="1"/>
  <c r="A35100" i="1"/>
  <c r="A35101" i="1"/>
  <c r="A35102" i="1"/>
  <c r="A35103" i="1"/>
  <c r="A35104" i="1"/>
  <c r="A35105" i="1"/>
  <c r="A35106" i="1"/>
  <c r="A35107" i="1"/>
  <c r="A35108" i="1"/>
  <c r="A35109" i="1"/>
  <c r="A35110" i="1"/>
  <c r="A35111" i="1"/>
  <c r="A35112" i="1"/>
  <c r="A35113" i="1"/>
  <c r="A35114" i="1"/>
  <c r="A35115" i="1"/>
  <c r="A35116" i="1"/>
  <c r="A35117" i="1"/>
  <c r="A35118" i="1"/>
  <c r="A35119" i="1"/>
  <c r="A35120" i="1"/>
  <c r="A35121" i="1"/>
  <c r="A35122" i="1"/>
  <c r="A35123" i="1"/>
  <c r="A35124" i="1"/>
  <c r="A35125" i="1"/>
  <c r="A35126" i="1"/>
  <c r="A35127" i="1"/>
  <c r="A35128" i="1"/>
  <c r="A35129" i="1"/>
  <c r="A35130" i="1"/>
  <c r="A35131" i="1"/>
  <c r="A35132" i="1"/>
  <c r="A35133" i="1"/>
  <c r="A35134" i="1"/>
  <c r="A35135" i="1"/>
  <c r="A35136" i="1"/>
  <c r="A35137" i="1"/>
  <c r="A35138" i="1"/>
  <c r="A35139" i="1"/>
  <c r="A35140" i="1"/>
  <c r="A35141" i="1"/>
  <c r="A35142" i="1"/>
  <c r="A35143" i="1"/>
  <c r="A35144" i="1"/>
  <c r="A35145" i="1"/>
  <c r="A35146" i="1"/>
  <c r="A35147" i="1"/>
  <c r="A35148" i="1"/>
  <c r="A35149" i="1"/>
  <c r="A35150" i="1"/>
  <c r="A35151" i="1"/>
  <c r="A35152" i="1"/>
  <c r="A35153" i="1"/>
  <c r="A35154" i="1"/>
  <c r="A35155" i="1"/>
  <c r="A35156" i="1"/>
  <c r="A35157" i="1"/>
  <c r="A35158" i="1"/>
  <c r="A35159" i="1"/>
  <c r="A35160" i="1"/>
  <c r="A35161" i="1"/>
  <c r="A35162" i="1"/>
  <c r="A35163" i="1"/>
  <c r="A35164" i="1"/>
  <c r="A35165" i="1"/>
  <c r="A35166" i="1"/>
  <c r="A35167" i="1"/>
  <c r="A35168" i="1"/>
  <c r="A35169" i="1"/>
  <c r="A35170" i="1"/>
  <c r="A35171" i="1"/>
  <c r="A35172" i="1"/>
  <c r="A35173" i="1"/>
  <c r="A35174" i="1"/>
  <c r="A35175" i="1"/>
  <c r="A35176" i="1"/>
  <c r="A35177" i="1"/>
  <c r="A35178" i="1"/>
  <c r="A35179" i="1"/>
  <c r="A35180" i="1"/>
  <c r="A35181" i="1"/>
  <c r="A35182" i="1"/>
  <c r="A35183" i="1"/>
  <c r="A35184" i="1"/>
  <c r="A35185" i="1"/>
  <c r="A35186" i="1"/>
  <c r="A35187" i="1"/>
  <c r="A35188" i="1"/>
  <c r="A35189" i="1"/>
  <c r="A35190" i="1"/>
  <c r="A35191" i="1"/>
  <c r="A35192" i="1"/>
  <c r="A35193" i="1"/>
  <c r="A35194" i="1"/>
  <c r="A35195" i="1"/>
  <c r="A35196" i="1"/>
  <c r="A35197" i="1"/>
  <c r="A35198" i="1"/>
  <c r="A35199" i="1"/>
  <c r="A35200" i="1"/>
  <c r="A35201" i="1"/>
  <c r="A35202" i="1"/>
  <c r="A35203" i="1"/>
  <c r="A35204" i="1"/>
  <c r="A35205" i="1"/>
  <c r="A35206" i="1"/>
  <c r="A35207" i="1"/>
  <c r="A35208" i="1"/>
  <c r="A35209" i="1"/>
  <c r="A35210" i="1"/>
  <c r="A35211" i="1"/>
  <c r="A35212" i="1"/>
  <c r="A35213" i="1"/>
  <c r="A35214" i="1"/>
  <c r="A35215" i="1"/>
  <c r="A35216" i="1"/>
  <c r="A35217" i="1"/>
  <c r="A35218" i="1"/>
  <c r="A35219" i="1"/>
  <c r="A35220" i="1"/>
  <c r="A35221" i="1"/>
  <c r="A35222" i="1"/>
  <c r="A35223" i="1"/>
  <c r="A35224" i="1"/>
  <c r="A35225" i="1"/>
  <c r="A35226" i="1"/>
  <c r="A35227" i="1"/>
  <c r="A35228" i="1"/>
  <c r="A35229" i="1"/>
  <c r="A35230" i="1"/>
  <c r="A35231" i="1"/>
  <c r="A35232" i="1"/>
  <c r="A35233" i="1"/>
  <c r="A35234" i="1"/>
  <c r="A35235" i="1"/>
  <c r="A35236" i="1"/>
  <c r="A35237" i="1"/>
  <c r="A35238" i="1"/>
  <c r="A35239" i="1"/>
  <c r="A35240" i="1"/>
  <c r="A35241" i="1"/>
  <c r="A35242" i="1"/>
  <c r="A35243" i="1"/>
  <c r="A35244" i="1"/>
  <c r="A35245" i="1"/>
  <c r="A35246" i="1"/>
  <c r="A35247" i="1"/>
  <c r="A35248" i="1"/>
  <c r="A35249" i="1"/>
  <c r="A35250" i="1"/>
  <c r="A35251" i="1"/>
  <c r="A35252" i="1"/>
  <c r="A35253" i="1"/>
  <c r="A35254" i="1"/>
  <c r="A35255" i="1"/>
  <c r="A35256" i="1"/>
  <c r="A35257" i="1"/>
  <c r="A35258" i="1"/>
  <c r="A35259" i="1"/>
  <c r="A35260" i="1"/>
  <c r="A35261" i="1"/>
  <c r="A35262" i="1"/>
  <c r="A35263" i="1"/>
  <c r="A35264" i="1"/>
  <c r="A35265" i="1"/>
  <c r="A35266" i="1"/>
  <c r="A35267" i="1"/>
  <c r="A35268" i="1"/>
  <c r="A35269" i="1"/>
  <c r="A35270" i="1"/>
  <c r="A35271" i="1"/>
  <c r="A35272" i="1"/>
  <c r="A35273" i="1"/>
  <c r="A35274" i="1"/>
  <c r="A35275" i="1"/>
  <c r="A35276" i="1"/>
  <c r="A35277" i="1"/>
  <c r="A35278" i="1"/>
  <c r="A35279" i="1"/>
  <c r="A35280" i="1"/>
  <c r="A35281" i="1"/>
  <c r="A35282" i="1"/>
  <c r="A35283" i="1"/>
  <c r="A35284" i="1"/>
  <c r="A35285" i="1"/>
  <c r="A35286" i="1"/>
  <c r="A35287" i="1"/>
  <c r="A35288" i="1"/>
  <c r="A35289" i="1"/>
  <c r="A35290" i="1"/>
  <c r="A35291" i="1"/>
  <c r="A35292" i="1"/>
  <c r="A35293" i="1"/>
  <c r="A35294" i="1"/>
  <c r="A35295" i="1"/>
  <c r="A35296" i="1"/>
  <c r="A35297" i="1"/>
  <c r="A35298" i="1"/>
  <c r="A35299" i="1"/>
  <c r="A35300" i="1"/>
  <c r="A35301" i="1"/>
  <c r="A35302" i="1"/>
  <c r="A35303" i="1"/>
  <c r="A35304" i="1"/>
  <c r="A35305" i="1"/>
  <c r="A35306" i="1"/>
  <c r="A35307" i="1"/>
  <c r="A35308" i="1"/>
  <c r="A35309" i="1"/>
  <c r="A35310" i="1"/>
  <c r="A35311" i="1"/>
  <c r="A35312" i="1"/>
  <c r="A35313" i="1"/>
  <c r="A35314" i="1"/>
  <c r="A35315" i="1"/>
  <c r="A35316" i="1"/>
  <c r="A35317" i="1"/>
  <c r="A35318" i="1"/>
  <c r="A35319" i="1"/>
  <c r="A35320" i="1"/>
  <c r="A35321" i="1"/>
  <c r="A35322" i="1"/>
  <c r="A35323" i="1"/>
  <c r="A35324" i="1"/>
  <c r="A35325" i="1"/>
  <c r="A35326" i="1"/>
  <c r="A35327" i="1"/>
  <c r="A35328" i="1"/>
  <c r="A35329" i="1"/>
  <c r="A35330" i="1"/>
  <c r="A35331" i="1"/>
  <c r="A35332" i="1"/>
  <c r="A35333" i="1"/>
  <c r="A35334" i="1"/>
  <c r="A35335" i="1"/>
  <c r="A35336" i="1"/>
  <c r="A35337" i="1"/>
  <c r="A35338" i="1"/>
  <c r="A35339" i="1"/>
  <c r="A35340" i="1"/>
  <c r="A35341" i="1"/>
  <c r="A35342" i="1"/>
  <c r="A35343" i="1"/>
  <c r="A35344" i="1"/>
  <c r="A35345" i="1"/>
  <c r="A35346" i="1"/>
  <c r="A35347" i="1"/>
  <c r="A35348" i="1"/>
  <c r="A35349" i="1"/>
  <c r="A35350" i="1"/>
  <c r="A35351" i="1"/>
  <c r="A35352" i="1"/>
  <c r="A35353" i="1"/>
  <c r="A35354" i="1"/>
  <c r="A35355" i="1"/>
  <c r="A35356" i="1"/>
  <c r="A35357" i="1"/>
  <c r="A35358" i="1"/>
  <c r="A35359" i="1"/>
  <c r="A35360" i="1"/>
  <c r="A35361" i="1"/>
  <c r="A35362" i="1"/>
  <c r="A35363" i="1"/>
  <c r="A35364" i="1"/>
  <c r="A35365" i="1"/>
  <c r="A35366" i="1"/>
  <c r="A35367" i="1"/>
  <c r="A35368" i="1"/>
  <c r="A35369" i="1"/>
  <c r="A35370" i="1"/>
  <c r="A35371" i="1"/>
  <c r="A35372" i="1"/>
  <c r="A35373" i="1"/>
  <c r="A35374" i="1"/>
  <c r="A35375" i="1"/>
  <c r="A35376" i="1"/>
  <c r="A35377" i="1"/>
  <c r="A35378" i="1"/>
  <c r="A35379" i="1"/>
  <c r="A35380" i="1"/>
  <c r="A35381" i="1"/>
  <c r="A35382" i="1"/>
  <c r="A35383" i="1"/>
  <c r="A35384" i="1"/>
  <c r="A35385" i="1"/>
  <c r="A35386" i="1"/>
  <c r="A35387" i="1"/>
  <c r="A35388" i="1"/>
  <c r="A35389" i="1"/>
  <c r="A35390" i="1"/>
  <c r="A35391" i="1"/>
  <c r="A35392" i="1"/>
  <c r="A35393" i="1"/>
  <c r="A35394" i="1"/>
  <c r="A35395" i="1"/>
  <c r="A35396" i="1"/>
  <c r="A35397" i="1"/>
  <c r="A35398" i="1"/>
  <c r="A35399" i="1"/>
  <c r="A35400" i="1"/>
  <c r="A35401" i="1"/>
  <c r="A35402" i="1"/>
  <c r="A35403" i="1"/>
  <c r="A35404" i="1"/>
  <c r="A35405" i="1"/>
  <c r="A35406" i="1"/>
  <c r="A35407" i="1"/>
  <c r="A35408" i="1"/>
  <c r="A35409" i="1"/>
  <c r="A35410" i="1"/>
  <c r="A35411" i="1"/>
  <c r="A35412" i="1"/>
  <c r="A35413" i="1"/>
  <c r="A35414" i="1"/>
  <c r="A35415" i="1"/>
  <c r="A35416" i="1"/>
  <c r="A35417" i="1"/>
  <c r="A35418" i="1"/>
  <c r="A35419" i="1"/>
  <c r="A35420" i="1"/>
  <c r="A35421" i="1"/>
  <c r="A35422" i="1"/>
  <c r="A35423" i="1"/>
  <c r="A35424" i="1"/>
  <c r="A35425" i="1"/>
  <c r="A35426" i="1"/>
  <c r="A35427" i="1"/>
  <c r="A35428" i="1"/>
  <c r="A35429" i="1"/>
  <c r="A35430" i="1"/>
  <c r="A35431" i="1"/>
  <c r="A35432" i="1"/>
  <c r="A35433" i="1"/>
  <c r="A35434" i="1"/>
  <c r="A35435" i="1"/>
  <c r="A35436" i="1"/>
  <c r="A35437" i="1"/>
  <c r="A35438" i="1"/>
  <c r="A35439" i="1"/>
  <c r="A35440" i="1"/>
  <c r="A35441" i="1"/>
  <c r="A35442" i="1"/>
  <c r="A35443" i="1"/>
  <c r="A35444" i="1"/>
  <c r="A35445" i="1"/>
  <c r="A35446" i="1"/>
  <c r="A35447" i="1"/>
  <c r="A35448" i="1"/>
  <c r="A35449" i="1"/>
  <c r="A35450" i="1"/>
  <c r="A35451" i="1"/>
  <c r="A35452" i="1"/>
  <c r="A35453" i="1"/>
  <c r="A35454" i="1"/>
  <c r="A35455" i="1"/>
  <c r="A35456" i="1"/>
  <c r="A35457" i="1"/>
  <c r="A35458" i="1"/>
  <c r="A35459" i="1"/>
  <c r="A35460" i="1"/>
  <c r="A35461" i="1"/>
  <c r="A35462" i="1"/>
  <c r="A35463" i="1"/>
  <c r="A35464" i="1"/>
  <c r="A35465" i="1"/>
  <c r="A35466" i="1"/>
  <c r="A35467" i="1"/>
  <c r="A35468" i="1"/>
  <c r="A35469" i="1"/>
  <c r="A35470" i="1"/>
  <c r="A35471" i="1"/>
  <c r="A35472" i="1"/>
  <c r="A35473" i="1"/>
  <c r="A35474" i="1"/>
  <c r="A35475" i="1"/>
  <c r="A35476" i="1"/>
  <c r="A35477" i="1"/>
  <c r="A35478" i="1"/>
  <c r="A35479" i="1"/>
  <c r="A35480" i="1"/>
  <c r="A35481" i="1"/>
  <c r="A35482" i="1"/>
  <c r="A35483" i="1"/>
  <c r="A35484" i="1"/>
  <c r="A35485" i="1"/>
  <c r="A35486" i="1"/>
  <c r="A35487" i="1"/>
  <c r="A35488" i="1"/>
  <c r="A35489" i="1"/>
  <c r="A35490" i="1"/>
  <c r="A35491" i="1"/>
  <c r="A35492" i="1"/>
  <c r="A35493" i="1"/>
  <c r="A35494" i="1"/>
  <c r="A35495" i="1"/>
  <c r="A35496" i="1"/>
  <c r="A35497" i="1"/>
  <c r="A35498" i="1"/>
  <c r="A35499" i="1"/>
  <c r="A35500" i="1"/>
  <c r="A35501" i="1"/>
  <c r="A35502" i="1"/>
  <c r="A35503" i="1"/>
  <c r="A35504" i="1"/>
  <c r="A35505" i="1"/>
  <c r="A35506" i="1"/>
  <c r="A35507" i="1"/>
  <c r="A35508" i="1"/>
  <c r="A35509" i="1"/>
  <c r="A35510" i="1"/>
  <c r="A35511" i="1"/>
  <c r="A35512" i="1"/>
  <c r="A35513" i="1"/>
  <c r="A35514" i="1"/>
  <c r="A35515" i="1"/>
  <c r="A35516" i="1"/>
  <c r="A35517" i="1"/>
  <c r="A35518" i="1"/>
  <c r="A35519" i="1"/>
  <c r="A35520" i="1"/>
  <c r="A35521" i="1"/>
  <c r="A35522" i="1"/>
  <c r="A35523" i="1"/>
  <c r="A35524" i="1"/>
  <c r="A35525" i="1"/>
  <c r="A35526" i="1"/>
  <c r="A35527" i="1"/>
  <c r="A35528" i="1"/>
  <c r="A35529" i="1"/>
  <c r="A35530" i="1"/>
  <c r="A35531" i="1"/>
  <c r="A35532" i="1"/>
  <c r="A35533" i="1"/>
  <c r="A35534" i="1"/>
  <c r="A35535" i="1"/>
  <c r="A35536" i="1"/>
  <c r="A35537" i="1"/>
  <c r="A35538" i="1"/>
  <c r="A35539" i="1"/>
  <c r="A35540" i="1"/>
  <c r="A35541" i="1"/>
  <c r="A35542" i="1"/>
  <c r="A35543" i="1"/>
  <c r="A35544" i="1"/>
  <c r="A35545" i="1"/>
  <c r="A35546" i="1"/>
  <c r="A35547" i="1"/>
  <c r="A35548" i="1"/>
  <c r="A35549" i="1"/>
  <c r="A35550" i="1"/>
  <c r="A35551" i="1"/>
  <c r="A35552" i="1"/>
  <c r="A35553" i="1"/>
  <c r="A35554" i="1"/>
  <c r="A35555" i="1"/>
  <c r="A35556" i="1"/>
  <c r="A35557" i="1"/>
  <c r="A35558" i="1"/>
  <c r="A35559" i="1"/>
  <c r="A35560" i="1"/>
  <c r="A35561" i="1"/>
  <c r="A35562" i="1"/>
  <c r="A35563" i="1"/>
  <c r="A35564" i="1"/>
  <c r="A35565" i="1"/>
  <c r="A35566" i="1"/>
  <c r="A35567" i="1"/>
  <c r="A35568" i="1"/>
  <c r="A35569" i="1"/>
  <c r="A35570" i="1"/>
  <c r="A35571" i="1"/>
  <c r="A35572" i="1"/>
  <c r="A35573" i="1"/>
  <c r="A35574" i="1"/>
  <c r="A35575" i="1"/>
  <c r="A35576" i="1"/>
  <c r="A35577" i="1"/>
  <c r="A35578" i="1"/>
  <c r="A35579" i="1"/>
  <c r="A35580" i="1"/>
  <c r="A35581" i="1"/>
  <c r="A35582" i="1"/>
  <c r="A35583" i="1"/>
  <c r="A35584" i="1"/>
  <c r="A35585" i="1"/>
  <c r="A35586" i="1"/>
  <c r="A35587" i="1"/>
  <c r="A35588" i="1"/>
  <c r="A35589" i="1"/>
  <c r="A35590" i="1"/>
  <c r="A35591" i="1"/>
  <c r="A35592" i="1"/>
  <c r="A35593" i="1"/>
  <c r="A35594" i="1"/>
  <c r="A35595" i="1"/>
  <c r="A35596" i="1"/>
  <c r="A35597" i="1"/>
  <c r="A35598" i="1"/>
  <c r="A35599" i="1"/>
  <c r="A35600" i="1"/>
  <c r="A35601" i="1"/>
  <c r="A35602" i="1"/>
  <c r="A35603" i="1"/>
  <c r="A35604" i="1"/>
  <c r="A35605" i="1"/>
  <c r="A35606" i="1"/>
  <c r="A35607" i="1"/>
  <c r="A35608" i="1"/>
  <c r="A35609" i="1"/>
  <c r="A35610" i="1"/>
  <c r="A35611" i="1"/>
  <c r="A35612" i="1"/>
  <c r="A35613" i="1"/>
  <c r="A35614" i="1"/>
  <c r="A35615" i="1"/>
  <c r="A35616" i="1"/>
  <c r="A35617" i="1"/>
  <c r="A35618" i="1"/>
  <c r="A35619" i="1"/>
  <c r="A35620" i="1"/>
  <c r="A35621" i="1"/>
  <c r="A35622" i="1"/>
  <c r="A35623" i="1"/>
  <c r="A35624" i="1"/>
  <c r="A35625" i="1"/>
  <c r="A35626" i="1"/>
  <c r="A35627" i="1"/>
  <c r="A35628" i="1"/>
  <c r="A35629" i="1"/>
  <c r="A35630" i="1"/>
  <c r="A35631" i="1"/>
  <c r="A35632" i="1"/>
  <c r="A35633" i="1"/>
  <c r="A35634" i="1"/>
  <c r="A35635" i="1"/>
  <c r="A35636" i="1"/>
  <c r="A35637" i="1"/>
  <c r="A35638" i="1"/>
  <c r="A35639" i="1"/>
  <c r="A35640" i="1"/>
  <c r="A35641" i="1"/>
  <c r="A35642" i="1"/>
  <c r="A35643" i="1"/>
  <c r="A35644" i="1"/>
  <c r="A35645" i="1"/>
  <c r="A35646" i="1"/>
  <c r="A35647" i="1"/>
  <c r="A35648" i="1"/>
  <c r="A35649" i="1"/>
  <c r="A35650" i="1"/>
  <c r="A35651" i="1"/>
  <c r="A35652" i="1"/>
  <c r="A35653" i="1"/>
  <c r="A35654" i="1"/>
  <c r="A35655" i="1"/>
  <c r="A35656" i="1"/>
  <c r="A35657" i="1"/>
  <c r="A35658" i="1"/>
  <c r="A35659" i="1"/>
  <c r="A35660" i="1"/>
  <c r="A35661" i="1"/>
  <c r="A35662" i="1"/>
  <c r="A35663" i="1"/>
  <c r="A35664" i="1"/>
  <c r="A35665" i="1"/>
  <c r="A35666" i="1"/>
  <c r="A35667" i="1"/>
  <c r="A35668" i="1"/>
  <c r="A35669" i="1"/>
  <c r="A35670" i="1"/>
  <c r="A35671" i="1"/>
  <c r="A35672" i="1"/>
  <c r="A35673" i="1"/>
  <c r="A35674" i="1"/>
  <c r="A35675" i="1"/>
  <c r="A35676" i="1"/>
  <c r="A35677" i="1"/>
  <c r="A35678" i="1"/>
  <c r="A35679" i="1"/>
  <c r="A35680" i="1"/>
  <c r="A35681" i="1"/>
  <c r="A35682" i="1"/>
  <c r="A35683" i="1"/>
  <c r="A35684" i="1"/>
  <c r="A35685" i="1"/>
  <c r="A35686" i="1"/>
  <c r="A35687" i="1"/>
  <c r="A35688" i="1"/>
  <c r="A35689" i="1"/>
  <c r="A35690" i="1"/>
  <c r="A35691" i="1"/>
  <c r="A35692" i="1"/>
  <c r="A35693" i="1"/>
  <c r="A35694" i="1"/>
  <c r="A35695" i="1"/>
  <c r="A35696" i="1"/>
  <c r="A35697" i="1"/>
  <c r="A35698" i="1"/>
  <c r="A35699" i="1"/>
  <c r="A35700" i="1"/>
  <c r="A35701" i="1"/>
  <c r="A35702" i="1"/>
  <c r="A35703" i="1"/>
  <c r="A35704" i="1"/>
  <c r="A35705" i="1"/>
  <c r="A35706" i="1"/>
  <c r="A35707" i="1"/>
  <c r="A35708" i="1"/>
  <c r="A35709" i="1"/>
  <c r="A35710" i="1"/>
  <c r="A35711" i="1"/>
  <c r="A35712" i="1"/>
  <c r="A35713" i="1"/>
  <c r="A35714" i="1"/>
  <c r="A35715" i="1"/>
  <c r="A35716" i="1"/>
  <c r="A35717" i="1"/>
  <c r="A35718" i="1"/>
  <c r="A35719" i="1"/>
  <c r="A35720" i="1"/>
  <c r="A35721" i="1"/>
  <c r="A35722" i="1"/>
  <c r="A35723" i="1"/>
  <c r="A35724" i="1"/>
  <c r="A35725" i="1"/>
  <c r="A35726" i="1"/>
  <c r="A35727" i="1"/>
  <c r="A35728" i="1"/>
  <c r="A35729" i="1"/>
  <c r="A35730" i="1"/>
  <c r="A35731" i="1"/>
  <c r="A35732" i="1"/>
  <c r="A35733" i="1"/>
  <c r="A35734" i="1"/>
  <c r="A35735" i="1"/>
  <c r="A35736" i="1"/>
  <c r="A35737" i="1"/>
  <c r="A35738" i="1"/>
  <c r="A35739" i="1"/>
  <c r="A35740" i="1"/>
  <c r="A35741" i="1"/>
  <c r="A35742" i="1"/>
  <c r="A35743" i="1"/>
  <c r="A35744" i="1"/>
  <c r="A35745" i="1"/>
  <c r="A35746" i="1"/>
  <c r="A35747" i="1"/>
  <c r="A35748" i="1"/>
  <c r="A35749" i="1"/>
  <c r="A35750" i="1"/>
  <c r="A35751" i="1"/>
  <c r="A35752" i="1"/>
  <c r="A35753" i="1"/>
  <c r="A35754" i="1"/>
  <c r="A35755" i="1"/>
  <c r="A35756" i="1"/>
  <c r="A35757" i="1"/>
  <c r="A35758" i="1"/>
  <c r="A35759" i="1"/>
  <c r="A35760" i="1"/>
  <c r="A35761" i="1"/>
  <c r="A35762" i="1"/>
  <c r="A35763" i="1"/>
  <c r="A35764" i="1"/>
  <c r="A35765" i="1"/>
  <c r="A35766" i="1"/>
  <c r="A35767" i="1"/>
  <c r="A35768" i="1"/>
  <c r="A35769" i="1"/>
  <c r="A35770" i="1"/>
  <c r="A35771" i="1"/>
  <c r="A35772" i="1"/>
  <c r="A35773" i="1"/>
  <c r="A35774" i="1"/>
  <c r="A35775" i="1"/>
  <c r="A35776" i="1"/>
  <c r="A35777" i="1"/>
  <c r="A35778" i="1"/>
  <c r="A35779" i="1"/>
  <c r="A35780" i="1"/>
  <c r="A35781" i="1"/>
  <c r="A35782" i="1"/>
  <c r="A35783" i="1"/>
  <c r="A35784" i="1"/>
  <c r="A35785" i="1"/>
  <c r="A35786" i="1"/>
  <c r="A35787" i="1"/>
  <c r="A35788" i="1"/>
  <c r="A35789" i="1"/>
  <c r="A35790" i="1"/>
  <c r="A35791" i="1"/>
  <c r="A35792" i="1"/>
  <c r="A35793" i="1"/>
  <c r="A35794" i="1"/>
  <c r="A35795" i="1"/>
  <c r="A35796" i="1"/>
  <c r="A35797" i="1"/>
  <c r="A35798" i="1"/>
  <c r="A35799" i="1"/>
  <c r="A35800" i="1"/>
  <c r="A35801" i="1"/>
  <c r="A35802" i="1"/>
  <c r="A35803" i="1"/>
  <c r="A35804" i="1"/>
  <c r="A35805" i="1"/>
  <c r="A35806" i="1"/>
  <c r="A35807" i="1"/>
  <c r="A35808" i="1"/>
  <c r="A35809" i="1"/>
  <c r="A35810" i="1"/>
  <c r="A35811" i="1"/>
  <c r="A35812" i="1"/>
  <c r="A35813" i="1"/>
  <c r="A35814" i="1"/>
  <c r="A35815" i="1"/>
  <c r="A35816" i="1"/>
  <c r="A35817" i="1"/>
  <c r="A35818" i="1"/>
  <c r="A35819" i="1"/>
  <c r="A35820" i="1"/>
  <c r="A35821" i="1"/>
  <c r="A35822" i="1"/>
  <c r="A35823" i="1"/>
  <c r="A35824" i="1"/>
  <c r="A35825" i="1"/>
  <c r="A35826" i="1"/>
  <c r="A35827" i="1"/>
  <c r="A35828" i="1"/>
  <c r="A35829" i="1"/>
  <c r="A35830" i="1"/>
  <c r="A35831" i="1"/>
  <c r="A35832" i="1"/>
  <c r="A35833" i="1"/>
  <c r="A35834" i="1"/>
  <c r="A35835" i="1"/>
  <c r="A35836" i="1"/>
  <c r="A35837" i="1"/>
  <c r="A35838" i="1"/>
  <c r="A35839" i="1"/>
  <c r="A35840" i="1"/>
  <c r="A35841" i="1"/>
  <c r="A35842" i="1"/>
  <c r="A35843" i="1"/>
  <c r="A35844" i="1"/>
  <c r="A35845" i="1"/>
  <c r="A35846" i="1"/>
  <c r="A35847" i="1"/>
  <c r="A35848" i="1"/>
  <c r="A35849" i="1"/>
  <c r="A35850" i="1"/>
  <c r="A35851" i="1"/>
  <c r="A35852" i="1"/>
  <c r="A35853" i="1"/>
  <c r="A35854" i="1"/>
  <c r="A35855" i="1"/>
  <c r="A35856" i="1"/>
  <c r="A35857" i="1"/>
  <c r="A35858" i="1"/>
  <c r="A35859" i="1"/>
  <c r="A35860" i="1"/>
  <c r="A35861" i="1"/>
  <c r="A35862" i="1"/>
  <c r="A35863" i="1"/>
  <c r="A35864" i="1"/>
  <c r="A35865" i="1"/>
  <c r="A35866" i="1"/>
  <c r="A35867" i="1"/>
  <c r="A35868" i="1"/>
  <c r="A35869" i="1"/>
  <c r="A35870" i="1"/>
  <c r="A35871" i="1"/>
  <c r="A35872" i="1"/>
  <c r="A35873" i="1"/>
  <c r="A35874" i="1"/>
  <c r="A35875" i="1"/>
  <c r="A35876" i="1"/>
  <c r="A35877" i="1"/>
  <c r="A35878" i="1"/>
  <c r="A35879" i="1"/>
  <c r="A35880" i="1"/>
  <c r="A35881" i="1"/>
  <c r="A35882" i="1"/>
  <c r="A35883" i="1"/>
  <c r="A35884" i="1"/>
  <c r="A35885" i="1"/>
  <c r="A35886" i="1"/>
  <c r="A35887" i="1"/>
  <c r="A35888" i="1"/>
  <c r="A35889" i="1"/>
  <c r="A35890" i="1"/>
  <c r="A35891" i="1"/>
  <c r="A35892" i="1"/>
  <c r="A35893" i="1"/>
  <c r="A35894" i="1"/>
  <c r="A35895" i="1"/>
  <c r="A35896" i="1"/>
  <c r="A35897" i="1"/>
  <c r="A35898" i="1"/>
  <c r="A35899" i="1"/>
  <c r="A35900" i="1"/>
  <c r="A35901" i="1"/>
  <c r="A35902" i="1"/>
  <c r="A35903" i="1"/>
  <c r="A35904" i="1"/>
  <c r="A35905" i="1"/>
  <c r="A35906" i="1"/>
  <c r="A35907" i="1"/>
  <c r="A35908" i="1"/>
  <c r="A35909" i="1"/>
  <c r="A35910" i="1"/>
  <c r="A35911" i="1"/>
  <c r="A35912" i="1"/>
  <c r="A35913" i="1"/>
  <c r="A35914" i="1"/>
  <c r="A35915" i="1"/>
  <c r="A35916" i="1"/>
  <c r="A35917" i="1"/>
  <c r="A35918" i="1"/>
  <c r="A35919" i="1"/>
  <c r="A35920" i="1"/>
  <c r="A35921" i="1"/>
  <c r="A35922" i="1"/>
  <c r="A35923" i="1"/>
  <c r="A35924" i="1"/>
  <c r="A35925" i="1"/>
  <c r="A35926" i="1"/>
  <c r="A35927" i="1"/>
  <c r="A35928" i="1"/>
  <c r="A35929" i="1"/>
  <c r="A35930" i="1"/>
  <c r="A35931" i="1"/>
  <c r="A35932" i="1"/>
  <c r="A35933" i="1"/>
  <c r="A35934" i="1"/>
  <c r="A35935" i="1"/>
  <c r="A35936" i="1"/>
  <c r="A35937" i="1"/>
  <c r="A35938" i="1"/>
  <c r="A35939" i="1"/>
  <c r="A35940" i="1"/>
  <c r="A35941" i="1"/>
  <c r="A35942" i="1"/>
  <c r="A35943" i="1"/>
  <c r="A35944" i="1"/>
  <c r="A35945" i="1"/>
  <c r="A35946" i="1"/>
  <c r="A35947" i="1"/>
  <c r="A35948" i="1"/>
  <c r="A35949" i="1"/>
  <c r="A35950" i="1"/>
  <c r="A35951" i="1"/>
  <c r="A35952" i="1"/>
  <c r="A35953" i="1"/>
  <c r="A35954" i="1"/>
  <c r="A35955" i="1"/>
  <c r="A35956" i="1"/>
  <c r="A35957" i="1"/>
  <c r="A35958" i="1"/>
  <c r="A35959" i="1"/>
  <c r="A35960" i="1"/>
  <c r="A35961" i="1"/>
  <c r="A35962" i="1"/>
  <c r="A35963" i="1"/>
  <c r="A35964" i="1"/>
  <c r="A35965" i="1"/>
  <c r="A35966" i="1"/>
  <c r="A35967" i="1"/>
  <c r="A35968" i="1"/>
  <c r="A35969" i="1"/>
  <c r="A35970" i="1"/>
  <c r="A35971" i="1"/>
  <c r="A35972" i="1"/>
  <c r="A35973" i="1"/>
  <c r="A35974" i="1"/>
  <c r="A35975" i="1"/>
  <c r="A35976" i="1"/>
  <c r="A35977" i="1"/>
  <c r="A35978" i="1"/>
  <c r="A35979" i="1"/>
  <c r="A35980" i="1"/>
  <c r="A35981" i="1"/>
  <c r="A35982" i="1"/>
  <c r="A35983" i="1"/>
  <c r="A35984" i="1"/>
  <c r="A35985" i="1"/>
  <c r="A35986" i="1"/>
  <c r="A35987" i="1"/>
  <c r="A35988" i="1"/>
  <c r="A35989" i="1"/>
  <c r="A35990" i="1"/>
  <c r="A35991" i="1"/>
  <c r="A35992" i="1"/>
  <c r="A35993" i="1"/>
  <c r="A35994" i="1"/>
  <c r="A35995" i="1"/>
  <c r="A35996" i="1"/>
  <c r="A35997" i="1"/>
  <c r="A35998" i="1"/>
  <c r="A35999" i="1"/>
  <c r="A36000" i="1"/>
  <c r="A36001" i="1"/>
  <c r="A36002" i="1"/>
  <c r="A36003" i="1"/>
  <c r="A36004" i="1"/>
  <c r="A36005" i="1"/>
  <c r="A36006" i="1"/>
  <c r="A36007" i="1"/>
  <c r="A36008" i="1"/>
  <c r="A36009" i="1"/>
  <c r="A36010" i="1"/>
  <c r="A36011" i="1"/>
  <c r="A36012" i="1"/>
  <c r="A36013" i="1"/>
  <c r="A36014" i="1"/>
  <c r="A36015" i="1"/>
  <c r="A36016" i="1"/>
  <c r="A36017" i="1"/>
  <c r="A36018" i="1"/>
  <c r="A36019" i="1"/>
  <c r="A36020" i="1"/>
  <c r="A36021" i="1"/>
  <c r="A36022" i="1"/>
  <c r="A36023" i="1"/>
  <c r="A36024" i="1"/>
  <c r="A36025" i="1"/>
  <c r="A36026" i="1"/>
  <c r="A36027" i="1"/>
  <c r="A36028" i="1"/>
  <c r="A36029" i="1"/>
  <c r="A36030" i="1"/>
  <c r="A36031" i="1"/>
  <c r="A36032" i="1"/>
  <c r="A36033" i="1"/>
  <c r="A36034" i="1"/>
  <c r="A36035" i="1"/>
  <c r="A36036" i="1"/>
  <c r="A36037" i="1"/>
  <c r="A36038" i="1"/>
  <c r="A36039" i="1"/>
  <c r="A36040" i="1"/>
  <c r="A36041" i="1"/>
  <c r="A36042" i="1"/>
  <c r="A36043" i="1"/>
  <c r="A36044" i="1"/>
  <c r="A36045" i="1"/>
  <c r="A36046" i="1"/>
  <c r="A36047" i="1"/>
  <c r="A36048" i="1"/>
  <c r="A36049" i="1"/>
  <c r="A36050" i="1"/>
  <c r="A36051" i="1"/>
  <c r="A36052" i="1"/>
  <c r="A36053" i="1"/>
  <c r="A36054" i="1"/>
  <c r="A36055" i="1"/>
  <c r="A36056" i="1"/>
  <c r="A36057" i="1"/>
  <c r="A36058" i="1"/>
  <c r="A36059" i="1"/>
  <c r="A36060" i="1"/>
  <c r="A36061" i="1"/>
  <c r="A36062" i="1"/>
  <c r="A36063" i="1"/>
  <c r="A36064" i="1"/>
  <c r="A36065" i="1"/>
  <c r="A36066" i="1"/>
  <c r="A36067" i="1"/>
  <c r="A36068" i="1"/>
  <c r="A36069" i="1"/>
  <c r="A36070" i="1"/>
  <c r="A36071" i="1"/>
  <c r="A36072" i="1"/>
  <c r="A36073" i="1"/>
  <c r="A36074" i="1"/>
  <c r="A36075" i="1"/>
  <c r="A36076" i="1"/>
  <c r="A36077" i="1"/>
  <c r="A36078" i="1"/>
  <c r="A36079" i="1"/>
  <c r="A36080" i="1"/>
  <c r="A36081" i="1"/>
  <c r="A36082" i="1"/>
  <c r="A36083" i="1"/>
  <c r="A36084" i="1"/>
  <c r="A36085" i="1"/>
  <c r="A36086" i="1"/>
  <c r="A36087" i="1"/>
  <c r="A36088" i="1"/>
  <c r="A36089" i="1"/>
  <c r="A36090" i="1"/>
  <c r="A36091" i="1"/>
  <c r="A36092" i="1"/>
  <c r="A36093" i="1"/>
  <c r="A36094" i="1"/>
  <c r="A36095" i="1"/>
  <c r="A36096" i="1"/>
  <c r="A36097" i="1"/>
  <c r="A36098" i="1"/>
  <c r="A36099" i="1"/>
  <c r="A36100" i="1"/>
  <c r="A36101" i="1"/>
  <c r="A36102" i="1"/>
  <c r="A36103" i="1"/>
  <c r="A36104" i="1"/>
  <c r="A36105" i="1"/>
  <c r="A36106" i="1"/>
  <c r="A36107" i="1"/>
  <c r="A36108" i="1"/>
  <c r="A36109" i="1"/>
  <c r="A36110" i="1"/>
  <c r="A36111" i="1"/>
  <c r="A36112" i="1"/>
  <c r="A36113" i="1"/>
  <c r="A36114" i="1"/>
  <c r="A36115" i="1"/>
  <c r="A36116" i="1"/>
  <c r="A36117" i="1"/>
  <c r="A36118" i="1"/>
  <c r="A36119" i="1"/>
  <c r="A36120" i="1"/>
  <c r="A36121" i="1"/>
  <c r="A36122" i="1"/>
  <c r="A36123" i="1"/>
  <c r="A36124" i="1"/>
  <c r="A36125" i="1"/>
  <c r="A36126" i="1"/>
  <c r="A36127" i="1"/>
  <c r="A36128" i="1"/>
  <c r="A36129" i="1"/>
  <c r="A36130" i="1"/>
  <c r="A36131" i="1"/>
  <c r="A36132" i="1"/>
  <c r="A36133" i="1"/>
  <c r="A36134" i="1"/>
  <c r="A36135" i="1"/>
  <c r="A36136" i="1"/>
  <c r="A36137" i="1"/>
  <c r="A36138" i="1"/>
  <c r="A36139" i="1"/>
  <c r="A36140" i="1"/>
  <c r="A36141" i="1"/>
  <c r="A36142" i="1"/>
  <c r="A36143" i="1"/>
  <c r="A36144" i="1"/>
  <c r="A36145" i="1"/>
  <c r="A36146" i="1"/>
  <c r="A36147" i="1"/>
  <c r="A36148" i="1"/>
  <c r="A36149" i="1"/>
  <c r="A36150" i="1"/>
  <c r="A36151" i="1"/>
  <c r="A36152" i="1"/>
  <c r="A36153" i="1"/>
  <c r="A36154" i="1"/>
  <c r="A36155" i="1"/>
  <c r="A36156" i="1"/>
  <c r="A36157" i="1"/>
  <c r="A36158" i="1"/>
  <c r="A36159" i="1"/>
  <c r="A36160" i="1"/>
  <c r="A36161" i="1"/>
  <c r="A36162" i="1"/>
  <c r="A36163" i="1"/>
  <c r="A36164" i="1"/>
  <c r="A36165" i="1"/>
  <c r="A36166" i="1"/>
  <c r="A36167" i="1"/>
  <c r="A36168" i="1"/>
  <c r="A36169" i="1"/>
  <c r="A36170" i="1"/>
  <c r="A36171" i="1"/>
  <c r="A36172" i="1"/>
  <c r="A36173" i="1"/>
  <c r="A36174" i="1"/>
  <c r="A36175" i="1"/>
  <c r="A36176" i="1"/>
  <c r="A36177" i="1"/>
  <c r="A36178" i="1"/>
  <c r="A36179" i="1"/>
  <c r="A36180" i="1"/>
  <c r="A36181" i="1"/>
  <c r="A36182" i="1"/>
  <c r="A36183" i="1"/>
  <c r="A36184" i="1"/>
  <c r="A36185" i="1"/>
  <c r="A36186" i="1"/>
  <c r="A36187" i="1"/>
  <c r="A36188" i="1"/>
  <c r="A36189" i="1"/>
  <c r="A36190" i="1"/>
  <c r="A36191" i="1"/>
  <c r="A36192" i="1"/>
  <c r="A36193" i="1"/>
  <c r="A36194" i="1"/>
  <c r="A36195" i="1"/>
  <c r="A36196" i="1"/>
  <c r="A36197" i="1"/>
  <c r="A36198" i="1"/>
  <c r="A36199" i="1"/>
  <c r="A36200" i="1"/>
  <c r="A36201" i="1"/>
  <c r="A36202" i="1"/>
  <c r="A36203" i="1"/>
  <c r="A36204" i="1"/>
  <c r="A36205" i="1"/>
  <c r="A36206" i="1"/>
  <c r="A36207" i="1"/>
  <c r="A36208" i="1"/>
  <c r="A36209" i="1"/>
  <c r="A36210" i="1"/>
  <c r="A36211" i="1"/>
  <c r="A36212" i="1"/>
  <c r="A36213" i="1"/>
  <c r="A36214" i="1"/>
  <c r="A36215" i="1"/>
  <c r="A36216" i="1"/>
  <c r="A36217" i="1"/>
  <c r="A36218" i="1"/>
  <c r="A36219" i="1"/>
  <c r="A36220" i="1"/>
  <c r="A36221" i="1"/>
  <c r="A36222" i="1"/>
  <c r="A36223" i="1"/>
  <c r="A36224" i="1"/>
  <c r="A36225" i="1"/>
  <c r="A36226" i="1"/>
  <c r="A36227" i="1"/>
  <c r="A36228" i="1"/>
  <c r="A36229" i="1"/>
  <c r="A36230" i="1"/>
  <c r="A36231" i="1"/>
  <c r="A36232" i="1"/>
  <c r="A36233" i="1"/>
  <c r="A36234" i="1"/>
  <c r="A36235" i="1"/>
  <c r="A36236" i="1"/>
  <c r="A36237" i="1"/>
  <c r="A36238" i="1"/>
  <c r="A36239" i="1"/>
  <c r="A36240" i="1"/>
  <c r="A36241" i="1"/>
  <c r="A36242" i="1"/>
  <c r="A36243" i="1"/>
  <c r="A36244" i="1"/>
  <c r="A36245" i="1"/>
  <c r="A36246" i="1"/>
  <c r="A36247" i="1"/>
  <c r="A36248" i="1"/>
  <c r="A36249" i="1"/>
  <c r="A36250" i="1"/>
  <c r="A36251" i="1"/>
  <c r="A36252" i="1"/>
  <c r="A36253" i="1"/>
  <c r="A36254" i="1"/>
  <c r="A36255" i="1"/>
  <c r="A36256" i="1"/>
  <c r="A36257" i="1"/>
  <c r="A36258" i="1"/>
  <c r="A36259" i="1"/>
  <c r="A36260" i="1"/>
  <c r="A36261" i="1"/>
  <c r="A36262" i="1"/>
  <c r="A36263" i="1"/>
  <c r="A36264" i="1"/>
  <c r="A36265" i="1"/>
  <c r="A36266" i="1"/>
  <c r="A36267" i="1"/>
  <c r="A36268" i="1"/>
  <c r="A36269" i="1"/>
  <c r="A36270" i="1"/>
  <c r="A36271" i="1"/>
  <c r="A36272" i="1"/>
  <c r="A36273" i="1"/>
  <c r="A36274" i="1"/>
  <c r="A36275" i="1"/>
  <c r="A36276" i="1"/>
  <c r="A36277" i="1"/>
  <c r="A36278" i="1"/>
  <c r="A36279" i="1"/>
  <c r="A36280" i="1"/>
  <c r="A36281" i="1"/>
  <c r="A36282" i="1"/>
  <c r="A36283" i="1"/>
  <c r="A36284" i="1"/>
  <c r="A36285" i="1"/>
  <c r="A36286" i="1"/>
  <c r="A36287" i="1"/>
  <c r="A36288" i="1"/>
  <c r="A36289" i="1"/>
  <c r="A36290" i="1"/>
  <c r="A36291" i="1"/>
  <c r="A36292" i="1"/>
  <c r="A36293" i="1"/>
  <c r="A36294" i="1"/>
  <c r="A36295" i="1"/>
  <c r="A36296" i="1"/>
  <c r="A36297" i="1"/>
  <c r="A36298" i="1"/>
  <c r="A36299" i="1"/>
  <c r="A36300" i="1"/>
  <c r="A36301" i="1"/>
  <c r="A36302" i="1"/>
  <c r="A36303" i="1"/>
  <c r="A36304" i="1"/>
  <c r="A36305" i="1"/>
  <c r="A36306" i="1"/>
  <c r="A36307" i="1"/>
  <c r="A36308" i="1"/>
  <c r="A36309" i="1"/>
  <c r="A36310" i="1"/>
  <c r="A36311" i="1"/>
  <c r="A36312" i="1"/>
  <c r="A36313" i="1"/>
  <c r="A36314" i="1"/>
  <c r="A36315" i="1"/>
  <c r="A36316" i="1"/>
  <c r="A36317" i="1"/>
  <c r="A36318" i="1"/>
  <c r="A36319" i="1"/>
  <c r="A36320" i="1"/>
  <c r="A36321" i="1"/>
  <c r="A36322" i="1"/>
  <c r="A36323" i="1"/>
  <c r="A36324" i="1"/>
  <c r="A36325" i="1"/>
  <c r="A36326" i="1"/>
  <c r="A36327" i="1"/>
  <c r="A36328" i="1"/>
  <c r="A36329" i="1"/>
  <c r="A36330" i="1"/>
  <c r="A36331" i="1"/>
  <c r="A36332" i="1"/>
  <c r="A36333" i="1"/>
  <c r="A36334" i="1"/>
  <c r="A36335" i="1"/>
  <c r="A36336" i="1"/>
  <c r="A36337" i="1"/>
  <c r="A36338" i="1"/>
  <c r="A36339" i="1"/>
  <c r="A36340" i="1"/>
  <c r="A36341" i="1"/>
  <c r="A36342" i="1"/>
  <c r="A36343" i="1"/>
  <c r="A36344" i="1"/>
  <c r="A36345" i="1"/>
  <c r="A36346" i="1"/>
  <c r="A36347" i="1"/>
  <c r="A36348" i="1"/>
  <c r="A36349" i="1"/>
  <c r="A36350" i="1"/>
  <c r="A36351" i="1"/>
  <c r="A36352" i="1"/>
  <c r="A36353" i="1"/>
  <c r="A36354" i="1"/>
  <c r="A36355" i="1"/>
  <c r="A36356" i="1"/>
  <c r="A36357" i="1"/>
  <c r="A36358" i="1"/>
  <c r="A36359" i="1"/>
  <c r="A36360" i="1"/>
  <c r="A36361" i="1"/>
  <c r="A36362" i="1"/>
  <c r="A36363" i="1"/>
  <c r="A36364" i="1"/>
  <c r="A36365" i="1"/>
  <c r="A36366" i="1"/>
  <c r="A36367" i="1"/>
  <c r="A36368" i="1"/>
  <c r="A36369" i="1"/>
  <c r="A36370" i="1"/>
  <c r="A36371" i="1"/>
  <c r="A36372" i="1"/>
  <c r="A36373" i="1"/>
  <c r="A36374" i="1"/>
  <c r="A36375" i="1"/>
  <c r="A36376" i="1"/>
  <c r="A36377" i="1"/>
  <c r="A36378" i="1"/>
  <c r="A36379" i="1"/>
  <c r="A36380" i="1"/>
  <c r="A36381" i="1"/>
  <c r="A36382" i="1"/>
  <c r="A36383" i="1"/>
  <c r="A36384" i="1"/>
  <c r="A36385" i="1"/>
  <c r="A36386" i="1"/>
  <c r="A36387" i="1"/>
  <c r="A36388" i="1"/>
  <c r="A36389" i="1"/>
  <c r="A36390" i="1"/>
  <c r="A36391" i="1"/>
  <c r="A36392" i="1"/>
  <c r="A36393" i="1"/>
  <c r="A36394" i="1"/>
  <c r="A36395" i="1"/>
  <c r="A36396" i="1"/>
  <c r="A36397" i="1"/>
  <c r="A36398" i="1"/>
  <c r="A36399" i="1"/>
  <c r="A36400" i="1"/>
  <c r="A36401" i="1"/>
  <c r="A36402" i="1"/>
  <c r="A36403" i="1"/>
  <c r="A36404" i="1"/>
  <c r="A36405" i="1"/>
  <c r="A36406" i="1"/>
  <c r="A36407" i="1"/>
  <c r="A36408" i="1"/>
  <c r="A36409" i="1"/>
  <c r="A36410" i="1"/>
  <c r="A36411" i="1"/>
  <c r="A36412" i="1"/>
  <c r="A36413" i="1"/>
  <c r="A36414" i="1"/>
  <c r="A36415" i="1"/>
  <c r="A36416" i="1"/>
  <c r="A36417" i="1"/>
  <c r="A36418" i="1"/>
  <c r="A36419" i="1"/>
  <c r="A36420" i="1"/>
  <c r="A36421" i="1"/>
  <c r="A36422" i="1"/>
  <c r="A36423" i="1"/>
  <c r="A36424" i="1"/>
  <c r="A36425" i="1"/>
  <c r="A36426" i="1"/>
  <c r="A36427" i="1"/>
  <c r="A36428" i="1"/>
  <c r="A36429" i="1"/>
  <c r="A36430" i="1"/>
  <c r="A36431" i="1"/>
  <c r="A36432" i="1"/>
  <c r="A36433" i="1"/>
  <c r="A36434" i="1"/>
  <c r="A36435" i="1"/>
  <c r="A36436" i="1"/>
  <c r="A36437" i="1"/>
  <c r="A36438" i="1"/>
  <c r="A36439" i="1"/>
  <c r="A36440" i="1"/>
  <c r="A36441" i="1"/>
  <c r="A36442" i="1"/>
  <c r="A36443" i="1"/>
  <c r="A36444" i="1"/>
  <c r="A36445" i="1"/>
  <c r="A36446" i="1"/>
  <c r="A36447" i="1"/>
  <c r="A36448" i="1"/>
  <c r="A36449" i="1"/>
  <c r="A36450" i="1"/>
  <c r="A36451" i="1"/>
  <c r="A36452" i="1"/>
  <c r="A36453" i="1"/>
  <c r="A36454" i="1"/>
  <c r="A36455" i="1"/>
  <c r="A36456" i="1"/>
  <c r="A36457" i="1"/>
  <c r="A36458" i="1"/>
  <c r="A36459" i="1"/>
  <c r="A36460" i="1"/>
  <c r="A36461" i="1"/>
  <c r="A36462" i="1"/>
  <c r="A36463" i="1"/>
  <c r="A36464" i="1"/>
  <c r="A36465" i="1"/>
  <c r="A36466" i="1"/>
  <c r="A36467" i="1"/>
  <c r="A36468" i="1"/>
  <c r="A36469" i="1"/>
  <c r="A36470" i="1"/>
  <c r="A36471" i="1"/>
  <c r="A36472" i="1"/>
  <c r="A36473" i="1"/>
  <c r="A36474" i="1"/>
  <c r="A36475" i="1"/>
  <c r="A36476" i="1"/>
  <c r="A36477" i="1"/>
  <c r="A36478" i="1"/>
  <c r="A36479" i="1"/>
  <c r="A36480" i="1"/>
  <c r="A36481" i="1"/>
  <c r="A36482" i="1"/>
  <c r="A36483" i="1"/>
  <c r="A36484" i="1"/>
  <c r="A36485" i="1"/>
  <c r="A36486" i="1"/>
  <c r="A36487" i="1"/>
  <c r="A36488" i="1"/>
  <c r="A36489" i="1"/>
  <c r="A36490" i="1"/>
  <c r="A36491" i="1"/>
  <c r="A36492" i="1"/>
  <c r="A36493" i="1"/>
  <c r="A36494" i="1"/>
  <c r="A36495" i="1"/>
  <c r="A36496" i="1"/>
  <c r="A36497" i="1"/>
  <c r="A36498" i="1"/>
  <c r="A36499" i="1"/>
  <c r="A36500" i="1"/>
  <c r="A36501" i="1"/>
  <c r="A36502" i="1"/>
  <c r="A36503" i="1"/>
  <c r="A36504" i="1"/>
  <c r="A36505" i="1"/>
  <c r="A36506" i="1"/>
  <c r="A36507" i="1"/>
  <c r="A36508" i="1"/>
  <c r="A36509" i="1"/>
  <c r="A36510" i="1"/>
  <c r="A36511" i="1"/>
  <c r="A36512" i="1"/>
  <c r="A36513" i="1"/>
  <c r="A36514" i="1"/>
  <c r="A36515" i="1"/>
  <c r="A36516" i="1"/>
  <c r="A36517" i="1"/>
  <c r="A36518" i="1"/>
  <c r="A36519" i="1"/>
  <c r="A36520" i="1"/>
  <c r="A36521" i="1"/>
  <c r="A36522" i="1"/>
  <c r="A36523" i="1"/>
  <c r="A36524" i="1"/>
  <c r="A36525" i="1"/>
  <c r="A36526" i="1"/>
  <c r="A36527" i="1"/>
  <c r="A36528" i="1"/>
  <c r="A36529" i="1"/>
  <c r="A36530" i="1"/>
  <c r="A36531" i="1"/>
  <c r="A36532" i="1"/>
  <c r="A36533" i="1"/>
  <c r="A36534" i="1"/>
  <c r="A36535" i="1"/>
  <c r="A36536" i="1"/>
  <c r="A36537" i="1"/>
  <c r="A36538" i="1"/>
  <c r="A36539" i="1"/>
  <c r="A36540" i="1"/>
  <c r="A36541" i="1"/>
  <c r="A36542" i="1"/>
  <c r="A36543" i="1"/>
  <c r="A36544" i="1"/>
  <c r="A36545" i="1"/>
  <c r="A36546" i="1"/>
  <c r="A36547" i="1"/>
  <c r="A36548" i="1"/>
  <c r="A36549" i="1"/>
  <c r="A36550" i="1"/>
  <c r="A36551" i="1"/>
  <c r="A36552" i="1"/>
  <c r="A36553" i="1"/>
  <c r="A36554" i="1"/>
  <c r="A36555" i="1"/>
  <c r="A36556" i="1"/>
  <c r="A36557" i="1"/>
  <c r="A36558" i="1"/>
  <c r="A36559" i="1"/>
  <c r="A36560" i="1"/>
  <c r="A36561" i="1"/>
  <c r="A36562" i="1"/>
  <c r="A36563" i="1"/>
  <c r="A36564" i="1"/>
  <c r="A36565" i="1"/>
  <c r="A36566" i="1"/>
  <c r="A36567" i="1"/>
  <c r="A36568" i="1"/>
  <c r="A36569" i="1"/>
  <c r="A36570" i="1"/>
  <c r="A36571" i="1"/>
  <c r="A36572" i="1"/>
  <c r="A36573" i="1"/>
  <c r="A36574" i="1"/>
  <c r="A36575" i="1"/>
  <c r="A36576" i="1"/>
  <c r="A36577" i="1"/>
  <c r="A36578" i="1"/>
  <c r="A36579" i="1"/>
  <c r="A36580" i="1"/>
  <c r="A36581" i="1"/>
  <c r="A36582" i="1"/>
  <c r="A36583" i="1"/>
  <c r="A36584" i="1"/>
  <c r="A36585" i="1"/>
  <c r="A36586" i="1"/>
  <c r="A36587" i="1"/>
  <c r="A36588" i="1"/>
  <c r="A36589" i="1"/>
  <c r="A36590" i="1"/>
  <c r="A36591" i="1"/>
  <c r="A36592" i="1"/>
  <c r="A36593" i="1"/>
  <c r="A36594" i="1"/>
  <c r="A36595" i="1"/>
  <c r="A36596" i="1"/>
  <c r="A36597" i="1"/>
  <c r="A36598" i="1"/>
  <c r="A36599" i="1"/>
  <c r="A36600" i="1"/>
  <c r="A36601" i="1"/>
  <c r="A36602" i="1"/>
  <c r="A36603" i="1"/>
  <c r="A36604" i="1"/>
  <c r="A36605" i="1"/>
  <c r="A36606" i="1"/>
  <c r="A36607" i="1"/>
  <c r="A36608" i="1"/>
  <c r="A36609" i="1"/>
  <c r="A36610" i="1"/>
  <c r="A36611" i="1"/>
  <c r="A36612" i="1"/>
  <c r="A36613" i="1"/>
  <c r="A36614" i="1"/>
  <c r="A36615" i="1"/>
  <c r="A36616" i="1"/>
  <c r="A36617" i="1"/>
  <c r="A36618" i="1"/>
  <c r="A36619" i="1"/>
  <c r="A36620" i="1"/>
  <c r="A36621" i="1"/>
  <c r="A36622" i="1"/>
  <c r="A36623" i="1"/>
  <c r="A36624" i="1"/>
  <c r="A36625" i="1"/>
  <c r="A36626" i="1"/>
  <c r="A36627" i="1"/>
  <c r="A36628" i="1"/>
  <c r="A36629" i="1"/>
  <c r="A36630" i="1"/>
  <c r="A36631" i="1"/>
  <c r="A36632" i="1"/>
  <c r="A36633" i="1"/>
  <c r="A36634" i="1"/>
  <c r="A36635" i="1"/>
  <c r="A36636" i="1"/>
  <c r="A36637" i="1"/>
  <c r="A36638" i="1"/>
  <c r="A36639" i="1"/>
  <c r="A36640" i="1"/>
  <c r="A36641" i="1"/>
  <c r="A36642" i="1"/>
  <c r="A36643" i="1"/>
  <c r="A36644" i="1"/>
  <c r="A36645" i="1"/>
  <c r="A36646" i="1"/>
  <c r="A36647" i="1"/>
  <c r="A36648" i="1"/>
  <c r="A36649" i="1"/>
  <c r="A36650" i="1"/>
  <c r="A36651" i="1"/>
  <c r="A36652" i="1"/>
  <c r="A36653" i="1"/>
  <c r="A36654" i="1"/>
  <c r="A36655" i="1"/>
  <c r="A36656" i="1"/>
  <c r="A36657" i="1"/>
  <c r="A36658" i="1"/>
  <c r="A36659" i="1"/>
  <c r="A36660" i="1"/>
  <c r="A36661" i="1"/>
  <c r="A36662" i="1"/>
  <c r="A36663" i="1"/>
  <c r="A36664" i="1"/>
  <c r="A36665" i="1"/>
  <c r="A36666" i="1"/>
  <c r="A36667" i="1"/>
  <c r="A36668" i="1"/>
  <c r="A36669" i="1"/>
  <c r="A36670" i="1"/>
  <c r="A36671" i="1"/>
  <c r="A36672" i="1"/>
  <c r="A36673" i="1"/>
  <c r="A36674" i="1"/>
  <c r="A36675" i="1"/>
  <c r="A36676" i="1"/>
  <c r="A36677" i="1"/>
  <c r="A36678" i="1"/>
  <c r="A36679" i="1"/>
  <c r="A36680" i="1"/>
  <c r="A36681" i="1"/>
  <c r="A36682" i="1"/>
  <c r="A36683" i="1"/>
  <c r="A36684" i="1"/>
  <c r="A36685" i="1"/>
  <c r="A36686" i="1"/>
  <c r="A36687" i="1"/>
  <c r="A36688" i="1"/>
  <c r="A36689" i="1"/>
  <c r="A36690" i="1"/>
  <c r="A36691" i="1"/>
  <c r="A36692" i="1"/>
  <c r="A36693" i="1"/>
  <c r="A36694" i="1"/>
  <c r="A36695" i="1"/>
  <c r="A36696" i="1"/>
  <c r="A36697" i="1"/>
  <c r="A36698" i="1"/>
  <c r="A36699" i="1"/>
  <c r="A36700" i="1"/>
  <c r="A36701" i="1"/>
  <c r="A36702" i="1"/>
  <c r="A36703" i="1"/>
  <c r="A36704" i="1"/>
  <c r="A36705" i="1"/>
  <c r="A36706" i="1"/>
  <c r="A36707" i="1"/>
  <c r="A36708" i="1"/>
  <c r="A36709" i="1"/>
  <c r="A36710" i="1"/>
  <c r="A36711" i="1"/>
  <c r="A36712" i="1"/>
  <c r="A36713" i="1"/>
  <c r="A36714" i="1"/>
  <c r="A36715" i="1"/>
  <c r="A36716" i="1"/>
  <c r="A36717" i="1"/>
  <c r="A36718" i="1"/>
  <c r="A36719" i="1"/>
  <c r="A36720" i="1"/>
  <c r="A36721" i="1"/>
  <c r="A36722" i="1"/>
  <c r="A36723" i="1"/>
  <c r="A36724" i="1"/>
  <c r="A36725" i="1"/>
  <c r="A36726" i="1"/>
  <c r="A36727" i="1"/>
  <c r="A36728" i="1"/>
  <c r="A36729" i="1"/>
  <c r="A36730" i="1"/>
  <c r="A36731" i="1"/>
  <c r="A36732" i="1"/>
  <c r="A36733" i="1"/>
  <c r="A36734" i="1"/>
  <c r="A36735" i="1"/>
  <c r="A36736" i="1"/>
  <c r="A36737" i="1"/>
  <c r="A36738" i="1"/>
  <c r="A36739" i="1"/>
  <c r="A36740" i="1"/>
  <c r="A36741" i="1"/>
  <c r="A36742" i="1"/>
  <c r="A36743" i="1"/>
  <c r="A36744" i="1"/>
  <c r="A36745" i="1"/>
  <c r="A36746" i="1"/>
  <c r="A36747" i="1"/>
  <c r="A36748" i="1"/>
  <c r="A36749" i="1"/>
  <c r="A36750" i="1"/>
  <c r="A36751" i="1"/>
  <c r="A36752" i="1"/>
  <c r="A36753" i="1"/>
  <c r="A36754" i="1"/>
  <c r="A36755" i="1"/>
  <c r="A36756" i="1"/>
  <c r="A36757" i="1"/>
  <c r="A36758" i="1"/>
  <c r="A36759" i="1"/>
  <c r="A36760" i="1"/>
  <c r="A36761" i="1"/>
  <c r="A36762" i="1"/>
  <c r="A36763" i="1"/>
  <c r="A36764" i="1"/>
  <c r="A36765" i="1"/>
  <c r="A36766" i="1"/>
  <c r="A36767" i="1"/>
  <c r="A36768" i="1"/>
  <c r="A36769" i="1"/>
  <c r="A36770" i="1"/>
  <c r="A36771" i="1"/>
  <c r="A36772" i="1"/>
  <c r="A36773" i="1"/>
  <c r="A36774" i="1"/>
  <c r="A36775" i="1"/>
  <c r="A36776" i="1"/>
  <c r="A36777" i="1"/>
  <c r="A36778" i="1"/>
  <c r="A36779" i="1"/>
  <c r="A36780" i="1"/>
  <c r="A36781" i="1"/>
  <c r="A36782" i="1"/>
  <c r="A36783" i="1"/>
  <c r="A36784" i="1"/>
  <c r="A36785" i="1"/>
  <c r="A36786" i="1"/>
  <c r="A36787" i="1"/>
  <c r="A36788" i="1"/>
  <c r="A36789" i="1"/>
  <c r="A36790" i="1"/>
  <c r="A36791" i="1"/>
  <c r="A36792" i="1"/>
  <c r="A36793" i="1"/>
  <c r="A36794" i="1"/>
  <c r="A36795" i="1"/>
  <c r="A36796" i="1"/>
  <c r="A36797" i="1"/>
  <c r="A36798" i="1"/>
  <c r="A36799" i="1"/>
  <c r="A36800" i="1"/>
  <c r="A36801" i="1"/>
  <c r="A36802" i="1"/>
  <c r="A36803" i="1"/>
  <c r="A36804" i="1"/>
  <c r="A36805" i="1"/>
  <c r="A36806" i="1"/>
  <c r="A36807" i="1"/>
  <c r="A36808" i="1"/>
  <c r="A36809" i="1"/>
  <c r="A36810" i="1"/>
  <c r="A36811" i="1"/>
  <c r="A36812" i="1"/>
  <c r="A36813" i="1"/>
  <c r="A36814" i="1"/>
  <c r="A36815" i="1"/>
  <c r="A36816" i="1"/>
  <c r="A36817" i="1"/>
  <c r="A36818" i="1"/>
  <c r="A36819" i="1"/>
  <c r="A36820" i="1"/>
  <c r="A36821" i="1"/>
  <c r="A36822" i="1"/>
  <c r="A36823" i="1"/>
  <c r="A36824" i="1"/>
  <c r="A36825" i="1"/>
  <c r="A36826" i="1"/>
  <c r="A36827" i="1"/>
  <c r="A36828" i="1"/>
  <c r="A36829" i="1"/>
  <c r="A36830" i="1"/>
  <c r="A36831" i="1"/>
  <c r="A36832" i="1"/>
  <c r="A36833" i="1"/>
  <c r="A36834" i="1"/>
  <c r="A36835" i="1"/>
  <c r="A36836" i="1"/>
  <c r="A36837" i="1"/>
  <c r="A36838" i="1"/>
  <c r="A36839" i="1"/>
  <c r="A36840" i="1"/>
  <c r="A36841" i="1"/>
  <c r="A36842" i="1"/>
  <c r="A36843" i="1"/>
  <c r="A36844" i="1"/>
  <c r="A36845" i="1"/>
  <c r="A36846" i="1"/>
  <c r="A36847" i="1"/>
  <c r="A36848" i="1"/>
  <c r="A36849" i="1"/>
  <c r="A36850" i="1"/>
  <c r="A36851" i="1"/>
  <c r="A36852" i="1"/>
  <c r="A36853" i="1"/>
  <c r="A36854" i="1"/>
  <c r="A36855" i="1"/>
  <c r="A36856" i="1"/>
  <c r="A36857" i="1"/>
  <c r="A36858" i="1"/>
  <c r="A36859" i="1"/>
  <c r="A36860" i="1"/>
  <c r="A36861" i="1"/>
  <c r="A36862" i="1"/>
  <c r="A36863" i="1"/>
  <c r="A36864" i="1"/>
  <c r="A36865" i="1"/>
  <c r="A36866" i="1"/>
  <c r="A36867" i="1"/>
  <c r="A36868" i="1"/>
  <c r="A36869" i="1"/>
  <c r="A36870" i="1"/>
  <c r="A36871" i="1"/>
  <c r="A36872" i="1"/>
  <c r="A36873" i="1"/>
  <c r="A36874" i="1"/>
  <c r="A36875" i="1"/>
  <c r="A36876" i="1"/>
  <c r="A36877" i="1"/>
  <c r="A36878" i="1"/>
  <c r="A36879" i="1"/>
  <c r="A36880" i="1"/>
  <c r="A36881" i="1"/>
  <c r="A36882" i="1"/>
  <c r="A36883" i="1"/>
  <c r="A36884" i="1"/>
  <c r="A36885" i="1"/>
  <c r="A36886" i="1"/>
  <c r="A36887" i="1"/>
  <c r="A36888" i="1"/>
  <c r="A36889" i="1"/>
  <c r="A36890" i="1"/>
  <c r="A36891" i="1"/>
  <c r="A36892" i="1"/>
  <c r="A36893" i="1"/>
  <c r="A36894" i="1"/>
  <c r="A36895" i="1"/>
  <c r="A36896" i="1"/>
  <c r="A36897" i="1"/>
  <c r="A36898" i="1"/>
  <c r="A36899" i="1"/>
  <c r="A36900" i="1"/>
  <c r="A36901" i="1"/>
  <c r="A36902" i="1"/>
  <c r="A36903" i="1"/>
  <c r="A36904" i="1"/>
  <c r="A36905" i="1"/>
  <c r="A36906" i="1"/>
  <c r="A36907" i="1"/>
  <c r="A36908" i="1"/>
  <c r="A36909" i="1"/>
  <c r="A36910" i="1"/>
  <c r="A36911" i="1"/>
  <c r="A36912" i="1"/>
  <c r="A36913" i="1"/>
  <c r="A36914" i="1"/>
  <c r="A36915" i="1"/>
  <c r="A36916" i="1"/>
  <c r="A36917" i="1"/>
  <c r="A36918" i="1"/>
  <c r="A36919" i="1"/>
  <c r="A36920" i="1"/>
  <c r="A36921" i="1"/>
  <c r="A36922" i="1"/>
  <c r="A36923" i="1"/>
  <c r="A36924" i="1"/>
  <c r="A36925" i="1"/>
  <c r="A36926" i="1"/>
  <c r="A36927" i="1"/>
  <c r="A36928" i="1"/>
  <c r="A36929" i="1"/>
  <c r="A36930" i="1"/>
  <c r="A36931" i="1"/>
  <c r="A36932" i="1"/>
  <c r="A36933" i="1"/>
  <c r="A36934" i="1"/>
  <c r="A36935" i="1"/>
  <c r="A36936" i="1"/>
  <c r="A36937" i="1"/>
  <c r="A36938" i="1"/>
  <c r="A36939" i="1"/>
  <c r="A36940" i="1"/>
  <c r="A36941" i="1"/>
  <c r="A36942" i="1"/>
  <c r="A36943" i="1"/>
  <c r="A36944" i="1"/>
  <c r="A36945" i="1"/>
  <c r="A36946" i="1"/>
  <c r="A36947" i="1"/>
  <c r="A36948" i="1"/>
  <c r="A36949" i="1"/>
  <c r="A36950" i="1"/>
  <c r="A36951" i="1"/>
  <c r="A36952" i="1"/>
  <c r="A36953" i="1"/>
  <c r="A36954" i="1"/>
  <c r="A36955" i="1"/>
  <c r="A36956" i="1"/>
  <c r="A36957" i="1"/>
  <c r="A36958" i="1"/>
  <c r="A36959" i="1"/>
  <c r="A36960" i="1"/>
  <c r="A36961" i="1"/>
  <c r="A36962" i="1"/>
  <c r="A36963" i="1"/>
  <c r="A36964" i="1"/>
  <c r="A36965" i="1"/>
  <c r="A36966" i="1"/>
  <c r="A36967" i="1"/>
  <c r="A36968" i="1"/>
  <c r="A36969" i="1"/>
  <c r="A36970" i="1"/>
  <c r="A36971" i="1"/>
  <c r="A36972" i="1"/>
  <c r="A36973" i="1"/>
  <c r="A36974" i="1"/>
  <c r="A36975" i="1"/>
  <c r="A36976" i="1"/>
  <c r="A36977" i="1"/>
  <c r="A36978" i="1"/>
  <c r="A36979" i="1"/>
  <c r="A36980" i="1"/>
  <c r="A36981" i="1"/>
  <c r="A36982" i="1"/>
  <c r="A36983" i="1"/>
  <c r="A36984" i="1"/>
  <c r="A36985" i="1"/>
  <c r="A36986" i="1"/>
  <c r="A36987" i="1"/>
  <c r="A36988" i="1"/>
  <c r="A36989" i="1"/>
  <c r="A36990" i="1"/>
  <c r="A36991" i="1"/>
  <c r="A36992" i="1"/>
  <c r="A36993" i="1"/>
  <c r="A36994" i="1"/>
  <c r="A36995" i="1"/>
  <c r="A36996" i="1"/>
  <c r="A36997" i="1"/>
  <c r="A36998" i="1"/>
  <c r="A36999" i="1"/>
  <c r="A37000" i="1"/>
  <c r="A37001" i="1"/>
  <c r="A37002" i="1"/>
  <c r="A37003" i="1"/>
  <c r="A37004" i="1"/>
  <c r="A37005" i="1"/>
  <c r="A37006" i="1"/>
  <c r="A37007" i="1"/>
  <c r="A37008" i="1"/>
  <c r="A37009" i="1"/>
  <c r="A37010" i="1"/>
  <c r="A37011" i="1"/>
  <c r="A37012" i="1"/>
  <c r="A37013" i="1"/>
  <c r="A37014" i="1"/>
  <c r="A37015" i="1"/>
  <c r="A37016" i="1"/>
  <c r="A37017" i="1"/>
  <c r="A37018" i="1"/>
  <c r="A37019" i="1"/>
  <c r="A37020" i="1"/>
  <c r="A37021" i="1"/>
  <c r="A37022" i="1"/>
  <c r="A37023" i="1"/>
  <c r="A37024" i="1"/>
  <c r="A37025" i="1"/>
  <c r="A37026" i="1"/>
  <c r="A37027" i="1"/>
  <c r="A37028" i="1"/>
  <c r="A37029" i="1"/>
  <c r="A37030" i="1"/>
  <c r="A37031" i="1"/>
  <c r="A37032" i="1"/>
  <c r="A37033" i="1"/>
  <c r="A37034" i="1"/>
  <c r="A37035" i="1"/>
  <c r="A37036" i="1"/>
  <c r="A37037" i="1"/>
  <c r="A37038" i="1"/>
  <c r="A37039" i="1"/>
  <c r="A37040" i="1"/>
  <c r="A37041" i="1"/>
  <c r="A37042" i="1"/>
  <c r="A37043" i="1"/>
  <c r="A37044" i="1"/>
  <c r="A37045" i="1"/>
  <c r="A37046" i="1"/>
  <c r="A37047" i="1"/>
  <c r="A37048" i="1"/>
  <c r="A37049" i="1"/>
  <c r="A37050" i="1"/>
  <c r="A37051" i="1"/>
  <c r="A37052" i="1"/>
  <c r="A37053" i="1"/>
  <c r="A37054" i="1"/>
  <c r="A37055" i="1"/>
  <c r="A37056" i="1"/>
  <c r="A37057" i="1"/>
  <c r="A37058" i="1"/>
  <c r="A37059" i="1"/>
  <c r="A37060" i="1"/>
  <c r="A37061" i="1"/>
  <c r="A37062" i="1"/>
  <c r="A37063" i="1"/>
  <c r="A37064" i="1"/>
  <c r="A37065" i="1"/>
  <c r="A37066" i="1"/>
  <c r="A37067" i="1"/>
  <c r="A37068" i="1"/>
  <c r="A37069" i="1"/>
  <c r="A37070" i="1"/>
  <c r="A37071" i="1"/>
  <c r="A37072" i="1"/>
  <c r="A37073" i="1"/>
  <c r="A37074" i="1"/>
  <c r="A37075" i="1"/>
  <c r="A37076" i="1"/>
  <c r="A37077" i="1"/>
  <c r="A37078" i="1"/>
  <c r="A37079" i="1"/>
  <c r="A37080" i="1"/>
  <c r="A37081" i="1"/>
  <c r="A37082" i="1"/>
  <c r="A37083" i="1"/>
  <c r="A37084" i="1"/>
  <c r="A37085" i="1"/>
  <c r="A37086" i="1"/>
  <c r="A37087" i="1"/>
  <c r="A37088" i="1"/>
  <c r="A37089" i="1"/>
  <c r="A37090" i="1"/>
  <c r="A37091" i="1"/>
  <c r="A37092" i="1"/>
  <c r="A37093" i="1"/>
  <c r="A37094" i="1"/>
  <c r="A37095" i="1"/>
  <c r="A37096" i="1"/>
  <c r="A37097" i="1"/>
  <c r="A37098" i="1"/>
  <c r="A37099" i="1"/>
  <c r="A37100" i="1"/>
  <c r="A37101" i="1"/>
  <c r="A37102" i="1"/>
  <c r="A37103" i="1"/>
  <c r="A37104" i="1"/>
  <c r="A37105" i="1"/>
  <c r="A37106" i="1"/>
  <c r="A37107" i="1"/>
  <c r="A37108" i="1"/>
  <c r="A37109" i="1"/>
  <c r="A37110" i="1"/>
  <c r="A37111" i="1"/>
  <c r="A37112" i="1"/>
  <c r="A37113" i="1"/>
  <c r="A37114" i="1"/>
  <c r="A37115" i="1"/>
  <c r="A37116" i="1"/>
  <c r="A37117" i="1"/>
  <c r="A37118" i="1"/>
  <c r="A37119" i="1"/>
  <c r="A37120" i="1"/>
  <c r="A37121" i="1"/>
  <c r="A37122" i="1"/>
  <c r="A37123" i="1"/>
  <c r="A37124" i="1"/>
  <c r="A37125" i="1"/>
  <c r="A37126" i="1"/>
  <c r="A37127" i="1"/>
  <c r="A37128" i="1"/>
  <c r="A37129" i="1"/>
  <c r="A37130" i="1"/>
  <c r="A37131" i="1"/>
  <c r="A37132" i="1"/>
  <c r="A37133" i="1"/>
  <c r="A37134" i="1"/>
  <c r="A37135" i="1"/>
  <c r="A37136" i="1"/>
  <c r="A37137" i="1"/>
  <c r="A37138" i="1"/>
  <c r="A37139" i="1"/>
  <c r="A37140" i="1"/>
  <c r="A37141" i="1"/>
  <c r="A37142" i="1"/>
  <c r="A37143" i="1"/>
  <c r="A37144" i="1"/>
  <c r="A37145" i="1"/>
  <c r="A37146" i="1"/>
  <c r="A37147" i="1"/>
  <c r="A37148" i="1"/>
  <c r="A37149" i="1"/>
  <c r="A37150" i="1"/>
  <c r="A37151" i="1"/>
  <c r="A37152" i="1"/>
  <c r="A37153" i="1"/>
  <c r="A37154" i="1"/>
  <c r="A37155" i="1"/>
  <c r="A37156" i="1"/>
  <c r="A37157" i="1"/>
  <c r="A37158" i="1"/>
  <c r="A37159" i="1"/>
  <c r="A37160" i="1"/>
  <c r="A37161" i="1"/>
  <c r="A37162" i="1"/>
  <c r="A37163" i="1"/>
  <c r="A37164" i="1"/>
  <c r="A37165" i="1"/>
  <c r="A37166" i="1"/>
  <c r="A37167" i="1"/>
  <c r="A37168" i="1"/>
  <c r="A37169" i="1"/>
  <c r="A37170" i="1"/>
  <c r="A37171" i="1"/>
  <c r="A37172" i="1"/>
  <c r="A37173" i="1"/>
  <c r="A37174" i="1"/>
  <c r="A37175" i="1"/>
  <c r="A37176" i="1"/>
  <c r="A37177" i="1"/>
  <c r="A37178" i="1"/>
  <c r="A37179" i="1"/>
  <c r="A37180" i="1"/>
  <c r="A37181" i="1"/>
  <c r="A37182" i="1"/>
  <c r="A37183" i="1"/>
  <c r="A37184" i="1"/>
  <c r="A37185" i="1"/>
  <c r="A37186" i="1"/>
  <c r="A37187" i="1"/>
  <c r="A37188" i="1"/>
  <c r="A37189" i="1"/>
  <c r="A37190" i="1"/>
  <c r="A37191" i="1"/>
  <c r="A37192" i="1"/>
  <c r="A37193" i="1"/>
  <c r="A37194" i="1"/>
  <c r="A37195" i="1"/>
  <c r="A37196" i="1"/>
  <c r="A37197" i="1"/>
  <c r="A37198" i="1"/>
  <c r="A37199" i="1"/>
  <c r="A37200" i="1"/>
  <c r="A37201" i="1"/>
  <c r="A37202" i="1"/>
  <c r="A37203" i="1"/>
  <c r="A37204" i="1"/>
  <c r="A37205" i="1"/>
  <c r="A37206" i="1"/>
  <c r="A37207" i="1"/>
  <c r="A37208" i="1"/>
  <c r="A37209" i="1"/>
  <c r="A37210" i="1"/>
  <c r="A37211" i="1"/>
  <c r="A37212" i="1"/>
  <c r="A37213" i="1"/>
  <c r="A37214" i="1"/>
  <c r="A37215" i="1"/>
  <c r="A37216" i="1"/>
  <c r="A37217" i="1"/>
  <c r="A37218" i="1"/>
  <c r="A37219" i="1"/>
  <c r="A37220" i="1"/>
  <c r="A37221" i="1"/>
  <c r="A37222" i="1"/>
  <c r="A37223" i="1"/>
  <c r="A37224" i="1"/>
  <c r="A37225" i="1"/>
  <c r="A37226" i="1"/>
  <c r="A37227" i="1"/>
  <c r="A37228" i="1"/>
  <c r="A37229" i="1"/>
  <c r="A37230" i="1"/>
  <c r="A37231" i="1"/>
  <c r="A37232" i="1"/>
  <c r="A37233" i="1"/>
  <c r="A37234" i="1"/>
  <c r="A37235" i="1"/>
  <c r="A37236" i="1"/>
  <c r="A37237" i="1"/>
  <c r="A37238" i="1"/>
  <c r="A37239" i="1"/>
  <c r="A37240" i="1"/>
  <c r="A37241" i="1"/>
  <c r="A37242" i="1"/>
  <c r="A37243" i="1"/>
  <c r="A37244" i="1"/>
  <c r="A37245" i="1"/>
  <c r="A37246" i="1"/>
  <c r="A37247" i="1"/>
  <c r="A37248" i="1"/>
  <c r="A37249" i="1"/>
  <c r="A37250" i="1"/>
  <c r="A37251" i="1"/>
  <c r="A37252" i="1"/>
  <c r="A37253" i="1"/>
  <c r="A37254" i="1"/>
  <c r="A37255" i="1"/>
  <c r="A37256" i="1"/>
  <c r="A37257" i="1"/>
  <c r="A37258" i="1"/>
  <c r="A37259" i="1"/>
  <c r="A37260" i="1"/>
  <c r="A37261" i="1"/>
  <c r="A37262" i="1"/>
  <c r="A37263" i="1"/>
  <c r="A37264" i="1"/>
  <c r="A37265" i="1"/>
  <c r="A37266" i="1"/>
  <c r="A37267" i="1"/>
  <c r="A37268" i="1"/>
  <c r="A37269" i="1"/>
  <c r="A37270" i="1"/>
  <c r="A37271" i="1"/>
  <c r="A37272" i="1"/>
  <c r="A37273" i="1"/>
  <c r="A37274" i="1"/>
  <c r="A37275" i="1"/>
  <c r="A37276" i="1"/>
  <c r="A37277" i="1"/>
  <c r="A37278" i="1"/>
  <c r="A37279" i="1"/>
  <c r="A37280" i="1"/>
  <c r="A37281" i="1"/>
  <c r="A37282" i="1"/>
  <c r="A37283" i="1"/>
  <c r="A37284" i="1"/>
  <c r="A37285" i="1"/>
  <c r="A37286" i="1"/>
  <c r="A37287" i="1"/>
  <c r="A37288" i="1"/>
  <c r="A37289" i="1"/>
  <c r="A37290" i="1"/>
  <c r="A37291" i="1"/>
  <c r="A37292" i="1"/>
  <c r="A37293" i="1"/>
  <c r="A37294" i="1"/>
  <c r="A37295" i="1"/>
  <c r="A37296" i="1"/>
  <c r="A37297" i="1"/>
  <c r="A37298" i="1"/>
  <c r="A37299" i="1"/>
  <c r="A37300" i="1"/>
  <c r="A37301" i="1"/>
  <c r="A37302" i="1"/>
  <c r="A37303" i="1"/>
  <c r="A37304" i="1"/>
  <c r="A37305" i="1"/>
  <c r="A37306" i="1"/>
  <c r="A37307" i="1"/>
  <c r="A37308" i="1"/>
  <c r="A37309" i="1"/>
  <c r="A37310" i="1"/>
  <c r="A37311" i="1"/>
  <c r="A37312" i="1"/>
  <c r="A37313" i="1"/>
  <c r="A37314" i="1"/>
  <c r="A37315" i="1"/>
  <c r="A37316" i="1"/>
  <c r="A37317" i="1"/>
  <c r="A37318" i="1"/>
  <c r="A37319" i="1"/>
  <c r="A37320" i="1"/>
  <c r="A37321" i="1"/>
  <c r="A37322" i="1"/>
  <c r="A37323" i="1"/>
  <c r="A37324" i="1"/>
  <c r="A37325" i="1"/>
  <c r="A37326" i="1"/>
  <c r="A37327" i="1"/>
  <c r="A37328" i="1"/>
  <c r="A37329" i="1"/>
  <c r="A37330" i="1"/>
  <c r="A37331" i="1"/>
  <c r="A37332" i="1"/>
  <c r="A37333" i="1"/>
  <c r="A37334" i="1"/>
  <c r="A37335" i="1"/>
  <c r="A37336" i="1"/>
  <c r="A37337" i="1"/>
  <c r="A37338" i="1"/>
  <c r="A37339" i="1"/>
  <c r="A37340" i="1"/>
  <c r="A37341" i="1"/>
  <c r="A37342" i="1"/>
  <c r="A37343" i="1"/>
  <c r="A37344" i="1"/>
  <c r="A37345" i="1"/>
  <c r="A37346" i="1"/>
  <c r="A37347" i="1"/>
  <c r="A37348" i="1"/>
  <c r="A37349" i="1"/>
  <c r="A37350" i="1"/>
  <c r="A37351" i="1"/>
  <c r="A37352" i="1"/>
  <c r="A37353" i="1"/>
  <c r="A37354" i="1"/>
  <c r="A37355" i="1"/>
  <c r="A37356" i="1"/>
  <c r="A37357" i="1"/>
  <c r="A37358" i="1"/>
  <c r="A37359" i="1"/>
  <c r="A37360" i="1"/>
  <c r="A37361" i="1"/>
  <c r="A37362" i="1"/>
  <c r="A37363" i="1"/>
  <c r="A37364" i="1"/>
  <c r="A37365" i="1"/>
  <c r="A37366" i="1"/>
  <c r="A37367" i="1"/>
  <c r="A37368" i="1"/>
  <c r="A37369" i="1"/>
  <c r="A37370" i="1"/>
  <c r="A37371" i="1"/>
  <c r="A37372" i="1"/>
  <c r="A37373" i="1"/>
  <c r="A37374" i="1"/>
  <c r="A37375" i="1"/>
  <c r="A37376" i="1"/>
  <c r="A37377" i="1"/>
  <c r="A37378" i="1"/>
  <c r="A37379" i="1"/>
  <c r="A37380" i="1"/>
  <c r="A37381" i="1"/>
  <c r="A37382" i="1"/>
  <c r="A37383" i="1"/>
  <c r="A37384" i="1"/>
  <c r="A37385" i="1"/>
  <c r="A37386" i="1"/>
  <c r="A37387" i="1"/>
  <c r="A37388" i="1"/>
  <c r="A37389" i="1"/>
  <c r="A37390" i="1"/>
  <c r="A37391" i="1"/>
  <c r="A37392" i="1"/>
  <c r="A37393" i="1"/>
  <c r="A37394" i="1"/>
  <c r="A37395" i="1"/>
  <c r="A37396" i="1"/>
  <c r="A37397" i="1"/>
  <c r="A37398" i="1"/>
  <c r="A37399" i="1"/>
  <c r="A37400" i="1"/>
  <c r="A37401" i="1"/>
  <c r="A37402" i="1"/>
  <c r="A37403" i="1"/>
  <c r="A37404" i="1"/>
  <c r="A37405" i="1"/>
  <c r="A37406" i="1"/>
  <c r="A37407" i="1"/>
  <c r="A37408" i="1"/>
  <c r="A37409" i="1"/>
  <c r="A37410" i="1"/>
  <c r="A37411" i="1"/>
  <c r="A37412" i="1"/>
  <c r="A37413" i="1"/>
  <c r="A37414" i="1"/>
  <c r="A37415" i="1"/>
  <c r="A37416" i="1"/>
  <c r="A37417" i="1"/>
  <c r="A37418" i="1"/>
  <c r="A37419" i="1"/>
  <c r="A37420" i="1"/>
  <c r="A37421" i="1"/>
  <c r="A37422" i="1"/>
  <c r="A37423" i="1"/>
  <c r="A37424" i="1"/>
  <c r="A37425" i="1"/>
  <c r="A37426" i="1"/>
  <c r="A37427" i="1"/>
  <c r="A37428" i="1"/>
  <c r="A37429" i="1"/>
  <c r="A37430" i="1"/>
  <c r="A37431" i="1"/>
  <c r="A37432" i="1"/>
  <c r="A37433" i="1"/>
  <c r="A37434" i="1"/>
  <c r="A37435" i="1"/>
  <c r="A37436" i="1"/>
  <c r="A37437" i="1"/>
  <c r="A37438" i="1"/>
  <c r="A37439" i="1"/>
  <c r="A37440" i="1"/>
  <c r="A37441" i="1"/>
  <c r="A37442" i="1"/>
  <c r="A37443" i="1"/>
  <c r="A37444" i="1"/>
  <c r="A37445" i="1"/>
  <c r="A37446" i="1"/>
  <c r="A37447" i="1"/>
  <c r="A37448" i="1"/>
  <c r="A37449" i="1"/>
  <c r="A37450" i="1"/>
  <c r="A37451" i="1"/>
  <c r="A37452" i="1"/>
  <c r="A37453" i="1"/>
  <c r="A37454" i="1"/>
  <c r="A37455" i="1"/>
  <c r="A37456" i="1"/>
  <c r="A37457" i="1"/>
  <c r="A37458" i="1"/>
  <c r="A37459" i="1"/>
  <c r="A37460" i="1"/>
  <c r="A37461" i="1"/>
  <c r="A37462" i="1"/>
  <c r="A37463" i="1"/>
  <c r="A37464" i="1"/>
  <c r="A37465" i="1"/>
  <c r="A37466" i="1"/>
  <c r="A37467" i="1"/>
  <c r="A37468" i="1"/>
  <c r="A37469" i="1"/>
  <c r="A37470" i="1"/>
  <c r="A37471" i="1"/>
  <c r="A37472" i="1"/>
  <c r="A37473" i="1"/>
  <c r="A37474" i="1"/>
  <c r="A37475" i="1"/>
  <c r="A37476" i="1"/>
  <c r="A37477" i="1"/>
  <c r="A37478" i="1"/>
  <c r="A37479" i="1"/>
  <c r="A37480" i="1"/>
  <c r="A37481" i="1"/>
  <c r="A37482" i="1"/>
  <c r="A37483" i="1"/>
  <c r="A37484" i="1"/>
  <c r="A37485" i="1"/>
  <c r="A37486" i="1"/>
  <c r="A37487" i="1"/>
  <c r="A37488" i="1"/>
  <c r="A37489" i="1"/>
  <c r="A37490" i="1"/>
  <c r="A37491" i="1"/>
  <c r="A37492" i="1"/>
  <c r="A37493" i="1"/>
  <c r="A37494" i="1"/>
  <c r="A37495" i="1"/>
  <c r="A37496" i="1"/>
  <c r="A37497" i="1"/>
  <c r="A37498" i="1"/>
  <c r="A37499" i="1"/>
  <c r="A37500" i="1"/>
  <c r="A37501" i="1"/>
  <c r="A37502" i="1"/>
  <c r="A37503" i="1"/>
  <c r="A37504" i="1"/>
  <c r="A37505" i="1"/>
  <c r="A37506" i="1"/>
  <c r="A37507" i="1"/>
  <c r="A37508" i="1"/>
  <c r="A37509" i="1"/>
  <c r="A37510" i="1"/>
  <c r="A37511" i="1"/>
  <c r="A37512" i="1"/>
  <c r="A37513" i="1"/>
  <c r="A37514" i="1"/>
  <c r="A37515" i="1"/>
  <c r="A37516" i="1"/>
  <c r="A37517" i="1"/>
  <c r="A37518" i="1"/>
  <c r="A37519" i="1"/>
  <c r="A37520" i="1"/>
  <c r="A37521" i="1"/>
  <c r="A37522" i="1"/>
  <c r="A37523" i="1"/>
  <c r="A37524" i="1"/>
  <c r="A37525" i="1"/>
  <c r="A37526" i="1"/>
  <c r="A37527" i="1"/>
  <c r="A37528" i="1"/>
  <c r="A37529" i="1"/>
  <c r="A37530" i="1"/>
  <c r="A37531" i="1"/>
  <c r="A37532" i="1"/>
  <c r="A37533" i="1"/>
  <c r="A37534" i="1"/>
  <c r="A37535" i="1"/>
  <c r="A37536" i="1"/>
  <c r="A37537" i="1"/>
  <c r="A37538" i="1"/>
  <c r="A37539" i="1"/>
  <c r="A37540" i="1"/>
  <c r="A37541" i="1"/>
  <c r="A37542" i="1"/>
  <c r="A37543" i="1"/>
  <c r="A37544" i="1"/>
  <c r="A37545" i="1"/>
  <c r="A37546" i="1"/>
  <c r="A37547" i="1"/>
  <c r="A37548" i="1"/>
  <c r="A37549" i="1"/>
  <c r="A37550" i="1"/>
  <c r="A37551" i="1"/>
  <c r="A37552" i="1"/>
  <c r="A37553" i="1"/>
  <c r="A37554" i="1"/>
  <c r="A37555" i="1"/>
  <c r="A37556" i="1"/>
  <c r="A37557" i="1"/>
  <c r="A37558" i="1"/>
  <c r="A37559" i="1"/>
  <c r="A37560" i="1"/>
  <c r="A37561" i="1"/>
  <c r="A37562" i="1"/>
  <c r="A37563" i="1"/>
  <c r="A37564" i="1"/>
  <c r="A37565" i="1"/>
  <c r="A37566" i="1"/>
  <c r="A37567" i="1"/>
  <c r="A37568" i="1"/>
  <c r="A37569" i="1"/>
  <c r="A37570" i="1"/>
  <c r="A37571" i="1"/>
  <c r="A37572" i="1"/>
  <c r="A37573" i="1"/>
  <c r="A37574" i="1"/>
  <c r="A37575" i="1"/>
  <c r="A37576" i="1"/>
  <c r="A37577" i="1"/>
  <c r="A37578" i="1"/>
  <c r="A37579" i="1"/>
  <c r="A37580" i="1"/>
  <c r="A37581" i="1"/>
  <c r="A37582" i="1"/>
  <c r="A37583" i="1"/>
  <c r="A37584" i="1"/>
  <c r="A37585" i="1"/>
  <c r="A37586" i="1"/>
  <c r="A37587" i="1"/>
  <c r="A37588" i="1"/>
  <c r="A37589" i="1"/>
  <c r="A37590" i="1"/>
  <c r="A37591" i="1"/>
  <c r="A37592" i="1"/>
  <c r="A37593" i="1"/>
  <c r="A37594" i="1"/>
  <c r="A37595" i="1"/>
  <c r="A37596" i="1"/>
  <c r="A37597" i="1"/>
  <c r="A37598" i="1"/>
  <c r="A37599" i="1"/>
  <c r="A37600" i="1"/>
  <c r="A37601" i="1"/>
  <c r="A37602" i="1"/>
  <c r="A37603" i="1"/>
  <c r="A37604" i="1"/>
  <c r="A37605" i="1"/>
  <c r="A37606" i="1"/>
  <c r="A37607" i="1"/>
  <c r="A37608" i="1"/>
  <c r="A37609" i="1"/>
  <c r="A37610" i="1"/>
  <c r="A37611" i="1"/>
  <c r="A37612" i="1"/>
  <c r="A37613" i="1"/>
  <c r="A37614" i="1"/>
  <c r="A37615" i="1"/>
  <c r="A37616" i="1"/>
  <c r="A37617" i="1"/>
  <c r="A37618" i="1"/>
  <c r="A37619" i="1"/>
  <c r="A37620" i="1"/>
  <c r="A37621" i="1"/>
  <c r="A37622" i="1"/>
  <c r="A37623" i="1"/>
  <c r="A37624" i="1"/>
  <c r="A37625" i="1"/>
  <c r="A37626" i="1"/>
  <c r="A37627" i="1"/>
  <c r="A37628" i="1"/>
  <c r="A37629" i="1"/>
  <c r="A37630" i="1"/>
  <c r="A37631" i="1"/>
  <c r="A37632" i="1"/>
  <c r="A37633" i="1"/>
  <c r="A37634" i="1"/>
  <c r="A37635" i="1"/>
  <c r="A37636" i="1"/>
  <c r="A37637" i="1"/>
  <c r="A37638" i="1"/>
  <c r="A37639" i="1"/>
  <c r="A37640" i="1"/>
  <c r="A37641" i="1"/>
  <c r="A37642" i="1"/>
  <c r="A37643" i="1"/>
  <c r="A37644" i="1"/>
  <c r="A37645" i="1"/>
  <c r="A37646" i="1"/>
  <c r="A37647" i="1"/>
  <c r="A37648" i="1"/>
  <c r="A37649" i="1"/>
  <c r="A37650" i="1"/>
  <c r="A37651" i="1"/>
  <c r="A37652" i="1"/>
  <c r="A37653" i="1"/>
  <c r="A37654" i="1"/>
  <c r="A37655" i="1"/>
  <c r="A37656" i="1"/>
  <c r="A37657" i="1"/>
  <c r="A37658" i="1"/>
  <c r="A37659" i="1"/>
  <c r="A37660" i="1"/>
  <c r="A37661" i="1"/>
  <c r="A37662" i="1"/>
  <c r="A37663" i="1"/>
  <c r="A37664" i="1"/>
  <c r="A37665" i="1"/>
  <c r="A37666" i="1"/>
  <c r="A37667" i="1"/>
  <c r="A37668" i="1"/>
  <c r="A37669" i="1"/>
  <c r="A37670" i="1"/>
  <c r="A37671" i="1"/>
  <c r="A37672" i="1"/>
  <c r="A37673" i="1"/>
  <c r="A37674" i="1"/>
  <c r="A37675" i="1"/>
  <c r="A37676" i="1"/>
  <c r="A37677" i="1"/>
  <c r="A37678" i="1"/>
  <c r="A37679" i="1"/>
  <c r="A37680" i="1"/>
  <c r="A37681" i="1"/>
  <c r="A37682" i="1"/>
  <c r="A37683" i="1"/>
  <c r="A37684" i="1"/>
  <c r="A37685" i="1"/>
  <c r="A37686" i="1"/>
  <c r="A37687" i="1"/>
  <c r="A37688" i="1"/>
  <c r="A37689" i="1"/>
  <c r="A37690" i="1"/>
  <c r="A37691" i="1"/>
  <c r="A37692" i="1"/>
  <c r="A37693" i="1"/>
  <c r="A37694" i="1"/>
  <c r="A37695" i="1"/>
  <c r="A37696" i="1"/>
  <c r="A37697" i="1"/>
  <c r="A37698" i="1"/>
  <c r="A37699" i="1"/>
  <c r="A37700" i="1"/>
  <c r="A37701" i="1"/>
  <c r="A37702" i="1"/>
  <c r="A37703" i="1"/>
  <c r="A37704" i="1"/>
  <c r="A37705" i="1"/>
  <c r="A37706" i="1"/>
  <c r="A37707" i="1"/>
  <c r="A37708" i="1"/>
  <c r="A37709" i="1"/>
  <c r="A37710" i="1"/>
  <c r="A37711" i="1"/>
  <c r="A37712" i="1"/>
  <c r="A37713" i="1"/>
  <c r="A37714" i="1"/>
  <c r="A37715" i="1"/>
  <c r="A37716" i="1"/>
  <c r="A37717" i="1"/>
  <c r="A37718" i="1"/>
  <c r="A37719" i="1"/>
  <c r="A37720" i="1"/>
  <c r="A37721" i="1"/>
  <c r="A37722" i="1"/>
  <c r="A37723" i="1"/>
  <c r="A37724" i="1"/>
  <c r="A37725" i="1"/>
  <c r="A37726" i="1"/>
  <c r="A37727" i="1"/>
  <c r="A37728" i="1"/>
  <c r="A37729" i="1"/>
  <c r="A37730" i="1"/>
  <c r="A37731" i="1"/>
  <c r="A37732" i="1"/>
  <c r="A37733" i="1"/>
  <c r="A37734" i="1"/>
  <c r="A37735" i="1"/>
  <c r="A37736" i="1"/>
  <c r="A37737" i="1"/>
  <c r="A37738" i="1"/>
  <c r="A37739" i="1"/>
  <c r="A37740" i="1"/>
  <c r="A37741" i="1"/>
  <c r="A37742" i="1"/>
  <c r="A37743" i="1"/>
  <c r="A37744" i="1"/>
  <c r="A37745" i="1"/>
  <c r="A37746" i="1"/>
  <c r="A37747" i="1"/>
  <c r="A37748" i="1"/>
  <c r="A37749" i="1"/>
  <c r="A37750" i="1"/>
  <c r="A37751" i="1"/>
  <c r="A37752" i="1"/>
  <c r="A37753" i="1"/>
  <c r="A37754" i="1"/>
  <c r="A37755" i="1"/>
  <c r="A37756" i="1"/>
  <c r="A37757" i="1"/>
  <c r="A37758" i="1"/>
  <c r="A37759" i="1"/>
  <c r="A37760" i="1"/>
  <c r="A37761" i="1"/>
  <c r="A37762" i="1"/>
  <c r="A37763" i="1"/>
  <c r="A37764" i="1"/>
  <c r="A37765" i="1"/>
  <c r="A37766" i="1"/>
  <c r="A37767" i="1"/>
  <c r="A37768" i="1"/>
  <c r="A37769" i="1"/>
  <c r="A37770" i="1"/>
  <c r="A37771" i="1"/>
  <c r="A37772" i="1"/>
  <c r="A37773" i="1"/>
  <c r="A37774" i="1"/>
  <c r="A37775" i="1"/>
  <c r="A37776" i="1"/>
  <c r="A37777" i="1"/>
  <c r="A37778" i="1"/>
  <c r="A37779" i="1"/>
  <c r="A37780" i="1"/>
  <c r="A37781" i="1"/>
  <c r="A37782" i="1"/>
  <c r="A37783" i="1"/>
  <c r="A37784" i="1"/>
  <c r="A37785" i="1"/>
  <c r="A37786" i="1"/>
  <c r="A37787" i="1"/>
  <c r="A37788" i="1"/>
  <c r="A37789" i="1"/>
  <c r="A37790" i="1"/>
  <c r="A37791" i="1"/>
  <c r="A37792" i="1"/>
  <c r="A37793" i="1"/>
  <c r="A37794" i="1"/>
  <c r="A37795" i="1"/>
  <c r="A37796" i="1"/>
  <c r="A37797" i="1"/>
  <c r="A37798" i="1"/>
  <c r="A37799" i="1"/>
  <c r="A37800" i="1"/>
  <c r="A37801" i="1"/>
  <c r="A37802" i="1"/>
  <c r="A37803" i="1"/>
  <c r="A37804" i="1"/>
  <c r="A37805" i="1"/>
  <c r="A37806" i="1"/>
  <c r="A37807" i="1"/>
  <c r="A37808" i="1"/>
  <c r="A37809" i="1"/>
  <c r="A37810" i="1"/>
  <c r="A37811" i="1"/>
  <c r="A37812" i="1"/>
  <c r="A37813" i="1"/>
  <c r="A37814" i="1"/>
  <c r="A37815" i="1"/>
  <c r="A37816" i="1"/>
  <c r="A37817" i="1"/>
  <c r="A37818" i="1"/>
  <c r="A37819" i="1"/>
  <c r="A37820" i="1"/>
  <c r="A37821" i="1"/>
  <c r="A37822" i="1"/>
  <c r="A37823" i="1"/>
  <c r="A37824" i="1"/>
  <c r="A37825" i="1"/>
  <c r="A37826" i="1"/>
  <c r="A37827" i="1"/>
  <c r="A37828" i="1"/>
  <c r="A37829" i="1"/>
  <c r="A37830" i="1"/>
  <c r="A37831" i="1"/>
  <c r="A37832" i="1"/>
  <c r="A37833" i="1"/>
  <c r="A37834" i="1"/>
  <c r="A37835" i="1"/>
  <c r="A37836" i="1"/>
  <c r="A37837" i="1"/>
  <c r="A37838" i="1"/>
  <c r="A37839" i="1"/>
  <c r="A37840" i="1"/>
  <c r="A37841" i="1"/>
  <c r="A37842" i="1"/>
  <c r="A37843" i="1"/>
  <c r="A37844" i="1"/>
  <c r="A37845" i="1"/>
  <c r="A37846" i="1"/>
  <c r="A37847" i="1"/>
  <c r="A37848" i="1"/>
  <c r="A37849" i="1"/>
  <c r="A37850" i="1"/>
  <c r="A37851" i="1"/>
  <c r="A37852" i="1"/>
  <c r="A37853" i="1"/>
  <c r="A37854" i="1"/>
  <c r="A37855" i="1"/>
  <c r="A37856" i="1"/>
  <c r="A37857" i="1"/>
  <c r="A37858" i="1"/>
  <c r="A37859" i="1"/>
  <c r="A37860" i="1"/>
  <c r="A37861" i="1"/>
  <c r="A37862" i="1"/>
  <c r="A37863" i="1"/>
  <c r="A37864" i="1"/>
  <c r="A37865" i="1"/>
  <c r="A37866" i="1"/>
  <c r="A37867" i="1"/>
  <c r="A37868" i="1"/>
  <c r="A37869" i="1"/>
  <c r="A37870" i="1"/>
  <c r="A37871" i="1"/>
  <c r="A37872" i="1"/>
  <c r="A37873" i="1"/>
  <c r="A37874" i="1"/>
  <c r="A37875" i="1"/>
  <c r="A37876" i="1"/>
  <c r="A37877" i="1"/>
  <c r="A37878" i="1"/>
  <c r="A37879" i="1"/>
  <c r="A37880" i="1"/>
  <c r="A37881" i="1"/>
  <c r="A37882" i="1"/>
  <c r="A37883" i="1"/>
  <c r="A37884" i="1"/>
  <c r="A37885" i="1"/>
  <c r="A37886" i="1"/>
  <c r="A37887" i="1"/>
  <c r="A37888" i="1"/>
  <c r="A37889" i="1"/>
  <c r="A37890" i="1"/>
  <c r="A37891" i="1"/>
  <c r="A37892" i="1"/>
  <c r="A37893" i="1"/>
  <c r="A37894" i="1"/>
  <c r="A37895" i="1"/>
  <c r="A37896" i="1"/>
  <c r="A37897" i="1"/>
  <c r="A37898" i="1"/>
  <c r="A37899" i="1"/>
  <c r="A37900" i="1"/>
  <c r="A37901" i="1"/>
  <c r="A37902" i="1"/>
  <c r="A37903" i="1"/>
  <c r="A37904" i="1"/>
  <c r="A37905" i="1"/>
  <c r="A37906" i="1"/>
  <c r="A37907" i="1"/>
  <c r="A37908" i="1"/>
  <c r="A37909" i="1"/>
  <c r="A37910" i="1"/>
  <c r="A37911" i="1"/>
  <c r="A37912" i="1"/>
  <c r="A37913" i="1"/>
  <c r="A37914" i="1"/>
  <c r="A37915" i="1"/>
  <c r="A37916" i="1"/>
  <c r="A37917" i="1"/>
  <c r="A37918" i="1"/>
  <c r="A37919" i="1"/>
  <c r="A37920" i="1"/>
  <c r="A37921" i="1"/>
  <c r="A37922" i="1"/>
  <c r="A37923" i="1"/>
  <c r="A37924" i="1"/>
  <c r="A37925" i="1"/>
  <c r="A37926" i="1"/>
  <c r="A37927" i="1"/>
  <c r="A37928" i="1"/>
  <c r="A37929" i="1"/>
  <c r="A37930" i="1"/>
  <c r="A37931" i="1"/>
  <c r="A37932" i="1"/>
  <c r="A37933" i="1"/>
  <c r="A37934" i="1"/>
  <c r="A37935" i="1"/>
  <c r="A37936" i="1"/>
  <c r="A37937" i="1"/>
  <c r="A37938" i="1"/>
  <c r="A37939" i="1"/>
  <c r="A37940" i="1"/>
  <c r="A37941" i="1"/>
  <c r="A37942" i="1"/>
  <c r="A37943" i="1"/>
  <c r="A37944" i="1"/>
  <c r="A37945" i="1"/>
  <c r="A37946" i="1"/>
  <c r="A37947" i="1"/>
  <c r="A37948" i="1"/>
  <c r="A37949" i="1"/>
  <c r="A37950" i="1"/>
  <c r="A37951" i="1"/>
  <c r="A37952" i="1"/>
  <c r="A37953" i="1"/>
  <c r="A37954" i="1"/>
  <c r="A37955" i="1"/>
  <c r="A37956" i="1"/>
  <c r="A37957" i="1"/>
  <c r="A37958" i="1"/>
  <c r="A37959" i="1"/>
  <c r="A37960" i="1"/>
  <c r="A37961" i="1"/>
  <c r="A37962" i="1"/>
  <c r="A37963" i="1"/>
  <c r="A37964" i="1"/>
  <c r="A37965" i="1"/>
  <c r="A37966" i="1"/>
  <c r="A37967" i="1"/>
  <c r="A37968" i="1"/>
  <c r="A37969" i="1"/>
  <c r="A37970" i="1"/>
  <c r="A37971" i="1"/>
  <c r="A37972" i="1"/>
  <c r="A37973" i="1"/>
  <c r="A37974" i="1"/>
  <c r="A37975" i="1"/>
  <c r="A37976" i="1"/>
  <c r="A37977" i="1"/>
  <c r="A37978" i="1"/>
  <c r="A37979" i="1"/>
  <c r="A37980" i="1"/>
  <c r="A37981" i="1"/>
  <c r="A37982" i="1"/>
  <c r="A37983" i="1"/>
  <c r="A37984" i="1"/>
  <c r="A37985" i="1"/>
  <c r="A37986" i="1"/>
  <c r="A37987" i="1"/>
  <c r="A37988" i="1"/>
  <c r="A37989" i="1"/>
  <c r="A37990" i="1"/>
  <c r="A37991" i="1"/>
  <c r="A37992" i="1"/>
  <c r="A37993" i="1"/>
  <c r="A37994" i="1"/>
  <c r="A37995" i="1"/>
  <c r="A37996" i="1"/>
  <c r="A37997" i="1"/>
  <c r="A37998" i="1"/>
  <c r="A37999" i="1"/>
  <c r="A38000" i="1"/>
  <c r="A38001" i="1"/>
  <c r="A38002" i="1"/>
  <c r="A38003" i="1"/>
  <c r="A38004" i="1"/>
  <c r="A38005" i="1"/>
  <c r="A38006" i="1"/>
  <c r="A38007" i="1"/>
  <c r="A38008" i="1"/>
  <c r="A38009" i="1"/>
  <c r="A38010" i="1"/>
  <c r="A38011" i="1"/>
  <c r="A38012" i="1"/>
  <c r="A38013" i="1"/>
  <c r="A38014" i="1"/>
  <c r="A38015" i="1"/>
  <c r="A38016" i="1"/>
  <c r="A38017" i="1"/>
  <c r="A38018" i="1"/>
  <c r="A38019" i="1"/>
  <c r="A38020" i="1"/>
  <c r="A38021" i="1"/>
  <c r="A38022" i="1"/>
  <c r="A38023" i="1"/>
  <c r="A38024" i="1"/>
  <c r="A38025" i="1"/>
  <c r="A38026" i="1"/>
  <c r="A38027" i="1"/>
  <c r="A38028" i="1"/>
  <c r="A38029" i="1"/>
  <c r="A38030" i="1"/>
  <c r="A38031" i="1"/>
  <c r="A38032" i="1"/>
  <c r="A38033" i="1"/>
  <c r="A38034" i="1"/>
  <c r="A38035" i="1"/>
  <c r="A38036" i="1"/>
  <c r="A38037" i="1"/>
  <c r="A38038" i="1"/>
  <c r="A38039" i="1"/>
  <c r="A38040" i="1"/>
  <c r="A38041" i="1"/>
  <c r="A38042" i="1"/>
  <c r="A38043" i="1"/>
  <c r="A38044" i="1"/>
  <c r="A38045" i="1"/>
  <c r="A38046" i="1"/>
  <c r="A38047" i="1"/>
  <c r="A38048" i="1"/>
  <c r="A38049" i="1"/>
  <c r="A38050" i="1"/>
  <c r="A38051" i="1"/>
  <c r="A38052" i="1"/>
  <c r="A38053" i="1"/>
  <c r="A38054" i="1"/>
  <c r="A38055" i="1"/>
  <c r="A38056" i="1"/>
  <c r="A38057" i="1"/>
  <c r="A38058" i="1"/>
  <c r="A38059" i="1"/>
  <c r="A38060" i="1"/>
  <c r="A38061" i="1"/>
  <c r="A38062" i="1"/>
  <c r="A38063" i="1"/>
  <c r="A38064" i="1"/>
  <c r="A38065" i="1"/>
  <c r="A38066" i="1"/>
  <c r="A38067" i="1"/>
  <c r="A38068" i="1"/>
  <c r="A38069" i="1"/>
  <c r="A38070" i="1"/>
  <c r="A38071" i="1"/>
  <c r="A38072" i="1"/>
  <c r="A38073" i="1"/>
  <c r="A38074" i="1"/>
  <c r="A38075" i="1"/>
  <c r="A38076" i="1"/>
  <c r="A38077" i="1"/>
  <c r="A38078" i="1"/>
  <c r="A38079" i="1"/>
  <c r="A38080" i="1"/>
  <c r="A38081" i="1"/>
  <c r="A38082" i="1"/>
  <c r="A38083" i="1"/>
  <c r="A38084" i="1"/>
  <c r="A38085" i="1"/>
  <c r="A38086" i="1"/>
  <c r="A38087" i="1"/>
  <c r="A38088" i="1"/>
  <c r="A38089" i="1"/>
  <c r="A38090" i="1"/>
  <c r="A38091" i="1"/>
  <c r="A38092" i="1"/>
  <c r="A38093" i="1"/>
  <c r="A38094" i="1"/>
  <c r="A38095" i="1"/>
  <c r="A38096" i="1"/>
  <c r="A38097" i="1"/>
  <c r="A38098" i="1"/>
  <c r="A38099" i="1"/>
  <c r="A38100" i="1"/>
  <c r="A38101" i="1"/>
  <c r="A38102" i="1"/>
  <c r="A38103" i="1"/>
  <c r="A38104" i="1"/>
  <c r="A38105" i="1"/>
  <c r="A38106" i="1"/>
  <c r="A38107" i="1"/>
  <c r="A38108" i="1"/>
  <c r="A38109" i="1"/>
  <c r="A38110" i="1"/>
  <c r="A38111" i="1"/>
  <c r="A38112" i="1"/>
  <c r="A38113" i="1"/>
  <c r="A38114" i="1"/>
  <c r="A38115" i="1"/>
  <c r="A38116" i="1"/>
  <c r="A38117" i="1"/>
  <c r="A38118" i="1"/>
  <c r="A38119" i="1"/>
  <c r="A38120" i="1"/>
  <c r="A38121" i="1"/>
  <c r="A38122" i="1"/>
  <c r="A38123" i="1"/>
  <c r="A38124" i="1"/>
  <c r="A38125" i="1"/>
  <c r="A38126" i="1"/>
  <c r="A38127" i="1"/>
  <c r="A38128" i="1"/>
  <c r="A38129" i="1"/>
  <c r="A38130" i="1"/>
  <c r="A38131" i="1"/>
  <c r="A38132" i="1"/>
  <c r="A38133" i="1"/>
  <c r="A38134" i="1"/>
  <c r="A38135" i="1"/>
  <c r="A38136" i="1"/>
  <c r="A38137" i="1"/>
  <c r="A38138" i="1"/>
  <c r="A38139" i="1"/>
  <c r="A38140" i="1"/>
  <c r="A38141" i="1"/>
  <c r="A38142" i="1"/>
  <c r="A38143" i="1"/>
  <c r="A38144" i="1"/>
  <c r="A38145" i="1"/>
  <c r="A38146" i="1"/>
  <c r="A38147" i="1"/>
  <c r="A38148" i="1"/>
  <c r="A38149" i="1"/>
  <c r="A38150" i="1"/>
  <c r="A38151" i="1"/>
  <c r="A38152" i="1"/>
  <c r="A38153" i="1"/>
  <c r="A38154" i="1"/>
  <c r="A38155" i="1"/>
  <c r="A38156" i="1"/>
  <c r="A38157" i="1"/>
  <c r="A38158" i="1"/>
  <c r="A38159" i="1"/>
  <c r="A38160" i="1"/>
  <c r="A38161" i="1"/>
  <c r="A38162" i="1"/>
  <c r="A38163" i="1"/>
  <c r="A38164" i="1"/>
  <c r="A38165" i="1"/>
  <c r="A38166" i="1"/>
  <c r="A38167" i="1"/>
  <c r="A38168" i="1"/>
  <c r="A38169" i="1"/>
  <c r="A38170" i="1"/>
  <c r="A38171" i="1"/>
  <c r="A38172" i="1"/>
  <c r="A38173" i="1"/>
  <c r="A38174" i="1"/>
  <c r="A38175" i="1"/>
  <c r="A38176" i="1"/>
  <c r="A38177" i="1"/>
  <c r="A38178" i="1"/>
  <c r="A38179" i="1"/>
  <c r="A38180" i="1"/>
  <c r="A38181" i="1"/>
  <c r="A38182" i="1"/>
  <c r="A38183" i="1"/>
  <c r="A38184" i="1"/>
  <c r="A38185" i="1"/>
  <c r="A38186" i="1"/>
  <c r="A38187" i="1"/>
  <c r="A38188" i="1"/>
  <c r="A38189" i="1"/>
  <c r="A38190" i="1"/>
  <c r="A38191" i="1"/>
  <c r="A38192" i="1"/>
  <c r="A38193" i="1"/>
  <c r="A38194" i="1"/>
  <c r="A38195" i="1"/>
  <c r="A38196" i="1"/>
  <c r="A38197" i="1"/>
  <c r="A38198" i="1"/>
  <c r="A38199" i="1"/>
  <c r="A38200" i="1"/>
  <c r="A38201" i="1"/>
  <c r="A38202" i="1"/>
  <c r="A38203" i="1"/>
  <c r="A38204" i="1"/>
  <c r="A38205" i="1"/>
  <c r="A38206" i="1"/>
  <c r="A38207" i="1"/>
  <c r="A38208" i="1"/>
  <c r="A38209" i="1"/>
  <c r="A38210" i="1"/>
  <c r="A38211" i="1"/>
  <c r="A38212" i="1"/>
  <c r="A38213" i="1"/>
  <c r="A38214" i="1"/>
  <c r="A38215" i="1"/>
  <c r="A38216" i="1"/>
  <c r="A38217" i="1"/>
  <c r="A38218" i="1"/>
  <c r="A38219" i="1"/>
  <c r="A38220" i="1"/>
  <c r="A38221" i="1"/>
  <c r="A38222" i="1"/>
  <c r="A38223" i="1"/>
  <c r="A38224" i="1"/>
  <c r="A38225" i="1"/>
  <c r="A38226" i="1"/>
  <c r="A38227" i="1"/>
  <c r="A38228" i="1"/>
  <c r="A38229" i="1"/>
  <c r="A38230" i="1"/>
  <c r="A38231" i="1"/>
  <c r="A38232" i="1"/>
  <c r="A38233" i="1"/>
  <c r="A38234" i="1"/>
  <c r="A38235" i="1"/>
  <c r="A38236" i="1"/>
  <c r="A38237" i="1"/>
  <c r="A38238" i="1"/>
  <c r="A38239" i="1"/>
  <c r="A38240" i="1"/>
  <c r="A38241" i="1"/>
  <c r="A38242" i="1"/>
  <c r="A38243" i="1"/>
  <c r="A38244" i="1"/>
  <c r="A38245" i="1"/>
  <c r="A38246" i="1"/>
  <c r="A38247" i="1"/>
  <c r="A38248" i="1"/>
  <c r="A38249" i="1"/>
  <c r="A38250" i="1"/>
  <c r="A38251" i="1"/>
  <c r="A38252" i="1"/>
  <c r="A38253" i="1"/>
  <c r="A38254" i="1"/>
  <c r="A38255" i="1"/>
  <c r="A38256" i="1"/>
  <c r="A38257" i="1"/>
  <c r="A38258" i="1"/>
  <c r="A38259" i="1"/>
  <c r="A38260" i="1"/>
  <c r="A38261" i="1"/>
  <c r="A38262" i="1"/>
  <c r="A38263" i="1"/>
  <c r="A38264" i="1"/>
  <c r="A38265" i="1"/>
  <c r="A38266" i="1"/>
  <c r="A38267" i="1"/>
  <c r="A38268" i="1"/>
  <c r="A38269" i="1"/>
  <c r="A38270" i="1"/>
  <c r="A38271" i="1"/>
  <c r="A38272" i="1"/>
  <c r="A38273" i="1"/>
  <c r="A38274" i="1"/>
  <c r="A38275" i="1"/>
  <c r="A38276" i="1"/>
  <c r="A38277" i="1"/>
  <c r="A38278" i="1"/>
  <c r="A38279" i="1"/>
  <c r="A38280" i="1"/>
  <c r="A38281" i="1"/>
  <c r="A38282" i="1"/>
  <c r="A38283" i="1"/>
  <c r="A38284" i="1"/>
  <c r="A38285" i="1"/>
  <c r="A38286" i="1"/>
  <c r="A38287" i="1"/>
  <c r="A38288" i="1"/>
  <c r="A38289" i="1"/>
  <c r="A38290" i="1"/>
  <c r="A38291" i="1"/>
  <c r="A38292" i="1"/>
  <c r="A38293" i="1"/>
  <c r="A38294" i="1"/>
  <c r="A38295" i="1"/>
  <c r="A38296" i="1"/>
  <c r="A38297" i="1"/>
  <c r="A38298" i="1"/>
  <c r="A38299" i="1"/>
  <c r="A38300" i="1"/>
  <c r="A38301" i="1"/>
  <c r="A38302" i="1"/>
  <c r="A38303" i="1"/>
  <c r="A38304" i="1"/>
  <c r="A38305" i="1"/>
  <c r="A38306" i="1"/>
  <c r="A38307" i="1"/>
  <c r="A38308" i="1"/>
  <c r="A38309" i="1"/>
  <c r="A38310" i="1"/>
  <c r="A38311" i="1"/>
  <c r="A38312" i="1"/>
  <c r="A38313" i="1"/>
  <c r="A38314" i="1"/>
  <c r="A38315" i="1"/>
  <c r="A38316" i="1"/>
  <c r="A38317" i="1"/>
  <c r="A38318" i="1"/>
  <c r="A38319" i="1"/>
  <c r="A38320" i="1"/>
  <c r="A38321" i="1"/>
  <c r="A38322" i="1"/>
  <c r="A38323" i="1"/>
  <c r="A38324" i="1"/>
  <c r="A38325" i="1"/>
  <c r="A38326" i="1"/>
  <c r="A38327" i="1"/>
  <c r="A38328" i="1"/>
  <c r="A38329" i="1"/>
  <c r="A38330" i="1"/>
  <c r="A38331" i="1"/>
  <c r="A38332" i="1"/>
  <c r="A38333" i="1"/>
  <c r="A38334" i="1"/>
  <c r="A38335" i="1"/>
  <c r="A38336" i="1"/>
  <c r="A38337" i="1"/>
  <c r="A38338" i="1"/>
  <c r="A38339" i="1"/>
  <c r="A38340" i="1"/>
  <c r="A38341" i="1"/>
  <c r="A38342" i="1"/>
  <c r="A38343" i="1"/>
  <c r="A38344" i="1"/>
  <c r="A38345" i="1"/>
  <c r="A38346" i="1"/>
  <c r="A38347" i="1"/>
  <c r="A38348" i="1"/>
  <c r="A38349" i="1"/>
  <c r="A38350" i="1"/>
  <c r="A38351" i="1"/>
  <c r="A38352" i="1"/>
  <c r="A38353" i="1"/>
  <c r="A38354" i="1"/>
  <c r="A38355" i="1"/>
  <c r="A38356" i="1"/>
  <c r="A38357" i="1"/>
  <c r="A38358" i="1"/>
  <c r="A38359" i="1"/>
  <c r="A38360" i="1"/>
  <c r="A38361" i="1"/>
  <c r="A38362" i="1"/>
  <c r="A38363" i="1"/>
  <c r="A38364" i="1"/>
  <c r="A38365" i="1"/>
  <c r="A38366" i="1"/>
  <c r="A38367" i="1"/>
  <c r="A38368" i="1"/>
  <c r="A38369" i="1"/>
  <c r="A38370" i="1"/>
  <c r="A38371" i="1"/>
  <c r="A38372" i="1"/>
  <c r="A38373" i="1"/>
  <c r="A38374" i="1"/>
  <c r="A38375" i="1"/>
  <c r="A38376" i="1"/>
  <c r="A38377" i="1"/>
  <c r="A38378" i="1"/>
  <c r="A38379" i="1"/>
  <c r="A38380" i="1"/>
  <c r="A38381" i="1"/>
  <c r="A38382" i="1"/>
  <c r="A38383" i="1"/>
  <c r="A38384" i="1"/>
  <c r="A38385" i="1"/>
  <c r="A38386" i="1"/>
  <c r="A38387" i="1"/>
  <c r="A38388" i="1"/>
  <c r="A38389" i="1"/>
  <c r="A38390" i="1"/>
  <c r="A38391" i="1"/>
  <c r="A38392" i="1"/>
  <c r="A38393" i="1"/>
  <c r="A38394" i="1"/>
  <c r="A38395" i="1"/>
  <c r="A38396" i="1"/>
  <c r="A38397" i="1"/>
  <c r="A38398" i="1"/>
  <c r="A38399" i="1"/>
  <c r="A38400" i="1"/>
  <c r="A38401" i="1"/>
  <c r="A38402" i="1"/>
  <c r="A38403" i="1"/>
  <c r="A38404" i="1"/>
  <c r="A38405" i="1"/>
  <c r="A38406" i="1"/>
  <c r="A38407" i="1"/>
  <c r="A38408" i="1"/>
  <c r="A38409" i="1"/>
  <c r="A38410" i="1"/>
  <c r="A38411" i="1"/>
  <c r="A38412" i="1"/>
  <c r="A38413" i="1"/>
  <c r="A38414" i="1"/>
  <c r="A38415" i="1"/>
  <c r="A38416" i="1"/>
  <c r="A38417" i="1"/>
  <c r="A38418" i="1"/>
  <c r="A38419" i="1"/>
  <c r="A38420" i="1"/>
  <c r="A38421" i="1"/>
  <c r="A38422" i="1"/>
  <c r="A38423" i="1"/>
  <c r="A38424" i="1"/>
  <c r="A38425" i="1"/>
  <c r="A38426" i="1"/>
  <c r="A38427" i="1"/>
  <c r="A38428" i="1"/>
  <c r="A38429" i="1"/>
  <c r="A38430" i="1"/>
  <c r="A38431" i="1"/>
  <c r="A38432" i="1"/>
  <c r="A38433" i="1"/>
  <c r="A38434" i="1"/>
  <c r="A38435" i="1"/>
  <c r="A38436" i="1"/>
  <c r="A38437" i="1"/>
  <c r="A38438" i="1"/>
  <c r="A38439" i="1"/>
  <c r="A38440" i="1"/>
  <c r="A38441" i="1"/>
  <c r="A38442" i="1"/>
  <c r="A38443" i="1"/>
  <c r="A38444" i="1"/>
  <c r="A38445" i="1"/>
  <c r="A38446" i="1"/>
  <c r="A38447" i="1"/>
  <c r="A38448" i="1"/>
  <c r="A38449" i="1"/>
  <c r="A38450" i="1"/>
  <c r="A38451" i="1"/>
  <c r="A38452" i="1"/>
  <c r="A38453" i="1"/>
  <c r="A38454" i="1"/>
  <c r="A38455" i="1"/>
  <c r="A38456" i="1"/>
  <c r="A38457" i="1"/>
  <c r="A38458" i="1"/>
  <c r="A38459" i="1"/>
  <c r="A38460" i="1"/>
  <c r="A38461" i="1"/>
  <c r="A38462" i="1"/>
  <c r="A38463" i="1"/>
  <c r="A38464" i="1"/>
  <c r="A38465" i="1"/>
  <c r="A38466" i="1"/>
  <c r="A38467" i="1"/>
  <c r="A38468" i="1"/>
  <c r="A38469" i="1"/>
  <c r="A38470" i="1"/>
  <c r="A38471" i="1"/>
  <c r="A38472" i="1"/>
  <c r="A38473" i="1"/>
  <c r="A38474" i="1"/>
  <c r="A38475" i="1"/>
  <c r="A38476" i="1"/>
  <c r="A38477" i="1"/>
  <c r="A38478" i="1"/>
  <c r="A38479" i="1"/>
  <c r="A38480" i="1"/>
  <c r="A38481" i="1"/>
  <c r="A38482" i="1"/>
  <c r="A38483" i="1"/>
  <c r="A38484" i="1"/>
  <c r="A38485" i="1"/>
  <c r="A38486" i="1"/>
  <c r="A38487" i="1"/>
  <c r="A38488" i="1"/>
  <c r="A38489" i="1"/>
  <c r="A38490" i="1"/>
  <c r="A38491" i="1"/>
  <c r="A38492" i="1"/>
  <c r="A38493" i="1"/>
  <c r="A38494" i="1"/>
  <c r="A38495" i="1"/>
  <c r="A38496" i="1"/>
  <c r="A38497" i="1"/>
  <c r="A38498" i="1"/>
  <c r="A38499" i="1"/>
  <c r="A38500" i="1"/>
  <c r="A38501" i="1"/>
  <c r="A38502" i="1"/>
  <c r="A38503" i="1"/>
  <c r="A38504" i="1"/>
  <c r="A38505" i="1"/>
  <c r="A38506" i="1"/>
  <c r="A38507" i="1"/>
  <c r="A38508" i="1"/>
  <c r="A38509" i="1"/>
  <c r="A38510" i="1"/>
  <c r="A38511" i="1"/>
  <c r="A38512" i="1"/>
  <c r="A38513" i="1"/>
  <c r="A38514" i="1"/>
  <c r="A38515" i="1"/>
  <c r="A38516" i="1"/>
  <c r="A38517" i="1"/>
  <c r="A38518" i="1"/>
  <c r="A38519" i="1"/>
  <c r="A38520" i="1"/>
  <c r="A38521" i="1"/>
  <c r="A38522" i="1"/>
  <c r="A38523" i="1"/>
  <c r="A38524" i="1"/>
  <c r="A38525" i="1"/>
  <c r="A38526" i="1"/>
  <c r="A38527" i="1"/>
  <c r="A38528" i="1"/>
  <c r="A38529" i="1"/>
  <c r="A38530" i="1"/>
  <c r="A38531" i="1"/>
  <c r="A38532" i="1"/>
  <c r="A38533" i="1"/>
  <c r="A38534" i="1"/>
  <c r="A38535" i="1"/>
  <c r="A38536" i="1"/>
  <c r="A38537" i="1"/>
  <c r="A38538" i="1"/>
  <c r="A38539" i="1"/>
  <c r="A38540" i="1"/>
  <c r="A38541" i="1"/>
  <c r="A38542" i="1"/>
  <c r="A38543" i="1"/>
  <c r="A38544" i="1"/>
  <c r="A38545" i="1"/>
  <c r="A38546" i="1"/>
  <c r="A38547" i="1"/>
  <c r="A38548" i="1"/>
  <c r="A38549" i="1"/>
  <c r="A38550" i="1"/>
  <c r="A38551" i="1"/>
  <c r="A38552" i="1"/>
  <c r="A38553" i="1"/>
  <c r="A38554" i="1"/>
  <c r="A38555" i="1"/>
  <c r="A38556" i="1"/>
  <c r="A38557" i="1"/>
  <c r="A38558" i="1"/>
  <c r="A38559" i="1"/>
  <c r="A38560" i="1"/>
  <c r="A38561" i="1"/>
  <c r="A38562" i="1"/>
  <c r="A38563" i="1"/>
  <c r="A38564" i="1"/>
  <c r="A38565" i="1"/>
  <c r="A38566" i="1"/>
  <c r="A38567" i="1"/>
  <c r="A38568" i="1"/>
  <c r="A38569" i="1"/>
  <c r="A38570" i="1"/>
  <c r="A38571" i="1"/>
  <c r="A38572" i="1"/>
  <c r="A38573" i="1"/>
  <c r="A38574" i="1"/>
  <c r="A38575" i="1"/>
  <c r="A38576" i="1"/>
  <c r="A38577" i="1"/>
  <c r="A38578" i="1"/>
  <c r="A38579" i="1"/>
  <c r="A38580" i="1"/>
  <c r="A38581" i="1"/>
  <c r="A38582" i="1"/>
  <c r="A38583" i="1"/>
  <c r="A38584" i="1"/>
  <c r="A38585" i="1"/>
  <c r="A38586" i="1"/>
  <c r="A38587" i="1"/>
  <c r="A38588" i="1"/>
  <c r="A38589" i="1"/>
  <c r="A38590" i="1"/>
  <c r="A38591" i="1"/>
  <c r="A38592" i="1"/>
  <c r="A38593" i="1"/>
  <c r="A38594" i="1"/>
  <c r="A38595" i="1"/>
  <c r="A38596" i="1"/>
  <c r="A38597" i="1"/>
  <c r="A38598" i="1"/>
  <c r="A38599" i="1"/>
  <c r="A38600" i="1"/>
  <c r="A38601" i="1"/>
  <c r="A38602" i="1"/>
  <c r="A38603" i="1"/>
  <c r="A38604" i="1"/>
  <c r="A38605" i="1"/>
  <c r="A38606" i="1"/>
  <c r="A38607" i="1"/>
  <c r="A38608" i="1"/>
  <c r="A38609" i="1"/>
  <c r="A38610" i="1"/>
  <c r="A38611" i="1"/>
  <c r="A38612" i="1"/>
  <c r="A38613" i="1"/>
  <c r="A38614" i="1"/>
  <c r="A38615" i="1"/>
  <c r="A38616" i="1"/>
  <c r="A38617" i="1"/>
  <c r="A38618" i="1"/>
  <c r="A38619" i="1"/>
  <c r="A38620" i="1"/>
  <c r="A38621" i="1"/>
  <c r="A38622" i="1"/>
  <c r="A38623" i="1"/>
  <c r="A38624" i="1"/>
  <c r="A38625" i="1"/>
  <c r="A38626" i="1"/>
  <c r="A38627" i="1"/>
  <c r="A38628" i="1"/>
  <c r="A38629" i="1"/>
  <c r="A38630" i="1"/>
  <c r="A38631" i="1"/>
  <c r="A38632" i="1"/>
  <c r="A38633" i="1"/>
  <c r="A38634" i="1"/>
  <c r="A38635" i="1"/>
  <c r="A38636" i="1"/>
  <c r="A38637" i="1"/>
  <c r="A38638" i="1"/>
  <c r="A38639" i="1"/>
  <c r="A38640" i="1"/>
  <c r="A38641" i="1"/>
  <c r="A38642" i="1"/>
  <c r="A38643" i="1"/>
  <c r="A38644" i="1"/>
  <c r="A38645" i="1"/>
  <c r="A38646" i="1"/>
  <c r="A38647" i="1"/>
  <c r="A38648" i="1"/>
  <c r="A38649" i="1"/>
  <c r="A38650" i="1"/>
  <c r="A38651" i="1"/>
  <c r="A38652" i="1"/>
  <c r="A38653" i="1"/>
  <c r="A38654" i="1"/>
  <c r="A38655" i="1"/>
  <c r="A38656" i="1"/>
  <c r="A38657" i="1"/>
  <c r="A38658" i="1"/>
  <c r="A38659" i="1"/>
  <c r="A38660" i="1"/>
  <c r="A38661" i="1"/>
  <c r="A38662" i="1"/>
  <c r="A38663" i="1"/>
  <c r="A38664" i="1"/>
  <c r="A38665" i="1"/>
  <c r="A38666" i="1"/>
  <c r="A38667" i="1"/>
  <c r="A38668" i="1"/>
  <c r="A38669" i="1"/>
  <c r="A38670" i="1"/>
  <c r="A38671" i="1"/>
  <c r="A38672" i="1"/>
  <c r="A38673" i="1"/>
  <c r="A38674" i="1"/>
  <c r="A38675" i="1"/>
  <c r="A38676" i="1"/>
  <c r="A38677" i="1"/>
  <c r="A38678" i="1"/>
  <c r="A38679" i="1"/>
  <c r="A38680" i="1"/>
  <c r="A38681" i="1"/>
  <c r="A38682" i="1"/>
  <c r="A38683" i="1"/>
  <c r="A38684" i="1"/>
  <c r="A38685" i="1"/>
  <c r="A38686" i="1"/>
  <c r="A38687" i="1"/>
  <c r="A38688" i="1"/>
  <c r="A38689" i="1"/>
  <c r="A38690" i="1"/>
  <c r="A38691" i="1"/>
  <c r="A38692" i="1"/>
  <c r="A38693" i="1"/>
  <c r="A38694" i="1"/>
  <c r="A38695" i="1"/>
  <c r="A38696" i="1"/>
  <c r="A38697" i="1"/>
  <c r="A38698" i="1"/>
  <c r="A38699" i="1"/>
  <c r="A38700" i="1"/>
  <c r="A38701" i="1"/>
  <c r="A38702" i="1"/>
  <c r="A38703" i="1"/>
  <c r="A38704" i="1"/>
  <c r="A38705" i="1"/>
  <c r="A38706" i="1"/>
  <c r="A38707" i="1"/>
  <c r="A38708" i="1"/>
  <c r="A38709" i="1"/>
  <c r="A38710" i="1"/>
  <c r="A38711" i="1"/>
  <c r="A38712" i="1"/>
  <c r="A38713" i="1"/>
  <c r="A38714" i="1"/>
  <c r="A38715" i="1"/>
  <c r="A38716" i="1"/>
  <c r="A38717" i="1"/>
  <c r="A38718" i="1"/>
  <c r="A38719" i="1"/>
  <c r="A38720" i="1"/>
  <c r="A38721" i="1"/>
  <c r="A38722" i="1"/>
  <c r="A38723" i="1"/>
  <c r="A38724" i="1"/>
  <c r="A38725" i="1"/>
  <c r="A38726" i="1"/>
  <c r="A38727" i="1"/>
  <c r="A38728" i="1"/>
  <c r="A38729" i="1"/>
  <c r="A38730" i="1"/>
  <c r="A38731" i="1"/>
  <c r="A38732" i="1"/>
  <c r="A38733" i="1"/>
  <c r="A38734" i="1"/>
  <c r="A38735" i="1"/>
  <c r="A38736" i="1"/>
  <c r="A38737" i="1"/>
  <c r="A38738" i="1"/>
  <c r="A38739" i="1"/>
  <c r="A38740" i="1"/>
  <c r="A38741" i="1"/>
  <c r="A38742" i="1"/>
  <c r="A38743" i="1"/>
  <c r="A38744" i="1"/>
  <c r="A38745" i="1"/>
  <c r="A38746" i="1"/>
  <c r="A38747" i="1"/>
  <c r="A38748" i="1"/>
  <c r="A38749" i="1"/>
  <c r="A38750" i="1"/>
  <c r="A38751" i="1"/>
  <c r="A38752" i="1"/>
  <c r="A38753" i="1"/>
  <c r="A38754" i="1"/>
  <c r="A38755" i="1"/>
  <c r="A38756" i="1"/>
  <c r="A38757" i="1"/>
  <c r="A38758" i="1"/>
  <c r="A38759" i="1"/>
  <c r="A38760" i="1"/>
  <c r="A38761" i="1"/>
  <c r="A38762" i="1"/>
  <c r="A38763" i="1"/>
  <c r="A38764" i="1"/>
  <c r="A38765" i="1"/>
  <c r="A38766" i="1"/>
  <c r="A38767" i="1"/>
  <c r="A38768" i="1"/>
  <c r="A38769" i="1"/>
  <c r="A38770" i="1"/>
  <c r="A38771" i="1"/>
  <c r="A38772" i="1"/>
  <c r="A38773" i="1"/>
  <c r="A38774" i="1"/>
  <c r="A38775" i="1"/>
  <c r="A38776" i="1"/>
  <c r="A38777" i="1"/>
  <c r="A38778" i="1"/>
  <c r="A38779" i="1"/>
  <c r="A38780" i="1"/>
  <c r="A38781" i="1"/>
  <c r="A38782" i="1"/>
  <c r="A38783" i="1"/>
  <c r="A38784" i="1"/>
  <c r="A38785" i="1"/>
  <c r="A38786" i="1"/>
  <c r="A38787" i="1"/>
  <c r="A38788" i="1"/>
  <c r="A38789" i="1"/>
  <c r="A38790" i="1"/>
  <c r="A38791" i="1"/>
  <c r="A38792" i="1"/>
  <c r="A38793" i="1"/>
  <c r="A38794" i="1"/>
  <c r="A38795" i="1"/>
  <c r="A38796" i="1"/>
  <c r="A38797" i="1"/>
  <c r="A38798" i="1"/>
  <c r="A38799" i="1"/>
  <c r="A38800" i="1"/>
  <c r="A38801" i="1"/>
  <c r="A38802" i="1"/>
  <c r="A38803" i="1"/>
  <c r="A38804" i="1"/>
  <c r="A38805" i="1"/>
  <c r="A38806" i="1"/>
  <c r="A38807" i="1"/>
  <c r="A38808" i="1"/>
  <c r="A38809" i="1"/>
  <c r="A38810" i="1"/>
  <c r="A38811" i="1"/>
  <c r="A38812" i="1"/>
  <c r="A38813" i="1"/>
  <c r="A38814" i="1"/>
  <c r="A38815" i="1"/>
  <c r="A38816" i="1"/>
  <c r="A38817" i="1"/>
  <c r="A38818" i="1"/>
  <c r="A38819" i="1"/>
  <c r="A38820" i="1"/>
  <c r="A38821" i="1"/>
  <c r="A38822" i="1"/>
  <c r="A38823" i="1"/>
  <c r="A38824" i="1"/>
  <c r="A38825" i="1"/>
  <c r="A38826" i="1"/>
  <c r="A38827" i="1"/>
  <c r="A38828" i="1"/>
  <c r="A38829" i="1"/>
  <c r="A38830" i="1"/>
  <c r="A38831" i="1"/>
  <c r="A38832" i="1"/>
  <c r="A38833" i="1"/>
  <c r="A38834" i="1"/>
  <c r="A38835" i="1"/>
  <c r="A38836" i="1"/>
  <c r="A38837" i="1"/>
  <c r="A38838" i="1"/>
  <c r="A38839" i="1"/>
  <c r="A38840" i="1"/>
  <c r="A38841" i="1"/>
  <c r="A38842" i="1"/>
  <c r="A38843" i="1"/>
  <c r="A38844" i="1"/>
  <c r="A38845" i="1"/>
  <c r="A38846" i="1"/>
  <c r="A38847" i="1"/>
  <c r="A38848" i="1"/>
  <c r="A38849" i="1"/>
  <c r="A38850" i="1"/>
  <c r="A38851" i="1"/>
  <c r="A38852" i="1"/>
  <c r="A38853" i="1"/>
  <c r="A38854" i="1"/>
  <c r="A38855" i="1"/>
  <c r="A38856" i="1"/>
  <c r="A38857" i="1"/>
  <c r="A38858" i="1"/>
  <c r="A38859" i="1"/>
  <c r="A38860" i="1"/>
  <c r="A38861" i="1"/>
  <c r="A38862" i="1"/>
  <c r="A38863" i="1"/>
  <c r="A38864" i="1"/>
  <c r="A38865" i="1"/>
  <c r="A38866" i="1"/>
  <c r="A38867" i="1"/>
  <c r="A38868" i="1"/>
  <c r="A38869" i="1"/>
  <c r="A38870" i="1"/>
  <c r="A38871" i="1"/>
  <c r="A38872" i="1"/>
  <c r="A38873" i="1"/>
  <c r="A38874" i="1"/>
  <c r="A38875" i="1"/>
  <c r="A38876" i="1"/>
  <c r="A38877" i="1"/>
  <c r="A38878" i="1"/>
  <c r="A38879" i="1"/>
  <c r="A38880" i="1"/>
  <c r="A38881" i="1"/>
  <c r="A38882" i="1"/>
  <c r="A38883" i="1"/>
  <c r="A38884" i="1"/>
  <c r="A38885" i="1"/>
  <c r="A38886" i="1"/>
  <c r="A38887" i="1"/>
  <c r="A38888" i="1"/>
  <c r="A38889" i="1"/>
  <c r="A38890" i="1"/>
  <c r="A38891" i="1"/>
  <c r="A38892" i="1"/>
  <c r="A38893" i="1"/>
  <c r="A38894" i="1"/>
  <c r="A38895" i="1"/>
  <c r="A38896" i="1"/>
  <c r="A38897" i="1"/>
  <c r="A38898" i="1"/>
  <c r="A38899" i="1"/>
  <c r="A38900" i="1"/>
  <c r="A38901" i="1"/>
  <c r="A38902" i="1"/>
  <c r="A38903" i="1"/>
  <c r="A38904" i="1"/>
  <c r="A38905" i="1"/>
  <c r="A38906" i="1"/>
  <c r="A38907" i="1"/>
  <c r="A38908" i="1"/>
  <c r="A38909" i="1"/>
  <c r="A38910" i="1"/>
  <c r="A38911" i="1"/>
  <c r="A38912" i="1"/>
  <c r="A38913" i="1"/>
  <c r="A38914" i="1"/>
  <c r="A38915" i="1"/>
  <c r="A38916" i="1"/>
  <c r="A38917" i="1"/>
  <c r="A38918" i="1"/>
  <c r="A38919" i="1"/>
  <c r="A38920" i="1"/>
  <c r="A38921" i="1"/>
  <c r="A38922" i="1"/>
  <c r="A38923" i="1"/>
  <c r="A38924" i="1"/>
  <c r="A38925" i="1"/>
  <c r="A38926" i="1"/>
  <c r="A38927" i="1"/>
  <c r="A38928" i="1"/>
  <c r="A38929" i="1"/>
  <c r="A38930" i="1"/>
  <c r="A38931" i="1"/>
  <c r="A38932" i="1"/>
  <c r="A38933" i="1"/>
  <c r="A38934" i="1"/>
  <c r="A38935" i="1"/>
  <c r="A38936" i="1"/>
  <c r="A38937" i="1"/>
  <c r="A38938" i="1"/>
  <c r="A38939" i="1"/>
  <c r="A38940" i="1"/>
  <c r="A38941" i="1"/>
  <c r="A38942" i="1"/>
  <c r="A38943" i="1"/>
  <c r="A38944" i="1"/>
  <c r="A38945" i="1"/>
  <c r="A38946" i="1"/>
  <c r="A38947" i="1"/>
  <c r="A38948" i="1"/>
  <c r="A38949" i="1"/>
  <c r="A38950" i="1"/>
  <c r="A38951" i="1"/>
  <c r="A38952" i="1"/>
  <c r="A38953" i="1"/>
  <c r="A38954" i="1"/>
  <c r="A38955" i="1"/>
  <c r="A38956" i="1"/>
  <c r="A38957" i="1"/>
  <c r="A38958" i="1"/>
  <c r="A38959" i="1"/>
  <c r="A38960" i="1"/>
  <c r="A38961" i="1"/>
  <c r="A38962" i="1"/>
  <c r="A38963" i="1"/>
  <c r="A38964" i="1"/>
  <c r="A38965" i="1"/>
  <c r="A38966" i="1"/>
  <c r="A38967" i="1"/>
  <c r="A38968" i="1"/>
  <c r="A38969" i="1"/>
  <c r="A38970" i="1"/>
  <c r="A38971" i="1"/>
  <c r="A38972" i="1"/>
  <c r="A38973" i="1"/>
  <c r="A38974" i="1"/>
  <c r="A38975" i="1"/>
  <c r="A38976" i="1"/>
  <c r="A38977" i="1"/>
  <c r="A38978" i="1"/>
  <c r="A38979" i="1"/>
  <c r="A38980" i="1"/>
  <c r="A38981" i="1"/>
  <c r="A38982" i="1"/>
  <c r="A38983" i="1"/>
  <c r="A38984" i="1"/>
  <c r="A38985" i="1"/>
  <c r="A38986" i="1"/>
  <c r="A38987" i="1"/>
  <c r="A38988" i="1"/>
  <c r="A38989" i="1"/>
  <c r="A38990" i="1"/>
  <c r="A38991" i="1"/>
  <c r="A38992" i="1"/>
  <c r="A38993" i="1"/>
  <c r="A38994" i="1"/>
  <c r="A38995" i="1"/>
  <c r="A38996" i="1"/>
  <c r="A38997" i="1"/>
  <c r="A38998" i="1"/>
  <c r="A38999" i="1"/>
  <c r="A39000" i="1"/>
  <c r="A39001" i="1"/>
  <c r="A39002" i="1"/>
  <c r="A39003" i="1"/>
  <c r="A39004" i="1"/>
  <c r="A39005" i="1"/>
  <c r="A39006" i="1"/>
  <c r="A39007" i="1"/>
  <c r="A39008" i="1"/>
  <c r="A39009" i="1"/>
  <c r="A39010" i="1"/>
  <c r="A39011" i="1"/>
  <c r="A39012" i="1"/>
  <c r="A39013" i="1"/>
  <c r="A39014" i="1"/>
  <c r="A39015" i="1"/>
  <c r="A39016" i="1"/>
  <c r="A39017" i="1"/>
  <c r="A39018" i="1"/>
  <c r="A39019" i="1"/>
  <c r="A39020" i="1"/>
  <c r="A39021" i="1"/>
  <c r="A39022" i="1"/>
  <c r="A39023" i="1"/>
  <c r="A39024" i="1"/>
  <c r="A39025" i="1"/>
  <c r="A39026" i="1"/>
  <c r="A39027" i="1"/>
  <c r="A39028" i="1"/>
  <c r="A39029" i="1"/>
  <c r="A39030" i="1"/>
  <c r="A39031" i="1"/>
  <c r="A39032" i="1"/>
  <c r="A39033" i="1"/>
  <c r="A39034" i="1"/>
  <c r="A39035" i="1"/>
  <c r="A39036" i="1"/>
  <c r="A39037" i="1"/>
  <c r="A39038" i="1"/>
  <c r="A39039" i="1"/>
  <c r="A39040" i="1"/>
  <c r="A39041" i="1"/>
  <c r="A39042" i="1"/>
  <c r="A39043" i="1"/>
  <c r="A39044" i="1"/>
  <c r="A39045" i="1"/>
  <c r="A39046" i="1"/>
  <c r="A39047" i="1"/>
  <c r="A39048" i="1"/>
  <c r="A39049" i="1"/>
  <c r="A39050" i="1"/>
  <c r="A39051" i="1"/>
  <c r="A39052" i="1"/>
  <c r="A39053" i="1"/>
  <c r="A39054" i="1"/>
  <c r="A39055" i="1"/>
  <c r="A39056" i="1"/>
  <c r="A39057" i="1"/>
  <c r="A39058" i="1"/>
  <c r="A39059" i="1"/>
  <c r="A39060" i="1"/>
  <c r="A39061" i="1"/>
  <c r="A39062" i="1"/>
  <c r="A39063" i="1"/>
  <c r="A39064" i="1"/>
  <c r="A39065" i="1"/>
  <c r="A39066" i="1"/>
  <c r="A39067" i="1"/>
  <c r="A39068" i="1"/>
  <c r="A39069" i="1"/>
  <c r="A39070" i="1"/>
  <c r="A39071" i="1"/>
  <c r="A39072" i="1"/>
  <c r="A39073" i="1"/>
  <c r="A39074" i="1"/>
  <c r="A39075" i="1"/>
  <c r="A39076" i="1"/>
  <c r="A39077" i="1"/>
  <c r="A39078" i="1"/>
  <c r="A39079" i="1"/>
  <c r="A39080" i="1"/>
  <c r="A39081" i="1"/>
  <c r="A39082" i="1"/>
  <c r="A39083" i="1"/>
  <c r="A39084" i="1"/>
  <c r="A39085" i="1"/>
  <c r="A39086" i="1"/>
  <c r="A39087" i="1"/>
  <c r="A39088" i="1"/>
  <c r="A39089" i="1"/>
  <c r="A39090" i="1"/>
  <c r="A39091" i="1"/>
  <c r="A39092" i="1"/>
  <c r="A39093" i="1"/>
  <c r="A39094" i="1"/>
  <c r="A39095" i="1"/>
  <c r="A39096" i="1"/>
  <c r="A39097" i="1"/>
  <c r="A39098" i="1"/>
  <c r="A39099" i="1"/>
  <c r="A39100" i="1"/>
  <c r="A39101" i="1"/>
  <c r="A39102" i="1"/>
  <c r="A39103" i="1"/>
  <c r="A39104" i="1"/>
  <c r="A39105" i="1"/>
  <c r="A39106" i="1"/>
  <c r="A39107" i="1"/>
  <c r="A39108" i="1"/>
  <c r="A39109" i="1"/>
  <c r="A39110" i="1"/>
  <c r="A39111" i="1"/>
  <c r="A39112" i="1"/>
  <c r="A39113" i="1"/>
  <c r="A39114" i="1"/>
  <c r="A39115" i="1"/>
  <c r="A39116" i="1"/>
  <c r="A39117" i="1"/>
  <c r="A39118" i="1"/>
  <c r="A39119" i="1"/>
  <c r="A39120" i="1"/>
  <c r="A39121" i="1"/>
  <c r="A39122" i="1"/>
  <c r="A39123" i="1"/>
  <c r="A39124" i="1"/>
  <c r="A39125" i="1"/>
  <c r="A39126" i="1"/>
  <c r="A39127" i="1"/>
  <c r="A39128" i="1"/>
  <c r="A39129" i="1"/>
  <c r="A39130" i="1"/>
  <c r="A39131" i="1"/>
  <c r="A39132" i="1"/>
  <c r="A39133" i="1"/>
  <c r="A39134" i="1"/>
  <c r="A39135" i="1"/>
  <c r="A39136" i="1"/>
  <c r="A39137" i="1"/>
  <c r="A39138" i="1"/>
  <c r="A39139" i="1"/>
  <c r="A39140" i="1"/>
  <c r="A39141" i="1"/>
  <c r="A39142" i="1"/>
  <c r="A39143" i="1"/>
  <c r="A39144" i="1"/>
  <c r="A39145" i="1"/>
  <c r="A39146" i="1"/>
  <c r="A39147" i="1"/>
  <c r="A39148" i="1"/>
  <c r="A39149" i="1"/>
  <c r="A39150" i="1"/>
  <c r="A39151" i="1"/>
  <c r="A39152" i="1"/>
  <c r="A39153" i="1"/>
  <c r="A39154" i="1"/>
  <c r="A39155" i="1"/>
  <c r="A39156" i="1"/>
  <c r="A39157" i="1"/>
  <c r="A39158" i="1"/>
  <c r="A39159" i="1"/>
  <c r="A39160" i="1"/>
  <c r="A39161" i="1"/>
  <c r="A39162" i="1"/>
  <c r="A39163" i="1"/>
  <c r="A39164" i="1"/>
  <c r="A39165" i="1"/>
  <c r="A39166" i="1"/>
  <c r="A39167" i="1"/>
  <c r="A39168" i="1"/>
  <c r="A39169" i="1"/>
  <c r="A39170" i="1"/>
  <c r="A39171" i="1"/>
  <c r="A39172" i="1"/>
  <c r="A39173" i="1"/>
  <c r="A39174" i="1"/>
  <c r="A39175" i="1"/>
  <c r="A39176" i="1"/>
  <c r="A39177" i="1"/>
  <c r="A39178" i="1"/>
  <c r="A39179" i="1"/>
  <c r="A39180" i="1"/>
  <c r="A39181" i="1"/>
  <c r="A39182" i="1"/>
  <c r="A39183" i="1"/>
  <c r="A39184" i="1"/>
  <c r="A39185" i="1"/>
  <c r="A39186" i="1"/>
  <c r="A39187" i="1"/>
  <c r="A39188" i="1"/>
  <c r="A39189" i="1"/>
  <c r="A39190" i="1"/>
  <c r="A39191" i="1"/>
  <c r="A39192" i="1"/>
  <c r="A39193" i="1"/>
  <c r="A39194" i="1"/>
  <c r="A39195" i="1"/>
  <c r="A39196" i="1"/>
  <c r="A39197" i="1"/>
  <c r="A39198" i="1"/>
  <c r="A39199" i="1"/>
  <c r="A39200" i="1"/>
  <c r="A39201" i="1"/>
  <c r="A39202" i="1"/>
  <c r="A39203" i="1"/>
  <c r="A39204" i="1"/>
  <c r="A39205" i="1"/>
  <c r="A39206" i="1"/>
  <c r="A39207" i="1"/>
  <c r="A39208" i="1"/>
  <c r="A39209" i="1"/>
  <c r="A39210" i="1"/>
  <c r="A39211" i="1"/>
  <c r="A39212" i="1"/>
  <c r="A39213" i="1"/>
  <c r="A39214" i="1"/>
  <c r="A39215" i="1"/>
  <c r="A39216" i="1"/>
  <c r="A39217" i="1"/>
  <c r="A39218" i="1"/>
  <c r="A39219" i="1"/>
  <c r="A39220" i="1"/>
  <c r="A39221" i="1"/>
  <c r="A39222" i="1"/>
  <c r="A39223" i="1"/>
  <c r="A39224" i="1"/>
  <c r="A39225" i="1"/>
  <c r="A39226" i="1"/>
  <c r="A39227" i="1"/>
  <c r="A39228" i="1"/>
  <c r="A39229" i="1"/>
  <c r="A39230" i="1"/>
  <c r="A39231" i="1"/>
  <c r="A39232" i="1"/>
  <c r="A39233" i="1"/>
  <c r="A39234" i="1"/>
  <c r="A39235" i="1"/>
  <c r="A39236" i="1"/>
  <c r="A39237" i="1"/>
  <c r="A39238" i="1"/>
  <c r="A39239" i="1"/>
  <c r="A39240" i="1"/>
  <c r="A39241" i="1"/>
  <c r="A39242" i="1"/>
  <c r="A39243" i="1"/>
  <c r="A39244" i="1"/>
  <c r="A39245" i="1"/>
  <c r="A39246" i="1"/>
  <c r="A39247" i="1"/>
  <c r="A39248" i="1"/>
  <c r="A39249" i="1"/>
  <c r="A39250" i="1"/>
  <c r="A39251" i="1"/>
  <c r="A39252" i="1"/>
  <c r="A39253" i="1"/>
  <c r="A39254" i="1"/>
  <c r="A39255" i="1"/>
  <c r="A39256" i="1"/>
  <c r="A39257" i="1"/>
  <c r="A39258" i="1"/>
  <c r="A39259" i="1"/>
  <c r="A39260" i="1"/>
  <c r="A39261" i="1"/>
  <c r="A39262" i="1"/>
  <c r="A39263" i="1"/>
  <c r="A39264" i="1"/>
  <c r="A39265" i="1"/>
  <c r="A39266" i="1"/>
  <c r="A39267" i="1"/>
  <c r="A39268" i="1"/>
  <c r="A39269" i="1"/>
  <c r="A39270" i="1"/>
  <c r="A39271" i="1"/>
  <c r="A39272" i="1"/>
  <c r="A39273" i="1"/>
  <c r="A39274" i="1"/>
  <c r="A39275" i="1"/>
  <c r="A39276" i="1"/>
  <c r="A39277" i="1"/>
  <c r="A39278" i="1"/>
  <c r="A39279" i="1"/>
  <c r="A39280" i="1"/>
  <c r="A39281" i="1"/>
  <c r="A39282" i="1"/>
  <c r="A39283" i="1"/>
  <c r="A39284" i="1"/>
  <c r="A39285" i="1"/>
  <c r="A39286" i="1"/>
  <c r="A39287" i="1"/>
  <c r="A39288" i="1"/>
  <c r="A39289" i="1"/>
  <c r="A39290" i="1"/>
  <c r="A39291" i="1"/>
  <c r="A39292" i="1"/>
  <c r="A39293" i="1"/>
  <c r="A39294" i="1"/>
  <c r="A39295" i="1"/>
  <c r="A39296" i="1"/>
  <c r="A39297" i="1"/>
  <c r="A39298" i="1"/>
  <c r="A39299" i="1"/>
  <c r="A39300" i="1"/>
  <c r="A39301" i="1"/>
  <c r="A39302" i="1"/>
  <c r="A39303" i="1"/>
  <c r="A39304" i="1"/>
  <c r="A39305" i="1"/>
  <c r="A39306" i="1"/>
  <c r="A39307" i="1"/>
  <c r="A39308" i="1"/>
  <c r="A39309" i="1"/>
  <c r="A39310" i="1"/>
  <c r="A39311" i="1"/>
  <c r="A39312" i="1"/>
  <c r="A39313" i="1"/>
  <c r="A39314" i="1"/>
  <c r="A39315" i="1"/>
  <c r="A39316" i="1"/>
  <c r="A39317" i="1"/>
  <c r="A39318" i="1"/>
  <c r="A39319" i="1"/>
  <c r="A39320" i="1"/>
  <c r="A39321" i="1"/>
  <c r="A39322" i="1"/>
  <c r="A39323" i="1"/>
  <c r="A39324" i="1"/>
  <c r="A39325" i="1"/>
  <c r="A39326" i="1"/>
  <c r="A39327" i="1"/>
  <c r="A39328" i="1"/>
  <c r="A39329" i="1"/>
  <c r="A39330" i="1"/>
  <c r="A39331" i="1"/>
  <c r="A39332" i="1"/>
  <c r="A39333" i="1"/>
  <c r="A39334" i="1"/>
  <c r="A39335" i="1"/>
  <c r="A39336" i="1"/>
  <c r="A39337" i="1"/>
  <c r="A39338" i="1"/>
  <c r="A39339" i="1"/>
  <c r="A39340" i="1"/>
  <c r="A39341" i="1"/>
  <c r="A39342" i="1"/>
  <c r="A39343" i="1"/>
  <c r="A39344" i="1"/>
  <c r="A39345" i="1"/>
  <c r="A39346" i="1"/>
  <c r="A39347" i="1"/>
  <c r="A39348" i="1"/>
  <c r="A39349" i="1"/>
  <c r="A39350" i="1"/>
  <c r="A39351" i="1"/>
  <c r="A39352" i="1"/>
  <c r="A39353" i="1"/>
  <c r="A39354" i="1"/>
  <c r="A39355" i="1"/>
  <c r="A39356" i="1"/>
  <c r="A39357" i="1"/>
  <c r="A39358" i="1"/>
  <c r="A39359" i="1"/>
  <c r="A39360" i="1"/>
  <c r="A39361" i="1"/>
  <c r="A39362" i="1"/>
  <c r="A39363" i="1"/>
  <c r="A39364" i="1"/>
  <c r="A39365" i="1"/>
  <c r="A39366" i="1"/>
  <c r="A39367" i="1"/>
  <c r="A39368" i="1"/>
  <c r="A39369" i="1"/>
  <c r="A39370" i="1"/>
  <c r="A39371" i="1"/>
  <c r="A39372" i="1"/>
  <c r="A39373" i="1"/>
  <c r="A39374" i="1"/>
  <c r="A39375" i="1"/>
  <c r="A39376" i="1"/>
  <c r="A39377" i="1"/>
  <c r="A39378" i="1"/>
  <c r="A39379" i="1"/>
  <c r="A39380" i="1"/>
  <c r="A39381" i="1"/>
  <c r="A39382" i="1"/>
  <c r="A39383" i="1"/>
  <c r="A39384" i="1"/>
  <c r="A39385" i="1"/>
  <c r="A39386" i="1"/>
  <c r="A39387" i="1"/>
  <c r="A39388" i="1"/>
  <c r="A39389" i="1"/>
  <c r="A39390" i="1"/>
  <c r="A39391" i="1"/>
  <c r="A39392" i="1"/>
  <c r="A39393" i="1"/>
  <c r="A39394" i="1"/>
  <c r="A39395" i="1"/>
  <c r="A39396" i="1"/>
  <c r="A39397" i="1"/>
  <c r="A39398" i="1"/>
  <c r="A39399" i="1"/>
  <c r="A39400" i="1"/>
  <c r="A39401" i="1"/>
  <c r="A39402" i="1"/>
  <c r="A39403" i="1"/>
  <c r="A39404" i="1"/>
  <c r="A39405" i="1"/>
  <c r="A39406" i="1"/>
  <c r="A39407" i="1"/>
  <c r="A39408" i="1"/>
  <c r="A39409" i="1"/>
  <c r="A39410" i="1"/>
  <c r="A39411" i="1"/>
  <c r="A39412" i="1"/>
  <c r="A39413" i="1"/>
  <c r="A39414" i="1"/>
  <c r="A39415" i="1"/>
  <c r="A39416" i="1"/>
  <c r="A39417" i="1"/>
  <c r="A39418" i="1"/>
  <c r="A39419" i="1"/>
  <c r="A39420" i="1"/>
  <c r="A39421" i="1"/>
  <c r="A39422" i="1"/>
  <c r="A39423" i="1"/>
  <c r="A39424" i="1"/>
  <c r="A39425" i="1"/>
  <c r="A39426" i="1"/>
  <c r="A39427" i="1"/>
  <c r="A39428" i="1"/>
  <c r="A39429" i="1"/>
  <c r="A39430" i="1"/>
  <c r="A39431" i="1"/>
  <c r="A39432" i="1"/>
  <c r="A39433" i="1"/>
  <c r="A39434" i="1"/>
  <c r="A39435" i="1"/>
  <c r="A39436" i="1"/>
  <c r="A39437" i="1"/>
  <c r="A39438" i="1"/>
  <c r="A39439" i="1"/>
  <c r="A39440" i="1"/>
  <c r="A39441" i="1"/>
  <c r="A39442" i="1"/>
  <c r="A39443" i="1"/>
  <c r="A39444" i="1"/>
  <c r="A39445" i="1"/>
  <c r="A39446" i="1"/>
  <c r="A39447" i="1"/>
  <c r="A39448" i="1"/>
  <c r="A39449" i="1"/>
  <c r="A39450" i="1"/>
  <c r="A39451" i="1"/>
  <c r="A39452" i="1"/>
  <c r="A39453" i="1"/>
  <c r="A39454" i="1"/>
  <c r="A39455" i="1"/>
  <c r="A39456" i="1"/>
  <c r="A39457" i="1"/>
  <c r="A39458" i="1"/>
  <c r="A39459" i="1"/>
  <c r="A39460" i="1"/>
  <c r="A39461" i="1"/>
  <c r="A39462" i="1"/>
  <c r="A39463" i="1"/>
  <c r="A39464" i="1"/>
  <c r="A39465" i="1"/>
  <c r="A39466" i="1"/>
  <c r="A39467" i="1"/>
  <c r="A39468" i="1"/>
  <c r="A39469" i="1"/>
  <c r="A39470" i="1"/>
  <c r="A39471" i="1"/>
  <c r="A39472" i="1"/>
  <c r="A39473" i="1"/>
  <c r="A39474" i="1"/>
  <c r="A39475" i="1"/>
  <c r="A39476" i="1"/>
  <c r="A39477" i="1"/>
  <c r="A39478" i="1"/>
  <c r="A39479" i="1"/>
  <c r="A39480" i="1"/>
  <c r="A39481" i="1"/>
  <c r="A39482" i="1"/>
  <c r="A39483" i="1"/>
  <c r="A39484" i="1"/>
  <c r="A39485" i="1"/>
  <c r="A39486" i="1"/>
  <c r="A39487" i="1"/>
  <c r="A39488" i="1"/>
  <c r="A39489" i="1"/>
  <c r="A39490" i="1"/>
  <c r="A39491" i="1"/>
  <c r="A39492" i="1"/>
  <c r="A39493" i="1"/>
  <c r="A39494" i="1"/>
  <c r="A39495" i="1"/>
  <c r="A39496" i="1"/>
  <c r="A39497" i="1"/>
  <c r="A39498" i="1"/>
  <c r="A39499" i="1"/>
  <c r="A39500" i="1"/>
  <c r="A39501" i="1"/>
  <c r="A39502" i="1"/>
  <c r="A39503" i="1"/>
  <c r="A39504" i="1"/>
  <c r="A39505" i="1"/>
  <c r="A39506" i="1"/>
  <c r="A39507" i="1"/>
  <c r="A39508" i="1"/>
  <c r="A39509" i="1"/>
  <c r="A39510" i="1"/>
  <c r="A39511" i="1"/>
  <c r="A39512" i="1"/>
  <c r="A39513" i="1"/>
  <c r="A39514" i="1"/>
  <c r="A39515" i="1"/>
  <c r="A39516" i="1"/>
  <c r="A39517" i="1"/>
  <c r="A39518" i="1"/>
  <c r="A39519" i="1"/>
  <c r="A39520" i="1"/>
  <c r="A39521" i="1"/>
  <c r="A39522" i="1"/>
  <c r="A39523" i="1"/>
  <c r="A39524" i="1"/>
  <c r="A39525" i="1"/>
  <c r="A39526" i="1"/>
  <c r="A39527" i="1"/>
  <c r="A39528" i="1"/>
  <c r="A39529" i="1"/>
  <c r="A39530" i="1"/>
  <c r="A39531" i="1"/>
  <c r="A39532" i="1"/>
  <c r="A39533" i="1"/>
  <c r="A39534" i="1"/>
  <c r="A39535" i="1"/>
  <c r="A39536" i="1"/>
  <c r="A39537" i="1"/>
  <c r="A39538" i="1"/>
  <c r="A39539" i="1"/>
  <c r="A39540" i="1"/>
  <c r="A39541" i="1"/>
  <c r="A39542" i="1"/>
  <c r="A39543" i="1"/>
  <c r="A39544" i="1"/>
  <c r="A39545" i="1"/>
  <c r="A39546" i="1"/>
  <c r="A39547" i="1"/>
  <c r="A39548" i="1"/>
  <c r="A39549" i="1"/>
  <c r="A39550" i="1"/>
  <c r="A39551" i="1"/>
  <c r="A39552" i="1"/>
  <c r="A39553" i="1"/>
  <c r="A39554" i="1"/>
  <c r="A39555" i="1"/>
  <c r="A39556" i="1"/>
  <c r="A39557" i="1"/>
  <c r="A39558" i="1"/>
  <c r="A39559" i="1"/>
  <c r="A39560" i="1"/>
  <c r="A39561" i="1"/>
  <c r="A39562" i="1"/>
  <c r="A39563" i="1"/>
  <c r="A39564" i="1"/>
  <c r="A39565" i="1"/>
  <c r="A39566" i="1"/>
  <c r="A39567" i="1"/>
  <c r="A39568" i="1"/>
  <c r="A39569" i="1"/>
  <c r="A39570" i="1"/>
  <c r="A39571" i="1"/>
  <c r="A39572" i="1"/>
  <c r="A39573" i="1"/>
  <c r="A39574" i="1"/>
  <c r="A39575" i="1"/>
  <c r="A39576" i="1"/>
  <c r="A39577" i="1"/>
  <c r="A39578" i="1"/>
  <c r="A39579" i="1"/>
  <c r="A39580" i="1"/>
  <c r="A39581" i="1"/>
  <c r="A39582" i="1"/>
  <c r="A39583" i="1"/>
  <c r="A39584" i="1"/>
  <c r="A39585" i="1"/>
  <c r="A39586" i="1"/>
  <c r="A39587" i="1"/>
  <c r="A39588" i="1"/>
  <c r="A39589" i="1"/>
  <c r="A39590" i="1"/>
  <c r="A39591" i="1"/>
  <c r="A39592" i="1"/>
  <c r="A39593" i="1"/>
  <c r="A39594" i="1"/>
  <c r="A39595" i="1"/>
  <c r="A39596" i="1"/>
  <c r="A39597" i="1"/>
  <c r="A39598" i="1"/>
  <c r="A39599" i="1"/>
  <c r="A39600" i="1"/>
  <c r="A39601" i="1"/>
  <c r="A39602" i="1"/>
  <c r="A39603" i="1"/>
  <c r="A39604" i="1"/>
  <c r="A39605" i="1"/>
  <c r="A39606" i="1"/>
  <c r="A39607" i="1"/>
  <c r="A39608" i="1"/>
  <c r="A39609" i="1"/>
  <c r="A39610" i="1"/>
  <c r="A39611" i="1"/>
  <c r="A39612" i="1"/>
  <c r="A39613" i="1"/>
  <c r="A39614" i="1"/>
  <c r="A39615" i="1"/>
  <c r="A39616" i="1"/>
  <c r="A39617" i="1"/>
  <c r="A39618" i="1"/>
  <c r="A39619" i="1"/>
  <c r="A39620" i="1"/>
  <c r="A39621" i="1"/>
  <c r="A39622" i="1"/>
  <c r="A39623" i="1"/>
  <c r="A39624" i="1"/>
  <c r="A39625" i="1"/>
  <c r="A39626" i="1"/>
  <c r="A39627" i="1"/>
  <c r="A39628" i="1"/>
  <c r="A39629" i="1"/>
  <c r="A39630" i="1"/>
  <c r="A39631" i="1"/>
  <c r="A39632" i="1"/>
  <c r="A39633" i="1"/>
  <c r="A39634" i="1"/>
  <c r="A39635" i="1"/>
  <c r="A39636" i="1"/>
  <c r="A39637" i="1"/>
  <c r="A39638" i="1"/>
  <c r="A39639" i="1"/>
  <c r="A39640" i="1"/>
  <c r="A39641" i="1"/>
  <c r="A39642" i="1"/>
  <c r="A39643" i="1"/>
  <c r="A39644" i="1"/>
  <c r="A39645" i="1"/>
  <c r="A39646" i="1"/>
  <c r="A39647" i="1"/>
  <c r="A39648" i="1"/>
  <c r="A39649" i="1"/>
  <c r="A39650" i="1"/>
  <c r="A39651" i="1"/>
  <c r="A39652" i="1"/>
  <c r="A39653" i="1"/>
  <c r="A39654" i="1"/>
  <c r="A39655" i="1"/>
  <c r="A39656" i="1"/>
  <c r="A39657" i="1"/>
  <c r="A39658" i="1"/>
  <c r="A39659" i="1"/>
  <c r="A39660" i="1"/>
  <c r="A39661" i="1"/>
  <c r="A39662" i="1"/>
  <c r="A39663" i="1"/>
  <c r="A39664" i="1"/>
  <c r="A39665" i="1"/>
  <c r="A39666" i="1"/>
  <c r="A39667" i="1"/>
  <c r="A39668" i="1"/>
  <c r="A39669" i="1"/>
  <c r="A39670" i="1"/>
  <c r="A39671" i="1"/>
  <c r="A39672" i="1"/>
  <c r="A39673" i="1"/>
  <c r="A39674" i="1"/>
  <c r="A39675" i="1"/>
  <c r="A39676" i="1"/>
  <c r="A39677" i="1"/>
  <c r="A39678" i="1"/>
  <c r="A39679" i="1"/>
  <c r="A39680" i="1"/>
  <c r="A39681" i="1"/>
  <c r="A39682" i="1"/>
  <c r="A39683" i="1"/>
  <c r="A39684" i="1"/>
  <c r="A39685" i="1"/>
  <c r="A39686" i="1"/>
  <c r="A39687" i="1"/>
  <c r="A39688" i="1"/>
  <c r="A39689" i="1"/>
  <c r="A39690" i="1"/>
  <c r="A39691" i="1"/>
  <c r="A39692" i="1"/>
  <c r="A39693" i="1"/>
  <c r="A39694" i="1"/>
  <c r="A39695" i="1"/>
  <c r="A39696" i="1"/>
  <c r="A39697" i="1"/>
  <c r="A39698" i="1"/>
  <c r="A39699" i="1"/>
  <c r="A39700" i="1"/>
  <c r="A39701" i="1"/>
  <c r="A39702" i="1"/>
  <c r="A39703" i="1"/>
  <c r="A39704" i="1"/>
  <c r="A39705" i="1"/>
  <c r="A39706" i="1"/>
  <c r="A39707" i="1"/>
  <c r="A39708" i="1"/>
  <c r="A39709" i="1"/>
  <c r="A39710" i="1"/>
  <c r="A39711" i="1"/>
  <c r="A39712" i="1"/>
  <c r="A39713" i="1"/>
  <c r="A39714" i="1"/>
  <c r="A39715" i="1"/>
  <c r="A39716" i="1"/>
  <c r="A39717" i="1"/>
  <c r="A39718" i="1"/>
  <c r="A39719" i="1"/>
  <c r="A39720" i="1"/>
  <c r="A39721" i="1"/>
  <c r="A39722" i="1"/>
  <c r="A39723" i="1"/>
  <c r="A39724" i="1"/>
  <c r="A39725" i="1"/>
  <c r="A39726" i="1"/>
  <c r="A39727" i="1"/>
  <c r="A39728" i="1"/>
  <c r="A39729" i="1"/>
  <c r="A39730" i="1"/>
  <c r="A39731" i="1"/>
  <c r="A39732" i="1"/>
  <c r="A39733" i="1"/>
  <c r="A39734" i="1"/>
  <c r="A39735" i="1"/>
  <c r="A39736" i="1"/>
  <c r="A39737" i="1"/>
  <c r="A39738" i="1"/>
  <c r="A39739" i="1"/>
  <c r="A39740" i="1"/>
  <c r="A39741" i="1"/>
  <c r="A39742" i="1"/>
  <c r="A39743" i="1"/>
  <c r="A39744" i="1"/>
  <c r="A39745" i="1"/>
  <c r="A39746" i="1"/>
  <c r="A39747" i="1"/>
  <c r="A39748" i="1"/>
  <c r="A39749" i="1"/>
  <c r="A39750" i="1"/>
  <c r="A39751" i="1"/>
  <c r="A39752" i="1"/>
  <c r="A39753" i="1"/>
  <c r="A39754" i="1"/>
  <c r="A39755" i="1"/>
  <c r="A39756" i="1"/>
  <c r="A39757" i="1"/>
  <c r="A39758" i="1"/>
  <c r="A39759" i="1"/>
  <c r="A39760" i="1"/>
  <c r="A39761" i="1"/>
  <c r="A39762" i="1"/>
  <c r="A39763" i="1"/>
  <c r="A39764" i="1"/>
  <c r="A39765" i="1"/>
  <c r="A39766" i="1"/>
  <c r="A39767" i="1"/>
  <c r="A39768" i="1"/>
  <c r="A39769" i="1"/>
  <c r="A39770" i="1"/>
  <c r="A39771" i="1"/>
  <c r="A39772" i="1"/>
  <c r="A39773" i="1"/>
  <c r="A39774" i="1"/>
  <c r="A39775" i="1"/>
  <c r="A39776" i="1"/>
  <c r="A39777" i="1"/>
  <c r="A39778" i="1"/>
  <c r="A39779" i="1"/>
  <c r="A39780" i="1"/>
  <c r="A39781" i="1"/>
  <c r="A39782" i="1"/>
  <c r="A39783" i="1"/>
  <c r="A39784" i="1"/>
  <c r="A39785" i="1"/>
  <c r="A39786" i="1"/>
  <c r="A39787" i="1"/>
  <c r="A39788" i="1"/>
  <c r="A39789" i="1"/>
  <c r="A39790" i="1"/>
  <c r="A39791" i="1"/>
  <c r="A39792" i="1"/>
  <c r="A39793" i="1"/>
  <c r="A39794" i="1"/>
  <c r="A39795" i="1"/>
  <c r="A39796" i="1"/>
  <c r="A39797" i="1"/>
  <c r="A39798" i="1"/>
  <c r="A39799" i="1"/>
  <c r="A39800" i="1"/>
  <c r="A39801" i="1"/>
  <c r="A39802" i="1"/>
  <c r="A39803" i="1"/>
  <c r="A39804" i="1"/>
  <c r="A39805" i="1"/>
  <c r="A39806" i="1"/>
  <c r="A39807" i="1"/>
  <c r="A39808" i="1"/>
  <c r="A39809" i="1"/>
  <c r="A39810" i="1"/>
  <c r="A39811" i="1"/>
  <c r="A39812" i="1"/>
  <c r="A39813" i="1"/>
  <c r="A39814" i="1"/>
  <c r="A39815" i="1"/>
  <c r="A39816" i="1"/>
  <c r="A39817" i="1"/>
  <c r="A39818" i="1"/>
  <c r="A39819" i="1"/>
  <c r="A39820" i="1"/>
  <c r="A39821" i="1"/>
  <c r="A39822" i="1"/>
  <c r="A39823" i="1"/>
  <c r="A39824" i="1"/>
  <c r="A39825" i="1"/>
  <c r="A39826" i="1"/>
  <c r="A39827" i="1"/>
  <c r="A39828" i="1"/>
  <c r="A39829" i="1"/>
  <c r="A39830" i="1"/>
  <c r="A39831" i="1"/>
  <c r="A39832" i="1"/>
  <c r="A39833" i="1"/>
  <c r="A39834" i="1"/>
  <c r="A39835" i="1"/>
  <c r="A39836" i="1"/>
  <c r="A39837" i="1"/>
  <c r="A39838" i="1"/>
  <c r="A39839" i="1"/>
  <c r="A39840" i="1"/>
  <c r="A39841" i="1"/>
  <c r="A39842" i="1"/>
  <c r="A39843" i="1"/>
  <c r="A39844" i="1"/>
  <c r="A39845" i="1"/>
  <c r="A39846" i="1"/>
  <c r="A39847" i="1"/>
  <c r="A39848" i="1"/>
  <c r="A39849" i="1"/>
  <c r="A39850" i="1"/>
  <c r="A39851" i="1"/>
  <c r="A39852" i="1"/>
  <c r="A39853" i="1"/>
  <c r="A39854" i="1"/>
  <c r="A39855" i="1"/>
  <c r="A39856" i="1"/>
  <c r="A39857" i="1"/>
  <c r="A39858" i="1"/>
  <c r="A39859" i="1"/>
  <c r="A39860" i="1"/>
  <c r="A39861" i="1"/>
  <c r="A39862" i="1"/>
  <c r="A39863" i="1"/>
  <c r="A39864" i="1"/>
  <c r="A39865" i="1"/>
  <c r="A39866" i="1"/>
  <c r="A39867" i="1"/>
  <c r="A39868" i="1"/>
  <c r="A39869" i="1"/>
  <c r="A39870" i="1"/>
  <c r="A39871" i="1"/>
  <c r="A39872" i="1"/>
  <c r="A39873" i="1"/>
  <c r="A39874" i="1"/>
  <c r="A39875" i="1"/>
  <c r="A39876" i="1"/>
  <c r="A39877" i="1"/>
  <c r="A39878" i="1"/>
  <c r="A39879" i="1"/>
  <c r="A39880" i="1"/>
  <c r="A39881" i="1"/>
  <c r="A39882" i="1"/>
  <c r="A39883" i="1"/>
  <c r="A39884" i="1"/>
  <c r="A39885" i="1"/>
  <c r="A39886" i="1"/>
  <c r="A39887" i="1"/>
  <c r="A39888" i="1"/>
  <c r="A39889" i="1"/>
  <c r="A39890" i="1"/>
  <c r="A39891" i="1"/>
  <c r="A39892" i="1"/>
  <c r="A39893" i="1"/>
  <c r="A39894" i="1"/>
  <c r="A39895" i="1"/>
  <c r="A39896" i="1"/>
  <c r="A39897" i="1"/>
  <c r="A39898" i="1"/>
  <c r="A39899" i="1"/>
  <c r="A39900" i="1"/>
  <c r="A39901" i="1"/>
  <c r="A39902" i="1"/>
  <c r="A39903" i="1"/>
  <c r="A39904" i="1"/>
  <c r="A39905" i="1"/>
  <c r="A39906" i="1"/>
  <c r="A39907" i="1"/>
  <c r="A39908" i="1"/>
  <c r="A39909" i="1"/>
  <c r="A39910" i="1"/>
  <c r="A39911" i="1"/>
  <c r="A39912" i="1"/>
  <c r="A39913" i="1"/>
  <c r="A39914" i="1"/>
  <c r="A39915" i="1"/>
  <c r="A39916" i="1"/>
  <c r="A39917" i="1"/>
  <c r="A39918" i="1"/>
  <c r="A39919" i="1"/>
  <c r="A39920" i="1"/>
  <c r="A39921" i="1"/>
  <c r="A39922" i="1"/>
  <c r="A39923" i="1"/>
  <c r="A39924" i="1"/>
  <c r="A39925" i="1"/>
  <c r="A39926" i="1"/>
  <c r="A39927" i="1"/>
  <c r="A39928" i="1"/>
  <c r="A39929" i="1"/>
  <c r="A39930" i="1"/>
  <c r="A39931" i="1"/>
  <c r="A39932" i="1"/>
  <c r="A39933" i="1"/>
  <c r="A39934" i="1"/>
  <c r="A39935" i="1"/>
  <c r="A39936" i="1"/>
  <c r="A39937" i="1"/>
  <c r="A39938" i="1"/>
  <c r="A39939" i="1"/>
  <c r="A39940" i="1"/>
  <c r="A39941" i="1"/>
  <c r="A39942" i="1"/>
  <c r="A39943" i="1"/>
  <c r="A39944" i="1"/>
  <c r="A39945" i="1"/>
  <c r="A39946" i="1"/>
  <c r="A39947" i="1"/>
  <c r="A39948" i="1"/>
  <c r="A39949" i="1"/>
  <c r="A39950" i="1"/>
  <c r="A39951" i="1"/>
  <c r="A39952" i="1"/>
  <c r="A39953" i="1"/>
  <c r="A39954" i="1"/>
  <c r="A39955" i="1"/>
  <c r="A39956" i="1"/>
  <c r="A39957" i="1"/>
  <c r="A39958" i="1"/>
  <c r="A39959" i="1"/>
  <c r="A39960" i="1"/>
  <c r="A39961" i="1"/>
  <c r="A39962" i="1"/>
  <c r="A39963" i="1"/>
  <c r="A39964" i="1"/>
  <c r="A39965" i="1"/>
  <c r="A39966" i="1"/>
  <c r="A39967" i="1"/>
  <c r="A39968" i="1"/>
  <c r="A39969" i="1"/>
  <c r="A39970" i="1"/>
  <c r="A39971" i="1"/>
  <c r="A39972" i="1"/>
  <c r="A39973" i="1"/>
  <c r="A39974" i="1"/>
  <c r="A39975" i="1"/>
  <c r="A39976" i="1"/>
  <c r="A39977" i="1"/>
  <c r="A39978" i="1"/>
  <c r="A39979" i="1"/>
  <c r="A39980" i="1"/>
  <c r="A39981" i="1"/>
  <c r="A39982" i="1"/>
  <c r="A39983" i="1"/>
  <c r="A39984" i="1"/>
  <c r="A39985" i="1"/>
  <c r="A39986" i="1"/>
  <c r="A39987" i="1"/>
  <c r="A39988" i="1"/>
  <c r="A39989" i="1"/>
  <c r="A39990" i="1"/>
  <c r="A39991" i="1"/>
  <c r="A39992" i="1"/>
  <c r="A39993" i="1"/>
  <c r="A39994" i="1"/>
  <c r="A39995" i="1"/>
  <c r="A39996" i="1"/>
  <c r="A39997" i="1"/>
  <c r="A39998" i="1"/>
  <c r="A39999" i="1"/>
  <c r="A40000" i="1"/>
  <c r="A40001" i="1"/>
  <c r="A40002" i="1"/>
  <c r="A40003" i="1"/>
  <c r="A40004" i="1"/>
  <c r="A40005" i="1"/>
  <c r="A40006" i="1"/>
  <c r="A40007" i="1"/>
  <c r="A40008" i="1"/>
  <c r="A40009" i="1"/>
  <c r="A40010" i="1"/>
  <c r="A40011" i="1"/>
  <c r="A40012" i="1"/>
  <c r="A40013" i="1"/>
  <c r="A40014" i="1"/>
  <c r="A40015" i="1"/>
  <c r="A40016" i="1"/>
  <c r="A40017" i="1"/>
  <c r="A40018" i="1"/>
  <c r="A40019" i="1"/>
  <c r="A40020" i="1"/>
  <c r="A40021" i="1"/>
  <c r="A40022" i="1"/>
  <c r="A40023" i="1"/>
  <c r="A40024" i="1"/>
  <c r="A40025" i="1"/>
  <c r="A40026" i="1"/>
  <c r="A40027" i="1"/>
  <c r="A40028" i="1"/>
  <c r="A40029" i="1"/>
  <c r="A40030" i="1"/>
  <c r="A40031" i="1"/>
  <c r="A40032" i="1"/>
  <c r="A40033" i="1"/>
  <c r="A40034" i="1"/>
  <c r="A40035" i="1"/>
  <c r="A40036" i="1"/>
  <c r="A40037" i="1"/>
  <c r="A40038" i="1"/>
  <c r="A40039" i="1"/>
  <c r="A40040" i="1"/>
  <c r="A40041" i="1"/>
  <c r="A40042" i="1"/>
  <c r="A40043" i="1"/>
  <c r="A40044" i="1"/>
  <c r="A40045" i="1"/>
  <c r="A40046" i="1"/>
  <c r="A40047" i="1"/>
  <c r="A40048" i="1"/>
  <c r="A40049" i="1"/>
  <c r="A40050" i="1"/>
  <c r="A40051" i="1"/>
  <c r="A40052" i="1"/>
  <c r="A40053" i="1"/>
  <c r="A40054" i="1"/>
  <c r="A40055" i="1"/>
  <c r="A40056" i="1"/>
  <c r="A40057" i="1"/>
  <c r="A40058" i="1"/>
  <c r="A40059" i="1"/>
  <c r="A40060" i="1"/>
  <c r="A40061" i="1"/>
  <c r="A40062" i="1"/>
  <c r="A40063" i="1"/>
  <c r="A40064" i="1"/>
  <c r="A40065" i="1"/>
  <c r="A40066" i="1"/>
  <c r="A40067" i="1"/>
  <c r="A40068" i="1"/>
  <c r="A40069" i="1"/>
  <c r="A40070" i="1"/>
  <c r="A40071" i="1"/>
  <c r="A40072" i="1"/>
  <c r="A40073" i="1"/>
  <c r="A40074" i="1"/>
  <c r="A40075" i="1"/>
  <c r="A40076" i="1"/>
  <c r="A40077" i="1"/>
  <c r="A40078" i="1"/>
  <c r="A40079" i="1"/>
  <c r="A40080" i="1"/>
  <c r="A40081" i="1"/>
  <c r="A40082" i="1"/>
  <c r="A40083" i="1"/>
  <c r="A40084" i="1"/>
  <c r="A40085" i="1"/>
  <c r="A40086" i="1"/>
  <c r="A40087" i="1"/>
  <c r="A40088" i="1"/>
  <c r="A40089" i="1"/>
  <c r="A40090" i="1"/>
  <c r="A40091" i="1"/>
  <c r="A40092" i="1"/>
  <c r="A40093" i="1"/>
  <c r="A40094" i="1"/>
  <c r="A40095" i="1"/>
  <c r="A40096" i="1"/>
  <c r="A40097" i="1"/>
  <c r="A40098" i="1"/>
  <c r="A40099" i="1"/>
  <c r="A40100" i="1"/>
  <c r="A40101" i="1"/>
  <c r="A40102" i="1"/>
  <c r="A40103" i="1"/>
  <c r="A40104" i="1"/>
  <c r="A40105" i="1"/>
  <c r="A40106" i="1"/>
  <c r="A40107" i="1"/>
  <c r="A40108" i="1"/>
  <c r="A40109" i="1"/>
  <c r="A40110" i="1"/>
  <c r="A40111" i="1"/>
  <c r="A40112" i="1"/>
  <c r="A40113" i="1"/>
  <c r="A40114" i="1"/>
  <c r="A40115" i="1"/>
  <c r="A40116" i="1"/>
  <c r="A40117" i="1"/>
  <c r="A40118" i="1"/>
  <c r="A40119" i="1"/>
  <c r="A40120" i="1"/>
  <c r="A40121" i="1"/>
  <c r="A40122" i="1"/>
  <c r="A40123" i="1"/>
  <c r="A40124" i="1"/>
  <c r="A40125" i="1"/>
  <c r="A40126" i="1"/>
  <c r="A40127" i="1"/>
  <c r="A40128" i="1"/>
  <c r="A40129" i="1"/>
  <c r="A40130" i="1"/>
  <c r="A40131" i="1"/>
  <c r="A40132" i="1"/>
  <c r="A40133" i="1"/>
  <c r="A40134" i="1"/>
  <c r="A40135" i="1"/>
  <c r="A40136" i="1"/>
  <c r="A40137" i="1"/>
  <c r="A40138" i="1"/>
  <c r="A40139" i="1"/>
  <c r="A40140" i="1"/>
  <c r="A40141" i="1"/>
  <c r="A40142" i="1"/>
  <c r="A40143" i="1"/>
  <c r="A40144" i="1"/>
  <c r="A40145" i="1"/>
  <c r="A40146" i="1"/>
  <c r="A40147" i="1"/>
  <c r="A40148" i="1"/>
  <c r="A40149" i="1"/>
  <c r="A40150" i="1"/>
  <c r="A40151" i="1"/>
  <c r="A40152" i="1"/>
  <c r="A40153" i="1"/>
  <c r="A40154" i="1"/>
  <c r="A40155" i="1"/>
  <c r="A40156" i="1"/>
  <c r="A40157" i="1"/>
  <c r="A40158" i="1"/>
  <c r="A40159" i="1"/>
  <c r="A40160" i="1"/>
  <c r="A40161" i="1"/>
  <c r="A40162" i="1"/>
  <c r="A40163" i="1"/>
  <c r="A40164" i="1"/>
  <c r="A40165" i="1"/>
  <c r="A40166" i="1"/>
  <c r="A40167" i="1"/>
  <c r="A40168" i="1"/>
  <c r="A40169" i="1"/>
  <c r="A40170" i="1"/>
  <c r="A40171" i="1"/>
  <c r="A40172" i="1"/>
  <c r="A40173" i="1"/>
  <c r="A40174" i="1"/>
  <c r="A40175" i="1"/>
  <c r="A40176" i="1"/>
  <c r="A40177" i="1"/>
  <c r="A40178" i="1"/>
  <c r="A40179" i="1"/>
  <c r="A40180" i="1"/>
  <c r="A40181" i="1"/>
  <c r="A40182" i="1"/>
  <c r="A40183" i="1"/>
  <c r="A40184" i="1"/>
  <c r="A40185" i="1"/>
  <c r="A40186" i="1"/>
  <c r="A40187" i="1"/>
  <c r="A40188" i="1"/>
  <c r="A40189" i="1"/>
  <c r="A40190" i="1"/>
  <c r="A40191" i="1"/>
  <c r="A40192" i="1"/>
  <c r="A40193" i="1"/>
  <c r="A40194" i="1"/>
  <c r="A40195" i="1"/>
  <c r="A40196" i="1"/>
  <c r="A40197" i="1"/>
  <c r="A40198" i="1"/>
  <c r="A40199" i="1"/>
  <c r="A40200" i="1"/>
  <c r="A40201" i="1"/>
  <c r="A40202" i="1"/>
  <c r="A40203" i="1"/>
  <c r="A40204" i="1"/>
  <c r="A40205" i="1"/>
  <c r="A40206" i="1"/>
  <c r="A40207" i="1"/>
  <c r="A40208" i="1"/>
  <c r="A40209" i="1"/>
  <c r="A40210" i="1"/>
  <c r="A40211" i="1"/>
  <c r="A40212" i="1"/>
  <c r="A40213" i="1"/>
  <c r="A40214" i="1"/>
  <c r="A40215" i="1"/>
  <c r="A40216" i="1"/>
  <c r="A40217" i="1"/>
  <c r="A40218" i="1"/>
  <c r="A40219" i="1"/>
  <c r="A40220" i="1"/>
  <c r="A40221" i="1"/>
  <c r="A40222" i="1"/>
  <c r="A40223" i="1"/>
  <c r="A40224" i="1"/>
  <c r="A40225" i="1"/>
  <c r="A40226" i="1"/>
  <c r="A40227" i="1"/>
  <c r="A40228" i="1"/>
  <c r="A40229" i="1"/>
  <c r="A40230" i="1"/>
  <c r="A40231" i="1"/>
  <c r="A40232" i="1"/>
  <c r="A40233" i="1"/>
  <c r="A40234" i="1"/>
  <c r="A40235" i="1"/>
  <c r="A40236" i="1"/>
  <c r="A40237" i="1"/>
  <c r="A40238" i="1"/>
  <c r="A40239" i="1"/>
  <c r="A40240" i="1"/>
  <c r="A40241" i="1"/>
  <c r="A40242" i="1"/>
  <c r="A40243" i="1"/>
  <c r="A40244" i="1"/>
  <c r="A40245" i="1"/>
  <c r="A40246" i="1"/>
  <c r="A40247" i="1"/>
  <c r="A40248" i="1"/>
  <c r="A40249" i="1"/>
  <c r="A40250" i="1"/>
  <c r="A40251" i="1"/>
  <c r="A40252" i="1"/>
  <c r="A40253" i="1"/>
  <c r="A40254" i="1"/>
  <c r="A40255" i="1"/>
  <c r="A40256" i="1"/>
  <c r="A40257" i="1"/>
  <c r="A40258" i="1"/>
  <c r="A40259" i="1"/>
  <c r="A40260" i="1"/>
  <c r="A40261" i="1"/>
  <c r="A40262" i="1"/>
  <c r="A40263" i="1"/>
  <c r="A40264" i="1"/>
  <c r="A40265" i="1"/>
  <c r="A40266" i="1"/>
  <c r="A40267" i="1"/>
  <c r="A40268" i="1"/>
  <c r="A40269" i="1"/>
  <c r="A40270" i="1"/>
  <c r="A40271" i="1"/>
  <c r="A40272" i="1"/>
  <c r="A40273" i="1"/>
  <c r="A40274" i="1"/>
  <c r="A40275" i="1"/>
  <c r="A40276" i="1"/>
  <c r="A40277" i="1"/>
  <c r="A40278" i="1"/>
  <c r="A40279" i="1"/>
  <c r="A40280" i="1"/>
  <c r="A40281" i="1"/>
  <c r="A40282" i="1"/>
  <c r="A40283" i="1"/>
  <c r="A40284" i="1"/>
  <c r="A40285" i="1"/>
  <c r="A40286" i="1"/>
  <c r="A40287" i="1"/>
  <c r="A40288" i="1"/>
  <c r="A40289" i="1"/>
  <c r="A40290" i="1"/>
  <c r="A40291" i="1"/>
  <c r="A40292" i="1"/>
  <c r="A40293" i="1"/>
  <c r="A40294" i="1"/>
  <c r="A40295" i="1"/>
  <c r="A40296" i="1"/>
  <c r="A40297" i="1"/>
  <c r="A40298" i="1"/>
  <c r="A40299" i="1"/>
  <c r="A40300" i="1"/>
  <c r="A40301" i="1"/>
  <c r="A40302" i="1"/>
  <c r="A40303" i="1"/>
  <c r="A40304" i="1"/>
  <c r="A40305" i="1"/>
  <c r="A40306" i="1"/>
  <c r="A40307" i="1"/>
  <c r="A40308" i="1"/>
  <c r="A40309" i="1"/>
  <c r="A40310" i="1"/>
  <c r="A40311" i="1"/>
  <c r="A40312" i="1"/>
  <c r="A40313" i="1"/>
  <c r="A40314" i="1"/>
  <c r="A40315" i="1"/>
  <c r="A40316" i="1"/>
  <c r="A40317" i="1"/>
  <c r="A40318" i="1"/>
  <c r="A40319" i="1"/>
  <c r="A40320" i="1"/>
  <c r="A40321" i="1"/>
  <c r="A40322" i="1"/>
  <c r="A40323" i="1"/>
  <c r="A40324" i="1"/>
  <c r="A40325" i="1"/>
  <c r="A40326" i="1"/>
  <c r="A40327" i="1"/>
  <c r="A40328" i="1"/>
  <c r="A40329" i="1"/>
  <c r="A40330" i="1"/>
  <c r="A40331" i="1"/>
  <c r="A40332" i="1"/>
  <c r="A40333" i="1"/>
  <c r="A40334" i="1"/>
  <c r="A40335" i="1"/>
  <c r="A40336" i="1"/>
  <c r="A40337" i="1"/>
  <c r="A40338" i="1"/>
  <c r="A40339" i="1"/>
  <c r="A40340" i="1"/>
  <c r="A40341" i="1"/>
  <c r="A40342" i="1"/>
  <c r="A40343" i="1"/>
  <c r="A40344" i="1"/>
  <c r="A40345" i="1"/>
  <c r="A40346" i="1"/>
  <c r="A40347" i="1"/>
  <c r="A40348" i="1"/>
  <c r="A40349" i="1"/>
  <c r="A40350" i="1"/>
  <c r="A40351" i="1"/>
  <c r="A40352" i="1"/>
  <c r="A40353" i="1"/>
  <c r="A40354" i="1"/>
  <c r="A40355" i="1"/>
  <c r="A40356" i="1"/>
  <c r="A40357" i="1"/>
  <c r="A40358" i="1"/>
  <c r="A40359" i="1"/>
  <c r="A40360" i="1"/>
  <c r="A40361" i="1"/>
  <c r="A40362" i="1"/>
  <c r="A40363" i="1"/>
  <c r="A40364" i="1"/>
  <c r="A40365" i="1"/>
  <c r="A40366" i="1"/>
  <c r="A40367" i="1"/>
  <c r="A40368" i="1"/>
  <c r="A40369" i="1"/>
  <c r="A40370" i="1"/>
  <c r="A40371" i="1"/>
  <c r="A40372" i="1"/>
  <c r="A40373" i="1"/>
  <c r="A40374" i="1"/>
  <c r="A40375" i="1"/>
  <c r="A40376" i="1"/>
  <c r="A40377" i="1"/>
  <c r="A40378" i="1"/>
  <c r="A40379" i="1"/>
  <c r="A40380" i="1"/>
  <c r="A40381" i="1"/>
  <c r="A40382" i="1"/>
  <c r="A40383" i="1"/>
  <c r="A40384" i="1"/>
  <c r="A40385" i="1"/>
  <c r="A40386" i="1"/>
  <c r="A40387" i="1"/>
  <c r="A40388" i="1"/>
  <c r="A40389" i="1"/>
  <c r="A40390" i="1"/>
  <c r="A40391" i="1"/>
  <c r="A40392" i="1"/>
  <c r="A40393" i="1"/>
  <c r="A40394" i="1"/>
  <c r="A40395" i="1"/>
  <c r="A40396" i="1"/>
  <c r="A40397" i="1"/>
  <c r="A40398" i="1"/>
  <c r="A40399" i="1"/>
  <c r="A40400" i="1"/>
  <c r="A40401" i="1"/>
  <c r="A40402" i="1"/>
  <c r="A40403" i="1"/>
  <c r="A40404" i="1"/>
  <c r="A40405" i="1"/>
  <c r="A40406" i="1"/>
  <c r="A40407" i="1"/>
  <c r="A40408" i="1"/>
  <c r="A40409" i="1"/>
  <c r="A40410" i="1"/>
  <c r="A40411" i="1"/>
  <c r="A40412" i="1"/>
  <c r="A40413" i="1"/>
  <c r="A40414" i="1"/>
  <c r="A40415" i="1"/>
  <c r="A40416" i="1"/>
  <c r="A40417" i="1"/>
  <c r="A40418" i="1"/>
  <c r="A40419" i="1"/>
  <c r="A40420" i="1"/>
  <c r="A40421" i="1"/>
  <c r="A40422" i="1"/>
  <c r="A40423" i="1"/>
  <c r="A40424" i="1"/>
  <c r="A40425" i="1"/>
  <c r="A40426" i="1"/>
  <c r="A40427" i="1"/>
  <c r="A40428" i="1"/>
  <c r="A40429" i="1"/>
  <c r="A40430" i="1"/>
  <c r="A40431" i="1"/>
  <c r="A40432" i="1"/>
  <c r="A40433" i="1"/>
  <c r="A40434" i="1"/>
  <c r="A40435" i="1"/>
  <c r="A40436" i="1"/>
  <c r="A40437" i="1"/>
  <c r="A40438" i="1"/>
  <c r="A40439" i="1"/>
  <c r="A40440" i="1"/>
  <c r="A40441" i="1"/>
  <c r="A40442" i="1"/>
  <c r="A40443" i="1"/>
  <c r="A40444" i="1"/>
  <c r="A40445" i="1"/>
  <c r="A40446" i="1"/>
  <c r="A40447" i="1"/>
  <c r="A40448" i="1"/>
  <c r="A40449" i="1"/>
  <c r="A40450" i="1"/>
  <c r="A40451" i="1"/>
  <c r="A40452" i="1"/>
  <c r="A40453" i="1"/>
  <c r="A40454" i="1"/>
  <c r="A40455" i="1"/>
  <c r="A40456" i="1"/>
  <c r="A40457" i="1"/>
  <c r="A40458" i="1"/>
  <c r="A40459" i="1"/>
  <c r="A40460" i="1"/>
  <c r="A40461" i="1"/>
  <c r="A40462" i="1"/>
  <c r="A40463" i="1"/>
  <c r="A40464" i="1"/>
  <c r="A40465" i="1"/>
  <c r="A40466" i="1"/>
  <c r="A40467" i="1"/>
  <c r="A40468" i="1"/>
  <c r="A40469" i="1"/>
  <c r="A40470" i="1"/>
  <c r="A40471" i="1"/>
  <c r="A40472" i="1"/>
  <c r="A40473" i="1"/>
  <c r="A40474" i="1"/>
  <c r="A40475" i="1"/>
  <c r="A40476" i="1"/>
  <c r="A40477" i="1"/>
  <c r="A40478" i="1"/>
  <c r="A40479" i="1"/>
  <c r="A40480" i="1"/>
  <c r="A40481" i="1"/>
  <c r="A40482" i="1"/>
  <c r="A40483" i="1"/>
  <c r="A40484" i="1"/>
  <c r="A40485" i="1"/>
  <c r="A40486" i="1"/>
  <c r="A40487" i="1"/>
  <c r="A40488" i="1"/>
  <c r="A40489" i="1"/>
  <c r="A40490" i="1"/>
  <c r="A40491" i="1"/>
  <c r="A40492" i="1"/>
  <c r="A40493" i="1"/>
  <c r="A40494" i="1"/>
  <c r="A40495" i="1"/>
  <c r="A40496" i="1"/>
  <c r="A40497" i="1"/>
  <c r="A40498" i="1"/>
  <c r="A40499" i="1"/>
  <c r="A40500" i="1"/>
  <c r="A40501" i="1"/>
  <c r="A40502" i="1"/>
  <c r="A40503" i="1"/>
  <c r="A40504" i="1"/>
  <c r="A40505" i="1"/>
  <c r="A40506" i="1"/>
  <c r="A40507" i="1"/>
  <c r="A40508" i="1"/>
  <c r="A40509" i="1"/>
  <c r="A40510" i="1"/>
  <c r="A40511" i="1"/>
  <c r="A40512" i="1"/>
  <c r="A40513" i="1"/>
  <c r="A40514" i="1"/>
  <c r="A40515" i="1"/>
  <c r="A40516" i="1"/>
  <c r="A40517" i="1"/>
  <c r="A40518" i="1"/>
  <c r="A40519" i="1"/>
  <c r="A40520" i="1"/>
  <c r="A40521" i="1"/>
  <c r="A40522" i="1"/>
  <c r="A40523" i="1"/>
  <c r="A40524" i="1"/>
  <c r="A40525" i="1"/>
  <c r="A40526" i="1"/>
  <c r="A40527" i="1"/>
  <c r="A40528" i="1"/>
  <c r="A40529" i="1"/>
  <c r="A40530" i="1"/>
  <c r="A40531" i="1"/>
  <c r="A40532" i="1"/>
  <c r="A40533" i="1"/>
  <c r="A40534" i="1"/>
  <c r="A40535" i="1"/>
  <c r="A40536" i="1"/>
  <c r="A40537" i="1"/>
  <c r="A40538" i="1"/>
  <c r="A40539" i="1"/>
  <c r="A40540" i="1"/>
  <c r="A40541" i="1"/>
  <c r="A40542" i="1"/>
  <c r="A40543" i="1"/>
  <c r="A40544" i="1"/>
  <c r="A40545" i="1"/>
  <c r="A40546" i="1"/>
  <c r="A40547" i="1"/>
  <c r="A40548" i="1"/>
  <c r="A40549" i="1"/>
  <c r="A40550" i="1"/>
  <c r="A40551" i="1"/>
  <c r="A40552" i="1"/>
  <c r="A40553" i="1"/>
  <c r="A40554" i="1"/>
  <c r="A40555" i="1"/>
  <c r="A40556" i="1"/>
  <c r="A40557" i="1"/>
  <c r="A40558" i="1"/>
  <c r="A40559" i="1"/>
  <c r="A40560" i="1"/>
  <c r="A40561" i="1"/>
  <c r="A40562" i="1"/>
  <c r="A40563" i="1"/>
  <c r="A40564" i="1"/>
  <c r="A40565" i="1"/>
  <c r="A40566" i="1"/>
  <c r="A40567" i="1"/>
  <c r="A40568" i="1"/>
  <c r="A40569" i="1"/>
  <c r="A40570" i="1"/>
  <c r="A40571" i="1"/>
  <c r="A40572" i="1"/>
  <c r="A40573" i="1"/>
  <c r="A40574" i="1"/>
  <c r="A40575" i="1"/>
  <c r="A40576" i="1"/>
  <c r="A40577" i="1"/>
  <c r="A40578" i="1"/>
  <c r="A40579" i="1"/>
  <c r="A40580" i="1"/>
  <c r="A40581" i="1"/>
  <c r="A40582" i="1"/>
  <c r="A40583" i="1"/>
  <c r="A40584" i="1"/>
  <c r="A40585" i="1"/>
  <c r="A40586" i="1"/>
  <c r="A40587" i="1"/>
  <c r="A40588" i="1"/>
  <c r="A40589" i="1"/>
  <c r="A40590" i="1"/>
  <c r="A40591" i="1"/>
  <c r="A40592" i="1"/>
  <c r="A40593" i="1"/>
  <c r="A40594" i="1"/>
  <c r="A40595" i="1"/>
  <c r="A40596" i="1"/>
  <c r="A40597" i="1"/>
  <c r="A40598" i="1"/>
  <c r="A40599" i="1"/>
  <c r="A40600" i="1"/>
  <c r="A40601" i="1"/>
  <c r="A40602" i="1"/>
  <c r="A40603" i="1"/>
  <c r="A40604" i="1"/>
  <c r="A40605" i="1"/>
  <c r="A40606" i="1"/>
  <c r="A40607" i="1"/>
  <c r="A40608" i="1"/>
  <c r="A40609" i="1"/>
  <c r="A40610" i="1"/>
  <c r="A40611" i="1"/>
  <c r="A40612" i="1"/>
  <c r="A40613" i="1"/>
  <c r="A40614" i="1"/>
  <c r="A40615" i="1"/>
  <c r="A40616" i="1"/>
  <c r="A40617" i="1"/>
  <c r="A40618" i="1"/>
  <c r="A40619" i="1"/>
  <c r="A40620" i="1"/>
  <c r="A40621" i="1"/>
  <c r="A40622" i="1"/>
  <c r="A40623" i="1"/>
  <c r="A40624" i="1"/>
  <c r="A40625" i="1"/>
  <c r="A40626" i="1"/>
  <c r="A40627" i="1"/>
  <c r="A40628" i="1"/>
  <c r="A40629" i="1"/>
  <c r="A40630" i="1"/>
  <c r="A40631" i="1"/>
  <c r="A40632" i="1"/>
  <c r="A40633" i="1"/>
  <c r="A40634" i="1"/>
  <c r="A40635" i="1"/>
  <c r="A40636" i="1"/>
  <c r="A40637" i="1"/>
  <c r="A40638" i="1"/>
  <c r="A40639" i="1"/>
  <c r="A40640" i="1"/>
  <c r="A40641" i="1"/>
  <c r="A40642" i="1"/>
  <c r="A40643" i="1"/>
  <c r="A40644" i="1"/>
  <c r="A40645" i="1"/>
  <c r="A40646" i="1"/>
  <c r="A40647" i="1"/>
  <c r="A40648" i="1"/>
  <c r="A40649" i="1"/>
  <c r="A40650" i="1"/>
  <c r="A40651" i="1"/>
  <c r="A40652" i="1"/>
  <c r="A40653" i="1"/>
  <c r="A40654" i="1"/>
  <c r="A40655" i="1"/>
  <c r="A40656" i="1"/>
  <c r="A40657" i="1"/>
  <c r="A40658" i="1"/>
  <c r="A40659" i="1"/>
  <c r="A40660" i="1"/>
  <c r="A40661" i="1"/>
  <c r="A40662" i="1"/>
  <c r="A40663" i="1"/>
  <c r="A40664" i="1"/>
  <c r="A40665" i="1"/>
  <c r="A40666" i="1"/>
  <c r="A40667" i="1"/>
  <c r="A40668" i="1"/>
  <c r="A40669" i="1"/>
  <c r="A40670" i="1"/>
  <c r="A40671" i="1"/>
  <c r="A40672" i="1"/>
  <c r="A40673" i="1"/>
  <c r="A40674" i="1"/>
  <c r="A40675" i="1"/>
  <c r="A40676" i="1"/>
  <c r="A40677" i="1"/>
  <c r="A40678" i="1"/>
  <c r="A40679" i="1"/>
  <c r="A40680" i="1"/>
  <c r="A40681" i="1"/>
  <c r="A40682" i="1"/>
  <c r="A40683" i="1"/>
  <c r="A40684" i="1"/>
  <c r="A40685" i="1"/>
  <c r="A40686" i="1"/>
  <c r="A40687" i="1"/>
  <c r="A40688" i="1"/>
  <c r="A40689" i="1"/>
  <c r="A40690" i="1"/>
  <c r="A40691" i="1"/>
  <c r="A40692" i="1"/>
  <c r="A40693" i="1"/>
  <c r="A40694" i="1"/>
  <c r="A40695" i="1"/>
  <c r="A40696" i="1"/>
  <c r="A40697" i="1"/>
  <c r="A40698" i="1"/>
  <c r="A40699" i="1"/>
  <c r="A40700" i="1"/>
  <c r="A40701" i="1"/>
  <c r="A40702" i="1"/>
  <c r="A40703" i="1"/>
  <c r="A40704" i="1"/>
  <c r="A40705" i="1"/>
  <c r="A40706" i="1"/>
  <c r="A40707" i="1"/>
  <c r="A40708" i="1"/>
  <c r="A40709" i="1"/>
  <c r="A40710" i="1"/>
  <c r="A40711" i="1"/>
  <c r="A40712" i="1"/>
  <c r="A40713" i="1"/>
  <c r="A40714" i="1"/>
  <c r="A40715" i="1"/>
  <c r="A40716" i="1"/>
  <c r="A40717" i="1"/>
  <c r="A40718" i="1"/>
  <c r="A40719" i="1"/>
  <c r="A40720" i="1"/>
  <c r="A40721" i="1"/>
  <c r="A40722" i="1"/>
  <c r="A40723" i="1"/>
  <c r="A40724" i="1"/>
  <c r="A40725" i="1"/>
  <c r="A40726" i="1"/>
  <c r="A40727" i="1"/>
  <c r="A40728" i="1"/>
  <c r="A40729" i="1"/>
  <c r="A40730" i="1"/>
  <c r="A40731" i="1"/>
  <c r="A40732" i="1"/>
  <c r="A40733" i="1"/>
  <c r="A40734" i="1"/>
  <c r="A40735" i="1"/>
  <c r="A40736" i="1"/>
  <c r="A40737" i="1"/>
  <c r="A40738" i="1"/>
  <c r="A40739" i="1"/>
  <c r="A40740" i="1"/>
  <c r="A40741" i="1"/>
  <c r="A40742" i="1"/>
  <c r="A40743" i="1"/>
  <c r="A40744" i="1"/>
  <c r="A40745" i="1"/>
  <c r="A40746" i="1"/>
  <c r="A40747" i="1"/>
  <c r="A40748" i="1"/>
  <c r="A40749" i="1"/>
  <c r="A40750" i="1"/>
  <c r="A40751" i="1"/>
  <c r="A40752" i="1"/>
  <c r="A40753" i="1"/>
  <c r="A40754" i="1"/>
  <c r="A40755" i="1"/>
  <c r="A40756" i="1"/>
  <c r="A40757" i="1"/>
  <c r="A40758" i="1"/>
  <c r="A40759" i="1"/>
  <c r="A40760" i="1"/>
  <c r="A40761" i="1"/>
  <c r="A40762" i="1"/>
  <c r="A40763" i="1"/>
  <c r="A40764" i="1"/>
  <c r="A40765" i="1"/>
  <c r="A40766" i="1"/>
  <c r="A40767" i="1"/>
  <c r="A40768" i="1"/>
  <c r="A40769" i="1"/>
  <c r="A40770" i="1"/>
  <c r="A40771" i="1"/>
  <c r="A40772" i="1"/>
  <c r="A40773" i="1"/>
  <c r="A40774" i="1"/>
  <c r="A40775" i="1"/>
  <c r="A40776" i="1"/>
  <c r="A40777" i="1"/>
  <c r="A40778" i="1"/>
  <c r="A40779" i="1"/>
  <c r="A40780" i="1"/>
  <c r="A40781" i="1"/>
  <c r="A40782" i="1"/>
  <c r="A40783" i="1"/>
  <c r="A40784" i="1"/>
  <c r="A40785" i="1"/>
  <c r="A40786" i="1"/>
  <c r="A40787" i="1"/>
  <c r="A40788" i="1"/>
  <c r="A40789" i="1"/>
  <c r="A40790" i="1"/>
  <c r="A40791" i="1"/>
  <c r="A40792" i="1"/>
  <c r="A40793" i="1"/>
  <c r="A40794" i="1"/>
  <c r="A40795" i="1"/>
  <c r="A40796" i="1"/>
  <c r="A40797" i="1"/>
  <c r="A40798" i="1"/>
  <c r="A40799" i="1"/>
  <c r="A40800" i="1"/>
  <c r="A40801" i="1"/>
  <c r="A40802" i="1"/>
  <c r="A40803" i="1"/>
  <c r="A40804" i="1"/>
  <c r="A40805" i="1"/>
  <c r="A40806" i="1"/>
  <c r="A40807" i="1"/>
  <c r="A40808" i="1"/>
  <c r="A40809" i="1"/>
  <c r="A40810" i="1"/>
  <c r="A40811" i="1"/>
  <c r="A40812" i="1"/>
  <c r="A40813" i="1"/>
  <c r="A40814" i="1"/>
  <c r="A40815" i="1"/>
  <c r="A40816" i="1"/>
  <c r="A40817" i="1"/>
  <c r="A40818" i="1"/>
  <c r="A40819" i="1"/>
  <c r="A40820" i="1"/>
  <c r="A40821" i="1"/>
  <c r="A40822" i="1"/>
  <c r="A40823" i="1"/>
  <c r="A40824" i="1"/>
  <c r="A40825" i="1"/>
  <c r="A40826" i="1"/>
  <c r="A40827" i="1"/>
  <c r="A40828" i="1"/>
  <c r="A40829" i="1"/>
  <c r="A40830" i="1"/>
  <c r="A40831" i="1"/>
  <c r="A40832" i="1"/>
  <c r="A40833" i="1"/>
  <c r="A40834" i="1"/>
  <c r="A40835" i="1"/>
  <c r="A40836" i="1"/>
  <c r="A40837" i="1"/>
  <c r="A40838" i="1"/>
  <c r="A40839" i="1"/>
  <c r="A40840" i="1"/>
  <c r="A40841" i="1"/>
  <c r="A40842" i="1"/>
  <c r="A40843" i="1"/>
  <c r="A40844" i="1"/>
  <c r="A40845" i="1"/>
  <c r="A40846" i="1"/>
  <c r="A40847" i="1"/>
  <c r="A40848" i="1"/>
  <c r="A40849" i="1"/>
  <c r="A40850" i="1"/>
  <c r="A40851" i="1"/>
  <c r="A40852" i="1"/>
  <c r="A40853" i="1"/>
  <c r="A40854" i="1"/>
  <c r="A40855" i="1"/>
  <c r="A40856" i="1"/>
  <c r="A40857" i="1"/>
  <c r="A40858" i="1"/>
  <c r="A40859" i="1"/>
  <c r="A40860" i="1"/>
  <c r="A40861" i="1"/>
  <c r="A40862" i="1"/>
  <c r="A40863" i="1"/>
  <c r="A40864" i="1"/>
  <c r="A40865" i="1"/>
  <c r="A40866" i="1"/>
  <c r="A40867" i="1"/>
  <c r="A40868" i="1"/>
  <c r="A40869" i="1"/>
  <c r="A40870" i="1"/>
  <c r="A40871" i="1"/>
  <c r="A40872" i="1"/>
  <c r="A40873" i="1"/>
  <c r="A40874" i="1"/>
  <c r="A40875" i="1"/>
  <c r="A40876" i="1"/>
  <c r="A40877" i="1"/>
  <c r="A40878" i="1"/>
  <c r="A40879" i="1"/>
  <c r="A40880" i="1"/>
  <c r="A40881" i="1"/>
  <c r="A40882" i="1"/>
  <c r="A40883" i="1"/>
  <c r="A40884" i="1"/>
  <c r="A40885" i="1"/>
  <c r="A40886" i="1"/>
  <c r="A40887" i="1"/>
  <c r="A40888" i="1"/>
  <c r="A40889" i="1"/>
  <c r="A40890" i="1"/>
  <c r="A40891" i="1"/>
  <c r="A40892" i="1"/>
  <c r="A40893" i="1"/>
  <c r="A40894" i="1"/>
  <c r="A40895" i="1"/>
  <c r="A40896" i="1"/>
  <c r="A40897" i="1"/>
  <c r="A40898" i="1"/>
  <c r="A40899" i="1"/>
  <c r="A40900" i="1"/>
  <c r="A40901" i="1"/>
  <c r="A40902" i="1"/>
  <c r="A40903" i="1"/>
  <c r="A40904" i="1"/>
  <c r="A40905" i="1"/>
  <c r="A40906" i="1"/>
  <c r="A40907" i="1"/>
  <c r="A40908" i="1"/>
  <c r="A40909" i="1"/>
  <c r="A40910" i="1"/>
  <c r="A40911" i="1"/>
  <c r="A40912" i="1"/>
  <c r="A40913" i="1"/>
  <c r="A40914" i="1"/>
  <c r="A40915" i="1"/>
  <c r="A40916" i="1"/>
  <c r="A40917" i="1"/>
  <c r="A40918" i="1"/>
  <c r="A40919" i="1"/>
  <c r="A40920" i="1"/>
  <c r="A40921" i="1"/>
  <c r="A40922" i="1"/>
  <c r="A40923" i="1"/>
  <c r="A40924" i="1"/>
  <c r="A40925" i="1"/>
  <c r="A40926" i="1"/>
  <c r="A40927" i="1"/>
  <c r="A40928" i="1"/>
  <c r="A40929" i="1"/>
  <c r="A40930" i="1"/>
  <c r="A40931" i="1"/>
  <c r="A40932" i="1"/>
  <c r="A40933" i="1"/>
  <c r="A40934" i="1"/>
  <c r="A40935" i="1"/>
  <c r="A40936" i="1"/>
  <c r="A40937" i="1"/>
  <c r="A40938" i="1"/>
  <c r="A40939" i="1"/>
  <c r="A40940" i="1"/>
  <c r="A40941" i="1"/>
  <c r="A40942" i="1"/>
  <c r="A40943" i="1"/>
  <c r="A40944" i="1"/>
  <c r="A40945" i="1"/>
  <c r="A40946" i="1"/>
  <c r="A40947" i="1"/>
  <c r="A40948" i="1"/>
  <c r="A40949" i="1"/>
  <c r="A40950" i="1"/>
  <c r="A40951" i="1"/>
  <c r="A40952" i="1"/>
  <c r="A40953" i="1"/>
  <c r="A40954" i="1"/>
  <c r="A40955" i="1"/>
  <c r="A40956" i="1"/>
  <c r="A40957" i="1"/>
  <c r="A40958" i="1"/>
  <c r="A40959" i="1"/>
  <c r="A40960" i="1"/>
  <c r="A40961" i="1"/>
  <c r="A40962" i="1"/>
  <c r="A40963" i="1"/>
  <c r="A40964" i="1"/>
  <c r="A40965" i="1"/>
  <c r="A40966" i="1"/>
  <c r="A40967" i="1"/>
  <c r="A40968" i="1"/>
  <c r="A40969" i="1"/>
  <c r="A40970" i="1"/>
  <c r="A40971" i="1"/>
  <c r="A40972" i="1"/>
  <c r="A40973" i="1"/>
  <c r="A40974" i="1"/>
  <c r="A40975" i="1"/>
  <c r="A40976" i="1"/>
  <c r="A40977" i="1"/>
  <c r="A40978" i="1"/>
  <c r="A40979" i="1"/>
  <c r="A40980" i="1"/>
  <c r="A40981" i="1"/>
  <c r="A40982" i="1"/>
  <c r="A40983" i="1"/>
  <c r="A40984" i="1"/>
  <c r="A40985" i="1"/>
  <c r="A40986" i="1"/>
  <c r="A40987" i="1"/>
  <c r="A40988" i="1"/>
  <c r="A40989" i="1"/>
  <c r="A40990" i="1"/>
  <c r="A40991" i="1"/>
  <c r="A40992" i="1"/>
  <c r="A40993" i="1"/>
  <c r="A40994" i="1"/>
  <c r="A40995" i="1"/>
  <c r="A40996" i="1"/>
  <c r="A40997" i="1"/>
  <c r="A40998" i="1"/>
  <c r="A40999" i="1"/>
  <c r="A41000" i="1"/>
  <c r="A41001" i="1"/>
  <c r="A41002" i="1"/>
  <c r="A41003" i="1"/>
  <c r="A41004" i="1"/>
  <c r="A41005" i="1"/>
  <c r="A41006" i="1"/>
  <c r="A41007" i="1"/>
  <c r="A41008" i="1"/>
  <c r="A41009" i="1"/>
  <c r="A41010" i="1"/>
  <c r="A41011" i="1"/>
  <c r="A41012" i="1"/>
  <c r="A41013" i="1"/>
  <c r="A41014" i="1"/>
  <c r="A41015" i="1"/>
  <c r="A41016" i="1"/>
  <c r="A41017" i="1"/>
  <c r="A41018" i="1"/>
  <c r="A41019" i="1"/>
  <c r="A41020" i="1"/>
  <c r="A41021" i="1"/>
  <c r="A41022" i="1"/>
  <c r="A41023" i="1"/>
  <c r="A41024" i="1"/>
  <c r="A41025" i="1"/>
  <c r="A41026" i="1"/>
  <c r="A41027" i="1"/>
  <c r="A41028" i="1"/>
  <c r="A41029" i="1"/>
  <c r="A41030" i="1"/>
  <c r="A41031" i="1"/>
  <c r="A41032" i="1"/>
  <c r="A41033" i="1"/>
  <c r="A41034" i="1"/>
  <c r="A41035" i="1"/>
  <c r="A41036" i="1"/>
  <c r="A41037" i="1"/>
  <c r="A41038" i="1"/>
  <c r="A41039" i="1"/>
  <c r="A41040" i="1"/>
  <c r="A41041" i="1"/>
  <c r="A41042" i="1"/>
  <c r="A41043" i="1"/>
  <c r="A41044" i="1"/>
  <c r="A41045" i="1"/>
  <c r="A41046" i="1"/>
  <c r="A41047" i="1"/>
  <c r="A41048" i="1"/>
  <c r="A41049" i="1"/>
  <c r="A41050" i="1"/>
  <c r="A41051" i="1"/>
  <c r="A41052" i="1"/>
  <c r="A41053" i="1"/>
  <c r="A41054" i="1"/>
  <c r="A41055" i="1"/>
  <c r="A41056" i="1"/>
  <c r="A41057" i="1"/>
  <c r="A41058" i="1"/>
  <c r="A41059" i="1"/>
  <c r="A41060" i="1"/>
  <c r="A41061" i="1"/>
  <c r="A41062" i="1"/>
  <c r="A41063" i="1"/>
  <c r="A41064" i="1"/>
  <c r="A41065" i="1"/>
  <c r="A41066" i="1"/>
  <c r="A41067" i="1"/>
  <c r="A41068" i="1"/>
  <c r="A41069" i="1"/>
  <c r="A41070" i="1"/>
  <c r="A41071" i="1"/>
  <c r="A41072" i="1"/>
  <c r="A41073" i="1"/>
  <c r="A41074" i="1"/>
  <c r="A41075" i="1"/>
  <c r="A41076" i="1"/>
  <c r="A41077" i="1"/>
  <c r="A41078" i="1"/>
  <c r="A41079" i="1"/>
  <c r="A41080" i="1"/>
  <c r="A41081" i="1"/>
  <c r="A41082" i="1"/>
  <c r="A41083" i="1"/>
  <c r="A41084" i="1"/>
  <c r="A41085" i="1"/>
  <c r="A41086" i="1"/>
  <c r="A41087" i="1"/>
  <c r="A41088" i="1"/>
  <c r="A41089" i="1"/>
  <c r="A41090" i="1"/>
  <c r="A41091" i="1"/>
  <c r="A41092" i="1"/>
  <c r="A41093" i="1"/>
  <c r="A41094" i="1"/>
  <c r="A41095" i="1"/>
  <c r="A41096" i="1"/>
  <c r="A41097" i="1"/>
  <c r="A41098" i="1"/>
  <c r="A41099" i="1"/>
  <c r="A41100" i="1"/>
  <c r="A41101" i="1"/>
  <c r="A41102" i="1"/>
  <c r="A41103" i="1"/>
  <c r="A41104" i="1"/>
  <c r="A41105" i="1"/>
  <c r="A41106" i="1"/>
  <c r="A41107" i="1"/>
  <c r="A41108" i="1"/>
  <c r="A41109" i="1"/>
  <c r="A41110" i="1"/>
  <c r="A41111" i="1"/>
  <c r="A41112" i="1"/>
  <c r="A41113" i="1"/>
  <c r="A41114" i="1"/>
  <c r="A41115" i="1"/>
  <c r="A41116" i="1"/>
  <c r="A41117" i="1"/>
  <c r="A41118" i="1"/>
  <c r="A41119" i="1"/>
  <c r="A41120" i="1"/>
  <c r="A41121" i="1"/>
  <c r="A41122" i="1"/>
  <c r="A41123" i="1"/>
  <c r="A41124" i="1"/>
  <c r="A41125" i="1"/>
  <c r="A41126" i="1"/>
  <c r="A41127" i="1"/>
  <c r="A41128" i="1"/>
  <c r="A41129" i="1"/>
  <c r="A41130" i="1"/>
  <c r="A41131" i="1"/>
  <c r="A41132" i="1"/>
  <c r="A41133" i="1"/>
  <c r="A41134" i="1"/>
  <c r="A41135" i="1"/>
  <c r="A41136" i="1"/>
  <c r="A41137" i="1"/>
  <c r="A41138" i="1"/>
  <c r="A41139" i="1"/>
  <c r="A41140" i="1"/>
  <c r="A41141" i="1"/>
  <c r="A41142" i="1"/>
  <c r="A41143" i="1"/>
  <c r="A41144" i="1"/>
  <c r="A41145" i="1"/>
  <c r="A41146" i="1"/>
  <c r="A41147" i="1"/>
  <c r="A41148" i="1"/>
  <c r="A41149" i="1"/>
  <c r="A41150" i="1"/>
  <c r="A41151" i="1"/>
  <c r="A41152" i="1"/>
  <c r="A41153" i="1"/>
  <c r="A41154" i="1"/>
  <c r="A41155" i="1"/>
  <c r="A41156" i="1"/>
  <c r="A41157" i="1"/>
  <c r="A41158" i="1"/>
  <c r="A41159" i="1"/>
  <c r="A41160" i="1"/>
  <c r="A41161" i="1"/>
  <c r="A41162" i="1"/>
  <c r="A41163" i="1"/>
  <c r="A41164" i="1"/>
  <c r="A41165" i="1"/>
  <c r="A41166" i="1"/>
  <c r="A41167" i="1"/>
  <c r="A41168" i="1"/>
  <c r="A41169" i="1"/>
  <c r="A41170" i="1"/>
  <c r="A41171" i="1"/>
  <c r="A41172" i="1"/>
  <c r="A41173" i="1"/>
  <c r="A41174" i="1"/>
  <c r="A41175" i="1"/>
  <c r="A41176" i="1"/>
  <c r="A41177" i="1"/>
  <c r="A41178" i="1"/>
  <c r="A41179" i="1"/>
  <c r="A41180" i="1"/>
  <c r="A41181" i="1"/>
  <c r="A41182" i="1"/>
  <c r="A41183" i="1"/>
  <c r="A41184" i="1"/>
  <c r="A41185" i="1"/>
  <c r="A41186" i="1"/>
  <c r="A41187" i="1"/>
  <c r="A41188" i="1"/>
  <c r="A41189" i="1"/>
  <c r="A41190" i="1"/>
  <c r="A41191" i="1"/>
  <c r="A41192" i="1"/>
  <c r="A41193" i="1"/>
  <c r="A41194" i="1"/>
  <c r="A41195" i="1"/>
  <c r="A41196" i="1"/>
  <c r="A41197" i="1"/>
  <c r="A41198" i="1"/>
  <c r="A41199" i="1"/>
  <c r="A41200" i="1"/>
  <c r="A41201" i="1"/>
  <c r="A41202" i="1"/>
  <c r="A41203" i="1"/>
  <c r="A41204" i="1"/>
  <c r="A41205" i="1"/>
  <c r="A41206" i="1"/>
  <c r="A41207" i="1"/>
  <c r="A41208" i="1"/>
  <c r="A41209" i="1"/>
  <c r="A41210" i="1"/>
  <c r="A41211" i="1"/>
  <c r="A41212" i="1"/>
  <c r="A41213" i="1"/>
  <c r="A41214" i="1"/>
  <c r="A41215" i="1"/>
  <c r="A41216" i="1"/>
  <c r="A41217" i="1"/>
  <c r="A41218" i="1"/>
  <c r="A41219" i="1"/>
  <c r="A41220" i="1"/>
  <c r="A41221" i="1"/>
  <c r="A41222" i="1"/>
  <c r="A41223" i="1"/>
  <c r="A41224" i="1"/>
  <c r="A41225" i="1"/>
  <c r="A41226" i="1"/>
  <c r="A41227" i="1"/>
  <c r="A41228" i="1"/>
  <c r="A41229" i="1"/>
  <c r="A41230" i="1"/>
  <c r="A41231" i="1"/>
  <c r="A41232" i="1"/>
  <c r="A41233" i="1"/>
  <c r="A41234" i="1"/>
  <c r="A41235" i="1"/>
  <c r="A41236" i="1"/>
  <c r="A41237" i="1"/>
  <c r="A41238" i="1"/>
  <c r="A41239" i="1"/>
  <c r="A41240" i="1"/>
  <c r="A41241" i="1"/>
  <c r="A41242" i="1"/>
  <c r="A41243" i="1"/>
  <c r="A41244" i="1"/>
  <c r="A41245" i="1"/>
  <c r="A41246" i="1"/>
  <c r="A41247" i="1"/>
  <c r="A41248" i="1"/>
  <c r="A41249" i="1"/>
  <c r="A41250" i="1"/>
  <c r="A41251" i="1"/>
  <c r="A41252" i="1"/>
  <c r="A41253" i="1"/>
  <c r="A41254" i="1"/>
  <c r="A41255" i="1"/>
  <c r="A41256" i="1"/>
  <c r="A41257" i="1"/>
  <c r="A41258" i="1"/>
  <c r="A41259" i="1"/>
  <c r="A41260" i="1"/>
  <c r="A41261" i="1"/>
  <c r="A41262" i="1"/>
  <c r="A41263" i="1"/>
  <c r="A41264" i="1"/>
  <c r="A41265" i="1"/>
  <c r="A41266" i="1"/>
  <c r="A41267" i="1"/>
  <c r="A41268" i="1"/>
  <c r="A41269" i="1"/>
  <c r="A41270" i="1"/>
  <c r="A41271" i="1"/>
  <c r="A41272" i="1"/>
  <c r="A41273" i="1"/>
  <c r="A41274" i="1"/>
  <c r="A41275" i="1"/>
  <c r="A41276" i="1"/>
  <c r="A41277" i="1"/>
  <c r="A41278" i="1"/>
  <c r="A41279" i="1"/>
  <c r="A41280" i="1"/>
  <c r="A41281" i="1"/>
  <c r="A41282" i="1"/>
  <c r="A41283" i="1"/>
  <c r="A41284" i="1"/>
  <c r="A41285" i="1"/>
  <c r="A41286" i="1"/>
  <c r="A41287" i="1"/>
  <c r="A41288" i="1"/>
  <c r="A41289" i="1"/>
  <c r="A41290" i="1"/>
  <c r="A41291" i="1"/>
  <c r="A41292" i="1"/>
  <c r="A41293" i="1"/>
  <c r="A41294" i="1"/>
  <c r="A41295" i="1"/>
  <c r="A41296" i="1"/>
  <c r="A41297" i="1"/>
  <c r="A41298" i="1"/>
  <c r="A41299" i="1"/>
  <c r="A41300" i="1"/>
  <c r="A41301" i="1"/>
  <c r="A41302" i="1"/>
  <c r="A41303" i="1"/>
  <c r="A41304" i="1"/>
  <c r="A41305" i="1"/>
  <c r="A41306" i="1"/>
  <c r="A41307" i="1"/>
  <c r="A41308" i="1"/>
  <c r="A41309" i="1"/>
  <c r="A41310" i="1"/>
  <c r="A41311" i="1"/>
  <c r="A41312" i="1"/>
  <c r="A41313" i="1"/>
  <c r="A41314" i="1"/>
  <c r="A41315" i="1"/>
  <c r="A41316" i="1"/>
  <c r="A41317" i="1"/>
  <c r="A41318" i="1"/>
  <c r="A41319" i="1"/>
  <c r="A41320" i="1"/>
  <c r="A41321" i="1"/>
  <c r="A41322" i="1"/>
  <c r="A41323" i="1"/>
  <c r="A41324" i="1"/>
  <c r="A41325" i="1"/>
  <c r="A41326" i="1"/>
  <c r="A41327" i="1"/>
  <c r="A41328" i="1"/>
  <c r="A41329" i="1"/>
  <c r="A41330" i="1"/>
  <c r="A41331" i="1"/>
  <c r="A41332" i="1"/>
  <c r="A41333" i="1"/>
  <c r="A41334" i="1"/>
  <c r="A41335" i="1"/>
  <c r="A41336" i="1"/>
  <c r="A41337" i="1"/>
  <c r="A41338" i="1"/>
  <c r="A41339" i="1"/>
  <c r="A41340" i="1"/>
  <c r="A41341" i="1"/>
  <c r="A41342" i="1"/>
  <c r="A41343" i="1"/>
  <c r="A41344" i="1"/>
  <c r="A41345" i="1"/>
  <c r="A41346" i="1"/>
  <c r="A41347" i="1"/>
  <c r="A41348" i="1"/>
  <c r="A41349" i="1"/>
  <c r="A41350" i="1"/>
  <c r="A41351" i="1"/>
  <c r="A41352" i="1"/>
  <c r="A41353" i="1"/>
  <c r="A41354" i="1"/>
  <c r="A41355" i="1"/>
  <c r="A41356" i="1"/>
  <c r="A41357" i="1"/>
  <c r="A41358" i="1"/>
  <c r="A41359" i="1"/>
  <c r="A41360" i="1"/>
  <c r="A41361" i="1"/>
  <c r="A41362" i="1"/>
  <c r="A41363" i="1"/>
  <c r="A41364" i="1"/>
  <c r="A41365" i="1"/>
  <c r="A41366" i="1"/>
  <c r="A41367" i="1"/>
  <c r="A41368" i="1"/>
  <c r="A41369" i="1"/>
  <c r="A41370" i="1"/>
  <c r="A41371" i="1"/>
  <c r="A41372" i="1"/>
  <c r="A41373" i="1"/>
  <c r="A41374" i="1"/>
  <c r="A41375" i="1"/>
  <c r="A41376" i="1"/>
  <c r="A41377" i="1"/>
  <c r="A41378" i="1"/>
  <c r="A41379" i="1"/>
  <c r="A41380" i="1"/>
  <c r="A41381" i="1"/>
  <c r="A41382" i="1"/>
  <c r="A41383" i="1"/>
  <c r="A41384" i="1"/>
  <c r="A41385" i="1"/>
  <c r="A41386" i="1"/>
  <c r="A41387" i="1"/>
  <c r="A41388" i="1"/>
  <c r="A41389" i="1"/>
  <c r="A41390" i="1"/>
  <c r="A41391" i="1"/>
  <c r="A41392" i="1"/>
  <c r="A41393" i="1"/>
  <c r="A41394" i="1"/>
  <c r="A41395" i="1"/>
  <c r="A41396" i="1"/>
  <c r="A41397" i="1"/>
  <c r="A41398" i="1"/>
  <c r="A41399" i="1"/>
  <c r="A41400" i="1"/>
  <c r="A41401" i="1"/>
  <c r="A41402" i="1"/>
  <c r="A41403" i="1"/>
  <c r="A41404" i="1"/>
  <c r="A41405" i="1"/>
  <c r="A41406" i="1"/>
  <c r="A41407" i="1"/>
  <c r="A41408" i="1"/>
  <c r="A41409" i="1"/>
  <c r="A41410" i="1"/>
  <c r="A41411" i="1"/>
  <c r="A41412" i="1"/>
  <c r="A41413" i="1"/>
  <c r="A41414" i="1"/>
  <c r="A41415" i="1"/>
  <c r="A41416" i="1"/>
  <c r="A41417" i="1"/>
  <c r="A41418" i="1"/>
  <c r="A41419" i="1"/>
  <c r="A41420" i="1"/>
  <c r="A41421" i="1"/>
  <c r="A41422" i="1"/>
  <c r="A41423" i="1"/>
  <c r="A41424" i="1"/>
  <c r="A41425" i="1"/>
  <c r="A41426" i="1"/>
  <c r="A41427" i="1"/>
  <c r="A41428" i="1"/>
  <c r="A41429" i="1"/>
  <c r="A41430" i="1"/>
  <c r="A41431" i="1"/>
  <c r="A41432" i="1"/>
  <c r="A41433" i="1"/>
  <c r="A41434" i="1"/>
  <c r="A41435" i="1"/>
  <c r="A41436" i="1"/>
  <c r="A41437" i="1"/>
  <c r="A41438" i="1"/>
  <c r="A41439" i="1"/>
  <c r="A41440" i="1"/>
  <c r="A41441" i="1"/>
  <c r="A41442" i="1"/>
  <c r="A41443" i="1"/>
  <c r="A41444" i="1"/>
  <c r="A41445" i="1"/>
  <c r="A41446" i="1"/>
  <c r="A41447" i="1"/>
  <c r="A41448" i="1"/>
  <c r="A41449" i="1"/>
  <c r="A41450" i="1"/>
  <c r="A41451" i="1"/>
  <c r="A41452" i="1"/>
  <c r="A41453" i="1"/>
  <c r="A41454" i="1"/>
  <c r="A41455" i="1"/>
  <c r="A41456" i="1"/>
  <c r="A41457" i="1"/>
  <c r="A41458" i="1"/>
  <c r="A41459" i="1"/>
  <c r="A41460" i="1"/>
  <c r="A41461" i="1"/>
  <c r="A41462" i="1"/>
  <c r="A41463" i="1"/>
  <c r="A41464" i="1"/>
  <c r="A41465" i="1"/>
  <c r="A41466" i="1"/>
  <c r="A41467" i="1"/>
  <c r="A41468" i="1"/>
  <c r="A41469" i="1"/>
  <c r="A41470" i="1"/>
  <c r="A41471" i="1"/>
  <c r="A41472" i="1"/>
  <c r="A41473" i="1"/>
  <c r="A41474" i="1"/>
  <c r="A41475" i="1"/>
  <c r="A41476" i="1"/>
  <c r="A41477" i="1"/>
  <c r="A41478" i="1"/>
  <c r="A41479" i="1"/>
  <c r="A41480" i="1"/>
  <c r="A41481" i="1"/>
  <c r="A41482" i="1"/>
  <c r="A41483" i="1"/>
  <c r="A41484" i="1"/>
</calcChain>
</file>

<file path=xl/sharedStrings.xml><?xml version="1.0" encoding="utf-8"?>
<sst xmlns="http://schemas.openxmlformats.org/spreadsheetml/2006/main" count="167461" uniqueCount="1845">
  <si>
    <t>entity_id</t>
  </si>
  <si>
    <t>CODIUP</t>
  </si>
  <si>
    <t>UP</t>
  </si>
  <si>
    <t>DATAASSISTENCIA</t>
  </si>
  <si>
    <t>DIESESTADA</t>
  </si>
  <si>
    <t>POSICIODIAGNOSTIC</t>
  </si>
  <si>
    <t>CODIDIAGNOSTIC</t>
  </si>
  <si>
    <t>DIAGNOSTIC</t>
  </si>
  <si>
    <t>TIPUSURG</t>
  </si>
  <si>
    <t>CMBDORIGEN</t>
  </si>
  <si>
    <t>AgeAtEncounter</t>
  </si>
  <si>
    <t>CLINICALFINDING</t>
  </si>
  <si>
    <t>EAP Barcelona 1B - Casc Antic</t>
  </si>
  <si>
    <t>Trastorn per consum de tabac</t>
  </si>
  <si>
    <t>AP</t>
  </si>
  <si>
    <t>FALSE</t>
  </si>
  <si>
    <t>Nasofaringitis aguda [refredat comú]; coriza (aguda)</t>
  </si>
  <si>
    <t>Altra otitis externa crònica; otitis externa crònica NOS</t>
  </si>
  <si>
    <t>EAP Lleida 3 - Eixample</t>
  </si>
  <si>
    <t>Altr. hipotiroïdismes adquirits especificats;secundari NEC</t>
  </si>
  <si>
    <t>EAP Reus 3 - Llibertat</t>
  </si>
  <si>
    <t>Altres anormalitats de la glucosa; Prediabetis; Glucosa anor</t>
  </si>
  <si>
    <t>TRUE</t>
  </si>
  <si>
    <t>EAP Barcelona 2B - Via Roma</t>
  </si>
  <si>
    <t>Cistitis aguda</t>
  </si>
  <si>
    <t>EAP Badalona 2 - Centre-Dalt la Vila</t>
  </si>
  <si>
    <t>Hipertensió essencial inespecificada</t>
  </si>
  <si>
    <t>Tos</t>
  </si>
  <si>
    <t>EAP Barcelona 10A - Vila Olímpica</t>
  </si>
  <si>
    <t>Diarrea d'origen presumiblement infecciós</t>
  </si>
  <si>
    <t>EAP Barcelona 3B - Poble Sec-Montjuïc</t>
  </si>
  <si>
    <t>Dolor abdominal epigàstric</t>
  </si>
  <si>
    <t>Hospital Clínic de Barcelona</t>
  </si>
  <si>
    <t>Siringomièlia i siringobúlbia</t>
  </si>
  <si>
    <t>AH</t>
  </si>
  <si>
    <t>Hemangioma lloc inespecificat</t>
  </si>
  <si>
    <t>Dermatitis contacte i altr.èczemes causa inesp.;dermatit.NOS</t>
  </si>
  <si>
    <t>EAP Terrassa E - Rambla</t>
  </si>
  <si>
    <t>Contusió esquena</t>
  </si>
  <si>
    <t>Pneumònia provocada per un microorganisme no especificat</t>
  </si>
  <si>
    <t>Neoplàsia benigna pell, lloc inespecificat</t>
  </si>
  <si>
    <t>EAP Sta. C. Gramenet 4-Riu Nord-Riu Sud</t>
  </si>
  <si>
    <t>Ciàtica; neuràlgia o neuritis del nervi ciàtic</t>
  </si>
  <si>
    <t>Vertigen i rodament de cap; mareig; torba NOS</t>
  </si>
  <si>
    <t>Artrosi inesp. si generalitzada o localitz., lloc inespecif.</t>
  </si>
  <si>
    <t>EAP Barcelona 2G - Dreta Eixample</t>
  </si>
  <si>
    <t>Altr.dolors toràcics; en el tòrax:malestar,opressió,estretor</t>
  </si>
  <si>
    <t>Infecció aguda vies respiratòries altes lloc inespecificat</t>
  </si>
  <si>
    <t>Bony o massa en mama</t>
  </si>
  <si>
    <t>Altra malestar i fatiga; astènia NOS; cansament; letargia</t>
  </si>
  <si>
    <t>Intrusions repetitives del son; interrupcions del son REM</t>
  </si>
  <si>
    <t>EAP Sta. Coloma Gramenet 6 - Fondo</t>
  </si>
  <si>
    <t>Trastorn episòdic d'estat d'ànim inespecificat</t>
  </si>
  <si>
    <t>Hipotiroïdisme inespecificat; primari o NOS; mixedema</t>
  </si>
  <si>
    <t>Hospital U de Girona Doctor Josep Trueta</t>
  </si>
  <si>
    <t>Cefalàlgia; dolor facial; mal de cap NOS</t>
  </si>
  <si>
    <t>Hospital</t>
  </si>
  <si>
    <t>URG</t>
  </si>
  <si>
    <t>EAP Hospitalet Llobregat 12 - Bellvitge</t>
  </si>
  <si>
    <t>Asma inespecificada sense menció d'estat asmàtic</t>
  </si>
  <si>
    <t>Infecció vies urinàries,localització no especificada; piúria</t>
  </si>
  <si>
    <t>EAP Badalona 3 - Progrés-Raval</t>
  </si>
  <si>
    <t>Altres trastorns articulars especificats, en cama</t>
  </si>
  <si>
    <t>EAP Barcelona 8C - Turó de la Peira</t>
  </si>
  <si>
    <t>Neoplàsia benigna meninges cerebrals;meningioma cerebral</t>
  </si>
  <si>
    <t>Hipercolesterolèmia pura; hipercolesterolèmia familiar</t>
  </si>
  <si>
    <t>Trastorn os i cartílag, inespecificat</t>
  </si>
  <si>
    <t>Pielonefritis aguda sense lesió de necrosi medul·lar renal</t>
  </si>
  <si>
    <t>Hospital U. Mútua de Terrassa</t>
  </si>
  <si>
    <t>Vena varicosa asimptomàtica</t>
  </si>
  <si>
    <t>Artrosi localitz. inesp. si primària o secund., en cama</t>
  </si>
  <si>
    <t>Cerumen impactat; cera a l'orella</t>
  </si>
  <si>
    <t>EAP Terrassa A - Sant Llàtzer</t>
  </si>
  <si>
    <t>Altres hiperlipidèmies i hiperlipidèmies no especificades</t>
  </si>
  <si>
    <t>EAP Tortosa 2 Oest</t>
  </si>
  <si>
    <t>Elevació nsp nivells transaminasa o lactodeshidrogenasa[LDH]</t>
  </si>
  <si>
    <t>Dolor d'extremitats</t>
  </si>
  <si>
    <t>Hospital de Tortosa Verge de la Cinta</t>
  </si>
  <si>
    <t>Fractura mal·lèol intern turmell, tancada</t>
  </si>
  <si>
    <t>Dolor abdominal de localització inespecificada</t>
  </si>
  <si>
    <t>Infecció vírica inespecificada</t>
  </si>
  <si>
    <t>Altres trastorns articulars especificats, regió del muscle</t>
  </si>
  <si>
    <t>Neo.benigna altres llocs i llocs inesp.d'aparell digestiu</t>
  </si>
  <si>
    <t>Sobrepès</t>
  </si>
  <si>
    <t>Altres deformitats adquirides altres parts d'extremitats</t>
  </si>
  <si>
    <t>Altres trastorns metabolisme calci; nefrocalcinosi</t>
  </si>
  <si>
    <t>Osteoporosi inespecificada; vèrtebra cuneïforme NOS</t>
  </si>
  <si>
    <t>Altres troballes anormals inespecificades</t>
  </si>
  <si>
    <t>EAP Girona 3 - Montilivi</t>
  </si>
  <si>
    <t>Sinusitis crònica inespecificada; sinusitis NOS (crònica)</t>
  </si>
  <si>
    <t>Anèmia ferropènica inespecif.; anèmia:aclorhídrica,cloròtica</t>
  </si>
  <si>
    <t>Restrenyiment, inespecificat</t>
  </si>
  <si>
    <t>Altra psicàlgia. Raquiàlgia psicogènica</t>
  </si>
  <si>
    <t>Lumbago; dolor lumbar; síndrome lumbar; lumbàlgia</t>
  </si>
  <si>
    <t>EAP Barcelona 2H - Passeig Sant Joan</t>
  </si>
  <si>
    <t>EAP Barcelona 1D - Raval Sud</t>
  </si>
  <si>
    <t>EAP Barcelona 9E - Bon Pastor</t>
  </si>
  <si>
    <t>Quist sebaci; ateroma de pell; quist queratínic; llúpia</t>
  </si>
  <si>
    <t>Hospital Universitari Vall d'Hebron</t>
  </si>
  <si>
    <t>Metrorràgia; hemorràgia no relacionada amb cicle menstrual</t>
  </si>
  <si>
    <t>EAP Barcelona 7E - Sant Rafael</t>
  </si>
  <si>
    <t>Dispèpsia i altr.trast. funcionals gàstrics esp.; aquília</t>
  </si>
  <si>
    <t>EAP Barcelona 8I - Xafarines</t>
  </si>
  <si>
    <t>Flatulència, eructació i dolor produït per gasos</t>
  </si>
  <si>
    <t>Trastorn distímic</t>
  </si>
  <si>
    <t>Goll multinodular tòxic, sense menció de crisi tirotòxica</t>
  </si>
  <si>
    <t>Salpingitis eustaquiana inespecificada</t>
  </si>
  <si>
    <t>Epicondilitis; epicondilitis NOS; colze de jugador de golf</t>
  </si>
  <si>
    <t>Torticoli inespecificada; contractura de coll</t>
  </si>
  <si>
    <t>Dolor articular, en cama</t>
  </si>
  <si>
    <t>Alt neo mal pell i neo mal pell localització no espe</t>
  </si>
  <si>
    <t>Pressió sanguínia elevada, sense diagnòstic d'hipertensió</t>
  </si>
  <si>
    <t>EAP Barcelona 7C - El Carmel</t>
  </si>
  <si>
    <t>Signes i símptomes que afecten l'estat emocional</t>
  </si>
  <si>
    <t>Trastorns del metabolisme del ferro</t>
  </si>
  <si>
    <t>Trastorn inespecificat metabolisme lípids</t>
  </si>
  <si>
    <t>Mal d'esquena inesp.; síndrome(dolorosa)vertebrogènica NOS</t>
  </si>
  <si>
    <t>EAP Sta. Coloma Gramenet 1 - Can Mariner</t>
  </si>
  <si>
    <t>Migranya no especificada sense migr. no tract.no estat migr</t>
  </si>
  <si>
    <t>EAP Badalona 7B - La Salut</t>
  </si>
  <si>
    <t>Esquinç./esquinça.coll; lesió fuetada;atlantoaxial (articu.)</t>
  </si>
  <si>
    <t>Hemorroides inesp. sense complicació; hemorroides NOS</t>
  </si>
  <si>
    <t>EAP Badalona 6 - Llefià</t>
  </si>
  <si>
    <t>Trastorns inespecif. de dents i estructures de sosteniment</t>
  </si>
  <si>
    <t>EAP Barcelona 8G - Roquetes</t>
  </si>
  <si>
    <t>Grip amb altres manifestacions respiratòries</t>
  </si>
  <si>
    <t>Condromalàcia de ròtula, condromalàcia patel·lar</t>
  </si>
  <si>
    <t>SEM</t>
  </si>
  <si>
    <t>Cervicàlgia; dolor de coll</t>
  </si>
  <si>
    <t>EAP Terrassa D - Oest</t>
  </si>
  <si>
    <t>Infecció per Virus papil·loma humà</t>
  </si>
  <si>
    <t>EAP Sant Boi de Llobregat 2 - Molí Nou</t>
  </si>
  <si>
    <t>Glaucoma inespecificat</t>
  </si>
  <si>
    <t>EAP Sant Adrià Besòs 1 - Dr. Barraquer</t>
  </si>
  <si>
    <t>EAP Tarragona 3 - Jaume I</t>
  </si>
  <si>
    <t>Dolor articular, lloc inespecificat</t>
  </si>
  <si>
    <t>Altr.esquinçaments cartílag o menisc del genoll, recents</t>
  </si>
  <si>
    <t>EAP Barcelona 10F - Camp de l'Arpa</t>
  </si>
  <si>
    <t>Cremada inespecificada, grau inespecificat</t>
  </si>
  <si>
    <t>Luxació múltiple i mal definida,tancada; braç; esquena; mà</t>
  </si>
  <si>
    <t>Apnea del son no especificada</t>
  </si>
  <si>
    <t>EAP Barcelona 8F - Guineueta</t>
  </si>
  <si>
    <t>Epitrocleïtis</t>
  </si>
  <si>
    <t>Berrugues víriques, inespecificades; condiloma NOS</t>
  </si>
  <si>
    <t>Estat ansietat, inespecificat.; ansietat: neurosi, reacció</t>
  </si>
  <si>
    <t>Obesitat, inespecificada. Obesitat NOS</t>
  </si>
  <si>
    <t>CUAP Cotxeres</t>
  </si>
  <si>
    <t>Gota inespecificada</t>
  </si>
  <si>
    <t>AP alta resolució</t>
  </si>
  <si>
    <t>Pèrdua visual, inespecificada</t>
  </si>
  <si>
    <t>Altres sinovitis i tenosinovitis</t>
  </si>
  <si>
    <t>EAP Barcelona 7B - Sardenya</t>
  </si>
  <si>
    <t>Altres i inespecif.gastroenteritis i colitis no infeccioses</t>
  </si>
  <si>
    <t>EAP Lleida 2 - Primer de Maig</t>
  </si>
  <si>
    <t>Dolor de faringe</t>
  </si>
  <si>
    <t>Ganglió inespecificat</t>
  </si>
  <si>
    <t>Liomioma d'úter, inespecificat</t>
  </si>
  <si>
    <t>Altres estomatitis i mucositis (ulceroses)</t>
  </si>
  <si>
    <t>EAP Barcelona 7F - Lisboa</t>
  </si>
  <si>
    <t>Trastorn visual inespecificat</t>
  </si>
  <si>
    <t>EAP Badalona 11 - Bufalà-Canyet</t>
  </si>
  <si>
    <t>EAP Barcelona 9C - Congrés</t>
  </si>
  <si>
    <t>EAP Barcelona 9H - CAP Sant Andreu</t>
  </si>
  <si>
    <t>Miàlgia i miïtis inespecificades; fibromiïtis NOS</t>
  </si>
  <si>
    <t>EAP Barcelona 5C - Sarrià</t>
  </si>
  <si>
    <t>Col·lapse pulmonar; atelèctasi; col·lapse de pulmó</t>
  </si>
  <si>
    <t>Altres malalties traqueals i bronquials</t>
  </si>
  <si>
    <t>Hospital Dos de Maig</t>
  </si>
  <si>
    <t>Bronquitis crònica obstructiva sense exacerbació aguda</t>
  </si>
  <si>
    <t>Altr.causes desconegudes i nsp de morbiditat i mortalitat</t>
  </si>
  <si>
    <t>Hospital de la Santa Creu i Sant Pau</t>
  </si>
  <si>
    <t>Bronquitis crònica obstructiva amb bronquitis aguda</t>
  </si>
  <si>
    <t>EAP Barcelona 9G - Sant Andreu</t>
  </si>
  <si>
    <t>Altr.anorm.químiques sang;nivell anorm.de:cobalt,coure,ferro</t>
  </si>
  <si>
    <t>H. U. Germans Trias i Pujol de Badalona</t>
  </si>
  <si>
    <t>Anèmia posthemorràgica aguda; per pèrdua aguda de sang</t>
  </si>
  <si>
    <t>Prostatitis aguda</t>
  </si>
  <si>
    <t>Borradura i altres erupcions cutànies inespecif.; exantema</t>
  </si>
  <si>
    <t>Diabetis mellitus s/menció complic.,tipus II controlada</t>
  </si>
  <si>
    <t>EAP Barcelona 10J - Verneda Sud</t>
  </si>
  <si>
    <t>Altres micosis i micosi inespecificada</t>
  </si>
  <si>
    <t>Hiperplàsia pròstatica NE no obstr urinària ni alt símpt</t>
  </si>
  <si>
    <t>Bronquiolitis aguda per altres organismes infecciosos</t>
  </si>
  <si>
    <t>Oclusió i estenosi artèria caròtide, sense infart cerebral</t>
  </si>
  <si>
    <t>Febre i altres alteracions fisiol. regulació temperatura</t>
  </si>
  <si>
    <t>Altres hipotiroïdismes iatrogènics;resorcinol;fenilbutazona</t>
  </si>
  <si>
    <t>Laringitis aguda sense menció d'obstrucció</t>
  </si>
  <si>
    <t>EAP Barcelona 10H - Sant Martí</t>
  </si>
  <si>
    <t>Miopia; alteració visió de prop</t>
  </si>
  <si>
    <t>Neuràlgia, neuritis i radiculitis inespecificades</t>
  </si>
  <si>
    <t>Obstrucció crònica vies aèries,no classif.altre lloc [MPOC]</t>
  </si>
  <si>
    <t>Conjuntivitis atòpica aguda; medicamentosa, al·lèrgica</t>
  </si>
  <si>
    <t>Hàl·lux valg (adquirit)</t>
  </si>
  <si>
    <t>Malaltia cerebrovascular aguda mal definida; apoplexia</t>
  </si>
  <si>
    <t>Hospital Universitari Sant Joan de Reus</t>
  </si>
  <si>
    <t>EAP Reus 5 - Barri Fortuny</t>
  </si>
  <si>
    <t>Alt.malalties periodòntiques especif.;epúlide(cèl·l.gegants)</t>
  </si>
  <si>
    <t>Trastorn del son inespecificat</t>
  </si>
  <si>
    <t>Altres afeccions regió escapular,ncc; periartritis de muscle</t>
  </si>
  <si>
    <t>Neoplàsia maligna pròstata</t>
  </si>
  <si>
    <t>Altres malalties d'aparell respiratori no classif.altre lloc</t>
  </si>
  <si>
    <t>Hiperplàsia endometrial no especificada</t>
  </si>
  <si>
    <t>Altres trastorns de cos vitri</t>
  </si>
  <si>
    <t>Bronquitis no especificada com a aguda o crònica; NOS</t>
  </si>
  <si>
    <t>Hiperhidrosi focal primària</t>
  </si>
  <si>
    <t>Hospital Plató</t>
  </si>
  <si>
    <t>Desplaçament disc intervert.lumbar s/mielopatia; lumbago</t>
  </si>
  <si>
    <t>EAP Barcelona 5D - Vallvidrera-Les Plane</t>
  </si>
  <si>
    <t>Altres otitis externes agudes;actínica,química,contacte</t>
  </si>
  <si>
    <t>EAP Barcelona 9I - CAP Casernes</t>
  </si>
  <si>
    <t>EAP Sta. Coloma Gramenet 3 - Singuerlín</t>
  </si>
  <si>
    <t>Fissura anal; esquinçament anal no traumàtic</t>
  </si>
  <si>
    <t>Diverticulosi de còlon (s/hemorràgia ni diverticulitis)</t>
  </si>
  <si>
    <t>Còlic renal; còlic (recurrent) de: ronyó, urèter</t>
  </si>
  <si>
    <t>CUAP Badalona</t>
  </si>
  <si>
    <t>Bronquitis aguda; bronquitis aguda o subaguda: fibrinosa</t>
  </si>
  <si>
    <t>EAP Barcelona 10B - Ramon Turró</t>
  </si>
  <si>
    <t>Desviació de septe nasal; desviació septe (nasal)(adquirida)</t>
  </si>
  <si>
    <t>Colitis ulcerosa inespecificada; NOS</t>
  </si>
  <si>
    <t>EAP Hospitalet de Llobregat 2 -St. Josep</t>
  </si>
  <si>
    <t>Dermatofitosi d'ungla;onicomicosi;oníquia dermatofítica</t>
  </si>
  <si>
    <t>Bufs cardíacs no diagnosticats; NOS</t>
  </si>
  <si>
    <t>EAP El Masnou</t>
  </si>
  <si>
    <t>Entesopatia turmell i tars inespecificada; metatarsàlgia NOS</t>
  </si>
  <si>
    <t>EAP Sant Cugat del Vallès 2</t>
  </si>
  <si>
    <t>Altres símptomes generals</t>
  </si>
  <si>
    <t>Trast.bosses sinovials i tendons regió escapular nsp</t>
  </si>
  <si>
    <t>EAP Barcelona 8H - Ciutat Meridiana</t>
  </si>
  <si>
    <t>Asma extrínseca, sense menció d'estat asmàtic</t>
  </si>
  <si>
    <t>Altres i nsp lesions superf.altr.,múlt.i nsp llocs, s/infec.</t>
  </si>
  <si>
    <t>Trastorn inespecificat de glàndules sudorípares</t>
  </si>
  <si>
    <t>Rinitis al·lèrgica causa inespecificada</t>
  </si>
  <si>
    <t>EAP Barcelona 2K - Sagrada Família</t>
  </si>
  <si>
    <t>Trast.sensibilitat cutània; anestèsia cutània; parestèsia</t>
  </si>
  <si>
    <t>Hospital U. Arnau de Vilanova de Lleida</t>
  </si>
  <si>
    <t>Síndrome de les cames inquietes (SCI)</t>
  </si>
  <si>
    <t>Alt.trastorns especif.de dents i estructures de sosteniment</t>
  </si>
  <si>
    <t>Dit de ressort (adquirit)</t>
  </si>
  <si>
    <t>Trastorn endocrí inesp.;infantilisme;alteració hormònica</t>
  </si>
  <si>
    <t>Valvulopatia mitral; NOS causa espec.,excepte reumàtica</t>
  </si>
  <si>
    <t>Altres dispnees i anormalitats respiratòries</t>
  </si>
  <si>
    <t>EAP Barcelona 6D - Vallcarca</t>
  </si>
  <si>
    <t>Candidiasi de boca; muguet (oral)</t>
  </si>
  <si>
    <t>Gastritis aguda sense menció d'hemorràgia</t>
  </si>
  <si>
    <t>Altr.hepatopaties cròniques no alcohòliques; atròfia groga</t>
  </si>
  <si>
    <t>EAP Lleida 4 - Balàfia - Pardinyes</t>
  </si>
  <si>
    <t>Quist renal adquirit; quist (múltiple)(solitari) no congènit</t>
  </si>
  <si>
    <t>EAP Hospitalet de Llobregat 9 -Pubilla C</t>
  </si>
  <si>
    <t>Altres i els inesp.trast.disc intervertebral, regió inesp.</t>
  </si>
  <si>
    <t>EAP Reus 4 - Horts de Miró</t>
  </si>
  <si>
    <t>Altres i els inesp. trastorns de parts toves</t>
  </si>
  <si>
    <t>EAP Tarragona 8 - Muralles</t>
  </si>
  <si>
    <t>Dolor columna dorsal</t>
  </si>
  <si>
    <t>Trastorns funcionals gàstrics inespecificats</t>
  </si>
  <si>
    <t>Cirrosi hepàtica sense alcohol; criptogènica; NOS</t>
  </si>
  <si>
    <t>Dèficit de vitamina D inespecificat; avitaminosi D</t>
  </si>
  <si>
    <t>Altr.malalties pulmó no classif.en altre lloc; broncolitiasi</t>
  </si>
  <si>
    <t>EAP Badalona 12 - Morera-Pomar</t>
  </si>
  <si>
    <t>CUAP Sant Pere de Reus</t>
  </si>
  <si>
    <t>Amigdalitis aguda; NOS;fol·licular; pneumo,estafilo/còccica</t>
  </si>
  <si>
    <t>Trastorn inespecificat de refracció i acomodació</t>
  </si>
  <si>
    <t>Esofagitis, inespecificada</t>
  </si>
  <si>
    <t>EAP Barcelona 3C - Dr. Carles Riba</t>
  </si>
  <si>
    <t>PAC Sant Vicenç dels Horts</t>
  </si>
  <si>
    <t>Pèrdua d'audició inespecificada; sordesa NOS</t>
  </si>
  <si>
    <t>Alteracions erupció dental; encastades,impactades,natals</t>
  </si>
  <si>
    <t>Escoliosi [i cifoescoliosi] idiopàtica</t>
  </si>
  <si>
    <t>Càlcul vesícula biliar s/colecistitis, sense obstrucció</t>
  </si>
  <si>
    <t>Altres berrugues víriques especificades</t>
  </si>
  <si>
    <t>Contusió paret toràcica</t>
  </si>
  <si>
    <t>CSM Adults Nou Barris Nord</t>
  </si>
  <si>
    <t>Trastorn de pànic sense agarofòbia</t>
  </si>
  <si>
    <t>SMA</t>
  </si>
  <si>
    <t>Altres reaccions adverses, especificades i no especificades,</t>
  </si>
  <si>
    <t>Augment anormal de pes</t>
  </si>
  <si>
    <t>EAP Barcelona 10G - El Clot</t>
  </si>
  <si>
    <t>Altres trastorns articulars especificats, en turmell i peu</t>
  </si>
  <si>
    <t>Altres trastorns de la veu i la ressonància</t>
  </si>
  <si>
    <t>EAP Hospitalet de Llobregat 1 - Centre</t>
  </si>
  <si>
    <t>Separació capa retinal, inespecificada</t>
  </si>
  <si>
    <t>Abscés periapical s/fístula; abscés:dental,dentoalveolar</t>
  </si>
  <si>
    <t>Presbiopia</t>
  </si>
  <si>
    <t>Edema</t>
  </si>
  <si>
    <t>Goll uninodular no tòxic; nòdul tiroïdal</t>
  </si>
  <si>
    <t>Esquinços i esquinçaments d'altr. llocs esp.de muscle i braç</t>
  </si>
  <si>
    <t>Sífilis precoç, latent inespecificada</t>
  </si>
  <si>
    <t>Neoplàsia maligna pell, lloc inespecificat</t>
  </si>
  <si>
    <t>CUAP Casernes de Sant Andreu</t>
  </si>
  <si>
    <t>Faringitis aguda</t>
  </si>
  <si>
    <t>Cataracta inespecificada</t>
  </si>
  <si>
    <t>EAP Vilanova del Camí</t>
  </si>
  <si>
    <t>PAC Vilanova del Camí</t>
  </si>
  <si>
    <t>Dismenorrea; menstruació dolorosa</t>
  </si>
  <si>
    <t>EAP Terrassa B - Est</t>
  </si>
  <si>
    <t>Dermatitis seborreica, inespecificada; NOS</t>
  </si>
  <si>
    <t>Cicle menstrual irregular; períodes irregulars</t>
  </si>
  <si>
    <t>Proteïnúria; albuminúria; proteïnúria de Bence-Jones</t>
  </si>
  <si>
    <t>Incontinència urinària inespecificada; enuresi NOS</t>
  </si>
  <si>
    <t>Polifàgia; ingestió excessiva aliments; hiperalimentació NOS</t>
  </si>
  <si>
    <t>Altre vertigen perifèric i l'inespecificat; aural, otogènic</t>
  </si>
  <si>
    <t>Altres tipus d'angina de pit i angina de pit no especificada</t>
  </si>
  <si>
    <t>Hemorràgia conjuntival; hiposfagma;hemorràgia subconjuntival</t>
  </si>
  <si>
    <t>EAP Rubí 2 - Castellbisbal</t>
  </si>
  <si>
    <t>Vertigen</t>
  </si>
  <si>
    <t>Altres esofagitis</t>
  </si>
  <si>
    <t>EAP Terrassa F - Nord</t>
  </si>
  <si>
    <t>Laringitis aguda</t>
  </si>
  <si>
    <t>Aftes orals; estomatitis:aftosa,herpetiforme;nafra dolorosa</t>
  </si>
  <si>
    <t>Hospital de Terrassa</t>
  </si>
  <si>
    <t>EAP Lleida 5 - Cappont</t>
  </si>
  <si>
    <t>Dishidrosi; quiropomfòlix; pomfòlix</t>
  </si>
  <si>
    <t>H. de l'Hospitalet-H. Moisès Broggi</t>
  </si>
  <si>
    <t>EAP Barcelona 10D - Besòs</t>
  </si>
  <si>
    <t>Altra i inespecífica dependència de l'alcohol,inespecificada</t>
  </si>
  <si>
    <t>Ferida(es) oberta(es)(múltiples) llocs nsp,no complicada</t>
  </si>
  <si>
    <t>CSM Adults Horta</t>
  </si>
  <si>
    <t>Esquizofrènia tipus paranoide subcrònica</t>
  </si>
  <si>
    <t>Cremada inespecif.,2n grau [butllofes,pèrd.epidèrmica]</t>
  </si>
  <si>
    <t>Hospital Universitari de Bellvitge</t>
  </si>
  <si>
    <t>Altres i nsp lesions,alt.llocs espec.,incloent les múltiples</t>
  </si>
  <si>
    <t>EAP Hospitalet de Llobregat 3 -Collblanc</t>
  </si>
  <si>
    <t>EAP Hospitalet de Llobregat 4 - Torrassa</t>
  </si>
  <si>
    <t>Orquitis i epididimitis inespecificades</t>
  </si>
  <si>
    <t>Ferida oberta de mà, excepte dit(s), no complicada</t>
  </si>
  <si>
    <t>Hipertròfia cornets nasals</t>
  </si>
  <si>
    <t>Reacció d'adaptació amb retraïment; mutisme voluntari</t>
  </si>
  <si>
    <t>Fractura avantbraç inespecificada, tancada</t>
  </si>
  <si>
    <t>Esquinços i esquinçaments lloc inespecificat</t>
  </si>
  <si>
    <t>Pancreatitis aguda; abscés; necrosi aguda, infecciosa</t>
  </si>
  <si>
    <t>Trastorn intestinal inespecificat</t>
  </si>
  <si>
    <t>Altres cèl·lules i cilindres a orina</t>
  </si>
  <si>
    <t>Sorolls toràcics anormals; percussió anormal;frecs;ranera</t>
  </si>
  <si>
    <t>Síncope i col·lapse; lipotímia; desmai; atac vasovagal</t>
  </si>
  <si>
    <t>Ungla encarnada; ungla encarnada amb infecció; unglot</t>
  </si>
  <si>
    <t>EAP Seròs</t>
  </si>
  <si>
    <t>Altre infecció bacteriana per altre bacteri especificat</t>
  </si>
  <si>
    <t>Disfunció psicosexual inespecificada</t>
  </si>
  <si>
    <t>Urticària al·lèrgica</t>
  </si>
  <si>
    <t>Neoplàsia maligna paret lateral bufeta urinària</t>
  </si>
  <si>
    <t>Hiperlipidèmia mixta</t>
  </si>
  <si>
    <t>EAP Barcelona 7A - Sanllehy</t>
  </si>
  <si>
    <t>Espondilosi lloc inesp.s/mielopatia; espondiloartrosi NOS</t>
  </si>
  <si>
    <t>Neoplàsia maligna còlon inespecificat; intestí gros NOS</t>
  </si>
  <si>
    <t>Altres anomalies especificades d'òrgans genitals</t>
  </si>
  <si>
    <t>EAP Lleida 1 - Centre Històric-R.Ferran</t>
  </si>
  <si>
    <t>Gastritis i gastroduodenitis inespecificades, s/hemorràgia</t>
  </si>
  <si>
    <t>Hèrnia ventral inespecificada sense obstrucció ni gangrena</t>
  </si>
  <si>
    <t>EAP Barcelona 8D - Rio de Janeiro-Prosp.</t>
  </si>
  <si>
    <t>Cardiopatia hipertensiva inesp. s/insuficiència cardíaca</t>
  </si>
  <si>
    <t>EAP Hospitalet Llobregat 10 - Can Serra</t>
  </si>
  <si>
    <t>Trombocitopènia inespecificada</t>
  </si>
  <si>
    <t>EAP Barcelona 6B - Vila de Gràcia</t>
  </si>
  <si>
    <t>EAP Barcelona 8J - Cotxeres</t>
  </si>
  <si>
    <t>Palpitacions; consciència del batec cardíac</t>
  </si>
  <si>
    <t>Espasme muscular</t>
  </si>
  <si>
    <t>Nàusees amb vòmit</t>
  </si>
  <si>
    <t>Aterosclerosi d'altres artèries especificades</t>
  </si>
  <si>
    <t>PAC Bàscara</t>
  </si>
  <si>
    <t>Hemorràgia de recte i anus</t>
  </si>
  <si>
    <t>Pitiriasi rosada; pitiriasi circinada (i maculosa)</t>
  </si>
  <si>
    <t>PAC Montblanc</t>
  </si>
  <si>
    <t>Conjuntivitis inespecificada</t>
  </si>
  <si>
    <t>Anèmia inespecificada; anèmia: NOS, essencial; oligocitèmia</t>
  </si>
  <si>
    <t>Entesopatia lloc inespecificat; capsulitis NOS</t>
  </si>
  <si>
    <t>EAP Breda - Hostalric</t>
  </si>
  <si>
    <t>EAP Barcelona 8E - Rio de Janeiro-Verdum</t>
  </si>
  <si>
    <t>Dent (trencada) (fractu) (causa d'un traumatisme) no complic</t>
  </si>
  <si>
    <t>EAP Lleida 7 - Onze de Setembre</t>
  </si>
  <si>
    <t>Augment volum ganglis limfàtics; limfadenopatia;g.tumefactes</t>
  </si>
  <si>
    <t>Artrosi generalitzada (poliartrosi), en llocs múltiples</t>
  </si>
  <si>
    <t>EAP Alcarràs</t>
  </si>
  <si>
    <t>Fractura metatarsià(ans), tancada</t>
  </si>
  <si>
    <t>EAP Tarragona 2 - La Granja-Torreforta</t>
  </si>
  <si>
    <t>Malalties infeccioses i parasitàries inespecificades. NOS</t>
  </si>
  <si>
    <t>Hematúria; hematúria (benigna) (essencial)</t>
  </si>
  <si>
    <t>EAP Tortosa 1 Est - El Temple</t>
  </si>
  <si>
    <t>EAP Barcelona 8B - Rio de Janeiro-Porta</t>
  </si>
  <si>
    <t>Neuropatia inflamatòria i tòxica inespecificada</t>
  </si>
  <si>
    <t>EAP Amposta</t>
  </si>
  <si>
    <t>Herpes zòster sense menció de complicació; herpes zòster NOS</t>
  </si>
  <si>
    <t>Arrel dental retinguda</t>
  </si>
  <si>
    <t>EAP Cornellà de Llobregat 1 -Martí Julià</t>
  </si>
  <si>
    <t>Periodontitis apical aguda d'origen pulpar</t>
  </si>
  <si>
    <t>Esquinçament parcial del manegot dels músculs rotatoris</t>
  </si>
  <si>
    <t>EAP Tarragona 5 - Sant Pere i Sant Pau</t>
  </si>
  <si>
    <t>Hospital Univ.  Joan XXIII de Tarragona</t>
  </si>
  <si>
    <t>Lesió medul·lar lumbar sense lesió vertebral</t>
  </si>
  <si>
    <t>Obesitat mòrbida; Obesitat greu</t>
  </si>
  <si>
    <t>Diabetis a/manifestacions renals, tipus II controlada</t>
  </si>
  <si>
    <t>Resultats anormals nsp d'estudis funcionals pulmonars</t>
  </si>
  <si>
    <t>Hem.extradural p/lesió s/ferida intracr.ober.consc.nsp</t>
  </si>
  <si>
    <t>Anèmia associada amb altres malalties cròniques</t>
  </si>
  <si>
    <t>EAP Torredembarra</t>
  </si>
  <si>
    <t>Taquicàrdia inespecificada; batec cardíac ràpid</t>
  </si>
  <si>
    <t>Esperó de calcani</t>
  </si>
  <si>
    <t>Bursitis específiques sovint ocupacionals</t>
  </si>
  <si>
    <t>EAP Barcelona 2J - Monumental</t>
  </si>
  <si>
    <t>Hospital Sant Rafael</t>
  </si>
  <si>
    <t>EAP Mollet del Vallès 2 - Oest</t>
  </si>
  <si>
    <t>Trastorn hepàtic inespecificat</t>
  </si>
  <si>
    <t>Hèrnia inguinal s/obstruc.o gangrena,unil.o nsp(no recid.)</t>
  </si>
  <si>
    <t>EAP Barcelona 7D - Lisboa</t>
  </si>
  <si>
    <t>EAP Barcelona 5E - Sant Gervasi</t>
  </si>
  <si>
    <t>EAP Sant Feliu Llobregat 2 - Rambla</t>
  </si>
  <si>
    <t>Infecció bacteriana inespecificada</t>
  </si>
  <si>
    <t>EAP Valls Urbà</t>
  </si>
  <si>
    <t>Prostatitis inespecificada; prostatitis NOS</t>
  </si>
  <si>
    <t>Altres dermatosis especificades</t>
  </si>
  <si>
    <t>Altres acnes; acne: NOS,conglobada,quística,pustulosa,vulgar</t>
  </si>
  <si>
    <t>PAC Sant Feliu de Llobregat</t>
  </si>
  <si>
    <t>Artropatia inespecificada, lloc inespecificat</t>
  </si>
  <si>
    <t>EAP Badalona 8 - Nova Lloreda</t>
  </si>
  <si>
    <t>Síndrome cervicobraquial (difusa)</t>
  </si>
  <si>
    <t>Abscés periapical amb fístula; fístula: vora alveolar,dental</t>
  </si>
  <si>
    <t>Dolor toràcic inespecificat</t>
  </si>
  <si>
    <t>Cataracta senil inespecificada</t>
  </si>
  <si>
    <t>EAP Barcelona 10I - La Pau</t>
  </si>
  <si>
    <t>Càlcul renal; nefrolitiasi NOS; càlcul coral·liforme</t>
  </si>
  <si>
    <t>Amigdalitis estreptocòccica; sèptica: angines, mal de coll</t>
  </si>
  <si>
    <t>Otitis mitjana inesp.; otitis mitjana NOS: aguda, crònica</t>
  </si>
  <si>
    <t>EAP Esplugues Llobregat 2 - Lluís Millet</t>
  </si>
  <si>
    <t>Altres trastorns de còccix; coccigodínia</t>
  </si>
  <si>
    <t>Vertigen posicional paroxismal benigne; nistagme posicional</t>
  </si>
  <si>
    <t>Mastopatia quística difusa; mastitis quística crònica</t>
  </si>
  <si>
    <t>EAP Terrassa G - Sud</t>
  </si>
  <si>
    <t>Herpes simple sense menció de complicació</t>
  </si>
  <si>
    <t>CUAP Hospitalet de Llobregat</t>
  </si>
  <si>
    <t>EAP Gavà 2</t>
  </si>
  <si>
    <t>Altr.i nsp fractures extrem prox.cúbit (sol), tancades</t>
  </si>
  <si>
    <t>Síndrome de la resposta inflamatòria sistèmica (SRIS)</t>
  </si>
  <si>
    <t>Altres i nsp lesions, de localització inespecificada</t>
  </si>
  <si>
    <t>H. Sant Antoni Abat - Urgències</t>
  </si>
  <si>
    <t>Altres dolors aguts</t>
  </si>
  <si>
    <t>EAP Prat Llobregat 2 - Sant Cosme I</t>
  </si>
  <si>
    <t>Trastorn de la Tourette</t>
  </si>
  <si>
    <t>EAP Badalona 7A - Gran Sol</t>
  </si>
  <si>
    <t>Síndrome del canal carpià; atrapament de nervi medià</t>
  </si>
  <si>
    <t>Callositats i durícies; call; ull de poll</t>
  </si>
  <si>
    <t>Altres símptomes aparell digestiu; canvi hàbit intestinal</t>
  </si>
  <si>
    <t>EAP Barcelona 2I - Sagrada Família</t>
  </si>
  <si>
    <t>Altres trastrons especificats dels òrgans genitals femenins</t>
  </si>
  <si>
    <t>Trastorn personalitat inesp.;personalitat patològica NOS</t>
  </si>
  <si>
    <t>Endometriosi intestinal; apèndix, còlon i recte</t>
  </si>
  <si>
    <t>Altres dermatitis atòpiques i condicions relacionades;èczema</t>
  </si>
  <si>
    <t>EAP Badalona 5 - Sant Roc</t>
  </si>
  <si>
    <t>Alt.abús drogues i abús drog.mixtes o inesp.,s/depend., nsp</t>
  </si>
  <si>
    <t>Hospital Sant Joan de Déu (Esplugues Ll)</t>
  </si>
  <si>
    <t>Avortament diferit;mort fetal abans 22 set.a/retenció fetus</t>
  </si>
  <si>
    <t>Hepatitis vírica inesp. s/coma hepàtic. Hepatitis vírica NOS</t>
  </si>
  <si>
    <t>EAP Badalona 10 - Nova Lloreda-Montigalà</t>
  </si>
  <si>
    <t>Fundació Puigvert - IUNA</t>
  </si>
  <si>
    <t>Nefropatia nsp si aguda,crònica a/lesió renal inespecificada</t>
  </si>
  <si>
    <t>CSM Adults Sant Martí Sud</t>
  </si>
  <si>
    <t>Trastorn depressiu major, episodi únic, moderat</t>
  </si>
  <si>
    <t>Goll inespecificat;augment de la tiroide; goll o estruma</t>
  </si>
  <si>
    <t>EAP Bàscara</t>
  </si>
  <si>
    <t>Reflux esofàgic; reflux gastroesofàgic</t>
  </si>
  <si>
    <t>EAP Barcelona 3D - Bordeta</t>
  </si>
  <si>
    <t>Disfàgia; dificultat de deglució</t>
  </si>
  <si>
    <t>Vertigen perifèric inespecificat</t>
  </si>
  <si>
    <t>Trastorn depressiu major, episodi únic, inespecificat</t>
  </si>
  <si>
    <t>EAP Hospitalet Llobregat 6 - Sta.Eulàlia</t>
  </si>
  <si>
    <t>Hèrnia umbilical,s/obstrucció ni gangrena; paraumbilical</t>
  </si>
  <si>
    <t>Altres dolors crònics</t>
  </si>
  <si>
    <t>Malalties inesp.sang i òrgans hematopoètics; discràsia NOS</t>
  </si>
  <si>
    <t>Hipergliceridèmia pura;endògena;hiperlipoproteïnèm.tipus IV</t>
  </si>
  <si>
    <t>Altres i els inesp.quists d'ovari; NOS; serós; cos albicant</t>
  </si>
  <si>
    <t>EAP Badalona 1 - Martí i Julià</t>
  </si>
  <si>
    <t>EAP Montgat</t>
  </si>
  <si>
    <t>Fractura columna vertebral nsp, tancada,s/lesió medul·lar</t>
  </si>
  <si>
    <t>Altr.símpt.aparell respiratori/tòrax;episodis retenció resp.</t>
  </si>
  <si>
    <t>EAP Barcelona 6A - Joanic</t>
  </si>
  <si>
    <t>Tiroïditis inespecificada; tiroïditis NOS</t>
  </si>
  <si>
    <t>Esquinços i esquinçaments de la mà, lloc inespecificat</t>
  </si>
  <si>
    <t>EAP Barcelona 10C - Poble Nou</t>
  </si>
  <si>
    <t>Altra hipertensió secundària inesp.,excepte la renovascular</t>
  </si>
  <si>
    <t>Contusió llocs múltiples, no classificades en un altre lloc</t>
  </si>
  <si>
    <t>Encefalopatia hipertensiva; crisi hipertensiva</t>
  </si>
  <si>
    <t>Càlcul vesícula biliar a/colecistitis aguda, s/obstrucció</t>
  </si>
  <si>
    <t>Fractura una costella, tancada</t>
  </si>
  <si>
    <t>EAP Sant Feliu de Guíxols</t>
  </si>
  <si>
    <t>EAP Salt</t>
  </si>
  <si>
    <t>Traqueïtis aguda sense menció d'obstrucció</t>
  </si>
  <si>
    <t>Altres trastorns de la parla</t>
  </si>
  <si>
    <t>Lipoma, lloc inespecificat</t>
  </si>
  <si>
    <t>Alopècia areata; ofiasi</t>
  </si>
  <si>
    <t>Asma inespecificada amb exacerbació aguda</t>
  </si>
  <si>
    <t>Urticària inespecificada; urticària NOS</t>
  </si>
  <si>
    <t>Trast.nsp òrg.genitals fem;avortad.habitual s/embaràs recent</t>
  </si>
  <si>
    <t>Altres alteracions de la consciència; ensopiment; estupor</t>
  </si>
  <si>
    <t>Pèrdua de pes</t>
  </si>
  <si>
    <t>PAC Sant Feliu</t>
  </si>
  <si>
    <t>Trastorn ansietat generalitzat</t>
  </si>
  <si>
    <t>Malalties inespecificades de la conjuntiva per virus</t>
  </si>
  <si>
    <t>EAP Reus 2 - Sant Pere</t>
  </si>
  <si>
    <t>Tumefacció,massa,bony superficial localitzat;nodes subcut.</t>
  </si>
  <si>
    <t>CUAP Horta</t>
  </si>
  <si>
    <t>Carcinoma in situ lloc inespecificat; carcinoma in situ NOS</t>
  </si>
  <si>
    <t>Altra queratosi seborreica; NOS</t>
  </si>
  <si>
    <t>EAP Lleida Rural 2 - Sud</t>
  </si>
  <si>
    <t>Despreniment serós retina;despr.ret.,sense defecte retinal</t>
  </si>
  <si>
    <t>Neo.maligna altres llocs especif. bufeta urinària</t>
  </si>
  <si>
    <t>EAP Sta. Coloma Gramenet 2 - Llatí</t>
  </si>
  <si>
    <t>Altres formes de queratitis</t>
  </si>
  <si>
    <t>Tendinitis calcificant de muscle</t>
  </si>
  <si>
    <t>Artrosi inesp. si generalitzada o localitzada, en cama</t>
  </si>
  <si>
    <t>EAP Badalona 4 - Gorg</t>
  </si>
  <si>
    <t>Luxació de mandíbula, tancada</t>
  </si>
  <si>
    <t>Esquinços i esquinçaments coracohumeral (lligament)</t>
  </si>
  <si>
    <t>Neurastènia; neurosi de fatiga; debilitat nerviosa</t>
  </si>
  <si>
    <t>EAP Palamós</t>
  </si>
  <si>
    <t>Esquinços i esquinçaments turmell, lloc inespecificat</t>
  </si>
  <si>
    <t>EAP Tarragona 1 - Bonavista-La Canonja</t>
  </si>
  <si>
    <t>Mastodínia; dolor de mama</t>
  </si>
  <si>
    <t>Otàlgia inespecificada; mal d'orella NOS</t>
  </si>
  <si>
    <t>Altres i les inespecif. hiperfuncions hipofítiques anteriors</t>
  </si>
  <si>
    <t>Càries dental, inespecificada</t>
  </si>
  <si>
    <t>Osteocondrosi juvenil maluc i pelvis; coxa plana</t>
  </si>
  <si>
    <t>EAP Barcelona 10E - Encants</t>
  </si>
  <si>
    <t>Rectocele</t>
  </si>
  <si>
    <t>EAP Riudoms</t>
  </si>
  <si>
    <t>Altr prolapse parets vaginals sense prolapse uterí</t>
  </si>
  <si>
    <t>EAP Girona 2 - Can Gibert del Pla</t>
  </si>
  <si>
    <t>Fractura húmer, tancada, diàfisi</t>
  </si>
  <si>
    <t>Altres troballes clíniques anormals</t>
  </si>
  <si>
    <t>Hidroadenitis; hidroadenitis supurada</t>
  </si>
  <si>
    <t>Altres i inespecificats desarreglaments de menisc intern</t>
  </si>
  <si>
    <t>Hospital del Mar - H. de l'Esperança</t>
  </si>
  <si>
    <t>Hospital de l'Esperança</t>
  </si>
  <si>
    <t>Contusió mà(ans)</t>
  </si>
  <si>
    <t>Altres batecs prematurs; sístoles prematurs ventriculars</t>
  </si>
  <si>
    <t>Colangitis; NOS; aguda; ascendent; crònica; primària</t>
  </si>
  <si>
    <t>Altr.disrítmies cardíaques espec.; disrítmia: ectòpica,nodal</t>
  </si>
  <si>
    <t>EAP Cornellà de Llobregat 4 -Jaume Soler</t>
  </si>
  <si>
    <t>EAP Rubí 3</t>
  </si>
  <si>
    <t>Epilèpsia inesp., sense menció d'epilèpsia intractable</t>
  </si>
  <si>
    <t>Alopècia inespecificada; calvície; caiguda dels cabells</t>
  </si>
  <si>
    <t>Hèrnia diafragmàtica, s/obstrucció ni gangrena; hiatal</t>
  </si>
  <si>
    <t>Fractura húmer,tanc.,altr.parts extrem sup.;cap;epífisi sup.</t>
  </si>
  <si>
    <t>Hèrnia hiatal congènita; desplaçament càrdies a través hiat</t>
  </si>
  <si>
    <t>Altres i nsp lesions de genoll, cama, turmell i peu</t>
  </si>
  <si>
    <t>Lesió superficial còrnia; abrasió corneal; laceracio superf.</t>
  </si>
  <si>
    <t>Limfoadenitis inespecificada, excepte la mesentèrica</t>
  </si>
  <si>
    <t>Altres bursitis; bursitis NOS</t>
  </si>
  <si>
    <t>Trastorns pruents inesp.; pruritus NOS; pruïja NOS</t>
  </si>
  <si>
    <t>Hospital Municipal de Badalona</t>
  </si>
  <si>
    <t>Hàl·lux rígid</t>
  </si>
  <si>
    <t>Enterocele vaginal,congènita o adquirida; pelviana</t>
  </si>
  <si>
    <t>Fractura húmer, tancada, tròquiter</t>
  </si>
  <si>
    <t>EAP Hospitalet de Llobregat 8 -Florida S</t>
  </si>
  <si>
    <t>Hospital General de Hospitalet</t>
  </si>
  <si>
    <t>Trastorn inespecificat sinovial, tendons i bosses sinovials</t>
  </si>
  <si>
    <t>Hemorràgia conducte gastrointestinal inespecificada</t>
  </si>
  <si>
    <t>Dolor articular, en regió pelviana i cuixa</t>
  </si>
  <si>
    <t>Altres trastorns menopàusics i postmenopàusics especificats</t>
  </si>
  <si>
    <t>Hipotiroïdisme postoperatori</t>
  </si>
  <si>
    <t>Trastorn depressiu major, episodi únic,greu s/comp.psicòtic</t>
  </si>
  <si>
    <t>Bronquièctasi;(fusiforme) (postinfecciosa) (recurrent)</t>
  </si>
  <si>
    <t>Esquinços i esquinçaments supraspinós (múscul) (tendó)</t>
  </si>
  <si>
    <t>EAP Sant Boi de Llobregat 4 - Vinyets</t>
  </si>
  <si>
    <t>Desplaçament disc intervertebral, lloc inesp., s/mielopatia</t>
  </si>
  <si>
    <t>Altres psoriasis; acrodermatitis contínua; dermatitis repens</t>
  </si>
  <si>
    <t>Discinèsia esofàgica; esòfag: de tirabuixó, de Curling</t>
  </si>
  <si>
    <t>Fractura os inespecificat, tancada</t>
  </si>
  <si>
    <t>Neoplàsia benigna laringe; cartílag:aritenoide,cricoide</t>
  </si>
  <si>
    <t>PAC Alt Penedès</t>
  </si>
  <si>
    <t>Cremada inespecificada, 1r grau [eritema]</t>
  </si>
  <si>
    <t>EAP Barcelona 7G - Guinardó</t>
  </si>
  <si>
    <t>Artrosi localitzada primària, en mà</t>
  </si>
  <si>
    <t>EAP Esplugues de Llobregat 1-Can Vidalet</t>
  </si>
  <si>
    <t>Edema de penis</t>
  </si>
  <si>
    <t>Rinitis crònica; ozena; rinitis:NOS, atròfica, granulomatosa</t>
  </si>
  <si>
    <t>Altr.trastorns especif.penis/cossos cavernosos: atròfia</t>
  </si>
  <si>
    <t>Hidrocele inespecificada</t>
  </si>
  <si>
    <t>Otitis mitjana aguda no supurada inespecificada</t>
  </si>
  <si>
    <t>Fractura metacarpià(ans) lloc inespecificat, tancada</t>
  </si>
  <si>
    <t>Efecte tòxic del tabac</t>
  </si>
  <si>
    <t>Herpes simple amb complicació oftàlmica inespecificada</t>
  </si>
  <si>
    <t>Migranya aura, sense migr. no tract.sense estat migranyós</t>
  </si>
  <si>
    <t>Neoplàsia benigna còlon; apèndix; cec; intestí gros NOS</t>
  </si>
  <si>
    <t>Tirotoxicosi s/menció goll o altr.causa, s/crisi tirotòxica</t>
  </si>
  <si>
    <t>EAP Cassà de la Selva</t>
  </si>
  <si>
    <t>EAP Barcelona 1E - Raval Nord-Dr. Sayé</t>
  </si>
  <si>
    <t>Estats associats a menopausa artificial simptomàtica</t>
  </si>
  <si>
    <t>Mal de cap de tensió</t>
  </si>
  <si>
    <t>Bursitis olecraniana; bursitis de colze</t>
  </si>
  <si>
    <t>EAP Gavà 1</t>
  </si>
  <si>
    <t>Perforació de membrana timpànica, inespecificada</t>
  </si>
  <si>
    <t>Tic inespecificat</t>
  </si>
  <si>
    <t>Carcinoma cèl basals pell al loca i de loca no espe cara</t>
  </si>
  <si>
    <t>Menstruació freqüent o excessiva; menometrorràgia</t>
  </si>
  <si>
    <t>EAP Barcelona 9A - Sagrera</t>
  </si>
  <si>
    <t>EAP Barcelona 9F - Via Barcino</t>
  </si>
  <si>
    <t>Periodontitis crònica no especificada</t>
  </si>
  <si>
    <t>Sacroiliïtis ncc; inflamació d'articulació sacroilíaca NOS</t>
  </si>
  <si>
    <t>Malaltia inespecificada de leucòcits</t>
  </si>
  <si>
    <t>Endometriosi lloc inespecificat</t>
  </si>
  <si>
    <t>Hemorroides internes sense menció de complicació</t>
  </si>
  <si>
    <t>EAP Tarragona 4 - Llevant</t>
  </si>
  <si>
    <t>Trastorn depressiu no classif.altre lloc;estat depressiu NOS</t>
  </si>
  <si>
    <t>EAP Blanes</t>
  </si>
  <si>
    <t>Candidiasi de lloc inespecificat</t>
  </si>
  <si>
    <t>Micosis p/gèrmens oportunistes.Inf.pell,teix.cel·lulars sub.</t>
  </si>
  <si>
    <t>Altr.anèmies per dèfic.vitamina B12;anèmia dels vegetarians</t>
  </si>
  <si>
    <t>Artropatia transitòria, en avantbraç</t>
  </si>
  <si>
    <t>EAP Badalona 9 - Apenins-Montigalà</t>
  </si>
  <si>
    <t>Càlcul urinari inespecificat</t>
  </si>
  <si>
    <t>Insuficiència renal crònica no especificada</t>
  </si>
  <si>
    <t>Fibril·lació auricular</t>
  </si>
  <si>
    <t>Trastorn de retina inespecificat</t>
  </si>
  <si>
    <t>Osteoporosi senil; osteoporosi postmenopàusica</t>
  </si>
  <si>
    <t>Absència adquirida de dents, inespecificada; edentulisme</t>
  </si>
  <si>
    <t>Insufic. de pel·lícula lacrimal inesp.; síndrome d'ull sec</t>
  </si>
  <si>
    <t>Sinusitis aguda inespecificada; sinusitis aguda NOS</t>
  </si>
  <si>
    <t>Lipoma pell i teixit subcutani d'altres llocs</t>
  </si>
  <si>
    <t>Rinitis al·lèrgica</t>
  </si>
  <si>
    <t>Otitis externa micòtica crònica</t>
  </si>
  <si>
    <t>Fístula anal; fístula: anorectal, rectal, de recte a pell</t>
  </si>
  <si>
    <t>EAP Palafrugell</t>
  </si>
  <si>
    <t>Conjuntivitis aguda inespecificada</t>
  </si>
  <si>
    <t>Centre MQ Reus</t>
  </si>
  <si>
    <t>Desarreglament de menisc extern, inespecificat</t>
  </si>
  <si>
    <t>Epistaxi; hemorràgia nasal</t>
  </si>
  <si>
    <t>Centre Perecamps</t>
  </si>
  <si>
    <t>Malal renal crònica hta no especificada estadi I-IV o NE</t>
  </si>
  <si>
    <t>CUAP Sant Martí</t>
  </si>
  <si>
    <t>EAP Hospitalet de Llobregat 7 -Florida N</t>
  </si>
  <si>
    <t>Talipes buit; peu buit (congènit)</t>
  </si>
  <si>
    <t>Preglaucoma inespecificat</t>
  </si>
  <si>
    <t>EAP Cubelles - Cunit</t>
  </si>
  <si>
    <t>Altres afeccions eritematoses esp.; eritema intertrigen</t>
  </si>
  <si>
    <t>Trastorn inespecificat articulació temporomaxil·lar</t>
  </si>
  <si>
    <t>Altres trastorns visuals especificats; visió borrosa NOS</t>
  </si>
  <si>
    <t>Reacció adversa no especificada d'altres fàrmacs, medicament</t>
  </si>
  <si>
    <t>EAP Sant Just Desvern</t>
  </si>
  <si>
    <t>Estats climatèrics o menopàusics femenins simptomàtics</t>
  </si>
  <si>
    <t>EAP Sant Joan Despí 1</t>
  </si>
  <si>
    <t>Disúria; micció dolorosa; estrangúria</t>
  </si>
  <si>
    <t>Dermatomicosi inespecificada</t>
  </si>
  <si>
    <t>Altres i els inesp.trast.disc intervertebral, regió lumbar</t>
  </si>
  <si>
    <t>CUAP Gràcia</t>
  </si>
  <si>
    <t>Infecció local inesp.pell/teixit subcutani; fístula pell NOS</t>
  </si>
  <si>
    <t>Femtes anormals; deposicions voluminoses</t>
  </si>
  <si>
    <t>Neoplàsia maligna lòbul parietal</t>
  </si>
  <si>
    <t>EAP Navàs - Balsareny</t>
  </si>
  <si>
    <t>Trast.personalitat depressiu crònic; caràcter depressiu</t>
  </si>
  <si>
    <t>Altres malalties de la cavitat nasal i dels sins</t>
  </si>
  <si>
    <t>Paràlisi de Bell; paràlisi facial</t>
  </si>
  <si>
    <t>EAP Barcelona 2D - Universitat</t>
  </si>
  <si>
    <t>Sinovitis i tenosinovitis nsp; sinovitis NOS; tenosinov. NOS</t>
  </si>
  <si>
    <t>Malaltia d'ungles inespecificada</t>
  </si>
  <si>
    <t>Fundació Hospital de l'Esperit Sant</t>
  </si>
  <si>
    <t>Luxació de colze inespecificada, tancada</t>
  </si>
  <si>
    <t>Trastorn d'adaptació amb estat d'ànim depressiu</t>
  </si>
  <si>
    <t>EAP Barcelona 3E - Sants</t>
  </si>
  <si>
    <t>Artrosi a/més d'una localitz.,no generalitzada,lloc inesp.</t>
  </si>
  <si>
    <t>Hemorràgia intracerebral; basilar; cerebel·losa; cortical</t>
  </si>
  <si>
    <t>EAP Tarragona 6 - Tarragonès</t>
  </si>
  <si>
    <t>Hospital Sant Pau i Santa Tecla</t>
  </si>
  <si>
    <t>Hemorràgia subdural; hematoma subdural no traumàtic</t>
  </si>
  <si>
    <t>Neoplàsia benigna os i cartílag articular,lloc inespecificat</t>
  </si>
  <si>
    <t>Al·lèrgia inespecificada;NOS:hipersensibilitat,idiosincràsia</t>
  </si>
  <si>
    <t>Càlcul conducte biliar sense colecistitis, sense obstrucció</t>
  </si>
  <si>
    <t>Artropatia traumàtica, lloc inespecificat</t>
  </si>
  <si>
    <t>Contractura articular, en regió del muscle</t>
  </si>
  <si>
    <t>Agorafòbia, sense menció d'atacs de pànic</t>
  </si>
  <si>
    <t>Cel·lulitis i abscés, lloc inesp.;abscés NOS;cel·lulitis NOS</t>
  </si>
  <si>
    <t>Escabiosi.Infestació p/Sarcoptes scabiei,sarna sarcòptica</t>
  </si>
  <si>
    <t>Hiperparatiroïdisme primari; Hiperplàsia de paratoroide</t>
  </si>
  <si>
    <t>EAP Barcelona 3G - Numància</t>
  </si>
  <si>
    <t>Despreniment de retina inespecificat</t>
  </si>
  <si>
    <t>Abscés glàndula de Bartholin; abscés glànd.vulvovaginal</t>
  </si>
  <si>
    <t>Artrosi inesp. si generalitz.o localitz., pelvis i cuixa</t>
  </si>
  <si>
    <t>Trombosi i embòlia de lloc inesp.; embòlia o trombosi venosa</t>
  </si>
  <si>
    <t>Pirosi; coragre; coragró</t>
  </si>
  <si>
    <t>Altres i els inesp.trast.disc intervertebral, regió cervical</t>
  </si>
  <si>
    <t>Histèria amb desordre de conversió;astàsia-abàsia histèrica</t>
  </si>
  <si>
    <t>Altr. malalt inflamatòries coll uterí, vagina i vulva</t>
  </si>
  <si>
    <t>Peu pla; peu pla (adquirit); talipes planus (adquirit)</t>
  </si>
  <si>
    <t>Dolor articular, en regió del muscle</t>
  </si>
  <si>
    <t>Càlcul ureteral; litiasi ureteral; ureterolitiasi</t>
  </si>
  <si>
    <t>EAP Sant Feliu Llobregat 1 - El Pla</t>
  </si>
  <si>
    <t>EAP Girona 4 - Taialà</t>
  </si>
  <si>
    <t>Exoftalmia tirotòxica</t>
  </si>
  <si>
    <t>Alt.abús drogues i abús drog.mixt./inesp.,s/depend.,remissió</t>
  </si>
  <si>
    <t>Fibromatosi fàscia plantar; contractura fàscia plantar</t>
  </si>
  <si>
    <t>Anorèxia nerviosa</t>
  </si>
  <si>
    <t>SMH</t>
  </si>
  <si>
    <t>Síndrome cua cavall amb bufeta neurogènica</t>
  </si>
  <si>
    <t>Desarreglament menisc, ncc; menisc discoide congènit</t>
  </si>
  <si>
    <t>Altra i inespecífica dependència de l'alcohol, contínua</t>
  </si>
  <si>
    <t>Ferida oberta dit(s) de la mà, no complicada</t>
  </si>
  <si>
    <t>Trastorns inespecificats sist. nerviós;sist.nerviós(central)</t>
  </si>
  <si>
    <t>EAP Sta. Coloma Gramenet 5 - Santa Rosa</t>
  </si>
  <si>
    <t>Trastorns de l'estat d'ànim condicions classific alt lloc</t>
  </si>
  <si>
    <t>Moviments involuntaris anormals; moviments anòmals del cap</t>
  </si>
  <si>
    <t>Altr.trast.menstruació i hemorràgies anorm.ap.genital femení</t>
  </si>
  <si>
    <t>EAP Vila-seca</t>
  </si>
  <si>
    <t>EAP Girona 1 - Santa Clara</t>
  </si>
  <si>
    <t>Policitèmia secundària; hemoglobina afinitat alta p/l'oxigen</t>
  </si>
  <si>
    <t>Úlcera gàstrica nsp aguda,crònica s/hemor.o perfor.s/obstr.</t>
  </si>
  <si>
    <t>PAMEM Atenció Primària</t>
  </si>
  <si>
    <t>Mal.vascular perifèrica inesp.; claudicació intermitent</t>
  </si>
  <si>
    <t>Cardiopatia isquèmica crònica inespecificada; NOS</t>
  </si>
  <si>
    <t>Nasofaringitis crònica</t>
  </si>
  <si>
    <t>Cardiopatia inespecificada; NOS: orgànica, morbus cordis</t>
  </si>
  <si>
    <t>Altres i nsp lesions dits de la mà; polze (ungla), ungla dit</t>
  </si>
  <si>
    <t>Reumatisme inespecificat i fibrositis</t>
  </si>
  <si>
    <t>Bronquièctasi sense  exacerbació aguda</t>
  </si>
  <si>
    <t>EAP Lloret de Mar</t>
  </si>
  <si>
    <t>Altres entesopaties perifèriques</t>
  </si>
  <si>
    <t>EAP Barcelona 2C - Esq.Eixample-Rosselló</t>
  </si>
  <si>
    <t>Trastorn per estrès posttraumàtic (TEPT)</t>
  </si>
  <si>
    <t>EAP Salou</t>
  </si>
  <si>
    <t>Altres complicacions especif. en antepart, sense part actual</t>
  </si>
  <si>
    <t>Quist pilonidal, amb abscés</t>
  </si>
  <si>
    <t>Altres displàsies mamàries benignes especif.; mastoplàsia</t>
  </si>
  <si>
    <t>Anèmia ferropènica secundària a pèrdua de sang (crònica)</t>
  </si>
  <si>
    <t>Esquinços i esquinçam. altres lloc esp. de genoll i cama</t>
  </si>
  <si>
    <t>Hospital de Campdevànol</t>
  </si>
  <si>
    <t>Cremada grau inespecificat, dors de la mà</t>
  </si>
  <si>
    <t>EAP Barcelona 3A - Les Hortes-Poble Sec</t>
  </si>
  <si>
    <t>EAP Tarragona 7 - Sant Salvador</t>
  </si>
  <si>
    <t>Infeccions agudes vies resp. altes localitza. Múltiple o NE</t>
  </si>
  <si>
    <t>EAP Pineda de Mar</t>
  </si>
  <si>
    <t>EAP Sant Joan Despí 2 - Les Planes</t>
  </si>
  <si>
    <t>Quist sinovial inespecificat</t>
  </si>
  <si>
    <t>Trombicitèmia essencial</t>
  </si>
  <si>
    <t>Trastorn inespecificat de pròstata</t>
  </si>
  <si>
    <t>EAP Calella</t>
  </si>
  <si>
    <t>Pòlip cos uterí; pòlip: endometri, úter NOS</t>
  </si>
  <si>
    <t>Polineuropatia en altres malalties classif. en un altre lloc</t>
  </si>
  <si>
    <t>HC Sant Jaume Calella i HC de Blanes</t>
  </si>
  <si>
    <t>Úlcera duodenal aguda perforada, sense menció d'obstrucció</t>
  </si>
  <si>
    <t>Fractura falange(s) distal(s) de la mà, oberta</t>
  </si>
  <si>
    <t>Esquinços i esquinçaments lligament encreuat de genoll</t>
  </si>
  <si>
    <t>Cos estrany  a orella; conducte auditiu; pavelló de l'orella</t>
  </si>
  <si>
    <t>Algoneurodistròfia; atròfia d'os de desús; atròfia de Sudeck</t>
  </si>
  <si>
    <t>Altres trastorns articulars especificats, pelvis i cuixa</t>
  </si>
  <si>
    <t>Altres trastorns especificats de vies urinàries</t>
  </si>
  <si>
    <t>Disfunc.psicosexual/excit.sex.inhibida;frigidesa;impotència</t>
  </si>
  <si>
    <t>Alt.formes especificades cardiopatia isquèmica crònica</t>
  </si>
  <si>
    <t>Esòfag de Barrett</t>
  </si>
  <si>
    <t>Esquizofrènia tipus inespecificat, inespecificada</t>
  </si>
  <si>
    <t>EAP Lleida Rural 1 - Nord</t>
  </si>
  <si>
    <t>Mussol extern; ordèol NOS</t>
  </si>
  <si>
    <t>Altres i mal definits esquinços i esquinçaments</t>
  </si>
  <si>
    <t>Otitis mitjana supurada aguda,s/ruptura timpànica espontània</t>
  </si>
  <si>
    <t>Velocitat de sedimentació elevada</t>
  </si>
  <si>
    <t>EAP Artés</t>
  </si>
  <si>
    <t>Altr.cardiomiopaties primàries; congestiva; constrictiva</t>
  </si>
  <si>
    <t>Trastorns d'ansietat  en condicions classific altre lloc</t>
  </si>
  <si>
    <t>Hèrnia inguinal s/obstrucció o gangrena,bil.(no recidivada)</t>
  </si>
  <si>
    <t>Altres dits de martell del peu (adquirits)</t>
  </si>
  <si>
    <t>Altres trastorns del son</t>
  </si>
  <si>
    <t>Gastritis atròfica sense menció d'hemorràgia</t>
  </si>
  <si>
    <t>Trastorn menopàusic i postmenopàusic inespecificat</t>
  </si>
  <si>
    <t>Desplaçament disc intervertebral cervical s/mielopatia</t>
  </si>
  <si>
    <t>Ruptura muscular no traumàtica</t>
  </si>
  <si>
    <t>Rosàcia; acne: eritematosa, rosàcia; dermatitis perioral</t>
  </si>
  <si>
    <t>Fractura costella(es), inespecificada, tancada</t>
  </si>
  <si>
    <t>Ferida oberta altres i nsp parts del tronc, no complicada</t>
  </si>
  <si>
    <t>Goll tòxic difús, sense menció de crisi tirotòxica</t>
  </si>
  <si>
    <t>EAP Sabadell 1B - Sant Oleguer</t>
  </si>
  <si>
    <t>Altres fòbies aïllades o fòbies específiques</t>
  </si>
  <si>
    <t>Atròfia vulvar</t>
  </si>
  <si>
    <t>Queratodèrmia adquirida; palmar, plantar</t>
  </si>
  <si>
    <t>Sospita altra anomalia fetal, ncc, afect.mare, part actual</t>
  </si>
  <si>
    <t>Esquinços i esquinçaments de canell, lloc inespecificat</t>
  </si>
  <si>
    <t>Pèrdua de memòria</t>
  </si>
  <si>
    <t>EAP Barcelona 5A - Marc Aureli</t>
  </si>
  <si>
    <t>EAP Lleida 6 - Bordeta - Magraners</t>
  </si>
  <si>
    <t>CUAP Güell</t>
  </si>
  <si>
    <t>EAP Vic 1 - Nord</t>
  </si>
  <si>
    <t>Acrecions dentals; càlcul dental: subgingival, supragingival</t>
  </si>
  <si>
    <t>EAP Camprodon</t>
  </si>
  <si>
    <t>Altra discromia</t>
  </si>
  <si>
    <t>Altres malalties especificades de sang i òrgans hematopoètic</t>
  </si>
  <si>
    <t>Trastorn articular inespecificat, lloc inespecificat</t>
  </si>
  <si>
    <t>Altres conjuntivitis al·lèrgiques cròniques;p/lents contacte</t>
  </si>
  <si>
    <t>EAP Balaguer</t>
  </si>
  <si>
    <t>Altr.mal.cordes vocals; abscés, granuloma, leucoplàsia</t>
  </si>
  <si>
    <t>Deformitat musculoesquelètica adquirida lloc inespecificat</t>
  </si>
  <si>
    <t>Pneumònia bacteriana inespecificada</t>
  </si>
  <si>
    <t>Neoplàsia benigna glàndula hipòfisi/conducte craniofaringi</t>
  </si>
  <si>
    <t>IAM d'altra paret anterior, assistència inicial</t>
  </si>
  <si>
    <t>Neoplàsia comportament incert mama</t>
  </si>
  <si>
    <t>Isquèmia cerebral transitòria inespecificada; [AIT]</t>
  </si>
  <si>
    <t>Piodèrmia inespecificada</t>
  </si>
  <si>
    <t>EAP Vilafranca del Penedès 2</t>
  </si>
  <si>
    <t>Àntrax i furóncol, lloc inesp.; malgrà, vesper NOS</t>
  </si>
  <si>
    <t>Esclerosi sistèmica; esclerodèrmia; acrosclerosi; síndr.CRST</t>
  </si>
  <si>
    <t>EAP Hospitalet Llobregat 5 - Sta.Eulàlia</t>
  </si>
  <si>
    <t>Neoplàsia maligna mama (femenina), inespecificada</t>
  </si>
  <si>
    <t>Esquinços i esquinçaments dorsals</t>
  </si>
  <si>
    <t>Xoc sèptic sense menció de traumatisme</t>
  </si>
  <si>
    <t>Síndr. del manegot dels rotadors del muscle i trast.similars</t>
  </si>
  <si>
    <t>Anormalitat de glòbuls vermells</t>
  </si>
  <si>
    <t>Altr.malalties cavitat nasal i sins; septe:abscés,necrosi</t>
  </si>
  <si>
    <t>Hipertòfia (benig) pròstata no obstruc urin ni altr sínt.</t>
  </si>
  <si>
    <t>Contusió colze</t>
  </si>
  <si>
    <t>Bronquitis crònica inespecificada</t>
  </si>
  <si>
    <t>Goll nodular no tòxic inespecif.; estruma nodosa (simple)</t>
  </si>
  <si>
    <t>Embolisme venós, trombosi vasos profunds inesp ext inf dista</t>
  </si>
  <si>
    <t>Altres trastorns ansietat</t>
  </si>
  <si>
    <t>IAM, paret anterolateral, assistència inicial</t>
  </si>
  <si>
    <t>Hospital Comarcal de l'Alt Penedès</t>
  </si>
  <si>
    <t>Sialoadenitis; parotiditis: NOS, al·lèrgica, tòxica</t>
  </si>
  <si>
    <t>Artropatia gotosa</t>
  </si>
  <si>
    <t>Asma inespecificada amb estat asmàtic</t>
  </si>
  <si>
    <t>Oclusió/estenosi artèria precerebral inesp.,a/infart cervell</t>
  </si>
  <si>
    <t>Altres trastorns especificats del metabolisme</t>
  </si>
  <si>
    <t>EAP Sant Andreu de la Barca</t>
  </si>
  <si>
    <t>CUAP Castelldefels</t>
  </si>
  <si>
    <t>Hipotiroïdisme congènit; insufic.congènita de la tiroide</t>
  </si>
  <si>
    <t>Card hta nef i card hta NE no fall card i nef est I-IV, NE</t>
  </si>
  <si>
    <t>Altres fract.,fract.múltiples i fract.mal defin.d'EEII,tanc.</t>
  </si>
  <si>
    <t>Contusió lloc inespecificat</t>
  </si>
  <si>
    <t>EAP Corbera de Llobregat</t>
  </si>
  <si>
    <t>EAP Barcelona 2A - Sant Antoni</t>
  </si>
  <si>
    <t>Altres trastorns especificats glàndules suprarenals</t>
  </si>
  <si>
    <t>CSM Adults Ciutat Vella</t>
  </si>
  <si>
    <t>Trastorn de personalitat obsessivocompulsiu</t>
  </si>
  <si>
    <t>CSM Adults Terrassa</t>
  </si>
  <si>
    <t>Trastorns obsessivocompulsius; neurosi anancàstica</t>
  </si>
  <si>
    <t>Afonia; pèrdua de veu</t>
  </si>
  <si>
    <t>EAP Parets del Vallès</t>
  </si>
  <si>
    <t>Incontinència fecal; encopresi NOS; incontin.esfínter anal</t>
  </si>
  <si>
    <t>Hipertensió essencial benigna</t>
  </si>
  <si>
    <t>Cistitis inespecificada</t>
  </si>
  <si>
    <t>Esquinços i esquinçam.altr.llocs turmell; tendó d'Aquil·les</t>
  </si>
  <si>
    <t>Hospital de Mollet</t>
  </si>
  <si>
    <t>PAC Pineda de Mar</t>
  </si>
  <si>
    <t>CSM Adults Sant Andreu</t>
  </si>
  <si>
    <t>Reacció d'adaptació depressiva prolongada</t>
  </si>
  <si>
    <t>Neoplàsia maligna laringe inespecificada</t>
  </si>
  <si>
    <t>Dolor toràcic</t>
  </si>
  <si>
    <t>HTA essencial benigna, nsp episodi atenció</t>
  </si>
  <si>
    <t>CUAP Lleida</t>
  </si>
  <si>
    <t>Impotència d'origen orgànic</t>
  </si>
  <si>
    <t>Infertilitat masculina inespecificada</t>
  </si>
  <si>
    <t>Alt.abús drogues i abús drog.mixt./inesp.,s/depend.,continu</t>
  </si>
  <si>
    <t>Altra incontinència urinària</t>
  </si>
  <si>
    <t>Herpes simple amb altres complicacions especificades</t>
  </si>
  <si>
    <t>Psicosi inespecificada; psicosi atípica; psicosi NOS</t>
  </si>
  <si>
    <t>Dermatofitosi d'engonal i àrea perianal; èczema marginat</t>
  </si>
  <si>
    <t>Condrocalcinosi inespecificada, en cama</t>
  </si>
  <si>
    <t>Tinnitus inespecificat</t>
  </si>
  <si>
    <t>EAP Vic 2 - Sud</t>
  </si>
  <si>
    <t>Prolapse uterovaginal, inespecificat</t>
  </si>
  <si>
    <t>Lesió nervi cubital; síndrome del canal cubital</t>
  </si>
  <si>
    <t>Dolor ocular o periocular</t>
  </si>
  <si>
    <t>PAC Florida</t>
  </si>
  <si>
    <t>EAP Barcelona 3H - La Marina</t>
  </si>
  <si>
    <t>EAP Prat Llobregat 1 - Ramona Via</t>
  </si>
  <si>
    <t>Tenosinovitis estiloide radial; malaltia de Quervain</t>
  </si>
  <si>
    <t>Otitis mitjana no supurada, no espec.si aguda o crònica</t>
  </si>
  <si>
    <t>Mononeuritis lloc inespecificat</t>
  </si>
  <si>
    <t>Sordesa neurosensorial inespecificada</t>
  </si>
  <si>
    <t>Degeneració vítria; cavitació,despreniment,liqüefacció</t>
  </si>
  <si>
    <t>Queratosi actínica</t>
  </si>
  <si>
    <t>Retenció d'orina, inespecificada</t>
  </si>
  <si>
    <t>EAP Barcelona 1A - Barceloneta</t>
  </si>
  <si>
    <t>Monoartritis inespecificada, lloc inespecificat</t>
  </si>
  <si>
    <t>Neoplàsia benigna mama; mama (femenina)(masculina)</t>
  </si>
  <si>
    <t>Dermatofitosi cos;herpes circinat;tinya imbricada[Tokelau]</t>
  </si>
  <si>
    <t>Fractura part nsp de clavícula, tancada; clavícula NOS</t>
  </si>
  <si>
    <t>Blocatge branca dreta</t>
  </si>
  <si>
    <t>Altr.trastorns especif.vesícula biliar; adherències, atròfia</t>
  </si>
  <si>
    <t>Altr.hèrnies ventrals,s/obstrucció ni gangrena; de Spieghel</t>
  </si>
  <si>
    <t>Abús d'alcohol, sense dependència, episòdic</t>
  </si>
  <si>
    <t>EAP Ripoll - Sant Joan de les Abadeses</t>
  </si>
  <si>
    <t>Aterosclerosi d'artèria coronària nadiua</t>
  </si>
  <si>
    <t>Infart antic miocardi; infart miocardi guarit diagnòstic ECG</t>
  </si>
  <si>
    <t>Hipertròfia d'adenoides només</t>
  </si>
  <si>
    <t>Nefropatia nsp si aguda,crònica en malalties class.altr.lloc</t>
  </si>
  <si>
    <t>Cos estrany localització nsp ull; superfície ext.ull NOS</t>
  </si>
  <si>
    <t>Contusió dits de la mà; ungla dit de la mà; polze (ungla)</t>
  </si>
  <si>
    <t>Alteració de les sensacions olfacte i gust;anòsmia; paròsmia</t>
  </si>
  <si>
    <t>Liomioma submucós d'úter</t>
  </si>
  <si>
    <t>Fractura de ròtula, tancada</t>
  </si>
  <si>
    <t>Altres trastorns mentals orgànics transitoris especificats</t>
  </si>
  <si>
    <t>Fractura falange(s) del peu, tancada</t>
  </si>
  <si>
    <t>Espondilosi lloc inespecificat amb mielopatia</t>
  </si>
  <si>
    <t>Desordre no orgànic del son, inespecificat</t>
  </si>
  <si>
    <t>Dolor facial atípic</t>
  </si>
  <si>
    <t>Altres trastorns mal definits d'ull</t>
  </si>
  <si>
    <t>Neoplàsia comportament incert os i cartílag articular</t>
  </si>
  <si>
    <t>Hepatomegàlia; augment de volum de fetge</t>
  </si>
  <si>
    <t>Pòlip anal i rectal; pòlip anal i rectal NOS</t>
  </si>
  <si>
    <t>CSM Adults Guinardó</t>
  </si>
  <si>
    <t>Trastorn depressiu major, episodi recurrent, moderat</t>
  </si>
  <si>
    <t>EAP Vilanova i la Geltrú 2</t>
  </si>
  <si>
    <t>Neo.comportament incert altr.i els inesp.òrgans digestius</t>
  </si>
  <si>
    <t>Candidiasi de vulva i vagina;vulvovagin.per Càndida/Monília</t>
  </si>
  <si>
    <t>Anomal.congèn.nsp cervell,medul·la espinal i sistema nerviós</t>
  </si>
  <si>
    <t>Altres anomalies congènites nsp d'aparell locomotor</t>
  </si>
  <si>
    <t>Polidípsia; set excessiva</t>
  </si>
  <si>
    <t>EAP Castelldefels 2 - Can Bou</t>
  </si>
  <si>
    <t>Altres símptomes que afecten la pell i teixits tegumentaris</t>
  </si>
  <si>
    <t>Embassament articular, en regió pelviana i cuixa</t>
  </si>
  <si>
    <t>EAP Alt Berguedà</t>
  </si>
  <si>
    <t>Altres trastorns especificats d'ulls i annexos</t>
  </si>
  <si>
    <t>Eosinofília; al·lèrgica, hereditària, idiopàtica, secundària</t>
  </si>
  <si>
    <t>CSM Adults Hospital de Mollet</t>
  </si>
  <si>
    <t>Trastorn adaptatiu mixt d'ansietat i estat d'ànim depressiu</t>
  </si>
  <si>
    <t>EAP Cornellà de Llobregat 3 - Gavarra</t>
  </si>
  <si>
    <t>Neo.mal.altr.llocs especif.mama fem.;mama:ext/int/inf.</t>
  </si>
  <si>
    <t>EAP Sitges</t>
  </si>
  <si>
    <t>CUAP Cornellà de Llobregat</t>
  </si>
  <si>
    <t>Artrosi localitz. inesp. si primària o secund., en mà</t>
  </si>
  <si>
    <t>Esofagitis per reflux</t>
  </si>
  <si>
    <t>Lesió nervi plantar; neuroma de Morton; metatarsàlgia</t>
  </si>
  <si>
    <t>EAP La Bisbal</t>
  </si>
  <si>
    <t>Esquizofrènia tipus paranoide crònica</t>
  </si>
  <si>
    <t>Vaginitis i vulvovaginitis nsp;vaginitis:NOS,postirradiació</t>
  </si>
  <si>
    <t>EAP Barcelona 6C - Lesseps</t>
  </si>
  <si>
    <t>Insuficiència venosa (perifèr.) inesp.; crònica NOS</t>
  </si>
  <si>
    <t>Altres insuficiències ovàriques; menàrquia retardada</t>
  </si>
  <si>
    <t>Infecció intestinal produïda per altres microorganismes NCAL</t>
  </si>
  <si>
    <t>EAP Alt Mogent</t>
  </si>
  <si>
    <t>Neutropènia no especificada</t>
  </si>
  <si>
    <t>EAP Barcelona 1C - Gòtic</t>
  </si>
  <si>
    <t>Peritonitis pelviana aguda o inespecificada, femenina</t>
  </si>
  <si>
    <t>Altres osteoporosis; osteoporosi induïda per fàrmacs</t>
  </si>
  <si>
    <t>Càlcul vesícula biliar a/altra colecistitis, s/obstrucció</t>
  </si>
  <si>
    <t>Malaltia gingival i periodòntica inespecificada</t>
  </si>
  <si>
    <t>Colitis,enteritis,gastroenteritis origen presumibl.infecciós</t>
  </si>
  <si>
    <t>Goll multinodular no tòxic</t>
  </si>
  <si>
    <t>Clínica Girona</t>
  </si>
  <si>
    <t>Hospital Santa Caterina</t>
  </si>
  <si>
    <t>Respiració dolorosa; paret ant.tòrax; pleurític; pleurodínia</t>
  </si>
  <si>
    <t>Lesió de cap inespecificada</t>
  </si>
  <si>
    <t>Iridociclitis aguda i subaguda inespecificada</t>
  </si>
  <si>
    <t>Diabetis insípida; deficiència de vasopressina</t>
  </si>
  <si>
    <t>Abús d'alcohol, sense dependència, continu</t>
  </si>
  <si>
    <t>Alt.i inesp.malalties parts toves orals;dentadura artificial</t>
  </si>
  <si>
    <t>Hipertròfia de mama; NOS; massiva puberal; ginecomàstia</t>
  </si>
  <si>
    <t>Trastorn bipolar inespecificat</t>
  </si>
  <si>
    <t>Dolor generalitzat</t>
  </si>
  <si>
    <t>Glomerulonefritis crònica amb lesió renal inespecificada</t>
  </si>
  <si>
    <t>Cel·lulitis i abscés dit inespecificat; infecció ungla NOS</t>
  </si>
  <si>
    <t>Disfàgia no especificada</t>
  </si>
  <si>
    <t>Clínica de Ponent</t>
  </si>
  <si>
    <t>Altres neutropènies</t>
  </si>
  <si>
    <t>Altres trastorns esp.de pell; hiperplàsia epitelial</t>
  </si>
  <si>
    <t>Curvatura columna vertebral inesp.; geperut (adquirit)</t>
  </si>
  <si>
    <t>Trastorn mental no psicòtic inepecificat</t>
  </si>
  <si>
    <t>Bursitis o tendinitis aquil·liana</t>
  </si>
  <si>
    <t>CUAP Manso</t>
  </si>
  <si>
    <t>Dèficit disacaridasa intestinal i malabsorció de disacàrids</t>
  </si>
  <si>
    <t>EAP Cambrils</t>
  </si>
  <si>
    <t>Edema de laringe; edema: glòtic, subglòtic, supraglòtic</t>
  </si>
  <si>
    <t>Parasitisme intestinal inespecificat</t>
  </si>
  <si>
    <t>Alteracions de la visió</t>
  </si>
  <si>
    <t>Diabetis mellitus materna compl.embaràs/part/puerperi, nsp</t>
  </si>
  <si>
    <t>Despreniment retinal recent, total o subtotal</t>
  </si>
  <si>
    <t>Hospital de Palamós</t>
  </si>
  <si>
    <t>Dolor precordial</t>
  </si>
  <si>
    <t>Alt.pòlips sinusals;accessori;etmoïdal;maxil·lar,esfenoïdal</t>
  </si>
  <si>
    <t>IAM d'altra paret anterior, assistència inespecificada</t>
  </si>
  <si>
    <t>Parc Sanitari S. Joan Déu - HG</t>
  </si>
  <si>
    <t>Otitis mitjana serosa crònica, simple o inespecificada</t>
  </si>
  <si>
    <t>Hospital de Viladecans</t>
  </si>
  <si>
    <t>Esquinços i esquinçaments altres llocs especificats</t>
  </si>
  <si>
    <t>Sobrepès i obesitat</t>
  </si>
  <si>
    <t>Hipertensió essencial</t>
  </si>
  <si>
    <t>Lesió superficial conjuntiva</t>
  </si>
  <si>
    <t>Hemangioma estruct.intraabdominal;peritoneu;teix.retroperit.</t>
  </si>
  <si>
    <t>Test desequilibrat de tolerància (oral) a la glucosa</t>
  </si>
  <si>
    <t>EAP Calafell</t>
  </si>
  <si>
    <t>Alt.i nsp complicacions assistència mèdica,ncc en altre lloc</t>
  </si>
  <si>
    <t>Tumefacció abdominal o pelviana de localització inespecif.</t>
  </si>
  <si>
    <t>Hospital del Vendrell</t>
  </si>
  <si>
    <t>Altr.trast.aparell circulatori esp.; fleboesclerosi</t>
  </si>
  <si>
    <t>IAM, lloc inespecificat, assistència inicial</t>
  </si>
  <si>
    <t>Ptosi de parpella inespecificada</t>
  </si>
  <si>
    <t>Fallida renal aguda no especificada</t>
  </si>
  <si>
    <t>Liquen pla; liquen: planopilaris, ruber pla</t>
  </si>
  <si>
    <t>Altres mal.esp.de glàndules sebàcies; asteatosi (del cutis)</t>
  </si>
  <si>
    <t>EAP Sarrià de Ter</t>
  </si>
  <si>
    <t>Altr.afecc.atròfiques i hipertròf.esp.de pell;elastosi senil</t>
  </si>
  <si>
    <t>Altr.trast.especif.glàndula paratiroide; hemorràgia, quist</t>
  </si>
  <si>
    <t>Concussió sense pèrdua consciència</t>
  </si>
  <si>
    <t>Quist pilonidal, sense menció d'abscés</t>
  </si>
  <si>
    <t>PAC Sils</t>
  </si>
  <si>
    <t>Condromalàcia; condromalàcia: NOS,localitz. (excepte ròtula)</t>
  </si>
  <si>
    <t>Trastorn d'úter inespecificat</t>
  </si>
  <si>
    <t>Glomerulonefritis aguda a/altr.lesions patològiques ronyó</t>
  </si>
  <si>
    <t>Luxació de muscle, altra part, tancada; escàpula</t>
  </si>
  <si>
    <t>Monoplegia membre superior, afectant costat dominant</t>
  </si>
  <si>
    <t>Espondilolistesi adquirida,degenerativa; espondilòlisi adq.</t>
  </si>
  <si>
    <t>Dolor articular, en turmell i peu</t>
  </si>
  <si>
    <t>Altres dèficits de complex B;dèficits:àcid fòlic,vitamina B1</t>
  </si>
  <si>
    <t>Apendicitis no qualificada</t>
  </si>
  <si>
    <t>Pòlip de cavitat nasal; pòlip: coanal, nasofaringi</t>
  </si>
  <si>
    <t>EAP Mont-Roig del Camp</t>
  </si>
  <si>
    <t>Altres talassèmies</t>
  </si>
  <si>
    <t>Reacció no específica a la prova de la tuberculosi</t>
  </si>
  <si>
    <t>Quist fol·licular d'ovari; quist de fol·licle de Graaf</t>
  </si>
  <si>
    <t>Rinitis al·lèrgica per altre al·lergogen, excepte pol·len</t>
  </si>
  <si>
    <t>Degeneració disc intervert.lloc inesp.;mal.discal degenerat.</t>
  </si>
  <si>
    <t>Símptoma inespecificat associat a/òrgans genitals femenins</t>
  </si>
  <si>
    <t>Dit d'urpa del peu (adquirit)</t>
  </si>
  <si>
    <t>Hospital Universitari Sagrat Cor</t>
  </si>
  <si>
    <t>Neuràlgia trigemin, excepte la postherpètica; tic dolorós</t>
  </si>
  <si>
    <t>Malaltia inespecificada maxil·lars</t>
  </si>
  <si>
    <t>Alveolitis maxil·lar; osteïtis alveolar; alvèol dental sec</t>
  </si>
  <si>
    <t>Contusió parpelles i àrea periocular</t>
  </si>
  <si>
    <t>Fractura mal·lèol extern de turmell, tancada</t>
  </si>
  <si>
    <t>PAC Alcarràs</t>
  </si>
  <si>
    <t>CSM Adults Lleida</t>
  </si>
  <si>
    <t>Prostatitis crònica</t>
  </si>
  <si>
    <t>Ejaculació precoç</t>
  </si>
  <si>
    <t>Poliúria</t>
  </si>
  <si>
    <t>Hem.subdural p/lesió s/ferida intracr.ober.s/pèrd.cons.</t>
  </si>
  <si>
    <t>Limfoadenitis aguda; gangli limfàtic,excepte mesentèrics</t>
  </si>
  <si>
    <t>Dolor abdominal</t>
  </si>
  <si>
    <t>Altres símptomes que afecten l'aparell urinari</t>
  </si>
  <si>
    <t>Altres formes especificades de pèrdua d'audició</t>
  </si>
  <si>
    <t>Fractura cap del radi, tancada</t>
  </si>
  <si>
    <t>Intoxicació alcohòlica aguda, contínua</t>
  </si>
  <si>
    <t>Germanes Hospitàlaries Sagrat Cor - HSM</t>
  </si>
  <si>
    <t>Abús de cànem, sense dependència, episòdic</t>
  </si>
  <si>
    <t>Varicel·la no complicada; verola borda NOS; varicel·la NOS</t>
  </si>
  <si>
    <t>Dermatitis deguda a altra radiació;raigs: X, cab.bronzejat</t>
  </si>
  <si>
    <t>Fractura columna lumbar, tancada,s/lesió medul·lar</t>
  </si>
  <si>
    <t>Síndrome de la fatiga crònica</t>
  </si>
  <si>
    <t>Contusió cama</t>
  </si>
  <si>
    <t>Úlcera pèptica lloc nsp,nsp ag.o cròn.s/hemo.o perfor.s/obs.</t>
  </si>
  <si>
    <t>Contractura fàscia palmar; contractura de Dupuytren</t>
  </si>
  <si>
    <t>Amenaça avortament, nsp com a episodi actual atenció</t>
  </si>
  <si>
    <t>Discapacitat intel.lectual no especificada</t>
  </si>
  <si>
    <t>Blefaritis inespecificada</t>
  </si>
  <si>
    <t>Absència de menstruació; amenorrea (primària) (secundària)</t>
  </si>
  <si>
    <t>Hematúria macroscòpica</t>
  </si>
  <si>
    <t>Neo.maligna bufeta urinària, part inespecificada. NOS</t>
  </si>
  <si>
    <t>Tiroïditis limfocítica crònica; estruma limfomatosa</t>
  </si>
  <si>
    <t>Cos estrany residual en els teixits tous</t>
  </si>
  <si>
    <t>Pòlip nasal inespecificat; pòlip nasal NOS</t>
  </si>
  <si>
    <t>Síndrome d'intestí irritable; colitis; còlon espàstic</t>
  </si>
  <si>
    <t>Altres al·lèrgies a fàrmacs</t>
  </si>
  <si>
    <t>Defecte de camp visual inespecificat</t>
  </si>
  <si>
    <t>Colesteatoma d'orella mitjana</t>
  </si>
  <si>
    <t>Càlcul vesícula biliar s/colecistitis, amb obstrucció</t>
  </si>
  <si>
    <t>Altr.trastorns especif.vies biliars; adherències; atròfia</t>
  </si>
  <si>
    <t>Deformitat adquirida avantbraç inespecificada;colze;canell</t>
  </si>
  <si>
    <t>Trastorns d'ansietat, dissociatiu i somatoforme</t>
  </si>
  <si>
    <t>Complic.p/alt.dispositiu protètic/implant/empelt interns</t>
  </si>
  <si>
    <t>Apnea del son obstructiva (adulta)(pediàtrica)</t>
  </si>
  <si>
    <t>Laringotraqueïtis aguda sense menció d'obstrucció</t>
  </si>
  <si>
    <t>Estenosi uretral inespecificada</t>
  </si>
  <si>
    <t>Malaltia inespecif. de cabells, pèls i fol·licles pilosos</t>
  </si>
  <si>
    <t>Incontinència fecal completa</t>
  </si>
  <si>
    <t>Llengua geogràfica; glossitis:migratòria benigna,areata</t>
  </si>
  <si>
    <t>Malaltia de Peyronie</t>
  </si>
  <si>
    <t>CSM Adults Badalona 2 Oest</t>
  </si>
  <si>
    <t>Pòlip corda vocal o laringe</t>
  </si>
  <si>
    <t>Diarrea; diarrea NOS</t>
  </si>
  <si>
    <t>Quist sinovial fossa poplítia; quist de Baker (genoll)</t>
  </si>
  <si>
    <t>EAP St. Vicenç dels Horts 2 - El Serral</t>
  </si>
  <si>
    <t>Abscés regions anal,rectal; isquiorectal,perianal,perirectal</t>
  </si>
  <si>
    <t>CSM Adults Tarragona Nord</t>
  </si>
  <si>
    <t>Dependència de cànem, contínua</t>
  </si>
  <si>
    <t>Fibroadenosi mama; NOS; crònica, quística, difusa</t>
  </si>
  <si>
    <t>Anèmia perniciosa; anèmia de: Addisson, Biermer</t>
  </si>
  <si>
    <t>Hospital de Mataró</t>
  </si>
  <si>
    <t>Síndrome de Raynaud; Raynaud: malaltia,fenomen(secundari)</t>
  </si>
  <si>
    <t>Glaucoma límit per hipertensió ocular</t>
  </si>
  <si>
    <t>IAM d'altra paret inferior, assistència inicial</t>
  </si>
  <si>
    <t>Bufeta urinària neurogènica NOS</t>
  </si>
  <si>
    <t>Ferida oberta dit(s) de la mà, complicada</t>
  </si>
  <si>
    <t>Lesió superf.parpelles/àr.periocular;abrasió;picada insecte</t>
  </si>
  <si>
    <t>Trastorn del menjar, inespecificat</t>
  </si>
  <si>
    <t>CSM Adults Poble Sec</t>
  </si>
  <si>
    <t>CSM Adults Sants</t>
  </si>
  <si>
    <t>Trastorn de personalitat afectiu inespecificat</t>
  </si>
  <si>
    <t>Hematúria microscòpica</t>
  </si>
  <si>
    <t>Periodontitis aguda</t>
  </si>
  <si>
    <t>Abscés de mama associat a part, episodi no esp.</t>
  </si>
  <si>
    <t>Pneumònia pneumocòccica [Estreptoc pneumoniae]</t>
  </si>
  <si>
    <t>Miopia altament (degenerativa) progressiva; miopia maligna</t>
  </si>
  <si>
    <t>Ruptura antiga lligament encreuat anterior</t>
  </si>
  <si>
    <t>Oclusió artèria cerebral inespecificada, a/infart cerebral</t>
  </si>
  <si>
    <t>EAP Centelles</t>
  </si>
  <si>
    <t>Melanoma pell, lloc inespecificat</t>
  </si>
  <si>
    <t>Reacció adversa no especificada de fàrmacs, medicaments i pr</t>
  </si>
  <si>
    <t>Bulímia nerviosa</t>
  </si>
  <si>
    <t>Altres desarreglaments interns de genoll</t>
  </si>
  <si>
    <t>Cianosi</t>
  </si>
  <si>
    <t>Ferida oberta cuir cabellut, no complicada</t>
  </si>
  <si>
    <t>Altres complicacions especif.en embaràs, sense esp.l'episodi</t>
  </si>
  <si>
    <t>Altres trastorns articulars especificats, en avantbraç</t>
  </si>
  <si>
    <t>Neoplàsia benigna llengua; amígdala lingual</t>
  </si>
  <si>
    <t>Altr.i inesp.mal.extrapiramidals i trast. moviment anormal</t>
  </si>
  <si>
    <t>Mioclònia</t>
  </si>
  <si>
    <t>Candidiasi de pell i ungles; intertrigen per Càndida</t>
  </si>
  <si>
    <t>Displàsia moderada de coll uterí. Neoplàsia cervical CIN II</t>
  </si>
  <si>
    <t>Altres trastorns d'aparell lacrimal</t>
  </si>
  <si>
    <t>Altres trastorns articulars especificats, en mà</t>
  </si>
  <si>
    <t>Paraproteïnèmia monoclonal; gammapatia monoclonal NOS</t>
  </si>
  <si>
    <t>Altr.trastorns esp.úter no class.alt.lloc; atròfia adquirida</t>
  </si>
  <si>
    <t>Carcinoma in situ coll uterí</t>
  </si>
  <si>
    <t>Colitis, enteritis i gastroenteritis infeccioses (sèptiques)</t>
  </si>
  <si>
    <t>Exotropia inespecificada</t>
  </si>
  <si>
    <t>Úlcera crònica,lloc inesp.;úlcera NOS:tròfica,tropical,pell</t>
  </si>
  <si>
    <t>Picada insecte no verinós altres, múlt. i nsp llocs, s/inf.</t>
  </si>
  <si>
    <t>Fractura os carpià inespecificat, tancada; canell NOS</t>
  </si>
  <si>
    <t>CUAP Salou</t>
  </si>
  <si>
    <t>Tendinitis o bursitis de la pota d'ànec</t>
  </si>
  <si>
    <t>Altr.trastorns especificats pròstata;fístula;infart;estenosi</t>
  </si>
  <si>
    <t>Esquinços i esquinçaments lloc inespecificat del peu</t>
  </si>
  <si>
    <t>Osteïtis deformant,sense tumor ossi; malaltia de Paget òssia</t>
  </si>
  <si>
    <t>EAP Figueres - Ernest Lluch</t>
  </si>
  <si>
    <t>Altres isquèmies cerebrals transitòries especificades</t>
  </si>
  <si>
    <t>Quists de parpelles; quist sebaci de parpella</t>
  </si>
  <si>
    <t>Insuficiència cardíaca inesp.; NOS: cardíaca, miocardíaca</t>
  </si>
  <si>
    <t>CSM Adults Badalona 1 Est</t>
  </si>
  <si>
    <t>Contusió genoll</t>
  </si>
  <si>
    <t>Malaltia celíaca; de Gee(-Herter);enteropatia per gluten</t>
  </si>
  <si>
    <t>Ferida oberta genoll, cama [excepte cuixa] i turmell, compl.</t>
  </si>
  <si>
    <t>Osteocondritis dissecant</t>
  </si>
  <si>
    <t>Ferida oberta múltiple i nsp d'EESS, no complicada</t>
  </si>
  <si>
    <t>Ferida oberta colze, no complicada</t>
  </si>
  <si>
    <t>Fractura húmer, oberta, altres parts extrem inferior</t>
  </si>
  <si>
    <t>Otitis mitjana supurada aguda,a/ruptura timpànica espontània</t>
  </si>
  <si>
    <t>EAP L'Escala</t>
  </si>
  <si>
    <t>Avortament espontani, complet, sense menció de complicació</t>
  </si>
  <si>
    <t>Trastorn inesp. de pell i teixit subcutani; dermatosi NOS</t>
  </si>
  <si>
    <t>Malal renal cròn hta NE estadi V o terminal</t>
  </si>
  <si>
    <t>Artritis reumatoide; poli/artritis: atròfica,reumàtica (cr.)</t>
  </si>
  <si>
    <t>Síndrome coronària intermèdia; angina inestable</t>
  </si>
  <si>
    <t>Gingivitis crònica induïda per la placa</t>
  </si>
  <si>
    <t>Hepatopatia crònica inespecificada s/menció d'alcohol</t>
  </si>
  <si>
    <t>Edema de faringe o nasofaringe</t>
  </si>
  <si>
    <t>Variants migranya NCAL sense migr. no tract.no estat migr.</t>
  </si>
  <si>
    <t>Hemorràgia postmenopàusica</t>
  </si>
  <si>
    <t>Altr.trastorns inflamatoris d'òrgans genitals masculins</t>
  </si>
  <si>
    <t>EAP Vilafranca del Penedès</t>
  </si>
  <si>
    <t>Disàrtria</t>
  </si>
  <si>
    <t>PAC Sant Hilari</t>
  </si>
  <si>
    <t>EAP Pallars Sobirà</t>
  </si>
  <si>
    <t>Hospital Sant Joan de Déu (Martorell)</t>
  </si>
  <si>
    <t>Altres desarreglaments articulars, ncc, en cama</t>
  </si>
  <si>
    <t>Fractura d'estrès d'un altre os</t>
  </si>
  <si>
    <t>Altres limfoedemes; elefantiasi (no filarial) NOS</t>
  </si>
  <si>
    <t>Fractura columna dorsal [toràcica],tancada,s/lesió medul·lar</t>
  </si>
  <si>
    <t>Luxació de muscle, artic.acromioclavicular,oberta;clavícula</t>
  </si>
  <si>
    <t>EAP Barcelona 6E - La Salut</t>
  </si>
  <si>
    <t>Displàsia de coll uterí inespec. Anaplàsia, atípia NOS</t>
  </si>
  <si>
    <t>Úlcera corneal, inespecificada</t>
  </si>
  <si>
    <t>Fòbia inespecificada; ansietat-histèria NOS; fòbia NOS</t>
  </si>
  <si>
    <t>Estat mental alterat</t>
  </si>
  <si>
    <t>EAP Alta Ribagorça</t>
  </si>
  <si>
    <t>Atenció continuada domiciliària - Manso</t>
  </si>
  <si>
    <t>Flebitis i tromboflebitis lloc inespecificat</t>
  </si>
  <si>
    <t>Dermatitis inespecificada deguda al sol</t>
  </si>
  <si>
    <t>Hematúria no especificada</t>
  </si>
  <si>
    <t>Hemiblocatge branca esquerra;fascicular:ant./post.esquerre</t>
  </si>
  <si>
    <t>Meràlgia parestèsica;síndr.o compressió nervi femorocutani</t>
  </si>
  <si>
    <t>Altr.i nsp les.superf.cara[ull no]/coll/cuir cabellut,s/inf.</t>
  </si>
  <si>
    <t>Incontinència urinària mixta,esforç,ànsia(masc.)(femen.)</t>
  </si>
  <si>
    <t>Altres trastorns d'ull</t>
  </si>
  <si>
    <t>Enteritis bacteriana inespecificada</t>
  </si>
  <si>
    <t>Artrosi localitz.inesp.si primària o secund., pelvis i cuixa</t>
  </si>
  <si>
    <t>Neoplàsia benigna ronyó, excepte pelvis renal; ronyó NOS</t>
  </si>
  <si>
    <t>Altres i nsp ferides obertes de cap, no complicades; cap NOS</t>
  </si>
  <si>
    <t>Destret fetal afectant manejament mare, part actual</t>
  </si>
  <si>
    <t>Càlcul a uretra</t>
  </si>
  <si>
    <t>Altres malalties especif. de cabells i fol·licles pilosos</t>
  </si>
  <si>
    <t>Anomalies dentofacials inespecificades</t>
  </si>
  <si>
    <t>PAC Balaguer</t>
  </si>
  <si>
    <t>Neo.mal. altres llocs especificats d'estómac</t>
  </si>
  <si>
    <t>Altra emfisema;vesicular;panlobular;centrolobular;unilateral</t>
  </si>
  <si>
    <t>Fractura os(sos) nsp del peu [excepte dits], tancada;empenya</t>
  </si>
  <si>
    <t>Carcinoma in situ pell, lloc inespecificat</t>
  </si>
  <si>
    <t>Contusió dit del peu; ungla del dit del peu</t>
  </si>
  <si>
    <t>CSM Adults Dreta de l'Eixample</t>
  </si>
  <si>
    <t>Abscés periamigdalí; abscés amígdala; cel·lulitis periamig.</t>
  </si>
  <si>
    <t>Osteocondrosi juvenil peu; apofisitis calcània</t>
  </si>
  <si>
    <t>Hospital Comarcal de Sant Bernabé</t>
  </si>
  <si>
    <t>Cos estrany superf.(estella)dit(s) de mà, inf.,s/ferida ob.</t>
  </si>
  <si>
    <t>Altres trastorns múscul, lligament i fàscia</t>
  </si>
  <si>
    <t>Cos estrany aparell digestiu,lloc nsp;cos estrany empassat</t>
  </si>
  <si>
    <t>Esquinç./esquinça.costelles;s/lesió estern:condrocostal-art.</t>
  </si>
  <si>
    <t>Althaia, Hospital de Sant Joan de Déu</t>
  </si>
  <si>
    <t>Liomioma uterí</t>
  </si>
  <si>
    <t>Altres tenosinovitis mà i canell</t>
  </si>
  <si>
    <t>Cistocele de la línea del mig / central</t>
  </si>
  <si>
    <t>Neoplàsia benigna fetge i vies biliars;Ampul·la de Vater</t>
  </si>
  <si>
    <t>Complic.hipertensió afectant alt,ap.organisme ncc alt.lloc</t>
  </si>
  <si>
    <t>Peritonitis inespecificada; peritonitis NOS</t>
  </si>
  <si>
    <t>Mol·lusc contagiós</t>
  </si>
  <si>
    <t>Faringitis crònica; faringitis: atròfica, granulosa(crònica)</t>
  </si>
  <si>
    <t>Periodontosi; paradentosi</t>
  </si>
  <si>
    <t>Mucocele glàndules salivals; quist mucós d'extravasació</t>
  </si>
  <si>
    <t>Alteració cartílag articular, lloc inespecificat</t>
  </si>
  <si>
    <t>Bronquitis crònica obstructiva amb exacerbació (aguda)</t>
  </si>
  <si>
    <t>Fractura extrem inferior radi i cúbit, tancada</t>
  </si>
  <si>
    <t>Afecció eritematosa inesp.;eritema NOS;eritrodèrmia(secund.)</t>
  </si>
  <si>
    <t>Trastorns inespecificats de ronyó i urèter; NOS</t>
  </si>
  <si>
    <t>Altres conjuntivitis mucopurulentes; conjuntivitis catarral</t>
  </si>
  <si>
    <t>Altr.apendicitis; crònica, recurrent, recidivant, subaguda</t>
  </si>
  <si>
    <t>Hemiplegia afectant costat dominant</t>
  </si>
  <si>
    <t>Joc patològic</t>
  </si>
  <si>
    <t>Trastorn de personalitat límit</t>
  </si>
  <si>
    <t>Altres i nsp lesions superf.mà(ans),exc.dit(s),s/infecció</t>
  </si>
  <si>
    <t>Altr.trast.i trast.inespecif. d'os i cartílag; diafisitis</t>
  </si>
  <si>
    <t>Efectes tardans de la poliomielitis aguda</t>
  </si>
  <si>
    <t>Altres amenaces de part, condició antepart</t>
  </si>
  <si>
    <t>Tolerància anormal glucosa mare,compl.embaràs/part/puerperi</t>
  </si>
  <si>
    <t>Altres causes d'obstrucció treball part, part actual</t>
  </si>
  <si>
    <t>Altres i inesp. malalties de polpa i teixits periapicals</t>
  </si>
  <si>
    <t>Artrosi generalitzada (poliartrosi), lloc inespecificat</t>
  </si>
  <si>
    <t>Trastorns mentals inespecificats induïts per l'alcohol</t>
  </si>
  <si>
    <t>Hemorroides inesp.complicades; sagnants, prolapsades</t>
  </si>
  <si>
    <t>Altres símptomes que afecten el cap i el coll</t>
  </si>
  <si>
    <t>CSM Adults Maresme Sud</t>
  </si>
  <si>
    <t>Penetració globus ocular, amb cos estrany (no magnètic)</t>
  </si>
  <si>
    <t>Dolor intermenstrual; ovulació dolorosa</t>
  </si>
  <si>
    <t>Altres trastorns especif.de la tiroide; anormalitat de TBG</t>
  </si>
  <si>
    <t>Osteocondropatia inespecificada; apofisitis, epifisitis</t>
  </si>
  <si>
    <t>Hemorroides</t>
  </si>
  <si>
    <t>Síndrome seca;queratoconjuntivitis seca;malaltia de Sjögren</t>
  </si>
  <si>
    <t>CSM Adults Nou Barris Sud</t>
  </si>
  <si>
    <t>Trastorn falta atenció a/hiperactivitat;hiperactiu/impulsiu</t>
  </si>
  <si>
    <t>EAP Terra Alta</t>
  </si>
  <si>
    <t>Displàsia anal</t>
  </si>
  <si>
    <t>Dolor articular; artràlgia</t>
  </si>
  <si>
    <t>Neoplàsia benigna ovari</t>
  </si>
  <si>
    <t>PAC El Masnou</t>
  </si>
  <si>
    <t>PAC Sant Adrià del Besòs</t>
  </si>
  <si>
    <t>Disparèunia</t>
  </si>
  <si>
    <t>Abús d'alcohol, sense dependència, inespecificat</t>
  </si>
  <si>
    <t>Contusió ull, inespecificada; lesió d'ull NOS</t>
  </si>
  <si>
    <t>Afeccions hipertròfiques i atròf.inesp.de pell; atrofodèrmia</t>
  </si>
  <si>
    <t>Cirrosi biliar; colangitis destructiva no supurada crònica</t>
  </si>
  <si>
    <t>Gingivitis aguda</t>
  </si>
  <si>
    <t>Duodenitis sense menció d'hemorràgia</t>
  </si>
  <si>
    <t>Hepatitis crònica inespecificada</t>
  </si>
  <si>
    <t>Esquinços i esquinçam.lloc nsp genoll i cama;genoll/cama NOS</t>
  </si>
  <si>
    <t>Incontinència d'esforç femenina</t>
  </si>
  <si>
    <t>Alt. malalties especif.teixits durs dentals; esmalt irradiat</t>
  </si>
  <si>
    <t>Abrasió o cremada per fricció altr.,múlt.i nsp llocs, s/inf.</t>
  </si>
  <si>
    <t>Dolor abdominal quadrant inferior esquerre</t>
  </si>
  <si>
    <t>Clínica Terres de l'Ebre</t>
  </si>
  <si>
    <t>Cos estrany faringe; nasofaringe; gola NOS</t>
  </si>
  <si>
    <t>Ferida oberta cara, lloc inespecificat, no complicada</t>
  </si>
  <si>
    <t>EAP La Selva del Camp</t>
  </si>
  <si>
    <t>Trastorn inespecificat de l'aparell circulatori</t>
  </si>
  <si>
    <t>Altres trastorns d'orella</t>
  </si>
  <si>
    <t>Singlot</t>
  </si>
  <si>
    <t>CSM Adults Martí i Julià</t>
  </si>
  <si>
    <t>Dermatofitosi lloc nsp;NOS: favus,tinya micropòrica,tinya</t>
  </si>
  <si>
    <t>Afluixament mecànic de pròtesi d'articulació</t>
  </si>
  <si>
    <t>Úlcera duodenal crònica o inesp.perforada, sense obstrucció</t>
  </si>
  <si>
    <t>Dermatofitosi de peu; peu d'atleta; tinya de peu</t>
  </si>
  <si>
    <t>Altr.trastorns no inflamatoris esp.vulva,perineu;quist,edema</t>
  </si>
  <si>
    <t>Periodontitis apical crònica; granuloma apical o periapical</t>
  </si>
  <si>
    <t>Altres neo.mal.sense esp.lloc; càncer,carcinoma,malignitat</t>
  </si>
  <si>
    <t>Dolor articular, en mà</t>
  </si>
  <si>
    <t>Quists odontogènics de desenvolupament; quist dentíger</t>
  </si>
  <si>
    <t>Caquèxia; malaltia d'extenuació</t>
  </si>
  <si>
    <t>Hamartoma vascular; marques de naixement; taca vi de Porto</t>
  </si>
  <si>
    <t>Altres símptomes aparell digestiu; tenesme (rectal)</t>
  </si>
  <si>
    <t>Altr.deformitats adquirides turmell/peu;adq.,ncc:peu,talipes</t>
  </si>
  <si>
    <t>Ferida oberta front, no complicada; cella</t>
  </si>
  <si>
    <t>Cataracta no senil inespecificada</t>
  </si>
  <si>
    <t>Angiodisplàsia intestinal (sense menció d'hemorràgia)</t>
  </si>
  <si>
    <t>Iridociclitis inespecificada; uveïtis NOS</t>
  </si>
  <si>
    <t>Trastorn tiroïdal inespecificat</t>
  </si>
  <si>
    <t>Nevus no neoplàstic;nevus:senil,aracniforme,estel·lar,aranya</t>
  </si>
  <si>
    <t>Avortament il·legal, nsp, sense menció de complicació</t>
  </si>
  <si>
    <t>Neoplàsia benigna peritoneu i retroperitoneu; epipló</t>
  </si>
  <si>
    <t>Anomal.congèn.de cor inesp.;anomalia/malaltia congèn.cor NOS</t>
  </si>
  <si>
    <t>Hemorroides inespecificades trombosades</t>
  </si>
  <si>
    <t>Epífora de causa inespecificada</t>
  </si>
  <si>
    <t>Altr.trastorns esp.òrgans genitals masculins;atròfia,fibrosi</t>
  </si>
  <si>
    <t>Apendicitis aguda sense menció de peritonitis</t>
  </si>
  <si>
    <t>EAP Anglès</t>
  </si>
  <si>
    <t>Vaginisme; colpospasme; vulvisme</t>
  </si>
  <si>
    <t>Altres mal.esp.d'ungles;distròfia unguial;hipertròf.d'ungla</t>
  </si>
  <si>
    <t>Varices escrotals; varicocele</t>
  </si>
  <si>
    <t>Hèrnia, lloc inespecificat, sense obstrucció ni gangrena</t>
  </si>
  <si>
    <t>Artrosi inesp. si generalitzada o localitz.,en turmell i peu</t>
  </si>
  <si>
    <t>Balanopostitis; balanitis</t>
  </si>
  <si>
    <t>Fractura coll metacarpià(ans), tancada</t>
  </si>
  <si>
    <t>Trastorns excreció bilirubina;hiperbilirubinèmia congènita</t>
  </si>
  <si>
    <t>Multigràvida gran, part actual</t>
  </si>
  <si>
    <t>Altres encefalopaties</t>
  </si>
  <si>
    <t>Hipermetropia; alteració visió de lluny; hiperopia</t>
  </si>
  <si>
    <t>Altres ruptures sinovials</t>
  </si>
  <si>
    <t>IAM, paret inferoposterior, assistència inicial</t>
  </si>
  <si>
    <t>Liomioma intramural d'úter; liomioma intersticial d'úter</t>
  </si>
  <si>
    <t>Infecc. meningocòccica inespecif.; infec.meningocòccica NOS</t>
  </si>
  <si>
    <t>Sordesa conductiva inespecificada</t>
  </si>
  <si>
    <t>Contusió canell</t>
  </si>
  <si>
    <t>Contractura articular, en llocs múltiples</t>
  </si>
  <si>
    <t>Malaltia de Tietze; síndrome de l'articulació costocondral</t>
  </si>
  <si>
    <t>Neoplàsia maligna còlon descendent; còlon esquerre</t>
  </si>
  <si>
    <t>Vitiligen</t>
  </si>
  <si>
    <t>Deficiències  nutritives inespecificades</t>
  </si>
  <si>
    <t>Hemorràgia inesp.;ruptura vas sanguini NOS; h.espontània NEC</t>
  </si>
  <si>
    <t>CSM Adults Tortosa</t>
  </si>
  <si>
    <t>Agenèsia i disgenèsia renal; atròfia de ronyó congènita</t>
  </si>
  <si>
    <t>CSM Adults Gironès-Pla de l'Estany</t>
  </si>
  <si>
    <t>Trastorn d'adaptació amb ansietat</t>
  </si>
  <si>
    <t>Alteració secreció salival;ptialisme;sialorrea;xerostomia</t>
  </si>
  <si>
    <t>Trastorn bipolar i únic, maníac inespecificat</t>
  </si>
  <si>
    <t>Privació d'alcohol.; síndrome: d'abstinència, de privació</t>
  </si>
  <si>
    <t>Altres reaccions adverses a aliments, no classif.altre lloc</t>
  </si>
  <si>
    <t>Artrosi inesp. si generalitzada o localitzada, en mà</t>
  </si>
  <si>
    <t>Infart agut subendocardíac, assistència inicial</t>
  </si>
  <si>
    <t>Alteracions formació dents;aplàsia/hipoplàsia:cement,esmalt</t>
  </si>
  <si>
    <t>Infertilitat femenina origen tubari; blocatge; oclusió</t>
  </si>
  <si>
    <t>Fractura extrem superior de la tíbia (sola), tancada</t>
  </si>
  <si>
    <t>Deformitat equino-vara adquirida peu; peu de pinya adquirit</t>
  </si>
  <si>
    <t>Altra i inespecífica dependència de l'alcohol, en remissió</t>
  </si>
  <si>
    <t>Hirsutisme;hipertricosi:NOS,lanuginosa adquirida;politríquia</t>
  </si>
  <si>
    <t>Pericarditis aguda inespecificada; infecciosa NOS; seca</t>
  </si>
  <si>
    <t>Deformitat musculoesquelètica adquir.altre lloc especificat</t>
  </si>
  <si>
    <t>Aterosclerosi generalitzada i inespecificada</t>
  </si>
  <si>
    <t>Resultats anormals nsp expl.funcional de la tiroide</t>
  </si>
  <si>
    <t>Dermatitis de contacte i altres èczemes</t>
  </si>
  <si>
    <t>Grip causada per virus grip 2009 A(H1N1) amb pneumònia</t>
  </si>
  <si>
    <t>Altres i els inespecificats defectes de la coagulació;retard</t>
  </si>
  <si>
    <t>Hèrnia d'altres localitzacions especificades amb obstrucció</t>
  </si>
  <si>
    <t>Dermatitis al·lèrgica i de contacte de parpella</t>
  </si>
  <si>
    <t>EAP Vendrell</t>
  </si>
  <si>
    <t>Sinovitis i tenosinovitis</t>
  </si>
  <si>
    <t>Cel·lulitis i abscés inespecificat del dit del peu</t>
  </si>
  <si>
    <t>Peritonitis (aguda) generalitzada</t>
  </si>
  <si>
    <t>Artrosi localitzada primària, lloc no especificat</t>
  </si>
  <si>
    <t>Obstrucció intestinal inespecif.; enterostenosi; oclusió</t>
  </si>
  <si>
    <t>Artropatia psoriàsica</t>
  </si>
  <si>
    <t>Altres opacitats vítries; mosques volants</t>
  </si>
  <si>
    <t>Síndrome uretral no veneri NOS</t>
  </si>
  <si>
    <t>Hospital Comarcal de Blanes</t>
  </si>
  <si>
    <t>Paràlisi agitant; parkinsonisme o malaltia de Parkinson NOS</t>
  </si>
  <si>
    <t>Alteració cartílag articular; esquinçament, ruptura antics</t>
  </si>
  <si>
    <t>Altr.símpt.referents a nutrició/metabolisme/desenvolupament</t>
  </si>
  <si>
    <t>Disrítmia cardíaca</t>
  </si>
  <si>
    <t>Cel·lulitis/abscés cama,excep.peu;turmell;anca;genoll;cuixa</t>
  </si>
  <si>
    <t>Hipertròfia de llavis (vulvars); hipertròfia de vulva NOS</t>
  </si>
  <si>
    <t>Vòmits persistents</t>
  </si>
  <si>
    <t>Capsulitis adhesiva de muscle</t>
  </si>
  <si>
    <t>Altres insomnis no especificats</t>
  </si>
  <si>
    <t>Altr.troballa immunològica no específica i la inespecificada</t>
  </si>
  <si>
    <t>Hematoma que complica un procediment</t>
  </si>
  <si>
    <t>Insomni amb apnea del son no especificat</t>
  </si>
  <si>
    <t>Altre càlcul a bufeta urinària; pedra de bufeta urinària</t>
  </si>
  <si>
    <t>Osteomielitis inespecificada, lloc inespecificat</t>
  </si>
  <si>
    <t>Esquinços i esquinçaments de genoll i cama</t>
  </si>
  <si>
    <t>Altr.trastorns no inflamatoris esp.de vagina; hemorràgia</t>
  </si>
  <si>
    <t>Cos estrany còrnia</t>
  </si>
  <si>
    <t>Quist radicular; quist: apical (periodòntic), periapical</t>
  </si>
  <si>
    <t>Contusió regió muscle</t>
  </si>
  <si>
    <t>Edema angioneuròtic; urticària gegant</t>
  </si>
  <si>
    <t>Tenosinovitis peu i turmell</t>
  </si>
  <si>
    <t>EAP Arbúcies - Sant Hilari</t>
  </si>
  <si>
    <t>Trastorn depressiu major, episodi recurrent, inespecificat</t>
  </si>
  <si>
    <t>Pol·laciúria; augment de la freqüència de micció</t>
  </si>
  <si>
    <t>Emmetzinament p/fàrmac o medicament inespecificat</t>
  </si>
  <si>
    <t>Esquinços i esquinçaments lumbars</t>
  </si>
  <si>
    <t>Altra otitis mitjana serosa crònica; serohemorràgica</t>
  </si>
  <si>
    <t>EAP Barcelona 4B - Les Corts-Pedralbes</t>
  </si>
  <si>
    <t>EAP Barcelona 5B - Sant Elies</t>
  </si>
  <si>
    <t>Esquizofrènia tipus paranoide inespecificada</t>
  </si>
  <si>
    <t>Hiperplàsia local benig pròst no obstr urinària ni alt símp</t>
  </si>
  <si>
    <t>ICO L'Hospitalet</t>
  </si>
  <si>
    <t>Fractura radi (sol) part inespecificada, tancada</t>
  </si>
  <si>
    <t>Hiperparatiroïdismes inespecificat</t>
  </si>
  <si>
    <t>Concussió inespecificada</t>
  </si>
  <si>
    <t>Hipoparatiroïdisme; paratiroïditis (autoimmunitària)</t>
  </si>
  <si>
    <t>Maltractament de l'adult, nsp; abús de la persona NOS</t>
  </si>
  <si>
    <t>Fractura part inespecificada de peroné (sol), tancada</t>
  </si>
  <si>
    <t>Liomioma subserós d'úter; liomioma subperitoneal d'úter</t>
  </si>
  <si>
    <t>Desarreglament de banya posterior de menisc intern</t>
  </si>
  <si>
    <t>Hipertonicitat de bufeta urinària; hiperactivitat</t>
  </si>
  <si>
    <t>Altres cel·lulitis i abscessos</t>
  </si>
  <si>
    <t>Ascariasi. Ascaridiasi, inf.per Ascaris lumbricoides</t>
  </si>
  <si>
    <t>Rinitis al·lèrgica deguda a pol·len; pol·linosi</t>
  </si>
  <si>
    <t>Cremada 1r grau [eritema] cara i cap, lloc inespecificat</t>
  </si>
  <si>
    <t>Contusió turmell</t>
  </si>
  <si>
    <t>Lesió intracranial alt/nsp s/ferida intrac.obe.s/pèrd.cons.</t>
  </si>
  <si>
    <t>Otitis mitjana aguda no supurada; catarro tubotimpànic agut</t>
  </si>
  <si>
    <t>Altr. símptomes musculoesquelètics referibles a extremitats</t>
  </si>
  <si>
    <t>Lesió artèria o vena intercostal</t>
  </si>
  <si>
    <t>Altres trastorns de la uretra i el tracte urinari</t>
  </si>
  <si>
    <t>Altres reaccions agudes a estrès; trastorn situacional agut</t>
  </si>
  <si>
    <t>Amenaça avortament, s/part durant episodi actual atenció</t>
  </si>
  <si>
    <t>Emmetzinament p/tranquil·litzants benzodiazepínics;diazepam</t>
  </si>
  <si>
    <t>Malaltia inflamatòr.mama;fístula mamil·lar;abscés arèola</t>
  </si>
  <si>
    <t>Otitis externa infecciosa inespecificada; otitis aguda</t>
  </si>
  <si>
    <t>Septicèmia inespecificada; septicèmia NOS</t>
  </si>
  <si>
    <t>Efectes de calor inespecificats</t>
  </si>
  <si>
    <t>Tumefacció, massa o bony al cap i coll</t>
  </si>
  <si>
    <t>Vermellor o supuració ocular</t>
  </si>
  <si>
    <t>Altres trastorns de parpella</t>
  </si>
  <si>
    <t>Cicatriu queloide; queloide; cicatriu hipertròfica</t>
  </si>
  <si>
    <t>EAP Sant Quirze de Besora</t>
  </si>
  <si>
    <t>Febre no especificada</t>
  </si>
  <si>
    <t>Estenosi i estretor coll uterí; atrèsia (adquirida)</t>
  </si>
  <si>
    <t>Malaltia inespecificada de glàndules salivals</t>
  </si>
  <si>
    <t>Oclusió artèria cerebral inespecificada, s/infart cerebral</t>
  </si>
  <si>
    <t>Trastorn inespecificat de la posició dental</t>
  </si>
  <si>
    <t>Diverticulitis de còlon (s/hemorràgia, amb diverticulosi)</t>
  </si>
  <si>
    <t>Deformitat adquirida de nas; desenvolupament excessiu</t>
  </si>
  <si>
    <t>Uretritis no venèria inespecificada</t>
  </si>
  <si>
    <t>Hiperplàsia de pròstata</t>
  </si>
  <si>
    <t>Esclerosi nuclear; cataracta brunescens; cataracta nuclear</t>
  </si>
  <si>
    <t>Altres convulsions</t>
  </si>
  <si>
    <t>Ruptura completa no traumàtica del manegot dels rotadors</t>
  </si>
  <si>
    <t>Pruïja d'òrgans genitals</t>
  </si>
  <si>
    <t>Esquinçament antic de nansa de galleda del menisc intern</t>
  </si>
  <si>
    <t>CUAP El Prat de Llobregat</t>
  </si>
  <si>
    <t>Fractura falange o falanges inespecif. de la mà, tancada</t>
  </si>
  <si>
    <t>Pruïja anal; coïssor perianal</t>
  </si>
  <si>
    <t>Dependència de cocaïna, contínua</t>
  </si>
  <si>
    <t>Esquinços i esquinçaments lligament lateral intern de genoll</t>
  </si>
  <si>
    <t>Coartació aorta (preductal)(postduc.); hipoplàsia arc aòrtic</t>
  </si>
  <si>
    <t>Hem.subarac.p/lesió s/ferida intracr.ober.consc.nsp</t>
  </si>
  <si>
    <t>Altres anèmies ferropèniques especif.; síndr. Paterson-Kelly</t>
  </si>
  <si>
    <t>Helmintiasi intestinal inespecificada</t>
  </si>
  <si>
    <t>Altres</t>
  </si>
  <si>
    <t>Ovaris poliquístics; síndrome de Stein-Leventhal</t>
  </si>
  <si>
    <t>Disfunció psicosexual amb alt.disfuncions psicosex.espec.</t>
  </si>
  <si>
    <t>Fractura ossos nasals, tancada</t>
  </si>
  <si>
    <t>Adipositat localitzada; coixinet adipós</t>
  </si>
  <si>
    <t>Altres trastorns de l'esquena i trastorns de l'esquena NE</t>
  </si>
  <si>
    <t>Infecció per altre Estafilococ</t>
  </si>
  <si>
    <t>Migranya sense aura sense migr. no tract.no estat migr.</t>
  </si>
  <si>
    <t>Osteocondrosi juvenil d'extremitat inferior, excepte peu</t>
  </si>
  <si>
    <t>Trast.i símpt.musculoesquelètics inesp.referibles al coll</t>
  </si>
  <si>
    <t>Vaginitis atròfica postmenopàusica;vaginitis senil(atròfica)</t>
  </si>
  <si>
    <t>PAC Seròs</t>
  </si>
  <si>
    <t>Deslliurament amb cesària prèvia; compl.antepart,part actual</t>
  </si>
  <si>
    <t>CSM Adults Reus</t>
  </si>
  <si>
    <t>Blocatge auriculoventricular inesp.; (incomplet) (parcial)</t>
  </si>
  <si>
    <t>Queratoconjuntivitis seca, inespecificada com a de Sjögren</t>
  </si>
  <si>
    <t>CAC Ciutat Meridiana</t>
  </si>
  <si>
    <t>Quist solitari mama</t>
  </si>
  <si>
    <t>PAC Gavà</t>
  </si>
  <si>
    <t>PAC Llançà</t>
  </si>
  <si>
    <t>Menstruació escassa o infreqüent; hipo,oligo/menorrea</t>
  </si>
  <si>
    <t>Hospital Residència Sant Camil</t>
  </si>
  <si>
    <t>Regió lumbar, amb claudicació neurogènica</t>
  </si>
  <si>
    <t>CAC Baix Berguedà - Gironella</t>
  </si>
  <si>
    <t>Altres símptomes referits a articulacions, en turmell i peu</t>
  </si>
  <si>
    <t>Anomalia congènita inespecificada</t>
  </si>
  <si>
    <t>Bronquitis crònica simple; catarral; tos del fumador</t>
  </si>
  <si>
    <t>Altres malalties maxil·lars especificades; querubisme</t>
  </si>
  <si>
    <t>Malaltia faríngia inespecificada</t>
  </si>
  <si>
    <t>Hemorràgia subaracnoïdal; hemorràgia meníngia; romput</t>
  </si>
  <si>
    <t>Lesió d'esclafament lloc inespecificat</t>
  </si>
  <si>
    <t>Malestar i fatiga</t>
  </si>
  <si>
    <t>Entesopatia regió del maluc; bursitis de maluc</t>
  </si>
  <si>
    <t>Hiperplàsia pròstatica NE si obstr urinària i alt símpt</t>
  </si>
  <si>
    <t>Espasme de laringe; laringisme (estridulós)</t>
  </si>
  <si>
    <t>Colecistitis aguda i crònica</t>
  </si>
  <si>
    <t>Cos estrany altres i combinades localitzacions de l'ull</t>
  </si>
  <si>
    <t>Hiperplàsia local benig pròst si obstr urinària i alt símpt</t>
  </si>
  <si>
    <t>PAC La Mina</t>
  </si>
  <si>
    <t>PAC Caldes de Montbui</t>
  </si>
  <si>
    <t>Esplenomegàlia; augment de volum de melsa</t>
  </si>
  <si>
    <t>Neoplàsia maligna bronqui i pulmó inespecificat</t>
  </si>
  <si>
    <t>Hiperèmia de conjuntiva</t>
  </si>
  <si>
    <t>Trastorn inespecif. d'hipòfisi i del seu control hipotalàmic</t>
  </si>
  <si>
    <t>CSM Adults Ripollès</t>
  </si>
  <si>
    <t>Altres trastorns hepàtics especificats; hepatoptosi</t>
  </si>
  <si>
    <t>EAP Sant Sadurní d'Anoia</t>
  </si>
  <si>
    <t>Artropatia inespecificada, en cama</t>
  </si>
  <si>
    <t>Efecte tòxic substància nsp no medicinal en relació a origen</t>
  </si>
  <si>
    <t>Àntrax i furóncol natja; anus; regió glútia</t>
  </si>
  <si>
    <t>CAC Just Oliveres</t>
  </si>
  <si>
    <t>Fractura columna dorsal [toràcica], oberta,s/lesió medul·lar</t>
  </si>
  <si>
    <t>Malaltia crònica inespecificada d'amígdala i adenoides</t>
  </si>
  <si>
    <t>Trast. neuròtic de somatització; trastorn:de Briquet, sever</t>
  </si>
  <si>
    <t>Hiperpotassèmia; hiperkalèmia; potassi:excés,intoxicació</t>
  </si>
  <si>
    <t>Trastorn d'orella inespecificat</t>
  </si>
  <si>
    <t>Altr.troballes nsp d'orina; cristal·lúria; melanúria</t>
  </si>
  <si>
    <t>Asma extrínseca, amb exacerbació aguda</t>
  </si>
  <si>
    <t>Altres fractures extrem distal radi (sol), obertes</t>
  </si>
  <si>
    <t>Trastorns mentals persistents inesp per cond cls alt lloc</t>
  </si>
  <si>
    <t>Emmetzinament p/hormones ovàriques i substituts sintètics</t>
  </si>
  <si>
    <t>Només vòmits</t>
  </si>
  <si>
    <t>Altres abscessos de vulva; àntrax, furóncol</t>
  </si>
  <si>
    <t>Complicació inesp. d'embaràs, sense especificar l'episodi</t>
  </si>
  <si>
    <t>Polimiàlgia reumàtica</t>
  </si>
  <si>
    <t>Neoplàsia maligna lòbul superior, bronqui o pulmó</t>
  </si>
  <si>
    <t>Hemoptisi</t>
  </si>
  <si>
    <t>Hèrnia ventral incisional,s/obstrucció ni gangrena;postoper.</t>
  </si>
  <si>
    <t>Embassament articular, en cama</t>
  </si>
  <si>
    <t>Fractura altres ossos cara,tanc.; alvèol; paladar</t>
  </si>
  <si>
    <t>Artrosi localitzada secundària, en cama</t>
  </si>
  <si>
    <t>Malalties de llavis; abscés,cel·lulitis,fístula,hipertròfia</t>
  </si>
  <si>
    <t>Retards del desenvolupament no especificats</t>
  </si>
  <si>
    <t>Efectes tardans de la tuberculosi respiratòria o inespecíf.</t>
  </si>
  <si>
    <t>Granuloma piogen; granuloma: sèptic, supurat, telangiectàtic</t>
  </si>
  <si>
    <t>Luxació dit mà, part inespecificada, tancada</t>
  </si>
  <si>
    <t>Insuficiència respiratòria aguda; NOS</t>
  </si>
  <si>
    <t>Altr.fract.extrem distal radi(sol),tanc;fract.Dupuytren radi</t>
  </si>
  <si>
    <t>CUAP Vic</t>
  </si>
  <si>
    <t>Carcinoma de cèl basals pell extrem inferior incloent maluc</t>
  </si>
  <si>
    <t>Ferida oberta dit(s) del peu</t>
  </si>
  <si>
    <t>Quist triquilemmal</t>
  </si>
  <si>
    <t>PAC Baix Ebre</t>
  </si>
  <si>
    <t>Fractura diàfisi de clavícula, tancada</t>
  </si>
  <si>
    <t>EAP Solsonès</t>
  </si>
  <si>
    <t>Prolapse rectal; conducte anal, mucosa rectal; proctoptosi</t>
  </si>
  <si>
    <t>Calazi; quist de Meibom (glàndula)</t>
  </si>
  <si>
    <t>Hospital d'Igualada</t>
  </si>
  <si>
    <t>Cel·lulitis i abscés parts toves orals; angina de Ludwig</t>
  </si>
  <si>
    <t>Trastorn no inflamatori inespecificat de vagina</t>
  </si>
  <si>
    <t>Indicació nsp assist./interv.relac.amb part, episodi nsp</t>
  </si>
  <si>
    <t>Altres i nsp lesions de maluc i cuixa</t>
  </si>
  <si>
    <t>PAC Manlleu</t>
  </si>
  <si>
    <t>Cos estrany sac conjuntival</t>
  </si>
  <si>
    <t>Altres símptomes referibles a l'esquena; panniculitis sacre</t>
  </si>
  <si>
    <t>CSM Adults Baix Empordà</t>
  </si>
  <si>
    <t>Queratitis superficial, inespecificada</t>
  </si>
  <si>
    <t>Anquilosi articular, en avantbraç</t>
  </si>
  <si>
    <t>Esquinços i esquinçaments de muscle i braç</t>
  </si>
  <si>
    <t>Otosclerosi inespecificada</t>
  </si>
  <si>
    <t>Efecte tòxic alcohol etílic; alcohol:desnaturalitzat, de gra</t>
  </si>
  <si>
    <t>Perforació intestinal</t>
  </si>
  <si>
    <t>Fractura falange(s) de la mà, localitz. múltiples, tancada</t>
  </si>
  <si>
    <t>Contusió cara, excepte ull(s), cuir cabellut i coll</t>
  </si>
  <si>
    <t>Esquinços i esquinçaments de canell i mà</t>
  </si>
  <si>
    <t>Altra otorrea; otorràgia</t>
  </si>
  <si>
    <t>Despreniment de retina amb defecte retinal inespecificat</t>
  </si>
  <si>
    <t>Venes varicoses extrem. inferiors amb complicacions</t>
  </si>
  <si>
    <t>Altres mal.espec.de leucòcits;reacció leucemoide limfocítica</t>
  </si>
  <si>
    <t>Otitis mitjana mucoide crònica simple o inespecificada</t>
  </si>
  <si>
    <t>Ferida oberta dit(s) de la mà</t>
  </si>
  <si>
    <t>Ili paralític; ili adinàmic; ili (intestí) (budell) (còlon)</t>
  </si>
  <si>
    <t>Luxació de muscle inespecificat, tancada; húmer NOS</t>
  </si>
  <si>
    <t>Reumatisme palindròmic, lloc inespecificat</t>
  </si>
  <si>
    <t>Pitiriasi versicolor;inf.per Malassezia [Pityrosporum]furfur</t>
  </si>
  <si>
    <t>Altres complicacions del sistema digestiu</t>
  </si>
  <si>
    <t>Altres i nsp lesions muscle i braç; aixella, regió escapular</t>
  </si>
  <si>
    <t>Endometriosi d'altres llocs especif.; bufeta urinària;pulmó</t>
  </si>
  <si>
    <t>EAP Montcada i Reixac</t>
  </si>
  <si>
    <t>EAP Prat Llobregat 3 - Dr. Pujol Capçada</t>
  </si>
  <si>
    <t>Concusió amb pèrdua de consciència de 30 minuts o menys</t>
  </si>
  <si>
    <t>Despreniment de coroide inespecificat</t>
  </si>
  <si>
    <t>CSM Adults Tarragona Sud</t>
  </si>
  <si>
    <t>CUAP Cerdanyola - Ripollet</t>
  </si>
  <si>
    <t>Altra sinusitis crònica; pansinusitis crònica</t>
  </si>
  <si>
    <t>Dolor articular, en avantbraç</t>
  </si>
  <si>
    <t>Diabetis a/manifestac.oftàlmiques,tipus II controlada</t>
  </si>
  <si>
    <t>Conjuntivitis fol·licular aguda;fol·liculosi conjuntival NOS</t>
  </si>
  <si>
    <t>Hospital Santa Maria</t>
  </si>
  <si>
    <t>EAP Alfarràs - Almenar</t>
  </si>
  <si>
    <t>Endometriosi ovàrica; quist de xocolata d'ovari</t>
  </si>
  <si>
    <t>Infertilitat femenina d'origen inespecificat</t>
  </si>
  <si>
    <t>Cifosi postural de l'adolescent</t>
  </si>
  <si>
    <t>Episcleritis periòdica fugaç</t>
  </si>
  <si>
    <t>Altres i nsp lesions superficials de tronc, sense infecció</t>
  </si>
  <si>
    <t>Hospital Universitari de Vic</t>
  </si>
  <si>
    <t>Trastorn no inflamatori inespecificat de coll uterí</t>
  </si>
  <si>
    <t>Hem.subdural p/lesió s/ferida intracr.ober.consc.nsp</t>
  </si>
  <si>
    <t>Trastorn inespecificat d'òrgans genitals masculins</t>
  </si>
  <si>
    <t>Altr.trastorns especif.de bufeta urinària;bufeta calcificada</t>
  </si>
  <si>
    <t>Infecció per altre Estreptococ</t>
  </si>
  <si>
    <t>Pèrdua dents p/accident,extraccio,malaltia periodòntica</t>
  </si>
  <si>
    <t>Esput anormal; esput anormal:quantitat,color,olor,excessiu</t>
  </si>
  <si>
    <t>Cremada 1r grau [eritema] tronc, lloc inespecificat</t>
  </si>
  <si>
    <t>Cos estrany superf.alt.,múlt.i nsp lloc.,a/inf.s/ferida ob.</t>
  </si>
  <si>
    <t>Nòdul pulmonar solitari</t>
  </si>
  <si>
    <t>Altres inflamacions de parpelles</t>
  </si>
  <si>
    <t>PAC Banyoles</t>
  </si>
  <si>
    <t>Artropatia transitòria, en cama</t>
  </si>
  <si>
    <t>Altres signes i símptomes de mama; induració de mama</t>
  </si>
  <si>
    <t>Contusió tronc</t>
  </si>
  <si>
    <t>Amigdalitis crònica</t>
  </si>
  <si>
    <t>Hipersòmnia amb apnea del son no especificada</t>
  </si>
  <si>
    <t>Hipotensió</t>
  </si>
  <si>
    <t>PAC Esplugues de Llobregat</t>
  </si>
  <si>
    <t>Hèrnia inguinal</t>
  </si>
  <si>
    <t>Polineuropatia en diabetis</t>
  </si>
  <si>
    <t>Altres formes de despreniment de retina</t>
  </si>
  <si>
    <t>Hemorroides externes sense menció de complicació</t>
  </si>
  <si>
    <t>Neoplàsia de natura inespecificada aparell respiratori</t>
  </si>
  <si>
    <t>Embassament articular, lloc inespecificat</t>
  </si>
  <si>
    <t>Herpes zòster amb altres complicacions de sistema nerviós</t>
  </si>
  <si>
    <t>Otitis mitjana supurada inesp.; otitis mitjana purulenta NOS</t>
  </si>
  <si>
    <t>Artropatia inespecificada, en turmell i peu</t>
  </si>
  <si>
    <t>Pancreatitis crònica; NOS;infecciosa,intersticial;recidivant</t>
  </si>
  <si>
    <t>Miringitis aguda inespecificada; timpanitis aguda NOS</t>
  </si>
  <si>
    <t>Luxació altr.parts peu,oberta;falange del peu;dit(s) del peu</t>
  </si>
  <si>
    <t>Ferida(es) oberta(es)(múltiples) llocs nsp, complicada</t>
  </si>
  <si>
    <t>Esquizofrènia inespecificada crònica</t>
  </si>
  <si>
    <t>Pius Hospital de Valls</t>
  </si>
  <si>
    <t>Altra conjuntivitis i la inespecificada</t>
  </si>
  <si>
    <t>Neuropatia perifèrica hereditària/idiopàtica inespecificada</t>
  </si>
  <si>
    <t>Altres trastorns d'esquena inesp.; anquilosi columna NOS</t>
  </si>
  <si>
    <t>Talassèmia, no especificada</t>
  </si>
  <si>
    <t>Hemoptisi no especificada</t>
  </si>
  <si>
    <t>Herpes genital</t>
  </si>
  <si>
    <t>Trastorn depressiu major, episodi únic, lleu</t>
  </si>
  <si>
    <t>Estridor</t>
  </si>
  <si>
    <t>Altra anormalitat de la micció</t>
  </si>
  <si>
    <t>Dolor agut</t>
  </si>
  <si>
    <t>Embaràs postterme, amb part durant l'episodi actual atenció</t>
  </si>
  <si>
    <t>Prepuci redundant i fimosi;adherències prepuci;parafimosi</t>
  </si>
  <si>
    <t>HTA transitòria d'embaràs, nsp episodi atenció</t>
  </si>
  <si>
    <t>Trastorn somatoforme indiferenciat; trast. somatof. atípic</t>
  </si>
  <si>
    <t>Discapacitat intel.lectual lleu</t>
  </si>
  <si>
    <t>EAP Vandellòs i l'Hospitalet de l'Infant</t>
  </si>
  <si>
    <t>EAP Sils - Vidreres - Maçanet Selva</t>
  </si>
  <si>
    <t>Luxació de turmell, tancada</t>
  </si>
  <si>
    <t>Efecte tardà fractura extremitats superiors</t>
  </si>
  <si>
    <t>EAP Manresa 2 - Plaça Catalunya</t>
  </si>
  <si>
    <t>Anèmia ferropènica secundària a ingesta inadequada de ferro</t>
  </si>
  <si>
    <t>Diarrea funcional</t>
  </si>
  <si>
    <t>PAC Agramunt</t>
  </si>
  <si>
    <t>Altres dermatitis per radiació solar; dany cutani solar NOS</t>
  </si>
  <si>
    <t>Trastorns d'adaptació amb alteració mixta d'emocions i condu</t>
  </si>
  <si>
    <t>Endometriosi peritoneu pelvià; lligam.ample;sac Douglas</t>
  </si>
  <si>
    <t>Hepatitis vírica B s/coma hepàtic crònica, s/hepatitis delta</t>
  </si>
  <si>
    <t>Diverticulosi intestí prim (s/hemorràgia ni diverticulitis)</t>
  </si>
  <si>
    <t>Insuficiència cardíaca esquerra; edema agut de pulmó</t>
  </si>
  <si>
    <t>Hipertròfia d'amígdales només</t>
  </si>
  <si>
    <t>Ruptura no traumàtica de tendó inespecificat</t>
  </si>
  <si>
    <t>Peu pla congènit; peu pla convex de balancí congènit</t>
  </si>
  <si>
    <t>PAC Blanes</t>
  </si>
  <si>
    <t>Esquinçament cartílag o menisc externs de genoll, recent</t>
  </si>
  <si>
    <t>Espitau Val d'Aran</t>
  </si>
  <si>
    <t>Altres afeccions encefàliques</t>
  </si>
  <si>
    <t>Carcinoma cèl basals pell orella i conducte auditiu extern</t>
  </si>
  <si>
    <t>Menorràgia premenopàusica; climatèrica; inici menopausa</t>
  </si>
  <si>
    <t>Neoplàsia maligna recte; ampul·la rectal</t>
  </si>
  <si>
    <t>Dolor abdominal quadrant superior esquerre</t>
  </si>
  <si>
    <t>Altr.símptomes esp.associats a/òrgans genitals femenins</t>
  </si>
  <si>
    <t>Ruptura no traumàtica dels tendons flexors mà i canell</t>
  </si>
  <si>
    <t>PAC Pla d'Urgell</t>
  </si>
  <si>
    <t>Cremada solar; cremades de primer grau</t>
  </si>
  <si>
    <t>Endometriosi uterina; de: coll uterí, interna, miometri</t>
  </si>
  <si>
    <t>CUAP Santa Coloma</t>
  </si>
  <si>
    <t>Neoplàsia benigna pell de tronc, excepte escrot; llombrígol</t>
  </si>
  <si>
    <t>Dèficit mineral, no clas.alt.lloc;dèficit:calci, iode</t>
  </si>
  <si>
    <t>Actinomicosi cutània; eritrasma; tricomicosi axil·lar</t>
  </si>
  <si>
    <t>Bacterièmia</t>
  </si>
  <si>
    <t>Trastorn d'ull inespecificat</t>
  </si>
  <si>
    <t>Neoplàsia maligna cervell inespecificat; fossa cranial NOS</t>
  </si>
  <si>
    <t>Esquinçament cartílag o menisc interns del genoll, recent</t>
  </si>
  <si>
    <t>CAC Centelles</t>
  </si>
  <si>
    <t>Retinopatia diabètica pol post.; microaneurismes diab.retina</t>
  </si>
  <si>
    <t>EAP Malgrat de Mar</t>
  </si>
  <si>
    <t>Dermatitis de parpella per herpes zòster; herp.zòst.oftàlmic</t>
  </si>
  <si>
    <t>Tras bipol I, amb episodi recent mixt, greu no psicòtic</t>
  </si>
  <si>
    <t>Insuficiència cardíaca congestiva no especificada</t>
  </si>
  <si>
    <t>Lordosi (adquirida) (postural)</t>
  </si>
  <si>
    <t>Deliri degut a condicions classificades en altre lloc</t>
  </si>
  <si>
    <t>Hidronefrosi; hidrocalicosi; hidroureteronefrosi</t>
  </si>
  <si>
    <t>Altre restrenyiment</t>
  </si>
  <si>
    <t>Enterobiasi. Infecció per: cucs filiformes</t>
  </si>
  <si>
    <t>Cardiomiopatia secundària inespecificada</t>
  </si>
  <si>
    <t>Bronquitis crònica</t>
  </si>
  <si>
    <t>Laringofaringitis aguda</t>
  </si>
  <si>
    <t>Alteració cartílag articular, en regió pelviana i cuixa</t>
  </si>
  <si>
    <t>Fractura mal definida ossos del tronc, tancada</t>
  </si>
  <si>
    <t>EAP Barcelona 2E - Esq.Eixample-Casanova</t>
  </si>
  <si>
    <t>Dermatocalàsia</t>
  </si>
  <si>
    <t>Blefarocalàsia; pseudoptosi</t>
  </si>
  <si>
    <t>Secció trocanteriana nsp, tancada; trocànter:NOS,major,menor</t>
  </si>
  <si>
    <t>Fractura falange(s) proximal(s) o mitjana(es) de mà, tancada</t>
  </si>
  <si>
    <t>Falta de coordinació; atàxia NOS; incoordinació muscular</t>
  </si>
  <si>
    <t>Panhipopituïtarisme; caquèxia pituïtària; necrosi hipòfisi</t>
  </si>
  <si>
    <t>Hospital de Sant Celoni</t>
  </si>
  <si>
    <t>IAM, paret inferolateral, assistència inicial</t>
  </si>
  <si>
    <t>Ferida oberta pavelló orella, no complicada; de l'aurícula</t>
  </si>
  <si>
    <t>PAC Gandesa</t>
  </si>
  <si>
    <t>CSM Hospitalet de Llobregat</t>
  </si>
  <si>
    <t>Picada insecte no verinós altres, múlt. i nsp llocs.,inf.</t>
  </si>
  <si>
    <t>Pèrdua visual no qualificada d'un ull</t>
  </si>
  <si>
    <t>EAP Llançà</t>
  </si>
  <si>
    <t>Dermatitis contacte i altr.èczemes per altr.product.químics</t>
  </si>
  <si>
    <t>PAC Bonavista</t>
  </si>
  <si>
    <t>Broncospasme agut</t>
  </si>
  <si>
    <t>Quist preauricular</t>
  </si>
  <si>
    <t>Espina bífida amb hidrocèfal, regió inespecificada</t>
  </si>
  <si>
    <t>Trastorn inespecif.de moviments oculars; estrabisme NOS</t>
  </si>
  <si>
    <t>Hemorràgia que complica un procediment</t>
  </si>
  <si>
    <t>Trastorn inespecificat de mama</t>
  </si>
  <si>
    <t>Supraglotitis, inespecificada sense menció d'obstrucció</t>
  </si>
  <si>
    <t>Pròstata nodular sense obstrucció urinària</t>
  </si>
  <si>
    <t>Dolor abdominal altra localització especificada, múltiple</t>
  </si>
  <si>
    <t>Altres anèmies espec.; diseritropoètica, dishematopoètica</t>
  </si>
  <si>
    <t>Preeclàmpsia lleu o inesp.en antepart, s/part durant atenció</t>
  </si>
  <si>
    <t>IAM, lloc inespecificat, assistència inespecificada</t>
  </si>
  <si>
    <t>Regió lumbar, sense claudicació neurogènica</t>
  </si>
  <si>
    <t>Altr.i inesp.psicosis reactives; psicosi: histèrica,estupor</t>
  </si>
  <si>
    <t>Mononeuritis membre inferior inespecificada</t>
  </si>
  <si>
    <t>Insuficiència renal</t>
  </si>
  <si>
    <t>Reacció adaptació a/trastorn d'altres emocions;xoc cultural</t>
  </si>
  <si>
    <t>Urticària idiopàtica</t>
  </si>
  <si>
    <t>PAC Torreforta</t>
  </si>
  <si>
    <t>Otitis mitjana aguda serosa; secretora aguda o subaguda</t>
  </si>
  <si>
    <t>Herpes genital inespecificat; herpes progenital</t>
  </si>
  <si>
    <t>EAP Sant Celoni</t>
  </si>
  <si>
    <t>PAC Corbera</t>
  </si>
  <si>
    <t>Altres trastorns esp.de ronyó i urèter; adherències; pòlip</t>
  </si>
  <si>
    <t>Ferida oberta avantbraç, no complicada</t>
  </si>
  <si>
    <t>Hipotensió inespecificada; hipotensió (arterial) NOS</t>
  </si>
  <si>
    <t>Lesió intracranial alt/nsp s/ferida intrac.obe.consc.nsp</t>
  </si>
  <si>
    <t>Hemorroides internes complicades; sagnants, prolapsades</t>
  </si>
  <si>
    <t>Gastritis aguda amb hemorràgia</t>
  </si>
  <si>
    <t>Tos ferina (catarro) per organisme inespecificat</t>
  </si>
  <si>
    <t>HTA essencial benigna complicant embaràs, part i puerperi</t>
  </si>
  <si>
    <t>Septicèmia pneumocòccica</t>
  </si>
  <si>
    <t>Sibilants</t>
  </si>
  <si>
    <t>Hemoperitoneu (no traumàtic)</t>
  </si>
  <si>
    <t>Valvulopatia tricúspide no reumàtica</t>
  </si>
  <si>
    <t>Hemorràgia de la pubertat; menorràgia puberal</t>
  </si>
  <si>
    <t>Diàstasi muscular; diàstasi de rectes (de l'abdomen)</t>
  </si>
  <si>
    <t>Hospital Comarcal Móra d'Ebre</t>
  </si>
  <si>
    <t>Mareig per moviment; avió; vaixell; viatges</t>
  </si>
  <si>
    <t>Altra infecció postoperatòria;abscés:ferida,punt sutura</t>
  </si>
  <si>
    <t>Alt.mal.faríngia no class.alt.lloc;abscés faringe/nasofar.</t>
  </si>
  <si>
    <t>Altres trastorns d'orella externa</t>
  </si>
  <si>
    <t>Altres trastorns articulars especificats, en braç</t>
  </si>
  <si>
    <t>Fractura diàfisi de cúbit (sol), tancada</t>
  </si>
  <si>
    <t>Ferida oberta cuir cabellut, complicada</t>
  </si>
  <si>
    <t>Salpingitis i ooforitis no esp.com aguda, subaguda o crònica</t>
  </si>
  <si>
    <t>PAC Santa Coloma de Farners</t>
  </si>
  <si>
    <t>Ferida oberta nas, lloc inespecificat, no complicada</t>
  </si>
  <si>
    <t>Infeccions ag.vies respiratòries altes múltiples llocs</t>
  </si>
  <si>
    <t>Fractura diàfisi metacarpià(ans), tancada</t>
  </si>
  <si>
    <t>Artrosi localitzada primària, en cama</t>
  </si>
  <si>
    <t>Hospital General de Catalunya</t>
  </si>
  <si>
    <t>Fractura olècran de cúbit, tancada</t>
  </si>
  <si>
    <t>Úlcera duodenal crònica o inesp. sagnant, sense obstrucció</t>
  </si>
  <si>
    <t>Efectes tardans alt.mal.infecc.i parasit.i les inespecif.</t>
  </si>
  <si>
    <t>Altr.deform.valgues peus,congèn.;talipes:equinovalg,pla valg</t>
  </si>
  <si>
    <t>Altres desarreglaments articulars, ncc, en altres llocs esp.</t>
  </si>
  <si>
    <t>Abrasió dental, inespecificada</t>
  </si>
  <si>
    <t>Oníquia i paroníquia dit mà; panaritium; perioníquia</t>
  </si>
  <si>
    <t>Símptomes generals</t>
  </si>
  <si>
    <t>Dolor articular, en llocs múltiples</t>
  </si>
  <si>
    <t>Abscés glàndules salivals</t>
  </si>
  <si>
    <t>Grip amb altres manifestacions, excepte respiratòries</t>
  </si>
  <si>
    <t>Alèxia i dislèxia; alèxia (amb agrafia)</t>
  </si>
  <si>
    <t>Àntrax i furóncol tronc; paret: abdominal,toràcica</t>
  </si>
  <si>
    <t>Estat paranoide simple</t>
  </si>
  <si>
    <t>Urticària per fred i calor; urticària tèrmica</t>
  </si>
  <si>
    <t>Trast.conducció nsp;blocatge cardíac NOS;síndr.Stokes-Adams</t>
  </si>
  <si>
    <t>Batecs prematurs inespecif.; batecs ectòpics; extrasístoles</t>
  </si>
  <si>
    <t>Punció o laceració accidentals durant un procediment;catèter</t>
  </si>
  <si>
    <t>Astigmatisme inespecificat</t>
  </si>
  <si>
    <t>Malaltia de pericardi inespecificada</t>
  </si>
  <si>
    <t>Prolapse uterovaginal incomplet</t>
  </si>
  <si>
    <t>Ferida oberta avantbraç que afecta els tendons</t>
  </si>
  <si>
    <t>Dolor articular, en braç</t>
  </si>
  <si>
    <t>EAP Cervera</t>
  </si>
  <si>
    <t>Símptomes que afecten l'aparell urinari</t>
  </si>
  <si>
    <t>Fractura falange(s)proximal(s) o mitjana(es) de la mà,oberta</t>
  </si>
  <si>
    <t>Cos estrany retingut a la parpella</t>
  </si>
  <si>
    <t>EAP Torroella de Montgrí</t>
  </si>
  <si>
    <t>Ruptura no traumàtica del tendó d'Aquil·les</t>
  </si>
  <si>
    <t>Grip</t>
  </si>
  <si>
    <t>Altr.neuropaties perif.idiopàt.espec.;paràlisi supranuclear</t>
  </si>
  <si>
    <t>Orquitis i epididimitis en malalties classificades altr.lloc</t>
  </si>
  <si>
    <t>Otàlgia</t>
  </si>
  <si>
    <t>Complicacions per pròtesi articular interna</t>
  </si>
  <si>
    <t>Luxació genoll inespecificada, tancada</t>
  </si>
  <si>
    <t>Altres sorolls cardíacs anormals; frec precordial</t>
  </si>
  <si>
    <t>Corioretinitis, inesp.; coroïditis NOS; retinitis NOS</t>
  </si>
  <si>
    <t>Malaltia inespecificada de teixits durs de les dents</t>
  </si>
  <si>
    <t>Tuberculosi pulmonar inespecif., sense examen</t>
  </si>
  <si>
    <t>Altr.símptomes/síndromes especials nsp,no clasif.altre lloc</t>
  </si>
  <si>
    <t>Monoplegia membre inferior, afectant costat dominant</t>
  </si>
  <si>
    <t>Còlic</t>
  </si>
  <si>
    <t>Otitis externa per Càndida; otomicosi en una moniliasi</t>
  </si>
  <si>
    <t>Disfunció ovàrica inespecificada</t>
  </si>
  <si>
    <t>PAC Sant Boi de Llobregat</t>
  </si>
  <si>
    <t>Queratitis puntejada; puntejada superficial de Thygeson</t>
  </si>
  <si>
    <t>Eritema multiforme</t>
  </si>
  <si>
    <t>Impetigen; pèmfig del nadó; impetiginitz.d'altres dermatosis</t>
  </si>
  <si>
    <t>Esquinçament de retina forma de ferradura,sense despreniment</t>
  </si>
  <si>
    <t>Desarreglament de banya anterior de menisc intern</t>
  </si>
  <si>
    <t>Esquinçament de nansa de galleda del menisc extern</t>
  </si>
  <si>
    <t>Efecte tardà fractura columna vertebral/tronc,s/les.medul·la</t>
  </si>
  <si>
    <t>Trastorn depressiu major, episodi recurrent, lleu</t>
  </si>
  <si>
    <t>Edema cerebral</t>
  </si>
  <si>
    <t>Altr.trast.esp.relac.amb síndr.manegot rotadors del muscle</t>
  </si>
  <si>
    <t>EAP Rubí 1</t>
  </si>
  <si>
    <t>Pingüècula</t>
  </si>
  <si>
    <t>CAC La Llagosta</t>
  </si>
  <si>
    <t>Llavi fes unilateral incomplet</t>
  </si>
  <si>
    <t>Altres efectes de causes externes;estat gravitacional anorm.</t>
  </si>
  <si>
    <t>Tenosinovitis bicipital</t>
  </si>
  <si>
    <t>Quist renal congènit únic</t>
  </si>
  <si>
    <t>Sordesa mixta, conductiva i neurosensorial</t>
  </si>
  <si>
    <t>Altr.afec.maternes actuals,complicant antepart, part actual</t>
  </si>
  <si>
    <t>Altra malabsorció intestinal especif.;enteropatia exsudativa</t>
  </si>
  <si>
    <t>Adherències peritoneals pelvianes,femenines(post/oper.,inf.)</t>
  </si>
  <si>
    <t>Azoospèrmia;infertilitat absoluta;aplàsia germinal(cèl·lul.)</t>
  </si>
  <si>
    <t>Altr.infeccions locals espec.pell/teixit subcutani;boqueres</t>
  </si>
  <si>
    <t>Exostosi lloc inespecificat; esperó ossi NOS</t>
  </si>
  <si>
    <t>Altres infeccions per [E. Coli] no especificades</t>
  </si>
  <si>
    <t>Altres símptomes afectant sist. nerviós i musculoesquelètic</t>
  </si>
  <si>
    <t>Quist de glàndula de Bartholin; quist conducte de Bartholin</t>
  </si>
  <si>
    <t>Malalties cabells i fol·licles pilosos</t>
  </si>
  <si>
    <t>Carcinoma in situ aparell respiratori, part inespecificada</t>
  </si>
  <si>
    <t>Síndrome de dentició</t>
  </si>
  <si>
    <t>EAP Polinyà - Sentmenat</t>
  </si>
  <si>
    <t>Dolor abdominal quadrant superior dret</t>
  </si>
  <si>
    <t>Altr.blocatges branca esquerra;NOS;complet;tronc pral.</t>
  </si>
  <si>
    <t>Sèpsia greu</t>
  </si>
  <si>
    <t>Dolor agut per traumatisme</t>
  </si>
  <si>
    <t>Àntrax i furóncol cara; cara[excepte ull];orella;nas</t>
  </si>
  <si>
    <t>Sang en femta; melena</t>
  </si>
  <si>
    <t>Neuropatia autonòmica perifèrica idiopàtica; sínd. si caroti</t>
  </si>
  <si>
    <t>Pterigi inespecificat</t>
  </si>
  <si>
    <t>Enrojolament; rubor excessiu</t>
  </si>
  <si>
    <t>Artropatia gotosa crònica sense menció de tofus</t>
  </si>
  <si>
    <t>Altr.complicac.ferides quirúrg.obstètriques, episodi no esp.</t>
  </si>
  <si>
    <t>Úlcera duodenal nsp aguda,crònica s/hemor.o perfor.s/obstr.</t>
  </si>
  <si>
    <t>Clínica Salus Infirmorum</t>
  </si>
  <si>
    <t>Luxació de muscle,(artic.)acromioclavicular,tanc.;clavícula</t>
  </si>
  <si>
    <t>Altres ferides obertes especificades d'annexos oculars</t>
  </si>
  <si>
    <t>CSM Adults Mútua de Terrassa</t>
  </si>
  <si>
    <t>Trast mental transitori inespec condicions class alt lloc</t>
  </si>
  <si>
    <t>Neo.mal.secund.i nsp ganglis limf.aixella i EESS;braquials</t>
  </si>
  <si>
    <t>Neo.benign.teix.connectiu i parts toves,EEII inclou maluc</t>
  </si>
  <si>
    <t>Deshidratació</t>
  </si>
  <si>
    <t>Altr compli mecàniques NE disp orto, implant, empelt interns</t>
  </si>
  <si>
    <t>Otitis mitjana serosa crònica; catarro tubotimpànic crònic</t>
  </si>
  <si>
    <t>Dependència de cànem, en remissió</t>
  </si>
  <si>
    <t>Trastorn depressiu atípic</t>
  </si>
  <si>
    <t>Contusió còrtex (cerebral) s/ferida intr.ober.estat cons.nsp</t>
  </si>
  <si>
    <t>Infecció per Haemophilus influenzae [H.influenzae] nsp</t>
  </si>
  <si>
    <t>Trastorns vasculars òrgans genitals masculins; trombosi</t>
  </si>
  <si>
    <t>Tolerància anormal glucosa mare,compl. antepart, part actual</t>
  </si>
  <si>
    <t>Obstrucció urinària no classificada a cap altre lloc</t>
  </si>
  <si>
    <t>Tos ferina (catarro)</t>
  </si>
  <si>
    <t>Diabetis mellitus materna complicant embaràs/part/puerperi</t>
  </si>
  <si>
    <t>Contusió localitzacions múltiples muscle i braç</t>
  </si>
  <si>
    <t>Trastorn delirant; Malaltia de Sander, Delusions sistematitz</t>
  </si>
  <si>
    <t>Varices amb inflamació; dermatitis d'estasi EEII</t>
  </si>
  <si>
    <t>Antigen específic de pròstata elevat (APE)</t>
  </si>
  <si>
    <t>Compressió cerebral;cerebral(del tronc):compressió,herniació</t>
  </si>
  <si>
    <t>Reacció aguda inespecificada a estrès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</si>
</sst>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1484"/>
  <sheetViews>
    <sheetView tabSelected="1" workbookViewId="0"/>
  </sheetViews>
  <sheetFormatPr defaultColWidth="11.42578125"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e">
        <f ca="1">E00251513453021</f>
        <v>#NAME?</v>
      </c>
      <c r="B2">
        <v>440</v>
      </c>
      <c r="C2" t="s">
        <v>12</v>
      </c>
      <c r="D2" s="1">
        <v>41071</v>
      </c>
      <c r="F2">
        <v>1</v>
      </c>
      <c r="G2">
        <v>3051</v>
      </c>
      <c r="H2" t="s">
        <v>13</v>
      </c>
      <c r="J2" t="s">
        <v>14</v>
      </c>
      <c r="K2">
        <v>49</v>
      </c>
      <c r="L2" t="s">
        <v>15</v>
      </c>
    </row>
    <row r="3" spans="1:12">
      <c r="A3" t="e">
        <f ca="1">E00251513453021</f>
        <v>#NAME?</v>
      </c>
      <c r="B3">
        <v>440</v>
      </c>
      <c r="C3" t="s">
        <v>12</v>
      </c>
      <c r="D3" s="1">
        <v>41709</v>
      </c>
      <c r="F3">
        <v>1</v>
      </c>
      <c r="G3">
        <v>460</v>
      </c>
      <c r="H3" t="s">
        <v>16</v>
      </c>
      <c r="J3" t="s">
        <v>14</v>
      </c>
      <c r="K3">
        <v>51</v>
      </c>
      <c r="L3" t="s">
        <v>15</v>
      </c>
    </row>
    <row r="4" spans="1:12">
      <c r="A4" t="e">
        <f ca="1">E00251513453021</f>
        <v>#NAME?</v>
      </c>
      <c r="B4">
        <v>440</v>
      </c>
      <c r="C4" t="s">
        <v>12</v>
      </c>
      <c r="D4" s="1">
        <v>43035</v>
      </c>
      <c r="F4">
        <v>1</v>
      </c>
      <c r="G4">
        <v>38023</v>
      </c>
      <c r="H4" t="s">
        <v>17</v>
      </c>
      <c r="J4" t="s">
        <v>14</v>
      </c>
      <c r="K4">
        <v>54</v>
      </c>
      <c r="L4" t="s">
        <v>15</v>
      </c>
    </row>
    <row r="5" spans="1:12">
      <c r="A5" t="e">
        <f ca="1">E00251427224021</f>
        <v>#NAME?</v>
      </c>
      <c r="B5">
        <v>10</v>
      </c>
      <c r="C5" t="s">
        <v>18</v>
      </c>
      <c r="D5" s="1">
        <v>41298</v>
      </c>
      <c r="F5">
        <v>2</v>
      </c>
      <c r="G5">
        <v>2448</v>
      </c>
      <c r="H5" t="s">
        <v>19</v>
      </c>
      <c r="J5" t="s">
        <v>14</v>
      </c>
      <c r="K5">
        <v>51</v>
      </c>
      <c r="L5" t="s">
        <v>15</v>
      </c>
    </row>
    <row r="6" spans="1:12">
      <c r="A6" t="e">
        <f ca="1">E00251715553021</f>
        <v>#NAME?</v>
      </c>
      <c r="B6">
        <v>62</v>
      </c>
      <c r="C6" t="s">
        <v>20</v>
      </c>
      <c r="D6" s="1">
        <v>41670</v>
      </c>
      <c r="F6">
        <v>1</v>
      </c>
      <c r="G6">
        <v>79029</v>
      </c>
      <c r="H6" t="s">
        <v>21</v>
      </c>
      <c r="J6" t="s">
        <v>14</v>
      </c>
      <c r="K6">
        <v>55</v>
      </c>
      <c r="L6" t="s">
        <v>22</v>
      </c>
    </row>
    <row r="7" spans="1:12">
      <c r="A7" t="e">
        <f ca="1">E00251513363121</f>
        <v>#NAME?</v>
      </c>
      <c r="B7">
        <v>445</v>
      </c>
      <c r="C7" t="s">
        <v>23</v>
      </c>
      <c r="D7" s="1">
        <v>42083</v>
      </c>
      <c r="F7">
        <v>1</v>
      </c>
      <c r="G7">
        <v>5950</v>
      </c>
      <c r="H7" t="s">
        <v>24</v>
      </c>
      <c r="J7" t="s">
        <v>14</v>
      </c>
      <c r="K7">
        <v>64</v>
      </c>
      <c r="L7" t="s">
        <v>15</v>
      </c>
    </row>
    <row r="8" spans="1:12">
      <c r="A8" t="e">
        <f ca="1">E00251429173021</f>
        <v>#NAME?</v>
      </c>
      <c r="B8">
        <v>293</v>
      </c>
      <c r="C8" t="s">
        <v>25</v>
      </c>
      <c r="D8" s="1">
        <v>41212</v>
      </c>
      <c r="F8">
        <v>3</v>
      </c>
      <c r="G8">
        <v>4019</v>
      </c>
      <c r="H8" t="s">
        <v>26</v>
      </c>
      <c r="J8" t="s">
        <v>14</v>
      </c>
      <c r="K8">
        <v>62</v>
      </c>
      <c r="L8" t="s">
        <v>15</v>
      </c>
    </row>
    <row r="9" spans="1:12">
      <c r="A9" t="e">
        <f ca="1">E00251513453021</f>
        <v>#NAME?</v>
      </c>
      <c r="B9">
        <v>440</v>
      </c>
      <c r="C9" t="s">
        <v>12</v>
      </c>
      <c r="D9" s="1">
        <v>43069</v>
      </c>
      <c r="F9">
        <v>3</v>
      </c>
      <c r="G9">
        <v>7862</v>
      </c>
      <c r="H9" t="s">
        <v>27</v>
      </c>
      <c r="J9" t="s">
        <v>14</v>
      </c>
      <c r="K9">
        <v>54</v>
      </c>
      <c r="L9" t="s">
        <v>22</v>
      </c>
    </row>
    <row r="10" spans="1:12">
      <c r="A10" t="e">
        <f ca="1">E00251619840821</f>
        <v>#NAME?</v>
      </c>
      <c r="B10">
        <v>1273</v>
      </c>
      <c r="C10" t="s">
        <v>28</v>
      </c>
      <c r="D10" s="1">
        <v>41309</v>
      </c>
      <c r="F10">
        <v>1</v>
      </c>
      <c r="G10">
        <v>93</v>
      </c>
      <c r="H10" t="s">
        <v>29</v>
      </c>
      <c r="J10" t="s">
        <v>14</v>
      </c>
      <c r="K10">
        <v>37</v>
      </c>
      <c r="L10" t="s">
        <v>15</v>
      </c>
    </row>
    <row r="11" spans="1:12">
      <c r="A11" t="e">
        <f ca="1">E00251430391921</f>
        <v>#NAME?</v>
      </c>
      <c r="B11">
        <v>469</v>
      </c>
      <c r="C11" t="s">
        <v>30</v>
      </c>
      <c r="D11" s="1">
        <v>42781</v>
      </c>
      <c r="F11">
        <v>1</v>
      </c>
      <c r="G11">
        <v>78906</v>
      </c>
      <c r="H11" t="s">
        <v>31</v>
      </c>
      <c r="J11" t="s">
        <v>14</v>
      </c>
      <c r="K11">
        <v>61</v>
      </c>
      <c r="L11" t="s">
        <v>22</v>
      </c>
    </row>
    <row r="12" spans="1:12">
      <c r="A12" t="e">
        <f ca="1">E00251430391921</f>
        <v>#NAME?</v>
      </c>
      <c r="B12">
        <v>718</v>
      </c>
      <c r="C12" t="s">
        <v>32</v>
      </c>
      <c r="D12" s="1">
        <v>40933</v>
      </c>
      <c r="E12">
        <v>5</v>
      </c>
      <c r="F12">
        <v>2</v>
      </c>
      <c r="G12">
        <v>3360</v>
      </c>
      <c r="H12" t="s">
        <v>33</v>
      </c>
      <c r="J12" t="s">
        <v>34</v>
      </c>
      <c r="K12">
        <v>56</v>
      </c>
      <c r="L12" t="s">
        <v>15</v>
      </c>
    </row>
    <row r="13" spans="1:12">
      <c r="A13" t="e">
        <f ca="1">E00251524963521</f>
        <v>#NAME?</v>
      </c>
      <c r="B13">
        <v>1273</v>
      </c>
      <c r="C13" t="s">
        <v>28</v>
      </c>
      <c r="D13" s="1">
        <v>41421</v>
      </c>
      <c r="F13">
        <v>1</v>
      </c>
      <c r="G13">
        <v>22800</v>
      </c>
      <c r="H13" t="s">
        <v>35</v>
      </c>
      <c r="J13" t="s">
        <v>14</v>
      </c>
      <c r="K13">
        <v>51</v>
      </c>
      <c r="L13" t="s">
        <v>15</v>
      </c>
    </row>
    <row r="14" spans="1:12">
      <c r="A14" t="e">
        <f ca="1">E00251429173021</f>
        <v>#NAME?</v>
      </c>
      <c r="B14">
        <v>293</v>
      </c>
      <c r="C14" t="s">
        <v>25</v>
      </c>
      <c r="D14" s="1">
        <v>41780</v>
      </c>
      <c r="F14">
        <v>1</v>
      </c>
      <c r="G14">
        <v>6929</v>
      </c>
      <c r="H14" t="s">
        <v>36</v>
      </c>
      <c r="J14" t="s">
        <v>14</v>
      </c>
      <c r="K14">
        <v>64</v>
      </c>
      <c r="L14" t="s">
        <v>15</v>
      </c>
    </row>
    <row r="15" spans="1:12">
      <c r="A15" t="e">
        <f ca="1">E00251429173021</f>
        <v>#NAME?</v>
      </c>
      <c r="B15">
        <v>293</v>
      </c>
      <c r="C15" t="s">
        <v>25</v>
      </c>
      <c r="D15" s="1">
        <v>41627</v>
      </c>
      <c r="F15">
        <v>1</v>
      </c>
      <c r="G15">
        <v>4019</v>
      </c>
      <c r="H15" t="s">
        <v>26</v>
      </c>
      <c r="J15" t="s">
        <v>14</v>
      </c>
      <c r="K15">
        <v>63</v>
      </c>
      <c r="L15" t="s">
        <v>15</v>
      </c>
    </row>
    <row r="16" spans="1:12">
      <c r="A16" t="e">
        <f ca="1">E00251429173021</f>
        <v>#NAME?</v>
      </c>
      <c r="B16">
        <v>293</v>
      </c>
      <c r="C16" t="s">
        <v>25</v>
      </c>
      <c r="D16" s="1">
        <v>41711</v>
      </c>
      <c r="F16">
        <v>1</v>
      </c>
      <c r="G16">
        <v>4019</v>
      </c>
      <c r="H16" t="s">
        <v>26</v>
      </c>
      <c r="J16" t="s">
        <v>14</v>
      </c>
      <c r="K16">
        <v>64</v>
      </c>
      <c r="L16" t="s">
        <v>15</v>
      </c>
    </row>
    <row r="17" spans="1:12">
      <c r="A17" t="e">
        <f ca="1">E00251429173021</f>
        <v>#NAME?</v>
      </c>
      <c r="B17">
        <v>293</v>
      </c>
      <c r="C17" t="s">
        <v>25</v>
      </c>
      <c r="D17" s="1">
        <v>41780</v>
      </c>
      <c r="F17">
        <v>2</v>
      </c>
      <c r="G17">
        <v>4019</v>
      </c>
      <c r="H17" t="s">
        <v>26</v>
      </c>
      <c r="J17" t="s">
        <v>14</v>
      </c>
      <c r="K17">
        <v>64</v>
      </c>
      <c r="L17" t="s">
        <v>15</v>
      </c>
    </row>
    <row r="18" spans="1:12">
      <c r="A18" t="e">
        <f ca="1">E00251429173021</f>
        <v>#NAME?</v>
      </c>
      <c r="B18">
        <v>293</v>
      </c>
      <c r="C18" t="s">
        <v>25</v>
      </c>
      <c r="D18" s="1">
        <v>41988</v>
      </c>
      <c r="F18">
        <v>1</v>
      </c>
      <c r="G18">
        <v>4019</v>
      </c>
      <c r="H18" t="s">
        <v>26</v>
      </c>
      <c r="J18" t="s">
        <v>14</v>
      </c>
      <c r="K18">
        <v>64</v>
      </c>
      <c r="L18" t="s">
        <v>15</v>
      </c>
    </row>
    <row r="19" spans="1:12">
      <c r="A19" t="e">
        <f ca="1">E00251531500821</f>
        <v>#NAME?</v>
      </c>
      <c r="B19">
        <v>1786</v>
      </c>
      <c r="C19" t="s">
        <v>37</v>
      </c>
      <c r="D19" s="1">
        <v>41815</v>
      </c>
      <c r="F19">
        <v>1</v>
      </c>
      <c r="G19">
        <v>92231</v>
      </c>
      <c r="H19" t="s">
        <v>38</v>
      </c>
      <c r="J19" t="s">
        <v>14</v>
      </c>
      <c r="K19">
        <v>45</v>
      </c>
      <c r="L19" t="s">
        <v>15</v>
      </c>
    </row>
    <row r="20" spans="1:12">
      <c r="A20" t="e">
        <f ca="1">E00251427224021</f>
        <v>#NAME?</v>
      </c>
      <c r="B20">
        <v>10</v>
      </c>
      <c r="C20" t="s">
        <v>18</v>
      </c>
      <c r="D20" s="1">
        <v>42738</v>
      </c>
      <c r="F20">
        <v>1</v>
      </c>
      <c r="G20">
        <v>486</v>
      </c>
      <c r="H20" t="s">
        <v>39</v>
      </c>
      <c r="J20" t="s">
        <v>14</v>
      </c>
      <c r="K20">
        <v>54</v>
      </c>
      <c r="L20" t="s">
        <v>15</v>
      </c>
    </row>
    <row r="21" spans="1:12">
      <c r="A21" t="e">
        <f ca="1">E00251513363121</f>
        <v>#NAME?</v>
      </c>
      <c r="B21">
        <v>445</v>
      </c>
      <c r="C21" t="s">
        <v>23</v>
      </c>
      <c r="D21" s="1">
        <v>42019</v>
      </c>
      <c r="F21">
        <v>1</v>
      </c>
      <c r="G21">
        <v>2169</v>
      </c>
      <c r="H21" t="s">
        <v>40</v>
      </c>
      <c r="J21" t="s">
        <v>14</v>
      </c>
      <c r="K21">
        <v>64</v>
      </c>
      <c r="L21" t="s">
        <v>15</v>
      </c>
    </row>
    <row r="22" spans="1:12">
      <c r="A22" t="e">
        <f ca="1">E00251528898821</f>
        <v>#NAME?</v>
      </c>
      <c r="B22">
        <v>286</v>
      </c>
      <c r="C22" t="s">
        <v>41</v>
      </c>
      <c r="D22" s="1">
        <v>41761</v>
      </c>
      <c r="F22">
        <v>1</v>
      </c>
      <c r="G22">
        <v>7243</v>
      </c>
      <c r="H22" t="s">
        <v>42</v>
      </c>
      <c r="J22" t="s">
        <v>14</v>
      </c>
      <c r="K22">
        <v>60</v>
      </c>
      <c r="L22" t="s">
        <v>15</v>
      </c>
    </row>
    <row r="23" spans="1:12">
      <c r="A23" t="e">
        <f ca="1">E00251429173021</f>
        <v>#NAME?</v>
      </c>
      <c r="B23">
        <v>293</v>
      </c>
      <c r="C23" t="s">
        <v>25</v>
      </c>
      <c r="D23" s="1">
        <v>43053</v>
      </c>
      <c r="F23">
        <v>1</v>
      </c>
      <c r="G23">
        <v>7804</v>
      </c>
      <c r="H23" t="s">
        <v>43</v>
      </c>
      <c r="J23" t="s">
        <v>14</v>
      </c>
      <c r="K23">
        <v>67</v>
      </c>
      <c r="L23" t="s">
        <v>22</v>
      </c>
    </row>
    <row r="24" spans="1:12">
      <c r="A24" t="e">
        <f ca="1">E00251430391921</f>
        <v>#NAME?</v>
      </c>
      <c r="B24">
        <v>469</v>
      </c>
      <c r="C24" t="s">
        <v>30</v>
      </c>
      <c r="D24" s="1">
        <v>41312</v>
      </c>
      <c r="F24">
        <v>1</v>
      </c>
      <c r="G24">
        <v>71590</v>
      </c>
      <c r="H24" t="s">
        <v>44</v>
      </c>
      <c r="J24" t="s">
        <v>14</v>
      </c>
      <c r="K24">
        <v>57</v>
      </c>
      <c r="L24" t="s">
        <v>15</v>
      </c>
    </row>
    <row r="25" spans="1:12">
      <c r="A25" t="e">
        <f ca="1">E00251528898821</f>
        <v>#NAME?</v>
      </c>
      <c r="B25">
        <v>286</v>
      </c>
      <c r="C25" t="s">
        <v>41</v>
      </c>
      <c r="D25" s="1">
        <v>41660</v>
      </c>
      <c r="F25">
        <v>1</v>
      </c>
      <c r="G25">
        <v>7243</v>
      </c>
      <c r="H25" t="s">
        <v>42</v>
      </c>
      <c r="J25" t="s">
        <v>14</v>
      </c>
      <c r="K25">
        <v>60</v>
      </c>
      <c r="L25" t="s">
        <v>15</v>
      </c>
    </row>
    <row r="26" spans="1:12">
      <c r="A26" t="e">
        <f ca="1">E00251432416521</f>
        <v>#NAME?</v>
      </c>
      <c r="B26">
        <v>464</v>
      </c>
      <c r="C26" t="s">
        <v>45</v>
      </c>
      <c r="D26" s="1">
        <v>41256</v>
      </c>
      <c r="F26">
        <v>1</v>
      </c>
      <c r="G26">
        <v>78659</v>
      </c>
      <c r="H26" t="s">
        <v>46</v>
      </c>
      <c r="J26" t="s">
        <v>14</v>
      </c>
      <c r="K26">
        <v>38</v>
      </c>
      <c r="L26" t="s">
        <v>22</v>
      </c>
    </row>
    <row r="27" spans="1:12">
      <c r="A27" t="e">
        <f ca="1">E00251439519721</f>
        <v>#NAME?</v>
      </c>
      <c r="B27">
        <v>1786</v>
      </c>
      <c r="C27" t="s">
        <v>37</v>
      </c>
      <c r="D27" s="1">
        <v>43091</v>
      </c>
      <c r="F27">
        <v>2</v>
      </c>
      <c r="G27">
        <v>4659</v>
      </c>
      <c r="H27" t="s">
        <v>47</v>
      </c>
      <c r="J27" t="s">
        <v>14</v>
      </c>
      <c r="K27">
        <v>62</v>
      </c>
      <c r="L27" t="s">
        <v>15</v>
      </c>
    </row>
    <row r="28" spans="1:12">
      <c r="A28" t="e">
        <f ca="1">E00251619840821</f>
        <v>#NAME?</v>
      </c>
      <c r="B28">
        <v>1273</v>
      </c>
      <c r="C28" t="s">
        <v>28</v>
      </c>
      <c r="D28" s="1">
        <v>41464</v>
      </c>
      <c r="F28">
        <v>1</v>
      </c>
      <c r="G28">
        <v>460</v>
      </c>
      <c r="H28" t="s">
        <v>16</v>
      </c>
      <c r="J28" t="s">
        <v>14</v>
      </c>
      <c r="K28">
        <v>37</v>
      </c>
      <c r="L28" t="s">
        <v>15</v>
      </c>
    </row>
    <row r="29" spans="1:12">
      <c r="A29" t="e">
        <f ca="1">E00251513453021</f>
        <v>#NAME?</v>
      </c>
      <c r="B29">
        <v>440</v>
      </c>
      <c r="C29" t="s">
        <v>12</v>
      </c>
      <c r="D29" s="1">
        <v>42187</v>
      </c>
      <c r="F29">
        <v>1</v>
      </c>
      <c r="G29">
        <v>4019</v>
      </c>
      <c r="H29" t="s">
        <v>26</v>
      </c>
      <c r="J29" t="s">
        <v>14</v>
      </c>
      <c r="K29">
        <v>52</v>
      </c>
      <c r="L29" t="s">
        <v>15</v>
      </c>
    </row>
    <row r="30" spans="1:12">
      <c r="A30" t="e">
        <f ca="1">E00251513453021</f>
        <v>#NAME?</v>
      </c>
      <c r="B30">
        <v>440</v>
      </c>
      <c r="C30" t="s">
        <v>12</v>
      </c>
      <c r="D30" s="1">
        <v>41060</v>
      </c>
      <c r="F30">
        <v>1</v>
      </c>
      <c r="G30">
        <v>61172</v>
      </c>
      <c r="H30" t="s">
        <v>48</v>
      </c>
      <c r="J30" t="s">
        <v>14</v>
      </c>
      <c r="K30">
        <v>49</v>
      </c>
      <c r="L30" t="s">
        <v>15</v>
      </c>
    </row>
    <row r="31" spans="1:12">
      <c r="A31" t="e">
        <f ca="1">E00251513453021</f>
        <v>#NAME?</v>
      </c>
      <c r="B31">
        <v>440</v>
      </c>
      <c r="C31" t="s">
        <v>12</v>
      </c>
      <c r="D31" s="1">
        <v>42201</v>
      </c>
      <c r="F31">
        <v>2</v>
      </c>
      <c r="G31">
        <v>4019</v>
      </c>
      <c r="H31" t="s">
        <v>26</v>
      </c>
      <c r="J31" t="s">
        <v>14</v>
      </c>
      <c r="K31">
        <v>52</v>
      </c>
      <c r="L31" t="s">
        <v>15</v>
      </c>
    </row>
    <row r="32" spans="1:12">
      <c r="A32" t="e">
        <f ca="1">E00251619840821</f>
        <v>#NAME?</v>
      </c>
      <c r="B32">
        <v>1273</v>
      </c>
      <c r="C32" t="s">
        <v>28</v>
      </c>
      <c r="D32" s="1">
        <v>41409</v>
      </c>
      <c r="F32">
        <v>1</v>
      </c>
      <c r="G32">
        <v>460</v>
      </c>
      <c r="H32" t="s">
        <v>16</v>
      </c>
      <c r="J32" t="s">
        <v>14</v>
      </c>
      <c r="K32">
        <v>37</v>
      </c>
      <c r="L32" t="s">
        <v>15</v>
      </c>
    </row>
    <row r="33" spans="1:12">
      <c r="A33" t="e">
        <f ca="1">E00251513453021</f>
        <v>#NAME?</v>
      </c>
      <c r="B33">
        <v>440</v>
      </c>
      <c r="C33" t="s">
        <v>12</v>
      </c>
      <c r="D33" s="1">
        <v>41730</v>
      </c>
      <c r="F33">
        <v>1</v>
      </c>
      <c r="G33">
        <v>78079</v>
      </c>
      <c r="H33" t="s">
        <v>49</v>
      </c>
      <c r="J33" t="s">
        <v>14</v>
      </c>
      <c r="K33">
        <v>51</v>
      </c>
      <c r="L33" t="s">
        <v>22</v>
      </c>
    </row>
    <row r="34" spans="1:12">
      <c r="A34" t="e">
        <f ca="1">E00251513453021</f>
        <v>#NAME?</v>
      </c>
      <c r="B34">
        <v>440</v>
      </c>
      <c r="C34" t="s">
        <v>12</v>
      </c>
      <c r="D34" s="1">
        <v>43048</v>
      </c>
      <c r="F34">
        <v>5</v>
      </c>
      <c r="G34">
        <v>3051</v>
      </c>
      <c r="H34" t="s">
        <v>13</v>
      </c>
      <c r="J34" t="s">
        <v>14</v>
      </c>
      <c r="K34">
        <v>54</v>
      </c>
      <c r="L34" t="s">
        <v>15</v>
      </c>
    </row>
    <row r="35" spans="1:12">
      <c r="A35" t="e">
        <f ca="1">E00251513363121</f>
        <v>#NAME?</v>
      </c>
      <c r="B35">
        <v>445</v>
      </c>
      <c r="C35" t="s">
        <v>23</v>
      </c>
      <c r="D35" s="1">
        <v>42705</v>
      </c>
      <c r="F35">
        <v>1</v>
      </c>
      <c r="G35">
        <v>30748</v>
      </c>
      <c r="H35" t="s">
        <v>50</v>
      </c>
      <c r="J35" t="s">
        <v>14</v>
      </c>
      <c r="K35">
        <v>66</v>
      </c>
      <c r="L35" t="s">
        <v>15</v>
      </c>
    </row>
    <row r="36" spans="1:12">
      <c r="A36" t="e">
        <f ca="1">E00251528868821</f>
        <v>#NAME?</v>
      </c>
      <c r="B36">
        <v>4055</v>
      </c>
      <c r="C36" t="s">
        <v>51</v>
      </c>
      <c r="D36" s="1">
        <v>41059</v>
      </c>
      <c r="F36">
        <v>1</v>
      </c>
      <c r="G36">
        <v>29690</v>
      </c>
      <c r="H36" t="s">
        <v>52</v>
      </c>
      <c r="J36" t="s">
        <v>14</v>
      </c>
      <c r="K36">
        <v>42</v>
      </c>
      <c r="L36" t="s">
        <v>15</v>
      </c>
    </row>
    <row r="37" spans="1:12">
      <c r="A37" t="e">
        <f ca="1">E00251427224021</f>
        <v>#NAME?</v>
      </c>
      <c r="B37">
        <v>10</v>
      </c>
      <c r="C37" t="s">
        <v>18</v>
      </c>
      <c r="D37" s="1">
        <v>42765</v>
      </c>
      <c r="F37">
        <v>2</v>
      </c>
      <c r="G37">
        <v>2449</v>
      </c>
      <c r="H37" t="s">
        <v>53</v>
      </c>
      <c r="J37" t="s">
        <v>14</v>
      </c>
      <c r="K37">
        <v>55</v>
      </c>
      <c r="L37" t="s">
        <v>15</v>
      </c>
    </row>
    <row r="38" spans="1:12">
      <c r="A38" t="e">
        <f ca="1">E00251424841521</f>
        <v>#NAME?</v>
      </c>
      <c r="B38">
        <v>100</v>
      </c>
      <c r="C38" t="s">
        <v>54</v>
      </c>
      <c r="D38" s="1">
        <v>41982</v>
      </c>
      <c r="F38">
        <v>1</v>
      </c>
      <c r="G38">
        <v>7840</v>
      </c>
      <c r="H38" t="s">
        <v>55</v>
      </c>
      <c r="I38" t="s">
        <v>56</v>
      </c>
      <c r="J38" t="s">
        <v>57</v>
      </c>
      <c r="K38">
        <v>43</v>
      </c>
      <c r="L38" t="s">
        <v>22</v>
      </c>
    </row>
    <row r="39" spans="1:12">
      <c r="A39" t="e">
        <f ca="1">E00251439908221</f>
        <v>#NAME?</v>
      </c>
      <c r="B39">
        <v>189</v>
      </c>
      <c r="C39" t="s">
        <v>58</v>
      </c>
      <c r="D39" s="1">
        <v>42300</v>
      </c>
      <c r="F39">
        <v>1</v>
      </c>
      <c r="G39">
        <v>49390</v>
      </c>
      <c r="H39" t="s">
        <v>59</v>
      </c>
      <c r="J39" t="s">
        <v>14</v>
      </c>
      <c r="K39">
        <v>59</v>
      </c>
      <c r="L39" t="s">
        <v>15</v>
      </c>
    </row>
    <row r="40" spans="1:12">
      <c r="A40" t="e">
        <f ca="1">E00251439908221</f>
        <v>#NAME?</v>
      </c>
      <c r="B40">
        <v>189</v>
      </c>
      <c r="C40" t="s">
        <v>58</v>
      </c>
      <c r="D40" s="1">
        <v>42320</v>
      </c>
      <c r="F40">
        <v>1</v>
      </c>
      <c r="G40">
        <v>5990</v>
      </c>
      <c r="H40" t="s">
        <v>60</v>
      </c>
      <c r="J40" t="s">
        <v>14</v>
      </c>
      <c r="K40">
        <v>59</v>
      </c>
      <c r="L40" t="s">
        <v>15</v>
      </c>
    </row>
    <row r="41" spans="1:12">
      <c r="A41" t="e">
        <f ca="1">E00251439908221</f>
        <v>#NAME?</v>
      </c>
      <c r="B41">
        <v>189</v>
      </c>
      <c r="C41" t="s">
        <v>58</v>
      </c>
      <c r="D41" s="1">
        <v>42458</v>
      </c>
      <c r="F41">
        <v>1</v>
      </c>
      <c r="G41">
        <v>49390</v>
      </c>
      <c r="H41" t="s">
        <v>59</v>
      </c>
      <c r="J41" t="s">
        <v>14</v>
      </c>
      <c r="K41">
        <v>60</v>
      </c>
      <c r="L41" t="s">
        <v>15</v>
      </c>
    </row>
    <row r="42" spans="1:12">
      <c r="A42" t="e">
        <f ca="1">E00251537873421</f>
        <v>#NAME?</v>
      </c>
      <c r="B42">
        <v>294</v>
      </c>
      <c r="C42" t="s">
        <v>61</v>
      </c>
      <c r="D42" s="1">
        <v>41190</v>
      </c>
      <c r="F42">
        <v>1</v>
      </c>
      <c r="G42">
        <v>71986</v>
      </c>
      <c r="H42" t="s">
        <v>62</v>
      </c>
      <c r="J42" t="s">
        <v>14</v>
      </c>
      <c r="K42">
        <v>48</v>
      </c>
      <c r="L42" t="s">
        <v>15</v>
      </c>
    </row>
    <row r="43" spans="1:12">
      <c r="A43" t="e">
        <f ca="1">E00251429173021</f>
        <v>#NAME?</v>
      </c>
      <c r="B43">
        <v>293</v>
      </c>
      <c r="C43" t="s">
        <v>25</v>
      </c>
      <c r="D43" s="1">
        <v>41843</v>
      </c>
      <c r="F43">
        <v>2</v>
      </c>
      <c r="G43">
        <v>4019</v>
      </c>
      <c r="H43" t="s">
        <v>26</v>
      </c>
      <c r="J43" t="s">
        <v>14</v>
      </c>
      <c r="K43">
        <v>64</v>
      </c>
      <c r="L43" t="s">
        <v>15</v>
      </c>
    </row>
    <row r="44" spans="1:12">
      <c r="A44" t="e">
        <f ca="1">E00251429173021</f>
        <v>#NAME?</v>
      </c>
      <c r="B44">
        <v>293</v>
      </c>
      <c r="C44" t="s">
        <v>25</v>
      </c>
      <c r="D44" s="1">
        <v>42233</v>
      </c>
      <c r="F44">
        <v>2</v>
      </c>
      <c r="G44">
        <v>4019</v>
      </c>
      <c r="H44" t="s">
        <v>26</v>
      </c>
      <c r="J44" t="s">
        <v>14</v>
      </c>
      <c r="K44">
        <v>65</v>
      </c>
      <c r="L44" t="s">
        <v>15</v>
      </c>
    </row>
    <row r="45" spans="1:12">
      <c r="A45" t="e">
        <f ca="1">E00251429173021</f>
        <v>#NAME?</v>
      </c>
      <c r="B45">
        <v>293</v>
      </c>
      <c r="C45" t="s">
        <v>25</v>
      </c>
      <c r="D45" s="1">
        <v>43053</v>
      </c>
      <c r="F45">
        <v>3</v>
      </c>
      <c r="G45">
        <v>7804</v>
      </c>
      <c r="H45" t="s">
        <v>43</v>
      </c>
      <c r="J45" t="s">
        <v>14</v>
      </c>
      <c r="K45">
        <v>67</v>
      </c>
      <c r="L45" t="s">
        <v>22</v>
      </c>
    </row>
    <row r="46" spans="1:12">
      <c r="A46" t="e">
        <f ca="1">E00251439821421</f>
        <v>#NAME?</v>
      </c>
      <c r="B46">
        <v>494</v>
      </c>
      <c r="C46" t="s">
        <v>63</v>
      </c>
      <c r="D46" s="1">
        <v>41341</v>
      </c>
      <c r="F46">
        <v>1</v>
      </c>
      <c r="G46">
        <v>2449</v>
      </c>
      <c r="H46" t="s">
        <v>53</v>
      </c>
      <c r="J46" t="s">
        <v>14</v>
      </c>
      <c r="K46">
        <v>43</v>
      </c>
      <c r="L46" t="s">
        <v>15</v>
      </c>
    </row>
    <row r="47" spans="1:12">
      <c r="A47" t="e">
        <f t="shared" ref="A47:A53" ca="1" si="0">E00251429173021</f>
        <v>#NAME?</v>
      </c>
      <c r="B47">
        <v>293</v>
      </c>
      <c r="C47" t="s">
        <v>25</v>
      </c>
      <c r="D47" s="1">
        <v>42795</v>
      </c>
      <c r="F47">
        <v>1</v>
      </c>
      <c r="G47">
        <v>2252</v>
      </c>
      <c r="H47" t="s">
        <v>64</v>
      </c>
      <c r="J47" t="s">
        <v>14</v>
      </c>
      <c r="K47">
        <v>67</v>
      </c>
      <c r="L47" t="s">
        <v>15</v>
      </c>
    </row>
    <row r="48" spans="1:12">
      <c r="A48" t="e">
        <f t="shared" ca="1" si="0"/>
        <v>#NAME?</v>
      </c>
      <c r="B48">
        <v>293</v>
      </c>
      <c r="C48" t="s">
        <v>25</v>
      </c>
      <c r="D48" s="1">
        <v>42795</v>
      </c>
      <c r="F48">
        <v>4</v>
      </c>
      <c r="G48">
        <v>2720</v>
      </c>
      <c r="H48" t="s">
        <v>65</v>
      </c>
      <c r="J48" t="s">
        <v>14</v>
      </c>
      <c r="K48">
        <v>67</v>
      </c>
      <c r="L48" t="s">
        <v>15</v>
      </c>
    </row>
    <row r="49" spans="1:12">
      <c r="A49" t="e">
        <f t="shared" ca="1" si="0"/>
        <v>#NAME?</v>
      </c>
      <c r="B49">
        <v>293</v>
      </c>
      <c r="C49" t="s">
        <v>25</v>
      </c>
      <c r="D49" s="1">
        <v>41318</v>
      </c>
      <c r="F49">
        <v>2</v>
      </c>
      <c r="G49">
        <v>4019</v>
      </c>
      <c r="H49" t="s">
        <v>26</v>
      </c>
      <c r="J49" t="s">
        <v>14</v>
      </c>
      <c r="K49">
        <v>63</v>
      </c>
      <c r="L49" t="s">
        <v>15</v>
      </c>
    </row>
    <row r="50" spans="1:12">
      <c r="A50" t="e">
        <f t="shared" ca="1" si="0"/>
        <v>#NAME?</v>
      </c>
      <c r="B50">
        <v>293</v>
      </c>
      <c r="C50" t="s">
        <v>25</v>
      </c>
      <c r="D50" s="1">
        <v>41974</v>
      </c>
      <c r="F50">
        <v>2</v>
      </c>
      <c r="G50">
        <v>4019</v>
      </c>
      <c r="H50" t="s">
        <v>26</v>
      </c>
      <c r="J50" t="s">
        <v>14</v>
      </c>
      <c r="K50">
        <v>64</v>
      </c>
      <c r="L50" t="s">
        <v>15</v>
      </c>
    </row>
    <row r="51" spans="1:12">
      <c r="A51" t="e">
        <f t="shared" ca="1" si="0"/>
        <v>#NAME?</v>
      </c>
      <c r="B51">
        <v>293</v>
      </c>
      <c r="C51" t="s">
        <v>25</v>
      </c>
      <c r="D51" s="1">
        <v>43053</v>
      </c>
      <c r="F51">
        <v>1</v>
      </c>
      <c r="G51">
        <v>2720</v>
      </c>
      <c r="H51" t="s">
        <v>65</v>
      </c>
      <c r="J51" t="s">
        <v>14</v>
      </c>
      <c r="K51">
        <v>67</v>
      </c>
      <c r="L51" t="s">
        <v>15</v>
      </c>
    </row>
    <row r="52" spans="1:12">
      <c r="A52" t="e">
        <f t="shared" ca="1" si="0"/>
        <v>#NAME?</v>
      </c>
      <c r="B52">
        <v>293</v>
      </c>
      <c r="C52" t="s">
        <v>25</v>
      </c>
      <c r="D52" s="1">
        <v>42927</v>
      </c>
      <c r="F52">
        <v>1</v>
      </c>
      <c r="G52">
        <v>2720</v>
      </c>
      <c r="H52" t="s">
        <v>65</v>
      </c>
      <c r="J52" t="s">
        <v>14</v>
      </c>
      <c r="K52">
        <v>67</v>
      </c>
      <c r="L52" t="s">
        <v>15</v>
      </c>
    </row>
    <row r="53" spans="1:12">
      <c r="A53" t="e">
        <f t="shared" ca="1" si="0"/>
        <v>#NAME?</v>
      </c>
      <c r="B53">
        <v>293</v>
      </c>
      <c r="C53" t="s">
        <v>25</v>
      </c>
      <c r="D53" s="1">
        <v>42927</v>
      </c>
      <c r="F53">
        <v>3</v>
      </c>
      <c r="G53">
        <v>73390</v>
      </c>
      <c r="H53" t="s">
        <v>66</v>
      </c>
      <c r="J53" t="s">
        <v>14</v>
      </c>
      <c r="K53">
        <v>67</v>
      </c>
      <c r="L53" t="s">
        <v>15</v>
      </c>
    </row>
    <row r="54" spans="1:12">
      <c r="A54" t="e">
        <f ca="1">E00251439519721</f>
        <v>#NAME?</v>
      </c>
      <c r="B54">
        <v>1786</v>
      </c>
      <c r="C54" t="s">
        <v>37</v>
      </c>
      <c r="D54" s="1">
        <v>41997</v>
      </c>
      <c r="F54">
        <v>1</v>
      </c>
      <c r="G54">
        <v>59010</v>
      </c>
      <c r="H54" t="s">
        <v>67</v>
      </c>
      <c r="J54" t="s">
        <v>14</v>
      </c>
      <c r="K54">
        <v>59</v>
      </c>
      <c r="L54" t="s">
        <v>15</v>
      </c>
    </row>
    <row r="55" spans="1:12">
      <c r="A55" t="e">
        <f ca="1">E00251439519721</f>
        <v>#NAME?</v>
      </c>
      <c r="B55">
        <v>729</v>
      </c>
      <c r="C55" t="s">
        <v>68</v>
      </c>
      <c r="D55" s="1">
        <v>41654</v>
      </c>
      <c r="E55">
        <v>0</v>
      </c>
      <c r="F55">
        <v>1</v>
      </c>
      <c r="G55">
        <v>4549</v>
      </c>
      <c r="H55" t="s">
        <v>69</v>
      </c>
      <c r="J55" t="s">
        <v>34</v>
      </c>
      <c r="K55">
        <v>59</v>
      </c>
      <c r="L55" t="s">
        <v>15</v>
      </c>
    </row>
    <row r="56" spans="1:12">
      <c r="A56" t="e">
        <f ca="1">E00251524963521</f>
        <v>#NAME?</v>
      </c>
      <c r="B56">
        <v>1273</v>
      </c>
      <c r="C56" t="s">
        <v>28</v>
      </c>
      <c r="D56" s="1">
        <v>41795</v>
      </c>
      <c r="F56">
        <v>1</v>
      </c>
      <c r="G56">
        <v>71536</v>
      </c>
      <c r="H56" t="s">
        <v>70</v>
      </c>
      <c r="J56" t="s">
        <v>14</v>
      </c>
      <c r="K56">
        <v>52</v>
      </c>
      <c r="L56" t="s">
        <v>15</v>
      </c>
    </row>
    <row r="57" spans="1:12">
      <c r="A57" t="e">
        <f ca="1">E00251513453021</f>
        <v>#NAME?</v>
      </c>
      <c r="B57">
        <v>440</v>
      </c>
      <c r="C57" t="s">
        <v>12</v>
      </c>
      <c r="D57" s="1">
        <v>41380</v>
      </c>
      <c r="F57">
        <v>1</v>
      </c>
      <c r="G57">
        <v>3804</v>
      </c>
      <c r="H57" t="s">
        <v>71</v>
      </c>
      <c r="J57" t="s">
        <v>14</v>
      </c>
      <c r="K57">
        <v>50</v>
      </c>
      <c r="L57" t="s">
        <v>15</v>
      </c>
    </row>
    <row r="58" spans="1:12">
      <c r="A58" t="e">
        <f ca="1">E00251513453021</f>
        <v>#NAME?</v>
      </c>
      <c r="B58">
        <v>440</v>
      </c>
      <c r="C58" t="s">
        <v>12</v>
      </c>
      <c r="D58" s="1">
        <v>42747</v>
      </c>
      <c r="F58">
        <v>3</v>
      </c>
      <c r="G58">
        <v>3051</v>
      </c>
      <c r="H58" t="s">
        <v>13</v>
      </c>
      <c r="J58" t="s">
        <v>14</v>
      </c>
      <c r="K58">
        <v>54</v>
      </c>
      <c r="L58" t="s">
        <v>15</v>
      </c>
    </row>
    <row r="59" spans="1:12">
      <c r="A59" t="e">
        <f ca="1">E00251439569621</f>
        <v>#NAME?</v>
      </c>
      <c r="B59">
        <v>701</v>
      </c>
      <c r="C59" t="s">
        <v>72</v>
      </c>
      <c r="D59" s="1">
        <v>42677</v>
      </c>
      <c r="F59">
        <v>1</v>
      </c>
      <c r="G59">
        <v>2724</v>
      </c>
      <c r="H59" t="s">
        <v>73</v>
      </c>
      <c r="J59" t="s">
        <v>14</v>
      </c>
      <c r="K59">
        <v>65</v>
      </c>
      <c r="L59" t="s">
        <v>15</v>
      </c>
    </row>
    <row r="60" spans="1:12">
      <c r="A60" t="e">
        <f ca="1">E00251439821421</f>
        <v>#NAME?</v>
      </c>
      <c r="B60">
        <v>494</v>
      </c>
      <c r="C60" t="s">
        <v>63</v>
      </c>
      <c r="D60" s="1">
        <v>41452</v>
      </c>
      <c r="F60">
        <v>1</v>
      </c>
      <c r="G60">
        <v>2449</v>
      </c>
      <c r="H60" t="s">
        <v>53</v>
      </c>
      <c r="J60" t="s">
        <v>14</v>
      </c>
      <c r="K60">
        <v>43</v>
      </c>
      <c r="L60" t="s">
        <v>15</v>
      </c>
    </row>
    <row r="61" spans="1:12">
      <c r="A61" t="e">
        <f ca="1">E00251615269521</f>
        <v>#NAME?</v>
      </c>
      <c r="B61">
        <v>94</v>
      </c>
      <c r="C61" t="s">
        <v>74</v>
      </c>
      <c r="D61" s="1">
        <v>42632</v>
      </c>
      <c r="F61">
        <v>4</v>
      </c>
      <c r="G61">
        <v>7904</v>
      </c>
      <c r="H61" t="s">
        <v>75</v>
      </c>
      <c r="J61" t="s">
        <v>14</v>
      </c>
      <c r="K61">
        <v>57</v>
      </c>
      <c r="L61" t="s">
        <v>22</v>
      </c>
    </row>
    <row r="62" spans="1:12">
      <c r="A62" t="e">
        <f ca="1">E00251528868821</f>
        <v>#NAME?</v>
      </c>
      <c r="B62">
        <v>4055</v>
      </c>
      <c r="C62" t="s">
        <v>51</v>
      </c>
      <c r="D62" s="1">
        <v>42460</v>
      </c>
      <c r="F62">
        <v>1</v>
      </c>
      <c r="G62">
        <v>38023</v>
      </c>
      <c r="H62" t="s">
        <v>17</v>
      </c>
      <c r="J62" t="s">
        <v>14</v>
      </c>
      <c r="K62">
        <v>45</v>
      </c>
      <c r="L62" t="s">
        <v>15</v>
      </c>
    </row>
    <row r="63" spans="1:12">
      <c r="A63" t="e">
        <f ca="1">E00251528868821</f>
        <v>#NAME?</v>
      </c>
      <c r="B63">
        <v>4055</v>
      </c>
      <c r="C63" t="s">
        <v>51</v>
      </c>
      <c r="D63" s="1">
        <v>41089</v>
      </c>
      <c r="F63">
        <v>1</v>
      </c>
      <c r="G63">
        <v>7295</v>
      </c>
      <c r="H63" t="s">
        <v>76</v>
      </c>
      <c r="J63" t="s">
        <v>14</v>
      </c>
      <c r="K63">
        <v>42</v>
      </c>
      <c r="L63" t="s">
        <v>15</v>
      </c>
    </row>
    <row r="64" spans="1:12">
      <c r="A64" t="e">
        <f ca="1">E00251615269521</f>
        <v>#NAME?</v>
      </c>
      <c r="B64">
        <v>86</v>
      </c>
      <c r="C64" t="s">
        <v>77</v>
      </c>
      <c r="D64" s="1">
        <v>41640</v>
      </c>
      <c r="E64">
        <v>1</v>
      </c>
      <c r="F64">
        <v>1</v>
      </c>
      <c r="G64">
        <v>8240</v>
      </c>
      <c r="H64" t="s">
        <v>78</v>
      </c>
      <c r="J64" t="s">
        <v>34</v>
      </c>
      <c r="K64">
        <v>54</v>
      </c>
      <c r="L64" t="s">
        <v>15</v>
      </c>
    </row>
    <row r="65" spans="1:12">
      <c r="A65" t="e">
        <f ca="1">E00251439519721</f>
        <v>#NAME?</v>
      </c>
      <c r="B65">
        <v>729</v>
      </c>
      <c r="C65" t="s">
        <v>68</v>
      </c>
      <c r="D65" s="1">
        <v>43080</v>
      </c>
      <c r="F65">
        <v>1</v>
      </c>
      <c r="G65">
        <v>78900</v>
      </c>
      <c r="H65" t="s">
        <v>79</v>
      </c>
      <c r="I65" t="s">
        <v>56</v>
      </c>
      <c r="J65" t="s">
        <v>57</v>
      </c>
      <c r="K65">
        <v>62</v>
      </c>
      <c r="L65" t="s">
        <v>22</v>
      </c>
    </row>
    <row r="66" spans="1:12">
      <c r="A66" t="e">
        <f ca="1">E00251439519721</f>
        <v>#NAME?</v>
      </c>
      <c r="B66">
        <v>1786</v>
      </c>
      <c r="C66" t="s">
        <v>37</v>
      </c>
      <c r="D66" s="1">
        <v>41198</v>
      </c>
      <c r="F66">
        <v>1</v>
      </c>
      <c r="G66">
        <v>5950</v>
      </c>
      <c r="H66" t="s">
        <v>24</v>
      </c>
      <c r="J66" t="s">
        <v>14</v>
      </c>
      <c r="K66">
        <v>57</v>
      </c>
      <c r="L66" t="s">
        <v>15</v>
      </c>
    </row>
    <row r="67" spans="1:12">
      <c r="A67" t="e">
        <f ca="1">E00251531500821</f>
        <v>#NAME?</v>
      </c>
      <c r="B67">
        <v>1786</v>
      </c>
      <c r="C67" t="s">
        <v>37</v>
      </c>
      <c r="D67" s="1">
        <v>42643</v>
      </c>
      <c r="F67">
        <v>2</v>
      </c>
      <c r="G67">
        <v>7999</v>
      </c>
      <c r="H67" t="s">
        <v>80</v>
      </c>
      <c r="J67" t="s">
        <v>14</v>
      </c>
      <c r="K67">
        <v>47</v>
      </c>
      <c r="L67" t="s">
        <v>15</v>
      </c>
    </row>
    <row r="68" spans="1:12">
      <c r="A68" t="e">
        <f t="shared" ref="A68:A77" ca="1" si="1">E00251439569621</f>
        <v>#NAME?</v>
      </c>
      <c r="B68">
        <v>701</v>
      </c>
      <c r="C68" t="s">
        <v>72</v>
      </c>
      <c r="D68" s="1">
        <v>42628</v>
      </c>
      <c r="F68">
        <v>4</v>
      </c>
      <c r="G68">
        <v>71981</v>
      </c>
      <c r="H68" t="s">
        <v>81</v>
      </c>
      <c r="J68" t="s">
        <v>14</v>
      </c>
      <c r="K68">
        <v>65</v>
      </c>
      <c r="L68" t="s">
        <v>15</v>
      </c>
    </row>
    <row r="69" spans="1:12">
      <c r="A69" t="e">
        <f t="shared" ca="1" si="1"/>
        <v>#NAME?</v>
      </c>
      <c r="B69">
        <v>701</v>
      </c>
      <c r="C69" t="s">
        <v>72</v>
      </c>
      <c r="D69" s="1">
        <v>42985</v>
      </c>
      <c r="F69">
        <v>3</v>
      </c>
      <c r="G69">
        <v>2119</v>
      </c>
      <c r="H69" t="s">
        <v>82</v>
      </c>
      <c r="J69" t="s">
        <v>14</v>
      </c>
      <c r="K69">
        <v>66</v>
      </c>
      <c r="L69" t="s">
        <v>15</v>
      </c>
    </row>
    <row r="70" spans="1:12">
      <c r="A70" t="e">
        <f t="shared" ca="1" si="1"/>
        <v>#NAME?</v>
      </c>
      <c r="B70">
        <v>701</v>
      </c>
      <c r="C70" t="s">
        <v>72</v>
      </c>
      <c r="D70" s="1">
        <v>41023</v>
      </c>
      <c r="F70">
        <v>4</v>
      </c>
      <c r="G70">
        <v>2724</v>
      </c>
      <c r="H70" t="s">
        <v>73</v>
      </c>
      <c r="J70" t="s">
        <v>14</v>
      </c>
      <c r="K70">
        <v>61</v>
      </c>
      <c r="L70" t="s">
        <v>15</v>
      </c>
    </row>
    <row r="71" spans="1:12">
      <c r="A71" t="e">
        <f t="shared" ca="1" si="1"/>
        <v>#NAME?</v>
      </c>
      <c r="B71">
        <v>701</v>
      </c>
      <c r="C71" t="s">
        <v>72</v>
      </c>
      <c r="D71" s="1">
        <v>41219</v>
      </c>
      <c r="F71">
        <v>5</v>
      </c>
      <c r="G71">
        <v>2724</v>
      </c>
      <c r="H71" t="s">
        <v>73</v>
      </c>
      <c r="J71" t="s">
        <v>14</v>
      </c>
      <c r="K71">
        <v>61</v>
      </c>
      <c r="L71" t="s">
        <v>15</v>
      </c>
    </row>
    <row r="72" spans="1:12">
      <c r="A72" t="e">
        <f t="shared" ca="1" si="1"/>
        <v>#NAME?</v>
      </c>
      <c r="B72">
        <v>701</v>
      </c>
      <c r="C72" t="s">
        <v>72</v>
      </c>
      <c r="D72" s="1">
        <v>41736</v>
      </c>
      <c r="F72">
        <v>2</v>
      </c>
      <c r="G72">
        <v>7243</v>
      </c>
      <c r="H72" t="s">
        <v>42</v>
      </c>
      <c r="J72" t="s">
        <v>14</v>
      </c>
      <c r="K72">
        <v>63</v>
      </c>
      <c r="L72" t="s">
        <v>15</v>
      </c>
    </row>
    <row r="73" spans="1:12">
      <c r="A73" t="e">
        <f t="shared" ca="1" si="1"/>
        <v>#NAME?</v>
      </c>
      <c r="B73">
        <v>701</v>
      </c>
      <c r="C73" t="s">
        <v>72</v>
      </c>
      <c r="D73" s="1">
        <v>41019</v>
      </c>
      <c r="F73">
        <v>4</v>
      </c>
      <c r="G73">
        <v>27802</v>
      </c>
      <c r="H73" t="s">
        <v>83</v>
      </c>
      <c r="J73" t="s">
        <v>14</v>
      </c>
      <c r="K73">
        <v>61</v>
      </c>
      <c r="L73" t="s">
        <v>15</v>
      </c>
    </row>
    <row r="74" spans="1:12">
      <c r="A74" t="e">
        <f t="shared" ca="1" si="1"/>
        <v>#NAME?</v>
      </c>
      <c r="B74">
        <v>701</v>
      </c>
      <c r="C74" t="s">
        <v>72</v>
      </c>
      <c r="D74" s="1">
        <v>42899</v>
      </c>
      <c r="F74">
        <v>1</v>
      </c>
      <c r="G74">
        <v>2119</v>
      </c>
      <c r="H74" t="s">
        <v>82</v>
      </c>
      <c r="J74" t="s">
        <v>14</v>
      </c>
      <c r="K74">
        <v>66</v>
      </c>
      <c r="L74" t="s">
        <v>15</v>
      </c>
    </row>
    <row r="75" spans="1:12">
      <c r="A75" t="e">
        <f t="shared" ca="1" si="1"/>
        <v>#NAME?</v>
      </c>
      <c r="B75">
        <v>701</v>
      </c>
      <c r="C75" t="s">
        <v>72</v>
      </c>
      <c r="D75" s="1">
        <v>42985</v>
      </c>
      <c r="F75">
        <v>6</v>
      </c>
      <c r="G75">
        <v>73689</v>
      </c>
      <c r="H75" t="s">
        <v>84</v>
      </c>
      <c r="J75" t="s">
        <v>14</v>
      </c>
      <c r="K75">
        <v>66</v>
      </c>
      <c r="L75" t="s">
        <v>15</v>
      </c>
    </row>
    <row r="76" spans="1:12">
      <c r="A76" t="e">
        <f t="shared" ca="1" si="1"/>
        <v>#NAME?</v>
      </c>
      <c r="B76">
        <v>729</v>
      </c>
      <c r="C76" t="s">
        <v>68</v>
      </c>
      <c r="D76" s="1">
        <v>41293</v>
      </c>
      <c r="E76">
        <v>0</v>
      </c>
      <c r="F76">
        <v>3</v>
      </c>
      <c r="G76">
        <v>27549</v>
      </c>
      <c r="H76" t="s">
        <v>85</v>
      </c>
      <c r="J76" t="s">
        <v>34</v>
      </c>
      <c r="K76">
        <v>61</v>
      </c>
      <c r="L76" t="s">
        <v>15</v>
      </c>
    </row>
    <row r="77" spans="1:12">
      <c r="A77" t="e">
        <f t="shared" ca="1" si="1"/>
        <v>#NAME?</v>
      </c>
      <c r="B77">
        <v>701</v>
      </c>
      <c r="C77" t="s">
        <v>72</v>
      </c>
      <c r="D77" s="1">
        <v>42535</v>
      </c>
      <c r="F77">
        <v>4</v>
      </c>
      <c r="G77">
        <v>27802</v>
      </c>
      <c r="H77" t="s">
        <v>83</v>
      </c>
      <c r="J77" t="s">
        <v>14</v>
      </c>
      <c r="K77">
        <v>65</v>
      </c>
      <c r="L77" t="s">
        <v>15</v>
      </c>
    </row>
    <row r="78" spans="1:12">
      <c r="A78" t="e">
        <f ca="1">E00251615269521</f>
        <v>#NAME?</v>
      </c>
      <c r="B78">
        <v>94</v>
      </c>
      <c r="C78" t="s">
        <v>74</v>
      </c>
      <c r="D78" s="1">
        <v>41225</v>
      </c>
      <c r="F78">
        <v>3</v>
      </c>
      <c r="G78">
        <v>2720</v>
      </c>
      <c r="H78" t="s">
        <v>65</v>
      </c>
      <c r="J78" t="s">
        <v>14</v>
      </c>
      <c r="K78">
        <v>53</v>
      </c>
      <c r="L78" t="s">
        <v>15</v>
      </c>
    </row>
    <row r="79" spans="1:12">
      <c r="A79" t="e">
        <f ca="1">E00251615269521</f>
        <v>#NAME?</v>
      </c>
      <c r="B79">
        <v>94</v>
      </c>
      <c r="C79" t="s">
        <v>74</v>
      </c>
      <c r="D79" s="1">
        <v>41914</v>
      </c>
      <c r="F79">
        <v>1</v>
      </c>
      <c r="G79">
        <v>8240</v>
      </c>
      <c r="H79" t="s">
        <v>78</v>
      </c>
      <c r="J79" t="s">
        <v>14</v>
      </c>
      <c r="K79">
        <v>55</v>
      </c>
      <c r="L79" t="s">
        <v>15</v>
      </c>
    </row>
    <row r="80" spans="1:12">
      <c r="A80" t="e">
        <f t="shared" ref="A80:A86" ca="1" si="2">E00251439569621</f>
        <v>#NAME?</v>
      </c>
      <c r="B80">
        <v>701</v>
      </c>
      <c r="C80" t="s">
        <v>72</v>
      </c>
      <c r="D80" s="1">
        <v>41313</v>
      </c>
      <c r="F80">
        <v>2</v>
      </c>
      <c r="G80">
        <v>73300</v>
      </c>
      <c r="H80" t="s">
        <v>86</v>
      </c>
      <c r="J80" t="s">
        <v>14</v>
      </c>
      <c r="K80">
        <v>61</v>
      </c>
      <c r="L80" t="s">
        <v>15</v>
      </c>
    </row>
    <row r="81" spans="1:12">
      <c r="A81" t="e">
        <f t="shared" ca="1" si="2"/>
        <v>#NAME?</v>
      </c>
      <c r="B81">
        <v>701</v>
      </c>
      <c r="C81" t="s">
        <v>72</v>
      </c>
      <c r="D81" s="1">
        <v>41407</v>
      </c>
      <c r="F81">
        <v>4</v>
      </c>
      <c r="G81">
        <v>27802</v>
      </c>
      <c r="H81" t="s">
        <v>83</v>
      </c>
      <c r="J81" t="s">
        <v>14</v>
      </c>
      <c r="K81">
        <v>62</v>
      </c>
      <c r="L81" t="s">
        <v>15</v>
      </c>
    </row>
    <row r="82" spans="1:12">
      <c r="A82" t="e">
        <f t="shared" ca="1" si="2"/>
        <v>#NAME?</v>
      </c>
      <c r="B82">
        <v>701</v>
      </c>
      <c r="C82" t="s">
        <v>72</v>
      </c>
      <c r="D82" s="1">
        <v>41611</v>
      </c>
      <c r="F82">
        <v>4</v>
      </c>
      <c r="G82">
        <v>27802</v>
      </c>
      <c r="H82" t="s">
        <v>83</v>
      </c>
      <c r="J82" t="s">
        <v>14</v>
      </c>
      <c r="K82">
        <v>62</v>
      </c>
      <c r="L82" t="s">
        <v>15</v>
      </c>
    </row>
    <row r="83" spans="1:12">
      <c r="A83" t="e">
        <f t="shared" ca="1" si="2"/>
        <v>#NAME?</v>
      </c>
      <c r="B83">
        <v>701</v>
      </c>
      <c r="C83" t="s">
        <v>72</v>
      </c>
      <c r="D83" s="1">
        <v>41649</v>
      </c>
      <c r="F83">
        <v>1</v>
      </c>
      <c r="G83">
        <v>7969</v>
      </c>
      <c r="H83" t="s">
        <v>87</v>
      </c>
      <c r="J83" t="s">
        <v>14</v>
      </c>
      <c r="K83">
        <v>62</v>
      </c>
      <c r="L83" t="s">
        <v>22</v>
      </c>
    </row>
    <row r="84" spans="1:12">
      <c r="A84" t="e">
        <f t="shared" ca="1" si="2"/>
        <v>#NAME?</v>
      </c>
      <c r="B84">
        <v>701</v>
      </c>
      <c r="C84" t="s">
        <v>72</v>
      </c>
      <c r="D84" s="1">
        <v>42662</v>
      </c>
      <c r="F84">
        <v>3</v>
      </c>
      <c r="G84">
        <v>2119</v>
      </c>
      <c r="H84" t="s">
        <v>82</v>
      </c>
      <c r="J84" t="s">
        <v>14</v>
      </c>
      <c r="K84">
        <v>65</v>
      </c>
      <c r="L84" t="s">
        <v>15</v>
      </c>
    </row>
    <row r="85" spans="1:12">
      <c r="A85" t="e">
        <f t="shared" ca="1" si="2"/>
        <v>#NAME?</v>
      </c>
      <c r="B85">
        <v>701</v>
      </c>
      <c r="C85" t="s">
        <v>72</v>
      </c>
      <c r="D85" s="1">
        <v>43088</v>
      </c>
      <c r="F85">
        <v>6</v>
      </c>
      <c r="G85">
        <v>27802</v>
      </c>
      <c r="H85" t="s">
        <v>83</v>
      </c>
      <c r="J85" t="s">
        <v>14</v>
      </c>
      <c r="K85">
        <v>66</v>
      </c>
      <c r="L85" t="s">
        <v>15</v>
      </c>
    </row>
    <row r="86" spans="1:12">
      <c r="A86" t="e">
        <f t="shared" ca="1" si="2"/>
        <v>#NAME?</v>
      </c>
      <c r="B86">
        <v>701</v>
      </c>
      <c r="C86" t="s">
        <v>72</v>
      </c>
      <c r="D86" s="1">
        <v>42503</v>
      </c>
      <c r="F86">
        <v>3</v>
      </c>
      <c r="G86">
        <v>2119</v>
      </c>
      <c r="H86" t="s">
        <v>82</v>
      </c>
      <c r="J86" t="s">
        <v>14</v>
      </c>
      <c r="K86">
        <v>65</v>
      </c>
      <c r="L86" t="s">
        <v>15</v>
      </c>
    </row>
    <row r="87" spans="1:12">
      <c r="A87" t="e">
        <f ca="1">E00251439519721</f>
        <v>#NAME?</v>
      </c>
      <c r="B87">
        <v>1786</v>
      </c>
      <c r="C87" t="s">
        <v>37</v>
      </c>
      <c r="D87" s="1">
        <v>41285</v>
      </c>
      <c r="F87">
        <v>1</v>
      </c>
      <c r="G87">
        <v>4659</v>
      </c>
      <c r="H87" t="s">
        <v>47</v>
      </c>
      <c r="J87" t="s">
        <v>14</v>
      </c>
      <c r="K87">
        <v>58</v>
      </c>
      <c r="L87" t="s">
        <v>15</v>
      </c>
    </row>
    <row r="88" spans="1:12">
      <c r="A88" t="e">
        <f ca="1">E00251439569621</f>
        <v>#NAME?</v>
      </c>
      <c r="B88">
        <v>701</v>
      </c>
      <c r="C88" t="s">
        <v>72</v>
      </c>
      <c r="D88" s="1">
        <v>43007</v>
      </c>
      <c r="F88">
        <v>3</v>
      </c>
      <c r="G88">
        <v>2119</v>
      </c>
      <c r="H88" t="s">
        <v>82</v>
      </c>
      <c r="J88" t="s">
        <v>14</v>
      </c>
      <c r="K88">
        <v>66</v>
      </c>
      <c r="L88" t="s">
        <v>15</v>
      </c>
    </row>
    <row r="89" spans="1:12">
      <c r="A89" t="e">
        <f ca="1">E00251439569621</f>
        <v>#NAME?</v>
      </c>
      <c r="B89">
        <v>701</v>
      </c>
      <c r="C89" t="s">
        <v>72</v>
      </c>
      <c r="D89" s="1">
        <v>40963</v>
      </c>
      <c r="F89">
        <v>5</v>
      </c>
      <c r="G89">
        <v>2724</v>
      </c>
      <c r="H89" t="s">
        <v>73</v>
      </c>
      <c r="J89" t="s">
        <v>14</v>
      </c>
      <c r="K89">
        <v>60</v>
      </c>
      <c r="L89" t="s">
        <v>15</v>
      </c>
    </row>
    <row r="90" spans="1:12">
      <c r="A90" t="e">
        <f ca="1">E00251528898821</f>
        <v>#NAME?</v>
      </c>
      <c r="B90">
        <v>286</v>
      </c>
      <c r="C90" t="s">
        <v>41</v>
      </c>
      <c r="D90" s="1">
        <v>41918</v>
      </c>
      <c r="F90">
        <v>1</v>
      </c>
      <c r="G90">
        <v>7243</v>
      </c>
      <c r="H90" t="s">
        <v>42</v>
      </c>
      <c r="J90" t="s">
        <v>14</v>
      </c>
      <c r="K90">
        <v>61</v>
      </c>
      <c r="L90" t="s">
        <v>15</v>
      </c>
    </row>
    <row r="91" spans="1:12">
      <c r="A91" t="e">
        <f ca="1">E00251424841521</f>
        <v>#NAME?</v>
      </c>
      <c r="B91">
        <v>104</v>
      </c>
      <c r="C91" t="s">
        <v>88</v>
      </c>
      <c r="D91" s="1">
        <v>42054</v>
      </c>
      <c r="F91">
        <v>1</v>
      </c>
      <c r="G91">
        <v>4739</v>
      </c>
      <c r="H91" t="s">
        <v>89</v>
      </c>
      <c r="J91" t="s">
        <v>14</v>
      </c>
      <c r="K91">
        <v>44</v>
      </c>
      <c r="L91" t="s">
        <v>15</v>
      </c>
    </row>
    <row r="92" spans="1:12">
      <c r="A92" t="e">
        <f ca="1">E00251424841521</f>
        <v>#NAME?</v>
      </c>
      <c r="B92">
        <v>104</v>
      </c>
      <c r="C92" t="s">
        <v>88</v>
      </c>
      <c r="D92" s="1">
        <v>42436</v>
      </c>
      <c r="F92">
        <v>1</v>
      </c>
      <c r="G92">
        <v>7243</v>
      </c>
      <c r="H92" t="s">
        <v>42</v>
      </c>
      <c r="J92" t="s">
        <v>14</v>
      </c>
      <c r="K92">
        <v>45</v>
      </c>
      <c r="L92" t="s">
        <v>15</v>
      </c>
    </row>
    <row r="93" spans="1:12">
      <c r="A93" t="e">
        <f ca="1">E00251424841521</f>
        <v>#NAME?</v>
      </c>
      <c r="B93">
        <v>104</v>
      </c>
      <c r="C93" t="s">
        <v>88</v>
      </c>
      <c r="D93" s="1">
        <v>42852</v>
      </c>
      <c r="F93">
        <v>1</v>
      </c>
      <c r="G93">
        <v>2809</v>
      </c>
      <c r="H93" t="s">
        <v>90</v>
      </c>
      <c r="J93" t="s">
        <v>14</v>
      </c>
      <c r="K93">
        <v>46</v>
      </c>
      <c r="L93" t="s">
        <v>15</v>
      </c>
    </row>
    <row r="94" spans="1:12">
      <c r="A94" t="e">
        <f ca="1">E00251615269521</f>
        <v>#NAME?</v>
      </c>
      <c r="B94">
        <v>94</v>
      </c>
      <c r="C94" t="s">
        <v>74</v>
      </c>
      <c r="D94" s="1">
        <v>41954</v>
      </c>
      <c r="F94">
        <v>2</v>
      </c>
      <c r="G94">
        <v>2720</v>
      </c>
      <c r="H94" t="s">
        <v>65</v>
      </c>
      <c r="J94" t="s">
        <v>14</v>
      </c>
      <c r="K94">
        <v>55</v>
      </c>
      <c r="L94" t="s">
        <v>15</v>
      </c>
    </row>
    <row r="95" spans="1:12">
      <c r="A95" t="e">
        <f ca="1">E00251615269521</f>
        <v>#NAME?</v>
      </c>
      <c r="B95">
        <v>94</v>
      </c>
      <c r="C95" t="s">
        <v>74</v>
      </c>
      <c r="D95" s="1">
        <v>43056</v>
      </c>
      <c r="F95">
        <v>5</v>
      </c>
      <c r="G95">
        <v>7904</v>
      </c>
      <c r="H95" t="s">
        <v>75</v>
      </c>
      <c r="J95" t="s">
        <v>14</v>
      </c>
      <c r="K95">
        <v>58</v>
      </c>
      <c r="L95" t="s">
        <v>22</v>
      </c>
    </row>
    <row r="96" spans="1:12">
      <c r="A96" t="e">
        <f ca="1">E00251615269521</f>
        <v>#NAME?</v>
      </c>
      <c r="B96">
        <v>94</v>
      </c>
      <c r="C96" t="s">
        <v>74</v>
      </c>
      <c r="D96" s="1">
        <v>42481</v>
      </c>
      <c r="F96">
        <v>4</v>
      </c>
      <c r="G96">
        <v>56400</v>
      </c>
      <c r="H96" t="s">
        <v>91</v>
      </c>
      <c r="J96" t="s">
        <v>14</v>
      </c>
      <c r="K96">
        <v>56</v>
      </c>
      <c r="L96" t="s">
        <v>15</v>
      </c>
    </row>
    <row r="97" spans="1:12">
      <c r="A97" t="e">
        <f ca="1">E00251439908221</f>
        <v>#NAME?</v>
      </c>
      <c r="B97">
        <v>189</v>
      </c>
      <c r="C97" t="s">
        <v>58</v>
      </c>
      <c r="D97" s="1">
        <v>41935</v>
      </c>
      <c r="F97">
        <v>2</v>
      </c>
      <c r="G97">
        <v>30789</v>
      </c>
      <c r="H97" t="s">
        <v>92</v>
      </c>
      <c r="J97" t="s">
        <v>14</v>
      </c>
      <c r="K97">
        <v>58</v>
      </c>
      <c r="L97" t="s">
        <v>15</v>
      </c>
    </row>
    <row r="98" spans="1:12">
      <c r="A98" t="e">
        <f ca="1">E00251424841521</f>
        <v>#NAME?</v>
      </c>
      <c r="B98">
        <v>100</v>
      </c>
      <c r="C98" t="s">
        <v>54</v>
      </c>
      <c r="D98" s="1">
        <v>42417</v>
      </c>
      <c r="F98">
        <v>1</v>
      </c>
      <c r="G98">
        <v>7242</v>
      </c>
      <c r="H98" t="s">
        <v>93</v>
      </c>
      <c r="I98" t="s">
        <v>56</v>
      </c>
      <c r="J98" t="s">
        <v>57</v>
      </c>
      <c r="K98">
        <v>45</v>
      </c>
      <c r="L98" t="s">
        <v>15</v>
      </c>
    </row>
    <row r="99" spans="1:12">
      <c r="A99" t="e">
        <f ca="1">E00251424841521</f>
        <v>#NAME?</v>
      </c>
      <c r="B99">
        <v>104</v>
      </c>
      <c r="C99" t="s">
        <v>88</v>
      </c>
      <c r="D99" s="1">
        <v>42857</v>
      </c>
      <c r="F99">
        <v>2</v>
      </c>
      <c r="G99">
        <v>2809</v>
      </c>
      <c r="H99" t="s">
        <v>90</v>
      </c>
      <c r="J99" t="s">
        <v>14</v>
      </c>
      <c r="K99">
        <v>46</v>
      </c>
      <c r="L99" t="s">
        <v>15</v>
      </c>
    </row>
    <row r="100" spans="1:12">
      <c r="A100" t="e">
        <f ca="1">E00251514454421</f>
        <v>#NAME?</v>
      </c>
      <c r="B100">
        <v>446</v>
      </c>
      <c r="C100" t="s">
        <v>94</v>
      </c>
      <c r="D100" s="1">
        <v>41402</v>
      </c>
      <c r="F100">
        <v>3</v>
      </c>
      <c r="G100">
        <v>4019</v>
      </c>
      <c r="H100" t="s">
        <v>26</v>
      </c>
      <c r="J100" t="s">
        <v>14</v>
      </c>
      <c r="K100">
        <v>51</v>
      </c>
      <c r="L100" t="s">
        <v>15</v>
      </c>
    </row>
    <row r="101" spans="1:12">
      <c r="A101" t="e">
        <f ca="1">E00251439908221</f>
        <v>#NAME?</v>
      </c>
      <c r="B101">
        <v>189</v>
      </c>
      <c r="C101" t="s">
        <v>58</v>
      </c>
      <c r="D101" s="1">
        <v>41781</v>
      </c>
      <c r="F101">
        <v>1</v>
      </c>
      <c r="G101">
        <v>3804</v>
      </c>
      <c r="H101" t="s">
        <v>71</v>
      </c>
      <c r="J101" t="s">
        <v>14</v>
      </c>
      <c r="K101">
        <v>58</v>
      </c>
      <c r="L101" t="s">
        <v>15</v>
      </c>
    </row>
    <row r="102" spans="1:12">
      <c r="A102" t="e">
        <f ca="1">E00251439908221</f>
        <v>#NAME?</v>
      </c>
      <c r="B102">
        <v>189</v>
      </c>
      <c r="C102" t="s">
        <v>58</v>
      </c>
      <c r="D102" s="1">
        <v>42095</v>
      </c>
      <c r="F102">
        <v>2</v>
      </c>
      <c r="G102">
        <v>73390</v>
      </c>
      <c r="H102" t="s">
        <v>66</v>
      </c>
      <c r="J102" t="s">
        <v>14</v>
      </c>
      <c r="K102">
        <v>59</v>
      </c>
      <c r="L102" t="s">
        <v>15</v>
      </c>
    </row>
    <row r="103" spans="1:12">
      <c r="A103" t="e">
        <f ca="1">E00251532878921</f>
        <v>#NAME?</v>
      </c>
      <c r="B103">
        <v>442</v>
      </c>
      <c r="C103" t="s">
        <v>95</v>
      </c>
      <c r="D103" s="1">
        <v>42411</v>
      </c>
      <c r="F103">
        <v>1</v>
      </c>
      <c r="G103">
        <v>30748</v>
      </c>
      <c r="H103" t="s">
        <v>50</v>
      </c>
      <c r="J103" t="s">
        <v>14</v>
      </c>
      <c r="K103">
        <v>64</v>
      </c>
      <c r="L103" t="s">
        <v>15</v>
      </c>
    </row>
    <row r="104" spans="1:12">
      <c r="A104" t="e">
        <f ca="1">E00251615269521</f>
        <v>#NAME?</v>
      </c>
      <c r="B104">
        <v>94</v>
      </c>
      <c r="C104" t="s">
        <v>74</v>
      </c>
      <c r="D104" s="1">
        <v>41810</v>
      </c>
      <c r="F104">
        <v>1</v>
      </c>
      <c r="G104">
        <v>7243</v>
      </c>
      <c r="H104" t="s">
        <v>42</v>
      </c>
      <c r="J104" t="s">
        <v>14</v>
      </c>
      <c r="K104">
        <v>55</v>
      </c>
      <c r="L104" t="s">
        <v>15</v>
      </c>
    </row>
    <row r="105" spans="1:12">
      <c r="A105" t="e">
        <f ca="1">E00251439851521</f>
        <v>#NAME?</v>
      </c>
      <c r="B105">
        <v>453</v>
      </c>
      <c r="C105" t="s">
        <v>96</v>
      </c>
      <c r="D105" s="1">
        <v>41232</v>
      </c>
      <c r="F105">
        <v>1</v>
      </c>
      <c r="G105">
        <v>7062</v>
      </c>
      <c r="H105" t="s">
        <v>97</v>
      </c>
      <c r="J105" t="s">
        <v>14</v>
      </c>
      <c r="K105">
        <v>44</v>
      </c>
      <c r="L105" t="s">
        <v>15</v>
      </c>
    </row>
    <row r="106" spans="1:12">
      <c r="A106" t="e">
        <f ca="1">E00251514252121</f>
        <v>#NAME?</v>
      </c>
      <c r="B106">
        <v>6046</v>
      </c>
      <c r="C106" t="s">
        <v>98</v>
      </c>
      <c r="D106" s="1">
        <v>41869</v>
      </c>
      <c r="F106">
        <v>1</v>
      </c>
      <c r="G106">
        <v>6266</v>
      </c>
      <c r="H106" t="s">
        <v>99</v>
      </c>
      <c r="I106" t="s">
        <v>56</v>
      </c>
      <c r="J106" t="s">
        <v>57</v>
      </c>
      <c r="K106">
        <v>46</v>
      </c>
      <c r="L106" t="s">
        <v>15</v>
      </c>
    </row>
    <row r="107" spans="1:12">
      <c r="A107" t="e">
        <f ca="1">E00251617121621</f>
        <v>#NAME?</v>
      </c>
      <c r="B107">
        <v>489</v>
      </c>
      <c r="C107" t="s">
        <v>100</v>
      </c>
      <c r="D107" s="1">
        <v>43073</v>
      </c>
      <c r="F107">
        <v>1</v>
      </c>
      <c r="G107">
        <v>5368</v>
      </c>
      <c r="H107" t="s">
        <v>101</v>
      </c>
      <c r="J107" t="s">
        <v>14</v>
      </c>
      <c r="K107">
        <v>48</v>
      </c>
      <c r="L107" t="s">
        <v>15</v>
      </c>
    </row>
    <row r="108" spans="1:12">
      <c r="A108" t="e">
        <f ca="1">E00251514252121</f>
        <v>#NAME?</v>
      </c>
      <c r="B108">
        <v>451</v>
      </c>
      <c r="C108" t="s">
        <v>102</v>
      </c>
      <c r="D108" s="1">
        <v>42390</v>
      </c>
      <c r="F108">
        <v>3</v>
      </c>
      <c r="G108">
        <v>7873</v>
      </c>
      <c r="H108" t="s">
        <v>103</v>
      </c>
      <c r="J108" t="s">
        <v>14</v>
      </c>
      <c r="K108">
        <v>48</v>
      </c>
      <c r="L108" t="s">
        <v>22</v>
      </c>
    </row>
    <row r="109" spans="1:12">
      <c r="A109" t="e">
        <f ca="1">E00251617121621</f>
        <v>#NAME?</v>
      </c>
      <c r="B109">
        <v>489</v>
      </c>
      <c r="C109" t="s">
        <v>100</v>
      </c>
      <c r="D109" s="1">
        <v>41386</v>
      </c>
      <c r="F109">
        <v>1</v>
      </c>
      <c r="G109">
        <v>3004</v>
      </c>
      <c r="H109" t="s">
        <v>104</v>
      </c>
      <c r="J109" t="s">
        <v>14</v>
      </c>
      <c r="K109">
        <v>43</v>
      </c>
      <c r="L109" t="s">
        <v>15</v>
      </c>
    </row>
    <row r="110" spans="1:12">
      <c r="A110" t="e">
        <f ca="1">E00251427357521</f>
        <v>#NAME?</v>
      </c>
      <c r="B110">
        <v>10</v>
      </c>
      <c r="C110" t="s">
        <v>18</v>
      </c>
      <c r="D110" s="1">
        <v>42132</v>
      </c>
      <c r="F110">
        <v>1</v>
      </c>
      <c r="G110">
        <v>24220</v>
      </c>
      <c r="H110" t="s">
        <v>105</v>
      </c>
      <c r="J110" t="s">
        <v>14</v>
      </c>
      <c r="K110">
        <v>56</v>
      </c>
      <c r="L110" t="s">
        <v>15</v>
      </c>
    </row>
    <row r="111" spans="1:12">
      <c r="A111" t="e">
        <f ca="1">E00251439908221</f>
        <v>#NAME?</v>
      </c>
      <c r="B111">
        <v>189</v>
      </c>
      <c r="C111" t="s">
        <v>58</v>
      </c>
      <c r="D111" s="1">
        <v>42208</v>
      </c>
      <c r="F111">
        <v>1</v>
      </c>
      <c r="G111">
        <v>73300</v>
      </c>
      <c r="H111" t="s">
        <v>86</v>
      </c>
      <c r="J111" t="s">
        <v>14</v>
      </c>
      <c r="K111">
        <v>59</v>
      </c>
      <c r="L111" t="s">
        <v>15</v>
      </c>
    </row>
    <row r="112" spans="1:12">
      <c r="A112" t="e">
        <f ca="1">E00251432398121</f>
        <v>#NAME?</v>
      </c>
      <c r="B112">
        <v>453</v>
      </c>
      <c r="C112" t="s">
        <v>96</v>
      </c>
      <c r="D112" s="1">
        <v>42388</v>
      </c>
      <c r="F112">
        <v>1</v>
      </c>
      <c r="G112">
        <v>38150</v>
      </c>
      <c r="H112" t="s">
        <v>106</v>
      </c>
      <c r="J112" t="s">
        <v>14</v>
      </c>
      <c r="K112">
        <v>56</v>
      </c>
      <c r="L112" t="s">
        <v>15</v>
      </c>
    </row>
    <row r="113" spans="1:12">
      <c r="A113" t="e">
        <f ca="1">E00251617121621</f>
        <v>#NAME?</v>
      </c>
      <c r="B113">
        <v>489</v>
      </c>
      <c r="C113" t="s">
        <v>100</v>
      </c>
      <c r="D113" s="1">
        <v>42559</v>
      </c>
      <c r="F113">
        <v>1</v>
      </c>
      <c r="G113">
        <v>38023</v>
      </c>
      <c r="H113" t="s">
        <v>17</v>
      </c>
      <c r="J113" t="s">
        <v>14</v>
      </c>
      <c r="K113">
        <v>46</v>
      </c>
      <c r="L113" t="s">
        <v>15</v>
      </c>
    </row>
    <row r="114" spans="1:12">
      <c r="A114" t="e">
        <f ca="1">E00251513363121</f>
        <v>#NAME?</v>
      </c>
      <c r="B114">
        <v>445</v>
      </c>
      <c r="C114" t="s">
        <v>23</v>
      </c>
      <c r="D114" s="1">
        <v>41653</v>
      </c>
      <c r="F114">
        <v>3</v>
      </c>
      <c r="G114">
        <v>72632</v>
      </c>
      <c r="H114" t="s">
        <v>107</v>
      </c>
      <c r="J114" t="s">
        <v>14</v>
      </c>
      <c r="K114">
        <v>63</v>
      </c>
      <c r="L114" t="s">
        <v>15</v>
      </c>
    </row>
    <row r="115" spans="1:12">
      <c r="A115" t="e">
        <f ca="1">E00251432398121</f>
        <v>#NAME?</v>
      </c>
      <c r="B115">
        <v>453</v>
      </c>
      <c r="C115" t="s">
        <v>96</v>
      </c>
      <c r="D115" s="1">
        <v>42380</v>
      </c>
      <c r="F115">
        <v>1</v>
      </c>
      <c r="G115">
        <v>460</v>
      </c>
      <c r="H115" t="s">
        <v>16</v>
      </c>
      <c r="J115" t="s">
        <v>14</v>
      </c>
      <c r="K115">
        <v>56</v>
      </c>
      <c r="L115" t="s">
        <v>15</v>
      </c>
    </row>
    <row r="116" spans="1:12">
      <c r="A116" t="e">
        <f ca="1">E00251439908221</f>
        <v>#NAME?</v>
      </c>
      <c r="B116">
        <v>189</v>
      </c>
      <c r="C116" t="s">
        <v>58</v>
      </c>
      <c r="D116" s="1">
        <v>42443</v>
      </c>
      <c r="F116">
        <v>1</v>
      </c>
      <c r="G116">
        <v>73300</v>
      </c>
      <c r="H116" t="s">
        <v>86</v>
      </c>
      <c r="J116" t="s">
        <v>14</v>
      </c>
      <c r="K116">
        <v>60</v>
      </c>
      <c r="L116" t="s">
        <v>15</v>
      </c>
    </row>
    <row r="117" spans="1:12">
      <c r="A117" t="e">
        <f ca="1">E00251528868821</f>
        <v>#NAME?</v>
      </c>
      <c r="B117">
        <v>4055</v>
      </c>
      <c r="C117" t="s">
        <v>51</v>
      </c>
      <c r="D117" s="1">
        <v>41663</v>
      </c>
      <c r="F117">
        <v>2</v>
      </c>
      <c r="G117">
        <v>460</v>
      </c>
      <c r="H117" t="s">
        <v>16</v>
      </c>
      <c r="J117" t="s">
        <v>14</v>
      </c>
      <c r="K117">
        <v>43</v>
      </c>
      <c r="L117" t="s">
        <v>15</v>
      </c>
    </row>
    <row r="118" spans="1:12">
      <c r="A118" t="e">
        <f ca="1">E00251615269521</f>
        <v>#NAME?</v>
      </c>
      <c r="B118">
        <v>94</v>
      </c>
      <c r="C118" t="s">
        <v>74</v>
      </c>
      <c r="D118" s="1">
        <v>42460</v>
      </c>
      <c r="F118">
        <v>2</v>
      </c>
      <c r="G118">
        <v>2720</v>
      </c>
      <c r="H118" t="s">
        <v>65</v>
      </c>
      <c r="J118" t="s">
        <v>14</v>
      </c>
      <c r="K118">
        <v>56</v>
      </c>
      <c r="L118" t="s">
        <v>15</v>
      </c>
    </row>
    <row r="119" spans="1:12">
      <c r="A119" t="e">
        <f ca="1">E00251515312421</f>
        <v>#NAME?</v>
      </c>
      <c r="B119">
        <v>10</v>
      </c>
      <c r="C119" t="s">
        <v>18</v>
      </c>
      <c r="D119" s="1">
        <v>42207</v>
      </c>
      <c r="F119">
        <v>2</v>
      </c>
      <c r="G119">
        <v>7235</v>
      </c>
      <c r="H119" t="s">
        <v>108</v>
      </c>
      <c r="J119" t="s">
        <v>14</v>
      </c>
      <c r="K119">
        <v>44</v>
      </c>
      <c r="L119" t="s">
        <v>15</v>
      </c>
    </row>
    <row r="120" spans="1:12">
      <c r="A120" t="e">
        <f ca="1">E00251615269521</f>
        <v>#NAME?</v>
      </c>
      <c r="B120">
        <v>94</v>
      </c>
      <c r="C120" t="s">
        <v>74</v>
      </c>
      <c r="D120" s="1">
        <v>42481</v>
      </c>
      <c r="F120">
        <v>2</v>
      </c>
      <c r="G120">
        <v>2809</v>
      </c>
      <c r="H120" t="s">
        <v>90</v>
      </c>
      <c r="J120" t="s">
        <v>14</v>
      </c>
      <c r="K120">
        <v>56</v>
      </c>
      <c r="L120" t="s">
        <v>15</v>
      </c>
    </row>
    <row r="121" spans="1:12">
      <c r="A121" t="e">
        <f ca="1">E00251532878921</f>
        <v>#NAME?</v>
      </c>
      <c r="B121">
        <v>718</v>
      </c>
      <c r="C121" t="s">
        <v>32</v>
      </c>
      <c r="D121" s="1">
        <v>41812</v>
      </c>
      <c r="F121">
        <v>1</v>
      </c>
      <c r="G121">
        <v>71946</v>
      </c>
      <c r="H121" t="s">
        <v>109</v>
      </c>
      <c r="I121" t="s">
        <v>56</v>
      </c>
      <c r="J121" t="s">
        <v>57</v>
      </c>
      <c r="K121">
        <v>63</v>
      </c>
      <c r="L121" t="s">
        <v>15</v>
      </c>
    </row>
    <row r="122" spans="1:12">
      <c r="A122" t="e">
        <f ca="1">E00251532878921</f>
        <v>#NAME?</v>
      </c>
      <c r="B122">
        <v>442</v>
      </c>
      <c r="C122" t="s">
        <v>95</v>
      </c>
      <c r="D122" s="1">
        <v>42717</v>
      </c>
      <c r="F122">
        <v>1</v>
      </c>
      <c r="G122">
        <v>1739</v>
      </c>
      <c r="H122" t="s">
        <v>110</v>
      </c>
      <c r="J122" t="s">
        <v>14</v>
      </c>
      <c r="K122">
        <v>65</v>
      </c>
      <c r="L122" t="s">
        <v>15</v>
      </c>
    </row>
    <row r="123" spans="1:12">
      <c r="A123" t="e">
        <f ca="1">E00251439569621</f>
        <v>#NAME?</v>
      </c>
      <c r="B123">
        <v>701</v>
      </c>
      <c r="C123" t="s">
        <v>72</v>
      </c>
      <c r="D123" s="1">
        <v>42944</v>
      </c>
      <c r="F123">
        <v>1</v>
      </c>
      <c r="G123">
        <v>7962</v>
      </c>
      <c r="H123" t="s">
        <v>111</v>
      </c>
      <c r="J123" t="s">
        <v>14</v>
      </c>
      <c r="K123">
        <v>66</v>
      </c>
      <c r="L123" t="s">
        <v>22</v>
      </c>
    </row>
    <row r="124" spans="1:12">
      <c r="A124" t="e">
        <f ca="1">E00251439569621</f>
        <v>#NAME?</v>
      </c>
      <c r="B124">
        <v>701</v>
      </c>
      <c r="C124" t="s">
        <v>72</v>
      </c>
      <c r="D124" s="1">
        <v>43000</v>
      </c>
      <c r="F124">
        <v>6</v>
      </c>
      <c r="G124">
        <v>73689</v>
      </c>
      <c r="H124" t="s">
        <v>84</v>
      </c>
      <c r="J124" t="s">
        <v>14</v>
      </c>
      <c r="K124">
        <v>66</v>
      </c>
      <c r="L124" t="s">
        <v>15</v>
      </c>
    </row>
    <row r="125" spans="1:12">
      <c r="A125" t="e">
        <f ca="1">E00251514238021</f>
        <v>#NAME?</v>
      </c>
      <c r="B125">
        <v>448</v>
      </c>
      <c r="C125" t="s">
        <v>112</v>
      </c>
      <c r="D125" s="1">
        <v>41481</v>
      </c>
      <c r="F125">
        <v>1</v>
      </c>
      <c r="G125">
        <v>7243</v>
      </c>
      <c r="H125" t="s">
        <v>42</v>
      </c>
      <c r="J125" t="s">
        <v>14</v>
      </c>
      <c r="K125">
        <v>42</v>
      </c>
      <c r="L125" t="s">
        <v>15</v>
      </c>
    </row>
    <row r="126" spans="1:12">
      <c r="A126" t="e">
        <f ca="1">E00251514238021</f>
        <v>#NAME?</v>
      </c>
      <c r="B126">
        <v>448</v>
      </c>
      <c r="C126" t="s">
        <v>112</v>
      </c>
      <c r="D126" s="1">
        <v>41620</v>
      </c>
      <c r="F126">
        <v>1</v>
      </c>
      <c r="G126">
        <v>7992</v>
      </c>
      <c r="H126" t="s">
        <v>113</v>
      </c>
      <c r="J126" t="s">
        <v>14</v>
      </c>
      <c r="K126">
        <v>43</v>
      </c>
      <c r="L126" t="s">
        <v>22</v>
      </c>
    </row>
    <row r="127" spans="1:12">
      <c r="A127" t="e">
        <f ca="1">E00251439569621</f>
        <v>#NAME?</v>
      </c>
      <c r="B127">
        <v>701</v>
      </c>
      <c r="C127" t="s">
        <v>72</v>
      </c>
      <c r="D127" s="1">
        <v>40963</v>
      </c>
      <c r="F127">
        <v>4</v>
      </c>
      <c r="G127">
        <v>27802</v>
      </c>
      <c r="H127" t="s">
        <v>83</v>
      </c>
      <c r="J127" t="s">
        <v>14</v>
      </c>
      <c r="K127">
        <v>60</v>
      </c>
      <c r="L127" t="s">
        <v>15</v>
      </c>
    </row>
    <row r="128" spans="1:12">
      <c r="A128" t="e">
        <f ca="1">E00251716569321</f>
        <v>#NAME?</v>
      </c>
      <c r="B128">
        <v>286</v>
      </c>
      <c r="C128" t="s">
        <v>41</v>
      </c>
      <c r="D128" s="1">
        <v>41064</v>
      </c>
      <c r="F128">
        <v>2</v>
      </c>
      <c r="G128">
        <v>6929</v>
      </c>
      <c r="H128" t="s">
        <v>36</v>
      </c>
      <c r="J128" t="s">
        <v>14</v>
      </c>
      <c r="K128">
        <v>52</v>
      </c>
      <c r="L128" t="s">
        <v>15</v>
      </c>
    </row>
    <row r="129" spans="1:12">
      <c r="A129" t="e">
        <f ca="1">E00251716569321</f>
        <v>#NAME?</v>
      </c>
      <c r="B129">
        <v>489</v>
      </c>
      <c r="C129" t="s">
        <v>100</v>
      </c>
      <c r="D129" s="1">
        <v>42444</v>
      </c>
      <c r="F129">
        <v>1</v>
      </c>
      <c r="G129">
        <v>2750</v>
      </c>
      <c r="H129" t="s">
        <v>114</v>
      </c>
      <c r="J129" t="s">
        <v>14</v>
      </c>
      <c r="K129">
        <v>56</v>
      </c>
      <c r="L129" t="s">
        <v>15</v>
      </c>
    </row>
    <row r="130" spans="1:12">
      <c r="A130" t="e">
        <f ca="1">E00251439908221</f>
        <v>#NAME?</v>
      </c>
      <c r="B130">
        <v>189</v>
      </c>
      <c r="C130" t="s">
        <v>58</v>
      </c>
      <c r="D130" s="1">
        <v>43081</v>
      </c>
      <c r="F130">
        <v>4</v>
      </c>
      <c r="G130">
        <v>2729</v>
      </c>
      <c r="H130" t="s">
        <v>115</v>
      </c>
      <c r="J130" t="s">
        <v>14</v>
      </c>
      <c r="K130">
        <v>61</v>
      </c>
      <c r="L130" t="s">
        <v>15</v>
      </c>
    </row>
    <row r="131" spans="1:12">
      <c r="A131" t="e">
        <f ca="1">E00251716569321</f>
        <v>#NAME?</v>
      </c>
      <c r="B131">
        <v>489</v>
      </c>
      <c r="C131" t="s">
        <v>100</v>
      </c>
      <c r="D131" s="1">
        <v>43080</v>
      </c>
      <c r="F131">
        <v>4</v>
      </c>
      <c r="G131">
        <v>7904</v>
      </c>
      <c r="H131" t="s">
        <v>75</v>
      </c>
      <c r="J131" t="s">
        <v>14</v>
      </c>
      <c r="K131">
        <v>58</v>
      </c>
      <c r="L131" t="s">
        <v>22</v>
      </c>
    </row>
    <row r="132" spans="1:12">
      <c r="A132" t="e">
        <f ca="1">E00251514252121</f>
        <v>#NAME?</v>
      </c>
      <c r="B132">
        <v>451</v>
      </c>
      <c r="C132" t="s">
        <v>102</v>
      </c>
      <c r="D132" s="1">
        <v>42003</v>
      </c>
      <c r="F132">
        <v>1</v>
      </c>
      <c r="G132">
        <v>7245</v>
      </c>
      <c r="H132" t="s">
        <v>116</v>
      </c>
      <c r="J132" t="s">
        <v>14</v>
      </c>
      <c r="K132">
        <v>47</v>
      </c>
      <c r="L132" t="s">
        <v>15</v>
      </c>
    </row>
    <row r="133" spans="1:12">
      <c r="A133" t="e">
        <f ca="1">E00251537898221</f>
        <v>#NAME?</v>
      </c>
      <c r="B133">
        <v>285</v>
      </c>
      <c r="C133" t="s">
        <v>117</v>
      </c>
      <c r="D133" s="1">
        <v>42887</v>
      </c>
      <c r="F133">
        <v>2</v>
      </c>
      <c r="G133">
        <v>34690</v>
      </c>
      <c r="H133" t="s">
        <v>118</v>
      </c>
      <c r="J133" t="s">
        <v>14</v>
      </c>
      <c r="K133">
        <v>52</v>
      </c>
      <c r="L133" t="s">
        <v>15</v>
      </c>
    </row>
    <row r="134" spans="1:12">
      <c r="A134" t="e">
        <f ca="1">E00251439908221</f>
        <v>#NAME?</v>
      </c>
      <c r="B134">
        <v>189</v>
      </c>
      <c r="C134" t="s">
        <v>58</v>
      </c>
      <c r="D134" s="1">
        <v>42167</v>
      </c>
      <c r="F134">
        <v>2</v>
      </c>
      <c r="G134">
        <v>49390</v>
      </c>
      <c r="H134" t="s">
        <v>59</v>
      </c>
      <c r="J134" t="s">
        <v>14</v>
      </c>
      <c r="K134">
        <v>59</v>
      </c>
      <c r="L134" t="s">
        <v>15</v>
      </c>
    </row>
    <row r="135" spans="1:12">
      <c r="A135" t="e">
        <f ca="1">E00251439908221</f>
        <v>#NAME?</v>
      </c>
      <c r="B135">
        <v>189</v>
      </c>
      <c r="C135" t="s">
        <v>58</v>
      </c>
      <c r="D135" s="1">
        <v>42678</v>
      </c>
      <c r="F135">
        <v>1</v>
      </c>
      <c r="G135">
        <v>49390</v>
      </c>
      <c r="H135" t="s">
        <v>59</v>
      </c>
      <c r="J135" t="s">
        <v>14</v>
      </c>
      <c r="K135">
        <v>60</v>
      </c>
      <c r="L135" t="s">
        <v>15</v>
      </c>
    </row>
    <row r="136" spans="1:12">
      <c r="A136" t="e">
        <f ca="1">E00251439908221</f>
        <v>#NAME?</v>
      </c>
      <c r="B136">
        <v>189</v>
      </c>
      <c r="C136" t="s">
        <v>58</v>
      </c>
      <c r="D136" s="1">
        <v>42795</v>
      </c>
      <c r="F136">
        <v>4</v>
      </c>
      <c r="G136">
        <v>73300</v>
      </c>
      <c r="H136" t="s">
        <v>86</v>
      </c>
      <c r="J136" t="s">
        <v>14</v>
      </c>
      <c r="K136">
        <v>61</v>
      </c>
      <c r="L136" t="s">
        <v>15</v>
      </c>
    </row>
    <row r="137" spans="1:12">
      <c r="A137" t="e">
        <f ca="1">E00251439908221</f>
        <v>#NAME?</v>
      </c>
      <c r="B137">
        <v>189</v>
      </c>
      <c r="C137" t="s">
        <v>58</v>
      </c>
      <c r="D137" s="1">
        <v>43081</v>
      </c>
      <c r="F137">
        <v>2</v>
      </c>
      <c r="G137">
        <v>3804</v>
      </c>
      <c r="H137" t="s">
        <v>71</v>
      </c>
      <c r="J137" t="s">
        <v>14</v>
      </c>
      <c r="K137">
        <v>61</v>
      </c>
      <c r="L137" t="s">
        <v>15</v>
      </c>
    </row>
    <row r="138" spans="1:12">
      <c r="A138" t="e">
        <f ca="1">E00251439738821</f>
        <v>#NAME?</v>
      </c>
      <c r="B138">
        <v>296</v>
      </c>
      <c r="C138" t="s">
        <v>119</v>
      </c>
      <c r="D138" s="1">
        <v>41481</v>
      </c>
      <c r="F138">
        <v>1</v>
      </c>
      <c r="G138">
        <v>8470</v>
      </c>
      <c r="H138" t="s">
        <v>120</v>
      </c>
      <c r="J138" t="s">
        <v>14</v>
      </c>
      <c r="K138">
        <v>58</v>
      </c>
      <c r="L138" t="s">
        <v>15</v>
      </c>
    </row>
    <row r="139" spans="1:12">
      <c r="A139" t="e">
        <f ca="1">E00251515312421</f>
        <v>#NAME?</v>
      </c>
      <c r="B139">
        <v>10</v>
      </c>
      <c r="C139" t="s">
        <v>18</v>
      </c>
      <c r="D139" s="1">
        <v>42212</v>
      </c>
      <c r="F139">
        <v>1</v>
      </c>
      <c r="G139">
        <v>4556</v>
      </c>
      <c r="H139" t="s">
        <v>121</v>
      </c>
      <c r="J139" t="s">
        <v>14</v>
      </c>
      <c r="K139">
        <v>44</v>
      </c>
      <c r="L139" t="s">
        <v>15</v>
      </c>
    </row>
    <row r="140" spans="1:12">
      <c r="A140" t="e">
        <f ca="1">E00251514238021</f>
        <v>#NAME?</v>
      </c>
      <c r="B140">
        <v>448</v>
      </c>
      <c r="C140" t="s">
        <v>112</v>
      </c>
      <c r="D140" s="1">
        <v>41310</v>
      </c>
      <c r="F140">
        <v>1</v>
      </c>
      <c r="G140">
        <v>7999</v>
      </c>
      <c r="H140" t="s">
        <v>80</v>
      </c>
      <c r="J140" t="s">
        <v>14</v>
      </c>
      <c r="K140">
        <v>42</v>
      </c>
      <c r="L140" t="s">
        <v>15</v>
      </c>
    </row>
    <row r="141" spans="1:12">
      <c r="A141" t="e">
        <f ca="1">E00251429387421</f>
        <v>#NAME?</v>
      </c>
      <c r="B141">
        <v>276</v>
      </c>
      <c r="C141" t="s">
        <v>122</v>
      </c>
      <c r="D141" s="1">
        <v>41001</v>
      </c>
      <c r="F141">
        <v>1</v>
      </c>
      <c r="G141">
        <v>5259</v>
      </c>
      <c r="H141" t="s">
        <v>123</v>
      </c>
      <c r="J141" t="s">
        <v>14</v>
      </c>
      <c r="K141">
        <v>46</v>
      </c>
      <c r="L141" t="s">
        <v>15</v>
      </c>
    </row>
    <row r="142" spans="1:12">
      <c r="A142" t="e">
        <f ca="1">E00251432196721</f>
        <v>#NAME?</v>
      </c>
      <c r="B142">
        <v>449</v>
      </c>
      <c r="C142" t="s">
        <v>124</v>
      </c>
      <c r="D142" s="1">
        <v>42138</v>
      </c>
      <c r="F142">
        <v>4</v>
      </c>
      <c r="G142">
        <v>78079</v>
      </c>
      <c r="H142" t="s">
        <v>49</v>
      </c>
      <c r="J142" t="s">
        <v>14</v>
      </c>
      <c r="K142">
        <v>46</v>
      </c>
      <c r="L142" t="s">
        <v>22</v>
      </c>
    </row>
    <row r="143" spans="1:12">
      <c r="A143" t="e">
        <f ca="1">E00251514454421</f>
        <v>#NAME?</v>
      </c>
      <c r="B143">
        <v>446</v>
      </c>
      <c r="C143" t="s">
        <v>94</v>
      </c>
      <c r="D143" s="1">
        <v>40945</v>
      </c>
      <c r="F143">
        <v>2</v>
      </c>
      <c r="G143">
        <v>4019</v>
      </c>
      <c r="H143" t="s">
        <v>26</v>
      </c>
      <c r="J143" t="s">
        <v>14</v>
      </c>
      <c r="K143">
        <v>50</v>
      </c>
      <c r="L143" t="s">
        <v>15</v>
      </c>
    </row>
    <row r="144" spans="1:12">
      <c r="A144" t="e">
        <f ca="1">E00251514454421</f>
        <v>#NAME?</v>
      </c>
      <c r="B144">
        <v>446</v>
      </c>
      <c r="C144" t="s">
        <v>94</v>
      </c>
      <c r="D144" s="1">
        <v>41662</v>
      </c>
      <c r="F144">
        <v>3</v>
      </c>
      <c r="G144">
        <v>4871</v>
      </c>
      <c r="H144" t="s">
        <v>125</v>
      </c>
      <c r="J144" t="s">
        <v>14</v>
      </c>
      <c r="K144">
        <v>52</v>
      </c>
      <c r="L144" t="s">
        <v>15</v>
      </c>
    </row>
    <row r="145" spans="1:12">
      <c r="A145" t="e">
        <f ca="1">E00251514238021</f>
        <v>#NAME?</v>
      </c>
      <c r="B145">
        <v>448</v>
      </c>
      <c r="C145" t="s">
        <v>112</v>
      </c>
      <c r="D145" s="1">
        <v>42310</v>
      </c>
      <c r="F145">
        <v>1</v>
      </c>
      <c r="G145">
        <v>7243</v>
      </c>
      <c r="H145" t="s">
        <v>42</v>
      </c>
      <c r="J145" t="s">
        <v>14</v>
      </c>
      <c r="K145">
        <v>45</v>
      </c>
      <c r="L145" t="s">
        <v>15</v>
      </c>
    </row>
    <row r="146" spans="1:12">
      <c r="A146" t="e">
        <f ca="1">E00251514238021</f>
        <v>#NAME?</v>
      </c>
      <c r="B146">
        <v>448</v>
      </c>
      <c r="C146" t="s">
        <v>112</v>
      </c>
      <c r="D146" s="1">
        <v>42359</v>
      </c>
      <c r="F146">
        <v>1</v>
      </c>
      <c r="G146">
        <v>7243</v>
      </c>
      <c r="H146" t="s">
        <v>42</v>
      </c>
      <c r="J146" t="s">
        <v>14</v>
      </c>
      <c r="K146">
        <v>45</v>
      </c>
      <c r="L146" t="s">
        <v>15</v>
      </c>
    </row>
    <row r="147" spans="1:12">
      <c r="A147" t="e">
        <f ca="1">E00251514238021</f>
        <v>#NAME?</v>
      </c>
      <c r="B147">
        <v>448</v>
      </c>
      <c r="C147" t="s">
        <v>112</v>
      </c>
      <c r="D147" s="1">
        <v>42432</v>
      </c>
      <c r="F147">
        <v>1</v>
      </c>
      <c r="G147">
        <v>7177</v>
      </c>
      <c r="H147" t="s">
        <v>126</v>
      </c>
      <c r="J147" t="s">
        <v>14</v>
      </c>
      <c r="K147">
        <v>45</v>
      </c>
      <c r="L147" t="s">
        <v>15</v>
      </c>
    </row>
    <row r="148" spans="1:12">
      <c r="A148" t="e">
        <f ca="1">E00251514454421</f>
        <v>#NAME?</v>
      </c>
      <c r="B148">
        <v>1028</v>
      </c>
      <c r="C148" t="s">
        <v>127</v>
      </c>
      <c r="D148" s="1">
        <v>41658</v>
      </c>
      <c r="F148">
        <v>1</v>
      </c>
      <c r="G148">
        <v>4871</v>
      </c>
      <c r="H148" t="s">
        <v>125</v>
      </c>
      <c r="I148" t="s">
        <v>127</v>
      </c>
      <c r="J148" t="s">
        <v>57</v>
      </c>
      <c r="K148">
        <v>52</v>
      </c>
      <c r="L148" t="s">
        <v>15</v>
      </c>
    </row>
    <row r="149" spans="1:12">
      <c r="A149" t="e">
        <f ca="1">E00251439908221</f>
        <v>#NAME?</v>
      </c>
      <c r="B149">
        <v>189</v>
      </c>
      <c r="C149" t="s">
        <v>58</v>
      </c>
      <c r="D149" s="1">
        <v>41093</v>
      </c>
      <c r="F149">
        <v>1</v>
      </c>
      <c r="G149">
        <v>7231</v>
      </c>
      <c r="H149" t="s">
        <v>128</v>
      </c>
      <c r="J149" t="s">
        <v>14</v>
      </c>
      <c r="K149">
        <v>56</v>
      </c>
      <c r="L149" t="s">
        <v>15</v>
      </c>
    </row>
    <row r="150" spans="1:12">
      <c r="A150" t="e">
        <f ca="1">E00251439908221</f>
        <v>#NAME?</v>
      </c>
      <c r="B150">
        <v>189</v>
      </c>
      <c r="C150" t="s">
        <v>58</v>
      </c>
      <c r="D150" s="1">
        <v>41599</v>
      </c>
      <c r="F150">
        <v>2</v>
      </c>
      <c r="G150">
        <v>49390</v>
      </c>
      <c r="H150" t="s">
        <v>59</v>
      </c>
      <c r="J150" t="s">
        <v>14</v>
      </c>
      <c r="K150">
        <v>57</v>
      </c>
      <c r="L150" t="s">
        <v>15</v>
      </c>
    </row>
    <row r="151" spans="1:12">
      <c r="A151" t="e">
        <f ca="1">E00251431603221</f>
        <v>#NAME?</v>
      </c>
      <c r="B151">
        <v>1785</v>
      </c>
      <c r="C151" t="s">
        <v>129</v>
      </c>
      <c r="D151" s="1">
        <v>42265</v>
      </c>
      <c r="F151">
        <v>1</v>
      </c>
      <c r="G151">
        <v>2809</v>
      </c>
      <c r="H151" t="s">
        <v>90</v>
      </c>
      <c r="J151" t="s">
        <v>14</v>
      </c>
      <c r="K151">
        <v>43</v>
      </c>
      <c r="L151" t="s">
        <v>15</v>
      </c>
    </row>
    <row r="152" spans="1:12">
      <c r="A152" t="e">
        <f ca="1">E00251514252121</f>
        <v>#NAME?</v>
      </c>
      <c r="B152">
        <v>451</v>
      </c>
      <c r="C152" t="s">
        <v>102</v>
      </c>
      <c r="D152" s="1">
        <v>41829</v>
      </c>
      <c r="F152">
        <v>2</v>
      </c>
      <c r="G152">
        <v>794</v>
      </c>
      <c r="H152" t="s">
        <v>130</v>
      </c>
      <c r="J152" t="s">
        <v>14</v>
      </c>
      <c r="K152">
        <v>46</v>
      </c>
      <c r="L152" t="s">
        <v>15</v>
      </c>
    </row>
    <row r="153" spans="1:12">
      <c r="A153" t="e">
        <f ca="1">E00251514252121</f>
        <v>#NAME?</v>
      </c>
      <c r="B153">
        <v>451</v>
      </c>
      <c r="C153" t="s">
        <v>102</v>
      </c>
      <c r="D153" s="1">
        <v>42522</v>
      </c>
      <c r="F153">
        <v>3</v>
      </c>
      <c r="G153">
        <v>7873</v>
      </c>
      <c r="H153" t="s">
        <v>103</v>
      </c>
      <c r="J153" t="s">
        <v>14</v>
      </c>
      <c r="K153">
        <v>48</v>
      </c>
      <c r="L153" t="s">
        <v>22</v>
      </c>
    </row>
    <row r="154" spans="1:12">
      <c r="A154" t="e">
        <f ca="1">E00251429331821</f>
        <v>#NAME?</v>
      </c>
      <c r="B154">
        <v>175</v>
      </c>
      <c r="C154" t="s">
        <v>131</v>
      </c>
      <c r="D154" s="1">
        <v>42661</v>
      </c>
      <c r="F154">
        <v>2</v>
      </c>
      <c r="G154">
        <v>3659</v>
      </c>
      <c r="H154" t="s">
        <v>132</v>
      </c>
      <c r="J154" t="s">
        <v>14</v>
      </c>
      <c r="K154">
        <v>59</v>
      </c>
      <c r="L154" t="s">
        <v>15</v>
      </c>
    </row>
    <row r="155" spans="1:12">
      <c r="A155" t="e">
        <f ca="1">E00251429331821</f>
        <v>#NAME?</v>
      </c>
      <c r="B155">
        <v>283</v>
      </c>
      <c r="C155" t="s">
        <v>133</v>
      </c>
      <c r="D155" s="1">
        <v>41389</v>
      </c>
      <c r="F155">
        <v>2</v>
      </c>
      <c r="G155">
        <v>29690</v>
      </c>
      <c r="H155" t="s">
        <v>52</v>
      </c>
      <c r="J155" t="s">
        <v>14</v>
      </c>
      <c r="K155">
        <v>56</v>
      </c>
      <c r="L155" t="s">
        <v>15</v>
      </c>
    </row>
    <row r="156" spans="1:12">
      <c r="A156" t="e">
        <f ca="1">E00251512331321</f>
        <v>#NAME?</v>
      </c>
      <c r="B156">
        <v>66</v>
      </c>
      <c r="C156" t="s">
        <v>134</v>
      </c>
      <c r="D156" s="1">
        <v>42053</v>
      </c>
      <c r="F156">
        <v>1</v>
      </c>
      <c r="G156">
        <v>7962</v>
      </c>
      <c r="H156" t="s">
        <v>111</v>
      </c>
      <c r="J156" t="s">
        <v>14</v>
      </c>
      <c r="K156">
        <v>55</v>
      </c>
      <c r="L156" t="s">
        <v>22</v>
      </c>
    </row>
    <row r="157" spans="1:12">
      <c r="A157" t="e">
        <f ca="1">E00251512331321</f>
        <v>#NAME?</v>
      </c>
      <c r="B157">
        <v>66</v>
      </c>
      <c r="C157" t="s">
        <v>134</v>
      </c>
      <c r="D157" s="1">
        <v>42587</v>
      </c>
      <c r="F157">
        <v>1</v>
      </c>
      <c r="G157">
        <v>71940</v>
      </c>
      <c r="H157" t="s">
        <v>135</v>
      </c>
      <c r="J157" t="s">
        <v>14</v>
      </c>
      <c r="K157">
        <v>56</v>
      </c>
      <c r="L157" t="s">
        <v>15</v>
      </c>
    </row>
    <row r="158" spans="1:12">
      <c r="A158" t="e">
        <f ca="1">E00251512331321</f>
        <v>#NAME?</v>
      </c>
      <c r="B158">
        <v>66</v>
      </c>
      <c r="C158" t="s">
        <v>134</v>
      </c>
      <c r="D158" s="1">
        <v>42677</v>
      </c>
      <c r="F158">
        <v>1</v>
      </c>
      <c r="G158">
        <v>8362</v>
      </c>
      <c r="H158" t="s">
        <v>136</v>
      </c>
      <c r="J158" t="s">
        <v>14</v>
      </c>
      <c r="K158">
        <v>57</v>
      </c>
      <c r="L158" t="s">
        <v>15</v>
      </c>
    </row>
    <row r="159" spans="1:12">
      <c r="A159" t="e">
        <f ca="1">E00251532975321</f>
        <v>#NAME?</v>
      </c>
      <c r="B159">
        <v>457</v>
      </c>
      <c r="C159" t="s">
        <v>137</v>
      </c>
      <c r="D159" s="1">
        <v>41003</v>
      </c>
      <c r="F159">
        <v>1</v>
      </c>
      <c r="G159">
        <v>9490</v>
      </c>
      <c r="H159" t="s">
        <v>138</v>
      </c>
      <c r="J159" t="s">
        <v>14</v>
      </c>
      <c r="K159">
        <v>45</v>
      </c>
      <c r="L159" t="s">
        <v>15</v>
      </c>
    </row>
    <row r="160" spans="1:12">
      <c r="A160" t="e">
        <f ca="1">E00251532975321</f>
        <v>#NAME?</v>
      </c>
      <c r="B160">
        <v>457</v>
      </c>
      <c r="C160" t="s">
        <v>137</v>
      </c>
      <c r="D160" s="1">
        <v>41029</v>
      </c>
      <c r="F160">
        <v>1</v>
      </c>
      <c r="G160">
        <v>8398</v>
      </c>
      <c r="H160" t="s">
        <v>139</v>
      </c>
      <c r="J160" t="s">
        <v>14</v>
      </c>
      <c r="K160">
        <v>45</v>
      </c>
      <c r="L160" t="s">
        <v>15</v>
      </c>
    </row>
    <row r="161" spans="1:12">
      <c r="A161" t="e">
        <f ca="1">E00251514252121</f>
        <v>#NAME?</v>
      </c>
      <c r="B161">
        <v>451</v>
      </c>
      <c r="C161" t="s">
        <v>102</v>
      </c>
      <c r="D161" s="1">
        <v>41737</v>
      </c>
      <c r="F161">
        <v>1</v>
      </c>
      <c r="G161">
        <v>78900</v>
      </c>
      <c r="H161" t="s">
        <v>79</v>
      </c>
      <c r="J161" t="s">
        <v>14</v>
      </c>
      <c r="K161">
        <v>46</v>
      </c>
      <c r="L161" t="s">
        <v>22</v>
      </c>
    </row>
    <row r="162" spans="1:12">
      <c r="A162" t="e">
        <f ca="1">E00251514252121</f>
        <v>#NAME?</v>
      </c>
      <c r="B162">
        <v>451</v>
      </c>
      <c r="C162" t="s">
        <v>102</v>
      </c>
      <c r="D162" s="1">
        <v>41737</v>
      </c>
      <c r="F162">
        <v>3</v>
      </c>
      <c r="G162">
        <v>7999</v>
      </c>
      <c r="H162" t="s">
        <v>80</v>
      </c>
      <c r="J162" t="s">
        <v>14</v>
      </c>
      <c r="K162">
        <v>46</v>
      </c>
      <c r="L162" t="s">
        <v>15</v>
      </c>
    </row>
    <row r="163" spans="1:12">
      <c r="A163" t="e">
        <f ca="1">E00251439908221</f>
        <v>#NAME?</v>
      </c>
      <c r="B163">
        <v>189</v>
      </c>
      <c r="C163" t="s">
        <v>58</v>
      </c>
      <c r="D163" s="1">
        <v>41781</v>
      </c>
      <c r="F163">
        <v>2</v>
      </c>
      <c r="G163">
        <v>30748</v>
      </c>
      <c r="H163" t="s">
        <v>50</v>
      </c>
      <c r="J163" t="s">
        <v>14</v>
      </c>
      <c r="K163">
        <v>58</v>
      </c>
      <c r="L163" t="s">
        <v>15</v>
      </c>
    </row>
    <row r="164" spans="1:12">
      <c r="A164" t="e">
        <f ca="1">E00251439908221</f>
        <v>#NAME?</v>
      </c>
      <c r="B164">
        <v>189</v>
      </c>
      <c r="C164" t="s">
        <v>58</v>
      </c>
      <c r="D164" s="1">
        <v>41935</v>
      </c>
      <c r="F164">
        <v>1</v>
      </c>
      <c r="G164">
        <v>7962</v>
      </c>
      <c r="H164" t="s">
        <v>111</v>
      </c>
      <c r="J164" t="s">
        <v>14</v>
      </c>
      <c r="K164">
        <v>58</v>
      </c>
      <c r="L164" t="s">
        <v>22</v>
      </c>
    </row>
    <row r="165" spans="1:12">
      <c r="A165" t="e">
        <f ca="1">E00251514454421</f>
        <v>#NAME?</v>
      </c>
      <c r="B165">
        <v>446</v>
      </c>
      <c r="C165" t="s">
        <v>94</v>
      </c>
      <c r="D165" s="1">
        <v>43007</v>
      </c>
      <c r="F165">
        <v>3</v>
      </c>
      <c r="G165">
        <v>78057</v>
      </c>
      <c r="H165" t="s">
        <v>140</v>
      </c>
      <c r="J165" t="s">
        <v>14</v>
      </c>
      <c r="K165">
        <v>55</v>
      </c>
      <c r="L165" t="s">
        <v>22</v>
      </c>
    </row>
    <row r="166" spans="1:12">
      <c r="A166" t="e">
        <f ca="1">E00251514459821</f>
        <v>#NAME?</v>
      </c>
      <c r="B166">
        <v>497</v>
      </c>
      <c r="C166" t="s">
        <v>141</v>
      </c>
      <c r="D166" s="1">
        <v>42881</v>
      </c>
      <c r="F166">
        <v>2</v>
      </c>
      <c r="G166">
        <v>72631</v>
      </c>
      <c r="H166" t="s">
        <v>142</v>
      </c>
      <c r="J166" t="s">
        <v>14</v>
      </c>
      <c r="K166">
        <v>48</v>
      </c>
      <c r="L166" t="s">
        <v>15</v>
      </c>
    </row>
    <row r="167" spans="1:12">
      <c r="A167" t="e">
        <f ca="1">E00251512331321</f>
        <v>#NAME?</v>
      </c>
      <c r="B167">
        <v>66</v>
      </c>
      <c r="C167" t="s">
        <v>134</v>
      </c>
      <c r="D167" s="1">
        <v>41075</v>
      </c>
      <c r="F167">
        <v>1</v>
      </c>
      <c r="G167">
        <v>7810</v>
      </c>
      <c r="H167" t="s">
        <v>143</v>
      </c>
      <c r="J167" t="s">
        <v>14</v>
      </c>
      <c r="K167">
        <v>52</v>
      </c>
      <c r="L167" t="s">
        <v>15</v>
      </c>
    </row>
    <row r="168" spans="1:12">
      <c r="A168" t="e">
        <f ca="1">E00251432398121</f>
        <v>#NAME?</v>
      </c>
      <c r="B168">
        <v>453</v>
      </c>
      <c r="C168" t="s">
        <v>96</v>
      </c>
      <c r="D168" s="1">
        <v>42018</v>
      </c>
      <c r="F168">
        <v>1</v>
      </c>
      <c r="G168">
        <v>30000</v>
      </c>
      <c r="H168" t="s">
        <v>144</v>
      </c>
      <c r="J168" t="s">
        <v>14</v>
      </c>
      <c r="K168">
        <v>55</v>
      </c>
      <c r="L168" t="s">
        <v>15</v>
      </c>
    </row>
    <row r="169" spans="1:12">
      <c r="A169" t="e">
        <f ca="1">E00251532975321</f>
        <v>#NAME?</v>
      </c>
      <c r="B169">
        <v>457</v>
      </c>
      <c r="C169" t="s">
        <v>137</v>
      </c>
      <c r="D169" s="1">
        <v>41036</v>
      </c>
      <c r="F169">
        <v>1</v>
      </c>
      <c r="G169">
        <v>8398</v>
      </c>
      <c r="H169" t="s">
        <v>139</v>
      </c>
      <c r="J169" t="s">
        <v>14</v>
      </c>
      <c r="K169">
        <v>46</v>
      </c>
      <c r="L169" t="s">
        <v>15</v>
      </c>
    </row>
    <row r="170" spans="1:12">
      <c r="A170" t="e">
        <f ca="1">E00251532303521</f>
        <v>#NAME?</v>
      </c>
      <c r="B170">
        <v>448</v>
      </c>
      <c r="C170" t="s">
        <v>112</v>
      </c>
      <c r="D170" s="1">
        <v>41075</v>
      </c>
      <c r="F170">
        <v>1</v>
      </c>
      <c r="G170">
        <v>27800</v>
      </c>
      <c r="H170" t="s">
        <v>145</v>
      </c>
      <c r="J170" t="s">
        <v>14</v>
      </c>
      <c r="K170">
        <v>45</v>
      </c>
      <c r="L170" t="s">
        <v>15</v>
      </c>
    </row>
    <row r="171" spans="1:12">
      <c r="A171" t="e">
        <f ca="1">E00251532975321</f>
        <v>#NAME?</v>
      </c>
      <c r="B171">
        <v>6311</v>
      </c>
      <c r="C171" t="s">
        <v>146</v>
      </c>
      <c r="D171" s="1">
        <v>41789</v>
      </c>
      <c r="F171">
        <v>1</v>
      </c>
      <c r="G171">
        <v>2749</v>
      </c>
      <c r="H171" t="s">
        <v>147</v>
      </c>
      <c r="I171" t="s">
        <v>148</v>
      </c>
      <c r="J171" t="s">
        <v>57</v>
      </c>
      <c r="K171">
        <v>48</v>
      </c>
      <c r="L171" t="s">
        <v>15</v>
      </c>
    </row>
    <row r="172" spans="1:12">
      <c r="A172" t="e">
        <f ca="1">E00251532303521</f>
        <v>#NAME?</v>
      </c>
      <c r="B172">
        <v>448</v>
      </c>
      <c r="C172" t="s">
        <v>112</v>
      </c>
      <c r="D172" s="1">
        <v>41452</v>
      </c>
      <c r="F172">
        <v>1</v>
      </c>
      <c r="G172">
        <v>3699</v>
      </c>
      <c r="H172" t="s">
        <v>149</v>
      </c>
      <c r="J172" t="s">
        <v>14</v>
      </c>
      <c r="K172">
        <v>46</v>
      </c>
      <c r="L172" t="s">
        <v>15</v>
      </c>
    </row>
    <row r="173" spans="1:12">
      <c r="A173" t="e">
        <f ca="1">E00251514459821</f>
        <v>#NAME?</v>
      </c>
      <c r="B173">
        <v>497</v>
      </c>
      <c r="C173" t="s">
        <v>141</v>
      </c>
      <c r="D173" s="1">
        <v>42216</v>
      </c>
      <c r="F173">
        <v>1</v>
      </c>
      <c r="G173">
        <v>72709</v>
      </c>
      <c r="H173" t="s">
        <v>150</v>
      </c>
      <c r="J173" t="s">
        <v>14</v>
      </c>
      <c r="K173">
        <v>47</v>
      </c>
      <c r="L173" t="s">
        <v>15</v>
      </c>
    </row>
    <row r="174" spans="1:12">
      <c r="A174" t="e">
        <f ca="1">E00251514459821</f>
        <v>#NAME?</v>
      </c>
      <c r="B174">
        <v>497</v>
      </c>
      <c r="C174" t="s">
        <v>141</v>
      </c>
      <c r="D174" s="1">
        <v>42746</v>
      </c>
      <c r="F174">
        <v>2</v>
      </c>
      <c r="G174">
        <v>2750</v>
      </c>
      <c r="H174" t="s">
        <v>114</v>
      </c>
      <c r="J174" t="s">
        <v>14</v>
      </c>
      <c r="K174">
        <v>48</v>
      </c>
      <c r="L174" t="s">
        <v>15</v>
      </c>
    </row>
    <row r="175" spans="1:12">
      <c r="A175" t="e">
        <f ca="1">E00251514459821</f>
        <v>#NAME?</v>
      </c>
      <c r="B175">
        <v>497</v>
      </c>
      <c r="C175" t="s">
        <v>141</v>
      </c>
      <c r="D175" s="1">
        <v>42821</v>
      </c>
      <c r="F175">
        <v>1</v>
      </c>
      <c r="G175">
        <v>72632</v>
      </c>
      <c r="H175" t="s">
        <v>107</v>
      </c>
      <c r="J175" t="s">
        <v>14</v>
      </c>
      <c r="K175">
        <v>48</v>
      </c>
      <c r="L175" t="s">
        <v>15</v>
      </c>
    </row>
    <row r="176" spans="1:12">
      <c r="A176" t="e">
        <f ca="1">E00251430379621</f>
        <v>#NAME?</v>
      </c>
      <c r="B176">
        <v>1933</v>
      </c>
      <c r="C176" t="s">
        <v>151</v>
      </c>
      <c r="D176" s="1">
        <v>43060</v>
      </c>
      <c r="F176">
        <v>4</v>
      </c>
      <c r="G176">
        <v>4019</v>
      </c>
      <c r="H176" t="s">
        <v>26</v>
      </c>
      <c r="J176" t="s">
        <v>14</v>
      </c>
      <c r="K176">
        <v>54</v>
      </c>
      <c r="L176" t="s">
        <v>15</v>
      </c>
    </row>
    <row r="177" spans="1:12">
      <c r="A177" t="e">
        <f ca="1">E00251514252121</f>
        <v>#NAME?</v>
      </c>
      <c r="B177">
        <v>451</v>
      </c>
      <c r="C177" t="s">
        <v>102</v>
      </c>
      <c r="D177" s="1">
        <v>42696</v>
      </c>
      <c r="F177">
        <v>1</v>
      </c>
      <c r="G177">
        <v>3004</v>
      </c>
      <c r="H177" t="s">
        <v>104</v>
      </c>
      <c r="J177" t="s">
        <v>14</v>
      </c>
      <c r="K177">
        <v>49</v>
      </c>
      <c r="L177" t="s">
        <v>15</v>
      </c>
    </row>
    <row r="178" spans="1:12">
      <c r="A178" t="e">
        <f ca="1">E00251514252121</f>
        <v>#NAME?</v>
      </c>
      <c r="B178">
        <v>451</v>
      </c>
      <c r="C178" t="s">
        <v>102</v>
      </c>
      <c r="D178" s="1">
        <v>43050</v>
      </c>
      <c r="F178">
        <v>1</v>
      </c>
      <c r="G178">
        <v>5589</v>
      </c>
      <c r="H178" t="s">
        <v>152</v>
      </c>
      <c r="J178" t="s">
        <v>14</v>
      </c>
      <c r="K178">
        <v>50</v>
      </c>
      <c r="L178" t="s">
        <v>15</v>
      </c>
    </row>
    <row r="179" spans="1:12">
      <c r="A179" t="e">
        <f ca="1">E00251527290121</f>
        <v>#NAME?</v>
      </c>
      <c r="B179">
        <v>28</v>
      </c>
      <c r="C179" t="s">
        <v>153</v>
      </c>
      <c r="D179" s="1">
        <v>42928</v>
      </c>
      <c r="F179">
        <v>1</v>
      </c>
      <c r="G179">
        <v>8362</v>
      </c>
      <c r="H179" t="s">
        <v>136</v>
      </c>
      <c r="J179" t="s">
        <v>14</v>
      </c>
      <c r="K179">
        <v>51</v>
      </c>
      <c r="L179" t="s">
        <v>15</v>
      </c>
    </row>
    <row r="180" spans="1:12">
      <c r="A180" t="e">
        <f ca="1">E00251512331321</f>
        <v>#NAME?</v>
      </c>
      <c r="B180">
        <v>66</v>
      </c>
      <c r="C180" t="s">
        <v>134</v>
      </c>
      <c r="D180" s="1">
        <v>42594</v>
      </c>
      <c r="F180">
        <v>1</v>
      </c>
      <c r="G180">
        <v>71940</v>
      </c>
      <c r="H180" t="s">
        <v>135</v>
      </c>
      <c r="J180" t="s">
        <v>14</v>
      </c>
      <c r="K180">
        <v>56</v>
      </c>
      <c r="L180" t="s">
        <v>15</v>
      </c>
    </row>
    <row r="181" spans="1:12">
      <c r="A181" t="e">
        <f ca="1">E00251514238021</f>
        <v>#NAME?</v>
      </c>
      <c r="B181">
        <v>6046</v>
      </c>
      <c r="C181" t="s">
        <v>98</v>
      </c>
      <c r="D181" s="1">
        <v>42394</v>
      </c>
      <c r="E181">
        <v>2</v>
      </c>
      <c r="F181">
        <v>1</v>
      </c>
      <c r="G181">
        <v>7177</v>
      </c>
      <c r="H181" t="s">
        <v>126</v>
      </c>
      <c r="J181" t="s">
        <v>34</v>
      </c>
      <c r="K181">
        <v>45</v>
      </c>
      <c r="L181" t="s">
        <v>15</v>
      </c>
    </row>
    <row r="182" spans="1:12">
      <c r="A182" t="e">
        <f ca="1">E00251514459821</f>
        <v>#NAME?</v>
      </c>
      <c r="B182">
        <v>497</v>
      </c>
      <c r="C182" t="s">
        <v>141</v>
      </c>
      <c r="D182" s="1">
        <v>42149</v>
      </c>
      <c r="F182">
        <v>1</v>
      </c>
      <c r="G182">
        <v>7841</v>
      </c>
      <c r="H182" t="s">
        <v>154</v>
      </c>
      <c r="J182" t="s">
        <v>14</v>
      </c>
      <c r="K182">
        <v>46</v>
      </c>
      <c r="L182" t="s">
        <v>22</v>
      </c>
    </row>
    <row r="183" spans="1:12">
      <c r="A183" t="e">
        <f ca="1">E00251514459821</f>
        <v>#NAME?</v>
      </c>
      <c r="B183">
        <v>497</v>
      </c>
      <c r="C183" t="s">
        <v>141</v>
      </c>
      <c r="D183" s="1">
        <v>42790</v>
      </c>
      <c r="F183">
        <v>2</v>
      </c>
      <c r="G183">
        <v>72743</v>
      </c>
      <c r="H183" t="s">
        <v>155</v>
      </c>
      <c r="J183" t="s">
        <v>14</v>
      </c>
      <c r="K183">
        <v>48</v>
      </c>
      <c r="L183" t="s">
        <v>15</v>
      </c>
    </row>
    <row r="184" spans="1:12">
      <c r="A184" t="e">
        <f ca="1">E00251432196721</f>
        <v>#NAME?</v>
      </c>
      <c r="B184">
        <v>449</v>
      </c>
      <c r="C184" t="s">
        <v>124</v>
      </c>
      <c r="D184" s="1">
        <v>41296</v>
      </c>
      <c r="F184">
        <v>2</v>
      </c>
      <c r="G184">
        <v>34690</v>
      </c>
      <c r="H184" t="s">
        <v>118</v>
      </c>
      <c r="J184" t="s">
        <v>14</v>
      </c>
      <c r="K184">
        <v>44</v>
      </c>
      <c r="L184" t="s">
        <v>15</v>
      </c>
    </row>
    <row r="185" spans="1:12">
      <c r="A185" t="e">
        <f ca="1">E00251432196721</f>
        <v>#NAME?</v>
      </c>
      <c r="B185">
        <v>449</v>
      </c>
      <c r="C185" t="s">
        <v>124</v>
      </c>
      <c r="D185" s="1">
        <v>41696</v>
      </c>
      <c r="F185">
        <v>1</v>
      </c>
      <c r="G185">
        <v>7231</v>
      </c>
      <c r="H185" t="s">
        <v>128</v>
      </c>
      <c r="J185" t="s">
        <v>14</v>
      </c>
      <c r="K185">
        <v>45</v>
      </c>
      <c r="L185" t="s">
        <v>15</v>
      </c>
    </row>
    <row r="186" spans="1:12">
      <c r="A186" t="e">
        <f ca="1">E00251432196721</f>
        <v>#NAME?</v>
      </c>
      <c r="B186">
        <v>449</v>
      </c>
      <c r="C186" t="s">
        <v>124</v>
      </c>
      <c r="D186" s="1">
        <v>42138</v>
      </c>
      <c r="F186">
        <v>3</v>
      </c>
      <c r="G186">
        <v>2189</v>
      </c>
      <c r="H186" t="s">
        <v>156</v>
      </c>
      <c r="J186" t="s">
        <v>14</v>
      </c>
      <c r="K186">
        <v>46</v>
      </c>
      <c r="L186" t="s">
        <v>15</v>
      </c>
    </row>
    <row r="187" spans="1:12">
      <c r="A187" t="e">
        <f ca="1">E00251432196721</f>
        <v>#NAME?</v>
      </c>
      <c r="B187">
        <v>449</v>
      </c>
      <c r="C187" t="s">
        <v>124</v>
      </c>
      <c r="D187" s="1">
        <v>42978</v>
      </c>
      <c r="F187">
        <v>1</v>
      </c>
      <c r="G187">
        <v>52809</v>
      </c>
      <c r="H187" t="s">
        <v>157</v>
      </c>
      <c r="J187" t="s">
        <v>14</v>
      </c>
      <c r="K187">
        <v>48</v>
      </c>
      <c r="L187" t="s">
        <v>15</v>
      </c>
    </row>
    <row r="188" spans="1:12">
      <c r="A188" t="e">
        <f ca="1">E00251514454421</f>
        <v>#NAME?</v>
      </c>
      <c r="B188">
        <v>446</v>
      </c>
      <c r="C188" t="s">
        <v>94</v>
      </c>
      <c r="D188" s="1">
        <v>42460</v>
      </c>
      <c r="F188">
        <v>2</v>
      </c>
      <c r="G188">
        <v>4019</v>
      </c>
      <c r="H188" t="s">
        <v>26</v>
      </c>
      <c r="J188" t="s">
        <v>14</v>
      </c>
      <c r="K188">
        <v>54</v>
      </c>
      <c r="L188" t="s">
        <v>15</v>
      </c>
    </row>
    <row r="189" spans="1:12">
      <c r="A189" t="e">
        <f ca="1">E00251429387421</f>
        <v>#NAME?</v>
      </c>
      <c r="B189">
        <v>276</v>
      </c>
      <c r="C189" t="s">
        <v>122</v>
      </c>
      <c r="D189" s="1">
        <v>41984</v>
      </c>
      <c r="F189">
        <v>1</v>
      </c>
      <c r="G189">
        <v>6929</v>
      </c>
      <c r="H189" t="s">
        <v>36</v>
      </c>
      <c r="J189" t="s">
        <v>14</v>
      </c>
      <c r="K189">
        <v>48</v>
      </c>
      <c r="L189" t="s">
        <v>15</v>
      </c>
    </row>
    <row r="190" spans="1:12">
      <c r="A190" t="e">
        <f ca="1">E00251432449321</f>
        <v>#NAME?</v>
      </c>
      <c r="B190">
        <v>490</v>
      </c>
      <c r="C190" t="s">
        <v>158</v>
      </c>
      <c r="D190" s="1">
        <v>42689</v>
      </c>
      <c r="F190">
        <v>1</v>
      </c>
      <c r="G190">
        <v>3689</v>
      </c>
      <c r="H190" t="s">
        <v>159</v>
      </c>
      <c r="J190" t="s">
        <v>14</v>
      </c>
      <c r="K190">
        <v>60</v>
      </c>
      <c r="L190" t="s">
        <v>15</v>
      </c>
    </row>
    <row r="191" spans="1:12">
      <c r="A191" t="e">
        <f ca="1">E00251717155721</f>
        <v>#NAME?</v>
      </c>
      <c r="B191">
        <v>291</v>
      </c>
      <c r="C191" t="s">
        <v>160</v>
      </c>
      <c r="D191" s="1">
        <v>42780</v>
      </c>
      <c r="F191">
        <v>6</v>
      </c>
      <c r="G191">
        <v>4019</v>
      </c>
      <c r="H191" t="s">
        <v>26</v>
      </c>
      <c r="J191" t="s">
        <v>14</v>
      </c>
      <c r="K191">
        <v>57</v>
      </c>
      <c r="L191" t="s">
        <v>15</v>
      </c>
    </row>
    <row r="192" spans="1:12">
      <c r="A192" t="e">
        <f ca="1">E00251430261521</f>
        <v>#NAME?</v>
      </c>
      <c r="B192">
        <v>500</v>
      </c>
      <c r="C192" t="s">
        <v>161</v>
      </c>
      <c r="D192" s="1">
        <v>42650</v>
      </c>
      <c r="F192">
        <v>1</v>
      </c>
      <c r="G192">
        <v>7242</v>
      </c>
      <c r="H192" t="s">
        <v>93</v>
      </c>
      <c r="J192" t="s">
        <v>14</v>
      </c>
      <c r="K192">
        <v>52</v>
      </c>
      <c r="L192" t="s">
        <v>15</v>
      </c>
    </row>
    <row r="193" spans="1:12">
      <c r="A193" t="e">
        <f ca="1">E00251716445321</f>
        <v>#NAME?</v>
      </c>
      <c r="B193">
        <v>7504</v>
      </c>
      <c r="C193" t="s">
        <v>162</v>
      </c>
      <c r="D193" s="1">
        <v>42318</v>
      </c>
      <c r="F193">
        <v>2</v>
      </c>
      <c r="G193">
        <v>4019</v>
      </c>
      <c r="H193" t="s">
        <v>26</v>
      </c>
      <c r="J193" t="s">
        <v>14</v>
      </c>
      <c r="K193">
        <v>62</v>
      </c>
      <c r="L193" t="s">
        <v>15</v>
      </c>
    </row>
    <row r="194" spans="1:12">
      <c r="A194" t="e">
        <f ca="1">E00251432196721</f>
        <v>#NAME?</v>
      </c>
      <c r="B194">
        <v>449</v>
      </c>
      <c r="C194" t="s">
        <v>124</v>
      </c>
      <c r="D194" s="1">
        <v>42830</v>
      </c>
      <c r="F194">
        <v>4</v>
      </c>
      <c r="G194">
        <v>7291</v>
      </c>
      <c r="H194" t="s">
        <v>163</v>
      </c>
      <c r="J194" t="s">
        <v>14</v>
      </c>
      <c r="K194">
        <v>48</v>
      </c>
      <c r="L194" t="s">
        <v>15</v>
      </c>
    </row>
    <row r="195" spans="1:12">
      <c r="A195" t="e">
        <f ca="1">E00251430334821</f>
        <v>#NAME?</v>
      </c>
      <c r="B195">
        <v>479</v>
      </c>
      <c r="C195" t="s">
        <v>164</v>
      </c>
      <c r="D195" s="1">
        <v>42276</v>
      </c>
      <c r="F195">
        <v>2</v>
      </c>
      <c r="G195">
        <v>78079</v>
      </c>
      <c r="H195" t="s">
        <v>49</v>
      </c>
      <c r="J195" t="s">
        <v>14</v>
      </c>
      <c r="K195">
        <v>50</v>
      </c>
      <c r="L195" t="s">
        <v>22</v>
      </c>
    </row>
    <row r="196" spans="1:12">
      <c r="A196" t="e">
        <f ca="1">E00251439851521</f>
        <v>#NAME?</v>
      </c>
      <c r="B196">
        <v>453</v>
      </c>
      <c r="C196" t="s">
        <v>96</v>
      </c>
      <c r="D196" s="1">
        <v>41450</v>
      </c>
      <c r="F196">
        <v>1</v>
      </c>
      <c r="G196">
        <v>72631</v>
      </c>
      <c r="H196" t="s">
        <v>142</v>
      </c>
      <c r="J196" t="s">
        <v>14</v>
      </c>
      <c r="K196">
        <v>45</v>
      </c>
      <c r="L196" t="s">
        <v>15</v>
      </c>
    </row>
    <row r="197" spans="1:12">
      <c r="A197" t="e">
        <f ca="1">E00251432449321</f>
        <v>#NAME?</v>
      </c>
      <c r="B197">
        <v>490</v>
      </c>
      <c r="C197" t="s">
        <v>158</v>
      </c>
      <c r="D197" s="1">
        <v>42242</v>
      </c>
      <c r="F197">
        <v>2</v>
      </c>
      <c r="G197">
        <v>30748</v>
      </c>
      <c r="H197" t="s">
        <v>50</v>
      </c>
      <c r="J197" t="s">
        <v>14</v>
      </c>
      <c r="K197">
        <v>59</v>
      </c>
      <c r="L197" t="s">
        <v>15</v>
      </c>
    </row>
    <row r="198" spans="1:12">
      <c r="A198" t="e">
        <f ca="1">E00251532975721</f>
        <v>#NAME?</v>
      </c>
      <c r="B198">
        <v>446</v>
      </c>
      <c r="C198" t="s">
        <v>94</v>
      </c>
      <c r="D198" s="1">
        <v>41290</v>
      </c>
      <c r="F198">
        <v>1</v>
      </c>
      <c r="G198">
        <v>5180</v>
      </c>
      <c r="H198" t="s">
        <v>165</v>
      </c>
      <c r="J198" t="s">
        <v>14</v>
      </c>
      <c r="K198">
        <v>49</v>
      </c>
      <c r="L198" t="s">
        <v>15</v>
      </c>
    </row>
    <row r="199" spans="1:12">
      <c r="A199" t="e">
        <f ca="1">E00251532975721</f>
        <v>#NAME?</v>
      </c>
      <c r="B199">
        <v>446</v>
      </c>
      <c r="C199" t="s">
        <v>94</v>
      </c>
      <c r="D199" s="1">
        <v>41565</v>
      </c>
      <c r="F199">
        <v>1</v>
      </c>
      <c r="G199">
        <v>3051</v>
      </c>
      <c r="H199" t="s">
        <v>13</v>
      </c>
      <c r="J199" t="s">
        <v>14</v>
      </c>
      <c r="K199">
        <v>49</v>
      </c>
      <c r="L199" t="s">
        <v>15</v>
      </c>
    </row>
    <row r="200" spans="1:12">
      <c r="A200" t="e">
        <f ca="1">E00251532975721</f>
        <v>#NAME?</v>
      </c>
      <c r="B200">
        <v>446</v>
      </c>
      <c r="C200" t="s">
        <v>94</v>
      </c>
      <c r="D200" s="1">
        <v>41962</v>
      </c>
      <c r="F200">
        <v>1</v>
      </c>
      <c r="G200">
        <v>51919</v>
      </c>
      <c r="H200" t="s">
        <v>166</v>
      </c>
      <c r="J200" t="s">
        <v>14</v>
      </c>
      <c r="K200">
        <v>51</v>
      </c>
      <c r="L200" t="s">
        <v>15</v>
      </c>
    </row>
    <row r="201" spans="1:12">
      <c r="A201" t="e">
        <f ca="1">E00251532975721</f>
        <v>#NAME?</v>
      </c>
      <c r="B201">
        <v>726</v>
      </c>
      <c r="C201" t="s">
        <v>167</v>
      </c>
      <c r="D201" s="1">
        <v>42765</v>
      </c>
      <c r="E201">
        <v>6</v>
      </c>
      <c r="F201">
        <v>3</v>
      </c>
      <c r="G201">
        <v>49120</v>
      </c>
      <c r="H201" t="s">
        <v>168</v>
      </c>
      <c r="J201" t="s">
        <v>34</v>
      </c>
      <c r="K201">
        <v>53</v>
      </c>
      <c r="L201" t="s">
        <v>15</v>
      </c>
    </row>
    <row r="202" spans="1:12">
      <c r="A202" t="e">
        <f ca="1">E00251537898221</f>
        <v>#NAME?</v>
      </c>
      <c r="B202">
        <v>285</v>
      </c>
      <c r="C202" t="s">
        <v>117</v>
      </c>
      <c r="D202" s="1">
        <v>41444</v>
      </c>
      <c r="F202">
        <v>1</v>
      </c>
      <c r="G202">
        <v>7999</v>
      </c>
      <c r="H202" t="s">
        <v>169</v>
      </c>
      <c r="J202" t="s">
        <v>14</v>
      </c>
      <c r="K202">
        <v>48</v>
      </c>
      <c r="L202" t="s">
        <v>22</v>
      </c>
    </row>
    <row r="203" spans="1:12">
      <c r="A203" t="e">
        <f ca="1">E00251532975721</f>
        <v>#NAME?</v>
      </c>
      <c r="B203">
        <v>446</v>
      </c>
      <c r="C203" t="s">
        <v>94</v>
      </c>
      <c r="D203" s="1">
        <v>42705</v>
      </c>
      <c r="F203">
        <v>1</v>
      </c>
      <c r="G203">
        <v>71940</v>
      </c>
      <c r="H203" t="s">
        <v>135</v>
      </c>
      <c r="J203" t="s">
        <v>14</v>
      </c>
      <c r="K203">
        <v>53</v>
      </c>
      <c r="L203" t="s">
        <v>15</v>
      </c>
    </row>
    <row r="204" spans="1:12">
      <c r="A204" t="e">
        <f ca="1">E00251532975721</f>
        <v>#NAME?</v>
      </c>
      <c r="B204">
        <v>772</v>
      </c>
      <c r="C204" t="s">
        <v>170</v>
      </c>
      <c r="D204" s="1">
        <v>41655</v>
      </c>
      <c r="E204">
        <v>2</v>
      </c>
      <c r="F204">
        <v>1</v>
      </c>
      <c r="G204">
        <v>49122</v>
      </c>
      <c r="H204" t="s">
        <v>171</v>
      </c>
      <c r="J204" t="s">
        <v>34</v>
      </c>
      <c r="K204">
        <v>50</v>
      </c>
      <c r="L204" t="s">
        <v>15</v>
      </c>
    </row>
    <row r="205" spans="1:12">
      <c r="A205" t="e">
        <f ca="1">E00251430379621</f>
        <v>#NAME?</v>
      </c>
      <c r="B205">
        <v>1933</v>
      </c>
      <c r="C205" t="s">
        <v>151</v>
      </c>
      <c r="D205" s="1">
        <v>42569</v>
      </c>
      <c r="F205">
        <v>2</v>
      </c>
      <c r="G205">
        <v>4019</v>
      </c>
      <c r="H205" t="s">
        <v>26</v>
      </c>
      <c r="J205" t="s">
        <v>14</v>
      </c>
      <c r="K205">
        <v>53</v>
      </c>
      <c r="L205" t="s">
        <v>15</v>
      </c>
    </row>
    <row r="206" spans="1:12">
      <c r="A206" t="e">
        <f ca="1">E00251717155721</f>
        <v>#NAME?</v>
      </c>
      <c r="B206">
        <v>291</v>
      </c>
      <c r="C206" t="s">
        <v>160</v>
      </c>
      <c r="D206" s="1">
        <v>41928</v>
      </c>
      <c r="F206">
        <v>3</v>
      </c>
      <c r="G206">
        <v>4019</v>
      </c>
      <c r="H206" t="s">
        <v>26</v>
      </c>
      <c r="J206" t="s">
        <v>14</v>
      </c>
      <c r="K206">
        <v>55</v>
      </c>
      <c r="L206" t="s">
        <v>15</v>
      </c>
    </row>
    <row r="207" spans="1:12">
      <c r="A207" t="e">
        <f ca="1">E00251717155721</f>
        <v>#NAME?</v>
      </c>
      <c r="B207">
        <v>291</v>
      </c>
      <c r="C207" t="s">
        <v>160</v>
      </c>
      <c r="D207" s="1">
        <v>42142</v>
      </c>
      <c r="F207">
        <v>1</v>
      </c>
      <c r="G207">
        <v>7804</v>
      </c>
      <c r="H207" t="s">
        <v>43</v>
      </c>
      <c r="J207" t="s">
        <v>14</v>
      </c>
      <c r="K207">
        <v>55</v>
      </c>
      <c r="L207" t="s">
        <v>22</v>
      </c>
    </row>
    <row r="208" spans="1:12">
      <c r="A208" t="e">
        <f ca="1">E00251716445321</f>
        <v>#NAME?</v>
      </c>
      <c r="B208">
        <v>286</v>
      </c>
      <c r="C208" t="s">
        <v>41</v>
      </c>
      <c r="D208" s="1">
        <v>41320</v>
      </c>
      <c r="F208">
        <v>1</v>
      </c>
      <c r="G208">
        <v>4871</v>
      </c>
      <c r="H208" t="s">
        <v>125</v>
      </c>
      <c r="J208" t="s">
        <v>14</v>
      </c>
      <c r="K208">
        <v>59</v>
      </c>
      <c r="L208" t="s">
        <v>15</v>
      </c>
    </row>
    <row r="209" spans="1:12">
      <c r="A209" t="e">
        <f ca="1">E00251514238021</f>
        <v>#NAME?</v>
      </c>
      <c r="B209">
        <v>448</v>
      </c>
      <c r="C209" t="s">
        <v>112</v>
      </c>
      <c r="D209" s="1">
        <v>41361</v>
      </c>
      <c r="F209">
        <v>1</v>
      </c>
      <c r="G209">
        <v>7243</v>
      </c>
      <c r="H209" t="s">
        <v>42</v>
      </c>
      <c r="J209" t="s">
        <v>14</v>
      </c>
      <c r="K209">
        <v>42</v>
      </c>
      <c r="L209" t="s">
        <v>15</v>
      </c>
    </row>
    <row r="210" spans="1:12">
      <c r="A210" t="e">
        <f ca="1">E00251514238021</f>
        <v>#NAME?</v>
      </c>
      <c r="B210">
        <v>448</v>
      </c>
      <c r="C210" t="s">
        <v>112</v>
      </c>
      <c r="D210" s="1">
        <v>41435</v>
      </c>
      <c r="F210">
        <v>2</v>
      </c>
      <c r="G210">
        <v>7243</v>
      </c>
      <c r="H210" t="s">
        <v>42</v>
      </c>
      <c r="J210" t="s">
        <v>14</v>
      </c>
      <c r="K210">
        <v>42</v>
      </c>
      <c r="L210" t="s">
        <v>15</v>
      </c>
    </row>
    <row r="211" spans="1:12">
      <c r="A211" t="e">
        <f ca="1">E00251716445321</f>
        <v>#NAME?</v>
      </c>
      <c r="B211">
        <v>502</v>
      </c>
      <c r="C211" t="s">
        <v>172</v>
      </c>
      <c r="D211" s="1">
        <v>41222</v>
      </c>
      <c r="F211">
        <v>3</v>
      </c>
      <c r="G211">
        <v>7906</v>
      </c>
      <c r="H211" t="s">
        <v>173</v>
      </c>
      <c r="J211" t="s">
        <v>14</v>
      </c>
      <c r="K211">
        <v>59</v>
      </c>
      <c r="L211" t="s">
        <v>22</v>
      </c>
    </row>
    <row r="212" spans="1:12">
      <c r="A212" t="e">
        <f ca="1">E00251716445321</f>
        <v>#NAME?</v>
      </c>
      <c r="B212">
        <v>272</v>
      </c>
      <c r="C212" t="s">
        <v>174</v>
      </c>
      <c r="D212" s="1">
        <v>42764</v>
      </c>
      <c r="E212">
        <v>5</v>
      </c>
      <c r="F212">
        <v>4</v>
      </c>
      <c r="G212">
        <v>2851</v>
      </c>
      <c r="H212" t="s">
        <v>175</v>
      </c>
      <c r="J212" t="s">
        <v>34</v>
      </c>
      <c r="K212">
        <v>63</v>
      </c>
      <c r="L212" t="s">
        <v>15</v>
      </c>
    </row>
    <row r="213" spans="1:12">
      <c r="A213" t="e">
        <f ca="1">E00251716445321</f>
        <v>#NAME?</v>
      </c>
      <c r="B213">
        <v>272</v>
      </c>
      <c r="C213" t="s">
        <v>174</v>
      </c>
      <c r="D213" s="1">
        <v>42740</v>
      </c>
      <c r="E213">
        <v>2</v>
      </c>
      <c r="F213">
        <v>2</v>
      </c>
      <c r="G213">
        <v>6010</v>
      </c>
      <c r="H213" t="s">
        <v>176</v>
      </c>
      <c r="J213" t="s">
        <v>34</v>
      </c>
      <c r="K213">
        <v>63</v>
      </c>
      <c r="L213" t="s">
        <v>15</v>
      </c>
    </row>
    <row r="214" spans="1:12">
      <c r="A214" t="e">
        <f ca="1">E00251514459821</f>
        <v>#NAME?</v>
      </c>
      <c r="B214">
        <v>497</v>
      </c>
      <c r="C214" t="s">
        <v>141</v>
      </c>
      <c r="D214" s="1">
        <v>42515</v>
      </c>
      <c r="F214">
        <v>2</v>
      </c>
      <c r="G214">
        <v>7821</v>
      </c>
      <c r="H214" t="s">
        <v>177</v>
      </c>
      <c r="J214" t="s">
        <v>14</v>
      </c>
      <c r="K214">
        <v>47</v>
      </c>
      <c r="L214" t="s">
        <v>22</v>
      </c>
    </row>
    <row r="215" spans="1:12">
      <c r="A215" t="e">
        <f ca="1">E00251716445321</f>
        <v>#NAME?</v>
      </c>
      <c r="B215">
        <v>7504</v>
      </c>
      <c r="C215" t="s">
        <v>162</v>
      </c>
      <c r="D215" s="1">
        <v>43088</v>
      </c>
      <c r="F215">
        <v>5</v>
      </c>
      <c r="G215">
        <v>25000</v>
      </c>
      <c r="H215" t="s">
        <v>178</v>
      </c>
      <c r="J215" t="s">
        <v>14</v>
      </c>
      <c r="K215">
        <v>64</v>
      </c>
      <c r="L215" t="s">
        <v>15</v>
      </c>
    </row>
    <row r="216" spans="1:12">
      <c r="A216" t="e">
        <f ca="1">E00251717155721</f>
        <v>#NAME?</v>
      </c>
      <c r="B216">
        <v>272</v>
      </c>
      <c r="C216" t="s">
        <v>174</v>
      </c>
      <c r="D216" s="1">
        <v>42751</v>
      </c>
      <c r="E216">
        <v>12</v>
      </c>
      <c r="F216">
        <v>7</v>
      </c>
      <c r="G216">
        <v>7291</v>
      </c>
      <c r="H216" t="s">
        <v>163</v>
      </c>
      <c r="J216" t="s">
        <v>34</v>
      </c>
      <c r="K216">
        <v>57</v>
      </c>
      <c r="L216" t="s">
        <v>15</v>
      </c>
    </row>
    <row r="217" spans="1:12">
      <c r="A217" t="e">
        <f ca="1">E00251432260721</f>
        <v>#NAME?</v>
      </c>
      <c r="B217">
        <v>454</v>
      </c>
      <c r="C217" t="s">
        <v>179</v>
      </c>
      <c r="D217" s="1">
        <v>42164</v>
      </c>
      <c r="F217">
        <v>1</v>
      </c>
      <c r="G217">
        <v>2729</v>
      </c>
      <c r="H217" t="s">
        <v>115</v>
      </c>
      <c r="J217" t="s">
        <v>14</v>
      </c>
      <c r="K217">
        <v>61</v>
      </c>
      <c r="L217" t="s">
        <v>15</v>
      </c>
    </row>
    <row r="218" spans="1:12">
      <c r="A218" t="e">
        <f ca="1">E00251432260721</f>
        <v>#NAME?</v>
      </c>
      <c r="B218">
        <v>454</v>
      </c>
      <c r="C218" t="s">
        <v>179</v>
      </c>
      <c r="D218" s="1">
        <v>42724</v>
      </c>
      <c r="F218">
        <v>2</v>
      </c>
      <c r="G218">
        <v>1179</v>
      </c>
      <c r="H218" t="s">
        <v>180</v>
      </c>
      <c r="J218" t="s">
        <v>14</v>
      </c>
      <c r="K218">
        <v>62</v>
      </c>
      <c r="L218" t="s">
        <v>15</v>
      </c>
    </row>
    <row r="219" spans="1:12">
      <c r="A219" t="e">
        <f ca="1">E00251432260721</f>
        <v>#NAME?</v>
      </c>
      <c r="B219">
        <v>454</v>
      </c>
      <c r="C219" t="s">
        <v>179</v>
      </c>
      <c r="D219" s="1">
        <v>42734</v>
      </c>
      <c r="F219">
        <v>3</v>
      </c>
      <c r="G219">
        <v>60090</v>
      </c>
      <c r="H219" t="s">
        <v>181</v>
      </c>
      <c r="J219" t="s">
        <v>14</v>
      </c>
      <c r="K219">
        <v>62</v>
      </c>
      <c r="L219" t="s">
        <v>15</v>
      </c>
    </row>
    <row r="220" spans="1:12">
      <c r="A220" t="e">
        <f ca="1">E00251514238021</f>
        <v>#NAME?</v>
      </c>
      <c r="B220">
        <v>448</v>
      </c>
      <c r="C220" t="s">
        <v>112</v>
      </c>
      <c r="D220" s="1">
        <v>41381</v>
      </c>
      <c r="F220">
        <v>1</v>
      </c>
      <c r="G220">
        <v>7243</v>
      </c>
      <c r="H220" t="s">
        <v>42</v>
      </c>
      <c r="J220" t="s">
        <v>14</v>
      </c>
      <c r="K220">
        <v>42</v>
      </c>
      <c r="L220" t="s">
        <v>15</v>
      </c>
    </row>
    <row r="221" spans="1:12">
      <c r="A221" t="e">
        <f ca="1">E00251514459821</f>
        <v>#NAME?</v>
      </c>
      <c r="B221">
        <v>497</v>
      </c>
      <c r="C221" t="s">
        <v>141</v>
      </c>
      <c r="D221" s="1">
        <v>41820</v>
      </c>
      <c r="F221">
        <v>1</v>
      </c>
      <c r="G221">
        <v>2169</v>
      </c>
      <c r="H221" t="s">
        <v>40</v>
      </c>
      <c r="J221" t="s">
        <v>14</v>
      </c>
      <c r="K221">
        <v>45</v>
      </c>
      <c r="L221" t="s">
        <v>15</v>
      </c>
    </row>
    <row r="222" spans="1:12">
      <c r="A222" t="e">
        <f ca="1">E00251514459821</f>
        <v>#NAME?</v>
      </c>
      <c r="B222">
        <v>497</v>
      </c>
      <c r="C222" t="s">
        <v>141</v>
      </c>
      <c r="D222" s="1">
        <v>42041</v>
      </c>
      <c r="F222">
        <v>1</v>
      </c>
      <c r="G222">
        <v>72631</v>
      </c>
      <c r="H222" t="s">
        <v>142</v>
      </c>
      <c r="J222" t="s">
        <v>14</v>
      </c>
      <c r="K222">
        <v>46</v>
      </c>
      <c r="L222" t="s">
        <v>15</v>
      </c>
    </row>
    <row r="223" spans="1:12">
      <c r="A223" t="e">
        <f ca="1">E00251514459821</f>
        <v>#NAME?</v>
      </c>
      <c r="B223">
        <v>497</v>
      </c>
      <c r="C223" t="s">
        <v>141</v>
      </c>
      <c r="D223" s="1">
        <v>42194</v>
      </c>
      <c r="F223">
        <v>1</v>
      </c>
      <c r="G223">
        <v>72631</v>
      </c>
      <c r="H223" t="s">
        <v>142</v>
      </c>
      <c r="J223" t="s">
        <v>14</v>
      </c>
      <c r="K223">
        <v>47</v>
      </c>
      <c r="L223" t="s">
        <v>15</v>
      </c>
    </row>
    <row r="224" spans="1:12">
      <c r="A224" t="e">
        <f ca="1">E00251514459821</f>
        <v>#NAME?</v>
      </c>
      <c r="B224">
        <v>497</v>
      </c>
      <c r="C224" t="s">
        <v>141</v>
      </c>
      <c r="D224" s="1">
        <v>42900</v>
      </c>
      <c r="F224">
        <v>2</v>
      </c>
      <c r="G224">
        <v>72631</v>
      </c>
      <c r="H224" t="s">
        <v>142</v>
      </c>
      <c r="J224" t="s">
        <v>14</v>
      </c>
      <c r="K224">
        <v>48</v>
      </c>
      <c r="L224" t="s">
        <v>15</v>
      </c>
    </row>
    <row r="225" spans="1:12">
      <c r="A225" t="e">
        <f ca="1">E00251514459821</f>
        <v>#NAME?</v>
      </c>
      <c r="B225">
        <v>497</v>
      </c>
      <c r="C225" t="s">
        <v>141</v>
      </c>
      <c r="D225" s="1">
        <v>42948</v>
      </c>
      <c r="F225">
        <v>2</v>
      </c>
      <c r="G225">
        <v>29690</v>
      </c>
      <c r="H225" t="s">
        <v>52</v>
      </c>
      <c r="J225" t="s">
        <v>14</v>
      </c>
      <c r="K225">
        <v>49</v>
      </c>
      <c r="L225" t="s">
        <v>15</v>
      </c>
    </row>
    <row r="226" spans="1:12">
      <c r="A226" t="e">
        <f ca="1">E00251430379621</f>
        <v>#NAME?</v>
      </c>
      <c r="B226">
        <v>1933</v>
      </c>
      <c r="C226" t="s">
        <v>151</v>
      </c>
      <c r="D226" s="1">
        <v>41277</v>
      </c>
      <c r="F226">
        <v>2</v>
      </c>
      <c r="G226">
        <v>46619</v>
      </c>
      <c r="H226" t="s">
        <v>182</v>
      </c>
      <c r="J226" t="s">
        <v>14</v>
      </c>
      <c r="K226">
        <v>49</v>
      </c>
      <c r="L226" t="s">
        <v>15</v>
      </c>
    </row>
    <row r="227" spans="1:12">
      <c r="A227" t="e">
        <f ca="1">E00251717155721</f>
        <v>#NAME?</v>
      </c>
      <c r="B227">
        <v>291</v>
      </c>
      <c r="C227" t="s">
        <v>160</v>
      </c>
      <c r="D227" s="1">
        <v>42991</v>
      </c>
      <c r="F227">
        <v>2</v>
      </c>
      <c r="G227">
        <v>43310</v>
      </c>
      <c r="H227" t="s">
        <v>183</v>
      </c>
      <c r="J227" t="s">
        <v>14</v>
      </c>
      <c r="K227">
        <v>58</v>
      </c>
      <c r="L227" t="s">
        <v>15</v>
      </c>
    </row>
    <row r="228" spans="1:12">
      <c r="A228" t="e">
        <f ca="1">E00251514238021</f>
        <v>#NAME?</v>
      </c>
      <c r="B228">
        <v>448</v>
      </c>
      <c r="C228" t="s">
        <v>112</v>
      </c>
      <c r="D228" s="1">
        <v>42489</v>
      </c>
      <c r="F228">
        <v>1</v>
      </c>
      <c r="G228">
        <v>7177</v>
      </c>
      <c r="H228" t="s">
        <v>126</v>
      </c>
      <c r="J228" t="s">
        <v>14</v>
      </c>
      <c r="K228">
        <v>45</v>
      </c>
      <c r="L228" t="s">
        <v>15</v>
      </c>
    </row>
    <row r="229" spans="1:12">
      <c r="A229" t="e">
        <f ca="1">E00251716445321</f>
        <v>#NAME?</v>
      </c>
      <c r="B229">
        <v>286</v>
      </c>
      <c r="C229" t="s">
        <v>41</v>
      </c>
      <c r="D229" s="1">
        <v>42338</v>
      </c>
      <c r="F229">
        <v>2</v>
      </c>
      <c r="G229">
        <v>7806</v>
      </c>
      <c r="H229" t="s">
        <v>184</v>
      </c>
      <c r="J229" t="s">
        <v>14</v>
      </c>
      <c r="K229">
        <v>62</v>
      </c>
      <c r="L229" t="s">
        <v>22</v>
      </c>
    </row>
    <row r="230" spans="1:12">
      <c r="A230" t="e">
        <f ca="1">E00251430379621</f>
        <v>#NAME?</v>
      </c>
      <c r="B230">
        <v>1933</v>
      </c>
      <c r="C230" t="s">
        <v>151</v>
      </c>
      <c r="D230" s="1">
        <v>42908</v>
      </c>
      <c r="F230">
        <v>2</v>
      </c>
      <c r="G230">
        <v>4019</v>
      </c>
      <c r="H230" t="s">
        <v>26</v>
      </c>
      <c r="J230" t="s">
        <v>14</v>
      </c>
      <c r="K230">
        <v>54</v>
      </c>
      <c r="L230" t="s">
        <v>15</v>
      </c>
    </row>
    <row r="231" spans="1:12">
      <c r="A231" t="e">
        <f ca="1">E00251716445321</f>
        <v>#NAME?</v>
      </c>
      <c r="B231">
        <v>286</v>
      </c>
      <c r="C231" t="s">
        <v>41</v>
      </c>
      <c r="D231" s="1">
        <v>42702</v>
      </c>
      <c r="F231">
        <v>2</v>
      </c>
      <c r="G231">
        <v>486</v>
      </c>
      <c r="H231" t="s">
        <v>39</v>
      </c>
      <c r="J231" t="s">
        <v>14</v>
      </c>
      <c r="K231">
        <v>63</v>
      </c>
      <c r="L231" t="s">
        <v>15</v>
      </c>
    </row>
    <row r="232" spans="1:12">
      <c r="A232" t="e">
        <f ca="1">E00251430334821</f>
        <v>#NAME?</v>
      </c>
      <c r="B232">
        <v>479</v>
      </c>
      <c r="C232" t="s">
        <v>164</v>
      </c>
      <c r="D232" s="1">
        <v>42256</v>
      </c>
      <c r="F232">
        <v>2</v>
      </c>
      <c r="G232">
        <v>78900</v>
      </c>
      <c r="H232" t="s">
        <v>79</v>
      </c>
      <c r="J232" t="s">
        <v>14</v>
      </c>
      <c r="K232">
        <v>49</v>
      </c>
      <c r="L232" t="s">
        <v>22</v>
      </c>
    </row>
    <row r="233" spans="1:12">
      <c r="A233" t="e">
        <f ca="1">E00251514465821</f>
        <v>#NAME?</v>
      </c>
      <c r="B233">
        <v>489</v>
      </c>
      <c r="C233" t="s">
        <v>100</v>
      </c>
      <c r="D233" s="1">
        <v>41213</v>
      </c>
      <c r="F233">
        <v>1</v>
      </c>
      <c r="G233">
        <v>2443</v>
      </c>
      <c r="H233" t="s">
        <v>185</v>
      </c>
      <c r="J233" t="s">
        <v>14</v>
      </c>
      <c r="K233">
        <v>47</v>
      </c>
      <c r="L233" t="s">
        <v>15</v>
      </c>
    </row>
    <row r="234" spans="1:12">
      <c r="A234" t="e">
        <f ca="1">E00251439851521</f>
        <v>#NAME?</v>
      </c>
      <c r="B234">
        <v>453</v>
      </c>
      <c r="C234" t="s">
        <v>96</v>
      </c>
      <c r="D234" s="1">
        <v>41024</v>
      </c>
      <c r="F234">
        <v>1</v>
      </c>
      <c r="G234">
        <v>46400</v>
      </c>
      <c r="H234" t="s">
        <v>186</v>
      </c>
      <c r="J234" t="s">
        <v>14</v>
      </c>
      <c r="K234">
        <v>44</v>
      </c>
      <c r="L234" t="s">
        <v>15</v>
      </c>
    </row>
    <row r="235" spans="1:12">
      <c r="A235" t="e">
        <f ca="1">E00251439851521</f>
        <v>#NAME?</v>
      </c>
      <c r="B235">
        <v>453</v>
      </c>
      <c r="C235" t="s">
        <v>96</v>
      </c>
      <c r="D235" s="1">
        <v>41239</v>
      </c>
      <c r="F235">
        <v>2</v>
      </c>
      <c r="G235">
        <v>7062</v>
      </c>
      <c r="H235" t="s">
        <v>97</v>
      </c>
      <c r="J235" t="s">
        <v>14</v>
      </c>
      <c r="K235">
        <v>44</v>
      </c>
      <c r="L235" t="s">
        <v>15</v>
      </c>
    </row>
    <row r="236" spans="1:12">
      <c r="A236" t="e">
        <f ca="1">E00251619841121</f>
        <v>#NAME?</v>
      </c>
      <c r="B236">
        <v>459</v>
      </c>
      <c r="C236" t="s">
        <v>187</v>
      </c>
      <c r="D236" s="1">
        <v>43010</v>
      </c>
      <c r="F236">
        <v>1</v>
      </c>
      <c r="G236">
        <v>3671</v>
      </c>
      <c r="H236" t="s">
        <v>188</v>
      </c>
      <c r="J236" t="s">
        <v>14</v>
      </c>
      <c r="K236">
        <v>49</v>
      </c>
      <c r="L236" t="s">
        <v>15</v>
      </c>
    </row>
    <row r="237" spans="1:12">
      <c r="A237" t="e">
        <f ca="1">E00251717155721</f>
        <v>#NAME?</v>
      </c>
      <c r="B237">
        <v>272</v>
      </c>
      <c r="C237" t="s">
        <v>174</v>
      </c>
      <c r="D237" s="1">
        <v>42589</v>
      </c>
      <c r="F237">
        <v>1</v>
      </c>
      <c r="G237">
        <v>7292</v>
      </c>
      <c r="H237" t="s">
        <v>189</v>
      </c>
      <c r="I237" t="s">
        <v>56</v>
      </c>
      <c r="J237" t="s">
        <v>57</v>
      </c>
      <c r="K237">
        <v>57</v>
      </c>
      <c r="L237" t="s">
        <v>15</v>
      </c>
    </row>
    <row r="238" spans="1:12">
      <c r="A238" t="e">
        <f ca="1">E00251717155721</f>
        <v>#NAME?</v>
      </c>
      <c r="B238">
        <v>291</v>
      </c>
      <c r="C238" t="s">
        <v>160</v>
      </c>
      <c r="D238" s="1">
        <v>42780</v>
      </c>
      <c r="F238">
        <v>2</v>
      </c>
      <c r="G238">
        <v>7291</v>
      </c>
      <c r="H238" t="s">
        <v>163</v>
      </c>
      <c r="J238" t="s">
        <v>14</v>
      </c>
      <c r="K238">
        <v>57</v>
      </c>
      <c r="L238" t="s">
        <v>15</v>
      </c>
    </row>
    <row r="239" spans="1:12">
      <c r="A239" t="e">
        <f ca="1">E00251429331821</f>
        <v>#NAME?</v>
      </c>
      <c r="B239">
        <v>175</v>
      </c>
      <c r="C239" t="s">
        <v>131</v>
      </c>
      <c r="D239" s="1">
        <v>42725</v>
      </c>
      <c r="F239">
        <v>3</v>
      </c>
      <c r="G239">
        <v>29690</v>
      </c>
      <c r="H239" t="s">
        <v>52</v>
      </c>
      <c r="J239" t="s">
        <v>14</v>
      </c>
      <c r="K239">
        <v>59</v>
      </c>
      <c r="L239" t="s">
        <v>15</v>
      </c>
    </row>
    <row r="240" spans="1:12">
      <c r="A240" t="e">
        <f ca="1">E00251532975721</f>
        <v>#NAME?</v>
      </c>
      <c r="B240">
        <v>446</v>
      </c>
      <c r="C240" t="s">
        <v>94</v>
      </c>
      <c r="D240" s="1">
        <v>42852</v>
      </c>
      <c r="F240">
        <v>2</v>
      </c>
      <c r="G240">
        <v>71940</v>
      </c>
      <c r="H240" t="s">
        <v>135</v>
      </c>
      <c r="J240" t="s">
        <v>14</v>
      </c>
      <c r="K240">
        <v>53</v>
      </c>
      <c r="L240" t="s">
        <v>15</v>
      </c>
    </row>
    <row r="241" spans="1:12">
      <c r="A241" t="e">
        <f ca="1">E00251532975721</f>
        <v>#NAME?</v>
      </c>
      <c r="B241">
        <v>446</v>
      </c>
      <c r="C241" t="s">
        <v>94</v>
      </c>
      <c r="D241" s="1">
        <v>43059</v>
      </c>
      <c r="F241">
        <v>1</v>
      </c>
      <c r="G241">
        <v>496</v>
      </c>
      <c r="H241" t="s">
        <v>190</v>
      </c>
      <c r="J241" t="s">
        <v>14</v>
      </c>
      <c r="K241">
        <v>54</v>
      </c>
      <c r="L241" t="s">
        <v>15</v>
      </c>
    </row>
    <row r="242" spans="1:12">
      <c r="A242" t="e">
        <f ca="1">E00251429331821</f>
        <v>#NAME?</v>
      </c>
      <c r="B242">
        <v>283</v>
      </c>
      <c r="C242" t="s">
        <v>133</v>
      </c>
      <c r="D242" s="1">
        <v>40990</v>
      </c>
      <c r="F242">
        <v>1</v>
      </c>
      <c r="G242">
        <v>37205</v>
      </c>
      <c r="H242" t="s">
        <v>191</v>
      </c>
      <c r="J242" t="s">
        <v>14</v>
      </c>
      <c r="K242">
        <v>55</v>
      </c>
      <c r="L242" t="s">
        <v>15</v>
      </c>
    </row>
    <row r="243" spans="1:12">
      <c r="A243" t="e">
        <f ca="1">E00251532975721</f>
        <v>#NAME?</v>
      </c>
      <c r="B243">
        <v>446</v>
      </c>
      <c r="C243" t="s">
        <v>94</v>
      </c>
      <c r="D243" s="1">
        <v>41960</v>
      </c>
      <c r="F243">
        <v>2</v>
      </c>
      <c r="G243">
        <v>496</v>
      </c>
      <c r="H243" t="s">
        <v>190</v>
      </c>
      <c r="J243" t="s">
        <v>14</v>
      </c>
      <c r="K243">
        <v>51</v>
      </c>
      <c r="L243" t="s">
        <v>15</v>
      </c>
    </row>
    <row r="244" spans="1:12">
      <c r="A244" t="e">
        <f ca="1">E00251532975721</f>
        <v>#NAME?</v>
      </c>
      <c r="B244">
        <v>446</v>
      </c>
      <c r="C244" t="s">
        <v>94</v>
      </c>
      <c r="D244" s="1">
        <v>41977</v>
      </c>
      <c r="F244">
        <v>2</v>
      </c>
      <c r="G244">
        <v>2809</v>
      </c>
      <c r="H244" t="s">
        <v>90</v>
      </c>
      <c r="J244" t="s">
        <v>14</v>
      </c>
      <c r="K244">
        <v>51</v>
      </c>
      <c r="L244" t="s">
        <v>15</v>
      </c>
    </row>
    <row r="245" spans="1:12">
      <c r="A245" t="e">
        <f ca="1">E00251532975721</f>
        <v>#NAME?</v>
      </c>
      <c r="B245">
        <v>446</v>
      </c>
      <c r="C245" t="s">
        <v>94</v>
      </c>
      <c r="D245" s="1">
        <v>42824</v>
      </c>
      <c r="F245">
        <v>1</v>
      </c>
      <c r="G245">
        <v>7350</v>
      </c>
      <c r="H245" t="s">
        <v>192</v>
      </c>
      <c r="J245" t="s">
        <v>14</v>
      </c>
      <c r="K245">
        <v>53</v>
      </c>
      <c r="L245" t="s">
        <v>15</v>
      </c>
    </row>
    <row r="246" spans="1:12">
      <c r="A246" t="e">
        <f ca="1">E00251717155721</f>
        <v>#NAME?</v>
      </c>
      <c r="B246">
        <v>291</v>
      </c>
      <c r="C246" t="s">
        <v>160</v>
      </c>
      <c r="D246" s="1">
        <v>42716</v>
      </c>
      <c r="F246">
        <v>2</v>
      </c>
      <c r="G246">
        <v>4019</v>
      </c>
      <c r="H246" t="s">
        <v>26</v>
      </c>
      <c r="J246" t="s">
        <v>14</v>
      </c>
      <c r="K246">
        <v>57</v>
      </c>
      <c r="L246" t="s">
        <v>15</v>
      </c>
    </row>
    <row r="247" spans="1:12">
      <c r="A247" t="e">
        <f ca="1">E00251717155721</f>
        <v>#NAME?</v>
      </c>
      <c r="B247">
        <v>291</v>
      </c>
      <c r="C247" t="s">
        <v>160</v>
      </c>
      <c r="D247" s="1">
        <v>43031</v>
      </c>
      <c r="F247">
        <v>1</v>
      </c>
      <c r="G247">
        <v>436</v>
      </c>
      <c r="H247" t="s">
        <v>193</v>
      </c>
      <c r="J247" t="s">
        <v>14</v>
      </c>
      <c r="K247">
        <v>58</v>
      </c>
      <c r="L247" t="s">
        <v>15</v>
      </c>
    </row>
    <row r="248" spans="1:12">
      <c r="A248" t="e">
        <f ca="1">E00251532975721</f>
        <v>#NAME?</v>
      </c>
      <c r="B248">
        <v>446</v>
      </c>
      <c r="C248" t="s">
        <v>94</v>
      </c>
      <c r="D248" s="1">
        <v>41487</v>
      </c>
      <c r="F248">
        <v>3</v>
      </c>
      <c r="G248">
        <v>496</v>
      </c>
      <c r="H248" t="s">
        <v>190</v>
      </c>
      <c r="J248" t="s">
        <v>14</v>
      </c>
      <c r="K248">
        <v>49</v>
      </c>
      <c r="L248" t="s">
        <v>15</v>
      </c>
    </row>
    <row r="249" spans="1:12">
      <c r="A249" t="e">
        <f ca="1">E00251532975721</f>
        <v>#NAME?</v>
      </c>
      <c r="B249">
        <v>446</v>
      </c>
      <c r="C249" t="s">
        <v>94</v>
      </c>
      <c r="D249" s="1">
        <v>43073</v>
      </c>
      <c r="F249">
        <v>2</v>
      </c>
      <c r="G249">
        <v>5180</v>
      </c>
      <c r="H249" t="s">
        <v>165</v>
      </c>
      <c r="J249" t="s">
        <v>14</v>
      </c>
      <c r="K249">
        <v>54</v>
      </c>
      <c r="L249" t="s">
        <v>15</v>
      </c>
    </row>
    <row r="250" spans="1:12">
      <c r="A250" t="e">
        <f ca="1">E00251615150021</f>
        <v>#NAME?</v>
      </c>
      <c r="B250">
        <v>763</v>
      </c>
      <c r="C250" t="s">
        <v>194</v>
      </c>
      <c r="D250" s="1">
        <v>43088</v>
      </c>
      <c r="F250">
        <v>1</v>
      </c>
      <c r="G250">
        <v>30000</v>
      </c>
      <c r="H250" t="s">
        <v>144</v>
      </c>
      <c r="I250" t="s">
        <v>56</v>
      </c>
      <c r="J250" t="s">
        <v>57</v>
      </c>
      <c r="K250">
        <v>42</v>
      </c>
      <c r="L250" t="s">
        <v>15</v>
      </c>
    </row>
    <row r="251" spans="1:12">
      <c r="A251" t="e">
        <f ca="1">E00251615150021</f>
        <v>#NAME?</v>
      </c>
      <c r="B251">
        <v>1929</v>
      </c>
      <c r="C251" t="s">
        <v>195</v>
      </c>
      <c r="D251" s="1">
        <v>40960</v>
      </c>
      <c r="F251">
        <v>1</v>
      </c>
      <c r="G251">
        <v>5238</v>
      </c>
      <c r="H251" t="s">
        <v>196</v>
      </c>
      <c r="J251" t="s">
        <v>14</v>
      </c>
      <c r="K251">
        <v>36</v>
      </c>
      <c r="L251" t="s">
        <v>15</v>
      </c>
    </row>
    <row r="252" spans="1:12">
      <c r="A252" t="e">
        <f ca="1">E00251615150021</f>
        <v>#NAME?</v>
      </c>
      <c r="B252">
        <v>1929</v>
      </c>
      <c r="C252" t="s">
        <v>195</v>
      </c>
      <c r="D252" s="1">
        <v>42226</v>
      </c>
      <c r="F252">
        <v>5</v>
      </c>
      <c r="G252">
        <v>78050</v>
      </c>
      <c r="H252" t="s">
        <v>197</v>
      </c>
      <c r="J252" t="s">
        <v>14</v>
      </c>
      <c r="K252">
        <v>39</v>
      </c>
      <c r="L252" t="s">
        <v>22</v>
      </c>
    </row>
    <row r="253" spans="1:12">
      <c r="A253" t="e">
        <f ca="1">E00251615150021</f>
        <v>#NAME?</v>
      </c>
      <c r="B253">
        <v>1929</v>
      </c>
      <c r="C253" t="s">
        <v>195</v>
      </c>
      <c r="D253" s="1">
        <v>42313</v>
      </c>
      <c r="F253">
        <v>5</v>
      </c>
      <c r="G253">
        <v>7262</v>
      </c>
      <c r="H253" t="s">
        <v>198</v>
      </c>
      <c r="J253" t="s">
        <v>14</v>
      </c>
      <c r="K253">
        <v>40</v>
      </c>
      <c r="L253" t="s">
        <v>15</v>
      </c>
    </row>
    <row r="254" spans="1:12">
      <c r="A254" t="e">
        <f ca="1">E00251716445321</f>
        <v>#NAME?</v>
      </c>
      <c r="B254">
        <v>286</v>
      </c>
      <c r="C254" t="s">
        <v>41</v>
      </c>
      <c r="D254" s="1">
        <v>43084</v>
      </c>
      <c r="F254">
        <v>1</v>
      </c>
      <c r="G254">
        <v>185</v>
      </c>
      <c r="H254" t="s">
        <v>199</v>
      </c>
      <c r="J254" t="s">
        <v>14</v>
      </c>
      <c r="K254">
        <v>64</v>
      </c>
      <c r="L254" t="s">
        <v>15</v>
      </c>
    </row>
    <row r="255" spans="1:12">
      <c r="A255" t="e">
        <f ca="1">E00251716445321</f>
        <v>#NAME?</v>
      </c>
      <c r="B255">
        <v>502</v>
      </c>
      <c r="C255" t="s">
        <v>172</v>
      </c>
      <c r="D255" s="1">
        <v>41260</v>
      </c>
      <c r="F255">
        <v>1</v>
      </c>
      <c r="G255">
        <v>5589</v>
      </c>
      <c r="H255" t="s">
        <v>152</v>
      </c>
      <c r="J255" t="s">
        <v>14</v>
      </c>
      <c r="K255">
        <v>59</v>
      </c>
      <c r="L255" t="s">
        <v>15</v>
      </c>
    </row>
    <row r="256" spans="1:12">
      <c r="A256" t="e">
        <f ca="1">E00251716445321</f>
        <v>#NAME?</v>
      </c>
      <c r="B256">
        <v>502</v>
      </c>
      <c r="C256" t="s">
        <v>172</v>
      </c>
      <c r="D256" s="1">
        <v>41295</v>
      </c>
      <c r="F256">
        <v>3</v>
      </c>
      <c r="G256">
        <v>436</v>
      </c>
      <c r="H256" t="s">
        <v>193</v>
      </c>
      <c r="J256" t="s">
        <v>14</v>
      </c>
      <c r="K256">
        <v>59</v>
      </c>
      <c r="L256" t="s">
        <v>15</v>
      </c>
    </row>
    <row r="257" spans="1:12">
      <c r="A257" t="e">
        <f ca="1">E00251432196721</f>
        <v>#NAME?</v>
      </c>
      <c r="B257">
        <v>449</v>
      </c>
      <c r="C257" t="s">
        <v>124</v>
      </c>
      <c r="D257" s="1">
        <v>42287</v>
      </c>
      <c r="F257">
        <v>1</v>
      </c>
      <c r="G257">
        <v>5198</v>
      </c>
      <c r="H257" t="s">
        <v>200</v>
      </c>
      <c r="J257" t="s">
        <v>14</v>
      </c>
      <c r="K257">
        <v>46</v>
      </c>
      <c r="L257" t="s">
        <v>15</v>
      </c>
    </row>
    <row r="258" spans="1:12">
      <c r="A258" t="e">
        <f ca="1">E00251432196721</f>
        <v>#NAME?</v>
      </c>
      <c r="B258">
        <v>6046</v>
      </c>
      <c r="C258" t="s">
        <v>98</v>
      </c>
      <c r="D258" s="1">
        <v>42016</v>
      </c>
      <c r="E258">
        <v>3</v>
      </c>
      <c r="F258">
        <v>3</v>
      </c>
      <c r="G258">
        <v>62130</v>
      </c>
      <c r="H258" t="s">
        <v>201</v>
      </c>
      <c r="J258" t="s">
        <v>34</v>
      </c>
      <c r="K258">
        <v>46</v>
      </c>
      <c r="L258" t="s">
        <v>15</v>
      </c>
    </row>
    <row r="259" spans="1:12">
      <c r="A259" t="e">
        <f ca="1">E00251514238021</f>
        <v>#NAME?</v>
      </c>
      <c r="B259">
        <v>448</v>
      </c>
      <c r="C259" t="s">
        <v>112</v>
      </c>
      <c r="D259" s="1">
        <v>41663</v>
      </c>
      <c r="F259">
        <v>1</v>
      </c>
      <c r="G259">
        <v>7243</v>
      </c>
      <c r="H259" t="s">
        <v>42</v>
      </c>
      <c r="J259" t="s">
        <v>14</v>
      </c>
      <c r="K259">
        <v>43</v>
      </c>
      <c r="L259" t="s">
        <v>15</v>
      </c>
    </row>
    <row r="260" spans="1:12">
      <c r="A260" t="e">
        <f ca="1">E00251512331321</f>
        <v>#NAME?</v>
      </c>
      <c r="B260">
        <v>66</v>
      </c>
      <c r="C260" t="s">
        <v>134</v>
      </c>
      <c r="D260" s="1">
        <v>42076</v>
      </c>
      <c r="F260">
        <v>1</v>
      </c>
      <c r="G260">
        <v>37929</v>
      </c>
      <c r="H260" t="s">
        <v>202</v>
      </c>
      <c r="J260" t="s">
        <v>14</v>
      </c>
      <c r="K260">
        <v>55</v>
      </c>
      <c r="L260" t="s">
        <v>15</v>
      </c>
    </row>
    <row r="261" spans="1:12">
      <c r="A261" t="e">
        <f ca="1">E00251514465821</f>
        <v>#NAME?</v>
      </c>
      <c r="B261">
        <v>489</v>
      </c>
      <c r="C261" t="s">
        <v>100</v>
      </c>
      <c r="D261" s="1">
        <v>43083</v>
      </c>
      <c r="F261">
        <v>1</v>
      </c>
      <c r="G261">
        <v>2443</v>
      </c>
      <c r="H261" t="s">
        <v>185</v>
      </c>
      <c r="J261" t="s">
        <v>14</v>
      </c>
      <c r="K261">
        <v>52</v>
      </c>
      <c r="L261" t="s">
        <v>15</v>
      </c>
    </row>
    <row r="262" spans="1:12">
      <c r="A262" t="e">
        <f ca="1">E00251512331321</f>
        <v>#NAME?</v>
      </c>
      <c r="B262">
        <v>66</v>
      </c>
      <c r="C262" t="s">
        <v>134</v>
      </c>
      <c r="D262" s="1">
        <v>42692</v>
      </c>
      <c r="F262">
        <v>2</v>
      </c>
      <c r="G262">
        <v>4019</v>
      </c>
      <c r="H262" t="s">
        <v>26</v>
      </c>
      <c r="J262" t="s">
        <v>14</v>
      </c>
      <c r="K262">
        <v>57</v>
      </c>
      <c r="L262" t="s">
        <v>15</v>
      </c>
    </row>
    <row r="263" spans="1:12">
      <c r="A263" t="e">
        <f ca="1">E00251512331321</f>
        <v>#NAME?</v>
      </c>
      <c r="B263">
        <v>66</v>
      </c>
      <c r="C263" t="s">
        <v>134</v>
      </c>
      <c r="D263" s="1">
        <v>42724</v>
      </c>
      <c r="F263">
        <v>1</v>
      </c>
      <c r="G263">
        <v>490</v>
      </c>
      <c r="H263" t="s">
        <v>203</v>
      </c>
      <c r="J263" t="s">
        <v>14</v>
      </c>
      <c r="K263">
        <v>57</v>
      </c>
      <c r="L263" t="s">
        <v>15</v>
      </c>
    </row>
    <row r="264" spans="1:12">
      <c r="A264" t="e">
        <f ca="1">E00251514454421</f>
        <v>#NAME?</v>
      </c>
      <c r="B264">
        <v>446</v>
      </c>
      <c r="C264" t="s">
        <v>94</v>
      </c>
      <c r="D264" s="1">
        <v>42131</v>
      </c>
      <c r="F264">
        <v>3</v>
      </c>
      <c r="G264">
        <v>70521</v>
      </c>
      <c r="H264" t="s">
        <v>204</v>
      </c>
      <c r="J264" t="s">
        <v>14</v>
      </c>
      <c r="K264">
        <v>53</v>
      </c>
      <c r="L264" t="s">
        <v>15</v>
      </c>
    </row>
    <row r="265" spans="1:12">
      <c r="A265" t="e">
        <f ca="1">E00251716445321</f>
        <v>#NAME?</v>
      </c>
      <c r="B265">
        <v>272</v>
      </c>
      <c r="C265" t="s">
        <v>174</v>
      </c>
      <c r="D265" s="1">
        <v>42764</v>
      </c>
      <c r="E265">
        <v>5</v>
      </c>
      <c r="F265">
        <v>2</v>
      </c>
      <c r="G265">
        <v>4019</v>
      </c>
      <c r="H265" t="s">
        <v>26</v>
      </c>
      <c r="J265" t="s">
        <v>34</v>
      </c>
      <c r="K265">
        <v>63</v>
      </c>
      <c r="L265" t="s">
        <v>15</v>
      </c>
    </row>
    <row r="266" spans="1:12">
      <c r="A266" t="e">
        <f ca="1">E00251514238021</f>
        <v>#NAME?</v>
      </c>
      <c r="B266">
        <v>827</v>
      </c>
      <c r="C266" t="s">
        <v>205</v>
      </c>
      <c r="D266" s="1">
        <v>42740</v>
      </c>
      <c r="E266">
        <v>0</v>
      </c>
      <c r="F266">
        <v>3</v>
      </c>
      <c r="G266">
        <v>72210</v>
      </c>
      <c r="H266" t="s">
        <v>206</v>
      </c>
      <c r="J266" t="s">
        <v>34</v>
      </c>
      <c r="K266">
        <v>46</v>
      </c>
      <c r="L266" t="s">
        <v>15</v>
      </c>
    </row>
    <row r="267" spans="1:12">
      <c r="A267" t="e">
        <f ca="1">E00251512331321</f>
        <v>#NAME?</v>
      </c>
      <c r="B267">
        <v>66</v>
      </c>
      <c r="C267" t="s">
        <v>134</v>
      </c>
      <c r="D267" s="1">
        <v>42355</v>
      </c>
      <c r="F267">
        <v>2</v>
      </c>
      <c r="G267">
        <v>4019</v>
      </c>
      <c r="H267" t="s">
        <v>26</v>
      </c>
      <c r="J267" t="s">
        <v>14</v>
      </c>
      <c r="K267">
        <v>56</v>
      </c>
      <c r="L267" t="s">
        <v>15</v>
      </c>
    </row>
    <row r="268" spans="1:12">
      <c r="A268" t="e">
        <f ca="1">E00251430334821</f>
        <v>#NAME?</v>
      </c>
      <c r="B268">
        <v>480</v>
      </c>
      <c r="C268" t="s">
        <v>207</v>
      </c>
      <c r="D268" s="1">
        <v>40945</v>
      </c>
      <c r="F268">
        <v>1</v>
      </c>
      <c r="G268">
        <v>38022</v>
      </c>
      <c r="H268" t="s">
        <v>208</v>
      </c>
      <c r="J268" t="s">
        <v>14</v>
      </c>
      <c r="K268">
        <v>46</v>
      </c>
      <c r="L268" t="s">
        <v>15</v>
      </c>
    </row>
    <row r="269" spans="1:12">
      <c r="A269" t="e">
        <f ca="1">E00251512331321</f>
        <v>#NAME?</v>
      </c>
      <c r="B269">
        <v>66</v>
      </c>
      <c r="C269" t="s">
        <v>134</v>
      </c>
      <c r="D269" s="1">
        <v>42611</v>
      </c>
      <c r="F269">
        <v>2</v>
      </c>
      <c r="G269">
        <v>4019</v>
      </c>
      <c r="H269" t="s">
        <v>26</v>
      </c>
      <c r="J269" t="s">
        <v>14</v>
      </c>
      <c r="K269">
        <v>56</v>
      </c>
      <c r="L269" t="s">
        <v>15</v>
      </c>
    </row>
    <row r="270" spans="1:12">
      <c r="A270" t="e">
        <f ca="1">E00251432196721</f>
        <v>#NAME?</v>
      </c>
      <c r="B270">
        <v>449</v>
      </c>
      <c r="C270" t="s">
        <v>124</v>
      </c>
      <c r="D270" s="1">
        <v>41975</v>
      </c>
      <c r="F270">
        <v>2</v>
      </c>
      <c r="G270">
        <v>5198</v>
      </c>
      <c r="H270" t="s">
        <v>200</v>
      </c>
      <c r="J270" t="s">
        <v>14</v>
      </c>
      <c r="K270">
        <v>46</v>
      </c>
      <c r="L270" t="s">
        <v>15</v>
      </c>
    </row>
    <row r="271" spans="1:12">
      <c r="A271" t="e">
        <f ca="1">E00251432196721</f>
        <v>#NAME?</v>
      </c>
      <c r="B271">
        <v>6046</v>
      </c>
      <c r="C271" t="s">
        <v>98</v>
      </c>
      <c r="D271" s="1">
        <v>42016</v>
      </c>
      <c r="E271">
        <v>3</v>
      </c>
      <c r="F271">
        <v>7</v>
      </c>
      <c r="G271">
        <v>34690</v>
      </c>
      <c r="H271" t="s">
        <v>118</v>
      </c>
      <c r="J271" t="s">
        <v>34</v>
      </c>
      <c r="K271">
        <v>46</v>
      </c>
      <c r="L271" t="s">
        <v>15</v>
      </c>
    </row>
    <row r="272" spans="1:12">
      <c r="A272" t="e">
        <f ca="1">E00251619841121</f>
        <v>#NAME?</v>
      </c>
      <c r="B272">
        <v>459</v>
      </c>
      <c r="C272" t="s">
        <v>187</v>
      </c>
      <c r="D272" s="1">
        <v>41740</v>
      </c>
      <c r="F272">
        <v>2</v>
      </c>
      <c r="G272">
        <v>4019</v>
      </c>
      <c r="H272" t="s">
        <v>26</v>
      </c>
      <c r="J272" t="s">
        <v>14</v>
      </c>
      <c r="K272">
        <v>45</v>
      </c>
      <c r="L272" t="s">
        <v>15</v>
      </c>
    </row>
    <row r="273" spans="1:12">
      <c r="A273" t="e">
        <f ca="1">E00251716459421</f>
        <v>#NAME?</v>
      </c>
      <c r="B273">
        <v>7505</v>
      </c>
      <c r="C273" t="s">
        <v>209</v>
      </c>
      <c r="D273" s="1">
        <v>42523</v>
      </c>
      <c r="F273">
        <v>1</v>
      </c>
      <c r="G273">
        <v>3659</v>
      </c>
      <c r="H273" t="s">
        <v>132</v>
      </c>
      <c r="J273" t="s">
        <v>14</v>
      </c>
      <c r="K273">
        <v>43</v>
      </c>
      <c r="L273" t="s">
        <v>15</v>
      </c>
    </row>
    <row r="274" spans="1:12">
      <c r="A274" t="e">
        <f ca="1">E00251429331821</f>
        <v>#NAME?</v>
      </c>
      <c r="B274">
        <v>175</v>
      </c>
      <c r="C274" t="s">
        <v>131</v>
      </c>
      <c r="D274" s="1">
        <v>42984</v>
      </c>
      <c r="F274">
        <v>2</v>
      </c>
      <c r="G274">
        <v>29690</v>
      </c>
      <c r="H274" t="s">
        <v>52</v>
      </c>
      <c r="J274" t="s">
        <v>14</v>
      </c>
      <c r="K274">
        <v>60</v>
      </c>
      <c r="L274" t="s">
        <v>15</v>
      </c>
    </row>
    <row r="275" spans="1:12">
      <c r="A275" t="e">
        <f ca="1">E00251532975721</f>
        <v>#NAME?</v>
      </c>
      <c r="B275">
        <v>446</v>
      </c>
      <c r="C275" t="s">
        <v>94</v>
      </c>
      <c r="D275" s="1">
        <v>41487</v>
      </c>
      <c r="F275">
        <v>2</v>
      </c>
      <c r="G275">
        <v>2189</v>
      </c>
      <c r="H275" t="s">
        <v>156</v>
      </c>
      <c r="J275" t="s">
        <v>14</v>
      </c>
      <c r="K275">
        <v>49</v>
      </c>
      <c r="L275" t="s">
        <v>15</v>
      </c>
    </row>
    <row r="276" spans="1:12">
      <c r="A276" t="e">
        <f ca="1">E00251429331821</f>
        <v>#NAME?</v>
      </c>
      <c r="B276">
        <v>283</v>
      </c>
      <c r="C276" t="s">
        <v>133</v>
      </c>
      <c r="D276" s="1">
        <v>41669</v>
      </c>
      <c r="F276">
        <v>2</v>
      </c>
      <c r="G276">
        <v>71536</v>
      </c>
      <c r="H276" t="s">
        <v>70</v>
      </c>
      <c r="J276" t="s">
        <v>14</v>
      </c>
      <c r="K276">
        <v>56</v>
      </c>
      <c r="L276" t="s">
        <v>15</v>
      </c>
    </row>
    <row r="277" spans="1:12">
      <c r="A277" t="e">
        <f ca="1">E00251611207321</f>
        <v>#NAME?</v>
      </c>
      <c r="B277">
        <v>307</v>
      </c>
      <c r="C277" t="s">
        <v>210</v>
      </c>
      <c r="D277" s="1">
        <v>41206</v>
      </c>
      <c r="F277">
        <v>1</v>
      </c>
      <c r="G277">
        <v>5650</v>
      </c>
      <c r="H277" t="s">
        <v>211</v>
      </c>
      <c r="J277" t="s">
        <v>14</v>
      </c>
      <c r="K277">
        <v>41</v>
      </c>
      <c r="L277" t="s">
        <v>15</v>
      </c>
    </row>
    <row r="278" spans="1:12">
      <c r="A278" t="e">
        <f ca="1">E00251432196721</f>
        <v>#NAME?</v>
      </c>
      <c r="B278">
        <v>449</v>
      </c>
      <c r="C278" t="s">
        <v>124</v>
      </c>
      <c r="D278" s="1">
        <v>42732</v>
      </c>
      <c r="F278">
        <v>2</v>
      </c>
      <c r="G278">
        <v>52809</v>
      </c>
      <c r="H278" t="s">
        <v>157</v>
      </c>
      <c r="J278" t="s">
        <v>14</v>
      </c>
      <c r="K278">
        <v>48</v>
      </c>
      <c r="L278" t="s">
        <v>15</v>
      </c>
    </row>
    <row r="279" spans="1:12">
      <c r="A279" t="e">
        <f ca="1">E00251511146121</f>
        <v>#NAME?</v>
      </c>
      <c r="B279">
        <v>28</v>
      </c>
      <c r="C279" t="s">
        <v>153</v>
      </c>
      <c r="D279" s="1">
        <v>41400</v>
      </c>
      <c r="F279">
        <v>2</v>
      </c>
      <c r="G279">
        <v>7243</v>
      </c>
      <c r="H279" t="s">
        <v>42</v>
      </c>
      <c r="J279" t="s">
        <v>14</v>
      </c>
      <c r="K279">
        <v>55</v>
      </c>
      <c r="L279" t="s">
        <v>15</v>
      </c>
    </row>
    <row r="280" spans="1:12">
      <c r="A280" t="e">
        <f ca="1">E00251619841121</f>
        <v>#NAME?</v>
      </c>
      <c r="B280">
        <v>459</v>
      </c>
      <c r="C280" t="s">
        <v>187</v>
      </c>
      <c r="D280" s="1">
        <v>41683</v>
      </c>
      <c r="F280">
        <v>2</v>
      </c>
      <c r="G280">
        <v>4019</v>
      </c>
      <c r="H280" t="s">
        <v>26</v>
      </c>
      <c r="J280" t="s">
        <v>14</v>
      </c>
      <c r="K280">
        <v>45</v>
      </c>
      <c r="L280" t="s">
        <v>15</v>
      </c>
    </row>
    <row r="281" spans="1:12">
      <c r="A281" t="e">
        <f ca="1">E00251619841121</f>
        <v>#NAME?</v>
      </c>
      <c r="B281">
        <v>459</v>
      </c>
      <c r="C281" t="s">
        <v>187</v>
      </c>
      <c r="D281" s="1">
        <v>41687</v>
      </c>
      <c r="F281">
        <v>1</v>
      </c>
      <c r="G281">
        <v>7804</v>
      </c>
      <c r="H281" t="s">
        <v>43</v>
      </c>
      <c r="J281" t="s">
        <v>14</v>
      </c>
      <c r="K281">
        <v>45</v>
      </c>
      <c r="L281" t="s">
        <v>22</v>
      </c>
    </row>
    <row r="282" spans="1:12">
      <c r="A282" t="e">
        <f ca="1">E00251511146121</f>
        <v>#NAME?</v>
      </c>
      <c r="B282">
        <v>28</v>
      </c>
      <c r="C282" t="s">
        <v>153</v>
      </c>
      <c r="D282" s="1">
        <v>41612</v>
      </c>
      <c r="F282">
        <v>3</v>
      </c>
      <c r="G282">
        <v>4019</v>
      </c>
      <c r="H282" t="s">
        <v>26</v>
      </c>
      <c r="J282" t="s">
        <v>14</v>
      </c>
      <c r="K282">
        <v>56</v>
      </c>
      <c r="L282" t="s">
        <v>15</v>
      </c>
    </row>
    <row r="283" spans="1:12">
      <c r="A283" t="e">
        <f ca="1">E00251511146121</f>
        <v>#NAME?</v>
      </c>
      <c r="B283">
        <v>28</v>
      </c>
      <c r="C283" t="s">
        <v>153</v>
      </c>
      <c r="D283" s="1">
        <v>41842</v>
      </c>
      <c r="F283">
        <v>2</v>
      </c>
      <c r="G283">
        <v>4019</v>
      </c>
      <c r="H283" t="s">
        <v>26</v>
      </c>
      <c r="J283" t="s">
        <v>14</v>
      </c>
      <c r="K283">
        <v>56</v>
      </c>
      <c r="L283" t="s">
        <v>15</v>
      </c>
    </row>
    <row r="284" spans="1:12">
      <c r="A284" t="e">
        <f ca="1">E00251511146121</f>
        <v>#NAME?</v>
      </c>
      <c r="B284">
        <v>28</v>
      </c>
      <c r="C284" t="s">
        <v>153</v>
      </c>
      <c r="D284" s="1">
        <v>41907</v>
      </c>
      <c r="F284">
        <v>1</v>
      </c>
      <c r="G284">
        <v>56210</v>
      </c>
      <c r="H284" t="s">
        <v>212</v>
      </c>
      <c r="J284" t="s">
        <v>14</v>
      </c>
      <c r="K284">
        <v>56</v>
      </c>
      <c r="L284" t="s">
        <v>15</v>
      </c>
    </row>
    <row r="285" spans="1:12">
      <c r="A285" t="e">
        <f ca="1">E00251532975721</f>
        <v>#NAME?</v>
      </c>
      <c r="B285">
        <v>446</v>
      </c>
      <c r="C285" t="s">
        <v>94</v>
      </c>
      <c r="D285" s="1">
        <v>43018</v>
      </c>
      <c r="F285">
        <v>1</v>
      </c>
      <c r="G285">
        <v>49390</v>
      </c>
      <c r="H285" t="s">
        <v>59</v>
      </c>
      <c r="J285" t="s">
        <v>14</v>
      </c>
      <c r="K285">
        <v>53</v>
      </c>
      <c r="L285" t="s">
        <v>15</v>
      </c>
    </row>
    <row r="286" spans="1:12">
      <c r="A286" t="e">
        <f ca="1">E00251432260721</f>
        <v>#NAME?</v>
      </c>
      <c r="B286">
        <v>454</v>
      </c>
      <c r="C286" t="s">
        <v>179</v>
      </c>
      <c r="D286" s="1">
        <v>41180</v>
      </c>
      <c r="F286">
        <v>2</v>
      </c>
      <c r="G286">
        <v>7906</v>
      </c>
      <c r="H286" t="s">
        <v>173</v>
      </c>
      <c r="J286" t="s">
        <v>14</v>
      </c>
      <c r="K286">
        <v>58</v>
      </c>
      <c r="L286" t="s">
        <v>22</v>
      </c>
    </row>
    <row r="287" spans="1:12">
      <c r="A287" t="e">
        <f ca="1">E00251432260721</f>
        <v>#NAME?</v>
      </c>
      <c r="B287">
        <v>454</v>
      </c>
      <c r="C287" t="s">
        <v>179</v>
      </c>
      <c r="D287" s="1">
        <v>42031</v>
      </c>
      <c r="F287">
        <v>1</v>
      </c>
      <c r="G287">
        <v>7880</v>
      </c>
      <c r="H287" t="s">
        <v>213</v>
      </c>
      <c r="J287" t="s">
        <v>14</v>
      </c>
      <c r="K287">
        <v>61</v>
      </c>
      <c r="L287" t="s">
        <v>22</v>
      </c>
    </row>
    <row r="288" spans="1:12">
      <c r="A288" t="e">
        <f ca="1">E00251715428921</f>
        <v>#NAME?</v>
      </c>
      <c r="B288">
        <v>94</v>
      </c>
      <c r="C288" t="s">
        <v>74</v>
      </c>
      <c r="D288" s="1">
        <v>42558</v>
      </c>
      <c r="F288">
        <v>1</v>
      </c>
      <c r="G288">
        <v>7291</v>
      </c>
      <c r="H288" t="s">
        <v>163</v>
      </c>
      <c r="J288" t="s">
        <v>14</v>
      </c>
      <c r="K288">
        <v>47</v>
      </c>
      <c r="L288" t="s">
        <v>15</v>
      </c>
    </row>
    <row r="289" spans="1:12">
      <c r="A289" t="e">
        <f ca="1">E00251717155721</f>
        <v>#NAME?</v>
      </c>
      <c r="B289">
        <v>291</v>
      </c>
      <c r="C289" t="s">
        <v>160</v>
      </c>
      <c r="D289" s="1">
        <v>42165</v>
      </c>
      <c r="F289">
        <v>1</v>
      </c>
      <c r="G289">
        <v>7804</v>
      </c>
      <c r="H289" t="s">
        <v>43</v>
      </c>
      <c r="J289" t="s">
        <v>14</v>
      </c>
      <c r="K289">
        <v>55</v>
      </c>
      <c r="L289" t="s">
        <v>22</v>
      </c>
    </row>
    <row r="290" spans="1:12">
      <c r="A290" t="e">
        <f ca="1">E00251717155721</f>
        <v>#NAME?</v>
      </c>
      <c r="B290">
        <v>291</v>
      </c>
      <c r="C290" t="s">
        <v>160</v>
      </c>
      <c r="D290" s="1">
        <v>42697</v>
      </c>
      <c r="F290">
        <v>1</v>
      </c>
      <c r="G290">
        <v>4019</v>
      </c>
      <c r="H290" t="s">
        <v>26</v>
      </c>
      <c r="J290" t="s">
        <v>14</v>
      </c>
      <c r="K290">
        <v>57</v>
      </c>
      <c r="L290" t="s">
        <v>15</v>
      </c>
    </row>
    <row r="291" spans="1:12">
      <c r="A291" t="e">
        <f ca="1">E00251432260721</f>
        <v>#NAME?</v>
      </c>
      <c r="B291">
        <v>454</v>
      </c>
      <c r="C291" t="s">
        <v>179</v>
      </c>
      <c r="D291" s="1">
        <v>42724</v>
      </c>
      <c r="F291">
        <v>1</v>
      </c>
      <c r="G291">
        <v>7242</v>
      </c>
      <c r="H291" t="s">
        <v>93</v>
      </c>
      <c r="J291" t="s">
        <v>14</v>
      </c>
      <c r="K291">
        <v>62</v>
      </c>
      <c r="L291" t="s">
        <v>15</v>
      </c>
    </row>
    <row r="292" spans="1:12">
      <c r="A292" t="e">
        <f ca="1">E00251432260721</f>
        <v>#NAME?</v>
      </c>
      <c r="B292">
        <v>454</v>
      </c>
      <c r="C292" t="s">
        <v>179</v>
      </c>
      <c r="D292" s="1">
        <v>43046</v>
      </c>
      <c r="F292">
        <v>1</v>
      </c>
      <c r="G292">
        <v>460</v>
      </c>
      <c r="H292" t="s">
        <v>16</v>
      </c>
      <c r="J292" t="s">
        <v>14</v>
      </c>
      <c r="K292">
        <v>63</v>
      </c>
      <c r="L292" t="s">
        <v>15</v>
      </c>
    </row>
    <row r="293" spans="1:12">
      <c r="A293" t="e">
        <f ca="1">E00251717155721</f>
        <v>#NAME?</v>
      </c>
      <c r="B293">
        <v>291</v>
      </c>
      <c r="C293" t="s">
        <v>160</v>
      </c>
      <c r="D293" s="1">
        <v>43067</v>
      </c>
      <c r="F293">
        <v>3</v>
      </c>
      <c r="G293">
        <v>3051</v>
      </c>
      <c r="H293" t="s">
        <v>13</v>
      </c>
      <c r="J293" t="s">
        <v>14</v>
      </c>
      <c r="K293">
        <v>58</v>
      </c>
      <c r="L293" t="s">
        <v>15</v>
      </c>
    </row>
    <row r="294" spans="1:12">
      <c r="A294" t="e">
        <f ca="1">E00251717155721</f>
        <v>#NAME?</v>
      </c>
      <c r="B294">
        <v>4910</v>
      </c>
      <c r="C294" t="s">
        <v>214</v>
      </c>
      <c r="D294" s="1">
        <v>41299</v>
      </c>
      <c r="F294">
        <v>1</v>
      </c>
      <c r="G294">
        <v>4660</v>
      </c>
      <c r="H294" t="s">
        <v>215</v>
      </c>
      <c r="J294" t="s">
        <v>14</v>
      </c>
      <c r="K294">
        <v>53</v>
      </c>
      <c r="L294" t="s">
        <v>15</v>
      </c>
    </row>
    <row r="295" spans="1:12">
      <c r="A295" t="e">
        <f ca="1">E00251717155721</f>
        <v>#NAME?</v>
      </c>
      <c r="B295">
        <v>272</v>
      </c>
      <c r="C295" t="s">
        <v>174</v>
      </c>
      <c r="D295" s="1">
        <v>42751</v>
      </c>
      <c r="E295">
        <v>12</v>
      </c>
      <c r="F295">
        <v>5</v>
      </c>
      <c r="G295">
        <v>4019</v>
      </c>
      <c r="H295" t="s">
        <v>26</v>
      </c>
      <c r="J295" t="s">
        <v>34</v>
      </c>
      <c r="K295">
        <v>57</v>
      </c>
      <c r="L295" t="s">
        <v>15</v>
      </c>
    </row>
    <row r="296" spans="1:12">
      <c r="A296" t="e">
        <f ca="1">E00251524999721</f>
        <v>#NAME?</v>
      </c>
      <c r="B296">
        <v>437</v>
      </c>
      <c r="C296" t="s">
        <v>216</v>
      </c>
      <c r="D296" s="1">
        <v>41383</v>
      </c>
      <c r="F296">
        <v>1</v>
      </c>
      <c r="G296">
        <v>470</v>
      </c>
      <c r="H296" t="s">
        <v>217</v>
      </c>
      <c r="J296" t="s">
        <v>14</v>
      </c>
      <c r="K296">
        <v>49</v>
      </c>
      <c r="L296" t="s">
        <v>15</v>
      </c>
    </row>
    <row r="297" spans="1:12">
      <c r="A297" t="e">
        <f ca="1">E00251524999721</f>
        <v>#NAME?</v>
      </c>
      <c r="B297">
        <v>437</v>
      </c>
      <c r="C297" t="s">
        <v>216</v>
      </c>
      <c r="D297" s="1">
        <v>42205</v>
      </c>
      <c r="F297">
        <v>2</v>
      </c>
      <c r="G297">
        <v>2169</v>
      </c>
      <c r="H297" t="s">
        <v>40</v>
      </c>
      <c r="J297" t="s">
        <v>14</v>
      </c>
      <c r="K297">
        <v>51</v>
      </c>
      <c r="L297" t="s">
        <v>15</v>
      </c>
    </row>
    <row r="298" spans="1:12">
      <c r="A298" t="e">
        <f ca="1">E00251524999721</f>
        <v>#NAME?</v>
      </c>
      <c r="B298">
        <v>437</v>
      </c>
      <c r="C298" t="s">
        <v>216</v>
      </c>
      <c r="D298" s="1">
        <v>42235</v>
      </c>
      <c r="F298">
        <v>1</v>
      </c>
      <c r="G298">
        <v>25000</v>
      </c>
      <c r="H298" t="s">
        <v>178</v>
      </c>
      <c r="J298" t="s">
        <v>14</v>
      </c>
      <c r="K298">
        <v>52</v>
      </c>
      <c r="L298" t="s">
        <v>15</v>
      </c>
    </row>
    <row r="299" spans="1:12">
      <c r="A299" t="e">
        <f ca="1">E00251432260721</f>
        <v>#NAME?</v>
      </c>
      <c r="B299">
        <v>454</v>
      </c>
      <c r="C299" t="s">
        <v>179</v>
      </c>
      <c r="D299" s="1">
        <v>41353</v>
      </c>
      <c r="F299">
        <v>2</v>
      </c>
      <c r="G299">
        <v>7904</v>
      </c>
      <c r="H299" t="s">
        <v>75</v>
      </c>
      <c r="J299" t="s">
        <v>14</v>
      </c>
      <c r="K299">
        <v>59</v>
      </c>
      <c r="L299" t="s">
        <v>22</v>
      </c>
    </row>
    <row r="300" spans="1:12">
      <c r="A300" t="e">
        <f ca="1">E00251432260721</f>
        <v>#NAME?</v>
      </c>
      <c r="B300">
        <v>454</v>
      </c>
      <c r="C300" t="s">
        <v>179</v>
      </c>
      <c r="D300" s="1">
        <v>42256</v>
      </c>
      <c r="F300">
        <v>2</v>
      </c>
      <c r="G300">
        <v>7962</v>
      </c>
      <c r="H300" t="s">
        <v>111</v>
      </c>
      <c r="J300" t="s">
        <v>14</v>
      </c>
      <c r="K300">
        <v>61</v>
      </c>
      <c r="L300" t="s">
        <v>22</v>
      </c>
    </row>
    <row r="301" spans="1:12">
      <c r="A301" t="e">
        <f ca="1">E00251716445321</f>
        <v>#NAME?</v>
      </c>
      <c r="B301">
        <v>502</v>
      </c>
      <c r="C301" t="s">
        <v>172</v>
      </c>
      <c r="D301" s="1">
        <v>41260</v>
      </c>
      <c r="F301">
        <v>5</v>
      </c>
      <c r="G301">
        <v>25000</v>
      </c>
      <c r="H301" t="s">
        <v>178</v>
      </c>
      <c r="J301" t="s">
        <v>14</v>
      </c>
      <c r="K301">
        <v>59</v>
      </c>
      <c r="L301" t="s">
        <v>15</v>
      </c>
    </row>
    <row r="302" spans="1:12">
      <c r="A302" t="e">
        <f ca="1">E00251430334821</f>
        <v>#NAME?</v>
      </c>
      <c r="B302">
        <v>479</v>
      </c>
      <c r="C302" t="s">
        <v>164</v>
      </c>
      <c r="D302" s="1">
        <v>42256</v>
      </c>
      <c r="F302">
        <v>3</v>
      </c>
      <c r="G302">
        <v>7231</v>
      </c>
      <c r="H302" t="s">
        <v>128</v>
      </c>
      <c r="J302" t="s">
        <v>14</v>
      </c>
      <c r="K302">
        <v>49</v>
      </c>
      <c r="L302" t="s">
        <v>15</v>
      </c>
    </row>
    <row r="303" spans="1:12">
      <c r="A303" t="e">
        <f ca="1">E00251432449321</f>
        <v>#NAME?</v>
      </c>
      <c r="B303">
        <v>490</v>
      </c>
      <c r="C303" t="s">
        <v>158</v>
      </c>
      <c r="D303" s="1">
        <v>42751</v>
      </c>
      <c r="F303">
        <v>1</v>
      </c>
      <c r="G303">
        <v>5569</v>
      </c>
      <c r="H303" t="s">
        <v>218</v>
      </c>
      <c r="J303" t="s">
        <v>14</v>
      </c>
      <c r="K303">
        <v>60</v>
      </c>
      <c r="L303" t="s">
        <v>15</v>
      </c>
    </row>
    <row r="304" spans="1:12">
      <c r="A304" t="e">
        <f ca="1">E00251432449321</f>
        <v>#NAME?</v>
      </c>
      <c r="B304">
        <v>490</v>
      </c>
      <c r="C304" t="s">
        <v>158</v>
      </c>
      <c r="D304" s="1">
        <v>42905</v>
      </c>
      <c r="F304">
        <v>2</v>
      </c>
      <c r="G304">
        <v>25000</v>
      </c>
      <c r="H304" t="s">
        <v>178</v>
      </c>
      <c r="J304" t="s">
        <v>14</v>
      </c>
      <c r="K304">
        <v>60</v>
      </c>
      <c r="L304" t="s">
        <v>15</v>
      </c>
    </row>
    <row r="305" spans="1:12">
      <c r="A305" t="e">
        <f ca="1">E00251432449321</f>
        <v>#NAME?</v>
      </c>
      <c r="B305">
        <v>490</v>
      </c>
      <c r="C305" t="s">
        <v>158</v>
      </c>
      <c r="D305" s="1">
        <v>42905</v>
      </c>
      <c r="F305">
        <v>5</v>
      </c>
      <c r="G305">
        <v>60090</v>
      </c>
      <c r="H305" t="s">
        <v>181</v>
      </c>
      <c r="J305" t="s">
        <v>14</v>
      </c>
      <c r="K305">
        <v>60</v>
      </c>
      <c r="L305" t="s">
        <v>15</v>
      </c>
    </row>
    <row r="306" spans="1:12">
      <c r="A306" t="e">
        <f ca="1">E00251432260721</f>
        <v>#NAME?</v>
      </c>
      <c r="B306">
        <v>454</v>
      </c>
      <c r="C306" t="s">
        <v>179</v>
      </c>
      <c r="D306" s="1">
        <v>42681</v>
      </c>
      <c r="F306">
        <v>2</v>
      </c>
      <c r="G306">
        <v>4019</v>
      </c>
      <c r="H306" t="s">
        <v>26</v>
      </c>
      <c r="J306" t="s">
        <v>14</v>
      </c>
      <c r="K306">
        <v>62</v>
      </c>
      <c r="L306" t="s">
        <v>15</v>
      </c>
    </row>
    <row r="307" spans="1:12">
      <c r="A307" t="e">
        <f ca="1">E00251713771121</f>
        <v>#NAME?</v>
      </c>
      <c r="B307">
        <v>163</v>
      </c>
      <c r="C307" t="s">
        <v>219</v>
      </c>
      <c r="D307" s="1">
        <v>41386</v>
      </c>
      <c r="F307">
        <v>1</v>
      </c>
      <c r="G307">
        <v>7242</v>
      </c>
      <c r="H307" t="s">
        <v>93</v>
      </c>
      <c r="J307" t="s">
        <v>14</v>
      </c>
      <c r="K307">
        <v>45</v>
      </c>
      <c r="L307" t="s">
        <v>15</v>
      </c>
    </row>
    <row r="308" spans="1:12">
      <c r="A308" t="e">
        <f ca="1">E00251512331321</f>
        <v>#NAME?</v>
      </c>
      <c r="B308">
        <v>66</v>
      </c>
      <c r="C308" t="s">
        <v>134</v>
      </c>
      <c r="D308" s="1">
        <v>41691</v>
      </c>
      <c r="F308">
        <v>1</v>
      </c>
      <c r="G308">
        <v>1101</v>
      </c>
      <c r="H308" t="s">
        <v>220</v>
      </c>
      <c r="J308" t="s">
        <v>14</v>
      </c>
      <c r="K308">
        <v>54</v>
      </c>
      <c r="L308" t="s">
        <v>15</v>
      </c>
    </row>
    <row r="309" spans="1:12">
      <c r="A309" t="e">
        <f ca="1">E00251512331321</f>
        <v>#NAME?</v>
      </c>
      <c r="B309">
        <v>66</v>
      </c>
      <c r="C309" t="s">
        <v>134</v>
      </c>
      <c r="D309" s="1">
        <v>42026</v>
      </c>
      <c r="F309">
        <v>1</v>
      </c>
      <c r="G309">
        <v>5198</v>
      </c>
      <c r="H309" t="s">
        <v>200</v>
      </c>
      <c r="J309" t="s">
        <v>14</v>
      </c>
      <c r="K309">
        <v>55</v>
      </c>
      <c r="L309" t="s">
        <v>15</v>
      </c>
    </row>
    <row r="310" spans="1:12">
      <c r="A310" t="e">
        <f ca="1">E00251715428921</f>
        <v>#NAME?</v>
      </c>
      <c r="B310">
        <v>94</v>
      </c>
      <c r="C310" t="s">
        <v>74</v>
      </c>
      <c r="D310" s="1">
        <v>41533</v>
      </c>
      <c r="F310">
        <v>1</v>
      </c>
      <c r="G310">
        <v>7852</v>
      </c>
      <c r="H310" t="s">
        <v>221</v>
      </c>
      <c r="J310" t="s">
        <v>14</v>
      </c>
      <c r="K310">
        <v>44</v>
      </c>
      <c r="L310" t="s">
        <v>22</v>
      </c>
    </row>
    <row r="311" spans="1:12">
      <c r="A311" t="e">
        <f ca="1">E00251611205521</f>
        <v>#NAME?</v>
      </c>
      <c r="B311">
        <v>278</v>
      </c>
      <c r="C311" t="s">
        <v>222</v>
      </c>
      <c r="D311" s="1">
        <v>41009</v>
      </c>
      <c r="F311">
        <v>1</v>
      </c>
      <c r="G311">
        <v>7243</v>
      </c>
      <c r="H311" t="s">
        <v>42</v>
      </c>
      <c r="J311" t="s">
        <v>14</v>
      </c>
      <c r="K311">
        <v>44</v>
      </c>
      <c r="L311" t="s">
        <v>15</v>
      </c>
    </row>
    <row r="312" spans="1:12">
      <c r="A312" t="e">
        <f ca="1">E00251511146121</f>
        <v>#NAME?</v>
      </c>
      <c r="B312">
        <v>28</v>
      </c>
      <c r="C312" t="s">
        <v>153</v>
      </c>
      <c r="D312" s="1">
        <v>41918</v>
      </c>
      <c r="F312">
        <v>2</v>
      </c>
      <c r="G312">
        <v>4019</v>
      </c>
      <c r="H312" t="s">
        <v>26</v>
      </c>
      <c r="J312" t="s">
        <v>14</v>
      </c>
      <c r="K312">
        <v>56</v>
      </c>
      <c r="L312" t="s">
        <v>15</v>
      </c>
    </row>
    <row r="313" spans="1:12">
      <c r="A313" t="e">
        <f ca="1">E00251511146121</f>
        <v>#NAME?</v>
      </c>
      <c r="B313">
        <v>28</v>
      </c>
      <c r="C313" t="s">
        <v>153</v>
      </c>
      <c r="D313" s="1">
        <v>41921</v>
      </c>
      <c r="F313">
        <v>1</v>
      </c>
      <c r="G313">
        <v>56210</v>
      </c>
      <c r="H313" t="s">
        <v>212</v>
      </c>
      <c r="J313" t="s">
        <v>14</v>
      </c>
      <c r="K313">
        <v>56</v>
      </c>
      <c r="L313" t="s">
        <v>15</v>
      </c>
    </row>
    <row r="314" spans="1:12">
      <c r="A314" t="e">
        <f ca="1">E00251511146121</f>
        <v>#NAME?</v>
      </c>
      <c r="B314">
        <v>28</v>
      </c>
      <c r="C314" t="s">
        <v>153</v>
      </c>
      <c r="D314" s="1">
        <v>42781</v>
      </c>
      <c r="F314">
        <v>1</v>
      </c>
      <c r="G314">
        <v>4019</v>
      </c>
      <c r="H314" t="s">
        <v>26</v>
      </c>
      <c r="J314" t="s">
        <v>14</v>
      </c>
      <c r="K314">
        <v>59</v>
      </c>
      <c r="L314" t="s">
        <v>15</v>
      </c>
    </row>
    <row r="315" spans="1:12">
      <c r="A315" t="e">
        <f ca="1">E00251615150021</f>
        <v>#NAME?</v>
      </c>
      <c r="B315">
        <v>1929</v>
      </c>
      <c r="C315" t="s">
        <v>195</v>
      </c>
      <c r="D315" s="1">
        <v>42047</v>
      </c>
      <c r="F315">
        <v>5</v>
      </c>
      <c r="G315">
        <v>78050</v>
      </c>
      <c r="H315" t="s">
        <v>197</v>
      </c>
      <c r="J315" t="s">
        <v>14</v>
      </c>
      <c r="K315">
        <v>39</v>
      </c>
      <c r="L315" t="s">
        <v>22</v>
      </c>
    </row>
    <row r="316" spans="1:12">
      <c r="A316" t="e">
        <f ca="1">E00251432260721</f>
        <v>#NAME?</v>
      </c>
      <c r="B316">
        <v>454</v>
      </c>
      <c r="C316" t="s">
        <v>179</v>
      </c>
      <c r="D316" s="1">
        <v>42564</v>
      </c>
      <c r="F316">
        <v>1</v>
      </c>
      <c r="G316">
        <v>72670</v>
      </c>
      <c r="H316" t="s">
        <v>223</v>
      </c>
      <c r="J316" t="s">
        <v>14</v>
      </c>
      <c r="K316">
        <v>62</v>
      </c>
      <c r="L316" t="s">
        <v>15</v>
      </c>
    </row>
    <row r="317" spans="1:12">
      <c r="A317" t="e">
        <f ca="1">E00251432260721</f>
        <v>#NAME?</v>
      </c>
      <c r="B317">
        <v>454</v>
      </c>
      <c r="C317" t="s">
        <v>179</v>
      </c>
      <c r="D317" s="1">
        <v>42734</v>
      </c>
      <c r="F317">
        <v>4</v>
      </c>
      <c r="G317">
        <v>7904</v>
      </c>
      <c r="H317" t="s">
        <v>75</v>
      </c>
      <c r="J317" t="s">
        <v>14</v>
      </c>
      <c r="K317">
        <v>62</v>
      </c>
      <c r="L317" t="s">
        <v>22</v>
      </c>
    </row>
    <row r="318" spans="1:12">
      <c r="A318" t="e">
        <f ca="1">E00251432260721</f>
        <v>#NAME?</v>
      </c>
      <c r="B318">
        <v>459</v>
      </c>
      <c r="C318" t="s">
        <v>187</v>
      </c>
      <c r="D318" s="1">
        <v>42639</v>
      </c>
      <c r="F318">
        <v>1</v>
      </c>
      <c r="G318">
        <v>7962</v>
      </c>
      <c r="H318" t="s">
        <v>111</v>
      </c>
      <c r="J318" t="s">
        <v>14</v>
      </c>
      <c r="K318">
        <v>62</v>
      </c>
      <c r="L318" t="s">
        <v>22</v>
      </c>
    </row>
    <row r="319" spans="1:12">
      <c r="A319" t="e">
        <f ca="1">E00251513359021</f>
        <v>#NAME?</v>
      </c>
      <c r="B319">
        <v>500</v>
      </c>
      <c r="C319" t="s">
        <v>161</v>
      </c>
      <c r="D319" s="1">
        <v>41296</v>
      </c>
      <c r="F319">
        <v>2</v>
      </c>
      <c r="G319">
        <v>49390</v>
      </c>
      <c r="H319" t="s">
        <v>59</v>
      </c>
      <c r="J319" t="s">
        <v>14</v>
      </c>
      <c r="K319">
        <v>57</v>
      </c>
      <c r="L319" t="s">
        <v>15</v>
      </c>
    </row>
    <row r="320" spans="1:12">
      <c r="A320" t="e">
        <f ca="1">E00251513359021</f>
        <v>#NAME?</v>
      </c>
      <c r="B320">
        <v>500</v>
      </c>
      <c r="C320" t="s">
        <v>161</v>
      </c>
      <c r="D320" s="1">
        <v>41577</v>
      </c>
      <c r="F320">
        <v>3</v>
      </c>
      <c r="G320">
        <v>49390</v>
      </c>
      <c r="H320" t="s">
        <v>59</v>
      </c>
      <c r="J320" t="s">
        <v>14</v>
      </c>
      <c r="K320">
        <v>58</v>
      </c>
      <c r="L320" t="s">
        <v>15</v>
      </c>
    </row>
    <row r="321" spans="1:12">
      <c r="A321" t="e">
        <f ca="1">E00251513359021</f>
        <v>#NAME?</v>
      </c>
      <c r="B321">
        <v>500</v>
      </c>
      <c r="C321" t="s">
        <v>161</v>
      </c>
      <c r="D321" s="1">
        <v>42425</v>
      </c>
      <c r="F321">
        <v>3</v>
      </c>
      <c r="G321">
        <v>4019</v>
      </c>
      <c r="H321" t="s">
        <v>26</v>
      </c>
      <c r="J321" t="s">
        <v>14</v>
      </c>
      <c r="K321">
        <v>61</v>
      </c>
      <c r="L321" t="s">
        <v>15</v>
      </c>
    </row>
    <row r="322" spans="1:12">
      <c r="A322" t="e">
        <f ca="1">E00251439851521</f>
        <v>#NAME?</v>
      </c>
      <c r="B322">
        <v>453</v>
      </c>
      <c r="C322" t="s">
        <v>96</v>
      </c>
      <c r="D322" s="1">
        <v>42878</v>
      </c>
      <c r="F322">
        <v>1</v>
      </c>
      <c r="G322">
        <v>7262</v>
      </c>
      <c r="H322" t="s">
        <v>198</v>
      </c>
      <c r="J322" t="s">
        <v>14</v>
      </c>
      <c r="K322">
        <v>49</v>
      </c>
      <c r="L322" t="s">
        <v>15</v>
      </c>
    </row>
    <row r="323" spans="1:12">
      <c r="A323" t="e">
        <f ca="1">E00251432449321</f>
        <v>#NAME?</v>
      </c>
      <c r="B323">
        <v>490</v>
      </c>
      <c r="C323" t="s">
        <v>158</v>
      </c>
      <c r="D323" s="1">
        <v>42996</v>
      </c>
      <c r="F323">
        <v>3</v>
      </c>
      <c r="G323">
        <v>2749</v>
      </c>
      <c r="H323" t="s">
        <v>147</v>
      </c>
      <c r="J323" t="s">
        <v>14</v>
      </c>
      <c r="K323">
        <v>61</v>
      </c>
      <c r="L323" t="s">
        <v>15</v>
      </c>
    </row>
    <row r="324" spans="1:12">
      <c r="A324" t="e">
        <f ca="1">E00251531966421</f>
        <v>#NAME?</v>
      </c>
      <c r="B324">
        <v>449</v>
      </c>
      <c r="C324" t="s">
        <v>124</v>
      </c>
      <c r="D324" s="1">
        <v>41282</v>
      </c>
      <c r="F324">
        <v>1</v>
      </c>
      <c r="G324">
        <v>71940</v>
      </c>
      <c r="H324" t="s">
        <v>135</v>
      </c>
      <c r="J324" t="s">
        <v>14</v>
      </c>
      <c r="K324">
        <v>43</v>
      </c>
      <c r="L324" t="s">
        <v>15</v>
      </c>
    </row>
    <row r="325" spans="1:12">
      <c r="A325" t="e">
        <f ca="1">E00251532590421</f>
        <v>#NAME?</v>
      </c>
      <c r="B325">
        <v>7085</v>
      </c>
      <c r="C325" t="s">
        <v>224</v>
      </c>
      <c r="D325" s="1">
        <v>42171</v>
      </c>
      <c r="F325">
        <v>1</v>
      </c>
      <c r="G325">
        <v>7809</v>
      </c>
      <c r="H325" t="s">
        <v>225</v>
      </c>
      <c r="J325" t="s">
        <v>14</v>
      </c>
      <c r="K325">
        <v>47</v>
      </c>
      <c r="L325" t="s">
        <v>22</v>
      </c>
    </row>
    <row r="326" spans="1:12">
      <c r="A326" t="e">
        <f ca="1">E00251531966421</f>
        <v>#NAME?</v>
      </c>
      <c r="B326">
        <v>449</v>
      </c>
      <c r="C326" t="s">
        <v>124</v>
      </c>
      <c r="D326" s="1">
        <v>41257</v>
      </c>
      <c r="F326">
        <v>1</v>
      </c>
      <c r="G326">
        <v>72610</v>
      </c>
      <c r="H326" t="s">
        <v>226</v>
      </c>
      <c r="J326" t="s">
        <v>14</v>
      </c>
      <c r="K326">
        <v>43</v>
      </c>
      <c r="L326" t="s">
        <v>15</v>
      </c>
    </row>
    <row r="327" spans="1:12">
      <c r="A327" t="e">
        <f ca="1">E00251531966421</f>
        <v>#NAME?</v>
      </c>
      <c r="B327">
        <v>449</v>
      </c>
      <c r="C327" t="s">
        <v>124</v>
      </c>
      <c r="D327" s="1">
        <v>41354</v>
      </c>
      <c r="F327">
        <v>2</v>
      </c>
      <c r="G327">
        <v>3004</v>
      </c>
      <c r="H327" t="s">
        <v>104</v>
      </c>
      <c r="J327" t="s">
        <v>14</v>
      </c>
      <c r="K327">
        <v>43</v>
      </c>
      <c r="L327" t="s">
        <v>15</v>
      </c>
    </row>
    <row r="328" spans="1:12">
      <c r="A328" t="e">
        <f ca="1">E00251432272621</f>
        <v>#NAME?</v>
      </c>
      <c r="B328">
        <v>489</v>
      </c>
      <c r="C328" t="s">
        <v>100</v>
      </c>
      <c r="D328" s="1">
        <v>41569</v>
      </c>
      <c r="F328">
        <v>1</v>
      </c>
      <c r="G328">
        <v>496</v>
      </c>
      <c r="H328" t="s">
        <v>190</v>
      </c>
      <c r="J328" t="s">
        <v>14</v>
      </c>
      <c r="K328">
        <v>53</v>
      </c>
      <c r="L328" t="s">
        <v>15</v>
      </c>
    </row>
    <row r="329" spans="1:12">
      <c r="A329" t="e">
        <f ca="1">E00251716459421</f>
        <v>#NAME?</v>
      </c>
      <c r="B329">
        <v>450</v>
      </c>
      <c r="C329" t="s">
        <v>227</v>
      </c>
      <c r="D329" s="1">
        <v>40980</v>
      </c>
      <c r="F329">
        <v>2</v>
      </c>
      <c r="G329">
        <v>49300</v>
      </c>
      <c r="H329" t="s">
        <v>228</v>
      </c>
      <c r="J329" t="s">
        <v>14</v>
      </c>
      <c r="K329">
        <v>39</v>
      </c>
      <c r="L329" t="s">
        <v>15</v>
      </c>
    </row>
    <row r="330" spans="1:12">
      <c r="A330" t="e">
        <f ca="1">E00251717155721</f>
        <v>#NAME?</v>
      </c>
      <c r="B330">
        <v>291</v>
      </c>
      <c r="C330" t="s">
        <v>160</v>
      </c>
      <c r="D330" s="1">
        <v>42821</v>
      </c>
      <c r="F330">
        <v>1</v>
      </c>
      <c r="G330">
        <v>2720</v>
      </c>
      <c r="H330" t="s">
        <v>65</v>
      </c>
      <c r="J330" t="s">
        <v>14</v>
      </c>
      <c r="K330">
        <v>57</v>
      </c>
      <c r="L330" t="s">
        <v>15</v>
      </c>
    </row>
    <row r="331" spans="1:12">
      <c r="A331" t="e">
        <f ca="1">E00251532975721</f>
        <v>#NAME?</v>
      </c>
      <c r="B331">
        <v>446</v>
      </c>
      <c r="C331" t="s">
        <v>94</v>
      </c>
      <c r="D331" s="1">
        <v>41309</v>
      </c>
      <c r="F331">
        <v>3</v>
      </c>
      <c r="G331">
        <v>496</v>
      </c>
      <c r="H331" t="s">
        <v>190</v>
      </c>
      <c r="J331" t="s">
        <v>14</v>
      </c>
      <c r="K331">
        <v>49</v>
      </c>
      <c r="L331" t="s">
        <v>15</v>
      </c>
    </row>
    <row r="332" spans="1:12">
      <c r="A332" t="e">
        <f ca="1">E00251532975721</f>
        <v>#NAME?</v>
      </c>
      <c r="B332">
        <v>446</v>
      </c>
      <c r="C332" t="s">
        <v>94</v>
      </c>
      <c r="D332" s="1">
        <v>41593</v>
      </c>
      <c r="F332">
        <v>1</v>
      </c>
      <c r="G332">
        <v>496</v>
      </c>
      <c r="H332" t="s">
        <v>190</v>
      </c>
      <c r="J332" t="s">
        <v>14</v>
      </c>
      <c r="K332">
        <v>49</v>
      </c>
      <c r="L332" t="s">
        <v>15</v>
      </c>
    </row>
    <row r="333" spans="1:12">
      <c r="A333" t="e">
        <f ca="1">E00251532303521</f>
        <v>#NAME?</v>
      </c>
      <c r="B333">
        <v>448</v>
      </c>
      <c r="C333" t="s">
        <v>112</v>
      </c>
      <c r="D333" s="1">
        <v>41690</v>
      </c>
      <c r="F333">
        <v>1</v>
      </c>
      <c r="G333">
        <v>9198</v>
      </c>
      <c r="H333" t="s">
        <v>229</v>
      </c>
      <c r="J333" t="s">
        <v>14</v>
      </c>
      <c r="K333">
        <v>47</v>
      </c>
      <c r="L333" t="s">
        <v>15</v>
      </c>
    </row>
    <row r="334" spans="1:12">
      <c r="A334" t="e">
        <f ca="1">E00251532975321</f>
        <v>#NAME?</v>
      </c>
      <c r="B334">
        <v>457</v>
      </c>
      <c r="C334" t="s">
        <v>137</v>
      </c>
      <c r="D334" s="1">
        <v>42285</v>
      </c>
      <c r="F334">
        <v>1</v>
      </c>
      <c r="G334">
        <v>3804</v>
      </c>
      <c r="H334" t="s">
        <v>71</v>
      </c>
      <c r="J334" t="s">
        <v>14</v>
      </c>
      <c r="K334">
        <v>49</v>
      </c>
      <c r="L334" t="s">
        <v>15</v>
      </c>
    </row>
    <row r="335" spans="1:12">
      <c r="A335" t="e">
        <f ca="1">E00251532975321</f>
        <v>#NAME?</v>
      </c>
      <c r="B335">
        <v>457</v>
      </c>
      <c r="C335" t="s">
        <v>137</v>
      </c>
      <c r="D335" s="1">
        <v>43097</v>
      </c>
      <c r="F335">
        <v>1</v>
      </c>
      <c r="G335">
        <v>2749</v>
      </c>
      <c r="H335" t="s">
        <v>147</v>
      </c>
      <c r="J335" t="s">
        <v>14</v>
      </c>
      <c r="K335">
        <v>51</v>
      </c>
      <c r="L335" t="s">
        <v>15</v>
      </c>
    </row>
    <row r="336" spans="1:12">
      <c r="A336" t="e">
        <f ca="1">E00251432260721</f>
        <v>#NAME?</v>
      </c>
      <c r="B336">
        <v>454</v>
      </c>
      <c r="C336" t="s">
        <v>179</v>
      </c>
      <c r="D336" s="1">
        <v>42852</v>
      </c>
      <c r="F336">
        <v>1</v>
      </c>
      <c r="G336">
        <v>1179</v>
      </c>
      <c r="H336" t="s">
        <v>180</v>
      </c>
      <c r="J336" t="s">
        <v>14</v>
      </c>
      <c r="K336">
        <v>63</v>
      </c>
      <c r="L336" t="s">
        <v>15</v>
      </c>
    </row>
    <row r="337" spans="1:12">
      <c r="A337" t="e">
        <f ca="1">E00251432260721</f>
        <v>#NAME?</v>
      </c>
      <c r="B337">
        <v>454</v>
      </c>
      <c r="C337" t="s">
        <v>179</v>
      </c>
      <c r="D337" s="1">
        <v>42852</v>
      </c>
      <c r="F337">
        <v>2</v>
      </c>
      <c r="G337">
        <v>27800</v>
      </c>
      <c r="H337" t="s">
        <v>145</v>
      </c>
      <c r="J337" t="s">
        <v>14</v>
      </c>
      <c r="K337">
        <v>63</v>
      </c>
      <c r="L337" t="s">
        <v>15</v>
      </c>
    </row>
    <row r="338" spans="1:12">
      <c r="A338" t="e">
        <f ca="1">E00251432260721</f>
        <v>#NAME?</v>
      </c>
      <c r="B338">
        <v>454</v>
      </c>
      <c r="C338" t="s">
        <v>179</v>
      </c>
      <c r="D338" s="1">
        <v>42872</v>
      </c>
      <c r="F338">
        <v>4</v>
      </c>
      <c r="G338">
        <v>7904</v>
      </c>
      <c r="H338" t="s">
        <v>75</v>
      </c>
      <c r="J338" t="s">
        <v>14</v>
      </c>
      <c r="K338">
        <v>63</v>
      </c>
      <c r="L338" t="s">
        <v>22</v>
      </c>
    </row>
    <row r="339" spans="1:12">
      <c r="A339" t="e">
        <f ca="1">E00251430237821</f>
        <v>#NAME?</v>
      </c>
      <c r="B339">
        <v>276</v>
      </c>
      <c r="C339" t="s">
        <v>122</v>
      </c>
      <c r="D339" s="1">
        <v>41285</v>
      </c>
      <c r="F339">
        <v>1</v>
      </c>
      <c r="G339">
        <v>7862</v>
      </c>
      <c r="H339" t="s">
        <v>27</v>
      </c>
      <c r="J339" t="s">
        <v>14</v>
      </c>
      <c r="K339">
        <v>48</v>
      </c>
      <c r="L339" t="s">
        <v>22</v>
      </c>
    </row>
    <row r="340" spans="1:12">
      <c r="A340" t="e">
        <f ca="1">E00251514459821</f>
        <v>#NAME?</v>
      </c>
      <c r="B340">
        <v>497</v>
      </c>
      <c r="C340" t="s">
        <v>141</v>
      </c>
      <c r="D340" s="1">
        <v>42051</v>
      </c>
      <c r="F340">
        <v>1</v>
      </c>
      <c r="G340">
        <v>72631</v>
      </c>
      <c r="H340" t="s">
        <v>142</v>
      </c>
      <c r="J340" t="s">
        <v>14</v>
      </c>
      <c r="K340">
        <v>46</v>
      </c>
      <c r="L340" t="s">
        <v>15</v>
      </c>
    </row>
    <row r="341" spans="1:12">
      <c r="A341" t="e">
        <f ca="1">E00251531353921</f>
        <v>#NAME?</v>
      </c>
      <c r="B341">
        <v>701</v>
      </c>
      <c r="C341" t="s">
        <v>72</v>
      </c>
      <c r="D341" s="1">
        <v>41522</v>
      </c>
      <c r="F341">
        <v>5</v>
      </c>
      <c r="G341">
        <v>7059</v>
      </c>
      <c r="H341" t="s">
        <v>230</v>
      </c>
      <c r="J341" t="s">
        <v>14</v>
      </c>
      <c r="K341">
        <v>57</v>
      </c>
      <c r="L341" t="s">
        <v>15</v>
      </c>
    </row>
    <row r="342" spans="1:12">
      <c r="A342" t="e">
        <f ca="1">E00251531353921</f>
        <v>#NAME?</v>
      </c>
      <c r="B342">
        <v>701</v>
      </c>
      <c r="C342" t="s">
        <v>72</v>
      </c>
      <c r="D342" s="1">
        <v>41967</v>
      </c>
      <c r="F342">
        <v>3</v>
      </c>
      <c r="G342">
        <v>4779</v>
      </c>
      <c r="H342" t="s">
        <v>231</v>
      </c>
      <c r="J342" t="s">
        <v>14</v>
      </c>
      <c r="K342">
        <v>58</v>
      </c>
      <c r="L342" t="s">
        <v>15</v>
      </c>
    </row>
    <row r="343" spans="1:12">
      <c r="A343" t="e">
        <f ca="1">E00251531353921</f>
        <v>#NAME?</v>
      </c>
      <c r="B343">
        <v>701</v>
      </c>
      <c r="C343" t="s">
        <v>72</v>
      </c>
      <c r="D343" s="1">
        <v>42040</v>
      </c>
      <c r="F343">
        <v>3</v>
      </c>
      <c r="G343">
        <v>7242</v>
      </c>
      <c r="H343" t="s">
        <v>93</v>
      </c>
      <c r="J343" t="s">
        <v>14</v>
      </c>
      <c r="K343">
        <v>58</v>
      </c>
      <c r="L343" t="s">
        <v>15</v>
      </c>
    </row>
    <row r="344" spans="1:12">
      <c r="A344" t="e">
        <f ca="1">E00251531353921</f>
        <v>#NAME?</v>
      </c>
      <c r="B344">
        <v>701</v>
      </c>
      <c r="C344" t="s">
        <v>72</v>
      </c>
      <c r="D344" s="1">
        <v>42048</v>
      </c>
      <c r="F344">
        <v>6</v>
      </c>
      <c r="G344">
        <v>4779</v>
      </c>
      <c r="H344" t="s">
        <v>231</v>
      </c>
      <c r="J344" t="s">
        <v>14</v>
      </c>
      <c r="K344">
        <v>58</v>
      </c>
      <c r="L344" t="s">
        <v>15</v>
      </c>
    </row>
    <row r="345" spans="1:12">
      <c r="A345" t="e">
        <f ca="1">E00251432260721</f>
        <v>#NAME?</v>
      </c>
      <c r="B345">
        <v>454</v>
      </c>
      <c r="C345" t="s">
        <v>179</v>
      </c>
      <c r="D345" s="1">
        <v>41467</v>
      </c>
      <c r="F345">
        <v>1</v>
      </c>
      <c r="G345">
        <v>72670</v>
      </c>
      <c r="H345" t="s">
        <v>223</v>
      </c>
      <c r="J345" t="s">
        <v>14</v>
      </c>
      <c r="K345">
        <v>59</v>
      </c>
      <c r="L345" t="s">
        <v>15</v>
      </c>
    </row>
    <row r="346" spans="1:12">
      <c r="A346" t="e">
        <f ca="1">E00251532132921</f>
        <v>#NAME?</v>
      </c>
      <c r="B346">
        <v>467</v>
      </c>
      <c r="C346" t="s">
        <v>232</v>
      </c>
      <c r="D346" s="1">
        <v>41074</v>
      </c>
      <c r="F346">
        <v>6</v>
      </c>
      <c r="G346">
        <v>7820</v>
      </c>
      <c r="H346" t="s">
        <v>233</v>
      </c>
      <c r="J346" t="s">
        <v>14</v>
      </c>
      <c r="K346">
        <v>52</v>
      </c>
      <c r="L346" t="s">
        <v>22</v>
      </c>
    </row>
    <row r="347" spans="1:12">
      <c r="A347" t="e">
        <f ca="1">E00251511146121</f>
        <v>#NAME?</v>
      </c>
      <c r="B347">
        <v>1</v>
      </c>
      <c r="C347" t="s">
        <v>234</v>
      </c>
      <c r="D347" s="1">
        <v>41281</v>
      </c>
      <c r="E347">
        <v>9</v>
      </c>
      <c r="F347">
        <v>3</v>
      </c>
      <c r="G347">
        <v>7243</v>
      </c>
      <c r="H347" t="s">
        <v>42</v>
      </c>
      <c r="J347" t="s">
        <v>34</v>
      </c>
      <c r="K347">
        <v>55</v>
      </c>
      <c r="L347" t="s">
        <v>15</v>
      </c>
    </row>
    <row r="348" spans="1:12">
      <c r="A348" t="e">
        <f ca="1">E00251511146121</f>
        <v>#NAME?</v>
      </c>
      <c r="B348">
        <v>28</v>
      </c>
      <c r="C348" t="s">
        <v>153</v>
      </c>
      <c r="D348" s="1">
        <v>41341</v>
      </c>
      <c r="F348">
        <v>1</v>
      </c>
      <c r="G348">
        <v>7243</v>
      </c>
      <c r="H348" t="s">
        <v>42</v>
      </c>
      <c r="J348" t="s">
        <v>14</v>
      </c>
      <c r="K348">
        <v>55</v>
      </c>
      <c r="L348" t="s">
        <v>15</v>
      </c>
    </row>
    <row r="349" spans="1:12">
      <c r="A349" t="e">
        <f ca="1">E00251511146121</f>
        <v>#NAME?</v>
      </c>
      <c r="B349">
        <v>28</v>
      </c>
      <c r="C349" t="s">
        <v>153</v>
      </c>
      <c r="D349" s="1">
        <v>41537</v>
      </c>
      <c r="F349">
        <v>2</v>
      </c>
      <c r="G349">
        <v>7262</v>
      </c>
      <c r="H349" t="s">
        <v>198</v>
      </c>
      <c r="J349" t="s">
        <v>14</v>
      </c>
      <c r="K349">
        <v>55</v>
      </c>
      <c r="L349" t="s">
        <v>15</v>
      </c>
    </row>
    <row r="350" spans="1:12">
      <c r="A350" t="e">
        <f ca="1">E00251532132921</f>
        <v>#NAME?</v>
      </c>
      <c r="B350">
        <v>467</v>
      </c>
      <c r="C350" t="s">
        <v>232</v>
      </c>
      <c r="D350" s="1">
        <v>41071</v>
      </c>
      <c r="F350">
        <v>4</v>
      </c>
      <c r="G350">
        <v>33394</v>
      </c>
      <c r="H350" t="s">
        <v>235</v>
      </c>
      <c r="J350" t="s">
        <v>14</v>
      </c>
      <c r="K350">
        <v>52</v>
      </c>
      <c r="L350" t="s">
        <v>15</v>
      </c>
    </row>
    <row r="351" spans="1:12">
      <c r="A351" t="e">
        <f ca="1">E00251532132921</f>
        <v>#NAME?</v>
      </c>
      <c r="B351">
        <v>467</v>
      </c>
      <c r="C351" t="s">
        <v>232</v>
      </c>
      <c r="D351" s="1">
        <v>41407</v>
      </c>
      <c r="F351">
        <v>4</v>
      </c>
      <c r="G351">
        <v>33394</v>
      </c>
      <c r="H351" t="s">
        <v>235</v>
      </c>
      <c r="J351" t="s">
        <v>14</v>
      </c>
      <c r="K351">
        <v>53</v>
      </c>
      <c r="L351" t="s">
        <v>15</v>
      </c>
    </row>
    <row r="352" spans="1:12">
      <c r="A352" t="e">
        <f ca="1">E00251532132921</f>
        <v>#NAME?</v>
      </c>
      <c r="B352">
        <v>467</v>
      </c>
      <c r="C352" t="s">
        <v>232</v>
      </c>
      <c r="D352" s="1">
        <v>41589</v>
      </c>
      <c r="F352">
        <v>6</v>
      </c>
      <c r="G352">
        <v>33394</v>
      </c>
      <c r="H352" t="s">
        <v>235</v>
      </c>
      <c r="J352" t="s">
        <v>14</v>
      </c>
      <c r="K352">
        <v>53</v>
      </c>
      <c r="L352" t="s">
        <v>15</v>
      </c>
    </row>
    <row r="353" spans="1:12">
      <c r="A353" t="e">
        <f ca="1">E00251531353921</f>
        <v>#NAME?</v>
      </c>
      <c r="B353">
        <v>701</v>
      </c>
      <c r="C353" t="s">
        <v>72</v>
      </c>
      <c r="D353" s="1">
        <v>42312</v>
      </c>
      <c r="F353">
        <v>4</v>
      </c>
      <c r="G353">
        <v>7242</v>
      </c>
      <c r="H353" t="s">
        <v>93</v>
      </c>
      <c r="J353" t="s">
        <v>14</v>
      </c>
      <c r="K353">
        <v>59</v>
      </c>
      <c r="L353" t="s">
        <v>15</v>
      </c>
    </row>
    <row r="354" spans="1:12">
      <c r="A354" t="e">
        <f ca="1">E00251511146121</f>
        <v>#NAME?</v>
      </c>
      <c r="B354">
        <v>28</v>
      </c>
      <c r="C354" t="s">
        <v>153</v>
      </c>
      <c r="D354" s="1">
        <v>42074</v>
      </c>
      <c r="F354">
        <v>1</v>
      </c>
      <c r="G354">
        <v>5198</v>
      </c>
      <c r="H354" t="s">
        <v>200</v>
      </c>
      <c r="J354" t="s">
        <v>14</v>
      </c>
      <c r="K354">
        <v>57</v>
      </c>
      <c r="L354" t="s">
        <v>15</v>
      </c>
    </row>
    <row r="355" spans="1:12">
      <c r="A355" t="e">
        <f ca="1">E00251532303521</f>
        <v>#NAME?</v>
      </c>
      <c r="B355">
        <v>448</v>
      </c>
      <c r="C355" t="s">
        <v>112</v>
      </c>
      <c r="D355" s="1">
        <v>41703</v>
      </c>
      <c r="F355">
        <v>1</v>
      </c>
      <c r="G355">
        <v>9198</v>
      </c>
      <c r="H355" t="s">
        <v>229</v>
      </c>
      <c r="J355" t="s">
        <v>14</v>
      </c>
      <c r="K355">
        <v>47</v>
      </c>
      <c r="L355" t="s">
        <v>15</v>
      </c>
    </row>
    <row r="356" spans="1:12">
      <c r="A356" t="e">
        <f ca="1">E00251532303521</f>
        <v>#NAME?</v>
      </c>
      <c r="B356">
        <v>448</v>
      </c>
      <c r="C356" t="s">
        <v>112</v>
      </c>
      <c r="D356" s="1">
        <v>42620</v>
      </c>
      <c r="F356">
        <v>2</v>
      </c>
      <c r="G356">
        <v>27800</v>
      </c>
      <c r="H356" t="s">
        <v>145</v>
      </c>
      <c r="J356" t="s">
        <v>14</v>
      </c>
      <c r="K356">
        <v>49</v>
      </c>
      <c r="L356" t="s">
        <v>15</v>
      </c>
    </row>
    <row r="357" spans="1:12">
      <c r="A357" t="e">
        <f ca="1">E00251511146121</f>
        <v>#NAME?</v>
      </c>
      <c r="B357">
        <v>28</v>
      </c>
      <c r="C357" t="s">
        <v>153</v>
      </c>
      <c r="D357" s="1">
        <v>42312</v>
      </c>
      <c r="F357">
        <v>1</v>
      </c>
      <c r="G357">
        <v>4019</v>
      </c>
      <c r="H357" t="s">
        <v>26</v>
      </c>
      <c r="J357" t="s">
        <v>14</v>
      </c>
      <c r="K357">
        <v>57</v>
      </c>
      <c r="L357" t="s">
        <v>15</v>
      </c>
    </row>
    <row r="358" spans="1:12">
      <c r="A358" t="e">
        <f ca="1">E00251531353921</f>
        <v>#NAME?</v>
      </c>
      <c r="B358">
        <v>701</v>
      </c>
      <c r="C358" t="s">
        <v>72</v>
      </c>
      <c r="D358" s="1">
        <v>42653</v>
      </c>
      <c r="F358">
        <v>6</v>
      </c>
      <c r="G358">
        <v>7243</v>
      </c>
      <c r="H358" t="s">
        <v>42</v>
      </c>
      <c r="J358" t="s">
        <v>14</v>
      </c>
      <c r="K358">
        <v>60</v>
      </c>
      <c r="L358" t="s">
        <v>15</v>
      </c>
    </row>
    <row r="359" spans="1:12">
      <c r="A359" t="e">
        <f ca="1">E00251532132921</f>
        <v>#NAME?</v>
      </c>
      <c r="B359">
        <v>449</v>
      </c>
      <c r="C359" t="s">
        <v>124</v>
      </c>
      <c r="D359" s="1">
        <v>42670</v>
      </c>
      <c r="F359">
        <v>3</v>
      </c>
      <c r="G359">
        <v>4019</v>
      </c>
      <c r="H359" t="s">
        <v>26</v>
      </c>
      <c r="J359" t="s">
        <v>14</v>
      </c>
      <c r="K359">
        <v>56</v>
      </c>
      <c r="L359" t="s">
        <v>15</v>
      </c>
    </row>
    <row r="360" spans="1:12">
      <c r="A360" t="e">
        <f ca="1">E00251532132921</f>
        <v>#NAME?</v>
      </c>
      <c r="B360">
        <v>449</v>
      </c>
      <c r="C360" t="s">
        <v>124</v>
      </c>
      <c r="D360" s="1">
        <v>42705</v>
      </c>
      <c r="F360">
        <v>1</v>
      </c>
      <c r="G360">
        <v>30000</v>
      </c>
      <c r="H360" t="s">
        <v>144</v>
      </c>
      <c r="J360" t="s">
        <v>14</v>
      </c>
      <c r="K360">
        <v>56</v>
      </c>
      <c r="L360" t="s">
        <v>15</v>
      </c>
    </row>
    <row r="361" spans="1:12">
      <c r="A361" t="e">
        <f ca="1">E00251532132921</f>
        <v>#NAME?</v>
      </c>
      <c r="B361">
        <v>467</v>
      </c>
      <c r="C361" t="s">
        <v>232</v>
      </c>
      <c r="D361" s="1">
        <v>41064</v>
      </c>
      <c r="F361">
        <v>5</v>
      </c>
      <c r="G361">
        <v>33394</v>
      </c>
      <c r="H361" t="s">
        <v>235</v>
      </c>
      <c r="J361" t="s">
        <v>14</v>
      </c>
      <c r="K361">
        <v>52</v>
      </c>
      <c r="L361" t="s">
        <v>15</v>
      </c>
    </row>
    <row r="362" spans="1:12">
      <c r="A362" t="e">
        <f ca="1">E00251532132921</f>
        <v>#NAME?</v>
      </c>
      <c r="B362">
        <v>467</v>
      </c>
      <c r="C362" t="s">
        <v>232</v>
      </c>
      <c r="D362" s="1">
        <v>41074</v>
      </c>
      <c r="F362">
        <v>5</v>
      </c>
      <c r="G362">
        <v>33394</v>
      </c>
      <c r="H362" t="s">
        <v>235</v>
      </c>
      <c r="J362" t="s">
        <v>14</v>
      </c>
      <c r="K362">
        <v>52</v>
      </c>
      <c r="L362" t="s">
        <v>15</v>
      </c>
    </row>
    <row r="363" spans="1:12">
      <c r="A363" t="e">
        <f ca="1">E00251532132921</f>
        <v>#NAME?</v>
      </c>
      <c r="B363">
        <v>467</v>
      </c>
      <c r="C363" t="s">
        <v>232</v>
      </c>
      <c r="D363" s="1">
        <v>41262</v>
      </c>
      <c r="F363">
        <v>1</v>
      </c>
      <c r="G363">
        <v>5258</v>
      </c>
      <c r="H363" t="s">
        <v>236</v>
      </c>
      <c r="J363" t="s">
        <v>14</v>
      </c>
      <c r="K363">
        <v>52</v>
      </c>
      <c r="L363" t="s">
        <v>15</v>
      </c>
    </row>
    <row r="364" spans="1:12">
      <c r="A364" t="e">
        <f ca="1">E00251432391621</f>
        <v>#NAME?</v>
      </c>
      <c r="B364">
        <v>489</v>
      </c>
      <c r="C364" t="s">
        <v>100</v>
      </c>
      <c r="D364" s="1">
        <v>41137</v>
      </c>
      <c r="F364">
        <v>1</v>
      </c>
      <c r="G364">
        <v>9198</v>
      </c>
      <c r="H364" t="s">
        <v>229</v>
      </c>
      <c r="J364" t="s">
        <v>14</v>
      </c>
      <c r="K364">
        <v>46</v>
      </c>
      <c r="L364" t="s">
        <v>15</v>
      </c>
    </row>
    <row r="365" spans="1:12">
      <c r="A365" t="e">
        <f ca="1">E00251429331821</f>
        <v>#NAME?</v>
      </c>
      <c r="B365">
        <v>175</v>
      </c>
      <c r="C365" t="s">
        <v>131</v>
      </c>
      <c r="D365" s="1">
        <v>42807</v>
      </c>
      <c r="F365">
        <v>1</v>
      </c>
      <c r="G365">
        <v>72703</v>
      </c>
      <c r="H365" t="s">
        <v>237</v>
      </c>
      <c r="J365" t="s">
        <v>14</v>
      </c>
      <c r="K365">
        <v>60</v>
      </c>
      <c r="L365" t="s">
        <v>15</v>
      </c>
    </row>
    <row r="366" spans="1:12">
      <c r="A366" t="e">
        <f ca="1">E00251429331821</f>
        <v>#NAME?</v>
      </c>
      <c r="B366">
        <v>175</v>
      </c>
      <c r="C366" t="s">
        <v>131</v>
      </c>
      <c r="D366" s="1">
        <v>42892</v>
      </c>
      <c r="F366">
        <v>3</v>
      </c>
      <c r="G366">
        <v>29690</v>
      </c>
      <c r="H366" t="s">
        <v>52</v>
      </c>
      <c r="J366" t="s">
        <v>14</v>
      </c>
      <c r="K366">
        <v>60</v>
      </c>
      <c r="L366" t="s">
        <v>15</v>
      </c>
    </row>
    <row r="367" spans="1:12">
      <c r="A367" t="e">
        <f ca="1">E00251429331821</f>
        <v>#NAME?</v>
      </c>
      <c r="B367">
        <v>283</v>
      </c>
      <c r="C367" t="s">
        <v>133</v>
      </c>
      <c r="D367" s="1">
        <v>41032</v>
      </c>
      <c r="F367">
        <v>1</v>
      </c>
      <c r="G367">
        <v>27800</v>
      </c>
      <c r="H367" t="s">
        <v>145</v>
      </c>
      <c r="J367" t="s">
        <v>14</v>
      </c>
      <c r="K367">
        <v>55</v>
      </c>
      <c r="L367" t="s">
        <v>15</v>
      </c>
    </row>
    <row r="368" spans="1:12">
      <c r="A368" t="e">
        <f ca="1">E00251715428921</f>
        <v>#NAME?</v>
      </c>
      <c r="B368">
        <v>94</v>
      </c>
      <c r="C368" t="s">
        <v>74</v>
      </c>
      <c r="D368" s="1">
        <v>42891</v>
      </c>
      <c r="F368">
        <v>1</v>
      </c>
      <c r="G368">
        <v>27800</v>
      </c>
      <c r="H368" t="s">
        <v>145</v>
      </c>
      <c r="J368" t="s">
        <v>14</v>
      </c>
      <c r="K368">
        <v>48</v>
      </c>
      <c r="L368" t="s">
        <v>15</v>
      </c>
    </row>
    <row r="369" spans="1:12">
      <c r="A369" t="e">
        <f ca="1">E00251715428921</f>
        <v>#NAME?</v>
      </c>
      <c r="B369">
        <v>94</v>
      </c>
      <c r="C369" t="s">
        <v>74</v>
      </c>
      <c r="D369" s="1">
        <v>42900</v>
      </c>
      <c r="F369">
        <v>1</v>
      </c>
      <c r="G369">
        <v>27800</v>
      </c>
      <c r="H369" t="s">
        <v>145</v>
      </c>
      <c r="J369" t="s">
        <v>14</v>
      </c>
      <c r="K369">
        <v>48</v>
      </c>
      <c r="L369" t="s">
        <v>15</v>
      </c>
    </row>
    <row r="370" spans="1:12">
      <c r="A370" t="e">
        <f ca="1">E00251615150021</f>
        <v>#NAME?</v>
      </c>
      <c r="B370">
        <v>1929</v>
      </c>
      <c r="C370" t="s">
        <v>195</v>
      </c>
      <c r="D370" s="1">
        <v>42114</v>
      </c>
      <c r="F370">
        <v>3</v>
      </c>
      <c r="G370">
        <v>4549</v>
      </c>
      <c r="H370" t="s">
        <v>69</v>
      </c>
      <c r="J370" t="s">
        <v>14</v>
      </c>
      <c r="K370">
        <v>39</v>
      </c>
      <c r="L370" t="s">
        <v>15</v>
      </c>
    </row>
    <row r="371" spans="1:12">
      <c r="A371" t="e">
        <f ca="1">E00251615150021</f>
        <v>#NAME?</v>
      </c>
      <c r="B371">
        <v>1929</v>
      </c>
      <c r="C371" t="s">
        <v>195</v>
      </c>
      <c r="D371" s="1">
        <v>42123</v>
      </c>
      <c r="F371">
        <v>2</v>
      </c>
      <c r="G371">
        <v>2599</v>
      </c>
      <c r="H371" t="s">
        <v>238</v>
      </c>
      <c r="J371" t="s">
        <v>14</v>
      </c>
      <c r="K371">
        <v>39</v>
      </c>
      <c r="L371" t="s">
        <v>15</v>
      </c>
    </row>
    <row r="372" spans="1:12">
      <c r="A372" t="e">
        <f ca="1">E00251615150021</f>
        <v>#NAME?</v>
      </c>
      <c r="B372">
        <v>1929</v>
      </c>
      <c r="C372" t="s">
        <v>195</v>
      </c>
      <c r="D372" s="1">
        <v>42313</v>
      </c>
      <c r="F372">
        <v>6</v>
      </c>
      <c r="G372">
        <v>78050</v>
      </c>
      <c r="H372" t="s">
        <v>197</v>
      </c>
      <c r="J372" t="s">
        <v>14</v>
      </c>
      <c r="K372">
        <v>40</v>
      </c>
      <c r="L372" t="s">
        <v>22</v>
      </c>
    </row>
    <row r="373" spans="1:12">
      <c r="A373" t="e">
        <f ca="1">E00251615150021</f>
        <v>#NAME?</v>
      </c>
      <c r="B373">
        <v>1929</v>
      </c>
      <c r="C373" t="s">
        <v>195</v>
      </c>
      <c r="D373" s="1">
        <v>42353</v>
      </c>
      <c r="F373">
        <v>6</v>
      </c>
      <c r="G373">
        <v>3051</v>
      </c>
      <c r="H373" t="s">
        <v>13</v>
      </c>
      <c r="J373" t="s">
        <v>14</v>
      </c>
      <c r="K373">
        <v>40</v>
      </c>
      <c r="L373" t="s">
        <v>15</v>
      </c>
    </row>
    <row r="374" spans="1:12">
      <c r="A374" t="e">
        <f ca="1">E00251615150021</f>
        <v>#NAME?</v>
      </c>
      <c r="B374">
        <v>1929</v>
      </c>
      <c r="C374" t="s">
        <v>195</v>
      </c>
      <c r="D374" s="1">
        <v>42361</v>
      </c>
      <c r="F374">
        <v>4</v>
      </c>
      <c r="G374">
        <v>4240</v>
      </c>
      <c r="H374" t="s">
        <v>239</v>
      </c>
      <c r="J374" t="s">
        <v>14</v>
      </c>
      <c r="K374">
        <v>40</v>
      </c>
      <c r="L374" t="s">
        <v>15</v>
      </c>
    </row>
    <row r="375" spans="1:12">
      <c r="A375" t="e">
        <f ca="1">E00251524999721</f>
        <v>#NAME?</v>
      </c>
      <c r="B375">
        <v>437</v>
      </c>
      <c r="C375" t="s">
        <v>216</v>
      </c>
      <c r="D375" s="1">
        <v>41318</v>
      </c>
      <c r="F375">
        <v>2</v>
      </c>
      <c r="G375">
        <v>78609</v>
      </c>
      <c r="H375" t="s">
        <v>240</v>
      </c>
      <c r="J375" t="s">
        <v>14</v>
      </c>
      <c r="K375">
        <v>49</v>
      </c>
      <c r="L375" t="s">
        <v>22</v>
      </c>
    </row>
    <row r="376" spans="1:12">
      <c r="A376" t="e">
        <f ca="1">E00251532092521</f>
        <v>#NAME?</v>
      </c>
      <c r="B376">
        <v>485</v>
      </c>
      <c r="C376" t="s">
        <v>241</v>
      </c>
      <c r="D376" s="1">
        <v>41450</v>
      </c>
      <c r="F376">
        <v>5</v>
      </c>
      <c r="G376">
        <v>2599</v>
      </c>
      <c r="H376" t="s">
        <v>238</v>
      </c>
      <c r="J376" t="s">
        <v>14</v>
      </c>
      <c r="K376">
        <v>44</v>
      </c>
      <c r="L376" t="s">
        <v>15</v>
      </c>
    </row>
    <row r="377" spans="1:12">
      <c r="A377" t="e">
        <f ca="1">E00251713771121</f>
        <v>#NAME?</v>
      </c>
      <c r="B377">
        <v>163</v>
      </c>
      <c r="C377" t="s">
        <v>219</v>
      </c>
      <c r="D377" s="1">
        <v>42895</v>
      </c>
      <c r="F377">
        <v>1</v>
      </c>
      <c r="G377">
        <v>7880</v>
      </c>
      <c r="H377" t="s">
        <v>213</v>
      </c>
      <c r="J377" t="s">
        <v>14</v>
      </c>
      <c r="K377">
        <v>49</v>
      </c>
      <c r="L377" t="s">
        <v>22</v>
      </c>
    </row>
    <row r="378" spans="1:12">
      <c r="A378" t="e">
        <f ca="1">E00251615150021</f>
        <v>#NAME?</v>
      </c>
      <c r="B378">
        <v>1929</v>
      </c>
      <c r="C378" t="s">
        <v>195</v>
      </c>
      <c r="D378" s="1">
        <v>42747</v>
      </c>
      <c r="F378">
        <v>6</v>
      </c>
      <c r="G378">
        <v>3699</v>
      </c>
      <c r="H378" t="s">
        <v>149</v>
      </c>
      <c r="J378" t="s">
        <v>14</v>
      </c>
      <c r="K378">
        <v>41</v>
      </c>
      <c r="L378" t="s">
        <v>15</v>
      </c>
    </row>
    <row r="379" spans="1:12">
      <c r="A379" t="e">
        <f ca="1">E00251715428921</f>
        <v>#NAME?</v>
      </c>
      <c r="B379">
        <v>94</v>
      </c>
      <c r="C379" t="s">
        <v>74</v>
      </c>
      <c r="D379" s="1">
        <v>42954</v>
      </c>
      <c r="F379">
        <v>1</v>
      </c>
      <c r="G379">
        <v>1120</v>
      </c>
      <c r="H379" t="s">
        <v>242</v>
      </c>
      <c r="J379" t="s">
        <v>14</v>
      </c>
      <c r="K379">
        <v>48</v>
      </c>
      <c r="L379" t="s">
        <v>15</v>
      </c>
    </row>
    <row r="380" spans="1:12">
      <c r="A380" t="e">
        <f ca="1">E00251615150021</f>
        <v>#NAME?</v>
      </c>
      <c r="B380">
        <v>1929</v>
      </c>
      <c r="C380" t="s">
        <v>195</v>
      </c>
      <c r="D380" s="1">
        <v>42986</v>
      </c>
      <c r="F380">
        <v>1</v>
      </c>
      <c r="G380">
        <v>53500</v>
      </c>
      <c r="H380" t="s">
        <v>243</v>
      </c>
      <c r="J380" t="s">
        <v>14</v>
      </c>
      <c r="K380">
        <v>41</v>
      </c>
      <c r="L380" t="s">
        <v>15</v>
      </c>
    </row>
    <row r="381" spans="1:12">
      <c r="A381" t="e">
        <f ca="1">E00251515316621</f>
        <v>#NAME?</v>
      </c>
      <c r="B381">
        <v>1</v>
      </c>
      <c r="C381" t="s">
        <v>234</v>
      </c>
      <c r="D381" s="1">
        <v>41294</v>
      </c>
      <c r="E381">
        <v>0</v>
      </c>
      <c r="F381">
        <v>4</v>
      </c>
      <c r="G381">
        <v>5718</v>
      </c>
      <c r="H381" t="s">
        <v>244</v>
      </c>
      <c r="J381" t="s">
        <v>34</v>
      </c>
      <c r="K381">
        <v>43</v>
      </c>
      <c r="L381" t="s">
        <v>15</v>
      </c>
    </row>
    <row r="382" spans="1:12">
      <c r="A382" t="e">
        <f ca="1">E00251515316621</f>
        <v>#NAME?</v>
      </c>
      <c r="B382">
        <v>11</v>
      </c>
      <c r="C382" t="s">
        <v>245</v>
      </c>
      <c r="D382" s="1">
        <v>41360</v>
      </c>
      <c r="F382">
        <v>1</v>
      </c>
      <c r="G382">
        <v>7906</v>
      </c>
      <c r="H382" t="s">
        <v>173</v>
      </c>
      <c r="J382" t="s">
        <v>14</v>
      </c>
      <c r="K382">
        <v>44</v>
      </c>
      <c r="L382" t="s">
        <v>22</v>
      </c>
    </row>
    <row r="383" spans="1:12">
      <c r="A383" t="e">
        <f ca="1">E00251515316621</f>
        <v>#NAME?</v>
      </c>
      <c r="B383">
        <v>11</v>
      </c>
      <c r="C383" t="s">
        <v>245</v>
      </c>
      <c r="D383" s="1">
        <v>41590</v>
      </c>
      <c r="F383">
        <v>1</v>
      </c>
      <c r="G383">
        <v>5932</v>
      </c>
      <c r="H383" t="s">
        <v>246</v>
      </c>
      <c r="J383" t="s">
        <v>14</v>
      </c>
      <c r="K383">
        <v>44</v>
      </c>
      <c r="L383" t="s">
        <v>15</v>
      </c>
    </row>
    <row r="384" spans="1:12">
      <c r="A384" t="e">
        <f ca="1">E00251515316621</f>
        <v>#NAME?</v>
      </c>
      <c r="B384">
        <v>11</v>
      </c>
      <c r="C384" t="s">
        <v>245</v>
      </c>
      <c r="D384" s="1">
        <v>42402</v>
      </c>
      <c r="F384">
        <v>2</v>
      </c>
      <c r="G384">
        <v>5718</v>
      </c>
      <c r="H384" t="s">
        <v>244</v>
      </c>
      <c r="J384" t="s">
        <v>14</v>
      </c>
      <c r="K384">
        <v>46</v>
      </c>
      <c r="L384" t="s">
        <v>15</v>
      </c>
    </row>
    <row r="385" spans="1:12">
      <c r="A385" t="e">
        <f ca="1">E00251532132921</f>
        <v>#NAME?</v>
      </c>
      <c r="B385">
        <v>449</v>
      </c>
      <c r="C385" t="s">
        <v>124</v>
      </c>
      <c r="D385" s="1">
        <v>42884</v>
      </c>
      <c r="F385">
        <v>1</v>
      </c>
      <c r="G385">
        <v>5258</v>
      </c>
      <c r="H385" t="s">
        <v>236</v>
      </c>
      <c r="J385" t="s">
        <v>14</v>
      </c>
      <c r="K385">
        <v>57</v>
      </c>
      <c r="L385" t="s">
        <v>15</v>
      </c>
    </row>
    <row r="386" spans="1:12">
      <c r="A386" t="e">
        <f ca="1">E00251615150021</f>
        <v>#NAME?</v>
      </c>
      <c r="B386">
        <v>1929</v>
      </c>
      <c r="C386" t="s">
        <v>195</v>
      </c>
      <c r="D386" s="1">
        <v>42226</v>
      </c>
      <c r="F386">
        <v>3</v>
      </c>
      <c r="G386">
        <v>2599</v>
      </c>
      <c r="H386" t="s">
        <v>238</v>
      </c>
      <c r="J386" t="s">
        <v>14</v>
      </c>
      <c r="K386">
        <v>39</v>
      </c>
      <c r="L386" t="s">
        <v>15</v>
      </c>
    </row>
    <row r="387" spans="1:12">
      <c r="A387" t="e">
        <f ca="1">E00251615150021</f>
        <v>#NAME?</v>
      </c>
      <c r="B387">
        <v>1929</v>
      </c>
      <c r="C387" t="s">
        <v>195</v>
      </c>
      <c r="D387" s="1">
        <v>42353</v>
      </c>
      <c r="F387">
        <v>5</v>
      </c>
      <c r="G387">
        <v>78050</v>
      </c>
      <c r="H387" t="s">
        <v>197</v>
      </c>
      <c r="J387" t="s">
        <v>14</v>
      </c>
      <c r="K387">
        <v>40</v>
      </c>
      <c r="L387" t="s">
        <v>22</v>
      </c>
    </row>
    <row r="388" spans="1:12">
      <c r="A388" t="e">
        <f ca="1">E00251511146121</f>
        <v>#NAME?</v>
      </c>
      <c r="B388">
        <v>28</v>
      </c>
      <c r="C388" t="s">
        <v>153</v>
      </c>
      <c r="D388" s="1">
        <v>41773</v>
      </c>
      <c r="F388">
        <v>1</v>
      </c>
      <c r="G388">
        <v>4019</v>
      </c>
      <c r="H388" t="s">
        <v>26</v>
      </c>
      <c r="J388" t="s">
        <v>14</v>
      </c>
      <c r="K388">
        <v>56</v>
      </c>
      <c r="L388" t="s">
        <v>15</v>
      </c>
    </row>
    <row r="389" spans="1:12">
      <c r="A389" t="e">
        <f ca="1">E00251511146121</f>
        <v>#NAME?</v>
      </c>
      <c r="B389">
        <v>28</v>
      </c>
      <c r="C389" t="s">
        <v>153</v>
      </c>
      <c r="D389" s="1">
        <v>41520</v>
      </c>
      <c r="F389">
        <v>1</v>
      </c>
      <c r="G389">
        <v>7243</v>
      </c>
      <c r="H389" t="s">
        <v>42</v>
      </c>
      <c r="J389" t="s">
        <v>14</v>
      </c>
      <c r="K389">
        <v>55</v>
      </c>
      <c r="L389" t="s">
        <v>15</v>
      </c>
    </row>
    <row r="390" spans="1:12">
      <c r="A390" t="e">
        <f ca="1">E00251511146121</f>
        <v>#NAME?</v>
      </c>
      <c r="B390">
        <v>28</v>
      </c>
      <c r="C390" t="s">
        <v>153</v>
      </c>
      <c r="D390" s="1">
        <v>41012</v>
      </c>
      <c r="F390">
        <v>1</v>
      </c>
      <c r="G390">
        <v>4019</v>
      </c>
      <c r="H390" t="s">
        <v>26</v>
      </c>
      <c r="J390" t="s">
        <v>14</v>
      </c>
      <c r="K390">
        <v>54</v>
      </c>
      <c r="L390" t="s">
        <v>15</v>
      </c>
    </row>
    <row r="391" spans="1:12">
      <c r="A391" t="e">
        <f ca="1">E00251524955621</f>
        <v>#NAME?</v>
      </c>
      <c r="B391">
        <v>193</v>
      </c>
      <c r="C391" t="s">
        <v>247</v>
      </c>
      <c r="D391" s="1">
        <v>42507</v>
      </c>
      <c r="F391">
        <v>1</v>
      </c>
      <c r="G391">
        <v>46619</v>
      </c>
      <c r="H391" t="s">
        <v>182</v>
      </c>
      <c r="J391" t="s">
        <v>14</v>
      </c>
      <c r="K391">
        <v>51</v>
      </c>
      <c r="L391" t="s">
        <v>15</v>
      </c>
    </row>
    <row r="392" spans="1:12">
      <c r="A392" t="e">
        <f ca="1">E00251511146121</f>
        <v>#NAME?</v>
      </c>
      <c r="B392">
        <v>28</v>
      </c>
      <c r="C392" t="s">
        <v>153</v>
      </c>
      <c r="D392" s="1">
        <v>42404</v>
      </c>
      <c r="F392">
        <v>2</v>
      </c>
      <c r="G392">
        <v>79029</v>
      </c>
      <c r="H392" t="s">
        <v>21</v>
      </c>
      <c r="J392" t="s">
        <v>14</v>
      </c>
      <c r="K392">
        <v>58</v>
      </c>
      <c r="L392" t="s">
        <v>22</v>
      </c>
    </row>
    <row r="393" spans="1:12">
      <c r="A393" t="e">
        <f ca="1">E00251511146121</f>
        <v>#NAME?</v>
      </c>
      <c r="B393">
        <v>28</v>
      </c>
      <c r="C393" t="s">
        <v>153</v>
      </c>
      <c r="D393" s="1">
        <v>42781</v>
      </c>
      <c r="F393">
        <v>2</v>
      </c>
      <c r="G393">
        <v>72290</v>
      </c>
      <c r="H393" t="s">
        <v>248</v>
      </c>
      <c r="J393" t="s">
        <v>14</v>
      </c>
      <c r="K393">
        <v>59</v>
      </c>
      <c r="L393" t="s">
        <v>15</v>
      </c>
    </row>
    <row r="394" spans="1:12">
      <c r="A394" t="e">
        <f ca="1">E00251524999721</f>
        <v>#NAME?</v>
      </c>
      <c r="B394">
        <v>437</v>
      </c>
      <c r="C394" t="s">
        <v>216</v>
      </c>
      <c r="D394" s="1">
        <v>42888</v>
      </c>
      <c r="F394">
        <v>1</v>
      </c>
      <c r="G394">
        <v>25000</v>
      </c>
      <c r="H394" t="s">
        <v>178</v>
      </c>
      <c r="J394" t="s">
        <v>14</v>
      </c>
      <c r="K394">
        <v>53</v>
      </c>
      <c r="L394" t="s">
        <v>15</v>
      </c>
    </row>
    <row r="395" spans="1:12">
      <c r="A395" t="e">
        <f ca="1">E00251713771121</f>
        <v>#NAME?</v>
      </c>
      <c r="B395">
        <v>163</v>
      </c>
      <c r="C395" t="s">
        <v>219</v>
      </c>
      <c r="D395" s="1">
        <v>41925</v>
      </c>
      <c r="F395">
        <v>1</v>
      </c>
      <c r="G395">
        <v>7242</v>
      </c>
      <c r="H395" t="s">
        <v>93</v>
      </c>
      <c r="J395" t="s">
        <v>14</v>
      </c>
      <c r="K395">
        <v>46</v>
      </c>
      <c r="L395" t="s">
        <v>15</v>
      </c>
    </row>
    <row r="396" spans="1:12">
      <c r="A396" t="e">
        <f ca="1">E00251418205021</f>
        <v>#NAME?</v>
      </c>
      <c r="B396">
        <v>48</v>
      </c>
      <c r="C396" t="s">
        <v>249</v>
      </c>
      <c r="D396" s="1">
        <v>41544</v>
      </c>
      <c r="F396">
        <v>1</v>
      </c>
      <c r="G396">
        <v>7299</v>
      </c>
      <c r="H396" t="s">
        <v>250</v>
      </c>
      <c r="J396" t="s">
        <v>14</v>
      </c>
      <c r="K396">
        <v>44</v>
      </c>
      <c r="L396" t="s">
        <v>15</v>
      </c>
    </row>
    <row r="397" spans="1:12">
      <c r="A397" t="e">
        <f ca="1">E00251418205021</f>
        <v>#NAME?</v>
      </c>
      <c r="B397">
        <v>48</v>
      </c>
      <c r="C397" t="s">
        <v>249</v>
      </c>
      <c r="D397" s="1">
        <v>42144</v>
      </c>
      <c r="F397">
        <v>1</v>
      </c>
      <c r="G397">
        <v>72670</v>
      </c>
      <c r="H397" t="s">
        <v>223</v>
      </c>
      <c r="J397" t="s">
        <v>14</v>
      </c>
      <c r="K397">
        <v>46</v>
      </c>
      <c r="L397" t="s">
        <v>15</v>
      </c>
    </row>
    <row r="398" spans="1:12">
      <c r="A398" t="e">
        <f ca="1">E00251512114921</f>
        <v>#NAME?</v>
      </c>
      <c r="B398">
        <v>3913</v>
      </c>
      <c r="C398" t="s">
        <v>251</v>
      </c>
      <c r="D398" s="1">
        <v>41544</v>
      </c>
      <c r="F398">
        <v>2</v>
      </c>
      <c r="G398">
        <v>7241</v>
      </c>
      <c r="H398" t="s">
        <v>252</v>
      </c>
      <c r="J398" t="s">
        <v>14</v>
      </c>
      <c r="K398">
        <v>50</v>
      </c>
      <c r="L398" t="s">
        <v>15</v>
      </c>
    </row>
    <row r="399" spans="1:12">
      <c r="A399" t="e">
        <f ca="1">E00251512114921</f>
        <v>#NAME?</v>
      </c>
      <c r="B399">
        <v>3913</v>
      </c>
      <c r="C399" t="s">
        <v>251</v>
      </c>
      <c r="D399" s="1">
        <v>42201</v>
      </c>
      <c r="F399">
        <v>1</v>
      </c>
      <c r="G399">
        <v>38023</v>
      </c>
      <c r="H399" t="s">
        <v>17</v>
      </c>
      <c r="J399" t="s">
        <v>14</v>
      </c>
      <c r="K399">
        <v>52</v>
      </c>
      <c r="L399" t="s">
        <v>15</v>
      </c>
    </row>
    <row r="400" spans="1:12">
      <c r="A400" t="e">
        <f ca="1">E00251532092521</f>
        <v>#NAME?</v>
      </c>
      <c r="B400">
        <v>485</v>
      </c>
      <c r="C400" t="s">
        <v>241</v>
      </c>
      <c r="D400" s="1">
        <v>41016</v>
      </c>
      <c r="F400">
        <v>3</v>
      </c>
      <c r="G400">
        <v>2599</v>
      </c>
      <c r="H400" t="s">
        <v>238</v>
      </c>
      <c r="J400" t="s">
        <v>14</v>
      </c>
      <c r="K400">
        <v>43</v>
      </c>
      <c r="L400" t="s">
        <v>15</v>
      </c>
    </row>
    <row r="401" spans="1:12">
      <c r="A401" t="e">
        <f ca="1">E00251531353921</f>
        <v>#NAME?</v>
      </c>
      <c r="B401">
        <v>701</v>
      </c>
      <c r="C401" t="s">
        <v>72</v>
      </c>
      <c r="D401" s="1">
        <v>42877</v>
      </c>
      <c r="F401">
        <v>3</v>
      </c>
      <c r="G401">
        <v>7062</v>
      </c>
      <c r="H401" t="s">
        <v>97</v>
      </c>
      <c r="J401" t="s">
        <v>14</v>
      </c>
      <c r="K401">
        <v>61</v>
      </c>
      <c r="L401" t="s">
        <v>15</v>
      </c>
    </row>
    <row r="402" spans="1:12">
      <c r="A402" t="e">
        <f ca="1">E00251531353921</f>
        <v>#NAME?</v>
      </c>
      <c r="B402">
        <v>701</v>
      </c>
      <c r="C402" t="s">
        <v>72</v>
      </c>
      <c r="D402" s="1">
        <v>42877</v>
      </c>
      <c r="F402">
        <v>4</v>
      </c>
      <c r="G402">
        <v>5369</v>
      </c>
      <c r="H402" t="s">
        <v>253</v>
      </c>
      <c r="J402" t="s">
        <v>14</v>
      </c>
      <c r="K402">
        <v>61</v>
      </c>
      <c r="L402" t="s">
        <v>15</v>
      </c>
    </row>
    <row r="403" spans="1:12">
      <c r="A403" t="e">
        <f ca="1">E00251531353921</f>
        <v>#NAME?</v>
      </c>
      <c r="B403">
        <v>701</v>
      </c>
      <c r="C403" t="s">
        <v>72</v>
      </c>
      <c r="D403" s="1">
        <v>42916</v>
      </c>
      <c r="F403">
        <v>1</v>
      </c>
      <c r="G403">
        <v>5369</v>
      </c>
      <c r="H403" t="s">
        <v>253</v>
      </c>
      <c r="J403" t="s">
        <v>14</v>
      </c>
      <c r="K403">
        <v>61</v>
      </c>
      <c r="L403" t="s">
        <v>15</v>
      </c>
    </row>
    <row r="404" spans="1:12">
      <c r="A404" t="e">
        <f ca="1">E00251531353921</f>
        <v>#NAME?</v>
      </c>
      <c r="B404">
        <v>701</v>
      </c>
      <c r="C404" t="s">
        <v>72</v>
      </c>
      <c r="D404" s="1">
        <v>42996</v>
      </c>
      <c r="F404">
        <v>2</v>
      </c>
      <c r="G404">
        <v>5715</v>
      </c>
      <c r="H404" t="s">
        <v>254</v>
      </c>
      <c r="J404" t="s">
        <v>14</v>
      </c>
      <c r="K404">
        <v>61</v>
      </c>
      <c r="L404" t="s">
        <v>15</v>
      </c>
    </row>
    <row r="405" spans="1:12">
      <c r="A405" t="e">
        <f ca="1">E00251532092521</f>
        <v>#NAME?</v>
      </c>
      <c r="B405">
        <v>485</v>
      </c>
      <c r="C405" t="s">
        <v>241</v>
      </c>
      <c r="D405" s="1">
        <v>42299</v>
      </c>
      <c r="F405">
        <v>5</v>
      </c>
      <c r="G405">
        <v>73390</v>
      </c>
      <c r="H405" t="s">
        <v>66</v>
      </c>
      <c r="J405" t="s">
        <v>14</v>
      </c>
      <c r="K405">
        <v>46</v>
      </c>
      <c r="L405" t="s">
        <v>15</v>
      </c>
    </row>
    <row r="406" spans="1:12">
      <c r="A406" t="e">
        <f ca="1">E00251531966421</f>
        <v>#NAME?</v>
      </c>
      <c r="B406">
        <v>449</v>
      </c>
      <c r="C406" t="s">
        <v>124</v>
      </c>
      <c r="D406" s="1">
        <v>42437</v>
      </c>
      <c r="F406">
        <v>3</v>
      </c>
      <c r="G406">
        <v>4739</v>
      </c>
      <c r="H406" t="s">
        <v>89</v>
      </c>
      <c r="J406" t="s">
        <v>14</v>
      </c>
      <c r="K406">
        <v>46</v>
      </c>
      <c r="L406" t="s">
        <v>15</v>
      </c>
    </row>
    <row r="407" spans="1:12">
      <c r="A407" t="e">
        <f ca="1">E00251531966421</f>
        <v>#NAME?</v>
      </c>
      <c r="B407">
        <v>449</v>
      </c>
      <c r="C407" t="s">
        <v>124</v>
      </c>
      <c r="D407" s="1">
        <v>42787</v>
      </c>
      <c r="F407">
        <v>1</v>
      </c>
      <c r="G407">
        <v>2689</v>
      </c>
      <c r="H407" t="s">
        <v>255</v>
      </c>
      <c r="J407" t="s">
        <v>14</v>
      </c>
      <c r="K407">
        <v>47</v>
      </c>
      <c r="L407" t="s">
        <v>15</v>
      </c>
    </row>
    <row r="408" spans="1:12">
      <c r="A408" t="e">
        <f ca="1">E00251531966421</f>
        <v>#NAME?</v>
      </c>
      <c r="B408">
        <v>449</v>
      </c>
      <c r="C408" t="s">
        <v>124</v>
      </c>
      <c r="D408" s="1">
        <v>42895</v>
      </c>
      <c r="F408">
        <v>1</v>
      </c>
      <c r="G408">
        <v>7242</v>
      </c>
      <c r="H408" t="s">
        <v>93</v>
      </c>
      <c r="J408" t="s">
        <v>14</v>
      </c>
      <c r="K408">
        <v>47</v>
      </c>
      <c r="L408" t="s">
        <v>15</v>
      </c>
    </row>
    <row r="409" spans="1:12">
      <c r="A409" t="e">
        <f ca="1">E00251428657421</f>
        <v>#NAME?</v>
      </c>
      <c r="B409">
        <v>66</v>
      </c>
      <c r="C409" t="s">
        <v>134</v>
      </c>
      <c r="D409" s="1">
        <v>41446</v>
      </c>
      <c r="F409">
        <v>2</v>
      </c>
      <c r="G409">
        <v>72743</v>
      </c>
      <c r="H409" t="s">
        <v>155</v>
      </c>
      <c r="J409" t="s">
        <v>14</v>
      </c>
      <c r="K409">
        <v>49</v>
      </c>
      <c r="L409" t="s">
        <v>15</v>
      </c>
    </row>
    <row r="410" spans="1:12">
      <c r="A410" t="e">
        <f ca="1">E00251430237821</f>
        <v>#NAME?</v>
      </c>
      <c r="B410">
        <v>276</v>
      </c>
      <c r="C410" t="s">
        <v>122</v>
      </c>
      <c r="D410" s="1">
        <v>42244</v>
      </c>
      <c r="F410">
        <v>1</v>
      </c>
      <c r="G410">
        <v>2729</v>
      </c>
      <c r="H410" t="s">
        <v>115</v>
      </c>
      <c r="J410" t="s">
        <v>14</v>
      </c>
      <c r="K410">
        <v>51</v>
      </c>
      <c r="L410" t="s">
        <v>15</v>
      </c>
    </row>
    <row r="411" spans="1:12">
      <c r="A411" t="e">
        <f ca="1">E00251439068821</f>
        <v>#NAME?</v>
      </c>
      <c r="B411">
        <v>701</v>
      </c>
      <c r="C411" t="s">
        <v>72</v>
      </c>
      <c r="D411" s="1">
        <v>42776</v>
      </c>
      <c r="F411">
        <v>6</v>
      </c>
      <c r="G411">
        <v>51889</v>
      </c>
      <c r="H411" t="s">
        <v>256</v>
      </c>
      <c r="J411" t="s">
        <v>14</v>
      </c>
      <c r="K411">
        <v>54</v>
      </c>
      <c r="L411" t="s">
        <v>15</v>
      </c>
    </row>
    <row r="412" spans="1:12">
      <c r="A412" t="e">
        <f ca="1">E00251518673921</f>
        <v>#NAME?</v>
      </c>
      <c r="B412">
        <v>695</v>
      </c>
      <c r="C412" t="s">
        <v>257</v>
      </c>
      <c r="D412" s="1">
        <v>40963</v>
      </c>
      <c r="F412">
        <v>3</v>
      </c>
      <c r="G412">
        <v>7243</v>
      </c>
      <c r="H412" t="s">
        <v>42</v>
      </c>
      <c r="J412" t="s">
        <v>14</v>
      </c>
      <c r="K412">
        <v>60</v>
      </c>
      <c r="L412" t="s">
        <v>15</v>
      </c>
    </row>
    <row r="413" spans="1:12">
      <c r="A413" t="e">
        <f ca="1">E00251615150021</f>
        <v>#NAME?</v>
      </c>
      <c r="B413">
        <v>71</v>
      </c>
      <c r="C413" t="s">
        <v>258</v>
      </c>
      <c r="D413" s="1">
        <v>42837</v>
      </c>
      <c r="F413">
        <v>1</v>
      </c>
      <c r="G413">
        <v>463</v>
      </c>
      <c r="H413" t="s">
        <v>259</v>
      </c>
      <c r="I413" t="s">
        <v>148</v>
      </c>
      <c r="J413" t="s">
        <v>57</v>
      </c>
      <c r="K413">
        <v>41</v>
      </c>
      <c r="L413" t="s">
        <v>15</v>
      </c>
    </row>
    <row r="414" spans="1:12">
      <c r="A414" t="e">
        <f ca="1">E00251615150021</f>
        <v>#NAME?</v>
      </c>
      <c r="B414">
        <v>71</v>
      </c>
      <c r="C414" t="s">
        <v>258</v>
      </c>
      <c r="D414" s="1">
        <v>42877</v>
      </c>
      <c r="F414">
        <v>1</v>
      </c>
      <c r="G414">
        <v>7840</v>
      </c>
      <c r="H414" t="s">
        <v>55</v>
      </c>
      <c r="I414" t="s">
        <v>148</v>
      </c>
      <c r="J414" t="s">
        <v>57</v>
      </c>
      <c r="K414">
        <v>41</v>
      </c>
      <c r="L414" t="s">
        <v>22</v>
      </c>
    </row>
    <row r="415" spans="1:12">
      <c r="A415" t="e">
        <f ca="1">E00251615150021</f>
        <v>#NAME?</v>
      </c>
      <c r="B415">
        <v>1929</v>
      </c>
      <c r="C415" t="s">
        <v>195</v>
      </c>
      <c r="D415" s="1">
        <v>42291</v>
      </c>
      <c r="F415">
        <v>4</v>
      </c>
      <c r="G415">
        <v>4240</v>
      </c>
      <c r="H415" t="s">
        <v>239</v>
      </c>
      <c r="J415" t="s">
        <v>14</v>
      </c>
      <c r="K415">
        <v>40</v>
      </c>
      <c r="L415" t="s">
        <v>15</v>
      </c>
    </row>
    <row r="416" spans="1:12">
      <c r="A416" t="e">
        <f ca="1">E00251532975721</f>
        <v>#NAME?</v>
      </c>
      <c r="B416">
        <v>446</v>
      </c>
      <c r="C416" t="s">
        <v>94</v>
      </c>
      <c r="D416" s="1">
        <v>43089</v>
      </c>
      <c r="F416">
        <v>3</v>
      </c>
      <c r="G416">
        <v>5180</v>
      </c>
      <c r="H416" t="s">
        <v>165</v>
      </c>
      <c r="J416" t="s">
        <v>14</v>
      </c>
      <c r="K416">
        <v>54</v>
      </c>
      <c r="L416" t="s">
        <v>15</v>
      </c>
    </row>
    <row r="417" spans="1:12">
      <c r="A417" t="e">
        <f ca="1">E00251615150021</f>
        <v>#NAME?</v>
      </c>
      <c r="B417">
        <v>1929</v>
      </c>
      <c r="C417" t="s">
        <v>195</v>
      </c>
      <c r="D417" s="1">
        <v>42640</v>
      </c>
      <c r="F417">
        <v>4</v>
      </c>
      <c r="G417">
        <v>4549</v>
      </c>
      <c r="H417" t="s">
        <v>69</v>
      </c>
      <c r="J417" t="s">
        <v>14</v>
      </c>
      <c r="K417">
        <v>40</v>
      </c>
      <c r="L417" t="s">
        <v>15</v>
      </c>
    </row>
    <row r="418" spans="1:12">
      <c r="A418" t="e">
        <f ca="1">E00251513292821</f>
        <v>#NAME?</v>
      </c>
      <c r="B418">
        <v>467</v>
      </c>
      <c r="C418" t="s">
        <v>232</v>
      </c>
      <c r="D418" s="1">
        <v>41135</v>
      </c>
      <c r="F418">
        <v>6</v>
      </c>
      <c r="G418">
        <v>27800</v>
      </c>
      <c r="H418" t="s">
        <v>145</v>
      </c>
      <c r="J418" t="s">
        <v>14</v>
      </c>
      <c r="K418">
        <v>53</v>
      </c>
      <c r="L418" t="s">
        <v>15</v>
      </c>
    </row>
    <row r="419" spans="1:12">
      <c r="A419" t="e">
        <f ca="1">E00251513292821</f>
        <v>#NAME?</v>
      </c>
      <c r="B419">
        <v>467</v>
      </c>
      <c r="C419" t="s">
        <v>232</v>
      </c>
      <c r="D419" s="1">
        <v>41344</v>
      </c>
      <c r="F419">
        <v>1</v>
      </c>
      <c r="G419">
        <v>3679</v>
      </c>
      <c r="H419" t="s">
        <v>260</v>
      </c>
      <c r="J419" t="s">
        <v>14</v>
      </c>
      <c r="K419">
        <v>54</v>
      </c>
      <c r="L419" t="s">
        <v>15</v>
      </c>
    </row>
    <row r="420" spans="1:12">
      <c r="A420" t="e">
        <f ca="1">E00251532132921</f>
        <v>#NAME?</v>
      </c>
      <c r="B420">
        <v>449</v>
      </c>
      <c r="C420" t="s">
        <v>124</v>
      </c>
      <c r="D420" s="1">
        <v>42390</v>
      </c>
      <c r="F420">
        <v>2</v>
      </c>
      <c r="G420">
        <v>4019</v>
      </c>
      <c r="H420" t="s">
        <v>26</v>
      </c>
      <c r="J420" t="s">
        <v>14</v>
      </c>
      <c r="K420">
        <v>55</v>
      </c>
      <c r="L420" t="s">
        <v>15</v>
      </c>
    </row>
    <row r="421" spans="1:12">
      <c r="A421" t="e">
        <f ca="1">E00251532132921</f>
        <v>#NAME?</v>
      </c>
      <c r="B421">
        <v>449</v>
      </c>
      <c r="C421" t="s">
        <v>124</v>
      </c>
      <c r="D421" s="1">
        <v>42639</v>
      </c>
      <c r="F421">
        <v>1</v>
      </c>
      <c r="G421">
        <v>30000</v>
      </c>
      <c r="H421" t="s">
        <v>144</v>
      </c>
      <c r="J421" t="s">
        <v>14</v>
      </c>
      <c r="K421">
        <v>56</v>
      </c>
      <c r="L421" t="s">
        <v>15</v>
      </c>
    </row>
    <row r="422" spans="1:12">
      <c r="A422" t="e">
        <f ca="1">E00251532132921</f>
        <v>#NAME?</v>
      </c>
      <c r="B422">
        <v>467</v>
      </c>
      <c r="C422" t="s">
        <v>232</v>
      </c>
      <c r="D422" s="1">
        <v>41589</v>
      </c>
      <c r="F422">
        <v>4</v>
      </c>
      <c r="G422">
        <v>4556</v>
      </c>
      <c r="H422" t="s">
        <v>121</v>
      </c>
      <c r="J422" t="s">
        <v>14</v>
      </c>
      <c r="K422">
        <v>53</v>
      </c>
      <c r="L422" t="s">
        <v>15</v>
      </c>
    </row>
    <row r="423" spans="1:12">
      <c r="A423" t="e">
        <f ca="1">E00251429864821</f>
        <v>#NAME?</v>
      </c>
      <c r="B423">
        <v>189</v>
      </c>
      <c r="C423" t="s">
        <v>58</v>
      </c>
      <c r="D423" s="1">
        <v>42310</v>
      </c>
      <c r="F423">
        <v>1</v>
      </c>
      <c r="G423">
        <v>53010</v>
      </c>
      <c r="H423" t="s">
        <v>261</v>
      </c>
      <c r="J423" t="s">
        <v>14</v>
      </c>
      <c r="K423">
        <v>42</v>
      </c>
      <c r="L423" t="s">
        <v>15</v>
      </c>
    </row>
    <row r="424" spans="1:12">
      <c r="A424" t="e">
        <f ca="1">E00251429864821</f>
        <v>#NAME?</v>
      </c>
      <c r="B424">
        <v>189</v>
      </c>
      <c r="C424" t="s">
        <v>58</v>
      </c>
      <c r="D424" s="1">
        <v>43059</v>
      </c>
      <c r="F424">
        <v>2</v>
      </c>
      <c r="G424">
        <v>53010</v>
      </c>
      <c r="H424" t="s">
        <v>261</v>
      </c>
      <c r="J424" t="s">
        <v>14</v>
      </c>
      <c r="K424">
        <v>44</v>
      </c>
      <c r="L424" t="s">
        <v>15</v>
      </c>
    </row>
    <row r="425" spans="1:12">
      <c r="A425" t="e">
        <f ca="1">E00251532063221</f>
        <v>#NAME?</v>
      </c>
      <c r="B425">
        <v>447</v>
      </c>
      <c r="C425" t="s">
        <v>262</v>
      </c>
      <c r="D425" s="1">
        <v>42034</v>
      </c>
      <c r="F425">
        <v>1</v>
      </c>
      <c r="G425">
        <v>78057</v>
      </c>
      <c r="H425" t="s">
        <v>140</v>
      </c>
      <c r="J425" t="s">
        <v>14</v>
      </c>
      <c r="K425">
        <v>50</v>
      </c>
      <c r="L425" t="s">
        <v>22</v>
      </c>
    </row>
    <row r="426" spans="1:12">
      <c r="A426" t="e">
        <f ca="1">E00251512114921</f>
        <v>#NAME?</v>
      </c>
      <c r="B426">
        <v>3913</v>
      </c>
      <c r="C426" t="s">
        <v>251</v>
      </c>
      <c r="D426" s="1">
        <v>41568</v>
      </c>
      <c r="F426">
        <v>1</v>
      </c>
      <c r="G426">
        <v>2729</v>
      </c>
      <c r="H426" t="s">
        <v>115</v>
      </c>
      <c r="J426" t="s">
        <v>14</v>
      </c>
      <c r="K426">
        <v>50</v>
      </c>
      <c r="L426" t="s">
        <v>15</v>
      </c>
    </row>
    <row r="427" spans="1:12">
      <c r="A427" t="e">
        <f ca="1">E00251429331821</f>
        <v>#NAME?</v>
      </c>
      <c r="B427">
        <v>283</v>
      </c>
      <c r="C427" t="s">
        <v>133</v>
      </c>
      <c r="D427" s="1">
        <v>41690</v>
      </c>
      <c r="F427">
        <v>1</v>
      </c>
      <c r="G427">
        <v>490</v>
      </c>
      <c r="H427" t="s">
        <v>203</v>
      </c>
      <c r="J427" t="s">
        <v>14</v>
      </c>
      <c r="K427">
        <v>57</v>
      </c>
      <c r="L427" t="s">
        <v>15</v>
      </c>
    </row>
    <row r="428" spans="1:12">
      <c r="A428" t="e">
        <f ca="1">E00251429331821</f>
        <v>#NAME?</v>
      </c>
      <c r="B428">
        <v>3420</v>
      </c>
      <c r="C428" t="s">
        <v>263</v>
      </c>
      <c r="D428" s="1">
        <v>41814</v>
      </c>
      <c r="F428">
        <v>1</v>
      </c>
      <c r="G428">
        <v>7295</v>
      </c>
      <c r="H428" t="s">
        <v>76</v>
      </c>
      <c r="J428" t="s">
        <v>14</v>
      </c>
      <c r="K428">
        <v>57</v>
      </c>
      <c r="L428" t="s">
        <v>15</v>
      </c>
    </row>
    <row r="429" spans="1:12">
      <c r="A429" t="e">
        <f ca="1">E00251432272621</f>
        <v>#NAME?</v>
      </c>
      <c r="B429">
        <v>489</v>
      </c>
      <c r="C429" t="s">
        <v>100</v>
      </c>
      <c r="D429" s="1">
        <v>41547</v>
      </c>
      <c r="F429">
        <v>1</v>
      </c>
      <c r="G429">
        <v>7862</v>
      </c>
      <c r="H429" t="s">
        <v>27</v>
      </c>
      <c r="J429" t="s">
        <v>14</v>
      </c>
      <c r="K429">
        <v>52</v>
      </c>
      <c r="L429" t="s">
        <v>22</v>
      </c>
    </row>
    <row r="430" spans="1:12">
      <c r="A430" t="e">
        <f ca="1">E00251532132921</f>
        <v>#NAME?</v>
      </c>
      <c r="B430">
        <v>467</v>
      </c>
      <c r="C430" t="s">
        <v>232</v>
      </c>
      <c r="D430" s="1">
        <v>41241</v>
      </c>
      <c r="F430">
        <v>6</v>
      </c>
      <c r="G430">
        <v>7243</v>
      </c>
      <c r="H430" t="s">
        <v>42</v>
      </c>
      <c r="J430" t="s">
        <v>14</v>
      </c>
      <c r="K430">
        <v>52</v>
      </c>
      <c r="L430" t="s">
        <v>15</v>
      </c>
    </row>
    <row r="431" spans="1:12">
      <c r="A431" t="e">
        <f ca="1">E00251532132921</f>
        <v>#NAME?</v>
      </c>
      <c r="B431">
        <v>467</v>
      </c>
      <c r="C431" t="s">
        <v>232</v>
      </c>
      <c r="D431" s="1">
        <v>41330</v>
      </c>
      <c r="F431">
        <v>1</v>
      </c>
      <c r="G431">
        <v>3699</v>
      </c>
      <c r="H431" t="s">
        <v>149</v>
      </c>
      <c r="J431" t="s">
        <v>14</v>
      </c>
      <c r="K431">
        <v>52</v>
      </c>
      <c r="L431" t="s">
        <v>15</v>
      </c>
    </row>
    <row r="432" spans="1:12">
      <c r="A432" t="e">
        <f ca="1">E00251511146121</f>
        <v>#NAME?</v>
      </c>
      <c r="B432">
        <v>28</v>
      </c>
      <c r="C432" t="s">
        <v>153</v>
      </c>
      <c r="D432" s="1">
        <v>41400</v>
      </c>
      <c r="F432">
        <v>1</v>
      </c>
      <c r="G432">
        <v>3899</v>
      </c>
      <c r="H432" t="s">
        <v>264</v>
      </c>
      <c r="J432" t="s">
        <v>14</v>
      </c>
      <c r="K432">
        <v>55</v>
      </c>
      <c r="L432" t="s">
        <v>15</v>
      </c>
    </row>
    <row r="433" spans="1:12">
      <c r="A433" t="e">
        <f ca="1">E00251513359021</f>
        <v>#NAME?</v>
      </c>
      <c r="B433">
        <v>500</v>
      </c>
      <c r="C433" t="s">
        <v>161</v>
      </c>
      <c r="D433" s="1">
        <v>41382</v>
      </c>
      <c r="F433">
        <v>3</v>
      </c>
      <c r="G433">
        <v>4019</v>
      </c>
      <c r="H433" t="s">
        <v>26</v>
      </c>
      <c r="J433" t="s">
        <v>14</v>
      </c>
      <c r="K433">
        <v>58</v>
      </c>
      <c r="L433" t="s">
        <v>15</v>
      </c>
    </row>
    <row r="434" spans="1:12">
      <c r="A434" t="e">
        <f ca="1">E00251513359021</f>
        <v>#NAME?</v>
      </c>
      <c r="B434">
        <v>500</v>
      </c>
      <c r="C434" t="s">
        <v>161</v>
      </c>
      <c r="D434" s="1">
        <v>42458</v>
      </c>
      <c r="F434">
        <v>2</v>
      </c>
      <c r="G434">
        <v>7804</v>
      </c>
      <c r="H434" t="s">
        <v>43</v>
      </c>
      <c r="J434" t="s">
        <v>14</v>
      </c>
      <c r="K434">
        <v>61</v>
      </c>
      <c r="L434" t="s">
        <v>22</v>
      </c>
    </row>
    <row r="435" spans="1:12">
      <c r="A435" t="e">
        <f ca="1">E00251532092521</f>
        <v>#NAME?</v>
      </c>
      <c r="B435">
        <v>485</v>
      </c>
      <c r="C435" t="s">
        <v>241</v>
      </c>
      <c r="D435" s="1">
        <v>41039</v>
      </c>
      <c r="F435">
        <v>4</v>
      </c>
      <c r="G435">
        <v>2599</v>
      </c>
      <c r="H435" t="s">
        <v>238</v>
      </c>
      <c r="J435" t="s">
        <v>14</v>
      </c>
      <c r="K435">
        <v>43</v>
      </c>
      <c r="L435" t="s">
        <v>15</v>
      </c>
    </row>
    <row r="436" spans="1:12">
      <c r="A436" t="e">
        <f ca="1">E00251524995121</f>
        <v>#NAME?</v>
      </c>
      <c r="B436">
        <v>457</v>
      </c>
      <c r="C436" t="s">
        <v>137</v>
      </c>
      <c r="D436" s="1">
        <v>41522</v>
      </c>
      <c r="F436">
        <v>1</v>
      </c>
      <c r="G436">
        <v>5206</v>
      </c>
      <c r="H436" t="s">
        <v>265</v>
      </c>
      <c r="J436" t="s">
        <v>14</v>
      </c>
      <c r="K436">
        <v>39</v>
      </c>
      <c r="L436" t="s">
        <v>15</v>
      </c>
    </row>
    <row r="437" spans="1:12">
      <c r="A437" t="e">
        <f ca="1">E00251513359021</f>
        <v>#NAME?</v>
      </c>
      <c r="B437">
        <v>500</v>
      </c>
      <c r="C437" t="s">
        <v>161</v>
      </c>
      <c r="D437" s="1">
        <v>42458</v>
      </c>
      <c r="F437">
        <v>4</v>
      </c>
      <c r="G437">
        <v>4019</v>
      </c>
      <c r="H437" t="s">
        <v>26</v>
      </c>
      <c r="J437" t="s">
        <v>14</v>
      </c>
      <c r="K437">
        <v>61</v>
      </c>
      <c r="L437" t="s">
        <v>15</v>
      </c>
    </row>
    <row r="438" spans="1:12">
      <c r="A438" t="e">
        <f ca="1">E00251524955621</f>
        <v>#NAME?</v>
      </c>
      <c r="B438">
        <v>193</v>
      </c>
      <c r="C438" t="s">
        <v>247</v>
      </c>
      <c r="D438" s="1">
        <v>41878</v>
      </c>
      <c r="F438">
        <v>2</v>
      </c>
      <c r="G438">
        <v>73730</v>
      </c>
      <c r="H438" t="s">
        <v>266</v>
      </c>
      <c r="J438" t="s">
        <v>14</v>
      </c>
      <c r="K438">
        <v>49</v>
      </c>
      <c r="L438" t="s">
        <v>15</v>
      </c>
    </row>
    <row r="439" spans="1:12">
      <c r="A439" t="e">
        <f ca="1">E00251518673921</f>
        <v>#NAME?</v>
      </c>
      <c r="B439">
        <v>695</v>
      </c>
      <c r="C439" t="s">
        <v>257</v>
      </c>
      <c r="D439" s="1">
        <v>41544</v>
      </c>
      <c r="F439">
        <v>2</v>
      </c>
      <c r="G439">
        <v>57420</v>
      </c>
      <c r="H439" t="s">
        <v>267</v>
      </c>
      <c r="J439" t="s">
        <v>14</v>
      </c>
      <c r="K439">
        <v>62</v>
      </c>
      <c r="L439" t="s">
        <v>15</v>
      </c>
    </row>
    <row r="440" spans="1:12">
      <c r="A440" t="e">
        <f ca="1">E00251518673921</f>
        <v>#NAME?</v>
      </c>
      <c r="B440">
        <v>695</v>
      </c>
      <c r="C440" t="s">
        <v>257</v>
      </c>
      <c r="D440" s="1">
        <v>42065</v>
      </c>
      <c r="F440">
        <v>1</v>
      </c>
      <c r="G440">
        <v>4871</v>
      </c>
      <c r="H440" t="s">
        <v>125</v>
      </c>
      <c r="J440" t="s">
        <v>14</v>
      </c>
      <c r="K440">
        <v>64</v>
      </c>
      <c r="L440" t="s">
        <v>15</v>
      </c>
    </row>
    <row r="441" spans="1:12">
      <c r="A441" t="e">
        <f ca="1">E00251615150021</f>
        <v>#NAME?</v>
      </c>
      <c r="B441">
        <v>1929</v>
      </c>
      <c r="C441" t="s">
        <v>195</v>
      </c>
      <c r="D441" s="1">
        <v>42472</v>
      </c>
      <c r="F441">
        <v>2</v>
      </c>
      <c r="G441">
        <v>2599</v>
      </c>
      <c r="H441" t="s">
        <v>238</v>
      </c>
      <c r="J441" t="s">
        <v>14</v>
      </c>
      <c r="K441">
        <v>40</v>
      </c>
      <c r="L441" t="s">
        <v>15</v>
      </c>
    </row>
    <row r="442" spans="1:12">
      <c r="A442" t="e">
        <f ca="1">E00251615150021</f>
        <v>#NAME?</v>
      </c>
      <c r="B442">
        <v>1929</v>
      </c>
      <c r="C442" t="s">
        <v>195</v>
      </c>
      <c r="D442" s="1">
        <v>42720</v>
      </c>
      <c r="F442">
        <v>3</v>
      </c>
      <c r="G442">
        <v>2599</v>
      </c>
      <c r="H442" t="s">
        <v>238</v>
      </c>
      <c r="J442" t="s">
        <v>14</v>
      </c>
      <c r="K442">
        <v>41</v>
      </c>
      <c r="L442" t="s">
        <v>15</v>
      </c>
    </row>
    <row r="443" spans="1:12">
      <c r="A443" t="e">
        <f ca="1">E00251430237821</f>
        <v>#NAME?</v>
      </c>
      <c r="B443">
        <v>276</v>
      </c>
      <c r="C443" t="s">
        <v>122</v>
      </c>
      <c r="D443" s="1">
        <v>41702</v>
      </c>
      <c r="F443">
        <v>1</v>
      </c>
      <c r="G443">
        <v>7819</v>
      </c>
      <c r="H443" t="s">
        <v>268</v>
      </c>
      <c r="J443" t="s">
        <v>14</v>
      </c>
      <c r="K443">
        <v>49</v>
      </c>
      <c r="L443" t="s">
        <v>15</v>
      </c>
    </row>
    <row r="444" spans="1:12">
      <c r="A444" t="e">
        <f ca="1">E00251430237821</f>
        <v>#NAME?</v>
      </c>
      <c r="B444">
        <v>276</v>
      </c>
      <c r="C444" t="s">
        <v>122</v>
      </c>
      <c r="D444" s="1">
        <v>42870</v>
      </c>
      <c r="F444">
        <v>2</v>
      </c>
      <c r="G444">
        <v>5718</v>
      </c>
      <c r="H444" t="s">
        <v>244</v>
      </c>
      <c r="J444" t="s">
        <v>14</v>
      </c>
      <c r="K444">
        <v>52</v>
      </c>
      <c r="L444" t="s">
        <v>15</v>
      </c>
    </row>
    <row r="445" spans="1:12">
      <c r="A445" t="e">
        <f ca="1">E00251430237821</f>
        <v>#NAME?</v>
      </c>
      <c r="B445">
        <v>772</v>
      </c>
      <c r="C445" t="s">
        <v>170</v>
      </c>
      <c r="D445" s="1">
        <v>42863</v>
      </c>
      <c r="F445">
        <v>1</v>
      </c>
      <c r="G445">
        <v>9221</v>
      </c>
      <c r="H445" t="s">
        <v>269</v>
      </c>
      <c r="I445" t="s">
        <v>56</v>
      </c>
      <c r="J445" t="s">
        <v>57</v>
      </c>
      <c r="K445">
        <v>52</v>
      </c>
      <c r="L445" t="s">
        <v>15</v>
      </c>
    </row>
    <row r="446" spans="1:12">
      <c r="A446" t="e">
        <f ca="1">E00251532132921</f>
        <v>#NAME?</v>
      </c>
      <c r="B446">
        <v>861</v>
      </c>
      <c r="C446" t="s">
        <v>270</v>
      </c>
      <c r="D446" s="1">
        <v>42164</v>
      </c>
      <c r="F446">
        <v>2</v>
      </c>
      <c r="G446">
        <v>30001</v>
      </c>
      <c r="H446" t="s">
        <v>271</v>
      </c>
      <c r="J446" t="s">
        <v>272</v>
      </c>
      <c r="K446">
        <v>55</v>
      </c>
      <c r="L446" t="s">
        <v>15</v>
      </c>
    </row>
    <row r="447" spans="1:12">
      <c r="A447" t="e">
        <f ca="1">E00251528773221</f>
        <v>#NAME?</v>
      </c>
      <c r="B447">
        <v>276</v>
      </c>
      <c r="C447" t="s">
        <v>122</v>
      </c>
      <c r="D447" s="1">
        <v>42877</v>
      </c>
      <c r="F447">
        <v>2</v>
      </c>
      <c r="G447">
        <v>4019</v>
      </c>
      <c r="H447" t="s">
        <v>26</v>
      </c>
      <c r="J447" t="s">
        <v>14</v>
      </c>
      <c r="K447">
        <v>51</v>
      </c>
      <c r="L447" t="s">
        <v>15</v>
      </c>
    </row>
    <row r="448" spans="1:12">
      <c r="A448" t="e">
        <f ca="1">E00251532132921</f>
        <v>#NAME?</v>
      </c>
      <c r="B448">
        <v>467</v>
      </c>
      <c r="C448" t="s">
        <v>232</v>
      </c>
      <c r="D448" s="1">
        <v>41589</v>
      </c>
      <c r="F448">
        <v>2</v>
      </c>
      <c r="G448">
        <v>4019</v>
      </c>
      <c r="H448" t="s">
        <v>26</v>
      </c>
      <c r="J448" t="s">
        <v>14</v>
      </c>
      <c r="K448">
        <v>53</v>
      </c>
      <c r="L448" t="s">
        <v>15</v>
      </c>
    </row>
    <row r="449" spans="1:12">
      <c r="A449" t="e">
        <f ca="1">E00251430237821</f>
        <v>#NAME?</v>
      </c>
      <c r="B449">
        <v>276</v>
      </c>
      <c r="C449" t="s">
        <v>122</v>
      </c>
      <c r="D449" s="1">
        <v>41596</v>
      </c>
      <c r="F449">
        <v>1</v>
      </c>
      <c r="G449">
        <v>79029</v>
      </c>
      <c r="H449" t="s">
        <v>21</v>
      </c>
      <c r="J449" t="s">
        <v>14</v>
      </c>
      <c r="K449">
        <v>49</v>
      </c>
      <c r="L449" t="s">
        <v>22</v>
      </c>
    </row>
    <row r="450" spans="1:12">
      <c r="A450" t="e">
        <f ca="1">E00251430237821</f>
        <v>#NAME?</v>
      </c>
      <c r="B450">
        <v>276</v>
      </c>
      <c r="C450" t="s">
        <v>122</v>
      </c>
      <c r="D450" s="1">
        <v>42090</v>
      </c>
      <c r="F450">
        <v>1</v>
      </c>
      <c r="G450">
        <v>71940</v>
      </c>
      <c r="H450" t="s">
        <v>135</v>
      </c>
      <c r="J450" t="s">
        <v>14</v>
      </c>
      <c r="K450">
        <v>50</v>
      </c>
      <c r="L450" t="s">
        <v>15</v>
      </c>
    </row>
    <row r="451" spans="1:12">
      <c r="A451" t="e">
        <f ca="1">E00251430237821</f>
        <v>#NAME?</v>
      </c>
      <c r="B451">
        <v>276</v>
      </c>
      <c r="C451" t="s">
        <v>122</v>
      </c>
      <c r="D451" s="1">
        <v>42569</v>
      </c>
      <c r="F451">
        <v>3</v>
      </c>
      <c r="G451">
        <v>4019</v>
      </c>
      <c r="H451" t="s">
        <v>26</v>
      </c>
      <c r="J451" t="s">
        <v>14</v>
      </c>
      <c r="K451">
        <v>51</v>
      </c>
      <c r="L451" t="s">
        <v>15</v>
      </c>
    </row>
    <row r="452" spans="1:12">
      <c r="A452" t="e">
        <f ca="1">E00251512114921</f>
        <v>#NAME?</v>
      </c>
      <c r="B452">
        <v>3913</v>
      </c>
      <c r="C452" t="s">
        <v>251</v>
      </c>
      <c r="D452" s="1">
        <v>41544</v>
      </c>
      <c r="F452">
        <v>3</v>
      </c>
      <c r="G452">
        <v>56400</v>
      </c>
      <c r="H452" t="s">
        <v>91</v>
      </c>
      <c r="J452" t="s">
        <v>14</v>
      </c>
      <c r="K452">
        <v>50</v>
      </c>
      <c r="L452" t="s">
        <v>15</v>
      </c>
    </row>
    <row r="453" spans="1:12">
      <c r="A453" t="e">
        <f ca="1">E00251518673921</f>
        <v>#NAME?</v>
      </c>
      <c r="B453">
        <v>695</v>
      </c>
      <c r="C453" t="s">
        <v>257</v>
      </c>
      <c r="D453" s="1">
        <v>41416</v>
      </c>
      <c r="F453">
        <v>6</v>
      </c>
      <c r="G453">
        <v>7262</v>
      </c>
      <c r="H453" t="s">
        <v>198</v>
      </c>
      <c r="J453" t="s">
        <v>14</v>
      </c>
      <c r="K453">
        <v>62</v>
      </c>
      <c r="L453" t="s">
        <v>15</v>
      </c>
    </row>
    <row r="454" spans="1:12">
      <c r="A454" t="e">
        <f ca="1">E00251524955621</f>
        <v>#NAME?</v>
      </c>
      <c r="B454">
        <v>1028</v>
      </c>
      <c r="C454" t="s">
        <v>127</v>
      </c>
      <c r="D454" s="1">
        <v>42545</v>
      </c>
      <c r="F454">
        <v>1</v>
      </c>
      <c r="G454">
        <v>9952</v>
      </c>
      <c r="H454" t="s">
        <v>273</v>
      </c>
      <c r="I454" t="s">
        <v>127</v>
      </c>
      <c r="J454" t="s">
        <v>57</v>
      </c>
      <c r="K454">
        <v>51</v>
      </c>
      <c r="L454" t="s">
        <v>15</v>
      </c>
    </row>
    <row r="455" spans="1:12">
      <c r="A455" t="e">
        <f ca="1">E00251531966421</f>
        <v>#NAME?</v>
      </c>
      <c r="B455">
        <v>449</v>
      </c>
      <c r="C455" t="s">
        <v>124</v>
      </c>
      <c r="D455" s="1">
        <v>41366</v>
      </c>
      <c r="F455">
        <v>1</v>
      </c>
      <c r="G455">
        <v>7831</v>
      </c>
      <c r="H455" t="s">
        <v>274</v>
      </c>
      <c r="J455" t="s">
        <v>14</v>
      </c>
      <c r="K455">
        <v>43</v>
      </c>
      <c r="L455" t="s">
        <v>22</v>
      </c>
    </row>
    <row r="456" spans="1:12">
      <c r="A456" t="e">
        <f ca="1">E00251524955621</f>
        <v>#NAME?</v>
      </c>
      <c r="B456">
        <v>193</v>
      </c>
      <c r="C456" t="s">
        <v>247</v>
      </c>
      <c r="D456" s="1">
        <v>42688</v>
      </c>
      <c r="F456">
        <v>1</v>
      </c>
      <c r="G456">
        <v>49390</v>
      </c>
      <c r="H456" t="s">
        <v>59</v>
      </c>
      <c r="J456" t="s">
        <v>14</v>
      </c>
      <c r="K456">
        <v>52</v>
      </c>
      <c r="L456" t="s">
        <v>15</v>
      </c>
    </row>
    <row r="457" spans="1:12">
      <c r="A457" t="e">
        <f ca="1">E00251513359021</f>
        <v>#NAME?</v>
      </c>
      <c r="B457">
        <v>500</v>
      </c>
      <c r="C457" t="s">
        <v>161</v>
      </c>
      <c r="D457" s="1">
        <v>41037</v>
      </c>
      <c r="F457">
        <v>4</v>
      </c>
      <c r="G457">
        <v>49390</v>
      </c>
      <c r="H457" t="s">
        <v>59</v>
      </c>
      <c r="J457" t="s">
        <v>14</v>
      </c>
      <c r="K457">
        <v>57</v>
      </c>
      <c r="L457" t="s">
        <v>15</v>
      </c>
    </row>
    <row r="458" spans="1:12">
      <c r="A458" t="e">
        <f ca="1">E00251439068821</f>
        <v>#NAME?</v>
      </c>
      <c r="B458">
        <v>701</v>
      </c>
      <c r="C458" t="s">
        <v>72</v>
      </c>
      <c r="D458" s="1">
        <v>41428</v>
      </c>
      <c r="F458">
        <v>3</v>
      </c>
      <c r="G458">
        <v>3004</v>
      </c>
      <c r="H458" t="s">
        <v>104</v>
      </c>
      <c r="J458" t="s">
        <v>14</v>
      </c>
      <c r="K458">
        <v>50</v>
      </c>
      <c r="L458" t="s">
        <v>15</v>
      </c>
    </row>
    <row r="459" spans="1:12">
      <c r="A459" t="e">
        <f ca="1">E00251532132921</f>
        <v>#NAME?</v>
      </c>
      <c r="B459">
        <v>467</v>
      </c>
      <c r="C459" t="s">
        <v>232</v>
      </c>
      <c r="D459" s="1">
        <v>41554</v>
      </c>
      <c r="F459">
        <v>4</v>
      </c>
      <c r="G459">
        <v>4556</v>
      </c>
      <c r="H459" t="s">
        <v>121</v>
      </c>
      <c r="J459" t="s">
        <v>14</v>
      </c>
      <c r="K459">
        <v>53</v>
      </c>
      <c r="L459" t="s">
        <v>15</v>
      </c>
    </row>
    <row r="460" spans="1:12">
      <c r="A460" t="e">
        <f ca="1">E00251619840021</f>
        <v>#NAME?</v>
      </c>
      <c r="B460">
        <v>458</v>
      </c>
      <c r="C460" t="s">
        <v>275</v>
      </c>
      <c r="D460" s="1">
        <v>42926</v>
      </c>
      <c r="F460">
        <v>2</v>
      </c>
      <c r="G460">
        <v>4549</v>
      </c>
      <c r="H460" t="s">
        <v>69</v>
      </c>
      <c r="J460" t="s">
        <v>14</v>
      </c>
      <c r="K460">
        <v>53</v>
      </c>
      <c r="L460" t="s">
        <v>15</v>
      </c>
    </row>
    <row r="461" spans="1:12">
      <c r="A461" t="e">
        <f ca="1">E00251531353921</f>
        <v>#NAME?</v>
      </c>
      <c r="B461">
        <v>701</v>
      </c>
      <c r="C461" t="s">
        <v>72</v>
      </c>
      <c r="D461" s="1">
        <v>41522</v>
      </c>
      <c r="F461">
        <v>6</v>
      </c>
      <c r="G461">
        <v>7062</v>
      </c>
      <c r="H461" t="s">
        <v>97</v>
      </c>
      <c r="J461" t="s">
        <v>14</v>
      </c>
      <c r="K461">
        <v>57</v>
      </c>
      <c r="L461" t="s">
        <v>15</v>
      </c>
    </row>
    <row r="462" spans="1:12">
      <c r="A462" t="e">
        <f ca="1">E00251513359021</f>
        <v>#NAME?</v>
      </c>
      <c r="B462">
        <v>500</v>
      </c>
      <c r="C462" t="s">
        <v>161</v>
      </c>
      <c r="D462" s="1">
        <v>41732</v>
      </c>
      <c r="F462">
        <v>1</v>
      </c>
      <c r="G462">
        <v>60090</v>
      </c>
      <c r="H462" t="s">
        <v>181</v>
      </c>
      <c r="J462" t="s">
        <v>14</v>
      </c>
      <c r="K462">
        <v>59</v>
      </c>
      <c r="L462" t="s">
        <v>15</v>
      </c>
    </row>
    <row r="463" spans="1:12">
      <c r="A463" t="e">
        <f ca="1">E00251531353921</f>
        <v>#NAME?</v>
      </c>
      <c r="B463">
        <v>701</v>
      </c>
      <c r="C463" t="s">
        <v>72</v>
      </c>
      <c r="D463" s="1">
        <v>42030</v>
      </c>
      <c r="F463">
        <v>5</v>
      </c>
      <c r="G463">
        <v>7062</v>
      </c>
      <c r="H463" t="s">
        <v>97</v>
      </c>
      <c r="J463" t="s">
        <v>14</v>
      </c>
      <c r="K463">
        <v>58</v>
      </c>
      <c r="L463" t="s">
        <v>15</v>
      </c>
    </row>
    <row r="464" spans="1:12">
      <c r="A464" t="e">
        <f ca="1">E00251531353921</f>
        <v>#NAME?</v>
      </c>
      <c r="B464">
        <v>701</v>
      </c>
      <c r="C464" t="s">
        <v>72</v>
      </c>
      <c r="D464" s="1">
        <v>42032</v>
      </c>
      <c r="F464">
        <v>2</v>
      </c>
      <c r="G464">
        <v>71987</v>
      </c>
      <c r="H464" t="s">
        <v>276</v>
      </c>
      <c r="J464" t="s">
        <v>14</v>
      </c>
      <c r="K464">
        <v>58</v>
      </c>
      <c r="L464" t="s">
        <v>15</v>
      </c>
    </row>
    <row r="465" spans="1:12">
      <c r="A465" t="e">
        <f ca="1">E00251531353921</f>
        <v>#NAME?</v>
      </c>
      <c r="B465">
        <v>701</v>
      </c>
      <c r="C465" t="s">
        <v>72</v>
      </c>
      <c r="D465" s="1">
        <v>42053</v>
      </c>
      <c r="F465">
        <v>1</v>
      </c>
      <c r="G465">
        <v>78449</v>
      </c>
      <c r="H465" t="s">
        <v>277</v>
      </c>
      <c r="J465" t="s">
        <v>14</v>
      </c>
      <c r="K465">
        <v>58</v>
      </c>
      <c r="L465" t="s">
        <v>22</v>
      </c>
    </row>
    <row r="466" spans="1:12">
      <c r="A466" t="e">
        <f ca="1">E00251524955621</f>
        <v>#NAME?</v>
      </c>
      <c r="B466">
        <v>193</v>
      </c>
      <c r="C466" t="s">
        <v>247</v>
      </c>
      <c r="D466" s="1">
        <v>42900</v>
      </c>
      <c r="F466">
        <v>1</v>
      </c>
      <c r="G466">
        <v>8362</v>
      </c>
      <c r="H466" t="s">
        <v>136</v>
      </c>
      <c r="J466" t="s">
        <v>14</v>
      </c>
      <c r="K466">
        <v>52</v>
      </c>
      <c r="L466" t="s">
        <v>15</v>
      </c>
    </row>
    <row r="467" spans="1:12">
      <c r="A467" t="e">
        <f ca="1">E00251439068821</f>
        <v>#NAME?</v>
      </c>
      <c r="B467">
        <v>701</v>
      </c>
      <c r="C467" t="s">
        <v>72</v>
      </c>
      <c r="D467" s="1">
        <v>42748</v>
      </c>
      <c r="F467">
        <v>6</v>
      </c>
      <c r="G467">
        <v>51889</v>
      </c>
      <c r="H467" t="s">
        <v>256</v>
      </c>
      <c r="J467" t="s">
        <v>14</v>
      </c>
      <c r="K467">
        <v>53</v>
      </c>
      <c r="L467" t="s">
        <v>15</v>
      </c>
    </row>
    <row r="468" spans="1:12">
      <c r="A468" t="e">
        <f ca="1">E00251510128221</f>
        <v>#NAME?</v>
      </c>
      <c r="B468">
        <v>160</v>
      </c>
      <c r="C468" t="s">
        <v>278</v>
      </c>
      <c r="D468" s="1">
        <v>42142</v>
      </c>
      <c r="F468">
        <v>2</v>
      </c>
      <c r="G468">
        <v>4019</v>
      </c>
      <c r="H468" t="s">
        <v>26</v>
      </c>
      <c r="J468" t="s">
        <v>14</v>
      </c>
      <c r="K468">
        <v>53</v>
      </c>
      <c r="L468" t="s">
        <v>15</v>
      </c>
    </row>
    <row r="469" spans="1:12">
      <c r="A469" t="e">
        <f ca="1">E00251510128221</f>
        <v>#NAME?</v>
      </c>
      <c r="B469">
        <v>160</v>
      </c>
      <c r="C469" t="s">
        <v>278</v>
      </c>
      <c r="D469" s="1">
        <v>42079</v>
      </c>
      <c r="F469">
        <v>1</v>
      </c>
      <c r="G469">
        <v>7880</v>
      </c>
      <c r="H469" t="s">
        <v>213</v>
      </c>
      <c r="J469" t="s">
        <v>14</v>
      </c>
      <c r="K469">
        <v>53</v>
      </c>
      <c r="L469" t="s">
        <v>22</v>
      </c>
    </row>
    <row r="470" spans="1:12">
      <c r="A470" t="e">
        <f ca="1">E00251510128221</f>
        <v>#NAME?</v>
      </c>
      <c r="B470">
        <v>160</v>
      </c>
      <c r="C470" t="s">
        <v>278</v>
      </c>
      <c r="D470" s="1">
        <v>42255</v>
      </c>
      <c r="F470">
        <v>1</v>
      </c>
      <c r="G470">
        <v>4019</v>
      </c>
      <c r="H470" t="s">
        <v>26</v>
      </c>
      <c r="J470" t="s">
        <v>14</v>
      </c>
      <c r="K470">
        <v>53</v>
      </c>
      <c r="L470" t="s">
        <v>15</v>
      </c>
    </row>
    <row r="471" spans="1:12">
      <c r="A471" t="e">
        <f ca="1">E00251531353921</f>
        <v>#NAME?</v>
      </c>
      <c r="B471">
        <v>701</v>
      </c>
      <c r="C471" t="s">
        <v>72</v>
      </c>
      <c r="D471" s="1">
        <v>42352</v>
      </c>
      <c r="F471">
        <v>3</v>
      </c>
      <c r="G471">
        <v>5369</v>
      </c>
      <c r="H471" t="s">
        <v>253</v>
      </c>
      <c r="J471" t="s">
        <v>14</v>
      </c>
      <c r="K471">
        <v>59</v>
      </c>
      <c r="L471" t="s">
        <v>15</v>
      </c>
    </row>
    <row r="472" spans="1:12">
      <c r="A472" t="e">
        <f ca="1">E00251531353921</f>
        <v>#NAME?</v>
      </c>
      <c r="B472">
        <v>701</v>
      </c>
      <c r="C472" t="s">
        <v>72</v>
      </c>
      <c r="D472" s="1">
        <v>42381</v>
      </c>
      <c r="F472">
        <v>1</v>
      </c>
      <c r="G472">
        <v>5369</v>
      </c>
      <c r="H472" t="s">
        <v>253</v>
      </c>
      <c r="J472" t="s">
        <v>14</v>
      </c>
      <c r="K472">
        <v>59</v>
      </c>
      <c r="L472" t="s">
        <v>15</v>
      </c>
    </row>
    <row r="473" spans="1:12">
      <c r="A473" t="e">
        <f ca="1">E00251531353921</f>
        <v>#NAME?</v>
      </c>
      <c r="B473">
        <v>701</v>
      </c>
      <c r="C473" t="s">
        <v>72</v>
      </c>
      <c r="D473" s="1">
        <v>42419</v>
      </c>
      <c r="F473">
        <v>5</v>
      </c>
      <c r="G473">
        <v>36240</v>
      </c>
      <c r="H473" t="s">
        <v>279</v>
      </c>
      <c r="J473" t="s">
        <v>14</v>
      </c>
      <c r="K473">
        <v>59</v>
      </c>
      <c r="L473" t="s">
        <v>15</v>
      </c>
    </row>
    <row r="474" spans="1:12">
      <c r="A474" t="e">
        <f ca="1">E00251510128221</f>
        <v>#NAME?</v>
      </c>
      <c r="B474">
        <v>160</v>
      </c>
      <c r="C474" t="s">
        <v>278</v>
      </c>
      <c r="D474" s="1">
        <v>42688</v>
      </c>
      <c r="F474">
        <v>1</v>
      </c>
      <c r="G474">
        <v>7242</v>
      </c>
      <c r="H474" t="s">
        <v>93</v>
      </c>
      <c r="J474" t="s">
        <v>14</v>
      </c>
      <c r="K474">
        <v>55</v>
      </c>
      <c r="L474" t="s">
        <v>15</v>
      </c>
    </row>
    <row r="475" spans="1:12">
      <c r="A475" t="e">
        <f ca="1">E00251531353921</f>
        <v>#NAME?</v>
      </c>
      <c r="B475">
        <v>701</v>
      </c>
      <c r="C475" t="s">
        <v>72</v>
      </c>
      <c r="D475" s="1">
        <v>42436</v>
      </c>
      <c r="F475">
        <v>3</v>
      </c>
      <c r="G475">
        <v>7062</v>
      </c>
      <c r="H475" t="s">
        <v>97</v>
      </c>
      <c r="J475" t="s">
        <v>14</v>
      </c>
      <c r="K475">
        <v>60</v>
      </c>
      <c r="L475" t="s">
        <v>15</v>
      </c>
    </row>
    <row r="476" spans="1:12">
      <c r="A476" t="e">
        <f ca="1">E00251531353921</f>
        <v>#NAME?</v>
      </c>
      <c r="B476">
        <v>701</v>
      </c>
      <c r="C476" t="s">
        <v>72</v>
      </c>
      <c r="D476" s="1">
        <v>42471</v>
      </c>
      <c r="F476">
        <v>4</v>
      </c>
      <c r="G476">
        <v>7062</v>
      </c>
      <c r="H476" t="s">
        <v>97</v>
      </c>
      <c r="J476" t="s">
        <v>14</v>
      </c>
      <c r="K476">
        <v>60</v>
      </c>
      <c r="L476" t="s">
        <v>15</v>
      </c>
    </row>
    <row r="477" spans="1:12">
      <c r="A477" t="e">
        <f ca="1">E00251510128221</f>
        <v>#NAME?</v>
      </c>
      <c r="B477">
        <v>160</v>
      </c>
      <c r="C477" t="s">
        <v>278</v>
      </c>
      <c r="D477" s="1">
        <v>42292</v>
      </c>
      <c r="F477">
        <v>1</v>
      </c>
      <c r="G477">
        <v>5225</v>
      </c>
      <c r="H477" t="s">
        <v>280</v>
      </c>
      <c r="J477" t="s">
        <v>14</v>
      </c>
      <c r="K477">
        <v>53</v>
      </c>
      <c r="L477" t="s">
        <v>15</v>
      </c>
    </row>
    <row r="478" spans="1:12">
      <c r="A478" t="e">
        <f ca="1">E00251528773221</f>
        <v>#NAME?</v>
      </c>
      <c r="B478">
        <v>276</v>
      </c>
      <c r="C478" t="s">
        <v>122</v>
      </c>
      <c r="D478" s="1">
        <v>42899</v>
      </c>
      <c r="F478">
        <v>1</v>
      </c>
      <c r="G478">
        <v>4019</v>
      </c>
      <c r="H478" t="s">
        <v>26</v>
      </c>
      <c r="J478" t="s">
        <v>14</v>
      </c>
      <c r="K478">
        <v>51</v>
      </c>
      <c r="L478" t="s">
        <v>15</v>
      </c>
    </row>
    <row r="479" spans="1:12">
      <c r="A479" t="e">
        <f ca="1">E00251430366921</f>
        <v>#NAME?</v>
      </c>
      <c r="B479">
        <v>489</v>
      </c>
      <c r="C479" t="s">
        <v>100</v>
      </c>
      <c r="D479" s="1">
        <v>41219</v>
      </c>
      <c r="F479">
        <v>1</v>
      </c>
      <c r="G479">
        <v>2729</v>
      </c>
      <c r="H479" t="s">
        <v>115</v>
      </c>
      <c r="J479" t="s">
        <v>14</v>
      </c>
      <c r="K479">
        <v>49</v>
      </c>
      <c r="L479" t="s">
        <v>15</v>
      </c>
    </row>
    <row r="480" spans="1:12">
      <c r="A480" t="e">
        <f ca="1">E00251513292821</f>
        <v>#NAME?</v>
      </c>
      <c r="B480">
        <v>467</v>
      </c>
      <c r="C480" t="s">
        <v>232</v>
      </c>
      <c r="D480" s="1">
        <v>40998</v>
      </c>
      <c r="F480">
        <v>2</v>
      </c>
      <c r="G480">
        <v>7962</v>
      </c>
      <c r="H480" t="s">
        <v>111</v>
      </c>
      <c r="J480" t="s">
        <v>14</v>
      </c>
      <c r="K480">
        <v>53</v>
      </c>
      <c r="L480" t="s">
        <v>22</v>
      </c>
    </row>
    <row r="481" spans="1:12">
      <c r="A481" t="e">
        <f ca="1">E00251518673921</f>
        <v>#NAME?</v>
      </c>
      <c r="B481">
        <v>695</v>
      </c>
      <c r="C481" t="s">
        <v>257</v>
      </c>
      <c r="D481" s="1">
        <v>42068</v>
      </c>
      <c r="F481">
        <v>2</v>
      </c>
      <c r="G481">
        <v>7243</v>
      </c>
      <c r="H481" t="s">
        <v>42</v>
      </c>
      <c r="J481" t="s">
        <v>14</v>
      </c>
      <c r="K481">
        <v>64</v>
      </c>
      <c r="L481" t="s">
        <v>15</v>
      </c>
    </row>
    <row r="482" spans="1:12">
      <c r="A482" t="e">
        <f ca="1">E00251528773221</f>
        <v>#NAME?</v>
      </c>
      <c r="B482">
        <v>276</v>
      </c>
      <c r="C482" t="s">
        <v>122</v>
      </c>
      <c r="D482" s="1">
        <v>41208</v>
      </c>
      <c r="F482">
        <v>1</v>
      </c>
      <c r="G482">
        <v>5718</v>
      </c>
      <c r="H482" t="s">
        <v>244</v>
      </c>
      <c r="J482" t="s">
        <v>14</v>
      </c>
      <c r="K482">
        <v>46</v>
      </c>
      <c r="L482" t="s">
        <v>15</v>
      </c>
    </row>
    <row r="483" spans="1:12">
      <c r="A483" t="e">
        <f ca="1">E00251432149421</f>
        <v>#NAME?</v>
      </c>
      <c r="B483">
        <v>451</v>
      </c>
      <c r="C483" t="s">
        <v>102</v>
      </c>
      <c r="D483" s="1">
        <v>41443</v>
      </c>
      <c r="F483">
        <v>2</v>
      </c>
      <c r="G483">
        <v>4019</v>
      </c>
      <c r="H483" t="s">
        <v>26</v>
      </c>
      <c r="J483" t="s">
        <v>14</v>
      </c>
      <c r="K483">
        <v>61</v>
      </c>
      <c r="L483" t="s">
        <v>15</v>
      </c>
    </row>
    <row r="484" spans="1:12">
      <c r="A484" t="e">
        <f ca="1">E00251513359021</f>
        <v>#NAME?</v>
      </c>
      <c r="B484">
        <v>500</v>
      </c>
      <c r="C484" t="s">
        <v>161</v>
      </c>
      <c r="D484" s="1">
        <v>42425</v>
      </c>
      <c r="F484">
        <v>1</v>
      </c>
      <c r="G484">
        <v>4779</v>
      </c>
      <c r="H484" t="s">
        <v>231</v>
      </c>
      <c r="J484" t="s">
        <v>14</v>
      </c>
      <c r="K484">
        <v>61</v>
      </c>
      <c r="L484" t="s">
        <v>15</v>
      </c>
    </row>
    <row r="485" spans="1:12">
      <c r="A485" t="e">
        <f ca="1">E00251513359021</f>
        <v>#NAME?</v>
      </c>
      <c r="B485">
        <v>500</v>
      </c>
      <c r="C485" t="s">
        <v>161</v>
      </c>
      <c r="D485" s="1">
        <v>42464</v>
      </c>
      <c r="F485">
        <v>4</v>
      </c>
      <c r="G485">
        <v>4019</v>
      </c>
      <c r="H485" t="s">
        <v>26</v>
      </c>
      <c r="J485" t="s">
        <v>14</v>
      </c>
      <c r="K485">
        <v>61</v>
      </c>
      <c r="L485" t="s">
        <v>15</v>
      </c>
    </row>
    <row r="486" spans="1:12">
      <c r="A486" t="e">
        <f ca="1">E00251510702121</f>
        <v>#NAME?</v>
      </c>
      <c r="B486">
        <v>104</v>
      </c>
      <c r="C486" t="s">
        <v>88</v>
      </c>
      <c r="D486" s="1">
        <v>42318</v>
      </c>
      <c r="F486">
        <v>1</v>
      </c>
      <c r="G486">
        <v>49390</v>
      </c>
      <c r="H486" t="s">
        <v>59</v>
      </c>
      <c r="J486" t="s">
        <v>14</v>
      </c>
      <c r="K486">
        <v>46</v>
      </c>
      <c r="L486" t="s">
        <v>15</v>
      </c>
    </row>
    <row r="487" spans="1:12">
      <c r="A487" t="e">
        <f ca="1">E00251619840021</f>
        <v>#NAME?</v>
      </c>
      <c r="B487">
        <v>458</v>
      </c>
      <c r="C487" t="s">
        <v>275</v>
      </c>
      <c r="D487" s="1">
        <v>42926</v>
      </c>
      <c r="F487">
        <v>1</v>
      </c>
      <c r="G487">
        <v>3674</v>
      </c>
      <c r="H487" t="s">
        <v>281</v>
      </c>
      <c r="J487" t="s">
        <v>14</v>
      </c>
      <c r="K487">
        <v>53</v>
      </c>
      <c r="L487" t="s">
        <v>15</v>
      </c>
    </row>
    <row r="488" spans="1:12">
      <c r="A488" t="e">
        <f ca="1">E00251619840021</f>
        <v>#NAME?</v>
      </c>
      <c r="B488">
        <v>458</v>
      </c>
      <c r="C488" t="s">
        <v>275</v>
      </c>
      <c r="D488" s="1">
        <v>43007</v>
      </c>
      <c r="F488">
        <v>1</v>
      </c>
      <c r="G488">
        <v>4556</v>
      </c>
      <c r="H488" t="s">
        <v>121</v>
      </c>
      <c r="J488" t="s">
        <v>14</v>
      </c>
      <c r="K488">
        <v>54</v>
      </c>
      <c r="L488" t="s">
        <v>15</v>
      </c>
    </row>
    <row r="489" spans="1:12">
      <c r="A489" t="e">
        <f ca="1">E00251528773221</f>
        <v>#NAME?</v>
      </c>
      <c r="B489">
        <v>276</v>
      </c>
      <c r="C489" t="s">
        <v>122</v>
      </c>
      <c r="D489" s="1">
        <v>42452</v>
      </c>
      <c r="F489">
        <v>1</v>
      </c>
      <c r="G489">
        <v>7823</v>
      </c>
      <c r="H489" t="s">
        <v>282</v>
      </c>
      <c r="J489" t="s">
        <v>14</v>
      </c>
      <c r="K489">
        <v>50</v>
      </c>
      <c r="L489" t="s">
        <v>22</v>
      </c>
    </row>
    <row r="490" spans="1:12">
      <c r="A490" t="e">
        <f ca="1">E00251528773221</f>
        <v>#NAME?</v>
      </c>
      <c r="B490">
        <v>276</v>
      </c>
      <c r="C490" t="s">
        <v>122</v>
      </c>
      <c r="D490" s="1">
        <v>43083</v>
      </c>
      <c r="F490">
        <v>3</v>
      </c>
      <c r="G490">
        <v>4019</v>
      </c>
      <c r="H490" t="s">
        <v>26</v>
      </c>
      <c r="J490" t="s">
        <v>14</v>
      </c>
      <c r="K490">
        <v>52</v>
      </c>
      <c r="L490" t="s">
        <v>15</v>
      </c>
    </row>
    <row r="491" spans="1:12">
      <c r="A491" t="e">
        <f ca="1">E00251418205021</f>
        <v>#NAME?</v>
      </c>
      <c r="B491">
        <v>48</v>
      </c>
      <c r="C491" t="s">
        <v>249</v>
      </c>
      <c r="D491" s="1">
        <v>41674</v>
      </c>
      <c r="F491">
        <v>1</v>
      </c>
      <c r="G491">
        <v>2410</v>
      </c>
      <c r="H491" t="s">
        <v>283</v>
      </c>
      <c r="J491" t="s">
        <v>14</v>
      </c>
      <c r="K491">
        <v>45</v>
      </c>
      <c r="L491" t="s">
        <v>15</v>
      </c>
    </row>
    <row r="492" spans="1:12">
      <c r="A492" t="e">
        <f ca="1">E00251510128221</f>
        <v>#NAME?</v>
      </c>
      <c r="B492">
        <v>160</v>
      </c>
      <c r="C492" t="s">
        <v>278</v>
      </c>
      <c r="D492" s="1">
        <v>42296</v>
      </c>
      <c r="F492">
        <v>2</v>
      </c>
      <c r="G492">
        <v>4019</v>
      </c>
      <c r="H492" t="s">
        <v>26</v>
      </c>
      <c r="J492" t="s">
        <v>14</v>
      </c>
      <c r="K492">
        <v>53</v>
      </c>
      <c r="L492" t="s">
        <v>15</v>
      </c>
    </row>
    <row r="493" spans="1:12">
      <c r="A493" t="e">
        <f ca="1">E00251418205021</f>
        <v>#NAME?</v>
      </c>
      <c r="B493">
        <v>763</v>
      </c>
      <c r="C493" t="s">
        <v>194</v>
      </c>
      <c r="D493" s="1">
        <v>42149</v>
      </c>
      <c r="F493">
        <v>1</v>
      </c>
      <c r="G493">
        <v>8408</v>
      </c>
      <c r="H493" t="s">
        <v>284</v>
      </c>
      <c r="I493" t="s">
        <v>56</v>
      </c>
      <c r="J493" t="s">
        <v>57</v>
      </c>
      <c r="K493">
        <v>46</v>
      </c>
      <c r="L493" t="s">
        <v>15</v>
      </c>
    </row>
    <row r="494" spans="1:12">
      <c r="A494" t="e">
        <f ca="1">E00251432149421</f>
        <v>#NAME?</v>
      </c>
      <c r="B494">
        <v>451</v>
      </c>
      <c r="C494" t="s">
        <v>102</v>
      </c>
      <c r="D494" s="1">
        <v>40987</v>
      </c>
      <c r="F494">
        <v>1</v>
      </c>
      <c r="G494">
        <v>4019</v>
      </c>
      <c r="H494" t="s">
        <v>26</v>
      </c>
      <c r="J494" t="s">
        <v>14</v>
      </c>
      <c r="K494">
        <v>59</v>
      </c>
      <c r="L494" t="s">
        <v>15</v>
      </c>
    </row>
    <row r="495" spans="1:12">
      <c r="A495" t="e">
        <f t="shared" ref="A495:A501" ca="1" si="3">E00251531353921</f>
        <v>#NAME?</v>
      </c>
      <c r="B495">
        <v>701</v>
      </c>
      <c r="C495" t="s">
        <v>72</v>
      </c>
      <c r="D495" s="1">
        <v>41911</v>
      </c>
      <c r="F495">
        <v>2</v>
      </c>
      <c r="G495">
        <v>36240</v>
      </c>
      <c r="H495" t="s">
        <v>279</v>
      </c>
      <c r="J495" t="s">
        <v>14</v>
      </c>
      <c r="K495">
        <v>58</v>
      </c>
      <c r="L495" t="s">
        <v>15</v>
      </c>
    </row>
    <row r="496" spans="1:12">
      <c r="A496" t="e">
        <f t="shared" ca="1" si="3"/>
        <v>#NAME?</v>
      </c>
      <c r="B496">
        <v>701</v>
      </c>
      <c r="C496" t="s">
        <v>72</v>
      </c>
      <c r="D496" s="1">
        <v>41925</v>
      </c>
      <c r="F496">
        <v>5</v>
      </c>
      <c r="G496">
        <v>7059</v>
      </c>
      <c r="H496" t="s">
        <v>230</v>
      </c>
      <c r="J496" t="s">
        <v>14</v>
      </c>
      <c r="K496">
        <v>58</v>
      </c>
      <c r="L496" t="s">
        <v>15</v>
      </c>
    </row>
    <row r="497" spans="1:12">
      <c r="A497" t="e">
        <f t="shared" ca="1" si="3"/>
        <v>#NAME?</v>
      </c>
      <c r="B497">
        <v>701</v>
      </c>
      <c r="C497" t="s">
        <v>72</v>
      </c>
      <c r="D497" s="1">
        <v>42570</v>
      </c>
      <c r="F497">
        <v>6</v>
      </c>
      <c r="G497">
        <v>7243</v>
      </c>
      <c r="H497" t="s">
        <v>42</v>
      </c>
      <c r="J497" t="s">
        <v>14</v>
      </c>
      <c r="K497">
        <v>60</v>
      </c>
      <c r="L497" t="s">
        <v>15</v>
      </c>
    </row>
    <row r="498" spans="1:12">
      <c r="A498" t="e">
        <f t="shared" ca="1" si="3"/>
        <v>#NAME?</v>
      </c>
      <c r="B498">
        <v>701</v>
      </c>
      <c r="C498" t="s">
        <v>72</v>
      </c>
      <c r="D498" s="1">
        <v>42695</v>
      </c>
      <c r="F498">
        <v>4</v>
      </c>
      <c r="G498">
        <v>7062</v>
      </c>
      <c r="H498" t="s">
        <v>97</v>
      </c>
      <c r="J498" t="s">
        <v>14</v>
      </c>
      <c r="K498">
        <v>60</v>
      </c>
      <c r="L498" t="s">
        <v>15</v>
      </c>
    </row>
    <row r="499" spans="1:12">
      <c r="A499" t="e">
        <f t="shared" ca="1" si="3"/>
        <v>#NAME?</v>
      </c>
      <c r="B499">
        <v>701</v>
      </c>
      <c r="C499" t="s">
        <v>72</v>
      </c>
      <c r="D499" s="1">
        <v>42809</v>
      </c>
      <c r="F499">
        <v>6</v>
      </c>
      <c r="G499">
        <v>5369</v>
      </c>
      <c r="H499" t="s">
        <v>253</v>
      </c>
      <c r="J499" t="s">
        <v>14</v>
      </c>
      <c r="K499">
        <v>61</v>
      </c>
      <c r="L499" t="s">
        <v>15</v>
      </c>
    </row>
    <row r="500" spans="1:12">
      <c r="A500" t="e">
        <f t="shared" ca="1" si="3"/>
        <v>#NAME?</v>
      </c>
      <c r="B500">
        <v>701</v>
      </c>
      <c r="C500" t="s">
        <v>72</v>
      </c>
      <c r="D500" s="1">
        <v>42663</v>
      </c>
      <c r="F500">
        <v>5</v>
      </c>
      <c r="G500">
        <v>5369</v>
      </c>
      <c r="H500" t="s">
        <v>253</v>
      </c>
      <c r="J500" t="s">
        <v>14</v>
      </c>
      <c r="K500">
        <v>60</v>
      </c>
      <c r="L500" t="s">
        <v>15</v>
      </c>
    </row>
    <row r="501" spans="1:12">
      <c r="A501" t="e">
        <f t="shared" ca="1" si="3"/>
        <v>#NAME?</v>
      </c>
      <c r="B501">
        <v>701</v>
      </c>
      <c r="C501" t="s">
        <v>72</v>
      </c>
      <c r="D501" s="1">
        <v>42695</v>
      </c>
      <c r="F501">
        <v>1</v>
      </c>
      <c r="G501">
        <v>7243</v>
      </c>
      <c r="H501" t="s">
        <v>42</v>
      </c>
      <c r="J501" t="s">
        <v>14</v>
      </c>
      <c r="K501">
        <v>60</v>
      </c>
      <c r="L501" t="s">
        <v>15</v>
      </c>
    </row>
    <row r="502" spans="1:12">
      <c r="A502" t="e">
        <f ca="1">E00251532063221</f>
        <v>#NAME?</v>
      </c>
      <c r="B502">
        <v>447</v>
      </c>
      <c r="C502" t="s">
        <v>262</v>
      </c>
      <c r="D502" s="1">
        <v>41766</v>
      </c>
      <c r="F502">
        <v>2</v>
      </c>
      <c r="G502">
        <v>7862</v>
      </c>
      <c r="H502" t="s">
        <v>27</v>
      </c>
      <c r="J502" t="s">
        <v>14</v>
      </c>
      <c r="K502">
        <v>49</v>
      </c>
      <c r="L502" t="s">
        <v>22</v>
      </c>
    </row>
    <row r="503" spans="1:12">
      <c r="A503" t="e">
        <f ca="1">E00251513359021</f>
        <v>#NAME?</v>
      </c>
      <c r="B503">
        <v>500</v>
      </c>
      <c r="C503" t="s">
        <v>161</v>
      </c>
      <c r="D503" s="1">
        <v>42654</v>
      </c>
      <c r="F503">
        <v>1</v>
      </c>
      <c r="G503">
        <v>2720</v>
      </c>
      <c r="H503" t="s">
        <v>65</v>
      </c>
      <c r="J503" t="s">
        <v>14</v>
      </c>
      <c r="K503">
        <v>61</v>
      </c>
      <c r="L503" t="s">
        <v>15</v>
      </c>
    </row>
    <row r="504" spans="1:12">
      <c r="A504" t="e">
        <f ca="1">E00251510702121</f>
        <v>#NAME?</v>
      </c>
      <c r="B504">
        <v>104</v>
      </c>
      <c r="C504" t="s">
        <v>88</v>
      </c>
      <c r="D504" s="1">
        <v>41423</v>
      </c>
      <c r="F504">
        <v>2</v>
      </c>
      <c r="G504">
        <v>49390</v>
      </c>
      <c r="H504" t="s">
        <v>59</v>
      </c>
      <c r="J504" t="s">
        <v>14</v>
      </c>
      <c r="K504">
        <v>44</v>
      </c>
      <c r="L504" t="s">
        <v>15</v>
      </c>
    </row>
    <row r="505" spans="1:12">
      <c r="A505" t="e">
        <f ca="1">E00251510702121</f>
        <v>#NAME?</v>
      </c>
      <c r="B505">
        <v>104</v>
      </c>
      <c r="C505" t="s">
        <v>88</v>
      </c>
      <c r="D505" s="1">
        <v>42685</v>
      </c>
      <c r="F505">
        <v>1</v>
      </c>
      <c r="G505">
        <v>49390</v>
      </c>
      <c r="H505" t="s">
        <v>59</v>
      </c>
      <c r="J505" t="s">
        <v>14</v>
      </c>
      <c r="K505">
        <v>47</v>
      </c>
      <c r="L505" t="s">
        <v>15</v>
      </c>
    </row>
    <row r="506" spans="1:12">
      <c r="A506" t="e">
        <f ca="1">E00251510702121</f>
        <v>#NAME?</v>
      </c>
      <c r="B506">
        <v>104</v>
      </c>
      <c r="C506" t="s">
        <v>88</v>
      </c>
      <c r="D506" s="1">
        <v>42780</v>
      </c>
      <c r="F506">
        <v>2</v>
      </c>
      <c r="G506">
        <v>4779</v>
      </c>
      <c r="H506" t="s">
        <v>231</v>
      </c>
      <c r="J506" t="s">
        <v>14</v>
      </c>
      <c r="K506">
        <v>48</v>
      </c>
      <c r="L506" t="s">
        <v>15</v>
      </c>
    </row>
    <row r="507" spans="1:12">
      <c r="A507" t="e">
        <f ca="1">E00251510702121</f>
        <v>#NAME?</v>
      </c>
      <c r="B507">
        <v>104</v>
      </c>
      <c r="C507" t="s">
        <v>88</v>
      </c>
      <c r="D507" s="1">
        <v>42780</v>
      </c>
      <c r="F507">
        <v>4</v>
      </c>
      <c r="G507">
        <v>929</v>
      </c>
      <c r="H507" t="s">
        <v>285</v>
      </c>
      <c r="J507" t="s">
        <v>14</v>
      </c>
      <c r="K507">
        <v>48</v>
      </c>
      <c r="L507" t="s">
        <v>15</v>
      </c>
    </row>
    <row r="508" spans="1:12">
      <c r="A508" t="e">
        <f ca="1">E00251510702121</f>
        <v>#NAME?</v>
      </c>
      <c r="B508">
        <v>104</v>
      </c>
      <c r="C508" t="s">
        <v>88</v>
      </c>
      <c r="D508" s="1">
        <v>42810</v>
      </c>
      <c r="F508">
        <v>1</v>
      </c>
      <c r="G508">
        <v>49390</v>
      </c>
      <c r="H508" t="s">
        <v>59</v>
      </c>
      <c r="J508" t="s">
        <v>14</v>
      </c>
      <c r="K508">
        <v>48</v>
      </c>
      <c r="L508" t="s">
        <v>15</v>
      </c>
    </row>
    <row r="509" spans="1:12">
      <c r="A509" t="e">
        <f ca="1">E00251532063221</f>
        <v>#NAME?</v>
      </c>
      <c r="B509">
        <v>447</v>
      </c>
      <c r="C509" t="s">
        <v>262</v>
      </c>
      <c r="D509" s="1">
        <v>42034</v>
      </c>
      <c r="F509">
        <v>2</v>
      </c>
      <c r="G509">
        <v>4019</v>
      </c>
      <c r="H509" t="s">
        <v>26</v>
      </c>
      <c r="J509" t="s">
        <v>14</v>
      </c>
      <c r="K509">
        <v>50</v>
      </c>
      <c r="L509" t="s">
        <v>15</v>
      </c>
    </row>
    <row r="510" spans="1:12">
      <c r="A510" t="e">
        <f ca="1">E00251510702121</f>
        <v>#NAME?</v>
      </c>
      <c r="B510">
        <v>104</v>
      </c>
      <c r="C510" t="s">
        <v>88</v>
      </c>
      <c r="D510" s="1">
        <v>41687</v>
      </c>
      <c r="F510">
        <v>1</v>
      </c>
      <c r="G510">
        <v>4779</v>
      </c>
      <c r="H510" t="s">
        <v>231</v>
      </c>
      <c r="J510" t="s">
        <v>14</v>
      </c>
      <c r="K510">
        <v>45</v>
      </c>
      <c r="L510" t="s">
        <v>15</v>
      </c>
    </row>
    <row r="511" spans="1:12">
      <c r="A511" t="e">
        <f ca="1">E00251513359021</f>
        <v>#NAME?</v>
      </c>
      <c r="B511">
        <v>500</v>
      </c>
      <c r="C511" t="s">
        <v>161</v>
      </c>
      <c r="D511" s="1">
        <v>41424</v>
      </c>
      <c r="F511">
        <v>2</v>
      </c>
      <c r="G511">
        <v>1739</v>
      </c>
      <c r="H511" t="s">
        <v>286</v>
      </c>
      <c r="J511" t="s">
        <v>14</v>
      </c>
      <c r="K511">
        <v>58</v>
      </c>
      <c r="L511" t="s">
        <v>15</v>
      </c>
    </row>
    <row r="512" spans="1:12">
      <c r="A512" t="e">
        <f ca="1">E00251513359021</f>
        <v>#NAME?</v>
      </c>
      <c r="B512">
        <v>500</v>
      </c>
      <c r="C512" t="s">
        <v>161</v>
      </c>
      <c r="D512" s="1">
        <v>41446</v>
      </c>
      <c r="F512">
        <v>2</v>
      </c>
      <c r="G512">
        <v>1739</v>
      </c>
      <c r="H512" t="s">
        <v>286</v>
      </c>
      <c r="J512" t="s">
        <v>14</v>
      </c>
      <c r="K512">
        <v>58</v>
      </c>
      <c r="L512" t="s">
        <v>15</v>
      </c>
    </row>
    <row r="513" spans="1:12">
      <c r="A513" t="e">
        <f ca="1">E00251432149421</f>
        <v>#NAME?</v>
      </c>
      <c r="B513">
        <v>451</v>
      </c>
      <c r="C513" t="s">
        <v>102</v>
      </c>
      <c r="D513" s="1">
        <v>42773</v>
      </c>
      <c r="F513">
        <v>3</v>
      </c>
      <c r="G513">
        <v>4019</v>
      </c>
      <c r="H513" t="s">
        <v>26</v>
      </c>
      <c r="J513" t="s">
        <v>14</v>
      </c>
      <c r="K513">
        <v>64</v>
      </c>
      <c r="L513" t="s">
        <v>15</v>
      </c>
    </row>
    <row r="514" spans="1:12">
      <c r="A514" t="e">
        <f ca="1">E00251432149421</f>
        <v>#NAME?</v>
      </c>
      <c r="B514">
        <v>7207</v>
      </c>
      <c r="C514" t="s">
        <v>287</v>
      </c>
      <c r="D514" s="1">
        <v>41916</v>
      </c>
      <c r="F514">
        <v>2</v>
      </c>
      <c r="G514">
        <v>4019</v>
      </c>
      <c r="H514" t="s">
        <v>26</v>
      </c>
      <c r="I514" t="s">
        <v>148</v>
      </c>
      <c r="J514" t="s">
        <v>57</v>
      </c>
      <c r="K514">
        <v>62</v>
      </c>
      <c r="L514" t="s">
        <v>15</v>
      </c>
    </row>
    <row r="515" spans="1:12">
      <c r="A515" t="e">
        <f ca="1">E00251510702121</f>
        <v>#NAME?</v>
      </c>
      <c r="B515">
        <v>104</v>
      </c>
      <c r="C515" t="s">
        <v>88</v>
      </c>
      <c r="D515" s="1">
        <v>42277</v>
      </c>
      <c r="F515">
        <v>1</v>
      </c>
      <c r="G515">
        <v>462</v>
      </c>
      <c r="H515" t="s">
        <v>288</v>
      </c>
      <c r="J515" t="s">
        <v>14</v>
      </c>
      <c r="K515">
        <v>46</v>
      </c>
      <c r="L515" t="s">
        <v>15</v>
      </c>
    </row>
    <row r="516" spans="1:12">
      <c r="A516" t="e">
        <f ca="1">E00251432149421</f>
        <v>#NAME?</v>
      </c>
      <c r="B516">
        <v>451</v>
      </c>
      <c r="C516" t="s">
        <v>102</v>
      </c>
      <c r="D516" s="1">
        <v>42807</v>
      </c>
      <c r="F516">
        <v>2</v>
      </c>
      <c r="G516">
        <v>4019</v>
      </c>
      <c r="H516" t="s">
        <v>26</v>
      </c>
      <c r="J516" t="s">
        <v>14</v>
      </c>
      <c r="K516">
        <v>64</v>
      </c>
      <c r="L516" t="s">
        <v>15</v>
      </c>
    </row>
    <row r="517" spans="1:12">
      <c r="A517" t="e">
        <f ca="1">E00251432149421</f>
        <v>#NAME?</v>
      </c>
      <c r="B517">
        <v>6046</v>
      </c>
      <c r="C517" t="s">
        <v>98</v>
      </c>
      <c r="D517" s="1">
        <v>42750</v>
      </c>
      <c r="E517">
        <v>0</v>
      </c>
      <c r="F517">
        <v>1</v>
      </c>
      <c r="G517">
        <v>3669</v>
      </c>
      <c r="H517" t="s">
        <v>289</v>
      </c>
      <c r="J517" t="s">
        <v>34</v>
      </c>
      <c r="K517">
        <v>64</v>
      </c>
      <c r="L517" t="s">
        <v>15</v>
      </c>
    </row>
    <row r="518" spans="1:12">
      <c r="A518" t="e">
        <f ca="1">E00251617721821</f>
        <v>#NAME?</v>
      </c>
      <c r="B518">
        <v>184</v>
      </c>
      <c r="C518" t="s">
        <v>290</v>
      </c>
      <c r="D518" s="1">
        <v>41967</v>
      </c>
      <c r="F518">
        <v>1</v>
      </c>
      <c r="G518">
        <v>7231</v>
      </c>
      <c r="H518" t="s">
        <v>128</v>
      </c>
      <c r="J518" t="s">
        <v>14</v>
      </c>
      <c r="K518">
        <v>41</v>
      </c>
      <c r="L518" t="s">
        <v>15</v>
      </c>
    </row>
    <row r="519" spans="1:12">
      <c r="A519" t="e">
        <f ca="1">E00251617721821</f>
        <v>#NAME?</v>
      </c>
      <c r="B519">
        <v>3418</v>
      </c>
      <c r="C519" t="s">
        <v>291</v>
      </c>
      <c r="D519" s="1">
        <v>41300</v>
      </c>
      <c r="F519">
        <v>2</v>
      </c>
      <c r="G519">
        <v>4019</v>
      </c>
      <c r="H519" t="s">
        <v>26</v>
      </c>
      <c r="J519" t="s">
        <v>14</v>
      </c>
      <c r="K519">
        <v>39</v>
      </c>
      <c r="L519" t="s">
        <v>15</v>
      </c>
    </row>
    <row r="520" spans="1:12">
      <c r="A520" t="e">
        <f ca="1">E00251531353921</f>
        <v>#NAME?</v>
      </c>
      <c r="B520">
        <v>701</v>
      </c>
      <c r="C520" t="s">
        <v>72</v>
      </c>
      <c r="D520" s="1">
        <v>42310</v>
      </c>
      <c r="F520">
        <v>3</v>
      </c>
      <c r="G520">
        <v>6253</v>
      </c>
      <c r="H520" t="s">
        <v>292</v>
      </c>
      <c r="J520" t="s">
        <v>14</v>
      </c>
      <c r="K520">
        <v>59</v>
      </c>
      <c r="L520" t="s">
        <v>15</v>
      </c>
    </row>
    <row r="521" spans="1:12">
      <c r="A521" t="e">
        <f ca="1">E00251531353921</f>
        <v>#NAME?</v>
      </c>
      <c r="B521">
        <v>701</v>
      </c>
      <c r="C521" t="s">
        <v>72</v>
      </c>
      <c r="D521" s="1">
        <v>41925</v>
      </c>
      <c r="F521">
        <v>4</v>
      </c>
      <c r="G521">
        <v>4779</v>
      </c>
      <c r="H521" t="s">
        <v>231</v>
      </c>
      <c r="J521" t="s">
        <v>14</v>
      </c>
      <c r="K521">
        <v>58</v>
      </c>
      <c r="L521" t="s">
        <v>15</v>
      </c>
    </row>
    <row r="522" spans="1:12">
      <c r="A522" t="e">
        <f ca="1">E00251531353921</f>
        <v>#NAME?</v>
      </c>
      <c r="B522">
        <v>701</v>
      </c>
      <c r="C522" t="s">
        <v>72</v>
      </c>
      <c r="D522" s="1">
        <v>42443</v>
      </c>
      <c r="F522">
        <v>2</v>
      </c>
      <c r="G522">
        <v>27800</v>
      </c>
      <c r="H522" t="s">
        <v>145</v>
      </c>
      <c r="J522" t="s">
        <v>14</v>
      </c>
      <c r="K522">
        <v>60</v>
      </c>
      <c r="L522" t="s">
        <v>15</v>
      </c>
    </row>
    <row r="523" spans="1:12">
      <c r="A523" t="e">
        <f ca="1">E00251617721821</f>
        <v>#NAME?</v>
      </c>
      <c r="B523">
        <v>3418</v>
      </c>
      <c r="C523" t="s">
        <v>291</v>
      </c>
      <c r="D523" s="1">
        <v>41959</v>
      </c>
      <c r="F523">
        <v>2</v>
      </c>
      <c r="G523">
        <v>4019</v>
      </c>
      <c r="H523" t="s">
        <v>26</v>
      </c>
      <c r="J523" t="s">
        <v>14</v>
      </c>
      <c r="K523">
        <v>41</v>
      </c>
      <c r="L523" t="s">
        <v>15</v>
      </c>
    </row>
    <row r="524" spans="1:12">
      <c r="A524" t="e">
        <f ca="1">E00251531353921</f>
        <v>#NAME?</v>
      </c>
      <c r="B524">
        <v>701</v>
      </c>
      <c r="C524" t="s">
        <v>72</v>
      </c>
      <c r="D524" s="1">
        <v>42632</v>
      </c>
      <c r="F524">
        <v>6</v>
      </c>
      <c r="G524">
        <v>7243</v>
      </c>
      <c r="H524" t="s">
        <v>42</v>
      </c>
      <c r="J524" t="s">
        <v>14</v>
      </c>
      <c r="K524">
        <v>60</v>
      </c>
      <c r="L524" t="s">
        <v>15</v>
      </c>
    </row>
    <row r="525" spans="1:12">
      <c r="A525" t="e">
        <f ca="1">E00251531353921</f>
        <v>#NAME?</v>
      </c>
      <c r="B525">
        <v>701</v>
      </c>
      <c r="C525" t="s">
        <v>72</v>
      </c>
      <c r="D525" s="1">
        <v>42032</v>
      </c>
      <c r="F525">
        <v>5</v>
      </c>
      <c r="G525">
        <v>6253</v>
      </c>
      <c r="H525" t="s">
        <v>292</v>
      </c>
      <c r="J525" t="s">
        <v>14</v>
      </c>
      <c r="K525">
        <v>58</v>
      </c>
      <c r="L525" t="s">
        <v>15</v>
      </c>
    </row>
    <row r="526" spans="1:12">
      <c r="A526" t="e">
        <f ca="1">E00251510702121</f>
        <v>#NAME?</v>
      </c>
      <c r="B526">
        <v>104</v>
      </c>
      <c r="C526" t="s">
        <v>88</v>
      </c>
      <c r="D526" s="1">
        <v>42887</v>
      </c>
      <c r="F526">
        <v>2</v>
      </c>
      <c r="G526">
        <v>4019</v>
      </c>
      <c r="H526" t="s">
        <v>26</v>
      </c>
      <c r="J526" t="s">
        <v>14</v>
      </c>
      <c r="K526">
        <v>48</v>
      </c>
      <c r="L526" t="s">
        <v>15</v>
      </c>
    </row>
    <row r="527" spans="1:12">
      <c r="A527" t="e">
        <f ca="1">E00251531353921</f>
        <v>#NAME?</v>
      </c>
      <c r="B527">
        <v>701</v>
      </c>
      <c r="C527" t="s">
        <v>72</v>
      </c>
      <c r="D527" s="1">
        <v>42310</v>
      </c>
      <c r="F527">
        <v>6</v>
      </c>
      <c r="G527">
        <v>78050</v>
      </c>
      <c r="H527" t="s">
        <v>197</v>
      </c>
      <c r="J527" t="s">
        <v>14</v>
      </c>
      <c r="K527">
        <v>59</v>
      </c>
      <c r="L527" t="s">
        <v>22</v>
      </c>
    </row>
    <row r="528" spans="1:12">
      <c r="A528" t="e">
        <f ca="1">E00251513359021</f>
        <v>#NAME?</v>
      </c>
      <c r="B528">
        <v>457</v>
      </c>
      <c r="C528" t="s">
        <v>137</v>
      </c>
      <c r="D528" s="1">
        <v>41228</v>
      </c>
      <c r="F528">
        <v>3</v>
      </c>
      <c r="G528">
        <v>4019</v>
      </c>
      <c r="H528" t="s">
        <v>26</v>
      </c>
      <c r="J528" t="s">
        <v>14</v>
      </c>
      <c r="K528">
        <v>57</v>
      </c>
      <c r="L528" t="s">
        <v>15</v>
      </c>
    </row>
    <row r="529" spans="1:12">
      <c r="A529" t="e">
        <f ca="1">E00251513359021</f>
        <v>#NAME?</v>
      </c>
      <c r="B529">
        <v>500</v>
      </c>
      <c r="C529" t="s">
        <v>161</v>
      </c>
      <c r="D529" s="1">
        <v>41037</v>
      </c>
      <c r="F529">
        <v>1</v>
      </c>
      <c r="G529">
        <v>8362</v>
      </c>
      <c r="H529" t="s">
        <v>136</v>
      </c>
      <c r="J529" t="s">
        <v>14</v>
      </c>
      <c r="K529">
        <v>57</v>
      </c>
      <c r="L529" t="s">
        <v>15</v>
      </c>
    </row>
    <row r="530" spans="1:12">
      <c r="A530" t="e">
        <f ca="1">E00251513359021</f>
        <v>#NAME?</v>
      </c>
      <c r="B530">
        <v>500</v>
      </c>
      <c r="C530" t="s">
        <v>161</v>
      </c>
      <c r="D530" s="1">
        <v>41096</v>
      </c>
      <c r="F530">
        <v>3</v>
      </c>
      <c r="G530">
        <v>4019</v>
      </c>
      <c r="H530" t="s">
        <v>26</v>
      </c>
      <c r="J530" t="s">
        <v>14</v>
      </c>
      <c r="K530">
        <v>57</v>
      </c>
      <c r="L530" t="s">
        <v>15</v>
      </c>
    </row>
    <row r="531" spans="1:12">
      <c r="A531" t="e">
        <f ca="1">E00251513359021</f>
        <v>#NAME?</v>
      </c>
      <c r="B531">
        <v>500</v>
      </c>
      <c r="C531" t="s">
        <v>161</v>
      </c>
      <c r="D531" s="1">
        <v>42019</v>
      </c>
      <c r="F531">
        <v>2</v>
      </c>
      <c r="G531">
        <v>7862</v>
      </c>
      <c r="H531" t="s">
        <v>27</v>
      </c>
      <c r="J531" t="s">
        <v>14</v>
      </c>
      <c r="K531">
        <v>59</v>
      </c>
      <c r="L531" t="s">
        <v>22</v>
      </c>
    </row>
    <row r="532" spans="1:12">
      <c r="A532" t="e">
        <f ca="1">E00251513359021</f>
        <v>#NAME?</v>
      </c>
      <c r="B532">
        <v>500</v>
      </c>
      <c r="C532" t="s">
        <v>161</v>
      </c>
      <c r="D532" s="1">
        <v>42353</v>
      </c>
      <c r="F532">
        <v>3</v>
      </c>
      <c r="G532">
        <v>4019</v>
      </c>
      <c r="H532" t="s">
        <v>26</v>
      </c>
      <c r="J532" t="s">
        <v>14</v>
      </c>
      <c r="K532">
        <v>60</v>
      </c>
      <c r="L532" t="s">
        <v>15</v>
      </c>
    </row>
    <row r="533" spans="1:12">
      <c r="A533" t="e">
        <f ca="1">E00251531865821</f>
        <v>#NAME?</v>
      </c>
      <c r="B533">
        <v>702</v>
      </c>
      <c r="C533" t="s">
        <v>293</v>
      </c>
      <c r="D533" s="1">
        <v>42016</v>
      </c>
      <c r="F533">
        <v>6</v>
      </c>
      <c r="G533">
        <v>27800</v>
      </c>
      <c r="H533" t="s">
        <v>145</v>
      </c>
      <c r="J533" t="s">
        <v>14</v>
      </c>
      <c r="K533">
        <v>54</v>
      </c>
      <c r="L533" t="s">
        <v>15</v>
      </c>
    </row>
    <row r="534" spans="1:12">
      <c r="A534" t="e">
        <f ca="1">E00251531865821</f>
        <v>#NAME?</v>
      </c>
      <c r="B534">
        <v>702</v>
      </c>
      <c r="C534" t="s">
        <v>293</v>
      </c>
      <c r="D534" s="1">
        <v>42033</v>
      </c>
      <c r="F534">
        <v>4</v>
      </c>
      <c r="G534">
        <v>69010</v>
      </c>
      <c r="H534" t="s">
        <v>294</v>
      </c>
      <c r="J534" t="s">
        <v>14</v>
      </c>
      <c r="K534">
        <v>54</v>
      </c>
      <c r="L534" t="s">
        <v>15</v>
      </c>
    </row>
    <row r="535" spans="1:12">
      <c r="A535" t="e">
        <f ca="1">E00251513359021</f>
        <v>#NAME?</v>
      </c>
      <c r="B535">
        <v>500</v>
      </c>
      <c r="C535" t="s">
        <v>161</v>
      </c>
      <c r="D535" s="1">
        <v>41459</v>
      </c>
      <c r="F535">
        <v>2</v>
      </c>
      <c r="G535">
        <v>71940</v>
      </c>
      <c r="H535" t="s">
        <v>135</v>
      </c>
      <c r="J535" t="s">
        <v>14</v>
      </c>
      <c r="K535">
        <v>58</v>
      </c>
      <c r="L535" t="s">
        <v>15</v>
      </c>
    </row>
    <row r="536" spans="1:12">
      <c r="A536" t="e">
        <f ca="1">E00251513359021</f>
        <v>#NAME?</v>
      </c>
      <c r="B536">
        <v>500</v>
      </c>
      <c r="C536" t="s">
        <v>161</v>
      </c>
      <c r="D536" s="1">
        <v>41851</v>
      </c>
      <c r="F536">
        <v>1</v>
      </c>
      <c r="G536">
        <v>4019</v>
      </c>
      <c r="H536" t="s">
        <v>26</v>
      </c>
      <c r="J536" t="s">
        <v>14</v>
      </c>
      <c r="K536">
        <v>59</v>
      </c>
      <c r="L536" t="s">
        <v>15</v>
      </c>
    </row>
    <row r="537" spans="1:12">
      <c r="A537" t="e">
        <f ca="1">E00251513359021</f>
        <v>#NAME?</v>
      </c>
      <c r="B537">
        <v>500</v>
      </c>
      <c r="C537" t="s">
        <v>161</v>
      </c>
      <c r="D537" s="1">
        <v>42282</v>
      </c>
      <c r="F537">
        <v>2</v>
      </c>
      <c r="G537">
        <v>49390</v>
      </c>
      <c r="H537" t="s">
        <v>59</v>
      </c>
      <c r="J537" t="s">
        <v>14</v>
      </c>
      <c r="K537">
        <v>60</v>
      </c>
      <c r="L537" t="s">
        <v>15</v>
      </c>
    </row>
    <row r="538" spans="1:12">
      <c r="A538" t="e">
        <f ca="1">E00251531865821</f>
        <v>#NAME?</v>
      </c>
      <c r="B538">
        <v>702</v>
      </c>
      <c r="C538" t="s">
        <v>293</v>
      </c>
      <c r="D538" s="1">
        <v>42076</v>
      </c>
      <c r="F538">
        <v>5</v>
      </c>
      <c r="G538">
        <v>6264</v>
      </c>
      <c r="H538" t="s">
        <v>295</v>
      </c>
      <c r="J538" t="s">
        <v>14</v>
      </c>
      <c r="K538">
        <v>54</v>
      </c>
      <c r="L538" t="s">
        <v>15</v>
      </c>
    </row>
    <row r="539" spans="1:12">
      <c r="A539" t="e">
        <f ca="1">E00251528773221</f>
        <v>#NAME?</v>
      </c>
      <c r="B539">
        <v>276</v>
      </c>
      <c r="C539" t="s">
        <v>122</v>
      </c>
      <c r="D539" s="1">
        <v>40989</v>
      </c>
      <c r="F539">
        <v>1</v>
      </c>
      <c r="G539">
        <v>93</v>
      </c>
      <c r="H539" t="s">
        <v>29</v>
      </c>
      <c r="J539" t="s">
        <v>14</v>
      </c>
      <c r="K539">
        <v>46</v>
      </c>
      <c r="L539" t="s">
        <v>15</v>
      </c>
    </row>
    <row r="540" spans="1:12">
      <c r="A540" t="e">
        <f ca="1">E00251513359021</f>
        <v>#NAME?</v>
      </c>
      <c r="B540">
        <v>500</v>
      </c>
      <c r="C540" t="s">
        <v>161</v>
      </c>
      <c r="D540" s="1">
        <v>42628</v>
      </c>
      <c r="F540">
        <v>4</v>
      </c>
      <c r="G540">
        <v>7910</v>
      </c>
      <c r="H540" t="s">
        <v>296</v>
      </c>
      <c r="J540" t="s">
        <v>14</v>
      </c>
      <c r="K540">
        <v>61</v>
      </c>
      <c r="L540" t="s">
        <v>22</v>
      </c>
    </row>
    <row r="541" spans="1:12">
      <c r="A541" t="e">
        <f ca="1">E00251513359021</f>
        <v>#NAME?</v>
      </c>
      <c r="B541">
        <v>772</v>
      </c>
      <c r="C541" t="s">
        <v>170</v>
      </c>
      <c r="D541" s="1">
        <v>41283</v>
      </c>
      <c r="E541">
        <v>0</v>
      </c>
      <c r="F541">
        <v>4</v>
      </c>
      <c r="G541">
        <v>78830</v>
      </c>
      <c r="H541" t="s">
        <v>297</v>
      </c>
      <c r="J541" t="s">
        <v>34</v>
      </c>
      <c r="K541">
        <v>57</v>
      </c>
      <c r="L541" t="s">
        <v>22</v>
      </c>
    </row>
    <row r="542" spans="1:12">
      <c r="A542" t="e">
        <f ca="1">E00251528773221</f>
        <v>#NAME?</v>
      </c>
      <c r="B542">
        <v>276</v>
      </c>
      <c r="C542" t="s">
        <v>122</v>
      </c>
      <c r="D542" s="1">
        <v>41626</v>
      </c>
      <c r="F542">
        <v>1</v>
      </c>
      <c r="G542">
        <v>4019</v>
      </c>
      <c r="H542" t="s">
        <v>26</v>
      </c>
      <c r="J542" t="s">
        <v>14</v>
      </c>
      <c r="K542">
        <v>48</v>
      </c>
      <c r="L542" t="s">
        <v>15</v>
      </c>
    </row>
    <row r="543" spans="1:12">
      <c r="A543" t="e">
        <f ca="1">E00251531865821</f>
        <v>#NAME?</v>
      </c>
      <c r="B543">
        <v>702</v>
      </c>
      <c r="C543" t="s">
        <v>293</v>
      </c>
      <c r="D543" s="1">
        <v>42829</v>
      </c>
      <c r="F543">
        <v>3</v>
      </c>
      <c r="G543">
        <v>27800</v>
      </c>
      <c r="H543" t="s">
        <v>145</v>
      </c>
      <c r="J543" t="s">
        <v>14</v>
      </c>
      <c r="K543">
        <v>56</v>
      </c>
      <c r="L543" t="s">
        <v>15</v>
      </c>
    </row>
    <row r="544" spans="1:12">
      <c r="A544" t="e">
        <f ca="1">E00251432149421</f>
        <v>#NAME?</v>
      </c>
      <c r="B544">
        <v>451</v>
      </c>
      <c r="C544" t="s">
        <v>102</v>
      </c>
      <c r="D544" s="1">
        <v>41823</v>
      </c>
      <c r="F544">
        <v>2</v>
      </c>
      <c r="G544">
        <v>4019</v>
      </c>
      <c r="H544" t="s">
        <v>26</v>
      </c>
      <c r="J544" t="s">
        <v>14</v>
      </c>
      <c r="K544">
        <v>62</v>
      </c>
      <c r="L544" t="s">
        <v>15</v>
      </c>
    </row>
    <row r="545" spans="1:12">
      <c r="A545" t="e">
        <f ca="1">E00251532063221</f>
        <v>#NAME?</v>
      </c>
      <c r="B545">
        <v>447</v>
      </c>
      <c r="C545" t="s">
        <v>262</v>
      </c>
      <c r="D545" s="1">
        <v>41421</v>
      </c>
      <c r="F545">
        <v>1</v>
      </c>
      <c r="G545">
        <v>7831</v>
      </c>
      <c r="H545" t="s">
        <v>274</v>
      </c>
      <c r="J545" t="s">
        <v>14</v>
      </c>
      <c r="K545">
        <v>48</v>
      </c>
      <c r="L545" t="s">
        <v>22</v>
      </c>
    </row>
    <row r="546" spans="1:12">
      <c r="A546" t="e">
        <f ca="1">E00251532063221</f>
        <v>#NAME?</v>
      </c>
      <c r="B546">
        <v>447</v>
      </c>
      <c r="C546" t="s">
        <v>262</v>
      </c>
      <c r="D546" s="1">
        <v>41619</v>
      </c>
      <c r="F546">
        <v>2</v>
      </c>
      <c r="G546">
        <v>7831</v>
      </c>
      <c r="H546" t="s">
        <v>274</v>
      </c>
      <c r="J546" t="s">
        <v>14</v>
      </c>
      <c r="K546">
        <v>49</v>
      </c>
      <c r="L546" t="s">
        <v>22</v>
      </c>
    </row>
    <row r="547" spans="1:12">
      <c r="A547" t="e">
        <f ca="1">E00251532063221</f>
        <v>#NAME?</v>
      </c>
      <c r="B547">
        <v>447</v>
      </c>
      <c r="C547" t="s">
        <v>262</v>
      </c>
      <c r="D547" s="1">
        <v>42095</v>
      </c>
      <c r="F547">
        <v>3</v>
      </c>
      <c r="G547">
        <v>4019</v>
      </c>
      <c r="H547" t="s">
        <v>26</v>
      </c>
      <c r="J547" t="s">
        <v>14</v>
      </c>
      <c r="K547">
        <v>50</v>
      </c>
      <c r="L547" t="s">
        <v>15</v>
      </c>
    </row>
    <row r="548" spans="1:12">
      <c r="A548" t="e">
        <f ca="1">E00251516995721</f>
        <v>#NAME?</v>
      </c>
      <c r="B548">
        <v>1929</v>
      </c>
      <c r="C548" t="s">
        <v>195</v>
      </c>
      <c r="D548" s="1">
        <v>42059</v>
      </c>
      <c r="F548">
        <v>1</v>
      </c>
      <c r="G548">
        <v>7836</v>
      </c>
      <c r="H548" t="s">
        <v>298</v>
      </c>
      <c r="J548" t="s">
        <v>14</v>
      </c>
      <c r="K548">
        <v>42</v>
      </c>
      <c r="L548" t="s">
        <v>22</v>
      </c>
    </row>
    <row r="549" spans="1:12">
      <c r="A549" t="e">
        <f ca="1">E00251531353921</f>
        <v>#NAME?</v>
      </c>
      <c r="B549">
        <v>701</v>
      </c>
      <c r="C549" t="s">
        <v>72</v>
      </c>
      <c r="D549" s="1">
        <v>42136</v>
      </c>
      <c r="F549">
        <v>3</v>
      </c>
      <c r="G549">
        <v>27800</v>
      </c>
      <c r="H549" t="s">
        <v>145</v>
      </c>
      <c r="J549" t="s">
        <v>14</v>
      </c>
      <c r="K549">
        <v>59</v>
      </c>
      <c r="L549" t="s">
        <v>15</v>
      </c>
    </row>
    <row r="550" spans="1:12">
      <c r="A550" t="e">
        <f ca="1">E00251531353921</f>
        <v>#NAME?</v>
      </c>
      <c r="B550">
        <v>701</v>
      </c>
      <c r="C550" t="s">
        <v>72</v>
      </c>
      <c r="D550" s="1">
        <v>42170</v>
      </c>
      <c r="F550">
        <v>1</v>
      </c>
      <c r="G550">
        <v>27800</v>
      </c>
      <c r="H550" t="s">
        <v>145</v>
      </c>
      <c r="J550" t="s">
        <v>14</v>
      </c>
      <c r="K550">
        <v>59</v>
      </c>
      <c r="L550" t="s">
        <v>15</v>
      </c>
    </row>
    <row r="551" spans="1:12">
      <c r="A551" t="e">
        <f ca="1">E00251432149421</f>
        <v>#NAME?</v>
      </c>
      <c r="B551">
        <v>451</v>
      </c>
      <c r="C551" t="s">
        <v>102</v>
      </c>
      <c r="D551" s="1">
        <v>41446</v>
      </c>
      <c r="F551">
        <v>1</v>
      </c>
      <c r="G551">
        <v>38619</v>
      </c>
      <c r="H551" t="s">
        <v>299</v>
      </c>
      <c r="J551" t="s">
        <v>14</v>
      </c>
      <c r="K551">
        <v>61</v>
      </c>
      <c r="L551" t="s">
        <v>15</v>
      </c>
    </row>
    <row r="552" spans="1:12">
      <c r="A552" t="e">
        <f ca="1">E00251432149421</f>
        <v>#NAME?</v>
      </c>
      <c r="B552">
        <v>451</v>
      </c>
      <c r="C552" t="s">
        <v>102</v>
      </c>
      <c r="D552" s="1">
        <v>42460</v>
      </c>
      <c r="F552">
        <v>3</v>
      </c>
      <c r="G552">
        <v>4139</v>
      </c>
      <c r="H552" t="s">
        <v>300</v>
      </c>
      <c r="J552" t="s">
        <v>14</v>
      </c>
      <c r="K552">
        <v>63</v>
      </c>
      <c r="L552" t="s">
        <v>15</v>
      </c>
    </row>
    <row r="553" spans="1:12">
      <c r="A553" t="e">
        <f ca="1">E00251432149421</f>
        <v>#NAME?</v>
      </c>
      <c r="B553">
        <v>451</v>
      </c>
      <c r="C553" t="s">
        <v>102</v>
      </c>
      <c r="D553" s="1">
        <v>42709</v>
      </c>
      <c r="F553">
        <v>3</v>
      </c>
      <c r="G553">
        <v>2729</v>
      </c>
      <c r="H553" t="s">
        <v>115</v>
      </c>
      <c r="J553" t="s">
        <v>14</v>
      </c>
      <c r="K553">
        <v>64</v>
      </c>
      <c r="L553" t="s">
        <v>15</v>
      </c>
    </row>
    <row r="554" spans="1:12">
      <c r="A554" t="e">
        <f ca="1">E00251432149421</f>
        <v>#NAME?</v>
      </c>
      <c r="B554">
        <v>451</v>
      </c>
      <c r="C554" t="s">
        <v>102</v>
      </c>
      <c r="D554" s="1">
        <v>42709</v>
      </c>
      <c r="F554">
        <v>4</v>
      </c>
      <c r="G554">
        <v>2449</v>
      </c>
      <c r="H554" t="s">
        <v>53</v>
      </c>
      <c r="J554" t="s">
        <v>14</v>
      </c>
      <c r="K554">
        <v>64</v>
      </c>
      <c r="L554" t="s">
        <v>15</v>
      </c>
    </row>
    <row r="555" spans="1:12">
      <c r="A555" t="e">
        <f ca="1">E00251531353921</f>
        <v>#NAME?</v>
      </c>
      <c r="B555">
        <v>701</v>
      </c>
      <c r="C555" t="s">
        <v>72</v>
      </c>
      <c r="D555" s="1">
        <v>42268</v>
      </c>
      <c r="F555">
        <v>3</v>
      </c>
      <c r="G555">
        <v>7062</v>
      </c>
      <c r="H555" t="s">
        <v>97</v>
      </c>
      <c r="J555" t="s">
        <v>14</v>
      </c>
      <c r="K555">
        <v>59</v>
      </c>
      <c r="L555" t="s">
        <v>15</v>
      </c>
    </row>
    <row r="556" spans="1:12">
      <c r="A556" t="e">
        <f ca="1">E00251432149421</f>
        <v>#NAME?</v>
      </c>
      <c r="B556">
        <v>451</v>
      </c>
      <c r="C556" t="s">
        <v>102</v>
      </c>
      <c r="D556" s="1">
        <v>42774</v>
      </c>
      <c r="F556">
        <v>1</v>
      </c>
      <c r="G556">
        <v>7291</v>
      </c>
      <c r="H556" t="s">
        <v>163</v>
      </c>
      <c r="J556" t="s">
        <v>14</v>
      </c>
      <c r="K556">
        <v>64</v>
      </c>
      <c r="L556" t="s">
        <v>15</v>
      </c>
    </row>
    <row r="557" spans="1:12">
      <c r="A557" t="e">
        <f ca="1">E00251432149421</f>
        <v>#NAME?</v>
      </c>
      <c r="B557">
        <v>7207</v>
      </c>
      <c r="C557" t="s">
        <v>287</v>
      </c>
      <c r="D557" s="1">
        <v>41916</v>
      </c>
      <c r="F557">
        <v>1</v>
      </c>
      <c r="G557">
        <v>7243</v>
      </c>
      <c r="H557" t="s">
        <v>42</v>
      </c>
      <c r="I557" t="s">
        <v>148</v>
      </c>
      <c r="J557" t="s">
        <v>57</v>
      </c>
      <c r="K557">
        <v>62</v>
      </c>
      <c r="L557" t="s">
        <v>15</v>
      </c>
    </row>
    <row r="558" spans="1:12">
      <c r="A558" t="e">
        <f ca="1">E00251432149421</f>
        <v>#NAME?</v>
      </c>
      <c r="B558">
        <v>451</v>
      </c>
      <c r="C558" t="s">
        <v>102</v>
      </c>
      <c r="D558" s="1">
        <v>42991</v>
      </c>
      <c r="F558">
        <v>1</v>
      </c>
      <c r="G558">
        <v>37272</v>
      </c>
      <c r="H558" t="s">
        <v>301</v>
      </c>
      <c r="J558" t="s">
        <v>14</v>
      </c>
      <c r="K558">
        <v>65</v>
      </c>
      <c r="L558" t="s">
        <v>15</v>
      </c>
    </row>
    <row r="559" spans="1:12">
      <c r="A559" t="e">
        <f ca="1">E00251432149421</f>
        <v>#NAME?</v>
      </c>
      <c r="B559">
        <v>451</v>
      </c>
      <c r="C559" t="s">
        <v>102</v>
      </c>
      <c r="D559" s="1">
        <v>41808</v>
      </c>
      <c r="F559">
        <v>2</v>
      </c>
      <c r="G559">
        <v>2448</v>
      </c>
      <c r="H559" t="s">
        <v>19</v>
      </c>
      <c r="J559" t="s">
        <v>14</v>
      </c>
      <c r="K559">
        <v>62</v>
      </c>
      <c r="L559" t="s">
        <v>15</v>
      </c>
    </row>
    <row r="560" spans="1:12">
      <c r="A560" t="e">
        <f ca="1">E00251510702121</f>
        <v>#NAME?</v>
      </c>
      <c r="B560">
        <v>104</v>
      </c>
      <c r="C560" t="s">
        <v>88</v>
      </c>
      <c r="D560" s="1">
        <v>42716</v>
      </c>
      <c r="F560">
        <v>1</v>
      </c>
      <c r="G560">
        <v>49390</v>
      </c>
      <c r="H560" t="s">
        <v>59</v>
      </c>
      <c r="J560" t="s">
        <v>14</v>
      </c>
      <c r="K560">
        <v>48</v>
      </c>
      <c r="L560" t="s">
        <v>15</v>
      </c>
    </row>
    <row r="561" spans="1:12">
      <c r="A561" t="e">
        <f ca="1">E00251510702121</f>
        <v>#NAME?</v>
      </c>
      <c r="B561">
        <v>104</v>
      </c>
      <c r="C561" t="s">
        <v>88</v>
      </c>
      <c r="D561" s="1">
        <v>42887</v>
      </c>
      <c r="F561">
        <v>1</v>
      </c>
      <c r="G561">
        <v>4019</v>
      </c>
      <c r="H561" t="s">
        <v>26</v>
      </c>
      <c r="J561" t="s">
        <v>14</v>
      </c>
      <c r="K561">
        <v>48</v>
      </c>
      <c r="L561" t="s">
        <v>15</v>
      </c>
    </row>
    <row r="562" spans="1:12">
      <c r="A562" t="e">
        <f ca="1">E00251432149421</f>
        <v>#NAME?</v>
      </c>
      <c r="B562">
        <v>451</v>
      </c>
      <c r="C562" t="s">
        <v>102</v>
      </c>
      <c r="D562" s="1">
        <v>42073</v>
      </c>
      <c r="F562">
        <v>2</v>
      </c>
      <c r="G562">
        <v>7243</v>
      </c>
      <c r="H562" t="s">
        <v>42</v>
      </c>
      <c r="J562" t="s">
        <v>14</v>
      </c>
      <c r="K562">
        <v>62</v>
      </c>
      <c r="L562" t="s">
        <v>15</v>
      </c>
    </row>
    <row r="563" spans="1:12">
      <c r="A563" t="e">
        <f ca="1">E00251432149421</f>
        <v>#NAME?</v>
      </c>
      <c r="B563">
        <v>451</v>
      </c>
      <c r="C563" t="s">
        <v>102</v>
      </c>
      <c r="D563" s="1">
        <v>42383</v>
      </c>
      <c r="F563">
        <v>5</v>
      </c>
      <c r="G563">
        <v>4019</v>
      </c>
      <c r="H563" t="s">
        <v>26</v>
      </c>
      <c r="J563" t="s">
        <v>14</v>
      </c>
      <c r="K563">
        <v>63</v>
      </c>
      <c r="L563" t="s">
        <v>15</v>
      </c>
    </row>
    <row r="564" spans="1:12">
      <c r="A564" t="e">
        <f ca="1">E00251432149421</f>
        <v>#NAME?</v>
      </c>
      <c r="B564">
        <v>451</v>
      </c>
      <c r="C564" t="s">
        <v>102</v>
      </c>
      <c r="D564" s="1">
        <v>42709</v>
      </c>
      <c r="F564">
        <v>2</v>
      </c>
      <c r="G564">
        <v>7831</v>
      </c>
      <c r="H564" t="s">
        <v>274</v>
      </c>
      <c r="J564" t="s">
        <v>14</v>
      </c>
      <c r="K564">
        <v>64</v>
      </c>
      <c r="L564" t="s">
        <v>22</v>
      </c>
    </row>
    <row r="565" spans="1:12">
      <c r="A565" t="e">
        <f ca="1">E00251418205021</f>
        <v>#NAME?</v>
      </c>
      <c r="B565">
        <v>48</v>
      </c>
      <c r="C565" t="s">
        <v>249</v>
      </c>
      <c r="D565" s="1">
        <v>42828</v>
      </c>
      <c r="F565">
        <v>2</v>
      </c>
      <c r="G565">
        <v>4549</v>
      </c>
      <c r="H565" t="s">
        <v>69</v>
      </c>
      <c r="J565" t="s">
        <v>14</v>
      </c>
      <c r="K565">
        <v>48</v>
      </c>
      <c r="L565" t="s">
        <v>15</v>
      </c>
    </row>
    <row r="566" spans="1:12">
      <c r="A566" t="e">
        <f ca="1">E00251516995721</f>
        <v>#NAME?</v>
      </c>
      <c r="B566">
        <v>1929</v>
      </c>
      <c r="C566" t="s">
        <v>195</v>
      </c>
      <c r="D566" s="1">
        <v>41933</v>
      </c>
      <c r="F566">
        <v>1</v>
      </c>
      <c r="G566">
        <v>7836</v>
      </c>
      <c r="H566" t="s">
        <v>298</v>
      </c>
      <c r="J566" t="s">
        <v>14</v>
      </c>
      <c r="K566">
        <v>41</v>
      </c>
      <c r="L566" t="s">
        <v>22</v>
      </c>
    </row>
    <row r="567" spans="1:12">
      <c r="A567" t="e">
        <f ca="1">E00251531353921</f>
        <v>#NAME?</v>
      </c>
      <c r="B567">
        <v>701</v>
      </c>
      <c r="C567" t="s">
        <v>72</v>
      </c>
      <c r="D567" s="1">
        <v>42695</v>
      </c>
      <c r="F567">
        <v>6</v>
      </c>
      <c r="G567">
        <v>6253</v>
      </c>
      <c r="H567" t="s">
        <v>292</v>
      </c>
      <c r="J567" t="s">
        <v>14</v>
      </c>
      <c r="K567">
        <v>60</v>
      </c>
      <c r="L567" t="s">
        <v>15</v>
      </c>
    </row>
    <row r="568" spans="1:12">
      <c r="A568" t="e">
        <f ca="1">E00251531353921</f>
        <v>#NAME?</v>
      </c>
      <c r="B568">
        <v>701</v>
      </c>
      <c r="C568" t="s">
        <v>72</v>
      </c>
      <c r="D568" s="1">
        <v>41897</v>
      </c>
      <c r="F568">
        <v>5</v>
      </c>
      <c r="G568">
        <v>7062</v>
      </c>
      <c r="H568" t="s">
        <v>97</v>
      </c>
      <c r="J568" t="s">
        <v>14</v>
      </c>
      <c r="K568">
        <v>58</v>
      </c>
      <c r="L568" t="s">
        <v>15</v>
      </c>
    </row>
    <row r="569" spans="1:12">
      <c r="A569" t="e">
        <f ca="1">E00251531353921</f>
        <v>#NAME?</v>
      </c>
      <c r="B569">
        <v>701</v>
      </c>
      <c r="C569" t="s">
        <v>72</v>
      </c>
      <c r="D569" s="1">
        <v>42846</v>
      </c>
      <c r="F569">
        <v>1</v>
      </c>
      <c r="G569">
        <v>5369</v>
      </c>
      <c r="H569" t="s">
        <v>253</v>
      </c>
      <c r="J569" t="s">
        <v>14</v>
      </c>
      <c r="K569">
        <v>61</v>
      </c>
      <c r="L569" t="s">
        <v>15</v>
      </c>
    </row>
    <row r="570" spans="1:12">
      <c r="A570" t="e">
        <f t="shared" ref="A570:A576" ca="1" si="4">E00251439068821</f>
        <v>#NAME?</v>
      </c>
      <c r="B570">
        <v>701</v>
      </c>
      <c r="C570" t="s">
        <v>72</v>
      </c>
      <c r="D570" s="1">
        <v>42913</v>
      </c>
      <c r="F570">
        <v>6</v>
      </c>
      <c r="G570">
        <v>3004</v>
      </c>
      <c r="H570" t="s">
        <v>104</v>
      </c>
      <c r="J570" t="s">
        <v>14</v>
      </c>
      <c r="K570">
        <v>54</v>
      </c>
      <c r="L570" t="s">
        <v>15</v>
      </c>
    </row>
    <row r="571" spans="1:12">
      <c r="A571" t="e">
        <f t="shared" ca="1" si="4"/>
        <v>#NAME?</v>
      </c>
      <c r="B571">
        <v>701</v>
      </c>
      <c r="C571" t="s">
        <v>72</v>
      </c>
      <c r="D571" s="1">
        <v>41036</v>
      </c>
      <c r="F571">
        <v>1</v>
      </c>
      <c r="G571">
        <v>56400</v>
      </c>
      <c r="H571" t="s">
        <v>91</v>
      </c>
      <c r="J571" t="s">
        <v>14</v>
      </c>
      <c r="K571">
        <v>49</v>
      </c>
      <c r="L571" t="s">
        <v>15</v>
      </c>
    </row>
    <row r="572" spans="1:12">
      <c r="A572" t="e">
        <f t="shared" ca="1" si="4"/>
        <v>#NAME?</v>
      </c>
      <c r="B572">
        <v>701</v>
      </c>
      <c r="C572" t="s">
        <v>72</v>
      </c>
      <c r="D572" s="1">
        <v>41436</v>
      </c>
      <c r="F572">
        <v>2</v>
      </c>
      <c r="G572">
        <v>78050</v>
      </c>
      <c r="H572" t="s">
        <v>197</v>
      </c>
      <c r="J572" t="s">
        <v>14</v>
      </c>
      <c r="K572">
        <v>50</v>
      </c>
      <c r="L572" t="s">
        <v>22</v>
      </c>
    </row>
    <row r="573" spans="1:12">
      <c r="A573" t="e">
        <f t="shared" ca="1" si="4"/>
        <v>#NAME?</v>
      </c>
      <c r="B573">
        <v>701</v>
      </c>
      <c r="C573" t="s">
        <v>72</v>
      </c>
      <c r="D573" s="1">
        <v>42884</v>
      </c>
      <c r="F573">
        <v>6</v>
      </c>
      <c r="G573">
        <v>4779</v>
      </c>
      <c r="H573" t="s">
        <v>231</v>
      </c>
      <c r="J573" t="s">
        <v>14</v>
      </c>
      <c r="K573">
        <v>54</v>
      </c>
      <c r="L573" t="s">
        <v>15</v>
      </c>
    </row>
    <row r="574" spans="1:12">
      <c r="A574" t="e">
        <f t="shared" ca="1" si="4"/>
        <v>#NAME?</v>
      </c>
      <c r="B574">
        <v>355</v>
      </c>
      <c r="C574" t="s">
        <v>302</v>
      </c>
      <c r="D574" s="1">
        <v>41917</v>
      </c>
      <c r="F574">
        <v>4</v>
      </c>
      <c r="G574">
        <v>3004</v>
      </c>
      <c r="H574" t="s">
        <v>104</v>
      </c>
      <c r="J574" t="s">
        <v>14</v>
      </c>
      <c r="K574">
        <v>51</v>
      </c>
      <c r="L574" t="s">
        <v>15</v>
      </c>
    </row>
    <row r="575" spans="1:12">
      <c r="A575" t="e">
        <f t="shared" ca="1" si="4"/>
        <v>#NAME?</v>
      </c>
      <c r="B575">
        <v>701</v>
      </c>
      <c r="C575" t="s">
        <v>72</v>
      </c>
      <c r="D575" s="1">
        <v>40956</v>
      </c>
      <c r="F575">
        <v>5</v>
      </c>
      <c r="G575">
        <v>2724</v>
      </c>
      <c r="H575" t="s">
        <v>73</v>
      </c>
      <c r="J575" t="s">
        <v>14</v>
      </c>
      <c r="K575">
        <v>49</v>
      </c>
      <c r="L575" t="s">
        <v>15</v>
      </c>
    </row>
    <row r="576" spans="1:12">
      <c r="A576" t="e">
        <f t="shared" ca="1" si="4"/>
        <v>#NAME?</v>
      </c>
      <c r="B576">
        <v>701</v>
      </c>
      <c r="C576" t="s">
        <v>72</v>
      </c>
      <c r="D576" s="1">
        <v>42328</v>
      </c>
      <c r="F576">
        <v>5</v>
      </c>
      <c r="G576">
        <v>3004</v>
      </c>
      <c r="H576" t="s">
        <v>104</v>
      </c>
      <c r="J576" t="s">
        <v>14</v>
      </c>
      <c r="K576">
        <v>52</v>
      </c>
      <c r="L576" t="s">
        <v>15</v>
      </c>
    </row>
    <row r="577" spans="1:12">
      <c r="A577" t="e">
        <f ca="1">E00251513359021</f>
        <v>#NAME?</v>
      </c>
      <c r="B577">
        <v>6046</v>
      </c>
      <c r="C577" t="s">
        <v>98</v>
      </c>
      <c r="D577" s="1">
        <v>42457</v>
      </c>
      <c r="F577">
        <v>1</v>
      </c>
      <c r="G577">
        <v>43885</v>
      </c>
      <c r="H577" t="s">
        <v>303</v>
      </c>
      <c r="I577" t="s">
        <v>56</v>
      </c>
      <c r="J577" t="s">
        <v>57</v>
      </c>
      <c r="K577">
        <v>61</v>
      </c>
      <c r="L577" t="s">
        <v>15</v>
      </c>
    </row>
    <row r="578" spans="1:12">
      <c r="A578" t="e">
        <f ca="1">E00251531865821</f>
        <v>#NAME?</v>
      </c>
      <c r="B578">
        <v>702</v>
      </c>
      <c r="C578" t="s">
        <v>293</v>
      </c>
      <c r="D578" s="1">
        <v>42409</v>
      </c>
      <c r="F578">
        <v>4</v>
      </c>
      <c r="G578">
        <v>53019</v>
      </c>
      <c r="H578" t="s">
        <v>304</v>
      </c>
      <c r="J578" t="s">
        <v>14</v>
      </c>
      <c r="K578">
        <v>55</v>
      </c>
      <c r="L578" t="s">
        <v>15</v>
      </c>
    </row>
    <row r="579" spans="1:12">
      <c r="A579" t="e">
        <f ca="1">E00251531865821</f>
        <v>#NAME?</v>
      </c>
      <c r="B579">
        <v>702</v>
      </c>
      <c r="C579" t="s">
        <v>293</v>
      </c>
      <c r="D579" s="1">
        <v>42410</v>
      </c>
      <c r="F579">
        <v>4</v>
      </c>
      <c r="G579">
        <v>53019</v>
      </c>
      <c r="H579" t="s">
        <v>304</v>
      </c>
      <c r="J579" t="s">
        <v>14</v>
      </c>
      <c r="K579">
        <v>55</v>
      </c>
      <c r="L579" t="s">
        <v>15</v>
      </c>
    </row>
    <row r="580" spans="1:12">
      <c r="A580" t="e">
        <f ca="1">E00251510702121</f>
        <v>#NAME?</v>
      </c>
      <c r="B580">
        <v>104</v>
      </c>
      <c r="C580" t="s">
        <v>88</v>
      </c>
      <c r="D580" s="1">
        <v>41831</v>
      </c>
      <c r="F580">
        <v>1</v>
      </c>
      <c r="G580">
        <v>4779</v>
      </c>
      <c r="H580" t="s">
        <v>231</v>
      </c>
      <c r="J580" t="s">
        <v>14</v>
      </c>
      <c r="K580">
        <v>45</v>
      </c>
      <c r="L580" t="s">
        <v>15</v>
      </c>
    </row>
    <row r="581" spans="1:12">
      <c r="A581" t="e">
        <f ca="1">E00251531865821</f>
        <v>#NAME?</v>
      </c>
      <c r="B581">
        <v>702</v>
      </c>
      <c r="C581" t="s">
        <v>293</v>
      </c>
      <c r="D581" s="1">
        <v>42871</v>
      </c>
      <c r="F581">
        <v>2</v>
      </c>
      <c r="G581">
        <v>2724</v>
      </c>
      <c r="H581" t="s">
        <v>73</v>
      </c>
      <c r="J581" t="s">
        <v>14</v>
      </c>
      <c r="K581">
        <v>56</v>
      </c>
      <c r="L581" t="s">
        <v>15</v>
      </c>
    </row>
    <row r="582" spans="1:12">
      <c r="A582" t="e">
        <f ca="1">E00251531865821</f>
        <v>#NAME?</v>
      </c>
      <c r="B582">
        <v>702</v>
      </c>
      <c r="C582" t="s">
        <v>293</v>
      </c>
      <c r="D582" s="1">
        <v>42929</v>
      </c>
      <c r="F582">
        <v>4</v>
      </c>
      <c r="G582">
        <v>27800</v>
      </c>
      <c r="H582" t="s">
        <v>145</v>
      </c>
      <c r="J582" t="s">
        <v>14</v>
      </c>
      <c r="K582">
        <v>56</v>
      </c>
      <c r="L582" t="s">
        <v>15</v>
      </c>
    </row>
    <row r="583" spans="1:12">
      <c r="A583" t="e">
        <f ca="1">E00251531865821</f>
        <v>#NAME?</v>
      </c>
      <c r="B583">
        <v>703</v>
      </c>
      <c r="C583" t="s">
        <v>305</v>
      </c>
      <c r="D583" s="1">
        <v>42154</v>
      </c>
      <c r="F583">
        <v>1</v>
      </c>
      <c r="G583">
        <v>4640</v>
      </c>
      <c r="H583" t="s">
        <v>306</v>
      </c>
      <c r="J583" t="s">
        <v>14</v>
      </c>
      <c r="K583">
        <v>54</v>
      </c>
      <c r="L583" t="s">
        <v>15</v>
      </c>
    </row>
    <row r="584" spans="1:12">
      <c r="A584" t="e">
        <f ca="1">E00251439068821</f>
        <v>#NAME?</v>
      </c>
      <c r="B584">
        <v>701</v>
      </c>
      <c r="C584" t="s">
        <v>72</v>
      </c>
      <c r="D584" s="1">
        <v>42996</v>
      </c>
      <c r="F584">
        <v>4</v>
      </c>
      <c r="G584">
        <v>4779</v>
      </c>
      <c r="H584" t="s">
        <v>231</v>
      </c>
      <c r="J584" t="s">
        <v>14</v>
      </c>
      <c r="K584">
        <v>54</v>
      </c>
      <c r="L584" t="s">
        <v>15</v>
      </c>
    </row>
    <row r="585" spans="1:12">
      <c r="A585" t="e">
        <f ca="1">E00251510702121</f>
        <v>#NAME?</v>
      </c>
      <c r="B585">
        <v>104</v>
      </c>
      <c r="C585" t="s">
        <v>88</v>
      </c>
      <c r="D585" s="1">
        <v>42020</v>
      </c>
      <c r="F585">
        <v>1</v>
      </c>
      <c r="G585">
        <v>49390</v>
      </c>
      <c r="H585" t="s">
        <v>59</v>
      </c>
      <c r="J585" t="s">
        <v>14</v>
      </c>
      <c r="K585">
        <v>46</v>
      </c>
      <c r="L585" t="s">
        <v>15</v>
      </c>
    </row>
    <row r="586" spans="1:12">
      <c r="A586" t="e">
        <f ca="1">E00251510702121</f>
        <v>#NAME?</v>
      </c>
      <c r="B586">
        <v>104</v>
      </c>
      <c r="C586" t="s">
        <v>88</v>
      </c>
      <c r="D586" s="1">
        <v>42803</v>
      </c>
      <c r="F586">
        <v>2</v>
      </c>
      <c r="G586">
        <v>49390</v>
      </c>
      <c r="H586" t="s">
        <v>59</v>
      </c>
      <c r="J586" t="s">
        <v>14</v>
      </c>
      <c r="K586">
        <v>48</v>
      </c>
      <c r="L586" t="s">
        <v>15</v>
      </c>
    </row>
    <row r="587" spans="1:12">
      <c r="A587" t="e">
        <f ca="1">E00251532259321</f>
        <v>#NAME?</v>
      </c>
      <c r="B587">
        <v>497</v>
      </c>
      <c r="C587" t="s">
        <v>141</v>
      </c>
      <c r="D587" s="1">
        <v>41753</v>
      </c>
      <c r="F587">
        <v>1</v>
      </c>
      <c r="G587">
        <v>5282</v>
      </c>
      <c r="H587" t="s">
        <v>307</v>
      </c>
      <c r="J587" t="s">
        <v>14</v>
      </c>
      <c r="K587">
        <v>47</v>
      </c>
      <c r="L587" t="s">
        <v>15</v>
      </c>
    </row>
    <row r="588" spans="1:12">
      <c r="A588" t="e">
        <f ca="1">E00251430366921</f>
        <v>#NAME?</v>
      </c>
      <c r="B588">
        <v>489</v>
      </c>
      <c r="C588" t="s">
        <v>100</v>
      </c>
      <c r="D588" s="1">
        <v>41281</v>
      </c>
      <c r="F588">
        <v>2</v>
      </c>
      <c r="G588">
        <v>4019</v>
      </c>
      <c r="H588" t="s">
        <v>26</v>
      </c>
      <c r="J588" t="s">
        <v>14</v>
      </c>
      <c r="K588">
        <v>49</v>
      </c>
      <c r="L588" t="s">
        <v>15</v>
      </c>
    </row>
    <row r="589" spans="1:12">
      <c r="A589" t="e">
        <f ca="1">E00251439068821</f>
        <v>#NAME?</v>
      </c>
      <c r="B589">
        <v>701</v>
      </c>
      <c r="C589" t="s">
        <v>72</v>
      </c>
      <c r="D589" s="1">
        <v>42899</v>
      </c>
      <c r="F589">
        <v>3</v>
      </c>
      <c r="G589">
        <v>7243</v>
      </c>
      <c r="H589" t="s">
        <v>42</v>
      </c>
      <c r="J589" t="s">
        <v>14</v>
      </c>
      <c r="K589">
        <v>54</v>
      </c>
      <c r="L589" t="s">
        <v>15</v>
      </c>
    </row>
    <row r="590" spans="1:12">
      <c r="A590" t="e">
        <f ca="1">E00251617721821</f>
        <v>#NAME?</v>
      </c>
      <c r="B590">
        <v>184</v>
      </c>
      <c r="C590" t="s">
        <v>290</v>
      </c>
      <c r="D590" s="1">
        <v>40981</v>
      </c>
      <c r="F590">
        <v>2</v>
      </c>
      <c r="G590">
        <v>4019</v>
      </c>
      <c r="H590" t="s">
        <v>26</v>
      </c>
      <c r="J590" t="s">
        <v>14</v>
      </c>
      <c r="K590">
        <v>38</v>
      </c>
      <c r="L590" t="s">
        <v>15</v>
      </c>
    </row>
    <row r="591" spans="1:12">
      <c r="A591" t="e">
        <f ca="1">E00251439068821</f>
        <v>#NAME?</v>
      </c>
      <c r="B591">
        <v>701</v>
      </c>
      <c r="C591" t="s">
        <v>72</v>
      </c>
      <c r="D591" s="1">
        <v>42986</v>
      </c>
      <c r="F591">
        <v>5</v>
      </c>
      <c r="G591">
        <v>4779</v>
      </c>
      <c r="H591" t="s">
        <v>231</v>
      </c>
      <c r="J591" t="s">
        <v>14</v>
      </c>
      <c r="K591">
        <v>54</v>
      </c>
      <c r="L591" t="s">
        <v>15</v>
      </c>
    </row>
    <row r="592" spans="1:12">
      <c r="A592" t="e">
        <f ca="1">E00251439068821</f>
        <v>#NAME?</v>
      </c>
      <c r="B592">
        <v>744</v>
      </c>
      <c r="C592" t="s">
        <v>308</v>
      </c>
      <c r="D592" s="1">
        <v>42904</v>
      </c>
      <c r="F592">
        <v>1</v>
      </c>
      <c r="G592">
        <v>7242</v>
      </c>
      <c r="H592" t="s">
        <v>93</v>
      </c>
      <c r="I592" t="s">
        <v>56</v>
      </c>
      <c r="J592" t="s">
        <v>57</v>
      </c>
      <c r="K592">
        <v>54</v>
      </c>
      <c r="L592" t="s">
        <v>15</v>
      </c>
    </row>
    <row r="593" spans="1:12">
      <c r="A593" t="e">
        <f ca="1">E00251532063221</f>
        <v>#NAME?</v>
      </c>
      <c r="B593">
        <v>447</v>
      </c>
      <c r="C593" t="s">
        <v>262</v>
      </c>
      <c r="D593" s="1">
        <v>42475</v>
      </c>
      <c r="F593">
        <v>2</v>
      </c>
      <c r="G593">
        <v>4019</v>
      </c>
      <c r="H593" t="s">
        <v>26</v>
      </c>
      <c r="J593" t="s">
        <v>14</v>
      </c>
      <c r="K593">
        <v>51</v>
      </c>
      <c r="L593" t="s">
        <v>15</v>
      </c>
    </row>
    <row r="594" spans="1:12">
      <c r="A594" t="e">
        <f ca="1">E00251532063221</f>
        <v>#NAME?</v>
      </c>
      <c r="B594">
        <v>447</v>
      </c>
      <c r="C594" t="s">
        <v>262</v>
      </c>
      <c r="D594" s="1">
        <v>42718</v>
      </c>
      <c r="F594">
        <v>2</v>
      </c>
      <c r="G594">
        <v>78057</v>
      </c>
      <c r="H594" t="s">
        <v>140</v>
      </c>
      <c r="J594" t="s">
        <v>14</v>
      </c>
      <c r="K594">
        <v>52</v>
      </c>
      <c r="L594" t="s">
        <v>22</v>
      </c>
    </row>
    <row r="595" spans="1:12">
      <c r="A595" t="e">
        <f ca="1">E00251527027521</f>
        <v>#NAME?</v>
      </c>
      <c r="B595">
        <v>29</v>
      </c>
      <c r="C595" t="s">
        <v>309</v>
      </c>
      <c r="D595" s="1">
        <v>42068</v>
      </c>
      <c r="F595">
        <v>1</v>
      </c>
      <c r="G595">
        <v>7999</v>
      </c>
      <c r="H595" t="s">
        <v>80</v>
      </c>
      <c r="J595" t="s">
        <v>14</v>
      </c>
      <c r="K595">
        <v>54</v>
      </c>
      <c r="L595" t="s">
        <v>15</v>
      </c>
    </row>
    <row r="596" spans="1:12">
      <c r="A596" t="e">
        <f ca="1">E00251527027521</f>
        <v>#NAME?</v>
      </c>
      <c r="B596">
        <v>29</v>
      </c>
      <c r="C596" t="s">
        <v>309</v>
      </c>
      <c r="D596" s="1">
        <v>42101</v>
      </c>
      <c r="F596">
        <v>1</v>
      </c>
      <c r="G596">
        <v>70581</v>
      </c>
      <c r="H596" t="s">
        <v>310</v>
      </c>
      <c r="J596" t="s">
        <v>14</v>
      </c>
      <c r="K596">
        <v>54</v>
      </c>
      <c r="L596" t="s">
        <v>15</v>
      </c>
    </row>
    <row r="597" spans="1:12">
      <c r="A597" t="e">
        <f ca="1">E00251531865821</f>
        <v>#NAME?</v>
      </c>
      <c r="B597">
        <v>702</v>
      </c>
      <c r="C597" t="s">
        <v>293</v>
      </c>
      <c r="D597" s="1">
        <v>42571</v>
      </c>
      <c r="F597">
        <v>5</v>
      </c>
      <c r="G597">
        <v>53019</v>
      </c>
      <c r="H597" t="s">
        <v>304</v>
      </c>
      <c r="J597" t="s">
        <v>14</v>
      </c>
      <c r="K597">
        <v>55</v>
      </c>
      <c r="L597" t="s">
        <v>15</v>
      </c>
    </row>
    <row r="598" spans="1:12">
      <c r="A598" t="e">
        <f ca="1">E00251531865821</f>
        <v>#NAME?</v>
      </c>
      <c r="B598">
        <v>702</v>
      </c>
      <c r="C598" t="s">
        <v>293</v>
      </c>
      <c r="D598" s="1">
        <v>42571</v>
      </c>
      <c r="F598">
        <v>6</v>
      </c>
      <c r="G598">
        <v>6264</v>
      </c>
      <c r="H598" t="s">
        <v>295</v>
      </c>
      <c r="J598" t="s">
        <v>14</v>
      </c>
      <c r="K598">
        <v>55</v>
      </c>
      <c r="L598" t="s">
        <v>15</v>
      </c>
    </row>
    <row r="599" spans="1:12">
      <c r="A599" t="e">
        <f ca="1">E00251513292821</f>
        <v>#NAME?</v>
      </c>
      <c r="B599">
        <v>467</v>
      </c>
      <c r="C599" t="s">
        <v>232</v>
      </c>
      <c r="D599" s="1">
        <v>40998</v>
      </c>
      <c r="F599">
        <v>6</v>
      </c>
      <c r="G599">
        <v>27800</v>
      </c>
      <c r="H599" t="s">
        <v>145</v>
      </c>
      <c r="J599" t="s">
        <v>14</v>
      </c>
      <c r="K599">
        <v>53</v>
      </c>
      <c r="L599" t="s">
        <v>15</v>
      </c>
    </row>
    <row r="600" spans="1:12">
      <c r="A600" t="e">
        <f ca="1">E00251513359021</f>
        <v>#NAME?</v>
      </c>
      <c r="B600">
        <v>500</v>
      </c>
      <c r="C600" t="s">
        <v>161</v>
      </c>
      <c r="D600" s="1">
        <v>41306</v>
      </c>
      <c r="F600">
        <v>2</v>
      </c>
      <c r="G600">
        <v>4019</v>
      </c>
      <c r="H600" t="s">
        <v>26</v>
      </c>
      <c r="J600" t="s">
        <v>14</v>
      </c>
      <c r="K600">
        <v>57</v>
      </c>
      <c r="L600" t="s">
        <v>15</v>
      </c>
    </row>
    <row r="601" spans="1:12">
      <c r="A601" t="e">
        <f ca="1">E00251513359021</f>
        <v>#NAME?</v>
      </c>
      <c r="B601">
        <v>500</v>
      </c>
      <c r="C601" t="s">
        <v>161</v>
      </c>
      <c r="D601" s="1">
        <v>41452</v>
      </c>
      <c r="F601">
        <v>2</v>
      </c>
      <c r="G601">
        <v>1739</v>
      </c>
      <c r="H601" t="s">
        <v>286</v>
      </c>
      <c r="J601" t="s">
        <v>14</v>
      </c>
      <c r="K601">
        <v>58</v>
      </c>
      <c r="L601" t="s">
        <v>15</v>
      </c>
    </row>
    <row r="602" spans="1:12">
      <c r="A602" t="e">
        <f ca="1">E00251430366921</f>
        <v>#NAME?</v>
      </c>
      <c r="B602">
        <v>489</v>
      </c>
      <c r="C602" t="s">
        <v>100</v>
      </c>
      <c r="D602" s="1">
        <v>41264</v>
      </c>
      <c r="F602">
        <v>2</v>
      </c>
      <c r="G602">
        <v>4019</v>
      </c>
      <c r="H602" t="s">
        <v>26</v>
      </c>
      <c r="J602" t="s">
        <v>14</v>
      </c>
      <c r="K602">
        <v>49</v>
      </c>
      <c r="L602" t="s">
        <v>15</v>
      </c>
    </row>
    <row r="603" spans="1:12">
      <c r="A603" t="e">
        <f ca="1">E00251430366921</f>
        <v>#NAME?</v>
      </c>
      <c r="B603">
        <v>489</v>
      </c>
      <c r="C603" t="s">
        <v>100</v>
      </c>
      <c r="D603" s="1">
        <v>41478</v>
      </c>
      <c r="F603">
        <v>2</v>
      </c>
      <c r="G603">
        <v>1101</v>
      </c>
      <c r="H603" t="s">
        <v>220</v>
      </c>
      <c r="J603" t="s">
        <v>14</v>
      </c>
      <c r="K603">
        <v>50</v>
      </c>
      <c r="L603" t="s">
        <v>15</v>
      </c>
    </row>
    <row r="604" spans="1:12">
      <c r="A604" t="e">
        <f ca="1">E00251531353921</f>
        <v>#NAME?</v>
      </c>
      <c r="B604">
        <v>701</v>
      </c>
      <c r="C604" t="s">
        <v>72</v>
      </c>
      <c r="D604" s="1">
        <v>42572</v>
      </c>
      <c r="F604">
        <v>2</v>
      </c>
      <c r="G604">
        <v>27800</v>
      </c>
      <c r="H604" t="s">
        <v>145</v>
      </c>
      <c r="J604" t="s">
        <v>14</v>
      </c>
      <c r="K604">
        <v>60</v>
      </c>
      <c r="L604" t="s">
        <v>15</v>
      </c>
    </row>
    <row r="605" spans="1:12">
      <c r="A605" t="e">
        <f ca="1">E00251513359021</f>
        <v>#NAME?</v>
      </c>
      <c r="B605">
        <v>500</v>
      </c>
      <c r="C605" t="s">
        <v>161</v>
      </c>
      <c r="D605" s="1">
        <v>42353</v>
      </c>
      <c r="F605">
        <v>1</v>
      </c>
      <c r="G605">
        <v>4019</v>
      </c>
      <c r="H605" t="s">
        <v>26</v>
      </c>
      <c r="J605" t="s">
        <v>14</v>
      </c>
      <c r="K605">
        <v>60</v>
      </c>
      <c r="L605" t="s">
        <v>15</v>
      </c>
    </row>
    <row r="606" spans="1:12">
      <c r="A606" t="e">
        <f ca="1">E00251510695321</f>
        <v>#NAME?</v>
      </c>
      <c r="B606">
        <v>5994</v>
      </c>
      <c r="C606" t="s">
        <v>311</v>
      </c>
      <c r="D606" s="1">
        <v>42392</v>
      </c>
      <c r="E606">
        <v>2</v>
      </c>
      <c r="F606">
        <v>2</v>
      </c>
      <c r="G606">
        <v>3051</v>
      </c>
      <c r="H606" t="s">
        <v>13</v>
      </c>
      <c r="J606" t="s">
        <v>34</v>
      </c>
      <c r="K606">
        <v>52</v>
      </c>
      <c r="L606" t="s">
        <v>15</v>
      </c>
    </row>
    <row r="607" spans="1:12">
      <c r="A607" t="e">
        <f ca="1">E00251531353921</f>
        <v>#NAME?</v>
      </c>
      <c r="B607">
        <v>701</v>
      </c>
      <c r="C607" t="s">
        <v>72</v>
      </c>
      <c r="D607" s="1">
        <v>42612</v>
      </c>
      <c r="F607">
        <v>1</v>
      </c>
      <c r="G607">
        <v>7243</v>
      </c>
      <c r="H607" t="s">
        <v>42</v>
      </c>
      <c r="J607" t="s">
        <v>14</v>
      </c>
      <c r="K607">
        <v>60</v>
      </c>
      <c r="L607" t="s">
        <v>15</v>
      </c>
    </row>
    <row r="608" spans="1:12">
      <c r="A608" t="e">
        <f ca="1">E00251531353921</f>
        <v>#NAME?</v>
      </c>
      <c r="B608">
        <v>701</v>
      </c>
      <c r="C608" t="s">
        <v>72</v>
      </c>
      <c r="D608" s="1">
        <v>41241</v>
      </c>
      <c r="F608">
        <v>3</v>
      </c>
      <c r="G608">
        <v>7059</v>
      </c>
      <c r="H608" t="s">
        <v>230</v>
      </c>
      <c r="J608" t="s">
        <v>14</v>
      </c>
      <c r="K608">
        <v>56</v>
      </c>
      <c r="L608" t="s">
        <v>15</v>
      </c>
    </row>
    <row r="609" spans="1:12">
      <c r="A609" t="e">
        <f ca="1">E00251531353921</f>
        <v>#NAME?</v>
      </c>
      <c r="B609">
        <v>701</v>
      </c>
      <c r="C609" t="s">
        <v>72</v>
      </c>
      <c r="D609" s="1">
        <v>41897</v>
      </c>
      <c r="F609">
        <v>6</v>
      </c>
      <c r="G609">
        <v>27800</v>
      </c>
      <c r="H609" t="s">
        <v>145</v>
      </c>
      <c r="J609" t="s">
        <v>14</v>
      </c>
      <c r="K609">
        <v>58</v>
      </c>
      <c r="L609" t="s">
        <v>15</v>
      </c>
    </row>
    <row r="610" spans="1:12">
      <c r="A610" t="e">
        <f ca="1">E00251531353921</f>
        <v>#NAME?</v>
      </c>
      <c r="B610">
        <v>701</v>
      </c>
      <c r="C610" t="s">
        <v>72</v>
      </c>
      <c r="D610" s="1">
        <v>42612</v>
      </c>
      <c r="F610">
        <v>5</v>
      </c>
      <c r="G610">
        <v>6253</v>
      </c>
      <c r="H610" t="s">
        <v>292</v>
      </c>
      <c r="J610" t="s">
        <v>14</v>
      </c>
      <c r="K610">
        <v>60</v>
      </c>
      <c r="L610" t="s">
        <v>15</v>
      </c>
    </row>
    <row r="611" spans="1:12">
      <c r="A611" t="e">
        <f ca="1">E00251439068821</f>
        <v>#NAME?</v>
      </c>
      <c r="B611">
        <v>701</v>
      </c>
      <c r="C611" t="s">
        <v>72</v>
      </c>
      <c r="D611" s="1">
        <v>41036</v>
      </c>
      <c r="F611">
        <v>4</v>
      </c>
      <c r="G611">
        <v>4779</v>
      </c>
      <c r="H611" t="s">
        <v>231</v>
      </c>
      <c r="J611" t="s">
        <v>14</v>
      </c>
      <c r="K611">
        <v>49</v>
      </c>
      <c r="L611" t="s">
        <v>15</v>
      </c>
    </row>
    <row r="612" spans="1:12">
      <c r="A612" t="e">
        <f ca="1">E00251514762521</f>
        <v>#NAME?</v>
      </c>
      <c r="B612">
        <v>449</v>
      </c>
      <c r="C612" t="s">
        <v>124</v>
      </c>
      <c r="D612" s="1">
        <v>41417</v>
      </c>
      <c r="F612">
        <v>1</v>
      </c>
      <c r="G612">
        <v>2809</v>
      </c>
      <c r="H612" t="s">
        <v>90</v>
      </c>
      <c r="J612" t="s">
        <v>14</v>
      </c>
      <c r="K612">
        <v>45</v>
      </c>
      <c r="L612" t="s">
        <v>15</v>
      </c>
    </row>
    <row r="613" spans="1:12">
      <c r="A613" t="e">
        <f ca="1">E00251514762521</f>
        <v>#NAME?</v>
      </c>
      <c r="B613">
        <v>6311</v>
      </c>
      <c r="C613" t="s">
        <v>146</v>
      </c>
      <c r="D613" s="1">
        <v>42617</v>
      </c>
      <c r="F613">
        <v>1</v>
      </c>
      <c r="G613">
        <v>9198</v>
      </c>
      <c r="H613" t="s">
        <v>229</v>
      </c>
      <c r="I613" t="s">
        <v>148</v>
      </c>
      <c r="J613" t="s">
        <v>57</v>
      </c>
      <c r="K613">
        <v>48</v>
      </c>
      <c r="L613" t="s">
        <v>15</v>
      </c>
    </row>
    <row r="614" spans="1:12">
      <c r="A614" t="e">
        <f ca="1">E00251617721821</f>
        <v>#NAME?</v>
      </c>
      <c r="B614">
        <v>184</v>
      </c>
      <c r="C614" t="s">
        <v>290</v>
      </c>
      <c r="D614" s="1">
        <v>41247</v>
      </c>
      <c r="F614">
        <v>3</v>
      </c>
      <c r="G614">
        <v>27800</v>
      </c>
      <c r="H614" t="s">
        <v>145</v>
      </c>
      <c r="J614" t="s">
        <v>14</v>
      </c>
      <c r="K614">
        <v>39</v>
      </c>
      <c r="L614" t="s">
        <v>15</v>
      </c>
    </row>
    <row r="615" spans="1:12">
      <c r="A615" t="e">
        <f ca="1">E00251439068821</f>
        <v>#NAME?</v>
      </c>
      <c r="B615">
        <v>701</v>
      </c>
      <c r="C615" t="s">
        <v>72</v>
      </c>
      <c r="D615" s="1">
        <v>41436</v>
      </c>
      <c r="F615">
        <v>3</v>
      </c>
      <c r="G615">
        <v>3004</v>
      </c>
      <c r="H615" t="s">
        <v>104</v>
      </c>
      <c r="J615" t="s">
        <v>14</v>
      </c>
      <c r="K615">
        <v>50</v>
      </c>
      <c r="L615" t="s">
        <v>15</v>
      </c>
    </row>
    <row r="616" spans="1:12">
      <c r="A616" t="e">
        <f ca="1">E00251439068821</f>
        <v>#NAME?</v>
      </c>
      <c r="B616">
        <v>701</v>
      </c>
      <c r="C616" t="s">
        <v>72</v>
      </c>
      <c r="D616" s="1">
        <v>42867</v>
      </c>
      <c r="F616">
        <v>3</v>
      </c>
      <c r="G616">
        <v>56400</v>
      </c>
      <c r="H616" t="s">
        <v>91</v>
      </c>
      <c r="J616" t="s">
        <v>14</v>
      </c>
      <c r="K616">
        <v>54</v>
      </c>
      <c r="L616" t="s">
        <v>15</v>
      </c>
    </row>
    <row r="617" spans="1:12">
      <c r="A617" t="e">
        <f ca="1">E00251439068821</f>
        <v>#NAME?</v>
      </c>
      <c r="B617">
        <v>701</v>
      </c>
      <c r="C617" t="s">
        <v>72</v>
      </c>
      <c r="D617" s="1">
        <v>42873</v>
      </c>
      <c r="F617">
        <v>4</v>
      </c>
      <c r="G617">
        <v>7243</v>
      </c>
      <c r="H617" t="s">
        <v>42</v>
      </c>
      <c r="J617" t="s">
        <v>14</v>
      </c>
      <c r="K617">
        <v>54</v>
      </c>
      <c r="L617" t="s">
        <v>15</v>
      </c>
    </row>
    <row r="618" spans="1:12">
      <c r="A618" t="e">
        <f ca="1">E00251617721821</f>
        <v>#NAME?</v>
      </c>
      <c r="B618">
        <v>184</v>
      </c>
      <c r="C618" t="s">
        <v>290</v>
      </c>
      <c r="D618" s="1">
        <v>41985</v>
      </c>
      <c r="F618">
        <v>1</v>
      </c>
      <c r="G618">
        <v>7231</v>
      </c>
      <c r="H618" t="s">
        <v>128</v>
      </c>
      <c r="J618" t="s">
        <v>14</v>
      </c>
      <c r="K618">
        <v>41</v>
      </c>
      <c r="L618" t="s">
        <v>15</v>
      </c>
    </row>
    <row r="619" spans="1:12">
      <c r="A619" t="e">
        <f ca="1">E00251524958821</f>
        <v>#NAME?</v>
      </c>
      <c r="B619">
        <v>455</v>
      </c>
      <c r="C619" t="s">
        <v>312</v>
      </c>
      <c r="D619" s="1">
        <v>42745</v>
      </c>
      <c r="F619">
        <v>3</v>
      </c>
      <c r="G619">
        <v>30390</v>
      </c>
      <c r="H619" t="s">
        <v>313</v>
      </c>
      <c r="J619" t="s">
        <v>14</v>
      </c>
      <c r="K619">
        <v>67</v>
      </c>
      <c r="L619" t="s">
        <v>15</v>
      </c>
    </row>
    <row r="620" spans="1:12">
      <c r="A620" t="e">
        <f ca="1">E00251531353921</f>
        <v>#NAME?</v>
      </c>
      <c r="B620">
        <v>701</v>
      </c>
      <c r="C620" t="s">
        <v>72</v>
      </c>
      <c r="D620" s="1">
        <v>41543</v>
      </c>
      <c r="F620">
        <v>6</v>
      </c>
      <c r="G620">
        <v>7062</v>
      </c>
      <c r="H620" t="s">
        <v>97</v>
      </c>
      <c r="J620" t="s">
        <v>14</v>
      </c>
      <c r="K620">
        <v>57</v>
      </c>
      <c r="L620" t="s">
        <v>15</v>
      </c>
    </row>
    <row r="621" spans="1:12">
      <c r="A621" t="e">
        <f ca="1">E00251531353921</f>
        <v>#NAME?</v>
      </c>
      <c r="B621">
        <v>701</v>
      </c>
      <c r="C621" t="s">
        <v>72</v>
      </c>
      <c r="D621" s="1">
        <v>42072</v>
      </c>
      <c r="F621">
        <v>5</v>
      </c>
      <c r="G621">
        <v>4779</v>
      </c>
      <c r="H621" t="s">
        <v>231</v>
      </c>
      <c r="J621" t="s">
        <v>14</v>
      </c>
      <c r="K621">
        <v>59</v>
      </c>
      <c r="L621" t="s">
        <v>15</v>
      </c>
    </row>
    <row r="622" spans="1:12">
      <c r="A622" t="e">
        <f ca="1">E00251430366921</f>
        <v>#NAME?</v>
      </c>
      <c r="B622">
        <v>489</v>
      </c>
      <c r="C622" t="s">
        <v>100</v>
      </c>
      <c r="D622" s="1">
        <v>42038</v>
      </c>
      <c r="F622">
        <v>1</v>
      </c>
      <c r="G622">
        <v>8798</v>
      </c>
      <c r="H622" t="s">
        <v>314</v>
      </c>
      <c r="J622" t="s">
        <v>14</v>
      </c>
      <c r="K622">
        <v>51</v>
      </c>
      <c r="L622" t="s">
        <v>15</v>
      </c>
    </row>
    <row r="623" spans="1:12">
      <c r="A623" t="e">
        <f ca="1">E00251430366921</f>
        <v>#NAME?</v>
      </c>
      <c r="B623">
        <v>489</v>
      </c>
      <c r="C623" t="s">
        <v>100</v>
      </c>
      <c r="D623" s="1">
        <v>40956</v>
      </c>
      <c r="F623">
        <v>1</v>
      </c>
      <c r="G623">
        <v>4019</v>
      </c>
      <c r="H623" t="s">
        <v>26</v>
      </c>
      <c r="J623" t="s">
        <v>14</v>
      </c>
      <c r="K623">
        <v>48</v>
      </c>
      <c r="L623" t="s">
        <v>15</v>
      </c>
    </row>
    <row r="624" spans="1:12">
      <c r="A624" t="e">
        <f ca="1">E00251430366921</f>
        <v>#NAME?</v>
      </c>
      <c r="B624">
        <v>489</v>
      </c>
      <c r="C624" t="s">
        <v>100</v>
      </c>
      <c r="D624" s="1">
        <v>41478</v>
      </c>
      <c r="F624">
        <v>4</v>
      </c>
      <c r="G624">
        <v>29690</v>
      </c>
      <c r="H624" t="s">
        <v>52</v>
      </c>
      <c r="J624" t="s">
        <v>14</v>
      </c>
      <c r="K624">
        <v>50</v>
      </c>
      <c r="L624" t="s">
        <v>15</v>
      </c>
    </row>
    <row r="625" spans="1:12">
      <c r="A625" t="e">
        <f ca="1">E00251430366921</f>
        <v>#NAME?</v>
      </c>
      <c r="B625">
        <v>489</v>
      </c>
      <c r="C625" t="s">
        <v>100</v>
      </c>
      <c r="D625" s="1">
        <v>42817</v>
      </c>
      <c r="F625">
        <v>1</v>
      </c>
      <c r="G625">
        <v>29690</v>
      </c>
      <c r="H625" t="s">
        <v>52</v>
      </c>
      <c r="J625" t="s">
        <v>14</v>
      </c>
      <c r="K625">
        <v>53</v>
      </c>
      <c r="L625" t="s">
        <v>15</v>
      </c>
    </row>
    <row r="626" spans="1:12">
      <c r="A626" t="e">
        <f ca="1">E00251430366921</f>
        <v>#NAME?</v>
      </c>
      <c r="B626">
        <v>3072</v>
      </c>
      <c r="C626" t="s">
        <v>315</v>
      </c>
      <c r="D626" s="1">
        <v>36846</v>
      </c>
      <c r="F626">
        <v>1</v>
      </c>
      <c r="G626">
        <v>29531</v>
      </c>
      <c r="H626" t="s">
        <v>316</v>
      </c>
      <c r="J626" t="s">
        <v>272</v>
      </c>
      <c r="K626">
        <v>37</v>
      </c>
      <c r="L626" t="s">
        <v>15</v>
      </c>
    </row>
    <row r="627" spans="1:12">
      <c r="A627" t="e">
        <f ca="1">E00251617721821</f>
        <v>#NAME?</v>
      </c>
      <c r="B627">
        <v>184</v>
      </c>
      <c r="C627" t="s">
        <v>290</v>
      </c>
      <c r="D627" s="1">
        <v>41295</v>
      </c>
      <c r="F627">
        <v>1</v>
      </c>
      <c r="G627">
        <v>9492</v>
      </c>
      <c r="H627" t="s">
        <v>317</v>
      </c>
      <c r="J627" t="s">
        <v>14</v>
      </c>
      <c r="K627">
        <v>39</v>
      </c>
      <c r="L627" t="s">
        <v>15</v>
      </c>
    </row>
    <row r="628" spans="1:12">
      <c r="A628" t="e">
        <f ca="1">E00251432149421</f>
        <v>#NAME?</v>
      </c>
      <c r="B628">
        <v>148</v>
      </c>
      <c r="C628" t="s">
        <v>318</v>
      </c>
      <c r="D628" s="1">
        <v>42254</v>
      </c>
      <c r="F628">
        <v>1</v>
      </c>
      <c r="G628">
        <v>9598</v>
      </c>
      <c r="H628" t="s">
        <v>319</v>
      </c>
      <c r="I628" t="s">
        <v>56</v>
      </c>
      <c r="J628" t="s">
        <v>57</v>
      </c>
      <c r="K628">
        <v>63</v>
      </c>
      <c r="L628" t="s">
        <v>15</v>
      </c>
    </row>
    <row r="629" spans="1:12">
      <c r="A629" t="e">
        <f ca="1">E00251432149421</f>
        <v>#NAME?</v>
      </c>
      <c r="B629">
        <v>451</v>
      </c>
      <c r="C629" t="s">
        <v>102</v>
      </c>
      <c r="D629" s="1">
        <v>42478</v>
      </c>
      <c r="F629">
        <v>2</v>
      </c>
      <c r="G629">
        <v>4139</v>
      </c>
      <c r="H629" t="s">
        <v>300</v>
      </c>
      <c r="J629" t="s">
        <v>14</v>
      </c>
      <c r="K629">
        <v>64</v>
      </c>
      <c r="L629" t="s">
        <v>15</v>
      </c>
    </row>
    <row r="630" spans="1:12">
      <c r="A630" t="e">
        <f ca="1">E00251527027521</f>
        <v>#NAME?</v>
      </c>
      <c r="B630">
        <v>29</v>
      </c>
      <c r="C630" t="s">
        <v>309</v>
      </c>
      <c r="D630" s="1">
        <v>41556</v>
      </c>
      <c r="F630">
        <v>2</v>
      </c>
      <c r="G630">
        <v>30748</v>
      </c>
      <c r="H630" t="s">
        <v>50</v>
      </c>
      <c r="J630" t="s">
        <v>14</v>
      </c>
      <c r="K630">
        <v>53</v>
      </c>
      <c r="L630" t="s">
        <v>15</v>
      </c>
    </row>
    <row r="631" spans="1:12">
      <c r="A631" t="e">
        <f ca="1">E00251531865821</f>
        <v>#NAME?</v>
      </c>
      <c r="B631">
        <v>702</v>
      </c>
      <c r="C631" t="s">
        <v>293</v>
      </c>
      <c r="D631" s="1">
        <v>42341</v>
      </c>
      <c r="F631">
        <v>4</v>
      </c>
      <c r="G631">
        <v>7062</v>
      </c>
      <c r="H631" t="s">
        <v>97</v>
      </c>
      <c r="J631" t="s">
        <v>14</v>
      </c>
      <c r="K631">
        <v>55</v>
      </c>
      <c r="L631" t="s">
        <v>15</v>
      </c>
    </row>
    <row r="632" spans="1:12">
      <c r="A632" t="e">
        <f ca="1">E00251531865821</f>
        <v>#NAME?</v>
      </c>
      <c r="B632">
        <v>702</v>
      </c>
      <c r="C632" t="s">
        <v>293</v>
      </c>
      <c r="D632" s="1">
        <v>42653</v>
      </c>
      <c r="F632">
        <v>5</v>
      </c>
      <c r="G632">
        <v>53019</v>
      </c>
      <c r="H632" t="s">
        <v>304</v>
      </c>
      <c r="J632" t="s">
        <v>14</v>
      </c>
      <c r="K632">
        <v>55</v>
      </c>
      <c r="L632" t="s">
        <v>15</v>
      </c>
    </row>
    <row r="633" spans="1:12">
      <c r="A633" t="e">
        <f ca="1">E00251510695321</f>
        <v>#NAME?</v>
      </c>
      <c r="B633">
        <v>191</v>
      </c>
      <c r="C633" t="s">
        <v>320</v>
      </c>
      <c r="D633" s="1">
        <v>42398</v>
      </c>
      <c r="F633">
        <v>1</v>
      </c>
      <c r="G633">
        <v>38619</v>
      </c>
      <c r="H633" t="s">
        <v>299</v>
      </c>
      <c r="J633" t="s">
        <v>14</v>
      </c>
      <c r="K633">
        <v>52</v>
      </c>
      <c r="L633" t="s">
        <v>15</v>
      </c>
    </row>
    <row r="634" spans="1:12">
      <c r="A634" t="e">
        <f ca="1">E00251516995721</f>
        <v>#NAME?</v>
      </c>
      <c r="B634">
        <v>1929</v>
      </c>
      <c r="C634" t="s">
        <v>195</v>
      </c>
      <c r="D634" s="1">
        <v>41443</v>
      </c>
      <c r="F634">
        <v>2</v>
      </c>
      <c r="G634">
        <v>7969</v>
      </c>
      <c r="H634" t="s">
        <v>87</v>
      </c>
      <c r="J634" t="s">
        <v>14</v>
      </c>
      <c r="K634">
        <v>40</v>
      </c>
      <c r="L634" t="s">
        <v>22</v>
      </c>
    </row>
    <row r="635" spans="1:12">
      <c r="A635" t="e">
        <f ca="1">E00251439068821</f>
        <v>#NAME?</v>
      </c>
      <c r="B635">
        <v>701</v>
      </c>
      <c r="C635" t="s">
        <v>72</v>
      </c>
      <c r="D635" s="1">
        <v>41802</v>
      </c>
      <c r="F635">
        <v>2</v>
      </c>
      <c r="G635">
        <v>78050</v>
      </c>
      <c r="H635" t="s">
        <v>197</v>
      </c>
      <c r="J635" t="s">
        <v>14</v>
      </c>
      <c r="K635">
        <v>51</v>
      </c>
      <c r="L635" t="s">
        <v>22</v>
      </c>
    </row>
    <row r="636" spans="1:12">
      <c r="A636" t="e">
        <f ca="1">E00251429776121</f>
        <v>#NAME?</v>
      </c>
      <c r="B636">
        <v>192</v>
      </c>
      <c r="C636" t="s">
        <v>321</v>
      </c>
      <c r="D636" s="1">
        <v>41234</v>
      </c>
      <c r="F636">
        <v>4</v>
      </c>
      <c r="G636">
        <v>3004</v>
      </c>
      <c r="H636" t="s">
        <v>104</v>
      </c>
      <c r="J636" t="s">
        <v>14</v>
      </c>
      <c r="K636">
        <v>39</v>
      </c>
      <c r="L636" t="s">
        <v>15</v>
      </c>
    </row>
    <row r="637" spans="1:12">
      <c r="A637" t="e">
        <f ca="1">E00251429776121</f>
        <v>#NAME?</v>
      </c>
      <c r="B637">
        <v>192</v>
      </c>
      <c r="C637" t="s">
        <v>321</v>
      </c>
      <c r="D637" s="1">
        <v>42667</v>
      </c>
      <c r="F637">
        <v>1</v>
      </c>
      <c r="G637">
        <v>60490</v>
      </c>
      <c r="H637" t="s">
        <v>322</v>
      </c>
      <c r="J637" t="s">
        <v>14</v>
      </c>
      <c r="K637">
        <v>43</v>
      </c>
      <c r="L637" t="s">
        <v>15</v>
      </c>
    </row>
    <row r="638" spans="1:12">
      <c r="A638" t="e">
        <f ca="1">E00251429776121</f>
        <v>#NAME?</v>
      </c>
      <c r="B638">
        <v>192</v>
      </c>
      <c r="C638" t="s">
        <v>321</v>
      </c>
      <c r="D638" s="1">
        <v>41425</v>
      </c>
      <c r="F638">
        <v>1</v>
      </c>
      <c r="G638">
        <v>5650</v>
      </c>
      <c r="H638" t="s">
        <v>211</v>
      </c>
      <c r="J638" t="s">
        <v>14</v>
      </c>
      <c r="K638">
        <v>40</v>
      </c>
      <c r="L638" t="s">
        <v>15</v>
      </c>
    </row>
    <row r="639" spans="1:12">
      <c r="A639" t="e">
        <f ca="1">E00251515059521</f>
        <v>#NAME?</v>
      </c>
      <c r="B639">
        <v>10</v>
      </c>
      <c r="C639" t="s">
        <v>18</v>
      </c>
      <c r="D639" s="1">
        <v>41849</v>
      </c>
      <c r="F639">
        <v>2</v>
      </c>
      <c r="G639">
        <v>2729</v>
      </c>
      <c r="H639" t="s">
        <v>115</v>
      </c>
      <c r="J639" t="s">
        <v>14</v>
      </c>
      <c r="K639">
        <v>51</v>
      </c>
      <c r="L639" t="s">
        <v>15</v>
      </c>
    </row>
    <row r="640" spans="1:12">
      <c r="A640" t="e">
        <f ca="1">E00251430366921</f>
        <v>#NAME?</v>
      </c>
      <c r="B640">
        <v>489</v>
      </c>
      <c r="C640" t="s">
        <v>100</v>
      </c>
      <c r="D640" s="1">
        <v>42969</v>
      </c>
      <c r="F640">
        <v>1</v>
      </c>
      <c r="G640">
        <v>486</v>
      </c>
      <c r="H640" t="s">
        <v>39</v>
      </c>
      <c r="J640" t="s">
        <v>14</v>
      </c>
      <c r="K640">
        <v>54</v>
      </c>
      <c r="L640" t="s">
        <v>15</v>
      </c>
    </row>
    <row r="641" spans="1:12">
      <c r="A641" t="e">
        <f ca="1">E00251430366921</f>
        <v>#NAME?</v>
      </c>
      <c r="B641">
        <v>6046</v>
      </c>
      <c r="C641" t="s">
        <v>98</v>
      </c>
      <c r="D641" s="1">
        <v>42033</v>
      </c>
      <c r="F641">
        <v>1</v>
      </c>
      <c r="G641">
        <v>8820</v>
      </c>
      <c r="H641" t="s">
        <v>323</v>
      </c>
      <c r="I641" t="s">
        <v>56</v>
      </c>
      <c r="J641" t="s">
        <v>57</v>
      </c>
      <c r="K641">
        <v>51</v>
      </c>
      <c r="L641" t="s">
        <v>15</v>
      </c>
    </row>
    <row r="642" spans="1:12">
      <c r="A642" t="e">
        <f ca="1">E00251531353921</f>
        <v>#NAME?</v>
      </c>
      <c r="B642">
        <v>701</v>
      </c>
      <c r="C642" t="s">
        <v>72</v>
      </c>
      <c r="D642" s="1">
        <v>42443</v>
      </c>
      <c r="F642">
        <v>1</v>
      </c>
      <c r="G642">
        <v>78900</v>
      </c>
      <c r="H642" t="s">
        <v>79</v>
      </c>
      <c r="J642" t="s">
        <v>14</v>
      </c>
      <c r="K642">
        <v>60</v>
      </c>
      <c r="L642" t="s">
        <v>22</v>
      </c>
    </row>
    <row r="643" spans="1:12">
      <c r="A643" t="e">
        <f ca="1">E00251531353921</f>
        <v>#NAME?</v>
      </c>
      <c r="B643">
        <v>701</v>
      </c>
      <c r="C643" t="s">
        <v>72</v>
      </c>
      <c r="D643" s="1">
        <v>42443</v>
      </c>
      <c r="F643">
        <v>4</v>
      </c>
      <c r="G643">
        <v>5369</v>
      </c>
      <c r="H643" t="s">
        <v>253</v>
      </c>
      <c r="J643" t="s">
        <v>14</v>
      </c>
      <c r="K643">
        <v>60</v>
      </c>
      <c r="L643" t="s">
        <v>15</v>
      </c>
    </row>
    <row r="644" spans="1:12">
      <c r="A644" t="e">
        <f ca="1">E00251418205021</f>
        <v>#NAME?</v>
      </c>
      <c r="B644">
        <v>48</v>
      </c>
      <c r="C644" t="s">
        <v>249</v>
      </c>
      <c r="D644" s="1">
        <v>42171</v>
      </c>
      <c r="F644">
        <v>4</v>
      </c>
      <c r="G644">
        <v>7262</v>
      </c>
      <c r="H644" t="s">
        <v>198</v>
      </c>
      <c r="J644" t="s">
        <v>14</v>
      </c>
      <c r="K644">
        <v>46</v>
      </c>
      <c r="L644" t="s">
        <v>15</v>
      </c>
    </row>
    <row r="645" spans="1:12">
      <c r="A645" t="e">
        <f ca="1">E00251439068821</f>
        <v>#NAME?</v>
      </c>
      <c r="B645">
        <v>701</v>
      </c>
      <c r="C645" t="s">
        <v>72</v>
      </c>
      <c r="D645" s="1">
        <v>42937</v>
      </c>
      <c r="F645">
        <v>3</v>
      </c>
      <c r="G645">
        <v>56400</v>
      </c>
      <c r="H645" t="s">
        <v>91</v>
      </c>
      <c r="J645" t="s">
        <v>14</v>
      </c>
      <c r="K645">
        <v>54</v>
      </c>
      <c r="L645" t="s">
        <v>15</v>
      </c>
    </row>
    <row r="646" spans="1:12">
      <c r="A646" t="e">
        <f ca="1">E00251439068821</f>
        <v>#NAME?</v>
      </c>
      <c r="B646">
        <v>701</v>
      </c>
      <c r="C646" t="s">
        <v>72</v>
      </c>
      <c r="D646" s="1">
        <v>42937</v>
      </c>
      <c r="F646">
        <v>4</v>
      </c>
      <c r="G646">
        <v>4779</v>
      </c>
      <c r="H646" t="s">
        <v>231</v>
      </c>
      <c r="J646" t="s">
        <v>14</v>
      </c>
      <c r="K646">
        <v>54</v>
      </c>
      <c r="L646" t="s">
        <v>15</v>
      </c>
    </row>
    <row r="647" spans="1:12">
      <c r="A647" t="e">
        <f ca="1">E00251439068821</f>
        <v>#NAME?</v>
      </c>
      <c r="B647">
        <v>701</v>
      </c>
      <c r="C647" t="s">
        <v>72</v>
      </c>
      <c r="D647" s="1">
        <v>42943</v>
      </c>
      <c r="F647">
        <v>4</v>
      </c>
      <c r="G647">
        <v>4779</v>
      </c>
      <c r="H647" t="s">
        <v>231</v>
      </c>
      <c r="J647" t="s">
        <v>14</v>
      </c>
      <c r="K647">
        <v>54</v>
      </c>
      <c r="L647" t="s">
        <v>15</v>
      </c>
    </row>
    <row r="648" spans="1:12">
      <c r="A648" t="e">
        <f ca="1">E00251524958821</f>
        <v>#NAME?</v>
      </c>
      <c r="B648">
        <v>455</v>
      </c>
      <c r="C648" t="s">
        <v>312</v>
      </c>
      <c r="D648" s="1">
        <v>43025</v>
      </c>
      <c r="F648">
        <v>2</v>
      </c>
      <c r="G648">
        <v>4019</v>
      </c>
      <c r="H648" t="s">
        <v>26</v>
      </c>
      <c r="J648" t="s">
        <v>14</v>
      </c>
      <c r="K648">
        <v>68</v>
      </c>
      <c r="L648" t="s">
        <v>15</v>
      </c>
    </row>
    <row r="649" spans="1:12">
      <c r="A649" t="e">
        <f ca="1">E00251439068821</f>
        <v>#NAME?</v>
      </c>
      <c r="B649">
        <v>744</v>
      </c>
      <c r="C649" t="s">
        <v>308</v>
      </c>
      <c r="D649" s="1">
        <v>41277</v>
      </c>
      <c r="E649">
        <v>0</v>
      </c>
      <c r="F649">
        <v>2</v>
      </c>
      <c r="G649">
        <v>4780</v>
      </c>
      <c r="H649" t="s">
        <v>324</v>
      </c>
      <c r="J649" t="s">
        <v>34</v>
      </c>
      <c r="K649">
        <v>49</v>
      </c>
      <c r="L649" t="s">
        <v>15</v>
      </c>
    </row>
    <row r="650" spans="1:12">
      <c r="A650" t="e">
        <f ca="1">E00251429178821</f>
        <v>#NAME?</v>
      </c>
      <c r="B650">
        <v>285</v>
      </c>
      <c r="C650" t="s">
        <v>117</v>
      </c>
      <c r="D650" s="1">
        <v>42384</v>
      </c>
      <c r="F650">
        <v>1</v>
      </c>
      <c r="G650">
        <v>30983</v>
      </c>
      <c r="H650" t="s">
        <v>325</v>
      </c>
      <c r="J650" t="s">
        <v>14</v>
      </c>
      <c r="K650">
        <v>57</v>
      </c>
      <c r="L650" t="s">
        <v>15</v>
      </c>
    </row>
    <row r="651" spans="1:12">
      <c r="A651" t="e">
        <f ca="1">E00251510695321</f>
        <v>#NAME?</v>
      </c>
      <c r="B651">
        <v>191</v>
      </c>
      <c r="C651" t="s">
        <v>320</v>
      </c>
      <c r="D651" s="1">
        <v>42633</v>
      </c>
      <c r="F651">
        <v>1</v>
      </c>
      <c r="G651">
        <v>81380</v>
      </c>
      <c r="H651" t="s">
        <v>326</v>
      </c>
      <c r="J651" t="s">
        <v>14</v>
      </c>
      <c r="K651">
        <v>53</v>
      </c>
      <c r="L651" t="s">
        <v>15</v>
      </c>
    </row>
    <row r="652" spans="1:12">
      <c r="A652" t="e">
        <f ca="1">E00251510695321</f>
        <v>#NAME?</v>
      </c>
      <c r="B652">
        <v>191</v>
      </c>
      <c r="C652" t="s">
        <v>320</v>
      </c>
      <c r="D652" s="1">
        <v>42667</v>
      </c>
      <c r="F652">
        <v>1</v>
      </c>
      <c r="G652">
        <v>81380</v>
      </c>
      <c r="H652" t="s">
        <v>326</v>
      </c>
      <c r="J652" t="s">
        <v>14</v>
      </c>
      <c r="K652">
        <v>53</v>
      </c>
      <c r="L652" t="s">
        <v>15</v>
      </c>
    </row>
    <row r="653" spans="1:12">
      <c r="A653" t="e">
        <f ca="1">E00251510695321</f>
        <v>#NAME?</v>
      </c>
      <c r="B653">
        <v>191</v>
      </c>
      <c r="C653" t="s">
        <v>320</v>
      </c>
      <c r="D653" s="1">
        <v>42808</v>
      </c>
      <c r="F653">
        <v>1</v>
      </c>
      <c r="G653">
        <v>8489</v>
      </c>
      <c r="H653" t="s">
        <v>327</v>
      </c>
      <c r="J653" t="s">
        <v>14</v>
      </c>
      <c r="K653">
        <v>53</v>
      </c>
      <c r="L653" t="s">
        <v>15</v>
      </c>
    </row>
    <row r="654" spans="1:12">
      <c r="A654" t="e">
        <f ca="1">E00251531865821</f>
        <v>#NAME?</v>
      </c>
      <c r="B654">
        <v>702</v>
      </c>
      <c r="C654" t="s">
        <v>293</v>
      </c>
      <c r="D654" s="1">
        <v>42048</v>
      </c>
      <c r="F654">
        <v>2</v>
      </c>
      <c r="G654">
        <v>2724</v>
      </c>
      <c r="H654" t="s">
        <v>73</v>
      </c>
      <c r="J654" t="s">
        <v>14</v>
      </c>
      <c r="K654">
        <v>54</v>
      </c>
      <c r="L654" t="s">
        <v>15</v>
      </c>
    </row>
    <row r="655" spans="1:12">
      <c r="A655" t="e">
        <f ca="1">E00251531865821</f>
        <v>#NAME?</v>
      </c>
      <c r="B655">
        <v>702</v>
      </c>
      <c r="C655" t="s">
        <v>293</v>
      </c>
      <c r="D655" s="1">
        <v>42048</v>
      </c>
      <c r="F655">
        <v>3</v>
      </c>
      <c r="G655">
        <v>27800</v>
      </c>
      <c r="H655" t="s">
        <v>145</v>
      </c>
      <c r="J655" t="s">
        <v>14</v>
      </c>
      <c r="K655">
        <v>54</v>
      </c>
      <c r="L655" t="s">
        <v>15</v>
      </c>
    </row>
    <row r="656" spans="1:12">
      <c r="A656" t="e">
        <f ca="1">E00251531865821</f>
        <v>#NAME?</v>
      </c>
      <c r="B656">
        <v>702</v>
      </c>
      <c r="C656" t="s">
        <v>293</v>
      </c>
      <c r="D656" s="1">
        <v>42325</v>
      </c>
      <c r="F656">
        <v>1</v>
      </c>
      <c r="G656">
        <v>72632</v>
      </c>
      <c r="H656" t="s">
        <v>107</v>
      </c>
      <c r="J656" t="s">
        <v>14</v>
      </c>
      <c r="K656">
        <v>54</v>
      </c>
      <c r="L656" t="s">
        <v>15</v>
      </c>
    </row>
    <row r="657" spans="1:12">
      <c r="A657" t="e">
        <f ca="1">E00251513292821</f>
        <v>#NAME?</v>
      </c>
      <c r="B657">
        <v>467</v>
      </c>
      <c r="C657" t="s">
        <v>232</v>
      </c>
      <c r="D657" s="1">
        <v>41124</v>
      </c>
      <c r="F657">
        <v>4</v>
      </c>
      <c r="G657">
        <v>73390</v>
      </c>
      <c r="H657" t="s">
        <v>66</v>
      </c>
      <c r="J657" t="s">
        <v>14</v>
      </c>
      <c r="K657">
        <v>53</v>
      </c>
      <c r="L657" t="s">
        <v>15</v>
      </c>
    </row>
    <row r="658" spans="1:12">
      <c r="A658" t="e">
        <f ca="1">E00251513292821</f>
        <v>#NAME?</v>
      </c>
      <c r="B658">
        <v>726</v>
      </c>
      <c r="C658" t="s">
        <v>167</v>
      </c>
      <c r="D658" s="1">
        <v>40924</v>
      </c>
      <c r="E658">
        <v>5</v>
      </c>
      <c r="F658">
        <v>1</v>
      </c>
      <c r="G658">
        <v>5770</v>
      </c>
      <c r="H658" t="s">
        <v>328</v>
      </c>
      <c r="J658" t="s">
        <v>34</v>
      </c>
      <c r="K658">
        <v>52</v>
      </c>
      <c r="L658" t="s">
        <v>15</v>
      </c>
    </row>
    <row r="659" spans="1:12">
      <c r="A659" t="e">
        <f ca="1">E00251531865821</f>
        <v>#NAME?</v>
      </c>
      <c r="B659">
        <v>702</v>
      </c>
      <c r="C659" t="s">
        <v>293</v>
      </c>
      <c r="D659" s="1">
        <v>42829</v>
      </c>
      <c r="F659">
        <v>4</v>
      </c>
      <c r="G659">
        <v>7062</v>
      </c>
      <c r="H659" t="s">
        <v>97</v>
      </c>
      <c r="J659" t="s">
        <v>14</v>
      </c>
      <c r="K659">
        <v>56</v>
      </c>
      <c r="L659" t="s">
        <v>15</v>
      </c>
    </row>
    <row r="660" spans="1:12">
      <c r="A660" t="e">
        <f ca="1">E00251531865821</f>
        <v>#NAME?</v>
      </c>
      <c r="B660">
        <v>702</v>
      </c>
      <c r="C660" t="s">
        <v>293</v>
      </c>
      <c r="D660" s="1">
        <v>42527</v>
      </c>
      <c r="F660">
        <v>6</v>
      </c>
      <c r="G660">
        <v>6264</v>
      </c>
      <c r="H660" t="s">
        <v>295</v>
      </c>
      <c r="J660" t="s">
        <v>14</v>
      </c>
      <c r="K660">
        <v>55</v>
      </c>
      <c r="L660" t="s">
        <v>15</v>
      </c>
    </row>
    <row r="661" spans="1:12">
      <c r="A661" t="e">
        <f ca="1">E00251531865821</f>
        <v>#NAME?</v>
      </c>
      <c r="B661">
        <v>702</v>
      </c>
      <c r="C661" t="s">
        <v>293</v>
      </c>
      <c r="D661" s="1">
        <v>41347</v>
      </c>
      <c r="F661">
        <v>3</v>
      </c>
      <c r="G661">
        <v>3004</v>
      </c>
      <c r="H661" t="s">
        <v>104</v>
      </c>
      <c r="J661" t="s">
        <v>14</v>
      </c>
      <c r="K661">
        <v>52</v>
      </c>
      <c r="L661" t="s">
        <v>15</v>
      </c>
    </row>
    <row r="662" spans="1:12">
      <c r="A662" t="e">
        <f ca="1">E00251531865821</f>
        <v>#NAME?</v>
      </c>
      <c r="B662">
        <v>702</v>
      </c>
      <c r="C662" t="s">
        <v>293</v>
      </c>
      <c r="D662" s="1">
        <v>42410</v>
      </c>
      <c r="F662">
        <v>5</v>
      </c>
      <c r="G662">
        <v>7062</v>
      </c>
      <c r="H662" t="s">
        <v>97</v>
      </c>
      <c r="J662" t="s">
        <v>14</v>
      </c>
      <c r="K662">
        <v>55</v>
      </c>
      <c r="L662" t="s">
        <v>15</v>
      </c>
    </row>
    <row r="663" spans="1:12">
      <c r="A663" t="e">
        <f ca="1">E00251531865821</f>
        <v>#NAME?</v>
      </c>
      <c r="B663">
        <v>702</v>
      </c>
      <c r="C663" t="s">
        <v>293</v>
      </c>
      <c r="D663" s="1">
        <v>42653</v>
      </c>
      <c r="F663">
        <v>3</v>
      </c>
      <c r="G663">
        <v>27800</v>
      </c>
      <c r="H663" t="s">
        <v>145</v>
      </c>
      <c r="J663" t="s">
        <v>14</v>
      </c>
      <c r="K663">
        <v>55</v>
      </c>
      <c r="L663" t="s">
        <v>15</v>
      </c>
    </row>
    <row r="664" spans="1:12">
      <c r="A664" t="e">
        <f ca="1">E00251513292821</f>
        <v>#NAME?</v>
      </c>
      <c r="B664">
        <v>467</v>
      </c>
      <c r="C664" t="s">
        <v>232</v>
      </c>
      <c r="D664" s="1">
        <v>40998</v>
      </c>
      <c r="F664">
        <v>1</v>
      </c>
      <c r="G664">
        <v>5699</v>
      </c>
      <c r="H664" t="s">
        <v>329</v>
      </c>
      <c r="J664" t="s">
        <v>14</v>
      </c>
      <c r="K664">
        <v>53</v>
      </c>
      <c r="L664" t="s">
        <v>15</v>
      </c>
    </row>
    <row r="665" spans="1:12">
      <c r="A665" t="e">
        <f ca="1">E00251531865821</f>
        <v>#NAME?</v>
      </c>
      <c r="B665">
        <v>702</v>
      </c>
      <c r="C665" t="s">
        <v>293</v>
      </c>
      <c r="D665" s="1">
        <v>42871</v>
      </c>
      <c r="F665">
        <v>4</v>
      </c>
      <c r="G665">
        <v>7062</v>
      </c>
      <c r="H665" t="s">
        <v>97</v>
      </c>
      <c r="J665" t="s">
        <v>14</v>
      </c>
      <c r="K665">
        <v>56</v>
      </c>
      <c r="L665" t="s">
        <v>15</v>
      </c>
    </row>
    <row r="666" spans="1:12">
      <c r="A666" t="e">
        <f ca="1">E00251528762521</f>
        <v>#NAME?</v>
      </c>
      <c r="B666">
        <v>291</v>
      </c>
      <c r="C666" t="s">
        <v>160</v>
      </c>
      <c r="D666" s="1">
        <v>41977</v>
      </c>
      <c r="F666">
        <v>2</v>
      </c>
      <c r="G666">
        <v>7917</v>
      </c>
      <c r="H666" t="s">
        <v>330</v>
      </c>
      <c r="J666" t="s">
        <v>14</v>
      </c>
      <c r="K666">
        <v>50</v>
      </c>
      <c r="L666" t="s">
        <v>22</v>
      </c>
    </row>
    <row r="667" spans="1:12">
      <c r="A667" t="e">
        <f ca="1">E00251516995721</f>
        <v>#NAME?</v>
      </c>
      <c r="B667">
        <v>1929</v>
      </c>
      <c r="C667" t="s">
        <v>195</v>
      </c>
      <c r="D667" s="1">
        <v>42131</v>
      </c>
      <c r="F667">
        <v>1</v>
      </c>
      <c r="G667">
        <v>46619</v>
      </c>
      <c r="H667" t="s">
        <v>182</v>
      </c>
      <c r="J667" t="s">
        <v>14</v>
      </c>
      <c r="K667">
        <v>42</v>
      </c>
      <c r="L667" t="s">
        <v>15</v>
      </c>
    </row>
    <row r="668" spans="1:12">
      <c r="A668" t="e">
        <f ca="1">E00251516995721</f>
        <v>#NAME?</v>
      </c>
      <c r="B668">
        <v>1929</v>
      </c>
      <c r="C668" t="s">
        <v>195</v>
      </c>
      <c r="D668" s="1">
        <v>42696</v>
      </c>
      <c r="F668">
        <v>5</v>
      </c>
      <c r="G668">
        <v>30000</v>
      </c>
      <c r="H668" t="s">
        <v>144</v>
      </c>
      <c r="J668" t="s">
        <v>14</v>
      </c>
      <c r="K668">
        <v>43</v>
      </c>
      <c r="L668" t="s">
        <v>15</v>
      </c>
    </row>
    <row r="669" spans="1:12">
      <c r="A669" t="e">
        <f ca="1">E00251617721821</f>
        <v>#NAME?</v>
      </c>
      <c r="B669">
        <v>184</v>
      </c>
      <c r="C669" t="s">
        <v>290</v>
      </c>
      <c r="D669" s="1">
        <v>41177</v>
      </c>
      <c r="F669">
        <v>4</v>
      </c>
      <c r="G669">
        <v>7841</v>
      </c>
      <c r="H669" t="s">
        <v>154</v>
      </c>
      <c r="J669" t="s">
        <v>14</v>
      </c>
      <c r="K669">
        <v>39</v>
      </c>
      <c r="L669" t="s">
        <v>22</v>
      </c>
    </row>
    <row r="670" spans="1:12">
      <c r="A670" t="e">
        <f ca="1">E00251532259321</f>
        <v>#NAME?</v>
      </c>
      <c r="B670">
        <v>497</v>
      </c>
      <c r="C670" t="s">
        <v>141</v>
      </c>
      <c r="D670" s="1">
        <v>42291</v>
      </c>
      <c r="F670">
        <v>1</v>
      </c>
      <c r="G670">
        <v>5282</v>
      </c>
      <c r="H670" t="s">
        <v>307</v>
      </c>
      <c r="J670" t="s">
        <v>14</v>
      </c>
      <c r="K670">
        <v>49</v>
      </c>
      <c r="L670" t="s">
        <v>15</v>
      </c>
    </row>
    <row r="671" spans="1:12">
      <c r="A671" t="e">
        <f ca="1">E00251532259321</f>
        <v>#NAME?</v>
      </c>
      <c r="B671">
        <v>497</v>
      </c>
      <c r="C671" t="s">
        <v>141</v>
      </c>
      <c r="D671" s="1">
        <v>41207</v>
      </c>
      <c r="F671">
        <v>2</v>
      </c>
      <c r="G671">
        <v>60490</v>
      </c>
      <c r="H671" t="s">
        <v>322</v>
      </c>
      <c r="J671" t="s">
        <v>14</v>
      </c>
      <c r="K671">
        <v>46</v>
      </c>
      <c r="L671" t="s">
        <v>15</v>
      </c>
    </row>
    <row r="672" spans="1:12">
      <c r="A672" t="e">
        <f ca="1">E00251532320621</f>
        <v>#NAME?</v>
      </c>
      <c r="B672">
        <v>502</v>
      </c>
      <c r="C672" t="s">
        <v>172</v>
      </c>
      <c r="D672" s="1">
        <v>41484</v>
      </c>
      <c r="F672">
        <v>1</v>
      </c>
      <c r="G672">
        <v>2729</v>
      </c>
      <c r="H672" t="s">
        <v>115</v>
      </c>
      <c r="J672" t="s">
        <v>14</v>
      </c>
      <c r="K672">
        <v>45</v>
      </c>
      <c r="L672" t="s">
        <v>15</v>
      </c>
    </row>
    <row r="673" spans="1:12">
      <c r="A673" t="e">
        <f ca="1">E00251516995721</f>
        <v>#NAME?</v>
      </c>
      <c r="B673">
        <v>1929</v>
      </c>
      <c r="C673" t="s">
        <v>195</v>
      </c>
      <c r="D673" s="1">
        <v>41963</v>
      </c>
      <c r="F673">
        <v>1</v>
      </c>
      <c r="G673">
        <v>7836</v>
      </c>
      <c r="H673" t="s">
        <v>298</v>
      </c>
      <c r="J673" t="s">
        <v>14</v>
      </c>
      <c r="K673">
        <v>41</v>
      </c>
      <c r="L673" t="s">
        <v>22</v>
      </c>
    </row>
    <row r="674" spans="1:12">
      <c r="A674" t="e">
        <f ca="1">E00251617721821</f>
        <v>#NAME?</v>
      </c>
      <c r="B674">
        <v>184</v>
      </c>
      <c r="C674" t="s">
        <v>290</v>
      </c>
      <c r="D674" s="1">
        <v>41297</v>
      </c>
      <c r="F674">
        <v>2</v>
      </c>
      <c r="G674">
        <v>4019</v>
      </c>
      <c r="H674" t="s">
        <v>26</v>
      </c>
      <c r="J674" t="s">
        <v>14</v>
      </c>
      <c r="K674">
        <v>39</v>
      </c>
      <c r="L674" t="s">
        <v>15</v>
      </c>
    </row>
    <row r="675" spans="1:12">
      <c r="A675" t="e">
        <f ca="1">E00251617721821</f>
        <v>#NAME?</v>
      </c>
      <c r="B675">
        <v>184</v>
      </c>
      <c r="C675" t="s">
        <v>290</v>
      </c>
      <c r="D675" s="1">
        <v>41739</v>
      </c>
      <c r="F675">
        <v>1</v>
      </c>
      <c r="G675">
        <v>7867</v>
      </c>
      <c r="H675" t="s">
        <v>331</v>
      </c>
      <c r="J675" t="s">
        <v>14</v>
      </c>
      <c r="K675">
        <v>40</v>
      </c>
      <c r="L675" t="s">
        <v>22</v>
      </c>
    </row>
    <row r="676" spans="1:12">
      <c r="A676" t="e">
        <f ca="1">E00251524958821</f>
        <v>#NAME?</v>
      </c>
      <c r="B676">
        <v>455</v>
      </c>
      <c r="C676" t="s">
        <v>312</v>
      </c>
      <c r="D676" s="1">
        <v>41197</v>
      </c>
      <c r="F676">
        <v>2</v>
      </c>
      <c r="G676">
        <v>4019</v>
      </c>
      <c r="H676" t="s">
        <v>26</v>
      </c>
      <c r="J676" t="s">
        <v>14</v>
      </c>
      <c r="K676">
        <v>63</v>
      </c>
      <c r="L676" t="s">
        <v>15</v>
      </c>
    </row>
    <row r="677" spans="1:12">
      <c r="A677" t="e">
        <f ca="1">E00251430366921</f>
        <v>#NAME?</v>
      </c>
      <c r="B677">
        <v>489</v>
      </c>
      <c r="C677" t="s">
        <v>100</v>
      </c>
      <c r="D677" s="1">
        <v>41264</v>
      </c>
      <c r="F677">
        <v>1</v>
      </c>
      <c r="G677">
        <v>7802</v>
      </c>
      <c r="H677" t="s">
        <v>332</v>
      </c>
      <c r="J677" t="s">
        <v>14</v>
      </c>
      <c r="K677">
        <v>49</v>
      </c>
      <c r="L677" t="s">
        <v>22</v>
      </c>
    </row>
    <row r="678" spans="1:12">
      <c r="A678" t="e">
        <f ca="1">E00251430366921</f>
        <v>#NAME?</v>
      </c>
      <c r="B678">
        <v>489</v>
      </c>
      <c r="C678" t="s">
        <v>100</v>
      </c>
      <c r="D678" s="1">
        <v>42538</v>
      </c>
      <c r="F678">
        <v>1</v>
      </c>
      <c r="G678">
        <v>7030</v>
      </c>
      <c r="H678" t="s">
        <v>333</v>
      </c>
      <c r="J678" t="s">
        <v>14</v>
      </c>
      <c r="K678">
        <v>52</v>
      </c>
      <c r="L678" t="s">
        <v>15</v>
      </c>
    </row>
    <row r="679" spans="1:12">
      <c r="A679" t="e">
        <f ca="1">E00251429776121</f>
        <v>#NAME?</v>
      </c>
      <c r="B679">
        <v>192</v>
      </c>
      <c r="C679" t="s">
        <v>321</v>
      </c>
      <c r="D679" s="1">
        <v>41022</v>
      </c>
      <c r="F679">
        <v>1</v>
      </c>
      <c r="G679">
        <v>7295</v>
      </c>
      <c r="H679" t="s">
        <v>76</v>
      </c>
      <c r="J679" t="s">
        <v>14</v>
      </c>
      <c r="K679">
        <v>38</v>
      </c>
      <c r="L679" t="s">
        <v>15</v>
      </c>
    </row>
    <row r="680" spans="1:12">
      <c r="A680" t="e">
        <f ca="1">E00251429776121</f>
        <v>#NAME?</v>
      </c>
      <c r="B680">
        <v>192</v>
      </c>
      <c r="C680" t="s">
        <v>321</v>
      </c>
      <c r="D680" s="1">
        <v>42786</v>
      </c>
      <c r="F680">
        <v>1</v>
      </c>
      <c r="G680">
        <v>7242</v>
      </c>
      <c r="H680" t="s">
        <v>93</v>
      </c>
      <c r="J680" t="s">
        <v>14</v>
      </c>
      <c r="K680">
        <v>43</v>
      </c>
      <c r="L680" t="s">
        <v>15</v>
      </c>
    </row>
    <row r="681" spans="1:12">
      <c r="A681" t="e">
        <f ca="1">E00251427397321</f>
        <v>#NAME?</v>
      </c>
      <c r="B681">
        <v>31</v>
      </c>
      <c r="C681" t="s">
        <v>334</v>
      </c>
      <c r="D681" s="1">
        <v>42951</v>
      </c>
      <c r="F681">
        <v>1</v>
      </c>
      <c r="G681">
        <v>4189</v>
      </c>
      <c r="H681" t="s">
        <v>335</v>
      </c>
      <c r="J681" t="s">
        <v>14</v>
      </c>
      <c r="K681">
        <v>49</v>
      </c>
      <c r="L681" t="s">
        <v>15</v>
      </c>
    </row>
    <row r="682" spans="1:12">
      <c r="A682" t="e">
        <f ca="1">E00251429776121</f>
        <v>#NAME?</v>
      </c>
      <c r="B682">
        <v>192</v>
      </c>
      <c r="C682" t="s">
        <v>321</v>
      </c>
      <c r="D682" s="1">
        <v>41159</v>
      </c>
      <c r="F682">
        <v>3</v>
      </c>
      <c r="G682">
        <v>30270</v>
      </c>
      <c r="H682" t="s">
        <v>336</v>
      </c>
      <c r="J682" t="s">
        <v>14</v>
      </c>
      <c r="K682">
        <v>39</v>
      </c>
      <c r="L682" t="s">
        <v>15</v>
      </c>
    </row>
    <row r="683" spans="1:12">
      <c r="A683" t="e">
        <f ca="1">E00251429776121</f>
        <v>#NAME?</v>
      </c>
      <c r="B683">
        <v>192</v>
      </c>
      <c r="C683" t="s">
        <v>321</v>
      </c>
      <c r="D683" s="1">
        <v>41605</v>
      </c>
      <c r="F683">
        <v>1</v>
      </c>
      <c r="G683">
        <v>7080</v>
      </c>
      <c r="H683" t="s">
        <v>337</v>
      </c>
      <c r="J683" t="s">
        <v>14</v>
      </c>
      <c r="K683">
        <v>40</v>
      </c>
      <c r="L683" t="s">
        <v>15</v>
      </c>
    </row>
    <row r="684" spans="1:12">
      <c r="A684" t="e">
        <f ca="1">E00251514762521</f>
        <v>#NAME?</v>
      </c>
      <c r="B684">
        <v>449</v>
      </c>
      <c r="C684" t="s">
        <v>124</v>
      </c>
      <c r="D684" s="1">
        <v>42311</v>
      </c>
      <c r="F684">
        <v>1</v>
      </c>
      <c r="G684">
        <v>5206</v>
      </c>
      <c r="H684" t="s">
        <v>265</v>
      </c>
      <c r="J684" t="s">
        <v>14</v>
      </c>
      <c r="K684">
        <v>48</v>
      </c>
      <c r="L684" t="s">
        <v>15</v>
      </c>
    </row>
    <row r="685" spans="1:12">
      <c r="A685" t="e">
        <f ca="1">E00251527027521</f>
        <v>#NAME?</v>
      </c>
      <c r="B685">
        <v>29</v>
      </c>
      <c r="C685" t="s">
        <v>309</v>
      </c>
      <c r="D685" s="1">
        <v>40966</v>
      </c>
      <c r="F685">
        <v>1</v>
      </c>
      <c r="G685">
        <v>2720</v>
      </c>
      <c r="H685" t="s">
        <v>65</v>
      </c>
      <c r="J685" t="s">
        <v>14</v>
      </c>
      <c r="K685">
        <v>51</v>
      </c>
      <c r="L685" t="s">
        <v>15</v>
      </c>
    </row>
    <row r="686" spans="1:12">
      <c r="A686" t="e">
        <f ca="1">E00251429286121</f>
        <v>#NAME?</v>
      </c>
      <c r="B686">
        <v>272</v>
      </c>
      <c r="C686" t="s">
        <v>174</v>
      </c>
      <c r="D686" s="1">
        <v>42013</v>
      </c>
      <c r="E686">
        <v>3</v>
      </c>
      <c r="F686">
        <v>2</v>
      </c>
      <c r="G686">
        <v>2720</v>
      </c>
      <c r="H686" t="s">
        <v>65</v>
      </c>
      <c r="J686" t="s">
        <v>34</v>
      </c>
      <c r="K686">
        <v>65</v>
      </c>
      <c r="L686" t="s">
        <v>15</v>
      </c>
    </row>
    <row r="687" spans="1:12">
      <c r="A687" t="e">
        <f ca="1">E00251429286121</f>
        <v>#NAME?</v>
      </c>
      <c r="B687">
        <v>272</v>
      </c>
      <c r="C687" t="s">
        <v>174</v>
      </c>
      <c r="D687" s="1">
        <v>42047</v>
      </c>
      <c r="F687">
        <v>1</v>
      </c>
      <c r="G687">
        <v>1882</v>
      </c>
      <c r="H687" t="s">
        <v>338</v>
      </c>
      <c r="I687" t="s">
        <v>56</v>
      </c>
      <c r="J687" t="s">
        <v>57</v>
      </c>
      <c r="K687">
        <v>65</v>
      </c>
      <c r="L687" t="s">
        <v>15</v>
      </c>
    </row>
    <row r="688" spans="1:12">
      <c r="A688" t="e">
        <f ca="1">E00251617721821</f>
        <v>#NAME?</v>
      </c>
      <c r="B688">
        <v>184</v>
      </c>
      <c r="C688" t="s">
        <v>290</v>
      </c>
      <c r="D688" s="1">
        <v>40977</v>
      </c>
      <c r="F688">
        <v>2</v>
      </c>
      <c r="G688">
        <v>4019</v>
      </c>
      <c r="H688" t="s">
        <v>26</v>
      </c>
      <c r="J688" t="s">
        <v>14</v>
      </c>
      <c r="K688">
        <v>38</v>
      </c>
      <c r="L688" t="s">
        <v>15</v>
      </c>
    </row>
    <row r="689" spans="1:12">
      <c r="A689" t="e">
        <f ca="1">E00251617721821</f>
        <v>#NAME?</v>
      </c>
      <c r="B689">
        <v>184</v>
      </c>
      <c r="C689" t="s">
        <v>290</v>
      </c>
      <c r="D689" s="1">
        <v>40977</v>
      </c>
      <c r="F689">
        <v>3</v>
      </c>
      <c r="G689">
        <v>27800</v>
      </c>
      <c r="H689" t="s">
        <v>145</v>
      </c>
      <c r="J689" t="s">
        <v>14</v>
      </c>
      <c r="K689">
        <v>38</v>
      </c>
      <c r="L689" t="s">
        <v>15</v>
      </c>
    </row>
    <row r="690" spans="1:12">
      <c r="A690" t="e">
        <f ca="1">E00251617721821</f>
        <v>#NAME?</v>
      </c>
      <c r="B690">
        <v>184</v>
      </c>
      <c r="C690" t="s">
        <v>290</v>
      </c>
      <c r="D690" s="1">
        <v>40980</v>
      </c>
      <c r="F690">
        <v>1</v>
      </c>
      <c r="G690">
        <v>2722</v>
      </c>
      <c r="H690" t="s">
        <v>339</v>
      </c>
      <c r="J690" t="s">
        <v>14</v>
      </c>
      <c r="K690">
        <v>38</v>
      </c>
      <c r="L690" t="s">
        <v>15</v>
      </c>
    </row>
    <row r="691" spans="1:12">
      <c r="A691" t="e">
        <f ca="1">E00251617721821</f>
        <v>#NAME?</v>
      </c>
      <c r="B691">
        <v>184</v>
      </c>
      <c r="C691" t="s">
        <v>290</v>
      </c>
      <c r="D691" s="1">
        <v>41313</v>
      </c>
      <c r="F691">
        <v>2</v>
      </c>
      <c r="G691">
        <v>4019</v>
      </c>
      <c r="H691" t="s">
        <v>26</v>
      </c>
      <c r="J691" t="s">
        <v>14</v>
      </c>
      <c r="K691">
        <v>39</v>
      </c>
      <c r="L691" t="s">
        <v>15</v>
      </c>
    </row>
    <row r="692" spans="1:12">
      <c r="A692" t="e">
        <f ca="1">E00251510695321</f>
        <v>#NAME?</v>
      </c>
      <c r="B692">
        <v>191</v>
      </c>
      <c r="C692" t="s">
        <v>320</v>
      </c>
      <c r="D692" s="1">
        <v>42843</v>
      </c>
      <c r="F692">
        <v>2</v>
      </c>
      <c r="G692">
        <v>3051</v>
      </c>
      <c r="H692" t="s">
        <v>13</v>
      </c>
      <c r="J692" t="s">
        <v>14</v>
      </c>
      <c r="K692">
        <v>54</v>
      </c>
      <c r="L692" t="s">
        <v>15</v>
      </c>
    </row>
    <row r="693" spans="1:12">
      <c r="A693" t="e">
        <f ca="1">E00251616253621</f>
        <v>#NAME?</v>
      </c>
      <c r="B693">
        <v>486</v>
      </c>
      <c r="C693" t="s">
        <v>340</v>
      </c>
      <c r="D693" s="1">
        <v>41589</v>
      </c>
      <c r="F693">
        <v>1</v>
      </c>
      <c r="G693">
        <v>30000</v>
      </c>
      <c r="H693" t="s">
        <v>144</v>
      </c>
      <c r="J693" t="s">
        <v>14</v>
      </c>
      <c r="K693">
        <v>42</v>
      </c>
      <c r="L693" t="s">
        <v>15</v>
      </c>
    </row>
    <row r="694" spans="1:12">
      <c r="A694" t="e">
        <f ca="1">E00251524958821</f>
        <v>#NAME?</v>
      </c>
      <c r="B694">
        <v>455</v>
      </c>
      <c r="C694" t="s">
        <v>312</v>
      </c>
      <c r="D694" s="1">
        <v>42780</v>
      </c>
      <c r="F694">
        <v>3</v>
      </c>
      <c r="G694">
        <v>72190</v>
      </c>
      <c r="H694" t="s">
        <v>341</v>
      </c>
      <c r="J694" t="s">
        <v>14</v>
      </c>
      <c r="K694">
        <v>67</v>
      </c>
      <c r="L694" t="s">
        <v>15</v>
      </c>
    </row>
    <row r="695" spans="1:12">
      <c r="A695" t="e">
        <f ca="1">E00251616253621</f>
        <v>#NAME?</v>
      </c>
      <c r="B695">
        <v>486</v>
      </c>
      <c r="C695" t="s">
        <v>340</v>
      </c>
      <c r="D695" s="1">
        <v>42899</v>
      </c>
      <c r="F695">
        <v>1</v>
      </c>
      <c r="G695">
        <v>7231</v>
      </c>
      <c r="H695" t="s">
        <v>128</v>
      </c>
      <c r="J695" t="s">
        <v>14</v>
      </c>
      <c r="K695">
        <v>46</v>
      </c>
      <c r="L695" t="s">
        <v>15</v>
      </c>
    </row>
    <row r="696" spans="1:12">
      <c r="A696" t="e">
        <f ca="1">E00251616253621</f>
        <v>#NAME?</v>
      </c>
      <c r="B696">
        <v>6311</v>
      </c>
      <c r="C696" t="s">
        <v>146</v>
      </c>
      <c r="D696" s="1">
        <v>42134</v>
      </c>
      <c r="F696">
        <v>1</v>
      </c>
      <c r="G696">
        <v>7242</v>
      </c>
      <c r="H696" t="s">
        <v>93</v>
      </c>
      <c r="I696" t="s">
        <v>148</v>
      </c>
      <c r="J696" t="s">
        <v>57</v>
      </c>
      <c r="K696">
        <v>44</v>
      </c>
      <c r="L696" t="s">
        <v>15</v>
      </c>
    </row>
    <row r="697" spans="1:12">
      <c r="A697" t="e">
        <f ca="1">E00251527004821</f>
        <v>#NAME?</v>
      </c>
      <c r="B697">
        <v>10</v>
      </c>
      <c r="C697" t="s">
        <v>18</v>
      </c>
      <c r="D697" s="1">
        <v>42583</v>
      </c>
      <c r="F697">
        <v>1</v>
      </c>
      <c r="G697">
        <v>27800</v>
      </c>
      <c r="H697" t="s">
        <v>145</v>
      </c>
      <c r="J697" t="s">
        <v>14</v>
      </c>
      <c r="K697">
        <v>45</v>
      </c>
      <c r="L697" t="s">
        <v>15</v>
      </c>
    </row>
    <row r="698" spans="1:12">
      <c r="A698" t="e">
        <f ca="1">E00251510449421</f>
        <v>#NAME?</v>
      </c>
      <c r="B698">
        <v>163</v>
      </c>
      <c r="C698" t="s">
        <v>219</v>
      </c>
      <c r="D698" s="1">
        <v>42030</v>
      </c>
      <c r="F698">
        <v>1</v>
      </c>
      <c r="G698">
        <v>1539</v>
      </c>
      <c r="H698" t="s">
        <v>342</v>
      </c>
      <c r="J698" t="s">
        <v>14</v>
      </c>
      <c r="K698">
        <v>46</v>
      </c>
      <c r="L698" t="s">
        <v>15</v>
      </c>
    </row>
    <row r="699" spans="1:12">
      <c r="A699" t="e">
        <f ca="1">E00251510449421</f>
        <v>#NAME?</v>
      </c>
      <c r="B699">
        <v>163</v>
      </c>
      <c r="C699" t="s">
        <v>219</v>
      </c>
      <c r="D699" s="1">
        <v>42052</v>
      </c>
      <c r="F699">
        <v>1</v>
      </c>
      <c r="G699">
        <v>1539</v>
      </c>
      <c r="H699" t="s">
        <v>342</v>
      </c>
      <c r="J699" t="s">
        <v>14</v>
      </c>
      <c r="K699">
        <v>46</v>
      </c>
      <c r="L699" t="s">
        <v>15</v>
      </c>
    </row>
    <row r="700" spans="1:12">
      <c r="A700" t="e">
        <f ca="1">E00251532259321</f>
        <v>#NAME?</v>
      </c>
      <c r="B700">
        <v>497</v>
      </c>
      <c r="C700" t="s">
        <v>141</v>
      </c>
      <c r="D700" s="1">
        <v>41207</v>
      </c>
      <c r="F700">
        <v>3</v>
      </c>
      <c r="G700">
        <v>75289</v>
      </c>
      <c r="H700" t="s">
        <v>343</v>
      </c>
      <c r="J700" t="s">
        <v>14</v>
      </c>
      <c r="K700">
        <v>46</v>
      </c>
      <c r="L700" t="s">
        <v>15</v>
      </c>
    </row>
    <row r="701" spans="1:12">
      <c r="A701" t="e">
        <f ca="1">E00251532259321</f>
        <v>#NAME?</v>
      </c>
      <c r="B701">
        <v>497</v>
      </c>
      <c r="C701" t="s">
        <v>141</v>
      </c>
      <c r="D701" s="1">
        <v>41599</v>
      </c>
      <c r="F701">
        <v>1</v>
      </c>
      <c r="G701">
        <v>2720</v>
      </c>
      <c r="H701" t="s">
        <v>65</v>
      </c>
      <c r="J701" t="s">
        <v>14</v>
      </c>
      <c r="K701">
        <v>47</v>
      </c>
      <c r="L701" t="s">
        <v>15</v>
      </c>
    </row>
    <row r="702" spans="1:12">
      <c r="A702" t="e">
        <f ca="1">E00251427397321</f>
        <v>#NAME?</v>
      </c>
      <c r="B702">
        <v>30</v>
      </c>
      <c r="C702" t="s">
        <v>344</v>
      </c>
      <c r="D702" s="1">
        <v>42977</v>
      </c>
      <c r="F702">
        <v>1</v>
      </c>
      <c r="G702">
        <v>53550</v>
      </c>
      <c r="H702" t="s">
        <v>345</v>
      </c>
      <c r="J702" t="s">
        <v>14</v>
      </c>
      <c r="K702">
        <v>49</v>
      </c>
      <c r="L702" t="s">
        <v>15</v>
      </c>
    </row>
    <row r="703" spans="1:12">
      <c r="A703" t="e">
        <f ca="1">E00251516995721</f>
        <v>#NAME?</v>
      </c>
      <c r="B703">
        <v>1929</v>
      </c>
      <c r="C703" t="s">
        <v>195</v>
      </c>
      <c r="D703" s="1">
        <v>42398</v>
      </c>
      <c r="F703">
        <v>1</v>
      </c>
      <c r="G703">
        <v>5950</v>
      </c>
      <c r="H703" t="s">
        <v>24</v>
      </c>
      <c r="J703" t="s">
        <v>14</v>
      </c>
      <c r="K703">
        <v>43</v>
      </c>
      <c r="L703" t="s">
        <v>15</v>
      </c>
    </row>
    <row r="704" spans="1:12">
      <c r="A704" t="e">
        <f ca="1">E00251524958821</f>
        <v>#NAME?</v>
      </c>
      <c r="B704">
        <v>455</v>
      </c>
      <c r="C704" t="s">
        <v>312</v>
      </c>
      <c r="D704" s="1">
        <v>40980</v>
      </c>
      <c r="F704">
        <v>1</v>
      </c>
      <c r="G704">
        <v>4660</v>
      </c>
      <c r="H704" t="s">
        <v>215</v>
      </c>
      <c r="J704" t="s">
        <v>14</v>
      </c>
      <c r="K704">
        <v>62</v>
      </c>
      <c r="L704" t="s">
        <v>15</v>
      </c>
    </row>
    <row r="705" spans="1:12">
      <c r="A705" t="e">
        <f ca="1">E00251524958821</f>
        <v>#NAME?</v>
      </c>
      <c r="B705">
        <v>455</v>
      </c>
      <c r="C705" t="s">
        <v>312</v>
      </c>
      <c r="D705" s="1">
        <v>41150</v>
      </c>
      <c r="F705">
        <v>3</v>
      </c>
      <c r="G705">
        <v>4019</v>
      </c>
      <c r="H705" t="s">
        <v>26</v>
      </c>
      <c r="J705" t="s">
        <v>14</v>
      </c>
      <c r="K705">
        <v>63</v>
      </c>
      <c r="L705" t="s">
        <v>15</v>
      </c>
    </row>
    <row r="706" spans="1:12">
      <c r="A706" t="e">
        <f ca="1">E00251715539621</f>
        <v>#NAME?</v>
      </c>
      <c r="B706">
        <v>48</v>
      </c>
      <c r="C706" t="s">
        <v>249</v>
      </c>
      <c r="D706" s="1">
        <v>42016</v>
      </c>
      <c r="F706">
        <v>2</v>
      </c>
      <c r="G706">
        <v>55320</v>
      </c>
      <c r="H706" t="s">
        <v>346</v>
      </c>
      <c r="J706" t="s">
        <v>14</v>
      </c>
      <c r="K706">
        <v>42</v>
      </c>
      <c r="L706" t="s">
        <v>15</v>
      </c>
    </row>
    <row r="707" spans="1:12">
      <c r="A707" t="e">
        <f ca="1">E00251715539621</f>
        <v>#NAME?</v>
      </c>
      <c r="B707">
        <v>48</v>
      </c>
      <c r="C707" t="s">
        <v>249</v>
      </c>
      <c r="D707" s="1">
        <v>42016</v>
      </c>
      <c r="F707">
        <v>5</v>
      </c>
      <c r="G707">
        <v>5718</v>
      </c>
      <c r="H707" t="s">
        <v>244</v>
      </c>
      <c r="J707" t="s">
        <v>14</v>
      </c>
      <c r="K707">
        <v>42</v>
      </c>
      <c r="L707" t="s">
        <v>15</v>
      </c>
    </row>
    <row r="708" spans="1:12">
      <c r="A708" t="e">
        <f ca="1">E00251715539621</f>
        <v>#NAME?</v>
      </c>
      <c r="B708">
        <v>48</v>
      </c>
      <c r="C708" t="s">
        <v>249</v>
      </c>
      <c r="D708" s="1">
        <v>42752</v>
      </c>
      <c r="F708">
        <v>2</v>
      </c>
      <c r="G708">
        <v>3051</v>
      </c>
      <c r="H708" t="s">
        <v>13</v>
      </c>
      <c r="J708" t="s">
        <v>14</v>
      </c>
      <c r="K708">
        <v>44</v>
      </c>
      <c r="L708" t="s">
        <v>15</v>
      </c>
    </row>
    <row r="709" spans="1:12">
      <c r="A709" t="e">
        <f ca="1">E00251715539621</f>
        <v>#NAME?</v>
      </c>
      <c r="B709">
        <v>48</v>
      </c>
      <c r="C709" t="s">
        <v>249</v>
      </c>
      <c r="D709" s="1">
        <v>42779</v>
      </c>
      <c r="F709">
        <v>1</v>
      </c>
      <c r="G709">
        <v>7295</v>
      </c>
      <c r="H709" t="s">
        <v>76</v>
      </c>
      <c r="J709" t="s">
        <v>14</v>
      </c>
      <c r="K709">
        <v>44</v>
      </c>
      <c r="L709" t="s">
        <v>15</v>
      </c>
    </row>
    <row r="710" spans="1:12">
      <c r="A710" t="e">
        <f ca="1">E00251432316021</f>
        <v>#NAME?</v>
      </c>
      <c r="B710">
        <v>495</v>
      </c>
      <c r="C710" t="s">
        <v>347</v>
      </c>
      <c r="D710" s="1">
        <v>41786</v>
      </c>
      <c r="F710">
        <v>1</v>
      </c>
      <c r="G710">
        <v>3804</v>
      </c>
      <c r="H710" t="s">
        <v>71</v>
      </c>
      <c r="J710" t="s">
        <v>14</v>
      </c>
      <c r="K710">
        <v>46</v>
      </c>
      <c r="L710" t="s">
        <v>15</v>
      </c>
    </row>
    <row r="711" spans="1:12">
      <c r="A711" t="e">
        <f ca="1">E00251524958821</f>
        <v>#NAME?</v>
      </c>
      <c r="B711">
        <v>455</v>
      </c>
      <c r="C711" t="s">
        <v>312</v>
      </c>
      <c r="D711" s="1">
        <v>42038</v>
      </c>
      <c r="F711">
        <v>3</v>
      </c>
      <c r="G711">
        <v>25000</v>
      </c>
      <c r="H711" t="s">
        <v>178</v>
      </c>
      <c r="J711" t="s">
        <v>14</v>
      </c>
      <c r="K711">
        <v>65</v>
      </c>
      <c r="L711" t="s">
        <v>15</v>
      </c>
    </row>
    <row r="712" spans="1:12">
      <c r="A712" t="e">
        <f ca="1">E00251524958821</f>
        <v>#NAME?</v>
      </c>
      <c r="B712">
        <v>455</v>
      </c>
      <c r="C712" t="s">
        <v>312</v>
      </c>
      <c r="D712" s="1">
        <v>42114</v>
      </c>
      <c r="F712">
        <v>3</v>
      </c>
      <c r="G712">
        <v>40290</v>
      </c>
      <c r="H712" t="s">
        <v>348</v>
      </c>
      <c r="J712" t="s">
        <v>14</v>
      </c>
      <c r="K712">
        <v>65</v>
      </c>
      <c r="L712" t="s">
        <v>15</v>
      </c>
    </row>
    <row r="713" spans="1:12">
      <c r="A713" t="e">
        <f ca="1">E00251524958821</f>
        <v>#NAME?</v>
      </c>
      <c r="B713">
        <v>455</v>
      </c>
      <c r="C713" t="s">
        <v>312</v>
      </c>
      <c r="D713" s="1">
        <v>42650</v>
      </c>
      <c r="F713">
        <v>2</v>
      </c>
      <c r="G713">
        <v>25000</v>
      </c>
      <c r="H713" t="s">
        <v>178</v>
      </c>
      <c r="J713" t="s">
        <v>14</v>
      </c>
      <c r="K713">
        <v>67</v>
      </c>
      <c r="L713" t="s">
        <v>15</v>
      </c>
    </row>
    <row r="714" spans="1:12">
      <c r="A714" t="e">
        <f ca="1">E00251415579021</f>
        <v>#NAME?</v>
      </c>
      <c r="B714">
        <v>464</v>
      </c>
      <c r="C714" t="s">
        <v>45</v>
      </c>
      <c r="D714" s="1">
        <v>42885</v>
      </c>
      <c r="F714">
        <v>1</v>
      </c>
      <c r="G714">
        <v>7810</v>
      </c>
      <c r="H714" t="s">
        <v>143</v>
      </c>
      <c r="J714" t="s">
        <v>14</v>
      </c>
      <c r="K714">
        <v>50</v>
      </c>
      <c r="L714" t="s">
        <v>15</v>
      </c>
    </row>
    <row r="715" spans="1:12">
      <c r="A715" t="e">
        <f ca="1">E00251528912721</f>
        <v>#NAME?</v>
      </c>
      <c r="B715">
        <v>293</v>
      </c>
      <c r="C715" t="s">
        <v>25</v>
      </c>
      <c r="D715" s="1">
        <v>41691</v>
      </c>
      <c r="F715">
        <v>1</v>
      </c>
      <c r="G715">
        <v>7295</v>
      </c>
      <c r="H715" t="s">
        <v>76</v>
      </c>
      <c r="J715" t="s">
        <v>14</v>
      </c>
      <c r="K715">
        <v>50</v>
      </c>
      <c r="L715" t="s">
        <v>15</v>
      </c>
    </row>
    <row r="716" spans="1:12">
      <c r="A716" t="e">
        <f ca="1">E00251429395521</f>
        <v>#NAME?</v>
      </c>
      <c r="B716">
        <v>283</v>
      </c>
      <c r="C716" t="s">
        <v>133</v>
      </c>
      <c r="D716" s="1">
        <v>41206</v>
      </c>
      <c r="F716">
        <v>2</v>
      </c>
      <c r="G716">
        <v>71940</v>
      </c>
      <c r="H716" t="s">
        <v>135</v>
      </c>
      <c r="J716" t="s">
        <v>14</v>
      </c>
      <c r="K716">
        <v>42</v>
      </c>
      <c r="L716" t="s">
        <v>15</v>
      </c>
    </row>
    <row r="717" spans="1:12">
      <c r="A717" t="e">
        <f ca="1">E00251529195621</f>
        <v>#NAME?</v>
      </c>
      <c r="B717">
        <v>161</v>
      </c>
      <c r="C717" t="s">
        <v>349</v>
      </c>
      <c r="D717" s="1">
        <v>42093</v>
      </c>
      <c r="F717">
        <v>2</v>
      </c>
      <c r="G717">
        <v>3051</v>
      </c>
      <c r="H717" t="s">
        <v>13</v>
      </c>
      <c r="J717" t="s">
        <v>14</v>
      </c>
      <c r="K717">
        <v>57</v>
      </c>
      <c r="L717" t="s">
        <v>15</v>
      </c>
    </row>
    <row r="718" spans="1:12">
      <c r="A718" t="e">
        <f ca="1">E00251528912721</f>
        <v>#NAME?</v>
      </c>
      <c r="B718">
        <v>293</v>
      </c>
      <c r="C718" t="s">
        <v>25</v>
      </c>
      <c r="D718" s="1">
        <v>42047</v>
      </c>
      <c r="F718">
        <v>1</v>
      </c>
      <c r="G718">
        <v>4871</v>
      </c>
      <c r="H718" t="s">
        <v>125</v>
      </c>
      <c r="J718" t="s">
        <v>14</v>
      </c>
      <c r="K718">
        <v>51</v>
      </c>
      <c r="L718" t="s">
        <v>15</v>
      </c>
    </row>
    <row r="719" spans="1:12">
      <c r="A719" t="e">
        <f ca="1">E00251716516021</f>
        <v>#NAME?</v>
      </c>
      <c r="B719">
        <v>490</v>
      </c>
      <c r="C719" t="s">
        <v>158</v>
      </c>
      <c r="D719" s="1">
        <v>42186</v>
      </c>
      <c r="F719">
        <v>2</v>
      </c>
      <c r="G719">
        <v>7820</v>
      </c>
      <c r="H719" t="s">
        <v>233</v>
      </c>
      <c r="J719" t="s">
        <v>14</v>
      </c>
      <c r="K719">
        <v>52</v>
      </c>
      <c r="L719" t="s">
        <v>22</v>
      </c>
    </row>
    <row r="720" spans="1:12">
      <c r="A720" t="e">
        <f ca="1">E00251524954421</f>
        <v>#NAME?</v>
      </c>
      <c r="B720">
        <v>1273</v>
      </c>
      <c r="C720" t="s">
        <v>28</v>
      </c>
      <c r="D720" s="1">
        <v>42892</v>
      </c>
      <c r="F720">
        <v>1</v>
      </c>
      <c r="G720">
        <v>2875</v>
      </c>
      <c r="H720" t="s">
        <v>350</v>
      </c>
      <c r="J720" t="s">
        <v>14</v>
      </c>
      <c r="K720">
        <v>62</v>
      </c>
      <c r="L720" t="s">
        <v>15</v>
      </c>
    </row>
    <row r="721" spans="1:12">
      <c r="A721" t="e">
        <f ca="1">E00251432287821</f>
        <v>#NAME?</v>
      </c>
      <c r="B721">
        <v>483</v>
      </c>
      <c r="C721" t="s">
        <v>351</v>
      </c>
      <c r="D721" s="1">
        <v>42046</v>
      </c>
      <c r="F721">
        <v>3</v>
      </c>
      <c r="G721">
        <v>2449</v>
      </c>
      <c r="H721" t="s">
        <v>53</v>
      </c>
      <c r="J721" t="s">
        <v>14</v>
      </c>
      <c r="K721">
        <v>45</v>
      </c>
      <c r="L721" t="s">
        <v>15</v>
      </c>
    </row>
    <row r="722" spans="1:12">
      <c r="A722" t="e">
        <f ca="1">E00251514849321</f>
        <v>#NAME?</v>
      </c>
      <c r="B722">
        <v>6156</v>
      </c>
      <c r="C722" t="s">
        <v>352</v>
      </c>
      <c r="D722" s="1">
        <v>42138</v>
      </c>
      <c r="F722">
        <v>2</v>
      </c>
      <c r="G722">
        <v>7851</v>
      </c>
      <c r="H722" t="s">
        <v>353</v>
      </c>
      <c r="J722" t="s">
        <v>14</v>
      </c>
      <c r="K722">
        <v>48</v>
      </c>
      <c r="L722" t="s">
        <v>22</v>
      </c>
    </row>
    <row r="723" spans="1:12">
      <c r="A723" t="e">
        <f ca="1">E00251514849321</f>
        <v>#NAME?</v>
      </c>
      <c r="B723">
        <v>6156</v>
      </c>
      <c r="C723" t="s">
        <v>352</v>
      </c>
      <c r="D723" s="1">
        <v>42423</v>
      </c>
      <c r="F723">
        <v>3</v>
      </c>
      <c r="G723">
        <v>4019</v>
      </c>
      <c r="H723" t="s">
        <v>26</v>
      </c>
      <c r="J723" t="s">
        <v>14</v>
      </c>
      <c r="K723">
        <v>48</v>
      </c>
      <c r="L723" t="s">
        <v>15</v>
      </c>
    </row>
    <row r="724" spans="1:12">
      <c r="A724" t="e">
        <f ca="1">E00251514849321</f>
        <v>#NAME?</v>
      </c>
      <c r="B724">
        <v>6156</v>
      </c>
      <c r="C724" t="s">
        <v>352</v>
      </c>
      <c r="D724" s="1">
        <v>42789</v>
      </c>
      <c r="F724">
        <v>2</v>
      </c>
      <c r="G724">
        <v>4019</v>
      </c>
      <c r="H724" t="s">
        <v>26</v>
      </c>
      <c r="J724" t="s">
        <v>14</v>
      </c>
      <c r="K724">
        <v>49</v>
      </c>
      <c r="L724" t="s">
        <v>15</v>
      </c>
    </row>
    <row r="725" spans="1:12">
      <c r="A725" t="e">
        <f ca="1">E00251432287821</f>
        <v>#NAME?</v>
      </c>
      <c r="B725">
        <v>483</v>
      </c>
      <c r="C725" t="s">
        <v>351</v>
      </c>
      <c r="D725" s="1">
        <v>42915</v>
      </c>
      <c r="F725">
        <v>1</v>
      </c>
      <c r="G725">
        <v>72885</v>
      </c>
      <c r="H725" t="s">
        <v>354</v>
      </c>
      <c r="J725" t="s">
        <v>14</v>
      </c>
      <c r="K725">
        <v>47</v>
      </c>
      <c r="L725" t="s">
        <v>15</v>
      </c>
    </row>
    <row r="726" spans="1:12">
      <c r="A726" t="e">
        <f ca="1">E00251432287821</f>
        <v>#NAME?</v>
      </c>
      <c r="B726">
        <v>483</v>
      </c>
      <c r="C726" t="s">
        <v>351</v>
      </c>
      <c r="D726" s="1">
        <v>43076</v>
      </c>
      <c r="F726">
        <v>1</v>
      </c>
      <c r="G726">
        <v>78701</v>
      </c>
      <c r="H726" t="s">
        <v>355</v>
      </c>
      <c r="J726" t="s">
        <v>14</v>
      </c>
      <c r="K726">
        <v>48</v>
      </c>
      <c r="L726" t="s">
        <v>22</v>
      </c>
    </row>
    <row r="727" spans="1:12">
      <c r="A727" t="e">
        <f ca="1">E00251616253621</f>
        <v>#NAME?</v>
      </c>
      <c r="B727">
        <v>486</v>
      </c>
      <c r="C727" t="s">
        <v>340</v>
      </c>
      <c r="D727" s="1">
        <v>42142</v>
      </c>
      <c r="F727">
        <v>1</v>
      </c>
      <c r="G727">
        <v>7242</v>
      </c>
      <c r="H727" t="s">
        <v>93</v>
      </c>
      <c r="J727" t="s">
        <v>14</v>
      </c>
      <c r="K727">
        <v>44</v>
      </c>
      <c r="L727" t="s">
        <v>15</v>
      </c>
    </row>
    <row r="728" spans="1:12">
      <c r="A728" t="e">
        <f t="shared" ref="A728:A744" ca="1" si="5">E00251524958821</f>
        <v>#NAME?</v>
      </c>
      <c r="B728">
        <v>455</v>
      </c>
      <c r="C728" t="s">
        <v>312</v>
      </c>
      <c r="D728" s="1">
        <v>42650</v>
      </c>
      <c r="F728">
        <v>3</v>
      </c>
      <c r="G728">
        <v>4019</v>
      </c>
      <c r="H728" t="s">
        <v>26</v>
      </c>
      <c r="J728" t="s">
        <v>14</v>
      </c>
      <c r="K728">
        <v>67</v>
      </c>
      <c r="L728" t="s">
        <v>15</v>
      </c>
    </row>
    <row r="729" spans="1:12">
      <c r="A729" t="e">
        <f t="shared" ca="1" si="5"/>
        <v>#NAME?</v>
      </c>
      <c r="B729">
        <v>455</v>
      </c>
      <c r="C729" t="s">
        <v>312</v>
      </c>
      <c r="D729" s="1">
        <v>42745</v>
      </c>
      <c r="F729">
        <v>4</v>
      </c>
      <c r="G729">
        <v>4408</v>
      </c>
      <c r="H729" t="s">
        <v>356</v>
      </c>
      <c r="J729" t="s">
        <v>14</v>
      </c>
      <c r="K729">
        <v>67</v>
      </c>
      <c r="L729" t="s">
        <v>15</v>
      </c>
    </row>
    <row r="730" spans="1:12">
      <c r="A730" t="e">
        <f t="shared" ca="1" si="5"/>
        <v>#NAME?</v>
      </c>
      <c r="B730">
        <v>455</v>
      </c>
      <c r="C730" t="s">
        <v>312</v>
      </c>
      <c r="D730" s="1">
        <v>42226</v>
      </c>
      <c r="F730">
        <v>2</v>
      </c>
      <c r="G730">
        <v>40290</v>
      </c>
      <c r="H730" t="s">
        <v>348</v>
      </c>
      <c r="J730" t="s">
        <v>14</v>
      </c>
      <c r="K730">
        <v>65</v>
      </c>
      <c r="L730" t="s">
        <v>15</v>
      </c>
    </row>
    <row r="731" spans="1:12">
      <c r="A731" t="e">
        <f t="shared" ca="1" si="5"/>
        <v>#NAME?</v>
      </c>
      <c r="B731">
        <v>455</v>
      </c>
      <c r="C731" t="s">
        <v>312</v>
      </c>
      <c r="D731" s="1">
        <v>42865</v>
      </c>
      <c r="F731">
        <v>1</v>
      </c>
      <c r="G731">
        <v>25000</v>
      </c>
      <c r="H731" t="s">
        <v>178</v>
      </c>
      <c r="J731" t="s">
        <v>14</v>
      </c>
      <c r="K731">
        <v>67</v>
      </c>
      <c r="L731" t="s">
        <v>15</v>
      </c>
    </row>
    <row r="732" spans="1:12">
      <c r="A732" t="e">
        <f t="shared" ca="1" si="5"/>
        <v>#NAME?</v>
      </c>
      <c r="B732">
        <v>455</v>
      </c>
      <c r="C732" t="s">
        <v>312</v>
      </c>
      <c r="D732" s="1">
        <v>43004</v>
      </c>
      <c r="F732">
        <v>3</v>
      </c>
      <c r="G732">
        <v>4408</v>
      </c>
      <c r="H732" t="s">
        <v>356</v>
      </c>
      <c r="J732" t="s">
        <v>14</v>
      </c>
      <c r="K732">
        <v>68</v>
      </c>
      <c r="L732" t="s">
        <v>15</v>
      </c>
    </row>
    <row r="733" spans="1:12">
      <c r="A733" t="e">
        <f t="shared" ca="1" si="5"/>
        <v>#NAME?</v>
      </c>
      <c r="B733">
        <v>455</v>
      </c>
      <c r="C733" t="s">
        <v>312</v>
      </c>
      <c r="D733" s="1">
        <v>43004</v>
      </c>
      <c r="F733">
        <v>5</v>
      </c>
      <c r="G733">
        <v>78057</v>
      </c>
      <c r="H733" t="s">
        <v>140</v>
      </c>
      <c r="J733" t="s">
        <v>14</v>
      </c>
      <c r="K733">
        <v>68</v>
      </c>
      <c r="L733" t="s">
        <v>22</v>
      </c>
    </row>
    <row r="734" spans="1:12">
      <c r="A734" t="e">
        <f t="shared" ca="1" si="5"/>
        <v>#NAME?</v>
      </c>
      <c r="B734">
        <v>455</v>
      </c>
      <c r="C734" t="s">
        <v>312</v>
      </c>
      <c r="D734" s="1">
        <v>40988</v>
      </c>
      <c r="F734">
        <v>1</v>
      </c>
      <c r="G734">
        <v>4660</v>
      </c>
      <c r="H734" t="s">
        <v>215</v>
      </c>
      <c r="J734" t="s">
        <v>14</v>
      </c>
      <c r="K734">
        <v>62</v>
      </c>
      <c r="L734" t="s">
        <v>15</v>
      </c>
    </row>
    <row r="735" spans="1:12">
      <c r="A735" t="e">
        <f t="shared" ca="1" si="5"/>
        <v>#NAME?</v>
      </c>
      <c r="B735">
        <v>455</v>
      </c>
      <c r="C735" t="s">
        <v>312</v>
      </c>
      <c r="D735" s="1">
        <v>41442</v>
      </c>
      <c r="F735">
        <v>2</v>
      </c>
      <c r="G735">
        <v>4019</v>
      </c>
      <c r="H735" t="s">
        <v>26</v>
      </c>
      <c r="J735" t="s">
        <v>14</v>
      </c>
      <c r="K735">
        <v>63</v>
      </c>
      <c r="L735" t="s">
        <v>15</v>
      </c>
    </row>
    <row r="736" spans="1:12">
      <c r="A736" t="e">
        <f t="shared" ca="1" si="5"/>
        <v>#NAME?</v>
      </c>
      <c r="B736">
        <v>455</v>
      </c>
      <c r="C736" t="s">
        <v>312</v>
      </c>
      <c r="D736" s="1">
        <v>41484</v>
      </c>
      <c r="F736">
        <v>2</v>
      </c>
      <c r="G736">
        <v>40290</v>
      </c>
      <c r="H736" t="s">
        <v>348</v>
      </c>
      <c r="J736" t="s">
        <v>14</v>
      </c>
      <c r="K736">
        <v>63</v>
      </c>
      <c r="L736" t="s">
        <v>15</v>
      </c>
    </row>
    <row r="737" spans="1:12">
      <c r="A737" t="e">
        <f t="shared" ca="1" si="5"/>
        <v>#NAME?</v>
      </c>
      <c r="B737">
        <v>455</v>
      </c>
      <c r="C737" t="s">
        <v>312</v>
      </c>
      <c r="D737" s="1">
        <v>41689</v>
      </c>
      <c r="F737">
        <v>1</v>
      </c>
      <c r="G737">
        <v>4408</v>
      </c>
      <c r="H737" t="s">
        <v>356</v>
      </c>
      <c r="J737" t="s">
        <v>14</v>
      </c>
      <c r="K737">
        <v>64</v>
      </c>
      <c r="L737" t="s">
        <v>15</v>
      </c>
    </row>
    <row r="738" spans="1:12">
      <c r="A738" t="e">
        <f t="shared" ca="1" si="5"/>
        <v>#NAME?</v>
      </c>
      <c r="B738">
        <v>455</v>
      </c>
      <c r="C738" t="s">
        <v>312</v>
      </c>
      <c r="D738" s="1">
        <v>41689</v>
      </c>
      <c r="F738">
        <v>3</v>
      </c>
      <c r="G738">
        <v>4019</v>
      </c>
      <c r="H738" t="s">
        <v>26</v>
      </c>
      <c r="J738" t="s">
        <v>14</v>
      </c>
      <c r="K738">
        <v>64</v>
      </c>
      <c r="L738" t="s">
        <v>15</v>
      </c>
    </row>
    <row r="739" spans="1:12">
      <c r="A739" t="e">
        <f t="shared" ca="1" si="5"/>
        <v>#NAME?</v>
      </c>
      <c r="B739">
        <v>455</v>
      </c>
      <c r="C739" t="s">
        <v>312</v>
      </c>
      <c r="D739" s="1">
        <v>42780</v>
      </c>
      <c r="F739">
        <v>1</v>
      </c>
      <c r="G739">
        <v>25000</v>
      </c>
      <c r="H739" t="s">
        <v>178</v>
      </c>
      <c r="J739" t="s">
        <v>14</v>
      </c>
      <c r="K739">
        <v>67</v>
      </c>
      <c r="L739" t="s">
        <v>15</v>
      </c>
    </row>
    <row r="740" spans="1:12">
      <c r="A740" t="e">
        <f t="shared" ca="1" si="5"/>
        <v>#NAME?</v>
      </c>
      <c r="B740">
        <v>455</v>
      </c>
      <c r="C740" t="s">
        <v>312</v>
      </c>
      <c r="D740" s="1">
        <v>41150</v>
      </c>
      <c r="F740">
        <v>1</v>
      </c>
      <c r="G740">
        <v>25000</v>
      </c>
      <c r="H740" t="s">
        <v>178</v>
      </c>
      <c r="J740" t="s">
        <v>14</v>
      </c>
      <c r="K740">
        <v>63</v>
      </c>
      <c r="L740" t="s">
        <v>15</v>
      </c>
    </row>
    <row r="741" spans="1:12">
      <c r="A741" t="e">
        <f t="shared" ca="1" si="5"/>
        <v>#NAME?</v>
      </c>
      <c r="B741">
        <v>455</v>
      </c>
      <c r="C741" t="s">
        <v>312</v>
      </c>
      <c r="D741" s="1">
        <v>41150</v>
      </c>
      <c r="F741">
        <v>2</v>
      </c>
      <c r="G741">
        <v>6010</v>
      </c>
      <c r="H741" t="s">
        <v>176</v>
      </c>
      <c r="J741" t="s">
        <v>14</v>
      </c>
      <c r="K741">
        <v>63</v>
      </c>
      <c r="L741" t="s">
        <v>15</v>
      </c>
    </row>
    <row r="742" spans="1:12">
      <c r="A742" t="e">
        <f t="shared" ca="1" si="5"/>
        <v>#NAME?</v>
      </c>
      <c r="B742">
        <v>455</v>
      </c>
      <c r="C742" t="s">
        <v>312</v>
      </c>
      <c r="D742" s="1">
        <v>41317</v>
      </c>
      <c r="F742">
        <v>2</v>
      </c>
      <c r="G742">
        <v>25000</v>
      </c>
      <c r="H742" t="s">
        <v>178</v>
      </c>
      <c r="J742" t="s">
        <v>14</v>
      </c>
      <c r="K742">
        <v>63</v>
      </c>
      <c r="L742" t="s">
        <v>15</v>
      </c>
    </row>
    <row r="743" spans="1:12">
      <c r="A743" t="e">
        <f t="shared" ca="1" si="5"/>
        <v>#NAME?</v>
      </c>
      <c r="B743">
        <v>455</v>
      </c>
      <c r="C743" t="s">
        <v>312</v>
      </c>
      <c r="D743" s="1">
        <v>41792</v>
      </c>
      <c r="F743">
        <v>2</v>
      </c>
      <c r="G743">
        <v>4019</v>
      </c>
      <c r="H743" t="s">
        <v>26</v>
      </c>
      <c r="J743" t="s">
        <v>14</v>
      </c>
      <c r="K743">
        <v>64</v>
      </c>
      <c r="L743" t="s">
        <v>15</v>
      </c>
    </row>
    <row r="744" spans="1:12">
      <c r="A744" t="e">
        <f t="shared" ca="1" si="5"/>
        <v>#NAME?</v>
      </c>
      <c r="B744">
        <v>455</v>
      </c>
      <c r="C744" t="s">
        <v>312</v>
      </c>
      <c r="D744" s="1">
        <v>42045</v>
      </c>
      <c r="F744">
        <v>1</v>
      </c>
      <c r="G744">
        <v>40290</v>
      </c>
      <c r="H744" t="s">
        <v>348</v>
      </c>
      <c r="J744" t="s">
        <v>14</v>
      </c>
      <c r="K744">
        <v>65</v>
      </c>
      <c r="L744" t="s">
        <v>15</v>
      </c>
    </row>
    <row r="745" spans="1:12">
      <c r="A745" t="e">
        <f ca="1">E00251432274421</f>
        <v>#NAME?</v>
      </c>
      <c r="B745">
        <v>450</v>
      </c>
      <c r="C745" t="s">
        <v>227</v>
      </c>
      <c r="D745" s="1">
        <v>42909</v>
      </c>
      <c r="F745">
        <v>1</v>
      </c>
      <c r="G745">
        <v>8798</v>
      </c>
      <c r="H745" t="s">
        <v>314</v>
      </c>
      <c r="J745" t="s">
        <v>14</v>
      </c>
      <c r="K745">
        <v>51</v>
      </c>
      <c r="L745" t="s">
        <v>15</v>
      </c>
    </row>
    <row r="746" spans="1:12">
      <c r="A746" t="e">
        <f ca="1">E00251430234721</f>
        <v>#NAME?</v>
      </c>
      <c r="B746">
        <v>486</v>
      </c>
      <c r="C746" t="s">
        <v>340</v>
      </c>
      <c r="D746" s="1">
        <v>42426</v>
      </c>
      <c r="F746">
        <v>1</v>
      </c>
      <c r="G746">
        <v>93</v>
      </c>
      <c r="H746" t="s">
        <v>29</v>
      </c>
      <c r="J746" t="s">
        <v>14</v>
      </c>
      <c r="K746">
        <v>52</v>
      </c>
      <c r="L746" t="s">
        <v>15</v>
      </c>
    </row>
    <row r="747" spans="1:12">
      <c r="A747" t="e">
        <f ca="1">E00251432316021</f>
        <v>#NAME?</v>
      </c>
      <c r="B747">
        <v>495</v>
      </c>
      <c r="C747" t="s">
        <v>347</v>
      </c>
      <c r="D747" s="1">
        <v>42674</v>
      </c>
      <c r="F747">
        <v>1</v>
      </c>
      <c r="G747">
        <v>49390</v>
      </c>
      <c r="H747" t="s">
        <v>59</v>
      </c>
      <c r="J747" t="s">
        <v>14</v>
      </c>
      <c r="K747">
        <v>48</v>
      </c>
      <c r="L747" t="s">
        <v>15</v>
      </c>
    </row>
    <row r="748" spans="1:12">
      <c r="A748" t="e">
        <f ca="1">E00251424802621</f>
        <v>#NAME?</v>
      </c>
      <c r="B748">
        <v>4941</v>
      </c>
      <c r="C748" t="s">
        <v>357</v>
      </c>
      <c r="D748" s="1">
        <v>42065</v>
      </c>
      <c r="F748">
        <v>1</v>
      </c>
      <c r="G748">
        <v>7880</v>
      </c>
      <c r="H748" t="s">
        <v>213</v>
      </c>
      <c r="J748" t="s">
        <v>14</v>
      </c>
      <c r="K748">
        <v>48</v>
      </c>
      <c r="L748" t="s">
        <v>22</v>
      </c>
    </row>
    <row r="749" spans="1:12">
      <c r="A749" t="e">
        <f ca="1">E00251424802621</f>
        <v>#NAME?</v>
      </c>
      <c r="B749">
        <v>4941</v>
      </c>
      <c r="C749" t="s">
        <v>357</v>
      </c>
      <c r="D749" s="1">
        <v>42891</v>
      </c>
      <c r="F749">
        <v>6</v>
      </c>
      <c r="G749">
        <v>25000</v>
      </c>
      <c r="H749" t="s">
        <v>178</v>
      </c>
      <c r="J749" t="s">
        <v>14</v>
      </c>
      <c r="K749">
        <v>51</v>
      </c>
      <c r="L749" t="s">
        <v>15</v>
      </c>
    </row>
    <row r="750" spans="1:12">
      <c r="A750" t="e">
        <f ca="1">E00251424802621</f>
        <v>#NAME?</v>
      </c>
      <c r="B750">
        <v>4941</v>
      </c>
      <c r="C750" t="s">
        <v>357</v>
      </c>
      <c r="D750" s="1">
        <v>43056</v>
      </c>
      <c r="F750">
        <v>6</v>
      </c>
      <c r="G750">
        <v>25000</v>
      </c>
      <c r="H750" t="s">
        <v>178</v>
      </c>
      <c r="J750" t="s">
        <v>14</v>
      </c>
      <c r="K750">
        <v>51</v>
      </c>
      <c r="L750" t="s">
        <v>15</v>
      </c>
    </row>
    <row r="751" spans="1:12">
      <c r="A751" t="e">
        <f ca="1">E00251526894021</f>
        <v>#NAME?</v>
      </c>
      <c r="B751">
        <v>28</v>
      </c>
      <c r="C751" t="s">
        <v>153</v>
      </c>
      <c r="D751" s="1">
        <v>41017</v>
      </c>
      <c r="F751">
        <v>1</v>
      </c>
      <c r="G751">
        <v>5693</v>
      </c>
      <c r="H751" t="s">
        <v>358</v>
      </c>
      <c r="J751" t="s">
        <v>14</v>
      </c>
      <c r="K751">
        <v>49</v>
      </c>
      <c r="L751" t="s">
        <v>15</v>
      </c>
    </row>
    <row r="752" spans="1:12">
      <c r="A752" t="e">
        <f ca="1">E00251526894021</f>
        <v>#NAME?</v>
      </c>
      <c r="B752">
        <v>28</v>
      </c>
      <c r="C752" t="s">
        <v>153</v>
      </c>
      <c r="D752" s="1">
        <v>41361</v>
      </c>
      <c r="F752">
        <v>2</v>
      </c>
      <c r="G752">
        <v>6963</v>
      </c>
      <c r="H752" t="s">
        <v>359</v>
      </c>
      <c r="J752" t="s">
        <v>14</v>
      </c>
      <c r="K752">
        <v>50</v>
      </c>
      <c r="L752" t="s">
        <v>15</v>
      </c>
    </row>
    <row r="753" spans="1:12">
      <c r="A753" t="e">
        <f ca="1">E00251427359921</f>
        <v>#NAME?</v>
      </c>
      <c r="B753">
        <v>4909</v>
      </c>
      <c r="C753" t="s">
        <v>360</v>
      </c>
      <c r="D753" s="1">
        <v>43044</v>
      </c>
      <c r="F753">
        <v>1</v>
      </c>
      <c r="G753">
        <v>37230</v>
      </c>
      <c r="H753" t="s">
        <v>361</v>
      </c>
      <c r="J753" t="s">
        <v>14</v>
      </c>
      <c r="K753">
        <v>60</v>
      </c>
      <c r="L753" t="s">
        <v>15</v>
      </c>
    </row>
    <row r="754" spans="1:12">
      <c r="A754" t="e">
        <f ca="1">E00251510806521</f>
        <v>#NAME?</v>
      </c>
      <c r="B754">
        <v>104</v>
      </c>
      <c r="C754" t="s">
        <v>88</v>
      </c>
      <c r="D754" s="1">
        <v>41779</v>
      </c>
      <c r="F754">
        <v>2</v>
      </c>
      <c r="G754">
        <v>496</v>
      </c>
      <c r="H754" t="s">
        <v>190</v>
      </c>
      <c r="J754" t="s">
        <v>14</v>
      </c>
      <c r="K754">
        <v>45</v>
      </c>
      <c r="L754" t="s">
        <v>15</v>
      </c>
    </row>
    <row r="755" spans="1:12">
      <c r="A755" t="e">
        <f ca="1">E00251510806521</f>
        <v>#NAME?</v>
      </c>
      <c r="B755">
        <v>104</v>
      </c>
      <c r="C755" t="s">
        <v>88</v>
      </c>
      <c r="D755" s="1">
        <v>42404</v>
      </c>
      <c r="F755">
        <v>3</v>
      </c>
      <c r="G755">
        <v>3051</v>
      </c>
      <c r="H755" t="s">
        <v>13</v>
      </c>
      <c r="J755" t="s">
        <v>14</v>
      </c>
      <c r="K755">
        <v>47</v>
      </c>
      <c r="L755" t="s">
        <v>15</v>
      </c>
    </row>
    <row r="756" spans="1:12">
      <c r="A756" t="e">
        <f ca="1">E00251528912721</f>
        <v>#NAME?</v>
      </c>
      <c r="B756">
        <v>293</v>
      </c>
      <c r="C756" t="s">
        <v>25</v>
      </c>
      <c r="D756" s="1">
        <v>41025</v>
      </c>
      <c r="F756">
        <v>1</v>
      </c>
      <c r="G756">
        <v>5990</v>
      </c>
      <c r="H756" t="s">
        <v>60</v>
      </c>
      <c r="J756" t="s">
        <v>14</v>
      </c>
      <c r="K756">
        <v>48</v>
      </c>
      <c r="L756" t="s">
        <v>15</v>
      </c>
    </row>
    <row r="757" spans="1:12">
      <c r="A757" t="e">
        <f ca="1">E00251513961521</f>
        <v>#NAME?</v>
      </c>
      <c r="B757">
        <v>701</v>
      </c>
      <c r="C757" t="s">
        <v>72</v>
      </c>
      <c r="D757" s="1">
        <v>42891</v>
      </c>
      <c r="F757">
        <v>4</v>
      </c>
      <c r="G757">
        <v>6264</v>
      </c>
      <c r="H757" t="s">
        <v>295</v>
      </c>
      <c r="J757" t="s">
        <v>14</v>
      </c>
      <c r="K757">
        <v>42</v>
      </c>
      <c r="L757" t="s">
        <v>15</v>
      </c>
    </row>
    <row r="758" spans="1:12">
      <c r="A758" t="e">
        <f ca="1">E00251513961521</f>
        <v>#NAME?</v>
      </c>
      <c r="B758">
        <v>701</v>
      </c>
      <c r="C758" t="s">
        <v>72</v>
      </c>
      <c r="D758" s="1">
        <v>43017</v>
      </c>
      <c r="F758">
        <v>4</v>
      </c>
      <c r="G758">
        <v>3004</v>
      </c>
      <c r="H758" t="s">
        <v>104</v>
      </c>
      <c r="J758" t="s">
        <v>14</v>
      </c>
      <c r="K758">
        <v>42</v>
      </c>
      <c r="L758" t="s">
        <v>15</v>
      </c>
    </row>
    <row r="759" spans="1:12">
      <c r="A759" t="e">
        <f ca="1">E00251510806521</f>
        <v>#NAME?</v>
      </c>
      <c r="B759">
        <v>104</v>
      </c>
      <c r="C759" t="s">
        <v>88</v>
      </c>
      <c r="D759" s="1">
        <v>41765</v>
      </c>
      <c r="F759">
        <v>1</v>
      </c>
      <c r="G759">
        <v>78609</v>
      </c>
      <c r="H759" t="s">
        <v>240</v>
      </c>
      <c r="J759" t="s">
        <v>14</v>
      </c>
      <c r="K759">
        <v>45</v>
      </c>
      <c r="L759" t="s">
        <v>22</v>
      </c>
    </row>
    <row r="760" spans="1:12">
      <c r="A760" t="e">
        <f ca="1">E00251432274421</f>
        <v>#NAME?</v>
      </c>
      <c r="B760">
        <v>450</v>
      </c>
      <c r="C760" t="s">
        <v>227</v>
      </c>
      <c r="D760" s="1">
        <v>42185</v>
      </c>
      <c r="F760">
        <v>1</v>
      </c>
      <c r="G760">
        <v>4019</v>
      </c>
      <c r="H760" t="s">
        <v>26</v>
      </c>
      <c r="J760" t="s">
        <v>14</v>
      </c>
      <c r="K760">
        <v>49</v>
      </c>
      <c r="L760" t="s">
        <v>15</v>
      </c>
    </row>
    <row r="761" spans="1:12">
      <c r="A761" t="e">
        <f ca="1">E00251432274421</f>
        <v>#NAME?</v>
      </c>
      <c r="B761">
        <v>450</v>
      </c>
      <c r="C761" t="s">
        <v>227</v>
      </c>
      <c r="D761" s="1">
        <v>42691</v>
      </c>
      <c r="F761">
        <v>1</v>
      </c>
      <c r="G761">
        <v>7292</v>
      </c>
      <c r="H761" t="s">
        <v>189</v>
      </c>
      <c r="J761" t="s">
        <v>14</v>
      </c>
      <c r="K761">
        <v>51</v>
      </c>
      <c r="L761" t="s">
        <v>15</v>
      </c>
    </row>
    <row r="762" spans="1:12">
      <c r="A762" t="e">
        <f ca="1">E00251432274421</f>
        <v>#NAME?</v>
      </c>
      <c r="B762">
        <v>450</v>
      </c>
      <c r="C762" t="s">
        <v>227</v>
      </c>
      <c r="D762" s="1">
        <v>42747</v>
      </c>
      <c r="F762">
        <v>4</v>
      </c>
      <c r="G762">
        <v>49390</v>
      </c>
      <c r="H762" t="s">
        <v>59</v>
      </c>
      <c r="J762" t="s">
        <v>14</v>
      </c>
      <c r="K762">
        <v>51</v>
      </c>
      <c r="L762" t="s">
        <v>15</v>
      </c>
    </row>
    <row r="763" spans="1:12">
      <c r="A763" t="e">
        <f ca="1">E00251518587221</f>
        <v>#NAME?</v>
      </c>
      <c r="B763">
        <v>464</v>
      </c>
      <c r="C763" t="s">
        <v>45</v>
      </c>
      <c r="D763" s="1">
        <v>43038</v>
      </c>
      <c r="F763">
        <v>1</v>
      </c>
      <c r="G763">
        <v>73689</v>
      </c>
      <c r="H763" t="s">
        <v>84</v>
      </c>
      <c r="J763" t="s">
        <v>14</v>
      </c>
      <c r="K763">
        <v>45</v>
      </c>
      <c r="L763" t="s">
        <v>15</v>
      </c>
    </row>
    <row r="764" spans="1:12">
      <c r="A764" t="e">
        <f ca="1">E00251432316021</f>
        <v>#NAME?</v>
      </c>
      <c r="B764">
        <v>495</v>
      </c>
      <c r="C764" t="s">
        <v>347</v>
      </c>
      <c r="D764" s="1">
        <v>41775</v>
      </c>
      <c r="F764">
        <v>3</v>
      </c>
      <c r="G764">
        <v>49390</v>
      </c>
      <c r="H764" t="s">
        <v>59</v>
      </c>
      <c r="J764" t="s">
        <v>14</v>
      </c>
      <c r="K764">
        <v>46</v>
      </c>
      <c r="L764" t="s">
        <v>15</v>
      </c>
    </row>
    <row r="765" spans="1:12">
      <c r="A765" t="e">
        <f ca="1">E00251510806521</f>
        <v>#NAME?</v>
      </c>
      <c r="B765">
        <v>104</v>
      </c>
      <c r="C765" t="s">
        <v>88</v>
      </c>
      <c r="D765" s="1">
        <v>41631</v>
      </c>
      <c r="F765">
        <v>1</v>
      </c>
      <c r="G765">
        <v>7292</v>
      </c>
      <c r="H765" t="s">
        <v>189</v>
      </c>
      <c r="J765" t="s">
        <v>14</v>
      </c>
      <c r="K765">
        <v>44</v>
      </c>
      <c r="L765" t="s">
        <v>15</v>
      </c>
    </row>
    <row r="766" spans="1:12">
      <c r="A766" t="e">
        <f ca="1">E00251510806521</f>
        <v>#NAME?</v>
      </c>
      <c r="B766">
        <v>104</v>
      </c>
      <c r="C766" t="s">
        <v>88</v>
      </c>
      <c r="D766" s="1">
        <v>41918</v>
      </c>
      <c r="F766">
        <v>2</v>
      </c>
      <c r="G766">
        <v>496</v>
      </c>
      <c r="H766" t="s">
        <v>190</v>
      </c>
      <c r="J766" t="s">
        <v>14</v>
      </c>
      <c r="K766">
        <v>45</v>
      </c>
      <c r="L766" t="s">
        <v>15</v>
      </c>
    </row>
    <row r="767" spans="1:12">
      <c r="A767" t="e">
        <f ca="1">E00251510806521</f>
        <v>#NAME?</v>
      </c>
      <c r="B767">
        <v>104</v>
      </c>
      <c r="C767" t="s">
        <v>88</v>
      </c>
      <c r="D767" s="1">
        <v>42404</v>
      </c>
      <c r="F767">
        <v>4</v>
      </c>
      <c r="G767">
        <v>25000</v>
      </c>
      <c r="H767" t="s">
        <v>178</v>
      </c>
      <c r="J767" t="s">
        <v>14</v>
      </c>
      <c r="K767">
        <v>47</v>
      </c>
      <c r="L767" t="s">
        <v>15</v>
      </c>
    </row>
    <row r="768" spans="1:12">
      <c r="A768" t="e">
        <f ca="1">E00251513961521</f>
        <v>#NAME?</v>
      </c>
      <c r="B768">
        <v>744</v>
      </c>
      <c r="C768" t="s">
        <v>308</v>
      </c>
      <c r="D768" s="1">
        <v>42378</v>
      </c>
      <c r="E768">
        <v>0</v>
      </c>
      <c r="F768">
        <v>3</v>
      </c>
      <c r="G768">
        <v>4779</v>
      </c>
      <c r="H768" t="s">
        <v>231</v>
      </c>
      <c r="J768" t="s">
        <v>34</v>
      </c>
      <c r="K768">
        <v>41</v>
      </c>
      <c r="L768" t="s">
        <v>15</v>
      </c>
    </row>
    <row r="769" spans="1:12">
      <c r="A769" t="e">
        <f ca="1">E00251514730021</f>
        <v>#NAME?</v>
      </c>
      <c r="B769">
        <v>495</v>
      </c>
      <c r="C769" t="s">
        <v>347</v>
      </c>
      <c r="D769" s="1">
        <v>42579</v>
      </c>
      <c r="F769">
        <v>1</v>
      </c>
      <c r="G769">
        <v>2859</v>
      </c>
      <c r="H769" t="s">
        <v>362</v>
      </c>
      <c r="J769" t="s">
        <v>14</v>
      </c>
      <c r="K769">
        <v>43</v>
      </c>
      <c r="L769" t="s">
        <v>15</v>
      </c>
    </row>
    <row r="770" spans="1:12">
      <c r="A770" t="e">
        <f ca="1">E00251432274421</f>
        <v>#NAME?</v>
      </c>
      <c r="B770">
        <v>450</v>
      </c>
      <c r="C770" t="s">
        <v>227</v>
      </c>
      <c r="D770" s="1">
        <v>42059</v>
      </c>
      <c r="F770">
        <v>2</v>
      </c>
      <c r="G770">
        <v>4019</v>
      </c>
      <c r="H770" t="s">
        <v>26</v>
      </c>
      <c r="J770" t="s">
        <v>14</v>
      </c>
      <c r="K770">
        <v>49</v>
      </c>
      <c r="L770" t="s">
        <v>15</v>
      </c>
    </row>
    <row r="771" spans="1:12">
      <c r="A771" t="e">
        <f ca="1">E00251432209721</f>
        <v>#NAME?</v>
      </c>
      <c r="B771">
        <v>489</v>
      </c>
      <c r="C771" t="s">
        <v>100</v>
      </c>
      <c r="D771" s="1">
        <v>41050</v>
      </c>
      <c r="F771">
        <v>2</v>
      </c>
      <c r="G771">
        <v>57420</v>
      </c>
      <c r="H771" t="s">
        <v>267</v>
      </c>
      <c r="J771" t="s">
        <v>14</v>
      </c>
      <c r="K771">
        <v>39</v>
      </c>
      <c r="L771" t="s">
        <v>15</v>
      </c>
    </row>
    <row r="772" spans="1:12">
      <c r="A772" t="e">
        <f ca="1">E00251510806521</f>
        <v>#NAME?</v>
      </c>
      <c r="B772">
        <v>104</v>
      </c>
      <c r="C772" t="s">
        <v>88</v>
      </c>
      <c r="D772" s="1">
        <v>42353</v>
      </c>
      <c r="F772">
        <v>2</v>
      </c>
      <c r="G772">
        <v>3051</v>
      </c>
      <c r="H772" t="s">
        <v>13</v>
      </c>
      <c r="J772" t="s">
        <v>14</v>
      </c>
      <c r="K772">
        <v>46</v>
      </c>
      <c r="L772" t="s">
        <v>15</v>
      </c>
    </row>
    <row r="773" spans="1:12">
      <c r="A773" t="e">
        <f ca="1">E00251510806521</f>
        <v>#NAME?</v>
      </c>
      <c r="B773">
        <v>104</v>
      </c>
      <c r="C773" t="s">
        <v>88</v>
      </c>
      <c r="D773" s="1">
        <v>42404</v>
      </c>
      <c r="F773">
        <v>2</v>
      </c>
      <c r="G773">
        <v>72632</v>
      </c>
      <c r="H773" t="s">
        <v>107</v>
      </c>
      <c r="J773" t="s">
        <v>14</v>
      </c>
      <c r="K773">
        <v>47</v>
      </c>
      <c r="L773" t="s">
        <v>15</v>
      </c>
    </row>
    <row r="774" spans="1:12">
      <c r="A774" t="e">
        <f ca="1">E00251510806521</f>
        <v>#NAME?</v>
      </c>
      <c r="B774">
        <v>104</v>
      </c>
      <c r="C774" t="s">
        <v>88</v>
      </c>
      <c r="D774" s="1">
        <v>42719</v>
      </c>
      <c r="F774">
        <v>3</v>
      </c>
      <c r="G774">
        <v>72290</v>
      </c>
      <c r="H774" t="s">
        <v>248</v>
      </c>
      <c r="J774" t="s">
        <v>14</v>
      </c>
      <c r="K774">
        <v>47</v>
      </c>
      <c r="L774" t="s">
        <v>15</v>
      </c>
    </row>
    <row r="775" spans="1:12">
      <c r="A775" t="e">
        <f ca="1">E00251513961521</f>
        <v>#NAME?</v>
      </c>
      <c r="B775">
        <v>701</v>
      </c>
      <c r="C775" t="s">
        <v>72</v>
      </c>
      <c r="D775" s="1">
        <v>41382</v>
      </c>
      <c r="F775">
        <v>2</v>
      </c>
      <c r="G775">
        <v>3004</v>
      </c>
      <c r="H775" t="s">
        <v>104</v>
      </c>
      <c r="J775" t="s">
        <v>14</v>
      </c>
      <c r="K775">
        <v>38</v>
      </c>
      <c r="L775" t="s">
        <v>15</v>
      </c>
    </row>
    <row r="776" spans="1:12">
      <c r="A776" t="e">
        <f ca="1">E00251513961521</f>
        <v>#NAME?</v>
      </c>
      <c r="B776">
        <v>701</v>
      </c>
      <c r="C776" t="s">
        <v>72</v>
      </c>
      <c r="D776" s="1">
        <v>42870</v>
      </c>
      <c r="F776">
        <v>2</v>
      </c>
      <c r="G776">
        <v>5368</v>
      </c>
      <c r="H776" t="s">
        <v>101</v>
      </c>
      <c r="J776" t="s">
        <v>14</v>
      </c>
      <c r="K776">
        <v>42</v>
      </c>
      <c r="L776" t="s">
        <v>15</v>
      </c>
    </row>
    <row r="777" spans="1:12">
      <c r="A777" t="e">
        <f ca="1">E00251510038521</f>
        <v>#NAME?</v>
      </c>
      <c r="B777">
        <v>189</v>
      </c>
      <c r="C777" t="s">
        <v>58</v>
      </c>
      <c r="D777" s="1">
        <v>42450</v>
      </c>
      <c r="F777">
        <v>1</v>
      </c>
      <c r="G777">
        <v>30000</v>
      </c>
      <c r="H777" t="s">
        <v>144</v>
      </c>
      <c r="J777" t="s">
        <v>14</v>
      </c>
      <c r="K777">
        <v>43</v>
      </c>
      <c r="L777" t="s">
        <v>15</v>
      </c>
    </row>
    <row r="778" spans="1:12">
      <c r="A778" t="e">
        <f ca="1">E00251510038521</f>
        <v>#NAME?</v>
      </c>
      <c r="B778">
        <v>189</v>
      </c>
      <c r="C778" t="s">
        <v>58</v>
      </c>
      <c r="D778" s="1">
        <v>42853</v>
      </c>
      <c r="F778">
        <v>1</v>
      </c>
      <c r="G778">
        <v>72690</v>
      </c>
      <c r="H778" t="s">
        <v>363</v>
      </c>
      <c r="J778" t="s">
        <v>14</v>
      </c>
      <c r="K778">
        <v>44</v>
      </c>
      <c r="L778" t="s">
        <v>15</v>
      </c>
    </row>
    <row r="779" spans="1:12">
      <c r="A779" t="e">
        <f ca="1">E00251514730021</f>
        <v>#NAME?</v>
      </c>
      <c r="B779">
        <v>495</v>
      </c>
      <c r="C779" t="s">
        <v>347</v>
      </c>
      <c r="D779" s="1">
        <v>42410</v>
      </c>
      <c r="F779">
        <v>1</v>
      </c>
      <c r="G779">
        <v>460</v>
      </c>
      <c r="H779" t="s">
        <v>16</v>
      </c>
      <c r="J779" t="s">
        <v>14</v>
      </c>
      <c r="K779">
        <v>42</v>
      </c>
      <c r="L779" t="s">
        <v>15</v>
      </c>
    </row>
    <row r="780" spans="1:12">
      <c r="A780" t="e">
        <f ca="1">E00251510806521</f>
        <v>#NAME?</v>
      </c>
      <c r="B780">
        <v>104</v>
      </c>
      <c r="C780" t="s">
        <v>88</v>
      </c>
      <c r="D780" s="1">
        <v>42688</v>
      </c>
      <c r="F780">
        <v>1</v>
      </c>
      <c r="G780">
        <v>2169</v>
      </c>
      <c r="H780" t="s">
        <v>40</v>
      </c>
      <c r="J780" t="s">
        <v>14</v>
      </c>
      <c r="K780">
        <v>47</v>
      </c>
      <c r="L780" t="s">
        <v>15</v>
      </c>
    </row>
    <row r="781" spans="1:12">
      <c r="A781" t="e">
        <f ca="1">E00251510806521</f>
        <v>#NAME?</v>
      </c>
      <c r="B781">
        <v>117</v>
      </c>
      <c r="C781" t="s">
        <v>364</v>
      </c>
      <c r="D781" s="1">
        <v>42223</v>
      </c>
      <c r="F781">
        <v>1</v>
      </c>
      <c r="G781">
        <v>9492</v>
      </c>
      <c r="H781" t="s">
        <v>317</v>
      </c>
      <c r="J781" t="s">
        <v>14</v>
      </c>
      <c r="K781">
        <v>46</v>
      </c>
      <c r="L781" t="s">
        <v>15</v>
      </c>
    </row>
    <row r="782" spans="1:12">
      <c r="A782" t="e">
        <f ca="1">E00251514730021</f>
        <v>#NAME?</v>
      </c>
      <c r="B782">
        <v>496</v>
      </c>
      <c r="C782" t="s">
        <v>365</v>
      </c>
      <c r="D782" s="1">
        <v>42696</v>
      </c>
      <c r="F782">
        <v>1</v>
      </c>
      <c r="G782">
        <v>93</v>
      </c>
      <c r="H782" t="s">
        <v>29</v>
      </c>
      <c r="J782" t="s">
        <v>14</v>
      </c>
      <c r="K782">
        <v>43</v>
      </c>
      <c r="L782" t="s">
        <v>15</v>
      </c>
    </row>
    <row r="783" spans="1:12">
      <c r="A783" t="e">
        <f ca="1">E00251510806521</f>
        <v>#NAME?</v>
      </c>
      <c r="B783">
        <v>104</v>
      </c>
      <c r="C783" t="s">
        <v>88</v>
      </c>
      <c r="D783" s="1">
        <v>41779</v>
      </c>
      <c r="F783">
        <v>1</v>
      </c>
      <c r="G783">
        <v>8470</v>
      </c>
      <c r="H783" t="s">
        <v>120</v>
      </c>
      <c r="J783" t="s">
        <v>14</v>
      </c>
      <c r="K783">
        <v>45</v>
      </c>
      <c r="L783" t="s">
        <v>15</v>
      </c>
    </row>
    <row r="784" spans="1:12">
      <c r="A784" t="e">
        <f ca="1">E00251510806521</f>
        <v>#NAME?</v>
      </c>
      <c r="B784">
        <v>104</v>
      </c>
      <c r="C784" t="s">
        <v>88</v>
      </c>
      <c r="D784" s="1">
        <v>41918</v>
      </c>
      <c r="F784">
        <v>1</v>
      </c>
      <c r="G784">
        <v>87363</v>
      </c>
      <c r="H784" t="s">
        <v>366</v>
      </c>
      <c r="J784" t="s">
        <v>14</v>
      </c>
      <c r="K784">
        <v>45</v>
      </c>
      <c r="L784" t="s">
        <v>15</v>
      </c>
    </row>
    <row r="785" spans="1:12">
      <c r="A785" t="e">
        <f ca="1">E00251510806521</f>
        <v>#NAME?</v>
      </c>
      <c r="B785">
        <v>104</v>
      </c>
      <c r="C785" t="s">
        <v>88</v>
      </c>
      <c r="D785" s="1">
        <v>42446</v>
      </c>
      <c r="F785">
        <v>1</v>
      </c>
      <c r="G785">
        <v>25000</v>
      </c>
      <c r="H785" t="s">
        <v>178</v>
      </c>
      <c r="J785" t="s">
        <v>14</v>
      </c>
      <c r="K785">
        <v>47</v>
      </c>
      <c r="L785" t="s">
        <v>15</v>
      </c>
    </row>
    <row r="786" spans="1:12">
      <c r="A786" t="e">
        <f ca="1">E00251510038521</f>
        <v>#NAME?</v>
      </c>
      <c r="B786">
        <v>189</v>
      </c>
      <c r="C786" t="s">
        <v>58</v>
      </c>
      <c r="D786" s="1">
        <v>42485</v>
      </c>
      <c r="F786">
        <v>1</v>
      </c>
      <c r="G786">
        <v>30000</v>
      </c>
      <c r="H786" t="s">
        <v>144</v>
      </c>
      <c r="J786" t="s">
        <v>14</v>
      </c>
      <c r="K786">
        <v>43</v>
      </c>
      <c r="L786" t="s">
        <v>15</v>
      </c>
    </row>
    <row r="787" spans="1:12">
      <c r="A787" t="e">
        <f ca="1">E00251510038521</f>
        <v>#NAME?</v>
      </c>
      <c r="B787">
        <v>189</v>
      </c>
      <c r="C787" t="s">
        <v>58</v>
      </c>
      <c r="D787" s="1">
        <v>42520</v>
      </c>
      <c r="F787">
        <v>1</v>
      </c>
      <c r="G787">
        <v>30000</v>
      </c>
      <c r="H787" t="s">
        <v>144</v>
      </c>
      <c r="J787" t="s">
        <v>14</v>
      </c>
      <c r="K787">
        <v>43</v>
      </c>
      <c r="L787" t="s">
        <v>15</v>
      </c>
    </row>
    <row r="788" spans="1:12">
      <c r="A788" t="e">
        <f ca="1">E00251510038521</f>
        <v>#NAME?</v>
      </c>
      <c r="B788">
        <v>189</v>
      </c>
      <c r="C788" t="s">
        <v>58</v>
      </c>
      <c r="D788" s="1">
        <v>42473</v>
      </c>
      <c r="F788">
        <v>1</v>
      </c>
      <c r="G788">
        <v>72690</v>
      </c>
      <c r="H788" t="s">
        <v>363</v>
      </c>
      <c r="J788" t="s">
        <v>14</v>
      </c>
      <c r="K788">
        <v>43</v>
      </c>
      <c r="L788" t="s">
        <v>15</v>
      </c>
    </row>
    <row r="789" spans="1:12">
      <c r="A789" t="e">
        <f ca="1">E00251510038521</f>
        <v>#NAME?</v>
      </c>
      <c r="B789">
        <v>189</v>
      </c>
      <c r="C789" t="s">
        <v>58</v>
      </c>
      <c r="D789" s="1">
        <v>42531</v>
      </c>
      <c r="F789">
        <v>1</v>
      </c>
      <c r="G789">
        <v>30000</v>
      </c>
      <c r="H789" t="s">
        <v>144</v>
      </c>
      <c r="J789" t="s">
        <v>14</v>
      </c>
      <c r="K789">
        <v>43</v>
      </c>
      <c r="L789" t="s">
        <v>15</v>
      </c>
    </row>
    <row r="790" spans="1:12">
      <c r="A790" t="e">
        <f ca="1">E00251711658521</f>
        <v>#NAME?</v>
      </c>
      <c r="B790">
        <v>7927</v>
      </c>
      <c r="C790" t="s">
        <v>367</v>
      </c>
      <c r="D790" s="1">
        <v>42755</v>
      </c>
      <c r="F790">
        <v>1</v>
      </c>
      <c r="G790">
        <v>4019</v>
      </c>
      <c r="H790" t="s">
        <v>26</v>
      </c>
      <c r="J790" t="s">
        <v>14</v>
      </c>
      <c r="K790">
        <v>44</v>
      </c>
      <c r="L790" t="s">
        <v>15</v>
      </c>
    </row>
    <row r="791" spans="1:12">
      <c r="A791" t="e">
        <f ca="1">E00251711658521</f>
        <v>#NAME?</v>
      </c>
      <c r="B791">
        <v>7927</v>
      </c>
      <c r="C791" t="s">
        <v>367</v>
      </c>
      <c r="D791" s="1">
        <v>42760</v>
      </c>
      <c r="F791">
        <v>1</v>
      </c>
      <c r="G791">
        <v>4019</v>
      </c>
      <c r="H791" t="s">
        <v>26</v>
      </c>
      <c r="J791" t="s">
        <v>14</v>
      </c>
      <c r="K791">
        <v>44</v>
      </c>
      <c r="L791" t="s">
        <v>15</v>
      </c>
    </row>
    <row r="792" spans="1:12">
      <c r="A792" t="e">
        <f ca="1">E00251711696621</f>
        <v>#NAME?</v>
      </c>
      <c r="B792">
        <v>11</v>
      </c>
      <c r="C792" t="s">
        <v>245</v>
      </c>
      <c r="D792" s="1">
        <v>42934</v>
      </c>
      <c r="F792">
        <v>1</v>
      </c>
      <c r="G792">
        <v>72670</v>
      </c>
      <c r="H792" t="s">
        <v>223</v>
      </c>
      <c r="J792" t="s">
        <v>14</v>
      </c>
      <c r="K792">
        <v>44</v>
      </c>
      <c r="L792" t="s">
        <v>15</v>
      </c>
    </row>
    <row r="793" spans="1:12">
      <c r="A793" t="e">
        <f ca="1">E00251711658521</f>
        <v>#NAME?</v>
      </c>
      <c r="B793">
        <v>7927</v>
      </c>
      <c r="C793" t="s">
        <v>367</v>
      </c>
      <c r="D793" s="1">
        <v>42828</v>
      </c>
      <c r="F793">
        <v>1</v>
      </c>
      <c r="G793">
        <v>4019</v>
      </c>
      <c r="H793" t="s">
        <v>26</v>
      </c>
      <c r="J793" t="s">
        <v>14</v>
      </c>
      <c r="K793">
        <v>44</v>
      </c>
      <c r="L793" t="s">
        <v>15</v>
      </c>
    </row>
    <row r="794" spans="1:12">
      <c r="A794" t="e">
        <f ca="1">E00251537087821</f>
        <v>#NAME?</v>
      </c>
      <c r="B794">
        <v>291</v>
      </c>
      <c r="C794" t="s">
        <v>160</v>
      </c>
      <c r="D794" s="1">
        <v>42332</v>
      </c>
      <c r="F794">
        <v>1</v>
      </c>
      <c r="G794">
        <v>7295</v>
      </c>
      <c r="H794" t="s">
        <v>76</v>
      </c>
      <c r="J794" t="s">
        <v>14</v>
      </c>
      <c r="K794">
        <v>48</v>
      </c>
      <c r="L794" t="s">
        <v>15</v>
      </c>
    </row>
    <row r="795" spans="1:12">
      <c r="A795" t="e">
        <f ca="1">E00251537610321</f>
        <v>#NAME?</v>
      </c>
      <c r="B795">
        <v>1273</v>
      </c>
      <c r="C795" t="s">
        <v>28</v>
      </c>
      <c r="D795" s="1">
        <v>42087</v>
      </c>
      <c r="F795">
        <v>1</v>
      </c>
      <c r="G795">
        <v>72885</v>
      </c>
      <c r="H795" t="s">
        <v>354</v>
      </c>
      <c r="J795" t="s">
        <v>14</v>
      </c>
      <c r="K795">
        <v>58</v>
      </c>
      <c r="L795" t="s">
        <v>15</v>
      </c>
    </row>
    <row r="796" spans="1:12">
      <c r="A796" t="e">
        <f ca="1">E00251537610321</f>
        <v>#NAME?</v>
      </c>
      <c r="B796">
        <v>1273</v>
      </c>
      <c r="C796" t="s">
        <v>28</v>
      </c>
      <c r="D796" s="1">
        <v>42796</v>
      </c>
      <c r="F796">
        <v>1</v>
      </c>
      <c r="G796">
        <v>2720</v>
      </c>
      <c r="H796" t="s">
        <v>65</v>
      </c>
      <c r="J796" t="s">
        <v>14</v>
      </c>
      <c r="K796">
        <v>60</v>
      </c>
      <c r="L796" t="s">
        <v>15</v>
      </c>
    </row>
    <row r="797" spans="1:12">
      <c r="A797" t="e">
        <f ca="1">E00251537087821</f>
        <v>#NAME?</v>
      </c>
      <c r="B797">
        <v>291</v>
      </c>
      <c r="C797" t="s">
        <v>160</v>
      </c>
      <c r="D797" s="1">
        <v>42878</v>
      </c>
      <c r="F797">
        <v>2</v>
      </c>
      <c r="G797">
        <v>7856</v>
      </c>
      <c r="H797" t="s">
        <v>368</v>
      </c>
      <c r="J797" t="s">
        <v>14</v>
      </c>
      <c r="K797">
        <v>50</v>
      </c>
      <c r="L797" t="s">
        <v>22</v>
      </c>
    </row>
    <row r="798" spans="1:12">
      <c r="A798" t="e">
        <f ca="1">E00251537087821</f>
        <v>#NAME?</v>
      </c>
      <c r="B798">
        <v>291</v>
      </c>
      <c r="C798" t="s">
        <v>160</v>
      </c>
      <c r="D798" s="1">
        <v>42919</v>
      </c>
      <c r="F798">
        <v>1</v>
      </c>
      <c r="G798">
        <v>2720</v>
      </c>
      <c r="H798" t="s">
        <v>65</v>
      </c>
      <c r="J798" t="s">
        <v>14</v>
      </c>
      <c r="K798">
        <v>50</v>
      </c>
      <c r="L798" t="s">
        <v>15</v>
      </c>
    </row>
    <row r="799" spans="1:12">
      <c r="A799" t="e">
        <f ca="1">E00251537087821</f>
        <v>#NAME?</v>
      </c>
      <c r="B799">
        <v>291</v>
      </c>
      <c r="C799" t="s">
        <v>160</v>
      </c>
      <c r="D799" s="1">
        <v>42983</v>
      </c>
      <c r="F799">
        <v>1</v>
      </c>
      <c r="G799">
        <v>7904</v>
      </c>
      <c r="H799" t="s">
        <v>75</v>
      </c>
      <c r="J799" t="s">
        <v>14</v>
      </c>
      <c r="K799">
        <v>50</v>
      </c>
      <c r="L799" t="s">
        <v>22</v>
      </c>
    </row>
    <row r="800" spans="1:12">
      <c r="A800" t="e">
        <f ca="1">E00251537610321</f>
        <v>#NAME?</v>
      </c>
      <c r="B800">
        <v>1273</v>
      </c>
      <c r="C800" t="s">
        <v>28</v>
      </c>
      <c r="D800" s="1">
        <v>42124</v>
      </c>
      <c r="F800">
        <v>1</v>
      </c>
      <c r="G800">
        <v>71509</v>
      </c>
      <c r="H800" t="s">
        <v>369</v>
      </c>
      <c r="J800" t="s">
        <v>14</v>
      </c>
      <c r="K800">
        <v>59</v>
      </c>
      <c r="L800" t="s">
        <v>15</v>
      </c>
    </row>
    <row r="801" spans="1:12">
      <c r="A801" t="e">
        <f ca="1">E00251427357321</f>
        <v>#NAME?</v>
      </c>
      <c r="B801">
        <v>20</v>
      </c>
      <c r="C801" t="s">
        <v>370</v>
      </c>
      <c r="D801" s="1">
        <v>42299</v>
      </c>
      <c r="F801">
        <v>2</v>
      </c>
      <c r="G801">
        <v>79029</v>
      </c>
      <c r="H801" t="s">
        <v>21</v>
      </c>
      <c r="J801" t="s">
        <v>14</v>
      </c>
      <c r="K801">
        <v>65</v>
      </c>
      <c r="L801" t="s">
        <v>22</v>
      </c>
    </row>
    <row r="802" spans="1:12">
      <c r="A802" t="e">
        <f ca="1">E00251537610321</f>
        <v>#NAME?</v>
      </c>
      <c r="B802">
        <v>1273</v>
      </c>
      <c r="C802" t="s">
        <v>28</v>
      </c>
      <c r="D802" s="1">
        <v>42272</v>
      </c>
      <c r="F802">
        <v>1</v>
      </c>
      <c r="G802">
        <v>82525</v>
      </c>
      <c r="H802" t="s">
        <v>371</v>
      </c>
      <c r="J802" t="s">
        <v>14</v>
      </c>
      <c r="K802">
        <v>59</v>
      </c>
      <c r="L802" t="s">
        <v>15</v>
      </c>
    </row>
    <row r="803" spans="1:12">
      <c r="A803" t="e">
        <f ca="1">E00251427357321</f>
        <v>#NAME?</v>
      </c>
      <c r="B803">
        <v>20</v>
      </c>
      <c r="C803" t="s">
        <v>370</v>
      </c>
      <c r="D803" s="1">
        <v>40955</v>
      </c>
      <c r="F803">
        <v>1</v>
      </c>
      <c r="G803">
        <v>7810</v>
      </c>
      <c r="H803" t="s">
        <v>143</v>
      </c>
      <c r="J803" t="s">
        <v>14</v>
      </c>
      <c r="K803">
        <v>61</v>
      </c>
      <c r="L803" t="s">
        <v>15</v>
      </c>
    </row>
    <row r="804" spans="1:12">
      <c r="A804" t="e">
        <f ca="1">E00251611656421</f>
        <v>#NAME?</v>
      </c>
      <c r="B804">
        <v>29</v>
      </c>
      <c r="C804" t="s">
        <v>309</v>
      </c>
      <c r="D804" s="1">
        <v>41396</v>
      </c>
      <c r="F804">
        <v>3</v>
      </c>
      <c r="G804">
        <v>4019</v>
      </c>
      <c r="H804" t="s">
        <v>26</v>
      </c>
      <c r="J804" t="s">
        <v>14</v>
      </c>
      <c r="K804">
        <v>53</v>
      </c>
      <c r="L804" t="s">
        <v>15</v>
      </c>
    </row>
    <row r="805" spans="1:12">
      <c r="A805" t="e">
        <f ca="1">E00251611656421</f>
        <v>#NAME?</v>
      </c>
      <c r="B805">
        <v>29</v>
      </c>
      <c r="C805" t="s">
        <v>309</v>
      </c>
      <c r="D805" s="1">
        <v>41407</v>
      </c>
      <c r="F805">
        <v>2</v>
      </c>
      <c r="G805">
        <v>4019</v>
      </c>
      <c r="H805" t="s">
        <v>26</v>
      </c>
      <c r="J805" t="s">
        <v>14</v>
      </c>
      <c r="K805">
        <v>53</v>
      </c>
      <c r="L805" t="s">
        <v>15</v>
      </c>
    </row>
    <row r="806" spans="1:12">
      <c r="A806" t="e">
        <f ca="1">E00251512560421</f>
        <v>#NAME?</v>
      </c>
      <c r="B806">
        <v>51</v>
      </c>
      <c r="C806" t="s">
        <v>372</v>
      </c>
      <c r="D806" s="1">
        <v>41282</v>
      </c>
      <c r="F806">
        <v>1</v>
      </c>
      <c r="G806">
        <v>1369</v>
      </c>
      <c r="H806" t="s">
        <v>373</v>
      </c>
      <c r="J806" t="s">
        <v>14</v>
      </c>
      <c r="K806">
        <v>51</v>
      </c>
      <c r="L806" t="s">
        <v>15</v>
      </c>
    </row>
    <row r="807" spans="1:12">
      <c r="A807" t="e">
        <f t="shared" ref="A807:A813" ca="1" si="6">E00251611656421</f>
        <v>#NAME?</v>
      </c>
      <c r="B807">
        <v>29</v>
      </c>
      <c r="C807" t="s">
        <v>309</v>
      </c>
      <c r="D807" s="1">
        <v>40940</v>
      </c>
      <c r="F807">
        <v>1</v>
      </c>
      <c r="G807">
        <v>4019</v>
      </c>
      <c r="H807" t="s">
        <v>26</v>
      </c>
      <c r="J807" t="s">
        <v>14</v>
      </c>
      <c r="K807">
        <v>52</v>
      </c>
      <c r="L807" t="s">
        <v>15</v>
      </c>
    </row>
    <row r="808" spans="1:12">
      <c r="A808" t="e">
        <f t="shared" ca="1" si="6"/>
        <v>#NAME?</v>
      </c>
      <c r="B808">
        <v>29</v>
      </c>
      <c r="C808" t="s">
        <v>309</v>
      </c>
      <c r="D808" s="1">
        <v>41407</v>
      </c>
      <c r="F808">
        <v>1</v>
      </c>
      <c r="G808">
        <v>2750</v>
      </c>
      <c r="H808" t="s">
        <v>114</v>
      </c>
      <c r="J808" t="s">
        <v>14</v>
      </c>
      <c r="K808">
        <v>53</v>
      </c>
      <c r="L808" t="s">
        <v>15</v>
      </c>
    </row>
    <row r="809" spans="1:12">
      <c r="A809" t="e">
        <f t="shared" ca="1" si="6"/>
        <v>#NAME?</v>
      </c>
      <c r="B809">
        <v>29</v>
      </c>
      <c r="C809" t="s">
        <v>309</v>
      </c>
      <c r="D809" s="1">
        <v>41478</v>
      </c>
      <c r="F809">
        <v>3</v>
      </c>
      <c r="G809">
        <v>4019</v>
      </c>
      <c r="H809" t="s">
        <v>26</v>
      </c>
      <c r="J809" t="s">
        <v>14</v>
      </c>
      <c r="K809">
        <v>54</v>
      </c>
      <c r="L809" t="s">
        <v>15</v>
      </c>
    </row>
    <row r="810" spans="1:12">
      <c r="A810" t="e">
        <f t="shared" ca="1" si="6"/>
        <v>#NAME?</v>
      </c>
      <c r="B810">
        <v>29</v>
      </c>
      <c r="C810" t="s">
        <v>309</v>
      </c>
      <c r="D810" s="1">
        <v>41526</v>
      </c>
      <c r="F810">
        <v>1</v>
      </c>
      <c r="G810">
        <v>2729</v>
      </c>
      <c r="H810" t="s">
        <v>115</v>
      </c>
      <c r="J810" t="s">
        <v>14</v>
      </c>
      <c r="K810">
        <v>54</v>
      </c>
      <c r="L810" t="s">
        <v>15</v>
      </c>
    </row>
    <row r="811" spans="1:12">
      <c r="A811" t="e">
        <f t="shared" ca="1" si="6"/>
        <v>#NAME?</v>
      </c>
      <c r="B811">
        <v>29</v>
      </c>
      <c r="C811" t="s">
        <v>309</v>
      </c>
      <c r="D811" s="1">
        <v>41779</v>
      </c>
      <c r="F811">
        <v>2</v>
      </c>
      <c r="G811">
        <v>4019</v>
      </c>
      <c r="H811" t="s">
        <v>26</v>
      </c>
      <c r="J811" t="s">
        <v>14</v>
      </c>
      <c r="K811">
        <v>54</v>
      </c>
      <c r="L811" t="s">
        <v>15</v>
      </c>
    </row>
    <row r="812" spans="1:12">
      <c r="A812" t="e">
        <f t="shared" ca="1" si="6"/>
        <v>#NAME?</v>
      </c>
      <c r="B812">
        <v>29</v>
      </c>
      <c r="C812" t="s">
        <v>309</v>
      </c>
      <c r="D812" s="1">
        <v>42478</v>
      </c>
      <c r="F812">
        <v>1</v>
      </c>
      <c r="G812">
        <v>30001</v>
      </c>
      <c r="H812" t="s">
        <v>271</v>
      </c>
      <c r="J812" t="s">
        <v>14</v>
      </c>
      <c r="K812">
        <v>56</v>
      </c>
      <c r="L812" t="s">
        <v>15</v>
      </c>
    </row>
    <row r="813" spans="1:12">
      <c r="A813" t="e">
        <f t="shared" ca="1" si="6"/>
        <v>#NAME?</v>
      </c>
      <c r="B813">
        <v>29</v>
      </c>
      <c r="C813" t="s">
        <v>309</v>
      </c>
      <c r="D813" s="1">
        <v>42622</v>
      </c>
      <c r="F813">
        <v>1</v>
      </c>
      <c r="G813">
        <v>5693</v>
      </c>
      <c r="H813" t="s">
        <v>358</v>
      </c>
      <c r="J813" t="s">
        <v>14</v>
      </c>
      <c r="K813">
        <v>57</v>
      </c>
      <c r="L813" t="s">
        <v>15</v>
      </c>
    </row>
    <row r="814" spans="1:12">
      <c r="A814" t="e">
        <f ca="1">E00251512560421</f>
        <v>#NAME?</v>
      </c>
      <c r="B814">
        <v>51</v>
      </c>
      <c r="C814" t="s">
        <v>372</v>
      </c>
      <c r="D814" s="1">
        <v>42800</v>
      </c>
      <c r="F814">
        <v>2</v>
      </c>
      <c r="G814">
        <v>5997</v>
      </c>
      <c r="H814" t="s">
        <v>374</v>
      </c>
      <c r="J814" t="s">
        <v>14</v>
      </c>
      <c r="K814">
        <v>55</v>
      </c>
      <c r="L814" t="s">
        <v>15</v>
      </c>
    </row>
    <row r="815" spans="1:12">
      <c r="A815" t="e">
        <f ca="1">E00251611656421</f>
        <v>#NAME?</v>
      </c>
      <c r="B815">
        <v>29</v>
      </c>
      <c r="C815" t="s">
        <v>309</v>
      </c>
      <c r="D815" s="1">
        <v>41017</v>
      </c>
      <c r="F815">
        <v>2</v>
      </c>
      <c r="G815">
        <v>4019</v>
      </c>
      <c r="H815" t="s">
        <v>26</v>
      </c>
      <c r="J815" t="s">
        <v>14</v>
      </c>
      <c r="K815">
        <v>52</v>
      </c>
      <c r="L815" t="s">
        <v>15</v>
      </c>
    </row>
    <row r="816" spans="1:12">
      <c r="A816" t="e">
        <f ca="1">E00251611656421</f>
        <v>#NAME?</v>
      </c>
      <c r="B816">
        <v>29</v>
      </c>
      <c r="C816" t="s">
        <v>309</v>
      </c>
      <c r="D816" s="1">
        <v>41646</v>
      </c>
      <c r="F816">
        <v>1</v>
      </c>
      <c r="G816">
        <v>78906</v>
      </c>
      <c r="H816" t="s">
        <v>31</v>
      </c>
      <c r="J816" t="s">
        <v>14</v>
      </c>
      <c r="K816">
        <v>54</v>
      </c>
      <c r="L816" t="s">
        <v>22</v>
      </c>
    </row>
    <row r="817" spans="1:12">
      <c r="A817" t="e">
        <f ca="1">E00251537087821</f>
        <v>#NAME?</v>
      </c>
      <c r="B817">
        <v>291</v>
      </c>
      <c r="C817" t="s">
        <v>160</v>
      </c>
      <c r="D817" s="1">
        <v>41418</v>
      </c>
      <c r="F817">
        <v>1</v>
      </c>
      <c r="G817">
        <v>2720</v>
      </c>
      <c r="H817" t="s">
        <v>65</v>
      </c>
      <c r="J817" t="s">
        <v>14</v>
      </c>
      <c r="K817">
        <v>46</v>
      </c>
      <c r="L817" t="s">
        <v>15</v>
      </c>
    </row>
    <row r="818" spans="1:12">
      <c r="A818" t="e">
        <f ca="1">E00251518870221</f>
        <v>#NAME?</v>
      </c>
      <c r="B818">
        <v>291</v>
      </c>
      <c r="C818" t="s">
        <v>160</v>
      </c>
      <c r="D818" s="1">
        <v>42312</v>
      </c>
      <c r="F818">
        <v>1</v>
      </c>
      <c r="G818">
        <v>2252</v>
      </c>
      <c r="H818" t="s">
        <v>64</v>
      </c>
      <c r="J818" t="s">
        <v>14</v>
      </c>
      <c r="K818">
        <v>51</v>
      </c>
      <c r="L818" t="s">
        <v>15</v>
      </c>
    </row>
    <row r="819" spans="1:12">
      <c r="A819" t="e">
        <f ca="1">E00251611656421</f>
        <v>#NAME?</v>
      </c>
      <c r="B819">
        <v>29</v>
      </c>
      <c r="C819" t="s">
        <v>309</v>
      </c>
      <c r="D819" s="1">
        <v>41017</v>
      </c>
      <c r="F819">
        <v>1</v>
      </c>
      <c r="G819">
        <v>2729</v>
      </c>
      <c r="H819" t="s">
        <v>115</v>
      </c>
      <c r="J819" t="s">
        <v>14</v>
      </c>
      <c r="K819">
        <v>52</v>
      </c>
      <c r="L819" t="s">
        <v>15</v>
      </c>
    </row>
    <row r="820" spans="1:12">
      <c r="A820" t="e">
        <f ca="1">E00251611656421</f>
        <v>#NAME?</v>
      </c>
      <c r="B820">
        <v>29</v>
      </c>
      <c r="C820" t="s">
        <v>309</v>
      </c>
      <c r="D820" s="1">
        <v>41247</v>
      </c>
      <c r="F820">
        <v>1</v>
      </c>
      <c r="G820">
        <v>4019</v>
      </c>
      <c r="H820" t="s">
        <v>26</v>
      </c>
      <c r="J820" t="s">
        <v>14</v>
      </c>
      <c r="K820">
        <v>53</v>
      </c>
      <c r="L820" t="s">
        <v>15</v>
      </c>
    </row>
    <row r="821" spans="1:12">
      <c r="A821" t="e">
        <f ca="1">E00251611656421</f>
        <v>#NAME?</v>
      </c>
      <c r="B821">
        <v>29</v>
      </c>
      <c r="C821" t="s">
        <v>309</v>
      </c>
      <c r="D821" s="1">
        <v>41827</v>
      </c>
      <c r="F821">
        <v>1</v>
      </c>
      <c r="G821">
        <v>4019</v>
      </c>
      <c r="H821" t="s">
        <v>26</v>
      </c>
      <c r="J821" t="s">
        <v>14</v>
      </c>
      <c r="K821">
        <v>55</v>
      </c>
      <c r="L821" t="s">
        <v>15</v>
      </c>
    </row>
    <row r="822" spans="1:12">
      <c r="A822" t="e">
        <f ca="1">E00251715425121</f>
        <v>#NAME?</v>
      </c>
      <c r="B822">
        <v>93</v>
      </c>
      <c r="C822" t="s">
        <v>375</v>
      </c>
      <c r="D822" s="1">
        <v>43097</v>
      </c>
      <c r="F822">
        <v>1</v>
      </c>
      <c r="G822">
        <v>2689</v>
      </c>
      <c r="H822" t="s">
        <v>255</v>
      </c>
      <c r="J822" t="s">
        <v>14</v>
      </c>
      <c r="K822">
        <v>59</v>
      </c>
      <c r="L822" t="s">
        <v>15</v>
      </c>
    </row>
    <row r="823" spans="1:12">
      <c r="A823" t="e">
        <f ca="1">E00251432363021</f>
        <v>#NAME?</v>
      </c>
      <c r="B823">
        <v>493</v>
      </c>
      <c r="C823" t="s">
        <v>376</v>
      </c>
      <c r="D823" s="1">
        <v>42800</v>
      </c>
      <c r="F823">
        <v>1</v>
      </c>
      <c r="G823">
        <v>3579</v>
      </c>
      <c r="H823" t="s">
        <v>377</v>
      </c>
      <c r="J823" t="s">
        <v>14</v>
      </c>
      <c r="K823">
        <v>49</v>
      </c>
      <c r="L823" t="s">
        <v>15</v>
      </c>
    </row>
    <row r="824" spans="1:12">
      <c r="A824" t="e">
        <f ca="1">E00251715425121</f>
        <v>#NAME?</v>
      </c>
      <c r="B824">
        <v>89</v>
      </c>
      <c r="C824" t="s">
        <v>378</v>
      </c>
      <c r="D824" s="1">
        <v>42411</v>
      </c>
      <c r="F824">
        <v>1</v>
      </c>
      <c r="G824">
        <v>462</v>
      </c>
      <c r="H824" t="s">
        <v>288</v>
      </c>
      <c r="J824" t="s">
        <v>14</v>
      </c>
      <c r="K824">
        <v>57</v>
      </c>
      <c r="L824" t="s">
        <v>15</v>
      </c>
    </row>
    <row r="825" spans="1:12">
      <c r="A825" t="e">
        <f ca="1">E00251715425121</f>
        <v>#NAME?</v>
      </c>
      <c r="B825">
        <v>89</v>
      </c>
      <c r="C825" t="s">
        <v>378</v>
      </c>
      <c r="D825" s="1">
        <v>42615</v>
      </c>
      <c r="F825">
        <v>1</v>
      </c>
      <c r="G825">
        <v>539</v>
      </c>
      <c r="H825" t="s">
        <v>379</v>
      </c>
      <c r="J825" t="s">
        <v>14</v>
      </c>
      <c r="K825">
        <v>57</v>
      </c>
      <c r="L825" t="s">
        <v>15</v>
      </c>
    </row>
    <row r="826" spans="1:12">
      <c r="A826" t="e">
        <f ca="1">E00251526894021</f>
        <v>#NAME?</v>
      </c>
      <c r="B826">
        <v>28</v>
      </c>
      <c r="C826" t="s">
        <v>153</v>
      </c>
      <c r="D826" s="1">
        <v>42766</v>
      </c>
      <c r="F826">
        <v>1</v>
      </c>
      <c r="G826">
        <v>7242</v>
      </c>
      <c r="H826" t="s">
        <v>93</v>
      </c>
      <c r="J826" t="s">
        <v>14</v>
      </c>
      <c r="K826">
        <v>54</v>
      </c>
      <c r="L826" t="s">
        <v>15</v>
      </c>
    </row>
    <row r="827" spans="1:12">
      <c r="A827" t="e">
        <f ca="1">E00251526894021</f>
        <v>#NAME?</v>
      </c>
      <c r="B827">
        <v>29</v>
      </c>
      <c r="C827" t="s">
        <v>309</v>
      </c>
      <c r="D827" s="1">
        <v>42422</v>
      </c>
      <c r="F827">
        <v>1</v>
      </c>
      <c r="G827">
        <v>5253</v>
      </c>
      <c r="H827" t="s">
        <v>380</v>
      </c>
      <c r="J827" t="s">
        <v>14</v>
      </c>
      <c r="K827">
        <v>53</v>
      </c>
      <c r="L827" t="s">
        <v>15</v>
      </c>
    </row>
    <row r="828" spans="1:12">
      <c r="A828" t="e">
        <f ca="1">E00251529116421</f>
        <v>#NAME?</v>
      </c>
      <c r="B828">
        <v>151</v>
      </c>
      <c r="C828" t="s">
        <v>381</v>
      </c>
      <c r="D828" s="1">
        <v>41562</v>
      </c>
      <c r="F828">
        <v>1</v>
      </c>
      <c r="G828">
        <v>5224</v>
      </c>
      <c r="H828" t="s">
        <v>382</v>
      </c>
      <c r="J828" t="s">
        <v>14</v>
      </c>
      <c r="K828">
        <v>53</v>
      </c>
      <c r="L828" t="s">
        <v>15</v>
      </c>
    </row>
    <row r="829" spans="1:12">
      <c r="A829" t="e">
        <f ca="1">E00251429782321</f>
        <v>#NAME?</v>
      </c>
      <c r="B829">
        <v>160</v>
      </c>
      <c r="C829" t="s">
        <v>278</v>
      </c>
      <c r="D829" s="1">
        <v>42103</v>
      </c>
      <c r="F829">
        <v>1</v>
      </c>
      <c r="G829">
        <v>25000</v>
      </c>
      <c r="H829" t="s">
        <v>178</v>
      </c>
      <c r="J829" t="s">
        <v>14</v>
      </c>
      <c r="K829">
        <v>61</v>
      </c>
      <c r="L829" t="s">
        <v>15</v>
      </c>
    </row>
    <row r="830" spans="1:12">
      <c r="A830" t="e">
        <f ca="1">E00251429782321</f>
        <v>#NAME?</v>
      </c>
      <c r="B830">
        <v>160</v>
      </c>
      <c r="C830" t="s">
        <v>278</v>
      </c>
      <c r="D830" s="1">
        <v>42194</v>
      </c>
      <c r="F830">
        <v>3</v>
      </c>
      <c r="G830">
        <v>4019</v>
      </c>
      <c r="H830" t="s">
        <v>26</v>
      </c>
      <c r="J830" t="s">
        <v>14</v>
      </c>
      <c r="K830">
        <v>61</v>
      </c>
      <c r="L830" t="s">
        <v>15</v>
      </c>
    </row>
    <row r="831" spans="1:12">
      <c r="A831" t="e">
        <f ca="1">E00251429782321</f>
        <v>#NAME?</v>
      </c>
      <c r="B831">
        <v>160</v>
      </c>
      <c r="C831" t="s">
        <v>278</v>
      </c>
      <c r="D831" s="1">
        <v>42339</v>
      </c>
      <c r="F831">
        <v>2</v>
      </c>
      <c r="G831">
        <v>7242</v>
      </c>
      <c r="H831" t="s">
        <v>93</v>
      </c>
      <c r="J831" t="s">
        <v>14</v>
      </c>
      <c r="K831">
        <v>62</v>
      </c>
      <c r="L831" t="s">
        <v>15</v>
      </c>
    </row>
    <row r="832" spans="1:12">
      <c r="A832" t="e">
        <f ca="1">E00251619839221</f>
        <v>#NAME?</v>
      </c>
      <c r="B832">
        <v>455</v>
      </c>
      <c r="C832" t="s">
        <v>312</v>
      </c>
      <c r="D832" s="1">
        <v>42222</v>
      </c>
      <c r="F832">
        <v>2</v>
      </c>
      <c r="G832">
        <v>7904</v>
      </c>
      <c r="H832" t="s">
        <v>75</v>
      </c>
      <c r="J832" t="s">
        <v>14</v>
      </c>
      <c r="K832">
        <v>52</v>
      </c>
      <c r="L832" t="s">
        <v>22</v>
      </c>
    </row>
    <row r="833" spans="1:12">
      <c r="A833" t="e">
        <f ca="1">E00251432363021</f>
        <v>#NAME?</v>
      </c>
      <c r="B833">
        <v>493</v>
      </c>
      <c r="C833" t="s">
        <v>376</v>
      </c>
      <c r="D833" s="1">
        <v>42550</v>
      </c>
      <c r="F833">
        <v>1</v>
      </c>
      <c r="G833">
        <v>7820</v>
      </c>
      <c r="H833" t="s">
        <v>233</v>
      </c>
      <c r="J833" t="s">
        <v>14</v>
      </c>
      <c r="K833">
        <v>48</v>
      </c>
      <c r="L833" t="s">
        <v>22</v>
      </c>
    </row>
    <row r="834" spans="1:12">
      <c r="A834" t="e">
        <f ca="1">E00251432363021</f>
        <v>#NAME?</v>
      </c>
      <c r="B834">
        <v>493</v>
      </c>
      <c r="C834" t="s">
        <v>376</v>
      </c>
      <c r="D834" s="1">
        <v>43083</v>
      </c>
      <c r="F834">
        <v>1</v>
      </c>
      <c r="G834">
        <v>3579</v>
      </c>
      <c r="H834" t="s">
        <v>377</v>
      </c>
      <c r="J834" t="s">
        <v>14</v>
      </c>
      <c r="K834">
        <v>49</v>
      </c>
      <c r="L834" t="s">
        <v>15</v>
      </c>
    </row>
    <row r="835" spans="1:12">
      <c r="A835" t="e">
        <f ca="1">E00251619839221</f>
        <v>#NAME?</v>
      </c>
      <c r="B835">
        <v>455</v>
      </c>
      <c r="C835" t="s">
        <v>312</v>
      </c>
      <c r="D835" s="1">
        <v>42359</v>
      </c>
      <c r="F835">
        <v>1</v>
      </c>
      <c r="G835">
        <v>5718</v>
      </c>
      <c r="H835" t="s">
        <v>244</v>
      </c>
      <c r="J835" t="s">
        <v>14</v>
      </c>
      <c r="K835">
        <v>52</v>
      </c>
      <c r="L835" t="s">
        <v>15</v>
      </c>
    </row>
    <row r="836" spans="1:12">
      <c r="A836" t="e">
        <f ca="1">E00251619839221</f>
        <v>#NAME?</v>
      </c>
      <c r="B836">
        <v>455</v>
      </c>
      <c r="C836" t="s">
        <v>312</v>
      </c>
      <c r="D836" s="1">
        <v>42359</v>
      </c>
      <c r="F836">
        <v>2</v>
      </c>
      <c r="G836">
        <v>7904</v>
      </c>
      <c r="H836" t="s">
        <v>75</v>
      </c>
      <c r="J836" t="s">
        <v>14</v>
      </c>
      <c r="K836">
        <v>52</v>
      </c>
      <c r="L836" t="s">
        <v>22</v>
      </c>
    </row>
    <row r="837" spans="1:12">
      <c r="A837" t="e">
        <f ca="1">E00251619839221</f>
        <v>#NAME?</v>
      </c>
      <c r="B837">
        <v>455</v>
      </c>
      <c r="C837" t="s">
        <v>312</v>
      </c>
      <c r="D837" s="1">
        <v>42684</v>
      </c>
      <c r="F837">
        <v>1</v>
      </c>
      <c r="G837">
        <v>2689</v>
      </c>
      <c r="H837" t="s">
        <v>255</v>
      </c>
      <c r="J837" t="s">
        <v>14</v>
      </c>
      <c r="K837">
        <v>53</v>
      </c>
      <c r="L837" t="s">
        <v>15</v>
      </c>
    </row>
    <row r="838" spans="1:12">
      <c r="A838" t="e">
        <f ca="1">E00251432363021</f>
        <v>#NAME?</v>
      </c>
      <c r="B838">
        <v>493</v>
      </c>
      <c r="C838" t="s">
        <v>376</v>
      </c>
      <c r="D838" s="1">
        <v>42788</v>
      </c>
      <c r="F838">
        <v>1</v>
      </c>
      <c r="G838">
        <v>3579</v>
      </c>
      <c r="H838" t="s">
        <v>377</v>
      </c>
      <c r="J838" t="s">
        <v>14</v>
      </c>
      <c r="K838">
        <v>48</v>
      </c>
      <c r="L838" t="s">
        <v>15</v>
      </c>
    </row>
    <row r="839" spans="1:12">
      <c r="A839" t="e">
        <f ca="1">E00251429782321</f>
        <v>#NAME?</v>
      </c>
      <c r="B839">
        <v>160</v>
      </c>
      <c r="C839" t="s">
        <v>278</v>
      </c>
      <c r="D839" s="1">
        <v>42324</v>
      </c>
      <c r="F839">
        <v>3</v>
      </c>
      <c r="G839">
        <v>25000</v>
      </c>
      <c r="H839" t="s">
        <v>178</v>
      </c>
      <c r="J839" t="s">
        <v>14</v>
      </c>
      <c r="K839">
        <v>62</v>
      </c>
      <c r="L839" t="s">
        <v>15</v>
      </c>
    </row>
    <row r="840" spans="1:12">
      <c r="A840" t="e">
        <f ca="1">E00251429782321</f>
        <v>#NAME?</v>
      </c>
      <c r="B840">
        <v>160</v>
      </c>
      <c r="C840" t="s">
        <v>278</v>
      </c>
      <c r="D840" s="1">
        <v>42338</v>
      </c>
      <c r="F840">
        <v>4</v>
      </c>
      <c r="G840">
        <v>4019</v>
      </c>
      <c r="H840" t="s">
        <v>26</v>
      </c>
      <c r="J840" t="s">
        <v>14</v>
      </c>
      <c r="K840">
        <v>62</v>
      </c>
      <c r="L840" t="s">
        <v>15</v>
      </c>
    </row>
    <row r="841" spans="1:12">
      <c r="A841" t="e">
        <f ca="1">E00251429782321</f>
        <v>#NAME?</v>
      </c>
      <c r="B841">
        <v>160</v>
      </c>
      <c r="C841" t="s">
        <v>278</v>
      </c>
      <c r="D841" s="1">
        <v>41064</v>
      </c>
      <c r="F841">
        <v>3</v>
      </c>
      <c r="G841">
        <v>4019</v>
      </c>
      <c r="H841" t="s">
        <v>26</v>
      </c>
      <c r="J841" t="s">
        <v>14</v>
      </c>
      <c r="K841">
        <v>58</v>
      </c>
      <c r="L841" t="s">
        <v>15</v>
      </c>
    </row>
    <row r="842" spans="1:12">
      <c r="A842" t="e">
        <f ca="1">E00251532284521</f>
        <v>#NAME?</v>
      </c>
      <c r="B842">
        <v>827</v>
      </c>
      <c r="C842" t="s">
        <v>205</v>
      </c>
      <c r="D842" s="1">
        <v>42385</v>
      </c>
      <c r="E842">
        <v>1</v>
      </c>
      <c r="F842">
        <v>2</v>
      </c>
      <c r="G842">
        <v>72613</v>
      </c>
      <c r="H842" t="s">
        <v>383</v>
      </c>
      <c r="J842" t="s">
        <v>34</v>
      </c>
      <c r="K842">
        <v>59</v>
      </c>
      <c r="L842" t="s">
        <v>15</v>
      </c>
    </row>
    <row r="843" spans="1:12">
      <c r="A843" t="e">
        <f ca="1">E00251429782321</f>
        <v>#NAME?</v>
      </c>
      <c r="B843">
        <v>160</v>
      </c>
      <c r="C843" t="s">
        <v>278</v>
      </c>
      <c r="D843" s="1">
        <v>41978</v>
      </c>
      <c r="F843">
        <v>5</v>
      </c>
      <c r="G843">
        <v>4019</v>
      </c>
      <c r="H843" t="s">
        <v>26</v>
      </c>
      <c r="J843" t="s">
        <v>14</v>
      </c>
      <c r="K843">
        <v>61</v>
      </c>
      <c r="L843" t="s">
        <v>15</v>
      </c>
    </row>
    <row r="844" spans="1:12">
      <c r="A844" t="e">
        <f ca="1">E00251429782321</f>
        <v>#NAME?</v>
      </c>
      <c r="B844">
        <v>160</v>
      </c>
      <c r="C844" t="s">
        <v>278</v>
      </c>
      <c r="D844" s="1">
        <v>42033</v>
      </c>
      <c r="F844">
        <v>2</v>
      </c>
      <c r="G844">
        <v>25000</v>
      </c>
      <c r="H844" t="s">
        <v>178</v>
      </c>
      <c r="J844" t="s">
        <v>14</v>
      </c>
      <c r="K844">
        <v>61</v>
      </c>
      <c r="L844" t="s">
        <v>15</v>
      </c>
    </row>
    <row r="845" spans="1:12">
      <c r="A845" t="e">
        <f ca="1">E00251432363021</f>
        <v>#NAME?</v>
      </c>
      <c r="B845">
        <v>496</v>
      </c>
      <c r="C845" t="s">
        <v>365</v>
      </c>
      <c r="D845" s="1">
        <v>43021</v>
      </c>
      <c r="F845">
        <v>1</v>
      </c>
      <c r="G845">
        <v>3579</v>
      </c>
      <c r="H845" t="s">
        <v>377</v>
      </c>
      <c r="J845" t="s">
        <v>14</v>
      </c>
      <c r="K845">
        <v>49</v>
      </c>
      <c r="L845" t="s">
        <v>15</v>
      </c>
    </row>
    <row r="846" spans="1:12">
      <c r="A846" t="e">
        <f ca="1">E00251429782321</f>
        <v>#NAME?</v>
      </c>
      <c r="B846">
        <v>160</v>
      </c>
      <c r="C846" t="s">
        <v>278</v>
      </c>
      <c r="D846" s="1">
        <v>42299</v>
      </c>
      <c r="F846">
        <v>1</v>
      </c>
      <c r="G846">
        <v>25000</v>
      </c>
      <c r="H846" t="s">
        <v>178</v>
      </c>
      <c r="J846" t="s">
        <v>14</v>
      </c>
      <c r="K846">
        <v>62</v>
      </c>
      <c r="L846" t="s">
        <v>15</v>
      </c>
    </row>
    <row r="847" spans="1:12">
      <c r="A847" t="e">
        <f ca="1">E00251512715021</f>
        <v>#NAME?</v>
      </c>
      <c r="B847">
        <v>52</v>
      </c>
      <c r="C847" t="s">
        <v>384</v>
      </c>
      <c r="D847" s="1">
        <v>41522</v>
      </c>
      <c r="F847">
        <v>2</v>
      </c>
      <c r="G847">
        <v>27800</v>
      </c>
      <c r="H847" t="s">
        <v>145</v>
      </c>
      <c r="J847" t="s">
        <v>14</v>
      </c>
      <c r="K847">
        <v>47</v>
      </c>
      <c r="L847" t="s">
        <v>15</v>
      </c>
    </row>
    <row r="848" spans="1:12">
      <c r="A848" t="e">
        <f ca="1">E00251512715021</f>
        <v>#NAME?</v>
      </c>
      <c r="B848">
        <v>52</v>
      </c>
      <c r="C848" t="s">
        <v>384</v>
      </c>
      <c r="D848" s="1">
        <v>42090</v>
      </c>
      <c r="F848">
        <v>3</v>
      </c>
      <c r="G848">
        <v>71536</v>
      </c>
      <c r="H848" t="s">
        <v>70</v>
      </c>
      <c r="J848" t="s">
        <v>14</v>
      </c>
      <c r="K848">
        <v>49</v>
      </c>
      <c r="L848" t="s">
        <v>15</v>
      </c>
    </row>
    <row r="849" spans="1:12">
      <c r="A849" t="e">
        <f ca="1">E00251512715021</f>
        <v>#NAME?</v>
      </c>
      <c r="B849">
        <v>52</v>
      </c>
      <c r="C849" t="s">
        <v>384</v>
      </c>
      <c r="D849" s="1">
        <v>42469</v>
      </c>
      <c r="F849">
        <v>1</v>
      </c>
      <c r="G849">
        <v>71940</v>
      </c>
      <c r="H849" t="s">
        <v>135</v>
      </c>
      <c r="J849" t="s">
        <v>14</v>
      </c>
      <c r="K849">
        <v>50</v>
      </c>
      <c r="L849" t="s">
        <v>15</v>
      </c>
    </row>
    <row r="850" spans="1:12">
      <c r="A850" t="e">
        <f ca="1">E00251512715021</f>
        <v>#NAME?</v>
      </c>
      <c r="B850">
        <v>52</v>
      </c>
      <c r="C850" t="s">
        <v>384</v>
      </c>
      <c r="D850" s="1">
        <v>42472</v>
      </c>
      <c r="F850">
        <v>2</v>
      </c>
      <c r="G850">
        <v>7242</v>
      </c>
      <c r="H850" t="s">
        <v>93</v>
      </c>
      <c r="J850" t="s">
        <v>14</v>
      </c>
      <c r="K850">
        <v>50</v>
      </c>
      <c r="L850" t="s">
        <v>15</v>
      </c>
    </row>
    <row r="851" spans="1:12">
      <c r="A851" t="e">
        <f ca="1">E00251512715021</f>
        <v>#NAME?</v>
      </c>
      <c r="B851">
        <v>52</v>
      </c>
      <c r="C851" t="s">
        <v>384</v>
      </c>
      <c r="D851" s="1">
        <v>43054</v>
      </c>
      <c r="F851">
        <v>1</v>
      </c>
      <c r="G851">
        <v>78830</v>
      </c>
      <c r="H851" t="s">
        <v>297</v>
      </c>
      <c r="J851" t="s">
        <v>14</v>
      </c>
      <c r="K851">
        <v>51</v>
      </c>
      <c r="L851" t="s">
        <v>22</v>
      </c>
    </row>
    <row r="852" spans="1:12">
      <c r="A852" t="e">
        <f ca="1">E00251715024021</f>
        <v>#NAME?</v>
      </c>
      <c r="B852">
        <v>39</v>
      </c>
      <c r="C852" t="s">
        <v>385</v>
      </c>
      <c r="D852" s="1">
        <v>42986</v>
      </c>
      <c r="F852">
        <v>1</v>
      </c>
      <c r="G852">
        <v>9522</v>
      </c>
      <c r="H852" t="s">
        <v>386</v>
      </c>
      <c r="I852" t="s">
        <v>56</v>
      </c>
      <c r="J852" t="s">
        <v>57</v>
      </c>
      <c r="K852">
        <v>40</v>
      </c>
      <c r="L852" t="s">
        <v>15</v>
      </c>
    </row>
    <row r="853" spans="1:12">
      <c r="A853" t="e">
        <f ca="1">E00251429782321</f>
        <v>#NAME?</v>
      </c>
      <c r="B853">
        <v>160</v>
      </c>
      <c r="C853" t="s">
        <v>278</v>
      </c>
      <c r="D853" s="1">
        <v>42888</v>
      </c>
      <c r="F853">
        <v>3</v>
      </c>
      <c r="G853">
        <v>27801</v>
      </c>
      <c r="H853" t="s">
        <v>387</v>
      </c>
      <c r="J853" t="s">
        <v>14</v>
      </c>
      <c r="K853">
        <v>63</v>
      </c>
      <c r="L853" t="s">
        <v>15</v>
      </c>
    </row>
    <row r="854" spans="1:12">
      <c r="A854" t="e">
        <f ca="1">E00251429782321</f>
        <v>#NAME?</v>
      </c>
      <c r="B854">
        <v>160</v>
      </c>
      <c r="C854" t="s">
        <v>278</v>
      </c>
      <c r="D854" s="1">
        <v>42170</v>
      </c>
      <c r="F854">
        <v>4</v>
      </c>
      <c r="G854">
        <v>25040</v>
      </c>
      <c r="H854" t="s">
        <v>388</v>
      </c>
      <c r="J854" t="s">
        <v>14</v>
      </c>
      <c r="K854">
        <v>61</v>
      </c>
      <c r="L854" t="s">
        <v>15</v>
      </c>
    </row>
    <row r="855" spans="1:12">
      <c r="A855" t="e">
        <f ca="1">E00251429782321</f>
        <v>#NAME?</v>
      </c>
      <c r="B855">
        <v>160</v>
      </c>
      <c r="C855" t="s">
        <v>278</v>
      </c>
      <c r="D855" s="1">
        <v>42360</v>
      </c>
      <c r="F855">
        <v>1</v>
      </c>
      <c r="G855">
        <v>7942</v>
      </c>
      <c r="H855" t="s">
        <v>389</v>
      </c>
      <c r="J855" t="s">
        <v>14</v>
      </c>
      <c r="K855">
        <v>62</v>
      </c>
      <c r="L855" t="s">
        <v>22</v>
      </c>
    </row>
    <row r="856" spans="1:12">
      <c r="A856" t="e">
        <f ca="1">E00251429782321</f>
        <v>#NAME?</v>
      </c>
      <c r="B856">
        <v>160</v>
      </c>
      <c r="C856" t="s">
        <v>278</v>
      </c>
      <c r="D856" s="1">
        <v>42493</v>
      </c>
      <c r="F856">
        <v>5</v>
      </c>
      <c r="G856">
        <v>4019</v>
      </c>
      <c r="H856" t="s">
        <v>26</v>
      </c>
      <c r="J856" t="s">
        <v>14</v>
      </c>
      <c r="K856">
        <v>62</v>
      </c>
      <c r="L856" t="s">
        <v>15</v>
      </c>
    </row>
    <row r="857" spans="1:12">
      <c r="A857" t="e">
        <f ca="1">E00251532284521</f>
        <v>#NAME?</v>
      </c>
      <c r="B857">
        <v>486</v>
      </c>
      <c r="C857" t="s">
        <v>340</v>
      </c>
      <c r="D857" s="1">
        <v>42286</v>
      </c>
      <c r="F857">
        <v>1</v>
      </c>
      <c r="G857">
        <v>72670</v>
      </c>
      <c r="H857" t="s">
        <v>223</v>
      </c>
      <c r="J857" t="s">
        <v>14</v>
      </c>
      <c r="K857">
        <v>58</v>
      </c>
      <c r="L857" t="s">
        <v>15</v>
      </c>
    </row>
    <row r="858" spans="1:12">
      <c r="A858" t="e">
        <f ca="1">E00251512715021</f>
        <v>#NAME?</v>
      </c>
      <c r="B858">
        <v>52</v>
      </c>
      <c r="C858" t="s">
        <v>384</v>
      </c>
      <c r="D858" s="1">
        <v>42648</v>
      </c>
      <c r="F858">
        <v>5</v>
      </c>
      <c r="G858">
        <v>4019</v>
      </c>
      <c r="H858" t="s">
        <v>26</v>
      </c>
      <c r="J858" t="s">
        <v>14</v>
      </c>
      <c r="K858">
        <v>50</v>
      </c>
      <c r="L858" t="s">
        <v>15</v>
      </c>
    </row>
    <row r="859" spans="1:12">
      <c r="A859" t="e">
        <f ca="1">E00251715024021</f>
        <v>#NAME?</v>
      </c>
      <c r="B859">
        <v>39</v>
      </c>
      <c r="C859" t="s">
        <v>385</v>
      </c>
      <c r="D859" s="1">
        <v>42743</v>
      </c>
      <c r="E859">
        <v>7</v>
      </c>
      <c r="F859">
        <v>5</v>
      </c>
      <c r="G859">
        <v>85240</v>
      </c>
      <c r="H859" t="s">
        <v>390</v>
      </c>
      <c r="J859" t="s">
        <v>34</v>
      </c>
      <c r="K859">
        <v>40</v>
      </c>
      <c r="L859" t="s">
        <v>15</v>
      </c>
    </row>
    <row r="860" spans="1:12">
      <c r="A860" t="e">
        <f ca="1">E00251429782321</f>
        <v>#NAME?</v>
      </c>
      <c r="B860">
        <v>160</v>
      </c>
      <c r="C860" t="s">
        <v>278</v>
      </c>
      <c r="D860" s="1">
        <v>41352</v>
      </c>
      <c r="F860">
        <v>4</v>
      </c>
      <c r="G860">
        <v>4019</v>
      </c>
      <c r="H860" t="s">
        <v>26</v>
      </c>
      <c r="J860" t="s">
        <v>14</v>
      </c>
      <c r="K860">
        <v>59</v>
      </c>
      <c r="L860" t="s">
        <v>15</v>
      </c>
    </row>
    <row r="861" spans="1:12">
      <c r="A861" t="e">
        <f ca="1">E00251429782321</f>
        <v>#NAME?</v>
      </c>
      <c r="B861">
        <v>160</v>
      </c>
      <c r="C861" t="s">
        <v>278</v>
      </c>
      <c r="D861" s="1">
        <v>41978</v>
      </c>
      <c r="F861">
        <v>4</v>
      </c>
      <c r="G861">
        <v>25000</v>
      </c>
      <c r="H861" t="s">
        <v>178</v>
      </c>
      <c r="J861" t="s">
        <v>14</v>
      </c>
      <c r="K861">
        <v>61</v>
      </c>
      <c r="L861" t="s">
        <v>15</v>
      </c>
    </row>
    <row r="862" spans="1:12">
      <c r="A862" t="e">
        <f ca="1">E00251429782321</f>
        <v>#NAME?</v>
      </c>
      <c r="B862">
        <v>160</v>
      </c>
      <c r="C862" t="s">
        <v>278</v>
      </c>
      <c r="D862" s="1">
        <v>42257</v>
      </c>
      <c r="F862">
        <v>1</v>
      </c>
      <c r="G862">
        <v>25040</v>
      </c>
      <c r="H862" t="s">
        <v>388</v>
      </c>
      <c r="J862" t="s">
        <v>14</v>
      </c>
      <c r="K862">
        <v>61</v>
      </c>
      <c r="L862" t="s">
        <v>15</v>
      </c>
    </row>
    <row r="863" spans="1:12">
      <c r="A863" t="e">
        <f ca="1">E00251439558321</f>
        <v>#NAME?</v>
      </c>
      <c r="B863">
        <v>1786</v>
      </c>
      <c r="C863" t="s">
        <v>37</v>
      </c>
      <c r="D863" s="1">
        <v>41304</v>
      </c>
      <c r="F863">
        <v>1</v>
      </c>
      <c r="G863">
        <v>3051</v>
      </c>
      <c r="H863" t="s">
        <v>13</v>
      </c>
      <c r="J863" t="s">
        <v>14</v>
      </c>
      <c r="K863">
        <v>50</v>
      </c>
      <c r="L863" t="s">
        <v>15</v>
      </c>
    </row>
    <row r="864" spans="1:12">
      <c r="A864" t="e">
        <f ca="1">E00251429782321</f>
        <v>#NAME?</v>
      </c>
      <c r="B864">
        <v>160</v>
      </c>
      <c r="C864" t="s">
        <v>278</v>
      </c>
      <c r="D864" s="1">
        <v>42528</v>
      </c>
      <c r="F864">
        <v>2</v>
      </c>
      <c r="G864">
        <v>4019</v>
      </c>
      <c r="H864" t="s">
        <v>26</v>
      </c>
      <c r="J864" t="s">
        <v>14</v>
      </c>
      <c r="K864">
        <v>62</v>
      </c>
      <c r="L864" t="s">
        <v>15</v>
      </c>
    </row>
    <row r="865" spans="1:12">
      <c r="A865" t="e">
        <f ca="1">E00251512715021</f>
        <v>#NAME?</v>
      </c>
      <c r="B865">
        <v>52</v>
      </c>
      <c r="C865" t="s">
        <v>384</v>
      </c>
      <c r="D865" s="1">
        <v>41359</v>
      </c>
      <c r="F865">
        <v>1</v>
      </c>
      <c r="G865">
        <v>462</v>
      </c>
      <c r="H865" t="s">
        <v>288</v>
      </c>
      <c r="J865" t="s">
        <v>14</v>
      </c>
      <c r="K865">
        <v>47</v>
      </c>
      <c r="L865" t="s">
        <v>15</v>
      </c>
    </row>
    <row r="866" spans="1:12">
      <c r="A866" t="e">
        <f ca="1">E00251512715021</f>
        <v>#NAME?</v>
      </c>
      <c r="B866">
        <v>52</v>
      </c>
      <c r="C866" t="s">
        <v>384</v>
      </c>
      <c r="D866" s="1">
        <v>41541</v>
      </c>
      <c r="F866">
        <v>1</v>
      </c>
      <c r="G866">
        <v>28529</v>
      </c>
      <c r="H866" t="s">
        <v>391</v>
      </c>
      <c r="J866" t="s">
        <v>14</v>
      </c>
      <c r="K866">
        <v>47</v>
      </c>
      <c r="L866" t="s">
        <v>15</v>
      </c>
    </row>
    <row r="867" spans="1:12">
      <c r="A867" t="e">
        <f ca="1">E00251512715021</f>
        <v>#NAME?</v>
      </c>
      <c r="B867">
        <v>1327</v>
      </c>
      <c r="C867" t="s">
        <v>392</v>
      </c>
      <c r="D867" s="1">
        <v>41143</v>
      </c>
      <c r="F867">
        <v>1</v>
      </c>
      <c r="G867">
        <v>7295</v>
      </c>
      <c r="H867" t="s">
        <v>76</v>
      </c>
      <c r="J867" t="s">
        <v>14</v>
      </c>
      <c r="K867">
        <v>46</v>
      </c>
      <c r="L867" t="s">
        <v>15</v>
      </c>
    </row>
    <row r="868" spans="1:12">
      <c r="A868" t="e">
        <f ca="1">E00251439558321</f>
        <v>#NAME?</v>
      </c>
      <c r="B868">
        <v>1786</v>
      </c>
      <c r="C868" t="s">
        <v>37</v>
      </c>
      <c r="D868" s="1">
        <v>41670</v>
      </c>
      <c r="F868">
        <v>1</v>
      </c>
      <c r="G868">
        <v>7831</v>
      </c>
      <c r="H868" t="s">
        <v>274</v>
      </c>
      <c r="J868" t="s">
        <v>14</v>
      </c>
      <c r="K868">
        <v>51</v>
      </c>
      <c r="L868" t="s">
        <v>22</v>
      </c>
    </row>
    <row r="869" spans="1:12">
      <c r="A869" t="e">
        <f ca="1">E00251512715021</f>
        <v>#NAME?</v>
      </c>
      <c r="B869">
        <v>52</v>
      </c>
      <c r="C869" t="s">
        <v>384</v>
      </c>
      <c r="D869" s="1">
        <v>41541</v>
      </c>
      <c r="F869">
        <v>4</v>
      </c>
      <c r="G869">
        <v>7850</v>
      </c>
      <c r="H869" t="s">
        <v>393</v>
      </c>
      <c r="J869" t="s">
        <v>14</v>
      </c>
      <c r="K869">
        <v>47</v>
      </c>
      <c r="L869" t="s">
        <v>22</v>
      </c>
    </row>
    <row r="870" spans="1:12">
      <c r="A870" t="e">
        <f ca="1">E00251512715021</f>
        <v>#NAME?</v>
      </c>
      <c r="B870">
        <v>52</v>
      </c>
      <c r="C870" t="s">
        <v>384</v>
      </c>
      <c r="D870" s="1">
        <v>42075</v>
      </c>
      <c r="F870">
        <v>2</v>
      </c>
      <c r="G870">
        <v>72673</v>
      </c>
      <c r="H870" t="s">
        <v>394</v>
      </c>
      <c r="J870" t="s">
        <v>14</v>
      </c>
      <c r="K870">
        <v>49</v>
      </c>
      <c r="L870" t="s">
        <v>15</v>
      </c>
    </row>
    <row r="871" spans="1:12">
      <c r="A871" t="e">
        <f ca="1">E00251512715021</f>
        <v>#NAME?</v>
      </c>
      <c r="B871">
        <v>52</v>
      </c>
      <c r="C871" t="s">
        <v>384</v>
      </c>
      <c r="D871" s="1">
        <v>42357</v>
      </c>
      <c r="F871">
        <v>1</v>
      </c>
      <c r="G871">
        <v>7262</v>
      </c>
      <c r="H871" t="s">
        <v>198</v>
      </c>
      <c r="J871" t="s">
        <v>14</v>
      </c>
      <c r="K871">
        <v>49</v>
      </c>
      <c r="L871" t="s">
        <v>15</v>
      </c>
    </row>
    <row r="872" spans="1:12">
      <c r="A872" t="e">
        <f ca="1">E00251512715021</f>
        <v>#NAME?</v>
      </c>
      <c r="B872">
        <v>52</v>
      </c>
      <c r="C872" t="s">
        <v>384</v>
      </c>
      <c r="D872" s="1">
        <v>42391</v>
      </c>
      <c r="F872">
        <v>1</v>
      </c>
      <c r="G872">
        <v>4549</v>
      </c>
      <c r="H872" t="s">
        <v>69</v>
      </c>
      <c r="J872" t="s">
        <v>14</v>
      </c>
      <c r="K872">
        <v>49</v>
      </c>
      <c r="L872" t="s">
        <v>15</v>
      </c>
    </row>
    <row r="873" spans="1:12">
      <c r="A873" t="e">
        <f ca="1">E00251432363021</f>
        <v>#NAME?</v>
      </c>
      <c r="B873">
        <v>493</v>
      </c>
      <c r="C873" t="s">
        <v>376</v>
      </c>
      <c r="D873" s="1">
        <v>42849</v>
      </c>
      <c r="F873">
        <v>2</v>
      </c>
      <c r="G873">
        <v>3579</v>
      </c>
      <c r="H873" t="s">
        <v>377</v>
      </c>
      <c r="J873" t="s">
        <v>14</v>
      </c>
      <c r="K873">
        <v>49</v>
      </c>
      <c r="L873" t="s">
        <v>15</v>
      </c>
    </row>
    <row r="874" spans="1:12">
      <c r="A874" t="e">
        <f t="shared" ref="A874:A879" ca="1" si="7">E00251429782321</f>
        <v>#NAME?</v>
      </c>
      <c r="B874">
        <v>160</v>
      </c>
      <c r="C874" t="s">
        <v>278</v>
      </c>
      <c r="D874" s="1">
        <v>42075</v>
      </c>
      <c r="F874">
        <v>3</v>
      </c>
      <c r="G874">
        <v>4019</v>
      </c>
      <c r="H874" t="s">
        <v>26</v>
      </c>
      <c r="J874" t="s">
        <v>14</v>
      </c>
      <c r="K874">
        <v>61</v>
      </c>
      <c r="L874" t="s">
        <v>15</v>
      </c>
    </row>
    <row r="875" spans="1:12">
      <c r="A875" t="e">
        <f t="shared" ca="1" si="7"/>
        <v>#NAME?</v>
      </c>
      <c r="B875">
        <v>160</v>
      </c>
      <c r="C875" t="s">
        <v>278</v>
      </c>
      <c r="D875" s="1">
        <v>42194</v>
      </c>
      <c r="F875">
        <v>1</v>
      </c>
      <c r="G875">
        <v>25040</v>
      </c>
      <c r="H875" t="s">
        <v>388</v>
      </c>
      <c r="J875" t="s">
        <v>14</v>
      </c>
      <c r="K875">
        <v>61</v>
      </c>
      <c r="L875" t="s">
        <v>15</v>
      </c>
    </row>
    <row r="876" spans="1:12">
      <c r="A876" t="e">
        <f t="shared" ca="1" si="7"/>
        <v>#NAME?</v>
      </c>
      <c r="B876">
        <v>160</v>
      </c>
      <c r="C876" t="s">
        <v>278</v>
      </c>
      <c r="D876" s="1">
        <v>42313</v>
      </c>
      <c r="F876">
        <v>5</v>
      </c>
      <c r="G876">
        <v>4019</v>
      </c>
      <c r="H876" t="s">
        <v>26</v>
      </c>
      <c r="J876" t="s">
        <v>14</v>
      </c>
      <c r="K876">
        <v>62</v>
      </c>
      <c r="L876" t="s">
        <v>15</v>
      </c>
    </row>
    <row r="877" spans="1:12">
      <c r="A877" t="e">
        <f t="shared" ca="1" si="7"/>
        <v>#NAME?</v>
      </c>
      <c r="B877">
        <v>160</v>
      </c>
      <c r="C877" t="s">
        <v>278</v>
      </c>
      <c r="D877" s="1">
        <v>42317</v>
      </c>
      <c r="F877">
        <v>1</v>
      </c>
      <c r="G877">
        <v>4660</v>
      </c>
      <c r="H877" t="s">
        <v>215</v>
      </c>
      <c r="J877" t="s">
        <v>14</v>
      </c>
      <c r="K877">
        <v>62</v>
      </c>
      <c r="L877" t="s">
        <v>15</v>
      </c>
    </row>
    <row r="878" spans="1:12">
      <c r="A878" t="e">
        <f t="shared" ca="1" si="7"/>
        <v>#NAME?</v>
      </c>
      <c r="B878">
        <v>160</v>
      </c>
      <c r="C878" t="s">
        <v>278</v>
      </c>
      <c r="D878" s="1">
        <v>42324</v>
      </c>
      <c r="F878">
        <v>4</v>
      </c>
      <c r="G878">
        <v>4019</v>
      </c>
      <c r="H878" t="s">
        <v>26</v>
      </c>
      <c r="J878" t="s">
        <v>14</v>
      </c>
      <c r="K878">
        <v>62</v>
      </c>
      <c r="L878" t="s">
        <v>15</v>
      </c>
    </row>
    <row r="879" spans="1:12">
      <c r="A879" t="e">
        <f t="shared" ca="1" si="7"/>
        <v>#NAME?</v>
      </c>
      <c r="B879">
        <v>160</v>
      </c>
      <c r="C879" t="s">
        <v>278</v>
      </c>
      <c r="D879" s="1">
        <v>42307</v>
      </c>
      <c r="F879">
        <v>2</v>
      </c>
      <c r="G879">
        <v>7999</v>
      </c>
      <c r="H879" t="s">
        <v>80</v>
      </c>
      <c r="J879" t="s">
        <v>14</v>
      </c>
      <c r="K879">
        <v>62</v>
      </c>
      <c r="L879" t="s">
        <v>15</v>
      </c>
    </row>
    <row r="880" spans="1:12">
      <c r="A880" t="e">
        <f ca="1">E00251512715021</f>
        <v>#NAME?</v>
      </c>
      <c r="B880">
        <v>52</v>
      </c>
      <c r="C880" t="s">
        <v>384</v>
      </c>
      <c r="D880" s="1">
        <v>41522</v>
      </c>
      <c r="F880">
        <v>1</v>
      </c>
      <c r="G880">
        <v>34690</v>
      </c>
      <c r="H880" t="s">
        <v>118</v>
      </c>
      <c r="J880" t="s">
        <v>14</v>
      </c>
      <c r="K880">
        <v>47</v>
      </c>
      <c r="L880" t="s">
        <v>15</v>
      </c>
    </row>
    <row r="881" spans="1:12">
      <c r="A881" t="e">
        <f ca="1">E00251512715021</f>
        <v>#NAME?</v>
      </c>
      <c r="B881">
        <v>52</v>
      </c>
      <c r="C881" t="s">
        <v>384</v>
      </c>
      <c r="D881" s="1">
        <v>41587</v>
      </c>
      <c r="F881">
        <v>1</v>
      </c>
      <c r="G881">
        <v>7295</v>
      </c>
      <c r="H881" t="s">
        <v>76</v>
      </c>
      <c r="J881" t="s">
        <v>14</v>
      </c>
      <c r="K881">
        <v>47</v>
      </c>
      <c r="L881" t="s">
        <v>15</v>
      </c>
    </row>
    <row r="882" spans="1:12">
      <c r="A882" t="e">
        <f ca="1">E00251429892721</f>
        <v>#NAME?</v>
      </c>
      <c r="B882">
        <v>189</v>
      </c>
      <c r="C882" t="s">
        <v>58</v>
      </c>
      <c r="D882" s="1">
        <v>42870</v>
      </c>
      <c r="F882">
        <v>1</v>
      </c>
      <c r="G882">
        <v>7272</v>
      </c>
      <c r="H882" t="s">
        <v>395</v>
      </c>
      <c r="J882" t="s">
        <v>14</v>
      </c>
      <c r="K882">
        <v>44</v>
      </c>
      <c r="L882" t="s">
        <v>15</v>
      </c>
    </row>
    <row r="883" spans="1:12">
      <c r="A883" t="e">
        <f ca="1">E00251429782321</f>
        <v>#NAME?</v>
      </c>
      <c r="B883">
        <v>160</v>
      </c>
      <c r="C883" t="s">
        <v>278</v>
      </c>
      <c r="D883" s="1">
        <v>42653</v>
      </c>
      <c r="F883">
        <v>1</v>
      </c>
      <c r="G883">
        <v>25000</v>
      </c>
      <c r="H883" t="s">
        <v>178</v>
      </c>
      <c r="J883" t="s">
        <v>14</v>
      </c>
      <c r="K883">
        <v>63</v>
      </c>
      <c r="L883" t="s">
        <v>15</v>
      </c>
    </row>
    <row r="884" spans="1:12">
      <c r="A884" t="e">
        <f ca="1">E00251429782321</f>
        <v>#NAME?</v>
      </c>
      <c r="B884">
        <v>160</v>
      </c>
      <c r="C884" t="s">
        <v>278</v>
      </c>
      <c r="D884" s="1">
        <v>42888</v>
      </c>
      <c r="F884">
        <v>2</v>
      </c>
      <c r="G884">
        <v>25040</v>
      </c>
      <c r="H884" t="s">
        <v>388</v>
      </c>
      <c r="J884" t="s">
        <v>14</v>
      </c>
      <c r="K884">
        <v>63</v>
      </c>
      <c r="L884" t="s">
        <v>15</v>
      </c>
    </row>
    <row r="885" spans="1:12">
      <c r="A885" t="e">
        <f ca="1">E00251429782321</f>
        <v>#NAME?</v>
      </c>
      <c r="B885">
        <v>160</v>
      </c>
      <c r="C885" t="s">
        <v>278</v>
      </c>
      <c r="D885" s="1">
        <v>41554</v>
      </c>
      <c r="F885">
        <v>2</v>
      </c>
      <c r="G885">
        <v>4019</v>
      </c>
      <c r="H885" t="s">
        <v>26</v>
      </c>
      <c r="J885" t="s">
        <v>14</v>
      </c>
      <c r="K885">
        <v>60</v>
      </c>
      <c r="L885" t="s">
        <v>15</v>
      </c>
    </row>
    <row r="886" spans="1:12">
      <c r="A886" t="e">
        <f ca="1">E00251429782321</f>
        <v>#NAME?</v>
      </c>
      <c r="B886">
        <v>160</v>
      </c>
      <c r="C886" t="s">
        <v>278</v>
      </c>
      <c r="D886" s="1">
        <v>41206</v>
      </c>
      <c r="F886">
        <v>2</v>
      </c>
      <c r="G886">
        <v>25000</v>
      </c>
      <c r="H886" t="s">
        <v>178</v>
      </c>
      <c r="J886" t="s">
        <v>14</v>
      </c>
      <c r="K886">
        <v>59</v>
      </c>
      <c r="L886" t="s">
        <v>15</v>
      </c>
    </row>
    <row r="887" spans="1:12">
      <c r="A887" t="e">
        <f ca="1">E00251512715021</f>
        <v>#NAME?</v>
      </c>
      <c r="B887">
        <v>52</v>
      </c>
      <c r="C887" t="s">
        <v>384</v>
      </c>
      <c r="D887" s="1">
        <v>42595</v>
      </c>
      <c r="F887">
        <v>2</v>
      </c>
      <c r="G887">
        <v>4019</v>
      </c>
      <c r="H887" t="s">
        <v>26</v>
      </c>
      <c r="J887" t="s">
        <v>14</v>
      </c>
      <c r="K887">
        <v>50</v>
      </c>
      <c r="L887" t="s">
        <v>15</v>
      </c>
    </row>
    <row r="888" spans="1:12">
      <c r="A888" t="e">
        <f ca="1">E00251430352821</f>
        <v>#NAME?</v>
      </c>
      <c r="B888">
        <v>466</v>
      </c>
      <c r="C888" t="s">
        <v>396</v>
      </c>
      <c r="D888" s="1">
        <v>41943</v>
      </c>
      <c r="F888">
        <v>2</v>
      </c>
      <c r="G888">
        <v>4019</v>
      </c>
      <c r="H888" t="s">
        <v>26</v>
      </c>
      <c r="J888" t="s">
        <v>14</v>
      </c>
      <c r="K888">
        <v>55</v>
      </c>
      <c r="L888" t="s">
        <v>15</v>
      </c>
    </row>
    <row r="889" spans="1:12">
      <c r="A889" t="e">
        <f ca="1">E00251430352821</f>
        <v>#NAME?</v>
      </c>
      <c r="B889">
        <v>769</v>
      </c>
      <c r="C889" t="s">
        <v>397</v>
      </c>
      <c r="D889" s="1">
        <v>42019</v>
      </c>
      <c r="E889">
        <v>1</v>
      </c>
      <c r="F889">
        <v>3</v>
      </c>
      <c r="G889">
        <v>2724</v>
      </c>
      <c r="H889" t="s">
        <v>73</v>
      </c>
      <c r="J889" t="s">
        <v>34</v>
      </c>
      <c r="K889">
        <v>55</v>
      </c>
      <c r="L889" t="s">
        <v>15</v>
      </c>
    </row>
    <row r="890" spans="1:12">
      <c r="A890" t="e">
        <f ca="1">E00251430352821</f>
        <v>#NAME?</v>
      </c>
      <c r="B890">
        <v>7505</v>
      </c>
      <c r="C890" t="s">
        <v>209</v>
      </c>
      <c r="D890" s="1">
        <v>42039</v>
      </c>
      <c r="F890">
        <v>1</v>
      </c>
      <c r="G890">
        <v>2729</v>
      </c>
      <c r="H890" t="s">
        <v>115</v>
      </c>
      <c r="J890" t="s">
        <v>14</v>
      </c>
      <c r="K890">
        <v>55</v>
      </c>
      <c r="L890" t="s">
        <v>15</v>
      </c>
    </row>
    <row r="891" spans="1:12">
      <c r="A891" t="e">
        <f ca="1">E00251430352821</f>
        <v>#NAME?</v>
      </c>
      <c r="B891">
        <v>7505</v>
      </c>
      <c r="C891" t="s">
        <v>209</v>
      </c>
      <c r="D891" s="1">
        <v>42053</v>
      </c>
      <c r="F891">
        <v>3</v>
      </c>
      <c r="G891">
        <v>3051</v>
      </c>
      <c r="H891" t="s">
        <v>13</v>
      </c>
      <c r="J891" t="s">
        <v>14</v>
      </c>
      <c r="K891">
        <v>55</v>
      </c>
      <c r="L891" t="s">
        <v>15</v>
      </c>
    </row>
    <row r="892" spans="1:12">
      <c r="A892" t="e">
        <f ca="1">E00251430352821</f>
        <v>#NAME?</v>
      </c>
      <c r="B892">
        <v>7505</v>
      </c>
      <c r="C892" t="s">
        <v>209</v>
      </c>
      <c r="D892" s="1">
        <v>42053</v>
      </c>
      <c r="F892">
        <v>1</v>
      </c>
      <c r="G892">
        <v>2729</v>
      </c>
      <c r="H892" t="s">
        <v>115</v>
      </c>
      <c r="J892" t="s">
        <v>14</v>
      </c>
      <c r="K892">
        <v>55</v>
      </c>
      <c r="L892" t="s">
        <v>15</v>
      </c>
    </row>
    <row r="893" spans="1:12">
      <c r="A893" t="e">
        <f ca="1">E00251532284521</f>
        <v>#NAME?</v>
      </c>
      <c r="B893">
        <v>486</v>
      </c>
      <c r="C893" t="s">
        <v>340</v>
      </c>
      <c r="D893" s="1">
        <v>41537</v>
      </c>
      <c r="F893">
        <v>2</v>
      </c>
      <c r="G893">
        <v>5258</v>
      </c>
      <c r="H893" t="s">
        <v>236</v>
      </c>
      <c r="J893" t="s">
        <v>14</v>
      </c>
      <c r="K893">
        <v>56</v>
      </c>
      <c r="L893" t="s">
        <v>15</v>
      </c>
    </row>
    <row r="894" spans="1:12">
      <c r="A894" t="e">
        <f ca="1">E00251430352821</f>
        <v>#NAME?</v>
      </c>
      <c r="B894">
        <v>7505</v>
      </c>
      <c r="C894" t="s">
        <v>209</v>
      </c>
      <c r="D894" s="1">
        <v>42311</v>
      </c>
      <c r="F894">
        <v>2</v>
      </c>
      <c r="G894">
        <v>3051</v>
      </c>
      <c r="H894" t="s">
        <v>13</v>
      </c>
      <c r="J894" t="s">
        <v>14</v>
      </c>
      <c r="K894">
        <v>56</v>
      </c>
      <c r="L894" t="s">
        <v>15</v>
      </c>
    </row>
    <row r="895" spans="1:12">
      <c r="A895" t="e">
        <f ca="1">E00251532284521</f>
        <v>#NAME?</v>
      </c>
      <c r="B895">
        <v>1123</v>
      </c>
      <c r="C895" t="s">
        <v>398</v>
      </c>
      <c r="D895" s="1">
        <v>42864</v>
      </c>
      <c r="F895">
        <v>3</v>
      </c>
      <c r="G895">
        <v>5739</v>
      </c>
      <c r="H895" t="s">
        <v>399</v>
      </c>
      <c r="J895" t="s">
        <v>14</v>
      </c>
      <c r="K895">
        <v>60</v>
      </c>
      <c r="L895" t="s">
        <v>15</v>
      </c>
    </row>
    <row r="896" spans="1:12">
      <c r="A896" t="e">
        <f ca="1">E00251430352821</f>
        <v>#NAME?</v>
      </c>
      <c r="B896">
        <v>7505</v>
      </c>
      <c r="C896" t="s">
        <v>209</v>
      </c>
      <c r="D896" s="1">
        <v>42391</v>
      </c>
      <c r="F896">
        <v>1</v>
      </c>
      <c r="G896">
        <v>55090</v>
      </c>
      <c r="H896" t="s">
        <v>400</v>
      </c>
      <c r="J896" t="s">
        <v>14</v>
      </c>
      <c r="K896">
        <v>56</v>
      </c>
      <c r="L896" t="s">
        <v>15</v>
      </c>
    </row>
    <row r="897" spans="1:12">
      <c r="A897" t="e">
        <f ca="1">E00251429244321</f>
        <v>#NAME?</v>
      </c>
      <c r="B897">
        <v>294</v>
      </c>
      <c r="C897" t="s">
        <v>61</v>
      </c>
      <c r="D897" s="1">
        <v>41872</v>
      </c>
      <c r="F897">
        <v>5</v>
      </c>
      <c r="G897">
        <v>73390</v>
      </c>
      <c r="H897" t="s">
        <v>66</v>
      </c>
      <c r="J897" t="s">
        <v>14</v>
      </c>
      <c r="K897">
        <v>55</v>
      </c>
      <c r="L897" t="s">
        <v>15</v>
      </c>
    </row>
    <row r="898" spans="1:12">
      <c r="A898" t="e">
        <f ca="1">E00251432316021</f>
        <v>#NAME?</v>
      </c>
      <c r="B898">
        <v>495</v>
      </c>
      <c r="C898" t="s">
        <v>347</v>
      </c>
      <c r="D898" s="1">
        <v>41996</v>
      </c>
      <c r="F898">
        <v>1</v>
      </c>
      <c r="G898">
        <v>49390</v>
      </c>
      <c r="H898" t="s">
        <v>59</v>
      </c>
      <c r="J898" t="s">
        <v>14</v>
      </c>
      <c r="K898">
        <v>46</v>
      </c>
      <c r="L898" t="s">
        <v>15</v>
      </c>
    </row>
    <row r="899" spans="1:12">
      <c r="A899" t="e">
        <f ca="1">E00251429244321</f>
        <v>#NAME?</v>
      </c>
      <c r="B899">
        <v>294</v>
      </c>
      <c r="C899" t="s">
        <v>61</v>
      </c>
      <c r="D899" s="1">
        <v>41421</v>
      </c>
      <c r="F899">
        <v>1</v>
      </c>
      <c r="G899">
        <v>3659</v>
      </c>
      <c r="H899" t="s">
        <v>132</v>
      </c>
      <c r="J899" t="s">
        <v>14</v>
      </c>
      <c r="K899">
        <v>54</v>
      </c>
      <c r="L899" t="s">
        <v>15</v>
      </c>
    </row>
    <row r="900" spans="1:12">
      <c r="A900" t="e">
        <f ca="1">E00251432316021</f>
        <v>#NAME?</v>
      </c>
      <c r="B900">
        <v>495</v>
      </c>
      <c r="C900" t="s">
        <v>347</v>
      </c>
      <c r="D900" s="1">
        <v>41775</v>
      </c>
      <c r="F900">
        <v>1</v>
      </c>
      <c r="G900">
        <v>49390</v>
      </c>
      <c r="H900" t="s">
        <v>59</v>
      </c>
      <c r="J900" t="s">
        <v>14</v>
      </c>
      <c r="K900">
        <v>46</v>
      </c>
      <c r="L900" t="s">
        <v>15</v>
      </c>
    </row>
    <row r="901" spans="1:12">
      <c r="A901" t="e">
        <f ca="1">E00251531961121</f>
        <v>#NAME?</v>
      </c>
      <c r="B901">
        <v>488</v>
      </c>
      <c r="C901" t="s">
        <v>401</v>
      </c>
      <c r="D901" s="1">
        <v>42451</v>
      </c>
      <c r="F901">
        <v>1</v>
      </c>
      <c r="G901">
        <v>71940</v>
      </c>
      <c r="H901" t="s">
        <v>135</v>
      </c>
      <c r="J901" t="s">
        <v>14</v>
      </c>
      <c r="K901">
        <v>54</v>
      </c>
      <c r="L901" t="s">
        <v>15</v>
      </c>
    </row>
    <row r="902" spans="1:12">
      <c r="A902" t="e">
        <f ca="1">E00251432404821</f>
        <v>#NAME?</v>
      </c>
      <c r="B902">
        <v>481</v>
      </c>
      <c r="C902" t="s">
        <v>402</v>
      </c>
      <c r="D902" s="1">
        <v>42382</v>
      </c>
      <c r="F902">
        <v>4</v>
      </c>
      <c r="G902">
        <v>73390</v>
      </c>
      <c r="H902" t="s">
        <v>66</v>
      </c>
      <c r="J902" t="s">
        <v>14</v>
      </c>
      <c r="K902">
        <v>47</v>
      </c>
      <c r="L902" t="s">
        <v>15</v>
      </c>
    </row>
    <row r="903" spans="1:12">
      <c r="A903" t="e">
        <f ca="1">E00251531961121</f>
        <v>#NAME?</v>
      </c>
      <c r="B903">
        <v>488</v>
      </c>
      <c r="C903" t="s">
        <v>401</v>
      </c>
      <c r="D903" s="1">
        <v>42433</v>
      </c>
      <c r="F903">
        <v>1</v>
      </c>
      <c r="G903">
        <v>27800</v>
      </c>
      <c r="H903" t="s">
        <v>145</v>
      </c>
      <c r="J903" t="s">
        <v>14</v>
      </c>
      <c r="K903">
        <v>54</v>
      </c>
      <c r="L903" t="s">
        <v>15</v>
      </c>
    </row>
    <row r="904" spans="1:12">
      <c r="A904" t="e">
        <f ca="1">E00251429244321</f>
        <v>#NAME?</v>
      </c>
      <c r="B904">
        <v>294</v>
      </c>
      <c r="C904" t="s">
        <v>61</v>
      </c>
      <c r="D904" s="1">
        <v>41872</v>
      </c>
      <c r="F904">
        <v>3</v>
      </c>
      <c r="G904">
        <v>7242</v>
      </c>
      <c r="H904" t="s">
        <v>93</v>
      </c>
      <c r="J904" t="s">
        <v>14</v>
      </c>
      <c r="K904">
        <v>55</v>
      </c>
      <c r="L904" t="s">
        <v>15</v>
      </c>
    </row>
    <row r="905" spans="1:12">
      <c r="A905" t="e">
        <f ca="1">E00251429244321</f>
        <v>#NAME?</v>
      </c>
      <c r="B905">
        <v>294</v>
      </c>
      <c r="C905" t="s">
        <v>61</v>
      </c>
      <c r="D905" s="1">
        <v>42942</v>
      </c>
      <c r="F905">
        <v>1</v>
      </c>
      <c r="G905">
        <v>7962</v>
      </c>
      <c r="H905" t="s">
        <v>111</v>
      </c>
      <c r="J905" t="s">
        <v>14</v>
      </c>
      <c r="K905">
        <v>58</v>
      </c>
      <c r="L905" t="s">
        <v>22</v>
      </c>
    </row>
    <row r="906" spans="1:12">
      <c r="A906" t="e">
        <f ca="1">E00251514720821</f>
        <v>#NAME?</v>
      </c>
      <c r="B906">
        <v>200</v>
      </c>
      <c r="C906" t="s">
        <v>403</v>
      </c>
      <c r="D906" s="1">
        <v>40991</v>
      </c>
      <c r="F906">
        <v>1</v>
      </c>
      <c r="G906">
        <v>419</v>
      </c>
      <c r="H906" t="s">
        <v>404</v>
      </c>
      <c r="J906" t="s">
        <v>14</v>
      </c>
      <c r="K906">
        <v>37</v>
      </c>
      <c r="L906" t="s">
        <v>15</v>
      </c>
    </row>
    <row r="907" spans="1:12">
      <c r="A907" t="e">
        <f ca="1">E00251531481321</f>
        <v>#NAME?</v>
      </c>
      <c r="B907">
        <v>701</v>
      </c>
      <c r="C907" t="s">
        <v>72</v>
      </c>
      <c r="D907" s="1">
        <v>42174</v>
      </c>
      <c r="F907">
        <v>3</v>
      </c>
      <c r="G907">
        <v>61172</v>
      </c>
      <c r="H907" t="s">
        <v>48</v>
      </c>
      <c r="J907" t="s">
        <v>14</v>
      </c>
      <c r="K907">
        <v>46</v>
      </c>
      <c r="L907" t="s">
        <v>15</v>
      </c>
    </row>
    <row r="908" spans="1:12">
      <c r="A908" t="e">
        <f ca="1">E00251512346621</f>
        <v>#NAME?</v>
      </c>
      <c r="B908">
        <v>54</v>
      </c>
      <c r="C908" t="s">
        <v>405</v>
      </c>
      <c r="D908" s="1">
        <v>42443</v>
      </c>
      <c r="F908">
        <v>1</v>
      </c>
      <c r="G908">
        <v>6019</v>
      </c>
      <c r="H908" t="s">
        <v>406</v>
      </c>
      <c r="J908" t="s">
        <v>14</v>
      </c>
      <c r="K908">
        <v>65</v>
      </c>
      <c r="L908" t="s">
        <v>15</v>
      </c>
    </row>
    <row r="909" spans="1:12">
      <c r="A909" t="e">
        <f ca="1">E00251531481321</f>
        <v>#NAME?</v>
      </c>
      <c r="B909">
        <v>701</v>
      </c>
      <c r="C909" t="s">
        <v>72</v>
      </c>
      <c r="D909" s="1">
        <v>41605</v>
      </c>
      <c r="F909">
        <v>3</v>
      </c>
      <c r="G909">
        <v>61172</v>
      </c>
      <c r="H909" t="s">
        <v>48</v>
      </c>
      <c r="J909" t="s">
        <v>14</v>
      </c>
      <c r="K909">
        <v>45</v>
      </c>
      <c r="L909" t="s">
        <v>15</v>
      </c>
    </row>
    <row r="910" spans="1:12">
      <c r="A910" t="e">
        <f ca="1">E00251531481321</f>
        <v>#NAME?</v>
      </c>
      <c r="B910">
        <v>701</v>
      </c>
      <c r="C910" t="s">
        <v>72</v>
      </c>
      <c r="D910" s="1">
        <v>42480</v>
      </c>
      <c r="F910">
        <v>2</v>
      </c>
      <c r="G910">
        <v>7028</v>
      </c>
      <c r="H910" t="s">
        <v>407</v>
      </c>
      <c r="J910" t="s">
        <v>14</v>
      </c>
      <c r="K910">
        <v>47</v>
      </c>
      <c r="L910" t="s">
        <v>15</v>
      </c>
    </row>
    <row r="911" spans="1:12">
      <c r="A911" t="e">
        <f ca="1">E00251432404821</f>
        <v>#NAME?</v>
      </c>
      <c r="B911">
        <v>481</v>
      </c>
      <c r="C911" t="s">
        <v>402</v>
      </c>
      <c r="D911" s="1">
        <v>41437</v>
      </c>
      <c r="F911">
        <v>4</v>
      </c>
      <c r="G911">
        <v>4659</v>
      </c>
      <c r="H911" t="s">
        <v>47</v>
      </c>
      <c r="J911" t="s">
        <v>14</v>
      </c>
      <c r="K911">
        <v>45</v>
      </c>
      <c r="L911" t="s">
        <v>15</v>
      </c>
    </row>
    <row r="912" spans="1:12">
      <c r="A912" t="e">
        <f ca="1">E00251432404821</f>
        <v>#NAME?</v>
      </c>
      <c r="B912">
        <v>481</v>
      </c>
      <c r="C912" t="s">
        <v>402</v>
      </c>
      <c r="D912" s="1">
        <v>41780</v>
      </c>
      <c r="F912">
        <v>6</v>
      </c>
      <c r="G912">
        <v>7061</v>
      </c>
      <c r="H912" t="s">
        <v>408</v>
      </c>
      <c r="J912" t="s">
        <v>14</v>
      </c>
      <c r="K912">
        <v>46</v>
      </c>
      <c r="L912" t="s">
        <v>15</v>
      </c>
    </row>
    <row r="913" spans="1:12">
      <c r="A913" t="e">
        <f ca="1">E00251514720821</f>
        <v>#NAME?</v>
      </c>
      <c r="B913">
        <v>200</v>
      </c>
      <c r="C913" t="s">
        <v>403</v>
      </c>
      <c r="D913" s="1">
        <v>40994</v>
      </c>
      <c r="F913">
        <v>2</v>
      </c>
      <c r="G913">
        <v>419</v>
      </c>
      <c r="H913" t="s">
        <v>404</v>
      </c>
      <c r="J913" t="s">
        <v>14</v>
      </c>
      <c r="K913">
        <v>37</v>
      </c>
      <c r="L913" t="s">
        <v>15</v>
      </c>
    </row>
    <row r="914" spans="1:12">
      <c r="A914" t="e">
        <f ca="1">E00251514720821</f>
        <v>#NAME?</v>
      </c>
      <c r="B914">
        <v>200</v>
      </c>
      <c r="C914" t="s">
        <v>403</v>
      </c>
      <c r="D914" s="1">
        <v>41585</v>
      </c>
      <c r="F914">
        <v>1</v>
      </c>
      <c r="G914">
        <v>7242</v>
      </c>
      <c r="H914" t="s">
        <v>93</v>
      </c>
      <c r="J914" t="s">
        <v>14</v>
      </c>
      <c r="K914">
        <v>39</v>
      </c>
      <c r="L914" t="s">
        <v>15</v>
      </c>
    </row>
    <row r="915" spans="1:12">
      <c r="A915" t="e">
        <f ca="1">E00251514720821</f>
        <v>#NAME?</v>
      </c>
      <c r="B915">
        <v>3435</v>
      </c>
      <c r="C915" t="s">
        <v>409</v>
      </c>
      <c r="D915" s="1">
        <v>42731</v>
      </c>
      <c r="F915">
        <v>1</v>
      </c>
      <c r="G915">
        <v>71690</v>
      </c>
      <c r="H915" t="s">
        <v>410</v>
      </c>
      <c r="J915" t="s">
        <v>14</v>
      </c>
      <c r="K915">
        <v>42</v>
      </c>
      <c r="L915" t="s">
        <v>15</v>
      </c>
    </row>
    <row r="916" spans="1:12">
      <c r="A916" t="e">
        <f ca="1">E00251432404821</f>
        <v>#NAME?</v>
      </c>
      <c r="B916">
        <v>481</v>
      </c>
      <c r="C916" t="s">
        <v>402</v>
      </c>
      <c r="D916" s="1">
        <v>42487</v>
      </c>
      <c r="F916">
        <v>5</v>
      </c>
      <c r="G916">
        <v>71509</v>
      </c>
      <c r="H916" t="s">
        <v>369</v>
      </c>
      <c r="J916" t="s">
        <v>14</v>
      </c>
      <c r="K916">
        <v>47</v>
      </c>
      <c r="L916" t="s">
        <v>15</v>
      </c>
    </row>
    <row r="917" spans="1:12">
      <c r="A917" t="e">
        <f ca="1">E00251432404821</f>
        <v>#NAME?</v>
      </c>
      <c r="B917">
        <v>485</v>
      </c>
      <c r="C917" t="s">
        <v>241</v>
      </c>
      <c r="D917" s="1">
        <v>42487</v>
      </c>
      <c r="F917">
        <v>4</v>
      </c>
      <c r="G917">
        <v>73390</v>
      </c>
      <c r="H917" t="s">
        <v>66</v>
      </c>
      <c r="J917" t="s">
        <v>14</v>
      </c>
      <c r="K917">
        <v>47</v>
      </c>
      <c r="L917" t="s">
        <v>15</v>
      </c>
    </row>
    <row r="918" spans="1:12">
      <c r="A918" t="e">
        <f ca="1">E00251518589721</f>
        <v>#NAME?</v>
      </c>
      <c r="B918">
        <v>297</v>
      </c>
      <c r="C918" t="s">
        <v>411</v>
      </c>
      <c r="D918" s="1">
        <v>41221</v>
      </c>
      <c r="F918">
        <v>6</v>
      </c>
      <c r="G918">
        <v>7233</v>
      </c>
      <c r="H918" t="s">
        <v>412</v>
      </c>
      <c r="J918" t="s">
        <v>14</v>
      </c>
      <c r="K918">
        <v>47</v>
      </c>
      <c r="L918" t="s">
        <v>15</v>
      </c>
    </row>
    <row r="919" spans="1:12">
      <c r="A919" t="e">
        <f ca="1">E00251514302321</f>
        <v>#NAME?</v>
      </c>
      <c r="B919">
        <v>449</v>
      </c>
      <c r="C919" t="s">
        <v>124</v>
      </c>
      <c r="D919" s="1">
        <v>41438</v>
      </c>
      <c r="F919">
        <v>1</v>
      </c>
      <c r="G919">
        <v>5227</v>
      </c>
      <c r="H919" t="s">
        <v>413</v>
      </c>
      <c r="J919" t="s">
        <v>14</v>
      </c>
      <c r="K919">
        <v>46</v>
      </c>
      <c r="L919" t="s">
        <v>15</v>
      </c>
    </row>
    <row r="920" spans="1:12">
      <c r="A920" t="e">
        <f ca="1">E00251514302321</f>
        <v>#NAME?</v>
      </c>
      <c r="B920">
        <v>449</v>
      </c>
      <c r="C920" t="s">
        <v>124</v>
      </c>
      <c r="D920" s="1">
        <v>41844</v>
      </c>
      <c r="F920">
        <v>1</v>
      </c>
      <c r="G920">
        <v>7242</v>
      </c>
      <c r="H920" t="s">
        <v>93</v>
      </c>
      <c r="J920" t="s">
        <v>14</v>
      </c>
      <c r="K920">
        <v>47</v>
      </c>
      <c r="L920" t="s">
        <v>15</v>
      </c>
    </row>
    <row r="921" spans="1:12">
      <c r="A921" t="e">
        <f ca="1">E00251512346621</f>
        <v>#NAME?</v>
      </c>
      <c r="B921">
        <v>54</v>
      </c>
      <c r="C921" t="s">
        <v>405</v>
      </c>
      <c r="D921" s="1">
        <v>42135</v>
      </c>
      <c r="F921">
        <v>1</v>
      </c>
      <c r="G921">
        <v>5990</v>
      </c>
      <c r="H921" t="s">
        <v>60</v>
      </c>
      <c r="J921" t="s">
        <v>14</v>
      </c>
      <c r="K921">
        <v>64</v>
      </c>
      <c r="L921" t="s">
        <v>15</v>
      </c>
    </row>
    <row r="922" spans="1:12">
      <c r="A922" t="e">
        <f ca="1">E00251531961121</f>
        <v>#NAME?</v>
      </c>
      <c r="B922">
        <v>488</v>
      </c>
      <c r="C922" t="s">
        <v>401</v>
      </c>
      <c r="D922" s="1">
        <v>41715</v>
      </c>
      <c r="F922">
        <v>1</v>
      </c>
      <c r="G922">
        <v>2729</v>
      </c>
      <c r="H922" t="s">
        <v>115</v>
      </c>
      <c r="J922" t="s">
        <v>14</v>
      </c>
      <c r="K922">
        <v>52</v>
      </c>
      <c r="L922" t="s">
        <v>15</v>
      </c>
    </row>
    <row r="923" spans="1:12">
      <c r="A923" t="e">
        <f ca="1">E00251531961121</f>
        <v>#NAME?</v>
      </c>
      <c r="B923">
        <v>488</v>
      </c>
      <c r="C923" t="s">
        <v>401</v>
      </c>
      <c r="D923" s="1">
        <v>41914</v>
      </c>
      <c r="F923">
        <v>1</v>
      </c>
      <c r="G923">
        <v>2729</v>
      </c>
      <c r="H923" t="s">
        <v>115</v>
      </c>
      <c r="J923" t="s">
        <v>14</v>
      </c>
      <c r="K923">
        <v>53</v>
      </c>
      <c r="L923" t="s">
        <v>15</v>
      </c>
    </row>
    <row r="924" spans="1:12">
      <c r="A924" t="e">
        <f ca="1">E00251531961121</f>
        <v>#NAME?</v>
      </c>
      <c r="B924">
        <v>488</v>
      </c>
      <c r="C924" t="s">
        <v>401</v>
      </c>
      <c r="D924" s="1">
        <v>42468</v>
      </c>
      <c r="F924">
        <v>1</v>
      </c>
      <c r="G924">
        <v>27800</v>
      </c>
      <c r="H924" t="s">
        <v>145</v>
      </c>
      <c r="J924" t="s">
        <v>14</v>
      </c>
      <c r="K924">
        <v>55</v>
      </c>
      <c r="L924" t="s">
        <v>15</v>
      </c>
    </row>
    <row r="925" spans="1:12">
      <c r="A925" t="e">
        <f ca="1">E00251432404821</f>
        <v>#NAME?</v>
      </c>
      <c r="B925">
        <v>6046</v>
      </c>
      <c r="C925" t="s">
        <v>98</v>
      </c>
      <c r="D925" s="1">
        <v>42373</v>
      </c>
      <c r="F925">
        <v>1</v>
      </c>
      <c r="G925">
        <v>78650</v>
      </c>
      <c r="H925" t="s">
        <v>414</v>
      </c>
      <c r="I925" t="s">
        <v>56</v>
      </c>
      <c r="J925" t="s">
        <v>57</v>
      </c>
      <c r="K925">
        <v>47</v>
      </c>
      <c r="L925" t="s">
        <v>22</v>
      </c>
    </row>
    <row r="926" spans="1:12">
      <c r="A926" t="e">
        <f ca="1">E00251531961121</f>
        <v>#NAME?</v>
      </c>
      <c r="B926">
        <v>488</v>
      </c>
      <c r="C926" t="s">
        <v>401</v>
      </c>
      <c r="D926" s="1">
        <v>42971</v>
      </c>
      <c r="F926">
        <v>3</v>
      </c>
      <c r="G926">
        <v>2729</v>
      </c>
      <c r="H926" t="s">
        <v>115</v>
      </c>
      <c r="J926" t="s">
        <v>14</v>
      </c>
      <c r="K926">
        <v>56</v>
      </c>
      <c r="L926" t="s">
        <v>15</v>
      </c>
    </row>
    <row r="927" spans="1:12">
      <c r="A927" t="e">
        <f ca="1">E00251531481321</f>
        <v>#NAME?</v>
      </c>
      <c r="B927">
        <v>701</v>
      </c>
      <c r="C927" t="s">
        <v>72</v>
      </c>
      <c r="D927" s="1">
        <v>42207</v>
      </c>
      <c r="F927">
        <v>5</v>
      </c>
      <c r="G927">
        <v>61172</v>
      </c>
      <c r="H927" t="s">
        <v>48</v>
      </c>
      <c r="J927" t="s">
        <v>14</v>
      </c>
      <c r="K927">
        <v>46</v>
      </c>
      <c r="L927" t="s">
        <v>15</v>
      </c>
    </row>
    <row r="928" spans="1:12">
      <c r="A928" t="e">
        <f ca="1">E00251512346621</f>
        <v>#NAME?</v>
      </c>
      <c r="B928">
        <v>54</v>
      </c>
      <c r="C928" t="s">
        <v>405</v>
      </c>
      <c r="D928" s="1">
        <v>41074</v>
      </c>
      <c r="F928">
        <v>1</v>
      </c>
      <c r="G928">
        <v>4019</v>
      </c>
      <c r="H928" t="s">
        <v>26</v>
      </c>
      <c r="J928" t="s">
        <v>14</v>
      </c>
      <c r="K928">
        <v>61</v>
      </c>
      <c r="L928" t="s">
        <v>15</v>
      </c>
    </row>
    <row r="929" spans="1:12">
      <c r="A929" t="e">
        <f ca="1">E00251512346621</f>
        <v>#NAME?</v>
      </c>
      <c r="B929">
        <v>54</v>
      </c>
      <c r="C929" t="s">
        <v>405</v>
      </c>
      <c r="D929" s="1">
        <v>42429</v>
      </c>
      <c r="F929">
        <v>2</v>
      </c>
      <c r="G929">
        <v>6019</v>
      </c>
      <c r="H929" t="s">
        <v>406</v>
      </c>
      <c r="J929" t="s">
        <v>14</v>
      </c>
      <c r="K929">
        <v>65</v>
      </c>
      <c r="L929" t="s">
        <v>15</v>
      </c>
    </row>
    <row r="930" spans="1:12">
      <c r="A930" t="e">
        <f ca="1">E00251512346621</f>
        <v>#NAME?</v>
      </c>
      <c r="B930">
        <v>54</v>
      </c>
      <c r="C930" t="s">
        <v>405</v>
      </c>
      <c r="D930" s="1">
        <v>42429</v>
      </c>
      <c r="F930">
        <v>3</v>
      </c>
      <c r="G930">
        <v>7243</v>
      </c>
      <c r="H930" t="s">
        <v>42</v>
      </c>
      <c r="J930" t="s">
        <v>14</v>
      </c>
      <c r="K930">
        <v>65</v>
      </c>
      <c r="L930" t="s">
        <v>15</v>
      </c>
    </row>
    <row r="931" spans="1:12">
      <c r="A931" t="e">
        <f ca="1">E00251427597621</f>
        <v>#NAME?</v>
      </c>
      <c r="B931">
        <v>11</v>
      </c>
      <c r="C931" t="s">
        <v>245</v>
      </c>
      <c r="D931" s="1">
        <v>41178</v>
      </c>
      <c r="F931">
        <v>1</v>
      </c>
      <c r="G931">
        <v>5950</v>
      </c>
      <c r="H931" t="s">
        <v>24</v>
      </c>
      <c r="J931" t="s">
        <v>14</v>
      </c>
      <c r="K931">
        <v>39</v>
      </c>
      <c r="L931" t="s">
        <v>15</v>
      </c>
    </row>
    <row r="932" spans="1:12">
      <c r="A932" t="e">
        <f ca="1">E00251514720821</f>
        <v>#NAME?</v>
      </c>
      <c r="B932">
        <v>200</v>
      </c>
      <c r="C932" t="s">
        <v>403</v>
      </c>
      <c r="D932" s="1">
        <v>41585</v>
      </c>
      <c r="F932">
        <v>3</v>
      </c>
      <c r="G932">
        <v>7810</v>
      </c>
      <c r="H932" t="s">
        <v>143</v>
      </c>
      <c r="J932" t="s">
        <v>14</v>
      </c>
      <c r="K932">
        <v>39</v>
      </c>
      <c r="L932" t="s">
        <v>15</v>
      </c>
    </row>
    <row r="933" spans="1:12">
      <c r="A933" t="e">
        <f ca="1">E00251432404821</f>
        <v>#NAME?</v>
      </c>
      <c r="B933">
        <v>481</v>
      </c>
      <c r="C933" t="s">
        <v>402</v>
      </c>
      <c r="D933" s="1">
        <v>41313</v>
      </c>
      <c r="F933">
        <v>2</v>
      </c>
      <c r="G933">
        <v>4779</v>
      </c>
      <c r="H933" t="s">
        <v>231</v>
      </c>
      <c r="J933" t="s">
        <v>14</v>
      </c>
      <c r="K933">
        <v>44</v>
      </c>
      <c r="L933" t="s">
        <v>15</v>
      </c>
    </row>
    <row r="934" spans="1:12">
      <c r="A934" t="e">
        <f ca="1">E00251518589721</f>
        <v>#NAME?</v>
      </c>
      <c r="B934">
        <v>297</v>
      </c>
      <c r="C934" t="s">
        <v>411</v>
      </c>
      <c r="D934" s="1">
        <v>41221</v>
      </c>
      <c r="F934">
        <v>3</v>
      </c>
      <c r="G934">
        <v>57420</v>
      </c>
      <c r="H934" t="s">
        <v>267</v>
      </c>
      <c r="J934" t="s">
        <v>14</v>
      </c>
      <c r="K934">
        <v>47</v>
      </c>
      <c r="L934" t="s">
        <v>15</v>
      </c>
    </row>
    <row r="935" spans="1:12">
      <c r="A935" t="e">
        <f ca="1">E00251518589721</f>
        <v>#NAME?</v>
      </c>
      <c r="B935">
        <v>297</v>
      </c>
      <c r="C935" t="s">
        <v>411</v>
      </c>
      <c r="D935" s="1">
        <v>41758</v>
      </c>
      <c r="F935">
        <v>5</v>
      </c>
      <c r="G935">
        <v>7295</v>
      </c>
      <c r="H935" t="s">
        <v>76</v>
      </c>
      <c r="J935" t="s">
        <v>14</v>
      </c>
      <c r="K935">
        <v>48</v>
      </c>
      <c r="L935" t="s">
        <v>15</v>
      </c>
    </row>
    <row r="936" spans="1:12">
      <c r="A936" t="e">
        <f ca="1">E00251531961121</f>
        <v>#NAME?</v>
      </c>
      <c r="B936">
        <v>488</v>
      </c>
      <c r="C936" t="s">
        <v>401</v>
      </c>
      <c r="D936" s="1">
        <v>42499</v>
      </c>
      <c r="F936">
        <v>1</v>
      </c>
      <c r="G936">
        <v>27800</v>
      </c>
      <c r="H936" t="s">
        <v>145</v>
      </c>
      <c r="J936" t="s">
        <v>14</v>
      </c>
      <c r="K936">
        <v>55</v>
      </c>
      <c r="L936" t="s">
        <v>15</v>
      </c>
    </row>
    <row r="937" spans="1:12">
      <c r="A937" t="e">
        <f ca="1">E00251432404821</f>
        <v>#NAME?</v>
      </c>
      <c r="B937">
        <v>481</v>
      </c>
      <c r="C937" t="s">
        <v>402</v>
      </c>
      <c r="D937" s="1">
        <v>42681</v>
      </c>
      <c r="F937">
        <v>6</v>
      </c>
      <c r="G937">
        <v>71509</v>
      </c>
      <c r="H937" t="s">
        <v>369</v>
      </c>
      <c r="J937" t="s">
        <v>14</v>
      </c>
      <c r="K937">
        <v>48</v>
      </c>
      <c r="L937" t="s">
        <v>15</v>
      </c>
    </row>
    <row r="938" spans="1:12">
      <c r="A938" t="e">
        <f ca="1">E00251432404821</f>
        <v>#NAME?</v>
      </c>
      <c r="B938">
        <v>481</v>
      </c>
      <c r="C938" t="s">
        <v>402</v>
      </c>
      <c r="D938" s="1">
        <v>42716</v>
      </c>
      <c r="F938">
        <v>6</v>
      </c>
      <c r="G938">
        <v>71509</v>
      </c>
      <c r="H938" t="s">
        <v>369</v>
      </c>
      <c r="J938" t="s">
        <v>14</v>
      </c>
      <c r="K938">
        <v>48</v>
      </c>
      <c r="L938" t="s">
        <v>15</v>
      </c>
    </row>
    <row r="939" spans="1:12">
      <c r="A939" t="e">
        <f ca="1">E00251518589721</f>
        <v>#NAME?</v>
      </c>
      <c r="B939">
        <v>297</v>
      </c>
      <c r="C939" t="s">
        <v>411</v>
      </c>
      <c r="D939" s="1">
        <v>41276</v>
      </c>
      <c r="F939">
        <v>1</v>
      </c>
      <c r="G939">
        <v>4659</v>
      </c>
      <c r="H939" t="s">
        <v>47</v>
      </c>
      <c r="J939" t="s">
        <v>14</v>
      </c>
      <c r="K939">
        <v>47</v>
      </c>
      <c r="L939" t="s">
        <v>15</v>
      </c>
    </row>
    <row r="940" spans="1:12">
      <c r="A940" t="e">
        <f ca="1">E00251427597621</f>
        <v>#NAME?</v>
      </c>
      <c r="B940">
        <v>11</v>
      </c>
      <c r="C940" t="s">
        <v>245</v>
      </c>
      <c r="D940" s="1">
        <v>42660</v>
      </c>
      <c r="F940">
        <v>1</v>
      </c>
      <c r="G940">
        <v>460</v>
      </c>
      <c r="H940" t="s">
        <v>16</v>
      </c>
      <c r="J940" t="s">
        <v>14</v>
      </c>
      <c r="K940">
        <v>43</v>
      </c>
      <c r="L940" t="s">
        <v>15</v>
      </c>
    </row>
    <row r="941" spans="1:12">
      <c r="A941" t="e">
        <f ca="1">E00251429244321</f>
        <v>#NAME?</v>
      </c>
      <c r="B941">
        <v>294</v>
      </c>
      <c r="C941" t="s">
        <v>61</v>
      </c>
      <c r="D941" s="1">
        <v>42068</v>
      </c>
      <c r="F941">
        <v>4</v>
      </c>
      <c r="G941">
        <v>73390</v>
      </c>
      <c r="H941" t="s">
        <v>66</v>
      </c>
      <c r="J941" t="s">
        <v>14</v>
      </c>
      <c r="K941">
        <v>55</v>
      </c>
      <c r="L941" t="s">
        <v>15</v>
      </c>
    </row>
    <row r="942" spans="1:12">
      <c r="A942" t="e">
        <f ca="1">E00251432404821</f>
        <v>#NAME?</v>
      </c>
      <c r="B942">
        <v>481</v>
      </c>
      <c r="C942" t="s">
        <v>402</v>
      </c>
      <c r="D942" s="1">
        <v>42487</v>
      </c>
      <c r="F942">
        <v>3</v>
      </c>
      <c r="G942">
        <v>7061</v>
      </c>
      <c r="H942" t="s">
        <v>408</v>
      </c>
      <c r="J942" t="s">
        <v>14</v>
      </c>
      <c r="K942">
        <v>47</v>
      </c>
      <c r="L942" t="s">
        <v>15</v>
      </c>
    </row>
    <row r="943" spans="1:12">
      <c r="A943" t="e">
        <f ca="1">E00251432404821</f>
        <v>#NAME?</v>
      </c>
      <c r="B943">
        <v>485</v>
      </c>
      <c r="C943" t="s">
        <v>241</v>
      </c>
      <c r="D943" s="1">
        <v>42707</v>
      </c>
      <c r="F943">
        <v>3</v>
      </c>
      <c r="G943">
        <v>7061</v>
      </c>
      <c r="H943" t="s">
        <v>408</v>
      </c>
      <c r="J943" t="s">
        <v>14</v>
      </c>
      <c r="K943">
        <v>48</v>
      </c>
      <c r="L943" t="s">
        <v>15</v>
      </c>
    </row>
    <row r="944" spans="1:12">
      <c r="A944" t="e">
        <f ca="1">E00251512346621</f>
        <v>#NAME?</v>
      </c>
      <c r="B944">
        <v>54</v>
      </c>
      <c r="C944" t="s">
        <v>405</v>
      </c>
      <c r="D944" s="1">
        <v>41493</v>
      </c>
      <c r="F944">
        <v>1</v>
      </c>
      <c r="G944">
        <v>36610</v>
      </c>
      <c r="H944" t="s">
        <v>415</v>
      </c>
      <c r="J944" t="s">
        <v>14</v>
      </c>
      <c r="K944">
        <v>62</v>
      </c>
      <c r="L944" t="s">
        <v>15</v>
      </c>
    </row>
    <row r="945" spans="1:12">
      <c r="A945" t="e">
        <f ca="1">E00251518589721</f>
        <v>#NAME?</v>
      </c>
      <c r="B945">
        <v>297</v>
      </c>
      <c r="C945" t="s">
        <v>411</v>
      </c>
      <c r="D945" s="1">
        <v>41037</v>
      </c>
      <c r="F945">
        <v>1</v>
      </c>
      <c r="G945">
        <v>4640</v>
      </c>
      <c r="H945" t="s">
        <v>306</v>
      </c>
      <c r="J945" t="s">
        <v>14</v>
      </c>
      <c r="K945">
        <v>46</v>
      </c>
      <c r="L945" t="s">
        <v>15</v>
      </c>
    </row>
    <row r="946" spans="1:12">
      <c r="A946" t="e">
        <f ca="1">E00251518589721</f>
        <v>#NAME?</v>
      </c>
      <c r="B946">
        <v>297</v>
      </c>
      <c r="C946" t="s">
        <v>411</v>
      </c>
      <c r="D946" s="1">
        <v>41624</v>
      </c>
      <c r="F946">
        <v>1</v>
      </c>
      <c r="G946">
        <v>4659</v>
      </c>
      <c r="H946" t="s">
        <v>47</v>
      </c>
      <c r="J946" t="s">
        <v>14</v>
      </c>
      <c r="K946">
        <v>48</v>
      </c>
      <c r="L946" t="s">
        <v>15</v>
      </c>
    </row>
    <row r="947" spans="1:12">
      <c r="A947" t="e">
        <f ca="1">E00251518589721</f>
        <v>#NAME?</v>
      </c>
      <c r="B947">
        <v>297</v>
      </c>
      <c r="C947" t="s">
        <v>411</v>
      </c>
      <c r="D947" s="1">
        <v>41968</v>
      </c>
      <c r="F947">
        <v>3</v>
      </c>
      <c r="G947">
        <v>57420</v>
      </c>
      <c r="H947" t="s">
        <v>267</v>
      </c>
      <c r="J947" t="s">
        <v>14</v>
      </c>
      <c r="K947">
        <v>49</v>
      </c>
      <c r="L947" t="s">
        <v>15</v>
      </c>
    </row>
    <row r="948" spans="1:12">
      <c r="A948" t="e">
        <f ca="1">E00251619842221</f>
        <v>#NAME?</v>
      </c>
      <c r="B948">
        <v>439</v>
      </c>
      <c r="C948" t="s">
        <v>416</v>
      </c>
      <c r="D948" s="1">
        <v>41947</v>
      </c>
      <c r="F948">
        <v>2</v>
      </c>
      <c r="G948">
        <v>6266</v>
      </c>
      <c r="H948" t="s">
        <v>99</v>
      </c>
      <c r="J948" t="s">
        <v>14</v>
      </c>
      <c r="K948">
        <v>48</v>
      </c>
      <c r="L948" t="s">
        <v>15</v>
      </c>
    </row>
    <row r="949" spans="1:12">
      <c r="A949" t="e">
        <f ca="1">E00251619842221</f>
        <v>#NAME?</v>
      </c>
      <c r="B949">
        <v>439</v>
      </c>
      <c r="C949" t="s">
        <v>416</v>
      </c>
      <c r="D949" s="1">
        <v>42086</v>
      </c>
      <c r="F949">
        <v>1</v>
      </c>
      <c r="G949">
        <v>7292</v>
      </c>
      <c r="H949" t="s">
        <v>189</v>
      </c>
      <c r="J949" t="s">
        <v>14</v>
      </c>
      <c r="K949">
        <v>49</v>
      </c>
      <c r="L949" t="s">
        <v>15</v>
      </c>
    </row>
    <row r="950" spans="1:12">
      <c r="A950" t="e">
        <f ca="1">E00251514302321</f>
        <v>#NAME?</v>
      </c>
      <c r="B950">
        <v>449</v>
      </c>
      <c r="C950" t="s">
        <v>124</v>
      </c>
      <c r="D950" s="1">
        <v>41467</v>
      </c>
      <c r="F950">
        <v>1</v>
      </c>
      <c r="G950">
        <v>5227</v>
      </c>
      <c r="H950" t="s">
        <v>413</v>
      </c>
      <c r="J950" t="s">
        <v>14</v>
      </c>
      <c r="K950">
        <v>46</v>
      </c>
      <c r="L950" t="s">
        <v>15</v>
      </c>
    </row>
    <row r="951" spans="1:12">
      <c r="A951" t="e">
        <f ca="1">E00251512346621</f>
        <v>#NAME?</v>
      </c>
      <c r="B951">
        <v>54</v>
      </c>
      <c r="C951" t="s">
        <v>405</v>
      </c>
      <c r="D951" s="1">
        <v>43034</v>
      </c>
      <c r="F951">
        <v>2</v>
      </c>
      <c r="G951">
        <v>1179</v>
      </c>
      <c r="H951" t="s">
        <v>180</v>
      </c>
      <c r="J951" t="s">
        <v>14</v>
      </c>
      <c r="K951">
        <v>67</v>
      </c>
      <c r="L951" t="s">
        <v>15</v>
      </c>
    </row>
    <row r="952" spans="1:12">
      <c r="A952" t="e">
        <f ca="1">E00251514302321</f>
        <v>#NAME?</v>
      </c>
      <c r="B952">
        <v>449</v>
      </c>
      <c r="C952" t="s">
        <v>124</v>
      </c>
      <c r="D952" s="1">
        <v>41807</v>
      </c>
      <c r="F952">
        <v>2</v>
      </c>
      <c r="G952">
        <v>5920</v>
      </c>
      <c r="H952" t="s">
        <v>417</v>
      </c>
      <c r="J952" t="s">
        <v>14</v>
      </c>
      <c r="K952">
        <v>47</v>
      </c>
      <c r="L952" t="s">
        <v>15</v>
      </c>
    </row>
    <row r="953" spans="1:12">
      <c r="A953" t="e">
        <f ca="1">E00251619842221</f>
        <v>#NAME?</v>
      </c>
      <c r="B953">
        <v>439</v>
      </c>
      <c r="C953" t="s">
        <v>416</v>
      </c>
      <c r="D953" s="1">
        <v>42858</v>
      </c>
      <c r="F953">
        <v>1</v>
      </c>
      <c r="G953">
        <v>38619</v>
      </c>
      <c r="H953" t="s">
        <v>299</v>
      </c>
      <c r="J953" t="s">
        <v>14</v>
      </c>
      <c r="K953">
        <v>51</v>
      </c>
      <c r="L953" t="s">
        <v>15</v>
      </c>
    </row>
    <row r="954" spans="1:12">
      <c r="A954" t="e">
        <f ca="1">E00251619842221</f>
        <v>#NAME?</v>
      </c>
      <c r="B954">
        <v>439</v>
      </c>
      <c r="C954" t="s">
        <v>416</v>
      </c>
      <c r="D954" s="1">
        <v>42888</v>
      </c>
      <c r="F954">
        <v>1</v>
      </c>
      <c r="G954">
        <v>3899</v>
      </c>
      <c r="H954" t="s">
        <v>264</v>
      </c>
      <c r="J954" t="s">
        <v>14</v>
      </c>
      <c r="K954">
        <v>51</v>
      </c>
      <c r="L954" t="s">
        <v>15</v>
      </c>
    </row>
    <row r="955" spans="1:12">
      <c r="A955" t="e">
        <f ca="1">E00251528602821</f>
        <v>#NAME?</v>
      </c>
      <c r="B955">
        <v>294</v>
      </c>
      <c r="C955" t="s">
        <v>61</v>
      </c>
      <c r="D955" s="1">
        <v>41733</v>
      </c>
      <c r="F955">
        <v>1</v>
      </c>
      <c r="G955">
        <v>340</v>
      </c>
      <c r="H955" t="s">
        <v>418</v>
      </c>
      <c r="J955" t="s">
        <v>14</v>
      </c>
      <c r="K955">
        <v>45</v>
      </c>
      <c r="L955" t="s">
        <v>15</v>
      </c>
    </row>
    <row r="956" spans="1:12">
      <c r="A956" t="e">
        <f ca="1">E00251528602821</f>
        <v>#NAME?</v>
      </c>
      <c r="B956">
        <v>294</v>
      </c>
      <c r="C956" t="s">
        <v>61</v>
      </c>
      <c r="D956" s="1">
        <v>42013</v>
      </c>
      <c r="F956">
        <v>1</v>
      </c>
      <c r="G956">
        <v>3829</v>
      </c>
      <c r="H956" t="s">
        <v>419</v>
      </c>
      <c r="J956" t="s">
        <v>14</v>
      </c>
      <c r="K956">
        <v>45</v>
      </c>
      <c r="L956" t="s">
        <v>15</v>
      </c>
    </row>
    <row r="957" spans="1:12">
      <c r="A957" t="e">
        <f ca="1">E00251518589721</f>
        <v>#NAME?</v>
      </c>
      <c r="B957">
        <v>297</v>
      </c>
      <c r="C957" t="s">
        <v>411</v>
      </c>
      <c r="D957" s="1">
        <v>42951</v>
      </c>
      <c r="F957">
        <v>1</v>
      </c>
      <c r="G957">
        <v>78609</v>
      </c>
      <c r="H957" t="s">
        <v>240</v>
      </c>
      <c r="J957" t="s">
        <v>14</v>
      </c>
      <c r="K957">
        <v>52</v>
      </c>
      <c r="L957" t="s">
        <v>22</v>
      </c>
    </row>
    <row r="958" spans="1:12">
      <c r="A958" t="e">
        <f ca="1">E00251518589721</f>
        <v>#NAME?</v>
      </c>
      <c r="B958">
        <v>297</v>
      </c>
      <c r="C958" t="s">
        <v>411</v>
      </c>
      <c r="D958" s="1">
        <v>42704</v>
      </c>
      <c r="F958">
        <v>1</v>
      </c>
      <c r="G958">
        <v>71940</v>
      </c>
      <c r="H958" t="s">
        <v>135</v>
      </c>
      <c r="J958" t="s">
        <v>14</v>
      </c>
      <c r="K958">
        <v>51</v>
      </c>
      <c r="L958" t="s">
        <v>15</v>
      </c>
    </row>
    <row r="959" spans="1:12">
      <c r="A959" t="e">
        <f ca="1">E00251514302321</f>
        <v>#NAME?</v>
      </c>
      <c r="B959">
        <v>449</v>
      </c>
      <c r="C959" t="s">
        <v>124</v>
      </c>
      <c r="D959" s="1">
        <v>42167</v>
      </c>
      <c r="F959">
        <v>2</v>
      </c>
      <c r="G959">
        <v>78609</v>
      </c>
      <c r="H959" t="s">
        <v>240</v>
      </c>
      <c r="J959" t="s">
        <v>14</v>
      </c>
      <c r="K959">
        <v>48</v>
      </c>
      <c r="L959" t="s">
        <v>22</v>
      </c>
    </row>
    <row r="960" spans="1:12">
      <c r="A960" t="e">
        <f ca="1">E00251432397921</f>
        <v>#NAME?</v>
      </c>
      <c r="B960">
        <v>497</v>
      </c>
      <c r="C960" t="s">
        <v>141</v>
      </c>
      <c r="D960" s="1">
        <v>41884</v>
      </c>
      <c r="F960">
        <v>1</v>
      </c>
      <c r="G960">
        <v>7243</v>
      </c>
      <c r="H960" t="s">
        <v>42</v>
      </c>
      <c r="J960" t="s">
        <v>14</v>
      </c>
      <c r="K960">
        <v>59</v>
      </c>
      <c r="L960" t="s">
        <v>15</v>
      </c>
    </row>
    <row r="961" spans="1:12">
      <c r="A961" t="e">
        <f ca="1">E00251514302321</f>
        <v>#NAME?</v>
      </c>
      <c r="B961">
        <v>449</v>
      </c>
      <c r="C961" t="s">
        <v>124</v>
      </c>
      <c r="D961" s="1">
        <v>42366</v>
      </c>
      <c r="F961">
        <v>1</v>
      </c>
      <c r="G961">
        <v>460</v>
      </c>
      <c r="H961" t="s">
        <v>16</v>
      </c>
      <c r="J961" t="s">
        <v>14</v>
      </c>
      <c r="K961">
        <v>49</v>
      </c>
      <c r="L961" t="s">
        <v>15</v>
      </c>
    </row>
    <row r="962" spans="1:12">
      <c r="A962" t="e">
        <f ca="1">E00251429788421</f>
        <v>#NAME?</v>
      </c>
      <c r="B962">
        <v>187</v>
      </c>
      <c r="C962" t="s">
        <v>420</v>
      </c>
      <c r="D962" s="1">
        <v>42808</v>
      </c>
      <c r="F962">
        <v>2</v>
      </c>
      <c r="G962">
        <v>29690</v>
      </c>
      <c r="H962" t="s">
        <v>52</v>
      </c>
      <c r="J962" t="s">
        <v>14</v>
      </c>
      <c r="K962">
        <v>47</v>
      </c>
      <c r="L962" t="s">
        <v>15</v>
      </c>
    </row>
    <row r="963" spans="1:12">
      <c r="A963" t="e">
        <f ca="1">E00251429788421</f>
        <v>#NAME?</v>
      </c>
      <c r="B963">
        <v>187</v>
      </c>
      <c r="C963" t="s">
        <v>420</v>
      </c>
      <c r="D963" s="1">
        <v>42921</v>
      </c>
      <c r="F963">
        <v>2</v>
      </c>
      <c r="G963">
        <v>4556</v>
      </c>
      <c r="H963" t="s">
        <v>121</v>
      </c>
      <c r="J963" t="s">
        <v>14</v>
      </c>
      <c r="K963">
        <v>47</v>
      </c>
      <c r="L963" t="s">
        <v>15</v>
      </c>
    </row>
    <row r="964" spans="1:12">
      <c r="A964" t="e">
        <f ca="1">E00251432397921</f>
        <v>#NAME?</v>
      </c>
      <c r="B964">
        <v>497</v>
      </c>
      <c r="C964" t="s">
        <v>141</v>
      </c>
      <c r="D964" s="1">
        <v>41110</v>
      </c>
      <c r="F964">
        <v>1</v>
      </c>
      <c r="G964">
        <v>72479</v>
      </c>
      <c r="H964" t="s">
        <v>421</v>
      </c>
      <c r="J964" t="s">
        <v>14</v>
      </c>
      <c r="K964">
        <v>57</v>
      </c>
      <c r="L964" t="s">
        <v>15</v>
      </c>
    </row>
    <row r="965" spans="1:12">
      <c r="A965" t="e">
        <f ca="1">E00251532433121</f>
        <v>#NAME?</v>
      </c>
      <c r="B965">
        <v>483</v>
      </c>
      <c r="C965" t="s">
        <v>351</v>
      </c>
      <c r="D965" s="1">
        <v>42237</v>
      </c>
      <c r="F965">
        <v>1</v>
      </c>
      <c r="G965">
        <v>6929</v>
      </c>
      <c r="H965" t="s">
        <v>36</v>
      </c>
      <c r="J965" t="s">
        <v>14</v>
      </c>
      <c r="K965">
        <v>57</v>
      </c>
      <c r="L965" t="s">
        <v>15</v>
      </c>
    </row>
    <row r="966" spans="1:12">
      <c r="A966" t="e">
        <f ca="1">E00251429788421</f>
        <v>#NAME?</v>
      </c>
      <c r="B966">
        <v>187</v>
      </c>
      <c r="C966" t="s">
        <v>420</v>
      </c>
      <c r="D966" s="1">
        <v>42017</v>
      </c>
      <c r="F966">
        <v>1</v>
      </c>
      <c r="G966">
        <v>71940</v>
      </c>
      <c r="H966" t="s">
        <v>135</v>
      </c>
      <c r="J966" t="s">
        <v>14</v>
      </c>
      <c r="K966">
        <v>44</v>
      </c>
      <c r="L966" t="s">
        <v>15</v>
      </c>
    </row>
    <row r="967" spans="1:12">
      <c r="A967" t="e">
        <f ca="1">E00251429788421</f>
        <v>#NAME?</v>
      </c>
      <c r="B967">
        <v>187</v>
      </c>
      <c r="C967" t="s">
        <v>420</v>
      </c>
      <c r="D967" s="1">
        <v>41849</v>
      </c>
      <c r="F967">
        <v>1</v>
      </c>
      <c r="G967">
        <v>38611</v>
      </c>
      <c r="H967" t="s">
        <v>422</v>
      </c>
      <c r="J967" t="s">
        <v>14</v>
      </c>
      <c r="K967">
        <v>44</v>
      </c>
      <c r="L967" t="s">
        <v>15</v>
      </c>
    </row>
    <row r="968" spans="1:12">
      <c r="A968" t="e">
        <f ca="1">E00251514257921</f>
        <v>#NAME?</v>
      </c>
      <c r="B968">
        <v>481</v>
      </c>
      <c r="C968" t="s">
        <v>402</v>
      </c>
      <c r="D968" s="1">
        <v>42328</v>
      </c>
      <c r="F968">
        <v>4</v>
      </c>
      <c r="G968">
        <v>73300</v>
      </c>
      <c r="H968" t="s">
        <v>86</v>
      </c>
      <c r="J968" t="s">
        <v>14</v>
      </c>
      <c r="K968">
        <v>57</v>
      </c>
      <c r="L968" t="s">
        <v>15</v>
      </c>
    </row>
    <row r="969" spans="1:12">
      <c r="A969" t="e">
        <f ca="1">E00251514257921</f>
        <v>#NAME?</v>
      </c>
      <c r="B969">
        <v>481</v>
      </c>
      <c r="C969" t="s">
        <v>402</v>
      </c>
      <c r="D969" s="1">
        <v>42801</v>
      </c>
      <c r="F969">
        <v>3</v>
      </c>
      <c r="G969">
        <v>6101</v>
      </c>
      <c r="H969" t="s">
        <v>423</v>
      </c>
      <c r="J969" t="s">
        <v>14</v>
      </c>
      <c r="K969">
        <v>59</v>
      </c>
      <c r="L969" t="s">
        <v>15</v>
      </c>
    </row>
    <row r="970" spans="1:12">
      <c r="A970" t="e">
        <f ca="1">E00251532433121</f>
        <v>#NAME?</v>
      </c>
      <c r="B970">
        <v>483</v>
      </c>
      <c r="C970" t="s">
        <v>351</v>
      </c>
      <c r="D970" s="1">
        <v>41782</v>
      </c>
      <c r="F970">
        <v>2</v>
      </c>
      <c r="G970">
        <v>4019</v>
      </c>
      <c r="H970" t="s">
        <v>26</v>
      </c>
      <c r="J970" t="s">
        <v>14</v>
      </c>
      <c r="K970">
        <v>55</v>
      </c>
      <c r="L970" t="s">
        <v>15</v>
      </c>
    </row>
    <row r="971" spans="1:12">
      <c r="A971" t="e">
        <f ca="1">E00251532433121</f>
        <v>#NAME?</v>
      </c>
      <c r="B971">
        <v>486</v>
      </c>
      <c r="C971" t="s">
        <v>340</v>
      </c>
      <c r="D971" s="1">
        <v>42830</v>
      </c>
      <c r="F971">
        <v>1</v>
      </c>
      <c r="G971">
        <v>78079</v>
      </c>
      <c r="H971" t="s">
        <v>49</v>
      </c>
      <c r="J971" t="s">
        <v>14</v>
      </c>
      <c r="K971">
        <v>58</v>
      </c>
      <c r="L971" t="s">
        <v>22</v>
      </c>
    </row>
    <row r="972" spans="1:12">
      <c r="A972" t="e">
        <f ca="1">E00251510449421</f>
        <v>#NAME?</v>
      </c>
      <c r="B972">
        <v>163</v>
      </c>
      <c r="C972" t="s">
        <v>219</v>
      </c>
      <c r="D972" s="1">
        <v>41863</v>
      </c>
      <c r="F972">
        <v>1</v>
      </c>
      <c r="G972">
        <v>1539</v>
      </c>
      <c r="H972" t="s">
        <v>342</v>
      </c>
      <c r="J972" t="s">
        <v>14</v>
      </c>
      <c r="K972">
        <v>45</v>
      </c>
      <c r="L972" t="s">
        <v>15</v>
      </c>
    </row>
    <row r="973" spans="1:12">
      <c r="A973" t="e">
        <f ca="1">E00251531844021</f>
        <v>#NAME?</v>
      </c>
      <c r="B973">
        <v>1128</v>
      </c>
      <c r="C973" t="s">
        <v>424</v>
      </c>
      <c r="D973" s="1">
        <v>41674</v>
      </c>
      <c r="F973">
        <v>1</v>
      </c>
      <c r="G973">
        <v>549</v>
      </c>
      <c r="H973" t="s">
        <v>425</v>
      </c>
      <c r="J973" t="s">
        <v>14</v>
      </c>
      <c r="K973">
        <v>60</v>
      </c>
      <c r="L973" t="s">
        <v>15</v>
      </c>
    </row>
    <row r="974" spans="1:12">
      <c r="A974" t="e">
        <f ca="1">E00251430399821</f>
        <v>#NAME?</v>
      </c>
      <c r="B974">
        <v>187</v>
      </c>
      <c r="C974" t="s">
        <v>420</v>
      </c>
      <c r="D974" s="1">
        <v>41662</v>
      </c>
      <c r="F974">
        <v>1</v>
      </c>
      <c r="G974">
        <v>2720</v>
      </c>
      <c r="H974" t="s">
        <v>65</v>
      </c>
      <c r="J974" t="s">
        <v>14</v>
      </c>
      <c r="K974">
        <v>60</v>
      </c>
      <c r="L974" t="s">
        <v>15</v>
      </c>
    </row>
    <row r="975" spans="1:12">
      <c r="A975" t="e">
        <f ca="1">E00251510449421</f>
        <v>#NAME?</v>
      </c>
      <c r="B975">
        <v>163</v>
      </c>
      <c r="C975" t="s">
        <v>219</v>
      </c>
      <c r="D975" s="1">
        <v>42157</v>
      </c>
      <c r="F975">
        <v>2</v>
      </c>
      <c r="G975">
        <v>1539</v>
      </c>
      <c r="H975" t="s">
        <v>342</v>
      </c>
      <c r="J975" t="s">
        <v>14</v>
      </c>
      <c r="K975">
        <v>46</v>
      </c>
      <c r="L975" t="s">
        <v>15</v>
      </c>
    </row>
    <row r="976" spans="1:12">
      <c r="A976" t="e">
        <f ca="1">E00251430399821</f>
        <v>#NAME?</v>
      </c>
      <c r="B976">
        <v>187</v>
      </c>
      <c r="C976" t="s">
        <v>420</v>
      </c>
      <c r="D976" s="1">
        <v>42893</v>
      </c>
      <c r="F976">
        <v>2</v>
      </c>
      <c r="G976">
        <v>78079</v>
      </c>
      <c r="H976" t="s">
        <v>49</v>
      </c>
      <c r="J976" t="s">
        <v>14</v>
      </c>
      <c r="K976">
        <v>63</v>
      </c>
      <c r="L976" t="s">
        <v>22</v>
      </c>
    </row>
    <row r="977" spans="1:12">
      <c r="A977" t="e">
        <f ca="1">E00251510449421</f>
        <v>#NAME?</v>
      </c>
      <c r="B977">
        <v>4893</v>
      </c>
      <c r="C977" t="s">
        <v>426</v>
      </c>
      <c r="D977" s="1">
        <v>42511</v>
      </c>
      <c r="F977">
        <v>1</v>
      </c>
      <c r="G977">
        <v>7862</v>
      </c>
      <c r="H977" t="s">
        <v>27</v>
      </c>
      <c r="I977" t="s">
        <v>148</v>
      </c>
      <c r="J977" t="s">
        <v>57</v>
      </c>
      <c r="K977">
        <v>47</v>
      </c>
      <c r="L977" t="s">
        <v>22</v>
      </c>
    </row>
    <row r="978" spans="1:12">
      <c r="A978" t="e">
        <f ca="1">E00251514781621</f>
        <v>#NAME?</v>
      </c>
      <c r="B978">
        <v>159</v>
      </c>
      <c r="C978" t="s">
        <v>427</v>
      </c>
      <c r="D978" s="1">
        <v>41323</v>
      </c>
      <c r="F978">
        <v>1</v>
      </c>
      <c r="G978">
        <v>4019</v>
      </c>
      <c r="H978" t="s">
        <v>26</v>
      </c>
      <c r="J978" t="s">
        <v>14</v>
      </c>
      <c r="K978">
        <v>52</v>
      </c>
      <c r="L978" t="s">
        <v>15</v>
      </c>
    </row>
    <row r="979" spans="1:12">
      <c r="A979" t="e">
        <f ca="1">E00251514781621</f>
        <v>#NAME?</v>
      </c>
      <c r="B979">
        <v>159</v>
      </c>
      <c r="C979" t="s">
        <v>427</v>
      </c>
      <c r="D979" s="1">
        <v>42114</v>
      </c>
      <c r="F979">
        <v>2</v>
      </c>
      <c r="G979">
        <v>4019</v>
      </c>
      <c r="H979" t="s">
        <v>26</v>
      </c>
      <c r="J979" t="s">
        <v>14</v>
      </c>
      <c r="K979">
        <v>54</v>
      </c>
      <c r="L979" t="s">
        <v>15</v>
      </c>
    </row>
    <row r="980" spans="1:12">
      <c r="A980" t="e">
        <f ca="1">E00251514257921</f>
        <v>#NAME?</v>
      </c>
      <c r="B980">
        <v>481</v>
      </c>
      <c r="C980" t="s">
        <v>402</v>
      </c>
      <c r="D980" s="1">
        <v>42726</v>
      </c>
      <c r="F980">
        <v>3</v>
      </c>
      <c r="G980">
        <v>6101</v>
      </c>
      <c r="H980" t="s">
        <v>423</v>
      </c>
      <c r="J980" t="s">
        <v>14</v>
      </c>
      <c r="K980">
        <v>58</v>
      </c>
      <c r="L980" t="s">
        <v>15</v>
      </c>
    </row>
    <row r="981" spans="1:12">
      <c r="A981" t="e">
        <f ca="1">E00251514257921</f>
        <v>#NAME?</v>
      </c>
      <c r="B981">
        <v>481</v>
      </c>
      <c r="C981" t="s">
        <v>402</v>
      </c>
      <c r="D981" s="1">
        <v>42780</v>
      </c>
      <c r="F981">
        <v>4</v>
      </c>
      <c r="G981">
        <v>73300</v>
      </c>
      <c r="H981" t="s">
        <v>86</v>
      </c>
      <c r="J981" t="s">
        <v>14</v>
      </c>
      <c r="K981">
        <v>58</v>
      </c>
      <c r="L981" t="s">
        <v>15</v>
      </c>
    </row>
    <row r="982" spans="1:12">
      <c r="A982" t="e">
        <f ca="1">E00251510449421</f>
        <v>#NAME?</v>
      </c>
      <c r="B982">
        <v>163</v>
      </c>
      <c r="C982" t="s">
        <v>219</v>
      </c>
      <c r="D982" s="1">
        <v>41939</v>
      </c>
      <c r="F982">
        <v>1</v>
      </c>
      <c r="G982">
        <v>1539</v>
      </c>
      <c r="H982" t="s">
        <v>342</v>
      </c>
      <c r="J982" t="s">
        <v>14</v>
      </c>
      <c r="K982">
        <v>45</v>
      </c>
      <c r="L982" t="s">
        <v>15</v>
      </c>
    </row>
    <row r="983" spans="1:12">
      <c r="A983" t="e">
        <f ca="1">E00251510449421</f>
        <v>#NAME?</v>
      </c>
      <c r="B983">
        <v>163</v>
      </c>
      <c r="C983" t="s">
        <v>219</v>
      </c>
      <c r="D983" s="1">
        <v>42352</v>
      </c>
      <c r="F983">
        <v>1</v>
      </c>
      <c r="G983">
        <v>81304</v>
      </c>
      <c r="H983" t="s">
        <v>428</v>
      </c>
      <c r="J983" t="s">
        <v>14</v>
      </c>
      <c r="K983">
        <v>46</v>
      </c>
      <c r="L983" t="s">
        <v>15</v>
      </c>
    </row>
    <row r="984" spans="1:12">
      <c r="A984" t="e">
        <f ca="1">E00251531844021</f>
        <v>#NAME?</v>
      </c>
      <c r="B984">
        <v>1128</v>
      </c>
      <c r="C984" t="s">
        <v>424</v>
      </c>
      <c r="D984" s="1">
        <v>42333</v>
      </c>
      <c r="F984">
        <v>1</v>
      </c>
      <c r="G984">
        <v>9959</v>
      </c>
      <c r="H984" t="s">
        <v>429</v>
      </c>
      <c r="J984" t="s">
        <v>14</v>
      </c>
      <c r="K984">
        <v>62</v>
      </c>
      <c r="L984" t="s">
        <v>15</v>
      </c>
    </row>
    <row r="985" spans="1:12">
      <c r="A985" t="e">
        <f ca="1">E00251514257921</f>
        <v>#NAME?</v>
      </c>
      <c r="B985">
        <v>481</v>
      </c>
      <c r="C985" t="s">
        <v>402</v>
      </c>
      <c r="D985" s="1">
        <v>43067</v>
      </c>
      <c r="F985">
        <v>3</v>
      </c>
      <c r="G985">
        <v>6101</v>
      </c>
      <c r="H985" t="s">
        <v>423</v>
      </c>
      <c r="J985" t="s">
        <v>14</v>
      </c>
      <c r="K985">
        <v>59</v>
      </c>
      <c r="L985" t="s">
        <v>15</v>
      </c>
    </row>
    <row r="986" spans="1:12">
      <c r="A986" t="e">
        <f ca="1">E00251510449421</f>
        <v>#NAME?</v>
      </c>
      <c r="B986">
        <v>4893</v>
      </c>
      <c r="C986" t="s">
        <v>426</v>
      </c>
      <c r="D986" s="1">
        <v>42350</v>
      </c>
      <c r="F986">
        <v>1</v>
      </c>
      <c r="G986">
        <v>9599</v>
      </c>
      <c r="H986" t="s">
        <v>430</v>
      </c>
      <c r="I986" t="s">
        <v>148</v>
      </c>
      <c r="J986" t="s">
        <v>57</v>
      </c>
      <c r="K986">
        <v>46</v>
      </c>
      <c r="L986" t="s">
        <v>15</v>
      </c>
    </row>
    <row r="987" spans="1:12">
      <c r="A987" t="e">
        <f ca="1">E00251429788421</f>
        <v>#NAME?</v>
      </c>
      <c r="B987">
        <v>756</v>
      </c>
      <c r="C987" t="s">
        <v>431</v>
      </c>
      <c r="D987" s="1">
        <v>42847</v>
      </c>
      <c r="F987">
        <v>1</v>
      </c>
      <c r="G987">
        <v>33819</v>
      </c>
      <c r="H987" t="s">
        <v>432</v>
      </c>
      <c r="I987" t="s">
        <v>56</v>
      </c>
      <c r="J987" t="s">
        <v>57</v>
      </c>
      <c r="K987">
        <v>47</v>
      </c>
      <c r="L987" t="s">
        <v>15</v>
      </c>
    </row>
    <row r="988" spans="1:12">
      <c r="A988" t="e">
        <f ca="1">E00251510449421</f>
        <v>#NAME?</v>
      </c>
      <c r="B988">
        <v>163</v>
      </c>
      <c r="C988" t="s">
        <v>219</v>
      </c>
      <c r="D988" s="1">
        <v>41835</v>
      </c>
      <c r="F988">
        <v>1</v>
      </c>
      <c r="G988">
        <v>1539</v>
      </c>
      <c r="H988" t="s">
        <v>342</v>
      </c>
      <c r="J988" t="s">
        <v>14</v>
      </c>
      <c r="K988">
        <v>45</v>
      </c>
      <c r="L988" t="s">
        <v>15</v>
      </c>
    </row>
    <row r="989" spans="1:12">
      <c r="A989" t="e">
        <f ca="1">E00251613886221</f>
        <v>#NAME?</v>
      </c>
      <c r="B989">
        <v>1028</v>
      </c>
      <c r="C989" t="s">
        <v>127</v>
      </c>
      <c r="D989" s="1">
        <v>42082</v>
      </c>
      <c r="F989">
        <v>1</v>
      </c>
      <c r="G989">
        <v>30000</v>
      </c>
      <c r="H989" t="s">
        <v>144</v>
      </c>
      <c r="I989" t="s">
        <v>127</v>
      </c>
      <c r="J989" t="s">
        <v>57</v>
      </c>
      <c r="K989">
        <v>49</v>
      </c>
      <c r="L989" t="s">
        <v>15</v>
      </c>
    </row>
    <row r="990" spans="1:12">
      <c r="A990" t="e">
        <f ca="1">E00251429152121</f>
        <v>#NAME?</v>
      </c>
      <c r="B990">
        <v>272</v>
      </c>
      <c r="C990" t="s">
        <v>174</v>
      </c>
      <c r="D990" s="1">
        <v>41901</v>
      </c>
      <c r="F990">
        <v>1</v>
      </c>
      <c r="G990">
        <v>7231</v>
      </c>
      <c r="H990" t="s">
        <v>128</v>
      </c>
      <c r="I990" t="s">
        <v>56</v>
      </c>
      <c r="J990" t="s">
        <v>57</v>
      </c>
      <c r="K990">
        <v>44</v>
      </c>
      <c r="L990" t="s">
        <v>15</v>
      </c>
    </row>
    <row r="991" spans="1:12">
      <c r="A991" t="e">
        <f ca="1">E00251531844021</f>
        <v>#NAME?</v>
      </c>
      <c r="B991">
        <v>1128</v>
      </c>
      <c r="C991" t="s">
        <v>424</v>
      </c>
      <c r="D991" s="1">
        <v>42748</v>
      </c>
      <c r="F991">
        <v>4</v>
      </c>
      <c r="G991">
        <v>4019</v>
      </c>
      <c r="H991" t="s">
        <v>26</v>
      </c>
      <c r="J991" t="s">
        <v>14</v>
      </c>
      <c r="K991">
        <v>63</v>
      </c>
      <c r="L991" t="s">
        <v>15</v>
      </c>
    </row>
    <row r="992" spans="1:12">
      <c r="A992" t="e">
        <f ca="1">E00251715784221</f>
        <v>#NAME?</v>
      </c>
      <c r="B992">
        <v>172</v>
      </c>
      <c r="C992" t="s">
        <v>433</v>
      </c>
      <c r="D992" s="1">
        <v>42282</v>
      </c>
      <c r="F992">
        <v>1</v>
      </c>
      <c r="G992">
        <v>30723</v>
      </c>
      <c r="H992" t="s">
        <v>434</v>
      </c>
      <c r="J992" t="s">
        <v>14</v>
      </c>
      <c r="K992">
        <v>38</v>
      </c>
      <c r="L992" t="s">
        <v>15</v>
      </c>
    </row>
    <row r="993" spans="1:12">
      <c r="A993" t="e">
        <f ca="1">E00251715832121</f>
        <v>#NAME?</v>
      </c>
      <c r="B993">
        <v>486</v>
      </c>
      <c r="C993" t="s">
        <v>340</v>
      </c>
      <c r="D993" s="1">
        <v>43089</v>
      </c>
      <c r="F993">
        <v>3</v>
      </c>
      <c r="G993">
        <v>2720</v>
      </c>
      <c r="H993" t="s">
        <v>65</v>
      </c>
      <c r="J993" t="s">
        <v>14</v>
      </c>
      <c r="K993">
        <v>42</v>
      </c>
      <c r="L993" t="s">
        <v>15</v>
      </c>
    </row>
    <row r="994" spans="1:12">
      <c r="A994" t="e">
        <f ca="1">E00251429152121</f>
        <v>#NAME?</v>
      </c>
      <c r="B994">
        <v>295</v>
      </c>
      <c r="C994" t="s">
        <v>435</v>
      </c>
      <c r="D994" s="1">
        <v>42401</v>
      </c>
      <c r="F994">
        <v>3</v>
      </c>
      <c r="G994">
        <v>7245</v>
      </c>
      <c r="H994" t="s">
        <v>116</v>
      </c>
      <c r="J994" t="s">
        <v>14</v>
      </c>
      <c r="K994">
        <v>45</v>
      </c>
      <c r="L994" t="s">
        <v>15</v>
      </c>
    </row>
    <row r="995" spans="1:12">
      <c r="A995" t="e">
        <f ca="1">E00251429152121</f>
        <v>#NAME?</v>
      </c>
      <c r="B995">
        <v>295</v>
      </c>
      <c r="C995" t="s">
        <v>435</v>
      </c>
      <c r="D995" s="1">
        <v>42822</v>
      </c>
      <c r="F995">
        <v>4</v>
      </c>
      <c r="G995">
        <v>78079</v>
      </c>
      <c r="H995" t="s">
        <v>49</v>
      </c>
      <c r="J995" t="s">
        <v>14</v>
      </c>
      <c r="K995">
        <v>46</v>
      </c>
      <c r="L995" t="s">
        <v>22</v>
      </c>
    </row>
    <row r="996" spans="1:12">
      <c r="A996" t="e">
        <f ca="1">E00251429152121</f>
        <v>#NAME?</v>
      </c>
      <c r="B996">
        <v>295</v>
      </c>
      <c r="C996" t="s">
        <v>435</v>
      </c>
      <c r="D996" s="1">
        <v>42482</v>
      </c>
      <c r="F996">
        <v>3</v>
      </c>
      <c r="G996">
        <v>4019</v>
      </c>
      <c r="H996" t="s">
        <v>26</v>
      </c>
      <c r="J996" t="s">
        <v>14</v>
      </c>
      <c r="K996">
        <v>45</v>
      </c>
      <c r="L996" t="s">
        <v>15</v>
      </c>
    </row>
    <row r="997" spans="1:12">
      <c r="A997" t="e">
        <f ca="1">E00251429152121</f>
        <v>#NAME?</v>
      </c>
      <c r="B997">
        <v>296</v>
      </c>
      <c r="C997" t="s">
        <v>119</v>
      </c>
      <c r="D997" s="1">
        <v>41386</v>
      </c>
      <c r="F997">
        <v>2</v>
      </c>
      <c r="G997">
        <v>8362</v>
      </c>
      <c r="H997" t="s">
        <v>136</v>
      </c>
      <c r="J997" t="s">
        <v>14</v>
      </c>
      <c r="K997">
        <v>42</v>
      </c>
      <c r="L997" t="s">
        <v>15</v>
      </c>
    </row>
    <row r="998" spans="1:12">
      <c r="A998" t="e">
        <f ca="1">E00251531311721</f>
        <v>#NAME?</v>
      </c>
      <c r="B998">
        <v>703</v>
      </c>
      <c r="C998" t="s">
        <v>305</v>
      </c>
      <c r="D998" s="1">
        <v>41824</v>
      </c>
      <c r="F998">
        <v>4</v>
      </c>
      <c r="G998">
        <v>3540</v>
      </c>
      <c r="H998" t="s">
        <v>436</v>
      </c>
      <c r="J998" t="s">
        <v>14</v>
      </c>
      <c r="K998">
        <v>47</v>
      </c>
      <c r="L998" t="s">
        <v>15</v>
      </c>
    </row>
    <row r="999" spans="1:12">
      <c r="A999" t="e">
        <f ca="1">E00251531311721</f>
        <v>#NAME?</v>
      </c>
      <c r="B999">
        <v>703</v>
      </c>
      <c r="C999" t="s">
        <v>305</v>
      </c>
      <c r="D999" s="1">
        <v>42639</v>
      </c>
      <c r="F999">
        <v>1</v>
      </c>
      <c r="G999">
        <v>700</v>
      </c>
      <c r="H999" t="s">
        <v>437</v>
      </c>
      <c r="J999" t="s">
        <v>14</v>
      </c>
      <c r="K999">
        <v>49</v>
      </c>
      <c r="L999" t="s">
        <v>15</v>
      </c>
    </row>
    <row r="1000" spans="1:12">
      <c r="A1000" t="e">
        <f ca="1">E00251531311721</f>
        <v>#NAME?</v>
      </c>
      <c r="B1000">
        <v>703</v>
      </c>
      <c r="C1000" t="s">
        <v>305</v>
      </c>
      <c r="D1000" s="1">
        <v>43041</v>
      </c>
      <c r="F1000">
        <v>1</v>
      </c>
      <c r="G1000">
        <v>2410</v>
      </c>
      <c r="H1000" t="s">
        <v>283</v>
      </c>
      <c r="J1000" t="s">
        <v>14</v>
      </c>
      <c r="K1000">
        <v>50</v>
      </c>
      <c r="L1000" t="s">
        <v>15</v>
      </c>
    </row>
    <row r="1001" spans="1:12">
      <c r="A1001" t="e">
        <f ca="1">E00251715832121</f>
        <v>#NAME?</v>
      </c>
      <c r="B1001">
        <v>486</v>
      </c>
      <c r="C1001" t="s">
        <v>340</v>
      </c>
      <c r="D1001" s="1">
        <v>41388</v>
      </c>
      <c r="F1001">
        <v>1</v>
      </c>
      <c r="G1001">
        <v>8398</v>
      </c>
      <c r="H1001" t="s">
        <v>139</v>
      </c>
      <c r="J1001" t="s">
        <v>14</v>
      </c>
      <c r="K1001">
        <v>38</v>
      </c>
      <c r="L1001" t="s">
        <v>15</v>
      </c>
    </row>
    <row r="1002" spans="1:12">
      <c r="A1002" t="e">
        <f ca="1">E00251531311721</f>
        <v>#NAME?</v>
      </c>
      <c r="B1002">
        <v>703</v>
      </c>
      <c r="C1002" t="s">
        <v>305</v>
      </c>
      <c r="D1002" s="1">
        <v>41222</v>
      </c>
      <c r="F1002">
        <v>1</v>
      </c>
      <c r="G1002">
        <v>7999</v>
      </c>
      <c r="H1002" t="s">
        <v>80</v>
      </c>
      <c r="J1002" t="s">
        <v>14</v>
      </c>
      <c r="K1002">
        <v>45</v>
      </c>
      <c r="L1002" t="s">
        <v>15</v>
      </c>
    </row>
    <row r="1003" spans="1:12">
      <c r="A1003" t="e">
        <f ca="1">E00251531311721</f>
        <v>#NAME?</v>
      </c>
      <c r="B1003">
        <v>703</v>
      </c>
      <c r="C1003" t="s">
        <v>305</v>
      </c>
      <c r="D1003" s="1">
        <v>41205</v>
      </c>
      <c r="F1003">
        <v>1</v>
      </c>
      <c r="G1003">
        <v>3540</v>
      </c>
      <c r="H1003" t="s">
        <v>436</v>
      </c>
      <c r="J1003" t="s">
        <v>14</v>
      </c>
      <c r="K1003">
        <v>45</v>
      </c>
      <c r="L1003" t="s">
        <v>15</v>
      </c>
    </row>
    <row r="1004" spans="1:12">
      <c r="A1004" t="e">
        <f ca="1">E00251531311721</f>
        <v>#NAME?</v>
      </c>
      <c r="B1004">
        <v>703</v>
      </c>
      <c r="C1004" t="s">
        <v>305</v>
      </c>
      <c r="D1004" s="1">
        <v>42929</v>
      </c>
      <c r="F1004">
        <v>5</v>
      </c>
      <c r="G1004">
        <v>78799</v>
      </c>
      <c r="H1004" t="s">
        <v>438</v>
      </c>
      <c r="J1004" t="s">
        <v>14</v>
      </c>
      <c r="K1004">
        <v>50</v>
      </c>
      <c r="L1004" t="s">
        <v>22</v>
      </c>
    </row>
    <row r="1005" spans="1:12">
      <c r="A1005" t="e">
        <f ca="1">E00251625264121</f>
        <v>#NAME?</v>
      </c>
      <c r="B1005">
        <v>465</v>
      </c>
      <c r="C1005" t="s">
        <v>439</v>
      </c>
      <c r="D1005" s="1">
        <v>40983</v>
      </c>
      <c r="F1005">
        <v>5</v>
      </c>
      <c r="G1005">
        <v>62989</v>
      </c>
      <c r="H1005" t="s">
        <v>440</v>
      </c>
      <c r="J1005" t="s">
        <v>14</v>
      </c>
      <c r="K1005">
        <v>38</v>
      </c>
      <c r="L1005" t="s">
        <v>15</v>
      </c>
    </row>
    <row r="1006" spans="1:12">
      <c r="A1006" t="e">
        <f ca="1">E00251625264121</f>
        <v>#NAME?</v>
      </c>
      <c r="B1006">
        <v>465</v>
      </c>
      <c r="C1006" t="s">
        <v>439</v>
      </c>
      <c r="D1006" s="1">
        <v>41204</v>
      </c>
      <c r="F1006">
        <v>1</v>
      </c>
      <c r="G1006">
        <v>3019</v>
      </c>
      <c r="H1006" t="s">
        <v>441</v>
      </c>
      <c r="J1006" t="s">
        <v>14</v>
      </c>
      <c r="K1006">
        <v>39</v>
      </c>
      <c r="L1006" t="s">
        <v>15</v>
      </c>
    </row>
    <row r="1007" spans="1:12">
      <c r="A1007" t="e">
        <f ca="1">E00251625264121</f>
        <v>#NAME?</v>
      </c>
      <c r="B1007">
        <v>772</v>
      </c>
      <c r="C1007" t="s">
        <v>170</v>
      </c>
      <c r="D1007" s="1">
        <v>40935</v>
      </c>
      <c r="E1007">
        <v>2</v>
      </c>
      <c r="F1007">
        <v>1</v>
      </c>
      <c r="G1007">
        <v>6175</v>
      </c>
      <c r="H1007" t="s">
        <v>442</v>
      </c>
      <c r="J1007" t="s">
        <v>34</v>
      </c>
      <c r="K1007">
        <v>38</v>
      </c>
      <c r="L1007" t="s">
        <v>15</v>
      </c>
    </row>
    <row r="1008" spans="1:12">
      <c r="A1008" t="e">
        <f ca="1">E00251528767421</f>
        <v>#NAME?</v>
      </c>
      <c r="B1008">
        <v>296</v>
      </c>
      <c r="C1008" t="s">
        <v>119</v>
      </c>
      <c r="D1008" s="1">
        <v>40961</v>
      </c>
      <c r="F1008">
        <v>1</v>
      </c>
      <c r="G1008">
        <v>7862</v>
      </c>
      <c r="H1008" t="s">
        <v>27</v>
      </c>
      <c r="J1008" t="s">
        <v>14</v>
      </c>
      <c r="K1008">
        <v>51</v>
      </c>
      <c r="L1008" t="s">
        <v>22</v>
      </c>
    </row>
    <row r="1009" spans="1:12">
      <c r="A1009" t="e">
        <f ca="1">E00251625264121</f>
        <v>#NAME?</v>
      </c>
      <c r="B1009">
        <v>1273</v>
      </c>
      <c r="C1009" t="s">
        <v>28</v>
      </c>
      <c r="D1009" s="1">
        <v>42433</v>
      </c>
      <c r="F1009">
        <v>1</v>
      </c>
      <c r="G1009">
        <v>72885</v>
      </c>
      <c r="H1009" t="s">
        <v>354</v>
      </c>
      <c r="J1009" t="s">
        <v>14</v>
      </c>
      <c r="K1009">
        <v>42</v>
      </c>
      <c r="L1009" t="s">
        <v>15</v>
      </c>
    </row>
    <row r="1010" spans="1:12">
      <c r="A1010" t="e">
        <f ca="1">E00251625264121</f>
        <v>#NAME?</v>
      </c>
      <c r="B1010">
        <v>1273</v>
      </c>
      <c r="C1010" t="s">
        <v>28</v>
      </c>
      <c r="D1010" s="1">
        <v>43066</v>
      </c>
      <c r="F1010">
        <v>1</v>
      </c>
      <c r="G1010">
        <v>6918</v>
      </c>
      <c r="H1010" t="s">
        <v>443</v>
      </c>
      <c r="J1010" t="s">
        <v>14</v>
      </c>
      <c r="K1010">
        <v>44</v>
      </c>
      <c r="L1010" t="s">
        <v>15</v>
      </c>
    </row>
    <row r="1011" spans="1:12">
      <c r="A1011" t="e">
        <f ca="1">E00251531311721</f>
        <v>#NAME?</v>
      </c>
      <c r="B1011">
        <v>703</v>
      </c>
      <c r="C1011" t="s">
        <v>305</v>
      </c>
      <c r="D1011" s="1">
        <v>41229</v>
      </c>
      <c r="F1011">
        <v>5</v>
      </c>
      <c r="G1011">
        <v>62989</v>
      </c>
      <c r="H1011" t="s">
        <v>440</v>
      </c>
      <c r="J1011" t="s">
        <v>14</v>
      </c>
      <c r="K1011">
        <v>46</v>
      </c>
      <c r="L1011" t="s">
        <v>15</v>
      </c>
    </row>
    <row r="1012" spans="1:12">
      <c r="A1012" t="e">
        <f ca="1">E00251429205421</f>
        <v>#NAME?</v>
      </c>
      <c r="B1012">
        <v>275</v>
      </c>
      <c r="C1012" t="s">
        <v>444</v>
      </c>
      <c r="D1012" s="1">
        <v>42538</v>
      </c>
      <c r="F1012">
        <v>1</v>
      </c>
      <c r="G1012">
        <v>30590</v>
      </c>
      <c r="H1012" t="s">
        <v>445</v>
      </c>
      <c r="J1012" t="s">
        <v>14</v>
      </c>
      <c r="K1012">
        <v>42</v>
      </c>
      <c r="L1012" t="s">
        <v>15</v>
      </c>
    </row>
    <row r="1013" spans="1:12">
      <c r="A1013" t="e">
        <f ca="1">E00251625264121</f>
        <v>#NAME?</v>
      </c>
      <c r="B1013">
        <v>465</v>
      </c>
      <c r="C1013" t="s">
        <v>439</v>
      </c>
      <c r="D1013" s="1">
        <v>41204</v>
      </c>
      <c r="F1013">
        <v>6</v>
      </c>
      <c r="G1013">
        <v>62989</v>
      </c>
      <c r="H1013" t="s">
        <v>440</v>
      </c>
      <c r="J1013" t="s">
        <v>14</v>
      </c>
      <c r="K1013">
        <v>39</v>
      </c>
      <c r="L1013" t="s">
        <v>15</v>
      </c>
    </row>
    <row r="1014" spans="1:12">
      <c r="A1014" t="e">
        <f ca="1">E00251625264121</f>
        <v>#NAME?</v>
      </c>
      <c r="B1014">
        <v>765</v>
      </c>
      <c r="C1014" t="s">
        <v>446</v>
      </c>
      <c r="D1014" s="1">
        <v>41290</v>
      </c>
      <c r="E1014">
        <v>1</v>
      </c>
      <c r="F1014">
        <v>1</v>
      </c>
      <c r="G1014">
        <v>632</v>
      </c>
      <c r="H1014" t="s">
        <v>447</v>
      </c>
      <c r="J1014" t="s">
        <v>34</v>
      </c>
      <c r="K1014">
        <v>39</v>
      </c>
      <c r="L1014" t="s">
        <v>15</v>
      </c>
    </row>
    <row r="1015" spans="1:12">
      <c r="A1015" t="e">
        <f ca="1">E00251531311721</f>
        <v>#NAME?</v>
      </c>
      <c r="B1015">
        <v>703</v>
      </c>
      <c r="C1015" t="s">
        <v>305</v>
      </c>
      <c r="D1015" s="1">
        <v>42412</v>
      </c>
      <c r="F1015">
        <v>2</v>
      </c>
      <c r="G1015">
        <v>709</v>
      </c>
      <c r="H1015" t="s">
        <v>448</v>
      </c>
      <c r="J1015" t="s">
        <v>14</v>
      </c>
      <c r="K1015">
        <v>49</v>
      </c>
      <c r="L1015" t="s">
        <v>15</v>
      </c>
    </row>
    <row r="1016" spans="1:12">
      <c r="A1016" t="e">
        <f ca="1">E00251531311721</f>
        <v>#NAME?</v>
      </c>
      <c r="B1016">
        <v>703</v>
      </c>
      <c r="C1016" t="s">
        <v>305</v>
      </c>
      <c r="D1016" s="1">
        <v>42754</v>
      </c>
      <c r="F1016">
        <v>2</v>
      </c>
      <c r="G1016">
        <v>709</v>
      </c>
      <c r="H1016" t="s">
        <v>448</v>
      </c>
      <c r="J1016" t="s">
        <v>14</v>
      </c>
      <c r="K1016">
        <v>50</v>
      </c>
      <c r="L1016" t="s">
        <v>15</v>
      </c>
    </row>
    <row r="1017" spans="1:12">
      <c r="A1017" t="e">
        <f ca="1">E00251429182321</f>
        <v>#NAME?</v>
      </c>
      <c r="B1017">
        <v>290</v>
      </c>
      <c r="C1017" t="s">
        <v>449</v>
      </c>
      <c r="D1017" s="1">
        <v>41667</v>
      </c>
      <c r="F1017">
        <v>2</v>
      </c>
      <c r="G1017">
        <v>71509</v>
      </c>
      <c r="H1017" t="s">
        <v>369</v>
      </c>
      <c r="J1017" t="s">
        <v>14</v>
      </c>
      <c r="K1017">
        <v>51</v>
      </c>
      <c r="L1017" t="s">
        <v>15</v>
      </c>
    </row>
    <row r="1018" spans="1:12">
      <c r="A1018" t="e">
        <f ca="1">E00251429205421</f>
        <v>#NAME?</v>
      </c>
      <c r="B1018">
        <v>275</v>
      </c>
      <c r="C1018" t="s">
        <v>444</v>
      </c>
      <c r="D1018" s="1">
        <v>42486</v>
      </c>
      <c r="F1018">
        <v>2</v>
      </c>
      <c r="G1018">
        <v>3051</v>
      </c>
      <c r="H1018" t="s">
        <v>13</v>
      </c>
      <c r="J1018" t="s">
        <v>14</v>
      </c>
      <c r="K1018">
        <v>42</v>
      </c>
      <c r="L1018" t="s">
        <v>15</v>
      </c>
    </row>
    <row r="1019" spans="1:12">
      <c r="A1019" t="e">
        <f ca="1">E00251531311721</f>
        <v>#NAME?</v>
      </c>
      <c r="B1019">
        <v>703</v>
      </c>
      <c r="C1019" t="s">
        <v>305</v>
      </c>
      <c r="D1019" s="1">
        <v>42949</v>
      </c>
      <c r="F1019">
        <v>4</v>
      </c>
      <c r="G1019">
        <v>709</v>
      </c>
      <c r="H1019" t="s">
        <v>448</v>
      </c>
      <c r="J1019" t="s">
        <v>14</v>
      </c>
      <c r="K1019">
        <v>50</v>
      </c>
      <c r="L1019" t="s">
        <v>15</v>
      </c>
    </row>
    <row r="1020" spans="1:12">
      <c r="A1020" t="e">
        <f ca="1">E00251625264121</f>
        <v>#NAME?</v>
      </c>
      <c r="B1020">
        <v>1273</v>
      </c>
      <c r="C1020" t="s">
        <v>28</v>
      </c>
      <c r="D1020" s="1">
        <v>42562</v>
      </c>
      <c r="F1020">
        <v>2</v>
      </c>
      <c r="G1020">
        <v>78449</v>
      </c>
      <c r="H1020" t="s">
        <v>277</v>
      </c>
      <c r="J1020" t="s">
        <v>14</v>
      </c>
      <c r="K1020">
        <v>43</v>
      </c>
      <c r="L1020" t="s">
        <v>22</v>
      </c>
    </row>
    <row r="1021" spans="1:12">
      <c r="A1021" t="e">
        <f ca="1">E00251439928021</f>
        <v>#NAME?</v>
      </c>
      <c r="B1021">
        <v>189</v>
      </c>
      <c r="C1021" t="s">
        <v>58</v>
      </c>
      <c r="D1021" s="1">
        <v>42846</v>
      </c>
      <c r="F1021">
        <v>1</v>
      </c>
      <c r="G1021">
        <v>30000</v>
      </c>
      <c r="H1021" t="s">
        <v>144</v>
      </c>
      <c r="J1021" t="s">
        <v>14</v>
      </c>
      <c r="K1021">
        <v>47</v>
      </c>
      <c r="L1021" t="s">
        <v>15</v>
      </c>
    </row>
    <row r="1022" spans="1:12">
      <c r="A1022" t="e">
        <f ca="1">E00251439928021</f>
        <v>#NAME?</v>
      </c>
      <c r="B1022">
        <v>189</v>
      </c>
      <c r="C1022" t="s">
        <v>58</v>
      </c>
      <c r="D1022" s="1">
        <v>43012</v>
      </c>
      <c r="F1022">
        <v>2</v>
      </c>
      <c r="G1022">
        <v>7291</v>
      </c>
      <c r="H1022" t="s">
        <v>163</v>
      </c>
      <c r="J1022" t="s">
        <v>14</v>
      </c>
      <c r="K1022">
        <v>47</v>
      </c>
      <c r="L1022" t="s">
        <v>15</v>
      </c>
    </row>
    <row r="1023" spans="1:12">
      <c r="A1023" t="e">
        <f ca="1">E00251429182321</f>
        <v>#NAME?</v>
      </c>
      <c r="B1023">
        <v>297</v>
      </c>
      <c r="C1023" t="s">
        <v>411</v>
      </c>
      <c r="D1023" s="1">
        <v>41908</v>
      </c>
      <c r="F1023">
        <v>4</v>
      </c>
      <c r="G1023">
        <v>2449</v>
      </c>
      <c r="H1023" t="s">
        <v>53</v>
      </c>
      <c r="J1023" t="s">
        <v>14</v>
      </c>
      <c r="K1023">
        <v>52</v>
      </c>
      <c r="L1023" t="s">
        <v>15</v>
      </c>
    </row>
    <row r="1024" spans="1:12">
      <c r="A1024" t="e">
        <f t="shared" ref="A1024:A1031" ca="1" si="8">E00251625264121</f>
        <v>#NAME?</v>
      </c>
      <c r="B1024">
        <v>777</v>
      </c>
      <c r="C1024" t="s">
        <v>450</v>
      </c>
      <c r="D1024" s="1">
        <v>42816</v>
      </c>
      <c r="F1024">
        <v>1</v>
      </c>
      <c r="G1024">
        <v>78900</v>
      </c>
      <c r="H1024" t="s">
        <v>79</v>
      </c>
      <c r="I1024" t="s">
        <v>56</v>
      </c>
      <c r="J1024" t="s">
        <v>57</v>
      </c>
      <c r="K1024">
        <v>43</v>
      </c>
      <c r="L1024" t="s">
        <v>22</v>
      </c>
    </row>
    <row r="1025" spans="1:12">
      <c r="A1025" t="e">
        <f t="shared" ca="1" si="8"/>
        <v>#NAME?</v>
      </c>
      <c r="B1025">
        <v>1273</v>
      </c>
      <c r="C1025" t="s">
        <v>28</v>
      </c>
      <c r="D1025" s="1">
        <v>42233</v>
      </c>
      <c r="F1025">
        <v>1</v>
      </c>
      <c r="G1025">
        <v>5589</v>
      </c>
      <c r="H1025" t="s">
        <v>152</v>
      </c>
      <c r="J1025" t="s">
        <v>14</v>
      </c>
      <c r="K1025">
        <v>42</v>
      </c>
      <c r="L1025" t="s">
        <v>15</v>
      </c>
    </row>
    <row r="1026" spans="1:12">
      <c r="A1026" t="e">
        <f t="shared" ca="1" si="8"/>
        <v>#NAME?</v>
      </c>
      <c r="B1026">
        <v>465</v>
      </c>
      <c r="C1026" t="s">
        <v>439</v>
      </c>
      <c r="D1026" s="1">
        <v>40983</v>
      </c>
      <c r="F1026">
        <v>2</v>
      </c>
      <c r="G1026">
        <v>5839</v>
      </c>
      <c r="H1026" t="s">
        <v>451</v>
      </c>
      <c r="J1026" t="s">
        <v>14</v>
      </c>
      <c r="K1026">
        <v>38</v>
      </c>
      <c r="L1026" t="s">
        <v>15</v>
      </c>
    </row>
    <row r="1027" spans="1:12">
      <c r="A1027" t="e">
        <f t="shared" ca="1" si="8"/>
        <v>#NAME?</v>
      </c>
      <c r="B1027">
        <v>465</v>
      </c>
      <c r="C1027" t="s">
        <v>439</v>
      </c>
      <c r="D1027" s="1">
        <v>40996</v>
      </c>
      <c r="F1027">
        <v>5</v>
      </c>
      <c r="G1027">
        <v>62989</v>
      </c>
      <c r="H1027" t="s">
        <v>440</v>
      </c>
      <c r="J1027" t="s">
        <v>14</v>
      </c>
      <c r="K1027">
        <v>38</v>
      </c>
      <c r="L1027" t="s">
        <v>15</v>
      </c>
    </row>
    <row r="1028" spans="1:12">
      <c r="A1028" t="e">
        <f t="shared" ca="1" si="8"/>
        <v>#NAME?</v>
      </c>
      <c r="B1028">
        <v>893</v>
      </c>
      <c r="C1028" t="s">
        <v>452</v>
      </c>
      <c r="D1028" s="1">
        <v>41709</v>
      </c>
      <c r="F1028">
        <v>1</v>
      </c>
      <c r="G1028">
        <v>29622</v>
      </c>
      <c r="H1028" t="s">
        <v>453</v>
      </c>
      <c r="J1028" t="s">
        <v>272</v>
      </c>
      <c r="K1028">
        <v>40</v>
      </c>
      <c r="L1028" t="s">
        <v>15</v>
      </c>
    </row>
    <row r="1029" spans="1:12">
      <c r="A1029" t="e">
        <f t="shared" ca="1" si="8"/>
        <v>#NAME?</v>
      </c>
      <c r="B1029">
        <v>465</v>
      </c>
      <c r="C1029" t="s">
        <v>439</v>
      </c>
      <c r="D1029" s="1">
        <v>41311</v>
      </c>
      <c r="F1029">
        <v>1</v>
      </c>
      <c r="G1029">
        <v>9198</v>
      </c>
      <c r="H1029" t="s">
        <v>229</v>
      </c>
      <c r="J1029" t="s">
        <v>14</v>
      </c>
      <c r="K1029">
        <v>39</v>
      </c>
      <c r="L1029" t="s">
        <v>15</v>
      </c>
    </row>
    <row r="1030" spans="1:12">
      <c r="A1030" t="e">
        <f t="shared" ca="1" si="8"/>
        <v>#NAME?</v>
      </c>
      <c r="B1030">
        <v>1273</v>
      </c>
      <c r="C1030" t="s">
        <v>28</v>
      </c>
      <c r="D1030" s="1">
        <v>43038</v>
      </c>
      <c r="F1030">
        <v>1</v>
      </c>
      <c r="G1030">
        <v>78449</v>
      </c>
      <c r="H1030" t="s">
        <v>277</v>
      </c>
      <c r="J1030" t="s">
        <v>14</v>
      </c>
      <c r="K1030">
        <v>44</v>
      </c>
      <c r="L1030" t="s">
        <v>22</v>
      </c>
    </row>
    <row r="1031" spans="1:12">
      <c r="A1031" t="e">
        <f t="shared" ca="1" si="8"/>
        <v>#NAME?</v>
      </c>
      <c r="B1031">
        <v>1273</v>
      </c>
      <c r="C1031" t="s">
        <v>28</v>
      </c>
      <c r="D1031" s="1">
        <v>41676</v>
      </c>
      <c r="F1031">
        <v>1</v>
      </c>
      <c r="G1031">
        <v>30000</v>
      </c>
      <c r="H1031" t="s">
        <v>144</v>
      </c>
      <c r="J1031" t="s">
        <v>14</v>
      </c>
      <c r="K1031">
        <v>40</v>
      </c>
      <c r="L1031" t="s">
        <v>15</v>
      </c>
    </row>
    <row r="1032" spans="1:12">
      <c r="A1032" t="e">
        <f ca="1">E00251432274421</f>
        <v>#NAME?</v>
      </c>
      <c r="B1032">
        <v>450</v>
      </c>
      <c r="C1032" t="s">
        <v>227</v>
      </c>
      <c r="D1032" s="1">
        <v>41696</v>
      </c>
      <c r="F1032">
        <v>3</v>
      </c>
      <c r="G1032">
        <v>49390</v>
      </c>
      <c r="H1032" t="s">
        <v>59</v>
      </c>
      <c r="J1032" t="s">
        <v>14</v>
      </c>
      <c r="K1032">
        <v>48</v>
      </c>
      <c r="L1032" t="s">
        <v>15</v>
      </c>
    </row>
    <row r="1033" spans="1:12">
      <c r="A1033" t="e">
        <f ca="1">E00251429205421</f>
        <v>#NAME?</v>
      </c>
      <c r="B1033">
        <v>275</v>
      </c>
      <c r="C1033" t="s">
        <v>444</v>
      </c>
      <c r="D1033" s="1">
        <v>42549</v>
      </c>
      <c r="F1033">
        <v>1</v>
      </c>
      <c r="G1033">
        <v>38611</v>
      </c>
      <c r="H1033" t="s">
        <v>422</v>
      </c>
      <c r="J1033" t="s">
        <v>14</v>
      </c>
      <c r="K1033">
        <v>42</v>
      </c>
      <c r="L1033" t="s">
        <v>15</v>
      </c>
    </row>
    <row r="1034" spans="1:12">
      <c r="A1034" t="e">
        <f ca="1">E00251429205421</f>
        <v>#NAME?</v>
      </c>
      <c r="B1034">
        <v>272</v>
      </c>
      <c r="C1034" t="s">
        <v>174</v>
      </c>
      <c r="D1034" s="1">
        <v>42049</v>
      </c>
      <c r="F1034">
        <v>1</v>
      </c>
      <c r="G1034">
        <v>72610</v>
      </c>
      <c r="H1034" t="s">
        <v>226</v>
      </c>
      <c r="I1034" t="s">
        <v>56</v>
      </c>
      <c r="J1034" t="s">
        <v>57</v>
      </c>
      <c r="K1034">
        <v>41</v>
      </c>
      <c r="L1034" t="s">
        <v>15</v>
      </c>
    </row>
    <row r="1035" spans="1:12">
      <c r="A1035" t="e">
        <f ca="1">E00251531311721</f>
        <v>#NAME?</v>
      </c>
      <c r="B1035">
        <v>703</v>
      </c>
      <c r="C1035" t="s">
        <v>305</v>
      </c>
      <c r="D1035" s="1">
        <v>42935</v>
      </c>
      <c r="F1035">
        <v>2</v>
      </c>
      <c r="G1035">
        <v>709</v>
      </c>
      <c r="H1035" t="s">
        <v>448</v>
      </c>
      <c r="J1035" t="s">
        <v>14</v>
      </c>
      <c r="K1035">
        <v>50</v>
      </c>
      <c r="L1035" t="s">
        <v>15</v>
      </c>
    </row>
    <row r="1036" spans="1:12">
      <c r="A1036" t="e">
        <f ca="1">E00251432274421</f>
        <v>#NAME?</v>
      </c>
      <c r="B1036">
        <v>6046</v>
      </c>
      <c r="C1036" t="s">
        <v>98</v>
      </c>
      <c r="D1036" s="1">
        <v>42749</v>
      </c>
      <c r="E1036">
        <v>1</v>
      </c>
      <c r="F1036">
        <v>1</v>
      </c>
      <c r="G1036">
        <v>2409</v>
      </c>
      <c r="H1036" t="s">
        <v>454</v>
      </c>
      <c r="J1036" t="s">
        <v>34</v>
      </c>
      <c r="K1036">
        <v>51</v>
      </c>
      <c r="L1036" t="s">
        <v>15</v>
      </c>
    </row>
    <row r="1037" spans="1:12">
      <c r="A1037" t="e">
        <f ca="1">E00251432209721</f>
        <v>#NAME?</v>
      </c>
      <c r="B1037">
        <v>1028</v>
      </c>
      <c r="C1037" t="s">
        <v>127</v>
      </c>
      <c r="D1037" s="1">
        <v>42650</v>
      </c>
      <c r="F1037">
        <v>1</v>
      </c>
      <c r="G1037">
        <v>7802</v>
      </c>
      <c r="H1037" t="s">
        <v>332</v>
      </c>
      <c r="I1037" t="s">
        <v>127</v>
      </c>
      <c r="J1037" t="s">
        <v>57</v>
      </c>
      <c r="K1037">
        <v>43</v>
      </c>
      <c r="L1037" t="s">
        <v>22</v>
      </c>
    </row>
    <row r="1038" spans="1:12">
      <c r="A1038" t="e">
        <f ca="1">E00251432274421</f>
        <v>#NAME?</v>
      </c>
      <c r="B1038">
        <v>450</v>
      </c>
      <c r="C1038" t="s">
        <v>227</v>
      </c>
      <c r="D1038" s="1">
        <v>42178</v>
      </c>
      <c r="F1038">
        <v>3</v>
      </c>
      <c r="G1038">
        <v>79029</v>
      </c>
      <c r="H1038" t="s">
        <v>21</v>
      </c>
      <c r="J1038" t="s">
        <v>14</v>
      </c>
      <c r="K1038">
        <v>49</v>
      </c>
      <c r="L1038" t="s">
        <v>22</v>
      </c>
    </row>
    <row r="1039" spans="1:12">
      <c r="A1039" t="e">
        <f ca="1">E00251424802621</f>
        <v>#NAME?</v>
      </c>
      <c r="B1039">
        <v>115</v>
      </c>
      <c r="C1039" t="s">
        <v>455</v>
      </c>
      <c r="D1039" s="1">
        <v>41066</v>
      </c>
      <c r="F1039">
        <v>2</v>
      </c>
      <c r="G1039">
        <v>4019</v>
      </c>
      <c r="H1039" t="s">
        <v>26</v>
      </c>
      <c r="J1039" t="s">
        <v>14</v>
      </c>
      <c r="K1039">
        <v>46</v>
      </c>
      <c r="L1039" t="s">
        <v>15</v>
      </c>
    </row>
    <row r="1040" spans="1:12">
      <c r="A1040" t="e">
        <f ca="1">E00251528958621</f>
        <v>#NAME?</v>
      </c>
      <c r="B1040">
        <v>295</v>
      </c>
      <c r="C1040" t="s">
        <v>435</v>
      </c>
      <c r="D1040" s="1">
        <v>42339</v>
      </c>
      <c r="F1040">
        <v>1</v>
      </c>
      <c r="G1040">
        <v>53081</v>
      </c>
      <c r="H1040" t="s">
        <v>456</v>
      </c>
      <c r="J1040" t="s">
        <v>14</v>
      </c>
      <c r="K1040">
        <v>64</v>
      </c>
      <c r="L1040" t="s">
        <v>15</v>
      </c>
    </row>
    <row r="1041" spans="1:12">
      <c r="A1041" t="e">
        <f ca="1">E00251513343121</f>
        <v>#NAME?</v>
      </c>
      <c r="B1041">
        <v>470</v>
      </c>
      <c r="C1041" t="s">
        <v>457</v>
      </c>
      <c r="D1041" s="1">
        <v>41288</v>
      </c>
      <c r="F1041">
        <v>6</v>
      </c>
      <c r="G1041">
        <v>5718</v>
      </c>
      <c r="H1041" t="s">
        <v>244</v>
      </c>
      <c r="J1041" t="s">
        <v>14</v>
      </c>
      <c r="K1041">
        <v>56</v>
      </c>
      <c r="L1041" t="s">
        <v>15</v>
      </c>
    </row>
    <row r="1042" spans="1:12">
      <c r="A1042" t="e">
        <f ca="1">E00251513343121</f>
        <v>#NAME?</v>
      </c>
      <c r="B1042">
        <v>470</v>
      </c>
      <c r="C1042" t="s">
        <v>457</v>
      </c>
      <c r="D1042" s="1">
        <v>42278</v>
      </c>
      <c r="F1042">
        <v>3</v>
      </c>
      <c r="G1042">
        <v>7291</v>
      </c>
      <c r="H1042" t="s">
        <v>163</v>
      </c>
      <c r="J1042" t="s">
        <v>14</v>
      </c>
      <c r="K1042">
        <v>59</v>
      </c>
      <c r="L1042" t="s">
        <v>15</v>
      </c>
    </row>
    <row r="1043" spans="1:12">
      <c r="A1043" t="e">
        <f ca="1">E00251528958621</f>
        <v>#NAME?</v>
      </c>
      <c r="B1043">
        <v>295</v>
      </c>
      <c r="C1043" t="s">
        <v>435</v>
      </c>
      <c r="D1043" s="1">
        <v>42389</v>
      </c>
      <c r="F1043">
        <v>2</v>
      </c>
      <c r="G1043">
        <v>25000</v>
      </c>
      <c r="H1043" t="s">
        <v>178</v>
      </c>
      <c r="J1043" t="s">
        <v>14</v>
      </c>
      <c r="K1043">
        <v>64</v>
      </c>
      <c r="L1043" t="s">
        <v>15</v>
      </c>
    </row>
    <row r="1044" spans="1:12">
      <c r="A1044" t="e">
        <f ca="1">E00251528958621</f>
        <v>#NAME?</v>
      </c>
      <c r="B1044">
        <v>295</v>
      </c>
      <c r="C1044" t="s">
        <v>435</v>
      </c>
      <c r="D1044" s="1">
        <v>42849</v>
      </c>
      <c r="F1044">
        <v>1</v>
      </c>
      <c r="G1044">
        <v>7872</v>
      </c>
      <c r="H1044" t="s">
        <v>458</v>
      </c>
      <c r="J1044" t="s">
        <v>14</v>
      </c>
      <c r="K1044">
        <v>65</v>
      </c>
      <c r="L1044" t="s">
        <v>22</v>
      </c>
    </row>
    <row r="1045" spans="1:12">
      <c r="A1045" t="e">
        <f ca="1">E00251424802621</f>
        <v>#NAME?</v>
      </c>
      <c r="B1045">
        <v>115</v>
      </c>
      <c r="C1045" t="s">
        <v>455</v>
      </c>
      <c r="D1045" s="1">
        <v>42690</v>
      </c>
      <c r="F1045">
        <v>1</v>
      </c>
      <c r="G1045">
        <v>25000</v>
      </c>
      <c r="H1045" t="s">
        <v>178</v>
      </c>
      <c r="J1045" t="s">
        <v>14</v>
      </c>
      <c r="K1045">
        <v>50</v>
      </c>
      <c r="L1045" t="s">
        <v>15</v>
      </c>
    </row>
    <row r="1046" spans="1:12">
      <c r="A1046" t="e">
        <f ca="1">E00251424802621</f>
        <v>#NAME?</v>
      </c>
      <c r="B1046">
        <v>115</v>
      </c>
      <c r="C1046" t="s">
        <v>455</v>
      </c>
      <c r="D1046" s="1">
        <v>42823</v>
      </c>
      <c r="F1046">
        <v>6</v>
      </c>
      <c r="G1046">
        <v>78057</v>
      </c>
      <c r="H1046" t="s">
        <v>140</v>
      </c>
      <c r="J1046" t="s">
        <v>14</v>
      </c>
      <c r="K1046">
        <v>50</v>
      </c>
      <c r="L1046" t="s">
        <v>22</v>
      </c>
    </row>
    <row r="1047" spans="1:12">
      <c r="A1047" t="e">
        <f ca="1">E00251513343121</f>
        <v>#NAME?</v>
      </c>
      <c r="B1047">
        <v>718</v>
      </c>
      <c r="C1047" t="s">
        <v>32</v>
      </c>
      <c r="D1047" s="1">
        <v>42017</v>
      </c>
      <c r="E1047">
        <v>0</v>
      </c>
      <c r="F1047">
        <v>6</v>
      </c>
      <c r="G1047">
        <v>38610</v>
      </c>
      <c r="H1047" t="s">
        <v>459</v>
      </c>
      <c r="J1047" t="s">
        <v>34</v>
      </c>
      <c r="K1047">
        <v>58</v>
      </c>
      <c r="L1047" t="s">
        <v>15</v>
      </c>
    </row>
    <row r="1048" spans="1:12">
      <c r="A1048" t="e">
        <f ca="1">E00251424802621</f>
        <v>#NAME?</v>
      </c>
      <c r="B1048">
        <v>115</v>
      </c>
      <c r="C1048" t="s">
        <v>455</v>
      </c>
      <c r="D1048" s="1">
        <v>42923</v>
      </c>
      <c r="F1048">
        <v>4</v>
      </c>
      <c r="G1048">
        <v>29620</v>
      </c>
      <c r="H1048" t="s">
        <v>460</v>
      </c>
      <c r="J1048" t="s">
        <v>14</v>
      </c>
      <c r="K1048">
        <v>51</v>
      </c>
      <c r="L1048" t="s">
        <v>15</v>
      </c>
    </row>
    <row r="1049" spans="1:12">
      <c r="A1049" t="e">
        <f ca="1">E00251528958621</f>
        <v>#NAME?</v>
      </c>
      <c r="B1049">
        <v>295</v>
      </c>
      <c r="C1049" t="s">
        <v>435</v>
      </c>
      <c r="D1049" s="1">
        <v>42928</v>
      </c>
      <c r="F1049">
        <v>5</v>
      </c>
      <c r="G1049">
        <v>29690</v>
      </c>
      <c r="H1049" t="s">
        <v>52</v>
      </c>
      <c r="J1049" t="s">
        <v>14</v>
      </c>
      <c r="K1049">
        <v>65</v>
      </c>
      <c r="L1049" t="s">
        <v>15</v>
      </c>
    </row>
    <row r="1050" spans="1:12">
      <c r="A1050" t="e">
        <f ca="1">E00251528958621</f>
        <v>#NAME?</v>
      </c>
      <c r="B1050">
        <v>296</v>
      </c>
      <c r="C1050" t="s">
        <v>119</v>
      </c>
      <c r="D1050" s="1">
        <v>41178</v>
      </c>
      <c r="F1050">
        <v>2</v>
      </c>
      <c r="G1050">
        <v>25000</v>
      </c>
      <c r="H1050" t="s">
        <v>178</v>
      </c>
      <c r="J1050" t="s">
        <v>14</v>
      </c>
      <c r="K1050">
        <v>60</v>
      </c>
      <c r="L1050" t="s">
        <v>15</v>
      </c>
    </row>
    <row r="1051" spans="1:12">
      <c r="A1051" t="e">
        <f ca="1">E00251528958621</f>
        <v>#NAME?</v>
      </c>
      <c r="B1051">
        <v>296</v>
      </c>
      <c r="C1051" t="s">
        <v>119</v>
      </c>
      <c r="D1051" s="1">
        <v>41369</v>
      </c>
      <c r="F1051">
        <v>1</v>
      </c>
      <c r="G1051">
        <v>7242</v>
      </c>
      <c r="H1051" t="s">
        <v>93</v>
      </c>
      <c r="J1051" t="s">
        <v>14</v>
      </c>
      <c r="K1051">
        <v>61</v>
      </c>
      <c r="L1051" t="s">
        <v>15</v>
      </c>
    </row>
    <row r="1052" spans="1:12">
      <c r="A1052" t="e">
        <f ca="1">E00251528958621</f>
        <v>#NAME?</v>
      </c>
      <c r="B1052">
        <v>296</v>
      </c>
      <c r="C1052" t="s">
        <v>119</v>
      </c>
      <c r="D1052" s="1">
        <v>41705</v>
      </c>
      <c r="F1052">
        <v>6</v>
      </c>
      <c r="G1052">
        <v>78830</v>
      </c>
      <c r="H1052" t="s">
        <v>297</v>
      </c>
      <c r="J1052" t="s">
        <v>14</v>
      </c>
      <c r="K1052">
        <v>62</v>
      </c>
      <c r="L1052" t="s">
        <v>22</v>
      </c>
    </row>
    <row r="1053" spans="1:12">
      <c r="A1053" t="e">
        <f ca="1">E00251528958621</f>
        <v>#NAME?</v>
      </c>
      <c r="B1053">
        <v>296</v>
      </c>
      <c r="C1053" t="s">
        <v>119</v>
      </c>
      <c r="D1053" s="1">
        <v>41739</v>
      </c>
      <c r="F1053">
        <v>2</v>
      </c>
      <c r="G1053">
        <v>4019</v>
      </c>
      <c r="H1053" t="s">
        <v>26</v>
      </c>
      <c r="J1053" t="s">
        <v>14</v>
      </c>
      <c r="K1053">
        <v>62</v>
      </c>
      <c r="L1053" t="s">
        <v>15</v>
      </c>
    </row>
    <row r="1054" spans="1:12">
      <c r="A1054" t="e">
        <f ca="1">E00251424802621</f>
        <v>#NAME?</v>
      </c>
      <c r="B1054">
        <v>4941</v>
      </c>
      <c r="C1054" t="s">
        <v>357</v>
      </c>
      <c r="D1054" s="1">
        <v>42891</v>
      </c>
      <c r="F1054">
        <v>1</v>
      </c>
      <c r="G1054">
        <v>3051</v>
      </c>
      <c r="H1054" t="s">
        <v>13</v>
      </c>
      <c r="J1054" t="s">
        <v>14</v>
      </c>
      <c r="K1054">
        <v>51</v>
      </c>
      <c r="L1054" t="s">
        <v>15</v>
      </c>
    </row>
    <row r="1055" spans="1:12">
      <c r="A1055" t="e">
        <f ca="1">E00251424802621</f>
        <v>#NAME?</v>
      </c>
      <c r="B1055">
        <v>4941</v>
      </c>
      <c r="C1055" t="s">
        <v>357</v>
      </c>
      <c r="D1055" s="1">
        <v>43100</v>
      </c>
      <c r="F1055">
        <v>6</v>
      </c>
      <c r="G1055">
        <v>3051</v>
      </c>
      <c r="H1055" t="s">
        <v>13</v>
      </c>
      <c r="J1055" t="s">
        <v>14</v>
      </c>
      <c r="K1055">
        <v>51</v>
      </c>
      <c r="L1055" t="s">
        <v>15</v>
      </c>
    </row>
    <row r="1056" spans="1:12">
      <c r="A1056" t="e">
        <f ca="1">E00251510213921</f>
        <v>#NAME?</v>
      </c>
      <c r="B1056">
        <v>165</v>
      </c>
      <c r="C1056" t="s">
        <v>461</v>
      </c>
      <c r="D1056" s="1">
        <v>41621</v>
      </c>
      <c r="F1056">
        <v>2</v>
      </c>
      <c r="G1056">
        <v>4019</v>
      </c>
      <c r="H1056" t="s">
        <v>26</v>
      </c>
      <c r="J1056" t="s">
        <v>14</v>
      </c>
      <c r="K1056">
        <v>54</v>
      </c>
      <c r="L1056" t="s">
        <v>15</v>
      </c>
    </row>
    <row r="1057" spans="1:12">
      <c r="A1057" t="e">
        <f t="shared" ref="A1057:A1062" ca="1" si="9">E00251528958621</f>
        <v>#NAME?</v>
      </c>
      <c r="B1057">
        <v>296</v>
      </c>
      <c r="C1057" t="s">
        <v>119</v>
      </c>
      <c r="D1057" s="1">
        <v>41004</v>
      </c>
      <c r="F1057">
        <v>2</v>
      </c>
      <c r="G1057">
        <v>4019</v>
      </c>
      <c r="H1057" t="s">
        <v>26</v>
      </c>
      <c r="J1057" t="s">
        <v>14</v>
      </c>
      <c r="K1057">
        <v>60</v>
      </c>
      <c r="L1057" t="s">
        <v>15</v>
      </c>
    </row>
    <row r="1058" spans="1:12">
      <c r="A1058" t="e">
        <f t="shared" ca="1" si="9"/>
        <v>#NAME?</v>
      </c>
      <c r="B1058">
        <v>296</v>
      </c>
      <c r="C1058" t="s">
        <v>119</v>
      </c>
      <c r="D1058" s="1">
        <v>41047</v>
      </c>
      <c r="F1058">
        <v>1</v>
      </c>
      <c r="G1058">
        <v>25000</v>
      </c>
      <c r="H1058" t="s">
        <v>178</v>
      </c>
      <c r="J1058" t="s">
        <v>14</v>
      </c>
      <c r="K1058">
        <v>60</v>
      </c>
      <c r="L1058" t="s">
        <v>15</v>
      </c>
    </row>
    <row r="1059" spans="1:12">
      <c r="A1059" t="e">
        <f t="shared" ca="1" si="9"/>
        <v>#NAME?</v>
      </c>
      <c r="B1059">
        <v>296</v>
      </c>
      <c r="C1059" t="s">
        <v>119</v>
      </c>
      <c r="D1059" s="1">
        <v>41103</v>
      </c>
      <c r="F1059">
        <v>4</v>
      </c>
      <c r="G1059">
        <v>4019</v>
      </c>
      <c r="H1059" t="s">
        <v>26</v>
      </c>
      <c r="J1059" t="s">
        <v>14</v>
      </c>
      <c r="K1059">
        <v>60</v>
      </c>
      <c r="L1059" t="s">
        <v>15</v>
      </c>
    </row>
    <row r="1060" spans="1:12">
      <c r="A1060" t="e">
        <f t="shared" ca="1" si="9"/>
        <v>#NAME?</v>
      </c>
      <c r="B1060">
        <v>296</v>
      </c>
      <c r="C1060" t="s">
        <v>119</v>
      </c>
      <c r="D1060" s="1">
        <v>41192</v>
      </c>
      <c r="F1060">
        <v>1</v>
      </c>
      <c r="G1060">
        <v>25000</v>
      </c>
      <c r="H1060" t="s">
        <v>178</v>
      </c>
      <c r="J1060" t="s">
        <v>14</v>
      </c>
      <c r="K1060">
        <v>60</v>
      </c>
      <c r="L1060" t="s">
        <v>15</v>
      </c>
    </row>
    <row r="1061" spans="1:12">
      <c r="A1061" t="e">
        <f t="shared" ca="1" si="9"/>
        <v>#NAME?</v>
      </c>
      <c r="B1061">
        <v>296</v>
      </c>
      <c r="C1061" t="s">
        <v>119</v>
      </c>
      <c r="D1061" s="1">
        <v>41263</v>
      </c>
      <c r="F1061">
        <v>2</v>
      </c>
      <c r="G1061">
        <v>25000</v>
      </c>
      <c r="H1061" t="s">
        <v>178</v>
      </c>
      <c r="J1061" t="s">
        <v>14</v>
      </c>
      <c r="K1061">
        <v>61</v>
      </c>
      <c r="L1061" t="s">
        <v>15</v>
      </c>
    </row>
    <row r="1062" spans="1:12">
      <c r="A1062" t="e">
        <f t="shared" ca="1" si="9"/>
        <v>#NAME?</v>
      </c>
      <c r="B1062">
        <v>295</v>
      </c>
      <c r="C1062" t="s">
        <v>435</v>
      </c>
      <c r="D1062" s="1">
        <v>42024</v>
      </c>
      <c r="F1062">
        <v>3</v>
      </c>
      <c r="G1062">
        <v>4019</v>
      </c>
      <c r="H1062" t="s">
        <v>26</v>
      </c>
      <c r="J1062" t="s">
        <v>14</v>
      </c>
      <c r="K1062">
        <v>63</v>
      </c>
      <c r="L1062" t="s">
        <v>15</v>
      </c>
    </row>
    <row r="1063" spans="1:12">
      <c r="A1063" t="e">
        <f ca="1">E00251424802621</f>
        <v>#NAME?</v>
      </c>
      <c r="B1063">
        <v>100</v>
      </c>
      <c r="C1063" t="s">
        <v>54</v>
      </c>
      <c r="D1063" s="1">
        <v>42766</v>
      </c>
      <c r="E1063">
        <v>5</v>
      </c>
      <c r="F1063">
        <v>2</v>
      </c>
      <c r="G1063">
        <v>5531</v>
      </c>
      <c r="H1063" t="s">
        <v>462</v>
      </c>
      <c r="J1063" t="s">
        <v>34</v>
      </c>
      <c r="K1063">
        <v>50</v>
      </c>
      <c r="L1063" t="s">
        <v>15</v>
      </c>
    </row>
    <row r="1064" spans="1:12">
      <c r="A1064" t="e">
        <f ca="1">E00251424802621</f>
        <v>#NAME?</v>
      </c>
      <c r="B1064">
        <v>115</v>
      </c>
      <c r="C1064" t="s">
        <v>455</v>
      </c>
      <c r="D1064" s="1">
        <v>42690</v>
      </c>
      <c r="F1064">
        <v>1</v>
      </c>
      <c r="G1064">
        <v>462</v>
      </c>
      <c r="H1064" t="s">
        <v>288</v>
      </c>
      <c r="J1064" t="s">
        <v>14</v>
      </c>
      <c r="K1064">
        <v>50</v>
      </c>
      <c r="L1064" t="s">
        <v>15</v>
      </c>
    </row>
    <row r="1065" spans="1:12">
      <c r="A1065" t="e">
        <f ca="1">E00251424802621</f>
        <v>#NAME?</v>
      </c>
      <c r="B1065">
        <v>115</v>
      </c>
      <c r="C1065" t="s">
        <v>455</v>
      </c>
      <c r="D1065" s="1">
        <v>42872</v>
      </c>
      <c r="F1065">
        <v>1</v>
      </c>
      <c r="G1065">
        <v>29620</v>
      </c>
      <c r="H1065" t="s">
        <v>460</v>
      </c>
      <c r="J1065" t="s">
        <v>14</v>
      </c>
      <c r="K1065">
        <v>51</v>
      </c>
      <c r="L1065" t="s">
        <v>15</v>
      </c>
    </row>
    <row r="1066" spans="1:12">
      <c r="A1066" t="e">
        <f ca="1">E00251528958621</f>
        <v>#NAME?</v>
      </c>
      <c r="B1066">
        <v>296</v>
      </c>
      <c r="C1066" t="s">
        <v>119</v>
      </c>
      <c r="D1066" s="1">
        <v>41401</v>
      </c>
      <c r="F1066">
        <v>4</v>
      </c>
      <c r="G1066">
        <v>25000</v>
      </c>
      <c r="H1066" t="s">
        <v>178</v>
      </c>
      <c r="J1066" t="s">
        <v>14</v>
      </c>
      <c r="K1066">
        <v>61</v>
      </c>
      <c r="L1066" t="s">
        <v>15</v>
      </c>
    </row>
    <row r="1067" spans="1:12">
      <c r="A1067" t="e">
        <f ca="1">E00251616253621</f>
        <v>#NAME?</v>
      </c>
      <c r="B1067">
        <v>486</v>
      </c>
      <c r="C1067" t="s">
        <v>340</v>
      </c>
      <c r="D1067" s="1">
        <v>43082</v>
      </c>
      <c r="F1067">
        <v>1</v>
      </c>
      <c r="G1067">
        <v>7231</v>
      </c>
      <c r="H1067" t="s">
        <v>128</v>
      </c>
      <c r="J1067" t="s">
        <v>14</v>
      </c>
      <c r="K1067">
        <v>46</v>
      </c>
      <c r="L1067" t="s">
        <v>15</v>
      </c>
    </row>
    <row r="1068" spans="1:12">
      <c r="A1068" t="e">
        <f ca="1">E00251528958621</f>
        <v>#NAME?</v>
      </c>
      <c r="B1068">
        <v>295</v>
      </c>
      <c r="C1068" t="s">
        <v>435</v>
      </c>
      <c r="D1068" s="1">
        <v>42913</v>
      </c>
      <c r="F1068">
        <v>4</v>
      </c>
      <c r="G1068">
        <v>2722</v>
      </c>
      <c r="H1068" t="s">
        <v>339</v>
      </c>
      <c r="J1068" t="s">
        <v>14</v>
      </c>
      <c r="K1068">
        <v>65</v>
      </c>
      <c r="L1068" t="s">
        <v>15</v>
      </c>
    </row>
    <row r="1069" spans="1:12">
      <c r="A1069" t="e">
        <f ca="1">E00251528958621</f>
        <v>#NAME?</v>
      </c>
      <c r="B1069">
        <v>296</v>
      </c>
      <c r="C1069" t="s">
        <v>119</v>
      </c>
      <c r="D1069" s="1">
        <v>41401</v>
      </c>
      <c r="F1069">
        <v>2</v>
      </c>
      <c r="G1069">
        <v>78830</v>
      </c>
      <c r="H1069" t="s">
        <v>297</v>
      </c>
      <c r="J1069" t="s">
        <v>14</v>
      </c>
      <c r="K1069">
        <v>61</v>
      </c>
      <c r="L1069" t="s">
        <v>22</v>
      </c>
    </row>
    <row r="1070" spans="1:12">
      <c r="A1070" t="e">
        <f ca="1">E00251616253621</f>
        <v>#NAME?</v>
      </c>
      <c r="B1070">
        <v>486</v>
      </c>
      <c r="C1070" t="s">
        <v>340</v>
      </c>
      <c r="D1070" s="1">
        <v>41240</v>
      </c>
      <c r="F1070">
        <v>1</v>
      </c>
      <c r="G1070">
        <v>30000</v>
      </c>
      <c r="H1070" t="s">
        <v>144</v>
      </c>
      <c r="J1070" t="s">
        <v>14</v>
      </c>
      <c r="K1070">
        <v>41</v>
      </c>
      <c r="L1070" t="s">
        <v>15</v>
      </c>
    </row>
    <row r="1071" spans="1:12">
      <c r="A1071" t="e">
        <f ca="1">E00251616253621</f>
        <v>#NAME?</v>
      </c>
      <c r="B1071">
        <v>486</v>
      </c>
      <c r="C1071" t="s">
        <v>340</v>
      </c>
      <c r="D1071" s="1">
        <v>41533</v>
      </c>
      <c r="F1071">
        <v>1</v>
      </c>
      <c r="G1071">
        <v>30000</v>
      </c>
      <c r="H1071" t="s">
        <v>144</v>
      </c>
      <c r="J1071" t="s">
        <v>14</v>
      </c>
      <c r="K1071">
        <v>42</v>
      </c>
      <c r="L1071" t="s">
        <v>15</v>
      </c>
    </row>
    <row r="1072" spans="1:12">
      <c r="A1072" t="e">
        <f ca="1">E00251424802621</f>
        <v>#NAME?</v>
      </c>
      <c r="B1072">
        <v>115</v>
      </c>
      <c r="C1072" t="s">
        <v>455</v>
      </c>
      <c r="D1072" s="1">
        <v>42936</v>
      </c>
      <c r="F1072">
        <v>4</v>
      </c>
      <c r="G1072">
        <v>29620</v>
      </c>
      <c r="H1072" t="s">
        <v>460</v>
      </c>
      <c r="J1072" t="s">
        <v>14</v>
      </c>
      <c r="K1072">
        <v>51</v>
      </c>
      <c r="L1072" t="s">
        <v>15</v>
      </c>
    </row>
    <row r="1073" spans="1:12">
      <c r="A1073" t="e">
        <f ca="1">E00251616253621</f>
        <v>#NAME?</v>
      </c>
      <c r="B1073">
        <v>6311</v>
      </c>
      <c r="C1073" t="s">
        <v>146</v>
      </c>
      <c r="D1073" s="1">
        <v>42358</v>
      </c>
      <c r="F1073">
        <v>1</v>
      </c>
      <c r="G1073">
        <v>7804</v>
      </c>
      <c r="H1073" t="s">
        <v>43</v>
      </c>
      <c r="I1073" t="s">
        <v>148</v>
      </c>
      <c r="J1073" t="s">
        <v>57</v>
      </c>
      <c r="K1073">
        <v>44</v>
      </c>
      <c r="L1073" t="s">
        <v>22</v>
      </c>
    </row>
    <row r="1074" spans="1:12">
      <c r="A1074" t="e">
        <f ca="1">E00251432274421</f>
        <v>#NAME?</v>
      </c>
      <c r="B1074">
        <v>450</v>
      </c>
      <c r="C1074" t="s">
        <v>227</v>
      </c>
      <c r="D1074" s="1">
        <v>43032</v>
      </c>
      <c r="F1074">
        <v>1</v>
      </c>
      <c r="G1074">
        <v>33829</v>
      </c>
      <c r="H1074" t="s">
        <v>463</v>
      </c>
      <c r="J1074" t="s">
        <v>14</v>
      </c>
      <c r="K1074">
        <v>52</v>
      </c>
      <c r="L1074" t="s">
        <v>15</v>
      </c>
    </row>
    <row r="1075" spans="1:12">
      <c r="A1075" t="e">
        <f ca="1">E00251432274421</f>
        <v>#NAME?</v>
      </c>
      <c r="B1075">
        <v>6046</v>
      </c>
      <c r="C1075" t="s">
        <v>98</v>
      </c>
      <c r="D1075" s="1">
        <v>42749</v>
      </c>
      <c r="E1075">
        <v>1</v>
      </c>
      <c r="F1075">
        <v>3</v>
      </c>
      <c r="G1075">
        <v>4019</v>
      </c>
      <c r="H1075" t="s">
        <v>26</v>
      </c>
      <c r="J1075" t="s">
        <v>34</v>
      </c>
      <c r="K1075">
        <v>51</v>
      </c>
      <c r="L1075" t="s">
        <v>15</v>
      </c>
    </row>
    <row r="1076" spans="1:12">
      <c r="A1076" t="e">
        <f ca="1">E00251424802621</f>
        <v>#NAME?</v>
      </c>
      <c r="B1076">
        <v>115</v>
      </c>
      <c r="C1076" t="s">
        <v>455</v>
      </c>
      <c r="D1076" s="1">
        <v>42852</v>
      </c>
      <c r="F1076">
        <v>5</v>
      </c>
      <c r="G1076">
        <v>27800</v>
      </c>
      <c r="H1076" t="s">
        <v>145</v>
      </c>
      <c r="J1076" t="s">
        <v>14</v>
      </c>
      <c r="K1076">
        <v>50</v>
      </c>
      <c r="L1076" t="s">
        <v>15</v>
      </c>
    </row>
    <row r="1077" spans="1:12">
      <c r="A1077" t="e">
        <f ca="1">E00251424802621</f>
        <v>#NAME?</v>
      </c>
      <c r="B1077">
        <v>100</v>
      </c>
      <c r="C1077" t="s">
        <v>54</v>
      </c>
      <c r="D1077" s="1">
        <v>42766</v>
      </c>
      <c r="E1077">
        <v>5</v>
      </c>
      <c r="F1077">
        <v>7</v>
      </c>
      <c r="G1077">
        <v>3004</v>
      </c>
      <c r="H1077" t="s">
        <v>104</v>
      </c>
      <c r="J1077" t="s">
        <v>34</v>
      </c>
      <c r="K1077">
        <v>50</v>
      </c>
      <c r="L1077" t="s">
        <v>15</v>
      </c>
    </row>
    <row r="1078" spans="1:12">
      <c r="A1078" t="e">
        <f ca="1">E00251424802621</f>
        <v>#NAME?</v>
      </c>
      <c r="B1078">
        <v>115</v>
      </c>
      <c r="C1078" t="s">
        <v>455</v>
      </c>
      <c r="D1078" s="1">
        <v>41241</v>
      </c>
      <c r="F1078">
        <v>2</v>
      </c>
      <c r="G1078">
        <v>4019</v>
      </c>
      <c r="H1078" t="s">
        <v>26</v>
      </c>
      <c r="J1078" t="s">
        <v>14</v>
      </c>
      <c r="K1078">
        <v>46</v>
      </c>
      <c r="L1078" t="s">
        <v>15</v>
      </c>
    </row>
    <row r="1079" spans="1:12">
      <c r="A1079" t="e">
        <f ca="1">E00251514849321</f>
        <v>#NAME?</v>
      </c>
      <c r="B1079">
        <v>6156</v>
      </c>
      <c r="C1079" t="s">
        <v>352</v>
      </c>
      <c r="D1079" s="1">
        <v>42366</v>
      </c>
      <c r="F1079">
        <v>4</v>
      </c>
      <c r="G1079">
        <v>4019</v>
      </c>
      <c r="H1079" t="s">
        <v>26</v>
      </c>
      <c r="J1079" t="s">
        <v>14</v>
      </c>
      <c r="K1079">
        <v>48</v>
      </c>
      <c r="L1079" t="s">
        <v>15</v>
      </c>
    </row>
    <row r="1080" spans="1:12">
      <c r="A1080" t="e">
        <f ca="1">E00251528958621</f>
        <v>#NAME?</v>
      </c>
      <c r="B1080">
        <v>295</v>
      </c>
      <c r="C1080" t="s">
        <v>435</v>
      </c>
      <c r="D1080" s="1">
        <v>42928</v>
      </c>
      <c r="F1080">
        <v>2</v>
      </c>
      <c r="G1080">
        <v>27800</v>
      </c>
      <c r="H1080" t="s">
        <v>145</v>
      </c>
      <c r="J1080" t="s">
        <v>14</v>
      </c>
      <c r="K1080">
        <v>65</v>
      </c>
      <c r="L1080" t="s">
        <v>15</v>
      </c>
    </row>
    <row r="1081" spans="1:12">
      <c r="A1081" t="e">
        <f ca="1">E00251528958621</f>
        <v>#NAME?</v>
      </c>
      <c r="B1081">
        <v>296</v>
      </c>
      <c r="C1081" t="s">
        <v>119</v>
      </c>
      <c r="D1081" s="1">
        <v>41751</v>
      </c>
      <c r="F1081">
        <v>3</v>
      </c>
      <c r="G1081">
        <v>25000</v>
      </c>
      <c r="H1081" t="s">
        <v>178</v>
      </c>
      <c r="J1081" t="s">
        <v>14</v>
      </c>
      <c r="K1081">
        <v>62</v>
      </c>
      <c r="L1081" t="s">
        <v>15</v>
      </c>
    </row>
    <row r="1082" spans="1:12">
      <c r="A1082" t="e">
        <f ca="1">E00251518891821</f>
        <v>#NAME?</v>
      </c>
      <c r="B1082">
        <v>294</v>
      </c>
      <c r="C1082" t="s">
        <v>61</v>
      </c>
      <c r="D1082" s="1">
        <v>41843</v>
      </c>
      <c r="F1082">
        <v>1</v>
      </c>
      <c r="G1082">
        <v>2899</v>
      </c>
      <c r="H1082" t="s">
        <v>464</v>
      </c>
      <c r="J1082" t="s">
        <v>14</v>
      </c>
      <c r="K1082">
        <v>47</v>
      </c>
      <c r="L1082" t="s">
        <v>15</v>
      </c>
    </row>
    <row r="1083" spans="1:12">
      <c r="A1083" t="e">
        <f t="shared" ref="A1083:A1090" ca="1" si="10">E00251424802621</f>
        <v>#NAME?</v>
      </c>
      <c r="B1083">
        <v>115</v>
      </c>
      <c r="C1083" t="s">
        <v>455</v>
      </c>
      <c r="D1083" s="1">
        <v>41425</v>
      </c>
      <c r="F1083">
        <v>2</v>
      </c>
      <c r="G1083">
        <v>4019</v>
      </c>
      <c r="H1083" t="s">
        <v>26</v>
      </c>
      <c r="J1083" t="s">
        <v>14</v>
      </c>
      <c r="K1083">
        <v>47</v>
      </c>
      <c r="L1083" t="s">
        <v>15</v>
      </c>
    </row>
    <row r="1084" spans="1:12">
      <c r="A1084" t="e">
        <f t="shared" ca="1" si="10"/>
        <v>#NAME?</v>
      </c>
      <c r="B1084">
        <v>115</v>
      </c>
      <c r="C1084" t="s">
        <v>455</v>
      </c>
      <c r="D1084" s="1">
        <v>42051</v>
      </c>
      <c r="F1084">
        <v>3</v>
      </c>
      <c r="G1084">
        <v>4019</v>
      </c>
      <c r="H1084" t="s">
        <v>26</v>
      </c>
      <c r="J1084" t="s">
        <v>14</v>
      </c>
      <c r="K1084">
        <v>48</v>
      </c>
      <c r="L1084" t="s">
        <v>15</v>
      </c>
    </row>
    <row r="1085" spans="1:12">
      <c r="A1085" t="e">
        <f t="shared" ca="1" si="10"/>
        <v>#NAME?</v>
      </c>
      <c r="B1085">
        <v>115</v>
      </c>
      <c r="C1085" t="s">
        <v>455</v>
      </c>
      <c r="D1085" s="1">
        <v>42936</v>
      </c>
      <c r="F1085">
        <v>3</v>
      </c>
      <c r="G1085">
        <v>3051</v>
      </c>
      <c r="H1085" t="s">
        <v>13</v>
      </c>
      <c r="J1085" t="s">
        <v>14</v>
      </c>
      <c r="K1085">
        <v>51</v>
      </c>
      <c r="L1085" t="s">
        <v>15</v>
      </c>
    </row>
    <row r="1086" spans="1:12">
      <c r="A1086" t="e">
        <f t="shared" ca="1" si="10"/>
        <v>#NAME?</v>
      </c>
      <c r="B1086">
        <v>115</v>
      </c>
      <c r="C1086" t="s">
        <v>455</v>
      </c>
      <c r="D1086" s="1">
        <v>42439</v>
      </c>
      <c r="F1086">
        <v>1</v>
      </c>
      <c r="G1086">
        <v>25000</v>
      </c>
      <c r="H1086" t="s">
        <v>178</v>
      </c>
      <c r="J1086" t="s">
        <v>14</v>
      </c>
      <c r="K1086">
        <v>49</v>
      </c>
      <c r="L1086" t="s">
        <v>15</v>
      </c>
    </row>
    <row r="1087" spans="1:12">
      <c r="A1087" t="e">
        <f t="shared" ca="1" si="10"/>
        <v>#NAME?</v>
      </c>
      <c r="B1087">
        <v>115</v>
      </c>
      <c r="C1087" t="s">
        <v>455</v>
      </c>
      <c r="D1087" s="1">
        <v>42720</v>
      </c>
      <c r="F1087">
        <v>1</v>
      </c>
      <c r="G1087">
        <v>27800</v>
      </c>
      <c r="H1087" t="s">
        <v>145</v>
      </c>
      <c r="J1087" t="s">
        <v>14</v>
      </c>
      <c r="K1087">
        <v>50</v>
      </c>
      <c r="L1087" t="s">
        <v>15</v>
      </c>
    </row>
    <row r="1088" spans="1:12">
      <c r="A1088" t="e">
        <f t="shared" ca="1" si="10"/>
        <v>#NAME?</v>
      </c>
      <c r="B1088">
        <v>115</v>
      </c>
      <c r="C1088" t="s">
        <v>455</v>
      </c>
      <c r="D1088" s="1">
        <v>41241</v>
      </c>
      <c r="F1088">
        <v>1</v>
      </c>
      <c r="G1088">
        <v>25000</v>
      </c>
      <c r="H1088" t="s">
        <v>178</v>
      </c>
      <c r="J1088" t="s">
        <v>14</v>
      </c>
      <c r="K1088">
        <v>46</v>
      </c>
      <c r="L1088" t="s">
        <v>15</v>
      </c>
    </row>
    <row r="1089" spans="1:12">
      <c r="A1089" t="e">
        <f t="shared" ca="1" si="10"/>
        <v>#NAME?</v>
      </c>
      <c r="B1089">
        <v>115</v>
      </c>
      <c r="C1089" t="s">
        <v>455</v>
      </c>
      <c r="D1089" s="1">
        <v>42676</v>
      </c>
      <c r="F1089">
        <v>2</v>
      </c>
      <c r="G1089">
        <v>25000</v>
      </c>
      <c r="H1089" t="s">
        <v>178</v>
      </c>
      <c r="J1089" t="s">
        <v>14</v>
      </c>
      <c r="K1089">
        <v>50</v>
      </c>
      <c r="L1089" t="s">
        <v>15</v>
      </c>
    </row>
    <row r="1090" spans="1:12">
      <c r="A1090" t="e">
        <f t="shared" ca="1" si="10"/>
        <v>#NAME?</v>
      </c>
      <c r="B1090">
        <v>115</v>
      </c>
      <c r="C1090" t="s">
        <v>455</v>
      </c>
      <c r="D1090" s="1">
        <v>42838</v>
      </c>
      <c r="F1090">
        <v>6</v>
      </c>
      <c r="G1090">
        <v>29620</v>
      </c>
      <c r="H1090" t="s">
        <v>460</v>
      </c>
      <c r="J1090" t="s">
        <v>14</v>
      </c>
      <c r="K1090">
        <v>50</v>
      </c>
      <c r="L1090" t="s">
        <v>15</v>
      </c>
    </row>
    <row r="1091" spans="1:12">
      <c r="A1091" t="e">
        <f ca="1">E00251510213921</f>
        <v>#NAME?</v>
      </c>
      <c r="B1091">
        <v>148</v>
      </c>
      <c r="C1091" t="s">
        <v>318</v>
      </c>
      <c r="D1091" s="1">
        <v>42756</v>
      </c>
      <c r="E1091">
        <v>4</v>
      </c>
      <c r="F1091">
        <v>3</v>
      </c>
      <c r="G1091">
        <v>34690</v>
      </c>
      <c r="H1091" t="s">
        <v>118</v>
      </c>
      <c r="J1091" t="s">
        <v>34</v>
      </c>
      <c r="K1091">
        <v>57</v>
      </c>
      <c r="L1091" t="s">
        <v>15</v>
      </c>
    </row>
    <row r="1092" spans="1:12">
      <c r="A1092" t="e">
        <f ca="1">E00251528958621</f>
        <v>#NAME?</v>
      </c>
      <c r="B1092">
        <v>295</v>
      </c>
      <c r="C1092" t="s">
        <v>435</v>
      </c>
      <c r="D1092" s="1">
        <v>42257</v>
      </c>
      <c r="F1092">
        <v>3</v>
      </c>
      <c r="G1092">
        <v>4019</v>
      </c>
      <c r="H1092" t="s">
        <v>26</v>
      </c>
      <c r="J1092" t="s">
        <v>14</v>
      </c>
      <c r="K1092">
        <v>63</v>
      </c>
      <c r="L1092" t="s">
        <v>15</v>
      </c>
    </row>
    <row r="1093" spans="1:12">
      <c r="A1093" t="e">
        <f ca="1">E00251528958621</f>
        <v>#NAME?</v>
      </c>
      <c r="B1093">
        <v>295</v>
      </c>
      <c r="C1093" t="s">
        <v>435</v>
      </c>
      <c r="D1093" s="1">
        <v>42913</v>
      </c>
      <c r="F1093">
        <v>1</v>
      </c>
      <c r="G1093">
        <v>29690</v>
      </c>
      <c r="H1093" t="s">
        <v>52</v>
      </c>
      <c r="J1093" t="s">
        <v>14</v>
      </c>
      <c r="K1093">
        <v>65</v>
      </c>
      <c r="L1093" t="s">
        <v>15</v>
      </c>
    </row>
    <row r="1094" spans="1:12">
      <c r="A1094" t="e">
        <f ca="1">E00251528958621</f>
        <v>#NAME?</v>
      </c>
      <c r="B1094">
        <v>295</v>
      </c>
      <c r="C1094" t="s">
        <v>435</v>
      </c>
      <c r="D1094" s="1">
        <v>42422</v>
      </c>
      <c r="F1094">
        <v>2</v>
      </c>
      <c r="G1094">
        <v>25000</v>
      </c>
      <c r="H1094" t="s">
        <v>178</v>
      </c>
      <c r="J1094" t="s">
        <v>14</v>
      </c>
      <c r="K1094">
        <v>64</v>
      </c>
      <c r="L1094" t="s">
        <v>15</v>
      </c>
    </row>
    <row r="1095" spans="1:12">
      <c r="A1095" t="e">
        <f ca="1">E00251432209721</f>
        <v>#NAME?</v>
      </c>
      <c r="B1095">
        <v>489</v>
      </c>
      <c r="C1095" t="s">
        <v>100</v>
      </c>
      <c r="D1095" s="1">
        <v>41351</v>
      </c>
      <c r="F1095">
        <v>1</v>
      </c>
      <c r="G1095">
        <v>57420</v>
      </c>
      <c r="H1095" t="s">
        <v>267</v>
      </c>
      <c r="J1095" t="s">
        <v>14</v>
      </c>
      <c r="K1095">
        <v>40</v>
      </c>
      <c r="L1095" t="s">
        <v>15</v>
      </c>
    </row>
    <row r="1096" spans="1:12">
      <c r="A1096" t="e">
        <f ca="1">E00251424802621</f>
        <v>#NAME?</v>
      </c>
      <c r="B1096">
        <v>115</v>
      </c>
      <c r="C1096" t="s">
        <v>455</v>
      </c>
      <c r="D1096" s="1">
        <v>42690</v>
      </c>
      <c r="F1096">
        <v>2</v>
      </c>
      <c r="G1096">
        <v>4019</v>
      </c>
      <c r="H1096" t="s">
        <v>26</v>
      </c>
      <c r="J1096" t="s">
        <v>14</v>
      </c>
      <c r="K1096">
        <v>50</v>
      </c>
      <c r="L1096" t="s">
        <v>15</v>
      </c>
    </row>
    <row r="1097" spans="1:12">
      <c r="A1097" t="e">
        <f ca="1">E00251424802621</f>
        <v>#NAME?</v>
      </c>
      <c r="B1097">
        <v>4941</v>
      </c>
      <c r="C1097" t="s">
        <v>357</v>
      </c>
      <c r="D1097" s="1">
        <v>42816</v>
      </c>
      <c r="F1097">
        <v>5</v>
      </c>
      <c r="G1097">
        <v>78057</v>
      </c>
      <c r="H1097" t="s">
        <v>140</v>
      </c>
      <c r="J1097" t="s">
        <v>14</v>
      </c>
      <c r="K1097">
        <v>50</v>
      </c>
      <c r="L1097" t="s">
        <v>22</v>
      </c>
    </row>
    <row r="1098" spans="1:12">
      <c r="A1098" t="e">
        <f ca="1">E00251424802621</f>
        <v>#NAME?</v>
      </c>
      <c r="B1098">
        <v>115</v>
      </c>
      <c r="C1098" t="s">
        <v>455</v>
      </c>
      <c r="D1098" s="1">
        <v>42852</v>
      </c>
      <c r="F1098">
        <v>6</v>
      </c>
      <c r="G1098">
        <v>25000</v>
      </c>
      <c r="H1098" t="s">
        <v>178</v>
      </c>
      <c r="J1098" t="s">
        <v>14</v>
      </c>
      <c r="K1098">
        <v>50</v>
      </c>
      <c r="L1098" t="s">
        <v>15</v>
      </c>
    </row>
    <row r="1099" spans="1:12">
      <c r="A1099" t="e">
        <f ca="1">E00251424802621</f>
        <v>#NAME?</v>
      </c>
      <c r="B1099">
        <v>4941</v>
      </c>
      <c r="C1099" t="s">
        <v>357</v>
      </c>
      <c r="D1099" s="1">
        <v>41593</v>
      </c>
      <c r="F1099">
        <v>2</v>
      </c>
      <c r="G1099">
        <v>25000</v>
      </c>
      <c r="H1099" t="s">
        <v>178</v>
      </c>
      <c r="J1099" t="s">
        <v>14</v>
      </c>
      <c r="K1099">
        <v>47</v>
      </c>
      <c r="L1099" t="s">
        <v>15</v>
      </c>
    </row>
    <row r="1100" spans="1:12">
      <c r="A1100" t="e">
        <f ca="1">E00251432209721</f>
        <v>#NAME?</v>
      </c>
      <c r="B1100">
        <v>489</v>
      </c>
      <c r="C1100" t="s">
        <v>100</v>
      </c>
      <c r="D1100" s="1">
        <v>41555</v>
      </c>
      <c r="F1100">
        <v>1</v>
      </c>
      <c r="G1100">
        <v>7804</v>
      </c>
      <c r="H1100" t="s">
        <v>43</v>
      </c>
      <c r="J1100" t="s">
        <v>14</v>
      </c>
      <c r="K1100">
        <v>40</v>
      </c>
      <c r="L1100" t="s">
        <v>22</v>
      </c>
    </row>
    <row r="1101" spans="1:12">
      <c r="A1101" t="e">
        <f ca="1">E00251513343121</f>
        <v>#NAME?</v>
      </c>
      <c r="B1101">
        <v>470</v>
      </c>
      <c r="C1101" t="s">
        <v>457</v>
      </c>
      <c r="D1101" s="1">
        <v>42934</v>
      </c>
      <c r="F1101">
        <v>2</v>
      </c>
      <c r="G1101">
        <v>2721</v>
      </c>
      <c r="H1101" t="s">
        <v>465</v>
      </c>
      <c r="J1101" t="s">
        <v>14</v>
      </c>
      <c r="K1101">
        <v>61</v>
      </c>
      <c r="L1101" t="s">
        <v>15</v>
      </c>
    </row>
    <row r="1102" spans="1:12">
      <c r="A1102" t="e">
        <f ca="1">E00251528958621</f>
        <v>#NAME?</v>
      </c>
      <c r="B1102">
        <v>295</v>
      </c>
      <c r="C1102" t="s">
        <v>435</v>
      </c>
      <c r="D1102" s="1">
        <v>42706</v>
      </c>
      <c r="F1102">
        <v>5</v>
      </c>
      <c r="G1102">
        <v>4019</v>
      </c>
      <c r="H1102" t="s">
        <v>26</v>
      </c>
      <c r="J1102" t="s">
        <v>14</v>
      </c>
      <c r="K1102">
        <v>65</v>
      </c>
      <c r="L1102" t="s">
        <v>15</v>
      </c>
    </row>
    <row r="1103" spans="1:12">
      <c r="A1103" t="e">
        <f ca="1">E00251528958621</f>
        <v>#NAME?</v>
      </c>
      <c r="B1103">
        <v>296</v>
      </c>
      <c r="C1103" t="s">
        <v>119</v>
      </c>
      <c r="D1103" s="1">
        <v>41667</v>
      </c>
      <c r="F1103">
        <v>1</v>
      </c>
      <c r="G1103">
        <v>71690</v>
      </c>
      <c r="H1103" t="s">
        <v>410</v>
      </c>
      <c r="J1103" t="s">
        <v>14</v>
      </c>
      <c r="K1103">
        <v>62</v>
      </c>
      <c r="L1103" t="s">
        <v>15</v>
      </c>
    </row>
    <row r="1104" spans="1:12">
      <c r="A1104" t="e">
        <f ca="1">E00251528958621</f>
        <v>#NAME?</v>
      </c>
      <c r="B1104">
        <v>296</v>
      </c>
      <c r="C1104" t="s">
        <v>119</v>
      </c>
      <c r="D1104" s="1">
        <v>41736</v>
      </c>
      <c r="F1104">
        <v>3</v>
      </c>
      <c r="G1104">
        <v>4019</v>
      </c>
      <c r="H1104" t="s">
        <v>26</v>
      </c>
      <c r="J1104" t="s">
        <v>14</v>
      </c>
      <c r="K1104">
        <v>62</v>
      </c>
      <c r="L1104" t="s">
        <v>15</v>
      </c>
    </row>
    <row r="1105" spans="1:12">
      <c r="A1105" t="e">
        <f ca="1">E00251424802621</f>
        <v>#NAME?</v>
      </c>
      <c r="B1105">
        <v>4941</v>
      </c>
      <c r="C1105" t="s">
        <v>357</v>
      </c>
      <c r="D1105" s="1">
        <v>42891</v>
      </c>
      <c r="F1105">
        <v>2</v>
      </c>
      <c r="G1105">
        <v>29620</v>
      </c>
      <c r="H1105" t="s">
        <v>460</v>
      </c>
      <c r="J1105" t="s">
        <v>14</v>
      </c>
      <c r="K1105">
        <v>51</v>
      </c>
      <c r="L1105" t="s">
        <v>15</v>
      </c>
    </row>
    <row r="1106" spans="1:12">
      <c r="A1106" t="e">
        <f ca="1">E00251424802621</f>
        <v>#NAME?</v>
      </c>
      <c r="B1106">
        <v>4941</v>
      </c>
      <c r="C1106" t="s">
        <v>357</v>
      </c>
      <c r="D1106" s="1">
        <v>42940</v>
      </c>
      <c r="F1106">
        <v>4</v>
      </c>
      <c r="G1106">
        <v>4019</v>
      </c>
      <c r="H1106" t="s">
        <v>26</v>
      </c>
      <c r="J1106" t="s">
        <v>14</v>
      </c>
      <c r="K1106">
        <v>51</v>
      </c>
      <c r="L1106" t="s">
        <v>15</v>
      </c>
    </row>
    <row r="1107" spans="1:12">
      <c r="A1107" t="e">
        <f ca="1">E00251424802621</f>
        <v>#NAME?</v>
      </c>
      <c r="B1107">
        <v>4941</v>
      </c>
      <c r="C1107" t="s">
        <v>357</v>
      </c>
      <c r="D1107" s="1">
        <v>42940</v>
      </c>
      <c r="F1107">
        <v>5</v>
      </c>
      <c r="G1107">
        <v>27800</v>
      </c>
      <c r="H1107" t="s">
        <v>145</v>
      </c>
      <c r="J1107" t="s">
        <v>14</v>
      </c>
      <c r="K1107">
        <v>51</v>
      </c>
      <c r="L1107" t="s">
        <v>15</v>
      </c>
    </row>
    <row r="1108" spans="1:12">
      <c r="A1108" t="e">
        <f ca="1">E00251616253621</f>
        <v>#NAME?</v>
      </c>
      <c r="B1108">
        <v>486</v>
      </c>
      <c r="C1108" t="s">
        <v>340</v>
      </c>
      <c r="D1108" s="1">
        <v>42746</v>
      </c>
      <c r="F1108">
        <v>1</v>
      </c>
      <c r="G1108">
        <v>7231</v>
      </c>
      <c r="H1108" t="s">
        <v>128</v>
      </c>
      <c r="J1108" t="s">
        <v>14</v>
      </c>
      <c r="K1108">
        <v>45</v>
      </c>
      <c r="L1108" t="s">
        <v>15</v>
      </c>
    </row>
    <row r="1109" spans="1:12">
      <c r="A1109" t="e">
        <f ca="1">E00251616253621</f>
        <v>#NAME?</v>
      </c>
      <c r="B1109">
        <v>486</v>
      </c>
      <c r="C1109" t="s">
        <v>340</v>
      </c>
      <c r="D1109" s="1">
        <v>42754</v>
      </c>
      <c r="F1109">
        <v>2</v>
      </c>
      <c r="G1109">
        <v>7231</v>
      </c>
      <c r="H1109" t="s">
        <v>128</v>
      </c>
      <c r="J1109" t="s">
        <v>14</v>
      </c>
      <c r="K1109">
        <v>45</v>
      </c>
      <c r="L1109" t="s">
        <v>15</v>
      </c>
    </row>
    <row r="1110" spans="1:12">
      <c r="A1110" t="e">
        <f ca="1">E00251528958621</f>
        <v>#NAME?</v>
      </c>
      <c r="B1110">
        <v>296</v>
      </c>
      <c r="C1110" t="s">
        <v>119</v>
      </c>
      <c r="D1110" s="1">
        <v>41823</v>
      </c>
      <c r="F1110">
        <v>2</v>
      </c>
      <c r="G1110">
        <v>4019</v>
      </c>
      <c r="H1110" t="s">
        <v>26</v>
      </c>
      <c r="J1110" t="s">
        <v>14</v>
      </c>
      <c r="K1110">
        <v>62</v>
      </c>
      <c r="L1110" t="s">
        <v>15</v>
      </c>
    </row>
    <row r="1111" spans="1:12">
      <c r="A1111" t="e">
        <f ca="1">E00251513343121</f>
        <v>#NAME?</v>
      </c>
      <c r="B1111">
        <v>470</v>
      </c>
      <c r="C1111" t="s">
        <v>457</v>
      </c>
      <c r="D1111" s="1">
        <v>42311</v>
      </c>
      <c r="F1111">
        <v>2</v>
      </c>
      <c r="G1111">
        <v>7291</v>
      </c>
      <c r="H1111" t="s">
        <v>163</v>
      </c>
      <c r="J1111" t="s">
        <v>14</v>
      </c>
      <c r="K1111">
        <v>59</v>
      </c>
      <c r="L1111" t="s">
        <v>15</v>
      </c>
    </row>
    <row r="1112" spans="1:12">
      <c r="A1112" t="e">
        <f ca="1">E00251513343121</f>
        <v>#NAME?</v>
      </c>
      <c r="B1112">
        <v>470</v>
      </c>
      <c r="C1112" t="s">
        <v>457</v>
      </c>
      <c r="D1112" s="1">
        <v>42726</v>
      </c>
      <c r="F1112">
        <v>1</v>
      </c>
      <c r="G1112">
        <v>6202</v>
      </c>
      <c r="H1112" t="s">
        <v>466</v>
      </c>
      <c r="J1112" t="s">
        <v>14</v>
      </c>
      <c r="K1112">
        <v>60</v>
      </c>
      <c r="L1112" t="s">
        <v>15</v>
      </c>
    </row>
    <row r="1113" spans="1:12">
      <c r="A1113" t="e">
        <f ca="1">E00251513343121</f>
        <v>#NAME?</v>
      </c>
      <c r="B1113">
        <v>470</v>
      </c>
      <c r="C1113" t="s">
        <v>457</v>
      </c>
      <c r="D1113" s="1">
        <v>42794</v>
      </c>
      <c r="F1113">
        <v>1</v>
      </c>
      <c r="G1113">
        <v>7291</v>
      </c>
      <c r="H1113" t="s">
        <v>163</v>
      </c>
      <c r="J1113" t="s">
        <v>14</v>
      </c>
      <c r="K1113">
        <v>60</v>
      </c>
      <c r="L1113" t="s">
        <v>15</v>
      </c>
    </row>
    <row r="1114" spans="1:12">
      <c r="A1114" t="e">
        <f ca="1">E00251513343121</f>
        <v>#NAME?</v>
      </c>
      <c r="B1114">
        <v>470</v>
      </c>
      <c r="C1114" t="s">
        <v>457</v>
      </c>
      <c r="D1114" s="1">
        <v>42828</v>
      </c>
      <c r="F1114">
        <v>2</v>
      </c>
      <c r="G1114">
        <v>30000</v>
      </c>
      <c r="H1114" t="s">
        <v>144</v>
      </c>
      <c r="J1114" t="s">
        <v>14</v>
      </c>
      <c r="K1114">
        <v>60</v>
      </c>
      <c r="L1114" t="s">
        <v>15</v>
      </c>
    </row>
    <row r="1115" spans="1:12">
      <c r="A1115" t="e">
        <f ca="1">E00251518891821</f>
        <v>#NAME?</v>
      </c>
      <c r="B1115">
        <v>292</v>
      </c>
      <c r="C1115" t="s">
        <v>467</v>
      </c>
      <c r="D1115" s="1">
        <v>41339</v>
      </c>
      <c r="F1115">
        <v>3</v>
      </c>
      <c r="G1115">
        <v>7262</v>
      </c>
      <c r="H1115" t="s">
        <v>198</v>
      </c>
      <c r="J1115" t="s">
        <v>14</v>
      </c>
      <c r="K1115">
        <v>45</v>
      </c>
      <c r="L1115" t="s">
        <v>15</v>
      </c>
    </row>
    <row r="1116" spans="1:12">
      <c r="A1116" t="e">
        <f ca="1">E00251513343121</f>
        <v>#NAME?</v>
      </c>
      <c r="B1116">
        <v>718</v>
      </c>
      <c r="C1116" t="s">
        <v>32</v>
      </c>
      <c r="D1116" s="1">
        <v>41281</v>
      </c>
      <c r="E1116">
        <v>1</v>
      </c>
      <c r="F1116">
        <v>5</v>
      </c>
      <c r="G1116">
        <v>2449</v>
      </c>
      <c r="H1116" t="s">
        <v>53</v>
      </c>
      <c r="J1116" t="s">
        <v>34</v>
      </c>
      <c r="K1116">
        <v>56</v>
      </c>
      <c r="L1116" t="s">
        <v>15</v>
      </c>
    </row>
    <row r="1117" spans="1:12">
      <c r="A1117" t="e">
        <f ca="1">E00251518891821</f>
        <v>#NAME?</v>
      </c>
      <c r="B1117">
        <v>1791</v>
      </c>
      <c r="C1117" t="s">
        <v>468</v>
      </c>
      <c r="D1117" s="1">
        <v>40975</v>
      </c>
      <c r="F1117">
        <v>1</v>
      </c>
      <c r="G1117">
        <v>78900</v>
      </c>
      <c r="H1117" t="s">
        <v>79</v>
      </c>
      <c r="J1117" t="s">
        <v>14</v>
      </c>
      <c r="K1117">
        <v>44</v>
      </c>
      <c r="L1117" t="s">
        <v>22</v>
      </c>
    </row>
    <row r="1118" spans="1:12">
      <c r="A1118" t="e">
        <f ca="1">E00251513343121</f>
        <v>#NAME?</v>
      </c>
      <c r="B1118">
        <v>470</v>
      </c>
      <c r="C1118" t="s">
        <v>457</v>
      </c>
      <c r="D1118" s="1">
        <v>42030</v>
      </c>
      <c r="F1118">
        <v>2</v>
      </c>
      <c r="G1118">
        <v>2750</v>
      </c>
      <c r="H1118" t="s">
        <v>114</v>
      </c>
      <c r="J1118" t="s">
        <v>14</v>
      </c>
      <c r="K1118">
        <v>58</v>
      </c>
      <c r="L1118" t="s">
        <v>15</v>
      </c>
    </row>
    <row r="1119" spans="1:12">
      <c r="A1119" t="e">
        <f ca="1">E00251510213921</f>
        <v>#NAME?</v>
      </c>
      <c r="B1119">
        <v>165</v>
      </c>
      <c r="C1119" t="s">
        <v>461</v>
      </c>
      <c r="D1119" s="1">
        <v>42752</v>
      </c>
      <c r="F1119">
        <v>1</v>
      </c>
      <c r="G1119">
        <v>4871</v>
      </c>
      <c r="H1119" t="s">
        <v>125</v>
      </c>
      <c r="J1119" t="s">
        <v>14</v>
      </c>
      <c r="K1119">
        <v>57</v>
      </c>
      <c r="L1119" t="s">
        <v>15</v>
      </c>
    </row>
    <row r="1120" spans="1:12">
      <c r="A1120" t="e">
        <f ca="1">E00251510213921</f>
        <v>#NAME?</v>
      </c>
      <c r="B1120">
        <v>165</v>
      </c>
      <c r="C1120" t="s">
        <v>461</v>
      </c>
      <c r="D1120" s="1">
        <v>42913</v>
      </c>
      <c r="F1120">
        <v>1</v>
      </c>
      <c r="G1120">
        <v>8058</v>
      </c>
      <c r="H1120" t="s">
        <v>469</v>
      </c>
      <c r="J1120" t="s">
        <v>14</v>
      </c>
      <c r="K1120">
        <v>57</v>
      </c>
      <c r="L1120" t="s">
        <v>15</v>
      </c>
    </row>
    <row r="1121" spans="1:12">
      <c r="A1121" t="e">
        <f ca="1">E00251513270121</f>
        <v>#NAME?</v>
      </c>
      <c r="B1121">
        <v>446</v>
      </c>
      <c r="C1121" t="s">
        <v>94</v>
      </c>
      <c r="D1121" s="1">
        <v>41725</v>
      </c>
      <c r="F1121">
        <v>1</v>
      </c>
      <c r="G1121">
        <v>7869</v>
      </c>
      <c r="H1121" t="s">
        <v>470</v>
      </c>
      <c r="J1121" t="s">
        <v>14</v>
      </c>
      <c r="K1121">
        <v>44</v>
      </c>
      <c r="L1121" t="s">
        <v>22</v>
      </c>
    </row>
    <row r="1122" spans="1:12">
      <c r="A1122" t="e">
        <f ca="1">E00251513270121</f>
        <v>#NAME?</v>
      </c>
      <c r="B1122">
        <v>482</v>
      </c>
      <c r="C1122" t="s">
        <v>471</v>
      </c>
      <c r="D1122" s="1">
        <v>42804</v>
      </c>
      <c r="F1122">
        <v>1</v>
      </c>
      <c r="G1122">
        <v>27800</v>
      </c>
      <c r="H1122" t="s">
        <v>145</v>
      </c>
      <c r="J1122" t="s">
        <v>14</v>
      </c>
      <c r="K1122">
        <v>47</v>
      </c>
      <c r="L1122" t="s">
        <v>15</v>
      </c>
    </row>
    <row r="1123" spans="1:12">
      <c r="A1123" t="e">
        <f ca="1">E00251510213921</f>
        <v>#NAME?</v>
      </c>
      <c r="B1123">
        <v>4893</v>
      </c>
      <c r="C1123" t="s">
        <v>426</v>
      </c>
      <c r="D1123" s="1">
        <v>41737</v>
      </c>
      <c r="F1123">
        <v>1</v>
      </c>
      <c r="G1123">
        <v>4019</v>
      </c>
      <c r="H1123" t="s">
        <v>26</v>
      </c>
      <c r="I1123" t="s">
        <v>148</v>
      </c>
      <c r="J1123" t="s">
        <v>57</v>
      </c>
      <c r="K1123">
        <v>54</v>
      </c>
      <c r="L1123" t="s">
        <v>15</v>
      </c>
    </row>
    <row r="1124" spans="1:12">
      <c r="A1124" t="e">
        <f ca="1">E00251513343121</f>
        <v>#NAME?</v>
      </c>
      <c r="B1124">
        <v>470</v>
      </c>
      <c r="C1124" t="s">
        <v>457</v>
      </c>
      <c r="D1124" s="1">
        <v>42313</v>
      </c>
      <c r="F1124">
        <v>3</v>
      </c>
      <c r="G1124">
        <v>7831</v>
      </c>
      <c r="H1124" t="s">
        <v>274</v>
      </c>
      <c r="J1124" t="s">
        <v>14</v>
      </c>
      <c r="K1124">
        <v>59</v>
      </c>
      <c r="L1124" t="s">
        <v>22</v>
      </c>
    </row>
    <row r="1125" spans="1:12">
      <c r="A1125" t="e">
        <f ca="1">E00251513343121</f>
        <v>#NAME?</v>
      </c>
      <c r="B1125">
        <v>470</v>
      </c>
      <c r="C1125" t="s">
        <v>457</v>
      </c>
      <c r="D1125" s="1">
        <v>42633</v>
      </c>
      <c r="F1125">
        <v>1</v>
      </c>
      <c r="G1125">
        <v>30000</v>
      </c>
      <c r="H1125" t="s">
        <v>144</v>
      </c>
      <c r="J1125" t="s">
        <v>14</v>
      </c>
      <c r="K1125">
        <v>60</v>
      </c>
      <c r="L1125" t="s">
        <v>15</v>
      </c>
    </row>
    <row r="1126" spans="1:12">
      <c r="A1126" t="e">
        <f ca="1">E00251510213921</f>
        <v>#NAME?</v>
      </c>
      <c r="B1126">
        <v>165</v>
      </c>
      <c r="C1126" t="s">
        <v>461</v>
      </c>
      <c r="D1126" s="1">
        <v>42550</v>
      </c>
      <c r="F1126">
        <v>1</v>
      </c>
      <c r="G1126">
        <v>4019</v>
      </c>
      <c r="H1126" t="s">
        <v>26</v>
      </c>
      <c r="J1126" t="s">
        <v>14</v>
      </c>
      <c r="K1126">
        <v>56</v>
      </c>
      <c r="L1126" t="s">
        <v>15</v>
      </c>
    </row>
    <row r="1127" spans="1:12">
      <c r="A1127" t="e">
        <f ca="1">E00251513343121</f>
        <v>#NAME?</v>
      </c>
      <c r="B1127">
        <v>470</v>
      </c>
      <c r="C1127" t="s">
        <v>457</v>
      </c>
      <c r="D1127" s="1">
        <v>41166</v>
      </c>
      <c r="F1127">
        <v>1</v>
      </c>
      <c r="G1127">
        <v>78900</v>
      </c>
      <c r="H1127" t="s">
        <v>79</v>
      </c>
      <c r="J1127" t="s">
        <v>14</v>
      </c>
      <c r="K1127">
        <v>56</v>
      </c>
      <c r="L1127" t="s">
        <v>22</v>
      </c>
    </row>
    <row r="1128" spans="1:12">
      <c r="A1128" t="e">
        <f ca="1">E00251513343121</f>
        <v>#NAME?</v>
      </c>
      <c r="B1128">
        <v>470</v>
      </c>
      <c r="C1128" t="s">
        <v>457</v>
      </c>
      <c r="D1128" s="1">
        <v>41456</v>
      </c>
      <c r="F1128">
        <v>2</v>
      </c>
      <c r="G1128">
        <v>2459</v>
      </c>
      <c r="H1128" t="s">
        <v>472</v>
      </c>
      <c r="J1128" t="s">
        <v>14</v>
      </c>
      <c r="K1128">
        <v>57</v>
      </c>
      <c r="L1128" t="s">
        <v>15</v>
      </c>
    </row>
    <row r="1129" spans="1:12">
      <c r="A1129" t="e">
        <f ca="1">E00251518891821</f>
        <v>#NAME?</v>
      </c>
      <c r="B1129">
        <v>294</v>
      </c>
      <c r="C1129" t="s">
        <v>61</v>
      </c>
      <c r="D1129" s="1">
        <v>41600</v>
      </c>
      <c r="F1129">
        <v>6</v>
      </c>
      <c r="G1129">
        <v>2724</v>
      </c>
      <c r="H1129" t="s">
        <v>73</v>
      </c>
      <c r="J1129" t="s">
        <v>14</v>
      </c>
      <c r="K1129">
        <v>46</v>
      </c>
      <c r="L1129" t="s">
        <v>15</v>
      </c>
    </row>
    <row r="1130" spans="1:12">
      <c r="A1130" t="e">
        <f ca="1">E00251513270121</f>
        <v>#NAME?</v>
      </c>
      <c r="B1130">
        <v>446</v>
      </c>
      <c r="C1130" t="s">
        <v>94</v>
      </c>
      <c r="D1130" s="1">
        <v>41003</v>
      </c>
      <c r="F1130">
        <v>1</v>
      </c>
      <c r="G1130">
        <v>4779</v>
      </c>
      <c r="H1130" t="s">
        <v>231</v>
      </c>
      <c r="J1130" t="s">
        <v>14</v>
      </c>
      <c r="K1130">
        <v>42</v>
      </c>
      <c r="L1130" t="s">
        <v>15</v>
      </c>
    </row>
    <row r="1131" spans="1:12">
      <c r="A1131" t="e">
        <f ca="1">E00251513343121</f>
        <v>#NAME?</v>
      </c>
      <c r="B1131">
        <v>470</v>
      </c>
      <c r="C1131" t="s">
        <v>457</v>
      </c>
      <c r="D1131" s="1">
        <v>42030</v>
      </c>
      <c r="F1131">
        <v>1</v>
      </c>
      <c r="G1131">
        <v>2859</v>
      </c>
      <c r="H1131" t="s">
        <v>362</v>
      </c>
      <c r="J1131" t="s">
        <v>14</v>
      </c>
      <c r="K1131">
        <v>58</v>
      </c>
      <c r="L1131" t="s">
        <v>15</v>
      </c>
    </row>
    <row r="1132" spans="1:12">
      <c r="A1132" t="e">
        <f ca="1">E00251513343121</f>
        <v>#NAME?</v>
      </c>
      <c r="B1132">
        <v>470</v>
      </c>
      <c r="C1132" t="s">
        <v>457</v>
      </c>
      <c r="D1132" s="1">
        <v>42080</v>
      </c>
      <c r="F1132">
        <v>5</v>
      </c>
      <c r="G1132">
        <v>84210</v>
      </c>
      <c r="H1132" t="s">
        <v>473</v>
      </c>
      <c r="J1132" t="s">
        <v>14</v>
      </c>
      <c r="K1132">
        <v>58</v>
      </c>
      <c r="L1132" t="s">
        <v>15</v>
      </c>
    </row>
    <row r="1133" spans="1:12">
      <c r="A1133" t="e">
        <f ca="1">E00251513343121</f>
        <v>#NAME?</v>
      </c>
      <c r="B1133">
        <v>470</v>
      </c>
      <c r="C1133" t="s">
        <v>457</v>
      </c>
      <c r="D1133" s="1">
        <v>42863</v>
      </c>
      <c r="F1133">
        <v>3</v>
      </c>
      <c r="G1133">
        <v>2720</v>
      </c>
      <c r="H1133" t="s">
        <v>65</v>
      </c>
      <c r="J1133" t="s">
        <v>14</v>
      </c>
      <c r="K1133">
        <v>61</v>
      </c>
      <c r="L1133" t="s">
        <v>15</v>
      </c>
    </row>
    <row r="1134" spans="1:12">
      <c r="A1134" t="e">
        <f ca="1">E00251510213921</f>
        <v>#NAME?</v>
      </c>
      <c r="B1134">
        <v>165</v>
      </c>
      <c r="C1134" t="s">
        <v>461</v>
      </c>
      <c r="D1134" s="1">
        <v>42949</v>
      </c>
      <c r="F1134">
        <v>2</v>
      </c>
      <c r="G1134">
        <v>71940</v>
      </c>
      <c r="H1134" t="s">
        <v>135</v>
      </c>
      <c r="J1134" t="s">
        <v>14</v>
      </c>
      <c r="K1134">
        <v>57</v>
      </c>
      <c r="L1134" t="s">
        <v>15</v>
      </c>
    </row>
    <row r="1135" spans="1:12">
      <c r="A1135" t="e">
        <f ca="1">E00251513270121</f>
        <v>#NAME?</v>
      </c>
      <c r="B1135">
        <v>482</v>
      </c>
      <c r="C1135" t="s">
        <v>471</v>
      </c>
      <c r="D1135" s="1">
        <v>42405</v>
      </c>
      <c r="F1135">
        <v>1</v>
      </c>
      <c r="G1135">
        <v>4019</v>
      </c>
      <c r="H1135" t="s">
        <v>26</v>
      </c>
      <c r="J1135" t="s">
        <v>14</v>
      </c>
      <c r="K1135">
        <v>46</v>
      </c>
      <c r="L1135" t="s">
        <v>15</v>
      </c>
    </row>
    <row r="1136" spans="1:12">
      <c r="A1136" t="e">
        <f ca="1">E00251513343121</f>
        <v>#NAME?</v>
      </c>
      <c r="B1136">
        <v>470</v>
      </c>
      <c r="C1136" t="s">
        <v>457</v>
      </c>
      <c r="D1136" s="1">
        <v>42313</v>
      </c>
      <c r="F1136">
        <v>2</v>
      </c>
      <c r="G1136">
        <v>2720</v>
      </c>
      <c r="H1136" t="s">
        <v>65</v>
      </c>
      <c r="J1136" t="s">
        <v>14</v>
      </c>
      <c r="K1136">
        <v>59</v>
      </c>
      <c r="L1136" t="s">
        <v>15</v>
      </c>
    </row>
    <row r="1137" spans="1:12">
      <c r="A1137" t="e">
        <f ca="1">E00251513343121</f>
        <v>#NAME?</v>
      </c>
      <c r="B1137">
        <v>470</v>
      </c>
      <c r="C1137" t="s">
        <v>457</v>
      </c>
      <c r="D1137" s="1">
        <v>42633</v>
      </c>
      <c r="F1137">
        <v>2</v>
      </c>
      <c r="G1137">
        <v>61172</v>
      </c>
      <c r="H1137" t="s">
        <v>48</v>
      </c>
      <c r="J1137" t="s">
        <v>14</v>
      </c>
      <c r="K1137">
        <v>60</v>
      </c>
      <c r="L1137" t="s">
        <v>15</v>
      </c>
    </row>
    <row r="1138" spans="1:12">
      <c r="A1138" t="e">
        <f ca="1">E00251513343121</f>
        <v>#NAME?</v>
      </c>
      <c r="B1138">
        <v>470</v>
      </c>
      <c r="C1138" t="s">
        <v>457</v>
      </c>
      <c r="D1138" s="1">
        <v>42695</v>
      </c>
      <c r="F1138">
        <v>1</v>
      </c>
      <c r="G1138">
        <v>30000</v>
      </c>
      <c r="H1138" t="s">
        <v>144</v>
      </c>
      <c r="J1138" t="s">
        <v>14</v>
      </c>
      <c r="K1138">
        <v>60</v>
      </c>
      <c r="L1138" t="s">
        <v>15</v>
      </c>
    </row>
    <row r="1139" spans="1:12">
      <c r="A1139" t="e">
        <f ca="1">E00251439955221</f>
        <v>#NAME?</v>
      </c>
      <c r="B1139">
        <v>438</v>
      </c>
      <c r="C1139" t="s">
        <v>474</v>
      </c>
      <c r="D1139" s="1">
        <v>42783</v>
      </c>
      <c r="F1139">
        <v>1</v>
      </c>
      <c r="G1139">
        <v>7242</v>
      </c>
      <c r="H1139" t="s">
        <v>93</v>
      </c>
      <c r="J1139" t="s">
        <v>14</v>
      </c>
      <c r="K1139">
        <v>53</v>
      </c>
      <c r="L1139" t="s">
        <v>15</v>
      </c>
    </row>
    <row r="1140" spans="1:12">
      <c r="A1140" t="e">
        <f ca="1">E00251513343121</f>
        <v>#NAME?</v>
      </c>
      <c r="B1140">
        <v>470</v>
      </c>
      <c r="C1140" t="s">
        <v>457</v>
      </c>
      <c r="D1140" s="1">
        <v>42080</v>
      </c>
      <c r="F1140">
        <v>3</v>
      </c>
      <c r="G1140">
        <v>2448</v>
      </c>
      <c r="H1140" t="s">
        <v>19</v>
      </c>
      <c r="J1140" t="s">
        <v>14</v>
      </c>
      <c r="K1140">
        <v>58</v>
      </c>
      <c r="L1140" t="s">
        <v>15</v>
      </c>
    </row>
    <row r="1141" spans="1:12">
      <c r="A1141" t="e">
        <f ca="1">E00251432427221</f>
        <v>#NAME?</v>
      </c>
      <c r="B1141">
        <v>6156</v>
      </c>
      <c r="C1141" t="s">
        <v>352</v>
      </c>
      <c r="D1141" s="1">
        <v>42478</v>
      </c>
      <c r="F1141">
        <v>3</v>
      </c>
      <c r="G1141">
        <v>40599</v>
      </c>
      <c r="H1141" t="s">
        <v>475</v>
      </c>
      <c r="J1141" t="s">
        <v>14</v>
      </c>
      <c r="K1141">
        <v>48</v>
      </c>
      <c r="L1141" t="s">
        <v>15</v>
      </c>
    </row>
    <row r="1142" spans="1:12">
      <c r="A1142" t="e">
        <f ca="1">E00251424013321</f>
        <v>#NAME?</v>
      </c>
      <c r="B1142">
        <v>100</v>
      </c>
      <c r="C1142" t="s">
        <v>54</v>
      </c>
      <c r="D1142" s="1">
        <v>42572</v>
      </c>
      <c r="F1142">
        <v>1</v>
      </c>
      <c r="G1142">
        <v>9248</v>
      </c>
      <c r="H1142" t="s">
        <v>476</v>
      </c>
      <c r="I1142" t="s">
        <v>56</v>
      </c>
      <c r="J1142" t="s">
        <v>57</v>
      </c>
      <c r="K1142">
        <v>48</v>
      </c>
      <c r="L1142" t="s">
        <v>15</v>
      </c>
    </row>
    <row r="1143" spans="1:12">
      <c r="A1143" t="e">
        <f ca="1">E00251439955221</f>
        <v>#NAME?</v>
      </c>
      <c r="B1143">
        <v>438</v>
      </c>
      <c r="C1143" t="s">
        <v>474</v>
      </c>
      <c r="D1143" s="1">
        <v>41733</v>
      </c>
      <c r="F1143">
        <v>4</v>
      </c>
      <c r="G1143">
        <v>7350</v>
      </c>
      <c r="H1143" t="s">
        <v>192</v>
      </c>
      <c r="J1143" t="s">
        <v>14</v>
      </c>
      <c r="K1143">
        <v>50</v>
      </c>
      <c r="L1143" t="s">
        <v>15</v>
      </c>
    </row>
    <row r="1144" spans="1:12">
      <c r="A1144" t="e">
        <f ca="1">E00251439955221</f>
        <v>#NAME?</v>
      </c>
      <c r="B1144">
        <v>438</v>
      </c>
      <c r="C1144" t="s">
        <v>474</v>
      </c>
      <c r="D1144" s="1">
        <v>41738</v>
      </c>
      <c r="F1144">
        <v>1</v>
      </c>
      <c r="G1144">
        <v>5997</v>
      </c>
      <c r="H1144" t="s">
        <v>374</v>
      </c>
      <c r="J1144" t="s">
        <v>14</v>
      </c>
      <c r="K1144">
        <v>50</v>
      </c>
      <c r="L1144" t="s">
        <v>15</v>
      </c>
    </row>
    <row r="1145" spans="1:12">
      <c r="A1145" t="e">
        <f ca="1">E00251439955221</f>
        <v>#NAME?</v>
      </c>
      <c r="B1145">
        <v>438</v>
      </c>
      <c r="C1145" t="s">
        <v>474</v>
      </c>
      <c r="D1145" s="1">
        <v>41873</v>
      </c>
      <c r="F1145">
        <v>1</v>
      </c>
      <c r="G1145">
        <v>4372</v>
      </c>
      <c r="H1145" t="s">
        <v>477</v>
      </c>
      <c r="J1145" t="s">
        <v>14</v>
      </c>
      <c r="K1145">
        <v>51</v>
      </c>
      <c r="L1145" t="s">
        <v>15</v>
      </c>
    </row>
    <row r="1146" spans="1:12">
      <c r="A1146" t="e">
        <f ca="1">E00251513343121</f>
        <v>#NAME?</v>
      </c>
      <c r="B1146">
        <v>470</v>
      </c>
      <c r="C1146" t="s">
        <v>457</v>
      </c>
      <c r="D1146" s="1">
        <v>42661</v>
      </c>
      <c r="F1146">
        <v>2</v>
      </c>
      <c r="G1146">
        <v>7291</v>
      </c>
      <c r="H1146" t="s">
        <v>163</v>
      </c>
      <c r="J1146" t="s">
        <v>14</v>
      </c>
      <c r="K1146">
        <v>60</v>
      </c>
      <c r="L1146" t="s">
        <v>15</v>
      </c>
    </row>
    <row r="1147" spans="1:12">
      <c r="A1147" t="e">
        <f ca="1">E00251439955221</f>
        <v>#NAME?</v>
      </c>
      <c r="B1147">
        <v>438</v>
      </c>
      <c r="C1147" t="s">
        <v>474</v>
      </c>
      <c r="D1147" s="1">
        <v>41656</v>
      </c>
      <c r="F1147">
        <v>1</v>
      </c>
      <c r="G1147">
        <v>7262</v>
      </c>
      <c r="H1147" t="s">
        <v>198</v>
      </c>
      <c r="J1147" t="s">
        <v>14</v>
      </c>
      <c r="K1147">
        <v>50</v>
      </c>
      <c r="L1147" t="s">
        <v>15</v>
      </c>
    </row>
    <row r="1148" spans="1:12">
      <c r="A1148" t="e">
        <f ca="1">E00251439554421</f>
        <v>#NAME?</v>
      </c>
      <c r="B1148">
        <v>1786</v>
      </c>
      <c r="C1148" t="s">
        <v>37</v>
      </c>
      <c r="D1148" s="1">
        <v>42795</v>
      </c>
      <c r="F1148">
        <v>2</v>
      </c>
      <c r="G1148">
        <v>6929</v>
      </c>
      <c r="H1148" t="s">
        <v>36</v>
      </c>
      <c r="J1148" t="s">
        <v>14</v>
      </c>
      <c r="K1148">
        <v>54</v>
      </c>
      <c r="L1148" t="s">
        <v>15</v>
      </c>
    </row>
    <row r="1149" spans="1:12">
      <c r="A1149" t="e">
        <f ca="1">E00251510213921</f>
        <v>#NAME?</v>
      </c>
      <c r="B1149">
        <v>165</v>
      </c>
      <c r="C1149" t="s">
        <v>461</v>
      </c>
      <c r="D1149" s="1">
        <v>41618</v>
      </c>
      <c r="F1149">
        <v>2</v>
      </c>
      <c r="G1149">
        <v>4019</v>
      </c>
      <c r="H1149" t="s">
        <v>26</v>
      </c>
      <c r="J1149" t="s">
        <v>14</v>
      </c>
      <c r="K1149">
        <v>54</v>
      </c>
      <c r="L1149" t="s">
        <v>15</v>
      </c>
    </row>
    <row r="1150" spans="1:12">
      <c r="A1150" t="e">
        <f ca="1">E00251510213921</f>
        <v>#NAME?</v>
      </c>
      <c r="B1150">
        <v>165</v>
      </c>
      <c r="C1150" t="s">
        <v>461</v>
      </c>
      <c r="D1150" s="1">
        <v>42492</v>
      </c>
      <c r="F1150">
        <v>2</v>
      </c>
      <c r="G1150">
        <v>4019</v>
      </c>
      <c r="H1150" t="s">
        <v>26</v>
      </c>
      <c r="J1150" t="s">
        <v>14</v>
      </c>
      <c r="K1150">
        <v>56</v>
      </c>
      <c r="L1150" t="s">
        <v>15</v>
      </c>
    </row>
    <row r="1151" spans="1:12">
      <c r="A1151" t="e">
        <f ca="1">E00251513343121</f>
        <v>#NAME?</v>
      </c>
      <c r="B1151">
        <v>470</v>
      </c>
      <c r="C1151" t="s">
        <v>457</v>
      </c>
      <c r="D1151" s="1">
        <v>41260</v>
      </c>
      <c r="F1151">
        <v>1</v>
      </c>
      <c r="G1151">
        <v>2459</v>
      </c>
      <c r="H1151" t="s">
        <v>472</v>
      </c>
      <c r="J1151" t="s">
        <v>14</v>
      </c>
      <c r="K1151">
        <v>56</v>
      </c>
      <c r="L1151" t="s">
        <v>15</v>
      </c>
    </row>
    <row r="1152" spans="1:12">
      <c r="A1152" t="e">
        <f ca="1">E00251617695721</f>
        <v>#NAME?</v>
      </c>
      <c r="B1152">
        <v>495</v>
      </c>
      <c r="C1152" t="s">
        <v>347</v>
      </c>
      <c r="D1152" s="1">
        <v>41551</v>
      </c>
      <c r="F1152">
        <v>2</v>
      </c>
      <c r="G1152">
        <v>4019</v>
      </c>
      <c r="H1152" t="s">
        <v>26</v>
      </c>
      <c r="J1152" t="s">
        <v>14</v>
      </c>
      <c r="K1152">
        <v>63</v>
      </c>
      <c r="L1152" t="s">
        <v>15</v>
      </c>
    </row>
    <row r="1153" spans="1:12">
      <c r="A1153" t="e">
        <f ca="1">E00251617695721</f>
        <v>#NAME?</v>
      </c>
      <c r="B1153">
        <v>495</v>
      </c>
      <c r="C1153" t="s">
        <v>347</v>
      </c>
      <c r="D1153" s="1">
        <v>42514</v>
      </c>
      <c r="F1153">
        <v>1</v>
      </c>
      <c r="G1153">
        <v>60090</v>
      </c>
      <c r="H1153" t="s">
        <v>181</v>
      </c>
      <c r="J1153" t="s">
        <v>14</v>
      </c>
      <c r="K1153">
        <v>65</v>
      </c>
      <c r="L1153" t="s">
        <v>15</v>
      </c>
    </row>
    <row r="1154" spans="1:12">
      <c r="A1154" t="e">
        <f ca="1">E00251439955221</f>
        <v>#NAME?</v>
      </c>
      <c r="B1154">
        <v>438</v>
      </c>
      <c r="C1154" t="s">
        <v>474</v>
      </c>
      <c r="D1154" s="1">
        <v>41094</v>
      </c>
      <c r="F1154">
        <v>1</v>
      </c>
      <c r="G1154">
        <v>57400</v>
      </c>
      <c r="H1154" t="s">
        <v>478</v>
      </c>
      <c r="J1154" t="s">
        <v>14</v>
      </c>
      <c r="K1154">
        <v>48</v>
      </c>
      <c r="L1154" t="s">
        <v>15</v>
      </c>
    </row>
    <row r="1155" spans="1:12">
      <c r="A1155" t="e">
        <f ca="1">E00251617695721</f>
        <v>#NAME?</v>
      </c>
      <c r="B1155">
        <v>495</v>
      </c>
      <c r="C1155" t="s">
        <v>347</v>
      </c>
      <c r="D1155" s="1">
        <v>42814</v>
      </c>
      <c r="F1155">
        <v>1</v>
      </c>
      <c r="G1155">
        <v>5997</v>
      </c>
      <c r="H1155" t="s">
        <v>374</v>
      </c>
      <c r="J1155" t="s">
        <v>14</v>
      </c>
      <c r="K1155">
        <v>66</v>
      </c>
      <c r="L1155" t="s">
        <v>15</v>
      </c>
    </row>
    <row r="1156" spans="1:12">
      <c r="A1156" t="e">
        <f ca="1">E00251424013321</f>
        <v>#NAME?</v>
      </c>
      <c r="B1156">
        <v>100</v>
      </c>
      <c r="C1156" t="s">
        <v>54</v>
      </c>
      <c r="D1156" s="1">
        <v>42390</v>
      </c>
      <c r="E1156">
        <v>1</v>
      </c>
      <c r="F1156">
        <v>4</v>
      </c>
      <c r="G1156">
        <v>80701</v>
      </c>
      <c r="H1156" t="s">
        <v>479</v>
      </c>
      <c r="J1156" t="s">
        <v>34</v>
      </c>
      <c r="K1156">
        <v>48</v>
      </c>
      <c r="L1156" t="s">
        <v>15</v>
      </c>
    </row>
    <row r="1157" spans="1:12">
      <c r="A1157" t="e">
        <f ca="1">E00251439955221</f>
        <v>#NAME?</v>
      </c>
      <c r="B1157">
        <v>438</v>
      </c>
      <c r="C1157" t="s">
        <v>474</v>
      </c>
      <c r="D1157" s="1">
        <v>41094</v>
      </c>
      <c r="F1157">
        <v>2</v>
      </c>
      <c r="G1157">
        <v>57420</v>
      </c>
      <c r="H1157" t="s">
        <v>267</v>
      </c>
      <c r="J1157" t="s">
        <v>14</v>
      </c>
      <c r="K1157">
        <v>48</v>
      </c>
      <c r="L1157" t="s">
        <v>15</v>
      </c>
    </row>
    <row r="1158" spans="1:12">
      <c r="A1158" t="e">
        <f ca="1">E00251432445021</f>
        <v>#NAME?</v>
      </c>
      <c r="B1158">
        <v>481</v>
      </c>
      <c r="C1158" t="s">
        <v>402</v>
      </c>
      <c r="D1158" s="1">
        <v>42362</v>
      </c>
      <c r="F1158">
        <v>5</v>
      </c>
      <c r="G1158">
        <v>7028</v>
      </c>
      <c r="H1158" t="s">
        <v>407</v>
      </c>
      <c r="J1158" t="s">
        <v>14</v>
      </c>
      <c r="K1158">
        <v>45</v>
      </c>
      <c r="L1158" t="s">
        <v>15</v>
      </c>
    </row>
    <row r="1159" spans="1:12">
      <c r="A1159" t="e">
        <f ca="1">E00251432445021</f>
        <v>#NAME?</v>
      </c>
      <c r="B1159">
        <v>481</v>
      </c>
      <c r="C1159" t="s">
        <v>402</v>
      </c>
      <c r="D1159" s="1">
        <v>42510</v>
      </c>
      <c r="F1159">
        <v>5</v>
      </c>
      <c r="G1159">
        <v>5369</v>
      </c>
      <c r="H1159" t="s">
        <v>253</v>
      </c>
      <c r="J1159" t="s">
        <v>14</v>
      </c>
      <c r="K1159">
        <v>46</v>
      </c>
      <c r="L1159" t="s">
        <v>15</v>
      </c>
    </row>
    <row r="1160" spans="1:12">
      <c r="A1160" t="e">
        <f ca="1">E00251619053621</f>
        <v>#NAME?</v>
      </c>
      <c r="B1160">
        <v>109</v>
      </c>
      <c r="C1160" t="s">
        <v>480</v>
      </c>
      <c r="D1160" s="1">
        <v>41772</v>
      </c>
      <c r="F1160">
        <v>1</v>
      </c>
      <c r="G1160">
        <v>4019</v>
      </c>
      <c r="H1160" t="s">
        <v>26</v>
      </c>
      <c r="J1160" t="s">
        <v>14</v>
      </c>
      <c r="K1160">
        <v>46</v>
      </c>
      <c r="L1160" t="s">
        <v>15</v>
      </c>
    </row>
    <row r="1161" spans="1:12">
      <c r="A1161" t="e">
        <f ca="1">E00251432427221</f>
        <v>#NAME?</v>
      </c>
      <c r="B1161">
        <v>6156</v>
      </c>
      <c r="C1161" t="s">
        <v>352</v>
      </c>
      <c r="D1161" s="1">
        <v>41997</v>
      </c>
      <c r="F1161">
        <v>1</v>
      </c>
      <c r="G1161">
        <v>49390</v>
      </c>
      <c r="H1161" t="s">
        <v>59</v>
      </c>
      <c r="J1161" t="s">
        <v>14</v>
      </c>
      <c r="K1161">
        <v>46</v>
      </c>
      <c r="L1161" t="s">
        <v>15</v>
      </c>
    </row>
    <row r="1162" spans="1:12">
      <c r="A1162" t="e">
        <f ca="1">E00251432427221</f>
        <v>#NAME?</v>
      </c>
      <c r="B1162">
        <v>6156</v>
      </c>
      <c r="C1162" t="s">
        <v>352</v>
      </c>
      <c r="D1162" s="1">
        <v>42384</v>
      </c>
      <c r="F1162">
        <v>2</v>
      </c>
      <c r="G1162">
        <v>49390</v>
      </c>
      <c r="H1162" t="s">
        <v>59</v>
      </c>
      <c r="J1162" t="s">
        <v>14</v>
      </c>
      <c r="K1162">
        <v>47</v>
      </c>
      <c r="L1162" t="s">
        <v>15</v>
      </c>
    </row>
    <row r="1163" spans="1:12">
      <c r="A1163" t="e">
        <f ca="1">E00251617695721</f>
        <v>#NAME?</v>
      </c>
      <c r="B1163">
        <v>495</v>
      </c>
      <c r="C1163" t="s">
        <v>347</v>
      </c>
      <c r="D1163" s="1">
        <v>42198</v>
      </c>
      <c r="F1163">
        <v>1</v>
      </c>
      <c r="G1163">
        <v>4019</v>
      </c>
      <c r="H1163" t="s">
        <v>26</v>
      </c>
      <c r="J1163" t="s">
        <v>14</v>
      </c>
      <c r="K1163">
        <v>65</v>
      </c>
      <c r="L1163" t="s">
        <v>15</v>
      </c>
    </row>
    <row r="1164" spans="1:12">
      <c r="A1164" t="e">
        <f ca="1">E00251619053621</f>
        <v>#NAME?</v>
      </c>
      <c r="B1164">
        <v>109</v>
      </c>
      <c r="C1164" t="s">
        <v>480</v>
      </c>
      <c r="D1164" s="1">
        <v>41969</v>
      </c>
      <c r="F1164">
        <v>1</v>
      </c>
      <c r="G1164">
        <v>7295</v>
      </c>
      <c r="H1164" t="s">
        <v>76</v>
      </c>
      <c r="J1164" t="s">
        <v>14</v>
      </c>
      <c r="K1164">
        <v>47</v>
      </c>
      <c r="L1164" t="s">
        <v>15</v>
      </c>
    </row>
    <row r="1165" spans="1:12">
      <c r="A1165" t="e">
        <f ca="1">E00251510819821</f>
        <v>#NAME?</v>
      </c>
      <c r="B1165">
        <v>108</v>
      </c>
      <c r="C1165" t="s">
        <v>481</v>
      </c>
      <c r="D1165" s="1">
        <v>41789</v>
      </c>
      <c r="F1165">
        <v>1</v>
      </c>
      <c r="G1165">
        <v>5718</v>
      </c>
      <c r="H1165" t="s">
        <v>244</v>
      </c>
      <c r="J1165" t="s">
        <v>14</v>
      </c>
      <c r="K1165">
        <v>49</v>
      </c>
      <c r="L1165" t="s">
        <v>15</v>
      </c>
    </row>
    <row r="1166" spans="1:12">
      <c r="A1166" t="e">
        <f ca="1">E00251510819821</f>
        <v>#NAME?</v>
      </c>
      <c r="B1166">
        <v>108</v>
      </c>
      <c r="C1166" t="s">
        <v>481</v>
      </c>
      <c r="D1166" s="1">
        <v>41152</v>
      </c>
      <c r="F1166">
        <v>1</v>
      </c>
      <c r="G1166">
        <v>7904</v>
      </c>
      <c r="H1166" t="s">
        <v>75</v>
      </c>
      <c r="J1166" t="s">
        <v>14</v>
      </c>
      <c r="K1166">
        <v>48</v>
      </c>
      <c r="L1166" t="s">
        <v>22</v>
      </c>
    </row>
    <row r="1167" spans="1:12">
      <c r="A1167" t="e">
        <f ca="1">E00251432427221</f>
        <v>#NAME?</v>
      </c>
      <c r="B1167">
        <v>6311</v>
      </c>
      <c r="C1167" t="s">
        <v>146</v>
      </c>
      <c r="D1167" s="1">
        <v>41971</v>
      </c>
      <c r="F1167">
        <v>1</v>
      </c>
      <c r="G1167">
        <v>46410</v>
      </c>
      <c r="H1167" t="s">
        <v>482</v>
      </c>
      <c r="I1167" t="s">
        <v>148</v>
      </c>
      <c r="J1167" t="s">
        <v>57</v>
      </c>
      <c r="K1167">
        <v>46</v>
      </c>
      <c r="L1167" t="s">
        <v>15</v>
      </c>
    </row>
    <row r="1168" spans="1:12">
      <c r="A1168" t="e">
        <f ca="1">E00251432427221</f>
        <v>#NAME?</v>
      </c>
      <c r="B1168">
        <v>6311</v>
      </c>
      <c r="C1168" t="s">
        <v>146</v>
      </c>
      <c r="D1168" s="1">
        <v>41971</v>
      </c>
      <c r="F1168">
        <v>2</v>
      </c>
      <c r="G1168">
        <v>49390</v>
      </c>
      <c r="H1168" t="s">
        <v>59</v>
      </c>
      <c r="I1168" t="s">
        <v>148</v>
      </c>
      <c r="J1168" t="s">
        <v>57</v>
      </c>
      <c r="K1168">
        <v>46</v>
      </c>
      <c r="L1168" t="s">
        <v>15</v>
      </c>
    </row>
    <row r="1169" spans="1:12">
      <c r="A1169" t="e">
        <f ca="1">E00251432427221</f>
        <v>#NAME?</v>
      </c>
      <c r="B1169">
        <v>6156</v>
      </c>
      <c r="C1169" t="s">
        <v>352</v>
      </c>
      <c r="D1169" s="1">
        <v>42537</v>
      </c>
      <c r="F1169">
        <v>2</v>
      </c>
      <c r="G1169">
        <v>49390</v>
      </c>
      <c r="H1169" t="s">
        <v>59</v>
      </c>
      <c r="J1169" t="s">
        <v>14</v>
      </c>
      <c r="K1169">
        <v>48</v>
      </c>
      <c r="L1169" t="s">
        <v>15</v>
      </c>
    </row>
    <row r="1170" spans="1:12">
      <c r="A1170" t="e">
        <f ca="1">E00251617695721</f>
        <v>#NAME?</v>
      </c>
      <c r="B1170">
        <v>495</v>
      </c>
      <c r="C1170" t="s">
        <v>347</v>
      </c>
      <c r="D1170" s="1">
        <v>41900</v>
      </c>
      <c r="F1170">
        <v>1</v>
      </c>
      <c r="G1170">
        <v>60090</v>
      </c>
      <c r="H1170" t="s">
        <v>181</v>
      </c>
      <c r="J1170" t="s">
        <v>14</v>
      </c>
      <c r="K1170">
        <v>64</v>
      </c>
      <c r="L1170" t="s">
        <v>15</v>
      </c>
    </row>
    <row r="1171" spans="1:12">
      <c r="A1171" t="e">
        <f ca="1">E00251424013321</f>
        <v>#NAME?</v>
      </c>
      <c r="B1171">
        <v>104</v>
      </c>
      <c r="C1171" t="s">
        <v>88</v>
      </c>
      <c r="D1171" s="1">
        <v>42920</v>
      </c>
      <c r="F1171">
        <v>1</v>
      </c>
      <c r="G1171">
        <v>7845</v>
      </c>
      <c r="H1171" t="s">
        <v>483</v>
      </c>
      <c r="J1171" t="s">
        <v>14</v>
      </c>
      <c r="K1171">
        <v>49</v>
      </c>
      <c r="L1171" t="s">
        <v>22</v>
      </c>
    </row>
    <row r="1172" spans="1:12">
      <c r="A1172" t="e">
        <f ca="1">E00251424013321</f>
        <v>#NAME?</v>
      </c>
      <c r="B1172">
        <v>104</v>
      </c>
      <c r="C1172" t="s">
        <v>88</v>
      </c>
      <c r="D1172" s="1">
        <v>43046</v>
      </c>
      <c r="F1172">
        <v>2</v>
      </c>
      <c r="G1172">
        <v>2149</v>
      </c>
      <c r="H1172" t="s">
        <v>484</v>
      </c>
      <c r="J1172" t="s">
        <v>14</v>
      </c>
      <c r="K1172">
        <v>49</v>
      </c>
      <c r="L1172" t="s">
        <v>15</v>
      </c>
    </row>
    <row r="1173" spans="1:12">
      <c r="A1173" t="e">
        <f ca="1">E00251432427221</f>
        <v>#NAME?</v>
      </c>
      <c r="B1173">
        <v>502</v>
      </c>
      <c r="C1173" t="s">
        <v>172</v>
      </c>
      <c r="D1173" s="1">
        <v>41093</v>
      </c>
      <c r="F1173">
        <v>3</v>
      </c>
      <c r="G1173">
        <v>40599</v>
      </c>
      <c r="H1173" t="s">
        <v>475</v>
      </c>
      <c r="J1173" t="s">
        <v>14</v>
      </c>
      <c r="K1173">
        <v>44</v>
      </c>
      <c r="L1173" t="s">
        <v>15</v>
      </c>
    </row>
    <row r="1174" spans="1:12">
      <c r="A1174" t="e">
        <f ca="1">E00251510819821</f>
        <v>#NAME?</v>
      </c>
      <c r="B1174">
        <v>108</v>
      </c>
      <c r="C1174" t="s">
        <v>481</v>
      </c>
      <c r="D1174" s="1">
        <v>41698</v>
      </c>
      <c r="F1174">
        <v>1</v>
      </c>
      <c r="G1174">
        <v>7810</v>
      </c>
      <c r="H1174" t="s">
        <v>143</v>
      </c>
      <c r="J1174" t="s">
        <v>14</v>
      </c>
      <c r="K1174">
        <v>49</v>
      </c>
      <c r="L1174" t="s">
        <v>15</v>
      </c>
    </row>
    <row r="1175" spans="1:12">
      <c r="A1175" t="e">
        <f ca="1">E00251432445021</f>
        <v>#NAME?</v>
      </c>
      <c r="B1175">
        <v>481</v>
      </c>
      <c r="C1175" t="s">
        <v>402</v>
      </c>
      <c r="D1175" s="1">
        <v>43032</v>
      </c>
      <c r="F1175">
        <v>6</v>
      </c>
      <c r="G1175">
        <v>61172</v>
      </c>
      <c r="H1175" t="s">
        <v>48</v>
      </c>
      <c r="J1175" t="s">
        <v>14</v>
      </c>
      <c r="K1175">
        <v>47</v>
      </c>
      <c r="L1175" t="s">
        <v>15</v>
      </c>
    </row>
    <row r="1176" spans="1:12">
      <c r="A1176" t="e">
        <f ca="1">E00251432445021</f>
        <v>#NAME?</v>
      </c>
      <c r="B1176">
        <v>485</v>
      </c>
      <c r="C1176" t="s">
        <v>241</v>
      </c>
      <c r="D1176" s="1">
        <v>42718</v>
      </c>
      <c r="F1176">
        <v>3</v>
      </c>
      <c r="G1176">
        <v>6929</v>
      </c>
      <c r="H1176" t="s">
        <v>36</v>
      </c>
      <c r="J1176" t="s">
        <v>14</v>
      </c>
      <c r="K1176">
        <v>46</v>
      </c>
      <c r="L1176" t="s">
        <v>15</v>
      </c>
    </row>
    <row r="1177" spans="1:12">
      <c r="A1177" t="e">
        <f ca="1">E00251432445021</f>
        <v>#NAME?</v>
      </c>
      <c r="B1177">
        <v>481</v>
      </c>
      <c r="C1177" t="s">
        <v>402</v>
      </c>
      <c r="D1177" s="1">
        <v>42256</v>
      </c>
      <c r="F1177">
        <v>2</v>
      </c>
      <c r="G1177">
        <v>73390</v>
      </c>
      <c r="H1177" t="s">
        <v>66</v>
      </c>
      <c r="J1177" t="s">
        <v>14</v>
      </c>
      <c r="K1177">
        <v>45</v>
      </c>
      <c r="L1177" t="s">
        <v>15</v>
      </c>
    </row>
    <row r="1178" spans="1:12">
      <c r="A1178" t="e">
        <f ca="1">E00251510819821</f>
        <v>#NAME?</v>
      </c>
      <c r="B1178">
        <v>108</v>
      </c>
      <c r="C1178" t="s">
        <v>481</v>
      </c>
      <c r="D1178" s="1">
        <v>41129</v>
      </c>
      <c r="F1178">
        <v>1</v>
      </c>
      <c r="G1178">
        <v>2875</v>
      </c>
      <c r="H1178" t="s">
        <v>350</v>
      </c>
      <c r="J1178" t="s">
        <v>14</v>
      </c>
      <c r="K1178">
        <v>48</v>
      </c>
      <c r="L1178" t="s">
        <v>15</v>
      </c>
    </row>
    <row r="1179" spans="1:12">
      <c r="A1179" t="e">
        <f ca="1">E00251510819821</f>
        <v>#NAME?</v>
      </c>
      <c r="B1179">
        <v>108</v>
      </c>
      <c r="C1179" t="s">
        <v>481</v>
      </c>
      <c r="D1179" s="1">
        <v>42206</v>
      </c>
      <c r="F1179">
        <v>1</v>
      </c>
      <c r="G1179">
        <v>70401</v>
      </c>
      <c r="H1179" t="s">
        <v>485</v>
      </c>
      <c r="J1179" t="s">
        <v>14</v>
      </c>
      <c r="K1179">
        <v>51</v>
      </c>
      <c r="L1179" t="s">
        <v>15</v>
      </c>
    </row>
    <row r="1180" spans="1:12">
      <c r="A1180" t="e">
        <f ca="1">E00251510819821</f>
        <v>#NAME?</v>
      </c>
      <c r="B1180">
        <v>108</v>
      </c>
      <c r="C1180" t="s">
        <v>481</v>
      </c>
      <c r="D1180" s="1">
        <v>42514</v>
      </c>
      <c r="F1180">
        <v>1</v>
      </c>
      <c r="G1180">
        <v>7999</v>
      </c>
      <c r="H1180" t="s">
        <v>80</v>
      </c>
      <c r="J1180" t="s">
        <v>14</v>
      </c>
      <c r="K1180">
        <v>51</v>
      </c>
      <c r="L1180" t="s">
        <v>15</v>
      </c>
    </row>
    <row r="1181" spans="1:12">
      <c r="A1181" t="e">
        <f ca="1">E00251510819821</f>
        <v>#NAME?</v>
      </c>
      <c r="B1181">
        <v>108</v>
      </c>
      <c r="C1181" t="s">
        <v>481</v>
      </c>
      <c r="D1181" s="1">
        <v>42996</v>
      </c>
      <c r="F1181">
        <v>5</v>
      </c>
      <c r="G1181">
        <v>2720</v>
      </c>
      <c r="H1181" t="s">
        <v>65</v>
      </c>
      <c r="J1181" t="s">
        <v>14</v>
      </c>
      <c r="K1181">
        <v>53</v>
      </c>
      <c r="L1181" t="s">
        <v>15</v>
      </c>
    </row>
    <row r="1182" spans="1:12">
      <c r="A1182" t="e">
        <f ca="1">E00251432445021</f>
        <v>#NAME?</v>
      </c>
      <c r="B1182">
        <v>481</v>
      </c>
      <c r="C1182" t="s">
        <v>402</v>
      </c>
      <c r="D1182" s="1">
        <v>42347</v>
      </c>
      <c r="F1182">
        <v>1</v>
      </c>
      <c r="G1182">
        <v>49390</v>
      </c>
      <c r="H1182" t="s">
        <v>59</v>
      </c>
      <c r="J1182" t="s">
        <v>14</v>
      </c>
      <c r="K1182">
        <v>45</v>
      </c>
      <c r="L1182" t="s">
        <v>15</v>
      </c>
    </row>
    <row r="1183" spans="1:12">
      <c r="A1183" t="e">
        <f ca="1">E00251432445021</f>
        <v>#NAME?</v>
      </c>
      <c r="B1183">
        <v>481</v>
      </c>
      <c r="C1183" t="s">
        <v>402</v>
      </c>
      <c r="D1183" s="1">
        <v>42381</v>
      </c>
      <c r="F1183">
        <v>1</v>
      </c>
      <c r="G1183">
        <v>49390</v>
      </c>
      <c r="H1183" t="s">
        <v>59</v>
      </c>
      <c r="J1183" t="s">
        <v>14</v>
      </c>
      <c r="K1183">
        <v>45</v>
      </c>
      <c r="L1183" t="s">
        <v>15</v>
      </c>
    </row>
    <row r="1184" spans="1:12">
      <c r="A1184" t="e">
        <f ca="1">E00251432445021</f>
        <v>#NAME?</v>
      </c>
      <c r="B1184">
        <v>481</v>
      </c>
      <c r="C1184" t="s">
        <v>402</v>
      </c>
      <c r="D1184" s="1">
        <v>42110</v>
      </c>
      <c r="F1184">
        <v>6</v>
      </c>
      <c r="G1184">
        <v>6929</v>
      </c>
      <c r="H1184" t="s">
        <v>36</v>
      </c>
      <c r="J1184" t="s">
        <v>14</v>
      </c>
      <c r="K1184">
        <v>45</v>
      </c>
      <c r="L1184" t="s">
        <v>15</v>
      </c>
    </row>
    <row r="1185" spans="1:12">
      <c r="A1185" t="e">
        <f ca="1">E00251432445021</f>
        <v>#NAME?</v>
      </c>
      <c r="B1185">
        <v>827</v>
      </c>
      <c r="C1185" t="s">
        <v>205</v>
      </c>
      <c r="D1185" s="1">
        <v>42044</v>
      </c>
      <c r="F1185">
        <v>1</v>
      </c>
      <c r="G1185">
        <v>49392</v>
      </c>
      <c r="H1185" t="s">
        <v>486</v>
      </c>
      <c r="I1185" t="s">
        <v>56</v>
      </c>
      <c r="J1185" t="s">
        <v>57</v>
      </c>
      <c r="K1185">
        <v>44</v>
      </c>
      <c r="L1185" t="s">
        <v>15</v>
      </c>
    </row>
    <row r="1186" spans="1:12">
      <c r="A1186" t="e">
        <f ca="1">E00251432445021</f>
        <v>#NAME?</v>
      </c>
      <c r="B1186">
        <v>481</v>
      </c>
      <c r="C1186" t="s">
        <v>402</v>
      </c>
      <c r="D1186" s="1">
        <v>42747</v>
      </c>
      <c r="F1186">
        <v>6</v>
      </c>
      <c r="G1186">
        <v>5369</v>
      </c>
      <c r="H1186" t="s">
        <v>253</v>
      </c>
      <c r="J1186" t="s">
        <v>14</v>
      </c>
      <c r="K1186">
        <v>46</v>
      </c>
      <c r="L1186" t="s">
        <v>15</v>
      </c>
    </row>
    <row r="1187" spans="1:12">
      <c r="A1187" t="e">
        <f ca="1">E00251424801221</f>
        <v>#NAME?</v>
      </c>
      <c r="B1187">
        <v>108</v>
      </c>
      <c r="C1187" t="s">
        <v>481</v>
      </c>
      <c r="D1187" s="1">
        <v>41093</v>
      </c>
      <c r="F1187">
        <v>2</v>
      </c>
      <c r="G1187">
        <v>4549</v>
      </c>
      <c r="H1187" t="s">
        <v>69</v>
      </c>
      <c r="J1187" t="s">
        <v>14</v>
      </c>
      <c r="K1187">
        <v>48</v>
      </c>
      <c r="L1187" t="s">
        <v>15</v>
      </c>
    </row>
    <row r="1188" spans="1:12">
      <c r="A1188" t="e">
        <f ca="1">E00251432445021</f>
        <v>#NAME?</v>
      </c>
      <c r="B1188">
        <v>481</v>
      </c>
      <c r="C1188" t="s">
        <v>402</v>
      </c>
      <c r="D1188" s="1">
        <v>42510</v>
      </c>
      <c r="F1188">
        <v>1</v>
      </c>
      <c r="G1188">
        <v>27800</v>
      </c>
      <c r="H1188" t="s">
        <v>145</v>
      </c>
      <c r="J1188" t="s">
        <v>14</v>
      </c>
      <c r="K1188">
        <v>46</v>
      </c>
      <c r="L1188" t="s">
        <v>15</v>
      </c>
    </row>
    <row r="1189" spans="1:12">
      <c r="A1189" t="e">
        <f ca="1">E00251432445021</f>
        <v>#NAME?</v>
      </c>
      <c r="B1189">
        <v>481</v>
      </c>
      <c r="C1189" t="s">
        <v>402</v>
      </c>
      <c r="D1189" s="1">
        <v>42787</v>
      </c>
      <c r="F1189">
        <v>2</v>
      </c>
      <c r="G1189">
        <v>27800</v>
      </c>
      <c r="H1189" t="s">
        <v>145</v>
      </c>
      <c r="J1189" t="s">
        <v>14</v>
      </c>
      <c r="K1189">
        <v>46</v>
      </c>
      <c r="L1189" t="s">
        <v>15</v>
      </c>
    </row>
    <row r="1190" spans="1:12">
      <c r="A1190" t="e">
        <f ca="1">E00251432445021</f>
        <v>#NAME?</v>
      </c>
      <c r="B1190">
        <v>481</v>
      </c>
      <c r="C1190" t="s">
        <v>402</v>
      </c>
      <c r="D1190" s="1">
        <v>42556</v>
      </c>
      <c r="F1190">
        <v>2</v>
      </c>
      <c r="G1190">
        <v>27800</v>
      </c>
      <c r="H1190" t="s">
        <v>145</v>
      </c>
      <c r="J1190" t="s">
        <v>14</v>
      </c>
      <c r="K1190">
        <v>46</v>
      </c>
      <c r="L1190" t="s">
        <v>15</v>
      </c>
    </row>
    <row r="1191" spans="1:12">
      <c r="A1191" t="e">
        <f ca="1">E00251432445021</f>
        <v>#NAME?</v>
      </c>
      <c r="B1191">
        <v>481</v>
      </c>
      <c r="C1191" t="s">
        <v>402</v>
      </c>
      <c r="D1191" s="1">
        <v>42556</v>
      </c>
      <c r="F1191">
        <v>5</v>
      </c>
      <c r="G1191">
        <v>5369</v>
      </c>
      <c r="H1191" t="s">
        <v>253</v>
      </c>
      <c r="J1191" t="s">
        <v>14</v>
      </c>
      <c r="K1191">
        <v>46</v>
      </c>
      <c r="L1191" t="s">
        <v>15</v>
      </c>
    </row>
    <row r="1192" spans="1:12">
      <c r="A1192" t="e">
        <f ca="1">E00251527266521</f>
        <v>#NAME?</v>
      </c>
      <c r="B1192">
        <v>11</v>
      </c>
      <c r="C1192" t="s">
        <v>245</v>
      </c>
      <c r="D1192" s="1">
        <v>42446</v>
      </c>
      <c r="F1192">
        <v>1</v>
      </c>
      <c r="G1192">
        <v>5920</v>
      </c>
      <c r="H1192" t="s">
        <v>417</v>
      </c>
      <c r="J1192" t="s">
        <v>14</v>
      </c>
      <c r="K1192">
        <v>56</v>
      </c>
      <c r="L1192" t="s">
        <v>15</v>
      </c>
    </row>
    <row r="1193" spans="1:12">
      <c r="A1193" t="e">
        <f ca="1">E00251527266521</f>
        <v>#NAME?</v>
      </c>
      <c r="B1193">
        <v>11</v>
      </c>
      <c r="C1193" t="s">
        <v>245</v>
      </c>
      <c r="D1193" s="1">
        <v>42996</v>
      </c>
      <c r="F1193">
        <v>1</v>
      </c>
      <c r="G1193">
        <v>81380</v>
      </c>
      <c r="H1193" t="s">
        <v>326</v>
      </c>
      <c r="J1193" t="s">
        <v>14</v>
      </c>
      <c r="K1193">
        <v>57</v>
      </c>
      <c r="L1193" t="s">
        <v>15</v>
      </c>
    </row>
    <row r="1194" spans="1:12">
      <c r="A1194" t="e">
        <f ca="1">E00251432445021</f>
        <v>#NAME?</v>
      </c>
      <c r="B1194">
        <v>481</v>
      </c>
      <c r="C1194" t="s">
        <v>402</v>
      </c>
      <c r="D1194" s="1">
        <v>41920</v>
      </c>
      <c r="F1194">
        <v>5</v>
      </c>
      <c r="G1194">
        <v>73390</v>
      </c>
      <c r="H1194" t="s">
        <v>66</v>
      </c>
      <c r="J1194" t="s">
        <v>14</v>
      </c>
      <c r="K1194">
        <v>44</v>
      </c>
      <c r="L1194" t="s">
        <v>15</v>
      </c>
    </row>
    <row r="1195" spans="1:12">
      <c r="A1195" t="e">
        <f ca="1">E00251432445021</f>
        <v>#NAME?</v>
      </c>
      <c r="B1195">
        <v>481</v>
      </c>
      <c r="C1195" t="s">
        <v>402</v>
      </c>
      <c r="D1195" s="1">
        <v>42486</v>
      </c>
      <c r="F1195">
        <v>4</v>
      </c>
      <c r="G1195">
        <v>6929</v>
      </c>
      <c r="H1195" t="s">
        <v>36</v>
      </c>
      <c r="J1195" t="s">
        <v>14</v>
      </c>
      <c r="K1195">
        <v>46</v>
      </c>
      <c r="L1195" t="s">
        <v>15</v>
      </c>
    </row>
    <row r="1196" spans="1:12">
      <c r="A1196" t="e">
        <f ca="1">E00251432445021</f>
        <v>#NAME?</v>
      </c>
      <c r="B1196">
        <v>481</v>
      </c>
      <c r="C1196" t="s">
        <v>402</v>
      </c>
      <c r="D1196" s="1">
        <v>42894</v>
      </c>
      <c r="F1196">
        <v>2</v>
      </c>
      <c r="G1196">
        <v>49390</v>
      </c>
      <c r="H1196" t="s">
        <v>59</v>
      </c>
      <c r="J1196" t="s">
        <v>14</v>
      </c>
      <c r="K1196">
        <v>47</v>
      </c>
      <c r="L1196" t="s">
        <v>15</v>
      </c>
    </row>
    <row r="1197" spans="1:12">
      <c r="A1197" t="e">
        <f ca="1">E00251432445021</f>
        <v>#NAME?</v>
      </c>
      <c r="B1197">
        <v>481</v>
      </c>
      <c r="C1197" t="s">
        <v>402</v>
      </c>
      <c r="D1197" s="1">
        <v>42339</v>
      </c>
      <c r="F1197">
        <v>6</v>
      </c>
      <c r="G1197">
        <v>61172</v>
      </c>
      <c r="H1197" t="s">
        <v>48</v>
      </c>
      <c r="J1197" t="s">
        <v>14</v>
      </c>
      <c r="K1197">
        <v>45</v>
      </c>
      <c r="L1197" t="s">
        <v>15</v>
      </c>
    </row>
    <row r="1198" spans="1:12">
      <c r="A1198" t="e">
        <f ca="1">E00251432445021</f>
        <v>#NAME?</v>
      </c>
      <c r="B1198">
        <v>481</v>
      </c>
      <c r="C1198" t="s">
        <v>402</v>
      </c>
      <c r="D1198" s="1">
        <v>42426</v>
      </c>
      <c r="F1198">
        <v>1</v>
      </c>
      <c r="G1198">
        <v>49390</v>
      </c>
      <c r="H1198" t="s">
        <v>59</v>
      </c>
      <c r="J1198" t="s">
        <v>14</v>
      </c>
      <c r="K1198">
        <v>45</v>
      </c>
      <c r="L1198" t="s">
        <v>15</v>
      </c>
    </row>
    <row r="1199" spans="1:12">
      <c r="A1199" t="e">
        <f ca="1">E00251527266521</f>
        <v>#NAME?</v>
      </c>
      <c r="B1199">
        <v>11</v>
      </c>
      <c r="C1199" t="s">
        <v>245</v>
      </c>
      <c r="D1199" s="1">
        <v>43004</v>
      </c>
      <c r="F1199">
        <v>2</v>
      </c>
      <c r="G1199">
        <v>30748</v>
      </c>
      <c r="H1199" t="s">
        <v>50</v>
      </c>
      <c r="J1199" t="s">
        <v>14</v>
      </c>
      <c r="K1199">
        <v>57</v>
      </c>
      <c r="L1199" t="s">
        <v>15</v>
      </c>
    </row>
    <row r="1200" spans="1:12">
      <c r="A1200" t="e">
        <f ca="1">E00251418164121</f>
        <v>#NAME?</v>
      </c>
      <c r="B1200">
        <v>1929</v>
      </c>
      <c r="C1200" t="s">
        <v>195</v>
      </c>
      <c r="D1200" s="1">
        <v>41429</v>
      </c>
      <c r="F1200">
        <v>2</v>
      </c>
      <c r="G1200">
        <v>27800</v>
      </c>
      <c r="H1200" t="s">
        <v>145</v>
      </c>
      <c r="J1200" t="s">
        <v>14</v>
      </c>
      <c r="K1200">
        <v>63</v>
      </c>
      <c r="L1200" t="s">
        <v>15</v>
      </c>
    </row>
    <row r="1201" spans="1:12">
      <c r="A1201" t="e">
        <f ca="1">E00251432445021</f>
        <v>#NAME?</v>
      </c>
      <c r="B1201">
        <v>481</v>
      </c>
      <c r="C1201" t="s">
        <v>402</v>
      </c>
      <c r="D1201" s="1">
        <v>41744</v>
      </c>
      <c r="F1201">
        <v>1</v>
      </c>
      <c r="G1201">
        <v>7089</v>
      </c>
      <c r="H1201" t="s">
        <v>487</v>
      </c>
      <c r="J1201" t="s">
        <v>14</v>
      </c>
      <c r="K1201">
        <v>44</v>
      </c>
      <c r="L1201" t="s">
        <v>15</v>
      </c>
    </row>
    <row r="1202" spans="1:12">
      <c r="A1202" t="e">
        <f ca="1">E00251418164121</f>
        <v>#NAME?</v>
      </c>
      <c r="B1202">
        <v>1929</v>
      </c>
      <c r="C1202" t="s">
        <v>195</v>
      </c>
      <c r="D1202" s="1">
        <v>42884</v>
      </c>
      <c r="F1202">
        <v>1</v>
      </c>
      <c r="G1202">
        <v>4019</v>
      </c>
      <c r="H1202" t="s">
        <v>26</v>
      </c>
      <c r="J1202" t="s">
        <v>14</v>
      </c>
      <c r="K1202">
        <v>67</v>
      </c>
      <c r="L1202" t="s">
        <v>15</v>
      </c>
    </row>
    <row r="1203" spans="1:12">
      <c r="A1203" t="e">
        <f ca="1">E00251513365321</f>
        <v>#NAME?</v>
      </c>
      <c r="B1203">
        <v>193</v>
      </c>
      <c r="C1203" t="s">
        <v>247</v>
      </c>
      <c r="D1203" s="1">
        <v>41842</v>
      </c>
      <c r="F1203">
        <v>4</v>
      </c>
      <c r="G1203">
        <v>6299</v>
      </c>
      <c r="H1203" t="s">
        <v>488</v>
      </c>
      <c r="J1203" t="s">
        <v>14</v>
      </c>
      <c r="K1203">
        <v>40</v>
      </c>
      <c r="L1203" t="s">
        <v>15</v>
      </c>
    </row>
    <row r="1204" spans="1:12">
      <c r="A1204" t="e">
        <f ca="1">E00251432445021</f>
        <v>#NAME?</v>
      </c>
      <c r="B1204">
        <v>481</v>
      </c>
      <c r="C1204" t="s">
        <v>402</v>
      </c>
      <c r="D1204" s="1">
        <v>42044</v>
      </c>
      <c r="F1204">
        <v>2</v>
      </c>
      <c r="G1204">
        <v>27800</v>
      </c>
      <c r="H1204" t="s">
        <v>145</v>
      </c>
      <c r="J1204" t="s">
        <v>14</v>
      </c>
      <c r="K1204">
        <v>44</v>
      </c>
      <c r="L1204" t="s">
        <v>15</v>
      </c>
    </row>
    <row r="1205" spans="1:12">
      <c r="A1205" t="e">
        <f ca="1">E00251432445021</f>
        <v>#NAME?</v>
      </c>
      <c r="B1205">
        <v>481</v>
      </c>
      <c r="C1205" t="s">
        <v>402</v>
      </c>
      <c r="D1205" s="1">
        <v>42381</v>
      </c>
      <c r="F1205">
        <v>3</v>
      </c>
      <c r="G1205">
        <v>6929</v>
      </c>
      <c r="H1205" t="s">
        <v>36</v>
      </c>
      <c r="J1205" t="s">
        <v>14</v>
      </c>
      <c r="K1205">
        <v>45</v>
      </c>
      <c r="L1205" t="s">
        <v>15</v>
      </c>
    </row>
    <row r="1206" spans="1:12">
      <c r="A1206" t="e">
        <f ca="1">E00251529526721</f>
        <v>#NAME?</v>
      </c>
      <c r="B1206">
        <v>470</v>
      </c>
      <c r="C1206" t="s">
        <v>457</v>
      </c>
      <c r="D1206" s="1">
        <v>43066</v>
      </c>
      <c r="F1206">
        <v>5</v>
      </c>
      <c r="G1206">
        <v>78009</v>
      </c>
      <c r="H1206" t="s">
        <v>489</v>
      </c>
      <c r="J1206" t="s">
        <v>14</v>
      </c>
      <c r="K1206">
        <v>57</v>
      </c>
      <c r="L1206" t="s">
        <v>22</v>
      </c>
    </row>
    <row r="1207" spans="1:12">
      <c r="A1207" t="e">
        <f ca="1">E00251432445021</f>
        <v>#NAME?</v>
      </c>
      <c r="B1207">
        <v>481</v>
      </c>
      <c r="C1207" t="s">
        <v>402</v>
      </c>
      <c r="D1207" s="1">
        <v>42648</v>
      </c>
      <c r="F1207">
        <v>1</v>
      </c>
      <c r="G1207">
        <v>49390</v>
      </c>
      <c r="H1207" t="s">
        <v>59</v>
      </c>
      <c r="J1207" t="s">
        <v>14</v>
      </c>
      <c r="K1207">
        <v>46</v>
      </c>
      <c r="L1207" t="s">
        <v>15</v>
      </c>
    </row>
    <row r="1208" spans="1:12">
      <c r="A1208" t="e">
        <f ca="1">E00251432445021</f>
        <v>#NAME?</v>
      </c>
      <c r="B1208">
        <v>481</v>
      </c>
      <c r="C1208" t="s">
        <v>402</v>
      </c>
      <c r="D1208" s="1">
        <v>41311</v>
      </c>
      <c r="F1208">
        <v>3</v>
      </c>
      <c r="G1208">
        <v>7243</v>
      </c>
      <c r="H1208" t="s">
        <v>42</v>
      </c>
      <c r="J1208" t="s">
        <v>14</v>
      </c>
      <c r="K1208">
        <v>42</v>
      </c>
      <c r="L1208" t="s">
        <v>15</v>
      </c>
    </row>
    <row r="1209" spans="1:12">
      <c r="A1209" t="e">
        <f ca="1">E00251524992321</f>
        <v>#NAME?</v>
      </c>
      <c r="B1209">
        <v>437</v>
      </c>
      <c r="C1209" t="s">
        <v>216</v>
      </c>
      <c r="D1209" s="1">
        <v>40954</v>
      </c>
      <c r="F1209">
        <v>1</v>
      </c>
      <c r="G1209">
        <v>7802</v>
      </c>
      <c r="H1209" t="s">
        <v>332</v>
      </c>
      <c r="J1209" t="s">
        <v>14</v>
      </c>
      <c r="K1209">
        <v>60</v>
      </c>
      <c r="L1209" t="s">
        <v>22</v>
      </c>
    </row>
    <row r="1210" spans="1:12">
      <c r="A1210" t="e">
        <f ca="1">E00251529526721</f>
        <v>#NAME?</v>
      </c>
      <c r="B1210">
        <v>470</v>
      </c>
      <c r="C1210" t="s">
        <v>457</v>
      </c>
      <c r="D1210" s="1">
        <v>41848</v>
      </c>
      <c r="F1210">
        <v>1</v>
      </c>
      <c r="G1210">
        <v>4019</v>
      </c>
      <c r="H1210" t="s">
        <v>26</v>
      </c>
      <c r="J1210" t="s">
        <v>14</v>
      </c>
      <c r="K1210">
        <v>54</v>
      </c>
      <c r="L1210" t="s">
        <v>15</v>
      </c>
    </row>
    <row r="1211" spans="1:12">
      <c r="A1211" t="e">
        <f ca="1">E00251512209521</f>
        <v>#NAME?</v>
      </c>
      <c r="B1211">
        <v>66</v>
      </c>
      <c r="C1211" t="s">
        <v>134</v>
      </c>
      <c r="D1211" s="1">
        <v>41660</v>
      </c>
      <c r="F1211">
        <v>3</v>
      </c>
      <c r="G1211">
        <v>78321</v>
      </c>
      <c r="H1211" t="s">
        <v>490</v>
      </c>
      <c r="J1211" t="s">
        <v>14</v>
      </c>
      <c r="K1211">
        <v>44</v>
      </c>
      <c r="L1211" t="s">
        <v>22</v>
      </c>
    </row>
    <row r="1212" spans="1:12">
      <c r="A1212" t="e">
        <f ca="1">E00251619054721</f>
        <v>#NAME?</v>
      </c>
      <c r="B1212">
        <v>4885</v>
      </c>
      <c r="C1212" t="s">
        <v>491</v>
      </c>
      <c r="D1212" s="1">
        <v>42155</v>
      </c>
      <c r="F1212">
        <v>1</v>
      </c>
      <c r="G1212">
        <v>30002</v>
      </c>
      <c r="H1212" t="s">
        <v>492</v>
      </c>
      <c r="J1212" t="s">
        <v>14</v>
      </c>
      <c r="K1212">
        <v>46</v>
      </c>
      <c r="L1212" t="s">
        <v>15</v>
      </c>
    </row>
    <row r="1213" spans="1:12">
      <c r="A1213" t="e">
        <f ca="1">E00251524981821</f>
        <v>#NAME?</v>
      </c>
      <c r="B1213">
        <v>454</v>
      </c>
      <c r="C1213" t="s">
        <v>179</v>
      </c>
      <c r="D1213" s="1">
        <v>42181</v>
      </c>
      <c r="F1213">
        <v>1</v>
      </c>
      <c r="G1213">
        <v>4660</v>
      </c>
      <c r="H1213" t="s">
        <v>215</v>
      </c>
      <c r="J1213" t="s">
        <v>14</v>
      </c>
      <c r="K1213">
        <v>62</v>
      </c>
      <c r="L1213" t="s">
        <v>15</v>
      </c>
    </row>
    <row r="1214" spans="1:12">
      <c r="A1214" t="e">
        <f ca="1">E00251524981821</f>
        <v>#NAME?</v>
      </c>
      <c r="B1214">
        <v>454</v>
      </c>
      <c r="C1214" t="s">
        <v>179</v>
      </c>
      <c r="D1214" s="1">
        <v>42653</v>
      </c>
      <c r="F1214">
        <v>2</v>
      </c>
      <c r="G1214">
        <v>5997</v>
      </c>
      <c r="H1214" t="s">
        <v>374</v>
      </c>
      <c r="J1214" t="s">
        <v>14</v>
      </c>
      <c r="K1214">
        <v>63</v>
      </c>
      <c r="L1214" t="s">
        <v>15</v>
      </c>
    </row>
    <row r="1215" spans="1:12">
      <c r="A1215" t="e">
        <f ca="1">E00251524981821</f>
        <v>#NAME?</v>
      </c>
      <c r="B1215">
        <v>459</v>
      </c>
      <c r="C1215" t="s">
        <v>187</v>
      </c>
      <c r="D1215" s="1">
        <v>42576</v>
      </c>
      <c r="F1215">
        <v>1</v>
      </c>
      <c r="G1215">
        <v>7799</v>
      </c>
      <c r="H1215" t="s">
        <v>493</v>
      </c>
      <c r="J1215" t="s">
        <v>14</v>
      </c>
      <c r="K1215">
        <v>63</v>
      </c>
      <c r="L1215" t="s">
        <v>15</v>
      </c>
    </row>
    <row r="1216" spans="1:12">
      <c r="A1216" t="e">
        <f ca="1">E00251615164721</f>
        <v>#NAME?</v>
      </c>
      <c r="B1216">
        <v>47</v>
      </c>
      <c r="C1216" t="s">
        <v>494</v>
      </c>
      <c r="D1216" s="1">
        <v>41158</v>
      </c>
      <c r="F1216">
        <v>2</v>
      </c>
      <c r="G1216">
        <v>4549</v>
      </c>
      <c r="H1216" t="s">
        <v>69</v>
      </c>
      <c r="J1216" t="s">
        <v>14</v>
      </c>
      <c r="K1216">
        <v>56</v>
      </c>
      <c r="L1216" t="s">
        <v>15</v>
      </c>
    </row>
    <row r="1217" spans="1:12">
      <c r="A1217" t="e">
        <f ca="1">E00251524981821</f>
        <v>#NAME?</v>
      </c>
      <c r="B1217">
        <v>454</v>
      </c>
      <c r="C1217" t="s">
        <v>179</v>
      </c>
      <c r="D1217" s="1">
        <v>42481</v>
      </c>
      <c r="F1217">
        <v>2</v>
      </c>
      <c r="G1217">
        <v>7822</v>
      </c>
      <c r="H1217" t="s">
        <v>495</v>
      </c>
      <c r="J1217" t="s">
        <v>14</v>
      </c>
      <c r="K1217">
        <v>63</v>
      </c>
      <c r="L1217" t="s">
        <v>22</v>
      </c>
    </row>
    <row r="1218" spans="1:12">
      <c r="A1218" t="e">
        <f ca="1">E00251716516021</f>
        <v>#NAME?</v>
      </c>
      <c r="B1218">
        <v>490</v>
      </c>
      <c r="C1218" t="s">
        <v>158</v>
      </c>
      <c r="D1218" s="1">
        <v>42284</v>
      </c>
      <c r="F1218">
        <v>1</v>
      </c>
      <c r="G1218">
        <v>25000</v>
      </c>
      <c r="H1218" t="s">
        <v>178</v>
      </c>
      <c r="J1218" t="s">
        <v>14</v>
      </c>
      <c r="K1218">
        <v>52</v>
      </c>
      <c r="L1218" t="s">
        <v>15</v>
      </c>
    </row>
    <row r="1219" spans="1:12">
      <c r="A1219" t="e">
        <f ca="1">E00251716516021</f>
        <v>#NAME?</v>
      </c>
      <c r="B1219">
        <v>7111</v>
      </c>
      <c r="C1219" t="s">
        <v>496</v>
      </c>
      <c r="D1219" s="1">
        <v>42098</v>
      </c>
      <c r="F1219">
        <v>2</v>
      </c>
      <c r="G1219">
        <v>49390</v>
      </c>
      <c r="H1219" t="s">
        <v>59</v>
      </c>
      <c r="I1219" t="s">
        <v>148</v>
      </c>
      <c r="J1219" t="s">
        <v>57</v>
      </c>
      <c r="K1219">
        <v>51</v>
      </c>
      <c r="L1219" t="s">
        <v>15</v>
      </c>
    </row>
    <row r="1220" spans="1:12">
      <c r="A1220" t="e">
        <f ca="1">E00251524981821</f>
        <v>#NAME?</v>
      </c>
      <c r="B1220">
        <v>454</v>
      </c>
      <c r="C1220" t="s">
        <v>179</v>
      </c>
      <c r="D1220" s="1">
        <v>41072</v>
      </c>
      <c r="F1220">
        <v>1</v>
      </c>
      <c r="G1220">
        <v>2349</v>
      </c>
      <c r="H1220" t="s">
        <v>497</v>
      </c>
      <c r="J1220" t="s">
        <v>14</v>
      </c>
      <c r="K1220">
        <v>59</v>
      </c>
      <c r="L1220" t="s">
        <v>15</v>
      </c>
    </row>
    <row r="1221" spans="1:12">
      <c r="A1221" t="e">
        <f ca="1">E00251524981821</f>
        <v>#NAME?</v>
      </c>
      <c r="B1221">
        <v>454</v>
      </c>
      <c r="C1221" t="s">
        <v>179</v>
      </c>
      <c r="D1221" s="1">
        <v>42893</v>
      </c>
      <c r="F1221">
        <v>1</v>
      </c>
      <c r="G1221">
        <v>70219</v>
      </c>
      <c r="H1221" t="s">
        <v>498</v>
      </c>
      <c r="J1221" t="s">
        <v>14</v>
      </c>
      <c r="K1221">
        <v>64</v>
      </c>
      <c r="L1221" t="s">
        <v>15</v>
      </c>
    </row>
    <row r="1222" spans="1:12">
      <c r="A1222" t="e">
        <f ca="1">E00251524981821</f>
        <v>#NAME?</v>
      </c>
      <c r="B1222">
        <v>454</v>
      </c>
      <c r="C1222" t="s">
        <v>179</v>
      </c>
      <c r="D1222" s="1">
        <v>41730</v>
      </c>
      <c r="F1222">
        <v>2</v>
      </c>
      <c r="G1222">
        <v>71940</v>
      </c>
      <c r="H1222" t="s">
        <v>135</v>
      </c>
      <c r="J1222" t="s">
        <v>14</v>
      </c>
      <c r="K1222">
        <v>61</v>
      </c>
      <c r="L1222" t="s">
        <v>15</v>
      </c>
    </row>
    <row r="1223" spans="1:12">
      <c r="A1223" t="e">
        <f ca="1">E00251619054721</f>
        <v>#NAME?</v>
      </c>
      <c r="B1223">
        <v>109</v>
      </c>
      <c r="C1223" t="s">
        <v>480</v>
      </c>
      <c r="D1223" s="1">
        <v>42094</v>
      </c>
      <c r="F1223">
        <v>3</v>
      </c>
      <c r="G1223">
        <v>3051</v>
      </c>
      <c r="H1223" t="s">
        <v>13</v>
      </c>
      <c r="J1223" t="s">
        <v>14</v>
      </c>
      <c r="K1223">
        <v>46</v>
      </c>
      <c r="L1223" t="s">
        <v>15</v>
      </c>
    </row>
    <row r="1224" spans="1:12">
      <c r="A1224" t="e">
        <f ca="1">E00251427751621</f>
        <v>#NAME?</v>
      </c>
      <c r="B1224">
        <v>27</v>
      </c>
      <c r="C1224" t="s">
        <v>499</v>
      </c>
      <c r="D1224" s="1">
        <v>41712</v>
      </c>
      <c r="F1224">
        <v>1</v>
      </c>
      <c r="G1224">
        <v>78650</v>
      </c>
      <c r="H1224" t="s">
        <v>414</v>
      </c>
      <c r="J1224" t="s">
        <v>14</v>
      </c>
      <c r="K1224">
        <v>55</v>
      </c>
      <c r="L1224" t="s">
        <v>22</v>
      </c>
    </row>
    <row r="1225" spans="1:12">
      <c r="A1225" t="e">
        <f ca="1">E00251427751621</f>
        <v>#NAME?</v>
      </c>
      <c r="B1225">
        <v>27</v>
      </c>
      <c r="C1225" t="s">
        <v>499</v>
      </c>
      <c r="D1225" s="1">
        <v>42928</v>
      </c>
      <c r="F1225">
        <v>1</v>
      </c>
      <c r="G1225">
        <v>3612</v>
      </c>
      <c r="H1225" t="s">
        <v>500</v>
      </c>
      <c r="J1225" t="s">
        <v>14</v>
      </c>
      <c r="K1225">
        <v>59</v>
      </c>
      <c r="L1225" t="s">
        <v>15</v>
      </c>
    </row>
    <row r="1226" spans="1:12">
      <c r="A1226" t="e">
        <f ca="1">E00251716516021</f>
        <v>#NAME?</v>
      </c>
      <c r="B1226">
        <v>490</v>
      </c>
      <c r="C1226" t="s">
        <v>158</v>
      </c>
      <c r="D1226" s="1">
        <v>40996</v>
      </c>
      <c r="F1226">
        <v>1</v>
      </c>
      <c r="G1226">
        <v>49390</v>
      </c>
      <c r="H1226" t="s">
        <v>59</v>
      </c>
      <c r="J1226" t="s">
        <v>14</v>
      </c>
      <c r="K1226">
        <v>48</v>
      </c>
      <c r="L1226" t="s">
        <v>15</v>
      </c>
    </row>
    <row r="1227" spans="1:12">
      <c r="A1227" t="e">
        <f ca="1">E00251429286121</f>
        <v>#NAME?</v>
      </c>
      <c r="B1227">
        <v>272</v>
      </c>
      <c r="C1227" t="s">
        <v>174</v>
      </c>
      <c r="D1227" s="1">
        <v>42013</v>
      </c>
      <c r="E1227">
        <v>3</v>
      </c>
      <c r="F1227">
        <v>1</v>
      </c>
      <c r="G1227">
        <v>1888</v>
      </c>
      <c r="H1227" t="s">
        <v>501</v>
      </c>
      <c r="J1227" t="s">
        <v>34</v>
      </c>
      <c r="K1227">
        <v>65</v>
      </c>
      <c r="L1227" t="s">
        <v>15</v>
      </c>
    </row>
    <row r="1228" spans="1:12">
      <c r="A1228" t="e">
        <f ca="1">E00251432287821</f>
        <v>#NAME?</v>
      </c>
      <c r="B1228">
        <v>483</v>
      </c>
      <c r="C1228" t="s">
        <v>351</v>
      </c>
      <c r="D1228" s="1">
        <v>41472</v>
      </c>
      <c r="F1228">
        <v>1</v>
      </c>
      <c r="G1228">
        <v>7295</v>
      </c>
      <c r="H1228" t="s">
        <v>76</v>
      </c>
      <c r="J1228" t="s">
        <v>14</v>
      </c>
      <c r="K1228">
        <v>44</v>
      </c>
      <c r="L1228" t="s">
        <v>15</v>
      </c>
    </row>
    <row r="1229" spans="1:12">
      <c r="A1229" t="e">
        <f ca="1">E00251429286121</f>
        <v>#NAME?</v>
      </c>
      <c r="B1229">
        <v>306</v>
      </c>
      <c r="C1229" t="s">
        <v>502</v>
      </c>
      <c r="D1229" s="1">
        <v>42688</v>
      </c>
      <c r="F1229">
        <v>1</v>
      </c>
      <c r="G1229">
        <v>7999</v>
      </c>
      <c r="H1229" t="s">
        <v>80</v>
      </c>
      <c r="J1229" t="s">
        <v>14</v>
      </c>
      <c r="K1229">
        <v>66</v>
      </c>
      <c r="L1229" t="s">
        <v>15</v>
      </c>
    </row>
    <row r="1230" spans="1:12">
      <c r="A1230" t="e">
        <f ca="1">E00251524999421</f>
        <v>#NAME?</v>
      </c>
      <c r="B1230">
        <v>442</v>
      </c>
      <c r="C1230" t="s">
        <v>95</v>
      </c>
      <c r="D1230" s="1">
        <v>42949</v>
      </c>
      <c r="F1230">
        <v>1</v>
      </c>
      <c r="G1230">
        <v>5253</v>
      </c>
      <c r="H1230" t="s">
        <v>380</v>
      </c>
      <c r="J1230" t="s">
        <v>14</v>
      </c>
      <c r="K1230">
        <v>54</v>
      </c>
      <c r="L1230" t="s">
        <v>15</v>
      </c>
    </row>
    <row r="1231" spans="1:12">
      <c r="A1231" t="e">
        <f ca="1">E00251524981821</f>
        <v>#NAME?</v>
      </c>
      <c r="B1231">
        <v>454</v>
      </c>
      <c r="C1231" t="s">
        <v>179</v>
      </c>
      <c r="D1231" s="1">
        <v>42653</v>
      </c>
      <c r="F1231">
        <v>1</v>
      </c>
      <c r="G1231">
        <v>2729</v>
      </c>
      <c r="H1231" t="s">
        <v>115</v>
      </c>
      <c r="J1231" t="s">
        <v>14</v>
      </c>
      <c r="K1231">
        <v>63</v>
      </c>
      <c r="L1231" t="s">
        <v>15</v>
      </c>
    </row>
    <row r="1232" spans="1:12">
      <c r="A1232" t="e">
        <f ca="1">E00251524981821</f>
        <v>#NAME?</v>
      </c>
      <c r="B1232">
        <v>454</v>
      </c>
      <c r="C1232" t="s">
        <v>179</v>
      </c>
      <c r="D1232" s="1">
        <v>41211</v>
      </c>
      <c r="F1232">
        <v>4</v>
      </c>
      <c r="G1232">
        <v>2349</v>
      </c>
      <c r="H1232" t="s">
        <v>497</v>
      </c>
      <c r="J1232" t="s">
        <v>14</v>
      </c>
      <c r="K1232">
        <v>59</v>
      </c>
      <c r="L1232" t="s">
        <v>15</v>
      </c>
    </row>
    <row r="1233" spans="1:12">
      <c r="A1233" t="e">
        <f ca="1">E00251524981821</f>
        <v>#NAME?</v>
      </c>
      <c r="B1233">
        <v>454</v>
      </c>
      <c r="C1233" t="s">
        <v>179</v>
      </c>
      <c r="D1233" s="1">
        <v>41506</v>
      </c>
      <c r="F1233">
        <v>1</v>
      </c>
      <c r="G1233">
        <v>2349</v>
      </c>
      <c r="H1233" t="s">
        <v>497</v>
      </c>
      <c r="J1233" t="s">
        <v>14</v>
      </c>
      <c r="K1233">
        <v>60</v>
      </c>
      <c r="L1233" t="s">
        <v>15</v>
      </c>
    </row>
    <row r="1234" spans="1:12">
      <c r="A1234" t="e">
        <f ca="1">E00251524981821</f>
        <v>#NAME?</v>
      </c>
      <c r="B1234">
        <v>454</v>
      </c>
      <c r="C1234" t="s">
        <v>179</v>
      </c>
      <c r="D1234" s="1">
        <v>41730</v>
      </c>
      <c r="F1234">
        <v>1</v>
      </c>
      <c r="G1234">
        <v>7231</v>
      </c>
      <c r="H1234" t="s">
        <v>128</v>
      </c>
      <c r="J1234" t="s">
        <v>14</v>
      </c>
      <c r="K1234">
        <v>61</v>
      </c>
      <c r="L1234" t="s">
        <v>15</v>
      </c>
    </row>
    <row r="1235" spans="1:12">
      <c r="A1235" t="e">
        <f ca="1">E00251427751621</f>
        <v>#NAME?</v>
      </c>
      <c r="B1235">
        <v>27</v>
      </c>
      <c r="C1235" t="s">
        <v>499</v>
      </c>
      <c r="D1235" s="1">
        <v>42664</v>
      </c>
      <c r="F1235">
        <v>1</v>
      </c>
      <c r="G1235">
        <v>3708</v>
      </c>
      <c r="H1235" t="s">
        <v>503</v>
      </c>
      <c r="J1235" t="s">
        <v>14</v>
      </c>
      <c r="K1235">
        <v>58</v>
      </c>
      <c r="L1235" t="s">
        <v>15</v>
      </c>
    </row>
    <row r="1236" spans="1:12">
      <c r="A1236" t="e">
        <f ca="1">E00251615164721</f>
        <v>#NAME?</v>
      </c>
      <c r="B1236">
        <v>47</v>
      </c>
      <c r="C1236" t="s">
        <v>494</v>
      </c>
      <c r="D1236" s="1">
        <v>41922</v>
      </c>
      <c r="F1236">
        <v>1</v>
      </c>
      <c r="G1236">
        <v>8798</v>
      </c>
      <c r="H1236" t="s">
        <v>314</v>
      </c>
      <c r="J1236" t="s">
        <v>14</v>
      </c>
      <c r="K1236">
        <v>59</v>
      </c>
      <c r="L1236" t="s">
        <v>15</v>
      </c>
    </row>
    <row r="1237" spans="1:12">
      <c r="A1237" t="e">
        <f ca="1">E00251615164721</f>
        <v>#NAME?</v>
      </c>
      <c r="B1237">
        <v>71</v>
      </c>
      <c r="C1237" t="s">
        <v>258</v>
      </c>
      <c r="D1237" s="1">
        <v>41904</v>
      </c>
      <c r="F1237">
        <v>1</v>
      </c>
      <c r="G1237">
        <v>7080</v>
      </c>
      <c r="H1237" t="s">
        <v>337</v>
      </c>
      <c r="I1237" t="s">
        <v>148</v>
      </c>
      <c r="J1237" t="s">
        <v>57</v>
      </c>
      <c r="K1237">
        <v>58</v>
      </c>
      <c r="L1237" t="s">
        <v>15</v>
      </c>
    </row>
    <row r="1238" spans="1:12">
      <c r="A1238" t="e">
        <f ca="1">E00251429286121</f>
        <v>#NAME?</v>
      </c>
      <c r="B1238">
        <v>306</v>
      </c>
      <c r="C1238" t="s">
        <v>502</v>
      </c>
      <c r="D1238" s="1">
        <v>41600</v>
      </c>
      <c r="F1238">
        <v>2</v>
      </c>
      <c r="G1238">
        <v>3899</v>
      </c>
      <c r="H1238" t="s">
        <v>264</v>
      </c>
      <c r="J1238" t="s">
        <v>14</v>
      </c>
      <c r="K1238">
        <v>64</v>
      </c>
      <c r="L1238" t="s">
        <v>15</v>
      </c>
    </row>
    <row r="1239" spans="1:12">
      <c r="A1239" t="e">
        <f ca="1">E00251524997721</f>
        <v>#NAME?</v>
      </c>
      <c r="B1239">
        <v>455</v>
      </c>
      <c r="C1239" t="s">
        <v>312</v>
      </c>
      <c r="D1239" s="1">
        <v>42640</v>
      </c>
      <c r="F1239">
        <v>2</v>
      </c>
      <c r="G1239">
        <v>72611</v>
      </c>
      <c r="H1239" t="s">
        <v>504</v>
      </c>
      <c r="J1239" t="s">
        <v>14</v>
      </c>
      <c r="K1239">
        <v>51</v>
      </c>
      <c r="L1239" t="s">
        <v>15</v>
      </c>
    </row>
    <row r="1240" spans="1:12">
      <c r="A1240" t="e">
        <f ca="1">E00251429395521</f>
        <v>#NAME?</v>
      </c>
      <c r="B1240">
        <v>283</v>
      </c>
      <c r="C1240" t="s">
        <v>133</v>
      </c>
      <c r="D1240" s="1">
        <v>41988</v>
      </c>
      <c r="F1240">
        <v>1</v>
      </c>
      <c r="G1240">
        <v>7295</v>
      </c>
      <c r="H1240" t="s">
        <v>76</v>
      </c>
      <c r="J1240" t="s">
        <v>14</v>
      </c>
      <c r="K1240">
        <v>45</v>
      </c>
      <c r="L1240" t="s">
        <v>15</v>
      </c>
    </row>
    <row r="1241" spans="1:12">
      <c r="A1241" t="e">
        <f ca="1">E00251439860321</f>
        <v>#NAME?</v>
      </c>
      <c r="B1241">
        <v>1028</v>
      </c>
      <c r="C1241" t="s">
        <v>127</v>
      </c>
      <c r="D1241" s="1">
        <v>42768</v>
      </c>
      <c r="F1241">
        <v>1</v>
      </c>
      <c r="G1241">
        <v>8398</v>
      </c>
      <c r="H1241" t="s">
        <v>139</v>
      </c>
      <c r="I1241" t="s">
        <v>127</v>
      </c>
      <c r="J1241" t="s">
        <v>57</v>
      </c>
      <c r="K1241">
        <v>56</v>
      </c>
      <c r="L1241" t="s">
        <v>15</v>
      </c>
    </row>
    <row r="1242" spans="1:12">
      <c r="A1242" t="e">
        <f ca="1">E00251524999421</f>
        <v>#NAME?</v>
      </c>
      <c r="B1242">
        <v>442</v>
      </c>
      <c r="C1242" t="s">
        <v>95</v>
      </c>
      <c r="D1242" s="1">
        <v>42324</v>
      </c>
      <c r="F1242">
        <v>1</v>
      </c>
      <c r="G1242">
        <v>2448</v>
      </c>
      <c r="H1242" t="s">
        <v>19</v>
      </c>
      <c r="J1242" t="s">
        <v>14</v>
      </c>
      <c r="K1242">
        <v>52</v>
      </c>
      <c r="L1242" t="s">
        <v>15</v>
      </c>
    </row>
    <row r="1243" spans="1:12">
      <c r="A1243" t="e">
        <f ca="1">E00251617139121</f>
        <v>#NAME?</v>
      </c>
      <c r="B1243">
        <v>500</v>
      </c>
      <c r="C1243" t="s">
        <v>161</v>
      </c>
      <c r="D1243" s="1">
        <v>41396</v>
      </c>
      <c r="F1243">
        <v>1</v>
      </c>
      <c r="G1243">
        <v>78609</v>
      </c>
      <c r="H1243" t="s">
        <v>240</v>
      </c>
      <c r="J1243" t="s">
        <v>14</v>
      </c>
      <c r="K1243">
        <v>41</v>
      </c>
      <c r="L1243" t="s">
        <v>22</v>
      </c>
    </row>
    <row r="1244" spans="1:12">
      <c r="A1244" t="e">
        <f ca="1">E00251429395521</f>
        <v>#NAME?</v>
      </c>
      <c r="B1244">
        <v>283</v>
      </c>
      <c r="C1244" t="s">
        <v>133</v>
      </c>
      <c r="D1244" s="1">
        <v>41540</v>
      </c>
      <c r="F1244">
        <v>2</v>
      </c>
      <c r="G1244">
        <v>37205</v>
      </c>
      <c r="H1244" t="s">
        <v>191</v>
      </c>
      <c r="J1244" t="s">
        <v>14</v>
      </c>
      <c r="K1244">
        <v>43</v>
      </c>
      <c r="L1244" t="s">
        <v>15</v>
      </c>
    </row>
    <row r="1245" spans="1:12">
      <c r="A1245" t="e">
        <f ca="1">E00251518886021</f>
        <v>#NAME?</v>
      </c>
      <c r="B1245">
        <v>276</v>
      </c>
      <c r="C1245" t="s">
        <v>122</v>
      </c>
      <c r="D1245" s="1">
        <v>42885</v>
      </c>
      <c r="F1245">
        <v>1</v>
      </c>
      <c r="G1245">
        <v>71596</v>
      </c>
      <c r="H1245" t="s">
        <v>505</v>
      </c>
      <c r="J1245" t="s">
        <v>14</v>
      </c>
      <c r="K1245">
        <v>60</v>
      </c>
      <c r="L1245" t="s">
        <v>15</v>
      </c>
    </row>
    <row r="1246" spans="1:12">
      <c r="A1246" t="e">
        <f ca="1">E00251518886021</f>
        <v>#NAME?</v>
      </c>
      <c r="B1246">
        <v>276</v>
      </c>
      <c r="C1246" t="s">
        <v>122</v>
      </c>
      <c r="D1246" s="1">
        <v>42908</v>
      </c>
      <c r="F1246">
        <v>5</v>
      </c>
      <c r="G1246">
        <v>27801</v>
      </c>
      <c r="H1246" t="s">
        <v>387</v>
      </c>
      <c r="J1246" t="s">
        <v>14</v>
      </c>
      <c r="K1246">
        <v>60</v>
      </c>
      <c r="L1246" t="s">
        <v>15</v>
      </c>
    </row>
    <row r="1247" spans="1:12">
      <c r="A1247" t="e">
        <f ca="1">E00251429176121</f>
        <v>#NAME?</v>
      </c>
      <c r="B1247">
        <v>274</v>
      </c>
      <c r="C1247" t="s">
        <v>506</v>
      </c>
      <c r="D1247" s="1">
        <v>42209</v>
      </c>
      <c r="F1247">
        <v>1</v>
      </c>
      <c r="G1247">
        <v>2449</v>
      </c>
      <c r="H1247" t="s">
        <v>53</v>
      </c>
      <c r="J1247" t="s">
        <v>14</v>
      </c>
      <c r="K1247">
        <v>49</v>
      </c>
      <c r="L1247" t="s">
        <v>15</v>
      </c>
    </row>
    <row r="1248" spans="1:12">
      <c r="A1248" t="e">
        <f ca="1">E00251424039221</f>
        <v>#NAME?</v>
      </c>
      <c r="B1248">
        <v>108</v>
      </c>
      <c r="C1248" t="s">
        <v>481</v>
      </c>
      <c r="D1248" s="1">
        <v>42731</v>
      </c>
      <c r="F1248">
        <v>1</v>
      </c>
      <c r="G1248">
        <v>5368</v>
      </c>
      <c r="H1248" t="s">
        <v>101</v>
      </c>
      <c r="J1248" t="s">
        <v>14</v>
      </c>
      <c r="K1248">
        <v>49</v>
      </c>
      <c r="L1248" t="s">
        <v>15</v>
      </c>
    </row>
    <row r="1249" spans="1:12">
      <c r="A1249" t="e">
        <f ca="1">E00251518886021</f>
        <v>#NAME?</v>
      </c>
      <c r="B1249">
        <v>276</v>
      </c>
      <c r="C1249" t="s">
        <v>122</v>
      </c>
      <c r="D1249" s="1">
        <v>42079</v>
      </c>
      <c r="F1249">
        <v>1</v>
      </c>
      <c r="G1249">
        <v>78449</v>
      </c>
      <c r="H1249" t="s">
        <v>277</v>
      </c>
      <c r="J1249" t="s">
        <v>14</v>
      </c>
      <c r="K1249">
        <v>58</v>
      </c>
      <c r="L1249" t="s">
        <v>22</v>
      </c>
    </row>
    <row r="1250" spans="1:12">
      <c r="A1250" t="e">
        <f ca="1">E00251429176121</f>
        <v>#NAME?</v>
      </c>
      <c r="B1250">
        <v>274</v>
      </c>
      <c r="C1250" t="s">
        <v>506</v>
      </c>
      <c r="D1250" s="1">
        <v>41926</v>
      </c>
      <c r="F1250">
        <v>1</v>
      </c>
      <c r="G1250">
        <v>8300</v>
      </c>
      <c r="H1250" t="s">
        <v>507</v>
      </c>
      <c r="J1250" t="s">
        <v>14</v>
      </c>
      <c r="K1250">
        <v>48</v>
      </c>
      <c r="L1250" t="s">
        <v>15</v>
      </c>
    </row>
    <row r="1251" spans="1:12">
      <c r="A1251" t="e">
        <f ca="1">E00251524999421</f>
        <v>#NAME?</v>
      </c>
      <c r="B1251">
        <v>442</v>
      </c>
      <c r="C1251" t="s">
        <v>95</v>
      </c>
      <c r="D1251" s="1">
        <v>42800</v>
      </c>
      <c r="F1251">
        <v>2</v>
      </c>
      <c r="G1251">
        <v>30000</v>
      </c>
      <c r="H1251" t="s">
        <v>144</v>
      </c>
      <c r="J1251" t="s">
        <v>14</v>
      </c>
      <c r="K1251">
        <v>53</v>
      </c>
      <c r="L1251" t="s">
        <v>15</v>
      </c>
    </row>
    <row r="1252" spans="1:12">
      <c r="A1252" t="e">
        <f ca="1">E00251518886021</f>
        <v>#NAME?</v>
      </c>
      <c r="B1252">
        <v>276</v>
      </c>
      <c r="C1252" t="s">
        <v>122</v>
      </c>
      <c r="D1252" s="1">
        <v>41890</v>
      </c>
      <c r="F1252">
        <v>1</v>
      </c>
      <c r="G1252">
        <v>25000</v>
      </c>
      <c r="H1252" t="s">
        <v>178</v>
      </c>
      <c r="J1252" t="s">
        <v>14</v>
      </c>
      <c r="K1252">
        <v>57</v>
      </c>
      <c r="L1252" t="s">
        <v>15</v>
      </c>
    </row>
    <row r="1253" spans="1:12">
      <c r="A1253" t="e">
        <f ca="1">E00251432287821</f>
        <v>#NAME?</v>
      </c>
      <c r="B1253">
        <v>483</v>
      </c>
      <c r="C1253" t="s">
        <v>351</v>
      </c>
      <c r="D1253" s="1">
        <v>42158</v>
      </c>
      <c r="F1253">
        <v>3</v>
      </c>
      <c r="G1253">
        <v>4556</v>
      </c>
      <c r="H1253" t="s">
        <v>121</v>
      </c>
      <c r="J1253" t="s">
        <v>14</v>
      </c>
      <c r="K1253">
        <v>45</v>
      </c>
      <c r="L1253" t="s">
        <v>15</v>
      </c>
    </row>
    <row r="1254" spans="1:12">
      <c r="A1254" t="e">
        <f ca="1">E00251518886021</f>
        <v>#NAME?</v>
      </c>
      <c r="B1254">
        <v>276</v>
      </c>
      <c r="C1254" t="s">
        <v>122</v>
      </c>
      <c r="D1254" s="1">
        <v>42908</v>
      </c>
      <c r="F1254">
        <v>3</v>
      </c>
      <c r="G1254">
        <v>2720</v>
      </c>
      <c r="H1254" t="s">
        <v>65</v>
      </c>
      <c r="J1254" t="s">
        <v>14</v>
      </c>
      <c r="K1254">
        <v>60</v>
      </c>
      <c r="L1254" t="s">
        <v>15</v>
      </c>
    </row>
    <row r="1255" spans="1:12">
      <c r="A1255" t="e">
        <f ca="1">E00251512209521</f>
        <v>#NAME?</v>
      </c>
      <c r="B1255">
        <v>66</v>
      </c>
      <c r="C1255" t="s">
        <v>134</v>
      </c>
      <c r="D1255" s="1">
        <v>41940</v>
      </c>
      <c r="F1255">
        <v>2</v>
      </c>
      <c r="G1255">
        <v>8402</v>
      </c>
      <c r="H1255" t="s">
        <v>508</v>
      </c>
      <c r="J1255" t="s">
        <v>14</v>
      </c>
      <c r="K1255">
        <v>45</v>
      </c>
      <c r="L1255" t="s">
        <v>15</v>
      </c>
    </row>
    <row r="1256" spans="1:12">
      <c r="A1256" t="e">
        <f ca="1">E00251524999421</f>
        <v>#NAME?</v>
      </c>
      <c r="B1256">
        <v>442</v>
      </c>
      <c r="C1256" t="s">
        <v>95</v>
      </c>
      <c r="D1256" s="1">
        <v>42471</v>
      </c>
      <c r="F1256">
        <v>1</v>
      </c>
      <c r="G1256">
        <v>3005</v>
      </c>
      <c r="H1256" t="s">
        <v>509</v>
      </c>
      <c r="J1256" t="s">
        <v>14</v>
      </c>
      <c r="K1256">
        <v>53</v>
      </c>
      <c r="L1256" t="s">
        <v>15</v>
      </c>
    </row>
    <row r="1257" spans="1:12">
      <c r="A1257" t="e">
        <f ca="1">E00251439860321</f>
        <v>#NAME?</v>
      </c>
      <c r="B1257">
        <v>458</v>
      </c>
      <c r="C1257" t="s">
        <v>275</v>
      </c>
      <c r="D1257" s="1">
        <v>41234</v>
      </c>
      <c r="F1257">
        <v>1</v>
      </c>
      <c r="G1257">
        <v>72610</v>
      </c>
      <c r="H1257" t="s">
        <v>226</v>
      </c>
      <c r="J1257" t="s">
        <v>14</v>
      </c>
      <c r="K1257">
        <v>51</v>
      </c>
      <c r="L1257" t="s">
        <v>15</v>
      </c>
    </row>
    <row r="1258" spans="1:12">
      <c r="A1258" t="e">
        <f ca="1">E00251619838721</f>
        <v>#NAME?</v>
      </c>
      <c r="B1258">
        <v>1798</v>
      </c>
      <c r="C1258" t="s">
        <v>510</v>
      </c>
      <c r="D1258" s="1">
        <v>42600</v>
      </c>
      <c r="F1258">
        <v>1</v>
      </c>
      <c r="G1258">
        <v>4660</v>
      </c>
      <c r="H1258" t="s">
        <v>215</v>
      </c>
      <c r="J1258" t="s">
        <v>14</v>
      </c>
      <c r="K1258">
        <v>51</v>
      </c>
      <c r="L1258" t="s">
        <v>15</v>
      </c>
    </row>
    <row r="1259" spans="1:12">
      <c r="A1259" t="e">
        <f ca="1">E00251518886021</f>
        <v>#NAME?</v>
      </c>
      <c r="B1259">
        <v>276</v>
      </c>
      <c r="C1259" t="s">
        <v>122</v>
      </c>
      <c r="D1259" s="1">
        <v>41949</v>
      </c>
      <c r="F1259">
        <v>1</v>
      </c>
      <c r="G1259">
        <v>25000</v>
      </c>
      <c r="H1259" t="s">
        <v>178</v>
      </c>
      <c r="J1259" t="s">
        <v>14</v>
      </c>
      <c r="K1259">
        <v>57</v>
      </c>
      <c r="L1259" t="s">
        <v>15</v>
      </c>
    </row>
    <row r="1260" spans="1:12">
      <c r="A1260" t="e">
        <f ca="1">E00251518886021</f>
        <v>#NAME?</v>
      </c>
      <c r="B1260">
        <v>276</v>
      </c>
      <c r="C1260" t="s">
        <v>122</v>
      </c>
      <c r="D1260" s="1">
        <v>41926</v>
      </c>
      <c r="F1260">
        <v>1</v>
      </c>
      <c r="G1260">
        <v>7030</v>
      </c>
      <c r="H1260" t="s">
        <v>333</v>
      </c>
      <c r="J1260" t="s">
        <v>14</v>
      </c>
      <c r="K1260">
        <v>57</v>
      </c>
      <c r="L1260" t="s">
        <v>15</v>
      </c>
    </row>
    <row r="1261" spans="1:12">
      <c r="A1261" t="e">
        <f ca="1">E00251524999421</f>
        <v>#NAME?</v>
      </c>
      <c r="B1261">
        <v>442</v>
      </c>
      <c r="C1261" t="s">
        <v>95</v>
      </c>
      <c r="D1261" s="1">
        <v>41915</v>
      </c>
      <c r="F1261">
        <v>1</v>
      </c>
      <c r="G1261">
        <v>38023</v>
      </c>
      <c r="H1261" t="s">
        <v>17</v>
      </c>
      <c r="J1261" t="s">
        <v>14</v>
      </c>
      <c r="K1261">
        <v>51</v>
      </c>
      <c r="L1261" t="s">
        <v>15</v>
      </c>
    </row>
    <row r="1262" spans="1:12">
      <c r="A1262" t="e">
        <f ca="1">E00251524999421</f>
        <v>#NAME?</v>
      </c>
      <c r="B1262">
        <v>442</v>
      </c>
      <c r="C1262" t="s">
        <v>95</v>
      </c>
      <c r="D1262" s="1">
        <v>42695</v>
      </c>
      <c r="F1262">
        <v>1</v>
      </c>
      <c r="G1262">
        <v>30000</v>
      </c>
      <c r="H1262" t="s">
        <v>144</v>
      </c>
      <c r="J1262" t="s">
        <v>14</v>
      </c>
      <c r="K1262">
        <v>53</v>
      </c>
      <c r="L1262" t="s">
        <v>15</v>
      </c>
    </row>
    <row r="1263" spans="1:12">
      <c r="A1263" t="e">
        <f ca="1">E00251524999421</f>
        <v>#NAME?</v>
      </c>
      <c r="B1263">
        <v>442</v>
      </c>
      <c r="C1263" t="s">
        <v>95</v>
      </c>
      <c r="D1263" s="1">
        <v>42913</v>
      </c>
      <c r="F1263">
        <v>1</v>
      </c>
      <c r="G1263">
        <v>84500</v>
      </c>
      <c r="H1263" t="s">
        <v>511</v>
      </c>
      <c r="J1263" t="s">
        <v>14</v>
      </c>
      <c r="K1263">
        <v>54</v>
      </c>
      <c r="L1263" t="s">
        <v>15</v>
      </c>
    </row>
    <row r="1264" spans="1:12">
      <c r="A1264" t="e">
        <f ca="1">E00251518886021</f>
        <v>#NAME?</v>
      </c>
      <c r="B1264">
        <v>276</v>
      </c>
      <c r="C1264" t="s">
        <v>122</v>
      </c>
      <c r="D1264" s="1">
        <v>42443</v>
      </c>
      <c r="F1264">
        <v>4</v>
      </c>
      <c r="G1264">
        <v>60090</v>
      </c>
      <c r="H1264" t="s">
        <v>181</v>
      </c>
      <c r="J1264" t="s">
        <v>14</v>
      </c>
      <c r="K1264">
        <v>59</v>
      </c>
      <c r="L1264" t="s">
        <v>15</v>
      </c>
    </row>
    <row r="1265" spans="1:12">
      <c r="A1265" t="e">
        <f ca="1">E00251518886021</f>
        <v>#NAME?</v>
      </c>
      <c r="B1265">
        <v>276</v>
      </c>
      <c r="C1265" t="s">
        <v>122</v>
      </c>
      <c r="D1265" s="1">
        <v>41381</v>
      </c>
      <c r="F1265">
        <v>3</v>
      </c>
      <c r="G1265">
        <v>2720</v>
      </c>
      <c r="H1265" t="s">
        <v>65</v>
      </c>
      <c r="J1265" t="s">
        <v>14</v>
      </c>
      <c r="K1265">
        <v>56</v>
      </c>
      <c r="L1265" t="s">
        <v>15</v>
      </c>
    </row>
    <row r="1266" spans="1:12">
      <c r="A1266" t="e">
        <f ca="1">E00251518886021</f>
        <v>#NAME?</v>
      </c>
      <c r="B1266">
        <v>276</v>
      </c>
      <c r="C1266" t="s">
        <v>122</v>
      </c>
      <c r="D1266" s="1">
        <v>42187</v>
      </c>
      <c r="F1266">
        <v>1</v>
      </c>
      <c r="G1266">
        <v>25000</v>
      </c>
      <c r="H1266" t="s">
        <v>178</v>
      </c>
      <c r="J1266" t="s">
        <v>14</v>
      </c>
      <c r="K1266">
        <v>58</v>
      </c>
      <c r="L1266" t="s">
        <v>15</v>
      </c>
    </row>
    <row r="1267" spans="1:12">
      <c r="A1267" t="e">
        <f ca="1">E00251518873421</f>
        <v>#NAME?</v>
      </c>
      <c r="B1267">
        <v>4910</v>
      </c>
      <c r="C1267" t="s">
        <v>214</v>
      </c>
      <c r="D1267" s="1">
        <v>41902</v>
      </c>
      <c r="F1267">
        <v>1</v>
      </c>
      <c r="G1267">
        <v>7862</v>
      </c>
      <c r="H1267" t="s">
        <v>27</v>
      </c>
      <c r="J1267" t="s">
        <v>14</v>
      </c>
      <c r="K1267">
        <v>64</v>
      </c>
      <c r="L1267" t="s">
        <v>22</v>
      </c>
    </row>
    <row r="1268" spans="1:12">
      <c r="A1268" t="e">
        <f ca="1">E00251524997721</f>
        <v>#NAME?</v>
      </c>
      <c r="B1268">
        <v>455</v>
      </c>
      <c r="C1268" t="s">
        <v>312</v>
      </c>
      <c r="D1268" s="1">
        <v>42563</v>
      </c>
      <c r="F1268">
        <v>2</v>
      </c>
      <c r="G1268">
        <v>7242</v>
      </c>
      <c r="H1268" t="s">
        <v>93</v>
      </c>
      <c r="J1268" t="s">
        <v>14</v>
      </c>
      <c r="K1268">
        <v>51</v>
      </c>
      <c r="L1268" t="s">
        <v>15</v>
      </c>
    </row>
    <row r="1269" spans="1:12">
      <c r="A1269" t="e">
        <f ca="1">E00251417959821</f>
        <v>#NAME?</v>
      </c>
      <c r="B1269">
        <v>50</v>
      </c>
      <c r="C1269" t="s">
        <v>512</v>
      </c>
      <c r="D1269" s="1">
        <v>42326</v>
      </c>
      <c r="F1269">
        <v>1</v>
      </c>
      <c r="G1269">
        <v>2859</v>
      </c>
      <c r="H1269" t="s">
        <v>362</v>
      </c>
      <c r="J1269" t="s">
        <v>14</v>
      </c>
      <c r="K1269">
        <v>56</v>
      </c>
      <c r="L1269" t="s">
        <v>15</v>
      </c>
    </row>
    <row r="1270" spans="1:12">
      <c r="A1270" t="e">
        <f ca="1">E00251417959821</f>
        <v>#NAME?</v>
      </c>
      <c r="B1270">
        <v>50</v>
      </c>
      <c r="C1270" t="s">
        <v>512</v>
      </c>
      <c r="D1270" s="1">
        <v>42611</v>
      </c>
      <c r="F1270">
        <v>1</v>
      </c>
      <c r="G1270">
        <v>7262</v>
      </c>
      <c r="H1270" t="s">
        <v>198</v>
      </c>
      <c r="J1270" t="s">
        <v>14</v>
      </c>
      <c r="K1270">
        <v>57</v>
      </c>
      <c r="L1270" t="s">
        <v>15</v>
      </c>
    </row>
    <row r="1271" spans="1:12">
      <c r="A1271" t="e">
        <f ca="1">E00251524994121</f>
        <v>#NAME?</v>
      </c>
      <c r="B1271">
        <v>454</v>
      </c>
      <c r="C1271" t="s">
        <v>179</v>
      </c>
      <c r="D1271" s="1">
        <v>42748</v>
      </c>
      <c r="F1271">
        <v>1</v>
      </c>
      <c r="G1271">
        <v>2729</v>
      </c>
      <c r="H1271" t="s">
        <v>115</v>
      </c>
      <c r="J1271" t="s">
        <v>14</v>
      </c>
      <c r="K1271">
        <v>64</v>
      </c>
      <c r="L1271" t="s">
        <v>15</v>
      </c>
    </row>
    <row r="1272" spans="1:12">
      <c r="A1272" t="e">
        <f ca="1">E00251518873421</f>
        <v>#NAME?</v>
      </c>
      <c r="B1272">
        <v>293</v>
      </c>
      <c r="C1272" t="s">
        <v>25</v>
      </c>
      <c r="D1272" s="1">
        <v>42759</v>
      </c>
      <c r="F1272">
        <v>2</v>
      </c>
      <c r="G1272">
        <v>4556</v>
      </c>
      <c r="H1272" t="s">
        <v>121</v>
      </c>
      <c r="J1272" t="s">
        <v>14</v>
      </c>
      <c r="K1272">
        <v>66</v>
      </c>
      <c r="L1272" t="s">
        <v>15</v>
      </c>
    </row>
    <row r="1273" spans="1:12">
      <c r="A1273" t="e">
        <f ca="1">E00251518873421</f>
        <v>#NAME?</v>
      </c>
      <c r="B1273">
        <v>293</v>
      </c>
      <c r="C1273" t="s">
        <v>25</v>
      </c>
      <c r="D1273" s="1">
        <v>42923</v>
      </c>
      <c r="F1273">
        <v>5</v>
      </c>
      <c r="G1273">
        <v>61171</v>
      </c>
      <c r="H1273" t="s">
        <v>513</v>
      </c>
      <c r="J1273" t="s">
        <v>14</v>
      </c>
      <c r="K1273">
        <v>67</v>
      </c>
      <c r="L1273" t="s">
        <v>15</v>
      </c>
    </row>
    <row r="1274" spans="1:12">
      <c r="A1274" t="e">
        <f ca="1">E00251430095721</f>
        <v>#NAME?</v>
      </c>
      <c r="B1274">
        <v>500</v>
      </c>
      <c r="C1274" t="s">
        <v>161</v>
      </c>
      <c r="D1274" s="1">
        <v>41270</v>
      </c>
      <c r="F1274">
        <v>2</v>
      </c>
      <c r="G1274">
        <v>496</v>
      </c>
      <c r="H1274" t="s">
        <v>190</v>
      </c>
      <c r="J1274" t="s">
        <v>14</v>
      </c>
      <c r="K1274">
        <v>54</v>
      </c>
      <c r="L1274" t="s">
        <v>15</v>
      </c>
    </row>
    <row r="1275" spans="1:12">
      <c r="A1275" t="e">
        <f ca="1">E00251518873421</f>
        <v>#NAME?</v>
      </c>
      <c r="B1275">
        <v>293</v>
      </c>
      <c r="C1275" t="s">
        <v>25</v>
      </c>
      <c r="D1275" s="1">
        <v>42923</v>
      </c>
      <c r="F1275">
        <v>2</v>
      </c>
      <c r="G1275">
        <v>30789</v>
      </c>
      <c r="H1275" t="s">
        <v>92</v>
      </c>
      <c r="J1275" t="s">
        <v>14</v>
      </c>
      <c r="K1275">
        <v>67</v>
      </c>
      <c r="L1275" t="s">
        <v>15</v>
      </c>
    </row>
    <row r="1276" spans="1:12">
      <c r="A1276" t="e">
        <f ca="1">E00251518873421</f>
        <v>#NAME?</v>
      </c>
      <c r="B1276">
        <v>293</v>
      </c>
      <c r="C1276" t="s">
        <v>25</v>
      </c>
      <c r="D1276" s="1">
        <v>43045</v>
      </c>
      <c r="F1276">
        <v>3</v>
      </c>
      <c r="G1276">
        <v>4019</v>
      </c>
      <c r="H1276" t="s">
        <v>26</v>
      </c>
      <c r="J1276" t="s">
        <v>14</v>
      </c>
      <c r="K1276">
        <v>67</v>
      </c>
      <c r="L1276" t="s">
        <v>15</v>
      </c>
    </row>
    <row r="1277" spans="1:12">
      <c r="A1277" t="e">
        <f ca="1">E00251430095721</f>
        <v>#NAME?</v>
      </c>
      <c r="B1277">
        <v>500</v>
      </c>
      <c r="C1277" t="s">
        <v>161</v>
      </c>
      <c r="D1277" s="1">
        <v>42286</v>
      </c>
      <c r="F1277">
        <v>1</v>
      </c>
      <c r="G1277">
        <v>496</v>
      </c>
      <c r="H1277" t="s">
        <v>190</v>
      </c>
      <c r="J1277" t="s">
        <v>14</v>
      </c>
      <c r="K1277">
        <v>57</v>
      </c>
      <c r="L1277" t="s">
        <v>15</v>
      </c>
    </row>
    <row r="1278" spans="1:12">
      <c r="A1278" t="e">
        <f ca="1">E00251430095721</f>
        <v>#NAME?</v>
      </c>
      <c r="B1278">
        <v>500</v>
      </c>
      <c r="C1278" t="s">
        <v>161</v>
      </c>
      <c r="D1278" s="1">
        <v>42677</v>
      </c>
      <c r="F1278">
        <v>2</v>
      </c>
      <c r="G1278">
        <v>496</v>
      </c>
      <c r="H1278" t="s">
        <v>190</v>
      </c>
      <c r="J1278" t="s">
        <v>14</v>
      </c>
      <c r="K1278">
        <v>58</v>
      </c>
      <c r="L1278" t="s">
        <v>15</v>
      </c>
    </row>
    <row r="1279" spans="1:12">
      <c r="A1279" t="e">
        <f ca="1">E00251430095721</f>
        <v>#NAME?</v>
      </c>
      <c r="B1279">
        <v>500</v>
      </c>
      <c r="C1279" t="s">
        <v>161</v>
      </c>
      <c r="D1279" s="1">
        <v>42956</v>
      </c>
      <c r="F1279">
        <v>1</v>
      </c>
      <c r="G1279">
        <v>496</v>
      </c>
      <c r="H1279" t="s">
        <v>190</v>
      </c>
      <c r="J1279" t="s">
        <v>14</v>
      </c>
      <c r="K1279">
        <v>59</v>
      </c>
      <c r="L1279" t="s">
        <v>15</v>
      </c>
    </row>
    <row r="1280" spans="1:12">
      <c r="A1280" t="e">
        <f ca="1">E00251515326121</f>
        <v>#NAME?</v>
      </c>
      <c r="B1280">
        <v>30</v>
      </c>
      <c r="C1280" t="s">
        <v>344</v>
      </c>
      <c r="D1280" s="1">
        <v>42142</v>
      </c>
      <c r="F1280">
        <v>1</v>
      </c>
      <c r="G1280">
        <v>49390</v>
      </c>
      <c r="H1280" t="s">
        <v>59</v>
      </c>
      <c r="J1280" t="s">
        <v>14</v>
      </c>
      <c r="K1280">
        <v>43</v>
      </c>
      <c r="L1280" t="s">
        <v>15</v>
      </c>
    </row>
    <row r="1281" spans="1:12">
      <c r="A1281" t="e">
        <f ca="1">E00251430095721</f>
        <v>#NAME?</v>
      </c>
      <c r="B1281">
        <v>500</v>
      </c>
      <c r="C1281" t="s">
        <v>161</v>
      </c>
      <c r="D1281" s="1">
        <v>42956</v>
      </c>
      <c r="F1281">
        <v>3</v>
      </c>
      <c r="G1281">
        <v>78057</v>
      </c>
      <c r="H1281" t="s">
        <v>140</v>
      </c>
      <c r="J1281" t="s">
        <v>14</v>
      </c>
      <c r="K1281">
        <v>59</v>
      </c>
      <c r="L1281" t="s">
        <v>22</v>
      </c>
    </row>
    <row r="1282" spans="1:12">
      <c r="A1282" t="e">
        <f t="shared" ref="A1282:A1288" ca="1" si="11">E00251518873421</f>
        <v>#NAME?</v>
      </c>
      <c r="B1282">
        <v>293</v>
      </c>
      <c r="C1282" t="s">
        <v>25</v>
      </c>
      <c r="D1282" s="1">
        <v>42353</v>
      </c>
      <c r="F1282">
        <v>2</v>
      </c>
      <c r="G1282">
        <v>4019</v>
      </c>
      <c r="H1282" t="s">
        <v>26</v>
      </c>
      <c r="J1282" t="s">
        <v>14</v>
      </c>
      <c r="K1282">
        <v>65</v>
      </c>
      <c r="L1282" t="s">
        <v>15</v>
      </c>
    </row>
    <row r="1283" spans="1:12">
      <c r="A1283" t="e">
        <f t="shared" ca="1" si="11"/>
        <v>#NAME?</v>
      </c>
      <c r="B1283">
        <v>293</v>
      </c>
      <c r="C1283" t="s">
        <v>25</v>
      </c>
      <c r="D1283" s="1">
        <v>42634</v>
      </c>
      <c r="F1283">
        <v>2</v>
      </c>
      <c r="G1283">
        <v>4019</v>
      </c>
      <c r="H1283" t="s">
        <v>26</v>
      </c>
      <c r="J1283" t="s">
        <v>14</v>
      </c>
      <c r="K1283">
        <v>66</v>
      </c>
      <c r="L1283" t="s">
        <v>15</v>
      </c>
    </row>
    <row r="1284" spans="1:12">
      <c r="A1284" t="e">
        <f t="shared" ca="1" si="11"/>
        <v>#NAME?</v>
      </c>
      <c r="B1284">
        <v>293</v>
      </c>
      <c r="C1284" t="s">
        <v>25</v>
      </c>
      <c r="D1284" s="1">
        <v>42759</v>
      </c>
      <c r="F1284">
        <v>1</v>
      </c>
      <c r="G1284">
        <v>25000</v>
      </c>
      <c r="H1284" t="s">
        <v>178</v>
      </c>
      <c r="J1284" t="s">
        <v>14</v>
      </c>
      <c r="K1284">
        <v>66</v>
      </c>
      <c r="L1284" t="s">
        <v>15</v>
      </c>
    </row>
    <row r="1285" spans="1:12">
      <c r="A1285" t="e">
        <f t="shared" ca="1" si="11"/>
        <v>#NAME?</v>
      </c>
      <c r="B1285">
        <v>293</v>
      </c>
      <c r="C1285" t="s">
        <v>25</v>
      </c>
      <c r="D1285" s="1">
        <v>42780</v>
      </c>
      <c r="F1285">
        <v>4</v>
      </c>
      <c r="G1285">
        <v>61171</v>
      </c>
      <c r="H1285" t="s">
        <v>513</v>
      </c>
      <c r="J1285" t="s">
        <v>14</v>
      </c>
      <c r="K1285">
        <v>66</v>
      </c>
      <c r="L1285" t="s">
        <v>15</v>
      </c>
    </row>
    <row r="1286" spans="1:12">
      <c r="A1286" t="e">
        <f t="shared" ca="1" si="11"/>
        <v>#NAME?</v>
      </c>
      <c r="B1286">
        <v>293</v>
      </c>
      <c r="C1286" t="s">
        <v>25</v>
      </c>
      <c r="D1286" s="1">
        <v>42912</v>
      </c>
      <c r="F1286">
        <v>1</v>
      </c>
      <c r="G1286">
        <v>25000</v>
      </c>
      <c r="H1286" t="s">
        <v>178</v>
      </c>
      <c r="J1286" t="s">
        <v>14</v>
      </c>
      <c r="K1286">
        <v>67</v>
      </c>
      <c r="L1286" t="s">
        <v>15</v>
      </c>
    </row>
    <row r="1287" spans="1:12">
      <c r="A1287" t="e">
        <f t="shared" ca="1" si="11"/>
        <v>#NAME?</v>
      </c>
      <c r="B1287">
        <v>293</v>
      </c>
      <c r="C1287" t="s">
        <v>25</v>
      </c>
      <c r="D1287" s="1">
        <v>41738</v>
      </c>
      <c r="F1287">
        <v>2</v>
      </c>
      <c r="G1287">
        <v>4019</v>
      </c>
      <c r="H1287" t="s">
        <v>26</v>
      </c>
      <c r="J1287" t="s">
        <v>14</v>
      </c>
      <c r="K1287">
        <v>64</v>
      </c>
      <c r="L1287" t="s">
        <v>15</v>
      </c>
    </row>
    <row r="1288" spans="1:12">
      <c r="A1288" t="e">
        <f t="shared" ca="1" si="11"/>
        <v>#NAME?</v>
      </c>
      <c r="B1288">
        <v>293</v>
      </c>
      <c r="C1288" t="s">
        <v>25</v>
      </c>
      <c r="D1288" s="1">
        <v>43091</v>
      </c>
      <c r="F1288">
        <v>1</v>
      </c>
      <c r="G1288">
        <v>38870</v>
      </c>
      <c r="H1288" t="s">
        <v>514</v>
      </c>
      <c r="J1288" t="s">
        <v>14</v>
      </c>
      <c r="K1288">
        <v>67</v>
      </c>
      <c r="L1288" t="s">
        <v>15</v>
      </c>
    </row>
    <row r="1289" spans="1:12">
      <c r="A1289" t="e">
        <f ca="1">E00251430095721</f>
        <v>#NAME?</v>
      </c>
      <c r="B1289">
        <v>777</v>
      </c>
      <c r="C1289" t="s">
        <v>450</v>
      </c>
      <c r="D1289" s="1">
        <v>42382</v>
      </c>
      <c r="E1289">
        <v>2</v>
      </c>
      <c r="F1289">
        <v>3</v>
      </c>
      <c r="G1289">
        <v>2724</v>
      </c>
      <c r="H1289" t="s">
        <v>73</v>
      </c>
      <c r="J1289" t="s">
        <v>34</v>
      </c>
      <c r="K1289">
        <v>57</v>
      </c>
      <c r="L1289" t="s">
        <v>15</v>
      </c>
    </row>
    <row r="1290" spans="1:12">
      <c r="A1290" t="e">
        <f ca="1">E00251531826221</f>
        <v>#NAME?</v>
      </c>
      <c r="B1290">
        <v>1786</v>
      </c>
      <c r="C1290" t="s">
        <v>37</v>
      </c>
      <c r="D1290" s="1">
        <v>42762</v>
      </c>
      <c r="F1290">
        <v>3</v>
      </c>
      <c r="G1290">
        <v>2531</v>
      </c>
      <c r="H1290" t="s">
        <v>515</v>
      </c>
      <c r="J1290" t="s">
        <v>14</v>
      </c>
      <c r="K1290">
        <v>43</v>
      </c>
      <c r="L1290" t="s">
        <v>15</v>
      </c>
    </row>
    <row r="1291" spans="1:12">
      <c r="A1291" t="e">
        <f ca="1">E00251529281021</f>
        <v>#NAME?</v>
      </c>
      <c r="B1291">
        <v>191</v>
      </c>
      <c r="C1291" t="s">
        <v>320</v>
      </c>
      <c r="D1291" s="1">
        <v>42698</v>
      </c>
      <c r="F1291">
        <v>2</v>
      </c>
      <c r="G1291">
        <v>7231</v>
      </c>
      <c r="H1291" t="s">
        <v>128</v>
      </c>
      <c r="J1291" t="s">
        <v>14</v>
      </c>
      <c r="K1291">
        <v>48</v>
      </c>
      <c r="L1291" t="s">
        <v>15</v>
      </c>
    </row>
    <row r="1292" spans="1:12">
      <c r="A1292" t="e">
        <f ca="1">E00251531826221</f>
        <v>#NAME?</v>
      </c>
      <c r="B1292">
        <v>1786</v>
      </c>
      <c r="C1292" t="s">
        <v>37</v>
      </c>
      <c r="D1292" s="1">
        <v>42410</v>
      </c>
      <c r="F1292">
        <v>1</v>
      </c>
      <c r="G1292">
        <v>2859</v>
      </c>
      <c r="H1292" t="s">
        <v>362</v>
      </c>
      <c r="J1292" t="s">
        <v>14</v>
      </c>
      <c r="K1292">
        <v>42</v>
      </c>
      <c r="L1292" t="s">
        <v>15</v>
      </c>
    </row>
    <row r="1293" spans="1:12">
      <c r="A1293" t="e">
        <f ca="1">E00251619838721</f>
        <v>#NAME?</v>
      </c>
      <c r="B1293">
        <v>1273</v>
      </c>
      <c r="C1293" t="s">
        <v>28</v>
      </c>
      <c r="D1293" s="1">
        <v>43038</v>
      </c>
      <c r="F1293">
        <v>2</v>
      </c>
      <c r="G1293">
        <v>4019</v>
      </c>
      <c r="H1293" t="s">
        <v>26</v>
      </c>
      <c r="J1293" t="s">
        <v>14</v>
      </c>
      <c r="K1293">
        <v>52</v>
      </c>
      <c r="L1293" t="s">
        <v>15</v>
      </c>
    </row>
    <row r="1294" spans="1:12">
      <c r="A1294" t="e">
        <f ca="1">E00251518873421</f>
        <v>#NAME?</v>
      </c>
      <c r="B1294">
        <v>293</v>
      </c>
      <c r="C1294" t="s">
        <v>25</v>
      </c>
      <c r="D1294" s="1">
        <v>42845</v>
      </c>
      <c r="F1294">
        <v>3</v>
      </c>
      <c r="G1294">
        <v>61171</v>
      </c>
      <c r="H1294" t="s">
        <v>513</v>
      </c>
      <c r="J1294" t="s">
        <v>14</v>
      </c>
      <c r="K1294">
        <v>67</v>
      </c>
      <c r="L1294" t="s">
        <v>15</v>
      </c>
    </row>
    <row r="1295" spans="1:12">
      <c r="A1295" t="e">
        <f ca="1">E00251518873421</f>
        <v>#NAME?</v>
      </c>
      <c r="B1295">
        <v>293</v>
      </c>
      <c r="C1295" t="s">
        <v>25</v>
      </c>
      <c r="D1295" s="1">
        <v>42912</v>
      </c>
      <c r="F1295">
        <v>2</v>
      </c>
      <c r="G1295">
        <v>2722</v>
      </c>
      <c r="H1295" t="s">
        <v>339</v>
      </c>
      <c r="J1295" t="s">
        <v>14</v>
      </c>
      <c r="K1295">
        <v>67</v>
      </c>
      <c r="L1295" t="s">
        <v>15</v>
      </c>
    </row>
    <row r="1296" spans="1:12">
      <c r="A1296" t="e">
        <f ca="1">E00251524994121</f>
        <v>#NAME?</v>
      </c>
      <c r="B1296">
        <v>454</v>
      </c>
      <c r="C1296" t="s">
        <v>179</v>
      </c>
      <c r="D1296" s="1">
        <v>41940</v>
      </c>
      <c r="F1296">
        <v>1</v>
      </c>
      <c r="G1296">
        <v>52100</v>
      </c>
      <c r="H1296" t="s">
        <v>516</v>
      </c>
      <c r="J1296" t="s">
        <v>14</v>
      </c>
      <c r="K1296">
        <v>62</v>
      </c>
      <c r="L1296" t="s">
        <v>15</v>
      </c>
    </row>
    <row r="1297" spans="1:12">
      <c r="A1297" t="e">
        <f ca="1">E00251518873421</f>
        <v>#NAME?</v>
      </c>
      <c r="B1297">
        <v>293</v>
      </c>
      <c r="C1297" t="s">
        <v>25</v>
      </c>
      <c r="D1297" s="1">
        <v>41628</v>
      </c>
      <c r="F1297">
        <v>2</v>
      </c>
      <c r="G1297">
        <v>2722</v>
      </c>
      <c r="H1297" t="s">
        <v>339</v>
      </c>
      <c r="J1297" t="s">
        <v>14</v>
      </c>
      <c r="K1297">
        <v>63</v>
      </c>
      <c r="L1297" t="s">
        <v>15</v>
      </c>
    </row>
    <row r="1298" spans="1:12">
      <c r="A1298" t="e">
        <f ca="1">E00251518873421</f>
        <v>#NAME?</v>
      </c>
      <c r="B1298">
        <v>293</v>
      </c>
      <c r="C1298" t="s">
        <v>25</v>
      </c>
      <c r="D1298" s="1">
        <v>40968</v>
      </c>
      <c r="F1298">
        <v>2</v>
      </c>
      <c r="G1298">
        <v>7321</v>
      </c>
      <c r="H1298" t="s">
        <v>517</v>
      </c>
      <c r="J1298" t="s">
        <v>14</v>
      </c>
      <c r="K1298">
        <v>62</v>
      </c>
      <c r="L1298" t="s">
        <v>15</v>
      </c>
    </row>
    <row r="1299" spans="1:12">
      <c r="A1299" t="e">
        <f ca="1">E00251537605521</f>
        <v>#NAME?</v>
      </c>
      <c r="B1299">
        <v>437</v>
      </c>
      <c r="C1299" t="s">
        <v>216</v>
      </c>
      <c r="D1299" s="1">
        <v>42339</v>
      </c>
      <c r="F1299">
        <v>3</v>
      </c>
      <c r="G1299">
        <v>38619</v>
      </c>
      <c r="H1299" t="s">
        <v>299</v>
      </c>
      <c r="J1299" t="s">
        <v>14</v>
      </c>
      <c r="K1299">
        <v>65</v>
      </c>
      <c r="L1299" t="s">
        <v>15</v>
      </c>
    </row>
    <row r="1300" spans="1:12">
      <c r="A1300" t="e">
        <f ca="1">E00251518873421</f>
        <v>#NAME?</v>
      </c>
      <c r="B1300">
        <v>293</v>
      </c>
      <c r="C1300" t="s">
        <v>25</v>
      </c>
      <c r="D1300" s="1">
        <v>41298</v>
      </c>
      <c r="F1300">
        <v>1</v>
      </c>
      <c r="G1300">
        <v>25000</v>
      </c>
      <c r="H1300" t="s">
        <v>178</v>
      </c>
      <c r="J1300" t="s">
        <v>14</v>
      </c>
      <c r="K1300">
        <v>62</v>
      </c>
      <c r="L1300" t="s">
        <v>15</v>
      </c>
    </row>
    <row r="1301" spans="1:12">
      <c r="A1301" t="e">
        <f ca="1">E00251518873421</f>
        <v>#NAME?</v>
      </c>
      <c r="B1301">
        <v>293</v>
      </c>
      <c r="C1301" t="s">
        <v>25</v>
      </c>
      <c r="D1301" s="1">
        <v>41612</v>
      </c>
      <c r="F1301">
        <v>1</v>
      </c>
      <c r="G1301">
        <v>4019</v>
      </c>
      <c r="H1301" t="s">
        <v>26</v>
      </c>
      <c r="J1301" t="s">
        <v>14</v>
      </c>
      <c r="K1301">
        <v>63</v>
      </c>
      <c r="L1301" t="s">
        <v>15</v>
      </c>
    </row>
    <row r="1302" spans="1:12">
      <c r="A1302" t="e">
        <f ca="1">E00251518873421</f>
        <v>#NAME?</v>
      </c>
      <c r="B1302">
        <v>293</v>
      </c>
      <c r="C1302" t="s">
        <v>25</v>
      </c>
      <c r="D1302" s="1">
        <v>42780</v>
      </c>
      <c r="F1302">
        <v>3</v>
      </c>
      <c r="G1302">
        <v>2722</v>
      </c>
      <c r="H1302" t="s">
        <v>339</v>
      </c>
      <c r="J1302" t="s">
        <v>14</v>
      </c>
      <c r="K1302">
        <v>66</v>
      </c>
      <c r="L1302" t="s">
        <v>15</v>
      </c>
    </row>
    <row r="1303" spans="1:12">
      <c r="A1303" t="e">
        <f ca="1">E00251518873421</f>
        <v>#NAME?</v>
      </c>
      <c r="B1303">
        <v>293</v>
      </c>
      <c r="C1303" t="s">
        <v>25</v>
      </c>
      <c r="D1303" s="1">
        <v>42845</v>
      </c>
      <c r="F1303">
        <v>2</v>
      </c>
      <c r="G1303">
        <v>2722</v>
      </c>
      <c r="H1303" t="s">
        <v>339</v>
      </c>
      <c r="J1303" t="s">
        <v>14</v>
      </c>
      <c r="K1303">
        <v>67</v>
      </c>
      <c r="L1303" t="s">
        <v>15</v>
      </c>
    </row>
    <row r="1304" spans="1:12">
      <c r="A1304" t="e">
        <f ca="1">E00251439860321</f>
        <v>#NAME?</v>
      </c>
      <c r="B1304">
        <v>458</v>
      </c>
      <c r="C1304" t="s">
        <v>275</v>
      </c>
      <c r="D1304" s="1">
        <v>42552</v>
      </c>
      <c r="F1304">
        <v>1</v>
      </c>
      <c r="G1304">
        <v>79029</v>
      </c>
      <c r="H1304" t="s">
        <v>21</v>
      </c>
      <c r="J1304" t="s">
        <v>14</v>
      </c>
      <c r="K1304">
        <v>55</v>
      </c>
      <c r="L1304" t="s">
        <v>22</v>
      </c>
    </row>
    <row r="1305" spans="1:12">
      <c r="A1305" t="e">
        <f ca="1">E00251532382321</f>
        <v>#NAME?</v>
      </c>
      <c r="B1305">
        <v>456</v>
      </c>
      <c r="C1305" t="s">
        <v>518</v>
      </c>
      <c r="D1305" s="1">
        <v>42041</v>
      </c>
      <c r="F1305">
        <v>3</v>
      </c>
      <c r="G1305">
        <v>25000</v>
      </c>
      <c r="H1305" t="s">
        <v>178</v>
      </c>
      <c r="J1305" t="s">
        <v>14</v>
      </c>
      <c r="K1305">
        <v>55</v>
      </c>
      <c r="L1305" t="s">
        <v>15</v>
      </c>
    </row>
    <row r="1306" spans="1:12">
      <c r="A1306" t="e">
        <f ca="1">E00251532382321</f>
        <v>#NAME?</v>
      </c>
      <c r="B1306">
        <v>456</v>
      </c>
      <c r="C1306" t="s">
        <v>518</v>
      </c>
      <c r="D1306" s="1">
        <v>42975</v>
      </c>
      <c r="F1306">
        <v>5</v>
      </c>
      <c r="G1306">
        <v>7904</v>
      </c>
      <c r="H1306" t="s">
        <v>75</v>
      </c>
      <c r="J1306" t="s">
        <v>14</v>
      </c>
      <c r="K1306">
        <v>58</v>
      </c>
      <c r="L1306" t="s">
        <v>22</v>
      </c>
    </row>
    <row r="1307" spans="1:12">
      <c r="A1307" t="e">
        <f ca="1">E00251518873421</f>
        <v>#NAME?</v>
      </c>
      <c r="B1307">
        <v>293</v>
      </c>
      <c r="C1307" t="s">
        <v>25</v>
      </c>
      <c r="D1307" s="1">
        <v>41978</v>
      </c>
      <c r="F1307">
        <v>2</v>
      </c>
      <c r="G1307">
        <v>61804</v>
      </c>
      <c r="H1307" t="s">
        <v>519</v>
      </c>
      <c r="J1307" t="s">
        <v>14</v>
      </c>
      <c r="K1307">
        <v>64</v>
      </c>
      <c r="L1307" t="s">
        <v>15</v>
      </c>
    </row>
    <row r="1308" spans="1:12">
      <c r="A1308" t="e">
        <f ca="1">E00251518873421</f>
        <v>#NAME?</v>
      </c>
      <c r="B1308">
        <v>293</v>
      </c>
      <c r="C1308" t="s">
        <v>25</v>
      </c>
      <c r="D1308" s="1">
        <v>41988</v>
      </c>
      <c r="F1308">
        <v>1</v>
      </c>
      <c r="G1308">
        <v>61804</v>
      </c>
      <c r="H1308" t="s">
        <v>519</v>
      </c>
      <c r="J1308" t="s">
        <v>14</v>
      </c>
      <c r="K1308">
        <v>64</v>
      </c>
      <c r="L1308" t="s">
        <v>15</v>
      </c>
    </row>
    <row r="1309" spans="1:12">
      <c r="A1309" t="e">
        <f ca="1">E00251439555921</f>
        <v>#NAME?</v>
      </c>
      <c r="B1309">
        <v>702</v>
      </c>
      <c r="C1309" t="s">
        <v>293</v>
      </c>
      <c r="D1309" s="1">
        <v>41276</v>
      </c>
      <c r="F1309">
        <v>1</v>
      </c>
      <c r="G1309">
        <v>5368</v>
      </c>
      <c r="H1309" t="s">
        <v>101</v>
      </c>
      <c r="J1309" t="s">
        <v>14</v>
      </c>
      <c r="K1309">
        <v>55</v>
      </c>
      <c r="L1309" t="s">
        <v>15</v>
      </c>
    </row>
    <row r="1310" spans="1:12">
      <c r="A1310" t="e">
        <f ca="1">E00251512459221</f>
        <v>#NAME?</v>
      </c>
      <c r="B1310">
        <v>1329</v>
      </c>
      <c r="C1310" t="s">
        <v>520</v>
      </c>
      <c r="D1310" s="1">
        <v>42379</v>
      </c>
      <c r="F1310">
        <v>4</v>
      </c>
      <c r="G1310">
        <v>4556</v>
      </c>
      <c r="H1310" t="s">
        <v>121</v>
      </c>
      <c r="J1310" t="s">
        <v>14</v>
      </c>
      <c r="K1310">
        <v>44</v>
      </c>
      <c r="L1310" t="s">
        <v>15</v>
      </c>
    </row>
    <row r="1311" spans="1:12">
      <c r="A1311" t="e">
        <f ca="1">E00251512459221</f>
        <v>#NAME?</v>
      </c>
      <c r="B1311">
        <v>1929</v>
      </c>
      <c r="C1311" t="s">
        <v>195</v>
      </c>
      <c r="D1311" s="1">
        <v>42037</v>
      </c>
      <c r="F1311">
        <v>6</v>
      </c>
      <c r="G1311">
        <v>30000</v>
      </c>
      <c r="H1311" t="s">
        <v>144</v>
      </c>
      <c r="J1311" t="s">
        <v>14</v>
      </c>
      <c r="K1311">
        <v>43</v>
      </c>
      <c r="L1311" t="s">
        <v>15</v>
      </c>
    </row>
    <row r="1312" spans="1:12">
      <c r="A1312" t="e">
        <f ca="1">E00251537605521</f>
        <v>#NAME?</v>
      </c>
      <c r="B1312">
        <v>437</v>
      </c>
      <c r="C1312" t="s">
        <v>216</v>
      </c>
      <c r="D1312" s="1">
        <v>41373</v>
      </c>
      <c r="F1312">
        <v>2</v>
      </c>
      <c r="G1312">
        <v>61809</v>
      </c>
      <c r="H1312" t="s">
        <v>521</v>
      </c>
      <c r="J1312" t="s">
        <v>14</v>
      </c>
      <c r="K1312">
        <v>63</v>
      </c>
      <c r="L1312" t="s">
        <v>15</v>
      </c>
    </row>
    <row r="1313" spans="1:12">
      <c r="A1313" t="e">
        <f ca="1">E00251510746621</f>
        <v>#NAME?</v>
      </c>
      <c r="B1313">
        <v>122</v>
      </c>
      <c r="C1313" t="s">
        <v>522</v>
      </c>
      <c r="D1313" s="1">
        <v>42720</v>
      </c>
      <c r="F1313">
        <v>1</v>
      </c>
      <c r="G1313">
        <v>38619</v>
      </c>
      <c r="H1313" t="s">
        <v>299</v>
      </c>
      <c r="J1313" t="s">
        <v>14</v>
      </c>
      <c r="K1313">
        <v>44</v>
      </c>
      <c r="L1313" t="s">
        <v>15</v>
      </c>
    </row>
    <row r="1314" spans="1:12">
      <c r="A1314" t="e">
        <f ca="1">E00251518873421</f>
        <v>#NAME?</v>
      </c>
      <c r="B1314">
        <v>293</v>
      </c>
      <c r="C1314" t="s">
        <v>25</v>
      </c>
      <c r="D1314" s="1">
        <v>42634</v>
      </c>
      <c r="F1314">
        <v>1</v>
      </c>
      <c r="G1314">
        <v>25000</v>
      </c>
      <c r="H1314" t="s">
        <v>178</v>
      </c>
      <c r="J1314" t="s">
        <v>14</v>
      </c>
      <c r="K1314">
        <v>66</v>
      </c>
      <c r="L1314" t="s">
        <v>15</v>
      </c>
    </row>
    <row r="1315" spans="1:12">
      <c r="A1315" t="e">
        <f ca="1">E00251518873421</f>
        <v>#NAME?</v>
      </c>
      <c r="B1315">
        <v>293</v>
      </c>
      <c r="C1315" t="s">
        <v>25</v>
      </c>
      <c r="D1315" s="1">
        <v>43021</v>
      </c>
      <c r="F1315">
        <v>2</v>
      </c>
      <c r="G1315">
        <v>490</v>
      </c>
      <c r="H1315" t="s">
        <v>203</v>
      </c>
      <c r="J1315" t="s">
        <v>14</v>
      </c>
      <c r="K1315">
        <v>67</v>
      </c>
      <c r="L1315" t="s">
        <v>15</v>
      </c>
    </row>
    <row r="1316" spans="1:12">
      <c r="A1316" t="e">
        <f ca="1">E00251532382321</f>
        <v>#NAME?</v>
      </c>
      <c r="B1316">
        <v>456</v>
      </c>
      <c r="C1316" t="s">
        <v>518</v>
      </c>
      <c r="D1316" s="1">
        <v>42276</v>
      </c>
      <c r="F1316">
        <v>2</v>
      </c>
      <c r="G1316">
        <v>25000</v>
      </c>
      <c r="H1316" t="s">
        <v>178</v>
      </c>
      <c r="J1316" t="s">
        <v>14</v>
      </c>
      <c r="K1316">
        <v>56</v>
      </c>
      <c r="L1316" t="s">
        <v>15</v>
      </c>
    </row>
    <row r="1317" spans="1:12">
      <c r="A1317" t="e">
        <f ca="1">E00251715779021</f>
        <v>#NAME?</v>
      </c>
      <c r="B1317">
        <v>500</v>
      </c>
      <c r="C1317" t="s">
        <v>161</v>
      </c>
      <c r="D1317" s="1">
        <v>41015</v>
      </c>
      <c r="F1317">
        <v>2</v>
      </c>
      <c r="G1317">
        <v>49390</v>
      </c>
      <c r="H1317" t="s">
        <v>59</v>
      </c>
      <c r="J1317" t="s">
        <v>14</v>
      </c>
      <c r="K1317">
        <v>59</v>
      </c>
      <c r="L1317" t="s">
        <v>15</v>
      </c>
    </row>
    <row r="1318" spans="1:12">
      <c r="A1318" t="e">
        <f ca="1">E00251515326121</f>
        <v>#NAME?</v>
      </c>
      <c r="B1318">
        <v>30</v>
      </c>
      <c r="C1318" t="s">
        <v>344</v>
      </c>
      <c r="D1318" s="1">
        <v>41256</v>
      </c>
      <c r="F1318">
        <v>1</v>
      </c>
      <c r="G1318">
        <v>7904</v>
      </c>
      <c r="H1318" t="s">
        <v>75</v>
      </c>
      <c r="J1318" t="s">
        <v>14</v>
      </c>
      <c r="K1318">
        <v>41</v>
      </c>
      <c r="L1318" t="s">
        <v>22</v>
      </c>
    </row>
    <row r="1319" spans="1:12">
      <c r="A1319" t="e">
        <f ca="1">E00251715779021</f>
        <v>#NAME?</v>
      </c>
      <c r="B1319">
        <v>500</v>
      </c>
      <c r="C1319" t="s">
        <v>161</v>
      </c>
      <c r="D1319" s="1">
        <v>42353</v>
      </c>
      <c r="F1319">
        <v>1</v>
      </c>
      <c r="G1319">
        <v>81221</v>
      </c>
      <c r="H1319" t="s">
        <v>523</v>
      </c>
      <c r="J1319" t="s">
        <v>14</v>
      </c>
      <c r="K1319">
        <v>62</v>
      </c>
      <c r="L1319" t="s">
        <v>15</v>
      </c>
    </row>
    <row r="1320" spans="1:12">
      <c r="A1320" t="e">
        <f ca="1">E00251715779021</f>
        <v>#NAME?</v>
      </c>
      <c r="B1320">
        <v>500</v>
      </c>
      <c r="C1320" t="s">
        <v>161</v>
      </c>
      <c r="D1320" s="1">
        <v>42969</v>
      </c>
      <c r="F1320">
        <v>1</v>
      </c>
      <c r="G1320">
        <v>27800</v>
      </c>
      <c r="H1320" t="s">
        <v>145</v>
      </c>
      <c r="J1320" t="s">
        <v>14</v>
      </c>
      <c r="K1320">
        <v>64</v>
      </c>
      <c r="L1320" t="s">
        <v>15</v>
      </c>
    </row>
    <row r="1321" spans="1:12">
      <c r="A1321" t="e">
        <f ca="1">E00251529281021</f>
        <v>#NAME?</v>
      </c>
      <c r="B1321">
        <v>191</v>
      </c>
      <c r="C1321" t="s">
        <v>320</v>
      </c>
      <c r="D1321" s="1">
        <v>42080</v>
      </c>
      <c r="F1321">
        <v>3</v>
      </c>
      <c r="G1321">
        <v>7962</v>
      </c>
      <c r="H1321" t="s">
        <v>111</v>
      </c>
      <c r="J1321" t="s">
        <v>14</v>
      </c>
      <c r="K1321">
        <v>47</v>
      </c>
      <c r="L1321" t="s">
        <v>22</v>
      </c>
    </row>
    <row r="1322" spans="1:12">
      <c r="A1322" t="e">
        <f ca="1">E00251515326121</f>
        <v>#NAME?</v>
      </c>
      <c r="B1322">
        <v>30</v>
      </c>
      <c r="C1322" t="s">
        <v>344</v>
      </c>
      <c r="D1322" s="1">
        <v>41310</v>
      </c>
      <c r="F1322">
        <v>1</v>
      </c>
      <c r="G1322">
        <v>49390</v>
      </c>
      <c r="H1322" t="s">
        <v>59</v>
      </c>
      <c r="J1322" t="s">
        <v>14</v>
      </c>
      <c r="K1322">
        <v>41</v>
      </c>
      <c r="L1322" t="s">
        <v>15</v>
      </c>
    </row>
    <row r="1323" spans="1:12">
      <c r="A1323" t="e">
        <f ca="1">E00251529281021</f>
        <v>#NAME?</v>
      </c>
      <c r="B1323">
        <v>191</v>
      </c>
      <c r="C1323" t="s">
        <v>320</v>
      </c>
      <c r="D1323" s="1">
        <v>42745</v>
      </c>
      <c r="F1323">
        <v>2</v>
      </c>
      <c r="G1323">
        <v>7964</v>
      </c>
      <c r="H1323" t="s">
        <v>524</v>
      </c>
      <c r="J1323" t="s">
        <v>14</v>
      </c>
      <c r="K1323">
        <v>48</v>
      </c>
      <c r="L1323" t="s">
        <v>22</v>
      </c>
    </row>
    <row r="1324" spans="1:12">
      <c r="A1324" t="e">
        <f ca="1">E00251626575521</f>
        <v>#NAME?</v>
      </c>
      <c r="B1324">
        <v>278</v>
      </c>
      <c r="C1324" t="s">
        <v>222</v>
      </c>
      <c r="D1324" s="1">
        <v>41299</v>
      </c>
      <c r="F1324">
        <v>1</v>
      </c>
      <c r="G1324">
        <v>539</v>
      </c>
      <c r="H1324" t="s">
        <v>379</v>
      </c>
      <c r="J1324" t="s">
        <v>14</v>
      </c>
      <c r="K1324">
        <v>42</v>
      </c>
      <c r="L1324" t="s">
        <v>15</v>
      </c>
    </row>
    <row r="1325" spans="1:12">
      <c r="A1325" t="e">
        <f ca="1">E00251531826221</f>
        <v>#NAME?</v>
      </c>
      <c r="B1325">
        <v>1786</v>
      </c>
      <c r="C1325" t="s">
        <v>37</v>
      </c>
      <c r="D1325" s="1">
        <v>42573</v>
      </c>
      <c r="F1325">
        <v>2</v>
      </c>
      <c r="G1325">
        <v>4019</v>
      </c>
      <c r="H1325" t="s">
        <v>26</v>
      </c>
      <c r="J1325" t="s">
        <v>14</v>
      </c>
      <c r="K1325">
        <v>42</v>
      </c>
      <c r="L1325" t="s">
        <v>15</v>
      </c>
    </row>
    <row r="1326" spans="1:12">
      <c r="A1326" t="e">
        <f ca="1">E00251537605521</f>
        <v>#NAME?</v>
      </c>
      <c r="B1326">
        <v>437</v>
      </c>
      <c r="C1326" t="s">
        <v>216</v>
      </c>
      <c r="D1326" s="1">
        <v>42362</v>
      </c>
      <c r="F1326">
        <v>2</v>
      </c>
      <c r="G1326">
        <v>7962</v>
      </c>
      <c r="H1326" t="s">
        <v>111</v>
      </c>
      <c r="J1326" t="s">
        <v>14</v>
      </c>
      <c r="K1326">
        <v>65</v>
      </c>
      <c r="L1326" t="s">
        <v>22</v>
      </c>
    </row>
    <row r="1327" spans="1:12">
      <c r="A1327" t="e">
        <f ca="1">E00251537605521</f>
        <v>#NAME?</v>
      </c>
      <c r="B1327">
        <v>437</v>
      </c>
      <c r="C1327" t="s">
        <v>216</v>
      </c>
      <c r="D1327" s="1">
        <v>42627</v>
      </c>
      <c r="F1327">
        <v>1</v>
      </c>
      <c r="G1327">
        <v>38619</v>
      </c>
      <c r="H1327" t="s">
        <v>299</v>
      </c>
      <c r="J1327" t="s">
        <v>14</v>
      </c>
      <c r="K1327">
        <v>66</v>
      </c>
      <c r="L1327" t="s">
        <v>15</v>
      </c>
    </row>
    <row r="1328" spans="1:12">
      <c r="A1328" t="e">
        <f ca="1">E00251515326121</f>
        <v>#NAME?</v>
      </c>
      <c r="B1328">
        <v>30</v>
      </c>
      <c r="C1328" t="s">
        <v>344</v>
      </c>
      <c r="D1328" s="1">
        <v>41660</v>
      </c>
      <c r="F1328">
        <v>5</v>
      </c>
      <c r="G1328">
        <v>49390</v>
      </c>
      <c r="H1328" t="s">
        <v>59</v>
      </c>
      <c r="J1328" t="s">
        <v>14</v>
      </c>
      <c r="K1328">
        <v>42</v>
      </c>
      <c r="L1328" t="s">
        <v>15</v>
      </c>
    </row>
    <row r="1329" spans="1:12">
      <c r="A1329" t="e">
        <f ca="1">E00251529281021</f>
        <v>#NAME?</v>
      </c>
      <c r="B1329">
        <v>191</v>
      </c>
      <c r="C1329" t="s">
        <v>320</v>
      </c>
      <c r="D1329" s="1">
        <v>42192</v>
      </c>
      <c r="F1329">
        <v>2</v>
      </c>
      <c r="G1329">
        <v>70583</v>
      </c>
      <c r="H1329" t="s">
        <v>525</v>
      </c>
      <c r="J1329" t="s">
        <v>14</v>
      </c>
      <c r="K1329">
        <v>47</v>
      </c>
      <c r="L1329" t="s">
        <v>15</v>
      </c>
    </row>
    <row r="1330" spans="1:12">
      <c r="A1330" t="e">
        <f ca="1">E00251532382321</f>
        <v>#NAME?</v>
      </c>
      <c r="B1330">
        <v>456</v>
      </c>
      <c r="C1330" t="s">
        <v>518</v>
      </c>
      <c r="D1330" s="1">
        <v>41241</v>
      </c>
      <c r="F1330">
        <v>2</v>
      </c>
      <c r="G1330">
        <v>25000</v>
      </c>
      <c r="H1330" t="s">
        <v>178</v>
      </c>
      <c r="J1330" t="s">
        <v>14</v>
      </c>
      <c r="K1330">
        <v>53</v>
      </c>
      <c r="L1330" t="s">
        <v>15</v>
      </c>
    </row>
    <row r="1331" spans="1:12">
      <c r="A1331" t="e">
        <f ca="1">E00251619842621</f>
        <v>#NAME?</v>
      </c>
      <c r="B1331">
        <v>459</v>
      </c>
      <c r="C1331" t="s">
        <v>187</v>
      </c>
      <c r="D1331" s="1">
        <v>41883</v>
      </c>
      <c r="F1331">
        <v>1</v>
      </c>
      <c r="G1331">
        <v>9198</v>
      </c>
      <c r="H1331" t="s">
        <v>229</v>
      </c>
      <c r="J1331" t="s">
        <v>14</v>
      </c>
      <c r="K1331">
        <v>38</v>
      </c>
      <c r="L1331" t="s">
        <v>15</v>
      </c>
    </row>
    <row r="1332" spans="1:12">
      <c r="A1332" t="e">
        <f ca="1">E00251532382321</f>
        <v>#NAME?</v>
      </c>
      <c r="B1332">
        <v>772</v>
      </c>
      <c r="C1332" t="s">
        <v>170</v>
      </c>
      <c r="D1332" s="1">
        <v>43041</v>
      </c>
      <c r="F1332">
        <v>1</v>
      </c>
      <c r="G1332">
        <v>9221</v>
      </c>
      <c r="H1332" t="s">
        <v>269</v>
      </c>
      <c r="I1332" t="s">
        <v>56</v>
      </c>
      <c r="J1332" t="s">
        <v>57</v>
      </c>
      <c r="K1332">
        <v>58</v>
      </c>
      <c r="L1332" t="s">
        <v>15</v>
      </c>
    </row>
    <row r="1333" spans="1:12">
      <c r="A1333" t="e">
        <f ca="1">E00251617620421</f>
        <v>#NAME?</v>
      </c>
      <c r="B1333">
        <v>485</v>
      </c>
      <c r="C1333" t="s">
        <v>241</v>
      </c>
      <c r="D1333" s="1">
        <v>42174</v>
      </c>
      <c r="F1333">
        <v>1</v>
      </c>
      <c r="G1333">
        <v>78079</v>
      </c>
      <c r="H1333" t="s">
        <v>49</v>
      </c>
      <c r="J1333" t="s">
        <v>14</v>
      </c>
      <c r="K1333">
        <v>53</v>
      </c>
      <c r="L1333" t="s">
        <v>22</v>
      </c>
    </row>
    <row r="1334" spans="1:12">
      <c r="A1334" t="e">
        <f ca="1">E00251617620421</f>
        <v>#NAME?</v>
      </c>
      <c r="B1334">
        <v>485</v>
      </c>
      <c r="C1334" t="s">
        <v>241</v>
      </c>
      <c r="D1334" s="1">
        <v>42185</v>
      </c>
      <c r="F1334">
        <v>2</v>
      </c>
      <c r="G1334">
        <v>4549</v>
      </c>
      <c r="H1334" t="s">
        <v>69</v>
      </c>
      <c r="J1334" t="s">
        <v>14</v>
      </c>
      <c r="K1334">
        <v>53</v>
      </c>
      <c r="L1334" t="s">
        <v>15</v>
      </c>
    </row>
    <row r="1335" spans="1:12">
      <c r="A1335" t="e">
        <f ca="1">E00251617620421</f>
        <v>#NAME?</v>
      </c>
      <c r="B1335">
        <v>485</v>
      </c>
      <c r="C1335" t="s">
        <v>241</v>
      </c>
      <c r="D1335" s="1">
        <v>42473</v>
      </c>
      <c r="F1335">
        <v>1</v>
      </c>
      <c r="G1335">
        <v>7299</v>
      </c>
      <c r="H1335" t="s">
        <v>250</v>
      </c>
      <c r="J1335" t="s">
        <v>14</v>
      </c>
      <c r="K1335">
        <v>53</v>
      </c>
      <c r="L1335" t="s">
        <v>15</v>
      </c>
    </row>
    <row r="1336" spans="1:12">
      <c r="A1336" t="e">
        <f ca="1">E00251617620421</f>
        <v>#NAME?</v>
      </c>
      <c r="B1336">
        <v>485</v>
      </c>
      <c r="C1336" t="s">
        <v>241</v>
      </c>
      <c r="D1336" s="1">
        <v>42706</v>
      </c>
      <c r="F1336">
        <v>2</v>
      </c>
      <c r="G1336">
        <v>4549</v>
      </c>
      <c r="H1336" t="s">
        <v>69</v>
      </c>
      <c r="J1336" t="s">
        <v>14</v>
      </c>
      <c r="K1336">
        <v>54</v>
      </c>
      <c r="L1336" t="s">
        <v>15</v>
      </c>
    </row>
    <row r="1337" spans="1:12">
      <c r="A1337" t="e">
        <f ca="1">E00251619842621</f>
        <v>#NAME?</v>
      </c>
      <c r="B1337">
        <v>769</v>
      </c>
      <c r="C1337" t="s">
        <v>397</v>
      </c>
      <c r="D1337" s="1">
        <v>42763</v>
      </c>
      <c r="E1337">
        <v>1</v>
      </c>
      <c r="F1337">
        <v>3</v>
      </c>
      <c r="G1337">
        <v>7173</v>
      </c>
      <c r="H1337" t="s">
        <v>526</v>
      </c>
      <c r="J1337" t="s">
        <v>34</v>
      </c>
      <c r="K1337">
        <v>40</v>
      </c>
      <c r="L1337" t="s">
        <v>15</v>
      </c>
    </row>
    <row r="1338" spans="1:12">
      <c r="A1338" t="e">
        <f ca="1">E00251711668421</f>
        <v>#NAME?</v>
      </c>
      <c r="B1338">
        <v>11</v>
      </c>
      <c r="C1338" t="s">
        <v>245</v>
      </c>
      <c r="D1338" s="1">
        <v>42244</v>
      </c>
      <c r="F1338">
        <v>1</v>
      </c>
      <c r="G1338">
        <v>7962</v>
      </c>
      <c r="H1338" t="s">
        <v>111</v>
      </c>
      <c r="J1338" t="s">
        <v>14</v>
      </c>
      <c r="K1338">
        <v>56</v>
      </c>
      <c r="L1338" t="s">
        <v>22</v>
      </c>
    </row>
    <row r="1339" spans="1:12">
      <c r="A1339" t="e">
        <f ca="1">E00251430095721</f>
        <v>#NAME?</v>
      </c>
      <c r="B1339">
        <v>500</v>
      </c>
      <c r="C1339" t="s">
        <v>161</v>
      </c>
      <c r="D1339" s="1">
        <v>41247</v>
      </c>
      <c r="F1339">
        <v>2</v>
      </c>
      <c r="G1339">
        <v>496</v>
      </c>
      <c r="H1339" t="s">
        <v>190</v>
      </c>
      <c r="J1339" t="s">
        <v>14</v>
      </c>
      <c r="K1339">
        <v>54</v>
      </c>
      <c r="L1339" t="s">
        <v>15</v>
      </c>
    </row>
    <row r="1340" spans="1:12">
      <c r="A1340" t="e">
        <f ca="1">E00251430095721</f>
        <v>#NAME?</v>
      </c>
      <c r="B1340">
        <v>500</v>
      </c>
      <c r="C1340" t="s">
        <v>161</v>
      </c>
      <c r="D1340" s="1">
        <v>42662</v>
      </c>
      <c r="F1340">
        <v>1</v>
      </c>
      <c r="G1340">
        <v>2721</v>
      </c>
      <c r="H1340" t="s">
        <v>465</v>
      </c>
      <c r="J1340" t="s">
        <v>14</v>
      </c>
      <c r="K1340">
        <v>58</v>
      </c>
      <c r="L1340" t="s">
        <v>15</v>
      </c>
    </row>
    <row r="1341" spans="1:12">
      <c r="A1341" t="e">
        <f ca="1">E00251430095721</f>
        <v>#NAME?</v>
      </c>
      <c r="B1341">
        <v>500</v>
      </c>
      <c r="C1341" t="s">
        <v>161</v>
      </c>
      <c r="D1341" s="1">
        <v>42662</v>
      </c>
      <c r="F1341">
        <v>4</v>
      </c>
      <c r="G1341">
        <v>30390</v>
      </c>
      <c r="H1341" t="s">
        <v>313</v>
      </c>
      <c r="J1341" t="s">
        <v>14</v>
      </c>
      <c r="K1341">
        <v>58</v>
      </c>
      <c r="L1341" t="s">
        <v>15</v>
      </c>
    </row>
    <row r="1342" spans="1:12">
      <c r="A1342" t="e">
        <f ca="1">E00251617620421</f>
        <v>#NAME?</v>
      </c>
      <c r="B1342">
        <v>485</v>
      </c>
      <c r="C1342" t="s">
        <v>241</v>
      </c>
      <c r="D1342" s="1">
        <v>43090</v>
      </c>
      <c r="F1342">
        <v>6</v>
      </c>
      <c r="G1342">
        <v>5369</v>
      </c>
      <c r="H1342" t="s">
        <v>253</v>
      </c>
      <c r="J1342" t="s">
        <v>14</v>
      </c>
      <c r="K1342">
        <v>55</v>
      </c>
      <c r="L1342" t="s">
        <v>15</v>
      </c>
    </row>
    <row r="1343" spans="1:12">
      <c r="A1343" t="e">
        <f ca="1">E00251619842621</f>
        <v>#NAME?</v>
      </c>
      <c r="B1343">
        <v>746</v>
      </c>
      <c r="C1343" t="s">
        <v>527</v>
      </c>
      <c r="D1343" s="1">
        <v>42344</v>
      </c>
      <c r="F1343">
        <v>1</v>
      </c>
      <c r="G1343">
        <v>7242</v>
      </c>
      <c r="H1343" t="s">
        <v>93</v>
      </c>
      <c r="I1343" t="s">
        <v>56</v>
      </c>
      <c r="J1343" t="s">
        <v>57</v>
      </c>
      <c r="K1343">
        <v>39</v>
      </c>
      <c r="L1343" t="s">
        <v>15</v>
      </c>
    </row>
    <row r="1344" spans="1:12">
      <c r="A1344" t="e">
        <f ca="1">E00251430095721</f>
        <v>#NAME?</v>
      </c>
      <c r="B1344">
        <v>777</v>
      </c>
      <c r="C1344" t="s">
        <v>450</v>
      </c>
      <c r="D1344" s="1">
        <v>42382</v>
      </c>
      <c r="E1344">
        <v>2</v>
      </c>
      <c r="F1344">
        <v>2</v>
      </c>
      <c r="G1344">
        <v>25000</v>
      </c>
      <c r="H1344" t="s">
        <v>178</v>
      </c>
      <c r="J1344" t="s">
        <v>34</v>
      </c>
      <c r="K1344">
        <v>57</v>
      </c>
      <c r="L1344" t="s">
        <v>15</v>
      </c>
    </row>
    <row r="1345" spans="1:12">
      <c r="A1345" t="e">
        <f ca="1">E00251417959821</f>
        <v>#NAME?</v>
      </c>
      <c r="B1345">
        <v>50</v>
      </c>
      <c r="C1345" t="s">
        <v>512</v>
      </c>
      <c r="D1345" s="1">
        <v>42114</v>
      </c>
      <c r="F1345">
        <v>2</v>
      </c>
      <c r="G1345">
        <v>7962</v>
      </c>
      <c r="H1345" t="s">
        <v>111</v>
      </c>
      <c r="J1345" t="s">
        <v>14</v>
      </c>
      <c r="K1345">
        <v>55</v>
      </c>
      <c r="L1345" t="s">
        <v>22</v>
      </c>
    </row>
    <row r="1346" spans="1:12">
      <c r="A1346" t="e">
        <f ca="1">E00251619842621</f>
        <v>#NAME?</v>
      </c>
      <c r="B1346">
        <v>459</v>
      </c>
      <c r="C1346" t="s">
        <v>187</v>
      </c>
      <c r="D1346" s="1">
        <v>41071</v>
      </c>
      <c r="F1346">
        <v>3</v>
      </c>
      <c r="G1346">
        <v>71536</v>
      </c>
      <c r="H1346" t="s">
        <v>70</v>
      </c>
      <c r="J1346" t="s">
        <v>14</v>
      </c>
      <c r="K1346">
        <v>36</v>
      </c>
      <c r="L1346" t="s">
        <v>15</v>
      </c>
    </row>
    <row r="1347" spans="1:12">
      <c r="A1347" t="e">
        <f ca="1">E00251619842621</f>
        <v>#NAME?</v>
      </c>
      <c r="B1347">
        <v>459</v>
      </c>
      <c r="C1347" t="s">
        <v>187</v>
      </c>
      <c r="D1347" s="1">
        <v>42919</v>
      </c>
      <c r="F1347">
        <v>3</v>
      </c>
      <c r="G1347">
        <v>7177</v>
      </c>
      <c r="H1347" t="s">
        <v>126</v>
      </c>
      <c r="J1347" t="s">
        <v>14</v>
      </c>
      <c r="K1347">
        <v>41</v>
      </c>
      <c r="L1347" t="s">
        <v>15</v>
      </c>
    </row>
    <row r="1348" spans="1:12">
      <c r="A1348" t="e">
        <f ca="1">E00251619842621</f>
        <v>#NAME?</v>
      </c>
      <c r="B1348">
        <v>733</v>
      </c>
      <c r="C1348" t="s">
        <v>528</v>
      </c>
      <c r="D1348" s="1">
        <v>42429</v>
      </c>
      <c r="F1348">
        <v>1</v>
      </c>
      <c r="G1348">
        <v>92320</v>
      </c>
      <c r="H1348" t="s">
        <v>529</v>
      </c>
      <c r="I1348" t="s">
        <v>56</v>
      </c>
      <c r="J1348" t="s">
        <v>57</v>
      </c>
      <c r="K1348">
        <v>39</v>
      </c>
      <c r="L1348" t="s">
        <v>15</v>
      </c>
    </row>
    <row r="1349" spans="1:12">
      <c r="A1349" t="e">
        <f ca="1">E00251430095721</f>
        <v>#NAME?</v>
      </c>
      <c r="B1349">
        <v>500</v>
      </c>
      <c r="C1349" t="s">
        <v>161</v>
      </c>
      <c r="D1349" s="1">
        <v>42662</v>
      </c>
      <c r="F1349">
        <v>3</v>
      </c>
      <c r="G1349">
        <v>496</v>
      </c>
      <c r="H1349" t="s">
        <v>190</v>
      </c>
      <c r="J1349" t="s">
        <v>14</v>
      </c>
      <c r="K1349">
        <v>58</v>
      </c>
      <c r="L1349" t="s">
        <v>15</v>
      </c>
    </row>
    <row r="1350" spans="1:12">
      <c r="A1350" t="e">
        <f ca="1">E00251619842621</f>
        <v>#NAME?</v>
      </c>
      <c r="B1350">
        <v>746</v>
      </c>
      <c r="C1350" t="s">
        <v>527</v>
      </c>
      <c r="D1350" s="1">
        <v>42338</v>
      </c>
      <c r="F1350">
        <v>1</v>
      </c>
      <c r="G1350">
        <v>84500</v>
      </c>
      <c r="H1350" t="s">
        <v>511</v>
      </c>
      <c r="I1350" t="s">
        <v>56</v>
      </c>
      <c r="J1350" t="s">
        <v>57</v>
      </c>
      <c r="K1350">
        <v>39</v>
      </c>
      <c r="L1350" t="s">
        <v>15</v>
      </c>
    </row>
    <row r="1351" spans="1:12">
      <c r="A1351" t="e">
        <f ca="1">E00251619842621</f>
        <v>#NAME?</v>
      </c>
      <c r="B1351">
        <v>459</v>
      </c>
      <c r="C1351" t="s">
        <v>187</v>
      </c>
      <c r="D1351" s="1">
        <v>41050</v>
      </c>
      <c r="F1351">
        <v>1</v>
      </c>
      <c r="G1351">
        <v>72611</v>
      </c>
      <c r="H1351" t="s">
        <v>504</v>
      </c>
      <c r="J1351" t="s">
        <v>14</v>
      </c>
      <c r="K1351">
        <v>36</v>
      </c>
      <c r="L1351" t="s">
        <v>15</v>
      </c>
    </row>
    <row r="1352" spans="1:12">
      <c r="A1352" t="e">
        <f ca="1">E00251427098221</f>
        <v>#NAME?</v>
      </c>
      <c r="B1352">
        <v>11</v>
      </c>
      <c r="C1352" t="s">
        <v>245</v>
      </c>
      <c r="D1352" s="1">
        <v>42566</v>
      </c>
      <c r="F1352">
        <v>2</v>
      </c>
      <c r="G1352">
        <v>4019</v>
      </c>
      <c r="H1352" t="s">
        <v>26</v>
      </c>
      <c r="J1352" t="s">
        <v>14</v>
      </c>
      <c r="K1352">
        <v>43</v>
      </c>
      <c r="L1352" t="s">
        <v>15</v>
      </c>
    </row>
    <row r="1353" spans="1:12">
      <c r="A1353" t="e">
        <f ca="1">E00251619842621</f>
        <v>#NAME?</v>
      </c>
      <c r="B1353">
        <v>459</v>
      </c>
      <c r="C1353" t="s">
        <v>187</v>
      </c>
      <c r="D1353" s="1">
        <v>42138</v>
      </c>
      <c r="F1353">
        <v>1</v>
      </c>
      <c r="G1353">
        <v>5589</v>
      </c>
      <c r="H1353" t="s">
        <v>152</v>
      </c>
      <c r="J1353" t="s">
        <v>14</v>
      </c>
      <c r="K1353">
        <v>39</v>
      </c>
      <c r="L1353" t="s">
        <v>15</v>
      </c>
    </row>
    <row r="1354" spans="1:12">
      <c r="A1354" t="e">
        <f ca="1">E00251619842621</f>
        <v>#NAME?</v>
      </c>
      <c r="B1354">
        <v>746</v>
      </c>
      <c r="C1354" t="s">
        <v>527</v>
      </c>
      <c r="D1354" s="1">
        <v>42736</v>
      </c>
      <c r="E1354">
        <v>1</v>
      </c>
      <c r="F1354">
        <v>1</v>
      </c>
      <c r="G1354">
        <v>72610</v>
      </c>
      <c r="H1354" t="s">
        <v>226</v>
      </c>
      <c r="J1354" t="s">
        <v>34</v>
      </c>
      <c r="K1354">
        <v>40</v>
      </c>
      <c r="L1354" t="s">
        <v>15</v>
      </c>
    </row>
    <row r="1355" spans="1:12">
      <c r="A1355" t="e">
        <f ca="1">E00251532382321</f>
        <v>#NAME?</v>
      </c>
      <c r="B1355">
        <v>456</v>
      </c>
      <c r="C1355" t="s">
        <v>518</v>
      </c>
      <c r="D1355" s="1">
        <v>43084</v>
      </c>
      <c r="F1355">
        <v>4</v>
      </c>
      <c r="G1355">
        <v>4019</v>
      </c>
      <c r="H1355" t="s">
        <v>26</v>
      </c>
      <c r="J1355" t="s">
        <v>14</v>
      </c>
      <c r="K1355">
        <v>58</v>
      </c>
      <c r="L1355" t="s">
        <v>15</v>
      </c>
    </row>
    <row r="1356" spans="1:12">
      <c r="A1356" t="e">
        <f ca="1">E00251537605521</f>
        <v>#NAME?</v>
      </c>
      <c r="B1356">
        <v>437</v>
      </c>
      <c r="C1356" t="s">
        <v>216</v>
      </c>
      <c r="D1356" s="1">
        <v>41807</v>
      </c>
      <c r="F1356">
        <v>1</v>
      </c>
      <c r="G1356">
        <v>73300</v>
      </c>
      <c r="H1356" t="s">
        <v>86</v>
      </c>
      <c r="J1356" t="s">
        <v>14</v>
      </c>
      <c r="K1356">
        <v>64</v>
      </c>
      <c r="L1356" t="s">
        <v>15</v>
      </c>
    </row>
    <row r="1357" spans="1:12">
      <c r="A1357" t="e">
        <f ca="1">E00251537605521</f>
        <v>#NAME?</v>
      </c>
      <c r="B1357">
        <v>437</v>
      </c>
      <c r="C1357" t="s">
        <v>216</v>
      </c>
      <c r="D1357" s="1">
        <v>41894</v>
      </c>
      <c r="F1357">
        <v>3</v>
      </c>
      <c r="G1357">
        <v>7804</v>
      </c>
      <c r="H1357" t="s">
        <v>43</v>
      </c>
      <c r="J1357" t="s">
        <v>14</v>
      </c>
      <c r="K1357">
        <v>64</v>
      </c>
      <c r="L1357" t="s">
        <v>22</v>
      </c>
    </row>
    <row r="1358" spans="1:12">
      <c r="A1358" t="e">
        <f ca="1">E00251537605521</f>
        <v>#NAME?</v>
      </c>
      <c r="B1358">
        <v>437</v>
      </c>
      <c r="C1358" t="s">
        <v>216</v>
      </c>
      <c r="D1358" s="1">
        <v>42398</v>
      </c>
      <c r="F1358">
        <v>1</v>
      </c>
      <c r="G1358">
        <v>42769</v>
      </c>
      <c r="H1358" t="s">
        <v>530</v>
      </c>
      <c r="J1358" t="s">
        <v>14</v>
      </c>
      <c r="K1358">
        <v>65</v>
      </c>
      <c r="L1358" t="s">
        <v>15</v>
      </c>
    </row>
    <row r="1359" spans="1:12">
      <c r="A1359" t="e">
        <f ca="1">E00251619842621</f>
        <v>#NAME?</v>
      </c>
      <c r="B1359">
        <v>746</v>
      </c>
      <c r="C1359" t="s">
        <v>527</v>
      </c>
      <c r="D1359" s="1">
        <v>41668</v>
      </c>
      <c r="E1359">
        <v>0</v>
      </c>
      <c r="F1359">
        <v>1</v>
      </c>
      <c r="G1359">
        <v>4549</v>
      </c>
      <c r="H1359" t="s">
        <v>69</v>
      </c>
      <c r="J1359" t="s">
        <v>34</v>
      </c>
      <c r="K1359">
        <v>37</v>
      </c>
      <c r="L1359" t="s">
        <v>15</v>
      </c>
    </row>
    <row r="1360" spans="1:12">
      <c r="A1360" t="e">
        <f ca="1">E00251619842621</f>
        <v>#NAME?</v>
      </c>
      <c r="B1360">
        <v>746</v>
      </c>
      <c r="C1360" t="s">
        <v>527</v>
      </c>
      <c r="D1360" s="1">
        <v>42947</v>
      </c>
      <c r="F1360">
        <v>1</v>
      </c>
      <c r="G1360">
        <v>5761</v>
      </c>
      <c r="H1360" t="s">
        <v>531</v>
      </c>
      <c r="I1360" t="s">
        <v>56</v>
      </c>
      <c r="J1360" t="s">
        <v>57</v>
      </c>
      <c r="K1360">
        <v>41</v>
      </c>
      <c r="L1360" t="s">
        <v>15</v>
      </c>
    </row>
    <row r="1361" spans="1:12">
      <c r="A1361" t="e">
        <f ca="1">E00251619842621</f>
        <v>#NAME?</v>
      </c>
      <c r="B1361">
        <v>746</v>
      </c>
      <c r="C1361" t="s">
        <v>527</v>
      </c>
      <c r="D1361" s="1">
        <v>42947</v>
      </c>
      <c r="F1361">
        <v>2</v>
      </c>
      <c r="G1361">
        <v>57420</v>
      </c>
      <c r="H1361" t="s">
        <v>267</v>
      </c>
      <c r="I1361" t="s">
        <v>56</v>
      </c>
      <c r="J1361" t="s">
        <v>57</v>
      </c>
      <c r="K1361">
        <v>41</v>
      </c>
      <c r="L1361" t="s">
        <v>15</v>
      </c>
    </row>
    <row r="1362" spans="1:12">
      <c r="A1362" t="e">
        <f ca="1">E00251439555921</f>
        <v>#NAME?</v>
      </c>
      <c r="B1362">
        <v>702</v>
      </c>
      <c r="C1362" t="s">
        <v>293</v>
      </c>
      <c r="D1362" s="1">
        <v>42206</v>
      </c>
      <c r="F1362">
        <v>3</v>
      </c>
      <c r="G1362">
        <v>2410</v>
      </c>
      <c r="H1362" t="s">
        <v>283</v>
      </c>
      <c r="J1362" t="s">
        <v>14</v>
      </c>
      <c r="K1362">
        <v>57</v>
      </c>
      <c r="L1362" t="s">
        <v>15</v>
      </c>
    </row>
    <row r="1363" spans="1:12">
      <c r="A1363" t="e">
        <f ca="1">E00251510746621</f>
        <v>#NAME?</v>
      </c>
      <c r="B1363">
        <v>122</v>
      </c>
      <c r="C1363" t="s">
        <v>522</v>
      </c>
      <c r="D1363" s="1">
        <v>42702</v>
      </c>
      <c r="F1363">
        <v>1</v>
      </c>
      <c r="G1363">
        <v>42789</v>
      </c>
      <c r="H1363" t="s">
        <v>532</v>
      </c>
      <c r="J1363" t="s">
        <v>14</v>
      </c>
      <c r="K1363">
        <v>44</v>
      </c>
      <c r="L1363" t="s">
        <v>15</v>
      </c>
    </row>
    <row r="1364" spans="1:12">
      <c r="A1364" t="e">
        <f ca="1">E00251429795121</f>
        <v>#NAME?</v>
      </c>
      <c r="B1364">
        <v>154</v>
      </c>
      <c r="C1364" t="s">
        <v>533</v>
      </c>
      <c r="D1364" s="1">
        <v>42809</v>
      </c>
      <c r="F1364">
        <v>1</v>
      </c>
      <c r="G1364">
        <v>78079</v>
      </c>
      <c r="H1364" t="s">
        <v>49</v>
      </c>
      <c r="J1364" t="s">
        <v>14</v>
      </c>
      <c r="K1364">
        <v>49</v>
      </c>
      <c r="L1364" t="s">
        <v>22</v>
      </c>
    </row>
    <row r="1365" spans="1:12">
      <c r="A1365" t="e">
        <f ca="1">E00251510746621</f>
        <v>#NAME?</v>
      </c>
      <c r="B1365">
        <v>122</v>
      </c>
      <c r="C1365" t="s">
        <v>522</v>
      </c>
      <c r="D1365" s="1">
        <v>43007</v>
      </c>
      <c r="F1365">
        <v>1</v>
      </c>
      <c r="G1365">
        <v>2749</v>
      </c>
      <c r="H1365" t="s">
        <v>147</v>
      </c>
      <c r="J1365" t="s">
        <v>14</v>
      </c>
      <c r="K1365">
        <v>45</v>
      </c>
      <c r="L1365" t="s">
        <v>15</v>
      </c>
    </row>
    <row r="1366" spans="1:12">
      <c r="A1366" t="e">
        <f ca="1">E00251439555921</f>
        <v>#NAME?</v>
      </c>
      <c r="B1366">
        <v>702</v>
      </c>
      <c r="C1366" t="s">
        <v>293</v>
      </c>
      <c r="D1366" s="1">
        <v>41107</v>
      </c>
      <c r="F1366">
        <v>6</v>
      </c>
      <c r="G1366">
        <v>2169</v>
      </c>
      <c r="H1366" t="s">
        <v>40</v>
      </c>
      <c r="J1366" t="s">
        <v>14</v>
      </c>
      <c r="K1366">
        <v>54</v>
      </c>
      <c r="L1366" t="s">
        <v>15</v>
      </c>
    </row>
    <row r="1367" spans="1:12">
      <c r="A1367" t="e">
        <f ca="1">E00251439555921</f>
        <v>#NAME?</v>
      </c>
      <c r="B1367">
        <v>4863</v>
      </c>
      <c r="C1367" t="s">
        <v>534</v>
      </c>
      <c r="D1367" s="1">
        <v>41276</v>
      </c>
      <c r="F1367">
        <v>2</v>
      </c>
      <c r="G1367">
        <v>30000</v>
      </c>
      <c r="H1367" t="s">
        <v>144</v>
      </c>
      <c r="J1367" t="s">
        <v>14</v>
      </c>
      <c r="K1367">
        <v>55</v>
      </c>
      <c r="L1367" t="s">
        <v>15</v>
      </c>
    </row>
    <row r="1368" spans="1:12">
      <c r="A1368" t="e">
        <f ca="1">E00251537605521</f>
        <v>#NAME?</v>
      </c>
      <c r="B1368">
        <v>437</v>
      </c>
      <c r="C1368" t="s">
        <v>216</v>
      </c>
      <c r="D1368" s="1">
        <v>42360</v>
      </c>
      <c r="F1368">
        <v>1</v>
      </c>
      <c r="G1368">
        <v>7962</v>
      </c>
      <c r="H1368" t="s">
        <v>111</v>
      </c>
      <c r="J1368" t="s">
        <v>14</v>
      </c>
      <c r="K1368">
        <v>65</v>
      </c>
      <c r="L1368" t="s">
        <v>22</v>
      </c>
    </row>
    <row r="1369" spans="1:12">
      <c r="A1369" t="e">
        <f ca="1">E00251537605521</f>
        <v>#NAME?</v>
      </c>
      <c r="B1369">
        <v>437</v>
      </c>
      <c r="C1369" t="s">
        <v>216</v>
      </c>
      <c r="D1369" s="1">
        <v>42381</v>
      </c>
      <c r="F1369">
        <v>1</v>
      </c>
      <c r="G1369">
        <v>7962</v>
      </c>
      <c r="H1369" t="s">
        <v>111</v>
      </c>
      <c r="J1369" t="s">
        <v>14</v>
      </c>
      <c r="K1369">
        <v>65</v>
      </c>
      <c r="L1369" t="s">
        <v>22</v>
      </c>
    </row>
    <row r="1370" spans="1:12">
      <c r="A1370" t="e">
        <f ca="1">E00251537605521</f>
        <v>#NAME?</v>
      </c>
      <c r="B1370">
        <v>437</v>
      </c>
      <c r="C1370" t="s">
        <v>216</v>
      </c>
      <c r="D1370" s="1">
        <v>42516</v>
      </c>
      <c r="F1370">
        <v>1</v>
      </c>
      <c r="G1370">
        <v>42769</v>
      </c>
      <c r="H1370" t="s">
        <v>530</v>
      </c>
      <c r="J1370" t="s">
        <v>14</v>
      </c>
      <c r="K1370">
        <v>66</v>
      </c>
      <c r="L1370" t="s">
        <v>15</v>
      </c>
    </row>
    <row r="1371" spans="1:12">
      <c r="A1371" t="e">
        <f ca="1">E00251615134721</f>
        <v>#NAME?</v>
      </c>
      <c r="B1371">
        <v>62</v>
      </c>
      <c r="C1371" t="s">
        <v>20</v>
      </c>
      <c r="D1371" s="1">
        <v>41787</v>
      </c>
      <c r="F1371">
        <v>3</v>
      </c>
      <c r="G1371">
        <v>29690</v>
      </c>
      <c r="H1371" t="s">
        <v>52</v>
      </c>
      <c r="J1371" t="s">
        <v>14</v>
      </c>
      <c r="K1371">
        <v>62</v>
      </c>
      <c r="L1371" t="s">
        <v>15</v>
      </c>
    </row>
    <row r="1372" spans="1:12">
      <c r="A1372" t="e">
        <f ca="1">E00251711668421</f>
        <v>#NAME?</v>
      </c>
      <c r="B1372">
        <v>11</v>
      </c>
      <c r="C1372" t="s">
        <v>245</v>
      </c>
      <c r="D1372" s="1">
        <v>41767</v>
      </c>
      <c r="F1372">
        <v>1</v>
      </c>
      <c r="G1372">
        <v>29690</v>
      </c>
      <c r="H1372" t="s">
        <v>52</v>
      </c>
      <c r="J1372" t="s">
        <v>14</v>
      </c>
      <c r="K1372">
        <v>55</v>
      </c>
      <c r="L1372" t="s">
        <v>15</v>
      </c>
    </row>
    <row r="1373" spans="1:12">
      <c r="A1373" t="e">
        <f ca="1">E00251715779021</f>
        <v>#NAME?</v>
      </c>
      <c r="B1373">
        <v>500</v>
      </c>
      <c r="C1373" t="s">
        <v>161</v>
      </c>
      <c r="D1373" s="1">
        <v>41929</v>
      </c>
      <c r="F1373">
        <v>1</v>
      </c>
      <c r="G1373">
        <v>49390</v>
      </c>
      <c r="H1373" t="s">
        <v>59</v>
      </c>
      <c r="J1373" t="s">
        <v>14</v>
      </c>
      <c r="K1373">
        <v>61</v>
      </c>
      <c r="L1373" t="s">
        <v>15</v>
      </c>
    </row>
    <row r="1374" spans="1:12">
      <c r="A1374" t="e">
        <f ca="1">E00251439555921</f>
        <v>#NAME?</v>
      </c>
      <c r="B1374">
        <v>702</v>
      </c>
      <c r="C1374" t="s">
        <v>293</v>
      </c>
      <c r="D1374" s="1">
        <v>42213</v>
      </c>
      <c r="F1374">
        <v>2</v>
      </c>
      <c r="G1374">
        <v>69010</v>
      </c>
      <c r="H1374" t="s">
        <v>294</v>
      </c>
      <c r="J1374" t="s">
        <v>14</v>
      </c>
      <c r="K1374">
        <v>57</v>
      </c>
      <c r="L1374" t="s">
        <v>15</v>
      </c>
    </row>
    <row r="1375" spans="1:12">
      <c r="A1375" t="e">
        <f ca="1">E00251715779021</f>
        <v>#NAME?</v>
      </c>
      <c r="B1375">
        <v>500</v>
      </c>
      <c r="C1375" t="s">
        <v>161</v>
      </c>
      <c r="D1375" s="1">
        <v>42971</v>
      </c>
      <c r="F1375">
        <v>1</v>
      </c>
      <c r="G1375">
        <v>7851</v>
      </c>
      <c r="H1375" t="s">
        <v>353</v>
      </c>
      <c r="J1375" t="s">
        <v>14</v>
      </c>
      <c r="K1375">
        <v>64</v>
      </c>
      <c r="L1375" t="s">
        <v>22</v>
      </c>
    </row>
    <row r="1376" spans="1:12">
      <c r="A1376" t="e">
        <f ca="1">E00251427098221</f>
        <v>#NAME?</v>
      </c>
      <c r="B1376">
        <v>11</v>
      </c>
      <c r="C1376" t="s">
        <v>245</v>
      </c>
      <c r="D1376" s="1">
        <v>41858</v>
      </c>
      <c r="F1376">
        <v>1</v>
      </c>
      <c r="G1376">
        <v>34590</v>
      </c>
      <c r="H1376" t="s">
        <v>535</v>
      </c>
      <c r="J1376" t="s">
        <v>14</v>
      </c>
      <c r="K1376">
        <v>41</v>
      </c>
      <c r="L1376" t="s">
        <v>15</v>
      </c>
    </row>
    <row r="1377" spans="1:12">
      <c r="A1377" t="e">
        <f ca="1">E00251430095721</f>
        <v>#NAME?</v>
      </c>
      <c r="B1377">
        <v>500</v>
      </c>
      <c r="C1377" t="s">
        <v>161</v>
      </c>
      <c r="D1377" s="1">
        <v>41340</v>
      </c>
      <c r="F1377">
        <v>2</v>
      </c>
      <c r="G1377">
        <v>496</v>
      </c>
      <c r="H1377" t="s">
        <v>190</v>
      </c>
      <c r="J1377" t="s">
        <v>14</v>
      </c>
      <c r="K1377">
        <v>54</v>
      </c>
      <c r="L1377" t="s">
        <v>15</v>
      </c>
    </row>
    <row r="1378" spans="1:12">
      <c r="A1378" t="e">
        <f ca="1">E00251512459221</f>
        <v>#NAME?</v>
      </c>
      <c r="B1378">
        <v>1929</v>
      </c>
      <c r="C1378" t="s">
        <v>195</v>
      </c>
      <c r="D1378" s="1">
        <v>42586</v>
      </c>
      <c r="F1378">
        <v>2</v>
      </c>
      <c r="G1378">
        <v>2410</v>
      </c>
      <c r="H1378" t="s">
        <v>283</v>
      </c>
      <c r="J1378" t="s">
        <v>14</v>
      </c>
      <c r="K1378">
        <v>45</v>
      </c>
      <c r="L1378" t="s">
        <v>15</v>
      </c>
    </row>
    <row r="1379" spans="1:12">
      <c r="A1379" t="e">
        <f ca="1">E00251512459221</f>
        <v>#NAME?</v>
      </c>
      <c r="B1379">
        <v>1929</v>
      </c>
      <c r="C1379" t="s">
        <v>195</v>
      </c>
      <c r="D1379" s="1">
        <v>42810</v>
      </c>
      <c r="F1379">
        <v>6</v>
      </c>
      <c r="G1379">
        <v>70400</v>
      </c>
      <c r="H1379" t="s">
        <v>536</v>
      </c>
      <c r="J1379" t="s">
        <v>14</v>
      </c>
      <c r="K1379">
        <v>45</v>
      </c>
      <c r="L1379" t="s">
        <v>15</v>
      </c>
    </row>
    <row r="1380" spans="1:12">
      <c r="A1380" t="e">
        <f ca="1">E00251430095721</f>
        <v>#NAME?</v>
      </c>
      <c r="B1380">
        <v>500</v>
      </c>
      <c r="C1380" t="s">
        <v>161</v>
      </c>
      <c r="D1380" s="1">
        <v>41171</v>
      </c>
      <c r="F1380">
        <v>1</v>
      </c>
      <c r="G1380">
        <v>25000</v>
      </c>
      <c r="H1380" t="s">
        <v>178</v>
      </c>
      <c r="J1380" t="s">
        <v>14</v>
      </c>
      <c r="K1380">
        <v>54</v>
      </c>
      <c r="L1380" t="s">
        <v>15</v>
      </c>
    </row>
    <row r="1381" spans="1:12">
      <c r="A1381" t="e">
        <f ca="1">E00251430095721</f>
        <v>#NAME?</v>
      </c>
      <c r="B1381">
        <v>500</v>
      </c>
      <c r="C1381" t="s">
        <v>161</v>
      </c>
      <c r="D1381" s="1">
        <v>41470</v>
      </c>
      <c r="F1381">
        <v>1</v>
      </c>
      <c r="G1381">
        <v>25000</v>
      </c>
      <c r="H1381" t="s">
        <v>178</v>
      </c>
      <c r="J1381" t="s">
        <v>14</v>
      </c>
      <c r="K1381">
        <v>55</v>
      </c>
      <c r="L1381" t="s">
        <v>15</v>
      </c>
    </row>
    <row r="1382" spans="1:12">
      <c r="A1382" t="e">
        <f ca="1">E00251439555921</f>
        <v>#NAME?</v>
      </c>
      <c r="B1382">
        <v>702</v>
      </c>
      <c r="C1382" t="s">
        <v>293</v>
      </c>
      <c r="D1382" s="1">
        <v>41604</v>
      </c>
      <c r="F1382">
        <v>4</v>
      </c>
      <c r="G1382">
        <v>2599</v>
      </c>
      <c r="H1382" t="s">
        <v>238</v>
      </c>
      <c r="J1382" t="s">
        <v>14</v>
      </c>
      <c r="K1382">
        <v>56</v>
      </c>
      <c r="L1382" t="s">
        <v>15</v>
      </c>
    </row>
    <row r="1383" spans="1:12">
      <c r="A1383" t="e">
        <f ca="1">E00251439555921</f>
        <v>#NAME?</v>
      </c>
      <c r="B1383">
        <v>702</v>
      </c>
      <c r="C1383" t="s">
        <v>293</v>
      </c>
      <c r="D1383" s="1">
        <v>42184</v>
      </c>
      <c r="F1383">
        <v>1</v>
      </c>
      <c r="G1383">
        <v>7872</v>
      </c>
      <c r="H1383" t="s">
        <v>458</v>
      </c>
      <c r="J1383" t="s">
        <v>14</v>
      </c>
      <c r="K1383">
        <v>57</v>
      </c>
      <c r="L1383" t="s">
        <v>22</v>
      </c>
    </row>
    <row r="1384" spans="1:12">
      <c r="A1384" t="e">
        <f ca="1">E00251439555921</f>
        <v>#NAME?</v>
      </c>
      <c r="B1384">
        <v>702</v>
      </c>
      <c r="C1384" t="s">
        <v>293</v>
      </c>
      <c r="D1384" s="1">
        <v>42206</v>
      </c>
      <c r="F1384">
        <v>5</v>
      </c>
      <c r="G1384">
        <v>53019</v>
      </c>
      <c r="H1384" t="s">
        <v>304</v>
      </c>
      <c r="J1384" t="s">
        <v>14</v>
      </c>
      <c r="K1384">
        <v>57</v>
      </c>
      <c r="L1384" t="s">
        <v>15</v>
      </c>
    </row>
    <row r="1385" spans="1:12">
      <c r="A1385" t="e">
        <f ca="1">E00251439555921</f>
        <v>#NAME?</v>
      </c>
      <c r="B1385">
        <v>702</v>
      </c>
      <c r="C1385" t="s">
        <v>293</v>
      </c>
      <c r="D1385" s="1">
        <v>42213</v>
      </c>
      <c r="F1385">
        <v>3</v>
      </c>
      <c r="G1385">
        <v>53019</v>
      </c>
      <c r="H1385" t="s">
        <v>304</v>
      </c>
      <c r="J1385" t="s">
        <v>14</v>
      </c>
      <c r="K1385">
        <v>57</v>
      </c>
      <c r="L1385" t="s">
        <v>15</v>
      </c>
    </row>
    <row r="1386" spans="1:12">
      <c r="A1386" t="e">
        <f ca="1">E00251537605521</f>
        <v>#NAME?</v>
      </c>
      <c r="B1386">
        <v>437</v>
      </c>
      <c r="C1386" t="s">
        <v>216</v>
      </c>
      <c r="D1386" s="1">
        <v>42398</v>
      </c>
      <c r="F1386">
        <v>2</v>
      </c>
      <c r="G1386">
        <v>7962</v>
      </c>
      <c r="H1386" t="s">
        <v>111</v>
      </c>
      <c r="J1386" t="s">
        <v>14</v>
      </c>
      <c r="K1386">
        <v>65</v>
      </c>
      <c r="L1386" t="s">
        <v>22</v>
      </c>
    </row>
    <row r="1387" spans="1:12">
      <c r="A1387" t="e">
        <f ca="1">E00251417959821</f>
        <v>#NAME?</v>
      </c>
      <c r="B1387">
        <v>50</v>
      </c>
      <c r="C1387" t="s">
        <v>512</v>
      </c>
      <c r="D1387" s="1">
        <v>40994</v>
      </c>
      <c r="F1387">
        <v>2</v>
      </c>
      <c r="G1387">
        <v>27800</v>
      </c>
      <c r="H1387" t="s">
        <v>145</v>
      </c>
      <c r="J1387" t="s">
        <v>14</v>
      </c>
      <c r="K1387">
        <v>52</v>
      </c>
      <c r="L1387" t="s">
        <v>15</v>
      </c>
    </row>
    <row r="1388" spans="1:12">
      <c r="A1388" t="e">
        <f ca="1">E00251510746621</f>
        <v>#NAME?</v>
      </c>
      <c r="B1388">
        <v>122</v>
      </c>
      <c r="C1388" t="s">
        <v>522</v>
      </c>
      <c r="D1388" s="1">
        <v>41183</v>
      </c>
      <c r="F1388">
        <v>3</v>
      </c>
      <c r="G1388">
        <v>7262</v>
      </c>
      <c r="H1388" t="s">
        <v>198</v>
      </c>
      <c r="J1388" t="s">
        <v>14</v>
      </c>
      <c r="K1388">
        <v>40</v>
      </c>
      <c r="L1388" t="s">
        <v>15</v>
      </c>
    </row>
    <row r="1389" spans="1:12">
      <c r="A1389" t="e">
        <f ca="1">E00251417959821</f>
        <v>#NAME?</v>
      </c>
      <c r="B1389">
        <v>50</v>
      </c>
      <c r="C1389" t="s">
        <v>512</v>
      </c>
      <c r="D1389" s="1">
        <v>41190</v>
      </c>
      <c r="F1389">
        <v>1</v>
      </c>
      <c r="G1389">
        <v>7030</v>
      </c>
      <c r="H1389" t="s">
        <v>333</v>
      </c>
      <c r="J1389" t="s">
        <v>14</v>
      </c>
      <c r="K1389">
        <v>53</v>
      </c>
      <c r="L1389" t="s">
        <v>15</v>
      </c>
    </row>
    <row r="1390" spans="1:12">
      <c r="A1390" t="e">
        <f ca="1">E00251439555921</f>
        <v>#NAME?</v>
      </c>
      <c r="B1390">
        <v>702</v>
      </c>
      <c r="C1390" t="s">
        <v>293</v>
      </c>
      <c r="D1390" s="1">
        <v>41263</v>
      </c>
      <c r="F1390">
        <v>1</v>
      </c>
      <c r="G1390">
        <v>5368</v>
      </c>
      <c r="H1390" t="s">
        <v>101</v>
      </c>
      <c r="J1390" t="s">
        <v>14</v>
      </c>
      <c r="K1390">
        <v>55</v>
      </c>
      <c r="L1390" t="s">
        <v>15</v>
      </c>
    </row>
    <row r="1391" spans="1:12">
      <c r="A1391" t="e">
        <f ca="1">E00251537605521</f>
        <v>#NAME?</v>
      </c>
      <c r="B1391">
        <v>437</v>
      </c>
      <c r="C1391" t="s">
        <v>216</v>
      </c>
      <c r="D1391" s="1">
        <v>42544</v>
      </c>
      <c r="F1391">
        <v>3</v>
      </c>
      <c r="G1391">
        <v>38619</v>
      </c>
      <c r="H1391" t="s">
        <v>299</v>
      </c>
      <c r="J1391" t="s">
        <v>14</v>
      </c>
      <c r="K1391">
        <v>66</v>
      </c>
      <c r="L1391" t="s">
        <v>15</v>
      </c>
    </row>
    <row r="1392" spans="1:12">
      <c r="A1392" t="e">
        <f ca="1">E00251439555921</f>
        <v>#NAME?</v>
      </c>
      <c r="B1392">
        <v>702</v>
      </c>
      <c r="C1392" t="s">
        <v>293</v>
      </c>
      <c r="D1392" s="1">
        <v>42184</v>
      </c>
      <c r="F1392">
        <v>4</v>
      </c>
      <c r="G1392">
        <v>69010</v>
      </c>
      <c r="H1392" t="s">
        <v>294</v>
      </c>
      <c r="J1392" t="s">
        <v>14</v>
      </c>
      <c r="K1392">
        <v>57</v>
      </c>
      <c r="L1392" t="s">
        <v>15</v>
      </c>
    </row>
    <row r="1393" spans="1:12">
      <c r="A1393" t="e">
        <f ca="1">E00251617620421</f>
        <v>#NAME?</v>
      </c>
      <c r="B1393">
        <v>481</v>
      </c>
      <c r="C1393" t="s">
        <v>402</v>
      </c>
      <c r="D1393" s="1">
        <v>43078</v>
      </c>
      <c r="F1393">
        <v>6</v>
      </c>
      <c r="G1393">
        <v>5533</v>
      </c>
      <c r="H1393" t="s">
        <v>537</v>
      </c>
      <c r="J1393" t="s">
        <v>14</v>
      </c>
      <c r="K1393">
        <v>55</v>
      </c>
      <c r="L1393" t="s">
        <v>15</v>
      </c>
    </row>
    <row r="1394" spans="1:12">
      <c r="A1394" t="e">
        <f ca="1">E00251510746621</f>
        <v>#NAME?</v>
      </c>
      <c r="B1394">
        <v>122</v>
      </c>
      <c r="C1394" t="s">
        <v>522</v>
      </c>
      <c r="D1394" s="1">
        <v>41589</v>
      </c>
      <c r="F1394">
        <v>1</v>
      </c>
      <c r="G1394">
        <v>38619</v>
      </c>
      <c r="H1394" t="s">
        <v>299</v>
      </c>
      <c r="J1394" t="s">
        <v>14</v>
      </c>
      <c r="K1394">
        <v>41</v>
      </c>
      <c r="L1394" t="s">
        <v>15</v>
      </c>
    </row>
    <row r="1395" spans="1:12">
      <c r="A1395" t="e">
        <f ca="1">E00251617620421</f>
        <v>#NAME?</v>
      </c>
      <c r="B1395">
        <v>485</v>
      </c>
      <c r="C1395" t="s">
        <v>241</v>
      </c>
      <c r="D1395" s="1">
        <v>42012</v>
      </c>
      <c r="F1395">
        <v>5</v>
      </c>
      <c r="G1395">
        <v>7299</v>
      </c>
      <c r="H1395" t="s">
        <v>250</v>
      </c>
      <c r="J1395" t="s">
        <v>14</v>
      </c>
      <c r="K1395">
        <v>52</v>
      </c>
      <c r="L1395" t="s">
        <v>15</v>
      </c>
    </row>
    <row r="1396" spans="1:12">
      <c r="A1396" t="e">
        <f ca="1">E00251617620421</f>
        <v>#NAME?</v>
      </c>
      <c r="B1396">
        <v>485</v>
      </c>
      <c r="C1396" t="s">
        <v>241</v>
      </c>
      <c r="D1396" s="1">
        <v>42779</v>
      </c>
      <c r="F1396">
        <v>2</v>
      </c>
      <c r="G1396">
        <v>7962</v>
      </c>
      <c r="H1396" t="s">
        <v>111</v>
      </c>
      <c r="J1396" t="s">
        <v>14</v>
      </c>
      <c r="K1396">
        <v>54</v>
      </c>
      <c r="L1396" t="s">
        <v>22</v>
      </c>
    </row>
    <row r="1397" spans="1:12">
      <c r="A1397" t="e">
        <f ca="1">E00251715779021</f>
        <v>#NAME?</v>
      </c>
      <c r="B1397">
        <v>500</v>
      </c>
      <c r="C1397" t="s">
        <v>161</v>
      </c>
      <c r="D1397" s="1">
        <v>42968</v>
      </c>
      <c r="F1397">
        <v>2</v>
      </c>
      <c r="G1397">
        <v>7851</v>
      </c>
      <c r="H1397" t="s">
        <v>353</v>
      </c>
      <c r="J1397" t="s">
        <v>14</v>
      </c>
      <c r="K1397">
        <v>64</v>
      </c>
      <c r="L1397" t="s">
        <v>22</v>
      </c>
    </row>
    <row r="1398" spans="1:12">
      <c r="A1398" t="e">
        <f ca="1">E00251715779021</f>
        <v>#NAME?</v>
      </c>
      <c r="B1398">
        <v>772</v>
      </c>
      <c r="C1398" t="s">
        <v>170</v>
      </c>
      <c r="D1398" s="1">
        <v>42273</v>
      </c>
      <c r="F1398">
        <v>1</v>
      </c>
      <c r="G1398">
        <v>81209</v>
      </c>
      <c r="H1398" t="s">
        <v>538</v>
      </c>
      <c r="I1398" t="s">
        <v>56</v>
      </c>
      <c r="J1398" t="s">
        <v>57</v>
      </c>
      <c r="K1398">
        <v>62</v>
      </c>
      <c r="L1398" t="s">
        <v>15</v>
      </c>
    </row>
    <row r="1399" spans="1:12">
      <c r="A1399" t="e">
        <f ca="1">E00251715779021</f>
        <v>#NAME?</v>
      </c>
      <c r="B1399">
        <v>6311</v>
      </c>
      <c r="C1399" t="s">
        <v>146</v>
      </c>
      <c r="D1399" s="1">
        <v>41978</v>
      </c>
      <c r="F1399">
        <v>2</v>
      </c>
      <c r="G1399">
        <v>49390</v>
      </c>
      <c r="H1399" t="s">
        <v>59</v>
      </c>
      <c r="I1399" t="s">
        <v>148</v>
      </c>
      <c r="J1399" t="s">
        <v>57</v>
      </c>
      <c r="K1399">
        <v>61</v>
      </c>
      <c r="L1399" t="s">
        <v>15</v>
      </c>
    </row>
    <row r="1400" spans="1:12">
      <c r="A1400" t="e">
        <f ca="1">E00251715848321</f>
        <v>#NAME?</v>
      </c>
      <c r="B1400">
        <v>470</v>
      </c>
      <c r="C1400" t="s">
        <v>457</v>
      </c>
      <c r="D1400" s="1">
        <v>41936</v>
      </c>
      <c r="F1400">
        <v>2</v>
      </c>
      <c r="G1400">
        <v>3051</v>
      </c>
      <c r="H1400" t="s">
        <v>13</v>
      </c>
      <c r="J1400" t="s">
        <v>14</v>
      </c>
      <c r="K1400">
        <v>51</v>
      </c>
      <c r="L1400" t="s">
        <v>15</v>
      </c>
    </row>
    <row r="1401" spans="1:12">
      <c r="A1401" t="e">
        <f ca="1">E00251512591621</f>
        <v>#NAME?</v>
      </c>
      <c r="B1401">
        <v>52</v>
      </c>
      <c r="C1401" t="s">
        <v>384</v>
      </c>
      <c r="D1401" s="1">
        <v>42440</v>
      </c>
      <c r="F1401">
        <v>1</v>
      </c>
      <c r="G1401">
        <v>46410</v>
      </c>
      <c r="H1401" t="s">
        <v>482</v>
      </c>
      <c r="J1401" t="s">
        <v>14</v>
      </c>
      <c r="K1401">
        <v>40</v>
      </c>
      <c r="L1401" t="s">
        <v>15</v>
      </c>
    </row>
    <row r="1402" spans="1:12">
      <c r="A1402" t="e">
        <f ca="1">E00251715779021</f>
        <v>#NAME?</v>
      </c>
      <c r="B1402">
        <v>500</v>
      </c>
      <c r="C1402" t="s">
        <v>161</v>
      </c>
      <c r="D1402" s="1">
        <v>40980</v>
      </c>
      <c r="F1402">
        <v>2</v>
      </c>
      <c r="G1402">
        <v>7506</v>
      </c>
      <c r="H1402" t="s">
        <v>539</v>
      </c>
      <c r="J1402" t="s">
        <v>14</v>
      </c>
      <c r="K1402">
        <v>58</v>
      </c>
      <c r="L1402" t="s">
        <v>15</v>
      </c>
    </row>
    <row r="1403" spans="1:12">
      <c r="A1403" t="e">
        <f ca="1">E00251611656421</f>
        <v>#NAME?</v>
      </c>
      <c r="B1403">
        <v>29</v>
      </c>
      <c r="C1403" t="s">
        <v>309</v>
      </c>
      <c r="D1403" s="1">
        <v>43031</v>
      </c>
      <c r="F1403">
        <v>1</v>
      </c>
      <c r="G1403">
        <v>2729</v>
      </c>
      <c r="H1403" t="s">
        <v>115</v>
      </c>
      <c r="J1403" t="s">
        <v>14</v>
      </c>
      <c r="K1403">
        <v>58</v>
      </c>
      <c r="L1403" t="s">
        <v>15</v>
      </c>
    </row>
    <row r="1404" spans="1:12">
      <c r="A1404" t="e">
        <f ca="1">E00251711668421</f>
        <v>#NAME?</v>
      </c>
      <c r="B1404">
        <v>11</v>
      </c>
      <c r="C1404" t="s">
        <v>245</v>
      </c>
      <c r="D1404" s="1">
        <v>41766</v>
      </c>
      <c r="F1404">
        <v>3</v>
      </c>
      <c r="G1404">
        <v>7242</v>
      </c>
      <c r="H1404" t="s">
        <v>93</v>
      </c>
      <c r="J1404" t="s">
        <v>14</v>
      </c>
      <c r="K1404">
        <v>55</v>
      </c>
      <c r="L1404" t="s">
        <v>15</v>
      </c>
    </row>
    <row r="1405" spans="1:12">
      <c r="A1405" t="e">
        <f ca="1">E00251430134821</f>
        <v>#NAME?</v>
      </c>
      <c r="B1405">
        <v>482</v>
      </c>
      <c r="C1405" t="s">
        <v>471</v>
      </c>
      <c r="D1405" s="1">
        <v>41177</v>
      </c>
      <c r="F1405">
        <v>1</v>
      </c>
      <c r="G1405">
        <v>3051</v>
      </c>
      <c r="H1405" t="s">
        <v>13</v>
      </c>
      <c r="J1405" t="s">
        <v>14</v>
      </c>
      <c r="K1405">
        <v>54</v>
      </c>
      <c r="L1405" t="s">
        <v>15</v>
      </c>
    </row>
    <row r="1406" spans="1:12">
      <c r="A1406" t="e">
        <f ca="1">E00251512560421</f>
        <v>#NAME?</v>
      </c>
      <c r="B1406">
        <v>51</v>
      </c>
      <c r="C1406" t="s">
        <v>372</v>
      </c>
      <c r="D1406" s="1">
        <v>42796</v>
      </c>
      <c r="F1406">
        <v>3</v>
      </c>
      <c r="G1406">
        <v>5997</v>
      </c>
      <c r="H1406" t="s">
        <v>374</v>
      </c>
      <c r="J1406" t="s">
        <v>14</v>
      </c>
      <c r="K1406">
        <v>55</v>
      </c>
      <c r="L1406" t="s">
        <v>15</v>
      </c>
    </row>
    <row r="1407" spans="1:12">
      <c r="A1407" t="e">
        <f ca="1">E00251532421921</f>
        <v>#NAME?</v>
      </c>
      <c r="B1407">
        <v>451</v>
      </c>
      <c r="C1407" t="s">
        <v>102</v>
      </c>
      <c r="D1407" s="1">
        <v>42382</v>
      </c>
      <c r="F1407">
        <v>3</v>
      </c>
      <c r="G1407">
        <v>49390</v>
      </c>
      <c r="H1407" t="s">
        <v>59</v>
      </c>
      <c r="J1407" t="s">
        <v>14</v>
      </c>
      <c r="K1407">
        <v>47</v>
      </c>
      <c r="L1407" t="s">
        <v>15</v>
      </c>
    </row>
    <row r="1408" spans="1:12">
      <c r="A1408" t="e">
        <f ca="1">E00251532421921</f>
        <v>#NAME?</v>
      </c>
      <c r="B1408">
        <v>451</v>
      </c>
      <c r="C1408" t="s">
        <v>102</v>
      </c>
      <c r="D1408" s="1">
        <v>42391</v>
      </c>
      <c r="F1408">
        <v>2</v>
      </c>
      <c r="G1408">
        <v>49390</v>
      </c>
      <c r="H1408" t="s">
        <v>59</v>
      </c>
      <c r="J1408" t="s">
        <v>14</v>
      </c>
      <c r="K1408">
        <v>47</v>
      </c>
      <c r="L1408" t="s">
        <v>15</v>
      </c>
    </row>
    <row r="1409" spans="1:12">
      <c r="A1409" t="e">
        <f ca="1">E00251531731421</f>
        <v>#NAME?</v>
      </c>
      <c r="B1409">
        <v>729</v>
      </c>
      <c r="C1409" t="s">
        <v>68</v>
      </c>
      <c r="D1409" s="1">
        <v>41901</v>
      </c>
      <c r="F1409">
        <v>1</v>
      </c>
      <c r="G1409">
        <v>9597</v>
      </c>
      <c r="H1409" t="s">
        <v>540</v>
      </c>
      <c r="I1409" t="s">
        <v>56</v>
      </c>
      <c r="J1409" t="s">
        <v>57</v>
      </c>
      <c r="K1409">
        <v>49</v>
      </c>
      <c r="L1409" t="s">
        <v>15</v>
      </c>
    </row>
    <row r="1410" spans="1:12">
      <c r="A1410" t="e">
        <f ca="1">E00251532421921</f>
        <v>#NAME?</v>
      </c>
      <c r="B1410">
        <v>451</v>
      </c>
      <c r="C1410" t="s">
        <v>102</v>
      </c>
      <c r="D1410" s="1">
        <v>42971</v>
      </c>
      <c r="F1410">
        <v>2</v>
      </c>
      <c r="G1410">
        <v>27800</v>
      </c>
      <c r="H1410" t="s">
        <v>145</v>
      </c>
      <c r="J1410" t="s">
        <v>14</v>
      </c>
      <c r="K1410">
        <v>48</v>
      </c>
      <c r="L1410" t="s">
        <v>15</v>
      </c>
    </row>
    <row r="1411" spans="1:12">
      <c r="A1411" t="e">
        <f ca="1">E00251512530021</f>
        <v>#NAME?</v>
      </c>
      <c r="B1411">
        <v>71</v>
      </c>
      <c r="C1411" t="s">
        <v>258</v>
      </c>
      <c r="D1411" s="1">
        <v>41861</v>
      </c>
      <c r="F1411">
        <v>1</v>
      </c>
      <c r="G1411">
        <v>7880</v>
      </c>
      <c r="H1411" t="s">
        <v>213</v>
      </c>
      <c r="I1411" t="s">
        <v>148</v>
      </c>
      <c r="J1411" t="s">
        <v>57</v>
      </c>
      <c r="K1411">
        <v>44</v>
      </c>
      <c r="L1411" t="s">
        <v>22</v>
      </c>
    </row>
    <row r="1412" spans="1:12">
      <c r="A1412" t="e">
        <f ca="1">E00251430134821</f>
        <v>#NAME?</v>
      </c>
      <c r="B1412">
        <v>772</v>
      </c>
      <c r="C1412" t="s">
        <v>170</v>
      </c>
      <c r="D1412" s="1">
        <v>42953</v>
      </c>
      <c r="F1412">
        <v>1</v>
      </c>
      <c r="G1412">
        <v>9181</v>
      </c>
      <c r="H1412" t="s">
        <v>541</v>
      </c>
      <c r="I1412" t="s">
        <v>56</v>
      </c>
      <c r="J1412" t="s">
        <v>57</v>
      </c>
      <c r="K1412">
        <v>59</v>
      </c>
      <c r="L1412" t="s">
        <v>15</v>
      </c>
    </row>
    <row r="1413" spans="1:12">
      <c r="A1413" t="e">
        <f ca="1">E00251439519321</f>
        <v>#NAME?</v>
      </c>
      <c r="B1413">
        <v>729</v>
      </c>
      <c r="C1413" t="s">
        <v>68</v>
      </c>
      <c r="D1413" s="1">
        <v>41304</v>
      </c>
      <c r="E1413">
        <v>0</v>
      </c>
      <c r="F1413">
        <v>5</v>
      </c>
      <c r="G1413">
        <v>7177</v>
      </c>
      <c r="H1413" t="s">
        <v>126</v>
      </c>
      <c r="J1413" t="s">
        <v>34</v>
      </c>
      <c r="K1413">
        <v>57</v>
      </c>
      <c r="L1413" t="s">
        <v>15</v>
      </c>
    </row>
    <row r="1414" spans="1:12">
      <c r="A1414" t="e">
        <f ca="1">E00251439519321</f>
        <v>#NAME?</v>
      </c>
      <c r="B1414">
        <v>1786</v>
      </c>
      <c r="C1414" t="s">
        <v>37</v>
      </c>
      <c r="D1414" s="1">
        <v>41911</v>
      </c>
      <c r="F1414">
        <v>2</v>
      </c>
      <c r="G1414">
        <v>7809</v>
      </c>
      <c r="H1414" t="s">
        <v>225</v>
      </c>
      <c r="J1414" t="s">
        <v>14</v>
      </c>
      <c r="K1414">
        <v>59</v>
      </c>
      <c r="L1414" t="s">
        <v>22</v>
      </c>
    </row>
    <row r="1415" spans="1:12">
      <c r="A1415" t="e">
        <f ca="1">E00251531731421</f>
        <v>#NAME?</v>
      </c>
      <c r="B1415">
        <v>702</v>
      </c>
      <c r="C1415" t="s">
        <v>293</v>
      </c>
      <c r="D1415" s="1">
        <v>41617</v>
      </c>
      <c r="F1415">
        <v>1</v>
      </c>
      <c r="G1415">
        <v>8362</v>
      </c>
      <c r="H1415" t="s">
        <v>136</v>
      </c>
      <c r="J1415" t="s">
        <v>14</v>
      </c>
      <c r="K1415">
        <v>49</v>
      </c>
      <c r="L1415" t="s">
        <v>15</v>
      </c>
    </row>
    <row r="1416" spans="1:12">
      <c r="A1416" t="e">
        <f ca="1">E00251439519321</f>
        <v>#NAME?</v>
      </c>
      <c r="B1416">
        <v>1786</v>
      </c>
      <c r="C1416" t="s">
        <v>37</v>
      </c>
      <c r="D1416" s="1">
        <v>41915</v>
      </c>
      <c r="F1416">
        <v>1</v>
      </c>
      <c r="G1416">
        <v>490</v>
      </c>
      <c r="H1416" t="s">
        <v>203</v>
      </c>
      <c r="J1416" t="s">
        <v>14</v>
      </c>
      <c r="K1416">
        <v>59</v>
      </c>
      <c r="L1416" t="s">
        <v>15</v>
      </c>
    </row>
    <row r="1417" spans="1:12">
      <c r="A1417" t="e">
        <f ca="1">E00251532421921</f>
        <v>#NAME?</v>
      </c>
      <c r="B1417">
        <v>451</v>
      </c>
      <c r="C1417" t="s">
        <v>102</v>
      </c>
      <c r="D1417" s="1">
        <v>41905</v>
      </c>
      <c r="F1417">
        <v>2</v>
      </c>
      <c r="G1417">
        <v>49390</v>
      </c>
      <c r="H1417" t="s">
        <v>59</v>
      </c>
      <c r="J1417" t="s">
        <v>14</v>
      </c>
      <c r="K1417">
        <v>45</v>
      </c>
      <c r="L1417" t="s">
        <v>15</v>
      </c>
    </row>
    <row r="1418" spans="1:12">
      <c r="A1418" t="e">
        <f ca="1">E00251429208321</f>
        <v>#NAME?</v>
      </c>
      <c r="B1418">
        <v>695</v>
      </c>
      <c r="C1418" t="s">
        <v>257</v>
      </c>
      <c r="D1418" s="1">
        <v>41513</v>
      </c>
      <c r="F1418">
        <v>5</v>
      </c>
      <c r="G1418">
        <v>3899</v>
      </c>
      <c r="H1418" t="s">
        <v>264</v>
      </c>
      <c r="J1418" t="s">
        <v>14</v>
      </c>
      <c r="K1418">
        <v>62</v>
      </c>
      <c r="L1418" t="s">
        <v>15</v>
      </c>
    </row>
    <row r="1419" spans="1:12">
      <c r="A1419" t="e">
        <f ca="1">E00251429208321</f>
        <v>#NAME?</v>
      </c>
      <c r="B1419">
        <v>695</v>
      </c>
      <c r="C1419" t="s">
        <v>257</v>
      </c>
      <c r="D1419" s="1">
        <v>41597</v>
      </c>
      <c r="F1419">
        <v>1</v>
      </c>
      <c r="G1419">
        <v>2893</v>
      </c>
      <c r="H1419" t="s">
        <v>542</v>
      </c>
      <c r="J1419" t="s">
        <v>14</v>
      </c>
      <c r="K1419">
        <v>62</v>
      </c>
      <c r="L1419" t="s">
        <v>15</v>
      </c>
    </row>
    <row r="1420" spans="1:12">
      <c r="A1420" t="e">
        <f ca="1">E00251429208321</f>
        <v>#NAME?</v>
      </c>
      <c r="B1420">
        <v>695</v>
      </c>
      <c r="C1420" t="s">
        <v>257</v>
      </c>
      <c r="D1420" s="1">
        <v>41824</v>
      </c>
      <c r="F1420">
        <v>6</v>
      </c>
      <c r="G1420">
        <v>7273</v>
      </c>
      <c r="H1420" t="s">
        <v>543</v>
      </c>
      <c r="J1420" t="s">
        <v>14</v>
      </c>
      <c r="K1420">
        <v>63</v>
      </c>
      <c r="L1420" t="s">
        <v>15</v>
      </c>
    </row>
    <row r="1421" spans="1:12">
      <c r="A1421" t="e">
        <f ca="1">E00251518870221</f>
        <v>#NAME?</v>
      </c>
      <c r="B1421">
        <v>291</v>
      </c>
      <c r="C1421" t="s">
        <v>160</v>
      </c>
      <c r="D1421" s="1">
        <v>41094</v>
      </c>
      <c r="F1421">
        <v>1</v>
      </c>
      <c r="G1421">
        <v>72709</v>
      </c>
      <c r="H1421" t="s">
        <v>150</v>
      </c>
      <c r="J1421" t="s">
        <v>14</v>
      </c>
      <c r="K1421">
        <v>47</v>
      </c>
      <c r="L1421" t="s">
        <v>15</v>
      </c>
    </row>
    <row r="1422" spans="1:12">
      <c r="A1422" t="e">
        <f ca="1">E00251532421921</f>
        <v>#NAME?</v>
      </c>
      <c r="B1422">
        <v>451</v>
      </c>
      <c r="C1422" t="s">
        <v>102</v>
      </c>
      <c r="D1422" s="1">
        <v>42972</v>
      </c>
      <c r="F1422">
        <v>3</v>
      </c>
      <c r="G1422">
        <v>49390</v>
      </c>
      <c r="H1422" t="s">
        <v>59</v>
      </c>
      <c r="J1422" t="s">
        <v>14</v>
      </c>
      <c r="K1422">
        <v>48</v>
      </c>
      <c r="L1422" t="s">
        <v>15</v>
      </c>
    </row>
    <row r="1423" spans="1:12">
      <c r="A1423" t="e">
        <f ca="1">E00251429233321</f>
        <v>#NAME?</v>
      </c>
      <c r="B1423">
        <v>1791</v>
      </c>
      <c r="C1423" t="s">
        <v>468</v>
      </c>
      <c r="D1423" s="1">
        <v>42915</v>
      </c>
      <c r="F1423">
        <v>2</v>
      </c>
      <c r="G1423">
        <v>2720</v>
      </c>
      <c r="H1423" t="s">
        <v>65</v>
      </c>
      <c r="J1423" t="s">
        <v>14</v>
      </c>
      <c r="K1423">
        <v>58</v>
      </c>
      <c r="L1423" t="s">
        <v>15</v>
      </c>
    </row>
    <row r="1424" spans="1:12">
      <c r="A1424" t="e">
        <f ca="1">E00251429208321</f>
        <v>#NAME?</v>
      </c>
      <c r="B1424">
        <v>695</v>
      </c>
      <c r="C1424" t="s">
        <v>257</v>
      </c>
      <c r="D1424" s="1">
        <v>41570</v>
      </c>
      <c r="F1424">
        <v>2</v>
      </c>
      <c r="G1424">
        <v>55090</v>
      </c>
      <c r="H1424" t="s">
        <v>400</v>
      </c>
      <c r="J1424" t="s">
        <v>14</v>
      </c>
      <c r="K1424">
        <v>62</v>
      </c>
      <c r="L1424" t="s">
        <v>15</v>
      </c>
    </row>
    <row r="1425" spans="1:12">
      <c r="A1425" t="e">
        <f ca="1">E00251429208321</f>
        <v>#NAME?</v>
      </c>
      <c r="B1425">
        <v>695</v>
      </c>
      <c r="C1425" t="s">
        <v>257</v>
      </c>
      <c r="D1425" s="1">
        <v>41570</v>
      </c>
      <c r="F1425">
        <v>6</v>
      </c>
      <c r="G1425">
        <v>51889</v>
      </c>
      <c r="H1425" t="s">
        <v>256</v>
      </c>
      <c r="J1425" t="s">
        <v>14</v>
      </c>
      <c r="K1425">
        <v>62</v>
      </c>
      <c r="L1425" t="s">
        <v>15</v>
      </c>
    </row>
    <row r="1426" spans="1:12">
      <c r="A1426" t="e">
        <f ca="1">E00251429208321</f>
        <v>#NAME?</v>
      </c>
      <c r="B1426">
        <v>695</v>
      </c>
      <c r="C1426" t="s">
        <v>257</v>
      </c>
      <c r="D1426" s="1">
        <v>42767</v>
      </c>
      <c r="F1426">
        <v>1</v>
      </c>
      <c r="G1426">
        <v>6929</v>
      </c>
      <c r="H1426" t="s">
        <v>36</v>
      </c>
      <c r="J1426" t="s">
        <v>14</v>
      </c>
      <c r="K1426">
        <v>65</v>
      </c>
      <c r="L1426" t="s">
        <v>15</v>
      </c>
    </row>
    <row r="1427" spans="1:12">
      <c r="A1427" t="e">
        <f ca="1">E00251429208321</f>
        <v>#NAME?</v>
      </c>
      <c r="B1427">
        <v>695</v>
      </c>
      <c r="C1427" t="s">
        <v>257</v>
      </c>
      <c r="D1427" s="1">
        <v>42957</v>
      </c>
      <c r="F1427">
        <v>1</v>
      </c>
      <c r="G1427">
        <v>6989</v>
      </c>
      <c r="H1427" t="s">
        <v>544</v>
      </c>
      <c r="J1427" t="s">
        <v>14</v>
      </c>
      <c r="K1427">
        <v>66</v>
      </c>
      <c r="L1427" t="s">
        <v>15</v>
      </c>
    </row>
    <row r="1428" spans="1:12">
      <c r="A1428" t="e">
        <f ca="1">E00251418191921</f>
        <v>#NAME?</v>
      </c>
      <c r="B1428">
        <v>1929</v>
      </c>
      <c r="C1428" t="s">
        <v>195</v>
      </c>
      <c r="D1428" s="1">
        <v>41968</v>
      </c>
      <c r="F1428">
        <v>5</v>
      </c>
      <c r="G1428">
        <v>70400</v>
      </c>
      <c r="H1428" t="s">
        <v>536</v>
      </c>
      <c r="J1428" t="s">
        <v>14</v>
      </c>
      <c r="K1428">
        <v>61</v>
      </c>
      <c r="L1428" t="s">
        <v>15</v>
      </c>
    </row>
    <row r="1429" spans="1:12">
      <c r="A1429" t="e">
        <f ca="1">E00251531527021</f>
        <v>#NAME?</v>
      </c>
      <c r="B1429">
        <v>1786</v>
      </c>
      <c r="C1429" t="s">
        <v>37</v>
      </c>
      <c r="D1429" s="1">
        <v>41424</v>
      </c>
      <c r="F1429">
        <v>2</v>
      </c>
      <c r="G1429">
        <v>73300</v>
      </c>
      <c r="H1429" t="s">
        <v>86</v>
      </c>
      <c r="J1429" t="s">
        <v>14</v>
      </c>
      <c r="K1429">
        <v>62</v>
      </c>
      <c r="L1429" t="s">
        <v>15</v>
      </c>
    </row>
    <row r="1430" spans="1:12">
      <c r="A1430" t="e">
        <f ca="1">E00251429208321</f>
        <v>#NAME?</v>
      </c>
      <c r="B1430">
        <v>695</v>
      </c>
      <c r="C1430" t="s">
        <v>257</v>
      </c>
      <c r="D1430" s="1">
        <v>41824</v>
      </c>
      <c r="F1430">
        <v>4</v>
      </c>
      <c r="G1430">
        <v>3899</v>
      </c>
      <c r="H1430" t="s">
        <v>264</v>
      </c>
      <c r="J1430" t="s">
        <v>14</v>
      </c>
      <c r="K1430">
        <v>63</v>
      </c>
      <c r="L1430" t="s">
        <v>15</v>
      </c>
    </row>
    <row r="1431" spans="1:12">
      <c r="A1431" t="e">
        <f ca="1">E00251429208321</f>
        <v>#NAME?</v>
      </c>
      <c r="B1431">
        <v>753</v>
      </c>
      <c r="C1431" t="s">
        <v>545</v>
      </c>
      <c r="D1431" s="1">
        <v>41294</v>
      </c>
      <c r="E1431">
        <v>0</v>
      </c>
      <c r="F1431">
        <v>1</v>
      </c>
      <c r="G1431">
        <v>7352</v>
      </c>
      <c r="H1431" t="s">
        <v>546</v>
      </c>
      <c r="J1431" t="s">
        <v>34</v>
      </c>
      <c r="K1431">
        <v>61</v>
      </c>
      <c r="L1431" t="s">
        <v>15</v>
      </c>
    </row>
    <row r="1432" spans="1:12">
      <c r="A1432" t="e">
        <f ca="1">E00251429922321</f>
        <v>#NAME?</v>
      </c>
      <c r="B1432">
        <v>464</v>
      </c>
      <c r="C1432" t="s">
        <v>45</v>
      </c>
      <c r="D1432" s="1">
        <v>41099</v>
      </c>
      <c r="F1432">
        <v>3</v>
      </c>
      <c r="G1432">
        <v>4659</v>
      </c>
      <c r="H1432" t="s">
        <v>47</v>
      </c>
      <c r="J1432" t="s">
        <v>14</v>
      </c>
      <c r="K1432">
        <v>57</v>
      </c>
      <c r="L1432" t="s">
        <v>15</v>
      </c>
    </row>
    <row r="1433" spans="1:12">
      <c r="A1433" t="e">
        <f ca="1">E00251429233321</f>
        <v>#NAME?</v>
      </c>
      <c r="B1433">
        <v>1791</v>
      </c>
      <c r="C1433" t="s">
        <v>468</v>
      </c>
      <c r="D1433" s="1">
        <v>42187</v>
      </c>
      <c r="F1433">
        <v>3</v>
      </c>
      <c r="G1433">
        <v>2724</v>
      </c>
      <c r="H1433" t="s">
        <v>73</v>
      </c>
      <c r="J1433" t="s">
        <v>14</v>
      </c>
      <c r="K1433">
        <v>56</v>
      </c>
      <c r="L1433" t="s">
        <v>15</v>
      </c>
    </row>
    <row r="1434" spans="1:12">
      <c r="A1434" t="e">
        <f ca="1">E00251615087721</f>
        <v>#NAME?</v>
      </c>
      <c r="B1434">
        <v>48</v>
      </c>
      <c r="C1434" t="s">
        <v>249</v>
      </c>
      <c r="D1434" s="1">
        <v>41303</v>
      </c>
      <c r="F1434">
        <v>1</v>
      </c>
      <c r="G1434">
        <v>7231</v>
      </c>
      <c r="H1434" t="s">
        <v>128</v>
      </c>
      <c r="J1434" t="s">
        <v>14</v>
      </c>
      <c r="K1434">
        <v>46</v>
      </c>
      <c r="L1434" t="s">
        <v>15</v>
      </c>
    </row>
    <row r="1435" spans="1:12">
      <c r="A1435" t="e">
        <f ca="1">E00251615087721</f>
        <v>#NAME?</v>
      </c>
      <c r="B1435">
        <v>48</v>
      </c>
      <c r="C1435" t="s">
        <v>249</v>
      </c>
      <c r="D1435" s="1">
        <v>41436</v>
      </c>
      <c r="F1435">
        <v>2</v>
      </c>
      <c r="G1435">
        <v>2443</v>
      </c>
      <c r="H1435" t="s">
        <v>185</v>
      </c>
      <c r="J1435" t="s">
        <v>14</v>
      </c>
      <c r="K1435">
        <v>47</v>
      </c>
      <c r="L1435" t="s">
        <v>15</v>
      </c>
    </row>
    <row r="1436" spans="1:12">
      <c r="A1436" t="e">
        <f ca="1">E00251418191921</f>
        <v>#NAME?</v>
      </c>
      <c r="B1436">
        <v>1929</v>
      </c>
      <c r="C1436" t="s">
        <v>195</v>
      </c>
      <c r="D1436" s="1">
        <v>41822</v>
      </c>
      <c r="F1436">
        <v>1</v>
      </c>
      <c r="G1436">
        <v>3659</v>
      </c>
      <c r="H1436" t="s">
        <v>132</v>
      </c>
      <c r="J1436" t="s">
        <v>14</v>
      </c>
      <c r="K1436">
        <v>60</v>
      </c>
      <c r="L1436" t="s">
        <v>15</v>
      </c>
    </row>
    <row r="1437" spans="1:12">
      <c r="A1437" t="e">
        <f ca="1">E00251615087721</f>
        <v>#NAME?</v>
      </c>
      <c r="B1437">
        <v>48</v>
      </c>
      <c r="C1437" t="s">
        <v>249</v>
      </c>
      <c r="D1437" s="1">
        <v>42380</v>
      </c>
      <c r="F1437">
        <v>4</v>
      </c>
      <c r="G1437">
        <v>7999</v>
      </c>
      <c r="H1437" t="s">
        <v>169</v>
      </c>
      <c r="J1437" t="s">
        <v>14</v>
      </c>
      <c r="K1437">
        <v>49</v>
      </c>
      <c r="L1437" t="s">
        <v>22</v>
      </c>
    </row>
    <row r="1438" spans="1:12">
      <c r="A1438" t="e">
        <f ca="1">E00251531527021</f>
        <v>#NAME?</v>
      </c>
      <c r="B1438">
        <v>729</v>
      </c>
      <c r="C1438" t="s">
        <v>68</v>
      </c>
      <c r="D1438" s="1">
        <v>40924</v>
      </c>
      <c r="E1438">
        <v>3</v>
      </c>
      <c r="F1438">
        <v>3</v>
      </c>
      <c r="G1438">
        <v>6186</v>
      </c>
      <c r="H1438" t="s">
        <v>547</v>
      </c>
      <c r="J1438" t="s">
        <v>34</v>
      </c>
      <c r="K1438">
        <v>60</v>
      </c>
      <c r="L1438" t="s">
        <v>15</v>
      </c>
    </row>
    <row r="1439" spans="1:12">
      <c r="A1439" t="e">
        <f ca="1">E00251531527021</f>
        <v>#NAME?</v>
      </c>
      <c r="B1439">
        <v>1786</v>
      </c>
      <c r="C1439" t="s">
        <v>37</v>
      </c>
      <c r="D1439" s="1">
        <v>41589</v>
      </c>
      <c r="F1439">
        <v>1</v>
      </c>
      <c r="G1439">
        <v>81203</v>
      </c>
      <c r="H1439" t="s">
        <v>548</v>
      </c>
      <c r="J1439" t="s">
        <v>14</v>
      </c>
      <c r="K1439">
        <v>62</v>
      </c>
      <c r="L1439" t="s">
        <v>15</v>
      </c>
    </row>
    <row r="1440" spans="1:12">
      <c r="A1440" t="e">
        <f ca="1">E00251531527021</f>
        <v>#NAME?</v>
      </c>
      <c r="B1440">
        <v>1786</v>
      </c>
      <c r="C1440" t="s">
        <v>37</v>
      </c>
      <c r="D1440" s="1">
        <v>42390</v>
      </c>
      <c r="F1440">
        <v>1</v>
      </c>
      <c r="G1440">
        <v>2859</v>
      </c>
      <c r="H1440" t="s">
        <v>362</v>
      </c>
      <c r="J1440" t="s">
        <v>14</v>
      </c>
      <c r="K1440">
        <v>64</v>
      </c>
      <c r="L1440" t="s">
        <v>15</v>
      </c>
    </row>
    <row r="1441" spans="1:12">
      <c r="A1441" t="e">
        <f ca="1">E00251429233321</f>
        <v>#NAME?</v>
      </c>
      <c r="B1441">
        <v>1791</v>
      </c>
      <c r="C1441" t="s">
        <v>468</v>
      </c>
      <c r="D1441" s="1">
        <v>41213</v>
      </c>
      <c r="F1441">
        <v>1</v>
      </c>
      <c r="G1441">
        <v>49390</v>
      </c>
      <c r="H1441" t="s">
        <v>59</v>
      </c>
      <c r="J1441" t="s">
        <v>14</v>
      </c>
      <c r="K1441">
        <v>54</v>
      </c>
      <c r="L1441" t="s">
        <v>15</v>
      </c>
    </row>
    <row r="1442" spans="1:12">
      <c r="A1442" t="e">
        <f ca="1">E00251418191921</f>
        <v>#NAME?</v>
      </c>
      <c r="B1442">
        <v>1929</v>
      </c>
      <c r="C1442" t="s">
        <v>195</v>
      </c>
      <c r="D1442" s="1">
        <v>42760</v>
      </c>
      <c r="F1442">
        <v>6</v>
      </c>
      <c r="G1442">
        <v>70400</v>
      </c>
      <c r="H1442" t="s">
        <v>536</v>
      </c>
      <c r="J1442" t="s">
        <v>14</v>
      </c>
      <c r="K1442">
        <v>63</v>
      </c>
      <c r="L1442" t="s">
        <v>15</v>
      </c>
    </row>
    <row r="1443" spans="1:12">
      <c r="A1443" t="e">
        <f ca="1">E00251418191921</f>
        <v>#NAME?</v>
      </c>
      <c r="B1443">
        <v>1929</v>
      </c>
      <c r="C1443" t="s">
        <v>195</v>
      </c>
      <c r="D1443" s="1">
        <v>43018</v>
      </c>
      <c r="F1443">
        <v>1</v>
      </c>
      <c r="G1443">
        <v>70401</v>
      </c>
      <c r="H1443" t="s">
        <v>485</v>
      </c>
      <c r="J1443" t="s">
        <v>14</v>
      </c>
      <c r="K1443">
        <v>64</v>
      </c>
      <c r="L1443" t="s">
        <v>15</v>
      </c>
    </row>
    <row r="1444" spans="1:12">
      <c r="A1444" t="e">
        <f ca="1">E00251514850521</f>
        <v>#NAME?</v>
      </c>
      <c r="B1444">
        <v>454</v>
      </c>
      <c r="C1444" t="s">
        <v>179</v>
      </c>
      <c r="D1444" s="1">
        <v>42906</v>
      </c>
      <c r="F1444">
        <v>4</v>
      </c>
      <c r="G1444">
        <v>2169</v>
      </c>
      <c r="H1444" t="s">
        <v>40</v>
      </c>
      <c r="J1444" t="s">
        <v>14</v>
      </c>
      <c r="K1444">
        <v>52</v>
      </c>
      <c r="L1444" t="s">
        <v>15</v>
      </c>
    </row>
    <row r="1445" spans="1:12">
      <c r="A1445" t="e">
        <f ca="1">E00251429208321</f>
        <v>#NAME?</v>
      </c>
      <c r="B1445">
        <v>695</v>
      </c>
      <c r="C1445" t="s">
        <v>257</v>
      </c>
      <c r="D1445" s="1">
        <v>41570</v>
      </c>
      <c r="F1445">
        <v>5</v>
      </c>
      <c r="G1445">
        <v>7273</v>
      </c>
      <c r="H1445" t="s">
        <v>543</v>
      </c>
      <c r="J1445" t="s">
        <v>14</v>
      </c>
      <c r="K1445">
        <v>62</v>
      </c>
      <c r="L1445" t="s">
        <v>15</v>
      </c>
    </row>
    <row r="1446" spans="1:12">
      <c r="A1446" t="e">
        <f ca="1">E00251429208321</f>
        <v>#NAME?</v>
      </c>
      <c r="B1446">
        <v>695</v>
      </c>
      <c r="C1446" t="s">
        <v>257</v>
      </c>
      <c r="D1446" s="1">
        <v>42108</v>
      </c>
      <c r="F1446">
        <v>1</v>
      </c>
      <c r="G1446">
        <v>3899</v>
      </c>
      <c r="H1446" t="s">
        <v>264</v>
      </c>
      <c r="J1446" t="s">
        <v>14</v>
      </c>
      <c r="K1446">
        <v>64</v>
      </c>
      <c r="L1446" t="s">
        <v>15</v>
      </c>
    </row>
    <row r="1447" spans="1:12">
      <c r="A1447" t="e">
        <f ca="1">E00251429208321</f>
        <v>#NAME?</v>
      </c>
      <c r="B1447">
        <v>695</v>
      </c>
      <c r="C1447" t="s">
        <v>257</v>
      </c>
      <c r="D1447" s="1">
        <v>42793</v>
      </c>
      <c r="F1447">
        <v>3</v>
      </c>
      <c r="G1447">
        <v>78057</v>
      </c>
      <c r="H1447" t="s">
        <v>140</v>
      </c>
      <c r="J1447" t="s">
        <v>14</v>
      </c>
      <c r="K1447">
        <v>65</v>
      </c>
      <c r="L1447" t="s">
        <v>22</v>
      </c>
    </row>
    <row r="1448" spans="1:12">
      <c r="A1448" t="e">
        <f ca="1">E00251529543221</f>
        <v>#NAME?</v>
      </c>
      <c r="B1448">
        <v>167</v>
      </c>
      <c r="C1448" t="s">
        <v>549</v>
      </c>
      <c r="D1448" s="1">
        <v>42311</v>
      </c>
      <c r="F1448">
        <v>1</v>
      </c>
      <c r="G1448">
        <v>72611</v>
      </c>
      <c r="H1448" t="s">
        <v>504</v>
      </c>
      <c r="J1448" t="s">
        <v>14</v>
      </c>
      <c r="K1448">
        <v>59</v>
      </c>
      <c r="L1448" t="s">
        <v>15</v>
      </c>
    </row>
    <row r="1449" spans="1:12">
      <c r="A1449" t="e">
        <f ca="1">E00251529543221</f>
        <v>#NAME?</v>
      </c>
      <c r="B1449">
        <v>167</v>
      </c>
      <c r="C1449" t="s">
        <v>549</v>
      </c>
      <c r="D1449" s="1">
        <v>42893</v>
      </c>
      <c r="F1449">
        <v>6</v>
      </c>
      <c r="G1449">
        <v>27800</v>
      </c>
      <c r="H1449" t="s">
        <v>145</v>
      </c>
      <c r="J1449" t="s">
        <v>14</v>
      </c>
      <c r="K1449">
        <v>61</v>
      </c>
      <c r="L1449" t="s">
        <v>15</v>
      </c>
    </row>
    <row r="1450" spans="1:12">
      <c r="A1450" t="e">
        <f ca="1">E00251529543221</f>
        <v>#NAME?</v>
      </c>
      <c r="B1450">
        <v>725</v>
      </c>
      <c r="C1450" t="s">
        <v>550</v>
      </c>
      <c r="D1450" s="1">
        <v>41291</v>
      </c>
      <c r="E1450">
        <v>0</v>
      </c>
      <c r="F1450">
        <v>2</v>
      </c>
      <c r="G1450">
        <v>4019</v>
      </c>
      <c r="H1450" t="s">
        <v>26</v>
      </c>
      <c r="J1450" t="s">
        <v>34</v>
      </c>
      <c r="K1450">
        <v>57</v>
      </c>
      <c r="L1450" t="s">
        <v>15</v>
      </c>
    </row>
    <row r="1451" spans="1:12">
      <c r="A1451" t="e">
        <f ca="1">E00251429233321</f>
        <v>#NAME?</v>
      </c>
      <c r="B1451">
        <v>1791</v>
      </c>
      <c r="C1451" t="s">
        <v>468</v>
      </c>
      <c r="D1451" s="1">
        <v>41571</v>
      </c>
      <c r="F1451">
        <v>4</v>
      </c>
      <c r="G1451">
        <v>2724</v>
      </c>
      <c r="H1451" t="s">
        <v>73</v>
      </c>
      <c r="J1451" t="s">
        <v>14</v>
      </c>
      <c r="K1451">
        <v>55</v>
      </c>
      <c r="L1451" t="s">
        <v>15</v>
      </c>
    </row>
    <row r="1452" spans="1:12">
      <c r="A1452" t="e">
        <f ca="1">E00251429233321</f>
        <v>#NAME?</v>
      </c>
      <c r="B1452">
        <v>1791</v>
      </c>
      <c r="C1452" t="s">
        <v>468</v>
      </c>
      <c r="D1452" s="1">
        <v>42418</v>
      </c>
      <c r="F1452">
        <v>1</v>
      </c>
      <c r="G1452">
        <v>7279</v>
      </c>
      <c r="H1452" t="s">
        <v>551</v>
      </c>
      <c r="J1452" t="s">
        <v>14</v>
      </c>
      <c r="K1452">
        <v>57</v>
      </c>
      <c r="L1452" t="s">
        <v>15</v>
      </c>
    </row>
    <row r="1453" spans="1:12">
      <c r="A1453" t="e">
        <f ca="1">E00251529543221</f>
        <v>#NAME?</v>
      </c>
      <c r="B1453">
        <v>167</v>
      </c>
      <c r="C1453" t="s">
        <v>549</v>
      </c>
      <c r="D1453" s="1">
        <v>41390</v>
      </c>
      <c r="F1453">
        <v>1</v>
      </c>
      <c r="G1453">
        <v>5789</v>
      </c>
      <c r="H1453" t="s">
        <v>552</v>
      </c>
      <c r="J1453" t="s">
        <v>14</v>
      </c>
      <c r="K1453">
        <v>57</v>
      </c>
      <c r="L1453" t="s">
        <v>15</v>
      </c>
    </row>
    <row r="1454" spans="1:12">
      <c r="A1454" t="e">
        <f ca="1">E00251531920921</f>
        <v>#NAME?</v>
      </c>
      <c r="B1454">
        <v>1786</v>
      </c>
      <c r="C1454" t="s">
        <v>37</v>
      </c>
      <c r="D1454" s="1">
        <v>41176</v>
      </c>
      <c r="F1454">
        <v>1</v>
      </c>
      <c r="G1454">
        <v>71945</v>
      </c>
      <c r="H1454" t="s">
        <v>553</v>
      </c>
      <c r="J1454" t="s">
        <v>14</v>
      </c>
      <c r="K1454">
        <v>45</v>
      </c>
      <c r="L1454" t="s">
        <v>15</v>
      </c>
    </row>
    <row r="1455" spans="1:12">
      <c r="A1455" t="e">
        <f ca="1">E00251418191921</f>
        <v>#NAME?</v>
      </c>
      <c r="B1455">
        <v>1929</v>
      </c>
      <c r="C1455" t="s">
        <v>195</v>
      </c>
      <c r="D1455" s="1">
        <v>41522</v>
      </c>
      <c r="F1455">
        <v>2</v>
      </c>
      <c r="G1455">
        <v>25000</v>
      </c>
      <c r="H1455" t="s">
        <v>178</v>
      </c>
      <c r="J1455" t="s">
        <v>14</v>
      </c>
      <c r="K1455">
        <v>59</v>
      </c>
      <c r="L1455" t="s">
        <v>15</v>
      </c>
    </row>
    <row r="1456" spans="1:12">
      <c r="A1456" t="e">
        <f ca="1">E00251418191921</f>
        <v>#NAME?</v>
      </c>
      <c r="B1456">
        <v>1929</v>
      </c>
      <c r="C1456" t="s">
        <v>195</v>
      </c>
      <c r="D1456" s="1">
        <v>42324</v>
      </c>
      <c r="F1456">
        <v>5</v>
      </c>
      <c r="G1456">
        <v>70400</v>
      </c>
      <c r="H1456" t="s">
        <v>536</v>
      </c>
      <c r="J1456" t="s">
        <v>14</v>
      </c>
      <c r="K1456">
        <v>62</v>
      </c>
      <c r="L1456" t="s">
        <v>15</v>
      </c>
    </row>
    <row r="1457" spans="1:12">
      <c r="A1457" t="e">
        <f ca="1">E00251418191921</f>
        <v>#NAME?</v>
      </c>
      <c r="B1457">
        <v>1929</v>
      </c>
      <c r="C1457" t="s">
        <v>195</v>
      </c>
      <c r="D1457" s="1">
        <v>42324</v>
      </c>
      <c r="F1457">
        <v>6</v>
      </c>
      <c r="G1457">
        <v>6278</v>
      </c>
      <c r="H1457" t="s">
        <v>554</v>
      </c>
      <c r="J1457" t="s">
        <v>14</v>
      </c>
      <c r="K1457">
        <v>62</v>
      </c>
      <c r="L1457" t="s">
        <v>15</v>
      </c>
    </row>
    <row r="1458" spans="1:12">
      <c r="A1458" t="e">
        <f ca="1">E00251615087721</f>
        <v>#NAME?</v>
      </c>
      <c r="B1458">
        <v>48</v>
      </c>
      <c r="C1458" t="s">
        <v>249</v>
      </c>
      <c r="D1458" s="1">
        <v>43063</v>
      </c>
      <c r="F1458">
        <v>1</v>
      </c>
      <c r="G1458">
        <v>2440</v>
      </c>
      <c r="H1458" t="s">
        <v>555</v>
      </c>
      <c r="J1458" t="s">
        <v>14</v>
      </c>
      <c r="K1458">
        <v>51</v>
      </c>
      <c r="L1458" t="s">
        <v>15</v>
      </c>
    </row>
    <row r="1459" spans="1:12">
      <c r="A1459" t="e">
        <f ca="1">E00251529543221</f>
        <v>#NAME?</v>
      </c>
      <c r="B1459">
        <v>167</v>
      </c>
      <c r="C1459" t="s">
        <v>549</v>
      </c>
      <c r="D1459" s="1">
        <v>41576</v>
      </c>
      <c r="F1459">
        <v>3</v>
      </c>
      <c r="G1459">
        <v>72611</v>
      </c>
      <c r="H1459" t="s">
        <v>504</v>
      </c>
      <c r="J1459" t="s">
        <v>14</v>
      </c>
      <c r="K1459">
        <v>57</v>
      </c>
      <c r="L1459" t="s">
        <v>15</v>
      </c>
    </row>
    <row r="1460" spans="1:12">
      <c r="A1460" t="e">
        <f ca="1">E00251529543221</f>
        <v>#NAME?</v>
      </c>
      <c r="B1460">
        <v>167</v>
      </c>
      <c r="C1460" t="s">
        <v>549</v>
      </c>
      <c r="D1460" s="1">
        <v>41677</v>
      </c>
      <c r="F1460">
        <v>2</v>
      </c>
      <c r="G1460">
        <v>25000</v>
      </c>
      <c r="H1460" t="s">
        <v>178</v>
      </c>
      <c r="J1460" t="s">
        <v>14</v>
      </c>
      <c r="K1460">
        <v>58</v>
      </c>
      <c r="L1460" t="s">
        <v>15</v>
      </c>
    </row>
    <row r="1461" spans="1:12">
      <c r="A1461" t="e">
        <f ca="1">E00251430292421</f>
        <v>#NAME?</v>
      </c>
      <c r="B1461">
        <v>1933</v>
      </c>
      <c r="C1461" t="s">
        <v>151</v>
      </c>
      <c r="D1461" s="1">
        <v>42052</v>
      </c>
      <c r="F1461">
        <v>2</v>
      </c>
      <c r="G1461">
        <v>29623</v>
      </c>
      <c r="H1461" t="s">
        <v>556</v>
      </c>
      <c r="J1461" t="s">
        <v>14</v>
      </c>
      <c r="K1461">
        <v>56</v>
      </c>
      <c r="L1461" t="s">
        <v>15</v>
      </c>
    </row>
    <row r="1462" spans="1:12">
      <c r="A1462" t="e">
        <f ca="1">E00251529543221</f>
        <v>#NAME?</v>
      </c>
      <c r="B1462">
        <v>167</v>
      </c>
      <c r="C1462" t="s">
        <v>549</v>
      </c>
      <c r="D1462" s="1">
        <v>42622</v>
      </c>
      <c r="F1462">
        <v>1</v>
      </c>
      <c r="G1462">
        <v>25000</v>
      </c>
      <c r="H1462" t="s">
        <v>178</v>
      </c>
      <c r="J1462" t="s">
        <v>14</v>
      </c>
      <c r="K1462">
        <v>60</v>
      </c>
      <c r="L1462" t="s">
        <v>15</v>
      </c>
    </row>
    <row r="1463" spans="1:12">
      <c r="A1463" t="e">
        <f ca="1">E00251531527021</f>
        <v>#NAME?</v>
      </c>
      <c r="B1463">
        <v>1786</v>
      </c>
      <c r="C1463" t="s">
        <v>37</v>
      </c>
      <c r="D1463" s="1">
        <v>42790</v>
      </c>
      <c r="F1463">
        <v>1</v>
      </c>
      <c r="G1463">
        <v>494</v>
      </c>
      <c r="H1463" t="s">
        <v>557</v>
      </c>
      <c r="J1463" t="s">
        <v>14</v>
      </c>
      <c r="K1463">
        <v>65</v>
      </c>
      <c r="L1463" t="s">
        <v>15</v>
      </c>
    </row>
    <row r="1464" spans="1:12">
      <c r="A1464" t="e">
        <f ca="1">E00251529543221</f>
        <v>#NAME?</v>
      </c>
      <c r="B1464">
        <v>725</v>
      </c>
      <c r="C1464" t="s">
        <v>550</v>
      </c>
      <c r="D1464" s="1">
        <v>42020</v>
      </c>
      <c r="E1464">
        <v>0</v>
      </c>
      <c r="F1464">
        <v>1</v>
      </c>
      <c r="G1464">
        <v>72670</v>
      </c>
      <c r="H1464" t="s">
        <v>223</v>
      </c>
      <c r="J1464" t="s">
        <v>34</v>
      </c>
      <c r="K1464">
        <v>59</v>
      </c>
      <c r="L1464" t="s">
        <v>15</v>
      </c>
    </row>
    <row r="1465" spans="1:12">
      <c r="A1465" t="e">
        <f ca="1">E00251531527021</f>
        <v>#NAME?</v>
      </c>
      <c r="B1465">
        <v>1786</v>
      </c>
      <c r="C1465" t="s">
        <v>37</v>
      </c>
      <c r="D1465" s="1">
        <v>42569</v>
      </c>
      <c r="F1465">
        <v>3</v>
      </c>
      <c r="G1465">
        <v>494</v>
      </c>
      <c r="H1465" t="s">
        <v>557</v>
      </c>
      <c r="J1465" t="s">
        <v>14</v>
      </c>
      <c r="K1465">
        <v>65</v>
      </c>
      <c r="L1465" t="s">
        <v>15</v>
      </c>
    </row>
    <row r="1466" spans="1:12">
      <c r="A1466" t="e">
        <f ca="1">E00251531527021</f>
        <v>#NAME?</v>
      </c>
      <c r="B1466">
        <v>1786</v>
      </c>
      <c r="C1466" t="s">
        <v>37</v>
      </c>
      <c r="D1466" s="1">
        <v>42626</v>
      </c>
      <c r="F1466">
        <v>2</v>
      </c>
      <c r="G1466">
        <v>494</v>
      </c>
      <c r="H1466" t="s">
        <v>557</v>
      </c>
      <c r="J1466" t="s">
        <v>14</v>
      </c>
      <c r="K1466">
        <v>65</v>
      </c>
      <c r="L1466" t="s">
        <v>15</v>
      </c>
    </row>
    <row r="1467" spans="1:12">
      <c r="A1467" t="e">
        <f ca="1">E00251429588621</f>
        <v>#NAME?</v>
      </c>
      <c r="B1467">
        <v>189</v>
      </c>
      <c r="C1467" t="s">
        <v>58</v>
      </c>
      <c r="D1467" s="1">
        <v>42122</v>
      </c>
      <c r="F1467">
        <v>4</v>
      </c>
      <c r="G1467">
        <v>460</v>
      </c>
      <c r="H1467" t="s">
        <v>16</v>
      </c>
      <c r="J1467" t="s">
        <v>14</v>
      </c>
      <c r="K1467">
        <v>43</v>
      </c>
      <c r="L1467" t="s">
        <v>15</v>
      </c>
    </row>
    <row r="1468" spans="1:12">
      <c r="A1468" t="e">
        <f ca="1">E00251429233321</f>
        <v>#NAME?</v>
      </c>
      <c r="B1468">
        <v>1791</v>
      </c>
      <c r="C1468" t="s">
        <v>468</v>
      </c>
      <c r="D1468" s="1">
        <v>41795</v>
      </c>
      <c r="F1468">
        <v>5</v>
      </c>
      <c r="G1468">
        <v>2169</v>
      </c>
      <c r="H1468" t="s">
        <v>40</v>
      </c>
      <c r="J1468" t="s">
        <v>14</v>
      </c>
      <c r="K1468">
        <v>55</v>
      </c>
      <c r="L1468" t="s">
        <v>15</v>
      </c>
    </row>
    <row r="1469" spans="1:12">
      <c r="A1469" t="e">
        <f ca="1">E00251429233321</f>
        <v>#NAME?</v>
      </c>
      <c r="B1469">
        <v>1791</v>
      </c>
      <c r="C1469" t="s">
        <v>468</v>
      </c>
      <c r="D1469" s="1">
        <v>42801</v>
      </c>
      <c r="F1469">
        <v>1</v>
      </c>
      <c r="G1469">
        <v>73300</v>
      </c>
      <c r="H1469" t="s">
        <v>86</v>
      </c>
      <c r="J1469" t="s">
        <v>14</v>
      </c>
      <c r="K1469">
        <v>58</v>
      </c>
      <c r="L1469" t="s">
        <v>15</v>
      </c>
    </row>
    <row r="1470" spans="1:12">
      <c r="A1470" t="e">
        <f ca="1">E00251615087721</f>
        <v>#NAME?</v>
      </c>
      <c r="B1470">
        <v>763</v>
      </c>
      <c r="C1470" t="s">
        <v>194</v>
      </c>
      <c r="D1470" s="1">
        <v>42577</v>
      </c>
      <c r="F1470">
        <v>1</v>
      </c>
      <c r="G1470">
        <v>8406</v>
      </c>
      <c r="H1470" t="s">
        <v>558</v>
      </c>
      <c r="I1470" t="s">
        <v>56</v>
      </c>
      <c r="J1470" t="s">
        <v>57</v>
      </c>
      <c r="K1470">
        <v>50</v>
      </c>
      <c r="L1470" t="s">
        <v>15</v>
      </c>
    </row>
    <row r="1471" spans="1:12">
      <c r="A1471" t="e">
        <f ca="1">E00251430375521</f>
        <v>#NAME?</v>
      </c>
      <c r="B1471">
        <v>500</v>
      </c>
      <c r="C1471" t="s">
        <v>161</v>
      </c>
      <c r="D1471" s="1">
        <v>42401</v>
      </c>
      <c r="F1471">
        <v>1</v>
      </c>
      <c r="G1471">
        <v>7242</v>
      </c>
      <c r="H1471" t="s">
        <v>93</v>
      </c>
      <c r="J1471" t="s">
        <v>14</v>
      </c>
      <c r="K1471">
        <v>63</v>
      </c>
      <c r="L1471" t="s">
        <v>15</v>
      </c>
    </row>
    <row r="1472" spans="1:12">
      <c r="A1472" t="e">
        <f ca="1">E00251430375521</f>
        <v>#NAME?</v>
      </c>
      <c r="B1472">
        <v>500</v>
      </c>
      <c r="C1472" t="s">
        <v>161</v>
      </c>
      <c r="D1472" s="1">
        <v>42422</v>
      </c>
      <c r="F1472">
        <v>1</v>
      </c>
      <c r="G1472">
        <v>7242</v>
      </c>
      <c r="H1472" t="s">
        <v>93</v>
      </c>
      <c r="J1472" t="s">
        <v>14</v>
      </c>
      <c r="K1472">
        <v>63</v>
      </c>
      <c r="L1472" t="s">
        <v>15</v>
      </c>
    </row>
    <row r="1473" spans="1:12">
      <c r="A1473" t="e">
        <f ca="1">E00251513276921</f>
        <v>#NAME?</v>
      </c>
      <c r="B1473">
        <v>456</v>
      </c>
      <c r="C1473" t="s">
        <v>518</v>
      </c>
      <c r="D1473" s="1">
        <v>40963</v>
      </c>
      <c r="F1473">
        <v>2</v>
      </c>
      <c r="G1473">
        <v>462</v>
      </c>
      <c r="H1473" t="s">
        <v>288</v>
      </c>
      <c r="J1473" t="s">
        <v>14</v>
      </c>
      <c r="K1473">
        <v>53</v>
      </c>
      <c r="L1473" t="s">
        <v>15</v>
      </c>
    </row>
    <row r="1474" spans="1:12">
      <c r="A1474" t="e">
        <f ca="1">E00251513276921</f>
        <v>#NAME?</v>
      </c>
      <c r="B1474">
        <v>456</v>
      </c>
      <c r="C1474" t="s">
        <v>518</v>
      </c>
      <c r="D1474" s="1">
        <v>42425</v>
      </c>
      <c r="F1474">
        <v>1</v>
      </c>
      <c r="G1474">
        <v>71940</v>
      </c>
      <c r="H1474" t="s">
        <v>135</v>
      </c>
      <c r="J1474" t="s">
        <v>14</v>
      </c>
      <c r="K1474">
        <v>57</v>
      </c>
      <c r="L1474" t="s">
        <v>15</v>
      </c>
    </row>
    <row r="1475" spans="1:12">
      <c r="A1475" t="e">
        <f ca="1">E00251512915421</f>
        <v>#NAME?</v>
      </c>
      <c r="B1475">
        <v>458</v>
      </c>
      <c r="C1475" t="s">
        <v>275</v>
      </c>
      <c r="D1475" s="1">
        <v>42135</v>
      </c>
      <c r="F1475">
        <v>1</v>
      </c>
      <c r="G1475">
        <v>7243</v>
      </c>
      <c r="H1475" t="s">
        <v>42</v>
      </c>
      <c r="J1475" t="s">
        <v>14</v>
      </c>
      <c r="K1475">
        <v>58</v>
      </c>
      <c r="L1475" t="s">
        <v>15</v>
      </c>
    </row>
    <row r="1476" spans="1:12">
      <c r="A1476" t="e">
        <f ca="1">E00251512915421</f>
        <v>#NAME?</v>
      </c>
      <c r="B1476">
        <v>458</v>
      </c>
      <c r="C1476" t="s">
        <v>275</v>
      </c>
      <c r="D1476" s="1">
        <v>42914</v>
      </c>
      <c r="F1476">
        <v>1</v>
      </c>
      <c r="G1476">
        <v>30000</v>
      </c>
      <c r="H1476" t="s">
        <v>144</v>
      </c>
      <c r="J1476" t="s">
        <v>14</v>
      </c>
      <c r="K1476">
        <v>60</v>
      </c>
      <c r="L1476" t="s">
        <v>15</v>
      </c>
    </row>
    <row r="1477" spans="1:12">
      <c r="A1477" t="e">
        <f ca="1">E00251512915421</f>
        <v>#NAME?</v>
      </c>
      <c r="B1477">
        <v>458</v>
      </c>
      <c r="C1477" t="s">
        <v>275</v>
      </c>
      <c r="D1477" s="1">
        <v>42963</v>
      </c>
      <c r="F1477">
        <v>1</v>
      </c>
      <c r="G1477">
        <v>29690</v>
      </c>
      <c r="H1477" t="s">
        <v>52</v>
      </c>
      <c r="J1477" t="s">
        <v>14</v>
      </c>
      <c r="K1477">
        <v>60</v>
      </c>
      <c r="L1477" t="s">
        <v>15</v>
      </c>
    </row>
    <row r="1478" spans="1:12">
      <c r="A1478" t="e">
        <f ca="1">E00251713690721</f>
        <v>#NAME?</v>
      </c>
      <c r="B1478">
        <v>148</v>
      </c>
      <c r="C1478" t="s">
        <v>318</v>
      </c>
      <c r="D1478" s="1">
        <v>41648</v>
      </c>
      <c r="E1478">
        <v>2</v>
      </c>
      <c r="F1478">
        <v>2</v>
      </c>
      <c r="G1478">
        <v>3051</v>
      </c>
      <c r="H1478" t="s">
        <v>13</v>
      </c>
      <c r="J1478" t="s">
        <v>34</v>
      </c>
      <c r="K1478">
        <v>40</v>
      </c>
      <c r="L1478" t="s">
        <v>15</v>
      </c>
    </row>
    <row r="1479" spans="1:12">
      <c r="A1479" t="e">
        <f ca="1">E00251713690721</f>
        <v>#NAME?</v>
      </c>
      <c r="B1479">
        <v>198</v>
      </c>
      <c r="C1479" t="s">
        <v>559</v>
      </c>
      <c r="D1479" s="1">
        <v>41232</v>
      </c>
      <c r="F1479">
        <v>1</v>
      </c>
      <c r="G1479">
        <v>460</v>
      </c>
      <c r="H1479" t="s">
        <v>16</v>
      </c>
      <c r="J1479" t="s">
        <v>14</v>
      </c>
      <c r="K1479">
        <v>39</v>
      </c>
      <c r="L1479" t="s">
        <v>15</v>
      </c>
    </row>
    <row r="1480" spans="1:12">
      <c r="A1480" t="e">
        <f ca="1">E00251713690721</f>
        <v>#NAME?</v>
      </c>
      <c r="B1480">
        <v>198</v>
      </c>
      <c r="C1480" t="s">
        <v>559</v>
      </c>
      <c r="D1480" s="1">
        <v>41703</v>
      </c>
      <c r="F1480">
        <v>2</v>
      </c>
      <c r="G1480">
        <v>7222</v>
      </c>
      <c r="H1480" t="s">
        <v>560</v>
      </c>
      <c r="J1480" t="s">
        <v>14</v>
      </c>
      <c r="K1480">
        <v>40</v>
      </c>
      <c r="L1480" t="s">
        <v>15</v>
      </c>
    </row>
    <row r="1481" spans="1:12">
      <c r="A1481" t="e">
        <f ca="1">E00251713690721</f>
        <v>#NAME?</v>
      </c>
      <c r="B1481">
        <v>198</v>
      </c>
      <c r="C1481" t="s">
        <v>559</v>
      </c>
      <c r="D1481" s="1">
        <v>42046</v>
      </c>
      <c r="F1481">
        <v>2</v>
      </c>
      <c r="G1481">
        <v>72885</v>
      </c>
      <c r="H1481" t="s">
        <v>354</v>
      </c>
      <c r="J1481" t="s">
        <v>14</v>
      </c>
      <c r="K1481">
        <v>41</v>
      </c>
      <c r="L1481" t="s">
        <v>15</v>
      </c>
    </row>
    <row r="1482" spans="1:12">
      <c r="A1482" t="e">
        <f ca="1">E00251515098921</f>
        <v>#NAME?</v>
      </c>
      <c r="B1482">
        <v>11</v>
      </c>
      <c r="C1482" t="s">
        <v>245</v>
      </c>
      <c r="D1482" s="1">
        <v>41709</v>
      </c>
      <c r="F1482">
        <v>1</v>
      </c>
      <c r="G1482">
        <v>27800</v>
      </c>
      <c r="H1482" t="s">
        <v>145</v>
      </c>
      <c r="J1482" t="s">
        <v>14</v>
      </c>
      <c r="K1482">
        <v>51</v>
      </c>
      <c r="L1482" t="s">
        <v>15</v>
      </c>
    </row>
    <row r="1483" spans="1:12">
      <c r="A1483" t="e">
        <f ca="1">E00251429290121</f>
        <v>#NAME?</v>
      </c>
      <c r="B1483">
        <v>295</v>
      </c>
      <c r="C1483" t="s">
        <v>435</v>
      </c>
      <c r="D1483" s="1">
        <v>41974</v>
      </c>
      <c r="F1483">
        <v>2</v>
      </c>
      <c r="G1483">
        <v>49390</v>
      </c>
      <c r="H1483" t="s">
        <v>59</v>
      </c>
      <c r="J1483" t="s">
        <v>14</v>
      </c>
      <c r="K1483">
        <v>53</v>
      </c>
      <c r="L1483" t="s">
        <v>15</v>
      </c>
    </row>
    <row r="1484" spans="1:12">
      <c r="A1484" t="e">
        <f ca="1">E00251524953821</f>
        <v>#NAME?</v>
      </c>
      <c r="B1484">
        <v>1273</v>
      </c>
      <c r="C1484" t="s">
        <v>28</v>
      </c>
      <c r="D1484" s="1">
        <v>43068</v>
      </c>
      <c r="F1484">
        <v>4</v>
      </c>
      <c r="G1484">
        <v>6961</v>
      </c>
      <c r="H1484" t="s">
        <v>561</v>
      </c>
      <c r="J1484" t="s">
        <v>14</v>
      </c>
      <c r="K1484">
        <v>66</v>
      </c>
      <c r="L1484" t="s">
        <v>15</v>
      </c>
    </row>
    <row r="1485" spans="1:12">
      <c r="A1485" t="e">
        <f ca="1">E00251429290121</f>
        <v>#NAME?</v>
      </c>
      <c r="B1485">
        <v>296</v>
      </c>
      <c r="C1485" t="s">
        <v>119</v>
      </c>
      <c r="D1485" s="1">
        <v>41320</v>
      </c>
      <c r="F1485">
        <v>2</v>
      </c>
      <c r="G1485">
        <v>49390</v>
      </c>
      <c r="H1485" t="s">
        <v>59</v>
      </c>
      <c r="J1485" t="s">
        <v>14</v>
      </c>
      <c r="K1485">
        <v>51</v>
      </c>
      <c r="L1485" t="s">
        <v>15</v>
      </c>
    </row>
    <row r="1486" spans="1:12">
      <c r="A1486" t="e">
        <f ca="1">E00251430375521</f>
        <v>#NAME?</v>
      </c>
      <c r="B1486">
        <v>500</v>
      </c>
      <c r="C1486" t="s">
        <v>161</v>
      </c>
      <c r="D1486" s="1">
        <v>42404</v>
      </c>
      <c r="F1486">
        <v>2</v>
      </c>
      <c r="G1486">
        <v>70581</v>
      </c>
      <c r="H1486" t="s">
        <v>310</v>
      </c>
      <c r="J1486" t="s">
        <v>14</v>
      </c>
      <c r="K1486">
        <v>63</v>
      </c>
      <c r="L1486" t="s">
        <v>15</v>
      </c>
    </row>
    <row r="1487" spans="1:12">
      <c r="A1487" t="e">
        <f ca="1">E00251429378121</f>
        <v>#NAME?</v>
      </c>
      <c r="B1487">
        <v>274</v>
      </c>
      <c r="C1487" t="s">
        <v>506</v>
      </c>
      <c r="D1487" s="1">
        <v>41302</v>
      </c>
      <c r="F1487">
        <v>1</v>
      </c>
      <c r="G1487">
        <v>5305</v>
      </c>
      <c r="H1487" t="s">
        <v>562</v>
      </c>
      <c r="J1487" t="s">
        <v>14</v>
      </c>
      <c r="K1487">
        <v>53</v>
      </c>
      <c r="L1487" t="s">
        <v>15</v>
      </c>
    </row>
    <row r="1488" spans="1:12">
      <c r="A1488" t="e">
        <f ca="1">E00251713690721</f>
        <v>#NAME?</v>
      </c>
      <c r="B1488">
        <v>198</v>
      </c>
      <c r="C1488" t="s">
        <v>559</v>
      </c>
      <c r="D1488" s="1">
        <v>42523</v>
      </c>
      <c r="F1488">
        <v>2</v>
      </c>
      <c r="G1488">
        <v>3804</v>
      </c>
      <c r="H1488" t="s">
        <v>71</v>
      </c>
      <c r="J1488" t="s">
        <v>14</v>
      </c>
      <c r="K1488">
        <v>43</v>
      </c>
      <c r="L1488" t="s">
        <v>15</v>
      </c>
    </row>
    <row r="1489" spans="1:12">
      <c r="A1489" t="e">
        <f ca="1">E00251713731721</f>
        <v>#NAME?</v>
      </c>
      <c r="B1489">
        <v>189</v>
      </c>
      <c r="C1489" t="s">
        <v>58</v>
      </c>
      <c r="D1489" s="1">
        <v>43004</v>
      </c>
      <c r="F1489">
        <v>1</v>
      </c>
      <c r="G1489">
        <v>8290</v>
      </c>
      <c r="H1489" t="s">
        <v>563</v>
      </c>
      <c r="J1489" t="s">
        <v>14</v>
      </c>
      <c r="K1489">
        <v>50</v>
      </c>
      <c r="L1489" t="s">
        <v>15</v>
      </c>
    </row>
    <row r="1490" spans="1:12">
      <c r="A1490" t="e">
        <f ca="1">E00251713690721</f>
        <v>#NAME?</v>
      </c>
      <c r="B1490">
        <v>198</v>
      </c>
      <c r="C1490" t="s">
        <v>559</v>
      </c>
      <c r="D1490" s="1">
        <v>41793</v>
      </c>
      <c r="F1490">
        <v>2</v>
      </c>
      <c r="G1490">
        <v>72885</v>
      </c>
      <c r="H1490" t="s">
        <v>354</v>
      </c>
      <c r="J1490" t="s">
        <v>14</v>
      </c>
      <c r="K1490">
        <v>41</v>
      </c>
      <c r="L1490" t="s">
        <v>15</v>
      </c>
    </row>
    <row r="1491" spans="1:12">
      <c r="A1491" t="e">
        <f ca="1">E00251713690721</f>
        <v>#NAME?</v>
      </c>
      <c r="B1491">
        <v>198</v>
      </c>
      <c r="C1491" t="s">
        <v>559</v>
      </c>
      <c r="D1491" s="1">
        <v>41810</v>
      </c>
      <c r="F1491">
        <v>2</v>
      </c>
      <c r="G1491">
        <v>794</v>
      </c>
      <c r="H1491" t="s">
        <v>130</v>
      </c>
      <c r="J1491" t="s">
        <v>14</v>
      </c>
      <c r="K1491">
        <v>41</v>
      </c>
      <c r="L1491" t="s">
        <v>15</v>
      </c>
    </row>
    <row r="1492" spans="1:12">
      <c r="A1492" t="e">
        <f ca="1">E00251713690721</f>
        <v>#NAME?</v>
      </c>
      <c r="B1492">
        <v>198</v>
      </c>
      <c r="C1492" t="s">
        <v>559</v>
      </c>
      <c r="D1492" s="1">
        <v>41908</v>
      </c>
      <c r="F1492">
        <v>1</v>
      </c>
      <c r="G1492">
        <v>7222</v>
      </c>
      <c r="H1492" t="s">
        <v>560</v>
      </c>
      <c r="J1492" t="s">
        <v>14</v>
      </c>
      <c r="K1492">
        <v>41</v>
      </c>
      <c r="L1492" t="s">
        <v>15</v>
      </c>
    </row>
    <row r="1493" spans="1:12">
      <c r="A1493" t="e">
        <f ca="1">E00251713690721</f>
        <v>#NAME?</v>
      </c>
      <c r="B1493">
        <v>198</v>
      </c>
      <c r="C1493" t="s">
        <v>559</v>
      </c>
      <c r="D1493" s="1">
        <v>42340</v>
      </c>
      <c r="F1493">
        <v>1</v>
      </c>
      <c r="G1493">
        <v>7222</v>
      </c>
      <c r="H1493" t="s">
        <v>560</v>
      </c>
      <c r="J1493" t="s">
        <v>14</v>
      </c>
      <c r="K1493">
        <v>42</v>
      </c>
      <c r="L1493" t="s">
        <v>15</v>
      </c>
    </row>
    <row r="1494" spans="1:12">
      <c r="A1494" t="e">
        <f ca="1">E00251713690721</f>
        <v>#NAME?</v>
      </c>
      <c r="B1494">
        <v>198</v>
      </c>
      <c r="C1494" t="s">
        <v>559</v>
      </c>
      <c r="D1494" s="1">
        <v>41596</v>
      </c>
      <c r="F1494">
        <v>1</v>
      </c>
      <c r="G1494">
        <v>7222</v>
      </c>
      <c r="H1494" t="s">
        <v>560</v>
      </c>
      <c r="J1494" t="s">
        <v>14</v>
      </c>
      <c r="K1494">
        <v>40</v>
      </c>
      <c r="L1494" t="s">
        <v>15</v>
      </c>
    </row>
    <row r="1495" spans="1:12">
      <c r="A1495" t="e">
        <f ca="1">E00251513276921</f>
        <v>#NAME?</v>
      </c>
      <c r="B1495">
        <v>456</v>
      </c>
      <c r="C1495" t="s">
        <v>518</v>
      </c>
      <c r="D1495" s="1">
        <v>41691</v>
      </c>
      <c r="F1495">
        <v>1</v>
      </c>
      <c r="G1495">
        <v>5258</v>
      </c>
      <c r="H1495" t="s">
        <v>236</v>
      </c>
      <c r="J1495" t="s">
        <v>14</v>
      </c>
      <c r="K1495">
        <v>55</v>
      </c>
      <c r="L1495" t="s">
        <v>15</v>
      </c>
    </row>
    <row r="1496" spans="1:12">
      <c r="A1496" t="e">
        <f ca="1">E00251513276921</f>
        <v>#NAME?</v>
      </c>
      <c r="B1496">
        <v>456</v>
      </c>
      <c r="C1496" t="s">
        <v>518</v>
      </c>
      <c r="D1496" s="1">
        <v>41374</v>
      </c>
      <c r="F1496">
        <v>1</v>
      </c>
      <c r="G1496">
        <v>1101</v>
      </c>
      <c r="H1496" t="s">
        <v>220</v>
      </c>
      <c r="J1496" t="s">
        <v>14</v>
      </c>
      <c r="K1496">
        <v>55</v>
      </c>
      <c r="L1496" t="s">
        <v>15</v>
      </c>
    </row>
    <row r="1497" spans="1:12">
      <c r="A1497" t="e">
        <f ca="1">E00251713690721</f>
        <v>#NAME?</v>
      </c>
      <c r="B1497">
        <v>198</v>
      </c>
      <c r="C1497" t="s">
        <v>559</v>
      </c>
      <c r="D1497" s="1">
        <v>41596</v>
      </c>
      <c r="F1497">
        <v>2</v>
      </c>
      <c r="G1497">
        <v>72885</v>
      </c>
      <c r="H1497" t="s">
        <v>354</v>
      </c>
      <c r="J1497" t="s">
        <v>14</v>
      </c>
      <c r="K1497">
        <v>40</v>
      </c>
      <c r="L1497" t="s">
        <v>15</v>
      </c>
    </row>
    <row r="1498" spans="1:12">
      <c r="A1498" t="e">
        <f ca="1">E00251713690721</f>
        <v>#NAME?</v>
      </c>
      <c r="B1498">
        <v>198</v>
      </c>
      <c r="C1498" t="s">
        <v>559</v>
      </c>
      <c r="D1498" s="1">
        <v>41957</v>
      </c>
      <c r="F1498">
        <v>1</v>
      </c>
      <c r="G1498">
        <v>2121</v>
      </c>
      <c r="H1498" t="s">
        <v>564</v>
      </c>
      <c r="J1498" t="s">
        <v>14</v>
      </c>
      <c r="K1498">
        <v>41</v>
      </c>
      <c r="L1498" t="s">
        <v>15</v>
      </c>
    </row>
    <row r="1499" spans="1:12">
      <c r="A1499" t="e">
        <f ca="1">E00251713690721</f>
        <v>#NAME?</v>
      </c>
      <c r="B1499">
        <v>4959</v>
      </c>
      <c r="C1499" t="s">
        <v>565</v>
      </c>
      <c r="D1499" s="1">
        <v>42856</v>
      </c>
      <c r="F1499">
        <v>2</v>
      </c>
      <c r="G1499">
        <v>9491</v>
      </c>
      <c r="H1499" t="s">
        <v>566</v>
      </c>
      <c r="I1499" t="s">
        <v>148</v>
      </c>
      <c r="J1499" t="s">
        <v>57</v>
      </c>
      <c r="K1499">
        <v>44</v>
      </c>
      <c r="L1499" t="s">
        <v>15</v>
      </c>
    </row>
    <row r="1500" spans="1:12">
      <c r="A1500" t="e">
        <f ca="1">E00251532955921</f>
        <v>#NAME?</v>
      </c>
      <c r="B1500">
        <v>459</v>
      </c>
      <c r="C1500" t="s">
        <v>187</v>
      </c>
      <c r="D1500" s="1">
        <v>41408</v>
      </c>
      <c r="F1500">
        <v>2</v>
      </c>
      <c r="G1500">
        <v>7295</v>
      </c>
      <c r="H1500" t="s">
        <v>76</v>
      </c>
      <c r="J1500" t="s">
        <v>14</v>
      </c>
      <c r="K1500">
        <v>50</v>
      </c>
      <c r="L1500" t="s">
        <v>15</v>
      </c>
    </row>
    <row r="1501" spans="1:12">
      <c r="A1501" t="e">
        <f ca="1">E00251532955921</f>
        <v>#NAME?</v>
      </c>
      <c r="B1501">
        <v>459</v>
      </c>
      <c r="C1501" t="s">
        <v>187</v>
      </c>
      <c r="D1501" s="1">
        <v>42888</v>
      </c>
      <c r="F1501">
        <v>2</v>
      </c>
      <c r="G1501">
        <v>7840</v>
      </c>
      <c r="H1501" t="s">
        <v>55</v>
      </c>
      <c r="J1501" t="s">
        <v>14</v>
      </c>
      <c r="K1501">
        <v>55</v>
      </c>
      <c r="L1501" t="s">
        <v>22</v>
      </c>
    </row>
    <row r="1502" spans="1:12">
      <c r="A1502" t="e">
        <f ca="1">E00251429378121</f>
        <v>#NAME?</v>
      </c>
      <c r="B1502">
        <v>274</v>
      </c>
      <c r="C1502" t="s">
        <v>506</v>
      </c>
      <c r="D1502" s="1">
        <v>42783</v>
      </c>
      <c r="F1502">
        <v>1</v>
      </c>
      <c r="G1502">
        <v>3659</v>
      </c>
      <c r="H1502" t="s">
        <v>132</v>
      </c>
      <c r="J1502" t="s">
        <v>14</v>
      </c>
      <c r="K1502">
        <v>57</v>
      </c>
      <c r="L1502" t="s">
        <v>15</v>
      </c>
    </row>
    <row r="1503" spans="1:12">
      <c r="A1503" t="e">
        <f ca="1">E00251616235721</f>
        <v>#NAME?</v>
      </c>
      <c r="B1503">
        <v>491</v>
      </c>
      <c r="C1503" t="s">
        <v>567</v>
      </c>
      <c r="D1503" s="1">
        <v>42933</v>
      </c>
      <c r="F1503">
        <v>3</v>
      </c>
      <c r="G1503">
        <v>73300</v>
      </c>
      <c r="H1503" t="s">
        <v>86</v>
      </c>
      <c r="J1503" t="s">
        <v>14</v>
      </c>
      <c r="K1503">
        <v>55</v>
      </c>
      <c r="L1503" t="s">
        <v>15</v>
      </c>
    </row>
    <row r="1504" spans="1:12">
      <c r="A1504" t="e">
        <f ca="1">E00251617623621</f>
        <v>#NAME?</v>
      </c>
      <c r="B1504">
        <v>502</v>
      </c>
      <c r="C1504" t="s">
        <v>172</v>
      </c>
      <c r="D1504" s="1">
        <v>41388</v>
      </c>
      <c r="F1504">
        <v>1</v>
      </c>
      <c r="G1504">
        <v>7242</v>
      </c>
      <c r="H1504" t="s">
        <v>93</v>
      </c>
      <c r="J1504" t="s">
        <v>14</v>
      </c>
      <c r="K1504">
        <v>44</v>
      </c>
      <c r="L1504" t="s">
        <v>15</v>
      </c>
    </row>
    <row r="1505" spans="1:12">
      <c r="A1505" t="e">
        <f ca="1">E00251512915421</f>
        <v>#NAME?</v>
      </c>
      <c r="B1505">
        <v>458</v>
      </c>
      <c r="C1505" t="s">
        <v>275</v>
      </c>
      <c r="D1505" s="1">
        <v>43053</v>
      </c>
      <c r="F1505">
        <v>1</v>
      </c>
      <c r="G1505">
        <v>71514</v>
      </c>
      <c r="H1505" t="s">
        <v>568</v>
      </c>
      <c r="J1505" t="s">
        <v>14</v>
      </c>
      <c r="K1505">
        <v>61</v>
      </c>
      <c r="L1505" t="s">
        <v>15</v>
      </c>
    </row>
    <row r="1506" spans="1:12">
      <c r="A1506" t="e">
        <f ca="1">E00251515098921</f>
        <v>#NAME?</v>
      </c>
      <c r="B1506">
        <v>11</v>
      </c>
      <c r="C1506" t="s">
        <v>245</v>
      </c>
      <c r="D1506" s="1">
        <v>41282</v>
      </c>
      <c r="F1506">
        <v>1</v>
      </c>
      <c r="G1506">
        <v>7869</v>
      </c>
      <c r="H1506" t="s">
        <v>470</v>
      </c>
      <c r="J1506" t="s">
        <v>14</v>
      </c>
      <c r="K1506">
        <v>50</v>
      </c>
      <c r="L1506" t="s">
        <v>22</v>
      </c>
    </row>
    <row r="1507" spans="1:12">
      <c r="A1507" t="e">
        <f ca="1">E00251515098921</f>
        <v>#NAME?</v>
      </c>
      <c r="B1507">
        <v>11</v>
      </c>
      <c r="C1507" t="s">
        <v>245</v>
      </c>
      <c r="D1507" s="1">
        <v>41765</v>
      </c>
      <c r="F1507">
        <v>1</v>
      </c>
      <c r="G1507">
        <v>27800</v>
      </c>
      <c r="H1507" t="s">
        <v>145</v>
      </c>
      <c r="J1507" t="s">
        <v>14</v>
      </c>
      <c r="K1507">
        <v>51</v>
      </c>
      <c r="L1507" t="s">
        <v>15</v>
      </c>
    </row>
    <row r="1508" spans="1:12">
      <c r="A1508" t="e">
        <f ca="1">E00251515098921</f>
        <v>#NAME?</v>
      </c>
      <c r="B1508">
        <v>11</v>
      </c>
      <c r="C1508" t="s">
        <v>245</v>
      </c>
      <c r="D1508" s="1">
        <v>42255</v>
      </c>
      <c r="F1508">
        <v>1</v>
      </c>
      <c r="G1508">
        <v>7350</v>
      </c>
      <c r="H1508" t="s">
        <v>192</v>
      </c>
      <c r="J1508" t="s">
        <v>14</v>
      </c>
      <c r="K1508">
        <v>52</v>
      </c>
      <c r="L1508" t="s">
        <v>15</v>
      </c>
    </row>
    <row r="1509" spans="1:12">
      <c r="A1509" t="e">
        <f ca="1">E00251515098921</f>
        <v>#NAME?</v>
      </c>
      <c r="B1509">
        <v>11</v>
      </c>
      <c r="C1509" t="s">
        <v>245</v>
      </c>
      <c r="D1509" s="1">
        <v>42416</v>
      </c>
      <c r="F1509">
        <v>2</v>
      </c>
      <c r="G1509">
        <v>7231</v>
      </c>
      <c r="H1509" t="s">
        <v>128</v>
      </c>
      <c r="J1509" t="s">
        <v>14</v>
      </c>
      <c r="K1509">
        <v>53</v>
      </c>
      <c r="L1509" t="s">
        <v>15</v>
      </c>
    </row>
    <row r="1510" spans="1:12">
      <c r="A1510" t="e">
        <f ca="1">E00251529568321</f>
        <v>#NAME?</v>
      </c>
      <c r="B1510">
        <v>156</v>
      </c>
      <c r="C1510" t="s">
        <v>569</v>
      </c>
      <c r="D1510" s="1">
        <v>41306</v>
      </c>
      <c r="F1510">
        <v>2</v>
      </c>
      <c r="G1510">
        <v>460</v>
      </c>
      <c r="H1510" t="s">
        <v>16</v>
      </c>
      <c r="J1510" t="s">
        <v>14</v>
      </c>
      <c r="K1510">
        <v>55</v>
      </c>
      <c r="L1510" t="s">
        <v>15</v>
      </c>
    </row>
    <row r="1511" spans="1:12">
      <c r="A1511" t="e">
        <f ca="1">E00251515098921</f>
        <v>#NAME?</v>
      </c>
      <c r="B1511">
        <v>11</v>
      </c>
      <c r="C1511" t="s">
        <v>245</v>
      </c>
      <c r="D1511" s="1">
        <v>42838</v>
      </c>
      <c r="F1511">
        <v>1</v>
      </c>
      <c r="G1511">
        <v>27800</v>
      </c>
      <c r="H1511" t="s">
        <v>145</v>
      </c>
      <c r="J1511" t="s">
        <v>14</v>
      </c>
      <c r="K1511">
        <v>54</v>
      </c>
      <c r="L1511" t="s">
        <v>15</v>
      </c>
    </row>
    <row r="1512" spans="1:12">
      <c r="A1512" t="e">
        <f ca="1">E00251512915421</f>
        <v>#NAME?</v>
      </c>
      <c r="B1512">
        <v>458</v>
      </c>
      <c r="C1512" t="s">
        <v>275</v>
      </c>
      <c r="D1512" s="1">
        <v>43012</v>
      </c>
      <c r="F1512">
        <v>2</v>
      </c>
      <c r="G1512">
        <v>29690</v>
      </c>
      <c r="H1512" t="s">
        <v>52</v>
      </c>
      <c r="J1512" t="s">
        <v>14</v>
      </c>
      <c r="K1512">
        <v>61</v>
      </c>
      <c r="L1512" t="s">
        <v>15</v>
      </c>
    </row>
    <row r="1513" spans="1:12">
      <c r="A1513" t="e">
        <f ca="1">E00251515098921</f>
        <v>#NAME?</v>
      </c>
      <c r="B1513">
        <v>11</v>
      </c>
      <c r="C1513" t="s">
        <v>245</v>
      </c>
      <c r="D1513" s="1">
        <v>41372</v>
      </c>
      <c r="F1513">
        <v>1</v>
      </c>
      <c r="G1513">
        <v>27800</v>
      </c>
      <c r="H1513" t="s">
        <v>145</v>
      </c>
      <c r="J1513" t="s">
        <v>14</v>
      </c>
      <c r="K1513">
        <v>50</v>
      </c>
      <c r="L1513" t="s">
        <v>15</v>
      </c>
    </row>
    <row r="1514" spans="1:12">
      <c r="A1514" t="e">
        <f ca="1">E00251515098921</f>
        <v>#NAME?</v>
      </c>
      <c r="B1514">
        <v>11</v>
      </c>
      <c r="C1514" t="s">
        <v>245</v>
      </c>
      <c r="D1514" s="1">
        <v>41912</v>
      </c>
      <c r="F1514">
        <v>1</v>
      </c>
      <c r="G1514">
        <v>27800</v>
      </c>
      <c r="H1514" t="s">
        <v>145</v>
      </c>
      <c r="J1514" t="s">
        <v>14</v>
      </c>
      <c r="K1514">
        <v>52</v>
      </c>
      <c r="L1514" t="s">
        <v>15</v>
      </c>
    </row>
    <row r="1515" spans="1:12">
      <c r="A1515" t="e">
        <f ca="1">E00251429290121</f>
        <v>#NAME?</v>
      </c>
      <c r="B1515">
        <v>295</v>
      </c>
      <c r="C1515" t="s">
        <v>435</v>
      </c>
      <c r="D1515" s="1">
        <v>42452</v>
      </c>
      <c r="F1515">
        <v>3</v>
      </c>
      <c r="G1515">
        <v>4660</v>
      </c>
      <c r="H1515" t="s">
        <v>215</v>
      </c>
      <c r="J1515" t="s">
        <v>14</v>
      </c>
      <c r="K1515">
        <v>54</v>
      </c>
      <c r="L1515" t="s">
        <v>15</v>
      </c>
    </row>
    <row r="1516" spans="1:12">
      <c r="A1516" t="e">
        <f ca="1">E00251429290121</f>
        <v>#NAME?</v>
      </c>
      <c r="B1516">
        <v>296</v>
      </c>
      <c r="C1516" t="s">
        <v>119</v>
      </c>
      <c r="D1516" s="1">
        <v>41001</v>
      </c>
      <c r="F1516">
        <v>1</v>
      </c>
      <c r="G1516">
        <v>78079</v>
      </c>
      <c r="H1516" t="s">
        <v>49</v>
      </c>
      <c r="J1516" t="s">
        <v>14</v>
      </c>
      <c r="K1516">
        <v>50</v>
      </c>
      <c r="L1516" t="s">
        <v>22</v>
      </c>
    </row>
    <row r="1517" spans="1:12">
      <c r="A1517" t="e">
        <f ca="1">E00251429290121</f>
        <v>#NAME?</v>
      </c>
      <c r="B1517">
        <v>296</v>
      </c>
      <c r="C1517" t="s">
        <v>119</v>
      </c>
      <c r="D1517" s="1">
        <v>41565</v>
      </c>
      <c r="F1517">
        <v>2</v>
      </c>
      <c r="G1517">
        <v>49390</v>
      </c>
      <c r="H1517" t="s">
        <v>59</v>
      </c>
      <c r="J1517" t="s">
        <v>14</v>
      </c>
      <c r="K1517">
        <v>52</v>
      </c>
      <c r="L1517" t="s">
        <v>15</v>
      </c>
    </row>
    <row r="1518" spans="1:12">
      <c r="A1518" t="e">
        <f ca="1">E00251616235721</f>
        <v>#NAME?</v>
      </c>
      <c r="B1518">
        <v>491</v>
      </c>
      <c r="C1518" t="s">
        <v>567</v>
      </c>
      <c r="D1518" s="1">
        <v>42744</v>
      </c>
      <c r="F1518">
        <v>2</v>
      </c>
      <c r="G1518">
        <v>61171</v>
      </c>
      <c r="H1518" t="s">
        <v>513</v>
      </c>
      <c r="J1518" t="s">
        <v>14</v>
      </c>
      <c r="K1518">
        <v>55</v>
      </c>
      <c r="L1518" t="s">
        <v>15</v>
      </c>
    </row>
    <row r="1519" spans="1:12">
      <c r="A1519" t="e">
        <f ca="1">E00251532955921</f>
        <v>#NAME?</v>
      </c>
      <c r="B1519">
        <v>459</v>
      </c>
      <c r="C1519" t="s">
        <v>187</v>
      </c>
      <c r="D1519" s="1">
        <v>42326</v>
      </c>
      <c r="F1519">
        <v>1</v>
      </c>
      <c r="G1519">
        <v>8798</v>
      </c>
      <c r="H1519" t="s">
        <v>314</v>
      </c>
      <c r="J1519" t="s">
        <v>14</v>
      </c>
      <c r="K1519">
        <v>53</v>
      </c>
      <c r="L1519" t="s">
        <v>15</v>
      </c>
    </row>
    <row r="1520" spans="1:12">
      <c r="A1520" t="e">
        <f ca="1">E00251512209421</f>
        <v>#NAME?</v>
      </c>
      <c r="B1520">
        <v>39</v>
      </c>
      <c r="C1520" t="s">
        <v>385</v>
      </c>
      <c r="D1520" s="1">
        <v>42210</v>
      </c>
      <c r="F1520">
        <v>1</v>
      </c>
      <c r="G1520">
        <v>60783</v>
      </c>
      <c r="H1520" t="s">
        <v>570</v>
      </c>
      <c r="I1520" t="s">
        <v>56</v>
      </c>
      <c r="J1520" t="s">
        <v>57</v>
      </c>
      <c r="K1520">
        <v>60</v>
      </c>
      <c r="L1520" t="s">
        <v>15</v>
      </c>
    </row>
    <row r="1521" spans="1:12">
      <c r="A1521" t="e">
        <f ca="1">E00251532955921</f>
        <v>#NAME?</v>
      </c>
      <c r="B1521">
        <v>726</v>
      </c>
      <c r="C1521" t="s">
        <v>167</v>
      </c>
      <c r="D1521" s="1">
        <v>40932</v>
      </c>
      <c r="E1521">
        <v>0</v>
      </c>
      <c r="F1521">
        <v>3</v>
      </c>
      <c r="G1521">
        <v>4720</v>
      </c>
      <c r="H1521" t="s">
        <v>571</v>
      </c>
      <c r="J1521" t="s">
        <v>34</v>
      </c>
      <c r="K1521">
        <v>49</v>
      </c>
      <c r="L1521" t="s">
        <v>15</v>
      </c>
    </row>
    <row r="1522" spans="1:12">
      <c r="A1522" t="e">
        <f ca="1">E00251429290121</f>
        <v>#NAME?</v>
      </c>
      <c r="B1522">
        <v>296</v>
      </c>
      <c r="C1522" t="s">
        <v>119</v>
      </c>
      <c r="D1522" s="1">
        <v>41397</v>
      </c>
      <c r="F1522">
        <v>3</v>
      </c>
      <c r="G1522">
        <v>3004</v>
      </c>
      <c r="H1522" t="s">
        <v>104</v>
      </c>
      <c r="J1522" t="s">
        <v>14</v>
      </c>
      <c r="K1522">
        <v>51</v>
      </c>
      <c r="L1522" t="s">
        <v>15</v>
      </c>
    </row>
    <row r="1523" spans="1:12">
      <c r="A1523" t="e">
        <f ca="1">E00251529568321</f>
        <v>#NAME?</v>
      </c>
      <c r="B1523">
        <v>156</v>
      </c>
      <c r="C1523" t="s">
        <v>569</v>
      </c>
      <c r="D1523" s="1">
        <v>41073</v>
      </c>
      <c r="F1523">
        <v>1</v>
      </c>
      <c r="G1523">
        <v>470</v>
      </c>
      <c r="H1523" t="s">
        <v>217</v>
      </c>
      <c r="J1523" t="s">
        <v>14</v>
      </c>
      <c r="K1523">
        <v>54</v>
      </c>
      <c r="L1523" t="s">
        <v>15</v>
      </c>
    </row>
    <row r="1524" spans="1:12">
      <c r="A1524" t="e">
        <f ca="1">E00251512209421</f>
        <v>#NAME?</v>
      </c>
      <c r="B1524">
        <v>39</v>
      </c>
      <c r="C1524" t="s">
        <v>385</v>
      </c>
      <c r="D1524" s="1">
        <v>42026</v>
      </c>
      <c r="E1524">
        <v>0</v>
      </c>
      <c r="F1524">
        <v>1</v>
      </c>
      <c r="G1524">
        <v>60789</v>
      </c>
      <c r="H1524" t="s">
        <v>572</v>
      </c>
      <c r="J1524" t="s">
        <v>34</v>
      </c>
      <c r="K1524">
        <v>60</v>
      </c>
      <c r="L1524" t="s">
        <v>15</v>
      </c>
    </row>
    <row r="1525" spans="1:12">
      <c r="A1525" t="e">
        <f ca="1">E00251616235721</f>
        <v>#NAME?</v>
      </c>
      <c r="B1525">
        <v>491</v>
      </c>
      <c r="C1525" t="s">
        <v>567</v>
      </c>
      <c r="D1525" s="1">
        <v>42359</v>
      </c>
      <c r="F1525">
        <v>1</v>
      </c>
      <c r="G1525">
        <v>7295</v>
      </c>
      <c r="H1525" t="s">
        <v>76</v>
      </c>
      <c r="J1525" t="s">
        <v>14</v>
      </c>
      <c r="K1525">
        <v>54</v>
      </c>
      <c r="L1525" t="s">
        <v>15</v>
      </c>
    </row>
    <row r="1526" spans="1:12">
      <c r="A1526" t="e">
        <f ca="1">E00251512915421</f>
        <v>#NAME?</v>
      </c>
      <c r="B1526">
        <v>458</v>
      </c>
      <c r="C1526" t="s">
        <v>275</v>
      </c>
      <c r="D1526" s="1">
        <v>42146</v>
      </c>
      <c r="F1526">
        <v>2</v>
      </c>
      <c r="G1526">
        <v>7272</v>
      </c>
      <c r="H1526" t="s">
        <v>395</v>
      </c>
      <c r="J1526" t="s">
        <v>14</v>
      </c>
      <c r="K1526">
        <v>58</v>
      </c>
      <c r="L1526" t="s">
        <v>15</v>
      </c>
    </row>
    <row r="1527" spans="1:12">
      <c r="A1527" t="e">
        <f ca="1">E00251512915421</f>
        <v>#NAME?</v>
      </c>
      <c r="B1527">
        <v>458</v>
      </c>
      <c r="C1527" t="s">
        <v>275</v>
      </c>
      <c r="D1527" s="1">
        <v>42814</v>
      </c>
      <c r="F1527">
        <v>4</v>
      </c>
      <c r="G1527">
        <v>7272</v>
      </c>
      <c r="H1527" t="s">
        <v>395</v>
      </c>
      <c r="J1527" t="s">
        <v>14</v>
      </c>
      <c r="K1527">
        <v>60</v>
      </c>
      <c r="L1527" t="s">
        <v>15</v>
      </c>
    </row>
    <row r="1528" spans="1:12">
      <c r="A1528" t="e">
        <f ca="1">E00251429290121</f>
        <v>#NAME?</v>
      </c>
      <c r="B1528">
        <v>296</v>
      </c>
      <c r="C1528" t="s">
        <v>119</v>
      </c>
      <c r="D1528" s="1">
        <v>41039</v>
      </c>
      <c r="F1528">
        <v>1</v>
      </c>
      <c r="G1528">
        <v>29690</v>
      </c>
      <c r="H1528" t="s">
        <v>52</v>
      </c>
      <c r="J1528" t="s">
        <v>14</v>
      </c>
      <c r="K1528">
        <v>50</v>
      </c>
      <c r="L1528" t="s">
        <v>15</v>
      </c>
    </row>
    <row r="1529" spans="1:12">
      <c r="A1529" t="e">
        <f ca="1">E00251529568321</f>
        <v>#NAME?</v>
      </c>
      <c r="B1529">
        <v>156</v>
      </c>
      <c r="C1529" t="s">
        <v>569</v>
      </c>
      <c r="D1529" s="1">
        <v>41297</v>
      </c>
      <c r="F1529">
        <v>1</v>
      </c>
      <c r="G1529">
        <v>4660</v>
      </c>
      <c r="H1529" t="s">
        <v>215</v>
      </c>
      <c r="J1529" t="s">
        <v>14</v>
      </c>
      <c r="K1529">
        <v>55</v>
      </c>
      <c r="L1529" t="s">
        <v>15</v>
      </c>
    </row>
    <row r="1530" spans="1:12">
      <c r="A1530" t="e">
        <f ca="1">E00251429290121</f>
        <v>#NAME?</v>
      </c>
      <c r="B1530">
        <v>296</v>
      </c>
      <c r="C1530" t="s">
        <v>119</v>
      </c>
      <c r="D1530" s="1">
        <v>41838</v>
      </c>
      <c r="F1530">
        <v>1</v>
      </c>
      <c r="G1530">
        <v>7291</v>
      </c>
      <c r="H1530" t="s">
        <v>163</v>
      </c>
      <c r="J1530" t="s">
        <v>14</v>
      </c>
      <c r="K1530">
        <v>52</v>
      </c>
      <c r="L1530" t="s">
        <v>15</v>
      </c>
    </row>
    <row r="1531" spans="1:12">
      <c r="A1531" t="e">
        <f ca="1">E00251512430321</f>
        <v>#NAME?</v>
      </c>
      <c r="B1531">
        <v>48</v>
      </c>
      <c r="C1531" t="s">
        <v>249</v>
      </c>
      <c r="D1531" s="1">
        <v>42774</v>
      </c>
      <c r="F1531">
        <v>2</v>
      </c>
      <c r="G1531">
        <v>3051</v>
      </c>
      <c r="H1531" t="s">
        <v>13</v>
      </c>
      <c r="J1531" t="s">
        <v>14</v>
      </c>
      <c r="K1531">
        <v>45</v>
      </c>
      <c r="L1531" t="s">
        <v>15</v>
      </c>
    </row>
    <row r="1532" spans="1:12">
      <c r="A1532" t="e">
        <f ca="1">E00251514781621</f>
        <v>#NAME?</v>
      </c>
      <c r="B1532">
        <v>159</v>
      </c>
      <c r="C1532" t="s">
        <v>427</v>
      </c>
      <c r="D1532" s="1">
        <v>41351</v>
      </c>
      <c r="F1532">
        <v>2</v>
      </c>
      <c r="G1532">
        <v>4019</v>
      </c>
      <c r="H1532" t="s">
        <v>26</v>
      </c>
      <c r="J1532" t="s">
        <v>14</v>
      </c>
      <c r="K1532">
        <v>52</v>
      </c>
      <c r="L1532" t="s">
        <v>15</v>
      </c>
    </row>
    <row r="1533" spans="1:12">
      <c r="A1533" t="e">
        <f ca="1">E00251427202821</f>
        <v>#NAME?</v>
      </c>
      <c r="B1533">
        <v>29</v>
      </c>
      <c r="C1533" t="s">
        <v>309</v>
      </c>
      <c r="D1533" s="1">
        <v>43067</v>
      </c>
      <c r="F1533">
        <v>3</v>
      </c>
      <c r="G1533">
        <v>27800</v>
      </c>
      <c r="H1533" t="s">
        <v>145</v>
      </c>
      <c r="J1533" t="s">
        <v>14</v>
      </c>
      <c r="K1533">
        <v>68</v>
      </c>
      <c r="L1533" t="s">
        <v>15</v>
      </c>
    </row>
    <row r="1534" spans="1:12">
      <c r="A1534" t="e">
        <f ca="1">E00251427202821</f>
        <v>#NAME?</v>
      </c>
      <c r="B1534">
        <v>29</v>
      </c>
      <c r="C1534" t="s">
        <v>309</v>
      </c>
      <c r="D1534" s="1">
        <v>42885</v>
      </c>
      <c r="F1534">
        <v>1</v>
      </c>
      <c r="G1534">
        <v>60090</v>
      </c>
      <c r="H1534" t="s">
        <v>181</v>
      </c>
      <c r="J1534" t="s">
        <v>14</v>
      </c>
      <c r="K1534">
        <v>68</v>
      </c>
      <c r="L1534" t="s">
        <v>15</v>
      </c>
    </row>
    <row r="1535" spans="1:12">
      <c r="A1535" t="e">
        <f ca="1">E00251427202821</f>
        <v>#NAME?</v>
      </c>
      <c r="B1535">
        <v>29</v>
      </c>
      <c r="C1535" t="s">
        <v>309</v>
      </c>
      <c r="D1535" s="1">
        <v>43091</v>
      </c>
      <c r="F1535">
        <v>1</v>
      </c>
      <c r="G1535">
        <v>6039</v>
      </c>
      <c r="H1535" t="s">
        <v>573</v>
      </c>
      <c r="J1535" t="s">
        <v>14</v>
      </c>
      <c r="K1535">
        <v>68</v>
      </c>
      <c r="L1535" t="s">
        <v>15</v>
      </c>
    </row>
    <row r="1536" spans="1:12">
      <c r="A1536" t="e">
        <f ca="1">E00251427202821</f>
        <v>#NAME?</v>
      </c>
      <c r="B1536">
        <v>29</v>
      </c>
      <c r="C1536" t="s">
        <v>309</v>
      </c>
      <c r="D1536" s="1">
        <v>41437</v>
      </c>
      <c r="F1536">
        <v>1</v>
      </c>
      <c r="G1536">
        <v>38100</v>
      </c>
      <c r="H1536" t="s">
        <v>574</v>
      </c>
      <c r="J1536" t="s">
        <v>14</v>
      </c>
      <c r="K1536">
        <v>64</v>
      </c>
      <c r="L1536" t="s">
        <v>15</v>
      </c>
    </row>
    <row r="1537" spans="1:12">
      <c r="A1537" t="e">
        <f ca="1">E00251512915421</f>
        <v>#NAME?</v>
      </c>
      <c r="B1537">
        <v>458</v>
      </c>
      <c r="C1537" t="s">
        <v>275</v>
      </c>
      <c r="D1537" s="1">
        <v>42814</v>
      </c>
      <c r="F1537">
        <v>1</v>
      </c>
      <c r="G1537">
        <v>29690</v>
      </c>
      <c r="H1537" t="s">
        <v>52</v>
      </c>
      <c r="J1537" t="s">
        <v>14</v>
      </c>
      <c r="K1537">
        <v>60</v>
      </c>
      <c r="L1537" t="s">
        <v>15</v>
      </c>
    </row>
    <row r="1538" spans="1:12">
      <c r="A1538" t="e">
        <f ca="1">E00251427202821</f>
        <v>#NAME?</v>
      </c>
      <c r="B1538">
        <v>29</v>
      </c>
      <c r="C1538" t="s">
        <v>309</v>
      </c>
      <c r="D1538" s="1">
        <v>42534</v>
      </c>
      <c r="F1538">
        <v>2</v>
      </c>
      <c r="G1538">
        <v>5368</v>
      </c>
      <c r="H1538" t="s">
        <v>101</v>
      </c>
      <c r="J1538" t="s">
        <v>14</v>
      </c>
      <c r="K1538">
        <v>67</v>
      </c>
      <c r="L1538" t="s">
        <v>15</v>
      </c>
    </row>
    <row r="1539" spans="1:12">
      <c r="A1539" t="e">
        <f ca="1">E00251427363921</f>
        <v>#NAME?</v>
      </c>
      <c r="B1539">
        <v>7927</v>
      </c>
      <c r="C1539" t="s">
        <v>367</v>
      </c>
      <c r="D1539" s="1">
        <v>42936</v>
      </c>
      <c r="F1539">
        <v>1</v>
      </c>
      <c r="G1539">
        <v>81500</v>
      </c>
      <c r="H1539" t="s">
        <v>575</v>
      </c>
      <c r="J1539" t="s">
        <v>14</v>
      </c>
      <c r="K1539">
        <v>49</v>
      </c>
      <c r="L1539" t="s">
        <v>15</v>
      </c>
    </row>
    <row r="1540" spans="1:12">
      <c r="A1540" t="e">
        <f ca="1">E00251429378121</f>
        <v>#NAME?</v>
      </c>
      <c r="B1540">
        <v>275</v>
      </c>
      <c r="C1540" t="s">
        <v>444</v>
      </c>
      <c r="D1540" s="1">
        <v>42116</v>
      </c>
      <c r="F1540">
        <v>1</v>
      </c>
      <c r="G1540">
        <v>7806</v>
      </c>
      <c r="H1540" t="s">
        <v>184</v>
      </c>
      <c r="J1540" t="s">
        <v>14</v>
      </c>
      <c r="K1540">
        <v>55</v>
      </c>
      <c r="L1540" t="s">
        <v>22</v>
      </c>
    </row>
    <row r="1541" spans="1:12">
      <c r="A1541" t="e">
        <f ca="1">E00251429290121</f>
        <v>#NAME?</v>
      </c>
      <c r="B1541">
        <v>296</v>
      </c>
      <c r="C1541" t="s">
        <v>119</v>
      </c>
      <c r="D1541" s="1">
        <v>41180</v>
      </c>
      <c r="F1541">
        <v>1</v>
      </c>
      <c r="G1541">
        <v>78900</v>
      </c>
      <c r="H1541" t="s">
        <v>79</v>
      </c>
      <c r="J1541" t="s">
        <v>14</v>
      </c>
      <c r="K1541">
        <v>51</v>
      </c>
      <c r="L1541" t="s">
        <v>22</v>
      </c>
    </row>
    <row r="1542" spans="1:12">
      <c r="A1542" t="e">
        <f ca="1">E00251427363921</f>
        <v>#NAME?</v>
      </c>
      <c r="B1542">
        <v>7927</v>
      </c>
      <c r="C1542" t="s">
        <v>367</v>
      </c>
      <c r="D1542" s="1">
        <v>42894</v>
      </c>
      <c r="F1542">
        <v>1</v>
      </c>
      <c r="G1542">
        <v>81500</v>
      </c>
      <c r="H1542" t="s">
        <v>575</v>
      </c>
      <c r="J1542" t="s">
        <v>14</v>
      </c>
      <c r="K1542">
        <v>49</v>
      </c>
      <c r="L1542" t="s">
        <v>15</v>
      </c>
    </row>
    <row r="1543" spans="1:12">
      <c r="A1543" t="e">
        <f ca="1">E00251427248621</f>
        <v>#NAME?</v>
      </c>
      <c r="B1543">
        <v>30</v>
      </c>
      <c r="C1543" t="s">
        <v>344</v>
      </c>
      <c r="D1543" s="1">
        <v>41544</v>
      </c>
      <c r="F1543">
        <v>2</v>
      </c>
      <c r="G1543">
        <v>98984</v>
      </c>
      <c r="H1543" t="s">
        <v>576</v>
      </c>
      <c r="J1543" t="s">
        <v>14</v>
      </c>
      <c r="K1543">
        <v>46</v>
      </c>
      <c r="L1543" t="s">
        <v>15</v>
      </c>
    </row>
    <row r="1544" spans="1:12">
      <c r="A1544" t="e">
        <f ca="1">E00251617623621</f>
        <v>#NAME?</v>
      </c>
      <c r="B1544">
        <v>7207</v>
      </c>
      <c r="C1544" t="s">
        <v>287</v>
      </c>
      <c r="D1544" s="1">
        <v>42875</v>
      </c>
      <c r="F1544">
        <v>1</v>
      </c>
      <c r="G1544">
        <v>1101</v>
      </c>
      <c r="H1544" t="s">
        <v>220</v>
      </c>
      <c r="I1544" t="s">
        <v>148</v>
      </c>
      <c r="J1544" t="s">
        <v>57</v>
      </c>
      <c r="K1544">
        <v>48</v>
      </c>
      <c r="L1544" t="s">
        <v>15</v>
      </c>
    </row>
    <row r="1545" spans="1:12">
      <c r="A1545" t="e">
        <f ca="1">E00251617623621</f>
        <v>#NAME?</v>
      </c>
      <c r="B1545">
        <v>7505</v>
      </c>
      <c r="C1545" t="s">
        <v>209</v>
      </c>
      <c r="D1545" s="1">
        <v>42580</v>
      </c>
      <c r="F1545">
        <v>1</v>
      </c>
      <c r="G1545">
        <v>5225</v>
      </c>
      <c r="H1545" t="s">
        <v>280</v>
      </c>
      <c r="J1545" t="s">
        <v>14</v>
      </c>
      <c r="K1545">
        <v>47</v>
      </c>
      <c r="L1545" t="s">
        <v>15</v>
      </c>
    </row>
    <row r="1546" spans="1:12">
      <c r="A1546" t="e">
        <f ca="1">E00251524982021</f>
        <v>#NAME?</v>
      </c>
      <c r="B1546">
        <v>439</v>
      </c>
      <c r="C1546" t="s">
        <v>416</v>
      </c>
      <c r="D1546" s="1">
        <v>41386</v>
      </c>
      <c r="F1546">
        <v>2</v>
      </c>
      <c r="G1546">
        <v>5440</v>
      </c>
      <c r="H1546" t="s">
        <v>577</v>
      </c>
      <c r="J1546" t="s">
        <v>14</v>
      </c>
      <c r="K1546">
        <v>39</v>
      </c>
      <c r="L1546" t="s">
        <v>15</v>
      </c>
    </row>
    <row r="1547" spans="1:12">
      <c r="A1547" t="e">
        <f ca="1">E00251512430321</f>
        <v>#NAME?</v>
      </c>
      <c r="B1547">
        <v>48</v>
      </c>
      <c r="C1547" t="s">
        <v>249</v>
      </c>
      <c r="D1547" s="1">
        <v>41759</v>
      </c>
      <c r="F1547">
        <v>1</v>
      </c>
      <c r="G1547">
        <v>30000</v>
      </c>
      <c r="H1547" t="s">
        <v>144</v>
      </c>
      <c r="J1547" t="s">
        <v>14</v>
      </c>
      <c r="K1547">
        <v>43</v>
      </c>
      <c r="L1547" t="s">
        <v>15</v>
      </c>
    </row>
    <row r="1548" spans="1:12">
      <c r="A1548" t="e">
        <f ca="1">E00251524982021</f>
        <v>#NAME?</v>
      </c>
      <c r="B1548">
        <v>439</v>
      </c>
      <c r="C1548" t="s">
        <v>416</v>
      </c>
      <c r="D1548" s="1">
        <v>42818</v>
      </c>
      <c r="F1548">
        <v>1</v>
      </c>
      <c r="G1548">
        <v>93</v>
      </c>
      <c r="H1548" t="s">
        <v>29</v>
      </c>
      <c r="J1548" t="s">
        <v>14</v>
      </c>
      <c r="K1548">
        <v>43</v>
      </c>
      <c r="L1548" t="s">
        <v>15</v>
      </c>
    </row>
    <row r="1549" spans="1:12">
      <c r="A1549" t="e">
        <f ca="1">E00251427202821</f>
        <v>#NAME?</v>
      </c>
      <c r="B1549">
        <v>29</v>
      </c>
      <c r="C1549" t="s">
        <v>309</v>
      </c>
      <c r="D1549" s="1">
        <v>42760</v>
      </c>
      <c r="F1549">
        <v>1</v>
      </c>
      <c r="G1549">
        <v>5589</v>
      </c>
      <c r="H1549" t="s">
        <v>152</v>
      </c>
      <c r="J1549" t="s">
        <v>14</v>
      </c>
      <c r="K1549">
        <v>68</v>
      </c>
      <c r="L1549" t="s">
        <v>15</v>
      </c>
    </row>
    <row r="1550" spans="1:12">
      <c r="A1550" t="e">
        <f ca="1">E00251429290121</f>
        <v>#NAME?</v>
      </c>
      <c r="B1550">
        <v>296</v>
      </c>
      <c r="C1550" t="s">
        <v>119</v>
      </c>
      <c r="D1550" s="1">
        <v>40945</v>
      </c>
      <c r="F1550">
        <v>1</v>
      </c>
      <c r="G1550">
        <v>78079</v>
      </c>
      <c r="H1550" t="s">
        <v>49</v>
      </c>
      <c r="J1550" t="s">
        <v>14</v>
      </c>
      <c r="K1550">
        <v>50</v>
      </c>
      <c r="L1550" t="s">
        <v>22</v>
      </c>
    </row>
    <row r="1551" spans="1:12">
      <c r="A1551" t="e">
        <f ca="1">E00251429290121</f>
        <v>#NAME?</v>
      </c>
      <c r="B1551">
        <v>296</v>
      </c>
      <c r="C1551" t="s">
        <v>119</v>
      </c>
      <c r="D1551" s="1">
        <v>40970</v>
      </c>
      <c r="F1551">
        <v>1</v>
      </c>
      <c r="G1551">
        <v>78079</v>
      </c>
      <c r="H1551" t="s">
        <v>49</v>
      </c>
      <c r="J1551" t="s">
        <v>14</v>
      </c>
      <c r="K1551">
        <v>50</v>
      </c>
      <c r="L1551" t="s">
        <v>22</v>
      </c>
    </row>
    <row r="1552" spans="1:12">
      <c r="A1552" t="e">
        <f ca="1">E00251524982021</f>
        <v>#NAME?</v>
      </c>
      <c r="B1552">
        <v>439</v>
      </c>
      <c r="C1552" t="s">
        <v>416</v>
      </c>
      <c r="D1552" s="1">
        <v>41416</v>
      </c>
      <c r="F1552">
        <v>1</v>
      </c>
      <c r="G1552">
        <v>7904</v>
      </c>
      <c r="H1552" t="s">
        <v>75</v>
      </c>
      <c r="J1552" t="s">
        <v>14</v>
      </c>
      <c r="K1552">
        <v>39</v>
      </c>
      <c r="L1552" t="s">
        <v>22</v>
      </c>
    </row>
    <row r="1553" spans="1:12">
      <c r="A1553" t="e">
        <f ca="1">E00251429290121</f>
        <v>#NAME?</v>
      </c>
      <c r="B1553">
        <v>296</v>
      </c>
      <c r="C1553" t="s">
        <v>119</v>
      </c>
      <c r="D1553" s="1">
        <v>41039</v>
      </c>
      <c r="F1553">
        <v>2</v>
      </c>
      <c r="G1553">
        <v>78079</v>
      </c>
      <c r="H1553" t="s">
        <v>49</v>
      </c>
      <c r="J1553" t="s">
        <v>14</v>
      </c>
      <c r="K1553">
        <v>50</v>
      </c>
      <c r="L1553" t="s">
        <v>22</v>
      </c>
    </row>
    <row r="1554" spans="1:12">
      <c r="A1554" t="e">
        <f ca="1">E00251524982021</f>
        <v>#NAME?</v>
      </c>
      <c r="B1554">
        <v>439</v>
      </c>
      <c r="C1554" t="s">
        <v>416</v>
      </c>
      <c r="D1554" s="1">
        <v>41768</v>
      </c>
      <c r="F1554">
        <v>1</v>
      </c>
      <c r="G1554">
        <v>7295</v>
      </c>
      <c r="H1554" t="s">
        <v>76</v>
      </c>
      <c r="J1554" t="s">
        <v>14</v>
      </c>
      <c r="K1554">
        <v>40</v>
      </c>
      <c r="L1554" t="s">
        <v>15</v>
      </c>
    </row>
    <row r="1555" spans="1:12">
      <c r="A1555" t="e">
        <f ca="1">E00251524982021</f>
        <v>#NAME?</v>
      </c>
      <c r="B1555">
        <v>439</v>
      </c>
      <c r="C1555" t="s">
        <v>416</v>
      </c>
      <c r="D1555" s="1">
        <v>42151</v>
      </c>
      <c r="F1555">
        <v>1</v>
      </c>
      <c r="G1555">
        <v>5718</v>
      </c>
      <c r="H1555" t="s">
        <v>244</v>
      </c>
      <c r="J1555" t="s">
        <v>14</v>
      </c>
      <c r="K1555">
        <v>41</v>
      </c>
      <c r="L1555" t="s">
        <v>15</v>
      </c>
    </row>
    <row r="1556" spans="1:12">
      <c r="A1556" t="e">
        <f ca="1">E00251514781621</f>
        <v>#NAME?</v>
      </c>
      <c r="B1556">
        <v>159</v>
      </c>
      <c r="C1556" t="s">
        <v>427</v>
      </c>
      <c r="D1556" s="1">
        <v>42131</v>
      </c>
      <c r="F1556">
        <v>3</v>
      </c>
      <c r="G1556">
        <v>4019</v>
      </c>
      <c r="H1556" t="s">
        <v>26</v>
      </c>
      <c r="J1556" t="s">
        <v>14</v>
      </c>
      <c r="K1556">
        <v>55</v>
      </c>
      <c r="L1556" t="s">
        <v>15</v>
      </c>
    </row>
    <row r="1557" spans="1:12">
      <c r="A1557" t="e">
        <f ca="1">E00251427562221</f>
        <v>#NAME?</v>
      </c>
      <c r="B1557">
        <v>11</v>
      </c>
      <c r="C1557" t="s">
        <v>245</v>
      </c>
      <c r="D1557" s="1">
        <v>40953</v>
      </c>
      <c r="F1557">
        <v>2</v>
      </c>
      <c r="G1557">
        <v>7243</v>
      </c>
      <c r="H1557" t="s">
        <v>42</v>
      </c>
      <c r="J1557" t="s">
        <v>14</v>
      </c>
      <c r="K1557">
        <v>37</v>
      </c>
      <c r="L1557" t="s">
        <v>15</v>
      </c>
    </row>
    <row r="1558" spans="1:12">
      <c r="A1558" t="e">
        <f ca="1">E00251439928021</f>
        <v>#NAME?</v>
      </c>
      <c r="B1558">
        <v>189</v>
      </c>
      <c r="C1558" t="s">
        <v>58</v>
      </c>
      <c r="D1558" s="1">
        <v>42376</v>
      </c>
      <c r="F1558">
        <v>1</v>
      </c>
      <c r="G1558">
        <v>7245</v>
      </c>
      <c r="H1558" t="s">
        <v>116</v>
      </c>
      <c r="J1558" t="s">
        <v>14</v>
      </c>
      <c r="K1558">
        <v>45</v>
      </c>
      <c r="L1558" t="s">
        <v>15</v>
      </c>
    </row>
    <row r="1559" spans="1:12">
      <c r="A1559" t="e">
        <f ca="1">E00251439928021</f>
        <v>#NAME?</v>
      </c>
      <c r="B1559">
        <v>189</v>
      </c>
      <c r="C1559" t="s">
        <v>58</v>
      </c>
      <c r="D1559" s="1">
        <v>42394</v>
      </c>
      <c r="F1559">
        <v>2</v>
      </c>
      <c r="G1559">
        <v>34600</v>
      </c>
      <c r="H1559" t="s">
        <v>578</v>
      </c>
      <c r="J1559" t="s">
        <v>14</v>
      </c>
      <c r="K1559">
        <v>46</v>
      </c>
      <c r="L1559" t="s">
        <v>15</v>
      </c>
    </row>
    <row r="1560" spans="1:12">
      <c r="A1560" t="e">
        <f ca="1">E00251429836321</f>
        <v>#NAME?</v>
      </c>
      <c r="B1560">
        <v>156</v>
      </c>
      <c r="C1560" t="s">
        <v>569</v>
      </c>
      <c r="D1560" s="1">
        <v>42398</v>
      </c>
      <c r="F1560">
        <v>1</v>
      </c>
      <c r="G1560">
        <v>7062</v>
      </c>
      <c r="H1560" t="s">
        <v>97</v>
      </c>
      <c r="J1560" t="s">
        <v>14</v>
      </c>
      <c r="K1560">
        <v>55</v>
      </c>
      <c r="L1560" t="s">
        <v>15</v>
      </c>
    </row>
    <row r="1561" spans="1:12">
      <c r="A1561" t="e">
        <f ca="1">E00251429182321</f>
        <v>#NAME?</v>
      </c>
      <c r="B1561">
        <v>290</v>
      </c>
      <c r="C1561" t="s">
        <v>449</v>
      </c>
      <c r="D1561" s="1">
        <v>41564</v>
      </c>
      <c r="F1561">
        <v>3</v>
      </c>
      <c r="G1561">
        <v>2449</v>
      </c>
      <c r="H1561" t="s">
        <v>53</v>
      </c>
      <c r="J1561" t="s">
        <v>14</v>
      </c>
      <c r="K1561">
        <v>51</v>
      </c>
      <c r="L1561" t="s">
        <v>15</v>
      </c>
    </row>
    <row r="1562" spans="1:12">
      <c r="A1562" t="e">
        <f ca="1">E00251427562221</f>
        <v>#NAME?</v>
      </c>
      <c r="B1562">
        <v>11</v>
      </c>
      <c r="C1562" t="s">
        <v>245</v>
      </c>
      <c r="D1562" s="1">
        <v>41261</v>
      </c>
      <c r="F1562">
        <v>1</v>
      </c>
      <c r="G1562">
        <v>2169</v>
      </c>
      <c r="H1562" t="s">
        <v>40</v>
      </c>
      <c r="J1562" t="s">
        <v>14</v>
      </c>
      <c r="K1562">
        <v>38</v>
      </c>
      <c r="L1562" t="s">
        <v>15</v>
      </c>
    </row>
    <row r="1563" spans="1:12">
      <c r="A1563" t="e">
        <f ca="1">E00251629186521</f>
        <v>#NAME?</v>
      </c>
      <c r="B1563">
        <v>163</v>
      </c>
      <c r="C1563" t="s">
        <v>219</v>
      </c>
      <c r="D1563" s="1">
        <v>42151</v>
      </c>
      <c r="F1563">
        <v>1</v>
      </c>
      <c r="G1563">
        <v>5693</v>
      </c>
      <c r="H1563" t="s">
        <v>358</v>
      </c>
      <c r="J1563" t="s">
        <v>14</v>
      </c>
      <c r="K1563">
        <v>42</v>
      </c>
      <c r="L1563" t="s">
        <v>15</v>
      </c>
    </row>
    <row r="1564" spans="1:12">
      <c r="A1564" t="e">
        <f ca="1">E00251430399821</f>
        <v>#NAME?</v>
      </c>
      <c r="B1564">
        <v>187</v>
      </c>
      <c r="C1564" t="s">
        <v>420</v>
      </c>
      <c r="D1564" s="1">
        <v>41036</v>
      </c>
      <c r="F1564">
        <v>1</v>
      </c>
      <c r="G1564">
        <v>4019</v>
      </c>
      <c r="H1564" t="s">
        <v>26</v>
      </c>
      <c r="J1564" t="s">
        <v>14</v>
      </c>
      <c r="K1564">
        <v>58</v>
      </c>
      <c r="L1564" t="s">
        <v>15</v>
      </c>
    </row>
    <row r="1565" spans="1:12">
      <c r="A1565" t="e">
        <f ca="1">E00251430399821</f>
        <v>#NAME?</v>
      </c>
      <c r="B1565">
        <v>187</v>
      </c>
      <c r="C1565" t="s">
        <v>420</v>
      </c>
      <c r="D1565" s="1">
        <v>41165</v>
      </c>
      <c r="F1565">
        <v>1</v>
      </c>
      <c r="G1565">
        <v>4019</v>
      </c>
      <c r="H1565" t="s">
        <v>26</v>
      </c>
      <c r="J1565" t="s">
        <v>14</v>
      </c>
      <c r="K1565">
        <v>58</v>
      </c>
      <c r="L1565" t="s">
        <v>15</v>
      </c>
    </row>
    <row r="1566" spans="1:12">
      <c r="A1566" t="e">
        <f ca="1">E00251531471221</f>
        <v>#NAME?</v>
      </c>
      <c r="B1566">
        <v>1786</v>
      </c>
      <c r="C1566" t="s">
        <v>37</v>
      </c>
      <c r="D1566" s="1">
        <v>41781</v>
      </c>
      <c r="F1566">
        <v>1</v>
      </c>
      <c r="G1566">
        <v>2113</v>
      </c>
      <c r="H1566" t="s">
        <v>579</v>
      </c>
      <c r="J1566" t="s">
        <v>14</v>
      </c>
      <c r="K1566">
        <v>58</v>
      </c>
      <c r="L1566" t="s">
        <v>15</v>
      </c>
    </row>
    <row r="1567" spans="1:12">
      <c r="A1567" t="e">
        <f ca="1">E00251429182321</f>
        <v>#NAME?</v>
      </c>
      <c r="B1567">
        <v>290</v>
      </c>
      <c r="C1567" t="s">
        <v>449</v>
      </c>
      <c r="D1567" s="1">
        <v>40952</v>
      </c>
      <c r="F1567">
        <v>3</v>
      </c>
      <c r="G1567">
        <v>24290</v>
      </c>
      <c r="H1567" t="s">
        <v>580</v>
      </c>
      <c r="J1567" t="s">
        <v>14</v>
      </c>
      <c r="K1567">
        <v>49</v>
      </c>
      <c r="L1567" t="s">
        <v>15</v>
      </c>
    </row>
    <row r="1568" spans="1:12">
      <c r="A1568" t="e">
        <f ca="1">E00251429182321</f>
        <v>#NAME?</v>
      </c>
      <c r="B1568">
        <v>290</v>
      </c>
      <c r="C1568" t="s">
        <v>449</v>
      </c>
      <c r="D1568" s="1">
        <v>41382</v>
      </c>
      <c r="F1568">
        <v>1</v>
      </c>
      <c r="G1568">
        <v>3659</v>
      </c>
      <c r="H1568" t="s">
        <v>132</v>
      </c>
      <c r="J1568" t="s">
        <v>14</v>
      </c>
      <c r="K1568">
        <v>51</v>
      </c>
      <c r="L1568" t="s">
        <v>15</v>
      </c>
    </row>
    <row r="1569" spans="1:12">
      <c r="A1569" t="e">
        <f ca="1">E00251629186521</f>
        <v>#NAME?</v>
      </c>
      <c r="B1569">
        <v>163</v>
      </c>
      <c r="C1569" t="s">
        <v>219</v>
      </c>
      <c r="D1569" s="1">
        <v>41948</v>
      </c>
      <c r="F1569">
        <v>1</v>
      </c>
      <c r="G1569">
        <v>2729</v>
      </c>
      <c r="H1569" t="s">
        <v>115</v>
      </c>
      <c r="J1569" t="s">
        <v>14</v>
      </c>
      <c r="K1569">
        <v>42</v>
      </c>
      <c r="L1569" t="s">
        <v>15</v>
      </c>
    </row>
    <row r="1570" spans="1:12">
      <c r="A1570" t="e">
        <f ca="1">E00251629186521</f>
        <v>#NAME?</v>
      </c>
      <c r="B1570">
        <v>163</v>
      </c>
      <c r="C1570" t="s">
        <v>219</v>
      </c>
      <c r="D1570" s="1">
        <v>42786</v>
      </c>
      <c r="F1570">
        <v>2</v>
      </c>
      <c r="G1570">
        <v>5589</v>
      </c>
      <c r="H1570" t="s">
        <v>152</v>
      </c>
      <c r="J1570" t="s">
        <v>14</v>
      </c>
      <c r="K1570">
        <v>44</v>
      </c>
      <c r="L1570" t="s">
        <v>15</v>
      </c>
    </row>
    <row r="1571" spans="1:12">
      <c r="A1571" t="e">
        <f ca="1">E00251427562221</f>
        <v>#NAME?</v>
      </c>
      <c r="B1571">
        <v>11</v>
      </c>
      <c r="C1571" t="s">
        <v>245</v>
      </c>
      <c r="D1571" s="1">
        <v>41921</v>
      </c>
      <c r="F1571">
        <v>1</v>
      </c>
      <c r="G1571">
        <v>7242</v>
      </c>
      <c r="H1571" t="s">
        <v>93</v>
      </c>
      <c r="J1571" t="s">
        <v>14</v>
      </c>
      <c r="K1571">
        <v>40</v>
      </c>
      <c r="L1571" t="s">
        <v>15</v>
      </c>
    </row>
    <row r="1572" spans="1:12">
      <c r="A1572" t="e">
        <f ca="1">E00251439928021</f>
        <v>#NAME?</v>
      </c>
      <c r="B1572">
        <v>189</v>
      </c>
      <c r="C1572" t="s">
        <v>58</v>
      </c>
      <c r="D1572" s="1">
        <v>41919</v>
      </c>
      <c r="F1572">
        <v>2</v>
      </c>
      <c r="G1572">
        <v>34600</v>
      </c>
      <c r="H1572" t="s">
        <v>578</v>
      </c>
      <c r="J1572" t="s">
        <v>14</v>
      </c>
      <c r="K1572">
        <v>44</v>
      </c>
      <c r="L1572" t="s">
        <v>15</v>
      </c>
    </row>
    <row r="1573" spans="1:12">
      <c r="A1573" t="e">
        <f ca="1">E00251439928021</f>
        <v>#NAME?</v>
      </c>
      <c r="B1573">
        <v>189</v>
      </c>
      <c r="C1573" t="s">
        <v>58</v>
      </c>
      <c r="D1573" s="1">
        <v>41932</v>
      </c>
      <c r="F1573">
        <v>1</v>
      </c>
      <c r="G1573">
        <v>34600</v>
      </c>
      <c r="H1573" t="s">
        <v>578</v>
      </c>
      <c r="J1573" t="s">
        <v>14</v>
      </c>
      <c r="K1573">
        <v>44</v>
      </c>
      <c r="L1573" t="s">
        <v>15</v>
      </c>
    </row>
    <row r="1574" spans="1:12">
      <c r="A1574" t="e">
        <f ca="1">E00251439928021</f>
        <v>#NAME?</v>
      </c>
      <c r="B1574">
        <v>189</v>
      </c>
      <c r="C1574" t="s">
        <v>58</v>
      </c>
      <c r="D1574" s="1">
        <v>42037</v>
      </c>
      <c r="F1574">
        <v>1</v>
      </c>
      <c r="G1574">
        <v>30000</v>
      </c>
      <c r="H1574" t="s">
        <v>144</v>
      </c>
      <c r="J1574" t="s">
        <v>14</v>
      </c>
      <c r="K1574">
        <v>45</v>
      </c>
      <c r="L1574" t="s">
        <v>15</v>
      </c>
    </row>
    <row r="1575" spans="1:12">
      <c r="A1575" t="e">
        <f ca="1">E00251427562221</f>
        <v>#NAME?</v>
      </c>
      <c r="B1575">
        <v>11</v>
      </c>
      <c r="C1575" t="s">
        <v>245</v>
      </c>
      <c r="D1575" s="1">
        <v>41921</v>
      </c>
      <c r="F1575">
        <v>4</v>
      </c>
      <c r="G1575">
        <v>2189</v>
      </c>
      <c r="H1575" t="s">
        <v>156</v>
      </c>
      <c r="J1575" t="s">
        <v>14</v>
      </c>
      <c r="K1575">
        <v>40</v>
      </c>
      <c r="L1575" t="s">
        <v>15</v>
      </c>
    </row>
    <row r="1576" spans="1:12">
      <c r="A1576" t="e">
        <f ca="1">E00251524964921</f>
        <v>#NAME?</v>
      </c>
      <c r="B1576">
        <v>458</v>
      </c>
      <c r="C1576" t="s">
        <v>275</v>
      </c>
      <c r="D1576" s="1">
        <v>42065</v>
      </c>
      <c r="F1576">
        <v>1</v>
      </c>
      <c r="G1576">
        <v>9198</v>
      </c>
      <c r="H1576" t="s">
        <v>229</v>
      </c>
      <c r="J1576" t="s">
        <v>14</v>
      </c>
      <c r="K1576">
        <v>48</v>
      </c>
      <c r="L1576" t="s">
        <v>15</v>
      </c>
    </row>
    <row r="1577" spans="1:12">
      <c r="A1577" t="e">
        <f ca="1">E00251430399821</f>
        <v>#NAME?</v>
      </c>
      <c r="B1577">
        <v>187</v>
      </c>
      <c r="C1577" t="s">
        <v>420</v>
      </c>
      <c r="D1577" s="1">
        <v>41654</v>
      </c>
      <c r="F1577">
        <v>4</v>
      </c>
      <c r="G1577">
        <v>30748</v>
      </c>
      <c r="H1577" t="s">
        <v>50</v>
      </c>
      <c r="J1577" t="s">
        <v>14</v>
      </c>
      <c r="K1577">
        <v>60</v>
      </c>
      <c r="L1577" t="s">
        <v>15</v>
      </c>
    </row>
    <row r="1578" spans="1:12">
      <c r="A1578" t="e">
        <f ca="1">E00251430399821</f>
        <v>#NAME?</v>
      </c>
      <c r="B1578">
        <v>187</v>
      </c>
      <c r="C1578" t="s">
        <v>420</v>
      </c>
      <c r="D1578" s="1">
        <v>41984</v>
      </c>
      <c r="F1578">
        <v>4</v>
      </c>
      <c r="G1578">
        <v>4019</v>
      </c>
      <c r="H1578" t="s">
        <v>26</v>
      </c>
      <c r="J1578" t="s">
        <v>14</v>
      </c>
      <c r="K1578">
        <v>61</v>
      </c>
      <c r="L1578" t="s">
        <v>15</v>
      </c>
    </row>
    <row r="1579" spans="1:12">
      <c r="A1579" t="e">
        <f ca="1">E00251430399821</f>
        <v>#NAME?</v>
      </c>
      <c r="B1579">
        <v>187</v>
      </c>
      <c r="C1579" t="s">
        <v>420</v>
      </c>
      <c r="D1579" s="1">
        <v>42684</v>
      </c>
      <c r="F1579">
        <v>1</v>
      </c>
      <c r="G1579">
        <v>4019</v>
      </c>
      <c r="H1579" t="s">
        <v>26</v>
      </c>
      <c r="J1579" t="s">
        <v>14</v>
      </c>
      <c r="K1579">
        <v>63</v>
      </c>
      <c r="L1579" t="s">
        <v>15</v>
      </c>
    </row>
    <row r="1580" spans="1:12">
      <c r="A1580" t="e">
        <f ca="1">E00251430399821</f>
        <v>#NAME?</v>
      </c>
      <c r="B1580">
        <v>187</v>
      </c>
      <c r="C1580" t="s">
        <v>420</v>
      </c>
      <c r="D1580" s="1">
        <v>41654</v>
      </c>
      <c r="F1580">
        <v>6</v>
      </c>
      <c r="G1580">
        <v>71596</v>
      </c>
      <c r="H1580" t="s">
        <v>505</v>
      </c>
      <c r="J1580" t="s">
        <v>14</v>
      </c>
      <c r="K1580">
        <v>60</v>
      </c>
      <c r="L1580" t="s">
        <v>15</v>
      </c>
    </row>
    <row r="1581" spans="1:12">
      <c r="A1581" t="e">
        <f ca="1">E00251427562221</f>
        <v>#NAME?</v>
      </c>
      <c r="B1581">
        <v>11</v>
      </c>
      <c r="C1581" t="s">
        <v>245</v>
      </c>
      <c r="D1581" s="1">
        <v>42139</v>
      </c>
      <c r="F1581">
        <v>1</v>
      </c>
      <c r="G1581">
        <v>7242</v>
      </c>
      <c r="H1581" t="s">
        <v>93</v>
      </c>
      <c r="J1581" t="s">
        <v>14</v>
      </c>
      <c r="K1581">
        <v>40</v>
      </c>
      <c r="L1581" t="s">
        <v>15</v>
      </c>
    </row>
    <row r="1582" spans="1:12">
      <c r="A1582" t="e">
        <f ca="1">E00251430399821</f>
        <v>#NAME?</v>
      </c>
      <c r="B1582">
        <v>187</v>
      </c>
      <c r="C1582" t="s">
        <v>420</v>
      </c>
      <c r="D1582" s="1">
        <v>41723</v>
      </c>
      <c r="F1582">
        <v>3</v>
      </c>
      <c r="G1582">
        <v>71596</v>
      </c>
      <c r="H1582" t="s">
        <v>505</v>
      </c>
      <c r="J1582" t="s">
        <v>14</v>
      </c>
      <c r="K1582">
        <v>60</v>
      </c>
      <c r="L1582" t="s">
        <v>15</v>
      </c>
    </row>
    <row r="1583" spans="1:12">
      <c r="A1583" t="e">
        <f ca="1">E00251430399821</f>
        <v>#NAME?</v>
      </c>
      <c r="B1583">
        <v>187</v>
      </c>
      <c r="C1583" t="s">
        <v>420</v>
      </c>
      <c r="D1583" s="1">
        <v>43066</v>
      </c>
      <c r="F1583">
        <v>2</v>
      </c>
      <c r="G1583">
        <v>4019</v>
      </c>
      <c r="H1583" t="s">
        <v>26</v>
      </c>
      <c r="J1583" t="s">
        <v>14</v>
      </c>
      <c r="K1583">
        <v>64</v>
      </c>
      <c r="L1583" t="s">
        <v>15</v>
      </c>
    </row>
    <row r="1584" spans="1:12">
      <c r="A1584" t="e">
        <f ca="1">E00251432176421</f>
        <v>#NAME?</v>
      </c>
      <c r="B1584">
        <v>489</v>
      </c>
      <c r="C1584" t="s">
        <v>100</v>
      </c>
      <c r="D1584" s="1">
        <v>41946</v>
      </c>
      <c r="F1584">
        <v>2</v>
      </c>
      <c r="G1584">
        <v>7964</v>
      </c>
      <c r="H1584" t="s">
        <v>524</v>
      </c>
      <c r="J1584" t="s">
        <v>14</v>
      </c>
      <c r="K1584">
        <v>44</v>
      </c>
      <c r="L1584" t="s">
        <v>22</v>
      </c>
    </row>
    <row r="1585" spans="1:12">
      <c r="A1585" t="e">
        <f ca="1">E00251629186521</f>
        <v>#NAME?</v>
      </c>
      <c r="B1585">
        <v>163</v>
      </c>
      <c r="C1585" t="s">
        <v>219</v>
      </c>
      <c r="D1585" s="1">
        <v>42692</v>
      </c>
      <c r="F1585">
        <v>1</v>
      </c>
      <c r="G1585">
        <v>2729</v>
      </c>
      <c r="H1585" t="s">
        <v>115</v>
      </c>
      <c r="J1585" t="s">
        <v>14</v>
      </c>
      <c r="K1585">
        <v>44</v>
      </c>
      <c r="L1585" t="s">
        <v>15</v>
      </c>
    </row>
    <row r="1586" spans="1:12">
      <c r="A1586" t="e">
        <f ca="1">E00251430399821</f>
        <v>#NAME?</v>
      </c>
      <c r="B1586">
        <v>187</v>
      </c>
      <c r="C1586" t="s">
        <v>420</v>
      </c>
      <c r="D1586" s="1">
        <v>42804</v>
      </c>
      <c r="F1586">
        <v>2</v>
      </c>
      <c r="G1586">
        <v>7869</v>
      </c>
      <c r="H1586" t="s">
        <v>470</v>
      </c>
      <c r="J1586" t="s">
        <v>14</v>
      </c>
      <c r="K1586">
        <v>63</v>
      </c>
      <c r="L1586" t="s">
        <v>22</v>
      </c>
    </row>
    <row r="1587" spans="1:12">
      <c r="A1587" t="e">
        <f ca="1">E00251528917021</f>
        <v>#NAME?</v>
      </c>
      <c r="B1587">
        <v>276</v>
      </c>
      <c r="C1587" t="s">
        <v>122</v>
      </c>
      <c r="D1587" s="1">
        <v>41396</v>
      </c>
      <c r="F1587">
        <v>3</v>
      </c>
      <c r="G1587">
        <v>27800</v>
      </c>
      <c r="H1587" t="s">
        <v>145</v>
      </c>
      <c r="J1587" t="s">
        <v>14</v>
      </c>
      <c r="K1587">
        <v>55</v>
      </c>
      <c r="L1587" t="s">
        <v>15</v>
      </c>
    </row>
    <row r="1588" spans="1:12">
      <c r="A1588" t="e">
        <f ca="1">E00251430399821</f>
        <v>#NAME?</v>
      </c>
      <c r="B1588">
        <v>187</v>
      </c>
      <c r="C1588" t="s">
        <v>420</v>
      </c>
      <c r="D1588" s="1">
        <v>41723</v>
      </c>
      <c r="F1588">
        <v>2</v>
      </c>
      <c r="G1588">
        <v>4019</v>
      </c>
      <c r="H1588" t="s">
        <v>26</v>
      </c>
      <c r="J1588" t="s">
        <v>14</v>
      </c>
      <c r="K1588">
        <v>60</v>
      </c>
      <c r="L1588" t="s">
        <v>15</v>
      </c>
    </row>
    <row r="1589" spans="1:12">
      <c r="A1589" t="e">
        <f ca="1">E00251430399821</f>
        <v>#NAME?</v>
      </c>
      <c r="B1589">
        <v>187</v>
      </c>
      <c r="C1589" t="s">
        <v>420</v>
      </c>
      <c r="D1589" s="1">
        <v>41757</v>
      </c>
      <c r="F1589">
        <v>2</v>
      </c>
      <c r="G1589">
        <v>2169</v>
      </c>
      <c r="H1589" t="s">
        <v>40</v>
      </c>
      <c r="J1589" t="s">
        <v>14</v>
      </c>
      <c r="K1589">
        <v>60</v>
      </c>
      <c r="L1589" t="s">
        <v>15</v>
      </c>
    </row>
    <row r="1590" spans="1:12">
      <c r="A1590" t="e">
        <f ca="1">E00251533639421</f>
        <v>#NAME?</v>
      </c>
      <c r="B1590">
        <v>1886</v>
      </c>
      <c r="C1590" t="s">
        <v>581</v>
      </c>
      <c r="D1590" s="1">
        <v>42468</v>
      </c>
      <c r="F1590">
        <v>1</v>
      </c>
      <c r="G1590">
        <v>72690</v>
      </c>
      <c r="H1590" t="s">
        <v>363</v>
      </c>
      <c r="J1590" t="s">
        <v>14</v>
      </c>
      <c r="K1590">
        <v>50</v>
      </c>
      <c r="L1590" t="s">
        <v>15</v>
      </c>
    </row>
    <row r="1591" spans="1:12">
      <c r="A1591" t="e">
        <f ca="1">E00251533639421</f>
        <v>#NAME?</v>
      </c>
      <c r="B1591">
        <v>1886</v>
      </c>
      <c r="C1591" t="s">
        <v>581</v>
      </c>
      <c r="D1591" s="1">
        <v>42219</v>
      </c>
      <c r="F1591">
        <v>1</v>
      </c>
      <c r="G1591">
        <v>7262</v>
      </c>
      <c r="H1591" t="s">
        <v>198</v>
      </c>
      <c r="J1591" t="s">
        <v>14</v>
      </c>
      <c r="K1591">
        <v>49</v>
      </c>
      <c r="L1591" t="s">
        <v>15</v>
      </c>
    </row>
    <row r="1592" spans="1:12">
      <c r="A1592" t="e">
        <f ca="1">E00251533639421</f>
        <v>#NAME?</v>
      </c>
      <c r="B1592">
        <v>1886</v>
      </c>
      <c r="C1592" t="s">
        <v>581</v>
      </c>
      <c r="D1592" s="1">
        <v>42285</v>
      </c>
      <c r="F1592">
        <v>1</v>
      </c>
      <c r="G1592">
        <v>25000</v>
      </c>
      <c r="H1592" t="s">
        <v>178</v>
      </c>
      <c r="J1592" t="s">
        <v>14</v>
      </c>
      <c r="K1592">
        <v>50</v>
      </c>
      <c r="L1592" t="s">
        <v>15</v>
      </c>
    </row>
    <row r="1593" spans="1:12">
      <c r="A1593" t="e">
        <f ca="1">E00251439638521</f>
        <v>#NAME?</v>
      </c>
      <c r="B1593">
        <v>167</v>
      </c>
      <c r="C1593" t="s">
        <v>549</v>
      </c>
      <c r="D1593" s="1">
        <v>41621</v>
      </c>
      <c r="F1593">
        <v>1</v>
      </c>
      <c r="G1593">
        <v>5225</v>
      </c>
      <c r="H1593" t="s">
        <v>280</v>
      </c>
      <c r="J1593" t="s">
        <v>14</v>
      </c>
      <c r="K1593">
        <v>39</v>
      </c>
      <c r="L1593" t="s">
        <v>15</v>
      </c>
    </row>
    <row r="1594" spans="1:12">
      <c r="A1594" t="e">
        <f ca="1">E00251528917021</f>
        <v>#NAME?</v>
      </c>
      <c r="B1594">
        <v>276</v>
      </c>
      <c r="C1594" t="s">
        <v>122</v>
      </c>
      <c r="D1594" s="1">
        <v>41575</v>
      </c>
      <c r="F1594">
        <v>1</v>
      </c>
      <c r="G1594">
        <v>6918</v>
      </c>
      <c r="H1594" t="s">
        <v>443</v>
      </c>
      <c r="J1594" t="s">
        <v>14</v>
      </c>
      <c r="K1594">
        <v>55</v>
      </c>
      <c r="L1594" t="s">
        <v>15</v>
      </c>
    </row>
    <row r="1595" spans="1:12">
      <c r="A1595" t="e">
        <f ca="1">E00251533639421</f>
        <v>#NAME?</v>
      </c>
      <c r="B1595">
        <v>1886</v>
      </c>
      <c r="C1595" t="s">
        <v>581</v>
      </c>
      <c r="D1595" s="1">
        <v>42443</v>
      </c>
      <c r="F1595">
        <v>1</v>
      </c>
      <c r="G1595">
        <v>72690</v>
      </c>
      <c r="H1595" t="s">
        <v>363</v>
      </c>
      <c r="J1595" t="s">
        <v>14</v>
      </c>
      <c r="K1595">
        <v>50</v>
      </c>
      <c r="L1595" t="s">
        <v>15</v>
      </c>
    </row>
    <row r="1596" spans="1:12">
      <c r="A1596" t="e">
        <f ca="1">E00251533639421</f>
        <v>#NAME?</v>
      </c>
      <c r="B1596">
        <v>1886</v>
      </c>
      <c r="C1596" t="s">
        <v>581</v>
      </c>
      <c r="D1596" s="1">
        <v>42482</v>
      </c>
      <c r="F1596">
        <v>1</v>
      </c>
      <c r="G1596">
        <v>71940</v>
      </c>
      <c r="H1596" t="s">
        <v>135</v>
      </c>
      <c r="J1596" t="s">
        <v>14</v>
      </c>
      <c r="K1596">
        <v>50</v>
      </c>
      <c r="L1596" t="s">
        <v>15</v>
      </c>
    </row>
    <row r="1597" spans="1:12">
      <c r="A1597" t="e">
        <f ca="1">E00251533639421</f>
        <v>#NAME?</v>
      </c>
      <c r="B1597">
        <v>1886</v>
      </c>
      <c r="C1597" t="s">
        <v>581</v>
      </c>
      <c r="D1597" s="1">
        <v>42998</v>
      </c>
      <c r="F1597">
        <v>1</v>
      </c>
      <c r="G1597">
        <v>4019</v>
      </c>
      <c r="H1597" t="s">
        <v>26</v>
      </c>
      <c r="J1597" t="s">
        <v>14</v>
      </c>
      <c r="K1597">
        <v>52</v>
      </c>
      <c r="L1597" t="s">
        <v>15</v>
      </c>
    </row>
    <row r="1598" spans="1:12">
      <c r="A1598" t="e">
        <f ca="1">E00251439638521</f>
        <v>#NAME?</v>
      </c>
      <c r="B1598">
        <v>167</v>
      </c>
      <c r="C1598" t="s">
        <v>549</v>
      </c>
      <c r="D1598" s="1">
        <v>42201</v>
      </c>
      <c r="F1598">
        <v>1</v>
      </c>
      <c r="G1598">
        <v>53550</v>
      </c>
      <c r="H1598" t="s">
        <v>345</v>
      </c>
      <c r="J1598" t="s">
        <v>14</v>
      </c>
      <c r="K1598">
        <v>41</v>
      </c>
      <c r="L1598" t="s">
        <v>15</v>
      </c>
    </row>
    <row r="1599" spans="1:12">
      <c r="A1599" t="e">
        <f ca="1">E00251533639421</f>
        <v>#NAME?</v>
      </c>
      <c r="B1599">
        <v>1886</v>
      </c>
      <c r="C1599" t="s">
        <v>581</v>
      </c>
      <c r="D1599" s="1">
        <v>42373</v>
      </c>
      <c r="F1599">
        <v>2</v>
      </c>
      <c r="G1599">
        <v>25000</v>
      </c>
      <c r="H1599" t="s">
        <v>178</v>
      </c>
      <c r="J1599" t="s">
        <v>14</v>
      </c>
      <c r="K1599">
        <v>50</v>
      </c>
      <c r="L1599" t="s">
        <v>15</v>
      </c>
    </row>
    <row r="1600" spans="1:12">
      <c r="A1600" t="e">
        <f ca="1">E00251531471221</f>
        <v>#NAME?</v>
      </c>
      <c r="B1600">
        <v>1786</v>
      </c>
      <c r="C1600" t="s">
        <v>37</v>
      </c>
      <c r="D1600" s="1">
        <v>42800</v>
      </c>
      <c r="F1600">
        <v>4</v>
      </c>
      <c r="G1600">
        <v>49300</v>
      </c>
      <c r="H1600" t="s">
        <v>228</v>
      </c>
      <c r="J1600" t="s">
        <v>14</v>
      </c>
      <c r="K1600">
        <v>61</v>
      </c>
      <c r="L1600" t="s">
        <v>15</v>
      </c>
    </row>
    <row r="1601" spans="1:12">
      <c r="A1601" t="e">
        <f ca="1">E00251531471221</f>
        <v>#NAME?</v>
      </c>
      <c r="B1601">
        <v>1786</v>
      </c>
      <c r="C1601" t="s">
        <v>37</v>
      </c>
      <c r="D1601" s="1">
        <v>42300</v>
      </c>
      <c r="F1601">
        <v>1</v>
      </c>
      <c r="G1601">
        <v>2113</v>
      </c>
      <c r="H1601" t="s">
        <v>579</v>
      </c>
      <c r="J1601" t="s">
        <v>14</v>
      </c>
      <c r="K1601">
        <v>59</v>
      </c>
      <c r="L1601" t="s">
        <v>15</v>
      </c>
    </row>
    <row r="1602" spans="1:12">
      <c r="A1602" t="e">
        <f ca="1">E00251531471221</f>
        <v>#NAME?</v>
      </c>
      <c r="B1602">
        <v>1786</v>
      </c>
      <c r="C1602" t="s">
        <v>37</v>
      </c>
      <c r="D1602" s="1">
        <v>42872</v>
      </c>
      <c r="F1602">
        <v>2</v>
      </c>
      <c r="G1602">
        <v>4660</v>
      </c>
      <c r="H1602" t="s">
        <v>215</v>
      </c>
      <c r="J1602" t="s">
        <v>14</v>
      </c>
      <c r="K1602">
        <v>61</v>
      </c>
      <c r="L1602" t="s">
        <v>15</v>
      </c>
    </row>
    <row r="1603" spans="1:12">
      <c r="A1603" t="e">
        <f ca="1">E00251531471221</f>
        <v>#NAME?</v>
      </c>
      <c r="B1603">
        <v>1786</v>
      </c>
      <c r="C1603" t="s">
        <v>37</v>
      </c>
      <c r="D1603" s="1">
        <v>42872</v>
      </c>
      <c r="F1603">
        <v>5</v>
      </c>
      <c r="G1603">
        <v>2720</v>
      </c>
      <c r="H1603" t="s">
        <v>65</v>
      </c>
      <c r="J1603" t="s">
        <v>14</v>
      </c>
      <c r="K1603">
        <v>61</v>
      </c>
      <c r="L1603" t="s">
        <v>15</v>
      </c>
    </row>
    <row r="1604" spans="1:12">
      <c r="A1604" t="e">
        <f ca="1">E00251533639421</f>
        <v>#NAME?</v>
      </c>
      <c r="B1604">
        <v>1886</v>
      </c>
      <c r="C1604" t="s">
        <v>581</v>
      </c>
      <c r="D1604" s="1">
        <v>42464</v>
      </c>
      <c r="F1604">
        <v>1</v>
      </c>
      <c r="G1604">
        <v>71940</v>
      </c>
      <c r="H1604" t="s">
        <v>135</v>
      </c>
      <c r="J1604" t="s">
        <v>14</v>
      </c>
      <c r="K1604">
        <v>50</v>
      </c>
      <c r="L1604" t="s">
        <v>15</v>
      </c>
    </row>
    <row r="1605" spans="1:12">
      <c r="A1605" t="e">
        <f ca="1">E00251533165621</f>
        <v>#NAME?</v>
      </c>
      <c r="B1605">
        <v>443</v>
      </c>
      <c r="C1605" t="s">
        <v>582</v>
      </c>
      <c r="D1605" s="1">
        <v>41792</v>
      </c>
      <c r="F1605">
        <v>1</v>
      </c>
      <c r="G1605">
        <v>6274</v>
      </c>
      <c r="H1605" t="s">
        <v>583</v>
      </c>
      <c r="J1605" t="s">
        <v>14</v>
      </c>
      <c r="K1605">
        <v>53</v>
      </c>
      <c r="L1605" t="s">
        <v>15</v>
      </c>
    </row>
    <row r="1606" spans="1:12">
      <c r="A1606" t="e">
        <f ca="1">E00251533165621</f>
        <v>#NAME?</v>
      </c>
      <c r="B1606">
        <v>443</v>
      </c>
      <c r="C1606" t="s">
        <v>582</v>
      </c>
      <c r="D1606" s="1">
        <v>42248</v>
      </c>
      <c r="F1606">
        <v>2</v>
      </c>
      <c r="G1606">
        <v>7030</v>
      </c>
      <c r="H1606" t="s">
        <v>333</v>
      </c>
      <c r="J1606" t="s">
        <v>14</v>
      </c>
      <c r="K1606">
        <v>54</v>
      </c>
      <c r="L1606" t="s">
        <v>15</v>
      </c>
    </row>
    <row r="1607" spans="1:12">
      <c r="A1607" t="e">
        <f ca="1">E00251432176421</f>
        <v>#NAME?</v>
      </c>
      <c r="B1607">
        <v>489</v>
      </c>
      <c r="C1607" t="s">
        <v>100</v>
      </c>
      <c r="D1607" s="1">
        <v>42219</v>
      </c>
      <c r="F1607">
        <v>1</v>
      </c>
      <c r="G1607">
        <v>37230</v>
      </c>
      <c r="H1607" t="s">
        <v>361</v>
      </c>
      <c r="J1607" t="s">
        <v>14</v>
      </c>
      <c r="K1607">
        <v>44</v>
      </c>
      <c r="L1607" t="s">
        <v>15</v>
      </c>
    </row>
    <row r="1608" spans="1:12">
      <c r="A1608" t="e">
        <f ca="1">E00251533165621</f>
        <v>#NAME?</v>
      </c>
      <c r="B1608">
        <v>443</v>
      </c>
      <c r="C1608" t="s">
        <v>582</v>
      </c>
      <c r="D1608" s="1">
        <v>41305</v>
      </c>
      <c r="F1608">
        <v>2</v>
      </c>
      <c r="G1608">
        <v>72610</v>
      </c>
      <c r="H1608" t="s">
        <v>226</v>
      </c>
      <c r="J1608" t="s">
        <v>14</v>
      </c>
      <c r="K1608">
        <v>52</v>
      </c>
      <c r="L1608" t="s">
        <v>15</v>
      </c>
    </row>
    <row r="1609" spans="1:12">
      <c r="A1609" t="e">
        <f ca="1">E00251533165621</f>
        <v>#NAME?</v>
      </c>
      <c r="B1609">
        <v>443</v>
      </c>
      <c r="C1609" t="s">
        <v>582</v>
      </c>
      <c r="D1609" s="1">
        <v>42426</v>
      </c>
      <c r="F1609">
        <v>1</v>
      </c>
      <c r="G1609">
        <v>30781</v>
      </c>
      <c r="H1609" t="s">
        <v>584</v>
      </c>
      <c r="J1609" t="s">
        <v>14</v>
      </c>
      <c r="K1609">
        <v>55</v>
      </c>
      <c r="L1609" t="s">
        <v>15</v>
      </c>
    </row>
    <row r="1610" spans="1:12">
      <c r="A1610" t="e">
        <f ca="1">E00251533165621</f>
        <v>#NAME?</v>
      </c>
      <c r="B1610">
        <v>443</v>
      </c>
      <c r="C1610" t="s">
        <v>582</v>
      </c>
      <c r="D1610" s="1">
        <v>42678</v>
      </c>
      <c r="F1610">
        <v>1</v>
      </c>
      <c r="G1610">
        <v>1739</v>
      </c>
      <c r="H1610" t="s">
        <v>110</v>
      </c>
      <c r="J1610" t="s">
        <v>14</v>
      </c>
      <c r="K1610">
        <v>56</v>
      </c>
      <c r="L1610" t="s">
        <v>15</v>
      </c>
    </row>
    <row r="1611" spans="1:12">
      <c r="A1611" t="e">
        <f ca="1">E00251429606721</f>
        <v>#NAME?</v>
      </c>
      <c r="B1611">
        <v>161</v>
      </c>
      <c r="C1611" t="s">
        <v>349</v>
      </c>
      <c r="D1611" s="1">
        <v>42095</v>
      </c>
      <c r="F1611">
        <v>2</v>
      </c>
      <c r="G1611">
        <v>5693</v>
      </c>
      <c r="H1611" t="s">
        <v>358</v>
      </c>
      <c r="J1611" t="s">
        <v>14</v>
      </c>
      <c r="K1611">
        <v>54</v>
      </c>
      <c r="L1611" t="s">
        <v>15</v>
      </c>
    </row>
    <row r="1612" spans="1:12">
      <c r="A1612" t="e">
        <f ca="1">E00251429606721</f>
        <v>#NAME?</v>
      </c>
      <c r="B1612">
        <v>161</v>
      </c>
      <c r="C1612" t="s">
        <v>349</v>
      </c>
      <c r="D1612" s="1">
        <v>42408</v>
      </c>
      <c r="F1612">
        <v>1</v>
      </c>
      <c r="G1612">
        <v>72690</v>
      </c>
      <c r="H1612" t="s">
        <v>363</v>
      </c>
      <c r="J1612" t="s">
        <v>14</v>
      </c>
      <c r="K1612">
        <v>55</v>
      </c>
      <c r="L1612" t="s">
        <v>15</v>
      </c>
    </row>
    <row r="1613" spans="1:12">
      <c r="A1613" t="e">
        <f ca="1">E00251533165621</f>
        <v>#NAME?</v>
      </c>
      <c r="B1613">
        <v>443</v>
      </c>
      <c r="C1613" t="s">
        <v>582</v>
      </c>
      <c r="D1613" s="1">
        <v>42985</v>
      </c>
      <c r="F1613">
        <v>2</v>
      </c>
      <c r="G1613">
        <v>72690</v>
      </c>
      <c r="H1613" t="s">
        <v>363</v>
      </c>
      <c r="J1613" t="s">
        <v>14</v>
      </c>
      <c r="K1613">
        <v>56</v>
      </c>
      <c r="L1613" t="s">
        <v>15</v>
      </c>
    </row>
    <row r="1614" spans="1:12">
      <c r="A1614" t="e">
        <f ca="1">E00251533165621</f>
        <v>#NAME?</v>
      </c>
      <c r="B1614">
        <v>746</v>
      </c>
      <c r="C1614" t="s">
        <v>527</v>
      </c>
      <c r="D1614" s="1">
        <v>40914</v>
      </c>
      <c r="E1614">
        <v>0</v>
      </c>
      <c r="F1614">
        <v>1</v>
      </c>
      <c r="G1614">
        <v>72633</v>
      </c>
      <c r="H1614" t="s">
        <v>585</v>
      </c>
      <c r="J1614" t="s">
        <v>34</v>
      </c>
      <c r="K1614">
        <v>51</v>
      </c>
      <c r="L1614" t="s">
        <v>15</v>
      </c>
    </row>
    <row r="1615" spans="1:12">
      <c r="A1615" t="e">
        <f ca="1">E00251713751121</f>
        <v>#NAME?</v>
      </c>
      <c r="B1615">
        <v>158</v>
      </c>
      <c r="C1615" t="s">
        <v>586</v>
      </c>
      <c r="D1615" s="1">
        <v>41535</v>
      </c>
      <c r="F1615">
        <v>1</v>
      </c>
      <c r="G1615">
        <v>73730</v>
      </c>
      <c r="H1615" t="s">
        <v>266</v>
      </c>
      <c r="J1615" t="s">
        <v>14</v>
      </c>
      <c r="K1615">
        <v>40</v>
      </c>
      <c r="L1615" t="s">
        <v>15</v>
      </c>
    </row>
    <row r="1616" spans="1:12">
      <c r="A1616" t="e">
        <f ca="1">E00251713751121</f>
        <v>#NAME?</v>
      </c>
      <c r="B1616">
        <v>158</v>
      </c>
      <c r="C1616" t="s">
        <v>586</v>
      </c>
      <c r="D1616" s="1">
        <v>41830</v>
      </c>
      <c r="F1616">
        <v>2</v>
      </c>
      <c r="G1616">
        <v>38420</v>
      </c>
      <c r="H1616" t="s">
        <v>587</v>
      </c>
      <c r="J1616" t="s">
        <v>14</v>
      </c>
      <c r="K1616">
        <v>41</v>
      </c>
      <c r="L1616" t="s">
        <v>15</v>
      </c>
    </row>
    <row r="1617" spans="1:12">
      <c r="A1617" t="e">
        <f ca="1">E00251713751121</f>
        <v>#NAME?</v>
      </c>
      <c r="B1617">
        <v>158</v>
      </c>
      <c r="C1617" t="s">
        <v>586</v>
      </c>
      <c r="D1617" s="1">
        <v>42628</v>
      </c>
      <c r="F1617">
        <v>1</v>
      </c>
      <c r="G1617">
        <v>30720</v>
      </c>
      <c r="H1617" t="s">
        <v>588</v>
      </c>
      <c r="J1617" t="s">
        <v>14</v>
      </c>
      <c r="K1617">
        <v>43</v>
      </c>
      <c r="L1617" t="s">
        <v>15</v>
      </c>
    </row>
    <row r="1618" spans="1:12">
      <c r="A1618" t="e">
        <f ca="1">E00251533061921</f>
        <v>#NAME?</v>
      </c>
      <c r="B1618">
        <v>1028</v>
      </c>
      <c r="C1618" t="s">
        <v>127</v>
      </c>
      <c r="D1618" s="1">
        <v>41640</v>
      </c>
      <c r="F1618">
        <v>1</v>
      </c>
      <c r="G1618">
        <v>78701</v>
      </c>
      <c r="H1618" t="s">
        <v>355</v>
      </c>
      <c r="I1618" t="s">
        <v>127</v>
      </c>
      <c r="J1618" t="s">
        <v>57</v>
      </c>
      <c r="K1618">
        <v>46</v>
      </c>
      <c r="L1618" t="s">
        <v>22</v>
      </c>
    </row>
    <row r="1619" spans="1:12">
      <c r="A1619" t="e">
        <f ca="1">E00251533165621</f>
        <v>#NAME?</v>
      </c>
      <c r="B1619">
        <v>443</v>
      </c>
      <c r="C1619" t="s">
        <v>582</v>
      </c>
      <c r="D1619" s="1">
        <v>41324</v>
      </c>
      <c r="F1619">
        <v>1</v>
      </c>
      <c r="G1619">
        <v>1739</v>
      </c>
      <c r="H1619" t="s">
        <v>286</v>
      </c>
      <c r="J1619" t="s">
        <v>14</v>
      </c>
      <c r="K1619">
        <v>52</v>
      </c>
      <c r="L1619" t="s">
        <v>15</v>
      </c>
    </row>
    <row r="1620" spans="1:12">
      <c r="A1620" t="e">
        <f ca="1">E00251533165621</f>
        <v>#NAME?</v>
      </c>
      <c r="B1620">
        <v>443</v>
      </c>
      <c r="C1620" t="s">
        <v>582</v>
      </c>
      <c r="D1620" s="1">
        <v>42667</v>
      </c>
      <c r="F1620">
        <v>1</v>
      </c>
      <c r="G1620">
        <v>1739</v>
      </c>
      <c r="H1620" t="s">
        <v>110</v>
      </c>
      <c r="J1620" t="s">
        <v>14</v>
      </c>
      <c r="K1620">
        <v>56</v>
      </c>
      <c r="L1620" t="s">
        <v>15</v>
      </c>
    </row>
    <row r="1621" spans="1:12">
      <c r="A1621" t="e">
        <f ca="1">E00251532302721</f>
        <v>#NAME?</v>
      </c>
      <c r="B1621">
        <v>451</v>
      </c>
      <c r="C1621" t="s">
        <v>102</v>
      </c>
      <c r="D1621" s="1">
        <v>42181</v>
      </c>
      <c r="F1621">
        <v>1</v>
      </c>
      <c r="G1621">
        <v>73300</v>
      </c>
      <c r="H1621" t="s">
        <v>86</v>
      </c>
      <c r="J1621" t="s">
        <v>14</v>
      </c>
      <c r="K1621">
        <v>53</v>
      </c>
      <c r="L1621" t="s">
        <v>15</v>
      </c>
    </row>
    <row r="1622" spans="1:12">
      <c r="A1622" t="e">
        <f ca="1">E00251533165621</f>
        <v>#NAME?</v>
      </c>
      <c r="B1622">
        <v>746</v>
      </c>
      <c r="C1622" t="s">
        <v>527</v>
      </c>
      <c r="D1622" s="1">
        <v>42388</v>
      </c>
      <c r="E1622">
        <v>0</v>
      </c>
      <c r="F1622">
        <v>1</v>
      </c>
      <c r="G1622">
        <v>17331</v>
      </c>
      <c r="H1622" t="s">
        <v>589</v>
      </c>
      <c r="J1622" t="s">
        <v>34</v>
      </c>
      <c r="K1622">
        <v>55</v>
      </c>
      <c r="L1622" t="s">
        <v>15</v>
      </c>
    </row>
    <row r="1623" spans="1:12">
      <c r="A1623" t="e">
        <f ca="1">E00251531500621</f>
        <v>#NAME?</v>
      </c>
      <c r="B1623">
        <v>702</v>
      </c>
      <c r="C1623" t="s">
        <v>293</v>
      </c>
      <c r="D1623" s="1">
        <v>41705</v>
      </c>
      <c r="F1623">
        <v>6</v>
      </c>
      <c r="G1623">
        <v>2724</v>
      </c>
      <c r="H1623" t="s">
        <v>73</v>
      </c>
      <c r="J1623" t="s">
        <v>14</v>
      </c>
      <c r="K1623">
        <v>50</v>
      </c>
      <c r="L1623" t="s">
        <v>15</v>
      </c>
    </row>
    <row r="1624" spans="1:12">
      <c r="A1624" t="e">
        <f ca="1">E00251430063721</f>
        <v>#NAME?</v>
      </c>
      <c r="B1624">
        <v>482</v>
      </c>
      <c r="C1624" t="s">
        <v>471</v>
      </c>
      <c r="D1624" s="1">
        <v>43097</v>
      </c>
      <c r="F1624">
        <v>1</v>
      </c>
      <c r="G1624">
        <v>5198</v>
      </c>
      <c r="H1624" t="s">
        <v>200</v>
      </c>
      <c r="J1624" t="s">
        <v>14</v>
      </c>
      <c r="K1624">
        <v>56</v>
      </c>
      <c r="L1624" t="s">
        <v>15</v>
      </c>
    </row>
    <row r="1625" spans="1:12">
      <c r="A1625" t="e">
        <f ca="1">E00251531500621</f>
        <v>#NAME?</v>
      </c>
      <c r="B1625">
        <v>702</v>
      </c>
      <c r="C1625" t="s">
        <v>293</v>
      </c>
      <c r="D1625" s="1">
        <v>41824</v>
      </c>
      <c r="F1625">
        <v>1</v>
      </c>
      <c r="G1625">
        <v>3699</v>
      </c>
      <c r="H1625" t="s">
        <v>149</v>
      </c>
      <c r="J1625" t="s">
        <v>14</v>
      </c>
      <c r="K1625">
        <v>50</v>
      </c>
      <c r="L1625" t="s">
        <v>15</v>
      </c>
    </row>
    <row r="1626" spans="1:12">
      <c r="A1626" t="e">
        <f ca="1">E00251532618221</f>
        <v>#NAME?</v>
      </c>
      <c r="B1626">
        <v>457</v>
      </c>
      <c r="C1626" t="s">
        <v>137</v>
      </c>
      <c r="D1626" s="1">
        <v>41549</v>
      </c>
      <c r="F1626">
        <v>1</v>
      </c>
      <c r="G1626">
        <v>30000</v>
      </c>
      <c r="H1626" t="s">
        <v>144</v>
      </c>
      <c r="J1626" t="s">
        <v>14</v>
      </c>
      <c r="K1626">
        <v>60</v>
      </c>
      <c r="L1626" t="s">
        <v>15</v>
      </c>
    </row>
    <row r="1627" spans="1:12">
      <c r="A1627" t="e">
        <f ca="1">E00251429350021</f>
        <v>#NAME?</v>
      </c>
      <c r="B1627">
        <v>278</v>
      </c>
      <c r="C1627" t="s">
        <v>222</v>
      </c>
      <c r="D1627" s="1">
        <v>42034</v>
      </c>
      <c r="F1627">
        <v>5</v>
      </c>
      <c r="G1627">
        <v>72743</v>
      </c>
      <c r="H1627" t="s">
        <v>155</v>
      </c>
      <c r="J1627" t="s">
        <v>14</v>
      </c>
      <c r="K1627">
        <v>64</v>
      </c>
      <c r="L1627" t="s">
        <v>15</v>
      </c>
    </row>
    <row r="1628" spans="1:12">
      <c r="A1628" t="e">
        <f ca="1">E00251531500621</f>
        <v>#NAME?</v>
      </c>
      <c r="B1628">
        <v>703</v>
      </c>
      <c r="C1628" t="s">
        <v>305</v>
      </c>
      <c r="D1628" s="1">
        <v>41653</v>
      </c>
      <c r="F1628">
        <v>6</v>
      </c>
      <c r="G1628">
        <v>2724</v>
      </c>
      <c r="H1628" t="s">
        <v>73</v>
      </c>
      <c r="J1628" t="s">
        <v>14</v>
      </c>
      <c r="K1628">
        <v>50</v>
      </c>
      <c r="L1628" t="s">
        <v>15</v>
      </c>
    </row>
    <row r="1629" spans="1:12">
      <c r="A1629" t="e">
        <f ca="1">E00251531500621</f>
        <v>#NAME?</v>
      </c>
      <c r="B1629">
        <v>703</v>
      </c>
      <c r="C1629" t="s">
        <v>305</v>
      </c>
      <c r="D1629" s="1">
        <v>41837</v>
      </c>
      <c r="F1629">
        <v>3</v>
      </c>
      <c r="G1629">
        <v>3051</v>
      </c>
      <c r="H1629" t="s">
        <v>13</v>
      </c>
      <c r="J1629" t="s">
        <v>14</v>
      </c>
      <c r="K1629">
        <v>50</v>
      </c>
      <c r="L1629" t="s">
        <v>15</v>
      </c>
    </row>
    <row r="1630" spans="1:12">
      <c r="A1630" t="e">
        <f ca="1">E00251531500621</f>
        <v>#NAME?</v>
      </c>
      <c r="B1630">
        <v>703</v>
      </c>
      <c r="C1630" t="s">
        <v>305</v>
      </c>
      <c r="D1630" s="1">
        <v>42507</v>
      </c>
      <c r="F1630">
        <v>5</v>
      </c>
      <c r="G1630">
        <v>7061</v>
      </c>
      <c r="H1630" t="s">
        <v>408</v>
      </c>
      <c r="J1630" t="s">
        <v>14</v>
      </c>
      <c r="K1630">
        <v>52</v>
      </c>
      <c r="L1630" t="s">
        <v>15</v>
      </c>
    </row>
    <row r="1631" spans="1:12">
      <c r="A1631" t="e">
        <f ca="1">E00251531500621</f>
        <v>#NAME?</v>
      </c>
      <c r="B1631">
        <v>703</v>
      </c>
      <c r="C1631" t="s">
        <v>305</v>
      </c>
      <c r="D1631" s="1">
        <v>42643</v>
      </c>
      <c r="F1631">
        <v>5</v>
      </c>
      <c r="G1631">
        <v>7061</v>
      </c>
      <c r="H1631" t="s">
        <v>408</v>
      </c>
      <c r="J1631" t="s">
        <v>14</v>
      </c>
      <c r="K1631">
        <v>52</v>
      </c>
      <c r="L1631" t="s">
        <v>15</v>
      </c>
    </row>
    <row r="1632" spans="1:12">
      <c r="A1632" t="e">
        <f ca="1">E00251531500621</f>
        <v>#NAME?</v>
      </c>
      <c r="B1632">
        <v>703</v>
      </c>
      <c r="C1632" t="s">
        <v>305</v>
      </c>
      <c r="D1632" s="1">
        <v>42929</v>
      </c>
      <c r="F1632">
        <v>6</v>
      </c>
      <c r="G1632">
        <v>6278</v>
      </c>
      <c r="H1632" t="s">
        <v>554</v>
      </c>
      <c r="J1632" t="s">
        <v>14</v>
      </c>
      <c r="K1632">
        <v>53</v>
      </c>
      <c r="L1632" t="s">
        <v>15</v>
      </c>
    </row>
    <row r="1633" spans="1:12">
      <c r="A1633" t="e">
        <f ca="1">E00251527013921</f>
        <v>#NAME?</v>
      </c>
      <c r="B1633">
        <v>11</v>
      </c>
      <c r="C1633" t="s">
        <v>245</v>
      </c>
      <c r="D1633" s="1">
        <v>40960</v>
      </c>
      <c r="F1633">
        <v>1</v>
      </c>
      <c r="G1633">
        <v>6262</v>
      </c>
      <c r="H1633" t="s">
        <v>590</v>
      </c>
      <c r="J1633" t="s">
        <v>14</v>
      </c>
      <c r="K1633">
        <v>45</v>
      </c>
      <c r="L1633" t="s">
        <v>15</v>
      </c>
    </row>
    <row r="1634" spans="1:12">
      <c r="A1634" t="e">
        <f ca="1">E00251531961821</f>
        <v>#NAME?</v>
      </c>
      <c r="B1634">
        <v>498</v>
      </c>
      <c r="C1634" t="s">
        <v>591</v>
      </c>
      <c r="D1634" s="1">
        <v>41331</v>
      </c>
      <c r="F1634">
        <v>2</v>
      </c>
      <c r="G1634">
        <v>4019</v>
      </c>
      <c r="H1634" t="s">
        <v>26</v>
      </c>
      <c r="J1634" t="s">
        <v>14</v>
      </c>
      <c r="K1634">
        <v>58</v>
      </c>
      <c r="L1634" t="s">
        <v>15</v>
      </c>
    </row>
    <row r="1635" spans="1:12">
      <c r="A1635" t="e">
        <f ca="1">E00251531961821</f>
        <v>#NAME?</v>
      </c>
      <c r="B1635">
        <v>498</v>
      </c>
      <c r="C1635" t="s">
        <v>591</v>
      </c>
      <c r="D1635" s="1">
        <v>42044</v>
      </c>
      <c r="F1635">
        <v>1</v>
      </c>
      <c r="G1635">
        <v>49390</v>
      </c>
      <c r="H1635" t="s">
        <v>59</v>
      </c>
      <c r="J1635" t="s">
        <v>14</v>
      </c>
      <c r="K1635">
        <v>60</v>
      </c>
      <c r="L1635" t="s">
        <v>15</v>
      </c>
    </row>
    <row r="1636" spans="1:12">
      <c r="A1636" t="e">
        <f ca="1">E00251513365321</f>
        <v>#NAME?</v>
      </c>
      <c r="B1636">
        <v>148</v>
      </c>
      <c r="C1636" t="s">
        <v>318</v>
      </c>
      <c r="D1636" s="1">
        <v>42269</v>
      </c>
      <c r="F1636">
        <v>1</v>
      </c>
      <c r="G1636">
        <v>7880</v>
      </c>
      <c r="H1636" t="s">
        <v>213</v>
      </c>
      <c r="I1636" t="s">
        <v>56</v>
      </c>
      <c r="J1636" t="s">
        <v>57</v>
      </c>
      <c r="K1636">
        <v>41</v>
      </c>
      <c r="L1636" t="s">
        <v>22</v>
      </c>
    </row>
    <row r="1637" spans="1:12">
      <c r="A1637" t="e">
        <f ca="1">E00251424801221</f>
        <v>#NAME?</v>
      </c>
      <c r="B1637">
        <v>108</v>
      </c>
      <c r="C1637" t="s">
        <v>481</v>
      </c>
      <c r="D1637" s="1">
        <v>41113</v>
      </c>
      <c r="F1637">
        <v>2</v>
      </c>
      <c r="G1637">
        <v>7862</v>
      </c>
      <c r="H1637" t="s">
        <v>27</v>
      </c>
      <c r="J1637" t="s">
        <v>14</v>
      </c>
      <c r="K1637">
        <v>48</v>
      </c>
      <c r="L1637" t="s">
        <v>22</v>
      </c>
    </row>
    <row r="1638" spans="1:12">
      <c r="A1638" t="e">
        <f ca="1">E00251532303421</f>
        <v>#NAME?</v>
      </c>
      <c r="B1638">
        <v>452</v>
      </c>
      <c r="C1638" t="s">
        <v>592</v>
      </c>
      <c r="D1638" s="1">
        <v>41298</v>
      </c>
      <c r="F1638">
        <v>1</v>
      </c>
      <c r="G1638">
        <v>52340</v>
      </c>
      <c r="H1638" t="s">
        <v>593</v>
      </c>
      <c r="J1638" t="s">
        <v>14</v>
      </c>
      <c r="K1638">
        <v>48</v>
      </c>
      <c r="L1638" t="s">
        <v>15</v>
      </c>
    </row>
    <row r="1639" spans="1:12">
      <c r="A1639" t="e">
        <f ca="1">E00251532303421</f>
        <v>#NAME?</v>
      </c>
      <c r="B1639">
        <v>452</v>
      </c>
      <c r="C1639" t="s">
        <v>592</v>
      </c>
      <c r="D1639" s="1">
        <v>41430</v>
      </c>
      <c r="F1639">
        <v>1</v>
      </c>
      <c r="G1639">
        <v>52340</v>
      </c>
      <c r="H1639" t="s">
        <v>593</v>
      </c>
      <c r="J1639" t="s">
        <v>14</v>
      </c>
      <c r="K1639">
        <v>48</v>
      </c>
      <c r="L1639" t="s">
        <v>15</v>
      </c>
    </row>
    <row r="1640" spans="1:12">
      <c r="A1640" t="e">
        <f ca="1">E00251418164121</f>
        <v>#NAME?</v>
      </c>
      <c r="B1640">
        <v>1929</v>
      </c>
      <c r="C1640" t="s">
        <v>195</v>
      </c>
      <c r="D1640" s="1">
        <v>42793</v>
      </c>
      <c r="F1640">
        <v>6</v>
      </c>
      <c r="G1640">
        <v>6929</v>
      </c>
      <c r="H1640" t="s">
        <v>36</v>
      </c>
      <c r="J1640" t="s">
        <v>14</v>
      </c>
      <c r="K1640">
        <v>67</v>
      </c>
      <c r="L1640" t="s">
        <v>15</v>
      </c>
    </row>
    <row r="1641" spans="1:12">
      <c r="A1641" t="e">
        <f ca="1">E00251711670221</f>
        <v>#NAME?</v>
      </c>
      <c r="B1641">
        <v>11</v>
      </c>
      <c r="C1641" t="s">
        <v>245</v>
      </c>
      <c r="D1641" s="1">
        <v>41127</v>
      </c>
      <c r="F1641">
        <v>3</v>
      </c>
      <c r="G1641">
        <v>4019</v>
      </c>
      <c r="H1641" t="s">
        <v>26</v>
      </c>
      <c r="J1641" t="s">
        <v>14</v>
      </c>
      <c r="K1641">
        <v>48</v>
      </c>
      <c r="L1641" t="s">
        <v>15</v>
      </c>
    </row>
    <row r="1642" spans="1:12">
      <c r="A1642" t="e">
        <f ca="1">E00251424801221</f>
        <v>#NAME?</v>
      </c>
      <c r="B1642">
        <v>108</v>
      </c>
      <c r="C1642" t="s">
        <v>481</v>
      </c>
      <c r="D1642" s="1">
        <v>42110</v>
      </c>
      <c r="F1642">
        <v>1</v>
      </c>
      <c r="G1642">
        <v>7202</v>
      </c>
      <c r="H1642" t="s">
        <v>594</v>
      </c>
      <c r="J1642" t="s">
        <v>14</v>
      </c>
      <c r="K1642">
        <v>51</v>
      </c>
      <c r="L1642" t="s">
        <v>15</v>
      </c>
    </row>
    <row r="1643" spans="1:12">
      <c r="A1643" t="e">
        <f ca="1">E00251418164121</f>
        <v>#NAME?</v>
      </c>
      <c r="B1643">
        <v>1929</v>
      </c>
      <c r="C1643" t="s">
        <v>195</v>
      </c>
      <c r="D1643" s="1">
        <v>42314</v>
      </c>
      <c r="F1643">
        <v>3</v>
      </c>
      <c r="G1643">
        <v>1739</v>
      </c>
      <c r="H1643" t="s">
        <v>110</v>
      </c>
      <c r="J1643" t="s">
        <v>14</v>
      </c>
      <c r="K1643">
        <v>66</v>
      </c>
      <c r="L1643" t="s">
        <v>15</v>
      </c>
    </row>
    <row r="1644" spans="1:12">
      <c r="A1644" t="e">
        <f ca="1">E00251418164121</f>
        <v>#NAME?</v>
      </c>
      <c r="B1644">
        <v>1929</v>
      </c>
      <c r="C1644" t="s">
        <v>195</v>
      </c>
      <c r="D1644" s="1">
        <v>42453</v>
      </c>
      <c r="F1644">
        <v>1</v>
      </c>
      <c r="G1644">
        <v>4019</v>
      </c>
      <c r="H1644" t="s">
        <v>26</v>
      </c>
      <c r="J1644" t="s">
        <v>14</v>
      </c>
      <c r="K1644">
        <v>66</v>
      </c>
      <c r="L1644" t="s">
        <v>15</v>
      </c>
    </row>
    <row r="1645" spans="1:12">
      <c r="A1645" t="e">
        <f ca="1">E00251418164121</f>
        <v>#NAME?</v>
      </c>
      <c r="B1645">
        <v>1929</v>
      </c>
      <c r="C1645" t="s">
        <v>195</v>
      </c>
      <c r="D1645" s="1">
        <v>42453</v>
      </c>
      <c r="F1645">
        <v>5</v>
      </c>
      <c r="G1645">
        <v>27800</v>
      </c>
      <c r="H1645" t="s">
        <v>145</v>
      </c>
      <c r="J1645" t="s">
        <v>14</v>
      </c>
      <c r="K1645">
        <v>66</v>
      </c>
      <c r="L1645" t="s">
        <v>15</v>
      </c>
    </row>
    <row r="1646" spans="1:12">
      <c r="A1646" t="e">
        <f ca="1">E00251418164121</f>
        <v>#NAME?</v>
      </c>
      <c r="B1646">
        <v>1929</v>
      </c>
      <c r="C1646" t="s">
        <v>195</v>
      </c>
      <c r="D1646" s="1">
        <v>42746</v>
      </c>
      <c r="F1646">
        <v>6</v>
      </c>
      <c r="G1646">
        <v>69010</v>
      </c>
      <c r="H1646" t="s">
        <v>294</v>
      </c>
      <c r="J1646" t="s">
        <v>14</v>
      </c>
      <c r="K1646">
        <v>67</v>
      </c>
      <c r="L1646" t="s">
        <v>15</v>
      </c>
    </row>
    <row r="1647" spans="1:12">
      <c r="A1647" t="e">
        <f ca="1">E00251418164121</f>
        <v>#NAME?</v>
      </c>
      <c r="B1647">
        <v>1929</v>
      </c>
      <c r="C1647" t="s">
        <v>195</v>
      </c>
      <c r="D1647" s="1">
        <v>42884</v>
      </c>
      <c r="F1647">
        <v>2</v>
      </c>
      <c r="G1647">
        <v>1739</v>
      </c>
      <c r="H1647" t="s">
        <v>110</v>
      </c>
      <c r="J1647" t="s">
        <v>14</v>
      </c>
      <c r="K1647">
        <v>67</v>
      </c>
      <c r="L1647" t="s">
        <v>15</v>
      </c>
    </row>
    <row r="1648" spans="1:12">
      <c r="A1648" t="e">
        <f ca="1">E00251513365321</f>
        <v>#NAME?</v>
      </c>
      <c r="B1648">
        <v>193</v>
      </c>
      <c r="C1648" t="s">
        <v>247</v>
      </c>
      <c r="D1648" s="1">
        <v>41957</v>
      </c>
      <c r="F1648">
        <v>1</v>
      </c>
      <c r="G1648">
        <v>6299</v>
      </c>
      <c r="H1648" t="s">
        <v>488</v>
      </c>
      <c r="J1648" t="s">
        <v>14</v>
      </c>
      <c r="K1648">
        <v>40</v>
      </c>
      <c r="L1648" t="s">
        <v>15</v>
      </c>
    </row>
    <row r="1649" spans="1:12">
      <c r="A1649" t="e">
        <f ca="1">E00251616967721</f>
        <v>#NAME?</v>
      </c>
      <c r="B1649">
        <v>701</v>
      </c>
      <c r="C1649" t="s">
        <v>72</v>
      </c>
      <c r="D1649" s="1">
        <v>41338</v>
      </c>
      <c r="F1649">
        <v>1</v>
      </c>
      <c r="G1649">
        <v>463</v>
      </c>
      <c r="H1649" t="s">
        <v>259</v>
      </c>
      <c r="J1649" t="s">
        <v>14</v>
      </c>
      <c r="K1649">
        <v>44</v>
      </c>
      <c r="L1649" t="s">
        <v>15</v>
      </c>
    </row>
    <row r="1650" spans="1:12">
      <c r="A1650" t="e">
        <f ca="1">E00251616967721</f>
        <v>#NAME?</v>
      </c>
      <c r="B1650">
        <v>701</v>
      </c>
      <c r="C1650" t="s">
        <v>72</v>
      </c>
      <c r="D1650" s="1">
        <v>41710</v>
      </c>
      <c r="F1650">
        <v>1</v>
      </c>
      <c r="G1650">
        <v>463</v>
      </c>
      <c r="H1650" t="s">
        <v>259</v>
      </c>
      <c r="J1650" t="s">
        <v>14</v>
      </c>
      <c r="K1650">
        <v>45</v>
      </c>
      <c r="L1650" t="s">
        <v>15</v>
      </c>
    </row>
    <row r="1651" spans="1:12">
      <c r="A1651" t="e">
        <f ca="1">E00251616967721</f>
        <v>#NAME?</v>
      </c>
      <c r="B1651">
        <v>701</v>
      </c>
      <c r="C1651" t="s">
        <v>72</v>
      </c>
      <c r="D1651" s="1">
        <v>42626</v>
      </c>
      <c r="F1651">
        <v>6</v>
      </c>
      <c r="G1651">
        <v>2889</v>
      </c>
      <c r="H1651" t="s">
        <v>595</v>
      </c>
      <c r="J1651" t="s">
        <v>14</v>
      </c>
      <c r="K1651">
        <v>47</v>
      </c>
      <c r="L1651" t="s">
        <v>15</v>
      </c>
    </row>
    <row r="1652" spans="1:12">
      <c r="A1652" t="e">
        <f ca="1">E00251418164121</f>
        <v>#NAME?</v>
      </c>
      <c r="B1652">
        <v>1929</v>
      </c>
      <c r="C1652" t="s">
        <v>195</v>
      </c>
      <c r="D1652" s="1">
        <v>42691</v>
      </c>
      <c r="F1652">
        <v>5</v>
      </c>
      <c r="G1652">
        <v>6929</v>
      </c>
      <c r="H1652" t="s">
        <v>36</v>
      </c>
      <c r="J1652" t="s">
        <v>14</v>
      </c>
      <c r="K1652">
        <v>67</v>
      </c>
      <c r="L1652" t="s">
        <v>15</v>
      </c>
    </row>
    <row r="1653" spans="1:12">
      <c r="A1653" t="e">
        <f ca="1">E00251418164121</f>
        <v>#NAME?</v>
      </c>
      <c r="B1653">
        <v>1929</v>
      </c>
      <c r="C1653" t="s">
        <v>195</v>
      </c>
      <c r="D1653" s="1">
        <v>42453</v>
      </c>
      <c r="F1653">
        <v>3</v>
      </c>
      <c r="G1653">
        <v>2724</v>
      </c>
      <c r="H1653" t="s">
        <v>73</v>
      </c>
      <c r="J1653" t="s">
        <v>14</v>
      </c>
      <c r="K1653">
        <v>66</v>
      </c>
      <c r="L1653" t="s">
        <v>15</v>
      </c>
    </row>
    <row r="1654" spans="1:12">
      <c r="A1654" t="e">
        <f ca="1">E00251418164121</f>
        <v>#NAME?</v>
      </c>
      <c r="B1654">
        <v>1929</v>
      </c>
      <c r="C1654" t="s">
        <v>195</v>
      </c>
      <c r="D1654" s="1">
        <v>42766</v>
      </c>
      <c r="F1654">
        <v>2</v>
      </c>
      <c r="G1654">
        <v>2724</v>
      </c>
      <c r="H1654" t="s">
        <v>73</v>
      </c>
      <c r="J1654" t="s">
        <v>14</v>
      </c>
      <c r="K1654">
        <v>67</v>
      </c>
      <c r="L1654" t="s">
        <v>15</v>
      </c>
    </row>
    <row r="1655" spans="1:12">
      <c r="A1655" t="e">
        <f ca="1">E00251513365321</f>
        <v>#NAME?</v>
      </c>
      <c r="B1655">
        <v>193</v>
      </c>
      <c r="C1655" t="s">
        <v>247</v>
      </c>
      <c r="D1655" s="1">
        <v>43084</v>
      </c>
      <c r="F1655">
        <v>2</v>
      </c>
      <c r="G1655">
        <v>6179</v>
      </c>
      <c r="H1655" t="s">
        <v>596</v>
      </c>
      <c r="J1655" t="s">
        <v>14</v>
      </c>
      <c r="K1655">
        <v>43</v>
      </c>
      <c r="L1655" t="s">
        <v>15</v>
      </c>
    </row>
    <row r="1656" spans="1:12">
      <c r="A1656" t="e">
        <f ca="1">E00251418164121</f>
        <v>#NAME?</v>
      </c>
      <c r="B1656">
        <v>1929</v>
      </c>
      <c r="C1656" t="s">
        <v>195</v>
      </c>
      <c r="D1656" s="1">
        <v>40959</v>
      </c>
      <c r="F1656">
        <v>1</v>
      </c>
      <c r="G1656">
        <v>4659</v>
      </c>
      <c r="H1656" t="s">
        <v>47</v>
      </c>
      <c r="J1656" t="s">
        <v>14</v>
      </c>
      <c r="K1656">
        <v>62</v>
      </c>
      <c r="L1656" t="s">
        <v>15</v>
      </c>
    </row>
    <row r="1657" spans="1:12">
      <c r="A1657" t="e">
        <f ca="1">E00251418164121</f>
        <v>#NAME?</v>
      </c>
      <c r="B1657">
        <v>1929</v>
      </c>
      <c r="C1657" t="s">
        <v>195</v>
      </c>
      <c r="D1657" s="1">
        <v>40983</v>
      </c>
      <c r="F1657">
        <v>1</v>
      </c>
      <c r="G1657">
        <v>2724</v>
      </c>
      <c r="H1657" t="s">
        <v>73</v>
      </c>
      <c r="J1657" t="s">
        <v>14</v>
      </c>
      <c r="K1657">
        <v>62</v>
      </c>
      <c r="L1657" t="s">
        <v>15</v>
      </c>
    </row>
    <row r="1658" spans="1:12">
      <c r="A1658" t="e">
        <f ca="1">E00251532063821</f>
        <v>#NAME?</v>
      </c>
      <c r="B1658">
        <v>490</v>
      </c>
      <c r="C1658" t="s">
        <v>158</v>
      </c>
      <c r="D1658" s="1">
        <v>43067</v>
      </c>
      <c r="F1658">
        <v>4</v>
      </c>
      <c r="G1658">
        <v>3051</v>
      </c>
      <c r="H1658" t="s">
        <v>13</v>
      </c>
      <c r="J1658" t="s">
        <v>14</v>
      </c>
      <c r="K1658">
        <v>56</v>
      </c>
      <c r="L1658" t="s">
        <v>15</v>
      </c>
    </row>
    <row r="1659" spans="1:12">
      <c r="A1659" t="e">
        <f ca="1">E00251532063821</f>
        <v>#NAME?</v>
      </c>
      <c r="B1659">
        <v>6046</v>
      </c>
      <c r="C1659" t="s">
        <v>98</v>
      </c>
      <c r="D1659" s="1">
        <v>42759</v>
      </c>
      <c r="E1659">
        <v>0</v>
      </c>
      <c r="F1659">
        <v>1</v>
      </c>
      <c r="G1659">
        <v>4550</v>
      </c>
      <c r="H1659" t="s">
        <v>597</v>
      </c>
      <c r="J1659" t="s">
        <v>34</v>
      </c>
      <c r="K1659">
        <v>56</v>
      </c>
      <c r="L1659" t="s">
        <v>15</v>
      </c>
    </row>
    <row r="1660" spans="1:12">
      <c r="A1660" t="e">
        <f t="shared" ref="A1660:A1665" ca="1" si="12">E00251418164121</f>
        <v>#NAME?</v>
      </c>
      <c r="B1660">
        <v>1929</v>
      </c>
      <c r="C1660" t="s">
        <v>195</v>
      </c>
      <c r="D1660" s="1">
        <v>41393</v>
      </c>
      <c r="F1660">
        <v>1</v>
      </c>
      <c r="G1660">
        <v>4019</v>
      </c>
      <c r="H1660" t="s">
        <v>26</v>
      </c>
      <c r="J1660" t="s">
        <v>14</v>
      </c>
      <c r="K1660">
        <v>63</v>
      </c>
      <c r="L1660" t="s">
        <v>15</v>
      </c>
    </row>
    <row r="1661" spans="1:12">
      <c r="A1661" t="e">
        <f t="shared" ca="1" si="12"/>
        <v>#NAME?</v>
      </c>
      <c r="B1661">
        <v>1929</v>
      </c>
      <c r="C1661" t="s">
        <v>195</v>
      </c>
      <c r="D1661" s="1">
        <v>42165</v>
      </c>
      <c r="F1661">
        <v>6</v>
      </c>
      <c r="G1661">
        <v>2724</v>
      </c>
      <c r="H1661" t="s">
        <v>73</v>
      </c>
      <c r="J1661" t="s">
        <v>14</v>
      </c>
      <c r="K1661">
        <v>65</v>
      </c>
      <c r="L1661" t="s">
        <v>15</v>
      </c>
    </row>
    <row r="1662" spans="1:12">
      <c r="A1662" t="e">
        <f t="shared" ca="1" si="12"/>
        <v>#NAME?</v>
      </c>
      <c r="B1662">
        <v>1929</v>
      </c>
      <c r="C1662" t="s">
        <v>195</v>
      </c>
      <c r="D1662" s="1">
        <v>42314</v>
      </c>
      <c r="F1662">
        <v>5</v>
      </c>
      <c r="G1662">
        <v>27800</v>
      </c>
      <c r="H1662" t="s">
        <v>145</v>
      </c>
      <c r="J1662" t="s">
        <v>14</v>
      </c>
      <c r="K1662">
        <v>66</v>
      </c>
      <c r="L1662" t="s">
        <v>15</v>
      </c>
    </row>
    <row r="1663" spans="1:12">
      <c r="A1663" t="e">
        <f t="shared" ca="1" si="12"/>
        <v>#NAME?</v>
      </c>
      <c r="B1663">
        <v>1929</v>
      </c>
      <c r="C1663" t="s">
        <v>195</v>
      </c>
      <c r="D1663" s="1">
        <v>42632</v>
      </c>
      <c r="F1663">
        <v>4</v>
      </c>
      <c r="G1663">
        <v>27800</v>
      </c>
      <c r="H1663" t="s">
        <v>145</v>
      </c>
      <c r="J1663" t="s">
        <v>14</v>
      </c>
      <c r="K1663">
        <v>67</v>
      </c>
      <c r="L1663" t="s">
        <v>15</v>
      </c>
    </row>
    <row r="1664" spans="1:12">
      <c r="A1664" t="e">
        <f t="shared" ca="1" si="12"/>
        <v>#NAME?</v>
      </c>
      <c r="B1664">
        <v>1929</v>
      </c>
      <c r="C1664" t="s">
        <v>195</v>
      </c>
      <c r="D1664" s="1">
        <v>42632</v>
      </c>
      <c r="F1664">
        <v>6</v>
      </c>
      <c r="G1664">
        <v>69010</v>
      </c>
      <c r="H1664" t="s">
        <v>294</v>
      </c>
      <c r="J1664" t="s">
        <v>14</v>
      </c>
      <c r="K1664">
        <v>67</v>
      </c>
      <c r="L1664" t="s">
        <v>15</v>
      </c>
    </row>
    <row r="1665" spans="1:12">
      <c r="A1665" t="e">
        <f t="shared" ca="1" si="12"/>
        <v>#NAME?</v>
      </c>
      <c r="B1665">
        <v>1929</v>
      </c>
      <c r="C1665" t="s">
        <v>195</v>
      </c>
      <c r="D1665" s="1">
        <v>42691</v>
      </c>
      <c r="F1665">
        <v>6</v>
      </c>
      <c r="G1665">
        <v>69010</v>
      </c>
      <c r="H1665" t="s">
        <v>294</v>
      </c>
      <c r="J1665" t="s">
        <v>14</v>
      </c>
      <c r="K1665">
        <v>67</v>
      </c>
      <c r="L1665" t="s">
        <v>15</v>
      </c>
    </row>
    <row r="1666" spans="1:12">
      <c r="A1666" t="e">
        <f ca="1">E00251417971821</f>
        <v>#NAME?</v>
      </c>
      <c r="B1666">
        <v>3527</v>
      </c>
      <c r="C1666" t="s">
        <v>598</v>
      </c>
      <c r="D1666" s="1">
        <v>42669</v>
      </c>
      <c r="F1666">
        <v>1</v>
      </c>
      <c r="G1666">
        <v>311</v>
      </c>
      <c r="H1666" t="s">
        <v>599</v>
      </c>
      <c r="J1666" t="s">
        <v>14</v>
      </c>
      <c r="K1666">
        <v>58</v>
      </c>
      <c r="L1666" t="s">
        <v>15</v>
      </c>
    </row>
    <row r="1667" spans="1:12">
      <c r="A1667" t="e">
        <f t="shared" ref="A1667:A1673" ca="1" si="13">E00251418164121</f>
        <v>#NAME?</v>
      </c>
      <c r="B1667">
        <v>1929</v>
      </c>
      <c r="C1667" t="s">
        <v>195</v>
      </c>
      <c r="D1667" s="1">
        <v>41031</v>
      </c>
      <c r="F1667">
        <v>2</v>
      </c>
      <c r="G1667">
        <v>69010</v>
      </c>
      <c r="H1667" t="s">
        <v>294</v>
      </c>
      <c r="J1667" t="s">
        <v>14</v>
      </c>
      <c r="K1667">
        <v>62</v>
      </c>
      <c r="L1667" t="s">
        <v>15</v>
      </c>
    </row>
    <row r="1668" spans="1:12">
      <c r="A1668" t="e">
        <f t="shared" ca="1" si="13"/>
        <v>#NAME?</v>
      </c>
      <c r="B1668">
        <v>1929</v>
      </c>
      <c r="C1668" t="s">
        <v>195</v>
      </c>
      <c r="D1668" s="1">
        <v>41337</v>
      </c>
      <c r="F1668">
        <v>1</v>
      </c>
      <c r="G1668">
        <v>5533</v>
      </c>
      <c r="H1668" t="s">
        <v>537</v>
      </c>
      <c r="J1668" t="s">
        <v>14</v>
      </c>
      <c r="K1668">
        <v>63</v>
      </c>
      <c r="L1668" t="s">
        <v>15</v>
      </c>
    </row>
    <row r="1669" spans="1:12">
      <c r="A1669" t="e">
        <f t="shared" ca="1" si="13"/>
        <v>#NAME?</v>
      </c>
      <c r="B1669">
        <v>1929</v>
      </c>
      <c r="C1669" t="s">
        <v>195</v>
      </c>
      <c r="D1669" s="1">
        <v>42306</v>
      </c>
      <c r="F1669">
        <v>4</v>
      </c>
      <c r="G1669">
        <v>2724</v>
      </c>
      <c r="H1669" t="s">
        <v>73</v>
      </c>
      <c r="J1669" t="s">
        <v>14</v>
      </c>
      <c r="K1669">
        <v>66</v>
      </c>
      <c r="L1669" t="s">
        <v>15</v>
      </c>
    </row>
    <row r="1670" spans="1:12">
      <c r="A1670" t="e">
        <f t="shared" ca="1" si="13"/>
        <v>#NAME?</v>
      </c>
      <c r="B1670">
        <v>1929</v>
      </c>
      <c r="C1670" t="s">
        <v>195</v>
      </c>
      <c r="D1670" s="1">
        <v>41485</v>
      </c>
      <c r="F1670">
        <v>1</v>
      </c>
      <c r="G1670">
        <v>27800</v>
      </c>
      <c r="H1670" t="s">
        <v>145</v>
      </c>
      <c r="J1670" t="s">
        <v>14</v>
      </c>
      <c r="K1670">
        <v>64</v>
      </c>
      <c r="L1670" t="s">
        <v>15</v>
      </c>
    </row>
    <row r="1671" spans="1:12">
      <c r="A1671" t="e">
        <f t="shared" ca="1" si="13"/>
        <v>#NAME?</v>
      </c>
      <c r="B1671">
        <v>1929</v>
      </c>
      <c r="C1671" t="s">
        <v>195</v>
      </c>
      <c r="D1671" s="1">
        <v>42165</v>
      </c>
      <c r="F1671">
        <v>5</v>
      </c>
      <c r="G1671">
        <v>1739</v>
      </c>
      <c r="H1671" t="s">
        <v>110</v>
      </c>
      <c r="J1671" t="s">
        <v>14</v>
      </c>
      <c r="K1671">
        <v>65</v>
      </c>
      <c r="L1671" t="s">
        <v>15</v>
      </c>
    </row>
    <row r="1672" spans="1:12">
      <c r="A1672" t="e">
        <f t="shared" ca="1" si="13"/>
        <v>#NAME?</v>
      </c>
      <c r="B1672">
        <v>1929</v>
      </c>
      <c r="C1672" t="s">
        <v>195</v>
      </c>
      <c r="D1672" s="1">
        <v>42306</v>
      </c>
      <c r="F1672">
        <v>1</v>
      </c>
      <c r="G1672">
        <v>4659</v>
      </c>
      <c r="H1672" t="s">
        <v>47</v>
      </c>
      <c r="J1672" t="s">
        <v>14</v>
      </c>
      <c r="K1672">
        <v>66</v>
      </c>
      <c r="L1672" t="s">
        <v>15</v>
      </c>
    </row>
    <row r="1673" spans="1:12">
      <c r="A1673" t="e">
        <f t="shared" ca="1" si="13"/>
        <v>#NAME?</v>
      </c>
      <c r="B1673">
        <v>1929</v>
      </c>
      <c r="C1673" t="s">
        <v>195</v>
      </c>
      <c r="D1673" s="1">
        <v>42306</v>
      </c>
      <c r="F1673">
        <v>6</v>
      </c>
      <c r="G1673">
        <v>6929</v>
      </c>
      <c r="H1673" t="s">
        <v>36</v>
      </c>
      <c r="J1673" t="s">
        <v>14</v>
      </c>
      <c r="K1673">
        <v>66</v>
      </c>
      <c r="L1673" t="s">
        <v>15</v>
      </c>
    </row>
    <row r="1674" spans="1:12">
      <c r="A1674" t="e">
        <f ca="1">E00251532063821</f>
        <v>#NAME?</v>
      </c>
      <c r="B1674">
        <v>490</v>
      </c>
      <c r="C1674" t="s">
        <v>158</v>
      </c>
      <c r="D1674" s="1">
        <v>41809</v>
      </c>
      <c r="F1674">
        <v>1</v>
      </c>
      <c r="G1674">
        <v>2729</v>
      </c>
      <c r="H1674" t="s">
        <v>115</v>
      </c>
      <c r="J1674" t="s">
        <v>14</v>
      </c>
      <c r="K1674">
        <v>53</v>
      </c>
      <c r="L1674" t="s">
        <v>15</v>
      </c>
    </row>
    <row r="1675" spans="1:12">
      <c r="A1675" t="e">
        <f ca="1">E00251513365321</f>
        <v>#NAME?</v>
      </c>
      <c r="B1675">
        <v>725</v>
      </c>
      <c r="C1675" t="s">
        <v>550</v>
      </c>
      <c r="D1675" s="1">
        <v>41655</v>
      </c>
      <c r="F1675">
        <v>1</v>
      </c>
      <c r="G1675">
        <v>7840</v>
      </c>
      <c r="H1675" t="s">
        <v>55</v>
      </c>
      <c r="I1675" t="s">
        <v>56</v>
      </c>
      <c r="J1675" t="s">
        <v>57</v>
      </c>
      <c r="K1675">
        <v>39</v>
      </c>
      <c r="L1675" t="s">
        <v>22</v>
      </c>
    </row>
    <row r="1676" spans="1:12">
      <c r="A1676" t="e">
        <f ca="1">E00251531371621</f>
        <v>#NAME?</v>
      </c>
      <c r="B1676">
        <v>116</v>
      </c>
      <c r="C1676" t="s">
        <v>600</v>
      </c>
      <c r="D1676" s="1">
        <v>42111</v>
      </c>
      <c r="F1676">
        <v>2</v>
      </c>
      <c r="G1676">
        <v>2809</v>
      </c>
      <c r="H1676" t="s">
        <v>90</v>
      </c>
      <c r="J1676" t="s">
        <v>14</v>
      </c>
      <c r="K1676">
        <v>61</v>
      </c>
      <c r="L1676" t="s">
        <v>15</v>
      </c>
    </row>
    <row r="1677" spans="1:12">
      <c r="A1677" t="e">
        <f ca="1">E00251531371621</f>
        <v>#NAME?</v>
      </c>
      <c r="B1677">
        <v>116</v>
      </c>
      <c r="C1677" t="s">
        <v>600</v>
      </c>
      <c r="D1677" s="1">
        <v>42563</v>
      </c>
      <c r="F1677">
        <v>2</v>
      </c>
      <c r="G1677">
        <v>4019</v>
      </c>
      <c r="H1677" t="s">
        <v>26</v>
      </c>
      <c r="J1677" t="s">
        <v>14</v>
      </c>
      <c r="K1677">
        <v>63</v>
      </c>
      <c r="L1677" t="s">
        <v>15</v>
      </c>
    </row>
    <row r="1678" spans="1:12">
      <c r="A1678" t="e">
        <f ca="1">E00251532063821</f>
        <v>#NAME?</v>
      </c>
      <c r="B1678">
        <v>490</v>
      </c>
      <c r="C1678" t="s">
        <v>158</v>
      </c>
      <c r="D1678" s="1">
        <v>41324</v>
      </c>
      <c r="F1678">
        <v>1</v>
      </c>
      <c r="G1678">
        <v>2729</v>
      </c>
      <c r="H1678" t="s">
        <v>115</v>
      </c>
      <c r="J1678" t="s">
        <v>14</v>
      </c>
      <c r="K1678">
        <v>52</v>
      </c>
      <c r="L1678" t="s">
        <v>15</v>
      </c>
    </row>
    <row r="1679" spans="1:12">
      <c r="A1679" t="e">
        <f ca="1">E00251518887521</f>
        <v>#NAME?</v>
      </c>
      <c r="B1679">
        <v>291</v>
      </c>
      <c r="C1679" t="s">
        <v>160</v>
      </c>
      <c r="D1679" s="1">
        <v>41969</v>
      </c>
      <c r="F1679">
        <v>3</v>
      </c>
      <c r="G1679">
        <v>7089</v>
      </c>
      <c r="H1679" t="s">
        <v>487</v>
      </c>
      <c r="J1679" t="s">
        <v>14</v>
      </c>
      <c r="K1679">
        <v>54</v>
      </c>
      <c r="L1679" t="s">
        <v>15</v>
      </c>
    </row>
    <row r="1680" spans="1:12">
      <c r="A1680" t="e">
        <f ca="1">E00251424801221</f>
        <v>#NAME?</v>
      </c>
      <c r="B1680">
        <v>108</v>
      </c>
      <c r="C1680" t="s">
        <v>481</v>
      </c>
      <c r="D1680" s="1">
        <v>42109</v>
      </c>
      <c r="F1680">
        <v>1</v>
      </c>
      <c r="G1680">
        <v>5589</v>
      </c>
      <c r="H1680" t="s">
        <v>152</v>
      </c>
      <c r="J1680" t="s">
        <v>14</v>
      </c>
      <c r="K1680">
        <v>51</v>
      </c>
      <c r="L1680" t="s">
        <v>15</v>
      </c>
    </row>
    <row r="1681" spans="1:12">
      <c r="A1681" t="e">
        <f ca="1">E00251418164121</f>
        <v>#NAME?</v>
      </c>
      <c r="B1681">
        <v>1929</v>
      </c>
      <c r="C1681" t="s">
        <v>195</v>
      </c>
      <c r="D1681" s="1">
        <v>42793</v>
      </c>
      <c r="F1681">
        <v>3</v>
      </c>
      <c r="G1681">
        <v>2724</v>
      </c>
      <c r="H1681" t="s">
        <v>73</v>
      </c>
      <c r="J1681" t="s">
        <v>14</v>
      </c>
      <c r="K1681">
        <v>67</v>
      </c>
      <c r="L1681" t="s">
        <v>15</v>
      </c>
    </row>
    <row r="1682" spans="1:12">
      <c r="A1682" t="e">
        <f ca="1">E00251418164121</f>
        <v>#NAME?</v>
      </c>
      <c r="B1682">
        <v>1929</v>
      </c>
      <c r="C1682" t="s">
        <v>195</v>
      </c>
      <c r="D1682" s="1">
        <v>42838</v>
      </c>
      <c r="F1682">
        <v>6</v>
      </c>
      <c r="G1682">
        <v>6929</v>
      </c>
      <c r="H1682" t="s">
        <v>36</v>
      </c>
      <c r="J1682" t="s">
        <v>14</v>
      </c>
      <c r="K1682">
        <v>67</v>
      </c>
      <c r="L1682" t="s">
        <v>15</v>
      </c>
    </row>
    <row r="1683" spans="1:12">
      <c r="A1683" t="e">
        <f ca="1">E00251616967721</f>
        <v>#NAME?</v>
      </c>
      <c r="B1683">
        <v>701</v>
      </c>
      <c r="C1683" t="s">
        <v>72</v>
      </c>
      <c r="D1683" s="1">
        <v>42425</v>
      </c>
      <c r="F1683">
        <v>6</v>
      </c>
      <c r="G1683">
        <v>2889</v>
      </c>
      <c r="H1683" t="s">
        <v>595</v>
      </c>
      <c r="J1683" t="s">
        <v>14</v>
      </c>
      <c r="K1683">
        <v>47</v>
      </c>
      <c r="L1683" t="s">
        <v>15</v>
      </c>
    </row>
    <row r="1684" spans="1:12">
      <c r="A1684" t="e">
        <f ca="1">E00251418164121</f>
        <v>#NAME?</v>
      </c>
      <c r="B1684">
        <v>1929</v>
      </c>
      <c r="C1684" t="s">
        <v>195</v>
      </c>
      <c r="D1684" s="1">
        <v>43018</v>
      </c>
      <c r="F1684">
        <v>2</v>
      </c>
      <c r="G1684">
        <v>4660</v>
      </c>
      <c r="H1684" t="s">
        <v>215</v>
      </c>
      <c r="J1684" t="s">
        <v>14</v>
      </c>
      <c r="K1684">
        <v>68</v>
      </c>
      <c r="L1684" t="s">
        <v>15</v>
      </c>
    </row>
    <row r="1685" spans="1:12">
      <c r="A1685" t="e">
        <f ca="1">E00251417971821</f>
        <v>#NAME?</v>
      </c>
      <c r="B1685">
        <v>3527</v>
      </c>
      <c r="C1685" t="s">
        <v>598</v>
      </c>
      <c r="D1685" s="1">
        <v>42961</v>
      </c>
      <c r="F1685">
        <v>3</v>
      </c>
      <c r="G1685">
        <v>2113</v>
      </c>
      <c r="H1685" t="s">
        <v>579</v>
      </c>
      <c r="J1685" t="s">
        <v>14</v>
      </c>
      <c r="K1685">
        <v>59</v>
      </c>
      <c r="L1685" t="s">
        <v>15</v>
      </c>
    </row>
    <row r="1686" spans="1:12">
      <c r="A1686" t="e">
        <f ca="1">E00251715820821</f>
        <v>#NAME?</v>
      </c>
      <c r="B1686">
        <v>490</v>
      </c>
      <c r="C1686" t="s">
        <v>158</v>
      </c>
      <c r="D1686" s="1">
        <v>41347</v>
      </c>
      <c r="F1686">
        <v>1</v>
      </c>
      <c r="G1686">
        <v>2859</v>
      </c>
      <c r="H1686" t="s">
        <v>362</v>
      </c>
      <c r="J1686" t="s">
        <v>14</v>
      </c>
      <c r="K1686">
        <v>54</v>
      </c>
      <c r="L1686" t="s">
        <v>15</v>
      </c>
    </row>
    <row r="1687" spans="1:12">
      <c r="A1687" t="e">
        <f ca="1">E00251716565521</f>
        <v>#NAME?</v>
      </c>
      <c r="B1687">
        <v>7504</v>
      </c>
      <c r="C1687" t="s">
        <v>162</v>
      </c>
      <c r="D1687" s="1">
        <v>42929</v>
      </c>
      <c r="F1687">
        <v>2</v>
      </c>
      <c r="G1687">
        <v>3051</v>
      </c>
      <c r="H1687" t="s">
        <v>13</v>
      </c>
      <c r="J1687" t="s">
        <v>14</v>
      </c>
      <c r="K1687">
        <v>58</v>
      </c>
      <c r="L1687" t="s">
        <v>15</v>
      </c>
    </row>
    <row r="1688" spans="1:12">
      <c r="A1688" t="e">
        <f ca="1">E00251417971821</f>
        <v>#NAME?</v>
      </c>
      <c r="B1688">
        <v>3527</v>
      </c>
      <c r="C1688" t="s">
        <v>598</v>
      </c>
      <c r="D1688" s="1">
        <v>41078</v>
      </c>
      <c r="F1688">
        <v>1</v>
      </c>
      <c r="G1688">
        <v>1129</v>
      </c>
      <c r="H1688" t="s">
        <v>601</v>
      </c>
      <c r="J1688" t="s">
        <v>14</v>
      </c>
      <c r="K1688">
        <v>54</v>
      </c>
      <c r="L1688" t="s">
        <v>15</v>
      </c>
    </row>
    <row r="1689" spans="1:12">
      <c r="A1689" t="e">
        <f ca="1">E00251417971821</f>
        <v>#NAME?</v>
      </c>
      <c r="B1689">
        <v>3527</v>
      </c>
      <c r="C1689" t="s">
        <v>598</v>
      </c>
      <c r="D1689" s="1">
        <v>42261</v>
      </c>
      <c r="F1689">
        <v>1</v>
      </c>
      <c r="G1689">
        <v>311</v>
      </c>
      <c r="H1689" t="s">
        <v>599</v>
      </c>
      <c r="J1689" t="s">
        <v>14</v>
      </c>
      <c r="K1689">
        <v>57</v>
      </c>
      <c r="L1689" t="s">
        <v>15</v>
      </c>
    </row>
    <row r="1690" spans="1:12">
      <c r="A1690" t="e">
        <f ca="1">E00251518887521</f>
        <v>#NAME?</v>
      </c>
      <c r="B1690">
        <v>291</v>
      </c>
      <c r="C1690" t="s">
        <v>160</v>
      </c>
      <c r="D1690" s="1">
        <v>41983</v>
      </c>
      <c r="F1690">
        <v>1</v>
      </c>
      <c r="G1690">
        <v>49390</v>
      </c>
      <c r="H1690" t="s">
        <v>59</v>
      </c>
      <c r="J1690" t="s">
        <v>14</v>
      </c>
      <c r="K1690">
        <v>54</v>
      </c>
      <c r="L1690" t="s">
        <v>15</v>
      </c>
    </row>
    <row r="1691" spans="1:12">
      <c r="A1691" t="e">
        <f ca="1">E00251417971821</f>
        <v>#NAME?</v>
      </c>
      <c r="B1691">
        <v>3527</v>
      </c>
      <c r="C1691" t="s">
        <v>598</v>
      </c>
      <c r="D1691" s="1">
        <v>41774</v>
      </c>
      <c r="F1691">
        <v>1</v>
      </c>
      <c r="G1691">
        <v>118</v>
      </c>
      <c r="H1691" t="s">
        <v>602</v>
      </c>
      <c r="J1691" t="s">
        <v>14</v>
      </c>
      <c r="K1691">
        <v>56</v>
      </c>
      <c r="L1691" t="s">
        <v>15</v>
      </c>
    </row>
    <row r="1692" spans="1:12">
      <c r="A1692" t="e">
        <f ca="1">E00251711670221</f>
        <v>#NAME?</v>
      </c>
      <c r="B1692">
        <v>11</v>
      </c>
      <c r="C1692" t="s">
        <v>245</v>
      </c>
      <c r="D1692" s="1">
        <v>41164</v>
      </c>
      <c r="F1692">
        <v>1</v>
      </c>
      <c r="G1692">
        <v>71940</v>
      </c>
      <c r="H1692" t="s">
        <v>135</v>
      </c>
      <c r="J1692" t="s">
        <v>14</v>
      </c>
      <c r="K1692">
        <v>48</v>
      </c>
      <c r="L1692" t="s">
        <v>15</v>
      </c>
    </row>
    <row r="1693" spans="1:12">
      <c r="A1693" t="e">
        <f ca="1">E00251432151321</f>
        <v>#NAME?</v>
      </c>
      <c r="B1693">
        <v>494</v>
      </c>
      <c r="C1693" t="s">
        <v>63</v>
      </c>
      <c r="D1693" s="1">
        <v>41355</v>
      </c>
      <c r="F1693">
        <v>1</v>
      </c>
      <c r="G1693">
        <v>2809</v>
      </c>
      <c r="H1693" t="s">
        <v>90</v>
      </c>
      <c r="J1693" t="s">
        <v>14</v>
      </c>
      <c r="K1693">
        <v>45</v>
      </c>
      <c r="L1693" t="s">
        <v>15</v>
      </c>
    </row>
    <row r="1694" spans="1:12">
      <c r="A1694" t="e">
        <f ca="1">E00251432151321</f>
        <v>#NAME?</v>
      </c>
      <c r="B1694">
        <v>494</v>
      </c>
      <c r="C1694" t="s">
        <v>63</v>
      </c>
      <c r="D1694" s="1">
        <v>41628</v>
      </c>
      <c r="F1694">
        <v>1</v>
      </c>
      <c r="G1694">
        <v>2811</v>
      </c>
      <c r="H1694" t="s">
        <v>603</v>
      </c>
      <c r="J1694" t="s">
        <v>14</v>
      </c>
      <c r="K1694">
        <v>46</v>
      </c>
      <c r="L1694" t="s">
        <v>15</v>
      </c>
    </row>
    <row r="1695" spans="1:12">
      <c r="A1695" t="e">
        <f ca="1">E00251432151321</f>
        <v>#NAME?</v>
      </c>
      <c r="B1695">
        <v>494</v>
      </c>
      <c r="C1695" t="s">
        <v>63</v>
      </c>
      <c r="D1695" s="1">
        <v>41946</v>
      </c>
      <c r="F1695">
        <v>3</v>
      </c>
      <c r="G1695">
        <v>2448</v>
      </c>
      <c r="H1695" t="s">
        <v>19</v>
      </c>
      <c r="J1695" t="s">
        <v>14</v>
      </c>
      <c r="K1695">
        <v>47</v>
      </c>
      <c r="L1695" t="s">
        <v>15</v>
      </c>
    </row>
    <row r="1696" spans="1:12">
      <c r="A1696" t="e">
        <f ca="1">E00251711670221</f>
        <v>#NAME?</v>
      </c>
      <c r="B1696">
        <v>11</v>
      </c>
      <c r="C1696" t="s">
        <v>245</v>
      </c>
      <c r="D1696" s="1">
        <v>42648</v>
      </c>
      <c r="F1696">
        <v>1</v>
      </c>
      <c r="G1696">
        <v>72632</v>
      </c>
      <c r="H1696" t="s">
        <v>107</v>
      </c>
      <c r="J1696" t="s">
        <v>14</v>
      </c>
      <c r="K1696">
        <v>52</v>
      </c>
      <c r="L1696" t="s">
        <v>15</v>
      </c>
    </row>
    <row r="1697" spans="1:12">
      <c r="A1697" t="e">
        <f ca="1">E00251711670221</f>
        <v>#NAME?</v>
      </c>
      <c r="B1697">
        <v>11</v>
      </c>
      <c r="C1697" t="s">
        <v>245</v>
      </c>
      <c r="D1697" s="1">
        <v>42667</v>
      </c>
      <c r="F1697">
        <v>1</v>
      </c>
      <c r="G1697">
        <v>72632</v>
      </c>
      <c r="H1697" t="s">
        <v>107</v>
      </c>
      <c r="J1697" t="s">
        <v>14</v>
      </c>
      <c r="K1697">
        <v>52</v>
      </c>
      <c r="L1697" t="s">
        <v>15</v>
      </c>
    </row>
    <row r="1698" spans="1:12">
      <c r="A1698" t="e">
        <f ca="1">E00251432151321</f>
        <v>#NAME?</v>
      </c>
      <c r="B1698">
        <v>494</v>
      </c>
      <c r="C1698" t="s">
        <v>63</v>
      </c>
      <c r="D1698" s="1">
        <v>42599</v>
      </c>
      <c r="F1698">
        <v>2</v>
      </c>
      <c r="G1698">
        <v>4019</v>
      </c>
      <c r="H1698" t="s">
        <v>26</v>
      </c>
      <c r="J1698" t="s">
        <v>14</v>
      </c>
      <c r="K1698">
        <v>48</v>
      </c>
      <c r="L1698" t="s">
        <v>15</v>
      </c>
    </row>
    <row r="1699" spans="1:12">
      <c r="A1699" t="e">
        <f ca="1">E00251432151321</f>
        <v>#NAME?</v>
      </c>
      <c r="B1699">
        <v>494</v>
      </c>
      <c r="C1699" t="s">
        <v>63</v>
      </c>
      <c r="D1699" s="1">
        <v>42717</v>
      </c>
      <c r="F1699">
        <v>1</v>
      </c>
      <c r="G1699">
        <v>2809</v>
      </c>
      <c r="H1699" t="s">
        <v>90</v>
      </c>
      <c r="J1699" t="s">
        <v>14</v>
      </c>
      <c r="K1699">
        <v>49</v>
      </c>
      <c r="L1699" t="s">
        <v>15</v>
      </c>
    </row>
    <row r="1700" spans="1:12">
      <c r="A1700" t="e">
        <f ca="1">E00251616967721</f>
        <v>#NAME?</v>
      </c>
      <c r="B1700">
        <v>701</v>
      </c>
      <c r="C1700" t="s">
        <v>72</v>
      </c>
      <c r="D1700" s="1">
        <v>41317</v>
      </c>
      <c r="F1700">
        <v>5</v>
      </c>
      <c r="G1700">
        <v>70400</v>
      </c>
      <c r="H1700" t="s">
        <v>536</v>
      </c>
      <c r="J1700" t="s">
        <v>14</v>
      </c>
      <c r="K1700">
        <v>43</v>
      </c>
      <c r="L1700" t="s">
        <v>15</v>
      </c>
    </row>
    <row r="1701" spans="1:12">
      <c r="A1701" t="e">
        <f ca="1">E00251616967721</f>
        <v>#NAME?</v>
      </c>
      <c r="B1701">
        <v>701</v>
      </c>
      <c r="C1701" t="s">
        <v>72</v>
      </c>
      <c r="D1701" s="1">
        <v>41969</v>
      </c>
      <c r="F1701">
        <v>5</v>
      </c>
      <c r="G1701">
        <v>73689</v>
      </c>
      <c r="H1701" t="s">
        <v>84</v>
      </c>
      <c r="J1701" t="s">
        <v>14</v>
      </c>
      <c r="K1701">
        <v>45</v>
      </c>
      <c r="L1701" t="s">
        <v>15</v>
      </c>
    </row>
    <row r="1702" spans="1:12">
      <c r="A1702" t="e">
        <f ca="1">E00251430275621</f>
        <v>#NAME?</v>
      </c>
      <c r="B1702">
        <v>500</v>
      </c>
      <c r="C1702" t="s">
        <v>161</v>
      </c>
      <c r="D1702" s="1">
        <v>41179</v>
      </c>
      <c r="F1702">
        <v>1</v>
      </c>
      <c r="G1702">
        <v>3699</v>
      </c>
      <c r="H1702" t="s">
        <v>149</v>
      </c>
      <c r="J1702" t="s">
        <v>14</v>
      </c>
      <c r="K1702">
        <v>43</v>
      </c>
      <c r="L1702" t="s">
        <v>15</v>
      </c>
    </row>
    <row r="1703" spans="1:12">
      <c r="A1703" t="e">
        <f ca="1">E00251616967721</f>
        <v>#NAME?</v>
      </c>
      <c r="B1703">
        <v>701</v>
      </c>
      <c r="C1703" t="s">
        <v>72</v>
      </c>
      <c r="D1703" s="1">
        <v>43017</v>
      </c>
      <c r="F1703">
        <v>5</v>
      </c>
      <c r="G1703">
        <v>73689</v>
      </c>
      <c r="H1703" t="s">
        <v>84</v>
      </c>
      <c r="J1703" t="s">
        <v>14</v>
      </c>
      <c r="K1703">
        <v>48</v>
      </c>
      <c r="L1703" t="s">
        <v>15</v>
      </c>
    </row>
    <row r="1704" spans="1:12">
      <c r="A1704" t="e">
        <f ca="1">E00251417971821</f>
        <v>#NAME?</v>
      </c>
      <c r="B1704">
        <v>3527</v>
      </c>
      <c r="C1704" t="s">
        <v>598</v>
      </c>
      <c r="D1704" s="1">
        <v>42961</v>
      </c>
      <c r="F1704">
        <v>4</v>
      </c>
      <c r="G1704">
        <v>30000</v>
      </c>
      <c r="H1704" t="s">
        <v>144</v>
      </c>
      <c r="J1704" t="s">
        <v>14</v>
      </c>
      <c r="K1704">
        <v>59</v>
      </c>
      <c r="L1704" t="s">
        <v>15</v>
      </c>
    </row>
    <row r="1705" spans="1:12">
      <c r="A1705" t="e">
        <f ca="1">E00251432151321</f>
        <v>#NAME?</v>
      </c>
      <c r="B1705">
        <v>494</v>
      </c>
      <c r="C1705" t="s">
        <v>63</v>
      </c>
      <c r="D1705" s="1">
        <v>42888</v>
      </c>
      <c r="F1705">
        <v>1</v>
      </c>
      <c r="G1705">
        <v>2809</v>
      </c>
      <c r="H1705" t="s">
        <v>90</v>
      </c>
      <c r="J1705" t="s">
        <v>14</v>
      </c>
      <c r="K1705">
        <v>49</v>
      </c>
      <c r="L1705" t="s">
        <v>15</v>
      </c>
    </row>
    <row r="1706" spans="1:12">
      <c r="A1706" t="e">
        <f ca="1">E00251429326321</f>
        <v>#NAME?</v>
      </c>
      <c r="B1706">
        <v>291</v>
      </c>
      <c r="C1706" t="s">
        <v>160</v>
      </c>
      <c r="D1706" s="1">
        <v>42586</v>
      </c>
      <c r="F1706">
        <v>4</v>
      </c>
      <c r="G1706">
        <v>49390</v>
      </c>
      <c r="H1706" t="s">
        <v>59</v>
      </c>
      <c r="J1706" t="s">
        <v>14</v>
      </c>
      <c r="K1706">
        <v>49</v>
      </c>
      <c r="L1706" t="s">
        <v>15</v>
      </c>
    </row>
    <row r="1707" spans="1:12">
      <c r="A1707" t="e">
        <f ca="1">E00251711670221</f>
        <v>#NAME?</v>
      </c>
      <c r="B1707">
        <v>11</v>
      </c>
      <c r="C1707" t="s">
        <v>245</v>
      </c>
      <c r="D1707" s="1">
        <v>41064</v>
      </c>
      <c r="F1707">
        <v>1</v>
      </c>
      <c r="G1707">
        <v>72632</v>
      </c>
      <c r="H1707" t="s">
        <v>107</v>
      </c>
      <c r="J1707" t="s">
        <v>14</v>
      </c>
      <c r="K1707">
        <v>47</v>
      </c>
      <c r="L1707" t="s">
        <v>15</v>
      </c>
    </row>
    <row r="1708" spans="1:12">
      <c r="A1708" t="e">
        <f ca="1">E00251616967721</f>
        <v>#NAME?</v>
      </c>
      <c r="B1708">
        <v>701</v>
      </c>
      <c r="C1708" t="s">
        <v>72</v>
      </c>
      <c r="D1708" s="1">
        <v>41430</v>
      </c>
      <c r="F1708">
        <v>5</v>
      </c>
      <c r="G1708">
        <v>70400</v>
      </c>
      <c r="H1708" t="s">
        <v>536</v>
      </c>
      <c r="J1708" t="s">
        <v>14</v>
      </c>
      <c r="K1708">
        <v>44</v>
      </c>
      <c r="L1708" t="s">
        <v>15</v>
      </c>
    </row>
    <row r="1709" spans="1:12">
      <c r="A1709" t="e">
        <f ca="1">E00251711670221</f>
        <v>#NAME?</v>
      </c>
      <c r="B1709">
        <v>11</v>
      </c>
      <c r="C1709" t="s">
        <v>245</v>
      </c>
      <c r="D1709" s="1">
        <v>41753</v>
      </c>
      <c r="F1709">
        <v>1</v>
      </c>
      <c r="G1709">
        <v>7243</v>
      </c>
      <c r="H1709" t="s">
        <v>42</v>
      </c>
      <c r="J1709" t="s">
        <v>14</v>
      </c>
      <c r="K1709">
        <v>49</v>
      </c>
      <c r="L1709" t="s">
        <v>15</v>
      </c>
    </row>
    <row r="1710" spans="1:12">
      <c r="A1710" t="e">
        <f ca="1">E00251616967721</f>
        <v>#NAME?</v>
      </c>
      <c r="B1710">
        <v>701</v>
      </c>
      <c r="C1710" t="s">
        <v>72</v>
      </c>
      <c r="D1710" s="1">
        <v>42475</v>
      </c>
      <c r="F1710">
        <v>5</v>
      </c>
      <c r="G1710">
        <v>5533</v>
      </c>
      <c r="H1710" t="s">
        <v>537</v>
      </c>
      <c r="J1710" t="s">
        <v>14</v>
      </c>
      <c r="K1710">
        <v>47</v>
      </c>
      <c r="L1710" t="s">
        <v>15</v>
      </c>
    </row>
    <row r="1711" spans="1:12">
      <c r="A1711" t="e">
        <f ca="1">E00251616967721</f>
        <v>#NAME?</v>
      </c>
      <c r="B1711">
        <v>701</v>
      </c>
      <c r="C1711" t="s">
        <v>72</v>
      </c>
      <c r="D1711" s="1">
        <v>42614</v>
      </c>
      <c r="F1711">
        <v>2</v>
      </c>
      <c r="G1711">
        <v>4556</v>
      </c>
      <c r="H1711" t="s">
        <v>121</v>
      </c>
      <c r="J1711" t="s">
        <v>14</v>
      </c>
      <c r="K1711">
        <v>47</v>
      </c>
      <c r="L1711" t="s">
        <v>15</v>
      </c>
    </row>
    <row r="1712" spans="1:12">
      <c r="A1712" t="e">
        <f ca="1">E00251616967721</f>
        <v>#NAME?</v>
      </c>
      <c r="B1712">
        <v>701</v>
      </c>
      <c r="C1712" t="s">
        <v>72</v>
      </c>
      <c r="D1712" s="1">
        <v>43017</v>
      </c>
      <c r="F1712">
        <v>2</v>
      </c>
      <c r="G1712">
        <v>4556</v>
      </c>
      <c r="H1712" t="s">
        <v>121</v>
      </c>
      <c r="J1712" t="s">
        <v>14</v>
      </c>
      <c r="K1712">
        <v>48</v>
      </c>
      <c r="L1712" t="s">
        <v>15</v>
      </c>
    </row>
    <row r="1713" spans="1:12">
      <c r="A1713" t="e">
        <f ca="1">E00251711670221</f>
        <v>#NAME?</v>
      </c>
      <c r="B1713">
        <v>1</v>
      </c>
      <c r="C1713" t="s">
        <v>234</v>
      </c>
      <c r="D1713" s="1">
        <v>42020</v>
      </c>
      <c r="E1713">
        <v>1</v>
      </c>
      <c r="F1713">
        <v>1</v>
      </c>
      <c r="G1713">
        <v>71643</v>
      </c>
      <c r="H1713" t="s">
        <v>604</v>
      </c>
      <c r="J1713" t="s">
        <v>34</v>
      </c>
      <c r="K1713">
        <v>50</v>
      </c>
      <c r="L1713" t="s">
        <v>15</v>
      </c>
    </row>
    <row r="1714" spans="1:12">
      <c r="A1714" t="e">
        <f ca="1">E00251711670221</f>
        <v>#NAME?</v>
      </c>
      <c r="B1714">
        <v>11</v>
      </c>
      <c r="C1714" t="s">
        <v>245</v>
      </c>
      <c r="D1714" s="1">
        <v>42234</v>
      </c>
      <c r="F1714">
        <v>1</v>
      </c>
      <c r="G1714">
        <v>7243</v>
      </c>
      <c r="H1714" t="s">
        <v>42</v>
      </c>
      <c r="J1714" t="s">
        <v>14</v>
      </c>
      <c r="K1714">
        <v>51</v>
      </c>
      <c r="L1714" t="s">
        <v>15</v>
      </c>
    </row>
    <row r="1715" spans="1:12">
      <c r="A1715" t="e">
        <f ca="1">E00251711670221</f>
        <v>#NAME?</v>
      </c>
      <c r="B1715">
        <v>11</v>
      </c>
      <c r="C1715" t="s">
        <v>245</v>
      </c>
      <c r="D1715" s="1">
        <v>42503</v>
      </c>
      <c r="F1715">
        <v>2</v>
      </c>
      <c r="G1715">
        <v>4019</v>
      </c>
      <c r="H1715" t="s">
        <v>26</v>
      </c>
      <c r="J1715" t="s">
        <v>14</v>
      </c>
      <c r="K1715">
        <v>51</v>
      </c>
      <c r="L1715" t="s">
        <v>15</v>
      </c>
    </row>
    <row r="1716" spans="1:12">
      <c r="A1716" t="e">
        <f ca="1">E00251616233021</f>
        <v>#NAME?</v>
      </c>
      <c r="B1716">
        <v>1325</v>
      </c>
      <c r="C1716" t="s">
        <v>605</v>
      </c>
      <c r="D1716" s="1">
        <v>41383</v>
      </c>
      <c r="F1716">
        <v>1</v>
      </c>
      <c r="G1716">
        <v>56400</v>
      </c>
      <c r="H1716" t="s">
        <v>91</v>
      </c>
      <c r="J1716" t="s">
        <v>14</v>
      </c>
      <c r="K1716">
        <v>50</v>
      </c>
      <c r="L1716" t="s">
        <v>15</v>
      </c>
    </row>
    <row r="1717" spans="1:12">
      <c r="A1717" t="e">
        <f ca="1">E00251616967721</f>
        <v>#NAME?</v>
      </c>
      <c r="B1717">
        <v>701</v>
      </c>
      <c r="C1717" t="s">
        <v>72</v>
      </c>
      <c r="D1717" s="1">
        <v>41332</v>
      </c>
      <c r="F1717">
        <v>2</v>
      </c>
      <c r="G1717">
        <v>5533</v>
      </c>
      <c r="H1717" t="s">
        <v>537</v>
      </c>
      <c r="J1717" t="s">
        <v>14</v>
      </c>
      <c r="K1717">
        <v>44</v>
      </c>
      <c r="L1717" t="s">
        <v>15</v>
      </c>
    </row>
    <row r="1718" spans="1:12">
      <c r="A1718" t="e">
        <f ca="1">E00251616967721</f>
        <v>#NAME?</v>
      </c>
      <c r="B1718">
        <v>701</v>
      </c>
      <c r="C1718" t="s">
        <v>72</v>
      </c>
      <c r="D1718" s="1">
        <v>41360</v>
      </c>
      <c r="F1718">
        <v>1</v>
      </c>
      <c r="G1718">
        <v>2889</v>
      </c>
      <c r="H1718" t="s">
        <v>595</v>
      </c>
      <c r="J1718" t="s">
        <v>14</v>
      </c>
      <c r="K1718">
        <v>44</v>
      </c>
      <c r="L1718" t="s">
        <v>15</v>
      </c>
    </row>
    <row r="1719" spans="1:12">
      <c r="A1719" t="e">
        <f ca="1">E00251711670221</f>
        <v>#NAME?</v>
      </c>
      <c r="B1719">
        <v>11</v>
      </c>
      <c r="C1719" t="s">
        <v>245</v>
      </c>
      <c r="D1719" s="1">
        <v>42116</v>
      </c>
      <c r="F1719">
        <v>2</v>
      </c>
      <c r="G1719">
        <v>4019</v>
      </c>
      <c r="H1719" t="s">
        <v>26</v>
      </c>
      <c r="J1719" t="s">
        <v>14</v>
      </c>
      <c r="K1719">
        <v>50</v>
      </c>
      <c r="L1719" t="s">
        <v>15</v>
      </c>
    </row>
    <row r="1720" spans="1:12">
      <c r="A1720" t="e">
        <f ca="1">E00251711670221</f>
        <v>#NAME?</v>
      </c>
      <c r="B1720">
        <v>11</v>
      </c>
      <c r="C1720" t="s">
        <v>245</v>
      </c>
      <c r="D1720" s="1">
        <v>42234</v>
      </c>
      <c r="F1720">
        <v>4</v>
      </c>
      <c r="G1720">
        <v>4019</v>
      </c>
      <c r="H1720" t="s">
        <v>26</v>
      </c>
      <c r="J1720" t="s">
        <v>14</v>
      </c>
      <c r="K1720">
        <v>51</v>
      </c>
      <c r="L1720" t="s">
        <v>15</v>
      </c>
    </row>
    <row r="1721" spans="1:12">
      <c r="A1721" t="e">
        <f ca="1">E00251616967721</f>
        <v>#NAME?</v>
      </c>
      <c r="B1721">
        <v>701</v>
      </c>
      <c r="C1721" t="s">
        <v>72</v>
      </c>
      <c r="D1721" s="1">
        <v>41348</v>
      </c>
      <c r="F1721">
        <v>2</v>
      </c>
      <c r="G1721">
        <v>5533</v>
      </c>
      <c r="H1721" t="s">
        <v>537</v>
      </c>
      <c r="J1721" t="s">
        <v>14</v>
      </c>
      <c r="K1721">
        <v>44</v>
      </c>
      <c r="L1721" t="s">
        <v>15</v>
      </c>
    </row>
    <row r="1722" spans="1:12">
      <c r="A1722" t="e">
        <f ca="1">E00251616967721</f>
        <v>#NAME?</v>
      </c>
      <c r="B1722">
        <v>701</v>
      </c>
      <c r="C1722" t="s">
        <v>72</v>
      </c>
      <c r="D1722" s="1">
        <v>42475</v>
      </c>
      <c r="F1722">
        <v>4</v>
      </c>
      <c r="G1722">
        <v>70400</v>
      </c>
      <c r="H1722" t="s">
        <v>536</v>
      </c>
      <c r="J1722" t="s">
        <v>14</v>
      </c>
      <c r="K1722">
        <v>47</v>
      </c>
      <c r="L1722" t="s">
        <v>15</v>
      </c>
    </row>
    <row r="1723" spans="1:12">
      <c r="A1723" t="e">
        <f ca="1">E00251511139621</f>
        <v>#NAME?</v>
      </c>
      <c r="B1723">
        <v>28</v>
      </c>
      <c r="C1723" t="s">
        <v>153</v>
      </c>
      <c r="D1723" s="1">
        <v>43052</v>
      </c>
      <c r="F1723">
        <v>1</v>
      </c>
      <c r="G1723">
        <v>49390</v>
      </c>
      <c r="H1723" t="s">
        <v>59</v>
      </c>
      <c r="J1723" t="s">
        <v>14</v>
      </c>
      <c r="K1723">
        <v>57</v>
      </c>
      <c r="L1723" t="s">
        <v>15</v>
      </c>
    </row>
    <row r="1724" spans="1:12">
      <c r="A1724" t="e">
        <f ca="1">E00251511139621</f>
        <v>#NAME?</v>
      </c>
      <c r="B1724">
        <v>28</v>
      </c>
      <c r="C1724" t="s">
        <v>153</v>
      </c>
      <c r="D1724" s="1">
        <v>43054</v>
      </c>
      <c r="F1724">
        <v>1</v>
      </c>
      <c r="G1724">
        <v>49390</v>
      </c>
      <c r="H1724" t="s">
        <v>59</v>
      </c>
      <c r="J1724" t="s">
        <v>14</v>
      </c>
      <c r="K1724">
        <v>57</v>
      </c>
      <c r="L1724" t="s">
        <v>15</v>
      </c>
    </row>
    <row r="1725" spans="1:12">
      <c r="A1725" t="e">
        <f ca="1">E00251616967721</f>
        <v>#NAME?</v>
      </c>
      <c r="B1725">
        <v>701</v>
      </c>
      <c r="C1725" t="s">
        <v>72</v>
      </c>
      <c r="D1725" s="1">
        <v>42186</v>
      </c>
      <c r="F1725">
        <v>1</v>
      </c>
      <c r="G1725">
        <v>463</v>
      </c>
      <c r="H1725" t="s">
        <v>259</v>
      </c>
      <c r="J1725" t="s">
        <v>14</v>
      </c>
      <c r="K1725">
        <v>46</v>
      </c>
      <c r="L1725" t="s">
        <v>15</v>
      </c>
    </row>
    <row r="1726" spans="1:12">
      <c r="A1726" t="e">
        <f ca="1">E00251510614621</f>
        <v>#NAME?</v>
      </c>
      <c r="B1726">
        <v>160</v>
      </c>
      <c r="C1726" t="s">
        <v>278</v>
      </c>
      <c r="D1726" s="1">
        <v>41659</v>
      </c>
      <c r="F1726">
        <v>1</v>
      </c>
      <c r="G1726">
        <v>2720</v>
      </c>
      <c r="H1726" t="s">
        <v>65</v>
      </c>
      <c r="J1726" t="s">
        <v>14</v>
      </c>
      <c r="K1726">
        <v>52</v>
      </c>
      <c r="L1726" t="s">
        <v>15</v>
      </c>
    </row>
    <row r="1727" spans="1:12">
      <c r="A1727" t="e">
        <f ca="1">E00251511139621</f>
        <v>#NAME?</v>
      </c>
      <c r="B1727">
        <v>28</v>
      </c>
      <c r="C1727" t="s">
        <v>153</v>
      </c>
      <c r="D1727" s="1">
        <v>42279</v>
      </c>
      <c r="F1727">
        <v>1</v>
      </c>
      <c r="G1727">
        <v>49390</v>
      </c>
      <c r="H1727" t="s">
        <v>59</v>
      </c>
      <c r="J1727" t="s">
        <v>14</v>
      </c>
      <c r="K1727">
        <v>55</v>
      </c>
      <c r="L1727" t="s">
        <v>15</v>
      </c>
    </row>
    <row r="1728" spans="1:12">
      <c r="A1728" t="e">
        <f ca="1">E00251511139621</f>
        <v>#NAME?</v>
      </c>
      <c r="B1728">
        <v>28</v>
      </c>
      <c r="C1728" t="s">
        <v>153</v>
      </c>
      <c r="D1728" s="1">
        <v>41026</v>
      </c>
      <c r="F1728">
        <v>2</v>
      </c>
      <c r="G1728">
        <v>4019</v>
      </c>
      <c r="H1728" t="s">
        <v>26</v>
      </c>
      <c r="J1728" t="s">
        <v>14</v>
      </c>
      <c r="K1728">
        <v>52</v>
      </c>
      <c r="L1728" t="s">
        <v>15</v>
      </c>
    </row>
    <row r="1729" spans="1:12">
      <c r="A1729" t="e">
        <f ca="1">E00251511139621</f>
        <v>#NAME?</v>
      </c>
      <c r="B1729">
        <v>28</v>
      </c>
      <c r="C1729" t="s">
        <v>153</v>
      </c>
      <c r="D1729" s="1">
        <v>41334</v>
      </c>
      <c r="F1729">
        <v>1</v>
      </c>
      <c r="G1729">
        <v>49390</v>
      </c>
      <c r="H1729" t="s">
        <v>59</v>
      </c>
      <c r="J1729" t="s">
        <v>14</v>
      </c>
      <c r="K1729">
        <v>52</v>
      </c>
      <c r="L1729" t="s">
        <v>15</v>
      </c>
    </row>
    <row r="1730" spans="1:12">
      <c r="A1730" t="e">
        <f ca="1">E00251616233021</f>
        <v>#NAME?</v>
      </c>
      <c r="B1730">
        <v>1325</v>
      </c>
      <c r="C1730" t="s">
        <v>605</v>
      </c>
      <c r="D1730" s="1">
        <v>42026</v>
      </c>
      <c r="F1730">
        <v>2</v>
      </c>
      <c r="G1730">
        <v>56400</v>
      </c>
      <c r="H1730" t="s">
        <v>91</v>
      </c>
      <c r="J1730" t="s">
        <v>14</v>
      </c>
      <c r="K1730">
        <v>52</v>
      </c>
      <c r="L1730" t="s">
        <v>15</v>
      </c>
    </row>
    <row r="1731" spans="1:12">
      <c r="A1731" t="e">
        <f ca="1">E00251510614621</f>
        <v>#NAME?</v>
      </c>
      <c r="B1731">
        <v>160</v>
      </c>
      <c r="C1731" t="s">
        <v>278</v>
      </c>
      <c r="D1731" s="1">
        <v>41192</v>
      </c>
      <c r="F1731">
        <v>3</v>
      </c>
      <c r="G1731">
        <v>49390</v>
      </c>
      <c r="H1731" t="s">
        <v>59</v>
      </c>
      <c r="J1731" t="s">
        <v>14</v>
      </c>
      <c r="K1731">
        <v>50</v>
      </c>
      <c r="L1731" t="s">
        <v>15</v>
      </c>
    </row>
    <row r="1732" spans="1:12">
      <c r="A1732" t="e">
        <f ca="1">E00251616233021</f>
        <v>#NAME?</v>
      </c>
      <c r="B1732">
        <v>1325</v>
      </c>
      <c r="C1732" t="s">
        <v>605</v>
      </c>
      <c r="D1732" s="1">
        <v>41101</v>
      </c>
      <c r="F1732">
        <v>4</v>
      </c>
      <c r="G1732">
        <v>7820</v>
      </c>
      <c r="H1732" t="s">
        <v>233</v>
      </c>
      <c r="J1732" t="s">
        <v>14</v>
      </c>
      <c r="K1732">
        <v>50</v>
      </c>
      <c r="L1732" t="s">
        <v>22</v>
      </c>
    </row>
    <row r="1733" spans="1:12">
      <c r="A1733" t="e">
        <f ca="1">E00251616233021</f>
        <v>#NAME?</v>
      </c>
      <c r="B1733">
        <v>1325</v>
      </c>
      <c r="C1733" t="s">
        <v>605</v>
      </c>
      <c r="D1733" s="1">
        <v>41164</v>
      </c>
      <c r="F1733">
        <v>3</v>
      </c>
      <c r="G1733">
        <v>4019</v>
      </c>
      <c r="H1733" t="s">
        <v>26</v>
      </c>
      <c r="J1733" t="s">
        <v>14</v>
      </c>
      <c r="K1733">
        <v>50</v>
      </c>
      <c r="L1733" t="s">
        <v>15</v>
      </c>
    </row>
    <row r="1734" spans="1:12">
      <c r="A1734" t="e">
        <f ca="1">E00251511139621</f>
        <v>#NAME?</v>
      </c>
      <c r="B1734">
        <v>28</v>
      </c>
      <c r="C1734" t="s">
        <v>153</v>
      </c>
      <c r="D1734" s="1">
        <v>41914</v>
      </c>
      <c r="F1734">
        <v>2</v>
      </c>
      <c r="G1734">
        <v>4019</v>
      </c>
      <c r="H1734" t="s">
        <v>26</v>
      </c>
      <c r="J1734" t="s">
        <v>14</v>
      </c>
      <c r="K1734">
        <v>54</v>
      </c>
      <c r="L1734" t="s">
        <v>15</v>
      </c>
    </row>
    <row r="1735" spans="1:12">
      <c r="A1735" t="e">
        <f ca="1">E00251429326321</f>
        <v>#NAME?</v>
      </c>
      <c r="B1735">
        <v>291</v>
      </c>
      <c r="C1735" t="s">
        <v>160</v>
      </c>
      <c r="D1735" s="1">
        <v>41303</v>
      </c>
      <c r="F1735">
        <v>5</v>
      </c>
      <c r="G1735">
        <v>49390</v>
      </c>
      <c r="H1735" t="s">
        <v>59</v>
      </c>
      <c r="J1735" t="s">
        <v>14</v>
      </c>
      <c r="K1735">
        <v>46</v>
      </c>
      <c r="L1735" t="s">
        <v>15</v>
      </c>
    </row>
    <row r="1736" spans="1:12">
      <c r="A1736" t="e">
        <f ca="1">E00251616233021</f>
        <v>#NAME?</v>
      </c>
      <c r="B1736">
        <v>1325</v>
      </c>
      <c r="C1736" t="s">
        <v>605</v>
      </c>
      <c r="D1736" s="1">
        <v>42499</v>
      </c>
      <c r="F1736">
        <v>1</v>
      </c>
      <c r="G1736">
        <v>5929</v>
      </c>
      <c r="H1736" t="s">
        <v>606</v>
      </c>
      <c r="J1736" t="s">
        <v>14</v>
      </c>
      <c r="K1736">
        <v>53</v>
      </c>
      <c r="L1736" t="s">
        <v>15</v>
      </c>
    </row>
    <row r="1737" spans="1:12">
      <c r="A1737" t="e">
        <f ca="1">E00251616233021</f>
        <v>#NAME?</v>
      </c>
      <c r="B1737">
        <v>1325</v>
      </c>
      <c r="C1737" t="s">
        <v>605</v>
      </c>
      <c r="D1737" s="1">
        <v>42887</v>
      </c>
      <c r="F1737">
        <v>1</v>
      </c>
      <c r="G1737">
        <v>2722</v>
      </c>
      <c r="H1737" t="s">
        <v>339</v>
      </c>
      <c r="J1737" t="s">
        <v>14</v>
      </c>
      <c r="K1737">
        <v>55</v>
      </c>
      <c r="L1737" t="s">
        <v>15</v>
      </c>
    </row>
    <row r="1738" spans="1:12">
      <c r="A1738" t="e">
        <f ca="1">E00251718071621</f>
        <v>#NAME?</v>
      </c>
      <c r="B1738">
        <v>1786</v>
      </c>
      <c r="C1738" t="s">
        <v>37</v>
      </c>
      <c r="D1738" s="1">
        <v>42464</v>
      </c>
      <c r="F1738">
        <v>1</v>
      </c>
      <c r="G1738">
        <v>7999</v>
      </c>
      <c r="H1738" t="s">
        <v>80</v>
      </c>
      <c r="J1738" t="s">
        <v>14</v>
      </c>
      <c r="K1738">
        <v>54</v>
      </c>
      <c r="L1738" t="s">
        <v>15</v>
      </c>
    </row>
    <row r="1739" spans="1:12">
      <c r="A1739" t="e">
        <f ca="1">E00251510614621</f>
        <v>#NAME?</v>
      </c>
      <c r="B1739">
        <v>160</v>
      </c>
      <c r="C1739" t="s">
        <v>278</v>
      </c>
      <c r="D1739" s="1">
        <v>41563</v>
      </c>
      <c r="F1739">
        <v>3</v>
      </c>
      <c r="G1739">
        <v>5859</v>
      </c>
      <c r="H1739" t="s">
        <v>607</v>
      </c>
      <c r="J1739" t="s">
        <v>14</v>
      </c>
      <c r="K1739">
        <v>51</v>
      </c>
      <c r="L1739" t="s">
        <v>15</v>
      </c>
    </row>
    <row r="1740" spans="1:12">
      <c r="A1740" t="e">
        <f t="shared" ref="A1740:A1745" ca="1" si="14">E00251531371621</f>
        <v>#NAME?</v>
      </c>
      <c r="B1740">
        <v>116</v>
      </c>
      <c r="C1740" t="s">
        <v>600</v>
      </c>
      <c r="D1740" s="1">
        <v>42591</v>
      </c>
      <c r="F1740">
        <v>2</v>
      </c>
      <c r="G1740">
        <v>4019</v>
      </c>
      <c r="H1740" t="s">
        <v>26</v>
      </c>
      <c r="J1740" t="s">
        <v>14</v>
      </c>
      <c r="K1740">
        <v>63</v>
      </c>
      <c r="L1740" t="s">
        <v>15</v>
      </c>
    </row>
    <row r="1741" spans="1:12">
      <c r="A1741" t="e">
        <f t="shared" ca="1" si="14"/>
        <v>#NAME?</v>
      </c>
      <c r="B1741">
        <v>116</v>
      </c>
      <c r="C1741" t="s">
        <v>600</v>
      </c>
      <c r="D1741" s="1">
        <v>42878</v>
      </c>
      <c r="F1741">
        <v>3</v>
      </c>
      <c r="G1741">
        <v>42731</v>
      </c>
      <c r="H1741" t="s">
        <v>608</v>
      </c>
      <c r="J1741" t="s">
        <v>14</v>
      </c>
      <c r="K1741">
        <v>63</v>
      </c>
      <c r="L1741" t="s">
        <v>15</v>
      </c>
    </row>
    <row r="1742" spans="1:12">
      <c r="A1742" t="e">
        <f t="shared" ca="1" si="14"/>
        <v>#NAME?</v>
      </c>
      <c r="B1742">
        <v>116</v>
      </c>
      <c r="C1742" t="s">
        <v>600</v>
      </c>
      <c r="D1742" s="1">
        <v>43053</v>
      </c>
      <c r="F1742">
        <v>1</v>
      </c>
      <c r="G1742">
        <v>25000</v>
      </c>
      <c r="H1742" t="s">
        <v>178</v>
      </c>
      <c r="J1742" t="s">
        <v>14</v>
      </c>
      <c r="K1742">
        <v>64</v>
      </c>
      <c r="L1742" t="s">
        <v>15</v>
      </c>
    </row>
    <row r="1743" spans="1:12">
      <c r="A1743" t="e">
        <f t="shared" ca="1" si="14"/>
        <v>#NAME?</v>
      </c>
      <c r="B1743">
        <v>116</v>
      </c>
      <c r="C1743" t="s">
        <v>600</v>
      </c>
      <c r="D1743" s="1">
        <v>42459</v>
      </c>
      <c r="F1743">
        <v>2</v>
      </c>
      <c r="G1743">
        <v>4019</v>
      </c>
      <c r="H1743" t="s">
        <v>26</v>
      </c>
      <c r="J1743" t="s">
        <v>14</v>
      </c>
      <c r="K1743">
        <v>62</v>
      </c>
      <c r="L1743" t="s">
        <v>15</v>
      </c>
    </row>
    <row r="1744" spans="1:12">
      <c r="A1744" t="e">
        <f t="shared" ca="1" si="14"/>
        <v>#NAME?</v>
      </c>
      <c r="B1744">
        <v>701</v>
      </c>
      <c r="C1744" t="s">
        <v>72</v>
      </c>
      <c r="D1744" s="1">
        <v>41654</v>
      </c>
      <c r="F1744">
        <v>2</v>
      </c>
      <c r="G1744">
        <v>4019</v>
      </c>
      <c r="H1744" t="s">
        <v>26</v>
      </c>
      <c r="J1744" t="s">
        <v>14</v>
      </c>
      <c r="K1744">
        <v>60</v>
      </c>
      <c r="L1744" t="s">
        <v>15</v>
      </c>
    </row>
    <row r="1745" spans="1:12">
      <c r="A1745" t="e">
        <f t="shared" ca="1" si="14"/>
        <v>#NAME?</v>
      </c>
      <c r="B1745">
        <v>701</v>
      </c>
      <c r="C1745" t="s">
        <v>72</v>
      </c>
      <c r="D1745" s="1">
        <v>42025</v>
      </c>
      <c r="F1745">
        <v>3</v>
      </c>
      <c r="G1745">
        <v>3629</v>
      </c>
      <c r="H1745" t="s">
        <v>609</v>
      </c>
      <c r="J1745" t="s">
        <v>14</v>
      </c>
      <c r="K1745">
        <v>61</v>
      </c>
      <c r="L1745" t="s">
        <v>15</v>
      </c>
    </row>
    <row r="1746" spans="1:12">
      <c r="A1746" t="e">
        <f ca="1">E00251616233021</f>
        <v>#NAME?</v>
      </c>
      <c r="B1746">
        <v>1028</v>
      </c>
      <c r="C1746" t="s">
        <v>127</v>
      </c>
      <c r="D1746" s="1">
        <v>42361</v>
      </c>
      <c r="F1746">
        <v>1</v>
      </c>
      <c r="G1746">
        <v>7242</v>
      </c>
      <c r="H1746" t="s">
        <v>93</v>
      </c>
      <c r="I1746" t="s">
        <v>127</v>
      </c>
      <c r="J1746" t="s">
        <v>57</v>
      </c>
      <c r="K1746">
        <v>53</v>
      </c>
      <c r="L1746" t="s">
        <v>15</v>
      </c>
    </row>
    <row r="1747" spans="1:12">
      <c r="A1747" t="e">
        <f ca="1">E00251716565521</f>
        <v>#NAME?</v>
      </c>
      <c r="B1747">
        <v>7504</v>
      </c>
      <c r="C1747" t="s">
        <v>162</v>
      </c>
      <c r="D1747" s="1">
        <v>42257</v>
      </c>
      <c r="F1747">
        <v>3</v>
      </c>
      <c r="G1747">
        <v>73301</v>
      </c>
      <c r="H1747" t="s">
        <v>610</v>
      </c>
      <c r="J1747" t="s">
        <v>14</v>
      </c>
      <c r="K1747">
        <v>56</v>
      </c>
      <c r="L1747" t="s">
        <v>15</v>
      </c>
    </row>
    <row r="1748" spans="1:12">
      <c r="A1748" t="e">
        <f ca="1">E00251716565521</f>
        <v>#NAME?</v>
      </c>
      <c r="B1748">
        <v>7504</v>
      </c>
      <c r="C1748" t="s">
        <v>162</v>
      </c>
      <c r="D1748" s="1">
        <v>42389</v>
      </c>
      <c r="F1748">
        <v>1</v>
      </c>
      <c r="G1748">
        <v>496</v>
      </c>
      <c r="H1748" t="s">
        <v>190</v>
      </c>
      <c r="J1748" t="s">
        <v>14</v>
      </c>
      <c r="K1748">
        <v>56</v>
      </c>
      <c r="L1748" t="s">
        <v>15</v>
      </c>
    </row>
    <row r="1749" spans="1:12">
      <c r="A1749" t="e">
        <f ca="1">E00251531371621</f>
        <v>#NAME?</v>
      </c>
      <c r="B1749">
        <v>116</v>
      </c>
      <c r="C1749" t="s">
        <v>600</v>
      </c>
      <c r="D1749" s="1">
        <v>42136</v>
      </c>
      <c r="F1749">
        <v>4</v>
      </c>
      <c r="G1749">
        <v>25000</v>
      </c>
      <c r="H1749" t="s">
        <v>178</v>
      </c>
      <c r="J1749" t="s">
        <v>14</v>
      </c>
      <c r="K1749">
        <v>61</v>
      </c>
      <c r="L1749" t="s">
        <v>15</v>
      </c>
    </row>
    <row r="1750" spans="1:12">
      <c r="A1750" t="e">
        <f ca="1">E00251531371621</f>
        <v>#NAME?</v>
      </c>
      <c r="B1750">
        <v>116</v>
      </c>
      <c r="C1750" t="s">
        <v>600</v>
      </c>
      <c r="D1750" s="1">
        <v>42199</v>
      </c>
      <c r="F1750">
        <v>1</v>
      </c>
      <c r="G1750">
        <v>2809</v>
      </c>
      <c r="H1750" t="s">
        <v>90</v>
      </c>
      <c r="J1750" t="s">
        <v>14</v>
      </c>
      <c r="K1750">
        <v>62</v>
      </c>
      <c r="L1750" t="s">
        <v>15</v>
      </c>
    </row>
    <row r="1751" spans="1:12">
      <c r="A1751" t="e">
        <f ca="1">E00251429326321</f>
        <v>#NAME?</v>
      </c>
      <c r="B1751">
        <v>291</v>
      </c>
      <c r="C1751" t="s">
        <v>160</v>
      </c>
      <c r="D1751" s="1">
        <v>42976</v>
      </c>
      <c r="F1751">
        <v>1</v>
      </c>
      <c r="G1751">
        <v>7245</v>
      </c>
      <c r="H1751" t="s">
        <v>116</v>
      </c>
      <c r="J1751" t="s">
        <v>14</v>
      </c>
      <c r="K1751">
        <v>50</v>
      </c>
      <c r="L1751" t="s">
        <v>15</v>
      </c>
    </row>
    <row r="1752" spans="1:12">
      <c r="A1752" t="e">
        <f ca="1">E00251531371621</f>
        <v>#NAME?</v>
      </c>
      <c r="B1752">
        <v>116</v>
      </c>
      <c r="C1752" t="s">
        <v>600</v>
      </c>
      <c r="D1752" s="1">
        <v>43068</v>
      </c>
      <c r="F1752">
        <v>1</v>
      </c>
      <c r="G1752">
        <v>42731</v>
      </c>
      <c r="H1752" t="s">
        <v>608</v>
      </c>
      <c r="J1752" t="s">
        <v>14</v>
      </c>
      <c r="K1752">
        <v>64</v>
      </c>
      <c r="L1752" t="s">
        <v>15</v>
      </c>
    </row>
    <row r="1753" spans="1:12">
      <c r="A1753" t="e">
        <f ca="1">E00251510614621</f>
        <v>#NAME?</v>
      </c>
      <c r="B1753">
        <v>160</v>
      </c>
      <c r="C1753" t="s">
        <v>278</v>
      </c>
      <c r="D1753" s="1">
        <v>41234</v>
      </c>
      <c r="F1753">
        <v>2</v>
      </c>
      <c r="G1753">
        <v>4019</v>
      </c>
      <c r="H1753" t="s">
        <v>26</v>
      </c>
      <c r="J1753" t="s">
        <v>14</v>
      </c>
      <c r="K1753">
        <v>50</v>
      </c>
      <c r="L1753" t="s">
        <v>15</v>
      </c>
    </row>
    <row r="1754" spans="1:12">
      <c r="A1754" t="e">
        <f ca="1">E00251531371621</f>
        <v>#NAME?</v>
      </c>
      <c r="B1754">
        <v>116</v>
      </c>
      <c r="C1754" t="s">
        <v>600</v>
      </c>
      <c r="D1754" s="1">
        <v>43003</v>
      </c>
      <c r="F1754">
        <v>4</v>
      </c>
      <c r="G1754">
        <v>4019</v>
      </c>
      <c r="H1754" t="s">
        <v>26</v>
      </c>
      <c r="J1754" t="s">
        <v>14</v>
      </c>
      <c r="K1754">
        <v>64</v>
      </c>
      <c r="L1754" t="s">
        <v>15</v>
      </c>
    </row>
    <row r="1755" spans="1:12">
      <c r="A1755" t="e">
        <f ca="1">E00251531371621</f>
        <v>#NAME?</v>
      </c>
      <c r="B1755">
        <v>701</v>
      </c>
      <c r="C1755" t="s">
        <v>72</v>
      </c>
      <c r="D1755" s="1">
        <v>42025</v>
      </c>
      <c r="F1755">
        <v>3</v>
      </c>
      <c r="G1755">
        <v>30000</v>
      </c>
      <c r="H1755" t="s">
        <v>144</v>
      </c>
      <c r="J1755" t="s">
        <v>14</v>
      </c>
      <c r="K1755">
        <v>61</v>
      </c>
      <c r="L1755" t="s">
        <v>15</v>
      </c>
    </row>
    <row r="1756" spans="1:12">
      <c r="A1756" t="e">
        <f ca="1">E00251511139621</f>
        <v>#NAME?</v>
      </c>
      <c r="B1756">
        <v>28</v>
      </c>
      <c r="C1756" t="s">
        <v>153</v>
      </c>
      <c r="D1756" s="1">
        <v>41722</v>
      </c>
      <c r="F1756">
        <v>2</v>
      </c>
      <c r="G1756">
        <v>4019</v>
      </c>
      <c r="H1756" t="s">
        <v>26</v>
      </c>
      <c r="J1756" t="s">
        <v>14</v>
      </c>
      <c r="K1756">
        <v>53</v>
      </c>
      <c r="L1756" t="s">
        <v>15</v>
      </c>
    </row>
    <row r="1757" spans="1:12">
      <c r="A1757" t="e">
        <f ca="1">E00251510614621</f>
        <v>#NAME?</v>
      </c>
      <c r="B1757">
        <v>160</v>
      </c>
      <c r="C1757" t="s">
        <v>278</v>
      </c>
      <c r="D1757" s="1">
        <v>41659</v>
      </c>
      <c r="F1757">
        <v>2</v>
      </c>
      <c r="G1757">
        <v>4019</v>
      </c>
      <c r="H1757" t="s">
        <v>26</v>
      </c>
      <c r="J1757" t="s">
        <v>14</v>
      </c>
      <c r="K1757">
        <v>52</v>
      </c>
      <c r="L1757" t="s">
        <v>15</v>
      </c>
    </row>
    <row r="1758" spans="1:12">
      <c r="A1758" t="e">
        <f ca="1">E00251510614621</f>
        <v>#NAME?</v>
      </c>
      <c r="B1758">
        <v>160</v>
      </c>
      <c r="C1758" t="s">
        <v>278</v>
      </c>
      <c r="D1758" s="1">
        <v>41096</v>
      </c>
      <c r="F1758">
        <v>2</v>
      </c>
      <c r="G1758">
        <v>49390</v>
      </c>
      <c r="H1758" t="s">
        <v>59</v>
      </c>
      <c r="J1758" t="s">
        <v>14</v>
      </c>
      <c r="K1758">
        <v>50</v>
      </c>
      <c r="L1758" t="s">
        <v>15</v>
      </c>
    </row>
    <row r="1759" spans="1:12">
      <c r="A1759" t="e">
        <f ca="1">E00251510614621</f>
        <v>#NAME?</v>
      </c>
      <c r="B1759">
        <v>160</v>
      </c>
      <c r="C1759" t="s">
        <v>278</v>
      </c>
      <c r="D1759" s="1">
        <v>41922</v>
      </c>
      <c r="F1759">
        <v>2</v>
      </c>
      <c r="G1759">
        <v>4779</v>
      </c>
      <c r="H1759" t="s">
        <v>231</v>
      </c>
      <c r="J1759" t="s">
        <v>14</v>
      </c>
      <c r="K1759">
        <v>52</v>
      </c>
      <c r="L1759" t="s">
        <v>15</v>
      </c>
    </row>
    <row r="1760" spans="1:12">
      <c r="A1760" t="e">
        <f ca="1">E00251531371621</f>
        <v>#NAME?</v>
      </c>
      <c r="B1760">
        <v>116</v>
      </c>
      <c r="C1760" t="s">
        <v>600</v>
      </c>
      <c r="D1760" s="1">
        <v>42465</v>
      </c>
      <c r="F1760">
        <v>2</v>
      </c>
      <c r="G1760">
        <v>25000</v>
      </c>
      <c r="H1760" t="s">
        <v>178</v>
      </c>
      <c r="J1760" t="s">
        <v>14</v>
      </c>
      <c r="K1760">
        <v>62</v>
      </c>
      <c r="L1760" t="s">
        <v>15</v>
      </c>
    </row>
    <row r="1761" spans="1:12">
      <c r="A1761" t="e">
        <f ca="1">E00251531371621</f>
        <v>#NAME?</v>
      </c>
      <c r="B1761">
        <v>116</v>
      </c>
      <c r="C1761" t="s">
        <v>600</v>
      </c>
      <c r="D1761" s="1">
        <v>42761</v>
      </c>
      <c r="F1761">
        <v>4</v>
      </c>
      <c r="G1761">
        <v>2809</v>
      </c>
      <c r="H1761" t="s">
        <v>90</v>
      </c>
      <c r="J1761" t="s">
        <v>14</v>
      </c>
      <c r="K1761">
        <v>63</v>
      </c>
      <c r="L1761" t="s">
        <v>15</v>
      </c>
    </row>
    <row r="1762" spans="1:12">
      <c r="A1762" t="e">
        <f ca="1">E00251616233021</f>
        <v>#NAME?</v>
      </c>
      <c r="B1762">
        <v>294</v>
      </c>
      <c r="C1762" t="s">
        <v>61</v>
      </c>
      <c r="D1762" s="1">
        <v>41774</v>
      </c>
      <c r="F1762">
        <v>6</v>
      </c>
      <c r="G1762">
        <v>7820</v>
      </c>
      <c r="H1762" t="s">
        <v>233</v>
      </c>
      <c r="J1762" t="s">
        <v>14</v>
      </c>
      <c r="K1762">
        <v>51</v>
      </c>
      <c r="L1762" t="s">
        <v>22</v>
      </c>
    </row>
    <row r="1763" spans="1:12">
      <c r="A1763" t="e">
        <f ca="1">E00251531371621</f>
        <v>#NAME?</v>
      </c>
      <c r="B1763">
        <v>701</v>
      </c>
      <c r="C1763" t="s">
        <v>72</v>
      </c>
      <c r="D1763" s="1">
        <v>41481</v>
      </c>
      <c r="F1763">
        <v>1</v>
      </c>
      <c r="G1763">
        <v>3629</v>
      </c>
      <c r="H1763" t="s">
        <v>609</v>
      </c>
      <c r="J1763" t="s">
        <v>14</v>
      </c>
      <c r="K1763">
        <v>60</v>
      </c>
      <c r="L1763" t="s">
        <v>15</v>
      </c>
    </row>
    <row r="1764" spans="1:12">
      <c r="A1764" t="e">
        <f ca="1">E00251531371621</f>
        <v>#NAME?</v>
      </c>
      <c r="B1764">
        <v>701</v>
      </c>
      <c r="C1764" t="s">
        <v>72</v>
      </c>
      <c r="D1764" s="1">
        <v>41978</v>
      </c>
      <c r="F1764">
        <v>3</v>
      </c>
      <c r="G1764">
        <v>4019</v>
      </c>
      <c r="H1764" t="s">
        <v>26</v>
      </c>
      <c r="J1764" t="s">
        <v>14</v>
      </c>
      <c r="K1764">
        <v>61</v>
      </c>
      <c r="L1764" t="s">
        <v>15</v>
      </c>
    </row>
    <row r="1765" spans="1:12">
      <c r="A1765" t="e">
        <f ca="1">E00251531371621</f>
        <v>#NAME?</v>
      </c>
      <c r="B1765">
        <v>701</v>
      </c>
      <c r="C1765" t="s">
        <v>72</v>
      </c>
      <c r="D1765" s="1">
        <v>42025</v>
      </c>
      <c r="F1765">
        <v>1</v>
      </c>
      <c r="G1765">
        <v>25000</v>
      </c>
      <c r="H1765" t="s">
        <v>178</v>
      </c>
      <c r="J1765" t="s">
        <v>14</v>
      </c>
      <c r="K1765">
        <v>61</v>
      </c>
      <c r="L1765" t="s">
        <v>15</v>
      </c>
    </row>
    <row r="1766" spans="1:12">
      <c r="A1766" t="e">
        <f ca="1">E00251531371621</f>
        <v>#NAME?</v>
      </c>
      <c r="B1766">
        <v>116</v>
      </c>
      <c r="C1766" t="s">
        <v>600</v>
      </c>
      <c r="D1766" s="1">
        <v>42632</v>
      </c>
      <c r="F1766">
        <v>2</v>
      </c>
      <c r="G1766">
        <v>25000</v>
      </c>
      <c r="H1766" t="s">
        <v>178</v>
      </c>
      <c r="J1766" t="s">
        <v>14</v>
      </c>
      <c r="K1766">
        <v>63</v>
      </c>
      <c r="L1766" t="s">
        <v>15</v>
      </c>
    </row>
    <row r="1767" spans="1:12">
      <c r="A1767" t="e">
        <f ca="1">E00251531371621</f>
        <v>#NAME?</v>
      </c>
      <c r="B1767">
        <v>116</v>
      </c>
      <c r="C1767" t="s">
        <v>600</v>
      </c>
      <c r="D1767" s="1">
        <v>42698</v>
      </c>
      <c r="F1767">
        <v>3</v>
      </c>
      <c r="G1767">
        <v>4019</v>
      </c>
      <c r="H1767" t="s">
        <v>26</v>
      </c>
      <c r="J1767" t="s">
        <v>14</v>
      </c>
      <c r="K1767">
        <v>63</v>
      </c>
      <c r="L1767" t="s">
        <v>15</v>
      </c>
    </row>
    <row r="1768" spans="1:12">
      <c r="A1768" t="e">
        <f ca="1">E00251510614621</f>
        <v>#NAME?</v>
      </c>
      <c r="B1768">
        <v>160</v>
      </c>
      <c r="C1768" t="s">
        <v>278</v>
      </c>
      <c r="D1768" s="1">
        <v>41856</v>
      </c>
      <c r="F1768">
        <v>1</v>
      </c>
      <c r="G1768">
        <v>5859</v>
      </c>
      <c r="H1768" t="s">
        <v>607</v>
      </c>
      <c r="J1768" t="s">
        <v>14</v>
      </c>
      <c r="K1768">
        <v>52</v>
      </c>
      <c r="L1768" t="s">
        <v>15</v>
      </c>
    </row>
    <row r="1769" spans="1:12">
      <c r="A1769" t="e">
        <f ca="1">E00251432151321</f>
        <v>#NAME?</v>
      </c>
      <c r="B1769">
        <v>7111</v>
      </c>
      <c r="C1769" t="s">
        <v>496</v>
      </c>
      <c r="D1769" s="1">
        <v>42547</v>
      </c>
      <c r="F1769">
        <v>1</v>
      </c>
      <c r="G1769">
        <v>8798</v>
      </c>
      <c r="H1769" t="s">
        <v>314</v>
      </c>
      <c r="I1769" t="s">
        <v>148</v>
      </c>
      <c r="J1769" t="s">
        <v>57</v>
      </c>
      <c r="K1769">
        <v>48</v>
      </c>
      <c r="L1769" t="s">
        <v>15</v>
      </c>
    </row>
    <row r="1770" spans="1:12">
      <c r="A1770" t="e">
        <f ca="1">E00251616233021</f>
        <v>#NAME?</v>
      </c>
      <c r="B1770">
        <v>1325</v>
      </c>
      <c r="C1770" t="s">
        <v>605</v>
      </c>
      <c r="D1770" s="1">
        <v>41383</v>
      </c>
      <c r="F1770">
        <v>5</v>
      </c>
      <c r="G1770">
        <v>7820</v>
      </c>
      <c r="H1770" t="s">
        <v>233</v>
      </c>
      <c r="J1770" t="s">
        <v>14</v>
      </c>
      <c r="K1770">
        <v>50</v>
      </c>
      <c r="L1770" t="s">
        <v>22</v>
      </c>
    </row>
    <row r="1771" spans="1:12">
      <c r="A1771" t="e">
        <f ca="1">E00251716565521</f>
        <v>#NAME?</v>
      </c>
      <c r="B1771">
        <v>7504</v>
      </c>
      <c r="C1771" t="s">
        <v>162</v>
      </c>
      <c r="D1771" s="1">
        <v>42243</v>
      </c>
      <c r="F1771">
        <v>2</v>
      </c>
      <c r="G1771">
        <v>496</v>
      </c>
      <c r="H1771" t="s">
        <v>190</v>
      </c>
      <c r="J1771" t="s">
        <v>14</v>
      </c>
      <c r="K1771">
        <v>56</v>
      </c>
      <c r="L1771" t="s">
        <v>15</v>
      </c>
    </row>
    <row r="1772" spans="1:12">
      <c r="A1772" t="e">
        <f ca="1">E00251511139621</f>
        <v>#NAME?</v>
      </c>
      <c r="B1772">
        <v>28</v>
      </c>
      <c r="C1772" t="s">
        <v>153</v>
      </c>
      <c r="D1772" s="1">
        <v>41780</v>
      </c>
      <c r="F1772">
        <v>1</v>
      </c>
      <c r="G1772">
        <v>49390</v>
      </c>
      <c r="H1772" t="s">
        <v>59</v>
      </c>
      <c r="J1772" t="s">
        <v>14</v>
      </c>
      <c r="K1772">
        <v>54</v>
      </c>
      <c r="L1772" t="s">
        <v>15</v>
      </c>
    </row>
    <row r="1773" spans="1:12">
      <c r="A1773" t="e">
        <f ca="1">E00251511139621</f>
        <v>#NAME?</v>
      </c>
      <c r="B1773">
        <v>28</v>
      </c>
      <c r="C1773" t="s">
        <v>153</v>
      </c>
      <c r="D1773" s="1">
        <v>41831</v>
      </c>
      <c r="F1773">
        <v>3</v>
      </c>
      <c r="G1773">
        <v>49390</v>
      </c>
      <c r="H1773" t="s">
        <v>59</v>
      </c>
      <c r="J1773" t="s">
        <v>14</v>
      </c>
      <c r="K1773">
        <v>54</v>
      </c>
      <c r="L1773" t="s">
        <v>15</v>
      </c>
    </row>
    <row r="1774" spans="1:12">
      <c r="A1774" t="e">
        <f ca="1">E00251511139621</f>
        <v>#NAME?</v>
      </c>
      <c r="B1774">
        <v>28</v>
      </c>
      <c r="C1774" t="s">
        <v>153</v>
      </c>
      <c r="D1774" s="1">
        <v>42275</v>
      </c>
      <c r="F1774">
        <v>1</v>
      </c>
      <c r="G1774">
        <v>8798</v>
      </c>
      <c r="H1774" t="s">
        <v>314</v>
      </c>
      <c r="J1774" t="s">
        <v>14</v>
      </c>
      <c r="K1774">
        <v>55</v>
      </c>
      <c r="L1774" t="s">
        <v>15</v>
      </c>
    </row>
    <row r="1775" spans="1:12">
      <c r="A1775" t="e">
        <f ca="1">E00251511139621</f>
        <v>#NAME?</v>
      </c>
      <c r="B1775">
        <v>28</v>
      </c>
      <c r="C1775" t="s">
        <v>153</v>
      </c>
      <c r="D1775" s="1">
        <v>42648</v>
      </c>
      <c r="F1775">
        <v>3</v>
      </c>
      <c r="G1775">
        <v>4019</v>
      </c>
      <c r="H1775" t="s">
        <v>26</v>
      </c>
      <c r="J1775" t="s">
        <v>14</v>
      </c>
      <c r="K1775">
        <v>56</v>
      </c>
      <c r="L1775" t="s">
        <v>15</v>
      </c>
    </row>
    <row r="1776" spans="1:12">
      <c r="A1776" t="e">
        <f ca="1">E00251429326321</f>
        <v>#NAME?</v>
      </c>
      <c r="B1776">
        <v>291</v>
      </c>
      <c r="C1776" t="s">
        <v>160</v>
      </c>
      <c r="D1776" s="1">
        <v>42584</v>
      </c>
      <c r="F1776">
        <v>1</v>
      </c>
      <c r="G1776">
        <v>7272</v>
      </c>
      <c r="H1776" t="s">
        <v>395</v>
      </c>
      <c r="J1776" t="s">
        <v>14</v>
      </c>
      <c r="K1776">
        <v>49</v>
      </c>
      <c r="L1776" t="s">
        <v>15</v>
      </c>
    </row>
    <row r="1777" spans="1:12">
      <c r="A1777" t="e">
        <f ca="1">E00251511139621</f>
        <v>#NAME?</v>
      </c>
      <c r="B1777">
        <v>28</v>
      </c>
      <c r="C1777" t="s">
        <v>153</v>
      </c>
      <c r="D1777" s="1">
        <v>42335</v>
      </c>
      <c r="F1777">
        <v>2</v>
      </c>
      <c r="G1777">
        <v>4019</v>
      </c>
      <c r="H1777" t="s">
        <v>26</v>
      </c>
      <c r="J1777" t="s">
        <v>14</v>
      </c>
      <c r="K1777">
        <v>55</v>
      </c>
      <c r="L1777" t="s">
        <v>15</v>
      </c>
    </row>
    <row r="1778" spans="1:12">
      <c r="A1778" t="e">
        <f ca="1">E00251514279221</f>
        <v>#NAME?</v>
      </c>
      <c r="B1778">
        <v>491</v>
      </c>
      <c r="C1778" t="s">
        <v>567</v>
      </c>
      <c r="D1778" s="1">
        <v>42908</v>
      </c>
      <c r="F1778">
        <v>1</v>
      </c>
      <c r="G1778">
        <v>30000</v>
      </c>
      <c r="H1778" t="s">
        <v>144</v>
      </c>
      <c r="J1778" t="s">
        <v>14</v>
      </c>
      <c r="K1778">
        <v>46</v>
      </c>
      <c r="L1778" t="s">
        <v>15</v>
      </c>
    </row>
    <row r="1779" spans="1:12">
      <c r="A1779" t="e">
        <f ca="1">E00251511139621</f>
        <v>#NAME?</v>
      </c>
      <c r="B1779">
        <v>28</v>
      </c>
      <c r="C1779" t="s">
        <v>153</v>
      </c>
      <c r="D1779" s="1">
        <v>41914</v>
      </c>
      <c r="F1779">
        <v>3</v>
      </c>
      <c r="G1779">
        <v>4019</v>
      </c>
      <c r="H1779" t="s">
        <v>26</v>
      </c>
      <c r="J1779" t="s">
        <v>14</v>
      </c>
      <c r="K1779">
        <v>54</v>
      </c>
      <c r="L1779" t="s">
        <v>15</v>
      </c>
    </row>
    <row r="1780" spans="1:12">
      <c r="A1780" t="e">
        <f ca="1">E00251511139621</f>
        <v>#NAME?</v>
      </c>
      <c r="B1780">
        <v>28</v>
      </c>
      <c r="C1780" t="s">
        <v>153</v>
      </c>
      <c r="D1780" s="1">
        <v>41327</v>
      </c>
      <c r="F1780">
        <v>2</v>
      </c>
      <c r="G1780">
        <v>4019</v>
      </c>
      <c r="H1780" t="s">
        <v>26</v>
      </c>
      <c r="J1780" t="s">
        <v>14</v>
      </c>
      <c r="K1780">
        <v>52</v>
      </c>
      <c r="L1780" t="s">
        <v>15</v>
      </c>
    </row>
    <row r="1781" spans="1:12">
      <c r="A1781" t="e">
        <f ca="1">E00251616233021</f>
        <v>#NAME?</v>
      </c>
      <c r="B1781">
        <v>1325</v>
      </c>
      <c r="C1781" t="s">
        <v>605</v>
      </c>
      <c r="D1781" s="1">
        <v>40962</v>
      </c>
      <c r="F1781">
        <v>3</v>
      </c>
      <c r="G1781">
        <v>4556</v>
      </c>
      <c r="H1781" t="s">
        <v>121</v>
      </c>
      <c r="J1781" t="s">
        <v>14</v>
      </c>
      <c r="K1781">
        <v>49</v>
      </c>
      <c r="L1781" t="s">
        <v>15</v>
      </c>
    </row>
    <row r="1782" spans="1:12">
      <c r="A1782" t="e">
        <f ca="1">E00251511139621</f>
        <v>#NAME?</v>
      </c>
      <c r="B1782">
        <v>28</v>
      </c>
      <c r="C1782" t="s">
        <v>153</v>
      </c>
      <c r="D1782" s="1">
        <v>43070</v>
      </c>
      <c r="F1782">
        <v>3</v>
      </c>
      <c r="G1782">
        <v>49390</v>
      </c>
      <c r="H1782" t="s">
        <v>59</v>
      </c>
      <c r="J1782" t="s">
        <v>14</v>
      </c>
      <c r="K1782">
        <v>57</v>
      </c>
      <c r="L1782" t="s">
        <v>15</v>
      </c>
    </row>
    <row r="1783" spans="1:12">
      <c r="A1783" t="e">
        <f ca="1">E00251432151321</f>
        <v>#NAME?</v>
      </c>
      <c r="B1783">
        <v>494</v>
      </c>
      <c r="C1783" t="s">
        <v>63</v>
      </c>
      <c r="D1783" s="1">
        <v>42990</v>
      </c>
      <c r="F1783">
        <v>1</v>
      </c>
      <c r="G1783">
        <v>2811</v>
      </c>
      <c r="H1783" t="s">
        <v>603</v>
      </c>
      <c r="J1783" t="s">
        <v>14</v>
      </c>
      <c r="K1783">
        <v>49</v>
      </c>
      <c r="L1783" t="s">
        <v>15</v>
      </c>
    </row>
    <row r="1784" spans="1:12">
      <c r="A1784" t="e">
        <f ca="1">E00251432151321</f>
        <v>#NAME?</v>
      </c>
      <c r="B1784">
        <v>7111</v>
      </c>
      <c r="C1784" t="s">
        <v>496</v>
      </c>
      <c r="D1784" s="1">
        <v>41888</v>
      </c>
      <c r="F1784">
        <v>1</v>
      </c>
      <c r="G1784">
        <v>7245</v>
      </c>
      <c r="H1784" t="s">
        <v>116</v>
      </c>
      <c r="I1784" t="s">
        <v>148</v>
      </c>
      <c r="J1784" t="s">
        <v>57</v>
      </c>
      <c r="K1784">
        <v>46</v>
      </c>
      <c r="L1784" t="s">
        <v>15</v>
      </c>
    </row>
    <row r="1785" spans="1:12">
      <c r="A1785" t="e">
        <f ca="1">E00251429326321</f>
        <v>#NAME?</v>
      </c>
      <c r="B1785">
        <v>291</v>
      </c>
      <c r="C1785" t="s">
        <v>160</v>
      </c>
      <c r="D1785" s="1">
        <v>40967</v>
      </c>
      <c r="F1785">
        <v>2</v>
      </c>
      <c r="G1785">
        <v>490</v>
      </c>
      <c r="H1785" t="s">
        <v>203</v>
      </c>
      <c r="J1785" t="s">
        <v>14</v>
      </c>
      <c r="K1785">
        <v>45</v>
      </c>
      <c r="L1785" t="s">
        <v>15</v>
      </c>
    </row>
    <row r="1786" spans="1:12">
      <c r="A1786" t="e">
        <f ca="1">E00251429326321</f>
        <v>#NAME?</v>
      </c>
      <c r="B1786">
        <v>291</v>
      </c>
      <c r="C1786" t="s">
        <v>160</v>
      </c>
      <c r="D1786" s="1">
        <v>41141</v>
      </c>
      <c r="F1786">
        <v>2</v>
      </c>
      <c r="G1786">
        <v>52510</v>
      </c>
      <c r="H1786" t="s">
        <v>611</v>
      </c>
      <c r="J1786" t="s">
        <v>14</v>
      </c>
      <c r="K1786">
        <v>45</v>
      </c>
      <c r="L1786" t="s">
        <v>15</v>
      </c>
    </row>
    <row r="1787" spans="1:12">
      <c r="A1787" t="e">
        <f ca="1">E00251429326321</f>
        <v>#NAME?</v>
      </c>
      <c r="B1787">
        <v>291</v>
      </c>
      <c r="C1787" t="s">
        <v>160</v>
      </c>
      <c r="D1787" s="1">
        <v>41653</v>
      </c>
      <c r="F1787">
        <v>3</v>
      </c>
      <c r="G1787">
        <v>49390</v>
      </c>
      <c r="H1787" t="s">
        <v>59</v>
      </c>
      <c r="J1787" t="s">
        <v>14</v>
      </c>
      <c r="K1787">
        <v>47</v>
      </c>
      <c r="L1787" t="s">
        <v>15</v>
      </c>
    </row>
    <row r="1788" spans="1:12">
      <c r="A1788" t="e">
        <f ca="1">E00251512459221</f>
        <v>#NAME?</v>
      </c>
      <c r="B1788">
        <v>1929</v>
      </c>
      <c r="C1788" t="s">
        <v>195</v>
      </c>
      <c r="D1788" s="1">
        <v>40982</v>
      </c>
      <c r="F1788">
        <v>3</v>
      </c>
      <c r="G1788">
        <v>46619</v>
      </c>
      <c r="H1788" t="s">
        <v>182</v>
      </c>
      <c r="J1788" t="s">
        <v>14</v>
      </c>
      <c r="K1788">
        <v>40</v>
      </c>
      <c r="L1788" t="s">
        <v>15</v>
      </c>
    </row>
    <row r="1789" spans="1:12">
      <c r="A1789" t="e">
        <f ca="1">E00251427098221</f>
        <v>#NAME?</v>
      </c>
      <c r="B1789">
        <v>11</v>
      </c>
      <c r="C1789" t="s">
        <v>245</v>
      </c>
      <c r="D1789" s="1">
        <v>41452</v>
      </c>
      <c r="F1789">
        <v>2</v>
      </c>
      <c r="G1789">
        <v>4019</v>
      </c>
      <c r="H1789" t="s">
        <v>26</v>
      </c>
      <c r="J1789" t="s">
        <v>14</v>
      </c>
      <c r="K1789">
        <v>40</v>
      </c>
      <c r="L1789" t="s">
        <v>15</v>
      </c>
    </row>
    <row r="1790" spans="1:12">
      <c r="A1790" t="e">
        <f ca="1">E00251512459221</f>
        <v>#NAME?</v>
      </c>
      <c r="B1790">
        <v>1929</v>
      </c>
      <c r="C1790" t="s">
        <v>195</v>
      </c>
      <c r="D1790" s="1">
        <v>41060</v>
      </c>
      <c r="F1790">
        <v>1</v>
      </c>
      <c r="G1790">
        <v>49390</v>
      </c>
      <c r="H1790" t="s">
        <v>59</v>
      </c>
      <c r="J1790" t="s">
        <v>14</v>
      </c>
      <c r="K1790">
        <v>40</v>
      </c>
      <c r="L1790" t="s">
        <v>15</v>
      </c>
    </row>
    <row r="1791" spans="1:12">
      <c r="A1791" t="e">
        <f ca="1">E00251512459221</f>
        <v>#NAME?</v>
      </c>
      <c r="B1791">
        <v>1929</v>
      </c>
      <c r="C1791" t="s">
        <v>195</v>
      </c>
      <c r="D1791" s="1">
        <v>41610</v>
      </c>
      <c r="F1791">
        <v>1</v>
      </c>
      <c r="G1791">
        <v>37515</v>
      </c>
      <c r="H1791" t="s">
        <v>612</v>
      </c>
      <c r="J1791" t="s">
        <v>14</v>
      </c>
      <c r="K1791">
        <v>42</v>
      </c>
      <c r="L1791" t="s">
        <v>15</v>
      </c>
    </row>
    <row r="1792" spans="1:12">
      <c r="A1792" t="e">
        <f ca="1">E00251429326321</f>
        <v>#NAME?</v>
      </c>
      <c r="B1792">
        <v>291</v>
      </c>
      <c r="C1792" t="s">
        <v>160</v>
      </c>
      <c r="D1792" s="1">
        <v>42657</v>
      </c>
      <c r="F1792">
        <v>1</v>
      </c>
      <c r="G1792">
        <v>49300</v>
      </c>
      <c r="H1792" t="s">
        <v>228</v>
      </c>
      <c r="J1792" t="s">
        <v>14</v>
      </c>
      <c r="K1792">
        <v>49</v>
      </c>
      <c r="L1792" t="s">
        <v>15</v>
      </c>
    </row>
    <row r="1793" spans="1:12">
      <c r="A1793" t="e">
        <f ca="1">E00251439555921</f>
        <v>#NAME?</v>
      </c>
      <c r="B1793">
        <v>702</v>
      </c>
      <c r="C1793" t="s">
        <v>293</v>
      </c>
      <c r="D1793" s="1">
        <v>41107</v>
      </c>
      <c r="F1793">
        <v>4</v>
      </c>
      <c r="G1793">
        <v>7869</v>
      </c>
      <c r="H1793" t="s">
        <v>470</v>
      </c>
      <c r="J1793" t="s">
        <v>14</v>
      </c>
      <c r="K1793">
        <v>54</v>
      </c>
      <c r="L1793" t="s">
        <v>22</v>
      </c>
    </row>
    <row r="1794" spans="1:12">
      <c r="A1794" t="e">
        <f ca="1">E00251512459221</f>
        <v>#NAME?</v>
      </c>
      <c r="B1794">
        <v>1929</v>
      </c>
      <c r="C1794" t="s">
        <v>195</v>
      </c>
      <c r="D1794" s="1">
        <v>42499</v>
      </c>
      <c r="F1794">
        <v>4</v>
      </c>
      <c r="G1794">
        <v>4619</v>
      </c>
      <c r="H1794" t="s">
        <v>613</v>
      </c>
      <c r="J1794" t="s">
        <v>14</v>
      </c>
      <c r="K1794">
        <v>44</v>
      </c>
      <c r="L1794" t="s">
        <v>15</v>
      </c>
    </row>
    <row r="1795" spans="1:12">
      <c r="A1795" t="e">
        <f ca="1">E00251512459221</f>
        <v>#NAME?</v>
      </c>
      <c r="B1795">
        <v>1929</v>
      </c>
      <c r="C1795" t="s">
        <v>195</v>
      </c>
      <c r="D1795" s="1">
        <v>41071</v>
      </c>
      <c r="F1795">
        <v>1</v>
      </c>
      <c r="G1795">
        <v>30000</v>
      </c>
      <c r="H1795" t="s">
        <v>144</v>
      </c>
      <c r="J1795" t="s">
        <v>14</v>
      </c>
      <c r="K1795">
        <v>40</v>
      </c>
      <c r="L1795" t="s">
        <v>15</v>
      </c>
    </row>
    <row r="1796" spans="1:12">
      <c r="A1796" t="e">
        <f ca="1">E00251512459221</f>
        <v>#NAME?</v>
      </c>
      <c r="B1796">
        <v>1929</v>
      </c>
      <c r="C1796" t="s">
        <v>195</v>
      </c>
      <c r="D1796" s="1">
        <v>42185</v>
      </c>
      <c r="F1796">
        <v>3</v>
      </c>
      <c r="G1796">
        <v>4556</v>
      </c>
      <c r="H1796" t="s">
        <v>121</v>
      </c>
      <c r="J1796" t="s">
        <v>14</v>
      </c>
      <c r="K1796">
        <v>44</v>
      </c>
      <c r="L1796" t="s">
        <v>15</v>
      </c>
    </row>
    <row r="1797" spans="1:12">
      <c r="A1797" t="e">
        <f ca="1">E00251512459221</f>
        <v>#NAME?</v>
      </c>
      <c r="B1797">
        <v>1929</v>
      </c>
      <c r="C1797" t="s">
        <v>195</v>
      </c>
      <c r="D1797" s="1">
        <v>42198</v>
      </c>
      <c r="F1797">
        <v>2</v>
      </c>
      <c r="G1797">
        <v>2141</v>
      </c>
      <c r="H1797" t="s">
        <v>614</v>
      </c>
      <c r="J1797" t="s">
        <v>14</v>
      </c>
      <c r="K1797">
        <v>44</v>
      </c>
      <c r="L1797" t="s">
        <v>15</v>
      </c>
    </row>
    <row r="1798" spans="1:12">
      <c r="A1798" t="e">
        <f ca="1">E00251511139621</f>
        <v>#NAME?</v>
      </c>
      <c r="B1798">
        <v>28</v>
      </c>
      <c r="C1798" t="s">
        <v>153</v>
      </c>
      <c r="D1798" s="1">
        <v>43098</v>
      </c>
      <c r="F1798">
        <v>1</v>
      </c>
      <c r="G1798">
        <v>49390</v>
      </c>
      <c r="H1798" t="s">
        <v>59</v>
      </c>
      <c r="J1798" t="s">
        <v>14</v>
      </c>
      <c r="K1798">
        <v>57</v>
      </c>
      <c r="L1798" t="s">
        <v>15</v>
      </c>
    </row>
    <row r="1799" spans="1:12">
      <c r="A1799" t="e">
        <f ca="1">E00251432151321</f>
        <v>#NAME?</v>
      </c>
      <c r="B1799">
        <v>494</v>
      </c>
      <c r="C1799" t="s">
        <v>63</v>
      </c>
      <c r="D1799" s="1">
        <v>41845</v>
      </c>
      <c r="F1799">
        <v>2</v>
      </c>
      <c r="G1799">
        <v>7245</v>
      </c>
      <c r="H1799" t="s">
        <v>116</v>
      </c>
      <c r="J1799" t="s">
        <v>14</v>
      </c>
      <c r="K1799">
        <v>46</v>
      </c>
      <c r="L1799" t="s">
        <v>15</v>
      </c>
    </row>
    <row r="1800" spans="1:12">
      <c r="A1800" t="e">
        <f ca="1">E00251512459221</f>
        <v>#NAME?</v>
      </c>
      <c r="B1800">
        <v>1929</v>
      </c>
      <c r="C1800" t="s">
        <v>195</v>
      </c>
      <c r="D1800" s="1">
        <v>42361</v>
      </c>
      <c r="F1800">
        <v>1</v>
      </c>
      <c r="G1800">
        <v>2410</v>
      </c>
      <c r="H1800" t="s">
        <v>283</v>
      </c>
      <c r="J1800" t="s">
        <v>14</v>
      </c>
      <c r="K1800">
        <v>44</v>
      </c>
      <c r="L1800" t="s">
        <v>15</v>
      </c>
    </row>
    <row r="1801" spans="1:12">
      <c r="A1801" t="e">
        <f ca="1">E00251716548221</f>
        <v>#NAME?</v>
      </c>
      <c r="B1801">
        <v>449</v>
      </c>
      <c r="C1801" t="s">
        <v>124</v>
      </c>
      <c r="D1801" s="1">
        <v>41061</v>
      </c>
      <c r="F1801">
        <v>1</v>
      </c>
      <c r="G1801">
        <v>4019</v>
      </c>
      <c r="H1801" t="s">
        <v>26</v>
      </c>
      <c r="J1801" t="s">
        <v>14</v>
      </c>
      <c r="K1801">
        <v>46</v>
      </c>
      <c r="L1801" t="s">
        <v>15</v>
      </c>
    </row>
    <row r="1802" spans="1:12">
      <c r="A1802" t="e">
        <f ca="1">E00251417960121</f>
        <v>#NAME?</v>
      </c>
      <c r="B1802">
        <v>50</v>
      </c>
      <c r="C1802" t="s">
        <v>512</v>
      </c>
      <c r="D1802" s="1">
        <v>42781</v>
      </c>
      <c r="F1802">
        <v>5</v>
      </c>
      <c r="G1802">
        <v>4019</v>
      </c>
      <c r="H1802" t="s">
        <v>26</v>
      </c>
      <c r="J1802" t="s">
        <v>14</v>
      </c>
      <c r="K1802">
        <v>65</v>
      </c>
      <c r="L1802" t="s">
        <v>15</v>
      </c>
    </row>
    <row r="1803" spans="1:12">
      <c r="A1803" t="e">
        <f ca="1">E00251432151321</f>
        <v>#NAME?</v>
      </c>
      <c r="B1803">
        <v>494</v>
      </c>
      <c r="C1803" t="s">
        <v>63</v>
      </c>
      <c r="D1803" s="1">
        <v>42438</v>
      </c>
      <c r="F1803">
        <v>2</v>
      </c>
      <c r="G1803">
        <v>477</v>
      </c>
      <c r="H1803" t="s">
        <v>615</v>
      </c>
      <c r="J1803" t="s">
        <v>14</v>
      </c>
      <c r="K1803">
        <v>48</v>
      </c>
      <c r="L1803" t="s">
        <v>15</v>
      </c>
    </row>
    <row r="1804" spans="1:12">
      <c r="A1804" t="e">
        <f ca="1">E00251716548221</f>
        <v>#NAME?</v>
      </c>
      <c r="B1804">
        <v>449</v>
      </c>
      <c r="C1804" t="s">
        <v>124</v>
      </c>
      <c r="D1804" s="1">
        <v>41806</v>
      </c>
      <c r="F1804">
        <v>2</v>
      </c>
      <c r="G1804">
        <v>4019</v>
      </c>
      <c r="H1804" t="s">
        <v>26</v>
      </c>
      <c r="J1804" t="s">
        <v>14</v>
      </c>
      <c r="K1804">
        <v>48</v>
      </c>
      <c r="L1804" t="s">
        <v>15</v>
      </c>
    </row>
    <row r="1805" spans="1:12">
      <c r="A1805" t="e">
        <f ca="1">E00251716548221</f>
        <v>#NAME?</v>
      </c>
      <c r="B1805">
        <v>449</v>
      </c>
      <c r="C1805" t="s">
        <v>124</v>
      </c>
      <c r="D1805" s="1">
        <v>42507</v>
      </c>
      <c r="F1805">
        <v>2</v>
      </c>
      <c r="G1805">
        <v>4019</v>
      </c>
      <c r="H1805" t="s">
        <v>26</v>
      </c>
      <c r="J1805" t="s">
        <v>14</v>
      </c>
      <c r="K1805">
        <v>50</v>
      </c>
      <c r="L1805" t="s">
        <v>15</v>
      </c>
    </row>
    <row r="1806" spans="1:12">
      <c r="A1806" t="e">
        <f ca="1">E00251716548221</f>
        <v>#NAME?</v>
      </c>
      <c r="B1806">
        <v>449</v>
      </c>
      <c r="C1806" t="s">
        <v>124</v>
      </c>
      <c r="D1806" s="1">
        <v>42944</v>
      </c>
      <c r="F1806">
        <v>5</v>
      </c>
      <c r="G1806">
        <v>7904</v>
      </c>
      <c r="H1806" t="s">
        <v>75</v>
      </c>
      <c r="J1806" t="s">
        <v>14</v>
      </c>
      <c r="K1806">
        <v>51</v>
      </c>
      <c r="L1806" t="s">
        <v>22</v>
      </c>
    </row>
    <row r="1807" spans="1:12">
      <c r="A1807" t="e">
        <f ca="1">E00251432151321</f>
        <v>#NAME?</v>
      </c>
      <c r="B1807">
        <v>494</v>
      </c>
      <c r="C1807" t="s">
        <v>63</v>
      </c>
      <c r="D1807" s="1">
        <v>42949</v>
      </c>
      <c r="F1807">
        <v>1</v>
      </c>
      <c r="G1807">
        <v>2809</v>
      </c>
      <c r="H1807" t="s">
        <v>90</v>
      </c>
      <c r="J1807" t="s">
        <v>14</v>
      </c>
      <c r="K1807">
        <v>49</v>
      </c>
      <c r="L1807" t="s">
        <v>15</v>
      </c>
    </row>
    <row r="1808" spans="1:12">
      <c r="A1808" t="e">
        <f ca="1">E00251512459221</f>
        <v>#NAME?</v>
      </c>
      <c r="B1808">
        <v>1929</v>
      </c>
      <c r="C1808" t="s">
        <v>195</v>
      </c>
      <c r="D1808" s="1">
        <v>42037</v>
      </c>
      <c r="F1808">
        <v>4</v>
      </c>
      <c r="G1808">
        <v>72632</v>
      </c>
      <c r="H1808" t="s">
        <v>107</v>
      </c>
      <c r="J1808" t="s">
        <v>14</v>
      </c>
      <c r="K1808">
        <v>43</v>
      </c>
      <c r="L1808" t="s">
        <v>15</v>
      </c>
    </row>
    <row r="1809" spans="1:12">
      <c r="A1809" t="e">
        <f ca="1">E00251512351721</f>
        <v>#NAME?</v>
      </c>
      <c r="B1809">
        <v>191</v>
      </c>
      <c r="C1809" t="s">
        <v>320</v>
      </c>
      <c r="D1809" s="1">
        <v>41191</v>
      </c>
      <c r="F1809">
        <v>1</v>
      </c>
      <c r="G1809">
        <v>5950</v>
      </c>
      <c r="H1809" t="s">
        <v>24</v>
      </c>
      <c r="J1809" t="s">
        <v>14</v>
      </c>
      <c r="K1809">
        <v>45</v>
      </c>
      <c r="L1809" t="s">
        <v>15</v>
      </c>
    </row>
    <row r="1810" spans="1:12">
      <c r="A1810" t="e">
        <f ca="1">E00251429298321</f>
        <v>#NAME?</v>
      </c>
      <c r="B1810">
        <v>276</v>
      </c>
      <c r="C1810" t="s">
        <v>122</v>
      </c>
      <c r="D1810" s="1">
        <v>42242</v>
      </c>
      <c r="F1810">
        <v>2</v>
      </c>
      <c r="G1810">
        <v>38015</v>
      </c>
      <c r="H1810" t="s">
        <v>616</v>
      </c>
      <c r="J1810" t="s">
        <v>14</v>
      </c>
      <c r="K1810">
        <v>48</v>
      </c>
      <c r="L1810" t="s">
        <v>15</v>
      </c>
    </row>
    <row r="1811" spans="1:12">
      <c r="A1811" t="e">
        <f ca="1">E00251512459221</f>
        <v>#NAME?</v>
      </c>
      <c r="B1811">
        <v>1329</v>
      </c>
      <c r="C1811" t="s">
        <v>520</v>
      </c>
      <c r="D1811" s="1">
        <v>42379</v>
      </c>
      <c r="F1811">
        <v>5</v>
      </c>
      <c r="G1811">
        <v>2410</v>
      </c>
      <c r="H1811" t="s">
        <v>283</v>
      </c>
      <c r="J1811" t="s">
        <v>14</v>
      </c>
      <c r="K1811">
        <v>44</v>
      </c>
      <c r="L1811" t="s">
        <v>15</v>
      </c>
    </row>
    <row r="1812" spans="1:12">
      <c r="A1812" t="e">
        <f ca="1">E00251512459221</f>
        <v>#NAME?</v>
      </c>
      <c r="B1812">
        <v>1929</v>
      </c>
      <c r="C1812" t="s">
        <v>195</v>
      </c>
      <c r="D1812" s="1">
        <v>42810</v>
      </c>
      <c r="F1812">
        <v>3</v>
      </c>
      <c r="G1812">
        <v>49390</v>
      </c>
      <c r="H1812" t="s">
        <v>59</v>
      </c>
      <c r="J1812" t="s">
        <v>14</v>
      </c>
      <c r="K1812">
        <v>45</v>
      </c>
      <c r="L1812" t="s">
        <v>15</v>
      </c>
    </row>
    <row r="1813" spans="1:12">
      <c r="A1813" t="e">
        <f ca="1">E00251615134721</f>
        <v>#NAME?</v>
      </c>
      <c r="B1813">
        <v>62</v>
      </c>
      <c r="C1813" t="s">
        <v>20</v>
      </c>
      <c r="D1813" s="1">
        <v>41619</v>
      </c>
      <c r="F1813">
        <v>1</v>
      </c>
      <c r="G1813">
        <v>4019</v>
      </c>
      <c r="H1813" t="s">
        <v>26</v>
      </c>
      <c r="J1813" t="s">
        <v>14</v>
      </c>
      <c r="K1813">
        <v>62</v>
      </c>
      <c r="L1813" t="s">
        <v>15</v>
      </c>
    </row>
    <row r="1814" spans="1:12">
      <c r="A1814" t="e">
        <f ca="1">E00251615134721</f>
        <v>#NAME?</v>
      </c>
      <c r="B1814">
        <v>62</v>
      </c>
      <c r="C1814" t="s">
        <v>20</v>
      </c>
      <c r="D1814" s="1">
        <v>42472</v>
      </c>
      <c r="F1814">
        <v>1</v>
      </c>
      <c r="G1814">
        <v>4019</v>
      </c>
      <c r="H1814" t="s">
        <v>26</v>
      </c>
      <c r="J1814" t="s">
        <v>14</v>
      </c>
      <c r="K1814">
        <v>64</v>
      </c>
      <c r="L1814" t="s">
        <v>15</v>
      </c>
    </row>
    <row r="1815" spans="1:12">
      <c r="A1815" t="e">
        <f ca="1">E00251512459221</f>
        <v>#NAME?</v>
      </c>
      <c r="B1815">
        <v>1929</v>
      </c>
      <c r="C1815" t="s">
        <v>195</v>
      </c>
      <c r="D1815" s="1">
        <v>42782</v>
      </c>
      <c r="F1815">
        <v>6</v>
      </c>
      <c r="G1815">
        <v>30000</v>
      </c>
      <c r="H1815" t="s">
        <v>144</v>
      </c>
      <c r="J1815" t="s">
        <v>14</v>
      </c>
      <c r="K1815">
        <v>45</v>
      </c>
      <c r="L1815" t="s">
        <v>15</v>
      </c>
    </row>
    <row r="1816" spans="1:12">
      <c r="A1816" t="e">
        <f ca="1">E00251626575521</f>
        <v>#NAME?</v>
      </c>
      <c r="B1816">
        <v>278</v>
      </c>
      <c r="C1816" t="s">
        <v>222</v>
      </c>
      <c r="D1816" s="1">
        <v>41758</v>
      </c>
      <c r="F1816">
        <v>1</v>
      </c>
      <c r="G1816">
        <v>5651</v>
      </c>
      <c r="H1816" t="s">
        <v>617</v>
      </c>
      <c r="J1816" t="s">
        <v>14</v>
      </c>
      <c r="K1816">
        <v>43</v>
      </c>
      <c r="L1816" t="s">
        <v>15</v>
      </c>
    </row>
    <row r="1817" spans="1:12">
      <c r="A1817" t="e">
        <f ca="1">E00251512459221</f>
        <v>#NAME?</v>
      </c>
      <c r="B1817">
        <v>1329</v>
      </c>
      <c r="C1817" t="s">
        <v>520</v>
      </c>
      <c r="D1817" s="1">
        <v>42380</v>
      </c>
      <c r="F1817">
        <v>2</v>
      </c>
      <c r="G1817">
        <v>2141</v>
      </c>
      <c r="H1817" t="s">
        <v>614</v>
      </c>
      <c r="J1817" t="s">
        <v>14</v>
      </c>
      <c r="K1817">
        <v>44</v>
      </c>
      <c r="L1817" t="s">
        <v>15</v>
      </c>
    </row>
    <row r="1818" spans="1:12">
      <c r="A1818" t="e">
        <f ca="1">E00251615134721</f>
        <v>#NAME?</v>
      </c>
      <c r="B1818">
        <v>62</v>
      </c>
      <c r="C1818" t="s">
        <v>20</v>
      </c>
      <c r="D1818" s="1">
        <v>42304</v>
      </c>
      <c r="F1818">
        <v>2</v>
      </c>
      <c r="G1818">
        <v>4019</v>
      </c>
      <c r="H1818" t="s">
        <v>26</v>
      </c>
      <c r="J1818" t="s">
        <v>14</v>
      </c>
      <c r="K1818">
        <v>63</v>
      </c>
      <c r="L1818" t="s">
        <v>15</v>
      </c>
    </row>
    <row r="1819" spans="1:12">
      <c r="A1819" t="e">
        <f ca="1">E00251615134721</f>
        <v>#NAME?</v>
      </c>
      <c r="B1819">
        <v>62</v>
      </c>
      <c r="C1819" t="s">
        <v>20</v>
      </c>
      <c r="D1819" s="1">
        <v>43063</v>
      </c>
      <c r="F1819">
        <v>3</v>
      </c>
      <c r="G1819">
        <v>27800</v>
      </c>
      <c r="H1819" t="s">
        <v>145</v>
      </c>
      <c r="J1819" t="s">
        <v>14</v>
      </c>
      <c r="K1819">
        <v>66</v>
      </c>
      <c r="L1819" t="s">
        <v>15</v>
      </c>
    </row>
    <row r="1820" spans="1:12">
      <c r="A1820" t="e">
        <f ca="1">E00251427098221</f>
        <v>#NAME?</v>
      </c>
      <c r="B1820">
        <v>11</v>
      </c>
      <c r="C1820" t="s">
        <v>245</v>
      </c>
      <c r="D1820" s="1">
        <v>41026</v>
      </c>
      <c r="F1820">
        <v>2</v>
      </c>
      <c r="G1820">
        <v>4019</v>
      </c>
      <c r="H1820" t="s">
        <v>26</v>
      </c>
      <c r="J1820" t="s">
        <v>14</v>
      </c>
      <c r="K1820">
        <v>39</v>
      </c>
      <c r="L1820" t="s">
        <v>15</v>
      </c>
    </row>
    <row r="1821" spans="1:12">
      <c r="A1821" t="e">
        <f ca="1">E00251427098221</f>
        <v>#NAME?</v>
      </c>
      <c r="B1821">
        <v>11</v>
      </c>
      <c r="C1821" t="s">
        <v>245</v>
      </c>
      <c r="D1821" s="1">
        <v>42219</v>
      </c>
      <c r="F1821">
        <v>1</v>
      </c>
      <c r="G1821">
        <v>34590</v>
      </c>
      <c r="H1821" t="s">
        <v>535</v>
      </c>
      <c r="J1821" t="s">
        <v>14</v>
      </c>
      <c r="K1821">
        <v>42</v>
      </c>
      <c r="L1821" t="s">
        <v>15</v>
      </c>
    </row>
    <row r="1822" spans="1:12">
      <c r="A1822" t="e">
        <f ca="1">E00251512351721</f>
        <v>#NAME?</v>
      </c>
      <c r="B1822">
        <v>1327</v>
      </c>
      <c r="C1822" t="s">
        <v>392</v>
      </c>
      <c r="D1822" s="1">
        <v>42895</v>
      </c>
      <c r="F1822">
        <v>1</v>
      </c>
      <c r="G1822">
        <v>311</v>
      </c>
      <c r="H1822" t="s">
        <v>599</v>
      </c>
      <c r="J1822" t="s">
        <v>14</v>
      </c>
      <c r="K1822">
        <v>50</v>
      </c>
      <c r="L1822" t="s">
        <v>15</v>
      </c>
    </row>
    <row r="1823" spans="1:12">
      <c r="A1823" t="e">
        <f ca="1">E00251615134721</f>
        <v>#NAME?</v>
      </c>
      <c r="B1823">
        <v>62</v>
      </c>
      <c r="C1823" t="s">
        <v>20</v>
      </c>
      <c r="D1823" s="1">
        <v>42153</v>
      </c>
      <c r="F1823">
        <v>1</v>
      </c>
      <c r="G1823">
        <v>7806</v>
      </c>
      <c r="H1823" t="s">
        <v>184</v>
      </c>
      <c r="J1823" t="s">
        <v>14</v>
      </c>
      <c r="K1823">
        <v>63</v>
      </c>
      <c r="L1823" t="s">
        <v>22</v>
      </c>
    </row>
    <row r="1824" spans="1:12">
      <c r="A1824" t="e">
        <f ca="1">E00251510761421</f>
        <v>#NAME?</v>
      </c>
      <c r="B1824">
        <v>104</v>
      </c>
      <c r="C1824" t="s">
        <v>88</v>
      </c>
      <c r="D1824" s="1">
        <v>42039</v>
      </c>
      <c r="F1824">
        <v>1</v>
      </c>
      <c r="G1824">
        <v>4871</v>
      </c>
      <c r="H1824" t="s">
        <v>125</v>
      </c>
      <c r="J1824" t="s">
        <v>14</v>
      </c>
      <c r="K1824">
        <v>46</v>
      </c>
      <c r="L1824" t="s">
        <v>15</v>
      </c>
    </row>
    <row r="1825" spans="1:12">
      <c r="A1825" t="e">
        <f ca="1">E00251615134721</f>
        <v>#NAME?</v>
      </c>
      <c r="B1825">
        <v>62</v>
      </c>
      <c r="C1825" t="s">
        <v>20</v>
      </c>
      <c r="D1825" s="1">
        <v>42719</v>
      </c>
      <c r="F1825">
        <v>2</v>
      </c>
      <c r="G1825">
        <v>29690</v>
      </c>
      <c r="H1825" t="s">
        <v>52</v>
      </c>
      <c r="J1825" t="s">
        <v>14</v>
      </c>
      <c r="K1825">
        <v>65</v>
      </c>
      <c r="L1825" t="s">
        <v>15</v>
      </c>
    </row>
    <row r="1826" spans="1:12">
      <c r="A1826" t="e">
        <f ca="1">E00251512459221</f>
        <v>#NAME?</v>
      </c>
      <c r="B1826">
        <v>1929</v>
      </c>
      <c r="C1826" t="s">
        <v>195</v>
      </c>
      <c r="D1826" s="1">
        <v>42810</v>
      </c>
      <c r="F1826">
        <v>4</v>
      </c>
      <c r="G1826">
        <v>4556</v>
      </c>
      <c r="H1826" t="s">
        <v>121</v>
      </c>
      <c r="J1826" t="s">
        <v>14</v>
      </c>
      <c r="K1826">
        <v>45</v>
      </c>
      <c r="L1826" t="s">
        <v>15</v>
      </c>
    </row>
    <row r="1827" spans="1:12">
      <c r="A1827" t="e">
        <f ca="1">E00251512459221</f>
        <v>#NAME?</v>
      </c>
      <c r="B1827">
        <v>1929</v>
      </c>
      <c r="C1827" t="s">
        <v>195</v>
      </c>
      <c r="D1827" s="1">
        <v>43091</v>
      </c>
      <c r="F1827">
        <v>1</v>
      </c>
      <c r="G1827">
        <v>30002</v>
      </c>
      <c r="H1827" t="s">
        <v>492</v>
      </c>
      <c r="J1827" t="s">
        <v>14</v>
      </c>
      <c r="K1827">
        <v>46</v>
      </c>
      <c r="L1827" t="s">
        <v>15</v>
      </c>
    </row>
    <row r="1828" spans="1:12">
      <c r="A1828" t="e">
        <f ca="1">E00251528913621</f>
        <v>#NAME?</v>
      </c>
      <c r="B1828">
        <v>293</v>
      </c>
      <c r="C1828" t="s">
        <v>25</v>
      </c>
      <c r="D1828" s="1">
        <v>41016</v>
      </c>
      <c r="F1828">
        <v>1</v>
      </c>
      <c r="G1828">
        <v>3004</v>
      </c>
      <c r="H1828" t="s">
        <v>104</v>
      </c>
      <c r="J1828" t="s">
        <v>14</v>
      </c>
      <c r="K1828">
        <v>39</v>
      </c>
      <c r="L1828" t="s">
        <v>15</v>
      </c>
    </row>
    <row r="1829" spans="1:12">
      <c r="A1829" t="e">
        <f ca="1">E00251532368021</f>
        <v>#NAME?</v>
      </c>
      <c r="B1829">
        <v>489</v>
      </c>
      <c r="C1829" t="s">
        <v>100</v>
      </c>
      <c r="D1829" s="1">
        <v>42268</v>
      </c>
      <c r="F1829">
        <v>1</v>
      </c>
      <c r="G1829">
        <v>5569</v>
      </c>
      <c r="H1829" t="s">
        <v>218</v>
      </c>
      <c r="J1829" t="s">
        <v>14</v>
      </c>
      <c r="K1829">
        <v>58</v>
      </c>
      <c r="L1829" t="s">
        <v>15</v>
      </c>
    </row>
    <row r="1830" spans="1:12">
      <c r="A1830" t="e">
        <f ca="1">E00251532368021</f>
        <v>#NAME?</v>
      </c>
      <c r="B1830">
        <v>489</v>
      </c>
      <c r="C1830" t="s">
        <v>100</v>
      </c>
      <c r="D1830" s="1">
        <v>42543</v>
      </c>
      <c r="F1830">
        <v>1</v>
      </c>
      <c r="G1830">
        <v>1101</v>
      </c>
      <c r="H1830" t="s">
        <v>220</v>
      </c>
      <c r="J1830" t="s">
        <v>14</v>
      </c>
      <c r="K1830">
        <v>58</v>
      </c>
      <c r="L1830" t="s">
        <v>15</v>
      </c>
    </row>
    <row r="1831" spans="1:12">
      <c r="A1831" t="e">
        <f ca="1">E00251528913621</f>
        <v>#NAME?</v>
      </c>
      <c r="B1831">
        <v>293</v>
      </c>
      <c r="C1831" t="s">
        <v>25</v>
      </c>
      <c r="D1831" s="1">
        <v>41067</v>
      </c>
      <c r="F1831">
        <v>1</v>
      </c>
      <c r="G1831">
        <v>7962</v>
      </c>
      <c r="H1831" t="s">
        <v>111</v>
      </c>
      <c r="J1831" t="s">
        <v>14</v>
      </c>
      <c r="K1831">
        <v>39</v>
      </c>
      <c r="L1831" t="s">
        <v>22</v>
      </c>
    </row>
    <row r="1832" spans="1:12">
      <c r="A1832" t="e">
        <f ca="1">E00251528913621</f>
        <v>#NAME?</v>
      </c>
      <c r="B1832">
        <v>293</v>
      </c>
      <c r="C1832" t="s">
        <v>25</v>
      </c>
      <c r="D1832" s="1">
        <v>41717</v>
      </c>
      <c r="F1832">
        <v>2</v>
      </c>
      <c r="G1832">
        <v>3004</v>
      </c>
      <c r="H1832" t="s">
        <v>104</v>
      </c>
      <c r="J1832" t="s">
        <v>14</v>
      </c>
      <c r="K1832">
        <v>41</v>
      </c>
      <c r="L1832" t="s">
        <v>15</v>
      </c>
    </row>
    <row r="1833" spans="1:12">
      <c r="A1833" t="e">
        <f ca="1">E00251510761421</f>
        <v>#NAME?</v>
      </c>
      <c r="B1833">
        <v>104</v>
      </c>
      <c r="C1833" t="s">
        <v>88</v>
      </c>
      <c r="D1833" s="1">
        <v>42138</v>
      </c>
      <c r="F1833">
        <v>1</v>
      </c>
      <c r="G1833">
        <v>5440</v>
      </c>
      <c r="H1833" t="s">
        <v>577</v>
      </c>
      <c r="J1833" t="s">
        <v>14</v>
      </c>
      <c r="K1833">
        <v>47</v>
      </c>
      <c r="L1833" t="s">
        <v>15</v>
      </c>
    </row>
    <row r="1834" spans="1:12">
      <c r="A1834" t="e">
        <f ca="1">E00251528913621</f>
        <v>#NAME?</v>
      </c>
      <c r="B1834">
        <v>293</v>
      </c>
      <c r="C1834" t="s">
        <v>25</v>
      </c>
      <c r="D1834" s="1">
        <v>41051</v>
      </c>
      <c r="F1834">
        <v>3</v>
      </c>
      <c r="G1834">
        <v>9198</v>
      </c>
      <c r="H1834" t="s">
        <v>229</v>
      </c>
      <c r="J1834" t="s">
        <v>14</v>
      </c>
      <c r="K1834">
        <v>39</v>
      </c>
      <c r="L1834" t="s">
        <v>15</v>
      </c>
    </row>
    <row r="1835" spans="1:12">
      <c r="A1835" t="e">
        <f ca="1">E00251528913621</f>
        <v>#NAME?</v>
      </c>
      <c r="B1835">
        <v>293</v>
      </c>
      <c r="C1835" t="s">
        <v>25</v>
      </c>
      <c r="D1835" s="1">
        <v>41110</v>
      </c>
      <c r="F1835">
        <v>1</v>
      </c>
      <c r="G1835">
        <v>3004</v>
      </c>
      <c r="H1835" t="s">
        <v>104</v>
      </c>
      <c r="J1835" t="s">
        <v>14</v>
      </c>
      <c r="K1835">
        <v>39</v>
      </c>
      <c r="L1835" t="s">
        <v>15</v>
      </c>
    </row>
    <row r="1836" spans="1:12">
      <c r="A1836" t="e">
        <f ca="1">E00251528913621</f>
        <v>#NAME?</v>
      </c>
      <c r="B1836">
        <v>293</v>
      </c>
      <c r="C1836" t="s">
        <v>25</v>
      </c>
      <c r="D1836" s="1">
        <v>41561</v>
      </c>
      <c r="F1836">
        <v>2</v>
      </c>
      <c r="G1836">
        <v>7262</v>
      </c>
      <c r="H1836" t="s">
        <v>198</v>
      </c>
      <c r="J1836" t="s">
        <v>14</v>
      </c>
      <c r="K1836">
        <v>40</v>
      </c>
      <c r="L1836" t="s">
        <v>15</v>
      </c>
    </row>
    <row r="1837" spans="1:12">
      <c r="A1837" t="e">
        <f ca="1">E00251528913621</f>
        <v>#NAME?</v>
      </c>
      <c r="B1837">
        <v>293</v>
      </c>
      <c r="C1837" t="s">
        <v>25</v>
      </c>
      <c r="D1837" s="1">
        <v>42724</v>
      </c>
      <c r="F1837">
        <v>2</v>
      </c>
      <c r="G1837">
        <v>7831</v>
      </c>
      <c r="H1837" t="s">
        <v>274</v>
      </c>
      <c r="J1837" t="s">
        <v>14</v>
      </c>
      <c r="K1837">
        <v>43</v>
      </c>
      <c r="L1837" t="s">
        <v>22</v>
      </c>
    </row>
    <row r="1838" spans="1:12">
      <c r="A1838" t="e">
        <f ca="1">E00251615134721</f>
        <v>#NAME?</v>
      </c>
      <c r="B1838">
        <v>62</v>
      </c>
      <c r="C1838" t="s">
        <v>20</v>
      </c>
      <c r="D1838" s="1">
        <v>42061</v>
      </c>
      <c r="F1838">
        <v>2</v>
      </c>
      <c r="G1838">
        <v>4019</v>
      </c>
      <c r="H1838" t="s">
        <v>26</v>
      </c>
      <c r="J1838" t="s">
        <v>14</v>
      </c>
      <c r="K1838">
        <v>63</v>
      </c>
      <c r="L1838" t="s">
        <v>15</v>
      </c>
    </row>
    <row r="1839" spans="1:12">
      <c r="A1839" t="e">
        <f ca="1">E00251510248921</f>
        <v>#NAME?</v>
      </c>
      <c r="B1839">
        <v>160</v>
      </c>
      <c r="C1839" t="s">
        <v>278</v>
      </c>
      <c r="D1839" s="1">
        <v>43066</v>
      </c>
      <c r="F1839">
        <v>2</v>
      </c>
      <c r="G1839">
        <v>27800</v>
      </c>
      <c r="H1839" t="s">
        <v>145</v>
      </c>
      <c r="J1839" t="s">
        <v>14</v>
      </c>
      <c r="K1839">
        <v>44</v>
      </c>
      <c r="L1839" t="s">
        <v>15</v>
      </c>
    </row>
    <row r="1840" spans="1:12">
      <c r="A1840" t="e">
        <f ca="1">E00251510761421</f>
        <v>#NAME?</v>
      </c>
      <c r="B1840">
        <v>125</v>
      </c>
      <c r="C1840" t="s">
        <v>618</v>
      </c>
      <c r="D1840" s="1">
        <v>41482</v>
      </c>
      <c r="F1840">
        <v>1</v>
      </c>
      <c r="G1840">
        <v>37200</v>
      </c>
      <c r="H1840" t="s">
        <v>619</v>
      </c>
      <c r="J1840" t="s">
        <v>14</v>
      </c>
      <c r="K1840">
        <v>45</v>
      </c>
      <c r="L1840" t="s">
        <v>15</v>
      </c>
    </row>
    <row r="1841" spans="1:12">
      <c r="A1841" t="e">
        <f ca="1">E00251510248921</f>
        <v>#NAME?</v>
      </c>
      <c r="B1841">
        <v>160</v>
      </c>
      <c r="C1841" t="s">
        <v>278</v>
      </c>
      <c r="D1841" s="1">
        <v>42661</v>
      </c>
      <c r="F1841">
        <v>1</v>
      </c>
      <c r="G1841">
        <v>2189</v>
      </c>
      <c r="H1841" t="s">
        <v>156</v>
      </c>
      <c r="J1841" t="s">
        <v>14</v>
      </c>
      <c r="K1841">
        <v>43</v>
      </c>
      <c r="L1841" t="s">
        <v>15</v>
      </c>
    </row>
    <row r="1842" spans="1:12">
      <c r="A1842" t="e">
        <f ca="1">E00251510761421</f>
        <v>#NAME?</v>
      </c>
      <c r="B1842">
        <v>104</v>
      </c>
      <c r="C1842" t="s">
        <v>88</v>
      </c>
      <c r="D1842" s="1">
        <v>40945</v>
      </c>
      <c r="F1842">
        <v>2</v>
      </c>
      <c r="G1842">
        <v>3051</v>
      </c>
      <c r="H1842" t="s">
        <v>13</v>
      </c>
      <c r="J1842" t="s">
        <v>14</v>
      </c>
      <c r="K1842">
        <v>43</v>
      </c>
      <c r="L1842" t="s">
        <v>15</v>
      </c>
    </row>
    <row r="1843" spans="1:12">
      <c r="A1843" t="e">
        <f ca="1">E00251532368021</f>
        <v>#NAME?</v>
      </c>
      <c r="B1843">
        <v>489</v>
      </c>
      <c r="C1843" t="s">
        <v>100</v>
      </c>
      <c r="D1843" s="1">
        <v>42356</v>
      </c>
      <c r="F1843">
        <v>1</v>
      </c>
      <c r="G1843">
        <v>5569</v>
      </c>
      <c r="H1843" t="s">
        <v>218</v>
      </c>
      <c r="J1843" t="s">
        <v>14</v>
      </c>
      <c r="K1843">
        <v>58</v>
      </c>
      <c r="L1843" t="s">
        <v>15</v>
      </c>
    </row>
    <row r="1844" spans="1:12">
      <c r="A1844" t="e">
        <f ca="1">E00251532368021</f>
        <v>#NAME?</v>
      </c>
      <c r="B1844">
        <v>6046</v>
      </c>
      <c r="C1844" t="s">
        <v>98</v>
      </c>
      <c r="D1844" s="1">
        <v>42400</v>
      </c>
      <c r="E1844">
        <v>3</v>
      </c>
      <c r="F1844">
        <v>4</v>
      </c>
      <c r="G1844">
        <v>5569</v>
      </c>
      <c r="H1844" t="s">
        <v>218</v>
      </c>
      <c r="J1844" t="s">
        <v>34</v>
      </c>
      <c r="K1844">
        <v>58</v>
      </c>
      <c r="L1844" t="s">
        <v>15</v>
      </c>
    </row>
    <row r="1845" spans="1:12">
      <c r="A1845" t="e">
        <f ca="1">E00251429298321</f>
        <v>#NAME?</v>
      </c>
      <c r="B1845">
        <v>276</v>
      </c>
      <c r="C1845" t="s">
        <v>122</v>
      </c>
      <c r="D1845" s="1">
        <v>41445</v>
      </c>
      <c r="F1845">
        <v>1</v>
      </c>
      <c r="G1845">
        <v>7089</v>
      </c>
      <c r="H1845" t="s">
        <v>487</v>
      </c>
      <c r="J1845" t="s">
        <v>14</v>
      </c>
      <c r="K1845">
        <v>46</v>
      </c>
      <c r="L1845" t="s">
        <v>15</v>
      </c>
    </row>
    <row r="1846" spans="1:12">
      <c r="A1846" t="e">
        <f ca="1">E00251429298321</f>
        <v>#NAME?</v>
      </c>
      <c r="B1846">
        <v>276</v>
      </c>
      <c r="C1846" t="s">
        <v>122</v>
      </c>
      <c r="D1846" s="1">
        <v>42362</v>
      </c>
      <c r="F1846">
        <v>1</v>
      </c>
      <c r="G1846">
        <v>7999</v>
      </c>
      <c r="H1846" t="s">
        <v>80</v>
      </c>
      <c r="J1846" t="s">
        <v>14</v>
      </c>
      <c r="K1846">
        <v>49</v>
      </c>
      <c r="L1846" t="s">
        <v>15</v>
      </c>
    </row>
    <row r="1847" spans="1:12">
      <c r="A1847" t="e">
        <f ca="1">E00251618088321</f>
        <v>#NAME?</v>
      </c>
      <c r="B1847">
        <v>28</v>
      </c>
      <c r="C1847" t="s">
        <v>153</v>
      </c>
      <c r="D1847" s="1">
        <v>42774</v>
      </c>
      <c r="F1847">
        <v>2</v>
      </c>
      <c r="G1847">
        <v>2689</v>
      </c>
      <c r="H1847" t="s">
        <v>255</v>
      </c>
      <c r="J1847" t="s">
        <v>14</v>
      </c>
      <c r="K1847">
        <v>51</v>
      </c>
      <c r="L1847" t="s">
        <v>15</v>
      </c>
    </row>
    <row r="1848" spans="1:12">
      <c r="A1848" t="e">
        <f ca="1">E00251615134721</f>
        <v>#NAME?</v>
      </c>
      <c r="B1848">
        <v>62</v>
      </c>
      <c r="C1848" t="s">
        <v>20</v>
      </c>
      <c r="D1848" s="1">
        <v>40987</v>
      </c>
      <c r="F1848">
        <v>2</v>
      </c>
      <c r="G1848">
        <v>4019</v>
      </c>
      <c r="H1848" t="s">
        <v>26</v>
      </c>
      <c r="J1848" t="s">
        <v>14</v>
      </c>
      <c r="K1848">
        <v>60</v>
      </c>
      <c r="L1848" t="s">
        <v>15</v>
      </c>
    </row>
    <row r="1849" spans="1:12">
      <c r="A1849" t="e">
        <f ca="1">E00251528913621</f>
        <v>#NAME?</v>
      </c>
      <c r="B1849">
        <v>293</v>
      </c>
      <c r="C1849" t="s">
        <v>25</v>
      </c>
      <c r="D1849" s="1">
        <v>41081</v>
      </c>
      <c r="F1849">
        <v>1</v>
      </c>
      <c r="G1849">
        <v>3004</v>
      </c>
      <c r="H1849" t="s">
        <v>104</v>
      </c>
      <c r="J1849" t="s">
        <v>14</v>
      </c>
      <c r="K1849">
        <v>39</v>
      </c>
      <c r="L1849" t="s">
        <v>15</v>
      </c>
    </row>
    <row r="1850" spans="1:12">
      <c r="A1850" t="e">
        <f ca="1">E00251528913621</f>
        <v>#NAME?</v>
      </c>
      <c r="B1850">
        <v>293</v>
      </c>
      <c r="C1850" t="s">
        <v>25</v>
      </c>
      <c r="D1850" s="1">
        <v>41368</v>
      </c>
      <c r="F1850">
        <v>1</v>
      </c>
      <c r="G1850">
        <v>3004</v>
      </c>
      <c r="H1850" t="s">
        <v>104</v>
      </c>
      <c r="J1850" t="s">
        <v>14</v>
      </c>
      <c r="K1850">
        <v>40</v>
      </c>
      <c r="L1850" t="s">
        <v>15</v>
      </c>
    </row>
    <row r="1851" spans="1:12">
      <c r="A1851" t="e">
        <f ca="1">E00251528913621</f>
        <v>#NAME?</v>
      </c>
      <c r="B1851">
        <v>293</v>
      </c>
      <c r="C1851" t="s">
        <v>25</v>
      </c>
      <c r="D1851" s="1">
        <v>40949</v>
      </c>
      <c r="F1851">
        <v>1</v>
      </c>
      <c r="G1851">
        <v>7962</v>
      </c>
      <c r="H1851" t="s">
        <v>111</v>
      </c>
      <c r="J1851" t="s">
        <v>14</v>
      </c>
      <c r="K1851">
        <v>39</v>
      </c>
      <c r="L1851" t="s">
        <v>22</v>
      </c>
    </row>
    <row r="1852" spans="1:12">
      <c r="A1852" t="e">
        <f ca="1">E00251528913621</f>
        <v>#NAME?</v>
      </c>
      <c r="B1852">
        <v>293</v>
      </c>
      <c r="C1852" t="s">
        <v>25</v>
      </c>
      <c r="D1852" s="1">
        <v>42563</v>
      </c>
      <c r="F1852">
        <v>1</v>
      </c>
      <c r="G1852">
        <v>4019</v>
      </c>
      <c r="H1852" t="s">
        <v>26</v>
      </c>
      <c r="J1852" t="s">
        <v>14</v>
      </c>
      <c r="K1852">
        <v>43</v>
      </c>
      <c r="L1852" t="s">
        <v>15</v>
      </c>
    </row>
    <row r="1853" spans="1:12">
      <c r="A1853" t="e">
        <f ca="1">E00251615134721</f>
        <v>#NAME?</v>
      </c>
      <c r="B1853">
        <v>62</v>
      </c>
      <c r="C1853" t="s">
        <v>20</v>
      </c>
      <c r="D1853" s="1">
        <v>42745</v>
      </c>
      <c r="F1853">
        <v>2</v>
      </c>
      <c r="G1853">
        <v>29690</v>
      </c>
      <c r="H1853" t="s">
        <v>52</v>
      </c>
      <c r="J1853" t="s">
        <v>14</v>
      </c>
      <c r="K1853">
        <v>65</v>
      </c>
      <c r="L1853" t="s">
        <v>15</v>
      </c>
    </row>
    <row r="1854" spans="1:12">
      <c r="A1854" t="e">
        <f ca="1">E00251528913621</f>
        <v>#NAME?</v>
      </c>
      <c r="B1854">
        <v>293</v>
      </c>
      <c r="C1854" t="s">
        <v>25</v>
      </c>
      <c r="D1854" s="1">
        <v>41127</v>
      </c>
      <c r="F1854">
        <v>1</v>
      </c>
      <c r="G1854">
        <v>3004</v>
      </c>
      <c r="H1854" t="s">
        <v>104</v>
      </c>
      <c r="J1854" t="s">
        <v>14</v>
      </c>
      <c r="K1854">
        <v>39</v>
      </c>
      <c r="L1854" t="s">
        <v>15</v>
      </c>
    </row>
    <row r="1855" spans="1:12">
      <c r="A1855" t="e">
        <f ca="1">E00251615134721</f>
        <v>#NAME?</v>
      </c>
      <c r="B1855">
        <v>62</v>
      </c>
      <c r="C1855" t="s">
        <v>20</v>
      </c>
      <c r="D1855" s="1">
        <v>43063</v>
      </c>
      <c r="F1855">
        <v>1</v>
      </c>
      <c r="G1855">
        <v>4019</v>
      </c>
      <c r="H1855" t="s">
        <v>26</v>
      </c>
      <c r="J1855" t="s">
        <v>14</v>
      </c>
      <c r="K1855">
        <v>66</v>
      </c>
      <c r="L1855" t="s">
        <v>15</v>
      </c>
    </row>
    <row r="1856" spans="1:12">
      <c r="A1856" t="e">
        <f ca="1">E00251615134721</f>
        <v>#NAME?</v>
      </c>
      <c r="B1856">
        <v>1346</v>
      </c>
      <c r="C1856" t="s">
        <v>620</v>
      </c>
      <c r="D1856" s="1">
        <v>40913</v>
      </c>
      <c r="E1856">
        <v>0</v>
      </c>
      <c r="F1856">
        <v>1</v>
      </c>
      <c r="G1856">
        <v>71740</v>
      </c>
      <c r="H1856" t="s">
        <v>621</v>
      </c>
      <c r="J1856" t="s">
        <v>34</v>
      </c>
      <c r="K1856">
        <v>60</v>
      </c>
      <c r="L1856" t="s">
        <v>15</v>
      </c>
    </row>
    <row r="1857" spans="1:12">
      <c r="A1857" t="e">
        <f ca="1">E00251430348521</f>
        <v>#NAME?</v>
      </c>
      <c r="B1857">
        <v>500</v>
      </c>
      <c r="C1857" t="s">
        <v>161</v>
      </c>
      <c r="D1857" s="1">
        <v>42135</v>
      </c>
      <c r="F1857">
        <v>1</v>
      </c>
      <c r="G1857">
        <v>7295</v>
      </c>
      <c r="H1857" t="s">
        <v>76</v>
      </c>
      <c r="J1857" t="s">
        <v>14</v>
      </c>
      <c r="K1857">
        <v>64</v>
      </c>
      <c r="L1857" t="s">
        <v>15</v>
      </c>
    </row>
    <row r="1858" spans="1:12">
      <c r="A1858" t="e">
        <f ca="1">E00251430348521</f>
        <v>#NAME?</v>
      </c>
      <c r="B1858">
        <v>500</v>
      </c>
      <c r="C1858" t="s">
        <v>161</v>
      </c>
      <c r="D1858" s="1">
        <v>42207</v>
      </c>
      <c r="F1858">
        <v>1</v>
      </c>
      <c r="G1858">
        <v>7295</v>
      </c>
      <c r="H1858" t="s">
        <v>76</v>
      </c>
      <c r="J1858" t="s">
        <v>14</v>
      </c>
      <c r="K1858">
        <v>64</v>
      </c>
      <c r="L1858" t="s">
        <v>15</v>
      </c>
    </row>
    <row r="1859" spans="1:12">
      <c r="A1859" t="e">
        <f ca="1">E00251430348521</f>
        <v>#NAME?</v>
      </c>
      <c r="B1859">
        <v>500</v>
      </c>
      <c r="C1859" t="s">
        <v>161</v>
      </c>
      <c r="D1859" s="1">
        <v>42802</v>
      </c>
      <c r="F1859">
        <v>1</v>
      </c>
      <c r="G1859">
        <v>7295</v>
      </c>
      <c r="H1859" t="s">
        <v>76</v>
      </c>
      <c r="J1859" t="s">
        <v>14</v>
      </c>
      <c r="K1859">
        <v>66</v>
      </c>
      <c r="L1859" t="s">
        <v>15</v>
      </c>
    </row>
    <row r="1860" spans="1:12">
      <c r="A1860" t="e">
        <f ca="1">E00251430348521</f>
        <v>#NAME?</v>
      </c>
      <c r="B1860">
        <v>772</v>
      </c>
      <c r="C1860" t="s">
        <v>170</v>
      </c>
      <c r="D1860" s="1">
        <v>42034</v>
      </c>
      <c r="E1860">
        <v>2</v>
      </c>
      <c r="F1860">
        <v>4</v>
      </c>
      <c r="G1860">
        <v>5920</v>
      </c>
      <c r="H1860" t="s">
        <v>417</v>
      </c>
      <c r="J1860" t="s">
        <v>34</v>
      </c>
      <c r="K1860">
        <v>64</v>
      </c>
      <c r="L1860" t="s">
        <v>15</v>
      </c>
    </row>
    <row r="1861" spans="1:12">
      <c r="A1861" t="e">
        <f ca="1">E00251430348521</f>
        <v>#NAME?</v>
      </c>
      <c r="B1861">
        <v>500</v>
      </c>
      <c r="C1861" t="s">
        <v>161</v>
      </c>
      <c r="D1861" s="1">
        <v>42215</v>
      </c>
      <c r="F1861">
        <v>1</v>
      </c>
      <c r="G1861">
        <v>7295</v>
      </c>
      <c r="H1861" t="s">
        <v>76</v>
      </c>
      <c r="J1861" t="s">
        <v>14</v>
      </c>
      <c r="K1861">
        <v>64</v>
      </c>
      <c r="L1861" t="s">
        <v>15</v>
      </c>
    </row>
    <row r="1862" spans="1:12">
      <c r="A1862" t="e">
        <f ca="1">E00251532368021</f>
        <v>#NAME?</v>
      </c>
      <c r="B1862">
        <v>6046</v>
      </c>
      <c r="C1862" t="s">
        <v>98</v>
      </c>
      <c r="D1862" s="1">
        <v>42400</v>
      </c>
      <c r="F1862">
        <v>1</v>
      </c>
      <c r="G1862">
        <v>5789</v>
      </c>
      <c r="H1862" t="s">
        <v>552</v>
      </c>
      <c r="I1862" t="s">
        <v>56</v>
      </c>
      <c r="J1862" t="s">
        <v>57</v>
      </c>
      <c r="K1862">
        <v>58</v>
      </c>
      <c r="L1862" t="s">
        <v>15</v>
      </c>
    </row>
    <row r="1863" spans="1:12">
      <c r="A1863" t="e">
        <f ca="1">E00251524951321</f>
        <v>#NAME?</v>
      </c>
      <c r="B1863">
        <v>455</v>
      </c>
      <c r="C1863" t="s">
        <v>312</v>
      </c>
      <c r="D1863" s="1">
        <v>41955</v>
      </c>
      <c r="F1863">
        <v>1</v>
      </c>
      <c r="G1863">
        <v>2720</v>
      </c>
      <c r="H1863" t="s">
        <v>65</v>
      </c>
      <c r="J1863" t="s">
        <v>14</v>
      </c>
      <c r="K1863">
        <v>52</v>
      </c>
      <c r="L1863" t="s">
        <v>15</v>
      </c>
    </row>
    <row r="1864" spans="1:12">
      <c r="A1864" t="e">
        <f ca="1">E00251524951321</f>
        <v>#NAME?</v>
      </c>
      <c r="B1864">
        <v>455</v>
      </c>
      <c r="C1864" t="s">
        <v>312</v>
      </c>
      <c r="D1864" s="1">
        <v>42352</v>
      </c>
      <c r="F1864">
        <v>1</v>
      </c>
      <c r="G1864">
        <v>4019</v>
      </c>
      <c r="H1864" t="s">
        <v>26</v>
      </c>
      <c r="J1864" t="s">
        <v>14</v>
      </c>
      <c r="K1864">
        <v>53</v>
      </c>
      <c r="L1864" t="s">
        <v>15</v>
      </c>
    </row>
    <row r="1865" spans="1:12">
      <c r="A1865" t="e">
        <f ca="1">E00251533600621</f>
        <v>#NAME?</v>
      </c>
      <c r="B1865">
        <v>104</v>
      </c>
      <c r="C1865" t="s">
        <v>88</v>
      </c>
      <c r="D1865" s="1">
        <v>41829</v>
      </c>
      <c r="F1865">
        <v>1</v>
      </c>
      <c r="G1865">
        <v>2720</v>
      </c>
      <c r="H1865" t="s">
        <v>65</v>
      </c>
      <c r="J1865" t="s">
        <v>14</v>
      </c>
      <c r="K1865">
        <v>56</v>
      </c>
      <c r="L1865" t="s">
        <v>15</v>
      </c>
    </row>
    <row r="1866" spans="1:12">
      <c r="A1866" t="e">
        <f ca="1">E00251429298321</f>
        <v>#NAME?</v>
      </c>
      <c r="B1866">
        <v>276</v>
      </c>
      <c r="C1866" t="s">
        <v>122</v>
      </c>
      <c r="D1866" s="1">
        <v>41970</v>
      </c>
      <c r="F1866">
        <v>2</v>
      </c>
      <c r="G1866">
        <v>49390</v>
      </c>
      <c r="H1866" t="s">
        <v>59</v>
      </c>
      <c r="J1866" t="s">
        <v>14</v>
      </c>
      <c r="K1866">
        <v>48</v>
      </c>
      <c r="L1866" t="s">
        <v>15</v>
      </c>
    </row>
    <row r="1867" spans="1:12">
      <c r="A1867" t="e">
        <f ca="1">E00251429298321</f>
        <v>#NAME?</v>
      </c>
      <c r="B1867">
        <v>276</v>
      </c>
      <c r="C1867" t="s">
        <v>122</v>
      </c>
      <c r="D1867" s="1">
        <v>40977</v>
      </c>
      <c r="F1867">
        <v>2</v>
      </c>
      <c r="G1867">
        <v>49390</v>
      </c>
      <c r="H1867" t="s">
        <v>59</v>
      </c>
      <c r="J1867" t="s">
        <v>14</v>
      </c>
      <c r="K1867">
        <v>45</v>
      </c>
      <c r="L1867" t="s">
        <v>15</v>
      </c>
    </row>
    <row r="1868" spans="1:12">
      <c r="A1868" t="e">
        <f ca="1">E00251439864321</f>
        <v>#NAME?</v>
      </c>
      <c r="B1868">
        <v>496</v>
      </c>
      <c r="C1868" t="s">
        <v>365</v>
      </c>
      <c r="D1868" s="1">
        <v>41844</v>
      </c>
      <c r="F1868">
        <v>1</v>
      </c>
      <c r="G1868">
        <v>61171</v>
      </c>
      <c r="H1868" t="s">
        <v>513</v>
      </c>
      <c r="J1868" t="s">
        <v>14</v>
      </c>
      <c r="K1868">
        <v>41</v>
      </c>
      <c r="L1868" t="s">
        <v>15</v>
      </c>
    </row>
    <row r="1869" spans="1:12">
      <c r="A1869" t="e">
        <f ca="1">E00251533600621</f>
        <v>#NAME?</v>
      </c>
      <c r="B1869">
        <v>104</v>
      </c>
      <c r="C1869" t="s">
        <v>88</v>
      </c>
      <c r="D1869" s="1">
        <v>41093</v>
      </c>
      <c r="F1869">
        <v>1</v>
      </c>
      <c r="G1869">
        <v>7847</v>
      </c>
      <c r="H1869" t="s">
        <v>622</v>
      </c>
      <c r="J1869" t="s">
        <v>14</v>
      </c>
      <c r="K1869">
        <v>54</v>
      </c>
      <c r="L1869" t="s">
        <v>22</v>
      </c>
    </row>
    <row r="1870" spans="1:12">
      <c r="A1870" t="e">
        <f ca="1">E00251537637021</f>
        <v>#NAME?</v>
      </c>
      <c r="B1870">
        <v>640</v>
      </c>
      <c r="C1870" t="s">
        <v>623</v>
      </c>
      <c r="D1870" s="1">
        <v>42298</v>
      </c>
      <c r="F1870">
        <v>1</v>
      </c>
      <c r="G1870">
        <v>40390</v>
      </c>
      <c r="H1870" t="s">
        <v>624</v>
      </c>
      <c r="I1870" t="s">
        <v>148</v>
      </c>
      <c r="J1870" t="s">
        <v>57</v>
      </c>
      <c r="K1870">
        <v>51</v>
      </c>
      <c r="L1870" t="s">
        <v>15</v>
      </c>
    </row>
    <row r="1871" spans="1:12">
      <c r="A1871" t="e">
        <f ca="1">E00251613168521</f>
        <v>#NAME?</v>
      </c>
      <c r="B1871">
        <v>48</v>
      </c>
      <c r="C1871" t="s">
        <v>249</v>
      </c>
      <c r="D1871" s="1">
        <v>42676</v>
      </c>
      <c r="F1871">
        <v>1</v>
      </c>
      <c r="G1871">
        <v>5569</v>
      </c>
      <c r="H1871" t="s">
        <v>218</v>
      </c>
      <c r="J1871" t="s">
        <v>14</v>
      </c>
      <c r="K1871">
        <v>40</v>
      </c>
      <c r="L1871" t="s">
        <v>15</v>
      </c>
    </row>
    <row r="1872" spans="1:12">
      <c r="A1872" t="e">
        <f ca="1">E00251533600621</f>
        <v>#NAME?</v>
      </c>
      <c r="B1872">
        <v>104</v>
      </c>
      <c r="C1872" t="s">
        <v>88</v>
      </c>
      <c r="D1872" s="1">
        <v>41149</v>
      </c>
      <c r="F1872">
        <v>2</v>
      </c>
      <c r="G1872">
        <v>27800</v>
      </c>
      <c r="H1872" t="s">
        <v>145</v>
      </c>
      <c r="J1872" t="s">
        <v>14</v>
      </c>
      <c r="K1872">
        <v>54</v>
      </c>
      <c r="L1872" t="s">
        <v>15</v>
      </c>
    </row>
    <row r="1873" spans="1:12">
      <c r="A1873" t="e">
        <f ca="1">E00251533600621</f>
        <v>#NAME?</v>
      </c>
      <c r="B1873">
        <v>104</v>
      </c>
      <c r="C1873" t="s">
        <v>88</v>
      </c>
      <c r="D1873" s="1">
        <v>41345</v>
      </c>
      <c r="F1873">
        <v>1</v>
      </c>
      <c r="G1873">
        <v>2720</v>
      </c>
      <c r="H1873" t="s">
        <v>65</v>
      </c>
      <c r="J1873" t="s">
        <v>14</v>
      </c>
      <c r="K1873">
        <v>55</v>
      </c>
      <c r="L1873" t="s">
        <v>15</v>
      </c>
    </row>
    <row r="1874" spans="1:12">
      <c r="A1874" t="e">
        <f ca="1">E00251524951321</f>
        <v>#NAME?</v>
      </c>
      <c r="B1874">
        <v>7208</v>
      </c>
      <c r="C1874" t="s">
        <v>625</v>
      </c>
      <c r="D1874" s="1">
        <v>41713</v>
      </c>
      <c r="F1874">
        <v>1</v>
      </c>
      <c r="G1874">
        <v>9198</v>
      </c>
      <c r="H1874" t="s">
        <v>229</v>
      </c>
      <c r="I1874" t="s">
        <v>148</v>
      </c>
      <c r="J1874" t="s">
        <v>57</v>
      </c>
      <c r="K1874">
        <v>51</v>
      </c>
      <c r="L1874" t="s">
        <v>15</v>
      </c>
    </row>
    <row r="1875" spans="1:12">
      <c r="A1875" t="e">
        <f ca="1">E00251613168521</f>
        <v>#NAME?</v>
      </c>
      <c r="B1875">
        <v>48</v>
      </c>
      <c r="C1875" t="s">
        <v>249</v>
      </c>
      <c r="D1875" s="1">
        <v>42326</v>
      </c>
      <c r="F1875">
        <v>2</v>
      </c>
      <c r="G1875">
        <v>24290</v>
      </c>
      <c r="H1875" t="s">
        <v>580</v>
      </c>
      <c r="J1875" t="s">
        <v>14</v>
      </c>
      <c r="K1875">
        <v>39</v>
      </c>
      <c r="L1875" t="s">
        <v>15</v>
      </c>
    </row>
    <row r="1876" spans="1:12">
      <c r="A1876" t="e">
        <f ca="1">E00251537637021</f>
        <v>#NAME?</v>
      </c>
      <c r="B1876">
        <v>443</v>
      </c>
      <c r="C1876" t="s">
        <v>582</v>
      </c>
      <c r="D1876" s="1">
        <v>42298</v>
      </c>
      <c r="F1876">
        <v>1</v>
      </c>
      <c r="G1876">
        <v>4019</v>
      </c>
      <c r="H1876" t="s">
        <v>26</v>
      </c>
      <c r="J1876" t="s">
        <v>14</v>
      </c>
      <c r="K1876">
        <v>51</v>
      </c>
      <c r="L1876" t="s">
        <v>15</v>
      </c>
    </row>
    <row r="1877" spans="1:12">
      <c r="A1877" t="e">
        <f ca="1">E00251529526721</f>
        <v>#NAME?</v>
      </c>
      <c r="B1877">
        <v>470</v>
      </c>
      <c r="C1877" t="s">
        <v>457</v>
      </c>
      <c r="D1877" s="1">
        <v>42053</v>
      </c>
      <c r="F1877">
        <v>2</v>
      </c>
      <c r="G1877">
        <v>4019</v>
      </c>
      <c r="H1877" t="s">
        <v>26</v>
      </c>
      <c r="J1877" t="s">
        <v>14</v>
      </c>
      <c r="K1877">
        <v>55</v>
      </c>
      <c r="L1877" t="s">
        <v>15</v>
      </c>
    </row>
    <row r="1878" spans="1:12">
      <c r="A1878" t="e">
        <f ca="1">E00251429888621</f>
        <v>#NAME?</v>
      </c>
      <c r="B1878">
        <v>166</v>
      </c>
      <c r="C1878" t="s">
        <v>626</v>
      </c>
      <c r="D1878" s="1">
        <v>40974</v>
      </c>
      <c r="F1878">
        <v>1</v>
      </c>
      <c r="G1878">
        <v>75471</v>
      </c>
      <c r="H1878" t="s">
        <v>627</v>
      </c>
      <c r="J1878" t="s">
        <v>14</v>
      </c>
      <c r="K1878">
        <v>60</v>
      </c>
      <c r="L1878" t="s">
        <v>15</v>
      </c>
    </row>
    <row r="1879" spans="1:12">
      <c r="A1879" t="e">
        <f ca="1">E00251429888621</f>
        <v>#NAME?</v>
      </c>
      <c r="B1879">
        <v>166</v>
      </c>
      <c r="C1879" t="s">
        <v>626</v>
      </c>
      <c r="D1879" s="1">
        <v>40990</v>
      </c>
      <c r="F1879">
        <v>3</v>
      </c>
      <c r="G1879">
        <v>9198</v>
      </c>
      <c r="H1879" t="s">
        <v>229</v>
      </c>
      <c r="J1879" t="s">
        <v>14</v>
      </c>
      <c r="K1879">
        <v>60</v>
      </c>
      <c r="L1879" t="s">
        <v>15</v>
      </c>
    </row>
    <row r="1880" spans="1:12">
      <c r="A1880" t="e">
        <f ca="1">E00251529526721</f>
        <v>#NAME?</v>
      </c>
      <c r="B1880">
        <v>470</v>
      </c>
      <c r="C1880" t="s">
        <v>457</v>
      </c>
      <c r="D1880" s="1">
        <v>42027</v>
      </c>
      <c r="F1880">
        <v>1</v>
      </c>
      <c r="G1880">
        <v>30781</v>
      </c>
      <c r="H1880" t="s">
        <v>584</v>
      </c>
      <c r="J1880" t="s">
        <v>14</v>
      </c>
      <c r="K1880">
        <v>55</v>
      </c>
      <c r="L1880" t="s">
        <v>15</v>
      </c>
    </row>
    <row r="1881" spans="1:12">
      <c r="A1881" t="e">
        <f ca="1">E00251529526721</f>
        <v>#NAME?</v>
      </c>
      <c r="B1881">
        <v>470</v>
      </c>
      <c r="C1881" t="s">
        <v>457</v>
      </c>
      <c r="D1881" s="1">
        <v>43066</v>
      </c>
      <c r="F1881">
        <v>2</v>
      </c>
      <c r="G1881">
        <v>2809</v>
      </c>
      <c r="H1881" t="s">
        <v>90</v>
      </c>
      <c r="J1881" t="s">
        <v>14</v>
      </c>
      <c r="K1881">
        <v>57</v>
      </c>
      <c r="L1881" t="s">
        <v>15</v>
      </c>
    </row>
    <row r="1882" spans="1:12">
      <c r="A1882" t="e">
        <f ca="1">E00251514761221</f>
        <v>#NAME?</v>
      </c>
      <c r="B1882">
        <v>453</v>
      </c>
      <c r="C1882" t="s">
        <v>96</v>
      </c>
      <c r="D1882" s="1">
        <v>41705</v>
      </c>
      <c r="F1882">
        <v>1</v>
      </c>
      <c r="G1882">
        <v>36500</v>
      </c>
      <c r="H1882" t="s">
        <v>628</v>
      </c>
      <c r="J1882" t="s">
        <v>14</v>
      </c>
      <c r="K1882">
        <v>54</v>
      </c>
      <c r="L1882" t="s">
        <v>15</v>
      </c>
    </row>
    <row r="1883" spans="1:12">
      <c r="A1883" t="e">
        <f ca="1">E00251529526721</f>
        <v>#NAME?</v>
      </c>
      <c r="B1883">
        <v>470</v>
      </c>
      <c r="C1883" t="s">
        <v>457</v>
      </c>
      <c r="D1883" s="1">
        <v>41918</v>
      </c>
      <c r="F1883">
        <v>3</v>
      </c>
      <c r="G1883">
        <v>78009</v>
      </c>
      <c r="H1883" t="s">
        <v>489</v>
      </c>
      <c r="J1883" t="s">
        <v>14</v>
      </c>
      <c r="K1883">
        <v>54</v>
      </c>
      <c r="L1883" t="s">
        <v>22</v>
      </c>
    </row>
    <row r="1884" spans="1:12">
      <c r="A1884" t="e">
        <f ca="1">E00251529526721</f>
        <v>#NAME?</v>
      </c>
      <c r="B1884">
        <v>470</v>
      </c>
      <c r="C1884" t="s">
        <v>457</v>
      </c>
      <c r="D1884" s="1">
        <v>42016</v>
      </c>
      <c r="F1884">
        <v>2</v>
      </c>
      <c r="G1884">
        <v>4019</v>
      </c>
      <c r="H1884" t="s">
        <v>26</v>
      </c>
      <c r="J1884" t="s">
        <v>14</v>
      </c>
      <c r="K1884">
        <v>55</v>
      </c>
      <c r="L1884" t="s">
        <v>15</v>
      </c>
    </row>
    <row r="1885" spans="1:12">
      <c r="A1885" t="e">
        <f ca="1">E00251429888621</f>
        <v>#NAME?</v>
      </c>
      <c r="B1885">
        <v>166</v>
      </c>
      <c r="C1885" t="s">
        <v>626</v>
      </c>
      <c r="D1885" s="1">
        <v>40953</v>
      </c>
      <c r="F1885">
        <v>3</v>
      </c>
      <c r="G1885">
        <v>2720</v>
      </c>
      <c r="H1885" t="s">
        <v>65</v>
      </c>
      <c r="J1885" t="s">
        <v>14</v>
      </c>
      <c r="K1885">
        <v>60</v>
      </c>
      <c r="L1885" t="s">
        <v>15</v>
      </c>
    </row>
    <row r="1886" spans="1:12">
      <c r="A1886" t="e">
        <f ca="1">E00251529526721</f>
        <v>#NAME?</v>
      </c>
      <c r="B1886">
        <v>3449</v>
      </c>
      <c r="C1886" t="s">
        <v>629</v>
      </c>
      <c r="D1886" s="1">
        <v>41138</v>
      </c>
      <c r="F1886">
        <v>1</v>
      </c>
      <c r="G1886">
        <v>4019</v>
      </c>
      <c r="H1886" t="s">
        <v>26</v>
      </c>
      <c r="J1886" t="s">
        <v>14</v>
      </c>
      <c r="K1886">
        <v>52</v>
      </c>
      <c r="L1886" t="s">
        <v>15</v>
      </c>
    </row>
    <row r="1887" spans="1:12">
      <c r="A1887" t="e">
        <f ca="1">E00251429888621</f>
        <v>#NAME?</v>
      </c>
      <c r="B1887">
        <v>166</v>
      </c>
      <c r="C1887" t="s">
        <v>626</v>
      </c>
      <c r="D1887" s="1">
        <v>40953</v>
      </c>
      <c r="F1887">
        <v>2</v>
      </c>
      <c r="G1887">
        <v>71590</v>
      </c>
      <c r="H1887" t="s">
        <v>44</v>
      </c>
      <c r="J1887" t="s">
        <v>14</v>
      </c>
      <c r="K1887">
        <v>60</v>
      </c>
      <c r="L1887" t="s">
        <v>15</v>
      </c>
    </row>
    <row r="1888" spans="1:12">
      <c r="A1888" t="e">
        <f ca="1">E00251429888621</f>
        <v>#NAME?</v>
      </c>
      <c r="B1888">
        <v>166</v>
      </c>
      <c r="C1888" t="s">
        <v>626</v>
      </c>
      <c r="D1888" s="1">
        <v>41330</v>
      </c>
      <c r="F1888">
        <v>1</v>
      </c>
      <c r="G1888">
        <v>462</v>
      </c>
      <c r="H1888" t="s">
        <v>288</v>
      </c>
      <c r="J1888" t="s">
        <v>14</v>
      </c>
      <c r="K1888">
        <v>61</v>
      </c>
      <c r="L1888" t="s">
        <v>15</v>
      </c>
    </row>
    <row r="1889" spans="1:12">
      <c r="A1889" t="e">
        <f ca="1">E00251529543621</f>
        <v>#NAME?</v>
      </c>
      <c r="B1889">
        <v>166</v>
      </c>
      <c r="C1889" t="s">
        <v>626</v>
      </c>
      <c r="D1889" s="1">
        <v>41242</v>
      </c>
      <c r="F1889">
        <v>2</v>
      </c>
      <c r="G1889">
        <v>25000</v>
      </c>
      <c r="H1889" t="s">
        <v>178</v>
      </c>
      <c r="J1889" t="s">
        <v>14</v>
      </c>
      <c r="K1889">
        <v>49</v>
      </c>
      <c r="L1889" t="s">
        <v>15</v>
      </c>
    </row>
    <row r="1890" spans="1:12">
      <c r="A1890" t="e">
        <f ca="1">E00251529543621</f>
        <v>#NAME?</v>
      </c>
      <c r="B1890">
        <v>166</v>
      </c>
      <c r="C1890" t="s">
        <v>626</v>
      </c>
      <c r="D1890" s="1">
        <v>41242</v>
      </c>
      <c r="F1890">
        <v>5</v>
      </c>
      <c r="G1890">
        <v>4019</v>
      </c>
      <c r="H1890" t="s">
        <v>26</v>
      </c>
      <c r="J1890" t="s">
        <v>14</v>
      </c>
      <c r="K1890">
        <v>49</v>
      </c>
      <c r="L1890" t="s">
        <v>15</v>
      </c>
    </row>
    <row r="1891" spans="1:12">
      <c r="A1891" t="e">
        <f ca="1">E00251529543621</f>
        <v>#NAME?</v>
      </c>
      <c r="B1891">
        <v>166</v>
      </c>
      <c r="C1891" t="s">
        <v>626</v>
      </c>
      <c r="D1891" s="1">
        <v>41743</v>
      </c>
      <c r="F1891">
        <v>3</v>
      </c>
      <c r="G1891">
        <v>2721</v>
      </c>
      <c r="H1891" t="s">
        <v>465</v>
      </c>
      <c r="J1891" t="s">
        <v>14</v>
      </c>
      <c r="K1891">
        <v>51</v>
      </c>
      <c r="L1891" t="s">
        <v>15</v>
      </c>
    </row>
    <row r="1892" spans="1:12">
      <c r="A1892" t="e">
        <f ca="1">E00251514761221</f>
        <v>#NAME?</v>
      </c>
      <c r="B1892">
        <v>453</v>
      </c>
      <c r="C1892" t="s">
        <v>96</v>
      </c>
      <c r="D1892" s="1">
        <v>41450</v>
      </c>
      <c r="F1892">
        <v>1</v>
      </c>
      <c r="G1892">
        <v>69589</v>
      </c>
      <c r="H1892" t="s">
        <v>630</v>
      </c>
      <c r="J1892" t="s">
        <v>14</v>
      </c>
      <c r="K1892">
        <v>53</v>
      </c>
      <c r="L1892" t="s">
        <v>15</v>
      </c>
    </row>
    <row r="1893" spans="1:12">
      <c r="A1893" t="e">
        <f ca="1">E00251432360121</f>
        <v>#NAME?</v>
      </c>
      <c r="B1893">
        <v>497</v>
      </c>
      <c r="C1893" t="s">
        <v>141</v>
      </c>
      <c r="D1893" s="1">
        <v>43005</v>
      </c>
      <c r="F1893">
        <v>1</v>
      </c>
      <c r="G1893">
        <v>7906</v>
      </c>
      <c r="H1893" t="s">
        <v>173</v>
      </c>
      <c r="J1893" t="s">
        <v>14</v>
      </c>
      <c r="K1893">
        <v>54</v>
      </c>
      <c r="L1893" t="s">
        <v>22</v>
      </c>
    </row>
    <row r="1894" spans="1:12">
      <c r="A1894" t="e">
        <f ca="1">E00251432360121</f>
        <v>#NAME?</v>
      </c>
      <c r="B1894">
        <v>497</v>
      </c>
      <c r="C1894" t="s">
        <v>141</v>
      </c>
      <c r="D1894" s="1">
        <v>42332</v>
      </c>
      <c r="F1894">
        <v>1</v>
      </c>
      <c r="G1894">
        <v>2448</v>
      </c>
      <c r="H1894" t="s">
        <v>19</v>
      </c>
      <c r="J1894" t="s">
        <v>14</v>
      </c>
      <c r="K1894">
        <v>52</v>
      </c>
      <c r="L1894" t="s">
        <v>15</v>
      </c>
    </row>
    <row r="1895" spans="1:12">
      <c r="A1895" t="e">
        <f ca="1">E00251529543621</f>
        <v>#NAME?</v>
      </c>
      <c r="B1895">
        <v>166</v>
      </c>
      <c r="C1895" t="s">
        <v>626</v>
      </c>
      <c r="D1895" s="1">
        <v>41725</v>
      </c>
      <c r="F1895">
        <v>6</v>
      </c>
      <c r="G1895">
        <v>7231</v>
      </c>
      <c r="H1895" t="s">
        <v>128</v>
      </c>
      <c r="J1895" t="s">
        <v>14</v>
      </c>
      <c r="K1895">
        <v>51</v>
      </c>
      <c r="L1895" t="s">
        <v>15</v>
      </c>
    </row>
    <row r="1896" spans="1:12">
      <c r="A1896" t="e">
        <f ca="1">E00251514761221</f>
        <v>#NAME?</v>
      </c>
      <c r="B1896">
        <v>453</v>
      </c>
      <c r="C1896" t="s">
        <v>96</v>
      </c>
      <c r="D1896" s="1">
        <v>41039</v>
      </c>
      <c r="F1896">
        <v>1</v>
      </c>
      <c r="G1896">
        <v>4660</v>
      </c>
      <c r="H1896" t="s">
        <v>215</v>
      </c>
      <c r="J1896" t="s">
        <v>14</v>
      </c>
      <c r="K1896">
        <v>52</v>
      </c>
      <c r="L1896" t="s">
        <v>15</v>
      </c>
    </row>
    <row r="1897" spans="1:12">
      <c r="A1897" t="e">
        <f ca="1">E00251514761221</f>
        <v>#NAME?</v>
      </c>
      <c r="B1897">
        <v>453</v>
      </c>
      <c r="C1897" t="s">
        <v>96</v>
      </c>
      <c r="D1897" s="1">
        <v>41051</v>
      </c>
      <c r="F1897">
        <v>1</v>
      </c>
      <c r="G1897">
        <v>4660</v>
      </c>
      <c r="H1897" t="s">
        <v>215</v>
      </c>
      <c r="J1897" t="s">
        <v>14</v>
      </c>
      <c r="K1897">
        <v>52</v>
      </c>
      <c r="L1897" t="s">
        <v>15</v>
      </c>
    </row>
    <row r="1898" spans="1:12">
      <c r="A1898" t="e">
        <f ca="1">E00251514761221</f>
        <v>#NAME?</v>
      </c>
      <c r="B1898">
        <v>453</v>
      </c>
      <c r="C1898" t="s">
        <v>96</v>
      </c>
      <c r="D1898" s="1">
        <v>41218</v>
      </c>
      <c r="F1898">
        <v>1</v>
      </c>
      <c r="G1898">
        <v>3004</v>
      </c>
      <c r="H1898" t="s">
        <v>104</v>
      </c>
      <c r="J1898" t="s">
        <v>14</v>
      </c>
      <c r="K1898">
        <v>53</v>
      </c>
      <c r="L1898" t="s">
        <v>15</v>
      </c>
    </row>
    <row r="1899" spans="1:12">
      <c r="A1899" t="e">
        <f ca="1">E00251514761221</f>
        <v>#NAME?</v>
      </c>
      <c r="B1899">
        <v>453</v>
      </c>
      <c r="C1899" t="s">
        <v>96</v>
      </c>
      <c r="D1899" s="1">
        <v>42048</v>
      </c>
      <c r="F1899">
        <v>1</v>
      </c>
      <c r="G1899">
        <v>3004</v>
      </c>
      <c r="H1899" t="s">
        <v>104</v>
      </c>
      <c r="J1899" t="s">
        <v>14</v>
      </c>
      <c r="K1899">
        <v>55</v>
      </c>
      <c r="L1899" t="s">
        <v>15</v>
      </c>
    </row>
    <row r="1900" spans="1:12">
      <c r="A1900" t="e">
        <f ca="1">E00251432360121</f>
        <v>#NAME?</v>
      </c>
      <c r="B1900">
        <v>497</v>
      </c>
      <c r="C1900" t="s">
        <v>141</v>
      </c>
      <c r="D1900" s="1">
        <v>42801</v>
      </c>
      <c r="F1900">
        <v>1</v>
      </c>
      <c r="G1900">
        <v>52460</v>
      </c>
      <c r="H1900" t="s">
        <v>631</v>
      </c>
      <c r="J1900" t="s">
        <v>14</v>
      </c>
      <c r="K1900">
        <v>53</v>
      </c>
      <c r="L1900" t="s">
        <v>15</v>
      </c>
    </row>
    <row r="1901" spans="1:12">
      <c r="A1901" t="e">
        <f ca="1">E00251529543621</f>
        <v>#NAME?</v>
      </c>
      <c r="B1901">
        <v>166</v>
      </c>
      <c r="C1901" t="s">
        <v>626</v>
      </c>
      <c r="D1901" s="1">
        <v>42507</v>
      </c>
      <c r="F1901">
        <v>1</v>
      </c>
      <c r="G1901">
        <v>3579</v>
      </c>
      <c r="H1901" t="s">
        <v>377</v>
      </c>
      <c r="J1901" t="s">
        <v>14</v>
      </c>
      <c r="K1901">
        <v>53</v>
      </c>
      <c r="L1901" t="s">
        <v>15</v>
      </c>
    </row>
    <row r="1902" spans="1:12">
      <c r="A1902" t="e">
        <f ca="1">E00251529543621</f>
        <v>#NAME?</v>
      </c>
      <c r="B1902">
        <v>166</v>
      </c>
      <c r="C1902" t="s">
        <v>626</v>
      </c>
      <c r="D1902" s="1">
        <v>42030</v>
      </c>
      <c r="F1902">
        <v>2</v>
      </c>
      <c r="G1902">
        <v>25000</v>
      </c>
      <c r="H1902" t="s">
        <v>178</v>
      </c>
      <c r="J1902" t="s">
        <v>14</v>
      </c>
      <c r="K1902">
        <v>51</v>
      </c>
      <c r="L1902" t="s">
        <v>15</v>
      </c>
    </row>
    <row r="1903" spans="1:12">
      <c r="A1903" t="e">
        <f ca="1">E00251514761221</f>
        <v>#NAME?</v>
      </c>
      <c r="B1903">
        <v>493</v>
      </c>
      <c r="C1903" t="s">
        <v>376</v>
      </c>
      <c r="D1903" s="1">
        <v>42870</v>
      </c>
      <c r="F1903">
        <v>3</v>
      </c>
      <c r="G1903">
        <v>27800</v>
      </c>
      <c r="H1903" t="s">
        <v>145</v>
      </c>
      <c r="J1903" t="s">
        <v>14</v>
      </c>
      <c r="K1903">
        <v>57</v>
      </c>
      <c r="L1903" t="s">
        <v>15</v>
      </c>
    </row>
    <row r="1904" spans="1:12">
      <c r="A1904" t="e">
        <f ca="1">E00251432169921</f>
        <v>#NAME?</v>
      </c>
      <c r="B1904">
        <v>494</v>
      </c>
      <c r="C1904" t="s">
        <v>63</v>
      </c>
      <c r="D1904" s="1">
        <v>41536</v>
      </c>
      <c r="F1904">
        <v>2</v>
      </c>
      <c r="G1904">
        <v>2729</v>
      </c>
      <c r="H1904" t="s">
        <v>115</v>
      </c>
      <c r="J1904" t="s">
        <v>14</v>
      </c>
      <c r="K1904">
        <v>55</v>
      </c>
      <c r="L1904" t="s">
        <v>15</v>
      </c>
    </row>
    <row r="1905" spans="1:12">
      <c r="A1905" t="e">
        <f ca="1">E00251432169921</f>
        <v>#NAME?</v>
      </c>
      <c r="B1905">
        <v>494</v>
      </c>
      <c r="C1905" t="s">
        <v>63</v>
      </c>
      <c r="D1905" s="1">
        <v>41684</v>
      </c>
      <c r="F1905">
        <v>1</v>
      </c>
      <c r="G1905">
        <v>7243</v>
      </c>
      <c r="H1905" t="s">
        <v>42</v>
      </c>
      <c r="J1905" t="s">
        <v>14</v>
      </c>
      <c r="K1905">
        <v>55</v>
      </c>
      <c r="L1905" t="s">
        <v>15</v>
      </c>
    </row>
    <row r="1906" spans="1:12">
      <c r="A1906" t="e">
        <f ca="1">E00251432169921</f>
        <v>#NAME?</v>
      </c>
      <c r="B1906">
        <v>494</v>
      </c>
      <c r="C1906" t="s">
        <v>63</v>
      </c>
      <c r="D1906" s="1">
        <v>42093</v>
      </c>
      <c r="F1906">
        <v>3</v>
      </c>
      <c r="G1906">
        <v>3688</v>
      </c>
      <c r="H1906" t="s">
        <v>632</v>
      </c>
      <c r="J1906" t="s">
        <v>14</v>
      </c>
      <c r="K1906">
        <v>56</v>
      </c>
      <c r="L1906" t="s">
        <v>15</v>
      </c>
    </row>
    <row r="1907" spans="1:12">
      <c r="A1907" t="e">
        <f ca="1">E00251432169921</f>
        <v>#NAME?</v>
      </c>
      <c r="B1907">
        <v>494</v>
      </c>
      <c r="C1907" t="s">
        <v>63</v>
      </c>
      <c r="D1907" s="1">
        <v>42387</v>
      </c>
      <c r="F1907">
        <v>3</v>
      </c>
      <c r="G1907">
        <v>2729</v>
      </c>
      <c r="H1907" t="s">
        <v>115</v>
      </c>
      <c r="J1907" t="s">
        <v>14</v>
      </c>
      <c r="K1907">
        <v>57</v>
      </c>
      <c r="L1907" t="s">
        <v>15</v>
      </c>
    </row>
    <row r="1908" spans="1:12">
      <c r="A1908" t="e">
        <f ca="1">E00251432169921</f>
        <v>#NAME?</v>
      </c>
      <c r="B1908">
        <v>494</v>
      </c>
      <c r="C1908" t="s">
        <v>63</v>
      </c>
      <c r="D1908" s="1">
        <v>42998</v>
      </c>
      <c r="F1908">
        <v>2</v>
      </c>
      <c r="G1908">
        <v>71690</v>
      </c>
      <c r="H1908" t="s">
        <v>410</v>
      </c>
      <c r="J1908" t="s">
        <v>14</v>
      </c>
      <c r="K1908">
        <v>59</v>
      </c>
      <c r="L1908" t="s">
        <v>15</v>
      </c>
    </row>
    <row r="1909" spans="1:12">
      <c r="A1909" t="e">
        <f ca="1">E00251617235221</f>
        <v>#NAME?</v>
      </c>
      <c r="B1909">
        <v>489</v>
      </c>
      <c r="C1909" t="s">
        <v>100</v>
      </c>
      <c r="D1909" s="1">
        <v>42776</v>
      </c>
      <c r="F1909">
        <v>1</v>
      </c>
      <c r="G1909">
        <v>4871</v>
      </c>
      <c r="H1909" t="s">
        <v>125</v>
      </c>
      <c r="J1909" t="s">
        <v>14</v>
      </c>
      <c r="K1909">
        <v>61</v>
      </c>
      <c r="L1909" t="s">
        <v>15</v>
      </c>
    </row>
    <row r="1910" spans="1:12">
      <c r="A1910" t="e">
        <f ca="1">E00251432169921</f>
        <v>#NAME?</v>
      </c>
      <c r="B1910">
        <v>494</v>
      </c>
      <c r="C1910" t="s">
        <v>63</v>
      </c>
      <c r="D1910" s="1">
        <v>41340</v>
      </c>
      <c r="F1910">
        <v>3</v>
      </c>
      <c r="G1910">
        <v>7820</v>
      </c>
      <c r="H1910" t="s">
        <v>233</v>
      </c>
      <c r="J1910" t="s">
        <v>14</v>
      </c>
      <c r="K1910">
        <v>54</v>
      </c>
      <c r="L1910" t="s">
        <v>22</v>
      </c>
    </row>
    <row r="1911" spans="1:12">
      <c r="A1911" t="e">
        <f ca="1">E00251432169921</f>
        <v>#NAME?</v>
      </c>
      <c r="B1911">
        <v>494</v>
      </c>
      <c r="C1911" t="s">
        <v>63</v>
      </c>
      <c r="D1911" s="1">
        <v>42683</v>
      </c>
      <c r="F1911">
        <v>4</v>
      </c>
      <c r="G1911">
        <v>99529</v>
      </c>
      <c r="H1911" t="s">
        <v>633</v>
      </c>
      <c r="J1911" t="s">
        <v>14</v>
      </c>
      <c r="K1911">
        <v>58</v>
      </c>
      <c r="L1911" t="s">
        <v>15</v>
      </c>
    </row>
    <row r="1912" spans="1:12">
      <c r="A1912" t="e">
        <f ca="1">E00251716591121</f>
        <v>#NAME?</v>
      </c>
      <c r="B1912">
        <v>448</v>
      </c>
      <c r="C1912" t="s">
        <v>112</v>
      </c>
      <c r="D1912" s="1">
        <v>42367</v>
      </c>
      <c r="F1912">
        <v>1</v>
      </c>
      <c r="G1912">
        <v>2720</v>
      </c>
      <c r="H1912" t="s">
        <v>65</v>
      </c>
      <c r="J1912" t="s">
        <v>14</v>
      </c>
      <c r="K1912">
        <v>51</v>
      </c>
      <c r="L1912" t="s">
        <v>15</v>
      </c>
    </row>
    <row r="1913" spans="1:12">
      <c r="A1913" t="e">
        <f ca="1">E00251716591121</f>
        <v>#NAME?</v>
      </c>
      <c r="B1913">
        <v>448</v>
      </c>
      <c r="C1913" t="s">
        <v>112</v>
      </c>
      <c r="D1913" s="1">
        <v>42541</v>
      </c>
      <c r="F1913">
        <v>2</v>
      </c>
      <c r="G1913">
        <v>7804</v>
      </c>
      <c r="H1913" t="s">
        <v>43</v>
      </c>
      <c r="J1913" t="s">
        <v>14</v>
      </c>
      <c r="K1913">
        <v>52</v>
      </c>
      <c r="L1913" t="s">
        <v>22</v>
      </c>
    </row>
    <row r="1914" spans="1:12">
      <c r="A1914" t="e">
        <f ca="1">E00251716591121</f>
        <v>#NAME?</v>
      </c>
      <c r="B1914">
        <v>448</v>
      </c>
      <c r="C1914" t="s">
        <v>112</v>
      </c>
      <c r="D1914" s="1">
        <v>42558</v>
      </c>
      <c r="F1914">
        <v>1</v>
      </c>
      <c r="G1914">
        <v>30000</v>
      </c>
      <c r="H1914" t="s">
        <v>144</v>
      </c>
      <c r="J1914" t="s">
        <v>14</v>
      </c>
      <c r="K1914">
        <v>52</v>
      </c>
      <c r="L1914" t="s">
        <v>15</v>
      </c>
    </row>
    <row r="1915" spans="1:12">
      <c r="A1915" t="e">
        <f ca="1">E00251514761221</f>
        <v>#NAME?</v>
      </c>
      <c r="B1915">
        <v>493</v>
      </c>
      <c r="C1915" t="s">
        <v>376</v>
      </c>
      <c r="D1915" s="1">
        <v>43005</v>
      </c>
      <c r="F1915">
        <v>4</v>
      </c>
      <c r="G1915">
        <v>3004</v>
      </c>
      <c r="H1915" t="s">
        <v>104</v>
      </c>
      <c r="J1915" t="s">
        <v>14</v>
      </c>
      <c r="K1915">
        <v>58</v>
      </c>
      <c r="L1915" t="s">
        <v>15</v>
      </c>
    </row>
    <row r="1916" spans="1:12">
      <c r="A1916" t="e">
        <f ca="1">E00251617565621</f>
        <v>#NAME?</v>
      </c>
      <c r="B1916">
        <v>178</v>
      </c>
      <c r="C1916" t="s">
        <v>634</v>
      </c>
      <c r="D1916" s="1">
        <v>42254</v>
      </c>
      <c r="F1916">
        <v>1</v>
      </c>
      <c r="G1916">
        <v>6272</v>
      </c>
      <c r="H1916" t="s">
        <v>635</v>
      </c>
      <c r="J1916" t="s">
        <v>14</v>
      </c>
      <c r="K1916">
        <v>47</v>
      </c>
      <c r="L1916" t="s">
        <v>15</v>
      </c>
    </row>
    <row r="1917" spans="1:12">
      <c r="A1917" t="e">
        <f ca="1">E00251617565621</f>
        <v>#NAME?</v>
      </c>
      <c r="B1917">
        <v>178</v>
      </c>
      <c r="C1917" t="s">
        <v>634</v>
      </c>
      <c r="D1917" s="1">
        <v>42758</v>
      </c>
      <c r="F1917">
        <v>1</v>
      </c>
      <c r="G1917">
        <v>30000</v>
      </c>
      <c r="H1917" t="s">
        <v>144</v>
      </c>
      <c r="J1917" t="s">
        <v>14</v>
      </c>
      <c r="K1917">
        <v>49</v>
      </c>
      <c r="L1917" t="s">
        <v>15</v>
      </c>
    </row>
    <row r="1918" spans="1:12">
      <c r="A1918" t="e">
        <f ca="1">E00251514761221</f>
        <v>#NAME?</v>
      </c>
      <c r="B1918">
        <v>496</v>
      </c>
      <c r="C1918" t="s">
        <v>365</v>
      </c>
      <c r="D1918" s="1">
        <v>42643</v>
      </c>
      <c r="F1918">
        <v>1</v>
      </c>
      <c r="G1918">
        <v>460</v>
      </c>
      <c r="H1918" t="s">
        <v>16</v>
      </c>
      <c r="J1918" t="s">
        <v>14</v>
      </c>
      <c r="K1918">
        <v>57</v>
      </c>
      <c r="L1918" t="s">
        <v>15</v>
      </c>
    </row>
    <row r="1919" spans="1:12">
      <c r="A1919" t="e">
        <f ca="1">E00251617565621</f>
        <v>#NAME?</v>
      </c>
      <c r="B1919">
        <v>201</v>
      </c>
      <c r="C1919" t="s">
        <v>636</v>
      </c>
      <c r="D1919" s="1">
        <v>41156</v>
      </c>
      <c r="F1919">
        <v>1</v>
      </c>
      <c r="G1919">
        <v>7822</v>
      </c>
      <c r="H1919" t="s">
        <v>495</v>
      </c>
      <c r="J1919" t="s">
        <v>14</v>
      </c>
      <c r="K1919">
        <v>44</v>
      </c>
      <c r="L1919" t="s">
        <v>22</v>
      </c>
    </row>
    <row r="1920" spans="1:12">
      <c r="A1920" t="e">
        <f ca="1">E00251716591121</f>
        <v>#NAME?</v>
      </c>
      <c r="B1920">
        <v>448</v>
      </c>
      <c r="C1920" t="s">
        <v>112</v>
      </c>
      <c r="D1920" s="1">
        <v>41514</v>
      </c>
      <c r="F1920">
        <v>2</v>
      </c>
      <c r="G1920">
        <v>78079</v>
      </c>
      <c r="H1920" t="s">
        <v>49</v>
      </c>
      <c r="J1920" t="s">
        <v>14</v>
      </c>
      <c r="K1920">
        <v>49</v>
      </c>
      <c r="L1920" t="s">
        <v>22</v>
      </c>
    </row>
    <row r="1921" spans="1:12">
      <c r="A1921" t="e">
        <f ca="1">E00251617235221</f>
        <v>#NAME?</v>
      </c>
      <c r="B1921">
        <v>489</v>
      </c>
      <c r="C1921" t="s">
        <v>100</v>
      </c>
      <c r="D1921" s="1">
        <v>41379</v>
      </c>
      <c r="F1921">
        <v>1</v>
      </c>
      <c r="G1921">
        <v>2729</v>
      </c>
      <c r="H1921" t="s">
        <v>115</v>
      </c>
      <c r="J1921" t="s">
        <v>14</v>
      </c>
      <c r="K1921">
        <v>58</v>
      </c>
      <c r="L1921" t="s">
        <v>15</v>
      </c>
    </row>
    <row r="1922" spans="1:12">
      <c r="A1922" t="e">
        <f ca="1">E00251716591121</f>
        <v>#NAME?</v>
      </c>
      <c r="B1922">
        <v>448</v>
      </c>
      <c r="C1922" t="s">
        <v>112</v>
      </c>
      <c r="D1922" s="1">
        <v>42541</v>
      </c>
      <c r="F1922">
        <v>1</v>
      </c>
      <c r="G1922">
        <v>7804</v>
      </c>
      <c r="H1922" t="s">
        <v>43</v>
      </c>
      <c r="J1922" t="s">
        <v>14</v>
      </c>
      <c r="K1922">
        <v>52</v>
      </c>
      <c r="L1922" t="s">
        <v>22</v>
      </c>
    </row>
    <row r="1923" spans="1:12">
      <c r="A1923" t="e">
        <f ca="1">E00251716591121</f>
        <v>#NAME?</v>
      </c>
      <c r="B1923">
        <v>448</v>
      </c>
      <c r="C1923" t="s">
        <v>112</v>
      </c>
      <c r="D1923" s="1">
        <v>42591</v>
      </c>
      <c r="F1923">
        <v>2</v>
      </c>
      <c r="G1923">
        <v>30000</v>
      </c>
      <c r="H1923" t="s">
        <v>144</v>
      </c>
      <c r="J1923" t="s">
        <v>14</v>
      </c>
      <c r="K1923">
        <v>52</v>
      </c>
      <c r="L1923" t="s">
        <v>15</v>
      </c>
    </row>
    <row r="1924" spans="1:12">
      <c r="A1924" t="e">
        <f ca="1">E00251716591121</f>
        <v>#NAME?</v>
      </c>
      <c r="B1924">
        <v>448</v>
      </c>
      <c r="C1924" t="s">
        <v>112</v>
      </c>
      <c r="D1924" s="1">
        <v>42646</v>
      </c>
      <c r="F1924">
        <v>2</v>
      </c>
      <c r="G1924">
        <v>4019</v>
      </c>
      <c r="H1924" t="s">
        <v>26</v>
      </c>
      <c r="J1924" t="s">
        <v>14</v>
      </c>
      <c r="K1924">
        <v>52</v>
      </c>
      <c r="L1924" t="s">
        <v>15</v>
      </c>
    </row>
    <row r="1925" spans="1:12">
      <c r="A1925" t="e">
        <f ca="1">E00251716591121</f>
        <v>#NAME?</v>
      </c>
      <c r="B1925">
        <v>448</v>
      </c>
      <c r="C1925" t="s">
        <v>112</v>
      </c>
      <c r="D1925" s="1">
        <v>42718</v>
      </c>
      <c r="F1925">
        <v>4</v>
      </c>
      <c r="G1925">
        <v>3051</v>
      </c>
      <c r="H1925" t="s">
        <v>13</v>
      </c>
      <c r="J1925" t="s">
        <v>14</v>
      </c>
      <c r="K1925">
        <v>52</v>
      </c>
      <c r="L1925" t="s">
        <v>15</v>
      </c>
    </row>
    <row r="1926" spans="1:12">
      <c r="A1926" t="e">
        <f ca="1">E00251716591121</f>
        <v>#NAME?</v>
      </c>
      <c r="B1926">
        <v>448</v>
      </c>
      <c r="C1926" t="s">
        <v>112</v>
      </c>
      <c r="D1926" s="1">
        <v>42954</v>
      </c>
      <c r="F1926">
        <v>4</v>
      </c>
      <c r="G1926">
        <v>27800</v>
      </c>
      <c r="H1926" t="s">
        <v>145</v>
      </c>
      <c r="J1926" t="s">
        <v>14</v>
      </c>
      <c r="K1926">
        <v>53</v>
      </c>
      <c r="L1926" t="s">
        <v>15</v>
      </c>
    </row>
    <row r="1927" spans="1:12">
      <c r="A1927" t="e">
        <f ca="1">E00251432169921</f>
        <v>#NAME?</v>
      </c>
      <c r="B1927">
        <v>494</v>
      </c>
      <c r="C1927" t="s">
        <v>63</v>
      </c>
      <c r="D1927" s="1">
        <v>40942</v>
      </c>
      <c r="F1927">
        <v>2</v>
      </c>
      <c r="G1927">
        <v>7992</v>
      </c>
      <c r="H1927" t="s">
        <v>113</v>
      </c>
      <c r="J1927" t="s">
        <v>14</v>
      </c>
      <c r="K1927">
        <v>53</v>
      </c>
      <c r="L1927" t="s">
        <v>22</v>
      </c>
    </row>
    <row r="1928" spans="1:12">
      <c r="A1928" t="e">
        <f ca="1">E00251617573321</f>
        <v>#NAME?</v>
      </c>
      <c r="B1928">
        <v>440</v>
      </c>
      <c r="C1928" t="s">
        <v>12</v>
      </c>
      <c r="D1928" s="1">
        <v>41047</v>
      </c>
      <c r="F1928">
        <v>1</v>
      </c>
      <c r="G1928">
        <v>7881</v>
      </c>
      <c r="H1928" t="s">
        <v>637</v>
      </c>
      <c r="J1928" t="s">
        <v>14</v>
      </c>
      <c r="K1928">
        <v>42</v>
      </c>
      <c r="L1928" t="s">
        <v>22</v>
      </c>
    </row>
    <row r="1929" spans="1:12">
      <c r="A1929" t="e">
        <f ca="1">E00251432169921</f>
        <v>#NAME?</v>
      </c>
      <c r="B1929">
        <v>494</v>
      </c>
      <c r="C1929" t="s">
        <v>63</v>
      </c>
      <c r="D1929" s="1">
        <v>42998</v>
      </c>
      <c r="F1929">
        <v>1</v>
      </c>
      <c r="G1929">
        <v>2113</v>
      </c>
      <c r="H1929" t="s">
        <v>579</v>
      </c>
      <c r="J1929" t="s">
        <v>14</v>
      </c>
      <c r="K1929">
        <v>59</v>
      </c>
      <c r="L1929" t="s">
        <v>15</v>
      </c>
    </row>
    <row r="1930" spans="1:12">
      <c r="A1930" t="e">
        <f ca="1">E00251432169921</f>
        <v>#NAME?</v>
      </c>
      <c r="B1930">
        <v>494</v>
      </c>
      <c r="C1930" t="s">
        <v>63</v>
      </c>
      <c r="D1930" s="1">
        <v>42093</v>
      </c>
      <c r="F1930">
        <v>1</v>
      </c>
      <c r="G1930">
        <v>3051</v>
      </c>
      <c r="H1930" t="s">
        <v>13</v>
      </c>
      <c r="J1930" t="s">
        <v>14</v>
      </c>
      <c r="K1930">
        <v>56</v>
      </c>
      <c r="L1930" t="s">
        <v>15</v>
      </c>
    </row>
    <row r="1931" spans="1:12">
      <c r="A1931" t="e">
        <f ca="1">E00251432169921</f>
        <v>#NAME?</v>
      </c>
      <c r="B1931">
        <v>6311</v>
      </c>
      <c r="C1931" t="s">
        <v>146</v>
      </c>
      <c r="D1931" s="1">
        <v>42404</v>
      </c>
      <c r="F1931">
        <v>1</v>
      </c>
      <c r="G1931">
        <v>5198</v>
      </c>
      <c r="H1931" t="s">
        <v>200</v>
      </c>
      <c r="I1931" t="s">
        <v>148</v>
      </c>
      <c r="J1931" t="s">
        <v>57</v>
      </c>
      <c r="K1931">
        <v>57</v>
      </c>
      <c r="L1931" t="s">
        <v>15</v>
      </c>
    </row>
    <row r="1932" spans="1:12">
      <c r="A1932" t="e">
        <f ca="1">E00251718095121</f>
        <v>#NAME?</v>
      </c>
      <c r="B1932">
        <v>702</v>
      </c>
      <c r="C1932" t="s">
        <v>293</v>
      </c>
      <c r="D1932" s="1">
        <v>42163</v>
      </c>
      <c r="F1932">
        <v>1</v>
      </c>
      <c r="G1932">
        <v>1119</v>
      </c>
      <c r="H1932" t="s">
        <v>638</v>
      </c>
      <c r="J1932" t="s">
        <v>14</v>
      </c>
      <c r="K1932">
        <v>45</v>
      </c>
      <c r="L1932" t="s">
        <v>15</v>
      </c>
    </row>
    <row r="1933" spans="1:12">
      <c r="A1933" t="e">
        <f ca="1">E00251716591121</f>
        <v>#NAME?</v>
      </c>
      <c r="B1933">
        <v>448</v>
      </c>
      <c r="C1933" t="s">
        <v>112</v>
      </c>
      <c r="D1933" s="1">
        <v>42230</v>
      </c>
      <c r="F1933">
        <v>2</v>
      </c>
      <c r="G1933">
        <v>2720</v>
      </c>
      <c r="H1933" t="s">
        <v>65</v>
      </c>
      <c r="J1933" t="s">
        <v>14</v>
      </c>
      <c r="K1933">
        <v>51</v>
      </c>
      <c r="L1933" t="s">
        <v>15</v>
      </c>
    </row>
    <row r="1934" spans="1:12">
      <c r="A1934" t="e">
        <f ca="1">E00251716591121</f>
        <v>#NAME?</v>
      </c>
      <c r="B1934">
        <v>448</v>
      </c>
      <c r="C1934" t="s">
        <v>112</v>
      </c>
      <c r="D1934" s="1">
        <v>42774</v>
      </c>
      <c r="F1934">
        <v>6</v>
      </c>
      <c r="G1934">
        <v>27800</v>
      </c>
      <c r="H1934" t="s">
        <v>145</v>
      </c>
      <c r="J1934" t="s">
        <v>14</v>
      </c>
      <c r="K1934">
        <v>53</v>
      </c>
      <c r="L1934" t="s">
        <v>15</v>
      </c>
    </row>
    <row r="1935" spans="1:12">
      <c r="A1935" t="e">
        <f ca="1">E00251432169921</f>
        <v>#NAME?</v>
      </c>
      <c r="B1935">
        <v>494</v>
      </c>
      <c r="C1935" t="s">
        <v>63</v>
      </c>
      <c r="D1935" s="1">
        <v>42044</v>
      </c>
      <c r="F1935">
        <v>2</v>
      </c>
      <c r="G1935">
        <v>3051</v>
      </c>
      <c r="H1935" t="s">
        <v>13</v>
      </c>
      <c r="J1935" t="s">
        <v>14</v>
      </c>
      <c r="K1935">
        <v>56</v>
      </c>
      <c r="L1935" t="s">
        <v>15</v>
      </c>
    </row>
    <row r="1936" spans="1:12">
      <c r="A1936" t="e">
        <f ca="1">E00251514757121</f>
        <v>#NAME?</v>
      </c>
      <c r="B1936">
        <v>459</v>
      </c>
      <c r="C1936" t="s">
        <v>187</v>
      </c>
      <c r="D1936" s="1">
        <v>41095</v>
      </c>
      <c r="F1936">
        <v>1</v>
      </c>
      <c r="G1936">
        <v>49390</v>
      </c>
      <c r="H1936" t="s">
        <v>59</v>
      </c>
      <c r="J1936" t="s">
        <v>14</v>
      </c>
      <c r="K1936">
        <v>37</v>
      </c>
      <c r="L1936" t="s">
        <v>15</v>
      </c>
    </row>
    <row r="1937" spans="1:12">
      <c r="A1937" t="e">
        <f ca="1">E00251617565621</f>
        <v>#NAME?</v>
      </c>
      <c r="B1937">
        <v>201</v>
      </c>
      <c r="C1937" t="s">
        <v>636</v>
      </c>
      <c r="D1937" s="1">
        <v>41571</v>
      </c>
      <c r="F1937">
        <v>1</v>
      </c>
      <c r="G1937">
        <v>30000</v>
      </c>
      <c r="H1937" t="s">
        <v>144</v>
      </c>
      <c r="J1937" t="s">
        <v>14</v>
      </c>
      <c r="K1937">
        <v>45</v>
      </c>
      <c r="L1937" t="s">
        <v>15</v>
      </c>
    </row>
    <row r="1938" spans="1:12">
      <c r="A1938" t="e">
        <f ca="1">E00251513958321</f>
        <v>#NAME?</v>
      </c>
      <c r="B1938">
        <v>1785</v>
      </c>
      <c r="C1938" t="s">
        <v>129</v>
      </c>
      <c r="D1938" s="1">
        <v>42923</v>
      </c>
      <c r="F1938">
        <v>1</v>
      </c>
      <c r="G1938">
        <v>72293</v>
      </c>
      <c r="H1938" t="s">
        <v>639</v>
      </c>
      <c r="J1938" t="s">
        <v>14</v>
      </c>
      <c r="K1938">
        <v>51</v>
      </c>
      <c r="L1938" t="s">
        <v>15</v>
      </c>
    </row>
    <row r="1939" spans="1:12">
      <c r="A1939" t="e">
        <f ca="1">E00251716591121</f>
        <v>#NAME?</v>
      </c>
      <c r="B1939">
        <v>448</v>
      </c>
      <c r="C1939" t="s">
        <v>112</v>
      </c>
      <c r="D1939" s="1">
        <v>41102</v>
      </c>
      <c r="F1939">
        <v>1</v>
      </c>
      <c r="G1939">
        <v>72690</v>
      </c>
      <c r="H1939" t="s">
        <v>363</v>
      </c>
      <c r="J1939" t="s">
        <v>14</v>
      </c>
      <c r="K1939">
        <v>48</v>
      </c>
      <c r="L1939" t="s">
        <v>15</v>
      </c>
    </row>
    <row r="1940" spans="1:12">
      <c r="A1940" t="e">
        <f ca="1">E00251716591121</f>
        <v>#NAME?</v>
      </c>
      <c r="B1940">
        <v>448</v>
      </c>
      <c r="C1940" t="s">
        <v>112</v>
      </c>
      <c r="D1940" s="1">
        <v>42538</v>
      </c>
      <c r="F1940">
        <v>1</v>
      </c>
      <c r="G1940">
        <v>30000</v>
      </c>
      <c r="H1940" t="s">
        <v>144</v>
      </c>
      <c r="J1940" t="s">
        <v>14</v>
      </c>
      <c r="K1940">
        <v>52</v>
      </c>
      <c r="L1940" t="s">
        <v>15</v>
      </c>
    </row>
    <row r="1941" spans="1:12">
      <c r="A1941" t="e">
        <f ca="1">E00251716591121</f>
        <v>#NAME?</v>
      </c>
      <c r="B1941">
        <v>448</v>
      </c>
      <c r="C1941" t="s">
        <v>112</v>
      </c>
      <c r="D1941" s="1">
        <v>42563</v>
      </c>
      <c r="F1941">
        <v>2</v>
      </c>
      <c r="G1941">
        <v>4019</v>
      </c>
      <c r="H1941" t="s">
        <v>26</v>
      </c>
      <c r="J1941" t="s">
        <v>14</v>
      </c>
      <c r="K1941">
        <v>52</v>
      </c>
      <c r="L1941" t="s">
        <v>15</v>
      </c>
    </row>
    <row r="1942" spans="1:12">
      <c r="A1942" t="e">
        <f ca="1">E00251514288421</f>
        <v>#NAME?</v>
      </c>
      <c r="B1942">
        <v>481</v>
      </c>
      <c r="C1942" t="s">
        <v>402</v>
      </c>
      <c r="D1942" s="1">
        <v>43033</v>
      </c>
      <c r="F1942">
        <v>6</v>
      </c>
      <c r="G1942">
        <v>6929</v>
      </c>
      <c r="H1942" t="s">
        <v>36</v>
      </c>
      <c r="J1942" t="s">
        <v>14</v>
      </c>
      <c r="K1942">
        <v>61</v>
      </c>
      <c r="L1942" t="s">
        <v>15</v>
      </c>
    </row>
    <row r="1943" spans="1:12">
      <c r="A1943" t="e">
        <f ca="1">E00251514288421</f>
        <v>#NAME?</v>
      </c>
      <c r="B1943">
        <v>485</v>
      </c>
      <c r="C1943" t="s">
        <v>241</v>
      </c>
      <c r="D1943" s="1">
        <v>43005</v>
      </c>
      <c r="F1943">
        <v>5</v>
      </c>
      <c r="G1943">
        <v>7028</v>
      </c>
      <c r="H1943" t="s">
        <v>407</v>
      </c>
      <c r="J1943" t="s">
        <v>14</v>
      </c>
      <c r="K1943">
        <v>61</v>
      </c>
      <c r="L1943" t="s">
        <v>15</v>
      </c>
    </row>
    <row r="1944" spans="1:12">
      <c r="A1944" t="e">
        <f ca="1">E00251514288421</f>
        <v>#NAME?</v>
      </c>
      <c r="B1944">
        <v>485</v>
      </c>
      <c r="C1944" t="s">
        <v>241</v>
      </c>
      <c r="D1944" s="1">
        <v>43060</v>
      </c>
      <c r="F1944">
        <v>1</v>
      </c>
      <c r="G1944">
        <v>3051</v>
      </c>
      <c r="H1944" t="s">
        <v>13</v>
      </c>
      <c r="J1944" t="s">
        <v>14</v>
      </c>
      <c r="K1944">
        <v>61</v>
      </c>
      <c r="L1944" t="s">
        <v>15</v>
      </c>
    </row>
    <row r="1945" spans="1:12">
      <c r="A1945" t="e">
        <f ca="1">E00251617235221</f>
        <v>#NAME?</v>
      </c>
      <c r="B1945">
        <v>489</v>
      </c>
      <c r="C1945" t="s">
        <v>100</v>
      </c>
      <c r="D1945" s="1">
        <v>41925</v>
      </c>
      <c r="F1945">
        <v>1</v>
      </c>
      <c r="G1945">
        <v>7295</v>
      </c>
      <c r="H1945" t="s">
        <v>76</v>
      </c>
      <c r="J1945" t="s">
        <v>14</v>
      </c>
      <c r="K1945">
        <v>59</v>
      </c>
      <c r="L1945" t="s">
        <v>15</v>
      </c>
    </row>
    <row r="1946" spans="1:12">
      <c r="A1946" t="e">
        <f ca="1">E00251716591121</f>
        <v>#NAME?</v>
      </c>
      <c r="B1946">
        <v>7883</v>
      </c>
      <c r="C1946" t="s">
        <v>640</v>
      </c>
      <c r="D1946" s="1">
        <v>42621</v>
      </c>
      <c r="F1946">
        <v>2</v>
      </c>
      <c r="G1946">
        <v>4019</v>
      </c>
      <c r="H1946" t="s">
        <v>26</v>
      </c>
      <c r="I1946" t="s">
        <v>148</v>
      </c>
      <c r="J1946" t="s">
        <v>57</v>
      </c>
      <c r="K1946">
        <v>52</v>
      </c>
      <c r="L1946" t="s">
        <v>15</v>
      </c>
    </row>
    <row r="1947" spans="1:12">
      <c r="A1947" t="e">
        <f ca="1">E00251429396421</f>
        <v>#NAME?</v>
      </c>
      <c r="B1947">
        <v>276</v>
      </c>
      <c r="C1947" t="s">
        <v>122</v>
      </c>
      <c r="D1947" s="1">
        <v>41589</v>
      </c>
      <c r="F1947">
        <v>1</v>
      </c>
      <c r="G1947">
        <v>49390</v>
      </c>
      <c r="H1947" t="s">
        <v>59</v>
      </c>
      <c r="J1947" t="s">
        <v>14</v>
      </c>
      <c r="K1947">
        <v>56</v>
      </c>
      <c r="L1947" t="s">
        <v>15</v>
      </c>
    </row>
    <row r="1948" spans="1:12">
      <c r="A1948" t="e">
        <f ca="1">E00251617235221</f>
        <v>#NAME?</v>
      </c>
      <c r="B1948">
        <v>489</v>
      </c>
      <c r="C1948" t="s">
        <v>100</v>
      </c>
      <c r="D1948" s="1">
        <v>42347</v>
      </c>
      <c r="F1948">
        <v>1</v>
      </c>
      <c r="G1948">
        <v>52100</v>
      </c>
      <c r="H1948" t="s">
        <v>516</v>
      </c>
      <c r="J1948" t="s">
        <v>14</v>
      </c>
      <c r="K1948">
        <v>60</v>
      </c>
      <c r="L1948" t="s">
        <v>15</v>
      </c>
    </row>
    <row r="1949" spans="1:12">
      <c r="A1949" t="e">
        <f ca="1">E00251617235221</f>
        <v>#NAME?</v>
      </c>
      <c r="B1949">
        <v>489</v>
      </c>
      <c r="C1949" t="s">
        <v>100</v>
      </c>
      <c r="D1949" s="1">
        <v>42355</v>
      </c>
      <c r="F1949">
        <v>1</v>
      </c>
      <c r="G1949">
        <v>52100</v>
      </c>
      <c r="H1949" t="s">
        <v>516</v>
      </c>
      <c r="J1949" t="s">
        <v>14</v>
      </c>
      <c r="K1949">
        <v>60</v>
      </c>
      <c r="L1949" t="s">
        <v>15</v>
      </c>
    </row>
    <row r="1950" spans="1:12">
      <c r="A1950" t="e">
        <f ca="1">E00251716591121</f>
        <v>#NAME?</v>
      </c>
      <c r="B1950">
        <v>448</v>
      </c>
      <c r="C1950" t="s">
        <v>112</v>
      </c>
      <c r="D1950" s="1">
        <v>42786</v>
      </c>
      <c r="F1950">
        <v>1</v>
      </c>
      <c r="G1950">
        <v>38619</v>
      </c>
      <c r="H1950" t="s">
        <v>299</v>
      </c>
      <c r="J1950" t="s">
        <v>14</v>
      </c>
      <c r="K1950">
        <v>53</v>
      </c>
      <c r="L1950" t="s">
        <v>15</v>
      </c>
    </row>
    <row r="1951" spans="1:12">
      <c r="A1951" t="e">
        <f ca="1">E00251718095121</f>
        <v>#NAME?</v>
      </c>
      <c r="B1951">
        <v>702</v>
      </c>
      <c r="C1951" t="s">
        <v>293</v>
      </c>
      <c r="D1951" s="1">
        <v>42249</v>
      </c>
      <c r="F1951">
        <v>2</v>
      </c>
      <c r="G1951">
        <v>73689</v>
      </c>
      <c r="H1951" t="s">
        <v>84</v>
      </c>
      <c r="J1951" t="s">
        <v>14</v>
      </c>
      <c r="K1951">
        <v>45</v>
      </c>
      <c r="L1951" t="s">
        <v>15</v>
      </c>
    </row>
    <row r="1952" spans="1:12">
      <c r="A1952" t="e">
        <f ca="1">E00251429396421</f>
        <v>#NAME?</v>
      </c>
      <c r="B1952">
        <v>276</v>
      </c>
      <c r="C1952" t="s">
        <v>122</v>
      </c>
      <c r="D1952" s="1">
        <v>41082</v>
      </c>
      <c r="F1952">
        <v>2</v>
      </c>
      <c r="G1952">
        <v>4019</v>
      </c>
      <c r="H1952" t="s">
        <v>26</v>
      </c>
      <c r="J1952" t="s">
        <v>14</v>
      </c>
      <c r="K1952">
        <v>55</v>
      </c>
      <c r="L1952" t="s">
        <v>15</v>
      </c>
    </row>
    <row r="1953" spans="1:12">
      <c r="A1953" t="e">
        <f ca="1">E00251429396421</f>
        <v>#NAME?</v>
      </c>
      <c r="B1953">
        <v>276</v>
      </c>
      <c r="C1953" t="s">
        <v>122</v>
      </c>
      <c r="D1953" s="1">
        <v>42030</v>
      </c>
      <c r="F1953">
        <v>5</v>
      </c>
      <c r="G1953">
        <v>4019</v>
      </c>
      <c r="H1953" t="s">
        <v>26</v>
      </c>
      <c r="J1953" t="s">
        <v>14</v>
      </c>
      <c r="K1953">
        <v>57</v>
      </c>
      <c r="L1953" t="s">
        <v>15</v>
      </c>
    </row>
    <row r="1954" spans="1:12">
      <c r="A1954" t="e">
        <f ca="1">E00251413469721</f>
        <v>#NAME?</v>
      </c>
      <c r="B1954">
        <v>1929</v>
      </c>
      <c r="C1954" t="s">
        <v>195</v>
      </c>
      <c r="D1954" s="1">
        <v>41431</v>
      </c>
      <c r="F1954">
        <v>2</v>
      </c>
      <c r="G1954">
        <v>6869</v>
      </c>
      <c r="H1954" t="s">
        <v>641</v>
      </c>
      <c r="J1954" t="s">
        <v>14</v>
      </c>
      <c r="K1954">
        <v>64</v>
      </c>
      <c r="L1954" t="s">
        <v>15</v>
      </c>
    </row>
    <row r="1955" spans="1:12">
      <c r="A1955" t="e">
        <f ca="1">E00251413469721</f>
        <v>#NAME?</v>
      </c>
      <c r="B1955">
        <v>1929</v>
      </c>
      <c r="C1955" t="s">
        <v>195</v>
      </c>
      <c r="D1955" s="1">
        <v>41877</v>
      </c>
      <c r="F1955">
        <v>5</v>
      </c>
      <c r="G1955">
        <v>73390</v>
      </c>
      <c r="H1955" t="s">
        <v>66</v>
      </c>
      <c r="J1955" t="s">
        <v>14</v>
      </c>
      <c r="K1955">
        <v>65</v>
      </c>
      <c r="L1955" t="s">
        <v>15</v>
      </c>
    </row>
    <row r="1956" spans="1:12">
      <c r="A1956" t="e">
        <f ca="1">E00251413469721</f>
        <v>#NAME?</v>
      </c>
      <c r="B1956">
        <v>1929</v>
      </c>
      <c r="C1956" t="s">
        <v>195</v>
      </c>
      <c r="D1956" s="1">
        <v>41968</v>
      </c>
      <c r="F1956">
        <v>4</v>
      </c>
      <c r="G1956">
        <v>7295</v>
      </c>
      <c r="H1956" t="s">
        <v>76</v>
      </c>
      <c r="J1956" t="s">
        <v>14</v>
      </c>
      <c r="K1956">
        <v>65</v>
      </c>
      <c r="L1956" t="s">
        <v>15</v>
      </c>
    </row>
    <row r="1957" spans="1:12">
      <c r="A1957" t="e">
        <f ca="1">E00251413469721</f>
        <v>#NAME?</v>
      </c>
      <c r="B1957">
        <v>1929</v>
      </c>
      <c r="C1957" t="s">
        <v>195</v>
      </c>
      <c r="D1957" s="1">
        <v>42748</v>
      </c>
      <c r="F1957">
        <v>1</v>
      </c>
      <c r="G1957">
        <v>46619</v>
      </c>
      <c r="H1957" t="s">
        <v>182</v>
      </c>
      <c r="J1957" t="s">
        <v>14</v>
      </c>
      <c r="K1957">
        <v>68</v>
      </c>
      <c r="L1957" t="s">
        <v>15</v>
      </c>
    </row>
    <row r="1958" spans="1:12">
      <c r="A1958" t="e">
        <f ca="1">E00251528138121</f>
        <v>#NAME?</v>
      </c>
      <c r="B1958">
        <v>66</v>
      </c>
      <c r="C1958" t="s">
        <v>134</v>
      </c>
      <c r="D1958" s="1">
        <v>41282</v>
      </c>
      <c r="F1958">
        <v>1</v>
      </c>
      <c r="G1958">
        <v>4019</v>
      </c>
      <c r="H1958" t="s">
        <v>26</v>
      </c>
      <c r="J1958" t="s">
        <v>14</v>
      </c>
      <c r="K1958">
        <v>58</v>
      </c>
      <c r="L1958" t="s">
        <v>15</v>
      </c>
    </row>
    <row r="1959" spans="1:12">
      <c r="A1959" t="e">
        <f ca="1">E00251528138121</f>
        <v>#NAME?</v>
      </c>
      <c r="B1959">
        <v>66</v>
      </c>
      <c r="C1959" t="s">
        <v>134</v>
      </c>
      <c r="D1959" s="1">
        <v>41806</v>
      </c>
      <c r="F1959">
        <v>1</v>
      </c>
      <c r="G1959">
        <v>4019</v>
      </c>
      <c r="H1959" t="s">
        <v>26</v>
      </c>
      <c r="J1959" t="s">
        <v>14</v>
      </c>
      <c r="K1959">
        <v>59</v>
      </c>
      <c r="L1959" t="s">
        <v>15</v>
      </c>
    </row>
    <row r="1960" spans="1:12">
      <c r="A1960" t="e">
        <f ca="1">E00251528138121</f>
        <v>#NAME?</v>
      </c>
      <c r="B1960">
        <v>66</v>
      </c>
      <c r="C1960" t="s">
        <v>134</v>
      </c>
      <c r="D1960" s="1">
        <v>42702</v>
      </c>
      <c r="F1960">
        <v>2</v>
      </c>
      <c r="G1960">
        <v>4019</v>
      </c>
      <c r="H1960" t="s">
        <v>26</v>
      </c>
      <c r="J1960" t="s">
        <v>14</v>
      </c>
      <c r="K1960">
        <v>62</v>
      </c>
      <c r="L1960" t="s">
        <v>15</v>
      </c>
    </row>
    <row r="1961" spans="1:12">
      <c r="A1961" t="e">
        <f ca="1">E00251429396421</f>
        <v>#NAME?</v>
      </c>
      <c r="B1961">
        <v>276</v>
      </c>
      <c r="C1961" t="s">
        <v>122</v>
      </c>
      <c r="D1961" s="1">
        <v>42016</v>
      </c>
      <c r="F1961">
        <v>2</v>
      </c>
      <c r="G1961">
        <v>4019</v>
      </c>
      <c r="H1961" t="s">
        <v>26</v>
      </c>
      <c r="J1961" t="s">
        <v>14</v>
      </c>
      <c r="K1961">
        <v>57</v>
      </c>
      <c r="L1961" t="s">
        <v>15</v>
      </c>
    </row>
    <row r="1962" spans="1:12">
      <c r="A1962" t="e">
        <f ca="1">E00251429396421</f>
        <v>#NAME?</v>
      </c>
      <c r="B1962">
        <v>276</v>
      </c>
      <c r="C1962" t="s">
        <v>122</v>
      </c>
      <c r="D1962" s="1">
        <v>43056</v>
      </c>
      <c r="F1962">
        <v>2</v>
      </c>
      <c r="G1962">
        <v>7840</v>
      </c>
      <c r="H1962" t="s">
        <v>55</v>
      </c>
      <c r="J1962" t="s">
        <v>14</v>
      </c>
      <c r="K1962">
        <v>60</v>
      </c>
      <c r="L1962" t="s">
        <v>22</v>
      </c>
    </row>
    <row r="1963" spans="1:12">
      <c r="A1963" t="e">
        <f ca="1">E00251716572021</f>
        <v>#NAME?</v>
      </c>
      <c r="B1963">
        <v>446</v>
      </c>
      <c r="C1963" t="s">
        <v>94</v>
      </c>
      <c r="D1963" s="1">
        <v>41849</v>
      </c>
      <c r="F1963">
        <v>1</v>
      </c>
      <c r="G1963">
        <v>2729</v>
      </c>
      <c r="H1963" t="s">
        <v>115</v>
      </c>
      <c r="J1963" t="s">
        <v>14</v>
      </c>
      <c r="K1963">
        <v>44</v>
      </c>
      <c r="L1963" t="s">
        <v>15</v>
      </c>
    </row>
    <row r="1964" spans="1:12">
      <c r="A1964" t="e">
        <f ca="1">E00251429396421</f>
        <v>#NAME?</v>
      </c>
      <c r="B1964">
        <v>276</v>
      </c>
      <c r="C1964" t="s">
        <v>122</v>
      </c>
      <c r="D1964" s="1">
        <v>42822</v>
      </c>
      <c r="F1964">
        <v>1</v>
      </c>
      <c r="G1964">
        <v>7840</v>
      </c>
      <c r="H1964" t="s">
        <v>55</v>
      </c>
      <c r="J1964" t="s">
        <v>14</v>
      </c>
      <c r="K1964">
        <v>59</v>
      </c>
      <c r="L1964" t="s">
        <v>22</v>
      </c>
    </row>
    <row r="1965" spans="1:12">
      <c r="A1965" t="e">
        <f ca="1">E00251711664321</f>
        <v>#NAME?</v>
      </c>
      <c r="B1965">
        <v>11</v>
      </c>
      <c r="C1965" t="s">
        <v>245</v>
      </c>
      <c r="D1965" s="1">
        <v>41288</v>
      </c>
      <c r="F1965">
        <v>1</v>
      </c>
      <c r="G1965">
        <v>7862</v>
      </c>
      <c r="H1965" t="s">
        <v>27</v>
      </c>
      <c r="J1965" t="s">
        <v>14</v>
      </c>
      <c r="K1965">
        <v>61</v>
      </c>
      <c r="L1965" t="s">
        <v>22</v>
      </c>
    </row>
    <row r="1966" spans="1:12">
      <c r="A1966" t="e">
        <f ca="1">E00251711664321</f>
        <v>#NAME?</v>
      </c>
      <c r="B1966">
        <v>11</v>
      </c>
      <c r="C1966" t="s">
        <v>245</v>
      </c>
      <c r="D1966" s="1">
        <v>42072</v>
      </c>
      <c r="F1966">
        <v>2</v>
      </c>
      <c r="G1966">
        <v>78900</v>
      </c>
      <c r="H1966" t="s">
        <v>79</v>
      </c>
      <c r="J1966" t="s">
        <v>14</v>
      </c>
      <c r="K1966">
        <v>63</v>
      </c>
      <c r="L1966" t="s">
        <v>22</v>
      </c>
    </row>
    <row r="1967" spans="1:12">
      <c r="A1967" t="e">
        <f ca="1">E00251711664321</f>
        <v>#NAME?</v>
      </c>
      <c r="B1967">
        <v>11</v>
      </c>
      <c r="C1967" t="s">
        <v>245</v>
      </c>
      <c r="D1967" s="1">
        <v>42123</v>
      </c>
      <c r="F1967">
        <v>1</v>
      </c>
      <c r="G1967">
        <v>4779</v>
      </c>
      <c r="H1967" t="s">
        <v>231</v>
      </c>
      <c r="J1967" t="s">
        <v>14</v>
      </c>
      <c r="K1967">
        <v>63</v>
      </c>
      <c r="L1967" t="s">
        <v>15</v>
      </c>
    </row>
    <row r="1968" spans="1:12">
      <c r="A1968" t="e">
        <f ca="1">E00251716591121</f>
        <v>#NAME?</v>
      </c>
      <c r="B1968">
        <v>448</v>
      </c>
      <c r="C1968" t="s">
        <v>112</v>
      </c>
      <c r="D1968" s="1">
        <v>41550</v>
      </c>
      <c r="F1968">
        <v>1</v>
      </c>
      <c r="G1968">
        <v>7242</v>
      </c>
      <c r="H1968" t="s">
        <v>93</v>
      </c>
      <c r="J1968" t="s">
        <v>14</v>
      </c>
      <c r="K1968">
        <v>49</v>
      </c>
      <c r="L1968" t="s">
        <v>15</v>
      </c>
    </row>
    <row r="1969" spans="1:12">
      <c r="A1969" t="e">
        <f ca="1">E00251711668421</f>
        <v>#NAME?</v>
      </c>
      <c r="B1969">
        <v>11</v>
      </c>
      <c r="C1969" t="s">
        <v>245</v>
      </c>
      <c r="D1969" s="1">
        <v>42060</v>
      </c>
      <c r="F1969">
        <v>2</v>
      </c>
      <c r="G1969">
        <v>29690</v>
      </c>
      <c r="H1969" t="s">
        <v>52</v>
      </c>
      <c r="J1969" t="s">
        <v>14</v>
      </c>
      <c r="K1969">
        <v>55</v>
      </c>
      <c r="L1969" t="s">
        <v>15</v>
      </c>
    </row>
    <row r="1970" spans="1:12">
      <c r="A1970" t="e">
        <f ca="1">E00251711668421</f>
        <v>#NAME?</v>
      </c>
      <c r="B1970">
        <v>7927</v>
      </c>
      <c r="C1970" t="s">
        <v>367</v>
      </c>
      <c r="D1970" s="1">
        <v>43060</v>
      </c>
      <c r="F1970">
        <v>5</v>
      </c>
      <c r="G1970">
        <v>4019</v>
      </c>
      <c r="H1970" t="s">
        <v>26</v>
      </c>
      <c r="J1970" t="s">
        <v>14</v>
      </c>
      <c r="K1970">
        <v>58</v>
      </c>
      <c r="L1970" t="s">
        <v>15</v>
      </c>
    </row>
    <row r="1971" spans="1:12">
      <c r="A1971" t="e">
        <f ca="1">E00251711668421</f>
        <v>#NAME?</v>
      </c>
      <c r="B1971">
        <v>7927</v>
      </c>
      <c r="C1971" t="s">
        <v>367</v>
      </c>
      <c r="D1971" s="1">
        <v>42690</v>
      </c>
      <c r="F1971">
        <v>1</v>
      </c>
      <c r="G1971">
        <v>4556</v>
      </c>
      <c r="H1971" t="s">
        <v>121</v>
      </c>
      <c r="J1971" t="s">
        <v>14</v>
      </c>
      <c r="K1971">
        <v>57</v>
      </c>
      <c r="L1971" t="s">
        <v>15</v>
      </c>
    </row>
    <row r="1972" spans="1:12">
      <c r="A1972" t="e">
        <f ca="1">E00251711668421</f>
        <v>#NAME?</v>
      </c>
      <c r="B1972">
        <v>11</v>
      </c>
      <c r="C1972" t="s">
        <v>245</v>
      </c>
      <c r="D1972" s="1">
        <v>42284</v>
      </c>
      <c r="F1972">
        <v>3</v>
      </c>
      <c r="G1972">
        <v>7962</v>
      </c>
      <c r="H1972" t="s">
        <v>111</v>
      </c>
      <c r="J1972" t="s">
        <v>14</v>
      </c>
      <c r="K1972">
        <v>56</v>
      </c>
      <c r="L1972" t="s">
        <v>22</v>
      </c>
    </row>
    <row r="1973" spans="1:12">
      <c r="A1973" t="e">
        <f ca="1">E00251711668421</f>
        <v>#NAME?</v>
      </c>
      <c r="B1973">
        <v>11</v>
      </c>
      <c r="C1973" t="s">
        <v>245</v>
      </c>
      <c r="D1973" s="1">
        <v>42496</v>
      </c>
      <c r="F1973">
        <v>1</v>
      </c>
      <c r="G1973">
        <v>4019</v>
      </c>
      <c r="H1973" t="s">
        <v>26</v>
      </c>
      <c r="J1973" t="s">
        <v>14</v>
      </c>
      <c r="K1973">
        <v>57</v>
      </c>
      <c r="L1973" t="s">
        <v>15</v>
      </c>
    </row>
    <row r="1974" spans="1:12">
      <c r="A1974" t="e">
        <f ca="1">E00251617620421</f>
        <v>#NAME?</v>
      </c>
      <c r="B1974">
        <v>485</v>
      </c>
      <c r="C1974" t="s">
        <v>241</v>
      </c>
      <c r="D1974" s="1">
        <v>42320</v>
      </c>
      <c r="F1974">
        <v>2</v>
      </c>
      <c r="G1974">
        <v>7962</v>
      </c>
      <c r="H1974" t="s">
        <v>111</v>
      </c>
      <c r="J1974" t="s">
        <v>14</v>
      </c>
      <c r="K1974">
        <v>53</v>
      </c>
      <c r="L1974" t="s">
        <v>22</v>
      </c>
    </row>
    <row r="1975" spans="1:12">
      <c r="A1975" t="e">
        <f ca="1">E00251711668421</f>
        <v>#NAME?</v>
      </c>
      <c r="B1975">
        <v>7927</v>
      </c>
      <c r="C1975" t="s">
        <v>367</v>
      </c>
      <c r="D1975" s="1">
        <v>43088</v>
      </c>
      <c r="F1975">
        <v>2</v>
      </c>
      <c r="G1975">
        <v>49390</v>
      </c>
      <c r="H1975" t="s">
        <v>59</v>
      </c>
      <c r="J1975" t="s">
        <v>14</v>
      </c>
      <c r="K1975">
        <v>58</v>
      </c>
      <c r="L1975" t="s">
        <v>15</v>
      </c>
    </row>
    <row r="1976" spans="1:12">
      <c r="A1976" t="e">
        <f t="shared" ref="A1976:A1984" ca="1" si="15">E00251617620421</f>
        <v>#NAME?</v>
      </c>
      <c r="B1976">
        <v>485</v>
      </c>
      <c r="C1976" t="s">
        <v>241</v>
      </c>
      <c r="D1976" s="1">
        <v>41332</v>
      </c>
      <c r="F1976">
        <v>1</v>
      </c>
      <c r="G1976">
        <v>4549</v>
      </c>
      <c r="H1976" t="s">
        <v>69</v>
      </c>
      <c r="J1976" t="s">
        <v>14</v>
      </c>
      <c r="K1976">
        <v>50</v>
      </c>
      <c r="L1976" t="s">
        <v>15</v>
      </c>
    </row>
    <row r="1977" spans="1:12">
      <c r="A1977" t="e">
        <f t="shared" ca="1" si="15"/>
        <v>#NAME?</v>
      </c>
      <c r="B1977">
        <v>485</v>
      </c>
      <c r="C1977" t="s">
        <v>241</v>
      </c>
      <c r="D1977" s="1">
        <v>42027</v>
      </c>
      <c r="F1977">
        <v>4</v>
      </c>
      <c r="G1977">
        <v>4549</v>
      </c>
      <c r="H1977" t="s">
        <v>69</v>
      </c>
      <c r="J1977" t="s">
        <v>14</v>
      </c>
      <c r="K1977">
        <v>52</v>
      </c>
      <c r="L1977" t="s">
        <v>15</v>
      </c>
    </row>
    <row r="1978" spans="1:12">
      <c r="A1978" t="e">
        <f t="shared" ca="1" si="15"/>
        <v>#NAME?</v>
      </c>
      <c r="B1978">
        <v>485</v>
      </c>
      <c r="C1978" t="s">
        <v>241</v>
      </c>
      <c r="D1978" s="1">
        <v>42726</v>
      </c>
      <c r="F1978">
        <v>6</v>
      </c>
      <c r="G1978">
        <v>5369</v>
      </c>
      <c r="H1978" t="s">
        <v>253</v>
      </c>
      <c r="J1978" t="s">
        <v>14</v>
      </c>
      <c r="K1978">
        <v>54</v>
      </c>
      <c r="L1978" t="s">
        <v>15</v>
      </c>
    </row>
    <row r="1979" spans="1:12">
      <c r="A1979" t="e">
        <f t="shared" ca="1" si="15"/>
        <v>#NAME?</v>
      </c>
      <c r="B1979">
        <v>485</v>
      </c>
      <c r="C1979" t="s">
        <v>241</v>
      </c>
      <c r="D1979" s="1">
        <v>42830</v>
      </c>
      <c r="F1979">
        <v>5</v>
      </c>
      <c r="G1979">
        <v>5533</v>
      </c>
      <c r="H1979" t="s">
        <v>537</v>
      </c>
      <c r="J1979" t="s">
        <v>14</v>
      </c>
      <c r="K1979">
        <v>54</v>
      </c>
      <c r="L1979" t="s">
        <v>15</v>
      </c>
    </row>
    <row r="1980" spans="1:12">
      <c r="A1980" t="e">
        <f t="shared" ca="1" si="15"/>
        <v>#NAME?</v>
      </c>
      <c r="B1980">
        <v>485</v>
      </c>
      <c r="C1980" t="s">
        <v>241</v>
      </c>
      <c r="D1980" s="1">
        <v>41213</v>
      </c>
      <c r="F1980">
        <v>1</v>
      </c>
      <c r="G1980">
        <v>78906</v>
      </c>
      <c r="H1980" t="s">
        <v>31</v>
      </c>
      <c r="J1980" t="s">
        <v>14</v>
      </c>
      <c r="K1980">
        <v>50</v>
      </c>
      <c r="L1980" t="s">
        <v>22</v>
      </c>
    </row>
    <row r="1981" spans="1:12">
      <c r="A1981" t="e">
        <f t="shared" ca="1" si="15"/>
        <v>#NAME?</v>
      </c>
      <c r="B1981">
        <v>485</v>
      </c>
      <c r="C1981" t="s">
        <v>241</v>
      </c>
      <c r="D1981" s="1">
        <v>41213</v>
      </c>
      <c r="F1981">
        <v>4</v>
      </c>
      <c r="G1981">
        <v>7295</v>
      </c>
      <c r="H1981" t="s">
        <v>76</v>
      </c>
      <c r="J1981" t="s">
        <v>14</v>
      </c>
      <c r="K1981">
        <v>50</v>
      </c>
      <c r="L1981" t="s">
        <v>15</v>
      </c>
    </row>
    <row r="1982" spans="1:12">
      <c r="A1982" t="e">
        <f t="shared" ca="1" si="15"/>
        <v>#NAME?</v>
      </c>
      <c r="B1982">
        <v>485</v>
      </c>
      <c r="C1982" t="s">
        <v>241</v>
      </c>
      <c r="D1982" s="1">
        <v>41044</v>
      </c>
      <c r="F1982">
        <v>2</v>
      </c>
      <c r="G1982">
        <v>7295</v>
      </c>
      <c r="H1982" t="s">
        <v>76</v>
      </c>
      <c r="J1982" t="s">
        <v>14</v>
      </c>
      <c r="K1982">
        <v>49</v>
      </c>
      <c r="L1982" t="s">
        <v>15</v>
      </c>
    </row>
    <row r="1983" spans="1:12">
      <c r="A1983" t="e">
        <f t="shared" ca="1" si="15"/>
        <v>#NAME?</v>
      </c>
      <c r="B1983">
        <v>485</v>
      </c>
      <c r="C1983" t="s">
        <v>241</v>
      </c>
      <c r="D1983" s="1">
        <v>41947</v>
      </c>
      <c r="F1983">
        <v>4</v>
      </c>
      <c r="G1983">
        <v>7295</v>
      </c>
      <c r="H1983" t="s">
        <v>76</v>
      </c>
      <c r="J1983" t="s">
        <v>14</v>
      </c>
      <c r="K1983">
        <v>52</v>
      </c>
      <c r="L1983" t="s">
        <v>15</v>
      </c>
    </row>
    <row r="1984" spans="1:12">
      <c r="A1984" t="e">
        <f t="shared" ca="1" si="15"/>
        <v>#NAME?</v>
      </c>
      <c r="B1984">
        <v>485</v>
      </c>
      <c r="C1984" t="s">
        <v>241</v>
      </c>
      <c r="D1984" s="1">
        <v>42830</v>
      </c>
      <c r="F1984">
        <v>3</v>
      </c>
      <c r="G1984">
        <v>4549</v>
      </c>
      <c r="H1984" t="s">
        <v>69</v>
      </c>
      <c r="J1984" t="s">
        <v>14</v>
      </c>
      <c r="K1984">
        <v>54</v>
      </c>
      <c r="L1984" t="s">
        <v>15</v>
      </c>
    </row>
    <row r="1985" spans="1:12">
      <c r="A1985" t="e">
        <f ca="1">E00251429396421</f>
        <v>#NAME?</v>
      </c>
      <c r="B1985">
        <v>276</v>
      </c>
      <c r="C1985" t="s">
        <v>122</v>
      </c>
      <c r="D1985" s="1">
        <v>42801</v>
      </c>
      <c r="F1985">
        <v>2</v>
      </c>
      <c r="G1985">
        <v>4019</v>
      </c>
      <c r="H1985" t="s">
        <v>26</v>
      </c>
      <c r="J1985" t="s">
        <v>14</v>
      </c>
      <c r="K1985">
        <v>59</v>
      </c>
      <c r="L1985" t="s">
        <v>15</v>
      </c>
    </row>
    <row r="1986" spans="1:12">
      <c r="A1986" t="e">
        <f t="shared" ref="A1986:A1995" ca="1" si="16">E00251617620421</f>
        <v>#NAME?</v>
      </c>
      <c r="B1986">
        <v>485</v>
      </c>
      <c r="C1986" t="s">
        <v>241</v>
      </c>
      <c r="D1986" s="1">
        <v>42195</v>
      </c>
      <c r="F1986">
        <v>2</v>
      </c>
      <c r="G1986">
        <v>3051</v>
      </c>
      <c r="H1986" t="s">
        <v>13</v>
      </c>
      <c r="J1986" t="s">
        <v>14</v>
      </c>
      <c r="K1986">
        <v>53</v>
      </c>
      <c r="L1986" t="s">
        <v>15</v>
      </c>
    </row>
    <row r="1987" spans="1:12">
      <c r="A1987" t="e">
        <f t="shared" ca="1" si="16"/>
        <v>#NAME?</v>
      </c>
      <c r="B1987">
        <v>485</v>
      </c>
      <c r="C1987" t="s">
        <v>241</v>
      </c>
      <c r="D1987" s="1">
        <v>42416</v>
      </c>
      <c r="F1987">
        <v>1</v>
      </c>
      <c r="G1987">
        <v>5369</v>
      </c>
      <c r="H1987" t="s">
        <v>253</v>
      </c>
      <c r="J1987" t="s">
        <v>14</v>
      </c>
      <c r="K1987">
        <v>53</v>
      </c>
      <c r="L1987" t="s">
        <v>15</v>
      </c>
    </row>
    <row r="1988" spans="1:12">
      <c r="A1988" t="e">
        <f t="shared" ca="1" si="16"/>
        <v>#NAME?</v>
      </c>
      <c r="B1988">
        <v>485</v>
      </c>
      <c r="C1988" t="s">
        <v>241</v>
      </c>
      <c r="D1988" s="1">
        <v>42759</v>
      </c>
      <c r="F1988">
        <v>1</v>
      </c>
      <c r="G1988">
        <v>30000</v>
      </c>
      <c r="H1988" t="s">
        <v>144</v>
      </c>
      <c r="J1988" t="s">
        <v>14</v>
      </c>
      <c r="K1988">
        <v>54</v>
      </c>
      <c r="L1988" t="s">
        <v>15</v>
      </c>
    </row>
    <row r="1989" spans="1:12">
      <c r="A1989" t="e">
        <f t="shared" ca="1" si="16"/>
        <v>#NAME?</v>
      </c>
      <c r="B1989">
        <v>485</v>
      </c>
      <c r="C1989" t="s">
        <v>241</v>
      </c>
      <c r="D1989" s="1">
        <v>42895</v>
      </c>
      <c r="F1989">
        <v>1</v>
      </c>
      <c r="G1989">
        <v>7847</v>
      </c>
      <c r="H1989" t="s">
        <v>622</v>
      </c>
      <c r="J1989" t="s">
        <v>14</v>
      </c>
      <c r="K1989">
        <v>55</v>
      </c>
      <c r="L1989" t="s">
        <v>22</v>
      </c>
    </row>
    <row r="1990" spans="1:12">
      <c r="A1990" t="e">
        <f t="shared" ca="1" si="16"/>
        <v>#NAME?</v>
      </c>
      <c r="B1990">
        <v>485</v>
      </c>
      <c r="C1990" t="s">
        <v>241</v>
      </c>
      <c r="D1990" s="1">
        <v>43097</v>
      </c>
      <c r="F1990">
        <v>6</v>
      </c>
      <c r="G1990">
        <v>5369</v>
      </c>
      <c r="H1990" t="s">
        <v>253</v>
      </c>
      <c r="J1990" t="s">
        <v>14</v>
      </c>
      <c r="K1990">
        <v>55</v>
      </c>
      <c r="L1990" t="s">
        <v>15</v>
      </c>
    </row>
    <row r="1991" spans="1:12">
      <c r="A1991" t="e">
        <f t="shared" ca="1" si="16"/>
        <v>#NAME?</v>
      </c>
      <c r="B1991">
        <v>485</v>
      </c>
      <c r="C1991" t="s">
        <v>241</v>
      </c>
      <c r="D1991" s="1">
        <v>43082</v>
      </c>
      <c r="F1991">
        <v>4</v>
      </c>
      <c r="G1991">
        <v>2169</v>
      </c>
      <c r="H1991" t="s">
        <v>40</v>
      </c>
      <c r="J1991" t="s">
        <v>14</v>
      </c>
      <c r="K1991">
        <v>55</v>
      </c>
      <c r="L1991" t="s">
        <v>15</v>
      </c>
    </row>
    <row r="1992" spans="1:12">
      <c r="A1992" t="e">
        <f t="shared" ca="1" si="16"/>
        <v>#NAME?</v>
      </c>
      <c r="B1992">
        <v>485</v>
      </c>
      <c r="C1992" t="s">
        <v>241</v>
      </c>
      <c r="D1992" s="1">
        <v>43087</v>
      </c>
      <c r="F1992">
        <v>4</v>
      </c>
      <c r="G1992">
        <v>2169</v>
      </c>
      <c r="H1992" t="s">
        <v>40</v>
      </c>
      <c r="J1992" t="s">
        <v>14</v>
      </c>
      <c r="K1992">
        <v>55</v>
      </c>
      <c r="L1992" t="s">
        <v>15</v>
      </c>
    </row>
    <row r="1993" spans="1:12">
      <c r="A1993" t="e">
        <f t="shared" ca="1" si="16"/>
        <v>#NAME?</v>
      </c>
      <c r="B1993">
        <v>485</v>
      </c>
      <c r="C1993" t="s">
        <v>241</v>
      </c>
      <c r="D1993" s="1">
        <v>41257</v>
      </c>
      <c r="F1993">
        <v>5</v>
      </c>
      <c r="G1993">
        <v>2169</v>
      </c>
      <c r="H1993" t="s">
        <v>40</v>
      </c>
      <c r="J1993" t="s">
        <v>14</v>
      </c>
      <c r="K1993">
        <v>50</v>
      </c>
      <c r="L1993" t="s">
        <v>15</v>
      </c>
    </row>
    <row r="1994" spans="1:12">
      <c r="A1994" t="e">
        <f t="shared" ca="1" si="16"/>
        <v>#NAME?</v>
      </c>
      <c r="B1994">
        <v>485</v>
      </c>
      <c r="C1994" t="s">
        <v>241</v>
      </c>
      <c r="D1994" s="1">
        <v>41415</v>
      </c>
      <c r="F1994">
        <v>6</v>
      </c>
      <c r="G1994">
        <v>2169</v>
      </c>
      <c r="H1994" t="s">
        <v>40</v>
      </c>
      <c r="J1994" t="s">
        <v>14</v>
      </c>
      <c r="K1994">
        <v>51</v>
      </c>
      <c r="L1994" t="s">
        <v>15</v>
      </c>
    </row>
    <row r="1995" spans="1:12">
      <c r="A1995" t="e">
        <f t="shared" ca="1" si="16"/>
        <v>#NAME?</v>
      </c>
      <c r="B1995">
        <v>485</v>
      </c>
      <c r="C1995" t="s">
        <v>241</v>
      </c>
      <c r="D1995" s="1">
        <v>41213</v>
      </c>
      <c r="F1995">
        <v>2</v>
      </c>
      <c r="G1995">
        <v>4549</v>
      </c>
      <c r="H1995" t="s">
        <v>69</v>
      </c>
      <c r="J1995" t="s">
        <v>14</v>
      </c>
      <c r="K1995">
        <v>50</v>
      </c>
      <c r="L1995" t="s">
        <v>15</v>
      </c>
    </row>
    <row r="1996" spans="1:12">
      <c r="A1996" t="e">
        <f ca="1">E00251715779021</f>
        <v>#NAME?</v>
      </c>
      <c r="B1996">
        <v>500</v>
      </c>
      <c r="C1996" t="s">
        <v>161</v>
      </c>
      <c r="D1996" s="1">
        <v>42335</v>
      </c>
      <c r="F1996">
        <v>1</v>
      </c>
      <c r="G1996">
        <v>49390</v>
      </c>
      <c r="H1996" t="s">
        <v>59</v>
      </c>
      <c r="J1996" t="s">
        <v>14</v>
      </c>
      <c r="K1996">
        <v>62</v>
      </c>
      <c r="L1996" t="s">
        <v>15</v>
      </c>
    </row>
    <row r="1997" spans="1:12">
      <c r="A1997" t="e">
        <f ca="1">E00251715779021</f>
        <v>#NAME?</v>
      </c>
      <c r="B1997">
        <v>500</v>
      </c>
      <c r="C1997" t="s">
        <v>161</v>
      </c>
      <c r="D1997" s="1">
        <v>42718</v>
      </c>
      <c r="F1997">
        <v>1</v>
      </c>
      <c r="G1997">
        <v>49390</v>
      </c>
      <c r="H1997" t="s">
        <v>59</v>
      </c>
      <c r="J1997" t="s">
        <v>14</v>
      </c>
      <c r="K1997">
        <v>63</v>
      </c>
      <c r="L1997" t="s">
        <v>15</v>
      </c>
    </row>
    <row r="1998" spans="1:12">
      <c r="A1998" t="e">
        <f ca="1">E00251711668421</f>
        <v>#NAME?</v>
      </c>
      <c r="B1998">
        <v>11</v>
      </c>
      <c r="C1998" t="s">
        <v>245</v>
      </c>
      <c r="D1998" s="1">
        <v>41927</v>
      </c>
      <c r="F1998">
        <v>3</v>
      </c>
      <c r="G1998">
        <v>7242</v>
      </c>
      <c r="H1998" t="s">
        <v>93</v>
      </c>
      <c r="J1998" t="s">
        <v>14</v>
      </c>
      <c r="K1998">
        <v>55</v>
      </c>
      <c r="L1998" t="s">
        <v>15</v>
      </c>
    </row>
    <row r="1999" spans="1:12">
      <c r="A1999" t="e">
        <f ca="1">E00251711668421</f>
        <v>#NAME?</v>
      </c>
      <c r="B1999">
        <v>11</v>
      </c>
      <c r="C1999" t="s">
        <v>245</v>
      </c>
      <c r="D1999" s="1">
        <v>42060</v>
      </c>
      <c r="F1999">
        <v>3</v>
      </c>
      <c r="G1999">
        <v>4019</v>
      </c>
      <c r="H1999" t="s">
        <v>26</v>
      </c>
      <c r="J1999" t="s">
        <v>14</v>
      </c>
      <c r="K1999">
        <v>55</v>
      </c>
      <c r="L1999" t="s">
        <v>15</v>
      </c>
    </row>
    <row r="2000" spans="1:12">
      <c r="A2000" t="e">
        <f ca="1">E00251711668421</f>
        <v>#NAME?</v>
      </c>
      <c r="B2000">
        <v>11</v>
      </c>
      <c r="C2000" t="s">
        <v>245</v>
      </c>
      <c r="D2000" s="1">
        <v>42367</v>
      </c>
      <c r="F2000">
        <v>1</v>
      </c>
      <c r="G2000">
        <v>4019</v>
      </c>
      <c r="H2000" t="s">
        <v>26</v>
      </c>
      <c r="J2000" t="s">
        <v>14</v>
      </c>
      <c r="K2000">
        <v>56</v>
      </c>
      <c r="L2000" t="s">
        <v>15</v>
      </c>
    </row>
    <row r="2001" spans="1:12">
      <c r="A2001" t="e">
        <f t="shared" ref="A2001:A2006" ca="1" si="17">E00251617620421</f>
        <v>#NAME?</v>
      </c>
      <c r="B2001">
        <v>485</v>
      </c>
      <c r="C2001" t="s">
        <v>241</v>
      </c>
      <c r="D2001" s="1">
        <v>42027</v>
      </c>
      <c r="F2001">
        <v>5</v>
      </c>
      <c r="G2001">
        <v>7295</v>
      </c>
      <c r="H2001" t="s">
        <v>76</v>
      </c>
      <c r="J2001" t="s">
        <v>14</v>
      </c>
      <c r="K2001">
        <v>52</v>
      </c>
      <c r="L2001" t="s">
        <v>15</v>
      </c>
    </row>
    <row r="2002" spans="1:12">
      <c r="A2002" t="e">
        <f t="shared" ca="1" si="17"/>
        <v>#NAME?</v>
      </c>
      <c r="B2002">
        <v>485</v>
      </c>
      <c r="C2002" t="s">
        <v>241</v>
      </c>
      <c r="D2002" s="1">
        <v>42174</v>
      </c>
      <c r="F2002">
        <v>5</v>
      </c>
      <c r="G2002">
        <v>5533</v>
      </c>
      <c r="H2002" t="s">
        <v>537</v>
      </c>
      <c r="J2002" t="s">
        <v>14</v>
      </c>
      <c r="K2002">
        <v>53</v>
      </c>
      <c r="L2002" t="s">
        <v>15</v>
      </c>
    </row>
    <row r="2003" spans="1:12">
      <c r="A2003" t="e">
        <f t="shared" ca="1" si="17"/>
        <v>#NAME?</v>
      </c>
      <c r="B2003">
        <v>485</v>
      </c>
      <c r="C2003" t="s">
        <v>241</v>
      </c>
      <c r="D2003" s="1">
        <v>42185</v>
      </c>
      <c r="F2003">
        <v>1</v>
      </c>
      <c r="G2003">
        <v>4659</v>
      </c>
      <c r="H2003" t="s">
        <v>47</v>
      </c>
      <c r="J2003" t="s">
        <v>14</v>
      </c>
      <c r="K2003">
        <v>53</v>
      </c>
      <c r="L2003" t="s">
        <v>15</v>
      </c>
    </row>
    <row r="2004" spans="1:12">
      <c r="A2004" t="e">
        <f t="shared" ca="1" si="17"/>
        <v>#NAME?</v>
      </c>
      <c r="B2004">
        <v>485</v>
      </c>
      <c r="C2004" t="s">
        <v>241</v>
      </c>
      <c r="D2004" s="1">
        <v>42320</v>
      </c>
      <c r="F2004">
        <v>1</v>
      </c>
      <c r="G2004">
        <v>5950</v>
      </c>
      <c r="H2004" t="s">
        <v>24</v>
      </c>
      <c r="J2004" t="s">
        <v>14</v>
      </c>
      <c r="K2004">
        <v>53</v>
      </c>
      <c r="L2004" t="s">
        <v>15</v>
      </c>
    </row>
    <row r="2005" spans="1:12">
      <c r="A2005" t="e">
        <f t="shared" ca="1" si="17"/>
        <v>#NAME?</v>
      </c>
      <c r="B2005">
        <v>485</v>
      </c>
      <c r="C2005" t="s">
        <v>241</v>
      </c>
      <c r="D2005" s="1">
        <v>42636</v>
      </c>
      <c r="F2005">
        <v>3</v>
      </c>
      <c r="G2005">
        <v>2169</v>
      </c>
      <c r="H2005" t="s">
        <v>40</v>
      </c>
      <c r="J2005" t="s">
        <v>14</v>
      </c>
      <c r="K2005">
        <v>54</v>
      </c>
      <c r="L2005" t="s">
        <v>15</v>
      </c>
    </row>
    <row r="2006" spans="1:12">
      <c r="A2006" t="e">
        <f t="shared" ca="1" si="17"/>
        <v>#NAME?</v>
      </c>
      <c r="B2006">
        <v>485</v>
      </c>
      <c r="C2006" t="s">
        <v>241</v>
      </c>
      <c r="D2006" s="1">
        <v>42641</v>
      </c>
      <c r="F2006">
        <v>1</v>
      </c>
      <c r="G2006">
        <v>7877</v>
      </c>
      <c r="H2006" t="s">
        <v>642</v>
      </c>
      <c r="J2006" t="s">
        <v>14</v>
      </c>
      <c r="K2006">
        <v>54</v>
      </c>
      <c r="L2006" t="s">
        <v>22</v>
      </c>
    </row>
    <row r="2007" spans="1:12">
      <c r="A2007" t="e">
        <f ca="1">E00251429795121</f>
        <v>#NAME?</v>
      </c>
      <c r="B2007">
        <v>154</v>
      </c>
      <c r="C2007" t="s">
        <v>533</v>
      </c>
      <c r="D2007" s="1">
        <v>41611</v>
      </c>
      <c r="F2007">
        <v>1</v>
      </c>
      <c r="G2007">
        <v>2720</v>
      </c>
      <c r="H2007" t="s">
        <v>65</v>
      </c>
      <c r="J2007" t="s">
        <v>14</v>
      </c>
      <c r="K2007">
        <v>45</v>
      </c>
      <c r="L2007" t="s">
        <v>15</v>
      </c>
    </row>
    <row r="2008" spans="1:12">
      <c r="A2008" t="e">
        <f ca="1">E00251528138121</f>
        <v>#NAME?</v>
      </c>
      <c r="B2008">
        <v>66</v>
      </c>
      <c r="C2008" t="s">
        <v>134</v>
      </c>
      <c r="D2008" s="1">
        <v>42968</v>
      </c>
      <c r="F2008">
        <v>2</v>
      </c>
      <c r="G2008">
        <v>29690</v>
      </c>
      <c r="H2008" t="s">
        <v>52</v>
      </c>
      <c r="J2008" t="s">
        <v>14</v>
      </c>
      <c r="K2008">
        <v>62</v>
      </c>
      <c r="L2008" t="s">
        <v>15</v>
      </c>
    </row>
    <row r="2009" spans="1:12">
      <c r="A2009" t="e">
        <f ca="1">E00251617620421</f>
        <v>#NAME?</v>
      </c>
      <c r="B2009">
        <v>485</v>
      </c>
      <c r="C2009" t="s">
        <v>241</v>
      </c>
      <c r="D2009" s="1">
        <v>42830</v>
      </c>
      <c r="F2009">
        <v>6</v>
      </c>
      <c r="G2009">
        <v>5369</v>
      </c>
      <c r="H2009" t="s">
        <v>253</v>
      </c>
      <c r="J2009" t="s">
        <v>14</v>
      </c>
      <c r="K2009">
        <v>54</v>
      </c>
      <c r="L2009" t="s">
        <v>15</v>
      </c>
    </row>
    <row r="2010" spans="1:12">
      <c r="A2010" t="e">
        <f ca="1">E00251429795121</f>
        <v>#NAME?</v>
      </c>
      <c r="B2010">
        <v>154</v>
      </c>
      <c r="C2010" t="s">
        <v>533</v>
      </c>
      <c r="D2010" s="1">
        <v>42465</v>
      </c>
      <c r="F2010">
        <v>1</v>
      </c>
      <c r="G2010">
        <v>27800</v>
      </c>
      <c r="H2010" t="s">
        <v>145</v>
      </c>
      <c r="J2010" t="s">
        <v>14</v>
      </c>
      <c r="K2010">
        <v>48</v>
      </c>
      <c r="L2010" t="s">
        <v>15</v>
      </c>
    </row>
    <row r="2011" spans="1:12">
      <c r="A2011" t="e">
        <f ca="1">E00251711668421</f>
        <v>#NAME?</v>
      </c>
      <c r="B2011">
        <v>11</v>
      </c>
      <c r="C2011" t="s">
        <v>245</v>
      </c>
      <c r="D2011" s="1">
        <v>41766</v>
      </c>
      <c r="F2011">
        <v>4</v>
      </c>
      <c r="G2011">
        <v>29690</v>
      </c>
      <c r="H2011" t="s">
        <v>52</v>
      </c>
      <c r="J2011" t="s">
        <v>14</v>
      </c>
      <c r="K2011">
        <v>55</v>
      </c>
      <c r="L2011" t="s">
        <v>15</v>
      </c>
    </row>
    <row r="2012" spans="1:12">
      <c r="A2012" t="e">
        <f ca="1">E00251429795121</f>
        <v>#NAME?</v>
      </c>
      <c r="B2012">
        <v>154</v>
      </c>
      <c r="C2012" t="s">
        <v>533</v>
      </c>
      <c r="D2012" s="1">
        <v>42564</v>
      </c>
      <c r="F2012">
        <v>2</v>
      </c>
      <c r="G2012">
        <v>79029</v>
      </c>
      <c r="H2012" t="s">
        <v>21</v>
      </c>
      <c r="J2012" t="s">
        <v>14</v>
      </c>
      <c r="K2012">
        <v>48</v>
      </c>
      <c r="L2012" t="s">
        <v>22</v>
      </c>
    </row>
    <row r="2013" spans="1:12">
      <c r="A2013" t="e">
        <f ca="1">E00251537609721</f>
        <v>#NAME?</v>
      </c>
      <c r="B2013">
        <v>437</v>
      </c>
      <c r="C2013" t="s">
        <v>216</v>
      </c>
      <c r="D2013" s="1">
        <v>42844</v>
      </c>
      <c r="F2013">
        <v>2</v>
      </c>
      <c r="G2013">
        <v>5718</v>
      </c>
      <c r="H2013" t="s">
        <v>244</v>
      </c>
      <c r="J2013" t="s">
        <v>14</v>
      </c>
      <c r="K2013">
        <v>45</v>
      </c>
      <c r="L2013" t="s">
        <v>15</v>
      </c>
    </row>
    <row r="2014" spans="1:12">
      <c r="A2014" t="e">
        <f ca="1">E00251529504221</f>
        <v>#NAME?</v>
      </c>
      <c r="B2014">
        <v>148</v>
      </c>
      <c r="C2014" t="s">
        <v>318</v>
      </c>
      <c r="D2014" s="1">
        <v>42751</v>
      </c>
      <c r="E2014">
        <v>15</v>
      </c>
      <c r="F2014">
        <v>1</v>
      </c>
      <c r="G2014">
        <v>1913</v>
      </c>
      <c r="H2014" t="s">
        <v>643</v>
      </c>
      <c r="J2014" t="s">
        <v>34</v>
      </c>
      <c r="K2014">
        <v>50</v>
      </c>
      <c r="L2014" t="s">
        <v>15</v>
      </c>
    </row>
    <row r="2015" spans="1:12">
      <c r="A2015" t="e">
        <f ca="1">E00251429795121</f>
        <v>#NAME?</v>
      </c>
      <c r="B2015">
        <v>154</v>
      </c>
      <c r="C2015" t="s">
        <v>533</v>
      </c>
      <c r="D2015" s="1">
        <v>42782</v>
      </c>
      <c r="F2015">
        <v>2</v>
      </c>
      <c r="G2015">
        <v>25000</v>
      </c>
      <c r="H2015" t="s">
        <v>178</v>
      </c>
      <c r="J2015" t="s">
        <v>14</v>
      </c>
      <c r="K2015">
        <v>49</v>
      </c>
      <c r="L2015" t="s">
        <v>15</v>
      </c>
    </row>
    <row r="2016" spans="1:12">
      <c r="A2016" t="e">
        <f ca="1">E00251537609721</f>
        <v>#NAME?</v>
      </c>
      <c r="B2016">
        <v>386</v>
      </c>
      <c r="C2016" t="s">
        <v>644</v>
      </c>
      <c r="D2016" s="1">
        <v>42221</v>
      </c>
      <c r="F2016">
        <v>1</v>
      </c>
      <c r="G2016">
        <v>78900</v>
      </c>
      <c r="H2016" t="s">
        <v>79</v>
      </c>
      <c r="J2016" t="s">
        <v>14</v>
      </c>
      <c r="K2016">
        <v>43</v>
      </c>
      <c r="L2016" t="s">
        <v>22</v>
      </c>
    </row>
    <row r="2017" spans="1:12">
      <c r="A2017" t="e">
        <f ca="1">E00251429795121</f>
        <v>#NAME?</v>
      </c>
      <c r="B2017">
        <v>154</v>
      </c>
      <c r="C2017" t="s">
        <v>533</v>
      </c>
      <c r="D2017" s="1">
        <v>41570</v>
      </c>
      <c r="F2017">
        <v>1</v>
      </c>
      <c r="G2017">
        <v>2720</v>
      </c>
      <c r="H2017" t="s">
        <v>65</v>
      </c>
      <c r="J2017" t="s">
        <v>14</v>
      </c>
      <c r="K2017">
        <v>45</v>
      </c>
      <c r="L2017" t="s">
        <v>15</v>
      </c>
    </row>
    <row r="2018" spans="1:12">
      <c r="A2018" t="e">
        <f ca="1">E00251429795121</f>
        <v>#NAME?</v>
      </c>
      <c r="B2018">
        <v>154</v>
      </c>
      <c r="C2018" t="s">
        <v>533</v>
      </c>
      <c r="D2018" s="1">
        <v>42873</v>
      </c>
      <c r="F2018">
        <v>1</v>
      </c>
      <c r="G2018">
        <v>27800</v>
      </c>
      <c r="H2018" t="s">
        <v>145</v>
      </c>
      <c r="J2018" t="s">
        <v>14</v>
      </c>
      <c r="K2018">
        <v>49</v>
      </c>
      <c r="L2018" t="s">
        <v>15</v>
      </c>
    </row>
    <row r="2019" spans="1:12">
      <c r="A2019" t="e">
        <f ca="1">E00251529504221</f>
        <v>#NAME?</v>
      </c>
      <c r="B2019">
        <v>148</v>
      </c>
      <c r="C2019" t="s">
        <v>318</v>
      </c>
      <c r="D2019" s="1">
        <v>42740</v>
      </c>
      <c r="E2019">
        <v>11</v>
      </c>
      <c r="F2019">
        <v>1</v>
      </c>
      <c r="G2019">
        <v>1913</v>
      </c>
      <c r="H2019" t="s">
        <v>643</v>
      </c>
      <c r="J2019" t="s">
        <v>34</v>
      </c>
      <c r="K2019">
        <v>50</v>
      </c>
      <c r="L2019" t="s">
        <v>15</v>
      </c>
    </row>
    <row r="2020" spans="1:12">
      <c r="A2020" t="e">
        <f ca="1">E00251513010121</f>
        <v>#NAME?</v>
      </c>
      <c r="B2020">
        <v>446</v>
      </c>
      <c r="C2020" t="s">
        <v>94</v>
      </c>
      <c r="D2020" s="1">
        <v>42514</v>
      </c>
      <c r="F2020">
        <v>2</v>
      </c>
      <c r="G2020">
        <v>30112</v>
      </c>
      <c r="H2020" t="s">
        <v>645</v>
      </c>
      <c r="J2020" t="s">
        <v>14</v>
      </c>
      <c r="K2020">
        <v>45</v>
      </c>
      <c r="L2020" t="s">
        <v>15</v>
      </c>
    </row>
    <row r="2021" spans="1:12">
      <c r="A2021" t="e">
        <f ca="1">E00251529504221</f>
        <v>#NAME?</v>
      </c>
      <c r="B2021">
        <v>4893</v>
      </c>
      <c r="C2021" t="s">
        <v>426</v>
      </c>
      <c r="D2021" s="1">
        <v>42105</v>
      </c>
      <c r="F2021">
        <v>1</v>
      </c>
      <c r="G2021">
        <v>38611</v>
      </c>
      <c r="H2021" t="s">
        <v>422</v>
      </c>
      <c r="I2021" t="s">
        <v>148</v>
      </c>
      <c r="J2021" t="s">
        <v>57</v>
      </c>
      <c r="K2021">
        <v>48</v>
      </c>
      <c r="L2021" t="s">
        <v>15</v>
      </c>
    </row>
    <row r="2022" spans="1:12">
      <c r="A2022" t="e">
        <f ca="1">E00251537609721</f>
        <v>#NAME?</v>
      </c>
      <c r="B2022">
        <v>437</v>
      </c>
      <c r="C2022" t="s">
        <v>216</v>
      </c>
      <c r="D2022" s="1">
        <v>41598</v>
      </c>
      <c r="F2022">
        <v>1</v>
      </c>
      <c r="G2022">
        <v>470</v>
      </c>
      <c r="H2022" t="s">
        <v>217</v>
      </c>
      <c r="J2022" t="s">
        <v>14</v>
      </c>
      <c r="K2022">
        <v>42</v>
      </c>
      <c r="L2022" t="s">
        <v>15</v>
      </c>
    </row>
    <row r="2023" spans="1:12">
      <c r="A2023" t="e">
        <f ca="1">E00251513010121</f>
        <v>#NAME?</v>
      </c>
      <c r="B2023">
        <v>446</v>
      </c>
      <c r="C2023" t="s">
        <v>94</v>
      </c>
      <c r="D2023" s="1">
        <v>41884</v>
      </c>
      <c r="F2023">
        <v>2</v>
      </c>
      <c r="G2023">
        <v>7291</v>
      </c>
      <c r="H2023" t="s">
        <v>163</v>
      </c>
      <c r="J2023" t="s">
        <v>14</v>
      </c>
      <c r="K2023">
        <v>43</v>
      </c>
      <c r="L2023" t="s">
        <v>15</v>
      </c>
    </row>
    <row r="2024" spans="1:12">
      <c r="A2024" t="e">
        <f ca="1">E00251715777721</f>
        <v>#NAME?</v>
      </c>
      <c r="B2024">
        <v>6046</v>
      </c>
      <c r="C2024" t="s">
        <v>98</v>
      </c>
      <c r="D2024" s="1">
        <v>42024</v>
      </c>
      <c r="E2024">
        <v>0</v>
      </c>
      <c r="F2024">
        <v>1</v>
      </c>
      <c r="G2024">
        <v>2141</v>
      </c>
      <c r="H2024" t="s">
        <v>614</v>
      </c>
      <c r="J2024" t="s">
        <v>34</v>
      </c>
      <c r="K2024">
        <v>52</v>
      </c>
      <c r="L2024" t="s">
        <v>15</v>
      </c>
    </row>
    <row r="2025" spans="1:12">
      <c r="A2025" t="e">
        <f ca="1">E00251537609721</f>
        <v>#NAME?</v>
      </c>
      <c r="B2025">
        <v>437</v>
      </c>
      <c r="C2025" t="s">
        <v>216</v>
      </c>
      <c r="D2025" s="1">
        <v>43063</v>
      </c>
      <c r="F2025">
        <v>2</v>
      </c>
      <c r="G2025">
        <v>7904</v>
      </c>
      <c r="H2025" t="s">
        <v>75</v>
      </c>
      <c r="J2025" t="s">
        <v>14</v>
      </c>
      <c r="K2025">
        <v>46</v>
      </c>
      <c r="L2025" t="s">
        <v>22</v>
      </c>
    </row>
    <row r="2026" spans="1:12">
      <c r="A2026" t="e">
        <f ca="1">E00251439868821</f>
        <v>#NAME?</v>
      </c>
      <c r="B2026">
        <v>489</v>
      </c>
      <c r="C2026" t="s">
        <v>100</v>
      </c>
      <c r="D2026" s="1">
        <v>42058</v>
      </c>
      <c r="F2026">
        <v>1</v>
      </c>
      <c r="G2026">
        <v>49390</v>
      </c>
      <c r="H2026" t="s">
        <v>59</v>
      </c>
      <c r="J2026" t="s">
        <v>14</v>
      </c>
      <c r="K2026">
        <v>62</v>
      </c>
      <c r="L2026" t="s">
        <v>15</v>
      </c>
    </row>
    <row r="2027" spans="1:12">
      <c r="A2027" t="e">
        <f ca="1">E00251439868821</f>
        <v>#NAME?</v>
      </c>
      <c r="B2027">
        <v>6046</v>
      </c>
      <c r="C2027" t="s">
        <v>98</v>
      </c>
      <c r="D2027" s="1">
        <v>42615</v>
      </c>
      <c r="F2027">
        <v>1</v>
      </c>
      <c r="G2027">
        <v>37230</v>
      </c>
      <c r="H2027" t="s">
        <v>361</v>
      </c>
      <c r="I2027" t="s">
        <v>56</v>
      </c>
      <c r="J2027" t="s">
        <v>57</v>
      </c>
      <c r="K2027">
        <v>64</v>
      </c>
      <c r="L2027" t="s">
        <v>15</v>
      </c>
    </row>
    <row r="2028" spans="1:12">
      <c r="A2028" t="e">
        <f ca="1">E00251439864121</f>
        <v>#NAME?</v>
      </c>
      <c r="B2028">
        <v>498</v>
      </c>
      <c r="C2028" t="s">
        <v>591</v>
      </c>
      <c r="D2028" s="1">
        <v>42915</v>
      </c>
      <c r="F2028">
        <v>1</v>
      </c>
      <c r="G2028">
        <v>7806</v>
      </c>
      <c r="H2028" t="s">
        <v>184</v>
      </c>
      <c r="J2028" t="s">
        <v>14</v>
      </c>
      <c r="K2028">
        <v>44</v>
      </c>
      <c r="L2028" t="s">
        <v>22</v>
      </c>
    </row>
    <row r="2029" spans="1:12">
      <c r="A2029" t="e">
        <f ca="1">E00251439864121</f>
        <v>#NAME?</v>
      </c>
      <c r="B2029">
        <v>7207</v>
      </c>
      <c r="C2029" t="s">
        <v>287</v>
      </c>
      <c r="D2029" s="1">
        <v>42918</v>
      </c>
      <c r="F2029">
        <v>1</v>
      </c>
      <c r="G2029">
        <v>4619</v>
      </c>
      <c r="H2029" t="s">
        <v>613</v>
      </c>
      <c r="I2029" t="s">
        <v>148</v>
      </c>
      <c r="J2029" t="s">
        <v>57</v>
      </c>
      <c r="K2029">
        <v>44</v>
      </c>
      <c r="L2029" t="s">
        <v>15</v>
      </c>
    </row>
    <row r="2030" spans="1:12">
      <c r="A2030" t="e">
        <f ca="1">E00251524984921</f>
        <v>#NAME?</v>
      </c>
      <c r="B2030">
        <v>454</v>
      </c>
      <c r="C2030" t="s">
        <v>179</v>
      </c>
      <c r="D2030" s="1">
        <v>41967</v>
      </c>
      <c r="F2030">
        <v>1</v>
      </c>
      <c r="G2030">
        <v>93</v>
      </c>
      <c r="H2030" t="s">
        <v>29</v>
      </c>
      <c r="J2030" t="s">
        <v>14</v>
      </c>
      <c r="K2030">
        <v>41</v>
      </c>
      <c r="L2030" t="s">
        <v>15</v>
      </c>
    </row>
    <row r="2031" spans="1:12">
      <c r="A2031" t="e">
        <f ca="1">E00251429681721</f>
        <v>#NAME?</v>
      </c>
      <c r="B2031">
        <v>200</v>
      </c>
      <c r="C2031" t="s">
        <v>403</v>
      </c>
      <c r="D2031" s="1">
        <v>41569</v>
      </c>
      <c r="F2031">
        <v>1</v>
      </c>
      <c r="G2031">
        <v>47819</v>
      </c>
      <c r="H2031" t="s">
        <v>646</v>
      </c>
      <c r="J2031" t="s">
        <v>14</v>
      </c>
      <c r="K2031">
        <v>40</v>
      </c>
      <c r="L2031" t="s">
        <v>15</v>
      </c>
    </row>
    <row r="2032" spans="1:12">
      <c r="A2032" t="e">
        <f ca="1">E00251528773621</f>
        <v>#NAME?</v>
      </c>
      <c r="B2032">
        <v>297</v>
      </c>
      <c r="C2032" t="s">
        <v>411</v>
      </c>
      <c r="D2032" s="1">
        <v>41655</v>
      </c>
      <c r="F2032">
        <v>3</v>
      </c>
      <c r="G2032">
        <v>30000</v>
      </c>
      <c r="H2032" t="s">
        <v>144</v>
      </c>
      <c r="J2032" t="s">
        <v>14</v>
      </c>
      <c r="K2032">
        <v>38</v>
      </c>
      <c r="L2032" t="s">
        <v>15</v>
      </c>
    </row>
    <row r="2033" spans="1:12">
      <c r="A2033" t="e">
        <f ca="1">E00251429681721</f>
        <v>#NAME?</v>
      </c>
      <c r="B2033">
        <v>200</v>
      </c>
      <c r="C2033" t="s">
        <v>403</v>
      </c>
      <c r="D2033" s="1">
        <v>41464</v>
      </c>
      <c r="F2033">
        <v>1</v>
      </c>
      <c r="G2033">
        <v>6272</v>
      </c>
      <c r="H2033" t="s">
        <v>635</v>
      </c>
      <c r="J2033" t="s">
        <v>14</v>
      </c>
      <c r="K2033">
        <v>40</v>
      </c>
      <c r="L2033" t="s">
        <v>15</v>
      </c>
    </row>
    <row r="2034" spans="1:12">
      <c r="A2034" t="e">
        <f ca="1">E00251429681721</f>
        <v>#NAME?</v>
      </c>
      <c r="B2034">
        <v>200</v>
      </c>
      <c r="C2034" t="s">
        <v>403</v>
      </c>
      <c r="D2034" s="1">
        <v>42089</v>
      </c>
      <c r="F2034">
        <v>1</v>
      </c>
      <c r="G2034">
        <v>7243</v>
      </c>
      <c r="H2034" t="s">
        <v>42</v>
      </c>
      <c r="J2034" t="s">
        <v>14</v>
      </c>
      <c r="K2034">
        <v>42</v>
      </c>
      <c r="L2034" t="s">
        <v>15</v>
      </c>
    </row>
    <row r="2035" spans="1:12">
      <c r="A2035" t="e">
        <f ca="1">E00251528773621</f>
        <v>#NAME?</v>
      </c>
      <c r="B2035">
        <v>297</v>
      </c>
      <c r="C2035" t="s">
        <v>411</v>
      </c>
      <c r="D2035" s="1">
        <v>42409</v>
      </c>
      <c r="F2035">
        <v>1</v>
      </c>
      <c r="G2035">
        <v>30000</v>
      </c>
      <c r="H2035" t="s">
        <v>144</v>
      </c>
      <c r="J2035" t="s">
        <v>14</v>
      </c>
      <c r="K2035">
        <v>40</v>
      </c>
      <c r="L2035" t="s">
        <v>15</v>
      </c>
    </row>
    <row r="2036" spans="1:12">
      <c r="A2036" t="e">
        <f ca="1">E00251439868821</f>
        <v>#NAME?</v>
      </c>
      <c r="B2036">
        <v>489</v>
      </c>
      <c r="C2036" t="s">
        <v>100</v>
      </c>
      <c r="D2036" s="1">
        <v>41282</v>
      </c>
      <c r="F2036">
        <v>2</v>
      </c>
      <c r="G2036">
        <v>52340</v>
      </c>
      <c r="H2036" t="s">
        <v>593</v>
      </c>
      <c r="J2036" t="s">
        <v>14</v>
      </c>
      <c r="K2036">
        <v>60</v>
      </c>
      <c r="L2036" t="s">
        <v>15</v>
      </c>
    </row>
    <row r="2037" spans="1:12">
      <c r="A2037" t="e">
        <f ca="1">E00251715777721</f>
        <v>#NAME?</v>
      </c>
      <c r="B2037">
        <v>490</v>
      </c>
      <c r="C2037" t="s">
        <v>158</v>
      </c>
      <c r="D2037" s="1">
        <v>42908</v>
      </c>
      <c r="F2037">
        <v>1</v>
      </c>
      <c r="G2037">
        <v>1539</v>
      </c>
      <c r="H2037" t="s">
        <v>342</v>
      </c>
      <c r="J2037" t="s">
        <v>14</v>
      </c>
      <c r="K2037">
        <v>54</v>
      </c>
      <c r="L2037" t="s">
        <v>15</v>
      </c>
    </row>
    <row r="2038" spans="1:12">
      <c r="A2038" t="e">
        <f ca="1">E00251532629421</f>
        <v>#NAME?</v>
      </c>
      <c r="B2038">
        <v>488</v>
      </c>
      <c r="C2038" t="s">
        <v>401</v>
      </c>
      <c r="D2038" s="1">
        <v>42503</v>
      </c>
      <c r="F2038">
        <v>1</v>
      </c>
      <c r="G2038">
        <v>7245</v>
      </c>
      <c r="H2038" t="s">
        <v>116</v>
      </c>
      <c r="J2038" t="s">
        <v>14</v>
      </c>
      <c r="K2038">
        <v>59</v>
      </c>
      <c r="L2038" t="s">
        <v>15</v>
      </c>
    </row>
    <row r="2039" spans="1:12">
      <c r="A2039" t="e">
        <f ca="1">E00251715777721</f>
        <v>#NAME?</v>
      </c>
      <c r="B2039">
        <v>490</v>
      </c>
      <c r="C2039" t="s">
        <v>158</v>
      </c>
      <c r="D2039" s="1">
        <v>42725</v>
      </c>
      <c r="F2039">
        <v>1</v>
      </c>
      <c r="G2039">
        <v>3510</v>
      </c>
      <c r="H2039" t="s">
        <v>647</v>
      </c>
      <c r="J2039" t="s">
        <v>14</v>
      </c>
      <c r="K2039">
        <v>54</v>
      </c>
      <c r="L2039" t="s">
        <v>15</v>
      </c>
    </row>
    <row r="2040" spans="1:12">
      <c r="A2040" t="e">
        <f ca="1">E00251524998621</f>
        <v>#NAME?</v>
      </c>
      <c r="B2040">
        <v>461</v>
      </c>
      <c r="C2040" t="s">
        <v>648</v>
      </c>
      <c r="D2040" s="1">
        <v>42649</v>
      </c>
      <c r="F2040">
        <v>1</v>
      </c>
      <c r="G2040">
        <v>78900</v>
      </c>
      <c r="H2040" t="s">
        <v>79</v>
      </c>
      <c r="J2040" t="s">
        <v>14</v>
      </c>
      <c r="K2040">
        <v>41</v>
      </c>
      <c r="L2040" t="s">
        <v>22</v>
      </c>
    </row>
    <row r="2041" spans="1:12">
      <c r="A2041" t="e">
        <f ca="1">E00251524998621</f>
        <v>#NAME?</v>
      </c>
      <c r="B2041">
        <v>461</v>
      </c>
      <c r="C2041" t="s">
        <v>648</v>
      </c>
      <c r="D2041" s="1">
        <v>42132</v>
      </c>
      <c r="F2041">
        <v>1</v>
      </c>
      <c r="G2041">
        <v>47819</v>
      </c>
      <c r="H2041" t="s">
        <v>646</v>
      </c>
      <c r="J2041" t="s">
        <v>14</v>
      </c>
      <c r="K2041">
        <v>40</v>
      </c>
      <c r="L2041" t="s">
        <v>15</v>
      </c>
    </row>
    <row r="2042" spans="1:12">
      <c r="A2042" t="e">
        <f ca="1">E00251524997621</f>
        <v>#NAME?</v>
      </c>
      <c r="B2042">
        <v>1273</v>
      </c>
      <c r="C2042" t="s">
        <v>28</v>
      </c>
      <c r="D2042" s="1">
        <v>42704</v>
      </c>
      <c r="F2042">
        <v>5</v>
      </c>
      <c r="G2042">
        <v>4019</v>
      </c>
      <c r="H2042" t="s">
        <v>26</v>
      </c>
      <c r="J2042" t="s">
        <v>14</v>
      </c>
      <c r="K2042">
        <v>66</v>
      </c>
      <c r="L2042" t="s">
        <v>15</v>
      </c>
    </row>
    <row r="2043" spans="1:12">
      <c r="A2043" t="e">
        <f ca="1">E00251524997621</f>
        <v>#NAME?</v>
      </c>
      <c r="B2043">
        <v>1273</v>
      </c>
      <c r="C2043" t="s">
        <v>28</v>
      </c>
      <c r="D2043" s="1">
        <v>42816</v>
      </c>
      <c r="F2043">
        <v>2</v>
      </c>
      <c r="G2043">
        <v>2720</v>
      </c>
      <c r="H2043" t="s">
        <v>65</v>
      </c>
      <c r="J2043" t="s">
        <v>14</v>
      </c>
      <c r="K2043">
        <v>67</v>
      </c>
      <c r="L2043" t="s">
        <v>15</v>
      </c>
    </row>
    <row r="2044" spans="1:12">
      <c r="A2044" t="e">
        <f ca="1">E00251429681721</f>
        <v>#NAME?</v>
      </c>
      <c r="B2044">
        <v>200</v>
      </c>
      <c r="C2044" t="s">
        <v>403</v>
      </c>
      <c r="D2044" s="1">
        <v>42807</v>
      </c>
      <c r="F2044">
        <v>2</v>
      </c>
      <c r="G2044">
        <v>72700</v>
      </c>
      <c r="H2044" t="s">
        <v>649</v>
      </c>
      <c r="J2044" t="s">
        <v>14</v>
      </c>
      <c r="K2044">
        <v>44</v>
      </c>
      <c r="L2044" t="s">
        <v>15</v>
      </c>
    </row>
    <row r="2045" spans="1:12">
      <c r="A2045" t="e">
        <f ca="1">E00251429350021</f>
        <v>#NAME?</v>
      </c>
      <c r="B2045">
        <v>278</v>
      </c>
      <c r="C2045" t="s">
        <v>222</v>
      </c>
      <c r="D2045" s="1">
        <v>42472</v>
      </c>
      <c r="F2045">
        <v>2</v>
      </c>
      <c r="G2045">
        <v>56210</v>
      </c>
      <c r="H2045" t="s">
        <v>212</v>
      </c>
      <c r="J2045" t="s">
        <v>14</v>
      </c>
      <c r="K2045">
        <v>65</v>
      </c>
      <c r="L2045" t="s">
        <v>15</v>
      </c>
    </row>
    <row r="2046" spans="1:12">
      <c r="A2046" t="e">
        <f ca="1">E00251626548221</f>
        <v>#NAME?</v>
      </c>
      <c r="B2046">
        <v>292</v>
      </c>
      <c r="C2046" t="s">
        <v>467</v>
      </c>
      <c r="D2046" s="1">
        <v>41627</v>
      </c>
      <c r="F2046">
        <v>1</v>
      </c>
      <c r="G2046">
        <v>7804</v>
      </c>
      <c r="H2046" t="s">
        <v>43</v>
      </c>
      <c r="J2046" t="s">
        <v>14</v>
      </c>
      <c r="K2046">
        <v>49</v>
      </c>
      <c r="L2046" t="s">
        <v>22</v>
      </c>
    </row>
    <row r="2047" spans="1:12">
      <c r="A2047" t="e">
        <f ca="1">E00251514725221</f>
        <v>#NAME?</v>
      </c>
      <c r="B2047">
        <v>485</v>
      </c>
      <c r="C2047" t="s">
        <v>241</v>
      </c>
      <c r="D2047" s="1">
        <v>42411</v>
      </c>
      <c r="F2047">
        <v>5</v>
      </c>
      <c r="G2047">
        <v>73390</v>
      </c>
      <c r="H2047" t="s">
        <v>66</v>
      </c>
      <c r="J2047" t="s">
        <v>14</v>
      </c>
      <c r="K2047">
        <v>50</v>
      </c>
      <c r="L2047" t="s">
        <v>15</v>
      </c>
    </row>
    <row r="2048" spans="1:12">
      <c r="A2048" t="e">
        <f ca="1">E00251532800321</f>
        <v>#NAME?</v>
      </c>
      <c r="B2048">
        <v>498</v>
      </c>
      <c r="C2048" t="s">
        <v>591</v>
      </c>
      <c r="D2048" s="1">
        <v>41701</v>
      </c>
      <c r="F2048">
        <v>1</v>
      </c>
      <c r="G2048">
        <v>25000</v>
      </c>
      <c r="H2048" t="s">
        <v>178</v>
      </c>
      <c r="J2048" t="s">
        <v>14</v>
      </c>
      <c r="K2048">
        <v>48</v>
      </c>
      <c r="L2048" t="s">
        <v>15</v>
      </c>
    </row>
    <row r="2049" spans="1:12">
      <c r="A2049" t="e">
        <f ca="1">E00251524992721</f>
        <v>#NAME?</v>
      </c>
      <c r="B2049">
        <v>494</v>
      </c>
      <c r="C2049" t="s">
        <v>63</v>
      </c>
      <c r="D2049" s="1">
        <v>43066</v>
      </c>
      <c r="F2049">
        <v>1</v>
      </c>
      <c r="G2049">
        <v>7904</v>
      </c>
      <c r="H2049" t="s">
        <v>75</v>
      </c>
      <c r="J2049" t="s">
        <v>14</v>
      </c>
      <c r="K2049">
        <v>45</v>
      </c>
      <c r="L2049" t="s">
        <v>22</v>
      </c>
    </row>
    <row r="2050" spans="1:12">
      <c r="A2050" t="e">
        <f ca="1">E00251532800321</f>
        <v>#NAME?</v>
      </c>
      <c r="B2050">
        <v>498</v>
      </c>
      <c r="C2050" t="s">
        <v>591</v>
      </c>
      <c r="D2050" s="1">
        <v>43038</v>
      </c>
      <c r="F2050">
        <v>1</v>
      </c>
      <c r="G2050">
        <v>2720</v>
      </c>
      <c r="H2050" t="s">
        <v>65</v>
      </c>
      <c r="J2050" t="s">
        <v>14</v>
      </c>
      <c r="K2050">
        <v>52</v>
      </c>
      <c r="L2050" t="s">
        <v>15</v>
      </c>
    </row>
    <row r="2051" spans="1:12">
      <c r="A2051" t="e">
        <f ca="1">E00251531500621</f>
        <v>#NAME?</v>
      </c>
      <c r="B2051">
        <v>702</v>
      </c>
      <c r="C2051" t="s">
        <v>293</v>
      </c>
      <c r="D2051" s="1">
        <v>41947</v>
      </c>
      <c r="F2051">
        <v>2</v>
      </c>
      <c r="G2051">
        <v>7962</v>
      </c>
      <c r="H2051" t="s">
        <v>111</v>
      </c>
      <c r="J2051" t="s">
        <v>14</v>
      </c>
      <c r="K2051">
        <v>50</v>
      </c>
      <c r="L2051" t="s">
        <v>22</v>
      </c>
    </row>
    <row r="2052" spans="1:12">
      <c r="A2052" t="e">
        <f ca="1">E00251531500621</f>
        <v>#NAME?</v>
      </c>
      <c r="B2052">
        <v>702</v>
      </c>
      <c r="C2052" t="s">
        <v>293</v>
      </c>
      <c r="D2052" s="1">
        <v>42331</v>
      </c>
      <c r="F2052">
        <v>1</v>
      </c>
      <c r="G2052">
        <v>2724</v>
      </c>
      <c r="H2052" t="s">
        <v>73</v>
      </c>
      <c r="J2052" t="s">
        <v>14</v>
      </c>
      <c r="K2052">
        <v>51</v>
      </c>
      <c r="L2052" t="s">
        <v>15</v>
      </c>
    </row>
    <row r="2053" spans="1:12">
      <c r="A2053" t="e">
        <f ca="1">E00251531500621</f>
        <v>#NAME?</v>
      </c>
      <c r="B2053">
        <v>702</v>
      </c>
      <c r="C2053" t="s">
        <v>293</v>
      </c>
      <c r="D2053" s="1">
        <v>42562</v>
      </c>
      <c r="F2053">
        <v>2</v>
      </c>
      <c r="G2053">
        <v>2724</v>
      </c>
      <c r="H2053" t="s">
        <v>73</v>
      </c>
      <c r="J2053" t="s">
        <v>14</v>
      </c>
      <c r="K2053">
        <v>52</v>
      </c>
      <c r="L2053" t="s">
        <v>15</v>
      </c>
    </row>
    <row r="2054" spans="1:12">
      <c r="A2054" t="e">
        <f ca="1">E00251531500621</f>
        <v>#NAME?</v>
      </c>
      <c r="B2054">
        <v>703</v>
      </c>
      <c r="C2054" t="s">
        <v>305</v>
      </c>
      <c r="D2054" s="1">
        <v>41292</v>
      </c>
      <c r="F2054">
        <v>5</v>
      </c>
      <c r="G2054">
        <v>7061</v>
      </c>
      <c r="H2054" t="s">
        <v>408</v>
      </c>
      <c r="J2054" t="s">
        <v>14</v>
      </c>
      <c r="K2054">
        <v>49</v>
      </c>
      <c r="L2054" t="s">
        <v>15</v>
      </c>
    </row>
    <row r="2055" spans="1:12">
      <c r="A2055" t="e">
        <f ca="1">E00251429606721</f>
        <v>#NAME?</v>
      </c>
      <c r="B2055">
        <v>161</v>
      </c>
      <c r="C2055" t="s">
        <v>349</v>
      </c>
      <c r="D2055" s="1">
        <v>41744</v>
      </c>
      <c r="F2055">
        <v>1</v>
      </c>
      <c r="G2055">
        <v>3899</v>
      </c>
      <c r="H2055" t="s">
        <v>264</v>
      </c>
      <c r="J2055" t="s">
        <v>14</v>
      </c>
      <c r="K2055">
        <v>53</v>
      </c>
      <c r="L2055" t="s">
        <v>15</v>
      </c>
    </row>
    <row r="2056" spans="1:12">
      <c r="A2056" t="e">
        <f ca="1">E00251718067721</f>
        <v>#NAME?</v>
      </c>
      <c r="B2056">
        <v>701</v>
      </c>
      <c r="C2056" t="s">
        <v>72</v>
      </c>
      <c r="D2056" s="1">
        <v>41358</v>
      </c>
      <c r="F2056">
        <v>2</v>
      </c>
      <c r="G2056">
        <v>7243</v>
      </c>
      <c r="H2056" t="s">
        <v>42</v>
      </c>
      <c r="J2056" t="s">
        <v>14</v>
      </c>
      <c r="K2056">
        <v>47</v>
      </c>
      <c r="L2056" t="s">
        <v>15</v>
      </c>
    </row>
    <row r="2057" spans="1:12">
      <c r="A2057" t="e">
        <f ca="1">E00251713751121</f>
        <v>#NAME?</v>
      </c>
      <c r="B2057">
        <v>158</v>
      </c>
      <c r="C2057" t="s">
        <v>586</v>
      </c>
      <c r="D2057" s="1">
        <v>42766</v>
      </c>
      <c r="F2057">
        <v>3</v>
      </c>
      <c r="G2057">
        <v>56400</v>
      </c>
      <c r="H2057" t="s">
        <v>91</v>
      </c>
      <c r="J2057" t="s">
        <v>14</v>
      </c>
      <c r="K2057">
        <v>43</v>
      </c>
      <c r="L2057" t="s">
        <v>15</v>
      </c>
    </row>
    <row r="2058" spans="1:12">
      <c r="A2058" t="e">
        <f ca="1">E00251713751121</f>
        <v>#NAME?</v>
      </c>
      <c r="B2058">
        <v>158</v>
      </c>
      <c r="C2058" t="s">
        <v>586</v>
      </c>
      <c r="D2058" s="1">
        <v>42850</v>
      </c>
      <c r="F2058">
        <v>3</v>
      </c>
      <c r="G2058">
        <v>30748</v>
      </c>
      <c r="H2058" t="s">
        <v>50</v>
      </c>
      <c r="J2058" t="s">
        <v>14</v>
      </c>
      <c r="K2058">
        <v>43</v>
      </c>
      <c r="L2058" t="s">
        <v>15</v>
      </c>
    </row>
    <row r="2059" spans="1:12">
      <c r="A2059" t="e">
        <f ca="1">E00251713751121</f>
        <v>#NAME?</v>
      </c>
      <c r="B2059">
        <v>158</v>
      </c>
      <c r="C2059" t="s">
        <v>586</v>
      </c>
      <c r="D2059" s="1">
        <v>41935</v>
      </c>
      <c r="F2059">
        <v>1</v>
      </c>
      <c r="G2059">
        <v>7242</v>
      </c>
      <c r="H2059" t="s">
        <v>93</v>
      </c>
      <c r="J2059" t="s">
        <v>14</v>
      </c>
      <c r="K2059">
        <v>41</v>
      </c>
      <c r="L2059" t="s">
        <v>15</v>
      </c>
    </row>
    <row r="2060" spans="1:12">
      <c r="A2060" t="e">
        <f ca="1">E00251524997621</f>
        <v>#NAME?</v>
      </c>
      <c r="B2060">
        <v>1273</v>
      </c>
      <c r="C2060" t="s">
        <v>28</v>
      </c>
      <c r="D2060" s="1">
        <v>42500</v>
      </c>
      <c r="F2060">
        <v>2</v>
      </c>
      <c r="G2060">
        <v>2720</v>
      </c>
      <c r="H2060" t="s">
        <v>65</v>
      </c>
      <c r="J2060" t="s">
        <v>14</v>
      </c>
      <c r="K2060">
        <v>66</v>
      </c>
      <c r="L2060" t="s">
        <v>15</v>
      </c>
    </row>
    <row r="2061" spans="1:12">
      <c r="A2061" t="e">
        <f ca="1">E00251524997621</f>
        <v>#NAME?</v>
      </c>
      <c r="B2061">
        <v>1273</v>
      </c>
      <c r="C2061" t="s">
        <v>28</v>
      </c>
      <c r="D2061" s="1">
        <v>42514</v>
      </c>
      <c r="F2061">
        <v>2</v>
      </c>
      <c r="G2061">
        <v>25000</v>
      </c>
      <c r="H2061" t="s">
        <v>178</v>
      </c>
      <c r="J2061" t="s">
        <v>14</v>
      </c>
      <c r="K2061">
        <v>66</v>
      </c>
      <c r="L2061" t="s">
        <v>15</v>
      </c>
    </row>
    <row r="2062" spans="1:12">
      <c r="A2062" t="e">
        <f ca="1">E00251713751121</f>
        <v>#NAME?</v>
      </c>
      <c r="B2062">
        <v>158</v>
      </c>
      <c r="C2062" t="s">
        <v>586</v>
      </c>
      <c r="D2062" s="1">
        <v>42909</v>
      </c>
      <c r="F2062">
        <v>1</v>
      </c>
      <c r="G2062">
        <v>56400</v>
      </c>
      <c r="H2062" t="s">
        <v>91</v>
      </c>
      <c r="J2062" t="s">
        <v>14</v>
      </c>
      <c r="K2062">
        <v>44</v>
      </c>
      <c r="L2062" t="s">
        <v>15</v>
      </c>
    </row>
    <row r="2063" spans="1:12">
      <c r="A2063" t="e">
        <f ca="1">E00251430149221</f>
        <v>#NAME?</v>
      </c>
      <c r="B2063">
        <v>285</v>
      </c>
      <c r="C2063" t="s">
        <v>117</v>
      </c>
      <c r="D2063" s="1">
        <v>42151</v>
      </c>
      <c r="F2063">
        <v>3</v>
      </c>
      <c r="G2063">
        <v>3051</v>
      </c>
      <c r="H2063" t="s">
        <v>13</v>
      </c>
      <c r="J2063" t="s">
        <v>14</v>
      </c>
      <c r="K2063">
        <v>45</v>
      </c>
      <c r="L2063" t="s">
        <v>15</v>
      </c>
    </row>
    <row r="2064" spans="1:12">
      <c r="A2064" t="e">
        <f ca="1">E00251430149221</f>
        <v>#NAME?</v>
      </c>
      <c r="B2064">
        <v>285</v>
      </c>
      <c r="C2064" t="s">
        <v>117</v>
      </c>
      <c r="D2064" s="1">
        <v>42172</v>
      </c>
      <c r="F2064">
        <v>2</v>
      </c>
      <c r="G2064">
        <v>5225</v>
      </c>
      <c r="H2064" t="s">
        <v>280</v>
      </c>
      <c r="J2064" t="s">
        <v>14</v>
      </c>
      <c r="K2064">
        <v>46</v>
      </c>
      <c r="L2064" t="s">
        <v>15</v>
      </c>
    </row>
    <row r="2065" spans="1:12">
      <c r="A2065" t="e">
        <f ca="1">E00251713751121</f>
        <v>#NAME?</v>
      </c>
      <c r="B2065">
        <v>158</v>
      </c>
      <c r="C2065" t="s">
        <v>586</v>
      </c>
      <c r="D2065" s="1">
        <v>42802</v>
      </c>
      <c r="F2065">
        <v>3</v>
      </c>
      <c r="G2065">
        <v>7202</v>
      </c>
      <c r="H2065" t="s">
        <v>594</v>
      </c>
      <c r="J2065" t="s">
        <v>14</v>
      </c>
      <c r="K2065">
        <v>43</v>
      </c>
      <c r="L2065" t="s">
        <v>15</v>
      </c>
    </row>
    <row r="2066" spans="1:12">
      <c r="A2066" t="e">
        <f t="shared" ref="A2066:A2072" ca="1" si="18">E00251531500621</f>
        <v>#NAME?</v>
      </c>
      <c r="B2066">
        <v>702</v>
      </c>
      <c r="C2066" t="s">
        <v>293</v>
      </c>
      <c r="D2066" s="1">
        <v>41782</v>
      </c>
      <c r="F2066">
        <v>2</v>
      </c>
      <c r="G2066">
        <v>3699</v>
      </c>
      <c r="H2066" t="s">
        <v>149</v>
      </c>
      <c r="J2066" t="s">
        <v>14</v>
      </c>
      <c r="K2066">
        <v>50</v>
      </c>
      <c r="L2066" t="s">
        <v>15</v>
      </c>
    </row>
    <row r="2067" spans="1:12">
      <c r="A2067" t="e">
        <f t="shared" ca="1" si="18"/>
        <v>#NAME?</v>
      </c>
      <c r="B2067">
        <v>703</v>
      </c>
      <c r="C2067" t="s">
        <v>305</v>
      </c>
      <c r="D2067" s="1">
        <v>42199</v>
      </c>
      <c r="F2067">
        <v>3</v>
      </c>
      <c r="G2067">
        <v>27802</v>
      </c>
      <c r="H2067" t="s">
        <v>83</v>
      </c>
      <c r="J2067" t="s">
        <v>14</v>
      </c>
      <c r="K2067">
        <v>51</v>
      </c>
      <c r="L2067" t="s">
        <v>15</v>
      </c>
    </row>
    <row r="2068" spans="1:12">
      <c r="A2068" t="e">
        <f t="shared" ca="1" si="18"/>
        <v>#NAME?</v>
      </c>
      <c r="B2068">
        <v>703</v>
      </c>
      <c r="C2068" t="s">
        <v>305</v>
      </c>
      <c r="D2068" s="1">
        <v>42895</v>
      </c>
      <c r="F2068">
        <v>2</v>
      </c>
      <c r="G2068">
        <v>71987</v>
      </c>
      <c r="H2068" t="s">
        <v>276</v>
      </c>
      <c r="J2068" t="s">
        <v>14</v>
      </c>
      <c r="K2068">
        <v>53</v>
      </c>
      <c r="L2068" t="s">
        <v>15</v>
      </c>
    </row>
    <row r="2069" spans="1:12">
      <c r="A2069" t="e">
        <f t="shared" ca="1" si="18"/>
        <v>#NAME?</v>
      </c>
      <c r="B2069">
        <v>702</v>
      </c>
      <c r="C2069" t="s">
        <v>293</v>
      </c>
      <c r="D2069" s="1">
        <v>42331</v>
      </c>
      <c r="F2069">
        <v>4</v>
      </c>
      <c r="G2069">
        <v>7061</v>
      </c>
      <c r="H2069" t="s">
        <v>408</v>
      </c>
      <c r="J2069" t="s">
        <v>14</v>
      </c>
      <c r="K2069">
        <v>51</v>
      </c>
      <c r="L2069" t="s">
        <v>15</v>
      </c>
    </row>
    <row r="2070" spans="1:12">
      <c r="A2070" t="e">
        <f t="shared" ca="1" si="18"/>
        <v>#NAME?</v>
      </c>
      <c r="B2070">
        <v>702</v>
      </c>
      <c r="C2070" t="s">
        <v>293</v>
      </c>
      <c r="D2070" s="1">
        <v>42415</v>
      </c>
      <c r="F2070">
        <v>1</v>
      </c>
      <c r="G2070">
        <v>2724</v>
      </c>
      <c r="H2070" t="s">
        <v>73</v>
      </c>
      <c r="J2070" t="s">
        <v>14</v>
      </c>
      <c r="K2070">
        <v>52</v>
      </c>
      <c r="L2070" t="s">
        <v>15</v>
      </c>
    </row>
    <row r="2071" spans="1:12">
      <c r="A2071" t="e">
        <f t="shared" ca="1" si="18"/>
        <v>#NAME?</v>
      </c>
      <c r="B2071">
        <v>703</v>
      </c>
      <c r="C2071" t="s">
        <v>305</v>
      </c>
      <c r="D2071" s="1">
        <v>42629</v>
      </c>
      <c r="F2071">
        <v>2</v>
      </c>
      <c r="G2071">
        <v>7039</v>
      </c>
      <c r="H2071" t="s">
        <v>650</v>
      </c>
      <c r="J2071" t="s">
        <v>14</v>
      </c>
      <c r="K2071">
        <v>52</v>
      </c>
      <c r="L2071" t="s">
        <v>15</v>
      </c>
    </row>
    <row r="2072" spans="1:12">
      <c r="A2072" t="e">
        <f t="shared" ca="1" si="18"/>
        <v>#NAME?</v>
      </c>
      <c r="B2072">
        <v>703</v>
      </c>
      <c r="C2072" t="s">
        <v>305</v>
      </c>
      <c r="D2072" s="1">
        <v>42678</v>
      </c>
      <c r="F2072">
        <v>1</v>
      </c>
      <c r="G2072">
        <v>2724</v>
      </c>
      <c r="H2072" t="s">
        <v>73</v>
      </c>
      <c r="J2072" t="s">
        <v>14</v>
      </c>
      <c r="K2072">
        <v>52</v>
      </c>
      <c r="L2072" t="s">
        <v>15</v>
      </c>
    </row>
    <row r="2073" spans="1:12">
      <c r="A2073" t="e">
        <f ca="1">E00251518871921</f>
        <v>#NAME?</v>
      </c>
      <c r="B2073">
        <v>734</v>
      </c>
      <c r="C2073" t="s">
        <v>651</v>
      </c>
      <c r="D2073" s="1">
        <v>42722</v>
      </c>
      <c r="F2073">
        <v>1</v>
      </c>
      <c r="G2073">
        <v>83200</v>
      </c>
      <c r="H2073" t="s">
        <v>652</v>
      </c>
      <c r="I2073" t="s">
        <v>56</v>
      </c>
      <c r="J2073" t="s">
        <v>57</v>
      </c>
      <c r="K2073">
        <v>54</v>
      </c>
      <c r="L2073" t="s">
        <v>15</v>
      </c>
    </row>
    <row r="2074" spans="1:12">
      <c r="A2074" t="e">
        <f ca="1">E00251429350021</f>
        <v>#NAME?</v>
      </c>
      <c r="B2074">
        <v>272</v>
      </c>
      <c r="C2074" t="s">
        <v>174</v>
      </c>
      <c r="D2074" s="1">
        <v>41298</v>
      </c>
      <c r="E2074">
        <v>0</v>
      </c>
      <c r="F2074">
        <v>3</v>
      </c>
      <c r="G2074">
        <v>3090</v>
      </c>
      <c r="H2074" t="s">
        <v>653</v>
      </c>
      <c r="J2074" t="s">
        <v>34</v>
      </c>
      <c r="K2074">
        <v>62</v>
      </c>
      <c r="L2074" t="s">
        <v>15</v>
      </c>
    </row>
    <row r="2075" spans="1:12">
      <c r="A2075" t="e">
        <f ca="1">E00251429350021</f>
        <v>#NAME?</v>
      </c>
      <c r="B2075">
        <v>278</v>
      </c>
      <c r="C2075" t="s">
        <v>222</v>
      </c>
      <c r="D2075" s="1">
        <v>41662</v>
      </c>
      <c r="F2075">
        <v>1</v>
      </c>
      <c r="G2075">
        <v>1739</v>
      </c>
      <c r="H2075" t="s">
        <v>110</v>
      </c>
      <c r="J2075" t="s">
        <v>14</v>
      </c>
      <c r="K2075">
        <v>63</v>
      </c>
      <c r="L2075" t="s">
        <v>15</v>
      </c>
    </row>
    <row r="2076" spans="1:12">
      <c r="A2076" t="e">
        <f ca="1">E00251531500621</f>
        <v>#NAME?</v>
      </c>
      <c r="B2076">
        <v>702</v>
      </c>
      <c r="C2076" t="s">
        <v>293</v>
      </c>
      <c r="D2076" s="1">
        <v>41628</v>
      </c>
      <c r="F2076">
        <v>1</v>
      </c>
      <c r="G2076">
        <v>3699</v>
      </c>
      <c r="H2076" t="s">
        <v>149</v>
      </c>
      <c r="J2076" t="s">
        <v>14</v>
      </c>
      <c r="K2076">
        <v>49</v>
      </c>
      <c r="L2076" t="s">
        <v>15</v>
      </c>
    </row>
    <row r="2077" spans="1:12">
      <c r="A2077" t="e">
        <f ca="1">E00251524992721</f>
        <v>#NAME?</v>
      </c>
      <c r="B2077">
        <v>494</v>
      </c>
      <c r="C2077" t="s">
        <v>63</v>
      </c>
      <c r="D2077" s="1">
        <v>42580</v>
      </c>
      <c r="F2077">
        <v>1</v>
      </c>
      <c r="G2077">
        <v>7242</v>
      </c>
      <c r="H2077" t="s">
        <v>93</v>
      </c>
      <c r="J2077" t="s">
        <v>14</v>
      </c>
      <c r="K2077">
        <v>44</v>
      </c>
      <c r="L2077" t="s">
        <v>15</v>
      </c>
    </row>
    <row r="2078" spans="1:12">
      <c r="A2078" t="e">
        <f ca="1">E00251429350021</f>
        <v>#NAME?</v>
      </c>
      <c r="B2078">
        <v>278</v>
      </c>
      <c r="C2078" t="s">
        <v>222</v>
      </c>
      <c r="D2078" s="1">
        <v>41508</v>
      </c>
      <c r="F2078">
        <v>1</v>
      </c>
      <c r="G2078">
        <v>78900</v>
      </c>
      <c r="H2078" t="s">
        <v>79</v>
      </c>
      <c r="J2078" t="s">
        <v>14</v>
      </c>
      <c r="K2078">
        <v>63</v>
      </c>
      <c r="L2078" t="s">
        <v>22</v>
      </c>
    </row>
    <row r="2079" spans="1:12">
      <c r="A2079" t="e">
        <f ca="1">E00251429350021</f>
        <v>#NAME?</v>
      </c>
      <c r="B2079">
        <v>278</v>
      </c>
      <c r="C2079" t="s">
        <v>222</v>
      </c>
      <c r="D2079" s="1">
        <v>42625</v>
      </c>
      <c r="F2079">
        <v>1</v>
      </c>
      <c r="G2079">
        <v>53550</v>
      </c>
      <c r="H2079" t="s">
        <v>345</v>
      </c>
      <c r="J2079" t="s">
        <v>14</v>
      </c>
      <c r="K2079">
        <v>66</v>
      </c>
      <c r="L2079" t="s">
        <v>15</v>
      </c>
    </row>
    <row r="2080" spans="1:12">
      <c r="A2080" t="e">
        <f ca="1">E00251531500621</f>
        <v>#NAME?</v>
      </c>
      <c r="B2080">
        <v>703</v>
      </c>
      <c r="C2080" t="s">
        <v>305</v>
      </c>
      <c r="D2080" s="1">
        <v>42507</v>
      </c>
      <c r="F2080">
        <v>4</v>
      </c>
      <c r="G2080">
        <v>27802</v>
      </c>
      <c r="H2080" t="s">
        <v>83</v>
      </c>
      <c r="J2080" t="s">
        <v>14</v>
      </c>
      <c r="K2080">
        <v>52</v>
      </c>
      <c r="L2080" t="s">
        <v>15</v>
      </c>
    </row>
    <row r="2081" spans="1:12">
      <c r="A2081" t="e">
        <f ca="1">E00251531500621</f>
        <v>#NAME?</v>
      </c>
      <c r="B2081">
        <v>703</v>
      </c>
      <c r="C2081" t="s">
        <v>305</v>
      </c>
      <c r="D2081" s="1">
        <v>42797</v>
      </c>
      <c r="F2081">
        <v>1</v>
      </c>
      <c r="G2081">
        <v>7039</v>
      </c>
      <c r="H2081" t="s">
        <v>650</v>
      </c>
      <c r="J2081" t="s">
        <v>14</v>
      </c>
      <c r="K2081">
        <v>53</v>
      </c>
      <c r="L2081" t="s">
        <v>15</v>
      </c>
    </row>
    <row r="2082" spans="1:12">
      <c r="A2082" t="e">
        <f ca="1">E00251531500621</f>
        <v>#NAME?</v>
      </c>
      <c r="B2082">
        <v>703</v>
      </c>
      <c r="C2082" t="s">
        <v>305</v>
      </c>
      <c r="D2082" s="1">
        <v>42797</v>
      </c>
      <c r="F2082">
        <v>5</v>
      </c>
      <c r="G2082">
        <v>7061</v>
      </c>
      <c r="H2082" t="s">
        <v>408</v>
      </c>
      <c r="J2082" t="s">
        <v>14</v>
      </c>
      <c r="K2082">
        <v>53</v>
      </c>
      <c r="L2082" t="s">
        <v>15</v>
      </c>
    </row>
    <row r="2083" spans="1:12">
      <c r="A2083" t="e">
        <f ca="1">E00251429350021</f>
        <v>#NAME?</v>
      </c>
      <c r="B2083">
        <v>278</v>
      </c>
      <c r="C2083" t="s">
        <v>222</v>
      </c>
      <c r="D2083" s="1">
        <v>42461</v>
      </c>
      <c r="F2083">
        <v>2</v>
      </c>
      <c r="G2083">
        <v>1739</v>
      </c>
      <c r="H2083" t="s">
        <v>110</v>
      </c>
      <c r="J2083" t="s">
        <v>14</v>
      </c>
      <c r="K2083">
        <v>65</v>
      </c>
      <c r="L2083" t="s">
        <v>15</v>
      </c>
    </row>
    <row r="2084" spans="1:12">
      <c r="A2084" t="e">
        <f ca="1">E00251531500621</f>
        <v>#NAME?</v>
      </c>
      <c r="B2084">
        <v>702</v>
      </c>
      <c r="C2084" t="s">
        <v>293</v>
      </c>
      <c r="D2084" s="1">
        <v>42415</v>
      </c>
      <c r="F2084">
        <v>4</v>
      </c>
      <c r="G2084">
        <v>7962</v>
      </c>
      <c r="H2084" t="s">
        <v>111</v>
      </c>
      <c r="J2084" t="s">
        <v>14</v>
      </c>
      <c r="K2084">
        <v>52</v>
      </c>
      <c r="L2084" t="s">
        <v>22</v>
      </c>
    </row>
    <row r="2085" spans="1:12">
      <c r="A2085" t="e">
        <f ca="1">E00251533061921</f>
        <v>#NAME?</v>
      </c>
      <c r="B2085">
        <v>471</v>
      </c>
      <c r="C2085" t="s">
        <v>654</v>
      </c>
      <c r="D2085" s="1">
        <v>41673</v>
      </c>
      <c r="F2085">
        <v>1</v>
      </c>
      <c r="G2085">
        <v>71536</v>
      </c>
      <c r="H2085" t="s">
        <v>70</v>
      </c>
      <c r="J2085" t="s">
        <v>14</v>
      </c>
      <c r="K2085">
        <v>46</v>
      </c>
      <c r="L2085" t="s">
        <v>15</v>
      </c>
    </row>
    <row r="2086" spans="1:12">
      <c r="A2086" t="e">
        <f ca="1">E00251531500621</f>
        <v>#NAME?</v>
      </c>
      <c r="B2086">
        <v>703</v>
      </c>
      <c r="C2086" t="s">
        <v>305</v>
      </c>
      <c r="D2086" s="1">
        <v>40976</v>
      </c>
      <c r="F2086">
        <v>3</v>
      </c>
      <c r="G2086">
        <v>3051</v>
      </c>
      <c r="H2086" t="s">
        <v>13</v>
      </c>
      <c r="J2086" t="s">
        <v>14</v>
      </c>
      <c r="K2086">
        <v>48</v>
      </c>
      <c r="L2086" t="s">
        <v>15</v>
      </c>
    </row>
    <row r="2087" spans="1:12">
      <c r="A2087" t="e">
        <f ca="1">E00251531500621</f>
        <v>#NAME?</v>
      </c>
      <c r="B2087">
        <v>703</v>
      </c>
      <c r="C2087" t="s">
        <v>305</v>
      </c>
      <c r="D2087" s="1">
        <v>41548</v>
      </c>
      <c r="F2087">
        <v>4</v>
      </c>
      <c r="G2087">
        <v>7061</v>
      </c>
      <c r="H2087" t="s">
        <v>408</v>
      </c>
      <c r="J2087" t="s">
        <v>14</v>
      </c>
      <c r="K2087">
        <v>49</v>
      </c>
      <c r="L2087" t="s">
        <v>15</v>
      </c>
    </row>
    <row r="2088" spans="1:12">
      <c r="A2088" t="e">
        <f ca="1">E00251533061921</f>
        <v>#NAME?</v>
      </c>
      <c r="B2088">
        <v>718</v>
      </c>
      <c r="C2088" t="s">
        <v>32</v>
      </c>
      <c r="D2088" s="1">
        <v>43041</v>
      </c>
      <c r="F2088">
        <v>1</v>
      </c>
      <c r="G2088">
        <v>7851</v>
      </c>
      <c r="H2088" t="s">
        <v>353</v>
      </c>
      <c r="I2088" t="s">
        <v>56</v>
      </c>
      <c r="J2088" t="s">
        <v>57</v>
      </c>
      <c r="K2088">
        <v>50</v>
      </c>
      <c r="L2088" t="s">
        <v>22</v>
      </c>
    </row>
    <row r="2089" spans="1:12">
      <c r="A2089" t="e">
        <f ca="1">E00251531500621</f>
        <v>#NAME?</v>
      </c>
      <c r="B2089">
        <v>703</v>
      </c>
      <c r="C2089" t="s">
        <v>305</v>
      </c>
      <c r="D2089" s="1">
        <v>42797</v>
      </c>
      <c r="F2089">
        <v>4</v>
      </c>
      <c r="G2089">
        <v>27802</v>
      </c>
      <c r="H2089" t="s">
        <v>83</v>
      </c>
      <c r="J2089" t="s">
        <v>14</v>
      </c>
      <c r="K2089">
        <v>53</v>
      </c>
      <c r="L2089" t="s">
        <v>15</v>
      </c>
    </row>
    <row r="2090" spans="1:12">
      <c r="A2090" t="e">
        <f ca="1">E00251439554121</f>
        <v>#NAME?</v>
      </c>
      <c r="B2090">
        <v>1785</v>
      </c>
      <c r="C2090" t="s">
        <v>129</v>
      </c>
      <c r="D2090" s="1">
        <v>42797</v>
      </c>
      <c r="F2090">
        <v>4</v>
      </c>
      <c r="G2090">
        <v>71580</v>
      </c>
      <c r="H2090" t="s">
        <v>655</v>
      </c>
      <c r="J2090" t="s">
        <v>14</v>
      </c>
      <c r="K2090">
        <v>57</v>
      </c>
      <c r="L2090" t="s">
        <v>15</v>
      </c>
    </row>
    <row r="2091" spans="1:12">
      <c r="A2091" t="e">
        <f ca="1">E00251514725221</f>
        <v>#NAME?</v>
      </c>
      <c r="B2091">
        <v>6046</v>
      </c>
      <c r="C2091" t="s">
        <v>98</v>
      </c>
      <c r="D2091" s="1">
        <v>42752</v>
      </c>
      <c r="E2091">
        <v>24</v>
      </c>
      <c r="F2091">
        <v>1</v>
      </c>
      <c r="G2091">
        <v>431</v>
      </c>
      <c r="H2091" t="s">
        <v>656</v>
      </c>
      <c r="J2091" t="s">
        <v>34</v>
      </c>
      <c r="K2091">
        <v>51</v>
      </c>
      <c r="L2091" t="s">
        <v>15</v>
      </c>
    </row>
    <row r="2092" spans="1:12">
      <c r="A2092" t="e">
        <f ca="1">E00251531500621</f>
        <v>#NAME?</v>
      </c>
      <c r="B2092">
        <v>703</v>
      </c>
      <c r="C2092" t="s">
        <v>305</v>
      </c>
      <c r="D2092" s="1">
        <v>43010</v>
      </c>
      <c r="F2092">
        <v>6</v>
      </c>
      <c r="G2092">
        <v>62989</v>
      </c>
      <c r="H2092" t="s">
        <v>440</v>
      </c>
      <c r="J2092" t="s">
        <v>14</v>
      </c>
      <c r="K2092">
        <v>53</v>
      </c>
      <c r="L2092" t="s">
        <v>15</v>
      </c>
    </row>
    <row r="2093" spans="1:12">
      <c r="A2093" t="e">
        <f ca="1">E00251537608621</f>
        <v>#NAME?</v>
      </c>
      <c r="B2093">
        <v>1273</v>
      </c>
      <c r="C2093" t="s">
        <v>28</v>
      </c>
      <c r="D2093" s="1">
        <v>42727</v>
      </c>
      <c r="F2093">
        <v>1</v>
      </c>
      <c r="G2093">
        <v>7295</v>
      </c>
      <c r="H2093" t="s">
        <v>76</v>
      </c>
      <c r="J2093" t="s">
        <v>14</v>
      </c>
      <c r="K2093">
        <v>55</v>
      </c>
      <c r="L2093" t="s">
        <v>15</v>
      </c>
    </row>
    <row r="2094" spans="1:12">
      <c r="A2094" t="e">
        <f ca="1">E00251537608621</f>
        <v>#NAME?</v>
      </c>
      <c r="B2094">
        <v>1273</v>
      </c>
      <c r="C2094" t="s">
        <v>28</v>
      </c>
      <c r="D2094" s="1">
        <v>42367</v>
      </c>
      <c r="F2094">
        <v>1</v>
      </c>
      <c r="G2094">
        <v>7177</v>
      </c>
      <c r="H2094" t="s">
        <v>126</v>
      </c>
      <c r="J2094" t="s">
        <v>14</v>
      </c>
      <c r="K2094">
        <v>54</v>
      </c>
      <c r="L2094" t="s">
        <v>15</v>
      </c>
    </row>
    <row r="2095" spans="1:12">
      <c r="A2095" t="e">
        <f ca="1">E00251531500621</f>
        <v>#NAME?</v>
      </c>
      <c r="B2095">
        <v>703</v>
      </c>
      <c r="C2095" t="s">
        <v>305</v>
      </c>
      <c r="D2095" s="1">
        <v>42783</v>
      </c>
      <c r="F2095">
        <v>5</v>
      </c>
      <c r="G2095">
        <v>7061</v>
      </c>
      <c r="H2095" t="s">
        <v>408</v>
      </c>
      <c r="J2095" t="s">
        <v>14</v>
      </c>
      <c r="K2095">
        <v>53</v>
      </c>
      <c r="L2095" t="s">
        <v>15</v>
      </c>
    </row>
    <row r="2096" spans="1:12">
      <c r="A2096" t="e">
        <f ca="1">E00251417957321</f>
        <v>#NAME?</v>
      </c>
      <c r="B2096">
        <v>68</v>
      </c>
      <c r="C2096" t="s">
        <v>657</v>
      </c>
      <c r="D2096" s="1">
        <v>40952</v>
      </c>
      <c r="F2096">
        <v>2</v>
      </c>
      <c r="G2096">
        <v>4019</v>
      </c>
      <c r="H2096" t="s">
        <v>26</v>
      </c>
      <c r="J2096" t="s">
        <v>14</v>
      </c>
      <c r="K2096">
        <v>38</v>
      </c>
      <c r="L2096" t="s">
        <v>15</v>
      </c>
    </row>
    <row r="2097" spans="1:12">
      <c r="A2097" t="e">
        <f ca="1">E00251430149221</f>
        <v>#NAME?</v>
      </c>
      <c r="B2097">
        <v>285</v>
      </c>
      <c r="C2097" t="s">
        <v>117</v>
      </c>
      <c r="D2097" s="1">
        <v>42150</v>
      </c>
      <c r="F2097">
        <v>3</v>
      </c>
      <c r="G2097">
        <v>5225</v>
      </c>
      <c r="H2097" t="s">
        <v>280</v>
      </c>
      <c r="J2097" t="s">
        <v>14</v>
      </c>
      <c r="K2097">
        <v>45</v>
      </c>
      <c r="L2097" t="s">
        <v>15</v>
      </c>
    </row>
    <row r="2098" spans="1:12">
      <c r="A2098" t="e">
        <f ca="1">E00251417957321</f>
        <v>#NAME?</v>
      </c>
      <c r="B2098">
        <v>767</v>
      </c>
      <c r="C2098" t="s">
        <v>658</v>
      </c>
      <c r="D2098" s="1">
        <v>42016</v>
      </c>
      <c r="F2098">
        <v>1</v>
      </c>
      <c r="G2098">
        <v>34690</v>
      </c>
      <c r="H2098" t="s">
        <v>118</v>
      </c>
      <c r="I2098" t="s">
        <v>56</v>
      </c>
      <c r="J2098" t="s">
        <v>57</v>
      </c>
      <c r="K2098">
        <v>41</v>
      </c>
      <c r="L2098" t="s">
        <v>15</v>
      </c>
    </row>
    <row r="2099" spans="1:12">
      <c r="A2099" t="e">
        <f ca="1">E00251626548221</f>
        <v>#NAME?</v>
      </c>
      <c r="B2099">
        <v>292</v>
      </c>
      <c r="C2099" t="s">
        <v>467</v>
      </c>
      <c r="D2099" s="1">
        <v>42340</v>
      </c>
      <c r="F2099">
        <v>1</v>
      </c>
      <c r="G2099">
        <v>72703</v>
      </c>
      <c r="H2099" t="s">
        <v>237</v>
      </c>
      <c r="J2099" t="s">
        <v>14</v>
      </c>
      <c r="K2099">
        <v>51</v>
      </c>
      <c r="L2099" t="s">
        <v>15</v>
      </c>
    </row>
    <row r="2100" spans="1:12">
      <c r="A2100" t="e">
        <f t="shared" ref="A2100:A2105" ca="1" si="19">E00251514725221</f>
        <v>#NAME?</v>
      </c>
      <c r="B2100">
        <v>481</v>
      </c>
      <c r="C2100" t="s">
        <v>402</v>
      </c>
      <c r="D2100" s="1">
        <v>41676</v>
      </c>
      <c r="F2100">
        <v>5</v>
      </c>
      <c r="G2100">
        <v>2410</v>
      </c>
      <c r="H2100" t="s">
        <v>283</v>
      </c>
      <c r="J2100" t="s">
        <v>14</v>
      </c>
      <c r="K2100">
        <v>48</v>
      </c>
      <c r="L2100" t="s">
        <v>15</v>
      </c>
    </row>
    <row r="2101" spans="1:12">
      <c r="A2101" t="e">
        <f t="shared" ca="1" si="19"/>
        <v>#NAME?</v>
      </c>
      <c r="B2101">
        <v>481</v>
      </c>
      <c r="C2101" t="s">
        <v>402</v>
      </c>
      <c r="D2101" s="1">
        <v>41694</v>
      </c>
      <c r="F2101">
        <v>5</v>
      </c>
      <c r="G2101">
        <v>27800</v>
      </c>
      <c r="H2101" t="s">
        <v>145</v>
      </c>
      <c r="J2101" t="s">
        <v>14</v>
      </c>
      <c r="K2101">
        <v>48</v>
      </c>
      <c r="L2101" t="s">
        <v>15</v>
      </c>
    </row>
    <row r="2102" spans="1:12">
      <c r="A2102" t="e">
        <f t="shared" ca="1" si="19"/>
        <v>#NAME?</v>
      </c>
      <c r="B2102">
        <v>481</v>
      </c>
      <c r="C2102" t="s">
        <v>402</v>
      </c>
      <c r="D2102" s="1">
        <v>41689</v>
      </c>
      <c r="F2102">
        <v>2</v>
      </c>
      <c r="G2102">
        <v>7823</v>
      </c>
      <c r="H2102" t="s">
        <v>282</v>
      </c>
      <c r="J2102" t="s">
        <v>14</v>
      </c>
      <c r="K2102">
        <v>48</v>
      </c>
      <c r="L2102" t="s">
        <v>22</v>
      </c>
    </row>
    <row r="2103" spans="1:12">
      <c r="A2103" t="e">
        <f t="shared" ca="1" si="19"/>
        <v>#NAME?</v>
      </c>
      <c r="B2103">
        <v>6046</v>
      </c>
      <c r="C2103" t="s">
        <v>98</v>
      </c>
      <c r="D2103" s="1">
        <v>42752</v>
      </c>
      <c r="E2103">
        <v>24</v>
      </c>
      <c r="F2103">
        <v>2</v>
      </c>
      <c r="G2103">
        <v>4321</v>
      </c>
      <c r="H2103" t="s">
        <v>659</v>
      </c>
      <c r="J2103" t="s">
        <v>34</v>
      </c>
      <c r="K2103">
        <v>51</v>
      </c>
      <c r="L2103" t="s">
        <v>15</v>
      </c>
    </row>
    <row r="2104" spans="1:12">
      <c r="A2104" t="e">
        <f t="shared" ca="1" si="19"/>
        <v>#NAME?</v>
      </c>
      <c r="B2104">
        <v>485</v>
      </c>
      <c r="C2104" t="s">
        <v>241</v>
      </c>
      <c r="D2104" s="1">
        <v>42562</v>
      </c>
      <c r="F2104">
        <v>2</v>
      </c>
      <c r="G2104">
        <v>2139</v>
      </c>
      <c r="H2104" t="s">
        <v>660</v>
      </c>
      <c r="J2104" t="s">
        <v>14</v>
      </c>
      <c r="K2104">
        <v>51</v>
      </c>
      <c r="L2104" t="s">
        <v>15</v>
      </c>
    </row>
    <row r="2105" spans="1:12">
      <c r="A2105" t="e">
        <f t="shared" ca="1" si="19"/>
        <v>#NAME?</v>
      </c>
      <c r="B2105">
        <v>485</v>
      </c>
      <c r="C2105" t="s">
        <v>241</v>
      </c>
      <c r="D2105" s="1">
        <v>42996</v>
      </c>
      <c r="F2105">
        <v>5</v>
      </c>
      <c r="G2105">
        <v>27800</v>
      </c>
      <c r="H2105" t="s">
        <v>145</v>
      </c>
      <c r="J2105" t="s">
        <v>14</v>
      </c>
      <c r="K2105">
        <v>52</v>
      </c>
      <c r="L2105" t="s">
        <v>15</v>
      </c>
    </row>
    <row r="2106" spans="1:12">
      <c r="A2106" t="e">
        <f ca="1">E00251432270321</f>
        <v>#NAME?</v>
      </c>
      <c r="B2106">
        <v>488</v>
      </c>
      <c r="C2106" t="s">
        <v>401</v>
      </c>
      <c r="D2106" s="1">
        <v>41017</v>
      </c>
      <c r="F2106">
        <v>3</v>
      </c>
      <c r="G2106">
        <v>477</v>
      </c>
      <c r="H2106" t="s">
        <v>615</v>
      </c>
      <c r="J2106" t="s">
        <v>14</v>
      </c>
      <c r="K2106">
        <v>52</v>
      </c>
      <c r="L2106" t="s">
        <v>15</v>
      </c>
    </row>
    <row r="2107" spans="1:12">
      <c r="A2107" t="e">
        <f ca="1">E00251432270321</f>
        <v>#NAME?</v>
      </c>
      <c r="B2107">
        <v>488</v>
      </c>
      <c r="C2107" t="s">
        <v>401</v>
      </c>
      <c r="D2107" s="1">
        <v>41793</v>
      </c>
      <c r="F2107">
        <v>1</v>
      </c>
      <c r="G2107">
        <v>60090</v>
      </c>
      <c r="H2107" t="s">
        <v>181</v>
      </c>
      <c r="J2107" t="s">
        <v>14</v>
      </c>
      <c r="K2107">
        <v>54</v>
      </c>
      <c r="L2107" t="s">
        <v>15</v>
      </c>
    </row>
    <row r="2108" spans="1:12">
      <c r="A2108" t="e">
        <f ca="1">E00251432270321</f>
        <v>#NAME?</v>
      </c>
      <c r="B2108">
        <v>488</v>
      </c>
      <c r="C2108" t="s">
        <v>401</v>
      </c>
      <c r="D2108" s="1">
        <v>41312</v>
      </c>
      <c r="F2108">
        <v>1</v>
      </c>
      <c r="G2108">
        <v>60090</v>
      </c>
      <c r="H2108" t="s">
        <v>181</v>
      </c>
      <c r="J2108" t="s">
        <v>14</v>
      </c>
      <c r="K2108">
        <v>53</v>
      </c>
      <c r="L2108" t="s">
        <v>15</v>
      </c>
    </row>
    <row r="2109" spans="1:12">
      <c r="A2109" t="e">
        <f ca="1">E00251531527021</f>
        <v>#NAME?</v>
      </c>
      <c r="B2109">
        <v>1786</v>
      </c>
      <c r="C2109" t="s">
        <v>37</v>
      </c>
      <c r="D2109" s="1">
        <v>41372</v>
      </c>
      <c r="F2109">
        <v>1</v>
      </c>
      <c r="G2109">
        <v>7862</v>
      </c>
      <c r="H2109" t="s">
        <v>27</v>
      </c>
      <c r="J2109" t="s">
        <v>14</v>
      </c>
      <c r="K2109">
        <v>62</v>
      </c>
      <c r="L2109" t="s">
        <v>22</v>
      </c>
    </row>
    <row r="2110" spans="1:12">
      <c r="A2110" t="e">
        <f ca="1">E00251432270321</f>
        <v>#NAME?</v>
      </c>
      <c r="B2110">
        <v>6156</v>
      </c>
      <c r="C2110" t="s">
        <v>352</v>
      </c>
      <c r="D2110" s="1">
        <v>42725</v>
      </c>
      <c r="F2110">
        <v>2</v>
      </c>
      <c r="G2110">
        <v>60090</v>
      </c>
      <c r="H2110" t="s">
        <v>181</v>
      </c>
      <c r="J2110" t="s">
        <v>14</v>
      </c>
      <c r="K2110">
        <v>57</v>
      </c>
      <c r="L2110" t="s">
        <v>15</v>
      </c>
    </row>
    <row r="2111" spans="1:12">
      <c r="A2111" t="e">
        <f ca="1">E00251432270321</f>
        <v>#NAME?</v>
      </c>
      <c r="B2111">
        <v>488</v>
      </c>
      <c r="C2111" t="s">
        <v>401</v>
      </c>
      <c r="D2111" s="1">
        <v>41429</v>
      </c>
      <c r="F2111">
        <v>1</v>
      </c>
      <c r="G2111">
        <v>2729</v>
      </c>
      <c r="H2111" t="s">
        <v>115</v>
      </c>
      <c r="J2111" t="s">
        <v>14</v>
      </c>
      <c r="K2111">
        <v>53</v>
      </c>
      <c r="L2111" t="s">
        <v>15</v>
      </c>
    </row>
    <row r="2112" spans="1:12">
      <c r="A2112" t="e">
        <f ca="1">E00251615344521</f>
        <v>#NAME?</v>
      </c>
      <c r="B2112">
        <v>94</v>
      </c>
      <c r="C2112" t="s">
        <v>74</v>
      </c>
      <c r="D2112" s="1">
        <v>42499</v>
      </c>
      <c r="F2112">
        <v>1</v>
      </c>
      <c r="G2112">
        <v>7295</v>
      </c>
      <c r="H2112" t="s">
        <v>76</v>
      </c>
      <c r="J2112" t="s">
        <v>14</v>
      </c>
      <c r="K2112">
        <v>60</v>
      </c>
      <c r="L2112" t="s">
        <v>15</v>
      </c>
    </row>
    <row r="2113" spans="1:12">
      <c r="A2113" t="e">
        <f ca="1">E00251430064921</f>
        <v>#NAME?</v>
      </c>
      <c r="B2113">
        <v>467</v>
      </c>
      <c r="C2113" t="s">
        <v>232</v>
      </c>
      <c r="D2113" s="1">
        <v>41039</v>
      </c>
      <c r="F2113">
        <v>1</v>
      </c>
      <c r="G2113">
        <v>9953</v>
      </c>
      <c r="H2113" t="s">
        <v>661</v>
      </c>
      <c r="J2113" t="s">
        <v>14</v>
      </c>
      <c r="K2113">
        <v>53</v>
      </c>
      <c r="L2113" t="s">
        <v>15</v>
      </c>
    </row>
    <row r="2114" spans="1:12">
      <c r="A2114" t="e">
        <f ca="1">E00251430064921</f>
        <v>#NAME?</v>
      </c>
      <c r="B2114">
        <v>467</v>
      </c>
      <c r="C2114" t="s">
        <v>232</v>
      </c>
      <c r="D2114" s="1">
        <v>42648</v>
      </c>
      <c r="F2114">
        <v>4</v>
      </c>
      <c r="G2114">
        <v>4019</v>
      </c>
      <c r="H2114" t="s">
        <v>26</v>
      </c>
      <c r="J2114" t="s">
        <v>14</v>
      </c>
      <c r="K2114">
        <v>57</v>
      </c>
      <c r="L2114" t="s">
        <v>15</v>
      </c>
    </row>
    <row r="2115" spans="1:12">
      <c r="A2115" t="e">
        <f ca="1">E00251514725221</f>
        <v>#NAME?</v>
      </c>
      <c r="B2115">
        <v>481</v>
      </c>
      <c r="C2115" t="s">
        <v>402</v>
      </c>
      <c r="D2115" s="1">
        <v>41694</v>
      </c>
      <c r="F2115">
        <v>2</v>
      </c>
      <c r="G2115">
        <v>7823</v>
      </c>
      <c r="H2115" t="s">
        <v>282</v>
      </c>
      <c r="J2115" t="s">
        <v>14</v>
      </c>
      <c r="K2115">
        <v>48</v>
      </c>
      <c r="L2115" t="s">
        <v>22</v>
      </c>
    </row>
    <row r="2116" spans="1:12">
      <c r="A2116" t="e">
        <f ca="1">E00251532800321</f>
        <v>#NAME?</v>
      </c>
      <c r="B2116">
        <v>498</v>
      </c>
      <c r="C2116" t="s">
        <v>591</v>
      </c>
      <c r="D2116" s="1">
        <v>43038</v>
      </c>
      <c r="F2116">
        <v>3</v>
      </c>
      <c r="G2116">
        <v>7904</v>
      </c>
      <c r="H2116" t="s">
        <v>75</v>
      </c>
      <c r="J2116" t="s">
        <v>14</v>
      </c>
      <c r="K2116">
        <v>52</v>
      </c>
      <c r="L2116" t="s">
        <v>22</v>
      </c>
    </row>
    <row r="2117" spans="1:12">
      <c r="A2117" t="e">
        <f ca="1">E00251532800321</f>
        <v>#NAME?</v>
      </c>
      <c r="B2117">
        <v>498</v>
      </c>
      <c r="C2117" t="s">
        <v>591</v>
      </c>
      <c r="D2117" s="1">
        <v>43073</v>
      </c>
      <c r="F2117">
        <v>2</v>
      </c>
      <c r="G2117">
        <v>7904</v>
      </c>
      <c r="H2117" t="s">
        <v>75</v>
      </c>
      <c r="J2117" t="s">
        <v>14</v>
      </c>
      <c r="K2117">
        <v>52</v>
      </c>
      <c r="L2117" t="s">
        <v>22</v>
      </c>
    </row>
    <row r="2118" spans="1:12">
      <c r="A2118" t="e">
        <f ca="1">E00251532800321</f>
        <v>#NAME?</v>
      </c>
      <c r="B2118">
        <v>498</v>
      </c>
      <c r="C2118" t="s">
        <v>591</v>
      </c>
      <c r="D2118" s="1">
        <v>41306</v>
      </c>
      <c r="F2118">
        <v>1</v>
      </c>
      <c r="G2118">
        <v>25000</v>
      </c>
      <c r="H2118" t="s">
        <v>178</v>
      </c>
      <c r="J2118" t="s">
        <v>14</v>
      </c>
      <c r="K2118">
        <v>47</v>
      </c>
      <c r="L2118" t="s">
        <v>15</v>
      </c>
    </row>
    <row r="2119" spans="1:12">
      <c r="A2119" t="e">
        <f ca="1">E00251532800321</f>
        <v>#NAME?</v>
      </c>
      <c r="B2119">
        <v>498</v>
      </c>
      <c r="C2119" t="s">
        <v>591</v>
      </c>
      <c r="D2119" s="1">
        <v>41071</v>
      </c>
      <c r="F2119">
        <v>2</v>
      </c>
      <c r="G2119">
        <v>7272</v>
      </c>
      <c r="H2119" t="s">
        <v>395</v>
      </c>
      <c r="J2119" t="s">
        <v>14</v>
      </c>
      <c r="K2119">
        <v>47</v>
      </c>
      <c r="L2119" t="s">
        <v>15</v>
      </c>
    </row>
    <row r="2120" spans="1:12">
      <c r="A2120" t="e">
        <f ca="1">E00251532800321</f>
        <v>#NAME?</v>
      </c>
      <c r="B2120">
        <v>498</v>
      </c>
      <c r="C2120" t="s">
        <v>591</v>
      </c>
      <c r="D2120" s="1">
        <v>41289</v>
      </c>
      <c r="F2120">
        <v>3</v>
      </c>
      <c r="G2120">
        <v>2721</v>
      </c>
      <c r="H2120" t="s">
        <v>465</v>
      </c>
      <c r="J2120" t="s">
        <v>14</v>
      </c>
      <c r="K2120">
        <v>47</v>
      </c>
      <c r="L2120" t="s">
        <v>15</v>
      </c>
    </row>
    <row r="2121" spans="1:12">
      <c r="A2121" t="e">
        <f ca="1">E00251432270321</f>
        <v>#NAME?</v>
      </c>
      <c r="B2121">
        <v>488</v>
      </c>
      <c r="C2121" t="s">
        <v>401</v>
      </c>
      <c r="D2121" s="1">
        <v>41788</v>
      </c>
      <c r="F2121">
        <v>2</v>
      </c>
      <c r="G2121">
        <v>60090</v>
      </c>
      <c r="H2121" t="s">
        <v>181</v>
      </c>
      <c r="J2121" t="s">
        <v>14</v>
      </c>
      <c r="K2121">
        <v>54</v>
      </c>
      <c r="L2121" t="s">
        <v>15</v>
      </c>
    </row>
    <row r="2122" spans="1:12">
      <c r="A2122" t="e">
        <f ca="1">E00251537608721</f>
        <v>#NAME?</v>
      </c>
      <c r="B2122">
        <v>442</v>
      </c>
      <c r="C2122" t="s">
        <v>95</v>
      </c>
      <c r="D2122" s="1">
        <v>41311</v>
      </c>
      <c r="F2122">
        <v>1</v>
      </c>
      <c r="G2122">
        <v>57450</v>
      </c>
      <c r="H2122" t="s">
        <v>662</v>
      </c>
      <c r="J2122" t="s">
        <v>14</v>
      </c>
      <c r="K2122">
        <v>40</v>
      </c>
      <c r="L2122" t="s">
        <v>15</v>
      </c>
    </row>
    <row r="2123" spans="1:12">
      <c r="A2123" t="e">
        <f ca="1">E00251532800321</f>
        <v>#NAME?</v>
      </c>
      <c r="B2123">
        <v>498</v>
      </c>
      <c r="C2123" t="s">
        <v>591</v>
      </c>
      <c r="D2123" s="1">
        <v>41927</v>
      </c>
      <c r="F2123">
        <v>2</v>
      </c>
      <c r="G2123">
        <v>25000</v>
      </c>
      <c r="H2123" t="s">
        <v>178</v>
      </c>
      <c r="J2123" t="s">
        <v>14</v>
      </c>
      <c r="K2123">
        <v>49</v>
      </c>
      <c r="L2123" t="s">
        <v>15</v>
      </c>
    </row>
    <row r="2124" spans="1:12">
      <c r="A2124" t="e">
        <f ca="1">E00251532800321</f>
        <v>#NAME?</v>
      </c>
      <c r="B2124">
        <v>498</v>
      </c>
      <c r="C2124" t="s">
        <v>591</v>
      </c>
      <c r="D2124" s="1">
        <v>42065</v>
      </c>
      <c r="F2124">
        <v>1</v>
      </c>
      <c r="G2124">
        <v>25000</v>
      </c>
      <c r="H2124" t="s">
        <v>178</v>
      </c>
      <c r="J2124" t="s">
        <v>14</v>
      </c>
      <c r="K2124">
        <v>49</v>
      </c>
      <c r="L2124" t="s">
        <v>15</v>
      </c>
    </row>
    <row r="2125" spans="1:12">
      <c r="A2125" t="e">
        <f ca="1">E00251537604621</f>
        <v>#NAME?</v>
      </c>
      <c r="B2125">
        <v>283</v>
      </c>
      <c r="C2125" t="s">
        <v>133</v>
      </c>
      <c r="D2125" s="1">
        <v>41246</v>
      </c>
      <c r="F2125">
        <v>1</v>
      </c>
      <c r="G2125">
        <v>93</v>
      </c>
      <c r="H2125" t="s">
        <v>29</v>
      </c>
      <c r="J2125" t="s">
        <v>14</v>
      </c>
      <c r="K2125">
        <v>43</v>
      </c>
      <c r="L2125" t="s">
        <v>15</v>
      </c>
    </row>
    <row r="2126" spans="1:12">
      <c r="A2126" t="e">
        <f ca="1">E00251432270321</f>
        <v>#NAME?</v>
      </c>
      <c r="B2126">
        <v>6311</v>
      </c>
      <c r="C2126" t="s">
        <v>146</v>
      </c>
      <c r="D2126" s="1">
        <v>42204</v>
      </c>
      <c r="F2126">
        <v>1</v>
      </c>
      <c r="G2126">
        <v>71610</v>
      </c>
      <c r="H2126" t="s">
        <v>663</v>
      </c>
      <c r="I2126" t="s">
        <v>148</v>
      </c>
      <c r="J2126" t="s">
        <v>57</v>
      </c>
      <c r="K2126">
        <v>55</v>
      </c>
      <c r="L2126" t="s">
        <v>15</v>
      </c>
    </row>
    <row r="2127" spans="1:12">
      <c r="A2127" t="e">
        <f ca="1">E00251439554121</f>
        <v>#NAME?</v>
      </c>
      <c r="B2127">
        <v>1785</v>
      </c>
      <c r="C2127" t="s">
        <v>129</v>
      </c>
      <c r="D2127" s="1">
        <v>41583</v>
      </c>
      <c r="F2127">
        <v>1</v>
      </c>
      <c r="G2127">
        <v>71841</v>
      </c>
      <c r="H2127" t="s">
        <v>664</v>
      </c>
      <c r="J2127" t="s">
        <v>14</v>
      </c>
      <c r="K2127">
        <v>53</v>
      </c>
      <c r="L2127" t="s">
        <v>15</v>
      </c>
    </row>
    <row r="2128" spans="1:12">
      <c r="A2128" t="e">
        <f ca="1">E00251430292421</f>
        <v>#NAME?</v>
      </c>
      <c r="B2128">
        <v>1933</v>
      </c>
      <c r="C2128" t="s">
        <v>151</v>
      </c>
      <c r="D2128" s="1">
        <v>42653</v>
      </c>
      <c r="F2128">
        <v>1</v>
      </c>
      <c r="G2128">
        <v>71945</v>
      </c>
      <c r="H2128" t="s">
        <v>553</v>
      </c>
      <c r="J2128" t="s">
        <v>14</v>
      </c>
      <c r="K2128">
        <v>57</v>
      </c>
      <c r="L2128" t="s">
        <v>15</v>
      </c>
    </row>
    <row r="2129" spans="1:12">
      <c r="A2129" t="e">
        <f ca="1">E00251429922321</f>
        <v>#NAME?</v>
      </c>
      <c r="B2129">
        <v>464</v>
      </c>
      <c r="C2129" t="s">
        <v>45</v>
      </c>
      <c r="D2129" s="1">
        <v>41197</v>
      </c>
      <c r="F2129">
        <v>2</v>
      </c>
      <c r="G2129">
        <v>70400</v>
      </c>
      <c r="H2129" t="s">
        <v>536</v>
      </c>
      <c r="J2129" t="s">
        <v>14</v>
      </c>
      <c r="K2129">
        <v>57</v>
      </c>
      <c r="L2129" t="s">
        <v>15</v>
      </c>
    </row>
    <row r="2130" spans="1:12">
      <c r="A2130" t="e">
        <f ca="1">E00251615344521</f>
        <v>#NAME?</v>
      </c>
      <c r="B2130">
        <v>94</v>
      </c>
      <c r="C2130" t="s">
        <v>74</v>
      </c>
      <c r="D2130" s="1">
        <v>42943</v>
      </c>
      <c r="F2130">
        <v>1</v>
      </c>
      <c r="G2130">
        <v>30022</v>
      </c>
      <c r="H2130" t="s">
        <v>665</v>
      </c>
      <c r="J2130" t="s">
        <v>14</v>
      </c>
      <c r="K2130">
        <v>61</v>
      </c>
      <c r="L2130" t="s">
        <v>15</v>
      </c>
    </row>
    <row r="2131" spans="1:12">
      <c r="A2131" t="e">
        <f ca="1">E00251431431621</f>
        <v>#NAME?</v>
      </c>
      <c r="B2131">
        <v>1786</v>
      </c>
      <c r="C2131" t="s">
        <v>37</v>
      </c>
      <c r="D2131" s="1">
        <v>41028</v>
      </c>
      <c r="F2131">
        <v>1</v>
      </c>
      <c r="G2131">
        <v>6829</v>
      </c>
      <c r="H2131" t="s">
        <v>666</v>
      </c>
      <c r="J2131" t="s">
        <v>14</v>
      </c>
      <c r="K2131">
        <v>40</v>
      </c>
      <c r="L2131" t="s">
        <v>15</v>
      </c>
    </row>
    <row r="2132" spans="1:12">
      <c r="A2132" t="e">
        <f ca="1">E00251537608721</f>
        <v>#NAME?</v>
      </c>
      <c r="B2132">
        <v>442</v>
      </c>
      <c r="C2132" t="s">
        <v>95</v>
      </c>
      <c r="D2132" s="1">
        <v>41051</v>
      </c>
      <c r="F2132">
        <v>1</v>
      </c>
      <c r="G2132">
        <v>7292</v>
      </c>
      <c r="H2132" t="s">
        <v>189</v>
      </c>
      <c r="J2132" t="s">
        <v>14</v>
      </c>
      <c r="K2132">
        <v>39</v>
      </c>
      <c r="L2132" t="s">
        <v>15</v>
      </c>
    </row>
    <row r="2133" spans="1:12">
      <c r="A2133" t="e">
        <f ca="1">E00251531920921</f>
        <v>#NAME?</v>
      </c>
      <c r="B2133">
        <v>1786</v>
      </c>
      <c r="C2133" t="s">
        <v>37</v>
      </c>
      <c r="D2133" s="1">
        <v>42599</v>
      </c>
      <c r="F2133">
        <v>2</v>
      </c>
      <c r="G2133">
        <v>1330</v>
      </c>
      <c r="H2133" t="s">
        <v>667</v>
      </c>
      <c r="J2133" t="s">
        <v>14</v>
      </c>
      <c r="K2133">
        <v>49</v>
      </c>
      <c r="L2133" t="s">
        <v>15</v>
      </c>
    </row>
    <row r="2134" spans="1:12">
      <c r="A2134" t="e">
        <f ca="1">E00251427592921</f>
        <v>#NAME?</v>
      </c>
      <c r="B2134">
        <v>28</v>
      </c>
      <c r="C2134" t="s">
        <v>153</v>
      </c>
      <c r="D2134" s="1">
        <v>41537</v>
      </c>
      <c r="F2134">
        <v>1</v>
      </c>
      <c r="G2134">
        <v>2729</v>
      </c>
      <c r="H2134" t="s">
        <v>115</v>
      </c>
      <c r="J2134" t="s">
        <v>14</v>
      </c>
      <c r="K2134">
        <v>51</v>
      </c>
      <c r="L2134" t="s">
        <v>15</v>
      </c>
    </row>
    <row r="2135" spans="1:12">
      <c r="A2135" t="e">
        <f ca="1">E00251537604621</f>
        <v>#NAME?</v>
      </c>
      <c r="B2135">
        <v>283</v>
      </c>
      <c r="C2135" t="s">
        <v>133</v>
      </c>
      <c r="D2135" s="1">
        <v>42892</v>
      </c>
      <c r="F2135">
        <v>1</v>
      </c>
      <c r="G2135">
        <v>7243</v>
      </c>
      <c r="H2135" t="s">
        <v>42</v>
      </c>
      <c r="J2135" t="s">
        <v>14</v>
      </c>
      <c r="K2135">
        <v>48</v>
      </c>
      <c r="L2135" t="s">
        <v>15</v>
      </c>
    </row>
    <row r="2136" spans="1:12">
      <c r="A2136" t="e">
        <f ca="1">E00251427592921</f>
        <v>#NAME?</v>
      </c>
      <c r="B2136">
        <v>28</v>
      </c>
      <c r="C2136" t="s">
        <v>153</v>
      </c>
      <c r="D2136" s="1">
        <v>41915</v>
      </c>
      <c r="F2136">
        <v>2</v>
      </c>
      <c r="G2136">
        <v>2729</v>
      </c>
      <c r="H2136" t="s">
        <v>115</v>
      </c>
      <c r="J2136" t="s">
        <v>14</v>
      </c>
      <c r="K2136">
        <v>53</v>
      </c>
      <c r="L2136" t="s">
        <v>15</v>
      </c>
    </row>
    <row r="2137" spans="1:12">
      <c r="A2137" t="e">
        <f ca="1">E00251532612121</f>
        <v>#NAME?</v>
      </c>
      <c r="B2137">
        <v>6156</v>
      </c>
      <c r="C2137" t="s">
        <v>352</v>
      </c>
      <c r="D2137" s="1">
        <v>41859</v>
      </c>
      <c r="F2137">
        <v>1</v>
      </c>
      <c r="G2137">
        <v>3612</v>
      </c>
      <c r="H2137" t="s">
        <v>500</v>
      </c>
      <c r="J2137" t="s">
        <v>14</v>
      </c>
      <c r="K2137">
        <v>47</v>
      </c>
      <c r="L2137" t="s">
        <v>15</v>
      </c>
    </row>
    <row r="2138" spans="1:12">
      <c r="A2138" t="e">
        <f ca="1">E00251532612121</f>
        <v>#NAME?</v>
      </c>
      <c r="B2138">
        <v>6156</v>
      </c>
      <c r="C2138" t="s">
        <v>352</v>
      </c>
      <c r="D2138" s="1">
        <v>42242</v>
      </c>
      <c r="F2138">
        <v>1</v>
      </c>
      <c r="G2138">
        <v>7295</v>
      </c>
      <c r="H2138" t="s">
        <v>76</v>
      </c>
      <c r="J2138" t="s">
        <v>14</v>
      </c>
      <c r="K2138">
        <v>48</v>
      </c>
      <c r="L2138" t="s">
        <v>15</v>
      </c>
    </row>
    <row r="2139" spans="1:12">
      <c r="A2139" t="e">
        <f ca="1">E00251532612121</f>
        <v>#NAME?</v>
      </c>
      <c r="B2139">
        <v>6156</v>
      </c>
      <c r="C2139" t="s">
        <v>352</v>
      </c>
      <c r="D2139" s="1">
        <v>42443</v>
      </c>
      <c r="F2139">
        <v>4</v>
      </c>
      <c r="G2139">
        <v>7262</v>
      </c>
      <c r="H2139" t="s">
        <v>198</v>
      </c>
      <c r="J2139" t="s">
        <v>14</v>
      </c>
      <c r="K2139">
        <v>49</v>
      </c>
      <c r="L2139" t="s">
        <v>15</v>
      </c>
    </row>
    <row r="2140" spans="1:12">
      <c r="A2140" t="e">
        <f ca="1">E00251537608721</f>
        <v>#NAME?</v>
      </c>
      <c r="B2140">
        <v>442</v>
      </c>
      <c r="C2140" t="s">
        <v>95</v>
      </c>
      <c r="D2140" s="1">
        <v>42990</v>
      </c>
      <c r="F2140">
        <v>1</v>
      </c>
      <c r="G2140">
        <v>25201</v>
      </c>
      <c r="H2140" t="s">
        <v>668</v>
      </c>
      <c r="J2140" t="s">
        <v>14</v>
      </c>
      <c r="K2140">
        <v>44</v>
      </c>
      <c r="L2140" t="s">
        <v>15</v>
      </c>
    </row>
    <row r="2141" spans="1:12">
      <c r="A2141" t="e">
        <f ca="1">E00251532348621</f>
        <v>#NAME?</v>
      </c>
      <c r="B2141">
        <v>473</v>
      </c>
      <c r="C2141" t="s">
        <v>669</v>
      </c>
      <c r="D2141" s="1">
        <v>42474</v>
      </c>
      <c r="F2141">
        <v>1</v>
      </c>
      <c r="G2141">
        <v>7231</v>
      </c>
      <c r="H2141" t="s">
        <v>128</v>
      </c>
      <c r="J2141" t="s">
        <v>14</v>
      </c>
      <c r="K2141">
        <v>46</v>
      </c>
      <c r="L2141" t="s">
        <v>15</v>
      </c>
    </row>
    <row r="2142" spans="1:12">
      <c r="A2142" t="e">
        <f ca="1">E00251532612121</f>
        <v>#NAME?</v>
      </c>
      <c r="B2142">
        <v>6046</v>
      </c>
      <c r="C2142" t="s">
        <v>98</v>
      </c>
      <c r="D2142" s="1">
        <v>41646</v>
      </c>
      <c r="E2142">
        <v>0</v>
      </c>
      <c r="F2142">
        <v>1</v>
      </c>
      <c r="G2142">
        <v>3619</v>
      </c>
      <c r="H2142" t="s">
        <v>670</v>
      </c>
      <c r="J2142" t="s">
        <v>34</v>
      </c>
      <c r="K2142">
        <v>47</v>
      </c>
      <c r="L2142" t="s">
        <v>15</v>
      </c>
    </row>
    <row r="2143" spans="1:12">
      <c r="A2143" t="e">
        <f ca="1">E00251532612121</f>
        <v>#NAME?</v>
      </c>
      <c r="B2143">
        <v>6311</v>
      </c>
      <c r="C2143" t="s">
        <v>146</v>
      </c>
      <c r="D2143" s="1">
        <v>42434</v>
      </c>
      <c r="F2143">
        <v>2</v>
      </c>
      <c r="G2143">
        <v>4019</v>
      </c>
      <c r="H2143" t="s">
        <v>26</v>
      </c>
      <c r="I2143" t="s">
        <v>148</v>
      </c>
      <c r="J2143" t="s">
        <v>57</v>
      </c>
      <c r="K2143">
        <v>49</v>
      </c>
      <c r="L2143" t="s">
        <v>15</v>
      </c>
    </row>
    <row r="2144" spans="1:12">
      <c r="A2144" t="e">
        <f ca="1">E00251537604621</f>
        <v>#NAME?</v>
      </c>
      <c r="B2144">
        <v>283</v>
      </c>
      <c r="C2144" t="s">
        <v>133</v>
      </c>
      <c r="D2144" s="1">
        <v>42479</v>
      </c>
      <c r="F2144">
        <v>1</v>
      </c>
      <c r="G2144">
        <v>490</v>
      </c>
      <c r="H2144" t="s">
        <v>203</v>
      </c>
      <c r="J2144" t="s">
        <v>14</v>
      </c>
      <c r="K2144">
        <v>47</v>
      </c>
      <c r="L2144" t="s">
        <v>15</v>
      </c>
    </row>
    <row r="2145" spans="1:12">
      <c r="A2145" t="e">
        <f ca="1">E00251615344521</f>
        <v>#NAME?</v>
      </c>
      <c r="B2145">
        <v>86</v>
      </c>
      <c r="C2145" t="s">
        <v>77</v>
      </c>
      <c r="D2145" s="1">
        <v>42033</v>
      </c>
      <c r="E2145">
        <v>2</v>
      </c>
      <c r="F2145">
        <v>3</v>
      </c>
      <c r="G2145">
        <v>7291</v>
      </c>
      <c r="H2145" t="s">
        <v>163</v>
      </c>
      <c r="J2145" t="s">
        <v>34</v>
      </c>
      <c r="K2145">
        <v>59</v>
      </c>
      <c r="L2145" t="s">
        <v>15</v>
      </c>
    </row>
    <row r="2146" spans="1:12">
      <c r="A2146" t="e">
        <f ca="1">E00251615344521</f>
        <v>#NAME?</v>
      </c>
      <c r="B2146">
        <v>86</v>
      </c>
      <c r="C2146" t="s">
        <v>77</v>
      </c>
      <c r="D2146" s="1">
        <v>42755</v>
      </c>
      <c r="F2146">
        <v>1</v>
      </c>
      <c r="G2146">
        <v>6163</v>
      </c>
      <c r="H2146" t="s">
        <v>671</v>
      </c>
      <c r="I2146" t="s">
        <v>56</v>
      </c>
      <c r="J2146" t="s">
        <v>57</v>
      </c>
      <c r="K2146">
        <v>61</v>
      </c>
      <c r="L2146" t="s">
        <v>15</v>
      </c>
    </row>
    <row r="2147" spans="1:12">
      <c r="A2147" t="e">
        <f ca="1">E00251615344521</f>
        <v>#NAME?</v>
      </c>
      <c r="B2147">
        <v>94</v>
      </c>
      <c r="C2147" t="s">
        <v>74</v>
      </c>
      <c r="D2147" s="1">
        <v>42340</v>
      </c>
      <c r="F2147">
        <v>1</v>
      </c>
      <c r="G2147">
        <v>78701</v>
      </c>
      <c r="H2147" t="s">
        <v>355</v>
      </c>
      <c r="J2147" t="s">
        <v>14</v>
      </c>
      <c r="K2147">
        <v>60</v>
      </c>
      <c r="L2147" t="s">
        <v>22</v>
      </c>
    </row>
    <row r="2148" spans="1:12">
      <c r="A2148" t="e">
        <f ca="1">E00251531920921</f>
        <v>#NAME?</v>
      </c>
      <c r="B2148">
        <v>1786</v>
      </c>
      <c r="C2148" t="s">
        <v>37</v>
      </c>
      <c r="D2148" s="1">
        <v>41676</v>
      </c>
      <c r="F2148">
        <v>1</v>
      </c>
      <c r="G2148">
        <v>71946</v>
      </c>
      <c r="H2148" t="s">
        <v>109</v>
      </c>
      <c r="J2148" t="s">
        <v>14</v>
      </c>
      <c r="K2148">
        <v>46</v>
      </c>
      <c r="L2148" t="s">
        <v>15</v>
      </c>
    </row>
    <row r="2149" spans="1:12">
      <c r="A2149" t="e">
        <f ca="1">E00251532612121</f>
        <v>#NAME?</v>
      </c>
      <c r="B2149">
        <v>6156</v>
      </c>
      <c r="C2149" t="s">
        <v>352</v>
      </c>
      <c r="D2149" s="1">
        <v>42031</v>
      </c>
      <c r="F2149">
        <v>2</v>
      </c>
      <c r="G2149">
        <v>2729</v>
      </c>
      <c r="H2149" t="s">
        <v>115</v>
      </c>
      <c r="J2149" t="s">
        <v>14</v>
      </c>
      <c r="K2149">
        <v>48</v>
      </c>
      <c r="L2149" t="s">
        <v>15</v>
      </c>
    </row>
    <row r="2150" spans="1:12">
      <c r="A2150" t="e">
        <f ca="1">E00251532612121</f>
        <v>#NAME?</v>
      </c>
      <c r="B2150">
        <v>6156</v>
      </c>
      <c r="C2150" t="s">
        <v>352</v>
      </c>
      <c r="D2150" s="1">
        <v>42492</v>
      </c>
      <c r="F2150">
        <v>1</v>
      </c>
      <c r="G2150">
        <v>3051</v>
      </c>
      <c r="H2150" t="s">
        <v>13</v>
      </c>
      <c r="J2150" t="s">
        <v>14</v>
      </c>
      <c r="K2150">
        <v>49</v>
      </c>
      <c r="L2150" t="s">
        <v>15</v>
      </c>
    </row>
    <row r="2151" spans="1:12">
      <c r="A2151" t="e">
        <f ca="1">E00251430292421</f>
        <v>#NAME?</v>
      </c>
      <c r="B2151">
        <v>1933</v>
      </c>
      <c r="C2151" t="s">
        <v>151</v>
      </c>
      <c r="D2151" s="1">
        <v>41018</v>
      </c>
      <c r="F2151">
        <v>3</v>
      </c>
      <c r="G2151">
        <v>7243</v>
      </c>
      <c r="H2151" t="s">
        <v>42</v>
      </c>
      <c r="J2151" t="s">
        <v>14</v>
      </c>
      <c r="K2151">
        <v>53</v>
      </c>
      <c r="L2151" t="s">
        <v>15</v>
      </c>
    </row>
    <row r="2152" spans="1:12">
      <c r="A2152" t="e">
        <f ca="1">E00251430292421</f>
        <v>#NAME?</v>
      </c>
      <c r="B2152">
        <v>1933</v>
      </c>
      <c r="C2152" t="s">
        <v>151</v>
      </c>
      <c r="D2152" s="1">
        <v>43017</v>
      </c>
      <c r="F2152">
        <v>1</v>
      </c>
      <c r="G2152">
        <v>5589</v>
      </c>
      <c r="H2152" t="s">
        <v>152</v>
      </c>
      <c r="J2152" t="s">
        <v>14</v>
      </c>
      <c r="K2152">
        <v>58</v>
      </c>
      <c r="L2152" t="s">
        <v>15</v>
      </c>
    </row>
    <row r="2153" spans="1:12">
      <c r="A2153" t="e">
        <f ca="1">E00251430292421</f>
        <v>#NAME?</v>
      </c>
      <c r="B2153">
        <v>1933</v>
      </c>
      <c r="C2153" t="s">
        <v>151</v>
      </c>
      <c r="D2153" s="1">
        <v>42958</v>
      </c>
      <c r="F2153">
        <v>3</v>
      </c>
      <c r="G2153">
        <v>5589</v>
      </c>
      <c r="H2153" t="s">
        <v>152</v>
      </c>
      <c r="J2153" t="s">
        <v>14</v>
      </c>
      <c r="K2153">
        <v>58</v>
      </c>
      <c r="L2153" t="s">
        <v>15</v>
      </c>
    </row>
    <row r="2154" spans="1:12">
      <c r="A2154" t="e">
        <f ca="1">E00251531920921</f>
        <v>#NAME?</v>
      </c>
      <c r="B2154">
        <v>1786</v>
      </c>
      <c r="C2154" t="s">
        <v>37</v>
      </c>
      <c r="D2154" s="1">
        <v>41818</v>
      </c>
      <c r="F2154">
        <v>1</v>
      </c>
      <c r="G2154">
        <v>462</v>
      </c>
      <c r="H2154" t="s">
        <v>288</v>
      </c>
      <c r="J2154" t="s">
        <v>14</v>
      </c>
      <c r="K2154">
        <v>47</v>
      </c>
      <c r="L2154" t="s">
        <v>15</v>
      </c>
    </row>
    <row r="2155" spans="1:12">
      <c r="A2155" t="e">
        <f ca="1">E00251531920921</f>
        <v>#NAME?</v>
      </c>
      <c r="B2155">
        <v>1786</v>
      </c>
      <c r="C2155" t="s">
        <v>37</v>
      </c>
      <c r="D2155" s="1">
        <v>41851</v>
      </c>
      <c r="F2155">
        <v>1</v>
      </c>
      <c r="G2155">
        <v>7821</v>
      </c>
      <c r="H2155" t="s">
        <v>177</v>
      </c>
      <c r="J2155" t="s">
        <v>14</v>
      </c>
      <c r="K2155">
        <v>47</v>
      </c>
      <c r="L2155" t="s">
        <v>22</v>
      </c>
    </row>
    <row r="2156" spans="1:12">
      <c r="A2156" t="e">
        <f ca="1">E00251531920921</f>
        <v>#NAME?</v>
      </c>
      <c r="B2156">
        <v>1786</v>
      </c>
      <c r="C2156" t="s">
        <v>37</v>
      </c>
      <c r="D2156" s="1">
        <v>42180</v>
      </c>
      <c r="F2156">
        <v>1</v>
      </c>
      <c r="G2156">
        <v>7999</v>
      </c>
      <c r="H2156" t="s">
        <v>80</v>
      </c>
      <c r="J2156" t="s">
        <v>14</v>
      </c>
      <c r="K2156">
        <v>48</v>
      </c>
      <c r="L2156" t="s">
        <v>15</v>
      </c>
    </row>
    <row r="2157" spans="1:12">
      <c r="A2157" t="e">
        <f ca="1">E00251532612121</f>
        <v>#NAME?</v>
      </c>
      <c r="B2157">
        <v>6156</v>
      </c>
      <c r="C2157" t="s">
        <v>352</v>
      </c>
      <c r="D2157" s="1">
        <v>42300</v>
      </c>
      <c r="F2157">
        <v>1</v>
      </c>
      <c r="G2157">
        <v>4019</v>
      </c>
      <c r="H2157" t="s">
        <v>26</v>
      </c>
      <c r="J2157" t="s">
        <v>14</v>
      </c>
      <c r="K2157">
        <v>48</v>
      </c>
      <c r="L2157" t="s">
        <v>15</v>
      </c>
    </row>
    <row r="2158" spans="1:12">
      <c r="A2158" t="e">
        <f ca="1">E00251612899521</f>
        <v>#NAME?</v>
      </c>
      <c r="B2158">
        <v>50</v>
      </c>
      <c r="C2158" t="s">
        <v>512</v>
      </c>
      <c r="D2158" s="1">
        <v>42669</v>
      </c>
      <c r="F2158">
        <v>2</v>
      </c>
      <c r="G2158">
        <v>78079</v>
      </c>
      <c r="H2158" t="s">
        <v>49</v>
      </c>
      <c r="J2158" t="s">
        <v>14</v>
      </c>
      <c r="K2158">
        <v>53</v>
      </c>
      <c r="L2158" t="s">
        <v>22</v>
      </c>
    </row>
    <row r="2159" spans="1:12">
      <c r="A2159" t="e">
        <f ca="1">E00251429922321</f>
        <v>#NAME?</v>
      </c>
      <c r="B2159">
        <v>464</v>
      </c>
      <c r="C2159" t="s">
        <v>45</v>
      </c>
      <c r="D2159" s="1">
        <v>42916</v>
      </c>
      <c r="F2159">
        <v>1</v>
      </c>
      <c r="G2159">
        <v>2729</v>
      </c>
      <c r="H2159" t="s">
        <v>115</v>
      </c>
      <c r="J2159" t="s">
        <v>14</v>
      </c>
      <c r="K2159">
        <v>62</v>
      </c>
      <c r="L2159" t="s">
        <v>15</v>
      </c>
    </row>
    <row r="2160" spans="1:12">
      <c r="A2160" t="e">
        <f ca="1">E00251532254321</f>
        <v>#NAME?</v>
      </c>
      <c r="B2160">
        <v>481</v>
      </c>
      <c r="C2160" t="s">
        <v>402</v>
      </c>
      <c r="D2160" s="1">
        <v>42543</v>
      </c>
      <c r="F2160">
        <v>1</v>
      </c>
      <c r="G2160">
        <v>6253</v>
      </c>
      <c r="H2160" t="s">
        <v>292</v>
      </c>
      <c r="J2160" t="s">
        <v>14</v>
      </c>
      <c r="K2160">
        <v>52</v>
      </c>
      <c r="L2160" t="s">
        <v>15</v>
      </c>
    </row>
    <row r="2161" spans="1:12">
      <c r="A2161" t="e">
        <f ca="1">E00251532254321</f>
        <v>#NAME?</v>
      </c>
      <c r="B2161">
        <v>485</v>
      </c>
      <c r="C2161" t="s">
        <v>241</v>
      </c>
      <c r="D2161" s="1">
        <v>41207</v>
      </c>
      <c r="F2161">
        <v>1</v>
      </c>
      <c r="G2161">
        <v>8798</v>
      </c>
      <c r="H2161" t="s">
        <v>314</v>
      </c>
      <c r="J2161" t="s">
        <v>14</v>
      </c>
      <c r="K2161">
        <v>48</v>
      </c>
      <c r="L2161" t="s">
        <v>15</v>
      </c>
    </row>
    <row r="2162" spans="1:12">
      <c r="A2162" t="e">
        <f ca="1">E00251429922321</f>
        <v>#NAME?</v>
      </c>
      <c r="B2162">
        <v>464</v>
      </c>
      <c r="C2162" t="s">
        <v>45</v>
      </c>
      <c r="D2162" s="1">
        <v>43088</v>
      </c>
      <c r="F2162">
        <v>3</v>
      </c>
      <c r="G2162">
        <v>71595</v>
      </c>
      <c r="H2162" t="s">
        <v>672</v>
      </c>
      <c r="J2162" t="s">
        <v>14</v>
      </c>
      <c r="K2162">
        <v>62</v>
      </c>
      <c r="L2162" t="s">
        <v>15</v>
      </c>
    </row>
    <row r="2163" spans="1:12">
      <c r="A2163" t="e">
        <f ca="1">E00251532254321</f>
        <v>#NAME?</v>
      </c>
      <c r="B2163">
        <v>485</v>
      </c>
      <c r="C2163" t="s">
        <v>241</v>
      </c>
      <c r="D2163" s="1">
        <v>42873</v>
      </c>
      <c r="F2163">
        <v>4</v>
      </c>
      <c r="G2163">
        <v>6101</v>
      </c>
      <c r="H2163" t="s">
        <v>423</v>
      </c>
      <c r="J2163" t="s">
        <v>14</v>
      </c>
      <c r="K2163">
        <v>53</v>
      </c>
      <c r="L2163" t="s">
        <v>15</v>
      </c>
    </row>
    <row r="2164" spans="1:12">
      <c r="A2164" t="e">
        <f ca="1">E00251532254321</f>
        <v>#NAME?</v>
      </c>
      <c r="B2164">
        <v>485</v>
      </c>
      <c r="C2164" t="s">
        <v>241</v>
      </c>
      <c r="D2164" s="1">
        <v>42956</v>
      </c>
      <c r="F2164">
        <v>5</v>
      </c>
      <c r="G2164">
        <v>6262</v>
      </c>
      <c r="H2164" t="s">
        <v>590</v>
      </c>
      <c r="J2164" t="s">
        <v>14</v>
      </c>
      <c r="K2164">
        <v>53</v>
      </c>
      <c r="L2164" t="s">
        <v>15</v>
      </c>
    </row>
    <row r="2165" spans="1:12">
      <c r="A2165" t="e">
        <f ca="1">E00251532254321</f>
        <v>#NAME?</v>
      </c>
      <c r="B2165">
        <v>485</v>
      </c>
      <c r="C2165" t="s">
        <v>241</v>
      </c>
      <c r="D2165" s="1">
        <v>42969</v>
      </c>
      <c r="F2165">
        <v>3</v>
      </c>
      <c r="G2165">
        <v>4539</v>
      </c>
      <c r="H2165" t="s">
        <v>673</v>
      </c>
      <c r="J2165" t="s">
        <v>14</v>
      </c>
      <c r="K2165">
        <v>53</v>
      </c>
      <c r="L2165" t="s">
        <v>15</v>
      </c>
    </row>
    <row r="2166" spans="1:12">
      <c r="A2166" t="e">
        <f ca="1">E00251526638621</f>
        <v>#NAME?</v>
      </c>
      <c r="B2166">
        <v>28</v>
      </c>
      <c r="C2166" t="s">
        <v>153</v>
      </c>
      <c r="D2166" s="1">
        <v>41127</v>
      </c>
      <c r="F2166">
        <v>1</v>
      </c>
      <c r="G2166">
        <v>7871</v>
      </c>
      <c r="H2166" t="s">
        <v>674</v>
      </c>
      <c r="J2166" t="s">
        <v>14</v>
      </c>
      <c r="K2166">
        <v>51</v>
      </c>
      <c r="L2166" t="s">
        <v>22</v>
      </c>
    </row>
    <row r="2167" spans="1:12">
      <c r="A2167" t="e">
        <f ca="1">E00251526638621</f>
        <v>#NAME?</v>
      </c>
      <c r="B2167">
        <v>28</v>
      </c>
      <c r="C2167" t="s">
        <v>153</v>
      </c>
      <c r="D2167" s="1">
        <v>41764</v>
      </c>
      <c r="F2167">
        <v>1</v>
      </c>
      <c r="G2167">
        <v>71940</v>
      </c>
      <c r="H2167" t="s">
        <v>135</v>
      </c>
      <c r="J2167" t="s">
        <v>14</v>
      </c>
      <c r="K2167">
        <v>52</v>
      </c>
      <c r="L2167" t="s">
        <v>15</v>
      </c>
    </row>
    <row r="2168" spans="1:12">
      <c r="A2168" t="e">
        <f ca="1">E00251429922321</f>
        <v>#NAME?</v>
      </c>
      <c r="B2168">
        <v>466</v>
      </c>
      <c r="C2168" t="s">
        <v>396</v>
      </c>
      <c r="D2168" s="1">
        <v>42646</v>
      </c>
      <c r="F2168">
        <v>1</v>
      </c>
      <c r="G2168">
        <v>4019</v>
      </c>
      <c r="H2168" t="s">
        <v>26</v>
      </c>
      <c r="J2168" t="s">
        <v>14</v>
      </c>
      <c r="K2168">
        <v>61</v>
      </c>
      <c r="L2168" t="s">
        <v>15</v>
      </c>
    </row>
    <row r="2169" spans="1:12">
      <c r="A2169" t="e">
        <f ca="1">E00251429922321</f>
        <v>#NAME?</v>
      </c>
      <c r="B2169">
        <v>464</v>
      </c>
      <c r="C2169" t="s">
        <v>45</v>
      </c>
      <c r="D2169" s="1">
        <v>42690</v>
      </c>
      <c r="F2169">
        <v>1</v>
      </c>
      <c r="G2169">
        <v>4019</v>
      </c>
      <c r="H2169" t="s">
        <v>26</v>
      </c>
      <c r="J2169" t="s">
        <v>14</v>
      </c>
      <c r="K2169">
        <v>61</v>
      </c>
      <c r="L2169" t="s">
        <v>15</v>
      </c>
    </row>
    <row r="2170" spans="1:12">
      <c r="A2170" t="e">
        <f ca="1">E00251429922321</f>
        <v>#NAME?</v>
      </c>
      <c r="B2170">
        <v>466</v>
      </c>
      <c r="C2170" t="s">
        <v>396</v>
      </c>
      <c r="D2170" s="1">
        <v>41898</v>
      </c>
      <c r="F2170">
        <v>2</v>
      </c>
      <c r="G2170">
        <v>2729</v>
      </c>
      <c r="H2170" t="s">
        <v>115</v>
      </c>
      <c r="J2170" t="s">
        <v>14</v>
      </c>
      <c r="K2170">
        <v>59</v>
      </c>
      <c r="L2170" t="s">
        <v>15</v>
      </c>
    </row>
    <row r="2171" spans="1:12">
      <c r="A2171" t="e">
        <f ca="1">E00251429922321</f>
        <v>#NAME?</v>
      </c>
      <c r="B2171">
        <v>772</v>
      </c>
      <c r="C2171" t="s">
        <v>170</v>
      </c>
      <c r="D2171" s="1">
        <v>41702</v>
      </c>
      <c r="F2171">
        <v>1</v>
      </c>
      <c r="G2171">
        <v>70219</v>
      </c>
      <c r="H2171" t="s">
        <v>498</v>
      </c>
      <c r="I2171" t="s">
        <v>56</v>
      </c>
      <c r="J2171" t="s">
        <v>57</v>
      </c>
      <c r="K2171">
        <v>58</v>
      </c>
      <c r="L2171" t="s">
        <v>15</v>
      </c>
    </row>
    <row r="2172" spans="1:12">
      <c r="A2172" t="e">
        <f ca="1">E00251615344521</f>
        <v>#NAME?</v>
      </c>
      <c r="B2172">
        <v>94</v>
      </c>
      <c r="C2172" t="s">
        <v>74</v>
      </c>
      <c r="D2172" s="1">
        <v>42943</v>
      </c>
      <c r="F2172">
        <v>2</v>
      </c>
      <c r="G2172">
        <v>72291</v>
      </c>
      <c r="H2172" t="s">
        <v>675</v>
      </c>
      <c r="J2172" t="s">
        <v>14</v>
      </c>
      <c r="K2172">
        <v>61</v>
      </c>
      <c r="L2172" t="s">
        <v>15</v>
      </c>
    </row>
    <row r="2173" spans="1:12">
      <c r="A2173" t="e">
        <f ca="1">E00251531920921</f>
        <v>#NAME?</v>
      </c>
      <c r="B2173">
        <v>1786</v>
      </c>
      <c r="C2173" t="s">
        <v>37</v>
      </c>
      <c r="D2173" s="1">
        <v>41757</v>
      </c>
      <c r="F2173">
        <v>1</v>
      </c>
      <c r="G2173">
        <v>30011</v>
      </c>
      <c r="H2173" t="s">
        <v>676</v>
      </c>
      <c r="J2173" t="s">
        <v>14</v>
      </c>
      <c r="K2173">
        <v>46</v>
      </c>
      <c r="L2173" t="s">
        <v>15</v>
      </c>
    </row>
    <row r="2174" spans="1:12">
      <c r="A2174" t="e">
        <f ca="1">E00251429922321</f>
        <v>#NAME?</v>
      </c>
      <c r="B2174">
        <v>464</v>
      </c>
      <c r="C2174" t="s">
        <v>45</v>
      </c>
      <c r="D2174" s="1">
        <v>42916</v>
      </c>
      <c r="F2174">
        <v>3</v>
      </c>
      <c r="G2174">
        <v>4019</v>
      </c>
      <c r="H2174" t="s">
        <v>26</v>
      </c>
      <c r="J2174" t="s">
        <v>14</v>
      </c>
      <c r="K2174">
        <v>62</v>
      </c>
      <c r="L2174" t="s">
        <v>15</v>
      </c>
    </row>
    <row r="2175" spans="1:12">
      <c r="A2175" t="e">
        <f ca="1">E00251429922321</f>
        <v>#NAME?</v>
      </c>
      <c r="B2175">
        <v>464</v>
      </c>
      <c r="C2175" t="s">
        <v>45</v>
      </c>
      <c r="D2175" s="1">
        <v>42916</v>
      </c>
      <c r="F2175">
        <v>5</v>
      </c>
      <c r="G2175">
        <v>7272</v>
      </c>
      <c r="H2175" t="s">
        <v>395</v>
      </c>
      <c r="J2175" t="s">
        <v>14</v>
      </c>
      <c r="K2175">
        <v>62</v>
      </c>
      <c r="L2175" t="s">
        <v>15</v>
      </c>
    </row>
    <row r="2176" spans="1:12">
      <c r="A2176" t="e">
        <f ca="1">E00251429922321</f>
        <v>#NAME?</v>
      </c>
      <c r="B2176">
        <v>466</v>
      </c>
      <c r="C2176" t="s">
        <v>396</v>
      </c>
      <c r="D2176" s="1">
        <v>41898</v>
      </c>
      <c r="F2176">
        <v>1</v>
      </c>
      <c r="G2176">
        <v>2750</v>
      </c>
      <c r="H2176" t="s">
        <v>114</v>
      </c>
      <c r="J2176" t="s">
        <v>14</v>
      </c>
      <c r="K2176">
        <v>59</v>
      </c>
      <c r="L2176" t="s">
        <v>15</v>
      </c>
    </row>
    <row r="2177" spans="1:12">
      <c r="A2177" t="e">
        <f ca="1">E00251615344521</f>
        <v>#NAME?</v>
      </c>
      <c r="B2177">
        <v>94</v>
      </c>
      <c r="C2177" t="s">
        <v>74</v>
      </c>
      <c r="D2177" s="1">
        <v>41583</v>
      </c>
      <c r="F2177">
        <v>1</v>
      </c>
      <c r="G2177">
        <v>78900</v>
      </c>
      <c r="H2177" t="s">
        <v>79</v>
      </c>
      <c r="J2177" t="s">
        <v>14</v>
      </c>
      <c r="K2177">
        <v>58</v>
      </c>
      <c r="L2177" t="s">
        <v>22</v>
      </c>
    </row>
    <row r="2178" spans="1:12">
      <c r="A2178" t="e">
        <f ca="1">E00251615344521</f>
        <v>#NAME?</v>
      </c>
      <c r="B2178">
        <v>94</v>
      </c>
      <c r="C2178" t="s">
        <v>74</v>
      </c>
      <c r="D2178" s="1">
        <v>42754</v>
      </c>
      <c r="F2178">
        <v>2</v>
      </c>
      <c r="G2178">
        <v>61689</v>
      </c>
      <c r="H2178" t="s">
        <v>677</v>
      </c>
      <c r="J2178" t="s">
        <v>14</v>
      </c>
      <c r="K2178">
        <v>61</v>
      </c>
      <c r="L2178" t="s">
        <v>15</v>
      </c>
    </row>
    <row r="2179" spans="1:12">
      <c r="A2179" t="e">
        <f ca="1">E00251529457121</f>
        <v>#NAME?</v>
      </c>
      <c r="B2179">
        <v>167</v>
      </c>
      <c r="C2179" t="s">
        <v>549</v>
      </c>
      <c r="D2179" s="1">
        <v>42354</v>
      </c>
      <c r="F2179">
        <v>1</v>
      </c>
      <c r="G2179">
        <v>7295</v>
      </c>
      <c r="H2179" t="s">
        <v>76</v>
      </c>
      <c r="J2179" t="s">
        <v>14</v>
      </c>
      <c r="K2179">
        <v>45</v>
      </c>
      <c r="L2179" t="s">
        <v>15</v>
      </c>
    </row>
    <row r="2180" spans="1:12">
      <c r="A2180" t="e">
        <f t="shared" ref="A2180:A2185" ca="1" si="20">E00251713667221</f>
        <v>#NAME?</v>
      </c>
      <c r="B2180">
        <v>154</v>
      </c>
      <c r="C2180" t="s">
        <v>533</v>
      </c>
      <c r="D2180" s="1">
        <v>41458</v>
      </c>
      <c r="F2180">
        <v>1</v>
      </c>
      <c r="G2180">
        <v>27800</v>
      </c>
      <c r="H2180" t="s">
        <v>145</v>
      </c>
      <c r="J2180" t="s">
        <v>14</v>
      </c>
      <c r="K2180">
        <v>49</v>
      </c>
      <c r="L2180" t="s">
        <v>15</v>
      </c>
    </row>
    <row r="2181" spans="1:12">
      <c r="A2181" t="e">
        <f t="shared" ca="1" si="20"/>
        <v>#NAME?</v>
      </c>
      <c r="B2181">
        <v>154</v>
      </c>
      <c r="C2181" t="s">
        <v>533</v>
      </c>
      <c r="D2181" s="1">
        <v>42416</v>
      </c>
      <c r="F2181">
        <v>1</v>
      </c>
      <c r="G2181">
        <v>84500</v>
      </c>
      <c r="H2181" t="s">
        <v>511</v>
      </c>
      <c r="J2181" t="s">
        <v>14</v>
      </c>
      <c r="K2181">
        <v>52</v>
      </c>
      <c r="L2181" t="s">
        <v>15</v>
      </c>
    </row>
    <row r="2182" spans="1:12">
      <c r="A2182" t="e">
        <f t="shared" ca="1" si="20"/>
        <v>#NAME?</v>
      </c>
      <c r="B2182">
        <v>154</v>
      </c>
      <c r="C2182" t="s">
        <v>533</v>
      </c>
      <c r="D2182" s="1">
        <v>41311</v>
      </c>
      <c r="F2182">
        <v>3</v>
      </c>
      <c r="G2182">
        <v>734</v>
      </c>
      <c r="H2182" t="s">
        <v>678</v>
      </c>
      <c r="J2182" t="s">
        <v>14</v>
      </c>
      <c r="K2182">
        <v>48</v>
      </c>
      <c r="L2182" t="s">
        <v>15</v>
      </c>
    </row>
    <row r="2183" spans="1:12">
      <c r="A2183" t="e">
        <f t="shared" ca="1" si="20"/>
        <v>#NAME?</v>
      </c>
      <c r="B2183">
        <v>154</v>
      </c>
      <c r="C2183" t="s">
        <v>533</v>
      </c>
      <c r="D2183" s="1">
        <v>41618</v>
      </c>
      <c r="F2183">
        <v>1</v>
      </c>
      <c r="G2183">
        <v>7242</v>
      </c>
      <c r="H2183" t="s">
        <v>93</v>
      </c>
      <c r="J2183" t="s">
        <v>14</v>
      </c>
      <c r="K2183">
        <v>49</v>
      </c>
      <c r="L2183" t="s">
        <v>15</v>
      </c>
    </row>
    <row r="2184" spans="1:12">
      <c r="A2184" t="e">
        <f t="shared" ca="1" si="20"/>
        <v>#NAME?</v>
      </c>
      <c r="B2184">
        <v>154</v>
      </c>
      <c r="C2184" t="s">
        <v>533</v>
      </c>
      <c r="D2184" s="1">
        <v>42677</v>
      </c>
      <c r="F2184">
        <v>1</v>
      </c>
      <c r="G2184">
        <v>9491</v>
      </c>
      <c r="H2184" t="s">
        <v>566</v>
      </c>
      <c r="J2184" t="s">
        <v>14</v>
      </c>
      <c r="K2184">
        <v>52</v>
      </c>
      <c r="L2184" t="s">
        <v>15</v>
      </c>
    </row>
    <row r="2185" spans="1:12">
      <c r="A2185" t="e">
        <f t="shared" ca="1" si="20"/>
        <v>#NAME?</v>
      </c>
      <c r="B2185">
        <v>154</v>
      </c>
      <c r="C2185" t="s">
        <v>533</v>
      </c>
      <c r="D2185" s="1">
        <v>42727</v>
      </c>
      <c r="F2185">
        <v>1</v>
      </c>
      <c r="G2185">
        <v>81221</v>
      </c>
      <c r="H2185" t="s">
        <v>523</v>
      </c>
      <c r="J2185" t="s">
        <v>14</v>
      </c>
      <c r="K2185">
        <v>52</v>
      </c>
      <c r="L2185" t="s">
        <v>15</v>
      </c>
    </row>
    <row r="2186" spans="1:12">
      <c r="A2186" t="e">
        <f ca="1">E00251528672121</f>
        <v>#NAME?</v>
      </c>
      <c r="B2186">
        <v>292</v>
      </c>
      <c r="C2186" t="s">
        <v>467</v>
      </c>
      <c r="D2186" s="1">
        <v>42781</v>
      </c>
      <c r="F2186">
        <v>3</v>
      </c>
      <c r="G2186">
        <v>3051</v>
      </c>
      <c r="H2186" t="s">
        <v>13</v>
      </c>
      <c r="J2186" t="s">
        <v>14</v>
      </c>
      <c r="K2186">
        <v>51</v>
      </c>
      <c r="L2186" t="s">
        <v>15</v>
      </c>
    </row>
    <row r="2187" spans="1:12">
      <c r="A2187" t="e">
        <f ca="1">E00251532812721</f>
        <v>#NAME?</v>
      </c>
      <c r="B2187">
        <v>7505</v>
      </c>
      <c r="C2187" t="s">
        <v>209</v>
      </c>
      <c r="D2187" s="1">
        <v>42061</v>
      </c>
      <c r="F2187">
        <v>1</v>
      </c>
      <c r="G2187">
        <v>3051</v>
      </c>
      <c r="H2187" t="s">
        <v>13</v>
      </c>
      <c r="J2187" t="s">
        <v>14</v>
      </c>
      <c r="K2187">
        <v>60</v>
      </c>
      <c r="L2187" t="s">
        <v>15</v>
      </c>
    </row>
    <row r="2188" spans="1:12">
      <c r="A2188" t="e">
        <f ca="1">E00251713667221</f>
        <v>#NAME?</v>
      </c>
      <c r="B2188">
        <v>154</v>
      </c>
      <c r="C2188" t="s">
        <v>533</v>
      </c>
      <c r="D2188" s="1">
        <v>41736</v>
      </c>
      <c r="F2188">
        <v>1</v>
      </c>
      <c r="G2188">
        <v>72190</v>
      </c>
      <c r="H2188" t="s">
        <v>341</v>
      </c>
      <c r="J2188" t="s">
        <v>14</v>
      </c>
      <c r="K2188">
        <v>50</v>
      </c>
      <c r="L2188" t="s">
        <v>15</v>
      </c>
    </row>
    <row r="2189" spans="1:12">
      <c r="A2189" t="e">
        <f ca="1">E00251713667221</f>
        <v>#NAME?</v>
      </c>
      <c r="B2189">
        <v>154</v>
      </c>
      <c r="C2189" t="s">
        <v>533</v>
      </c>
      <c r="D2189" s="1">
        <v>42843</v>
      </c>
      <c r="F2189">
        <v>1</v>
      </c>
      <c r="G2189">
        <v>5990</v>
      </c>
      <c r="H2189" t="s">
        <v>60</v>
      </c>
      <c r="J2189" t="s">
        <v>14</v>
      </c>
      <c r="K2189">
        <v>53</v>
      </c>
      <c r="L2189" t="s">
        <v>15</v>
      </c>
    </row>
    <row r="2190" spans="1:12">
      <c r="A2190" t="e">
        <f ca="1">E00251713667221</f>
        <v>#NAME?</v>
      </c>
      <c r="B2190">
        <v>5994</v>
      </c>
      <c r="C2190" t="s">
        <v>311</v>
      </c>
      <c r="D2190" s="1">
        <v>42557</v>
      </c>
      <c r="F2190">
        <v>1</v>
      </c>
      <c r="G2190">
        <v>71941</v>
      </c>
      <c r="H2190" t="s">
        <v>679</v>
      </c>
      <c r="I2190" t="s">
        <v>56</v>
      </c>
      <c r="J2190" t="s">
        <v>57</v>
      </c>
      <c r="K2190">
        <v>52</v>
      </c>
      <c r="L2190" t="s">
        <v>15</v>
      </c>
    </row>
    <row r="2191" spans="1:12">
      <c r="A2191" t="e">
        <f ca="1">E00251532812721</f>
        <v>#NAME?</v>
      </c>
      <c r="B2191">
        <v>7505</v>
      </c>
      <c r="C2191" t="s">
        <v>209</v>
      </c>
      <c r="D2191" s="1">
        <v>42325</v>
      </c>
      <c r="F2191">
        <v>4</v>
      </c>
      <c r="G2191">
        <v>496</v>
      </c>
      <c r="H2191" t="s">
        <v>190</v>
      </c>
      <c r="J2191" t="s">
        <v>14</v>
      </c>
      <c r="K2191">
        <v>60</v>
      </c>
      <c r="L2191" t="s">
        <v>15</v>
      </c>
    </row>
    <row r="2192" spans="1:12">
      <c r="A2192" t="e">
        <f ca="1">E00251528868321</f>
        <v>#NAME?</v>
      </c>
      <c r="B2192">
        <v>276</v>
      </c>
      <c r="C2192" t="s">
        <v>122</v>
      </c>
      <c r="D2192" s="1">
        <v>42353</v>
      </c>
      <c r="F2192">
        <v>1</v>
      </c>
      <c r="G2192">
        <v>7906</v>
      </c>
      <c r="H2192" t="s">
        <v>173</v>
      </c>
      <c r="J2192" t="s">
        <v>14</v>
      </c>
      <c r="K2192">
        <v>58</v>
      </c>
      <c r="L2192" t="s">
        <v>22</v>
      </c>
    </row>
    <row r="2193" spans="1:12">
      <c r="A2193" t="e">
        <f ca="1">E00251427592521</f>
        <v>#NAME?</v>
      </c>
      <c r="B2193">
        <v>7927</v>
      </c>
      <c r="C2193" t="s">
        <v>367</v>
      </c>
      <c r="D2193" s="1">
        <v>42846</v>
      </c>
      <c r="F2193">
        <v>2</v>
      </c>
      <c r="G2193">
        <v>72632</v>
      </c>
      <c r="H2193" t="s">
        <v>107</v>
      </c>
      <c r="J2193" t="s">
        <v>14</v>
      </c>
      <c r="K2193">
        <v>50</v>
      </c>
      <c r="L2193" t="s">
        <v>15</v>
      </c>
    </row>
    <row r="2194" spans="1:12">
      <c r="A2194" t="e">
        <f ca="1">E00251713667221</f>
        <v>#NAME?</v>
      </c>
      <c r="B2194">
        <v>154</v>
      </c>
      <c r="C2194" t="s">
        <v>533</v>
      </c>
      <c r="D2194" s="1">
        <v>42425</v>
      </c>
      <c r="F2194">
        <v>1</v>
      </c>
      <c r="G2194">
        <v>84500</v>
      </c>
      <c r="H2194" t="s">
        <v>511</v>
      </c>
      <c r="J2194" t="s">
        <v>14</v>
      </c>
      <c r="K2194">
        <v>52</v>
      </c>
      <c r="L2194" t="s">
        <v>15</v>
      </c>
    </row>
    <row r="2195" spans="1:12">
      <c r="A2195" t="e">
        <f t="shared" ref="A2195:A2202" ca="1" si="21">E00251532254321</f>
        <v>#NAME?</v>
      </c>
      <c r="B2195">
        <v>485</v>
      </c>
      <c r="C2195" t="s">
        <v>241</v>
      </c>
      <c r="D2195" s="1">
        <v>41338</v>
      </c>
      <c r="F2195">
        <v>6</v>
      </c>
      <c r="G2195">
        <v>5921</v>
      </c>
      <c r="H2195" t="s">
        <v>680</v>
      </c>
      <c r="J2195" t="s">
        <v>14</v>
      </c>
      <c r="K2195">
        <v>48</v>
      </c>
      <c r="L2195" t="s">
        <v>15</v>
      </c>
    </row>
    <row r="2196" spans="1:12">
      <c r="A2196" t="e">
        <f t="shared" ca="1" si="21"/>
        <v>#NAME?</v>
      </c>
      <c r="B2196">
        <v>485</v>
      </c>
      <c r="C2196" t="s">
        <v>241</v>
      </c>
      <c r="D2196" s="1">
        <v>41701</v>
      </c>
      <c r="F2196">
        <v>6</v>
      </c>
      <c r="G2196">
        <v>2724</v>
      </c>
      <c r="H2196" t="s">
        <v>73</v>
      </c>
      <c r="J2196" t="s">
        <v>14</v>
      </c>
      <c r="K2196">
        <v>49</v>
      </c>
      <c r="L2196" t="s">
        <v>15</v>
      </c>
    </row>
    <row r="2197" spans="1:12">
      <c r="A2197" t="e">
        <f t="shared" ca="1" si="21"/>
        <v>#NAME?</v>
      </c>
      <c r="B2197">
        <v>485</v>
      </c>
      <c r="C2197" t="s">
        <v>241</v>
      </c>
      <c r="D2197" s="1">
        <v>42390</v>
      </c>
      <c r="F2197">
        <v>1</v>
      </c>
      <c r="G2197">
        <v>3829</v>
      </c>
      <c r="H2197" t="s">
        <v>419</v>
      </c>
      <c r="J2197" t="s">
        <v>14</v>
      </c>
      <c r="K2197">
        <v>51</v>
      </c>
      <c r="L2197" t="s">
        <v>15</v>
      </c>
    </row>
    <row r="2198" spans="1:12">
      <c r="A2198" t="e">
        <f t="shared" ca="1" si="21"/>
        <v>#NAME?</v>
      </c>
      <c r="B2198">
        <v>485</v>
      </c>
      <c r="C2198" t="s">
        <v>241</v>
      </c>
      <c r="D2198" s="1">
        <v>42472</v>
      </c>
      <c r="F2198">
        <v>5</v>
      </c>
      <c r="G2198">
        <v>6253</v>
      </c>
      <c r="H2198" t="s">
        <v>292</v>
      </c>
      <c r="J2198" t="s">
        <v>14</v>
      </c>
      <c r="K2198">
        <v>51</v>
      </c>
      <c r="L2198" t="s">
        <v>15</v>
      </c>
    </row>
    <row r="2199" spans="1:12">
      <c r="A2199" t="e">
        <f t="shared" ca="1" si="21"/>
        <v>#NAME?</v>
      </c>
      <c r="B2199">
        <v>485</v>
      </c>
      <c r="C2199" t="s">
        <v>241</v>
      </c>
      <c r="D2199" s="1">
        <v>42307</v>
      </c>
      <c r="F2199">
        <v>5</v>
      </c>
      <c r="G2199">
        <v>6253</v>
      </c>
      <c r="H2199" t="s">
        <v>292</v>
      </c>
      <c r="J2199" t="s">
        <v>14</v>
      </c>
      <c r="K2199">
        <v>51</v>
      </c>
      <c r="L2199" t="s">
        <v>15</v>
      </c>
    </row>
    <row r="2200" spans="1:12">
      <c r="A2200" t="e">
        <f t="shared" ca="1" si="21"/>
        <v>#NAME?</v>
      </c>
      <c r="B2200">
        <v>485</v>
      </c>
      <c r="C2200" t="s">
        <v>241</v>
      </c>
      <c r="D2200" s="1">
        <v>42755</v>
      </c>
      <c r="F2200">
        <v>2</v>
      </c>
      <c r="G2200">
        <v>25000</v>
      </c>
      <c r="H2200" t="s">
        <v>178</v>
      </c>
      <c r="J2200" t="s">
        <v>14</v>
      </c>
      <c r="K2200">
        <v>52</v>
      </c>
      <c r="L2200" t="s">
        <v>15</v>
      </c>
    </row>
    <row r="2201" spans="1:12">
      <c r="A2201" t="e">
        <f t="shared" ca="1" si="21"/>
        <v>#NAME?</v>
      </c>
      <c r="B2201">
        <v>485</v>
      </c>
      <c r="C2201" t="s">
        <v>241</v>
      </c>
      <c r="D2201" s="1">
        <v>42551</v>
      </c>
      <c r="F2201">
        <v>6</v>
      </c>
      <c r="G2201">
        <v>7820</v>
      </c>
      <c r="H2201" t="s">
        <v>233</v>
      </c>
      <c r="J2201" t="s">
        <v>14</v>
      </c>
      <c r="K2201">
        <v>52</v>
      </c>
      <c r="L2201" t="s">
        <v>22</v>
      </c>
    </row>
    <row r="2202" spans="1:12">
      <c r="A2202" t="e">
        <f t="shared" ca="1" si="21"/>
        <v>#NAME?</v>
      </c>
      <c r="B2202">
        <v>485</v>
      </c>
      <c r="C2202" t="s">
        <v>241</v>
      </c>
      <c r="D2202" s="1">
        <v>42688</v>
      </c>
      <c r="F2202">
        <v>1</v>
      </c>
      <c r="G2202">
        <v>7262</v>
      </c>
      <c r="H2202" t="s">
        <v>198</v>
      </c>
      <c r="J2202" t="s">
        <v>14</v>
      </c>
      <c r="K2202">
        <v>52</v>
      </c>
      <c r="L2202" t="s">
        <v>15</v>
      </c>
    </row>
    <row r="2203" spans="1:12">
      <c r="A2203" t="e">
        <f ca="1">E00251532812721</f>
        <v>#NAME?</v>
      </c>
      <c r="B2203">
        <v>7505</v>
      </c>
      <c r="C2203" t="s">
        <v>209</v>
      </c>
      <c r="D2203" s="1">
        <v>42773</v>
      </c>
      <c r="F2203">
        <v>5</v>
      </c>
      <c r="G2203">
        <v>2449</v>
      </c>
      <c r="H2203" t="s">
        <v>53</v>
      </c>
      <c r="J2203" t="s">
        <v>14</v>
      </c>
      <c r="K2203">
        <v>61</v>
      </c>
      <c r="L2203" t="s">
        <v>15</v>
      </c>
    </row>
    <row r="2204" spans="1:12">
      <c r="A2204" t="e">
        <f ca="1">E00251532812721</f>
        <v>#NAME?</v>
      </c>
      <c r="B2204">
        <v>7505</v>
      </c>
      <c r="C2204" t="s">
        <v>209</v>
      </c>
      <c r="D2204" s="1">
        <v>42859</v>
      </c>
      <c r="F2204">
        <v>1</v>
      </c>
      <c r="G2204">
        <v>3051</v>
      </c>
      <c r="H2204" t="s">
        <v>13</v>
      </c>
      <c r="J2204" t="s">
        <v>14</v>
      </c>
      <c r="K2204">
        <v>62</v>
      </c>
      <c r="L2204" t="s">
        <v>15</v>
      </c>
    </row>
    <row r="2205" spans="1:12">
      <c r="A2205" t="e">
        <f ca="1">E00251532254321</f>
        <v>#NAME?</v>
      </c>
      <c r="B2205">
        <v>485</v>
      </c>
      <c r="C2205" t="s">
        <v>241</v>
      </c>
      <c r="D2205" s="1">
        <v>42864</v>
      </c>
      <c r="F2205">
        <v>2</v>
      </c>
      <c r="G2205">
        <v>78900</v>
      </c>
      <c r="H2205" t="s">
        <v>79</v>
      </c>
      <c r="J2205" t="s">
        <v>14</v>
      </c>
      <c r="K2205">
        <v>52</v>
      </c>
      <c r="L2205" t="s">
        <v>22</v>
      </c>
    </row>
    <row r="2206" spans="1:12">
      <c r="A2206" t="e">
        <f ca="1">E00251532812721</f>
        <v>#NAME?</v>
      </c>
      <c r="B2206">
        <v>7505</v>
      </c>
      <c r="C2206" t="s">
        <v>209</v>
      </c>
      <c r="D2206" s="1">
        <v>42816</v>
      </c>
      <c r="F2206">
        <v>3</v>
      </c>
      <c r="G2206">
        <v>2449</v>
      </c>
      <c r="H2206" t="s">
        <v>53</v>
      </c>
      <c r="J2206" t="s">
        <v>14</v>
      </c>
      <c r="K2206">
        <v>62</v>
      </c>
      <c r="L2206" t="s">
        <v>15</v>
      </c>
    </row>
    <row r="2207" spans="1:12">
      <c r="A2207" t="e">
        <f ca="1">E00251532812721</f>
        <v>#NAME?</v>
      </c>
      <c r="B2207">
        <v>7505</v>
      </c>
      <c r="C2207" t="s">
        <v>209</v>
      </c>
      <c r="D2207" s="1">
        <v>42822</v>
      </c>
      <c r="F2207">
        <v>4</v>
      </c>
      <c r="G2207">
        <v>60090</v>
      </c>
      <c r="H2207" t="s">
        <v>181</v>
      </c>
      <c r="J2207" t="s">
        <v>14</v>
      </c>
      <c r="K2207">
        <v>62</v>
      </c>
      <c r="L2207" t="s">
        <v>15</v>
      </c>
    </row>
    <row r="2208" spans="1:12">
      <c r="A2208" t="e">
        <f ca="1">E00251532812721</f>
        <v>#NAME?</v>
      </c>
      <c r="B2208">
        <v>7505</v>
      </c>
      <c r="C2208" t="s">
        <v>209</v>
      </c>
      <c r="D2208" s="1">
        <v>42852</v>
      </c>
      <c r="F2208">
        <v>1</v>
      </c>
      <c r="G2208">
        <v>496</v>
      </c>
      <c r="H2208" t="s">
        <v>190</v>
      </c>
      <c r="J2208" t="s">
        <v>14</v>
      </c>
      <c r="K2208">
        <v>62</v>
      </c>
      <c r="L2208" t="s">
        <v>15</v>
      </c>
    </row>
    <row r="2209" spans="1:12">
      <c r="A2209" t="e">
        <f ca="1">E00251532254321</f>
        <v>#NAME?</v>
      </c>
      <c r="B2209">
        <v>485</v>
      </c>
      <c r="C2209" t="s">
        <v>241</v>
      </c>
      <c r="D2209" s="1">
        <v>42720</v>
      </c>
      <c r="F2209">
        <v>4</v>
      </c>
      <c r="G2209">
        <v>2724</v>
      </c>
      <c r="H2209" t="s">
        <v>73</v>
      </c>
      <c r="J2209" t="s">
        <v>14</v>
      </c>
      <c r="K2209">
        <v>52</v>
      </c>
      <c r="L2209" t="s">
        <v>15</v>
      </c>
    </row>
    <row r="2210" spans="1:12">
      <c r="A2210" t="e">
        <f ca="1">E00251532254321</f>
        <v>#NAME?</v>
      </c>
      <c r="B2210">
        <v>485</v>
      </c>
      <c r="C2210" t="s">
        <v>241</v>
      </c>
      <c r="D2210" s="1">
        <v>42944</v>
      </c>
      <c r="F2210">
        <v>3</v>
      </c>
      <c r="G2210">
        <v>25000</v>
      </c>
      <c r="H2210" t="s">
        <v>178</v>
      </c>
      <c r="J2210" t="s">
        <v>14</v>
      </c>
      <c r="K2210">
        <v>53</v>
      </c>
      <c r="L2210" t="s">
        <v>15</v>
      </c>
    </row>
    <row r="2211" spans="1:12">
      <c r="A2211" t="e">
        <f ca="1">E00251532254321</f>
        <v>#NAME?</v>
      </c>
      <c r="B2211">
        <v>485</v>
      </c>
      <c r="C2211" t="s">
        <v>241</v>
      </c>
      <c r="D2211" s="1">
        <v>42985</v>
      </c>
      <c r="F2211">
        <v>2</v>
      </c>
      <c r="G2211">
        <v>25000</v>
      </c>
      <c r="H2211" t="s">
        <v>178</v>
      </c>
      <c r="J2211" t="s">
        <v>14</v>
      </c>
      <c r="K2211">
        <v>53</v>
      </c>
      <c r="L2211" t="s">
        <v>15</v>
      </c>
    </row>
    <row r="2212" spans="1:12">
      <c r="A2212" t="e">
        <f ca="1">E00251429661021</f>
        <v>#NAME?</v>
      </c>
      <c r="B2212">
        <v>199</v>
      </c>
      <c r="C2212" t="s">
        <v>681</v>
      </c>
      <c r="D2212" s="1">
        <v>41967</v>
      </c>
      <c r="F2212">
        <v>1</v>
      </c>
      <c r="G2212">
        <v>7999</v>
      </c>
      <c r="H2212" t="s">
        <v>80</v>
      </c>
      <c r="J2212" t="s">
        <v>14</v>
      </c>
      <c r="K2212">
        <v>58</v>
      </c>
      <c r="L2212" t="s">
        <v>15</v>
      </c>
    </row>
    <row r="2213" spans="1:12">
      <c r="A2213" t="e">
        <f ca="1">E00251532812721</f>
        <v>#NAME?</v>
      </c>
      <c r="B2213">
        <v>7505</v>
      </c>
      <c r="C2213" t="s">
        <v>209</v>
      </c>
      <c r="D2213" s="1">
        <v>42859</v>
      </c>
      <c r="F2213">
        <v>4</v>
      </c>
      <c r="G2213">
        <v>60090</v>
      </c>
      <c r="H2213" t="s">
        <v>181</v>
      </c>
      <c r="J2213" t="s">
        <v>14</v>
      </c>
      <c r="K2213">
        <v>62</v>
      </c>
      <c r="L2213" t="s">
        <v>15</v>
      </c>
    </row>
    <row r="2214" spans="1:12">
      <c r="A2214" t="e">
        <f ca="1">E00251532812721</f>
        <v>#NAME?</v>
      </c>
      <c r="B2214">
        <v>7505</v>
      </c>
      <c r="C2214" t="s">
        <v>209</v>
      </c>
      <c r="D2214" s="1">
        <v>42011</v>
      </c>
      <c r="F2214">
        <v>1</v>
      </c>
      <c r="G2214">
        <v>496</v>
      </c>
      <c r="H2214" t="s">
        <v>190</v>
      </c>
      <c r="J2214" t="s">
        <v>14</v>
      </c>
      <c r="K2214">
        <v>59</v>
      </c>
      <c r="L2214" t="s">
        <v>15</v>
      </c>
    </row>
    <row r="2215" spans="1:12">
      <c r="A2215" t="e">
        <f ca="1">E00251532254321</f>
        <v>#NAME?</v>
      </c>
      <c r="B2215">
        <v>485</v>
      </c>
      <c r="C2215" t="s">
        <v>241</v>
      </c>
      <c r="D2215" s="1">
        <v>43012</v>
      </c>
      <c r="F2215">
        <v>6</v>
      </c>
      <c r="G2215">
        <v>6253</v>
      </c>
      <c r="H2215" t="s">
        <v>292</v>
      </c>
      <c r="J2215" t="s">
        <v>14</v>
      </c>
      <c r="K2215">
        <v>53</v>
      </c>
      <c r="L2215" t="s">
        <v>15</v>
      </c>
    </row>
    <row r="2216" spans="1:12">
      <c r="A2216" t="e">
        <f ca="1">E00251429661021</f>
        <v>#NAME?</v>
      </c>
      <c r="B2216">
        <v>199</v>
      </c>
      <c r="C2216" t="s">
        <v>681</v>
      </c>
      <c r="D2216" s="1">
        <v>42403</v>
      </c>
      <c r="F2216">
        <v>1</v>
      </c>
      <c r="G2216">
        <v>3659</v>
      </c>
      <c r="H2216" t="s">
        <v>132</v>
      </c>
      <c r="J2216" t="s">
        <v>14</v>
      </c>
      <c r="K2216">
        <v>59</v>
      </c>
      <c r="L2216" t="s">
        <v>15</v>
      </c>
    </row>
    <row r="2217" spans="1:12">
      <c r="A2217" t="e">
        <f ca="1">E00251517759721</f>
        <v>#NAME?</v>
      </c>
      <c r="B2217">
        <v>105</v>
      </c>
      <c r="C2217" t="s">
        <v>682</v>
      </c>
      <c r="D2217" s="1">
        <v>41400</v>
      </c>
      <c r="F2217">
        <v>2</v>
      </c>
      <c r="G2217">
        <v>37621</v>
      </c>
      <c r="H2217" t="s">
        <v>683</v>
      </c>
      <c r="J2217" t="s">
        <v>14</v>
      </c>
      <c r="K2217">
        <v>56</v>
      </c>
      <c r="L2217" t="s">
        <v>15</v>
      </c>
    </row>
    <row r="2218" spans="1:12">
      <c r="A2218" t="e">
        <f ca="1">E00251517759721</f>
        <v>#NAME?</v>
      </c>
      <c r="B2218">
        <v>105</v>
      </c>
      <c r="C2218" t="s">
        <v>682</v>
      </c>
      <c r="D2218" s="1">
        <v>41407</v>
      </c>
      <c r="F2218">
        <v>2</v>
      </c>
      <c r="G2218">
        <v>4019</v>
      </c>
      <c r="H2218" t="s">
        <v>26</v>
      </c>
      <c r="J2218" t="s">
        <v>14</v>
      </c>
      <c r="K2218">
        <v>56</v>
      </c>
      <c r="L2218" t="s">
        <v>15</v>
      </c>
    </row>
    <row r="2219" spans="1:12">
      <c r="A2219" t="e">
        <f ca="1">E00251532254321</f>
        <v>#NAME?</v>
      </c>
      <c r="B2219">
        <v>481</v>
      </c>
      <c r="C2219" t="s">
        <v>402</v>
      </c>
      <c r="D2219" s="1">
        <v>42539</v>
      </c>
      <c r="F2219">
        <v>6</v>
      </c>
      <c r="G2219">
        <v>7820</v>
      </c>
      <c r="H2219" t="s">
        <v>233</v>
      </c>
      <c r="J2219" t="s">
        <v>14</v>
      </c>
      <c r="K2219">
        <v>52</v>
      </c>
      <c r="L2219" t="s">
        <v>22</v>
      </c>
    </row>
    <row r="2220" spans="1:12">
      <c r="A2220" t="e">
        <f ca="1">E00251532254321</f>
        <v>#NAME?</v>
      </c>
      <c r="B2220">
        <v>485</v>
      </c>
      <c r="C2220" t="s">
        <v>241</v>
      </c>
      <c r="D2220" s="1">
        <v>41338</v>
      </c>
      <c r="F2220">
        <v>5</v>
      </c>
      <c r="G2220">
        <v>6929</v>
      </c>
      <c r="H2220" t="s">
        <v>36</v>
      </c>
      <c r="J2220" t="s">
        <v>14</v>
      </c>
      <c r="K2220">
        <v>48</v>
      </c>
      <c r="L2220" t="s">
        <v>15</v>
      </c>
    </row>
    <row r="2221" spans="1:12">
      <c r="A2221" t="e">
        <f ca="1">E00251532254321</f>
        <v>#NAME?</v>
      </c>
      <c r="B2221">
        <v>485</v>
      </c>
      <c r="C2221" t="s">
        <v>241</v>
      </c>
      <c r="D2221" s="1">
        <v>41779</v>
      </c>
      <c r="F2221">
        <v>2</v>
      </c>
      <c r="G2221">
        <v>30000</v>
      </c>
      <c r="H2221" t="s">
        <v>144</v>
      </c>
      <c r="J2221" t="s">
        <v>14</v>
      </c>
      <c r="K2221">
        <v>50</v>
      </c>
      <c r="L2221" t="s">
        <v>15</v>
      </c>
    </row>
    <row r="2222" spans="1:12">
      <c r="A2222" t="e">
        <f ca="1">E00251532254321</f>
        <v>#NAME?</v>
      </c>
      <c r="B2222">
        <v>481</v>
      </c>
      <c r="C2222" t="s">
        <v>402</v>
      </c>
      <c r="D2222" s="1">
        <v>42940</v>
      </c>
      <c r="F2222">
        <v>3</v>
      </c>
      <c r="G2222">
        <v>2724</v>
      </c>
      <c r="H2222" t="s">
        <v>73</v>
      </c>
      <c r="J2222" t="s">
        <v>14</v>
      </c>
      <c r="K2222">
        <v>53</v>
      </c>
      <c r="L2222" t="s">
        <v>15</v>
      </c>
    </row>
    <row r="2223" spans="1:12">
      <c r="A2223" t="e">
        <f ca="1">E00251532254321</f>
        <v>#NAME?</v>
      </c>
      <c r="B2223">
        <v>481</v>
      </c>
      <c r="C2223" t="s">
        <v>402</v>
      </c>
      <c r="D2223" s="1">
        <v>42999</v>
      </c>
      <c r="F2223">
        <v>1</v>
      </c>
      <c r="G2223">
        <v>25000</v>
      </c>
      <c r="H2223" t="s">
        <v>178</v>
      </c>
      <c r="J2223" t="s">
        <v>14</v>
      </c>
      <c r="K2223">
        <v>53</v>
      </c>
      <c r="L2223" t="s">
        <v>15</v>
      </c>
    </row>
    <row r="2224" spans="1:12">
      <c r="A2224" t="e">
        <f ca="1">E00251532812721</f>
        <v>#NAME?</v>
      </c>
      <c r="B2224">
        <v>502</v>
      </c>
      <c r="C2224" t="s">
        <v>172</v>
      </c>
      <c r="D2224" s="1">
        <v>40974</v>
      </c>
      <c r="F2224">
        <v>3</v>
      </c>
      <c r="G2224">
        <v>4556</v>
      </c>
      <c r="H2224" t="s">
        <v>121</v>
      </c>
      <c r="J2224" t="s">
        <v>14</v>
      </c>
      <c r="K2224">
        <v>57</v>
      </c>
      <c r="L2224" t="s">
        <v>15</v>
      </c>
    </row>
    <row r="2225" spans="1:12">
      <c r="A2225" t="e">
        <f ca="1">E00251532254321</f>
        <v>#NAME?</v>
      </c>
      <c r="B2225">
        <v>485</v>
      </c>
      <c r="C2225" t="s">
        <v>241</v>
      </c>
      <c r="D2225" s="1">
        <v>42307</v>
      </c>
      <c r="F2225">
        <v>3</v>
      </c>
      <c r="G2225">
        <v>2724</v>
      </c>
      <c r="H2225" t="s">
        <v>73</v>
      </c>
      <c r="J2225" t="s">
        <v>14</v>
      </c>
      <c r="K2225">
        <v>51</v>
      </c>
      <c r="L2225" t="s">
        <v>15</v>
      </c>
    </row>
    <row r="2226" spans="1:12">
      <c r="A2226" t="e">
        <f ca="1">E00251532812721</f>
        <v>#NAME?</v>
      </c>
      <c r="B2226">
        <v>7505</v>
      </c>
      <c r="C2226" t="s">
        <v>209</v>
      </c>
      <c r="D2226" s="1">
        <v>42773</v>
      </c>
      <c r="F2226">
        <v>2</v>
      </c>
      <c r="G2226">
        <v>3659</v>
      </c>
      <c r="H2226" t="s">
        <v>132</v>
      </c>
      <c r="J2226" t="s">
        <v>14</v>
      </c>
      <c r="K2226">
        <v>61</v>
      </c>
      <c r="L2226" t="s">
        <v>15</v>
      </c>
    </row>
    <row r="2227" spans="1:12">
      <c r="A2227" t="e">
        <f ca="1">E00251532812721</f>
        <v>#NAME?</v>
      </c>
      <c r="B2227">
        <v>7505</v>
      </c>
      <c r="C2227" t="s">
        <v>209</v>
      </c>
      <c r="D2227" s="1">
        <v>42859</v>
      </c>
      <c r="F2227">
        <v>3</v>
      </c>
      <c r="G2227">
        <v>496</v>
      </c>
      <c r="H2227" t="s">
        <v>190</v>
      </c>
      <c r="J2227" t="s">
        <v>14</v>
      </c>
      <c r="K2227">
        <v>62</v>
      </c>
      <c r="L2227" t="s">
        <v>15</v>
      </c>
    </row>
    <row r="2228" spans="1:12">
      <c r="A2228" t="e">
        <f ca="1">E00251532254321</f>
        <v>#NAME?</v>
      </c>
      <c r="B2228">
        <v>485</v>
      </c>
      <c r="C2228" t="s">
        <v>241</v>
      </c>
      <c r="D2228" s="1">
        <v>42404</v>
      </c>
      <c r="F2228">
        <v>2</v>
      </c>
      <c r="G2228">
        <v>3829</v>
      </c>
      <c r="H2228" t="s">
        <v>419</v>
      </c>
      <c r="J2228" t="s">
        <v>14</v>
      </c>
      <c r="K2228">
        <v>51</v>
      </c>
      <c r="L2228" t="s">
        <v>15</v>
      </c>
    </row>
    <row r="2229" spans="1:12">
      <c r="A2229" t="e">
        <f t="shared" ref="A2229:A2235" ca="1" si="22">E00251432151321</f>
        <v>#NAME?</v>
      </c>
      <c r="B2229">
        <v>494</v>
      </c>
      <c r="C2229" t="s">
        <v>63</v>
      </c>
      <c r="D2229" s="1">
        <v>42031</v>
      </c>
      <c r="F2229">
        <v>3</v>
      </c>
      <c r="G2229">
        <v>30983</v>
      </c>
      <c r="H2229" t="s">
        <v>325</v>
      </c>
      <c r="J2229" t="s">
        <v>14</v>
      </c>
      <c r="K2229">
        <v>47</v>
      </c>
      <c r="L2229" t="s">
        <v>15</v>
      </c>
    </row>
    <row r="2230" spans="1:12">
      <c r="A2230" t="e">
        <f t="shared" ca="1" si="22"/>
        <v>#NAME?</v>
      </c>
      <c r="B2230">
        <v>494</v>
      </c>
      <c r="C2230" t="s">
        <v>63</v>
      </c>
      <c r="D2230" s="1">
        <v>42115</v>
      </c>
      <c r="F2230">
        <v>5</v>
      </c>
      <c r="G2230">
        <v>4019</v>
      </c>
      <c r="H2230" t="s">
        <v>26</v>
      </c>
      <c r="J2230" t="s">
        <v>14</v>
      </c>
      <c r="K2230">
        <v>47</v>
      </c>
      <c r="L2230" t="s">
        <v>15</v>
      </c>
    </row>
    <row r="2231" spans="1:12">
      <c r="A2231" t="e">
        <f t="shared" ca="1" si="22"/>
        <v>#NAME?</v>
      </c>
      <c r="B2231">
        <v>494</v>
      </c>
      <c r="C2231" t="s">
        <v>63</v>
      </c>
      <c r="D2231" s="1">
        <v>42564</v>
      </c>
      <c r="F2231">
        <v>4</v>
      </c>
      <c r="G2231">
        <v>2809</v>
      </c>
      <c r="H2231" t="s">
        <v>90</v>
      </c>
      <c r="J2231" t="s">
        <v>14</v>
      </c>
      <c r="K2231">
        <v>48</v>
      </c>
      <c r="L2231" t="s">
        <v>15</v>
      </c>
    </row>
    <row r="2232" spans="1:12">
      <c r="A2232" t="e">
        <f t="shared" ca="1" si="22"/>
        <v>#NAME?</v>
      </c>
      <c r="B2232">
        <v>494</v>
      </c>
      <c r="C2232" t="s">
        <v>63</v>
      </c>
      <c r="D2232" s="1">
        <v>41940</v>
      </c>
      <c r="F2232">
        <v>1</v>
      </c>
      <c r="G2232">
        <v>2811</v>
      </c>
      <c r="H2232" t="s">
        <v>603</v>
      </c>
      <c r="J2232" t="s">
        <v>14</v>
      </c>
      <c r="K2232">
        <v>47</v>
      </c>
      <c r="L2232" t="s">
        <v>15</v>
      </c>
    </row>
    <row r="2233" spans="1:12">
      <c r="A2233" t="e">
        <f t="shared" ca="1" si="22"/>
        <v>#NAME?</v>
      </c>
      <c r="B2233">
        <v>494</v>
      </c>
      <c r="C2233" t="s">
        <v>63</v>
      </c>
      <c r="D2233" s="1">
        <v>42087</v>
      </c>
      <c r="F2233">
        <v>1</v>
      </c>
      <c r="G2233">
        <v>2729</v>
      </c>
      <c r="H2233" t="s">
        <v>115</v>
      </c>
      <c r="J2233" t="s">
        <v>14</v>
      </c>
      <c r="K2233">
        <v>47</v>
      </c>
      <c r="L2233" t="s">
        <v>15</v>
      </c>
    </row>
    <row r="2234" spans="1:12">
      <c r="A2234" t="e">
        <f t="shared" ca="1" si="22"/>
        <v>#NAME?</v>
      </c>
      <c r="B2234">
        <v>494</v>
      </c>
      <c r="C2234" t="s">
        <v>63</v>
      </c>
      <c r="D2234" s="1">
        <v>42717</v>
      </c>
      <c r="F2234">
        <v>2</v>
      </c>
      <c r="G2234">
        <v>7262</v>
      </c>
      <c r="H2234" t="s">
        <v>198</v>
      </c>
      <c r="J2234" t="s">
        <v>14</v>
      </c>
      <c r="K2234">
        <v>49</v>
      </c>
      <c r="L2234" t="s">
        <v>15</v>
      </c>
    </row>
    <row r="2235" spans="1:12">
      <c r="A2235" t="e">
        <f t="shared" ca="1" si="22"/>
        <v>#NAME?</v>
      </c>
      <c r="B2235">
        <v>494</v>
      </c>
      <c r="C2235" t="s">
        <v>63</v>
      </c>
      <c r="D2235" s="1">
        <v>42871</v>
      </c>
      <c r="F2235">
        <v>3</v>
      </c>
      <c r="G2235">
        <v>4019</v>
      </c>
      <c r="H2235" t="s">
        <v>26</v>
      </c>
      <c r="J2235" t="s">
        <v>14</v>
      </c>
      <c r="K2235">
        <v>49</v>
      </c>
      <c r="L2235" t="s">
        <v>15</v>
      </c>
    </row>
    <row r="2236" spans="1:12">
      <c r="A2236" t="e">
        <f ca="1">E00251429162821</f>
        <v>#NAME?</v>
      </c>
      <c r="B2236">
        <v>4893</v>
      </c>
      <c r="C2236" t="s">
        <v>426</v>
      </c>
      <c r="D2236" s="1">
        <v>41758</v>
      </c>
      <c r="F2236">
        <v>2</v>
      </c>
      <c r="G2236">
        <v>8290</v>
      </c>
      <c r="H2236" t="s">
        <v>563</v>
      </c>
      <c r="I2236" t="s">
        <v>148</v>
      </c>
      <c r="J2236" t="s">
        <v>57</v>
      </c>
      <c r="K2236">
        <v>43</v>
      </c>
      <c r="L2236" t="s">
        <v>15</v>
      </c>
    </row>
    <row r="2237" spans="1:12">
      <c r="A2237" t="e">
        <f ca="1">E00251715551121</f>
        <v>#NAME?</v>
      </c>
      <c r="B2237">
        <v>62</v>
      </c>
      <c r="C2237" t="s">
        <v>20</v>
      </c>
      <c r="D2237" s="1">
        <v>41590</v>
      </c>
      <c r="F2237">
        <v>1</v>
      </c>
      <c r="G2237">
        <v>30593</v>
      </c>
      <c r="H2237" t="s">
        <v>684</v>
      </c>
      <c r="J2237" t="s">
        <v>14</v>
      </c>
      <c r="K2237">
        <v>43</v>
      </c>
      <c r="L2237" t="s">
        <v>15</v>
      </c>
    </row>
    <row r="2238" spans="1:12">
      <c r="A2238" t="e">
        <f ca="1">E00251715551121</f>
        <v>#NAME?</v>
      </c>
      <c r="B2238">
        <v>62</v>
      </c>
      <c r="C2238" t="s">
        <v>20</v>
      </c>
      <c r="D2238" s="1">
        <v>42661</v>
      </c>
      <c r="F2238">
        <v>1</v>
      </c>
      <c r="G2238">
        <v>7904</v>
      </c>
      <c r="H2238" t="s">
        <v>75</v>
      </c>
      <c r="J2238" t="s">
        <v>14</v>
      </c>
      <c r="K2238">
        <v>46</v>
      </c>
      <c r="L2238" t="s">
        <v>22</v>
      </c>
    </row>
    <row r="2239" spans="1:12">
      <c r="A2239" t="e">
        <f ca="1">E00251532254321</f>
        <v>#NAME?</v>
      </c>
      <c r="B2239">
        <v>485</v>
      </c>
      <c r="C2239" t="s">
        <v>241</v>
      </c>
      <c r="D2239" s="1">
        <v>42647</v>
      </c>
      <c r="F2239">
        <v>2</v>
      </c>
      <c r="G2239">
        <v>2724</v>
      </c>
      <c r="H2239" t="s">
        <v>73</v>
      </c>
      <c r="J2239" t="s">
        <v>14</v>
      </c>
      <c r="K2239">
        <v>52</v>
      </c>
      <c r="L2239" t="s">
        <v>15</v>
      </c>
    </row>
    <row r="2240" spans="1:12">
      <c r="A2240" t="e">
        <f ca="1">E00251532633521</f>
        <v>#NAME?</v>
      </c>
      <c r="B2240">
        <v>496</v>
      </c>
      <c r="C2240" t="s">
        <v>365</v>
      </c>
      <c r="D2240" s="1">
        <v>42458</v>
      </c>
      <c r="F2240">
        <v>1</v>
      </c>
      <c r="G2240">
        <v>72871</v>
      </c>
      <c r="H2240" t="s">
        <v>685</v>
      </c>
      <c r="J2240" t="s">
        <v>14</v>
      </c>
      <c r="K2240">
        <v>60</v>
      </c>
      <c r="L2240" t="s">
        <v>15</v>
      </c>
    </row>
    <row r="2241" spans="1:12">
      <c r="A2241" t="e">
        <f ca="1">E00251532254321</f>
        <v>#NAME?</v>
      </c>
      <c r="B2241">
        <v>485</v>
      </c>
      <c r="C2241" t="s">
        <v>241</v>
      </c>
      <c r="D2241" s="1">
        <v>42647</v>
      </c>
      <c r="F2241">
        <v>4</v>
      </c>
      <c r="G2241">
        <v>6253</v>
      </c>
      <c r="H2241" t="s">
        <v>292</v>
      </c>
      <c r="J2241" t="s">
        <v>14</v>
      </c>
      <c r="K2241">
        <v>52</v>
      </c>
      <c r="L2241" t="s">
        <v>15</v>
      </c>
    </row>
    <row r="2242" spans="1:12">
      <c r="A2242" t="e">
        <f ca="1">E00251532254321</f>
        <v>#NAME?</v>
      </c>
      <c r="B2242">
        <v>485</v>
      </c>
      <c r="C2242" t="s">
        <v>241</v>
      </c>
      <c r="D2242" s="1">
        <v>42551</v>
      </c>
      <c r="F2242">
        <v>3</v>
      </c>
      <c r="G2242">
        <v>2724</v>
      </c>
      <c r="H2242" t="s">
        <v>73</v>
      </c>
      <c r="J2242" t="s">
        <v>14</v>
      </c>
      <c r="K2242">
        <v>52</v>
      </c>
      <c r="L2242" t="s">
        <v>15</v>
      </c>
    </row>
    <row r="2243" spans="1:12">
      <c r="A2243" t="e">
        <f ca="1">E00251429326321</f>
        <v>#NAME?</v>
      </c>
      <c r="B2243">
        <v>291</v>
      </c>
      <c r="C2243" t="s">
        <v>160</v>
      </c>
      <c r="D2243" s="1">
        <v>42366</v>
      </c>
      <c r="F2243">
        <v>1</v>
      </c>
      <c r="G2243">
        <v>49390</v>
      </c>
      <c r="H2243" t="s">
        <v>59</v>
      </c>
      <c r="J2243" t="s">
        <v>14</v>
      </c>
      <c r="K2243">
        <v>49</v>
      </c>
      <c r="L2243" t="s">
        <v>15</v>
      </c>
    </row>
    <row r="2244" spans="1:12">
      <c r="A2244" t="e">
        <f ca="1">E00251429326321</f>
        <v>#NAME?</v>
      </c>
      <c r="B2244">
        <v>291</v>
      </c>
      <c r="C2244" t="s">
        <v>160</v>
      </c>
      <c r="D2244" s="1">
        <v>42577</v>
      </c>
      <c r="F2244">
        <v>2</v>
      </c>
      <c r="G2244">
        <v>49300</v>
      </c>
      <c r="H2244" t="s">
        <v>228</v>
      </c>
      <c r="J2244" t="s">
        <v>14</v>
      </c>
      <c r="K2244">
        <v>49</v>
      </c>
      <c r="L2244" t="s">
        <v>15</v>
      </c>
    </row>
    <row r="2245" spans="1:12">
      <c r="A2245" t="e">
        <f ca="1">E00251429326321</f>
        <v>#NAME?</v>
      </c>
      <c r="B2245">
        <v>291</v>
      </c>
      <c r="C2245" t="s">
        <v>160</v>
      </c>
      <c r="D2245" s="1">
        <v>42587</v>
      </c>
      <c r="F2245">
        <v>3</v>
      </c>
      <c r="G2245">
        <v>49390</v>
      </c>
      <c r="H2245" t="s">
        <v>59</v>
      </c>
      <c r="J2245" t="s">
        <v>14</v>
      </c>
      <c r="K2245">
        <v>49</v>
      </c>
      <c r="L2245" t="s">
        <v>15</v>
      </c>
    </row>
    <row r="2246" spans="1:12">
      <c r="A2246" t="e">
        <f ca="1">E00251429326321</f>
        <v>#NAME?</v>
      </c>
      <c r="B2246">
        <v>291</v>
      </c>
      <c r="C2246" t="s">
        <v>160</v>
      </c>
      <c r="D2246" s="1">
        <v>42797</v>
      </c>
      <c r="F2246">
        <v>1</v>
      </c>
      <c r="G2246">
        <v>7262</v>
      </c>
      <c r="H2246" t="s">
        <v>198</v>
      </c>
      <c r="J2246" t="s">
        <v>14</v>
      </c>
      <c r="K2246">
        <v>50</v>
      </c>
      <c r="L2246" t="s">
        <v>15</v>
      </c>
    </row>
    <row r="2247" spans="1:12">
      <c r="A2247" t="e">
        <f ca="1">E00251432151321</f>
        <v>#NAME?</v>
      </c>
      <c r="B2247">
        <v>494</v>
      </c>
      <c r="C2247" t="s">
        <v>63</v>
      </c>
      <c r="D2247" s="1">
        <v>42990</v>
      </c>
      <c r="F2247">
        <v>6</v>
      </c>
      <c r="G2247">
        <v>2809</v>
      </c>
      <c r="H2247" t="s">
        <v>90</v>
      </c>
      <c r="J2247" t="s">
        <v>14</v>
      </c>
      <c r="K2247">
        <v>49</v>
      </c>
      <c r="L2247" t="s">
        <v>15</v>
      </c>
    </row>
    <row r="2248" spans="1:12">
      <c r="A2248" t="e">
        <f ca="1">E00251432151321</f>
        <v>#NAME?</v>
      </c>
      <c r="B2248">
        <v>494</v>
      </c>
      <c r="C2248" t="s">
        <v>63</v>
      </c>
      <c r="D2248" s="1">
        <v>43049</v>
      </c>
      <c r="F2248">
        <v>1</v>
      </c>
      <c r="G2248">
        <v>2729</v>
      </c>
      <c r="H2248" t="s">
        <v>115</v>
      </c>
      <c r="J2248" t="s">
        <v>14</v>
      </c>
      <c r="K2248">
        <v>50</v>
      </c>
      <c r="L2248" t="s">
        <v>15</v>
      </c>
    </row>
    <row r="2249" spans="1:12">
      <c r="A2249" t="e">
        <f ca="1">E00251532254321</f>
        <v>#NAME?</v>
      </c>
      <c r="B2249">
        <v>485</v>
      </c>
      <c r="C2249" t="s">
        <v>241</v>
      </c>
      <c r="D2249" s="1">
        <v>42685</v>
      </c>
      <c r="F2249">
        <v>1</v>
      </c>
      <c r="G2249">
        <v>7262</v>
      </c>
      <c r="H2249" t="s">
        <v>198</v>
      </c>
      <c r="J2249" t="s">
        <v>14</v>
      </c>
      <c r="K2249">
        <v>52</v>
      </c>
      <c r="L2249" t="s">
        <v>15</v>
      </c>
    </row>
    <row r="2250" spans="1:12">
      <c r="A2250" t="e">
        <f ca="1">E00251432151321</f>
        <v>#NAME?</v>
      </c>
      <c r="B2250">
        <v>497</v>
      </c>
      <c r="C2250" t="s">
        <v>141</v>
      </c>
      <c r="D2250" s="1">
        <v>41846</v>
      </c>
      <c r="F2250">
        <v>2</v>
      </c>
      <c r="G2250">
        <v>7245</v>
      </c>
      <c r="H2250" t="s">
        <v>116</v>
      </c>
      <c r="J2250" t="s">
        <v>14</v>
      </c>
      <c r="K2250">
        <v>46</v>
      </c>
      <c r="L2250" t="s">
        <v>15</v>
      </c>
    </row>
    <row r="2251" spans="1:12">
      <c r="A2251" t="e">
        <f ca="1">E00251511139621</f>
        <v>#NAME?</v>
      </c>
      <c r="B2251">
        <v>28</v>
      </c>
      <c r="C2251" t="s">
        <v>153</v>
      </c>
      <c r="D2251" s="1">
        <v>41563</v>
      </c>
      <c r="F2251">
        <v>2</v>
      </c>
      <c r="G2251">
        <v>7862</v>
      </c>
      <c r="H2251" t="s">
        <v>27</v>
      </c>
      <c r="J2251" t="s">
        <v>14</v>
      </c>
      <c r="K2251">
        <v>53</v>
      </c>
      <c r="L2251" t="s">
        <v>22</v>
      </c>
    </row>
    <row r="2252" spans="1:12">
      <c r="A2252" t="e">
        <f ca="1">E00251432151321</f>
        <v>#NAME?</v>
      </c>
      <c r="B2252">
        <v>494</v>
      </c>
      <c r="C2252" t="s">
        <v>63</v>
      </c>
      <c r="D2252" s="1">
        <v>41271</v>
      </c>
      <c r="F2252">
        <v>1</v>
      </c>
      <c r="G2252">
        <v>2809</v>
      </c>
      <c r="H2252" t="s">
        <v>90</v>
      </c>
      <c r="J2252" t="s">
        <v>14</v>
      </c>
      <c r="K2252">
        <v>45</v>
      </c>
      <c r="L2252" t="s">
        <v>15</v>
      </c>
    </row>
    <row r="2253" spans="1:12">
      <c r="A2253" t="e">
        <f ca="1">E00251432151321</f>
        <v>#NAME?</v>
      </c>
      <c r="B2253">
        <v>494</v>
      </c>
      <c r="C2253" t="s">
        <v>63</v>
      </c>
      <c r="D2253" s="1">
        <v>41577</v>
      </c>
      <c r="F2253">
        <v>1</v>
      </c>
      <c r="G2253">
        <v>2809</v>
      </c>
      <c r="H2253" t="s">
        <v>90</v>
      </c>
      <c r="J2253" t="s">
        <v>14</v>
      </c>
      <c r="K2253">
        <v>46</v>
      </c>
      <c r="L2253" t="s">
        <v>15</v>
      </c>
    </row>
    <row r="2254" spans="1:12">
      <c r="A2254" t="e">
        <f ca="1">E00251511139621</f>
        <v>#NAME?</v>
      </c>
      <c r="B2254">
        <v>28</v>
      </c>
      <c r="C2254" t="s">
        <v>153</v>
      </c>
      <c r="D2254" s="1">
        <v>41744</v>
      </c>
      <c r="F2254">
        <v>3</v>
      </c>
      <c r="G2254">
        <v>4019</v>
      </c>
      <c r="H2254" t="s">
        <v>26</v>
      </c>
      <c r="J2254" t="s">
        <v>14</v>
      </c>
      <c r="K2254">
        <v>54</v>
      </c>
      <c r="L2254" t="s">
        <v>15</v>
      </c>
    </row>
    <row r="2255" spans="1:12">
      <c r="A2255" t="e">
        <f ca="1">E00251511139621</f>
        <v>#NAME?</v>
      </c>
      <c r="B2255">
        <v>28</v>
      </c>
      <c r="C2255" t="s">
        <v>153</v>
      </c>
      <c r="D2255" s="1">
        <v>41789</v>
      </c>
      <c r="F2255">
        <v>1</v>
      </c>
      <c r="G2255">
        <v>4019</v>
      </c>
      <c r="H2255" t="s">
        <v>26</v>
      </c>
      <c r="J2255" t="s">
        <v>14</v>
      </c>
      <c r="K2255">
        <v>54</v>
      </c>
      <c r="L2255" t="s">
        <v>15</v>
      </c>
    </row>
    <row r="2256" spans="1:12">
      <c r="A2256" t="e">
        <f ca="1">E00251432151321</f>
        <v>#NAME?</v>
      </c>
      <c r="B2256">
        <v>494</v>
      </c>
      <c r="C2256" t="s">
        <v>63</v>
      </c>
      <c r="D2256" s="1">
        <v>41911</v>
      </c>
      <c r="F2256">
        <v>2</v>
      </c>
      <c r="G2256">
        <v>4019</v>
      </c>
      <c r="H2256" t="s">
        <v>26</v>
      </c>
      <c r="J2256" t="s">
        <v>14</v>
      </c>
      <c r="K2256">
        <v>46</v>
      </c>
      <c r="L2256" t="s">
        <v>15</v>
      </c>
    </row>
    <row r="2257" spans="1:12">
      <c r="A2257" t="e">
        <f ca="1">E00251432151321</f>
        <v>#NAME?</v>
      </c>
      <c r="B2257">
        <v>494</v>
      </c>
      <c r="C2257" t="s">
        <v>63</v>
      </c>
      <c r="D2257" s="1">
        <v>41940</v>
      </c>
      <c r="F2257">
        <v>2</v>
      </c>
      <c r="G2257">
        <v>2809</v>
      </c>
      <c r="H2257" t="s">
        <v>90</v>
      </c>
      <c r="J2257" t="s">
        <v>14</v>
      </c>
      <c r="K2257">
        <v>47</v>
      </c>
      <c r="L2257" t="s">
        <v>15</v>
      </c>
    </row>
    <row r="2258" spans="1:12">
      <c r="A2258" t="e">
        <f ca="1">E00251432151321</f>
        <v>#NAME?</v>
      </c>
      <c r="B2258">
        <v>494</v>
      </c>
      <c r="C2258" t="s">
        <v>63</v>
      </c>
      <c r="D2258" s="1">
        <v>42347</v>
      </c>
      <c r="F2258">
        <v>3</v>
      </c>
      <c r="G2258">
        <v>4019</v>
      </c>
      <c r="H2258" t="s">
        <v>26</v>
      </c>
      <c r="J2258" t="s">
        <v>14</v>
      </c>
      <c r="K2258">
        <v>48</v>
      </c>
      <c r="L2258" t="s">
        <v>15</v>
      </c>
    </row>
    <row r="2259" spans="1:12">
      <c r="A2259" t="e">
        <f ca="1">E00251432151321</f>
        <v>#NAME?</v>
      </c>
      <c r="B2259">
        <v>494</v>
      </c>
      <c r="C2259" t="s">
        <v>63</v>
      </c>
      <c r="D2259" s="1">
        <v>42374</v>
      </c>
      <c r="F2259">
        <v>3</v>
      </c>
      <c r="G2259">
        <v>4019</v>
      </c>
      <c r="H2259" t="s">
        <v>26</v>
      </c>
      <c r="J2259" t="s">
        <v>14</v>
      </c>
      <c r="K2259">
        <v>48</v>
      </c>
      <c r="L2259" t="s">
        <v>15</v>
      </c>
    </row>
    <row r="2260" spans="1:12">
      <c r="A2260" t="e">
        <f ca="1">E00251432151321</f>
        <v>#NAME?</v>
      </c>
      <c r="B2260">
        <v>494</v>
      </c>
      <c r="C2260" t="s">
        <v>63</v>
      </c>
      <c r="D2260" s="1">
        <v>41341</v>
      </c>
      <c r="F2260">
        <v>1</v>
      </c>
      <c r="G2260">
        <v>2809</v>
      </c>
      <c r="H2260" t="s">
        <v>90</v>
      </c>
      <c r="J2260" t="s">
        <v>14</v>
      </c>
      <c r="K2260">
        <v>45</v>
      </c>
      <c r="L2260" t="s">
        <v>15</v>
      </c>
    </row>
    <row r="2261" spans="1:12">
      <c r="A2261" t="e">
        <f ca="1">E00251514279221</f>
        <v>#NAME?</v>
      </c>
      <c r="B2261">
        <v>491</v>
      </c>
      <c r="C2261" t="s">
        <v>567</v>
      </c>
      <c r="D2261" s="1">
        <v>42647</v>
      </c>
      <c r="F2261">
        <v>1</v>
      </c>
      <c r="G2261">
        <v>30000</v>
      </c>
      <c r="H2261" t="s">
        <v>144</v>
      </c>
      <c r="J2261" t="s">
        <v>14</v>
      </c>
      <c r="K2261">
        <v>45</v>
      </c>
      <c r="L2261" t="s">
        <v>15</v>
      </c>
    </row>
    <row r="2262" spans="1:12">
      <c r="A2262" t="e">
        <f ca="1">E00251514279221</f>
        <v>#NAME?</v>
      </c>
      <c r="B2262">
        <v>772</v>
      </c>
      <c r="C2262" t="s">
        <v>170</v>
      </c>
      <c r="D2262" s="1">
        <v>43077</v>
      </c>
      <c r="E2262">
        <v>8</v>
      </c>
      <c r="F2262">
        <v>5</v>
      </c>
      <c r="G2262">
        <v>3071</v>
      </c>
      <c r="H2262" t="s">
        <v>686</v>
      </c>
      <c r="J2262" t="s">
        <v>687</v>
      </c>
      <c r="K2262">
        <v>46</v>
      </c>
      <c r="L2262" t="s">
        <v>15</v>
      </c>
    </row>
    <row r="2263" spans="1:12">
      <c r="A2263" t="e">
        <f ca="1">E00251432151321</f>
        <v>#NAME?</v>
      </c>
      <c r="B2263">
        <v>494</v>
      </c>
      <c r="C2263" t="s">
        <v>63</v>
      </c>
      <c r="D2263" s="1">
        <v>42949</v>
      </c>
      <c r="F2263">
        <v>3</v>
      </c>
      <c r="G2263">
        <v>7291</v>
      </c>
      <c r="H2263" t="s">
        <v>163</v>
      </c>
      <c r="J2263" t="s">
        <v>14</v>
      </c>
      <c r="K2263">
        <v>49</v>
      </c>
      <c r="L2263" t="s">
        <v>15</v>
      </c>
    </row>
    <row r="2264" spans="1:12">
      <c r="A2264" t="e">
        <f ca="1">E00251432326121</f>
        <v>#NAME?</v>
      </c>
      <c r="B2264">
        <v>489</v>
      </c>
      <c r="C2264" t="s">
        <v>100</v>
      </c>
      <c r="D2264" s="1">
        <v>42429</v>
      </c>
      <c r="F2264">
        <v>2</v>
      </c>
      <c r="G2264">
        <v>4019</v>
      </c>
      <c r="H2264" t="s">
        <v>26</v>
      </c>
      <c r="J2264" t="s">
        <v>14</v>
      </c>
      <c r="K2264">
        <v>48</v>
      </c>
      <c r="L2264" t="s">
        <v>15</v>
      </c>
    </row>
    <row r="2265" spans="1:12">
      <c r="A2265" t="e">
        <f ca="1">E00251417960121</f>
        <v>#NAME?</v>
      </c>
      <c r="B2265">
        <v>50</v>
      </c>
      <c r="C2265" t="s">
        <v>512</v>
      </c>
      <c r="D2265" s="1">
        <v>41877</v>
      </c>
      <c r="F2265">
        <v>2</v>
      </c>
      <c r="G2265">
        <v>4019</v>
      </c>
      <c r="H2265" t="s">
        <v>26</v>
      </c>
      <c r="J2265" t="s">
        <v>14</v>
      </c>
      <c r="K2265">
        <v>63</v>
      </c>
      <c r="L2265" t="s">
        <v>15</v>
      </c>
    </row>
    <row r="2266" spans="1:12">
      <c r="A2266" t="e">
        <f ca="1">E00251716548221</f>
        <v>#NAME?</v>
      </c>
      <c r="B2266">
        <v>449</v>
      </c>
      <c r="C2266" t="s">
        <v>124</v>
      </c>
      <c r="D2266" s="1">
        <v>41710</v>
      </c>
      <c r="F2266">
        <v>3</v>
      </c>
      <c r="G2266">
        <v>4019</v>
      </c>
      <c r="H2266" t="s">
        <v>26</v>
      </c>
      <c r="J2266" t="s">
        <v>14</v>
      </c>
      <c r="K2266">
        <v>48</v>
      </c>
      <c r="L2266" t="s">
        <v>15</v>
      </c>
    </row>
    <row r="2267" spans="1:12">
      <c r="A2267" t="e">
        <f ca="1">E00251716548221</f>
        <v>#NAME?</v>
      </c>
      <c r="B2267">
        <v>449</v>
      </c>
      <c r="C2267" t="s">
        <v>124</v>
      </c>
      <c r="D2267" s="1">
        <v>41886</v>
      </c>
      <c r="F2267">
        <v>2</v>
      </c>
      <c r="G2267">
        <v>7873</v>
      </c>
      <c r="H2267" t="s">
        <v>103</v>
      </c>
      <c r="J2267" t="s">
        <v>14</v>
      </c>
      <c r="K2267">
        <v>49</v>
      </c>
      <c r="L2267" t="s">
        <v>22</v>
      </c>
    </row>
    <row r="2268" spans="1:12">
      <c r="A2268" t="e">
        <f ca="1">E00251510544921</f>
        <v>#NAME?</v>
      </c>
      <c r="B2268">
        <v>470</v>
      </c>
      <c r="C2268" t="s">
        <v>457</v>
      </c>
      <c r="D2268" s="1">
        <v>42702</v>
      </c>
      <c r="F2268">
        <v>1</v>
      </c>
      <c r="G2268">
        <v>3804</v>
      </c>
      <c r="H2268" t="s">
        <v>71</v>
      </c>
      <c r="J2268" t="s">
        <v>14</v>
      </c>
      <c r="K2268">
        <v>50</v>
      </c>
      <c r="L2268" t="s">
        <v>15</v>
      </c>
    </row>
    <row r="2269" spans="1:12">
      <c r="A2269" t="e">
        <f ca="1">E00251716548221</f>
        <v>#NAME?</v>
      </c>
      <c r="B2269">
        <v>449</v>
      </c>
      <c r="C2269" t="s">
        <v>124</v>
      </c>
      <c r="D2269" s="1">
        <v>42023</v>
      </c>
      <c r="F2269">
        <v>2</v>
      </c>
      <c r="G2269">
        <v>34461</v>
      </c>
      <c r="H2269" t="s">
        <v>688</v>
      </c>
      <c r="J2269" t="s">
        <v>14</v>
      </c>
      <c r="K2269">
        <v>49</v>
      </c>
      <c r="L2269" t="s">
        <v>15</v>
      </c>
    </row>
    <row r="2270" spans="1:12">
      <c r="A2270" t="e">
        <f ca="1">E00251716548221</f>
        <v>#NAME?</v>
      </c>
      <c r="B2270">
        <v>449</v>
      </c>
      <c r="C2270" t="s">
        <v>124</v>
      </c>
      <c r="D2270" s="1">
        <v>41894</v>
      </c>
      <c r="F2270">
        <v>4</v>
      </c>
      <c r="G2270">
        <v>7873</v>
      </c>
      <c r="H2270" t="s">
        <v>103</v>
      </c>
      <c r="J2270" t="s">
        <v>14</v>
      </c>
      <c r="K2270">
        <v>49</v>
      </c>
      <c r="L2270" t="s">
        <v>22</v>
      </c>
    </row>
    <row r="2271" spans="1:12">
      <c r="A2271" t="e">
        <f ca="1">E00251716548221</f>
        <v>#NAME?</v>
      </c>
      <c r="B2271">
        <v>449</v>
      </c>
      <c r="C2271" t="s">
        <v>124</v>
      </c>
      <c r="D2271" s="1">
        <v>42277</v>
      </c>
      <c r="F2271">
        <v>3</v>
      </c>
      <c r="G2271">
        <v>4019</v>
      </c>
      <c r="H2271" t="s">
        <v>26</v>
      </c>
      <c r="J2271" t="s">
        <v>14</v>
      </c>
      <c r="K2271">
        <v>50</v>
      </c>
      <c r="L2271" t="s">
        <v>15</v>
      </c>
    </row>
    <row r="2272" spans="1:12">
      <c r="A2272" t="e">
        <f ca="1">E00251716548221</f>
        <v>#NAME?</v>
      </c>
      <c r="B2272">
        <v>449</v>
      </c>
      <c r="C2272" t="s">
        <v>124</v>
      </c>
      <c r="D2272" s="1">
        <v>42866</v>
      </c>
      <c r="F2272">
        <v>1</v>
      </c>
      <c r="G2272">
        <v>7804</v>
      </c>
      <c r="H2272" t="s">
        <v>43</v>
      </c>
      <c r="J2272" t="s">
        <v>14</v>
      </c>
      <c r="K2272">
        <v>51</v>
      </c>
      <c r="L2272" t="s">
        <v>22</v>
      </c>
    </row>
    <row r="2273" spans="1:12">
      <c r="A2273" t="e">
        <f ca="1">E00251429389321</f>
        <v>#NAME?</v>
      </c>
      <c r="B2273">
        <v>274</v>
      </c>
      <c r="C2273" t="s">
        <v>506</v>
      </c>
      <c r="D2273" s="1">
        <v>42878</v>
      </c>
      <c r="F2273">
        <v>3</v>
      </c>
      <c r="G2273">
        <v>27800</v>
      </c>
      <c r="H2273" t="s">
        <v>145</v>
      </c>
      <c r="J2273" t="s">
        <v>14</v>
      </c>
      <c r="K2273">
        <v>56</v>
      </c>
      <c r="L2273" t="s">
        <v>15</v>
      </c>
    </row>
    <row r="2274" spans="1:12">
      <c r="A2274" t="e">
        <f ca="1">E00251716548221</f>
        <v>#NAME?</v>
      </c>
      <c r="B2274">
        <v>449</v>
      </c>
      <c r="C2274" t="s">
        <v>124</v>
      </c>
      <c r="D2274" s="1">
        <v>42440</v>
      </c>
      <c r="F2274">
        <v>2</v>
      </c>
      <c r="G2274">
        <v>4019</v>
      </c>
      <c r="H2274" t="s">
        <v>26</v>
      </c>
      <c r="J2274" t="s">
        <v>14</v>
      </c>
      <c r="K2274">
        <v>50</v>
      </c>
      <c r="L2274" t="s">
        <v>15</v>
      </c>
    </row>
    <row r="2275" spans="1:12">
      <c r="A2275" t="e">
        <f ca="1">E00251716548221</f>
        <v>#NAME?</v>
      </c>
      <c r="B2275">
        <v>449</v>
      </c>
      <c r="C2275" t="s">
        <v>124</v>
      </c>
      <c r="D2275" s="1">
        <v>42923</v>
      </c>
      <c r="F2275">
        <v>1</v>
      </c>
      <c r="G2275">
        <v>4139</v>
      </c>
      <c r="H2275" t="s">
        <v>300</v>
      </c>
      <c r="J2275" t="s">
        <v>14</v>
      </c>
      <c r="K2275">
        <v>51</v>
      </c>
      <c r="L2275" t="s">
        <v>15</v>
      </c>
    </row>
    <row r="2276" spans="1:12">
      <c r="A2276" t="e">
        <f ca="1">E00251716548221</f>
        <v>#NAME?</v>
      </c>
      <c r="B2276">
        <v>449</v>
      </c>
      <c r="C2276" t="s">
        <v>124</v>
      </c>
      <c r="D2276" s="1">
        <v>42942</v>
      </c>
      <c r="F2276">
        <v>5</v>
      </c>
      <c r="G2276">
        <v>34461</v>
      </c>
      <c r="H2276" t="s">
        <v>688</v>
      </c>
      <c r="J2276" t="s">
        <v>14</v>
      </c>
      <c r="K2276">
        <v>51</v>
      </c>
      <c r="L2276" t="s">
        <v>15</v>
      </c>
    </row>
    <row r="2277" spans="1:12">
      <c r="A2277" t="e">
        <f ca="1">E00251532633521</f>
        <v>#NAME?</v>
      </c>
      <c r="B2277">
        <v>493</v>
      </c>
      <c r="C2277" t="s">
        <v>376</v>
      </c>
      <c r="D2277" s="1">
        <v>42137</v>
      </c>
      <c r="F2277">
        <v>1</v>
      </c>
      <c r="G2277">
        <v>7175</v>
      </c>
      <c r="H2277" t="s">
        <v>689</v>
      </c>
      <c r="J2277" t="s">
        <v>14</v>
      </c>
      <c r="K2277">
        <v>59</v>
      </c>
      <c r="L2277" t="s">
        <v>15</v>
      </c>
    </row>
    <row r="2278" spans="1:12">
      <c r="A2278" t="e">
        <f ca="1">E00251417960121</f>
        <v>#NAME?</v>
      </c>
      <c r="B2278">
        <v>50</v>
      </c>
      <c r="C2278" t="s">
        <v>512</v>
      </c>
      <c r="D2278" s="1">
        <v>40941</v>
      </c>
      <c r="F2278">
        <v>1</v>
      </c>
      <c r="G2278">
        <v>7243</v>
      </c>
      <c r="H2278" t="s">
        <v>42</v>
      </c>
      <c r="J2278" t="s">
        <v>14</v>
      </c>
      <c r="K2278">
        <v>60</v>
      </c>
      <c r="L2278" t="s">
        <v>15</v>
      </c>
    </row>
    <row r="2279" spans="1:12">
      <c r="A2279" t="e">
        <f ca="1">E00251514279221</f>
        <v>#NAME?</v>
      </c>
      <c r="B2279">
        <v>491</v>
      </c>
      <c r="C2279" t="s">
        <v>567</v>
      </c>
      <c r="D2279" s="1">
        <v>42285</v>
      </c>
      <c r="F2279">
        <v>1</v>
      </c>
      <c r="G2279">
        <v>30390</v>
      </c>
      <c r="H2279" t="s">
        <v>313</v>
      </c>
      <c r="J2279" t="s">
        <v>14</v>
      </c>
      <c r="K2279">
        <v>44</v>
      </c>
      <c r="L2279" t="s">
        <v>15</v>
      </c>
    </row>
    <row r="2280" spans="1:12">
      <c r="A2280" t="e">
        <f ca="1">E00251716548221</f>
        <v>#NAME?</v>
      </c>
      <c r="B2280">
        <v>449</v>
      </c>
      <c r="C2280" t="s">
        <v>124</v>
      </c>
      <c r="D2280" s="1">
        <v>41082</v>
      </c>
      <c r="F2280">
        <v>1</v>
      </c>
      <c r="G2280">
        <v>4019</v>
      </c>
      <c r="H2280" t="s">
        <v>26</v>
      </c>
      <c r="J2280" t="s">
        <v>14</v>
      </c>
      <c r="K2280">
        <v>46</v>
      </c>
      <c r="L2280" t="s">
        <v>15</v>
      </c>
    </row>
    <row r="2281" spans="1:12">
      <c r="A2281" t="e">
        <f ca="1">E00251716548221</f>
        <v>#NAME?</v>
      </c>
      <c r="B2281">
        <v>449</v>
      </c>
      <c r="C2281" t="s">
        <v>124</v>
      </c>
      <c r="D2281" s="1">
        <v>42042</v>
      </c>
      <c r="F2281">
        <v>2</v>
      </c>
      <c r="G2281">
        <v>4019</v>
      </c>
      <c r="H2281" t="s">
        <v>26</v>
      </c>
      <c r="J2281" t="s">
        <v>14</v>
      </c>
      <c r="K2281">
        <v>49</v>
      </c>
      <c r="L2281" t="s">
        <v>15</v>
      </c>
    </row>
    <row r="2282" spans="1:12">
      <c r="A2282" t="e">
        <f ca="1">E00251514279221</f>
        <v>#NAME?</v>
      </c>
      <c r="B2282">
        <v>491</v>
      </c>
      <c r="C2282" t="s">
        <v>567</v>
      </c>
      <c r="D2282" s="1">
        <v>42776</v>
      </c>
      <c r="F2282">
        <v>3</v>
      </c>
      <c r="G2282">
        <v>30390</v>
      </c>
      <c r="H2282" t="s">
        <v>313</v>
      </c>
      <c r="J2282" t="s">
        <v>14</v>
      </c>
      <c r="K2282">
        <v>45</v>
      </c>
      <c r="L2282" t="s">
        <v>15</v>
      </c>
    </row>
    <row r="2283" spans="1:12">
      <c r="A2283" t="e">
        <f ca="1">E00251429396721</f>
        <v>#NAME?</v>
      </c>
      <c r="B2283">
        <v>695</v>
      </c>
      <c r="C2283" t="s">
        <v>257</v>
      </c>
      <c r="D2283" s="1">
        <v>41001</v>
      </c>
      <c r="F2283">
        <v>2</v>
      </c>
      <c r="G2283">
        <v>7243</v>
      </c>
      <c r="H2283" t="s">
        <v>42</v>
      </c>
      <c r="J2283" t="s">
        <v>14</v>
      </c>
      <c r="K2283">
        <v>52</v>
      </c>
      <c r="L2283" t="s">
        <v>15</v>
      </c>
    </row>
    <row r="2284" spans="1:12">
      <c r="A2284" t="e">
        <f ca="1">E00251615839321</f>
        <v>#NAME?</v>
      </c>
      <c r="B2284">
        <v>498</v>
      </c>
      <c r="C2284" t="s">
        <v>591</v>
      </c>
      <c r="D2284" s="1">
        <v>42129</v>
      </c>
      <c r="F2284">
        <v>1</v>
      </c>
      <c r="G2284">
        <v>3004</v>
      </c>
      <c r="H2284" t="s">
        <v>104</v>
      </c>
      <c r="J2284" t="s">
        <v>14</v>
      </c>
      <c r="K2284">
        <v>56</v>
      </c>
      <c r="L2284" t="s">
        <v>15</v>
      </c>
    </row>
    <row r="2285" spans="1:12">
      <c r="A2285" t="e">
        <f ca="1">E00251432326121</f>
        <v>#NAME?</v>
      </c>
      <c r="B2285">
        <v>489</v>
      </c>
      <c r="C2285" t="s">
        <v>100</v>
      </c>
      <c r="D2285" s="1">
        <v>41024</v>
      </c>
      <c r="F2285">
        <v>1</v>
      </c>
      <c r="G2285">
        <v>2169</v>
      </c>
      <c r="H2285" t="s">
        <v>40</v>
      </c>
      <c r="J2285" t="s">
        <v>14</v>
      </c>
      <c r="K2285">
        <v>45</v>
      </c>
      <c r="L2285" t="s">
        <v>15</v>
      </c>
    </row>
    <row r="2286" spans="1:12">
      <c r="A2286" t="e">
        <f ca="1">E00251429396721</f>
        <v>#NAME?</v>
      </c>
      <c r="B2286">
        <v>695</v>
      </c>
      <c r="C2286" t="s">
        <v>257</v>
      </c>
      <c r="D2286" s="1">
        <v>42035</v>
      </c>
      <c r="F2286">
        <v>3</v>
      </c>
      <c r="G2286">
        <v>7243</v>
      </c>
      <c r="H2286" t="s">
        <v>42</v>
      </c>
      <c r="J2286" t="s">
        <v>14</v>
      </c>
      <c r="K2286">
        <v>54</v>
      </c>
      <c r="L2286" t="s">
        <v>15</v>
      </c>
    </row>
    <row r="2287" spans="1:12">
      <c r="A2287" t="e">
        <f ca="1">E00251429396721</f>
        <v>#NAME?</v>
      </c>
      <c r="B2287">
        <v>695</v>
      </c>
      <c r="C2287" t="s">
        <v>257</v>
      </c>
      <c r="D2287" s="1">
        <v>42035</v>
      </c>
      <c r="F2287">
        <v>4</v>
      </c>
      <c r="G2287">
        <v>71509</v>
      </c>
      <c r="H2287" t="s">
        <v>369</v>
      </c>
      <c r="J2287" t="s">
        <v>14</v>
      </c>
      <c r="K2287">
        <v>54</v>
      </c>
      <c r="L2287" t="s">
        <v>15</v>
      </c>
    </row>
    <row r="2288" spans="1:12">
      <c r="A2288" t="e">
        <f ca="1">E00251429396721</f>
        <v>#NAME?</v>
      </c>
      <c r="B2288">
        <v>695</v>
      </c>
      <c r="C2288" t="s">
        <v>257</v>
      </c>
      <c r="D2288" s="1">
        <v>42209</v>
      </c>
      <c r="F2288">
        <v>6</v>
      </c>
      <c r="G2288">
        <v>73390</v>
      </c>
      <c r="H2288" t="s">
        <v>66</v>
      </c>
      <c r="J2288" t="s">
        <v>14</v>
      </c>
      <c r="K2288">
        <v>55</v>
      </c>
      <c r="L2288" t="s">
        <v>15</v>
      </c>
    </row>
    <row r="2289" spans="1:12">
      <c r="A2289" t="e">
        <f ca="1">E00251417960121</f>
        <v>#NAME?</v>
      </c>
      <c r="B2289">
        <v>50</v>
      </c>
      <c r="C2289" t="s">
        <v>512</v>
      </c>
      <c r="D2289" s="1">
        <v>41270</v>
      </c>
      <c r="F2289">
        <v>3</v>
      </c>
      <c r="G2289">
        <v>4019</v>
      </c>
      <c r="H2289" t="s">
        <v>26</v>
      </c>
      <c r="J2289" t="s">
        <v>14</v>
      </c>
      <c r="K2289">
        <v>61</v>
      </c>
      <c r="L2289" t="s">
        <v>15</v>
      </c>
    </row>
    <row r="2290" spans="1:12">
      <c r="A2290" t="e">
        <f ca="1">E00251417960121</f>
        <v>#NAME?</v>
      </c>
      <c r="B2290">
        <v>50</v>
      </c>
      <c r="C2290" t="s">
        <v>512</v>
      </c>
      <c r="D2290" s="1">
        <v>42257</v>
      </c>
      <c r="F2290">
        <v>2</v>
      </c>
      <c r="G2290">
        <v>25000</v>
      </c>
      <c r="H2290" t="s">
        <v>178</v>
      </c>
      <c r="J2290" t="s">
        <v>14</v>
      </c>
      <c r="K2290">
        <v>64</v>
      </c>
      <c r="L2290" t="s">
        <v>15</v>
      </c>
    </row>
    <row r="2291" spans="1:12">
      <c r="A2291" t="e">
        <f ca="1">E00251532633521</f>
        <v>#NAME?</v>
      </c>
      <c r="B2291">
        <v>493</v>
      </c>
      <c r="C2291" t="s">
        <v>376</v>
      </c>
      <c r="D2291" s="1">
        <v>40942</v>
      </c>
      <c r="F2291">
        <v>2</v>
      </c>
      <c r="G2291">
        <v>4019</v>
      </c>
      <c r="H2291" t="s">
        <v>26</v>
      </c>
      <c r="J2291" t="s">
        <v>14</v>
      </c>
      <c r="K2291">
        <v>55</v>
      </c>
      <c r="L2291" t="s">
        <v>15</v>
      </c>
    </row>
    <row r="2292" spans="1:12">
      <c r="A2292" t="e">
        <f ca="1">E00251514279221</f>
        <v>#NAME?</v>
      </c>
      <c r="B2292">
        <v>491</v>
      </c>
      <c r="C2292" t="s">
        <v>567</v>
      </c>
      <c r="D2292" s="1">
        <v>42881</v>
      </c>
      <c r="F2292">
        <v>1</v>
      </c>
      <c r="G2292">
        <v>2169</v>
      </c>
      <c r="H2292" t="s">
        <v>40</v>
      </c>
      <c r="J2292" t="s">
        <v>14</v>
      </c>
      <c r="K2292">
        <v>46</v>
      </c>
      <c r="L2292" t="s">
        <v>15</v>
      </c>
    </row>
    <row r="2293" spans="1:12">
      <c r="A2293" t="e">
        <f ca="1">E00251429389321</f>
        <v>#NAME?</v>
      </c>
      <c r="B2293">
        <v>274</v>
      </c>
      <c r="C2293" t="s">
        <v>506</v>
      </c>
      <c r="D2293" s="1">
        <v>41025</v>
      </c>
      <c r="F2293">
        <v>2</v>
      </c>
      <c r="G2293">
        <v>4019</v>
      </c>
      <c r="H2293" t="s">
        <v>26</v>
      </c>
      <c r="J2293" t="s">
        <v>14</v>
      </c>
      <c r="K2293">
        <v>51</v>
      </c>
      <c r="L2293" t="s">
        <v>15</v>
      </c>
    </row>
    <row r="2294" spans="1:12">
      <c r="A2294" t="e">
        <f ca="1">E00251429162821</f>
        <v>#NAME?</v>
      </c>
      <c r="B2294">
        <v>695</v>
      </c>
      <c r="C2294" t="s">
        <v>257</v>
      </c>
      <c r="D2294" s="1">
        <v>40975</v>
      </c>
      <c r="F2294">
        <v>1</v>
      </c>
      <c r="G2294">
        <v>7242</v>
      </c>
      <c r="H2294" t="s">
        <v>93</v>
      </c>
      <c r="J2294" t="s">
        <v>14</v>
      </c>
      <c r="K2294">
        <v>41</v>
      </c>
      <c r="L2294" t="s">
        <v>15</v>
      </c>
    </row>
    <row r="2295" spans="1:12">
      <c r="A2295" t="e">
        <f ca="1">E00251510544921</f>
        <v>#NAME?</v>
      </c>
      <c r="B2295">
        <v>470</v>
      </c>
      <c r="C2295" t="s">
        <v>457</v>
      </c>
      <c r="D2295" s="1">
        <v>42695</v>
      </c>
      <c r="F2295">
        <v>1</v>
      </c>
      <c r="G2295">
        <v>71596</v>
      </c>
      <c r="H2295" t="s">
        <v>505</v>
      </c>
      <c r="J2295" t="s">
        <v>14</v>
      </c>
      <c r="K2295">
        <v>50</v>
      </c>
      <c r="L2295" t="s">
        <v>15</v>
      </c>
    </row>
    <row r="2296" spans="1:12">
      <c r="A2296" t="e">
        <f ca="1">E00251716492321</f>
        <v>#NAME?</v>
      </c>
      <c r="B2296">
        <v>502</v>
      </c>
      <c r="C2296" t="s">
        <v>172</v>
      </c>
      <c r="D2296" s="1">
        <v>40959</v>
      </c>
      <c r="F2296">
        <v>1</v>
      </c>
      <c r="G2296">
        <v>4019</v>
      </c>
      <c r="H2296" t="s">
        <v>26</v>
      </c>
      <c r="J2296" t="s">
        <v>14</v>
      </c>
      <c r="K2296">
        <v>45</v>
      </c>
      <c r="L2296" t="s">
        <v>15</v>
      </c>
    </row>
    <row r="2297" spans="1:12">
      <c r="A2297" t="e">
        <f ca="1">E00251615839321</f>
        <v>#NAME?</v>
      </c>
      <c r="B2297">
        <v>498</v>
      </c>
      <c r="C2297" t="s">
        <v>591</v>
      </c>
      <c r="D2297" s="1">
        <v>41179</v>
      </c>
      <c r="F2297">
        <v>1</v>
      </c>
      <c r="G2297">
        <v>30748</v>
      </c>
      <c r="H2297" t="s">
        <v>50</v>
      </c>
      <c r="J2297" t="s">
        <v>14</v>
      </c>
      <c r="K2297">
        <v>54</v>
      </c>
      <c r="L2297" t="s">
        <v>15</v>
      </c>
    </row>
    <row r="2298" spans="1:12">
      <c r="A2298" t="e">
        <f ca="1">E00251417960121</f>
        <v>#NAME?</v>
      </c>
      <c r="B2298">
        <v>50</v>
      </c>
      <c r="C2298" t="s">
        <v>512</v>
      </c>
      <c r="D2298" s="1">
        <v>41009</v>
      </c>
      <c r="F2298">
        <v>2</v>
      </c>
      <c r="G2298">
        <v>25000</v>
      </c>
      <c r="H2298" t="s">
        <v>178</v>
      </c>
      <c r="J2298" t="s">
        <v>14</v>
      </c>
      <c r="K2298">
        <v>61</v>
      </c>
      <c r="L2298" t="s">
        <v>15</v>
      </c>
    </row>
    <row r="2299" spans="1:12">
      <c r="A2299" t="e">
        <f ca="1">E00251417960121</f>
        <v>#NAME?</v>
      </c>
      <c r="B2299">
        <v>50</v>
      </c>
      <c r="C2299" t="s">
        <v>512</v>
      </c>
      <c r="D2299" s="1">
        <v>41043</v>
      </c>
      <c r="F2299">
        <v>2</v>
      </c>
      <c r="G2299">
        <v>25000</v>
      </c>
      <c r="H2299" t="s">
        <v>178</v>
      </c>
      <c r="J2299" t="s">
        <v>14</v>
      </c>
      <c r="K2299">
        <v>61</v>
      </c>
      <c r="L2299" t="s">
        <v>15</v>
      </c>
    </row>
    <row r="2300" spans="1:12">
      <c r="A2300" t="e">
        <f ca="1">E00251716548221</f>
        <v>#NAME?</v>
      </c>
      <c r="B2300">
        <v>449</v>
      </c>
      <c r="C2300" t="s">
        <v>124</v>
      </c>
      <c r="D2300" s="1">
        <v>40949</v>
      </c>
      <c r="F2300">
        <v>1</v>
      </c>
      <c r="G2300">
        <v>4019</v>
      </c>
      <c r="H2300" t="s">
        <v>26</v>
      </c>
      <c r="J2300" t="s">
        <v>14</v>
      </c>
      <c r="K2300">
        <v>46</v>
      </c>
      <c r="L2300" t="s">
        <v>15</v>
      </c>
    </row>
    <row r="2301" spans="1:12">
      <c r="A2301" t="e">
        <f ca="1">E00251716548221</f>
        <v>#NAME?</v>
      </c>
      <c r="B2301">
        <v>449</v>
      </c>
      <c r="C2301" t="s">
        <v>124</v>
      </c>
      <c r="D2301" s="1">
        <v>42042</v>
      </c>
      <c r="F2301">
        <v>1</v>
      </c>
      <c r="G2301">
        <v>37200</v>
      </c>
      <c r="H2301" t="s">
        <v>619</v>
      </c>
      <c r="J2301" t="s">
        <v>14</v>
      </c>
      <c r="K2301">
        <v>49</v>
      </c>
      <c r="L2301" t="s">
        <v>15</v>
      </c>
    </row>
    <row r="2302" spans="1:12">
      <c r="A2302" t="e">
        <f ca="1">E00251514279221</f>
        <v>#NAME?</v>
      </c>
      <c r="B2302">
        <v>491</v>
      </c>
      <c r="C2302" t="s">
        <v>567</v>
      </c>
      <c r="D2302" s="1">
        <v>42768</v>
      </c>
      <c r="F2302">
        <v>2</v>
      </c>
      <c r="G2302">
        <v>30390</v>
      </c>
      <c r="H2302" t="s">
        <v>313</v>
      </c>
      <c r="J2302" t="s">
        <v>14</v>
      </c>
      <c r="K2302">
        <v>45</v>
      </c>
      <c r="L2302" t="s">
        <v>15</v>
      </c>
    </row>
    <row r="2303" spans="1:12">
      <c r="A2303" t="e">
        <f ca="1">E00251417960121</f>
        <v>#NAME?</v>
      </c>
      <c r="B2303">
        <v>50</v>
      </c>
      <c r="C2303" t="s">
        <v>512</v>
      </c>
      <c r="D2303" s="1">
        <v>41477</v>
      </c>
      <c r="F2303">
        <v>2</v>
      </c>
      <c r="G2303">
        <v>4019</v>
      </c>
      <c r="H2303" t="s">
        <v>26</v>
      </c>
      <c r="J2303" t="s">
        <v>14</v>
      </c>
      <c r="K2303">
        <v>62</v>
      </c>
      <c r="L2303" t="s">
        <v>15</v>
      </c>
    </row>
    <row r="2304" spans="1:12">
      <c r="A2304" t="e">
        <f ca="1">E00251716562321</f>
        <v>#NAME?</v>
      </c>
      <c r="B2304">
        <v>488</v>
      </c>
      <c r="C2304" t="s">
        <v>401</v>
      </c>
      <c r="D2304" s="1">
        <v>41390</v>
      </c>
      <c r="F2304">
        <v>1</v>
      </c>
      <c r="G2304">
        <v>1179</v>
      </c>
      <c r="H2304" t="s">
        <v>180</v>
      </c>
      <c r="J2304" t="s">
        <v>14</v>
      </c>
      <c r="K2304">
        <v>36</v>
      </c>
      <c r="L2304" t="s">
        <v>15</v>
      </c>
    </row>
    <row r="2305" spans="1:12">
      <c r="A2305" t="e">
        <f ca="1">E00251514279221</f>
        <v>#NAME?</v>
      </c>
      <c r="B2305">
        <v>772</v>
      </c>
      <c r="C2305" t="s">
        <v>170</v>
      </c>
      <c r="D2305" s="1">
        <v>42743</v>
      </c>
      <c r="E2305">
        <v>8</v>
      </c>
      <c r="F2305">
        <v>3</v>
      </c>
      <c r="G2305">
        <v>30391</v>
      </c>
      <c r="H2305" t="s">
        <v>690</v>
      </c>
      <c r="J2305" t="s">
        <v>34</v>
      </c>
      <c r="K2305">
        <v>45</v>
      </c>
      <c r="L2305" t="s">
        <v>15</v>
      </c>
    </row>
    <row r="2306" spans="1:12">
      <c r="A2306" t="e">
        <f ca="1">E00251526602321</f>
        <v>#NAME?</v>
      </c>
      <c r="B2306">
        <v>10</v>
      </c>
      <c r="C2306" t="s">
        <v>18</v>
      </c>
      <c r="D2306" s="1">
        <v>42689</v>
      </c>
      <c r="F2306">
        <v>1</v>
      </c>
      <c r="G2306">
        <v>60090</v>
      </c>
      <c r="H2306" t="s">
        <v>181</v>
      </c>
      <c r="J2306" t="s">
        <v>14</v>
      </c>
      <c r="K2306">
        <v>61</v>
      </c>
      <c r="L2306" t="s">
        <v>15</v>
      </c>
    </row>
    <row r="2307" spans="1:12">
      <c r="A2307" t="e">
        <f ca="1">E00251716562321</f>
        <v>#NAME?</v>
      </c>
      <c r="B2307">
        <v>488</v>
      </c>
      <c r="C2307" t="s">
        <v>401</v>
      </c>
      <c r="D2307" s="1">
        <v>41107</v>
      </c>
      <c r="F2307">
        <v>1</v>
      </c>
      <c r="G2307">
        <v>7243</v>
      </c>
      <c r="H2307" t="s">
        <v>42</v>
      </c>
      <c r="J2307" t="s">
        <v>14</v>
      </c>
      <c r="K2307">
        <v>36</v>
      </c>
      <c r="L2307" t="s">
        <v>15</v>
      </c>
    </row>
    <row r="2308" spans="1:12">
      <c r="A2308" t="e">
        <f ca="1">E00251532633521</f>
        <v>#NAME?</v>
      </c>
      <c r="B2308">
        <v>493</v>
      </c>
      <c r="C2308" t="s">
        <v>376</v>
      </c>
      <c r="D2308" s="1">
        <v>40945</v>
      </c>
      <c r="F2308">
        <v>2</v>
      </c>
      <c r="G2308">
        <v>4019</v>
      </c>
      <c r="H2308" t="s">
        <v>26</v>
      </c>
      <c r="J2308" t="s">
        <v>14</v>
      </c>
      <c r="K2308">
        <v>55</v>
      </c>
      <c r="L2308" t="s">
        <v>15</v>
      </c>
    </row>
    <row r="2309" spans="1:12">
      <c r="A2309" t="e">
        <f ca="1">E00251532633521</f>
        <v>#NAME?</v>
      </c>
      <c r="B2309">
        <v>493</v>
      </c>
      <c r="C2309" t="s">
        <v>376</v>
      </c>
      <c r="D2309" s="1">
        <v>42086</v>
      </c>
      <c r="F2309">
        <v>2</v>
      </c>
      <c r="G2309">
        <v>462</v>
      </c>
      <c r="H2309" t="s">
        <v>288</v>
      </c>
      <c r="J2309" t="s">
        <v>14</v>
      </c>
      <c r="K2309">
        <v>58</v>
      </c>
      <c r="L2309" t="s">
        <v>15</v>
      </c>
    </row>
    <row r="2310" spans="1:12">
      <c r="A2310" t="e">
        <f ca="1">E00251532633521</f>
        <v>#NAME?</v>
      </c>
      <c r="B2310">
        <v>493</v>
      </c>
      <c r="C2310" t="s">
        <v>376</v>
      </c>
      <c r="D2310" s="1">
        <v>41157</v>
      </c>
      <c r="F2310">
        <v>2</v>
      </c>
      <c r="G2310">
        <v>4019</v>
      </c>
      <c r="H2310" t="s">
        <v>26</v>
      </c>
      <c r="J2310" t="s">
        <v>14</v>
      </c>
      <c r="K2310">
        <v>56</v>
      </c>
      <c r="L2310" t="s">
        <v>15</v>
      </c>
    </row>
    <row r="2311" spans="1:12">
      <c r="A2311" t="e">
        <f ca="1">E00251532633521</f>
        <v>#NAME?</v>
      </c>
      <c r="B2311">
        <v>493</v>
      </c>
      <c r="C2311" t="s">
        <v>376</v>
      </c>
      <c r="D2311" s="1">
        <v>42758</v>
      </c>
      <c r="F2311">
        <v>2</v>
      </c>
      <c r="G2311">
        <v>27800</v>
      </c>
      <c r="H2311" t="s">
        <v>145</v>
      </c>
      <c r="J2311" t="s">
        <v>14</v>
      </c>
      <c r="K2311">
        <v>60</v>
      </c>
      <c r="L2311" t="s">
        <v>15</v>
      </c>
    </row>
    <row r="2312" spans="1:12">
      <c r="A2312" t="e">
        <f ca="1">E00251532633521</f>
        <v>#NAME?</v>
      </c>
      <c r="B2312">
        <v>493</v>
      </c>
      <c r="C2312" t="s">
        <v>376</v>
      </c>
      <c r="D2312" s="1">
        <v>42912</v>
      </c>
      <c r="F2312">
        <v>2</v>
      </c>
      <c r="G2312">
        <v>60090</v>
      </c>
      <c r="H2312" t="s">
        <v>181</v>
      </c>
      <c r="J2312" t="s">
        <v>14</v>
      </c>
      <c r="K2312">
        <v>61</v>
      </c>
      <c r="L2312" t="s">
        <v>15</v>
      </c>
    </row>
    <row r="2313" spans="1:12">
      <c r="A2313" t="e">
        <f ca="1">E00251716562321</f>
        <v>#NAME?</v>
      </c>
      <c r="B2313">
        <v>726</v>
      </c>
      <c r="C2313" t="s">
        <v>167</v>
      </c>
      <c r="D2313" s="1">
        <v>42173</v>
      </c>
      <c r="F2313">
        <v>1</v>
      </c>
      <c r="G2313">
        <v>8830</v>
      </c>
      <c r="H2313" t="s">
        <v>691</v>
      </c>
      <c r="I2313" t="s">
        <v>56</v>
      </c>
      <c r="J2313" t="s">
        <v>57</v>
      </c>
      <c r="K2313">
        <v>38</v>
      </c>
      <c r="L2313" t="s">
        <v>15</v>
      </c>
    </row>
    <row r="2314" spans="1:12">
      <c r="A2314" t="e">
        <f ca="1">E00251429396721</f>
        <v>#NAME?</v>
      </c>
      <c r="B2314">
        <v>695</v>
      </c>
      <c r="C2314" t="s">
        <v>257</v>
      </c>
      <c r="D2314" s="1">
        <v>41591</v>
      </c>
      <c r="F2314">
        <v>6</v>
      </c>
      <c r="G2314">
        <v>3051</v>
      </c>
      <c r="H2314" t="s">
        <v>13</v>
      </c>
      <c r="J2314" t="s">
        <v>14</v>
      </c>
      <c r="K2314">
        <v>53</v>
      </c>
      <c r="L2314" t="s">
        <v>15</v>
      </c>
    </row>
    <row r="2315" spans="1:12">
      <c r="A2315" t="e">
        <f ca="1">E00251429396721</f>
        <v>#NAME?</v>
      </c>
      <c r="B2315">
        <v>695</v>
      </c>
      <c r="C2315" t="s">
        <v>257</v>
      </c>
      <c r="D2315" s="1">
        <v>42034</v>
      </c>
      <c r="F2315">
        <v>1</v>
      </c>
      <c r="G2315">
        <v>9490</v>
      </c>
      <c r="H2315" t="s">
        <v>138</v>
      </c>
      <c r="J2315" t="s">
        <v>14</v>
      </c>
      <c r="K2315">
        <v>54</v>
      </c>
      <c r="L2315" t="s">
        <v>15</v>
      </c>
    </row>
    <row r="2316" spans="1:12">
      <c r="A2316" t="e">
        <f ca="1">E00251429241821</f>
        <v>#NAME?</v>
      </c>
      <c r="B2316">
        <v>286</v>
      </c>
      <c r="C2316" t="s">
        <v>41</v>
      </c>
      <c r="D2316" s="1">
        <v>41988</v>
      </c>
      <c r="F2316">
        <v>2</v>
      </c>
      <c r="G2316">
        <v>7820</v>
      </c>
      <c r="H2316" t="s">
        <v>233</v>
      </c>
      <c r="J2316" t="s">
        <v>14</v>
      </c>
      <c r="K2316">
        <v>46</v>
      </c>
      <c r="L2316" t="s">
        <v>22</v>
      </c>
    </row>
    <row r="2317" spans="1:12">
      <c r="A2317" t="e">
        <f ca="1">E00251429241821</f>
        <v>#NAME?</v>
      </c>
      <c r="B2317">
        <v>286</v>
      </c>
      <c r="C2317" t="s">
        <v>41</v>
      </c>
      <c r="D2317" s="1">
        <v>42114</v>
      </c>
      <c r="F2317">
        <v>1</v>
      </c>
      <c r="G2317">
        <v>7820</v>
      </c>
      <c r="H2317" t="s">
        <v>233</v>
      </c>
      <c r="J2317" t="s">
        <v>14</v>
      </c>
      <c r="K2317">
        <v>47</v>
      </c>
      <c r="L2317" t="s">
        <v>22</v>
      </c>
    </row>
    <row r="2318" spans="1:12">
      <c r="A2318" t="e">
        <f ca="1">E00251532633521</f>
        <v>#NAME?</v>
      </c>
      <c r="B2318">
        <v>493</v>
      </c>
      <c r="C2318" t="s">
        <v>376</v>
      </c>
      <c r="D2318" s="1">
        <v>41351</v>
      </c>
      <c r="F2318">
        <v>3</v>
      </c>
      <c r="G2318">
        <v>4019</v>
      </c>
      <c r="H2318" t="s">
        <v>26</v>
      </c>
      <c r="J2318" t="s">
        <v>14</v>
      </c>
      <c r="K2318">
        <v>56</v>
      </c>
      <c r="L2318" t="s">
        <v>15</v>
      </c>
    </row>
    <row r="2319" spans="1:12">
      <c r="A2319" t="e">
        <f ca="1">E00251532633521</f>
        <v>#NAME?</v>
      </c>
      <c r="B2319">
        <v>493</v>
      </c>
      <c r="C2319" t="s">
        <v>376</v>
      </c>
      <c r="D2319" s="1">
        <v>43067</v>
      </c>
      <c r="F2319">
        <v>2</v>
      </c>
      <c r="G2319">
        <v>27800</v>
      </c>
      <c r="H2319" t="s">
        <v>145</v>
      </c>
      <c r="J2319" t="s">
        <v>14</v>
      </c>
      <c r="K2319">
        <v>61</v>
      </c>
      <c r="L2319" t="s">
        <v>15</v>
      </c>
    </row>
    <row r="2320" spans="1:12">
      <c r="A2320" t="e">
        <f ca="1">E00251532633521</f>
        <v>#NAME?</v>
      </c>
      <c r="B2320">
        <v>496</v>
      </c>
      <c r="C2320" t="s">
        <v>365</v>
      </c>
      <c r="D2320" s="1">
        <v>42458</v>
      </c>
      <c r="F2320">
        <v>2</v>
      </c>
      <c r="G2320">
        <v>4019</v>
      </c>
      <c r="H2320" t="s">
        <v>26</v>
      </c>
      <c r="J2320" t="s">
        <v>14</v>
      </c>
      <c r="K2320">
        <v>60</v>
      </c>
      <c r="L2320" t="s">
        <v>15</v>
      </c>
    </row>
    <row r="2321" spans="1:12">
      <c r="A2321" t="e">
        <f ca="1">E00251429389321</f>
        <v>#NAME?</v>
      </c>
      <c r="B2321">
        <v>274</v>
      </c>
      <c r="C2321" t="s">
        <v>506</v>
      </c>
      <c r="D2321" s="1">
        <v>42342</v>
      </c>
      <c r="F2321">
        <v>3</v>
      </c>
      <c r="G2321">
        <v>4019</v>
      </c>
      <c r="H2321" t="s">
        <v>26</v>
      </c>
      <c r="J2321" t="s">
        <v>14</v>
      </c>
      <c r="K2321">
        <v>55</v>
      </c>
      <c r="L2321" t="s">
        <v>15</v>
      </c>
    </row>
    <row r="2322" spans="1:12">
      <c r="A2322" t="e">
        <f ca="1">E00251429389321</f>
        <v>#NAME?</v>
      </c>
      <c r="B2322">
        <v>274</v>
      </c>
      <c r="C2322" t="s">
        <v>506</v>
      </c>
      <c r="D2322" s="1">
        <v>42758</v>
      </c>
      <c r="F2322">
        <v>1</v>
      </c>
      <c r="G2322">
        <v>25000</v>
      </c>
      <c r="H2322" t="s">
        <v>178</v>
      </c>
      <c r="J2322" t="s">
        <v>14</v>
      </c>
      <c r="K2322">
        <v>56</v>
      </c>
      <c r="L2322" t="s">
        <v>15</v>
      </c>
    </row>
    <row r="2323" spans="1:12">
      <c r="A2323" t="e">
        <f ca="1">E00251715558021</f>
        <v>#NAME?</v>
      </c>
      <c r="B2323">
        <v>1329</v>
      </c>
      <c r="C2323" t="s">
        <v>520</v>
      </c>
      <c r="D2323" s="1">
        <v>41906</v>
      </c>
      <c r="F2323">
        <v>1</v>
      </c>
      <c r="G2323">
        <v>5258</v>
      </c>
      <c r="H2323" t="s">
        <v>236</v>
      </c>
      <c r="J2323" t="s">
        <v>14</v>
      </c>
      <c r="K2323">
        <v>40</v>
      </c>
      <c r="L2323" t="s">
        <v>15</v>
      </c>
    </row>
    <row r="2324" spans="1:12">
      <c r="A2324" t="e">
        <f ca="1">E00251715558021</f>
        <v>#NAME?</v>
      </c>
      <c r="B2324">
        <v>1329</v>
      </c>
      <c r="C2324" t="s">
        <v>520</v>
      </c>
      <c r="D2324" s="1">
        <v>42676</v>
      </c>
      <c r="F2324">
        <v>2</v>
      </c>
      <c r="G2324">
        <v>7851</v>
      </c>
      <c r="H2324" t="s">
        <v>353</v>
      </c>
      <c r="J2324" t="s">
        <v>14</v>
      </c>
      <c r="K2324">
        <v>42</v>
      </c>
      <c r="L2324" t="s">
        <v>22</v>
      </c>
    </row>
    <row r="2325" spans="1:12">
      <c r="A2325" t="e">
        <f ca="1">E00251429396721</f>
        <v>#NAME?</v>
      </c>
      <c r="B2325">
        <v>695</v>
      </c>
      <c r="C2325" t="s">
        <v>257</v>
      </c>
      <c r="D2325" s="1">
        <v>41022</v>
      </c>
      <c r="F2325">
        <v>6</v>
      </c>
      <c r="G2325">
        <v>6266</v>
      </c>
      <c r="H2325" t="s">
        <v>99</v>
      </c>
      <c r="J2325" t="s">
        <v>14</v>
      </c>
      <c r="K2325">
        <v>52</v>
      </c>
      <c r="L2325" t="s">
        <v>15</v>
      </c>
    </row>
    <row r="2326" spans="1:12">
      <c r="A2326" t="e">
        <f ca="1">E00251429396721</f>
        <v>#NAME?</v>
      </c>
      <c r="B2326">
        <v>695</v>
      </c>
      <c r="C2326" t="s">
        <v>257</v>
      </c>
      <c r="D2326" s="1">
        <v>41844</v>
      </c>
      <c r="F2326">
        <v>3</v>
      </c>
      <c r="G2326">
        <v>7243</v>
      </c>
      <c r="H2326" t="s">
        <v>42</v>
      </c>
      <c r="J2326" t="s">
        <v>14</v>
      </c>
      <c r="K2326">
        <v>54</v>
      </c>
      <c r="L2326" t="s">
        <v>15</v>
      </c>
    </row>
    <row r="2327" spans="1:12">
      <c r="A2327" t="e">
        <f ca="1">E00251429396721</f>
        <v>#NAME?</v>
      </c>
      <c r="B2327">
        <v>695</v>
      </c>
      <c r="C2327" t="s">
        <v>257</v>
      </c>
      <c r="D2327" s="1">
        <v>41001</v>
      </c>
      <c r="F2327">
        <v>5</v>
      </c>
      <c r="G2327">
        <v>3051</v>
      </c>
      <c r="H2327" t="s">
        <v>13</v>
      </c>
      <c r="J2327" t="s">
        <v>14</v>
      </c>
      <c r="K2327">
        <v>52</v>
      </c>
      <c r="L2327" t="s">
        <v>15</v>
      </c>
    </row>
    <row r="2328" spans="1:12">
      <c r="A2328" t="e">
        <f ca="1">E00251429396721</f>
        <v>#NAME?</v>
      </c>
      <c r="B2328">
        <v>695</v>
      </c>
      <c r="C2328" t="s">
        <v>257</v>
      </c>
      <c r="D2328" s="1">
        <v>42037</v>
      </c>
      <c r="F2328">
        <v>1</v>
      </c>
      <c r="G2328">
        <v>9490</v>
      </c>
      <c r="H2328" t="s">
        <v>138</v>
      </c>
      <c r="J2328" t="s">
        <v>14</v>
      </c>
      <c r="K2328">
        <v>54</v>
      </c>
      <c r="L2328" t="s">
        <v>15</v>
      </c>
    </row>
    <row r="2329" spans="1:12">
      <c r="A2329" t="e">
        <f ca="1">E00251518868021</f>
        <v>#NAME?</v>
      </c>
      <c r="B2329">
        <v>1791</v>
      </c>
      <c r="C2329" t="s">
        <v>468</v>
      </c>
      <c r="D2329" s="1">
        <v>41388</v>
      </c>
      <c r="F2329">
        <v>4</v>
      </c>
      <c r="G2329">
        <v>3499</v>
      </c>
      <c r="H2329" t="s">
        <v>692</v>
      </c>
      <c r="J2329" t="s">
        <v>14</v>
      </c>
      <c r="K2329">
        <v>59</v>
      </c>
      <c r="L2329" t="s">
        <v>15</v>
      </c>
    </row>
    <row r="2330" spans="1:12">
      <c r="A2330" t="e">
        <f ca="1">E00251510544921</f>
        <v>#NAME?</v>
      </c>
      <c r="B2330">
        <v>470</v>
      </c>
      <c r="C2330" t="s">
        <v>457</v>
      </c>
      <c r="D2330" s="1">
        <v>42387</v>
      </c>
      <c r="F2330">
        <v>2</v>
      </c>
      <c r="G2330">
        <v>71596</v>
      </c>
      <c r="H2330" t="s">
        <v>505</v>
      </c>
      <c r="J2330" t="s">
        <v>14</v>
      </c>
      <c r="K2330">
        <v>49</v>
      </c>
      <c r="L2330" t="s">
        <v>15</v>
      </c>
    </row>
    <row r="2331" spans="1:12">
      <c r="A2331" t="e">
        <f ca="1">E00251430390021</f>
        <v>#NAME?</v>
      </c>
      <c r="B2331">
        <v>458</v>
      </c>
      <c r="C2331" t="s">
        <v>275</v>
      </c>
      <c r="D2331" s="1">
        <v>42331</v>
      </c>
      <c r="F2331">
        <v>1</v>
      </c>
      <c r="G2331">
        <v>7819</v>
      </c>
      <c r="H2331" t="s">
        <v>268</v>
      </c>
      <c r="J2331" t="s">
        <v>14</v>
      </c>
      <c r="K2331">
        <v>50</v>
      </c>
      <c r="L2331" t="s">
        <v>15</v>
      </c>
    </row>
    <row r="2332" spans="1:12">
      <c r="A2332" t="e">
        <f ca="1">E00251430390021</f>
        <v>#NAME?</v>
      </c>
      <c r="B2332">
        <v>458</v>
      </c>
      <c r="C2332" t="s">
        <v>275</v>
      </c>
      <c r="D2332" s="1">
        <v>42359</v>
      </c>
      <c r="F2332">
        <v>2</v>
      </c>
      <c r="G2332">
        <v>49390</v>
      </c>
      <c r="H2332" t="s">
        <v>59</v>
      </c>
      <c r="J2332" t="s">
        <v>14</v>
      </c>
      <c r="K2332">
        <v>50</v>
      </c>
      <c r="L2332" t="s">
        <v>15</v>
      </c>
    </row>
    <row r="2333" spans="1:12">
      <c r="A2333" t="e">
        <f ca="1">E00251430390021</f>
        <v>#NAME?</v>
      </c>
      <c r="B2333">
        <v>458</v>
      </c>
      <c r="C2333" t="s">
        <v>275</v>
      </c>
      <c r="D2333" s="1">
        <v>42478</v>
      </c>
      <c r="F2333">
        <v>3</v>
      </c>
      <c r="G2333">
        <v>49390</v>
      </c>
      <c r="H2333" t="s">
        <v>59</v>
      </c>
      <c r="J2333" t="s">
        <v>14</v>
      </c>
      <c r="K2333">
        <v>50</v>
      </c>
      <c r="L2333" t="s">
        <v>15</v>
      </c>
    </row>
    <row r="2334" spans="1:12">
      <c r="A2334" t="e">
        <f ca="1">E00251430390021</f>
        <v>#NAME?</v>
      </c>
      <c r="B2334">
        <v>458</v>
      </c>
      <c r="C2334" t="s">
        <v>275</v>
      </c>
      <c r="D2334" s="1">
        <v>42584</v>
      </c>
      <c r="F2334">
        <v>1</v>
      </c>
      <c r="G2334">
        <v>1101</v>
      </c>
      <c r="H2334" t="s">
        <v>220</v>
      </c>
      <c r="J2334" t="s">
        <v>14</v>
      </c>
      <c r="K2334">
        <v>50</v>
      </c>
      <c r="L2334" t="s">
        <v>15</v>
      </c>
    </row>
    <row r="2335" spans="1:12">
      <c r="A2335" t="e">
        <f ca="1">E00251430390021</f>
        <v>#NAME?</v>
      </c>
      <c r="B2335">
        <v>458</v>
      </c>
      <c r="C2335" t="s">
        <v>275</v>
      </c>
      <c r="D2335" s="1">
        <v>42831</v>
      </c>
      <c r="F2335">
        <v>5</v>
      </c>
      <c r="G2335">
        <v>72632</v>
      </c>
      <c r="H2335" t="s">
        <v>107</v>
      </c>
      <c r="J2335" t="s">
        <v>14</v>
      </c>
      <c r="K2335">
        <v>51</v>
      </c>
      <c r="L2335" t="s">
        <v>15</v>
      </c>
    </row>
    <row r="2336" spans="1:12">
      <c r="A2336" t="e">
        <f ca="1">E00251518868021</f>
        <v>#NAME?</v>
      </c>
      <c r="B2336">
        <v>1791</v>
      </c>
      <c r="C2336" t="s">
        <v>468</v>
      </c>
      <c r="D2336" s="1">
        <v>41740</v>
      </c>
      <c r="F2336">
        <v>3</v>
      </c>
      <c r="G2336">
        <v>7295</v>
      </c>
      <c r="H2336" t="s">
        <v>76</v>
      </c>
      <c r="J2336" t="s">
        <v>14</v>
      </c>
      <c r="K2336">
        <v>60</v>
      </c>
      <c r="L2336" t="s">
        <v>15</v>
      </c>
    </row>
    <row r="2337" spans="1:12">
      <c r="A2337" t="e">
        <f ca="1">E00251518868021</f>
        <v>#NAME?</v>
      </c>
      <c r="B2337">
        <v>1791</v>
      </c>
      <c r="C2337" t="s">
        <v>468</v>
      </c>
      <c r="D2337" s="1">
        <v>41829</v>
      </c>
      <c r="F2337">
        <v>4</v>
      </c>
      <c r="G2337">
        <v>3499</v>
      </c>
      <c r="H2337" t="s">
        <v>692</v>
      </c>
      <c r="J2337" t="s">
        <v>14</v>
      </c>
      <c r="K2337">
        <v>60</v>
      </c>
      <c r="L2337" t="s">
        <v>15</v>
      </c>
    </row>
    <row r="2338" spans="1:12">
      <c r="A2338" t="e">
        <f ca="1">E00251429396721</f>
        <v>#NAME?</v>
      </c>
      <c r="B2338">
        <v>695</v>
      </c>
      <c r="C2338" t="s">
        <v>257</v>
      </c>
      <c r="D2338" s="1">
        <v>41452</v>
      </c>
      <c r="F2338">
        <v>1</v>
      </c>
      <c r="G2338">
        <v>78079</v>
      </c>
      <c r="H2338" t="s">
        <v>49</v>
      </c>
      <c r="J2338" t="s">
        <v>14</v>
      </c>
      <c r="K2338">
        <v>53</v>
      </c>
      <c r="L2338" t="s">
        <v>22</v>
      </c>
    </row>
    <row r="2339" spans="1:12">
      <c r="A2339" t="e">
        <f ca="1">E00251518868021</f>
        <v>#NAME?</v>
      </c>
      <c r="B2339">
        <v>1791</v>
      </c>
      <c r="C2339" t="s">
        <v>468</v>
      </c>
      <c r="D2339" s="1">
        <v>42082</v>
      </c>
      <c r="F2339">
        <v>1</v>
      </c>
      <c r="G2339">
        <v>8798</v>
      </c>
      <c r="H2339" t="s">
        <v>314</v>
      </c>
      <c r="J2339" t="s">
        <v>14</v>
      </c>
      <c r="K2339">
        <v>61</v>
      </c>
      <c r="L2339" t="s">
        <v>15</v>
      </c>
    </row>
    <row r="2340" spans="1:12">
      <c r="A2340" t="e">
        <f ca="1">E00251529174621</f>
        <v>#NAME?</v>
      </c>
      <c r="B2340">
        <v>189</v>
      </c>
      <c r="C2340" t="s">
        <v>58</v>
      </c>
      <c r="D2340" s="1">
        <v>41779</v>
      </c>
      <c r="F2340">
        <v>1</v>
      </c>
      <c r="G2340">
        <v>60490</v>
      </c>
      <c r="H2340" t="s">
        <v>322</v>
      </c>
      <c r="J2340" t="s">
        <v>14</v>
      </c>
      <c r="K2340">
        <v>50</v>
      </c>
      <c r="L2340" t="s">
        <v>15</v>
      </c>
    </row>
    <row r="2341" spans="1:12">
      <c r="A2341" t="e">
        <f ca="1">E00251529174621</f>
        <v>#NAME?</v>
      </c>
      <c r="B2341">
        <v>189</v>
      </c>
      <c r="C2341" t="s">
        <v>58</v>
      </c>
      <c r="D2341" s="1">
        <v>41872</v>
      </c>
      <c r="F2341">
        <v>1</v>
      </c>
      <c r="G2341">
        <v>3804</v>
      </c>
      <c r="H2341" t="s">
        <v>71</v>
      </c>
      <c r="J2341" t="s">
        <v>14</v>
      </c>
      <c r="K2341">
        <v>50</v>
      </c>
      <c r="L2341" t="s">
        <v>15</v>
      </c>
    </row>
    <row r="2342" spans="1:12">
      <c r="A2342" t="e">
        <f ca="1">E00251510503721</f>
        <v>#NAME?</v>
      </c>
      <c r="B2342">
        <v>4893</v>
      </c>
      <c r="C2342" t="s">
        <v>426</v>
      </c>
      <c r="D2342" s="1">
        <v>42464</v>
      </c>
      <c r="F2342">
        <v>1</v>
      </c>
      <c r="G2342">
        <v>38023</v>
      </c>
      <c r="H2342" t="s">
        <v>17</v>
      </c>
      <c r="I2342" t="s">
        <v>148</v>
      </c>
      <c r="J2342" t="s">
        <v>57</v>
      </c>
      <c r="K2342">
        <v>41</v>
      </c>
      <c r="L2342" t="s">
        <v>15</v>
      </c>
    </row>
    <row r="2343" spans="1:12">
      <c r="A2343" t="e">
        <f ca="1">E00251529174621</f>
        <v>#NAME?</v>
      </c>
      <c r="B2343">
        <v>189</v>
      </c>
      <c r="C2343" t="s">
        <v>58</v>
      </c>
      <c r="D2343" s="1">
        <v>42451</v>
      </c>
      <c r="F2343">
        <v>1</v>
      </c>
      <c r="G2343">
        <v>462</v>
      </c>
      <c r="H2343" t="s">
        <v>288</v>
      </c>
      <c r="J2343" t="s">
        <v>14</v>
      </c>
      <c r="K2343">
        <v>51</v>
      </c>
      <c r="L2343" t="s">
        <v>15</v>
      </c>
    </row>
    <row r="2344" spans="1:12">
      <c r="A2344" t="e">
        <f ca="1">E00251626562021</f>
        <v>#NAME?</v>
      </c>
      <c r="B2344">
        <v>4054</v>
      </c>
      <c r="C2344" t="s">
        <v>693</v>
      </c>
      <c r="D2344" s="1">
        <v>41044</v>
      </c>
      <c r="F2344">
        <v>2</v>
      </c>
      <c r="G2344">
        <v>60490</v>
      </c>
      <c r="H2344" t="s">
        <v>322</v>
      </c>
      <c r="J2344" t="s">
        <v>14</v>
      </c>
      <c r="K2344">
        <v>42</v>
      </c>
      <c r="L2344" t="s">
        <v>15</v>
      </c>
    </row>
    <row r="2345" spans="1:12">
      <c r="A2345" t="e">
        <f ca="1">E00251518868021</f>
        <v>#NAME?</v>
      </c>
      <c r="B2345">
        <v>1791</v>
      </c>
      <c r="C2345" t="s">
        <v>468</v>
      </c>
      <c r="D2345" s="1">
        <v>42761</v>
      </c>
      <c r="F2345">
        <v>1</v>
      </c>
      <c r="G2345">
        <v>29383</v>
      </c>
      <c r="H2345" t="s">
        <v>694</v>
      </c>
      <c r="J2345" t="s">
        <v>14</v>
      </c>
      <c r="K2345">
        <v>63</v>
      </c>
      <c r="L2345" t="s">
        <v>15</v>
      </c>
    </row>
    <row r="2346" spans="1:12">
      <c r="A2346" t="e">
        <f ca="1">E00251429389321</f>
        <v>#NAME?</v>
      </c>
      <c r="B2346">
        <v>274</v>
      </c>
      <c r="C2346" t="s">
        <v>506</v>
      </c>
      <c r="D2346" s="1">
        <v>41375</v>
      </c>
      <c r="F2346">
        <v>4</v>
      </c>
      <c r="G2346">
        <v>4019</v>
      </c>
      <c r="H2346" t="s">
        <v>26</v>
      </c>
      <c r="J2346" t="s">
        <v>14</v>
      </c>
      <c r="K2346">
        <v>52</v>
      </c>
      <c r="L2346" t="s">
        <v>15</v>
      </c>
    </row>
    <row r="2347" spans="1:12">
      <c r="A2347" t="e">
        <f ca="1">E00251429389321</f>
        <v>#NAME?</v>
      </c>
      <c r="B2347">
        <v>274</v>
      </c>
      <c r="C2347" t="s">
        <v>506</v>
      </c>
      <c r="D2347" s="1">
        <v>41547</v>
      </c>
      <c r="F2347">
        <v>2</v>
      </c>
      <c r="G2347">
        <v>4019</v>
      </c>
      <c r="H2347" t="s">
        <v>26</v>
      </c>
      <c r="J2347" t="s">
        <v>14</v>
      </c>
      <c r="K2347">
        <v>53</v>
      </c>
      <c r="L2347" t="s">
        <v>15</v>
      </c>
    </row>
    <row r="2348" spans="1:12">
      <c r="A2348" t="e">
        <f ca="1">E00251528877721</f>
        <v>#NAME?</v>
      </c>
      <c r="B2348">
        <v>292</v>
      </c>
      <c r="C2348" t="s">
        <v>467</v>
      </c>
      <c r="D2348" s="1">
        <v>42507</v>
      </c>
      <c r="F2348">
        <v>1</v>
      </c>
      <c r="G2348">
        <v>7231</v>
      </c>
      <c r="H2348" t="s">
        <v>128</v>
      </c>
      <c r="J2348" t="s">
        <v>14</v>
      </c>
      <c r="K2348">
        <v>50</v>
      </c>
      <c r="L2348" t="s">
        <v>15</v>
      </c>
    </row>
    <row r="2349" spans="1:12">
      <c r="A2349" t="e">
        <f ca="1">E00251615737321</f>
        <v>#NAME?</v>
      </c>
      <c r="B2349">
        <v>1933</v>
      </c>
      <c r="C2349" t="s">
        <v>151</v>
      </c>
      <c r="D2349" s="1">
        <v>42542</v>
      </c>
      <c r="F2349">
        <v>1</v>
      </c>
      <c r="G2349">
        <v>4019</v>
      </c>
      <c r="H2349" t="s">
        <v>26</v>
      </c>
      <c r="J2349" t="s">
        <v>14</v>
      </c>
      <c r="K2349">
        <v>57</v>
      </c>
      <c r="L2349" t="s">
        <v>15</v>
      </c>
    </row>
    <row r="2350" spans="1:12">
      <c r="A2350" t="e">
        <f ca="1">E00251529174621</f>
        <v>#NAME?</v>
      </c>
      <c r="B2350">
        <v>189</v>
      </c>
      <c r="C2350" t="s">
        <v>58</v>
      </c>
      <c r="D2350" s="1">
        <v>41683</v>
      </c>
      <c r="F2350">
        <v>1</v>
      </c>
      <c r="G2350">
        <v>79029</v>
      </c>
      <c r="H2350" t="s">
        <v>21</v>
      </c>
      <c r="J2350" t="s">
        <v>14</v>
      </c>
      <c r="K2350">
        <v>49</v>
      </c>
      <c r="L2350" t="s">
        <v>22</v>
      </c>
    </row>
    <row r="2351" spans="1:12">
      <c r="A2351" t="e">
        <f ca="1">E00251510503721</f>
        <v>#NAME?</v>
      </c>
      <c r="B2351">
        <v>189</v>
      </c>
      <c r="C2351" t="s">
        <v>58</v>
      </c>
      <c r="D2351" s="1">
        <v>41990</v>
      </c>
      <c r="F2351">
        <v>1</v>
      </c>
      <c r="G2351">
        <v>7350</v>
      </c>
      <c r="H2351" t="s">
        <v>192</v>
      </c>
      <c r="J2351" t="s">
        <v>14</v>
      </c>
      <c r="K2351">
        <v>40</v>
      </c>
      <c r="L2351" t="s">
        <v>15</v>
      </c>
    </row>
    <row r="2352" spans="1:12">
      <c r="A2352" t="e">
        <f ca="1">E00251531961821</f>
        <v>#NAME?</v>
      </c>
      <c r="B2352">
        <v>498</v>
      </c>
      <c r="C2352" t="s">
        <v>591</v>
      </c>
      <c r="D2352" s="1">
        <v>41774</v>
      </c>
      <c r="F2352">
        <v>4</v>
      </c>
      <c r="G2352">
        <v>4019</v>
      </c>
      <c r="H2352" t="s">
        <v>26</v>
      </c>
      <c r="J2352" t="s">
        <v>14</v>
      </c>
      <c r="K2352">
        <v>59</v>
      </c>
      <c r="L2352" t="s">
        <v>15</v>
      </c>
    </row>
    <row r="2353" spans="1:12">
      <c r="A2353" t="e">
        <f ca="1">E00251430390021</f>
        <v>#NAME?</v>
      </c>
      <c r="B2353">
        <v>458</v>
      </c>
      <c r="C2353" t="s">
        <v>275</v>
      </c>
      <c r="D2353" s="1">
        <v>42341</v>
      </c>
      <c r="F2353">
        <v>1</v>
      </c>
      <c r="G2353">
        <v>7819</v>
      </c>
      <c r="H2353" t="s">
        <v>268</v>
      </c>
      <c r="J2353" t="s">
        <v>14</v>
      </c>
      <c r="K2353">
        <v>50</v>
      </c>
      <c r="L2353" t="s">
        <v>15</v>
      </c>
    </row>
    <row r="2354" spans="1:12">
      <c r="A2354" t="e">
        <f ca="1">E00251531961821</f>
        <v>#NAME?</v>
      </c>
      <c r="B2354">
        <v>498</v>
      </c>
      <c r="C2354" t="s">
        <v>591</v>
      </c>
      <c r="D2354" s="1">
        <v>41016</v>
      </c>
      <c r="F2354">
        <v>1</v>
      </c>
      <c r="G2354">
        <v>49390</v>
      </c>
      <c r="H2354" t="s">
        <v>59</v>
      </c>
      <c r="J2354" t="s">
        <v>14</v>
      </c>
      <c r="K2354">
        <v>57</v>
      </c>
      <c r="L2354" t="s">
        <v>15</v>
      </c>
    </row>
    <row r="2355" spans="1:12">
      <c r="A2355" t="e">
        <f ca="1">E00251430390021</f>
        <v>#NAME?</v>
      </c>
      <c r="B2355">
        <v>458</v>
      </c>
      <c r="C2355" t="s">
        <v>275</v>
      </c>
      <c r="D2355" s="1">
        <v>42402</v>
      </c>
      <c r="F2355">
        <v>2</v>
      </c>
      <c r="G2355">
        <v>49390</v>
      </c>
      <c r="H2355" t="s">
        <v>59</v>
      </c>
      <c r="J2355" t="s">
        <v>14</v>
      </c>
      <c r="K2355">
        <v>50</v>
      </c>
      <c r="L2355" t="s">
        <v>15</v>
      </c>
    </row>
    <row r="2356" spans="1:12">
      <c r="A2356" t="e">
        <f ca="1">E00251430390021</f>
        <v>#NAME?</v>
      </c>
      <c r="B2356">
        <v>458</v>
      </c>
      <c r="C2356" t="s">
        <v>275</v>
      </c>
      <c r="D2356" s="1">
        <v>42691</v>
      </c>
      <c r="F2356">
        <v>2</v>
      </c>
      <c r="G2356">
        <v>49390</v>
      </c>
      <c r="H2356" t="s">
        <v>59</v>
      </c>
      <c r="J2356" t="s">
        <v>14</v>
      </c>
      <c r="K2356">
        <v>51</v>
      </c>
      <c r="L2356" t="s">
        <v>15</v>
      </c>
    </row>
    <row r="2357" spans="1:12">
      <c r="A2357" t="e">
        <f ca="1">E00251626562021</f>
        <v>#NAME?</v>
      </c>
      <c r="B2357">
        <v>4054</v>
      </c>
      <c r="C2357" t="s">
        <v>693</v>
      </c>
      <c r="D2357" s="1">
        <v>41324</v>
      </c>
      <c r="F2357">
        <v>1</v>
      </c>
      <c r="G2357">
        <v>4871</v>
      </c>
      <c r="H2357" t="s">
        <v>125</v>
      </c>
      <c r="J2357" t="s">
        <v>14</v>
      </c>
      <c r="K2357">
        <v>42</v>
      </c>
      <c r="L2357" t="s">
        <v>15</v>
      </c>
    </row>
    <row r="2358" spans="1:12">
      <c r="A2358" t="e">
        <f ca="1">E00251715558021</f>
        <v>#NAME?</v>
      </c>
      <c r="B2358">
        <v>1329</v>
      </c>
      <c r="C2358" t="s">
        <v>520</v>
      </c>
      <c r="D2358" s="1">
        <v>42657</v>
      </c>
      <c r="F2358">
        <v>1</v>
      </c>
      <c r="G2358">
        <v>7851</v>
      </c>
      <c r="H2358" t="s">
        <v>353</v>
      </c>
      <c r="J2358" t="s">
        <v>14</v>
      </c>
      <c r="K2358">
        <v>42</v>
      </c>
      <c r="L2358" t="s">
        <v>22</v>
      </c>
    </row>
    <row r="2359" spans="1:12">
      <c r="A2359" t="e">
        <f ca="1">E00251531961821</f>
        <v>#NAME?</v>
      </c>
      <c r="B2359">
        <v>498</v>
      </c>
      <c r="C2359" t="s">
        <v>591</v>
      </c>
      <c r="D2359" s="1">
        <v>42685</v>
      </c>
      <c r="F2359">
        <v>1</v>
      </c>
      <c r="G2359">
        <v>38015</v>
      </c>
      <c r="H2359" t="s">
        <v>616</v>
      </c>
      <c r="J2359" t="s">
        <v>14</v>
      </c>
      <c r="K2359">
        <v>62</v>
      </c>
      <c r="L2359" t="s">
        <v>15</v>
      </c>
    </row>
    <row r="2360" spans="1:12">
      <c r="A2360" t="e">
        <f ca="1">E00251531961821</f>
        <v>#NAME?</v>
      </c>
      <c r="B2360">
        <v>498</v>
      </c>
      <c r="C2360" t="s">
        <v>591</v>
      </c>
      <c r="D2360" s="1">
        <v>43047</v>
      </c>
      <c r="F2360">
        <v>1</v>
      </c>
      <c r="G2360">
        <v>49390</v>
      </c>
      <c r="H2360" t="s">
        <v>59</v>
      </c>
      <c r="J2360" t="s">
        <v>14</v>
      </c>
      <c r="K2360">
        <v>63</v>
      </c>
      <c r="L2360" t="s">
        <v>15</v>
      </c>
    </row>
    <row r="2361" spans="1:12">
      <c r="A2361" t="e">
        <f ca="1">E00251531961821</f>
        <v>#NAME?</v>
      </c>
      <c r="B2361">
        <v>498</v>
      </c>
      <c r="C2361" t="s">
        <v>591</v>
      </c>
      <c r="D2361" s="1">
        <v>43087</v>
      </c>
      <c r="F2361">
        <v>1</v>
      </c>
      <c r="G2361">
        <v>49390</v>
      </c>
      <c r="H2361" t="s">
        <v>59</v>
      </c>
      <c r="J2361" t="s">
        <v>14</v>
      </c>
      <c r="K2361">
        <v>63</v>
      </c>
      <c r="L2361" t="s">
        <v>15</v>
      </c>
    </row>
    <row r="2362" spans="1:12">
      <c r="A2362" t="e">
        <f ca="1">E00251432443121</f>
        <v>#NAME?</v>
      </c>
      <c r="B2362">
        <v>496</v>
      </c>
      <c r="C2362" t="s">
        <v>365</v>
      </c>
      <c r="D2362" s="1">
        <v>41481</v>
      </c>
      <c r="F2362">
        <v>1</v>
      </c>
      <c r="G2362">
        <v>4019</v>
      </c>
      <c r="H2362" t="s">
        <v>26</v>
      </c>
      <c r="J2362" t="s">
        <v>14</v>
      </c>
      <c r="K2362">
        <v>48</v>
      </c>
      <c r="L2362" t="s">
        <v>15</v>
      </c>
    </row>
    <row r="2363" spans="1:12">
      <c r="A2363" t="e">
        <f ca="1">E00251531961821</f>
        <v>#NAME?</v>
      </c>
      <c r="B2363">
        <v>498</v>
      </c>
      <c r="C2363" t="s">
        <v>591</v>
      </c>
      <c r="D2363" s="1">
        <v>42746</v>
      </c>
      <c r="F2363">
        <v>4</v>
      </c>
      <c r="G2363">
        <v>51919</v>
      </c>
      <c r="H2363" t="s">
        <v>166</v>
      </c>
      <c r="J2363" t="s">
        <v>14</v>
      </c>
      <c r="K2363">
        <v>62</v>
      </c>
      <c r="L2363" t="s">
        <v>15</v>
      </c>
    </row>
    <row r="2364" spans="1:12">
      <c r="A2364" t="e">
        <f ca="1">E00251531961821</f>
        <v>#NAME?</v>
      </c>
      <c r="B2364">
        <v>498</v>
      </c>
      <c r="C2364" t="s">
        <v>591</v>
      </c>
      <c r="D2364" s="1">
        <v>42928</v>
      </c>
      <c r="F2364">
        <v>1</v>
      </c>
      <c r="G2364">
        <v>49390</v>
      </c>
      <c r="H2364" t="s">
        <v>59</v>
      </c>
      <c r="J2364" t="s">
        <v>14</v>
      </c>
      <c r="K2364">
        <v>62</v>
      </c>
      <c r="L2364" t="s">
        <v>15</v>
      </c>
    </row>
    <row r="2365" spans="1:12">
      <c r="A2365" t="e">
        <f ca="1">E00251432443121</f>
        <v>#NAME?</v>
      </c>
      <c r="B2365">
        <v>496</v>
      </c>
      <c r="C2365" t="s">
        <v>365</v>
      </c>
      <c r="D2365" s="1">
        <v>41683</v>
      </c>
      <c r="F2365">
        <v>3</v>
      </c>
      <c r="G2365">
        <v>4019</v>
      </c>
      <c r="H2365" t="s">
        <v>26</v>
      </c>
      <c r="J2365" t="s">
        <v>14</v>
      </c>
      <c r="K2365">
        <v>48</v>
      </c>
      <c r="L2365" t="s">
        <v>15</v>
      </c>
    </row>
    <row r="2366" spans="1:12">
      <c r="A2366" t="e">
        <f ca="1">E00251430390021</f>
        <v>#NAME?</v>
      </c>
      <c r="B2366">
        <v>458</v>
      </c>
      <c r="C2366" t="s">
        <v>275</v>
      </c>
      <c r="D2366" s="1">
        <v>41492</v>
      </c>
      <c r="F2366">
        <v>1</v>
      </c>
      <c r="G2366">
        <v>49390</v>
      </c>
      <c r="H2366" t="s">
        <v>59</v>
      </c>
      <c r="J2366" t="s">
        <v>14</v>
      </c>
      <c r="K2366">
        <v>47</v>
      </c>
      <c r="L2366" t="s">
        <v>15</v>
      </c>
    </row>
    <row r="2367" spans="1:12">
      <c r="A2367" t="e">
        <f ca="1">E00251531961821</f>
        <v>#NAME?</v>
      </c>
      <c r="B2367">
        <v>498</v>
      </c>
      <c r="C2367" t="s">
        <v>591</v>
      </c>
      <c r="D2367" s="1">
        <v>43006</v>
      </c>
      <c r="F2367">
        <v>6</v>
      </c>
      <c r="G2367">
        <v>51919</v>
      </c>
      <c r="H2367" t="s">
        <v>166</v>
      </c>
      <c r="J2367" t="s">
        <v>14</v>
      </c>
      <c r="K2367">
        <v>62</v>
      </c>
      <c r="L2367" t="s">
        <v>15</v>
      </c>
    </row>
    <row r="2368" spans="1:12">
      <c r="A2368" t="e">
        <f t="shared" ref="A2368:A2375" ca="1" si="23">E00251430390021</f>
        <v>#NAME?</v>
      </c>
      <c r="B2368">
        <v>458</v>
      </c>
      <c r="C2368" t="s">
        <v>275</v>
      </c>
      <c r="D2368" s="1">
        <v>42478</v>
      </c>
      <c r="F2368">
        <v>2</v>
      </c>
      <c r="G2368">
        <v>49390</v>
      </c>
      <c r="H2368" t="s">
        <v>59</v>
      </c>
      <c r="J2368" t="s">
        <v>14</v>
      </c>
      <c r="K2368">
        <v>50</v>
      </c>
      <c r="L2368" t="s">
        <v>15</v>
      </c>
    </row>
    <row r="2369" spans="1:12">
      <c r="A2369" t="e">
        <f t="shared" ca="1" si="23"/>
        <v>#NAME?</v>
      </c>
      <c r="B2369">
        <v>458</v>
      </c>
      <c r="C2369" t="s">
        <v>275</v>
      </c>
      <c r="D2369" s="1">
        <v>42583</v>
      </c>
      <c r="F2369">
        <v>3</v>
      </c>
      <c r="G2369">
        <v>49390</v>
      </c>
      <c r="H2369" t="s">
        <v>59</v>
      </c>
      <c r="J2369" t="s">
        <v>14</v>
      </c>
      <c r="K2369">
        <v>50</v>
      </c>
      <c r="L2369" t="s">
        <v>15</v>
      </c>
    </row>
    <row r="2370" spans="1:12">
      <c r="A2370" t="e">
        <f t="shared" ca="1" si="23"/>
        <v>#NAME?</v>
      </c>
      <c r="B2370">
        <v>458</v>
      </c>
      <c r="C2370" t="s">
        <v>275</v>
      </c>
      <c r="D2370" s="1">
        <v>42796</v>
      </c>
      <c r="F2370">
        <v>1</v>
      </c>
      <c r="G2370">
        <v>1101</v>
      </c>
      <c r="H2370" t="s">
        <v>220</v>
      </c>
      <c r="J2370" t="s">
        <v>14</v>
      </c>
      <c r="K2370">
        <v>51</v>
      </c>
      <c r="L2370" t="s">
        <v>15</v>
      </c>
    </row>
    <row r="2371" spans="1:12">
      <c r="A2371" t="e">
        <f t="shared" ca="1" si="23"/>
        <v>#NAME?</v>
      </c>
      <c r="B2371">
        <v>458</v>
      </c>
      <c r="C2371" t="s">
        <v>275</v>
      </c>
      <c r="D2371" s="1">
        <v>42797</v>
      </c>
      <c r="F2371">
        <v>1</v>
      </c>
      <c r="G2371">
        <v>1101</v>
      </c>
      <c r="H2371" t="s">
        <v>220</v>
      </c>
      <c r="J2371" t="s">
        <v>14</v>
      </c>
      <c r="K2371">
        <v>51</v>
      </c>
      <c r="L2371" t="s">
        <v>15</v>
      </c>
    </row>
    <row r="2372" spans="1:12">
      <c r="A2372" t="e">
        <f t="shared" ca="1" si="23"/>
        <v>#NAME?</v>
      </c>
      <c r="B2372">
        <v>458</v>
      </c>
      <c r="C2372" t="s">
        <v>275</v>
      </c>
      <c r="D2372" s="1">
        <v>42324</v>
      </c>
      <c r="F2372">
        <v>2</v>
      </c>
      <c r="G2372">
        <v>49390</v>
      </c>
      <c r="H2372" t="s">
        <v>59</v>
      </c>
      <c r="J2372" t="s">
        <v>14</v>
      </c>
      <c r="K2372">
        <v>50</v>
      </c>
      <c r="L2372" t="s">
        <v>15</v>
      </c>
    </row>
    <row r="2373" spans="1:12">
      <c r="A2373" t="e">
        <f t="shared" ca="1" si="23"/>
        <v>#NAME?</v>
      </c>
      <c r="B2373">
        <v>458</v>
      </c>
      <c r="C2373" t="s">
        <v>275</v>
      </c>
      <c r="D2373" s="1">
        <v>42380</v>
      </c>
      <c r="F2373">
        <v>1</v>
      </c>
      <c r="G2373">
        <v>72632</v>
      </c>
      <c r="H2373" t="s">
        <v>107</v>
      </c>
      <c r="J2373" t="s">
        <v>14</v>
      </c>
      <c r="K2373">
        <v>50</v>
      </c>
      <c r="L2373" t="s">
        <v>15</v>
      </c>
    </row>
    <row r="2374" spans="1:12">
      <c r="A2374" t="e">
        <f t="shared" ca="1" si="23"/>
        <v>#NAME?</v>
      </c>
      <c r="B2374">
        <v>458</v>
      </c>
      <c r="C2374" t="s">
        <v>275</v>
      </c>
      <c r="D2374" s="1">
        <v>42612</v>
      </c>
      <c r="F2374">
        <v>4</v>
      </c>
      <c r="G2374">
        <v>49390</v>
      </c>
      <c r="H2374" t="s">
        <v>59</v>
      </c>
      <c r="J2374" t="s">
        <v>14</v>
      </c>
      <c r="K2374">
        <v>50</v>
      </c>
      <c r="L2374" t="s">
        <v>15</v>
      </c>
    </row>
    <row r="2375" spans="1:12">
      <c r="A2375" t="e">
        <f t="shared" ca="1" si="23"/>
        <v>#NAME?</v>
      </c>
      <c r="B2375">
        <v>458</v>
      </c>
      <c r="C2375" t="s">
        <v>275</v>
      </c>
      <c r="D2375" s="1">
        <v>42831</v>
      </c>
      <c r="F2375">
        <v>1</v>
      </c>
      <c r="G2375">
        <v>53550</v>
      </c>
      <c r="H2375" t="s">
        <v>345</v>
      </c>
      <c r="J2375" t="s">
        <v>14</v>
      </c>
      <c r="K2375">
        <v>51</v>
      </c>
      <c r="L2375" t="s">
        <v>15</v>
      </c>
    </row>
    <row r="2376" spans="1:12">
      <c r="A2376" t="e">
        <f ca="1">E00251532618221</f>
        <v>#NAME?</v>
      </c>
      <c r="B2376">
        <v>457</v>
      </c>
      <c r="C2376" t="s">
        <v>137</v>
      </c>
      <c r="D2376" s="1">
        <v>41925</v>
      </c>
      <c r="F2376">
        <v>3</v>
      </c>
      <c r="G2376">
        <v>4019</v>
      </c>
      <c r="H2376" t="s">
        <v>26</v>
      </c>
      <c r="J2376" t="s">
        <v>14</v>
      </c>
      <c r="K2376">
        <v>61</v>
      </c>
      <c r="L2376" t="s">
        <v>15</v>
      </c>
    </row>
    <row r="2377" spans="1:12">
      <c r="A2377" t="e">
        <f ca="1">E00251514218521</f>
        <v>#NAME?</v>
      </c>
      <c r="B2377">
        <v>438</v>
      </c>
      <c r="C2377" t="s">
        <v>474</v>
      </c>
      <c r="D2377" s="1">
        <v>42794</v>
      </c>
      <c r="F2377">
        <v>2</v>
      </c>
      <c r="G2377">
        <v>4019</v>
      </c>
      <c r="H2377" t="s">
        <v>26</v>
      </c>
      <c r="J2377" t="s">
        <v>14</v>
      </c>
      <c r="K2377">
        <v>57</v>
      </c>
      <c r="L2377" t="s">
        <v>15</v>
      </c>
    </row>
    <row r="2378" spans="1:12">
      <c r="A2378" t="e">
        <f ca="1">E00251531961821</f>
        <v>#NAME?</v>
      </c>
      <c r="B2378">
        <v>498</v>
      </c>
      <c r="C2378" t="s">
        <v>591</v>
      </c>
      <c r="D2378" s="1">
        <v>42040</v>
      </c>
      <c r="F2378">
        <v>5</v>
      </c>
      <c r="G2378">
        <v>7810</v>
      </c>
      <c r="H2378" t="s">
        <v>695</v>
      </c>
      <c r="J2378" t="s">
        <v>14</v>
      </c>
      <c r="K2378">
        <v>60</v>
      </c>
      <c r="L2378" t="s">
        <v>22</v>
      </c>
    </row>
    <row r="2379" spans="1:12">
      <c r="A2379" t="e">
        <f ca="1">E00251430390021</f>
        <v>#NAME?</v>
      </c>
      <c r="B2379">
        <v>458</v>
      </c>
      <c r="C2379" t="s">
        <v>275</v>
      </c>
      <c r="D2379" s="1">
        <v>41949</v>
      </c>
      <c r="F2379">
        <v>1</v>
      </c>
      <c r="G2379">
        <v>6268</v>
      </c>
      <c r="H2379" t="s">
        <v>696</v>
      </c>
      <c r="J2379" t="s">
        <v>14</v>
      </c>
      <c r="K2379">
        <v>49</v>
      </c>
      <c r="L2379" t="s">
        <v>15</v>
      </c>
    </row>
    <row r="2380" spans="1:12">
      <c r="A2380" t="e">
        <f ca="1">E00251531961821</f>
        <v>#NAME?</v>
      </c>
      <c r="B2380">
        <v>498</v>
      </c>
      <c r="C2380" t="s">
        <v>591</v>
      </c>
      <c r="D2380" s="1">
        <v>42928</v>
      </c>
      <c r="F2380">
        <v>4</v>
      </c>
      <c r="G2380">
        <v>51919</v>
      </c>
      <c r="H2380" t="s">
        <v>166</v>
      </c>
      <c r="J2380" t="s">
        <v>14</v>
      </c>
      <c r="K2380">
        <v>62</v>
      </c>
      <c r="L2380" t="s">
        <v>15</v>
      </c>
    </row>
    <row r="2381" spans="1:12">
      <c r="A2381" t="e">
        <f ca="1">E00251430390021</f>
        <v>#NAME?</v>
      </c>
      <c r="B2381">
        <v>458</v>
      </c>
      <c r="C2381" t="s">
        <v>275</v>
      </c>
      <c r="D2381" s="1">
        <v>41725</v>
      </c>
      <c r="F2381">
        <v>2</v>
      </c>
      <c r="G2381">
        <v>49390</v>
      </c>
      <c r="H2381" t="s">
        <v>59</v>
      </c>
      <c r="J2381" t="s">
        <v>14</v>
      </c>
      <c r="K2381">
        <v>48</v>
      </c>
      <c r="L2381" t="s">
        <v>15</v>
      </c>
    </row>
    <row r="2382" spans="1:12">
      <c r="A2382" t="e">
        <f ca="1">E00251430390021</f>
        <v>#NAME?</v>
      </c>
      <c r="B2382">
        <v>458</v>
      </c>
      <c r="C2382" t="s">
        <v>275</v>
      </c>
      <c r="D2382" s="1">
        <v>42492</v>
      </c>
      <c r="F2382">
        <v>3</v>
      </c>
      <c r="G2382">
        <v>49390</v>
      </c>
      <c r="H2382" t="s">
        <v>59</v>
      </c>
      <c r="J2382" t="s">
        <v>14</v>
      </c>
      <c r="K2382">
        <v>50</v>
      </c>
      <c r="L2382" t="s">
        <v>15</v>
      </c>
    </row>
    <row r="2383" spans="1:12">
      <c r="A2383" t="e">
        <f ca="1">E00251430390021</f>
        <v>#NAME?</v>
      </c>
      <c r="B2383">
        <v>458</v>
      </c>
      <c r="C2383" t="s">
        <v>275</v>
      </c>
      <c r="D2383" s="1">
        <v>42583</v>
      </c>
      <c r="F2383">
        <v>1</v>
      </c>
      <c r="G2383">
        <v>72632</v>
      </c>
      <c r="H2383" t="s">
        <v>107</v>
      </c>
      <c r="J2383" t="s">
        <v>14</v>
      </c>
      <c r="K2383">
        <v>50</v>
      </c>
      <c r="L2383" t="s">
        <v>15</v>
      </c>
    </row>
    <row r="2384" spans="1:12">
      <c r="A2384" t="e">
        <f ca="1">E00251531961821</f>
        <v>#NAME?</v>
      </c>
      <c r="B2384">
        <v>498</v>
      </c>
      <c r="C2384" t="s">
        <v>591</v>
      </c>
      <c r="D2384" s="1">
        <v>41725</v>
      </c>
      <c r="F2384">
        <v>1</v>
      </c>
      <c r="G2384">
        <v>49390</v>
      </c>
      <c r="H2384" t="s">
        <v>59</v>
      </c>
      <c r="J2384" t="s">
        <v>14</v>
      </c>
      <c r="K2384">
        <v>59</v>
      </c>
      <c r="L2384" t="s">
        <v>15</v>
      </c>
    </row>
    <row r="2385" spans="1:12">
      <c r="A2385" t="e">
        <f ca="1">E00251531961821</f>
        <v>#NAME?</v>
      </c>
      <c r="B2385">
        <v>498</v>
      </c>
      <c r="C2385" t="s">
        <v>591</v>
      </c>
      <c r="D2385" s="1">
        <v>42633</v>
      </c>
      <c r="F2385">
        <v>1</v>
      </c>
      <c r="G2385">
        <v>51919</v>
      </c>
      <c r="H2385" t="s">
        <v>166</v>
      </c>
      <c r="J2385" t="s">
        <v>14</v>
      </c>
      <c r="K2385">
        <v>61</v>
      </c>
      <c r="L2385" t="s">
        <v>15</v>
      </c>
    </row>
    <row r="2386" spans="1:12">
      <c r="A2386" t="e">
        <f ca="1">E00251532618221</f>
        <v>#NAME?</v>
      </c>
      <c r="B2386">
        <v>457</v>
      </c>
      <c r="C2386" t="s">
        <v>137</v>
      </c>
      <c r="D2386" s="1">
        <v>42492</v>
      </c>
      <c r="F2386">
        <v>3</v>
      </c>
      <c r="G2386">
        <v>2449</v>
      </c>
      <c r="H2386" t="s">
        <v>53</v>
      </c>
      <c r="J2386" t="s">
        <v>14</v>
      </c>
      <c r="K2386">
        <v>63</v>
      </c>
      <c r="L2386" t="s">
        <v>15</v>
      </c>
    </row>
    <row r="2387" spans="1:12">
      <c r="A2387" t="e">
        <f ca="1">E00251430390021</f>
        <v>#NAME?</v>
      </c>
      <c r="B2387">
        <v>458</v>
      </c>
      <c r="C2387" t="s">
        <v>275</v>
      </c>
      <c r="D2387" s="1">
        <v>42425</v>
      </c>
      <c r="F2387">
        <v>3</v>
      </c>
      <c r="G2387">
        <v>52100</v>
      </c>
      <c r="H2387" t="s">
        <v>516</v>
      </c>
      <c r="J2387" t="s">
        <v>14</v>
      </c>
      <c r="K2387">
        <v>50</v>
      </c>
      <c r="L2387" t="s">
        <v>15</v>
      </c>
    </row>
    <row r="2388" spans="1:12">
      <c r="A2388" t="e">
        <f ca="1">E00251430390021</f>
        <v>#NAME?</v>
      </c>
      <c r="B2388">
        <v>458</v>
      </c>
      <c r="C2388" t="s">
        <v>275</v>
      </c>
      <c r="D2388" s="1">
        <v>43087</v>
      </c>
      <c r="F2388">
        <v>2</v>
      </c>
      <c r="G2388">
        <v>49390</v>
      </c>
      <c r="H2388" t="s">
        <v>59</v>
      </c>
      <c r="J2388" t="s">
        <v>14</v>
      </c>
      <c r="K2388">
        <v>52</v>
      </c>
      <c r="L2388" t="s">
        <v>15</v>
      </c>
    </row>
    <row r="2389" spans="1:12">
      <c r="A2389" t="e">
        <f ca="1">E00251531961821</f>
        <v>#NAME?</v>
      </c>
      <c r="B2389">
        <v>498</v>
      </c>
      <c r="C2389" t="s">
        <v>591</v>
      </c>
      <c r="D2389" s="1">
        <v>41620</v>
      </c>
      <c r="F2389">
        <v>2</v>
      </c>
      <c r="G2389">
        <v>4019</v>
      </c>
      <c r="H2389" t="s">
        <v>26</v>
      </c>
      <c r="J2389" t="s">
        <v>14</v>
      </c>
      <c r="K2389">
        <v>59</v>
      </c>
      <c r="L2389" t="s">
        <v>15</v>
      </c>
    </row>
    <row r="2390" spans="1:12">
      <c r="A2390" t="e">
        <f ca="1">E00251430390021</f>
        <v>#NAME?</v>
      </c>
      <c r="B2390">
        <v>458</v>
      </c>
      <c r="C2390" t="s">
        <v>275</v>
      </c>
      <c r="D2390" s="1">
        <v>41816</v>
      </c>
      <c r="F2390">
        <v>2</v>
      </c>
      <c r="G2390">
        <v>49390</v>
      </c>
      <c r="H2390" t="s">
        <v>59</v>
      </c>
      <c r="J2390" t="s">
        <v>14</v>
      </c>
      <c r="K2390">
        <v>48</v>
      </c>
      <c r="L2390" t="s">
        <v>15</v>
      </c>
    </row>
    <row r="2391" spans="1:12">
      <c r="A2391" t="e">
        <f ca="1">E00251430390021</f>
        <v>#NAME?</v>
      </c>
      <c r="B2391">
        <v>458</v>
      </c>
      <c r="C2391" t="s">
        <v>275</v>
      </c>
      <c r="D2391" s="1">
        <v>42450</v>
      </c>
      <c r="F2391">
        <v>1</v>
      </c>
      <c r="G2391">
        <v>7350</v>
      </c>
      <c r="H2391" t="s">
        <v>192</v>
      </c>
      <c r="J2391" t="s">
        <v>14</v>
      </c>
      <c r="K2391">
        <v>50</v>
      </c>
      <c r="L2391" t="s">
        <v>15</v>
      </c>
    </row>
    <row r="2392" spans="1:12">
      <c r="A2392" t="e">
        <f ca="1">E00251429284421</f>
        <v>#NAME?</v>
      </c>
      <c r="B2392">
        <v>292</v>
      </c>
      <c r="C2392" t="s">
        <v>467</v>
      </c>
      <c r="D2392" s="1">
        <v>41498</v>
      </c>
      <c r="F2392">
        <v>4</v>
      </c>
      <c r="G2392">
        <v>70400</v>
      </c>
      <c r="H2392" t="s">
        <v>536</v>
      </c>
      <c r="J2392" t="s">
        <v>14</v>
      </c>
      <c r="K2392">
        <v>58</v>
      </c>
      <c r="L2392" t="s">
        <v>15</v>
      </c>
    </row>
    <row r="2393" spans="1:12">
      <c r="A2393" t="e">
        <f ca="1">E00251429284421</f>
        <v>#NAME?</v>
      </c>
      <c r="B2393">
        <v>292</v>
      </c>
      <c r="C2393" t="s">
        <v>467</v>
      </c>
      <c r="D2393" s="1">
        <v>42041</v>
      </c>
      <c r="F2393">
        <v>5</v>
      </c>
      <c r="G2393">
        <v>71536</v>
      </c>
      <c r="H2393" t="s">
        <v>70</v>
      </c>
      <c r="J2393" t="s">
        <v>14</v>
      </c>
      <c r="K2393">
        <v>59</v>
      </c>
      <c r="L2393" t="s">
        <v>15</v>
      </c>
    </row>
    <row r="2394" spans="1:12">
      <c r="A2394" t="e">
        <f ca="1">E00251432443121</f>
        <v>#NAME?</v>
      </c>
      <c r="B2394">
        <v>496</v>
      </c>
      <c r="C2394" t="s">
        <v>365</v>
      </c>
      <c r="D2394" s="1">
        <v>42825</v>
      </c>
      <c r="F2394">
        <v>2</v>
      </c>
      <c r="G2394">
        <v>78609</v>
      </c>
      <c r="H2394" t="s">
        <v>240</v>
      </c>
      <c r="J2394" t="s">
        <v>14</v>
      </c>
      <c r="K2394">
        <v>51</v>
      </c>
      <c r="L2394" t="s">
        <v>22</v>
      </c>
    </row>
    <row r="2395" spans="1:12">
      <c r="A2395" t="e">
        <f ca="1">E00251617668521</f>
        <v>#NAME?</v>
      </c>
      <c r="B2395">
        <v>448</v>
      </c>
      <c r="C2395" t="s">
        <v>112</v>
      </c>
      <c r="D2395" s="1">
        <v>41011</v>
      </c>
      <c r="F2395">
        <v>1</v>
      </c>
      <c r="G2395">
        <v>30000</v>
      </c>
      <c r="H2395" t="s">
        <v>144</v>
      </c>
      <c r="J2395" t="s">
        <v>14</v>
      </c>
      <c r="K2395">
        <v>55</v>
      </c>
      <c r="L2395" t="s">
        <v>15</v>
      </c>
    </row>
    <row r="2396" spans="1:12">
      <c r="A2396" t="e">
        <f ca="1">E00251527272721</f>
        <v>#NAME?</v>
      </c>
      <c r="B2396">
        <v>1328</v>
      </c>
      <c r="C2396" t="s">
        <v>697</v>
      </c>
      <c r="D2396" s="1">
        <v>42938</v>
      </c>
      <c r="F2396">
        <v>1</v>
      </c>
      <c r="G2396">
        <v>9953</v>
      </c>
      <c r="H2396" t="s">
        <v>661</v>
      </c>
      <c r="J2396" t="s">
        <v>14</v>
      </c>
      <c r="K2396">
        <v>48</v>
      </c>
      <c r="L2396" t="s">
        <v>15</v>
      </c>
    </row>
    <row r="2397" spans="1:12">
      <c r="A2397" t="e">
        <f ca="1">E00251510740021</f>
        <v>#NAME?</v>
      </c>
      <c r="B2397">
        <v>121</v>
      </c>
      <c r="C2397" t="s">
        <v>698</v>
      </c>
      <c r="D2397" s="1">
        <v>41305</v>
      </c>
      <c r="F2397">
        <v>2</v>
      </c>
      <c r="G2397">
        <v>71536</v>
      </c>
      <c r="H2397" t="s">
        <v>70</v>
      </c>
      <c r="J2397" t="s">
        <v>14</v>
      </c>
      <c r="K2397">
        <v>47</v>
      </c>
      <c r="L2397" t="s">
        <v>15</v>
      </c>
    </row>
    <row r="2398" spans="1:12">
      <c r="A2398" t="e">
        <f ca="1">E00251527272721</f>
        <v>#NAME?</v>
      </c>
      <c r="B2398">
        <v>11</v>
      </c>
      <c r="C2398" t="s">
        <v>245</v>
      </c>
      <c r="D2398" s="1">
        <v>41570</v>
      </c>
      <c r="F2398">
        <v>2</v>
      </c>
      <c r="G2398">
        <v>72632</v>
      </c>
      <c r="H2398" t="s">
        <v>107</v>
      </c>
      <c r="J2398" t="s">
        <v>14</v>
      </c>
      <c r="K2398">
        <v>45</v>
      </c>
      <c r="L2398" t="s">
        <v>15</v>
      </c>
    </row>
    <row r="2399" spans="1:12">
      <c r="A2399" t="e">
        <f ca="1">E00251715760521</f>
        <v>#NAME?</v>
      </c>
      <c r="B2399">
        <v>454</v>
      </c>
      <c r="C2399" t="s">
        <v>179</v>
      </c>
      <c r="D2399" s="1">
        <v>40959</v>
      </c>
      <c r="F2399">
        <v>1</v>
      </c>
      <c r="G2399">
        <v>7999</v>
      </c>
      <c r="H2399" t="s">
        <v>80</v>
      </c>
      <c r="J2399" t="s">
        <v>14</v>
      </c>
      <c r="K2399">
        <v>47</v>
      </c>
      <c r="L2399" t="s">
        <v>15</v>
      </c>
    </row>
    <row r="2400" spans="1:12">
      <c r="A2400" t="e">
        <f ca="1">E00251715760521</f>
        <v>#NAME?</v>
      </c>
      <c r="B2400">
        <v>454</v>
      </c>
      <c r="C2400" t="s">
        <v>179</v>
      </c>
      <c r="D2400" s="1">
        <v>43073</v>
      </c>
      <c r="F2400">
        <v>1</v>
      </c>
      <c r="G2400">
        <v>5950</v>
      </c>
      <c r="H2400" t="s">
        <v>24</v>
      </c>
      <c r="J2400" t="s">
        <v>14</v>
      </c>
      <c r="K2400">
        <v>53</v>
      </c>
      <c r="L2400" t="s">
        <v>15</v>
      </c>
    </row>
    <row r="2401" spans="1:12">
      <c r="A2401" t="e">
        <f ca="1">E00251432443121</f>
        <v>#NAME?</v>
      </c>
      <c r="B2401">
        <v>496</v>
      </c>
      <c r="C2401" t="s">
        <v>365</v>
      </c>
      <c r="D2401" s="1">
        <v>41222</v>
      </c>
      <c r="F2401">
        <v>1</v>
      </c>
      <c r="G2401">
        <v>4019</v>
      </c>
      <c r="H2401" t="s">
        <v>26</v>
      </c>
      <c r="J2401" t="s">
        <v>14</v>
      </c>
      <c r="K2401">
        <v>47</v>
      </c>
      <c r="L2401" t="s">
        <v>15</v>
      </c>
    </row>
    <row r="2402" spans="1:12">
      <c r="A2402" t="e">
        <f ca="1">E00251617668521</f>
        <v>#NAME?</v>
      </c>
      <c r="B2402">
        <v>448</v>
      </c>
      <c r="C2402" t="s">
        <v>112</v>
      </c>
      <c r="D2402" s="1">
        <v>41047</v>
      </c>
      <c r="F2402">
        <v>1</v>
      </c>
      <c r="G2402">
        <v>30000</v>
      </c>
      <c r="H2402" t="s">
        <v>144</v>
      </c>
      <c r="J2402" t="s">
        <v>14</v>
      </c>
      <c r="K2402">
        <v>55</v>
      </c>
      <c r="L2402" t="s">
        <v>15</v>
      </c>
    </row>
    <row r="2403" spans="1:12">
      <c r="A2403" t="e">
        <f ca="1">E00251617668521</f>
        <v>#NAME?</v>
      </c>
      <c r="B2403">
        <v>448</v>
      </c>
      <c r="C2403" t="s">
        <v>112</v>
      </c>
      <c r="D2403" s="1">
        <v>42831</v>
      </c>
      <c r="F2403">
        <v>1</v>
      </c>
      <c r="G2403">
        <v>2890</v>
      </c>
      <c r="H2403" t="s">
        <v>699</v>
      </c>
      <c r="J2403" t="s">
        <v>14</v>
      </c>
      <c r="K2403">
        <v>60</v>
      </c>
      <c r="L2403" t="s">
        <v>15</v>
      </c>
    </row>
    <row r="2404" spans="1:12">
      <c r="A2404" t="e">
        <f ca="1">E00251429284421</f>
        <v>#NAME?</v>
      </c>
      <c r="B2404">
        <v>292</v>
      </c>
      <c r="C2404" t="s">
        <v>467</v>
      </c>
      <c r="D2404" s="1">
        <v>41074</v>
      </c>
      <c r="F2404">
        <v>5</v>
      </c>
      <c r="G2404">
        <v>2141</v>
      </c>
      <c r="H2404" t="s">
        <v>614</v>
      </c>
      <c r="J2404" t="s">
        <v>14</v>
      </c>
      <c r="K2404">
        <v>56</v>
      </c>
      <c r="L2404" t="s">
        <v>15</v>
      </c>
    </row>
    <row r="2405" spans="1:12">
      <c r="A2405" t="e">
        <f ca="1">E00251429284421</f>
        <v>#NAME?</v>
      </c>
      <c r="B2405">
        <v>292</v>
      </c>
      <c r="C2405" t="s">
        <v>467</v>
      </c>
      <c r="D2405" s="1">
        <v>41120</v>
      </c>
      <c r="F2405">
        <v>4</v>
      </c>
      <c r="G2405">
        <v>71536</v>
      </c>
      <c r="H2405" t="s">
        <v>70</v>
      </c>
      <c r="J2405" t="s">
        <v>14</v>
      </c>
      <c r="K2405">
        <v>56</v>
      </c>
      <c r="L2405" t="s">
        <v>15</v>
      </c>
    </row>
    <row r="2406" spans="1:12">
      <c r="A2406" t="e">
        <f ca="1">E00251514218521</f>
        <v>#NAME?</v>
      </c>
      <c r="B2406">
        <v>438</v>
      </c>
      <c r="C2406" t="s">
        <v>474</v>
      </c>
      <c r="D2406" s="1">
        <v>42627</v>
      </c>
      <c r="F2406">
        <v>1</v>
      </c>
      <c r="G2406">
        <v>25000</v>
      </c>
      <c r="H2406" t="s">
        <v>178</v>
      </c>
      <c r="J2406" t="s">
        <v>14</v>
      </c>
      <c r="K2406">
        <v>57</v>
      </c>
      <c r="L2406" t="s">
        <v>15</v>
      </c>
    </row>
    <row r="2407" spans="1:12">
      <c r="A2407" t="e">
        <f ca="1">E00251417971421</f>
        <v>#NAME?</v>
      </c>
      <c r="B2407">
        <v>51</v>
      </c>
      <c r="C2407" t="s">
        <v>372</v>
      </c>
      <c r="D2407" s="1">
        <v>41408</v>
      </c>
      <c r="F2407">
        <v>1</v>
      </c>
      <c r="G2407">
        <v>2449</v>
      </c>
      <c r="H2407" t="s">
        <v>53</v>
      </c>
      <c r="J2407" t="s">
        <v>14</v>
      </c>
      <c r="K2407">
        <v>50</v>
      </c>
      <c r="L2407" t="s">
        <v>15</v>
      </c>
    </row>
    <row r="2408" spans="1:12">
      <c r="A2408" t="e">
        <f ca="1">E00251417971421</f>
        <v>#NAME?</v>
      </c>
      <c r="B2408">
        <v>51</v>
      </c>
      <c r="C2408" t="s">
        <v>372</v>
      </c>
      <c r="D2408" s="1">
        <v>42194</v>
      </c>
      <c r="F2408">
        <v>1</v>
      </c>
      <c r="G2408">
        <v>2449</v>
      </c>
      <c r="H2408" t="s">
        <v>53</v>
      </c>
      <c r="J2408" t="s">
        <v>14</v>
      </c>
      <c r="K2408">
        <v>52</v>
      </c>
      <c r="L2408" t="s">
        <v>15</v>
      </c>
    </row>
    <row r="2409" spans="1:12">
      <c r="A2409" t="e">
        <f ca="1">E00251417971421</f>
        <v>#NAME?</v>
      </c>
      <c r="B2409">
        <v>51</v>
      </c>
      <c r="C2409" t="s">
        <v>372</v>
      </c>
      <c r="D2409" s="1">
        <v>42433</v>
      </c>
      <c r="F2409">
        <v>2</v>
      </c>
      <c r="G2409">
        <v>2449</v>
      </c>
      <c r="H2409" t="s">
        <v>53</v>
      </c>
      <c r="J2409" t="s">
        <v>14</v>
      </c>
      <c r="K2409">
        <v>52</v>
      </c>
      <c r="L2409" t="s">
        <v>15</v>
      </c>
    </row>
    <row r="2410" spans="1:12">
      <c r="A2410" t="e">
        <f ca="1">E00251514878421</f>
        <v>#NAME?</v>
      </c>
      <c r="B2410">
        <v>6156</v>
      </c>
      <c r="C2410" t="s">
        <v>352</v>
      </c>
      <c r="D2410" s="1">
        <v>42093</v>
      </c>
      <c r="F2410">
        <v>1</v>
      </c>
      <c r="G2410">
        <v>53190</v>
      </c>
      <c r="H2410" t="s">
        <v>700</v>
      </c>
      <c r="J2410" t="s">
        <v>14</v>
      </c>
      <c r="K2410">
        <v>57</v>
      </c>
      <c r="L2410" t="s">
        <v>15</v>
      </c>
    </row>
    <row r="2411" spans="1:12">
      <c r="A2411" t="e">
        <f ca="1">E00251514218521</f>
        <v>#NAME?</v>
      </c>
      <c r="B2411">
        <v>438</v>
      </c>
      <c r="C2411" t="s">
        <v>474</v>
      </c>
      <c r="D2411" s="1">
        <v>42923</v>
      </c>
      <c r="F2411">
        <v>2</v>
      </c>
      <c r="G2411">
        <v>29690</v>
      </c>
      <c r="H2411" t="s">
        <v>52</v>
      </c>
      <c r="J2411" t="s">
        <v>14</v>
      </c>
      <c r="K2411">
        <v>57</v>
      </c>
      <c r="L2411" t="s">
        <v>15</v>
      </c>
    </row>
    <row r="2412" spans="1:12">
      <c r="A2412" t="e">
        <f ca="1">E00251514878421</f>
        <v>#NAME?</v>
      </c>
      <c r="B2412">
        <v>6156</v>
      </c>
      <c r="C2412" t="s">
        <v>352</v>
      </c>
      <c r="D2412" s="1">
        <v>42452</v>
      </c>
      <c r="F2412">
        <v>2</v>
      </c>
      <c r="G2412">
        <v>78449</v>
      </c>
      <c r="H2412" t="s">
        <v>277</v>
      </c>
      <c r="J2412" t="s">
        <v>14</v>
      </c>
      <c r="K2412">
        <v>58</v>
      </c>
      <c r="L2412" t="s">
        <v>22</v>
      </c>
    </row>
    <row r="2413" spans="1:12">
      <c r="A2413" t="e">
        <f ca="1">E00251514878421</f>
        <v>#NAME?</v>
      </c>
      <c r="B2413">
        <v>6156</v>
      </c>
      <c r="C2413" t="s">
        <v>352</v>
      </c>
      <c r="D2413" s="1">
        <v>42566</v>
      </c>
      <c r="F2413">
        <v>1</v>
      </c>
      <c r="G2413">
        <v>4660</v>
      </c>
      <c r="H2413" t="s">
        <v>215</v>
      </c>
      <c r="J2413" t="s">
        <v>14</v>
      </c>
      <c r="K2413">
        <v>58</v>
      </c>
      <c r="L2413" t="s">
        <v>15</v>
      </c>
    </row>
    <row r="2414" spans="1:12">
      <c r="A2414" t="e">
        <f ca="1">E00251432443121</f>
        <v>#NAME?</v>
      </c>
      <c r="B2414">
        <v>496</v>
      </c>
      <c r="C2414" t="s">
        <v>365</v>
      </c>
      <c r="D2414" s="1">
        <v>41186</v>
      </c>
      <c r="F2414">
        <v>1</v>
      </c>
      <c r="G2414">
        <v>2729</v>
      </c>
      <c r="H2414" t="s">
        <v>115</v>
      </c>
      <c r="J2414" t="s">
        <v>14</v>
      </c>
      <c r="K2414">
        <v>47</v>
      </c>
      <c r="L2414" t="s">
        <v>15</v>
      </c>
    </row>
    <row r="2415" spans="1:12">
      <c r="A2415" t="e">
        <f ca="1">E00251514212821</f>
        <v>#NAME?</v>
      </c>
      <c r="B2415">
        <v>2863</v>
      </c>
      <c r="C2415" t="s">
        <v>701</v>
      </c>
      <c r="D2415" s="1">
        <v>42275</v>
      </c>
      <c r="F2415">
        <v>1</v>
      </c>
      <c r="G2415">
        <v>2720</v>
      </c>
      <c r="H2415" t="s">
        <v>65</v>
      </c>
      <c r="J2415" t="s">
        <v>14</v>
      </c>
      <c r="K2415">
        <v>58</v>
      </c>
      <c r="L2415" t="s">
        <v>15</v>
      </c>
    </row>
    <row r="2416" spans="1:12">
      <c r="A2416" t="e">
        <f ca="1">E00251514218521</f>
        <v>#NAME?</v>
      </c>
      <c r="B2416">
        <v>438</v>
      </c>
      <c r="C2416" t="s">
        <v>474</v>
      </c>
      <c r="D2416" s="1">
        <v>41317</v>
      </c>
      <c r="F2416">
        <v>3</v>
      </c>
      <c r="G2416">
        <v>79029</v>
      </c>
      <c r="H2416" t="s">
        <v>21</v>
      </c>
      <c r="J2416" t="s">
        <v>14</v>
      </c>
      <c r="K2416">
        <v>53</v>
      </c>
      <c r="L2416" t="s">
        <v>22</v>
      </c>
    </row>
    <row r="2417" spans="1:12">
      <c r="A2417" t="e">
        <f ca="1">E00251514218521</f>
        <v>#NAME?</v>
      </c>
      <c r="B2417">
        <v>438</v>
      </c>
      <c r="C2417" t="s">
        <v>474</v>
      </c>
      <c r="D2417" s="1">
        <v>42790</v>
      </c>
      <c r="F2417">
        <v>3</v>
      </c>
      <c r="G2417">
        <v>25000</v>
      </c>
      <c r="H2417" t="s">
        <v>178</v>
      </c>
      <c r="J2417" t="s">
        <v>14</v>
      </c>
      <c r="K2417">
        <v>57</v>
      </c>
      <c r="L2417" t="s">
        <v>15</v>
      </c>
    </row>
    <row r="2418" spans="1:12">
      <c r="A2418" t="e">
        <f ca="1">E00251514218521</f>
        <v>#NAME?</v>
      </c>
      <c r="B2418">
        <v>438</v>
      </c>
      <c r="C2418" t="s">
        <v>474</v>
      </c>
      <c r="D2418" s="1">
        <v>43025</v>
      </c>
      <c r="F2418">
        <v>2</v>
      </c>
      <c r="G2418">
        <v>5718</v>
      </c>
      <c r="H2418" t="s">
        <v>244</v>
      </c>
      <c r="J2418" t="s">
        <v>14</v>
      </c>
      <c r="K2418">
        <v>58</v>
      </c>
      <c r="L2418" t="s">
        <v>15</v>
      </c>
    </row>
    <row r="2419" spans="1:12">
      <c r="A2419" t="e">
        <f ca="1">E00251514218521</f>
        <v>#NAME?</v>
      </c>
      <c r="B2419">
        <v>438</v>
      </c>
      <c r="C2419" t="s">
        <v>474</v>
      </c>
      <c r="D2419" s="1">
        <v>41303</v>
      </c>
      <c r="F2419">
        <v>2</v>
      </c>
      <c r="G2419">
        <v>5990</v>
      </c>
      <c r="H2419" t="s">
        <v>60</v>
      </c>
      <c r="J2419" t="s">
        <v>14</v>
      </c>
      <c r="K2419">
        <v>53</v>
      </c>
      <c r="L2419" t="s">
        <v>15</v>
      </c>
    </row>
    <row r="2420" spans="1:12">
      <c r="A2420" t="e">
        <f ca="1">E00251514218521</f>
        <v>#NAME?</v>
      </c>
      <c r="B2420">
        <v>438</v>
      </c>
      <c r="C2420" t="s">
        <v>474</v>
      </c>
      <c r="D2420" s="1">
        <v>41430</v>
      </c>
      <c r="F2420">
        <v>1</v>
      </c>
      <c r="G2420">
        <v>4019</v>
      </c>
      <c r="H2420" t="s">
        <v>26</v>
      </c>
      <c r="J2420" t="s">
        <v>14</v>
      </c>
      <c r="K2420">
        <v>53</v>
      </c>
      <c r="L2420" t="s">
        <v>15</v>
      </c>
    </row>
    <row r="2421" spans="1:12">
      <c r="A2421" t="e">
        <f ca="1">E00251432443121</f>
        <v>#NAME?</v>
      </c>
      <c r="B2421">
        <v>496</v>
      </c>
      <c r="C2421" t="s">
        <v>365</v>
      </c>
      <c r="D2421" s="1">
        <v>41467</v>
      </c>
      <c r="F2421">
        <v>1</v>
      </c>
      <c r="G2421">
        <v>4019</v>
      </c>
      <c r="H2421" t="s">
        <v>26</v>
      </c>
      <c r="J2421" t="s">
        <v>14</v>
      </c>
      <c r="K2421">
        <v>48</v>
      </c>
      <c r="L2421" t="s">
        <v>15</v>
      </c>
    </row>
    <row r="2422" spans="1:12">
      <c r="A2422" t="e">
        <f ca="1">E00251514218521</f>
        <v>#NAME?</v>
      </c>
      <c r="B2422">
        <v>438</v>
      </c>
      <c r="C2422" t="s">
        <v>474</v>
      </c>
      <c r="D2422" s="1">
        <v>41465</v>
      </c>
      <c r="F2422">
        <v>1</v>
      </c>
      <c r="G2422">
        <v>79029</v>
      </c>
      <c r="H2422" t="s">
        <v>21</v>
      </c>
      <c r="J2422" t="s">
        <v>14</v>
      </c>
      <c r="K2422">
        <v>53</v>
      </c>
      <c r="L2422" t="s">
        <v>22</v>
      </c>
    </row>
    <row r="2423" spans="1:12">
      <c r="A2423" t="e">
        <f ca="1">E00251514218521</f>
        <v>#NAME?</v>
      </c>
      <c r="B2423">
        <v>438</v>
      </c>
      <c r="C2423" t="s">
        <v>474</v>
      </c>
      <c r="D2423" s="1">
        <v>42020</v>
      </c>
      <c r="F2423">
        <v>2</v>
      </c>
      <c r="G2423">
        <v>4019</v>
      </c>
      <c r="H2423" t="s">
        <v>26</v>
      </c>
      <c r="J2423" t="s">
        <v>14</v>
      </c>
      <c r="K2423">
        <v>55</v>
      </c>
      <c r="L2423" t="s">
        <v>15</v>
      </c>
    </row>
    <row r="2424" spans="1:12">
      <c r="A2424" t="e">
        <f ca="1">E00251514218521</f>
        <v>#NAME?</v>
      </c>
      <c r="B2424">
        <v>438</v>
      </c>
      <c r="C2424" t="s">
        <v>474</v>
      </c>
      <c r="D2424" s="1">
        <v>42432</v>
      </c>
      <c r="F2424">
        <v>1</v>
      </c>
      <c r="G2424">
        <v>27800</v>
      </c>
      <c r="H2424" t="s">
        <v>145</v>
      </c>
      <c r="J2424" t="s">
        <v>14</v>
      </c>
      <c r="K2424">
        <v>56</v>
      </c>
      <c r="L2424" t="s">
        <v>15</v>
      </c>
    </row>
    <row r="2425" spans="1:12">
      <c r="A2425" t="e">
        <f ca="1">E00251514218521</f>
        <v>#NAME?</v>
      </c>
      <c r="B2425">
        <v>438</v>
      </c>
      <c r="C2425" t="s">
        <v>474</v>
      </c>
      <c r="D2425" s="1">
        <v>42696</v>
      </c>
      <c r="F2425">
        <v>4</v>
      </c>
      <c r="G2425">
        <v>4019</v>
      </c>
      <c r="H2425" t="s">
        <v>26</v>
      </c>
      <c r="J2425" t="s">
        <v>14</v>
      </c>
      <c r="K2425">
        <v>57</v>
      </c>
      <c r="L2425" t="s">
        <v>15</v>
      </c>
    </row>
    <row r="2426" spans="1:12">
      <c r="A2426" t="e">
        <f ca="1">E00251617668521</f>
        <v>#NAME?</v>
      </c>
      <c r="B2426">
        <v>448</v>
      </c>
      <c r="C2426" t="s">
        <v>112</v>
      </c>
      <c r="D2426" s="1">
        <v>42818</v>
      </c>
      <c r="F2426">
        <v>2</v>
      </c>
      <c r="G2426">
        <v>7840</v>
      </c>
      <c r="H2426" t="s">
        <v>55</v>
      </c>
      <c r="J2426" t="s">
        <v>14</v>
      </c>
      <c r="K2426">
        <v>60</v>
      </c>
      <c r="L2426" t="s">
        <v>22</v>
      </c>
    </row>
    <row r="2427" spans="1:12">
      <c r="A2427" t="e">
        <f ca="1">E00251617668521</f>
        <v>#NAME?</v>
      </c>
      <c r="B2427">
        <v>448</v>
      </c>
      <c r="C2427" t="s">
        <v>112</v>
      </c>
      <c r="D2427" s="1">
        <v>42436</v>
      </c>
      <c r="F2427">
        <v>1</v>
      </c>
      <c r="G2427">
        <v>4439</v>
      </c>
      <c r="H2427" t="s">
        <v>702</v>
      </c>
      <c r="J2427" t="s">
        <v>14</v>
      </c>
      <c r="K2427">
        <v>59</v>
      </c>
      <c r="L2427" t="s">
        <v>15</v>
      </c>
    </row>
    <row r="2428" spans="1:12">
      <c r="A2428" t="e">
        <f ca="1">E00251432443121</f>
        <v>#NAME?</v>
      </c>
      <c r="B2428">
        <v>496</v>
      </c>
      <c r="C2428" t="s">
        <v>365</v>
      </c>
      <c r="D2428" s="1">
        <v>42285</v>
      </c>
      <c r="F2428">
        <v>1</v>
      </c>
      <c r="G2428">
        <v>4019</v>
      </c>
      <c r="H2428" t="s">
        <v>26</v>
      </c>
      <c r="J2428" t="s">
        <v>14</v>
      </c>
      <c r="K2428">
        <v>50</v>
      </c>
      <c r="L2428" t="s">
        <v>15</v>
      </c>
    </row>
    <row r="2429" spans="1:12">
      <c r="A2429" t="e">
        <f ca="1">E00251432443121</f>
        <v>#NAME?</v>
      </c>
      <c r="B2429">
        <v>496</v>
      </c>
      <c r="C2429" t="s">
        <v>365</v>
      </c>
      <c r="D2429" s="1">
        <v>42418</v>
      </c>
      <c r="F2429">
        <v>1</v>
      </c>
      <c r="G2429">
        <v>4019</v>
      </c>
      <c r="H2429" t="s">
        <v>26</v>
      </c>
      <c r="J2429" t="s">
        <v>14</v>
      </c>
      <c r="K2429">
        <v>50</v>
      </c>
      <c r="L2429" t="s">
        <v>15</v>
      </c>
    </row>
    <row r="2430" spans="1:12">
      <c r="A2430" t="e">
        <f ca="1">E00251510740021</f>
        <v>#NAME?</v>
      </c>
      <c r="B2430">
        <v>121</v>
      </c>
      <c r="C2430" t="s">
        <v>698</v>
      </c>
      <c r="D2430" s="1">
        <v>41305</v>
      </c>
      <c r="F2430">
        <v>1</v>
      </c>
      <c r="G2430">
        <v>5693</v>
      </c>
      <c r="H2430" t="s">
        <v>358</v>
      </c>
      <c r="J2430" t="s">
        <v>14</v>
      </c>
      <c r="K2430">
        <v>47</v>
      </c>
      <c r="L2430" t="s">
        <v>15</v>
      </c>
    </row>
    <row r="2431" spans="1:12">
      <c r="A2431" t="e">
        <f ca="1">E00251514218521</f>
        <v>#NAME?</v>
      </c>
      <c r="B2431">
        <v>438</v>
      </c>
      <c r="C2431" t="s">
        <v>474</v>
      </c>
      <c r="D2431" s="1">
        <v>41117</v>
      </c>
      <c r="F2431">
        <v>1</v>
      </c>
      <c r="G2431">
        <v>30000</v>
      </c>
      <c r="H2431" t="s">
        <v>144</v>
      </c>
      <c r="J2431" t="s">
        <v>14</v>
      </c>
      <c r="K2431">
        <v>52</v>
      </c>
      <c r="L2431" t="s">
        <v>15</v>
      </c>
    </row>
    <row r="2432" spans="1:12">
      <c r="A2432" t="e">
        <f ca="1">E00251715760521</f>
        <v>#NAME?</v>
      </c>
      <c r="B2432">
        <v>454</v>
      </c>
      <c r="C2432" t="s">
        <v>179</v>
      </c>
      <c r="D2432" s="1">
        <v>42461</v>
      </c>
      <c r="F2432">
        <v>1</v>
      </c>
      <c r="G2432">
        <v>30983</v>
      </c>
      <c r="H2432" t="s">
        <v>325</v>
      </c>
      <c r="J2432" t="s">
        <v>14</v>
      </c>
      <c r="K2432">
        <v>51</v>
      </c>
      <c r="L2432" t="s">
        <v>15</v>
      </c>
    </row>
    <row r="2433" spans="1:12">
      <c r="A2433" t="e">
        <f ca="1">E00251514218521</f>
        <v>#NAME?</v>
      </c>
      <c r="B2433">
        <v>438</v>
      </c>
      <c r="C2433" t="s">
        <v>474</v>
      </c>
      <c r="D2433" s="1">
        <v>41465</v>
      </c>
      <c r="F2433">
        <v>3</v>
      </c>
      <c r="G2433">
        <v>78830</v>
      </c>
      <c r="H2433" t="s">
        <v>297</v>
      </c>
      <c r="J2433" t="s">
        <v>14</v>
      </c>
      <c r="K2433">
        <v>53</v>
      </c>
      <c r="L2433" t="s">
        <v>22</v>
      </c>
    </row>
    <row r="2434" spans="1:12">
      <c r="A2434" t="e">
        <f ca="1">E00251514218521</f>
        <v>#NAME?</v>
      </c>
      <c r="B2434">
        <v>438</v>
      </c>
      <c r="C2434" t="s">
        <v>474</v>
      </c>
      <c r="D2434" s="1">
        <v>41600</v>
      </c>
      <c r="F2434">
        <v>4</v>
      </c>
      <c r="G2434">
        <v>4019</v>
      </c>
      <c r="H2434" t="s">
        <v>26</v>
      </c>
      <c r="J2434" t="s">
        <v>14</v>
      </c>
      <c r="K2434">
        <v>54</v>
      </c>
      <c r="L2434" t="s">
        <v>15</v>
      </c>
    </row>
    <row r="2435" spans="1:12">
      <c r="A2435" t="e">
        <f ca="1">E00251417971421</f>
        <v>#NAME?</v>
      </c>
      <c r="B2435">
        <v>51</v>
      </c>
      <c r="C2435" t="s">
        <v>372</v>
      </c>
      <c r="D2435" s="1">
        <v>42993</v>
      </c>
      <c r="F2435">
        <v>5</v>
      </c>
      <c r="G2435">
        <v>2729</v>
      </c>
      <c r="H2435" t="s">
        <v>115</v>
      </c>
      <c r="J2435" t="s">
        <v>14</v>
      </c>
      <c r="K2435">
        <v>54</v>
      </c>
      <c r="L2435" t="s">
        <v>15</v>
      </c>
    </row>
    <row r="2436" spans="1:12">
      <c r="A2436" t="e">
        <f ca="1">E00251417971421</f>
        <v>#NAME?</v>
      </c>
      <c r="B2436">
        <v>51</v>
      </c>
      <c r="C2436" t="s">
        <v>372</v>
      </c>
      <c r="D2436" s="1">
        <v>42907</v>
      </c>
      <c r="F2436">
        <v>5</v>
      </c>
      <c r="G2436">
        <v>3051</v>
      </c>
      <c r="H2436" t="s">
        <v>13</v>
      </c>
      <c r="J2436" t="s">
        <v>14</v>
      </c>
      <c r="K2436">
        <v>54</v>
      </c>
      <c r="L2436" t="s">
        <v>15</v>
      </c>
    </row>
    <row r="2437" spans="1:12">
      <c r="A2437" t="e">
        <f ca="1">E00251537633921</f>
        <v>#NAME?</v>
      </c>
      <c r="B2437">
        <v>458</v>
      </c>
      <c r="C2437" t="s">
        <v>275</v>
      </c>
      <c r="D2437" s="1">
        <v>42016</v>
      </c>
      <c r="F2437">
        <v>2</v>
      </c>
      <c r="G2437">
        <v>4019</v>
      </c>
      <c r="H2437" t="s">
        <v>26</v>
      </c>
      <c r="J2437" t="s">
        <v>14</v>
      </c>
      <c r="K2437">
        <v>51</v>
      </c>
      <c r="L2437" t="s">
        <v>15</v>
      </c>
    </row>
    <row r="2438" spans="1:12">
      <c r="A2438" t="e">
        <f ca="1">E00251537633921</f>
        <v>#NAME?</v>
      </c>
      <c r="B2438">
        <v>458</v>
      </c>
      <c r="C2438" t="s">
        <v>275</v>
      </c>
      <c r="D2438" s="1">
        <v>41880</v>
      </c>
      <c r="F2438">
        <v>1</v>
      </c>
      <c r="G2438">
        <v>78057</v>
      </c>
      <c r="H2438" t="s">
        <v>140</v>
      </c>
      <c r="J2438" t="s">
        <v>14</v>
      </c>
      <c r="K2438">
        <v>51</v>
      </c>
      <c r="L2438" t="s">
        <v>22</v>
      </c>
    </row>
    <row r="2439" spans="1:12">
      <c r="A2439" t="e">
        <f ca="1">E00251537633921</f>
        <v>#NAME?</v>
      </c>
      <c r="B2439">
        <v>458</v>
      </c>
      <c r="C2439" t="s">
        <v>275</v>
      </c>
      <c r="D2439" s="1">
        <v>42016</v>
      </c>
      <c r="F2439">
        <v>1</v>
      </c>
      <c r="G2439">
        <v>4019</v>
      </c>
      <c r="H2439" t="s">
        <v>26</v>
      </c>
      <c r="J2439" t="s">
        <v>14</v>
      </c>
      <c r="K2439">
        <v>51</v>
      </c>
      <c r="L2439" t="s">
        <v>15</v>
      </c>
    </row>
    <row r="2440" spans="1:12">
      <c r="A2440" t="e">
        <f ca="1">E00251537633921</f>
        <v>#NAME?</v>
      </c>
      <c r="B2440">
        <v>458</v>
      </c>
      <c r="C2440" t="s">
        <v>275</v>
      </c>
      <c r="D2440" s="1">
        <v>42410</v>
      </c>
      <c r="F2440">
        <v>1</v>
      </c>
      <c r="G2440">
        <v>4149</v>
      </c>
      <c r="H2440" t="s">
        <v>703</v>
      </c>
      <c r="J2440" t="s">
        <v>14</v>
      </c>
      <c r="K2440">
        <v>52</v>
      </c>
      <c r="L2440" t="s">
        <v>15</v>
      </c>
    </row>
    <row r="2441" spans="1:12">
      <c r="A2441" t="e">
        <f ca="1">E00251512282321</f>
        <v>#NAME?</v>
      </c>
      <c r="B2441">
        <v>3913</v>
      </c>
      <c r="C2441" t="s">
        <v>251</v>
      </c>
      <c r="D2441" s="1">
        <v>41759</v>
      </c>
      <c r="F2441">
        <v>1</v>
      </c>
      <c r="G2441">
        <v>4019</v>
      </c>
      <c r="H2441" t="s">
        <v>26</v>
      </c>
      <c r="J2441" t="s">
        <v>14</v>
      </c>
      <c r="K2441">
        <v>58</v>
      </c>
      <c r="L2441" t="s">
        <v>15</v>
      </c>
    </row>
    <row r="2442" spans="1:12">
      <c r="A2442" t="e">
        <f ca="1">E00251512282321</f>
        <v>#NAME?</v>
      </c>
      <c r="B2442">
        <v>3913</v>
      </c>
      <c r="C2442" t="s">
        <v>251</v>
      </c>
      <c r="D2442" s="1">
        <v>42633</v>
      </c>
      <c r="F2442">
        <v>2</v>
      </c>
      <c r="G2442">
        <v>1739</v>
      </c>
      <c r="H2442" t="s">
        <v>110</v>
      </c>
      <c r="J2442" t="s">
        <v>14</v>
      </c>
      <c r="K2442">
        <v>60</v>
      </c>
      <c r="L2442" t="s">
        <v>15</v>
      </c>
    </row>
    <row r="2443" spans="1:12">
      <c r="A2443" t="e">
        <f t="shared" ref="A2443:A2448" ca="1" si="24">E00251537633921</f>
        <v>#NAME?</v>
      </c>
      <c r="B2443">
        <v>458</v>
      </c>
      <c r="C2443" t="s">
        <v>275</v>
      </c>
      <c r="D2443" s="1">
        <v>42556</v>
      </c>
      <c r="F2443">
        <v>1</v>
      </c>
      <c r="G2443">
        <v>4149</v>
      </c>
      <c r="H2443" t="s">
        <v>703</v>
      </c>
      <c r="J2443" t="s">
        <v>14</v>
      </c>
      <c r="K2443">
        <v>53</v>
      </c>
      <c r="L2443" t="s">
        <v>15</v>
      </c>
    </row>
    <row r="2444" spans="1:12">
      <c r="A2444" t="e">
        <f t="shared" ca="1" si="24"/>
        <v>#NAME?</v>
      </c>
      <c r="B2444">
        <v>458</v>
      </c>
      <c r="C2444" t="s">
        <v>275</v>
      </c>
      <c r="D2444" s="1">
        <v>42916</v>
      </c>
      <c r="F2444">
        <v>2</v>
      </c>
      <c r="G2444">
        <v>4722</v>
      </c>
      <c r="H2444" t="s">
        <v>704</v>
      </c>
      <c r="J2444" t="s">
        <v>14</v>
      </c>
      <c r="K2444">
        <v>54</v>
      </c>
      <c r="L2444" t="s">
        <v>15</v>
      </c>
    </row>
    <row r="2445" spans="1:12">
      <c r="A2445" t="e">
        <f t="shared" ca="1" si="24"/>
        <v>#NAME?</v>
      </c>
      <c r="B2445">
        <v>458</v>
      </c>
      <c r="C2445" t="s">
        <v>275</v>
      </c>
      <c r="D2445" s="1">
        <v>41418</v>
      </c>
      <c r="F2445">
        <v>2</v>
      </c>
      <c r="G2445">
        <v>4019</v>
      </c>
      <c r="H2445" t="s">
        <v>26</v>
      </c>
      <c r="J2445" t="s">
        <v>14</v>
      </c>
      <c r="K2445">
        <v>49</v>
      </c>
      <c r="L2445" t="s">
        <v>15</v>
      </c>
    </row>
    <row r="2446" spans="1:12">
      <c r="A2446" t="e">
        <f t="shared" ca="1" si="24"/>
        <v>#NAME?</v>
      </c>
      <c r="B2446">
        <v>458</v>
      </c>
      <c r="C2446" t="s">
        <v>275</v>
      </c>
      <c r="D2446" s="1">
        <v>42916</v>
      </c>
      <c r="F2446">
        <v>5</v>
      </c>
      <c r="G2446">
        <v>42731</v>
      </c>
      <c r="H2446" t="s">
        <v>608</v>
      </c>
      <c r="J2446" t="s">
        <v>14</v>
      </c>
      <c r="K2446">
        <v>54</v>
      </c>
      <c r="L2446" t="s">
        <v>15</v>
      </c>
    </row>
    <row r="2447" spans="1:12">
      <c r="A2447" t="e">
        <f t="shared" ca="1" si="24"/>
        <v>#NAME?</v>
      </c>
      <c r="B2447">
        <v>458</v>
      </c>
      <c r="C2447" t="s">
        <v>275</v>
      </c>
      <c r="D2447" s="1">
        <v>41418</v>
      </c>
      <c r="F2447">
        <v>1</v>
      </c>
      <c r="G2447">
        <v>460</v>
      </c>
      <c r="H2447" t="s">
        <v>16</v>
      </c>
      <c r="J2447" t="s">
        <v>14</v>
      </c>
      <c r="K2447">
        <v>49</v>
      </c>
      <c r="L2447" t="s">
        <v>15</v>
      </c>
    </row>
    <row r="2448" spans="1:12">
      <c r="A2448" t="e">
        <f t="shared" ca="1" si="24"/>
        <v>#NAME?</v>
      </c>
      <c r="B2448">
        <v>458</v>
      </c>
      <c r="C2448" t="s">
        <v>275</v>
      </c>
      <c r="D2448" s="1">
        <v>42480</v>
      </c>
      <c r="F2448">
        <v>1</v>
      </c>
      <c r="G2448">
        <v>4149</v>
      </c>
      <c r="H2448" t="s">
        <v>703</v>
      </c>
      <c r="J2448" t="s">
        <v>14</v>
      </c>
      <c r="K2448">
        <v>52</v>
      </c>
      <c r="L2448" t="s">
        <v>15</v>
      </c>
    </row>
    <row r="2449" spans="1:12">
      <c r="A2449" t="e">
        <f ca="1">E00251532277121</f>
        <v>#NAME?</v>
      </c>
      <c r="B2449">
        <v>489</v>
      </c>
      <c r="C2449" t="s">
        <v>100</v>
      </c>
      <c r="D2449" s="1">
        <v>40991</v>
      </c>
      <c r="F2449">
        <v>1</v>
      </c>
      <c r="G2449">
        <v>7962</v>
      </c>
      <c r="H2449" t="s">
        <v>111</v>
      </c>
      <c r="J2449" t="s">
        <v>14</v>
      </c>
      <c r="K2449">
        <v>41</v>
      </c>
      <c r="L2449" t="s">
        <v>22</v>
      </c>
    </row>
    <row r="2450" spans="1:12">
      <c r="A2450" t="e">
        <f ca="1">E00251617547621</f>
        <v>#NAME?</v>
      </c>
      <c r="B2450">
        <v>6046</v>
      </c>
      <c r="C2450" t="s">
        <v>98</v>
      </c>
      <c r="D2450" s="1">
        <v>42845</v>
      </c>
      <c r="F2450">
        <v>1</v>
      </c>
      <c r="G2450">
        <v>9181</v>
      </c>
      <c r="H2450" t="s">
        <v>541</v>
      </c>
      <c r="I2450" t="s">
        <v>56</v>
      </c>
      <c r="J2450" t="s">
        <v>57</v>
      </c>
      <c r="K2450">
        <v>66</v>
      </c>
      <c r="L2450" t="s">
        <v>15</v>
      </c>
    </row>
    <row r="2451" spans="1:12">
      <c r="A2451" t="e">
        <f ca="1">E00251512282321</f>
        <v>#NAME?</v>
      </c>
      <c r="B2451">
        <v>3913</v>
      </c>
      <c r="C2451" t="s">
        <v>251</v>
      </c>
      <c r="D2451" s="1">
        <v>41186</v>
      </c>
      <c r="F2451">
        <v>2</v>
      </c>
      <c r="G2451">
        <v>4299</v>
      </c>
      <c r="H2451" t="s">
        <v>705</v>
      </c>
      <c r="J2451" t="s">
        <v>14</v>
      </c>
      <c r="K2451">
        <v>56</v>
      </c>
      <c r="L2451" t="s">
        <v>15</v>
      </c>
    </row>
    <row r="2452" spans="1:12">
      <c r="A2452" t="e">
        <f ca="1">E00251512282321</f>
        <v>#NAME?</v>
      </c>
      <c r="B2452">
        <v>3913</v>
      </c>
      <c r="C2452" t="s">
        <v>251</v>
      </c>
      <c r="D2452" s="1">
        <v>41726</v>
      </c>
      <c r="F2452">
        <v>1</v>
      </c>
      <c r="G2452">
        <v>2449</v>
      </c>
      <c r="H2452" t="s">
        <v>53</v>
      </c>
      <c r="J2452" t="s">
        <v>14</v>
      </c>
      <c r="K2452">
        <v>58</v>
      </c>
      <c r="L2452" t="s">
        <v>15</v>
      </c>
    </row>
    <row r="2453" spans="1:12">
      <c r="A2453" t="e">
        <f ca="1">E00251512282321</f>
        <v>#NAME?</v>
      </c>
      <c r="B2453">
        <v>3913</v>
      </c>
      <c r="C2453" t="s">
        <v>251</v>
      </c>
      <c r="D2453" s="1">
        <v>42480</v>
      </c>
      <c r="F2453">
        <v>2</v>
      </c>
      <c r="G2453">
        <v>1739</v>
      </c>
      <c r="H2453" t="s">
        <v>110</v>
      </c>
      <c r="J2453" t="s">
        <v>14</v>
      </c>
      <c r="K2453">
        <v>60</v>
      </c>
      <c r="L2453" t="s">
        <v>15</v>
      </c>
    </row>
    <row r="2454" spans="1:12">
      <c r="A2454" t="e">
        <f ca="1">E00251524954821</f>
        <v>#NAME?</v>
      </c>
      <c r="B2454">
        <v>1273</v>
      </c>
      <c r="C2454" t="s">
        <v>28</v>
      </c>
      <c r="D2454" s="1">
        <v>42940</v>
      </c>
      <c r="F2454">
        <v>1</v>
      </c>
      <c r="G2454">
        <v>7804</v>
      </c>
      <c r="H2454" t="s">
        <v>43</v>
      </c>
      <c r="J2454" t="s">
        <v>14</v>
      </c>
      <c r="K2454">
        <v>64</v>
      </c>
      <c r="L2454" t="s">
        <v>22</v>
      </c>
    </row>
    <row r="2455" spans="1:12">
      <c r="A2455" t="e">
        <f ca="1">E00251616879521</f>
        <v>#NAME?</v>
      </c>
      <c r="B2455">
        <v>1128</v>
      </c>
      <c r="C2455" t="s">
        <v>424</v>
      </c>
      <c r="D2455" s="1">
        <v>41074</v>
      </c>
      <c r="F2455">
        <v>1</v>
      </c>
      <c r="G2455">
        <v>2720</v>
      </c>
      <c r="H2455" t="s">
        <v>65</v>
      </c>
      <c r="J2455" t="s">
        <v>14</v>
      </c>
      <c r="K2455">
        <v>50</v>
      </c>
      <c r="L2455" t="s">
        <v>15</v>
      </c>
    </row>
    <row r="2456" spans="1:12">
      <c r="A2456" t="e">
        <f ca="1">E00251524954821</f>
        <v>#NAME?</v>
      </c>
      <c r="B2456">
        <v>1273</v>
      </c>
      <c r="C2456" t="s">
        <v>28</v>
      </c>
      <c r="D2456" s="1">
        <v>42794</v>
      </c>
      <c r="F2456">
        <v>2</v>
      </c>
      <c r="G2456">
        <v>73300</v>
      </c>
      <c r="H2456" t="s">
        <v>86</v>
      </c>
      <c r="J2456" t="s">
        <v>14</v>
      </c>
      <c r="K2456">
        <v>64</v>
      </c>
      <c r="L2456" t="s">
        <v>15</v>
      </c>
    </row>
    <row r="2457" spans="1:12">
      <c r="A2457" t="e">
        <f ca="1">E00251429309821</f>
        <v>#NAME?</v>
      </c>
      <c r="B2457">
        <v>291</v>
      </c>
      <c r="C2457" t="s">
        <v>160</v>
      </c>
      <c r="D2457" s="1">
        <v>42956</v>
      </c>
      <c r="F2457">
        <v>2</v>
      </c>
      <c r="G2457">
        <v>60090</v>
      </c>
      <c r="H2457" t="s">
        <v>181</v>
      </c>
      <c r="J2457" t="s">
        <v>14</v>
      </c>
      <c r="K2457">
        <v>68</v>
      </c>
      <c r="L2457" t="s">
        <v>15</v>
      </c>
    </row>
    <row r="2458" spans="1:12">
      <c r="A2458" t="e">
        <f ca="1">E00251532069021</f>
        <v>#NAME?</v>
      </c>
      <c r="B2458">
        <v>489</v>
      </c>
      <c r="C2458" t="s">
        <v>100</v>
      </c>
      <c r="D2458" s="1">
        <v>41556</v>
      </c>
      <c r="F2458">
        <v>1</v>
      </c>
      <c r="G2458">
        <v>4019</v>
      </c>
      <c r="H2458" t="s">
        <v>26</v>
      </c>
      <c r="J2458" t="s">
        <v>14</v>
      </c>
      <c r="K2458">
        <v>43</v>
      </c>
      <c r="L2458" t="s">
        <v>15</v>
      </c>
    </row>
    <row r="2459" spans="1:12">
      <c r="A2459" t="e">
        <f ca="1">E00251532069021</f>
        <v>#NAME?</v>
      </c>
      <c r="B2459">
        <v>489</v>
      </c>
      <c r="C2459" t="s">
        <v>100</v>
      </c>
      <c r="D2459" s="1">
        <v>41976</v>
      </c>
      <c r="F2459">
        <v>1</v>
      </c>
      <c r="G2459">
        <v>4019</v>
      </c>
      <c r="H2459" t="s">
        <v>26</v>
      </c>
      <c r="J2459" t="s">
        <v>14</v>
      </c>
      <c r="K2459">
        <v>44</v>
      </c>
      <c r="L2459" t="s">
        <v>15</v>
      </c>
    </row>
    <row r="2460" spans="1:12">
      <c r="A2460" t="e">
        <f ca="1">E00251524954821</f>
        <v>#NAME?</v>
      </c>
      <c r="B2460">
        <v>1273</v>
      </c>
      <c r="C2460" t="s">
        <v>28</v>
      </c>
      <c r="D2460" s="1">
        <v>41374</v>
      </c>
      <c r="F2460">
        <v>1</v>
      </c>
      <c r="G2460">
        <v>2720</v>
      </c>
      <c r="H2460" t="s">
        <v>65</v>
      </c>
      <c r="J2460" t="s">
        <v>14</v>
      </c>
      <c r="K2460">
        <v>60</v>
      </c>
      <c r="L2460" t="s">
        <v>15</v>
      </c>
    </row>
    <row r="2461" spans="1:12">
      <c r="A2461" t="e">
        <f ca="1">E00251524954821</f>
        <v>#NAME?</v>
      </c>
      <c r="B2461">
        <v>1273</v>
      </c>
      <c r="C2461" t="s">
        <v>28</v>
      </c>
      <c r="D2461" s="1">
        <v>42794</v>
      </c>
      <c r="F2461">
        <v>3</v>
      </c>
      <c r="G2461">
        <v>2720</v>
      </c>
      <c r="H2461" t="s">
        <v>65</v>
      </c>
      <c r="J2461" t="s">
        <v>14</v>
      </c>
      <c r="K2461">
        <v>64</v>
      </c>
      <c r="L2461" t="s">
        <v>15</v>
      </c>
    </row>
    <row r="2462" spans="1:12">
      <c r="A2462" t="e">
        <f ca="1">E00251512282321</f>
        <v>#NAME?</v>
      </c>
      <c r="B2462">
        <v>3913</v>
      </c>
      <c r="C2462" t="s">
        <v>251</v>
      </c>
      <c r="D2462" s="1">
        <v>42493</v>
      </c>
      <c r="F2462">
        <v>3</v>
      </c>
      <c r="G2462">
        <v>1739</v>
      </c>
      <c r="H2462" t="s">
        <v>110</v>
      </c>
      <c r="J2462" t="s">
        <v>14</v>
      </c>
      <c r="K2462">
        <v>60</v>
      </c>
      <c r="L2462" t="s">
        <v>15</v>
      </c>
    </row>
    <row r="2463" spans="1:12">
      <c r="A2463" t="e">
        <f ca="1">E00251524954821</f>
        <v>#NAME?</v>
      </c>
      <c r="B2463">
        <v>1273</v>
      </c>
      <c r="C2463" t="s">
        <v>28</v>
      </c>
      <c r="D2463" s="1">
        <v>42892</v>
      </c>
      <c r="F2463">
        <v>4</v>
      </c>
      <c r="G2463">
        <v>2449</v>
      </c>
      <c r="H2463" t="s">
        <v>53</v>
      </c>
      <c r="J2463" t="s">
        <v>14</v>
      </c>
      <c r="K2463">
        <v>64</v>
      </c>
      <c r="L2463" t="s">
        <v>15</v>
      </c>
    </row>
    <row r="2464" spans="1:12">
      <c r="A2464" t="e">
        <f ca="1">E00251512282321</f>
        <v>#NAME?</v>
      </c>
      <c r="B2464">
        <v>3913</v>
      </c>
      <c r="C2464" t="s">
        <v>251</v>
      </c>
      <c r="D2464" s="1">
        <v>41113</v>
      </c>
      <c r="F2464">
        <v>3</v>
      </c>
      <c r="G2464">
        <v>4659</v>
      </c>
      <c r="H2464" t="s">
        <v>47</v>
      </c>
      <c r="J2464" t="s">
        <v>14</v>
      </c>
      <c r="K2464">
        <v>56</v>
      </c>
      <c r="L2464" t="s">
        <v>15</v>
      </c>
    </row>
    <row r="2465" spans="1:12">
      <c r="A2465" t="e">
        <f ca="1">E00251512282321</f>
        <v>#NAME?</v>
      </c>
      <c r="B2465">
        <v>3913</v>
      </c>
      <c r="C2465" t="s">
        <v>251</v>
      </c>
      <c r="D2465" s="1">
        <v>41186</v>
      </c>
      <c r="F2465">
        <v>1</v>
      </c>
      <c r="G2465">
        <v>2169</v>
      </c>
      <c r="H2465" t="s">
        <v>40</v>
      </c>
      <c r="J2465" t="s">
        <v>14</v>
      </c>
      <c r="K2465">
        <v>56</v>
      </c>
      <c r="L2465" t="s">
        <v>15</v>
      </c>
    </row>
    <row r="2466" spans="1:12">
      <c r="A2466" t="e">
        <f ca="1">E00251512282321</f>
        <v>#NAME?</v>
      </c>
      <c r="B2466">
        <v>3913</v>
      </c>
      <c r="C2466" t="s">
        <v>251</v>
      </c>
      <c r="D2466" s="1">
        <v>42115</v>
      </c>
      <c r="F2466">
        <v>2</v>
      </c>
      <c r="G2466">
        <v>1739</v>
      </c>
      <c r="H2466" t="s">
        <v>110</v>
      </c>
      <c r="J2466" t="s">
        <v>14</v>
      </c>
      <c r="K2466">
        <v>59</v>
      </c>
      <c r="L2466" t="s">
        <v>15</v>
      </c>
    </row>
    <row r="2467" spans="1:12">
      <c r="A2467" t="e">
        <f ca="1">E00251717807221</f>
        <v>#NAME?</v>
      </c>
      <c r="B2467">
        <v>729</v>
      </c>
      <c r="C2467" t="s">
        <v>68</v>
      </c>
      <c r="D2467" s="1">
        <v>41907</v>
      </c>
      <c r="F2467">
        <v>1</v>
      </c>
      <c r="G2467">
        <v>9595</v>
      </c>
      <c r="H2467" t="s">
        <v>706</v>
      </c>
      <c r="I2467" t="s">
        <v>56</v>
      </c>
      <c r="J2467" t="s">
        <v>57</v>
      </c>
      <c r="K2467">
        <v>46</v>
      </c>
      <c r="L2467" t="s">
        <v>15</v>
      </c>
    </row>
    <row r="2468" spans="1:12">
      <c r="A2468" t="e">
        <f ca="1">E00251616217521</f>
        <v>#NAME?</v>
      </c>
      <c r="B2468">
        <v>191</v>
      </c>
      <c r="C2468" t="s">
        <v>320</v>
      </c>
      <c r="D2468" s="1">
        <v>42480</v>
      </c>
      <c r="F2468">
        <v>2</v>
      </c>
      <c r="G2468">
        <v>72871</v>
      </c>
      <c r="H2468" t="s">
        <v>685</v>
      </c>
      <c r="J2468" t="s">
        <v>14</v>
      </c>
      <c r="K2468">
        <v>45</v>
      </c>
      <c r="L2468" t="s">
        <v>15</v>
      </c>
    </row>
    <row r="2469" spans="1:12">
      <c r="A2469" t="e">
        <f ca="1">E00251532102121</f>
        <v>#NAME?</v>
      </c>
      <c r="B2469">
        <v>497</v>
      </c>
      <c r="C2469" t="s">
        <v>141</v>
      </c>
      <c r="D2469" s="1">
        <v>42199</v>
      </c>
      <c r="F2469">
        <v>1</v>
      </c>
      <c r="G2469">
        <v>7962</v>
      </c>
      <c r="H2469" t="s">
        <v>111</v>
      </c>
      <c r="J2469" t="s">
        <v>14</v>
      </c>
      <c r="K2469">
        <v>46</v>
      </c>
      <c r="L2469" t="s">
        <v>22</v>
      </c>
    </row>
    <row r="2470" spans="1:12">
      <c r="A2470" t="e">
        <f ca="1">E00251528938321</f>
        <v>#NAME?</v>
      </c>
      <c r="B2470">
        <v>291</v>
      </c>
      <c r="C2470" t="s">
        <v>160</v>
      </c>
      <c r="D2470" s="1">
        <v>41810</v>
      </c>
      <c r="F2470">
        <v>2</v>
      </c>
      <c r="G2470">
        <v>5859</v>
      </c>
      <c r="H2470" t="s">
        <v>607</v>
      </c>
      <c r="J2470" t="s">
        <v>14</v>
      </c>
      <c r="K2470">
        <v>55</v>
      </c>
      <c r="L2470" t="s">
        <v>15</v>
      </c>
    </row>
    <row r="2471" spans="1:12">
      <c r="A2471" t="e">
        <f ca="1">E00251528938321</f>
        <v>#NAME?</v>
      </c>
      <c r="B2471">
        <v>291</v>
      </c>
      <c r="C2471" t="s">
        <v>160</v>
      </c>
      <c r="D2471" s="1">
        <v>43069</v>
      </c>
      <c r="F2471">
        <v>2</v>
      </c>
      <c r="G2471">
        <v>4019</v>
      </c>
      <c r="H2471" t="s">
        <v>26</v>
      </c>
      <c r="J2471" t="s">
        <v>14</v>
      </c>
      <c r="K2471">
        <v>59</v>
      </c>
      <c r="L2471" t="s">
        <v>15</v>
      </c>
    </row>
    <row r="2472" spans="1:12">
      <c r="A2472" t="e">
        <f ca="1">E00251717807221</f>
        <v>#NAME?</v>
      </c>
      <c r="B2472">
        <v>1128</v>
      </c>
      <c r="C2472" t="s">
        <v>424</v>
      </c>
      <c r="D2472" s="1">
        <v>41901</v>
      </c>
      <c r="F2472">
        <v>2</v>
      </c>
      <c r="G2472">
        <v>7290</v>
      </c>
      <c r="H2472" t="s">
        <v>707</v>
      </c>
      <c r="J2472" t="s">
        <v>14</v>
      </c>
      <c r="K2472">
        <v>46</v>
      </c>
      <c r="L2472" t="s">
        <v>15</v>
      </c>
    </row>
    <row r="2473" spans="1:12">
      <c r="A2473" t="e">
        <f ca="1">E00251717807221</f>
        <v>#NAME?</v>
      </c>
      <c r="B2473">
        <v>1128</v>
      </c>
      <c r="C2473" t="s">
        <v>424</v>
      </c>
      <c r="D2473" s="1">
        <v>42835</v>
      </c>
      <c r="F2473">
        <v>2</v>
      </c>
      <c r="G2473">
        <v>2724</v>
      </c>
      <c r="H2473" t="s">
        <v>73</v>
      </c>
      <c r="J2473" t="s">
        <v>14</v>
      </c>
      <c r="K2473">
        <v>48</v>
      </c>
      <c r="L2473" t="s">
        <v>15</v>
      </c>
    </row>
    <row r="2474" spans="1:12">
      <c r="A2474" t="e">
        <f ca="1">E00251439868821</f>
        <v>#NAME?</v>
      </c>
      <c r="B2474">
        <v>489</v>
      </c>
      <c r="C2474" t="s">
        <v>100</v>
      </c>
      <c r="D2474" s="1">
        <v>40960</v>
      </c>
      <c r="F2474">
        <v>1</v>
      </c>
      <c r="G2474">
        <v>7841</v>
      </c>
      <c r="H2474" t="s">
        <v>154</v>
      </c>
      <c r="J2474" t="s">
        <v>14</v>
      </c>
      <c r="K2474">
        <v>59</v>
      </c>
      <c r="L2474" t="s">
        <v>22</v>
      </c>
    </row>
    <row r="2475" spans="1:12">
      <c r="A2475" t="e">
        <f ca="1">E00251439864121</f>
        <v>#NAME?</v>
      </c>
      <c r="B2475">
        <v>498</v>
      </c>
      <c r="C2475" t="s">
        <v>591</v>
      </c>
      <c r="D2475" s="1">
        <v>41128</v>
      </c>
      <c r="F2475">
        <v>1</v>
      </c>
      <c r="G2475">
        <v>490</v>
      </c>
      <c r="H2475" t="s">
        <v>203</v>
      </c>
      <c r="J2475" t="s">
        <v>14</v>
      </c>
      <c r="K2475">
        <v>39</v>
      </c>
      <c r="L2475" t="s">
        <v>15</v>
      </c>
    </row>
    <row r="2476" spans="1:12">
      <c r="A2476" t="e">
        <f ca="1">E00251439864121</f>
        <v>#NAME?</v>
      </c>
      <c r="B2476">
        <v>498</v>
      </c>
      <c r="C2476" t="s">
        <v>591</v>
      </c>
      <c r="D2476" s="1">
        <v>41263</v>
      </c>
      <c r="F2476">
        <v>1</v>
      </c>
      <c r="G2476">
        <v>6019</v>
      </c>
      <c r="H2476" t="s">
        <v>406</v>
      </c>
      <c r="J2476" t="s">
        <v>14</v>
      </c>
      <c r="K2476">
        <v>39</v>
      </c>
      <c r="L2476" t="s">
        <v>15</v>
      </c>
    </row>
    <row r="2477" spans="1:12">
      <c r="A2477" t="e">
        <f ca="1">E00251439864121</f>
        <v>#NAME?</v>
      </c>
      <c r="B2477">
        <v>498</v>
      </c>
      <c r="C2477" t="s">
        <v>591</v>
      </c>
      <c r="D2477" s="1">
        <v>41408</v>
      </c>
      <c r="F2477">
        <v>2</v>
      </c>
      <c r="G2477">
        <v>3004</v>
      </c>
      <c r="H2477" t="s">
        <v>104</v>
      </c>
      <c r="J2477" t="s">
        <v>14</v>
      </c>
      <c r="K2477">
        <v>40</v>
      </c>
      <c r="L2477" t="s">
        <v>15</v>
      </c>
    </row>
    <row r="2478" spans="1:12">
      <c r="A2478" t="e">
        <f ca="1">E00251429681721</f>
        <v>#NAME?</v>
      </c>
      <c r="B2478">
        <v>200</v>
      </c>
      <c r="C2478" t="s">
        <v>403</v>
      </c>
      <c r="D2478" s="1">
        <v>41226</v>
      </c>
      <c r="F2478">
        <v>1</v>
      </c>
      <c r="G2478">
        <v>7243</v>
      </c>
      <c r="H2478" t="s">
        <v>42</v>
      </c>
      <c r="J2478" t="s">
        <v>14</v>
      </c>
      <c r="K2478">
        <v>39</v>
      </c>
      <c r="L2478" t="s">
        <v>15</v>
      </c>
    </row>
    <row r="2479" spans="1:12">
      <c r="A2479" t="e">
        <f ca="1">E00251429681721</f>
        <v>#NAME?</v>
      </c>
      <c r="B2479">
        <v>3435</v>
      </c>
      <c r="C2479" t="s">
        <v>409</v>
      </c>
      <c r="D2479" s="1">
        <v>42876</v>
      </c>
      <c r="F2479">
        <v>1</v>
      </c>
      <c r="G2479">
        <v>72885</v>
      </c>
      <c r="H2479" t="s">
        <v>354</v>
      </c>
      <c r="J2479" t="s">
        <v>14</v>
      </c>
      <c r="K2479">
        <v>44</v>
      </c>
      <c r="L2479" t="s">
        <v>15</v>
      </c>
    </row>
    <row r="2480" spans="1:12">
      <c r="A2480" t="e">
        <f ca="1">E00251439868821</f>
        <v>#NAME?</v>
      </c>
      <c r="B2480">
        <v>489</v>
      </c>
      <c r="C2480" t="s">
        <v>100</v>
      </c>
      <c r="D2480" s="1">
        <v>42345</v>
      </c>
      <c r="F2480">
        <v>1</v>
      </c>
      <c r="G2480">
        <v>4940</v>
      </c>
      <c r="H2480" t="s">
        <v>708</v>
      </c>
      <c r="J2480" t="s">
        <v>14</v>
      </c>
      <c r="K2480">
        <v>63</v>
      </c>
      <c r="L2480" t="s">
        <v>15</v>
      </c>
    </row>
    <row r="2481" spans="1:12">
      <c r="A2481" t="e">
        <f t="shared" ref="A2481:A2488" ca="1" si="25">E00251439864121</f>
        <v>#NAME?</v>
      </c>
      <c r="B2481">
        <v>498</v>
      </c>
      <c r="C2481" t="s">
        <v>591</v>
      </c>
      <c r="D2481" s="1">
        <v>41471</v>
      </c>
      <c r="F2481">
        <v>2</v>
      </c>
      <c r="G2481">
        <v>7231</v>
      </c>
      <c r="H2481" t="s">
        <v>128</v>
      </c>
      <c r="J2481" t="s">
        <v>14</v>
      </c>
      <c r="K2481">
        <v>40</v>
      </c>
      <c r="L2481" t="s">
        <v>15</v>
      </c>
    </row>
    <row r="2482" spans="1:12">
      <c r="A2482" t="e">
        <f t="shared" ca="1" si="25"/>
        <v>#NAME?</v>
      </c>
      <c r="B2482">
        <v>498</v>
      </c>
      <c r="C2482" t="s">
        <v>591</v>
      </c>
      <c r="D2482" s="1">
        <v>42697</v>
      </c>
      <c r="F2482">
        <v>1</v>
      </c>
      <c r="G2482">
        <v>3004</v>
      </c>
      <c r="H2482" t="s">
        <v>104</v>
      </c>
      <c r="J2482" t="s">
        <v>14</v>
      </c>
      <c r="K2482">
        <v>43</v>
      </c>
      <c r="L2482" t="s">
        <v>15</v>
      </c>
    </row>
    <row r="2483" spans="1:12">
      <c r="A2483" t="e">
        <f t="shared" ca="1" si="25"/>
        <v>#NAME?</v>
      </c>
      <c r="B2483">
        <v>498</v>
      </c>
      <c r="C2483" t="s">
        <v>591</v>
      </c>
      <c r="D2483" s="1">
        <v>42739</v>
      </c>
      <c r="F2483">
        <v>1</v>
      </c>
      <c r="G2483">
        <v>460</v>
      </c>
      <c r="H2483" t="s">
        <v>16</v>
      </c>
      <c r="J2483" t="s">
        <v>14</v>
      </c>
      <c r="K2483">
        <v>43</v>
      </c>
      <c r="L2483" t="s">
        <v>15</v>
      </c>
    </row>
    <row r="2484" spans="1:12">
      <c r="A2484" t="e">
        <f t="shared" ca="1" si="25"/>
        <v>#NAME?</v>
      </c>
      <c r="B2484">
        <v>498</v>
      </c>
      <c r="C2484" t="s">
        <v>591</v>
      </c>
      <c r="D2484" s="1">
        <v>42753</v>
      </c>
      <c r="F2484">
        <v>1</v>
      </c>
      <c r="G2484">
        <v>460</v>
      </c>
      <c r="H2484" t="s">
        <v>16</v>
      </c>
      <c r="J2484" t="s">
        <v>14</v>
      </c>
      <c r="K2484">
        <v>44</v>
      </c>
      <c r="L2484" t="s">
        <v>15</v>
      </c>
    </row>
    <row r="2485" spans="1:12">
      <c r="A2485" t="e">
        <f t="shared" ca="1" si="25"/>
        <v>#NAME?</v>
      </c>
      <c r="B2485">
        <v>498</v>
      </c>
      <c r="C2485" t="s">
        <v>591</v>
      </c>
      <c r="D2485" s="1">
        <v>41479</v>
      </c>
      <c r="F2485">
        <v>1</v>
      </c>
      <c r="G2485">
        <v>3004</v>
      </c>
      <c r="H2485" t="s">
        <v>104</v>
      </c>
      <c r="J2485" t="s">
        <v>14</v>
      </c>
      <c r="K2485">
        <v>40</v>
      </c>
      <c r="L2485" t="s">
        <v>15</v>
      </c>
    </row>
    <row r="2486" spans="1:12">
      <c r="A2486" t="e">
        <f t="shared" ca="1" si="25"/>
        <v>#NAME?</v>
      </c>
      <c r="B2486">
        <v>915</v>
      </c>
      <c r="C2486" t="s">
        <v>709</v>
      </c>
      <c r="D2486" s="1">
        <v>41117</v>
      </c>
      <c r="F2486">
        <v>1</v>
      </c>
      <c r="G2486">
        <v>7862</v>
      </c>
      <c r="H2486" t="s">
        <v>27</v>
      </c>
      <c r="J2486" t="s">
        <v>14</v>
      </c>
      <c r="K2486">
        <v>39</v>
      </c>
      <c r="L2486" t="s">
        <v>22</v>
      </c>
    </row>
    <row r="2487" spans="1:12">
      <c r="A2487" t="e">
        <f t="shared" ca="1" si="25"/>
        <v>#NAME?</v>
      </c>
      <c r="B2487">
        <v>498</v>
      </c>
      <c r="C2487" t="s">
        <v>591</v>
      </c>
      <c r="D2487" s="1">
        <v>40995</v>
      </c>
      <c r="F2487">
        <v>1</v>
      </c>
      <c r="G2487">
        <v>3004</v>
      </c>
      <c r="H2487" t="s">
        <v>104</v>
      </c>
      <c r="J2487" t="s">
        <v>14</v>
      </c>
      <c r="K2487">
        <v>39</v>
      </c>
      <c r="L2487" t="s">
        <v>15</v>
      </c>
    </row>
    <row r="2488" spans="1:12">
      <c r="A2488" t="e">
        <f t="shared" ca="1" si="25"/>
        <v>#NAME?</v>
      </c>
      <c r="B2488">
        <v>498</v>
      </c>
      <c r="C2488" t="s">
        <v>591</v>
      </c>
      <c r="D2488" s="1">
        <v>41737</v>
      </c>
      <c r="F2488">
        <v>3</v>
      </c>
      <c r="G2488">
        <v>3004</v>
      </c>
      <c r="H2488" t="s">
        <v>104</v>
      </c>
      <c r="J2488" t="s">
        <v>14</v>
      </c>
      <c r="K2488">
        <v>41</v>
      </c>
      <c r="L2488" t="s">
        <v>15</v>
      </c>
    </row>
    <row r="2489" spans="1:12">
      <c r="A2489" t="e">
        <f ca="1">E00251439868821</f>
        <v>#NAME?</v>
      </c>
      <c r="B2489">
        <v>489</v>
      </c>
      <c r="C2489" t="s">
        <v>100</v>
      </c>
      <c r="D2489" s="1">
        <v>41948</v>
      </c>
      <c r="F2489">
        <v>1</v>
      </c>
      <c r="G2489">
        <v>78900</v>
      </c>
      <c r="H2489" t="s">
        <v>79</v>
      </c>
      <c r="J2489" t="s">
        <v>14</v>
      </c>
      <c r="K2489">
        <v>62</v>
      </c>
      <c r="L2489" t="s">
        <v>22</v>
      </c>
    </row>
    <row r="2490" spans="1:12">
      <c r="A2490" t="e">
        <f ca="1">E00251439864121</f>
        <v>#NAME?</v>
      </c>
      <c r="B2490">
        <v>498</v>
      </c>
      <c r="C2490" t="s">
        <v>591</v>
      </c>
      <c r="D2490" s="1">
        <v>42937</v>
      </c>
      <c r="F2490">
        <v>1</v>
      </c>
      <c r="G2490">
        <v>3004</v>
      </c>
      <c r="H2490" t="s">
        <v>104</v>
      </c>
      <c r="J2490" t="s">
        <v>14</v>
      </c>
      <c r="K2490">
        <v>44</v>
      </c>
      <c r="L2490" t="s">
        <v>15</v>
      </c>
    </row>
    <row r="2491" spans="1:12">
      <c r="A2491" t="e">
        <f ca="1">E00251439868821</f>
        <v>#NAME?</v>
      </c>
      <c r="B2491">
        <v>6046</v>
      </c>
      <c r="C2491" t="s">
        <v>98</v>
      </c>
      <c r="D2491" s="1">
        <v>42276</v>
      </c>
      <c r="F2491">
        <v>1</v>
      </c>
      <c r="G2491">
        <v>7231</v>
      </c>
      <c r="H2491" t="s">
        <v>128</v>
      </c>
      <c r="I2491" t="s">
        <v>56</v>
      </c>
      <c r="J2491" t="s">
        <v>57</v>
      </c>
      <c r="K2491">
        <v>63</v>
      </c>
      <c r="L2491" t="s">
        <v>15</v>
      </c>
    </row>
    <row r="2492" spans="1:12">
      <c r="A2492" t="e">
        <f ca="1">E00251529498321</f>
        <v>#NAME?</v>
      </c>
      <c r="B2492">
        <v>163</v>
      </c>
      <c r="C2492" t="s">
        <v>219</v>
      </c>
      <c r="D2492" s="1">
        <v>41778</v>
      </c>
      <c r="F2492">
        <v>2</v>
      </c>
      <c r="G2492">
        <v>4019</v>
      </c>
      <c r="H2492" t="s">
        <v>26</v>
      </c>
      <c r="J2492" t="s">
        <v>14</v>
      </c>
      <c r="K2492">
        <v>63</v>
      </c>
      <c r="L2492" t="s">
        <v>15</v>
      </c>
    </row>
    <row r="2493" spans="1:12">
      <c r="A2493" t="e">
        <f ca="1">E00251417997521</f>
        <v>#NAME?</v>
      </c>
      <c r="B2493">
        <v>66</v>
      </c>
      <c r="C2493" t="s">
        <v>134</v>
      </c>
      <c r="D2493" s="1">
        <v>42685</v>
      </c>
      <c r="F2493">
        <v>2</v>
      </c>
      <c r="G2493">
        <v>3674</v>
      </c>
      <c r="H2493" t="s">
        <v>281</v>
      </c>
      <c r="J2493" t="s">
        <v>14</v>
      </c>
      <c r="K2493">
        <v>42</v>
      </c>
      <c r="L2493" t="s">
        <v>15</v>
      </c>
    </row>
    <row r="2494" spans="1:12">
      <c r="A2494" t="e">
        <f ca="1">E00251439868821</f>
        <v>#NAME?</v>
      </c>
      <c r="B2494">
        <v>489</v>
      </c>
      <c r="C2494" t="s">
        <v>100</v>
      </c>
      <c r="D2494" s="1">
        <v>42199</v>
      </c>
      <c r="F2494">
        <v>1</v>
      </c>
      <c r="G2494">
        <v>4940</v>
      </c>
      <c r="H2494" t="s">
        <v>708</v>
      </c>
      <c r="J2494" t="s">
        <v>14</v>
      </c>
      <c r="K2494">
        <v>63</v>
      </c>
      <c r="L2494" t="s">
        <v>15</v>
      </c>
    </row>
    <row r="2495" spans="1:12">
      <c r="A2495" t="e">
        <f ca="1">E00251417997521</f>
        <v>#NAME?</v>
      </c>
      <c r="B2495">
        <v>66</v>
      </c>
      <c r="C2495" t="s">
        <v>134</v>
      </c>
      <c r="D2495" s="1">
        <v>42723</v>
      </c>
      <c r="F2495">
        <v>3</v>
      </c>
      <c r="G2495">
        <v>3051</v>
      </c>
      <c r="H2495" t="s">
        <v>13</v>
      </c>
      <c r="J2495" t="s">
        <v>14</v>
      </c>
      <c r="K2495">
        <v>42</v>
      </c>
      <c r="L2495" t="s">
        <v>15</v>
      </c>
    </row>
    <row r="2496" spans="1:12">
      <c r="A2496" t="e">
        <f ca="1">E00251417997521</f>
        <v>#NAME?</v>
      </c>
      <c r="B2496">
        <v>767</v>
      </c>
      <c r="C2496" t="s">
        <v>658</v>
      </c>
      <c r="D2496" s="1">
        <v>41922</v>
      </c>
      <c r="F2496">
        <v>1</v>
      </c>
      <c r="G2496">
        <v>7268</v>
      </c>
      <c r="H2496" t="s">
        <v>710</v>
      </c>
      <c r="I2496" t="s">
        <v>56</v>
      </c>
      <c r="J2496" t="s">
        <v>57</v>
      </c>
      <c r="K2496">
        <v>40</v>
      </c>
      <c r="L2496" t="s">
        <v>15</v>
      </c>
    </row>
    <row r="2497" spans="1:12">
      <c r="A2497" t="e">
        <f ca="1">E00251439868821</f>
        <v>#NAME?</v>
      </c>
      <c r="B2497">
        <v>489</v>
      </c>
      <c r="C2497" t="s">
        <v>100</v>
      </c>
      <c r="D2497" s="1">
        <v>42475</v>
      </c>
      <c r="F2497">
        <v>1</v>
      </c>
      <c r="G2497">
        <v>49390</v>
      </c>
      <c r="H2497" t="s">
        <v>59</v>
      </c>
      <c r="J2497" t="s">
        <v>14</v>
      </c>
      <c r="K2497">
        <v>63</v>
      </c>
      <c r="L2497" t="s">
        <v>15</v>
      </c>
    </row>
    <row r="2498" spans="1:12">
      <c r="A2498" t="e">
        <f ca="1">E00251439868821</f>
        <v>#NAME?</v>
      </c>
      <c r="B2498">
        <v>489</v>
      </c>
      <c r="C2498" t="s">
        <v>100</v>
      </c>
      <c r="D2498" s="1">
        <v>42472</v>
      </c>
      <c r="F2498">
        <v>1</v>
      </c>
      <c r="G2498">
        <v>4940</v>
      </c>
      <c r="H2498" t="s">
        <v>708</v>
      </c>
      <c r="J2498" t="s">
        <v>14</v>
      </c>
      <c r="K2498">
        <v>63</v>
      </c>
      <c r="L2498" t="s">
        <v>15</v>
      </c>
    </row>
    <row r="2499" spans="1:12">
      <c r="A2499" t="e">
        <f ca="1">E00251439868821</f>
        <v>#NAME?</v>
      </c>
      <c r="B2499">
        <v>6046</v>
      </c>
      <c r="C2499" t="s">
        <v>98</v>
      </c>
      <c r="D2499" s="1">
        <v>42413</v>
      </c>
      <c r="F2499">
        <v>2</v>
      </c>
      <c r="G2499">
        <v>84500</v>
      </c>
      <c r="H2499" t="s">
        <v>511</v>
      </c>
      <c r="I2499" t="s">
        <v>56</v>
      </c>
      <c r="J2499" t="s">
        <v>57</v>
      </c>
      <c r="K2499">
        <v>63</v>
      </c>
      <c r="L2499" t="s">
        <v>15</v>
      </c>
    </row>
    <row r="2500" spans="1:12">
      <c r="A2500" t="e">
        <f ca="1">E00251513369121</f>
        <v>#NAME?</v>
      </c>
      <c r="B2500">
        <v>460</v>
      </c>
      <c r="C2500" t="s">
        <v>711</v>
      </c>
      <c r="D2500" s="1">
        <v>41908</v>
      </c>
      <c r="F2500">
        <v>1</v>
      </c>
      <c r="G2500">
        <v>30981</v>
      </c>
      <c r="H2500" t="s">
        <v>712</v>
      </c>
      <c r="J2500" t="s">
        <v>14</v>
      </c>
      <c r="K2500">
        <v>54</v>
      </c>
      <c r="L2500" t="s">
        <v>15</v>
      </c>
    </row>
    <row r="2501" spans="1:12">
      <c r="A2501" t="e">
        <f ca="1">E00251439864121</f>
        <v>#NAME?</v>
      </c>
      <c r="B2501">
        <v>498</v>
      </c>
      <c r="C2501" t="s">
        <v>591</v>
      </c>
      <c r="D2501" s="1">
        <v>41212</v>
      </c>
      <c r="F2501">
        <v>1</v>
      </c>
      <c r="G2501">
        <v>3004</v>
      </c>
      <c r="H2501" t="s">
        <v>104</v>
      </c>
      <c r="J2501" t="s">
        <v>14</v>
      </c>
      <c r="K2501">
        <v>39</v>
      </c>
      <c r="L2501" t="s">
        <v>15</v>
      </c>
    </row>
    <row r="2502" spans="1:12">
      <c r="A2502" t="e">
        <f ca="1">E00251417997521</f>
        <v>#NAME?</v>
      </c>
      <c r="B2502">
        <v>66</v>
      </c>
      <c r="C2502" t="s">
        <v>134</v>
      </c>
      <c r="D2502" s="1">
        <v>42275</v>
      </c>
      <c r="F2502">
        <v>1</v>
      </c>
      <c r="G2502">
        <v>6929</v>
      </c>
      <c r="H2502" t="s">
        <v>36</v>
      </c>
      <c r="J2502" t="s">
        <v>14</v>
      </c>
      <c r="K2502">
        <v>41</v>
      </c>
      <c r="L2502" t="s">
        <v>15</v>
      </c>
    </row>
    <row r="2503" spans="1:12">
      <c r="A2503" t="e">
        <f ca="1">E00251513369121</f>
        <v>#NAME?</v>
      </c>
      <c r="B2503">
        <v>460</v>
      </c>
      <c r="C2503" t="s">
        <v>711</v>
      </c>
      <c r="D2503" s="1">
        <v>42909</v>
      </c>
      <c r="F2503">
        <v>2</v>
      </c>
      <c r="G2503">
        <v>49390</v>
      </c>
      <c r="H2503" t="s">
        <v>59</v>
      </c>
      <c r="J2503" t="s">
        <v>14</v>
      </c>
      <c r="K2503">
        <v>57</v>
      </c>
      <c r="L2503" t="s">
        <v>15</v>
      </c>
    </row>
    <row r="2504" spans="1:12">
      <c r="A2504" t="e">
        <f ca="1">E00251615167221</f>
        <v>#NAME?</v>
      </c>
      <c r="B2504">
        <v>1929</v>
      </c>
      <c r="C2504" t="s">
        <v>195</v>
      </c>
      <c r="D2504" s="1">
        <v>42143</v>
      </c>
      <c r="F2504">
        <v>2</v>
      </c>
      <c r="G2504">
        <v>4019</v>
      </c>
      <c r="H2504" t="s">
        <v>26</v>
      </c>
      <c r="J2504" t="s">
        <v>14</v>
      </c>
      <c r="K2504">
        <v>50</v>
      </c>
      <c r="L2504" t="s">
        <v>15</v>
      </c>
    </row>
    <row r="2505" spans="1:12">
      <c r="A2505" t="e">
        <f ca="1">E00251432340321</f>
        <v>#NAME?</v>
      </c>
      <c r="B2505">
        <v>448</v>
      </c>
      <c r="C2505" t="s">
        <v>112</v>
      </c>
      <c r="D2505" s="1">
        <v>43067</v>
      </c>
      <c r="F2505">
        <v>2</v>
      </c>
      <c r="G2505">
        <v>49390</v>
      </c>
      <c r="H2505" t="s">
        <v>59</v>
      </c>
      <c r="J2505" t="s">
        <v>14</v>
      </c>
      <c r="K2505">
        <v>57</v>
      </c>
      <c r="L2505" t="s">
        <v>15</v>
      </c>
    </row>
    <row r="2506" spans="1:12">
      <c r="A2506" t="e">
        <f ca="1">E00251413469721</f>
        <v>#NAME?</v>
      </c>
      <c r="B2506">
        <v>1929</v>
      </c>
      <c r="C2506" t="s">
        <v>195</v>
      </c>
      <c r="D2506" s="1">
        <v>42864</v>
      </c>
      <c r="F2506">
        <v>4</v>
      </c>
      <c r="G2506">
        <v>73390</v>
      </c>
      <c r="H2506" t="s">
        <v>66</v>
      </c>
      <c r="J2506" t="s">
        <v>14</v>
      </c>
      <c r="K2506">
        <v>68</v>
      </c>
      <c r="L2506" t="s">
        <v>15</v>
      </c>
    </row>
    <row r="2507" spans="1:12">
      <c r="A2507" t="e">
        <f ca="1">E00251417952621</f>
        <v>#NAME?</v>
      </c>
      <c r="B2507">
        <v>66</v>
      </c>
      <c r="C2507" t="s">
        <v>134</v>
      </c>
      <c r="D2507" s="1">
        <v>42314</v>
      </c>
      <c r="F2507">
        <v>1</v>
      </c>
      <c r="G2507">
        <v>4019</v>
      </c>
      <c r="H2507" t="s">
        <v>26</v>
      </c>
      <c r="J2507" t="s">
        <v>14</v>
      </c>
      <c r="K2507">
        <v>48</v>
      </c>
      <c r="L2507" t="s">
        <v>15</v>
      </c>
    </row>
    <row r="2508" spans="1:12">
      <c r="A2508" t="e">
        <f ca="1">E00251528138121</f>
        <v>#NAME?</v>
      </c>
      <c r="B2508">
        <v>66</v>
      </c>
      <c r="C2508" t="s">
        <v>134</v>
      </c>
      <c r="D2508" s="1">
        <v>42702</v>
      </c>
      <c r="F2508">
        <v>1</v>
      </c>
      <c r="G2508">
        <v>29690</v>
      </c>
      <c r="H2508" t="s">
        <v>52</v>
      </c>
      <c r="J2508" t="s">
        <v>14</v>
      </c>
      <c r="K2508">
        <v>62</v>
      </c>
      <c r="L2508" t="s">
        <v>15</v>
      </c>
    </row>
    <row r="2509" spans="1:12">
      <c r="A2509" t="e">
        <f ca="1">E00251413469721</f>
        <v>#NAME?</v>
      </c>
      <c r="B2509">
        <v>1929</v>
      </c>
      <c r="C2509" t="s">
        <v>195</v>
      </c>
      <c r="D2509" s="1">
        <v>42923</v>
      </c>
      <c r="F2509">
        <v>2</v>
      </c>
      <c r="G2509">
        <v>4660</v>
      </c>
      <c r="H2509" t="s">
        <v>215</v>
      </c>
      <c r="J2509" t="s">
        <v>14</v>
      </c>
      <c r="K2509">
        <v>68</v>
      </c>
      <c r="L2509" t="s">
        <v>15</v>
      </c>
    </row>
    <row r="2510" spans="1:12">
      <c r="A2510" t="e">
        <f ca="1">E00251413469721</f>
        <v>#NAME?</v>
      </c>
      <c r="B2510">
        <v>1929</v>
      </c>
      <c r="C2510" t="s">
        <v>195</v>
      </c>
      <c r="D2510" s="1">
        <v>42206</v>
      </c>
      <c r="F2510">
        <v>4</v>
      </c>
      <c r="G2510">
        <v>27800</v>
      </c>
      <c r="H2510" t="s">
        <v>145</v>
      </c>
      <c r="J2510" t="s">
        <v>14</v>
      </c>
      <c r="K2510">
        <v>66</v>
      </c>
      <c r="L2510" t="s">
        <v>15</v>
      </c>
    </row>
    <row r="2511" spans="1:12">
      <c r="A2511" t="e">
        <f ca="1">E00251413469721</f>
        <v>#NAME?</v>
      </c>
      <c r="B2511">
        <v>1929</v>
      </c>
      <c r="C2511" t="s">
        <v>195</v>
      </c>
      <c r="D2511" s="1">
        <v>42255</v>
      </c>
      <c r="F2511">
        <v>3</v>
      </c>
      <c r="G2511">
        <v>7804</v>
      </c>
      <c r="H2511" t="s">
        <v>43</v>
      </c>
      <c r="J2511" t="s">
        <v>14</v>
      </c>
      <c r="K2511">
        <v>66</v>
      </c>
      <c r="L2511" t="s">
        <v>22</v>
      </c>
    </row>
    <row r="2512" spans="1:12">
      <c r="A2512" t="e">
        <f ca="1">E00251715048221</f>
        <v>#NAME?</v>
      </c>
      <c r="B2512">
        <v>65</v>
      </c>
      <c r="C2512" t="s">
        <v>713</v>
      </c>
      <c r="D2512" s="1">
        <v>41331</v>
      </c>
      <c r="F2512">
        <v>2</v>
      </c>
      <c r="G2512">
        <v>7062</v>
      </c>
      <c r="H2512" t="s">
        <v>97</v>
      </c>
      <c r="J2512" t="s">
        <v>14</v>
      </c>
      <c r="K2512">
        <v>44</v>
      </c>
      <c r="L2512" t="s">
        <v>15</v>
      </c>
    </row>
    <row r="2513" spans="1:12">
      <c r="A2513" t="e">
        <f ca="1">E00251711664321</f>
        <v>#NAME?</v>
      </c>
      <c r="B2513">
        <v>11</v>
      </c>
      <c r="C2513" t="s">
        <v>245</v>
      </c>
      <c r="D2513" s="1">
        <v>41290</v>
      </c>
      <c r="F2513">
        <v>1</v>
      </c>
      <c r="G2513">
        <v>7862</v>
      </c>
      <c r="H2513" t="s">
        <v>27</v>
      </c>
      <c r="J2513" t="s">
        <v>14</v>
      </c>
      <c r="K2513">
        <v>61</v>
      </c>
      <c r="L2513" t="s">
        <v>22</v>
      </c>
    </row>
    <row r="2514" spans="1:12">
      <c r="A2514" t="e">
        <f ca="1">E00251711664321</f>
        <v>#NAME?</v>
      </c>
      <c r="B2514">
        <v>11</v>
      </c>
      <c r="C2514" t="s">
        <v>245</v>
      </c>
      <c r="D2514" s="1">
        <v>43052</v>
      </c>
      <c r="F2514">
        <v>1</v>
      </c>
      <c r="G2514">
        <v>8798</v>
      </c>
      <c r="H2514" t="s">
        <v>314</v>
      </c>
      <c r="J2514" t="s">
        <v>14</v>
      </c>
      <c r="K2514">
        <v>66</v>
      </c>
      <c r="L2514" t="s">
        <v>15</v>
      </c>
    </row>
    <row r="2515" spans="1:12">
      <c r="A2515" t="e">
        <f ca="1">E00251429396421</f>
        <v>#NAME?</v>
      </c>
      <c r="B2515">
        <v>276</v>
      </c>
      <c r="C2515" t="s">
        <v>122</v>
      </c>
      <c r="D2515" s="1">
        <v>41082</v>
      </c>
      <c r="F2515">
        <v>3</v>
      </c>
      <c r="G2515">
        <v>4019</v>
      </c>
      <c r="H2515" t="s">
        <v>26</v>
      </c>
      <c r="J2515" t="s">
        <v>14</v>
      </c>
      <c r="K2515">
        <v>55</v>
      </c>
      <c r="L2515" t="s">
        <v>15</v>
      </c>
    </row>
    <row r="2516" spans="1:12">
      <c r="A2516" t="e">
        <f ca="1">E00251429396421</f>
        <v>#NAME?</v>
      </c>
      <c r="B2516">
        <v>276</v>
      </c>
      <c r="C2516" t="s">
        <v>122</v>
      </c>
      <c r="D2516" s="1">
        <v>42822</v>
      </c>
      <c r="F2516">
        <v>2</v>
      </c>
      <c r="G2516">
        <v>7262</v>
      </c>
      <c r="H2516" t="s">
        <v>198</v>
      </c>
      <c r="J2516" t="s">
        <v>14</v>
      </c>
      <c r="K2516">
        <v>59</v>
      </c>
      <c r="L2516" t="s">
        <v>15</v>
      </c>
    </row>
    <row r="2517" spans="1:12">
      <c r="A2517" t="e">
        <f ca="1">E00251514288421</f>
        <v>#NAME?</v>
      </c>
      <c r="B2517">
        <v>481</v>
      </c>
      <c r="C2517" t="s">
        <v>402</v>
      </c>
      <c r="D2517" s="1">
        <v>41158</v>
      </c>
      <c r="F2517">
        <v>1</v>
      </c>
      <c r="G2517">
        <v>64683</v>
      </c>
      <c r="H2517" t="s">
        <v>714</v>
      </c>
      <c r="J2517" t="s">
        <v>14</v>
      </c>
      <c r="K2517">
        <v>56</v>
      </c>
      <c r="L2517" t="s">
        <v>15</v>
      </c>
    </row>
    <row r="2518" spans="1:12">
      <c r="A2518" t="e">
        <f ca="1">E00251518872621</f>
        <v>#NAME?</v>
      </c>
      <c r="B2518">
        <v>292</v>
      </c>
      <c r="C2518" t="s">
        <v>467</v>
      </c>
      <c r="D2518" s="1">
        <v>41233</v>
      </c>
      <c r="F2518">
        <v>1</v>
      </c>
      <c r="G2518">
        <v>7969</v>
      </c>
      <c r="H2518" t="s">
        <v>87</v>
      </c>
      <c r="J2518" t="s">
        <v>14</v>
      </c>
      <c r="K2518">
        <v>46</v>
      </c>
      <c r="L2518" t="s">
        <v>22</v>
      </c>
    </row>
    <row r="2519" spans="1:12">
      <c r="A2519" t="e">
        <f ca="1">E00251413469721</f>
        <v>#NAME?</v>
      </c>
      <c r="B2519">
        <v>1929</v>
      </c>
      <c r="C2519" t="s">
        <v>195</v>
      </c>
      <c r="D2519" s="1">
        <v>42871</v>
      </c>
      <c r="F2519">
        <v>1</v>
      </c>
      <c r="G2519">
        <v>38870</v>
      </c>
      <c r="H2519" t="s">
        <v>514</v>
      </c>
      <c r="J2519" t="s">
        <v>14</v>
      </c>
      <c r="K2519">
        <v>68</v>
      </c>
      <c r="L2519" t="s">
        <v>15</v>
      </c>
    </row>
    <row r="2520" spans="1:12">
      <c r="A2520" t="e">
        <f ca="1">E00251716572021</f>
        <v>#NAME?</v>
      </c>
      <c r="B2520">
        <v>446</v>
      </c>
      <c r="C2520" t="s">
        <v>94</v>
      </c>
      <c r="D2520" s="1">
        <v>42321</v>
      </c>
      <c r="F2520">
        <v>3</v>
      </c>
      <c r="G2520">
        <v>7202</v>
      </c>
      <c r="H2520" t="s">
        <v>594</v>
      </c>
      <c r="J2520" t="s">
        <v>14</v>
      </c>
      <c r="K2520">
        <v>45</v>
      </c>
      <c r="L2520" t="s">
        <v>15</v>
      </c>
    </row>
    <row r="2521" spans="1:12">
      <c r="A2521" t="e">
        <f ca="1">E00251529498321</f>
        <v>#NAME?</v>
      </c>
      <c r="B2521">
        <v>163</v>
      </c>
      <c r="C2521" t="s">
        <v>219</v>
      </c>
      <c r="D2521" s="1">
        <v>41676</v>
      </c>
      <c r="F2521">
        <v>1</v>
      </c>
      <c r="G2521">
        <v>6850</v>
      </c>
      <c r="H2521" t="s">
        <v>715</v>
      </c>
      <c r="J2521" t="s">
        <v>14</v>
      </c>
      <c r="K2521">
        <v>63</v>
      </c>
      <c r="L2521" t="s">
        <v>15</v>
      </c>
    </row>
    <row r="2522" spans="1:12">
      <c r="A2522" t="e">
        <f ca="1">E00251715048221</f>
        <v>#NAME?</v>
      </c>
      <c r="B2522">
        <v>65</v>
      </c>
      <c r="C2522" t="s">
        <v>713</v>
      </c>
      <c r="D2522" s="1">
        <v>42815</v>
      </c>
      <c r="F2522">
        <v>2</v>
      </c>
      <c r="G2522">
        <v>6108</v>
      </c>
      <c r="H2522" t="s">
        <v>716</v>
      </c>
      <c r="J2522" t="s">
        <v>14</v>
      </c>
      <c r="K2522">
        <v>48</v>
      </c>
      <c r="L2522" t="s">
        <v>15</v>
      </c>
    </row>
    <row r="2523" spans="1:12">
      <c r="A2523" t="e">
        <f ca="1">E00251619839021</f>
        <v>#NAME?</v>
      </c>
      <c r="B2523">
        <v>437</v>
      </c>
      <c r="C2523" t="s">
        <v>216</v>
      </c>
      <c r="D2523" s="1">
        <v>41032</v>
      </c>
      <c r="F2523">
        <v>1</v>
      </c>
      <c r="G2523">
        <v>8830</v>
      </c>
      <c r="H2523" t="s">
        <v>691</v>
      </c>
      <c r="J2523" t="s">
        <v>14</v>
      </c>
      <c r="K2523">
        <v>45</v>
      </c>
      <c r="L2523" t="s">
        <v>15</v>
      </c>
    </row>
    <row r="2524" spans="1:12">
      <c r="A2524" t="e">
        <f ca="1">E00251439542921</f>
        <v>#NAME?</v>
      </c>
      <c r="B2524">
        <v>1786</v>
      </c>
      <c r="C2524" t="s">
        <v>37</v>
      </c>
      <c r="D2524" s="1">
        <v>42671</v>
      </c>
      <c r="F2524">
        <v>1</v>
      </c>
      <c r="G2524">
        <v>2729</v>
      </c>
      <c r="H2524" t="s">
        <v>115</v>
      </c>
      <c r="J2524" t="s">
        <v>14</v>
      </c>
      <c r="K2524">
        <v>63</v>
      </c>
      <c r="L2524" t="s">
        <v>15</v>
      </c>
    </row>
    <row r="2525" spans="1:12">
      <c r="A2525" t="e">
        <f ca="1">E00251514288421</f>
        <v>#NAME?</v>
      </c>
      <c r="B2525">
        <v>481</v>
      </c>
      <c r="C2525" t="s">
        <v>402</v>
      </c>
      <c r="D2525" s="1">
        <v>41968</v>
      </c>
      <c r="F2525">
        <v>6</v>
      </c>
      <c r="G2525">
        <v>30000</v>
      </c>
      <c r="H2525" t="s">
        <v>144</v>
      </c>
      <c r="J2525" t="s">
        <v>14</v>
      </c>
      <c r="K2525">
        <v>59</v>
      </c>
      <c r="L2525" t="s">
        <v>15</v>
      </c>
    </row>
    <row r="2526" spans="1:12">
      <c r="A2526" t="e">
        <f ca="1">E00251514288421</f>
        <v>#NAME?</v>
      </c>
      <c r="B2526">
        <v>485</v>
      </c>
      <c r="C2526" t="s">
        <v>241</v>
      </c>
      <c r="D2526" s="1">
        <v>43060</v>
      </c>
      <c r="F2526">
        <v>2</v>
      </c>
      <c r="G2526">
        <v>49120</v>
      </c>
      <c r="H2526" t="s">
        <v>168</v>
      </c>
      <c r="J2526" t="s">
        <v>14</v>
      </c>
      <c r="K2526">
        <v>61</v>
      </c>
      <c r="L2526" t="s">
        <v>15</v>
      </c>
    </row>
    <row r="2527" spans="1:12">
      <c r="A2527" t="e">
        <f ca="1">E00251432340321</f>
        <v>#NAME?</v>
      </c>
      <c r="B2527">
        <v>448</v>
      </c>
      <c r="C2527" t="s">
        <v>112</v>
      </c>
      <c r="D2527" s="1">
        <v>41901</v>
      </c>
      <c r="F2527">
        <v>2</v>
      </c>
      <c r="G2527">
        <v>49390</v>
      </c>
      <c r="H2527" t="s">
        <v>59</v>
      </c>
      <c r="J2527" t="s">
        <v>14</v>
      </c>
      <c r="K2527">
        <v>54</v>
      </c>
      <c r="L2527" t="s">
        <v>15</v>
      </c>
    </row>
    <row r="2528" spans="1:12">
      <c r="A2528" t="e">
        <f ca="1">E00251432340321</f>
        <v>#NAME?</v>
      </c>
      <c r="B2528">
        <v>448</v>
      </c>
      <c r="C2528" t="s">
        <v>112</v>
      </c>
      <c r="D2528" s="1">
        <v>42682</v>
      </c>
      <c r="F2528">
        <v>2</v>
      </c>
      <c r="G2528">
        <v>27800</v>
      </c>
      <c r="H2528" t="s">
        <v>145</v>
      </c>
      <c r="J2528" t="s">
        <v>14</v>
      </c>
      <c r="K2528">
        <v>56</v>
      </c>
      <c r="L2528" t="s">
        <v>15</v>
      </c>
    </row>
    <row r="2529" spans="1:12">
      <c r="A2529" t="e">
        <f ca="1">E00251529498321</f>
        <v>#NAME?</v>
      </c>
      <c r="B2529">
        <v>163</v>
      </c>
      <c r="C2529" t="s">
        <v>219</v>
      </c>
      <c r="D2529" s="1">
        <v>41725</v>
      </c>
      <c r="F2529">
        <v>1</v>
      </c>
      <c r="G2529">
        <v>6850</v>
      </c>
      <c r="H2529" t="s">
        <v>715</v>
      </c>
      <c r="J2529" t="s">
        <v>14</v>
      </c>
      <c r="K2529">
        <v>63</v>
      </c>
      <c r="L2529" t="s">
        <v>15</v>
      </c>
    </row>
    <row r="2530" spans="1:12">
      <c r="A2530" t="e">
        <f ca="1">E00251512443421</f>
        <v>#NAME?</v>
      </c>
      <c r="B2530">
        <v>1929</v>
      </c>
      <c r="C2530" t="s">
        <v>195</v>
      </c>
      <c r="D2530" s="1">
        <v>41334</v>
      </c>
      <c r="F2530">
        <v>1</v>
      </c>
      <c r="G2530">
        <v>2800</v>
      </c>
      <c r="H2530" t="s">
        <v>717</v>
      </c>
      <c r="J2530" t="s">
        <v>14</v>
      </c>
      <c r="K2530">
        <v>53</v>
      </c>
      <c r="L2530" t="s">
        <v>15</v>
      </c>
    </row>
    <row r="2531" spans="1:12">
      <c r="A2531" t="e">
        <f ca="1">E00251413469721</f>
        <v>#NAME?</v>
      </c>
      <c r="B2531">
        <v>1929</v>
      </c>
      <c r="C2531" t="s">
        <v>195</v>
      </c>
      <c r="D2531" s="1">
        <v>42222</v>
      </c>
      <c r="F2531">
        <v>1</v>
      </c>
      <c r="G2531">
        <v>4549</v>
      </c>
      <c r="H2531" t="s">
        <v>69</v>
      </c>
      <c r="J2531" t="s">
        <v>14</v>
      </c>
      <c r="K2531">
        <v>66</v>
      </c>
      <c r="L2531" t="s">
        <v>15</v>
      </c>
    </row>
    <row r="2532" spans="1:12">
      <c r="A2532" t="e">
        <f ca="1">E00251413469721</f>
        <v>#NAME?</v>
      </c>
      <c r="B2532">
        <v>1929</v>
      </c>
      <c r="C2532" t="s">
        <v>195</v>
      </c>
      <c r="D2532" s="1">
        <v>42758</v>
      </c>
      <c r="F2532">
        <v>3</v>
      </c>
      <c r="G2532">
        <v>4549</v>
      </c>
      <c r="H2532" t="s">
        <v>69</v>
      </c>
      <c r="J2532" t="s">
        <v>14</v>
      </c>
      <c r="K2532">
        <v>68</v>
      </c>
      <c r="L2532" t="s">
        <v>15</v>
      </c>
    </row>
    <row r="2533" spans="1:12">
      <c r="A2533" t="e">
        <f ca="1">E00251529498321</f>
        <v>#NAME?</v>
      </c>
      <c r="B2533">
        <v>148</v>
      </c>
      <c r="C2533" t="s">
        <v>318</v>
      </c>
      <c r="D2533" s="1">
        <v>42380</v>
      </c>
      <c r="E2533">
        <v>0</v>
      </c>
      <c r="F2533">
        <v>1</v>
      </c>
      <c r="G2533">
        <v>56400</v>
      </c>
      <c r="H2533" t="s">
        <v>91</v>
      </c>
      <c r="J2533" t="s">
        <v>34</v>
      </c>
      <c r="K2533">
        <v>65</v>
      </c>
      <c r="L2533" t="s">
        <v>15</v>
      </c>
    </row>
    <row r="2534" spans="1:12">
      <c r="A2534" t="e">
        <f ca="1">E00251529498321</f>
        <v>#NAME?</v>
      </c>
      <c r="B2534">
        <v>163</v>
      </c>
      <c r="C2534" t="s">
        <v>219</v>
      </c>
      <c r="D2534" s="1">
        <v>41669</v>
      </c>
      <c r="F2534">
        <v>1</v>
      </c>
      <c r="G2534">
        <v>6850</v>
      </c>
      <c r="H2534" t="s">
        <v>715</v>
      </c>
      <c r="J2534" t="s">
        <v>14</v>
      </c>
      <c r="K2534">
        <v>63</v>
      </c>
      <c r="L2534" t="s">
        <v>15</v>
      </c>
    </row>
    <row r="2535" spans="1:12">
      <c r="A2535" t="e">
        <f ca="1">E00251430251921</f>
        <v>#NAME?</v>
      </c>
      <c r="B2535">
        <v>502</v>
      </c>
      <c r="C2535" t="s">
        <v>172</v>
      </c>
      <c r="D2535" s="1">
        <v>41158</v>
      </c>
      <c r="F2535">
        <v>3</v>
      </c>
      <c r="G2535">
        <v>8448</v>
      </c>
      <c r="H2535" t="s">
        <v>718</v>
      </c>
      <c r="J2535" t="s">
        <v>14</v>
      </c>
      <c r="K2535">
        <v>51</v>
      </c>
      <c r="L2535" t="s">
        <v>15</v>
      </c>
    </row>
    <row r="2536" spans="1:12">
      <c r="A2536" t="e">
        <f ca="1">E00251619839021</f>
        <v>#NAME?</v>
      </c>
      <c r="B2536">
        <v>437</v>
      </c>
      <c r="C2536" t="s">
        <v>216</v>
      </c>
      <c r="D2536" s="1">
        <v>41725</v>
      </c>
      <c r="F2536">
        <v>1</v>
      </c>
      <c r="G2536">
        <v>9492</v>
      </c>
      <c r="H2536" t="s">
        <v>317</v>
      </c>
      <c r="J2536" t="s">
        <v>14</v>
      </c>
      <c r="K2536">
        <v>47</v>
      </c>
      <c r="L2536" t="s">
        <v>15</v>
      </c>
    </row>
    <row r="2537" spans="1:12">
      <c r="A2537" t="e">
        <f ca="1">E00251711664321</f>
        <v>#NAME?</v>
      </c>
      <c r="B2537">
        <v>11</v>
      </c>
      <c r="C2537" t="s">
        <v>245</v>
      </c>
      <c r="D2537" s="1">
        <v>42871</v>
      </c>
      <c r="F2537">
        <v>1</v>
      </c>
      <c r="G2537">
        <v>3688</v>
      </c>
      <c r="H2537" t="s">
        <v>632</v>
      </c>
      <c r="J2537" t="s">
        <v>14</v>
      </c>
      <c r="K2537">
        <v>65</v>
      </c>
      <c r="L2537" t="s">
        <v>15</v>
      </c>
    </row>
    <row r="2538" spans="1:12">
      <c r="A2538" t="e">
        <f ca="1">E00251711664321</f>
        <v>#NAME?</v>
      </c>
      <c r="B2538">
        <v>11</v>
      </c>
      <c r="C2538" t="s">
        <v>245</v>
      </c>
      <c r="D2538" s="1">
        <v>43045</v>
      </c>
      <c r="F2538">
        <v>1</v>
      </c>
      <c r="G2538">
        <v>8798</v>
      </c>
      <c r="H2538" t="s">
        <v>314</v>
      </c>
      <c r="J2538" t="s">
        <v>14</v>
      </c>
      <c r="K2538">
        <v>66</v>
      </c>
      <c r="L2538" t="s">
        <v>15</v>
      </c>
    </row>
    <row r="2539" spans="1:12">
      <c r="A2539" t="e">
        <f ca="1">E00251619839021</f>
        <v>#NAME?</v>
      </c>
      <c r="B2539">
        <v>437</v>
      </c>
      <c r="C2539" t="s">
        <v>216</v>
      </c>
      <c r="D2539" s="1">
        <v>41725</v>
      </c>
      <c r="F2539">
        <v>2</v>
      </c>
      <c r="G2539">
        <v>4019</v>
      </c>
      <c r="H2539" t="s">
        <v>26</v>
      </c>
      <c r="J2539" t="s">
        <v>14</v>
      </c>
      <c r="K2539">
        <v>47</v>
      </c>
      <c r="L2539" t="s">
        <v>15</v>
      </c>
    </row>
    <row r="2540" spans="1:12">
      <c r="A2540" t="e">
        <f ca="1">E00251619839021</f>
        <v>#NAME?</v>
      </c>
      <c r="B2540">
        <v>7208</v>
      </c>
      <c r="C2540" t="s">
        <v>625</v>
      </c>
      <c r="D2540" s="1">
        <v>41727</v>
      </c>
      <c r="F2540">
        <v>2</v>
      </c>
      <c r="G2540">
        <v>4019</v>
      </c>
      <c r="H2540" t="s">
        <v>26</v>
      </c>
      <c r="I2540" t="s">
        <v>148</v>
      </c>
      <c r="J2540" t="s">
        <v>57</v>
      </c>
      <c r="K2540">
        <v>47</v>
      </c>
      <c r="L2540" t="s">
        <v>15</v>
      </c>
    </row>
    <row r="2541" spans="1:12">
      <c r="A2541" t="e">
        <f ca="1">E00251529498321</f>
        <v>#NAME?</v>
      </c>
      <c r="B2541">
        <v>148</v>
      </c>
      <c r="C2541" t="s">
        <v>318</v>
      </c>
      <c r="D2541" s="1">
        <v>42380</v>
      </c>
      <c r="E2541">
        <v>0</v>
      </c>
      <c r="F2541">
        <v>2</v>
      </c>
      <c r="G2541">
        <v>4019</v>
      </c>
      <c r="H2541" t="s">
        <v>26</v>
      </c>
      <c r="J2541" t="s">
        <v>34</v>
      </c>
      <c r="K2541">
        <v>65</v>
      </c>
      <c r="L2541" t="s">
        <v>15</v>
      </c>
    </row>
    <row r="2542" spans="1:12">
      <c r="A2542" t="e">
        <f ca="1">E00251529498321</f>
        <v>#NAME?</v>
      </c>
      <c r="B2542">
        <v>163</v>
      </c>
      <c r="C2542" t="s">
        <v>219</v>
      </c>
      <c r="D2542" s="1">
        <v>42639</v>
      </c>
      <c r="F2542">
        <v>1</v>
      </c>
      <c r="G2542">
        <v>7295</v>
      </c>
      <c r="H2542" t="s">
        <v>76</v>
      </c>
      <c r="J2542" t="s">
        <v>14</v>
      </c>
      <c r="K2542">
        <v>66</v>
      </c>
      <c r="L2542" t="s">
        <v>15</v>
      </c>
    </row>
    <row r="2543" spans="1:12">
      <c r="A2543" t="e">
        <f ca="1">E00251439947821</f>
        <v>#NAME?</v>
      </c>
      <c r="B2543">
        <v>165</v>
      </c>
      <c r="C2543" t="s">
        <v>461</v>
      </c>
      <c r="D2543" s="1">
        <v>42905</v>
      </c>
      <c r="F2543">
        <v>1</v>
      </c>
      <c r="G2543">
        <v>5258</v>
      </c>
      <c r="H2543" t="s">
        <v>236</v>
      </c>
      <c r="J2543" t="s">
        <v>14</v>
      </c>
      <c r="K2543">
        <v>52</v>
      </c>
      <c r="L2543" t="s">
        <v>15</v>
      </c>
    </row>
    <row r="2544" spans="1:12">
      <c r="A2544" t="e">
        <f ca="1">E00251429396421</f>
        <v>#NAME?</v>
      </c>
      <c r="B2544">
        <v>276</v>
      </c>
      <c r="C2544" t="s">
        <v>122</v>
      </c>
      <c r="D2544" s="1">
        <v>41108</v>
      </c>
      <c r="F2544">
        <v>4</v>
      </c>
      <c r="G2544">
        <v>4019</v>
      </c>
      <c r="H2544" t="s">
        <v>26</v>
      </c>
      <c r="J2544" t="s">
        <v>14</v>
      </c>
      <c r="K2544">
        <v>55</v>
      </c>
      <c r="L2544" t="s">
        <v>15</v>
      </c>
    </row>
    <row r="2545" spans="1:12">
      <c r="A2545" t="e">
        <f ca="1">E00251429396421</f>
        <v>#NAME?</v>
      </c>
      <c r="B2545">
        <v>276</v>
      </c>
      <c r="C2545" t="s">
        <v>122</v>
      </c>
      <c r="D2545" s="1">
        <v>41240</v>
      </c>
      <c r="F2545">
        <v>2</v>
      </c>
      <c r="G2545">
        <v>49390</v>
      </c>
      <c r="H2545" t="s">
        <v>59</v>
      </c>
      <c r="J2545" t="s">
        <v>14</v>
      </c>
      <c r="K2545">
        <v>55</v>
      </c>
      <c r="L2545" t="s">
        <v>15</v>
      </c>
    </row>
    <row r="2546" spans="1:12">
      <c r="A2546" t="e">
        <f ca="1">E00251528725821</f>
        <v>#NAME?</v>
      </c>
      <c r="B2546">
        <v>294</v>
      </c>
      <c r="C2546" t="s">
        <v>61</v>
      </c>
      <c r="D2546" s="1">
        <v>41704</v>
      </c>
      <c r="F2546">
        <v>1</v>
      </c>
      <c r="G2546">
        <v>5651</v>
      </c>
      <c r="H2546" t="s">
        <v>617</v>
      </c>
      <c r="J2546" t="s">
        <v>14</v>
      </c>
      <c r="K2546">
        <v>56</v>
      </c>
      <c r="L2546" t="s">
        <v>15</v>
      </c>
    </row>
    <row r="2547" spans="1:12">
      <c r="A2547" t="e">
        <f ca="1">E00251512648621</f>
        <v>#NAME?</v>
      </c>
      <c r="B2547">
        <v>62</v>
      </c>
      <c r="C2547" t="s">
        <v>20</v>
      </c>
      <c r="D2547" s="1">
        <v>41179</v>
      </c>
      <c r="F2547">
        <v>2</v>
      </c>
      <c r="G2547">
        <v>2729</v>
      </c>
      <c r="H2547" t="s">
        <v>115</v>
      </c>
      <c r="J2547" t="s">
        <v>14</v>
      </c>
      <c r="K2547">
        <v>45</v>
      </c>
      <c r="L2547" t="s">
        <v>15</v>
      </c>
    </row>
    <row r="2548" spans="1:12">
      <c r="A2548" t="e">
        <f ca="1">E00251528138121</f>
        <v>#NAME?</v>
      </c>
      <c r="B2548">
        <v>66</v>
      </c>
      <c r="C2548" t="s">
        <v>134</v>
      </c>
      <c r="D2548" s="1">
        <v>42881</v>
      </c>
      <c r="F2548">
        <v>1</v>
      </c>
      <c r="G2548">
        <v>29690</v>
      </c>
      <c r="H2548" t="s">
        <v>52</v>
      </c>
      <c r="J2548" t="s">
        <v>14</v>
      </c>
      <c r="K2548">
        <v>62</v>
      </c>
      <c r="L2548" t="s">
        <v>15</v>
      </c>
    </row>
    <row r="2549" spans="1:12">
      <c r="A2549" t="e">
        <f ca="1">E00251619839021</f>
        <v>#NAME?</v>
      </c>
      <c r="B2549">
        <v>437</v>
      </c>
      <c r="C2549" t="s">
        <v>216</v>
      </c>
      <c r="D2549" s="1">
        <v>41590</v>
      </c>
      <c r="F2549">
        <v>1</v>
      </c>
      <c r="G2549">
        <v>4019</v>
      </c>
      <c r="H2549" t="s">
        <v>26</v>
      </c>
      <c r="J2549" t="s">
        <v>14</v>
      </c>
      <c r="K2549">
        <v>47</v>
      </c>
      <c r="L2549" t="s">
        <v>15</v>
      </c>
    </row>
    <row r="2550" spans="1:12">
      <c r="A2550" t="e">
        <f ca="1">E00251619839021</f>
        <v>#NAME?</v>
      </c>
      <c r="B2550">
        <v>723</v>
      </c>
      <c r="C2550" t="s">
        <v>719</v>
      </c>
      <c r="D2550" s="1">
        <v>41721</v>
      </c>
      <c r="F2550">
        <v>1</v>
      </c>
      <c r="G2550">
        <v>94406</v>
      </c>
      <c r="H2550" t="s">
        <v>720</v>
      </c>
      <c r="I2550" t="s">
        <v>56</v>
      </c>
      <c r="J2550" t="s">
        <v>57</v>
      </c>
      <c r="K2550">
        <v>47</v>
      </c>
      <c r="L2550" t="s">
        <v>15</v>
      </c>
    </row>
    <row r="2551" spans="1:12">
      <c r="A2551" t="e">
        <f ca="1">E00251711664321</f>
        <v>#NAME?</v>
      </c>
      <c r="B2551">
        <v>11</v>
      </c>
      <c r="C2551" t="s">
        <v>245</v>
      </c>
      <c r="D2551" s="1">
        <v>43049</v>
      </c>
      <c r="F2551">
        <v>1</v>
      </c>
      <c r="G2551">
        <v>8798</v>
      </c>
      <c r="H2551" t="s">
        <v>314</v>
      </c>
      <c r="J2551" t="s">
        <v>14</v>
      </c>
      <c r="K2551">
        <v>66</v>
      </c>
      <c r="L2551" t="s">
        <v>15</v>
      </c>
    </row>
    <row r="2552" spans="1:12">
      <c r="A2552" t="e">
        <f ca="1">E00251711664321</f>
        <v>#NAME?</v>
      </c>
      <c r="B2552">
        <v>11</v>
      </c>
      <c r="C2552" t="s">
        <v>245</v>
      </c>
      <c r="D2552" s="1">
        <v>42955</v>
      </c>
      <c r="F2552">
        <v>1</v>
      </c>
      <c r="G2552">
        <v>38870</v>
      </c>
      <c r="H2552" t="s">
        <v>514</v>
      </c>
      <c r="J2552" t="s">
        <v>14</v>
      </c>
      <c r="K2552">
        <v>66</v>
      </c>
      <c r="L2552" t="s">
        <v>15</v>
      </c>
    </row>
    <row r="2553" spans="1:12">
      <c r="A2553" t="e">
        <f ca="1">E00251716572021</f>
        <v>#NAME?</v>
      </c>
      <c r="B2553">
        <v>446</v>
      </c>
      <c r="C2553" t="s">
        <v>94</v>
      </c>
      <c r="D2553" s="1">
        <v>41394</v>
      </c>
      <c r="F2553">
        <v>2</v>
      </c>
      <c r="G2553">
        <v>27800</v>
      </c>
      <c r="H2553" t="s">
        <v>145</v>
      </c>
      <c r="J2553" t="s">
        <v>14</v>
      </c>
      <c r="K2553">
        <v>42</v>
      </c>
      <c r="L2553" t="s">
        <v>15</v>
      </c>
    </row>
    <row r="2554" spans="1:12">
      <c r="A2554" t="e">
        <f ca="1">E00251716572021</f>
        <v>#NAME?</v>
      </c>
      <c r="B2554">
        <v>446</v>
      </c>
      <c r="C2554" t="s">
        <v>94</v>
      </c>
      <c r="D2554" s="1">
        <v>41723</v>
      </c>
      <c r="F2554">
        <v>1</v>
      </c>
      <c r="G2554">
        <v>27800</v>
      </c>
      <c r="H2554" t="s">
        <v>145</v>
      </c>
      <c r="J2554" t="s">
        <v>14</v>
      </c>
      <c r="K2554">
        <v>43</v>
      </c>
      <c r="L2554" t="s">
        <v>15</v>
      </c>
    </row>
    <row r="2555" spans="1:12">
      <c r="A2555" t="e">
        <f ca="1">E00251413469721</f>
        <v>#NAME?</v>
      </c>
      <c r="B2555">
        <v>1929</v>
      </c>
      <c r="C2555" t="s">
        <v>195</v>
      </c>
      <c r="D2555" s="1">
        <v>41127</v>
      </c>
      <c r="F2555">
        <v>1</v>
      </c>
      <c r="G2555">
        <v>71987</v>
      </c>
      <c r="H2555" t="s">
        <v>276</v>
      </c>
      <c r="J2555" t="s">
        <v>14</v>
      </c>
      <c r="K2555">
        <v>63</v>
      </c>
      <c r="L2555" t="s">
        <v>15</v>
      </c>
    </row>
    <row r="2556" spans="1:12">
      <c r="A2556" t="e">
        <f ca="1">E00251716572021</f>
        <v>#NAME?</v>
      </c>
      <c r="B2556">
        <v>446</v>
      </c>
      <c r="C2556" t="s">
        <v>94</v>
      </c>
      <c r="D2556" s="1">
        <v>41533</v>
      </c>
      <c r="F2556">
        <v>1</v>
      </c>
      <c r="G2556">
        <v>8830</v>
      </c>
      <c r="H2556" t="s">
        <v>691</v>
      </c>
      <c r="J2556" t="s">
        <v>14</v>
      </c>
      <c r="K2556">
        <v>43</v>
      </c>
      <c r="L2556" t="s">
        <v>15</v>
      </c>
    </row>
    <row r="2557" spans="1:12">
      <c r="A2557" t="e">
        <f ca="1">E00251514288421</f>
        <v>#NAME?</v>
      </c>
      <c r="B2557">
        <v>481</v>
      </c>
      <c r="C2557" t="s">
        <v>402</v>
      </c>
      <c r="D2557" s="1">
        <v>42992</v>
      </c>
      <c r="F2557">
        <v>3</v>
      </c>
      <c r="G2557">
        <v>49120</v>
      </c>
      <c r="H2557" t="s">
        <v>168</v>
      </c>
      <c r="J2557" t="s">
        <v>14</v>
      </c>
      <c r="K2557">
        <v>61</v>
      </c>
      <c r="L2557" t="s">
        <v>15</v>
      </c>
    </row>
    <row r="2558" spans="1:12">
      <c r="A2558" t="e">
        <f ca="1">E00251417952621</f>
        <v>#NAME?</v>
      </c>
      <c r="B2558">
        <v>66</v>
      </c>
      <c r="C2558" t="s">
        <v>134</v>
      </c>
      <c r="D2558" s="1">
        <v>41983</v>
      </c>
      <c r="F2558">
        <v>1</v>
      </c>
      <c r="G2558">
        <v>4019</v>
      </c>
      <c r="H2558" t="s">
        <v>26</v>
      </c>
      <c r="J2558" t="s">
        <v>14</v>
      </c>
      <c r="K2558">
        <v>47</v>
      </c>
      <c r="L2558" t="s">
        <v>15</v>
      </c>
    </row>
    <row r="2559" spans="1:12">
      <c r="A2559" t="e">
        <f ca="1">E00251439831421</f>
        <v>#NAME?</v>
      </c>
      <c r="B2559">
        <v>468</v>
      </c>
      <c r="C2559" t="s">
        <v>721</v>
      </c>
      <c r="D2559" s="1">
        <v>42079</v>
      </c>
      <c r="F2559">
        <v>2</v>
      </c>
      <c r="G2559">
        <v>37205</v>
      </c>
      <c r="H2559" t="s">
        <v>191</v>
      </c>
      <c r="J2559" t="s">
        <v>14</v>
      </c>
      <c r="K2559">
        <v>40</v>
      </c>
      <c r="L2559" t="s">
        <v>15</v>
      </c>
    </row>
    <row r="2560" spans="1:12">
      <c r="A2560" t="e">
        <f ca="1">E00251439831421</f>
        <v>#NAME?</v>
      </c>
      <c r="B2560">
        <v>468</v>
      </c>
      <c r="C2560" t="s">
        <v>721</v>
      </c>
      <c r="D2560" s="1">
        <v>42942</v>
      </c>
      <c r="F2560">
        <v>3</v>
      </c>
      <c r="G2560">
        <v>4556</v>
      </c>
      <c r="H2560" t="s">
        <v>121</v>
      </c>
      <c r="J2560" t="s">
        <v>14</v>
      </c>
      <c r="K2560">
        <v>42</v>
      </c>
      <c r="L2560" t="s">
        <v>15</v>
      </c>
    </row>
    <row r="2561" spans="1:12">
      <c r="A2561" t="e">
        <f ca="1">E00251528052721</f>
        <v>#NAME?</v>
      </c>
      <c r="B2561">
        <v>66</v>
      </c>
      <c r="C2561" t="s">
        <v>134</v>
      </c>
      <c r="D2561" s="1">
        <v>42927</v>
      </c>
      <c r="F2561">
        <v>2</v>
      </c>
      <c r="G2561">
        <v>3051</v>
      </c>
      <c r="H2561" t="s">
        <v>13</v>
      </c>
      <c r="J2561" t="s">
        <v>14</v>
      </c>
      <c r="K2561">
        <v>41</v>
      </c>
      <c r="L2561" t="s">
        <v>15</v>
      </c>
    </row>
    <row r="2562" spans="1:12">
      <c r="A2562" t="e">
        <f ca="1">E00251528052721</f>
        <v>#NAME?</v>
      </c>
      <c r="B2562">
        <v>1097</v>
      </c>
      <c r="C2562" t="s">
        <v>722</v>
      </c>
      <c r="D2562" s="1">
        <v>42079</v>
      </c>
      <c r="F2562">
        <v>2</v>
      </c>
      <c r="G2562">
        <v>30748</v>
      </c>
      <c r="H2562" t="s">
        <v>50</v>
      </c>
      <c r="J2562" t="s">
        <v>14</v>
      </c>
      <c r="K2562">
        <v>39</v>
      </c>
      <c r="L2562" t="s">
        <v>15</v>
      </c>
    </row>
    <row r="2563" spans="1:12">
      <c r="A2563" t="e">
        <f ca="1">E00251439947821</f>
        <v>#NAME?</v>
      </c>
      <c r="B2563">
        <v>148</v>
      </c>
      <c r="C2563" t="s">
        <v>318</v>
      </c>
      <c r="D2563" s="1">
        <v>42568</v>
      </c>
      <c r="F2563">
        <v>1</v>
      </c>
      <c r="G2563">
        <v>84500</v>
      </c>
      <c r="H2563" t="s">
        <v>511</v>
      </c>
      <c r="I2563" t="s">
        <v>56</v>
      </c>
      <c r="J2563" t="s">
        <v>57</v>
      </c>
      <c r="K2563">
        <v>51</v>
      </c>
      <c r="L2563" t="s">
        <v>15</v>
      </c>
    </row>
    <row r="2564" spans="1:12">
      <c r="A2564" t="e">
        <f ca="1">E00251619839021</f>
        <v>#NAME?</v>
      </c>
      <c r="B2564">
        <v>437</v>
      </c>
      <c r="C2564" t="s">
        <v>216</v>
      </c>
      <c r="D2564" s="1">
        <v>42723</v>
      </c>
      <c r="F2564">
        <v>5</v>
      </c>
      <c r="G2564">
        <v>2449</v>
      </c>
      <c r="H2564" t="s">
        <v>53</v>
      </c>
      <c r="J2564" t="s">
        <v>14</v>
      </c>
      <c r="K2564">
        <v>50</v>
      </c>
      <c r="L2564" t="s">
        <v>15</v>
      </c>
    </row>
    <row r="2565" spans="1:12">
      <c r="A2565" t="e">
        <f ca="1">E00251619839021</f>
        <v>#NAME?</v>
      </c>
      <c r="B2565">
        <v>723</v>
      </c>
      <c r="C2565" t="s">
        <v>719</v>
      </c>
      <c r="D2565" s="1">
        <v>42196</v>
      </c>
      <c r="F2565">
        <v>1</v>
      </c>
      <c r="G2565">
        <v>465</v>
      </c>
      <c r="H2565" t="s">
        <v>723</v>
      </c>
      <c r="I2565" t="s">
        <v>56</v>
      </c>
      <c r="J2565" t="s">
        <v>57</v>
      </c>
      <c r="K2565">
        <v>48</v>
      </c>
      <c r="L2565" t="s">
        <v>15</v>
      </c>
    </row>
    <row r="2566" spans="1:12">
      <c r="A2566" t="e">
        <f ca="1">E00251413469721</f>
        <v>#NAME?</v>
      </c>
      <c r="B2566">
        <v>1929</v>
      </c>
      <c r="C2566" t="s">
        <v>195</v>
      </c>
      <c r="D2566" s="1">
        <v>42222</v>
      </c>
      <c r="F2566">
        <v>3</v>
      </c>
      <c r="G2566">
        <v>7962</v>
      </c>
      <c r="H2566" t="s">
        <v>111</v>
      </c>
      <c r="J2566" t="s">
        <v>14</v>
      </c>
      <c r="K2566">
        <v>66</v>
      </c>
      <c r="L2566" t="s">
        <v>22</v>
      </c>
    </row>
    <row r="2567" spans="1:12">
      <c r="A2567" t="e">
        <f ca="1">E00251413469721</f>
        <v>#NAME?</v>
      </c>
      <c r="B2567">
        <v>1929</v>
      </c>
      <c r="C2567" t="s">
        <v>195</v>
      </c>
      <c r="D2567" s="1">
        <v>42748</v>
      </c>
      <c r="F2567">
        <v>2</v>
      </c>
      <c r="G2567">
        <v>27800</v>
      </c>
      <c r="H2567" t="s">
        <v>145</v>
      </c>
      <c r="J2567" t="s">
        <v>14</v>
      </c>
      <c r="K2567">
        <v>68</v>
      </c>
      <c r="L2567" t="s">
        <v>15</v>
      </c>
    </row>
    <row r="2568" spans="1:12">
      <c r="A2568" t="e">
        <f ca="1">E00251417952621</f>
        <v>#NAME?</v>
      </c>
      <c r="B2568">
        <v>66</v>
      </c>
      <c r="C2568" t="s">
        <v>134</v>
      </c>
      <c r="D2568" s="1">
        <v>42338</v>
      </c>
      <c r="F2568">
        <v>2</v>
      </c>
      <c r="G2568">
        <v>4019</v>
      </c>
      <c r="H2568" t="s">
        <v>26</v>
      </c>
      <c r="J2568" t="s">
        <v>14</v>
      </c>
      <c r="K2568">
        <v>48</v>
      </c>
      <c r="L2568" t="s">
        <v>15</v>
      </c>
    </row>
    <row r="2569" spans="1:12">
      <c r="A2569" t="e">
        <f ca="1">E00251537880321</f>
        <v>#NAME?</v>
      </c>
      <c r="B2569">
        <v>282</v>
      </c>
      <c r="C2569" t="s">
        <v>724</v>
      </c>
      <c r="D2569" s="1">
        <v>41950</v>
      </c>
      <c r="F2569">
        <v>1</v>
      </c>
      <c r="G2569">
        <v>53550</v>
      </c>
      <c r="H2569" t="s">
        <v>345</v>
      </c>
      <c r="J2569" t="s">
        <v>14</v>
      </c>
      <c r="K2569">
        <v>41</v>
      </c>
      <c r="L2569" t="s">
        <v>15</v>
      </c>
    </row>
    <row r="2570" spans="1:12">
      <c r="A2570" t="e">
        <f ca="1">E00251514288421</f>
        <v>#NAME?</v>
      </c>
      <c r="B2570">
        <v>481</v>
      </c>
      <c r="C2570" t="s">
        <v>402</v>
      </c>
      <c r="D2570" s="1">
        <v>43060</v>
      </c>
      <c r="F2570">
        <v>2</v>
      </c>
      <c r="G2570">
        <v>34600</v>
      </c>
      <c r="H2570" t="s">
        <v>578</v>
      </c>
      <c r="J2570" t="s">
        <v>14</v>
      </c>
      <c r="K2570">
        <v>61</v>
      </c>
      <c r="L2570" t="s">
        <v>15</v>
      </c>
    </row>
    <row r="2571" spans="1:12">
      <c r="A2571" t="e">
        <f ca="1">E00251413469721</f>
        <v>#NAME?</v>
      </c>
      <c r="B2571">
        <v>1929</v>
      </c>
      <c r="C2571" t="s">
        <v>195</v>
      </c>
      <c r="D2571" s="1">
        <v>41131</v>
      </c>
      <c r="F2571">
        <v>1</v>
      </c>
      <c r="G2571">
        <v>71987</v>
      </c>
      <c r="H2571" t="s">
        <v>276</v>
      </c>
      <c r="J2571" t="s">
        <v>14</v>
      </c>
      <c r="K2571">
        <v>63</v>
      </c>
      <c r="L2571" t="s">
        <v>15</v>
      </c>
    </row>
    <row r="2572" spans="1:12">
      <c r="A2572" t="e">
        <f ca="1">E00251413469721</f>
        <v>#NAME?</v>
      </c>
      <c r="B2572">
        <v>1929</v>
      </c>
      <c r="C2572" t="s">
        <v>195</v>
      </c>
      <c r="D2572" s="1">
        <v>41139</v>
      </c>
      <c r="F2572">
        <v>1</v>
      </c>
      <c r="G2572">
        <v>71987</v>
      </c>
      <c r="H2572" t="s">
        <v>276</v>
      </c>
      <c r="J2572" t="s">
        <v>14</v>
      </c>
      <c r="K2572">
        <v>63</v>
      </c>
      <c r="L2572" t="s">
        <v>15</v>
      </c>
    </row>
    <row r="2573" spans="1:12">
      <c r="A2573" t="e">
        <f ca="1">E00251514288421</f>
        <v>#NAME?</v>
      </c>
      <c r="B2573">
        <v>481</v>
      </c>
      <c r="C2573" t="s">
        <v>402</v>
      </c>
      <c r="D2573" s="1">
        <v>42276</v>
      </c>
      <c r="F2573">
        <v>6</v>
      </c>
      <c r="G2573">
        <v>6278</v>
      </c>
      <c r="H2573" t="s">
        <v>554</v>
      </c>
      <c r="J2573" t="s">
        <v>14</v>
      </c>
      <c r="K2573">
        <v>59</v>
      </c>
      <c r="L2573" t="s">
        <v>15</v>
      </c>
    </row>
    <row r="2574" spans="1:12">
      <c r="A2574" t="e">
        <f ca="1">E00251514288421</f>
        <v>#NAME?</v>
      </c>
      <c r="B2574">
        <v>481</v>
      </c>
      <c r="C2574" t="s">
        <v>402</v>
      </c>
      <c r="D2574" s="1">
        <v>41605</v>
      </c>
      <c r="F2574">
        <v>4</v>
      </c>
      <c r="G2574">
        <v>34600</v>
      </c>
      <c r="H2574" t="s">
        <v>578</v>
      </c>
      <c r="J2574" t="s">
        <v>14</v>
      </c>
      <c r="K2574">
        <v>58</v>
      </c>
      <c r="L2574" t="s">
        <v>15</v>
      </c>
    </row>
    <row r="2575" spans="1:12">
      <c r="A2575" t="e">
        <f ca="1">E00251514288421</f>
        <v>#NAME?</v>
      </c>
      <c r="B2575">
        <v>481</v>
      </c>
      <c r="C2575" t="s">
        <v>402</v>
      </c>
      <c r="D2575" s="1">
        <v>41968</v>
      </c>
      <c r="F2575">
        <v>4</v>
      </c>
      <c r="G2575">
        <v>73300</v>
      </c>
      <c r="H2575" t="s">
        <v>86</v>
      </c>
      <c r="J2575" t="s">
        <v>14</v>
      </c>
      <c r="K2575">
        <v>59</v>
      </c>
      <c r="L2575" t="s">
        <v>15</v>
      </c>
    </row>
    <row r="2576" spans="1:12">
      <c r="A2576" t="e">
        <f ca="1">E00251514288421</f>
        <v>#NAME?</v>
      </c>
      <c r="B2576">
        <v>481</v>
      </c>
      <c r="C2576" t="s">
        <v>402</v>
      </c>
      <c r="D2576" s="1">
        <v>42514</v>
      </c>
      <c r="F2576">
        <v>5</v>
      </c>
      <c r="G2576">
        <v>6929</v>
      </c>
      <c r="H2576" t="s">
        <v>36</v>
      </c>
      <c r="J2576" t="s">
        <v>14</v>
      </c>
      <c r="K2576">
        <v>60</v>
      </c>
      <c r="L2576" t="s">
        <v>15</v>
      </c>
    </row>
    <row r="2577" spans="1:12">
      <c r="A2577" t="e">
        <f ca="1">E00251529551021</f>
        <v>#NAME?</v>
      </c>
      <c r="B2577">
        <v>177</v>
      </c>
      <c r="C2577" t="s">
        <v>725</v>
      </c>
      <c r="D2577" s="1">
        <v>41101</v>
      </c>
      <c r="F2577">
        <v>1</v>
      </c>
      <c r="G2577">
        <v>72740</v>
      </c>
      <c r="H2577" t="s">
        <v>726</v>
      </c>
      <c r="J2577" t="s">
        <v>14</v>
      </c>
      <c r="K2577">
        <v>45</v>
      </c>
      <c r="L2577" t="s">
        <v>15</v>
      </c>
    </row>
    <row r="2578" spans="1:12">
      <c r="A2578" t="e">
        <f ca="1">E00251413469721</f>
        <v>#NAME?</v>
      </c>
      <c r="B2578">
        <v>1929</v>
      </c>
      <c r="C2578" t="s">
        <v>195</v>
      </c>
      <c r="D2578" s="1">
        <v>41968</v>
      </c>
      <c r="F2578">
        <v>5</v>
      </c>
      <c r="G2578">
        <v>73390</v>
      </c>
      <c r="H2578" t="s">
        <v>66</v>
      </c>
      <c r="J2578" t="s">
        <v>14</v>
      </c>
      <c r="K2578">
        <v>65</v>
      </c>
      <c r="L2578" t="s">
        <v>15</v>
      </c>
    </row>
    <row r="2579" spans="1:12">
      <c r="A2579" t="e">
        <f ca="1">E00251529498321</f>
        <v>#NAME?</v>
      </c>
      <c r="B2579">
        <v>4893</v>
      </c>
      <c r="C2579" t="s">
        <v>426</v>
      </c>
      <c r="D2579" s="1">
        <v>42684</v>
      </c>
      <c r="F2579">
        <v>2</v>
      </c>
      <c r="G2579">
        <v>4019</v>
      </c>
      <c r="H2579" t="s">
        <v>26</v>
      </c>
      <c r="I2579" t="s">
        <v>148</v>
      </c>
      <c r="J2579" t="s">
        <v>57</v>
      </c>
      <c r="K2579">
        <v>66</v>
      </c>
      <c r="L2579" t="s">
        <v>15</v>
      </c>
    </row>
    <row r="2580" spans="1:12">
      <c r="A2580" t="e">
        <f ca="1">E00251528725821</f>
        <v>#NAME?</v>
      </c>
      <c r="B2580">
        <v>294</v>
      </c>
      <c r="C2580" t="s">
        <v>61</v>
      </c>
      <c r="D2580" s="1">
        <v>41011</v>
      </c>
      <c r="F2580">
        <v>1</v>
      </c>
      <c r="G2580">
        <v>3804</v>
      </c>
      <c r="H2580" t="s">
        <v>71</v>
      </c>
      <c r="J2580" t="s">
        <v>14</v>
      </c>
      <c r="K2580">
        <v>54</v>
      </c>
      <c r="L2580" t="s">
        <v>15</v>
      </c>
    </row>
    <row r="2581" spans="1:12">
      <c r="A2581" t="e">
        <f ca="1">E00251619839021</f>
        <v>#NAME?</v>
      </c>
      <c r="B2581">
        <v>437</v>
      </c>
      <c r="C2581" t="s">
        <v>216</v>
      </c>
      <c r="D2581" s="1">
        <v>41723</v>
      </c>
      <c r="F2581">
        <v>2</v>
      </c>
      <c r="G2581">
        <v>4019</v>
      </c>
      <c r="H2581" t="s">
        <v>26</v>
      </c>
      <c r="J2581" t="s">
        <v>14</v>
      </c>
      <c r="K2581">
        <v>47</v>
      </c>
      <c r="L2581" t="s">
        <v>15</v>
      </c>
    </row>
    <row r="2582" spans="1:12">
      <c r="A2582" t="e">
        <f ca="1">E00251432177821</f>
        <v>#NAME?</v>
      </c>
      <c r="B2582">
        <v>495</v>
      </c>
      <c r="C2582" t="s">
        <v>347</v>
      </c>
      <c r="D2582" s="1">
        <v>42913</v>
      </c>
      <c r="F2582">
        <v>1</v>
      </c>
      <c r="G2582">
        <v>23871</v>
      </c>
      <c r="H2582" t="s">
        <v>727</v>
      </c>
      <c r="J2582" t="s">
        <v>14</v>
      </c>
      <c r="K2582">
        <v>49</v>
      </c>
      <c r="L2582" t="s">
        <v>15</v>
      </c>
    </row>
    <row r="2583" spans="1:12">
      <c r="A2583" t="e">
        <f ca="1">E00251528755421</f>
        <v>#NAME?</v>
      </c>
      <c r="B2583">
        <v>272</v>
      </c>
      <c r="C2583" t="s">
        <v>174</v>
      </c>
      <c r="D2583" s="1">
        <v>42015</v>
      </c>
      <c r="E2583">
        <v>1</v>
      </c>
      <c r="F2583">
        <v>2</v>
      </c>
      <c r="G2583">
        <v>5533</v>
      </c>
      <c r="H2583" t="s">
        <v>537</v>
      </c>
      <c r="J2583" t="s">
        <v>34</v>
      </c>
      <c r="K2583">
        <v>52</v>
      </c>
      <c r="L2583" t="s">
        <v>15</v>
      </c>
    </row>
    <row r="2584" spans="1:12">
      <c r="A2584" t="e">
        <f ca="1">E00251429332421</f>
        <v>#NAME?</v>
      </c>
      <c r="B2584">
        <v>1325</v>
      </c>
      <c r="C2584" t="s">
        <v>605</v>
      </c>
      <c r="D2584" s="1">
        <v>42328</v>
      </c>
      <c r="F2584">
        <v>1</v>
      </c>
      <c r="G2584">
        <v>6029</v>
      </c>
      <c r="H2584" t="s">
        <v>728</v>
      </c>
      <c r="J2584" t="s">
        <v>14</v>
      </c>
      <c r="K2584">
        <v>49</v>
      </c>
      <c r="L2584" t="s">
        <v>15</v>
      </c>
    </row>
    <row r="2585" spans="1:12">
      <c r="A2585" t="e">
        <f ca="1">E00251429332421</f>
        <v>#NAME?</v>
      </c>
      <c r="B2585">
        <v>753</v>
      </c>
      <c r="C2585" t="s">
        <v>545</v>
      </c>
      <c r="D2585" s="1">
        <v>42723</v>
      </c>
      <c r="F2585">
        <v>1</v>
      </c>
      <c r="G2585">
        <v>9595</v>
      </c>
      <c r="H2585" t="s">
        <v>706</v>
      </c>
      <c r="I2585" t="s">
        <v>56</v>
      </c>
      <c r="J2585" t="s">
        <v>57</v>
      </c>
      <c r="K2585">
        <v>50</v>
      </c>
      <c r="L2585" t="s">
        <v>15</v>
      </c>
    </row>
    <row r="2586" spans="1:12">
      <c r="A2586" t="e">
        <f ca="1">E00251429332421</f>
        <v>#NAME?</v>
      </c>
      <c r="B2586">
        <v>1325</v>
      </c>
      <c r="C2586" t="s">
        <v>605</v>
      </c>
      <c r="D2586" s="1">
        <v>41199</v>
      </c>
      <c r="F2586">
        <v>6</v>
      </c>
      <c r="G2586">
        <v>7059</v>
      </c>
      <c r="H2586" t="s">
        <v>230</v>
      </c>
      <c r="J2586" t="s">
        <v>14</v>
      </c>
      <c r="K2586">
        <v>46</v>
      </c>
      <c r="L2586" t="s">
        <v>15</v>
      </c>
    </row>
    <row r="2587" spans="1:12">
      <c r="A2587" t="e">
        <f ca="1">E00251518634821</f>
        <v>#NAME?</v>
      </c>
      <c r="B2587">
        <v>285</v>
      </c>
      <c r="C2587" t="s">
        <v>117</v>
      </c>
      <c r="D2587" s="1">
        <v>42907</v>
      </c>
      <c r="F2587">
        <v>1</v>
      </c>
      <c r="G2587">
        <v>93</v>
      </c>
      <c r="H2587" t="s">
        <v>29</v>
      </c>
      <c r="J2587" t="s">
        <v>14</v>
      </c>
      <c r="K2587">
        <v>52</v>
      </c>
      <c r="L2587" t="s">
        <v>15</v>
      </c>
    </row>
    <row r="2588" spans="1:12">
      <c r="A2588" t="e">
        <f ca="1">E00251514273221</f>
        <v>#NAME?</v>
      </c>
      <c r="B2588">
        <v>299</v>
      </c>
      <c r="C2588" t="s">
        <v>729</v>
      </c>
      <c r="D2588" s="1">
        <v>41873</v>
      </c>
      <c r="F2588">
        <v>6</v>
      </c>
      <c r="G2588">
        <v>78830</v>
      </c>
      <c r="H2588" t="s">
        <v>297</v>
      </c>
      <c r="J2588" t="s">
        <v>14</v>
      </c>
      <c r="K2588">
        <v>56</v>
      </c>
      <c r="L2588" t="s">
        <v>22</v>
      </c>
    </row>
    <row r="2589" spans="1:12">
      <c r="A2589" t="e">
        <f ca="1">E00251514273221</f>
        <v>#NAME?</v>
      </c>
      <c r="B2589">
        <v>299</v>
      </c>
      <c r="C2589" t="s">
        <v>729</v>
      </c>
      <c r="D2589" s="1">
        <v>42103</v>
      </c>
      <c r="F2589">
        <v>3</v>
      </c>
      <c r="G2589">
        <v>3540</v>
      </c>
      <c r="H2589" t="s">
        <v>436</v>
      </c>
      <c r="J2589" t="s">
        <v>14</v>
      </c>
      <c r="K2589">
        <v>56</v>
      </c>
      <c r="L2589" t="s">
        <v>15</v>
      </c>
    </row>
    <row r="2590" spans="1:12">
      <c r="A2590" t="e">
        <f ca="1">E00251514273221</f>
        <v>#NAME?</v>
      </c>
      <c r="B2590">
        <v>299</v>
      </c>
      <c r="C2590" t="s">
        <v>729</v>
      </c>
      <c r="D2590" s="1">
        <v>42772</v>
      </c>
      <c r="F2590">
        <v>2</v>
      </c>
      <c r="G2590">
        <v>5950</v>
      </c>
      <c r="H2590" t="s">
        <v>24</v>
      </c>
      <c r="J2590" t="s">
        <v>14</v>
      </c>
      <c r="K2590">
        <v>58</v>
      </c>
      <c r="L2590" t="s">
        <v>15</v>
      </c>
    </row>
    <row r="2591" spans="1:12">
      <c r="A2591" t="e">
        <f ca="1">E00251626524421</f>
        <v>#NAME?</v>
      </c>
      <c r="B2591">
        <v>272</v>
      </c>
      <c r="C2591" t="s">
        <v>174</v>
      </c>
      <c r="D2591" s="1">
        <v>42008</v>
      </c>
      <c r="E2591">
        <v>0</v>
      </c>
      <c r="F2591">
        <v>1</v>
      </c>
      <c r="G2591">
        <v>6210</v>
      </c>
      <c r="H2591" t="s">
        <v>730</v>
      </c>
      <c r="J2591" t="s">
        <v>34</v>
      </c>
      <c r="K2591">
        <v>44</v>
      </c>
      <c r="L2591" t="s">
        <v>15</v>
      </c>
    </row>
    <row r="2592" spans="1:12">
      <c r="A2592" t="e">
        <f ca="1">E00251429332421</f>
        <v>#NAME?</v>
      </c>
      <c r="B2592">
        <v>1325</v>
      </c>
      <c r="C2592" t="s">
        <v>605</v>
      </c>
      <c r="D2592" s="1">
        <v>41795</v>
      </c>
      <c r="F2592">
        <v>1</v>
      </c>
      <c r="G2592">
        <v>72632</v>
      </c>
      <c r="H2592" t="s">
        <v>107</v>
      </c>
      <c r="J2592" t="s">
        <v>14</v>
      </c>
      <c r="K2592">
        <v>48</v>
      </c>
      <c r="L2592" t="s">
        <v>15</v>
      </c>
    </row>
    <row r="2593" spans="1:12">
      <c r="A2593" t="e">
        <f ca="1">E00251716572021</f>
        <v>#NAME?</v>
      </c>
      <c r="B2593">
        <v>446</v>
      </c>
      <c r="C2593" t="s">
        <v>94</v>
      </c>
      <c r="D2593" s="1">
        <v>42403</v>
      </c>
      <c r="F2593">
        <v>2</v>
      </c>
      <c r="G2593">
        <v>73730</v>
      </c>
      <c r="H2593" t="s">
        <v>266</v>
      </c>
      <c r="J2593" t="s">
        <v>14</v>
      </c>
      <c r="K2593">
        <v>45</v>
      </c>
      <c r="L2593" t="s">
        <v>15</v>
      </c>
    </row>
    <row r="2594" spans="1:12">
      <c r="A2594" t="e">
        <f ca="1">E00251533616021</f>
        <v>#NAME?</v>
      </c>
      <c r="B2594">
        <v>104</v>
      </c>
      <c r="C2594" t="s">
        <v>88</v>
      </c>
      <c r="D2594" s="1">
        <v>41421</v>
      </c>
      <c r="F2594">
        <v>3</v>
      </c>
      <c r="G2594">
        <v>3574</v>
      </c>
      <c r="H2594" t="s">
        <v>731</v>
      </c>
      <c r="J2594" t="s">
        <v>14</v>
      </c>
      <c r="K2594">
        <v>42</v>
      </c>
      <c r="L2594" t="s">
        <v>15</v>
      </c>
    </row>
    <row r="2595" spans="1:12">
      <c r="A2595" t="e">
        <f ca="1">E00251716498121</f>
        <v>#NAME?</v>
      </c>
      <c r="B2595">
        <v>481</v>
      </c>
      <c r="C2595" t="s">
        <v>402</v>
      </c>
      <c r="D2595" s="1">
        <v>41968</v>
      </c>
      <c r="F2595">
        <v>2</v>
      </c>
      <c r="G2595">
        <v>2599</v>
      </c>
      <c r="H2595" t="s">
        <v>238</v>
      </c>
      <c r="J2595" t="s">
        <v>14</v>
      </c>
      <c r="K2595">
        <v>39</v>
      </c>
      <c r="L2595" t="s">
        <v>15</v>
      </c>
    </row>
    <row r="2596" spans="1:12">
      <c r="A2596" t="e">
        <f ca="1">E00251716498121</f>
        <v>#NAME?</v>
      </c>
      <c r="B2596">
        <v>481</v>
      </c>
      <c r="C2596" t="s">
        <v>402</v>
      </c>
      <c r="D2596" s="1">
        <v>42888</v>
      </c>
      <c r="F2596">
        <v>1</v>
      </c>
      <c r="G2596">
        <v>56400</v>
      </c>
      <c r="H2596" t="s">
        <v>91</v>
      </c>
      <c r="J2596" t="s">
        <v>14</v>
      </c>
      <c r="K2596">
        <v>41</v>
      </c>
      <c r="L2596" t="s">
        <v>15</v>
      </c>
    </row>
    <row r="2597" spans="1:12">
      <c r="A2597" t="e">
        <f ca="1">E00251514288421</f>
        <v>#NAME?</v>
      </c>
      <c r="B2597">
        <v>481</v>
      </c>
      <c r="C2597" t="s">
        <v>402</v>
      </c>
      <c r="D2597" s="1">
        <v>42283</v>
      </c>
      <c r="F2597">
        <v>3</v>
      </c>
      <c r="G2597">
        <v>6929</v>
      </c>
      <c r="H2597" t="s">
        <v>36</v>
      </c>
      <c r="J2597" t="s">
        <v>14</v>
      </c>
      <c r="K2597">
        <v>59</v>
      </c>
      <c r="L2597" t="s">
        <v>15</v>
      </c>
    </row>
    <row r="2598" spans="1:12">
      <c r="A2598" t="e">
        <f ca="1">E00251514287121</f>
        <v>#NAME?</v>
      </c>
      <c r="B2598">
        <v>502</v>
      </c>
      <c r="C2598" t="s">
        <v>172</v>
      </c>
      <c r="D2598" s="1">
        <v>41529</v>
      </c>
      <c r="F2598">
        <v>2</v>
      </c>
      <c r="G2598">
        <v>2449</v>
      </c>
      <c r="H2598" t="s">
        <v>53</v>
      </c>
      <c r="J2598" t="s">
        <v>14</v>
      </c>
      <c r="K2598">
        <v>53</v>
      </c>
      <c r="L2598" t="s">
        <v>15</v>
      </c>
    </row>
    <row r="2599" spans="1:12">
      <c r="A2599" t="e">
        <f ca="1">E00251514287121</f>
        <v>#NAME?</v>
      </c>
      <c r="B2599">
        <v>502</v>
      </c>
      <c r="C2599" t="s">
        <v>172</v>
      </c>
      <c r="D2599" s="1">
        <v>41753</v>
      </c>
      <c r="F2599">
        <v>3</v>
      </c>
      <c r="G2599">
        <v>4019</v>
      </c>
      <c r="H2599" t="s">
        <v>26</v>
      </c>
      <c r="J2599" t="s">
        <v>14</v>
      </c>
      <c r="K2599">
        <v>54</v>
      </c>
      <c r="L2599" t="s">
        <v>15</v>
      </c>
    </row>
    <row r="2600" spans="1:12">
      <c r="A2600" t="e">
        <f ca="1">E00251518872621</f>
        <v>#NAME?</v>
      </c>
      <c r="B2600">
        <v>292</v>
      </c>
      <c r="C2600" t="s">
        <v>467</v>
      </c>
      <c r="D2600" s="1">
        <v>41072</v>
      </c>
      <c r="F2600">
        <v>3</v>
      </c>
      <c r="G2600">
        <v>7852</v>
      </c>
      <c r="H2600" t="s">
        <v>221</v>
      </c>
      <c r="J2600" t="s">
        <v>14</v>
      </c>
      <c r="K2600">
        <v>46</v>
      </c>
      <c r="L2600" t="s">
        <v>22</v>
      </c>
    </row>
    <row r="2601" spans="1:12">
      <c r="A2601" t="e">
        <f ca="1">E00251514288421</f>
        <v>#NAME?</v>
      </c>
      <c r="B2601">
        <v>481</v>
      </c>
      <c r="C2601" t="s">
        <v>402</v>
      </c>
      <c r="D2601" s="1">
        <v>43091</v>
      </c>
      <c r="F2601">
        <v>5</v>
      </c>
      <c r="G2601">
        <v>7028</v>
      </c>
      <c r="H2601" t="s">
        <v>407</v>
      </c>
      <c r="J2601" t="s">
        <v>14</v>
      </c>
      <c r="K2601">
        <v>62</v>
      </c>
      <c r="L2601" t="s">
        <v>15</v>
      </c>
    </row>
    <row r="2602" spans="1:12">
      <c r="A2602" t="e">
        <f ca="1">E00251514288421</f>
        <v>#NAME?</v>
      </c>
      <c r="B2602">
        <v>485</v>
      </c>
      <c r="C2602" t="s">
        <v>241</v>
      </c>
      <c r="D2602" s="1">
        <v>43005</v>
      </c>
      <c r="F2602">
        <v>1</v>
      </c>
      <c r="G2602">
        <v>5238</v>
      </c>
      <c r="H2602" t="s">
        <v>196</v>
      </c>
      <c r="J2602" t="s">
        <v>14</v>
      </c>
      <c r="K2602">
        <v>61</v>
      </c>
      <c r="L2602" t="s">
        <v>15</v>
      </c>
    </row>
    <row r="2603" spans="1:12">
      <c r="A2603" t="e">
        <f ca="1">E00251518585821</f>
        <v>#NAME?</v>
      </c>
      <c r="B2603">
        <v>296</v>
      </c>
      <c r="C2603" t="s">
        <v>119</v>
      </c>
      <c r="D2603" s="1">
        <v>41416</v>
      </c>
      <c r="F2603">
        <v>2</v>
      </c>
      <c r="G2603">
        <v>7862</v>
      </c>
      <c r="H2603" t="s">
        <v>27</v>
      </c>
      <c r="J2603" t="s">
        <v>14</v>
      </c>
      <c r="K2603">
        <v>60</v>
      </c>
      <c r="L2603" t="s">
        <v>22</v>
      </c>
    </row>
    <row r="2604" spans="1:12">
      <c r="A2604" t="e">
        <f ca="1">E00251514273221</f>
        <v>#NAME?</v>
      </c>
      <c r="B2604">
        <v>759</v>
      </c>
      <c r="C2604" t="s">
        <v>732</v>
      </c>
      <c r="D2604" s="1">
        <v>42714</v>
      </c>
      <c r="F2604">
        <v>1</v>
      </c>
      <c r="G2604">
        <v>7802</v>
      </c>
      <c r="H2604" t="s">
        <v>332</v>
      </c>
      <c r="I2604" t="s">
        <v>56</v>
      </c>
      <c r="J2604" t="s">
        <v>57</v>
      </c>
      <c r="K2604">
        <v>58</v>
      </c>
      <c r="L2604" t="s">
        <v>22</v>
      </c>
    </row>
    <row r="2605" spans="1:12">
      <c r="A2605" t="e">
        <f ca="1">E00251413469721</f>
        <v>#NAME?</v>
      </c>
      <c r="B2605">
        <v>1929</v>
      </c>
      <c r="C2605" t="s">
        <v>195</v>
      </c>
      <c r="D2605" s="1">
        <v>42080</v>
      </c>
      <c r="F2605">
        <v>3</v>
      </c>
      <c r="G2605">
        <v>4549</v>
      </c>
      <c r="H2605" t="s">
        <v>69</v>
      </c>
      <c r="J2605" t="s">
        <v>14</v>
      </c>
      <c r="K2605">
        <v>66</v>
      </c>
      <c r="L2605" t="s">
        <v>15</v>
      </c>
    </row>
    <row r="2606" spans="1:12">
      <c r="A2606" t="e">
        <f ca="1">E00251413469721</f>
        <v>#NAME?</v>
      </c>
      <c r="B2606">
        <v>1929</v>
      </c>
      <c r="C2606" t="s">
        <v>195</v>
      </c>
      <c r="D2606" s="1">
        <v>42255</v>
      </c>
      <c r="F2606">
        <v>6</v>
      </c>
      <c r="G2606">
        <v>7820</v>
      </c>
      <c r="H2606" t="s">
        <v>233</v>
      </c>
      <c r="J2606" t="s">
        <v>14</v>
      </c>
      <c r="K2606">
        <v>66</v>
      </c>
      <c r="L2606" t="s">
        <v>22</v>
      </c>
    </row>
    <row r="2607" spans="1:12">
      <c r="A2607" t="e">
        <f ca="1">E00251518634821</f>
        <v>#NAME?</v>
      </c>
      <c r="B2607">
        <v>285</v>
      </c>
      <c r="C2607" t="s">
        <v>117</v>
      </c>
      <c r="D2607" s="1">
        <v>42874</v>
      </c>
      <c r="F2607">
        <v>1</v>
      </c>
      <c r="G2607">
        <v>460</v>
      </c>
      <c r="H2607" t="s">
        <v>16</v>
      </c>
      <c r="J2607" t="s">
        <v>14</v>
      </c>
      <c r="K2607">
        <v>52</v>
      </c>
      <c r="L2607" t="s">
        <v>15</v>
      </c>
    </row>
    <row r="2608" spans="1:12">
      <c r="A2608" t="e">
        <f ca="1">E00251514752621</f>
        <v>#NAME?</v>
      </c>
      <c r="B2608">
        <v>481</v>
      </c>
      <c r="C2608" t="s">
        <v>402</v>
      </c>
      <c r="D2608" s="1">
        <v>42738</v>
      </c>
      <c r="F2608">
        <v>2</v>
      </c>
      <c r="G2608">
        <v>6101</v>
      </c>
      <c r="H2608" t="s">
        <v>423</v>
      </c>
      <c r="J2608" t="s">
        <v>14</v>
      </c>
      <c r="K2608">
        <v>57</v>
      </c>
      <c r="L2608" t="s">
        <v>15</v>
      </c>
    </row>
    <row r="2609" spans="1:12">
      <c r="A2609" t="e">
        <f ca="1">E00251514752621</f>
        <v>#NAME?</v>
      </c>
      <c r="B2609">
        <v>481</v>
      </c>
      <c r="C2609" t="s">
        <v>402</v>
      </c>
      <c r="D2609" s="1">
        <v>43019</v>
      </c>
      <c r="F2609">
        <v>5</v>
      </c>
      <c r="G2609">
        <v>73390</v>
      </c>
      <c r="H2609" t="s">
        <v>66</v>
      </c>
      <c r="J2609" t="s">
        <v>14</v>
      </c>
      <c r="K2609">
        <v>58</v>
      </c>
      <c r="L2609" t="s">
        <v>15</v>
      </c>
    </row>
    <row r="2610" spans="1:12">
      <c r="A2610" t="e">
        <f ca="1">E00251532291121</f>
        <v>#NAME?</v>
      </c>
      <c r="B2610">
        <v>497</v>
      </c>
      <c r="C2610" t="s">
        <v>141</v>
      </c>
      <c r="D2610" s="1">
        <v>42160</v>
      </c>
      <c r="F2610">
        <v>2</v>
      </c>
      <c r="G2610">
        <v>5533</v>
      </c>
      <c r="H2610" t="s">
        <v>537</v>
      </c>
      <c r="J2610" t="s">
        <v>14</v>
      </c>
      <c r="K2610">
        <v>60</v>
      </c>
      <c r="L2610" t="s">
        <v>15</v>
      </c>
    </row>
    <row r="2611" spans="1:12">
      <c r="A2611" t="e">
        <f ca="1">E00251532291121</f>
        <v>#NAME?</v>
      </c>
      <c r="B2611">
        <v>497</v>
      </c>
      <c r="C2611" t="s">
        <v>141</v>
      </c>
      <c r="D2611" s="1">
        <v>42160</v>
      </c>
      <c r="F2611">
        <v>3</v>
      </c>
      <c r="G2611">
        <v>53210</v>
      </c>
      <c r="H2611" t="s">
        <v>733</v>
      </c>
      <c r="J2611" t="s">
        <v>14</v>
      </c>
      <c r="K2611">
        <v>60</v>
      </c>
      <c r="L2611" t="s">
        <v>15</v>
      </c>
    </row>
    <row r="2612" spans="1:12">
      <c r="A2612" t="e">
        <f ca="1">E00251532291121</f>
        <v>#NAME?</v>
      </c>
      <c r="B2612">
        <v>497</v>
      </c>
      <c r="C2612" t="s">
        <v>141</v>
      </c>
      <c r="D2612" s="1">
        <v>42339</v>
      </c>
      <c r="F2612">
        <v>3</v>
      </c>
      <c r="G2612">
        <v>7242</v>
      </c>
      <c r="H2612" t="s">
        <v>93</v>
      </c>
      <c r="J2612" t="s">
        <v>14</v>
      </c>
      <c r="K2612">
        <v>60</v>
      </c>
      <c r="L2612" t="s">
        <v>15</v>
      </c>
    </row>
    <row r="2613" spans="1:12">
      <c r="A2613" t="e">
        <f ca="1">E00251532291121</f>
        <v>#NAME?</v>
      </c>
      <c r="B2613">
        <v>497</v>
      </c>
      <c r="C2613" t="s">
        <v>141</v>
      </c>
      <c r="D2613" s="1">
        <v>42509</v>
      </c>
      <c r="F2613">
        <v>2</v>
      </c>
      <c r="G2613">
        <v>51889</v>
      </c>
      <c r="H2613" t="s">
        <v>256</v>
      </c>
      <c r="J2613" t="s">
        <v>14</v>
      </c>
      <c r="K2613">
        <v>61</v>
      </c>
      <c r="L2613" t="s">
        <v>15</v>
      </c>
    </row>
    <row r="2614" spans="1:12">
      <c r="A2614" t="e">
        <f ca="1">E00251429332421</f>
        <v>#NAME?</v>
      </c>
      <c r="B2614">
        <v>753</v>
      </c>
      <c r="C2614" t="s">
        <v>545</v>
      </c>
      <c r="D2614" s="1">
        <v>41919</v>
      </c>
      <c r="F2614">
        <v>1</v>
      </c>
      <c r="G2614">
        <v>81612</v>
      </c>
      <c r="H2614" t="s">
        <v>734</v>
      </c>
      <c r="I2614" t="s">
        <v>56</v>
      </c>
      <c r="J2614" t="s">
        <v>57</v>
      </c>
      <c r="K2614">
        <v>48</v>
      </c>
      <c r="L2614" t="s">
        <v>15</v>
      </c>
    </row>
    <row r="2615" spans="1:12">
      <c r="A2615" t="e">
        <f ca="1">E00251514725021</f>
        <v>#NAME?</v>
      </c>
      <c r="B2615">
        <v>489</v>
      </c>
      <c r="C2615" t="s">
        <v>100</v>
      </c>
      <c r="D2615" s="1">
        <v>42822</v>
      </c>
      <c r="F2615">
        <v>1</v>
      </c>
      <c r="G2615">
        <v>2449</v>
      </c>
      <c r="H2615" t="s">
        <v>53</v>
      </c>
      <c r="J2615" t="s">
        <v>14</v>
      </c>
      <c r="K2615">
        <v>44</v>
      </c>
      <c r="L2615" t="s">
        <v>15</v>
      </c>
    </row>
    <row r="2616" spans="1:12">
      <c r="A2616" t="e">
        <f ca="1">E00251518582921</f>
        <v>#NAME?</v>
      </c>
      <c r="B2616">
        <v>275</v>
      </c>
      <c r="C2616" t="s">
        <v>444</v>
      </c>
      <c r="D2616" s="1">
        <v>41555</v>
      </c>
      <c r="F2616">
        <v>1</v>
      </c>
      <c r="G2616">
        <v>3804</v>
      </c>
      <c r="H2616" t="s">
        <v>71</v>
      </c>
      <c r="J2616" t="s">
        <v>14</v>
      </c>
      <c r="K2616">
        <v>49</v>
      </c>
      <c r="L2616" t="s">
        <v>15</v>
      </c>
    </row>
    <row r="2617" spans="1:12">
      <c r="A2617" t="e">
        <f ca="1">E00251518582921</f>
        <v>#NAME?</v>
      </c>
      <c r="B2617">
        <v>275</v>
      </c>
      <c r="C2617" t="s">
        <v>444</v>
      </c>
      <c r="D2617" s="1">
        <v>42277</v>
      </c>
      <c r="F2617">
        <v>1</v>
      </c>
      <c r="G2617">
        <v>8442</v>
      </c>
      <c r="H2617" t="s">
        <v>735</v>
      </c>
      <c r="J2617" t="s">
        <v>14</v>
      </c>
      <c r="K2617">
        <v>51</v>
      </c>
      <c r="L2617" t="s">
        <v>15</v>
      </c>
    </row>
    <row r="2618" spans="1:12">
      <c r="A2618" t="e">
        <f ca="1">E00251518634821</f>
        <v>#NAME?</v>
      </c>
      <c r="B2618">
        <v>6046</v>
      </c>
      <c r="C2618" t="s">
        <v>98</v>
      </c>
      <c r="D2618" s="1">
        <v>42312</v>
      </c>
      <c r="F2618">
        <v>1</v>
      </c>
      <c r="G2618">
        <v>931</v>
      </c>
      <c r="H2618" t="s">
        <v>736</v>
      </c>
      <c r="I2618" t="s">
        <v>56</v>
      </c>
      <c r="J2618" t="s">
        <v>57</v>
      </c>
      <c r="K2618">
        <v>50</v>
      </c>
      <c r="L2618" t="s">
        <v>15</v>
      </c>
    </row>
    <row r="2619" spans="1:12">
      <c r="A2619" t="e">
        <f ca="1">E00251615815321</f>
        <v>#NAME?</v>
      </c>
      <c r="B2619">
        <v>500</v>
      </c>
      <c r="C2619" t="s">
        <v>161</v>
      </c>
      <c r="D2619" s="1">
        <v>42828</v>
      </c>
      <c r="F2619">
        <v>1</v>
      </c>
      <c r="G2619">
        <v>27800</v>
      </c>
      <c r="H2619" t="s">
        <v>145</v>
      </c>
      <c r="J2619" t="s">
        <v>14</v>
      </c>
      <c r="K2619">
        <v>59</v>
      </c>
      <c r="L2619" t="s">
        <v>15</v>
      </c>
    </row>
    <row r="2620" spans="1:12">
      <c r="A2620" t="e">
        <f ca="1">E00251413469721</f>
        <v>#NAME?</v>
      </c>
      <c r="B2620">
        <v>1929</v>
      </c>
      <c r="C2620" t="s">
        <v>195</v>
      </c>
      <c r="D2620" s="1">
        <v>42037</v>
      </c>
      <c r="F2620">
        <v>2</v>
      </c>
      <c r="G2620">
        <v>7962</v>
      </c>
      <c r="H2620" t="s">
        <v>111</v>
      </c>
      <c r="J2620" t="s">
        <v>14</v>
      </c>
      <c r="K2620">
        <v>66</v>
      </c>
      <c r="L2620" t="s">
        <v>22</v>
      </c>
    </row>
    <row r="2621" spans="1:12">
      <c r="A2621" t="e">
        <f ca="1">E00251413469721</f>
        <v>#NAME?</v>
      </c>
      <c r="B2621">
        <v>1929</v>
      </c>
      <c r="C2621" t="s">
        <v>195</v>
      </c>
      <c r="D2621" s="1">
        <v>43056</v>
      </c>
      <c r="F2621">
        <v>2</v>
      </c>
      <c r="G2621">
        <v>4660</v>
      </c>
      <c r="H2621" t="s">
        <v>215</v>
      </c>
      <c r="J2621" t="s">
        <v>14</v>
      </c>
      <c r="K2621">
        <v>68</v>
      </c>
      <c r="L2621" t="s">
        <v>15</v>
      </c>
    </row>
    <row r="2622" spans="1:12">
      <c r="A2622" t="e">
        <f ca="1">E00251514752621</f>
        <v>#NAME?</v>
      </c>
      <c r="B2622">
        <v>481</v>
      </c>
      <c r="C2622" t="s">
        <v>402</v>
      </c>
      <c r="D2622" s="1">
        <v>42884</v>
      </c>
      <c r="F2622">
        <v>1</v>
      </c>
      <c r="G2622">
        <v>69010</v>
      </c>
      <c r="H2622" t="s">
        <v>294</v>
      </c>
      <c r="J2622" t="s">
        <v>14</v>
      </c>
      <c r="K2622">
        <v>57</v>
      </c>
      <c r="L2622" t="s">
        <v>15</v>
      </c>
    </row>
    <row r="2623" spans="1:12">
      <c r="A2623" t="e">
        <f ca="1">E00251533616021</f>
        <v>#NAME?</v>
      </c>
      <c r="B2623">
        <v>104</v>
      </c>
      <c r="C2623" t="s">
        <v>88</v>
      </c>
      <c r="D2623" s="1">
        <v>41421</v>
      </c>
      <c r="F2623">
        <v>2</v>
      </c>
      <c r="G2623">
        <v>72190</v>
      </c>
      <c r="H2623" t="s">
        <v>341</v>
      </c>
      <c r="J2623" t="s">
        <v>14</v>
      </c>
      <c r="K2623">
        <v>42</v>
      </c>
      <c r="L2623" t="s">
        <v>15</v>
      </c>
    </row>
    <row r="2624" spans="1:12">
      <c r="A2624" t="e">
        <f ca="1">E00251533153821</f>
        <v>#NAME?</v>
      </c>
      <c r="B2624">
        <v>467</v>
      </c>
      <c r="C2624" t="s">
        <v>232</v>
      </c>
      <c r="D2624" s="1">
        <v>41765</v>
      </c>
      <c r="F2624">
        <v>2</v>
      </c>
      <c r="G2624">
        <v>55090</v>
      </c>
      <c r="H2624" t="s">
        <v>400</v>
      </c>
      <c r="J2624" t="s">
        <v>14</v>
      </c>
      <c r="K2624">
        <v>58</v>
      </c>
      <c r="L2624" t="s">
        <v>15</v>
      </c>
    </row>
    <row r="2625" spans="1:12">
      <c r="A2625" t="e">
        <f ca="1">E00251532291121</f>
        <v>#NAME?</v>
      </c>
      <c r="B2625">
        <v>497</v>
      </c>
      <c r="C2625" t="s">
        <v>141</v>
      </c>
      <c r="D2625" s="1">
        <v>42296</v>
      </c>
      <c r="F2625">
        <v>4</v>
      </c>
      <c r="G2625">
        <v>7823</v>
      </c>
      <c r="H2625" t="s">
        <v>282</v>
      </c>
      <c r="J2625" t="s">
        <v>14</v>
      </c>
      <c r="K2625">
        <v>60</v>
      </c>
      <c r="L2625" t="s">
        <v>22</v>
      </c>
    </row>
    <row r="2626" spans="1:12">
      <c r="A2626" t="e">
        <f ca="1">E00251518634821</f>
        <v>#NAME?</v>
      </c>
      <c r="B2626">
        <v>285</v>
      </c>
      <c r="C2626" t="s">
        <v>117</v>
      </c>
      <c r="D2626" s="1">
        <v>42510</v>
      </c>
      <c r="F2626">
        <v>1</v>
      </c>
      <c r="G2626">
        <v>2169</v>
      </c>
      <c r="H2626" t="s">
        <v>40</v>
      </c>
      <c r="J2626" t="s">
        <v>14</v>
      </c>
      <c r="K2626">
        <v>51</v>
      </c>
      <c r="L2626" t="s">
        <v>15</v>
      </c>
    </row>
    <row r="2627" spans="1:12">
      <c r="A2627" t="e">
        <f ca="1">E00251528755421</f>
        <v>#NAME?</v>
      </c>
      <c r="B2627">
        <v>272</v>
      </c>
      <c r="C2627" t="s">
        <v>174</v>
      </c>
      <c r="D2627" s="1">
        <v>42152</v>
      </c>
      <c r="F2627">
        <v>1</v>
      </c>
      <c r="G2627">
        <v>82525</v>
      </c>
      <c r="H2627" t="s">
        <v>371</v>
      </c>
      <c r="I2627" t="s">
        <v>56</v>
      </c>
      <c r="J2627" t="s">
        <v>57</v>
      </c>
      <c r="K2627">
        <v>52</v>
      </c>
      <c r="L2627" t="s">
        <v>15</v>
      </c>
    </row>
    <row r="2628" spans="1:12">
      <c r="A2628" t="e">
        <f ca="1">E00251518890621</f>
        <v>#NAME?</v>
      </c>
      <c r="B2628">
        <v>290</v>
      </c>
      <c r="C2628" t="s">
        <v>449</v>
      </c>
      <c r="D2628" s="1">
        <v>41484</v>
      </c>
      <c r="F2628">
        <v>2</v>
      </c>
      <c r="G2628">
        <v>7962</v>
      </c>
      <c r="H2628" t="s">
        <v>111</v>
      </c>
      <c r="J2628" t="s">
        <v>14</v>
      </c>
      <c r="K2628">
        <v>58</v>
      </c>
      <c r="L2628" t="s">
        <v>22</v>
      </c>
    </row>
    <row r="2629" spans="1:12">
      <c r="A2629" t="e">
        <f ca="1">E00251431694221</f>
        <v>#NAME?</v>
      </c>
      <c r="B2629">
        <v>1128</v>
      </c>
      <c r="C2629" t="s">
        <v>424</v>
      </c>
      <c r="D2629" s="1">
        <v>42776</v>
      </c>
      <c r="F2629">
        <v>1</v>
      </c>
      <c r="G2629">
        <v>52460</v>
      </c>
      <c r="H2629" t="s">
        <v>631</v>
      </c>
      <c r="J2629" t="s">
        <v>14</v>
      </c>
      <c r="K2629">
        <v>53</v>
      </c>
      <c r="L2629" t="s">
        <v>15</v>
      </c>
    </row>
    <row r="2630" spans="1:12">
      <c r="A2630" t="e">
        <f ca="1">E00251430064921</f>
        <v>#NAME?</v>
      </c>
      <c r="B2630">
        <v>467</v>
      </c>
      <c r="C2630" t="s">
        <v>232</v>
      </c>
      <c r="D2630" s="1">
        <v>42279</v>
      </c>
      <c r="F2630">
        <v>1</v>
      </c>
      <c r="G2630">
        <v>25000</v>
      </c>
      <c r="H2630" t="s">
        <v>178</v>
      </c>
      <c r="J2630" t="s">
        <v>14</v>
      </c>
      <c r="K2630">
        <v>56</v>
      </c>
      <c r="L2630" t="s">
        <v>15</v>
      </c>
    </row>
    <row r="2631" spans="1:12">
      <c r="A2631" t="e">
        <f ca="1">E00251432177821</f>
        <v>#NAME?</v>
      </c>
      <c r="B2631">
        <v>495</v>
      </c>
      <c r="C2631" t="s">
        <v>347</v>
      </c>
      <c r="D2631" s="1">
        <v>41386</v>
      </c>
      <c r="F2631">
        <v>1</v>
      </c>
      <c r="G2631">
        <v>30000</v>
      </c>
      <c r="H2631" t="s">
        <v>144</v>
      </c>
      <c r="J2631" t="s">
        <v>14</v>
      </c>
      <c r="K2631">
        <v>45</v>
      </c>
      <c r="L2631" t="s">
        <v>15</v>
      </c>
    </row>
    <row r="2632" spans="1:12">
      <c r="A2632" t="e">
        <f ca="1">E00251432177821</f>
        <v>#NAME?</v>
      </c>
      <c r="B2632">
        <v>495</v>
      </c>
      <c r="C2632" t="s">
        <v>347</v>
      </c>
      <c r="D2632" s="1">
        <v>42040</v>
      </c>
      <c r="F2632">
        <v>1</v>
      </c>
      <c r="G2632">
        <v>5693</v>
      </c>
      <c r="H2632" t="s">
        <v>358</v>
      </c>
      <c r="J2632" t="s">
        <v>14</v>
      </c>
      <c r="K2632">
        <v>47</v>
      </c>
      <c r="L2632" t="s">
        <v>15</v>
      </c>
    </row>
    <row r="2633" spans="1:12">
      <c r="A2633" t="e">
        <f ca="1">E00251432177821</f>
        <v>#NAME?</v>
      </c>
      <c r="B2633">
        <v>495</v>
      </c>
      <c r="C2633" t="s">
        <v>347</v>
      </c>
      <c r="D2633" s="1">
        <v>42768</v>
      </c>
      <c r="F2633">
        <v>1</v>
      </c>
      <c r="G2633">
        <v>2113</v>
      </c>
      <c r="H2633" t="s">
        <v>579</v>
      </c>
      <c r="J2633" t="s">
        <v>14</v>
      </c>
      <c r="K2633">
        <v>49</v>
      </c>
      <c r="L2633" t="s">
        <v>15</v>
      </c>
    </row>
    <row r="2634" spans="1:12">
      <c r="A2634" t="e">
        <f ca="1">E00251529478021</f>
        <v>#NAME?</v>
      </c>
      <c r="B2634">
        <v>151</v>
      </c>
      <c r="C2634" t="s">
        <v>381</v>
      </c>
      <c r="D2634" s="1">
        <v>42170</v>
      </c>
      <c r="F2634">
        <v>2</v>
      </c>
      <c r="G2634">
        <v>4019</v>
      </c>
      <c r="H2634" t="s">
        <v>26</v>
      </c>
      <c r="J2634" t="s">
        <v>14</v>
      </c>
      <c r="K2634">
        <v>59</v>
      </c>
      <c r="L2634" t="s">
        <v>15</v>
      </c>
    </row>
    <row r="2635" spans="1:12">
      <c r="A2635" t="e">
        <f ca="1">E00251529478021</f>
        <v>#NAME?</v>
      </c>
      <c r="B2635">
        <v>151</v>
      </c>
      <c r="C2635" t="s">
        <v>381</v>
      </c>
      <c r="D2635" s="1">
        <v>42530</v>
      </c>
      <c r="F2635">
        <v>1</v>
      </c>
      <c r="G2635">
        <v>27800</v>
      </c>
      <c r="H2635" t="s">
        <v>145</v>
      </c>
      <c r="J2635" t="s">
        <v>14</v>
      </c>
      <c r="K2635">
        <v>60</v>
      </c>
      <c r="L2635" t="s">
        <v>15</v>
      </c>
    </row>
    <row r="2636" spans="1:12">
      <c r="A2636" t="e">
        <f ca="1">E00251529478021</f>
        <v>#NAME?</v>
      </c>
      <c r="B2636">
        <v>151</v>
      </c>
      <c r="C2636" t="s">
        <v>381</v>
      </c>
      <c r="D2636" s="1">
        <v>42766</v>
      </c>
      <c r="F2636">
        <v>3</v>
      </c>
      <c r="G2636">
        <v>4019</v>
      </c>
      <c r="H2636" t="s">
        <v>26</v>
      </c>
      <c r="J2636" t="s">
        <v>14</v>
      </c>
      <c r="K2636">
        <v>60</v>
      </c>
      <c r="L2636" t="s">
        <v>15</v>
      </c>
    </row>
    <row r="2637" spans="1:12">
      <c r="A2637" t="e">
        <f ca="1">E00251432177821</f>
        <v>#NAME?</v>
      </c>
      <c r="B2637">
        <v>495</v>
      </c>
      <c r="C2637" t="s">
        <v>347</v>
      </c>
      <c r="D2637" s="1">
        <v>41131</v>
      </c>
      <c r="F2637">
        <v>1</v>
      </c>
      <c r="G2637">
        <v>3804</v>
      </c>
      <c r="H2637" t="s">
        <v>71</v>
      </c>
      <c r="J2637" t="s">
        <v>14</v>
      </c>
      <c r="K2637">
        <v>44</v>
      </c>
      <c r="L2637" t="s">
        <v>15</v>
      </c>
    </row>
    <row r="2638" spans="1:12">
      <c r="A2638" t="e">
        <f ca="1">E00251616870121</f>
        <v>#NAME?</v>
      </c>
      <c r="B2638">
        <v>701</v>
      </c>
      <c r="C2638" t="s">
        <v>72</v>
      </c>
      <c r="D2638" s="1">
        <v>41781</v>
      </c>
      <c r="F2638">
        <v>1</v>
      </c>
      <c r="G2638">
        <v>3899</v>
      </c>
      <c r="H2638" t="s">
        <v>264</v>
      </c>
      <c r="J2638" t="s">
        <v>14</v>
      </c>
      <c r="K2638">
        <v>52</v>
      </c>
      <c r="L2638" t="s">
        <v>15</v>
      </c>
    </row>
    <row r="2639" spans="1:12">
      <c r="A2639" t="e">
        <f ca="1">E00251514752621</f>
        <v>#NAME?</v>
      </c>
      <c r="B2639">
        <v>481</v>
      </c>
      <c r="C2639" t="s">
        <v>402</v>
      </c>
      <c r="D2639" s="1">
        <v>42731</v>
      </c>
      <c r="F2639">
        <v>4</v>
      </c>
      <c r="G2639">
        <v>73390</v>
      </c>
      <c r="H2639" t="s">
        <v>66</v>
      </c>
      <c r="J2639" t="s">
        <v>14</v>
      </c>
      <c r="K2639">
        <v>57</v>
      </c>
      <c r="L2639" t="s">
        <v>15</v>
      </c>
    </row>
    <row r="2640" spans="1:12">
      <c r="A2640" t="e">
        <f ca="1">E00251424846821</f>
        <v>#NAME?</v>
      </c>
      <c r="B2640">
        <v>122</v>
      </c>
      <c r="C2640" t="s">
        <v>522</v>
      </c>
      <c r="D2640" s="1">
        <v>41785</v>
      </c>
      <c r="F2640">
        <v>1</v>
      </c>
      <c r="G2640">
        <v>2720</v>
      </c>
      <c r="H2640" t="s">
        <v>65</v>
      </c>
      <c r="J2640" t="s">
        <v>14</v>
      </c>
      <c r="K2640">
        <v>62</v>
      </c>
      <c r="L2640" t="s">
        <v>15</v>
      </c>
    </row>
    <row r="2641" spans="1:12">
      <c r="A2641" t="e">
        <f ca="1">E00251432177821</f>
        <v>#NAME?</v>
      </c>
      <c r="B2641">
        <v>495</v>
      </c>
      <c r="C2641" t="s">
        <v>347</v>
      </c>
      <c r="D2641" s="1">
        <v>42145</v>
      </c>
      <c r="F2641">
        <v>3</v>
      </c>
      <c r="G2641">
        <v>2169</v>
      </c>
      <c r="H2641" t="s">
        <v>40</v>
      </c>
      <c r="J2641" t="s">
        <v>14</v>
      </c>
      <c r="K2641">
        <v>47</v>
      </c>
      <c r="L2641" t="s">
        <v>15</v>
      </c>
    </row>
    <row r="2642" spans="1:12">
      <c r="A2642" t="e">
        <f ca="1">E00251512504921</f>
        <v>#NAME?</v>
      </c>
      <c r="B2642">
        <v>71</v>
      </c>
      <c r="C2642" t="s">
        <v>258</v>
      </c>
      <c r="D2642" s="1">
        <v>42686</v>
      </c>
      <c r="F2642">
        <v>3</v>
      </c>
      <c r="G2642">
        <v>4019</v>
      </c>
      <c r="H2642" t="s">
        <v>26</v>
      </c>
      <c r="I2642" t="s">
        <v>148</v>
      </c>
      <c r="J2642" t="s">
        <v>57</v>
      </c>
      <c r="K2642">
        <v>54</v>
      </c>
      <c r="L2642" t="s">
        <v>15</v>
      </c>
    </row>
    <row r="2643" spans="1:12">
      <c r="A2643" t="e">
        <f ca="1">E00251617666221</f>
        <v>#NAME?</v>
      </c>
      <c r="B2643">
        <v>6156</v>
      </c>
      <c r="C2643" t="s">
        <v>352</v>
      </c>
      <c r="D2643" s="1">
        <v>41716</v>
      </c>
      <c r="F2643">
        <v>1</v>
      </c>
      <c r="G2643">
        <v>46400</v>
      </c>
      <c r="H2643" t="s">
        <v>186</v>
      </c>
      <c r="J2643" t="s">
        <v>14</v>
      </c>
      <c r="K2643">
        <v>38</v>
      </c>
      <c r="L2643" t="s">
        <v>15</v>
      </c>
    </row>
    <row r="2644" spans="1:12">
      <c r="A2644" t="e">
        <f ca="1">E00251532291121</f>
        <v>#NAME?</v>
      </c>
      <c r="B2644">
        <v>497</v>
      </c>
      <c r="C2644" t="s">
        <v>141</v>
      </c>
      <c r="D2644" s="1">
        <v>42514</v>
      </c>
      <c r="F2644">
        <v>1</v>
      </c>
      <c r="G2644">
        <v>7292</v>
      </c>
      <c r="H2644" t="s">
        <v>189</v>
      </c>
      <c r="J2644" t="s">
        <v>14</v>
      </c>
      <c r="K2644">
        <v>61</v>
      </c>
      <c r="L2644" t="s">
        <v>15</v>
      </c>
    </row>
    <row r="2645" spans="1:12">
      <c r="A2645" t="e">
        <f ca="1">E00251532291121</f>
        <v>#NAME?</v>
      </c>
      <c r="B2645">
        <v>497</v>
      </c>
      <c r="C2645" t="s">
        <v>141</v>
      </c>
      <c r="D2645" s="1">
        <v>42930</v>
      </c>
      <c r="F2645">
        <v>1</v>
      </c>
      <c r="G2645">
        <v>7962</v>
      </c>
      <c r="H2645" t="s">
        <v>111</v>
      </c>
      <c r="J2645" t="s">
        <v>14</v>
      </c>
      <c r="K2645">
        <v>62</v>
      </c>
      <c r="L2645" t="s">
        <v>22</v>
      </c>
    </row>
    <row r="2646" spans="1:12">
      <c r="A2646" t="e">
        <f ca="1">E00251518585821</f>
        <v>#NAME?</v>
      </c>
      <c r="B2646">
        <v>295</v>
      </c>
      <c r="C2646" t="s">
        <v>435</v>
      </c>
      <c r="D2646" s="1">
        <v>42909</v>
      </c>
      <c r="F2646">
        <v>1</v>
      </c>
      <c r="G2646">
        <v>7242</v>
      </c>
      <c r="H2646" t="s">
        <v>93</v>
      </c>
      <c r="J2646" t="s">
        <v>14</v>
      </c>
      <c r="K2646">
        <v>64</v>
      </c>
      <c r="L2646" t="s">
        <v>15</v>
      </c>
    </row>
    <row r="2647" spans="1:12">
      <c r="A2647" t="e">
        <f ca="1">E00251531925021</f>
        <v>#NAME?</v>
      </c>
      <c r="B2647">
        <v>703</v>
      </c>
      <c r="C2647" t="s">
        <v>305</v>
      </c>
      <c r="D2647" s="1">
        <v>42464</v>
      </c>
      <c r="F2647">
        <v>5</v>
      </c>
      <c r="G2647">
        <v>3004</v>
      </c>
      <c r="H2647" t="s">
        <v>104</v>
      </c>
      <c r="J2647" t="s">
        <v>14</v>
      </c>
      <c r="K2647">
        <v>48</v>
      </c>
      <c r="L2647" t="s">
        <v>15</v>
      </c>
    </row>
    <row r="2648" spans="1:12">
      <c r="A2648" t="e">
        <f ca="1">E00251531925021</f>
        <v>#NAME?</v>
      </c>
      <c r="B2648">
        <v>703</v>
      </c>
      <c r="C2648" t="s">
        <v>305</v>
      </c>
      <c r="D2648" s="1">
        <v>43032</v>
      </c>
      <c r="F2648">
        <v>2</v>
      </c>
      <c r="G2648">
        <v>2449</v>
      </c>
      <c r="H2648" t="s">
        <v>53</v>
      </c>
      <c r="J2648" t="s">
        <v>14</v>
      </c>
      <c r="K2648">
        <v>50</v>
      </c>
      <c r="L2648" t="s">
        <v>15</v>
      </c>
    </row>
    <row r="2649" spans="1:12">
      <c r="A2649" t="e">
        <f ca="1">E00251531925021</f>
        <v>#NAME?</v>
      </c>
      <c r="B2649">
        <v>703</v>
      </c>
      <c r="C2649" t="s">
        <v>305</v>
      </c>
      <c r="D2649" s="1">
        <v>43032</v>
      </c>
      <c r="F2649">
        <v>3</v>
      </c>
      <c r="G2649">
        <v>2724</v>
      </c>
      <c r="H2649" t="s">
        <v>73</v>
      </c>
      <c r="J2649" t="s">
        <v>14</v>
      </c>
      <c r="K2649">
        <v>50</v>
      </c>
      <c r="L2649" t="s">
        <v>15</v>
      </c>
    </row>
    <row r="2650" spans="1:12">
      <c r="A2650" t="e">
        <f ca="1">E00251429205921</f>
        <v>#NAME?</v>
      </c>
      <c r="B2650">
        <v>291</v>
      </c>
      <c r="C2650" t="s">
        <v>160</v>
      </c>
      <c r="D2650" s="1">
        <v>41423</v>
      </c>
      <c r="F2650">
        <v>1</v>
      </c>
      <c r="G2650">
        <v>78659</v>
      </c>
      <c r="H2650" t="s">
        <v>46</v>
      </c>
      <c r="J2650" t="s">
        <v>14</v>
      </c>
      <c r="K2650">
        <v>41</v>
      </c>
      <c r="L2650" t="s">
        <v>22</v>
      </c>
    </row>
    <row r="2651" spans="1:12">
      <c r="A2651" t="e">
        <f ca="1">E00251616870121</f>
        <v>#NAME?</v>
      </c>
      <c r="B2651">
        <v>701</v>
      </c>
      <c r="C2651" t="s">
        <v>72</v>
      </c>
      <c r="D2651" s="1">
        <v>42795</v>
      </c>
      <c r="F2651">
        <v>3</v>
      </c>
      <c r="G2651">
        <v>2724</v>
      </c>
      <c r="H2651" t="s">
        <v>73</v>
      </c>
      <c r="J2651" t="s">
        <v>14</v>
      </c>
      <c r="K2651">
        <v>54</v>
      </c>
      <c r="L2651" t="s">
        <v>15</v>
      </c>
    </row>
    <row r="2652" spans="1:12">
      <c r="A2652" t="e">
        <f ca="1">E00251432270321</f>
        <v>#NAME?</v>
      </c>
      <c r="B2652">
        <v>6156</v>
      </c>
      <c r="C2652" t="s">
        <v>352</v>
      </c>
      <c r="D2652" s="1">
        <v>43033</v>
      </c>
      <c r="F2652">
        <v>1</v>
      </c>
      <c r="G2652">
        <v>7242</v>
      </c>
      <c r="H2652" t="s">
        <v>93</v>
      </c>
      <c r="J2652" t="s">
        <v>14</v>
      </c>
      <c r="K2652">
        <v>57</v>
      </c>
      <c r="L2652" t="s">
        <v>15</v>
      </c>
    </row>
    <row r="2653" spans="1:12">
      <c r="A2653" t="e">
        <f ca="1">E00251430064921</f>
        <v>#NAME?</v>
      </c>
      <c r="B2653">
        <v>467</v>
      </c>
      <c r="C2653" t="s">
        <v>232</v>
      </c>
      <c r="D2653" s="1">
        <v>42776</v>
      </c>
      <c r="F2653">
        <v>2</v>
      </c>
      <c r="G2653">
        <v>25000</v>
      </c>
      <c r="H2653" t="s">
        <v>178</v>
      </c>
      <c r="J2653" t="s">
        <v>14</v>
      </c>
      <c r="K2653">
        <v>57</v>
      </c>
      <c r="L2653" t="s">
        <v>15</v>
      </c>
    </row>
    <row r="2654" spans="1:12">
      <c r="A2654" t="e">
        <f ca="1">E00251514752621</f>
        <v>#NAME?</v>
      </c>
      <c r="B2654">
        <v>481</v>
      </c>
      <c r="C2654" t="s">
        <v>402</v>
      </c>
      <c r="D2654" s="1">
        <v>42738</v>
      </c>
      <c r="F2654">
        <v>3</v>
      </c>
      <c r="G2654">
        <v>71509</v>
      </c>
      <c r="H2654" t="s">
        <v>369</v>
      </c>
      <c r="J2654" t="s">
        <v>14</v>
      </c>
      <c r="K2654">
        <v>57</v>
      </c>
      <c r="L2654" t="s">
        <v>15</v>
      </c>
    </row>
    <row r="2655" spans="1:12">
      <c r="A2655" t="e">
        <f ca="1">E00251514752621</f>
        <v>#NAME?</v>
      </c>
      <c r="B2655">
        <v>481</v>
      </c>
      <c r="C2655" t="s">
        <v>402</v>
      </c>
      <c r="D2655" s="1">
        <v>42738</v>
      </c>
      <c r="F2655">
        <v>4</v>
      </c>
      <c r="G2655">
        <v>73390</v>
      </c>
      <c r="H2655" t="s">
        <v>66</v>
      </c>
      <c r="J2655" t="s">
        <v>14</v>
      </c>
      <c r="K2655">
        <v>57</v>
      </c>
      <c r="L2655" t="s">
        <v>15</v>
      </c>
    </row>
    <row r="2656" spans="1:12">
      <c r="A2656" t="e">
        <f ca="1">E00251514752621</f>
        <v>#NAME?</v>
      </c>
      <c r="B2656">
        <v>481</v>
      </c>
      <c r="C2656" t="s">
        <v>402</v>
      </c>
      <c r="D2656" s="1">
        <v>42878</v>
      </c>
      <c r="F2656">
        <v>2</v>
      </c>
      <c r="G2656">
        <v>6101</v>
      </c>
      <c r="H2656" t="s">
        <v>423</v>
      </c>
      <c r="J2656" t="s">
        <v>14</v>
      </c>
      <c r="K2656">
        <v>57</v>
      </c>
      <c r="L2656" t="s">
        <v>15</v>
      </c>
    </row>
    <row r="2657" spans="1:12">
      <c r="A2657" t="e">
        <f ca="1">E00251616870121</f>
        <v>#NAME?</v>
      </c>
      <c r="B2657">
        <v>701</v>
      </c>
      <c r="C2657" t="s">
        <v>72</v>
      </c>
      <c r="D2657" s="1">
        <v>42857</v>
      </c>
      <c r="F2657">
        <v>3</v>
      </c>
      <c r="G2657">
        <v>2724</v>
      </c>
      <c r="H2657" t="s">
        <v>73</v>
      </c>
      <c r="J2657" t="s">
        <v>14</v>
      </c>
      <c r="K2657">
        <v>55</v>
      </c>
      <c r="L2657" t="s">
        <v>15</v>
      </c>
    </row>
    <row r="2658" spans="1:12">
      <c r="A2658" t="e">
        <f ca="1">E00251616870121</f>
        <v>#NAME?</v>
      </c>
      <c r="B2658">
        <v>701</v>
      </c>
      <c r="C2658" t="s">
        <v>72</v>
      </c>
      <c r="D2658" s="1">
        <v>42870</v>
      </c>
      <c r="F2658">
        <v>1</v>
      </c>
      <c r="G2658">
        <v>71940</v>
      </c>
      <c r="H2658" t="s">
        <v>135</v>
      </c>
      <c r="J2658" t="s">
        <v>14</v>
      </c>
      <c r="K2658">
        <v>55</v>
      </c>
      <c r="L2658" t="s">
        <v>15</v>
      </c>
    </row>
    <row r="2659" spans="1:12">
      <c r="A2659" t="e">
        <f ca="1">E00251616870121</f>
        <v>#NAME?</v>
      </c>
      <c r="B2659">
        <v>701</v>
      </c>
      <c r="C2659" t="s">
        <v>72</v>
      </c>
      <c r="D2659" s="1">
        <v>42916</v>
      </c>
      <c r="F2659">
        <v>2</v>
      </c>
      <c r="G2659">
        <v>2724</v>
      </c>
      <c r="H2659" t="s">
        <v>73</v>
      </c>
      <c r="J2659" t="s">
        <v>14</v>
      </c>
      <c r="K2659">
        <v>55</v>
      </c>
      <c r="L2659" t="s">
        <v>15</v>
      </c>
    </row>
    <row r="2660" spans="1:12">
      <c r="A2660" t="e">
        <f ca="1">E00251532291121</f>
        <v>#NAME?</v>
      </c>
      <c r="B2660">
        <v>497</v>
      </c>
      <c r="C2660" t="s">
        <v>141</v>
      </c>
      <c r="D2660" s="1">
        <v>41619</v>
      </c>
      <c r="F2660">
        <v>1</v>
      </c>
      <c r="G2660">
        <v>71940</v>
      </c>
      <c r="H2660" t="s">
        <v>135</v>
      </c>
      <c r="J2660" t="s">
        <v>14</v>
      </c>
      <c r="K2660">
        <v>58</v>
      </c>
      <c r="L2660" t="s">
        <v>15</v>
      </c>
    </row>
    <row r="2661" spans="1:12">
      <c r="A2661" t="e">
        <f ca="1">E00251432157821</f>
        <v>#NAME?</v>
      </c>
      <c r="B2661">
        <v>497</v>
      </c>
      <c r="C2661" t="s">
        <v>141</v>
      </c>
      <c r="D2661" s="1">
        <v>41711</v>
      </c>
      <c r="F2661">
        <v>1</v>
      </c>
      <c r="G2661">
        <v>25000</v>
      </c>
      <c r="H2661" t="s">
        <v>178</v>
      </c>
      <c r="J2661" t="s">
        <v>14</v>
      </c>
      <c r="K2661">
        <v>61</v>
      </c>
      <c r="L2661" t="s">
        <v>15</v>
      </c>
    </row>
    <row r="2662" spans="1:12">
      <c r="A2662" t="e">
        <f ca="1">E00251529551021</f>
        <v>#NAME?</v>
      </c>
      <c r="B2662">
        <v>201</v>
      </c>
      <c r="C2662" t="s">
        <v>636</v>
      </c>
      <c r="D2662" s="1">
        <v>42776</v>
      </c>
      <c r="F2662">
        <v>1</v>
      </c>
      <c r="G2662">
        <v>7337</v>
      </c>
      <c r="H2662" t="s">
        <v>737</v>
      </c>
      <c r="J2662" t="s">
        <v>14</v>
      </c>
      <c r="K2662">
        <v>50</v>
      </c>
      <c r="L2662" t="s">
        <v>15</v>
      </c>
    </row>
    <row r="2663" spans="1:12">
      <c r="A2663" t="e">
        <f ca="1">E00251439865021</f>
        <v>#NAME?</v>
      </c>
      <c r="B2663">
        <v>490</v>
      </c>
      <c r="C2663" t="s">
        <v>158</v>
      </c>
      <c r="D2663" s="1">
        <v>41297</v>
      </c>
      <c r="F2663">
        <v>1</v>
      </c>
      <c r="G2663">
        <v>460</v>
      </c>
      <c r="H2663" t="s">
        <v>16</v>
      </c>
      <c r="J2663" t="s">
        <v>14</v>
      </c>
      <c r="K2663">
        <v>49</v>
      </c>
      <c r="L2663" t="s">
        <v>15</v>
      </c>
    </row>
    <row r="2664" spans="1:12">
      <c r="A2664" t="e">
        <f ca="1">E00251439865021</f>
        <v>#NAME?</v>
      </c>
      <c r="B2664">
        <v>7111</v>
      </c>
      <c r="C2664" t="s">
        <v>496</v>
      </c>
      <c r="D2664" s="1">
        <v>41794</v>
      </c>
      <c r="F2664">
        <v>1</v>
      </c>
      <c r="G2664">
        <v>7242</v>
      </c>
      <c r="H2664" t="s">
        <v>93</v>
      </c>
      <c r="I2664" t="s">
        <v>148</v>
      </c>
      <c r="J2664" t="s">
        <v>57</v>
      </c>
      <c r="K2664">
        <v>51</v>
      </c>
      <c r="L2664" t="s">
        <v>15</v>
      </c>
    </row>
    <row r="2665" spans="1:12">
      <c r="A2665" t="e">
        <f ca="1">E00251532630321</f>
        <v>#NAME?</v>
      </c>
      <c r="B2665">
        <v>490</v>
      </c>
      <c r="C2665" t="s">
        <v>158</v>
      </c>
      <c r="D2665" s="1">
        <v>41338</v>
      </c>
      <c r="F2665">
        <v>1</v>
      </c>
      <c r="G2665">
        <v>4019</v>
      </c>
      <c r="H2665" t="s">
        <v>26</v>
      </c>
      <c r="J2665" t="s">
        <v>14</v>
      </c>
      <c r="K2665">
        <v>60</v>
      </c>
      <c r="L2665" t="s">
        <v>15</v>
      </c>
    </row>
    <row r="2666" spans="1:12">
      <c r="A2666" t="e">
        <f ca="1">E00251531527121</f>
        <v>#NAME?</v>
      </c>
      <c r="B2666">
        <v>1786</v>
      </c>
      <c r="C2666" t="s">
        <v>37</v>
      </c>
      <c r="D2666" s="1">
        <v>41784</v>
      </c>
      <c r="F2666">
        <v>1</v>
      </c>
      <c r="G2666">
        <v>7243</v>
      </c>
      <c r="H2666" t="s">
        <v>42</v>
      </c>
      <c r="J2666" t="s">
        <v>14</v>
      </c>
      <c r="K2666">
        <v>63</v>
      </c>
      <c r="L2666" t="s">
        <v>15</v>
      </c>
    </row>
    <row r="2667" spans="1:12">
      <c r="A2667" t="e">
        <f ca="1">E00251439554121</f>
        <v>#NAME?</v>
      </c>
      <c r="B2667">
        <v>1785</v>
      </c>
      <c r="C2667" t="s">
        <v>129</v>
      </c>
      <c r="D2667" s="1">
        <v>42797</v>
      </c>
      <c r="F2667">
        <v>3</v>
      </c>
      <c r="G2667">
        <v>2724</v>
      </c>
      <c r="H2667" t="s">
        <v>73</v>
      </c>
      <c r="J2667" t="s">
        <v>14</v>
      </c>
      <c r="K2667">
        <v>57</v>
      </c>
      <c r="L2667" t="s">
        <v>15</v>
      </c>
    </row>
    <row r="2668" spans="1:12">
      <c r="A2668" t="e">
        <f ca="1">E00251432177821</f>
        <v>#NAME?</v>
      </c>
      <c r="B2668">
        <v>495</v>
      </c>
      <c r="C2668" t="s">
        <v>347</v>
      </c>
      <c r="D2668" s="1">
        <v>42768</v>
      </c>
      <c r="F2668">
        <v>4</v>
      </c>
      <c r="G2668">
        <v>490</v>
      </c>
      <c r="H2668" t="s">
        <v>203</v>
      </c>
      <c r="J2668" t="s">
        <v>14</v>
      </c>
      <c r="K2668">
        <v>49</v>
      </c>
      <c r="L2668" t="s">
        <v>15</v>
      </c>
    </row>
    <row r="2669" spans="1:12">
      <c r="A2669" t="e">
        <f ca="1">E00251716498121</f>
        <v>#NAME?</v>
      </c>
      <c r="B2669">
        <v>481</v>
      </c>
      <c r="C2669" t="s">
        <v>402</v>
      </c>
      <c r="D2669" s="1">
        <v>42846</v>
      </c>
      <c r="F2669">
        <v>1</v>
      </c>
      <c r="G2669">
        <v>71985</v>
      </c>
      <c r="H2669" t="s">
        <v>738</v>
      </c>
      <c r="J2669" t="s">
        <v>14</v>
      </c>
      <c r="K2669">
        <v>41</v>
      </c>
      <c r="L2669" t="s">
        <v>15</v>
      </c>
    </row>
    <row r="2670" spans="1:12">
      <c r="A2670" t="e">
        <f ca="1">E00251429825621</f>
        <v>#NAME?</v>
      </c>
      <c r="B2670">
        <v>4893</v>
      </c>
      <c r="C2670" t="s">
        <v>426</v>
      </c>
      <c r="D2670" s="1">
        <v>41894</v>
      </c>
      <c r="F2670">
        <v>1</v>
      </c>
      <c r="G2670">
        <v>78659</v>
      </c>
      <c r="H2670" t="s">
        <v>46</v>
      </c>
      <c r="I2670" t="s">
        <v>148</v>
      </c>
      <c r="J2670" t="s">
        <v>57</v>
      </c>
      <c r="K2670">
        <v>46</v>
      </c>
      <c r="L2670" t="s">
        <v>22</v>
      </c>
    </row>
    <row r="2671" spans="1:12">
      <c r="A2671" t="e">
        <f ca="1">E00251532291121</f>
        <v>#NAME?</v>
      </c>
      <c r="B2671">
        <v>497</v>
      </c>
      <c r="C2671" t="s">
        <v>141</v>
      </c>
      <c r="D2671" s="1">
        <v>42240</v>
      </c>
      <c r="F2671">
        <v>1</v>
      </c>
      <c r="G2671">
        <v>4556</v>
      </c>
      <c r="H2671" t="s">
        <v>121</v>
      </c>
      <c r="J2671" t="s">
        <v>14</v>
      </c>
      <c r="K2671">
        <v>60</v>
      </c>
      <c r="L2671" t="s">
        <v>15</v>
      </c>
    </row>
    <row r="2672" spans="1:12">
      <c r="A2672" t="e">
        <f ca="1">E00251532291121</f>
        <v>#NAME?</v>
      </c>
      <c r="B2672">
        <v>497</v>
      </c>
      <c r="C2672" t="s">
        <v>141</v>
      </c>
      <c r="D2672" s="1">
        <v>42493</v>
      </c>
      <c r="F2672">
        <v>1</v>
      </c>
      <c r="G2672">
        <v>51889</v>
      </c>
      <c r="H2672" t="s">
        <v>256</v>
      </c>
      <c r="J2672" t="s">
        <v>14</v>
      </c>
      <c r="K2672">
        <v>61</v>
      </c>
      <c r="L2672" t="s">
        <v>15</v>
      </c>
    </row>
    <row r="2673" spans="1:12">
      <c r="A2673" t="e">
        <f ca="1">E00251626524421</f>
        <v>#NAME?</v>
      </c>
      <c r="B2673">
        <v>297</v>
      </c>
      <c r="C2673" t="s">
        <v>411</v>
      </c>
      <c r="D2673" s="1">
        <v>42420</v>
      </c>
      <c r="F2673">
        <v>2</v>
      </c>
      <c r="G2673">
        <v>4019</v>
      </c>
      <c r="H2673" t="s">
        <v>26</v>
      </c>
      <c r="J2673" t="s">
        <v>14</v>
      </c>
      <c r="K2673">
        <v>45</v>
      </c>
      <c r="L2673" t="s">
        <v>15</v>
      </c>
    </row>
    <row r="2674" spans="1:12">
      <c r="A2674" t="e">
        <f ca="1">E00251514725221</f>
        <v>#NAME?</v>
      </c>
      <c r="B2674">
        <v>481</v>
      </c>
      <c r="C2674" t="s">
        <v>402</v>
      </c>
      <c r="D2674" s="1">
        <v>41684</v>
      </c>
      <c r="F2674">
        <v>5</v>
      </c>
      <c r="G2674">
        <v>27800</v>
      </c>
      <c r="H2674" t="s">
        <v>145</v>
      </c>
      <c r="J2674" t="s">
        <v>14</v>
      </c>
      <c r="K2674">
        <v>48</v>
      </c>
      <c r="L2674" t="s">
        <v>15</v>
      </c>
    </row>
    <row r="2675" spans="1:12">
      <c r="A2675" t="e">
        <f ca="1">E00251514725221</f>
        <v>#NAME?</v>
      </c>
      <c r="B2675">
        <v>481</v>
      </c>
      <c r="C2675" t="s">
        <v>402</v>
      </c>
      <c r="D2675" s="1">
        <v>41689</v>
      </c>
      <c r="F2675">
        <v>3</v>
      </c>
      <c r="G2675">
        <v>7295</v>
      </c>
      <c r="H2675" t="s">
        <v>76</v>
      </c>
      <c r="J2675" t="s">
        <v>14</v>
      </c>
      <c r="K2675">
        <v>48</v>
      </c>
      <c r="L2675" t="s">
        <v>15</v>
      </c>
    </row>
    <row r="2676" spans="1:12">
      <c r="A2676" t="e">
        <f ca="1">E00251429728821</f>
        <v>#NAME?</v>
      </c>
      <c r="B2676">
        <v>165</v>
      </c>
      <c r="C2676" t="s">
        <v>461</v>
      </c>
      <c r="D2676" s="1">
        <v>42324</v>
      </c>
      <c r="F2676">
        <v>1</v>
      </c>
      <c r="G2676">
        <v>3540</v>
      </c>
      <c r="H2676" t="s">
        <v>436</v>
      </c>
      <c r="J2676" t="s">
        <v>14</v>
      </c>
      <c r="K2676">
        <v>60</v>
      </c>
      <c r="L2676" t="s">
        <v>15</v>
      </c>
    </row>
    <row r="2677" spans="1:12">
      <c r="A2677" t="e">
        <f ca="1">E00251512504921</f>
        <v>#NAME?</v>
      </c>
      <c r="B2677">
        <v>47</v>
      </c>
      <c r="C2677" t="s">
        <v>494</v>
      </c>
      <c r="D2677" s="1">
        <v>41002</v>
      </c>
      <c r="F2677">
        <v>1</v>
      </c>
      <c r="G2677">
        <v>4019</v>
      </c>
      <c r="H2677" t="s">
        <v>26</v>
      </c>
      <c r="J2677" t="s">
        <v>14</v>
      </c>
      <c r="K2677">
        <v>49</v>
      </c>
      <c r="L2677" t="s">
        <v>15</v>
      </c>
    </row>
    <row r="2678" spans="1:12">
      <c r="A2678" t="e">
        <f ca="1">E00251531964221</f>
        <v>#NAME?</v>
      </c>
      <c r="B2678">
        <v>494</v>
      </c>
      <c r="C2678" t="s">
        <v>63</v>
      </c>
      <c r="D2678" s="1">
        <v>41045</v>
      </c>
      <c r="F2678">
        <v>1</v>
      </c>
      <c r="G2678">
        <v>4019</v>
      </c>
      <c r="H2678" t="s">
        <v>26</v>
      </c>
      <c r="J2678" t="s">
        <v>14</v>
      </c>
      <c r="K2678">
        <v>41</v>
      </c>
      <c r="L2678" t="s">
        <v>15</v>
      </c>
    </row>
    <row r="2679" spans="1:12">
      <c r="A2679" t="e">
        <f ca="1">E00251417957321</f>
        <v>#NAME?</v>
      </c>
      <c r="B2679">
        <v>68</v>
      </c>
      <c r="C2679" t="s">
        <v>657</v>
      </c>
      <c r="D2679" s="1">
        <v>41725</v>
      </c>
      <c r="F2679">
        <v>1</v>
      </c>
      <c r="G2679">
        <v>72690</v>
      </c>
      <c r="H2679" t="s">
        <v>363</v>
      </c>
      <c r="J2679" t="s">
        <v>14</v>
      </c>
      <c r="K2679">
        <v>40</v>
      </c>
      <c r="L2679" t="s">
        <v>15</v>
      </c>
    </row>
    <row r="2680" spans="1:12">
      <c r="A2680" t="e">
        <f ca="1">E00251518890621</f>
        <v>#NAME?</v>
      </c>
      <c r="B2680">
        <v>290</v>
      </c>
      <c r="C2680" t="s">
        <v>449</v>
      </c>
      <c r="D2680" s="1">
        <v>41484</v>
      </c>
      <c r="F2680">
        <v>4</v>
      </c>
      <c r="G2680">
        <v>59989</v>
      </c>
      <c r="H2680" t="s">
        <v>739</v>
      </c>
      <c r="J2680" t="s">
        <v>14</v>
      </c>
      <c r="K2680">
        <v>58</v>
      </c>
      <c r="L2680" t="s">
        <v>15</v>
      </c>
    </row>
    <row r="2681" spans="1:12">
      <c r="A2681" t="e">
        <f ca="1">E00251518890621</f>
        <v>#NAME?</v>
      </c>
      <c r="B2681">
        <v>290</v>
      </c>
      <c r="C2681" t="s">
        <v>449</v>
      </c>
      <c r="D2681" s="1">
        <v>41858</v>
      </c>
      <c r="F2681">
        <v>5</v>
      </c>
      <c r="G2681">
        <v>71509</v>
      </c>
      <c r="H2681" t="s">
        <v>369</v>
      </c>
      <c r="J2681" t="s">
        <v>14</v>
      </c>
      <c r="K2681">
        <v>59</v>
      </c>
      <c r="L2681" t="s">
        <v>15</v>
      </c>
    </row>
    <row r="2682" spans="1:12">
      <c r="A2682" t="e">
        <f ca="1">E00251626524421</f>
        <v>#NAME?</v>
      </c>
      <c r="B2682">
        <v>290</v>
      </c>
      <c r="C2682" t="s">
        <v>449</v>
      </c>
      <c r="D2682" s="1">
        <v>41242</v>
      </c>
      <c r="F2682">
        <v>3</v>
      </c>
      <c r="G2682">
        <v>4556</v>
      </c>
      <c r="H2682" t="s">
        <v>121</v>
      </c>
      <c r="J2682" t="s">
        <v>14</v>
      </c>
      <c r="K2682">
        <v>41</v>
      </c>
      <c r="L2682" t="s">
        <v>15</v>
      </c>
    </row>
    <row r="2683" spans="1:12">
      <c r="A2683" t="e">
        <f ca="1">E00251432270321</f>
        <v>#NAME?</v>
      </c>
      <c r="B2683">
        <v>488</v>
      </c>
      <c r="C2683" t="s">
        <v>401</v>
      </c>
      <c r="D2683" s="1">
        <v>41788</v>
      </c>
      <c r="F2683">
        <v>1</v>
      </c>
      <c r="G2683">
        <v>30272</v>
      </c>
      <c r="H2683" t="s">
        <v>740</v>
      </c>
      <c r="J2683" t="s">
        <v>14</v>
      </c>
      <c r="K2683">
        <v>54</v>
      </c>
      <c r="L2683" t="s">
        <v>15</v>
      </c>
    </row>
    <row r="2684" spans="1:12">
      <c r="A2684" t="e">
        <f ca="1">E00251432157821</f>
        <v>#NAME?</v>
      </c>
      <c r="B2684">
        <v>497</v>
      </c>
      <c r="C2684" t="s">
        <v>141</v>
      </c>
      <c r="D2684" s="1">
        <v>41053</v>
      </c>
      <c r="F2684">
        <v>3</v>
      </c>
      <c r="G2684">
        <v>25000</v>
      </c>
      <c r="H2684" t="s">
        <v>178</v>
      </c>
      <c r="J2684" t="s">
        <v>14</v>
      </c>
      <c r="K2684">
        <v>59</v>
      </c>
      <c r="L2684" t="s">
        <v>15</v>
      </c>
    </row>
    <row r="2685" spans="1:12">
      <c r="A2685" t="e">
        <f ca="1">E00251427391321</f>
        <v>#NAME?</v>
      </c>
      <c r="B2685">
        <v>28</v>
      </c>
      <c r="C2685" t="s">
        <v>153</v>
      </c>
      <c r="D2685" s="1">
        <v>41065</v>
      </c>
      <c r="F2685">
        <v>1</v>
      </c>
      <c r="G2685">
        <v>47819</v>
      </c>
      <c r="H2685" t="s">
        <v>646</v>
      </c>
      <c r="J2685" t="s">
        <v>14</v>
      </c>
      <c r="K2685">
        <v>45</v>
      </c>
      <c r="L2685" t="s">
        <v>15</v>
      </c>
    </row>
    <row r="2686" spans="1:12">
      <c r="A2686" t="e">
        <f ca="1">E00251427391321</f>
        <v>#NAME?</v>
      </c>
      <c r="B2686">
        <v>28</v>
      </c>
      <c r="C2686" t="s">
        <v>153</v>
      </c>
      <c r="D2686" s="1">
        <v>42493</v>
      </c>
      <c r="F2686">
        <v>6</v>
      </c>
      <c r="G2686">
        <v>4019</v>
      </c>
      <c r="H2686" t="s">
        <v>26</v>
      </c>
      <c r="J2686" t="s">
        <v>14</v>
      </c>
      <c r="K2686">
        <v>49</v>
      </c>
      <c r="L2686" t="s">
        <v>15</v>
      </c>
    </row>
    <row r="2687" spans="1:12">
      <c r="A2687" t="e">
        <f ca="1">E00251524986621</f>
        <v>#NAME?</v>
      </c>
      <c r="B2687">
        <v>457</v>
      </c>
      <c r="C2687" t="s">
        <v>137</v>
      </c>
      <c r="D2687" s="1">
        <v>41037</v>
      </c>
      <c r="F2687">
        <v>1</v>
      </c>
      <c r="G2687">
        <v>463</v>
      </c>
      <c r="H2687" t="s">
        <v>259</v>
      </c>
      <c r="J2687" t="s">
        <v>14</v>
      </c>
      <c r="K2687">
        <v>39</v>
      </c>
      <c r="L2687" t="s">
        <v>15</v>
      </c>
    </row>
    <row r="2688" spans="1:12">
      <c r="A2688" t="e">
        <f ca="1">E00251417957321</f>
        <v>#NAME?</v>
      </c>
      <c r="B2688">
        <v>68</v>
      </c>
      <c r="C2688" t="s">
        <v>657</v>
      </c>
      <c r="D2688" s="1">
        <v>41115</v>
      </c>
      <c r="F2688">
        <v>1</v>
      </c>
      <c r="G2688">
        <v>4019</v>
      </c>
      <c r="H2688" t="s">
        <v>26</v>
      </c>
      <c r="J2688" t="s">
        <v>14</v>
      </c>
      <c r="K2688">
        <v>38</v>
      </c>
      <c r="L2688" t="s">
        <v>15</v>
      </c>
    </row>
    <row r="2689" spans="1:12">
      <c r="A2689" t="e">
        <f ca="1">E00251429396721</f>
        <v>#NAME?</v>
      </c>
      <c r="B2689">
        <v>695</v>
      </c>
      <c r="C2689" t="s">
        <v>257</v>
      </c>
      <c r="D2689" s="1">
        <v>41075</v>
      </c>
      <c r="F2689">
        <v>5</v>
      </c>
      <c r="G2689">
        <v>3051</v>
      </c>
      <c r="H2689" t="s">
        <v>13</v>
      </c>
      <c r="J2689" t="s">
        <v>14</v>
      </c>
      <c r="K2689">
        <v>52</v>
      </c>
      <c r="L2689" t="s">
        <v>15</v>
      </c>
    </row>
    <row r="2690" spans="1:12">
      <c r="A2690" t="e">
        <f ca="1">E00251429396721</f>
        <v>#NAME?</v>
      </c>
      <c r="B2690">
        <v>695</v>
      </c>
      <c r="C2690" t="s">
        <v>257</v>
      </c>
      <c r="D2690" s="1">
        <v>41121</v>
      </c>
      <c r="F2690">
        <v>3</v>
      </c>
      <c r="G2690">
        <v>71509</v>
      </c>
      <c r="H2690" t="s">
        <v>369</v>
      </c>
      <c r="J2690" t="s">
        <v>14</v>
      </c>
      <c r="K2690">
        <v>52</v>
      </c>
      <c r="L2690" t="s">
        <v>15</v>
      </c>
    </row>
    <row r="2691" spans="1:12">
      <c r="A2691" t="e">
        <f ca="1">E00251429396721</f>
        <v>#NAME?</v>
      </c>
      <c r="B2691">
        <v>695</v>
      </c>
      <c r="C2691" t="s">
        <v>257</v>
      </c>
      <c r="D2691" s="1">
        <v>42037</v>
      </c>
      <c r="F2691">
        <v>4</v>
      </c>
      <c r="G2691">
        <v>71509</v>
      </c>
      <c r="H2691" t="s">
        <v>369</v>
      </c>
      <c r="J2691" t="s">
        <v>14</v>
      </c>
      <c r="K2691">
        <v>54</v>
      </c>
      <c r="L2691" t="s">
        <v>15</v>
      </c>
    </row>
    <row r="2692" spans="1:12">
      <c r="A2692" t="e">
        <f ca="1">E00251429396721</f>
        <v>#NAME?</v>
      </c>
      <c r="B2692">
        <v>695</v>
      </c>
      <c r="C2692" t="s">
        <v>257</v>
      </c>
      <c r="D2692" s="1">
        <v>42466</v>
      </c>
      <c r="F2692">
        <v>1</v>
      </c>
      <c r="G2692">
        <v>53081</v>
      </c>
      <c r="H2692" t="s">
        <v>456</v>
      </c>
      <c r="J2692" t="s">
        <v>14</v>
      </c>
      <c r="K2692">
        <v>56</v>
      </c>
      <c r="L2692" t="s">
        <v>15</v>
      </c>
    </row>
    <row r="2693" spans="1:12">
      <c r="A2693" t="e">
        <f ca="1">E00251518890621</f>
        <v>#NAME?</v>
      </c>
      <c r="B2693">
        <v>290</v>
      </c>
      <c r="C2693" t="s">
        <v>449</v>
      </c>
      <c r="D2693" s="1">
        <v>41540</v>
      </c>
      <c r="F2693">
        <v>2</v>
      </c>
      <c r="G2693">
        <v>4148</v>
      </c>
      <c r="H2693" t="s">
        <v>741</v>
      </c>
      <c r="J2693" t="s">
        <v>14</v>
      </c>
      <c r="K2693">
        <v>58</v>
      </c>
      <c r="L2693" t="s">
        <v>15</v>
      </c>
    </row>
    <row r="2694" spans="1:12">
      <c r="A2694" t="e">
        <f ca="1">E00251518890621</f>
        <v>#NAME?</v>
      </c>
      <c r="B2694">
        <v>290</v>
      </c>
      <c r="C2694" t="s">
        <v>449</v>
      </c>
      <c r="D2694" s="1">
        <v>42499</v>
      </c>
      <c r="F2694">
        <v>3</v>
      </c>
      <c r="G2694">
        <v>53085</v>
      </c>
      <c r="H2694" t="s">
        <v>742</v>
      </c>
      <c r="J2694" t="s">
        <v>14</v>
      </c>
      <c r="K2694">
        <v>60</v>
      </c>
      <c r="L2694" t="s">
        <v>15</v>
      </c>
    </row>
    <row r="2695" spans="1:12">
      <c r="A2695" t="e">
        <f ca="1">E00251429389321</f>
        <v>#NAME?</v>
      </c>
      <c r="B2695">
        <v>274</v>
      </c>
      <c r="C2695" t="s">
        <v>506</v>
      </c>
      <c r="D2695" s="1">
        <v>41024</v>
      </c>
      <c r="F2695">
        <v>1</v>
      </c>
      <c r="G2695">
        <v>4019</v>
      </c>
      <c r="H2695" t="s">
        <v>26</v>
      </c>
      <c r="J2695" t="s">
        <v>14</v>
      </c>
      <c r="K2695">
        <v>51</v>
      </c>
      <c r="L2695" t="s">
        <v>15</v>
      </c>
    </row>
    <row r="2696" spans="1:12">
      <c r="A2696" t="e">
        <f ca="1">E00251429389321</f>
        <v>#NAME?</v>
      </c>
      <c r="B2696">
        <v>274</v>
      </c>
      <c r="C2696" t="s">
        <v>506</v>
      </c>
      <c r="D2696" s="1">
        <v>42073</v>
      </c>
      <c r="F2696">
        <v>3</v>
      </c>
      <c r="G2696">
        <v>4019</v>
      </c>
      <c r="H2696" t="s">
        <v>26</v>
      </c>
      <c r="J2696" t="s">
        <v>14</v>
      </c>
      <c r="K2696">
        <v>54</v>
      </c>
      <c r="L2696" t="s">
        <v>15</v>
      </c>
    </row>
    <row r="2697" spans="1:12">
      <c r="A2697" t="e">
        <f ca="1">E00251429389321</f>
        <v>#NAME?</v>
      </c>
      <c r="B2697">
        <v>274</v>
      </c>
      <c r="C2697" t="s">
        <v>506</v>
      </c>
      <c r="D2697" s="1">
        <v>41375</v>
      </c>
      <c r="F2697">
        <v>2</v>
      </c>
      <c r="G2697">
        <v>72871</v>
      </c>
      <c r="H2697" t="s">
        <v>685</v>
      </c>
      <c r="J2697" t="s">
        <v>14</v>
      </c>
      <c r="K2697">
        <v>52</v>
      </c>
      <c r="L2697" t="s">
        <v>15</v>
      </c>
    </row>
    <row r="2698" spans="1:12">
      <c r="A2698" t="e">
        <f ca="1">E00251429389321</f>
        <v>#NAME?</v>
      </c>
      <c r="B2698">
        <v>274</v>
      </c>
      <c r="C2698" t="s">
        <v>506</v>
      </c>
      <c r="D2698" s="1">
        <v>41422</v>
      </c>
      <c r="F2698">
        <v>1</v>
      </c>
      <c r="G2698">
        <v>4019</v>
      </c>
      <c r="H2698" t="s">
        <v>26</v>
      </c>
      <c r="J2698" t="s">
        <v>14</v>
      </c>
      <c r="K2698">
        <v>53</v>
      </c>
      <c r="L2698" t="s">
        <v>15</v>
      </c>
    </row>
    <row r="2699" spans="1:12">
      <c r="A2699" t="e">
        <f ca="1">E00251518890621</f>
        <v>#NAME?</v>
      </c>
      <c r="B2699">
        <v>290</v>
      </c>
      <c r="C2699" t="s">
        <v>449</v>
      </c>
      <c r="D2699" s="1">
        <v>41540</v>
      </c>
      <c r="F2699">
        <v>3</v>
      </c>
      <c r="G2699">
        <v>7962</v>
      </c>
      <c r="H2699" t="s">
        <v>111</v>
      </c>
      <c r="J2699" t="s">
        <v>14</v>
      </c>
      <c r="K2699">
        <v>58</v>
      </c>
      <c r="L2699" t="s">
        <v>22</v>
      </c>
    </row>
    <row r="2700" spans="1:12">
      <c r="A2700" t="e">
        <f ca="1">E00251531964221</f>
        <v>#NAME?</v>
      </c>
      <c r="B2700">
        <v>494</v>
      </c>
      <c r="C2700" t="s">
        <v>63</v>
      </c>
      <c r="D2700" s="1">
        <v>41688</v>
      </c>
      <c r="F2700">
        <v>2</v>
      </c>
      <c r="G2700">
        <v>4019</v>
      </c>
      <c r="H2700" t="s">
        <v>26</v>
      </c>
      <c r="J2700" t="s">
        <v>14</v>
      </c>
      <c r="K2700">
        <v>43</v>
      </c>
      <c r="L2700" t="s">
        <v>15</v>
      </c>
    </row>
    <row r="2701" spans="1:12">
      <c r="A2701" t="e">
        <f ca="1">E00251531964221</f>
        <v>#NAME?</v>
      </c>
      <c r="B2701">
        <v>1028</v>
      </c>
      <c r="C2701" t="s">
        <v>127</v>
      </c>
      <c r="D2701" s="1">
        <v>43005</v>
      </c>
      <c r="F2701">
        <v>1</v>
      </c>
      <c r="G2701">
        <v>78650</v>
      </c>
      <c r="H2701" t="s">
        <v>414</v>
      </c>
      <c r="I2701" t="s">
        <v>127</v>
      </c>
      <c r="J2701" t="s">
        <v>57</v>
      </c>
      <c r="K2701">
        <v>47</v>
      </c>
      <c r="L2701" t="s">
        <v>22</v>
      </c>
    </row>
    <row r="2702" spans="1:12">
      <c r="A2702" t="e">
        <f ca="1">E00251532309221</f>
        <v>#NAME?</v>
      </c>
      <c r="B2702">
        <v>451</v>
      </c>
      <c r="C2702" t="s">
        <v>102</v>
      </c>
      <c r="D2702" s="1">
        <v>42809</v>
      </c>
      <c r="F2702">
        <v>3</v>
      </c>
      <c r="G2702">
        <v>7242</v>
      </c>
      <c r="H2702" t="s">
        <v>93</v>
      </c>
      <c r="J2702" t="s">
        <v>14</v>
      </c>
      <c r="K2702">
        <v>51</v>
      </c>
      <c r="L2702" t="s">
        <v>15</v>
      </c>
    </row>
    <row r="2703" spans="1:12">
      <c r="A2703" t="e">
        <f ca="1">E00251429389321</f>
        <v>#NAME?</v>
      </c>
      <c r="B2703">
        <v>274</v>
      </c>
      <c r="C2703" t="s">
        <v>506</v>
      </c>
      <c r="D2703" s="1">
        <v>42384</v>
      </c>
      <c r="F2703">
        <v>1</v>
      </c>
      <c r="G2703">
        <v>25000</v>
      </c>
      <c r="H2703" t="s">
        <v>178</v>
      </c>
      <c r="J2703" t="s">
        <v>14</v>
      </c>
      <c r="K2703">
        <v>55</v>
      </c>
      <c r="L2703" t="s">
        <v>15</v>
      </c>
    </row>
    <row r="2704" spans="1:12">
      <c r="A2704" t="e">
        <f ca="1">E00251429389321</f>
        <v>#NAME?</v>
      </c>
      <c r="B2704">
        <v>274</v>
      </c>
      <c r="C2704" t="s">
        <v>506</v>
      </c>
      <c r="D2704" s="1">
        <v>42789</v>
      </c>
      <c r="F2704">
        <v>3</v>
      </c>
      <c r="G2704">
        <v>2720</v>
      </c>
      <c r="H2704" t="s">
        <v>65</v>
      </c>
      <c r="J2704" t="s">
        <v>14</v>
      </c>
      <c r="K2704">
        <v>56</v>
      </c>
      <c r="L2704" t="s">
        <v>15</v>
      </c>
    </row>
    <row r="2705" spans="1:12">
      <c r="A2705" t="e">
        <f ca="1">E00251429389321</f>
        <v>#NAME?</v>
      </c>
      <c r="B2705">
        <v>274</v>
      </c>
      <c r="C2705" t="s">
        <v>506</v>
      </c>
      <c r="D2705" s="1">
        <v>42878</v>
      </c>
      <c r="F2705">
        <v>1</v>
      </c>
      <c r="G2705">
        <v>25000</v>
      </c>
      <c r="H2705" t="s">
        <v>178</v>
      </c>
      <c r="J2705" t="s">
        <v>14</v>
      </c>
      <c r="K2705">
        <v>56</v>
      </c>
      <c r="L2705" t="s">
        <v>15</v>
      </c>
    </row>
    <row r="2706" spans="1:12">
      <c r="A2706" t="e">
        <f ca="1">E00251531550021</f>
        <v>#NAME?</v>
      </c>
      <c r="B2706">
        <v>1786</v>
      </c>
      <c r="C2706" t="s">
        <v>37</v>
      </c>
      <c r="D2706" s="1">
        <v>41190</v>
      </c>
      <c r="F2706">
        <v>1</v>
      </c>
      <c r="G2706">
        <v>4019</v>
      </c>
      <c r="H2706" t="s">
        <v>26</v>
      </c>
      <c r="J2706" t="s">
        <v>14</v>
      </c>
      <c r="K2706">
        <v>55</v>
      </c>
      <c r="L2706" t="s">
        <v>15</v>
      </c>
    </row>
    <row r="2707" spans="1:12">
      <c r="A2707" t="e">
        <f ca="1">E00251430064921</f>
        <v>#NAME?</v>
      </c>
      <c r="B2707">
        <v>467</v>
      </c>
      <c r="C2707" t="s">
        <v>232</v>
      </c>
      <c r="D2707" s="1">
        <v>42388</v>
      </c>
      <c r="F2707">
        <v>2</v>
      </c>
      <c r="G2707">
        <v>4019</v>
      </c>
      <c r="H2707" t="s">
        <v>26</v>
      </c>
      <c r="J2707" t="s">
        <v>14</v>
      </c>
      <c r="K2707">
        <v>56</v>
      </c>
      <c r="L2707" t="s">
        <v>15</v>
      </c>
    </row>
    <row r="2708" spans="1:12">
      <c r="A2708" t="e">
        <f ca="1">E00251711585721</f>
        <v>#NAME?</v>
      </c>
      <c r="B2708">
        <v>10</v>
      </c>
      <c r="C2708" t="s">
        <v>18</v>
      </c>
      <c r="D2708" s="1">
        <v>41282</v>
      </c>
      <c r="F2708">
        <v>1</v>
      </c>
      <c r="G2708">
        <v>7243</v>
      </c>
      <c r="H2708" t="s">
        <v>42</v>
      </c>
      <c r="J2708" t="s">
        <v>14</v>
      </c>
      <c r="K2708">
        <v>52</v>
      </c>
      <c r="L2708" t="s">
        <v>15</v>
      </c>
    </row>
    <row r="2709" spans="1:12">
      <c r="A2709" t="e">
        <f ca="1">E00251512504921</f>
        <v>#NAME?</v>
      </c>
      <c r="B2709">
        <v>47</v>
      </c>
      <c r="C2709" t="s">
        <v>494</v>
      </c>
      <c r="D2709" s="1">
        <v>40980</v>
      </c>
      <c r="F2709">
        <v>3</v>
      </c>
      <c r="G2709">
        <v>4019</v>
      </c>
      <c r="H2709" t="s">
        <v>26</v>
      </c>
      <c r="J2709" t="s">
        <v>14</v>
      </c>
      <c r="K2709">
        <v>49</v>
      </c>
      <c r="L2709" t="s">
        <v>15</v>
      </c>
    </row>
    <row r="2710" spans="1:12">
      <c r="A2710" t="e">
        <f ca="1">E00251512504921</f>
        <v>#NAME?</v>
      </c>
      <c r="B2710">
        <v>47</v>
      </c>
      <c r="C2710" t="s">
        <v>494</v>
      </c>
      <c r="D2710" s="1">
        <v>42096</v>
      </c>
      <c r="F2710">
        <v>3</v>
      </c>
      <c r="G2710">
        <v>71690</v>
      </c>
      <c r="H2710" t="s">
        <v>410</v>
      </c>
      <c r="J2710" t="s">
        <v>14</v>
      </c>
      <c r="K2710">
        <v>52</v>
      </c>
      <c r="L2710" t="s">
        <v>15</v>
      </c>
    </row>
    <row r="2711" spans="1:12">
      <c r="A2711" t="e">
        <f ca="1">E00251512504921</f>
        <v>#NAME?</v>
      </c>
      <c r="B2711">
        <v>71</v>
      </c>
      <c r="C2711" t="s">
        <v>258</v>
      </c>
      <c r="D2711" s="1">
        <v>42684</v>
      </c>
      <c r="F2711">
        <v>3</v>
      </c>
      <c r="G2711">
        <v>4019</v>
      </c>
      <c r="H2711" t="s">
        <v>26</v>
      </c>
      <c r="I2711" t="s">
        <v>148</v>
      </c>
      <c r="J2711" t="s">
        <v>57</v>
      </c>
      <c r="K2711">
        <v>54</v>
      </c>
      <c r="L2711" t="s">
        <v>15</v>
      </c>
    </row>
    <row r="2712" spans="1:12">
      <c r="A2712" t="e">
        <f ca="1">E00251429389321</f>
        <v>#NAME?</v>
      </c>
      <c r="B2712">
        <v>274</v>
      </c>
      <c r="C2712" t="s">
        <v>506</v>
      </c>
      <c r="D2712" s="1">
        <v>41733</v>
      </c>
      <c r="F2712">
        <v>2</v>
      </c>
      <c r="G2712">
        <v>72632</v>
      </c>
      <c r="H2712" t="s">
        <v>107</v>
      </c>
      <c r="J2712" t="s">
        <v>14</v>
      </c>
      <c r="K2712">
        <v>53</v>
      </c>
      <c r="L2712" t="s">
        <v>15</v>
      </c>
    </row>
    <row r="2713" spans="1:12">
      <c r="A2713" t="e">
        <f ca="1">E00251429389321</f>
        <v>#NAME?</v>
      </c>
      <c r="B2713">
        <v>274</v>
      </c>
      <c r="C2713" t="s">
        <v>506</v>
      </c>
      <c r="D2713" s="1">
        <v>42060</v>
      </c>
      <c r="F2713">
        <v>1</v>
      </c>
      <c r="G2713">
        <v>25000</v>
      </c>
      <c r="H2713" t="s">
        <v>178</v>
      </c>
      <c r="J2713" t="s">
        <v>14</v>
      </c>
      <c r="K2713">
        <v>54</v>
      </c>
      <c r="L2713" t="s">
        <v>15</v>
      </c>
    </row>
    <row r="2714" spans="1:12">
      <c r="A2714" t="e">
        <f ca="1">E00251716492321</f>
        <v>#NAME?</v>
      </c>
      <c r="B2714">
        <v>7504</v>
      </c>
      <c r="C2714" t="s">
        <v>162</v>
      </c>
      <c r="D2714" s="1">
        <v>42550</v>
      </c>
      <c r="F2714">
        <v>2</v>
      </c>
      <c r="G2714">
        <v>4019</v>
      </c>
      <c r="H2714" t="s">
        <v>26</v>
      </c>
      <c r="J2714" t="s">
        <v>14</v>
      </c>
      <c r="K2714">
        <v>49</v>
      </c>
      <c r="L2714" t="s">
        <v>15</v>
      </c>
    </row>
    <row r="2715" spans="1:12">
      <c r="A2715" t="e">
        <f ca="1">E00251432157821</f>
        <v>#NAME?</v>
      </c>
      <c r="B2715">
        <v>497</v>
      </c>
      <c r="C2715" t="s">
        <v>141</v>
      </c>
      <c r="D2715" s="1">
        <v>42919</v>
      </c>
      <c r="F2715">
        <v>5</v>
      </c>
      <c r="G2715">
        <v>2720</v>
      </c>
      <c r="H2715" t="s">
        <v>65</v>
      </c>
      <c r="J2715" t="s">
        <v>14</v>
      </c>
      <c r="K2715">
        <v>64</v>
      </c>
      <c r="L2715" t="s">
        <v>15</v>
      </c>
    </row>
    <row r="2716" spans="1:12">
      <c r="A2716" t="e">
        <f ca="1">E00251512504921</f>
        <v>#NAME?</v>
      </c>
      <c r="B2716">
        <v>47</v>
      </c>
      <c r="C2716" t="s">
        <v>494</v>
      </c>
      <c r="D2716" s="1">
        <v>41002</v>
      </c>
      <c r="F2716">
        <v>2</v>
      </c>
      <c r="G2716">
        <v>49120</v>
      </c>
      <c r="H2716" t="s">
        <v>168</v>
      </c>
      <c r="J2716" t="s">
        <v>14</v>
      </c>
      <c r="K2716">
        <v>49</v>
      </c>
      <c r="L2716" t="s">
        <v>15</v>
      </c>
    </row>
    <row r="2717" spans="1:12">
      <c r="A2717" t="e">
        <f ca="1">E00251512504921</f>
        <v>#NAME?</v>
      </c>
      <c r="B2717">
        <v>47</v>
      </c>
      <c r="C2717" t="s">
        <v>494</v>
      </c>
      <c r="D2717" s="1">
        <v>41829</v>
      </c>
      <c r="F2717">
        <v>1</v>
      </c>
      <c r="G2717">
        <v>49300</v>
      </c>
      <c r="H2717" t="s">
        <v>228</v>
      </c>
      <c r="J2717" t="s">
        <v>14</v>
      </c>
      <c r="K2717">
        <v>51</v>
      </c>
      <c r="L2717" t="s">
        <v>15</v>
      </c>
    </row>
    <row r="2718" spans="1:12">
      <c r="A2718" t="e">
        <f ca="1">E00251429396721</f>
        <v>#NAME?</v>
      </c>
      <c r="B2718">
        <v>695</v>
      </c>
      <c r="C2718" t="s">
        <v>257</v>
      </c>
      <c r="D2718" s="1">
        <v>42499</v>
      </c>
      <c r="F2718">
        <v>2</v>
      </c>
      <c r="G2718">
        <v>1739</v>
      </c>
      <c r="H2718" t="s">
        <v>110</v>
      </c>
      <c r="J2718" t="s">
        <v>14</v>
      </c>
      <c r="K2718">
        <v>56</v>
      </c>
      <c r="L2718" t="s">
        <v>15</v>
      </c>
    </row>
    <row r="2719" spans="1:12">
      <c r="A2719" t="e">
        <f ca="1">E00251619807221</f>
        <v>#NAME?</v>
      </c>
      <c r="B2719">
        <v>1273</v>
      </c>
      <c r="C2719" t="s">
        <v>28</v>
      </c>
      <c r="D2719" s="1">
        <v>41290</v>
      </c>
      <c r="F2719">
        <v>1</v>
      </c>
      <c r="G2719">
        <v>30000</v>
      </c>
      <c r="H2719" t="s">
        <v>144</v>
      </c>
      <c r="J2719" t="s">
        <v>14</v>
      </c>
      <c r="K2719">
        <v>43</v>
      </c>
      <c r="L2719" t="s">
        <v>15</v>
      </c>
    </row>
    <row r="2720" spans="1:12">
      <c r="A2720" t="e">
        <f ca="1">E00251715431821</f>
        <v>#NAME?</v>
      </c>
      <c r="B2720">
        <v>94</v>
      </c>
      <c r="C2720" t="s">
        <v>74</v>
      </c>
      <c r="D2720" s="1">
        <v>41029</v>
      </c>
      <c r="F2720">
        <v>1</v>
      </c>
      <c r="G2720">
        <v>71509</v>
      </c>
      <c r="H2720" t="s">
        <v>369</v>
      </c>
      <c r="J2720" t="s">
        <v>14</v>
      </c>
      <c r="K2720">
        <v>47</v>
      </c>
      <c r="L2720" t="s">
        <v>15</v>
      </c>
    </row>
    <row r="2721" spans="1:12">
      <c r="A2721" t="e">
        <f ca="1">E00251512504921</f>
        <v>#NAME?</v>
      </c>
      <c r="B2721">
        <v>763</v>
      </c>
      <c r="C2721" t="s">
        <v>194</v>
      </c>
      <c r="D2721" s="1">
        <v>41285</v>
      </c>
      <c r="E2721">
        <v>0</v>
      </c>
      <c r="F2721">
        <v>1</v>
      </c>
      <c r="G2721">
        <v>3669</v>
      </c>
      <c r="H2721" t="s">
        <v>289</v>
      </c>
      <c r="J2721" t="s">
        <v>34</v>
      </c>
      <c r="K2721">
        <v>50</v>
      </c>
      <c r="L2721" t="s">
        <v>15</v>
      </c>
    </row>
    <row r="2722" spans="1:12">
      <c r="A2722" t="e">
        <f ca="1">E00251518868021</f>
        <v>#NAME?</v>
      </c>
      <c r="B2722">
        <v>1791</v>
      </c>
      <c r="C2722" t="s">
        <v>468</v>
      </c>
      <c r="D2722" s="1">
        <v>40974</v>
      </c>
      <c r="F2722">
        <v>3</v>
      </c>
      <c r="G2722">
        <v>7820</v>
      </c>
      <c r="H2722" t="s">
        <v>233</v>
      </c>
      <c r="J2722" t="s">
        <v>14</v>
      </c>
      <c r="K2722">
        <v>58</v>
      </c>
      <c r="L2722" t="s">
        <v>22</v>
      </c>
    </row>
    <row r="2723" spans="1:12">
      <c r="A2723" t="e">
        <f ca="1">E00251518868021</f>
        <v>#NAME?</v>
      </c>
      <c r="B2723">
        <v>1791</v>
      </c>
      <c r="C2723" t="s">
        <v>468</v>
      </c>
      <c r="D2723" s="1">
        <v>41627</v>
      </c>
      <c r="F2723">
        <v>6</v>
      </c>
      <c r="G2723">
        <v>29590</v>
      </c>
      <c r="H2723" t="s">
        <v>743</v>
      </c>
      <c r="J2723" t="s">
        <v>14</v>
      </c>
      <c r="K2723">
        <v>60</v>
      </c>
      <c r="L2723" t="s">
        <v>15</v>
      </c>
    </row>
    <row r="2724" spans="1:12">
      <c r="A2724" t="e">
        <f ca="1">E00251715431821</f>
        <v>#NAME?</v>
      </c>
      <c r="B2724">
        <v>94</v>
      </c>
      <c r="C2724" t="s">
        <v>74</v>
      </c>
      <c r="D2724" s="1">
        <v>41151</v>
      </c>
      <c r="F2724">
        <v>1</v>
      </c>
      <c r="G2724">
        <v>72290</v>
      </c>
      <c r="H2724" t="s">
        <v>248</v>
      </c>
      <c r="J2724" t="s">
        <v>14</v>
      </c>
      <c r="K2724">
        <v>47</v>
      </c>
      <c r="L2724" t="s">
        <v>15</v>
      </c>
    </row>
    <row r="2725" spans="1:12">
      <c r="A2725" t="e">
        <f ca="1">E00251432157821</f>
        <v>#NAME?</v>
      </c>
      <c r="B2725">
        <v>497</v>
      </c>
      <c r="C2725" t="s">
        <v>141</v>
      </c>
      <c r="D2725" s="1">
        <v>40955</v>
      </c>
      <c r="F2725">
        <v>1</v>
      </c>
      <c r="G2725">
        <v>2809</v>
      </c>
      <c r="H2725" t="s">
        <v>90</v>
      </c>
      <c r="J2725" t="s">
        <v>14</v>
      </c>
      <c r="K2725">
        <v>59</v>
      </c>
      <c r="L2725" t="s">
        <v>15</v>
      </c>
    </row>
    <row r="2726" spans="1:12">
      <c r="A2726" t="e">
        <f ca="1">E00251432157821</f>
        <v>#NAME?</v>
      </c>
      <c r="B2726">
        <v>497</v>
      </c>
      <c r="C2726" t="s">
        <v>141</v>
      </c>
      <c r="D2726" s="1">
        <v>41711</v>
      </c>
      <c r="F2726">
        <v>2</v>
      </c>
      <c r="G2726">
        <v>2720</v>
      </c>
      <c r="H2726" t="s">
        <v>65</v>
      </c>
      <c r="J2726" t="s">
        <v>14</v>
      </c>
      <c r="K2726">
        <v>61</v>
      </c>
      <c r="L2726" t="s">
        <v>15</v>
      </c>
    </row>
    <row r="2727" spans="1:12">
      <c r="A2727" t="e">
        <f ca="1">E00251427550421</f>
        <v>#NAME?</v>
      </c>
      <c r="B2727">
        <v>11</v>
      </c>
      <c r="C2727" t="s">
        <v>245</v>
      </c>
      <c r="D2727" s="1">
        <v>42103</v>
      </c>
      <c r="F2727">
        <v>1</v>
      </c>
      <c r="G2727">
        <v>93</v>
      </c>
      <c r="H2727" t="s">
        <v>29</v>
      </c>
      <c r="J2727" t="s">
        <v>14</v>
      </c>
      <c r="K2727">
        <v>60</v>
      </c>
      <c r="L2727" t="s">
        <v>15</v>
      </c>
    </row>
    <row r="2728" spans="1:12">
      <c r="A2728" t="e">
        <f ca="1">E00251427550421</f>
        <v>#NAME?</v>
      </c>
      <c r="B2728">
        <v>11</v>
      </c>
      <c r="C2728" t="s">
        <v>245</v>
      </c>
      <c r="D2728" s="1">
        <v>42340</v>
      </c>
      <c r="F2728">
        <v>1</v>
      </c>
      <c r="G2728">
        <v>7231</v>
      </c>
      <c r="H2728" t="s">
        <v>128</v>
      </c>
      <c r="J2728" t="s">
        <v>14</v>
      </c>
      <c r="K2728">
        <v>61</v>
      </c>
      <c r="L2728" t="s">
        <v>15</v>
      </c>
    </row>
    <row r="2729" spans="1:12">
      <c r="A2729" t="e">
        <f ca="1">E00251716492321</f>
        <v>#NAME?</v>
      </c>
      <c r="B2729">
        <v>7504</v>
      </c>
      <c r="C2729" t="s">
        <v>162</v>
      </c>
      <c r="D2729" s="1">
        <v>42170</v>
      </c>
      <c r="F2729">
        <v>3</v>
      </c>
      <c r="G2729">
        <v>2729</v>
      </c>
      <c r="H2729" t="s">
        <v>115</v>
      </c>
      <c r="J2729" t="s">
        <v>14</v>
      </c>
      <c r="K2729">
        <v>48</v>
      </c>
      <c r="L2729" t="s">
        <v>15</v>
      </c>
    </row>
    <row r="2730" spans="1:12">
      <c r="A2730" t="e">
        <f ca="1">E00251615945221</f>
        <v>#NAME?</v>
      </c>
      <c r="B2730">
        <v>1273</v>
      </c>
      <c r="C2730" t="s">
        <v>28</v>
      </c>
      <c r="D2730" s="1">
        <v>42383</v>
      </c>
      <c r="F2730">
        <v>1</v>
      </c>
      <c r="G2730">
        <v>72690</v>
      </c>
      <c r="H2730" t="s">
        <v>363</v>
      </c>
      <c r="J2730" t="s">
        <v>14</v>
      </c>
      <c r="K2730">
        <v>51</v>
      </c>
      <c r="L2730" t="s">
        <v>15</v>
      </c>
    </row>
    <row r="2731" spans="1:12">
      <c r="A2731" t="e">
        <f ca="1">E00251614133021</f>
        <v>#NAME?</v>
      </c>
      <c r="B2731">
        <v>163</v>
      </c>
      <c r="C2731" t="s">
        <v>219</v>
      </c>
      <c r="D2731" s="1">
        <v>41722</v>
      </c>
      <c r="F2731">
        <v>1</v>
      </c>
      <c r="G2731">
        <v>7804</v>
      </c>
      <c r="H2731" t="s">
        <v>43</v>
      </c>
      <c r="J2731" t="s">
        <v>14</v>
      </c>
      <c r="K2731">
        <v>47</v>
      </c>
      <c r="L2731" t="s">
        <v>22</v>
      </c>
    </row>
    <row r="2732" spans="1:12">
      <c r="A2732" t="e">
        <f ca="1">E00251427550421</f>
        <v>#NAME?</v>
      </c>
      <c r="B2732">
        <v>26</v>
      </c>
      <c r="C2732" t="s">
        <v>744</v>
      </c>
      <c r="D2732" s="1">
        <v>42922</v>
      </c>
      <c r="F2732">
        <v>1</v>
      </c>
      <c r="G2732">
        <v>38023</v>
      </c>
      <c r="H2732" t="s">
        <v>17</v>
      </c>
      <c r="J2732" t="s">
        <v>14</v>
      </c>
      <c r="K2732">
        <v>63</v>
      </c>
      <c r="L2732" t="s">
        <v>15</v>
      </c>
    </row>
    <row r="2733" spans="1:12">
      <c r="A2733" t="e">
        <f ca="1">E00251532392921</f>
        <v>#NAME?</v>
      </c>
      <c r="B2733">
        <v>494</v>
      </c>
      <c r="C2733" t="s">
        <v>63</v>
      </c>
      <c r="D2733" s="1">
        <v>41549</v>
      </c>
      <c r="F2733">
        <v>3</v>
      </c>
      <c r="G2733">
        <v>6253</v>
      </c>
      <c r="H2733" t="s">
        <v>292</v>
      </c>
      <c r="J2733" t="s">
        <v>14</v>
      </c>
      <c r="K2733">
        <v>38</v>
      </c>
      <c r="L2733" t="s">
        <v>15</v>
      </c>
    </row>
    <row r="2734" spans="1:12">
      <c r="A2734" t="e">
        <f ca="1">E00251429389321</f>
        <v>#NAME?</v>
      </c>
      <c r="B2734">
        <v>274</v>
      </c>
      <c r="C2734" t="s">
        <v>506</v>
      </c>
      <c r="D2734" s="1">
        <v>42171</v>
      </c>
      <c r="F2734">
        <v>2</v>
      </c>
      <c r="G2734">
        <v>4019</v>
      </c>
      <c r="H2734" t="s">
        <v>26</v>
      </c>
      <c r="J2734" t="s">
        <v>14</v>
      </c>
      <c r="K2734">
        <v>55</v>
      </c>
      <c r="L2734" t="s">
        <v>15</v>
      </c>
    </row>
    <row r="2735" spans="1:12">
      <c r="A2735" t="e">
        <f ca="1">E00251518868021</f>
        <v>#NAME?</v>
      </c>
      <c r="B2735">
        <v>1791</v>
      </c>
      <c r="C2735" t="s">
        <v>468</v>
      </c>
      <c r="D2735" s="1">
        <v>41829</v>
      </c>
      <c r="F2735">
        <v>6</v>
      </c>
      <c r="G2735">
        <v>29590</v>
      </c>
      <c r="H2735" t="s">
        <v>743</v>
      </c>
      <c r="J2735" t="s">
        <v>14</v>
      </c>
      <c r="K2735">
        <v>60</v>
      </c>
      <c r="L2735" t="s">
        <v>15</v>
      </c>
    </row>
    <row r="2736" spans="1:12">
      <c r="A2736" t="e">
        <f ca="1">E00251518868021</f>
        <v>#NAME?</v>
      </c>
      <c r="B2736">
        <v>1791</v>
      </c>
      <c r="C2736" t="s">
        <v>468</v>
      </c>
      <c r="D2736" s="1">
        <v>42012</v>
      </c>
      <c r="F2736">
        <v>3</v>
      </c>
      <c r="G2736">
        <v>7262</v>
      </c>
      <c r="H2736" t="s">
        <v>198</v>
      </c>
      <c r="J2736" t="s">
        <v>14</v>
      </c>
      <c r="K2736">
        <v>61</v>
      </c>
      <c r="L2736" t="s">
        <v>15</v>
      </c>
    </row>
    <row r="2737" spans="1:12">
      <c r="A2737" t="e">
        <f ca="1">E00251514452721</f>
        <v>#NAME?</v>
      </c>
      <c r="B2737">
        <v>452</v>
      </c>
      <c r="C2737" t="s">
        <v>592</v>
      </c>
      <c r="D2737" s="1">
        <v>42898</v>
      </c>
      <c r="F2737">
        <v>1</v>
      </c>
      <c r="G2737">
        <v>37311</v>
      </c>
      <c r="H2737" t="s">
        <v>745</v>
      </c>
      <c r="J2737" t="s">
        <v>14</v>
      </c>
      <c r="K2737">
        <v>48</v>
      </c>
      <c r="L2737" t="s">
        <v>15</v>
      </c>
    </row>
    <row r="2738" spans="1:12">
      <c r="A2738" t="e">
        <f ca="1">E00251429389321</f>
        <v>#NAME?</v>
      </c>
      <c r="B2738">
        <v>274</v>
      </c>
      <c r="C2738" t="s">
        <v>506</v>
      </c>
      <c r="D2738" s="1">
        <v>42348</v>
      </c>
      <c r="F2738">
        <v>2</v>
      </c>
      <c r="G2738">
        <v>4019</v>
      </c>
      <c r="H2738" t="s">
        <v>26</v>
      </c>
      <c r="J2738" t="s">
        <v>14</v>
      </c>
      <c r="K2738">
        <v>55</v>
      </c>
      <c r="L2738" t="s">
        <v>15</v>
      </c>
    </row>
    <row r="2739" spans="1:12">
      <c r="A2739" t="e">
        <f ca="1">E00251429389321</f>
        <v>#NAME?</v>
      </c>
      <c r="B2739">
        <v>274</v>
      </c>
      <c r="C2739" t="s">
        <v>506</v>
      </c>
      <c r="D2739" s="1">
        <v>42503</v>
      </c>
      <c r="F2739">
        <v>1</v>
      </c>
      <c r="G2739">
        <v>4019</v>
      </c>
      <c r="H2739" t="s">
        <v>26</v>
      </c>
      <c r="J2739" t="s">
        <v>14</v>
      </c>
      <c r="K2739">
        <v>55</v>
      </c>
      <c r="L2739" t="s">
        <v>15</v>
      </c>
    </row>
    <row r="2740" spans="1:12">
      <c r="A2740" t="e">
        <f ca="1">E00251715431821</f>
        <v>#NAME?</v>
      </c>
      <c r="B2740">
        <v>94</v>
      </c>
      <c r="C2740" t="s">
        <v>74</v>
      </c>
      <c r="D2740" s="1">
        <v>41830</v>
      </c>
      <c r="F2740">
        <v>2</v>
      </c>
      <c r="G2740">
        <v>2729</v>
      </c>
      <c r="H2740" t="s">
        <v>115</v>
      </c>
      <c r="J2740" t="s">
        <v>14</v>
      </c>
      <c r="K2740">
        <v>49</v>
      </c>
      <c r="L2740" t="s">
        <v>15</v>
      </c>
    </row>
    <row r="2741" spans="1:12">
      <c r="A2741" t="e">
        <f ca="1">E00251514274321</f>
        <v>#NAME?</v>
      </c>
      <c r="B2741">
        <v>449</v>
      </c>
      <c r="C2741" t="s">
        <v>124</v>
      </c>
      <c r="D2741" s="1">
        <v>41724</v>
      </c>
      <c r="F2741">
        <v>2</v>
      </c>
      <c r="G2741">
        <v>7243</v>
      </c>
      <c r="H2741" t="s">
        <v>42</v>
      </c>
      <c r="J2741" t="s">
        <v>14</v>
      </c>
      <c r="K2741">
        <v>62</v>
      </c>
      <c r="L2741" t="s">
        <v>15</v>
      </c>
    </row>
    <row r="2742" spans="1:12">
      <c r="A2742" t="e">
        <f ca="1">E00251626527921</f>
        <v>#NAME?</v>
      </c>
      <c r="B2742">
        <v>695</v>
      </c>
      <c r="C2742" t="s">
        <v>257</v>
      </c>
      <c r="D2742" s="1">
        <v>42823</v>
      </c>
      <c r="F2742">
        <v>1</v>
      </c>
      <c r="G2742">
        <v>2721</v>
      </c>
      <c r="H2742" t="s">
        <v>465</v>
      </c>
      <c r="J2742" t="s">
        <v>14</v>
      </c>
      <c r="K2742">
        <v>43</v>
      </c>
      <c r="L2742" t="s">
        <v>15</v>
      </c>
    </row>
    <row r="2743" spans="1:12">
      <c r="A2743" t="e">
        <f ca="1">E00251429389321</f>
        <v>#NAME?</v>
      </c>
      <c r="B2743">
        <v>274</v>
      </c>
      <c r="C2743" t="s">
        <v>506</v>
      </c>
      <c r="D2743" s="1">
        <v>41564</v>
      </c>
      <c r="F2743">
        <v>2</v>
      </c>
      <c r="G2743">
        <v>4019</v>
      </c>
      <c r="H2743" t="s">
        <v>26</v>
      </c>
      <c r="J2743" t="s">
        <v>14</v>
      </c>
      <c r="K2743">
        <v>53</v>
      </c>
      <c r="L2743" t="s">
        <v>15</v>
      </c>
    </row>
    <row r="2744" spans="1:12">
      <c r="A2744" t="e">
        <f ca="1">E00251514274321</f>
        <v>#NAME?</v>
      </c>
      <c r="B2744">
        <v>449</v>
      </c>
      <c r="C2744" t="s">
        <v>124</v>
      </c>
      <c r="D2744" s="1">
        <v>41880</v>
      </c>
      <c r="F2744">
        <v>1</v>
      </c>
      <c r="G2744">
        <v>30000</v>
      </c>
      <c r="H2744" t="s">
        <v>144</v>
      </c>
      <c r="J2744" t="s">
        <v>14</v>
      </c>
      <c r="K2744">
        <v>62</v>
      </c>
      <c r="L2744" t="s">
        <v>15</v>
      </c>
    </row>
    <row r="2745" spans="1:12">
      <c r="A2745" t="e">
        <f ca="1">E00251429389321</f>
        <v>#NAME?</v>
      </c>
      <c r="B2745">
        <v>274</v>
      </c>
      <c r="C2745" t="s">
        <v>506</v>
      </c>
      <c r="D2745" s="1">
        <v>42073</v>
      </c>
      <c r="F2745">
        <v>1</v>
      </c>
      <c r="G2745">
        <v>25000</v>
      </c>
      <c r="H2745" t="s">
        <v>178</v>
      </c>
      <c r="J2745" t="s">
        <v>14</v>
      </c>
      <c r="K2745">
        <v>54</v>
      </c>
      <c r="L2745" t="s">
        <v>15</v>
      </c>
    </row>
    <row r="2746" spans="1:12">
      <c r="A2746" t="e">
        <f ca="1">E00251429389321</f>
        <v>#NAME?</v>
      </c>
      <c r="B2746">
        <v>275</v>
      </c>
      <c r="C2746" t="s">
        <v>444</v>
      </c>
      <c r="D2746" s="1">
        <v>42709</v>
      </c>
      <c r="F2746">
        <v>1</v>
      </c>
      <c r="G2746">
        <v>38870</v>
      </c>
      <c r="H2746" t="s">
        <v>514</v>
      </c>
      <c r="J2746" t="s">
        <v>14</v>
      </c>
      <c r="K2746">
        <v>56</v>
      </c>
      <c r="L2746" t="s">
        <v>15</v>
      </c>
    </row>
    <row r="2747" spans="1:12">
      <c r="A2747" t="e">
        <f ca="1">E00251429783221</f>
        <v>#NAME?</v>
      </c>
      <c r="B2747">
        <v>160</v>
      </c>
      <c r="C2747" t="s">
        <v>278</v>
      </c>
      <c r="D2747" s="1">
        <v>41571</v>
      </c>
      <c r="F2747">
        <v>1</v>
      </c>
      <c r="G2747">
        <v>8489</v>
      </c>
      <c r="H2747" t="s">
        <v>327</v>
      </c>
      <c r="J2747" t="s">
        <v>14</v>
      </c>
      <c r="K2747">
        <v>54</v>
      </c>
      <c r="L2747" t="s">
        <v>15</v>
      </c>
    </row>
    <row r="2748" spans="1:12">
      <c r="A2748" t="e">
        <f ca="1">E00251429783221</f>
        <v>#NAME?</v>
      </c>
      <c r="B2748">
        <v>160</v>
      </c>
      <c r="C2748" t="s">
        <v>278</v>
      </c>
      <c r="D2748" s="1">
        <v>41717</v>
      </c>
      <c r="F2748">
        <v>1</v>
      </c>
      <c r="G2748">
        <v>460</v>
      </c>
      <c r="H2748" t="s">
        <v>16</v>
      </c>
      <c r="J2748" t="s">
        <v>14</v>
      </c>
      <c r="K2748">
        <v>54</v>
      </c>
      <c r="L2748" t="s">
        <v>15</v>
      </c>
    </row>
    <row r="2749" spans="1:12">
      <c r="A2749" t="e">
        <f ca="1">E00251715431821</f>
        <v>#NAME?</v>
      </c>
      <c r="B2749">
        <v>94</v>
      </c>
      <c r="C2749" t="s">
        <v>74</v>
      </c>
      <c r="D2749" s="1">
        <v>41850</v>
      </c>
      <c r="F2749">
        <v>1</v>
      </c>
      <c r="G2749">
        <v>7840</v>
      </c>
      <c r="H2749" t="s">
        <v>55</v>
      </c>
      <c r="J2749" t="s">
        <v>14</v>
      </c>
      <c r="K2749">
        <v>49</v>
      </c>
      <c r="L2749" t="s">
        <v>22</v>
      </c>
    </row>
    <row r="2750" spans="1:12">
      <c r="A2750" t="e">
        <f ca="1">E00251532313521</f>
        <v>#NAME?</v>
      </c>
      <c r="B2750">
        <v>452</v>
      </c>
      <c r="C2750" t="s">
        <v>592</v>
      </c>
      <c r="D2750" s="1">
        <v>42174</v>
      </c>
      <c r="F2750">
        <v>1</v>
      </c>
      <c r="G2750">
        <v>2729</v>
      </c>
      <c r="H2750" t="s">
        <v>115</v>
      </c>
      <c r="J2750" t="s">
        <v>14</v>
      </c>
      <c r="K2750">
        <v>50</v>
      </c>
      <c r="L2750" t="s">
        <v>15</v>
      </c>
    </row>
    <row r="2751" spans="1:12">
      <c r="A2751" t="e">
        <f ca="1">E00251512504921</f>
        <v>#NAME?</v>
      </c>
      <c r="B2751">
        <v>47</v>
      </c>
      <c r="C2751" t="s">
        <v>494</v>
      </c>
      <c r="D2751" s="1">
        <v>41002</v>
      </c>
      <c r="F2751">
        <v>2</v>
      </c>
      <c r="G2751">
        <v>7242</v>
      </c>
      <c r="H2751" t="s">
        <v>93</v>
      </c>
      <c r="J2751" t="s">
        <v>14</v>
      </c>
      <c r="K2751">
        <v>49</v>
      </c>
      <c r="L2751" t="s">
        <v>15</v>
      </c>
    </row>
    <row r="2752" spans="1:12">
      <c r="A2752" t="e">
        <f ca="1">E00251512504921</f>
        <v>#NAME?</v>
      </c>
      <c r="B2752">
        <v>47</v>
      </c>
      <c r="C2752" t="s">
        <v>494</v>
      </c>
      <c r="D2752" s="1">
        <v>42139</v>
      </c>
      <c r="F2752">
        <v>1</v>
      </c>
      <c r="G2752">
        <v>71690</v>
      </c>
      <c r="H2752" t="s">
        <v>410</v>
      </c>
      <c r="J2752" t="s">
        <v>14</v>
      </c>
      <c r="K2752">
        <v>52</v>
      </c>
      <c r="L2752" t="s">
        <v>15</v>
      </c>
    </row>
    <row r="2753" spans="1:12">
      <c r="A2753" t="e">
        <f ca="1">E00251430064921</f>
        <v>#NAME?</v>
      </c>
      <c r="B2753">
        <v>467</v>
      </c>
      <c r="C2753" t="s">
        <v>232</v>
      </c>
      <c r="D2753" s="1">
        <v>41135</v>
      </c>
      <c r="F2753">
        <v>1</v>
      </c>
      <c r="G2753">
        <v>3689</v>
      </c>
      <c r="H2753" t="s">
        <v>159</v>
      </c>
      <c r="J2753" t="s">
        <v>14</v>
      </c>
      <c r="K2753">
        <v>53</v>
      </c>
      <c r="L2753" t="s">
        <v>15</v>
      </c>
    </row>
    <row r="2754" spans="1:12">
      <c r="A2754" t="e">
        <f ca="1">E00251429162721</f>
        <v>#NAME?</v>
      </c>
      <c r="B2754">
        <v>285</v>
      </c>
      <c r="C2754" t="s">
        <v>117</v>
      </c>
      <c r="D2754" s="1">
        <v>42251</v>
      </c>
      <c r="F2754">
        <v>1</v>
      </c>
      <c r="G2754">
        <v>486</v>
      </c>
      <c r="H2754" t="s">
        <v>39</v>
      </c>
      <c r="J2754" t="s">
        <v>14</v>
      </c>
      <c r="K2754">
        <v>58</v>
      </c>
      <c r="L2754" t="s">
        <v>15</v>
      </c>
    </row>
    <row r="2755" spans="1:12">
      <c r="A2755" t="e">
        <f ca="1">E00251531964221</f>
        <v>#NAME?</v>
      </c>
      <c r="B2755">
        <v>494</v>
      </c>
      <c r="C2755" t="s">
        <v>63</v>
      </c>
      <c r="D2755" s="1">
        <v>41816</v>
      </c>
      <c r="F2755">
        <v>2</v>
      </c>
      <c r="G2755">
        <v>4019</v>
      </c>
      <c r="H2755" t="s">
        <v>26</v>
      </c>
      <c r="J2755" t="s">
        <v>14</v>
      </c>
      <c r="K2755">
        <v>43</v>
      </c>
      <c r="L2755" t="s">
        <v>15</v>
      </c>
    </row>
    <row r="2756" spans="1:12">
      <c r="A2756" t="e">
        <f ca="1">E00251531964221</f>
        <v>#NAME?</v>
      </c>
      <c r="B2756">
        <v>494</v>
      </c>
      <c r="C2756" t="s">
        <v>63</v>
      </c>
      <c r="D2756" s="1">
        <v>41905</v>
      </c>
      <c r="F2756">
        <v>2</v>
      </c>
      <c r="G2756">
        <v>5368</v>
      </c>
      <c r="H2756" t="s">
        <v>101</v>
      </c>
      <c r="J2756" t="s">
        <v>14</v>
      </c>
      <c r="K2756">
        <v>44</v>
      </c>
      <c r="L2756" t="s">
        <v>15</v>
      </c>
    </row>
    <row r="2757" spans="1:12">
      <c r="A2757" t="e">
        <f ca="1">E00251512504921</f>
        <v>#NAME?</v>
      </c>
      <c r="B2757">
        <v>47</v>
      </c>
      <c r="C2757" t="s">
        <v>494</v>
      </c>
      <c r="D2757" s="1">
        <v>42746</v>
      </c>
      <c r="F2757">
        <v>1</v>
      </c>
      <c r="G2757">
        <v>4019</v>
      </c>
      <c r="H2757" t="s">
        <v>26</v>
      </c>
      <c r="J2757" t="s">
        <v>14</v>
      </c>
      <c r="K2757">
        <v>54</v>
      </c>
      <c r="L2757" t="s">
        <v>15</v>
      </c>
    </row>
    <row r="2758" spans="1:12">
      <c r="A2758" t="e">
        <f ca="1">E00251429205921</f>
        <v>#NAME?</v>
      </c>
      <c r="B2758">
        <v>291</v>
      </c>
      <c r="C2758" t="s">
        <v>160</v>
      </c>
      <c r="D2758" s="1">
        <v>41415</v>
      </c>
      <c r="F2758">
        <v>1</v>
      </c>
      <c r="G2758">
        <v>78659</v>
      </c>
      <c r="H2758" t="s">
        <v>46</v>
      </c>
      <c r="J2758" t="s">
        <v>14</v>
      </c>
      <c r="K2758">
        <v>41</v>
      </c>
      <c r="L2758" t="s">
        <v>22</v>
      </c>
    </row>
    <row r="2759" spans="1:12">
      <c r="A2759" t="e">
        <f ca="1">E00251625722621</f>
        <v>#NAME?</v>
      </c>
      <c r="B2759">
        <v>28</v>
      </c>
      <c r="C2759" t="s">
        <v>153</v>
      </c>
      <c r="D2759" s="1">
        <v>41358</v>
      </c>
      <c r="F2759">
        <v>2</v>
      </c>
      <c r="G2759">
        <v>8362</v>
      </c>
      <c r="H2759" t="s">
        <v>136</v>
      </c>
      <c r="J2759" t="s">
        <v>14</v>
      </c>
      <c r="K2759">
        <v>38</v>
      </c>
      <c r="L2759" t="s">
        <v>15</v>
      </c>
    </row>
    <row r="2760" spans="1:12">
      <c r="A2760" t="e">
        <f ca="1">E00251432157821</f>
        <v>#NAME?</v>
      </c>
      <c r="B2760">
        <v>497</v>
      </c>
      <c r="C2760" t="s">
        <v>141</v>
      </c>
      <c r="D2760" s="1">
        <v>40976</v>
      </c>
      <c r="F2760">
        <v>1</v>
      </c>
      <c r="G2760">
        <v>25000</v>
      </c>
      <c r="H2760" t="s">
        <v>178</v>
      </c>
      <c r="J2760" t="s">
        <v>14</v>
      </c>
      <c r="K2760">
        <v>59</v>
      </c>
      <c r="L2760" t="s">
        <v>15</v>
      </c>
    </row>
    <row r="2761" spans="1:12">
      <c r="A2761" t="e">
        <f ca="1">E00251432157821</f>
        <v>#NAME?</v>
      </c>
      <c r="B2761">
        <v>497</v>
      </c>
      <c r="C2761" t="s">
        <v>141</v>
      </c>
      <c r="D2761" s="1">
        <v>42647</v>
      </c>
      <c r="F2761">
        <v>1</v>
      </c>
      <c r="G2761">
        <v>25000</v>
      </c>
      <c r="H2761" t="s">
        <v>178</v>
      </c>
      <c r="J2761" t="s">
        <v>14</v>
      </c>
      <c r="K2761">
        <v>64</v>
      </c>
      <c r="L2761" t="s">
        <v>15</v>
      </c>
    </row>
    <row r="2762" spans="1:12">
      <c r="A2762" t="e">
        <f ca="1">E00251432157821</f>
        <v>#NAME?</v>
      </c>
      <c r="B2762">
        <v>497</v>
      </c>
      <c r="C2762" t="s">
        <v>141</v>
      </c>
      <c r="D2762" s="1">
        <v>42866</v>
      </c>
      <c r="F2762">
        <v>3</v>
      </c>
      <c r="G2762">
        <v>1101</v>
      </c>
      <c r="H2762" t="s">
        <v>220</v>
      </c>
      <c r="J2762" t="s">
        <v>14</v>
      </c>
      <c r="K2762">
        <v>64</v>
      </c>
      <c r="L2762" t="s">
        <v>15</v>
      </c>
    </row>
    <row r="2763" spans="1:12">
      <c r="A2763" t="e">
        <f ca="1">E00251528743621</f>
        <v>#NAME?</v>
      </c>
      <c r="B2763">
        <v>1325</v>
      </c>
      <c r="C2763" t="s">
        <v>605</v>
      </c>
      <c r="D2763" s="1">
        <v>41009</v>
      </c>
      <c r="F2763">
        <v>3</v>
      </c>
      <c r="G2763">
        <v>71987</v>
      </c>
      <c r="H2763" t="s">
        <v>276</v>
      </c>
      <c r="J2763" t="s">
        <v>14</v>
      </c>
      <c r="K2763">
        <v>49</v>
      </c>
      <c r="L2763" t="s">
        <v>15</v>
      </c>
    </row>
    <row r="2764" spans="1:12">
      <c r="A2764" t="e">
        <f ca="1">E00251518851921</f>
        <v>#NAME?</v>
      </c>
      <c r="B2764">
        <v>1325</v>
      </c>
      <c r="C2764" t="s">
        <v>605</v>
      </c>
      <c r="D2764" s="1">
        <v>41038</v>
      </c>
      <c r="F2764">
        <v>1</v>
      </c>
      <c r="G2764">
        <v>848</v>
      </c>
      <c r="H2764" t="s">
        <v>746</v>
      </c>
      <c r="J2764" t="s">
        <v>14</v>
      </c>
      <c r="K2764">
        <v>41</v>
      </c>
      <c r="L2764" t="s">
        <v>15</v>
      </c>
    </row>
    <row r="2765" spans="1:12">
      <c r="A2765" t="e">
        <f ca="1">E00251514218521</f>
        <v>#NAME?</v>
      </c>
      <c r="B2765">
        <v>438</v>
      </c>
      <c r="C2765" t="s">
        <v>474</v>
      </c>
      <c r="D2765" s="1">
        <v>42794</v>
      </c>
      <c r="F2765">
        <v>1</v>
      </c>
      <c r="G2765">
        <v>25000</v>
      </c>
      <c r="H2765" t="s">
        <v>178</v>
      </c>
      <c r="J2765" t="s">
        <v>14</v>
      </c>
      <c r="K2765">
        <v>57</v>
      </c>
      <c r="L2765" t="s">
        <v>15</v>
      </c>
    </row>
    <row r="2766" spans="1:12">
      <c r="A2766" t="e">
        <f ca="1">E00251514218521</f>
        <v>#NAME?</v>
      </c>
      <c r="B2766">
        <v>438</v>
      </c>
      <c r="C2766" t="s">
        <v>474</v>
      </c>
      <c r="D2766" s="1">
        <v>42794</v>
      </c>
      <c r="F2766">
        <v>5</v>
      </c>
      <c r="G2766">
        <v>7904</v>
      </c>
      <c r="H2766" t="s">
        <v>75</v>
      </c>
      <c r="J2766" t="s">
        <v>14</v>
      </c>
      <c r="K2766">
        <v>57</v>
      </c>
      <c r="L2766" t="s">
        <v>22</v>
      </c>
    </row>
    <row r="2767" spans="1:12">
      <c r="A2767" t="e">
        <f ca="1">E00251518851921</f>
        <v>#NAME?</v>
      </c>
      <c r="B2767">
        <v>1325</v>
      </c>
      <c r="C2767" t="s">
        <v>605</v>
      </c>
      <c r="D2767" s="1">
        <v>42642</v>
      </c>
      <c r="F2767">
        <v>3</v>
      </c>
      <c r="G2767">
        <v>4019</v>
      </c>
      <c r="H2767" t="s">
        <v>26</v>
      </c>
      <c r="J2767" t="s">
        <v>14</v>
      </c>
      <c r="K2767">
        <v>45</v>
      </c>
      <c r="L2767" t="s">
        <v>15</v>
      </c>
    </row>
    <row r="2768" spans="1:12">
      <c r="A2768" t="e">
        <f ca="1">E00251715760521</f>
        <v>#NAME?</v>
      </c>
      <c r="B2768">
        <v>454</v>
      </c>
      <c r="C2768" t="s">
        <v>179</v>
      </c>
      <c r="D2768" s="1">
        <v>42445</v>
      </c>
      <c r="F2768">
        <v>3</v>
      </c>
      <c r="G2768">
        <v>7272</v>
      </c>
      <c r="H2768" t="s">
        <v>395</v>
      </c>
      <c r="J2768" t="s">
        <v>14</v>
      </c>
      <c r="K2768">
        <v>51</v>
      </c>
      <c r="L2768" t="s">
        <v>15</v>
      </c>
    </row>
    <row r="2769" spans="1:12">
      <c r="A2769" t="e">
        <f ca="1">E00251429755421</f>
        <v>#NAME?</v>
      </c>
      <c r="B2769">
        <v>160</v>
      </c>
      <c r="C2769" t="s">
        <v>278</v>
      </c>
      <c r="D2769" s="1">
        <v>41235</v>
      </c>
      <c r="F2769">
        <v>2</v>
      </c>
      <c r="G2769">
        <v>60090</v>
      </c>
      <c r="H2769" t="s">
        <v>181</v>
      </c>
      <c r="J2769" t="s">
        <v>14</v>
      </c>
      <c r="K2769">
        <v>60</v>
      </c>
      <c r="L2769" t="s">
        <v>15</v>
      </c>
    </row>
    <row r="2770" spans="1:12">
      <c r="A2770" t="e">
        <f ca="1">E00251429755421</f>
        <v>#NAME?</v>
      </c>
      <c r="B2770">
        <v>160</v>
      </c>
      <c r="C2770" t="s">
        <v>278</v>
      </c>
      <c r="D2770" s="1">
        <v>41260</v>
      </c>
      <c r="F2770">
        <v>1</v>
      </c>
      <c r="G2770">
        <v>38200</v>
      </c>
      <c r="H2770" t="s">
        <v>747</v>
      </c>
      <c r="J2770" t="s">
        <v>14</v>
      </c>
      <c r="K2770">
        <v>61</v>
      </c>
      <c r="L2770" t="s">
        <v>15</v>
      </c>
    </row>
    <row r="2771" spans="1:12">
      <c r="A2771" t="e">
        <f ca="1">E00251429755421</f>
        <v>#NAME?</v>
      </c>
      <c r="B2771">
        <v>160</v>
      </c>
      <c r="C2771" t="s">
        <v>278</v>
      </c>
      <c r="D2771" s="1">
        <v>41288</v>
      </c>
      <c r="F2771">
        <v>1</v>
      </c>
      <c r="G2771">
        <v>60090</v>
      </c>
      <c r="H2771" t="s">
        <v>181</v>
      </c>
      <c r="J2771" t="s">
        <v>14</v>
      </c>
      <c r="K2771">
        <v>61</v>
      </c>
      <c r="L2771" t="s">
        <v>15</v>
      </c>
    </row>
    <row r="2772" spans="1:12">
      <c r="A2772" t="e">
        <f ca="1">E00251532959121</f>
        <v>#NAME?</v>
      </c>
      <c r="B2772">
        <v>467</v>
      </c>
      <c r="C2772" t="s">
        <v>232</v>
      </c>
      <c r="D2772" s="1">
        <v>40967</v>
      </c>
      <c r="F2772">
        <v>5</v>
      </c>
      <c r="G2772">
        <v>73300</v>
      </c>
      <c r="H2772" t="s">
        <v>86</v>
      </c>
      <c r="J2772" t="s">
        <v>14</v>
      </c>
      <c r="K2772">
        <v>57</v>
      </c>
      <c r="L2772" t="s">
        <v>15</v>
      </c>
    </row>
    <row r="2773" spans="1:12">
      <c r="A2773" t="e">
        <f ca="1">E00251532959121</f>
        <v>#NAME?</v>
      </c>
      <c r="B2773">
        <v>467</v>
      </c>
      <c r="C2773" t="s">
        <v>232</v>
      </c>
      <c r="D2773" s="1">
        <v>41554</v>
      </c>
      <c r="F2773">
        <v>4</v>
      </c>
      <c r="G2773">
        <v>7295</v>
      </c>
      <c r="H2773" t="s">
        <v>76</v>
      </c>
      <c r="J2773" t="s">
        <v>14</v>
      </c>
      <c r="K2773">
        <v>59</v>
      </c>
      <c r="L2773" t="s">
        <v>15</v>
      </c>
    </row>
    <row r="2774" spans="1:12">
      <c r="A2774" t="e">
        <f ca="1">E00251532959121</f>
        <v>#NAME?</v>
      </c>
      <c r="B2774">
        <v>467</v>
      </c>
      <c r="C2774" t="s">
        <v>232</v>
      </c>
      <c r="D2774" s="1">
        <v>42327</v>
      </c>
      <c r="F2774">
        <v>1</v>
      </c>
      <c r="G2774">
        <v>49300</v>
      </c>
      <c r="H2774" t="s">
        <v>228</v>
      </c>
      <c r="J2774" t="s">
        <v>14</v>
      </c>
      <c r="K2774">
        <v>61</v>
      </c>
      <c r="L2774" t="s">
        <v>15</v>
      </c>
    </row>
    <row r="2775" spans="1:12">
      <c r="A2775" t="e">
        <f ca="1">E00251532959121</f>
        <v>#NAME?</v>
      </c>
      <c r="B2775">
        <v>467</v>
      </c>
      <c r="C2775" t="s">
        <v>232</v>
      </c>
      <c r="D2775" s="1">
        <v>42619</v>
      </c>
      <c r="F2775">
        <v>1</v>
      </c>
      <c r="G2775">
        <v>7243</v>
      </c>
      <c r="H2775" t="s">
        <v>42</v>
      </c>
      <c r="J2775" t="s">
        <v>14</v>
      </c>
      <c r="K2775">
        <v>62</v>
      </c>
      <c r="L2775" t="s">
        <v>15</v>
      </c>
    </row>
    <row r="2776" spans="1:12">
      <c r="A2776" t="e">
        <f ca="1">E00251518851921</f>
        <v>#NAME?</v>
      </c>
      <c r="B2776">
        <v>1325</v>
      </c>
      <c r="C2776" t="s">
        <v>605</v>
      </c>
      <c r="D2776" s="1">
        <v>41072</v>
      </c>
      <c r="F2776">
        <v>6</v>
      </c>
      <c r="G2776">
        <v>2169</v>
      </c>
      <c r="H2776" t="s">
        <v>40</v>
      </c>
      <c r="J2776" t="s">
        <v>14</v>
      </c>
      <c r="K2776">
        <v>41</v>
      </c>
      <c r="L2776" t="s">
        <v>15</v>
      </c>
    </row>
    <row r="2777" spans="1:12">
      <c r="A2777" t="e">
        <f ca="1">E00251524954521</f>
        <v>#NAME?</v>
      </c>
      <c r="B2777">
        <v>1273</v>
      </c>
      <c r="C2777" t="s">
        <v>28</v>
      </c>
      <c r="D2777" s="1">
        <v>42212</v>
      </c>
      <c r="F2777">
        <v>2</v>
      </c>
      <c r="G2777">
        <v>49390</v>
      </c>
      <c r="H2777" t="s">
        <v>59</v>
      </c>
      <c r="J2777" t="s">
        <v>14</v>
      </c>
      <c r="K2777">
        <v>44</v>
      </c>
      <c r="L2777" t="s">
        <v>15</v>
      </c>
    </row>
    <row r="2778" spans="1:12">
      <c r="A2778" t="e">
        <f ca="1">E00251716492321</f>
        <v>#NAME?</v>
      </c>
      <c r="B2778">
        <v>7504</v>
      </c>
      <c r="C2778" t="s">
        <v>162</v>
      </c>
      <c r="D2778" s="1">
        <v>42559</v>
      </c>
      <c r="F2778">
        <v>3</v>
      </c>
      <c r="G2778">
        <v>3051</v>
      </c>
      <c r="H2778" t="s">
        <v>13</v>
      </c>
      <c r="J2778" t="s">
        <v>14</v>
      </c>
      <c r="K2778">
        <v>49</v>
      </c>
      <c r="L2778" t="s">
        <v>15</v>
      </c>
    </row>
    <row r="2779" spans="1:12">
      <c r="A2779" t="e">
        <f ca="1">E00251716492321</f>
        <v>#NAME?</v>
      </c>
      <c r="B2779">
        <v>7504</v>
      </c>
      <c r="C2779" t="s">
        <v>162</v>
      </c>
      <c r="D2779" s="1">
        <v>42578</v>
      </c>
      <c r="F2779">
        <v>2</v>
      </c>
      <c r="G2779">
        <v>4019</v>
      </c>
      <c r="H2779" t="s">
        <v>26</v>
      </c>
      <c r="J2779" t="s">
        <v>14</v>
      </c>
      <c r="K2779">
        <v>49</v>
      </c>
      <c r="L2779" t="s">
        <v>15</v>
      </c>
    </row>
    <row r="2780" spans="1:12">
      <c r="A2780" t="e">
        <f ca="1">E00251614133021</f>
        <v>#NAME?</v>
      </c>
      <c r="B2780">
        <v>163</v>
      </c>
      <c r="C2780" t="s">
        <v>219</v>
      </c>
      <c r="D2780" s="1">
        <v>41682</v>
      </c>
      <c r="F2780">
        <v>1</v>
      </c>
      <c r="G2780">
        <v>7804</v>
      </c>
      <c r="H2780" t="s">
        <v>43</v>
      </c>
      <c r="J2780" t="s">
        <v>14</v>
      </c>
      <c r="K2780">
        <v>47</v>
      </c>
      <c r="L2780" t="s">
        <v>22</v>
      </c>
    </row>
    <row r="2781" spans="1:12">
      <c r="A2781" t="e">
        <f ca="1">E00251532313521</f>
        <v>#NAME?</v>
      </c>
      <c r="B2781">
        <v>7207</v>
      </c>
      <c r="C2781" t="s">
        <v>287</v>
      </c>
      <c r="D2781" s="1">
        <v>42602</v>
      </c>
      <c r="F2781">
        <v>2</v>
      </c>
      <c r="G2781">
        <v>40290</v>
      </c>
      <c r="H2781" t="s">
        <v>348</v>
      </c>
      <c r="I2781" t="s">
        <v>148</v>
      </c>
      <c r="J2781" t="s">
        <v>57</v>
      </c>
      <c r="K2781">
        <v>51</v>
      </c>
      <c r="L2781" t="s">
        <v>15</v>
      </c>
    </row>
    <row r="2782" spans="1:12">
      <c r="A2782" t="e">
        <f ca="1">E00251514218521</f>
        <v>#NAME?</v>
      </c>
      <c r="B2782">
        <v>438</v>
      </c>
      <c r="C2782" t="s">
        <v>474</v>
      </c>
      <c r="D2782" s="1">
        <v>41072</v>
      </c>
      <c r="F2782">
        <v>1</v>
      </c>
      <c r="G2782">
        <v>30983</v>
      </c>
      <c r="H2782" t="s">
        <v>325</v>
      </c>
      <c r="J2782" t="s">
        <v>14</v>
      </c>
      <c r="K2782">
        <v>52</v>
      </c>
      <c r="L2782" t="s">
        <v>15</v>
      </c>
    </row>
    <row r="2783" spans="1:12">
      <c r="A2783" t="e">
        <f ca="1">E00251430254221</f>
        <v>#NAME?</v>
      </c>
      <c r="B2783">
        <v>7505</v>
      </c>
      <c r="C2783" t="s">
        <v>209</v>
      </c>
      <c r="D2783" s="1">
        <v>41815</v>
      </c>
      <c r="F2783">
        <v>1</v>
      </c>
      <c r="G2783">
        <v>463</v>
      </c>
      <c r="H2783" t="s">
        <v>259</v>
      </c>
      <c r="J2783" t="s">
        <v>14</v>
      </c>
      <c r="K2783">
        <v>56</v>
      </c>
      <c r="L2783" t="s">
        <v>15</v>
      </c>
    </row>
    <row r="2784" spans="1:12">
      <c r="A2784" t="e">
        <f ca="1">E00251532959121</f>
        <v>#NAME?</v>
      </c>
      <c r="B2784">
        <v>467</v>
      </c>
      <c r="C2784" t="s">
        <v>232</v>
      </c>
      <c r="D2784" s="1">
        <v>43088</v>
      </c>
      <c r="F2784">
        <v>4</v>
      </c>
      <c r="G2784">
        <v>73300</v>
      </c>
      <c r="H2784" t="s">
        <v>86</v>
      </c>
      <c r="J2784" t="s">
        <v>14</v>
      </c>
      <c r="K2784">
        <v>63</v>
      </c>
      <c r="L2784" t="s">
        <v>15</v>
      </c>
    </row>
    <row r="2785" spans="1:12">
      <c r="A2785" t="e">
        <f ca="1">E00251532959121</f>
        <v>#NAME?</v>
      </c>
      <c r="B2785">
        <v>726</v>
      </c>
      <c r="C2785" t="s">
        <v>167</v>
      </c>
      <c r="D2785" s="1">
        <v>42905</v>
      </c>
      <c r="F2785">
        <v>1</v>
      </c>
      <c r="G2785">
        <v>72871</v>
      </c>
      <c r="H2785" t="s">
        <v>685</v>
      </c>
      <c r="I2785" t="s">
        <v>56</v>
      </c>
      <c r="J2785" t="s">
        <v>57</v>
      </c>
      <c r="K2785">
        <v>63</v>
      </c>
      <c r="L2785" t="s">
        <v>15</v>
      </c>
    </row>
    <row r="2786" spans="1:12">
      <c r="A2786" t="e">
        <f ca="1">E00251514218521</f>
        <v>#NAME?</v>
      </c>
      <c r="B2786">
        <v>438</v>
      </c>
      <c r="C2786" t="s">
        <v>474</v>
      </c>
      <c r="D2786" s="1">
        <v>41779</v>
      </c>
      <c r="F2786">
        <v>1</v>
      </c>
      <c r="G2786">
        <v>72190</v>
      </c>
      <c r="H2786" t="s">
        <v>341</v>
      </c>
      <c r="J2786" t="s">
        <v>14</v>
      </c>
      <c r="K2786">
        <v>54</v>
      </c>
      <c r="L2786" t="s">
        <v>15</v>
      </c>
    </row>
    <row r="2787" spans="1:12">
      <c r="A2787" t="e">
        <f ca="1">E00251514218521</f>
        <v>#NAME?</v>
      </c>
      <c r="B2787">
        <v>438</v>
      </c>
      <c r="C2787" t="s">
        <v>474</v>
      </c>
      <c r="D2787" s="1">
        <v>42020</v>
      </c>
      <c r="F2787">
        <v>1</v>
      </c>
      <c r="G2787">
        <v>7881</v>
      </c>
      <c r="H2787" t="s">
        <v>637</v>
      </c>
      <c r="J2787" t="s">
        <v>14</v>
      </c>
      <c r="K2787">
        <v>55</v>
      </c>
      <c r="L2787" t="s">
        <v>22</v>
      </c>
    </row>
    <row r="2788" spans="1:12">
      <c r="A2788" t="e">
        <f ca="1">E00251514452721</f>
        <v>#NAME?</v>
      </c>
      <c r="B2788">
        <v>452</v>
      </c>
      <c r="C2788" t="s">
        <v>592</v>
      </c>
      <c r="D2788" s="1">
        <v>42299</v>
      </c>
      <c r="F2788">
        <v>1</v>
      </c>
      <c r="G2788">
        <v>7901</v>
      </c>
      <c r="H2788" t="s">
        <v>748</v>
      </c>
      <c r="J2788" t="s">
        <v>14</v>
      </c>
      <c r="K2788">
        <v>46</v>
      </c>
      <c r="L2788" t="s">
        <v>22</v>
      </c>
    </row>
    <row r="2789" spans="1:12">
      <c r="A2789" t="e">
        <f ca="1">E00251518851921</f>
        <v>#NAME?</v>
      </c>
      <c r="B2789">
        <v>1325</v>
      </c>
      <c r="C2789" t="s">
        <v>605</v>
      </c>
      <c r="D2789" s="1">
        <v>42195</v>
      </c>
      <c r="F2789">
        <v>1</v>
      </c>
      <c r="G2789">
        <v>27800</v>
      </c>
      <c r="H2789" t="s">
        <v>145</v>
      </c>
      <c r="J2789" t="s">
        <v>14</v>
      </c>
      <c r="K2789">
        <v>44</v>
      </c>
      <c r="L2789" t="s">
        <v>15</v>
      </c>
    </row>
    <row r="2790" spans="1:12">
      <c r="A2790" t="e">
        <f ca="1">E00251514218521</f>
        <v>#NAME?</v>
      </c>
      <c r="B2790">
        <v>438</v>
      </c>
      <c r="C2790" t="s">
        <v>474</v>
      </c>
      <c r="D2790" s="1">
        <v>42395</v>
      </c>
      <c r="F2790">
        <v>1</v>
      </c>
      <c r="G2790">
        <v>78830</v>
      </c>
      <c r="H2790" t="s">
        <v>297</v>
      </c>
      <c r="J2790" t="s">
        <v>14</v>
      </c>
      <c r="K2790">
        <v>56</v>
      </c>
      <c r="L2790" t="s">
        <v>22</v>
      </c>
    </row>
    <row r="2791" spans="1:12">
      <c r="A2791" t="e">
        <f ca="1">E00251722805021</f>
        <v>#NAME?</v>
      </c>
      <c r="B2791">
        <v>373</v>
      </c>
      <c r="C2791" t="s">
        <v>749</v>
      </c>
      <c r="D2791" s="1">
        <v>41647</v>
      </c>
      <c r="F2791">
        <v>1</v>
      </c>
      <c r="G2791">
        <v>5225</v>
      </c>
      <c r="H2791" t="s">
        <v>280</v>
      </c>
      <c r="J2791" t="s">
        <v>14</v>
      </c>
      <c r="K2791">
        <v>36</v>
      </c>
      <c r="L2791" t="s">
        <v>15</v>
      </c>
    </row>
    <row r="2792" spans="1:12">
      <c r="A2792" t="e">
        <f ca="1">E00251429284421</f>
        <v>#NAME?</v>
      </c>
      <c r="B2792">
        <v>292</v>
      </c>
      <c r="C2792" t="s">
        <v>467</v>
      </c>
      <c r="D2792" s="1">
        <v>41673</v>
      </c>
      <c r="F2792">
        <v>2</v>
      </c>
      <c r="G2792">
        <v>71536</v>
      </c>
      <c r="H2792" t="s">
        <v>70</v>
      </c>
      <c r="J2792" t="s">
        <v>14</v>
      </c>
      <c r="K2792">
        <v>58</v>
      </c>
      <c r="L2792" t="s">
        <v>15</v>
      </c>
    </row>
    <row r="2793" spans="1:12">
      <c r="A2793" t="e">
        <f ca="1">E00251429284421</f>
        <v>#NAME?</v>
      </c>
      <c r="B2793">
        <v>292</v>
      </c>
      <c r="C2793" t="s">
        <v>467</v>
      </c>
      <c r="D2793" s="1">
        <v>41673</v>
      </c>
      <c r="F2793">
        <v>4</v>
      </c>
      <c r="G2793">
        <v>70400</v>
      </c>
      <c r="H2793" t="s">
        <v>536</v>
      </c>
      <c r="J2793" t="s">
        <v>14</v>
      </c>
      <c r="K2793">
        <v>58</v>
      </c>
      <c r="L2793" t="s">
        <v>15</v>
      </c>
    </row>
    <row r="2794" spans="1:12">
      <c r="A2794" t="e">
        <f ca="1">E00251429284421</f>
        <v>#NAME?</v>
      </c>
      <c r="B2794">
        <v>292</v>
      </c>
      <c r="C2794" t="s">
        <v>467</v>
      </c>
      <c r="D2794" s="1">
        <v>41708</v>
      </c>
      <c r="F2794">
        <v>4</v>
      </c>
      <c r="G2794">
        <v>70400</v>
      </c>
      <c r="H2794" t="s">
        <v>536</v>
      </c>
      <c r="J2794" t="s">
        <v>14</v>
      </c>
      <c r="K2794">
        <v>58</v>
      </c>
      <c r="L2794" t="s">
        <v>15</v>
      </c>
    </row>
    <row r="2795" spans="1:12">
      <c r="A2795" t="e">
        <f ca="1">E00251518851921</f>
        <v>#NAME?</v>
      </c>
      <c r="B2795">
        <v>1325</v>
      </c>
      <c r="C2795" t="s">
        <v>605</v>
      </c>
      <c r="D2795" s="1">
        <v>42384</v>
      </c>
      <c r="F2795">
        <v>1</v>
      </c>
      <c r="G2795">
        <v>4254</v>
      </c>
      <c r="H2795" t="s">
        <v>750</v>
      </c>
      <c r="J2795" t="s">
        <v>14</v>
      </c>
      <c r="K2795">
        <v>45</v>
      </c>
      <c r="L2795" t="s">
        <v>15</v>
      </c>
    </row>
    <row r="2796" spans="1:12">
      <c r="A2796" t="e">
        <f ca="1">E00251518851921</f>
        <v>#NAME?</v>
      </c>
      <c r="B2796">
        <v>1791</v>
      </c>
      <c r="C2796" t="s">
        <v>468</v>
      </c>
      <c r="D2796" s="1">
        <v>41010</v>
      </c>
      <c r="F2796">
        <v>3</v>
      </c>
      <c r="G2796">
        <v>30000</v>
      </c>
      <c r="H2796" t="s">
        <v>144</v>
      </c>
      <c r="J2796" t="s">
        <v>14</v>
      </c>
      <c r="K2796">
        <v>41</v>
      </c>
      <c r="L2796" t="s">
        <v>15</v>
      </c>
    </row>
    <row r="2797" spans="1:12">
      <c r="A2797" t="e">
        <f ca="1">E00251717116321</f>
        <v>#NAME?</v>
      </c>
      <c r="B2797">
        <v>278</v>
      </c>
      <c r="C2797" t="s">
        <v>222</v>
      </c>
      <c r="D2797" s="1">
        <v>42619</v>
      </c>
      <c r="F2797">
        <v>1</v>
      </c>
      <c r="G2797">
        <v>7242</v>
      </c>
      <c r="H2797" t="s">
        <v>93</v>
      </c>
      <c r="J2797" t="s">
        <v>14</v>
      </c>
      <c r="K2797">
        <v>52</v>
      </c>
      <c r="L2797" t="s">
        <v>15</v>
      </c>
    </row>
    <row r="2798" spans="1:12">
      <c r="A2798" t="e">
        <f ca="1">E00251717116321</f>
        <v>#NAME?</v>
      </c>
      <c r="B2798">
        <v>278</v>
      </c>
      <c r="C2798" t="s">
        <v>222</v>
      </c>
      <c r="D2798" s="1">
        <v>42724</v>
      </c>
      <c r="F2798">
        <v>1</v>
      </c>
      <c r="G2798">
        <v>30000</v>
      </c>
      <c r="H2798" t="s">
        <v>144</v>
      </c>
      <c r="J2798" t="s">
        <v>14</v>
      </c>
      <c r="K2798">
        <v>52</v>
      </c>
      <c r="L2798" t="s">
        <v>15</v>
      </c>
    </row>
    <row r="2799" spans="1:12">
      <c r="A2799" t="e">
        <f ca="1">E00251429284421</f>
        <v>#NAME?</v>
      </c>
      <c r="B2799">
        <v>292</v>
      </c>
      <c r="C2799" t="s">
        <v>467</v>
      </c>
      <c r="D2799" s="1">
        <v>42759</v>
      </c>
      <c r="F2799">
        <v>6</v>
      </c>
      <c r="G2799">
        <v>27800</v>
      </c>
      <c r="H2799" t="s">
        <v>145</v>
      </c>
      <c r="J2799" t="s">
        <v>14</v>
      </c>
      <c r="K2799">
        <v>61</v>
      </c>
      <c r="L2799" t="s">
        <v>15</v>
      </c>
    </row>
    <row r="2800" spans="1:12">
      <c r="A2800" t="e">
        <f ca="1">E00251514452721</f>
        <v>#NAME?</v>
      </c>
      <c r="B2800">
        <v>7207</v>
      </c>
      <c r="C2800" t="s">
        <v>287</v>
      </c>
      <c r="D2800" s="1">
        <v>41657</v>
      </c>
      <c r="F2800">
        <v>1</v>
      </c>
      <c r="G2800">
        <v>4871</v>
      </c>
      <c r="H2800" t="s">
        <v>125</v>
      </c>
      <c r="I2800" t="s">
        <v>148</v>
      </c>
      <c r="J2800" t="s">
        <v>57</v>
      </c>
      <c r="K2800">
        <v>45</v>
      </c>
      <c r="L2800" t="s">
        <v>15</v>
      </c>
    </row>
    <row r="2801" spans="1:12">
      <c r="A2801" t="e">
        <f ca="1">E00251429176921</f>
        <v>#NAME?</v>
      </c>
      <c r="B2801">
        <v>294</v>
      </c>
      <c r="C2801" t="s">
        <v>61</v>
      </c>
      <c r="D2801" s="1">
        <v>42369</v>
      </c>
      <c r="F2801">
        <v>1</v>
      </c>
      <c r="G2801">
        <v>8820</v>
      </c>
      <c r="H2801" t="s">
        <v>323</v>
      </c>
      <c r="J2801" t="s">
        <v>14</v>
      </c>
      <c r="K2801">
        <v>48</v>
      </c>
      <c r="L2801" t="s">
        <v>15</v>
      </c>
    </row>
    <row r="2802" spans="1:12">
      <c r="A2802" t="e">
        <f ca="1">E00251514218521</f>
        <v>#NAME?</v>
      </c>
      <c r="B2802">
        <v>438</v>
      </c>
      <c r="C2802" t="s">
        <v>474</v>
      </c>
      <c r="D2802" s="1">
        <v>42020</v>
      </c>
      <c r="F2802">
        <v>1</v>
      </c>
      <c r="G2802">
        <v>7880</v>
      </c>
      <c r="H2802" t="s">
        <v>213</v>
      </c>
      <c r="J2802" t="s">
        <v>14</v>
      </c>
      <c r="K2802">
        <v>55</v>
      </c>
      <c r="L2802" t="s">
        <v>22</v>
      </c>
    </row>
    <row r="2803" spans="1:12">
      <c r="A2803" t="e">
        <f ca="1">E00251427204321</f>
        <v>#NAME?</v>
      </c>
      <c r="B2803">
        <v>28</v>
      </c>
      <c r="C2803" t="s">
        <v>153</v>
      </c>
      <c r="D2803" s="1">
        <v>41682</v>
      </c>
      <c r="F2803">
        <v>2</v>
      </c>
      <c r="G2803">
        <v>71595</v>
      </c>
      <c r="H2803" t="s">
        <v>672</v>
      </c>
      <c r="J2803" t="s">
        <v>14</v>
      </c>
      <c r="K2803">
        <v>46</v>
      </c>
      <c r="L2803" t="s">
        <v>15</v>
      </c>
    </row>
    <row r="2804" spans="1:12">
      <c r="A2804" t="e">
        <f ca="1">E00251532313521</f>
        <v>#NAME?</v>
      </c>
      <c r="B2804">
        <v>452</v>
      </c>
      <c r="C2804" t="s">
        <v>592</v>
      </c>
      <c r="D2804" s="1">
        <v>42894</v>
      </c>
      <c r="F2804">
        <v>3</v>
      </c>
      <c r="G2804">
        <v>2729</v>
      </c>
      <c r="H2804" t="s">
        <v>115</v>
      </c>
      <c r="J2804" t="s">
        <v>14</v>
      </c>
      <c r="K2804">
        <v>52</v>
      </c>
      <c r="L2804" t="s">
        <v>15</v>
      </c>
    </row>
    <row r="2805" spans="1:12">
      <c r="A2805" t="e">
        <f ca="1">E00251532313521</f>
        <v>#NAME?</v>
      </c>
      <c r="B2805">
        <v>452</v>
      </c>
      <c r="C2805" t="s">
        <v>592</v>
      </c>
      <c r="D2805" s="1">
        <v>42998</v>
      </c>
      <c r="F2805">
        <v>2</v>
      </c>
      <c r="G2805">
        <v>79029</v>
      </c>
      <c r="H2805" t="s">
        <v>21</v>
      </c>
      <c r="J2805" t="s">
        <v>14</v>
      </c>
      <c r="K2805">
        <v>53</v>
      </c>
      <c r="L2805" t="s">
        <v>22</v>
      </c>
    </row>
    <row r="2806" spans="1:12">
      <c r="A2806" t="e">
        <f ca="1">E00251429783221</f>
        <v>#NAME?</v>
      </c>
      <c r="B2806">
        <v>160</v>
      </c>
      <c r="C2806" t="s">
        <v>278</v>
      </c>
      <c r="D2806" s="1">
        <v>42277</v>
      </c>
      <c r="F2806">
        <v>2</v>
      </c>
      <c r="G2806">
        <v>6029</v>
      </c>
      <c r="H2806" t="s">
        <v>728</v>
      </c>
      <c r="J2806" t="s">
        <v>14</v>
      </c>
      <c r="K2806">
        <v>56</v>
      </c>
      <c r="L2806" t="s">
        <v>15</v>
      </c>
    </row>
    <row r="2807" spans="1:12">
      <c r="A2807" t="e">
        <f ca="1">E00251716594621</f>
        <v>#NAME?</v>
      </c>
      <c r="B2807">
        <v>7504</v>
      </c>
      <c r="C2807" t="s">
        <v>162</v>
      </c>
      <c r="D2807" s="1">
        <v>41976</v>
      </c>
      <c r="F2807">
        <v>1</v>
      </c>
      <c r="G2807">
        <v>78057</v>
      </c>
      <c r="H2807" t="s">
        <v>140</v>
      </c>
      <c r="J2807" t="s">
        <v>14</v>
      </c>
      <c r="K2807">
        <v>54</v>
      </c>
      <c r="L2807" t="s">
        <v>22</v>
      </c>
    </row>
    <row r="2808" spans="1:12">
      <c r="A2808" t="e">
        <f ca="1">E00251716594621</f>
        <v>#NAME?</v>
      </c>
      <c r="B2808">
        <v>7504</v>
      </c>
      <c r="C2808" t="s">
        <v>162</v>
      </c>
      <c r="D2808" s="1">
        <v>42381</v>
      </c>
      <c r="F2808">
        <v>1</v>
      </c>
      <c r="G2808">
        <v>3899</v>
      </c>
      <c r="H2808" t="s">
        <v>264</v>
      </c>
      <c r="J2808" t="s">
        <v>14</v>
      </c>
      <c r="K2808">
        <v>55</v>
      </c>
      <c r="L2808" t="s">
        <v>15</v>
      </c>
    </row>
    <row r="2809" spans="1:12">
      <c r="A2809" t="e">
        <f ca="1">E00251526602321</f>
        <v>#NAME?</v>
      </c>
      <c r="B2809">
        <v>1</v>
      </c>
      <c r="C2809" t="s">
        <v>234</v>
      </c>
      <c r="D2809" s="1">
        <v>42630</v>
      </c>
      <c r="F2809">
        <v>2</v>
      </c>
      <c r="G2809">
        <v>60090</v>
      </c>
      <c r="H2809" t="s">
        <v>181</v>
      </c>
      <c r="I2809" t="s">
        <v>56</v>
      </c>
      <c r="J2809" t="s">
        <v>57</v>
      </c>
      <c r="K2809">
        <v>61</v>
      </c>
      <c r="L2809" t="s">
        <v>15</v>
      </c>
    </row>
    <row r="2810" spans="1:12">
      <c r="A2810" t="e">
        <f ca="1">E00251514218521</f>
        <v>#NAME?</v>
      </c>
      <c r="B2810">
        <v>438</v>
      </c>
      <c r="C2810" t="s">
        <v>474</v>
      </c>
      <c r="D2810" s="1">
        <v>42524</v>
      </c>
      <c r="F2810">
        <v>3</v>
      </c>
      <c r="G2810">
        <v>4019</v>
      </c>
      <c r="H2810" t="s">
        <v>26</v>
      </c>
      <c r="J2810" t="s">
        <v>14</v>
      </c>
      <c r="K2810">
        <v>56</v>
      </c>
      <c r="L2810" t="s">
        <v>15</v>
      </c>
    </row>
    <row r="2811" spans="1:12">
      <c r="A2811" t="e">
        <f ca="1">E00251722805021</f>
        <v>#NAME?</v>
      </c>
      <c r="B2811">
        <v>373</v>
      </c>
      <c r="C2811" t="s">
        <v>749</v>
      </c>
      <c r="D2811" s="1">
        <v>41647</v>
      </c>
      <c r="F2811">
        <v>2</v>
      </c>
      <c r="G2811">
        <v>7810</v>
      </c>
      <c r="H2811" t="s">
        <v>143</v>
      </c>
      <c r="J2811" t="s">
        <v>14</v>
      </c>
      <c r="K2811">
        <v>36</v>
      </c>
      <c r="L2811" t="s">
        <v>15</v>
      </c>
    </row>
    <row r="2812" spans="1:12">
      <c r="A2812" t="e">
        <f ca="1">E00251518868021</f>
        <v>#NAME?</v>
      </c>
      <c r="B2812">
        <v>753</v>
      </c>
      <c r="C2812" t="s">
        <v>545</v>
      </c>
      <c r="D2812" s="1">
        <v>41655</v>
      </c>
      <c r="E2812">
        <v>0</v>
      </c>
      <c r="F2812">
        <v>3</v>
      </c>
      <c r="G2812">
        <v>311</v>
      </c>
      <c r="H2812" t="s">
        <v>599</v>
      </c>
      <c r="J2812" t="s">
        <v>34</v>
      </c>
      <c r="K2812">
        <v>60</v>
      </c>
      <c r="L2812" t="s">
        <v>15</v>
      </c>
    </row>
    <row r="2813" spans="1:12">
      <c r="A2813" t="e">
        <f ca="1">E00251518868021</f>
        <v>#NAME?</v>
      </c>
      <c r="B2813">
        <v>1325</v>
      </c>
      <c r="C2813" t="s">
        <v>605</v>
      </c>
      <c r="D2813" s="1">
        <v>41883</v>
      </c>
      <c r="F2813">
        <v>5</v>
      </c>
      <c r="G2813">
        <v>29590</v>
      </c>
      <c r="H2813" t="s">
        <v>743</v>
      </c>
      <c r="J2813" t="s">
        <v>14</v>
      </c>
      <c r="K2813">
        <v>60</v>
      </c>
      <c r="L2813" t="s">
        <v>15</v>
      </c>
    </row>
    <row r="2814" spans="1:12">
      <c r="A2814" t="e">
        <f ca="1">E00251427397821</f>
        <v>#NAME?</v>
      </c>
      <c r="B2814">
        <v>10</v>
      </c>
      <c r="C2814" t="s">
        <v>18</v>
      </c>
      <c r="D2814" s="1">
        <v>41058</v>
      </c>
      <c r="F2814">
        <v>2</v>
      </c>
      <c r="G2814">
        <v>29384</v>
      </c>
      <c r="H2814" t="s">
        <v>751</v>
      </c>
      <c r="J2814" t="s">
        <v>14</v>
      </c>
      <c r="K2814">
        <v>61</v>
      </c>
      <c r="L2814" t="s">
        <v>15</v>
      </c>
    </row>
    <row r="2815" spans="1:12">
      <c r="A2815" t="e">
        <f ca="1">E00251518868021</f>
        <v>#NAME?</v>
      </c>
      <c r="B2815">
        <v>272</v>
      </c>
      <c r="C2815" t="s">
        <v>174</v>
      </c>
      <c r="D2815" s="1">
        <v>42413</v>
      </c>
      <c r="F2815">
        <v>1</v>
      </c>
      <c r="G2815">
        <v>7175</v>
      </c>
      <c r="H2815" t="s">
        <v>689</v>
      </c>
      <c r="I2815" t="s">
        <v>56</v>
      </c>
      <c r="J2815" t="s">
        <v>57</v>
      </c>
      <c r="K2815">
        <v>62</v>
      </c>
      <c r="L2815" t="s">
        <v>15</v>
      </c>
    </row>
    <row r="2816" spans="1:12">
      <c r="A2816" t="e">
        <f ca="1">E00251518868021</f>
        <v>#NAME?</v>
      </c>
      <c r="B2816">
        <v>1791</v>
      </c>
      <c r="C2816" t="s">
        <v>468</v>
      </c>
      <c r="D2816" s="1">
        <v>42044</v>
      </c>
      <c r="F2816">
        <v>1</v>
      </c>
      <c r="G2816">
        <v>29590</v>
      </c>
      <c r="H2816" t="s">
        <v>743</v>
      </c>
      <c r="J2816" t="s">
        <v>14</v>
      </c>
      <c r="K2816">
        <v>61</v>
      </c>
      <c r="L2816" t="s">
        <v>15</v>
      </c>
    </row>
    <row r="2817" spans="1:12">
      <c r="A2817" t="e">
        <f ca="1">E00251514274321</f>
        <v>#NAME?</v>
      </c>
      <c r="B2817">
        <v>449</v>
      </c>
      <c r="C2817" t="s">
        <v>124</v>
      </c>
      <c r="D2817" s="1">
        <v>42160</v>
      </c>
      <c r="F2817">
        <v>5</v>
      </c>
      <c r="G2817">
        <v>3899</v>
      </c>
      <c r="H2817" t="s">
        <v>264</v>
      </c>
      <c r="J2817" t="s">
        <v>14</v>
      </c>
      <c r="K2817">
        <v>63</v>
      </c>
      <c r="L2817" t="s">
        <v>15</v>
      </c>
    </row>
    <row r="2818" spans="1:12">
      <c r="A2818" t="e">
        <f ca="1">E00251514274321</f>
        <v>#NAME?</v>
      </c>
      <c r="B2818">
        <v>449</v>
      </c>
      <c r="C2818" t="s">
        <v>124</v>
      </c>
      <c r="D2818" s="1">
        <v>42796</v>
      </c>
      <c r="F2818">
        <v>2</v>
      </c>
      <c r="G2818">
        <v>72610</v>
      </c>
      <c r="H2818" t="s">
        <v>226</v>
      </c>
      <c r="J2818" t="s">
        <v>14</v>
      </c>
      <c r="K2818">
        <v>65</v>
      </c>
      <c r="L2818" t="s">
        <v>15</v>
      </c>
    </row>
    <row r="2819" spans="1:12">
      <c r="A2819" t="e">
        <f ca="1">E00251514218521</f>
        <v>#NAME?</v>
      </c>
      <c r="B2819">
        <v>827</v>
      </c>
      <c r="C2819" t="s">
        <v>205</v>
      </c>
      <c r="D2819" s="1">
        <v>42012</v>
      </c>
      <c r="E2819">
        <v>0</v>
      </c>
      <c r="F2819">
        <v>2</v>
      </c>
      <c r="G2819">
        <v>4019</v>
      </c>
      <c r="H2819" t="s">
        <v>26</v>
      </c>
      <c r="J2819" t="s">
        <v>34</v>
      </c>
      <c r="K2819">
        <v>55</v>
      </c>
      <c r="L2819" t="s">
        <v>15</v>
      </c>
    </row>
    <row r="2820" spans="1:12">
      <c r="A2820" t="e">
        <f ca="1">E00251430254221</f>
        <v>#NAME?</v>
      </c>
      <c r="B2820">
        <v>7505</v>
      </c>
      <c r="C2820" t="s">
        <v>209</v>
      </c>
      <c r="D2820" s="1">
        <v>42024</v>
      </c>
      <c r="F2820">
        <v>3</v>
      </c>
      <c r="G2820">
        <v>56400</v>
      </c>
      <c r="H2820" t="s">
        <v>91</v>
      </c>
      <c r="J2820" t="s">
        <v>14</v>
      </c>
      <c r="K2820">
        <v>57</v>
      </c>
      <c r="L2820" t="s">
        <v>15</v>
      </c>
    </row>
    <row r="2821" spans="1:12">
      <c r="A2821" t="e">
        <f ca="1">E00251430254221</f>
        <v>#NAME?</v>
      </c>
      <c r="B2821">
        <v>7505</v>
      </c>
      <c r="C2821" t="s">
        <v>209</v>
      </c>
      <c r="D2821" s="1">
        <v>42283</v>
      </c>
      <c r="F2821">
        <v>1</v>
      </c>
      <c r="G2821">
        <v>4556</v>
      </c>
      <c r="H2821" t="s">
        <v>121</v>
      </c>
      <c r="J2821" t="s">
        <v>14</v>
      </c>
      <c r="K2821">
        <v>58</v>
      </c>
      <c r="L2821" t="s">
        <v>15</v>
      </c>
    </row>
    <row r="2822" spans="1:12">
      <c r="A2822" t="e">
        <f ca="1">E00251617643721</f>
        <v>#NAME?</v>
      </c>
      <c r="B2822">
        <v>489</v>
      </c>
      <c r="C2822" t="s">
        <v>100</v>
      </c>
      <c r="D2822" s="1">
        <v>42319</v>
      </c>
      <c r="F2822">
        <v>1</v>
      </c>
      <c r="G2822">
        <v>7869</v>
      </c>
      <c r="H2822" t="s">
        <v>470</v>
      </c>
      <c r="J2822" t="s">
        <v>14</v>
      </c>
      <c r="K2822">
        <v>48</v>
      </c>
      <c r="L2822" t="s">
        <v>22</v>
      </c>
    </row>
    <row r="2823" spans="1:12">
      <c r="A2823" t="e">
        <f ca="1">E00251617643721</f>
        <v>#NAME?</v>
      </c>
      <c r="B2823">
        <v>489</v>
      </c>
      <c r="C2823" t="s">
        <v>100</v>
      </c>
      <c r="D2823" s="1">
        <v>42667</v>
      </c>
      <c r="F2823">
        <v>2</v>
      </c>
      <c r="G2823">
        <v>496</v>
      </c>
      <c r="H2823" t="s">
        <v>190</v>
      </c>
      <c r="J2823" t="s">
        <v>14</v>
      </c>
      <c r="K2823">
        <v>49</v>
      </c>
      <c r="L2823" t="s">
        <v>15</v>
      </c>
    </row>
    <row r="2824" spans="1:12">
      <c r="A2824" t="e">
        <f ca="1">E00251510545921</f>
        <v>#NAME?</v>
      </c>
      <c r="B2824">
        <v>189</v>
      </c>
      <c r="C2824" t="s">
        <v>58</v>
      </c>
      <c r="D2824" s="1">
        <v>41834</v>
      </c>
      <c r="F2824">
        <v>1</v>
      </c>
      <c r="G2824">
        <v>71940</v>
      </c>
      <c r="H2824" t="s">
        <v>135</v>
      </c>
      <c r="J2824" t="s">
        <v>14</v>
      </c>
      <c r="K2824">
        <v>55</v>
      </c>
      <c r="L2824" t="s">
        <v>15</v>
      </c>
    </row>
    <row r="2825" spans="1:12">
      <c r="A2825" t="e">
        <f ca="1">E00251430249221</f>
        <v>#NAME?</v>
      </c>
      <c r="B2825">
        <v>498</v>
      </c>
      <c r="C2825" t="s">
        <v>591</v>
      </c>
      <c r="D2825" s="1">
        <v>42123</v>
      </c>
      <c r="F2825">
        <v>2</v>
      </c>
      <c r="G2825">
        <v>25000</v>
      </c>
      <c r="H2825" t="s">
        <v>178</v>
      </c>
      <c r="J2825" t="s">
        <v>14</v>
      </c>
      <c r="K2825">
        <v>65</v>
      </c>
      <c r="L2825" t="s">
        <v>15</v>
      </c>
    </row>
    <row r="2826" spans="1:12">
      <c r="A2826" t="e">
        <f ca="1">E00251430249221</f>
        <v>#NAME?</v>
      </c>
      <c r="B2826">
        <v>498</v>
      </c>
      <c r="C2826" t="s">
        <v>591</v>
      </c>
      <c r="D2826" s="1">
        <v>42719</v>
      </c>
      <c r="F2826">
        <v>1</v>
      </c>
      <c r="G2826">
        <v>4019</v>
      </c>
      <c r="H2826" t="s">
        <v>26</v>
      </c>
      <c r="J2826" t="s">
        <v>14</v>
      </c>
      <c r="K2826">
        <v>66</v>
      </c>
      <c r="L2826" t="s">
        <v>15</v>
      </c>
    </row>
    <row r="2827" spans="1:12">
      <c r="A2827" t="e">
        <f ca="1">E00251615945221</f>
        <v>#NAME?</v>
      </c>
      <c r="B2827">
        <v>746</v>
      </c>
      <c r="C2827" t="s">
        <v>527</v>
      </c>
      <c r="D2827" s="1">
        <v>42030</v>
      </c>
      <c r="E2827">
        <v>1</v>
      </c>
      <c r="F2827">
        <v>1</v>
      </c>
      <c r="G2827">
        <v>55092</v>
      </c>
      <c r="H2827" t="s">
        <v>752</v>
      </c>
      <c r="J2827" t="s">
        <v>34</v>
      </c>
      <c r="K2827">
        <v>50</v>
      </c>
      <c r="L2827" t="s">
        <v>15</v>
      </c>
    </row>
    <row r="2828" spans="1:12">
      <c r="A2828" t="e">
        <f ca="1">E00251514243921</f>
        <v>#NAME?</v>
      </c>
      <c r="B2828">
        <v>453</v>
      </c>
      <c r="C2828" t="s">
        <v>96</v>
      </c>
      <c r="D2828" s="1">
        <v>41379</v>
      </c>
      <c r="F2828">
        <v>2</v>
      </c>
      <c r="G2828">
        <v>7354</v>
      </c>
      <c r="H2828" t="s">
        <v>753</v>
      </c>
      <c r="J2828" t="s">
        <v>14</v>
      </c>
      <c r="K2828">
        <v>48</v>
      </c>
      <c r="L2828" t="s">
        <v>15</v>
      </c>
    </row>
    <row r="2829" spans="1:12">
      <c r="A2829" t="e">
        <f ca="1">E00251518868021</f>
        <v>#NAME?</v>
      </c>
      <c r="B2829">
        <v>1791</v>
      </c>
      <c r="C2829" t="s">
        <v>468</v>
      </c>
      <c r="D2829" s="1">
        <v>42808</v>
      </c>
      <c r="F2829">
        <v>2</v>
      </c>
      <c r="G2829">
        <v>29383</v>
      </c>
      <c r="H2829" t="s">
        <v>694</v>
      </c>
      <c r="J2829" t="s">
        <v>14</v>
      </c>
      <c r="K2829">
        <v>63</v>
      </c>
      <c r="L2829" t="s">
        <v>15</v>
      </c>
    </row>
    <row r="2830" spans="1:12">
      <c r="A2830" t="e">
        <f ca="1">E00251617643721</f>
        <v>#NAME?</v>
      </c>
      <c r="B2830">
        <v>701</v>
      </c>
      <c r="C2830" t="s">
        <v>72</v>
      </c>
      <c r="D2830" s="1">
        <v>41060</v>
      </c>
      <c r="F2830">
        <v>4</v>
      </c>
      <c r="G2830">
        <v>78050</v>
      </c>
      <c r="H2830" t="s">
        <v>197</v>
      </c>
      <c r="J2830" t="s">
        <v>14</v>
      </c>
      <c r="K2830">
        <v>44</v>
      </c>
      <c r="L2830" t="s">
        <v>22</v>
      </c>
    </row>
    <row r="2831" spans="1:12">
      <c r="A2831" t="e">
        <f ca="1">E00251715760521</f>
        <v>#NAME?</v>
      </c>
      <c r="B2831">
        <v>454</v>
      </c>
      <c r="C2831" t="s">
        <v>179</v>
      </c>
      <c r="D2831" s="1">
        <v>41817</v>
      </c>
      <c r="F2831">
        <v>1</v>
      </c>
      <c r="G2831">
        <v>84500</v>
      </c>
      <c r="H2831" t="s">
        <v>511</v>
      </c>
      <c r="J2831" t="s">
        <v>14</v>
      </c>
      <c r="K2831">
        <v>49</v>
      </c>
      <c r="L2831" t="s">
        <v>15</v>
      </c>
    </row>
    <row r="2832" spans="1:12">
      <c r="A2832" t="e">
        <f ca="1">E00251715760521</f>
        <v>#NAME?</v>
      </c>
      <c r="B2832">
        <v>454</v>
      </c>
      <c r="C2832" t="s">
        <v>179</v>
      </c>
      <c r="D2832" s="1">
        <v>40960</v>
      </c>
      <c r="F2832">
        <v>2</v>
      </c>
      <c r="G2832">
        <v>7999</v>
      </c>
      <c r="H2832" t="s">
        <v>80</v>
      </c>
      <c r="J2832" t="s">
        <v>14</v>
      </c>
      <c r="K2832">
        <v>47</v>
      </c>
      <c r="L2832" t="s">
        <v>15</v>
      </c>
    </row>
    <row r="2833" spans="1:12">
      <c r="A2833" t="e">
        <f ca="1">E00251615945221</f>
        <v>#NAME?</v>
      </c>
      <c r="B2833">
        <v>1273</v>
      </c>
      <c r="C2833" t="s">
        <v>28</v>
      </c>
      <c r="D2833" s="1">
        <v>40955</v>
      </c>
      <c r="F2833">
        <v>1</v>
      </c>
      <c r="G2833">
        <v>78059</v>
      </c>
      <c r="H2833" t="s">
        <v>754</v>
      </c>
      <c r="J2833" t="s">
        <v>14</v>
      </c>
      <c r="K2833">
        <v>47</v>
      </c>
      <c r="L2833" t="s">
        <v>22</v>
      </c>
    </row>
    <row r="2834" spans="1:12">
      <c r="A2834" t="e">
        <f ca="1">E00251427204321</f>
        <v>#NAME?</v>
      </c>
      <c r="B2834">
        <v>28</v>
      </c>
      <c r="C2834" t="s">
        <v>153</v>
      </c>
      <c r="D2834" s="1">
        <v>41187</v>
      </c>
      <c r="F2834">
        <v>1</v>
      </c>
      <c r="G2834">
        <v>71595</v>
      </c>
      <c r="H2834" t="s">
        <v>672</v>
      </c>
      <c r="J2834" t="s">
        <v>14</v>
      </c>
      <c r="K2834">
        <v>45</v>
      </c>
      <c r="L2834" t="s">
        <v>15</v>
      </c>
    </row>
    <row r="2835" spans="1:12">
      <c r="A2835" t="e">
        <f ca="1">E00251617643721</f>
        <v>#NAME?</v>
      </c>
      <c r="B2835">
        <v>701</v>
      </c>
      <c r="C2835" t="s">
        <v>72</v>
      </c>
      <c r="D2835" s="1">
        <v>41647</v>
      </c>
      <c r="F2835">
        <v>6</v>
      </c>
      <c r="G2835">
        <v>49120</v>
      </c>
      <c r="H2835" t="s">
        <v>168</v>
      </c>
      <c r="J2835" t="s">
        <v>14</v>
      </c>
      <c r="K2835">
        <v>46</v>
      </c>
      <c r="L2835" t="s">
        <v>15</v>
      </c>
    </row>
    <row r="2836" spans="1:12">
      <c r="A2836" t="e">
        <f ca="1">E00251514452721</f>
        <v>#NAME?</v>
      </c>
      <c r="B2836">
        <v>452</v>
      </c>
      <c r="C2836" t="s">
        <v>592</v>
      </c>
      <c r="D2836" s="1">
        <v>41264</v>
      </c>
      <c r="F2836">
        <v>2</v>
      </c>
      <c r="G2836">
        <v>72670</v>
      </c>
      <c r="H2836" t="s">
        <v>223</v>
      </c>
      <c r="J2836" t="s">
        <v>14</v>
      </c>
      <c r="K2836">
        <v>44</v>
      </c>
      <c r="L2836" t="s">
        <v>15</v>
      </c>
    </row>
    <row r="2837" spans="1:12">
      <c r="A2837" t="e">
        <f ca="1">E00251514218521</f>
        <v>#NAME?</v>
      </c>
      <c r="B2837">
        <v>438</v>
      </c>
      <c r="C2837" t="s">
        <v>474</v>
      </c>
      <c r="D2837" s="1">
        <v>41820</v>
      </c>
      <c r="F2837">
        <v>1</v>
      </c>
      <c r="G2837">
        <v>4149</v>
      </c>
      <c r="H2837" t="s">
        <v>703</v>
      </c>
      <c r="J2837" t="s">
        <v>14</v>
      </c>
      <c r="K2837">
        <v>54</v>
      </c>
      <c r="L2837" t="s">
        <v>15</v>
      </c>
    </row>
    <row r="2838" spans="1:12">
      <c r="A2838" t="e">
        <f ca="1">E00251510545921</f>
        <v>#NAME?</v>
      </c>
      <c r="B2838">
        <v>4893</v>
      </c>
      <c r="C2838" t="s">
        <v>426</v>
      </c>
      <c r="D2838" s="1">
        <v>42662</v>
      </c>
      <c r="F2838">
        <v>1</v>
      </c>
      <c r="G2838">
        <v>9198</v>
      </c>
      <c r="H2838" t="s">
        <v>229</v>
      </c>
      <c r="I2838" t="s">
        <v>148</v>
      </c>
      <c r="J2838" t="s">
        <v>57</v>
      </c>
      <c r="K2838">
        <v>57</v>
      </c>
      <c r="L2838" t="s">
        <v>15</v>
      </c>
    </row>
    <row r="2839" spans="1:12">
      <c r="A2839" t="e">
        <f ca="1">E00251514218521</f>
        <v>#NAME?</v>
      </c>
      <c r="B2839">
        <v>438</v>
      </c>
      <c r="C2839" t="s">
        <v>474</v>
      </c>
      <c r="D2839" s="1">
        <v>41827</v>
      </c>
      <c r="F2839">
        <v>1</v>
      </c>
      <c r="G2839">
        <v>4019</v>
      </c>
      <c r="H2839" t="s">
        <v>26</v>
      </c>
      <c r="J2839" t="s">
        <v>14</v>
      </c>
      <c r="K2839">
        <v>54</v>
      </c>
      <c r="L2839" t="s">
        <v>15</v>
      </c>
    </row>
    <row r="2840" spans="1:12">
      <c r="A2840" t="e">
        <f ca="1">E00251429783221</f>
        <v>#NAME?</v>
      </c>
      <c r="B2840">
        <v>160</v>
      </c>
      <c r="C2840" t="s">
        <v>278</v>
      </c>
      <c r="D2840" s="1">
        <v>42052</v>
      </c>
      <c r="F2840">
        <v>1</v>
      </c>
      <c r="G2840">
        <v>53510</v>
      </c>
      <c r="H2840" t="s">
        <v>755</v>
      </c>
      <c r="J2840" t="s">
        <v>14</v>
      </c>
      <c r="K2840">
        <v>55</v>
      </c>
      <c r="L2840" t="s">
        <v>15</v>
      </c>
    </row>
    <row r="2841" spans="1:12">
      <c r="A2841" t="e">
        <f ca="1">E00251528672121</f>
        <v>#NAME?</v>
      </c>
      <c r="B2841">
        <v>292</v>
      </c>
      <c r="C2841" t="s">
        <v>467</v>
      </c>
      <c r="D2841" s="1">
        <v>41529</v>
      </c>
      <c r="F2841">
        <v>1</v>
      </c>
      <c r="G2841">
        <v>2800</v>
      </c>
      <c r="H2841" t="s">
        <v>717</v>
      </c>
      <c r="J2841" t="s">
        <v>14</v>
      </c>
      <c r="K2841">
        <v>47</v>
      </c>
      <c r="L2841" t="s">
        <v>15</v>
      </c>
    </row>
    <row r="2842" spans="1:12">
      <c r="A2842" t="e">
        <f ca="1">E00251514878421</f>
        <v>#NAME?</v>
      </c>
      <c r="B2842">
        <v>6156</v>
      </c>
      <c r="C2842" t="s">
        <v>352</v>
      </c>
      <c r="D2842" s="1">
        <v>42300</v>
      </c>
      <c r="F2842">
        <v>4</v>
      </c>
      <c r="G2842">
        <v>7872</v>
      </c>
      <c r="H2842" t="s">
        <v>458</v>
      </c>
      <c r="J2842" t="s">
        <v>14</v>
      </c>
      <c r="K2842">
        <v>57</v>
      </c>
      <c r="L2842" t="s">
        <v>22</v>
      </c>
    </row>
    <row r="2843" spans="1:12">
      <c r="A2843" t="e">
        <f ca="1">E00251430249221</f>
        <v>#NAME?</v>
      </c>
      <c r="B2843">
        <v>498</v>
      </c>
      <c r="C2843" t="s">
        <v>591</v>
      </c>
      <c r="D2843" s="1">
        <v>41830</v>
      </c>
      <c r="F2843">
        <v>3</v>
      </c>
      <c r="G2843">
        <v>2729</v>
      </c>
      <c r="H2843" t="s">
        <v>115</v>
      </c>
      <c r="J2843" t="s">
        <v>14</v>
      </c>
      <c r="K2843">
        <v>64</v>
      </c>
      <c r="L2843" t="s">
        <v>15</v>
      </c>
    </row>
    <row r="2844" spans="1:12">
      <c r="A2844" t="e">
        <f ca="1">E00251532440721</f>
        <v>#NAME?</v>
      </c>
      <c r="B2844">
        <v>734</v>
      </c>
      <c r="C2844" t="s">
        <v>651</v>
      </c>
      <c r="D2844" s="1">
        <v>42032</v>
      </c>
      <c r="E2844">
        <v>1</v>
      </c>
      <c r="F2844">
        <v>2</v>
      </c>
      <c r="G2844">
        <v>4019</v>
      </c>
      <c r="H2844" t="s">
        <v>26</v>
      </c>
      <c r="J2844" t="s">
        <v>34</v>
      </c>
      <c r="K2844">
        <v>55</v>
      </c>
      <c r="L2844" t="s">
        <v>15</v>
      </c>
    </row>
    <row r="2845" spans="1:12">
      <c r="A2845" t="e">
        <f ca="1">E00251532440721</f>
        <v>#NAME?</v>
      </c>
      <c r="B2845">
        <v>4054</v>
      </c>
      <c r="C2845" t="s">
        <v>693</v>
      </c>
      <c r="D2845" s="1">
        <v>41807</v>
      </c>
      <c r="F2845">
        <v>1</v>
      </c>
      <c r="G2845">
        <v>4019</v>
      </c>
      <c r="H2845" t="s">
        <v>26</v>
      </c>
      <c r="J2845" t="s">
        <v>14</v>
      </c>
      <c r="K2845">
        <v>54</v>
      </c>
      <c r="L2845" t="s">
        <v>15</v>
      </c>
    </row>
    <row r="2846" spans="1:12">
      <c r="A2846" t="e">
        <f ca="1">E00251432194221</f>
        <v>#NAME?</v>
      </c>
      <c r="B2846">
        <v>488</v>
      </c>
      <c r="C2846" t="s">
        <v>401</v>
      </c>
      <c r="D2846" s="1">
        <v>42472</v>
      </c>
      <c r="F2846">
        <v>4</v>
      </c>
      <c r="G2846">
        <v>4019</v>
      </c>
      <c r="H2846" t="s">
        <v>26</v>
      </c>
      <c r="J2846" t="s">
        <v>14</v>
      </c>
      <c r="K2846">
        <v>45</v>
      </c>
      <c r="L2846" t="s">
        <v>15</v>
      </c>
    </row>
    <row r="2847" spans="1:12">
      <c r="A2847" t="e">
        <f ca="1">E00251432216821</f>
        <v>#NAME?</v>
      </c>
      <c r="B2847">
        <v>772</v>
      </c>
      <c r="C2847" t="s">
        <v>170</v>
      </c>
      <c r="D2847" s="1">
        <v>42592</v>
      </c>
      <c r="F2847">
        <v>1</v>
      </c>
      <c r="G2847">
        <v>84500</v>
      </c>
      <c r="H2847" t="s">
        <v>511</v>
      </c>
      <c r="I2847" t="s">
        <v>56</v>
      </c>
      <c r="J2847" t="s">
        <v>57</v>
      </c>
      <c r="K2847">
        <v>46</v>
      </c>
      <c r="L2847" t="s">
        <v>15</v>
      </c>
    </row>
    <row r="2848" spans="1:12">
      <c r="A2848" t="e">
        <f ca="1">E00251528868321</f>
        <v>#NAME?</v>
      </c>
      <c r="B2848">
        <v>276</v>
      </c>
      <c r="C2848" t="s">
        <v>122</v>
      </c>
      <c r="D2848" s="1">
        <v>42850</v>
      </c>
      <c r="F2848">
        <v>1</v>
      </c>
      <c r="G2848">
        <v>2729</v>
      </c>
      <c r="H2848" t="s">
        <v>115</v>
      </c>
      <c r="J2848" t="s">
        <v>14</v>
      </c>
      <c r="K2848">
        <v>59</v>
      </c>
      <c r="L2848" t="s">
        <v>15</v>
      </c>
    </row>
    <row r="2849" spans="1:12">
      <c r="A2849" t="e">
        <f ca="1">E00251514247321</f>
        <v>#NAME?</v>
      </c>
      <c r="B2849">
        <v>448</v>
      </c>
      <c r="C2849" t="s">
        <v>112</v>
      </c>
      <c r="D2849" s="1">
        <v>42627</v>
      </c>
      <c r="F2849">
        <v>4</v>
      </c>
      <c r="G2849">
        <v>5258</v>
      </c>
      <c r="H2849" t="s">
        <v>236</v>
      </c>
      <c r="J2849" t="s">
        <v>14</v>
      </c>
      <c r="K2849">
        <v>63</v>
      </c>
      <c r="L2849" t="s">
        <v>15</v>
      </c>
    </row>
    <row r="2850" spans="1:12">
      <c r="A2850" t="e">
        <f ca="1">E00251514283421</f>
        <v>#NAME?</v>
      </c>
      <c r="B2850">
        <v>446</v>
      </c>
      <c r="C2850" t="s">
        <v>94</v>
      </c>
      <c r="D2850" s="1">
        <v>42376</v>
      </c>
      <c r="F2850">
        <v>1</v>
      </c>
      <c r="G2850">
        <v>5997</v>
      </c>
      <c r="H2850" t="s">
        <v>374</v>
      </c>
      <c r="J2850" t="s">
        <v>14</v>
      </c>
      <c r="K2850">
        <v>57</v>
      </c>
      <c r="L2850" t="s">
        <v>15</v>
      </c>
    </row>
    <row r="2851" spans="1:12">
      <c r="A2851" t="e">
        <f ca="1">E00251427397821</f>
        <v>#NAME?</v>
      </c>
      <c r="B2851">
        <v>10</v>
      </c>
      <c r="C2851" t="s">
        <v>18</v>
      </c>
      <c r="D2851" s="1">
        <v>41323</v>
      </c>
      <c r="F2851">
        <v>2</v>
      </c>
      <c r="G2851">
        <v>6279</v>
      </c>
      <c r="H2851" t="s">
        <v>756</v>
      </c>
      <c r="J2851" t="s">
        <v>14</v>
      </c>
      <c r="K2851">
        <v>62</v>
      </c>
      <c r="L2851" t="s">
        <v>15</v>
      </c>
    </row>
    <row r="2852" spans="1:12">
      <c r="A2852" t="e">
        <f ca="1">E00251514878421</f>
        <v>#NAME?</v>
      </c>
      <c r="B2852">
        <v>6156</v>
      </c>
      <c r="C2852" t="s">
        <v>352</v>
      </c>
      <c r="D2852" s="1">
        <v>42641</v>
      </c>
      <c r="F2852">
        <v>1</v>
      </c>
      <c r="G2852">
        <v>4660</v>
      </c>
      <c r="H2852" t="s">
        <v>215</v>
      </c>
      <c r="J2852" t="s">
        <v>14</v>
      </c>
      <c r="K2852">
        <v>58</v>
      </c>
      <c r="L2852" t="s">
        <v>15</v>
      </c>
    </row>
    <row r="2853" spans="1:12">
      <c r="A2853" t="e">
        <f ca="1">E00251532440721</f>
        <v>#NAME?</v>
      </c>
      <c r="B2853">
        <v>4054</v>
      </c>
      <c r="C2853" t="s">
        <v>693</v>
      </c>
      <c r="D2853" s="1">
        <v>41694</v>
      </c>
      <c r="F2853">
        <v>2</v>
      </c>
      <c r="G2853">
        <v>4019</v>
      </c>
      <c r="H2853" t="s">
        <v>26</v>
      </c>
      <c r="J2853" t="s">
        <v>14</v>
      </c>
      <c r="K2853">
        <v>54</v>
      </c>
      <c r="L2853" t="s">
        <v>15</v>
      </c>
    </row>
    <row r="2854" spans="1:12">
      <c r="A2854" t="e">
        <f ca="1">E00251432427121</f>
        <v>#NAME?</v>
      </c>
      <c r="B2854">
        <v>6156</v>
      </c>
      <c r="C2854" t="s">
        <v>352</v>
      </c>
      <c r="D2854" s="1">
        <v>43010</v>
      </c>
      <c r="F2854">
        <v>2</v>
      </c>
      <c r="G2854">
        <v>7962</v>
      </c>
      <c r="H2854" t="s">
        <v>111</v>
      </c>
      <c r="J2854" t="s">
        <v>14</v>
      </c>
      <c r="K2854">
        <v>53</v>
      </c>
      <c r="L2854" t="s">
        <v>22</v>
      </c>
    </row>
    <row r="2855" spans="1:12">
      <c r="A2855" t="e">
        <f ca="1">E00251429206321</f>
        <v>#NAME?</v>
      </c>
      <c r="B2855">
        <v>307</v>
      </c>
      <c r="C2855" t="s">
        <v>210</v>
      </c>
      <c r="D2855" s="1">
        <v>41661</v>
      </c>
      <c r="F2855">
        <v>1</v>
      </c>
      <c r="G2855">
        <v>4779</v>
      </c>
      <c r="H2855" t="s">
        <v>231</v>
      </c>
      <c r="J2855" t="s">
        <v>14</v>
      </c>
      <c r="K2855">
        <v>56</v>
      </c>
      <c r="L2855" t="s">
        <v>15</v>
      </c>
    </row>
    <row r="2856" spans="1:12">
      <c r="A2856" t="e">
        <f ca="1">E00251429206321</f>
        <v>#NAME?</v>
      </c>
      <c r="B2856">
        <v>307</v>
      </c>
      <c r="C2856" t="s">
        <v>210</v>
      </c>
      <c r="D2856" s="1">
        <v>42095</v>
      </c>
      <c r="F2856">
        <v>1</v>
      </c>
      <c r="G2856">
        <v>2859</v>
      </c>
      <c r="H2856" t="s">
        <v>362</v>
      </c>
      <c r="J2856" t="s">
        <v>14</v>
      </c>
      <c r="K2856">
        <v>57</v>
      </c>
      <c r="L2856" t="s">
        <v>15</v>
      </c>
    </row>
    <row r="2857" spans="1:12">
      <c r="A2857" t="e">
        <f ca="1">E00251429206321</f>
        <v>#NAME?</v>
      </c>
      <c r="B2857">
        <v>307</v>
      </c>
      <c r="C2857" t="s">
        <v>210</v>
      </c>
      <c r="D2857" s="1">
        <v>42493</v>
      </c>
      <c r="F2857">
        <v>2</v>
      </c>
      <c r="G2857">
        <v>2729</v>
      </c>
      <c r="H2857" t="s">
        <v>115</v>
      </c>
      <c r="J2857" t="s">
        <v>14</v>
      </c>
      <c r="K2857">
        <v>58</v>
      </c>
      <c r="L2857" t="s">
        <v>15</v>
      </c>
    </row>
    <row r="2858" spans="1:12">
      <c r="A2858" t="e">
        <f ca="1">E00251427397821</f>
        <v>#NAME?</v>
      </c>
      <c r="B2858">
        <v>10</v>
      </c>
      <c r="C2858" t="s">
        <v>18</v>
      </c>
      <c r="D2858" s="1">
        <v>42145</v>
      </c>
      <c r="F2858">
        <v>1</v>
      </c>
      <c r="G2858">
        <v>7220</v>
      </c>
      <c r="H2858" t="s">
        <v>757</v>
      </c>
      <c r="J2858" t="s">
        <v>14</v>
      </c>
      <c r="K2858">
        <v>64</v>
      </c>
      <c r="L2858" t="s">
        <v>15</v>
      </c>
    </row>
    <row r="2859" spans="1:12">
      <c r="A2859" t="e">
        <f ca="1">E00251427397821</f>
        <v>#NAME?</v>
      </c>
      <c r="B2859">
        <v>10</v>
      </c>
      <c r="C2859" t="s">
        <v>18</v>
      </c>
      <c r="D2859" s="1">
        <v>43021</v>
      </c>
      <c r="F2859">
        <v>2</v>
      </c>
      <c r="G2859">
        <v>7262</v>
      </c>
      <c r="H2859" t="s">
        <v>198</v>
      </c>
      <c r="J2859" t="s">
        <v>14</v>
      </c>
      <c r="K2859">
        <v>66</v>
      </c>
      <c r="L2859" t="s">
        <v>15</v>
      </c>
    </row>
    <row r="2860" spans="1:12">
      <c r="A2860" t="e">
        <f ca="1">E00251432427121</f>
        <v>#NAME?</v>
      </c>
      <c r="B2860">
        <v>6156</v>
      </c>
      <c r="C2860" t="s">
        <v>352</v>
      </c>
      <c r="D2860" s="1">
        <v>42032</v>
      </c>
      <c r="F2860">
        <v>1</v>
      </c>
      <c r="G2860">
        <v>2410</v>
      </c>
      <c r="H2860" t="s">
        <v>283</v>
      </c>
      <c r="J2860" t="s">
        <v>14</v>
      </c>
      <c r="K2860">
        <v>50</v>
      </c>
      <c r="L2860" t="s">
        <v>15</v>
      </c>
    </row>
    <row r="2861" spans="1:12">
      <c r="A2861" t="e">
        <f ca="1">E00251429284421</f>
        <v>#NAME?</v>
      </c>
      <c r="B2861">
        <v>292</v>
      </c>
      <c r="C2861" t="s">
        <v>467</v>
      </c>
      <c r="D2861" s="1">
        <v>41421</v>
      </c>
      <c r="F2861">
        <v>4</v>
      </c>
      <c r="G2861">
        <v>49390</v>
      </c>
      <c r="H2861" t="s">
        <v>59</v>
      </c>
      <c r="J2861" t="s">
        <v>14</v>
      </c>
      <c r="K2861">
        <v>57</v>
      </c>
      <c r="L2861" t="s">
        <v>15</v>
      </c>
    </row>
    <row r="2862" spans="1:12">
      <c r="A2862" t="e">
        <f ca="1">E00251524957221</f>
        <v>#NAME?</v>
      </c>
      <c r="B2862">
        <v>455</v>
      </c>
      <c r="C2862" t="s">
        <v>312</v>
      </c>
      <c r="D2862" s="1">
        <v>42304</v>
      </c>
      <c r="F2862">
        <v>1</v>
      </c>
      <c r="G2862">
        <v>9198</v>
      </c>
      <c r="H2862" t="s">
        <v>229</v>
      </c>
      <c r="J2862" t="s">
        <v>14</v>
      </c>
      <c r="K2862">
        <v>56</v>
      </c>
      <c r="L2862" t="s">
        <v>15</v>
      </c>
    </row>
    <row r="2863" spans="1:12">
      <c r="A2863" t="e">
        <f ca="1">E00251524957221</f>
        <v>#NAME?</v>
      </c>
      <c r="B2863">
        <v>746</v>
      </c>
      <c r="C2863" t="s">
        <v>527</v>
      </c>
      <c r="D2863" s="1">
        <v>41708</v>
      </c>
      <c r="F2863">
        <v>1</v>
      </c>
      <c r="G2863">
        <v>72883</v>
      </c>
      <c r="H2863" t="s">
        <v>758</v>
      </c>
      <c r="I2863" t="s">
        <v>56</v>
      </c>
      <c r="J2863" t="s">
        <v>57</v>
      </c>
      <c r="K2863">
        <v>54</v>
      </c>
      <c r="L2863" t="s">
        <v>15</v>
      </c>
    </row>
    <row r="2864" spans="1:12">
      <c r="A2864" t="e">
        <f ca="1">E00251430249221</f>
        <v>#NAME?</v>
      </c>
      <c r="B2864">
        <v>498</v>
      </c>
      <c r="C2864" t="s">
        <v>591</v>
      </c>
      <c r="D2864" s="1">
        <v>42698</v>
      </c>
      <c r="F2864">
        <v>1</v>
      </c>
      <c r="G2864">
        <v>25000</v>
      </c>
      <c r="H2864" t="s">
        <v>178</v>
      </c>
      <c r="J2864" t="s">
        <v>14</v>
      </c>
      <c r="K2864">
        <v>66</v>
      </c>
      <c r="L2864" t="s">
        <v>15</v>
      </c>
    </row>
    <row r="2865" spans="1:12">
      <c r="A2865" t="e">
        <f ca="1">E00251430249221</f>
        <v>#NAME?</v>
      </c>
      <c r="B2865">
        <v>498</v>
      </c>
      <c r="C2865" t="s">
        <v>591</v>
      </c>
      <c r="D2865" s="1">
        <v>42705</v>
      </c>
      <c r="F2865">
        <v>4</v>
      </c>
      <c r="G2865">
        <v>2729</v>
      </c>
      <c r="H2865" t="s">
        <v>115</v>
      </c>
      <c r="J2865" t="s">
        <v>14</v>
      </c>
      <c r="K2865">
        <v>66</v>
      </c>
      <c r="L2865" t="s">
        <v>15</v>
      </c>
    </row>
    <row r="2866" spans="1:12">
      <c r="A2866" t="e">
        <f ca="1">E00251430249221</f>
        <v>#NAME?</v>
      </c>
      <c r="B2866">
        <v>498</v>
      </c>
      <c r="C2866" t="s">
        <v>591</v>
      </c>
      <c r="D2866" s="1">
        <v>42761</v>
      </c>
      <c r="F2866">
        <v>3</v>
      </c>
      <c r="G2866">
        <v>4019</v>
      </c>
      <c r="H2866" t="s">
        <v>26</v>
      </c>
      <c r="J2866" t="s">
        <v>14</v>
      </c>
      <c r="K2866">
        <v>66</v>
      </c>
      <c r="L2866" t="s">
        <v>15</v>
      </c>
    </row>
    <row r="2867" spans="1:12">
      <c r="A2867" t="e">
        <f ca="1">E00251430249221</f>
        <v>#NAME?</v>
      </c>
      <c r="B2867">
        <v>498</v>
      </c>
      <c r="C2867" t="s">
        <v>591</v>
      </c>
      <c r="D2867" s="1">
        <v>42762</v>
      </c>
      <c r="F2867">
        <v>3</v>
      </c>
      <c r="G2867">
        <v>2749</v>
      </c>
      <c r="H2867" t="s">
        <v>147</v>
      </c>
      <c r="J2867" t="s">
        <v>14</v>
      </c>
      <c r="K2867">
        <v>66</v>
      </c>
      <c r="L2867" t="s">
        <v>15</v>
      </c>
    </row>
    <row r="2868" spans="1:12">
      <c r="A2868" t="e">
        <f ca="1">E00251429284421</f>
        <v>#NAME?</v>
      </c>
      <c r="B2868">
        <v>292</v>
      </c>
      <c r="C2868" t="s">
        <v>467</v>
      </c>
      <c r="D2868" s="1">
        <v>42384</v>
      </c>
      <c r="F2868">
        <v>2</v>
      </c>
      <c r="G2868">
        <v>49390</v>
      </c>
      <c r="H2868" t="s">
        <v>59</v>
      </c>
      <c r="J2868" t="s">
        <v>14</v>
      </c>
      <c r="K2868">
        <v>60</v>
      </c>
      <c r="L2868" t="s">
        <v>15</v>
      </c>
    </row>
    <row r="2869" spans="1:12">
      <c r="A2869" t="e">
        <f ca="1">E00251429284421</f>
        <v>#NAME?</v>
      </c>
      <c r="B2869">
        <v>292</v>
      </c>
      <c r="C2869" t="s">
        <v>467</v>
      </c>
      <c r="D2869" s="1">
        <v>42629</v>
      </c>
      <c r="F2869">
        <v>2</v>
      </c>
      <c r="G2869">
        <v>49390</v>
      </c>
      <c r="H2869" t="s">
        <v>59</v>
      </c>
      <c r="J2869" t="s">
        <v>14</v>
      </c>
      <c r="K2869">
        <v>61</v>
      </c>
      <c r="L2869" t="s">
        <v>15</v>
      </c>
    </row>
    <row r="2870" spans="1:12">
      <c r="A2870" t="e">
        <f ca="1">E00251528672121</f>
        <v>#NAME?</v>
      </c>
      <c r="B2870">
        <v>292</v>
      </c>
      <c r="C2870" t="s">
        <v>467</v>
      </c>
      <c r="D2870" s="1">
        <v>43047</v>
      </c>
      <c r="F2870">
        <v>3</v>
      </c>
      <c r="G2870">
        <v>2720</v>
      </c>
      <c r="H2870" t="s">
        <v>65</v>
      </c>
      <c r="J2870" t="s">
        <v>14</v>
      </c>
      <c r="K2870">
        <v>51</v>
      </c>
      <c r="L2870" t="s">
        <v>15</v>
      </c>
    </row>
    <row r="2871" spans="1:12">
      <c r="A2871" t="e">
        <f ca="1">E00251518877721</f>
        <v>#NAME?</v>
      </c>
      <c r="B2871">
        <v>297</v>
      </c>
      <c r="C2871" t="s">
        <v>411</v>
      </c>
      <c r="D2871" s="1">
        <v>41323</v>
      </c>
      <c r="F2871">
        <v>5</v>
      </c>
      <c r="G2871">
        <v>7273</v>
      </c>
      <c r="H2871" t="s">
        <v>543</v>
      </c>
      <c r="J2871" t="s">
        <v>14</v>
      </c>
      <c r="K2871">
        <v>55</v>
      </c>
      <c r="L2871" t="s">
        <v>15</v>
      </c>
    </row>
    <row r="2872" spans="1:12">
      <c r="A2872" t="e">
        <f ca="1">E00251430249221</f>
        <v>#NAME?</v>
      </c>
      <c r="B2872">
        <v>498</v>
      </c>
      <c r="C2872" t="s">
        <v>591</v>
      </c>
      <c r="D2872" s="1">
        <v>41471</v>
      </c>
      <c r="F2872">
        <v>5</v>
      </c>
      <c r="G2872">
        <v>7962</v>
      </c>
      <c r="H2872" t="s">
        <v>111</v>
      </c>
      <c r="J2872" t="s">
        <v>14</v>
      </c>
      <c r="K2872">
        <v>63</v>
      </c>
      <c r="L2872" t="s">
        <v>22</v>
      </c>
    </row>
    <row r="2873" spans="1:12">
      <c r="A2873" t="e">
        <f ca="1">E00251427397821</f>
        <v>#NAME?</v>
      </c>
      <c r="B2873">
        <v>10</v>
      </c>
      <c r="C2873" t="s">
        <v>18</v>
      </c>
      <c r="D2873" s="1">
        <v>41172</v>
      </c>
      <c r="F2873">
        <v>2</v>
      </c>
      <c r="G2873">
        <v>2720</v>
      </c>
      <c r="H2873" t="s">
        <v>65</v>
      </c>
      <c r="J2873" t="s">
        <v>14</v>
      </c>
      <c r="K2873">
        <v>61</v>
      </c>
      <c r="L2873" t="s">
        <v>15</v>
      </c>
    </row>
    <row r="2874" spans="1:12">
      <c r="A2874" t="e">
        <f ca="1">E00251427200221</f>
        <v>#NAME?</v>
      </c>
      <c r="B2874">
        <v>11</v>
      </c>
      <c r="C2874" t="s">
        <v>245</v>
      </c>
      <c r="D2874" s="1">
        <v>41340</v>
      </c>
      <c r="F2874">
        <v>2</v>
      </c>
      <c r="G2874">
        <v>7243</v>
      </c>
      <c r="H2874" t="s">
        <v>42</v>
      </c>
      <c r="J2874" t="s">
        <v>14</v>
      </c>
      <c r="K2874">
        <v>64</v>
      </c>
      <c r="L2874" t="s">
        <v>15</v>
      </c>
    </row>
    <row r="2875" spans="1:12">
      <c r="A2875" t="e">
        <f ca="1">E00251427200221</f>
        <v>#NAME?</v>
      </c>
      <c r="B2875">
        <v>11</v>
      </c>
      <c r="C2875" t="s">
        <v>245</v>
      </c>
      <c r="D2875" s="1">
        <v>42809</v>
      </c>
      <c r="F2875">
        <v>1</v>
      </c>
      <c r="G2875">
        <v>60090</v>
      </c>
      <c r="H2875" t="s">
        <v>181</v>
      </c>
      <c r="J2875" t="s">
        <v>14</v>
      </c>
      <c r="K2875">
        <v>68</v>
      </c>
      <c r="L2875" t="s">
        <v>15</v>
      </c>
    </row>
    <row r="2876" spans="1:12">
      <c r="A2876" t="e">
        <f ca="1">E00251611297721</f>
        <v>#NAME?</v>
      </c>
      <c r="B2876">
        <v>294</v>
      </c>
      <c r="C2876" t="s">
        <v>61</v>
      </c>
      <c r="D2876" s="1">
        <v>41211</v>
      </c>
      <c r="F2876">
        <v>1</v>
      </c>
      <c r="G2876">
        <v>71981</v>
      </c>
      <c r="H2876" t="s">
        <v>81</v>
      </c>
      <c r="J2876" t="s">
        <v>14</v>
      </c>
      <c r="K2876">
        <v>43</v>
      </c>
      <c r="L2876" t="s">
        <v>15</v>
      </c>
    </row>
    <row r="2877" spans="1:12">
      <c r="A2877" t="e">
        <f ca="1">E00251430249221</f>
        <v>#NAME?</v>
      </c>
      <c r="B2877">
        <v>498</v>
      </c>
      <c r="C2877" t="s">
        <v>591</v>
      </c>
      <c r="D2877" s="1">
        <v>42304</v>
      </c>
      <c r="F2877">
        <v>2</v>
      </c>
      <c r="G2877">
        <v>2749</v>
      </c>
      <c r="H2877" t="s">
        <v>147</v>
      </c>
      <c r="J2877" t="s">
        <v>14</v>
      </c>
      <c r="K2877">
        <v>65</v>
      </c>
      <c r="L2877" t="s">
        <v>15</v>
      </c>
    </row>
    <row r="2878" spans="1:12">
      <c r="A2878" t="e">
        <f ca="1">E00251432194221</f>
        <v>#NAME?</v>
      </c>
      <c r="B2878">
        <v>488</v>
      </c>
      <c r="C2878" t="s">
        <v>401</v>
      </c>
      <c r="D2878" s="1">
        <v>41852</v>
      </c>
      <c r="F2878">
        <v>1</v>
      </c>
      <c r="G2878">
        <v>6953</v>
      </c>
      <c r="H2878" t="s">
        <v>759</v>
      </c>
      <c r="J2878" t="s">
        <v>14</v>
      </c>
      <c r="K2878">
        <v>43</v>
      </c>
      <c r="L2878" t="s">
        <v>15</v>
      </c>
    </row>
    <row r="2879" spans="1:12">
      <c r="A2879" t="e">
        <f ca="1">E00251432194221</f>
        <v>#NAME?</v>
      </c>
      <c r="B2879">
        <v>488</v>
      </c>
      <c r="C2879" t="s">
        <v>401</v>
      </c>
      <c r="D2879" s="1">
        <v>42663</v>
      </c>
      <c r="F2879">
        <v>4</v>
      </c>
      <c r="G2879">
        <v>4019</v>
      </c>
      <c r="H2879" t="s">
        <v>26</v>
      </c>
      <c r="J2879" t="s">
        <v>14</v>
      </c>
      <c r="K2879">
        <v>45</v>
      </c>
      <c r="L2879" t="s">
        <v>15</v>
      </c>
    </row>
    <row r="2880" spans="1:12">
      <c r="A2880" t="e">
        <f ca="1">E00251619053521</f>
        <v>#NAME?</v>
      </c>
      <c r="B2880">
        <v>109</v>
      </c>
      <c r="C2880" t="s">
        <v>480</v>
      </c>
      <c r="D2880" s="1">
        <v>42629</v>
      </c>
      <c r="F2880">
        <v>1</v>
      </c>
      <c r="G2880">
        <v>7222</v>
      </c>
      <c r="H2880" t="s">
        <v>560</v>
      </c>
      <c r="J2880" t="s">
        <v>14</v>
      </c>
      <c r="K2880">
        <v>45</v>
      </c>
      <c r="L2880" t="s">
        <v>15</v>
      </c>
    </row>
    <row r="2881" spans="1:12">
      <c r="A2881" t="e">
        <f ca="1">E00251429284421</f>
        <v>#NAME?</v>
      </c>
      <c r="B2881">
        <v>292</v>
      </c>
      <c r="C2881" t="s">
        <v>467</v>
      </c>
      <c r="D2881" s="1">
        <v>40994</v>
      </c>
      <c r="F2881">
        <v>2</v>
      </c>
      <c r="G2881">
        <v>7295</v>
      </c>
      <c r="H2881" t="s">
        <v>76</v>
      </c>
      <c r="J2881" t="s">
        <v>14</v>
      </c>
      <c r="K2881">
        <v>56</v>
      </c>
      <c r="L2881" t="s">
        <v>15</v>
      </c>
    </row>
    <row r="2882" spans="1:12">
      <c r="A2882" t="e">
        <f ca="1">E00251429284421</f>
        <v>#NAME?</v>
      </c>
      <c r="B2882">
        <v>292</v>
      </c>
      <c r="C2882" t="s">
        <v>467</v>
      </c>
      <c r="D2882" s="1">
        <v>41155</v>
      </c>
      <c r="F2882">
        <v>3</v>
      </c>
      <c r="G2882">
        <v>71536</v>
      </c>
      <c r="H2882" t="s">
        <v>70</v>
      </c>
      <c r="J2882" t="s">
        <v>14</v>
      </c>
      <c r="K2882">
        <v>57</v>
      </c>
      <c r="L2882" t="s">
        <v>15</v>
      </c>
    </row>
    <row r="2883" spans="1:12">
      <c r="A2883" t="e">
        <f ca="1">E00251429284421</f>
        <v>#NAME?</v>
      </c>
      <c r="B2883">
        <v>292</v>
      </c>
      <c r="C2883" t="s">
        <v>467</v>
      </c>
      <c r="D2883" s="1">
        <v>41416</v>
      </c>
      <c r="F2883">
        <v>2</v>
      </c>
      <c r="G2883">
        <v>71536</v>
      </c>
      <c r="H2883" t="s">
        <v>70</v>
      </c>
      <c r="J2883" t="s">
        <v>14</v>
      </c>
      <c r="K2883">
        <v>57</v>
      </c>
      <c r="L2883" t="s">
        <v>15</v>
      </c>
    </row>
    <row r="2884" spans="1:12">
      <c r="A2884" t="e">
        <f ca="1">E00251528868321</f>
        <v>#NAME?</v>
      </c>
      <c r="B2884">
        <v>276</v>
      </c>
      <c r="C2884" t="s">
        <v>122</v>
      </c>
      <c r="D2884" s="1">
        <v>42972</v>
      </c>
      <c r="F2884">
        <v>4</v>
      </c>
      <c r="G2884">
        <v>3051</v>
      </c>
      <c r="H2884" t="s">
        <v>13</v>
      </c>
      <c r="J2884" t="s">
        <v>14</v>
      </c>
      <c r="K2884">
        <v>60</v>
      </c>
      <c r="L2884" t="s">
        <v>15</v>
      </c>
    </row>
    <row r="2885" spans="1:12">
      <c r="A2885" t="e">
        <f ca="1">E00251430249221</f>
        <v>#NAME?</v>
      </c>
      <c r="B2885">
        <v>498</v>
      </c>
      <c r="C2885" t="s">
        <v>591</v>
      </c>
      <c r="D2885" s="1">
        <v>41934</v>
      </c>
      <c r="F2885">
        <v>2</v>
      </c>
      <c r="G2885">
        <v>4019</v>
      </c>
      <c r="H2885" t="s">
        <v>26</v>
      </c>
      <c r="J2885" t="s">
        <v>14</v>
      </c>
      <c r="K2885">
        <v>64</v>
      </c>
      <c r="L2885" t="s">
        <v>15</v>
      </c>
    </row>
    <row r="2886" spans="1:12">
      <c r="A2886" t="e">
        <f ca="1">E00251430249221</f>
        <v>#NAME?</v>
      </c>
      <c r="B2886">
        <v>498</v>
      </c>
      <c r="C2886" t="s">
        <v>591</v>
      </c>
      <c r="D2886" s="1">
        <v>42311</v>
      </c>
      <c r="F2886">
        <v>1</v>
      </c>
      <c r="G2886">
        <v>25000</v>
      </c>
      <c r="H2886" t="s">
        <v>178</v>
      </c>
      <c r="J2886" t="s">
        <v>14</v>
      </c>
      <c r="K2886">
        <v>65</v>
      </c>
      <c r="L2886" t="s">
        <v>15</v>
      </c>
    </row>
    <row r="2887" spans="1:12">
      <c r="A2887" t="e">
        <f ca="1">E00251430249221</f>
        <v>#NAME?</v>
      </c>
      <c r="B2887">
        <v>498</v>
      </c>
      <c r="C2887" t="s">
        <v>591</v>
      </c>
      <c r="D2887" s="1">
        <v>42311</v>
      </c>
      <c r="F2887">
        <v>3</v>
      </c>
      <c r="G2887">
        <v>4019</v>
      </c>
      <c r="H2887" t="s">
        <v>26</v>
      </c>
      <c r="J2887" t="s">
        <v>14</v>
      </c>
      <c r="K2887">
        <v>65</v>
      </c>
      <c r="L2887" t="s">
        <v>15</v>
      </c>
    </row>
    <row r="2888" spans="1:12">
      <c r="A2888" t="e">
        <f ca="1">E00251430249221</f>
        <v>#NAME?</v>
      </c>
      <c r="B2888">
        <v>498</v>
      </c>
      <c r="C2888" t="s">
        <v>591</v>
      </c>
      <c r="D2888" s="1">
        <v>42418</v>
      </c>
      <c r="F2888">
        <v>1</v>
      </c>
      <c r="G2888">
        <v>25000</v>
      </c>
      <c r="H2888" t="s">
        <v>178</v>
      </c>
      <c r="J2888" t="s">
        <v>14</v>
      </c>
      <c r="K2888">
        <v>65</v>
      </c>
      <c r="L2888" t="s">
        <v>15</v>
      </c>
    </row>
    <row r="2889" spans="1:12">
      <c r="A2889" t="e">
        <f ca="1">E00251528672121</f>
        <v>#NAME?</v>
      </c>
      <c r="B2889">
        <v>292</v>
      </c>
      <c r="C2889" t="s">
        <v>467</v>
      </c>
      <c r="D2889" s="1">
        <v>41361</v>
      </c>
      <c r="F2889">
        <v>1</v>
      </c>
      <c r="G2889">
        <v>2800</v>
      </c>
      <c r="H2889" t="s">
        <v>717</v>
      </c>
      <c r="J2889" t="s">
        <v>14</v>
      </c>
      <c r="K2889">
        <v>47</v>
      </c>
      <c r="L2889" t="s">
        <v>15</v>
      </c>
    </row>
    <row r="2890" spans="1:12">
      <c r="A2890" t="e">
        <f ca="1">E00251510764721</f>
        <v>#NAME?</v>
      </c>
      <c r="B2890">
        <v>122</v>
      </c>
      <c r="C2890" t="s">
        <v>522</v>
      </c>
      <c r="D2890" s="1">
        <v>42810</v>
      </c>
      <c r="F2890">
        <v>3</v>
      </c>
      <c r="G2890">
        <v>60490</v>
      </c>
      <c r="H2890" t="s">
        <v>322</v>
      </c>
      <c r="J2890" t="s">
        <v>14</v>
      </c>
      <c r="K2890">
        <v>49</v>
      </c>
      <c r="L2890" t="s">
        <v>15</v>
      </c>
    </row>
    <row r="2891" spans="1:12">
      <c r="A2891" t="e">
        <f ca="1">E00251432194221</f>
        <v>#NAME?</v>
      </c>
      <c r="B2891">
        <v>488</v>
      </c>
      <c r="C2891" t="s">
        <v>401</v>
      </c>
      <c r="D2891" s="1">
        <v>42649</v>
      </c>
      <c r="F2891">
        <v>1</v>
      </c>
      <c r="G2891">
        <v>29623</v>
      </c>
      <c r="H2891" t="s">
        <v>556</v>
      </c>
      <c r="J2891" t="s">
        <v>14</v>
      </c>
      <c r="K2891">
        <v>45</v>
      </c>
      <c r="L2891" t="s">
        <v>15</v>
      </c>
    </row>
    <row r="2892" spans="1:12">
      <c r="A2892" t="e">
        <f ca="1">E00251537604521</f>
        <v>#NAME?</v>
      </c>
      <c r="B2892">
        <v>459</v>
      </c>
      <c r="C2892" t="s">
        <v>187</v>
      </c>
      <c r="D2892" s="1">
        <v>41149</v>
      </c>
      <c r="F2892">
        <v>1</v>
      </c>
      <c r="G2892">
        <v>7295</v>
      </c>
      <c r="H2892" t="s">
        <v>76</v>
      </c>
      <c r="J2892" t="s">
        <v>14</v>
      </c>
      <c r="K2892">
        <v>48</v>
      </c>
      <c r="L2892" t="s">
        <v>15</v>
      </c>
    </row>
    <row r="2893" spans="1:12">
      <c r="A2893" t="e">
        <f ca="1">E00251537604521</f>
        <v>#NAME?</v>
      </c>
      <c r="B2893">
        <v>459</v>
      </c>
      <c r="C2893" t="s">
        <v>187</v>
      </c>
      <c r="D2893" s="1">
        <v>41873</v>
      </c>
      <c r="F2893">
        <v>1</v>
      </c>
      <c r="G2893">
        <v>71940</v>
      </c>
      <c r="H2893" t="s">
        <v>135</v>
      </c>
      <c r="J2893" t="s">
        <v>14</v>
      </c>
      <c r="K2893">
        <v>50</v>
      </c>
      <c r="L2893" t="s">
        <v>15</v>
      </c>
    </row>
    <row r="2894" spans="1:12">
      <c r="A2894" t="e">
        <f ca="1">E00251432246321</f>
        <v>#NAME?</v>
      </c>
      <c r="B2894">
        <v>490</v>
      </c>
      <c r="C2894" t="s">
        <v>158</v>
      </c>
      <c r="D2894" s="1">
        <v>41359</v>
      </c>
      <c r="F2894">
        <v>2</v>
      </c>
      <c r="G2894">
        <v>30781</v>
      </c>
      <c r="H2894" t="s">
        <v>584</v>
      </c>
      <c r="J2894" t="s">
        <v>14</v>
      </c>
      <c r="K2894">
        <v>42</v>
      </c>
      <c r="L2894" t="s">
        <v>15</v>
      </c>
    </row>
    <row r="2895" spans="1:12">
      <c r="A2895" t="e">
        <f ca="1">E00251528868321</f>
        <v>#NAME?</v>
      </c>
      <c r="B2895">
        <v>753</v>
      </c>
      <c r="C2895" t="s">
        <v>545</v>
      </c>
      <c r="D2895" s="1">
        <v>42828</v>
      </c>
      <c r="F2895">
        <v>1</v>
      </c>
      <c r="G2895">
        <v>80700</v>
      </c>
      <c r="H2895" t="s">
        <v>760</v>
      </c>
      <c r="I2895" t="s">
        <v>56</v>
      </c>
      <c r="J2895" t="s">
        <v>57</v>
      </c>
      <c r="K2895">
        <v>59</v>
      </c>
      <c r="L2895" t="s">
        <v>15</v>
      </c>
    </row>
    <row r="2896" spans="1:12">
      <c r="A2896" t="e">
        <f ca="1">E00251527995921</f>
        <v>#NAME?</v>
      </c>
      <c r="B2896">
        <v>47</v>
      </c>
      <c r="C2896" t="s">
        <v>494</v>
      </c>
      <c r="D2896" s="1">
        <v>42683</v>
      </c>
      <c r="F2896">
        <v>1</v>
      </c>
      <c r="G2896">
        <v>8798</v>
      </c>
      <c r="H2896" t="s">
        <v>314</v>
      </c>
      <c r="J2896" t="s">
        <v>14</v>
      </c>
      <c r="K2896">
        <v>53</v>
      </c>
      <c r="L2896" t="s">
        <v>15</v>
      </c>
    </row>
    <row r="2897" spans="1:12">
      <c r="A2897" t="e">
        <f ca="1">E00251430249221</f>
        <v>#NAME?</v>
      </c>
      <c r="B2897">
        <v>498</v>
      </c>
      <c r="C2897" t="s">
        <v>591</v>
      </c>
      <c r="D2897" s="1">
        <v>41186</v>
      </c>
      <c r="F2897">
        <v>2</v>
      </c>
      <c r="G2897">
        <v>2729</v>
      </c>
      <c r="H2897" t="s">
        <v>115</v>
      </c>
      <c r="J2897" t="s">
        <v>14</v>
      </c>
      <c r="K2897">
        <v>62</v>
      </c>
      <c r="L2897" t="s">
        <v>15</v>
      </c>
    </row>
    <row r="2898" spans="1:12">
      <c r="A2898" t="e">
        <f ca="1">E00251432194221</f>
        <v>#NAME?</v>
      </c>
      <c r="B2898">
        <v>488</v>
      </c>
      <c r="C2898" t="s">
        <v>401</v>
      </c>
      <c r="D2898" s="1">
        <v>42866</v>
      </c>
      <c r="F2898">
        <v>2</v>
      </c>
      <c r="G2898">
        <v>29623</v>
      </c>
      <c r="H2898" t="s">
        <v>556</v>
      </c>
      <c r="J2898" t="s">
        <v>14</v>
      </c>
      <c r="K2898">
        <v>46</v>
      </c>
      <c r="L2898" t="s">
        <v>15</v>
      </c>
    </row>
    <row r="2899" spans="1:12">
      <c r="A2899" t="e">
        <f ca="1">E00251512340221</f>
        <v>#NAME?</v>
      </c>
      <c r="B2899">
        <v>52</v>
      </c>
      <c r="C2899" t="s">
        <v>384</v>
      </c>
      <c r="D2899" s="1">
        <v>42073</v>
      </c>
      <c r="F2899">
        <v>1</v>
      </c>
      <c r="G2899">
        <v>8796</v>
      </c>
      <c r="H2899" t="s">
        <v>761</v>
      </c>
      <c r="J2899" t="s">
        <v>14</v>
      </c>
      <c r="K2899">
        <v>42</v>
      </c>
      <c r="L2899" t="s">
        <v>15</v>
      </c>
    </row>
    <row r="2900" spans="1:12">
      <c r="A2900" t="e">
        <f ca="1">E00251528603521</f>
        <v>#NAME?</v>
      </c>
      <c r="B2900">
        <v>293</v>
      </c>
      <c r="C2900" t="s">
        <v>25</v>
      </c>
      <c r="D2900" s="1">
        <v>42178</v>
      </c>
      <c r="F2900">
        <v>1</v>
      </c>
      <c r="G2900">
        <v>2720</v>
      </c>
      <c r="H2900" t="s">
        <v>65</v>
      </c>
      <c r="J2900" t="s">
        <v>14</v>
      </c>
      <c r="K2900">
        <v>49</v>
      </c>
      <c r="L2900" t="s">
        <v>15</v>
      </c>
    </row>
    <row r="2901" spans="1:12">
      <c r="A2901" t="e">
        <f ca="1">E00251514878421</f>
        <v>#NAME?</v>
      </c>
      <c r="B2901">
        <v>6156</v>
      </c>
      <c r="C2901" t="s">
        <v>352</v>
      </c>
      <c r="D2901" s="1">
        <v>41698</v>
      </c>
      <c r="F2901">
        <v>3</v>
      </c>
      <c r="G2901">
        <v>5533</v>
      </c>
      <c r="H2901" t="s">
        <v>537</v>
      </c>
      <c r="J2901" t="s">
        <v>14</v>
      </c>
      <c r="K2901">
        <v>56</v>
      </c>
      <c r="L2901" t="s">
        <v>15</v>
      </c>
    </row>
    <row r="2902" spans="1:12">
      <c r="A2902" t="e">
        <f ca="1">E00251429284421</f>
        <v>#NAME?</v>
      </c>
      <c r="B2902">
        <v>292</v>
      </c>
      <c r="C2902" t="s">
        <v>467</v>
      </c>
      <c r="D2902" s="1">
        <v>43068</v>
      </c>
      <c r="F2902">
        <v>4</v>
      </c>
      <c r="G2902">
        <v>2720</v>
      </c>
      <c r="H2902" t="s">
        <v>65</v>
      </c>
      <c r="J2902" t="s">
        <v>14</v>
      </c>
      <c r="K2902">
        <v>62</v>
      </c>
      <c r="L2902" t="s">
        <v>15</v>
      </c>
    </row>
    <row r="2903" spans="1:12">
      <c r="A2903" t="e">
        <f ca="1">E00251517759721</f>
        <v>#NAME?</v>
      </c>
      <c r="B2903">
        <v>105</v>
      </c>
      <c r="C2903" t="s">
        <v>682</v>
      </c>
      <c r="D2903" s="1">
        <v>42874</v>
      </c>
      <c r="F2903">
        <v>5</v>
      </c>
      <c r="G2903">
        <v>24200</v>
      </c>
      <c r="H2903" t="s">
        <v>762</v>
      </c>
      <c r="J2903" t="s">
        <v>14</v>
      </c>
      <c r="K2903">
        <v>60</v>
      </c>
      <c r="L2903" t="s">
        <v>15</v>
      </c>
    </row>
    <row r="2904" spans="1:12">
      <c r="A2904" t="e">
        <f ca="1">E00251427371521</f>
        <v>#NAME?</v>
      </c>
      <c r="B2904">
        <v>10</v>
      </c>
      <c r="C2904" t="s">
        <v>18</v>
      </c>
      <c r="D2904" s="1">
        <v>42178</v>
      </c>
      <c r="F2904">
        <v>1</v>
      </c>
      <c r="G2904">
        <v>2449</v>
      </c>
      <c r="H2904" t="s">
        <v>53</v>
      </c>
      <c r="J2904" t="s">
        <v>14</v>
      </c>
      <c r="K2904">
        <v>52</v>
      </c>
      <c r="L2904" t="s">
        <v>15</v>
      </c>
    </row>
    <row r="2905" spans="1:12">
      <c r="A2905" t="e">
        <f ca="1">E00251432194221</f>
        <v>#NAME?</v>
      </c>
      <c r="B2905">
        <v>488</v>
      </c>
      <c r="C2905" t="s">
        <v>401</v>
      </c>
      <c r="D2905" s="1">
        <v>41759</v>
      </c>
      <c r="F2905">
        <v>1</v>
      </c>
      <c r="G2905">
        <v>5715</v>
      </c>
      <c r="H2905" t="s">
        <v>254</v>
      </c>
      <c r="J2905" t="s">
        <v>14</v>
      </c>
      <c r="K2905">
        <v>43</v>
      </c>
      <c r="L2905" t="s">
        <v>15</v>
      </c>
    </row>
    <row r="2906" spans="1:12">
      <c r="A2906" t="e">
        <f ca="1">E00251432194221</f>
        <v>#NAME?</v>
      </c>
      <c r="B2906">
        <v>488</v>
      </c>
      <c r="C2906" t="s">
        <v>401</v>
      </c>
      <c r="D2906" s="1">
        <v>42866</v>
      </c>
      <c r="F2906">
        <v>1</v>
      </c>
      <c r="G2906">
        <v>30000</v>
      </c>
      <c r="H2906" t="s">
        <v>144</v>
      </c>
      <c r="J2906" t="s">
        <v>14</v>
      </c>
      <c r="K2906">
        <v>46</v>
      </c>
      <c r="L2906" t="s">
        <v>15</v>
      </c>
    </row>
    <row r="2907" spans="1:12">
      <c r="A2907" t="e">
        <f ca="1">E00251514878421</f>
        <v>#NAME?</v>
      </c>
      <c r="B2907">
        <v>6156</v>
      </c>
      <c r="C2907" t="s">
        <v>352</v>
      </c>
      <c r="D2907" s="1">
        <v>41409</v>
      </c>
      <c r="F2907">
        <v>2</v>
      </c>
      <c r="G2907">
        <v>2729</v>
      </c>
      <c r="H2907" t="s">
        <v>115</v>
      </c>
      <c r="J2907" t="s">
        <v>14</v>
      </c>
      <c r="K2907">
        <v>55</v>
      </c>
      <c r="L2907" t="s">
        <v>15</v>
      </c>
    </row>
    <row r="2908" spans="1:12">
      <c r="A2908" t="e">
        <f ca="1">E00251512340221</f>
        <v>#NAME?</v>
      </c>
      <c r="B2908">
        <v>52</v>
      </c>
      <c r="C2908" t="s">
        <v>384</v>
      </c>
      <c r="D2908" s="1">
        <v>41556</v>
      </c>
      <c r="F2908">
        <v>1</v>
      </c>
      <c r="G2908">
        <v>46400</v>
      </c>
      <c r="H2908" t="s">
        <v>186</v>
      </c>
      <c r="J2908" t="s">
        <v>14</v>
      </c>
      <c r="K2908">
        <v>40</v>
      </c>
      <c r="L2908" t="s">
        <v>15</v>
      </c>
    </row>
    <row r="2909" spans="1:12">
      <c r="A2909" t="e">
        <f ca="1">E00251527398421</f>
        <v>#NAME?</v>
      </c>
      <c r="B2909">
        <v>11</v>
      </c>
      <c r="C2909" t="s">
        <v>245</v>
      </c>
      <c r="D2909" s="1">
        <v>42576</v>
      </c>
      <c r="F2909">
        <v>1</v>
      </c>
      <c r="G2909">
        <v>2449</v>
      </c>
      <c r="H2909" t="s">
        <v>53</v>
      </c>
      <c r="J2909" t="s">
        <v>14</v>
      </c>
      <c r="K2909">
        <v>45</v>
      </c>
      <c r="L2909" t="s">
        <v>15</v>
      </c>
    </row>
    <row r="2910" spans="1:12">
      <c r="A2910" t="e">
        <f ca="1">E00251429206321</f>
        <v>#NAME?</v>
      </c>
      <c r="B2910">
        <v>307</v>
      </c>
      <c r="C2910" t="s">
        <v>210</v>
      </c>
      <c r="D2910" s="1">
        <v>42374</v>
      </c>
      <c r="F2910">
        <v>1</v>
      </c>
      <c r="G2910">
        <v>4779</v>
      </c>
      <c r="H2910" t="s">
        <v>231</v>
      </c>
      <c r="J2910" t="s">
        <v>14</v>
      </c>
      <c r="K2910">
        <v>58</v>
      </c>
      <c r="L2910" t="s">
        <v>15</v>
      </c>
    </row>
    <row r="2911" spans="1:12">
      <c r="A2911" t="e">
        <f ca="1">E00251429284421</f>
        <v>#NAME?</v>
      </c>
      <c r="B2911">
        <v>292</v>
      </c>
      <c r="C2911" t="s">
        <v>467</v>
      </c>
      <c r="D2911" s="1">
        <v>41934</v>
      </c>
      <c r="F2911">
        <v>2</v>
      </c>
      <c r="G2911">
        <v>71536</v>
      </c>
      <c r="H2911" t="s">
        <v>70</v>
      </c>
      <c r="J2911" t="s">
        <v>14</v>
      </c>
      <c r="K2911">
        <v>59</v>
      </c>
      <c r="L2911" t="s">
        <v>15</v>
      </c>
    </row>
    <row r="2912" spans="1:12">
      <c r="A2912" t="e">
        <f ca="1">E00251532440721</f>
        <v>#NAME?</v>
      </c>
      <c r="B2912">
        <v>4054</v>
      </c>
      <c r="C2912" t="s">
        <v>693</v>
      </c>
      <c r="D2912" s="1">
        <v>41555</v>
      </c>
      <c r="F2912">
        <v>2</v>
      </c>
      <c r="G2912">
        <v>4019</v>
      </c>
      <c r="H2912" t="s">
        <v>26</v>
      </c>
      <c r="J2912" t="s">
        <v>14</v>
      </c>
      <c r="K2912">
        <v>54</v>
      </c>
      <c r="L2912" t="s">
        <v>15</v>
      </c>
    </row>
    <row r="2913" spans="1:12">
      <c r="A2913" t="e">
        <f ca="1">E00251532440721</f>
        <v>#NAME?</v>
      </c>
      <c r="B2913">
        <v>4054</v>
      </c>
      <c r="C2913" t="s">
        <v>693</v>
      </c>
      <c r="D2913" s="1">
        <v>42327</v>
      </c>
      <c r="F2913">
        <v>2</v>
      </c>
      <c r="G2913">
        <v>7175</v>
      </c>
      <c r="H2913" t="s">
        <v>689</v>
      </c>
      <c r="J2913" t="s">
        <v>14</v>
      </c>
      <c r="K2913">
        <v>56</v>
      </c>
      <c r="L2913" t="s">
        <v>15</v>
      </c>
    </row>
    <row r="2914" spans="1:12">
      <c r="A2914" t="e">
        <f ca="1">E00251532440721</f>
        <v>#NAME?</v>
      </c>
      <c r="B2914">
        <v>4054</v>
      </c>
      <c r="C2914" t="s">
        <v>693</v>
      </c>
      <c r="D2914" s="1">
        <v>42327</v>
      </c>
      <c r="F2914">
        <v>3</v>
      </c>
      <c r="G2914">
        <v>4019</v>
      </c>
      <c r="H2914" t="s">
        <v>26</v>
      </c>
      <c r="J2914" t="s">
        <v>14</v>
      </c>
      <c r="K2914">
        <v>56</v>
      </c>
      <c r="L2914" t="s">
        <v>15</v>
      </c>
    </row>
    <row r="2915" spans="1:12">
      <c r="A2915" t="e">
        <f ca="1">E00251432194221</f>
        <v>#NAME?</v>
      </c>
      <c r="B2915">
        <v>488</v>
      </c>
      <c r="C2915" t="s">
        <v>401</v>
      </c>
      <c r="D2915" s="1">
        <v>42520</v>
      </c>
      <c r="F2915">
        <v>1</v>
      </c>
      <c r="G2915">
        <v>3004</v>
      </c>
      <c r="H2915" t="s">
        <v>104</v>
      </c>
      <c r="J2915" t="s">
        <v>14</v>
      </c>
      <c r="K2915">
        <v>45</v>
      </c>
      <c r="L2915" t="s">
        <v>15</v>
      </c>
    </row>
    <row r="2916" spans="1:12">
      <c r="A2916" t="e">
        <f ca="1">E00251432194221</f>
        <v>#NAME?</v>
      </c>
      <c r="B2916">
        <v>488</v>
      </c>
      <c r="C2916" t="s">
        <v>401</v>
      </c>
      <c r="D2916" s="1">
        <v>42536</v>
      </c>
      <c r="F2916">
        <v>1</v>
      </c>
      <c r="G2916">
        <v>3004</v>
      </c>
      <c r="H2916" t="s">
        <v>104</v>
      </c>
      <c r="J2916" t="s">
        <v>14</v>
      </c>
      <c r="K2916">
        <v>45</v>
      </c>
      <c r="L2916" t="s">
        <v>15</v>
      </c>
    </row>
    <row r="2917" spans="1:12">
      <c r="A2917" t="e">
        <f ca="1">E00251532254321</f>
        <v>#NAME?</v>
      </c>
      <c r="B2917">
        <v>481</v>
      </c>
      <c r="C2917" t="s">
        <v>402</v>
      </c>
      <c r="D2917" s="1">
        <v>42940</v>
      </c>
      <c r="F2917">
        <v>5</v>
      </c>
      <c r="G2917">
        <v>6262</v>
      </c>
      <c r="H2917" t="s">
        <v>590</v>
      </c>
      <c r="J2917" t="s">
        <v>14</v>
      </c>
      <c r="K2917">
        <v>53</v>
      </c>
      <c r="L2917" t="s">
        <v>15</v>
      </c>
    </row>
    <row r="2918" spans="1:12">
      <c r="A2918" t="e">
        <f ca="1">E00251615153321</f>
        <v>#NAME?</v>
      </c>
      <c r="B2918">
        <v>50</v>
      </c>
      <c r="C2918" t="s">
        <v>512</v>
      </c>
      <c r="D2918" s="1">
        <v>43048</v>
      </c>
      <c r="F2918">
        <v>1</v>
      </c>
      <c r="G2918">
        <v>460</v>
      </c>
      <c r="H2918" t="s">
        <v>16</v>
      </c>
      <c r="J2918" t="s">
        <v>14</v>
      </c>
      <c r="K2918">
        <v>49</v>
      </c>
      <c r="L2918" t="s">
        <v>15</v>
      </c>
    </row>
    <row r="2919" spans="1:12">
      <c r="A2919" t="e">
        <f ca="1">E00251429284421</f>
        <v>#NAME?</v>
      </c>
      <c r="B2919">
        <v>292</v>
      </c>
      <c r="C2919" t="s">
        <v>467</v>
      </c>
      <c r="D2919" s="1">
        <v>42633</v>
      </c>
      <c r="F2919">
        <v>1</v>
      </c>
      <c r="G2919">
        <v>4019</v>
      </c>
      <c r="H2919" t="s">
        <v>26</v>
      </c>
      <c r="J2919" t="s">
        <v>14</v>
      </c>
      <c r="K2919">
        <v>61</v>
      </c>
      <c r="L2919" t="s">
        <v>15</v>
      </c>
    </row>
    <row r="2920" spans="1:12">
      <c r="A2920" t="e">
        <f ca="1">E00251429284421</f>
        <v>#NAME?</v>
      </c>
      <c r="B2920">
        <v>292</v>
      </c>
      <c r="C2920" t="s">
        <v>467</v>
      </c>
      <c r="D2920" s="1">
        <v>41671</v>
      </c>
      <c r="F2920">
        <v>6</v>
      </c>
      <c r="G2920">
        <v>27800</v>
      </c>
      <c r="H2920" t="s">
        <v>145</v>
      </c>
      <c r="J2920" t="s">
        <v>14</v>
      </c>
      <c r="K2920">
        <v>58</v>
      </c>
      <c r="L2920" t="s">
        <v>15</v>
      </c>
    </row>
    <row r="2921" spans="1:12">
      <c r="A2921" t="e">
        <f ca="1">E00251514878421</f>
        <v>#NAME?</v>
      </c>
      <c r="B2921">
        <v>6156</v>
      </c>
      <c r="C2921" t="s">
        <v>352</v>
      </c>
      <c r="D2921" s="1">
        <v>42349</v>
      </c>
      <c r="F2921">
        <v>1</v>
      </c>
      <c r="G2921">
        <v>2729</v>
      </c>
      <c r="H2921" t="s">
        <v>115</v>
      </c>
      <c r="J2921" t="s">
        <v>14</v>
      </c>
      <c r="K2921">
        <v>57</v>
      </c>
      <c r="L2921" t="s">
        <v>15</v>
      </c>
    </row>
    <row r="2922" spans="1:12">
      <c r="A2922" t="e">
        <f ca="1">E00251532254321</f>
        <v>#NAME?</v>
      </c>
      <c r="B2922">
        <v>485</v>
      </c>
      <c r="C2922" t="s">
        <v>241</v>
      </c>
      <c r="D2922" s="1">
        <v>42110</v>
      </c>
      <c r="F2922">
        <v>4</v>
      </c>
      <c r="G2922">
        <v>6253</v>
      </c>
      <c r="H2922" t="s">
        <v>292</v>
      </c>
      <c r="J2922" t="s">
        <v>14</v>
      </c>
      <c r="K2922">
        <v>50</v>
      </c>
      <c r="L2922" t="s">
        <v>15</v>
      </c>
    </row>
    <row r="2923" spans="1:12">
      <c r="A2923" t="e">
        <f ca="1">E00251532254321</f>
        <v>#NAME?</v>
      </c>
      <c r="B2923">
        <v>485</v>
      </c>
      <c r="C2923" t="s">
        <v>241</v>
      </c>
      <c r="D2923" s="1">
        <v>42472</v>
      </c>
      <c r="F2923">
        <v>3</v>
      </c>
      <c r="G2923">
        <v>2724</v>
      </c>
      <c r="H2923" t="s">
        <v>73</v>
      </c>
      <c r="J2923" t="s">
        <v>14</v>
      </c>
      <c r="K2923">
        <v>51</v>
      </c>
      <c r="L2923" t="s">
        <v>15</v>
      </c>
    </row>
    <row r="2924" spans="1:12">
      <c r="A2924" t="e">
        <f ca="1">E00251616218721</f>
        <v>#NAME?</v>
      </c>
      <c r="B2924">
        <v>389</v>
      </c>
      <c r="C2924" t="s">
        <v>763</v>
      </c>
      <c r="D2924" s="1">
        <v>42088</v>
      </c>
      <c r="F2924">
        <v>1</v>
      </c>
      <c r="G2924">
        <v>4019</v>
      </c>
      <c r="H2924" t="s">
        <v>26</v>
      </c>
      <c r="J2924" t="s">
        <v>14</v>
      </c>
      <c r="K2924">
        <v>51</v>
      </c>
      <c r="L2924" t="s">
        <v>15</v>
      </c>
    </row>
    <row r="2925" spans="1:12">
      <c r="A2925" t="e">
        <f ca="1">E00251616218721</f>
        <v>#NAME?</v>
      </c>
      <c r="B2925">
        <v>389</v>
      </c>
      <c r="C2925" t="s">
        <v>763</v>
      </c>
      <c r="D2925" s="1">
        <v>42823</v>
      </c>
      <c r="F2925">
        <v>1</v>
      </c>
      <c r="G2925">
        <v>4019</v>
      </c>
      <c r="H2925" t="s">
        <v>26</v>
      </c>
      <c r="J2925" t="s">
        <v>14</v>
      </c>
      <c r="K2925">
        <v>53</v>
      </c>
      <c r="L2925" t="s">
        <v>15</v>
      </c>
    </row>
    <row r="2926" spans="1:12">
      <c r="A2926" t="e">
        <f ca="1">E00251524957221</f>
        <v>#NAME?</v>
      </c>
      <c r="B2926">
        <v>893</v>
      </c>
      <c r="C2926" t="s">
        <v>452</v>
      </c>
      <c r="D2926" s="1">
        <v>41088</v>
      </c>
      <c r="F2926">
        <v>1</v>
      </c>
      <c r="G2926">
        <v>30029</v>
      </c>
      <c r="H2926" t="s">
        <v>764</v>
      </c>
      <c r="J2926" t="s">
        <v>272</v>
      </c>
      <c r="K2926">
        <v>52</v>
      </c>
      <c r="L2926" t="s">
        <v>15</v>
      </c>
    </row>
    <row r="2927" spans="1:12">
      <c r="A2927" t="e">
        <f ca="1">E00251429284421</f>
        <v>#NAME?</v>
      </c>
      <c r="B2927">
        <v>292</v>
      </c>
      <c r="C2927" t="s">
        <v>467</v>
      </c>
      <c r="D2927" s="1">
        <v>42768</v>
      </c>
      <c r="F2927">
        <v>1</v>
      </c>
      <c r="G2927">
        <v>4019</v>
      </c>
      <c r="H2927" t="s">
        <v>26</v>
      </c>
      <c r="J2927" t="s">
        <v>14</v>
      </c>
      <c r="K2927">
        <v>61</v>
      </c>
      <c r="L2927" t="s">
        <v>15</v>
      </c>
    </row>
    <row r="2928" spans="1:12">
      <c r="A2928" t="e">
        <f ca="1">E00251429284421</f>
        <v>#NAME?</v>
      </c>
      <c r="B2928">
        <v>292</v>
      </c>
      <c r="C2928" t="s">
        <v>467</v>
      </c>
      <c r="D2928" s="1">
        <v>43081</v>
      </c>
      <c r="F2928">
        <v>3</v>
      </c>
      <c r="G2928">
        <v>6241</v>
      </c>
      <c r="H2928" t="s">
        <v>765</v>
      </c>
      <c r="J2928" t="s">
        <v>14</v>
      </c>
      <c r="K2928">
        <v>62</v>
      </c>
      <c r="L2928" t="s">
        <v>15</v>
      </c>
    </row>
    <row r="2929" spans="1:12">
      <c r="A2929" t="e">
        <f ca="1">E00251429284421</f>
        <v>#NAME?</v>
      </c>
      <c r="B2929">
        <v>753</v>
      </c>
      <c r="C2929" t="s">
        <v>545</v>
      </c>
      <c r="D2929" s="1">
        <v>41668</v>
      </c>
      <c r="E2929">
        <v>0</v>
      </c>
      <c r="F2929">
        <v>1</v>
      </c>
      <c r="G2929">
        <v>7011</v>
      </c>
      <c r="H2929" t="s">
        <v>766</v>
      </c>
      <c r="J2929" t="s">
        <v>34</v>
      </c>
      <c r="K2929">
        <v>58</v>
      </c>
      <c r="L2929" t="s">
        <v>15</v>
      </c>
    </row>
    <row r="2930" spans="1:12">
      <c r="A2930" t="e">
        <f ca="1">E00251429755421</f>
        <v>#NAME?</v>
      </c>
      <c r="B2930">
        <v>160</v>
      </c>
      <c r="C2930" t="s">
        <v>278</v>
      </c>
      <c r="D2930" s="1">
        <v>42647</v>
      </c>
      <c r="F2930">
        <v>1</v>
      </c>
      <c r="G2930">
        <v>60090</v>
      </c>
      <c r="H2930" t="s">
        <v>181</v>
      </c>
      <c r="J2930" t="s">
        <v>14</v>
      </c>
      <c r="K2930">
        <v>64</v>
      </c>
      <c r="L2930" t="s">
        <v>15</v>
      </c>
    </row>
    <row r="2931" spans="1:12">
      <c r="A2931" t="e">
        <f ca="1">E00251432427121</f>
        <v>#NAME?</v>
      </c>
      <c r="B2931">
        <v>6156</v>
      </c>
      <c r="C2931" t="s">
        <v>352</v>
      </c>
      <c r="D2931" s="1">
        <v>43010</v>
      </c>
      <c r="F2931">
        <v>2</v>
      </c>
      <c r="G2931">
        <v>2440</v>
      </c>
      <c r="H2931" t="s">
        <v>555</v>
      </c>
      <c r="J2931" t="s">
        <v>14</v>
      </c>
      <c r="K2931">
        <v>53</v>
      </c>
      <c r="L2931" t="s">
        <v>15</v>
      </c>
    </row>
    <row r="2932" spans="1:12">
      <c r="A2932" t="e">
        <f ca="1">E00251532254321</f>
        <v>#NAME?</v>
      </c>
      <c r="B2932">
        <v>485</v>
      </c>
      <c r="C2932" t="s">
        <v>241</v>
      </c>
      <c r="D2932" s="1">
        <v>42685</v>
      </c>
      <c r="F2932">
        <v>5</v>
      </c>
      <c r="G2932">
        <v>6253</v>
      </c>
      <c r="H2932" t="s">
        <v>292</v>
      </c>
      <c r="J2932" t="s">
        <v>14</v>
      </c>
      <c r="K2932">
        <v>52</v>
      </c>
      <c r="L2932" t="s">
        <v>15</v>
      </c>
    </row>
    <row r="2933" spans="1:12">
      <c r="A2933" t="e">
        <f ca="1">E00251532254321</f>
        <v>#NAME?</v>
      </c>
      <c r="B2933">
        <v>485</v>
      </c>
      <c r="C2933" t="s">
        <v>241</v>
      </c>
      <c r="D2933" s="1">
        <v>42870</v>
      </c>
      <c r="F2933">
        <v>5</v>
      </c>
      <c r="G2933">
        <v>6262</v>
      </c>
      <c r="H2933" t="s">
        <v>590</v>
      </c>
      <c r="J2933" t="s">
        <v>14</v>
      </c>
      <c r="K2933">
        <v>53</v>
      </c>
      <c r="L2933" t="s">
        <v>15</v>
      </c>
    </row>
    <row r="2934" spans="1:12">
      <c r="A2934" t="e">
        <f ca="1">E00251429309821</f>
        <v>#NAME?</v>
      </c>
      <c r="B2934">
        <v>291</v>
      </c>
      <c r="C2934" t="s">
        <v>160</v>
      </c>
      <c r="D2934" s="1">
        <v>41061</v>
      </c>
      <c r="F2934">
        <v>2</v>
      </c>
      <c r="G2934">
        <v>4019</v>
      </c>
      <c r="H2934" t="s">
        <v>26</v>
      </c>
      <c r="J2934" t="s">
        <v>14</v>
      </c>
      <c r="K2934">
        <v>63</v>
      </c>
      <c r="L2934" t="s">
        <v>15</v>
      </c>
    </row>
    <row r="2935" spans="1:12">
      <c r="A2935" t="e">
        <f ca="1">E00251429309821</f>
        <v>#NAME?</v>
      </c>
      <c r="B2935">
        <v>291</v>
      </c>
      <c r="C2935" t="s">
        <v>160</v>
      </c>
      <c r="D2935" s="1">
        <v>41416</v>
      </c>
      <c r="F2935">
        <v>2</v>
      </c>
      <c r="G2935">
        <v>25000</v>
      </c>
      <c r="H2935" t="s">
        <v>178</v>
      </c>
      <c r="J2935" t="s">
        <v>14</v>
      </c>
      <c r="K2935">
        <v>64</v>
      </c>
      <c r="L2935" t="s">
        <v>15</v>
      </c>
    </row>
    <row r="2936" spans="1:12">
      <c r="A2936" t="e">
        <f ca="1">E00251429309821</f>
        <v>#NAME?</v>
      </c>
      <c r="B2936">
        <v>291</v>
      </c>
      <c r="C2936" t="s">
        <v>160</v>
      </c>
      <c r="D2936" s="1">
        <v>41759</v>
      </c>
      <c r="F2936">
        <v>1</v>
      </c>
      <c r="G2936">
        <v>4408</v>
      </c>
      <c r="H2936" t="s">
        <v>356</v>
      </c>
      <c r="J2936" t="s">
        <v>14</v>
      </c>
      <c r="K2936">
        <v>65</v>
      </c>
      <c r="L2936" t="s">
        <v>15</v>
      </c>
    </row>
    <row r="2937" spans="1:12">
      <c r="A2937" t="e">
        <f ca="1">E00251424800621</f>
        <v>#NAME?</v>
      </c>
      <c r="B2937">
        <v>108</v>
      </c>
      <c r="C2937" t="s">
        <v>481</v>
      </c>
      <c r="D2937" s="1">
        <v>42199</v>
      </c>
      <c r="F2937">
        <v>1</v>
      </c>
      <c r="G2937">
        <v>25000</v>
      </c>
      <c r="H2937" t="s">
        <v>178</v>
      </c>
      <c r="J2937" t="s">
        <v>14</v>
      </c>
      <c r="K2937">
        <v>49</v>
      </c>
      <c r="L2937" t="s">
        <v>15</v>
      </c>
    </row>
    <row r="2938" spans="1:12">
      <c r="A2938" t="e">
        <f ca="1">E00251512197321</f>
        <v>#NAME?</v>
      </c>
      <c r="B2938">
        <v>3913</v>
      </c>
      <c r="C2938" t="s">
        <v>251</v>
      </c>
      <c r="D2938" s="1">
        <v>42530</v>
      </c>
      <c r="F2938">
        <v>2</v>
      </c>
      <c r="G2938">
        <v>27800</v>
      </c>
      <c r="H2938" t="s">
        <v>145</v>
      </c>
      <c r="J2938" t="s">
        <v>14</v>
      </c>
      <c r="K2938">
        <v>43</v>
      </c>
      <c r="L2938" t="s">
        <v>15</v>
      </c>
    </row>
    <row r="2939" spans="1:12">
      <c r="A2939" t="e">
        <f ca="1">E00251427221921</f>
        <v>#NAME?</v>
      </c>
      <c r="B2939">
        <v>10</v>
      </c>
      <c r="C2939" t="s">
        <v>18</v>
      </c>
      <c r="D2939" s="1">
        <v>40995</v>
      </c>
      <c r="F2939">
        <v>1</v>
      </c>
      <c r="G2939">
        <v>2749</v>
      </c>
      <c r="H2939" t="s">
        <v>147</v>
      </c>
      <c r="J2939" t="s">
        <v>14</v>
      </c>
      <c r="K2939">
        <v>55</v>
      </c>
      <c r="L2939" t="s">
        <v>15</v>
      </c>
    </row>
    <row r="2940" spans="1:12">
      <c r="A2940" t="e">
        <f ca="1">E00251427592521</f>
        <v>#NAME?</v>
      </c>
      <c r="B2940">
        <v>11</v>
      </c>
      <c r="C2940" t="s">
        <v>245</v>
      </c>
      <c r="D2940" s="1">
        <v>42082</v>
      </c>
      <c r="F2940">
        <v>1</v>
      </c>
      <c r="G2940">
        <v>7262</v>
      </c>
      <c r="H2940" t="s">
        <v>198</v>
      </c>
      <c r="J2940" t="s">
        <v>14</v>
      </c>
      <c r="K2940">
        <v>48</v>
      </c>
      <c r="L2940" t="s">
        <v>15</v>
      </c>
    </row>
    <row r="2941" spans="1:12">
      <c r="A2941" t="e">
        <f ca="1">E00251427592521</f>
        <v>#NAME?</v>
      </c>
      <c r="B2941">
        <v>7927</v>
      </c>
      <c r="C2941" t="s">
        <v>367</v>
      </c>
      <c r="D2941" s="1">
        <v>43053</v>
      </c>
      <c r="F2941">
        <v>1</v>
      </c>
      <c r="G2941">
        <v>7272</v>
      </c>
      <c r="H2941" t="s">
        <v>395</v>
      </c>
      <c r="J2941" t="s">
        <v>14</v>
      </c>
      <c r="K2941">
        <v>51</v>
      </c>
      <c r="L2941" t="s">
        <v>15</v>
      </c>
    </row>
    <row r="2942" spans="1:12">
      <c r="A2942" t="e">
        <f ca="1">E00251429206321</f>
        <v>#NAME?</v>
      </c>
      <c r="B2942">
        <v>307</v>
      </c>
      <c r="C2942" t="s">
        <v>210</v>
      </c>
      <c r="D2942" s="1">
        <v>41675</v>
      </c>
      <c r="F2942">
        <v>1</v>
      </c>
      <c r="G2942">
        <v>4779</v>
      </c>
      <c r="H2942" t="s">
        <v>231</v>
      </c>
      <c r="J2942" t="s">
        <v>14</v>
      </c>
      <c r="K2942">
        <v>56</v>
      </c>
      <c r="L2942" t="s">
        <v>15</v>
      </c>
    </row>
    <row r="2943" spans="1:12">
      <c r="A2943" t="e">
        <f ca="1">E00251429309821</f>
        <v>#NAME?</v>
      </c>
      <c r="B2943">
        <v>291</v>
      </c>
      <c r="C2943" t="s">
        <v>160</v>
      </c>
      <c r="D2943" s="1">
        <v>42115</v>
      </c>
      <c r="F2943">
        <v>2</v>
      </c>
      <c r="G2943">
        <v>4019</v>
      </c>
      <c r="H2943" t="s">
        <v>26</v>
      </c>
      <c r="J2943" t="s">
        <v>14</v>
      </c>
      <c r="K2943">
        <v>66</v>
      </c>
      <c r="L2943" t="s">
        <v>15</v>
      </c>
    </row>
    <row r="2944" spans="1:12">
      <c r="A2944" t="e">
        <f ca="1">E00251424800621</f>
        <v>#NAME?</v>
      </c>
      <c r="B2944">
        <v>108</v>
      </c>
      <c r="C2944" t="s">
        <v>481</v>
      </c>
      <c r="D2944" s="1">
        <v>42993</v>
      </c>
      <c r="F2944">
        <v>2</v>
      </c>
      <c r="G2944">
        <v>25000</v>
      </c>
      <c r="H2944" t="s">
        <v>178</v>
      </c>
      <c r="J2944" t="s">
        <v>14</v>
      </c>
      <c r="K2944">
        <v>51</v>
      </c>
      <c r="L2944" t="s">
        <v>15</v>
      </c>
    </row>
    <row r="2945" spans="1:12">
      <c r="A2945" t="e">
        <f ca="1">E00251528938321</f>
        <v>#NAME?</v>
      </c>
      <c r="B2945">
        <v>291</v>
      </c>
      <c r="C2945" t="s">
        <v>160</v>
      </c>
      <c r="D2945" s="1">
        <v>42053</v>
      </c>
      <c r="F2945">
        <v>6</v>
      </c>
      <c r="G2945">
        <v>38023</v>
      </c>
      <c r="H2945" t="s">
        <v>17</v>
      </c>
      <c r="J2945" t="s">
        <v>14</v>
      </c>
      <c r="K2945">
        <v>56</v>
      </c>
      <c r="L2945" t="s">
        <v>15</v>
      </c>
    </row>
    <row r="2946" spans="1:12">
      <c r="A2946" t="e">
        <f ca="1">E00251512340221</f>
        <v>#NAME?</v>
      </c>
      <c r="B2946">
        <v>6046</v>
      </c>
      <c r="C2946" t="s">
        <v>98</v>
      </c>
      <c r="D2946" s="1">
        <v>42006</v>
      </c>
      <c r="E2946">
        <v>4</v>
      </c>
      <c r="F2946">
        <v>3</v>
      </c>
      <c r="G2946">
        <v>65581</v>
      </c>
      <c r="H2946" t="s">
        <v>767</v>
      </c>
      <c r="J2946" t="s">
        <v>34</v>
      </c>
      <c r="K2946">
        <v>41</v>
      </c>
      <c r="L2946" t="s">
        <v>15</v>
      </c>
    </row>
    <row r="2947" spans="1:12">
      <c r="A2947" t="e">
        <f ca="1">E00251511140821</f>
        <v>#NAME?</v>
      </c>
      <c r="B2947">
        <v>10</v>
      </c>
      <c r="C2947" t="s">
        <v>18</v>
      </c>
      <c r="D2947" s="1">
        <v>42130</v>
      </c>
      <c r="F2947">
        <v>1</v>
      </c>
      <c r="G2947">
        <v>84200</v>
      </c>
      <c r="H2947" t="s">
        <v>768</v>
      </c>
      <c r="J2947" t="s">
        <v>14</v>
      </c>
      <c r="K2947">
        <v>46</v>
      </c>
      <c r="L2947" t="s">
        <v>15</v>
      </c>
    </row>
    <row r="2948" spans="1:12">
      <c r="A2948" t="e">
        <f ca="1">E00251511140821</f>
        <v>#NAME?</v>
      </c>
      <c r="B2948">
        <v>10</v>
      </c>
      <c r="C2948" t="s">
        <v>18</v>
      </c>
      <c r="D2948" s="1">
        <v>42138</v>
      </c>
      <c r="F2948">
        <v>1</v>
      </c>
      <c r="G2948">
        <v>84200</v>
      </c>
      <c r="H2948" t="s">
        <v>768</v>
      </c>
      <c r="J2948" t="s">
        <v>14</v>
      </c>
      <c r="K2948">
        <v>46</v>
      </c>
      <c r="L2948" t="s">
        <v>15</v>
      </c>
    </row>
    <row r="2949" spans="1:12">
      <c r="A2949" t="e">
        <f ca="1">E00251512525621</f>
        <v>#NAME?</v>
      </c>
      <c r="B2949">
        <v>48</v>
      </c>
      <c r="C2949" t="s">
        <v>249</v>
      </c>
      <c r="D2949" s="1">
        <v>42786</v>
      </c>
      <c r="F2949">
        <v>1</v>
      </c>
      <c r="G2949">
        <v>4019</v>
      </c>
      <c r="H2949" t="s">
        <v>26</v>
      </c>
      <c r="J2949" t="s">
        <v>14</v>
      </c>
      <c r="K2949">
        <v>67</v>
      </c>
      <c r="L2949" t="s">
        <v>15</v>
      </c>
    </row>
    <row r="2950" spans="1:12">
      <c r="A2950" t="e">
        <f ca="1">E00251616256121</f>
        <v>#NAME?</v>
      </c>
      <c r="B2950">
        <v>491</v>
      </c>
      <c r="C2950" t="s">
        <v>567</v>
      </c>
      <c r="D2950" s="1">
        <v>42639</v>
      </c>
      <c r="F2950">
        <v>1</v>
      </c>
      <c r="G2950">
        <v>78093</v>
      </c>
      <c r="H2950" t="s">
        <v>769</v>
      </c>
      <c r="J2950" t="s">
        <v>14</v>
      </c>
      <c r="K2950">
        <v>59</v>
      </c>
      <c r="L2950" t="s">
        <v>22</v>
      </c>
    </row>
    <row r="2951" spans="1:12">
      <c r="A2951" t="e">
        <f ca="1">E00251429309821</f>
        <v>#NAME?</v>
      </c>
      <c r="B2951">
        <v>291</v>
      </c>
      <c r="C2951" t="s">
        <v>160</v>
      </c>
      <c r="D2951" s="1">
        <v>42440</v>
      </c>
      <c r="F2951">
        <v>2</v>
      </c>
      <c r="G2951">
        <v>4019</v>
      </c>
      <c r="H2951" t="s">
        <v>26</v>
      </c>
      <c r="J2951" t="s">
        <v>14</v>
      </c>
      <c r="K2951">
        <v>67</v>
      </c>
      <c r="L2951" t="s">
        <v>15</v>
      </c>
    </row>
    <row r="2952" spans="1:12">
      <c r="A2952" t="e">
        <f ca="1">E00251429309821</f>
        <v>#NAME?</v>
      </c>
      <c r="B2952">
        <v>291</v>
      </c>
      <c r="C2952" t="s">
        <v>160</v>
      </c>
      <c r="D2952" s="1">
        <v>42527</v>
      </c>
      <c r="F2952">
        <v>1</v>
      </c>
      <c r="G2952">
        <v>71940</v>
      </c>
      <c r="H2952" t="s">
        <v>135</v>
      </c>
      <c r="J2952" t="s">
        <v>14</v>
      </c>
      <c r="K2952">
        <v>67</v>
      </c>
      <c r="L2952" t="s">
        <v>15</v>
      </c>
    </row>
    <row r="2953" spans="1:12">
      <c r="A2953" t="e">
        <f ca="1">E00251528938321</f>
        <v>#NAME?</v>
      </c>
      <c r="B2953">
        <v>291</v>
      </c>
      <c r="C2953" t="s">
        <v>160</v>
      </c>
      <c r="D2953" s="1">
        <v>42132</v>
      </c>
      <c r="F2953">
        <v>1</v>
      </c>
      <c r="G2953">
        <v>496</v>
      </c>
      <c r="H2953" t="s">
        <v>190</v>
      </c>
      <c r="J2953" t="s">
        <v>14</v>
      </c>
      <c r="K2953">
        <v>56</v>
      </c>
      <c r="L2953" t="s">
        <v>15</v>
      </c>
    </row>
    <row r="2954" spans="1:12">
      <c r="A2954" t="e">
        <f ca="1">E00251532978421</f>
        <v>#NAME?</v>
      </c>
      <c r="B2954">
        <v>477</v>
      </c>
      <c r="C2954" t="s">
        <v>770</v>
      </c>
      <c r="D2954" s="1">
        <v>42704</v>
      </c>
      <c r="F2954">
        <v>1</v>
      </c>
      <c r="G2954">
        <v>27800</v>
      </c>
      <c r="H2954" t="s">
        <v>145</v>
      </c>
      <c r="J2954" t="s">
        <v>14</v>
      </c>
      <c r="K2954">
        <v>53</v>
      </c>
      <c r="L2954" t="s">
        <v>15</v>
      </c>
    </row>
    <row r="2955" spans="1:12">
      <c r="A2955" t="e">
        <f ca="1">E00251528938321</f>
        <v>#NAME?</v>
      </c>
      <c r="B2955">
        <v>291</v>
      </c>
      <c r="C2955" t="s">
        <v>160</v>
      </c>
      <c r="D2955" s="1">
        <v>42139</v>
      </c>
      <c r="F2955">
        <v>2</v>
      </c>
      <c r="G2955">
        <v>3051</v>
      </c>
      <c r="H2955" t="s">
        <v>13</v>
      </c>
      <c r="J2955" t="s">
        <v>14</v>
      </c>
      <c r="K2955">
        <v>56</v>
      </c>
      <c r="L2955" t="s">
        <v>15</v>
      </c>
    </row>
    <row r="2956" spans="1:12">
      <c r="A2956" t="e">
        <f ca="1">E00251528938321</f>
        <v>#NAME?</v>
      </c>
      <c r="B2956">
        <v>291</v>
      </c>
      <c r="C2956" t="s">
        <v>160</v>
      </c>
      <c r="D2956" s="1">
        <v>42319</v>
      </c>
      <c r="F2956">
        <v>4</v>
      </c>
      <c r="G2956">
        <v>4019</v>
      </c>
      <c r="H2956" t="s">
        <v>26</v>
      </c>
      <c r="J2956" t="s">
        <v>14</v>
      </c>
      <c r="K2956">
        <v>57</v>
      </c>
      <c r="L2956" t="s">
        <v>15</v>
      </c>
    </row>
    <row r="2957" spans="1:12">
      <c r="A2957" t="e">
        <f ca="1">E00251429309821</f>
        <v>#NAME?</v>
      </c>
      <c r="B2957">
        <v>291</v>
      </c>
      <c r="C2957" t="s">
        <v>160</v>
      </c>
      <c r="D2957" s="1">
        <v>42858</v>
      </c>
      <c r="F2957">
        <v>3</v>
      </c>
      <c r="G2957">
        <v>6010</v>
      </c>
      <c r="H2957" t="s">
        <v>176</v>
      </c>
      <c r="J2957" t="s">
        <v>14</v>
      </c>
      <c r="K2957">
        <v>68</v>
      </c>
      <c r="L2957" t="s">
        <v>15</v>
      </c>
    </row>
    <row r="2958" spans="1:12">
      <c r="A2958" t="e">
        <f ca="1">E00251429309821</f>
        <v>#NAME?</v>
      </c>
      <c r="B2958">
        <v>291</v>
      </c>
      <c r="C2958" t="s">
        <v>160</v>
      </c>
      <c r="D2958" s="1">
        <v>43034</v>
      </c>
      <c r="F2958">
        <v>5</v>
      </c>
      <c r="G2958">
        <v>4408</v>
      </c>
      <c r="H2958" t="s">
        <v>356</v>
      </c>
      <c r="J2958" t="s">
        <v>14</v>
      </c>
      <c r="K2958">
        <v>68</v>
      </c>
      <c r="L2958" t="s">
        <v>15</v>
      </c>
    </row>
    <row r="2959" spans="1:12">
      <c r="A2959" t="e">
        <f ca="1">E00251528938321</f>
        <v>#NAME?</v>
      </c>
      <c r="B2959">
        <v>291</v>
      </c>
      <c r="C2959" t="s">
        <v>160</v>
      </c>
      <c r="D2959" s="1">
        <v>42488</v>
      </c>
      <c r="F2959">
        <v>3</v>
      </c>
      <c r="G2959">
        <v>5859</v>
      </c>
      <c r="H2959" t="s">
        <v>607</v>
      </c>
      <c r="J2959" t="s">
        <v>14</v>
      </c>
      <c r="K2959">
        <v>57</v>
      </c>
      <c r="L2959" t="s">
        <v>15</v>
      </c>
    </row>
    <row r="2960" spans="1:12">
      <c r="A2960" t="e">
        <f ca="1">E00251528938321</f>
        <v>#NAME?</v>
      </c>
      <c r="B2960">
        <v>291</v>
      </c>
      <c r="C2960" t="s">
        <v>160</v>
      </c>
      <c r="D2960" s="1">
        <v>42555</v>
      </c>
      <c r="F2960">
        <v>1</v>
      </c>
      <c r="G2960">
        <v>78057</v>
      </c>
      <c r="H2960" t="s">
        <v>140</v>
      </c>
      <c r="J2960" t="s">
        <v>14</v>
      </c>
      <c r="K2960">
        <v>57</v>
      </c>
      <c r="L2960" t="s">
        <v>22</v>
      </c>
    </row>
    <row r="2961" spans="1:12">
      <c r="A2961" t="e">
        <f ca="1">E00251528938321</f>
        <v>#NAME?</v>
      </c>
      <c r="B2961">
        <v>291</v>
      </c>
      <c r="C2961" t="s">
        <v>160</v>
      </c>
      <c r="D2961" s="1">
        <v>42565</v>
      </c>
      <c r="F2961">
        <v>2</v>
      </c>
      <c r="G2961">
        <v>496</v>
      </c>
      <c r="H2961" t="s">
        <v>190</v>
      </c>
      <c r="J2961" t="s">
        <v>14</v>
      </c>
      <c r="K2961">
        <v>57</v>
      </c>
      <c r="L2961" t="s">
        <v>15</v>
      </c>
    </row>
    <row r="2962" spans="1:12">
      <c r="A2962" t="e">
        <f ca="1">E00251537604521</f>
        <v>#NAME?</v>
      </c>
      <c r="B2962">
        <v>459</v>
      </c>
      <c r="C2962" t="s">
        <v>187</v>
      </c>
      <c r="D2962" s="1">
        <v>41943</v>
      </c>
      <c r="F2962">
        <v>2</v>
      </c>
      <c r="G2962">
        <v>8448</v>
      </c>
      <c r="H2962" t="s">
        <v>718</v>
      </c>
      <c r="J2962" t="s">
        <v>14</v>
      </c>
      <c r="K2962">
        <v>50</v>
      </c>
      <c r="L2962" t="s">
        <v>15</v>
      </c>
    </row>
    <row r="2963" spans="1:12">
      <c r="A2963" t="e">
        <f ca="1">E00251537604521</f>
        <v>#NAME?</v>
      </c>
      <c r="B2963">
        <v>459</v>
      </c>
      <c r="C2963" t="s">
        <v>187</v>
      </c>
      <c r="D2963" s="1">
        <v>42359</v>
      </c>
      <c r="F2963">
        <v>1</v>
      </c>
      <c r="G2963">
        <v>29622</v>
      </c>
      <c r="H2963" t="s">
        <v>453</v>
      </c>
      <c r="J2963" t="s">
        <v>14</v>
      </c>
      <c r="K2963">
        <v>51</v>
      </c>
      <c r="L2963" t="s">
        <v>15</v>
      </c>
    </row>
    <row r="2964" spans="1:12">
      <c r="A2964" t="e">
        <f ca="1">E00251527290721</f>
        <v>#NAME?</v>
      </c>
      <c r="B2964">
        <v>12</v>
      </c>
      <c r="C2964" t="s">
        <v>771</v>
      </c>
      <c r="D2964" s="1">
        <v>41675</v>
      </c>
      <c r="F2964">
        <v>1</v>
      </c>
      <c r="G2964">
        <v>7262</v>
      </c>
      <c r="H2964" t="s">
        <v>198</v>
      </c>
      <c r="J2964" t="s">
        <v>14</v>
      </c>
      <c r="K2964">
        <v>52</v>
      </c>
      <c r="L2964" t="s">
        <v>15</v>
      </c>
    </row>
    <row r="2965" spans="1:12">
      <c r="A2965" t="e">
        <f ca="1">E00251429206321</f>
        <v>#NAME?</v>
      </c>
      <c r="B2965">
        <v>307</v>
      </c>
      <c r="C2965" t="s">
        <v>210</v>
      </c>
      <c r="D2965" s="1">
        <v>42725</v>
      </c>
      <c r="F2965">
        <v>2</v>
      </c>
      <c r="G2965">
        <v>3899</v>
      </c>
      <c r="H2965" t="s">
        <v>264</v>
      </c>
      <c r="J2965" t="s">
        <v>14</v>
      </c>
      <c r="K2965">
        <v>59</v>
      </c>
      <c r="L2965" t="s">
        <v>15</v>
      </c>
    </row>
    <row r="2966" spans="1:12">
      <c r="A2966" t="e">
        <f ca="1">E00251429206321</f>
        <v>#NAME?</v>
      </c>
      <c r="B2966">
        <v>307</v>
      </c>
      <c r="C2966" t="s">
        <v>210</v>
      </c>
      <c r="D2966" s="1">
        <v>41668</v>
      </c>
      <c r="F2966">
        <v>1</v>
      </c>
      <c r="G2966">
        <v>4779</v>
      </c>
      <c r="H2966" t="s">
        <v>231</v>
      </c>
      <c r="J2966" t="s">
        <v>14</v>
      </c>
      <c r="K2966">
        <v>56</v>
      </c>
      <c r="L2966" t="s">
        <v>15</v>
      </c>
    </row>
    <row r="2967" spans="1:12">
      <c r="A2967" t="e">
        <f t="shared" ref="A2967:A2972" ca="1" si="26">E00251424821221</f>
        <v>#NAME?</v>
      </c>
      <c r="B2967">
        <v>122</v>
      </c>
      <c r="C2967" t="s">
        <v>522</v>
      </c>
      <c r="D2967" s="1">
        <v>41235</v>
      </c>
      <c r="F2967">
        <v>1</v>
      </c>
      <c r="G2967">
        <v>30000</v>
      </c>
      <c r="H2967" t="s">
        <v>144</v>
      </c>
      <c r="J2967" t="s">
        <v>14</v>
      </c>
      <c r="K2967">
        <v>56</v>
      </c>
      <c r="L2967" t="s">
        <v>15</v>
      </c>
    </row>
    <row r="2968" spans="1:12">
      <c r="A2968" t="e">
        <f t="shared" ca="1" si="26"/>
        <v>#NAME?</v>
      </c>
      <c r="B2968">
        <v>122</v>
      </c>
      <c r="C2968" t="s">
        <v>522</v>
      </c>
      <c r="D2968" s="1">
        <v>41235</v>
      </c>
      <c r="F2968">
        <v>3</v>
      </c>
      <c r="G2968">
        <v>25000</v>
      </c>
      <c r="H2968" t="s">
        <v>178</v>
      </c>
      <c r="J2968" t="s">
        <v>14</v>
      </c>
      <c r="K2968">
        <v>56</v>
      </c>
      <c r="L2968" t="s">
        <v>15</v>
      </c>
    </row>
    <row r="2969" spans="1:12">
      <c r="A2969" t="e">
        <f t="shared" ca="1" si="26"/>
        <v>#NAME?</v>
      </c>
      <c r="B2969">
        <v>122</v>
      </c>
      <c r="C2969" t="s">
        <v>522</v>
      </c>
      <c r="D2969" s="1">
        <v>41254</v>
      </c>
      <c r="F2969">
        <v>1</v>
      </c>
      <c r="G2969">
        <v>25000</v>
      </c>
      <c r="H2969" t="s">
        <v>178</v>
      </c>
      <c r="J2969" t="s">
        <v>14</v>
      </c>
      <c r="K2969">
        <v>56</v>
      </c>
      <c r="L2969" t="s">
        <v>15</v>
      </c>
    </row>
    <row r="2970" spans="1:12">
      <c r="A2970" t="e">
        <f t="shared" ca="1" si="26"/>
        <v>#NAME?</v>
      </c>
      <c r="B2970">
        <v>122</v>
      </c>
      <c r="C2970" t="s">
        <v>522</v>
      </c>
      <c r="D2970" s="1">
        <v>41309</v>
      </c>
      <c r="F2970">
        <v>3</v>
      </c>
      <c r="G2970">
        <v>4019</v>
      </c>
      <c r="H2970" t="s">
        <v>26</v>
      </c>
      <c r="J2970" t="s">
        <v>14</v>
      </c>
      <c r="K2970">
        <v>56</v>
      </c>
      <c r="L2970" t="s">
        <v>15</v>
      </c>
    </row>
    <row r="2971" spans="1:12">
      <c r="A2971" t="e">
        <f t="shared" ca="1" si="26"/>
        <v>#NAME?</v>
      </c>
      <c r="B2971">
        <v>122</v>
      </c>
      <c r="C2971" t="s">
        <v>522</v>
      </c>
      <c r="D2971" s="1">
        <v>41569</v>
      </c>
      <c r="F2971">
        <v>1</v>
      </c>
      <c r="G2971">
        <v>25000</v>
      </c>
      <c r="H2971" t="s">
        <v>178</v>
      </c>
      <c r="J2971" t="s">
        <v>14</v>
      </c>
      <c r="K2971">
        <v>57</v>
      </c>
      <c r="L2971" t="s">
        <v>15</v>
      </c>
    </row>
    <row r="2972" spans="1:12">
      <c r="A2972" t="e">
        <f t="shared" ca="1" si="26"/>
        <v>#NAME?</v>
      </c>
      <c r="B2972">
        <v>122</v>
      </c>
      <c r="C2972" t="s">
        <v>522</v>
      </c>
      <c r="D2972" s="1">
        <v>42695</v>
      </c>
      <c r="F2972">
        <v>1</v>
      </c>
      <c r="G2972">
        <v>30000</v>
      </c>
      <c r="H2972" t="s">
        <v>144</v>
      </c>
      <c r="J2972" t="s">
        <v>14</v>
      </c>
      <c r="K2972">
        <v>60</v>
      </c>
      <c r="L2972" t="s">
        <v>15</v>
      </c>
    </row>
    <row r="2973" spans="1:12">
      <c r="A2973" t="e">
        <f ca="1">E00251429309821</f>
        <v>#NAME?</v>
      </c>
      <c r="B2973">
        <v>291</v>
      </c>
      <c r="C2973" t="s">
        <v>160</v>
      </c>
      <c r="D2973" s="1">
        <v>42969</v>
      </c>
      <c r="F2973">
        <v>3</v>
      </c>
      <c r="G2973">
        <v>4408</v>
      </c>
      <c r="H2973" t="s">
        <v>356</v>
      </c>
      <c r="J2973" t="s">
        <v>14</v>
      </c>
      <c r="K2973">
        <v>68</v>
      </c>
      <c r="L2973" t="s">
        <v>15</v>
      </c>
    </row>
    <row r="2974" spans="1:12">
      <c r="A2974" t="e">
        <f ca="1">E00251537604521</f>
        <v>#NAME?</v>
      </c>
      <c r="B2974">
        <v>459</v>
      </c>
      <c r="C2974" t="s">
        <v>187</v>
      </c>
      <c r="D2974" s="1">
        <v>42646</v>
      </c>
      <c r="F2974">
        <v>1</v>
      </c>
      <c r="G2974">
        <v>7350</v>
      </c>
      <c r="H2974" t="s">
        <v>192</v>
      </c>
      <c r="J2974" t="s">
        <v>14</v>
      </c>
      <c r="K2974">
        <v>52</v>
      </c>
      <c r="L2974" t="s">
        <v>15</v>
      </c>
    </row>
    <row r="2975" spans="1:12">
      <c r="A2975" t="e">
        <f ca="1">E00251527290721</f>
        <v>#NAME?</v>
      </c>
      <c r="B2975">
        <v>12</v>
      </c>
      <c r="C2975" t="s">
        <v>771</v>
      </c>
      <c r="D2975" s="1">
        <v>43056</v>
      </c>
      <c r="F2975">
        <v>1</v>
      </c>
      <c r="G2975">
        <v>2720</v>
      </c>
      <c r="H2975" t="s">
        <v>65</v>
      </c>
      <c r="J2975" t="s">
        <v>14</v>
      </c>
      <c r="K2975">
        <v>56</v>
      </c>
      <c r="L2975" t="s">
        <v>15</v>
      </c>
    </row>
    <row r="2976" spans="1:12">
      <c r="A2976" t="e">
        <f ca="1">E00251528565821</f>
        <v>#NAME?</v>
      </c>
      <c r="B2976">
        <v>307</v>
      </c>
      <c r="C2976" t="s">
        <v>210</v>
      </c>
      <c r="D2976" s="1">
        <v>42919</v>
      </c>
      <c r="F2976">
        <v>1</v>
      </c>
      <c r="G2976">
        <v>7231</v>
      </c>
      <c r="H2976" t="s">
        <v>128</v>
      </c>
      <c r="J2976" t="s">
        <v>14</v>
      </c>
      <c r="K2976">
        <v>58</v>
      </c>
      <c r="L2976" t="s">
        <v>15</v>
      </c>
    </row>
    <row r="2977" spans="1:12">
      <c r="A2977" t="e">
        <f ca="1">E00251510737521</f>
        <v>#NAME?</v>
      </c>
      <c r="B2977">
        <v>122</v>
      </c>
      <c r="C2977" t="s">
        <v>522</v>
      </c>
      <c r="D2977" s="1">
        <v>41715</v>
      </c>
      <c r="F2977">
        <v>1</v>
      </c>
      <c r="G2977">
        <v>25000</v>
      </c>
      <c r="H2977" t="s">
        <v>178</v>
      </c>
      <c r="J2977" t="s">
        <v>14</v>
      </c>
      <c r="K2977">
        <v>64</v>
      </c>
      <c r="L2977" t="s">
        <v>15</v>
      </c>
    </row>
    <row r="2978" spans="1:12">
      <c r="A2978" t="e">
        <f ca="1">E00251510737521</f>
        <v>#NAME?</v>
      </c>
      <c r="B2978">
        <v>4884</v>
      </c>
      <c r="C2978" t="s">
        <v>772</v>
      </c>
      <c r="D2978" s="1">
        <v>41924</v>
      </c>
      <c r="F2978">
        <v>4</v>
      </c>
      <c r="G2978">
        <v>4019</v>
      </c>
      <c r="H2978" t="s">
        <v>26</v>
      </c>
      <c r="I2978" t="s">
        <v>148</v>
      </c>
      <c r="J2978" t="s">
        <v>57</v>
      </c>
      <c r="K2978">
        <v>65</v>
      </c>
      <c r="L2978" t="s">
        <v>15</v>
      </c>
    </row>
    <row r="2979" spans="1:12">
      <c r="A2979" t="e">
        <f ca="1">E00251615153321</f>
        <v>#NAME?</v>
      </c>
      <c r="B2979">
        <v>50</v>
      </c>
      <c r="C2979" t="s">
        <v>512</v>
      </c>
      <c r="D2979" s="1">
        <v>42625</v>
      </c>
      <c r="F2979">
        <v>1</v>
      </c>
      <c r="G2979">
        <v>84500</v>
      </c>
      <c r="H2979" t="s">
        <v>511</v>
      </c>
      <c r="J2979" t="s">
        <v>14</v>
      </c>
      <c r="K2979">
        <v>48</v>
      </c>
      <c r="L2979" t="s">
        <v>15</v>
      </c>
    </row>
    <row r="2980" spans="1:12">
      <c r="A2980" t="e">
        <f ca="1">E00251518877721</f>
        <v>#NAME?</v>
      </c>
      <c r="B2980">
        <v>294</v>
      </c>
      <c r="C2980" t="s">
        <v>61</v>
      </c>
      <c r="D2980" s="1">
        <v>41685</v>
      </c>
      <c r="F2980">
        <v>1</v>
      </c>
      <c r="G2980">
        <v>78079</v>
      </c>
      <c r="H2980" t="s">
        <v>49</v>
      </c>
      <c r="J2980" t="s">
        <v>14</v>
      </c>
      <c r="K2980">
        <v>56</v>
      </c>
      <c r="L2980" t="s">
        <v>22</v>
      </c>
    </row>
    <row r="2981" spans="1:12">
      <c r="A2981" t="e">
        <f ca="1">E00251518877721</f>
        <v>#NAME?</v>
      </c>
      <c r="B2981">
        <v>294</v>
      </c>
      <c r="C2981" t="s">
        <v>61</v>
      </c>
      <c r="D2981" s="1">
        <v>41716</v>
      </c>
      <c r="F2981">
        <v>2</v>
      </c>
      <c r="G2981">
        <v>37205</v>
      </c>
      <c r="H2981" t="s">
        <v>191</v>
      </c>
      <c r="J2981" t="s">
        <v>14</v>
      </c>
      <c r="K2981">
        <v>57</v>
      </c>
      <c r="L2981" t="s">
        <v>15</v>
      </c>
    </row>
    <row r="2982" spans="1:12">
      <c r="A2982" t="e">
        <f ca="1">E00251518877721</f>
        <v>#NAME?</v>
      </c>
      <c r="B2982">
        <v>294</v>
      </c>
      <c r="C2982" t="s">
        <v>61</v>
      </c>
      <c r="D2982" s="1">
        <v>42313</v>
      </c>
      <c r="F2982">
        <v>1</v>
      </c>
      <c r="G2982">
        <v>71940</v>
      </c>
      <c r="H2982" t="s">
        <v>135</v>
      </c>
      <c r="J2982" t="s">
        <v>14</v>
      </c>
      <c r="K2982">
        <v>58</v>
      </c>
      <c r="L2982" t="s">
        <v>15</v>
      </c>
    </row>
    <row r="2983" spans="1:12">
      <c r="A2983" t="e">
        <f ca="1">E00251518877721</f>
        <v>#NAME?</v>
      </c>
      <c r="B2983">
        <v>397</v>
      </c>
      <c r="C2983" t="s">
        <v>773</v>
      </c>
      <c r="D2983" s="1">
        <v>42604</v>
      </c>
      <c r="F2983">
        <v>2</v>
      </c>
      <c r="G2983">
        <v>5236</v>
      </c>
      <c r="H2983" t="s">
        <v>774</v>
      </c>
      <c r="J2983" t="s">
        <v>14</v>
      </c>
      <c r="K2983">
        <v>59</v>
      </c>
      <c r="L2983" t="s">
        <v>15</v>
      </c>
    </row>
    <row r="2984" spans="1:12">
      <c r="A2984" t="e">
        <f ca="1">E00251514740821</f>
        <v>#NAME?</v>
      </c>
      <c r="B2984">
        <v>6311</v>
      </c>
      <c r="C2984" t="s">
        <v>146</v>
      </c>
      <c r="D2984" s="1">
        <v>42704</v>
      </c>
      <c r="F2984">
        <v>1</v>
      </c>
      <c r="G2984">
        <v>7291</v>
      </c>
      <c r="H2984" t="s">
        <v>163</v>
      </c>
      <c r="I2984" t="s">
        <v>148</v>
      </c>
      <c r="J2984" t="s">
        <v>57</v>
      </c>
      <c r="K2984">
        <v>43</v>
      </c>
      <c r="L2984" t="s">
        <v>15</v>
      </c>
    </row>
    <row r="2985" spans="1:12">
      <c r="A2985" t="e">
        <f ca="1">E00251427592521</f>
        <v>#NAME?</v>
      </c>
      <c r="B2985">
        <v>11</v>
      </c>
      <c r="C2985" t="s">
        <v>245</v>
      </c>
      <c r="D2985" s="1">
        <v>41871</v>
      </c>
      <c r="F2985">
        <v>1</v>
      </c>
      <c r="G2985">
        <v>7820</v>
      </c>
      <c r="H2985" t="s">
        <v>233</v>
      </c>
      <c r="J2985" t="s">
        <v>14</v>
      </c>
      <c r="K2985">
        <v>47</v>
      </c>
      <c r="L2985" t="s">
        <v>22</v>
      </c>
    </row>
    <row r="2986" spans="1:12">
      <c r="A2986" t="e">
        <f ca="1">E00251528938321</f>
        <v>#NAME?</v>
      </c>
      <c r="B2986">
        <v>291</v>
      </c>
      <c r="C2986" t="s">
        <v>160</v>
      </c>
      <c r="D2986" s="1">
        <v>42984</v>
      </c>
      <c r="F2986">
        <v>3</v>
      </c>
      <c r="G2986">
        <v>496</v>
      </c>
      <c r="H2986" t="s">
        <v>190</v>
      </c>
      <c r="J2986" t="s">
        <v>14</v>
      </c>
      <c r="K2986">
        <v>59</v>
      </c>
      <c r="L2986" t="s">
        <v>15</v>
      </c>
    </row>
    <row r="2987" spans="1:12">
      <c r="A2987" t="e">
        <f ca="1">E00251528938321</f>
        <v>#NAME?</v>
      </c>
      <c r="B2987">
        <v>291</v>
      </c>
      <c r="C2987" t="s">
        <v>160</v>
      </c>
      <c r="D2987" s="1">
        <v>42984</v>
      </c>
      <c r="F2987">
        <v>6</v>
      </c>
      <c r="G2987">
        <v>496</v>
      </c>
      <c r="H2987" t="s">
        <v>190</v>
      </c>
      <c r="J2987" t="s">
        <v>14</v>
      </c>
      <c r="K2987">
        <v>59</v>
      </c>
      <c r="L2987" t="s">
        <v>15</v>
      </c>
    </row>
    <row r="2988" spans="1:12">
      <c r="A2988" t="e">
        <f ca="1">E00251616256121</f>
        <v>#NAME?</v>
      </c>
      <c r="B2988">
        <v>103</v>
      </c>
      <c r="C2988" t="s">
        <v>775</v>
      </c>
      <c r="D2988" s="1">
        <v>41422</v>
      </c>
      <c r="F2988">
        <v>3</v>
      </c>
      <c r="G2988">
        <v>70909</v>
      </c>
      <c r="H2988" t="s">
        <v>776</v>
      </c>
      <c r="J2988" t="s">
        <v>14</v>
      </c>
      <c r="K2988">
        <v>55</v>
      </c>
      <c r="L2988" t="s">
        <v>15</v>
      </c>
    </row>
    <row r="2989" spans="1:12">
      <c r="A2989" t="e">
        <f ca="1">E00251616256121</f>
        <v>#NAME?</v>
      </c>
      <c r="B2989">
        <v>103</v>
      </c>
      <c r="C2989" t="s">
        <v>775</v>
      </c>
      <c r="D2989" s="1">
        <v>41438</v>
      </c>
      <c r="F2989">
        <v>1</v>
      </c>
      <c r="G2989">
        <v>28989</v>
      </c>
      <c r="H2989" t="s">
        <v>777</v>
      </c>
      <c r="J2989" t="s">
        <v>14</v>
      </c>
      <c r="K2989">
        <v>55</v>
      </c>
      <c r="L2989" t="s">
        <v>15</v>
      </c>
    </row>
    <row r="2990" spans="1:12">
      <c r="A2990" t="e">
        <f ca="1">E00251518877721</f>
        <v>#NAME?</v>
      </c>
      <c r="B2990">
        <v>397</v>
      </c>
      <c r="C2990" t="s">
        <v>773</v>
      </c>
      <c r="D2990" s="1">
        <v>42436</v>
      </c>
      <c r="F2990">
        <v>3</v>
      </c>
      <c r="G2990">
        <v>71990</v>
      </c>
      <c r="H2990" t="s">
        <v>778</v>
      </c>
      <c r="J2990" t="s">
        <v>14</v>
      </c>
      <c r="K2990">
        <v>59</v>
      </c>
      <c r="L2990" t="s">
        <v>15</v>
      </c>
    </row>
    <row r="2991" spans="1:12">
      <c r="A2991" t="e">
        <f ca="1">E00251424800621</f>
        <v>#NAME?</v>
      </c>
      <c r="B2991">
        <v>108</v>
      </c>
      <c r="C2991" t="s">
        <v>481</v>
      </c>
      <c r="D2991" s="1">
        <v>41081</v>
      </c>
      <c r="F2991">
        <v>2</v>
      </c>
      <c r="G2991">
        <v>2729</v>
      </c>
      <c r="H2991" t="s">
        <v>115</v>
      </c>
      <c r="J2991" t="s">
        <v>14</v>
      </c>
      <c r="K2991">
        <v>46</v>
      </c>
      <c r="L2991" t="s">
        <v>15</v>
      </c>
    </row>
    <row r="2992" spans="1:12">
      <c r="A2992" t="e">
        <f ca="1">E00251512352121</f>
        <v>#NAME?</v>
      </c>
      <c r="B2992">
        <v>767</v>
      </c>
      <c r="C2992" t="s">
        <v>658</v>
      </c>
      <c r="D2992" s="1">
        <v>42753</v>
      </c>
      <c r="E2992">
        <v>3</v>
      </c>
      <c r="F2992">
        <v>3</v>
      </c>
      <c r="G2992">
        <v>2720</v>
      </c>
      <c r="H2992" t="s">
        <v>65</v>
      </c>
      <c r="J2992" t="s">
        <v>34</v>
      </c>
      <c r="K2992">
        <v>55</v>
      </c>
      <c r="L2992" t="s">
        <v>15</v>
      </c>
    </row>
    <row r="2993" spans="1:12">
      <c r="A2993" t="e">
        <f ca="1">E00251512352121</f>
        <v>#NAME?</v>
      </c>
      <c r="B2993">
        <v>767</v>
      </c>
      <c r="C2993" t="s">
        <v>658</v>
      </c>
      <c r="D2993" s="1">
        <v>42753</v>
      </c>
      <c r="E2993">
        <v>3</v>
      </c>
      <c r="F2993">
        <v>5</v>
      </c>
      <c r="G2993">
        <v>37214</v>
      </c>
      <c r="H2993" t="s">
        <v>779</v>
      </c>
      <c r="J2993" t="s">
        <v>34</v>
      </c>
      <c r="K2993">
        <v>55</v>
      </c>
      <c r="L2993" t="s">
        <v>15</v>
      </c>
    </row>
    <row r="2994" spans="1:12">
      <c r="A2994" t="e">
        <f ca="1">E00251516975021</f>
        <v>#NAME?</v>
      </c>
      <c r="B2994">
        <v>62</v>
      </c>
      <c r="C2994" t="s">
        <v>20</v>
      </c>
      <c r="D2994" s="1">
        <v>43041</v>
      </c>
      <c r="F2994">
        <v>1</v>
      </c>
      <c r="G2994">
        <v>7810</v>
      </c>
      <c r="H2994" t="s">
        <v>143</v>
      </c>
      <c r="J2994" t="s">
        <v>14</v>
      </c>
      <c r="K2994">
        <v>45</v>
      </c>
      <c r="L2994" t="s">
        <v>15</v>
      </c>
    </row>
    <row r="2995" spans="1:12">
      <c r="A2995" t="e">
        <f ca="1">E00251511140821</f>
        <v>#NAME?</v>
      </c>
      <c r="B2995">
        <v>6</v>
      </c>
      <c r="C2995" t="s">
        <v>780</v>
      </c>
      <c r="D2995" s="1">
        <v>41971</v>
      </c>
      <c r="F2995">
        <v>1</v>
      </c>
      <c r="G2995">
        <v>84500</v>
      </c>
      <c r="H2995" t="s">
        <v>511</v>
      </c>
      <c r="J2995" t="s">
        <v>14</v>
      </c>
      <c r="K2995">
        <v>46</v>
      </c>
      <c r="L2995" t="s">
        <v>15</v>
      </c>
    </row>
    <row r="2996" spans="1:12">
      <c r="A2996" t="e">
        <f ca="1">E00251616256121</f>
        <v>#NAME?</v>
      </c>
      <c r="B2996">
        <v>491</v>
      </c>
      <c r="C2996" t="s">
        <v>567</v>
      </c>
      <c r="D2996" s="1">
        <v>42272</v>
      </c>
      <c r="F2996">
        <v>1</v>
      </c>
      <c r="G2996">
        <v>4785</v>
      </c>
      <c r="H2996" t="s">
        <v>781</v>
      </c>
      <c r="J2996" t="s">
        <v>14</v>
      </c>
      <c r="K2996">
        <v>58</v>
      </c>
      <c r="L2996" t="s">
        <v>15</v>
      </c>
    </row>
    <row r="2997" spans="1:12">
      <c r="A2997" t="e">
        <f ca="1">E00251616256121</f>
        <v>#NAME?</v>
      </c>
      <c r="B2997">
        <v>491</v>
      </c>
      <c r="C2997" t="s">
        <v>567</v>
      </c>
      <c r="D2997" s="1">
        <v>43067</v>
      </c>
      <c r="F2997">
        <v>4</v>
      </c>
      <c r="G2997">
        <v>78093</v>
      </c>
      <c r="H2997" t="s">
        <v>769</v>
      </c>
      <c r="J2997" t="s">
        <v>14</v>
      </c>
      <c r="K2997">
        <v>60</v>
      </c>
      <c r="L2997" t="s">
        <v>22</v>
      </c>
    </row>
    <row r="2998" spans="1:12">
      <c r="A2998" t="e">
        <f ca="1">E00251424800621</f>
        <v>#NAME?</v>
      </c>
      <c r="B2998">
        <v>108</v>
      </c>
      <c r="C2998" t="s">
        <v>481</v>
      </c>
      <c r="D2998" s="1">
        <v>42215</v>
      </c>
      <c r="F2998">
        <v>3</v>
      </c>
      <c r="G2998">
        <v>49390</v>
      </c>
      <c r="H2998" t="s">
        <v>59</v>
      </c>
      <c r="J2998" t="s">
        <v>14</v>
      </c>
      <c r="K2998">
        <v>49</v>
      </c>
      <c r="L2998" t="s">
        <v>15</v>
      </c>
    </row>
    <row r="2999" spans="1:12">
      <c r="A2999" t="e">
        <f ca="1">E00251518877721</f>
        <v>#NAME?</v>
      </c>
      <c r="B2999">
        <v>397</v>
      </c>
      <c r="C2999" t="s">
        <v>773</v>
      </c>
      <c r="D2999" s="1">
        <v>43004</v>
      </c>
      <c r="F2999">
        <v>1</v>
      </c>
      <c r="G2999">
        <v>5253</v>
      </c>
      <c r="H2999" t="s">
        <v>380</v>
      </c>
      <c r="J2999" t="s">
        <v>14</v>
      </c>
      <c r="K2999">
        <v>60</v>
      </c>
      <c r="L2999" t="s">
        <v>15</v>
      </c>
    </row>
    <row r="3000" spans="1:12">
      <c r="A3000" t="e">
        <f ca="1">E00251429661021</f>
        <v>#NAME?</v>
      </c>
      <c r="B3000">
        <v>199</v>
      </c>
      <c r="C3000" t="s">
        <v>681</v>
      </c>
      <c r="D3000" s="1">
        <v>41050</v>
      </c>
      <c r="F3000">
        <v>1</v>
      </c>
      <c r="G3000">
        <v>7242</v>
      </c>
      <c r="H3000" t="s">
        <v>93</v>
      </c>
      <c r="J3000" t="s">
        <v>14</v>
      </c>
      <c r="K3000">
        <v>55</v>
      </c>
      <c r="L3000" t="s">
        <v>15</v>
      </c>
    </row>
    <row r="3001" spans="1:12">
      <c r="A3001" t="e">
        <f ca="1">E00251528603521</f>
        <v>#NAME?</v>
      </c>
      <c r="B3001">
        <v>293</v>
      </c>
      <c r="C3001" t="s">
        <v>25</v>
      </c>
      <c r="D3001" s="1">
        <v>42445</v>
      </c>
      <c r="F3001">
        <v>2</v>
      </c>
      <c r="G3001">
        <v>2720</v>
      </c>
      <c r="H3001" t="s">
        <v>65</v>
      </c>
      <c r="J3001" t="s">
        <v>14</v>
      </c>
      <c r="K3001">
        <v>49</v>
      </c>
      <c r="L3001" t="s">
        <v>15</v>
      </c>
    </row>
    <row r="3002" spans="1:12">
      <c r="A3002" t="e">
        <f ca="1">E00251518877721</f>
        <v>#NAME?</v>
      </c>
      <c r="B3002">
        <v>695</v>
      </c>
      <c r="C3002" t="s">
        <v>257</v>
      </c>
      <c r="D3002" s="1">
        <v>41410</v>
      </c>
      <c r="F3002">
        <v>1</v>
      </c>
      <c r="G3002">
        <v>37205</v>
      </c>
      <c r="H3002" t="s">
        <v>191</v>
      </c>
      <c r="J3002" t="s">
        <v>14</v>
      </c>
      <c r="K3002">
        <v>56</v>
      </c>
      <c r="L3002" t="s">
        <v>15</v>
      </c>
    </row>
    <row r="3003" spans="1:12">
      <c r="A3003" t="e">
        <f ca="1">E00251617547621</f>
        <v>#NAME?</v>
      </c>
      <c r="B3003">
        <v>490</v>
      </c>
      <c r="C3003" t="s">
        <v>158</v>
      </c>
      <c r="D3003" s="1">
        <v>42278</v>
      </c>
      <c r="F3003">
        <v>2</v>
      </c>
      <c r="G3003">
        <v>7389</v>
      </c>
      <c r="H3003" t="s">
        <v>782</v>
      </c>
      <c r="J3003" t="s">
        <v>14</v>
      </c>
      <c r="K3003">
        <v>64</v>
      </c>
      <c r="L3003" t="s">
        <v>15</v>
      </c>
    </row>
    <row r="3004" spans="1:12">
      <c r="A3004" t="e">
        <f ca="1">E00251428403021</f>
        <v>#NAME?</v>
      </c>
      <c r="B3004">
        <v>66</v>
      </c>
      <c r="C3004" t="s">
        <v>134</v>
      </c>
      <c r="D3004" s="1">
        <v>41590</v>
      </c>
      <c r="F3004">
        <v>1</v>
      </c>
      <c r="G3004">
        <v>4829</v>
      </c>
      <c r="H3004" t="s">
        <v>783</v>
      </c>
      <c r="J3004" t="s">
        <v>14</v>
      </c>
      <c r="K3004">
        <v>42</v>
      </c>
      <c r="L3004" t="s">
        <v>15</v>
      </c>
    </row>
    <row r="3005" spans="1:12">
      <c r="A3005" t="e">
        <f ca="1">E00251428403021</f>
        <v>#NAME?</v>
      </c>
      <c r="B3005">
        <v>66</v>
      </c>
      <c r="C3005" t="s">
        <v>134</v>
      </c>
      <c r="D3005" s="1">
        <v>42234</v>
      </c>
      <c r="F3005">
        <v>1</v>
      </c>
      <c r="G3005">
        <v>6961</v>
      </c>
      <c r="H3005" t="s">
        <v>561</v>
      </c>
      <c r="J3005" t="s">
        <v>14</v>
      </c>
      <c r="K3005">
        <v>44</v>
      </c>
      <c r="L3005" t="s">
        <v>15</v>
      </c>
    </row>
    <row r="3006" spans="1:12">
      <c r="A3006" t="e">
        <f ca="1">E00251518877721</f>
        <v>#NAME?</v>
      </c>
      <c r="B3006">
        <v>294</v>
      </c>
      <c r="C3006" t="s">
        <v>61</v>
      </c>
      <c r="D3006" s="1">
        <v>42054</v>
      </c>
      <c r="F3006">
        <v>1</v>
      </c>
      <c r="G3006">
        <v>46619</v>
      </c>
      <c r="H3006" t="s">
        <v>182</v>
      </c>
      <c r="J3006" t="s">
        <v>14</v>
      </c>
      <c r="K3006">
        <v>57</v>
      </c>
      <c r="L3006" t="s">
        <v>15</v>
      </c>
    </row>
    <row r="3007" spans="1:12">
      <c r="A3007" t="e">
        <f ca="1">E00251518877721</f>
        <v>#NAME?</v>
      </c>
      <c r="B3007">
        <v>297</v>
      </c>
      <c r="C3007" t="s">
        <v>411</v>
      </c>
      <c r="D3007" s="1">
        <v>41345</v>
      </c>
      <c r="F3007">
        <v>1</v>
      </c>
      <c r="G3007">
        <v>72632</v>
      </c>
      <c r="H3007" t="s">
        <v>107</v>
      </c>
      <c r="J3007" t="s">
        <v>14</v>
      </c>
      <c r="K3007">
        <v>56</v>
      </c>
      <c r="L3007" t="s">
        <v>15</v>
      </c>
    </row>
    <row r="3008" spans="1:12">
      <c r="A3008" t="e">
        <f ca="1">E00251616256121</f>
        <v>#NAME?</v>
      </c>
      <c r="B3008">
        <v>103</v>
      </c>
      <c r="C3008" t="s">
        <v>775</v>
      </c>
      <c r="D3008" s="1">
        <v>41397</v>
      </c>
      <c r="F3008">
        <v>2</v>
      </c>
      <c r="G3008">
        <v>49390</v>
      </c>
      <c r="H3008" t="s">
        <v>59</v>
      </c>
      <c r="J3008" t="s">
        <v>14</v>
      </c>
      <c r="K3008">
        <v>55</v>
      </c>
      <c r="L3008" t="s">
        <v>15</v>
      </c>
    </row>
    <row r="3009" spans="1:12">
      <c r="A3009" t="e">
        <f ca="1">E00251512352121</f>
        <v>#NAME?</v>
      </c>
      <c r="B3009">
        <v>3527</v>
      </c>
      <c r="C3009" t="s">
        <v>598</v>
      </c>
      <c r="D3009" s="1">
        <v>41372</v>
      </c>
      <c r="F3009">
        <v>2</v>
      </c>
      <c r="G3009">
        <v>2720</v>
      </c>
      <c r="H3009" t="s">
        <v>65</v>
      </c>
      <c r="J3009" t="s">
        <v>14</v>
      </c>
      <c r="K3009">
        <v>51</v>
      </c>
      <c r="L3009" t="s">
        <v>15</v>
      </c>
    </row>
    <row r="3010" spans="1:12">
      <c r="A3010" t="e">
        <f ca="1">E00251537604521</f>
        <v>#NAME?</v>
      </c>
      <c r="B3010">
        <v>459</v>
      </c>
      <c r="C3010" t="s">
        <v>187</v>
      </c>
      <c r="D3010" s="1">
        <v>42382</v>
      </c>
      <c r="F3010">
        <v>1</v>
      </c>
      <c r="G3010">
        <v>29622</v>
      </c>
      <c r="H3010" t="s">
        <v>453</v>
      </c>
      <c r="J3010" t="s">
        <v>14</v>
      </c>
      <c r="K3010">
        <v>52</v>
      </c>
      <c r="L3010" t="s">
        <v>15</v>
      </c>
    </row>
    <row r="3011" spans="1:12">
      <c r="A3011" t="e">
        <f ca="1">E00251528938321</f>
        <v>#NAME?</v>
      </c>
      <c r="B3011">
        <v>291</v>
      </c>
      <c r="C3011" t="s">
        <v>160</v>
      </c>
      <c r="D3011" s="1">
        <v>41340</v>
      </c>
      <c r="F3011">
        <v>2</v>
      </c>
      <c r="G3011">
        <v>4019</v>
      </c>
      <c r="H3011" t="s">
        <v>26</v>
      </c>
      <c r="J3011" t="s">
        <v>14</v>
      </c>
      <c r="K3011">
        <v>54</v>
      </c>
      <c r="L3011" t="s">
        <v>15</v>
      </c>
    </row>
    <row r="3012" spans="1:12">
      <c r="A3012" t="e">
        <f ca="1">E00251528938321</f>
        <v>#NAME?</v>
      </c>
      <c r="B3012">
        <v>291</v>
      </c>
      <c r="C3012" t="s">
        <v>160</v>
      </c>
      <c r="D3012" s="1">
        <v>41341</v>
      </c>
      <c r="F3012">
        <v>3</v>
      </c>
      <c r="G3012">
        <v>7231</v>
      </c>
      <c r="H3012" t="s">
        <v>128</v>
      </c>
      <c r="J3012" t="s">
        <v>14</v>
      </c>
      <c r="K3012">
        <v>54</v>
      </c>
      <c r="L3012" t="s">
        <v>15</v>
      </c>
    </row>
    <row r="3013" spans="1:12">
      <c r="A3013" t="e">
        <f ca="1">E00251528938321</f>
        <v>#NAME?</v>
      </c>
      <c r="B3013">
        <v>291</v>
      </c>
      <c r="C3013" t="s">
        <v>160</v>
      </c>
      <c r="D3013" s="1">
        <v>41825</v>
      </c>
      <c r="F3013">
        <v>1</v>
      </c>
      <c r="G3013">
        <v>7222</v>
      </c>
      <c r="H3013" t="s">
        <v>560</v>
      </c>
      <c r="J3013" t="s">
        <v>14</v>
      </c>
      <c r="K3013">
        <v>55</v>
      </c>
      <c r="L3013" t="s">
        <v>15</v>
      </c>
    </row>
    <row r="3014" spans="1:12">
      <c r="A3014" t="e">
        <f ca="1">E00251528938321</f>
        <v>#NAME?</v>
      </c>
      <c r="B3014">
        <v>291</v>
      </c>
      <c r="C3014" t="s">
        <v>160</v>
      </c>
      <c r="D3014" s="1">
        <v>41827</v>
      </c>
      <c r="F3014">
        <v>1</v>
      </c>
      <c r="G3014">
        <v>7222</v>
      </c>
      <c r="H3014" t="s">
        <v>560</v>
      </c>
      <c r="J3014" t="s">
        <v>14</v>
      </c>
      <c r="K3014">
        <v>55</v>
      </c>
      <c r="L3014" t="s">
        <v>15</v>
      </c>
    </row>
    <row r="3015" spans="1:12">
      <c r="A3015" t="e">
        <f ca="1">E00251528938321</f>
        <v>#NAME?</v>
      </c>
      <c r="B3015">
        <v>291</v>
      </c>
      <c r="C3015" t="s">
        <v>160</v>
      </c>
      <c r="D3015" s="1">
        <v>42128</v>
      </c>
      <c r="F3015">
        <v>3</v>
      </c>
      <c r="G3015">
        <v>5859</v>
      </c>
      <c r="H3015" t="s">
        <v>607</v>
      </c>
      <c r="J3015" t="s">
        <v>14</v>
      </c>
      <c r="K3015">
        <v>56</v>
      </c>
      <c r="L3015" t="s">
        <v>15</v>
      </c>
    </row>
    <row r="3016" spans="1:12">
      <c r="A3016" t="e">
        <f ca="1">E00251429251821</f>
        <v>#NAME?</v>
      </c>
      <c r="B3016">
        <v>294</v>
      </c>
      <c r="C3016" t="s">
        <v>61</v>
      </c>
      <c r="D3016" s="1">
        <v>41965</v>
      </c>
      <c r="F3016">
        <v>1</v>
      </c>
      <c r="G3016">
        <v>4659</v>
      </c>
      <c r="H3016" t="s">
        <v>47</v>
      </c>
      <c r="J3016" t="s">
        <v>14</v>
      </c>
      <c r="K3016">
        <v>54</v>
      </c>
      <c r="L3016" t="s">
        <v>15</v>
      </c>
    </row>
    <row r="3017" spans="1:12">
      <c r="A3017" t="e">
        <f ca="1">E00251429251821</f>
        <v>#NAME?</v>
      </c>
      <c r="B3017">
        <v>294</v>
      </c>
      <c r="C3017" t="s">
        <v>61</v>
      </c>
      <c r="D3017" s="1">
        <v>42077</v>
      </c>
      <c r="F3017">
        <v>2</v>
      </c>
      <c r="G3017">
        <v>7262</v>
      </c>
      <c r="H3017" t="s">
        <v>198</v>
      </c>
      <c r="J3017" t="s">
        <v>14</v>
      </c>
      <c r="K3017">
        <v>54</v>
      </c>
      <c r="L3017" t="s">
        <v>15</v>
      </c>
    </row>
    <row r="3018" spans="1:12">
      <c r="A3018" t="e">
        <f ca="1">E00251429251821</f>
        <v>#NAME?</v>
      </c>
      <c r="B3018">
        <v>297</v>
      </c>
      <c r="C3018" t="s">
        <v>411</v>
      </c>
      <c r="D3018" s="1">
        <v>43043</v>
      </c>
      <c r="F3018">
        <v>1</v>
      </c>
      <c r="G3018">
        <v>7175</v>
      </c>
      <c r="H3018" t="s">
        <v>689</v>
      </c>
      <c r="J3018" t="s">
        <v>14</v>
      </c>
      <c r="K3018">
        <v>57</v>
      </c>
      <c r="L3018" t="s">
        <v>15</v>
      </c>
    </row>
    <row r="3019" spans="1:12">
      <c r="A3019" t="e">
        <f ca="1">E00251616256121</f>
        <v>#NAME?</v>
      </c>
      <c r="B3019">
        <v>491</v>
      </c>
      <c r="C3019" t="s">
        <v>567</v>
      </c>
      <c r="D3019" s="1">
        <v>41939</v>
      </c>
      <c r="F3019">
        <v>1</v>
      </c>
      <c r="G3019">
        <v>38200</v>
      </c>
      <c r="H3019" t="s">
        <v>747</v>
      </c>
      <c r="J3019" t="s">
        <v>14</v>
      </c>
      <c r="K3019">
        <v>57</v>
      </c>
      <c r="L3019" t="s">
        <v>15</v>
      </c>
    </row>
    <row r="3020" spans="1:12">
      <c r="A3020" t="e">
        <f ca="1">E00251616256121</f>
        <v>#NAME?</v>
      </c>
      <c r="B3020">
        <v>491</v>
      </c>
      <c r="C3020" t="s">
        <v>567</v>
      </c>
      <c r="D3020" s="1">
        <v>42272</v>
      </c>
      <c r="F3020">
        <v>2</v>
      </c>
      <c r="G3020">
        <v>2750</v>
      </c>
      <c r="H3020" t="s">
        <v>114</v>
      </c>
      <c r="J3020" t="s">
        <v>14</v>
      </c>
      <c r="K3020">
        <v>58</v>
      </c>
      <c r="L3020" t="s">
        <v>15</v>
      </c>
    </row>
    <row r="3021" spans="1:12">
      <c r="A3021" t="e">
        <f ca="1">E00251616256121</f>
        <v>#NAME?</v>
      </c>
      <c r="B3021">
        <v>491</v>
      </c>
      <c r="C3021" t="s">
        <v>567</v>
      </c>
      <c r="D3021" s="1">
        <v>42443</v>
      </c>
      <c r="F3021">
        <v>2</v>
      </c>
      <c r="G3021">
        <v>30000</v>
      </c>
      <c r="H3021" t="s">
        <v>144</v>
      </c>
      <c r="J3021" t="s">
        <v>14</v>
      </c>
      <c r="K3021">
        <v>58</v>
      </c>
      <c r="L3021" t="s">
        <v>15</v>
      </c>
    </row>
    <row r="3022" spans="1:12">
      <c r="A3022" t="e">
        <f ca="1">E00251512525621</f>
        <v>#NAME?</v>
      </c>
      <c r="B3022">
        <v>48</v>
      </c>
      <c r="C3022" t="s">
        <v>249</v>
      </c>
      <c r="D3022" s="1">
        <v>41033</v>
      </c>
      <c r="F3022">
        <v>2</v>
      </c>
      <c r="G3022">
        <v>7906</v>
      </c>
      <c r="H3022" t="s">
        <v>173</v>
      </c>
      <c r="J3022" t="s">
        <v>14</v>
      </c>
      <c r="K3022">
        <v>62</v>
      </c>
      <c r="L3022" t="s">
        <v>22</v>
      </c>
    </row>
    <row r="3023" spans="1:12">
      <c r="A3023" t="e">
        <f ca="1">E00251512525621</f>
        <v>#NAME?</v>
      </c>
      <c r="B3023">
        <v>48</v>
      </c>
      <c r="C3023" t="s">
        <v>249</v>
      </c>
      <c r="D3023" s="1">
        <v>41207</v>
      </c>
      <c r="F3023">
        <v>1</v>
      </c>
      <c r="G3023">
        <v>4019</v>
      </c>
      <c r="H3023" t="s">
        <v>26</v>
      </c>
      <c r="J3023" t="s">
        <v>14</v>
      </c>
      <c r="K3023">
        <v>63</v>
      </c>
      <c r="L3023" t="s">
        <v>15</v>
      </c>
    </row>
    <row r="3024" spans="1:12">
      <c r="A3024" t="e">
        <f ca="1">E00251528938321</f>
        <v>#NAME?</v>
      </c>
      <c r="B3024">
        <v>291</v>
      </c>
      <c r="C3024" t="s">
        <v>160</v>
      </c>
      <c r="D3024" s="1">
        <v>42340</v>
      </c>
      <c r="F3024">
        <v>3</v>
      </c>
      <c r="G3024">
        <v>5859</v>
      </c>
      <c r="H3024" t="s">
        <v>607</v>
      </c>
      <c r="J3024" t="s">
        <v>14</v>
      </c>
      <c r="K3024">
        <v>57</v>
      </c>
      <c r="L3024" t="s">
        <v>15</v>
      </c>
    </row>
    <row r="3025" spans="1:12">
      <c r="A3025" t="e">
        <f ca="1">E00251528938321</f>
        <v>#NAME?</v>
      </c>
      <c r="B3025">
        <v>291</v>
      </c>
      <c r="C3025" t="s">
        <v>160</v>
      </c>
      <c r="D3025" s="1">
        <v>41311</v>
      </c>
      <c r="F3025">
        <v>2</v>
      </c>
      <c r="G3025">
        <v>4019</v>
      </c>
      <c r="H3025" t="s">
        <v>26</v>
      </c>
      <c r="J3025" t="s">
        <v>14</v>
      </c>
      <c r="K3025">
        <v>54</v>
      </c>
      <c r="L3025" t="s">
        <v>15</v>
      </c>
    </row>
    <row r="3026" spans="1:12">
      <c r="A3026" t="e">
        <f ca="1">E00251528938321</f>
        <v>#NAME?</v>
      </c>
      <c r="B3026">
        <v>291</v>
      </c>
      <c r="C3026" t="s">
        <v>160</v>
      </c>
      <c r="D3026" s="1">
        <v>41332</v>
      </c>
      <c r="F3026">
        <v>1</v>
      </c>
      <c r="G3026">
        <v>4019</v>
      </c>
      <c r="H3026" t="s">
        <v>26</v>
      </c>
      <c r="J3026" t="s">
        <v>14</v>
      </c>
      <c r="K3026">
        <v>54</v>
      </c>
      <c r="L3026" t="s">
        <v>15</v>
      </c>
    </row>
    <row r="3027" spans="1:12">
      <c r="A3027" t="e">
        <f ca="1">E00251518877721</f>
        <v>#NAME?</v>
      </c>
      <c r="B3027">
        <v>397</v>
      </c>
      <c r="C3027" t="s">
        <v>773</v>
      </c>
      <c r="D3027" s="1">
        <v>42906</v>
      </c>
      <c r="F3027">
        <v>2</v>
      </c>
      <c r="G3027">
        <v>2273</v>
      </c>
      <c r="H3027" t="s">
        <v>784</v>
      </c>
      <c r="J3027" t="s">
        <v>14</v>
      </c>
      <c r="K3027">
        <v>60</v>
      </c>
      <c r="L3027" t="s">
        <v>15</v>
      </c>
    </row>
    <row r="3028" spans="1:12">
      <c r="A3028" t="e">
        <f ca="1">E00251518877721</f>
        <v>#NAME?</v>
      </c>
      <c r="B3028">
        <v>695</v>
      </c>
      <c r="C3028" t="s">
        <v>257</v>
      </c>
      <c r="D3028" s="1">
        <v>41410</v>
      </c>
      <c r="F3028">
        <v>2</v>
      </c>
      <c r="G3028">
        <v>7962</v>
      </c>
      <c r="H3028" t="s">
        <v>111</v>
      </c>
      <c r="J3028" t="s">
        <v>14</v>
      </c>
      <c r="K3028">
        <v>56</v>
      </c>
      <c r="L3028" t="s">
        <v>22</v>
      </c>
    </row>
    <row r="3029" spans="1:12">
      <c r="A3029" t="e">
        <f ca="1">E00251518877721</f>
        <v>#NAME?</v>
      </c>
      <c r="B3029">
        <v>397</v>
      </c>
      <c r="C3029" t="s">
        <v>773</v>
      </c>
      <c r="D3029" s="1">
        <v>43006</v>
      </c>
      <c r="F3029">
        <v>1</v>
      </c>
      <c r="G3029">
        <v>5253</v>
      </c>
      <c r="H3029" t="s">
        <v>380</v>
      </c>
      <c r="J3029" t="s">
        <v>14</v>
      </c>
      <c r="K3029">
        <v>60</v>
      </c>
      <c r="L3029" t="s">
        <v>15</v>
      </c>
    </row>
    <row r="3030" spans="1:12">
      <c r="A3030" t="e">
        <f ca="1">E00251428403021</f>
        <v>#NAME?</v>
      </c>
      <c r="B3030">
        <v>66</v>
      </c>
      <c r="C3030" t="s">
        <v>134</v>
      </c>
      <c r="D3030" s="1">
        <v>41716</v>
      </c>
      <c r="F3030">
        <v>1</v>
      </c>
      <c r="G3030">
        <v>6961</v>
      </c>
      <c r="H3030" t="s">
        <v>561</v>
      </c>
      <c r="J3030" t="s">
        <v>14</v>
      </c>
      <c r="K3030">
        <v>42</v>
      </c>
      <c r="L3030" t="s">
        <v>15</v>
      </c>
    </row>
    <row r="3031" spans="1:12">
      <c r="A3031" t="e">
        <f ca="1">E00251427592521</f>
        <v>#NAME?</v>
      </c>
      <c r="B3031">
        <v>11</v>
      </c>
      <c r="C3031" t="s">
        <v>245</v>
      </c>
      <c r="D3031" s="1">
        <v>41806</v>
      </c>
      <c r="F3031">
        <v>1</v>
      </c>
      <c r="G3031">
        <v>70581</v>
      </c>
      <c r="H3031" t="s">
        <v>310</v>
      </c>
      <c r="J3031" t="s">
        <v>14</v>
      </c>
      <c r="K3031">
        <v>47</v>
      </c>
      <c r="L3031" t="s">
        <v>15</v>
      </c>
    </row>
    <row r="3032" spans="1:12">
      <c r="A3032" t="e">
        <f ca="1">E00251528938321</f>
        <v>#NAME?</v>
      </c>
      <c r="B3032">
        <v>291</v>
      </c>
      <c r="C3032" t="s">
        <v>160</v>
      </c>
      <c r="D3032" s="1">
        <v>42517</v>
      </c>
      <c r="F3032">
        <v>1</v>
      </c>
      <c r="G3032">
        <v>7262</v>
      </c>
      <c r="H3032" t="s">
        <v>198</v>
      </c>
      <c r="J3032" t="s">
        <v>14</v>
      </c>
      <c r="K3032">
        <v>57</v>
      </c>
      <c r="L3032" t="s">
        <v>15</v>
      </c>
    </row>
    <row r="3033" spans="1:12">
      <c r="A3033" t="e">
        <f ca="1">E00251528938321</f>
        <v>#NAME?</v>
      </c>
      <c r="B3033">
        <v>291</v>
      </c>
      <c r="C3033" t="s">
        <v>160</v>
      </c>
      <c r="D3033" s="1">
        <v>42784</v>
      </c>
      <c r="F3033">
        <v>3</v>
      </c>
      <c r="G3033">
        <v>7906</v>
      </c>
      <c r="H3033" t="s">
        <v>173</v>
      </c>
      <c r="J3033" t="s">
        <v>14</v>
      </c>
      <c r="K3033">
        <v>58</v>
      </c>
      <c r="L3033" t="s">
        <v>22</v>
      </c>
    </row>
    <row r="3034" spans="1:12">
      <c r="A3034" t="e">
        <f ca="1">E00251528938321</f>
        <v>#NAME?</v>
      </c>
      <c r="B3034">
        <v>291</v>
      </c>
      <c r="C3034" t="s">
        <v>160</v>
      </c>
      <c r="D3034" s="1">
        <v>42849</v>
      </c>
      <c r="F3034">
        <v>5</v>
      </c>
      <c r="G3034">
        <v>2859</v>
      </c>
      <c r="H3034" t="s">
        <v>362</v>
      </c>
      <c r="J3034" t="s">
        <v>14</v>
      </c>
      <c r="K3034">
        <v>58</v>
      </c>
      <c r="L3034" t="s">
        <v>15</v>
      </c>
    </row>
    <row r="3035" spans="1:12">
      <c r="A3035" t="e">
        <f ca="1">E00251528938321</f>
        <v>#NAME?</v>
      </c>
      <c r="B3035">
        <v>291</v>
      </c>
      <c r="C3035" t="s">
        <v>160</v>
      </c>
      <c r="D3035" s="1">
        <v>42982</v>
      </c>
      <c r="F3035">
        <v>4</v>
      </c>
      <c r="G3035">
        <v>4019</v>
      </c>
      <c r="H3035" t="s">
        <v>26</v>
      </c>
      <c r="J3035" t="s">
        <v>14</v>
      </c>
      <c r="K3035">
        <v>59</v>
      </c>
      <c r="L3035" t="s">
        <v>15</v>
      </c>
    </row>
    <row r="3036" spans="1:12">
      <c r="A3036" t="e">
        <f ca="1">E00251512352121</f>
        <v>#NAME?</v>
      </c>
      <c r="B3036">
        <v>767</v>
      </c>
      <c r="C3036" t="s">
        <v>658</v>
      </c>
      <c r="D3036" s="1">
        <v>42753</v>
      </c>
      <c r="E3036">
        <v>3</v>
      </c>
      <c r="F3036">
        <v>1</v>
      </c>
      <c r="G3036">
        <v>41011</v>
      </c>
      <c r="H3036" t="s">
        <v>785</v>
      </c>
      <c r="J3036" t="s">
        <v>34</v>
      </c>
      <c r="K3036">
        <v>55</v>
      </c>
      <c r="L3036" t="s">
        <v>15</v>
      </c>
    </row>
    <row r="3037" spans="1:12">
      <c r="A3037" t="e">
        <f ca="1">E00251439925821</f>
        <v>#NAME?</v>
      </c>
      <c r="B3037">
        <v>163</v>
      </c>
      <c r="C3037" t="s">
        <v>219</v>
      </c>
      <c r="D3037" s="1">
        <v>43013</v>
      </c>
      <c r="F3037">
        <v>1</v>
      </c>
      <c r="G3037">
        <v>3540</v>
      </c>
      <c r="H3037" t="s">
        <v>436</v>
      </c>
      <c r="J3037" t="s">
        <v>14</v>
      </c>
      <c r="K3037">
        <v>45</v>
      </c>
      <c r="L3037" t="s">
        <v>15</v>
      </c>
    </row>
    <row r="3038" spans="1:12">
      <c r="A3038" t="e">
        <f ca="1">E00251429309821</f>
        <v>#NAME?</v>
      </c>
      <c r="B3038">
        <v>291</v>
      </c>
      <c r="C3038" t="s">
        <v>160</v>
      </c>
      <c r="D3038" s="1">
        <v>41009</v>
      </c>
      <c r="F3038">
        <v>3</v>
      </c>
      <c r="G3038">
        <v>4019</v>
      </c>
      <c r="H3038" t="s">
        <v>26</v>
      </c>
      <c r="J3038" t="s">
        <v>14</v>
      </c>
      <c r="K3038">
        <v>63</v>
      </c>
      <c r="L3038" t="s">
        <v>15</v>
      </c>
    </row>
    <row r="3039" spans="1:12">
      <c r="A3039" t="e">
        <f ca="1">E00251429309821</f>
        <v>#NAME?</v>
      </c>
      <c r="B3039">
        <v>291</v>
      </c>
      <c r="C3039" t="s">
        <v>160</v>
      </c>
      <c r="D3039" s="1">
        <v>41477</v>
      </c>
      <c r="F3039">
        <v>2</v>
      </c>
      <c r="G3039">
        <v>4019</v>
      </c>
      <c r="H3039" t="s">
        <v>26</v>
      </c>
      <c r="J3039" t="s">
        <v>14</v>
      </c>
      <c r="K3039">
        <v>64</v>
      </c>
      <c r="L3039" t="s">
        <v>15</v>
      </c>
    </row>
    <row r="3040" spans="1:12">
      <c r="A3040" t="e">
        <f ca="1">E00251429309821</f>
        <v>#NAME?</v>
      </c>
      <c r="B3040">
        <v>291</v>
      </c>
      <c r="C3040" t="s">
        <v>160</v>
      </c>
      <c r="D3040" s="1">
        <v>42115</v>
      </c>
      <c r="F3040">
        <v>1</v>
      </c>
      <c r="G3040">
        <v>25000</v>
      </c>
      <c r="H3040" t="s">
        <v>178</v>
      </c>
      <c r="J3040" t="s">
        <v>14</v>
      </c>
      <c r="K3040">
        <v>66</v>
      </c>
      <c r="L3040" t="s">
        <v>15</v>
      </c>
    </row>
    <row r="3041" spans="1:12">
      <c r="A3041" t="e">
        <f ca="1">E00251715551121</f>
        <v>#NAME?</v>
      </c>
      <c r="B3041">
        <v>62</v>
      </c>
      <c r="C3041" t="s">
        <v>20</v>
      </c>
      <c r="D3041" s="1">
        <v>41388</v>
      </c>
      <c r="F3041">
        <v>1</v>
      </c>
      <c r="G3041">
        <v>7810</v>
      </c>
      <c r="H3041" t="s">
        <v>143</v>
      </c>
      <c r="J3041" t="s">
        <v>14</v>
      </c>
      <c r="K3041">
        <v>43</v>
      </c>
      <c r="L3041" t="s">
        <v>15</v>
      </c>
    </row>
    <row r="3042" spans="1:12">
      <c r="A3042" t="e">
        <f ca="1">E00251512340221</f>
        <v>#NAME?</v>
      </c>
      <c r="B3042">
        <v>52</v>
      </c>
      <c r="C3042" t="s">
        <v>384</v>
      </c>
      <c r="D3042" s="1">
        <v>42508</v>
      </c>
      <c r="F3042">
        <v>1</v>
      </c>
      <c r="G3042">
        <v>2383</v>
      </c>
      <c r="H3042" t="s">
        <v>786</v>
      </c>
      <c r="J3042" t="s">
        <v>14</v>
      </c>
      <c r="K3042">
        <v>43</v>
      </c>
      <c r="L3042" t="s">
        <v>15</v>
      </c>
    </row>
    <row r="3043" spans="1:12">
      <c r="A3043" t="e">
        <f ca="1">E00251429206321</f>
        <v>#NAME?</v>
      </c>
      <c r="B3043">
        <v>307</v>
      </c>
      <c r="C3043" t="s">
        <v>210</v>
      </c>
      <c r="D3043" s="1">
        <v>42493</v>
      </c>
      <c r="F3043">
        <v>5</v>
      </c>
      <c r="G3043">
        <v>4779</v>
      </c>
      <c r="H3043" t="s">
        <v>231</v>
      </c>
      <c r="J3043" t="s">
        <v>14</v>
      </c>
      <c r="K3043">
        <v>58</v>
      </c>
      <c r="L3043" t="s">
        <v>15</v>
      </c>
    </row>
    <row r="3044" spans="1:12">
      <c r="A3044" t="e">
        <f ca="1">E00251617547621</f>
        <v>#NAME?</v>
      </c>
      <c r="B3044">
        <v>490</v>
      </c>
      <c r="C3044" t="s">
        <v>158</v>
      </c>
      <c r="D3044" s="1">
        <v>42205</v>
      </c>
      <c r="F3044">
        <v>1</v>
      </c>
      <c r="G3044">
        <v>7245</v>
      </c>
      <c r="H3044" t="s">
        <v>116</v>
      </c>
      <c r="J3044" t="s">
        <v>14</v>
      </c>
      <c r="K3044">
        <v>64</v>
      </c>
      <c r="L3044" t="s">
        <v>15</v>
      </c>
    </row>
    <row r="3045" spans="1:12">
      <c r="A3045" t="e">
        <f ca="1">E00251512525621</f>
        <v>#NAME?</v>
      </c>
      <c r="B3045">
        <v>48</v>
      </c>
      <c r="C3045" t="s">
        <v>249</v>
      </c>
      <c r="D3045" s="1">
        <v>42307</v>
      </c>
      <c r="F3045">
        <v>1</v>
      </c>
      <c r="G3045">
        <v>4359</v>
      </c>
      <c r="H3045" t="s">
        <v>787</v>
      </c>
      <c r="J3045" t="s">
        <v>14</v>
      </c>
      <c r="K3045">
        <v>66</v>
      </c>
      <c r="L3045" t="s">
        <v>15</v>
      </c>
    </row>
    <row r="3046" spans="1:12">
      <c r="A3046" t="e">
        <f ca="1">E00251510764721</f>
        <v>#NAME?</v>
      </c>
      <c r="B3046">
        <v>122</v>
      </c>
      <c r="C3046" t="s">
        <v>522</v>
      </c>
      <c r="D3046" s="1">
        <v>41934</v>
      </c>
      <c r="F3046">
        <v>1</v>
      </c>
      <c r="G3046">
        <v>30001</v>
      </c>
      <c r="H3046" t="s">
        <v>271</v>
      </c>
      <c r="J3046" t="s">
        <v>14</v>
      </c>
      <c r="K3046">
        <v>47</v>
      </c>
      <c r="L3046" t="s">
        <v>15</v>
      </c>
    </row>
    <row r="3047" spans="1:12">
      <c r="A3047" t="e">
        <f ca="1">E00251616256121</f>
        <v>#NAME?</v>
      </c>
      <c r="B3047">
        <v>772</v>
      </c>
      <c r="C3047" t="s">
        <v>170</v>
      </c>
      <c r="D3047" s="1">
        <v>43046</v>
      </c>
      <c r="F3047">
        <v>1</v>
      </c>
      <c r="G3047">
        <v>38200</v>
      </c>
      <c r="H3047" t="s">
        <v>747</v>
      </c>
      <c r="I3047" t="s">
        <v>56</v>
      </c>
      <c r="J3047" t="s">
        <v>57</v>
      </c>
      <c r="K3047">
        <v>60</v>
      </c>
      <c r="L3047" t="s">
        <v>15</v>
      </c>
    </row>
    <row r="3048" spans="1:12">
      <c r="A3048" t="e">
        <f ca="1">E00251715551121</f>
        <v>#NAME?</v>
      </c>
      <c r="B3048">
        <v>62</v>
      </c>
      <c r="C3048" t="s">
        <v>20</v>
      </c>
      <c r="D3048" s="1">
        <v>41659</v>
      </c>
      <c r="F3048">
        <v>1</v>
      </c>
      <c r="G3048">
        <v>5282</v>
      </c>
      <c r="H3048" t="s">
        <v>307</v>
      </c>
      <c r="J3048" t="s">
        <v>14</v>
      </c>
      <c r="K3048">
        <v>44</v>
      </c>
      <c r="L3048" t="s">
        <v>15</v>
      </c>
    </row>
    <row r="3049" spans="1:12">
      <c r="A3049" t="e">
        <f ca="1">E00251439925821</f>
        <v>#NAME?</v>
      </c>
      <c r="B3049">
        <v>163</v>
      </c>
      <c r="C3049" t="s">
        <v>219</v>
      </c>
      <c r="D3049" s="1">
        <v>43041</v>
      </c>
      <c r="F3049">
        <v>1</v>
      </c>
      <c r="G3049">
        <v>3540</v>
      </c>
      <c r="H3049" t="s">
        <v>436</v>
      </c>
      <c r="J3049" t="s">
        <v>14</v>
      </c>
      <c r="K3049">
        <v>45</v>
      </c>
      <c r="L3049" t="s">
        <v>15</v>
      </c>
    </row>
    <row r="3050" spans="1:12">
      <c r="A3050" t="e">
        <f ca="1">E00251616256121</f>
        <v>#NAME?</v>
      </c>
      <c r="B3050">
        <v>103</v>
      </c>
      <c r="C3050" t="s">
        <v>775</v>
      </c>
      <c r="D3050" s="1">
        <v>41017</v>
      </c>
      <c r="F3050">
        <v>3</v>
      </c>
      <c r="G3050">
        <v>49390</v>
      </c>
      <c r="H3050" t="s">
        <v>59</v>
      </c>
      <c r="J3050" t="s">
        <v>14</v>
      </c>
      <c r="K3050">
        <v>54</v>
      </c>
      <c r="L3050" t="s">
        <v>15</v>
      </c>
    </row>
    <row r="3051" spans="1:12">
      <c r="A3051" t="e">
        <f ca="1">E00251510764721</f>
        <v>#NAME?</v>
      </c>
      <c r="B3051">
        <v>122</v>
      </c>
      <c r="C3051" t="s">
        <v>522</v>
      </c>
      <c r="D3051" s="1">
        <v>41786</v>
      </c>
      <c r="F3051">
        <v>2</v>
      </c>
      <c r="G3051">
        <v>71940</v>
      </c>
      <c r="H3051" t="s">
        <v>135</v>
      </c>
      <c r="J3051" t="s">
        <v>14</v>
      </c>
      <c r="K3051">
        <v>46</v>
      </c>
      <c r="L3051" t="s">
        <v>15</v>
      </c>
    </row>
    <row r="3052" spans="1:12">
      <c r="A3052" t="e">
        <f ca="1">E00251429206321</f>
        <v>#NAME?</v>
      </c>
      <c r="B3052">
        <v>307</v>
      </c>
      <c r="C3052" t="s">
        <v>210</v>
      </c>
      <c r="D3052" s="1">
        <v>42402</v>
      </c>
      <c r="F3052">
        <v>1</v>
      </c>
      <c r="G3052">
        <v>4779</v>
      </c>
      <c r="H3052" t="s">
        <v>231</v>
      </c>
      <c r="J3052" t="s">
        <v>14</v>
      </c>
      <c r="K3052">
        <v>58</v>
      </c>
      <c r="L3052" t="s">
        <v>15</v>
      </c>
    </row>
    <row r="3053" spans="1:12">
      <c r="A3053" t="e">
        <f ca="1">E00251429206321</f>
        <v>#NAME?</v>
      </c>
      <c r="B3053">
        <v>307</v>
      </c>
      <c r="C3053" t="s">
        <v>210</v>
      </c>
      <c r="D3053" s="1">
        <v>43070</v>
      </c>
      <c r="F3053">
        <v>1</v>
      </c>
      <c r="G3053">
        <v>72190</v>
      </c>
      <c r="H3053" t="s">
        <v>341</v>
      </c>
      <c r="J3053" t="s">
        <v>14</v>
      </c>
      <c r="K3053">
        <v>59</v>
      </c>
      <c r="L3053" t="s">
        <v>15</v>
      </c>
    </row>
    <row r="3054" spans="1:12">
      <c r="A3054" t="e">
        <f ca="1">E00251529478021</f>
        <v>#NAME?</v>
      </c>
      <c r="B3054">
        <v>151</v>
      </c>
      <c r="C3054" t="s">
        <v>381</v>
      </c>
      <c r="D3054" s="1">
        <v>41683</v>
      </c>
      <c r="F3054">
        <v>2</v>
      </c>
      <c r="G3054">
        <v>79029</v>
      </c>
      <c r="H3054" t="s">
        <v>21</v>
      </c>
      <c r="J3054" t="s">
        <v>14</v>
      </c>
      <c r="K3054">
        <v>58</v>
      </c>
      <c r="L3054" t="s">
        <v>22</v>
      </c>
    </row>
    <row r="3055" spans="1:12">
      <c r="A3055" t="e">
        <f ca="1">E00251429251821</f>
        <v>#NAME?</v>
      </c>
      <c r="B3055">
        <v>294</v>
      </c>
      <c r="C3055" t="s">
        <v>61</v>
      </c>
      <c r="D3055" s="1">
        <v>41204</v>
      </c>
      <c r="F3055">
        <v>1</v>
      </c>
      <c r="G3055">
        <v>4659</v>
      </c>
      <c r="H3055" t="s">
        <v>47</v>
      </c>
      <c r="J3055" t="s">
        <v>14</v>
      </c>
      <c r="K3055">
        <v>52</v>
      </c>
      <c r="L3055" t="s">
        <v>15</v>
      </c>
    </row>
    <row r="3056" spans="1:12">
      <c r="A3056" t="e">
        <f ca="1">E00251528938321</f>
        <v>#NAME?</v>
      </c>
      <c r="B3056">
        <v>291</v>
      </c>
      <c r="C3056" t="s">
        <v>160</v>
      </c>
      <c r="D3056" s="1">
        <v>42254</v>
      </c>
      <c r="F3056">
        <v>5</v>
      </c>
      <c r="G3056">
        <v>2859</v>
      </c>
      <c r="H3056" t="s">
        <v>362</v>
      </c>
      <c r="J3056" t="s">
        <v>14</v>
      </c>
      <c r="K3056">
        <v>57</v>
      </c>
      <c r="L3056" t="s">
        <v>15</v>
      </c>
    </row>
    <row r="3057" spans="1:12">
      <c r="A3057" t="e">
        <f ca="1">E00251429251821</f>
        <v>#NAME?</v>
      </c>
      <c r="B3057">
        <v>294</v>
      </c>
      <c r="C3057" t="s">
        <v>61</v>
      </c>
      <c r="D3057" s="1">
        <v>41975</v>
      </c>
      <c r="F3057">
        <v>1</v>
      </c>
      <c r="G3057">
        <v>4659</v>
      </c>
      <c r="H3057" t="s">
        <v>47</v>
      </c>
      <c r="J3057" t="s">
        <v>14</v>
      </c>
      <c r="K3057">
        <v>54</v>
      </c>
      <c r="L3057" t="s">
        <v>15</v>
      </c>
    </row>
    <row r="3058" spans="1:12">
      <c r="A3058" t="e">
        <f ca="1">E00251532069021</f>
        <v>#NAME?</v>
      </c>
      <c r="B3058">
        <v>489</v>
      </c>
      <c r="C3058" t="s">
        <v>100</v>
      </c>
      <c r="D3058" s="1">
        <v>41556</v>
      </c>
      <c r="F3058">
        <v>2</v>
      </c>
      <c r="G3058">
        <v>7820</v>
      </c>
      <c r="H3058" t="s">
        <v>233</v>
      </c>
      <c r="J3058" t="s">
        <v>14</v>
      </c>
      <c r="K3058">
        <v>43</v>
      </c>
      <c r="L3058" t="s">
        <v>22</v>
      </c>
    </row>
    <row r="3059" spans="1:12">
      <c r="A3059" t="e">
        <f ca="1">E00251532069021</f>
        <v>#NAME?</v>
      </c>
      <c r="B3059">
        <v>489</v>
      </c>
      <c r="C3059" t="s">
        <v>100</v>
      </c>
      <c r="D3059" s="1">
        <v>42011</v>
      </c>
      <c r="F3059">
        <v>3</v>
      </c>
      <c r="G3059">
        <v>7820</v>
      </c>
      <c r="H3059" t="s">
        <v>233</v>
      </c>
      <c r="J3059" t="s">
        <v>14</v>
      </c>
      <c r="K3059">
        <v>45</v>
      </c>
      <c r="L3059" t="s">
        <v>22</v>
      </c>
    </row>
    <row r="3060" spans="1:12">
      <c r="A3060" t="e">
        <f ca="1">E00251429309821</f>
        <v>#NAME?</v>
      </c>
      <c r="B3060">
        <v>291</v>
      </c>
      <c r="C3060" t="s">
        <v>160</v>
      </c>
      <c r="D3060" s="1">
        <v>43019</v>
      </c>
      <c r="F3060">
        <v>1</v>
      </c>
      <c r="G3060">
        <v>68600</v>
      </c>
      <c r="H3060" t="s">
        <v>788</v>
      </c>
      <c r="J3060" t="s">
        <v>14</v>
      </c>
      <c r="K3060">
        <v>68</v>
      </c>
      <c r="L3060" t="s">
        <v>15</v>
      </c>
    </row>
    <row r="3061" spans="1:12">
      <c r="A3061" t="e">
        <f ca="1">E00251713681821</f>
        <v>#NAME?</v>
      </c>
      <c r="B3061">
        <v>7962</v>
      </c>
      <c r="C3061" t="s">
        <v>789</v>
      </c>
      <c r="D3061" s="1">
        <v>42900</v>
      </c>
      <c r="F3061">
        <v>1</v>
      </c>
      <c r="G3061">
        <v>7272</v>
      </c>
      <c r="H3061" t="s">
        <v>395</v>
      </c>
      <c r="J3061" t="s">
        <v>14</v>
      </c>
      <c r="K3061">
        <v>53</v>
      </c>
      <c r="L3061" t="s">
        <v>15</v>
      </c>
    </row>
    <row r="3062" spans="1:12">
      <c r="A3062" t="e">
        <f ca="1">E00251424821221</f>
        <v>#NAME?</v>
      </c>
      <c r="B3062">
        <v>122</v>
      </c>
      <c r="C3062" t="s">
        <v>522</v>
      </c>
      <c r="D3062" s="1">
        <v>41803</v>
      </c>
      <c r="F3062">
        <v>2</v>
      </c>
      <c r="G3062">
        <v>29620</v>
      </c>
      <c r="H3062" t="s">
        <v>460</v>
      </c>
      <c r="J3062" t="s">
        <v>14</v>
      </c>
      <c r="K3062">
        <v>58</v>
      </c>
      <c r="L3062" t="s">
        <v>15</v>
      </c>
    </row>
    <row r="3063" spans="1:12">
      <c r="A3063" t="e">
        <f ca="1">E00251424821221</f>
        <v>#NAME?</v>
      </c>
      <c r="B3063">
        <v>122</v>
      </c>
      <c r="C3063" t="s">
        <v>522</v>
      </c>
      <c r="D3063" s="1">
        <v>41918</v>
      </c>
      <c r="F3063">
        <v>3</v>
      </c>
      <c r="G3063">
        <v>4019</v>
      </c>
      <c r="H3063" t="s">
        <v>26</v>
      </c>
      <c r="J3063" t="s">
        <v>14</v>
      </c>
      <c r="K3063">
        <v>58</v>
      </c>
      <c r="L3063" t="s">
        <v>15</v>
      </c>
    </row>
    <row r="3064" spans="1:12">
      <c r="A3064" t="e">
        <f ca="1">E00251424821221</f>
        <v>#NAME?</v>
      </c>
      <c r="B3064">
        <v>122</v>
      </c>
      <c r="C3064" t="s">
        <v>522</v>
      </c>
      <c r="D3064" s="1">
        <v>42032</v>
      </c>
      <c r="F3064">
        <v>1</v>
      </c>
      <c r="G3064">
        <v>4019</v>
      </c>
      <c r="H3064" t="s">
        <v>26</v>
      </c>
      <c r="J3064" t="s">
        <v>14</v>
      </c>
      <c r="K3064">
        <v>58</v>
      </c>
      <c r="L3064" t="s">
        <v>15</v>
      </c>
    </row>
    <row r="3065" spans="1:12">
      <c r="A3065" t="e">
        <f ca="1">E00251528760321</f>
        <v>#NAME?</v>
      </c>
      <c r="B3065">
        <v>291</v>
      </c>
      <c r="C3065" t="s">
        <v>160</v>
      </c>
      <c r="D3065" s="1">
        <v>42048</v>
      </c>
      <c r="F3065">
        <v>1</v>
      </c>
      <c r="G3065">
        <v>4659</v>
      </c>
      <c r="H3065" t="s">
        <v>47</v>
      </c>
      <c r="J3065" t="s">
        <v>14</v>
      </c>
      <c r="K3065">
        <v>60</v>
      </c>
      <c r="L3065" t="s">
        <v>15</v>
      </c>
    </row>
    <row r="3066" spans="1:12">
      <c r="A3066" t="e">
        <f ca="1">E00251528938321</f>
        <v>#NAME?</v>
      </c>
      <c r="B3066">
        <v>291</v>
      </c>
      <c r="C3066" t="s">
        <v>160</v>
      </c>
      <c r="D3066" s="1">
        <v>42286</v>
      </c>
      <c r="F3066">
        <v>2</v>
      </c>
      <c r="G3066">
        <v>496</v>
      </c>
      <c r="H3066" t="s">
        <v>190</v>
      </c>
      <c r="J3066" t="s">
        <v>14</v>
      </c>
      <c r="K3066">
        <v>57</v>
      </c>
      <c r="L3066" t="s">
        <v>15</v>
      </c>
    </row>
    <row r="3067" spans="1:12">
      <c r="A3067" t="e">
        <f ca="1">E00251528938321</f>
        <v>#NAME?</v>
      </c>
      <c r="B3067">
        <v>291</v>
      </c>
      <c r="C3067" t="s">
        <v>160</v>
      </c>
      <c r="D3067" s="1">
        <v>42338</v>
      </c>
      <c r="F3067">
        <v>4</v>
      </c>
      <c r="G3067">
        <v>4019</v>
      </c>
      <c r="H3067" t="s">
        <v>26</v>
      </c>
      <c r="J3067" t="s">
        <v>14</v>
      </c>
      <c r="K3067">
        <v>57</v>
      </c>
      <c r="L3067" t="s">
        <v>15</v>
      </c>
    </row>
    <row r="3068" spans="1:12">
      <c r="A3068" t="e">
        <f ca="1">E00251429251821</f>
        <v>#NAME?</v>
      </c>
      <c r="B3068">
        <v>290</v>
      </c>
      <c r="C3068" t="s">
        <v>449</v>
      </c>
      <c r="D3068" s="1">
        <v>42534</v>
      </c>
      <c r="F3068">
        <v>1</v>
      </c>
      <c r="G3068">
        <v>7175</v>
      </c>
      <c r="H3068" t="s">
        <v>689</v>
      </c>
      <c r="J3068" t="s">
        <v>14</v>
      </c>
      <c r="K3068">
        <v>56</v>
      </c>
      <c r="L3068" t="s">
        <v>15</v>
      </c>
    </row>
    <row r="3069" spans="1:12">
      <c r="A3069" t="e">
        <f ca="1">E00251516975021</f>
        <v>#NAME?</v>
      </c>
      <c r="B3069">
        <v>62</v>
      </c>
      <c r="C3069" t="s">
        <v>20</v>
      </c>
      <c r="D3069" s="1">
        <v>42011</v>
      </c>
      <c r="F3069">
        <v>2</v>
      </c>
      <c r="G3069">
        <v>7291</v>
      </c>
      <c r="H3069" t="s">
        <v>163</v>
      </c>
      <c r="J3069" t="s">
        <v>14</v>
      </c>
      <c r="K3069">
        <v>42</v>
      </c>
      <c r="L3069" t="s">
        <v>15</v>
      </c>
    </row>
    <row r="3070" spans="1:12">
      <c r="A3070" t="e">
        <f ca="1">E00251429309821</f>
        <v>#NAME?</v>
      </c>
      <c r="B3070">
        <v>272</v>
      </c>
      <c r="C3070" t="s">
        <v>174</v>
      </c>
      <c r="D3070" s="1">
        <v>42755</v>
      </c>
      <c r="E3070">
        <v>2</v>
      </c>
      <c r="F3070">
        <v>2</v>
      </c>
      <c r="G3070">
        <v>4019</v>
      </c>
      <c r="H3070" t="s">
        <v>26</v>
      </c>
      <c r="J3070" t="s">
        <v>34</v>
      </c>
      <c r="K3070">
        <v>68</v>
      </c>
      <c r="L3070" t="s">
        <v>15</v>
      </c>
    </row>
    <row r="3071" spans="1:12">
      <c r="A3071" t="e">
        <f ca="1">E00251429309821</f>
        <v>#NAME?</v>
      </c>
      <c r="B3071">
        <v>291</v>
      </c>
      <c r="C3071" t="s">
        <v>160</v>
      </c>
      <c r="D3071" s="1">
        <v>41009</v>
      </c>
      <c r="F3071">
        <v>1</v>
      </c>
      <c r="G3071">
        <v>72610</v>
      </c>
      <c r="H3071" t="s">
        <v>226</v>
      </c>
      <c r="J3071" t="s">
        <v>14</v>
      </c>
      <c r="K3071">
        <v>63</v>
      </c>
      <c r="L3071" t="s">
        <v>15</v>
      </c>
    </row>
    <row r="3072" spans="1:12">
      <c r="A3072" t="e">
        <f ca="1">E00251618081421</f>
        <v>#NAME?</v>
      </c>
      <c r="B3072">
        <v>11</v>
      </c>
      <c r="C3072" t="s">
        <v>245</v>
      </c>
      <c r="D3072" s="1">
        <v>42516</v>
      </c>
      <c r="F3072">
        <v>1</v>
      </c>
      <c r="G3072">
        <v>6809</v>
      </c>
      <c r="H3072" t="s">
        <v>790</v>
      </c>
      <c r="J3072" t="s">
        <v>14</v>
      </c>
      <c r="K3072">
        <v>51</v>
      </c>
      <c r="L3072" t="s">
        <v>15</v>
      </c>
    </row>
    <row r="3073" spans="1:12">
      <c r="A3073" t="e">
        <f ca="1">E00251424821221</f>
        <v>#NAME?</v>
      </c>
      <c r="B3073">
        <v>122</v>
      </c>
      <c r="C3073" t="s">
        <v>522</v>
      </c>
      <c r="D3073" s="1">
        <v>42930</v>
      </c>
      <c r="F3073">
        <v>2</v>
      </c>
      <c r="G3073">
        <v>27800</v>
      </c>
      <c r="H3073" t="s">
        <v>145</v>
      </c>
      <c r="J3073" t="s">
        <v>14</v>
      </c>
      <c r="K3073">
        <v>61</v>
      </c>
      <c r="L3073" t="s">
        <v>15</v>
      </c>
    </row>
    <row r="3074" spans="1:12">
      <c r="A3074" t="e">
        <f ca="1">E00251427202121</f>
        <v>#NAME?</v>
      </c>
      <c r="B3074">
        <v>10</v>
      </c>
      <c r="C3074" t="s">
        <v>18</v>
      </c>
      <c r="D3074" s="1">
        <v>41988</v>
      </c>
      <c r="F3074">
        <v>1</v>
      </c>
      <c r="G3074">
        <v>6809</v>
      </c>
      <c r="H3074" t="s">
        <v>790</v>
      </c>
      <c r="J3074" t="s">
        <v>14</v>
      </c>
      <c r="K3074">
        <v>53</v>
      </c>
      <c r="L3074" t="s">
        <v>15</v>
      </c>
    </row>
    <row r="3075" spans="1:12">
      <c r="A3075" t="e">
        <f ca="1">E00251528760321</f>
        <v>#NAME?</v>
      </c>
      <c r="B3075">
        <v>291</v>
      </c>
      <c r="C3075" t="s">
        <v>160</v>
      </c>
      <c r="D3075" s="1">
        <v>42993</v>
      </c>
      <c r="F3075">
        <v>1</v>
      </c>
      <c r="G3075">
        <v>78449</v>
      </c>
      <c r="H3075" t="s">
        <v>277</v>
      </c>
      <c r="J3075" t="s">
        <v>14</v>
      </c>
      <c r="K3075">
        <v>63</v>
      </c>
      <c r="L3075" t="s">
        <v>22</v>
      </c>
    </row>
    <row r="3076" spans="1:12">
      <c r="A3076" t="e">
        <f ca="1">E00251518518421</f>
        <v>#NAME?</v>
      </c>
      <c r="B3076">
        <v>293</v>
      </c>
      <c r="C3076" t="s">
        <v>25</v>
      </c>
      <c r="D3076" s="1">
        <v>41933</v>
      </c>
      <c r="F3076">
        <v>1</v>
      </c>
      <c r="G3076">
        <v>1739</v>
      </c>
      <c r="H3076" t="s">
        <v>110</v>
      </c>
      <c r="J3076" t="s">
        <v>14</v>
      </c>
      <c r="K3076">
        <v>61</v>
      </c>
      <c r="L3076" t="s">
        <v>15</v>
      </c>
    </row>
    <row r="3077" spans="1:12">
      <c r="A3077" t="e">
        <f ca="1">E00251518518421</f>
        <v>#NAME?</v>
      </c>
      <c r="B3077">
        <v>293</v>
      </c>
      <c r="C3077" t="s">
        <v>25</v>
      </c>
      <c r="D3077" s="1">
        <v>42128</v>
      </c>
      <c r="F3077">
        <v>3</v>
      </c>
      <c r="G3077">
        <v>4019</v>
      </c>
      <c r="H3077" t="s">
        <v>26</v>
      </c>
      <c r="J3077" t="s">
        <v>14</v>
      </c>
      <c r="K3077">
        <v>62</v>
      </c>
      <c r="L3077" t="s">
        <v>15</v>
      </c>
    </row>
    <row r="3078" spans="1:12">
      <c r="A3078" t="e">
        <f ca="1">E00251512430021</f>
        <v>#NAME?</v>
      </c>
      <c r="B3078">
        <v>48</v>
      </c>
      <c r="C3078" t="s">
        <v>249</v>
      </c>
      <c r="D3078" s="1">
        <v>41445</v>
      </c>
      <c r="F3078">
        <v>1</v>
      </c>
      <c r="G3078">
        <v>30000</v>
      </c>
      <c r="H3078" t="s">
        <v>144</v>
      </c>
      <c r="J3078" t="s">
        <v>14</v>
      </c>
      <c r="K3078">
        <v>45</v>
      </c>
      <c r="L3078" t="s">
        <v>15</v>
      </c>
    </row>
    <row r="3079" spans="1:12">
      <c r="A3079" t="e">
        <f ca="1">E00251510847621</f>
        <v>#NAME?</v>
      </c>
      <c r="B3079">
        <v>105</v>
      </c>
      <c r="C3079" t="s">
        <v>682</v>
      </c>
      <c r="D3079" s="1">
        <v>43055</v>
      </c>
      <c r="F3079">
        <v>1</v>
      </c>
      <c r="G3079">
        <v>7101</v>
      </c>
      <c r="H3079" t="s">
        <v>791</v>
      </c>
      <c r="J3079" t="s">
        <v>14</v>
      </c>
      <c r="K3079">
        <v>61</v>
      </c>
      <c r="L3079" t="s">
        <v>15</v>
      </c>
    </row>
    <row r="3080" spans="1:12">
      <c r="A3080" t="e">
        <f ca="1">E00251429309821</f>
        <v>#NAME?</v>
      </c>
      <c r="B3080">
        <v>291</v>
      </c>
      <c r="C3080" t="s">
        <v>160</v>
      </c>
      <c r="D3080" s="1">
        <v>42178</v>
      </c>
      <c r="F3080">
        <v>1</v>
      </c>
      <c r="G3080">
        <v>25000</v>
      </c>
      <c r="H3080" t="s">
        <v>178</v>
      </c>
      <c r="J3080" t="s">
        <v>14</v>
      </c>
      <c r="K3080">
        <v>66</v>
      </c>
      <c r="L3080" t="s">
        <v>15</v>
      </c>
    </row>
    <row r="3081" spans="1:12">
      <c r="A3081" t="e">
        <f ca="1">E00251429309821</f>
        <v>#NAME?</v>
      </c>
      <c r="B3081">
        <v>291</v>
      </c>
      <c r="C3081" t="s">
        <v>160</v>
      </c>
      <c r="D3081" s="1">
        <v>42445</v>
      </c>
      <c r="F3081">
        <v>2</v>
      </c>
      <c r="G3081">
        <v>4019</v>
      </c>
      <c r="H3081" t="s">
        <v>26</v>
      </c>
      <c r="J3081" t="s">
        <v>14</v>
      </c>
      <c r="K3081">
        <v>67</v>
      </c>
      <c r="L3081" t="s">
        <v>15</v>
      </c>
    </row>
    <row r="3082" spans="1:12">
      <c r="A3082" t="e">
        <f ca="1">E00251510189121</f>
        <v>#NAME?</v>
      </c>
      <c r="B3082">
        <v>164</v>
      </c>
      <c r="C3082" t="s">
        <v>792</v>
      </c>
      <c r="D3082" s="1">
        <v>41085</v>
      </c>
      <c r="F3082">
        <v>3</v>
      </c>
      <c r="G3082">
        <v>1749</v>
      </c>
      <c r="H3082" t="s">
        <v>793</v>
      </c>
      <c r="J3082" t="s">
        <v>14</v>
      </c>
      <c r="K3082">
        <v>49</v>
      </c>
      <c r="L3082" t="s">
        <v>15</v>
      </c>
    </row>
    <row r="3083" spans="1:12">
      <c r="A3083" t="e">
        <f ca="1">E00251532102121</f>
        <v>#NAME?</v>
      </c>
      <c r="B3083">
        <v>497</v>
      </c>
      <c r="C3083" t="s">
        <v>141</v>
      </c>
      <c r="D3083" s="1">
        <v>42062</v>
      </c>
      <c r="F3083">
        <v>1</v>
      </c>
      <c r="G3083">
        <v>7962</v>
      </c>
      <c r="H3083" t="s">
        <v>111</v>
      </c>
      <c r="J3083" t="s">
        <v>14</v>
      </c>
      <c r="K3083">
        <v>46</v>
      </c>
      <c r="L3083" t="s">
        <v>22</v>
      </c>
    </row>
    <row r="3084" spans="1:12">
      <c r="A3084" t="e">
        <f ca="1">E00251513734821</f>
        <v>#NAME?</v>
      </c>
      <c r="B3084">
        <v>703</v>
      </c>
      <c r="C3084" t="s">
        <v>305</v>
      </c>
      <c r="D3084" s="1">
        <v>41620</v>
      </c>
      <c r="F3084">
        <v>5</v>
      </c>
      <c r="G3084">
        <v>3004</v>
      </c>
      <c r="H3084" t="s">
        <v>104</v>
      </c>
      <c r="J3084" t="s">
        <v>14</v>
      </c>
      <c r="K3084">
        <v>48</v>
      </c>
      <c r="L3084" t="s">
        <v>15</v>
      </c>
    </row>
    <row r="3085" spans="1:12">
      <c r="A3085" t="e">
        <f ca="1">E00251513734821</f>
        <v>#NAME?</v>
      </c>
      <c r="B3085">
        <v>703</v>
      </c>
      <c r="C3085" t="s">
        <v>305</v>
      </c>
      <c r="D3085" s="1">
        <v>41620</v>
      </c>
      <c r="F3085">
        <v>6</v>
      </c>
      <c r="G3085">
        <v>2169</v>
      </c>
      <c r="H3085" t="s">
        <v>40</v>
      </c>
      <c r="J3085" t="s">
        <v>14</v>
      </c>
      <c r="K3085">
        <v>48</v>
      </c>
      <c r="L3085" t="s">
        <v>15</v>
      </c>
    </row>
    <row r="3086" spans="1:12">
      <c r="A3086" t="e">
        <f ca="1">E00251513734821</f>
        <v>#NAME?</v>
      </c>
      <c r="B3086">
        <v>703</v>
      </c>
      <c r="C3086" t="s">
        <v>305</v>
      </c>
      <c r="D3086" s="1">
        <v>41697</v>
      </c>
      <c r="F3086">
        <v>1</v>
      </c>
      <c r="G3086">
        <v>5699</v>
      </c>
      <c r="H3086" t="s">
        <v>329</v>
      </c>
      <c r="J3086" t="s">
        <v>14</v>
      </c>
      <c r="K3086">
        <v>48</v>
      </c>
      <c r="L3086" t="s">
        <v>15</v>
      </c>
    </row>
    <row r="3087" spans="1:12">
      <c r="A3087" t="e">
        <f ca="1">E00251424800621</f>
        <v>#NAME?</v>
      </c>
      <c r="B3087">
        <v>108</v>
      </c>
      <c r="C3087" t="s">
        <v>481</v>
      </c>
      <c r="D3087" s="1">
        <v>41093</v>
      </c>
      <c r="F3087">
        <v>1</v>
      </c>
      <c r="G3087">
        <v>7880</v>
      </c>
      <c r="H3087" t="s">
        <v>213</v>
      </c>
      <c r="J3087" t="s">
        <v>14</v>
      </c>
      <c r="K3087">
        <v>46</v>
      </c>
      <c r="L3087" t="s">
        <v>22</v>
      </c>
    </row>
    <row r="3088" spans="1:12">
      <c r="A3088" t="e">
        <f ca="1">E00251424800621</f>
        <v>#NAME?</v>
      </c>
      <c r="B3088">
        <v>108</v>
      </c>
      <c r="C3088" t="s">
        <v>481</v>
      </c>
      <c r="D3088" s="1">
        <v>42051</v>
      </c>
      <c r="F3088">
        <v>1</v>
      </c>
      <c r="G3088">
        <v>8471</v>
      </c>
      <c r="H3088" t="s">
        <v>794</v>
      </c>
      <c r="J3088" t="s">
        <v>14</v>
      </c>
      <c r="K3088">
        <v>49</v>
      </c>
      <c r="L3088" t="s">
        <v>15</v>
      </c>
    </row>
    <row r="3089" spans="1:12">
      <c r="A3089" t="e">
        <f ca="1">E00251510737521</f>
        <v>#NAME?</v>
      </c>
      <c r="B3089">
        <v>100</v>
      </c>
      <c r="C3089" t="s">
        <v>54</v>
      </c>
      <c r="D3089" s="1">
        <v>42028</v>
      </c>
      <c r="E3089">
        <v>4</v>
      </c>
      <c r="F3089">
        <v>4</v>
      </c>
      <c r="G3089">
        <v>78552</v>
      </c>
      <c r="H3089" t="s">
        <v>795</v>
      </c>
      <c r="J3089" t="s">
        <v>34</v>
      </c>
      <c r="K3089">
        <v>65</v>
      </c>
      <c r="L3089" t="s">
        <v>22</v>
      </c>
    </row>
    <row r="3090" spans="1:12">
      <c r="A3090" t="e">
        <f ca="1">E00251510737521</f>
        <v>#NAME?</v>
      </c>
      <c r="B3090">
        <v>122</v>
      </c>
      <c r="C3090" t="s">
        <v>522</v>
      </c>
      <c r="D3090" s="1">
        <v>41292</v>
      </c>
      <c r="F3090">
        <v>5</v>
      </c>
      <c r="G3090">
        <v>40390</v>
      </c>
      <c r="H3090" t="s">
        <v>624</v>
      </c>
      <c r="J3090" t="s">
        <v>14</v>
      </c>
      <c r="K3090">
        <v>63</v>
      </c>
      <c r="L3090" t="s">
        <v>15</v>
      </c>
    </row>
    <row r="3091" spans="1:12">
      <c r="A3091" t="e">
        <f ca="1">E00251429251821</f>
        <v>#NAME?</v>
      </c>
      <c r="B3091">
        <v>290</v>
      </c>
      <c r="C3091" t="s">
        <v>449</v>
      </c>
      <c r="D3091" s="1">
        <v>42727</v>
      </c>
      <c r="F3091">
        <v>1</v>
      </c>
      <c r="G3091">
        <v>25000</v>
      </c>
      <c r="H3091" t="s">
        <v>178</v>
      </c>
      <c r="J3091" t="s">
        <v>14</v>
      </c>
      <c r="K3091">
        <v>56</v>
      </c>
      <c r="L3091" t="s">
        <v>15</v>
      </c>
    </row>
    <row r="3092" spans="1:12">
      <c r="A3092" t="e">
        <f ca="1">E00251429251821</f>
        <v>#NAME?</v>
      </c>
      <c r="B3092">
        <v>290</v>
      </c>
      <c r="C3092" t="s">
        <v>449</v>
      </c>
      <c r="D3092" s="1">
        <v>42828</v>
      </c>
      <c r="F3092">
        <v>4</v>
      </c>
      <c r="G3092">
        <v>27800</v>
      </c>
      <c r="H3092" t="s">
        <v>145</v>
      </c>
      <c r="J3092" t="s">
        <v>14</v>
      </c>
      <c r="K3092">
        <v>56</v>
      </c>
      <c r="L3092" t="s">
        <v>15</v>
      </c>
    </row>
    <row r="3093" spans="1:12">
      <c r="A3093" t="e">
        <f ca="1">E00251615086621</f>
        <v>#NAME?</v>
      </c>
      <c r="B3093">
        <v>47</v>
      </c>
      <c r="C3093" t="s">
        <v>494</v>
      </c>
      <c r="D3093" s="1">
        <v>42321</v>
      </c>
      <c r="F3093">
        <v>1</v>
      </c>
      <c r="G3093">
        <v>4019</v>
      </c>
      <c r="H3093" t="s">
        <v>26</v>
      </c>
      <c r="J3093" t="s">
        <v>14</v>
      </c>
      <c r="K3093">
        <v>55</v>
      </c>
      <c r="L3093" t="s">
        <v>15</v>
      </c>
    </row>
    <row r="3094" spans="1:12">
      <c r="A3094" t="e">
        <f ca="1">E00251429251821</f>
        <v>#NAME?</v>
      </c>
      <c r="B3094">
        <v>753</v>
      </c>
      <c r="C3094" t="s">
        <v>545</v>
      </c>
      <c r="D3094" s="1">
        <v>41792</v>
      </c>
      <c r="F3094">
        <v>1</v>
      </c>
      <c r="G3094">
        <v>7261</v>
      </c>
      <c r="H3094" t="s">
        <v>796</v>
      </c>
      <c r="I3094" t="s">
        <v>56</v>
      </c>
      <c r="J3094" t="s">
        <v>57</v>
      </c>
      <c r="K3094">
        <v>54</v>
      </c>
      <c r="L3094" t="s">
        <v>15</v>
      </c>
    </row>
    <row r="3095" spans="1:12">
      <c r="A3095" t="e">
        <f ca="1">E00251518518421</f>
        <v>#NAME?</v>
      </c>
      <c r="B3095">
        <v>293</v>
      </c>
      <c r="C3095" t="s">
        <v>25</v>
      </c>
      <c r="D3095" s="1">
        <v>42214</v>
      </c>
      <c r="F3095">
        <v>4</v>
      </c>
      <c r="G3095">
        <v>5859</v>
      </c>
      <c r="H3095" t="s">
        <v>607</v>
      </c>
      <c r="J3095" t="s">
        <v>14</v>
      </c>
      <c r="K3095">
        <v>62</v>
      </c>
      <c r="L3095" t="s">
        <v>15</v>
      </c>
    </row>
    <row r="3096" spans="1:12">
      <c r="A3096" t="e">
        <f ca="1">E00251513734821</f>
        <v>#NAME?</v>
      </c>
      <c r="B3096">
        <v>703</v>
      </c>
      <c r="C3096" t="s">
        <v>305</v>
      </c>
      <c r="D3096" s="1">
        <v>42465</v>
      </c>
      <c r="F3096">
        <v>3</v>
      </c>
      <c r="G3096">
        <v>4549</v>
      </c>
      <c r="H3096" t="s">
        <v>69</v>
      </c>
      <c r="J3096" t="s">
        <v>14</v>
      </c>
      <c r="K3096">
        <v>50</v>
      </c>
      <c r="L3096" t="s">
        <v>15</v>
      </c>
    </row>
    <row r="3097" spans="1:12">
      <c r="A3097" t="e">
        <f ca="1">E00251513734821</f>
        <v>#NAME?</v>
      </c>
      <c r="B3097">
        <v>703</v>
      </c>
      <c r="C3097" t="s">
        <v>305</v>
      </c>
      <c r="D3097" s="1">
        <v>42667</v>
      </c>
      <c r="F3097">
        <v>1</v>
      </c>
      <c r="G3097">
        <v>7242</v>
      </c>
      <c r="H3097" t="s">
        <v>93</v>
      </c>
      <c r="J3097" t="s">
        <v>14</v>
      </c>
      <c r="K3097">
        <v>51</v>
      </c>
      <c r="L3097" t="s">
        <v>15</v>
      </c>
    </row>
    <row r="3098" spans="1:12">
      <c r="A3098" t="e">
        <f ca="1">E00251531497221</f>
        <v>#NAME?</v>
      </c>
      <c r="B3098">
        <v>1786</v>
      </c>
      <c r="C3098" t="s">
        <v>37</v>
      </c>
      <c r="D3098" s="1">
        <v>41432</v>
      </c>
      <c r="F3098">
        <v>1</v>
      </c>
      <c r="G3098">
        <v>7177</v>
      </c>
      <c r="H3098" t="s">
        <v>126</v>
      </c>
      <c r="J3098" t="s">
        <v>14</v>
      </c>
      <c r="K3098">
        <v>62</v>
      </c>
      <c r="L3098" t="s">
        <v>15</v>
      </c>
    </row>
    <row r="3099" spans="1:12">
      <c r="A3099" t="e">
        <f ca="1">E00251531497221</f>
        <v>#NAME?</v>
      </c>
      <c r="B3099">
        <v>1786</v>
      </c>
      <c r="C3099" t="s">
        <v>37</v>
      </c>
      <c r="D3099" s="1">
        <v>42754</v>
      </c>
      <c r="F3099">
        <v>1</v>
      </c>
      <c r="G3099">
        <v>4019</v>
      </c>
      <c r="H3099" t="s">
        <v>26</v>
      </c>
      <c r="J3099" t="s">
        <v>14</v>
      </c>
      <c r="K3099">
        <v>65</v>
      </c>
      <c r="L3099" t="s">
        <v>15</v>
      </c>
    </row>
    <row r="3100" spans="1:12">
      <c r="A3100" t="e">
        <f ca="1">E00251533153821</f>
        <v>#NAME?</v>
      </c>
      <c r="B3100">
        <v>467</v>
      </c>
      <c r="C3100" t="s">
        <v>232</v>
      </c>
      <c r="D3100" s="1">
        <v>41376</v>
      </c>
      <c r="F3100">
        <v>1</v>
      </c>
      <c r="G3100">
        <v>539</v>
      </c>
      <c r="H3100" t="s">
        <v>379</v>
      </c>
      <c r="J3100" t="s">
        <v>14</v>
      </c>
      <c r="K3100">
        <v>57</v>
      </c>
      <c r="L3100" t="s">
        <v>15</v>
      </c>
    </row>
    <row r="3101" spans="1:12">
      <c r="A3101" t="e">
        <f ca="1">E00251533153821</f>
        <v>#NAME?</v>
      </c>
      <c r="B3101">
        <v>467</v>
      </c>
      <c r="C3101" t="s">
        <v>232</v>
      </c>
      <c r="D3101" s="1">
        <v>41422</v>
      </c>
      <c r="F3101">
        <v>4</v>
      </c>
      <c r="G3101">
        <v>73300</v>
      </c>
      <c r="H3101" t="s">
        <v>86</v>
      </c>
      <c r="J3101" t="s">
        <v>14</v>
      </c>
      <c r="K3101">
        <v>57</v>
      </c>
      <c r="L3101" t="s">
        <v>15</v>
      </c>
    </row>
    <row r="3102" spans="1:12">
      <c r="A3102" t="e">
        <f ca="1">E00251533153821</f>
        <v>#NAME?</v>
      </c>
      <c r="B3102">
        <v>467</v>
      </c>
      <c r="C3102" t="s">
        <v>232</v>
      </c>
      <c r="D3102" s="1">
        <v>42642</v>
      </c>
      <c r="F3102">
        <v>1</v>
      </c>
      <c r="G3102">
        <v>2722</v>
      </c>
      <c r="H3102" t="s">
        <v>339</v>
      </c>
      <c r="J3102" t="s">
        <v>14</v>
      </c>
      <c r="K3102">
        <v>61</v>
      </c>
      <c r="L3102" t="s">
        <v>15</v>
      </c>
    </row>
    <row r="3103" spans="1:12">
      <c r="A3103" t="e">
        <f ca="1">E00251429251821</f>
        <v>#NAME?</v>
      </c>
      <c r="B3103">
        <v>294</v>
      </c>
      <c r="C3103" t="s">
        <v>61</v>
      </c>
      <c r="D3103" s="1">
        <v>41068</v>
      </c>
      <c r="F3103">
        <v>4</v>
      </c>
      <c r="G3103">
        <v>3051</v>
      </c>
      <c r="H3103" t="s">
        <v>13</v>
      </c>
      <c r="J3103" t="s">
        <v>14</v>
      </c>
      <c r="K3103">
        <v>52</v>
      </c>
      <c r="L3103" t="s">
        <v>15</v>
      </c>
    </row>
    <row r="3104" spans="1:12">
      <c r="A3104" t="e">
        <f ca="1">E00251429251821</f>
        <v>#NAME?</v>
      </c>
      <c r="B3104">
        <v>294</v>
      </c>
      <c r="C3104" t="s">
        <v>61</v>
      </c>
      <c r="D3104" s="1">
        <v>41229</v>
      </c>
      <c r="F3104">
        <v>4</v>
      </c>
      <c r="G3104">
        <v>30270</v>
      </c>
      <c r="H3104" t="s">
        <v>336</v>
      </c>
      <c r="J3104" t="s">
        <v>14</v>
      </c>
      <c r="K3104">
        <v>52</v>
      </c>
      <c r="L3104" t="s">
        <v>15</v>
      </c>
    </row>
    <row r="3105" spans="1:12">
      <c r="A3105" t="e">
        <f ca="1">E00251510189121</f>
        <v>#NAME?</v>
      </c>
      <c r="B3105">
        <v>164</v>
      </c>
      <c r="C3105" t="s">
        <v>792</v>
      </c>
      <c r="D3105" s="1">
        <v>42584</v>
      </c>
      <c r="F3105">
        <v>1</v>
      </c>
      <c r="G3105">
        <v>72885</v>
      </c>
      <c r="H3105" t="s">
        <v>354</v>
      </c>
      <c r="J3105" t="s">
        <v>14</v>
      </c>
      <c r="K3105">
        <v>53</v>
      </c>
      <c r="L3105" t="s">
        <v>15</v>
      </c>
    </row>
    <row r="3106" spans="1:12">
      <c r="A3106" t="e">
        <f ca="1">E00251510189121</f>
        <v>#NAME?</v>
      </c>
      <c r="B3106">
        <v>164</v>
      </c>
      <c r="C3106" t="s">
        <v>792</v>
      </c>
      <c r="D3106" s="1">
        <v>40967</v>
      </c>
      <c r="F3106">
        <v>2</v>
      </c>
      <c r="G3106">
        <v>1749</v>
      </c>
      <c r="H3106" t="s">
        <v>793</v>
      </c>
      <c r="J3106" t="s">
        <v>14</v>
      </c>
      <c r="K3106">
        <v>48</v>
      </c>
      <c r="L3106" t="s">
        <v>15</v>
      </c>
    </row>
    <row r="3107" spans="1:12">
      <c r="A3107" t="e">
        <f ca="1">E00251527038021</f>
        <v>#NAME?</v>
      </c>
      <c r="B3107">
        <v>1</v>
      </c>
      <c r="C3107" t="s">
        <v>234</v>
      </c>
      <c r="D3107" s="1">
        <v>42800</v>
      </c>
      <c r="F3107">
        <v>2</v>
      </c>
      <c r="G3107">
        <v>60090</v>
      </c>
      <c r="H3107" t="s">
        <v>181</v>
      </c>
      <c r="I3107" t="s">
        <v>56</v>
      </c>
      <c r="J3107" t="s">
        <v>57</v>
      </c>
      <c r="K3107">
        <v>59</v>
      </c>
      <c r="L3107" t="s">
        <v>15</v>
      </c>
    </row>
    <row r="3108" spans="1:12">
      <c r="A3108" t="e">
        <f ca="1">E00251429696221</f>
        <v>#NAME?</v>
      </c>
      <c r="B3108">
        <v>199</v>
      </c>
      <c r="C3108" t="s">
        <v>681</v>
      </c>
      <c r="D3108" s="1">
        <v>41925</v>
      </c>
      <c r="F3108">
        <v>1</v>
      </c>
      <c r="G3108">
        <v>7900</v>
      </c>
      <c r="H3108" t="s">
        <v>797</v>
      </c>
      <c r="J3108" t="s">
        <v>14</v>
      </c>
      <c r="K3108">
        <v>65</v>
      </c>
      <c r="L3108" t="s">
        <v>22</v>
      </c>
    </row>
    <row r="3109" spans="1:12">
      <c r="A3109" t="e">
        <f ca="1">E00251429696221</f>
        <v>#NAME?</v>
      </c>
      <c r="B3109">
        <v>199</v>
      </c>
      <c r="C3109" t="s">
        <v>681</v>
      </c>
      <c r="D3109" s="1">
        <v>42677</v>
      </c>
      <c r="F3109">
        <v>1</v>
      </c>
      <c r="G3109">
        <v>7862</v>
      </c>
      <c r="H3109" t="s">
        <v>27</v>
      </c>
      <c r="J3109" t="s">
        <v>14</v>
      </c>
      <c r="K3109">
        <v>67</v>
      </c>
      <c r="L3109" t="s">
        <v>22</v>
      </c>
    </row>
    <row r="3110" spans="1:12">
      <c r="A3110" t="e">
        <f ca="1">E00251429251821</f>
        <v>#NAME?</v>
      </c>
      <c r="B3110">
        <v>294</v>
      </c>
      <c r="C3110" t="s">
        <v>61</v>
      </c>
      <c r="D3110" s="1">
        <v>41694</v>
      </c>
      <c r="F3110">
        <v>5</v>
      </c>
      <c r="G3110">
        <v>4781</v>
      </c>
      <c r="H3110" t="s">
        <v>798</v>
      </c>
      <c r="J3110" t="s">
        <v>14</v>
      </c>
      <c r="K3110">
        <v>53</v>
      </c>
      <c r="L3110" t="s">
        <v>15</v>
      </c>
    </row>
    <row r="3111" spans="1:12">
      <c r="A3111" t="e">
        <f ca="1">E00251518518421</f>
        <v>#NAME?</v>
      </c>
      <c r="B3111">
        <v>293</v>
      </c>
      <c r="C3111" t="s">
        <v>25</v>
      </c>
      <c r="D3111" s="1">
        <v>42348</v>
      </c>
      <c r="F3111">
        <v>2</v>
      </c>
      <c r="G3111">
        <v>4019</v>
      </c>
      <c r="H3111" t="s">
        <v>26</v>
      </c>
      <c r="J3111" t="s">
        <v>14</v>
      </c>
      <c r="K3111">
        <v>62</v>
      </c>
      <c r="L3111" t="s">
        <v>15</v>
      </c>
    </row>
    <row r="3112" spans="1:12">
      <c r="A3112" t="e">
        <f ca="1">E00251424821221</f>
        <v>#NAME?</v>
      </c>
      <c r="B3112">
        <v>100</v>
      </c>
      <c r="C3112" t="s">
        <v>54</v>
      </c>
      <c r="D3112" s="1">
        <v>40917</v>
      </c>
      <c r="E3112">
        <v>1</v>
      </c>
      <c r="F3112">
        <v>4</v>
      </c>
      <c r="G3112">
        <v>60000</v>
      </c>
      <c r="H3112" t="s">
        <v>799</v>
      </c>
      <c r="J3112" t="s">
        <v>34</v>
      </c>
      <c r="K3112">
        <v>55</v>
      </c>
      <c r="L3112" t="s">
        <v>15</v>
      </c>
    </row>
    <row r="3113" spans="1:12">
      <c r="A3113" t="e">
        <f ca="1">E00251424821221</f>
        <v>#NAME?</v>
      </c>
      <c r="B3113">
        <v>100</v>
      </c>
      <c r="C3113" t="s">
        <v>54</v>
      </c>
      <c r="D3113" s="1">
        <v>41293</v>
      </c>
      <c r="E3113">
        <v>3</v>
      </c>
      <c r="F3113">
        <v>4</v>
      </c>
      <c r="G3113">
        <v>30000</v>
      </c>
      <c r="H3113" t="s">
        <v>144</v>
      </c>
      <c r="J3113" t="s">
        <v>34</v>
      </c>
      <c r="K3113">
        <v>56</v>
      </c>
      <c r="L3113" t="s">
        <v>15</v>
      </c>
    </row>
    <row r="3114" spans="1:12">
      <c r="A3114" t="e">
        <f ca="1">E00251513734821</f>
        <v>#NAME?</v>
      </c>
      <c r="B3114">
        <v>703</v>
      </c>
      <c r="C3114" t="s">
        <v>305</v>
      </c>
      <c r="D3114" s="1">
        <v>43073</v>
      </c>
      <c r="F3114">
        <v>3</v>
      </c>
      <c r="G3114">
        <v>4549</v>
      </c>
      <c r="H3114" t="s">
        <v>69</v>
      </c>
      <c r="J3114" t="s">
        <v>14</v>
      </c>
      <c r="K3114">
        <v>52</v>
      </c>
      <c r="L3114" t="s">
        <v>15</v>
      </c>
    </row>
    <row r="3115" spans="1:12">
      <c r="A3115" t="e">
        <f ca="1">E00251513734821</f>
        <v>#NAME?</v>
      </c>
      <c r="B3115">
        <v>703</v>
      </c>
      <c r="C3115" t="s">
        <v>305</v>
      </c>
      <c r="D3115" s="1">
        <v>43087</v>
      </c>
      <c r="F3115">
        <v>5</v>
      </c>
      <c r="G3115">
        <v>2169</v>
      </c>
      <c r="H3115" t="s">
        <v>40</v>
      </c>
      <c r="J3115" t="s">
        <v>14</v>
      </c>
      <c r="K3115">
        <v>52</v>
      </c>
      <c r="L3115" t="s">
        <v>15</v>
      </c>
    </row>
    <row r="3116" spans="1:12">
      <c r="A3116" t="e">
        <f ca="1">E00251528938321</f>
        <v>#NAME?</v>
      </c>
      <c r="B3116">
        <v>291</v>
      </c>
      <c r="C3116" t="s">
        <v>160</v>
      </c>
      <c r="D3116" s="1">
        <v>42431</v>
      </c>
      <c r="F3116">
        <v>1</v>
      </c>
      <c r="G3116">
        <v>7262</v>
      </c>
      <c r="H3116" t="s">
        <v>198</v>
      </c>
      <c r="J3116" t="s">
        <v>14</v>
      </c>
      <c r="K3116">
        <v>57</v>
      </c>
      <c r="L3116" t="s">
        <v>15</v>
      </c>
    </row>
    <row r="3117" spans="1:12">
      <c r="A3117" t="e">
        <f ca="1">E00251516975021</f>
        <v>#NAME?</v>
      </c>
      <c r="B3117">
        <v>62</v>
      </c>
      <c r="C3117" t="s">
        <v>20</v>
      </c>
      <c r="D3117" s="1">
        <v>43033</v>
      </c>
      <c r="F3117">
        <v>1</v>
      </c>
      <c r="G3117">
        <v>7243</v>
      </c>
      <c r="H3117" t="s">
        <v>42</v>
      </c>
      <c r="J3117" t="s">
        <v>14</v>
      </c>
      <c r="K3117">
        <v>45</v>
      </c>
      <c r="L3117" t="s">
        <v>15</v>
      </c>
    </row>
    <row r="3118" spans="1:12">
      <c r="A3118" t="e">
        <f ca="1">E00251524989521</f>
        <v>#NAME?</v>
      </c>
      <c r="B3118">
        <v>283</v>
      </c>
      <c r="C3118" t="s">
        <v>133</v>
      </c>
      <c r="D3118" s="1">
        <v>42086</v>
      </c>
      <c r="F3118">
        <v>1</v>
      </c>
      <c r="G3118">
        <v>5225</v>
      </c>
      <c r="H3118" t="s">
        <v>280</v>
      </c>
      <c r="J3118" t="s">
        <v>14</v>
      </c>
      <c r="K3118">
        <v>56</v>
      </c>
      <c r="L3118" t="s">
        <v>15</v>
      </c>
    </row>
    <row r="3119" spans="1:12">
      <c r="A3119" t="e">
        <f ca="1">E00251424821221</f>
        <v>#NAME?</v>
      </c>
      <c r="B3119">
        <v>122</v>
      </c>
      <c r="C3119" t="s">
        <v>522</v>
      </c>
      <c r="D3119" s="1">
        <v>42282</v>
      </c>
      <c r="F3119">
        <v>3</v>
      </c>
      <c r="G3119">
        <v>4019</v>
      </c>
      <c r="H3119" t="s">
        <v>26</v>
      </c>
      <c r="J3119" t="s">
        <v>14</v>
      </c>
      <c r="K3119">
        <v>59</v>
      </c>
      <c r="L3119" t="s">
        <v>15</v>
      </c>
    </row>
    <row r="3120" spans="1:12">
      <c r="A3120" t="e">
        <f ca="1">E00251518518421</f>
        <v>#NAME?</v>
      </c>
      <c r="B3120">
        <v>753</v>
      </c>
      <c r="C3120" t="s">
        <v>545</v>
      </c>
      <c r="D3120" s="1">
        <v>41708</v>
      </c>
      <c r="F3120">
        <v>3</v>
      </c>
      <c r="G3120">
        <v>92311</v>
      </c>
      <c r="H3120" t="s">
        <v>800</v>
      </c>
      <c r="I3120" t="s">
        <v>56</v>
      </c>
      <c r="J3120" t="s">
        <v>57</v>
      </c>
      <c r="K3120">
        <v>61</v>
      </c>
      <c r="L3120" t="s">
        <v>15</v>
      </c>
    </row>
    <row r="3121" spans="1:12">
      <c r="A3121" t="e">
        <f ca="1">E00251715752221</f>
        <v>#NAME?</v>
      </c>
      <c r="B3121">
        <v>7504</v>
      </c>
      <c r="C3121" t="s">
        <v>162</v>
      </c>
      <c r="D3121" s="1">
        <v>41967</v>
      </c>
      <c r="F3121">
        <v>1</v>
      </c>
      <c r="G3121">
        <v>4019</v>
      </c>
      <c r="H3121" t="s">
        <v>26</v>
      </c>
      <c r="J3121" t="s">
        <v>14</v>
      </c>
      <c r="K3121">
        <v>59</v>
      </c>
      <c r="L3121" t="s">
        <v>15</v>
      </c>
    </row>
    <row r="3122" spans="1:12">
      <c r="A3122" t="e">
        <f ca="1">E00251429212121</f>
        <v>#NAME?</v>
      </c>
      <c r="B3122">
        <v>695</v>
      </c>
      <c r="C3122" t="s">
        <v>257</v>
      </c>
      <c r="D3122" s="1">
        <v>41851</v>
      </c>
      <c r="F3122">
        <v>3</v>
      </c>
      <c r="G3122">
        <v>4549</v>
      </c>
      <c r="H3122" t="s">
        <v>69</v>
      </c>
      <c r="J3122" t="s">
        <v>14</v>
      </c>
      <c r="K3122">
        <v>41</v>
      </c>
      <c r="L3122" t="s">
        <v>15</v>
      </c>
    </row>
    <row r="3123" spans="1:12">
      <c r="A3123" t="e">
        <f ca="1">E00251432177821</f>
        <v>#NAME?</v>
      </c>
      <c r="B3123">
        <v>495</v>
      </c>
      <c r="C3123" t="s">
        <v>347</v>
      </c>
      <c r="D3123" s="1">
        <v>41787</v>
      </c>
      <c r="F3123">
        <v>1</v>
      </c>
      <c r="G3123">
        <v>2729</v>
      </c>
      <c r="H3123" t="s">
        <v>115</v>
      </c>
      <c r="J3123" t="s">
        <v>14</v>
      </c>
      <c r="K3123">
        <v>46</v>
      </c>
      <c r="L3123" t="s">
        <v>15</v>
      </c>
    </row>
    <row r="3124" spans="1:12">
      <c r="A3124" t="e">
        <f ca="1">E00251615086621</f>
        <v>#NAME?</v>
      </c>
      <c r="B3124">
        <v>47</v>
      </c>
      <c r="C3124" t="s">
        <v>494</v>
      </c>
      <c r="D3124" s="1">
        <v>42114</v>
      </c>
      <c r="F3124">
        <v>1</v>
      </c>
      <c r="G3124">
        <v>5990</v>
      </c>
      <c r="H3124" t="s">
        <v>60</v>
      </c>
      <c r="J3124" t="s">
        <v>14</v>
      </c>
      <c r="K3124">
        <v>54</v>
      </c>
      <c r="L3124" t="s">
        <v>15</v>
      </c>
    </row>
    <row r="3125" spans="1:12">
      <c r="A3125" t="e">
        <f ca="1">E00251424800621</f>
        <v>#NAME?</v>
      </c>
      <c r="B3125">
        <v>108</v>
      </c>
      <c r="C3125" t="s">
        <v>481</v>
      </c>
      <c r="D3125" s="1">
        <v>42697</v>
      </c>
      <c r="F3125">
        <v>1</v>
      </c>
      <c r="G3125">
        <v>25000</v>
      </c>
      <c r="H3125" t="s">
        <v>178</v>
      </c>
      <c r="J3125" t="s">
        <v>14</v>
      </c>
      <c r="K3125">
        <v>50</v>
      </c>
      <c r="L3125" t="s">
        <v>15</v>
      </c>
    </row>
    <row r="3126" spans="1:12">
      <c r="A3126" t="e">
        <f ca="1">E00251618081421</f>
        <v>#NAME?</v>
      </c>
      <c r="B3126">
        <v>11</v>
      </c>
      <c r="C3126" t="s">
        <v>245</v>
      </c>
      <c r="D3126" s="1">
        <v>42516</v>
      </c>
      <c r="F3126">
        <v>2</v>
      </c>
      <c r="G3126">
        <v>7869</v>
      </c>
      <c r="H3126" t="s">
        <v>470</v>
      </c>
      <c r="J3126" t="s">
        <v>14</v>
      </c>
      <c r="K3126">
        <v>51</v>
      </c>
      <c r="L3126" t="s">
        <v>22</v>
      </c>
    </row>
    <row r="3127" spans="1:12">
      <c r="A3127" t="e">
        <f ca="1">E00251510189121</f>
        <v>#NAME?</v>
      </c>
      <c r="B3127">
        <v>164</v>
      </c>
      <c r="C3127" t="s">
        <v>792</v>
      </c>
      <c r="D3127" s="1">
        <v>41549</v>
      </c>
      <c r="F3127">
        <v>3</v>
      </c>
      <c r="G3127">
        <v>49390</v>
      </c>
      <c r="H3127" t="s">
        <v>59</v>
      </c>
      <c r="J3127" t="s">
        <v>14</v>
      </c>
      <c r="K3127">
        <v>50</v>
      </c>
      <c r="L3127" t="s">
        <v>15</v>
      </c>
    </row>
    <row r="3128" spans="1:12">
      <c r="A3128" t="e">
        <f ca="1">E00251510189121</f>
        <v>#NAME?</v>
      </c>
      <c r="B3128">
        <v>164</v>
      </c>
      <c r="C3128" t="s">
        <v>792</v>
      </c>
      <c r="D3128" s="1">
        <v>41585</v>
      </c>
      <c r="F3128">
        <v>1</v>
      </c>
      <c r="G3128">
        <v>24290</v>
      </c>
      <c r="H3128" t="s">
        <v>580</v>
      </c>
      <c r="J3128" t="s">
        <v>14</v>
      </c>
      <c r="K3128">
        <v>50</v>
      </c>
      <c r="L3128" t="s">
        <v>15</v>
      </c>
    </row>
    <row r="3129" spans="1:12">
      <c r="A3129" t="e">
        <f ca="1">E00251429696221</f>
        <v>#NAME?</v>
      </c>
      <c r="B3129">
        <v>199</v>
      </c>
      <c r="C3129" t="s">
        <v>681</v>
      </c>
      <c r="D3129" s="1">
        <v>42857</v>
      </c>
      <c r="F3129">
        <v>2</v>
      </c>
      <c r="G3129">
        <v>4919</v>
      </c>
      <c r="H3129" t="s">
        <v>801</v>
      </c>
      <c r="J3129" t="s">
        <v>14</v>
      </c>
      <c r="K3129">
        <v>67</v>
      </c>
      <c r="L3129" t="s">
        <v>15</v>
      </c>
    </row>
    <row r="3130" spans="1:12">
      <c r="A3130" t="e">
        <f ca="1">E00251510737521</f>
        <v>#NAME?</v>
      </c>
      <c r="B3130">
        <v>122</v>
      </c>
      <c r="C3130" t="s">
        <v>522</v>
      </c>
      <c r="D3130" s="1">
        <v>41953</v>
      </c>
      <c r="F3130">
        <v>3</v>
      </c>
      <c r="G3130">
        <v>4019</v>
      </c>
      <c r="H3130" t="s">
        <v>26</v>
      </c>
      <c r="J3130" t="s">
        <v>14</v>
      </c>
      <c r="K3130">
        <v>65</v>
      </c>
      <c r="L3130" t="s">
        <v>15</v>
      </c>
    </row>
    <row r="3131" spans="1:12">
      <c r="A3131" t="e">
        <f ca="1">E00251518518421</f>
        <v>#NAME?</v>
      </c>
      <c r="B3131">
        <v>293</v>
      </c>
      <c r="C3131" t="s">
        <v>25</v>
      </c>
      <c r="D3131" s="1">
        <v>42618</v>
      </c>
      <c r="F3131">
        <v>1</v>
      </c>
      <c r="G3131">
        <v>52100</v>
      </c>
      <c r="H3131" t="s">
        <v>516</v>
      </c>
      <c r="J3131" t="s">
        <v>14</v>
      </c>
      <c r="K3131">
        <v>63</v>
      </c>
      <c r="L3131" t="s">
        <v>15</v>
      </c>
    </row>
    <row r="3132" spans="1:12">
      <c r="A3132" t="e">
        <f ca="1">E00251510189121</f>
        <v>#NAME?</v>
      </c>
      <c r="B3132">
        <v>164</v>
      </c>
      <c r="C3132" t="s">
        <v>792</v>
      </c>
      <c r="D3132" s="1">
        <v>41107</v>
      </c>
      <c r="F3132">
        <v>1</v>
      </c>
      <c r="G3132">
        <v>2419</v>
      </c>
      <c r="H3132" t="s">
        <v>802</v>
      </c>
      <c r="J3132" t="s">
        <v>14</v>
      </c>
      <c r="K3132">
        <v>49</v>
      </c>
      <c r="L3132" t="s">
        <v>15</v>
      </c>
    </row>
    <row r="3133" spans="1:12">
      <c r="A3133" t="e">
        <f ca="1">E00251510189121</f>
        <v>#NAME?</v>
      </c>
      <c r="B3133">
        <v>164</v>
      </c>
      <c r="C3133" t="s">
        <v>792</v>
      </c>
      <c r="D3133" s="1">
        <v>41655</v>
      </c>
      <c r="F3133">
        <v>2</v>
      </c>
      <c r="G3133">
        <v>49390</v>
      </c>
      <c r="H3133" t="s">
        <v>59</v>
      </c>
      <c r="J3133" t="s">
        <v>14</v>
      </c>
      <c r="K3133">
        <v>50</v>
      </c>
      <c r="L3133" t="s">
        <v>15</v>
      </c>
    </row>
    <row r="3134" spans="1:12">
      <c r="A3134" t="e">
        <f ca="1">E00251528608021</f>
        <v>#NAME?</v>
      </c>
      <c r="B3134">
        <v>297</v>
      </c>
      <c r="C3134" t="s">
        <v>411</v>
      </c>
      <c r="D3134" s="1">
        <v>42052</v>
      </c>
      <c r="F3134">
        <v>2</v>
      </c>
      <c r="G3134">
        <v>62989</v>
      </c>
      <c r="H3134" t="s">
        <v>440</v>
      </c>
      <c r="J3134" t="s">
        <v>14</v>
      </c>
      <c r="K3134">
        <v>46</v>
      </c>
      <c r="L3134" t="s">
        <v>15</v>
      </c>
    </row>
    <row r="3135" spans="1:12">
      <c r="A3135" t="e">
        <f ca="1">E00251528938321</f>
        <v>#NAME?</v>
      </c>
      <c r="B3135">
        <v>291</v>
      </c>
      <c r="C3135" t="s">
        <v>160</v>
      </c>
      <c r="D3135" s="1">
        <v>42916</v>
      </c>
      <c r="F3135">
        <v>5</v>
      </c>
      <c r="G3135">
        <v>7262</v>
      </c>
      <c r="H3135" t="s">
        <v>198</v>
      </c>
      <c r="J3135" t="s">
        <v>14</v>
      </c>
      <c r="K3135">
        <v>58</v>
      </c>
      <c r="L3135" t="s">
        <v>15</v>
      </c>
    </row>
    <row r="3136" spans="1:12">
      <c r="A3136" t="e">
        <f ca="1">E00251429309821</f>
        <v>#NAME?</v>
      </c>
      <c r="B3136">
        <v>291</v>
      </c>
      <c r="C3136" t="s">
        <v>160</v>
      </c>
      <c r="D3136" s="1">
        <v>41061</v>
      </c>
      <c r="F3136">
        <v>1</v>
      </c>
      <c r="G3136">
        <v>25000</v>
      </c>
      <c r="H3136" t="s">
        <v>178</v>
      </c>
      <c r="J3136" t="s">
        <v>14</v>
      </c>
      <c r="K3136">
        <v>63</v>
      </c>
      <c r="L3136" t="s">
        <v>15</v>
      </c>
    </row>
    <row r="3137" spans="1:12">
      <c r="A3137" t="e">
        <f ca="1">E00251524952721</f>
        <v>#NAME?</v>
      </c>
      <c r="B3137">
        <v>746</v>
      </c>
      <c r="C3137" t="s">
        <v>527</v>
      </c>
      <c r="D3137" s="1">
        <v>42243</v>
      </c>
      <c r="F3137">
        <v>1</v>
      </c>
      <c r="G3137">
        <v>45342</v>
      </c>
      <c r="H3137" t="s">
        <v>803</v>
      </c>
      <c r="I3137" t="s">
        <v>56</v>
      </c>
      <c r="J3137" t="s">
        <v>57</v>
      </c>
      <c r="K3137">
        <v>50</v>
      </c>
      <c r="L3137" t="s">
        <v>15</v>
      </c>
    </row>
    <row r="3138" spans="1:12">
      <c r="A3138" t="e">
        <f ca="1">E00251513682721</f>
        <v>#NAME?</v>
      </c>
      <c r="B3138">
        <v>1128</v>
      </c>
      <c r="C3138" t="s">
        <v>424</v>
      </c>
      <c r="D3138" s="1">
        <v>42923</v>
      </c>
      <c r="F3138">
        <v>1</v>
      </c>
      <c r="G3138">
        <v>7904</v>
      </c>
      <c r="H3138" t="s">
        <v>75</v>
      </c>
      <c r="J3138" t="s">
        <v>14</v>
      </c>
      <c r="K3138">
        <v>54</v>
      </c>
      <c r="L3138" t="s">
        <v>22</v>
      </c>
    </row>
    <row r="3139" spans="1:12">
      <c r="A3139" t="e">
        <f ca="1">E00251513682721</f>
        <v>#NAME?</v>
      </c>
      <c r="B3139">
        <v>1128</v>
      </c>
      <c r="C3139" t="s">
        <v>424</v>
      </c>
      <c r="D3139" s="1">
        <v>42923</v>
      </c>
      <c r="F3139">
        <v>2</v>
      </c>
      <c r="G3139">
        <v>30009</v>
      </c>
      <c r="H3139" t="s">
        <v>804</v>
      </c>
      <c r="J3139" t="s">
        <v>14</v>
      </c>
      <c r="K3139">
        <v>54</v>
      </c>
      <c r="L3139" t="s">
        <v>15</v>
      </c>
    </row>
    <row r="3140" spans="1:12">
      <c r="A3140" t="e">
        <f ca="1">E00251528760321</f>
        <v>#NAME?</v>
      </c>
      <c r="B3140">
        <v>291</v>
      </c>
      <c r="C3140" t="s">
        <v>160</v>
      </c>
      <c r="D3140" s="1">
        <v>42338</v>
      </c>
      <c r="F3140">
        <v>1</v>
      </c>
      <c r="G3140">
        <v>4660</v>
      </c>
      <c r="H3140" t="s">
        <v>215</v>
      </c>
      <c r="J3140" t="s">
        <v>14</v>
      </c>
      <c r="K3140">
        <v>61</v>
      </c>
      <c r="L3140" t="s">
        <v>15</v>
      </c>
    </row>
    <row r="3141" spans="1:12">
      <c r="A3141" t="e">
        <f ca="1">E00251432425321</f>
        <v>#NAME?</v>
      </c>
      <c r="B3141">
        <v>489</v>
      </c>
      <c r="C3141" t="s">
        <v>100</v>
      </c>
      <c r="D3141" s="1">
        <v>42605</v>
      </c>
      <c r="F3141">
        <v>1</v>
      </c>
      <c r="G3141">
        <v>30270</v>
      </c>
      <c r="H3141" t="s">
        <v>336</v>
      </c>
      <c r="J3141" t="s">
        <v>14</v>
      </c>
      <c r="K3141">
        <v>48</v>
      </c>
      <c r="L3141" t="s">
        <v>15</v>
      </c>
    </row>
    <row r="3142" spans="1:12">
      <c r="A3142" t="e">
        <f ca="1">E00251528938321</f>
        <v>#NAME?</v>
      </c>
      <c r="B3142">
        <v>272</v>
      </c>
      <c r="C3142" t="s">
        <v>174</v>
      </c>
      <c r="D3142" s="1">
        <v>42739</v>
      </c>
      <c r="E3142">
        <v>9</v>
      </c>
      <c r="F3142">
        <v>1</v>
      </c>
      <c r="G3142">
        <v>41001</v>
      </c>
      <c r="H3142" t="s">
        <v>805</v>
      </c>
      <c r="J3142" t="s">
        <v>34</v>
      </c>
      <c r="K3142">
        <v>58</v>
      </c>
      <c r="L3142" t="s">
        <v>15</v>
      </c>
    </row>
    <row r="3143" spans="1:12">
      <c r="A3143" t="e">
        <f ca="1">E00251528608021</f>
        <v>#NAME?</v>
      </c>
      <c r="B3143">
        <v>695</v>
      </c>
      <c r="C3143" t="s">
        <v>257</v>
      </c>
      <c r="D3143" s="1">
        <v>40974</v>
      </c>
      <c r="F3143">
        <v>4</v>
      </c>
      <c r="G3143">
        <v>73390</v>
      </c>
      <c r="H3143" t="s">
        <v>66</v>
      </c>
      <c r="J3143" t="s">
        <v>14</v>
      </c>
      <c r="K3143">
        <v>43</v>
      </c>
      <c r="L3143" t="s">
        <v>15</v>
      </c>
    </row>
    <row r="3144" spans="1:12">
      <c r="A3144" t="e">
        <f ca="1">E00251528608021</f>
        <v>#NAME?</v>
      </c>
      <c r="B3144">
        <v>695</v>
      </c>
      <c r="C3144" t="s">
        <v>257</v>
      </c>
      <c r="D3144" s="1">
        <v>42604</v>
      </c>
      <c r="F3144">
        <v>1</v>
      </c>
      <c r="G3144">
        <v>7810</v>
      </c>
      <c r="H3144" t="s">
        <v>143</v>
      </c>
      <c r="J3144" t="s">
        <v>14</v>
      </c>
      <c r="K3144">
        <v>47</v>
      </c>
      <c r="L3144" t="s">
        <v>15</v>
      </c>
    </row>
    <row r="3145" spans="1:12">
      <c r="A3145" t="e">
        <f ca="1">E00251518518421</f>
        <v>#NAME?</v>
      </c>
      <c r="B3145">
        <v>293</v>
      </c>
      <c r="C3145" t="s">
        <v>25</v>
      </c>
      <c r="D3145" s="1">
        <v>42282</v>
      </c>
      <c r="F3145">
        <v>4</v>
      </c>
      <c r="G3145">
        <v>5859</v>
      </c>
      <c r="H3145" t="s">
        <v>607</v>
      </c>
      <c r="J3145" t="s">
        <v>14</v>
      </c>
      <c r="K3145">
        <v>62</v>
      </c>
      <c r="L3145" t="s">
        <v>15</v>
      </c>
    </row>
    <row r="3146" spans="1:12">
      <c r="A3146" t="e">
        <f ca="1">E00251615086621</f>
        <v>#NAME?</v>
      </c>
      <c r="B3146">
        <v>47</v>
      </c>
      <c r="C3146" t="s">
        <v>494</v>
      </c>
      <c r="D3146" s="1">
        <v>42138</v>
      </c>
      <c r="F3146">
        <v>1</v>
      </c>
      <c r="G3146">
        <v>4019</v>
      </c>
      <c r="H3146" t="s">
        <v>26</v>
      </c>
      <c r="J3146" t="s">
        <v>14</v>
      </c>
      <c r="K3146">
        <v>55</v>
      </c>
      <c r="L3146" t="s">
        <v>15</v>
      </c>
    </row>
    <row r="3147" spans="1:12">
      <c r="A3147" t="e">
        <f ca="1">E00251716444121</f>
        <v>#NAME?</v>
      </c>
      <c r="B3147">
        <v>438</v>
      </c>
      <c r="C3147" t="s">
        <v>474</v>
      </c>
      <c r="D3147" s="1">
        <v>42206</v>
      </c>
      <c r="F3147">
        <v>1</v>
      </c>
      <c r="G3147">
        <v>73390</v>
      </c>
      <c r="H3147" t="s">
        <v>66</v>
      </c>
      <c r="J3147" t="s">
        <v>14</v>
      </c>
      <c r="K3147">
        <v>56</v>
      </c>
      <c r="L3147" t="s">
        <v>15</v>
      </c>
    </row>
    <row r="3148" spans="1:12">
      <c r="A3148" t="e">
        <f ca="1">E00251716444121</f>
        <v>#NAME?</v>
      </c>
      <c r="B3148">
        <v>438</v>
      </c>
      <c r="C3148" t="s">
        <v>474</v>
      </c>
      <c r="D3148" s="1">
        <v>43035</v>
      </c>
      <c r="F3148">
        <v>1</v>
      </c>
      <c r="G3148">
        <v>5932</v>
      </c>
      <c r="H3148" t="s">
        <v>246</v>
      </c>
      <c r="J3148" t="s">
        <v>14</v>
      </c>
      <c r="K3148">
        <v>58</v>
      </c>
      <c r="L3148" t="s">
        <v>15</v>
      </c>
    </row>
    <row r="3149" spans="1:12">
      <c r="A3149" t="e">
        <f ca="1">E00251518518421</f>
        <v>#NAME?</v>
      </c>
      <c r="B3149">
        <v>293</v>
      </c>
      <c r="C3149" t="s">
        <v>25</v>
      </c>
      <c r="D3149" s="1">
        <v>42327</v>
      </c>
      <c r="F3149">
        <v>2</v>
      </c>
      <c r="G3149">
        <v>4019</v>
      </c>
      <c r="H3149" t="s">
        <v>26</v>
      </c>
      <c r="J3149" t="s">
        <v>14</v>
      </c>
      <c r="K3149">
        <v>62</v>
      </c>
      <c r="L3149" t="s">
        <v>15</v>
      </c>
    </row>
    <row r="3150" spans="1:12">
      <c r="A3150" t="e">
        <f ca="1">E00251518518421</f>
        <v>#NAME?</v>
      </c>
      <c r="B3150">
        <v>293</v>
      </c>
      <c r="C3150" t="s">
        <v>25</v>
      </c>
      <c r="D3150" s="1">
        <v>41933</v>
      </c>
      <c r="F3150">
        <v>2</v>
      </c>
      <c r="G3150">
        <v>5859</v>
      </c>
      <c r="H3150" t="s">
        <v>607</v>
      </c>
      <c r="J3150" t="s">
        <v>14</v>
      </c>
      <c r="K3150">
        <v>61</v>
      </c>
      <c r="L3150" t="s">
        <v>15</v>
      </c>
    </row>
    <row r="3151" spans="1:12">
      <c r="A3151" t="e">
        <f ca="1">E00251518518421</f>
        <v>#NAME?</v>
      </c>
      <c r="B3151">
        <v>293</v>
      </c>
      <c r="C3151" t="s">
        <v>25</v>
      </c>
      <c r="D3151" s="1">
        <v>42181</v>
      </c>
      <c r="F3151">
        <v>4</v>
      </c>
      <c r="G3151">
        <v>1739</v>
      </c>
      <c r="H3151" t="s">
        <v>110</v>
      </c>
      <c r="J3151" t="s">
        <v>14</v>
      </c>
      <c r="K3151">
        <v>62</v>
      </c>
      <c r="L3151" t="s">
        <v>15</v>
      </c>
    </row>
    <row r="3152" spans="1:12">
      <c r="A3152" t="e">
        <f ca="1">E00251713681821</f>
        <v>#NAME?</v>
      </c>
      <c r="B3152">
        <v>1012</v>
      </c>
      <c r="C3152" t="s">
        <v>806</v>
      </c>
      <c r="D3152" s="1">
        <v>42496</v>
      </c>
      <c r="F3152">
        <v>1</v>
      </c>
      <c r="G3152">
        <v>5272</v>
      </c>
      <c r="H3152" t="s">
        <v>807</v>
      </c>
      <c r="I3152" t="s">
        <v>56</v>
      </c>
      <c r="J3152" t="s">
        <v>57</v>
      </c>
      <c r="K3152">
        <v>52</v>
      </c>
      <c r="L3152" t="s">
        <v>15</v>
      </c>
    </row>
    <row r="3153" spans="1:12">
      <c r="A3153" t="e">
        <f ca="1">E00251528938321</f>
        <v>#NAME?</v>
      </c>
      <c r="B3153">
        <v>291</v>
      </c>
      <c r="C3153" t="s">
        <v>160</v>
      </c>
      <c r="D3153" s="1">
        <v>41332</v>
      </c>
      <c r="F3153">
        <v>2</v>
      </c>
      <c r="G3153">
        <v>72290</v>
      </c>
      <c r="H3153" t="s">
        <v>248</v>
      </c>
      <c r="J3153" t="s">
        <v>14</v>
      </c>
      <c r="K3153">
        <v>54</v>
      </c>
      <c r="L3153" t="s">
        <v>15</v>
      </c>
    </row>
    <row r="3154" spans="1:12">
      <c r="A3154" t="e">
        <f ca="1">E00251528938321</f>
        <v>#NAME?</v>
      </c>
      <c r="B3154">
        <v>291</v>
      </c>
      <c r="C3154" t="s">
        <v>160</v>
      </c>
      <c r="D3154" s="1">
        <v>41390</v>
      </c>
      <c r="F3154">
        <v>1</v>
      </c>
      <c r="G3154">
        <v>7222</v>
      </c>
      <c r="H3154" t="s">
        <v>560</v>
      </c>
      <c r="J3154" t="s">
        <v>14</v>
      </c>
      <c r="K3154">
        <v>54</v>
      </c>
      <c r="L3154" t="s">
        <v>15</v>
      </c>
    </row>
    <row r="3155" spans="1:12">
      <c r="A3155" t="e">
        <f ca="1">E00251528938321</f>
        <v>#NAME?</v>
      </c>
      <c r="B3155">
        <v>291</v>
      </c>
      <c r="C3155" t="s">
        <v>160</v>
      </c>
      <c r="D3155" s="1">
        <v>41499</v>
      </c>
      <c r="F3155">
        <v>1</v>
      </c>
      <c r="G3155">
        <v>2740</v>
      </c>
      <c r="H3155" t="s">
        <v>808</v>
      </c>
      <c r="J3155" t="s">
        <v>14</v>
      </c>
      <c r="K3155">
        <v>54</v>
      </c>
      <c r="L3155" t="s">
        <v>15</v>
      </c>
    </row>
    <row r="3156" spans="1:12">
      <c r="A3156" t="e">
        <f ca="1">E00251429309821</f>
        <v>#NAME?</v>
      </c>
      <c r="B3156">
        <v>291</v>
      </c>
      <c r="C3156" t="s">
        <v>160</v>
      </c>
      <c r="D3156" s="1">
        <v>41753</v>
      </c>
      <c r="F3156">
        <v>2</v>
      </c>
      <c r="G3156">
        <v>4019</v>
      </c>
      <c r="H3156" t="s">
        <v>26</v>
      </c>
      <c r="J3156" t="s">
        <v>14</v>
      </c>
      <c r="K3156">
        <v>65</v>
      </c>
      <c r="L3156" t="s">
        <v>15</v>
      </c>
    </row>
    <row r="3157" spans="1:12">
      <c r="A3157" t="e">
        <f ca="1">E00251429309821</f>
        <v>#NAME?</v>
      </c>
      <c r="B3157">
        <v>291</v>
      </c>
      <c r="C3157" t="s">
        <v>160</v>
      </c>
      <c r="D3157" s="1">
        <v>42527</v>
      </c>
      <c r="F3157">
        <v>2</v>
      </c>
      <c r="G3157">
        <v>4408</v>
      </c>
      <c r="H3157" t="s">
        <v>356</v>
      </c>
      <c r="J3157" t="s">
        <v>14</v>
      </c>
      <c r="K3157">
        <v>67</v>
      </c>
      <c r="L3157" t="s">
        <v>15</v>
      </c>
    </row>
    <row r="3158" spans="1:12">
      <c r="A3158" t="e">
        <f ca="1">E00251424800621</f>
        <v>#NAME?</v>
      </c>
      <c r="B3158">
        <v>108</v>
      </c>
      <c r="C3158" t="s">
        <v>481</v>
      </c>
      <c r="D3158" s="1">
        <v>42697</v>
      </c>
      <c r="F3158">
        <v>3</v>
      </c>
      <c r="G3158">
        <v>7231</v>
      </c>
      <c r="H3158" t="s">
        <v>128</v>
      </c>
      <c r="J3158" t="s">
        <v>14</v>
      </c>
      <c r="K3158">
        <v>50</v>
      </c>
      <c r="L3158" t="s">
        <v>15</v>
      </c>
    </row>
    <row r="3159" spans="1:12">
      <c r="A3159" t="e">
        <f ca="1">E00251512430021</f>
        <v>#NAME?</v>
      </c>
      <c r="B3159">
        <v>48</v>
      </c>
      <c r="C3159" t="s">
        <v>249</v>
      </c>
      <c r="D3159" s="1">
        <v>41802</v>
      </c>
      <c r="F3159">
        <v>1</v>
      </c>
      <c r="G3159">
        <v>7820</v>
      </c>
      <c r="H3159" t="s">
        <v>233</v>
      </c>
      <c r="J3159" t="s">
        <v>14</v>
      </c>
      <c r="K3159">
        <v>46</v>
      </c>
      <c r="L3159" t="s">
        <v>22</v>
      </c>
    </row>
    <row r="3160" spans="1:12">
      <c r="A3160" t="e">
        <f ca="1">E00251510189121</f>
        <v>#NAME?</v>
      </c>
      <c r="B3160">
        <v>164</v>
      </c>
      <c r="C3160" t="s">
        <v>792</v>
      </c>
      <c r="D3160" s="1">
        <v>41425</v>
      </c>
      <c r="F3160">
        <v>1</v>
      </c>
      <c r="G3160">
        <v>539</v>
      </c>
      <c r="H3160" t="s">
        <v>379</v>
      </c>
      <c r="J3160" t="s">
        <v>14</v>
      </c>
      <c r="K3160">
        <v>49</v>
      </c>
      <c r="L3160" t="s">
        <v>15</v>
      </c>
    </row>
    <row r="3161" spans="1:12">
      <c r="A3161" t="e">
        <f ca="1">E00251424821221</f>
        <v>#NAME?</v>
      </c>
      <c r="B3161">
        <v>122</v>
      </c>
      <c r="C3161" t="s">
        <v>522</v>
      </c>
      <c r="D3161" s="1">
        <v>41543</v>
      </c>
      <c r="F3161">
        <v>2</v>
      </c>
      <c r="G3161">
        <v>4019</v>
      </c>
      <c r="H3161" t="s">
        <v>26</v>
      </c>
      <c r="J3161" t="s">
        <v>14</v>
      </c>
      <c r="K3161">
        <v>57</v>
      </c>
      <c r="L3161" t="s">
        <v>15</v>
      </c>
    </row>
    <row r="3162" spans="1:12">
      <c r="A3162" t="e">
        <f ca="1">E00251424800621</f>
        <v>#NAME?</v>
      </c>
      <c r="B3162">
        <v>108</v>
      </c>
      <c r="C3162" t="s">
        <v>481</v>
      </c>
      <c r="D3162" s="1">
        <v>42726</v>
      </c>
      <c r="F3162">
        <v>3</v>
      </c>
      <c r="G3162">
        <v>2729</v>
      </c>
      <c r="H3162" t="s">
        <v>115</v>
      </c>
      <c r="J3162" t="s">
        <v>14</v>
      </c>
      <c r="K3162">
        <v>50</v>
      </c>
      <c r="L3162" t="s">
        <v>15</v>
      </c>
    </row>
    <row r="3163" spans="1:12">
      <c r="A3163" t="e">
        <f ca="1">E00251510189121</f>
        <v>#NAME?</v>
      </c>
      <c r="B3163">
        <v>164</v>
      </c>
      <c r="C3163" t="s">
        <v>792</v>
      </c>
      <c r="D3163" s="1">
        <v>42774</v>
      </c>
      <c r="F3163">
        <v>3</v>
      </c>
      <c r="G3163">
        <v>49391</v>
      </c>
      <c r="H3163" t="s">
        <v>809</v>
      </c>
      <c r="J3163" t="s">
        <v>14</v>
      </c>
      <c r="K3163">
        <v>53</v>
      </c>
      <c r="L3163" t="s">
        <v>15</v>
      </c>
    </row>
    <row r="3164" spans="1:12">
      <c r="A3164" t="e">
        <f ca="1">E00251510737521</f>
        <v>#NAME?</v>
      </c>
      <c r="B3164">
        <v>122</v>
      </c>
      <c r="C3164" t="s">
        <v>522</v>
      </c>
      <c r="D3164" s="1">
        <v>41660</v>
      </c>
      <c r="F3164">
        <v>2</v>
      </c>
      <c r="G3164">
        <v>4019</v>
      </c>
      <c r="H3164" t="s">
        <v>26</v>
      </c>
      <c r="J3164" t="s">
        <v>14</v>
      </c>
      <c r="K3164">
        <v>64</v>
      </c>
      <c r="L3164" t="s">
        <v>15</v>
      </c>
    </row>
    <row r="3165" spans="1:12">
      <c r="A3165" t="e">
        <f ca="1">E00251510737521</f>
        <v>#NAME?</v>
      </c>
      <c r="B3165">
        <v>122</v>
      </c>
      <c r="C3165" t="s">
        <v>522</v>
      </c>
      <c r="D3165" s="1">
        <v>42059</v>
      </c>
      <c r="F3165">
        <v>3</v>
      </c>
      <c r="G3165">
        <v>4019</v>
      </c>
      <c r="H3165" t="s">
        <v>26</v>
      </c>
      <c r="J3165" t="s">
        <v>14</v>
      </c>
      <c r="K3165">
        <v>65</v>
      </c>
      <c r="L3165" t="s">
        <v>15</v>
      </c>
    </row>
    <row r="3166" spans="1:12">
      <c r="A3166" t="e">
        <f ca="1">E00251427202121</f>
        <v>#NAME?</v>
      </c>
      <c r="B3166">
        <v>10</v>
      </c>
      <c r="C3166" t="s">
        <v>18</v>
      </c>
      <c r="D3166" s="1">
        <v>41956</v>
      </c>
      <c r="F3166">
        <v>1</v>
      </c>
      <c r="G3166">
        <v>6809</v>
      </c>
      <c r="H3166" t="s">
        <v>790</v>
      </c>
      <c r="J3166" t="s">
        <v>14</v>
      </c>
      <c r="K3166">
        <v>53</v>
      </c>
      <c r="L3166" t="s">
        <v>15</v>
      </c>
    </row>
    <row r="3167" spans="1:12">
      <c r="A3167" t="e">
        <f ca="1">E00251424821221</f>
        <v>#NAME?</v>
      </c>
      <c r="B3167">
        <v>122</v>
      </c>
      <c r="C3167" t="s">
        <v>522</v>
      </c>
      <c r="D3167" s="1">
        <v>41032</v>
      </c>
      <c r="F3167">
        <v>1</v>
      </c>
      <c r="G3167">
        <v>25000</v>
      </c>
      <c r="H3167" t="s">
        <v>178</v>
      </c>
      <c r="J3167" t="s">
        <v>14</v>
      </c>
      <c r="K3167">
        <v>56</v>
      </c>
      <c r="L3167" t="s">
        <v>15</v>
      </c>
    </row>
    <row r="3168" spans="1:12">
      <c r="A3168" t="e">
        <f ca="1">E00251510189121</f>
        <v>#NAME?</v>
      </c>
      <c r="B3168">
        <v>164</v>
      </c>
      <c r="C3168" t="s">
        <v>792</v>
      </c>
      <c r="D3168" s="1">
        <v>43069</v>
      </c>
      <c r="F3168">
        <v>5</v>
      </c>
      <c r="G3168">
        <v>2440</v>
      </c>
      <c r="H3168" t="s">
        <v>555</v>
      </c>
      <c r="J3168" t="s">
        <v>14</v>
      </c>
      <c r="K3168">
        <v>54</v>
      </c>
      <c r="L3168" t="s">
        <v>15</v>
      </c>
    </row>
    <row r="3169" spans="1:12">
      <c r="A3169" t="e">
        <f ca="1">E00251618081421</f>
        <v>#NAME?</v>
      </c>
      <c r="B3169">
        <v>11</v>
      </c>
      <c r="C3169" t="s">
        <v>245</v>
      </c>
      <c r="D3169" s="1">
        <v>42052</v>
      </c>
      <c r="F3169">
        <v>1</v>
      </c>
      <c r="G3169">
        <v>4871</v>
      </c>
      <c r="H3169" t="s">
        <v>125</v>
      </c>
      <c r="J3169" t="s">
        <v>14</v>
      </c>
      <c r="K3169">
        <v>49</v>
      </c>
      <c r="L3169" t="s">
        <v>15</v>
      </c>
    </row>
    <row r="3170" spans="1:12">
      <c r="A3170" t="e">
        <f ca="1">E00251510737521</f>
        <v>#NAME?</v>
      </c>
      <c r="B3170">
        <v>122</v>
      </c>
      <c r="C3170" t="s">
        <v>522</v>
      </c>
      <c r="D3170" s="1">
        <v>41330</v>
      </c>
      <c r="F3170">
        <v>3</v>
      </c>
      <c r="G3170">
        <v>4019</v>
      </c>
      <c r="H3170" t="s">
        <v>26</v>
      </c>
      <c r="J3170" t="s">
        <v>14</v>
      </c>
      <c r="K3170">
        <v>63</v>
      </c>
      <c r="L3170" t="s">
        <v>15</v>
      </c>
    </row>
    <row r="3171" spans="1:12">
      <c r="A3171" t="e">
        <f ca="1">E00251510737521</f>
        <v>#NAME?</v>
      </c>
      <c r="B3171">
        <v>122</v>
      </c>
      <c r="C3171" t="s">
        <v>522</v>
      </c>
      <c r="D3171" s="1">
        <v>41709</v>
      </c>
      <c r="F3171">
        <v>3</v>
      </c>
      <c r="G3171">
        <v>4019</v>
      </c>
      <c r="H3171" t="s">
        <v>26</v>
      </c>
      <c r="J3171" t="s">
        <v>14</v>
      </c>
      <c r="K3171">
        <v>64</v>
      </c>
      <c r="L3171" t="s">
        <v>15</v>
      </c>
    </row>
    <row r="3172" spans="1:12">
      <c r="A3172" t="e">
        <f ca="1">E00251424821221</f>
        <v>#NAME?</v>
      </c>
      <c r="B3172">
        <v>122</v>
      </c>
      <c r="C3172" t="s">
        <v>522</v>
      </c>
      <c r="D3172" s="1">
        <v>41600</v>
      </c>
      <c r="F3172">
        <v>1</v>
      </c>
      <c r="G3172">
        <v>4019</v>
      </c>
      <c r="H3172" t="s">
        <v>26</v>
      </c>
      <c r="J3172" t="s">
        <v>14</v>
      </c>
      <c r="K3172">
        <v>57</v>
      </c>
      <c r="L3172" t="s">
        <v>15</v>
      </c>
    </row>
    <row r="3173" spans="1:12">
      <c r="A3173" t="e">
        <f ca="1">E00251528760321</f>
        <v>#NAME?</v>
      </c>
      <c r="B3173">
        <v>291</v>
      </c>
      <c r="C3173" t="s">
        <v>160</v>
      </c>
      <c r="D3173" s="1">
        <v>42013</v>
      </c>
      <c r="F3173">
        <v>1</v>
      </c>
      <c r="G3173">
        <v>4659</v>
      </c>
      <c r="H3173" t="s">
        <v>47</v>
      </c>
      <c r="J3173" t="s">
        <v>14</v>
      </c>
      <c r="K3173">
        <v>60</v>
      </c>
      <c r="L3173" t="s">
        <v>15</v>
      </c>
    </row>
    <row r="3174" spans="1:12">
      <c r="A3174" t="e">
        <f ca="1">E00251528760321</f>
        <v>#NAME?</v>
      </c>
      <c r="B3174">
        <v>291</v>
      </c>
      <c r="C3174" t="s">
        <v>160</v>
      </c>
      <c r="D3174" s="1">
        <v>42104</v>
      </c>
      <c r="F3174">
        <v>1</v>
      </c>
      <c r="G3174">
        <v>4660</v>
      </c>
      <c r="H3174" t="s">
        <v>215</v>
      </c>
      <c r="J3174" t="s">
        <v>14</v>
      </c>
      <c r="K3174">
        <v>61</v>
      </c>
      <c r="L3174" t="s">
        <v>15</v>
      </c>
    </row>
    <row r="3175" spans="1:12">
      <c r="A3175" t="e">
        <f ca="1">E00251424800621</f>
        <v>#NAME?</v>
      </c>
      <c r="B3175">
        <v>108</v>
      </c>
      <c r="C3175" t="s">
        <v>481</v>
      </c>
      <c r="D3175" s="1">
        <v>41081</v>
      </c>
      <c r="F3175">
        <v>1</v>
      </c>
      <c r="G3175">
        <v>79029</v>
      </c>
      <c r="H3175" t="s">
        <v>21</v>
      </c>
      <c r="J3175" t="s">
        <v>14</v>
      </c>
      <c r="K3175">
        <v>46</v>
      </c>
      <c r="L3175" t="s">
        <v>22</v>
      </c>
    </row>
    <row r="3176" spans="1:12">
      <c r="A3176" t="e">
        <f ca="1">E00251424800621</f>
        <v>#NAME?</v>
      </c>
      <c r="B3176">
        <v>108</v>
      </c>
      <c r="C3176" t="s">
        <v>481</v>
      </c>
      <c r="D3176" s="1">
        <v>42089</v>
      </c>
      <c r="F3176">
        <v>2</v>
      </c>
      <c r="G3176">
        <v>25000</v>
      </c>
      <c r="H3176" t="s">
        <v>178</v>
      </c>
      <c r="J3176" t="s">
        <v>14</v>
      </c>
      <c r="K3176">
        <v>49</v>
      </c>
      <c r="L3176" t="s">
        <v>15</v>
      </c>
    </row>
    <row r="3177" spans="1:12">
      <c r="A3177" t="e">
        <f ca="1">E00251424800621</f>
        <v>#NAME?</v>
      </c>
      <c r="B3177">
        <v>108</v>
      </c>
      <c r="C3177" t="s">
        <v>481</v>
      </c>
      <c r="D3177" s="1">
        <v>41967</v>
      </c>
      <c r="F3177">
        <v>3</v>
      </c>
      <c r="G3177">
        <v>49390</v>
      </c>
      <c r="H3177" t="s">
        <v>59</v>
      </c>
      <c r="J3177" t="s">
        <v>14</v>
      </c>
      <c r="K3177">
        <v>48</v>
      </c>
      <c r="L3177" t="s">
        <v>15</v>
      </c>
    </row>
    <row r="3178" spans="1:12">
      <c r="A3178" t="e">
        <f ca="1">E00251424800621</f>
        <v>#NAME?</v>
      </c>
      <c r="B3178">
        <v>108</v>
      </c>
      <c r="C3178" t="s">
        <v>481</v>
      </c>
      <c r="D3178" s="1">
        <v>42200</v>
      </c>
      <c r="F3178">
        <v>2</v>
      </c>
      <c r="G3178">
        <v>2410</v>
      </c>
      <c r="H3178" t="s">
        <v>283</v>
      </c>
      <c r="J3178" t="s">
        <v>14</v>
      </c>
      <c r="K3178">
        <v>49</v>
      </c>
      <c r="L3178" t="s">
        <v>15</v>
      </c>
    </row>
    <row r="3179" spans="1:12">
      <c r="A3179" t="e">
        <f ca="1">E00251424800621</f>
        <v>#NAME?</v>
      </c>
      <c r="B3179">
        <v>108</v>
      </c>
      <c r="C3179" t="s">
        <v>481</v>
      </c>
      <c r="D3179" s="1">
        <v>42865</v>
      </c>
      <c r="F3179">
        <v>4</v>
      </c>
      <c r="G3179">
        <v>25000</v>
      </c>
      <c r="H3179" t="s">
        <v>178</v>
      </c>
      <c r="J3179" t="s">
        <v>14</v>
      </c>
      <c r="K3179">
        <v>51</v>
      </c>
      <c r="L3179" t="s">
        <v>15</v>
      </c>
    </row>
    <row r="3180" spans="1:12">
      <c r="A3180" t="e">
        <f ca="1">E00251510189121</f>
        <v>#NAME?</v>
      </c>
      <c r="B3180">
        <v>164</v>
      </c>
      <c r="C3180" t="s">
        <v>792</v>
      </c>
      <c r="D3180" s="1">
        <v>41088</v>
      </c>
      <c r="F3180">
        <v>1</v>
      </c>
      <c r="G3180">
        <v>49390</v>
      </c>
      <c r="H3180" t="s">
        <v>59</v>
      </c>
      <c r="J3180" t="s">
        <v>14</v>
      </c>
      <c r="K3180">
        <v>49</v>
      </c>
      <c r="L3180" t="s">
        <v>15</v>
      </c>
    </row>
    <row r="3181" spans="1:12">
      <c r="A3181" t="e">
        <f ca="1">E00251529478021</f>
        <v>#NAME?</v>
      </c>
      <c r="B3181">
        <v>151</v>
      </c>
      <c r="C3181" t="s">
        <v>381</v>
      </c>
      <c r="D3181" s="1">
        <v>42072</v>
      </c>
      <c r="F3181">
        <v>6</v>
      </c>
      <c r="G3181">
        <v>25000</v>
      </c>
      <c r="H3181" t="s">
        <v>178</v>
      </c>
      <c r="J3181" t="s">
        <v>14</v>
      </c>
      <c r="K3181">
        <v>59</v>
      </c>
      <c r="L3181" t="s">
        <v>15</v>
      </c>
    </row>
    <row r="3182" spans="1:12">
      <c r="A3182" t="e">
        <f ca="1">E00251429251821</f>
        <v>#NAME?</v>
      </c>
      <c r="B3182">
        <v>290</v>
      </c>
      <c r="C3182" t="s">
        <v>449</v>
      </c>
      <c r="D3182" s="1">
        <v>42394</v>
      </c>
      <c r="F3182">
        <v>1</v>
      </c>
      <c r="G3182">
        <v>56400</v>
      </c>
      <c r="H3182" t="s">
        <v>91</v>
      </c>
      <c r="J3182" t="s">
        <v>14</v>
      </c>
      <c r="K3182">
        <v>55</v>
      </c>
      <c r="L3182" t="s">
        <v>15</v>
      </c>
    </row>
    <row r="3183" spans="1:12">
      <c r="A3183" t="e">
        <f ca="1">E00251429251821</f>
        <v>#NAME?</v>
      </c>
      <c r="B3183">
        <v>290</v>
      </c>
      <c r="C3183" t="s">
        <v>449</v>
      </c>
      <c r="D3183" s="1">
        <v>42431</v>
      </c>
      <c r="F3183">
        <v>3</v>
      </c>
      <c r="G3183">
        <v>43391</v>
      </c>
      <c r="H3183" t="s">
        <v>810</v>
      </c>
      <c r="J3183" t="s">
        <v>14</v>
      </c>
      <c r="K3183">
        <v>55</v>
      </c>
      <c r="L3183" t="s">
        <v>15</v>
      </c>
    </row>
    <row r="3184" spans="1:12">
      <c r="A3184" t="e">
        <f ca="1">E00251429251821</f>
        <v>#NAME?</v>
      </c>
      <c r="B3184">
        <v>290</v>
      </c>
      <c r="C3184" t="s">
        <v>449</v>
      </c>
      <c r="D3184" s="1">
        <v>42534</v>
      </c>
      <c r="F3184">
        <v>2</v>
      </c>
      <c r="G3184">
        <v>25000</v>
      </c>
      <c r="H3184" t="s">
        <v>178</v>
      </c>
      <c r="J3184" t="s">
        <v>14</v>
      </c>
      <c r="K3184">
        <v>56</v>
      </c>
      <c r="L3184" t="s">
        <v>15</v>
      </c>
    </row>
    <row r="3185" spans="1:12">
      <c r="A3185" t="e">
        <f ca="1">E00251528938321</f>
        <v>#NAME?</v>
      </c>
      <c r="B3185">
        <v>291</v>
      </c>
      <c r="C3185" t="s">
        <v>160</v>
      </c>
      <c r="D3185" s="1">
        <v>41344</v>
      </c>
      <c r="F3185">
        <v>2</v>
      </c>
      <c r="G3185">
        <v>4019</v>
      </c>
      <c r="H3185" t="s">
        <v>26</v>
      </c>
      <c r="J3185" t="s">
        <v>14</v>
      </c>
      <c r="K3185">
        <v>54</v>
      </c>
      <c r="L3185" t="s">
        <v>15</v>
      </c>
    </row>
    <row r="3186" spans="1:12">
      <c r="A3186" t="e">
        <f ca="1">E00251528938321</f>
        <v>#NAME?</v>
      </c>
      <c r="B3186">
        <v>291</v>
      </c>
      <c r="C3186" t="s">
        <v>160</v>
      </c>
      <c r="D3186" s="1">
        <v>41499</v>
      </c>
      <c r="F3186">
        <v>5</v>
      </c>
      <c r="G3186">
        <v>5859</v>
      </c>
      <c r="H3186" t="s">
        <v>607</v>
      </c>
      <c r="J3186" t="s">
        <v>14</v>
      </c>
      <c r="K3186">
        <v>54</v>
      </c>
      <c r="L3186" t="s">
        <v>15</v>
      </c>
    </row>
    <row r="3187" spans="1:12">
      <c r="A3187" t="e">
        <f ca="1">E00251528938321</f>
        <v>#NAME?</v>
      </c>
      <c r="B3187">
        <v>291</v>
      </c>
      <c r="C3187" t="s">
        <v>160</v>
      </c>
      <c r="D3187" s="1">
        <v>41786</v>
      </c>
      <c r="F3187">
        <v>2</v>
      </c>
      <c r="G3187">
        <v>4019</v>
      </c>
      <c r="H3187" t="s">
        <v>26</v>
      </c>
      <c r="J3187" t="s">
        <v>14</v>
      </c>
      <c r="K3187">
        <v>55</v>
      </c>
      <c r="L3187" t="s">
        <v>15</v>
      </c>
    </row>
    <row r="3188" spans="1:12">
      <c r="A3188" t="e">
        <f ca="1">E00251510189121</f>
        <v>#NAME?</v>
      </c>
      <c r="B3188">
        <v>164</v>
      </c>
      <c r="C3188" t="s">
        <v>792</v>
      </c>
      <c r="D3188" s="1">
        <v>41169</v>
      </c>
      <c r="F3188">
        <v>3</v>
      </c>
      <c r="G3188">
        <v>1749</v>
      </c>
      <c r="H3188" t="s">
        <v>793</v>
      </c>
      <c r="J3188" t="s">
        <v>14</v>
      </c>
      <c r="K3188">
        <v>49</v>
      </c>
      <c r="L3188" t="s">
        <v>15</v>
      </c>
    </row>
    <row r="3189" spans="1:12">
      <c r="A3189" t="e">
        <f ca="1">E00251616967621</f>
        <v>#NAME?</v>
      </c>
      <c r="B3189">
        <v>1786</v>
      </c>
      <c r="C3189" t="s">
        <v>37</v>
      </c>
      <c r="D3189" s="1">
        <v>42172</v>
      </c>
      <c r="F3189">
        <v>1</v>
      </c>
      <c r="G3189">
        <v>4720</v>
      </c>
      <c r="H3189" t="s">
        <v>571</v>
      </c>
      <c r="J3189" t="s">
        <v>14</v>
      </c>
      <c r="K3189">
        <v>49</v>
      </c>
      <c r="L3189" t="s">
        <v>15</v>
      </c>
    </row>
    <row r="3190" spans="1:12">
      <c r="A3190" t="e">
        <f ca="1">E00251429728821</f>
        <v>#NAME?</v>
      </c>
      <c r="B3190">
        <v>165</v>
      </c>
      <c r="C3190" t="s">
        <v>461</v>
      </c>
      <c r="D3190" s="1">
        <v>42978</v>
      </c>
      <c r="F3190">
        <v>1</v>
      </c>
      <c r="G3190">
        <v>7822</v>
      </c>
      <c r="H3190" t="s">
        <v>495</v>
      </c>
      <c r="J3190" t="s">
        <v>14</v>
      </c>
      <c r="K3190">
        <v>62</v>
      </c>
      <c r="L3190" t="s">
        <v>22</v>
      </c>
    </row>
    <row r="3191" spans="1:12">
      <c r="A3191" t="e">
        <f ca="1">E00251510660421</f>
        <v>#NAME?</v>
      </c>
      <c r="B3191">
        <v>199</v>
      </c>
      <c r="C3191" t="s">
        <v>681</v>
      </c>
      <c r="D3191" s="1">
        <v>42681</v>
      </c>
      <c r="F3191">
        <v>1</v>
      </c>
      <c r="G3191">
        <v>49390</v>
      </c>
      <c r="H3191" t="s">
        <v>59</v>
      </c>
      <c r="J3191" t="s">
        <v>14</v>
      </c>
      <c r="K3191">
        <v>43</v>
      </c>
      <c r="L3191" t="s">
        <v>15</v>
      </c>
    </row>
    <row r="3192" spans="1:12">
      <c r="A3192" t="e">
        <f ca="1">E00251617240821</f>
        <v>#NAME?</v>
      </c>
      <c r="B3192">
        <v>469</v>
      </c>
      <c r="C3192" t="s">
        <v>30</v>
      </c>
      <c r="D3192" s="1">
        <v>42111</v>
      </c>
      <c r="F3192">
        <v>2</v>
      </c>
      <c r="G3192">
        <v>61172</v>
      </c>
      <c r="H3192" t="s">
        <v>48</v>
      </c>
      <c r="J3192" t="s">
        <v>14</v>
      </c>
      <c r="K3192">
        <v>45</v>
      </c>
      <c r="L3192" t="s">
        <v>15</v>
      </c>
    </row>
    <row r="3193" spans="1:12">
      <c r="A3193" t="e">
        <f ca="1">E00251617240821</f>
        <v>#NAME?</v>
      </c>
      <c r="B3193">
        <v>469</v>
      </c>
      <c r="C3193" t="s">
        <v>30</v>
      </c>
      <c r="D3193" s="1">
        <v>43046</v>
      </c>
      <c r="F3193">
        <v>2</v>
      </c>
      <c r="G3193">
        <v>7231</v>
      </c>
      <c r="H3193" t="s">
        <v>128</v>
      </c>
      <c r="J3193" t="s">
        <v>14</v>
      </c>
      <c r="K3193">
        <v>47</v>
      </c>
      <c r="L3193" t="s">
        <v>15</v>
      </c>
    </row>
    <row r="3194" spans="1:12">
      <c r="A3194" t="e">
        <f ca="1">E00251529478021</f>
        <v>#NAME?</v>
      </c>
      <c r="B3194">
        <v>151</v>
      </c>
      <c r="C3194" t="s">
        <v>381</v>
      </c>
      <c r="D3194" s="1">
        <v>42072</v>
      </c>
      <c r="F3194">
        <v>1</v>
      </c>
      <c r="G3194">
        <v>27789</v>
      </c>
      <c r="H3194" t="s">
        <v>811</v>
      </c>
      <c r="J3194" t="s">
        <v>14</v>
      </c>
      <c r="K3194">
        <v>59</v>
      </c>
      <c r="L3194" t="s">
        <v>15</v>
      </c>
    </row>
    <row r="3195" spans="1:12">
      <c r="A3195" t="e">
        <f ca="1">E00251529478021</f>
        <v>#NAME?</v>
      </c>
      <c r="B3195">
        <v>151</v>
      </c>
      <c r="C3195" t="s">
        <v>381</v>
      </c>
      <c r="D3195" s="1">
        <v>42191</v>
      </c>
      <c r="F3195">
        <v>1</v>
      </c>
      <c r="G3195">
        <v>25000</v>
      </c>
      <c r="H3195" t="s">
        <v>178</v>
      </c>
      <c r="J3195" t="s">
        <v>14</v>
      </c>
      <c r="K3195">
        <v>59</v>
      </c>
      <c r="L3195" t="s">
        <v>15</v>
      </c>
    </row>
    <row r="3196" spans="1:12">
      <c r="A3196" t="e">
        <f ca="1">E00251529478021</f>
        <v>#NAME?</v>
      </c>
      <c r="B3196">
        <v>151</v>
      </c>
      <c r="C3196" t="s">
        <v>381</v>
      </c>
      <c r="D3196" s="1">
        <v>42863</v>
      </c>
      <c r="F3196">
        <v>6</v>
      </c>
      <c r="G3196">
        <v>78057</v>
      </c>
      <c r="H3196" t="s">
        <v>140</v>
      </c>
      <c r="J3196" t="s">
        <v>14</v>
      </c>
      <c r="K3196">
        <v>61</v>
      </c>
      <c r="L3196" t="s">
        <v>22</v>
      </c>
    </row>
    <row r="3197" spans="1:12">
      <c r="A3197" t="e">
        <f ca="1">E00251617240821</f>
        <v>#NAME?</v>
      </c>
      <c r="B3197">
        <v>469</v>
      </c>
      <c r="C3197" t="s">
        <v>30</v>
      </c>
      <c r="D3197" s="1">
        <v>42270</v>
      </c>
      <c r="F3197">
        <v>1</v>
      </c>
      <c r="G3197">
        <v>2859</v>
      </c>
      <c r="H3197" t="s">
        <v>362</v>
      </c>
      <c r="J3197" t="s">
        <v>14</v>
      </c>
      <c r="K3197">
        <v>45</v>
      </c>
      <c r="L3197" t="s">
        <v>15</v>
      </c>
    </row>
    <row r="3198" spans="1:12">
      <c r="A3198" t="e">
        <f ca="1">E00251614081521</f>
        <v>#NAME?</v>
      </c>
      <c r="B3198">
        <v>174</v>
      </c>
      <c r="C3198" t="s">
        <v>812</v>
      </c>
      <c r="D3198" s="1">
        <v>41677</v>
      </c>
      <c r="F3198">
        <v>1</v>
      </c>
      <c r="G3198">
        <v>2149</v>
      </c>
      <c r="H3198" t="s">
        <v>484</v>
      </c>
      <c r="J3198" t="s">
        <v>14</v>
      </c>
      <c r="K3198">
        <v>51</v>
      </c>
      <c r="L3198" t="s">
        <v>15</v>
      </c>
    </row>
    <row r="3199" spans="1:12">
      <c r="A3199" t="e">
        <f ca="1">E00251615815321</f>
        <v>#NAME?</v>
      </c>
      <c r="B3199">
        <v>457</v>
      </c>
      <c r="C3199" t="s">
        <v>137</v>
      </c>
      <c r="D3199" s="1">
        <v>42081</v>
      </c>
      <c r="F3199">
        <v>1</v>
      </c>
      <c r="G3199">
        <v>7872</v>
      </c>
      <c r="H3199" t="s">
        <v>458</v>
      </c>
      <c r="J3199" t="s">
        <v>14</v>
      </c>
      <c r="K3199">
        <v>57</v>
      </c>
      <c r="L3199" t="s">
        <v>22</v>
      </c>
    </row>
    <row r="3200" spans="1:12">
      <c r="A3200" t="e">
        <f ca="1">E00251531497221</f>
        <v>#NAME?</v>
      </c>
      <c r="B3200">
        <v>1786</v>
      </c>
      <c r="C3200" t="s">
        <v>37</v>
      </c>
      <c r="D3200" s="1">
        <v>42734</v>
      </c>
      <c r="F3200">
        <v>4</v>
      </c>
      <c r="G3200">
        <v>71536</v>
      </c>
      <c r="H3200" t="s">
        <v>70</v>
      </c>
      <c r="J3200" t="s">
        <v>14</v>
      </c>
      <c r="K3200">
        <v>65</v>
      </c>
      <c r="L3200" t="s">
        <v>15</v>
      </c>
    </row>
    <row r="3201" spans="1:12">
      <c r="A3201" t="e">
        <f ca="1">E00251531497221</f>
        <v>#NAME?</v>
      </c>
      <c r="B3201">
        <v>1786</v>
      </c>
      <c r="C3201" t="s">
        <v>37</v>
      </c>
      <c r="D3201" s="1">
        <v>42912</v>
      </c>
      <c r="F3201">
        <v>3</v>
      </c>
      <c r="G3201">
        <v>4019</v>
      </c>
      <c r="H3201" t="s">
        <v>26</v>
      </c>
      <c r="J3201" t="s">
        <v>14</v>
      </c>
      <c r="K3201">
        <v>66</v>
      </c>
      <c r="L3201" t="s">
        <v>15</v>
      </c>
    </row>
    <row r="3202" spans="1:12">
      <c r="A3202" t="e">
        <f ca="1">E00251531497221</f>
        <v>#NAME?</v>
      </c>
      <c r="B3202">
        <v>1786</v>
      </c>
      <c r="C3202" t="s">
        <v>37</v>
      </c>
      <c r="D3202" s="1">
        <v>42912</v>
      </c>
      <c r="F3202">
        <v>5</v>
      </c>
      <c r="G3202">
        <v>71596</v>
      </c>
      <c r="H3202" t="s">
        <v>505</v>
      </c>
      <c r="J3202" t="s">
        <v>14</v>
      </c>
      <c r="K3202">
        <v>66</v>
      </c>
      <c r="L3202" t="s">
        <v>15</v>
      </c>
    </row>
    <row r="3203" spans="1:12">
      <c r="A3203" t="e">
        <f ca="1">E00251514273221</f>
        <v>#NAME?</v>
      </c>
      <c r="B3203">
        <v>299</v>
      </c>
      <c r="C3203" t="s">
        <v>729</v>
      </c>
      <c r="D3203" s="1">
        <v>41701</v>
      </c>
      <c r="F3203">
        <v>6</v>
      </c>
      <c r="G3203">
        <v>4619</v>
      </c>
      <c r="H3203" t="s">
        <v>613</v>
      </c>
      <c r="J3203" t="s">
        <v>14</v>
      </c>
      <c r="K3203">
        <v>55</v>
      </c>
      <c r="L3203" t="s">
        <v>15</v>
      </c>
    </row>
    <row r="3204" spans="1:12">
      <c r="A3204" t="e">
        <f ca="1">E00251514273221</f>
        <v>#NAME?</v>
      </c>
      <c r="B3204">
        <v>299</v>
      </c>
      <c r="C3204" t="s">
        <v>729</v>
      </c>
      <c r="D3204" s="1">
        <v>41873</v>
      </c>
      <c r="F3204">
        <v>4</v>
      </c>
      <c r="G3204">
        <v>3051</v>
      </c>
      <c r="H3204" t="s">
        <v>13</v>
      </c>
      <c r="J3204" t="s">
        <v>14</v>
      </c>
      <c r="K3204">
        <v>56</v>
      </c>
      <c r="L3204" t="s">
        <v>15</v>
      </c>
    </row>
    <row r="3205" spans="1:12">
      <c r="A3205" t="e">
        <f ca="1">E00251514273221</f>
        <v>#NAME?</v>
      </c>
      <c r="B3205">
        <v>299</v>
      </c>
      <c r="C3205" t="s">
        <v>729</v>
      </c>
      <c r="D3205" s="1">
        <v>42023</v>
      </c>
      <c r="F3205">
        <v>3</v>
      </c>
      <c r="G3205">
        <v>34600</v>
      </c>
      <c r="H3205" t="s">
        <v>578</v>
      </c>
      <c r="J3205" t="s">
        <v>14</v>
      </c>
      <c r="K3205">
        <v>56</v>
      </c>
      <c r="L3205" t="s">
        <v>15</v>
      </c>
    </row>
    <row r="3206" spans="1:12">
      <c r="A3206" t="e">
        <f ca="1">E00251615815321</f>
        <v>#NAME?</v>
      </c>
      <c r="B3206">
        <v>457</v>
      </c>
      <c r="C3206" t="s">
        <v>137</v>
      </c>
      <c r="D3206" s="1">
        <v>42166</v>
      </c>
      <c r="F3206">
        <v>2</v>
      </c>
      <c r="G3206">
        <v>8058</v>
      </c>
      <c r="H3206" t="s">
        <v>469</v>
      </c>
      <c r="J3206" t="s">
        <v>14</v>
      </c>
      <c r="K3206">
        <v>57</v>
      </c>
      <c r="L3206" t="s">
        <v>15</v>
      </c>
    </row>
    <row r="3207" spans="1:12">
      <c r="A3207" t="e">
        <f ca="1">E00251514273221</f>
        <v>#NAME?</v>
      </c>
      <c r="B3207">
        <v>299</v>
      </c>
      <c r="C3207" t="s">
        <v>729</v>
      </c>
      <c r="D3207" s="1">
        <v>42103</v>
      </c>
      <c r="F3207">
        <v>6</v>
      </c>
      <c r="G3207">
        <v>6918</v>
      </c>
      <c r="H3207" t="s">
        <v>443</v>
      </c>
      <c r="J3207" t="s">
        <v>14</v>
      </c>
      <c r="K3207">
        <v>56</v>
      </c>
      <c r="L3207" t="s">
        <v>15</v>
      </c>
    </row>
    <row r="3208" spans="1:12">
      <c r="A3208" t="e">
        <f ca="1">E00251429215421</f>
        <v>#NAME?</v>
      </c>
      <c r="B3208">
        <v>286</v>
      </c>
      <c r="C3208" t="s">
        <v>41</v>
      </c>
      <c r="D3208" s="1">
        <v>42040</v>
      </c>
      <c r="F3208">
        <v>1</v>
      </c>
      <c r="G3208">
        <v>7242</v>
      </c>
      <c r="H3208" t="s">
        <v>93</v>
      </c>
      <c r="J3208" t="s">
        <v>14</v>
      </c>
      <c r="K3208">
        <v>47</v>
      </c>
      <c r="L3208" t="s">
        <v>15</v>
      </c>
    </row>
    <row r="3209" spans="1:12">
      <c r="A3209" t="e">
        <f ca="1">E00251529478021</f>
        <v>#NAME?</v>
      </c>
      <c r="B3209">
        <v>151</v>
      </c>
      <c r="C3209" t="s">
        <v>381</v>
      </c>
      <c r="D3209" s="1">
        <v>42808</v>
      </c>
      <c r="F3209">
        <v>1</v>
      </c>
      <c r="G3209">
        <v>25000</v>
      </c>
      <c r="H3209" t="s">
        <v>178</v>
      </c>
      <c r="J3209" t="s">
        <v>14</v>
      </c>
      <c r="K3209">
        <v>61</v>
      </c>
      <c r="L3209" t="s">
        <v>15</v>
      </c>
    </row>
    <row r="3210" spans="1:12">
      <c r="A3210" t="e">
        <f ca="1">E00251429212121</f>
        <v>#NAME?</v>
      </c>
      <c r="B3210">
        <v>695</v>
      </c>
      <c r="C3210" t="s">
        <v>257</v>
      </c>
      <c r="D3210" s="1">
        <v>41451</v>
      </c>
      <c r="F3210">
        <v>6</v>
      </c>
      <c r="G3210">
        <v>7273</v>
      </c>
      <c r="H3210" t="s">
        <v>543</v>
      </c>
      <c r="J3210" t="s">
        <v>14</v>
      </c>
      <c r="K3210">
        <v>40</v>
      </c>
      <c r="L3210" t="s">
        <v>15</v>
      </c>
    </row>
    <row r="3211" spans="1:12">
      <c r="A3211" t="e">
        <f ca="1">E00251533153821</f>
        <v>#NAME?</v>
      </c>
      <c r="B3211">
        <v>467</v>
      </c>
      <c r="C3211" t="s">
        <v>232</v>
      </c>
      <c r="D3211" s="1">
        <v>41704</v>
      </c>
      <c r="F3211">
        <v>2</v>
      </c>
      <c r="G3211">
        <v>55090</v>
      </c>
      <c r="H3211" t="s">
        <v>400</v>
      </c>
      <c r="J3211" t="s">
        <v>14</v>
      </c>
      <c r="K3211">
        <v>58</v>
      </c>
      <c r="L3211" t="s">
        <v>15</v>
      </c>
    </row>
    <row r="3212" spans="1:12">
      <c r="A3212" t="e">
        <f ca="1">E00251510244021</f>
        <v>#NAME?</v>
      </c>
      <c r="B3212">
        <v>189</v>
      </c>
      <c r="C3212" t="s">
        <v>58</v>
      </c>
      <c r="D3212" s="1">
        <v>42817</v>
      </c>
      <c r="F3212">
        <v>1</v>
      </c>
      <c r="G3212">
        <v>71940</v>
      </c>
      <c r="H3212" t="s">
        <v>135</v>
      </c>
      <c r="J3212" t="s">
        <v>14</v>
      </c>
      <c r="K3212">
        <v>59</v>
      </c>
      <c r="L3212" t="s">
        <v>15</v>
      </c>
    </row>
    <row r="3213" spans="1:12">
      <c r="A3213" t="e">
        <f ca="1">E00251439638221</f>
        <v>#NAME?</v>
      </c>
      <c r="B3213">
        <v>7023</v>
      </c>
      <c r="C3213" t="s">
        <v>813</v>
      </c>
      <c r="D3213" s="1">
        <v>42764</v>
      </c>
      <c r="F3213">
        <v>2</v>
      </c>
      <c r="G3213">
        <v>53010</v>
      </c>
      <c r="H3213" t="s">
        <v>261</v>
      </c>
      <c r="I3213" t="s">
        <v>148</v>
      </c>
      <c r="J3213" t="s">
        <v>57</v>
      </c>
      <c r="K3213">
        <v>56</v>
      </c>
      <c r="L3213" t="s">
        <v>15</v>
      </c>
    </row>
    <row r="3214" spans="1:12">
      <c r="A3214" t="e">
        <f ca="1">E00251514152121</f>
        <v>#NAME?</v>
      </c>
      <c r="B3214">
        <v>702</v>
      </c>
      <c r="C3214" t="s">
        <v>293</v>
      </c>
      <c r="D3214" s="1">
        <v>41116</v>
      </c>
      <c r="F3214">
        <v>1</v>
      </c>
      <c r="G3214">
        <v>2119</v>
      </c>
      <c r="H3214" t="s">
        <v>82</v>
      </c>
      <c r="J3214" t="s">
        <v>14</v>
      </c>
      <c r="K3214">
        <v>55</v>
      </c>
      <c r="L3214" t="s">
        <v>15</v>
      </c>
    </row>
    <row r="3215" spans="1:12">
      <c r="A3215" t="e">
        <f ca="1">E00251514152121</f>
        <v>#NAME?</v>
      </c>
      <c r="B3215">
        <v>702</v>
      </c>
      <c r="C3215" t="s">
        <v>293</v>
      </c>
      <c r="D3215" s="1">
        <v>41338</v>
      </c>
      <c r="F3215">
        <v>2</v>
      </c>
      <c r="G3215">
        <v>3699</v>
      </c>
      <c r="H3215" t="s">
        <v>149</v>
      </c>
      <c r="J3215" t="s">
        <v>14</v>
      </c>
      <c r="K3215">
        <v>56</v>
      </c>
      <c r="L3215" t="s">
        <v>15</v>
      </c>
    </row>
    <row r="3216" spans="1:12">
      <c r="A3216" t="e">
        <f ca="1">E00251514152121</f>
        <v>#NAME?</v>
      </c>
      <c r="B3216">
        <v>702</v>
      </c>
      <c r="C3216" t="s">
        <v>293</v>
      </c>
      <c r="D3216" s="1">
        <v>41374</v>
      </c>
      <c r="F3216">
        <v>2</v>
      </c>
      <c r="G3216">
        <v>3699</v>
      </c>
      <c r="H3216" t="s">
        <v>149</v>
      </c>
      <c r="J3216" t="s">
        <v>14</v>
      </c>
      <c r="K3216">
        <v>56</v>
      </c>
      <c r="L3216" t="s">
        <v>15</v>
      </c>
    </row>
    <row r="3217" spans="1:12">
      <c r="A3217" t="e">
        <f ca="1">E00251439865021</f>
        <v>#NAME?</v>
      </c>
      <c r="B3217">
        <v>490</v>
      </c>
      <c r="C3217" t="s">
        <v>158</v>
      </c>
      <c r="D3217" s="1">
        <v>41824</v>
      </c>
      <c r="F3217">
        <v>1</v>
      </c>
      <c r="G3217">
        <v>243</v>
      </c>
      <c r="H3217" t="s">
        <v>814</v>
      </c>
      <c r="J3217" t="s">
        <v>14</v>
      </c>
      <c r="K3217">
        <v>51</v>
      </c>
      <c r="L3217" t="s">
        <v>15</v>
      </c>
    </row>
    <row r="3218" spans="1:12">
      <c r="A3218" t="e">
        <f ca="1">E00251514152121</f>
        <v>#NAME?</v>
      </c>
      <c r="B3218">
        <v>702</v>
      </c>
      <c r="C3218" t="s">
        <v>293</v>
      </c>
      <c r="D3218" s="1">
        <v>42460</v>
      </c>
      <c r="F3218">
        <v>4</v>
      </c>
      <c r="G3218">
        <v>40490</v>
      </c>
      <c r="H3218" t="s">
        <v>815</v>
      </c>
      <c r="J3218" t="s">
        <v>14</v>
      </c>
      <c r="K3218">
        <v>59</v>
      </c>
      <c r="L3218" t="s">
        <v>15</v>
      </c>
    </row>
    <row r="3219" spans="1:12">
      <c r="A3219" t="e">
        <f ca="1">E00251514152121</f>
        <v>#NAME?</v>
      </c>
      <c r="B3219">
        <v>703</v>
      </c>
      <c r="C3219" t="s">
        <v>305</v>
      </c>
      <c r="D3219" s="1">
        <v>41037</v>
      </c>
      <c r="F3219">
        <v>1</v>
      </c>
      <c r="G3219">
        <v>7969</v>
      </c>
      <c r="H3219" t="s">
        <v>87</v>
      </c>
      <c r="J3219" t="s">
        <v>14</v>
      </c>
      <c r="K3219">
        <v>55</v>
      </c>
      <c r="L3219" t="s">
        <v>22</v>
      </c>
    </row>
    <row r="3220" spans="1:12">
      <c r="A3220" t="e">
        <f ca="1">E00251514152121</f>
        <v>#NAME?</v>
      </c>
      <c r="B3220">
        <v>703</v>
      </c>
      <c r="C3220" t="s">
        <v>305</v>
      </c>
      <c r="D3220" s="1">
        <v>41684</v>
      </c>
      <c r="F3220">
        <v>3</v>
      </c>
      <c r="G3220">
        <v>2119</v>
      </c>
      <c r="H3220" t="s">
        <v>82</v>
      </c>
      <c r="J3220" t="s">
        <v>14</v>
      </c>
      <c r="K3220">
        <v>57</v>
      </c>
      <c r="L3220" t="s">
        <v>15</v>
      </c>
    </row>
    <row r="3221" spans="1:12">
      <c r="A3221" t="e">
        <f ca="1">E00251514152121</f>
        <v>#NAME?</v>
      </c>
      <c r="B3221">
        <v>703</v>
      </c>
      <c r="C3221" t="s">
        <v>305</v>
      </c>
      <c r="D3221" s="1">
        <v>42198</v>
      </c>
      <c r="F3221">
        <v>3</v>
      </c>
      <c r="G3221">
        <v>2724</v>
      </c>
      <c r="H3221" t="s">
        <v>73</v>
      </c>
      <c r="J3221" t="s">
        <v>14</v>
      </c>
      <c r="K3221">
        <v>58</v>
      </c>
      <c r="L3221" t="s">
        <v>15</v>
      </c>
    </row>
    <row r="3222" spans="1:12">
      <c r="A3222" t="e">
        <f ca="1">E00251513050821</f>
        <v>#NAME?</v>
      </c>
      <c r="B3222">
        <v>457</v>
      </c>
      <c r="C3222" t="s">
        <v>137</v>
      </c>
      <c r="D3222" s="1">
        <v>42023</v>
      </c>
      <c r="F3222">
        <v>1</v>
      </c>
      <c r="G3222">
        <v>6961</v>
      </c>
      <c r="H3222" t="s">
        <v>561</v>
      </c>
      <c r="J3222" t="s">
        <v>14</v>
      </c>
      <c r="K3222">
        <v>55</v>
      </c>
      <c r="L3222" t="s">
        <v>15</v>
      </c>
    </row>
    <row r="3223" spans="1:12">
      <c r="A3223" t="e">
        <f ca="1">E00251513050821</f>
        <v>#NAME?</v>
      </c>
      <c r="B3223">
        <v>457</v>
      </c>
      <c r="C3223" t="s">
        <v>137</v>
      </c>
      <c r="D3223" s="1">
        <v>42851</v>
      </c>
      <c r="F3223">
        <v>1</v>
      </c>
      <c r="G3223">
        <v>2720</v>
      </c>
      <c r="H3223" t="s">
        <v>65</v>
      </c>
      <c r="J3223" t="s">
        <v>14</v>
      </c>
      <c r="K3223">
        <v>57</v>
      </c>
      <c r="L3223" t="s">
        <v>15</v>
      </c>
    </row>
    <row r="3224" spans="1:12">
      <c r="A3224" t="e">
        <f ca="1">E00251514152121</f>
        <v>#NAME?</v>
      </c>
      <c r="B3224">
        <v>703</v>
      </c>
      <c r="C3224" t="s">
        <v>305</v>
      </c>
      <c r="D3224" s="1">
        <v>42240</v>
      </c>
      <c r="F3224">
        <v>5</v>
      </c>
      <c r="G3224">
        <v>2724</v>
      </c>
      <c r="H3224" t="s">
        <v>73</v>
      </c>
      <c r="J3224" t="s">
        <v>14</v>
      </c>
      <c r="K3224">
        <v>58</v>
      </c>
      <c r="L3224" t="s">
        <v>15</v>
      </c>
    </row>
    <row r="3225" spans="1:12">
      <c r="A3225" t="e">
        <f ca="1">E00251716498121</f>
        <v>#NAME?</v>
      </c>
      <c r="B3225">
        <v>481</v>
      </c>
      <c r="C3225" t="s">
        <v>402</v>
      </c>
      <c r="D3225" s="1">
        <v>42761</v>
      </c>
      <c r="F3225">
        <v>3</v>
      </c>
      <c r="G3225">
        <v>78050</v>
      </c>
      <c r="H3225" t="s">
        <v>197</v>
      </c>
      <c r="J3225" t="s">
        <v>14</v>
      </c>
      <c r="K3225">
        <v>41</v>
      </c>
      <c r="L3225" t="s">
        <v>22</v>
      </c>
    </row>
    <row r="3226" spans="1:12">
      <c r="A3226" t="e">
        <f ca="1">E00251716498121</f>
        <v>#NAME?</v>
      </c>
      <c r="B3226">
        <v>481</v>
      </c>
      <c r="C3226" t="s">
        <v>402</v>
      </c>
      <c r="D3226" s="1">
        <v>42888</v>
      </c>
      <c r="F3226">
        <v>3</v>
      </c>
      <c r="G3226">
        <v>78050</v>
      </c>
      <c r="H3226" t="s">
        <v>197</v>
      </c>
      <c r="J3226" t="s">
        <v>14</v>
      </c>
      <c r="K3226">
        <v>41</v>
      </c>
      <c r="L3226" t="s">
        <v>22</v>
      </c>
    </row>
    <row r="3227" spans="1:12">
      <c r="A3227" t="e">
        <f ca="1">E00251429212121</f>
        <v>#NAME?</v>
      </c>
      <c r="B3227">
        <v>695</v>
      </c>
      <c r="C3227" t="s">
        <v>257</v>
      </c>
      <c r="D3227" s="1">
        <v>41851</v>
      </c>
      <c r="F3227">
        <v>6</v>
      </c>
      <c r="G3227">
        <v>30000</v>
      </c>
      <c r="H3227" t="s">
        <v>144</v>
      </c>
      <c r="J3227" t="s">
        <v>14</v>
      </c>
      <c r="K3227">
        <v>41</v>
      </c>
      <c r="L3227" t="s">
        <v>15</v>
      </c>
    </row>
    <row r="3228" spans="1:12">
      <c r="A3228" t="e">
        <f ca="1">E00251514152121</f>
        <v>#NAME?</v>
      </c>
      <c r="B3228">
        <v>703</v>
      </c>
      <c r="C3228" t="s">
        <v>305</v>
      </c>
      <c r="D3228" s="1">
        <v>42628</v>
      </c>
      <c r="F3228">
        <v>3</v>
      </c>
      <c r="G3228">
        <v>8270</v>
      </c>
      <c r="H3228" t="s">
        <v>816</v>
      </c>
      <c r="J3228" t="s">
        <v>14</v>
      </c>
      <c r="K3228">
        <v>59</v>
      </c>
      <c r="L3228" t="s">
        <v>15</v>
      </c>
    </row>
    <row r="3229" spans="1:12">
      <c r="A3229" t="e">
        <f ca="1">E00251514152121</f>
        <v>#NAME?</v>
      </c>
      <c r="B3229">
        <v>703</v>
      </c>
      <c r="C3229" t="s">
        <v>305</v>
      </c>
      <c r="D3229" s="1">
        <v>42678</v>
      </c>
      <c r="F3229">
        <v>3</v>
      </c>
      <c r="G3229">
        <v>2119</v>
      </c>
      <c r="H3229" t="s">
        <v>82</v>
      </c>
      <c r="J3229" t="s">
        <v>14</v>
      </c>
      <c r="K3229">
        <v>59</v>
      </c>
      <c r="L3229" t="s">
        <v>15</v>
      </c>
    </row>
    <row r="3230" spans="1:12">
      <c r="A3230" t="e">
        <f ca="1">E00251616870121</f>
        <v>#NAME?</v>
      </c>
      <c r="B3230">
        <v>701</v>
      </c>
      <c r="C3230" t="s">
        <v>72</v>
      </c>
      <c r="D3230" s="1">
        <v>42416</v>
      </c>
      <c r="F3230">
        <v>3</v>
      </c>
      <c r="G3230">
        <v>2599</v>
      </c>
      <c r="H3230" t="s">
        <v>238</v>
      </c>
      <c r="J3230" t="s">
        <v>14</v>
      </c>
      <c r="K3230">
        <v>53</v>
      </c>
      <c r="L3230" t="s">
        <v>15</v>
      </c>
    </row>
    <row r="3231" spans="1:12">
      <c r="A3231" t="e">
        <f ca="1">E00251430091421</f>
        <v>#NAME?</v>
      </c>
      <c r="B3231">
        <v>467</v>
      </c>
      <c r="C3231" t="s">
        <v>232</v>
      </c>
      <c r="D3231" s="1">
        <v>41306</v>
      </c>
      <c r="F3231">
        <v>1</v>
      </c>
      <c r="G3231">
        <v>9249</v>
      </c>
      <c r="H3231" t="s">
        <v>817</v>
      </c>
      <c r="J3231" t="s">
        <v>14</v>
      </c>
      <c r="K3231">
        <v>61</v>
      </c>
      <c r="L3231" t="s">
        <v>15</v>
      </c>
    </row>
    <row r="3232" spans="1:12">
      <c r="A3232" t="e">
        <f ca="1">E00251512748921</f>
        <v>#NAME?</v>
      </c>
      <c r="B3232">
        <v>1097</v>
      </c>
      <c r="C3232" t="s">
        <v>722</v>
      </c>
      <c r="D3232" s="1">
        <v>43045</v>
      </c>
      <c r="F3232">
        <v>3</v>
      </c>
      <c r="G3232">
        <v>5997</v>
      </c>
      <c r="H3232" t="s">
        <v>374</v>
      </c>
      <c r="J3232" t="s">
        <v>14</v>
      </c>
      <c r="K3232">
        <v>47</v>
      </c>
      <c r="L3232" t="s">
        <v>15</v>
      </c>
    </row>
    <row r="3233" spans="1:12">
      <c r="A3233" t="e">
        <f ca="1">E00251514242521</f>
        <v>#NAME?</v>
      </c>
      <c r="B3233">
        <v>7111</v>
      </c>
      <c r="C3233" t="s">
        <v>496</v>
      </c>
      <c r="D3233" s="1">
        <v>41837</v>
      </c>
      <c r="F3233">
        <v>1</v>
      </c>
      <c r="G3233">
        <v>9198</v>
      </c>
      <c r="H3233" t="s">
        <v>229</v>
      </c>
      <c r="I3233" t="s">
        <v>148</v>
      </c>
      <c r="J3233" t="s">
        <v>57</v>
      </c>
      <c r="K3233">
        <v>54</v>
      </c>
      <c r="L3233" t="s">
        <v>15</v>
      </c>
    </row>
    <row r="3234" spans="1:12">
      <c r="A3234" t="e">
        <f ca="1">E00251439831421</f>
        <v>#NAME?</v>
      </c>
      <c r="B3234">
        <v>468</v>
      </c>
      <c r="C3234" t="s">
        <v>721</v>
      </c>
      <c r="D3234" s="1">
        <v>41303</v>
      </c>
      <c r="F3234">
        <v>2</v>
      </c>
      <c r="G3234">
        <v>3051</v>
      </c>
      <c r="H3234" t="s">
        <v>13</v>
      </c>
      <c r="J3234" t="s">
        <v>14</v>
      </c>
      <c r="K3234">
        <v>38</v>
      </c>
      <c r="L3234" t="s">
        <v>15</v>
      </c>
    </row>
    <row r="3235" spans="1:12">
      <c r="A3235" t="e">
        <f ca="1">E00251439831421</f>
        <v>#NAME?</v>
      </c>
      <c r="B3235">
        <v>468</v>
      </c>
      <c r="C3235" t="s">
        <v>721</v>
      </c>
      <c r="D3235" s="1">
        <v>42901</v>
      </c>
      <c r="F3235">
        <v>1</v>
      </c>
      <c r="G3235">
        <v>5569</v>
      </c>
      <c r="H3235" t="s">
        <v>218</v>
      </c>
      <c r="J3235" t="s">
        <v>14</v>
      </c>
      <c r="K3235">
        <v>42</v>
      </c>
      <c r="L3235" t="s">
        <v>15</v>
      </c>
    </row>
    <row r="3236" spans="1:12">
      <c r="A3236" t="e">
        <f ca="1">E00251439831421</f>
        <v>#NAME?</v>
      </c>
      <c r="B3236">
        <v>491</v>
      </c>
      <c r="C3236" t="s">
        <v>567</v>
      </c>
      <c r="D3236" s="1">
        <v>40949</v>
      </c>
      <c r="F3236">
        <v>1</v>
      </c>
      <c r="G3236">
        <v>7881</v>
      </c>
      <c r="H3236" t="s">
        <v>637</v>
      </c>
      <c r="J3236" t="s">
        <v>14</v>
      </c>
      <c r="K3236">
        <v>37</v>
      </c>
      <c r="L3236" t="s">
        <v>22</v>
      </c>
    </row>
    <row r="3237" spans="1:12">
      <c r="A3237" t="e">
        <f ca="1">E00251514317621</f>
        <v>#NAME?</v>
      </c>
      <c r="B3237">
        <v>1273</v>
      </c>
      <c r="C3237" t="s">
        <v>28</v>
      </c>
      <c r="D3237" s="1">
        <v>42409</v>
      </c>
      <c r="F3237">
        <v>1</v>
      </c>
      <c r="G3237">
        <v>78449</v>
      </c>
      <c r="H3237" t="s">
        <v>277</v>
      </c>
      <c r="J3237" t="s">
        <v>14</v>
      </c>
      <c r="K3237">
        <v>43</v>
      </c>
      <c r="L3237" t="s">
        <v>22</v>
      </c>
    </row>
    <row r="3238" spans="1:12">
      <c r="A3238" t="e">
        <f ca="1">E00251716512621</f>
        <v>#NAME?</v>
      </c>
      <c r="B3238">
        <v>4547</v>
      </c>
      <c r="C3238" t="s">
        <v>818</v>
      </c>
      <c r="D3238" s="1">
        <v>41648</v>
      </c>
      <c r="F3238">
        <v>1</v>
      </c>
      <c r="G3238">
        <v>29690</v>
      </c>
      <c r="H3238" t="s">
        <v>52</v>
      </c>
      <c r="J3238" t="s">
        <v>14</v>
      </c>
      <c r="K3238">
        <v>40</v>
      </c>
      <c r="L3238" t="s">
        <v>15</v>
      </c>
    </row>
    <row r="3239" spans="1:12">
      <c r="A3239" t="e">
        <f ca="1">E00251427592621</f>
        <v>#NAME?</v>
      </c>
      <c r="B3239">
        <v>10</v>
      </c>
      <c r="C3239" t="s">
        <v>18</v>
      </c>
      <c r="D3239" s="1">
        <v>41401</v>
      </c>
      <c r="F3239">
        <v>2</v>
      </c>
      <c r="G3239">
        <v>7242</v>
      </c>
      <c r="H3239" t="s">
        <v>93</v>
      </c>
      <c r="J3239" t="s">
        <v>14</v>
      </c>
      <c r="K3239">
        <v>43</v>
      </c>
      <c r="L3239" t="s">
        <v>15</v>
      </c>
    </row>
    <row r="3240" spans="1:12">
      <c r="A3240" t="e">
        <f ca="1">E00251524984521</f>
        <v>#NAME?</v>
      </c>
      <c r="B3240">
        <v>443</v>
      </c>
      <c r="C3240" t="s">
        <v>582</v>
      </c>
      <c r="D3240" s="1">
        <v>41654</v>
      </c>
      <c r="F3240">
        <v>1</v>
      </c>
      <c r="G3240">
        <v>3804</v>
      </c>
      <c r="H3240" t="s">
        <v>71</v>
      </c>
      <c r="J3240" t="s">
        <v>14</v>
      </c>
      <c r="K3240">
        <v>39</v>
      </c>
      <c r="L3240" t="s">
        <v>15</v>
      </c>
    </row>
    <row r="3241" spans="1:12">
      <c r="A3241" t="e">
        <f ca="1">E00251532587421</f>
        <v>#NAME?</v>
      </c>
      <c r="B3241">
        <v>445</v>
      </c>
      <c r="C3241" t="s">
        <v>23</v>
      </c>
      <c r="D3241" s="1">
        <v>41543</v>
      </c>
      <c r="F3241">
        <v>2</v>
      </c>
      <c r="G3241">
        <v>49300</v>
      </c>
      <c r="H3241" t="s">
        <v>228</v>
      </c>
      <c r="J3241" t="s">
        <v>14</v>
      </c>
      <c r="K3241">
        <v>49</v>
      </c>
      <c r="L3241" t="s">
        <v>15</v>
      </c>
    </row>
    <row r="3242" spans="1:12">
      <c r="A3242" t="e">
        <f ca="1">E00251532587421</f>
        <v>#NAME?</v>
      </c>
      <c r="B3242">
        <v>445</v>
      </c>
      <c r="C3242" t="s">
        <v>23</v>
      </c>
      <c r="D3242" s="1">
        <v>42754</v>
      </c>
      <c r="F3242">
        <v>3</v>
      </c>
      <c r="G3242">
        <v>477</v>
      </c>
      <c r="H3242" t="s">
        <v>615</v>
      </c>
      <c r="J3242" t="s">
        <v>14</v>
      </c>
      <c r="K3242">
        <v>52</v>
      </c>
      <c r="L3242" t="s">
        <v>15</v>
      </c>
    </row>
    <row r="3243" spans="1:12">
      <c r="A3243" t="e">
        <f ca="1">E00251514273221</f>
        <v>#NAME?</v>
      </c>
      <c r="B3243">
        <v>299</v>
      </c>
      <c r="C3243" t="s">
        <v>729</v>
      </c>
      <c r="D3243" s="1">
        <v>41858</v>
      </c>
      <c r="F3243">
        <v>3</v>
      </c>
      <c r="G3243">
        <v>30000</v>
      </c>
      <c r="H3243" t="s">
        <v>144</v>
      </c>
      <c r="J3243" t="s">
        <v>14</v>
      </c>
      <c r="K3243">
        <v>56</v>
      </c>
      <c r="L3243" t="s">
        <v>15</v>
      </c>
    </row>
    <row r="3244" spans="1:12">
      <c r="A3244" t="e">
        <f ca="1">E00251514580521</f>
        <v>#NAME?</v>
      </c>
      <c r="B3244">
        <v>444</v>
      </c>
      <c r="C3244" t="s">
        <v>819</v>
      </c>
      <c r="D3244" s="1">
        <v>42719</v>
      </c>
      <c r="F3244">
        <v>4</v>
      </c>
      <c r="G3244">
        <v>2558</v>
      </c>
      <c r="H3244" t="s">
        <v>820</v>
      </c>
      <c r="J3244" t="s">
        <v>14</v>
      </c>
      <c r="K3244">
        <v>49</v>
      </c>
      <c r="L3244" t="s">
        <v>15</v>
      </c>
    </row>
    <row r="3245" spans="1:12">
      <c r="A3245" t="e">
        <f ca="1">E00251427391321</f>
        <v>#NAME?</v>
      </c>
      <c r="B3245">
        <v>28</v>
      </c>
      <c r="C3245" t="s">
        <v>153</v>
      </c>
      <c r="D3245" s="1">
        <v>41067</v>
      </c>
      <c r="F3245">
        <v>1</v>
      </c>
      <c r="G3245">
        <v>47819</v>
      </c>
      <c r="H3245" t="s">
        <v>646</v>
      </c>
      <c r="J3245" t="s">
        <v>14</v>
      </c>
      <c r="K3245">
        <v>45</v>
      </c>
      <c r="L3245" t="s">
        <v>15</v>
      </c>
    </row>
    <row r="3246" spans="1:12">
      <c r="A3246" t="e">
        <f ca="1">E00251716512621</f>
        <v>#NAME?</v>
      </c>
      <c r="B3246">
        <v>4547</v>
      </c>
      <c r="C3246" t="s">
        <v>818</v>
      </c>
      <c r="D3246" s="1">
        <v>41711</v>
      </c>
      <c r="F3246">
        <v>1</v>
      </c>
      <c r="G3246">
        <v>7231</v>
      </c>
      <c r="H3246" t="s">
        <v>128</v>
      </c>
      <c r="J3246" t="s">
        <v>14</v>
      </c>
      <c r="K3246">
        <v>40</v>
      </c>
      <c r="L3246" t="s">
        <v>15</v>
      </c>
    </row>
    <row r="3247" spans="1:12">
      <c r="A3247" t="e">
        <f ca="1">E00251716512621</f>
        <v>#NAME?</v>
      </c>
      <c r="B3247">
        <v>4547</v>
      </c>
      <c r="C3247" t="s">
        <v>818</v>
      </c>
      <c r="D3247" s="1">
        <v>42879</v>
      </c>
      <c r="F3247">
        <v>1</v>
      </c>
      <c r="G3247">
        <v>27800</v>
      </c>
      <c r="H3247" t="s">
        <v>145</v>
      </c>
      <c r="J3247" t="s">
        <v>14</v>
      </c>
      <c r="K3247">
        <v>43</v>
      </c>
      <c r="L3247" t="s">
        <v>15</v>
      </c>
    </row>
    <row r="3248" spans="1:12">
      <c r="A3248" t="e">
        <f ca="1">E00251524984521</f>
        <v>#NAME?</v>
      </c>
      <c r="B3248">
        <v>900</v>
      </c>
      <c r="C3248" t="s">
        <v>821</v>
      </c>
      <c r="D3248" s="1">
        <v>41285</v>
      </c>
      <c r="F3248">
        <v>2</v>
      </c>
      <c r="G3248">
        <v>3014</v>
      </c>
      <c r="H3248" t="s">
        <v>822</v>
      </c>
      <c r="J3248" t="s">
        <v>272</v>
      </c>
      <c r="K3248">
        <v>38</v>
      </c>
      <c r="L3248" t="s">
        <v>15</v>
      </c>
    </row>
    <row r="3249" spans="1:12">
      <c r="A3249" t="e">
        <f ca="1">E00251430091421</f>
        <v>#NAME?</v>
      </c>
      <c r="B3249">
        <v>467</v>
      </c>
      <c r="C3249" t="s">
        <v>232</v>
      </c>
      <c r="D3249" s="1">
        <v>42706</v>
      </c>
      <c r="F3249">
        <v>3</v>
      </c>
      <c r="G3249">
        <v>73300</v>
      </c>
      <c r="H3249" t="s">
        <v>86</v>
      </c>
      <c r="J3249" t="s">
        <v>14</v>
      </c>
      <c r="K3249">
        <v>65</v>
      </c>
      <c r="L3249" t="s">
        <v>15</v>
      </c>
    </row>
    <row r="3250" spans="1:12">
      <c r="A3250" t="e">
        <f ca="1">E00251531925021</f>
        <v>#NAME?</v>
      </c>
      <c r="B3250">
        <v>703</v>
      </c>
      <c r="C3250" t="s">
        <v>305</v>
      </c>
      <c r="D3250" s="1">
        <v>42815</v>
      </c>
      <c r="F3250">
        <v>4</v>
      </c>
      <c r="G3250">
        <v>5533</v>
      </c>
      <c r="H3250" t="s">
        <v>537</v>
      </c>
      <c r="J3250" t="s">
        <v>14</v>
      </c>
      <c r="K3250">
        <v>49</v>
      </c>
      <c r="L3250" t="s">
        <v>15</v>
      </c>
    </row>
    <row r="3251" spans="1:12">
      <c r="A3251" t="e">
        <f ca="1">E00251427391321</f>
        <v>#NAME?</v>
      </c>
      <c r="B3251">
        <v>28</v>
      </c>
      <c r="C3251" t="s">
        <v>153</v>
      </c>
      <c r="D3251" s="1">
        <v>42083</v>
      </c>
      <c r="F3251">
        <v>1</v>
      </c>
      <c r="G3251">
        <v>4019</v>
      </c>
      <c r="H3251" t="s">
        <v>26</v>
      </c>
      <c r="J3251" t="s">
        <v>14</v>
      </c>
      <c r="K3251">
        <v>48</v>
      </c>
      <c r="L3251" t="s">
        <v>15</v>
      </c>
    </row>
    <row r="3252" spans="1:12">
      <c r="A3252" t="e">
        <f ca="1">E00251518585821</f>
        <v>#NAME?</v>
      </c>
      <c r="B3252">
        <v>296</v>
      </c>
      <c r="C3252" t="s">
        <v>119</v>
      </c>
      <c r="D3252" s="1">
        <v>41978</v>
      </c>
      <c r="F3252">
        <v>2</v>
      </c>
      <c r="G3252">
        <v>460</v>
      </c>
      <c r="H3252" t="s">
        <v>16</v>
      </c>
      <c r="J3252" t="s">
        <v>14</v>
      </c>
      <c r="K3252">
        <v>61</v>
      </c>
      <c r="L3252" t="s">
        <v>15</v>
      </c>
    </row>
    <row r="3253" spans="1:12">
      <c r="A3253" t="e">
        <f ca="1">E00251514273221</f>
        <v>#NAME?</v>
      </c>
      <c r="B3253">
        <v>299</v>
      </c>
      <c r="C3253" t="s">
        <v>729</v>
      </c>
      <c r="D3253" s="1">
        <v>42650</v>
      </c>
      <c r="F3253">
        <v>2</v>
      </c>
      <c r="G3253">
        <v>4019</v>
      </c>
      <c r="H3253" t="s">
        <v>26</v>
      </c>
      <c r="J3253" t="s">
        <v>14</v>
      </c>
      <c r="K3253">
        <v>58</v>
      </c>
      <c r="L3253" t="s">
        <v>15</v>
      </c>
    </row>
    <row r="3254" spans="1:12">
      <c r="A3254" t="e">
        <f ca="1">E00251514273221</f>
        <v>#NAME?</v>
      </c>
      <c r="B3254">
        <v>299</v>
      </c>
      <c r="C3254" t="s">
        <v>729</v>
      </c>
      <c r="D3254" s="1">
        <v>42716</v>
      </c>
      <c r="F3254">
        <v>1</v>
      </c>
      <c r="G3254">
        <v>4019</v>
      </c>
      <c r="H3254" t="s">
        <v>26</v>
      </c>
      <c r="J3254" t="s">
        <v>14</v>
      </c>
      <c r="K3254">
        <v>58</v>
      </c>
      <c r="L3254" t="s">
        <v>15</v>
      </c>
    </row>
    <row r="3255" spans="1:12">
      <c r="A3255" t="e">
        <f ca="1">E00251716475921</f>
        <v>#NAME?</v>
      </c>
      <c r="B3255">
        <v>7505</v>
      </c>
      <c r="C3255" t="s">
        <v>209</v>
      </c>
      <c r="D3255" s="1">
        <v>41865</v>
      </c>
      <c r="F3255">
        <v>1</v>
      </c>
      <c r="G3255">
        <v>72632</v>
      </c>
      <c r="H3255" t="s">
        <v>107</v>
      </c>
      <c r="J3255" t="s">
        <v>14</v>
      </c>
      <c r="K3255">
        <v>42</v>
      </c>
      <c r="L3255" t="s">
        <v>15</v>
      </c>
    </row>
    <row r="3256" spans="1:12">
      <c r="A3256" t="e">
        <f ca="1">E00251514273221</f>
        <v>#NAME?</v>
      </c>
      <c r="B3256">
        <v>299</v>
      </c>
      <c r="C3256" t="s">
        <v>729</v>
      </c>
      <c r="D3256" s="1">
        <v>41470</v>
      </c>
      <c r="F3256">
        <v>1</v>
      </c>
      <c r="G3256">
        <v>7231</v>
      </c>
      <c r="H3256" t="s">
        <v>128</v>
      </c>
      <c r="J3256" t="s">
        <v>14</v>
      </c>
      <c r="K3256">
        <v>54</v>
      </c>
      <c r="L3256" t="s">
        <v>15</v>
      </c>
    </row>
    <row r="3257" spans="1:12">
      <c r="A3257" t="e">
        <f ca="1">E00251616870121</f>
        <v>#NAME?</v>
      </c>
      <c r="B3257">
        <v>701</v>
      </c>
      <c r="C3257" t="s">
        <v>72</v>
      </c>
      <c r="D3257" s="1">
        <v>42916</v>
      </c>
      <c r="F3257">
        <v>6</v>
      </c>
      <c r="G3257">
        <v>2889</v>
      </c>
      <c r="H3257" t="s">
        <v>595</v>
      </c>
      <c r="J3257" t="s">
        <v>14</v>
      </c>
      <c r="K3257">
        <v>55</v>
      </c>
      <c r="L3257" t="s">
        <v>15</v>
      </c>
    </row>
    <row r="3258" spans="1:12">
      <c r="A3258" t="e">
        <f ca="1">E00251616870121</f>
        <v>#NAME?</v>
      </c>
      <c r="B3258">
        <v>896</v>
      </c>
      <c r="C3258" t="s">
        <v>823</v>
      </c>
      <c r="D3258" s="1">
        <v>39174</v>
      </c>
      <c r="F3258">
        <v>1</v>
      </c>
      <c r="G3258">
        <v>3003</v>
      </c>
      <c r="H3258" t="s">
        <v>824</v>
      </c>
      <c r="J3258" t="s">
        <v>272</v>
      </c>
      <c r="K3258">
        <v>45</v>
      </c>
      <c r="L3258" t="s">
        <v>15</v>
      </c>
    </row>
    <row r="3259" spans="1:12">
      <c r="A3259" t="e">
        <f ca="1">E00251439765421</f>
        <v>#NAME?</v>
      </c>
      <c r="B3259">
        <v>1325</v>
      </c>
      <c r="C3259" t="s">
        <v>605</v>
      </c>
      <c r="D3259" s="1">
        <v>40963</v>
      </c>
      <c r="F3259">
        <v>1</v>
      </c>
      <c r="G3259">
        <v>7242</v>
      </c>
      <c r="H3259" t="s">
        <v>93</v>
      </c>
      <c r="J3259" t="s">
        <v>14</v>
      </c>
      <c r="K3259">
        <v>54</v>
      </c>
      <c r="L3259" t="s">
        <v>15</v>
      </c>
    </row>
    <row r="3260" spans="1:12">
      <c r="A3260" t="e">
        <f ca="1">E00251439765421</f>
        <v>#NAME?</v>
      </c>
      <c r="B3260">
        <v>1325</v>
      </c>
      <c r="C3260" t="s">
        <v>605</v>
      </c>
      <c r="D3260" s="1">
        <v>42143</v>
      </c>
      <c r="F3260">
        <v>1</v>
      </c>
      <c r="G3260">
        <v>73300</v>
      </c>
      <c r="H3260" t="s">
        <v>86</v>
      </c>
      <c r="J3260" t="s">
        <v>14</v>
      </c>
      <c r="K3260">
        <v>58</v>
      </c>
      <c r="L3260" t="s">
        <v>15</v>
      </c>
    </row>
    <row r="3261" spans="1:12">
      <c r="A3261" t="e">
        <f ca="1">E00251514273221</f>
        <v>#NAME?</v>
      </c>
      <c r="B3261">
        <v>299</v>
      </c>
      <c r="C3261" t="s">
        <v>729</v>
      </c>
      <c r="D3261" s="1">
        <v>41953</v>
      </c>
      <c r="F3261">
        <v>6</v>
      </c>
      <c r="G3261">
        <v>3051</v>
      </c>
      <c r="H3261" t="s">
        <v>13</v>
      </c>
      <c r="J3261" t="s">
        <v>14</v>
      </c>
      <c r="K3261">
        <v>56</v>
      </c>
      <c r="L3261" t="s">
        <v>15</v>
      </c>
    </row>
    <row r="3262" spans="1:12">
      <c r="A3262" t="e">
        <f ca="1">E00251626524421</f>
        <v>#NAME?</v>
      </c>
      <c r="B3262">
        <v>297</v>
      </c>
      <c r="C3262" t="s">
        <v>411</v>
      </c>
      <c r="D3262" s="1">
        <v>41466</v>
      </c>
      <c r="F3262">
        <v>1</v>
      </c>
      <c r="G3262">
        <v>71985</v>
      </c>
      <c r="H3262" t="s">
        <v>738</v>
      </c>
      <c r="J3262" t="s">
        <v>14</v>
      </c>
      <c r="K3262">
        <v>42</v>
      </c>
      <c r="L3262" t="s">
        <v>15</v>
      </c>
    </row>
    <row r="3263" spans="1:12">
      <c r="A3263" t="e">
        <f ca="1">E00251616870121</f>
        <v>#NAME?</v>
      </c>
      <c r="B3263">
        <v>701</v>
      </c>
      <c r="C3263" t="s">
        <v>72</v>
      </c>
      <c r="D3263" s="1">
        <v>41225</v>
      </c>
      <c r="F3263">
        <v>5</v>
      </c>
      <c r="G3263">
        <v>49390</v>
      </c>
      <c r="H3263" t="s">
        <v>59</v>
      </c>
      <c r="J3263" t="s">
        <v>14</v>
      </c>
      <c r="K3263">
        <v>50</v>
      </c>
      <c r="L3263" t="s">
        <v>15</v>
      </c>
    </row>
    <row r="3264" spans="1:12">
      <c r="A3264" t="e">
        <f ca="1">E00251616870121</f>
        <v>#NAME?</v>
      </c>
      <c r="B3264">
        <v>701</v>
      </c>
      <c r="C3264" t="s">
        <v>72</v>
      </c>
      <c r="D3264" s="1">
        <v>41480</v>
      </c>
      <c r="F3264">
        <v>2</v>
      </c>
      <c r="G3264">
        <v>7273</v>
      </c>
      <c r="H3264" t="s">
        <v>543</v>
      </c>
      <c r="J3264" t="s">
        <v>14</v>
      </c>
      <c r="K3264">
        <v>51</v>
      </c>
      <c r="L3264" t="s">
        <v>15</v>
      </c>
    </row>
    <row r="3265" spans="1:12">
      <c r="A3265" t="e">
        <f ca="1">E00251432430821</f>
        <v>#NAME?</v>
      </c>
      <c r="B3265">
        <v>500</v>
      </c>
      <c r="C3265" t="s">
        <v>161</v>
      </c>
      <c r="D3265" s="1">
        <v>42447</v>
      </c>
      <c r="F3265">
        <v>1</v>
      </c>
      <c r="G3265">
        <v>7880</v>
      </c>
      <c r="H3265" t="s">
        <v>213</v>
      </c>
      <c r="J3265" t="s">
        <v>14</v>
      </c>
      <c r="K3265">
        <v>57</v>
      </c>
      <c r="L3265" t="s">
        <v>22</v>
      </c>
    </row>
    <row r="3266" spans="1:12">
      <c r="A3266" t="e">
        <f ca="1">E00251529064121</f>
        <v>#NAME?</v>
      </c>
      <c r="B3266">
        <v>291</v>
      </c>
      <c r="C3266" t="s">
        <v>160</v>
      </c>
      <c r="D3266" s="1">
        <v>41962</v>
      </c>
      <c r="F3266">
        <v>1</v>
      </c>
      <c r="G3266">
        <v>3540</v>
      </c>
      <c r="H3266" t="s">
        <v>436</v>
      </c>
      <c r="J3266" t="s">
        <v>14</v>
      </c>
      <c r="K3266">
        <v>53</v>
      </c>
      <c r="L3266" t="s">
        <v>15</v>
      </c>
    </row>
    <row r="3267" spans="1:12">
      <c r="A3267" t="e">
        <f ca="1">E00251512526121</f>
        <v>#NAME?</v>
      </c>
      <c r="B3267">
        <v>47</v>
      </c>
      <c r="C3267" t="s">
        <v>494</v>
      </c>
      <c r="D3267" s="1">
        <v>42312</v>
      </c>
      <c r="F3267">
        <v>1</v>
      </c>
      <c r="G3267">
        <v>78441</v>
      </c>
      <c r="H3267" t="s">
        <v>825</v>
      </c>
      <c r="J3267" t="s">
        <v>14</v>
      </c>
      <c r="K3267">
        <v>50</v>
      </c>
      <c r="L3267" t="s">
        <v>22</v>
      </c>
    </row>
    <row r="3268" spans="1:12">
      <c r="A3268" t="e">
        <f ca="1">E00251532630321</f>
        <v>#NAME?</v>
      </c>
      <c r="B3268">
        <v>490</v>
      </c>
      <c r="C3268" t="s">
        <v>158</v>
      </c>
      <c r="D3268" s="1">
        <v>42928</v>
      </c>
      <c r="F3268">
        <v>2</v>
      </c>
      <c r="G3268">
        <v>29690</v>
      </c>
      <c r="H3268" t="s">
        <v>52</v>
      </c>
      <c r="J3268" t="s">
        <v>14</v>
      </c>
      <c r="K3268">
        <v>65</v>
      </c>
      <c r="L3268" t="s">
        <v>15</v>
      </c>
    </row>
    <row r="3269" spans="1:12">
      <c r="A3269" t="e">
        <f ca="1">E00251514273221</f>
        <v>#NAME?</v>
      </c>
      <c r="B3269">
        <v>299</v>
      </c>
      <c r="C3269" t="s">
        <v>729</v>
      </c>
      <c r="D3269" s="1">
        <v>41085</v>
      </c>
      <c r="F3269">
        <v>1</v>
      </c>
      <c r="G3269">
        <v>59010</v>
      </c>
      <c r="H3269" t="s">
        <v>67</v>
      </c>
      <c r="J3269" t="s">
        <v>14</v>
      </c>
      <c r="K3269">
        <v>53</v>
      </c>
      <c r="L3269" t="s">
        <v>15</v>
      </c>
    </row>
    <row r="3270" spans="1:12">
      <c r="A3270" t="e">
        <f ca="1">E00251514273221</f>
        <v>#NAME?</v>
      </c>
      <c r="B3270">
        <v>299</v>
      </c>
      <c r="C3270" t="s">
        <v>729</v>
      </c>
      <c r="D3270" s="1">
        <v>41114</v>
      </c>
      <c r="F3270">
        <v>1</v>
      </c>
      <c r="G3270">
        <v>59010</v>
      </c>
      <c r="H3270" t="s">
        <v>67</v>
      </c>
      <c r="J3270" t="s">
        <v>14</v>
      </c>
      <c r="K3270">
        <v>53</v>
      </c>
      <c r="L3270" t="s">
        <v>15</v>
      </c>
    </row>
    <row r="3271" spans="1:12">
      <c r="A3271" t="e">
        <f ca="1">E00251626524421</f>
        <v>#NAME?</v>
      </c>
      <c r="B3271">
        <v>297</v>
      </c>
      <c r="C3271" t="s">
        <v>411</v>
      </c>
      <c r="D3271" s="1">
        <v>41842</v>
      </c>
      <c r="F3271">
        <v>2</v>
      </c>
      <c r="G3271">
        <v>4019</v>
      </c>
      <c r="H3271" t="s">
        <v>26</v>
      </c>
      <c r="J3271" t="s">
        <v>14</v>
      </c>
      <c r="K3271">
        <v>43</v>
      </c>
      <c r="L3271" t="s">
        <v>15</v>
      </c>
    </row>
    <row r="3272" spans="1:12">
      <c r="A3272" t="e">
        <f ca="1">E00251427592621</f>
        <v>#NAME?</v>
      </c>
      <c r="B3272">
        <v>10</v>
      </c>
      <c r="C3272" t="s">
        <v>18</v>
      </c>
      <c r="D3272" s="1">
        <v>41535</v>
      </c>
      <c r="F3272">
        <v>1</v>
      </c>
      <c r="G3272">
        <v>27800</v>
      </c>
      <c r="H3272" t="s">
        <v>145</v>
      </c>
      <c r="J3272" t="s">
        <v>14</v>
      </c>
      <c r="K3272">
        <v>44</v>
      </c>
      <c r="L3272" t="s">
        <v>15</v>
      </c>
    </row>
    <row r="3273" spans="1:12">
      <c r="A3273" t="e">
        <f ca="1">E00251512748921</f>
        <v>#NAME?</v>
      </c>
      <c r="B3273">
        <v>68</v>
      </c>
      <c r="C3273" t="s">
        <v>657</v>
      </c>
      <c r="D3273" s="1">
        <v>42471</v>
      </c>
      <c r="F3273">
        <v>1</v>
      </c>
      <c r="G3273">
        <v>71690</v>
      </c>
      <c r="H3273" t="s">
        <v>410</v>
      </c>
      <c r="J3273" t="s">
        <v>14</v>
      </c>
      <c r="K3273">
        <v>45</v>
      </c>
      <c r="L3273" t="s">
        <v>15</v>
      </c>
    </row>
    <row r="3274" spans="1:12">
      <c r="A3274" t="e">
        <f ca="1">E00251616870121</f>
        <v>#NAME?</v>
      </c>
      <c r="B3274">
        <v>701</v>
      </c>
      <c r="C3274" t="s">
        <v>72</v>
      </c>
      <c r="D3274" s="1">
        <v>42103</v>
      </c>
      <c r="F3274">
        <v>6</v>
      </c>
      <c r="G3274">
        <v>4779</v>
      </c>
      <c r="H3274" t="s">
        <v>231</v>
      </c>
      <c r="J3274" t="s">
        <v>14</v>
      </c>
      <c r="K3274">
        <v>53</v>
      </c>
      <c r="L3274" t="s">
        <v>15</v>
      </c>
    </row>
    <row r="3275" spans="1:12">
      <c r="A3275" t="e">
        <f ca="1">E00251514287121</f>
        <v>#NAME?</v>
      </c>
      <c r="B3275">
        <v>7505</v>
      </c>
      <c r="C3275" t="s">
        <v>209</v>
      </c>
      <c r="D3275" s="1">
        <v>42139</v>
      </c>
      <c r="F3275">
        <v>1</v>
      </c>
      <c r="G3275">
        <v>79029</v>
      </c>
      <c r="H3275" t="s">
        <v>21</v>
      </c>
      <c r="J3275" t="s">
        <v>14</v>
      </c>
      <c r="K3275">
        <v>55</v>
      </c>
      <c r="L3275" t="s">
        <v>22</v>
      </c>
    </row>
    <row r="3276" spans="1:12">
      <c r="A3276" t="e">
        <f ca="1">E00251439730221</f>
        <v>#NAME?</v>
      </c>
      <c r="B3276">
        <v>290</v>
      </c>
      <c r="C3276" t="s">
        <v>449</v>
      </c>
      <c r="D3276" s="1">
        <v>41086</v>
      </c>
      <c r="F3276">
        <v>6</v>
      </c>
      <c r="G3276">
        <v>3004</v>
      </c>
      <c r="H3276" t="s">
        <v>104</v>
      </c>
      <c r="J3276" t="s">
        <v>14</v>
      </c>
      <c r="K3276">
        <v>48</v>
      </c>
      <c r="L3276" t="s">
        <v>15</v>
      </c>
    </row>
    <row r="3277" spans="1:12">
      <c r="A3277" t="e">
        <f ca="1">E00251532587421</f>
        <v>#NAME?</v>
      </c>
      <c r="B3277">
        <v>445</v>
      </c>
      <c r="C3277" t="s">
        <v>23</v>
      </c>
      <c r="D3277" s="1">
        <v>42919</v>
      </c>
      <c r="F3277">
        <v>1</v>
      </c>
      <c r="G3277">
        <v>27800</v>
      </c>
      <c r="H3277" t="s">
        <v>145</v>
      </c>
      <c r="J3277" t="s">
        <v>14</v>
      </c>
      <c r="K3277">
        <v>53</v>
      </c>
      <c r="L3277" t="s">
        <v>15</v>
      </c>
    </row>
    <row r="3278" spans="1:12">
      <c r="A3278" t="e">
        <f ca="1">E00251427391321</f>
        <v>#NAME?</v>
      </c>
      <c r="B3278">
        <v>28</v>
      </c>
      <c r="C3278" t="s">
        <v>153</v>
      </c>
      <c r="D3278" s="1">
        <v>42437</v>
      </c>
      <c r="F3278">
        <v>3</v>
      </c>
      <c r="G3278">
        <v>4019</v>
      </c>
      <c r="H3278" t="s">
        <v>26</v>
      </c>
      <c r="J3278" t="s">
        <v>14</v>
      </c>
      <c r="K3278">
        <v>49</v>
      </c>
      <c r="L3278" t="s">
        <v>15</v>
      </c>
    </row>
    <row r="3279" spans="1:12">
      <c r="A3279" t="e">
        <f ca="1">E00251514273221</f>
        <v>#NAME?</v>
      </c>
      <c r="B3279">
        <v>299</v>
      </c>
      <c r="C3279" t="s">
        <v>729</v>
      </c>
      <c r="D3279" s="1">
        <v>41724</v>
      </c>
      <c r="F3279">
        <v>5</v>
      </c>
      <c r="G3279">
        <v>6918</v>
      </c>
      <c r="H3279" t="s">
        <v>443</v>
      </c>
      <c r="J3279" t="s">
        <v>14</v>
      </c>
      <c r="K3279">
        <v>55</v>
      </c>
      <c r="L3279" t="s">
        <v>15</v>
      </c>
    </row>
    <row r="3280" spans="1:12">
      <c r="A3280" t="e">
        <f ca="1">E00251514273221</f>
        <v>#NAME?</v>
      </c>
      <c r="B3280">
        <v>299</v>
      </c>
      <c r="C3280" t="s">
        <v>729</v>
      </c>
      <c r="D3280" s="1">
        <v>41873</v>
      </c>
      <c r="F3280">
        <v>3</v>
      </c>
      <c r="G3280">
        <v>30000</v>
      </c>
      <c r="H3280" t="s">
        <v>144</v>
      </c>
      <c r="J3280" t="s">
        <v>14</v>
      </c>
      <c r="K3280">
        <v>56</v>
      </c>
      <c r="L3280" t="s">
        <v>15</v>
      </c>
    </row>
    <row r="3281" spans="1:12">
      <c r="A3281" t="e">
        <f ca="1">E00251514273221</f>
        <v>#NAME?</v>
      </c>
      <c r="B3281">
        <v>299</v>
      </c>
      <c r="C3281" t="s">
        <v>729</v>
      </c>
      <c r="D3281" s="1">
        <v>42320</v>
      </c>
      <c r="F3281">
        <v>1</v>
      </c>
      <c r="G3281">
        <v>4019</v>
      </c>
      <c r="H3281" t="s">
        <v>26</v>
      </c>
      <c r="J3281" t="s">
        <v>14</v>
      </c>
      <c r="K3281">
        <v>57</v>
      </c>
      <c r="L3281" t="s">
        <v>15</v>
      </c>
    </row>
    <row r="3282" spans="1:12">
      <c r="A3282" t="e">
        <f ca="1">E00251514273221</f>
        <v>#NAME?</v>
      </c>
      <c r="B3282">
        <v>299</v>
      </c>
      <c r="C3282" t="s">
        <v>729</v>
      </c>
      <c r="D3282" s="1">
        <v>42320</v>
      </c>
      <c r="F3282">
        <v>4</v>
      </c>
      <c r="G3282">
        <v>30000</v>
      </c>
      <c r="H3282" t="s">
        <v>144</v>
      </c>
      <c r="J3282" t="s">
        <v>14</v>
      </c>
      <c r="K3282">
        <v>57</v>
      </c>
      <c r="L3282" t="s">
        <v>15</v>
      </c>
    </row>
    <row r="3283" spans="1:12">
      <c r="A3283" t="e">
        <f ca="1">E00251514273221</f>
        <v>#NAME?</v>
      </c>
      <c r="B3283">
        <v>299</v>
      </c>
      <c r="C3283" t="s">
        <v>729</v>
      </c>
      <c r="D3283" s="1">
        <v>42320</v>
      </c>
      <c r="F3283">
        <v>6</v>
      </c>
      <c r="G3283">
        <v>6918</v>
      </c>
      <c r="H3283" t="s">
        <v>443</v>
      </c>
      <c r="J3283" t="s">
        <v>14</v>
      </c>
      <c r="K3283">
        <v>57</v>
      </c>
      <c r="L3283" t="s">
        <v>15</v>
      </c>
    </row>
    <row r="3284" spans="1:12">
      <c r="A3284" t="e">
        <f ca="1">E00251531925021</f>
        <v>#NAME?</v>
      </c>
      <c r="B3284">
        <v>703</v>
      </c>
      <c r="C3284" t="s">
        <v>305</v>
      </c>
      <c r="D3284" s="1">
        <v>42459</v>
      </c>
      <c r="F3284">
        <v>4</v>
      </c>
      <c r="G3284">
        <v>5533</v>
      </c>
      <c r="H3284" t="s">
        <v>537</v>
      </c>
      <c r="J3284" t="s">
        <v>14</v>
      </c>
      <c r="K3284">
        <v>48</v>
      </c>
      <c r="L3284" t="s">
        <v>15</v>
      </c>
    </row>
    <row r="3285" spans="1:12">
      <c r="A3285" t="e">
        <f ca="1">E00251531925021</f>
        <v>#NAME?</v>
      </c>
      <c r="B3285">
        <v>703</v>
      </c>
      <c r="C3285" t="s">
        <v>305</v>
      </c>
      <c r="D3285" s="1">
        <v>42829</v>
      </c>
      <c r="F3285">
        <v>2</v>
      </c>
      <c r="G3285">
        <v>2724</v>
      </c>
      <c r="H3285" t="s">
        <v>73</v>
      </c>
      <c r="J3285" t="s">
        <v>14</v>
      </c>
      <c r="K3285">
        <v>49</v>
      </c>
      <c r="L3285" t="s">
        <v>15</v>
      </c>
    </row>
    <row r="3286" spans="1:12">
      <c r="A3286" t="e">
        <f ca="1">E00251626524421</f>
        <v>#NAME?</v>
      </c>
      <c r="B3286">
        <v>297</v>
      </c>
      <c r="C3286" t="s">
        <v>411</v>
      </c>
      <c r="D3286" s="1">
        <v>42871</v>
      </c>
      <c r="F3286">
        <v>1</v>
      </c>
      <c r="G3286">
        <v>4779</v>
      </c>
      <c r="H3286" t="s">
        <v>231</v>
      </c>
      <c r="J3286" t="s">
        <v>14</v>
      </c>
      <c r="K3286">
        <v>46</v>
      </c>
      <c r="L3286" t="s">
        <v>15</v>
      </c>
    </row>
    <row r="3287" spans="1:12">
      <c r="A3287" t="e">
        <f ca="1">E00251626524421</f>
        <v>#NAME?</v>
      </c>
      <c r="B3287">
        <v>297</v>
      </c>
      <c r="C3287" t="s">
        <v>411</v>
      </c>
      <c r="D3287" s="1">
        <v>43076</v>
      </c>
      <c r="F3287">
        <v>2</v>
      </c>
      <c r="G3287">
        <v>27800</v>
      </c>
      <c r="H3287" t="s">
        <v>145</v>
      </c>
      <c r="J3287" t="s">
        <v>14</v>
      </c>
      <c r="K3287">
        <v>46</v>
      </c>
      <c r="L3287" t="s">
        <v>15</v>
      </c>
    </row>
    <row r="3288" spans="1:12">
      <c r="A3288" t="e">
        <f ca="1">E00251439807421</f>
        <v>#NAME?</v>
      </c>
      <c r="B3288">
        <v>354</v>
      </c>
      <c r="C3288" t="s">
        <v>826</v>
      </c>
      <c r="D3288" s="1">
        <v>42559</v>
      </c>
      <c r="F3288">
        <v>2</v>
      </c>
      <c r="G3288">
        <v>4019</v>
      </c>
      <c r="H3288" t="s">
        <v>26</v>
      </c>
      <c r="J3288" t="s">
        <v>14</v>
      </c>
      <c r="K3288">
        <v>56</v>
      </c>
      <c r="L3288" t="s">
        <v>15</v>
      </c>
    </row>
    <row r="3289" spans="1:12">
      <c r="A3289" t="e">
        <f ca="1">E00251427592621</f>
        <v>#NAME?</v>
      </c>
      <c r="B3289">
        <v>10</v>
      </c>
      <c r="C3289" t="s">
        <v>18</v>
      </c>
      <c r="D3289" s="1">
        <v>41705</v>
      </c>
      <c r="F3289">
        <v>1</v>
      </c>
      <c r="G3289">
        <v>27800</v>
      </c>
      <c r="H3289" t="s">
        <v>145</v>
      </c>
      <c r="J3289" t="s">
        <v>14</v>
      </c>
      <c r="K3289">
        <v>44</v>
      </c>
      <c r="L3289" t="s">
        <v>15</v>
      </c>
    </row>
    <row r="3290" spans="1:12">
      <c r="A3290" t="e">
        <f ca="1">E00251532587421</f>
        <v>#NAME?</v>
      </c>
      <c r="B3290">
        <v>445</v>
      </c>
      <c r="C3290" t="s">
        <v>23</v>
      </c>
      <c r="D3290" s="1">
        <v>41676</v>
      </c>
      <c r="F3290">
        <v>1</v>
      </c>
      <c r="G3290">
        <v>49300</v>
      </c>
      <c r="H3290" t="s">
        <v>228</v>
      </c>
      <c r="J3290" t="s">
        <v>14</v>
      </c>
      <c r="K3290">
        <v>49</v>
      </c>
      <c r="L3290" t="s">
        <v>15</v>
      </c>
    </row>
    <row r="3291" spans="1:12">
      <c r="A3291" t="e">
        <f ca="1">E00251514273221</f>
        <v>#NAME?</v>
      </c>
      <c r="B3291">
        <v>299</v>
      </c>
      <c r="C3291" t="s">
        <v>729</v>
      </c>
      <c r="D3291" s="1">
        <v>42366</v>
      </c>
      <c r="F3291">
        <v>2</v>
      </c>
      <c r="G3291">
        <v>34600</v>
      </c>
      <c r="H3291" t="s">
        <v>578</v>
      </c>
      <c r="J3291" t="s">
        <v>14</v>
      </c>
      <c r="K3291">
        <v>57</v>
      </c>
      <c r="L3291" t="s">
        <v>15</v>
      </c>
    </row>
    <row r="3292" spans="1:12">
      <c r="A3292" t="e">
        <f ca="1">E00251514273221</f>
        <v>#NAME?</v>
      </c>
      <c r="B3292">
        <v>299</v>
      </c>
      <c r="C3292" t="s">
        <v>729</v>
      </c>
      <c r="D3292" s="1">
        <v>42770</v>
      </c>
      <c r="F3292">
        <v>1</v>
      </c>
      <c r="G3292">
        <v>7242</v>
      </c>
      <c r="H3292" t="s">
        <v>93</v>
      </c>
      <c r="J3292" t="s">
        <v>14</v>
      </c>
      <c r="K3292">
        <v>58</v>
      </c>
      <c r="L3292" t="s">
        <v>15</v>
      </c>
    </row>
    <row r="3293" spans="1:12">
      <c r="A3293" t="e">
        <f ca="1">E00251439730221</f>
        <v>#NAME?</v>
      </c>
      <c r="B3293">
        <v>290</v>
      </c>
      <c r="C3293" t="s">
        <v>449</v>
      </c>
      <c r="D3293" s="1">
        <v>42192</v>
      </c>
      <c r="F3293">
        <v>3</v>
      </c>
      <c r="G3293">
        <v>7243</v>
      </c>
      <c r="H3293" t="s">
        <v>42</v>
      </c>
      <c r="J3293" t="s">
        <v>14</v>
      </c>
      <c r="K3293">
        <v>51</v>
      </c>
      <c r="L3293" t="s">
        <v>15</v>
      </c>
    </row>
    <row r="3294" spans="1:12">
      <c r="A3294" t="e">
        <f ca="1">E00251439730221</f>
        <v>#NAME?</v>
      </c>
      <c r="B3294">
        <v>290</v>
      </c>
      <c r="C3294" t="s">
        <v>449</v>
      </c>
      <c r="D3294" s="1">
        <v>42690</v>
      </c>
      <c r="F3294">
        <v>2</v>
      </c>
      <c r="G3294">
        <v>7243</v>
      </c>
      <c r="H3294" t="s">
        <v>42</v>
      </c>
      <c r="J3294" t="s">
        <v>14</v>
      </c>
      <c r="K3294">
        <v>53</v>
      </c>
      <c r="L3294" t="s">
        <v>15</v>
      </c>
    </row>
    <row r="3295" spans="1:12">
      <c r="A3295" t="e">
        <f ca="1">E00251512526121</f>
        <v>#NAME?</v>
      </c>
      <c r="B3295">
        <v>71</v>
      </c>
      <c r="C3295" t="s">
        <v>258</v>
      </c>
      <c r="D3295" s="1">
        <v>41742</v>
      </c>
      <c r="F3295">
        <v>1</v>
      </c>
      <c r="G3295">
        <v>7242</v>
      </c>
      <c r="H3295" t="s">
        <v>93</v>
      </c>
      <c r="I3295" t="s">
        <v>148</v>
      </c>
      <c r="J3295" t="s">
        <v>57</v>
      </c>
      <c r="K3295">
        <v>48</v>
      </c>
      <c r="L3295" t="s">
        <v>15</v>
      </c>
    </row>
    <row r="3296" spans="1:12">
      <c r="A3296" t="e">
        <f ca="1">E00251716512621</f>
        <v>#NAME?</v>
      </c>
      <c r="B3296">
        <v>4547</v>
      </c>
      <c r="C3296" t="s">
        <v>818</v>
      </c>
      <c r="D3296" s="1">
        <v>42068</v>
      </c>
      <c r="F3296">
        <v>1</v>
      </c>
      <c r="G3296">
        <v>29690</v>
      </c>
      <c r="H3296" t="s">
        <v>52</v>
      </c>
      <c r="J3296" t="s">
        <v>14</v>
      </c>
      <c r="K3296">
        <v>41</v>
      </c>
      <c r="L3296" t="s">
        <v>15</v>
      </c>
    </row>
    <row r="3297" spans="1:12">
      <c r="A3297" t="e">
        <f ca="1">E00251532587421</f>
        <v>#NAME?</v>
      </c>
      <c r="B3297">
        <v>445</v>
      </c>
      <c r="C3297" t="s">
        <v>23</v>
      </c>
      <c r="D3297" s="1">
        <v>41939</v>
      </c>
      <c r="F3297">
        <v>1</v>
      </c>
      <c r="G3297">
        <v>49300</v>
      </c>
      <c r="H3297" t="s">
        <v>228</v>
      </c>
      <c r="J3297" t="s">
        <v>14</v>
      </c>
      <c r="K3297">
        <v>50</v>
      </c>
      <c r="L3297" t="s">
        <v>15</v>
      </c>
    </row>
    <row r="3298" spans="1:12">
      <c r="A3298" t="e">
        <f ca="1">E00251615167221</f>
        <v>#NAME?</v>
      </c>
      <c r="B3298">
        <v>1929</v>
      </c>
      <c r="C3298" t="s">
        <v>195</v>
      </c>
      <c r="D3298" s="1">
        <v>41205</v>
      </c>
      <c r="F3298">
        <v>1</v>
      </c>
      <c r="G3298">
        <v>7969</v>
      </c>
      <c r="H3298" t="s">
        <v>87</v>
      </c>
      <c r="J3298" t="s">
        <v>14</v>
      </c>
      <c r="K3298">
        <v>48</v>
      </c>
      <c r="L3298" t="s">
        <v>22</v>
      </c>
    </row>
    <row r="3299" spans="1:12">
      <c r="A3299" t="e">
        <f ca="1">E00251615167221</f>
        <v>#NAME?</v>
      </c>
      <c r="B3299">
        <v>1929</v>
      </c>
      <c r="C3299" t="s">
        <v>195</v>
      </c>
      <c r="D3299" s="1">
        <v>42130</v>
      </c>
      <c r="F3299">
        <v>1</v>
      </c>
      <c r="G3299">
        <v>4659</v>
      </c>
      <c r="H3299" t="s">
        <v>47</v>
      </c>
      <c r="J3299" t="s">
        <v>14</v>
      </c>
      <c r="K3299">
        <v>50</v>
      </c>
      <c r="L3299" t="s">
        <v>15</v>
      </c>
    </row>
    <row r="3300" spans="1:12">
      <c r="A3300" t="e">
        <f ca="1">E00251615167221</f>
        <v>#NAME?</v>
      </c>
      <c r="B3300">
        <v>1929</v>
      </c>
      <c r="C3300" t="s">
        <v>195</v>
      </c>
      <c r="D3300" s="1">
        <v>42143</v>
      </c>
      <c r="F3300">
        <v>3</v>
      </c>
      <c r="G3300">
        <v>2724</v>
      </c>
      <c r="H3300" t="s">
        <v>73</v>
      </c>
      <c r="J3300" t="s">
        <v>14</v>
      </c>
      <c r="K3300">
        <v>50</v>
      </c>
      <c r="L3300" t="s">
        <v>15</v>
      </c>
    </row>
    <row r="3301" spans="1:12">
      <c r="A3301" t="e">
        <f ca="1">E00251531925021</f>
        <v>#NAME?</v>
      </c>
      <c r="B3301">
        <v>703</v>
      </c>
      <c r="C3301" t="s">
        <v>305</v>
      </c>
      <c r="D3301" s="1">
        <v>43027</v>
      </c>
      <c r="F3301">
        <v>6</v>
      </c>
      <c r="G3301">
        <v>3004</v>
      </c>
      <c r="H3301" t="s">
        <v>104</v>
      </c>
      <c r="J3301" t="s">
        <v>14</v>
      </c>
      <c r="K3301">
        <v>50</v>
      </c>
      <c r="L3301" t="s">
        <v>15</v>
      </c>
    </row>
    <row r="3302" spans="1:12">
      <c r="A3302" t="e">
        <f ca="1">E00251715553221</f>
        <v>#NAME?</v>
      </c>
      <c r="B3302">
        <v>48</v>
      </c>
      <c r="C3302" t="s">
        <v>249</v>
      </c>
      <c r="D3302" s="1">
        <v>42236</v>
      </c>
      <c r="F3302">
        <v>1</v>
      </c>
      <c r="G3302">
        <v>78900</v>
      </c>
      <c r="H3302" t="s">
        <v>79</v>
      </c>
      <c r="J3302" t="s">
        <v>14</v>
      </c>
      <c r="K3302">
        <v>44</v>
      </c>
      <c r="L3302" t="s">
        <v>22</v>
      </c>
    </row>
    <row r="3303" spans="1:12">
      <c r="A3303" t="e">
        <f ca="1">E00251439730221</f>
        <v>#NAME?</v>
      </c>
      <c r="B3303">
        <v>290</v>
      </c>
      <c r="C3303" t="s">
        <v>449</v>
      </c>
      <c r="D3303" s="1">
        <v>40991</v>
      </c>
      <c r="F3303">
        <v>1</v>
      </c>
      <c r="G3303">
        <v>7876</v>
      </c>
      <c r="H3303" t="s">
        <v>827</v>
      </c>
      <c r="J3303" t="s">
        <v>14</v>
      </c>
      <c r="K3303">
        <v>48</v>
      </c>
      <c r="L3303" t="s">
        <v>22</v>
      </c>
    </row>
    <row r="3304" spans="1:12">
      <c r="A3304" t="e">
        <f ca="1">E00251439730221</f>
        <v>#NAME?</v>
      </c>
      <c r="B3304">
        <v>290</v>
      </c>
      <c r="C3304" t="s">
        <v>449</v>
      </c>
      <c r="D3304" s="1">
        <v>41373</v>
      </c>
      <c r="F3304">
        <v>2</v>
      </c>
      <c r="G3304">
        <v>3899</v>
      </c>
      <c r="H3304" t="s">
        <v>264</v>
      </c>
      <c r="J3304" t="s">
        <v>14</v>
      </c>
      <c r="K3304">
        <v>49</v>
      </c>
      <c r="L3304" t="s">
        <v>15</v>
      </c>
    </row>
    <row r="3305" spans="1:12">
      <c r="A3305" t="e">
        <f ca="1">E00251626524421</f>
        <v>#NAME?</v>
      </c>
      <c r="B3305">
        <v>297</v>
      </c>
      <c r="C3305" t="s">
        <v>411</v>
      </c>
      <c r="D3305" s="1">
        <v>42031</v>
      </c>
      <c r="F3305">
        <v>6</v>
      </c>
      <c r="G3305">
        <v>46619</v>
      </c>
      <c r="H3305" t="s">
        <v>182</v>
      </c>
      <c r="J3305" t="s">
        <v>14</v>
      </c>
      <c r="K3305">
        <v>44</v>
      </c>
      <c r="L3305" t="s">
        <v>15</v>
      </c>
    </row>
    <row r="3306" spans="1:12">
      <c r="A3306" t="e">
        <f ca="1">E00251626524421</f>
        <v>#NAME?</v>
      </c>
      <c r="B3306">
        <v>297</v>
      </c>
      <c r="C3306" t="s">
        <v>411</v>
      </c>
      <c r="D3306" s="1">
        <v>42073</v>
      </c>
      <c r="F3306">
        <v>3</v>
      </c>
      <c r="G3306">
        <v>73390</v>
      </c>
      <c r="H3306" t="s">
        <v>66</v>
      </c>
      <c r="J3306" t="s">
        <v>14</v>
      </c>
      <c r="K3306">
        <v>44</v>
      </c>
      <c r="L3306" t="s">
        <v>15</v>
      </c>
    </row>
    <row r="3307" spans="1:12">
      <c r="A3307" t="e">
        <f ca="1">E00251439730221</f>
        <v>#NAME?</v>
      </c>
      <c r="B3307">
        <v>290</v>
      </c>
      <c r="C3307" t="s">
        <v>449</v>
      </c>
      <c r="D3307" s="1">
        <v>41103</v>
      </c>
      <c r="F3307">
        <v>5</v>
      </c>
      <c r="G3307">
        <v>78050</v>
      </c>
      <c r="H3307" t="s">
        <v>197</v>
      </c>
      <c r="J3307" t="s">
        <v>14</v>
      </c>
      <c r="K3307">
        <v>48</v>
      </c>
      <c r="L3307" t="s">
        <v>22</v>
      </c>
    </row>
    <row r="3308" spans="1:12">
      <c r="A3308" t="e">
        <f ca="1">E00251439730221</f>
        <v>#NAME?</v>
      </c>
      <c r="B3308">
        <v>290</v>
      </c>
      <c r="C3308" t="s">
        <v>449</v>
      </c>
      <c r="D3308" s="1">
        <v>41487</v>
      </c>
      <c r="F3308">
        <v>3</v>
      </c>
      <c r="G3308">
        <v>3899</v>
      </c>
      <c r="H3308" t="s">
        <v>264</v>
      </c>
      <c r="J3308" t="s">
        <v>14</v>
      </c>
      <c r="K3308">
        <v>49</v>
      </c>
      <c r="L3308" t="s">
        <v>15</v>
      </c>
    </row>
    <row r="3309" spans="1:12">
      <c r="A3309" t="e">
        <f ca="1">E00251439730221</f>
        <v>#NAME?</v>
      </c>
      <c r="B3309">
        <v>290</v>
      </c>
      <c r="C3309" t="s">
        <v>449</v>
      </c>
      <c r="D3309" s="1">
        <v>41864</v>
      </c>
      <c r="F3309">
        <v>6</v>
      </c>
      <c r="G3309">
        <v>3051</v>
      </c>
      <c r="H3309" t="s">
        <v>13</v>
      </c>
      <c r="J3309" t="s">
        <v>14</v>
      </c>
      <c r="K3309">
        <v>50</v>
      </c>
      <c r="L3309" t="s">
        <v>15</v>
      </c>
    </row>
    <row r="3310" spans="1:12">
      <c r="A3310" t="e">
        <f ca="1">E00251616870121</f>
        <v>#NAME?</v>
      </c>
      <c r="B3310">
        <v>701</v>
      </c>
      <c r="C3310" t="s">
        <v>72</v>
      </c>
      <c r="D3310" s="1">
        <v>41211</v>
      </c>
      <c r="F3310">
        <v>1</v>
      </c>
      <c r="G3310">
        <v>3899</v>
      </c>
      <c r="H3310" t="s">
        <v>264</v>
      </c>
      <c r="J3310" t="s">
        <v>14</v>
      </c>
      <c r="K3310">
        <v>50</v>
      </c>
      <c r="L3310" t="s">
        <v>15</v>
      </c>
    </row>
    <row r="3311" spans="1:12">
      <c r="A3311" t="e">
        <f ca="1">E00251616870121</f>
        <v>#NAME?</v>
      </c>
      <c r="B3311">
        <v>701</v>
      </c>
      <c r="C3311" t="s">
        <v>72</v>
      </c>
      <c r="D3311" s="1">
        <v>41228</v>
      </c>
      <c r="F3311">
        <v>6</v>
      </c>
      <c r="G3311">
        <v>4779</v>
      </c>
      <c r="H3311" t="s">
        <v>231</v>
      </c>
      <c r="J3311" t="s">
        <v>14</v>
      </c>
      <c r="K3311">
        <v>50</v>
      </c>
      <c r="L3311" t="s">
        <v>15</v>
      </c>
    </row>
    <row r="3312" spans="1:12">
      <c r="A3312" t="e">
        <f ca="1">E00251439807421</f>
        <v>#NAME?</v>
      </c>
      <c r="B3312">
        <v>494</v>
      </c>
      <c r="C3312" t="s">
        <v>63</v>
      </c>
      <c r="D3312" s="1">
        <v>41158</v>
      </c>
      <c r="F3312">
        <v>1</v>
      </c>
      <c r="G3312">
        <v>25000</v>
      </c>
      <c r="H3312" t="s">
        <v>178</v>
      </c>
      <c r="J3312" t="s">
        <v>14</v>
      </c>
      <c r="K3312">
        <v>52</v>
      </c>
      <c r="L3312" t="s">
        <v>15</v>
      </c>
    </row>
    <row r="3313" spans="1:12">
      <c r="A3313" t="e">
        <f ca="1">E00251431694221</f>
        <v>#NAME?</v>
      </c>
      <c r="B3313">
        <v>1128</v>
      </c>
      <c r="C3313" t="s">
        <v>424</v>
      </c>
      <c r="D3313" s="1">
        <v>42830</v>
      </c>
      <c r="F3313">
        <v>3</v>
      </c>
      <c r="G3313">
        <v>4011</v>
      </c>
      <c r="H3313" t="s">
        <v>828</v>
      </c>
      <c r="J3313" t="s">
        <v>14</v>
      </c>
      <c r="K3313">
        <v>53</v>
      </c>
      <c r="L3313" t="s">
        <v>15</v>
      </c>
    </row>
    <row r="3314" spans="1:12">
      <c r="A3314" t="e">
        <f ca="1">E00251431694221</f>
        <v>#NAME?</v>
      </c>
      <c r="B3314">
        <v>1128</v>
      </c>
      <c r="C3314" t="s">
        <v>424</v>
      </c>
      <c r="D3314" s="1">
        <v>42880</v>
      </c>
      <c r="F3314">
        <v>1</v>
      </c>
      <c r="G3314">
        <v>5959</v>
      </c>
      <c r="H3314" t="s">
        <v>829</v>
      </c>
      <c r="J3314" t="s">
        <v>14</v>
      </c>
      <c r="K3314">
        <v>53</v>
      </c>
      <c r="L3314" t="s">
        <v>15</v>
      </c>
    </row>
    <row r="3315" spans="1:12">
      <c r="A3315" t="e">
        <f ca="1">E00251439730221</f>
        <v>#NAME?</v>
      </c>
      <c r="B3315">
        <v>290</v>
      </c>
      <c r="C3315" t="s">
        <v>449</v>
      </c>
      <c r="D3315" s="1">
        <v>41631</v>
      </c>
      <c r="F3315">
        <v>5</v>
      </c>
      <c r="G3315">
        <v>78050</v>
      </c>
      <c r="H3315" t="s">
        <v>197</v>
      </c>
      <c r="J3315" t="s">
        <v>14</v>
      </c>
      <c r="K3315">
        <v>50</v>
      </c>
      <c r="L3315" t="s">
        <v>22</v>
      </c>
    </row>
    <row r="3316" spans="1:12">
      <c r="A3316" t="e">
        <f ca="1">E00251439730221</f>
        <v>#NAME?</v>
      </c>
      <c r="B3316">
        <v>290</v>
      </c>
      <c r="C3316" t="s">
        <v>449</v>
      </c>
      <c r="D3316" s="1">
        <v>41997</v>
      </c>
      <c r="F3316">
        <v>1</v>
      </c>
      <c r="G3316">
        <v>7876</v>
      </c>
      <c r="H3316" t="s">
        <v>827</v>
      </c>
      <c r="J3316" t="s">
        <v>14</v>
      </c>
      <c r="K3316">
        <v>51</v>
      </c>
      <c r="L3316" t="s">
        <v>22</v>
      </c>
    </row>
    <row r="3317" spans="1:12">
      <c r="A3317" t="e">
        <f ca="1">E00251531925021</f>
        <v>#NAME?</v>
      </c>
      <c r="B3317">
        <v>703</v>
      </c>
      <c r="C3317" t="s">
        <v>305</v>
      </c>
      <c r="D3317" s="1">
        <v>43032</v>
      </c>
      <c r="F3317">
        <v>5</v>
      </c>
      <c r="G3317">
        <v>5533</v>
      </c>
      <c r="H3317" t="s">
        <v>537</v>
      </c>
      <c r="J3317" t="s">
        <v>14</v>
      </c>
      <c r="K3317">
        <v>50</v>
      </c>
      <c r="L3317" t="s">
        <v>15</v>
      </c>
    </row>
    <row r="3318" spans="1:12">
      <c r="A3318" t="e">
        <f ca="1">E00251531925021</f>
        <v>#NAME?</v>
      </c>
      <c r="B3318">
        <v>703</v>
      </c>
      <c r="C3318" t="s">
        <v>305</v>
      </c>
      <c r="D3318" s="1">
        <v>41778</v>
      </c>
      <c r="F3318">
        <v>2</v>
      </c>
      <c r="G3318">
        <v>3004</v>
      </c>
      <c r="H3318" t="s">
        <v>104</v>
      </c>
      <c r="J3318" t="s">
        <v>14</v>
      </c>
      <c r="K3318">
        <v>46</v>
      </c>
      <c r="L3318" t="s">
        <v>15</v>
      </c>
    </row>
    <row r="3319" spans="1:12">
      <c r="A3319" t="e">
        <f ca="1">E00251531925021</f>
        <v>#NAME?</v>
      </c>
      <c r="B3319">
        <v>703</v>
      </c>
      <c r="C3319" t="s">
        <v>305</v>
      </c>
      <c r="D3319" s="1">
        <v>42464</v>
      </c>
      <c r="F3319">
        <v>2</v>
      </c>
      <c r="G3319">
        <v>6929</v>
      </c>
      <c r="H3319" t="s">
        <v>36</v>
      </c>
      <c r="J3319" t="s">
        <v>14</v>
      </c>
      <c r="K3319">
        <v>48</v>
      </c>
      <c r="L3319" t="s">
        <v>15</v>
      </c>
    </row>
    <row r="3320" spans="1:12">
      <c r="A3320" t="e">
        <f ca="1">E00251531925021</f>
        <v>#NAME?</v>
      </c>
      <c r="B3320">
        <v>703</v>
      </c>
      <c r="C3320" t="s">
        <v>305</v>
      </c>
      <c r="D3320" s="1">
        <v>43032</v>
      </c>
      <c r="F3320">
        <v>6</v>
      </c>
      <c r="G3320">
        <v>3004</v>
      </c>
      <c r="H3320" t="s">
        <v>104</v>
      </c>
      <c r="J3320" t="s">
        <v>14</v>
      </c>
      <c r="K3320">
        <v>50</v>
      </c>
      <c r="L3320" t="s">
        <v>15</v>
      </c>
    </row>
    <row r="3321" spans="1:12">
      <c r="A3321" t="e">
        <f ca="1">E00251616870121</f>
        <v>#NAME?</v>
      </c>
      <c r="B3321">
        <v>701</v>
      </c>
      <c r="C3321" t="s">
        <v>72</v>
      </c>
      <c r="D3321" s="1">
        <v>41676</v>
      </c>
      <c r="F3321">
        <v>6</v>
      </c>
      <c r="G3321">
        <v>4779</v>
      </c>
      <c r="H3321" t="s">
        <v>231</v>
      </c>
      <c r="J3321" t="s">
        <v>14</v>
      </c>
      <c r="K3321">
        <v>51</v>
      </c>
      <c r="L3321" t="s">
        <v>15</v>
      </c>
    </row>
    <row r="3322" spans="1:12">
      <c r="A3322" t="e">
        <f ca="1">E00251616870121</f>
        <v>#NAME?</v>
      </c>
      <c r="B3322">
        <v>701</v>
      </c>
      <c r="C3322" t="s">
        <v>72</v>
      </c>
      <c r="D3322" s="1">
        <v>42158</v>
      </c>
      <c r="F3322">
        <v>1</v>
      </c>
      <c r="G3322">
        <v>49390</v>
      </c>
      <c r="H3322" t="s">
        <v>59</v>
      </c>
      <c r="J3322" t="s">
        <v>14</v>
      </c>
      <c r="K3322">
        <v>53</v>
      </c>
      <c r="L3322" t="s">
        <v>15</v>
      </c>
    </row>
    <row r="3323" spans="1:12">
      <c r="A3323" t="e">
        <f ca="1">E00251616870121</f>
        <v>#NAME?</v>
      </c>
      <c r="B3323">
        <v>701</v>
      </c>
      <c r="C3323" t="s">
        <v>72</v>
      </c>
      <c r="D3323" s="1">
        <v>42186</v>
      </c>
      <c r="F3323">
        <v>6</v>
      </c>
      <c r="G3323">
        <v>7273</v>
      </c>
      <c r="H3323" t="s">
        <v>543</v>
      </c>
      <c r="J3323" t="s">
        <v>14</v>
      </c>
      <c r="K3323">
        <v>53</v>
      </c>
      <c r="L3323" t="s">
        <v>15</v>
      </c>
    </row>
    <row r="3324" spans="1:12">
      <c r="A3324" t="e">
        <f ca="1">E00251432430821</f>
        <v>#NAME?</v>
      </c>
      <c r="B3324">
        <v>500</v>
      </c>
      <c r="C3324" t="s">
        <v>161</v>
      </c>
      <c r="D3324" s="1">
        <v>41817</v>
      </c>
      <c r="F3324">
        <v>1</v>
      </c>
      <c r="G3324">
        <v>73390</v>
      </c>
      <c r="H3324" t="s">
        <v>66</v>
      </c>
      <c r="J3324" t="s">
        <v>14</v>
      </c>
      <c r="K3324">
        <v>55</v>
      </c>
      <c r="L3324" t="s">
        <v>15</v>
      </c>
    </row>
    <row r="3325" spans="1:12">
      <c r="A3325" t="e">
        <f ca="1">E00251532587421</f>
        <v>#NAME?</v>
      </c>
      <c r="B3325">
        <v>445</v>
      </c>
      <c r="C3325" t="s">
        <v>23</v>
      </c>
      <c r="D3325" s="1">
        <v>41099</v>
      </c>
      <c r="F3325">
        <v>1</v>
      </c>
      <c r="G3325">
        <v>4659</v>
      </c>
      <c r="H3325" t="s">
        <v>47</v>
      </c>
      <c r="J3325" t="s">
        <v>14</v>
      </c>
      <c r="K3325">
        <v>48</v>
      </c>
      <c r="L3325" t="s">
        <v>15</v>
      </c>
    </row>
    <row r="3326" spans="1:12">
      <c r="A3326" t="e">
        <f ca="1">E00251514273221</f>
        <v>#NAME?</v>
      </c>
      <c r="B3326">
        <v>299</v>
      </c>
      <c r="C3326" t="s">
        <v>729</v>
      </c>
      <c r="D3326" s="1">
        <v>42789</v>
      </c>
      <c r="F3326">
        <v>2</v>
      </c>
      <c r="G3326">
        <v>4660</v>
      </c>
      <c r="H3326" t="s">
        <v>215</v>
      </c>
      <c r="J3326" t="s">
        <v>14</v>
      </c>
      <c r="K3326">
        <v>58</v>
      </c>
      <c r="L3326" t="s">
        <v>15</v>
      </c>
    </row>
    <row r="3327" spans="1:12">
      <c r="A3327" t="e">
        <f ca="1">E00251716498121</f>
        <v>#NAME?</v>
      </c>
      <c r="B3327">
        <v>481</v>
      </c>
      <c r="C3327" t="s">
        <v>402</v>
      </c>
      <c r="D3327" s="1">
        <v>41710</v>
      </c>
      <c r="F3327">
        <v>2</v>
      </c>
      <c r="G3327">
        <v>2599</v>
      </c>
      <c r="H3327" t="s">
        <v>238</v>
      </c>
      <c r="J3327" t="s">
        <v>14</v>
      </c>
      <c r="K3327">
        <v>38</v>
      </c>
      <c r="L3327" t="s">
        <v>15</v>
      </c>
    </row>
    <row r="3328" spans="1:12">
      <c r="A3328" t="e">
        <f ca="1">E00251716498121</f>
        <v>#NAME?</v>
      </c>
      <c r="B3328">
        <v>481</v>
      </c>
      <c r="C3328" t="s">
        <v>402</v>
      </c>
      <c r="D3328" s="1">
        <v>41907</v>
      </c>
      <c r="F3328">
        <v>2</v>
      </c>
      <c r="G3328">
        <v>7873</v>
      </c>
      <c r="H3328" t="s">
        <v>103</v>
      </c>
      <c r="J3328" t="s">
        <v>14</v>
      </c>
      <c r="K3328">
        <v>38</v>
      </c>
      <c r="L3328" t="s">
        <v>22</v>
      </c>
    </row>
    <row r="3329" spans="1:12">
      <c r="A3329" t="e">
        <f ca="1">E00251531925021</f>
        <v>#NAME?</v>
      </c>
      <c r="B3329">
        <v>744</v>
      </c>
      <c r="C3329" t="s">
        <v>308</v>
      </c>
      <c r="D3329" s="1">
        <v>42093</v>
      </c>
      <c r="F3329">
        <v>1</v>
      </c>
      <c r="G3329">
        <v>84509</v>
      </c>
      <c r="H3329" t="s">
        <v>830</v>
      </c>
      <c r="I3329" t="s">
        <v>56</v>
      </c>
      <c r="J3329" t="s">
        <v>57</v>
      </c>
      <c r="K3329">
        <v>47</v>
      </c>
      <c r="L3329" t="s">
        <v>15</v>
      </c>
    </row>
    <row r="3330" spans="1:12">
      <c r="A3330" t="e">
        <f ca="1">E00251626524421</f>
        <v>#NAME?</v>
      </c>
      <c r="B3330">
        <v>297</v>
      </c>
      <c r="C3330" t="s">
        <v>411</v>
      </c>
      <c r="D3330" s="1">
        <v>42810</v>
      </c>
      <c r="F3330">
        <v>1</v>
      </c>
      <c r="G3330">
        <v>3899</v>
      </c>
      <c r="H3330" t="s">
        <v>264</v>
      </c>
      <c r="J3330" t="s">
        <v>14</v>
      </c>
      <c r="K3330">
        <v>46</v>
      </c>
      <c r="L3330" t="s">
        <v>15</v>
      </c>
    </row>
    <row r="3331" spans="1:12">
      <c r="A3331" t="e">
        <f ca="1">E00251439730221</f>
        <v>#NAME?</v>
      </c>
      <c r="B3331">
        <v>290</v>
      </c>
      <c r="C3331" t="s">
        <v>449</v>
      </c>
      <c r="D3331" s="1">
        <v>42387</v>
      </c>
      <c r="F3331">
        <v>1</v>
      </c>
      <c r="G3331">
        <v>3051</v>
      </c>
      <c r="H3331" t="s">
        <v>13</v>
      </c>
      <c r="J3331" t="s">
        <v>14</v>
      </c>
      <c r="K3331">
        <v>52</v>
      </c>
      <c r="L3331" t="s">
        <v>15</v>
      </c>
    </row>
    <row r="3332" spans="1:12">
      <c r="A3332" t="e">
        <f ca="1">E00251439730221</f>
        <v>#NAME?</v>
      </c>
      <c r="B3332">
        <v>290</v>
      </c>
      <c r="C3332" t="s">
        <v>449</v>
      </c>
      <c r="D3332" s="1">
        <v>43054</v>
      </c>
      <c r="F3332">
        <v>2</v>
      </c>
      <c r="G3332">
        <v>7292</v>
      </c>
      <c r="H3332" t="s">
        <v>189</v>
      </c>
      <c r="J3332" t="s">
        <v>14</v>
      </c>
      <c r="K3332">
        <v>54</v>
      </c>
      <c r="L3332" t="s">
        <v>15</v>
      </c>
    </row>
    <row r="3333" spans="1:12">
      <c r="A3333" t="e">
        <f ca="1">E00251439807421</f>
        <v>#NAME?</v>
      </c>
      <c r="B3333">
        <v>908</v>
      </c>
      <c r="C3333" t="s">
        <v>831</v>
      </c>
      <c r="D3333" s="1">
        <v>42253</v>
      </c>
      <c r="F3333">
        <v>1</v>
      </c>
      <c r="G3333">
        <v>4660</v>
      </c>
      <c r="H3333" t="s">
        <v>215</v>
      </c>
      <c r="I3333" t="s">
        <v>56</v>
      </c>
      <c r="J3333" t="s">
        <v>57</v>
      </c>
      <c r="K3333">
        <v>55</v>
      </c>
      <c r="L3333" t="s">
        <v>15</v>
      </c>
    </row>
    <row r="3334" spans="1:12">
      <c r="A3334" t="e">
        <f ca="1">E00251529498321</f>
        <v>#NAME?</v>
      </c>
      <c r="B3334">
        <v>163</v>
      </c>
      <c r="C3334" t="s">
        <v>219</v>
      </c>
      <c r="D3334" s="1">
        <v>42523</v>
      </c>
      <c r="F3334">
        <v>1</v>
      </c>
      <c r="G3334">
        <v>4019</v>
      </c>
      <c r="H3334" t="s">
        <v>26</v>
      </c>
      <c r="J3334" t="s">
        <v>14</v>
      </c>
      <c r="K3334">
        <v>65</v>
      </c>
      <c r="L3334" t="s">
        <v>15</v>
      </c>
    </row>
    <row r="3335" spans="1:12">
      <c r="A3335" t="e">
        <f ca="1">E00251529498321</f>
        <v>#NAME?</v>
      </c>
      <c r="B3335">
        <v>163</v>
      </c>
      <c r="C3335" t="s">
        <v>219</v>
      </c>
      <c r="D3335" s="1">
        <v>42649</v>
      </c>
      <c r="F3335">
        <v>1</v>
      </c>
      <c r="G3335">
        <v>4019</v>
      </c>
      <c r="H3335" t="s">
        <v>26</v>
      </c>
      <c r="J3335" t="s">
        <v>14</v>
      </c>
      <c r="K3335">
        <v>66</v>
      </c>
      <c r="L3335" t="s">
        <v>15</v>
      </c>
    </row>
    <row r="3336" spans="1:12">
      <c r="A3336" t="e">
        <f ca="1">E00251531925021</f>
        <v>#NAME?</v>
      </c>
      <c r="B3336">
        <v>703</v>
      </c>
      <c r="C3336" t="s">
        <v>305</v>
      </c>
      <c r="D3336" s="1">
        <v>43028</v>
      </c>
      <c r="F3336">
        <v>3</v>
      </c>
      <c r="G3336">
        <v>2724</v>
      </c>
      <c r="H3336" t="s">
        <v>73</v>
      </c>
      <c r="J3336" t="s">
        <v>14</v>
      </c>
      <c r="K3336">
        <v>50</v>
      </c>
      <c r="L3336" t="s">
        <v>15</v>
      </c>
    </row>
    <row r="3337" spans="1:12">
      <c r="A3337" t="e">
        <f ca="1">E00251439730221</f>
        <v>#NAME?</v>
      </c>
      <c r="B3337">
        <v>297</v>
      </c>
      <c r="C3337" t="s">
        <v>411</v>
      </c>
      <c r="D3337" s="1">
        <v>42171</v>
      </c>
      <c r="F3337">
        <v>2</v>
      </c>
      <c r="G3337">
        <v>6278</v>
      </c>
      <c r="H3337" t="s">
        <v>554</v>
      </c>
      <c r="J3337" t="s">
        <v>14</v>
      </c>
      <c r="K3337">
        <v>51</v>
      </c>
      <c r="L3337" t="s">
        <v>15</v>
      </c>
    </row>
    <row r="3338" spans="1:12">
      <c r="A3338" t="e">
        <f ca="1">E00251716475921</f>
        <v>#NAME?</v>
      </c>
      <c r="B3338">
        <v>7505</v>
      </c>
      <c r="C3338" t="s">
        <v>209</v>
      </c>
      <c r="D3338" s="1">
        <v>42139</v>
      </c>
      <c r="F3338">
        <v>1</v>
      </c>
      <c r="G3338">
        <v>73390</v>
      </c>
      <c r="H3338" t="s">
        <v>66</v>
      </c>
      <c r="J3338" t="s">
        <v>14</v>
      </c>
      <c r="K3338">
        <v>43</v>
      </c>
      <c r="L3338" t="s">
        <v>15</v>
      </c>
    </row>
    <row r="3339" spans="1:12">
      <c r="A3339" t="e">
        <f ca="1">E00251514580521</f>
        <v>#NAME?</v>
      </c>
      <c r="B3339">
        <v>444</v>
      </c>
      <c r="C3339" t="s">
        <v>819</v>
      </c>
      <c r="D3339" s="1">
        <v>41459</v>
      </c>
      <c r="F3339">
        <v>1</v>
      </c>
      <c r="G3339">
        <v>4019</v>
      </c>
      <c r="H3339" t="s">
        <v>26</v>
      </c>
      <c r="J3339" t="s">
        <v>14</v>
      </c>
      <c r="K3339">
        <v>46</v>
      </c>
      <c r="L3339" t="s">
        <v>15</v>
      </c>
    </row>
    <row r="3340" spans="1:12">
      <c r="A3340" t="e">
        <f ca="1">E00251514580521</f>
        <v>#NAME?</v>
      </c>
      <c r="B3340">
        <v>444</v>
      </c>
      <c r="C3340" t="s">
        <v>819</v>
      </c>
      <c r="D3340" s="1">
        <v>42558</v>
      </c>
      <c r="F3340">
        <v>3</v>
      </c>
      <c r="G3340">
        <v>28989</v>
      </c>
      <c r="H3340" t="s">
        <v>777</v>
      </c>
      <c r="J3340" t="s">
        <v>14</v>
      </c>
      <c r="K3340">
        <v>49</v>
      </c>
      <c r="L3340" t="s">
        <v>15</v>
      </c>
    </row>
    <row r="3341" spans="1:12">
      <c r="A3341" t="e">
        <f ca="1">E00251716498121</f>
        <v>#NAME?</v>
      </c>
      <c r="B3341">
        <v>481</v>
      </c>
      <c r="C3341" t="s">
        <v>402</v>
      </c>
      <c r="D3341" s="1">
        <v>42761</v>
      </c>
      <c r="F3341">
        <v>1</v>
      </c>
      <c r="G3341">
        <v>4659</v>
      </c>
      <c r="H3341" t="s">
        <v>47</v>
      </c>
      <c r="J3341" t="s">
        <v>14</v>
      </c>
      <c r="K3341">
        <v>41</v>
      </c>
      <c r="L3341" t="s">
        <v>15</v>
      </c>
    </row>
    <row r="3342" spans="1:12">
      <c r="A3342" t="e">
        <f ca="1">E00251716498121</f>
        <v>#NAME?</v>
      </c>
      <c r="B3342">
        <v>485</v>
      </c>
      <c r="C3342" t="s">
        <v>241</v>
      </c>
      <c r="D3342" s="1">
        <v>42483</v>
      </c>
      <c r="F3342">
        <v>1</v>
      </c>
      <c r="G3342">
        <v>4659</v>
      </c>
      <c r="H3342" t="s">
        <v>47</v>
      </c>
      <c r="J3342" t="s">
        <v>14</v>
      </c>
      <c r="K3342">
        <v>40</v>
      </c>
      <c r="L3342" t="s">
        <v>15</v>
      </c>
    </row>
    <row r="3343" spans="1:12">
      <c r="A3343" t="e">
        <f ca="1">E00251427592621</f>
        <v>#NAME?</v>
      </c>
      <c r="B3343">
        <v>10</v>
      </c>
      <c r="C3343" t="s">
        <v>18</v>
      </c>
      <c r="D3343" s="1">
        <v>42418</v>
      </c>
      <c r="F3343">
        <v>1</v>
      </c>
      <c r="G3343">
        <v>7820</v>
      </c>
      <c r="H3343" t="s">
        <v>233</v>
      </c>
      <c r="J3343" t="s">
        <v>14</v>
      </c>
      <c r="K3343">
        <v>46</v>
      </c>
      <c r="L3343" t="s">
        <v>22</v>
      </c>
    </row>
    <row r="3344" spans="1:12">
      <c r="A3344" t="e">
        <f ca="1">E00251514273221</f>
        <v>#NAME?</v>
      </c>
      <c r="B3344">
        <v>299</v>
      </c>
      <c r="C3344" t="s">
        <v>729</v>
      </c>
      <c r="D3344" s="1">
        <v>41701</v>
      </c>
      <c r="F3344">
        <v>2</v>
      </c>
      <c r="G3344">
        <v>71940</v>
      </c>
      <c r="H3344" t="s">
        <v>135</v>
      </c>
      <c r="J3344" t="s">
        <v>14</v>
      </c>
      <c r="K3344">
        <v>55</v>
      </c>
      <c r="L3344" t="s">
        <v>15</v>
      </c>
    </row>
    <row r="3345" spans="1:12">
      <c r="A3345" t="e">
        <f ca="1">E00251514273221</f>
        <v>#NAME?</v>
      </c>
      <c r="B3345">
        <v>299</v>
      </c>
      <c r="C3345" t="s">
        <v>729</v>
      </c>
      <c r="D3345" s="1">
        <v>41717</v>
      </c>
      <c r="F3345">
        <v>6</v>
      </c>
      <c r="G3345">
        <v>78830</v>
      </c>
      <c r="H3345" t="s">
        <v>297</v>
      </c>
      <c r="J3345" t="s">
        <v>14</v>
      </c>
      <c r="K3345">
        <v>55</v>
      </c>
      <c r="L3345" t="s">
        <v>22</v>
      </c>
    </row>
    <row r="3346" spans="1:12">
      <c r="A3346" t="e">
        <f ca="1">E00251514273221</f>
        <v>#NAME?</v>
      </c>
      <c r="B3346">
        <v>299</v>
      </c>
      <c r="C3346" t="s">
        <v>729</v>
      </c>
      <c r="D3346" s="1">
        <v>41724</v>
      </c>
      <c r="F3346">
        <v>2</v>
      </c>
      <c r="G3346">
        <v>3540</v>
      </c>
      <c r="H3346" t="s">
        <v>436</v>
      </c>
      <c r="J3346" t="s">
        <v>14</v>
      </c>
      <c r="K3346">
        <v>55</v>
      </c>
      <c r="L3346" t="s">
        <v>15</v>
      </c>
    </row>
    <row r="3347" spans="1:12">
      <c r="A3347" t="e">
        <f ca="1">E00251514273221</f>
        <v>#NAME?</v>
      </c>
      <c r="B3347">
        <v>299</v>
      </c>
      <c r="C3347" t="s">
        <v>729</v>
      </c>
      <c r="D3347" s="1">
        <v>41855</v>
      </c>
      <c r="F3347">
        <v>4</v>
      </c>
      <c r="G3347">
        <v>3051</v>
      </c>
      <c r="H3347" t="s">
        <v>13</v>
      </c>
      <c r="J3347" t="s">
        <v>14</v>
      </c>
      <c r="K3347">
        <v>55</v>
      </c>
      <c r="L3347" t="s">
        <v>15</v>
      </c>
    </row>
    <row r="3348" spans="1:12">
      <c r="A3348" t="e">
        <f ca="1">E00251514273221</f>
        <v>#NAME?</v>
      </c>
      <c r="B3348">
        <v>299</v>
      </c>
      <c r="C3348" t="s">
        <v>729</v>
      </c>
      <c r="D3348" s="1">
        <v>41920</v>
      </c>
      <c r="F3348">
        <v>4</v>
      </c>
      <c r="G3348">
        <v>3051</v>
      </c>
      <c r="H3348" t="s">
        <v>13</v>
      </c>
      <c r="J3348" t="s">
        <v>14</v>
      </c>
      <c r="K3348">
        <v>56</v>
      </c>
      <c r="L3348" t="s">
        <v>15</v>
      </c>
    </row>
    <row r="3349" spans="1:12">
      <c r="A3349" t="e">
        <f ca="1">E00251616870121</f>
        <v>#NAME?</v>
      </c>
      <c r="B3349">
        <v>701</v>
      </c>
      <c r="C3349" t="s">
        <v>72</v>
      </c>
      <c r="D3349" s="1">
        <v>42727</v>
      </c>
      <c r="F3349">
        <v>6</v>
      </c>
      <c r="G3349">
        <v>4779</v>
      </c>
      <c r="H3349" t="s">
        <v>231</v>
      </c>
      <c r="J3349" t="s">
        <v>14</v>
      </c>
      <c r="K3349">
        <v>54</v>
      </c>
      <c r="L3349" t="s">
        <v>15</v>
      </c>
    </row>
    <row r="3350" spans="1:12">
      <c r="A3350" t="e">
        <f ca="1">E00251616870121</f>
        <v>#NAME?</v>
      </c>
      <c r="B3350">
        <v>701</v>
      </c>
      <c r="C3350" t="s">
        <v>72</v>
      </c>
      <c r="D3350" s="1">
        <v>42997</v>
      </c>
      <c r="F3350">
        <v>3</v>
      </c>
      <c r="G3350">
        <v>49390</v>
      </c>
      <c r="H3350" t="s">
        <v>59</v>
      </c>
      <c r="J3350" t="s">
        <v>14</v>
      </c>
      <c r="K3350">
        <v>55</v>
      </c>
      <c r="L3350" t="s">
        <v>15</v>
      </c>
    </row>
    <row r="3351" spans="1:12">
      <c r="A3351" t="e">
        <f ca="1">E00251616870121</f>
        <v>#NAME?</v>
      </c>
      <c r="B3351">
        <v>702</v>
      </c>
      <c r="C3351" t="s">
        <v>293</v>
      </c>
      <c r="D3351" s="1">
        <v>41617</v>
      </c>
      <c r="F3351">
        <v>5</v>
      </c>
      <c r="G3351">
        <v>49390</v>
      </c>
      <c r="H3351" t="s">
        <v>59</v>
      </c>
      <c r="J3351" t="s">
        <v>14</v>
      </c>
      <c r="K3351">
        <v>51</v>
      </c>
      <c r="L3351" t="s">
        <v>15</v>
      </c>
    </row>
    <row r="3352" spans="1:12">
      <c r="A3352" t="e">
        <f ca="1">E00251531925021</f>
        <v>#NAME?</v>
      </c>
      <c r="B3352">
        <v>703</v>
      </c>
      <c r="C3352" t="s">
        <v>305</v>
      </c>
      <c r="D3352" s="1">
        <v>42864</v>
      </c>
      <c r="F3352">
        <v>6</v>
      </c>
      <c r="G3352">
        <v>3004</v>
      </c>
      <c r="H3352" t="s">
        <v>104</v>
      </c>
      <c r="J3352" t="s">
        <v>14</v>
      </c>
      <c r="K3352">
        <v>49</v>
      </c>
      <c r="L3352" t="s">
        <v>15</v>
      </c>
    </row>
    <row r="3353" spans="1:12">
      <c r="A3353" t="e">
        <f ca="1">E00251532291121</f>
        <v>#NAME?</v>
      </c>
      <c r="B3353">
        <v>497</v>
      </c>
      <c r="C3353" t="s">
        <v>141</v>
      </c>
      <c r="D3353" s="1">
        <v>42131</v>
      </c>
      <c r="F3353">
        <v>3</v>
      </c>
      <c r="G3353">
        <v>2720</v>
      </c>
      <c r="H3353" t="s">
        <v>65</v>
      </c>
      <c r="J3353" t="s">
        <v>14</v>
      </c>
      <c r="K3353">
        <v>60</v>
      </c>
      <c r="L3353" t="s">
        <v>15</v>
      </c>
    </row>
    <row r="3354" spans="1:12">
      <c r="A3354" t="e">
        <f ca="1">E00251626524421</f>
        <v>#NAME?</v>
      </c>
      <c r="B3354">
        <v>297</v>
      </c>
      <c r="C3354" t="s">
        <v>411</v>
      </c>
      <c r="D3354" s="1">
        <v>42342</v>
      </c>
      <c r="F3354">
        <v>1</v>
      </c>
      <c r="G3354">
        <v>4019</v>
      </c>
      <c r="H3354" t="s">
        <v>26</v>
      </c>
      <c r="J3354" t="s">
        <v>14</v>
      </c>
      <c r="K3354">
        <v>44</v>
      </c>
      <c r="L3354" t="s">
        <v>15</v>
      </c>
    </row>
    <row r="3355" spans="1:12">
      <c r="A3355" t="e">
        <f ca="1">E00251626524421</f>
        <v>#NAME?</v>
      </c>
      <c r="B3355">
        <v>297</v>
      </c>
      <c r="C3355" t="s">
        <v>411</v>
      </c>
      <c r="D3355" s="1">
        <v>42420</v>
      </c>
      <c r="F3355">
        <v>1</v>
      </c>
      <c r="G3355">
        <v>539</v>
      </c>
      <c r="H3355" t="s">
        <v>379</v>
      </c>
      <c r="J3355" t="s">
        <v>14</v>
      </c>
      <c r="K3355">
        <v>45</v>
      </c>
      <c r="L3355" t="s">
        <v>15</v>
      </c>
    </row>
    <row r="3356" spans="1:12">
      <c r="A3356" t="e">
        <f ca="1">E00251532291121</f>
        <v>#NAME?</v>
      </c>
      <c r="B3356">
        <v>497</v>
      </c>
      <c r="C3356" t="s">
        <v>141</v>
      </c>
      <c r="D3356" s="1">
        <v>42937</v>
      </c>
      <c r="F3356">
        <v>3</v>
      </c>
      <c r="G3356">
        <v>51889</v>
      </c>
      <c r="H3356" t="s">
        <v>256</v>
      </c>
      <c r="J3356" t="s">
        <v>14</v>
      </c>
      <c r="K3356">
        <v>62</v>
      </c>
      <c r="L3356" t="s">
        <v>15</v>
      </c>
    </row>
    <row r="3357" spans="1:12">
      <c r="A3357" t="e">
        <f ca="1">E00251514580521</f>
        <v>#NAME?</v>
      </c>
      <c r="B3357">
        <v>444</v>
      </c>
      <c r="C3357" t="s">
        <v>819</v>
      </c>
      <c r="D3357" s="1">
        <v>42676</v>
      </c>
      <c r="F3357">
        <v>1</v>
      </c>
      <c r="G3357">
        <v>4019</v>
      </c>
      <c r="H3357" t="s">
        <v>26</v>
      </c>
      <c r="J3357" t="s">
        <v>14</v>
      </c>
      <c r="K3357">
        <v>49</v>
      </c>
      <c r="L3357" t="s">
        <v>15</v>
      </c>
    </row>
    <row r="3358" spans="1:12">
      <c r="A3358" t="e">
        <f ca="1">E00251616870121</f>
        <v>#NAME?</v>
      </c>
      <c r="B3358">
        <v>701</v>
      </c>
      <c r="C3358" t="s">
        <v>72</v>
      </c>
      <c r="D3358" s="1">
        <v>42727</v>
      </c>
      <c r="F3358">
        <v>5</v>
      </c>
      <c r="G3358">
        <v>7273</v>
      </c>
      <c r="H3358" t="s">
        <v>543</v>
      </c>
      <c r="J3358" t="s">
        <v>14</v>
      </c>
      <c r="K3358">
        <v>54</v>
      </c>
      <c r="L3358" t="s">
        <v>15</v>
      </c>
    </row>
    <row r="3359" spans="1:12">
      <c r="A3359" t="e">
        <f ca="1">E00251616870121</f>
        <v>#NAME?</v>
      </c>
      <c r="B3359">
        <v>701</v>
      </c>
      <c r="C3359" t="s">
        <v>72</v>
      </c>
      <c r="D3359" s="1">
        <v>42825</v>
      </c>
      <c r="F3359">
        <v>2</v>
      </c>
      <c r="G3359">
        <v>2724</v>
      </c>
      <c r="H3359" t="s">
        <v>73</v>
      </c>
      <c r="J3359" t="s">
        <v>14</v>
      </c>
      <c r="K3359">
        <v>55</v>
      </c>
      <c r="L3359" t="s">
        <v>15</v>
      </c>
    </row>
    <row r="3360" spans="1:12">
      <c r="A3360" t="e">
        <f ca="1">E00251514273221</f>
        <v>#NAME?</v>
      </c>
      <c r="B3360">
        <v>299</v>
      </c>
      <c r="C3360" t="s">
        <v>729</v>
      </c>
      <c r="D3360" s="1">
        <v>41330</v>
      </c>
      <c r="F3360">
        <v>1</v>
      </c>
      <c r="G3360">
        <v>4871</v>
      </c>
      <c r="H3360" t="s">
        <v>125</v>
      </c>
      <c r="J3360" t="s">
        <v>14</v>
      </c>
      <c r="K3360">
        <v>54</v>
      </c>
      <c r="L3360" t="s">
        <v>15</v>
      </c>
    </row>
    <row r="3361" spans="1:12">
      <c r="A3361" t="e">
        <f ca="1">E00251514273221</f>
        <v>#NAME?</v>
      </c>
      <c r="B3361">
        <v>299</v>
      </c>
      <c r="C3361" t="s">
        <v>729</v>
      </c>
      <c r="D3361" s="1">
        <v>42347</v>
      </c>
      <c r="F3361">
        <v>5</v>
      </c>
      <c r="G3361">
        <v>3051</v>
      </c>
      <c r="H3361" t="s">
        <v>13</v>
      </c>
      <c r="J3361" t="s">
        <v>14</v>
      </c>
      <c r="K3361">
        <v>57</v>
      </c>
      <c r="L3361" t="s">
        <v>15</v>
      </c>
    </row>
    <row r="3362" spans="1:12">
      <c r="A3362" t="e">
        <f ca="1">E00251514273221</f>
        <v>#NAME?</v>
      </c>
      <c r="B3362">
        <v>299</v>
      </c>
      <c r="C3362" t="s">
        <v>729</v>
      </c>
      <c r="D3362" s="1">
        <v>42832</v>
      </c>
      <c r="F3362">
        <v>3</v>
      </c>
      <c r="G3362">
        <v>5950</v>
      </c>
      <c r="H3362" t="s">
        <v>24</v>
      </c>
      <c r="J3362" t="s">
        <v>14</v>
      </c>
      <c r="K3362">
        <v>58</v>
      </c>
      <c r="L3362" t="s">
        <v>15</v>
      </c>
    </row>
    <row r="3363" spans="1:12">
      <c r="A3363" t="e">
        <f ca="1">E00251716512621</f>
        <v>#NAME?</v>
      </c>
      <c r="B3363">
        <v>4547</v>
      </c>
      <c r="C3363" t="s">
        <v>818</v>
      </c>
      <c r="D3363" s="1">
        <v>41753</v>
      </c>
      <c r="F3363">
        <v>1</v>
      </c>
      <c r="G3363">
        <v>29690</v>
      </c>
      <c r="H3363" t="s">
        <v>52</v>
      </c>
      <c r="J3363" t="s">
        <v>14</v>
      </c>
      <c r="K3363">
        <v>40</v>
      </c>
      <c r="L3363" t="s">
        <v>15</v>
      </c>
    </row>
    <row r="3364" spans="1:12">
      <c r="A3364" t="e">
        <f ca="1">E00251531925021</f>
        <v>#NAME?</v>
      </c>
      <c r="B3364">
        <v>703</v>
      </c>
      <c r="C3364" t="s">
        <v>305</v>
      </c>
      <c r="D3364" s="1">
        <v>43027</v>
      </c>
      <c r="F3364">
        <v>3</v>
      </c>
      <c r="G3364">
        <v>2724</v>
      </c>
      <c r="H3364" t="s">
        <v>73</v>
      </c>
      <c r="J3364" t="s">
        <v>14</v>
      </c>
      <c r="K3364">
        <v>50</v>
      </c>
      <c r="L3364" t="s">
        <v>15</v>
      </c>
    </row>
    <row r="3365" spans="1:12">
      <c r="A3365" t="e">
        <f ca="1">E00251531925021</f>
        <v>#NAME?</v>
      </c>
      <c r="B3365">
        <v>703</v>
      </c>
      <c r="C3365" t="s">
        <v>305</v>
      </c>
      <c r="D3365" s="1">
        <v>43028</v>
      </c>
      <c r="F3365">
        <v>2</v>
      </c>
      <c r="G3365">
        <v>2449</v>
      </c>
      <c r="H3365" t="s">
        <v>53</v>
      </c>
      <c r="J3365" t="s">
        <v>14</v>
      </c>
      <c r="K3365">
        <v>50</v>
      </c>
      <c r="L3365" t="s">
        <v>15</v>
      </c>
    </row>
    <row r="3366" spans="1:12">
      <c r="A3366" t="e">
        <f ca="1">E00251532291121</f>
        <v>#NAME?</v>
      </c>
      <c r="B3366">
        <v>497</v>
      </c>
      <c r="C3366" t="s">
        <v>141</v>
      </c>
      <c r="D3366" s="1">
        <v>42958</v>
      </c>
      <c r="F3366">
        <v>4</v>
      </c>
      <c r="G3366">
        <v>2720</v>
      </c>
      <c r="H3366" t="s">
        <v>65</v>
      </c>
      <c r="J3366" t="s">
        <v>14</v>
      </c>
      <c r="K3366">
        <v>62</v>
      </c>
      <c r="L3366" t="s">
        <v>15</v>
      </c>
    </row>
    <row r="3367" spans="1:12">
      <c r="A3367" t="e">
        <f ca="1">E00251514580521</f>
        <v>#NAME?</v>
      </c>
      <c r="B3367">
        <v>444</v>
      </c>
      <c r="C3367" t="s">
        <v>819</v>
      </c>
      <c r="D3367" s="1">
        <v>42943</v>
      </c>
      <c r="F3367">
        <v>1</v>
      </c>
      <c r="G3367">
        <v>78900</v>
      </c>
      <c r="H3367" t="s">
        <v>79</v>
      </c>
      <c r="J3367" t="s">
        <v>14</v>
      </c>
      <c r="K3367">
        <v>50</v>
      </c>
      <c r="L3367" t="s">
        <v>22</v>
      </c>
    </row>
    <row r="3368" spans="1:12">
      <c r="A3368" t="e">
        <f ca="1">E00251514580521</f>
        <v>#NAME?</v>
      </c>
      <c r="B3368">
        <v>444</v>
      </c>
      <c r="C3368" t="s">
        <v>819</v>
      </c>
      <c r="D3368" s="1">
        <v>42943</v>
      </c>
      <c r="F3368">
        <v>4</v>
      </c>
      <c r="G3368">
        <v>5718</v>
      </c>
      <c r="H3368" t="s">
        <v>244</v>
      </c>
      <c r="J3368" t="s">
        <v>14</v>
      </c>
      <c r="K3368">
        <v>50</v>
      </c>
      <c r="L3368" t="s">
        <v>15</v>
      </c>
    </row>
    <row r="3369" spans="1:12">
      <c r="A3369" t="e">
        <f ca="1">E00251514273221</f>
        <v>#NAME?</v>
      </c>
      <c r="B3369">
        <v>299</v>
      </c>
      <c r="C3369" t="s">
        <v>729</v>
      </c>
      <c r="D3369" s="1">
        <v>41953</v>
      </c>
      <c r="F3369">
        <v>4</v>
      </c>
      <c r="G3369">
        <v>3540</v>
      </c>
      <c r="H3369" t="s">
        <v>436</v>
      </c>
      <c r="J3369" t="s">
        <v>14</v>
      </c>
      <c r="K3369">
        <v>56</v>
      </c>
      <c r="L3369" t="s">
        <v>15</v>
      </c>
    </row>
    <row r="3370" spans="1:12">
      <c r="A3370" t="e">
        <f ca="1">E00251532630321</f>
        <v>#NAME?</v>
      </c>
      <c r="B3370">
        <v>490</v>
      </c>
      <c r="C3370" t="s">
        <v>158</v>
      </c>
      <c r="D3370" s="1">
        <v>42664</v>
      </c>
      <c r="F3370">
        <v>1</v>
      </c>
      <c r="G3370">
        <v>29690</v>
      </c>
      <c r="H3370" t="s">
        <v>52</v>
      </c>
      <c r="J3370" t="s">
        <v>14</v>
      </c>
      <c r="K3370">
        <v>64</v>
      </c>
      <c r="L3370" t="s">
        <v>15</v>
      </c>
    </row>
    <row r="3371" spans="1:12">
      <c r="A3371" t="e">
        <f ca="1">E00251626524421</f>
        <v>#NAME?</v>
      </c>
      <c r="B3371">
        <v>290</v>
      </c>
      <c r="C3371" t="s">
        <v>449</v>
      </c>
      <c r="D3371" s="1">
        <v>41242</v>
      </c>
      <c r="F3371">
        <v>1</v>
      </c>
      <c r="G3371">
        <v>3689</v>
      </c>
      <c r="H3371" t="s">
        <v>159</v>
      </c>
      <c r="J3371" t="s">
        <v>14</v>
      </c>
      <c r="K3371">
        <v>41</v>
      </c>
      <c r="L3371" t="s">
        <v>15</v>
      </c>
    </row>
    <row r="3372" spans="1:12">
      <c r="A3372" t="e">
        <f ca="1">E00251626524421</f>
        <v>#NAME?</v>
      </c>
      <c r="B3372">
        <v>290</v>
      </c>
      <c r="C3372" t="s">
        <v>449</v>
      </c>
      <c r="D3372" s="1">
        <v>41242</v>
      </c>
      <c r="F3372">
        <v>6</v>
      </c>
      <c r="G3372">
        <v>7820</v>
      </c>
      <c r="H3372" t="s">
        <v>233</v>
      </c>
      <c r="J3372" t="s">
        <v>14</v>
      </c>
      <c r="K3372">
        <v>41</v>
      </c>
      <c r="L3372" t="s">
        <v>22</v>
      </c>
    </row>
    <row r="3373" spans="1:12">
      <c r="A3373" t="e">
        <f ca="1">E00251439765421</f>
        <v>#NAME?</v>
      </c>
      <c r="B3373">
        <v>1325</v>
      </c>
      <c r="C3373" t="s">
        <v>605</v>
      </c>
      <c r="D3373" s="1">
        <v>41694</v>
      </c>
      <c r="F3373">
        <v>1</v>
      </c>
      <c r="G3373">
        <v>5369</v>
      </c>
      <c r="H3373" t="s">
        <v>253</v>
      </c>
      <c r="J3373" t="s">
        <v>14</v>
      </c>
      <c r="K3373">
        <v>56</v>
      </c>
      <c r="L3373" t="s">
        <v>15</v>
      </c>
    </row>
    <row r="3374" spans="1:12">
      <c r="A3374" t="e">
        <f ca="1">E00251615167221</f>
        <v>#NAME?</v>
      </c>
      <c r="B3374">
        <v>1929</v>
      </c>
      <c r="C3374" t="s">
        <v>195</v>
      </c>
      <c r="D3374" s="1">
        <v>42170</v>
      </c>
      <c r="F3374">
        <v>2</v>
      </c>
      <c r="G3374">
        <v>7969</v>
      </c>
      <c r="H3374" t="s">
        <v>87</v>
      </c>
      <c r="J3374" t="s">
        <v>14</v>
      </c>
      <c r="K3374">
        <v>51</v>
      </c>
      <c r="L3374" t="s">
        <v>22</v>
      </c>
    </row>
    <row r="3375" spans="1:12">
      <c r="A3375" t="e">
        <f ca="1">E00251715553221</f>
        <v>#NAME?</v>
      </c>
      <c r="B3375">
        <v>48</v>
      </c>
      <c r="C3375" t="s">
        <v>249</v>
      </c>
      <c r="D3375" s="1">
        <v>41656</v>
      </c>
      <c r="F3375">
        <v>1</v>
      </c>
      <c r="G3375">
        <v>8398</v>
      </c>
      <c r="H3375" t="s">
        <v>139</v>
      </c>
      <c r="J3375" t="s">
        <v>14</v>
      </c>
      <c r="K3375">
        <v>43</v>
      </c>
      <c r="L3375" t="s">
        <v>15</v>
      </c>
    </row>
    <row r="3376" spans="1:12">
      <c r="A3376" t="e">
        <f ca="1">E00251514580521</f>
        <v>#NAME?</v>
      </c>
      <c r="B3376">
        <v>444</v>
      </c>
      <c r="C3376" t="s">
        <v>819</v>
      </c>
      <c r="D3376" s="1">
        <v>42656</v>
      </c>
      <c r="F3376">
        <v>2</v>
      </c>
      <c r="G3376">
        <v>4019</v>
      </c>
      <c r="H3376" t="s">
        <v>26</v>
      </c>
      <c r="J3376" t="s">
        <v>14</v>
      </c>
      <c r="K3376">
        <v>49</v>
      </c>
      <c r="L3376" t="s">
        <v>15</v>
      </c>
    </row>
    <row r="3377" spans="1:12">
      <c r="A3377" t="e">
        <f ca="1">E00251514580521</f>
        <v>#NAME?</v>
      </c>
      <c r="B3377">
        <v>444</v>
      </c>
      <c r="C3377" t="s">
        <v>819</v>
      </c>
      <c r="D3377" s="1">
        <v>42913</v>
      </c>
      <c r="F3377">
        <v>2</v>
      </c>
      <c r="G3377">
        <v>4019</v>
      </c>
      <c r="H3377" t="s">
        <v>26</v>
      </c>
      <c r="J3377" t="s">
        <v>14</v>
      </c>
      <c r="K3377">
        <v>50</v>
      </c>
      <c r="L3377" t="s">
        <v>15</v>
      </c>
    </row>
    <row r="3378" spans="1:12">
      <c r="A3378" t="e">
        <f ca="1">E00251616870121</f>
        <v>#NAME?</v>
      </c>
      <c r="B3378">
        <v>701</v>
      </c>
      <c r="C3378" t="s">
        <v>72</v>
      </c>
      <c r="D3378" s="1">
        <v>42857</v>
      </c>
      <c r="F3378">
        <v>1</v>
      </c>
      <c r="G3378">
        <v>6262</v>
      </c>
      <c r="H3378" t="s">
        <v>590</v>
      </c>
      <c r="J3378" t="s">
        <v>14</v>
      </c>
      <c r="K3378">
        <v>55</v>
      </c>
      <c r="L3378" t="s">
        <v>15</v>
      </c>
    </row>
    <row r="3379" spans="1:12">
      <c r="A3379" t="e">
        <f ca="1">E00251514273221</f>
        <v>#NAME?</v>
      </c>
      <c r="B3379">
        <v>299</v>
      </c>
      <c r="C3379" t="s">
        <v>729</v>
      </c>
      <c r="D3379" s="1">
        <v>43062</v>
      </c>
      <c r="F3379">
        <v>1</v>
      </c>
      <c r="G3379">
        <v>4660</v>
      </c>
      <c r="H3379" t="s">
        <v>215</v>
      </c>
      <c r="J3379" t="s">
        <v>14</v>
      </c>
      <c r="K3379">
        <v>59</v>
      </c>
      <c r="L3379" t="s">
        <v>15</v>
      </c>
    </row>
    <row r="3380" spans="1:12">
      <c r="A3380" t="e">
        <f ca="1">E00251528624321</f>
        <v>#NAME?</v>
      </c>
      <c r="B3380">
        <v>291</v>
      </c>
      <c r="C3380" t="s">
        <v>160</v>
      </c>
      <c r="D3380" s="1">
        <v>42929</v>
      </c>
      <c r="F3380">
        <v>3</v>
      </c>
      <c r="G3380">
        <v>29690</v>
      </c>
      <c r="H3380" t="s">
        <v>52</v>
      </c>
      <c r="J3380" t="s">
        <v>14</v>
      </c>
      <c r="K3380">
        <v>52</v>
      </c>
      <c r="L3380" t="s">
        <v>15</v>
      </c>
    </row>
    <row r="3381" spans="1:12">
      <c r="A3381" t="e">
        <f ca="1">E00251616870121</f>
        <v>#NAME?</v>
      </c>
      <c r="B3381">
        <v>701</v>
      </c>
      <c r="C3381" t="s">
        <v>72</v>
      </c>
      <c r="D3381" s="1">
        <v>41900</v>
      </c>
      <c r="F3381">
        <v>4</v>
      </c>
      <c r="G3381">
        <v>30391</v>
      </c>
      <c r="H3381" t="s">
        <v>690</v>
      </c>
      <c r="J3381" t="s">
        <v>14</v>
      </c>
      <c r="K3381">
        <v>52</v>
      </c>
      <c r="L3381" t="s">
        <v>15</v>
      </c>
    </row>
    <row r="3382" spans="1:12">
      <c r="A3382" t="e">
        <f ca="1">E00251616870121</f>
        <v>#NAME?</v>
      </c>
      <c r="B3382">
        <v>701</v>
      </c>
      <c r="C3382" t="s">
        <v>72</v>
      </c>
      <c r="D3382" s="1">
        <v>42146</v>
      </c>
      <c r="F3382">
        <v>3</v>
      </c>
      <c r="G3382">
        <v>2724</v>
      </c>
      <c r="H3382" t="s">
        <v>73</v>
      </c>
      <c r="J3382" t="s">
        <v>14</v>
      </c>
      <c r="K3382">
        <v>53</v>
      </c>
      <c r="L3382" t="s">
        <v>15</v>
      </c>
    </row>
    <row r="3383" spans="1:12">
      <c r="A3383" t="e">
        <f ca="1">E00251512504921</f>
        <v>#NAME?</v>
      </c>
      <c r="B3383">
        <v>47</v>
      </c>
      <c r="C3383" t="s">
        <v>494</v>
      </c>
      <c r="D3383" s="1">
        <v>42164</v>
      </c>
      <c r="F3383">
        <v>3</v>
      </c>
      <c r="G3383">
        <v>4019</v>
      </c>
      <c r="H3383" t="s">
        <v>26</v>
      </c>
      <c r="J3383" t="s">
        <v>14</v>
      </c>
      <c r="K3383">
        <v>52</v>
      </c>
      <c r="L3383" t="s">
        <v>15</v>
      </c>
    </row>
    <row r="3384" spans="1:12">
      <c r="A3384" t="e">
        <f ca="1">E00251439746321</f>
        <v>#NAME?</v>
      </c>
      <c r="B3384">
        <v>297</v>
      </c>
      <c r="C3384" t="s">
        <v>411</v>
      </c>
      <c r="D3384" s="1">
        <v>41779</v>
      </c>
      <c r="F3384">
        <v>3</v>
      </c>
      <c r="G3384">
        <v>3679</v>
      </c>
      <c r="H3384" t="s">
        <v>260</v>
      </c>
      <c r="J3384" t="s">
        <v>14</v>
      </c>
      <c r="K3384">
        <v>61</v>
      </c>
      <c r="L3384" t="s">
        <v>15</v>
      </c>
    </row>
    <row r="3385" spans="1:12">
      <c r="A3385" t="e">
        <f ca="1">E00251439746321</f>
        <v>#NAME?</v>
      </c>
      <c r="B3385">
        <v>297</v>
      </c>
      <c r="C3385" t="s">
        <v>411</v>
      </c>
      <c r="D3385" s="1">
        <v>41779</v>
      </c>
      <c r="F3385">
        <v>4</v>
      </c>
      <c r="G3385">
        <v>4549</v>
      </c>
      <c r="H3385" t="s">
        <v>69</v>
      </c>
      <c r="J3385" t="s">
        <v>14</v>
      </c>
      <c r="K3385">
        <v>61</v>
      </c>
      <c r="L3385" t="s">
        <v>15</v>
      </c>
    </row>
    <row r="3386" spans="1:12">
      <c r="A3386" t="e">
        <f ca="1">E00251439746321</f>
        <v>#NAME?</v>
      </c>
      <c r="B3386">
        <v>297</v>
      </c>
      <c r="C3386" t="s">
        <v>411</v>
      </c>
      <c r="D3386" s="1">
        <v>41779</v>
      </c>
      <c r="F3386">
        <v>6</v>
      </c>
      <c r="G3386">
        <v>7841</v>
      </c>
      <c r="H3386" t="s">
        <v>154</v>
      </c>
      <c r="J3386" t="s">
        <v>14</v>
      </c>
      <c r="K3386">
        <v>61</v>
      </c>
      <c r="L3386" t="s">
        <v>22</v>
      </c>
    </row>
    <row r="3387" spans="1:12">
      <c r="A3387" t="e">
        <f ca="1">E00251439746321</f>
        <v>#NAME?</v>
      </c>
      <c r="B3387">
        <v>297</v>
      </c>
      <c r="C3387" t="s">
        <v>411</v>
      </c>
      <c r="D3387" s="1">
        <v>42312</v>
      </c>
      <c r="F3387">
        <v>1</v>
      </c>
      <c r="G3387">
        <v>49390</v>
      </c>
      <c r="H3387" t="s">
        <v>59</v>
      </c>
      <c r="J3387" t="s">
        <v>14</v>
      </c>
      <c r="K3387">
        <v>63</v>
      </c>
      <c r="L3387" t="s">
        <v>15</v>
      </c>
    </row>
    <row r="3388" spans="1:12">
      <c r="A3388" t="e">
        <f ca="1">E00251439746321</f>
        <v>#NAME?</v>
      </c>
      <c r="B3388">
        <v>297</v>
      </c>
      <c r="C3388" t="s">
        <v>411</v>
      </c>
      <c r="D3388" s="1">
        <v>43038</v>
      </c>
      <c r="F3388">
        <v>2</v>
      </c>
      <c r="G3388">
        <v>49390</v>
      </c>
      <c r="H3388" t="s">
        <v>59</v>
      </c>
      <c r="J3388" t="s">
        <v>14</v>
      </c>
      <c r="K3388">
        <v>65</v>
      </c>
      <c r="L3388" t="s">
        <v>15</v>
      </c>
    </row>
    <row r="3389" spans="1:12">
      <c r="A3389" t="e">
        <f ca="1">E00251524987321</f>
        <v>#NAME?</v>
      </c>
      <c r="B3389">
        <v>438</v>
      </c>
      <c r="C3389" t="s">
        <v>474</v>
      </c>
      <c r="D3389" s="1">
        <v>41920</v>
      </c>
      <c r="F3389">
        <v>2</v>
      </c>
      <c r="G3389">
        <v>4019</v>
      </c>
      <c r="H3389" t="s">
        <v>26</v>
      </c>
      <c r="J3389" t="s">
        <v>14</v>
      </c>
      <c r="K3389">
        <v>55</v>
      </c>
      <c r="L3389" t="s">
        <v>15</v>
      </c>
    </row>
    <row r="3390" spans="1:12">
      <c r="A3390" t="e">
        <f ca="1">E00251524987321</f>
        <v>#NAME?</v>
      </c>
      <c r="B3390">
        <v>438</v>
      </c>
      <c r="C3390" t="s">
        <v>474</v>
      </c>
      <c r="D3390" s="1">
        <v>42941</v>
      </c>
      <c r="F3390">
        <v>2</v>
      </c>
      <c r="G3390">
        <v>2721</v>
      </c>
      <c r="H3390" t="s">
        <v>465</v>
      </c>
      <c r="J3390" t="s">
        <v>14</v>
      </c>
      <c r="K3390">
        <v>58</v>
      </c>
      <c r="L3390" t="s">
        <v>15</v>
      </c>
    </row>
    <row r="3391" spans="1:12">
      <c r="A3391" t="e">
        <f ca="1">E00251524987321</f>
        <v>#NAME?</v>
      </c>
      <c r="B3391">
        <v>438</v>
      </c>
      <c r="C3391" t="s">
        <v>474</v>
      </c>
      <c r="D3391" s="1">
        <v>42955</v>
      </c>
      <c r="F3391">
        <v>5</v>
      </c>
      <c r="G3391">
        <v>27800</v>
      </c>
      <c r="H3391" t="s">
        <v>145</v>
      </c>
      <c r="J3391" t="s">
        <v>14</v>
      </c>
      <c r="K3391">
        <v>58</v>
      </c>
      <c r="L3391" t="s">
        <v>15</v>
      </c>
    </row>
    <row r="3392" spans="1:12">
      <c r="A3392" t="e">
        <f ca="1">E00251512648621</f>
        <v>#NAME?</v>
      </c>
      <c r="B3392">
        <v>62</v>
      </c>
      <c r="C3392" t="s">
        <v>20</v>
      </c>
      <c r="D3392" s="1">
        <v>42660</v>
      </c>
      <c r="F3392">
        <v>1</v>
      </c>
      <c r="G3392">
        <v>7906</v>
      </c>
      <c r="H3392" t="s">
        <v>173</v>
      </c>
      <c r="J3392" t="s">
        <v>14</v>
      </c>
      <c r="K3392">
        <v>49</v>
      </c>
      <c r="L3392" t="s">
        <v>22</v>
      </c>
    </row>
    <row r="3393" spans="1:12">
      <c r="A3393" t="e">
        <f ca="1">E00251512648621</f>
        <v>#NAME?</v>
      </c>
      <c r="B3393">
        <v>62</v>
      </c>
      <c r="C3393" t="s">
        <v>20</v>
      </c>
      <c r="D3393" s="1">
        <v>43027</v>
      </c>
      <c r="F3393">
        <v>1</v>
      </c>
      <c r="G3393">
        <v>7906</v>
      </c>
      <c r="H3393" t="s">
        <v>173</v>
      </c>
      <c r="J3393" t="s">
        <v>14</v>
      </c>
      <c r="K3393">
        <v>50</v>
      </c>
      <c r="L3393" t="s">
        <v>22</v>
      </c>
    </row>
    <row r="3394" spans="1:12">
      <c r="A3394" t="e">
        <f ca="1">E00251615167221</f>
        <v>#NAME?</v>
      </c>
      <c r="B3394">
        <v>1929</v>
      </c>
      <c r="C3394" t="s">
        <v>195</v>
      </c>
      <c r="D3394" s="1">
        <v>42138</v>
      </c>
      <c r="F3394">
        <v>4</v>
      </c>
      <c r="G3394">
        <v>4549</v>
      </c>
      <c r="H3394" t="s">
        <v>69</v>
      </c>
      <c r="J3394" t="s">
        <v>14</v>
      </c>
      <c r="K3394">
        <v>50</v>
      </c>
      <c r="L3394" t="s">
        <v>15</v>
      </c>
    </row>
    <row r="3395" spans="1:12">
      <c r="A3395" t="e">
        <f ca="1">E00251615167221</f>
        <v>#NAME?</v>
      </c>
      <c r="B3395">
        <v>1929</v>
      </c>
      <c r="C3395" t="s">
        <v>195</v>
      </c>
      <c r="D3395" s="1">
        <v>42143</v>
      </c>
      <c r="F3395">
        <v>1</v>
      </c>
      <c r="G3395">
        <v>7969</v>
      </c>
      <c r="H3395" t="s">
        <v>87</v>
      </c>
      <c r="J3395" t="s">
        <v>14</v>
      </c>
      <c r="K3395">
        <v>50</v>
      </c>
      <c r="L3395" t="s">
        <v>22</v>
      </c>
    </row>
    <row r="3396" spans="1:12">
      <c r="A3396" t="e">
        <f ca="1">E00251439831421</f>
        <v>#NAME?</v>
      </c>
      <c r="B3396">
        <v>468</v>
      </c>
      <c r="C3396" t="s">
        <v>721</v>
      </c>
      <c r="D3396" s="1">
        <v>42396</v>
      </c>
      <c r="F3396">
        <v>3</v>
      </c>
      <c r="G3396">
        <v>37205</v>
      </c>
      <c r="H3396" t="s">
        <v>191</v>
      </c>
      <c r="J3396" t="s">
        <v>14</v>
      </c>
      <c r="K3396">
        <v>41</v>
      </c>
      <c r="L3396" t="s">
        <v>15</v>
      </c>
    </row>
    <row r="3397" spans="1:12">
      <c r="A3397" t="e">
        <f ca="1">E00251537880321</f>
        <v>#NAME?</v>
      </c>
      <c r="B3397">
        <v>282</v>
      </c>
      <c r="C3397" t="s">
        <v>724</v>
      </c>
      <c r="D3397" s="1">
        <v>42006</v>
      </c>
      <c r="F3397">
        <v>1</v>
      </c>
      <c r="G3397">
        <v>55090</v>
      </c>
      <c r="H3397" t="s">
        <v>400</v>
      </c>
      <c r="J3397" t="s">
        <v>14</v>
      </c>
      <c r="K3397">
        <v>41</v>
      </c>
      <c r="L3397" t="s">
        <v>15</v>
      </c>
    </row>
    <row r="3398" spans="1:12">
      <c r="A3398" t="e">
        <f ca="1">E00251537880321</f>
        <v>#NAME?</v>
      </c>
      <c r="B3398">
        <v>282</v>
      </c>
      <c r="C3398" t="s">
        <v>724</v>
      </c>
      <c r="D3398" s="1">
        <v>42380</v>
      </c>
      <c r="F3398">
        <v>1</v>
      </c>
      <c r="G3398">
        <v>52100</v>
      </c>
      <c r="H3398" t="s">
        <v>516</v>
      </c>
      <c r="J3398" t="s">
        <v>14</v>
      </c>
      <c r="K3398">
        <v>42</v>
      </c>
      <c r="L3398" t="s">
        <v>15</v>
      </c>
    </row>
    <row r="3399" spans="1:12">
      <c r="A3399" t="e">
        <f ca="1">E00251528725821</f>
        <v>#NAME?</v>
      </c>
      <c r="B3399">
        <v>294</v>
      </c>
      <c r="C3399" t="s">
        <v>61</v>
      </c>
      <c r="D3399" s="1">
        <v>41723</v>
      </c>
      <c r="F3399">
        <v>1</v>
      </c>
      <c r="G3399">
        <v>5651</v>
      </c>
      <c r="H3399" t="s">
        <v>617</v>
      </c>
      <c r="J3399" t="s">
        <v>14</v>
      </c>
      <c r="K3399">
        <v>56</v>
      </c>
      <c r="L3399" t="s">
        <v>15</v>
      </c>
    </row>
    <row r="3400" spans="1:12">
      <c r="A3400" t="e">
        <f ca="1">E00251432340321</f>
        <v>#NAME?</v>
      </c>
      <c r="B3400">
        <v>448</v>
      </c>
      <c r="C3400" t="s">
        <v>112</v>
      </c>
      <c r="D3400" s="1">
        <v>41901</v>
      </c>
      <c r="F3400">
        <v>1</v>
      </c>
      <c r="G3400">
        <v>462</v>
      </c>
      <c r="H3400" t="s">
        <v>288</v>
      </c>
      <c r="J3400" t="s">
        <v>14</v>
      </c>
      <c r="K3400">
        <v>54</v>
      </c>
      <c r="L3400" t="s">
        <v>15</v>
      </c>
    </row>
    <row r="3401" spans="1:12">
      <c r="A3401" t="e">
        <f ca="1">E00251432340321</f>
        <v>#NAME?</v>
      </c>
      <c r="B3401">
        <v>448</v>
      </c>
      <c r="C3401" t="s">
        <v>112</v>
      </c>
      <c r="D3401" s="1">
        <v>41291</v>
      </c>
      <c r="F3401">
        <v>2</v>
      </c>
      <c r="G3401">
        <v>4019</v>
      </c>
      <c r="H3401" t="s">
        <v>26</v>
      </c>
      <c r="J3401" t="s">
        <v>14</v>
      </c>
      <c r="K3401">
        <v>52</v>
      </c>
      <c r="L3401" t="s">
        <v>15</v>
      </c>
    </row>
    <row r="3402" spans="1:12">
      <c r="A3402" t="e">
        <f ca="1">E00251432340321</f>
        <v>#NAME?</v>
      </c>
      <c r="B3402">
        <v>448</v>
      </c>
      <c r="C3402" t="s">
        <v>112</v>
      </c>
      <c r="D3402" s="1">
        <v>41901</v>
      </c>
      <c r="F3402">
        <v>5</v>
      </c>
      <c r="G3402">
        <v>7243</v>
      </c>
      <c r="H3402" t="s">
        <v>42</v>
      </c>
      <c r="J3402" t="s">
        <v>14</v>
      </c>
      <c r="K3402">
        <v>54</v>
      </c>
      <c r="L3402" t="s">
        <v>15</v>
      </c>
    </row>
    <row r="3403" spans="1:12">
      <c r="A3403" t="e">
        <f ca="1">E00251512648621</f>
        <v>#NAME?</v>
      </c>
      <c r="B3403">
        <v>62</v>
      </c>
      <c r="C3403" t="s">
        <v>20</v>
      </c>
      <c r="D3403" s="1">
        <v>42290</v>
      </c>
      <c r="F3403">
        <v>3</v>
      </c>
      <c r="G3403">
        <v>2729</v>
      </c>
      <c r="H3403" t="s">
        <v>115</v>
      </c>
      <c r="J3403" t="s">
        <v>14</v>
      </c>
      <c r="K3403">
        <v>48</v>
      </c>
      <c r="L3403" t="s">
        <v>15</v>
      </c>
    </row>
    <row r="3404" spans="1:12">
      <c r="A3404" t="e">
        <f ca="1">E00251528725821</f>
        <v>#NAME?</v>
      </c>
      <c r="B3404">
        <v>294</v>
      </c>
      <c r="C3404" t="s">
        <v>61</v>
      </c>
      <c r="D3404" s="1">
        <v>41933</v>
      </c>
      <c r="F3404">
        <v>1</v>
      </c>
      <c r="G3404">
        <v>5651</v>
      </c>
      <c r="H3404" t="s">
        <v>617</v>
      </c>
      <c r="J3404" t="s">
        <v>14</v>
      </c>
      <c r="K3404">
        <v>57</v>
      </c>
      <c r="L3404" t="s">
        <v>15</v>
      </c>
    </row>
    <row r="3405" spans="1:12">
      <c r="A3405" t="e">
        <f ca="1">E00251439746321</f>
        <v>#NAME?</v>
      </c>
      <c r="B3405">
        <v>297</v>
      </c>
      <c r="C3405" t="s">
        <v>411</v>
      </c>
      <c r="D3405" s="1">
        <v>41519</v>
      </c>
      <c r="F3405">
        <v>1</v>
      </c>
      <c r="G3405">
        <v>5258</v>
      </c>
      <c r="H3405" t="s">
        <v>236</v>
      </c>
      <c r="J3405" t="s">
        <v>14</v>
      </c>
      <c r="K3405">
        <v>61</v>
      </c>
      <c r="L3405" t="s">
        <v>15</v>
      </c>
    </row>
    <row r="3406" spans="1:12">
      <c r="A3406" t="e">
        <f ca="1">E00251439746321</f>
        <v>#NAME?</v>
      </c>
      <c r="B3406">
        <v>297</v>
      </c>
      <c r="C3406" t="s">
        <v>411</v>
      </c>
      <c r="D3406" s="1">
        <v>41788</v>
      </c>
      <c r="F3406">
        <v>1</v>
      </c>
      <c r="G3406">
        <v>5369</v>
      </c>
      <c r="H3406" t="s">
        <v>253</v>
      </c>
      <c r="J3406" t="s">
        <v>14</v>
      </c>
      <c r="K3406">
        <v>61</v>
      </c>
      <c r="L3406" t="s">
        <v>15</v>
      </c>
    </row>
    <row r="3407" spans="1:12">
      <c r="A3407" t="e">
        <f ca="1">E00251439746321</f>
        <v>#NAME?</v>
      </c>
      <c r="B3407">
        <v>297</v>
      </c>
      <c r="C3407" t="s">
        <v>411</v>
      </c>
      <c r="D3407" s="1">
        <v>41962</v>
      </c>
      <c r="F3407">
        <v>2</v>
      </c>
      <c r="G3407">
        <v>7872</v>
      </c>
      <c r="H3407" t="s">
        <v>458</v>
      </c>
      <c r="J3407" t="s">
        <v>14</v>
      </c>
      <c r="K3407">
        <v>62</v>
      </c>
      <c r="L3407" t="s">
        <v>22</v>
      </c>
    </row>
    <row r="3408" spans="1:12">
      <c r="A3408" t="e">
        <f ca="1">E00251432340321</f>
        <v>#NAME?</v>
      </c>
      <c r="B3408">
        <v>448</v>
      </c>
      <c r="C3408" t="s">
        <v>112</v>
      </c>
      <c r="D3408" s="1">
        <v>42423</v>
      </c>
      <c r="F3408">
        <v>2</v>
      </c>
      <c r="G3408">
        <v>49390</v>
      </c>
      <c r="H3408" t="s">
        <v>59</v>
      </c>
      <c r="J3408" t="s">
        <v>14</v>
      </c>
      <c r="K3408">
        <v>55</v>
      </c>
      <c r="L3408" t="s">
        <v>15</v>
      </c>
    </row>
    <row r="3409" spans="1:12">
      <c r="A3409" t="e">
        <f ca="1">E00251432340321</f>
        <v>#NAME?</v>
      </c>
      <c r="B3409">
        <v>448</v>
      </c>
      <c r="C3409" t="s">
        <v>112</v>
      </c>
      <c r="D3409" s="1">
        <v>42432</v>
      </c>
      <c r="F3409">
        <v>3</v>
      </c>
      <c r="G3409">
        <v>4019</v>
      </c>
      <c r="H3409" t="s">
        <v>26</v>
      </c>
      <c r="J3409" t="s">
        <v>14</v>
      </c>
      <c r="K3409">
        <v>55</v>
      </c>
      <c r="L3409" t="s">
        <v>15</v>
      </c>
    </row>
    <row r="3410" spans="1:12">
      <c r="A3410" t="e">
        <f ca="1">E00251432340321</f>
        <v>#NAME?</v>
      </c>
      <c r="B3410">
        <v>448</v>
      </c>
      <c r="C3410" t="s">
        <v>112</v>
      </c>
      <c r="D3410" s="1">
        <v>42993</v>
      </c>
      <c r="F3410">
        <v>1</v>
      </c>
      <c r="G3410">
        <v>3689</v>
      </c>
      <c r="H3410" t="s">
        <v>159</v>
      </c>
      <c r="J3410" t="s">
        <v>14</v>
      </c>
      <c r="K3410">
        <v>57</v>
      </c>
      <c r="L3410" t="s">
        <v>15</v>
      </c>
    </row>
    <row r="3411" spans="1:12">
      <c r="A3411" t="e">
        <f ca="1">E00251537880321</f>
        <v>#NAME?</v>
      </c>
      <c r="B3411">
        <v>282</v>
      </c>
      <c r="C3411" t="s">
        <v>724</v>
      </c>
      <c r="D3411" s="1">
        <v>41582</v>
      </c>
      <c r="F3411">
        <v>1</v>
      </c>
      <c r="G3411">
        <v>7242</v>
      </c>
      <c r="H3411" t="s">
        <v>93</v>
      </c>
      <c r="J3411" t="s">
        <v>14</v>
      </c>
      <c r="K3411">
        <v>40</v>
      </c>
      <c r="L3411" t="s">
        <v>15</v>
      </c>
    </row>
    <row r="3412" spans="1:12">
      <c r="A3412" t="e">
        <f ca="1">E00251716576321</f>
        <v>#NAME?</v>
      </c>
      <c r="B3412">
        <v>494</v>
      </c>
      <c r="C3412" t="s">
        <v>63</v>
      </c>
      <c r="D3412" s="1">
        <v>42088</v>
      </c>
      <c r="F3412">
        <v>1</v>
      </c>
      <c r="G3412">
        <v>5198</v>
      </c>
      <c r="H3412" t="s">
        <v>200</v>
      </c>
      <c r="J3412" t="s">
        <v>14</v>
      </c>
      <c r="K3412">
        <v>62</v>
      </c>
      <c r="L3412" t="s">
        <v>15</v>
      </c>
    </row>
    <row r="3413" spans="1:12">
      <c r="A3413" t="e">
        <f ca="1">E00251537880321</f>
        <v>#NAME?</v>
      </c>
      <c r="B3413">
        <v>4921</v>
      </c>
      <c r="C3413" t="s">
        <v>832</v>
      </c>
      <c r="D3413" s="1">
        <v>42582</v>
      </c>
      <c r="F3413">
        <v>1</v>
      </c>
      <c r="G3413">
        <v>6929</v>
      </c>
      <c r="H3413" t="s">
        <v>36</v>
      </c>
      <c r="J3413" t="s">
        <v>14</v>
      </c>
      <c r="K3413">
        <v>43</v>
      </c>
      <c r="L3413" t="s">
        <v>15</v>
      </c>
    </row>
    <row r="3414" spans="1:12">
      <c r="A3414" t="e">
        <f ca="1">E00251439831421</f>
        <v>#NAME?</v>
      </c>
      <c r="B3414">
        <v>468</v>
      </c>
      <c r="C3414" t="s">
        <v>721</v>
      </c>
      <c r="D3414" s="1">
        <v>41715</v>
      </c>
      <c r="F3414">
        <v>4</v>
      </c>
      <c r="G3414">
        <v>4779</v>
      </c>
      <c r="H3414" t="s">
        <v>231</v>
      </c>
      <c r="J3414" t="s">
        <v>14</v>
      </c>
      <c r="K3414">
        <v>39</v>
      </c>
      <c r="L3414" t="s">
        <v>15</v>
      </c>
    </row>
    <row r="3415" spans="1:12">
      <c r="A3415" t="e">
        <f ca="1">E00251439831421</f>
        <v>#NAME?</v>
      </c>
      <c r="B3415">
        <v>468</v>
      </c>
      <c r="C3415" t="s">
        <v>721</v>
      </c>
      <c r="D3415" s="1">
        <v>42872</v>
      </c>
      <c r="F3415">
        <v>4</v>
      </c>
      <c r="G3415">
        <v>7028</v>
      </c>
      <c r="H3415" t="s">
        <v>407</v>
      </c>
      <c r="J3415" t="s">
        <v>14</v>
      </c>
      <c r="K3415">
        <v>42</v>
      </c>
      <c r="L3415" t="s">
        <v>15</v>
      </c>
    </row>
    <row r="3416" spans="1:12">
      <c r="A3416" t="e">
        <f ca="1">E00251439831421</f>
        <v>#NAME?</v>
      </c>
      <c r="B3416">
        <v>468</v>
      </c>
      <c r="C3416" t="s">
        <v>721</v>
      </c>
      <c r="D3416" s="1">
        <v>42901</v>
      </c>
      <c r="F3416">
        <v>6</v>
      </c>
      <c r="G3416">
        <v>4779</v>
      </c>
      <c r="H3416" t="s">
        <v>231</v>
      </c>
      <c r="J3416" t="s">
        <v>14</v>
      </c>
      <c r="K3416">
        <v>42</v>
      </c>
      <c r="L3416" t="s">
        <v>15</v>
      </c>
    </row>
    <row r="3417" spans="1:12">
      <c r="A3417" t="e">
        <f ca="1">E00251430251921</f>
        <v>#NAME?</v>
      </c>
      <c r="B3417">
        <v>502</v>
      </c>
      <c r="C3417" t="s">
        <v>172</v>
      </c>
      <c r="D3417" s="1">
        <v>41229</v>
      </c>
      <c r="F3417">
        <v>1</v>
      </c>
      <c r="G3417">
        <v>71940</v>
      </c>
      <c r="H3417" t="s">
        <v>135</v>
      </c>
      <c r="J3417" t="s">
        <v>14</v>
      </c>
      <c r="K3417">
        <v>51</v>
      </c>
      <c r="L3417" t="s">
        <v>15</v>
      </c>
    </row>
    <row r="3418" spans="1:12">
      <c r="A3418" t="e">
        <f ca="1">E00251528052721</f>
        <v>#NAME?</v>
      </c>
      <c r="B3418">
        <v>1097</v>
      </c>
      <c r="C3418" t="s">
        <v>722</v>
      </c>
      <c r="D3418" s="1">
        <v>41970</v>
      </c>
      <c r="F3418">
        <v>1</v>
      </c>
      <c r="G3418">
        <v>30748</v>
      </c>
      <c r="H3418" t="s">
        <v>50</v>
      </c>
      <c r="J3418" t="s">
        <v>14</v>
      </c>
      <c r="K3418">
        <v>39</v>
      </c>
      <c r="L3418" t="s">
        <v>15</v>
      </c>
    </row>
    <row r="3419" spans="1:12">
      <c r="A3419" t="e">
        <f ca="1">E00251715048221</f>
        <v>#NAME?</v>
      </c>
      <c r="B3419">
        <v>39</v>
      </c>
      <c r="C3419" t="s">
        <v>385</v>
      </c>
      <c r="D3419" s="1">
        <v>42078</v>
      </c>
      <c r="F3419">
        <v>1</v>
      </c>
      <c r="G3419">
        <v>84500</v>
      </c>
      <c r="H3419" t="s">
        <v>511</v>
      </c>
      <c r="I3419" t="s">
        <v>56</v>
      </c>
      <c r="J3419" t="s">
        <v>57</v>
      </c>
      <c r="K3419">
        <v>46</v>
      </c>
      <c r="L3419" t="s">
        <v>15</v>
      </c>
    </row>
    <row r="3420" spans="1:12">
      <c r="A3420" t="e">
        <f ca="1">E00251715048221</f>
        <v>#NAME?</v>
      </c>
      <c r="B3420">
        <v>65</v>
      </c>
      <c r="C3420" t="s">
        <v>713</v>
      </c>
      <c r="D3420" s="1">
        <v>42032</v>
      </c>
      <c r="F3420">
        <v>1</v>
      </c>
      <c r="G3420">
        <v>3051</v>
      </c>
      <c r="H3420" t="s">
        <v>13</v>
      </c>
      <c r="J3420" t="s">
        <v>14</v>
      </c>
      <c r="K3420">
        <v>46</v>
      </c>
      <c r="L3420" t="s">
        <v>15</v>
      </c>
    </row>
    <row r="3421" spans="1:12">
      <c r="A3421" t="e">
        <f ca="1">E00251715048221</f>
        <v>#NAME?</v>
      </c>
      <c r="B3421">
        <v>65</v>
      </c>
      <c r="C3421" t="s">
        <v>713</v>
      </c>
      <c r="D3421" s="1">
        <v>42997</v>
      </c>
      <c r="F3421">
        <v>2</v>
      </c>
      <c r="G3421">
        <v>3051</v>
      </c>
      <c r="H3421" t="s">
        <v>13</v>
      </c>
      <c r="J3421" t="s">
        <v>14</v>
      </c>
      <c r="K3421">
        <v>49</v>
      </c>
      <c r="L3421" t="s">
        <v>15</v>
      </c>
    </row>
    <row r="3422" spans="1:12">
      <c r="A3422" t="e">
        <f ca="1">E00251430251921</f>
        <v>#NAME?</v>
      </c>
      <c r="B3422">
        <v>498</v>
      </c>
      <c r="C3422" t="s">
        <v>591</v>
      </c>
      <c r="D3422" s="1">
        <v>42486</v>
      </c>
      <c r="F3422">
        <v>2</v>
      </c>
      <c r="G3422">
        <v>7962</v>
      </c>
      <c r="H3422" t="s">
        <v>111</v>
      </c>
      <c r="J3422" t="s">
        <v>14</v>
      </c>
      <c r="K3422">
        <v>55</v>
      </c>
      <c r="L3422" t="s">
        <v>22</v>
      </c>
    </row>
    <row r="3423" spans="1:12">
      <c r="A3423" t="e">
        <f ca="1">E00251430251921</f>
        <v>#NAME?</v>
      </c>
      <c r="B3423">
        <v>502</v>
      </c>
      <c r="C3423" t="s">
        <v>172</v>
      </c>
      <c r="D3423" s="1">
        <v>41128</v>
      </c>
      <c r="F3423">
        <v>1</v>
      </c>
      <c r="G3423">
        <v>8448</v>
      </c>
      <c r="H3423" t="s">
        <v>718</v>
      </c>
      <c r="J3423" t="s">
        <v>14</v>
      </c>
      <c r="K3423">
        <v>51</v>
      </c>
      <c r="L3423" t="s">
        <v>15</v>
      </c>
    </row>
    <row r="3424" spans="1:12">
      <c r="A3424" t="e">
        <f ca="1">E00251430251921</f>
        <v>#NAME?</v>
      </c>
      <c r="B3424">
        <v>502</v>
      </c>
      <c r="C3424" t="s">
        <v>172</v>
      </c>
      <c r="D3424" s="1">
        <v>41158</v>
      </c>
      <c r="F3424">
        <v>2</v>
      </c>
      <c r="G3424">
        <v>29690</v>
      </c>
      <c r="H3424" t="s">
        <v>52</v>
      </c>
      <c r="J3424" t="s">
        <v>14</v>
      </c>
      <c r="K3424">
        <v>51</v>
      </c>
      <c r="L3424" t="s">
        <v>15</v>
      </c>
    </row>
    <row r="3425" spans="1:12">
      <c r="A3425" t="e">
        <f ca="1">E00251430251921</f>
        <v>#NAME?</v>
      </c>
      <c r="B3425">
        <v>880</v>
      </c>
      <c r="C3425" t="s">
        <v>833</v>
      </c>
      <c r="D3425" s="1">
        <v>41996</v>
      </c>
      <c r="F3425">
        <v>1</v>
      </c>
      <c r="G3425">
        <v>3091</v>
      </c>
      <c r="H3425" t="s">
        <v>834</v>
      </c>
      <c r="J3425" t="s">
        <v>272</v>
      </c>
      <c r="K3425">
        <v>53</v>
      </c>
      <c r="L3425" t="s">
        <v>15</v>
      </c>
    </row>
    <row r="3426" spans="1:12">
      <c r="A3426" t="e">
        <f ca="1">E00251430251921</f>
        <v>#NAME?</v>
      </c>
      <c r="B3426">
        <v>7504</v>
      </c>
      <c r="C3426" t="s">
        <v>162</v>
      </c>
      <c r="D3426" s="1">
        <v>41890</v>
      </c>
      <c r="F3426">
        <v>1</v>
      </c>
      <c r="G3426">
        <v>1619</v>
      </c>
      <c r="H3426" t="s">
        <v>835</v>
      </c>
      <c r="J3426" t="s">
        <v>14</v>
      </c>
      <c r="K3426">
        <v>53</v>
      </c>
      <c r="L3426" t="s">
        <v>15</v>
      </c>
    </row>
    <row r="3427" spans="1:12">
      <c r="A3427" t="e">
        <f ca="1">E00251417952621</f>
        <v>#NAME?</v>
      </c>
      <c r="B3427">
        <v>66</v>
      </c>
      <c r="C3427" t="s">
        <v>134</v>
      </c>
      <c r="D3427" s="1">
        <v>41927</v>
      </c>
      <c r="F3427">
        <v>1</v>
      </c>
      <c r="G3427">
        <v>7804</v>
      </c>
      <c r="H3427" t="s">
        <v>43</v>
      </c>
      <c r="J3427" t="s">
        <v>14</v>
      </c>
      <c r="K3427">
        <v>47</v>
      </c>
      <c r="L3427" t="s">
        <v>22</v>
      </c>
    </row>
    <row r="3428" spans="1:12">
      <c r="A3428" t="e">
        <f ca="1">E00251524987321</f>
        <v>#NAME?</v>
      </c>
      <c r="B3428">
        <v>438</v>
      </c>
      <c r="C3428" t="s">
        <v>474</v>
      </c>
      <c r="D3428" s="1">
        <v>41719</v>
      </c>
      <c r="F3428">
        <v>1</v>
      </c>
      <c r="G3428">
        <v>72885</v>
      </c>
      <c r="H3428" t="s">
        <v>354</v>
      </c>
      <c r="J3428" t="s">
        <v>14</v>
      </c>
      <c r="K3428">
        <v>55</v>
      </c>
      <c r="L3428" t="s">
        <v>15</v>
      </c>
    </row>
    <row r="3429" spans="1:12">
      <c r="A3429" t="e">
        <f ca="1">E00251524987321</f>
        <v>#NAME?</v>
      </c>
      <c r="B3429">
        <v>438</v>
      </c>
      <c r="C3429" t="s">
        <v>474</v>
      </c>
      <c r="D3429" s="1">
        <v>41745</v>
      </c>
      <c r="F3429">
        <v>3</v>
      </c>
      <c r="G3429">
        <v>2729</v>
      </c>
      <c r="H3429" t="s">
        <v>115</v>
      </c>
      <c r="J3429" t="s">
        <v>14</v>
      </c>
      <c r="K3429">
        <v>55</v>
      </c>
      <c r="L3429" t="s">
        <v>15</v>
      </c>
    </row>
    <row r="3430" spans="1:12">
      <c r="A3430" t="e">
        <f ca="1">E00251524987321</f>
        <v>#NAME?</v>
      </c>
      <c r="B3430">
        <v>438</v>
      </c>
      <c r="C3430" t="s">
        <v>474</v>
      </c>
      <c r="D3430" s="1">
        <v>42955</v>
      </c>
      <c r="F3430">
        <v>4</v>
      </c>
      <c r="G3430">
        <v>4019</v>
      </c>
      <c r="H3430" t="s">
        <v>26</v>
      </c>
      <c r="J3430" t="s">
        <v>14</v>
      </c>
      <c r="K3430">
        <v>58</v>
      </c>
      <c r="L3430" t="s">
        <v>15</v>
      </c>
    </row>
    <row r="3431" spans="1:12">
      <c r="A3431" t="e">
        <f ca="1">E00251439831421</f>
        <v>#NAME?</v>
      </c>
      <c r="B3431">
        <v>468</v>
      </c>
      <c r="C3431" t="s">
        <v>721</v>
      </c>
      <c r="D3431" s="1">
        <v>41471</v>
      </c>
      <c r="F3431">
        <v>1</v>
      </c>
      <c r="G3431">
        <v>37205</v>
      </c>
      <c r="H3431" t="s">
        <v>191</v>
      </c>
      <c r="J3431" t="s">
        <v>14</v>
      </c>
      <c r="K3431">
        <v>38</v>
      </c>
      <c r="L3431" t="s">
        <v>15</v>
      </c>
    </row>
    <row r="3432" spans="1:12">
      <c r="A3432" t="e">
        <f ca="1">E00251427220121</f>
        <v>#NAME?</v>
      </c>
      <c r="B3432">
        <v>28</v>
      </c>
      <c r="C3432" t="s">
        <v>153</v>
      </c>
      <c r="D3432" s="1">
        <v>41591</v>
      </c>
      <c r="F3432">
        <v>1</v>
      </c>
      <c r="G3432">
        <v>4019</v>
      </c>
      <c r="H3432" t="s">
        <v>26</v>
      </c>
      <c r="J3432" t="s">
        <v>14</v>
      </c>
      <c r="K3432">
        <v>53</v>
      </c>
      <c r="L3432" t="s">
        <v>15</v>
      </c>
    </row>
    <row r="3433" spans="1:12">
      <c r="A3433" t="e">
        <f ca="1">E00251615167221</f>
        <v>#NAME?</v>
      </c>
      <c r="B3433">
        <v>1929</v>
      </c>
      <c r="C3433" t="s">
        <v>195</v>
      </c>
      <c r="D3433" s="1">
        <v>42249</v>
      </c>
      <c r="F3433">
        <v>1</v>
      </c>
      <c r="G3433">
        <v>7039</v>
      </c>
      <c r="H3433" t="s">
        <v>650</v>
      </c>
      <c r="J3433" t="s">
        <v>14</v>
      </c>
      <c r="K3433">
        <v>51</v>
      </c>
      <c r="L3433" t="s">
        <v>15</v>
      </c>
    </row>
    <row r="3434" spans="1:12">
      <c r="A3434" t="e">
        <f ca="1">E00251417952621</f>
        <v>#NAME?</v>
      </c>
      <c r="B3434">
        <v>66</v>
      </c>
      <c r="C3434" t="s">
        <v>134</v>
      </c>
      <c r="D3434" s="1">
        <v>42356</v>
      </c>
      <c r="F3434">
        <v>2</v>
      </c>
      <c r="G3434">
        <v>4019</v>
      </c>
      <c r="H3434" t="s">
        <v>26</v>
      </c>
      <c r="J3434" t="s">
        <v>14</v>
      </c>
      <c r="K3434">
        <v>48</v>
      </c>
      <c r="L3434" t="s">
        <v>15</v>
      </c>
    </row>
    <row r="3435" spans="1:12">
      <c r="A3435" t="e">
        <f ca="1">E00251615167221</f>
        <v>#NAME?</v>
      </c>
      <c r="B3435">
        <v>1929</v>
      </c>
      <c r="C3435" t="s">
        <v>195</v>
      </c>
      <c r="D3435" s="1">
        <v>41821</v>
      </c>
      <c r="F3435">
        <v>1</v>
      </c>
      <c r="G3435">
        <v>4019</v>
      </c>
      <c r="H3435" t="s">
        <v>26</v>
      </c>
      <c r="J3435" t="s">
        <v>14</v>
      </c>
      <c r="K3435">
        <v>50</v>
      </c>
      <c r="L3435" t="s">
        <v>15</v>
      </c>
    </row>
    <row r="3436" spans="1:12">
      <c r="A3436" t="e">
        <f ca="1">E00251615167221</f>
        <v>#NAME?</v>
      </c>
      <c r="B3436">
        <v>1929</v>
      </c>
      <c r="C3436" t="s">
        <v>195</v>
      </c>
      <c r="D3436" s="1">
        <v>42170</v>
      </c>
      <c r="F3436">
        <v>1</v>
      </c>
      <c r="G3436">
        <v>2724</v>
      </c>
      <c r="H3436" t="s">
        <v>73</v>
      </c>
      <c r="J3436" t="s">
        <v>14</v>
      </c>
      <c r="K3436">
        <v>51</v>
      </c>
      <c r="L3436" t="s">
        <v>15</v>
      </c>
    </row>
    <row r="3437" spans="1:12">
      <c r="A3437" t="e">
        <f ca="1">E00251439831421</f>
        <v>#NAME?</v>
      </c>
      <c r="B3437">
        <v>468</v>
      </c>
      <c r="C3437" t="s">
        <v>721</v>
      </c>
      <c r="D3437" s="1">
        <v>42401</v>
      </c>
      <c r="F3437">
        <v>1</v>
      </c>
      <c r="G3437">
        <v>4659</v>
      </c>
      <c r="H3437" t="s">
        <v>47</v>
      </c>
      <c r="J3437" t="s">
        <v>14</v>
      </c>
      <c r="K3437">
        <v>41</v>
      </c>
      <c r="L3437" t="s">
        <v>15</v>
      </c>
    </row>
    <row r="3438" spans="1:12">
      <c r="A3438" t="e">
        <f ca="1">E00251439831421</f>
        <v>#NAME?</v>
      </c>
      <c r="B3438">
        <v>468</v>
      </c>
      <c r="C3438" t="s">
        <v>721</v>
      </c>
      <c r="D3438" s="1">
        <v>42838</v>
      </c>
      <c r="F3438">
        <v>3</v>
      </c>
      <c r="G3438">
        <v>7028</v>
      </c>
      <c r="H3438" t="s">
        <v>407</v>
      </c>
      <c r="J3438" t="s">
        <v>14</v>
      </c>
      <c r="K3438">
        <v>42</v>
      </c>
      <c r="L3438" t="s">
        <v>15</v>
      </c>
    </row>
    <row r="3439" spans="1:12">
      <c r="A3439" t="e">
        <f ca="1">E00251427220121</f>
        <v>#NAME?</v>
      </c>
      <c r="B3439">
        <v>28</v>
      </c>
      <c r="C3439" t="s">
        <v>153</v>
      </c>
      <c r="D3439" s="1">
        <v>42408</v>
      </c>
      <c r="F3439">
        <v>1</v>
      </c>
      <c r="G3439">
        <v>4871</v>
      </c>
      <c r="H3439" t="s">
        <v>125</v>
      </c>
      <c r="J3439" t="s">
        <v>14</v>
      </c>
      <c r="K3439">
        <v>56</v>
      </c>
      <c r="L3439" t="s">
        <v>15</v>
      </c>
    </row>
    <row r="3440" spans="1:12">
      <c r="A3440" t="e">
        <f ca="1">E00251427220121</f>
        <v>#NAME?</v>
      </c>
      <c r="B3440">
        <v>1028</v>
      </c>
      <c r="C3440" t="s">
        <v>127</v>
      </c>
      <c r="D3440" s="1">
        <v>42006</v>
      </c>
      <c r="F3440">
        <v>1</v>
      </c>
      <c r="G3440">
        <v>7865</v>
      </c>
      <c r="H3440" t="s">
        <v>836</v>
      </c>
      <c r="I3440" t="s">
        <v>127</v>
      </c>
      <c r="J3440" t="s">
        <v>57</v>
      </c>
      <c r="K3440">
        <v>55</v>
      </c>
      <c r="L3440" t="s">
        <v>22</v>
      </c>
    </row>
    <row r="3441" spans="1:12">
      <c r="A3441" t="e">
        <f ca="1">E00251417952621</f>
        <v>#NAME?</v>
      </c>
      <c r="B3441">
        <v>66</v>
      </c>
      <c r="C3441" t="s">
        <v>134</v>
      </c>
      <c r="D3441" s="1">
        <v>42723</v>
      </c>
      <c r="F3441">
        <v>1</v>
      </c>
      <c r="G3441">
        <v>4019</v>
      </c>
      <c r="H3441" t="s">
        <v>26</v>
      </c>
      <c r="J3441" t="s">
        <v>14</v>
      </c>
      <c r="K3441">
        <v>49</v>
      </c>
      <c r="L3441" t="s">
        <v>15</v>
      </c>
    </row>
    <row r="3442" spans="1:12">
      <c r="A3442" t="e">
        <f ca="1">E00251531964221</f>
        <v>#NAME?</v>
      </c>
      <c r="B3442">
        <v>494</v>
      </c>
      <c r="C3442" t="s">
        <v>63</v>
      </c>
      <c r="D3442" s="1">
        <v>41369</v>
      </c>
      <c r="F3442">
        <v>1</v>
      </c>
      <c r="G3442">
        <v>4019</v>
      </c>
      <c r="H3442" t="s">
        <v>26</v>
      </c>
      <c r="J3442" t="s">
        <v>14</v>
      </c>
      <c r="K3442">
        <v>42</v>
      </c>
      <c r="L3442" t="s">
        <v>15</v>
      </c>
    </row>
    <row r="3443" spans="1:12">
      <c r="A3443" t="e">
        <f ca="1">E00251531964221</f>
        <v>#NAME?</v>
      </c>
      <c r="B3443">
        <v>494</v>
      </c>
      <c r="C3443" t="s">
        <v>63</v>
      </c>
      <c r="D3443" s="1">
        <v>41386</v>
      </c>
      <c r="F3443">
        <v>1</v>
      </c>
      <c r="G3443">
        <v>490</v>
      </c>
      <c r="H3443" t="s">
        <v>203</v>
      </c>
      <c r="J3443" t="s">
        <v>14</v>
      </c>
      <c r="K3443">
        <v>42</v>
      </c>
      <c r="L3443" t="s">
        <v>15</v>
      </c>
    </row>
    <row r="3444" spans="1:12">
      <c r="A3444" t="e">
        <f ca="1">E00251615167221</f>
        <v>#NAME?</v>
      </c>
      <c r="B3444">
        <v>1929</v>
      </c>
      <c r="C3444" t="s">
        <v>195</v>
      </c>
      <c r="D3444" s="1">
        <v>42445</v>
      </c>
      <c r="F3444">
        <v>3</v>
      </c>
      <c r="G3444">
        <v>2724</v>
      </c>
      <c r="H3444" t="s">
        <v>73</v>
      </c>
      <c r="J3444" t="s">
        <v>14</v>
      </c>
      <c r="K3444">
        <v>51</v>
      </c>
      <c r="L3444" t="s">
        <v>15</v>
      </c>
    </row>
    <row r="3445" spans="1:12">
      <c r="A3445" t="e">
        <f ca="1">E00251524987321</f>
        <v>#NAME?</v>
      </c>
      <c r="B3445">
        <v>438</v>
      </c>
      <c r="C3445" t="s">
        <v>474</v>
      </c>
      <c r="D3445" s="1">
        <v>41401</v>
      </c>
      <c r="F3445">
        <v>1</v>
      </c>
      <c r="G3445">
        <v>25000</v>
      </c>
      <c r="H3445" t="s">
        <v>178</v>
      </c>
      <c r="J3445" t="s">
        <v>14</v>
      </c>
      <c r="K3445">
        <v>54</v>
      </c>
      <c r="L3445" t="s">
        <v>15</v>
      </c>
    </row>
    <row r="3446" spans="1:12">
      <c r="A3446" t="e">
        <f ca="1">E00251432340321</f>
        <v>#NAME?</v>
      </c>
      <c r="B3446">
        <v>448</v>
      </c>
      <c r="C3446" t="s">
        <v>112</v>
      </c>
      <c r="D3446" s="1">
        <v>41316</v>
      </c>
      <c r="F3446">
        <v>3</v>
      </c>
      <c r="G3446">
        <v>4019</v>
      </c>
      <c r="H3446" t="s">
        <v>26</v>
      </c>
      <c r="J3446" t="s">
        <v>14</v>
      </c>
      <c r="K3446">
        <v>52</v>
      </c>
      <c r="L3446" t="s">
        <v>15</v>
      </c>
    </row>
    <row r="3447" spans="1:12">
      <c r="A3447" t="e">
        <f ca="1">E00251615167221</f>
        <v>#NAME?</v>
      </c>
      <c r="B3447">
        <v>1929</v>
      </c>
      <c r="C3447" t="s">
        <v>195</v>
      </c>
      <c r="D3447" s="1">
        <v>41298</v>
      </c>
      <c r="F3447">
        <v>3</v>
      </c>
      <c r="G3447">
        <v>4019</v>
      </c>
      <c r="H3447" t="s">
        <v>26</v>
      </c>
      <c r="J3447" t="s">
        <v>14</v>
      </c>
      <c r="K3447">
        <v>48</v>
      </c>
      <c r="L3447" t="s">
        <v>15</v>
      </c>
    </row>
    <row r="3448" spans="1:12">
      <c r="A3448" t="e">
        <f ca="1">E00251528052721</f>
        <v>#NAME?</v>
      </c>
      <c r="B3448">
        <v>1097</v>
      </c>
      <c r="C3448" t="s">
        <v>722</v>
      </c>
      <c r="D3448" s="1">
        <v>41788</v>
      </c>
      <c r="F3448">
        <v>3</v>
      </c>
      <c r="G3448">
        <v>70401</v>
      </c>
      <c r="H3448" t="s">
        <v>485</v>
      </c>
      <c r="J3448" t="s">
        <v>14</v>
      </c>
      <c r="K3448">
        <v>38</v>
      </c>
      <c r="L3448" t="s">
        <v>15</v>
      </c>
    </row>
    <row r="3449" spans="1:12">
      <c r="A3449" t="e">
        <f ca="1">E00251439746321</f>
        <v>#NAME?</v>
      </c>
      <c r="B3449">
        <v>297</v>
      </c>
      <c r="C3449" t="s">
        <v>411</v>
      </c>
      <c r="D3449" s="1">
        <v>42017</v>
      </c>
      <c r="F3449">
        <v>3</v>
      </c>
      <c r="G3449">
        <v>3679</v>
      </c>
      <c r="H3449" t="s">
        <v>260</v>
      </c>
      <c r="J3449" t="s">
        <v>14</v>
      </c>
      <c r="K3449">
        <v>62</v>
      </c>
      <c r="L3449" t="s">
        <v>15</v>
      </c>
    </row>
    <row r="3450" spans="1:12">
      <c r="A3450" t="e">
        <f ca="1">E00251439746321</f>
        <v>#NAME?</v>
      </c>
      <c r="B3450">
        <v>297</v>
      </c>
      <c r="C3450" t="s">
        <v>411</v>
      </c>
      <c r="D3450" s="1">
        <v>42319</v>
      </c>
      <c r="F3450">
        <v>1</v>
      </c>
      <c r="G3450">
        <v>49390</v>
      </c>
      <c r="H3450" t="s">
        <v>59</v>
      </c>
      <c r="J3450" t="s">
        <v>14</v>
      </c>
      <c r="K3450">
        <v>63</v>
      </c>
      <c r="L3450" t="s">
        <v>15</v>
      </c>
    </row>
    <row r="3451" spans="1:12">
      <c r="A3451" t="e">
        <f ca="1">E00251439831421</f>
        <v>#NAME?</v>
      </c>
      <c r="B3451">
        <v>468</v>
      </c>
      <c r="C3451" t="s">
        <v>721</v>
      </c>
      <c r="D3451" s="1">
        <v>42583</v>
      </c>
      <c r="F3451">
        <v>5</v>
      </c>
      <c r="G3451">
        <v>3051</v>
      </c>
      <c r="H3451" t="s">
        <v>13</v>
      </c>
      <c r="J3451" t="s">
        <v>14</v>
      </c>
      <c r="K3451">
        <v>41</v>
      </c>
      <c r="L3451" t="s">
        <v>15</v>
      </c>
    </row>
    <row r="3452" spans="1:12">
      <c r="A3452" t="e">
        <f ca="1">E00251439831421</f>
        <v>#NAME?</v>
      </c>
      <c r="B3452">
        <v>468</v>
      </c>
      <c r="C3452" t="s">
        <v>721</v>
      </c>
      <c r="D3452" s="1">
        <v>42887</v>
      </c>
      <c r="F3452">
        <v>4</v>
      </c>
      <c r="G3452">
        <v>7028</v>
      </c>
      <c r="H3452" t="s">
        <v>407</v>
      </c>
      <c r="J3452" t="s">
        <v>14</v>
      </c>
      <c r="K3452">
        <v>42</v>
      </c>
      <c r="L3452" t="s">
        <v>15</v>
      </c>
    </row>
    <row r="3453" spans="1:12">
      <c r="A3453" t="e">
        <f ca="1">E00251528725821</f>
        <v>#NAME?</v>
      </c>
      <c r="B3453">
        <v>294</v>
      </c>
      <c r="C3453" t="s">
        <v>61</v>
      </c>
      <c r="D3453" s="1">
        <v>41723</v>
      </c>
      <c r="F3453">
        <v>6</v>
      </c>
      <c r="G3453">
        <v>2724</v>
      </c>
      <c r="H3453" t="s">
        <v>73</v>
      </c>
      <c r="J3453" t="s">
        <v>14</v>
      </c>
      <c r="K3453">
        <v>56</v>
      </c>
      <c r="L3453" t="s">
        <v>15</v>
      </c>
    </row>
    <row r="3454" spans="1:12">
      <c r="A3454" t="e">
        <f ca="1">E00251615167221</f>
        <v>#NAME?</v>
      </c>
      <c r="B3454">
        <v>1929</v>
      </c>
      <c r="C3454" t="s">
        <v>195</v>
      </c>
      <c r="D3454" s="1">
        <v>41725</v>
      </c>
      <c r="F3454">
        <v>1</v>
      </c>
      <c r="G3454">
        <v>4019</v>
      </c>
      <c r="H3454" t="s">
        <v>26</v>
      </c>
      <c r="J3454" t="s">
        <v>14</v>
      </c>
      <c r="K3454">
        <v>49</v>
      </c>
      <c r="L3454" t="s">
        <v>15</v>
      </c>
    </row>
    <row r="3455" spans="1:12">
      <c r="A3455" t="e">
        <f ca="1">E00251615167221</f>
        <v>#NAME?</v>
      </c>
      <c r="B3455">
        <v>1929</v>
      </c>
      <c r="C3455" t="s">
        <v>195</v>
      </c>
      <c r="D3455" s="1">
        <v>42319</v>
      </c>
      <c r="F3455">
        <v>2</v>
      </c>
      <c r="G3455">
        <v>4019</v>
      </c>
      <c r="H3455" t="s">
        <v>26</v>
      </c>
      <c r="J3455" t="s">
        <v>14</v>
      </c>
      <c r="K3455">
        <v>51</v>
      </c>
      <c r="L3455" t="s">
        <v>15</v>
      </c>
    </row>
    <row r="3456" spans="1:12">
      <c r="A3456" t="e">
        <f ca="1">E00251615167221</f>
        <v>#NAME?</v>
      </c>
      <c r="B3456">
        <v>1929</v>
      </c>
      <c r="C3456" t="s">
        <v>195</v>
      </c>
      <c r="D3456" s="1">
        <v>42788</v>
      </c>
      <c r="F3456">
        <v>1</v>
      </c>
      <c r="G3456">
        <v>1119</v>
      </c>
      <c r="H3456" t="s">
        <v>638</v>
      </c>
      <c r="J3456" t="s">
        <v>14</v>
      </c>
      <c r="K3456">
        <v>52</v>
      </c>
      <c r="L3456" t="s">
        <v>15</v>
      </c>
    </row>
    <row r="3457" spans="1:12">
      <c r="A3457" t="e">
        <f ca="1">E00251524987321</f>
        <v>#NAME?</v>
      </c>
      <c r="B3457">
        <v>438</v>
      </c>
      <c r="C3457" t="s">
        <v>474</v>
      </c>
      <c r="D3457" s="1">
        <v>42016</v>
      </c>
      <c r="F3457">
        <v>1</v>
      </c>
      <c r="G3457">
        <v>3540</v>
      </c>
      <c r="H3457" t="s">
        <v>436</v>
      </c>
      <c r="J3457" t="s">
        <v>14</v>
      </c>
      <c r="K3457">
        <v>55</v>
      </c>
      <c r="L3457" t="s">
        <v>15</v>
      </c>
    </row>
    <row r="3458" spans="1:12">
      <c r="A3458" t="e">
        <f ca="1">E00251524987321</f>
        <v>#NAME?</v>
      </c>
      <c r="B3458">
        <v>7208</v>
      </c>
      <c r="C3458" t="s">
        <v>625</v>
      </c>
      <c r="D3458" s="1">
        <v>43048</v>
      </c>
      <c r="F3458">
        <v>1</v>
      </c>
      <c r="G3458">
        <v>539</v>
      </c>
      <c r="H3458" t="s">
        <v>379</v>
      </c>
      <c r="I3458" t="s">
        <v>148</v>
      </c>
      <c r="J3458" t="s">
        <v>57</v>
      </c>
      <c r="K3458">
        <v>58</v>
      </c>
      <c r="L3458" t="s">
        <v>15</v>
      </c>
    </row>
    <row r="3459" spans="1:12">
      <c r="A3459" t="e">
        <f ca="1">E00251417952621</f>
        <v>#NAME?</v>
      </c>
      <c r="B3459">
        <v>66</v>
      </c>
      <c r="C3459" t="s">
        <v>134</v>
      </c>
      <c r="D3459" s="1">
        <v>41676</v>
      </c>
      <c r="F3459">
        <v>1</v>
      </c>
      <c r="G3459">
        <v>4019</v>
      </c>
      <c r="H3459" t="s">
        <v>26</v>
      </c>
      <c r="J3459" t="s">
        <v>14</v>
      </c>
      <c r="K3459">
        <v>47</v>
      </c>
      <c r="L3459" t="s">
        <v>15</v>
      </c>
    </row>
    <row r="3460" spans="1:12">
      <c r="A3460" t="e">
        <f ca="1">E00251524987321</f>
        <v>#NAME?</v>
      </c>
      <c r="B3460">
        <v>438</v>
      </c>
      <c r="C3460" t="s">
        <v>474</v>
      </c>
      <c r="D3460" s="1">
        <v>42955</v>
      </c>
      <c r="F3460">
        <v>2</v>
      </c>
      <c r="G3460">
        <v>42731</v>
      </c>
      <c r="H3460" t="s">
        <v>608</v>
      </c>
      <c r="J3460" t="s">
        <v>14</v>
      </c>
      <c r="K3460">
        <v>58</v>
      </c>
      <c r="L3460" t="s">
        <v>15</v>
      </c>
    </row>
    <row r="3461" spans="1:12">
      <c r="A3461" t="e">
        <f ca="1">E00251524987321</f>
        <v>#NAME?</v>
      </c>
      <c r="B3461">
        <v>438</v>
      </c>
      <c r="C3461" t="s">
        <v>474</v>
      </c>
      <c r="D3461" s="1">
        <v>42955</v>
      </c>
      <c r="F3461">
        <v>3</v>
      </c>
      <c r="G3461">
        <v>25000</v>
      </c>
      <c r="H3461" t="s">
        <v>178</v>
      </c>
      <c r="J3461" t="s">
        <v>14</v>
      </c>
      <c r="K3461">
        <v>58</v>
      </c>
      <c r="L3461" t="s">
        <v>15</v>
      </c>
    </row>
    <row r="3462" spans="1:12">
      <c r="A3462" t="e">
        <f ca="1">E00251528052721</f>
        <v>#NAME?</v>
      </c>
      <c r="B3462">
        <v>66</v>
      </c>
      <c r="C3462" t="s">
        <v>134</v>
      </c>
      <c r="D3462" s="1">
        <v>42885</v>
      </c>
      <c r="F3462">
        <v>1</v>
      </c>
      <c r="G3462">
        <v>486</v>
      </c>
      <c r="H3462" t="s">
        <v>39</v>
      </c>
      <c r="J3462" t="s">
        <v>14</v>
      </c>
      <c r="K3462">
        <v>41</v>
      </c>
      <c r="L3462" t="s">
        <v>15</v>
      </c>
    </row>
    <row r="3463" spans="1:12">
      <c r="A3463" t="e">
        <f ca="1">E00251537880321</f>
        <v>#NAME?</v>
      </c>
      <c r="B3463">
        <v>282</v>
      </c>
      <c r="C3463" t="s">
        <v>724</v>
      </c>
      <c r="D3463" s="1">
        <v>41222</v>
      </c>
      <c r="F3463">
        <v>1</v>
      </c>
      <c r="G3463">
        <v>53550</v>
      </c>
      <c r="H3463" t="s">
        <v>345</v>
      </c>
      <c r="J3463" t="s">
        <v>14</v>
      </c>
      <c r="K3463">
        <v>39</v>
      </c>
      <c r="L3463" t="s">
        <v>15</v>
      </c>
    </row>
    <row r="3464" spans="1:12">
      <c r="A3464" t="e">
        <f ca="1">E00251430251921</f>
        <v>#NAME?</v>
      </c>
      <c r="B3464">
        <v>7504</v>
      </c>
      <c r="C3464" t="s">
        <v>162</v>
      </c>
      <c r="D3464" s="1">
        <v>42002</v>
      </c>
      <c r="F3464">
        <v>1</v>
      </c>
      <c r="G3464">
        <v>29690</v>
      </c>
      <c r="H3464" t="s">
        <v>52</v>
      </c>
      <c r="J3464" t="s">
        <v>14</v>
      </c>
      <c r="K3464">
        <v>53</v>
      </c>
      <c r="L3464" t="s">
        <v>15</v>
      </c>
    </row>
    <row r="3465" spans="1:12">
      <c r="A3465" t="e">
        <f ca="1">E00251715544321</f>
        <v>#NAME?</v>
      </c>
      <c r="B3465">
        <v>1328</v>
      </c>
      <c r="C3465" t="s">
        <v>697</v>
      </c>
      <c r="D3465" s="1">
        <v>42870</v>
      </c>
      <c r="F3465">
        <v>1</v>
      </c>
      <c r="G3465">
        <v>2859</v>
      </c>
      <c r="H3465" t="s">
        <v>362</v>
      </c>
      <c r="J3465" t="s">
        <v>14</v>
      </c>
      <c r="K3465">
        <v>45</v>
      </c>
      <c r="L3465" t="s">
        <v>15</v>
      </c>
    </row>
    <row r="3466" spans="1:12">
      <c r="A3466" t="e">
        <f ca="1">E00251715544321</f>
        <v>#NAME?</v>
      </c>
      <c r="B3466">
        <v>1328</v>
      </c>
      <c r="C3466" t="s">
        <v>697</v>
      </c>
      <c r="D3466" s="1">
        <v>42991</v>
      </c>
      <c r="F3466">
        <v>1</v>
      </c>
      <c r="G3466">
        <v>4779</v>
      </c>
      <c r="H3466" t="s">
        <v>231</v>
      </c>
      <c r="J3466" t="s">
        <v>14</v>
      </c>
      <c r="K3466">
        <v>46</v>
      </c>
      <c r="L3466" t="s">
        <v>15</v>
      </c>
    </row>
    <row r="3467" spans="1:12">
      <c r="A3467" t="e">
        <f ca="1">E00251715544321</f>
        <v>#NAME?</v>
      </c>
      <c r="B3467">
        <v>1328</v>
      </c>
      <c r="C3467" t="s">
        <v>697</v>
      </c>
      <c r="D3467" s="1">
        <v>42991</v>
      </c>
      <c r="F3467">
        <v>2</v>
      </c>
      <c r="G3467">
        <v>64200</v>
      </c>
      <c r="H3467" t="s">
        <v>837</v>
      </c>
      <c r="J3467" t="s">
        <v>14</v>
      </c>
      <c r="K3467">
        <v>46</v>
      </c>
      <c r="L3467" t="s">
        <v>15</v>
      </c>
    </row>
    <row r="3468" spans="1:12">
      <c r="A3468" t="e">
        <f ca="1">E00251537880321</f>
        <v>#NAME?</v>
      </c>
      <c r="B3468">
        <v>4921</v>
      </c>
      <c r="C3468" t="s">
        <v>832</v>
      </c>
      <c r="D3468" s="1">
        <v>41490</v>
      </c>
      <c r="F3468">
        <v>1</v>
      </c>
      <c r="G3468">
        <v>47819</v>
      </c>
      <c r="H3468" t="s">
        <v>646</v>
      </c>
      <c r="J3468" t="s">
        <v>14</v>
      </c>
      <c r="K3468">
        <v>40</v>
      </c>
      <c r="L3468" t="s">
        <v>15</v>
      </c>
    </row>
    <row r="3469" spans="1:12">
      <c r="A3469" t="e">
        <f ca="1">E00251430251921</f>
        <v>#NAME?</v>
      </c>
      <c r="B3469">
        <v>498</v>
      </c>
      <c r="C3469" t="s">
        <v>591</v>
      </c>
      <c r="D3469" s="1">
        <v>42486</v>
      </c>
      <c r="F3469">
        <v>1</v>
      </c>
      <c r="G3469">
        <v>78650</v>
      </c>
      <c r="H3469" t="s">
        <v>414</v>
      </c>
      <c r="J3469" t="s">
        <v>14</v>
      </c>
      <c r="K3469">
        <v>55</v>
      </c>
      <c r="L3469" t="s">
        <v>22</v>
      </c>
    </row>
    <row r="3470" spans="1:12">
      <c r="A3470" t="e">
        <f ca="1">E00251427220121</f>
        <v>#NAME?</v>
      </c>
      <c r="B3470">
        <v>28</v>
      </c>
      <c r="C3470" t="s">
        <v>153</v>
      </c>
      <c r="D3470" s="1">
        <v>41187</v>
      </c>
      <c r="F3470">
        <v>2</v>
      </c>
      <c r="G3470">
        <v>2729</v>
      </c>
      <c r="H3470" t="s">
        <v>115</v>
      </c>
      <c r="J3470" t="s">
        <v>14</v>
      </c>
      <c r="K3470">
        <v>52</v>
      </c>
      <c r="L3470" t="s">
        <v>15</v>
      </c>
    </row>
    <row r="3471" spans="1:12">
      <c r="A3471" t="e">
        <f ca="1">E00251439746321</f>
        <v>#NAME?</v>
      </c>
      <c r="B3471">
        <v>297</v>
      </c>
      <c r="C3471" t="s">
        <v>411</v>
      </c>
      <c r="D3471" s="1">
        <v>41207</v>
      </c>
      <c r="F3471">
        <v>4</v>
      </c>
      <c r="G3471">
        <v>3679</v>
      </c>
      <c r="H3471" t="s">
        <v>260</v>
      </c>
      <c r="J3471" t="s">
        <v>14</v>
      </c>
      <c r="K3471">
        <v>60</v>
      </c>
      <c r="L3471" t="s">
        <v>15</v>
      </c>
    </row>
    <row r="3472" spans="1:12">
      <c r="A3472" t="e">
        <f ca="1">E00251439746321</f>
        <v>#NAME?</v>
      </c>
      <c r="B3472">
        <v>297</v>
      </c>
      <c r="C3472" t="s">
        <v>411</v>
      </c>
      <c r="D3472" s="1">
        <v>41207</v>
      </c>
      <c r="F3472">
        <v>6</v>
      </c>
      <c r="G3472">
        <v>78050</v>
      </c>
      <c r="H3472" t="s">
        <v>197</v>
      </c>
      <c r="J3472" t="s">
        <v>14</v>
      </c>
      <c r="K3472">
        <v>60</v>
      </c>
      <c r="L3472" t="s">
        <v>22</v>
      </c>
    </row>
    <row r="3473" spans="1:12">
      <c r="A3473" t="e">
        <f ca="1">E00251427220121</f>
        <v>#NAME?</v>
      </c>
      <c r="B3473">
        <v>4991</v>
      </c>
      <c r="C3473" t="s">
        <v>838</v>
      </c>
      <c r="D3473" s="1">
        <v>42006</v>
      </c>
      <c r="F3473">
        <v>1</v>
      </c>
      <c r="G3473">
        <v>7291</v>
      </c>
      <c r="H3473" t="s">
        <v>163</v>
      </c>
      <c r="I3473" t="s">
        <v>148</v>
      </c>
      <c r="J3473" t="s">
        <v>57</v>
      </c>
      <c r="K3473">
        <v>55</v>
      </c>
      <c r="L3473" t="s">
        <v>15</v>
      </c>
    </row>
    <row r="3474" spans="1:12">
      <c r="A3474" t="e">
        <f ca="1">E00251537880321</f>
        <v>#NAME?</v>
      </c>
      <c r="B3474">
        <v>282</v>
      </c>
      <c r="C3474" t="s">
        <v>724</v>
      </c>
      <c r="D3474" s="1">
        <v>42453</v>
      </c>
      <c r="F3474">
        <v>1</v>
      </c>
      <c r="G3474">
        <v>4871</v>
      </c>
      <c r="H3474" t="s">
        <v>125</v>
      </c>
      <c r="J3474" t="s">
        <v>14</v>
      </c>
      <c r="K3474">
        <v>43</v>
      </c>
      <c r="L3474" t="s">
        <v>15</v>
      </c>
    </row>
    <row r="3475" spans="1:12">
      <c r="A3475" t="e">
        <f ca="1">E00251713652521</f>
        <v>#NAME?</v>
      </c>
      <c r="B3475">
        <v>187</v>
      </c>
      <c r="C3475" t="s">
        <v>420</v>
      </c>
      <c r="D3475" s="1">
        <v>42723</v>
      </c>
      <c r="F3475">
        <v>2</v>
      </c>
      <c r="G3475">
        <v>6029</v>
      </c>
      <c r="H3475" t="s">
        <v>728</v>
      </c>
      <c r="J3475" t="s">
        <v>14</v>
      </c>
      <c r="K3475">
        <v>44</v>
      </c>
      <c r="L3475" t="s">
        <v>15</v>
      </c>
    </row>
    <row r="3476" spans="1:12">
      <c r="A3476" t="e">
        <f ca="1">E00251512648621</f>
        <v>#NAME?</v>
      </c>
      <c r="B3476">
        <v>62</v>
      </c>
      <c r="C3476" t="s">
        <v>20</v>
      </c>
      <c r="D3476" s="1">
        <v>41564</v>
      </c>
      <c r="F3476">
        <v>1</v>
      </c>
      <c r="G3476">
        <v>7906</v>
      </c>
      <c r="H3476" t="s">
        <v>173</v>
      </c>
      <c r="J3476" t="s">
        <v>14</v>
      </c>
      <c r="K3476">
        <v>46</v>
      </c>
      <c r="L3476" t="s">
        <v>22</v>
      </c>
    </row>
    <row r="3477" spans="1:12">
      <c r="A3477" t="e">
        <f ca="1">E00251439746321</f>
        <v>#NAME?</v>
      </c>
      <c r="B3477">
        <v>290</v>
      </c>
      <c r="C3477" t="s">
        <v>449</v>
      </c>
      <c r="D3477" s="1">
        <v>41438</v>
      </c>
      <c r="F3477">
        <v>1</v>
      </c>
      <c r="G3477">
        <v>71985</v>
      </c>
      <c r="H3477" t="s">
        <v>738</v>
      </c>
      <c r="J3477" t="s">
        <v>14</v>
      </c>
      <c r="K3477">
        <v>60</v>
      </c>
      <c r="L3477" t="s">
        <v>15</v>
      </c>
    </row>
    <row r="3478" spans="1:12">
      <c r="A3478" t="e">
        <f ca="1">E00251439746321</f>
        <v>#NAME?</v>
      </c>
      <c r="B3478">
        <v>297</v>
      </c>
      <c r="C3478" t="s">
        <v>411</v>
      </c>
      <c r="D3478" s="1">
        <v>41519</v>
      </c>
      <c r="F3478">
        <v>4</v>
      </c>
      <c r="G3478">
        <v>3679</v>
      </c>
      <c r="H3478" t="s">
        <v>260</v>
      </c>
      <c r="J3478" t="s">
        <v>14</v>
      </c>
      <c r="K3478">
        <v>61</v>
      </c>
      <c r="L3478" t="s">
        <v>15</v>
      </c>
    </row>
    <row r="3479" spans="1:12">
      <c r="A3479" t="e">
        <f ca="1">E00251615167221</f>
        <v>#NAME?</v>
      </c>
      <c r="B3479">
        <v>1929</v>
      </c>
      <c r="C3479" t="s">
        <v>195</v>
      </c>
      <c r="D3479" s="1">
        <v>41102</v>
      </c>
      <c r="F3479">
        <v>2</v>
      </c>
      <c r="G3479">
        <v>4549</v>
      </c>
      <c r="H3479" t="s">
        <v>69</v>
      </c>
      <c r="J3479" t="s">
        <v>14</v>
      </c>
      <c r="K3479">
        <v>48</v>
      </c>
      <c r="L3479" t="s">
        <v>15</v>
      </c>
    </row>
    <row r="3480" spans="1:12">
      <c r="A3480" t="e">
        <f ca="1">E00251615167221</f>
        <v>#NAME?</v>
      </c>
      <c r="B3480">
        <v>1929</v>
      </c>
      <c r="C3480" t="s">
        <v>195</v>
      </c>
      <c r="D3480" s="1">
        <v>41806</v>
      </c>
      <c r="F3480">
        <v>1</v>
      </c>
      <c r="G3480">
        <v>4019</v>
      </c>
      <c r="H3480" t="s">
        <v>26</v>
      </c>
      <c r="J3480" t="s">
        <v>14</v>
      </c>
      <c r="K3480">
        <v>50</v>
      </c>
      <c r="L3480" t="s">
        <v>15</v>
      </c>
    </row>
    <row r="3481" spans="1:12">
      <c r="A3481" t="e">
        <f ca="1">E00251524987321</f>
        <v>#NAME?</v>
      </c>
      <c r="B3481">
        <v>438</v>
      </c>
      <c r="C3481" t="s">
        <v>474</v>
      </c>
      <c r="D3481" s="1">
        <v>41421</v>
      </c>
      <c r="F3481">
        <v>2</v>
      </c>
      <c r="G3481">
        <v>4019</v>
      </c>
      <c r="H3481" t="s">
        <v>26</v>
      </c>
      <c r="J3481" t="s">
        <v>14</v>
      </c>
      <c r="K3481">
        <v>54</v>
      </c>
      <c r="L3481" t="s">
        <v>15</v>
      </c>
    </row>
    <row r="3482" spans="1:12">
      <c r="A3482" t="e">
        <f ca="1">E00251524987321</f>
        <v>#NAME?</v>
      </c>
      <c r="B3482">
        <v>438</v>
      </c>
      <c r="C3482" t="s">
        <v>474</v>
      </c>
      <c r="D3482" s="1">
        <v>41691</v>
      </c>
      <c r="F3482">
        <v>3</v>
      </c>
      <c r="G3482">
        <v>4019</v>
      </c>
      <c r="H3482" t="s">
        <v>26</v>
      </c>
      <c r="J3482" t="s">
        <v>14</v>
      </c>
      <c r="K3482">
        <v>54</v>
      </c>
      <c r="L3482" t="s">
        <v>15</v>
      </c>
    </row>
    <row r="3483" spans="1:12">
      <c r="A3483" t="e">
        <f ca="1">E00251439746321</f>
        <v>#NAME?</v>
      </c>
      <c r="B3483">
        <v>297</v>
      </c>
      <c r="C3483" t="s">
        <v>411</v>
      </c>
      <c r="D3483" s="1">
        <v>41878</v>
      </c>
      <c r="F3483">
        <v>1</v>
      </c>
      <c r="G3483">
        <v>5369</v>
      </c>
      <c r="H3483" t="s">
        <v>253</v>
      </c>
      <c r="J3483" t="s">
        <v>14</v>
      </c>
      <c r="K3483">
        <v>62</v>
      </c>
      <c r="L3483" t="s">
        <v>15</v>
      </c>
    </row>
    <row r="3484" spans="1:12">
      <c r="A3484" t="e">
        <f ca="1">E00251439746321</f>
        <v>#NAME?</v>
      </c>
      <c r="B3484">
        <v>297</v>
      </c>
      <c r="C3484" t="s">
        <v>411</v>
      </c>
      <c r="D3484" s="1">
        <v>41878</v>
      </c>
      <c r="F3484">
        <v>3</v>
      </c>
      <c r="G3484">
        <v>3679</v>
      </c>
      <c r="H3484" t="s">
        <v>260</v>
      </c>
      <c r="J3484" t="s">
        <v>14</v>
      </c>
      <c r="K3484">
        <v>62</v>
      </c>
      <c r="L3484" t="s">
        <v>15</v>
      </c>
    </row>
    <row r="3485" spans="1:12">
      <c r="A3485" t="e">
        <f ca="1">E00251429162721</f>
        <v>#NAME?</v>
      </c>
      <c r="B3485">
        <v>285</v>
      </c>
      <c r="C3485" t="s">
        <v>117</v>
      </c>
      <c r="D3485" s="1">
        <v>42283</v>
      </c>
      <c r="F3485">
        <v>1</v>
      </c>
      <c r="G3485">
        <v>4940</v>
      </c>
      <c r="H3485" t="s">
        <v>708</v>
      </c>
      <c r="J3485" t="s">
        <v>14</v>
      </c>
      <c r="K3485">
        <v>59</v>
      </c>
      <c r="L3485" t="s">
        <v>15</v>
      </c>
    </row>
    <row r="3486" spans="1:12">
      <c r="A3486" t="e">
        <f ca="1">E00251429162721</f>
        <v>#NAME?</v>
      </c>
      <c r="B3486">
        <v>285</v>
      </c>
      <c r="C3486" t="s">
        <v>117</v>
      </c>
      <c r="D3486" s="1">
        <v>41578</v>
      </c>
      <c r="F3486">
        <v>1</v>
      </c>
      <c r="G3486">
        <v>7962</v>
      </c>
      <c r="H3486" t="s">
        <v>111</v>
      </c>
      <c r="J3486" t="s">
        <v>14</v>
      </c>
      <c r="K3486">
        <v>57</v>
      </c>
      <c r="L3486" t="s">
        <v>22</v>
      </c>
    </row>
    <row r="3487" spans="1:12">
      <c r="A3487" t="e">
        <f ca="1">E00251431566321</f>
        <v>#NAME?</v>
      </c>
      <c r="B3487">
        <v>701</v>
      </c>
      <c r="C3487" t="s">
        <v>72</v>
      </c>
      <c r="D3487" s="1">
        <v>41892</v>
      </c>
      <c r="F3487">
        <v>1</v>
      </c>
      <c r="G3487">
        <v>5258</v>
      </c>
      <c r="H3487" t="s">
        <v>236</v>
      </c>
      <c r="J3487" t="s">
        <v>14</v>
      </c>
      <c r="K3487">
        <v>62</v>
      </c>
      <c r="L3487" t="s">
        <v>15</v>
      </c>
    </row>
    <row r="3488" spans="1:12">
      <c r="A3488" t="e">
        <f ca="1">E00251512504921</f>
        <v>#NAME?</v>
      </c>
      <c r="B3488">
        <v>47</v>
      </c>
      <c r="C3488" t="s">
        <v>494</v>
      </c>
      <c r="D3488" s="1">
        <v>42619</v>
      </c>
      <c r="F3488">
        <v>1</v>
      </c>
      <c r="G3488">
        <v>7810</v>
      </c>
      <c r="H3488" t="s">
        <v>143</v>
      </c>
      <c r="J3488" t="s">
        <v>14</v>
      </c>
      <c r="K3488">
        <v>53</v>
      </c>
      <c r="L3488" t="s">
        <v>15</v>
      </c>
    </row>
    <row r="3489" spans="1:12">
      <c r="A3489" t="e">
        <f ca="1">E00251512504921</f>
        <v>#NAME?</v>
      </c>
      <c r="B3489">
        <v>47</v>
      </c>
      <c r="C3489" t="s">
        <v>494</v>
      </c>
      <c r="D3489" s="1">
        <v>43047</v>
      </c>
      <c r="F3489">
        <v>3</v>
      </c>
      <c r="G3489">
        <v>27800</v>
      </c>
      <c r="H3489" t="s">
        <v>145</v>
      </c>
      <c r="J3489" t="s">
        <v>14</v>
      </c>
      <c r="K3489">
        <v>55</v>
      </c>
      <c r="L3489" t="s">
        <v>15</v>
      </c>
    </row>
    <row r="3490" spans="1:12">
      <c r="A3490" t="e">
        <f ca="1">E00251512504921</f>
        <v>#NAME?</v>
      </c>
      <c r="B3490">
        <v>71</v>
      </c>
      <c r="C3490" t="s">
        <v>258</v>
      </c>
      <c r="D3490" s="1">
        <v>42686</v>
      </c>
      <c r="F3490">
        <v>1</v>
      </c>
      <c r="G3490">
        <v>84500</v>
      </c>
      <c r="H3490" t="s">
        <v>511</v>
      </c>
      <c r="I3490" t="s">
        <v>148</v>
      </c>
      <c r="J3490" t="s">
        <v>57</v>
      </c>
      <c r="K3490">
        <v>54</v>
      </c>
      <c r="L3490" t="s">
        <v>15</v>
      </c>
    </row>
    <row r="3491" spans="1:12">
      <c r="A3491" t="e">
        <f ca="1">E00251431566321</f>
        <v>#NAME?</v>
      </c>
      <c r="B3491">
        <v>701</v>
      </c>
      <c r="C3491" t="s">
        <v>72</v>
      </c>
      <c r="D3491" s="1">
        <v>41953</v>
      </c>
      <c r="F3491">
        <v>6</v>
      </c>
      <c r="G3491">
        <v>60784</v>
      </c>
      <c r="H3491" t="s">
        <v>839</v>
      </c>
      <c r="J3491" t="s">
        <v>14</v>
      </c>
      <c r="K3491">
        <v>62</v>
      </c>
      <c r="L3491" t="s">
        <v>15</v>
      </c>
    </row>
    <row r="3492" spans="1:12">
      <c r="A3492" t="e">
        <f ca="1">E00251431566321</f>
        <v>#NAME?</v>
      </c>
      <c r="B3492">
        <v>701</v>
      </c>
      <c r="C3492" t="s">
        <v>72</v>
      </c>
      <c r="D3492" s="1">
        <v>42088</v>
      </c>
      <c r="F3492">
        <v>3</v>
      </c>
      <c r="G3492">
        <v>2724</v>
      </c>
      <c r="H3492" t="s">
        <v>73</v>
      </c>
      <c r="J3492" t="s">
        <v>14</v>
      </c>
      <c r="K3492">
        <v>62</v>
      </c>
      <c r="L3492" t="s">
        <v>15</v>
      </c>
    </row>
    <row r="3493" spans="1:12">
      <c r="A3493" t="e">
        <f ca="1">E00251518890621</f>
        <v>#NAME?</v>
      </c>
      <c r="B3493">
        <v>290</v>
      </c>
      <c r="C3493" t="s">
        <v>449</v>
      </c>
      <c r="D3493" s="1">
        <v>41235</v>
      </c>
      <c r="F3493">
        <v>1</v>
      </c>
      <c r="G3493">
        <v>46619</v>
      </c>
      <c r="H3493" t="s">
        <v>182</v>
      </c>
      <c r="J3493" t="s">
        <v>14</v>
      </c>
      <c r="K3493">
        <v>57</v>
      </c>
      <c r="L3493" t="s">
        <v>15</v>
      </c>
    </row>
    <row r="3494" spans="1:12">
      <c r="A3494" t="e">
        <f ca="1">E00251518890621</f>
        <v>#NAME?</v>
      </c>
      <c r="B3494">
        <v>290</v>
      </c>
      <c r="C3494" t="s">
        <v>449</v>
      </c>
      <c r="D3494" s="1">
        <v>42038</v>
      </c>
      <c r="F3494">
        <v>1</v>
      </c>
      <c r="G3494">
        <v>4871</v>
      </c>
      <c r="H3494" t="s">
        <v>125</v>
      </c>
      <c r="J3494" t="s">
        <v>14</v>
      </c>
      <c r="K3494">
        <v>59</v>
      </c>
      <c r="L3494" t="s">
        <v>15</v>
      </c>
    </row>
    <row r="3495" spans="1:12">
      <c r="A3495" t="e">
        <f ca="1">E00251518890621</f>
        <v>#NAME?</v>
      </c>
      <c r="B3495">
        <v>290</v>
      </c>
      <c r="C3495" t="s">
        <v>449</v>
      </c>
      <c r="D3495" s="1">
        <v>42038</v>
      </c>
      <c r="F3495">
        <v>2</v>
      </c>
      <c r="G3495">
        <v>6069</v>
      </c>
      <c r="H3495" t="s">
        <v>840</v>
      </c>
      <c r="J3495" t="s">
        <v>14</v>
      </c>
      <c r="K3495">
        <v>59</v>
      </c>
      <c r="L3495" t="s">
        <v>15</v>
      </c>
    </row>
    <row r="3496" spans="1:12">
      <c r="A3496" t="e">
        <f ca="1">E00251532309221</f>
        <v>#NAME?</v>
      </c>
      <c r="B3496">
        <v>451</v>
      </c>
      <c r="C3496" t="s">
        <v>102</v>
      </c>
      <c r="D3496" s="1">
        <v>42767</v>
      </c>
      <c r="F3496">
        <v>1</v>
      </c>
      <c r="G3496">
        <v>7243</v>
      </c>
      <c r="H3496" t="s">
        <v>42</v>
      </c>
      <c r="J3496" t="s">
        <v>14</v>
      </c>
      <c r="K3496">
        <v>51</v>
      </c>
      <c r="L3496" t="s">
        <v>15</v>
      </c>
    </row>
    <row r="3497" spans="1:12">
      <c r="A3497" t="e">
        <f ca="1">E00251532309221</f>
        <v>#NAME?</v>
      </c>
      <c r="B3497">
        <v>451</v>
      </c>
      <c r="C3497" t="s">
        <v>102</v>
      </c>
      <c r="D3497" s="1">
        <v>42800</v>
      </c>
      <c r="F3497">
        <v>1</v>
      </c>
      <c r="G3497">
        <v>7243</v>
      </c>
      <c r="H3497" t="s">
        <v>42</v>
      </c>
      <c r="J3497" t="s">
        <v>14</v>
      </c>
      <c r="K3497">
        <v>51</v>
      </c>
      <c r="L3497" t="s">
        <v>15</v>
      </c>
    </row>
    <row r="3498" spans="1:12">
      <c r="A3498" t="e">
        <f ca="1">E00251711585721</f>
        <v>#NAME?</v>
      </c>
      <c r="B3498">
        <v>10</v>
      </c>
      <c r="C3498" t="s">
        <v>18</v>
      </c>
      <c r="D3498" s="1">
        <v>41659</v>
      </c>
      <c r="F3498">
        <v>2</v>
      </c>
      <c r="G3498">
        <v>4019</v>
      </c>
      <c r="H3498" t="s">
        <v>26</v>
      </c>
      <c r="J3498" t="s">
        <v>14</v>
      </c>
      <c r="K3498">
        <v>53</v>
      </c>
      <c r="L3498" t="s">
        <v>15</v>
      </c>
    </row>
    <row r="3499" spans="1:12">
      <c r="A3499" t="e">
        <f ca="1">E00251626527921</f>
        <v>#NAME?</v>
      </c>
      <c r="B3499">
        <v>695</v>
      </c>
      <c r="C3499" t="s">
        <v>257</v>
      </c>
      <c r="D3499" s="1">
        <v>41186</v>
      </c>
      <c r="F3499">
        <v>1</v>
      </c>
      <c r="G3499">
        <v>30591</v>
      </c>
      <c r="H3499" t="s">
        <v>841</v>
      </c>
      <c r="J3499" t="s">
        <v>14</v>
      </c>
      <c r="K3499">
        <v>38</v>
      </c>
      <c r="L3499" t="s">
        <v>15</v>
      </c>
    </row>
    <row r="3500" spans="1:12">
      <c r="A3500" t="e">
        <f ca="1">E00251429162721</f>
        <v>#NAME?</v>
      </c>
      <c r="B3500">
        <v>285</v>
      </c>
      <c r="C3500" t="s">
        <v>117</v>
      </c>
      <c r="D3500" s="1">
        <v>42481</v>
      </c>
      <c r="F3500">
        <v>1</v>
      </c>
      <c r="G3500">
        <v>78839</v>
      </c>
      <c r="H3500" t="s">
        <v>842</v>
      </c>
      <c r="J3500" t="s">
        <v>14</v>
      </c>
      <c r="K3500">
        <v>59</v>
      </c>
      <c r="L3500" t="s">
        <v>22</v>
      </c>
    </row>
    <row r="3501" spans="1:12">
      <c r="A3501" t="e">
        <f ca="1">E00251619054321</f>
        <v>#NAME?</v>
      </c>
      <c r="B3501">
        <v>109</v>
      </c>
      <c r="C3501" t="s">
        <v>480</v>
      </c>
      <c r="D3501" s="1">
        <v>41152</v>
      </c>
      <c r="F3501">
        <v>1</v>
      </c>
      <c r="G3501">
        <v>5479</v>
      </c>
      <c r="H3501" t="s">
        <v>843</v>
      </c>
      <c r="J3501" t="s">
        <v>14</v>
      </c>
      <c r="K3501">
        <v>42</v>
      </c>
      <c r="L3501" t="s">
        <v>15</v>
      </c>
    </row>
    <row r="3502" spans="1:12">
      <c r="A3502" t="e">
        <f ca="1">E00251531526821</f>
        <v>#NAME?</v>
      </c>
      <c r="B3502">
        <v>701</v>
      </c>
      <c r="C3502" t="s">
        <v>72</v>
      </c>
      <c r="D3502" s="1">
        <v>41446</v>
      </c>
      <c r="F3502">
        <v>4</v>
      </c>
      <c r="G3502">
        <v>30591</v>
      </c>
      <c r="H3502" t="s">
        <v>841</v>
      </c>
      <c r="J3502" t="s">
        <v>14</v>
      </c>
      <c r="K3502">
        <v>55</v>
      </c>
      <c r="L3502" t="s">
        <v>15</v>
      </c>
    </row>
    <row r="3503" spans="1:12">
      <c r="A3503" t="e">
        <f ca="1">E00251531526821</f>
        <v>#NAME?</v>
      </c>
      <c r="B3503">
        <v>701</v>
      </c>
      <c r="C3503" t="s">
        <v>72</v>
      </c>
      <c r="D3503" s="1">
        <v>41533</v>
      </c>
      <c r="F3503">
        <v>1</v>
      </c>
      <c r="G3503">
        <v>3899</v>
      </c>
      <c r="H3503" t="s">
        <v>264</v>
      </c>
      <c r="J3503" t="s">
        <v>14</v>
      </c>
      <c r="K3503">
        <v>55</v>
      </c>
      <c r="L3503" t="s">
        <v>15</v>
      </c>
    </row>
    <row r="3504" spans="1:12">
      <c r="A3504" t="e">
        <f ca="1">E00251531964221</f>
        <v>#NAME?</v>
      </c>
      <c r="B3504">
        <v>494</v>
      </c>
      <c r="C3504" t="s">
        <v>63</v>
      </c>
      <c r="D3504" s="1">
        <v>41800</v>
      </c>
      <c r="F3504">
        <v>3</v>
      </c>
      <c r="G3504">
        <v>4019</v>
      </c>
      <c r="H3504" t="s">
        <v>26</v>
      </c>
      <c r="J3504" t="s">
        <v>14</v>
      </c>
      <c r="K3504">
        <v>43</v>
      </c>
      <c r="L3504" t="s">
        <v>15</v>
      </c>
    </row>
    <row r="3505" spans="1:12">
      <c r="A3505" t="e">
        <f ca="1">E00251531964221</f>
        <v>#NAME?</v>
      </c>
      <c r="B3505">
        <v>746</v>
      </c>
      <c r="C3505" t="s">
        <v>527</v>
      </c>
      <c r="D3505" s="1">
        <v>42762</v>
      </c>
      <c r="E3505">
        <v>0</v>
      </c>
      <c r="F3505">
        <v>1</v>
      </c>
      <c r="G3505">
        <v>78650</v>
      </c>
      <c r="H3505" t="s">
        <v>414</v>
      </c>
      <c r="J3505" t="s">
        <v>34</v>
      </c>
      <c r="K3505">
        <v>46</v>
      </c>
      <c r="L3505" t="s">
        <v>22</v>
      </c>
    </row>
    <row r="3506" spans="1:12">
      <c r="A3506" t="e">
        <f ca="1">E00251514692621</f>
        <v>#NAME?</v>
      </c>
      <c r="B3506">
        <v>452</v>
      </c>
      <c r="C3506" t="s">
        <v>592</v>
      </c>
      <c r="D3506" s="1">
        <v>42451</v>
      </c>
      <c r="F3506">
        <v>1</v>
      </c>
      <c r="G3506">
        <v>3003</v>
      </c>
      <c r="H3506" t="s">
        <v>824</v>
      </c>
      <c r="J3506" t="s">
        <v>14</v>
      </c>
      <c r="K3506">
        <v>45</v>
      </c>
      <c r="L3506" t="s">
        <v>15</v>
      </c>
    </row>
    <row r="3507" spans="1:12">
      <c r="A3507" t="e">
        <f t="shared" ref="A3507:A3514" ca="1" si="27">E00251531526821</f>
        <v>#NAME?</v>
      </c>
      <c r="B3507">
        <v>701</v>
      </c>
      <c r="C3507" t="s">
        <v>72</v>
      </c>
      <c r="D3507" s="1">
        <v>42556</v>
      </c>
      <c r="F3507">
        <v>4</v>
      </c>
      <c r="G3507">
        <v>27802</v>
      </c>
      <c r="H3507" t="s">
        <v>83</v>
      </c>
      <c r="J3507" t="s">
        <v>14</v>
      </c>
      <c r="K3507">
        <v>58</v>
      </c>
      <c r="L3507" t="s">
        <v>15</v>
      </c>
    </row>
    <row r="3508" spans="1:12">
      <c r="A3508" t="e">
        <f t="shared" ca="1" si="27"/>
        <v>#NAME?</v>
      </c>
      <c r="B3508">
        <v>701</v>
      </c>
      <c r="C3508" t="s">
        <v>72</v>
      </c>
      <c r="D3508" s="1">
        <v>42822</v>
      </c>
      <c r="F3508">
        <v>2</v>
      </c>
      <c r="G3508">
        <v>27802</v>
      </c>
      <c r="H3508" t="s">
        <v>83</v>
      </c>
      <c r="J3508" t="s">
        <v>14</v>
      </c>
      <c r="K3508">
        <v>59</v>
      </c>
      <c r="L3508" t="s">
        <v>15</v>
      </c>
    </row>
    <row r="3509" spans="1:12">
      <c r="A3509" t="e">
        <f t="shared" ca="1" si="27"/>
        <v>#NAME?</v>
      </c>
      <c r="B3509">
        <v>701</v>
      </c>
      <c r="C3509" t="s">
        <v>72</v>
      </c>
      <c r="D3509" s="1">
        <v>41716</v>
      </c>
      <c r="F3509">
        <v>3</v>
      </c>
      <c r="G3509">
        <v>3051</v>
      </c>
      <c r="H3509" t="s">
        <v>13</v>
      </c>
      <c r="J3509" t="s">
        <v>14</v>
      </c>
      <c r="K3509">
        <v>56</v>
      </c>
      <c r="L3509" t="s">
        <v>15</v>
      </c>
    </row>
    <row r="3510" spans="1:12">
      <c r="A3510" t="e">
        <f t="shared" ca="1" si="27"/>
        <v>#NAME?</v>
      </c>
      <c r="B3510">
        <v>701</v>
      </c>
      <c r="C3510" t="s">
        <v>72</v>
      </c>
      <c r="D3510" s="1">
        <v>41716</v>
      </c>
      <c r="F3510">
        <v>5</v>
      </c>
      <c r="G3510">
        <v>2989</v>
      </c>
      <c r="H3510" t="s">
        <v>844</v>
      </c>
      <c r="J3510" t="s">
        <v>14</v>
      </c>
      <c r="K3510">
        <v>56</v>
      </c>
      <c r="L3510" t="s">
        <v>15</v>
      </c>
    </row>
    <row r="3511" spans="1:12">
      <c r="A3511" t="e">
        <f t="shared" ca="1" si="27"/>
        <v>#NAME?</v>
      </c>
      <c r="B3511">
        <v>701</v>
      </c>
      <c r="C3511" t="s">
        <v>72</v>
      </c>
      <c r="D3511" s="1">
        <v>41731</v>
      </c>
      <c r="F3511">
        <v>5</v>
      </c>
      <c r="G3511">
        <v>2989</v>
      </c>
      <c r="H3511" t="s">
        <v>844</v>
      </c>
      <c r="J3511" t="s">
        <v>14</v>
      </c>
      <c r="K3511">
        <v>56</v>
      </c>
      <c r="L3511" t="s">
        <v>15</v>
      </c>
    </row>
    <row r="3512" spans="1:12">
      <c r="A3512" t="e">
        <f t="shared" ca="1" si="27"/>
        <v>#NAME?</v>
      </c>
      <c r="B3512">
        <v>701</v>
      </c>
      <c r="C3512" t="s">
        <v>72</v>
      </c>
      <c r="D3512" s="1">
        <v>42325</v>
      </c>
      <c r="F3512">
        <v>3</v>
      </c>
      <c r="G3512">
        <v>3899</v>
      </c>
      <c r="H3512" t="s">
        <v>264</v>
      </c>
      <c r="J3512" t="s">
        <v>14</v>
      </c>
      <c r="K3512">
        <v>58</v>
      </c>
      <c r="L3512" t="s">
        <v>15</v>
      </c>
    </row>
    <row r="3513" spans="1:12">
      <c r="A3513" t="e">
        <f t="shared" ca="1" si="27"/>
        <v>#NAME?</v>
      </c>
      <c r="B3513">
        <v>701</v>
      </c>
      <c r="C3513" t="s">
        <v>72</v>
      </c>
      <c r="D3513" s="1">
        <v>42822</v>
      </c>
      <c r="F3513">
        <v>6</v>
      </c>
      <c r="G3513">
        <v>30591</v>
      </c>
      <c r="H3513" t="s">
        <v>841</v>
      </c>
      <c r="J3513" t="s">
        <v>14</v>
      </c>
      <c r="K3513">
        <v>59</v>
      </c>
      <c r="L3513" t="s">
        <v>15</v>
      </c>
    </row>
    <row r="3514" spans="1:12">
      <c r="A3514" t="e">
        <f t="shared" ca="1" si="27"/>
        <v>#NAME?</v>
      </c>
      <c r="B3514">
        <v>701</v>
      </c>
      <c r="C3514" t="s">
        <v>72</v>
      </c>
      <c r="D3514" s="1">
        <v>42895</v>
      </c>
      <c r="F3514">
        <v>2</v>
      </c>
      <c r="G3514">
        <v>5950</v>
      </c>
      <c r="H3514" t="s">
        <v>24</v>
      </c>
      <c r="J3514" t="s">
        <v>14</v>
      </c>
      <c r="K3514">
        <v>59</v>
      </c>
      <c r="L3514" t="s">
        <v>15</v>
      </c>
    </row>
    <row r="3515" spans="1:12">
      <c r="A3515" t="e">
        <f ca="1">E00251427550421</f>
        <v>#NAME?</v>
      </c>
      <c r="B3515">
        <v>11</v>
      </c>
      <c r="C3515" t="s">
        <v>245</v>
      </c>
      <c r="D3515" s="1">
        <v>41628</v>
      </c>
      <c r="F3515">
        <v>1</v>
      </c>
      <c r="G3515">
        <v>7231</v>
      </c>
      <c r="H3515" t="s">
        <v>128</v>
      </c>
      <c r="J3515" t="s">
        <v>14</v>
      </c>
      <c r="K3515">
        <v>59</v>
      </c>
      <c r="L3515" t="s">
        <v>15</v>
      </c>
    </row>
    <row r="3516" spans="1:12">
      <c r="A3516" t="e">
        <f ca="1">E00251427550421</f>
        <v>#NAME?</v>
      </c>
      <c r="B3516">
        <v>7927</v>
      </c>
      <c r="C3516" t="s">
        <v>367</v>
      </c>
      <c r="D3516" s="1">
        <v>43018</v>
      </c>
      <c r="F3516">
        <v>1</v>
      </c>
      <c r="G3516">
        <v>7295</v>
      </c>
      <c r="H3516" t="s">
        <v>76</v>
      </c>
      <c r="J3516" t="s">
        <v>14</v>
      </c>
      <c r="K3516">
        <v>63</v>
      </c>
      <c r="L3516" t="s">
        <v>15</v>
      </c>
    </row>
    <row r="3517" spans="1:12">
      <c r="A3517" t="e">
        <f ca="1">E00251626527921</f>
        <v>#NAME?</v>
      </c>
      <c r="B3517">
        <v>695</v>
      </c>
      <c r="C3517" t="s">
        <v>257</v>
      </c>
      <c r="D3517" s="1">
        <v>42695</v>
      </c>
      <c r="F3517">
        <v>3</v>
      </c>
      <c r="G3517">
        <v>1103</v>
      </c>
      <c r="H3517" t="s">
        <v>845</v>
      </c>
      <c r="J3517" t="s">
        <v>14</v>
      </c>
      <c r="K3517">
        <v>42</v>
      </c>
      <c r="L3517" t="s">
        <v>15</v>
      </c>
    </row>
    <row r="3518" spans="1:12">
      <c r="A3518" t="e">
        <f ca="1">E00251617666221</f>
        <v>#NAME?</v>
      </c>
      <c r="B3518">
        <v>6156</v>
      </c>
      <c r="C3518" t="s">
        <v>352</v>
      </c>
      <c r="D3518" s="1">
        <v>41380</v>
      </c>
      <c r="F3518">
        <v>2</v>
      </c>
      <c r="G3518">
        <v>3004</v>
      </c>
      <c r="H3518" t="s">
        <v>104</v>
      </c>
      <c r="J3518" t="s">
        <v>14</v>
      </c>
      <c r="K3518">
        <v>37</v>
      </c>
      <c r="L3518" t="s">
        <v>15</v>
      </c>
    </row>
    <row r="3519" spans="1:12">
      <c r="A3519" t="e">
        <f ca="1">E00251617666221</f>
        <v>#NAME?</v>
      </c>
      <c r="B3519">
        <v>6156</v>
      </c>
      <c r="C3519" t="s">
        <v>352</v>
      </c>
      <c r="D3519" s="1">
        <v>41676</v>
      </c>
      <c r="F3519">
        <v>1</v>
      </c>
      <c r="G3519">
        <v>462</v>
      </c>
      <c r="H3519" t="s">
        <v>288</v>
      </c>
      <c r="J3519" t="s">
        <v>14</v>
      </c>
      <c r="K3519">
        <v>38</v>
      </c>
      <c r="L3519" t="s">
        <v>15</v>
      </c>
    </row>
    <row r="3520" spans="1:12">
      <c r="A3520" t="e">
        <f ca="1">E00251617666221</f>
        <v>#NAME?</v>
      </c>
      <c r="B3520">
        <v>6156</v>
      </c>
      <c r="C3520" t="s">
        <v>352</v>
      </c>
      <c r="D3520" s="1">
        <v>41688</v>
      </c>
      <c r="F3520">
        <v>1</v>
      </c>
      <c r="G3520">
        <v>78441</v>
      </c>
      <c r="H3520" t="s">
        <v>825</v>
      </c>
      <c r="J3520" t="s">
        <v>14</v>
      </c>
      <c r="K3520">
        <v>38</v>
      </c>
      <c r="L3520" t="s">
        <v>22</v>
      </c>
    </row>
    <row r="3521" spans="1:12">
      <c r="A3521" t="e">
        <f ca="1">E00251711585721</f>
        <v>#NAME?</v>
      </c>
      <c r="B3521">
        <v>10</v>
      </c>
      <c r="C3521" t="s">
        <v>18</v>
      </c>
      <c r="D3521" s="1">
        <v>41437</v>
      </c>
      <c r="F3521">
        <v>1</v>
      </c>
      <c r="G3521">
        <v>7222</v>
      </c>
      <c r="H3521" t="s">
        <v>560</v>
      </c>
      <c r="J3521" t="s">
        <v>14</v>
      </c>
      <c r="K3521">
        <v>53</v>
      </c>
      <c r="L3521" t="s">
        <v>15</v>
      </c>
    </row>
    <row r="3522" spans="1:12">
      <c r="A3522" t="e">
        <f ca="1">E00251514692621</f>
        <v>#NAME?</v>
      </c>
      <c r="B3522">
        <v>880</v>
      </c>
      <c r="C3522" t="s">
        <v>833</v>
      </c>
      <c r="D3522" s="1">
        <v>42440</v>
      </c>
      <c r="F3522">
        <v>1</v>
      </c>
      <c r="G3522">
        <v>30029</v>
      </c>
      <c r="H3522" t="s">
        <v>764</v>
      </c>
      <c r="J3522" t="s">
        <v>272</v>
      </c>
      <c r="K3522">
        <v>45</v>
      </c>
      <c r="L3522" t="s">
        <v>15</v>
      </c>
    </row>
    <row r="3523" spans="1:12">
      <c r="A3523" t="e">
        <f ca="1">E00251427550421</f>
        <v>#NAME?</v>
      </c>
      <c r="B3523">
        <v>11</v>
      </c>
      <c r="C3523" t="s">
        <v>245</v>
      </c>
      <c r="D3523" s="1">
        <v>42104</v>
      </c>
      <c r="F3523">
        <v>2</v>
      </c>
      <c r="G3523">
        <v>93</v>
      </c>
      <c r="H3523" t="s">
        <v>29</v>
      </c>
      <c r="J3523" t="s">
        <v>14</v>
      </c>
      <c r="K3523">
        <v>60</v>
      </c>
      <c r="L3523" t="s">
        <v>15</v>
      </c>
    </row>
    <row r="3524" spans="1:12">
      <c r="A3524" t="e">
        <f ca="1">E00251617666221</f>
        <v>#NAME?</v>
      </c>
      <c r="B3524">
        <v>6311</v>
      </c>
      <c r="C3524" t="s">
        <v>146</v>
      </c>
      <c r="D3524" s="1">
        <v>41691</v>
      </c>
      <c r="F3524">
        <v>1</v>
      </c>
      <c r="G3524">
        <v>46400</v>
      </c>
      <c r="H3524" t="s">
        <v>186</v>
      </c>
      <c r="I3524" t="s">
        <v>148</v>
      </c>
      <c r="J3524" t="s">
        <v>57</v>
      </c>
      <c r="K3524">
        <v>38</v>
      </c>
      <c r="L3524" t="s">
        <v>15</v>
      </c>
    </row>
    <row r="3525" spans="1:12">
      <c r="A3525" t="e">
        <f ca="1">E00251626527921</f>
        <v>#NAME?</v>
      </c>
      <c r="B3525">
        <v>753</v>
      </c>
      <c r="C3525" t="s">
        <v>545</v>
      </c>
      <c r="D3525" s="1">
        <v>42754</v>
      </c>
      <c r="E3525">
        <v>0</v>
      </c>
      <c r="F3525">
        <v>3</v>
      </c>
      <c r="G3525">
        <v>71236</v>
      </c>
      <c r="H3525" t="s">
        <v>846</v>
      </c>
      <c r="J3525" t="s">
        <v>34</v>
      </c>
      <c r="K3525">
        <v>43</v>
      </c>
      <c r="L3525" t="s">
        <v>15</v>
      </c>
    </row>
    <row r="3526" spans="1:12">
      <c r="A3526" t="e">
        <f ca="1">E00251531526821</f>
        <v>#NAME?</v>
      </c>
      <c r="B3526">
        <v>701</v>
      </c>
      <c r="C3526" t="s">
        <v>72</v>
      </c>
      <c r="D3526" s="1">
        <v>41499</v>
      </c>
      <c r="F3526">
        <v>3</v>
      </c>
      <c r="G3526">
        <v>30591</v>
      </c>
      <c r="H3526" t="s">
        <v>841</v>
      </c>
      <c r="J3526" t="s">
        <v>14</v>
      </c>
      <c r="K3526">
        <v>55</v>
      </c>
      <c r="L3526" t="s">
        <v>15</v>
      </c>
    </row>
    <row r="3527" spans="1:12">
      <c r="A3527" t="e">
        <f ca="1">E00251431418121</f>
        <v>#NAME?</v>
      </c>
      <c r="B3527">
        <v>701</v>
      </c>
      <c r="C3527" t="s">
        <v>72</v>
      </c>
      <c r="D3527" s="1">
        <v>42747</v>
      </c>
      <c r="F3527">
        <v>3</v>
      </c>
      <c r="G3527">
        <v>27800</v>
      </c>
      <c r="H3527" t="s">
        <v>145</v>
      </c>
      <c r="J3527" t="s">
        <v>14</v>
      </c>
      <c r="K3527">
        <v>57</v>
      </c>
      <c r="L3527" t="s">
        <v>15</v>
      </c>
    </row>
    <row r="3528" spans="1:12">
      <c r="A3528" t="e">
        <f ca="1">E00251711585721</f>
        <v>#NAME?</v>
      </c>
      <c r="B3528">
        <v>10</v>
      </c>
      <c r="C3528" t="s">
        <v>18</v>
      </c>
      <c r="D3528" s="1">
        <v>41768</v>
      </c>
      <c r="F3528">
        <v>5</v>
      </c>
      <c r="G3528">
        <v>7222</v>
      </c>
      <c r="H3528" t="s">
        <v>560</v>
      </c>
      <c r="J3528" t="s">
        <v>14</v>
      </c>
      <c r="K3528">
        <v>54</v>
      </c>
      <c r="L3528" t="s">
        <v>15</v>
      </c>
    </row>
    <row r="3529" spans="1:12">
      <c r="A3529" t="e">
        <f ca="1">E00251711585721</f>
        <v>#NAME?</v>
      </c>
      <c r="B3529">
        <v>10</v>
      </c>
      <c r="C3529" t="s">
        <v>18</v>
      </c>
      <c r="D3529" s="1">
        <v>42072</v>
      </c>
      <c r="F3529">
        <v>1</v>
      </c>
      <c r="G3529">
        <v>7222</v>
      </c>
      <c r="H3529" t="s">
        <v>560</v>
      </c>
      <c r="J3529" t="s">
        <v>14</v>
      </c>
      <c r="K3529">
        <v>54</v>
      </c>
      <c r="L3529" t="s">
        <v>15</v>
      </c>
    </row>
    <row r="3530" spans="1:12">
      <c r="A3530" t="e">
        <f ca="1">E00251711585721</f>
        <v>#NAME?</v>
      </c>
      <c r="B3530">
        <v>10</v>
      </c>
      <c r="C3530" t="s">
        <v>18</v>
      </c>
      <c r="D3530" s="1">
        <v>41456</v>
      </c>
      <c r="F3530">
        <v>3</v>
      </c>
      <c r="G3530">
        <v>4019</v>
      </c>
      <c r="H3530" t="s">
        <v>26</v>
      </c>
      <c r="J3530" t="s">
        <v>14</v>
      </c>
      <c r="K3530">
        <v>53</v>
      </c>
      <c r="L3530" t="s">
        <v>15</v>
      </c>
    </row>
    <row r="3531" spans="1:12">
      <c r="A3531" t="e">
        <f ca="1">E00251424831821</f>
        <v>#NAME?</v>
      </c>
      <c r="B3531">
        <v>121</v>
      </c>
      <c r="C3531" t="s">
        <v>698</v>
      </c>
      <c r="D3531" s="1">
        <v>42131</v>
      </c>
      <c r="F3531">
        <v>1</v>
      </c>
      <c r="G3531">
        <v>3659</v>
      </c>
      <c r="H3531" t="s">
        <v>132</v>
      </c>
      <c r="J3531" t="s">
        <v>14</v>
      </c>
      <c r="K3531">
        <v>51</v>
      </c>
      <c r="L3531" t="s">
        <v>15</v>
      </c>
    </row>
    <row r="3532" spans="1:12">
      <c r="A3532" t="e">
        <f ca="1">E00251514692621</f>
        <v>#NAME?</v>
      </c>
      <c r="B3532">
        <v>452</v>
      </c>
      <c r="C3532" t="s">
        <v>592</v>
      </c>
      <c r="D3532" s="1">
        <v>42943</v>
      </c>
      <c r="F3532">
        <v>1</v>
      </c>
      <c r="G3532">
        <v>38830</v>
      </c>
      <c r="H3532" t="s">
        <v>847</v>
      </c>
      <c r="J3532" t="s">
        <v>14</v>
      </c>
      <c r="K3532">
        <v>46</v>
      </c>
      <c r="L3532" t="s">
        <v>15</v>
      </c>
    </row>
    <row r="3533" spans="1:12">
      <c r="A3533" t="e">
        <f ca="1">E00251431418121</f>
        <v>#NAME?</v>
      </c>
      <c r="B3533">
        <v>701</v>
      </c>
      <c r="C3533" t="s">
        <v>72</v>
      </c>
      <c r="D3533" s="1">
        <v>42156</v>
      </c>
      <c r="F3533">
        <v>2</v>
      </c>
      <c r="G3533">
        <v>5533</v>
      </c>
      <c r="H3533" t="s">
        <v>537</v>
      </c>
      <c r="J3533" t="s">
        <v>14</v>
      </c>
      <c r="K3533">
        <v>55</v>
      </c>
      <c r="L3533" t="s">
        <v>15</v>
      </c>
    </row>
    <row r="3534" spans="1:12">
      <c r="A3534" t="e">
        <f ca="1">E00251431418121</f>
        <v>#NAME?</v>
      </c>
      <c r="B3534">
        <v>701</v>
      </c>
      <c r="C3534" t="s">
        <v>72</v>
      </c>
      <c r="D3534" s="1">
        <v>42768</v>
      </c>
      <c r="F3534">
        <v>5</v>
      </c>
      <c r="G3534">
        <v>5533</v>
      </c>
      <c r="H3534" t="s">
        <v>537</v>
      </c>
      <c r="J3534" t="s">
        <v>14</v>
      </c>
      <c r="K3534">
        <v>57</v>
      </c>
      <c r="L3534" t="s">
        <v>15</v>
      </c>
    </row>
    <row r="3535" spans="1:12">
      <c r="A3535" t="e">
        <f ca="1">E00251431566321</f>
        <v>#NAME?</v>
      </c>
      <c r="B3535">
        <v>701</v>
      </c>
      <c r="C3535" t="s">
        <v>72</v>
      </c>
      <c r="D3535" s="1">
        <v>41025</v>
      </c>
      <c r="F3535">
        <v>1</v>
      </c>
      <c r="G3535">
        <v>4019</v>
      </c>
      <c r="H3535" t="s">
        <v>26</v>
      </c>
      <c r="J3535" t="s">
        <v>14</v>
      </c>
      <c r="K3535">
        <v>59</v>
      </c>
      <c r="L3535" t="s">
        <v>15</v>
      </c>
    </row>
    <row r="3536" spans="1:12">
      <c r="A3536" t="e">
        <f ca="1">E00251431566321</f>
        <v>#NAME?</v>
      </c>
      <c r="B3536">
        <v>701</v>
      </c>
      <c r="C3536" t="s">
        <v>72</v>
      </c>
      <c r="D3536" s="1">
        <v>41603</v>
      </c>
      <c r="F3536">
        <v>5</v>
      </c>
      <c r="G3536">
        <v>60784</v>
      </c>
      <c r="H3536" t="s">
        <v>839</v>
      </c>
      <c r="J3536" t="s">
        <v>14</v>
      </c>
      <c r="K3536">
        <v>61</v>
      </c>
      <c r="L3536" t="s">
        <v>15</v>
      </c>
    </row>
    <row r="3537" spans="1:12">
      <c r="A3537" t="e">
        <f ca="1">E00251431566321</f>
        <v>#NAME?</v>
      </c>
      <c r="B3537">
        <v>701</v>
      </c>
      <c r="C3537" t="s">
        <v>72</v>
      </c>
      <c r="D3537" s="1">
        <v>41624</v>
      </c>
      <c r="F3537">
        <v>2</v>
      </c>
      <c r="G3537">
        <v>30000</v>
      </c>
      <c r="H3537" t="s">
        <v>144</v>
      </c>
      <c r="J3537" t="s">
        <v>14</v>
      </c>
      <c r="K3537">
        <v>61</v>
      </c>
      <c r="L3537" t="s">
        <v>15</v>
      </c>
    </row>
    <row r="3538" spans="1:12">
      <c r="A3538" t="e">
        <f ca="1">E00251537622321</f>
        <v>#NAME?</v>
      </c>
      <c r="B3538">
        <v>1077</v>
      </c>
      <c r="C3538" t="s">
        <v>848</v>
      </c>
      <c r="D3538" s="1">
        <v>43068</v>
      </c>
      <c r="F3538">
        <v>4</v>
      </c>
      <c r="G3538">
        <v>7295</v>
      </c>
      <c r="H3538" t="s">
        <v>76</v>
      </c>
      <c r="J3538" t="s">
        <v>14</v>
      </c>
      <c r="K3538">
        <v>54</v>
      </c>
      <c r="L3538" t="s">
        <v>15</v>
      </c>
    </row>
    <row r="3539" spans="1:12">
      <c r="A3539" t="e">
        <f ca="1">E00251514692621</f>
        <v>#NAME?</v>
      </c>
      <c r="B3539">
        <v>452</v>
      </c>
      <c r="C3539" t="s">
        <v>592</v>
      </c>
      <c r="D3539" s="1">
        <v>42943</v>
      </c>
      <c r="F3539">
        <v>4</v>
      </c>
      <c r="G3539">
        <v>3003</v>
      </c>
      <c r="H3539" t="s">
        <v>824</v>
      </c>
      <c r="J3539" t="s">
        <v>14</v>
      </c>
      <c r="K3539">
        <v>46</v>
      </c>
      <c r="L3539" t="s">
        <v>15</v>
      </c>
    </row>
    <row r="3540" spans="1:12">
      <c r="A3540" t="e">
        <f ca="1">E00251429162721</f>
        <v>#NAME?</v>
      </c>
      <c r="B3540">
        <v>285</v>
      </c>
      <c r="C3540" t="s">
        <v>117</v>
      </c>
      <c r="D3540" s="1">
        <v>41145</v>
      </c>
      <c r="F3540">
        <v>3</v>
      </c>
      <c r="G3540">
        <v>38619</v>
      </c>
      <c r="H3540" t="s">
        <v>299</v>
      </c>
      <c r="J3540" t="s">
        <v>14</v>
      </c>
      <c r="K3540">
        <v>55</v>
      </c>
      <c r="L3540" t="s">
        <v>15</v>
      </c>
    </row>
    <row r="3541" spans="1:12">
      <c r="A3541" t="e">
        <f ca="1">E00251626527921</f>
        <v>#NAME?</v>
      </c>
      <c r="B3541">
        <v>695</v>
      </c>
      <c r="C3541" t="s">
        <v>257</v>
      </c>
      <c r="D3541" s="1">
        <v>41212</v>
      </c>
      <c r="F3541">
        <v>2</v>
      </c>
      <c r="G3541">
        <v>30591</v>
      </c>
      <c r="H3541" t="s">
        <v>841</v>
      </c>
      <c r="J3541" t="s">
        <v>14</v>
      </c>
      <c r="K3541">
        <v>38</v>
      </c>
      <c r="L3541" t="s">
        <v>15</v>
      </c>
    </row>
    <row r="3542" spans="1:12">
      <c r="A3542" t="e">
        <f ca="1">E00251626527921</f>
        <v>#NAME?</v>
      </c>
      <c r="B3542">
        <v>695</v>
      </c>
      <c r="C3542" t="s">
        <v>257</v>
      </c>
      <c r="D3542" s="1">
        <v>42935</v>
      </c>
      <c r="F3542">
        <v>1</v>
      </c>
      <c r="G3542">
        <v>7175</v>
      </c>
      <c r="H3542" t="s">
        <v>689</v>
      </c>
      <c r="J3542" t="s">
        <v>14</v>
      </c>
      <c r="K3542">
        <v>43</v>
      </c>
      <c r="L3542" t="s">
        <v>15</v>
      </c>
    </row>
    <row r="3543" spans="1:12">
      <c r="A3543" t="e">
        <f ca="1">E00251518589021</f>
        <v>#NAME?</v>
      </c>
      <c r="B3543">
        <v>291</v>
      </c>
      <c r="C3543" t="s">
        <v>160</v>
      </c>
      <c r="D3543" s="1">
        <v>42194</v>
      </c>
      <c r="F3543">
        <v>1</v>
      </c>
      <c r="G3543">
        <v>38023</v>
      </c>
      <c r="H3543" t="s">
        <v>17</v>
      </c>
      <c r="J3543" t="s">
        <v>14</v>
      </c>
      <c r="K3543">
        <v>47</v>
      </c>
      <c r="L3543" t="s">
        <v>15</v>
      </c>
    </row>
    <row r="3544" spans="1:12">
      <c r="A3544" t="e">
        <f ca="1">E00251518589021</f>
        <v>#NAME?</v>
      </c>
      <c r="B3544">
        <v>291</v>
      </c>
      <c r="C3544" t="s">
        <v>160</v>
      </c>
      <c r="D3544" s="1">
        <v>43059</v>
      </c>
      <c r="F3544">
        <v>1</v>
      </c>
      <c r="G3544">
        <v>72885</v>
      </c>
      <c r="H3544" t="s">
        <v>354</v>
      </c>
      <c r="J3544" t="s">
        <v>14</v>
      </c>
      <c r="K3544">
        <v>49</v>
      </c>
      <c r="L3544" t="s">
        <v>15</v>
      </c>
    </row>
    <row r="3545" spans="1:12">
      <c r="A3545" t="e">
        <f ca="1">E00251532959121</f>
        <v>#NAME?</v>
      </c>
      <c r="B3545">
        <v>467</v>
      </c>
      <c r="C3545" t="s">
        <v>232</v>
      </c>
      <c r="D3545" s="1">
        <v>41697</v>
      </c>
      <c r="F3545">
        <v>4</v>
      </c>
      <c r="G3545">
        <v>38420</v>
      </c>
      <c r="H3545" t="s">
        <v>587</v>
      </c>
      <c r="J3545" t="s">
        <v>14</v>
      </c>
      <c r="K3545">
        <v>59</v>
      </c>
      <c r="L3545" t="s">
        <v>15</v>
      </c>
    </row>
    <row r="3546" spans="1:12">
      <c r="A3546" t="e">
        <f ca="1">E00251532959121</f>
        <v>#NAME?</v>
      </c>
      <c r="B3546">
        <v>467</v>
      </c>
      <c r="C3546" t="s">
        <v>232</v>
      </c>
      <c r="D3546" s="1">
        <v>42753</v>
      </c>
      <c r="F3546">
        <v>2</v>
      </c>
      <c r="G3546">
        <v>7291</v>
      </c>
      <c r="H3546" t="s">
        <v>163</v>
      </c>
      <c r="J3546" t="s">
        <v>14</v>
      </c>
      <c r="K3546">
        <v>62</v>
      </c>
      <c r="L3546" t="s">
        <v>15</v>
      </c>
    </row>
    <row r="3547" spans="1:12">
      <c r="A3547" t="e">
        <f ca="1">E00251531526821</f>
        <v>#NAME?</v>
      </c>
      <c r="B3547">
        <v>701</v>
      </c>
      <c r="C3547" t="s">
        <v>72</v>
      </c>
      <c r="D3547" s="1">
        <v>42640</v>
      </c>
      <c r="F3547">
        <v>3</v>
      </c>
      <c r="G3547">
        <v>3899</v>
      </c>
      <c r="H3547" t="s">
        <v>264</v>
      </c>
      <c r="J3547" t="s">
        <v>14</v>
      </c>
      <c r="K3547">
        <v>58</v>
      </c>
      <c r="L3547" t="s">
        <v>15</v>
      </c>
    </row>
    <row r="3548" spans="1:12">
      <c r="A3548" t="e">
        <f ca="1">E00251430254221</f>
        <v>#NAME?</v>
      </c>
      <c r="B3548">
        <v>6046</v>
      </c>
      <c r="C3548" t="s">
        <v>98</v>
      </c>
      <c r="D3548" s="1">
        <v>42987</v>
      </c>
      <c r="F3548">
        <v>1</v>
      </c>
      <c r="G3548">
        <v>71946</v>
      </c>
      <c r="H3548" t="s">
        <v>109</v>
      </c>
      <c r="I3548" t="s">
        <v>56</v>
      </c>
      <c r="J3548" t="s">
        <v>57</v>
      </c>
      <c r="K3548">
        <v>60</v>
      </c>
      <c r="L3548" t="s">
        <v>15</v>
      </c>
    </row>
    <row r="3549" spans="1:12">
      <c r="A3549" t="e">
        <f ca="1">E00251430254221</f>
        <v>#NAME?</v>
      </c>
      <c r="B3549">
        <v>7505</v>
      </c>
      <c r="C3549" t="s">
        <v>209</v>
      </c>
      <c r="D3549" s="1">
        <v>41964</v>
      </c>
      <c r="F3549">
        <v>1</v>
      </c>
      <c r="G3549">
        <v>8402</v>
      </c>
      <c r="H3549" t="s">
        <v>508</v>
      </c>
      <c r="J3549" t="s">
        <v>14</v>
      </c>
      <c r="K3549">
        <v>57</v>
      </c>
      <c r="L3549" t="s">
        <v>15</v>
      </c>
    </row>
    <row r="3550" spans="1:12">
      <c r="A3550" t="e">
        <f ca="1">E00251430254221</f>
        <v>#NAME?</v>
      </c>
      <c r="B3550">
        <v>7505</v>
      </c>
      <c r="C3550" t="s">
        <v>209</v>
      </c>
      <c r="D3550" s="1">
        <v>42522</v>
      </c>
      <c r="F3550">
        <v>1</v>
      </c>
      <c r="G3550">
        <v>6184</v>
      </c>
      <c r="H3550" t="s">
        <v>849</v>
      </c>
      <c r="J3550" t="s">
        <v>14</v>
      </c>
      <c r="K3550">
        <v>58</v>
      </c>
      <c r="L3550" t="s">
        <v>15</v>
      </c>
    </row>
    <row r="3551" spans="1:12">
      <c r="A3551" t="e">
        <f ca="1">E00251427204321</f>
        <v>#NAME?</v>
      </c>
      <c r="B3551">
        <v>28</v>
      </c>
      <c r="C3551" t="s">
        <v>153</v>
      </c>
      <c r="D3551" s="1">
        <v>42517</v>
      </c>
      <c r="F3551">
        <v>2</v>
      </c>
      <c r="G3551">
        <v>2689</v>
      </c>
      <c r="H3551" t="s">
        <v>255</v>
      </c>
      <c r="J3551" t="s">
        <v>14</v>
      </c>
      <c r="K3551">
        <v>48</v>
      </c>
      <c r="L3551" t="s">
        <v>15</v>
      </c>
    </row>
    <row r="3552" spans="1:12">
      <c r="A3552" t="e">
        <f ca="1">E00251427204321</f>
        <v>#NAME?</v>
      </c>
      <c r="B3552">
        <v>28</v>
      </c>
      <c r="C3552" t="s">
        <v>153</v>
      </c>
      <c r="D3552" s="1">
        <v>42542</v>
      </c>
      <c r="F3552">
        <v>1</v>
      </c>
      <c r="G3552">
        <v>5920</v>
      </c>
      <c r="H3552" t="s">
        <v>417</v>
      </c>
      <c r="J3552" t="s">
        <v>14</v>
      </c>
      <c r="K3552">
        <v>48</v>
      </c>
      <c r="L3552" t="s">
        <v>15</v>
      </c>
    </row>
    <row r="3553" spans="1:12">
      <c r="A3553" t="e">
        <f ca="1">E00251427204321</f>
        <v>#NAME?</v>
      </c>
      <c r="B3553">
        <v>28</v>
      </c>
      <c r="C3553" t="s">
        <v>153</v>
      </c>
      <c r="D3553" s="1">
        <v>42982</v>
      </c>
      <c r="F3553">
        <v>1</v>
      </c>
      <c r="G3553">
        <v>2689</v>
      </c>
      <c r="H3553" t="s">
        <v>255</v>
      </c>
      <c r="J3553" t="s">
        <v>14</v>
      </c>
      <c r="K3553">
        <v>50</v>
      </c>
      <c r="L3553" t="s">
        <v>15</v>
      </c>
    </row>
    <row r="3554" spans="1:12">
      <c r="A3554" t="e">
        <f ca="1">E00251430134421</f>
        <v>#NAME?</v>
      </c>
      <c r="B3554">
        <v>467</v>
      </c>
      <c r="C3554" t="s">
        <v>232</v>
      </c>
      <c r="D3554" s="1">
        <v>41353</v>
      </c>
      <c r="F3554">
        <v>6</v>
      </c>
      <c r="G3554">
        <v>2169</v>
      </c>
      <c r="H3554" t="s">
        <v>40</v>
      </c>
      <c r="J3554" t="s">
        <v>14</v>
      </c>
      <c r="K3554">
        <v>50</v>
      </c>
      <c r="L3554" t="s">
        <v>15</v>
      </c>
    </row>
    <row r="3555" spans="1:12">
      <c r="A3555" t="e">
        <f ca="1">E00251528743621</f>
        <v>#NAME?</v>
      </c>
      <c r="B3555">
        <v>1325</v>
      </c>
      <c r="C3555" t="s">
        <v>605</v>
      </c>
      <c r="D3555" s="1">
        <v>40996</v>
      </c>
      <c r="F3555">
        <v>4</v>
      </c>
      <c r="G3555">
        <v>3051</v>
      </c>
      <c r="H3555" t="s">
        <v>13</v>
      </c>
      <c r="J3555" t="s">
        <v>14</v>
      </c>
      <c r="K3555">
        <v>49</v>
      </c>
      <c r="L3555" t="s">
        <v>15</v>
      </c>
    </row>
    <row r="3556" spans="1:12">
      <c r="A3556" t="e">
        <f ca="1">E00251528743621</f>
        <v>#NAME?</v>
      </c>
      <c r="B3556">
        <v>1325</v>
      </c>
      <c r="C3556" t="s">
        <v>605</v>
      </c>
      <c r="D3556" s="1">
        <v>41585</v>
      </c>
      <c r="F3556">
        <v>4</v>
      </c>
      <c r="G3556">
        <v>4779</v>
      </c>
      <c r="H3556" t="s">
        <v>231</v>
      </c>
      <c r="J3556" t="s">
        <v>14</v>
      </c>
      <c r="K3556">
        <v>51</v>
      </c>
      <c r="L3556" t="s">
        <v>15</v>
      </c>
    </row>
    <row r="3557" spans="1:12">
      <c r="A3557" t="e">
        <f ca="1">E00251528743621</f>
        <v>#NAME?</v>
      </c>
      <c r="B3557">
        <v>1325</v>
      </c>
      <c r="C3557" t="s">
        <v>605</v>
      </c>
      <c r="D3557" s="1">
        <v>42037</v>
      </c>
      <c r="F3557">
        <v>1</v>
      </c>
      <c r="G3557">
        <v>2724</v>
      </c>
      <c r="H3557" t="s">
        <v>73</v>
      </c>
      <c r="J3557" t="s">
        <v>14</v>
      </c>
      <c r="K3557">
        <v>52</v>
      </c>
      <c r="L3557" t="s">
        <v>15</v>
      </c>
    </row>
    <row r="3558" spans="1:12">
      <c r="A3558" t="e">
        <f ca="1">E00251514274321</f>
        <v>#NAME?</v>
      </c>
      <c r="B3558">
        <v>449</v>
      </c>
      <c r="C3558" t="s">
        <v>124</v>
      </c>
      <c r="D3558" s="1">
        <v>41283</v>
      </c>
      <c r="F3558">
        <v>1</v>
      </c>
      <c r="G3558">
        <v>2750</v>
      </c>
      <c r="H3558" t="s">
        <v>114</v>
      </c>
      <c r="J3558" t="s">
        <v>14</v>
      </c>
      <c r="K3558">
        <v>60</v>
      </c>
      <c r="L3558" t="s">
        <v>15</v>
      </c>
    </row>
    <row r="3559" spans="1:12">
      <c r="A3559" t="e">
        <f ca="1">E00251514273321</f>
        <v>#NAME?</v>
      </c>
      <c r="B3559">
        <v>490</v>
      </c>
      <c r="C3559" t="s">
        <v>158</v>
      </c>
      <c r="D3559" s="1">
        <v>41438</v>
      </c>
      <c r="F3559">
        <v>2</v>
      </c>
      <c r="G3559">
        <v>7962</v>
      </c>
      <c r="H3559" t="s">
        <v>111</v>
      </c>
      <c r="J3559" t="s">
        <v>14</v>
      </c>
      <c r="K3559">
        <v>52</v>
      </c>
      <c r="L3559" t="s">
        <v>22</v>
      </c>
    </row>
    <row r="3560" spans="1:12">
      <c r="A3560" t="e">
        <f ca="1">E00251430134421</f>
        <v>#NAME?</v>
      </c>
      <c r="B3560">
        <v>467</v>
      </c>
      <c r="C3560" t="s">
        <v>232</v>
      </c>
      <c r="D3560" s="1">
        <v>42592</v>
      </c>
      <c r="F3560">
        <v>3</v>
      </c>
      <c r="G3560">
        <v>4019</v>
      </c>
      <c r="H3560" t="s">
        <v>26</v>
      </c>
      <c r="J3560" t="s">
        <v>14</v>
      </c>
      <c r="K3560">
        <v>53</v>
      </c>
      <c r="L3560" t="s">
        <v>15</v>
      </c>
    </row>
    <row r="3561" spans="1:12">
      <c r="A3561" t="e">
        <f ca="1">E00251528935221</f>
        <v>#NAME?</v>
      </c>
      <c r="B3561">
        <v>290</v>
      </c>
      <c r="C3561" t="s">
        <v>449</v>
      </c>
      <c r="D3561" s="1">
        <v>41052</v>
      </c>
      <c r="F3561">
        <v>3</v>
      </c>
      <c r="G3561">
        <v>5369</v>
      </c>
      <c r="H3561" t="s">
        <v>253</v>
      </c>
      <c r="J3561" t="s">
        <v>14</v>
      </c>
      <c r="K3561">
        <v>53</v>
      </c>
      <c r="L3561" t="s">
        <v>15</v>
      </c>
    </row>
    <row r="3562" spans="1:12">
      <c r="A3562" t="e">
        <f ca="1">E00251528935221</f>
        <v>#NAME?</v>
      </c>
      <c r="B3562">
        <v>290</v>
      </c>
      <c r="C3562" t="s">
        <v>449</v>
      </c>
      <c r="D3562" s="1">
        <v>41547</v>
      </c>
      <c r="F3562">
        <v>5</v>
      </c>
      <c r="G3562">
        <v>4019</v>
      </c>
      <c r="H3562" t="s">
        <v>26</v>
      </c>
      <c r="J3562" t="s">
        <v>14</v>
      </c>
      <c r="K3562">
        <v>55</v>
      </c>
      <c r="L3562" t="s">
        <v>15</v>
      </c>
    </row>
    <row r="3563" spans="1:12">
      <c r="A3563" t="e">
        <f ca="1">E00251528935221</f>
        <v>#NAME?</v>
      </c>
      <c r="B3563">
        <v>290</v>
      </c>
      <c r="C3563" t="s">
        <v>449</v>
      </c>
      <c r="D3563" s="1">
        <v>41841</v>
      </c>
      <c r="F3563">
        <v>4</v>
      </c>
      <c r="G3563">
        <v>3679</v>
      </c>
      <c r="H3563" t="s">
        <v>260</v>
      </c>
      <c r="J3563" t="s">
        <v>14</v>
      </c>
      <c r="K3563">
        <v>56</v>
      </c>
      <c r="L3563" t="s">
        <v>15</v>
      </c>
    </row>
    <row r="3564" spans="1:12">
      <c r="A3564" t="e">
        <f ca="1">E00251532313521</f>
        <v>#NAME?</v>
      </c>
      <c r="B3564">
        <v>452</v>
      </c>
      <c r="C3564" t="s">
        <v>592</v>
      </c>
      <c r="D3564" s="1">
        <v>41291</v>
      </c>
      <c r="F3564">
        <v>1</v>
      </c>
      <c r="G3564">
        <v>40290</v>
      </c>
      <c r="H3564" t="s">
        <v>348</v>
      </c>
      <c r="J3564" t="s">
        <v>14</v>
      </c>
      <c r="K3564">
        <v>48</v>
      </c>
      <c r="L3564" t="s">
        <v>15</v>
      </c>
    </row>
    <row r="3565" spans="1:12">
      <c r="A3565" t="e">
        <f ca="1">E00251518868021</f>
        <v>#NAME?</v>
      </c>
      <c r="B3565">
        <v>1791</v>
      </c>
      <c r="C3565" t="s">
        <v>468</v>
      </c>
      <c r="D3565" s="1">
        <v>42310</v>
      </c>
      <c r="F3565">
        <v>1</v>
      </c>
      <c r="G3565">
        <v>8830</v>
      </c>
      <c r="H3565" t="s">
        <v>691</v>
      </c>
      <c r="J3565" t="s">
        <v>14</v>
      </c>
      <c r="K3565">
        <v>61</v>
      </c>
      <c r="L3565" t="s">
        <v>15</v>
      </c>
    </row>
    <row r="3566" spans="1:12">
      <c r="A3566" t="e">
        <f ca="1">E00251518868021</f>
        <v>#NAME?</v>
      </c>
      <c r="B3566">
        <v>1791</v>
      </c>
      <c r="C3566" t="s">
        <v>468</v>
      </c>
      <c r="D3566" s="1">
        <v>42350</v>
      </c>
      <c r="F3566">
        <v>1</v>
      </c>
      <c r="G3566">
        <v>3542</v>
      </c>
      <c r="H3566" t="s">
        <v>850</v>
      </c>
      <c r="J3566" t="s">
        <v>14</v>
      </c>
      <c r="K3566">
        <v>62</v>
      </c>
      <c r="L3566" t="s">
        <v>15</v>
      </c>
    </row>
    <row r="3567" spans="1:12">
      <c r="A3567" t="e">
        <f ca="1">E00251518868021</f>
        <v>#NAME?</v>
      </c>
      <c r="B3567">
        <v>1791</v>
      </c>
      <c r="C3567" t="s">
        <v>468</v>
      </c>
      <c r="D3567" s="1">
        <v>41438</v>
      </c>
      <c r="F3567">
        <v>4</v>
      </c>
      <c r="G3567">
        <v>3540</v>
      </c>
      <c r="H3567" t="s">
        <v>436</v>
      </c>
      <c r="J3567" t="s">
        <v>14</v>
      </c>
      <c r="K3567">
        <v>59</v>
      </c>
      <c r="L3567" t="s">
        <v>15</v>
      </c>
    </row>
    <row r="3568" spans="1:12">
      <c r="A3568" t="e">
        <f ca="1">E00251518868021</f>
        <v>#NAME?</v>
      </c>
      <c r="B3568">
        <v>1791</v>
      </c>
      <c r="C3568" t="s">
        <v>468</v>
      </c>
      <c r="D3568" s="1">
        <v>41551</v>
      </c>
      <c r="F3568">
        <v>5</v>
      </c>
      <c r="G3568">
        <v>29590</v>
      </c>
      <c r="H3568" t="s">
        <v>743</v>
      </c>
      <c r="J3568" t="s">
        <v>14</v>
      </c>
      <c r="K3568">
        <v>59</v>
      </c>
      <c r="L3568" t="s">
        <v>15</v>
      </c>
    </row>
    <row r="3569" spans="1:12">
      <c r="A3569" t="e">
        <f ca="1">E00251615992821</f>
        <v>#NAME?</v>
      </c>
      <c r="B3569">
        <v>457</v>
      </c>
      <c r="C3569" t="s">
        <v>137</v>
      </c>
      <c r="D3569" s="1">
        <v>42699</v>
      </c>
      <c r="F3569">
        <v>1</v>
      </c>
      <c r="G3569">
        <v>7177</v>
      </c>
      <c r="H3569" t="s">
        <v>126</v>
      </c>
      <c r="J3569" t="s">
        <v>14</v>
      </c>
      <c r="K3569">
        <v>47</v>
      </c>
      <c r="L3569" t="s">
        <v>15</v>
      </c>
    </row>
    <row r="3570" spans="1:12">
      <c r="A3570" t="e">
        <f ca="1">E00251518868021</f>
        <v>#NAME?</v>
      </c>
      <c r="B3570">
        <v>1791</v>
      </c>
      <c r="C3570" t="s">
        <v>468</v>
      </c>
      <c r="D3570" s="1">
        <v>41989</v>
      </c>
      <c r="F3570">
        <v>4</v>
      </c>
      <c r="G3570">
        <v>3540</v>
      </c>
      <c r="H3570" t="s">
        <v>436</v>
      </c>
      <c r="J3570" t="s">
        <v>14</v>
      </c>
      <c r="K3570">
        <v>61</v>
      </c>
      <c r="L3570" t="s">
        <v>15</v>
      </c>
    </row>
    <row r="3571" spans="1:12">
      <c r="A3571" t="e">
        <f ca="1">E00251518868021</f>
        <v>#NAME?</v>
      </c>
      <c r="B3571">
        <v>1791</v>
      </c>
      <c r="C3571" t="s">
        <v>468</v>
      </c>
      <c r="D3571" s="1">
        <v>42761</v>
      </c>
      <c r="F3571">
        <v>2</v>
      </c>
      <c r="G3571">
        <v>2720</v>
      </c>
      <c r="H3571" t="s">
        <v>65</v>
      </c>
      <c r="J3571" t="s">
        <v>14</v>
      </c>
      <c r="K3571">
        <v>63</v>
      </c>
      <c r="L3571" t="s">
        <v>15</v>
      </c>
    </row>
    <row r="3572" spans="1:12">
      <c r="A3572" t="e">
        <f ca="1">E00251518868021</f>
        <v>#NAME?</v>
      </c>
      <c r="B3572">
        <v>1791</v>
      </c>
      <c r="C3572" t="s">
        <v>468</v>
      </c>
      <c r="D3572" s="1">
        <v>42836</v>
      </c>
      <c r="F3572">
        <v>1</v>
      </c>
      <c r="G3572">
        <v>8798</v>
      </c>
      <c r="H3572" t="s">
        <v>314</v>
      </c>
      <c r="J3572" t="s">
        <v>14</v>
      </c>
      <c r="K3572">
        <v>63</v>
      </c>
      <c r="L3572" t="s">
        <v>15</v>
      </c>
    </row>
    <row r="3573" spans="1:12">
      <c r="A3573" t="e">
        <f ca="1">E00251518851921</f>
        <v>#NAME?</v>
      </c>
      <c r="B3573">
        <v>1325</v>
      </c>
      <c r="C3573" t="s">
        <v>605</v>
      </c>
      <c r="D3573" s="1">
        <v>42016</v>
      </c>
      <c r="F3573">
        <v>1</v>
      </c>
      <c r="G3573">
        <v>37991</v>
      </c>
      <c r="H3573" t="s">
        <v>851</v>
      </c>
      <c r="J3573" t="s">
        <v>14</v>
      </c>
      <c r="K3573">
        <v>44</v>
      </c>
      <c r="L3573" t="s">
        <v>15</v>
      </c>
    </row>
    <row r="3574" spans="1:12">
      <c r="A3574" t="e">
        <f ca="1">E00251629160421</f>
        <v>#NAME?</v>
      </c>
      <c r="B3574">
        <v>3437</v>
      </c>
      <c r="C3574" t="s">
        <v>852</v>
      </c>
      <c r="D3574" s="1">
        <v>41860</v>
      </c>
      <c r="F3574">
        <v>2</v>
      </c>
      <c r="G3574">
        <v>462</v>
      </c>
      <c r="H3574" t="s">
        <v>288</v>
      </c>
      <c r="J3574" t="s">
        <v>14</v>
      </c>
      <c r="K3574">
        <v>51</v>
      </c>
      <c r="L3574" t="s">
        <v>15</v>
      </c>
    </row>
    <row r="3575" spans="1:12">
      <c r="A3575" t="e">
        <f ca="1">E00251532959121</f>
        <v>#NAME?</v>
      </c>
      <c r="B3575">
        <v>467</v>
      </c>
      <c r="C3575" t="s">
        <v>232</v>
      </c>
      <c r="D3575" s="1">
        <v>42810</v>
      </c>
      <c r="F3575">
        <v>4</v>
      </c>
      <c r="G3575">
        <v>49300</v>
      </c>
      <c r="H3575" t="s">
        <v>228</v>
      </c>
      <c r="J3575" t="s">
        <v>14</v>
      </c>
      <c r="K3575">
        <v>62</v>
      </c>
      <c r="L3575" t="s">
        <v>15</v>
      </c>
    </row>
    <row r="3576" spans="1:12">
      <c r="A3576" t="e">
        <f ca="1">E00251531550021</f>
        <v>#NAME?</v>
      </c>
      <c r="B3576">
        <v>1786</v>
      </c>
      <c r="C3576" t="s">
        <v>37</v>
      </c>
      <c r="D3576" s="1">
        <v>41402</v>
      </c>
      <c r="F3576">
        <v>1</v>
      </c>
      <c r="G3576">
        <v>4660</v>
      </c>
      <c r="H3576" t="s">
        <v>215</v>
      </c>
      <c r="J3576" t="s">
        <v>14</v>
      </c>
      <c r="K3576">
        <v>56</v>
      </c>
      <c r="L3576" t="s">
        <v>15</v>
      </c>
    </row>
    <row r="3577" spans="1:12">
      <c r="A3577" t="e">
        <f ca="1">E00251518589021</f>
        <v>#NAME?</v>
      </c>
      <c r="B3577">
        <v>291</v>
      </c>
      <c r="C3577" t="s">
        <v>160</v>
      </c>
      <c r="D3577" s="1">
        <v>41919</v>
      </c>
      <c r="F3577">
        <v>1</v>
      </c>
      <c r="G3577">
        <v>7231</v>
      </c>
      <c r="H3577" t="s">
        <v>128</v>
      </c>
      <c r="J3577" t="s">
        <v>14</v>
      </c>
      <c r="K3577">
        <v>46</v>
      </c>
      <c r="L3577" t="s">
        <v>15</v>
      </c>
    </row>
    <row r="3578" spans="1:12">
      <c r="A3578" t="e">
        <f ca="1">E00251430134421</f>
        <v>#NAME?</v>
      </c>
      <c r="B3578">
        <v>467</v>
      </c>
      <c r="C3578" t="s">
        <v>232</v>
      </c>
      <c r="D3578" s="1">
        <v>42060</v>
      </c>
      <c r="F3578">
        <v>1</v>
      </c>
      <c r="G3578">
        <v>71940</v>
      </c>
      <c r="H3578" t="s">
        <v>135</v>
      </c>
      <c r="J3578" t="s">
        <v>14</v>
      </c>
      <c r="K3578">
        <v>52</v>
      </c>
      <c r="L3578" t="s">
        <v>15</v>
      </c>
    </row>
    <row r="3579" spans="1:12">
      <c r="A3579" t="e">
        <f ca="1">E00251619840221</f>
        <v>#NAME?</v>
      </c>
      <c r="B3579">
        <v>446</v>
      </c>
      <c r="C3579" t="s">
        <v>94</v>
      </c>
      <c r="D3579" s="1">
        <v>42912</v>
      </c>
      <c r="F3579">
        <v>4</v>
      </c>
      <c r="G3579">
        <v>7231</v>
      </c>
      <c r="H3579" t="s">
        <v>128</v>
      </c>
      <c r="J3579" t="s">
        <v>14</v>
      </c>
      <c r="K3579">
        <v>59</v>
      </c>
      <c r="L3579" t="s">
        <v>15</v>
      </c>
    </row>
    <row r="3580" spans="1:12">
      <c r="A3580" t="e">
        <f ca="1">E00251619840221</f>
        <v>#NAME?</v>
      </c>
      <c r="B3580">
        <v>446</v>
      </c>
      <c r="C3580" t="s">
        <v>94</v>
      </c>
      <c r="D3580" s="1">
        <v>42937</v>
      </c>
      <c r="F3580">
        <v>2</v>
      </c>
      <c r="G3580">
        <v>30000</v>
      </c>
      <c r="H3580" t="s">
        <v>144</v>
      </c>
      <c r="J3580" t="s">
        <v>14</v>
      </c>
      <c r="K3580">
        <v>59</v>
      </c>
      <c r="L3580" t="s">
        <v>15</v>
      </c>
    </row>
    <row r="3581" spans="1:12">
      <c r="A3581" t="e">
        <f ca="1">E00251717116321</f>
        <v>#NAME?</v>
      </c>
      <c r="B3581">
        <v>278</v>
      </c>
      <c r="C3581" t="s">
        <v>222</v>
      </c>
      <c r="D3581" s="1">
        <v>41794</v>
      </c>
      <c r="F3581">
        <v>1</v>
      </c>
      <c r="G3581">
        <v>3051</v>
      </c>
      <c r="H3581" t="s">
        <v>13</v>
      </c>
      <c r="J3581" t="s">
        <v>14</v>
      </c>
      <c r="K3581">
        <v>49</v>
      </c>
      <c r="L3581" t="s">
        <v>15</v>
      </c>
    </row>
    <row r="3582" spans="1:12">
      <c r="A3582" t="e">
        <f ca="1">E00251429783221</f>
        <v>#NAME?</v>
      </c>
      <c r="B3582">
        <v>160</v>
      </c>
      <c r="C3582" t="s">
        <v>278</v>
      </c>
      <c r="D3582" s="1">
        <v>41540</v>
      </c>
      <c r="F3582">
        <v>1</v>
      </c>
      <c r="G3582">
        <v>8489</v>
      </c>
      <c r="H3582" t="s">
        <v>327</v>
      </c>
      <c r="J3582" t="s">
        <v>14</v>
      </c>
      <c r="K3582">
        <v>54</v>
      </c>
      <c r="L3582" t="s">
        <v>15</v>
      </c>
    </row>
    <row r="3583" spans="1:12">
      <c r="A3583" t="e">
        <f ca="1">E00251617643721</f>
        <v>#NAME?</v>
      </c>
      <c r="B3583">
        <v>746</v>
      </c>
      <c r="C3583" t="s">
        <v>527</v>
      </c>
      <c r="D3583" s="1">
        <v>42023</v>
      </c>
      <c r="E3583">
        <v>0</v>
      </c>
      <c r="F3583">
        <v>2</v>
      </c>
      <c r="G3583">
        <v>49390</v>
      </c>
      <c r="H3583" t="s">
        <v>59</v>
      </c>
      <c r="J3583" t="s">
        <v>34</v>
      </c>
      <c r="K3583">
        <v>47</v>
      </c>
      <c r="L3583" t="s">
        <v>15</v>
      </c>
    </row>
    <row r="3584" spans="1:12">
      <c r="A3584" t="e">
        <f ca="1">E00251431566321</f>
        <v>#NAME?</v>
      </c>
      <c r="B3584">
        <v>701</v>
      </c>
      <c r="C3584" t="s">
        <v>72</v>
      </c>
      <c r="D3584" s="1">
        <v>41401</v>
      </c>
      <c r="F3584">
        <v>3</v>
      </c>
      <c r="G3584">
        <v>2724</v>
      </c>
      <c r="H3584" t="s">
        <v>73</v>
      </c>
      <c r="J3584" t="s">
        <v>14</v>
      </c>
      <c r="K3584">
        <v>60</v>
      </c>
      <c r="L3584" t="s">
        <v>15</v>
      </c>
    </row>
    <row r="3585" spans="1:12">
      <c r="A3585" t="e">
        <f ca="1">E00251531550021</f>
        <v>#NAME?</v>
      </c>
      <c r="B3585">
        <v>1786</v>
      </c>
      <c r="C3585" t="s">
        <v>37</v>
      </c>
      <c r="D3585" s="1">
        <v>42774</v>
      </c>
      <c r="F3585">
        <v>3</v>
      </c>
      <c r="G3585">
        <v>4019</v>
      </c>
      <c r="H3585" t="s">
        <v>26</v>
      </c>
      <c r="J3585" t="s">
        <v>14</v>
      </c>
      <c r="K3585">
        <v>60</v>
      </c>
      <c r="L3585" t="s">
        <v>15</v>
      </c>
    </row>
    <row r="3586" spans="1:12">
      <c r="A3586" t="e">
        <f ca="1">E00251518851921</f>
        <v>#NAME?</v>
      </c>
      <c r="B3586">
        <v>272</v>
      </c>
      <c r="C3586" t="s">
        <v>174</v>
      </c>
      <c r="D3586" s="1">
        <v>42752</v>
      </c>
      <c r="E3586">
        <v>3</v>
      </c>
      <c r="F3586">
        <v>3</v>
      </c>
      <c r="G3586">
        <v>4019</v>
      </c>
      <c r="H3586" t="s">
        <v>26</v>
      </c>
      <c r="J3586" t="s">
        <v>34</v>
      </c>
      <c r="K3586">
        <v>46</v>
      </c>
      <c r="L3586" t="s">
        <v>15</v>
      </c>
    </row>
    <row r="3587" spans="1:12">
      <c r="A3587" t="e">
        <f ca="1">E00251514452721</f>
        <v>#NAME?</v>
      </c>
      <c r="B3587">
        <v>452</v>
      </c>
      <c r="C3587" t="s">
        <v>592</v>
      </c>
      <c r="D3587" s="1">
        <v>42628</v>
      </c>
      <c r="F3587">
        <v>1</v>
      </c>
      <c r="G3587">
        <v>72690</v>
      </c>
      <c r="H3587" t="s">
        <v>363</v>
      </c>
      <c r="J3587" t="s">
        <v>14</v>
      </c>
      <c r="K3587">
        <v>47</v>
      </c>
      <c r="L3587" t="s">
        <v>15</v>
      </c>
    </row>
    <row r="3588" spans="1:12">
      <c r="A3588" t="e">
        <f ca="1">E00251528743621</f>
        <v>#NAME?</v>
      </c>
      <c r="B3588">
        <v>292</v>
      </c>
      <c r="C3588" t="s">
        <v>467</v>
      </c>
      <c r="D3588" s="1">
        <v>40967</v>
      </c>
      <c r="F3588">
        <v>1</v>
      </c>
      <c r="G3588">
        <v>71987</v>
      </c>
      <c r="H3588" t="s">
        <v>276</v>
      </c>
      <c r="J3588" t="s">
        <v>14</v>
      </c>
      <c r="K3588">
        <v>49</v>
      </c>
      <c r="L3588" t="s">
        <v>15</v>
      </c>
    </row>
    <row r="3589" spans="1:12">
      <c r="A3589" t="e">
        <f ca="1">E00251514273321</f>
        <v>#NAME?</v>
      </c>
      <c r="B3589">
        <v>490</v>
      </c>
      <c r="C3589" t="s">
        <v>158</v>
      </c>
      <c r="D3589" s="1">
        <v>41386</v>
      </c>
      <c r="F3589">
        <v>2</v>
      </c>
      <c r="G3589">
        <v>61804</v>
      </c>
      <c r="H3589" t="s">
        <v>519</v>
      </c>
      <c r="J3589" t="s">
        <v>14</v>
      </c>
      <c r="K3589">
        <v>52</v>
      </c>
      <c r="L3589" t="s">
        <v>15</v>
      </c>
    </row>
    <row r="3590" spans="1:12">
      <c r="A3590" t="e">
        <f ca="1">E00251528935221</f>
        <v>#NAME?</v>
      </c>
      <c r="B3590">
        <v>290</v>
      </c>
      <c r="C3590" t="s">
        <v>449</v>
      </c>
      <c r="D3590" s="1">
        <v>41092</v>
      </c>
      <c r="F3590">
        <v>6</v>
      </c>
      <c r="G3590">
        <v>4019</v>
      </c>
      <c r="H3590" t="s">
        <v>26</v>
      </c>
      <c r="J3590" t="s">
        <v>14</v>
      </c>
      <c r="K3590">
        <v>53</v>
      </c>
      <c r="L3590" t="s">
        <v>15</v>
      </c>
    </row>
    <row r="3591" spans="1:12">
      <c r="A3591" t="e">
        <f ca="1">E00251528935221</f>
        <v>#NAME?</v>
      </c>
      <c r="B3591">
        <v>297</v>
      </c>
      <c r="C3591" t="s">
        <v>411</v>
      </c>
      <c r="D3591" s="1">
        <v>42826</v>
      </c>
      <c r="F3591">
        <v>1</v>
      </c>
      <c r="G3591">
        <v>38023</v>
      </c>
      <c r="H3591" t="s">
        <v>17</v>
      </c>
      <c r="J3591" t="s">
        <v>14</v>
      </c>
      <c r="K3591">
        <v>58</v>
      </c>
      <c r="L3591" t="s">
        <v>15</v>
      </c>
    </row>
    <row r="3592" spans="1:12">
      <c r="A3592" t="e">
        <f ca="1">E00251715431821</f>
        <v>#NAME?</v>
      </c>
      <c r="B3592">
        <v>94</v>
      </c>
      <c r="C3592" t="s">
        <v>74</v>
      </c>
      <c r="D3592" s="1">
        <v>42135</v>
      </c>
      <c r="F3592">
        <v>1</v>
      </c>
      <c r="G3592">
        <v>7810</v>
      </c>
      <c r="H3592" t="s">
        <v>143</v>
      </c>
      <c r="J3592" t="s">
        <v>14</v>
      </c>
      <c r="K3592">
        <v>50</v>
      </c>
      <c r="L3592" t="s">
        <v>15</v>
      </c>
    </row>
    <row r="3593" spans="1:12">
      <c r="A3593" t="e">
        <f ca="1">E00251528935221</f>
        <v>#NAME?</v>
      </c>
      <c r="B3593">
        <v>290</v>
      </c>
      <c r="C3593" t="s">
        <v>449</v>
      </c>
      <c r="D3593" s="1">
        <v>41052</v>
      </c>
      <c r="F3593">
        <v>4</v>
      </c>
      <c r="G3593">
        <v>3679</v>
      </c>
      <c r="H3593" t="s">
        <v>260</v>
      </c>
      <c r="J3593" t="s">
        <v>14</v>
      </c>
      <c r="K3593">
        <v>53</v>
      </c>
      <c r="L3593" t="s">
        <v>15</v>
      </c>
    </row>
    <row r="3594" spans="1:12">
      <c r="A3594" t="e">
        <f ca="1">E00251528935221</f>
        <v>#NAME?</v>
      </c>
      <c r="B3594">
        <v>290</v>
      </c>
      <c r="C3594" t="s">
        <v>449</v>
      </c>
      <c r="D3594" s="1">
        <v>42593</v>
      </c>
      <c r="F3594">
        <v>1</v>
      </c>
      <c r="G3594">
        <v>4019</v>
      </c>
      <c r="H3594" t="s">
        <v>26</v>
      </c>
      <c r="J3594" t="s">
        <v>14</v>
      </c>
      <c r="K3594">
        <v>58</v>
      </c>
      <c r="L3594" t="s">
        <v>15</v>
      </c>
    </row>
    <row r="3595" spans="1:12">
      <c r="A3595" t="e">
        <f ca="1">E00251528935221</f>
        <v>#NAME?</v>
      </c>
      <c r="B3595">
        <v>297</v>
      </c>
      <c r="C3595" t="s">
        <v>411</v>
      </c>
      <c r="D3595" s="1">
        <v>41072</v>
      </c>
      <c r="F3595">
        <v>5</v>
      </c>
      <c r="G3595">
        <v>4019</v>
      </c>
      <c r="H3595" t="s">
        <v>26</v>
      </c>
      <c r="J3595" t="s">
        <v>14</v>
      </c>
      <c r="K3595">
        <v>53</v>
      </c>
      <c r="L3595" t="s">
        <v>15</v>
      </c>
    </row>
    <row r="3596" spans="1:12">
      <c r="A3596" t="e">
        <f ca="1">E00251528935221</f>
        <v>#NAME?</v>
      </c>
      <c r="B3596">
        <v>297</v>
      </c>
      <c r="C3596" t="s">
        <v>411</v>
      </c>
      <c r="D3596" s="1">
        <v>42191</v>
      </c>
      <c r="F3596">
        <v>3</v>
      </c>
      <c r="G3596">
        <v>71509</v>
      </c>
      <c r="H3596" t="s">
        <v>369</v>
      </c>
      <c r="J3596" t="s">
        <v>14</v>
      </c>
      <c r="K3596">
        <v>56</v>
      </c>
      <c r="L3596" t="s">
        <v>15</v>
      </c>
    </row>
    <row r="3597" spans="1:12">
      <c r="A3597" t="e">
        <f ca="1">E00251514274321</f>
        <v>#NAME?</v>
      </c>
      <c r="B3597">
        <v>449</v>
      </c>
      <c r="C3597" t="s">
        <v>124</v>
      </c>
      <c r="D3597" s="1">
        <v>42963</v>
      </c>
      <c r="F3597">
        <v>1</v>
      </c>
      <c r="G3597">
        <v>490</v>
      </c>
      <c r="H3597" t="s">
        <v>203</v>
      </c>
      <c r="J3597" t="s">
        <v>14</v>
      </c>
      <c r="K3597">
        <v>65</v>
      </c>
      <c r="L3597" t="s">
        <v>15</v>
      </c>
    </row>
    <row r="3598" spans="1:12">
      <c r="A3598" t="e">
        <f ca="1">E00251514273321</f>
        <v>#NAME?</v>
      </c>
      <c r="B3598">
        <v>490</v>
      </c>
      <c r="C3598" t="s">
        <v>158</v>
      </c>
      <c r="D3598" s="1">
        <v>41759</v>
      </c>
      <c r="F3598">
        <v>2</v>
      </c>
      <c r="G3598">
        <v>3051</v>
      </c>
      <c r="H3598" t="s">
        <v>13</v>
      </c>
      <c r="J3598" t="s">
        <v>14</v>
      </c>
      <c r="K3598">
        <v>53</v>
      </c>
      <c r="L3598" t="s">
        <v>15</v>
      </c>
    </row>
    <row r="3599" spans="1:12">
      <c r="A3599" t="e">
        <f ca="1">E00251514257621</f>
        <v>#NAME?</v>
      </c>
      <c r="B3599">
        <v>5132</v>
      </c>
      <c r="C3599" t="s">
        <v>853</v>
      </c>
      <c r="D3599" s="1">
        <v>41683</v>
      </c>
      <c r="F3599">
        <v>1</v>
      </c>
      <c r="G3599">
        <v>78650</v>
      </c>
      <c r="H3599" t="s">
        <v>414</v>
      </c>
      <c r="J3599" t="s">
        <v>14</v>
      </c>
      <c r="K3599">
        <v>52</v>
      </c>
      <c r="L3599" t="s">
        <v>22</v>
      </c>
    </row>
    <row r="3600" spans="1:12">
      <c r="A3600" t="e">
        <f ca="1">E00251430134421</f>
        <v>#NAME?</v>
      </c>
      <c r="B3600">
        <v>467</v>
      </c>
      <c r="C3600" t="s">
        <v>232</v>
      </c>
      <c r="D3600" s="1">
        <v>42696</v>
      </c>
      <c r="F3600">
        <v>3</v>
      </c>
      <c r="G3600">
        <v>4019</v>
      </c>
      <c r="H3600" t="s">
        <v>26</v>
      </c>
      <c r="J3600" t="s">
        <v>14</v>
      </c>
      <c r="K3600">
        <v>53</v>
      </c>
      <c r="L3600" t="s">
        <v>15</v>
      </c>
    </row>
    <row r="3601" spans="1:12">
      <c r="A3601" t="e">
        <f ca="1">E00251532959121</f>
        <v>#NAME?</v>
      </c>
      <c r="B3601">
        <v>467</v>
      </c>
      <c r="C3601" t="s">
        <v>232</v>
      </c>
      <c r="D3601" s="1">
        <v>41786</v>
      </c>
      <c r="F3601">
        <v>3</v>
      </c>
      <c r="G3601">
        <v>38420</v>
      </c>
      <c r="H3601" t="s">
        <v>587</v>
      </c>
      <c r="J3601" t="s">
        <v>14</v>
      </c>
      <c r="K3601">
        <v>60</v>
      </c>
      <c r="L3601" t="s">
        <v>15</v>
      </c>
    </row>
    <row r="3602" spans="1:12">
      <c r="A3602" t="e">
        <f ca="1">E00251532959121</f>
        <v>#NAME?</v>
      </c>
      <c r="B3602">
        <v>467</v>
      </c>
      <c r="C3602" t="s">
        <v>232</v>
      </c>
      <c r="D3602" s="1">
        <v>42768</v>
      </c>
      <c r="F3602">
        <v>2</v>
      </c>
      <c r="G3602">
        <v>7291</v>
      </c>
      <c r="H3602" t="s">
        <v>163</v>
      </c>
      <c r="J3602" t="s">
        <v>14</v>
      </c>
      <c r="K3602">
        <v>62</v>
      </c>
      <c r="L3602" t="s">
        <v>15</v>
      </c>
    </row>
    <row r="3603" spans="1:12">
      <c r="A3603" t="e">
        <f ca="1">E00251626545321</f>
        <v>#NAME?</v>
      </c>
      <c r="B3603">
        <v>296</v>
      </c>
      <c r="C3603" t="s">
        <v>119</v>
      </c>
      <c r="D3603" s="1">
        <v>42690</v>
      </c>
      <c r="F3603">
        <v>1</v>
      </c>
      <c r="G3603">
        <v>27800</v>
      </c>
      <c r="H3603" t="s">
        <v>145</v>
      </c>
      <c r="J3603" t="s">
        <v>14</v>
      </c>
      <c r="K3603">
        <v>56</v>
      </c>
      <c r="L3603" t="s">
        <v>15</v>
      </c>
    </row>
    <row r="3604" spans="1:12">
      <c r="A3604" t="e">
        <f ca="1">E00251629160421</f>
        <v>#NAME?</v>
      </c>
      <c r="B3604">
        <v>195</v>
      </c>
      <c r="C3604" t="s">
        <v>854</v>
      </c>
      <c r="D3604" s="1">
        <v>42017</v>
      </c>
      <c r="F3604">
        <v>1</v>
      </c>
      <c r="G3604">
        <v>72704</v>
      </c>
      <c r="H3604" t="s">
        <v>855</v>
      </c>
      <c r="J3604" t="s">
        <v>14</v>
      </c>
      <c r="K3604">
        <v>52</v>
      </c>
      <c r="L3604" t="s">
        <v>15</v>
      </c>
    </row>
    <row r="3605" spans="1:12">
      <c r="A3605" t="e">
        <f ca="1">E00251629160421</f>
        <v>#NAME?</v>
      </c>
      <c r="B3605">
        <v>195</v>
      </c>
      <c r="C3605" t="s">
        <v>854</v>
      </c>
      <c r="D3605" s="1">
        <v>42703</v>
      </c>
      <c r="F3605">
        <v>1</v>
      </c>
      <c r="G3605">
        <v>3814</v>
      </c>
      <c r="H3605" t="s">
        <v>856</v>
      </c>
      <c r="J3605" t="s">
        <v>14</v>
      </c>
      <c r="K3605">
        <v>54</v>
      </c>
      <c r="L3605" t="s">
        <v>15</v>
      </c>
    </row>
    <row r="3606" spans="1:12">
      <c r="A3606" t="e">
        <f ca="1">E00251531550021</f>
        <v>#NAME?</v>
      </c>
      <c r="B3606">
        <v>1786</v>
      </c>
      <c r="C3606" t="s">
        <v>37</v>
      </c>
      <c r="D3606" s="1">
        <v>41078</v>
      </c>
      <c r="F3606">
        <v>1</v>
      </c>
      <c r="G3606">
        <v>4019</v>
      </c>
      <c r="H3606" t="s">
        <v>26</v>
      </c>
      <c r="J3606" t="s">
        <v>14</v>
      </c>
      <c r="K3606">
        <v>55</v>
      </c>
      <c r="L3606" t="s">
        <v>15</v>
      </c>
    </row>
    <row r="3607" spans="1:12">
      <c r="A3607" t="e">
        <f ca="1">E00251617643721</f>
        <v>#NAME?</v>
      </c>
      <c r="B3607">
        <v>489</v>
      </c>
      <c r="C3607" t="s">
        <v>100</v>
      </c>
      <c r="D3607" s="1">
        <v>43046</v>
      </c>
      <c r="F3607">
        <v>5</v>
      </c>
      <c r="G3607">
        <v>51889</v>
      </c>
      <c r="H3607" t="s">
        <v>256</v>
      </c>
      <c r="J3607" t="s">
        <v>14</v>
      </c>
      <c r="K3607">
        <v>50</v>
      </c>
      <c r="L3607" t="s">
        <v>15</v>
      </c>
    </row>
    <row r="3608" spans="1:12">
      <c r="A3608" t="e">
        <f ca="1">E00251617643721</f>
        <v>#NAME?</v>
      </c>
      <c r="B3608">
        <v>701</v>
      </c>
      <c r="C3608" t="s">
        <v>72</v>
      </c>
      <c r="D3608" s="1">
        <v>40940</v>
      </c>
      <c r="F3608">
        <v>1</v>
      </c>
      <c r="G3608">
        <v>55090</v>
      </c>
      <c r="H3608" t="s">
        <v>400</v>
      </c>
      <c r="J3608" t="s">
        <v>14</v>
      </c>
      <c r="K3608">
        <v>44</v>
      </c>
      <c r="L3608" t="s">
        <v>15</v>
      </c>
    </row>
    <row r="3609" spans="1:12">
      <c r="A3609" t="e">
        <f ca="1">E00251617643721</f>
        <v>#NAME?</v>
      </c>
      <c r="B3609">
        <v>701</v>
      </c>
      <c r="C3609" t="s">
        <v>72</v>
      </c>
      <c r="D3609" s="1">
        <v>41318</v>
      </c>
      <c r="F3609">
        <v>2</v>
      </c>
      <c r="G3609">
        <v>3559</v>
      </c>
      <c r="H3609" t="s">
        <v>857</v>
      </c>
      <c r="J3609" t="s">
        <v>14</v>
      </c>
      <c r="K3609">
        <v>45</v>
      </c>
      <c r="L3609" t="s">
        <v>15</v>
      </c>
    </row>
    <row r="3610" spans="1:12">
      <c r="A3610" t="e">
        <f ca="1">E00251528935221</f>
        <v>#NAME?</v>
      </c>
      <c r="B3610">
        <v>290</v>
      </c>
      <c r="C3610" t="s">
        <v>449</v>
      </c>
      <c r="D3610" s="1">
        <v>42950</v>
      </c>
      <c r="F3610">
        <v>1</v>
      </c>
      <c r="G3610">
        <v>7906</v>
      </c>
      <c r="H3610" t="s">
        <v>173</v>
      </c>
      <c r="J3610" t="s">
        <v>14</v>
      </c>
      <c r="K3610">
        <v>59</v>
      </c>
      <c r="L3610" t="s">
        <v>22</v>
      </c>
    </row>
    <row r="3611" spans="1:12">
      <c r="A3611" t="e">
        <f ca="1">E00251518589021</f>
        <v>#NAME?</v>
      </c>
      <c r="B3611">
        <v>291</v>
      </c>
      <c r="C3611" t="s">
        <v>160</v>
      </c>
      <c r="D3611" s="1">
        <v>41670</v>
      </c>
      <c r="F3611">
        <v>2</v>
      </c>
      <c r="G3611">
        <v>29620</v>
      </c>
      <c r="H3611" t="s">
        <v>460</v>
      </c>
      <c r="J3611" t="s">
        <v>14</v>
      </c>
      <c r="K3611">
        <v>45</v>
      </c>
      <c r="L3611" t="s">
        <v>15</v>
      </c>
    </row>
    <row r="3612" spans="1:12">
      <c r="A3612" t="e">
        <f ca="1">E00251430254221</f>
        <v>#NAME?</v>
      </c>
      <c r="B3612">
        <v>502</v>
      </c>
      <c r="C3612" t="s">
        <v>172</v>
      </c>
      <c r="D3612" s="1">
        <v>41264</v>
      </c>
      <c r="F3612">
        <v>2</v>
      </c>
      <c r="G3612">
        <v>7880</v>
      </c>
      <c r="H3612" t="s">
        <v>213</v>
      </c>
      <c r="J3612" t="s">
        <v>14</v>
      </c>
      <c r="K3612">
        <v>55</v>
      </c>
      <c r="L3612" t="s">
        <v>22</v>
      </c>
    </row>
    <row r="3613" spans="1:12">
      <c r="A3613" t="e">
        <f ca="1">E00251430254221</f>
        <v>#NAME?</v>
      </c>
      <c r="B3613">
        <v>7505</v>
      </c>
      <c r="C3613" t="s">
        <v>209</v>
      </c>
      <c r="D3613" s="1">
        <v>42822</v>
      </c>
      <c r="F3613">
        <v>1</v>
      </c>
      <c r="G3613">
        <v>7242</v>
      </c>
      <c r="H3613" t="s">
        <v>93</v>
      </c>
      <c r="J3613" t="s">
        <v>14</v>
      </c>
      <c r="K3613">
        <v>59</v>
      </c>
      <c r="L3613" t="s">
        <v>15</v>
      </c>
    </row>
    <row r="3614" spans="1:12">
      <c r="A3614" t="e">
        <f ca="1">E00251537608221</f>
        <v>#NAME?</v>
      </c>
      <c r="B3614">
        <v>442</v>
      </c>
      <c r="C3614" t="s">
        <v>95</v>
      </c>
      <c r="D3614" s="1">
        <v>42507</v>
      </c>
      <c r="F3614">
        <v>1</v>
      </c>
      <c r="G3614">
        <v>38910</v>
      </c>
      <c r="H3614" t="s">
        <v>858</v>
      </c>
      <c r="J3614" t="s">
        <v>14</v>
      </c>
      <c r="K3614">
        <v>64</v>
      </c>
      <c r="L3614" t="s">
        <v>15</v>
      </c>
    </row>
    <row r="3615" spans="1:12">
      <c r="A3615" t="e">
        <f ca="1">E00251537608221</f>
        <v>#NAME?</v>
      </c>
      <c r="B3615">
        <v>442</v>
      </c>
      <c r="C3615" t="s">
        <v>95</v>
      </c>
      <c r="D3615" s="1">
        <v>42507</v>
      </c>
      <c r="F3615">
        <v>3</v>
      </c>
      <c r="G3615">
        <v>4019</v>
      </c>
      <c r="H3615" t="s">
        <v>26</v>
      </c>
      <c r="J3615" t="s">
        <v>14</v>
      </c>
      <c r="K3615">
        <v>64</v>
      </c>
      <c r="L3615" t="s">
        <v>15</v>
      </c>
    </row>
    <row r="3616" spans="1:12">
      <c r="A3616" t="e">
        <f ca="1">E00251537608221</f>
        <v>#NAME?</v>
      </c>
      <c r="B3616">
        <v>442</v>
      </c>
      <c r="C3616" t="s">
        <v>95</v>
      </c>
      <c r="D3616" s="1">
        <v>42719</v>
      </c>
      <c r="F3616">
        <v>1</v>
      </c>
      <c r="G3616">
        <v>2729</v>
      </c>
      <c r="H3616" t="s">
        <v>115</v>
      </c>
      <c r="J3616" t="s">
        <v>14</v>
      </c>
      <c r="K3616">
        <v>65</v>
      </c>
      <c r="L3616" t="s">
        <v>15</v>
      </c>
    </row>
    <row r="3617" spans="1:12">
      <c r="A3617" t="e">
        <f ca="1">E00251528935221</f>
        <v>#NAME?</v>
      </c>
      <c r="B3617">
        <v>290</v>
      </c>
      <c r="C3617" t="s">
        <v>449</v>
      </c>
      <c r="D3617" s="1">
        <v>41841</v>
      </c>
      <c r="F3617">
        <v>6</v>
      </c>
      <c r="G3617">
        <v>4019</v>
      </c>
      <c r="H3617" t="s">
        <v>26</v>
      </c>
      <c r="J3617" t="s">
        <v>14</v>
      </c>
      <c r="K3617">
        <v>56</v>
      </c>
      <c r="L3617" t="s">
        <v>15</v>
      </c>
    </row>
    <row r="3618" spans="1:12">
      <c r="A3618" t="e">
        <f ca="1">E00251528935221</f>
        <v>#NAME?</v>
      </c>
      <c r="B3618">
        <v>297</v>
      </c>
      <c r="C3618" t="s">
        <v>411</v>
      </c>
      <c r="D3618" s="1">
        <v>41561</v>
      </c>
      <c r="F3618">
        <v>5</v>
      </c>
      <c r="G3618">
        <v>4019</v>
      </c>
      <c r="H3618" t="s">
        <v>26</v>
      </c>
      <c r="J3618" t="s">
        <v>14</v>
      </c>
      <c r="K3618">
        <v>55</v>
      </c>
      <c r="L3618" t="s">
        <v>15</v>
      </c>
    </row>
    <row r="3619" spans="1:12">
      <c r="A3619" t="e">
        <f ca="1">E00251528935221</f>
        <v>#NAME?</v>
      </c>
      <c r="B3619">
        <v>297</v>
      </c>
      <c r="C3619" t="s">
        <v>411</v>
      </c>
      <c r="D3619" s="1">
        <v>42191</v>
      </c>
      <c r="F3619">
        <v>5</v>
      </c>
      <c r="G3619">
        <v>73390</v>
      </c>
      <c r="H3619" t="s">
        <v>66</v>
      </c>
      <c r="J3619" t="s">
        <v>14</v>
      </c>
      <c r="K3619">
        <v>56</v>
      </c>
      <c r="L3619" t="s">
        <v>15</v>
      </c>
    </row>
    <row r="3620" spans="1:12">
      <c r="A3620" t="e">
        <f ca="1">E00251528935221</f>
        <v>#NAME?</v>
      </c>
      <c r="B3620">
        <v>297</v>
      </c>
      <c r="C3620" t="s">
        <v>411</v>
      </c>
      <c r="D3620" s="1">
        <v>43063</v>
      </c>
      <c r="F3620">
        <v>3</v>
      </c>
      <c r="G3620">
        <v>7906</v>
      </c>
      <c r="H3620" t="s">
        <v>173</v>
      </c>
      <c r="J3620" t="s">
        <v>14</v>
      </c>
      <c r="K3620">
        <v>59</v>
      </c>
      <c r="L3620" t="s">
        <v>22</v>
      </c>
    </row>
    <row r="3621" spans="1:12">
      <c r="A3621" t="e">
        <f ca="1">E00251514243921</f>
        <v>#NAME?</v>
      </c>
      <c r="B3621">
        <v>453</v>
      </c>
      <c r="C3621" t="s">
        <v>96</v>
      </c>
      <c r="D3621" s="1">
        <v>41978</v>
      </c>
      <c r="F3621">
        <v>1</v>
      </c>
      <c r="G3621">
        <v>7272</v>
      </c>
      <c r="H3621" t="s">
        <v>395</v>
      </c>
      <c r="J3621" t="s">
        <v>14</v>
      </c>
      <c r="K3621">
        <v>50</v>
      </c>
      <c r="L3621" t="s">
        <v>15</v>
      </c>
    </row>
    <row r="3622" spans="1:12">
      <c r="A3622" t="e">
        <f ca="1">E00251532959121</f>
        <v>#NAME?</v>
      </c>
      <c r="B3622">
        <v>467</v>
      </c>
      <c r="C3622" t="s">
        <v>232</v>
      </c>
      <c r="D3622" s="1">
        <v>40952</v>
      </c>
      <c r="F3622">
        <v>1</v>
      </c>
      <c r="G3622">
        <v>7862</v>
      </c>
      <c r="H3622" t="s">
        <v>27</v>
      </c>
      <c r="J3622" t="s">
        <v>14</v>
      </c>
      <c r="K3622">
        <v>57</v>
      </c>
      <c r="L3622" t="s">
        <v>22</v>
      </c>
    </row>
    <row r="3623" spans="1:12">
      <c r="A3623" t="e">
        <f ca="1">E00251532959121</f>
        <v>#NAME?</v>
      </c>
      <c r="B3623">
        <v>467</v>
      </c>
      <c r="C3623" t="s">
        <v>232</v>
      </c>
      <c r="D3623" s="1">
        <v>41085</v>
      </c>
      <c r="F3623">
        <v>6</v>
      </c>
      <c r="G3623">
        <v>73300</v>
      </c>
      <c r="H3623" t="s">
        <v>86</v>
      </c>
      <c r="J3623" t="s">
        <v>14</v>
      </c>
      <c r="K3623">
        <v>58</v>
      </c>
      <c r="L3623" t="s">
        <v>15</v>
      </c>
    </row>
    <row r="3624" spans="1:12">
      <c r="A3624" t="e">
        <f ca="1">E00251528743621</f>
        <v>#NAME?</v>
      </c>
      <c r="B3624">
        <v>1325</v>
      </c>
      <c r="C3624" t="s">
        <v>605</v>
      </c>
      <c r="D3624" s="1">
        <v>41215</v>
      </c>
      <c r="F3624">
        <v>2</v>
      </c>
      <c r="G3624">
        <v>55090</v>
      </c>
      <c r="H3624" t="s">
        <v>400</v>
      </c>
      <c r="J3624" t="s">
        <v>14</v>
      </c>
      <c r="K3624">
        <v>50</v>
      </c>
      <c r="L3624" t="s">
        <v>15</v>
      </c>
    </row>
    <row r="3625" spans="1:12">
      <c r="A3625" t="e">
        <f ca="1">E00251528743621</f>
        <v>#NAME?</v>
      </c>
      <c r="B3625">
        <v>1325</v>
      </c>
      <c r="C3625" t="s">
        <v>605</v>
      </c>
      <c r="D3625" s="1">
        <v>42662</v>
      </c>
      <c r="F3625">
        <v>2</v>
      </c>
      <c r="G3625">
        <v>60090</v>
      </c>
      <c r="H3625" t="s">
        <v>181</v>
      </c>
      <c r="J3625" t="s">
        <v>14</v>
      </c>
      <c r="K3625">
        <v>54</v>
      </c>
      <c r="L3625" t="s">
        <v>15</v>
      </c>
    </row>
    <row r="3626" spans="1:12">
      <c r="A3626" t="e">
        <f ca="1">E00251528743621</f>
        <v>#NAME?</v>
      </c>
      <c r="B3626">
        <v>1325</v>
      </c>
      <c r="C3626" t="s">
        <v>605</v>
      </c>
      <c r="D3626" s="1">
        <v>42829</v>
      </c>
      <c r="F3626">
        <v>1</v>
      </c>
      <c r="G3626">
        <v>4019</v>
      </c>
      <c r="H3626" t="s">
        <v>26</v>
      </c>
      <c r="J3626" t="s">
        <v>14</v>
      </c>
      <c r="K3626">
        <v>54</v>
      </c>
      <c r="L3626" t="s">
        <v>15</v>
      </c>
    </row>
    <row r="3627" spans="1:12">
      <c r="A3627" t="e">
        <f ca="1">E00251532959121</f>
        <v>#NAME?</v>
      </c>
      <c r="B3627">
        <v>467</v>
      </c>
      <c r="C3627" t="s">
        <v>232</v>
      </c>
      <c r="D3627" s="1">
        <v>43080</v>
      </c>
      <c r="F3627">
        <v>3</v>
      </c>
      <c r="G3627">
        <v>7291</v>
      </c>
      <c r="H3627" t="s">
        <v>163</v>
      </c>
      <c r="J3627" t="s">
        <v>14</v>
      </c>
      <c r="K3627">
        <v>63</v>
      </c>
      <c r="L3627" t="s">
        <v>15</v>
      </c>
    </row>
    <row r="3628" spans="1:12">
      <c r="A3628" t="e">
        <f ca="1">E00251532959121</f>
        <v>#NAME?</v>
      </c>
      <c r="B3628">
        <v>467</v>
      </c>
      <c r="C3628" t="s">
        <v>232</v>
      </c>
      <c r="D3628" s="1">
        <v>43080</v>
      </c>
      <c r="F3628">
        <v>5</v>
      </c>
      <c r="G3628">
        <v>3051</v>
      </c>
      <c r="H3628" t="s">
        <v>13</v>
      </c>
      <c r="J3628" t="s">
        <v>14</v>
      </c>
      <c r="K3628">
        <v>63</v>
      </c>
      <c r="L3628" t="s">
        <v>15</v>
      </c>
    </row>
    <row r="3629" spans="1:12">
      <c r="A3629" t="e">
        <f ca="1">E00251531550021</f>
        <v>#NAME?</v>
      </c>
      <c r="B3629">
        <v>1786</v>
      </c>
      <c r="C3629" t="s">
        <v>37</v>
      </c>
      <c r="D3629" s="1">
        <v>41179</v>
      </c>
      <c r="F3629">
        <v>1</v>
      </c>
      <c r="G3629">
        <v>4019</v>
      </c>
      <c r="H3629" t="s">
        <v>26</v>
      </c>
      <c r="J3629" t="s">
        <v>14</v>
      </c>
      <c r="K3629">
        <v>55</v>
      </c>
      <c r="L3629" t="s">
        <v>15</v>
      </c>
    </row>
    <row r="3630" spans="1:12">
      <c r="A3630" t="e">
        <f ca="1">E00251531550021</f>
        <v>#NAME?</v>
      </c>
      <c r="B3630">
        <v>1786</v>
      </c>
      <c r="C3630" t="s">
        <v>37</v>
      </c>
      <c r="D3630" s="1">
        <v>41212</v>
      </c>
      <c r="F3630">
        <v>1</v>
      </c>
      <c r="G3630">
        <v>4019</v>
      </c>
      <c r="H3630" t="s">
        <v>26</v>
      </c>
      <c r="J3630" t="s">
        <v>14</v>
      </c>
      <c r="K3630">
        <v>55</v>
      </c>
      <c r="L3630" t="s">
        <v>15</v>
      </c>
    </row>
    <row r="3631" spans="1:12">
      <c r="A3631" t="e">
        <f ca="1">E00251427204321</f>
        <v>#NAME?</v>
      </c>
      <c r="B3631">
        <v>28</v>
      </c>
      <c r="C3631" t="s">
        <v>153</v>
      </c>
      <c r="D3631" s="1">
        <v>43024</v>
      </c>
      <c r="F3631">
        <v>3</v>
      </c>
      <c r="G3631">
        <v>3051</v>
      </c>
      <c r="H3631" t="s">
        <v>13</v>
      </c>
      <c r="J3631" t="s">
        <v>14</v>
      </c>
      <c r="K3631">
        <v>50</v>
      </c>
      <c r="L3631" t="s">
        <v>15</v>
      </c>
    </row>
    <row r="3632" spans="1:12">
      <c r="A3632" t="e">
        <f ca="1">E00251430254221</f>
        <v>#NAME?</v>
      </c>
      <c r="B3632">
        <v>6046</v>
      </c>
      <c r="C3632" t="s">
        <v>98</v>
      </c>
      <c r="D3632" s="1">
        <v>43076</v>
      </c>
      <c r="F3632">
        <v>1</v>
      </c>
      <c r="G3632">
        <v>37921</v>
      </c>
      <c r="H3632" t="s">
        <v>859</v>
      </c>
      <c r="I3632" t="s">
        <v>56</v>
      </c>
      <c r="J3632" t="s">
        <v>57</v>
      </c>
      <c r="K3632">
        <v>60</v>
      </c>
      <c r="L3632" t="s">
        <v>15</v>
      </c>
    </row>
    <row r="3633" spans="1:12">
      <c r="A3633" t="e">
        <f ca="1">E00251526602321</f>
        <v>#NAME?</v>
      </c>
      <c r="B3633">
        <v>10</v>
      </c>
      <c r="C3633" t="s">
        <v>18</v>
      </c>
      <c r="D3633" s="1">
        <v>42485</v>
      </c>
      <c r="F3633">
        <v>1</v>
      </c>
      <c r="G3633">
        <v>7020</v>
      </c>
      <c r="H3633" t="s">
        <v>860</v>
      </c>
      <c r="J3633" t="s">
        <v>14</v>
      </c>
      <c r="K3633">
        <v>60</v>
      </c>
      <c r="L3633" t="s">
        <v>15</v>
      </c>
    </row>
    <row r="3634" spans="1:12">
      <c r="A3634" t="e">
        <f ca="1">E00251526602321</f>
        <v>#NAME?</v>
      </c>
      <c r="B3634">
        <v>10</v>
      </c>
      <c r="C3634" t="s">
        <v>18</v>
      </c>
      <c r="D3634" s="1">
        <v>42660</v>
      </c>
      <c r="F3634">
        <v>2</v>
      </c>
      <c r="G3634">
        <v>78820</v>
      </c>
      <c r="H3634" t="s">
        <v>861</v>
      </c>
      <c r="J3634" t="s">
        <v>14</v>
      </c>
      <c r="K3634">
        <v>61</v>
      </c>
      <c r="L3634" t="s">
        <v>22</v>
      </c>
    </row>
    <row r="3635" spans="1:12">
      <c r="A3635" t="e">
        <f ca="1">E00251715431821</f>
        <v>#NAME?</v>
      </c>
      <c r="B3635">
        <v>94</v>
      </c>
      <c r="C3635" t="s">
        <v>74</v>
      </c>
      <c r="D3635" s="1">
        <v>40980</v>
      </c>
      <c r="F3635">
        <v>3</v>
      </c>
      <c r="G3635">
        <v>71509</v>
      </c>
      <c r="H3635" t="s">
        <v>369</v>
      </c>
      <c r="J3635" t="s">
        <v>14</v>
      </c>
      <c r="K3635">
        <v>47</v>
      </c>
      <c r="L3635" t="s">
        <v>15</v>
      </c>
    </row>
    <row r="3636" spans="1:12">
      <c r="A3636" t="e">
        <f ca="1">E00251529558721</f>
        <v>#NAME?</v>
      </c>
      <c r="B3636">
        <v>154</v>
      </c>
      <c r="C3636" t="s">
        <v>533</v>
      </c>
      <c r="D3636" s="1">
        <v>42067</v>
      </c>
      <c r="F3636">
        <v>1</v>
      </c>
      <c r="G3636">
        <v>4019</v>
      </c>
      <c r="H3636" t="s">
        <v>26</v>
      </c>
      <c r="J3636" t="s">
        <v>14</v>
      </c>
      <c r="K3636">
        <v>57</v>
      </c>
      <c r="L3636" t="s">
        <v>15</v>
      </c>
    </row>
    <row r="3637" spans="1:12">
      <c r="A3637" t="e">
        <f ca="1">E00251529558721</f>
        <v>#NAME?</v>
      </c>
      <c r="B3637">
        <v>154</v>
      </c>
      <c r="C3637" t="s">
        <v>533</v>
      </c>
      <c r="D3637" s="1">
        <v>42177</v>
      </c>
      <c r="F3637">
        <v>1</v>
      </c>
      <c r="G3637">
        <v>4019</v>
      </c>
      <c r="H3637" t="s">
        <v>26</v>
      </c>
      <c r="J3637" t="s">
        <v>14</v>
      </c>
      <c r="K3637">
        <v>57</v>
      </c>
      <c r="L3637" t="s">
        <v>15</v>
      </c>
    </row>
    <row r="3638" spans="1:12">
      <c r="A3638" t="e">
        <f ca="1">E00251529558721</f>
        <v>#NAME?</v>
      </c>
      <c r="B3638">
        <v>154</v>
      </c>
      <c r="C3638" t="s">
        <v>533</v>
      </c>
      <c r="D3638" s="1">
        <v>42305</v>
      </c>
      <c r="F3638">
        <v>2</v>
      </c>
      <c r="G3638">
        <v>4019</v>
      </c>
      <c r="H3638" t="s">
        <v>26</v>
      </c>
      <c r="J3638" t="s">
        <v>14</v>
      </c>
      <c r="K3638">
        <v>57</v>
      </c>
      <c r="L3638" t="s">
        <v>15</v>
      </c>
    </row>
    <row r="3639" spans="1:12">
      <c r="A3639" t="e">
        <f ca="1">E00251514273321</f>
        <v>#NAME?</v>
      </c>
      <c r="B3639">
        <v>490</v>
      </c>
      <c r="C3639" t="s">
        <v>158</v>
      </c>
      <c r="D3639" s="1">
        <v>41463</v>
      </c>
      <c r="F3639">
        <v>1</v>
      </c>
      <c r="G3639">
        <v>7962</v>
      </c>
      <c r="H3639" t="s">
        <v>111</v>
      </c>
      <c r="J3639" t="s">
        <v>14</v>
      </c>
      <c r="K3639">
        <v>52</v>
      </c>
      <c r="L3639" t="s">
        <v>22</v>
      </c>
    </row>
    <row r="3640" spans="1:12">
      <c r="A3640" t="e">
        <f ca="1">E00251514273321</f>
        <v>#NAME?</v>
      </c>
      <c r="B3640">
        <v>6046</v>
      </c>
      <c r="C3640" t="s">
        <v>98</v>
      </c>
      <c r="D3640" s="1">
        <v>41297</v>
      </c>
      <c r="E3640">
        <v>1</v>
      </c>
      <c r="F3640">
        <v>2</v>
      </c>
      <c r="G3640">
        <v>3051</v>
      </c>
      <c r="H3640" t="s">
        <v>13</v>
      </c>
      <c r="J3640" t="s">
        <v>34</v>
      </c>
      <c r="K3640">
        <v>52</v>
      </c>
      <c r="L3640" t="s">
        <v>15</v>
      </c>
    </row>
    <row r="3641" spans="1:12">
      <c r="A3641" t="e">
        <f ca="1">E00251529558721</f>
        <v>#NAME?</v>
      </c>
      <c r="B3641">
        <v>154</v>
      </c>
      <c r="C3641" t="s">
        <v>533</v>
      </c>
      <c r="D3641" s="1">
        <v>42332</v>
      </c>
      <c r="F3641">
        <v>2</v>
      </c>
      <c r="G3641">
        <v>4019</v>
      </c>
      <c r="H3641" t="s">
        <v>26</v>
      </c>
      <c r="J3641" t="s">
        <v>14</v>
      </c>
      <c r="K3641">
        <v>57</v>
      </c>
      <c r="L3641" t="s">
        <v>15</v>
      </c>
    </row>
    <row r="3642" spans="1:12">
      <c r="A3642" t="e">
        <f ca="1">E00251537608221</f>
        <v>#NAME?</v>
      </c>
      <c r="B3642">
        <v>442</v>
      </c>
      <c r="C3642" t="s">
        <v>95</v>
      </c>
      <c r="D3642" s="1">
        <v>41600</v>
      </c>
      <c r="F3642">
        <v>1</v>
      </c>
      <c r="G3642">
        <v>2729</v>
      </c>
      <c r="H3642" t="s">
        <v>115</v>
      </c>
      <c r="J3642" t="s">
        <v>14</v>
      </c>
      <c r="K3642">
        <v>62</v>
      </c>
      <c r="L3642" t="s">
        <v>15</v>
      </c>
    </row>
    <row r="3643" spans="1:12">
      <c r="A3643" t="e">
        <f ca="1">E00251537608221</f>
        <v>#NAME?</v>
      </c>
      <c r="B3643">
        <v>442</v>
      </c>
      <c r="C3643" t="s">
        <v>95</v>
      </c>
      <c r="D3643" s="1">
        <v>41670</v>
      </c>
      <c r="F3643">
        <v>3</v>
      </c>
      <c r="G3643">
        <v>4871</v>
      </c>
      <c r="H3643" t="s">
        <v>125</v>
      </c>
      <c r="J3643" t="s">
        <v>14</v>
      </c>
      <c r="K3643">
        <v>62</v>
      </c>
      <c r="L3643" t="s">
        <v>15</v>
      </c>
    </row>
    <row r="3644" spans="1:12">
      <c r="A3644" t="e">
        <f ca="1">E00251532330421</f>
        <v>#NAME?</v>
      </c>
      <c r="B3644">
        <v>7111</v>
      </c>
      <c r="C3644" t="s">
        <v>496</v>
      </c>
      <c r="D3644" s="1">
        <v>43064</v>
      </c>
      <c r="F3644">
        <v>1</v>
      </c>
      <c r="G3644">
        <v>78900</v>
      </c>
      <c r="H3644" t="s">
        <v>79</v>
      </c>
      <c r="I3644" t="s">
        <v>148</v>
      </c>
      <c r="J3644" t="s">
        <v>57</v>
      </c>
      <c r="K3644">
        <v>45</v>
      </c>
      <c r="L3644" t="s">
        <v>22</v>
      </c>
    </row>
    <row r="3645" spans="1:12">
      <c r="A3645" t="e">
        <f ca="1">E00251529558721</f>
        <v>#NAME?</v>
      </c>
      <c r="B3645">
        <v>154</v>
      </c>
      <c r="C3645" t="s">
        <v>533</v>
      </c>
      <c r="D3645" s="1">
        <v>42380</v>
      </c>
      <c r="F3645">
        <v>1</v>
      </c>
      <c r="G3645">
        <v>4019</v>
      </c>
      <c r="H3645" t="s">
        <v>26</v>
      </c>
      <c r="J3645" t="s">
        <v>14</v>
      </c>
      <c r="K3645">
        <v>57</v>
      </c>
      <c r="L3645" t="s">
        <v>15</v>
      </c>
    </row>
    <row r="3646" spans="1:12">
      <c r="A3646" t="e">
        <f ca="1">E00251617643721</f>
        <v>#NAME?</v>
      </c>
      <c r="B3646">
        <v>598</v>
      </c>
      <c r="C3646" t="s">
        <v>862</v>
      </c>
      <c r="D3646" s="1">
        <v>42305</v>
      </c>
      <c r="F3646">
        <v>2</v>
      </c>
      <c r="G3646">
        <v>496</v>
      </c>
      <c r="H3646" t="s">
        <v>190</v>
      </c>
      <c r="J3646" t="s">
        <v>14</v>
      </c>
      <c r="K3646">
        <v>48</v>
      </c>
      <c r="L3646" t="s">
        <v>15</v>
      </c>
    </row>
    <row r="3647" spans="1:12">
      <c r="A3647" t="e">
        <f ca="1">E00251617643721</f>
        <v>#NAME?</v>
      </c>
      <c r="B3647">
        <v>701</v>
      </c>
      <c r="C3647" t="s">
        <v>72</v>
      </c>
      <c r="D3647" s="1">
        <v>41157</v>
      </c>
      <c r="F3647">
        <v>2</v>
      </c>
      <c r="G3647">
        <v>7840</v>
      </c>
      <c r="H3647" t="s">
        <v>55</v>
      </c>
      <c r="J3647" t="s">
        <v>14</v>
      </c>
      <c r="K3647">
        <v>45</v>
      </c>
      <c r="L3647" t="s">
        <v>22</v>
      </c>
    </row>
    <row r="3648" spans="1:12">
      <c r="A3648" t="e">
        <f ca="1">E00251617643721</f>
        <v>#NAME?</v>
      </c>
      <c r="B3648">
        <v>744</v>
      </c>
      <c r="C3648" t="s">
        <v>308</v>
      </c>
      <c r="D3648" s="1">
        <v>41656</v>
      </c>
      <c r="E3648">
        <v>0</v>
      </c>
      <c r="F3648">
        <v>3</v>
      </c>
      <c r="G3648">
        <v>49390</v>
      </c>
      <c r="H3648" t="s">
        <v>59</v>
      </c>
      <c r="J3648" t="s">
        <v>34</v>
      </c>
      <c r="K3648">
        <v>46</v>
      </c>
      <c r="L3648" t="s">
        <v>15</v>
      </c>
    </row>
    <row r="3649" spans="1:12">
      <c r="A3649" t="e">
        <f ca="1">E00251430134421</f>
        <v>#NAME?</v>
      </c>
      <c r="B3649">
        <v>726</v>
      </c>
      <c r="C3649" t="s">
        <v>167</v>
      </c>
      <c r="D3649" s="1">
        <v>42506</v>
      </c>
      <c r="F3649">
        <v>1</v>
      </c>
      <c r="G3649">
        <v>7880</v>
      </c>
      <c r="H3649" t="s">
        <v>213</v>
      </c>
      <c r="I3649" t="s">
        <v>56</v>
      </c>
      <c r="J3649" t="s">
        <v>57</v>
      </c>
      <c r="K3649">
        <v>53</v>
      </c>
      <c r="L3649" t="s">
        <v>22</v>
      </c>
    </row>
    <row r="3650" spans="1:12">
      <c r="A3650" t="e">
        <f ca="1">E00251528743621</f>
        <v>#NAME?</v>
      </c>
      <c r="B3650">
        <v>1325</v>
      </c>
      <c r="C3650" t="s">
        <v>605</v>
      </c>
      <c r="D3650" s="1">
        <v>41361</v>
      </c>
      <c r="F3650">
        <v>3</v>
      </c>
      <c r="G3650">
        <v>3051</v>
      </c>
      <c r="H3650" t="s">
        <v>13</v>
      </c>
      <c r="J3650" t="s">
        <v>14</v>
      </c>
      <c r="K3650">
        <v>50</v>
      </c>
      <c r="L3650" t="s">
        <v>15</v>
      </c>
    </row>
    <row r="3651" spans="1:12">
      <c r="A3651" t="e">
        <f ca="1">E00251617643721</f>
        <v>#NAME?</v>
      </c>
      <c r="B3651">
        <v>489</v>
      </c>
      <c r="C3651" t="s">
        <v>100</v>
      </c>
      <c r="D3651" s="1">
        <v>42409</v>
      </c>
      <c r="F3651">
        <v>4</v>
      </c>
      <c r="G3651">
        <v>30789</v>
      </c>
      <c r="H3651" t="s">
        <v>92</v>
      </c>
      <c r="J3651" t="s">
        <v>14</v>
      </c>
      <c r="K3651">
        <v>48</v>
      </c>
      <c r="L3651" t="s">
        <v>15</v>
      </c>
    </row>
    <row r="3652" spans="1:12">
      <c r="A3652" t="e">
        <f ca="1">E00251617643721</f>
        <v>#NAME?</v>
      </c>
      <c r="B3652">
        <v>489</v>
      </c>
      <c r="C3652" t="s">
        <v>100</v>
      </c>
      <c r="D3652" s="1">
        <v>42755</v>
      </c>
      <c r="F3652">
        <v>5</v>
      </c>
      <c r="G3652">
        <v>78057</v>
      </c>
      <c r="H3652" t="s">
        <v>140</v>
      </c>
      <c r="J3652" t="s">
        <v>14</v>
      </c>
      <c r="K3652">
        <v>49</v>
      </c>
      <c r="L3652" t="s">
        <v>22</v>
      </c>
    </row>
    <row r="3653" spans="1:12">
      <c r="A3653" t="e">
        <f ca="1">E00251617643721</f>
        <v>#NAME?</v>
      </c>
      <c r="B3653">
        <v>489</v>
      </c>
      <c r="C3653" t="s">
        <v>100</v>
      </c>
      <c r="D3653" s="1">
        <v>42789</v>
      </c>
      <c r="F3653">
        <v>1</v>
      </c>
      <c r="G3653">
        <v>4019</v>
      </c>
      <c r="H3653" t="s">
        <v>26</v>
      </c>
      <c r="J3653" t="s">
        <v>14</v>
      </c>
      <c r="K3653">
        <v>49</v>
      </c>
      <c r="L3653" t="s">
        <v>15</v>
      </c>
    </row>
    <row r="3654" spans="1:12">
      <c r="A3654" t="e">
        <f ca="1">E00251617643721</f>
        <v>#NAME?</v>
      </c>
      <c r="B3654">
        <v>489</v>
      </c>
      <c r="C3654" t="s">
        <v>100</v>
      </c>
      <c r="D3654" s="1">
        <v>42930</v>
      </c>
      <c r="F3654">
        <v>3</v>
      </c>
      <c r="G3654">
        <v>49390</v>
      </c>
      <c r="H3654" t="s">
        <v>59</v>
      </c>
      <c r="J3654" t="s">
        <v>14</v>
      </c>
      <c r="K3654">
        <v>49</v>
      </c>
      <c r="L3654" t="s">
        <v>15</v>
      </c>
    </row>
    <row r="3655" spans="1:12">
      <c r="A3655" t="e">
        <f ca="1">E00251617643721</f>
        <v>#NAME?</v>
      </c>
      <c r="B3655">
        <v>489</v>
      </c>
      <c r="C3655" t="s">
        <v>100</v>
      </c>
      <c r="D3655" s="1">
        <v>43046</v>
      </c>
      <c r="F3655">
        <v>1</v>
      </c>
      <c r="G3655">
        <v>496</v>
      </c>
      <c r="H3655" t="s">
        <v>190</v>
      </c>
      <c r="J3655" t="s">
        <v>14</v>
      </c>
      <c r="K3655">
        <v>50</v>
      </c>
      <c r="L3655" t="s">
        <v>15</v>
      </c>
    </row>
    <row r="3656" spans="1:12">
      <c r="A3656" t="e">
        <f ca="1">E00251518868021</f>
        <v>#NAME?</v>
      </c>
      <c r="B3656">
        <v>272</v>
      </c>
      <c r="C3656" t="s">
        <v>174</v>
      </c>
      <c r="D3656" s="1">
        <v>42819</v>
      </c>
      <c r="F3656">
        <v>1</v>
      </c>
      <c r="G3656">
        <v>71660</v>
      </c>
      <c r="H3656" t="s">
        <v>863</v>
      </c>
      <c r="I3656" t="s">
        <v>56</v>
      </c>
      <c r="J3656" t="s">
        <v>57</v>
      </c>
      <c r="K3656">
        <v>63</v>
      </c>
      <c r="L3656" t="s">
        <v>15</v>
      </c>
    </row>
    <row r="3657" spans="1:12">
      <c r="A3657" t="e">
        <f ca="1">E00251518868021</f>
        <v>#NAME?</v>
      </c>
      <c r="B3657">
        <v>1325</v>
      </c>
      <c r="C3657" t="s">
        <v>605</v>
      </c>
      <c r="D3657" s="1">
        <v>41883</v>
      </c>
      <c r="F3657">
        <v>3</v>
      </c>
      <c r="G3657">
        <v>3499</v>
      </c>
      <c r="H3657" t="s">
        <v>692</v>
      </c>
      <c r="J3657" t="s">
        <v>14</v>
      </c>
      <c r="K3657">
        <v>60</v>
      </c>
      <c r="L3657" t="s">
        <v>15</v>
      </c>
    </row>
    <row r="3658" spans="1:12">
      <c r="A3658" t="e">
        <f ca="1">E00251513734821</f>
        <v>#NAME?</v>
      </c>
      <c r="B3658">
        <v>703</v>
      </c>
      <c r="C3658" t="s">
        <v>305</v>
      </c>
      <c r="D3658" s="1">
        <v>42642</v>
      </c>
      <c r="F3658">
        <v>6</v>
      </c>
      <c r="G3658">
        <v>5699</v>
      </c>
      <c r="H3658" t="s">
        <v>329</v>
      </c>
      <c r="J3658" t="s">
        <v>14</v>
      </c>
      <c r="K3658">
        <v>51</v>
      </c>
      <c r="L3658" t="s">
        <v>15</v>
      </c>
    </row>
    <row r="3659" spans="1:12">
      <c r="A3659" t="e">
        <f ca="1">E00251513734821</f>
        <v>#NAME?</v>
      </c>
      <c r="B3659">
        <v>703</v>
      </c>
      <c r="C3659" t="s">
        <v>305</v>
      </c>
      <c r="D3659" s="1">
        <v>42836</v>
      </c>
      <c r="F3659">
        <v>5</v>
      </c>
      <c r="G3659">
        <v>2169</v>
      </c>
      <c r="H3659" t="s">
        <v>40</v>
      </c>
      <c r="J3659" t="s">
        <v>14</v>
      </c>
      <c r="K3659">
        <v>51</v>
      </c>
      <c r="L3659" t="s">
        <v>15</v>
      </c>
    </row>
    <row r="3660" spans="1:12">
      <c r="A3660" t="e">
        <f ca="1">E00251513734821</f>
        <v>#NAME?</v>
      </c>
      <c r="B3660">
        <v>703</v>
      </c>
      <c r="C3660" t="s">
        <v>305</v>
      </c>
      <c r="D3660" s="1">
        <v>42888</v>
      </c>
      <c r="F3660">
        <v>4</v>
      </c>
      <c r="G3660">
        <v>4549</v>
      </c>
      <c r="H3660" t="s">
        <v>69</v>
      </c>
      <c r="J3660" t="s">
        <v>14</v>
      </c>
      <c r="K3660">
        <v>51</v>
      </c>
      <c r="L3660" t="s">
        <v>15</v>
      </c>
    </row>
    <row r="3661" spans="1:12">
      <c r="A3661" t="e">
        <f ca="1">E00251429251821</f>
        <v>#NAME?</v>
      </c>
      <c r="B3661">
        <v>294</v>
      </c>
      <c r="C3661" t="s">
        <v>61</v>
      </c>
      <c r="D3661" s="1">
        <v>41778</v>
      </c>
      <c r="F3661">
        <v>1</v>
      </c>
      <c r="G3661">
        <v>78900</v>
      </c>
      <c r="H3661" t="s">
        <v>79</v>
      </c>
      <c r="J3661" t="s">
        <v>14</v>
      </c>
      <c r="K3661">
        <v>54</v>
      </c>
      <c r="L3661" t="s">
        <v>22</v>
      </c>
    </row>
    <row r="3662" spans="1:12">
      <c r="A3662" t="e">
        <f ca="1">E00251429251821</f>
        <v>#NAME?</v>
      </c>
      <c r="B3662">
        <v>294</v>
      </c>
      <c r="C3662" t="s">
        <v>61</v>
      </c>
      <c r="D3662" s="1">
        <v>41778</v>
      </c>
      <c r="F3662">
        <v>3</v>
      </c>
      <c r="G3662">
        <v>7962</v>
      </c>
      <c r="H3662" t="s">
        <v>111</v>
      </c>
      <c r="J3662" t="s">
        <v>14</v>
      </c>
      <c r="K3662">
        <v>54</v>
      </c>
      <c r="L3662" t="s">
        <v>22</v>
      </c>
    </row>
    <row r="3663" spans="1:12">
      <c r="A3663" t="e">
        <f ca="1">E00251537608221</f>
        <v>#NAME?</v>
      </c>
      <c r="B3663">
        <v>442</v>
      </c>
      <c r="C3663" t="s">
        <v>95</v>
      </c>
      <c r="D3663" s="1">
        <v>41646</v>
      </c>
      <c r="F3663">
        <v>2</v>
      </c>
      <c r="G3663">
        <v>4019</v>
      </c>
      <c r="H3663" t="s">
        <v>26</v>
      </c>
      <c r="J3663" t="s">
        <v>14</v>
      </c>
      <c r="K3663">
        <v>62</v>
      </c>
      <c r="L3663" t="s">
        <v>15</v>
      </c>
    </row>
    <row r="3664" spans="1:12">
      <c r="A3664" t="e">
        <f ca="1">E00251537608221</f>
        <v>#NAME?</v>
      </c>
      <c r="B3664">
        <v>442</v>
      </c>
      <c r="C3664" t="s">
        <v>95</v>
      </c>
      <c r="D3664" s="1">
        <v>41823</v>
      </c>
      <c r="F3664">
        <v>1</v>
      </c>
      <c r="G3664">
        <v>4019</v>
      </c>
      <c r="H3664" t="s">
        <v>26</v>
      </c>
      <c r="J3664" t="s">
        <v>14</v>
      </c>
      <c r="K3664">
        <v>63</v>
      </c>
      <c r="L3664" t="s">
        <v>15</v>
      </c>
    </row>
    <row r="3665" spans="1:12">
      <c r="A3665" t="e">
        <f ca="1">E00251532959121</f>
        <v>#NAME?</v>
      </c>
      <c r="B3665">
        <v>467</v>
      </c>
      <c r="C3665" t="s">
        <v>232</v>
      </c>
      <c r="D3665" s="1">
        <v>42922</v>
      </c>
      <c r="F3665">
        <v>3</v>
      </c>
      <c r="G3665">
        <v>73300</v>
      </c>
      <c r="H3665" t="s">
        <v>86</v>
      </c>
      <c r="J3665" t="s">
        <v>14</v>
      </c>
      <c r="K3665">
        <v>63</v>
      </c>
      <c r="L3665" t="s">
        <v>15</v>
      </c>
    </row>
    <row r="3666" spans="1:12">
      <c r="A3666" t="e">
        <f ca="1">E00251512525621</f>
        <v>#NAME?</v>
      </c>
      <c r="B3666">
        <v>48</v>
      </c>
      <c r="C3666" t="s">
        <v>249</v>
      </c>
      <c r="D3666" s="1">
        <v>41236</v>
      </c>
      <c r="F3666">
        <v>2</v>
      </c>
      <c r="G3666">
        <v>4019</v>
      </c>
      <c r="H3666" t="s">
        <v>26</v>
      </c>
      <c r="J3666" t="s">
        <v>14</v>
      </c>
      <c r="K3666">
        <v>63</v>
      </c>
      <c r="L3666" t="s">
        <v>15</v>
      </c>
    </row>
    <row r="3667" spans="1:12">
      <c r="A3667" t="e">
        <f ca="1">E00251512525621</f>
        <v>#NAME?</v>
      </c>
      <c r="B3667">
        <v>48</v>
      </c>
      <c r="C3667" t="s">
        <v>249</v>
      </c>
      <c r="D3667" s="1">
        <v>42592</v>
      </c>
      <c r="F3667">
        <v>2</v>
      </c>
      <c r="G3667">
        <v>4019</v>
      </c>
      <c r="H3667" t="s">
        <v>26</v>
      </c>
      <c r="J3667" t="s">
        <v>14</v>
      </c>
      <c r="K3667">
        <v>66</v>
      </c>
      <c r="L3667" t="s">
        <v>15</v>
      </c>
    </row>
    <row r="3668" spans="1:12">
      <c r="A3668" t="e">
        <f ca="1">E00251527038021</f>
        <v>#NAME?</v>
      </c>
      <c r="B3668">
        <v>11</v>
      </c>
      <c r="C3668" t="s">
        <v>245</v>
      </c>
      <c r="D3668" s="1">
        <v>41064</v>
      </c>
      <c r="F3668">
        <v>1</v>
      </c>
      <c r="G3668">
        <v>8362</v>
      </c>
      <c r="H3668" t="s">
        <v>136</v>
      </c>
      <c r="J3668" t="s">
        <v>14</v>
      </c>
      <c r="K3668">
        <v>54</v>
      </c>
      <c r="L3668" t="s">
        <v>15</v>
      </c>
    </row>
    <row r="3669" spans="1:12">
      <c r="A3669" t="e">
        <f ca="1">E00251528938321</f>
        <v>#NAME?</v>
      </c>
      <c r="B3669">
        <v>291</v>
      </c>
      <c r="C3669" t="s">
        <v>160</v>
      </c>
      <c r="D3669" s="1">
        <v>42704</v>
      </c>
      <c r="F3669">
        <v>1</v>
      </c>
      <c r="G3669">
        <v>7262</v>
      </c>
      <c r="H3669" t="s">
        <v>198</v>
      </c>
      <c r="J3669" t="s">
        <v>14</v>
      </c>
      <c r="K3669">
        <v>58</v>
      </c>
      <c r="L3669" t="s">
        <v>15</v>
      </c>
    </row>
    <row r="3670" spans="1:12">
      <c r="A3670" t="e">
        <f ca="1">E00251432267921</f>
        <v>#NAME?</v>
      </c>
      <c r="B3670">
        <v>454</v>
      </c>
      <c r="C3670" t="s">
        <v>179</v>
      </c>
      <c r="D3670" s="1">
        <v>41887</v>
      </c>
      <c r="F3670">
        <v>2</v>
      </c>
      <c r="G3670">
        <v>25000</v>
      </c>
      <c r="H3670" t="s">
        <v>178</v>
      </c>
      <c r="J3670" t="s">
        <v>14</v>
      </c>
      <c r="K3670">
        <v>49</v>
      </c>
      <c r="L3670" t="s">
        <v>15</v>
      </c>
    </row>
    <row r="3671" spans="1:12">
      <c r="A3671" t="e">
        <f ca="1">E00251439718121</f>
        <v>#NAME?</v>
      </c>
      <c r="B3671">
        <v>293</v>
      </c>
      <c r="C3671" t="s">
        <v>25</v>
      </c>
      <c r="D3671" s="1">
        <v>42513</v>
      </c>
      <c r="F3671">
        <v>1</v>
      </c>
      <c r="G3671">
        <v>4779</v>
      </c>
      <c r="H3671" t="s">
        <v>231</v>
      </c>
      <c r="J3671" t="s">
        <v>14</v>
      </c>
      <c r="K3671">
        <v>60</v>
      </c>
      <c r="L3671" t="s">
        <v>15</v>
      </c>
    </row>
    <row r="3672" spans="1:12">
      <c r="A3672" t="e">
        <f ca="1">E00251532959121</f>
        <v>#NAME?</v>
      </c>
      <c r="B3672">
        <v>467</v>
      </c>
      <c r="C3672" t="s">
        <v>232</v>
      </c>
      <c r="D3672" s="1">
        <v>41192</v>
      </c>
      <c r="F3672">
        <v>4</v>
      </c>
      <c r="G3672">
        <v>7243</v>
      </c>
      <c r="H3672" t="s">
        <v>42</v>
      </c>
      <c r="J3672" t="s">
        <v>14</v>
      </c>
      <c r="K3672">
        <v>58</v>
      </c>
      <c r="L3672" t="s">
        <v>15</v>
      </c>
    </row>
    <row r="3673" spans="1:12">
      <c r="A3673" t="e">
        <f ca="1">E00251532959121</f>
        <v>#NAME?</v>
      </c>
      <c r="B3673">
        <v>467</v>
      </c>
      <c r="C3673" t="s">
        <v>232</v>
      </c>
      <c r="D3673" s="1">
        <v>42520</v>
      </c>
      <c r="F3673">
        <v>1</v>
      </c>
      <c r="G3673">
        <v>7243</v>
      </c>
      <c r="H3673" t="s">
        <v>42</v>
      </c>
      <c r="J3673" t="s">
        <v>14</v>
      </c>
      <c r="K3673">
        <v>62</v>
      </c>
      <c r="L3673" t="s">
        <v>15</v>
      </c>
    </row>
    <row r="3674" spans="1:12">
      <c r="A3674" t="e">
        <f ca="1">E00251531550021</f>
        <v>#NAME?</v>
      </c>
      <c r="B3674">
        <v>1786</v>
      </c>
      <c r="C3674" t="s">
        <v>37</v>
      </c>
      <c r="D3674" s="1">
        <v>40991</v>
      </c>
      <c r="F3674">
        <v>1</v>
      </c>
      <c r="G3674">
        <v>61172</v>
      </c>
      <c r="H3674" t="s">
        <v>48</v>
      </c>
      <c r="J3674" t="s">
        <v>14</v>
      </c>
      <c r="K3674">
        <v>55</v>
      </c>
      <c r="L3674" t="s">
        <v>15</v>
      </c>
    </row>
    <row r="3675" spans="1:12">
      <c r="A3675" t="e">
        <f ca="1">E00251510737521</f>
        <v>#NAME?</v>
      </c>
      <c r="B3675">
        <v>122</v>
      </c>
      <c r="C3675" t="s">
        <v>522</v>
      </c>
      <c r="D3675" s="1">
        <v>41207</v>
      </c>
      <c r="F3675">
        <v>1</v>
      </c>
      <c r="G3675">
        <v>2809</v>
      </c>
      <c r="H3675" t="s">
        <v>90</v>
      </c>
      <c r="J3675" t="s">
        <v>14</v>
      </c>
      <c r="K3675">
        <v>63</v>
      </c>
      <c r="L3675" t="s">
        <v>15</v>
      </c>
    </row>
    <row r="3676" spans="1:12">
      <c r="A3676" t="e">
        <f ca="1">E00251510737521</f>
        <v>#NAME?</v>
      </c>
      <c r="B3676">
        <v>122</v>
      </c>
      <c r="C3676" t="s">
        <v>522</v>
      </c>
      <c r="D3676" s="1">
        <v>41207</v>
      </c>
      <c r="F3676">
        <v>3</v>
      </c>
      <c r="G3676">
        <v>25000</v>
      </c>
      <c r="H3676" t="s">
        <v>178</v>
      </c>
      <c r="J3676" t="s">
        <v>14</v>
      </c>
      <c r="K3676">
        <v>63</v>
      </c>
      <c r="L3676" t="s">
        <v>15</v>
      </c>
    </row>
    <row r="3677" spans="1:12">
      <c r="A3677" t="e">
        <f ca="1">E00251429309821</f>
        <v>#NAME?</v>
      </c>
      <c r="B3677">
        <v>291</v>
      </c>
      <c r="C3677" t="s">
        <v>160</v>
      </c>
      <c r="D3677" s="1">
        <v>41009</v>
      </c>
      <c r="F3677">
        <v>2</v>
      </c>
      <c r="G3677">
        <v>25000</v>
      </c>
      <c r="H3677" t="s">
        <v>178</v>
      </c>
      <c r="J3677" t="s">
        <v>14</v>
      </c>
      <c r="K3677">
        <v>63</v>
      </c>
      <c r="L3677" t="s">
        <v>15</v>
      </c>
    </row>
    <row r="3678" spans="1:12">
      <c r="A3678" t="e">
        <f ca="1">E00251512340221</f>
        <v>#NAME?</v>
      </c>
      <c r="B3678">
        <v>52</v>
      </c>
      <c r="C3678" t="s">
        <v>384</v>
      </c>
      <c r="D3678" s="1">
        <v>42590</v>
      </c>
      <c r="F3678">
        <v>1</v>
      </c>
      <c r="G3678">
        <v>217</v>
      </c>
      <c r="H3678" t="s">
        <v>864</v>
      </c>
      <c r="J3678" t="s">
        <v>14</v>
      </c>
      <c r="K3678">
        <v>43</v>
      </c>
      <c r="L3678" t="s">
        <v>15</v>
      </c>
    </row>
    <row r="3679" spans="1:12">
      <c r="A3679" t="e">
        <f ca="1">E00251528565821</f>
        <v>#NAME?</v>
      </c>
      <c r="B3679">
        <v>307</v>
      </c>
      <c r="C3679" t="s">
        <v>210</v>
      </c>
      <c r="D3679" s="1">
        <v>42208</v>
      </c>
      <c r="F3679">
        <v>1</v>
      </c>
      <c r="G3679">
        <v>37230</v>
      </c>
      <c r="H3679" t="s">
        <v>361</v>
      </c>
      <c r="J3679" t="s">
        <v>14</v>
      </c>
      <c r="K3679">
        <v>56</v>
      </c>
      <c r="L3679" t="s">
        <v>15</v>
      </c>
    </row>
    <row r="3680" spans="1:12">
      <c r="A3680" t="e">
        <f ca="1">E00251528565821</f>
        <v>#NAME?</v>
      </c>
      <c r="B3680">
        <v>307</v>
      </c>
      <c r="C3680" t="s">
        <v>210</v>
      </c>
      <c r="D3680" s="1">
        <v>42478</v>
      </c>
      <c r="F3680">
        <v>1</v>
      </c>
      <c r="G3680">
        <v>4619</v>
      </c>
      <c r="H3680" t="s">
        <v>613</v>
      </c>
      <c r="J3680" t="s">
        <v>14</v>
      </c>
      <c r="K3680">
        <v>56</v>
      </c>
      <c r="L3680" t="s">
        <v>15</v>
      </c>
    </row>
    <row r="3681" spans="1:12">
      <c r="A3681" t="e">
        <f ca="1">E00251512525621</f>
        <v>#NAME?</v>
      </c>
      <c r="B3681">
        <v>48</v>
      </c>
      <c r="C3681" t="s">
        <v>249</v>
      </c>
      <c r="D3681" s="1">
        <v>41228</v>
      </c>
      <c r="F3681">
        <v>1</v>
      </c>
      <c r="G3681">
        <v>4019</v>
      </c>
      <c r="H3681" t="s">
        <v>26</v>
      </c>
      <c r="J3681" t="s">
        <v>14</v>
      </c>
      <c r="K3681">
        <v>63</v>
      </c>
      <c r="L3681" t="s">
        <v>15</v>
      </c>
    </row>
    <row r="3682" spans="1:12">
      <c r="A3682" t="e">
        <f ca="1">E00251512525621</f>
        <v>#NAME?</v>
      </c>
      <c r="B3682">
        <v>48</v>
      </c>
      <c r="C3682" t="s">
        <v>249</v>
      </c>
      <c r="D3682" s="1">
        <v>41572</v>
      </c>
      <c r="F3682">
        <v>1</v>
      </c>
      <c r="G3682">
        <v>4019</v>
      </c>
      <c r="H3682" t="s">
        <v>26</v>
      </c>
      <c r="J3682" t="s">
        <v>14</v>
      </c>
      <c r="K3682">
        <v>64</v>
      </c>
      <c r="L3682" t="s">
        <v>15</v>
      </c>
    </row>
    <row r="3683" spans="1:12">
      <c r="A3683" t="e">
        <f ca="1">E00251512648921</f>
        <v>#NAME?</v>
      </c>
      <c r="B3683">
        <v>47</v>
      </c>
      <c r="C3683" t="s">
        <v>494</v>
      </c>
      <c r="D3683" s="1">
        <v>42909</v>
      </c>
      <c r="F3683">
        <v>1</v>
      </c>
      <c r="G3683">
        <v>3051</v>
      </c>
      <c r="H3683" t="s">
        <v>13</v>
      </c>
      <c r="J3683" t="s">
        <v>14</v>
      </c>
      <c r="K3683">
        <v>59</v>
      </c>
      <c r="L3683" t="s">
        <v>15</v>
      </c>
    </row>
    <row r="3684" spans="1:12">
      <c r="A3684" t="e">
        <f ca="1">E00251616256121</f>
        <v>#NAME?</v>
      </c>
      <c r="B3684">
        <v>103</v>
      </c>
      <c r="C3684" t="s">
        <v>775</v>
      </c>
      <c r="D3684" s="1">
        <v>41278</v>
      </c>
      <c r="F3684">
        <v>3</v>
      </c>
      <c r="G3684">
        <v>7231</v>
      </c>
      <c r="H3684" t="s">
        <v>128</v>
      </c>
      <c r="J3684" t="s">
        <v>14</v>
      </c>
      <c r="K3684">
        <v>55</v>
      </c>
      <c r="L3684" t="s">
        <v>15</v>
      </c>
    </row>
    <row r="3685" spans="1:12">
      <c r="A3685" t="e">
        <f ca="1">E00251429309821</f>
        <v>#NAME?</v>
      </c>
      <c r="B3685">
        <v>291</v>
      </c>
      <c r="C3685" t="s">
        <v>160</v>
      </c>
      <c r="D3685" s="1">
        <v>42969</v>
      </c>
      <c r="F3685">
        <v>2</v>
      </c>
      <c r="G3685">
        <v>25000</v>
      </c>
      <c r="H3685" t="s">
        <v>178</v>
      </c>
      <c r="J3685" t="s">
        <v>14</v>
      </c>
      <c r="K3685">
        <v>68</v>
      </c>
      <c r="L3685" t="s">
        <v>15</v>
      </c>
    </row>
    <row r="3686" spans="1:12">
      <c r="A3686" t="e">
        <f ca="1">E00251513734821</f>
        <v>#NAME?</v>
      </c>
      <c r="B3686">
        <v>703</v>
      </c>
      <c r="C3686" t="s">
        <v>305</v>
      </c>
      <c r="D3686" s="1">
        <v>43052</v>
      </c>
      <c r="F3686">
        <v>4</v>
      </c>
      <c r="G3686">
        <v>78321</v>
      </c>
      <c r="H3686" t="s">
        <v>490</v>
      </c>
      <c r="J3686" t="s">
        <v>14</v>
      </c>
      <c r="K3686">
        <v>52</v>
      </c>
      <c r="L3686" t="s">
        <v>22</v>
      </c>
    </row>
    <row r="3687" spans="1:12">
      <c r="A3687" t="e">
        <f ca="1">E00251513734821</f>
        <v>#NAME?</v>
      </c>
      <c r="B3687">
        <v>703</v>
      </c>
      <c r="C3687" t="s">
        <v>305</v>
      </c>
      <c r="D3687" s="1">
        <v>43073</v>
      </c>
      <c r="F3687">
        <v>6</v>
      </c>
      <c r="G3687">
        <v>5699</v>
      </c>
      <c r="H3687" t="s">
        <v>329</v>
      </c>
      <c r="J3687" t="s">
        <v>14</v>
      </c>
      <c r="K3687">
        <v>52</v>
      </c>
      <c r="L3687" t="s">
        <v>15</v>
      </c>
    </row>
    <row r="3688" spans="1:12">
      <c r="A3688" t="e">
        <f ca="1">E00251429251821</f>
        <v>#NAME?</v>
      </c>
      <c r="B3688">
        <v>753</v>
      </c>
      <c r="C3688" t="s">
        <v>545</v>
      </c>
      <c r="D3688" s="1">
        <v>41649</v>
      </c>
      <c r="E3688">
        <v>1</v>
      </c>
      <c r="F3688">
        <v>4</v>
      </c>
      <c r="G3688">
        <v>3051</v>
      </c>
      <c r="H3688" t="s">
        <v>13</v>
      </c>
      <c r="J3688" t="s">
        <v>34</v>
      </c>
      <c r="K3688">
        <v>53</v>
      </c>
      <c r="L3688" t="s">
        <v>15</v>
      </c>
    </row>
    <row r="3689" spans="1:12">
      <c r="A3689" t="e">
        <f ca="1">E00251429215721</f>
        <v>#NAME?</v>
      </c>
      <c r="B3689">
        <v>276</v>
      </c>
      <c r="C3689" t="s">
        <v>122</v>
      </c>
      <c r="D3689" s="1">
        <v>42627</v>
      </c>
      <c r="F3689">
        <v>2</v>
      </c>
      <c r="G3689">
        <v>38023</v>
      </c>
      <c r="H3689" t="s">
        <v>17</v>
      </c>
      <c r="J3689" t="s">
        <v>14</v>
      </c>
      <c r="K3689">
        <v>60</v>
      </c>
      <c r="L3689" t="s">
        <v>15</v>
      </c>
    </row>
    <row r="3690" spans="1:12">
      <c r="A3690" t="e">
        <f ca="1">E00251616256121</f>
        <v>#NAME?</v>
      </c>
      <c r="B3690">
        <v>491</v>
      </c>
      <c r="C3690" t="s">
        <v>567</v>
      </c>
      <c r="D3690" s="1">
        <v>41743</v>
      </c>
      <c r="F3690">
        <v>1</v>
      </c>
      <c r="G3690">
        <v>30000</v>
      </c>
      <c r="H3690" t="s">
        <v>144</v>
      </c>
      <c r="J3690" t="s">
        <v>14</v>
      </c>
      <c r="K3690">
        <v>56</v>
      </c>
      <c r="L3690" t="s">
        <v>15</v>
      </c>
    </row>
    <row r="3691" spans="1:12">
      <c r="A3691" t="e">
        <f ca="1">E00251616256121</f>
        <v>#NAME?</v>
      </c>
      <c r="B3691">
        <v>491</v>
      </c>
      <c r="C3691" t="s">
        <v>567</v>
      </c>
      <c r="D3691" s="1">
        <v>42990</v>
      </c>
      <c r="F3691">
        <v>3</v>
      </c>
      <c r="G3691">
        <v>34600</v>
      </c>
      <c r="H3691" t="s">
        <v>578</v>
      </c>
      <c r="J3691" t="s">
        <v>14</v>
      </c>
      <c r="K3691">
        <v>60</v>
      </c>
      <c r="L3691" t="s">
        <v>15</v>
      </c>
    </row>
    <row r="3692" spans="1:12">
      <c r="A3692" t="e">
        <f ca="1">E00251518877721</f>
        <v>#NAME?</v>
      </c>
      <c r="B3692">
        <v>294</v>
      </c>
      <c r="C3692" t="s">
        <v>61</v>
      </c>
      <c r="D3692" s="1">
        <v>41311</v>
      </c>
      <c r="F3692">
        <v>5</v>
      </c>
      <c r="G3692">
        <v>73390</v>
      </c>
      <c r="H3692" t="s">
        <v>66</v>
      </c>
      <c r="J3692" t="s">
        <v>14</v>
      </c>
      <c r="K3692">
        <v>55</v>
      </c>
      <c r="L3692" t="s">
        <v>15</v>
      </c>
    </row>
    <row r="3693" spans="1:12">
      <c r="A3693" t="e">
        <f ca="1">E00251518877721</f>
        <v>#NAME?</v>
      </c>
      <c r="B3693">
        <v>294</v>
      </c>
      <c r="C3693" t="s">
        <v>61</v>
      </c>
      <c r="D3693" s="1">
        <v>42206</v>
      </c>
      <c r="F3693">
        <v>4</v>
      </c>
      <c r="G3693">
        <v>7273</v>
      </c>
      <c r="H3693" t="s">
        <v>543</v>
      </c>
      <c r="J3693" t="s">
        <v>14</v>
      </c>
      <c r="K3693">
        <v>58</v>
      </c>
      <c r="L3693" t="s">
        <v>15</v>
      </c>
    </row>
    <row r="3694" spans="1:12">
      <c r="A3694" t="e">
        <f ca="1">E00251629160421</f>
        <v>#NAME?</v>
      </c>
      <c r="B3694">
        <v>195</v>
      </c>
      <c r="C3694" t="s">
        <v>854</v>
      </c>
      <c r="D3694" s="1">
        <v>42846</v>
      </c>
      <c r="F3694">
        <v>3</v>
      </c>
      <c r="G3694">
        <v>2729</v>
      </c>
      <c r="H3694" t="s">
        <v>115</v>
      </c>
      <c r="J3694" t="s">
        <v>14</v>
      </c>
      <c r="K3694">
        <v>54</v>
      </c>
      <c r="L3694" t="s">
        <v>15</v>
      </c>
    </row>
    <row r="3695" spans="1:12">
      <c r="A3695" t="e">
        <f ca="1">E00251527038021</f>
        <v>#NAME?</v>
      </c>
      <c r="B3695">
        <v>11</v>
      </c>
      <c r="C3695" t="s">
        <v>245</v>
      </c>
      <c r="D3695" s="1">
        <v>42542</v>
      </c>
      <c r="F3695">
        <v>1</v>
      </c>
      <c r="G3695">
        <v>34690</v>
      </c>
      <c r="H3695" t="s">
        <v>118</v>
      </c>
      <c r="J3695" t="s">
        <v>14</v>
      </c>
      <c r="K3695">
        <v>58</v>
      </c>
      <c r="L3695" t="s">
        <v>15</v>
      </c>
    </row>
    <row r="3696" spans="1:12">
      <c r="A3696" t="e">
        <f ca="1">E00251512523921</f>
        <v>#NAME?</v>
      </c>
      <c r="B3696">
        <v>62</v>
      </c>
      <c r="C3696" t="s">
        <v>20</v>
      </c>
      <c r="D3696" s="1">
        <v>42054</v>
      </c>
      <c r="F3696">
        <v>3</v>
      </c>
      <c r="G3696">
        <v>6953</v>
      </c>
      <c r="H3696" t="s">
        <v>759</v>
      </c>
      <c r="J3696" t="s">
        <v>14</v>
      </c>
      <c r="K3696">
        <v>50</v>
      </c>
      <c r="L3696" t="s">
        <v>15</v>
      </c>
    </row>
    <row r="3697" spans="1:12">
      <c r="A3697" t="e">
        <f ca="1">E00251524989521</f>
        <v>#NAME?</v>
      </c>
      <c r="B3697">
        <v>283</v>
      </c>
      <c r="C3697" t="s">
        <v>133</v>
      </c>
      <c r="D3697" s="1">
        <v>42030</v>
      </c>
      <c r="F3697">
        <v>1</v>
      </c>
      <c r="G3697">
        <v>8798</v>
      </c>
      <c r="H3697" t="s">
        <v>314</v>
      </c>
      <c r="J3697" t="s">
        <v>14</v>
      </c>
      <c r="K3697">
        <v>56</v>
      </c>
      <c r="L3697" t="s">
        <v>15</v>
      </c>
    </row>
    <row r="3698" spans="1:12">
      <c r="A3698" t="e">
        <f ca="1">E00251528938321</f>
        <v>#NAME?</v>
      </c>
      <c r="B3698">
        <v>291</v>
      </c>
      <c r="C3698" t="s">
        <v>160</v>
      </c>
      <c r="D3698" s="1">
        <v>41333</v>
      </c>
      <c r="F3698">
        <v>1</v>
      </c>
      <c r="G3698">
        <v>7231</v>
      </c>
      <c r="H3698" t="s">
        <v>128</v>
      </c>
      <c r="J3698" t="s">
        <v>14</v>
      </c>
      <c r="K3698">
        <v>54</v>
      </c>
      <c r="L3698" t="s">
        <v>15</v>
      </c>
    </row>
    <row r="3699" spans="1:12">
      <c r="A3699" t="e">
        <f ca="1">E00251429251821</f>
        <v>#NAME?</v>
      </c>
      <c r="B3699">
        <v>272</v>
      </c>
      <c r="C3699" t="s">
        <v>174</v>
      </c>
      <c r="D3699" s="1">
        <v>41656</v>
      </c>
      <c r="E3699">
        <v>4</v>
      </c>
      <c r="F3699">
        <v>8</v>
      </c>
      <c r="G3699">
        <v>2720</v>
      </c>
      <c r="H3699" t="s">
        <v>65</v>
      </c>
      <c r="J3699" t="s">
        <v>34</v>
      </c>
      <c r="K3699">
        <v>53</v>
      </c>
      <c r="L3699" t="s">
        <v>15</v>
      </c>
    </row>
    <row r="3700" spans="1:12">
      <c r="A3700" t="e">
        <f ca="1">E00251429251821</f>
        <v>#NAME?</v>
      </c>
      <c r="B3700">
        <v>290</v>
      </c>
      <c r="C3700" t="s">
        <v>449</v>
      </c>
      <c r="D3700" s="1">
        <v>42352</v>
      </c>
      <c r="F3700">
        <v>2</v>
      </c>
      <c r="G3700">
        <v>43391</v>
      </c>
      <c r="H3700" t="s">
        <v>810</v>
      </c>
      <c r="J3700" t="s">
        <v>14</v>
      </c>
      <c r="K3700">
        <v>55</v>
      </c>
      <c r="L3700" t="s">
        <v>15</v>
      </c>
    </row>
    <row r="3701" spans="1:12">
      <c r="A3701" t="e">
        <f ca="1">E00251429251821</f>
        <v>#NAME?</v>
      </c>
      <c r="B3701">
        <v>1325</v>
      </c>
      <c r="C3701" t="s">
        <v>605</v>
      </c>
      <c r="D3701" s="1">
        <v>41793</v>
      </c>
      <c r="F3701">
        <v>3</v>
      </c>
      <c r="G3701">
        <v>7262</v>
      </c>
      <c r="H3701" t="s">
        <v>198</v>
      </c>
      <c r="J3701" t="s">
        <v>14</v>
      </c>
      <c r="K3701">
        <v>54</v>
      </c>
      <c r="L3701" t="s">
        <v>15</v>
      </c>
    </row>
    <row r="3702" spans="1:12">
      <c r="A3702" t="e">
        <f ca="1">E00251429251821</f>
        <v>#NAME?</v>
      </c>
      <c r="B3702">
        <v>290</v>
      </c>
      <c r="C3702" t="s">
        <v>449</v>
      </c>
      <c r="D3702" s="1">
        <v>42929</v>
      </c>
      <c r="F3702">
        <v>1</v>
      </c>
      <c r="G3702">
        <v>2720</v>
      </c>
      <c r="H3702" t="s">
        <v>65</v>
      </c>
      <c r="J3702" t="s">
        <v>14</v>
      </c>
      <c r="K3702">
        <v>57</v>
      </c>
      <c r="L3702" t="s">
        <v>15</v>
      </c>
    </row>
    <row r="3703" spans="1:12">
      <c r="A3703" t="e">
        <f ca="1">E00251427202121</f>
        <v>#NAME?</v>
      </c>
      <c r="B3703">
        <v>10</v>
      </c>
      <c r="C3703" t="s">
        <v>18</v>
      </c>
      <c r="D3703" s="1">
        <v>41731</v>
      </c>
      <c r="F3703">
        <v>2</v>
      </c>
      <c r="G3703">
        <v>7906</v>
      </c>
      <c r="H3703" t="s">
        <v>173</v>
      </c>
      <c r="J3703" t="s">
        <v>14</v>
      </c>
      <c r="K3703">
        <v>53</v>
      </c>
      <c r="L3703" t="s">
        <v>22</v>
      </c>
    </row>
    <row r="3704" spans="1:12">
      <c r="A3704" t="e">
        <f ca="1">E00251510737521</f>
        <v>#NAME?</v>
      </c>
      <c r="B3704">
        <v>122</v>
      </c>
      <c r="C3704" t="s">
        <v>522</v>
      </c>
      <c r="D3704" s="1">
        <v>41183</v>
      </c>
      <c r="F3704">
        <v>1</v>
      </c>
      <c r="G3704">
        <v>25000</v>
      </c>
      <c r="H3704" t="s">
        <v>178</v>
      </c>
      <c r="J3704" t="s">
        <v>14</v>
      </c>
      <c r="K3704">
        <v>63</v>
      </c>
      <c r="L3704" t="s">
        <v>15</v>
      </c>
    </row>
    <row r="3705" spans="1:12">
      <c r="A3705" t="e">
        <f ca="1">E00251510737521</f>
        <v>#NAME?</v>
      </c>
      <c r="B3705">
        <v>122</v>
      </c>
      <c r="C3705" t="s">
        <v>522</v>
      </c>
      <c r="D3705" s="1">
        <v>41206</v>
      </c>
      <c r="F3705">
        <v>2</v>
      </c>
      <c r="G3705">
        <v>25000</v>
      </c>
      <c r="H3705" t="s">
        <v>178</v>
      </c>
      <c r="J3705" t="s">
        <v>14</v>
      </c>
      <c r="K3705">
        <v>63</v>
      </c>
      <c r="L3705" t="s">
        <v>15</v>
      </c>
    </row>
    <row r="3706" spans="1:12">
      <c r="A3706" t="e">
        <f ca="1">E00251528938321</f>
        <v>#NAME?</v>
      </c>
      <c r="B3706">
        <v>291</v>
      </c>
      <c r="C3706" t="s">
        <v>160</v>
      </c>
      <c r="D3706" s="1">
        <v>41334</v>
      </c>
      <c r="F3706">
        <v>2</v>
      </c>
      <c r="G3706">
        <v>4019</v>
      </c>
      <c r="H3706" t="s">
        <v>26</v>
      </c>
      <c r="J3706" t="s">
        <v>14</v>
      </c>
      <c r="K3706">
        <v>54</v>
      </c>
      <c r="L3706" t="s">
        <v>15</v>
      </c>
    </row>
    <row r="3707" spans="1:12">
      <c r="A3707" t="e">
        <f ca="1">E00251518877721</f>
        <v>#NAME?</v>
      </c>
      <c r="B3707">
        <v>397</v>
      </c>
      <c r="C3707" t="s">
        <v>773</v>
      </c>
      <c r="D3707" s="1">
        <v>42697</v>
      </c>
      <c r="F3707">
        <v>2</v>
      </c>
      <c r="G3707">
        <v>4019</v>
      </c>
      <c r="H3707" t="s">
        <v>26</v>
      </c>
      <c r="J3707" t="s">
        <v>14</v>
      </c>
      <c r="K3707">
        <v>59</v>
      </c>
      <c r="L3707" t="s">
        <v>15</v>
      </c>
    </row>
    <row r="3708" spans="1:12">
      <c r="A3708" t="e">
        <f ca="1">E00251511140821</f>
        <v>#NAME?</v>
      </c>
      <c r="B3708">
        <v>10</v>
      </c>
      <c r="C3708" t="s">
        <v>18</v>
      </c>
      <c r="D3708" s="1">
        <v>41397</v>
      </c>
      <c r="F3708">
        <v>1</v>
      </c>
      <c r="G3708">
        <v>84500</v>
      </c>
      <c r="H3708" t="s">
        <v>511</v>
      </c>
      <c r="J3708" t="s">
        <v>14</v>
      </c>
      <c r="K3708">
        <v>44</v>
      </c>
      <c r="L3708" t="s">
        <v>15</v>
      </c>
    </row>
    <row r="3709" spans="1:12">
      <c r="A3709" t="e">
        <f ca="1">E00251513734821</f>
        <v>#NAME?</v>
      </c>
      <c r="B3709">
        <v>703</v>
      </c>
      <c r="C3709" t="s">
        <v>305</v>
      </c>
      <c r="D3709" s="1">
        <v>41386</v>
      </c>
      <c r="F3709">
        <v>4</v>
      </c>
      <c r="G3709">
        <v>3051</v>
      </c>
      <c r="H3709" t="s">
        <v>13</v>
      </c>
      <c r="J3709" t="s">
        <v>14</v>
      </c>
      <c r="K3709">
        <v>47</v>
      </c>
      <c r="L3709" t="s">
        <v>15</v>
      </c>
    </row>
    <row r="3710" spans="1:12">
      <c r="A3710" t="e">
        <f ca="1">E00251513734821</f>
        <v>#NAME?</v>
      </c>
      <c r="B3710">
        <v>703</v>
      </c>
      <c r="C3710" t="s">
        <v>305</v>
      </c>
      <c r="D3710" s="1">
        <v>42219</v>
      </c>
      <c r="F3710">
        <v>6</v>
      </c>
      <c r="G3710">
        <v>4549</v>
      </c>
      <c r="H3710" t="s">
        <v>69</v>
      </c>
      <c r="J3710" t="s">
        <v>14</v>
      </c>
      <c r="K3710">
        <v>50</v>
      </c>
      <c r="L3710" t="s">
        <v>15</v>
      </c>
    </row>
    <row r="3711" spans="1:12">
      <c r="A3711" t="e">
        <f ca="1">E00251533621021</f>
        <v>#NAME?</v>
      </c>
      <c r="B3711">
        <v>104</v>
      </c>
      <c r="C3711" t="s">
        <v>88</v>
      </c>
      <c r="D3711" s="1">
        <v>41690</v>
      </c>
      <c r="F3711">
        <v>2</v>
      </c>
      <c r="G3711">
        <v>7862</v>
      </c>
      <c r="H3711" t="s">
        <v>27</v>
      </c>
      <c r="J3711" t="s">
        <v>14</v>
      </c>
      <c r="K3711">
        <v>49</v>
      </c>
      <c r="L3711" t="s">
        <v>22</v>
      </c>
    </row>
    <row r="3712" spans="1:12">
      <c r="A3712" t="e">
        <f ca="1">E00251528938321</f>
        <v>#NAME?</v>
      </c>
      <c r="B3712">
        <v>291</v>
      </c>
      <c r="C3712" t="s">
        <v>160</v>
      </c>
      <c r="D3712" s="1">
        <v>42219</v>
      </c>
      <c r="F3712">
        <v>1</v>
      </c>
      <c r="G3712">
        <v>496</v>
      </c>
      <c r="H3712" t="s">
        <v>190</v>
      </c>
      <c r="J3712" t="s">
        <v>14</v>
      </c>
      <c r="K3712">
        <v>56</v>
      </c>
      <c r="L3712" t="s">
        <v>15</v>
      </c>
    </row>
    <row r="3713" spans="1:12">
      <c r="A3713" t="e">
        <f ca="1">E00251528608021</f>
        <v>#NAME?</v>
      </c>
      <c r="B3713">
        <v>695</v>
      </c>
      <c r="C3713" t="s">
        <v>257</v>
      </c>
      <c r="D3713" s="1">
        <v>41631</v>
      </c>
      <c r="F3713">
        <v>6</v>
      </c>
      <c r="G3713">
        <v>49390</v>
      </c>
      <c r="H3713" t="s">
        <v>59</v>
      </c>
      <c r="J3713" t="s">
        <v>14</v>
      </c>
      <c r="K3713">
        <v>45</v>
      </c>
      <c r="L3713" t="s">
        <v>15</v>
      </c>
    </row>
    <row r="3714" spans="1:12">
      <c r="A3714" t="e">
        <f ca="1">E00251524989521</f>
        <v>#NAME?</v>
      </c>
      <c r="B3714">
        <v>283</v>
      </c>
      <c r="C3714" t="s">
        <v>133</v>
      </c>
      <c r="D3714" s="1">
        <v>42034</v>
      </c>
      <c r="F3714">
        <v>1</v>
      </c>
      <c r="G3714">
        <v>8798</v>
      </c>
      <c r="H3714" t="s">
        <v>314</v>
      </c>
      <c r="J3714" t="s">
        <v>14</v>
      </c>
      <c r="K3714">
        <v>56</v>
      </c>
      <c r="L3714" t="s">
        <v>15</v>
      </c>
    </row>
    <row r="3715" spans="1:12">
      <c r="A3715" t="e">
        <f ca="1">E00251528938321</f>
        <v>#NAME?</v>
      </c>
      <c r="B3715">
        <v>291</v>
      </c>
      <c r="C3715" t="s">
        <v>160</v>
      </c>
      <c r="D3715" s="1">
        <v>42296</v>
      </c>
      <c r="F3715">
        <v>3</v>
      </c>
      <c r="G3715">
        <v>5859</v>
      </c>
      <c r="H3715" t="s">
        <v>607</v>
      </c>
      <c r="J3715" t="s">
        <v>14</v>
      </c>
      <c r="K3715">
        <v>57</v>
      </c>
      <c r="L3715" t="s">
        <v>15</v>
      </c>
    </row>
    <row r="3716" spans="1:12">
      <c r="A3716" t="e">
        <f ca="1">E00251518518421</f>
        <v>#NAME?</v>
      </c>
      <c r="B3716">
        <v>293</v>
      </c>
      <c r="C3716" t="s">
        <v>25</v>
      </c>
      <c r="D3716" s="1">
        <v>42107</v>
      </c>
      <c r="F3716">
        <v>4</v>
      </c>
      <c r="G3716">
        <v>5859</v>
      </c>
      <c r="H3716" t="s">
        <v>607</v>
      </c>
      <c r="J3716" t="s">
        <v>14</v>
      </c>
      <c r="K3716">
        <v>62</v>
      </c>
      <c r="L3716" t="s">
        <v>15</v>
      </c>
    </row>
    <row r="3717" spans="1:12">
      <c r="A3717" t="e">
        <f ca="1">E00251518518421</f>
        <v>#NAME?</v>
      </c>
      <c r="B3717">
        <v>293</v>
      </c>
      <c r="C3717" t="s">
        <v>25</v>
      </c>
      <c r="D3717" s="1">
        <v>42195</v>
      </c>
      <c r="F3717">
        <v>3</v>
      </c>
      <c r="G3717">
        <v>4019</v>
      </c>
      <c r="H3717" t="s">
        <v>26</v>
      </c>
      <c r="J3717" t="s">
        <v>14</v>
      </c>
      <c r="K3717">
        <v>62</v>
      </c>
      <c r="L3717" t="s">
        <v>15</v>
      </c>
    </row>
    <row r="3718" spans="1:12">
      <c r="A3718" t="e">
        <f ca="1">E00251528565821</f>
        <v>#NAME?</v>
      </c>
      <c r="B3718">
        <v>307</v>
      </c>
      <c r="C3718" t="s">
        <v>210</v>
      </c>
      <c r="D3718" s="1">
        <v>42752</v>
      </c>
      <c r="F3718">
        <v>1</v>
      </c>
      <c r="G3718">
        <v>7262</v>
      </c>
      <c r="H3718" t="s">
        <v>198</v>
      </c>
      <c r="J3718" t="s">
        <v>14</v>
      </c>
      <c r="K3718">
        <v>57</v>
      </c>
      <c r="L3718" t="s">
        <v>15</v>
      </c>
    </row>
    <row r="3719" spans="1:12">
      <c r="A3719" t="e">
        <f ca="1">E00251528565821</f>
        <v>#NAME?</v>
      </c>
      <c r="B3719">
        <v>734</v>
      </c>
      <c r="C3719" t="s">
        <v>651</v>
      </c>
      <c r="D3719" s="1">
        <v>42010</v>
      </c>
      <c r="E3719">
        <v>0</v>
      </c>
      <c r="F3719">
        <v>1</v>
      </c>
      <c r="G3719">
        <v>6210</v>
      </c>
      <c r="H3719" t="s">
        <v>730</v>
      </c>
      <c r="J3719" t="s">
        <v>34</v>
      </c>
      <c r="K3719">
        <v>55</v>
      </c>
      <c r="L3719" t="s">
        <v>15</v>
      </c>
    </row>
    <row r="3720" spans="1:12">
      <c r="A3720" t="e">
        <f ca="1">E00251429251821</f>
        <v>#NAME?</v>
      </c>
      <c r="B3720">
        <v>290</v>
      </c>
      <c r="C3720" t="s">
        <v>449</v>
      </c>
      <c r="D3720" s="1">
        <v>43083</v>
      </c>
      <c r="F3720">
        <v>5</v>
      </c>
      <c r="G3720">
        <v>25000</v>
      </c>
      <c r="H3720" t="s">
        <v>178</v>
      </c>
      <c r="J3720" t="s">
        <v>14</v>
      </c>
      <c r="K3720">
        <v>57</v>
      </c>
      <c r="L3720" t="s">
        <v>15</v>
      </c>
    </row>
    <row r="3721" spans="1:12">
      <c r="A3721" t="e">
        <f ca="1">E00251617643721</f>
        <v>#NAME?</v>
      </c>
      <c r="B3721">
        <v>489</v>
      </c>
      <c r="C3721" t="s">
        <v>100</v>
      </c>
      <c r="D3721" s="1">
        <v>42957</v>
      </c>
      <c r="F3721">
        <v>4</v>
      </c>
      <c r="G3721">
        <v>51889</v>
      </c>
      <c r="H3721" t="s">
        <v>256</v>
      </c>
      <c r="J3721" t="s">
        <v>14</v>
      </c>
      <c r="K3721">
        <v>49</v>
      </c>
      <c r="L3721" t="s">
        <v>15</v>
      </c>
    </row>
    <row r="3722" spans="1:12">
      <c r="A3722" t="e">
        <f ca="1">E00251518518421</f>
        <v>#NAME?</v>
      </c>
      <c r="B3722">
        <v>293</v>
      </c>
      <c r="C3722" t="s">
        <v>25</v>
      </c>
      <c r="D3722" s="1">
        <v>42121</v>
      </c>
      <c r="F3722">
        <v>2</v>
      </c>
      <c r="G3722">
        <v>4019</v>
      </c>
      <c r="H3722" t="s">
        <v>26</v>
      </c>
      <c r="J3722" t="s">
        <v>14</v>
      </c>
      <c r="K3722">
        <v>62</v>
      </c>
      <c r="L3722" t="s">
        <v>15</v>
      </c>
    </row>
    <row r="3723" spans="1:12">
      <c r="A3723" t="e">
        <f ca="1">E00251510189121</f>
        <v>#NAME?</v>
      </c>
      <c r="B3723">
        <v>164</v>
      </c>
      <c r="C3723" t="s">
        <v>792</v>
      </c>
      <c r="D3723" s="1">
        <v>41107</v>
      </c>
      <c r="F3723">
        <v>2</v>
      </c>
      <c r="G3723">
        <v>49390</v>
      </c>
      <c r="H3723" t="s">
        <v>59</v>
      </c>
      <c r="J3723" t="s">
        <v>14</v>
      </c>
      <c r="K3723">
        <v>49</v>
      </c>
      <c r="L3723" t="s">
        <v>15</v>
      </c>
    </row>
    <row r="3724" spans="1:12">
      <c r="A3724" t="e">
        <f ca="1">E00251510189121</f>
        <v>#NAME?</v>
      </c>
      <c r="B3724">
        <v>164</v>
      </c>
      <c r="C3724" t="s">
        <v>792</v>
      </c>
      <c r="D3724" s="1">
        <v>41264</v>
      </c>
      <c r="F3724">
        <v>3</v>
      </c>
      <c r="G3724">
        <v>1749</v>
      </c>
      <c r="H3724" t="s">
        <v>793</v>
      </c>
      <c r="J3724" t="s">
        <v>14</v>
      </c>
      <c r="K3724">
        <v>49</v>
      </c>
      <c r="L3724" t="s">
        <v>15</v>
      </c>
    </row>
    <row r="3725" spans="1:12">
      <c r="A3725" t="e">
        <f ca="1">E00251427218921</f>
        <v>#NAME?</v>
      </c>
      <c r="B3725">
        <v>10</v>
      </c>
      <c r="C3725" t="s">
        <v>18</v>
      </c>
      <c r="D3725" s="1">
        <v>42297</v>
      </c>
      <c r="F3725">
        <v>1</v>
      </c>
      <c r="G3725">
        <v>1105</v>
      </c>
      <c r="H3725" t="s">
        <v>865</v>
      </c>
      <c r="J3725" t="s">
        <v>14</v>
      </c>
      <c r="K3725">
        <v>54</v>
      </c>
      <c r="L3725" t="s">
        <v>15</v>
      </c>
    </row>
    <row r="3726" spans="1:12">
      <c r="A3726" t="e">
        <f ca="1">E00251528565821</f>
        <v>#NAME?</v>
      </c>
      <c r="B3726">
        <v>307</v>
      </c>
      <c r="C3726" t="s">
        <v>210</v>
      </c>
      <c r="D3726" s="1">
        <v>41429</v>
      </c>
      <c r="F3726">
        <v>3</v>
      </c>
      <c r="G3726">
        <v>7279</v>
      </c>
      <c r="H3726" t="s">
        <v>551</v>
      </c>
      <c r="J3726" t="s">
        <v>14</v>
      </c>
      <c r="K3726">
        <v>53</v>
      </c>
      <c r="L3726" t="s">
        <v>15</v>
      </c>
    </row>
    <row r="3727" spans="1:12">
      <c r="A3727" t="e">
        <f ca="1">E00251512525621</f>
        <v>#NAME?</v>
      </c>
      <c r="B3727">
        <v>767</v>
      </c>
      <c r="C3727" t="s">
        <v>658</v>
      </c>
      <c r="D3727" s="1">
        <v>42594</v>
      </c>
      <c r="F3727">
        <v>1</v>
      </c>
      <c r="G3727">
        <v>7242</v>
      </c>
      <c r="H3727" t="s">
        <v>93</v>
      </c>
      <c r="I3727" t="s">
        <v>56</v>
      </c>
      <c r="J3727" t="s">
        <v>57</v>
      </c>
      <c r="K3727">
        <v>66</v>
      </c>
      <c r="L3727" t="s">
        <v>15</v>
      </c>
    </row>
    <row r="3728" spans="1:12">
      <c r="A3728" t="e">
        <f ca="1">E00251617643721</f>
        <v>#NAME?</v>
      </c>
      <c r="B3728">
        <v>489</v>
      </c>
      <c r="C3728" t="s">
        <v>100</v>
      </c>
      <c r="D3728" s="1">
        <v>42782</v>
      </c>
      <c r="F3728">
        <v>3</v>
      </c>
      <c r="G3728">
        <v>78057</v>
      </c>
      <c r="H3728" t="s">
        <v>140</v>
      </c>
      <c r="J3728" t="s">
        <v>14</v>
      </c>
      <c r="K3728">
        <v>49</v>
      </c>
      <c r="L3728" t="s">
        <v>22</v>
      </c>
    </row>
    <row r="3729" spans="1:12">
      <c r="A3729" t="e">
        <f ca="1">E00251617643721</f>
        <v>#NAME?</v>
      </c>
      <c r="B3729">
        <v>598</v>
      </c>
      <c r="C3729" t="s">
        <v>862</v>
      </c>
      <c r="D3729" s="1">
        <v>42270</v>
      </c>
      <c r="F3729">
        <v>2</v>
      </c>
      <c r="G3729">
        <v>496</v>
      </c>
      <c r="H3729" t="s">
        <v>190</v>
      </c>
      <c r="J3729" t="s">
        <v>14</v>
      </c>
      <c r="K3729">
        <v>48</v>
      </c>
      <c r="L3729" t="s">
        <v>15</v>
      </c>
    </row>
    <row r="3730" spans="1:12">
      <c r="A3730" t="e">
        <f ca="1">E00251617643721</f>
        <v>#NAME?</v>
      </c>
      <c r="B3730">
        <v>598</v>
      </c>
      <c r="C3730" t="s">
        <v>862</v>
      </c>
      <c r="D3730" s="1">
        <v>42656</v>
      </c>
      <c r="F3730">
        <v>2</v>
      </c>
      <c r="G3730">
        <v>496</v>
      </c>
      <c r="H3730" t="s">
        <v>190</v>
      </c>
      <c r="J3730" t="s">
        <v>14</v>
      </c>
      <c r="K3730">
        <v>49</v>
      </c>
      <c r="L3730" t="s">
        <v>15</v>
      </c>
    </row>
    <row r="3731" spans="1:12">
      <c r="A3731" t="e">
        <f ca="1">E00251617643721</f>
        <v>#NAME?</v>
      </c>
      <c r="B3731">
        <v>701</v>
      </c>
      <c r="C3731" t="s">
        <v>72</v>
      </c>
      <c r="D3731" s="1">
        <v>41319</v>
      </c>
      <c r="F3731">
        <v>2</v>
      </c>
      <c r="G3731">
        <v>3559</v>
      </c>
      <c r="H3731" t="s">
        <v>857</v>
      </c>
      <c r="J3731" t="s">
        <v>14</v>
      </c>
      <c r="K3731">
        <v>45</v>
      </c>
      <c r="L3731" t="s">
        <v>15</v>
      </c>
    </row>
    <row r="3732" spans="1:12">
      <c r="A3732" t="e">
        <f ca="1">E00251518518421</f>
        <v>#NAME?</v>
      </c>
      <c r="B3732">
        <v>293</v>
      </c>
      <c r="C3732" t="s">
        <v>25</v>
      </c>
      <c r="D3732" s="1">
        <v>42181</v>
      </c>
      <c r="F3732">
        <v>1</v>
      </c>
      <c r="G3732">
        <v>2720</v>
      </c>
      <c r="H3732" t="s">
        <v>65</v>
      </c>
      <c r="J3732" t="s">
        <v>14</v>
      </c>
      <c r="K3732">
        <v>62</v>
      </c>
      <c r="L3732" t="s">
        <v>15</v>
      </c>
    </row>
    <row r="3733" spans="1:12">
      <c r="A3733" t="e">
        <f ca="1">E00251518518421</f>
        <v>#NAME?</v>
      </c>
      <c r="B3733">
        <v>293</v>
      </c>
      <c r="C3733" t="s">
        <v>25</v>
      </c>
      <c r="D3733" s="1">
        <v>42202</v>
      </c>
      <c r="F3733">
        <v>4</v>
      </c>
      <c r="G3733">
        <v>1739</v>
      </c>
      <c r="H3733" t="s">
        <v>110</v>
      </c>
      <c r="J3733" t="s">
        <v>14</v>
      </c>
      <c r="K3733">
        <v>62</v>
      </c>
      <c r="L3733" t="s">
        <v>15</v>
      </c>
    </row>
    <row r="3734" spans="1:12">
      <c r="A3734" t="e">
        <f ca="1">E00251429251821</f>
        <v>#NAME?</v>
      </c>
      <c r="B3734">
        <v>294</v>
      </c>
      <c r="C3734" t="s">
        <v>61</v>
      </c>
      <c r="D3734" s="1">
        <v>41068</v>
      </c>
      <c r="F3734">
        <v>2</v>
      </c>
      <c r="G3734">
        <v>7962</v>
      </c>
      <c r="H3734" t="s">
        <v>111</v>
      </c>
      <c r="J3734" t="s">
        <v>14</v>
      </c>
      <c r="K3734">
        <v>52</v>
      </c>
      <c r="L3734" t="s">
        <v>22</v>
      </c>
    </row>
    <row r="3735" spans="1:12">
      <c r="A3735" t="e">
        <f ca="1">E00251524989521</f>
        <v>#NAME?</v>
      </c>
      <c r="B3735">
        <v>283</v>
      </c>
      <c r="C3735" t="s">
        <v>133</v>
      </c>
      <c r="D3735" s="1">
        <v>42405</v>
      </c>
      <c r="F3735">
        <v>1</v>
      </c>
      <c r="G3735">
        <v>81000</v>
      </c>
      <c r="H3735" t="s">
        <v>866</v>
      </c>
      <c r="J3735" t="s">
        <v>14</v>
      </c>
      <c r="K3735">
        <v>57</v>
      </c>
      <c r="L3735" t="s">
        <v>15</v>
      </c>
    </row>
    <row r="3736" spans="1:12">
      <c r="A3736" t="e">
        <f ca="1">E00251512648921</f>
        <v>#NAME?</v>
      </c>
      <c r="B3736">
        <v>47</v>
      </c>
      <c r="C3736" t="s">
        <v>494</v>
      </c>
      <c r="D3736" s="1">
        <v>42912</v>
      </c>
      <c r="F3736">
        <v>1</v>
      </c>
      <c r="G3736">
        <v>4264</v>
      </c>
      <c r="H3736" t="s">
        <v>867</v>
      </c>
      <c r="J3736" t="s">
        <v>14</v>
      </c>
      <c r="K3736">
        <v>59</v>
      </c>
      <c r="L3736" t="s">
        <v>15</v>
      </c>
    </row>
    <row r="3737" spans="1:12">
      <c r="A3737" t="e">
        <f ca="1">E00251424821221</f>
        <v>#NAME?</v>
      </c>
      <c r="B3737">
        <v>122</v>
      </c>
      <c r="C3737" t="s">
        <v>522</v>
      </c>
      <c r="D3737" s="1">
        <v>41148</v>
      </c>
      <c r="F3737">
        <v>3</v>
      </c>
      <c r="G3737">
        <v>4019</v>
      </c>
      <c r="H3737" t="s">
        <v>26</v>
      </c>
      <c r="J3737" t="s">
        <v>14</v>
      </c>
      <c r="K3737">
        <v>56</v>
      </c>
      <c r="L3737" t="s">
        <v>15</v>
      </c>
    </row>
    <row r="3738" spans="1:12">
      <c r="A3738" t="e">
        <f ca="1">E00251429309821</f>
        <v>#NAME?</v>
      </c>
      <c r="B3738">
        <v>291</v>
      </c>
      <c r="C3738" t="s">
        <v>160</v>
      </c>
      <c r="D3738" s="1">
        <v>41477</v>
      </c>
      <c r="F3738">
        <v>1</v>
      </c>
      <c r="G3738">
        <v>25000</v>
      </c>
      <c r="H3738" t="s">
        <v>178</v>
      </c>
      <c r="J3738" t="s">
        <v>14</v>
      </c>
      <c r="K3738">
        <v>64</v>
      </c>
      <c r="L3738" t="s">
        <v>15</v>
      </c>
    </row>
    <row r="3739" spans="1:12">
      <c r="A3739" t="e">
        <f ca="1">E00251429309821</f>
        <v>#NAME?</v>
      </c>
      <c r="B3739">
        <v>291</v>
      </c>
      <c r="C3739" t="s">
        <v>160</v>
      </c>
      <c r="D3739" s="1">
        <v>42331</v>
      </c>
      <c r="F3739">
        <v>3</v>
      </c>
      <c r="G3739">
        <v>4019</v>
      </c>
      <c r="H3739" t="s">
        <v>26</v>
      </c>
      <c r="J3739" t="s">
        <v>14</v>
      </c>
      <c r="K3739">
        <v>66</v>
      </c>
      <c r="L3739" t="s">
        <v>15</v>
      </c>
    </row>
    <row r="3740" spans="1:12">
      <c r="A3740" t="e">
        <f ca="1">E00251617643721</f>
        <v>#NAME?</v>
      </c>
      <c r="B3740">
        <v>701</v>
      </c>
      <c r="C3740" t="s">
        <v>72</v>
      </c>
      <c r="D3740" s="1">
        <v>40991</v>
      </c>
      <c r="F3740">
        <v>5</v>
      </c>
      <c r="G3740">
        <v>49390</v>
      </c>
      <c r="H3740" t="s">
        <v>59</v>
      </c>
      <c r="J3740" t="s">
        <v>14</v>
      </c>
      <c r="K3740">
        <v>44</v>
      </c>
      <c r="L3740" t="s">
        <v>15</v>
      </c>
    </row>
    <row r="3741" spans="1:12">
      <c r="A3741" t="e">
        <f ca="1">E00251617643721</f>
        <v>#NAME?</v>
      </c>
      <c r="B3741">
        <v>746</v>
      </c>
      <c r="C3741" t="s">
        <v>527</v>
      </c>
      <c r="D3741" s="1">
        <v>42023</v>
      </c>
      <c r="E3741">
        <v>0</v>
      </c>
      <c r="F3741">
        <v>1</v>
      </c>
      <c r="G3741">
        <v>55090</v>
      </c>
      <c r="H3741" t="s">
        <v>400</v>
      </c>
      <c r="J3741" t="s">
        <v>34</v>
      </c>
      <c r="K3741">
        <v>47</v>
      </c>
      <c r="L3741" t="s">
        <v>15</v>
      </c>
    </row>
    <row r="3742" spans="1:12">
      <c r="A3742" t="e">
        <f ca="1">E00251510737521</f>
        <v>#NAME?</v>
      </c>
      <c r="B3742">
        <v>122</v>
      </c>
      <c r="C3742" t="s">
        <v>522</v>
      </c>
      <c r="D3742" s="1">
        <v>42058</v>
      </c>
      <c r="F3742">
        <v>3</v>
      </c>
      <c r="G3742">
        <v>4019</v>
      </c>
      <c r="H3742" t="s">
        <v>26</v>
      </c>
      <c r="J3742" t="s">
        <v>14</v>
      </c>
      <c r="K3742">
        <v>65</v>
      </c>
      <c r="L3742" t="s">
        <v>15</v>
      </c>
    </row>
    <row r="3743" spans="1:12">
      <c r="A3743" t="e">
        <f ca="1">E00251424821221</f>
        <v>#NAME?</v>
      </c>
      <c r="B3743">
        <v>122</v>
      </c>
      <c r="C3743" t="s">
        <v>522</v>
      </c>
      <c r="D3743" s="1">
        <v>41569</v>
      </c>
      <c r="F3743">
        <v>2</v>
      </c>
      <c r="G3743">
        <v>4019</v>
      </c>
      <c r="H3743" t="s">
        <v>26</v>
      </c>
      <c r="J3743" t="s">
        <v>14</v>
      </c>
      <c r="K3743">
        <v>57</v>
      </c>
      <c r="L3743" t="s">
        <v>15</v>
      </c>
    </row>
    <row r="3744" spans="1:12">
      <c r="A3744" t="e">
        <f ca="1">E00251424821221</f>
        <v>#NAME?</v>
      </c>
      <c r="B3744">
        <v>122</v>
      </c>
      <c r="C3744" t="s">
        <v>522</v>
      </c>
      <c r="D3744" s="1">
        <v>41803</v>
      </c>
      <c r="F3744">
        <v>3</v>
      </c>
      <c r="G3744">
        <v>4019</v>
      </c>
      <c r="H3744" t="s">
        <v>26</v>
      </c>
      <c r="J3744" t="s">
        <v>14</v>
      </c>
      <c r="K3744">
        <v>58</v>
      </c>
      <c r="L3744" t="s">
        <v>15</v>
      </c>
    </row>
    <row r="3745" spans="1:12">
      <c r="A3745" t="e">
        <f ca="1">E00251427221921</f>
        <v>#NAME?</v>
      </c>
      <c r="B3745">
        <v>10</v>
      </c>
      <c r="C3745" t="s">
        <v>18</v>
      </c>
      <c r="D3745" s="1">
        <v>42443</v>
      </c>
      <c r="F3745">
        <v>2</v>
      </c>
      <c r="G3745">
        <v>4019</v>
      </c>
      <c r="H3745" t="s">
        <v>26</v>
      </c>
      <c r="J3745" t="s">
        <v>14</v>
      </c>
      <c r="K3745">
        <v>59</v>
      </c>
      <c r="L3745" t="s">
        <v>15</v>
      </c>
    </row>
    <row r="3746" spans="1:12">
      <c r="A3746" t="e">
        <f ca="1">E00251427221921</f>
        <v>#NAME?</v>
      </c>
      <c r="B3746">
        <v>10</v>
      </c>
      <c r="C3746" t="s">
        <v>18</v>
      </c>
      <c r="D3746" s="1">
        <v>42850</v>
      </c>
      <c r="F3746">
        <v>1</v>
      </c>
      <c r="G3746">
        <v>2749</v>
      </c>
      <c r="H3746" t="s">
        <v>147</v>
      </c>
      <c r="J3746" t="s">
        <v>14</v>
      </c>
      <c r="K3746">
        <v>60</v>
      </c>
      <c r="L3746" t="s">
        <v>15</v>
      </c>
    </row>
    <row r="3747" spans="1:12">
      <c r="A3747" t="e">
        <f ca="1">E00251533607221</f>
        <v>#NAME?</v>
      </c>
      <c r="B3747">
        <v>122</v>
      </c>
      <c r="C3747" t="s">
        <v>522</v>
      </c>
      <c r="D3747" s="1">
        <v>41969</v>
      </c>
      <c r="F3747">
        <v>2</v>
      </c>
      <c r="G3747">
        <v>5758</v>
      </c>
      <c r="H3747" t="s">
        <v>868</v>
      </c>
      <c r="J3747" t="s">
        <v>14</v>
      </c>
      <c r="K3747">
        <v>45</v>
      </c>
      <c r="L3747" t="s">
        <v>15</v>
      </c>
    </row>
    <row r="3748" spans="1:12">
      <c r="A3748" t="e">
        <f ca="1">E00251429251821</f>
        <v>#NAME?</v>
      </c>
      <c r="B3748">
        <v>294</v>
      </c>
      <c r="C3748" t="s">
        <v>61</v>
      </c>
      <c r="D3748" s="1">
        <v>41296</v>
      </c>
      <c r="F3748">
        <v>6</v>
      </c>
      <c r="G3748">
        <v>2724</v>
      </c>
      <c r="H3748" t="s">
        <v>73</v>
      </c>
      <c r="J3748" t="s">
        <v>14</v>
      </c>
      <c r="K3748">
        <v>52</v>
      </c>
      <c r="L3748" t="s">
        <v>15</v>
      </c>
    </row>
    <row r="3749" spans="1:12">
      <c r="A3749" t="e">
        <f ca="1">E00251429251821</f>
        <v>#NAME?</v>
      </c>
      <c r="B3749">
        <v>294</v>
      </c>
      <c r="C3749" t="s">
        <v>61</v>
      </c>
      <c r="D3749" s="1">
        <v>41353</v>
      </c>
      <c r="F3749">
        <v>1</v>
      </c>
      <c r="G3749">
        <v>3699</v>
      </c>
      <c r="H3749" t="s">
        <v>149</v>
      </c>
      <c r="J3749" t="s">
        <v>14</v>
      </c>
      <c r="K3749">
        <v>52</v>
      </c>
      <c r="L3749" t="s">
        <v>15</v>
      </c>
    </row>
    <row r="3750" spans="1:12">
      <c r="A3750" t="e">
        <f ca="1">E00251429215721</f>
        <v>#NAME?</v>
      </c>
      <c r="B3750">
        <v>276</v>
      </c>
      <c r="C3750" t="s">
        <v>122</v>
      </c>
      <c r="D3750" s="1">
        <v>41857</v>
      </c>
      <c r="F3750">
        <v>2</v>
      </c>
      <c r="G3750">
        <v>7862</v>
      </c>
      <c r="H3750" t="s">
        <v>27</v>
      </c>
      <c r="J3750" t="s">
        <v>14</v>
      </c>
      <c r="K3750">
        <v>58</v>
      </c>
      <c r="L3750" t="s">
        <v>22</v>
      </c>
    </row>
    <row r="3751" spans="1:12">
      <c r="A3751" t="e">
        <f ca="1">E00251430134421</f>
        <v>#NAME?</v>
      </c>
      <c r="B3751">
        <v>467</v>
      </c>
      <c r="C3751" t="s">
        <v>232</v>
      </c>
      <c r="D3751" s="1">
        <v>41234</v>
      </c>
      <c r="F3751">
        <v>2</v>
      </c>
      <c r="G3751">
        <v>55329</v>
      </c>
      <c r="H3751" t="s">
        <v>869</v>
      </c>
      <c r="J3751" t="s">
        <v>14</v>
      </c>
      <c r="K3751">
        <v>49</v>
      </c>
      <c r="L3751" t="s">
        <v>15</v>
      </c>
    </row>
    <row r="3752" spans="1:12">
      <c r="A3752" t="e">
        <f ca="1">E00251430134421</f>
        <v>#NAME?</v>
      </c>
      <c r="B3752">
        <v>467</v>
      </c>
      <c r="C3752" t="s">
        <v>232</v>
      </c>
      <c r="D3752" s="1">
        <v>41234</v>
      </c>
      <c r="F3752">
        <v>5</v>
      </c>
      <c r="G3752">
        <v>3051</v>
      </c>
      <c r="H3752" t="s">
        <v>13</v>
      </c>
      <c r="J3752" t="s">
        <v>14</v>
      </c>
      <c r="K3752">
        <v>49</v>
      </c>
      <c r="L3752" t="s">
        <v>15</v>
      </c>
    </row>
    <row r="3753" spans="1:12">
      <c r="A3753" t="e">
        <f ca="1">E00251524989521</f>
        <v>#NAME?</v>
      </c>
      <c r="B3753">
        <v>283</v>
      </c>
      <c r="C3753" t="s">
        <v>133</v>
      </c>
      <c r="D3753" s="1">
        <v>41446</v>
      </c>
      <c r="F3753">
        <v>1</v>
      </c>
      <c r="G3753">
        <v>7242</v>
      </c>
      <c r="H3753" t="s">
        <v>93</v>
      </c>
      <c r="J3753" t="s">
        <v>14</v>
      </c>
      <c r="K3753">
        <v>55</v>
      </c>
      <c r="L3753" t="s">
        <v>15</v>
      </c>
    </row>
    <row r="3754" spans="1:12">
      <c r="A3754" t="e">
        <f ca="1">E00251429251821</f>
        <v>#NAME?</v>
      </c>
      <c r="B3754">
        <v>294</v>
      </c>
      <c r="C3754" t="s">
        <v>61</v>
      </c>
      <c r="D3754" s="1">
        <v>41968</v>
      </c>
      <c r="F3754">
        <v>2</v>
      </c>
      <c r="G3754">
        <v>7962</v>
      </c>
      <c r="H3754" t="s">
        <v>111</v>
      </c>
      <c r="J3754" t="s">
        <v>14</v>
      </c>
      <c r="K3754">
        <v>54</v>
      </c>
      <c r="L3754" t="s">
        <v>22</v>
      </c>
    </row>
    <row r="3755" spans="1:12">
      <c r="A3755" t="e">
        <f ca="1">E00251429251821</f>
        <v>#NAME?</v>
      </c>
      <c r="B3755">
        <v>753</v>
      </c>
      <c r="C3755" t="s">
        <v>545</v>
      </c>
      <c r="D3755" s="1">
        <v>41649</v>
      </c>
      <c r="E3755">
        <v>1</v>
      </c>
      <c r="F3755">
        <v>5</v>
      </c>
      <c r="G3755">
        <v>30502</v>
      </c>
      <c r="H3755" t="s">
        <v>870</v>
      </c>
      <c r="J3755" t="s">
        <v>34</v>
      </c>
      <c r="K3755">
        <v>53</v>
      </c>
      <c r="L3755" t="s">
        <v>15</v>
      </c>
    </row>
    <row r="3756" spans="1:12">
      <c r="A3756" t="e">
        <f ca="1">E00251616256121</f>
        <v>#NAME?</v>
      </c>
      <c r="B3756">
        <v>129</v>
      </c>
      <c r="C3756" t="s">
        <v>871</v>
      </c>
      <c r="D3756" s="1">
        <v>41682</v>
      </c>
      <c r="F3756">
        <v>1</v>
      </c>
      <c r="G3756">
        <v>49390</v>
      </c>
      <c r="H3756" t="s">
        <v>59</v>
      </c>
      <c r="J3756" t="s">
        <v>14</v>
      </c>
      <c r="K3756">
        <v>56</v>
      </c>
      <c r="L3756" t="s">
        <v>15</v>
      </c>
    </row>
    <row r="3757" spans="1:12">
      <c r="A3757" t="e">
        <f ca="1">E00251616256121</f>
        <v>#NAME?</v>
      </c>
      <c r="B3757">
        <v>491</v>
      </c>
      <c r="C3757" t="s">
        <v>567</v>
      </c>
      <c r="D3757" s="1">
        <v>41673</v>
      </c>
      <c r="F3757">
        <v>1</v>
      </c>
      <c r="G3757">
        <v>30000</v>
      </c>
      <c r="H3757" t="s">
        <v>144</v>
      </c>
      <c r="J3757" t="s">
        <v>14</v>
      </c>
      <c r="K3757">
        <v>56</v>
      </c>
      <c r="L3757" t="s">
        <v>15</v>
      </c>
    </row>
    <row r="3758" spans="1:12">
      <c r="A3758" t="e">
        <f ca="1">E00251715551121</f>
        <v>#NAME?</v>
      </c>
      <c r="B3758">
        <v>62</v>
      </c>
      <c r="C3758" t="s">
        <v>20</v>
      </c>
      <c r="D3758" s="1">
        <v>42808</v>
      </c>
      <c r="F3758">
        <v>1</v>
      </c>
      <c r="G3758">
        <v>5589</v>
      </c>
      <c r="H3758" t="s">
        <v>152</v>
      </c>
      <c r="J3758" t="s">
        <v>14</v>
      </c>
      <c r="K3758">
        <v>47</v>
      </c>
      <c r="L3758" t="s">
        <v>15</v>
      </c>
    </row>
    <row r="3759" spans="1:12">
      <c r="A3759" t="e">
        <f ca="1">E00251512352121</f>
        <v>#NAME?</v>
      </c>
      <c r="B3759">
        <v>39</v>
      </c>
      <c r="C3759" t="s">
        <v>385</v>
      </c>
      <c r="D3759" s="1">
        <v>42752</v>
      </c>
      <c r="E3759">
        <v>1</v>
      </c>
      <c r="F3759">
        <v>2</v>
      </c>
      <c r="G3759">
        <v>41401</v>
      </c>
      <c r="H3759" t="s">
        <v>872</v>
      </c>
      <c r="J3759" t="s">
        <v>34</v>
      </c>
      <c r="K3759">
        <v>55</v>
      </c>
      <c r="L3759" t="s">
        <v>15</v>
      </c>
    </row>
    <row r="3760" spans="1:12">
      <c r="A3760" t="e">
        <f ca="1">E00251512352121</f>
        <v>#NAME?</v>
      </c>
      <c r="B3760">
        <v>767</v>
      </c>
      <c r="C3760" t="s">
        <v>658</v>
      </c>
      <c r="D3760" s="1">
        <v>43056</v>
      </c>
      <c r="F3760">
        <v>1</v>
      </c>
      <c r="G3760">
        <v>412</v>
      </c>
      <c r="H3760" t="s">
        <v>873</v>
      </c>
      <c r="I3760" t="s">
        <v>56</v>
      </c>
      <c r="J3760" t="s">
        <v>57</v>
      </c>
      <c r="K3760">
        <v>56</v>
      </c>
      <c r="L3760" t="s">
        <v>15</v>
      </c>
    </row>
    <row r="3761" spans="1:12">
      <c r="A3761" t="e">
        <f ca="1">E00251512352121</f>
        <v>#NAME?</v>
      </c>
      <c r="B3761">
        <v>3527</v>
      </c>
      <c r="C3761" t="s">
        <v>598</v>
      </c>
      <c r="D3761" s="1">
        <v>43055</v>
      </c>
      <c r="F3761">
        <v>5</v>
      </c>
      <c r="G3761">
        <v>47412</v>
      </c>
      <c r="H3761" t="s">
        <v>874</v>
      </c>
      <c r="J3761" t="s">
        <v>14</v>
      </c>
      <c r="K3761">
        <v>56</v>
      </c>
      <c r="L3761" t="s">
        <v>15</v>
      </c>
    </row>
    <row r="3762" spans="1:12">
      <c r="A3762" t="e">
        <f ca="1">E00251429251821</f>
        <v>#NAME?</v>
      </c>
      <c r="B3762">
        <v>294</v>
      </c>
      <c r="C3762" t="s">
        <v>61</v>
      </c>
      <c r="D3762" s="1">
        <v>41778</v>
      </c>
      <c r="F3762">
        <v>2</v>
      </c>
      <c r="G3762">
        <v>3699</v>
      </c>
      <c r="H3762" t="s">
        <v>149</v>
      </c>
      <c r="J3762" t="s">
        <v>14</v>
      </c>
      <c r="K3762">
        <v>54</v>
      </c>
      <c r="L3762" t="s">
        <v>15</v>
      </c>
    </row>
    <row r="3763" spans="1:12">
      <c r="A3763" t="e">
        <f ca="1">E00251429251821</f>
        <v>#NAME?</v>
      </c>
      <c r="B3763">
        <v>294</v>
      </c>
      <c r="C3763" t="s">
        <v>61</v>
      </c>
      <c r="D3763" s="1">
        <v>42214</v>
      </c>
      <c r="F3763">
        <v>3</v>
      </c>
      <c r="G3763">
        <v>7262</v>
      </c>
      <c r="H3763" t="s">
        <v>198</v>
      </c>
      <c r="J3763" t="s">
        <v>14</v>
      </c>
      <c r="K3763">
        <v>55</v>
      </c>
      <c r="L3763" t="s">
        <v>15</v>
      </c>
    </row>
    <row r="3764" spans="1:12">
      <c r="A3764" t="e">
        <f ca="1">E00251429251821</f>
        <v>#NAME?</v>
      </c>
      <c r="B3764">
        <v>297</v>
      </c>
      <c r="C3764" t="s">
        <v>411</v>
      </c>
      <c r="D3764" s="1">
        <v>42427</v>
      </c>
      <c r="F3764">
        <v>2</v>
      </c>
      <c r="G3764">
        <v>43391</v>
      </c>
      <c r="H3764" t="s">
        <v>810</v>
      </c>
      <c r="J3764" t="s">
        <v>14</v>
      </c>
      <c r="K3764">
        <v>55</v>
      </c>
      <c r="L3764" t="s">
        <v>15</v>
      </c>
    </row>
    <row r="3765" spans="1:12">
      <c r="A3765" t="e">
        <f ca="1">E00251430134421</f>
        <v>#NAME?</v>
      </c>
      <c r="B3765">
        <v>726</v>
      </c>
      <c r="C3765" t="s">
        <v>167</v>
      </c>
      <c r="D3765" s="1">
        <v>42524</v>
      </c>
      <c r="F3765">
        <v>1</v>
      </c>
      <c r="G3765">
        <v>78900</v>
      </c>
      <c r="H3765" t="s">
        <v>79</v>
      </c>
      <c r="I3765" t="s">
        <v>56</v>
      </c>
      <c r="J3765" t="s">
        <v>57</v>
      </c>
      <c r="K3765">
        <v>53</v>
      </c>
      <c r="L3765" t="s">
        <v>22</v>
      </c>
    </row>
    <row r="3766" spans="1:12">
      <c r="A3766" t="e">
        <f ca="1">E00251427221921</f>
        <v>#NAME?</v>
      </c>
      <c r="B3766">
        <v>4991</v>
      </c>
      <c r="C3766" t="s">
        <v>838</v>
      </c>
      <c r="D3766" s="1">
        <v>42365</v>
      </c>
      <c r="F3766">
        <v>2</v>
      </c>
      <c r="G3766">
        <v>4019</v>
      </c>
      <c r="H3766" t="s">
        <v>26</v>
      </c>
      <c r="I3766" t="s">
        <v>148</v>
      </c>
      <c r="J3766" t="s">
        <v>57</v>
      </c>
      <c r="K3766">
        <v>59</v>
      </c>
      <c r="L3766" t="s">
        <v>15</v>
      </c>
    </row>
    <row r="3767" spans="1:12">
      <c r="A3767" t="e">
        <f ca="1">E00251512523921</f>
        <v>#NAME?</v>
      </c>
      <c r="B3767">
        <v>62</v>
      </c>
      <c r="C3767" t="s">
        <v>20</v>
      </c>
      <c r="D3767" s="1">
        <v>41751</v>
      </c>
      <c r="F3767">
        <v>1</v>
      </c>
      <c r="G3767">
        <v>4619</v>
      </c>
      <c r="H3767" t="s">
        <v>613</v>
      </c>
      <c r="J3767" t="s">
        <v>14</v>
      </c>
      <c r="K3767">
        <v>49</v>
      </c>
      <c r="L3767" t="s">
        <v>15</v>
      </c>
    </row>
    <row r="3768" spans="1:12">
      <c r="A3768" t="e">
        <f ca="1">E00251510737521</f>
        <v>#NAME?</v>
      </c>
      <c r="B3768">
        <v>122</v>
      </c>
      <c r="C3768" t="s">
        <v>522</v>
      </c>
      <c r="D3768" s="1">
        <v>41646</v>
      </c>
      <c r="F3768">
        <v>3</v>
      </c>
      <c r="G3768">
        <v>5650</v>
      </c>
      <c r="H3768" t="s">
        <v>211</v>
      </c>
      <c r="J3768" t="s">
        <v>14</v>
      </c>
      <c r="K3768">
        <v>64</v>
      </c>
      <c r="L3768" t="s">
        <v>15</v>
      </c>
    </row>
    <row r="3769" spans="1:12">
      <c r="A3769" t="e">
        <f ca="1">E00251510737521</f>
        <v>#NAME?</v>
      </c>
      <c r="B3769">
        <v>122</v>
      </c>
      <c r="C3769" t="s">
        <v>522</v>
      </c>
      <c r="D3769" s="1">
        <v>41841</v>
      </c>
      <c r="F3769">
        <v>6</v>
      </c>
      <c r="G3769">
        <v>58381</v>
      </c>
      <c r="H3769" t="s">
        <v>875</v>
      </c>
      <c r="J3769" t="s">
        <v>14</v>
      </c>
      <c r="K3769">
        <v>64</v>
      </c>
      <c r="L3769" t="s">
        <v>15</v>
      </c>
    </row>
    <row r="3770" spans="1:12">
      <c r="A3770" t="e">
        <f ca="1">E00251532069021</f>
        <v>#NAME?</v>
      </c>
      <c r="B3770">
        <v>489</v>
      </c>
      <c r="C3770" t="s">
        <v>100</v>
      </c>
      <c r="D3770" s="1">
        <v>42011</v>
      </c>
      <c r="F3770">
        <v>1</v>
      </c>
      <c r="G3770">
        <v>4019</v>
      </c>
      <c r="H3770" t="s">
        <v>26</v>
      </c>
      <c r="J3770" t="s">
        <v>14</v>
      </c>
      <c r="K3770">
        <v>45</v>
      </c>
      <c r="L3770" t="s">
        <v>15</v>
      </c>
    </row>
    <row r="3771" spans="1:12">
      <c r="A3771" t="e">
        <f ca="1">E00251715551121</f>
        <v>#NAME?</v>
      </c>
      <c r="B3771">
        <v>62</v>
      </c>
      <c r="C3771" t="s">
        <v>20</v>
      </c>
      <c r="D3771" s="1">
        <v>41557</v>
      </c>
      <c r="F3771">
        <v>1</v>
      </c>
      <c r="G3771">
        <v>7810</v>
      </c>
      <c r="H3771" t="s">
        <v>143</v>
      </c>
      <c r="J3771" t="s">
        <v>14</v>
      </c>
      <c r="K3771">
        <v>43</v>
      </c>
      <c r="L3771" t="s">
        <v>15</v>
      </c>
    </row>
    <row r="3772" spans="1:12">
      <c r="A3772" t="e">
        <f ca="1">E00251429309821</f>
        <v>#NAME?</v>
      </c>
      <c r="B3772">
        <v>291</v>
      </c>
      <c r="C3772" t="s">
        <v>160</v>
      </c>
      <c r="D3772" s="1">
        <v>42440</v>
      </c>
      <c r="F3772">
        <v>1</v>
      </c>
      <c r="G3772">
        <v>93</v>
      </c>
      <c r="H3772" t="s">
        <v>29</v>
      </c>
      <c r="J3772" t="s">
        <v>14</v>
      </c>
      <c r="K3772">
        <v>67</v>
      </c>
      <c r="L3772" t="s">
        <v>15</v>
      </c>
    </row>
    <row r="3773" spans="1:12">
      <c r="A3773" t="e">
        <f ca="1">E00251715752221</f>
        <v>#NAME?</v>
      </c>
      <c r="B3773">
        <v>502</v>
      </c>
      <c r="C3773" t="s">
        <v>172</v>
      </c>
      <c r="D3773" s="1">
        <v>41037</v>
      </c>
      <c r="F3773">
        <v>2</v>
      </c>
      <c r="G3773">
        <v>4019</v>
      </c>
      <c r="H3773" t="s">
        <v>26</v>
      </c>
      <c r="J3773" t="s">
        <v>14</v>
      </c>
      <c r="K3773">
        <v>57</v>
      </c>
      <c r="L3773" t="s">
        <v>15</v>
      </c>
    </row>
    <row r="3774" spans="1:12">
      <c r="A3774" t="e">
        <f ca="1">E00251430134421</f>
        <v>#NAME?</v>
      </c>
      <c r="B3774">
        <v>467</v>
      </c>
      <c r="C3774" t="s">
        <v>232</v>
      </c>
      <c r="D3774" s="1">
        <v>42303</v>
      </c>
      <c r="F3774">
        <v>2</v>
      </c>
      <c r="G3774">
        <v>4019</v>
      </c>
      <c r="H3774" t="s">
        <v>26</v>
      </c>
      <c r="J3774" t="s">
        <v>14</v>
      </c>
      <c r="K3774">
        <v>52</v>
      </c>
      <c r="L3774" t="s">
        <v>15</v>
      </c>
    </row>
    <row r="3775" spans="1:12">
      <c r="A3775" t="e">
        <f ca="1">E00251514274321</f>
        <v>#NAME?</v>
      </c>
      <c r="B3775">
        <v>449</v>
      </c>
      <c r="C3775" t="s">
        <v>124</v>
      </c>
      <c r="D3775" s="1">
        <v>42174</v>
      </c>
      <c r="F3775">
        <v>3</v>
      </c>
      <c r="G3775">
        <v>2729</v>
      </c>
      <c r="H3775" t="s">
        <v>115</v>
      </c>
      <c r="J3775" t="s">
        <v>14</v>
      </c>
      <c r="K3775">
        <v>63</v>
      </c>
      <c r="L3775" t="s">
        <v>15</v>
      </c>
    </row>
    <row r="3776" spans="1:12">
      <c r="A3776" t="e">
        <f ca="1">E00251514274321</f>
        <v>#NAME?</v>
      </c>
      <c r="B3776">
        <v>449</v>
      </c>
      <c r="C3776" t="s">
        <v>124</v>
      </c>
      <c r="D3776" s="1">
        <v>42263</v>
      </c>
      <c r="F3776">
        <v>1</v>
      </c>
      <c r="G3776">
        <v>2750</v>
      </c>
      <c r="H3776" t="s">
        <v>114</v>
      </c>
      <c r="J3776" t="s">
        <v>14</v>
      </c>
      <c r="K3776">
        <v>63</v>
      </c>
      <c r="L3776" t="s">
        <v>15</v>
      </c>
    </row>
    <row r="3777" spans="1:12">
      <c r="A3777" t="e">
        <f ca="1">E00251429251821</f>
        <v>#NAME?</v>
      </c>
      <c r="B3777">
        <v>297</v>
      </c>
      <c r="C3777" t="s">
        <v>411</v>
      </c>
      <c r="D3777" s="1">
        <v>42634</v>
      </c>
      <c r="F3777">
        <v>5</v>
      </c>
      <c r="G3777">
        <v>52100</v>
      </c>
      <c r="H3777" t="s">
        <v>516</v>
      </c>
      <c r="J3777" t="s">
        <v>14</v>
      </c>
      <c r="K3777">
        <v>56</v>
      </c>
      <c r="L3777" t="s">
        <v>15</v>
      </c>
    </row>
    <row r="3778" spans="1:12">
      <c r="A3778" t="e">
        <f ca="1">E00251429251821</f>
        <v>#NAME?</v>
      </c>
      <c r="B3778">
        <v>297</v>
      </c>
      <c r="C3778" t="s">
        <v>411</v>
      </c>
      <c r="D3778" s="1">
        <v>42693</v>
      </c>
      <c r="F3778">
        <v>2</v>
      </c>
      <c r="G3778">
        <v>7175</v>
      </c>
      <c r="H3778" t="s">
        <v>689</v>
      </c>
      <c r="J3778" t="s">
        <v>14</v>
      </c>
      <c r="K3778">
        <v>56</v>
      </c>
      <c r="L3778" t="s">
        <v>15</v>
      </c>
    </row>
    <row r="3779" spans="1:12">
      <c r="A3779" t="e">
        <f ca="1">E00251429251821</f>
        <v>#NAME?</v>
      </c>
      <c r="B3779">
        <v>753</v>
      </c>
      <c r="C3779" t="s">
        <v>545</v>
      </c>
      <c r="D3779" s="1">
        <v>42994</v>
      </c>
      <c r="F3779">
        <v>1</v>
      </c>
      <c r="G3779">
        <v>7231</v>
      </c>
      <c r="H3779" t="s">
        <v>128</v>
      </c>
      <c r="I3779" t="s">
        <v>56</v>
      </c>
      <c r="J3779" t="s">
        <v>57</v>
      </c>
      <c r="K3779">
        <v>57</v>
      </c>
      <c r="L3779" t="s">
        <v>15</v>
      </c>
    </row>
    <row r="3780" spans="1:12">
      <c r="A3780" t="e">
        <f ca="1">E00251512197321</f>
        <v>#NAME?</v>
      </c>
      <c r="B3780">
        <v>767</v>
      </c>
      <c r="C3780" t="s">
        <v>658</v>
      </c>
      <c r="D3780" s="1">
        <v>42630</v>
      </c>
      <c r="F3780">
        <v>1</v>
      </c>
      <c r="G3780">
        <v>7295</v>
      </c>
      <c r="H3780" t="s">
        <v>76</v>
      </c>
      <c r="I3780" t="s">
        <v>56</v>
      </c>
      <c r="J3780" t="s">
        <v>57</v>
      </c>
      <c r="K3780">
        <v>44</v>
      </c>
      <c r="L3780" t="s">
        <v>15</v>
      </c>
    </row>
    <row r="3781" spans="1:12">
      <c r="A3781" t="e">
        <f ca="1">E00251528938321</f>
        <v>#NAME?</v>
      </c>
      <c r="B3781">
        <v>291</v>
      </c>
      <c r="C3781" t="s">
        <v>160</v>
      </c>
      <c r="D3781" s="1">
        <v>42593</v>
      </c>
      <c r="F3781">
        <v>4</v>
      </c>
      <c r="G3781">
        <v>4019</v>
      </c>
      <c r="H3781" t="s">
        <v>26</v>
      </c>
      <c r="J3781" t="s">
        <v>14</v>
      </c>
      <c r="K3781">
        <v>57</v>
      </c>
      <c r="L3781" t="s">
        <v>15</v>
      </c>
    </row>
    <row r="3782" spans="1:12">
      <c r="A3782" t="e">
        <f ca="1">E00251528938321</f>
        <v>#NAME?</v>
      </c>
      <c r="B3782">
        <v>291</v>
      </c>
      <c r="C3782" t="s">
        <v>160</v>
      </c>
      <c r="D3782" s="1">
        <v>42461</v>
      </c>
      <c r="F3782">
        <v>3</v>
      </c>
      <c r="G3782">
        <v>5859</v>
      </c>
      <c r="H3782" t="s">
        <v>607</v>
      </c>
      <c r="J3782" t="s">
        <v>14</v>
      </c>
      <c r="K3782">
        <v>57</v>
      </c>
      <c r="L3782" t="s">
        <v>15</v>
      </c>
    </row>
    <row r="3783" spans="1:12">
      <c r="A3783" t="e">
        <f ca="1">E00251528938321</f>
        <v>#NAME?</v>
      </c>
      <c r="B3783">
        <v>291</v>
      </c>
      <c r="C3783" t="s">
        <v>160</v>
      </c>
      <c r="D3783" s="1">
        <v>42488</v>
      </c>
      <c r="F3783">
        <v>1</v>
      </c>
      <c r="G3783">
        <v>7262</v>
      </c>
      <c r="H3783" t="s">
        <v>198</v>
      </c>
      <c r="J3783" t="s">
        <v>14</v>
      </c>
      <c r="K3783">
        <v>57</v>
      </c>
      <c r="L3783" t="s">
        <v>15</v>
      </c>
    </row>
    <row r="3784" spans="1:12">
      <c r="A3784" t="e">
        <f ca="1">E00251518518421</f>
        <v>#NAME?</v>
      </c>
      <c r="B3784">
        <v>293</v>
      </c>
      <c r="C3784" t="s">
        <v>25</v>
      </c>
      <c r="D3784" s="1">
        <v>42334</v>
      </c>
      <c r="F3784">
        <v>3</v>
      </c>
      <c r="G3784">
        <v>1739</v>
      </c>
      <c r="H3784" t="s">
        <v>110</v>
      </c>
      <c r="J3784" t="s">
        <v>14</v>
      </c>
      <c r="K3784">
        <v>62</v>
      </c>
      <c r="L3784" t="s">
        <v>15</v>
      </c>
    </row>
    <row r="3785" spans="1:12">
      <c r="A3785" t="e">
        <f ca="1">E00251518518421</f>
        <v>#NAME?</v>
      </c>
      <c r="B3785">
        <v>293</v>
      </c>
      <c r="C3785" t="s">
        <v>25</v>
      </c>
      <c r="D3785" s="1">
        <v>42618</v>
      </c>
      <c r="F3785">
        <v>4</v>
      </c>
      <c r="G3785">
        <v>5859</v>
      </c>
      <c r="H3785" t="s">
        <v>607</v>
      </c>
      <c r="J3785" t="s">
        <v>14</v>
      </c>
      <c r="K3785">
        <v>63</v>
      </c>
      <c r="L3785" t="s">
        <v>15</v>
      </c>
    </row>
    <row r="3786" spans="1:12">
      <c r="A3786" t="e">
        <f ca="1">E00251427221921</f>
        <v>#NAME?</v>
      </c>
      <c r="B3786">
        <v>10</v>
      </c>
      <c r="C3786" t="s">
        <v>18</v>
      </c>
      <c r="D3786" s="1">
        <v>40995</v>
      </c>
      <c r="F3786">
        <v>2</v>
      </c>
      <c r="G3786">
        <v>7906</v>
      </c>
      <c r="H3786" t="s">
        <v>173</v>
      </c>
      <c r="J3786" t="s">
        <v>14</v>
      </c>
      <c r="K3786">
        <v>55</v>
      </c>
      <c r="L3786" t="s">
        <v>22</v>
      </c>
    </row>
    <row r="3787" spans="1:12">
      <c r="A3787" t="e">
        <f ca="1">E00251432267921</f>
        <v>#NAME?</v>
      </c>
      <c r="B3787">
        <v>454</v>
      </c>
      <c r="C3787" t="s">
        <v>179</v>
      </c>
      <c r="D3787" s="1">
        <v>41803</v>
      </c>
      <c r="F3787">
        <v>1</v>
      </c>
      <c r="G3787">
        <v>25000</v>
      </c>
      <c r="H3787" t="s">
        <v>178</v>
      </c>
      <c r="J3787" t="s">
        <v>14</v>
      </c>
      <c r="K3787">
        <v>49</v>
      </c>
      <c r="L3787" t="s">
        <v>15</v>
      </c>
    </row>
    <row r="3788" spans="1:12">
      <c r="A3788" t="e">
        <f ca="1">E00251432267921</f>
        <v>#NAME?</v>
      </c>
      <c r="B3788">
        <v>454</v>
      </c>
      <c r="C3788" t="s">
        <v>179</v>
      </c>
      <c r="D3788" s="1">
        <v>41962</v>
      </c>
      <c r="F3788">
        <v>1</v>
      </c>
      <c r="G3788">
        <v>9309</v>
      </c>
      <c r="H3788" t="s">
        <v>876</v>
      </c>
      <c r="J3788" t="s">
        <v>14</v>
      </c>
      <c r="K3788">
        <v>49</v>
      </c>
      <c r="L3788" t="s">
        <v>15</v>
      </c>
    </row>
    <row r="3789" spans="1:12">
      <c r="A3789" t="e">
        <f ca="1">E00251532091221</f>
        <v>#NAME?</v>
      </c>
      <c r="B3789">
        <v>451</v>
      </c>
      <c r="C3789" t="s">
        <v>102</v>
      </c>
      <c r="D3789" s="1">
        <v>41830</v>
      </c>
      <c r="F3789">
        <v>1</v>
      </c>
      <c r="G3789">
        <v>93</v>
      </c>
      <c r="H3789" t="s">
        <v>29</v>
      </c>
      <c r="J3789" t="s">
        <v>14</v>
      </c>
      <c r="K3789">
        <v>57</v>
      </c>
      <c r="L3789" t="s">
        <v>15</v>
      </c>
    </row>
    <row r="3790" spans="1:12">
      <c r="A3790" t="e">
        <f ca="1">E00251533607221</f>
        <v>#NAME?</v>
      </c>
      <c r="B3790">
        <v>122</v>
      </c>
      <c r="C3790" t="s">
        <v>522</v>
      </c>
      <c r="D3790" s="1">
        <v>41143</v>
      </c>
      <c r="F3790">
        <v>1</v>
      </c>
      <c r="G3790">
        <v>7243</v>
      </c>
      <c r="H3790" t="s">
        <v>42</v>
      </c>
      <c r="J3790" t="s">
        <v>14</v>
      </c>
      <c r="K3790">
        <v>43</v>
      </c>
      <c r="L3790" t="s">
        <v>15</v>
      </c>
    </row>
    <row r="3791" spans="1:12">
      <c r="A3791" t="e">
        <f ca="1">E00251533607221</f>
        <v>#NAME?</v>
      </c>
      <c r="B3791">
        <v>122</v>
      </c>
      <c r="C3791" t="s">
        <v>522</v>
      </c>
      <c r="D3791" s="1">
        <v>42011</v>
      </c>
      <c r="F3791">
        <v>1</v>
      </c>
      <c r="G3791">
        <v>7242</v>
      </c>
      <c r="H3791" t="s">
        <v>93</v>
      </c>
      <c r="J3791" t="s">
        <v>14</v>
      </c>
      <c r="K3791">
        <v>45</v>
      </c>
      <c r="L3791" t="s">
        <v>15</v>
      </c>
    </row>
    <row r="3792" spans="1:12">
      <c r="A3792" t="e">
        <f ca="1">E00251529062621</f>
        <v>#NAME?</v>
      </c>
      <c r="B3792">
        <v>290</v>
      </c>
      <c r="C3792" t="s">
        <v>449</v>
      </c>
      <c r="D3792" s="1">
        <v>41444</v>
      </c>
      <c r="F3792">
        <v>1</v>
      </c>
      <c r="G3792">
        <v>7969</v>
      </c>
      <c r="H3792" t="s">
        <v>87</v>
      </c>
      <c r="J3792" t="s">
        <v>14</v>
      </c>
      <c r="K3792">
        <v>57</v>
      </c>
      <c r="L3792" t="s">
        <v>22</v>
      </c>
    </row>
    <row r="3793" spans="1:12">
      <c r="A3793" t="e">
        <f ca="1">E00251510847621</f>
        <v>#NAME?</v>
      </c>
      <c r="B3793">
        <v>100</v>
      </c>
      <c r="C3793" t="s">
        <v>54</v>
      </c>
      <c r="D3793" s="1">
        <v>41939</v>
      </c>
      <c r="F3793">
        <v>1</v>
      </c>
      <c r="G3793">
        <v>9233</v>
      </c>
      <c r="H3793" t="s">
        <v>877</v>
      </c>
      <c r="I3793" t="s">
        <v>56</v>
      </c>
      <c r="J3793" t="s">
        <v>57</v>
      </c>
      <c r="K3793">
        <v>58</v>
      </c>
      <c r="L3793" t="s">
        <v>15</v>
      </c>
    </row>
    <row r="3794" spans="1:12">
      <c r="A3794" t="e">
        <f ca="1">E00251429251821</f>
        <v>#NAME?</v>
      </c>
      <c r="B3794">
        <v>290</v>
      </c>
      <c r="C3794" t="s">
        <v>449</v>
      </c>
      <c r="D3794" s="1">
        <v>42549</v>
      </c>
      <c r="F3794">
        <v>2</v>
      </c>
      <c r="G3794">
        <v>7175</v>
      </c>
      <c r="H3794" t="s">
        <v>689</v>
      </c>
      <c r="J3794" t="s">
        <v>14</v>
      </c>
      <c r="K3794">
        <v>56</v>
      </c>
      <c r="L3794" t="s">
        <v>15</v>
      </c>
    </row>
    <row r="3795" spans="1:12">
      <c r="A3795" t="e">
        <f ca="1">E00251513734821</f>
        <v>#NAME?</v>
      </c>
      <c r="B3795">
        <v>703</v>
      </c>
      <c r="C3795" t="s">
        <v>305</v>
      </c>
      <c r="D3795" s="1">
        <v>41486</v>
      </c>
      <c r="F3795">
        <v>4</v>
      </c>
      <c r="G3795">
        <v>7811</v>
      </c>
      <c r="H3795" t="s">
        <v>878</v>
      </c>
      <c r="J3795" t="s">
        <v>14</v>
      </c>
      <c r="K3795">
        <v>48</v>
      </c>
      <c r="L3795" t="s">
        <v>22</v>
      </c>
    </row>
    <row r="3796" spans="1:12">
      <c r="A3796" t="e">
        <f ca="1">E00251619802021</f>
        <v>#NAME?</v>
      </c>
      <c r="B3796">
        <v>454</v>
      </c>
      <c r="C3796" t="s">
        <v>179</v>
      </c>
      <c r="D3796" s="1">
        <v>42725</v>
      </c>
      <c r="F3796">
        <v>2</v>
      </c>
      <c r="G3796">
        <v>7291</v>
      </c>
      <c r="H3796" t="s">
        <v>163</v>
      </c>
      <c r="J3796" t="s">
        <v>14</v>
      </c>
      <c r="K3796">
        <v>55</v>
      </c>
      <c r="L3796" t="s">
        <v>15</v>
      </c>
    </row>
    <row r="3797" spans="1:12">
      <c r="A3797" t="e">
        <f ca="1">E00251513734821</f>
        <v>#NAME?</v>
      </c>
      <c r="B3797">
        <v>703</v>
      </c>
      <c r="C3797" t="s">
        <v>305</v>
      </c>
      <c r="D3797" s="1">
        <v>41568</v>
      </c>
      <c r="F3797">
        <v>4</v>
      </c>
      <c r="G3797">
        <v>3051</v>
      </c>
      <c r="H3797" t="s">
        <v>13</v>
      </c>
      <c r="J3797" t="s">
        <v>14</v>
      </c>
      <c r="K3797">
        <v>48</v>
      </c>
      <c r="L3797" t="s">
        <v>15</v>
      </c>
    </row>
    <row r="3798" spans="1:12">
      <c r="A3798" t="e">
        <f ca="1">E00251429676421</f>
        <v>#NAME?</v>
      </c>
      <c r="B3798">
        <v>161</v>
      </c>
      <c r="C3798" t="s">
        <v>349</v>
      </c>
      <c r="D3798" s="1">
        <v>42577</v>
      </c>
      <c r="F3798">
        <v>3</v>
      </c>
      <c r="G3798">
        <v>27800</v>
      </c>
      <c r="H3798" t="s">
        <v>145</v>
      </c>
      <c r="J3798" t="s">
        <v>14</v>
      </c>
      <c r="K3798">
        <v>42</v>
      </c>
      <c r="L3798" t="s">
        <v>15</v>
      </c>
    </row>
    <row r="3799" spans="1:12">
      <c r="A3799" t="e">
        <f ca="1">E00251439718121</f>
        <v>#NAME?</v>
      </c>
      <c r="B3799">
        <v>293</v>
      </c>
      <c r="C3799" t="s">
        <v>25</v>
      </c>
      <c r="D3799" s="1">
        <v>41933</v>
      </c>
      <c r="F3799">
        <v>3</v>
      </c>
      <c r="G3799">
        <v>70219</v>
      </c>
      <c r="H3799" t="s">
        <v>498</v>
      </c>
      <c r="J3799" t="s">
        <v>14</v>
      </c>
      <c r="K3799">
        <v>58</v>
      </c>
      <c r="L3799" t="s">
        <v>15</v>
      </c>
    </row>
    <row r="3800" spans="1:12">
      <c r="A3800" t="e">
        <f ca="1">E00251439718121</f>
        <v>#NAME?</v>
      </c>
      <c r="B3800">
        <v>293</v>
      </c>
      <c r="C3800" t="s">
        <v>25</v>
      </c>
      <c r="D3800" s="1">
        <v>42912</v>
      </c>
      <c r="F3800">
        <v>3</v>
      </c>
      <c r="G3800">
        <v>2875</v>
      </c>
      <c r="H3800" t="s">
        <v>350</v>
      </c>
      <c r="J3800" t="s">
        <v>14</v>
      </c>
      <c r="K3800">
        <v>61</v>
      </c>
      <c r="L3800" t="s">
        <v>15</v>
      </c>
    </row>
    <row r="3801" spans="1:12">
      <c r="A3801" t="e">
        <f ca="1">E00251439718121</f>
        <v>#NAME?</v>
      </c>
      <c r="B3801">
        <v>293</v>
      </c>
      <c r="C3801" t="s">
        <v>25</v>
      </c>
      <c r="D3801" s="1">
        <v>42942</v>
      </c>
      <c r="F3801">
        <v>1</v>
      </c>
      <c r="G3801">
        <v>55090</v>
      </c>
      <c r="H3801" t="s">
        <v>400</v>
      </c>
      <c r="J3801" t="s">
        <v>14</v>
      </c>
      <c r="K3801">
        <v>61</v>
      </c>
      <c r="L3801" t="s">
        <v>15</v>
      </c>
    </row>
    <row r="3802" spans="1:12">
      <c r="A3802" t="e">
        <f ca="1">E00251429251821</f>
        <v>#NAME?</v>
      </c>
      <c r="B3802">
        <v>1325</v>
      </c>
      <c r="C3802" t="s">
        <v>605</v>
      </c>
      <c r="D3802" s="1">
        <v>41970</v>
      </c>
      <c r="F3802">
        <v>1</v>
      </c>
      <c r="G3802">
        <v>3699</v>
      </c>
      <c r="H3802" t="s">
        <v>149</v>
      </c>
      <c r="J3802" t="s">
        <v>14</v>
      </c>
      <c r="K3802">
        <v>54</v>
      </c>
      <c r="L3802" t="s">
        <v>15</v>
      </c>
    </row>
    <row r="3803" spans="1:12">
      <c r="A3803" t="e">
        <f ca="1">E00251513734821</f>
        <v>#NAME?</v>
      </c>
      <c r="B3803">
        <v>703</v>
      </c>
      <c r="C3803" t="s">
        <v>305</v>
      </c>
      <c r="D3803" s="1">
        <v>42479</v>
      </c>
      <c r="F3803">
        <v>5</v>
      </c>
      <c r="G3803">
        <v>78321</v>
      </c>
      <c r="H3803" t="s">
        <v>490</v>
      </c>
      <c r="J3803" t="s">
        <v>14</v>
      </c>
      <c r="K3803">
        <v>50</v>
      </c>
      <c r="L3803" t="s">
        <v>22</v>
      </c>
    </row>
    <row r="3804" spans="1:12">
      <c r="A3804" t="e">
        <f ca="1">E00251424821221</f>
        <v>#NAME?</v>
      </c>
      <c r="B3804">
        <v>122</v>
      </c>
      <c r="C3804" t="s">
        <v>522</v>
      </c>
      <c r="D3804" s="1">
        <v>41450</v>
      </c>
      <c r="F3804">
        <v>2</v>
      </c>
      <c r="G3804">
        <v>4019</v>
      </c>
      <c r="H3804" t="s">
        <v>26</v>
      </c>
      <c r="J3804" t="s">
        <v>14</v>
      </c>
      <c r="K3804">
        <v>57</v>
      </c>
      <c r="L3804" t="s">
        <v>15</v>
      </c>
    </row>
    <row r="3805" spans="1:12">
      <c r="A3805" t="e">
        <f ca="1">E00251429317021</f>
        <v>#NAME?</v>
      </c>
      <c r="B3805">
        <v>274</v>
      </c>
      <c r="C3805" t="s">
        <v>506</v>
      </c>
      <c r="D3805" s="1">
        <v>41181</v>
      </c>
      <c r="F3805">
        <v>2</v>
      </c>
      <c r="G3805">
        <v>496</v>
      </c>
      <c r="H3805" t="s">
        <v>190</v>
      </c>
      <c r="J3805" t="s">
        <v>14</v>
      </c>
      <c r="K3805">
        <v>50</v>
      </c>
      <c r="L3805" t="s">
        <v>15</v>
      </c>
    </row>
    <row r="3806" spans="1:12">
      <c r="A3806" t="e">
        <f ca="1">E00251429317021</f>
        <v>#NAME?</v>
      </c>
      <c r="B3806">
        <v>275</v>
      </c>
      <c r="C3806" t="s">
        <v>444</v>
      </c>
      <c r="D3806" s="1">
        <v>41229</v>
      </c>
      <c r="F3806">
        <v>1</v>
      </c>
      <c r="G3806">
        <v>462</v>
      </c>
      <c r="H3806" t="s">
        <v>288</v>
      </c>
      <c r="J3806" t="s">
        <v>14</v>
      </c>
      <c r="K3806">
        <v>50</v>
      </c>
      <c r="L3806" t="s">
        <v>15</v>
      </c>
    </row>
    <row r="3807" spans="1:12">
      <c r="A3807" t="e">
        <f ca="1">E00251429317021</f>
        <v>#NAME?</v>
      </c>
      <c r="B3807">
        <v>275</v>
      </c>
      <c r="C3807" t="s">
        <v>444</v>
      </c>
      <c r="D3807" s="1">
        <v>41262</v>
      </c>
      <c r="F3807">
        <v>2</v>
      </c>
      <c r="G3807">
        <v>496</v>
      </c>
      <c r="H3807" t="s">
        <v>190</v>
      </c>
      <c r="J3807" t="s">
        <v>14</v>
      </c>
      <c r="K3807">
        <v>50</v>
      </c>
      <c r="L3807" t="s">
        <v>15</v>
      </c>
    </row>
    <row r="3808" spans="1:12">
      <c r="A3808" t="e">
        <f ca="1">E00251429215721</f>
        <v>#NAME?</v>
      </c>
      <c r="B3808">
        <v>276</v>
      </c>
      <c r="C3808" t="s">
        <v>122</v>
      </c>
      <c r="D3808" s="1">
        <v>41043</v>
      </c>
      <c r="F3808">
        <v>1</v>
      </c>
      <c r="G3808">
        <v>30000</v>
      </c>
      <c r="H3808" t="s">
        <v>144</v>
      </c>
      <c r="J3808" t="s">
        <v>14</v>
      </c>
      <c r="K3808">
        <v>56</v>
      </c>
      <c r="L3808" t="s">
        <v>15</v>
      </c>
    </row>
    <row r="3809" spans="1:12">
      <c r="A3809" t="e">
        <f t="shared" ref="A3809:A3814" ca="1" si="28">E00251513734821</f>
        <v>#NAME?</v>
      </c>
      <c r="B3809">
        <v>703</v>
      </c>
      <c r="C3809" t="s">
        <v>305</v>
      </c>
      <c r="D3809" s="1">
        <v>42738</v>
      </c>
      <c r="F3809">
        <v>3</v>
      </c>
      <c r="G3809">
        <v>2449</v>
      </c>
      <c r="H3809" t="s">
        <v>53</v>
      </c>
      <c r="J3809" t="s">
        <v>14</v>
      </c>
      <c r="K3809">
        <v>51</v>
      </c>
      <c r="L3809" t="s">
        <v>15</v>
      </c>
    </row>
    <row r="3810" spans="1:12">
      <c r="A3810" t="e">
        <f t="shared" ca="1" si="28"/>
        <v>#NAME?</v>
      </c>
      <c r="B3810">
        <v>703</v>
      </c>
      <c r="C3810" t="s">
        <v>305</v>
      </c>
      <c r="D3810" s="1">
        <v>42754</v>
      </c>
      <c r="F3810">
        <v>3</v>
      </c>
      <c r="G3810">
        <v>4549</v>
      </c>
      <c r="H3810" t="s">
        <v>69</v>
      </c>
      <c r="J3810" t="s">
        <v>14</v>
      </c>
      <c r="K3810">
        <v>51</v>
      </c>
      <c r="L3810" t="s">
        <v>15</v>
      </c>
    </row>
    <row r="3811" spans="1:12">
      <c r="A3811" t="e">
        <f t="shared" ca="1" si="28"/>
        <v>#NAME?</v>
      </c>
      <c r="B3811">
        <v>703</v>
      </c>
      <c r="C3811" t="s">
        <v>305</v>
      </c>
      <c r="D3811" s="1">
        <v>41585</v>
      </c>
      <c r="F3811">
        <v>6</v>
      </c>
      <c r="G3811">
        <v>3004</v>
      </c>
      <c r="H3811" t="s">
        <v>104</v>
      </c>
      <c r="J3811" t="s">
        <v>14</v>
      </c>
      <c r="K3811">
        <v>48</v>
      </c>
      <c r="L3811" t="s">
        <v>15</v>
      </c>
    </row>
    <row r="3812" spans="1:12">
      <c r="A3812" t="e">
        <f t="shared" ca="1" si="28"/>
        <v>#NAME?</v>
      </c>
      <c r="B3812">
        <v>703</v>
      </c>
      <c r="C3812" t="s">
        <v>305</v>
      </c>
      <c r="D3812" s="1">
        <v>42227</v>
      </c>
      <c r="F3812">
        <v>4</v>
      </c>
      <c r="G3812">
        <v>78321</v>
      </c>
      <c r="H3812" t="s">
        <v>490</v>
      </c>
      <c r="J3812" t="s">
        <v>14</v>
      </c>
      <c r="K3812">
        <v>50</v>
      </c>
      <c r="L3812" t="s">
        <v>22</v>
      </c>
    </row>
    <row r="3813" spans="1:12">
      <c r="A3813" t="e">
        <f t="shared" ca="1" si="28"/>
        <v>#NAME?</v>
      </c>
      <c r="B3813">
        <v>703</v>
      </c>
      <c r="C3813" t="s">
        <v>305</v>
      </c>
      <c r="D3813" s="1">
        <v>42438</v>
      </c>
      <c r="F3813">
        <v>1</v>
      </c>
      <c r="G3813">
        <v>7242</v>
      </c>
      <c r="H3813" t="s">
        <v>93</v>
      </c>
      <c r="J3813" t="s">
        <v>14</v>
      </c>
      <c r="K3813">
        <v>50</v>
      </c>
      <c r="L3813" t="s">
        <v>15</v>
      </c>
    </row>
    <row r="3814" spans="1:12">
      <c r="A3814" t="e">
        <f t="shared" ca="1" si="28"/>
        <v>#NAME?</v>
      </c>
      <c r="B3814">
        <v>703</v>
      </c>
      <c r="C3814" t="s">
        <v>305</v>
      </c>
      <c r="D3814" s="1">
        <v>42445</v>
      </c>
      <c r="F3814">
        <v>5</v>
      </c>
      <c r="G3814">
        <v>2169</v>
      </c>
      <c r="H3814" t="s">
        <v>40</v>
      </c>
      <c r="J3814" t="s">
        <v>14</v>
      </c>
      <c r="K3814">
        <v>50</v>
      </c>
      <c r="L3814" t="s">
        <v>15</v>
      </c>
    </row>
    <row r="3815" spans="1:12">
      <c r="A3815" t="e">
        <f ca="1">E00251424821221</f>
        <v>#NAME?</v>
      </c>
      <c r="B3815">
        <v>122</v>
      </c>
      <c r="C3815" t="s">
        <v>522</v>
      </c>
      <c r="D3815" s="1">
        <v>41577</v>
      </c>
      <c r="F3815">
        <v>1</v>
      </c>
      <c r="G3815">
        <v>4019</v>
      </c>
      <c r="H3815" t="s">
        <v>26</v>
      </c>
      <c r="J3815" t="s">
        <v>14</v>
      </c>
      <c r="K3815">
        <v>57</v>
      </c>
      <c r="L3815" t="s">
        <v>15</v>
      </c>
    </row>
    <row r="3816" spans="1:12">
      <c r="A3816" t="e">
        <f ca="1">E00251429317021</f>
        <v>#NAME?</v>
      </c>
      <c r="B3816">
        <v>275</v>
      </c>
      <c r="C3816" t="s">
        <v>444</v>
      </c>
      <c r="D3816" s="1">
        <v>42770</v>
      </c>
      <c r="F3816">
        <v>4</v>
      </c>
      <c r="G3816">
        <v>79029</v>
      </c>
      <c r="H3816" t="s">
        <v>21</v>
      </c>
      <c r="J3816" t="s">
        <v>14</v>
      </c>
      <c r="K3816">
        <v>54</v>
      </c>
      <c r="L3816" t="s">
        <v>22</v>
      </c>
    </row>
    <row r="3817" spans="1:12">
      <c r="A3817" t="e">
        <f ca="1">E00251513734821</f>
        <v>#NAME?</v>
      </c>
      <c r="B3817">
        <v>703</v>
      </c>
      <c r="C3817" t="s">
        <v>305</v>
      </c>
      <c r="D3817" s="1">
        <v>42446</v>
      </c>
      <c r="F3817">
        <v>5</v>
      </c>
      <c r="G3817">
        <v>2169</v>
      </c>
      <c r="H3817" t="s">
        <v>40</v>
      </c>
      <c r="J3817" t="s">
        <v>14</v>
      </c>
      <c r="K3817">
        <v>50</v>
      </c>
      <c r="L3817" t="s">
        <v>15</v>
      </c>
    </row>
    <row r="3818" spans="1:12">
      <c r="A3818" t="e">
        <f ca="1">E00251513734821</f>
        <v>#NAME?</v>
      </c>
      <c r="B3818">
        <v>703</v>
      </c>
      <c r="C3818" t="s">
        <v>305</v>
      </c>
      <c r="D3818" s="1">
        <v>42668</v>
      </c>
      <c r="F3818">
        <v>6</v>
      </c>
      <c r="G3818">
        <v>5699</v>
      </c>
      <c r="H3818" t="s">
        <v>329</v>
      </c>
      <c r="J3818" t="s">
        <v>14</v>
      </c>
      <c r="K3818">
        <v>51</v>
      </c>
      <c r="L3818" t="s">
        <v>15</v>
      </c>
    </row>
    <row r="3819" spans="1:12">
      <c r="A3819" t="e">
        <f ca="1">E00251528565821</f>
        <v>#NAME?</v>
      </c>
      <c r="B3819">
        <v>734</v>
      </c>
      <c r="C3819" t="s">
        <v>651</v>
      </c>
      <c r="D3819" s="1">
        <v>42010</v>
      </c>
      <c r="E3819">
        <v>0</v>
      </c>
      <c r="F3819">
        <v>2</v>
      </c>
      <c r="G3819">
        <v>2180</v>
      </c>
      <c r="H3819" t="s">
        <v>879</v>
      </c>
      <c r="J3819" t="s">
        <v>34</v>
      </c>
      <c r="K3819">
        <v>55</v>
      </c>
      <c r="L3819" t="s">
        <v>15</v>
      </c>
    </row>
    <row r="3820" spans="1:12">
      <c r="A3820" t="e">
        <f ca="1">E00251513734821</f>
        <v>#NAME?</v>
      </c>
      <c r="B3820">
        <v>703</v>
      </c>
      <c r="C3820" t="s">
        <v>305</v>
      </c>
      <c r="D3820" s="1">
        <v>41452</v>
      </c>
      <c r="F3820">
        <v>4</v>
      </c>
      <c r="G3820">
        <v>3051</v>
      </c>
      <c r="H3820" t="s">
        <v>13</v>
      </c>
      <c r="J3820" t="s">
        <v>14</v>
      </c>
      <c r="K3820">
        <v>48</v>
      </c>
      <c r="L3820" t="s">
        <v>15</v>
      </c>
    </row>
    <row r="3821" spans="1:12">
      <c r="A3821" t="e">
        <f ca="1">E00251513734821</f>
        <v>#NAME?</v>
      </c>
      <c r="B3821">
        <v>703</v>
      </c>
      <c r="C3821" t="s">
        <v>305</v>
      </c>
      <c r="D3821" s="1">
        <v>41481</v>
      </c>
      <c r="F3821">
        <v>1</v>
      </c>
      <c r="G3821">
        <v>5258</v>
      </c>
      <c r="H3821" t="s">
        <v>236</v>
      </c>
      <c r="J3821" t="s">
        <v>14</v>
      </c>
      <c r="K3821">
        <v>48</v>
      </c>
      <c r="L3821" t="s">
        <v>15</v>
      </c>
    </row>
    <row r="3822" spans="1:12">
      <c r="A3822" t="e">
        <f ca="1">E00251424821221</f>
        <v>#NAME?</v>
      </c>
      <c r="B3822">
        <v>122</v>
      </c>
      <c r="C3822" t="s">
        <v>522</v>
      </c>
      <c r="D3822" s="1">
        <v>42930</v>
      </c>
      <c r="F3822">
        <v>4</v>
      </c>
      <c r="G3822">
        <v>29620</v>
      </c>
      <c r="H3822" t="s">
        <v>460</v>
      </c>
      <c r="J3822" t="s">
        <v>14</v>
      </c>
      <c r="K3822">
        <v>61</v>
      </c>
      <c r="L3822" t="s">
        <v>15</v>
      </c>
    </row>
    <row r="3823" spans="1:12">
      <c r="A3823" t="e">
        <f ca="1">E00251429215721</f>
        <v>#NAME?</v>
      </c>
      <c r="B3823">
        <v>272</v>
      </c>
      <c r="C3823" t="s">
        <v>174</v>
      </c>
      <c r="D3823" s="1">
        <v>42765</v>
      </c>
      <c r="E3823">
        <v>4</v>
      </c>
      <c r="F3823">
        <v>1</v>
      </c>
      <c r="G3823">
        <v>8220</v>
      </c>
      <c r="H3823" t="s">
        <v>880</v>
      </c>
      <c r="J3823" t="s">
        <v>34</v>
      </c>
      <c r="K3823">
        <v>61</v>
      </c>
      <c r="L3823" t="s">
        <v>15</v>
      </c>
    </row>
    <row r="3824" spans="1:12">
      <c r="A3824" t="e">
        <f ca="1">E00251429215721</f>
        <v>#NAME?</v>
      </c>
      <c r="B3824">
        <v>276</v>
      </c>
      <c r="C3824" t="s">
        <v>122</v>
      </c>
      <c r="D3824" s="1">
        <v>41827</v>
      </c>
      <c r="F3824">
        <v>1</v>
      </c>
      <c r="G3824">
        <v>7806</v>
      </c>
      <c r="H3824" t="s">
        <v>184</v>
      </c>
      <c r="J3824" t="s">
        <v>14</v>
      </c>
      <c r="K3824">
        <v>58</v>
      </c>
      <c r="L3824" t="s">
        <v>22</v>
      </c>
    </row>
    <row r="3825" spans="1:12">
      <c r="A3825" t="e">
        <f ca="1">E00251532134321</f>
        <v>#NAME?</v>
      </c>
      <c r="B3825">
        <v>497</v>
      </c>
      <c r="C3825" t="s">
        <v>141</v>
      </c>
      <c r="D3825" s="1">
        <v>41841</v>
      </c>
      <c r="F3825">
        <v>1</v>
      </c>
      <c r="G3825">
        <v>25000</v>
      </c>
      <c r="H3825" t="s">
        <v>178</v>
      </c>
      <c r="J3825" t="s">
        <v>14</v>
      </c>
      <c r="K3825">
        <v>63</v>
      </c>
      <c r="L3825" t="s">
        <v>15</v>
      </c>
    </row>
    <row r="3826" spans="1:12">
      <c r="A3826" t="e">
        <f ca="1">E00251432267921</f>
        <v>#NAME?</v>
      </c>
      <c r="B3826">
        <v>454</v>
      </c>
      <c r="C3826" t="s">
        <v>179</v>
      </c>
      <c r="D3826" s="1">
        <v>42405</v>
      </c>
      <c r="F3826">
        <v>2</v>
      </c>
      <c r="G3826">
        <v>25000</v>
      </c>
      <c r="H3826" t="s">
        <v>178</v>
      </c>
      <c r="J3826" t="s">
        <v>14</v>
      </c>
      <c r="K3826">
        <v>50</v>
      </c>
      <c r="L3826" t="s">
        <v>15</v>
      </c>
    </row>
    <row r="3827" spans="1:12">
      <c r="A3827" t="e">
        <f ca="1">E00251429215721</f>
        <v>#NAME?</v>
      </c>
      <c r="B3827">
        <v>295</v>
      </c>
      <c r="C3827" t="s">
        <v>435</v>
      </c>
      <c r="D3827" s="1">
        <v>42185</v>
      </c>
      <c r="F3827">
        <v>1</v>
      </c>
      <c r="G3827">
        <v>93</v>
      </c>
      <c r="H3827" t="s">
        <v>29</v>
      </c>
      <c r="J3827" t="s">
        <v>14</v>
      </c>
      <c r="K3827">
        <v>59</v>
      </c>
      <c r="L3827" t="s">
        <v>15</v>
      </c>
    </row>
    <row r="3828" spans="1:12">
      <c r="A3828" t="e">
        <f ca="1">E00251619802021</f>
        <v>#NAME?</v>
      </c>
      <c r="B3828">
        <v>454</v>
      </c>
      <c r="C3828" t="s">
        <v>179</v>
      </c>
      <c r="D3828" s="1">
        <v>42384</v>
      </c>
      <c r="F3828">
        <v>1</v>
      </c>
      <c r="G3828">
        <v>7291</v>
      </c>
      <c r="H3828" t="s">
        <v>163</v>
      </c>
      <c r="J3828" t="s">
        <v>14</v>
      </c>
      <c r="K3828">
        <v>54</v>
      </c>
      <c r="L3828" t="s">
        <v>15</v>
      </c>
    </row>
    <row r="3829" spans="1:12">
      <c r="A3829" t="e">
        <f ca="1">E00251532134321</f>
        <v>#NAME?</v>
      </c>
      <c r="B3829">
        <v>497</v>
      </c>
      <c r="C3829" t="s">
        <v>141</v>
      </c>
      <c r="D3829" s="1">
        <v>41464</v>
      </c>
      <c r="F3829">
        <v>1</v>
      </c>
      <c r="G3829">
        <v>25000</v>
      </c>
      <c r="H3829" t="s">
        <v>178</v>
      </c>
      <c r="J3829" t="s">
        <v>14</v>
      </c>
      <c r="K3829">
        <v>62</v>
      </c>
      <c r="L3829" t="s">
        <v>15</v>
      </c>
    </row>
    <row r="3830" spans="1:12">
      <c r="A3830" t="e">
        <f ca="1">E00251429676421</f>
        <v>#NAME?</v>
      </c>
      <c r="B3830">
        <v>161</v>
      </c>
      <c r="C3830" t="s">
        <v>349</v>
      </c>
      <c r="D3830" s="1">
        <v>43000</v>
      </c>
      <c r="F3830">
        <v>1</v>
      </c>
      <c r="G3830">
        <v>29389</v>
      </c>
      <c r="H3830" t="s">
        <v>881</v>
      </c>
      <c r="J3830" t="s">
        <v>14</v>
      </c>
      <c r="K3830">
        <v>43</v>
      </c>
      <c r="L3830" t="s">
        <v>15</v>
      </c>
    </row>
    <row r="3831" spans="1:12">
      <c r="A3831" t="e">
        <f ca="1">E00251429786121</f>
        <v>#NAME?</v>
      </c>
      <c r="B3831">
        <v>156</v>
      </c>
      <c r="C3831" t="s">
        <v>569</v>
      </c>
      <c r="D3831" s="1">
        <v>42682</v>
      </c>
      <c r="F3831">
        <v>3</v>
      </c>
      <c r="G3831">
        <v>69589</v>
      </c>
      <c r="H3831" t="s">
        <v>630</v>
      </c>
      <c r="J3831" t="s">
        <v>14</v>
      </c>
      <c r="K3831">
        <v>67</v>
      </c>
      <c r="L3831" t="s">
        <v>15</v>
      </c>
    </row>
    <row r="3832" spans="1:12">
      <c r="A3832" t="e">
        <f ca="1">E00251716444121</f>
        <v>#NAME?</v>
      </c>
      <c r="B3832">
        <v>438</v>
      </c>
      <c r="C3832" t="s">
        <v>474</v>
      </c>
      <c r="D3832" s="1">
        <v>42424</v>
      </c>
      <c r="F3832">
        <v>1</v>
      </c>
      <c r="G3832">
        <v>5368</v>
      </c>
      <c r="H3832" t="s">
        <v>101</v>
      </c>
      <c r="J3832" t="s">
        <v>14</v>
      </c>
      <c r="K3832">
        <v>57</v>
      </c>
      <c r="L3832" t="s">
        <v>15</v>
      </c>
    </row>
    <row r="3833" spans="1:12">
      <c r="A3833" t="e">
        <f ca="1">E00251513734821</f>
        <v>#NAME?</v>
      </c>
      <c r="B3833">
        <v>703</v>
      </c>
      <c r="C3833" t="s">
        <v>305</v>
      </c>
      <c r="D3833" s="1">
        <v>42803</v>
      </c>
      <c r="F3833">
        <v>6</v>
      </c>
      <c r="G3833">
        <v>5699</v>
      </c>
      <c r="H3833" t="s">
        <v>329</v>
      </c>
      <c r="J3833" t="s">
        <v>14</v>
      </c>
      <c r="K3833">
        <v>51</v>
      </c>
      <c r="L3833" t="s">
        <v>15</v>
      </c>
    </row>
    <row r="3834" spans="1:12">
      <c r="A3834" t="e">
        <f ca="1">E00251513734821</f>
        <v>#NAME?</v>
      </c>
      <c r="B3834">
        <v>703</v>
      </c>
      <c r="C3834" t="s">
        <v>305</v>
      </c>
      <c r="D3834" s="1">
        <v>43004</v>
      </c>
      <c r="F3834">
        <v>3</v>
      </c>
      <c r="G3834">
        <v>4549</v>
      </c>
      <c r="H3834" t="s">
        <v>69</v>
      </c>
      <c r="J3834" t="s">
        <v>14</v>
      </c>
      <c r="K3834">
        <v>52</v>
      </c>
      <c r="L3834" t="s">
        <v>15</v>
      </c>
    </row>
    <row r="3835" spans="1:12">
      <c r="A3835" t="e">
        <f ca="1">E00251514740821</f>
        <v>#NAME?</v>
      </c>
      <c r="B3835">
        <v>6311</v>
      </c>
      <c r="C3835" t="s">
        <v>146</v>
      </c>
      <c r="D3835" s="1">
        <v>41815</v>
      </c>
      <c r="F3835">
        <v>1</v>
      </c>
      <c r="G3835">
        <v>5650</v>
      </c>
      <c r="H3835" t="s">
        <v>211</v>
      </c>
      <c r="I3835" t="s">
        <v>148</v>
      </c>
      <c r="J3835" t="s">
        <v>57</v>
      </c>
      <c r="K3835">
        <v>41</v>
      </c>
      <c r="L3835" t="s">
        <v>15</v>
      </c>
    </row>
    <row r="3836" spans="1:12">
      <c r="A3836" t="e">
        <f ca="1">E00251429251821</f>
        <v>#NAME?</v>
      </c>
      <c r="B3836">
        <v>294</v>
      </c>
      <c r="C3836" t="s">
        <v>61</v>
      </c>
      <c r="D3836" s="1">
        <v>41470</v>
      </c>
      <c r="F3836">
        <v>3</v>
      </c>
      <c r="G3836">
        <v>7869</v>
      </c>
      <c r="H3836" t="s">
        <v>470</v>
      </c>
      <c r="J3836" t="s">
        <v>14</v>
      </c>
      <c r="K3836">
        <v>53</v>
      </c>
      <c r="L3836" t="s">
        <v>22</v>
      </c>
    </row>
    <row r="3837" spans="1:12">
      <c r="A3837" t="e">
        <f ca="1">E00251513734821</f>
        <v>#NAME?</v>
      </c>
      <c r="B3837">
        <v>744</v>
      </c>
      <c r="C3837" t="s">
        <v>308</v>
      </c>
      <c r="D3837" s="1">
        <v>43023</v>
      </c>
      <c r="F3837">
        <v>1</v>
      </c>
      <c r="G3837">
        <v>8260</v>
      </c>
      <c r="H3837" t="s">
        <v>882</v>
      </c>
      <c r="I3837" t="s">
        <v>56</v>
      </c>
      <c r="J3837" t="s">
        <v>57</v>
      </c>
      <c r="K3837">
        <v>52</v>
      </c>
      <c r="L3837" t="s">
        <v>15</v>
      </c>
    </row>
    <row r="3838" spans="1:12">
      <c r="A3838" t="e">
        <f ca="1">E00251429317021</f>
        <v>#NAME?</v>
      </c>
      <c r="B3838">
        <v>275</v>
      </c>
      <c r="C3838" t="s">
        <v>444</v>
      </c>
      <c r="D3838" s="1">
        <v>42944</v>
      </c>
      <c r="F3838">
        <v>2</v>
      </c>
      <c r="G3838">
        <v>3051</v>
      </c>
      <c r="H3838" t="s">
        <v>13</v>
      </c>
      <c r="J3838" t="s">
        <v>14</v>
      </c>
      <c r="K3838">
        <v>55</v>
      </c>
      <c r="L3838" t="s">
        <v>15</v>
      </c>
    </row>
    <row r="3839" spans="1:12">
      <c r="A3839" t="e">
        <f ca="1">E00251429251821</f>
        <v>#NAME?</v>
      </c>
      <c r="B3839">
        <v>294</v>
      </c>
      <c r="C3839" t="s">
        <v>61</v>
      </c>
      <c r="D3839" s="1">
        <v>41778</v>
      </c>
      <c r="F3839">
        <v>5</v>
      </c>
      <c r="G3839">
        <v>3051</v>
      </c>
      <c r="H3839" t="s">
        <v>13</v>
      </c>
      <c r="J3839" t="s">
        <v>14</v>
      </c>
      <c r="K3839">
        <v>54</v>
      </c>
      <c r="L3839" t="s">
        <v>15</v>
      </c>
    </row>
    <row r="3840" spans="1:12">
      <c r="A3840" t="e">
        <f ca="1">E00251524952721</f>
        <v>#NAME?</v>
      </c>
      <c r="B3840">
        <v>437</v>
      </c>
      <c r="C3840" t="s">
        <v>216</v>
      </c>
      <c r="D3840" s="1">
        <v>43083</v>
      </c>
      <c r="F3840">
        <v>1</v>
      </c>
      <c r="G3840">
        <v>29690</v>
      </c>
      <c r="H3840" t="s">
        <v>52</v>
      </c>
      <c r="J3840" t="s">
        <v>14</v>
      </c>
      <c r="K3840">
        <v>52</v>
      </c>
      <c r="L3840" t="s">
        <v>15</v>
      </c>
    </row>
    <row r="3841" spans="1:12">
      <c r="A3841" t="e">
        <f ca="1">E00251513734821</f>
        <v>#NAME?</v>
      </c>
      <c r="B3841">
        <v>703</v>
      </c>
      <c r="C3841" t="s">
        <v>305</v>
      </c>
      <c r="D3841" s="1">
        <v>42836</v>
      </c>
      <c r="F3841">
        <v>1</v>
      </c>
      <c r="G3841">
        <v>7295</v>
      </c>
      <c r="H3841" t="s">
        <v>76</v>
      </c>
      <c r="J3841" t="s">
        <v>14</v>
      </c>
      <c r="K3841">
        <v>51</v>
      </c>
      <c r="L3841" t="s">
        <v>15</v>
      </c>
    </row>
    <row r="3842" spans="1:12">
      <c r="A3842" t="e">
        <f ca="1">E00251513734821</f>
        <v>#NAME?</v>
      </c>
      <c r="B3842">
        <v>703</v>
      </c>
      <c r="C3842" t="s">
        <v>305</v>
      </c>
      <c r="D3842" s="1">
        <v>43004</v>
      </c>
      <c r="F3842">
        <v>5</v>
      </c>
      <c r="G3842">
        <v>2169</v>
      </c>
      <c r="H3842" t="s">
        <v>40</v>
      </c>
      <c r="J3842" t="s">
        <v>14</v>
      </c>
      <c r="K3842">
        <v>52</v>
      </c>
      <c r="L3842" t="s">
        <v>15</v>
      </c>
    </row>
    <row r="3843" spans="1:12">
      <c r="A3843" t="e">
        <f ca="1">E00251513734821</f>
        <v>#NAME?</v>
      </c>
      <c r="B3843">
        <v>703</v>
      </c>
      <c r="C3843" t="s">
        <v>305</v>
      </c>
      <c r="D3843" s="1">
        <v>42444</v>
      </c>
      <c r="F3843">
        <v>2</v>
      </c>
      <c r="G3843">
        <v>2449</v>
      </c>
      <c r="H3843" t="s">
        <v>53</v>
      </c>
      <c r="J3843" t="s">
        <v>14</v>
      </c>
      <c r="K3843">
        <v>50</v>
      </c>
      <c r="L3843" t="s">
        <v>15</v>
      </c>
    </row>
    <row r="3844" spans="1:12">
      <c r="A3844" t="e">
        <f ca="1">E00251513734821</f>
        <v>#NAME?</v>
      </c>
      <c r="B3844">
        <v>703</v>
      </c>
      <c r="C3844" t="s">
        <v>305</v>
      </c>
      <c r="D3844" s="1">
        <v>42541</v>
      </c>
      <c r="F3844">
        <v>4</v>
      </c>
      <c r="G3844">
        <v>78321</v>
      </c>
      <c r="H3844" t="s">
        <v>490</v>
      </c>
      <c r="J3844" t="s">
        <v>14</v>
      </c>
      <c r="K3844">
        <v>51</v>
      </c>
      <c r="L3844" t="s">
        <v>22</v>
      </c>
    </row>
    <row r="3845" spans="1:12">
      <c r="A3845" t="e">
        <f ca="1">E00251513734821</f>
        <v>#NAME?</v>
      </c>
      <c r="B3845">
        <v>703</v>
      </c>
      <c r="C3845" t="s">
        <v>305</v>
      </c>
      <c r="D3845" s="1">
        <v>42549</v>
      </c>
      <c r="F3845">
        <v>4</v>
      </c>
      <c r="G3845">
        <v>78321</v>
      </c>
      <c r="H3845" t="s">
        <v>490</v>
      </c>
      <c r="J3845" t="s">
        <v>14</v>
      </c>
      <c r="K3845">
        <v>51</v>
      </c>
      <c r="L3845" t="s">
        <v>22</v>
      </c>
    </row>
    <row r="3846" spans="1:12">
      <c r="A3846" t="e">
        <f ca="1">E00251514879521</f>
        <v>#NAME?</v>
      </c>
      <c r="B3846">
        <v>497</v>
      </c>
      <c r="C3846" t="s">
        <v>141</v>
      </c>
      <c r="D3846" s="1">
        <v>42768</v>
      </c>
      <c r="F3846">
        <v>6</v>
      </c>
      <c r="G3846">
        <v>27800</v>
      </c>
      <c r="H3846" t="s">
        <v>145</v>
      </c>
      <c r="J3846" t="s">
        <v>14</v>
      </c>
      <c r="K3846">
        <v>45</v>
      </c>
      <c r="L3846" t="s">
        <v>15</v>
      </c>
    </row>
    <row r="3847" spans="1:12">
      <c r="A3847" t="e">
        <f ca="1">E00251514879521</f>
        <v>#NAME?</v>
      </c>
      <c r="B3847">
        <v>497</v>
      </c>
      <c r="C3847" t="s">
        <v>141</v>
      </c>
      <c r="D3847" s="1">
        <v>42782</v>
      </c>
      <c r="F3847">
        <v>4</v>
      </c>
      <c r="G3847">
        <v>8300</v>
      </c>
      <c r="H3847" t="s">
        <v>507</v>
      </c>
      <c r="J3847" t="s">
        <v>14</v>
      </c>
      <c r="K3847">
        <v>45</v>
      </c>
      <c r="L3847" t="s">
        <v>15</v>
      </c>
    </row>
    <row r="3848" spans="1:12">
      <c r="A3848" t="e">
        <f ca="1">E00251514729821</f>
        <v>#NAME?</v>
      </c>
      <c r="B3848">
        <v>500</v>
      </c>
      <c r="C3848" t="s">
        <v>161</v>
      </c>
      <c r="D3848" s="1">
        <v>41068</v>
      </c>
      <c r="F3848">
        <v>2</v>
      </c>
      <c r="G3848">
        <v>72191</v>
      </c>
      <c r="H3848" t="s">
        <v>883</v>
      </c>
      <c r="J3848" t="s">
        <v>14</v>
      </c>
      <c r="K3848">
        <v>38</v>
      </c>
      <c r="L3848" t="s">
        <v>15</v>
      </c>
    </row>
    <row r="3849" spans="1:12">
      <c r="A3849" t="e">
        <f ca="1">E00251432267921</f>
        <v>#NAME?</v>
      </c>
      <c r="B3849">
        <v>454</v>
      </c>
      <c r="C3849" t="s">
        <v>179</v>
      </c>
      <c r="D3849" s="1">
        <v>41352</v>
      </c>
      <c r="F3849">
        <v>2</v>
      </c>
      <c r="G3849">
        <v>27800</v>
      </c>
      <c r="H3849" t="s">
        <v>145</v>
      </c>
      <c r="J3849" t="s">
        <v>14</v>
      </c>
      <c r="K3849">
        <v>47</v>
      </c>
      <c r="L3849" t="s">
        <v>15</v>
      </c>
    </row>
    <row r="3850" spans="1:12">
      <c r="A3850" t="e">
        <f ca="1">E00251514723521</f>
        <v>#NAME?</v>
      </c>
      <c r="B3850">
        <v>500</v>
      </c>
      <c r="C3850" t="s">
        <v>161</v>
      </c>
      <c r="D3850" s="1">
        <v>42394</v>
      </c>
      <c r="F3850">
        <v>1</v>
      </c>
      <c r="G3850">
        <v>30000</v>
      </c>
      <c r="H3850" t="s">
        <v>144</v>
      </c>
      <c r="J3850" t="s">
        <v>14</v>
      </c>
      <c r="K3850">
        <v>45</v>
      </c>
      <c r="L3850" t="s">
        <v>15</v>
      </c>
    </row>
    <row r="3851" spans="1:12">
      <c r="A3851" t="e">
        <f ca="1">E00251429152221</f>
        <v>#NAME?</v>
      </c>
      <c r="B3851">
        <v>285</v>
      </c>
      <c r="C3851" t="s">
        <v>117</v>
      </c>
      <c r="D3851" s="1">
        <v>41834</v>
      </c>
      <c r="F3851">
        <v>1</v>
      </c>
      <c r="G3851">
        <v>72670</v>
      </c>
      <c r="H3851" t="s">
        <v>223</v>
      </c>
      <c r="J3851" t="s">
        <v>14</v>
      </c>
      <c r="K3851">
        <v>55</v>
      </c>
      <c r="L3851" t="s">
        <v>15</v>
      </c>
    </row>
    <row r="3852" spans="1:12">
      <c r="A3852" t="e">
        <f ca="1">E00251513734821</f>
        <v>#NAME?</v>
      </c>
      <c r="B3852">
        <v>703</v>
      </c>
      <c r="C3852" t="s">
        <v>305</v>
      </c>
      <c r="D3852" s="1">
        <v>43073</v>
      </c>
      <c r="F3852">
        <v>2</v>
      </c>
      <c r="G3852">
        <v>2449</v>
      </c>
      <c r="H3852" t="s">
        <v>53</v>
      </c>
      <c r="J3852" t="s">
        <v>14</v>
      </c>
      <c r="K3852">
        <v>52</v>
      </c>
      <c r="L3852" t="s">
        <v>15</v>
      </c>
    </row>
    <row r="3853" spans="1:12">
      <c r="A3853" t="e">
        <f ca="1">E00251513734821</f>
        <v>#NAME?</v>
      </c>
      <c r="B3853">
        <v>703</v>
      </c>
      <c r="C3853" t="s">
        <v>305</v>
      </c>
      <c r="D3853" s="1">
        <v>42642</v>
      </c>
      <c r="F3853">
        <v>2</v>
      </c>
      <c r="G3853">
        <v>2449</v>
      </c>
      <c r="H3853" t="s">
        <v>53</v>
      </c>
      <c r="J3853" t="s">
        <v>14</v>
      </c>
      <c r="K3853">
        <v>51</v>
      </c>
      <c r="L3853" t="s">
        <v>15</v>
      </c>
    </row>
    <row r="3854" spans="1:12">
      <c r="A3854" t="e">
        <f ca="1">E00251513734821</f>
        <v>#NAME?</v>
      </c>
      <c r="B3854">
        <v>703</v>
      </c>
      <c r="C3854" t="s">
        <v>305</v>
      </c>
      <c r="D3854" s="1">
        <v>42738</v>
      </c>
      <c r="F3854">
        <v>6</v>
      </c>
      <c r="G3854">
        <v>78321</v>
      </c>
      <c r="H3854" t="s">
        <v>490</v>
      </c>
      <c r="J3854" t="s">
        <v>14</v>
      </c>
      <c r="K3854">
        <v>51</v>
      </c>
      <c r="L3854" t="s">
        <v>22</v>
      </c>
    </row>
    <row r="3855" spans="1:12">
      <c r="A3855" t="e">
        <f ca="1">E00251513734821</f>
        <v>#NAME?</v>
      </c>
      <c r="B3855">
        <v>703</v>
      </c>
      <c r="C3855" t="s">
        <v>305</v>
      </c>
      <c r="D3855" s="1">
        <v>42802</v>
      </c>
      <c r="F3855">
        <v>6</v>
      </c>
      <c r="G3855">
        <v>5699</v>
      </c>
      <c r="H3855" t="s">
        <v>329</v>
      </c>
      <c r="J3855" t="s">
        <v>14</v>
      </c>
      <c r="K3855">
        <v>51</v>
      </c>
      <c r="L3855" t="s">
        <v>15</v>
      </c>
    </row>
    <row r="3856" spans="1:12">
      <c r="A3856" t="e">
        <f ca="1">E00251429706621</f>
        <v>#NAME?</v>
      </c>
      <c r="B3856">
        <v>2863</v>
      </c>
      <c r="C3856" t="s">
        <v>701</v>
      </c>
      <c r="D3856" s="1">
        <v>42052</v>
      </c>
      <c r="F3856">
        <v>1</v>
      </c>
      <c r="G3856">
        <v>3004</v>
      </c>
      <c r="H3856" t="s">
        <v>104</v>
      </c>
      <c r="J3856" t="s">
        <v>14</v>
      </c>
      <c r="K3856">
        <v>47</v>
      </c>
      <c r="L3856" t="s">
        <v>15</v>
      </c>
    </row>
    <row r="3857" spans="1:12">
      <c r="A3857" t="e">
        <f ca="1">E00251616256121</f>
        <v>#NAME?</v>
      </c>
      <c r="B3857">
        <v>103</v>
      </c>
      <c r="C3857" t="s">
        <v>775</v>
      </c>
      <c r="D3857" s="1">
        <v>41396</v>
      </c>
      <c r="F3857">
        <v>2</v>
      </c>
      <c r="G3857">
        <v>49390</v>
      </c>
      <c r="H3857" t="s">
        <v>59</v>
      </c>
      <c r="J3857" t="s">
        <v>14</v>
      </c>
      <c r="K3857">
        <v>55</v>
      </c>
      <c r="L3857" t="s">
        <v>15</v>
      </c>
    </row>
    <row r="3858" spans="1:12">
      <c r="A3858" t="e">
        <f ca="1">E00251616256121</f>
        <v>#NAME?</v>
      </c>
      <c r="B3858">
        <v>491</v>
      </c>
      <c r="C3858" t="s">
        <v>567</v>
      </c>
      <c r="D3858" s="1">
        <v>41771</v>
      </c>
      <c r="F3858">
        <v>2</v>
      </c>
      <c r="G3858">
        <v>30000</v>
      </c>
      <c r="H3858" t="s">
        <v>144</v>
      </c>
      <c r="J3858" t="s">
        <v>14</v>
      </c>
      <c r="K3858">
        <v>56</v>
      </c>
      <c r="L3858" t="s">
        <v>15</v>
      </c>
    </row>
    <row r="3859" spans="1:12">
      <c r="A3859" t="e">
        <f ca="1">E00251524952721</f>
        <v>#NAME?</v>
      </c>
      <c r="B3859">
        <v>437</v>
      </c>
      <c r="C3859" t="s">
        <v>216</v>
      </c>
      <c r="D3859" s="1">
        <v>42391</v>
      </c>
      <c r="F3859">
        <v>1</v>
      </c>
      <c r="G3859">
        <v>7962</v>
      </c>
      <c r="H3859" t="s">
        <v>111</v>
      </c>
      <c r="J3859" t="s">
        <v>14</v>
      </c>
      <c r="K3859">
        <v>50</v>
      </c>
      <c r="L3859" t="s">
        <v>22</v>
      </c>
    </row>
    <row r="3860" spans="1:12">
      <c r="A3860" t="e">
        <f ca="1">E00251439819121</f>
        <v>#NAME?</v>
      </c>
      <c r="B3860">
        <v>449</v>
      </c>
      <c r="C3860" t="s">
        <v>124</v>
      </c>
      <c r="D3860" s="1">
        <v>42433</v>
      </c>
      <c r="F3860">
        <v>1</v>
      </c>
      <c r="G3860">
        <v>6961</v>
      </c>
      <c r="H3860" t="s">
        <v>561</v>
      </c>
      <c r="J3860" t="s">
        <v>14</v>
      </c>
      <c r="K3860">
        <v>55</v>
      </c>
      <c r="L3860" t="s">
        <v>15</v>
      </c>
    </row>
    <row r="3861" spans="1:12">
      <c r="A3861" t="e">
        <f ca="1">E00251429215721</f>
        <v>#NAME?</v>
      </c>
      <c r="B3861">
        <v>295</v>
      </c>
      <c r="C3861" t="s">
        <v>435</v>
      </c>
      <c r="D3861" s="1">
        <v>42396</v>
      </c>
      <c r="F3861">
        <v>1</v>
      </c>
      <c r="G3861">
        <v>84500</v>
      </c>
      <c r="H3861" t="s">
        <v>511</v>
      </c>
      <c r="J3861" t="s">
        <v>14</v>
      </c>
      <c r="K3861">
        <v>60</v>
      </c>
      <c r="L3861" t="s">
        <v>15</v>
      </c>
    </row>
    <row r="3862" spans="1:12">
      <c r="A3862" t="e">
        <f ca="1">E00251533607221</f>
        <v>#NAME?</v>
      </c>
      <c r="B3862">
        <v>122</v>
      </c>
      <c r="C3862" t="s">
        <v>522</v>
      </c>
      <c r="D3862" s="1">
        <v>42914</v>
      </c>
      <c r="F3862">
        <v>1</v>
      </c>
      <c r="G3862">
        <v>7880</v>
      </c>
      <c r="H3862" t="s">
        <v>213</v>
      </c>
      <c r="J3862" t="s">
        <v>14</v>
      </c>
      <c r="K3862">
        <v>48</v>
      </c>
      <c r="L3862" t="s">
        <v>22</v>
      </c>
    </row>
    <row r="3863" spans="1:12">
      <c r="A3863" t="e">
        <f ca="1">E00251533607221</f>
        <v>#NAME?</v>
      </c>
      <c r="B3863">
        <v>122</v>
      </c>
      <c r="C3863" t="s">
        <v>522</v>
      </c>
      <c r="D3863" s="1">
        <v>42963</v>
      </c>
      <c r="F3863">
        <v>1</v>
      </c>
      <c r="G3863">
        <v>2809</v>
      </c>
      <c r="H3863" t="s">
        <v>90</v>
      </c>
      <c r="J3863" t="s">
        <v>14</v>
      </c>
      <c r="K3863">
        <v>48</v>
      </c>
      <c r="L3863" t="s">
        <v>15</v>
      </c>
    </row>
    <row r="3864" spans="1:12">
      <c r="A3864" t="e">
        <f ca="1">E00251514729821</f>
        <v>#NAME?</v>
      </c>
      <c r="B3864">
        <v>500</v>
      </c>
      <c r="C3864" t="s">
        <v>161</v>
      </c>
      <c r="D3864" s="1">
        <v>41817</v>
      </c>
      <c r="F3864">
        <v>1</v>
      </c>
      <c r="G3864">
        <v>72191</v>
      </c>
      <c r="H3864" t="s">
        <v>883</v>
      </c>
      <c r="J3864" t="s">
        <v>14</v>
      </c>
      <c r="K3864">
        <v>40</v>
      </c>
      <c r="L3864" t="s">
        <v>15</v>
      </c>
    </row>
    <row r="3865" spans="1:12">
      <c r="A3865" t="e">
        <f ca="1">E00251432427121</f>
        <v>#NAME?</v>
      </c>
      <c r="B3865">
        <v>6156</v>
      </c>
      <c r="C3865" t="s">
        <v>352</v>
      </c>
      <c r="D3865" s="1">
        <v>42685</v>
      </c>
      <c r="F3865">
        <v>1</v>
      </c>
      <c r="G3865">
        <v>7242</v>
      </c>
      <c r="H3865" t="s">
        <v>93</v>
      </c>
      <c r="J3865" t="s">
        <v>14</v>
      </c>
      <c r="K3865">
        <v>52</v>
      </c>
      <c r="L3865" t="s">
        <v>15</v>
      </c>
    </row>
    <row r="3866" spans="1:12">
      <c r="A3866" t="e">
        <f ca="1">E00251514729821</f>
        <v>#NAME?</v>
      </c>
      <c r="B3866">
        <v>6046</v>
      </c>
      <c r="C3866" t="s">
        <v>98</v>
      </c>
      <c r="D3866" s="1">
        <v>42646</v>
      </c>
      <c r="F3866">
        <v>1</v>
      </c>
      <c r="G3866">
        <v>37311</v>
      </c>
      <c r="H3866" t="s">
        <v>745</v>
      </c>
      <c r="I3866" t="s">
        <v>56</v>
      </c>
      <c r="J3866" t="s">
        <v>57</v>
      </c>
      <c r="K3866">
        <v>42</v>
      </c>
      <c r="L3866" t="s">
        <v>15</v>
      </c>
    </row>
    <row r="3867" spans="1:12">
      <c r="A3867" t="e">
        <f ca="1">E00251427218921</f>
        <v>#NAME?</v>
      </c>
      <c r="B3867">
        <v>1</v>
      </c>
      <c r="C3867" t="s">
        <v>234</v>
      </c>
      <c r="D3867" s="1">
        <v>42080</v>
      </c>
      <c r="F3867">
        <v>1</v>
      </c>
      <c r="G3867">
        <v>9248</v>
      </c>
      <c r="H3867" t="s">
        <v>476</v>
      </c>
      <c r="I3867" t="s">
        <v>56</v>
      </c>
      <c r="J3867" t="s">
        <v>57</v>
      </c>
      <c r="K3867">
        <v>53</v>
      </c>
      <c r="L3867" t="s">
        <v>15</v>
      </c>
    </row>
    <row r="3868" spans="1:12">
      <c r="A3868" t="e">
        <f ca="1">E00251510189121</f>
        <v>#NAME?</v>
      </c>
      <c r="B3868">
        <v>164</v>
      </c>
      <c r="C3868" t="s">
        <v>792</v>
      </c>
      <c r="D3868" s="1">
        <v>42291</v>
      </c>
      <c r="F3868">
        <v>1</v>
      </c>
      <c r="G3868">
        <v>7243</v>
      </c>
      <c r="H3868" t="s">
        <v>42</v>
      </c>
      <c r="J3868" t="s">
        <v>14</v>
      </c>
      <c r="K3868">
        <v>52</v>
      </c>
      <c r="L3868" t="s">
        <v>15</v>
      </c>
    </row>
    <row r="3869" spans="1:12">
      <c r="A3869" t="e">
        <f ca="1">E00251510189121</f>
        <v>#NAME?</v>
      </c>
      <c r="B3869">
        <v>164</v>
      </c>
      <c r="C3869" t="s">
        <v>792</v>
      </c>
      <c r="D3869" s="1">
        <v>42627</v>
      </c>
      <c r="F3869">
        <v>1</v>
      </c>
      <c r="G3869">
        <v>72885</v>
      </c>
      <c r="H3869" t="s">
        <v>354</v>
      </c>
      <c r="J3869" t="s">
        <v>14</v>
      </c>
      <c r="K3869">
        <v>53</v>
      </c>
      <c r="L3869" t="s">
        <v>15</v>
      </c>
    </row>
    <row r="3870" spans="1:12">
      <c r="A3870" t="e">
        <f ca="1">E00251510189121</f>
        <v>#NAME?</v>
      </c>
      <c r="B3870">
        <v>164</v>
      </c>
      <c r="C3870" t="s">
        <v>792</v>
      </c>
      <c r="D3870" s="1">
        <v>42863</v>
      </c>
      <c r="F3870">
        <v>3</v>
      </c>
      <c r="G3870">
        <v>2721</v>
      </c>
      <c r="H3870" t="s">
        <v>465</v>
      </c>
      <c r="J3870" t="s">
        <v>14</v>
      </c>
      <c r="K3870">
        <v>53</v>
      </c>
      <c r="L3870" t="s">
        <v>15</v>
      </c>
    </row>
    <row r="3871" spans="1:12">
      <c r="A3871" t="e">
        <f ca="1">E00251514212821</f>
        <v>#NAME?</v>
      </c>
      <c r="B3871">
        <v>440</v>
      </c>
      <c r="C3871" t="s">
        <v>12</v>
      </c>
      <c r="D3871" s="1">
        <v>43068</v>
      </c>
      <c r="F3871">
        <v>1</v>
      </c>
      <c r="G3871">
        <v>27801</v>
      </c>
      <c r="H3871" t="s">
        <v>387</v>
      </c>
      <c r="J3871" t="s">
        <v>14</v>
      </c>
      <c r="K3871">
        <v>60</v>
      </c>
      <c r="L3871" t="s">
        <v>15</v>
      </c>
    </row>
    <row r="3872" spans="1:12">
      <c r="A3872" t="e">
        <f ca="1">E00251429284421</f>
        <v>#NAME?</v>
      </c>
      <c r="B3872">
        <v>292</v>
      </c>
      <c r="C3872" t="s">
        <v>467</v>
      </c>
      <c r="D3872" s="1">
        <v>41074</v>
      </c>
      <c r="F3872">
        <v>2</v>
      </c>
      <c r="G3872">
        <v>71536</v>
      </c>
      <c r="H3872" t="s">
        <v>70</v>
      </c>
      <c r="J3872" t="s">
        <v>14</v>
      </c>
      <c r="K3872">
        <v>56</v>
      </c>
      <c r="L3872" t="s">
        <v>15</v>
      </c>
    </row>
    <row r="3873" spans="1:12">
      <c r="A3873" t="e">
        <f ca="1">E00251429284421</f>
        <v>#NAME?</v>
      </c>
      <c r="B3873">
        <v>292</v>
      </c>
      <c r="C3873" t="s">
        <v>467</v>
      </c>
      <c r="D3873" s="1">
        <v>41155</v>
      </c>
      <c r="F3873">
        <v>2</v>
      </c>
      <c r="G3873">
        <v>7243</v>
      </c>
      <c r="H3873" t="s">
        <v>42</v>
      </c>
      <c r="J3873" t="s">
        <v>14</v>
      </c>
      <c r="K3873">
        <v>57</v>
      </c>
      <c r="L3873" t="s">
        <v>15</v>
      </c>
    </row>
    <row r="3874" spans="1:12">
      <c r="A3874" t="e">
        <f ca="1">E00251429309921</f>
        <v>#NAME?</v>
      </c>
      <c r="B3874">
        <v>272</v>
      </c>
      <c r="C3874" t="s">
        <v>174</v>
      </c>
      <c r="D3874" s="1">
        <v>42857</v>
      </c>
      <c r="F3874">
        <v>1</v>
      </c>
      <c r="G3874">
        <v>37921</v>
      </c>
      <c r="H3874" t="s">
        <v>859</v>
      </c>
      <c r="I3874" t="s">
        <v>56</v>
      </c>
      <c r="J3874" t="s">
        <v>57</v>
      </c>
      <c r="K3874">
        <v>52</v>
      </c>
      <c r="L3874" t="s">
        <v>15</v>
      </c>
    </row>
    <row r="3875" spans="1:12">
      <c r="A3875" t="e">
        <f ca="1">E00251514247321</f>
        <v>#NAME?</v>
      </c>
      <c r="B3875">
        <v>448</v>
      </c>
      <c r="C3875" t="s">
        <v>112</v>
      </c>
      <c r="D3875" s="1">
        <v>41180</v>
      </c>
      <c r="F3875">
        <v>3</v>
      </c>
      <c r="G3875">
        <v>30740</v>
      </c>
      <c r="H3875" t="s">
        <v>884</v>
      </c>
      <c r="J3875" t="s">
        <v>14</v>
      </c>
      <c r="K3875">
        <v>59</v>
      </c>
      <c r="L3875" t="s">
        <v>15</v>
      </c>
    </row>
    <row r="3876" spans="1:12">
      <c r="A3876" t="e">
        <f ca="1">E00251532351021</f>
        <v>#NAME?</v>
      </c>
      <c r="B3876">
        <v>490</v>
      </c>
      <c r="C3876" t="s">
        <v>158</v>
      </c>
      <c r="D3876" s="1">
        <v>42556</v>
      </c>
      <c r="F3876">
        <v>3</v>
      </c>
      <c r="G3876">
        <v>4019</v>
      </c>
      <c r="H3876" t="s">
        <v>26</v>
      </c>
      <c r="J3876" t="s">
        <v>14</v>
      </c>
      <c r="K3876">
        <v>57</v>
      </c>
      <c r="L3876" t="s">
        <v>15</v>
      </c>
    </row>
    <row r="3877" spans="1:12">
      <c r="A3877" t="e">
        <f ca="1">E00251532091221</f>
        <v>#NAME?</v>
      </c>
      <c r="B3877">
        <v>451</v>
      </c>
      <c r="C3877" t="s">
        <v>102</v>
      </c>
      <c r="D3877" s="1">
        <v>42541</v>
      </c>
      <c r="F3877">
        <v>1</v>
      </c>
      <c r="G3877">
        <v>7804</v>
      </c>
      <c r="H3877" t="s">
        <v>43</v>
      </c>
      <c r="J3877" t="s">
        <v>14</v>
      </c>
      <c r="K3877">
        <v>59</v>
      </c>
      <c r="L3877" t="s">
        <v>22</v>
      </c>
    </row>
    <row r="3878" spans="1:12">
      <c r="A3878" t="e">
        <f ca="1">E00251524957221</f>
        <v>#NAME?</v>
      </c>
      <c r="B3878">
        <v>455</v>
      </c>
      <c r="C3878" t="s">
        <v>312</v>
      </c>
      <c r="D3878" s="1">
        <v>41229</v>
      </c>
      <c r="F3878">
        <v>1</v>
      </c>
      <c r="G3878">
        <v>3502</v>
      </c>
      <c r="H3878" t="s">
        <v>885</v>
      </c>
      <c r="J3878" t="s">
        <v>14</v>
      </c>
      <c r="K3878">
        <v>53</v>
      </c>
      <c r="L3878" t="s">
        <v>15</v>
      </c>
    </row>
    <row r="3879" spans="1:12">
      <c r="A3879" t="e">
        <f ca="1">E00251524957221</f>
        <v>#NAME?</v>
      </c>
      <c r="B3879">
        <v>455</v>
      </c>
      <c r="C3879" t="s">
        <v>312</v>
      </c>
      <c r="D3879" s="1">
        <v>41332</v>
      </c>
      <c r="F3879">
        <v>1</v>
      </c>
      <c r="G3879">
        <v>3502</v>
      </c>
      <c r="H3879" t="s">
        <v>885</v>
      </c>
      <c r="J3879" t="s">
        <v>14</v>
      </c>
      <c r="K3879">
        <v>53</v>
      </c>
      <c r="L3879" t="s">
        <v>15</v>
      </c>
    </row>
    <row r="3880" spans="1:12">
      <c r="A3880" t="e">
        <f ca="1">E00251514285421</f>
        <v>#NAME?</v>
      </c>
      <c r="B3880">
        <v>299</v>
      </c>
      <c r="C3880" t="s">
        <v>729</v>
      </c>
      <c r="D3880" s="1">
        <v>41134</v>
      </c>
      <c r="F3880">
        <v>1</v>
      </c>
      <c r="G3880">
        <v>37999</v>
      </c>
      <c r="H3880" t="s">
        <v>886</v>
      </c>
      <c r="J3880" t="s">
        <v>14</v>
      </c>
      <c r="K3880">
        <v>50</v>
      </c>
      <c r="L3880" t="s">
        <v>15</v>
      </c>
    </row>
    <row r="3881" spans="1:12">
      <c r="A3881" t="e">
        <f ca="1">E00251514285421</f>
        <v>#NAME?</v>
      </c>
      <c r="B3881">
        <v>488</v>
      </c>
      <c r="C3881" t="s">
        <v>401</v>
      </c>
      <c r="D3881" s="1">
        <v>41617</v>
      </c>
      <c r="F3881">
        <v>2</v>
      </c>
      <c r="G3881">
        <v>27800</v>
      </c>
      <c r="H3881" t="s">
        <v>145</v>
      </c>
      <c r="J3881" t="s">
        <v>14</v>
      </c>
      <c r="K3881">
        <v>51</v>
      </c>
      <c r="L3881" t="s">
        <v>15</v>
      </c>
    </row>
    <row r="3882" spans="1:12">
      <c r="A3882" t="e">
        <f ca="1">E00251510847621</f>
        <v>#NAME?</v>
      </c>
      <c r="B3882">
        <v>100</v>
      </c>
      <c r="C3882" t="s">
        <v>54</v>
      </c>
      <c r="D3882" s="1">
        <v>41648</v>
      </c>
      <c r="E3882">
        <v>0</v>
      </c>
      <c r="F3882">
        <v>1</v>
      </c>
      <c r="G3882">
        <v>2380</v>
      </c>
      <c r="H3882" t="s">
        <v>887</v>
      </c>
      <c r="J3882" t="s">
        <v>34</v>
      </c>
      <c r="K3882">
        <v>57</v>
      </c>
      <c r="L3882" t="s">
        <v>15</v>
      </c>
    </row>
    <row r="3883" spans="1:12">
      <c r="A3883" t="e">
        <f ca="1">E00251432194221</f>
        <v>#NAME?</v>
      </c>
      <c r="B3883">
        <v>488</v>
      </c>
      <c r="C3883" t="s">
        <v>401</v>
      </c>
      <c r="D3883" s="1">
        <v>42621</v>
      </c>
      <c r="F3883">
        <v>2</v>
      </c>
      <c r="G3883">
        <v>7891</v>
      </c>
      <c r="H3883" t="s">
        <v>888</v>
      </c>
      <c r="J3883" t="s">
        <v>14</v>
      </c>
      <c r="K3883">
        <v>45</v>
      </c>
      <c r="L3883" t="s">
        <v>22</v>
      </c>
    </row>
    <row r="3884" spans="1:12">
      <c r="A3884" t="e">
        <f ca="1">E00251432194221</f>
        <v>#NAME?</v>
      </c>
      <c r="B3884">
        <v>488</v>
      </c>
      <c r="C3884" t="s">
        <v>401</v>
      </c>
      <c r="D3884" s="1">
        <v>42649</v>
      </c>
      <c r="F3884">
        <v>2</v>
      </c>
      <c r="G3884">
        <v>3004</v>
      </c>
      <c r="H3884" t="s">
        <v>104</v>
      </c>
      <c r="J3884" t="s">
        <v>14</v>
      </c>
      <c r="K3884">
        <v>45</v>
      </c>
      <c r="L3884" t="s">
        <v>15</v>
      </c>
    </row>
    <row r="3885" spans="1:12">
      <c r="A3885" t="e">
        <f ca="1">E00251611297721</f>
        <v>#NAME?</v>
      </c>
      <c r="B3885">
        <v>294</v>
      </c>
      <c r="C3885" t="s">
        <v>61</v>
      </c>
      <c r="D3885" s="1">
        <v>41509</v>
      </c>
      <c r="F3885">
        <v>3</v>
      </c>
      <c r="G3885">
        <v>7820</v>
      </c>
      <c r="H3885" t="s">
        <v>233</v>
      </c>
      <c r="J3885" t="s">
        <v>14</v>
      </c>
      <c r="K3885">
        <v>44</v>
      </c>
      <c r="L3885" t="s">
        <v>22</v>
      </c>
    </row>
    <row r="3886" spans="1:12">
      <c r="A3886" t="e">
        <f ca="1">E00251429309921</f>
        <v>#NAME?</v>
      </c>
      <c r="B3886">
        <v>278</v>
      </c>
      <c r="C3886" t="s">
        <v>222</v>
      </c>
      <c r="D3886" s="1">
        <v>42044</v>
      </c>
      <c r="F3886">
        <v>1</v>
      </c>
      <c r="G3886">
        <v>2722</v>
      </c>
      <c r="H3886" t="s">
        <v>339</v>
      </c>
      <c r="J3886" t="s">
        <v>14</v>
      </c>
      <c r="K3886">
        <v>50</v>
      </c>
      <c r="L3886" t="s">
        <v>15</v>
      </c>
    </row>
    <row r="3887" spans="1:12">
      <c r="A3887" t="e">
        <f ca="1">E00251514878421</f>
        <v>#NAME?</v>
      </c>
      <c r="B3887">
        <v>6156</v>
      </c>
      <c r="C3887" t="s">
        <v>352</v>
      </c>
      <c r="D3887" s="1">
        <v>42452</v>
      </c>
      <c r="F3887">
        <v>1</v>
      </c>
      <c r="G3887">
        <v>5690</v>
      </c>
      <c r="H3887" t="s">
        <v>889</v>
      </c>
      <c r="J3887" t="s">
        <v>14</v>
      </c>
      <c r="K3887">
        <v>58</v>
      </c>
      <c r="L3887" t="s">
        <v>15</v>
      </c>
    </row>
    <row r="3888" spans="1:12">
      <c r="A3888" t="e">
        <f ca="1">E00251527995921</f>
        <v>#NAME?</v>
      </c>
      <c r="B3888">
        <v>47</v>
      </c>
      <c r="C3888" t="s">
        <v>494</v>
      </c>
      <c r="D3888" s="1">
        <v>42080</v>
      </c>
      <c r="F3888">
        <v>1</v>
      </c>
      <c r="G3888">
        <v>7231</v>
      </c>
      <c r="H3888" t="s">
        <v>128</v>
      </c>
      <c r="J3888" t="s">
        <v>14</v>
      </c>
      <c r="K3888">
        <v>52</v>
      </c>
      <c r="L3888" t="s">
        <v>15</v>
      </c>
    </row>
    <row r="3889" spans="1:12">
      <c r="A3889" t="e">
        <f ca="1">E00251527995921</f>
        <v>#NAME?</v>
      </c>
      <c r="B3889">
        <v>47</v>
      </c>
      <c r="C3889" t="s">
        <v>494</v>
      </c>
      <c r="D3889" s="1">
        <v>42685</v>
      </c>
      <c r="F3889">
        <v>1</v>
      </c>
      <c r="G3889">
        <v>8798</v>
      </c>
      <c r="H3889" t="s">
        <v>314</v>
      </c>
      <c r="J3889" t="s">
        <v>14</v>
      </c>
      <c r="K3889">
        <v>53</v>
      </c>
      <c r="L3889" t="s">
        <v>15</v>
      </c>
    </row>
    <row r="3890" spans="1:12">
      <c r="A3890" t="e">
        <f ca="1">E00251514247321</f>
        <v>#NAME?</v>
      </c>
      <c r="B3890">
        <v>448</v>
      </c>
      <c r="C3890" t="s">
        <v>112</v>
      </c>
      <c r="D3890" s="1">
        <v>42052</v>
      </c>
      <c r="F3890">
        <v>2</v>
      </c>
      <c r="G3890">
        <v>3051</v>
      </c>
      <c r="H3890" t="s">
        <v>13</v>
      </c>
      <c r="J3890" t="s">
        <v>14</v>
      </c>
      <c r="K3890">
        <v>61</v>
      </c>
      <c r="L3890" t="s">
        <v>15</v>
      </c>
    </row>
    <row r="3891" spans="1:12">
      <c r="A3891" t="e">
        <f ca="1">E00251514247321</f>
        <v>#NAME?</v>
      </c>
      <c r="B3891">
        <v>863</v>
      </c>
      <c r="C3891" t="s">
        <v>890</v>
      </c>
      <c r="D3891" s="1">
        <v>42067</v>
      </c>
      <c r="F3891">
        <v>1</v>
      </c>
      <c r="G3891">
        <v>29632</v>
      </c>
      <c r="H3891" t="s">
        <v>891</v>
      </c>
      <c r="J3891" t="s">
        <v>272</v>
      </c>
      <c r="K3891">
        <v>61</v>
      </c>
      <c r="L3891" t="s">
        <v>15</v>
      </c>
    </row>
    <row r="3892" spans="1:12">
      <c r="A3892" t="e">
        <f ca="1">E00251528603521</f>
        <v>#NAME?</v>
      </c>
      <c r="B3892">
        <v>293</v>
      </c>
      <c r="C3892" t="s">
        <v>25</v>
      </c>
      <c r="D3892" s="1">
        <v>42773</v>
      </c>
      <c r="F3892">
        <v>1</v>
      </c>
      <c r="G3892">
        <v>2720</v>
      </c>
      <c r="H3892" t="s">
        <v>65</v>
      </c>
      <c r="J3892" t="s">
        <v>14</v>
      </c>
      <c r="K3892">
        <v>50</v>
      </c>
      <c r="L3892" t="s">
        <v>15</v>
      </c>
    </row>
    <row r="3893" spans="1:12">
      <c r="A3893" t="e">
        <f ca="1">E00251429314921</f>
        <v>#NAME?</v>
      </c>
      <c r="B3893">
        <v>4055</v>
      </c>
      <c r="C3893" t="s">
        <v>51</v>
      </c>
      <c r="D3893" s="1">
        <v>42465</v>
      </c>
      <c r="F3893">
        <v>1</v>
      </c>
      <c r="G3893">
        <v>25000</v>
      </c>
      <c r="H3893" t="s">
        <v>178</v>
      </c>
      <c r="J3893" t="s">
        <v>14</v>
      </c>
      <c r="K3893">
        <v>50</v>
      </c>
      <c r="L3893" t="s">
        <v>15</v>
      </c>
    </row>
    <row r="3894" spans="1:12">
      <c r="A3894" t="e">
        <f ca="1">E00251429314921</f>
        <v>#NAME?</v>
      </c>
      <c r="B3894">
        <v>4055</v>
      </c>
      <c r="C3894" t="s">
        <v>51</v>
      </c>
      <c r="D3894" s="1">
        <v>42676</v>
      </c>
      <c r="F3894">
        <v>2</v>
      </c>
      <c r="G3894">
        <v>25000</v>
      </c>
      <c r="H3894" t="s">
        <v>178</v>
      </c>
      <c r="J3894" t="s">
        <v>14</v>
      </c>
      <c r="K3894">
        <v>50</v>
      </c>
      <c r="L3894" t="s">
        <v>15</v>
      </c>
    </row>
    <row r="3895" spans="1:12">
      <c r="A3895" t="e">
        <f ca="1">E00251619053521</f>
        <v>#NAME?</v>
      </c>
      <c r="B3895">
        <v>109</v>
      </c>
      <c r="C3895" t="s">
        <v>480</v>
      </c>
      <c r="D3895" s="1">
        <v>41298</v>
      </c>
      <c r="F3895">
        <v>2</v>
      </c>
      <c r="G3895">
        <v>78079</v>
      </c>
      <c r="H3895" t="s">
        <v>49</v>
      </c>
      <c r="J3895" t="s">
        <v>14</v>
      </c>
      <c r="K3895">
        <v>42</v>
      </c>
      <c r="L3895" t="s">
        <v>22</v>
      </c>
    </row>
    <row r="3896" spans="1:12">
      <c r="A3896" t="e">
        <f ca="1">E00251619053521</f>
        <v>#NAME?</v>
      </c>
      <c r="B3896">
        <v>109</v>
      </c>
      <c r="C3896" t="s">
        <v>480</v>
      </c>
      <c r="D3896" s="1">
        <v>42069</v>
      </c>
      <c r="F3896">
        <v>1</v>
      </c>
      <c r="G3896">
        <v>5990</v>
      </c>
      <c r="H3896" t="s">
        <v>60</v>
      </c>
      <c r="J3896" t="s">
        <v>14</v>
      </c>
      <c r="K3896">
        <v>44</v>
      </c>
      <c r="L3896" t="s">
        <v>15</v>
      </c>
    </row>
    <row r="3897" spans="1:12">
      <c r="A3897" t="e">
        <f ca="1">E00251514285421</f>
        <v>#NAME?</v>
      </c>
      <c r="B3897">
        <v>488</v>
      </c>
      <c r="C3897" t="s">
        <v>401</v>
      </c>
      <c r="D3897" s="1">
        <v>41303</v>
      </c>
      <c r="F3897">
        <v>1</v>
      </c>
      <c r="G3897">
        <v>27800</v>
      </c>
      <c r="H3897" t="s">
        <v>145</v>
      </c>
      <c r="J3897" t="s">
        <v>14</v>
      </c>
      <c r="K3897">
        <v>50</v>
      </c>
      <c r="L3897" t="s">
        <v>15</v>
      </c>
    </row>
    <row r="3898" spans="1:12">
      <c r="A3898" t="e">
        <f ca="1">E00251514285421</f>
        <v>#NAME?</v>
      </c>
      <c r="B3898">
        <v>488</v>
      </c>
      <c r="C3898" t="s">
        <v>401</v>
      </c>
      <c r="D3898" s="1">
        <v>42417</v>
      </c>
      <c r="F3898">
        <v>1</v>
      </c>
      <c r="G3898">
        <v>27800</v>
      </c>
      <c r="H3898" t="s">
        <v>145</v>
      </c>
      <c r="J3898" t="s">
        <v>14</v>
      </c>
      <c r="K3898">
        <v>53</v>
      </c>
      <c r="L3898" t="s">
        <v>15</v>
      </c>
    </row>
    <row r="3899" spans="1:12">
      <c r="A3899" t="e">
        <f ca="1">E00251514285421</f>
        <v>#NAME?</v>
      </c>
      <c r="B3899">
        <v>488</v>
      </c>
      <c r="C3899" t="s">
        <v>401</v>
      </c>
      <c r="D3899" s="1">
        <v>42429</v>
      </c>
      <c r="F3899">
        <v>2</v>
      </c>
      <c r="G3899">
        <v>1101</v>
      </c>
      <c r="H3899" t="s">
        <v>220</v>
      </c>
      <c r="J3899" t="s">
        <v>14</v>
      </c>
      <c r="K3899">
        <v>53</v>
      </c>
      <c r="L3899" t="s">
        <v>15</v>
      </c>
    </row>
    <row r="3900" spans="1:12">
      <c r="A3900" t="e">
        <f ca="1">E00251532134321</f>
        <v>#NAME?</v>
      </c>
      <c r="B3900">
        <v>497</v>
      </c>
      <c r="C3900" t="s">
        <v>141</v>
      </c>
      <c r="D3900" s="1">
        <v>42067</v>
      </c>
      <c r="F3900">
        <v>3</v>
      </c>
      <c r="G3900">
        <v>4019</v>
      </c>
      <c r="H3900" t="s">
        <v>26</v>
      </c>
      <c r="J3900" t="s">
        <v>14</v>
      </c>
      <c r="K3900">
        <v>64</v>
      </c>
      <c r="L3900" t="s">
        <v>15</v>
      </c>
    </row>
    <row r="3901" spans="1:12">
      <c r="A3901" t="e">
        <f ca="1">E00251429314921</f>
        <v>#NAME?</v>
      </c>
      <c r="B3901">
        <v>4055</v>
      </c>
      <c r="C3901" t="s">
        <v>51</v>
      </c>
      <c r="D3901" s="1">
        <v>41851</v>
      </c>
      <c r="F3901">
        <v>1</v>
      </c>
      <c r="G3901">
        <v>4019</v>
      </c>
      <c r="H3901" t="s">
        <v>26</v>
      </c>
      <c r="J3901" t="s">
        <v>14</v>
      </c>
      <c r="K3901">
        <v>48</v>
      </c>
      <c r="L3901" t="s">
        <v>15</v>
      </c>
    </row>
    <row r="3902" spans="1:12">
      <c r="A3902" t="e">
        <f ca="1">E00251514247321</f>
        <v>#NAME?</v>
      </c>
      <c r="B3902">
        <v>448</v>
      </c>
      <c r="C3902" t="s">
        <v>112</v>
      </c>
      <c r="D3902" s="1">
        <v>41198</v>
      </c>
      <c r="F3902">
        <v>2</v>
      </c>
      <c r="G3902">
        <v>3051</v>
      </c>
      <c r="H3902" t="s">
        <v>13</v>
      </c>
      <c r="J3902" t="s">
        <v>14</v>
      </c>
      <c r="K3902">
        <v>59</v>
      </c>
      <c r="L3902" t="s">
        <v>15</v>
      </c>
    </row>
    <row r="3903" spans="1:12">
      <c r="A3903" t="e">
        <f ca="1">E00251514247321</f>
        <v>#NAME?</v>
      </c>
      <c r="B3903">
        <v>448</v>
      </c>
      <c r="C3903" t="s">
        <v>112</v>
      </c>
      <c r="D3903" s="1">
        <v>41551</v>
      </c>
      <c r="F3903">
        <v>1</v>
      </c>
      <c r="G3903">
        <v>29690</v>
      </c>
      <c r="H3903" t="s">
        <v>52</v>
      </c>
      <c r="J3903" t="s">
        <v>14</v>
      </c>
      <c r="K3903">
        <v>60</v>
      </c>
      <c r="L3903" t="s">
        <v>15</v>
      </c>
    </row>
    <row r="3904" spans="1:12">
      <c r="A3904" t="e">
        <f ca="1">E00251529585321</f>
        <v>#NAME?</v>
      </c>
      <c r="B3904">
        <v>192</v>
      </c>
      <c r="C3904" t="s">
        <v>321</v>
      </c>
      <c r="D3904" s="1">
        <v>42513</v>
      </c>
      <c r="F3904">
        <v>1</v>
      </c>
      <c r="G3904">
        <v>4556</v>
      </c>
      <c r="H3904" t="s">
        <v>121</v>
      </c>
      <c r="J3904" t="s">
        <v>14</v>
      </c>
      <c r="K3904">
        <v>51</v>
      </c>
      <c r="L3904" t="s">
        <v>15</v>
      </c>
    </row>
    <row r="3905" spans="1:12">
      <c r="A3905" t="e">
        <f ca="1">E00251427388121</f>
        <v>#NAME?</v>
      </c>
      <c r="B3905">
        <v>28</v>
      </c>
      <c r="C3905" t="s">
        <v>153</v>
      </c>
      <c r="D3905" s="1">
        <v>42173</v>
      </c>
      <c r="F3905">
        <v>2</v>
      </c>
      <c r="G3905">
        <v>2448</v>
      </c>
      <c r="H3905" t="s">
        <v>19</v>
      </c>
      <c r="J3905" t="s">
        <v>14</v>
      </c>
      <c r="K3905">
        <v>63</v>
      </c>
      <c r="L3905" t="s">
        <v>15</v>
      </c>
    </row>
    <row r="3906" spans="1:12">
      <c r="A3906" t="e">
        <f ca="1">E00251429317021</f>
        <v>#NAME?</v>
      </c>
      <c r="B3906">
        <v>275</v>
      </c>
      <c r="C3906" t="s">
        <v>444</v>
      </c>
      <c r="D3906" s="1">
        <v>42068</v>
      </c>
      <c r="F3906">
        <v>2</v>
      </c>
      <c r="G3906">
        <v>2252</v>
      </c>
      <c r="H3906" t="s">
        <v>64</v>
      </c>
      <c r="J3906" t="s">
        <v>14</v>
      </c>
      <c r="K3906">
        <v>52</v>
      </c>
      <c r="L3906" t="s">
        <v>15</v>
      </c>
    </row>
    <row r="3907" spans="1:12">
      <c r="A3907" t="e">
        <f ca="1">E00251429317021</f>
        <v>#NAME?</v>
      </c>
      <c r="B3907">
        <v>275</v>
      </c>
      <c r="C3907" t="s">
        <v>444</v>
      </c>
      <c r="D3907" s="1">
        <v>42142</v>
      </c>
      <c r="F3907">
        <v>2</v>
      </c>
      <c r="G3907">
        <v>496</v>
      </c>
      <c r="H3907" t="s">
        <v>190</v>
      </c>
      <c r="J3907" t="s">
        <v>14</v>
      </c>
      <c r="K3907">
        <v>53</v>
      </c>
      <c r="L3907" t="s">
        <v>15</v>
      </c>
    </row>
    <row r="3908" spans="1:12">
      <c r="A3908" t="e">
        <f ca="1">E00251429317021</f>
        <v>#NAME?</v>
      </c>
      <c r="B3908">
        <v>275</v>
      </c>
      <c r="C3908" t="s">
        <v>444</v>
      </c>
      <c r="D3908" s="1">
        <v>42207</v>
      </c>
      <c r="F3908">
        <v>1</v>
      </c>
      <c r="G3908">
        <v>2252</v>
      </c>
      <c r="H3908" t="s">
        <v>64</v>
      </c>
      <c r="J3908" t="s">
        <v>14</v>
      </c>
      <c r="K3908">
        <v>53</v>
      </c>
      <c r="L3908" t="s">
        <v>15</v>
      </c>
    </row>
    <row r="3909" spans="1:12">
      <c r="A3909" t="e">
        <f ca="1">E00251532351021</f>
        <v>#NAME?</v>
      </c>
      <c r="B3909">
        <v>490</v>
      </c>
      <c r="C3909" t="s">
        <v>158</v>
      </c>
      <c r="D3909" s="1">
        <v>42472</v>
      </c>
      <c r="F3909">
        <v>2</v>
      </c>
      <c r="G3909">
        <v>4019</v>
      </c>
      <c r="H3909" t="s">
        <v>26</v>
      </c>
      <c r="J3909" t="s">
        <v>14</v>
      </c>
      <c r="K3909">
        <v>57</v>
      </c>
      <c r="L3909" t="s">
        <v>15</v>
      </c>
    </row>
    <row r="3910" spans="1:12">
      <c r="A3910" t="e">
        <f ca="1">E00251424016021</f>
        <v>#NAME?</v>
      </c>
      <c r="B3910">
        <v>121</v>
      </c>
      <c r="C3910" t="s">
        <v>698</v>
      </c>
      <c r="D3910" s="1">
        <v>41037</v>
      </c>
      <c r="F3910">
        <v>1</v>
      </c>
      <c r="G3910">
        <v>2149</v>
      </c>
      <c r="H3910" t="s">
        <v>484</v>
      </c>
      <c r="J3910" t="s">
        <v>14</v>
      </c>
      <c r="K3910">
        <v>57</v>
      </c>
      <c r="L3910" t="s">
        <v>15</v>
      </c>
    </row>
    <row r="3911" spans="1:12">
      <c r="A3911" t="e">
        <f ca="1">E00251424016021</f>
        <v>#NAME?</v>
      </c>
      <c r="B3911">
        <v>206</v>
      </c>
      <c r="C3911" t="s">
        <v>892</v>
      </c>
      <c r="D3911" s="1">
        <v>41716</v>
      </c>
      <c r="F3911">
        <v>1</v>
      </c>
      <c r="G3911">
        <v>7175</v>
      </c>
      <c r="H3911" t="s">
        <v>689</v>
      </c>
      <c r="J3911" t="s">
        <v>14</v>
      </c>
      <c r="K3911">
        <v>59</v>
      </c>
      <c r="L3911" t="s">
        <v>15</v>
      </c>
    </row>
    <row r="3912" spans="1:12">
      <c r="A3912" t="e">
        <f ca="1">E00251429314921</f>
        <v>#NAME?</v>
      </c>
      <c r="B3912">
        <v>286</v>
      </c>
      <c r="C3912" t="s">
        <v>41</v>
      </c>
      <c r="D3912" s="1">
        <v>42415</v>
      </c>
      <c r="F3912">
        <v>1</v>
      </c>
      <c r="G3912">
        <v>4019</v>
      </c>
      <c r="H3912" t="s">
        <v>26</v>
      </c>
      <c r="J3912" t="s">
        <v>14</v>
      </c>
      <c r="K3912">
        <v>49</v>
      </c>
      <c r="L3912" t="s">
        <v>15</v>
      </c>
    </row>
    <row r="3913" spans="1:12">
      <c r="A3913" t="e">
        <f ca="1">E00251514729821</f>
        <v>#NAME?</v>
      </c>
      <c r="B3913">
        <v>500</v>
      </c>
      <c r="C3913" t="s">
        <v>161</v>
      </c>
      <c r="D3913" s="1">
        <v>41120</v>
      </c>
      <c r="F3913">
        <v>1</v>
      </c>
      <c r="G3913">
        <v>72191</v>
      </c>
      <c r="H3913" t="s">
        <v>883</v>
      </c>
      <c r="J3913" t="s">
        <v>14</v>
      </c>
      <c r="K3913">
        <v>38</v>
      </c>
      <c r="L3913" t="s">
        <v>15</v>
      </c>
    </row>
    <row r="3914" spans="1:12">
      <c r="A3914" t="e">
        <f ca="1">E00251429314921</f>
        <v>#NAME?</v>
      </c>
      <c r="B3914">
        <v>4055</v>
      </c>
      <c r="C3914" t="s">
        <v>51</v>
      </c>
      <c r="D3914" s="1">
        <v>42437</v>
      </c>
      <c r="F3914">
        <v>1</v>
      </c>
      <c r="G3914">
        <v>38870</v>
      </c>
      <c r="H3914" t="s">
        <v>514</v>
      </c>
      <c r="J3914" t="s">
        <v>14</v>
      </c>
      <c r="K3914">
        <v>49</v>
      </c>
      <c r="L3914" t="s">
        <v>15</v>
      </c>
    </row>
    <row r="3915" spans="1:12">
      <c r="A3915" t="e">
        <f ca="1">E00251619053521</f>
        <v>#NAME?</v>
      </c>
      <c r="B3915">
        <v>109</v>
      </c>
      <c r="C3915" t="s">
        <v>480</v>
      </c>
      <c r="D3915" s="1">
        <v>42745</v>
      </c>
      <c r="F3915">
        <v>3</v>
      </c>
      <c r="G3915">
        <v>72291</v>
      </c>
      <c r="H3915" t="s">
        <v>675</v>
      </c>
      <c r="J3915" t="s">
        <v>14</v>
      </c>
      <c r="K3915">
        <v>46</v>
      </c>
      <c r="L3915" t="s">
        <v>15</v>
      </c>
    </row>
    <row r="3916" spans="1:12">
      <c r="A3916" t="e">
        <f ca="1">E00251619053521</f>
        <v>#NAME?</v>
      </c>
      <c r="B3916">
        <v>109</v>
      </c>
      <c r="C3916" t="s">
        <v>480</v>
      </c>
      <c r="D3916" s="1">
        <v>42859</v>
      </c>
      <c r="F3916">
        <v>2</v>
      </c>
      <c r="G3916">
        <v>29690</v>
      </c>
      <c r="H3916" t="s">
        <v>52</v>
      </c>
      <c r="J3916" t="s">
        <v>14</v>
      </c>
      <c r="K3916">
        <v>46</v>
      </c>
      <c r="L3916" t="s">
        <v>15</v>
      </c>
    </row>
    <row r="3917" spans="1:12">
      <c r="A3917" t="e">
        <f ca="1">E00251429284421</f>
        <v>#NAME?</v>
      </c>
      <c r="B3917">
        <v>292</v>
      </c>
      <c r="C3917" t="s">
        <v>467</v>
      </c>
      <c r="D3917" s="1">
        <v>42047</v>
      </c>
      <c r="F3917">
        <v>3</v>
      </c>
      <c r="G3917">
        <v>71536</v>
      </c>
      <c r="H3917" t="s">
        <v>70</v>
      </c>
      <c r="J3917" t="s">
        <v>14</v>
      </c>
      <c r="K3917">
        <v>59</v>
      </c>
      <c r="L3917" t="s">
        <v>15</v>
      </c>
    </row>
    <row r="3918" spans="1:12">
      <c r="A3918" t="e">
        <f ca="1">E00251429284421</f>
        <v>#NAME?</v>
      </c>
      <c r="B3918">
        <v>292</v>
      </c>
      <c r="C3918" t="s">
        <v>467</v>
      </c>
      <c r="D3918" s="1">
        <v>42888</v>
      </c>
      <c r="F3918">
        <v>1</v>
      </c>
      <c r="G3918">
        <v>5990</v>
      </c>
      <c r="H3918" t="s">
        <v>60</v>
      </c>
      <c r="J3918" t="s">
        <v>14</v>
      </c>
      <c r="K3918">
        <v>61</v>
      </c>
      <c r="L3918" t="s">
        <v>15</v>
      </c>
    </row>
    <row r="3919" spans="1:12">
      <c r="A3919" t="e">
        <f ca="1">E00251429284421</f>
        <v>#NAME?</v>
      </c>
      <c r="B3919">
        <v>292</v>
      </c>
      <c r="C3919" t="s">
        <v>467</v>
      </c>
      <c r="D3919" s="1">
        <v>43068</v>
      </c>
      <c r="F3919">
        <v>5</v>
      </c>
      <c r="G3919">
        <v>27800</v>
      </c>
      <c r="H3919" t="s">
        <v>145</v>
      </c>
      <c r="J3919" t="s">
        <v>14</v>
      </c>
      <c r="K3919">
        <v>62</v>
      </c>
      <c r="L3919" t="s">
        <v>15</v>
      </c>
    </row>
    <row r="3920" spans="1:12">
      <c r="A3920" t="e">
        <f ca="1">E00251429314921</f>
        <v>#NAME?</v>
      </c>
      <c r="B3920">
        <v>4055</v>
      </c>
      <c r="C3920" t="s">
        <v>51</v>
      </c>
      <c r="D3920" s="1">
        <v>41897</v>
      </c>
      <c r="F3920">
        <v>1</v>
      </c>
      <c r="G3920">
        <v>25000</v>
      </c>
      <c r="H3920" t="s">
        <v>178</v>
      </c>
      <c r="J3920" t="s">
        <v>14</v>
      </c>
      <c r="K3920">
        <v>48</v>
      </c>
      <c r="L3920" t="s">
        <v>15</v>
      </c>
    </row>
    <row r="3921" spans="1:12">
      <c r="A3921" t="e">
        <f ca="1">E00251429314921</f>
        <v>#NAME?</v>
      </c>
      <c r="B3921">
        <v>4055</v>
      </c>
      <c r="C3921" t="s">
        <v>51</v>
      </c>
      <c r="D3921" s="1">
        <v>42437</v>
      </c>
      <c r="F3921">
        <v>3</v>
      </c>
      <c r="G3921">
        <v>4019</v>
      </c>
      <c r="H3921" t="s">
        <v>26</v>
      </c>
      <c r="J3921" t="s">
        <v>14</v>
      </c>
      <c r="K3921">
        <v>49</v>
      </c>
      <c r="L3921" t="s">
        <v>15</v>
      </c>
    </row>
    <row r="3922" spans="1:12">
      <c r="A3922" t="e">
        <f ca="1">E00251532440721</f>
        <v>#NAME?</v>
      </c>
      <c r="B3922">
        <v>4054</v>
      </c>
      <c r="C3922" t="s">
        <v>693</v>
      </c>
      <c r="D3922" s="1">
        <v>41170</v>
      </c>
      <c r="F3922">
        <v>1</v>
      </c>
      <c r="G3922">
        <v>4019</v>
      </c>
      <c r="H3922" t="s">
        <v>26</v>
      </c>
      <c r="J3922" t="s">
        <v>14</v>
      </c>
      <c r="K3922">
        <v>53</v>
      </c>
      <c r="L3922" t="s">
        <v>15</v>
      </c>
    </row>
    <row r="3923" spans="1:12">
      <c r="A3923" t="e">
        <f ca="1">E00251429314921</f>
        <v>#NAME?</v>
      </c>
      <c r="B3923">
        <v>4055</v>
      </c>
      <c r="C3923" t="s">
        <v>51</v>
      </c>
      <c r="D3923" s="1">
        <v>42815</v>
      </c>
      <c r="F3923">
        <v>2</v>
      </c>
      <c r="G3923">
        <v>4019</v>
      </c>
      <c r="H3923" t="s">
        <v>26</v>
      </c>
      <c r="J3923" t="s">
        <v>14</v>
      </c>
      <c r="K3923">
        <v>50</v>
      </c>
      <c r="L3923" t="s">
        <v>15</v>
      </c>
    </row>
    <row r="3924" spans="1:12">
      <c r="A3924" t="e">
        <f ca="1">E00251524957221</f>
        <v>#NAME?</v>
      </c>
      <c r="B3924">
        <v>455</v>
      </c>
      <c r="C3924" t="s">
        <v>312</v>
      </c>
      <c r="D3924" s="1">
        <v>41204</v>
      </c>
      <c r="F3924">
        <v>2</v>
      </c>
      <c r="G3924">
        <v>3502</v>
      </c>
      <c r="H3924" t="s">
        <v>885</v>
      </c>
      <c r="J3924" t="s">
        <v>14</v>
      </c>
      <c r="K3924">
        <v>53</v>
      </c>
      <c r="L3924" t="s">
        <v>15</v>
      </c>
    </row>
    <row r="3925" spans="1:12">
      <c r="A3925" t="e">
        <f ca="1">E00251524957221</f>
        <v>#NAME?</v>
      </c>
      <c r="B3925">
        <v>455</v>
      </c>
      <c r="C3925" t="s">
        <v>312</v>
      </c>
      <c r="D3925" s="1">
        <v>41425</v>
      </c>
      <c r="F3925">
        <v>1</v>
      </c>
      <c r="G3925">
        <v>3502</v>
      </c>
      <c r="H3925" t="s">
        <v>885</v>
      </c>
      <c r="J3925" t="s">
        <v>14</v>
      </c>
      <c r="K3925">
        <v>53</v>
      </c>
      <c r="L3925" t="s">
        <v>15</v>
      </c>
    </row>
    <row r="3926" spans="1:12">
      <c r="A3926" t="e">
        <f ca="1">E00251524957221</f>
        <v>#NAME?</v>
      </c>
      <c r="B3926">
        <v>455</v>
      </c>
      <c r="C3926" t="s">
        <v>312</v>
      </c>
      <c r="D3926" s="1">
        <v>42429</v>
      </c>
      <c r="F3926">
        <v>1</v>
      </c>
      <c r="G3926">
        <v>2355</v>
      </c>
      <c r="H3926" t="s">
        <v>893</v>
      </c>
      <c r="J3926" t="s">
        <v>14</v>
      </c>
      <c r="K3926">
        <v>56</v>
      </c>
      <c r="L3926" t="s">
        <v>15</v>
      </c>
    </row>
    <row r="3927" spans="1:12">
      <c r="A3927" t="e">
        <f ca="1">E00251424016021</f>
        <v>#NAME?</v>
      </c>
      <c r="B3927">
        <v>206</v>
      </c>
      <c r="C3927" t="s">
        <v>892</v>
      </c>
      <c r="D3927" s="1">
        <v>41716</v>
      </c>
      <c r="F3927">
        <v>5</v>
      </c>
      <c r="G3927">
        <v>38910</v>
      </c>
      <c r="H3927" t="s">
        <v>858</v>
      </c>
      <c r="J3927" t="s">
        <v>14</v>
      </c>
      <c r="K3927">
        <v>59</v>
      </c>
      <c r="L3927" t="s">
        <v>15</v>
      </c>
    </row>
    <row r="3928" spans="1:12">
      <c r="A3928" t="e">
        <f ca="1">E00251424016021</f>
        <v>#NAME?</v>
      </c>
      <c r="B3928">
        <v>206</v>
      </c>
      <c r="C3928" t="s">
        <v>892</v>
      </c>
      <c r="D3928" s="1">
        <v>42362</v>
      </c>
      <c r="F3928">
        <v>1</v>
      </c>
      <c r="G3928">
        <v>72670</v>
      </c>
      <c r="H3928" t="s">
        <v>223</v>
      </c>
      <c r="J3928" t="s">
        <v>14</v>
      </c>
      <c r="K3928">
        <v>60</v>
      </c>
      <c r="L3928" t="s">
        <v>15</v>
      </c>
    </row>
    <row r="3929" spans="1:12">
      <c r="A3929" t="e">
        <f ca="1">E00251514285421</f>
        <v>#NAME?</v>
      </c>
      <c r="B3929">
        <v>488</v>
      </c>
      <c r="C3929" t="s">
        <v>401</v>
      </c>
      <c r="D3929" s="1">
        <v>41968</v>
      </c>
      <c r="F3929">
        <v>1</v>
      </c>
      <c r="G3929">
        <v>27800</v>
      </c>
      <c r="H3929" t="s">
        <v>145</v>
      </c>
      <c r="J3929" t="s">
        <v>14</v>
      </c>
      <c r="K3929">
        <v>52</v>
      </c>
      <c r="L3929" t="s">
        <v>15</v>
      </c>
    </row>
    <row r="3930" spans="1:12">
      <c r="A3930" t="e">
        <f ca="1">E00251514285421</f>
        <v>#NAME?</v>
      </c>
      <c r="B3930">
        <v>488</v>
      </c>
      <c r="C3930" t="s">
        <v>401</v>
      </c>
      <c r="D3930" s="1">
        <v>43063</v>
      </c>
      <c r="F3930">
        <v>2</v>
      </c>
      <c r="G3930">
        <v>3051</v>
      </c>
      <c r="H3930" t="s">
        <v>13</v>
      </c>
      <c r="J3930" t="s">
        <v>14</v>
      </c>
      <c r="K3930">
        <v>55</v>
      </c>
      <c r="L3930" t="s">
        <v>15</v>
      </c>
    </row>
    <row r="3931" spans="1:12">
      <c r="A3931" t="e">
        <f ca="1">E00251432427121</f>
        <v>#NAME?</v>
      </c>
      <c r="B3931">
        <v>502</v>
      </c>
      <c r="C3931" t="s">
        <v>172</v>
      </c>
      <c r="D3931" s="1">
        <v>41114</v>
      </c>
      <c r="F3931">
        <v>1</v>
      </c>
      <c r="G3931">
        <v>49390</v>
      </c>
      <c r="H3931" t="s">
        <v>59</v>
      </c>
      <c r="J3931" t="s">
        <v>14</v>
      </c>
      <c r="K3931">
        <v>48</v>
      </c>
      <c r="L3931" t="s">
        <v>15</v>
      </c>
    </row>
    <row r="3932" spans="1:12">
      <c r="A3932" t="e">
        <f ca="1">E00251432427121</f>
        <v>#NAME?</v>
      </c>
      <c r="B3932">
        <v>502</v>
      </c>
      <c r="C3932" t="s">
        <v>172</v>
      </c>
      <c r="D3932" s="1">
        <v>41317</v>
      </c>
      <c r="F3932">
        <v>2</v>
      </c>
      <c r="G3932">
        <v>49390</v>
      </c>
      <c r="H3932" t="s">
        <v>59</v>
      </c>
      <c r="J3932" t="s">
        <v>14</v>
      </c>
      <c r="K3932">
        <v>49</v>
      </c>
      <c r="L3932" t="s">
        <v>15</v>
      </c>
    </row>
    <row r="3933" spans="1:12">
      <c r="A3933" t="e">
        <f ca="1">E00251524952721</f>
        <v>#NAME?</v>
      </c>
      <c r="B3933">
        <v>437</v>
      </c>
      <c r="C3933" t="s">
        <v>216</v>
      </c>
      <c r="D3933" s="1">
        <v>42341</v>
      </c>
      <c r="F3933">
        <v>1</v>
      </c>
      <c r="G3933">
        <v>7804</v>
      </c>
      <c r="H3933" t="s">
        <v>43</v>
      </c>
      <c r="J3933" t="s">
        <v>14</v>
      </c>
      <c r="K3933">
        <v>50</v>
      </c>
      <c r="L3933" t="s">
        <v>22</v>
      </c>
    </row>
    <row r="3934" spans="1:12">
      <c r="A3934" t="e">
        <f ca="1">E00251619053521</f>
        <v>#NAME?</v>
      </c>
      <c r="B3934">
        <v>109</v>
      </c>
      <c r="C3934" t="s">
        <v>480</v>
      </c>
      <c r="D3934" s="1">
        <v>42066</v>
      </c>
      <c r="F3934">
        <v>2</v>
      </c>
      <c r="G3934">
        <v>1121</v>
      </c>
      <c r="H3934" t="s">
        <v>894</v>
      </c>
      <c r="J3934" t="s">
        <v>14</v>
      </c>
      <c r="K3934">
        <v>44</v>
      </c>
      <c r="L3934" t="s">
        <v>15</v>
      </c>
    </row>
    <row r="3935" spans="1:12">
      <c r="A3935" t="e">
        <f t="shared" ref="A3935:A3941" ca="1" si="29">E00251532351021</f>
        <v>#NAME?</v>
      </c>
      <c r="B3935">
        <v>490</v>
      </c>
      <c r="C3935" t="s">
        <v>158</v>
      </c>
      <c r="D3935" s="1">
        <v>40982</v>
      </c>
      <c r="F3935">
        <v>1</v>
      </c>
      <c r="G3935">
        <v>7231</v>
      </c>
      <c r="H3935" t="s">
        <v>128</v>
      </c>
      <c r="J3935" t="s">
        <v>14</v>
      </c>
      <c r="K3935">
        <v>53</v>
      </c>
      <c r="L3935" t="s">
        <v>15</v>
      </c>
    </row>
    <row r="3936" spans="1:12">
      <c r="A3936" t="e">
        <f t="shared" ca="1" si="29"/>
        <v>#NAME?</v>
      </c>
      <c r="B3936">
        <v>490</v>
      </c>
      <c r="C3936" t="s">
        <v>158</v>
      </c>
      <c r="D3936" s="1">
        <v>41039</v>
      </c>
      <c r="F3936">
        <v>1</v>
      </c>
      <c r="G3936">
        <v>7862</v>
      </c>
      <c r="H3936" t="s">
        <v>27</v>
      </c>
      <c r="J3936" t="s">
        <v>14</v>
      </c>
      <c r="K3936">
        <v>53</v>
      </c>
      <c r="L3936" t="s">
        <v>22</v>
      </c>
    </row>
    <row r="3937" spans="1:12">
      <c r="A3937" t="e">
        <f t="shared" ca="1" si="29"/>
        <v>#NAME?</v>
      </c>
      <c r="B3937">
        <v>490</v>
      </c>
      <c r="C3937" t="s">
        <v>158</v>
      </c>
      <c r="D3937" s="1">
        <v>41094</v>
      </c>
      <c r="F3937">
        <v>2</v>
      </c>
      <c r="G3937">
        <v>4019</v>
      </c>
      <c r="H3937" t="s">
        <v>26</v>
      </c>
      <c r="J3937" t="s">
        <v>14</v>
      </c>
      <c r="K3937">
        <v>53</v>
      </c>
      <c r="L3937" t="s">
        <v>15</v>
      </c>
    </row>
    <row r="3938" spans="1:12">
      <c r="A3938" t="e">
        <f t="shared" ca="1" si="29"/>
        <v>#NAME?</v>
      </c>
      <c r="B3938">
        <v>490</v>
      </c>
      <c r="C3938" t="s">
        <v>158</v>
      </c>
      <c r="D3938" s="1">
        <v>41186</v>
      </c>
      <c r="F3938">
        <v>2</v>
      </c>
      <c r="G3938">
        <v>78079</v>
      </c>
      <c r="H3938" t="s">
        <v>49</v>
      </c>
      <c r="J3938" t="s">
        <v>14</v>
      </c>
      <c r="K3938">
        <v>54</v>
      </c>
      <c r="L3938" t="s">
        <v>22</v>
      </c>
    </row>
    <row r="3939" spans="1:12">
      <c r="A3939" t="e">
        <f t="shared" ca="1" si="29"/>
        <v>#NAME?</v>
      </c>
      <c r="B3939">
        <v>490</v>
      </c>
      <c r="C3939" t="s">
        <v>158</v>
      </c>
      <c r="D3939" s="1">
        <v>41969</v>
      </c>
      <c r="F3939">
        <v>1</v>
      </c>
      <c r="G3939">
        <v>7862</v>
      </c>
      <c r="H3939" t="s">
        <v>27</v>
      </c>
      <c r="J3939" t="s">
        <v>14</v>
      </c>
      <c r="K3939">
        <v>56</v>
      </c>
      <c r="L3939" t="s">
        <v>22</v>
      </c>
    </row>
    <row r="3940" spans="1:12">
      <c r="A3940" t="e">
        <f t="shared" ca="1" si="29"/>
        <v>#NAME?</v>
      </c>
      <c r="B3940">
        <v>490</v>
      </c>
      <c r="C3940" t="s">
        <v>158</v>
      </c>
      <c r="D3940" s="1">
        <v>42163</v>
      </c>
      <c r="F3940">
        <v>3</v>
      </c>
      <c r="G3940">
        <v>2720</v>
      </c>
      <c r="H3940" t="s">
        <v>65</v>
      </c>
      <c r="J3940" t="s">
        <v>14</v>
      </c>
      <c r="K3940">
        <v>56</v>
      </c>
      <c r="L3940" t="s">
        <v>15</v>
      </c>
    </row>
    <row r="3941" spans="1:12">
      <c r="A3941" t="e">
        <f t="shared" ca="1" si="29"/>
        <v>#NAME?</v>
      </c>
      <c r="B3941">
        <v>490</v>
      </c>
      <c r="C3941" t="s">
        <v>158</v>
      </c>
      <c r="D3941" s="1">
        <v>42270</v>
      </c>
      <c r="F3941">
        <v>1</v>
      </c>
      <c r="G3941">
        <v>7295</v>
      </c>
      <c r="H3941" t="s">
        <v>76</v>
      </c>
      <c r="J3941" t="s">
        <v>14</v>
      </c>
      <c r="K3941">
        <v>57</v>
      </c>
      <c r="L3941" t="s">
        <v>15</v>
      </c>
    </row>
    <row r="3942" spans="1:12">
      <c r="A3942" t="e">
        <f ca="1">E00251616218721</f>
        <v>#NAME?</v>
      </c>
      <c r="B3942">
        <v>389</v>
      </c>
      <c r="C3942" t="s">
        <v>763</v>
      </c>
      <c r="D3942" s="1">
        <v>41830</v>
      </c>
      <c r="F3942">
        <v>2</v>
      </c>
      <c r="G3942">
        <v>4019</v>
      </c>
      <c r="H3942" t="s">
        <v>26</v>
      </c>
      <c r="J3942" t="s">
        <v>14</v>
      </c>
      <c r="K3942">
        <v>50</v>
      </c>
      <c r="L3942" t="s">
        <v>15</v>
      </c>
    </row>
    <row r="3943" spans="1:12">
      <c r="A3943" t="e">
        <f ca="1">E00251429284421</f>
        <v>#NAME?</v>
      </c>
      <c r="B3943">
        <v>292</v>
      </c>
      <c r="C3943" t="s">
        <v>467</v>
      </c>
      <c r="D3943" s="1">
        <v>42874</v>
      </c>
      <c r="F3943">
        <v>1</v>
      </c>
      <c r="G3943">
        <v>6241</v>
      </c>
      <c r="H3943" t="s">
        <v>765</v>
      </c>
      <c r="J3943" t="s">
        <v>14</v>
      </c>
      <c r="K3943">
        <v>61</v>
      </c>
      <c r="L3943" t="s">
        <v>15</v>
      </c>
    </row>
    <row r="3944" spans="1:12">
      <c r="A3944" t="e">
        <f ca="1">E00251429284421</f>
        <v>#NAME?</v>
      </c>
      <c r="B3944">
        <v>753</v>
      </c>
      <c r="C3944" t="s">
        <v>545</v>
      </c>
      <c r="D3944" s="1">
        <v>42371</v>
      </c>
      <c r="E3944">
        <v>0</v>
      </c>
      <c r="F3944">
        <v>2</v>
      </c>
      <c r="G3944">
        <v>49300</v>
      </c>
      <c r="H3944" t="s">
        <v>228</v>
      </c>
      <c r="J3944" t="s">
        <v>34</v>
      </c>
      <c r="K3944">
        <v>60</v>
      </c>
      <c r="L3944" t="s">
        <v>15</v>
      </c>
    </row>
    <row r="3945" spans="1:12">
      <c r="A3945" t="e">
        <f ca="1">E00251514878421</f>
        <v>#NAME?</v>
      </c>
      <c r="B3945">
        <v>6156</v>
      </c>
      <c r="C3945" t="s">
        <v>352</v>
      </c>
      <c r="D3945" s="1">
        <v>41624</v>
      </c>
      <c r="F3945">
        <v>2</v>
      </c>
      <c r="G3945">
        <v>53190</v>
      </c>
      <c r="H3945" t="s">
        <v>700</v>
      </c>
      <c r="J3945" t="s">
        <v>14</v>
      </c>
      <c r="K3945">
        <v>55</v>
      </c>
      <c r="L3945" t="s">
        <v>15</v>
      </c>
    </row>
    <row r="3946" spans="1:12">
      <c r="A3946" t="e">
        <f ca="1">E00251514878421</f>
        <v>#NAME?</v>
      </c>
      <c r="B3946">
        <v>6156</v>
      </c>
      <c r="C3946" t="s">
        <v>352</v>
      </c>
      <c r="D3946" s="1">
        <v>41698</v>
      </c>
      <c r="F3946">
        <v>1</v>
      </c>
      <c r="G3946">
        <v>2113</v>
      </c>
      <c r="H3946" t="s">
        <v>579</v>
      </c>
      <c r="J3946" t="s">
        <v>14</v>
      </c>
      <c r="K3946">
        <v>56</v>
      </c>
      <c r="L3946" t="s">
        <v>15</v>
      </c>
    </row>
    <row r="3947" spans="1:12">
      <c r="A3947" t="e">
        <f ca="1">E00251514878421</f>
        <v>#NAME?</v>
      </c>
      <c r="B3947">
        <v>6156</v>
      </c>
      <c r="C3947" t="s">
        <v>352</v>
      </c>
      <c r="D3947" s="1">
        <v>42657</v>
      </c>
      <c r="F3947">
        <v>1</v>
      </c>
      <c r="G3947">
        <v>4660</v>
      </c>
      <c r="H3947" t="s">
        <v>215</v>
      </c>
      <c r="J3947" t="s">
        <v>14</v>
      </c>
      <c r="K3947">
        <v>58</v>
      </c>
      <c r="L3947" t="s">
        <v>15</v>
      </c>
    </row>
    <row r="3948" spans="1:12">
      <c r="A3948" t="e">
        <f ca="1">E00251532613921</f>
        <v>#NAME?</v>
      </c>
      <c r="B3948">
        <v>7504</v>
      </c>
      <c r="C3948" t="s">
        <v>162</v>
      </c>
      <c r="D3948" s="1">
        <v>42402</v>
      </c>
      <c r="F3948">
        <v>2</v>
      </c>
      <c r="G3948">
        <v>6029</v>
      </c>
      <c r="H3948" t="s">
        <v>728</v>
      </c>
      <c r="J3948" t="s">
        <v>14</v>
      </c>
      <c r="K3948">
        <v>53</v>
      </c>
      <c r="L3948" t="s">
        <v>15</v>
      </c>
    </row>
    <row r="3949" spans="1:12">
      <c r="A3949" t="e">
        <f ca="1">E00251429215721</f>
        <v>#NAME?</v>
      </c>
      <c r="B3949">
        <v>276</v>
      </c>
      <c r="C3949" t="s">
        <v>122</v>
      </c>
      <c r="D3949" s="1">
        <v>42618</v>
      </c>
      <c r="F3949">
        <v>3</v>
      </c>
      <c r="G3949">
        <v>30000</v>
      </c>
      <c r="H3949" t="s">
        <v>144</v>
      </c>
      <c r="J3949" t="s">
        <v>14</v>
      </c>
      <c r="K3949">
        <v>60</v>
      </c>
      <c r="L3949" t="s">
        <v>15</v>
      </c>
    </row>
    <row r="3950" spans="1:12">
      <c r="A3950" t="e">
        <f ca="1">E00251430249221</f>
        <v>#NAME?</v>
      </c>
      <c r="B3950">
        <v>498</v>
      </c>
      <c r="C3950" t="s">
        <v>591</v>
      </c>
      <c r="D3950" s="1">
        <v>41915</v>
      </c>
      <c r="F3950">
        <v>2</v>
      </c>
      <c r="G3950">
        <v>25000</v>
      </c>
      <c r="H3950" t="s">
        <v>178</v>
      </c>
      <c r="J3950" t="s">
        <v>14</v>
      </c>
      <c r="K3950">
        <v>64</v>
      </c>
      <c r="L3950" t="s">
        <v>15</v>
      </c>
    </row>
    <row r="3951" spans="1:12">
      <c r="A3951" t="e">
        <f ca="1">E00251524957221</f>
        <v>#NAME?</v>
      </c>
      <c r="B3951">
        <v>455</v>
      </c>
      <c r="C3951" t="s">
        <v>312</v>
      </c>
      <c r="D3951" s="1">
        <v>41200</v>
      </c>
      <c r="F3951">
        <v>1</v>
      </c>
      <c r="G3951">
        <v>3502</v>
      </c>
      <c r="H3951" t="s">
        <v>885</v>
      </c>
      <c r="J3951" t="s">
        <v>14</v>
      </c>
      <c r="K3951">
        <v>53</v>
      </c>
      <c r="L3951" t="s">
        <v>15</v>
      </c>
    </row>
    <row r="3952" spans="1:12">
      <c r="A3952" t="e">
        <f ca="1">E00251429314921</f>
        <v>#NAME?</v>
      </c>
      <c r="B3952">
        <v>4055</v>
      </c>
      <c r="C3952" t="s">
        <v>51</v>
      </c>
      <c r="D3952" s="1">
        <v>42432</v>
      </c>
      <c r="F3952">
        <v>1</v>
      </c>
      <c r="G3952">
        <v>38200</v>
      </c>
      <c r="H3952" t="s">
        <v>747</v>
      </c>
      <c r="J3952" t="s">
        <v>14</v>
      </c>
      <c r="K3952">
        <v>49</v>
      </c>
      <c r="L3952" t="s">
        <v>15</v>
      </c>
    </row>
    <row r="3953" spans="1:12">
      <c r="A3953" t="e">
        <f ca="1">E00251429314921</f>
        <v>#NAME?</v>
      </c>
      <c r="B3953">
        <v>4055</v>
      </c>
      <c r="C3953" t="s">
        <v>51</v>
      </c>
      <c r="D3953" s="1">
        <v>42444</v>
      </c>
      <c r="F3953">
        <v>1</v>
      </c>
      <c r="G3953">
        <v>7862</v>
      </c>
      <c r="H3953" t="s">
        <v>27</v>
      </c>
      <c r="J3953" t="s">
        <v>14</v>
      </c>
      <c r="K3953">
        <v>49</v>
      </c>
      <c r="L3953" t="s">
        <v>22</v>
      </c>
    </row>
    <row r="3954" spans="1:12">
      <c r="A3954" t="e">
        <f ca="1">E00251532351021</f>
        <v>#NAME?</v>
      </c>
      <c r="B3954">
        <v>490</v>
      </c>
      <c r="C3954" t="s">
        <v>158</v>
      </c>
      <c r="D3954" s="1">
        <v>41064</v>
      </c>
      <c r="F3954">
        <v>3</v>
      </c>
      <c r="G3954">
        <v>4019</v>
      </c>
      <c r="H3954" t="s">
        <v>26</v>
      </c>
      <c r="J3954" t="s">
        <v>14</v>
      </c>
      <c r="K3954">
        <v>53</v>
      </c>
      <c r="L3954" t="s">
        <v>15</v>
      </c>
    </row>
    <row r="3955" spans="1:12">
      <c r="A3955" t="e">
        <f ca="1">E00251432194221</f>
        <v>#NAME?</v>
      </c>
      <c r="B3955">
        <v>488</v>
      </c>
      <c r="C3955" t="s">
        <v>401</v>
      </c>
      <c r="D3955" s="1">
        <v>42293</v>
      </c>
      <c r="F3955">
        <v>1</v>
      </c>
      <c r="G3955">
        <v>4019</v>
      </c>
      <c r="H3955" t="s">
        <v>26</v>
      </c>
      <c r="J3955" t="s">
        <v>14</v>
      </c>
      <c r="K3955">
        <v>44</v>
      </c>
      <c r="L3955" t="s">
        <v>15</v>
      </c>
    </row>
    <row r="3956" spans="1:12">
      <c r="A3956" t="e">
        <f ca="1">E00251524957221</f>
        <v>#NAME?</v>
      </c>
      <c r="B3956">
        <v>746</v>
      </c>
      <c r="C3956" t="s">
        <v>527</v>
      </c>
      <c r="D3956" s="1">
        <v>42395</v>
      </c>
      <c r="E3956">
        <v>8</v>
      </c>
      <c r="F3956">
        <v>5</v>
      </c>
      <c r="G3956">
        <v>2724</v>
      </c>
      <c r="H3956" t="s">
        <v>73</v>
      </c>
      <c r="J3956" t="s">
        <v>34</v>
      </c>
      <c r="K3956">
        <v>56</v>
      </c>
      <c r="L3956" t="s">
        <v>15</v>
      </c>
    </row>
    <row r="3957" spans="1:12">
      <c r="A3957" t="e">
        <f ca="1">E00251429314921</f>
        <v>#NAME?</v>
      </c>
      <c r="B3957">
        <v>4055</v>
      </c>
      <c r="C3957" t="s">
        <v>51</v>
      </c>
      <c r="D3957" s="1">
        <v>42447</v>
      </c>
      <c r="F3957">
        <v>3</v>
      </c>
      <c r="G3957">
        <v>25000</v>
      </c>
      <c r="H3957" t="s">
        <v>178</v>
      </c>
      <c r="J3957" t="s">
        <v>14</v>
      </c>
      <c r="K3957">
        <v>49</v>
      </c>
      <c r="L3957" t="s">
        <v>15</v>
      </c>
    </row>
    <row r="3958" spans="1:12">
      <c r="A3958" t="e">
        <f ca="1">E00251429314921</f>
        <v>#NAME?</v>
      </c>
      <c r="B3958">
        <v>4055</v>
      </c>
      <c r="C3958" t="s">
        <v>51</v>
      </c>
      <c r="D3958" s="1">
        <v>42473</v>
      </c>
      <c r="F3958">
        <v>1</v>
      </c>
      <c r="G3958">
        <v>8798</v>
      </c>
      <c r="H3958" t="s">
        <v>314</v>
      </c>
      <c r="J3958" t="s">
        <v>14</v>
      </c>
      <c r="K3958">
        <v>50</v>
      </c>
      <c r="L3958" t="s">
        <v>15</v>
      </c>
    </row>
    <row r="3959" spans="1:12">
      <c r="A3959" t="e">
        <f ca="1">E00251619053521</f>
        <v>#NAME?</v>
      </c>
      <c r="B3959">
        <v>109</v>
      </c>
      <c r="C3959" t="s">
        <v>480</v>
      </c>
      <c r="D3959" s="1">
        <v>41873</v>
      </c>
      <c r="F3959">
        <v>1</v>
      </c>
      <c r="G3959">
        <v>29690</v>
      </c>
      <c r="H3959" t="s">
        <v>52</v>
      </c>
      <c r="J3959" t="s">
        <v>14</v>
      </c>
      <c r="K3959">
        <v>43</v>
      </c>
      <c r="L3959" t="s">
        <v>15</v>
      </c>
    </row>
    <row r="3960" spans="1:12">
      <c r="A3960" t="e">
        <f ca="1">E00251626568221</f>
        <v>#NAME?</v>
      </c>
      <c r="B3960">
        <v>695</v>
      </c>
      <c r="C3960" t="s">
        <v>257</v>
      </c>
      <c r="D3960" s="1">
        <v>41304</v>
      </c>
      <c r="F3960">
        <v>1</v>
      </c>
      <c r="G3960">
        <v>4659</v>
      </c>
      <c r="H3960" t="s">
        <v>47</v>
      </c>
      <c r="J3960" t="s">
        <v>14</v>
      </c>
      <c r="K3960">
        <v>53</v>
      </c>
      <c r="L3960" t="s">
        <v>15</v>
      </c>
    </row>
    <row r="3961" spans="1:12">
      <c r="A3961" t="e">
        <f ca="1">E00251514152121</f>
        <v>#NAME?</v>
      </c>
      <c r="B3961">
        <v>703</v>
      </c>
      <c r="C3961" t="s">
        <v>305</v>
      </c>
      <c r="D3961" s="1">
        <v>42913</v>
      </c>
      <c r="F3961">
        <v>4</v>
      </c>
      <c r="G3961">
        <v>2119</v>
      </c>
      <c r="H3961" t="s">
        <v>82</v>
      </c>
      <c r="J3961" t="s">
        <v>14</v>
      </c>
      <c r="K3961">
        <v>60</v>
      </c>
      <c r="L3961" t="s">
        <v>15</v>
      </c>
    </row>
    <row r="3962" spans="1:12">
      <c r="A3962" t="e">
        <f ca="1">E00251512293621</f>
        <v>#NAME?</v>
      </c>
      <c r="B3962">
        <v>51</v>
      </c>
      <c r="C3962" t="s">
        <v>372</v>
      </c>
      <c r="D3962" s="1">
        <v>42927</v>
      </c>
      <c r="F3962">
        <v>1</v>
      </c>
      <c r="G3962">
        <v>2721</v>
      </c>
      <c r="H3962" t="s">
        <v>465</v>
      </c>
      <c r="J3962" t="s">
        <v>14</v>
      </c>
      <c r="K3962">
        <v>52</v>
      </c>
      <c r="L3962" t="s">
        <v>15</v>
      </c>
    </row>
    <row r="3963" spans="1:12">
      <c r="A3963" t="e">
        <f ca="1">E00251514152121</f>
        <v>#NAME?</v>
      </c>
      <c r="B3963">
        <v>703</v>
      </c>
      <c r="C3963" t="s">
        <v>305</v>
      </c>
      <c r="D3963" s="1">
        <v>41116</v>
      </c>
      <c r="F3963">
        <v>4</v>
      </c>
      <c r="G3963">
        <v>4549</v>
      </c>
      <c r="H3963" t="s">
        <v>69</v>
      </c>
      <c r="J3963" t="s">
        <v>14</v>
      </c>
      <c r="K3963">
        <v>55</v>
      </c>
      <c r="L3963" t="s">
        <v>15</v>
      </c>
    </row>
    <row r="3964" spans="1:12">
      <c r="A3964" t="e">
        <f ca="1">E00251514152121</f>
        <v>#NAME?</v>
      </c>
      <c r="B3964">
        <v>703</v>
      </c>
      <c r="C3964" t="s">
        <v>305</v>
      </c>
      <c r="D3964" s="1">
        <v>41535</v>
      </c>
      <c r="F3964">
        <v>2</v>
      </c>
      <c r="G3964">
        <v>2119</v>
      </c>
      <c r="H3964" t="s">
        <v>82</v>
      </c>
      <c r="J3964" t="s">
        <v>14</v>
      </c>
      <c r="K3964">
        <v>56</v>
      </c>
      <c r="L3964" t="s">
        <v>15</v>
      </c>
    </row>
    <row r="3965" spans="1:12">
      <c r="A3965" t="e">
        <f ca="1">E00251514152121</f>
        <v>#NAME?</v>
      </c>
      <c r="B3965">
        <v>703</v>
      </c>
      <c r="C3965" t="s">
        <v>305</v>
      </c>
      <c r="D3965" s="1">
        <v>41795</v>
      </c>
      <c r="F3965">
        <v>1</v>
      </c>
      <c r="G3965">
        <v>2119</v>
      </c>
      <c r="H3965" t="s">
        <v>82</v>
      </c>
      <c r="J3965" t="s">
        <v>14</v>
      </c>
      <c r="K3965">
        <v>57</v>
      </c>
      <c r="L3965" t="s">
        <v>15</v>
      </c>
    </row>
    <row r="3966" spans="1:12">
      <c r="A3966" t="e">
        <f ca="1">E00251531497221</f>
        <v>#NAME?</v>
      </c>
      <c r="B3966">
        <v>729</v>
      </c>
      <c r="C3966" t="s">
        <v>68</v>
      </c>
      <c r="D3966" s="1">
        <v>42757</v>
      </c>
      <c r="E3966">
        <v>3</v>
      </c>
      <c r="F3966">
        <v>2</v>
      </c>
      <c r="G3966">
        <v>2851</v>
      </c>
      <c r="H3966" t="s">
        <v>175</v>
      </c>
      <c r="J3966" t="s">
        <v>34</v>
      </c>
      <c r="K3966">
        <v>65</v>
      </c>
      <c r="L3966" t="s">
        <v>15</v>
      </c>
    </row>
    <row r="3967" spans="1:12">
      <c r="A3967" t="e">
        <f ca="1">E00251529478021</f>
        <v>#NAME?</v>
      </c>
      <c r="B3967">
        <v>151</v>
      </c>
      <c r="C3967" t="s">
        <v>381</v>
      </c>
      <c r="D3967" s="1">
        <v>41410</v>
      </c>
      <c r="F3967">
        <v>3</v>
      </c>
      <c r="G3967">
        <v>2720</v>
      </c>
      <c r="H3967" t="s">
        <v>65</v>
      </c>
      <c r="J3967" t="s">
        <v>14</v>
      </c>
      <c r="K3967">
        <v>57</v>
      </c>
      <c r="L3967" t="s">
        <v>15</v>
      </c>
    </row>
    <row r="3968" spans="1:12">
      <c r="A3968" t="e">
        <f ca="1">E00251514152121</f>
        <v>#NAME?</v>
      </c>
      <c r="B3968">
        <v>703</v>
      </c>
      <c r="C3968" t="s">
        <v>305</v>
      </c>
      <c r="D3968" s="1">
        <v>42978</v>
      </c>
      <c r="F3968">
        <v>5</v>
      </c>
      <c r="G3968">
        <v>4549</v>
      </c>
      <c r="H3968" t="s">
        <v>69</v>
      </c>
      <c r="J3968" t="s">
        <v>14</v>
      </c>
      <c r="K3968">
        <v>60</v>
      </c>
      <c r="L3968" t="s">
        <v>15</v>
      </c>
    </row>
    <row r="3969" spans="1:12">
      <c r="A3969" t="e">
        <f ca="1">E00251529478021</f>
        <v>#NAME?</v>
      </c>
      <c r="B3969">
        <v>151</v>
      </c>
      <c r="C3969" t="s">
        <v>381</v>
      </c>
      <c r="D3969" s="1">
        <v>42411</v>
      </c>
      <c r="F3969">
        <v>2</v>
      </c>
      <c r="G3969">
        <v>4019</v>
      </c>
      <c r="H3969" t="s">
        <v>26</v>
      </c>
      <c r="J3969" t="s">
        <v>14</v>
      </c>
      <c r="K3969">
        <v>60</v>
      </c>
      <c r="L3969" t="s">
        <v>15</v>
      </c>
    </row>
    <row r="3970" spans="1:12">
      <c r="A3970" t="e">
        <f ca="1">E00251531497221</f>
        <v>#NAME?</v>
      </c>
      <c r="B3970">
        <v>1786</v>
      </c>
      <c r="C3970" t="s">
        <v>37</v>
      </c>
      <c r="D3970" s="1">
        <v>42056</v>
      </c>
      <c r="F3970">
        <v>1</v>
      </c>
      <c r="G3970">
        <v>460</v>
      </c>
      <c r="H3970" t="s">
        <v>16</v>
      </c>
      <c r="J3970" t="s">
        <v>14</v>
      </c>
      <c r="K3970">
        <v>63</v>
      </c>
      <c r="L3970" t="s">
        <v>15</v>
      </c>
    </row>
    <row r="3971" spans="1:12">
      <c r="A3971" t="e">
        <f ca="1">E00251514152121</f>
        <v>#NAME?</v>
      </c>
      <c r="B3971">
        <v>703</v>
      </c>
      <c r="C3971" t="s">
        <v>305</v>
      </c>
      <c r="D3971" s="1">
        <v>42724</v>
      </c>
      <c r="F3971">
        <v>4</v>
      </c>
      <c r="G3971">
        <v>7429</v>
      </c>
      <c r="H3971" t="s">
        <v>895</v>
      </c>
      <c r="J3971" t="s">
        <v>14</v>
      </c>
      <c r="K3971">
        <v>59</v>
      </c>
      <c r="L3971" t="s">
        <v>15</v>
      </c>
    </row>
    <row r="3972" spans="1:12">
      <c r="A3972" t="e">
        <f ca="1">E00251514152121</f>
        <v>#NAME?</v>
      </c>
      <c r="B3972">
        <v>703</v>
      </c>
      <c r="C3972" t="s">
        <v>305</v>
      </c>
      <c r="D3972" s="1">
        <v>42198</v>
      </c>
      <c r="F3972">
        <v>4</v>
      </c>
      <c r="G3972">
        <v>2119</v>
      </c>
      <c r="H3972" t="s">
        <v>82</v>
      </c>
      <c r="J3972" t="s">
        <v>14</v>
      </c>
      <c r="K3972">
        <v>58</v>
      </c>
      <c r="L3972" t="s">
        <v>15</v>
      </c>
    </row>
    <row r="3973" spans="1:12">
      <c r="A3973" t="e">
        <f ca="1">E00251514152121</f>
        <v>#NAME?</v>
      </c>
      <c r="B3973">
        <v>703</v>
      </c>
      <c r="C3973" t="s">
        <v>305</v>
      </c>
      <c r="D3973" s="1">
        <v>42593</v>
      </c>
      <c r="F3973">
        <v>1</v>
      </c>
      <c r="G3973">
        <v>8270</v>
      </c>
      <c r="H3973" t="s">
        <v>816</v>
      </c>
      <c r="J3973" t="s">
        <v>14</v>
      </c>
      <c r="K3973">
        <v>59</v>
      </c>
      <c r="L3973" t="s">
        <v>15</v>
      </c>
    </row>
    <row r="3974" spans="1:12">
      <c r="A3974" t="e">
        <f ca="1">E00251514152121</f>
        <v>#NAME?</v>
      </c>
      <c r="B3974">
        <v>703</v>
      </c>
      <c r="C3974" t="s">
        <v>305</v>
      </c>
      <c r="D3974" s="1">
        <v>42593</v>
      </c>
      <c r="F3974">
        <v>3</v>
      </c>
      <c r="G3974">
        <v>2724</v>
      </c>
      <c r="H3974" t="s">
        <v>73</v>
      </c>
      <c r="J3974" t="s">
        <v>14</v>
      </c>
      <c r="K3974">
        <v>59</v>
      </c>
      <c r="L3974" t="s">
        <v>15</v>
      </c>
    </row>
    <row r="3975" spans="1:12">
      <c r="A3975" t="e">
        <f ca="1">E00251529118321</f>
        <v>#NAME?</v>
      </c>
      <c r="B3975">
        <v>161</v>
      </c>
      <c r="C3975" t="s">
        <v>349</v>
      </c>
      <c r="D3975" s="1">
        <v>42478</v>
      </c>
      <c r="F3975">
        <v>2</v>
      </c>
      <c r="G3975">
        <v>72690</v>
      </c>
      <c r="H3975" t="s">
        <v>363</v>
      </c>
      <c r="J3975" t="s">
        <v>14</v>
      </c>
      <c r="K3975">
        <v>62</v>
      </c>
      <c r="L3975" t="s">
        <v>15</v>
      </c>
    </row>
    <row r="3976" spans="1:12">
      <c r="A3976" t="e">
        <f ca="1">E00251531497221</f>
        <v>#NAME?</v>
      </c>
      <c r="B3976">
        <v>1786</v>
      </c>
      <c r="C3976" t="s">
        <v>37</v>
      </c>
      <c r="D3976" s="1">
        <v>42513</v>
      </c>
      <c r="F3976">
        <v>1</v>
      </c>
      <c r="G3976">
        <v>7242</v>
      </c>
      <c r="H3976" t="s">
        <v>93</v>
      </c>
      <c r="J3976" t="s">
        <v>14</v>
      </c>
      <c r="K3976">
        <v>65</v>
      </c>
      <c r="L3976" t="s">
        <v>15</v>
      </c>
    </row>
    <row r="3977" spans="1:12">
      <c r="A3977" t="e">
        <f ca="1">E00251531497221</f>
        <v>#NAME?</v>
      </c>
      <c r="B3977">
        <v>1786</v>
      </c>
      <c r="C3977" t="s">
        <v>37</v>
      </c>
      <c r="D3977" s="1">
        <v>42795</v>
      </c>
      <c r="F3977">
        <v>3</v>
      </c>
      <c r="G3977">
        <v>4019</v>
      </c>
      <c r="H3977" t="s">
        <v>26</v>
      </c>
      <c r="J3977" t="s">
        <v>14</v>
      </c>
      <c r="K3977">
        <v>65</v>
      </c>
      <c r="L3977" t="s">
        <v>15</v>
      </c>
    </row>
    <row r="3978" spans="1:12">
      <c r="A3978" t="e">
        <f ca="1">E00251514152121</f>
        <v>#NAME?</v>
      </c>
      <c r="B3978">
        <v>703</v>
      </c>
      <c r="C3978" t="s">
        <v>305</v>
      </c>
      <c r="D3978" s="1">
        <v>41325</v>
      </c>
      <c r="F3978">
        <v>5</v>
      </c>
      <c r="G3978">
        <v>4549</v>
      </c>
      <c r="H3978" t="s">
        <v>69</v>
      </c>
      <c r="J3978" t="s">
        <v>14</v>
      </c>
      <c r="K3978">
        <v>56</v>
      </c>
      <c r="L3978" t="s">
        <v>15</v>
      </c>
    </row>
    <row r="3979" spans="1:12">
      <c r="A3979" t="e">
        <f ca="1">E00251514152121</f>
        <v>#NAME?</v>
      </c>
      <c r="B3979">
        <v>702</v>
      </c>
      <c r="C3979" t="s">
        <v>293</v>
      </c>
      <c r="D3979" s="1">
        <v>41338</v>
      </c>
      <c r="F3979">
        <v>6</v>
      </c>
      <c r="G3979">
        <v>7262</v>
      </c>
      <c r="H3979" t="s">
        <v>198</v>
      </c>
      <c r="J3979" t="s">
        <v>14</v>
      </c>
      <c r="K3979">
        <v>56</v>
      </c>
      <c r="L3979" t="s">
        <v>15</v>
      </c>
    </row>
    <row r="3980" spans="1:12">
      <c r="A3980" t="e">
        <f ca="1">E00251429212121</f>
        <v>#NAME?</v>
      </c>
      <c r="B3980">
        <v>695</v>
      </c>
      <c r="C3980" t="s">
        <v>257</v>
      </c>
      <c r="D3980" s="1">
        <v>41410</v>
      </c>
      <c r="F3980">
        <v>1</v>
      </c>
      <c r="G3980">
        <v>5369</v>
      </c>
      <c r="H3980" t="s">
        <v>253</v>
      </c>
      <c r="J3980" t="s">
        <v>14</v>
      </c>
      <c r="K3980">
        <v>40</v>
      </c>
      <c r="L3980" t="s">
        <v>15</v>
      </c>
    </row>
    <row r="3981" spans="1:12">
      <c r="A3981" t="e">
        <f ca="1">E00251429212121</f>
        <v>#NAME?</v>
      </c>
      <c r="B3981">
        <v>695</v>
      </c>
      <c r="C3981" t="s">
        <v>257</v>
      </c>
      <c r="D3981" s="1">
        <v>41421</v>
      </c>
      <c r="F3981">
        <v>5</v>
      </c>
      <c r="G3981">
        <v>7243</v>
      </c>
      <c r="H3981" t="s">
        <v>42</v>
      </c>
      <c r="J3981" t="s">
        <v>14</v>
      </c>
      <c r="K3981">
        <v>40</v>
      </c>
      <c r="L3981" t="s">
        <v>15</v>
      </c>
    </row>
    <row r="3982" spans="1:12">
      <c r="A3982" t="e">
        <f ca="1">E00251429212121</f>
        <v>#NAME?</v>
      </c>
      <c r="B3982">
        <v>695</v>
      </c>
      <c r="C3982" t="s">
        <v>257</v>
      </c>
      <c r="D3982" s="1">
        <v>41451</v>
      </c>
      <c r="F3982">
        <v>2</v>
      </c>
      <c r="G3982">
        <v>55090</v>
      </c>
      <c r="H3982" t="s">
        <v>400</v>
      </c>
      <c r="J3982" t="s">
        <v>14</v>
      </c>
      <c r="K3982">
        <v>40</v>
      </c>
      <c r="L3982" t="s">
        <v>15</v>
      </c>
    </row>
    <row r="3983" spans="1:12">
      <c r="A3983" t="e">
        <f ca="1">E00251514152121</f>
        <v>#NAME?</v>
      </c>
      <c r="B3983">
        <v>703</v>
      </c>
      <c r="C3983" t="s">
        <v>305</v>
      </c>
      <c r="D3983" s="1">
        <v>42639</v>
      </c>
      <c r="F3983">
        <v>4</v>
      </c>
      <c r="G3983">
        <v>2119</v>
      </c>
      <c r="H3983" t="s">
        <v>82</v>
      </c>
      <c r="J3983" t="s">
        <v>14</v>
      </c>
      <c r="K3983">
        <v>59</v>
      </c>
      <c r="L3983" t="s">
        <v>15</v>
      </c>
    </row>
    <row r="3984" spans="1:12">
      <c r="A3984" t="e">
        <f ca="1">E00251531497221</f>
        <v>#NAME?</v>
      </c>
      <c r="B3984">
        <v>1786</v>
      </c>
      <c r="C3984" t="s">
        <v>37</v>
      </c>
      <c r="D3984" s="1">
        <v>42186</v>
      </c>
      <c r="F3984">
        <v>2</v>
      </c>
      <c r="G3984">
        <v>71536</v>
      </c>
      <c r="H3984" t="s">
        <v>70</v>
      </c>
      <c r="J3984" t="s">
        <v>14</v>
      </c>
      <c r="K3984">
        <v>64</v>
      </c>
      <c r="L3984" t="s">
        <v>15</v>
      </c>
    </row>
    <row r="3985" spans="1:12">
      <c r="A3985" t="e">
        <f ca="1">E00251429696221</f>
        <v>#NAME?</v>
      </c>
      <c r="B3985">
        <v>199</v>
      </c>
      <c r="C3985" t="s">
        <v>681</v>
      </c>
      <c r="D3985" s="1">
        <v>42215</v>
      </c>
      <c r="F3985">
        <v>1</v>
      </c>
      <c r="G3985">
        <v>6989</v>
      </c>
      <c r="H3985" t="s">
        <v>544</v>
      </c>
      <c r="J3985" t="s">
        <v>14</v>
      </c>
      <c r="K3985">
        <v>66</v>
      </c>
      <c r="L3985" t="s">
        <v>15</v>
      </c>
    </row>
    <row r="3986" spans="1:12">
      <c r="A3986" t="e">
        <f ca="1">E00251512346221</f>
        <v>#NAME?</v>
      </c>
      <c r="B3986">
        <v>51</v>
      </c>
      <c r="C3986" t="s">
        <v>372</v>
      </c>
      <c r="D3986" s="1">
        <v>41869</v>
      </c>
      <c r="F3986">
        <v>1</v>
      </c>
      <c r="G3986">
        <v>3804</v>
      </c>
      <c r="H3986" t="s">
        <v>71</v>
      </c>
      <c r="J3986" t="s">
        <v>14</v>
      </c>
      <c r="K3986">
        <v>42</v>
      </c>
      <c r="L3986" t="s">
        <v>15</v>
      </c>
    </row>
    <row r="3987" spans="1:12">
      <c r="A3987" t="e">
        <f ca="1">E00251528053221</f>
        <v>#NAME?</v>
      </c>
      <c r="B3987">
        <v>66</v>
      </c>
      <c r="C3987" t="s">
        <v>134</v>
      </c>
      <c r="D3987" s="1">
        <v>41492</v>
      </c>
      <c r="F3987">
        <v>1</v>
      </c>
      <c r="G3987">
        <v>78830</v>
      </c>
      <c r="H3987" t="s">
        <v>297</v>
      </c>
      <c r="J3987" t="s">
        <v>14</v>
      </c>
      <c r="K3987">
        <v>53</v>
      </c>
      <c r="L3987" t="s">
        <v>22</v>
      </c>
    </row>
    <row r="3988" spans="1:12">
      <c r="A3988" t="e">
        <f ca="1">E00251514152121</f>
        <v>#NAME?</v>
      </c>
      <c r="B3988">
        <v>702</v>
      </c>
      <c r="C3988" t="s">
        <v>293</v>
      </c>
      <c r="D3988" s="1">
        <v>42445</v>
      </c>
      <c r="F3988">
        <v>1</v>
      </c>
      <c r="G3988">
        <v>40490</v>
      </c>
      <c r="H3988" t="s">
        <v>815</v>
      </c>
      <c r="J3988" t="s">
        <v>14</v>
      </c>
      <c r="K3988">
        <v>59</v>
      </c>
      <c r="L3988" t="s">
        <v>15</v>
      </c>
    </row>
    <row r="3989" spans="1:12">
      <c r="A3989" t="e">
        <f ca="1">E00251514152121</f>
        <v>#NAME?</v>
      </c>
      <c r="B3989">
        <v>702</v>
      </c>
      <c r="C3989" t="s">
        <v>293</v>
      </c>
      <c r="D3989" s="1">
        <v>42495</v>
      </c>
      <c r="F3989">
        <v>4</v>
      </c>
      <c r="G3989">
        <v>40490</v>
      </c>
      <c r="H3989" t="s">
        <v>815</v>
      </c>
      <c r="J3989" t="s">
        <v>14</v>
      </c>
      <c r="K3989">
        <v>59</v>
      </c>
      <c r="L3989" t="s">
        <v>15</v>
      </c>
    </row>
    <row r="3990" spans="1:12">
      <c r="A3990" t="e">
        <f ca="1">E00251626568221</f>
        <v>#NAME?</v>
      </c>
      <c r="B3990">
        <v>695</v>
      </c>
      <c r="C3990" t="s">
        <v>257</v>
      </c>
      <c r="D3990" s="1">
        <v>41086</v>
      </c>
      <c r="F3990">
        <v>3</v>
      </c>
      <c r="G3990">
        <v>7569</v>
      </c>
      <c r="H3990" t="s">
        <v>896</v>
      </c>
      <c r="J3990" t="s">
        <v>14</v>
      </c>
      <c r="K3990">
        <v>52</v>
      </c>
      <c r="L3990" t="s">
        <v>15</v>
      </c>
    </row>
    <row r="3991" spans="1:12">
      <c r="A3991" t="e">
        <f ca="1">E00251529585321</f>
        <v>#NAME?</v>
      </c>
      <c r="B3991">
        <v>192</v>
      </c>
      <c r="C3991" t="s">
        <v>321</v>
      </c>
      <c r="D3991" s="1">
        <v>42513</v>
      </c>
      <c r="F3991">
        <v>2</v>
      </c>
      <c r="G3991">
        <v>7835</v>
      </c>
      <c r="H3991" t="s">
        <v>897</v>
      </c>
      <c r="J3991" t="s">
        <v>14</v>
      </c>
      <c r="K3991">
        <v>51</v>
      </c>
      <c r="L3991" t="s">
        <v>22</v>
      </c>
    </row>
    <row r="3992" spans="1:12">
      <c r="A3992" t="e">
        <f ca="1">E00251529585321</f>
        <v>#NAME?</v>
      </c>
      <c r="B3992">
        <v>192</v>
      </c>
      <c r="C3992" t="s">
        <v>321</v>
      </c>
      <c r="D3992" s="1">
        <v>42829</v>
      </c>
      <c r="F3992">
        <v>1</v>
      </c>
      <c r="G3992">
        <v>2750</v>
      </c>
      <c r="H3992" t="s">
        <v>114</v>
      </c>
      <c r="J3992" t="s">
        <v>14</v>
      </c>
      <c r="K3992">
        <v>52</v>
      </c>
      <c r="L3992" t="s">
        <v>15</v>
      </c>
    </row>
    <row r="3993" spans="1:12">
      <c r="A3993" t="e">
        <f ca="1">E00251429212121</f>
        <v>#NAME?</v>
      </c>
      <c r="B3993">
        <v>695</v>
      </c>
      <c r="C3993" t="s">
        <v>257</v>
      </c>
      <c r="D3993" s="1">
        <v>41851</v>
      </c>
      <c r="F3993">
        <v>4</v>
      </c>
      <c r="G3993">
        <v>7273</v>
      </c>
      <c r="H3993" t="s">
        <v>543</v>
      </c>
      <c r="J3993" t="s">
        <v>14</v>
      </c>
      <c r="K3993">
        <v>41</v>
      </c>
      <c r="L3993" t="s">
        <v>15</v>
      </c>
    </row>
    <row r="3994" spans="1:12">
      <c r="A3994" t="e">
        <f ca="1">E00251429212121</f>
        <v>#NAME?</v>
      </c>
      <c r="B3994">
        <v>695</v>
      </c>
      <c r="C3994" t="s">
        <v>257</v>
      </c>
      <c r="D3994" s="1">
        <v>42158</v>
      </c>
      <c r="F3994">
        <v>2</v>
      </c>
      <c r="G3994">
        <v>7231</v>
      </c>
      <c r="H3994" t="s">
        <v>128</v>
      </c>
      <c r="J3994" t="s">
        <v>14</v>
      </c>
      <c r="K3994">
        <v>42</v>
      </c>
      <c r="L3994" t="s">
        <v>15</v>
      </c>
    </row>
    <row r="3995" spans="1:12">
      <c r="A3995" t="e">
        <f ca="1">E00251439638221</f>
        <v>#NAME?</v>
      </c>
      <c r="B3995">
        <v>4374</v>
      </c>
      <c r="C3995" t="s">
        <v>898</v>
      </c>
      <c r="D3995" s="1">
        <v>41389</v>
      </c>
      <c r="F3995">
        <v>2</v>
      </c>
      <c r="G3995">
        <v>2720</v>
      </c>
      <c r="H3995" t="s">
        <v>65</v>
      </c>
      <c r="J3995" t="s">
        <v>14</v>
      </c>
      <c r="K3995">
        <v>53</v>
      </c>
      <c r="L3995" t="s">
        <v>15</v>
      </c>
    </row>
    <row r="3996" spans="1:12">
      <c r="A3996" t="e">
        <f ca="1">E00251514152121</f>
        <v>#NAME?</v>
      </c>
      <c r="B3996">
        <v>703</v>
      </c>
      <c r="C3996" t="s">
        <v>305</v>
      </c>
      <c r="D3996" s="1">
        <v>42810</v>
      </c>
      <c r="F3996">
        <v>2</v>
      </c>
      <c r="G3996">
        <v>40490</v>
      </c>
      <c r="H3996" t="s">
        <v>815</v>
      </c>
      <c r="J3996" t="s">
        <v>14</v>
      </c>
      <c r="K3996">
        <v>60</v>
      </c>
      <c r="L3996" t="s">
        <v>15</v>
      </c>
    </row>
    <row r="3997" spans="1:12">
      <c r="A3997" t="e">
        <f ca="1">E00251532440721</f>
        <v>#NAME?</v>
      </c>
      <c r="B3997">
        <v>4054</v>
      </c>
      <c r="C3997" t="s">
        <v>693</v>
      </c>
      <c r="D3997" s="1">
        <v>42180</v>
      </c>
      <c r="F3997">
        <v>1</v>
      </c>
      <c r="G3997">
        <v>81221</v>
      </c>
      <c r="H3997" t="s">
        <v>523</v>
      </c>
      <c r="J3997" t="s">
        <v>14</v>
      </c>
      <c r="K3997">
        <v>55</v>
      </c>
      <c r="L3997" t="s">
        <v>15</v>
      </c>
    </row>
    <row r="3998" spans="1:12">
      <c r="A3998" t="e">
        <f ca="1">E00251514247321</f>
        <v>#NAME?</v>
      </c>
      <c r="B3998">
        <v>448</v>
      </c>
      <c r="C3998" t="s">
        <v>112</v>
      </c>
      <c r="D3998" s="1">
        <v>42052</v>
      </c>
      <c r="F3998">
        <v>1</v>
      </c>
      <c r="G3998">
        <v>3051</v>
      </c>
      <c r="H3998" t="s">
        <v>13</v>
      </c>
      <c r="J3998" t="s">
        <v>14</v>
      </c>
      <c r="K3998">
        <v>61</v>
      </c>
      <c r="L3998" t="s">
        <v>15</v>
      </c>
    </row>
    <row r="3999" spans="1:12">
      <c r="A3999" t="e">
        <f ca="1">E00251427364721</f>
        <v>#NAME?</v>
      </c>
      <c r="B3999">
        <v>12</v>
      </c>
      <c r="C3999" t="s">
        <v>771</v>
      </c>
      <c r="D3999" s="1">
        <v>41827</v>
      </c>
      <c r="F3999">
        <v>1</v>
      </c>
      <c r="G3999">
        <v>7242</v>
      </c>
      <c r="H3999" t="s">
        <v>93</v>
      </c>
      <c r="J3999" t="s">
        <v>14</v>
      </c>
      <c r="K3999">
        <v>40</v>
      </c>
      <c r="L3999" t="s">
        <v>15</v>
      </c>
    </row>
    <row r="4000" spans="1:12">
      <c r="A4000" t="e">
        <f ca="1">E00251439638221</f>
        <v>#NAME?</v>
      </c>
      <c r="B4000">
        <v>4374</v>
      </c>
      <c r="C4000" t="s">
        <v>898</v>
      </c>
      <c r="D4000" s="1">
        <v>42300</v>
      </c>
      <c r="F4000">
        <v>1</v>
      </c>
      <c r="G4000">
        <v>7822</v>
      </c>
      <c r="H4000" t="s">
        <v>495</v>
      </c>
      <c r="J4000" t="s">
        <v>14</v>
      </c>
      <c r="K4000">
        <v>55</v>
      </c>
      <c r="L4000" t="s">
        <v>22</v>
      </c>
    </row>
    <row r="4001" spans="1:12">
      <c r="A4001" t="e">
        <f ca="1">E00251429696221</f>
        <v>#NAME?</v>
      </c>
      <c r="B4001">
        <v>199</v>
      </c>
      <c r="C4001" t="s">
        <v>681</v>
      </c>
      <c r="D4001" s="1">
        <v>42817</v>
      </c>
      <c r="F4001">
        <v>2</v>
      </c>
      <c r="G4001">
        <v>3051</v>
      </c>
      <c r="H4001" t="s">
        <v>13</v>
      </c>
      <c r="J4001" t="s">
        <v>14</v>
      </c>
      <c r="K4001">
        <v>67</v>
      </c>
      <c r="L4001" t="s">
        <v>15</v>
      </c>
    </row>
    <row r="4002" spans="1:12">
      <c r="A4002" t="e">
        <f ca="1">E00251529118321</f>
        <v>#NAME?</v>
      </c>
      <c r="B4002">
        <v>161</v>
      </c>
      <c r="C4002" t="s">
        <v>349</v>
      </c>
      <c r="D4002" s="1">
        <v>43055</v>
      </c>
      <c r="F4002">
        <v>5</v>
      </c>
      <c r="G4002">
        <v>4779</v>
      </c>
      <c r="H4002" t="s">
        <v>231</v>
      </c>
      <c r="J4002" t="s">
        <v>14</v>
      </c>
      <c r="K4002">
        <v>64</v>
      </c>
      <c r="L4002" t="s">
        <v>15</v>
      </c>
    </row>
    <row r="4003" spans="1:12">
      <c r="A4003" t="e">
        <f ca="1">E00251514152121</f>
        <v>#NAME?</v>
      </c>
      <c r="B4003">
        <v>702</v>
      </c>
      <c r="C4003" t="s">
        <v>293</v>
      </c>
      <c r="D4003" s="1">
        <v>41414</v>
      </c>
      <c r="F4003">
        <v>6</v>
      </c>
      <c r="G4003">
        <v>7233</v>
      </c>
      <c r="H4003" t="s">
        <v>412</v>
      </c>
      <c r="J4003" t="s">
        <v>14</v>
      </c>
      <c r="K4003">
        <v>56</v>
      </c>
      <c r="L4003" t="s">
        <v>15</v>
      </c>
    </row>
    <row r="4004" spans="1:12">
      <c r="A4004" t="e">
        <f ca="1">E00251514152121</f>
        <v>#NAME?</v>
      </c>
      <c r="B4004">
        <v>702</v>
      </c>
      <c r="C4004" t="s">
        <v>293</v>
      </c>
      <c r="D4004" s="1">
        <v>41950</v>
      </c>
      <c r="F4004">
        <v>3</v>
      </c>
      <c r="G4004">
        <v>55090</v>
      </c>
      <c r="H4004" t="s">
        <v>400</v>
      </c>
      <c r="J4004" t="s">
        <v>14</v>
      </c>
      <c r="K4004">
        <v>57</v>
      </c>
      <c r="L4004" t="s">
        <v>15</v>
      </c>
    </row>
    <row r="4005" spans="1:12">
      <c r="A4005" t="e">
        <f ca="1">E00251514152121</f>
        <v>#NAME?</v>
      </c>
      <c r="B4005">
        <v>702</v>
      </c>
      <c r="C4005" t="s">
        <v>293</v>
      </c>
      <c r="D4005" s="1">
        <v>42044</v>
      </c>
      <c r="F4005">
        <v>6</v>
      </c>
      <c r="G4005">
        <v>3004</v>
      </c>
      <c r="H4005" t="s">
        <v>104</v>
      </c>
      <c r="J4005" t="s">
        <v>14</v>
      </c>
      <c r="K4005">
        <v>57</v>
      </c>
      <c r="L4005" t="s">
        <v>15</v>
      </c>
    </row>
    <row r="4006" spans="1:12">
      <c r="A4006" t="e">
        <f ca="1">E00251528053221</f>
        <v>#NAME?</v>
      </c>
      <c r="B4006">
        <v>66</v>
      </c>
      <c r="C4006" t="s">
        <v>134</v>
      </c>
      <c r="D4006" s="1">
        <v>42891</v>
      </c>
      <c r="F4006">
        <v>3</v>
      </c>
      <c r="G4006">
        <v>60090</v>
      </c>
      <c r="H4006" t="s">
        <v>181</v>
      </c>
      <c r="J4006" t="s">
        <v>14</v>
      </c>
      <c r="K4006">
        <v>57</v>
      </c>
      <c r="L4006" t="s">
        <v>15</v>
      </c>
    </row>
    <row r="4007" spans="1:12">
      <c r="A4007" t="e">
        <f ca="1">E00251429212121</f>
        <v>#NAME?</v>
      </c>
      <c r="B4007">
        <v>695</v>
      </c>
      <c r="C4007" t="s">
        <v>257</v>
      </c>
      <c r="D4007" s="1">
        <v>42810</v>
      </c>
      <c r="F4007">
        <v>3</v>
      </c>
      <c r="G4007">
        <v>30000</v>
      </c>
      <c r="H4007" t="s">
        <v>144</v>
      </c>
      <c r="J4007" t="s">
        <v>14</v>
      </c>
      <c r="K4007">
        <v>44</v>
      </c>
      <c r="L4007" t="s">
        <v>15</v>
      </c>
    </row>
    <row r="4008" spans="1:12">
      <c r="A4008" t="e">
        <f ca="1">E00251424849521</f>
        <v>#NAME?</v>
      </c>
      <c r="B4008">
        <v>122</v>
      </c>
      <c r="C4008" t="s">
        <v>522</v>
      </c>
      <c r="D4008" s="1">
        <v>42264</v>
      </c>
      <c r="F4008">
        <v>1</v>
      </c>
      <c r="G4008">
        <v>5718</v>
      </c>
      <c r="H4008" t="s">
        <v>244</v>
      </c>
      <c r="J4008" t="s">
        <v>14</v>
      </c>
      <c r="K4008">
        <v>51</v>
      </c>
      <c r="L4008" t="s">
        <v>15</v>
      </c>
    </row>
    <row r="4009" spans="1:12">
      <c r="A4009" t="e">
        <f ca="1">E00251528150321</f>
        <v>#NAME?</v>
      </c>
      <c r="B4009">
        <v>47</v>
      </c>
      <c r="C4009" t="s">
        <v>494</v>
      </c>
      <c r="D4009" s="1">
        <v>42115</v>
      </c>
      <c r="F4009">
        <v>1</v>
      </c>
      <c r="G4009">
        <v>7829</v>
      </c>
      <c r="H4009" t="s">
        <v>899</v>
      </c>
      <c r="J4009" t="s">
        <v>14</v>
      </c>
      <c r="K4009">
        <v>50</v>
      </c>
      <c r="L4009" t="s">
        <v>22</v>
      </c>
    </row>
    <row r="4010" spans="1:12">
      <c r="A4010" t="e">
        <f ca="1">E00251429215421</f>
        <v>#NAME?</v>
      </c>
      <c r="B4010">
        <v>286</v>
      </c>
      <c r="C4010" t="s">
        <v>41</v>
      </c>
      <c r="D4010" s="1">
        <v>42433</v>
      </c>
      <c r="F4010">
        <v>1</v>
      </c>
      <c r="G4010">
        <v>7350</v>
      </c>
      <c r="H4010" t="s">
        <v>192</v>
      </c>
      <c r="J4010" t="s">
        <v>14</v>
      </c>
      <c r="K4010">
        <v>48</v>
      </c>
      <c r="L4010" t="s">
        <v>15</v>
      </c>
    </row>
    <row r="4011" spans="1:12">
      <c r="A4011" t="e">
        <f ca="1">E00251514152121</f>
        <v>#NAME?</v>
      </c>
      <c r="B4011">
        <v>703</v>
      </c>
      <c r="C4011" t="s">
        <v>305</v>
      </c>
      <c r="D4011" s="1">
        <v>41837</v>
      </c>
      <c r="F4011">
        <v>1</v>
      </c>
      <c r="G4011">
        <v>7969</v>
      </c>
      <c r="H4011" t="s">
        <v>87</v>
      </c>
      <c r="J4011" t="s">
        <v>14</v>
      </c>
      <c r="K4011">
        <v>57</v>
      </c>
      <c r="L4011" t="s">
        <v>22</v>
      </c>
    </row>
    <row r="4012" spans="1:12">
      <c r="A4012" t="e">
        <f ca="1">E00251533153821</f>
        <v>#NAME?</v>
      </c>
      <c r="B4012">
        <v>467</v>
      </c>
      <c r="C4012" t="s">
        <v>232</v>
      </c>
      <c r="D4012" s="1">
        <v>41100</v>
      </c>
      <c r="F4012">
        <v>3</v>
      </c>
      <c r="G4012">
        <v>7823</v>
      </c>
      <c r="H4012" t="s">
        <v>282</v>
      </c>
      <c r="J4012" t="s">
        <v>14</v>
      </c>
      <c r="K4012">
        <v>56</v>
      </c>
      <c r="L4012" t="s">
        <v>22</v>
      </c>
    </row>
    <row r="4013" spans="1:12">
      <c r="A4013" t="e">
        <f ca="1">E00251618072321</f>
        <v>#NAME?</v>
      </c>
      <c r="B4013">
        <v>12</v>
      </c>
      <c r="C4013" t="s">
        <v>771</v>
      </c>
      <c r="D4013" s="1">
        <v>42426</v>
      </c>
      <c r="F4013">
        <v>1</v>
      </c>
      <c r="G4013">
        <v>30748</v>
      </c>
      <c r="H4013" t="s">
        <v>50</v>
      </c>
      <c r="J4013" t="s">
        <v>14</v>
      </c>
      <c r="K4013">
        <v>40</v>
      </c>
      <c r="L4013" t="s">
        <v>15</v>
      </c>
    </row>
    <row r="4014" spans="1:12">
      <c r="A4014" t="e">
        <f ca="1">E00251514152121</f>
        <v>#NAME?</v>
      </c>
      <c r="B4014">
        <v>703</v>
      </c>
      <c r="C4014" t="s">
        <v>305</v>
      </c>
      <c r="D4014" s="1">
        <v>42978</v>
      </c>
      <c r="F4014">
        <v>2</v>
      </c>
      <c r="G4014">
        <v>40490</v>
      </c>
      <c r="H4014" t="s">
        <v>815</v>
      </c>
      <c r="J4014" t="s">
        <v>14</v>
      </c>
      <c r="K4014">
        <v>60</v>
      </c>
      <c r="L4014" t="s">
        <v>15</v>
      </c>
    </row>
    <row r="4015" spans="1:12">
      <c r="A4015" t="e">
        <f ca="1">E00251429215421</f>
        <v>#NAME?</v>
      </c>
      <c r="B4015">
        <v>286</v>
      </c>
      <c r="C4015" t="s">
        <v>41</v>
      </c>
      <c r="D4015" s="1">
        <v>42310</v>
      </c>
      <c r="F4015">
        <v>1</v>
      </c>
      <c r="G4015">
        <v>7350</v>
      </c>
      <c r="H4015" t="s">
        <v>192</v>
      </c>
      <c r="J4015" t="s">
        <v>14</v>
      </c>
      <c r="K4015">
        <v>47</v>
      </c>
      <c r="L4015" t="s">
        <v>15</v>
      </c>
    </row>
    <row r="4016" spans="1:12">
      <c r="A4016" t="e">
        <f ca="1">E00251429215421</f>
        <v>#NAME?</v>
      </c>
      <c r="B4016">
        <v>286</v>
      </c>
      <c r="C4016" t="s">
        <v>41</v>
      </c>
      <c r="D4016" s="1">
        <v>42338</v>
      </c>
      <c r="F4016">
        <v>1</v>
      </c>
      <c r="G4016">
        <v>7350</v>
      </c>
      <c r="H4016" t="s">
        <v>192</v>
      </c>
      <c r="J4016" t="s">
        <v>14</v>
      </c>
      <c r="K4016">
        <v>47</v>
      </c>
      <c r="L4016" t="s">
        <v>15</v>
      </c>
    </row>
    <row r="4017" spans="1:12">
      <c r="A4017" t="e">
        <f ca="1">E00251514152121</f>
        <v>#NAME?</v>
      </c>
      <c r="B4017">
        <v>703</v>
      </c>
      <c r="C4017" t="s">
        <v>305</v>
      </c>
      <c r="D4017" s="1">
        <v>42027</v>
      </c>
      <c r="F4017">
        <v>4</v>
      </c>
      <c r="G4017">
        <v>2119</v>
      </c>
      <c r="H4017" t="s">
        <v>82</v>
      </c>
      <c r="J4017" t="s">
        <v>14</v>
      </c>
      <c r="K4017">
        <v>57</v>
      </c>
      <c r="L4017" t="s">
        <v>15</v>
      </c>
    </row>
    <row r="4018" spans="1:12">
      <c r="A4018" t="e">
        <f ca="1">E00251424016021</f>
        <v>#NAME?</v>
      </c>
      <c r="B4018">
        <v>206</v>
      </c>
      <c r="C4018" t="s">
        <v>892</v>
      </c>
      <c r="D4018" s="1">
        <v>41662</v>
      </c>
      <c r="F4018">
        <v>1</v>
      </c>
      <c r="G4018">
        <v>7175</v>
      </c>
      <c r="H4018" t="s">
        <v>689</v>
      </c>
      <c r="J4018" t="s">
        <v>14</v>
      </c>
      <c r="K4018">
        <v>58</v>
      </c>
      <c r="L4018" t="s">
        <v>15</v>
      </c>
    </row>
    <row r="4019" spans="1:12">
      <c r="A4019" t="e">
        <f ca="1">E00251424016021</f>
        <v>#NAME?</v>
      </c>
      <c r="B4019">
        <v>206</v>
      </c>
      <c r="C4019" t="s">
        <v>892</v>
      </c>
      <c r="D4019" s="1">
        <v>42146</v>
      </c>
      <c r="F4019">
        <v>1</v>
      </c>
      <c r="G4019">
        <v>38910</v>
      </c>
      <c r="H4019" t="s">
        <v>858</v>
      </c>
      <c r="J4019" t="s">
        <v>14</v>
      </c>
      <c r="K4019">
        <v>60</v>
      </c>
      <c r="L4019" t="s">
        <v>15</v>
      </c>
    </row>
    <row r="4020" spans="1:12">
      <c r="A4020" t="e">
        <f ca="1">E00251514247321</f>
        <v>#NAME?</v>
      </c>
      <c r="B4020">
        <v>448</v>
      </c>
      <c r="C4020" t="s">
        <v>112</v>
      </c>
      <c r="D4020" s="1">
        <v>42401</v>
      </c>
      <c r="F4020">
        <v>1</v>
      </c>
      <c r="G4020">
        <v>29690</v>
      </c>
      <c r="H4020" t="s">
        <v>52</v>
      </c>
      <c r="J4020" t="s">
        <v>14</v>
      </c>
      <c r="K4020">
        <v>62</v>
      </c>
      <c r="L4020" t="s">
        <v>15</v>
      </c>
    </row>
    <row r="4021" spans="1:12">
      <c r="A4021" t="e">
        <f t="shared" ref="A4021:A4029" ca="1" si="30">E00251514152121</f>
        <v>#NAME?</v>
      </c>
      <c r="B4021">
        <v>702</v>
      </c>
      <c r="C4021" t="s">
        <v>293</v>
      </c>
      <c r="D4021" s="1">
        <v>41338</v>
      </c>
      <c r="F4021">
        <v>5</v>
      </c>
      <c r="G4021">
        <v>7233</v>
      </c>
      <c r="H4021" t="s">
        <v>412</v>
      </c>
      <c r="J4021" t="s">
        <v>14</v>
      </c>
      <c r="K4021">
        <v>56</v>
      </c>
      <c r="L4021" t="s">
        <v>15</v>
      </c>
    </row>
    <row r="4022" spans="1:12">
      <c r="A4022" t="e">
        <f t="shared" ca="1" si="30"/>
        <v>#NAME?</v>
      </c>
      <c r="B4022">
        <v>702</v>
      </c>
      <c r="C4022" t="s">
        <v>293</v>
      </c>
      <c r="D4022" s="1">
        <v>40962</v>
      </c>
      <c r="F4022">
        <v>4</v>
      </c>
      <c r="G4022">
        <v>4549</v>
      </c>
      <c r="H4022" t="s">
        <v>69</v>
      </c>
      <c r="J4022" t="s">
        <v>14</v>
      </c>
      <c r="K4022">
        <v>55</v>
      </c>
      <c r="L4022" t="s">
        <v>15</v>
      </c>
    </row>
    <row r="4023" spans="1:12">
      <c r="A4023" t="e">
        <f t="shared" ca="1" si="30"/>
        <v>#NAME?</v>
      </c>
      <c r="B4023">
        <v>703</v>
      </c>
      <c r="C4023" t="s">
        <v>305</v>
      </c>
      <c r="D4023" s="1">
        <v>42027</v>
      </c>
      <c r="F4023">
        <v>5</v>
      </c>
      <c r="G4023">
        <v>4549</v>
      </c>
      <c r="H4023" t="s">
        <v>69</v>
      </c>
      <c r="J4023" t="s">
        <v>14</v>
      </c>
      <c r="K4023">
        <v>57</v>
      </c>
      <c r="L4023" t="s">
        <v>15</v>
      </c>
    </row>
    <row r="4024" spans="1:12">
      <c r="A4024" t="e">
        <f t="shared" ca="1" si="30"/>
        <v>#NAME?</v>
      </c>
      <c r="B4024">
        <v>702</v>
      </c>
      <c r="C4024" t="s">
        <v>293</v>
      </c>
      <c r="D4024" s="1">
        <v>41116</v>
      </c>
      <c r="F4024">
        <v>6</v>
      </c>
      <c r="G4024">
        <v>7233</v>
      </c>
      <c r="H4024" t="s">
        <v>412</v>
      </c>
      <c r="J4024" t="s">
        <v>14</v>
      </c>
      <c r="K4024">
        <v>55</v>
      </c>
      <c r="L4024" t="s">
        <v>15</v>
      </c>
    </row>
    <row r="4025" spans="1:12">
      <c r="A4025" t="e">
        <f t="shared" ca="1" si="30"/>
        <v>#NAME?</v>
      </c>
      <c r="B4025">
        <v>702</v>
      </c>
      <c r="C4025" t="s">
        <v>293</v>
      </c>
      <c r="D4025" s="1">
        <v>41310</v>
      </c>
      <c r="F4025">
        <v>2</v>
      </c>
      <c r="G4025">
        <v>3699</v>
      </c>
      <c r="H4025" t="s">
        <v>149</v>
      </c>
      <c r="J4025" t="s">
        <v>14</v>
      </c>
      <c r="K4025">
        <v>55</v>
      </c>
      <c r="L4025" t="s">
        <v>15</v>
      </c>
    </row>
    <row r="4026" spans="1:12">
      <c r="A4026" t="e">
        <f t="shared" ca="1" si="30"/>
        <v>#NAME?</v>
      </c>
      <c r="B4026">
        <v>702</v>
      </c>
      <c r="C4026" t="s">
        <v>293</v>
      </c>
      <c r="D4026" s="1">
        <v>41310</v>
      </c>
      <c r="F4026">
        <v>4</v>
      </c>
      <c r="G4026">
        <v>4549</v>
      </c>
      <c r="H4026" t="s">
        <v>69</v>
      </c>
      <c r="J4026" t="s">
        <v>14</v>
      </c>
      <c r="K4026">
        <v>55</v>
      </c>
      <c r="L4026" t="s">
        <v>15</v>
      </c>
    </row>
    <row r="4027" spans="1:12">
      <c r="A4027" t="e">
        <f t="shared" ca="1" si="30"/>
        <v>#NAME?</v>
      </c>
      <c r="B4027">
        <v>703</v>
      </c>
      <c r="C4027" t="s">
        <v>305</v>
      </c>
      <c r="D4027" s="1">
        <v>42501</v>
      </c>
      <c r="F4027">
        <v>3</v>
      </c>
      <c r="G4027">
        <v>2724</v>
      </c>
      <c r="H4027" t="s">
        <v>73</v>
      </c>
      <c r="J4027" t="s">
        <v>14</v>
      </c>
      <c r="K4027">
        <v>59</v>
      </c>
      <c r="L4027" t="s">
        <v>15</v>
      </c>
    </row>
    <row r="4028" spans="1:12">
      <c r="A4028" t="e">
        <f t="shared" ca="1" si="30"/>
        <v>#NAME?</v>
      </c>
      <c r="B4028">
        <v>703</v>
      </c>
      <c r="C4028" t="s">
        <v>305</v>
      </c>
      <c r="D4028" s="1">
        <v>42501</v>
      </c>
      <c r="F4028">
        <v>6</v>
      </c>
      <c r="G4028">
        <v>78321</v>
      </c>
      <c r="H4028" t="s">
        <v>490</v>
      </c>
      <c r="J4028" t="s">
        <v>14</v>
      </c>
      <c r="K4028">
        <v>59</v>
      </c>
      <c r="L4028" t="s">
        <v>22</v>
      </c>
    </row>
    <row r="4029" spans="1:12">
      <c r="A4029" t="e">
        <f t="shared" ca="1" si="30"/>
        <v>#NAME?</v>
      </c>
      <c r="B4029">
        <v>703</v>
      </c>
      <c r="C4029" t="s">
        <v>305</v>
      </c>
      <c r="D4029" s="1">
        <v>42579</v>
      </c>
      <c r="F4029">
        <v>5</v>
      </c>
      <c r="G4029">
        <v>2119</v>
      </c>
      <c r="H4029" t="s">
        <v>82</v>
      </c>
      <c r="J4029" t="s">
        <v>14</v>
      </c>
      <c r="K4029">
        <v>59</v>
      </c>
      <c r="L4029" t="s">
        <v>15</v>
      </c>
    </row>
    <row r="4030" spans="1:12">
      <c r="A4030" t="e">
        <f ca="1">E00251532351021</f>
        <v>#NAME?</v>
      </c>
      <c r="B4030">
        <v>6046</v>
      </c>
      <c r="C4030" t="s">
        <v>98</v>
      </c>
      <c r="D4030" s="1">
        <v>41659</v>
      </c>
      <c r="E4030">
        <v>9</v>
      </c>
      <c r="F4030">
        <v>3</v>
      </c>
      <c r="G4030">
        <v>3051</v>
      </c>
      <c r="H4030" t="s">
        <v>13</v>
      </c>
      <c r="J4030" t="s">
        <v>34</v>
      </c>
      <c r="K4030">
        <v>55</v>
      </c>
      <c r="L4030" t="s">
        <v>15</v>
      </c>
    </row>
    <row r="4031" spans="1:12">
      <c r="A4031" t="e">
        <f ca="1">E00251514247321</f>
        <v>#NAME?</v>
      </c>
      <c r="B4031">
        <v>448</v>
      </c>
      <c r="C4031" t="s">
        <v>112</v>
      </c>
      <c r="D4031" s="1">
        <v>42656</v>
      </c>
      <c r="F4031">
        <v>1</v>
      </c>
      <c r="G4031">
        <v>2720</v>
      </c>
      <c r="H4031" t="s">
        <v>65</v>
      </c>
      <c r="J4031" t="s">
        <v>14</v>
      </c>
      <c r="K4031">
        <v>63</v>
      </c>
      <c r="L4031" t="s">
        <v>15</v>
      </c>
    </row>
    <row r="4032" spans="1:12">
      <c r="A4032" t="e">
        <f ca="1">E00251439638221</f>
        <v>#NAME?</v>
      </c>
      <c r="B4032">
        <v>4374</v>
      </c>
      <c r="C4032" t="s">
        <v>898</v>
      </c>
      <c r="D4032" s="1">
        <v>41333</v>
      </c>
      <c r="F4032">
        <v>1</v>
      </c>
      <c r="G4032">
        <v>4019</v>
      </c>
      <c r="H4032" t="s">
        <v>26</v>
      </c>
      <c r="J4032" t="s">
        <v>14</v>
      </c>
      <c r="K4032">
        <v>52</v>
      </c>
      <c r="L4032" t="s">
        <v>15</v>
      </c>
    </row>
    <row r="4033" spans="1:12">
      <c r="A4033" t="e">
        <f ca="1">E00251514152121</f>
        <v>#NAME?</v>
      </c>
      <c r="B4033">
        <v>703</v>
      </c>
      <c r="C4033" t="s">
        <v>305</v>
      </c>
      <c r="D4033" s="1">
        <v>42431</v>
      </c>
      <c r="F4033">
        <v>6</v>
      </c>
      <c r="G4033">
        <v>7862</v>
      </c>
      <c r="H4033" t="s">
        <v>27</v>
      </c>
      <c r="J4033" t="s">
        <v>14</v>
      </c>
      <c r="K4033">
        <v>59</v>
      </c>
      <c r="L4033" t="s">
        <v>22</v>
      </c>
    </row>
    <row r="4034" spans="1:12">
      <c r="A4034" t="e">
        <f ca="1">E00251514152121</f>
        <v>#NAME?</v>
      </c>
      <c r="B4034">
        <v>703</v>
      </c>
      <c r="C4034" t="s">
        <v>305</v>
      </c>
      <c r="D4034" s="1">
        <v>42474</v>
      </c>
      <c r="F4034">
        <v>5</v>
      </c>
      <c r="G4034">
        <v>4549</v>
      </c>
      <c r="H4034" t="s">
        <v>69</v>
      </c>
      <c r="J4034" t="s">
        <v>14</v>
      </c>
      <c r="K4034">
        <v>59</v>
      </c>
      <c r="L4034" t="s">
        <v>15</v>
      </c>
    </row>
    <row r="4035" spans="1:12">
      <c r="A4035" t="e">
        <f ca="1">E00251514152121</f>
        <v>#NAME?</v>
      </c>
      <c r="B4035">
        <v>702</v>
      </c>
      <c r="C4035" t="s">
        <v>293</v>
      </c>
      <c r="D4035" s="1">
        <v>41374</v>
      </c>
      <c r="F4035">
        <v>4</v>
      </c>
      <c r="G4035">
        <v>4549</v>
      </c>
      <c r="H4035" t="s">
        <v>69</v>
      </c>
      <c r="J4035" t="s">
        <v>14</v>
      </c>
      <c r="K4035">
        <v>56</v>
      </c>
      <c r="L4035" t="s">
        <v>15</v>
      </c>
    </row>
    <row r="4036" spans="1:12">
      <c r="A4036" t="e">
        <f ca="1">E00251514152121</f>
        <v>#NAME?</v>
      </c>
      <c r="B4036">
        <v>702</v>
      </c>
      <c r="C4036" t="s">
        <v>293</v>
      </c>
      <c r="D4036" s="1">
        <v>42153</v>
      </c>
      <c r="F4036">
        <v>5</v>
      </c>
      <c r="G4036">
        <v>4549</v>
      </c>
      <c r="H4036" t="s">
        <v>69</v>
      </c>
      <c r="J4036" t="s">
        <v>14</v>
      </c>
      <c r="K4036">
        <v>58</v>
      </c>
      <c r="L4036" t="s">
        <v>15</v>
      </c>
    </row>
    <row r="4037" spans="1:12">
      <c r="A4037" t="e">
        <f ca="1">E00251514152121</f>
        <v>#NAME?</v>
      </c>
      <c r="B4037">
        <v>702</v>
      </c>
      <c r="C4037" t="s">
        <v>293</v>
      </c>
      <c r="D4037" s="1">
        <v>42208</v>
      </c>
      <c r="F4037">
        <v>1</v>
      </c>
      <c r="G4037">
        <v>40490</v>
      </c>
      <c r="H4037" t="s">
        <v>815</v>
      </c>
      <c r="J4037" t="s">
        <v>14</v>
      </c>
      <c r="K4037">
        <v>58</v>
      </c>
      <c r="L4037" t="s">
        <v>15</v>
      </c>
    </row>
    <row r="4038" spans="1:12">
      <c r="A4038" t="e">
        <f ca="1">E00251531497221</f>
        <v>#NAME?</v>
      </c>
      <c r="B4038">
        <v>729</v>
      </c>
      <c r="C4038" t="s">
        <v>68</v>
      </c>
      <c r="D4038" s="1">
        <v>42221</v>
      </c>
      <c r="F4038">
        <v>1</v>
      </c>
      <c r="G4038">
        <v>71905</v>
      </c>
      <c r="H4038" t="s">
        <v>900</v>
      </c>
      <c r="I4038" t="s">
        <v>56</v>
      </c>
      <c r="J4038" t="s">
        <v>57</v>
      </c>
      <c r="K4038">
        <v>64</v>
      </c>
      <c r="L4038" t="s">
        <v>15</v>
      </c>
    </row>
    <row r="4039" spans="1:12">
      <c r="A4039" t="e">
        <f ca="1">E00251532440721</f>
        <v>#NAME?</v>
      </c>
      <c r="B4039">
        <v>4054</v>
      </c>
      <c r="C4039" t="s">
        <v>693</v>
      </c>
      <c r="D4039" s="1">
        <v>41247</v>
      </c>
      <c r="F4039">
        <v>1</v>
      </c>
      <c r="G4039">
        <v>4019</v>
      </c>
      <c r="H4039" t="s">
        <v>26</v>
      </c>
      <c r="J4039" t="s">
        <v>14</v>
      </c>
      <c r="K4039">
        <v>53</v>
      </c>
      <c r="L4039" t="s">
        <v>15</v>
      </c>
    </row>
    <row r="4040" spans="1:12">
      <c r="A4040" t="e">
        <f ca="1">E00251529585321</f>
        <v>#NAME?</v>
      </c>
      <c r="B4040">
        <v>192</v>
      </c>
      <c r="C4040" t="s">
        <v>321</v>
      </c>
      <c r="D4040" s="1">
        <v>42746</v>
      </c>
      <c r="F4040">
        <v>1</v>
      </c>
      <c r="G4040">
        <v>460</v>
      </c>
      <c r="H4040" t="s">
        <v>16</v>
      </c>
      <c r="J4040" t="s">
        <v>14</v>
      </c>
      <c r="K4040">
        <v>52</v>
      </c>
      <c r="L4040" t="s">
        <v>15</v>
      </c>
    </row>
    <row r="4041" spans="1:12">
      <c r="A4041" t="e">
        <f t="shared" ref="A4041:A4046" ca="1" si="31">E00251514152121</f>
        <v>#NAME?</v>
      </c>
      <c r="B4041">
        <v>702</v>
      </c>
      <c r="C4041" t="s">
        <v>293</v>
      </c>
      <c r="D4041" s="1">
        <v>41366</v>
      </c>
      <c r="F4041">
        <v>5</v>
      </c>
      <c r="G4041">
        <v>7233</v>
      </c>
      <c r="H4041" t="s">
        <v>412</v>
      </c>
      <c r="J4041" t="s">
        <v>14</v>
      </c>
      <c r="K4041">
        <v>56</v>
      </c>
      <c r="L4041" t="s">
        <v>15</v>
      </c>
    </row>
    <row r="4042" spans="1:12">
      <c r="A4042" t="e">
        <f t="shared" ca="1" si="31"/>
        <v>#NAME?</v>
      </c>
      <c r="B4042">
        <v>702</v>
      </c>
      <c r="C4042" t="s">
        <v>293</v>
      </c>
      <c r="D4042" s="1">
        <v>41684</v>
      </c>
      <c r="F4042">
        <v>4</v>
      </c>
      <c r="G4042">
        <v>3699</v>
      </c>
      <c r="H4042" t="s">
        <v>149</v>
      </c>
      <c r="J4042" t="s">
        <v>14</v>
      </c>
      <c r="K4042">
        <v>57</v>
      </c>
      <c r="L4042" t="s">
        <v>15</v>
      </c>
    </row>
    <row r="4043" spans="1:12">
      <c r="A4043" t="e">
        <f t="shared" ca="1" si="31"/>
        <v>#NAME?</v>
      </c>
      <c r="B4043">
        <v>703</v>
      </c>
      <c r="C4043" t="s">
        <v>305</v>
      </c>
      <c r="D4043" s="1">
        <v>41037</v>
      </c>
      <c r="F4043">
        <v>4</v>
      </c>
      <c r="G4043">
        <v>40490</v>
      </c>
      <c r="H4043" t="s">
        <v>815</v>
      </c>
      <c r="J4043" t="s">
        <v>14</v>
      </c>
      <c r="K4043">
        <v>55</v>
      </c>
      <c r="L4043" t="s">
        <v>15</v>
      </c>
    </row>
    <row r="4044" spans="1:12">
      <c r="A4044" t="e">
        <f t="shared" ca="1" si="31"/>
        <v>#NAME?</v>
      </c>
      <c r="B4044">
        <v>703</v>
      </c>
      <c r="C4044" t="s">
        <v>305</v>
      </c>
      <c r="D4044" s="1">
        <v>41837</v>
      </c>
      <c r="F4044">
        <v>2</v>
      </c>
      <c r="G4044">
        <v>2119</v>
      </c>
      <c r="H4044" t="s">
        <v>82</v>
      </c>
      <c r="J4044" t="s">
        <v>14</v>
      </c>
      <c r="K4044">
        <v>57</v>
      </c>
      <c r="L4044" t="s">
        <v>15</v>
      </c>
    </row>
    <row r="4045" spans="1:12">
      <c r="A4045" t="e">
        <f t="shared" ca="1" si="31"/>
        <v>#NAME?</v>
      </c>
      <c r="B4045">
        <v>703</v>
      </c>
      <c r="C4045" t="s">
        <v>305</v>
      </c>
      <c r="D4045" s="1">
        <v>41887</v>
      </c>
      <c r="F4045">
        <v>1</v>
      </c>
      <c r="G4045">
        <v>2119</v>
      </c>
      <c r="H4045" t="s">
        <v>82</v>
      </c>
      <c r="J4045" t="s">
        <v>14</v>
      </c>
      <c r="K4045">
        <v>57</v>
      </c>
      <c r="L4045" t="s">
        <v>15</v>
      </c>
    </row>
    <row r="4046" spans="1:12">
      <c r="A4046" t="e">
        <f t="shared" ca="1" si="31"/>
        <v>#NAME?</v>
      </c>
      <c r="B4046">
        <v>703</v>
      </c>
      <c r="C4046" t="s">
        <v>305</v>
      </c>
      <c r="D4046" s="1">
        <v>41887</v>
      </c>
      <c r="F4046">
        <v>6</v>
      </c>
      <c r="G4046">
        <v>7233</v>
      </c>
      <c r="H4046" t="s">
        <v>412</v>
      </c>
      <c r="J4046" t="s">
        <v>14</v>
      </c>
      <c r="K4046">
        <v>57</v>
      </c>
      <c r="L4046" t="s">
        <v>15</v>
      </c>
    </row>
    <row r="4047" spans="1:12">
      <c r="A4047" t="e">
        <f ca="1">E00251531497221</f>
        <v>#NAME?</v>
      </c>
      <c r="B4047">
        <v>1786</v>
      </c>
      <c r="C4047" t="s">
        <v>37</v>
      </c>
      <c r="D4047" s="1">
        <v>41652</v>
      </c>
      <c r="F4047">
        <v>1</v>
      </c>
      <c r="G4047">
        <v>4019</v>
      </c>
      <c r="H4047" t="s">
        <v>26</v>
      </c>
      <c r="J4047" t="s">
        <v>14</v>
      </c>
      <c r="K4047">
        <v>62</v>
      </c>
      <c r="L4047" t="s">
        <v>15</v>
      </c>
    </row>
    <row r="4048" spans="1:12">
      <c r="A4048" t="e">
        <f ca="1">E00251528150321</f>
        <v>#NAME?</v>
      </c>
      <c r="B4048">
        <v>47</v>
      </c>
      <c r="C4048" t="s">
        <v>494</v>
      </c>
      <c r="D4048" s="1">
        <v>42415</v>
      </c>
      <c r="F4048">
        <v>1</v>
      </c>
      <c r="G4048">
        <v>3051</v>
      </c>
      <c r="H4048" t="s">
        <v>13</v>
      </c>
      <c r="J4048" t="s">
        <v>14</v>
      </c>
      <c r="K4048">
        <v>51</v>
      </c>
      <c r="L4048" t="s">
        <v>15</v>
      </c>
    </row>
    <row r="4049" spans="1:12">
      <c r="A4049" t="e">
        <f ca="1">E00251514152121</f>
        <v>#NAME?</v>
      </c>
      <c r="B4049">
        <v>703</v>
      </c>
      <c r="C4049" t="s">
        <v>305</v>
      </c>
      <c r="D4049" s="1">
        <v>42579</v>
      </c>
      <c r="F4049">
        <v>4</v>
      </c>
      <c r="G4049">
        <v>2724</v>
      </c>
      <c r="H4049" t="s">
        <v>73</v>
      </c>
      <c r="J4049" t="s">
        <v>14</v>
      </c>
      <c r="K4049">
        <v>59</v>
      </c>
      <c r="L4049" t="s">
        <v>15</v>
      </c>
    </row>
    <row r="4050" spans="1:12">
      <c r="A4050" t="e">
        <f ca="1">E00251514152121</f>
        <v>#NAME?</v>
      </c>
      <c r="B4050">
        <v>703</v>
      </c>
      <c r="C4050" t="s">
        <v>305</v>
      </c>
      <c r="D4050" s="1">
        <v>42573</v>
      </c>
      <c r="F4050">
        <v>1</v>
      </c>
      <c r="G4050">
        <v>8270</v>
      </c>
      <c r="H4050" t="s">
        <v>816</v>
      </c>
      <c r="J4050" t="s">
        <v>14</v>
      </c>
      <c r="K4050">
        <v>59</v>
      </c>
      <c r="L4050" t="s">
        <v>15</v>
      </c>
    </row>
    <row r="4051" spans="1:12">
      <c r="A4051" t="e">
        <f ca="1">E00251514152121</f>
        <v>#NAME?</v>
      </c>
      <c r="B4051">
        <v>703</v>
      </c>
      <c r="C4051" t="s">
        <v>305</v>
      </c>
      <c r="D4051" s="1">
        <v>42619</v>
      </c>
      <c r="F4051">
        <v>3</v>
      </c>
      <c r="G4051">
        <v>2724</v>
      </c>
      <c r="H4051" t="s">
        <v>73</v>
      </c>
      <c r="J4051" t="s">
        <v>14</v>
      </c>
      <c r="K4051">
        <v>59</v>
      </c>
      <c r="L4051" t="s">
        <v>15</v>
      </c>
    </row>
    <row r="4052" spans="1:12">
      <c r="A4052" t="e">
        <f ca="1">E00251514152121</f>
        <v>#NAME?</v>
      </c>
      <c r="B4052">
        <v>703</v>
      </c>
      <c r="C4052" t="s">
        <v>305</v>
      </c>
      <c r="D4052" s="1">
        <v>42877</v>
      </c>
      <c r="F4052">
        <v>2</v>
      </c>
      <c r="G4052">
        <v>40490</v>
      </c>
      <c r="H4052" t="s">
        <v>815</v>
      </c>
      <c r="J4052" t="s">
        <v>14</v>
      </c>
      <c r="K4052">
        <v>60</v>
      </c>
      <c r="L4052" t="s">
        <v>15</v>
      </c>
    </row>
    <row r="4053" spans="1:12">
      <c r="A4053" t="e">
        <f ca="1">E00251531497221</f>
        <v>#NAME?</v>
      </c>
      <c r="B4053">
        <v>1786</v>
      </c>
      <c r="C4053" t="s">
        <v>37</v>
      </c>
      <c r="D4053" s="1">
        <v>42734</v>
      </c>
      <c r="F4053">
        <v>2</v>
      </c>
      <c r="G4053">
        <v>7999</v>
      </c>
      <c r="H4053" t="s">
        <v>80</v>
      </c>
      <c r="J4053" t="s">
        <v>14</v>
      </c>
      <c r="K4053">
        <v>65</v>
      </c>
      <c r="L4053" t="s">
        <v>15</v>
      </c>
    </row>
    <row r="4054" spans="1:12">
      <c r="A4054" t="e">
        <f ca="1">E00251514152121</f>
        <v>#NAME?</v>
      </c>
      <c r="B4054">
        <v>702</v>
      </c>
      <c r="C4054" t="s">
        <v>293</v>
      </c>
      <c r="D4054" s="1">
        <v>42389</v>
      </c>
      <c r="F4054">
        <v>4</v>
      </c>
      <c r="G4054">
        <v>78050</v>
      </c>
      <c r="H4054" t="s">
        <v>197</v>
      </c>
      <c r="J4054" t="s">
        <v>14</v>
      </c>
      <c r="K4054">
        <v>58</v>
      </c>
      <c r="L4054" t="s">
        <v>22</v>
      </c>
    </row>
    <row r="4055" spans="1:12">
      <c r="A4055" t="e">
        <f ca="1">E00251514152121</f>
        <v>#NAME?</v>
      </c>
      <c r="B4055">
        <v>702</v>
      </c>
      <c r="C4055" t="s">
        <v>293</v>
      </c>
      <c r="D4055" s="1">
        <v>42460</v>
      </c>
      <c r="F4055">
        <v>2</v>
      </c>
      <c r="G4055">
        <v>7969</v>
      </c>
      <c r="H4055" t="s">
        <v>87</v>
      </c>
      <c r="J4055" t="s">
        <v>14</v>
      </c>
      <c r="K4055">
        <v>59</v>
      </c>
      <c r="L4055" t="s">
        <v>22</v>
      </c>
    </row>
    <row r="4056" spans="1:12">
      <c r="A4056" t="e">
        <f ca="1">E00251528624321</f>
        <v>#NAME?</v>
      </c>
      <c r="B4056">
        <v>291</v>
      </c>
      <c r="C4056" t="s">
        <v>160</v>
      </c>
      <c r="D4056" s="1">
        <v>42999</v>
      </c>
      <c r="F4056">
        <v>2</v>
      </c>
      <c r="G4056">
        <v>2729</v>
      </c>
      <c r="H4056" t="s">
        <v>115</v>
      </c>
      <c r="J4056" t="s">
        <v>14</v>
      </c>
      <c r="K4056">
        <v>52</v>
      </c>
      <c r="L4056" t="s">
        <v>15</v>
      </c>
    </row>
    <row r="4057" spans="1:12">
      <c r="A4057" t="e">
        <f ca="1">E00251716512621</f>
        <v>#NAME?</v>
      </c>
      <c r="B4057">
        <v>4547</v>
      </c>
      <c r="C4057" t="s">
        <v>818</v>
      </c>
      <c r="D4057" s="1">
        <v>42879</v>
      </c>
      <c r="F4057">
        <v>2</v>
      </c>
      <c r="G4057">
        <v>29690</v>
      </c>
      <c r="H4057" t="s">
        <v>52</v>
      </c>
      <c r="J4057" t="s">
        <v>14</v>
      </c>
      <c r="K4057">
        <v>43</v>
      </c>
      <c r="L4057" t="s">
        <v>15</v>
      </c>
    </row>
    <row r="4058" spans="1:12">
      <c r="A4058" t="e">
        <f ca="1">E00251716551821</f>
        <v>#NAME?</v>
      </c>
      <c r="B4058">
        <v>7504</v>
      </c>
      <c r="C4058" t="s">
        <v>162</v>
      </c>
      <c r="D4058" s="1">
        <v>43060</v>
      </c>
      <c r="F4058">
        <v>3</v>
      </c>
      <c r="G4058">
        <v>29620</v>
      </c>
      <c r="H4058" t="s">
        <v>460</v>
      </c>
      <c r="J4058" t="s">
        <v>14</v>
      </c>
      <c r="K4058">
        <v>48</v>
      </c>
      <c r="L4058" t="s">
        <v>15</v>
      </c>
    </row>
    <row r="4059" spans="1:12">
      <c r="A4059" t="e">
        <f ca="1">E00251616870121</f>
        <v>#NAME?</v>
      </c>
      <c r="B4059">
        <v>701</v>
      </c>
      <c r="C4059" t="s">
        <v>72</v>
      </c>
      <c r="D4059" s="1">
        <v>41480</v>
      </c>
      <c r="F4059">
        <v>4</v>
      </c>
      <c r="G4059">
        <v>3003</v>
      </c>
      <c r="H4059" t="s">
        <v>824</v>
      </c>
      <c r="J4059" t="s">
        <v>14</v>
      </c>
      <c r="K4059">
        <v>51</v>
      </c>
      <c r="L4059" t="s">
        <v>15</v>
      </c>
    </row>
    <row r="4060" spans="1:12">
      <c r="A4060" t="e">
        <f ca="1">E00251616870121</f>
        <v>#NAME?</v>
      </c>
      <c r="B4060">
        <v>701</v>
      </c>
      <c r="C4060" t="s">
        <v>72</v>
      </c>
      <c r="D4060" s="1">
        <v>41480</v>
      </c>
      <c r="F4060">
        <v>6</v>
      </c>
      <c r="G4060">
        <v>4779</v>
      </c>
      <c r="H4060" t="s">
        <v>231</v>
      </c>
      <c r="J4060" t="s">
        <v>14</v>
      </c>
      <c r="K4060">
        <v>51</v>
      </c>
      <c r="L4060" t="s">
        <v>15</v>
      </c>
    </row>
    <row r="4061" spans="1:12">
      <c r="A4061" t="e">
        <f ca="1">E00251616870121</f>
        <v>#NAME?</v>
      </c>
      <c r="B4061">
        <v>701</v>
      </c>
      <c r="C4061" t="s">
        <v>72</v>
      </c>
      <c r="D4061" s="1">
        <v>41617</v>
      </c>
      <c r="F4061">
        <v>4</v>
      </c>
      <c r="G4061">
        <v>3003</v>
      </c>
      <c r="H4061" t="s">
        <v>824</v>
      </c>
      <c r="J4061" t="s">
        <v>14</v>
      </c>
      <c r="K4061">
        <v>51</v>
      </c>
      <c r="L4061" t="s">
        <v>15</v>
      </c>
    </row>
    <row r="4062" spans="1:12">
      <c r="A4062" t="e">
        <f ca="1">E00251432430821</f>
        <v>#NAME?</v>
      </c>
      <c r="B4062">
        <v>500</v>
      </c>
      <c r="C4062" t="s">
        <v>161</v>
      </c>
      <c r="D4062" s="1">
        <v>41400</v>
      </c>
      <c r="F4062">
        <v>1</v>
      </c>
      <c r="G4062">
        <v>30000</v>
      </c>
      <c r="H4062" t="s">
        <v>144</v>
      </c>
      <c r="J4062" t="s">
        <v>14</v>
      </c>
      <c r="K4062">
        <v>54</v>
      </c>
      <c r="L4062" t="s">
        <v>15</v>
      </c>
    </row>
    <row r="4063" spans="1:12">
      <c r="A4063" t="e">
        <f ca="1">E00251439807421</f>
        <v>#NAME?</v>
      </c>
      <c r="B4063">
        <v>494</v>
      </c>
      <c r="C4063" t="s">
        <v>63</v>
      </c>
      <c r="D4063" s="1">
        <v>41085</v>
      </c>
      <c r="F4063">
        <v>2</v>
      </c>
      <c r="G4063">
        <v>25000</v>
      </c>
      <c r="H4063" t="s">
        <v>178</v>
      </c>
      <c r="J4063" t="s">
        <v>14</v>
      </c>
      <c r="K4063">
        <v>52</v>
      </c>
      <c r="L4063" t="s">
        <v>15</v>
      </c>
    </row>
    <row r="4064" spans="1:12">
      <c r="A4064" t="e">
        <f ca="1">E00251439807421</f>
        <v>#NAME?</v>
      </c>
      <c r="B4064">
        <v>354</v>
      </c>
      <c r="C4064" t="s">
        <v>826</v>
      </c>
      <c r="D4064" s="1">
        <v>42339</v>
      </c>
      <c r="F4064">
        <v>1</v>
      </c>
      <c r="G4064">
        <v>27800</v>
      </c>
      <c r="H4064" t="s">
        <v>145</v>
      </c>
      <c r="J4064" t="s">
        <v>14</v>
      </c>
      <c r="K4064">
        <v>55</v>
      </c>
      <c r="L4064" t="s">
        <v>15</v>
      </c>
    </row>
    <row r="4065" spans="1:12">
      <c r="A4065" t="e">
        <f ca="1">E00251532489321</f>
        <v>#NAME?</v>
      </c>
      <c r="B4065">
        <v>336</v>
      </c>
      <c r="C4065" t="s">
        <v>901</v>
      </c>
      <c r="D4065" s="1">
        <v>43054</v>
      </c>
      <c r="F4065">
        <v>1</v>
      </c>
      <c r="G4065">
        <v>1121</v>
      </c>
      <c r="H4065" t="s">
        <v>894</v>
      </c>
      <c r="J4065" t="s">
        <v>14</v>
      </c>
      <c r="K4065">
        <v>43</v>
      </c>
      <c r="L4065" t="s">
        <v>15</v>
      </c>
    </row>
    <row r="4066" spans="1:12">
      <c r="A4066" t="e">
        <f ca="1">E00251616870121</f>
        <v>#NAME?</v>
      </c>
      <c r="B4066">
        <v>701</v>
      </c>
      <c r="C4066" t="s">
        <v>72</v>
      </c>
      <c r="D4066" s="1">
        <v>42032</v>
      </c>
      <c r="F4066">
        <v>6</v>
      </c>
      <c r="G4066">
        <v>3899</v>
      </c>
      <c r="H4066" t="s">
        <v>264</v>
      </c>
      <c r="J4066" t="s">
        <v>14</v>
      </c>
      <c r="K4066">
        <v>52</v>
      </c>
      <c r="L4066" t="s">
        <v>15</v>
      </c>
    </row>
    <row r="4067" spans="1:12">
      <c r="A4067" t="e">
        <f ca="1">E00251524964221</f>
        <v>#NAME?</v>
      </c>
      <c r="B4067">
        <v>460</v>
      </c>
      <c r="C4067" t="s">
        <v>711</v>
      </c>
      <c r="D4067" s="1">
        <v>41106</v>
      </c>
      <c r="F4067">
        <v>1</v>
      </c>
      <c r="G4067">
        <v>57420</v>
      </c>
      <c r="H4067" t="s">
        <v>267</v>
      </c>
      <c r="J4067" t="s">
        <v>14</v>
      </c>
      <c r="K4067">
        <v>38</v>
      </c>
      <c r="L4067" t="s">
        <v>15</v>
      </c>
    </row>
    <row r="4068" spans="1:12">
      <c r="A4068" t="e">
        <f ca="1">E00251616870121</f>
        <v>#NAME?</v>
      </c>
      <c r="B4068">
        <v>701</v>
      </c>
      <c r="C4068" t="s">
        <v>72</v>
      </c>
      <c r="D4068" s="1">
        <v>42107</v>
      </c>
      <c r="F4068">
        <v>4</v>
      </c>
      <c r="G4068">
        <v>2599</v>
      </c>
      <c r="H4068" t="s">
        <v>238</v>
      </c>
      <c r="J4068" t="s">
        <v>14</v>
      </c>
      <c r="K4068">
        <v>53</v>
      </c>
      <c r="L4068" t="s">
        <v>15</v>
      </c>
    </row>
    <row r="4069" spans="1:12">
      <c r="A4069" t="e">
        <f ca="1">E00251512748921</f>
        <v>#NAME?</v>
      </c>
      <c r="B4069">
        <v>68</v>
      </c>
      <c r="C4069" t="s">
        <v>657</v>
      </c>
      <c r="D4069" s="1">
        <v>42870</v>
      </c>
      <c r="F4069">
        <v>1</v>
      </c>
      <c r="G4069">
        <v>5589</v>
      </c>
      <c r="H4069" t="s">
        <v>152</v>
      </c>
      <c r="J4069" t="s">
        <v>14</v>
      </c>
      <c r="K4069">
        <v>46</v>
      </c>
      <c r="L4069" t="s">
        <v>15</v>
      </c>
    </row>
    <row r="4070" spans="1:12">
      <c r="A4070" t="e">
        <f ca="1">E00251439807421</f>
        <v>#NAME?</v>
      </c>
      <c r="B4070">
        <v>494</v>
      </c>
      <c r="C4070" t="s">
        <v>63</v>
      </c>
      <c r="D4070" s="1">
        <v>41564</v>
      </c>
      <c r="F4070">
        <v>1</v>
      </c>
      <c r="G4070">
        <v>25000</v>
      </c>
      <c r="H4070" t="s">
        <v>178</v>
      </c>
      <c r="J4070" t="s">
        <v>14</v>
      </c>
      <c r="K4070">
        <v>53</v>
      </c>
      <c r="L4070" t="s">
        <v>15</v>
      </c>
    </row>
    <row r="4071" spans="1:12">
      <c r="A4071" t="e">
        <f ca="1">E00251439807421</f>
        <v>#NAME?</v>
      </c>
      <c r="B4071">
        <v>494</v>
      </c>
      <c r="C4071" t="s">
        <v>63</v>
      </c>
      <c r="D4071" s="1">
        <v>41674</v>
      </c>
      <c r="F4071">
        <v>3</v>
      </c>
      <c r="G4071">
        <v>25000</v>
      </c>
      <c r="H4071" t="s">
        <v>178</v>
      </c>
      <c r="J4071" t="s">
        <v>14</v>
      </c>
      <c r="K4071">
        <v>53</v>
      </c>
      <c r="L4071" t="s">
        <v>15</v>
      </c>
    </row>
    <row r="4072" spans="1:12">
      <c r="A4072" t="e">
        <f ca="1">E00251439807421</f>
        <v>#NAME?</v>
      </c>
      <c r="B4072">
        <v>494</v>
      </c>
      <c r="C4072" t="s">
        <v>63</v>
      </c>
      <c r="D4072" s="1">
        <v>41080</v>
      </c>
      <c r="F4072">
        <v>2</v>
      </c>
      <c r="G4072">
        <v>25000</v>
      </c>
      <c r="H4072" t="s">
        <v>178</v>
      </c>
      <c r="J4072" t="s">
        <v>14</v>
      </c>
      <c r="K4072">
        <v>52</v>
      </c>
      <c r="L4072" t="s">
        <v>15</v>
      </c>
    </row>
    <row r="4073" spans="1:12">
      <c r="A4073" t="e">
        <f ca="1">E00251439807421</f>
        <v>#NAME?</v>
      </c>
      <c r="B4073">
        <v>494</v>
      </c>
      <c r="C4073" t="s">
        <v>63</v>
      </c>
      <c r="D4073" s="1">
        <v>41082</v>
      </c>
      <c r="F4073">
        <v>1</v>
      </c>
      <c r="G4073">
        <v>25000</v>
      </c>
      <c r="H4073" t="s">
        <v>178</v>
      </c>
      <c r="J4073" t="s">
        <v>14</v>
      </c>
      <c r="K4073">
        <v>52</v>
      </c>
      <c r="L4073" t="s">
        <v>15</v>
      </c>
    </row>
    <row r="4074" spans="1:12">
      <c r="A4074" t="e">
        <f ca="1">E00251439807421</f>
        <v>#NAME?</v>
      </c>
      <c r="B4074">
        <v>494</v>
      </c>
      <c r="C4074" t="s">
        <v>63</v>
      </c>
      <c r="D4074" s="1">
        <v>41229</v>
      </c>
      <c r="F4074">
        <v>1</v>
      </c>
      <c r="G4074">
        <v>3798</v>
      </c>
      <c r="H4074" t="s">
        <v>902</v>
      </c>
      <c r="J4074" t="s">
        <v>14</v>
      </c>
      <c r="K4074">
        <v>52</v>
      </c>
      <c r="L4074" t="s">
        <v>15</v>
      </c>
    </row>
    <row r="4075" spans="1:12">
      <c r="A4075" t="e">
        <f ca="1">E00251427592621</f>
        <v>#NAME?</v>
      </c>
      <c r="B4075">
        <v>10</v>
      </c>
      <c r="C4075" t="s">
        <v>18</v>
      </c>
      <c r="D4075" s="1">
        <v>41620</v>
      </c>
      <c r="F4075">
        <v>1</v>
      </c>
      <c r="G4075">
        <v>5718</v>
      </c>
      <c r="H4075" t="s">
        <v>244</v>
      </c>
      <c r="J4075" t="s">
        <v>14</v>
      </c>
      <c r="K4075">
        <v>44</v>
      </c>
      <c r="L4075" t="s">
        <v>15</v>
      </c>
    </row>
    <row r="4076" spans="1:12">
      <c r="A4076" t="e">
        <f ca="1">E00251430091421</f>
        <v>#NAME?</v>
      </c>
      <c r="B4076">
        <v>467</v>
      </c>
      <c r="C4076" t="s">
        <v>232</v>
      </c>
      <c r="D4076" s="1">
        <v>41292</v>
      </c>
      <c r="F4076">
        <v>5</v>
      </c>
      <c r="G4076">
        <v>51889</v>
      </c>
      <c r="H4076" t="s">
        <v>256</v>
      </c>
      <c r="J4076" t="s">
        <v>14</v>
      </c>
      <c r="K4076">
        <v>61</v>
      </c>
      <c r="L4076" t="s">
        <v>15</v>
      </c>
    </row>
    <row r="4077" spans="1:12">
      <c r="A4077" t="e">
        <f ca="1">E00251528053221</f>
        <v>#NAME?</v>
      </c>
      <c r="B4077">
        <v>66</v>
      </c>
      <c r="C4077" t="s">
        <v>134</v>
      </c>
      <c r="D4077" s="1">
        <v>42891</v>
      </c>
      <c r="F4077">
        <v>1</v>
      </c>
      <c r="G4077">
        <v>3804</v>
      </c>
      <c r="H4077" t="s">
        <v>71</v>
      </c>
      <c r="J4077" t="s">
        <v>14</v>
      </c>
      <c r="K4077">
        <v>57</v>
      </c>
      <c r="L4077" t="s">
        <v>15</v>
      </c>
    </row>
    <row r="4078" spans="1:12">
      <c r="A4078" t="e">
        <f ca="1">E00251616870121</f>
        <v>#NAME?</v>
      </c>
      <c r="B4078">
        <v>701</v>
      </c>
      <c r="C4078" t="s">
        <v>72</v>
      </c>
      <c r="D4078" s="1">
        <v>42699</v>
      </c>
      <c r="F4078">
        <v>3</v>
      </c>
      <c r="G4078">
        <v>2599</v>
      </c>
      <c r="H4078" t="s">
        <v>238</v>
      </c>
      <c r="J4078" t="s">
        <v>14</v>
      </c>
      <c r="K4078">
        <v>54</v>
      </c>
      <c r="L4078" t="s">
        <v>15</v>
      </c>
    </row>
    <row r="4079" spans="1:12">
      <c r="A4079" t="e">
        <f ca="1">E00251616870121</f>
        <v>#NAME?</v>
      </c>
      <c r="B4079">
        <v>701</v>
      </c>
      <c r="C4079" t="s">
        <v>72</v>
      </c>
      <c r="D4079" s="1">
        <v>42857</v>
      </c>
      <c r="F4079">
        <v>5</v>
      </c>
      <c r="G4079">
        <v>6262</v>
      </c>
      <c r="H4079" t="s">
        <v>590</v>
      </c>
      <c r="J4079" t="s">
        <v>14</v>
      </c>
      <c r="K4079">
        <v>55</v>
      </c>
      <c r="L4079" t="s">
        <v>15</v>
      </c>
    </row>
    <row r="4080" spans="1:12">
      <c r="A4080" t="e">
        <f ca="1">E00251429696221</f>
        <v>#NAME?</v>
      </c>
      <c r="B4080">
        <v>199</v>
      </c>
      <c r="C4080" t="s">
        <v>681</v>
      </c>
      <c r="D4080" s="1">
        <v>42229</v>
      </c>
      <c r="F4080">
        <v>1</v>
      </c>
      <c r="G4080">
        <v>6989</v>
      </c>
      <c r="H4080" t="s">
        <v>544</v>
      </c>
      <c r="J4080" t="s">
        <v>14</v>
      </c>
      <c r="K4080">
        <v>66</v>
      </c>
      <c r="L4080" t="s">
        <v>15</v>
      </c>
    </row>
    <row r="4081" spans="1:12">
      <c r="A4081" t="e">
        <f ca="1">E00251616870121</f>
        <v>#NAME?</v>
      </c>
      <c r="B4081">
        <v>701</v>
      </c>
      <c r="C4081" t="s">
        <v>72</v>
      </c>
      <c r="D4081" s="1">
        <v>42997</v>
      </c>
      <c r="F4081">
        <v>4</v>
      </c>
      <c r="G4081">
        <v>6262</v>
      </c>
      <c r="H4081" t="s">
        <v>590</v>
      </c>
      <c r="J4081" t="s">
        <v>14</v>
      </c>
      <c r="K4081">
        <v>55</v>
      </c>
      <c r="L4081" t="s">
        <v>15</v>
      </c>
    </row>
    <row r="4082" spans="1:12">
      <c r="A4082" t="e">
        <f ca="1">E00251429810321</f>
        <v>#NAME?</v>
      </c>
      <c r="B4082">
        <v>151</v>
      </c>
      <c r="C4082" t="s">
        <v>381</v>
      </c>
      <c r="D4082" s="1">
        <v>41708</v>
      </c>
      <c r="F4082">
        <v>4</v>
      </c>
      <c r="G4082">
        <v>25000</v>
      </c>
      <c r="H4082" t="s">
        <v>178</v>
      </c>
      <c r="J4082" t="s">
        <v>14</v>
      </c>
      <c r="K4082">
        <v>58</v>
      </c>
      <c r="L4082" t="s">
        <v>15</v>
      </c>
    </row>
    <row r="4083" spans="1:12">
      <c r="A4083" t="e">
        <f ca="1">E00251429810321</f>
        <v>#NAME?</v>
      </c>
      <c r="B4083">
        <v>151</v>
      </c>
      <c r="C4083" t="s">
        <v>381</v>
      </c>
      <c r="D4083" s="1">
        <v>41859</v>
      </c>
      <c r="F4083">
        <v>2</v>
      </c>
      <c r="G4083">
        <v>25000</v>
      </c>
      <c r="H4083" t="s">
        <v>178</v>
      </c>
      <c r="J4083" t="s">
        <v>14</v>
      </c>
      <c r="K4083">
        <v>59</v>
      </c>
      <c r="L4083" t="s">
        <v>15</v>
      </c>
    </row>
    <row r="4084" spans="1:12">
      <c r="A4084" t="e">
        <f ca="1">E00251429810321</f>
        <v>#NAME?</v>
      </c>
      <c r="B4084">
        <v>151</v>
      </c>
      <c r="C4084" t="s">
        <v>381</v>
      </c>
      <c r="D4084" s="1">
        <v>42298</v>
      </c>
      <c r="F4084">
        <v>4</v>
      </c>
      <c r="G4084">
        <v>4019</v>
      </c>
      <c r="H4084" t="s">
        <v>26</v>
      </c>
      <c r="J4084" t="s">
        <v>14</v>
      </c>
      <c r="K4084">
        <v>60</v>
      </c>
      <c r="L4084" t="s">
        <v>15</v>
      </c>
    </row>
    <row r="4085" spans="1:12">
      <c r="A4085" t="e">
        <f ca="1">E00251716551821</f>
        <v>#NAME?</v>
      </c>
      <c r="B4085">
        <v>7504</v>
      </c>
      <c r="C4085" t="s">
        <v>162</v>
      </c>
      <c r="D4085" s="1">
        <v>42801</v>
      </c>
      <c r="F4085">
        <v>1</v>
      </c>
      <c r="G4085">
        <v>6961</v>
      </c>
      <c r="H4085" t="s">
        <v>561</v>
      </c>
      <c r="J4085" t="s">
        <v>14</v>
      </c>
      <c r="K4085">
        <v>47</v>
      </c>
      <c r="L4085" t="s">
        <v>15</v>
      </c>
    </row>
    <row r="4086" spans="1:12">
      <c r="A4086" t="e">
        <f ca="1">E00251429696221</f>
        <v>#NAME?</v>
      </c>
      <c r="B4086">
        <v>199</v>
      </c>
      <c r="C4086" t="s">
        <v>681</v>
      </c>
      <c r="D4086" s="1">
        <v>42817</v>
      </c>
      <c r="F4086">
        <v>1</v>
      </c>
      <c r="G4086">
        <v>4940</v>
      </c>
      <c r="H4086" t="s">
        <v>708</v>
      </c>
      <c r="J4086" t="s">
        <v>14</v>
      </c>
      <c r="K4086">
        <v>67</v>
      </c>
      <c r="L4086" t="s">
        <v>15</v>
      </c>
    </row>
    <row r="4087" spans="1:12">
      <c r="A4087" t="e">
        <f ca="1">E00251429661121</f>
        <v>#NAME?</v>
      </c>
      <c r="B4087">
        <v>199</v>
      </c>
      <c r="C4087" t="s">
        <v>681</v>
      </c>
      <c r="D4087" s="1">
        <v>41339</v>
      </c>
      <c r="F4087">
        <v>1</v>
      </c>
      <c r="G4087">
        <v>2749</v>
      </c>
      <c r="H4087" t="s">
        <v>147</v>
      </c>
      <c r="J4087" t="s">
        <v>14</v>
      </c>
      <c r="K4087">
        <v>61</v>
      </c>
      <c r="L4087" t="s">
        <v>15</v>
      </c>
    </row>
    <row r="4088" spans="1:12">
      <c r="A4088" t="e">
        <f ca="1">E00251439807421</f>
        <v>#NAME?</v>
      </c>
      <c r="B4088">
        <v>494</v>
      </c>
      <c r="C4088" t="s">
        <v>63</v>
      </c>
      <c r="D4088" s="1">
        <v>41171</v>
      </c>
      <c r="F4088">
        <v>1</v>
      </c>
      <c r="G4088">
        <v>25000</v>
      </c>
      <c r="H4088" t="s">
        <v>178</v>
      </c>
      <c r="J4088" t="s">
        <v>14</v>
      </c>
      <c r="K4088">
        <v>52</v>
      </c>
      <c r="L4088" t="s">
        <v>15</v>
      </c>
    </row>
    <row r="4089" spans="1:12">
      <c r="A4089" t="e">
        <f ca="1">E00251439807421</f>
        <v>#NAME?</v>
      </c>
      <c r="B4089">
        <v>494</v>
      </c>
      <c r="C4089" t="s">
        <v>63</v>
      </c>
      <c r="D4089" s="1">
        <v>41229</v>
      </c>
      <c r="F4089">
        <v>1</v>
      </c>
      <c r="G4089">
        <v>25000</v>
      </c>
      <c r="H4089" t="s">
        <v>178</v>
      </c>
      <c r="J4089" t="s">
        <v>14</v>
      </c>
      <c r="K4089">
        <v>52</v>
      </c>
      <c r="L4089" t="s">
        <v>15</v>
      </c>
    </row>
    <row r="4090" spans="1:12">
      <c r="A4090" t="e">
        <f ca="1">E00251432430821</f>
        <v>#NAME?</v>
      </c>
      <c r="B4090">
        <v>500</v>
      </c>
      <c r="C4090" t="s">
        <v>161</v>
      </c>
      <c r="D4090" s="1">
        <v>41969</v>
      </c>
      <c r="F4090">
        <v>2</v>
      </c>
      <c r="G4090">
        <v>7880</v>
      </c>
      <c r="H4090" t="s">
        <v>213</v>
      </c>
      <c r="J4090" t="s">
        <v>14</v>
      </c>
      <c r="K4090">
        <v>56</v>
      </c>
      <c r="L4090" t="s">
        <v>22</v>
      </c>
    </row>
    <row r="4091" spans="1:12">
      <c r="A4091" t="e">
        <f ca="1">E00251715553221</f>
        <v>#NAME?</v>
      </c>
      <c r="B4091">
        <v>48</v>
      </c>
      <c r="C4091" t="s">
        <v>249</v>
      </c>
      <c r="D4091" s="1">
        <v>41050</v>
      </c>
      <c r="F4091">
        <v>1</v>
      </c>
      <c r="G4091">
        <v>38200</v>
      </c>
      <c r="H4091" t="s">
        <v>747</v>
      </c>
      <c r="J4091" t="s">
        <v>14</v>
      </c>
      <c r="K4091">
        <v>41</v>
      </c>
      <c r="L4091" t="s">
        <v>15</v>
      </c>
    </row>
    <row r="4092" spans="1:12">
      <c r="A4092" t="e">
        <f ca="1">E00251616967621</f>
        <v>#NAME?</v>
      </c>
      <c r="B4092">
        <v>1786</v>
      </c>
      <c r="C4092" t="s">
        <v>37</v>
      </c>
      <c r="D4092" s="1">
        <v>42405</v>
      </c>
      <c r="F4092">
        <v>1</v>
      </c>
      <c r="G4092">
        <v>2883</v>
      </c>
      <c r="H4092" t="s">
        <v>903</v>
      </c>
      <c r="J4092" t="s">
        <v>14</v>
      </c>
      <c r="K4092">
        <v>49</v>
      </c>
      <c r="L4092" t="s">
        <v>15</v>
      </c>
    </row>
    <row r="4093" spans="1:12">
      <c r="A4093" t="e">
        <f ca="1">E00251616967621</f>
        <v>#NAME?</v>
      </c>
      <c r="B4093">
        <v>1786</v>
      </c>
      <c r="C4093" t="s">
        <v>37</v>
      </c>
      <c r="D4093" s="1">
        <v>42843</v>
      </c>
      <c r="F4093">
        <v>3</v>
      </c>
      <c r="G4093">
        <v>49300</v>
      </c>
      <c r="H4093" t="s">
        <v>228</v>
      </c>
      <c r="J4093" t="s">
        <v>14</v>
      </c>
      <c r="K4093">
        <v>51</v>
      </c>
      <c r="L4093" t="s">
        <v>15</v>
      </c>
    </row>
    <row r="4094" spans="1:12">
      <c r="A4094" t="e">
        <f ca="1">E00251439807421</f>
        <v>#NAME?</v>
      </c>
      <c r="B4094">
        <v>494</v>
      </c>
      <c r="C4094" t="s">
        <v>63</v>
      </c>
      <c r="D4094" s="1">
        <v>41704</v>
      </c>
      <c r="F4094">
        <v>3</v>
      </c>
      <c r="G4094">
        <v>25000</v>
      </c>
      <c r="H4094" t="s">
        <v>178</v>
      </c>
      <c r="J4094" t="s">
        <v>14</v>
      </c>
      <c r="K4094">
        <v>54</v>
      </c>
      <c r="L4094" t="s">
        <v>15</v>
      </c>
    </row>
    <row r="4095" spans="1:12">
      <c r="A4095" t="e">
        <f ca="1">E00251439807421</f>
        <v>#NAME?</v>
      </c>
      <c r="B4095">
        <v>3039</v>
      </c>
      <c r="C4095" t="s">
        <v>904</v>
      </c>
      <c r="D4095" s="1">
        <v>42697</v>
      </c>
      <c r="F4095">
        <v>1</v>
      </c>
      <c r="G4095">
        <v>311</v>
      </c>
      <c r="H4095" t="s">
        <v>599</v>
      </c>
      <c r="J4095" t="s">
        <v>272</v>
      </c>
      <c r="K4095">
        <v>56</v>
      </c>
      <c r="L4095" t="s">
        <v>15</v>
      </c>
    </row>
    <row r="4096" spans="1:12">
      <c r="A4096" t="e">
        <f ca="1">E00251432430821</f>
        <v>#NAME?</v>
      </c>
      <c r="B4096">
        <v>880</v>
      </c>
      <c r="C4096" t="s">
        <v>833</v>
      </c>
      <c r="D4096" s="1">
        <v>41432</v>
      </c>
      <c r="F4096">
        <v>1</v>
      </c>
      <c r="G4096">
        <v>30928</v>
      </c>
      <c r="H4096" t="s">
        <v>905</v>
      </c>
      <c r="J4096" t="s">
        <v>272</v>
      </c>
      <c r="K4096">
        <v>54</v>
      </c>
      <c r="L4096" t="s">
        <v>15</v>
      </c>
    </row>
    <row r="4097" spans="1:12">
      <c r="A4097" t="e">
        <f ca="1">E00251529064121</f>
        <v>#NAME?</v>
      </c>
      <c r="B4097">
        <v>291</v>
      </c>
      <c r="C4097" t="s">
        <v>160</v>
      </c>
      <c r="D4097" s="1">
        <v>42313</v>
      </c>
      <c r="F4097">
        <v>1</v>
      </c>
      <c r="G4097">
        <v>4779</v>
      </c>
      <c r="H4097" t="s">
        <v>231</v>
      </c>
      <c r="J4097" t="s">
        <v>14</v>
      </c>
      <c r="K4097">
        <v>54</v>
      </c>
      <c r="L4097" t="s">
        <v>15</v>
      </c>
    </row>
    <row r="4098" spans="1:12">
      <c r="A4098" t="e">
        <f ca="1">E00251430091421</f>
        <v>#NAME?</v>
      </c>
      <c r="B4098">
        <v>467</v>
      </c>
      <c r="C4098" t="s">
        <v>232</v>
      </c>
      <c r="D4098" s="1">
        <v>41669</v>
      </c>
      <c r="F4098">
        <v>1</v>
      </c>
      <c r="G4098">
        <v>4019</v>
      </c>
      <c r="H4098" t="s">
        <v>26</v>
      </c>
      <c r="J4098" t="s">
        <v>14</v>
      </c>
      <c r="K4098">
        <v>62</v>
      </c>
      <c r="L4098" t="s">
        <v>15</v>
      </c>
    </row>
    <row r="4099" spans="1:12">
      <c r="A4099" t="e">
        <f ca="1">E00251526766021</f>
        <v>#NAME?</v>
      </c>
      <c r="B4099">
        <v>4991</v>
      </c>
      <c r="C4099" t="s">
        <v>838</v>
      </c>
      <c r="D4099" s="1">
        <v>42815</v>
      </c>
      <c r="F4099">
        <v>1</v>
      </c>
      <c r="G4099">
        <v>7243</v>
      </c>
      <c r="H4099" t="s">
        <v>42</v>
      </c>
      <c r="I4099" t="s">
        <v>148</v>
      </c>
      <c r="J4099" t="s">
        <v>57</v>
      </c>
      <c r="K4099">
        <v>55</v>
      </c>
      <c r="L4099" t="s">
        <v>15</v>
      </c>
    </row>
    <row r="4100" spans="1:12">
      <c r="A4100" t="e">
        <f ca="1">E00251626568221</f>
        <v>#NAME?</v>
      </c>
      <c r="B4100">
        <v>695</v>
      </c>
      <c r="C4100" t="s">
        <v>257</v>
      </c>
      <c r="D4100" s="1">
        <v>42143</v>
      </c>
      <c r="F4100">
        <v>2</v>
      </c>
      <c r="G4100">
        <v>7569</v>
      </c>
      <c r="H4100" t="s">
        <v>896</v>
      </c>
      <c r="J4100" t="s">
        <v>14</v>
      </c>
      <c r="K4100">
        <v>55</v>
      </c>
      <c r="L4100" t="s">
        <v>15</v>
      </c>
    </row>
    <row r="4101" spans="1:12">
      <c r="A4101" t="e">
        <f ca="1">E00251626568221</f>
        <v>#NAME?</v>
      </c>
      <c r="B4101">
        <v>695</v>
      </c>
      <c r="C4101" t="s">
        <v>257</v>
      </c>
      <c r="D4101" s="1">
        <v>42432</v>
      </c>
      <c r="F4101">
        <v>2</v>
      </c>
      <c r="G4101">
        <v>6929</v>
      </c>
      <c r="H4101" t="s">
        <v>36</v>
      </c>
      <c r="J4101" t="s">
        <v>14</v>
      </c>
      <c r="K4101">
        <v>56</v>
      </c>
      <c r="L4101" t="s">
        <v>15</v>
      </c>
    </row>
    <row r="4102" spans="1:12">
      <c r="A4102" t="e">
        <f ca="1">E00251514152121</f>
        <v>#NAME?</v>
      </c>
      <c r="B4102">
        <v>702</v>
      </c>
      <c r="C4102" t="s">
        <v>293</v>
      </c>
      <c r="D4102" s="1">
        <v>41310</v>
      </c>
      <c r="F4102">
        <v>3</v>
      </c>
      <c r="G4102">
        <v>40490</v>
      </c>
      <c r="H4102" t="s">
        <v>815</v>
      </c>
      <c r="J4102" t="s">
        <v>14</v>
      </c>
      <c r="K4102">
        <v>55</v>
      </c>
      <c r="L4102" t="s">
        <v>15</v>
      </c>
    </row>
    <row r="4103" spans="1:12">
      <c r="A4103" t="e">
        <f ca="1">E00251616870121</f>
        <v>#NAME?</v>
      </c>
      <c r="B4103">
        <v>701</v>
      </c>
      <c r="C4103" t="s">
        <v>72</v>
      </c>
      <c r="D4103" s="1">
        <v>42285</v>
      </c>
      <c r="F4103">
        <v>6</v>
      </c>
      <c r="G4103">
        <v>30391</v>
      </c>
      <c r="H4103" t="s">
        <v>690</v>
      </c>
      <c r="J4103" t="s">
        <v>14</v>
      </c>
      <c r="K4103">
        <v>53</v>
      </c>
      <c r="L4103" t="s">
        <v>15</v>
      </c>
    </row>
    <row r="4104" spans="1:12">
      <c r="A4104" t="e">
        <f ca="1">E00251616870121</f>
        <v>#NAME?</v>
      </c>
      <c r="B4104">
        <v>701</v>
      </c>
      <c r="C4104" t="s">
        <v>72</v>
      </c>
      <c r="D4104" s="1">
        <v>42438</v>
      </c>
      <c r="F4104">
        <v>2</v>
      </c>
      <c r="G4104">
        <v>5693</v>
      </c>
      <c r="H4104" t="s">
        <v>358</v>
      </c>
      <c r="J4104" t="s">
        <v>14</v>
      </c>
      <c r="K4104">
        <v>53</v>
      </c>
      <c r="L4104" t="s">
        <v>15</v>
      </c>
    </row>
    <row r="4105" spans="1:12">
      <c r="A4105" t="e">
        <f ca="1">E00251616870121</f>
        <v>#NAME?</v>
      </c>
      <c r="B4105">
        <v>701</v>
      </c>
      <c r="C4105" t="s">
        <v>72</v>
      </c>
      <c r="D4105" s="1">
        <v>42107</v>
      </c>
      <c r="F4105">
        <v>3</v>
      </c>
      <c r="G4105">
        <v>2724</v>
      </c>
      <c r="H4105" t="s">
        <v>73</v>
      </c>
      <c r="J4105" t="s">
        <v>14</v>
      </c>
      <c r="K4105">
        <v>53</v>
      </c>
      <c r="L4105" t="s">
        <v>15</v>
      </c>
    </row>
    <row r="4106" spans="1:12">
      <c r="A4106" t="e">
        <f ca="1">E00251616870121</f>
        <v>#NAME?</v>
      </c>
      <c r="B4106">
        <v>701</v>
      </c>
      <c r="C4106" t="s">
        <v>72</v>
      </c>
      <c r="D4106" s="1">
        <v>42107</v>
      </c>
      <c r="F4106">
        <v>6</v>
      </c>
      <c r="G4106">
        <v>2889</v>
      </c>
      <c r="H4106" t="s">
        <v>595</v>
      </c>
      <c r="J4106" t="s">
        <v>14</v>
      </c>
      <c r="K4106">
        <v>53</v>
      </c>
      <c r="L4106" t="s">
        <v>15</v>
      </c>
    </row>
    <row r="4107" spans="1:12">
      <c r="A4107" t="e">
        <f ca="1">E00251430091421</f>
        <v>#NAME?</v>
      </c>
      <c r="B4107">
        <v>467</v>
      </c>
      <c r="C4107" t="s">
        <v>232</v>
      </c>
      <c r="D4107" s="1">
        <v>41079</v>
      </c>
      <c r="F4107">
        <v>4</v>
      </c>
      <c r="G4107">
        <v>51889</v>
      </c>
      <c r="H4107" t="s">
        <v>256</v>
      </c>
      <c r="J4107" t="s">
        <v>14</v>
      </c>
      <c r="K4107">
        <v>60</v>
      </c>
      <c r="L4107" t="s">
        <v>15</v>
      </c>
    </row>
    <row r="4108" spans="1:12">
      <c r="A4108" t="e">
        <f ca="1">E00251430091421</f>
        <v>#NAME?</v>
      </c>
      <c r="B4108">
        <v>467</v>
      </c>
      <c r="C4108" t="s">
        <v>232</v>
      </c>
      <c r="D4108" s="1">
        <v>41416</v>
      </c>
      <c r="F4108">
        <v>6</v>
      </c>
      <c r="G4108">
        <v>2724</v>
      </c>
      <c r="H4108" t="s">
        <v>73</v>
      </c>
      <c r="J4108" t="s">
        <v>14</v>
      </c>
      <c r="K4108">
        <v>61</v>
      </c>
      <c r="L4108" t="s">
        <v>15</v>
      </c>
    </row>
    <row r="4109" spans="1:12">
      <c r="A4109" t="e">
        <f ca="1">E00251430091421</f>
        <v>#NAME?</v>
      </c>
      <c r="B4109">
        <v>467</v>
      </c>
      <c r="C4109" t="s">
        <v>232</v>
      </c>
      <c r="D4109" s="1">
        <v>42422</v>
      </c>
      <c r="F4109">
        <v>2</v>
      </c>
      <c r="G4109">
        <v>2722</v>
      </c>
      <c r="H4109" t="s">
        <v>339</v>
      </c>
      <c r="J4109" t="s">
        <v>14</v>
      </c>
      <c r="K4109">
        <v>64</v>
      </c>
      <c r="L4109" t="s">
        <v>15</v>
      </c>
    </row>
    <row r="4110" spans="1:12">
      <c r="A4110" t="e">
        <f ca="1">E00251532587421</f>
        <v>#NAME?</v>
      </c>
      <c r="B4110">
        <v>445</v>
      </c>
      <c r="C4110" t="s">
        <v>23</v>
      </c>
      <c r="D4110" s="1">
        <v>41506</v>
      </c>
      <c r="F4110">
        <v>1</v>
      </c>
      <c r="G4110">
        <v>49300</v>
      </c>
      <c r="H4110" t="s">
        <v>228</v>
      </c>
      <c r="J4110" t="s">
        <v>14</v>
      </c>
      <c r="K4110">
        <v>49</v>
      </c>
      <c r="L4110" t="s">
        <v>15</v>
      </c>
    </row>
    <row r="4111" spans="1:12">
      <c r="A4111" t="e">
        <f ca="1">E00251429810321</f>
        <v>#NAME?</v>
      </c>
      <c r="B4111">
        <v>153</v>
      </c>
      <c r="C4111" t="s">
        <v>906</v>
      </c>
      <c r="D4111" s="1">
        <v>42530</v>
      </c>
      <c r="F4111">
        <v>1</v>
      </c>
      <c r="G4111">
        <v>25000</v>
      </c>
      <c r="H4111" t="s">
        <v>178</v>
      </c>
      <c r="J4111" t="s">
        <v>14</v>
      </c>
      <c r="K4111">
        <v>60</v>
      </c>
      <c r="L4111" t="s">
        <v>15</v>
      </c>
    </row>
    <row r="4112" spans="1:12">
      <c r="A4112" t="e">
        <f ca="1">E00251528624321</f>
        <v>#NAME?</v>
      </c>
      <c r="B4112">
        <v>291</v>
      </c>
      <c r="C4112" t="s">
        <v>160</v>
      </c>
      <c r="D4112" s="1">
        <v>42593</v>
      </c>
      <c r="F4112">
        <v>1</v>
      </c>
      <c r="G4112">
        <v>2113</v>
      </c>
      <c r="H4112" t="s">
        <v>579</v>
      </c>
      <c r="J4112" t="s">
        <v>14</v>
      </c>
      <c r="K4112">
        <v>51</v>
      </c>
      <c r="L4112" t="s">
        <v>15</v>
      </c>
    </row>
    <row r="4113" spans="1:12">
      <c r="A4113" t="e">
        <f ca="1">E00251432302421</f>
        <v>#NAME?</v>
      </c>
      <c r="B4113">
        <v>497</v>
      </c>
      <c r="C4113" t="s">
        <v>141</v>
      </c>
      <c r="D4113" s="1">
        <v>42037</v>
      </c>
      <c r="F4113">
        <v>4</v>
      </c>
      <c r="G4113">
        <v>496</v>
      </c>
      <c r="H4113" t="s">
        <v>190</v>
      </c>
      <c r="J4113" t="s">
        <v>14</v>
      </c>
      <c r="K4113">
        <v>57</v>
      </c>
      <c r="L4113" t="s">
        <v>15</v>
      </c>
    </row>
    <row r="4114" spans="1:12">
      <c r="A4114" t="e">
        <f ca="1">E00251529064121</f>
        <v>#NAME?</v>
      </c>
      <c r="B4114">
        <v>291</v>
      </c>
      <c r="C4114" t="s">
        <v>160</v>
      </c>
      <c r="D4114" s="1">
        <v>42737</v>
      </c>
      <c r="F4114">
        <v>1</v>
      </c>
      <c r="G4114">
        <v>4871</v>
      </c>
      <c r="H4114" t="s">
        <v>125</v>
      </c>
      <c r="J4114" t="s">
        <v>14</v>
      </c>
      <c r="K4114">
        <v>56</v>
      </c>
      <c r="L4114" t="s">
        <v>15</v>
      </c>
    </row>
    <row r="4115" spans="1:12">
      <c r="A4115" t="e">
        <f ca="1">E00251429696221</f>
        <v>#NAME?</v>
      </c>
      <c r="B4115">
        <v>199</v>
      </c>
      <c r="C4115" t="s">
        <v>681</v>
      </c>
      <c r="D4115" s="1">
        <v>41929</v>
      </c>
      <c r="F4115">
        <v>1</v>
      </c>
      <c r="G4115">
        <v>7900</v>
      </c>
      <c r="H4115" t="s">
        <v>797</v>
      </c>
      <c r="J4115" t="s">
        <v>14</v>
      </c>
      <c r="K4115">
        <v>65</v>
      </c>
      <c r="L4115" t="s">
        <v>22</v>
      </c>
    </row>
    <row r="4116" spans="1:12">
      <c r="A4116" t="e">
        <f ca="1">E00251430176021</f>
        <v>#NAME?</v>
      </c>
      <c r="B4116">
        <v>445</v>
      </c>
      <c r="C4116" t="s">
        <v>23</v>
      </c>
      <c r="D4116" s="1">
        <v>42195</v>
      </c>
      <c r="F4116">
        <v>1</v>
      </c>
      <c r="G4116">
        <v>3804</v>
      </c>
      <c r="H4116" t="s">
        <v>71</v>
      </c>
      <c r="J4116" t="s">
        <v>14</v>
      </c>
      <c r="K4116">
        <v>57</v>
      </c>
      <c r="L4116" t="s">
        <v>15</v>
      </c>
    </row>
    <row r="4117" spans="1:12">
      <c r="A4117" t="e">
        <f ca="1">E00251432302421</f>
        <v>#NAME?</v>
      </c>
      <c r="B4117">
        <v>7111</v>
      </c>
      <c r="C4117" t="s">
        <v>496</v>
      </c>
      <c r="D4117" s="1">
        <v>42204</v>
      </c>
      <c r="F4117">
        <v>2</v>
      </c>
      <c r="G4117">
        <v>1748</v>
      </c>
      <c r="H4117" t="s">
        <v>907</v>
      </c>
      <c r="I4117" t="s">
        <v>148</v>
      </c>
      <c r="J4117" t="s">
        <v>57</v>
      </c>
      <c r="K4117">
        <v>57</v>
      </c>
      <c r="L4117" t="s">
        <v>15</v>
      </c>
    </row>
    <row r="4118" spans="1:12">
      <c r="A4118" t="e">
        <f ca="1">E00251615173321</f>
        <v>#NAME?</v>
      </c>
      <c r="B4118">
        <v>47</v>
      </c>
      <c r="C4118" t="s">
        <v>494</v>
      </c>
      <c r="D4118" s="1">
        <v>42907</v>
      </c>
      <c r="F4118">
        <v>1</v>
      </c>
      <c r="G4118">
        <v>7242</v>
      </c>
      <c r="H4118" t="s">
        <v>93</v>
      </c>
      <c r="J4118" t="s">
        <v>14</v>
      </c>
      <c r="K4118">
        <v>49</v>
      </c>
      <c r="L4118" t="s">
        <v>15</v>
      </c>
    </row>
    <row r="4119" spans="1:12">
      <c r="A4119" t="e">
        <f ca="1">E00251429810321</f>
        <v>#NAME?</v>
      </c>
      <c r="B4119">
        <v>151</v>
      </c>
      <c r="C4119" t="s">
        <v>381</v>
      </c>
      <c r="D4119" s="1">
        <v>41764</v>
      </c>
      <c r="F4119">
        <v>1</v>
      </c>
      <c r="G4119">
        <v>25000</v>
      </c>
      <c r="H4119" t="s">
        <v>178</v>
      </c>
      <c r="J4119" t="s">
        <v>14</v>
      </c>
      <c r="K4119">
        <v>58</v>
      </c>
      <c r="L4119" t="s">
        <v>15</v>
      </c>
    </row>
    <row r="4120" spans="1:12">
      <c r="A4120" t="e">
        <f ca="1">E00251430176021</f>
        <v>#NAME?</v>
      </c>
      <c r="B4120">
        <v>445</v>
      </c>
      <c r="C4120" t="s">
        <v>23</v>
      </c>
      <c r="D4120" s="1">
        <v>42670</v>
      </c>
      <c r="F4120">
        <v>2</v>
      </c>
      <c r="G4120">
        <v>496</v>
      </c>
      <c r="H4120" t="s">
        <v>190</v>
      </c>
      <c r="J4120" t="s">
        <v>14</v>
      </c>
      <c r="K4120">
        <v>58</v>
      </c>
      <c r="L4120" t="s">
        <v>15</v>
      </c>
    </row>
    <row r="4121" spans="1:12">
      <c r="A4121" t="e">
        <f ca="1">E00251716498121</f>
        <v>#NAME?</v>
      </c>
      <c r="B4121">
        <v>481</v>
      </c>
      <c r="C4121" t="s">
        <v>402</v>
      </c>
      <c r="D4121" s="1">
        <v>41646</v>
      </c>
      <c r="F4121">
        <v>2</v>
      </c>
      <c r="G4121">
        <v>2599</v>
      </c>
      <c r="H4121" t="s">
        <v>238</v>
      </c>
      <c r="J4121" t="s">
        <v>14</v>
      </c>
      <c r="K4121">
        <v>38</v>
      </c>
      <c r="L4121" t="s">
        <v>15</v>
      </c>
    </row>
    <row r="4122" spans="1:12">
      <c r="A4122" t="e">
        <f ca="1">E00251429661121</f>
        <v>#NAME?</v>
      </c>
      <c r="B4122">
        <v>199</v>
      </c>
      <c r="C4122" t="s">
        <v>681</v>
      </c>
      <c r="D4122" s="1">
        <v>40949</v>
      </c>
      <c r="F4122">
        <v>2</v>
      </c>
      <c r="G4122">
        <v>7906</v>
      </c>
      <c r="H4122" t="s">
        <v>173</v>
      </c>
      <c r="J4122" t="s">
        <v>14</v>
      </c>
      <c r="K4122">
        <v>60</v>
      </c>
      <c r="L4122" t="s">
        <v>22</v>
      </c>
    </row>
    <row r="4123" spans="1:12">
      <c r="A4123" t="e">
        <f ca="1">E00251616870121</f>
        <v>#NAME?</v>
      </c>
      <c r="B4123">
        <v>701</v>
      </c>
      <c r="C4123" t="s">
        <v>72</v>
      </c>
      <c r="D4123" s="1">
        <v>42857</v>
      </c>
      <c r="F4123">
        <v>4</v>
      </c>
      <c r="G4123">
        <v>2599</v>
      </c>
      <c r="H4123" t="s">
        <v>238</v>
      </c>
      <c r="J4123" t="s">
        <v>14</v>
      </c>
      <c r="K4123">
        <v>55</v>
      </c>
      <c r="L4123" t="s">
        <v>15</v>
      </c>
    </row>
    <row r="4124" spans="1:12">
      <c r="A4124" t="e">
        <f ca="1">E00251616870121</f>
        <v>#NAME?</v>
      </c>
      <c r="B4124">
        <v>701</v>
      </c>
      <c r="C4124" t="s">
        <v>72</v>
      </c>
      <c r="D4124" s="1">
        <v>42158</v>
      </c>
      <c r="F4124">
        <v>2</v>
      </c>
      <c r="G4124">
        <v>2599</v>
      </c>
      <c r="H4124" t="s">
        <v>238</v>
      </c>
      <c r="J4124" t="s">
        <v>14</v>
      </c>
      <c r="K4124">
        <v>53</v>
      </c>
      <c r="L4124" t="s">
        <v>15</v>
      </c>
    </row>
    <row r="4125" spans="1:12">
      <c r="A4125" t="e">
        <f ca="1">E00251616870121</f>
        <v>#NAME?</v>
      </c>
      <c r="B4125">
        <v>701</v>
      </c>
      <c r="C4125" t="s">
        <v>72</v>
      </c>
      <c r="D4125" s="1">
        <v>43083</v>
      </c>
      <c r="F4125">
        <v>4</v>
      </c>
      <c r="G4125">
        <v>49390</v>
      </c>
      <c r="H4125" t="s">
        <v>59</v>
      </c>
      <c r="J4125" t="s">
        <v>14</v>
      </c>
      <c r="K4125">
        <v>55</v>
      </c>
      <c r="L4125" t="s">
        <v>15</v>
      </c>
    </row>
    <row r="4126" spans="1:12">
      <c r="A4126" t="e">
        <f ca="1">E00251524964221</f>
        <v>#NAME?</v>
      </c>
      <c r="B4126">
        <v>460</v>
      </c>
      <c r="C4126" t="s">
        <v>711</v>
      </c>
      <c r="D4126" s="1">
        <v>41043</v>
      </c>
      <c r="F4126">
        <v>1</v>
      </c>
      <c r="G4126">
        <v>57420</v>
      </c>
      <c r="H4126" t="s">
        <v>267</v>
      </c>
      <c r="J4126" t="s">
        <v>14</v>
      </c>
      <c r="K4126">
        <v>38</v>
      </c>
      <c r="L4126" t="s">
        <v>15</v>
      </c>
    </row>
    <row r="4127" spans="1:12">
      <c r="A4127" t="e">
        <f ca="1">E00251439807421</f>
        <v>#NAME?</v>
      </c>
      <c r="B4127">
        <v>354</v>
      </c>
      <c r="C4127" t="s">
        <v>826</v>
      </c>
      <c r="D4127" s="1">
        <v>41988</v>
      </c>
      <c r="F4127">
        <v>3</v>
      </c>
      <c r="G4127">
        <v>4019</v>
      </c>
      <c r="H4127" t="s">
        <v>26</v>
      </c>
      <c r="J4127" t="s">
        <v>14</v>
      </c>
      <c r="K4127">
        <v>54</v>
      </c>
      <c r="L4127" t="s">
        <v>15</v>
      </c>
    </row>
    <row r="4128" spans="1:12">
      <c r="A4128" t="e">
        <f ca="1">E00251439730221</f>
        <v>#NAME?</v>
      </c>
      <c r="B4128">
        <v>290</v>
      </c>
      <c r="C4128" t="s">
        <v>449</v>
      </c>
      <c r="D4128" s="1">
        <v>42109</v>
      </c>
      <c r="F4128">
        <v>3</v>
      </c>
      <c r="G4128">
        <v>7243</v>
      </c>
      <c r="H4128" t="s">
        <v>42</v>
      </c>
      <c r="J4128" t="s">
        <v>14</v>
      </c>
      <c r="K4128">
        <v>51</v>
      </c>
      <c r="L4128" t="s">
        <v>15</v>
      </c>
    </row>
    <row r="4129" spans="1:12">
      <c r="A4129" t="e">
        <f ca="1">E00251617646621</f>
        <v>#NAME?</v>
      </c>
      <c r="B4129">
        <v>203</v>
      </c>
      <c r="C4129" t="s">
        <v>908</v>
      </c>
      <c r="D4129" s="1">
        <v>42788</v>
      </c>
      <c r="F4129">
        <v>1</v>
      </c>
      <c r="G4129">
        <v>7906</v>
      </c>
      <c r="H4129" t="s">
        <v>173</v>
      </c>
      <c r="J4129" t="s">
        <v>14</v>
      </c>
      <c r="K4129">
        <v>54</v>
      </c>
      <c r="L4129" t="s">
        <v>22</v>
      </c>
    </row>
    <row r="4130" spans="1:12">
      <c r="A4130" t="e">
        <f ca="1">E00251716551821</f>
        <v>#NAME?</v>
      </c>
      <c r="B4130">
        <v>7504</v>
      </c>
      <c r="C4130" t="s">
        <v>162</v>
      </c>
      <c r="D4130" s="1">
        <v>41935</v>
      </c>
      <c r="F4130">
        <v>1</v>
      </c>
      <c r="G4130">
        <v>4019</v>
      </c>
      <c r="H4130" t="s">
        <v>26</v>
      </c>
      <c r="J4130" t="s">
        <v>14</v>
      </c>
      <c r="K4130">
        <v>45</v>
      </c>
      <c r="L4130" t="s">
        <v>15</v>
      </c>
    </row>
    <row r="4131" spans="1:12">
      <c r="A4131" t="e">
        <f ca="1">E00251616870121</f>
        <v>#NAME?</v>
      </c>
      <c r="B4131">
        <v>701</v>
      </c>
      <c r="C4131" t="s">
        <v>72</v>
      </c>
      <c r="D4131" s="1">
        <v>42381</v>
      </c>
      <c r="F4131">
        <v>1</v>
      </c>
      <c r="G4131">
        <v>7273</v>
      </c>
      <c r="H4131" t="s">
        <v>543</v>
      </c>
      <c r="J4131" t="s">
        <v>14</v>
      </c>
      <c r="K4131">
        <v>53</v>
      </c>
      <c r="L4131" t="s">
        <v>15</v>
      </c>
    </row>
    <row r="4132" spans="1:12">
      <c r="A4132" t="e">
        <f ca="1">E00251439807421</f>
        <v>#NAME?</v>
      </c>
      <c r="B4132">
        <v>354</v>
      </c>
      <c r="C4132" t="s">
        <v>826</v>
      </c>
      <c r="D4132" s="1">
        <v>42011</v>
      </c>
      <c r="F4132">
        <v>3</v>
      </c>
      <c r="G4132">
        <v>25000</v>
      </c>
      <c r="H4132" t="s">
        <v>178</v>
      </c>
      <c r="J4132" t="s">
        <v>14</v>
      </c>
      <c r="K4132">
        <v>54</v>
      </c>
      <c r="L4132" t="s">
        <v>15</v>
      </c>
    </row>
    <row r="4133" spans="1:12">
      <c r="A4133" t="e">
        <f ca="1">E00251439807421</f>
        <v>#NAME?</v>
      </c>
      <c r="B4133">
        <v>354</v>
      </c>
      <c r="C4133" t="s">
        <v>826</v>
      </c>
      <c r="D4133" s="1">
        <v>42451</v>
      </c>
      <c r="F4133">
        <v>1</v>
      </c>
      <c r="G4133">
        <v>4019</v>
      </c>
      <c r="H4133" t="s">
        <v>26</v>
      </c>
      <c r="J4133" t="s">
        <v>14</v>
      </c>
      <c r="K4133">
        <v>56</v>
      </c>
      <c r="L4133" t="s">
        <v>15</v>
      </c>
    </row>
    <row r="4134" spans="1:12">
      <c r="A4134" t="e">
        <f ca="1">E00251518518221</f>
        <v>#NAME?</v>
      </c>
      <c r="B4134">
        <v>295</v>
      </c>
      <c r="C4134" t="s">
        <v>435</v>
      </c>
      <c r="D4134" s="1">
        <v>42291</v>
      </c>
      <c r="F4134">
        <v>4</v>
      </c>
      <c r="G4134">
        <v>78650</v>
      </c>
      <c r="H4134" t="s">
        <v>414</v>
      </c>
      <c r="J4134" t="s">
        <v>14</v>
      </c>
      <c r="K4134">
        <v>52</v>
      </c>
      <c r="L4134" t="s">
        <v>22</v>
      </c>
    </row>
    <row r="4135" spans="1:12">
      <c r="A4135" t="e">
        <f ca="1">E00251429810321</f>
        <v>#NAME?</v>
      </c>
      <c r="B4135">
        <v>151</v>
      </c>
      <c r="C4135" t="s">
        <v>381</v>
      </c>
      <c r="D4135" s="1">
        <v>41550</v>
      </c>
      <c r="F4135">
        <v>1</v>
      </c>
      <c r="G4135">
        <v>25000</v>
      </c>
      <c r="H4135" t="s">
        <v>178</v>
      </c>
      <c r="J4135" t="s">
        <v>14</v>
      </c>
      <c r="K4135">
        <v>58</v>
      </c>
      <c r="L4135" t="s">
        <v>15</v>
      </c>
    </row>
    <row r="4136" spans="1:12">
      <c r="A4136" t="e">
        <f ca="1">E00251429810321</f>
        <v>#NAME?</v>
      </c>
      <c r="B4136">
        <v>151</v>
      </c>
      <c r="C4136" t="s">
        <v>381</v>
      </c>
      <c r="D4136" s="1">
        <v>42695</v>
      </c>
      <c r="F4136">
        <v>2</v>
      </c>
      <c r="G4136">
        <v>25000</v>
      </c>
      <c r="H4136" t="s">
        <v>178</v>
      </c>
      <c r="J4136" t="s">
        <v>14</v>
      </c>
      <c r="K4136">
        <v>61</v>
      </c>
      <c r="L4136" t="s">
        <v>15</v>
      </c>
    </row>
    <row r="4137" spans="1:12">
      <c r="A4137" t="e">
        <f ca="1">E00251429810321</f>
        <v>#NAME?</v>
      </c>
      <c r="B4137">
        <v>151</v>
      </c>
      <c r="C4137" t="s">
        <v>381</v>
      </c>
      <c r="D4137" s="1">
        <v>43024</v>
      </c>
      <c r="F4137">
        <v>1</v>
      </c>
      <c r="G4137">
        <v>25000</v>
      </c>
      <c r="H4137" t="s">
        <v>178</v>
      </c>
      <c r="J4137" t="s">
        <v>14</v>
      </c>
      <c r="K4137">
        <v>62</v>
      </c>
      <c r="L4137" t="s">
        <v>15</v>
      </c>
    </row>
    <row r="4138" spans="1:12">
      <c r="A4138" t="e">
        <f ca="1">E00251429810321</f>
        <v>#NAME?</v>
      </c>
      <c r="B4138">
        <v>4878</v>
      </c>
      <c r="C4138" t="s">
        <v>909</v>
      </c>
      <c r="D4138" s="1">
        <v>42826</v>
      </c>
      <c r="F4138">
        <v>3</v>
      </c>
      <c r="G4138">
        <v>71534</v>
      </c>
      <c r="H4138" t="s">
        <v>910</v>
      </c>
      <c r="I4138" t="s">
        <v>148</v>
      </c>
      <c r="J4138" t="s">
        <v>57</v>
      </c>
      <c r="K4138">
        <v>61</v>
      </c>
      <c r="L4138" t="s">
        <v>15</v>
      </c>
    </row>
    <row r="4139" spans="1:12">
      <c r="A4139" t="e">
        <f ca="1">E00251439730221</f>
        <v>#NAME?</v>
      </c>
      <c r="B4139">
        <v>290</v>
      </c>
      <c r="C4139" t="s">
        <v>449</v>
      </c>
      <c r="D4139" s="1">
        <v>43054</v>
      </c>
      <c r="F4139">
        <v>1</v>
      </c>
      <c r="G4139">
        <v>2720</v>
      </c>
      <c r="H4139" t="s">
        <v>65</v>
      </c>
      <c r="J4139" t="s">
        <v>14</v>
      </c>
      <c r="K4139">
        <v>54</v>
      </c>
      <c r="L4139" t="s">
        <v>15</v>
      </c>
    </row>
    <row r="4140" spans="1:12">
      <c r="A4140" t="e">
        <f ca="1">E00251429661121</f>
        <v>#NAME?</v>
      </c>
      <c r="B4140">
        <v>199</v>
      </c>
      <c r="C4140" t="s">
        <v>681</v>
      </c>
      <c r="D4140" s="1">
        <v>41585</v>
      </c>
      <c r="F4140">
        <v>2</v>
      </c>
      <c r="G4140">
        <v>5839</v>
      </c>
      <c r="H4140" t="s">
        <v>451</v>
      </c>
      <c r="J4140" t="s">
        <v>14</v>
      </c>
      <c r="K4140">
        <v>61</v>
      </c>
      <c r="L4140" t="s">
        <v>15</v>
      </c>
    </row>
    <row r="4141" spans="1:12">
      <c r="A4141" t="e">
        <f ca="1">E00251429810321</f>
        <v>#NAME?</v>
      </c>
      <c r="B4141">
        <v>151</v>
      </c>
      <c r="C4141" t="s">
        <v>381</v>
      </c>
      <c r="D4141" s="1">
        <v>41569</v>
      </c>
      <c r="F4141">
        <v>1</v>
      </c>
      <c r="G4141">
        <v>25000</v>
      </c>
      <c r="H4141" t="s">
        <v>178</v>
      </c>
      <c r="J4141" t="s">
        <v>14</v>
      </c>
      <c r="K4141">
        <v>58</v>
      </c>
      <c r="L4141" t="s">
        <v>15</v>
      </c>
    </row>
    <row r="4142" spans="1:12">
      <c r="A4142" t="e">
        <f ca="1">E00251429810321</f>
        <v>#NAME?</v>
      </c>
      <c r="B4142">
        <v>151</v>
      </c>
      <c r="C4142" t="s">
        <v>381</v>
      </c>
      <c r="D4142" s="1">
        <v>41919</v>
      </c>
      <c r="F4142">
        <v>2</v>
      </c>
      <c r="G4142">
        <v>25000</v>
      </c>
      <c r="H4142" t="s">
        <v>178</v>
      </c>
      <c r="J4142" t="s">
        <v>14</v>
      </c>
      <c r="K4142">
        <v>59</v>
      </c>
      <c r="L4142" t="s">
        <v>15</v>
      </c>
    </row>
    <row r="4143" spans="1:12">
      <c r="A4143" t="e">
        <f ca="1">E00251429810321</f>
        <v>#NAME?</v>
      </c>
      <c r="B4143">
        <v>4878</v>
      </c>
      <c r="C4143" t="s">
        <v>909</v>
      </c>
      <c r="D4143" s="1">
        <v>42826</v>
      </c>
      <c r="F4143">
        <v>1</v>
      </c>
      <c r="G4143">
        <v>72885</v>
      </c>
      <c r="H4143" t="s">
        <v>354</v>
      </c>
      <c r="I4143" t="s">
        <v>148</v>
      </c>
      <c r="J4143" t="s">
        <v>57</v>
      </c>
      <c r="K4143">
        <v>61</v>
      </c>
      <c r="L4143" t="s">
        <v>15</v>
      </c>
    </row>
    <row r="4144" spans="1:12">
      <c r="A4144" t="e">
        <f ca="1">E00251518518221</f>
        <v>#NAME?</v>
      </c>
      <c r="B4144">
        <v>295</v>
      </c>
      <c r="C4144" t="s">
        <v>435</v>
      </c>
      <c r="D4144" s="1">
        <v>42145</v>
      </c>
      <c r="F4144">
        <v>3</v>
      </c>
      <c r="G4144">
        <v>53011</v>
      </c>
      <c r="H4144" t="s">
        <v>911</v>
      </c>
      <c r="J4144" t="s">
        <v>14</v>
      </c>
      <c r="K4144">
        <v>51</v>
      </c>
      <c r="L4144" t="s">
        <v>15</v>
      </c>
    </row>
    <row r="4145" spans="1:12">
      <c r="A4145" t="e">
        <f ca="1">E00251518518221</f>
        <v>#NAME?</v>
      </c>
      <c r="B4145">
        <v>295</v>
      </c>
      <c r="C4145" t="s">
        <v>435</v>
      </c>
      <c r="D4145" s="1">
        <v>42291</v>
      </c>
      <c r="F4145">
        <v>5</v>
      </c>
      <c r="G4145">
        <v>49390</v>
      </c>
      <c r="H4145" t="s">
        <v>59</v>
      </c>
      <c r="J4145" t="s">
        <v>14</v>
      </c>
      <c r="K4145">
        <v>52</v>
      </c>
      <c r="L4145" t="s">
        <v>15</v>
      </c>
    </row>
    <row r="4146" spans="1:12">
      <c r="A4146" t="e">
        <f ca="1">E00251518518221</f>
        <v>#NAME?</v>
      </c>
      <c r="B4146">
        <v>295</v>
      </c>
      <c r="C4146" t="s">
        <v>435</v>
      </c>
      <c r="D4146" s="1">
        <v>42541</v>
      </c>
      <c r="F4146">
        <v>2</v>
      </c>
      <c r="G4146">
        <v>2809</v>
      </c>
      <c r="H4146" t="s">
        <v>90</v>
      </c>
      <c r="J4146" t="s">
        <v>14</v>
      </c>
      <c r="K4146">
        <v>53</v>
      </c>
      <c r="L4146" t="s">
        <v>15</v>
      </c>
    </row>
    <row r="4147" spans="1:12">
      <c r="A4147" t="e">
        <f ca="1">E00251439807421</f>
        <v>#NAME?</v>
      </c>
      <c r="B4147">
        <v>354</v>
      </c>
      <c r="C4147" t="s">
        <v>826</v>
      </c>
      <c r="D4147" s="1">
        <v>41905</v>
      </c>
      <c r="F4147">
        <v>4</v>
      </c>
      <c r="G4147">
        <v>4019</v>
      </c>
      <c r="H4147" t="s">
        <v>26</v>
      </c>
      <c r="J4147" t="s">
        <v>14</v>
      </c>
      <c r="K4147">
        <v>54</v>
      </c>
      <c r="L4147" t="s">
        <v>15</v>
      </c>
    </row>
    <row r="4148" spans="1:12">
      <c r="A4148" t="e">
        <f ca="1">E00251439807421</f>
        <v>#NAME?</v>
      </c>
      <c r="B4148">
        <v>494</v>
      </c>
      <c r="C4148" t="s">
        <v>63</v>
      </c>
      <c r="D4148" s="1">
        <v>41648</v>
      </c>
      <c r="F4148">
        <v>1</v>
      </c>
      <c r="G4148">
        <v>4871</v>
      </c>
      <c r="H4148" t="s">
        <v>125</v>
      </c>
      <c r="J4148" t="s">
        <v>14</v>
      </c>
      <c r="K4148">
        <v>53</v>
      </c>
      <c r="L4148" t="s">
        <v>15</v>
      </c>
    </row>
    <row r="4149" spans="1:12">
      <c r="A4149" t="e">
        <f ca="1">E00251439807421</f>
        <v>#NAME?</v>
      </c>
      <c r="B4149">
        <v>6046</v>
      </c>
      <c r="C4149" t="s">
        <v>98</v>
      </c>
      <c r="D4149" s="1">
        <v>41642</v>
      </c>
      <c r="E4149">
        <v>0</v>
      </c>
      <c r="F4149">
        <v>1</v>
      </c>
      <c r="G4149">
        <v>3556</v>
      </c>
      <c r="H4149" t="s">
        <v>912</v>
      </c>
      <c r="J4149" t="s">
        <v>34</v>
      </c>
      <c r="K4149">
        <v>53</v>
      </c>
      <c r="L4149" t="s">
        <v>15</v>
      </c>
    </row>
    <row r="4150" spans="1:12">
      <c r="A4150" t="e">
        <f ca="1">E00251429158321</f>
        <v>#NAME?</v>
      </c>
      <c r="B4150">
        <v>4055</v>
      </c>
      <c r="C4150" t="s">
        <v>51</v>
      </c>
      <c r="D4150" s="1">
        <v>42052</v>
      </c>
      <c r="F4150">
        <v>1</v>
      </c>
      <c r="G4150">
        <v>3804</v>
      </c>
      <c r="H4150" t="s">
        <v>71</v>
      </c>
      <c r="J4150" t="s">
        <v>14</v>
      </c>
      <c r="K4150">
        <v>41</v>
      </c>
      <c r="L4150" t="s">
        <v>15</v>
      </c>
    </row>
    <row r="4151" spans="1:12">
      <c r="A4151" t="e">
        <f ca="1">E00251439807421</f>
        <v>#NAME?</v>
      </c>
      <c r="B4151">
        <v>354</v>
      </c>
      <c r="C4151" t="s">
        <v>826</v>
      </c>
      <c r="D4151" s="1">
        <v>42334</v>
      </c>
      <c r="F4151">
        <v>3</v>
      </c>
      <c r="G4151">
        <v>4019</v>
      </c>
      <c r="H4151" t="s">
        <v>26</v>
      </c>
      <c r="J4151" t="s">
        <v>14</v>
      </c>
      <c r="K4151">
        <v>55</v>
      </c>
      <c r="L4151" t="s">
        <v>15</v>
      </c>
    </row>
    <row r="4152" spans="1:12">
      <c r="A4152" t="e">
        <f ca="1">E00251439807421</f>
        <v>#NAME?</v>
      </c>
      <c r="B4152">
        <v>354</v>
      </c>
      <c r="C4152" t="s">
        <v>826</v>
      </c>
      <c r="D4152" s="1">
        <v>42678</v>
      </c>
      <c r="F4152">
        <v>1</v>
      </c>
      <c r="G4152">
        <v>4019</v>
      </c>
      <c r="H4152" t="s">
        <v>26</v>
      </c>
      <c r="J4152" t="s">
        <v>14</v>
      </c>
      <c r="K4152">
        <v>56</v>
      </c>
      <c r="L4152" t="s">
        <v>15</v>
      </c>
    </row>
    <row r="4153" spans="1:12">
      <c r="A4153" t="e">
        <f ca="1">E00251432303521</f>
        <v>#NAME?</v>
      </c>
      <c r="B4153">
        <v>696</v>
      </c>
      <c r="C4153" t="s">
        <v>913</v>
      </c>
      <c r="D4153" s="1">
        <v>42524</v>
      </c>
      <c r="F4153">
        <v>2</v>
      </c>
      <c r="G4153">
        <v>29532</v>
      </c>
      <c r="H4153" t="s">
        <v>914</v>
      </c>
      <c r="J4153" t="s">
        <v>14</v>
      </c>
      <c r="K4153">
        <v>62</v>
      </c>
      <c r="L4153" t="s">
        <v>15</v>
      </c>
    </row>
    <row r="4154" spans="1:12">
      <c r="A4154" t="e">
        <f ca="1">E00251439807421</f>
        <v>#NAME?</v>
      </c>
      <c r="B4154">
        <v>354</v>
      </c>
      <c r="C4154" t="s">
        <v>826</v>
      </c>
      <c r="D4154" s="1">
        <v>42845</v>
      </c>
      <c r="F4154">
        <v>2</v>
      </c>
      <c r="G4154">
        <v>70219</v>
      </c>
      <c r="H4154" t="s">
        <v>498</v>
      </c>
      <c r="J4154" t="s">
        <v>14</v>
      </c>
      <c r="K4154">
        <v>57</v>
      </c>
      <c r="L4154" t="s">
        <v>15</v>
      </c>
    </row>
    <row r="4155" spans="1:12">
      <c r="A4155" t="e">
        <f ca="1">E00251529210821</f>
        <v>#NAME?</v>
      </c>
      <c r="B4155">
        <v>193</v>
      </c>
      <c r="C4155" t="s">
        <v>247</v>
      </c>
      <c r="D4155" s="1">
        <v>42307</v>
      </c>
      <c r="F4155">
        <v>1</v>
      </c>
      <c r="G4155">
        <v>72632</v>
      </c>
      <c r="H4155" t="s">
        <v>107</v>
      </c>
      <c r="J4155" t="s">
        <v>14</v>
      </c>
      <c r="K4155">
        <v>53</v>
      </c>
      <c r="L4155" t="s">
        <v>15</v>
      </c>
    </row>
    <row r="4156" spans="1:12">
      <c r="A4156" t="e">
        <f ca="1">E00251515235421</f>
        <v>#NAME?</v>
      </c>
      <c r="B4156">
        <v>27</v>
      </c>
      <c r="C4156" t="s">
        <v>499</v>
      </c>
      <c r="D4156" s="1">
        <v>42684</v>
      </c>
      <c r="F4156">
        <v>1</v>
      </c>
      <c r="G4156">
        <v>7242</v>
      </c>
      <c r="H4156" t="s">
        <v>93</v>
      </c>
      <c r="J4156" t="s">
        <v>14</v>
      </c>
      <c r="K4156">
        <v>61</v>
      </c>
      <c r="L4156" t="s">
        <v>15</v>
      </c>
    </row>
    <row r="4157" spans="1:12">
      <c r="A4157" t="e">
        <f ca="1">E00251429661121</f>
        <v>#NAME?</v>
      </c>
      <c r="B4157">
        <v>199</v>
      </c>
      <c r="C4157" t="s">
        <v>681</v>
      </c>
      <c r="D4157" s="1">
        <v>42151</v>
      </c>
      <c r="F4157">
        <v>1</v>
      </c>
      <c r="G4157">
        <v>2169</v>
      </c>
      <c r="H4157" t="s">
        <v>40</v>
      </c>
      <c r="J4157" t="s">
        <v>14</v>
      </c>
      <c r="K4157">
        <v>63</v>
      </c>
      <c r="L4157" t="s">
        <v>15</v>
      </c>
    </row>
    <row r="4158" spans="1:12">
      <c r="A4158" t="e">
        <f ca="1">E00251428426921</f>
        <v>#NAME?</v>
      </c>
      <c r="B4158">
        <v>51</v>
      </c>
      <c r="C4158" t="s">
        <v>372</v>
      </c>
      <c r="D4158" s="1">
        <v>43084</v>
      </c>
      <c r="F4158">
        <v>1</v>
      </c>
      <c r="G4158">
        <v>4556</v>
      </c>
      <c r="H4158" t="s">
        <v>121</v>
      </c>
      <c r="J4158" t="s">
        <v>14</v>
      </c>
      <c r="K4158">
        <v>61</v>
      </c>
      <c r="L4158" t="s">
        <v>15</v>
      </c>
    </row>
    <row r="4159" spans="1:12">
      <c r="A4159" t="e">
        <f ca="1">E00251518518221</f>
        <v>#NAME?</v>
      </c>
      <c r="B4159">
        <v>276</v>
      </c>
      <c r="C4159" t="s">
        <v>122</v>
      </c>
      <c r="D4159" s="1">
        <v>41794</v>
      </c>
      <c r="F4159">
        <v>2</v>
      </c>
      <c r="G4159">
        <v>49390</v>
      </c>
      <c r="H4159" t="s">
        <v>59</v>
      </c>
      <c r="J4159" t="s">
        <v>14</v>
      </c>
      <c r="K4159">
        <v>51</v>
      </c>
      <c r="L4159" t="s">
        <v>15</v>
      </c>
    </row>
    <row r="4160" spans="1:12">
      <c r="A4160" t="e">
        <f ca="1">E00251526766021</f>
        <v>#NAME?</v>
      </c>
      <c r="B4160">
        <v>11</v>
      </c>
      <c r="C4160" t="s">
        <v>245</v>
      </c>
      <c r="D4160" s="1">
        <v>42199</v>
      </c>
      <c r="F4160">
        <v>2</v>
      </c>
      <c r="G4160">
        <v>71940</v>
      </c>
      <c r="H4160" t="s">
        <v>135</v>
      </c>
      <c r="J4160" t="s">
        <v>14</v>
      </c>
      <c r="K4160">
        <v>53</v>
      </c>
      <c r="L4160" t="s">
        <v>15</v>
      </c>
    </row>
    <row r="4161" spans="1:12">
      <c r="A4161" t="e">
        <f ca="1">E00251429158321</f>
        <v>#NAME?</v>
      </c>
      <c r="B4161">
        <v>4055</v>
      </c>
      <c r="C4161" t="s">
        <v>51</v>
      </c>
      <c r="D4161" s="1">
        <v>42276</v>
      </c>
      <c r="F4161">
        <v>1</v>
      </c>
      <c r="G4161">
        <v>3051</v>
      </c>
      <c r="H4161" t="s">
        <v>13</v>
      </c>
      <c r="J4161" t="s">
        <v>14</v>
      </c>
      <c r="K4161">
        <v>42</v>
      </c>
      <c r="L4161" t="s">
        <v>15</v>
      </c>
    </row>
    <row r="4162" spans="1:12">
      <c r="A4162" t="e">
        <f ca="1">E00251424041421</f>
        <v>#NAME?</v>
      </c>
      <c r="B4162">
        <v>108</v>
      </c>
      <c r="C4162" t="s">
        <v>481</v>
      </c>
      <c r="D4162" s="1">
        <v>41899</v>
      </c>
      <c r="F4162">
        <v>1</v>
      </c>
      <c r="G4162">
        <v>61610</v>
      </c>
      <c r="H4162" t="s">
        <v>915</v>
      </c>
      <c r="J4162" t="s">
        <v>14</v>
      </c>
      <c r="K4162">
        <v>47</v>
      </c>
      <c r="L4162" t="s">
        <v>15</v>
      </c>
    </row>
    <row r="4163" spans="1:12">
      <c r="A4163" t="e">
        <f ca="1">E00251428426921</f>
        <v>#NAME?</v>
      </c>
      <c r="B4163">
        <v>51</v>
      </c>
      <c r="C4163" t="s">
        <v>372</v>
      </c>
      <c r="D4163" s="1">
        <v>41415</v>
      </c>
      <c r="F4163">
        <v>3</v>
      </c>
      <c r="G4163">
        <v>72632</v>
      </c>
      <c r="H4163" t="s">
        <v>107</v>
      </c>
      <c r="J4163" t="s">
        <v>14</v>
      </c>
      <c r="K4163">
        <v>57</v>
      </c>
      <c r="L4163" t="s">
        <v>15</v>
      </c>
    </row>
    <row r="4164" spans="1:12">
      <c r="A4164" t="e">
        <f ca="1">E00251428426921</f>
        <v>#NAME?</v>
      </c>
      <c r="B4164">
        <v>51</v>
      </c>
      <c r="C4164" t="s">
        <v>372</v>
      </c>
      <c r="D4164" s="1">
        <v>42604</v>
      </c>
      <c r="F4164">
        <v>1</v>
      </c>
      <c r="G4164">
        <v>2729</v>
      </c>
      <c r="H4164" t="s">
        <v>115</v>
      </c>
      <c r="J4164" t="s">
        <v>14</v>
      </c>
      <c r="K4164">
        <v>60</v>
      </c>
      <c r="L4164" t="s">
        <v>15</v>
      </c>
    </row>
    <row r="4165" spans="1:12">
      <c r="A4165" t="e">
        <f ca="1">E00251428426921</f>
        <v>#NAME?</v>
      </c>
      <c r="B4165">
        <v>51</v>
      </c>
      <c r="C4165" t="s">
        <v>372</v>
      </c>
      <c r="D4165" s="1">
        <v>42887</v>
      </c>
      <c r="F4165">
        <v>1</v>
      </c>
      <c r="G4165">
        <v>2729</v>
      </c>
      <c r="H4165" t="s">
        <v>115</v>
      </c>
      <c r="J4165" t="s">
        <v>14</v>
      </c>
      <c r="K4165">
        <v>61</v>
      </c>
      <c r="L4165" t="s">
        <v>15</v>
      </c>
    </row>
    <row r="4166" spans="1:12">
      <c r="A4166" t="e">
        <f ca="1">E00251518518221</f>
        <v>#NAME?</v>
      </c>
      <c r="B4166">
        <v>295</v>
      </c>
      <c r="C4166" t="s">
        <v>435</v>
      </c>
      <c r="D4166" s="1">
        <v>42172</v>
      </c>
      <c r="F4166">
        <v>1</v>
      </c>
      <c r="G4166">
        <v>2809</v>
      </c>
      <c r="H4166" t="s">
        <v>90</v>
      </c>
      <c r="J4166" t="s">
        <v>14</v>
      </c>
      <c r="K4166">
        <v>52</v>
      </c>
      <c r="L4166" t="s">
        <v>15</v>
      </c>
    </row>
    <row r="4167" spans="1:12">
      <c r="A4167" t="e">
        <f ca="1">E00251518518221</f>
        <v>#NAME?</v>
      </c>
      <c r="B4167">
        <v>295</v>
      </c>
      <c r="C4167" t="s">
        <v>435</v>
      </c>
      <c r="D4167" s="1">
        <v>42695</v>
      </c>
      <c r="F4167">
        <v>1</v>
      </c>
      <c r="G4167">
        <v>49390</v>
      </c>
      <c r="H4167" t="s">
        <v>59</v>
      </c>
      <c r="J4167" t="s">
        <v>14</v>
      </c>
      <c r="K4167">
        <v>53</v>
      </c>
      <c r="L4167" t="s">
        <v>15</v>
      </c>
    </row>
    <row r="4168" spans="1:12">
      <c r="A4168" t="e">
        <f ca="1">E00251430060221</f>
        <v>#NAME?</v>
      </c>
      <c r="B4168">
        <v>467</v>
      </c>
      <c r="C4168" t="s">
        <v>232</v>
      </c>
      <c r="D4168" s="1">
        <v>42642</v>
      </c>
      <c r="F4168">
        <v>1</v>
      </c>
      <c r="G4168">
        <v>7242</v>
      </c>
      <c r="H4168" t="s">
        <v>93</v>
      </c>
      <c r="J4168" t="s">
        <v>14</v>
      </c>
      <c r="K4168">
        <v>58</v>
      </c>
      <c r="L4168" t="s">
        <v>15</v>
      </c>
    </row>
    <row r="4169" spans="1:12">
      <c r="A4169" t="e">
        <f ca="1">E00251430058721</f>
        <v>#NAME?</v>
      </c>
      <c r="B4169">
        <v>456</v>
      </c>
      <c r="C4169" t="s">
        <v>518</v>
      </c>
      <c r="D4169" s="1">
        <v>41990</v>
      </c>
      <c r="F4169">
        <v>1</v>
      </c>
      <c r="G4169">
        <v>7810</v>
      </c>
      <c r="H4169" t="s">
        <v>143</v>
      </c>
      <c r="J4169" t="s">
        <v>14</v>
      </c>
      <c r="K4169">
        <v>49</v>
      </c>
      <c r="L4169" t="s">
        <v>15</v>
      </c>
    </row>
    <row r="4170" spans="1:12">
      <c r="A4170" t="e">
        <f ca="1">E00251432303521</f>
        <v>#NAME?</v>
      </c>
      <c r="B4170">
        <v>7111</v>
      </c>
      <c r="C4170" t="s">
        <v>496</v>
      </c>
      <c r="D4170" s="1">
        <v>41900</v>
      </c>
      <c r="F4170">
        <v>1</v>
      </c>
      <c r="G4170">
        <v>78900</v>
      </c>
      <c r="H4170" t="s">
        <v>79</v>
      </c>
      <c r="I4170" t="s">
        <v>148</v>
      </c>
      <c r="J4170" t="s">
        <v>57</v>
      </c>
      <c r="K4170">
        <v>61</v>
      </c>
      <c r="L4170" t="s">
        <v>22</v>
      </c>
    </row>
    <row r="4171" spans="1:12">
      <c r="A4171" t="e">
        <f ca="1">E00251715770121</f>
        <v>#NAME?</v>
      </c>
      <c r="B4171">
        <v>484</v>
      </c>
      <c r="C4171" t="s">
        <v>916</v>
      </c>
      <c r="D4171" s="1">
        <v>41831</v>
      </c>
      <c r="F4171">
        <v>1</v>
      </c>
      <c r="G4171">
        <v>45981</v>
      </c>
      <c r="H4171" t="s">
        <v>917</v>
      </c>
      <c r="J4171" t="s">
        <v>14</v>
      </c>
      <c r="K4171">
        <v>62</v>
      </c>
      <c r="L4171" t="s">
        <v>15</v>
      </c>
    </row>
    <row r="4172" spans="1:12">
      <c r="A4172" t="e">
        <f ca="1">E00251524964221</f>
        <v>#NAME?</v>
      </c>
      <c r="B4172">
        <v>1273</v>
      </c>
      <c r="C4172" t="s">
        <v>28</v>
      </c>
      <c r="D4172" s="1">
        <v>42718</v>
      </c>
      <c r="F4172">
        <v>2</v>
      </c>
      <c r="G4172">
        <v>60090</v>
      </c>
      <c r="H4172" t="s">
        <v>181</v>
      </c>
      <c r="J4172" t="s">
        <v>14</v>
      </c>
      <c r="K4172">
        <v>43</v>
      </c>
      <c r="L4172" t="s">
        <v>15</v>
      </c>
    </row>
    <row r="4173" spans="1:12">
      <c r="A4173" t="e">
        <f ca="1">E00251515235421</f>
        <v>#NAME?</v>
      </c>
      <c r="B4173">
        <v>28</v>
      </c>
      <c r="C4173" t="s">
        <v>153</v>
      </c>
      <c r="D4173" s="1">
        <v>42704</v>
      </c>
      <c r="F4173">
        <v>1</v>
      </c>
      <c r="G4173">
        <v>25639</v>
      </c>
      <c r="H4173" t="s">
        <v>918</v>
      </c>
      <c r="J4173" t="s">
        <v>14</v>
      </c>
      <c r="K4173">
        <v>62</v>
      </c>
      <c r="L4173" t="s">
        <v>15</v>
      </c>
    </row>
    <row r="4174" spans="1:12">
      <c r="A4174" t="e">
        <f ca="1">E00251428426921</f>
        <v>#NAME?</v>
      </c>
      <c r="B4174">
        <v>51</v>
      </c>
      <c r="C4174" t="s">
        <v>372</v>
      </c>
      <c r="D4174" s="1">
        <v>41661</v>
      </c>
      <c r="F4174">
        <v>1</v>
      </c>
      <c r="G4174">
        <v>7231</v>
      </c>
      <c r="H4174" t="s">
        <v>128</v>
      </c>
      <c r="J4174" t="s">
        <v>14</v>
      </c>
      <c r="K4174">
        <v>57</v>
      </c>
      <c r="L4174" t="s">
        <v>15</v>
      </c>
    </row>
    <row r="4175" spans="1:12">
      <c r="A4175" t="e">
        <f ca="1">E00251429388021</f>
        <v>#NAME?</v>
      </c>
      <c r="B4175">
        <v>297</v>
      </c>
      <c r="C4175" t="s">
        <v>411</v>
      </c>
      <c r="D4175" s="1">
        <v>41463</v>
      </c>
      <c r="F4175">
        <v>2</v>
      </c>
      <c r="G4175">
        <v>30270</v>
      </c>
      <c r="H4175" t="s">
        <v>336</v>
      </c>
      <c r="J4175" t="s">
        <v>14</v>
      </c>
      <c r="K4175">
        <v>58</v>
      </c>
      <c r="L4175" t="s">
        <v>15</v>
      </c>
    </row>
    <row r="4176" spans="1:12">
      <c r="A4176" t="e">
        <f ca="1">E00251429388021</f>
        <v>#NAME?</v>
      </c>
      <c r="B4176">
        <v>297</v>
      </c>
      <c r="C4176" t="s">
        <v>411</v>
      </c>
      <c r="D4176" s="1">
        <v>42306</v>
      </c>
      <c r="F4176">
        <v>2</v>
      </c>
      <c r="G4176">
        <v>4019</v>
      </c>
      <c r="H4176" t="s">
        <v>26</v>
      </c>
      <c r="J4176" t="s">
        <v>14</v>
      </c>
      <c r="K4176">
        <v>60</v>
      </c>
      <c r="L4176" t="s">
        <v>15</v>
      </c>
    </row>
    <row r="4177" spans="1:12">
      <c r="A4177" t="e">
        <f ca="1">E00251429388021</f>
        <v>#NAME?</v>
      </c>
      <c r="B4177">
        <v>297</v>
      </c>
      <c r="C4177" t="s">
        <v>411</v>
      </c>
      <c r="D4177" s="1">
        <v>42845</v>
      </c>
      <c r="F4177">
        <v>1</v>
      </c>
      <c r="G4177">
        <v>4619</v>
      </c>
      <c r="H4177" t="s">
        <v>613</v>
      </c>
      <c r="J4177" t="s">
        <v>14</v>
      </c>
      <c r="K4177">
        <v>61</v>
      </c>
      <c r="L4177" t="s">
        <v>15</v>
      </c>
    </row>
    <row r="4178" spans="1:12">
      <c r="A4178" t="e">
        <f ca="1">E00251429162721</f>
        <v>#NAME?</v>
      </c>
      <c r="B4178">
        <v>285</v>
      </c>
      <c r="C4178" t="s">
        <v>117</v>
      </c>
      <c r="D4178" s="1">
        <v>41158</v>
      </c>
      <c r="F4178">
        <v>1</v>
      </c>
      <c r="G4178">
        <v>8470</v>
      </c>
      <c r="H4178" t="s">
        <v>120</v>
      </c>
      <c r="J4178" t="s">
        <v>14</v>
      </c>
      <c r="K4178">
        <v>55</v>
      </c>
      <c r="L4178" t="s">
        <v>15</v>
      </c>
    </row>
    <row r="4179" spans="1:12">
      <c r="A4179" t="e">
        <f ca="1">E00251619840221</f>
        <v>#NAME?</v>
      </c>
      <c r="B4179">
        <v>446</v>
      </c>
      <c r="C4179" t="s">
        <v>94</v>
      </c>
      <c r="D4179" s="1">
        <v>40977</v>
      </c>
      <c r="F4179">
        <v>1</v>
      </c>
      <c r="G4179">
        <v>2449</v>
      </c>
      <c r="H4179" t="s">
        <v>53</v>
      </c>
      <c r="J4179" t="s">
        <v>14</v>
      </c>
      <c r="K4179">
        <v>53</v>
      </c>
      <c r="L4179" t="s">
        <v>15</v>
      </c>
    </row>
    <row r="4180" spans="1:12">
      <c r="A4180" t="e">
        <f ca="1">E00251429162721</f>
        <v>#NAME?</v>
      </c>
      <c r="B4180">
        <v>285</v>
      </c>
      <c r="C4180" t="s">
        <v>117</v>
      </c>
      <c r="D4180" s="1">
        <v>42313</v>
      </c>
      <c r="F4180">
        <v>1</v>
      </c>
      <c r="G4180">
        <v>4940</v>
      </c>
      <c r="H4180" t="s">
        <v>708</v>
      </c>
      <c r="J4180" t="s">
        <v>14</v>
      </c>
      <c r="K4180">
        <v>59</v>
      </c>
      <c r="L4180" t="s">
        <v>15</v>
      </c>
    </row>
    <row r="4181" spans="1:12">
      <c r="A4181" t="e">
        <f ca="1">E00251429390221</f>
        <v>#NAME?</v>
      </c>
      <c r="B4181">
        <v>272</v>
      </c>
      <c r="C4181" t="s">
        <v>174</v>
      </c>
      <c r="D4181" s="1">
        <v>42874</v>
      </c>
      <c r="F4181">
        <v>1</v>
      </c>
      <c r="G4181">
        <v>7291</v>
      </c>
      <c r="H4181" t="s">
        <v>163</v>
      </c>
      <c r="I4181" t="s">
        <v>56</v>
      </c>
      <c r="J4181" t="s">
        <v>57</v>
      </c>
      <c r="K4181">
        <v>42</v>
      </c>
      <c r="L4181" t="s">
        <v>15</v>
      </c>
    </row>
    <row r="4182" spans="1:12">
      <c r="A4182" t="e">
        <f ca="1">E00251429390221</f>
        <v>#NAME?</v>
      </c>
      <c r="B4182">
        <v>1325</v>
      </c>
      <c r="C4182" t="s">
        <v>605</v>
      </c>
      <c r="D4182" s="1">
        <v>40941</v>
      </c>
      <c r="F4182">
        <v>1</v>
      </c>
      <c r="G4182">
        <v>4659</v>
      </c>
      <c r="H4182" t="s">
        <v>47</v>
      </c>
      <c r="J4182" t="s">
        <v>14</v>
      </c>
      <c r="K4182">
        <v>37</v>
      </c>
      <c r="L4182" t="s">
        <v>15</v>
      </c>
    </row>
    <row r="4183" spans="1:12">
      <c r="A4183" t="e">
        <f ca="1">E00251429390221</f>
        <v>#NAME?</v>
      </c>
      <c r="B4183">
        <v>1325</v>
      </c>
      <c r="C4183" t="s">
        <v>605</v>
      </c>
      <c r="D4183" s="1">
        <v>41036</v>
      </c>
      <c r="F4183">
        <v>2</v>
      </c>
      <c r="G4183">
        <v>38870</v>
      </c>
      <c r="H4183" t="s">
        <v>514</v>
      </c>
      <c r="J4183" t="s">
        <v>14</v>
      </c>
      <c r="K4183">
        <v>37</v>
      </c>
      <c r="L4183" t="s">
        <v>15</v>
      </c>
    </row>
    <row r="4184" spans="1:12">
      <c r="A4184" t="e">
        <f ca="1">E00251429390221</f>
        <v>#NAME?</v>
      </c>
      <c r="B4184">
        <v>1325</v>
      </c>
      <c r="C4184" t="s">
        <v>605</v>
      </c>
      <c r="D4184" s="1">
        <v>41743</v>
      </c>
      <c r="F4184">
        <v>1</v>
      </c>
      <c r="G4184">
        <v>5651</v>
      </c>
      <c r="H4184" t="s">
        <v>617</v>
      </c>
      <c r="J4184" t="s">
        <v>14</v>
      </c>
      <c r="K4184">
        <v>39</v>
      </c>
      <c r="L4184" t="s">
        <v>15</v>
      </c>
    </row>
    <row r="4185" spans="1:12">
      <c r="A4185" t="e">
        <f ca="1">E00251619840221</f>
        <v>#NAME?</v>
      </c>
      <c r="B4185">
        <v>446</v>
      </c>
      <c r="C4185" t="s">
        <v>94</v>
      </c>
      <c r="D4185" s="1">
        <v>42888</v>
      </c>
      <c r="F4185">
        <v>1</v>
      </c>
      <c r="G4185">
        <v>7231</v>
      </c>
      <c r="H4185" t="s">
        <v>128</v>
      </c>
      <c r="J4185" t="s">
        <v>14</v>
      </c>
      <c r="K4185">
        <v>59</v>
      </c>
      <c r="L4185" t="s">
        <v>15</v>
      </c>
    </row>
    <row r="4186" spans="1:12">
      <c r="A4186" t="e">
        <f ca="1">E00251619840221</f>
        <v>#NAME?</v>
      </c>
      <c r="B4186">
        <v>446</v>
      </c>
      <c r="C4186" t="s">
        <v>94</v>
      </c>
      <c r="D4186" s="1">
        <v>42912</v>
      </c>
      <c r="F4186">
        <v>2</v>
      </c>
      <c r="G4186">
        <v>2720</v>
      </c>
      <c r="H4186" t="s">
        <v>65</v>
      </c>
      <c r="J4186" t="s">
        <v>14</v>
      </c>
      <c r="K4186">
        <v>59</v>
      </c>
      <c r="L4186" t="s">
        <v>15</v>
      </c>
    </row>
    <row r="4187" spans="1:12">
      <c r="A4187" t="e">
        <f ca="1">E00251619840221</f>
        <v>#NAME?</v>
      </c>
      <c r="B4187">
        <v>446</v>
      </c>
      <c r="C4187" t="s">
        <v>94</v>
      </c>
      <c r="D4187" s="1">
        <v>41351</v>
      </c>
      <c r="F4187">
        <v>2</v>
      </c>
      <c r="G4187">
        <v>2449</v>
      </c>
      <c r="H4187" t="s">
        <v>53</v>
      </c>
      <c r="J4187" t="s">
        <v>14</v>
      </c>
      <c r="K4187">
        <v>54</v>
      </c>
      <c r="L4187" t="s">
        <v>15</v>
      </c>
    </row>
    <row r="4188" spans="1:12">
      <c r="A4188" t="e">
        <f ca="1">E00251619840221</f>
        <v>#NAME?</v>
      </c>
      <c r="B4188">
        <v>446</v>
      </c>
      <c r="C4188" t="s">
        <v>94</v>
      </c>
      <c r="D4188" s="1">
        <v>41471</v>
      </c>
      <c r="F4188">
        <v>2</v>
      </c>
      <c r="G4188">
        <v>6272</v>
      </c>
      <c r="H4188" t="s">
        <v>635</v>
      </c>
      <c r="J4188" t="s">
        <v>14</v>
      </c>
      <c r="K4188">
        <v>55</v>
      </c>
      <c r="L4188" t="s">
        <v>15</v>
      </c>
    </row>
    <row r="4189" spans="1:12">
      <c r="A4189" t="e">
        <f ca="1">E00251619840221</f>
        <v>#NAME?</v>
      </c>
      <c r="B4189">
        <v>446</v>
      </c>
      <c r="C4189" t="s">
        <v>94</v>
      </c>
      <c r="D4189" s="1">
        <v>42459</v>
      </c>
      <c r="F4189">
        <v>1</v>
      </c>
      <c r="G4189">
        <v>88</v>
      </c>
      <c r="H4189" t="s">
        <v>919</v>
      </c>
      <c r="J4189" t="s">
        <v>14</v>
      </c>
      <c r="K4189">
        <v>58</v>
      </c>
      <c r="L4189" t="s">
        <v>15</v>
      </c>
    </row>
    <row r="4190" spans="1:12">
      <c r="A4190" t="e">
        <f ca="1">E00251531526821</f>
        <v>#NAME?</v>
      </c>
      <c r="B4190">
        <v>701</v>
      </c>
      <c r="C4190" t="s">
        <v>72</v>
      </c>
      <c r="D4190" s="1">
        <v>41499</v>
      </c>
      <c r="F4190">
        <v>5</v>
      </c>
      <c r="G4190">
        <v>27802</v>
      </c>
      <c r="H4190" t="s">
        <v>83</v>
      </c>
      <c r="J4190" t="s">
        <v>14</v>
      </c>
      <c r="K4190">
        <v>55</v>
      </c>
      <c r="L4190" t="s">
        <v>15</v>
      </c>
    </row>
    <row r="4191" spans="1:12">
      <c r="A4191" t="e">
        <f ca="1">E00251429390221</f>
        <v>#NAME?</v>
      </c>
      <c r="B4191">
        <v>1325</v>
      </c>
      <c r="C4191" t="s">
        <v>605</v>
      </c>
      <c r="D4191" s="1">
        <v>42044</v>
      </c>
      <c r="F4191">
        <v>4</v>
      </c>
      <c r="G4191">
        <v>73300</v>
      </c>
      <c r="H4191" t="s">
        <v>86</v>
      </c>
      <c r="J4191" t="s">
        <v>14</v>
      </c>
      <c r="K4191">
        <v>40</v>
      </c>
      <c r="L4191" t="s">
        <v>15</v>
      </c>
    </row>
    <row r="4192" spans="1:12">
      <c r="A4192" t="e">
        <f ca="1">E00251711585721</f>
        <v>#NAME?</v>
      </c>
      <c r="B4192">
        <v>10</v>
      </c>
      <c r="C4192" t="s">
        <v>18</v>
      </c>
      <c r="D4192" s="1">
        <v>41033</v>
      </c>
      <c r="F4192">
        <v>1</v>
      </c>
      <c r="G4192">
        <v>3051</v>
      </c>
      <c r="H4192" t="s">
        <v>13</v>
      </c>
      <c r="J4192" t="s">
        <v>14</v>
      </c>
      <c r="K4192">
        <v>52</v>
      </c>
      <c r="L4192" t="s">
        <v>15</v>
      </c>
    </row>
    <row r="4193" spans="1:12">
      <c r="A4193" t="e">
        <f ca="1">E00251531526821</f>
        <v>#NAME?</v>
      </c>
      <c r="B4193">
        <v>701</v>
      </c>
      <c r="C4193" t="s">
        <v>72</v>
      </c>
      <c r="D4193" s="1">
        <v>41752</v>
      </c>
      <c r="F4193">
        <v>1</v>
      </c>
      <c r="G4193">
        <v>3669</v>
      </c>
      <c r="H4193" t="s">
        <v>289</v>
      </c>
      <c r="J4193" t="s">
        <v>14</v>
      </c>
      <c r="K4193">
        <v>56</v>
      </c>
      <c r="L4193" t="s">
        <v>15</v>
      </c>
    </row>
    <row r="4194" spans="1:12">
      <c r="A4194" t="e">
        <f ca="1">E00251531526821</f>
        <v>#NAME?</v>
      </c>
      <c r="B4194">
        <v>701</v>
      </c>
      <c r="C4194" t="s">
        <v>72</v>
      </c>
      <c r="D4194" s="1">
        <v>42296</v>
      </c>
      <c r="F4194">
        <v>4</v>
      </c>
      <c r="G4194">
        <v>3051</v>
      </c>
      <c r="H4194" t="s">
        <v>13</v>
      </c>
      <c r="J4194" t="s">
        <v>14</v>
      </c>
      <c r="K4194">
        <v>58</v>
      </c>
      <c r="L4194" t="s">
        <v>15</v>
      </c>
    </row>
    <row r="4195" spans="1:12">
      <c r="A4195" t="e">
        <f ca="1">E00251432303521</f>
        <v>#NAME?</v>
      </c>
      <c r="B4195">
        <v>4704</v>
      </c>
      <c r="C4195" t="s">
        <v>920</v>
      </c>
      <c r="D4195" s="1">
        <v>43073</v>
      </c>
      <c r="F4195">
        <v>1</v>
      </c>
      <c r="G4195">
        <v>2989</v>
      </c>
      <c r="H4195" t="s">
        <v>844</v>
      </c>
      <c r="J4195" t="s">
        <v>14</v>
      </c>
      <c r="K4195">
        <v>64</v>
      </c>
      <c r="L4195" t="s">
        <v>15</v>
      </c>
    </row>
    <row r="4196" spans="1:12">
      <c r="A4196" t="e">
        <f ca="1">E00251531526821</f>
        <v>#NAME?</v>
      </c>
      <c r="B4196">
        <v>701</v>
      </c>
      <c r="C4196" t="s">
        <v>72</v>
      </c>
      <c r="D4196" s="1">
        <v>42801</v>
      </c>
      <c r="F4196">
        <v>6</v>
      </c>
      <c r="G4196">
        <v>30591</v>
      </c>
      <c r="H4196" t="s">
        <v>841</v>
      </c>
      <c r="J4196" t="s">
        <v>14</v>
      </c>
      <c r="K4196">
        <v>59</v>
      </c>
      <c r="L4196" t="s">
        <v>15</v>
      </c>
    </row>
    <row r="4197" spans="1:12">
      <c r="A4197" t="e">
        <f ca="1">E00251431566321</f>
        <v>#NAME?</v>
      </c>
      <c r="B4197">
        <v>701</v>
      </c>
      <c r="C4197" t="s">
        <v>72</v>
      </c>
      <c r="D4197" s="1">
        <v>41655</v>
      </c>
      <c r="F4197">
        <v>4</v>
      </c>
      <c r="G4197">
        <v>2724</v>
      </c>
      <c r="H4197" t="s">
        <v>73</v>
      </c>
      <c r="J4197" t="s">
        <v>14</v>
      </c>
      <c r="K4197">
        <v>61</v>
      </c>
      <c r="L4197" t="s">
        <v>15</v>
      </c>
    </row>
    <row r="4198" spans="1:12">
      <c r="A4198" t="e">
        <f ca="1">E00251531526821</f>
        <v>#NAME?</v>
      </c>
      <c r="B4198">
        <v>701</v>
      </c>
      <c r="C4198" t="s">
        <v>72</v>
      </c>
      <c r="D4198" s="1">
        <v>41731</v>
      </c>
      <c r="F4198">
        <v>2</v>
      </c>
      <c r="G4198">
        <v>3899</v>
      </c>
      <c r="H4198" t="s">
        <v>264</v>
      </c>
      <c r="J4198" t="s">
        <v>14</v>
      </c>
      <c r="K4198">
        <v>56</v>
      </c>
      <c r="L4198" t="s">
        <v>15</v>
      </c>
    </row>
    <row r="4199" spans="1:12">
      <c r="A4199" t="e">
        <f ca="1">E00251531526821</f>
        <v>#NAME?</v>
      </c>
      <c r="B4199">
        <v>701</v>
      </c>
      <c r="C4199" t="s">
        <v>72</v>
      </c>
      <c r="D4199" s="1">
        <v>41764</v>
      </c>
      <c r="F4199">
        <v>3</v>
      </c>
      <c r="G4199">
        <v>3051</v>
      </c>
      <c r="H4199" t="s">
        <v>13</v>
      </c>
      <c r="J4199" t="s">
        <v>14</v>
      </c>
      <c r="K4199">
        <v>56</v>
      </c>
      <c r="L4199" t="s">
        <v>15</v>
      </c>
    </row>
    <row r="4200" spans="1:12">
      <c r="A4200" t="e">
        <f ca="1">E00251430146821</f>
        <v>#NAME?</v>
      </c>
      <c r="B4200">
        <v>497</v>
      </c>
      <c r="C4200" t="s">
        <v>141</v>
      </c>
      <c r="D4200" s="1">
        <v>41775</v>
      </c>
      <c r="F4200">
        <v>1</v>
      </c>
      <c r="G4200">
        <v>7856</v>
      </c>
      <c r="H4200" t="s">
        <v>368</v>
      </c>
      <c r="J4200" t="s">
        <v>14</v>
      </c>
      <c r="K4200">
        <v>45</v>
      </c>
      <c r="L4200" t="s">
        <v>22</v>
      </c>
    </row>
    <row r="4201" spans="1:12">
      <c r="A4201" t="e">
        <f ca="1">E00251428426921</f>
        <v>#NAME?</v>
      </c>
      <c r="B4201">
        <v>39</v>
      </c>
      <c r="C4201" t="s">
        <v>385</v>
      </c>
      <c r="D4201" s="1">
        <v>42016</v>
      </c>
      <c r="E4201">
        <v>1</v>
      </c>
      <c r="F4201">
        <v>3</v>
      </c>
      <c r="G4201">
        <v>2409</v>
      </c>
      <c r="H4201" t="s">
        <v>454</v>
      </c>
      <c r="J4201" t="s">
        <v>34</v>
      </c>
      <c r="K4201">
        <v>58</v>
      </c>
      <c r="L4201" t="s">
        <v>15</v>
      </c>
    </row>
    <row r="4202" spans="1:12">
      <c r="A4202" t="e">
        <f ca="1">E00251428426921</f>
        <v>#NAME?</v>
      </c>
      <c r="B4202">
        <v>51</v>
      </c>
      <c r="C4202" t="s">
        <v>372</v>
      </c>
      <c r="D4202" s="1">
        <v>42957</v>
      </c>
      <c r="F4202">
        <v>2</v>
      </c>
      <c r="G4202">
        <v>73390</v>
      </c>
      <c r="H4202" t="s">
        <v>66</v>
      </c>
      <c r="J4202" t="s">
        <v>14</v>
      </c>
      <c r="K4202">
        <v>61</v>
      </c>
      <c r="L4202" t="s">
        <v>15</v>
      </c>
    </row>
    <row r="4203" spans="1:12">
      <c r="A4203" t="e">
        <f ca="1">E00251531526821</f>
        <v>#NAME?</v>
      </c>
      <c r="B4203">
        <v>701</v>
      </c>
      <c r="C4203" t="s">
        <v>72</v>
      </c>
      <c r="D4203" s="1">
        <v>42585</v>
      </c>
      <c r="F4203">
        <v>3</v>
      </c>
      <c r="G4203">
        <v>2724</v>
      </c>
      <c r="H4203" t="s">
        <v>73</v>
      </c>
      <c r="J4203" t="s">
        <v>14</v>
      </c>
      <c r="K4203">
        <v>58</v>
      </c>
      <c r="L4203" t="s">
        <v>15</v>
      </c>
    </row>
    <row r="4204" spans="1:12">
      <c r="A4204" t="e">
        <f ca="1">E00251429331821</f>
        <v>#NAME?</v>
      </c>
      <c r="B4204">
        <v>175</v>
      </c>
      <c r="C4204" t="s">
        <v>131</v>
      </c>
      <c r="D4204" s="1">
        <v>42726</v>
      </c>
      <c r="F4204">
        <v>1</v>
      </c>
      <c r="G4204">
        <v>29690</v>
      </c>
      <c r="H4204" t="s">
        <v>52</v>
      </c>
      <c r="J4204" t="s">
        <v>14</v>
      </c>
      <c r="K4204">
        <v>59</v>
      </c>
      <c r="L4204" t="s">
        <v>15</v>
      </c>
    </row>
    <row r="4205" spans="1:12">
      <c r="A4205" t="e">
        <f ca="1">E00251429331821</f>
        <v>#NAME?</v>
      </c>
      <c r="B4205">
        <v>175</v>
      </c>
      <c r="C4205" t="s">
        <v>131</v>
      </c>
      <c r="D4205" s="1">
        <v>42902</v>
      </c>
      <c r="F4205">
        <v>2</v>
      </c>
      <c r="G4205">
        <v>7904</v>
      </c>
      <c r="H4205" t="s">
        <v>75</v>
      </c>
      <c r="J4205" t="s">
        <v>14</v>
      </c>
      <c r="K4205">
        <v>60</v>
      </c>
      <c r="L4205" t="s">
        <v>22</v>
      </c>
    </row>
    <row r="4206" spans="1:12">
      <c r="A4206" t="e">
        <f ca="1">E00251429331821</f>
        <v>#NAME?</v>
      </c>
      <c r="B4206">
        <v>175</v>
      </c>
      <c r="C4206" t="s">
        <v>131</v>
      </c>
      <c r="D4206" s="1">
        <v>43056</v>
      </c>
      <c r="F4206">
        <v>1</v>
      </c>
      <c r="G4206">
        <v>7272</v>
      </c>
      <c r="H4206" t="s">
        <v>395</v>
      </c>
      <c r="J4206" t="s">
        <v>14</v>
      </c>
      <c r="K4206">
        <v>60</v>
      </c>
      <c r="L4206" t="s">
        <v>15</v>
      </c>
    </row>
    <row r="4207" spans="1:12">
      <c r="A4207" t="e">
        <f ca="1">E00251531526821</f>
        <v>#NAME?</v>
      </c>
      <c r="B4207">
        <v>701</v>
      </c>
      <c r="C4207" t="s">
        <v>72</v>
      </c>
      <c r="D4207" s="1">
        <v>41729</v>
      </c>
      <c r="F4207">
        <v>5</v>
      </c>
      <c r="G4207">
        <v>2989</v>
      </c>
      <c r="H4207" t="s">
        <v>844</v>
      </c>
      <c r="J4207" t="s">
        <v>14</v>
      </c>
      <c r="K4207">
        <v>56</v>
      </c>
      <c r="L4207" t="s">
        <v>15</v>
      </c>
    </row>
    <row r="4208" spans="1:12">
      <c r="A4208" t="e">
        <f ca="1">E00251431418121</f>
        <v>#NAME?</v>
      </c>
      <c r="B4208">
        <v>701</v>
      </c>
      <c r="C4208" t="s">
        <v>72</v>
      </c>
      <c r="D4208" s="1">
        <v>41390</v>
      </c>
      <c r="F4208">
        <v>2</v>
      </c>
      <c r="G4208">
        <v>4019</v>
      </c>
      <c r="H4208" t="s">
        <v>26</v>
      </c>
      <c r="J4208" t="s">
        <v>14</v>
      </c>
      <c r="K4208">
        <v>53</v>
      </c>
      <c r="L4208" t="s">
        <v>15</v>
      </c>
    </row>
    <row r="4209" spans="1:12">
      <c r="A4209" t="e">
        <f ca="1">E00251531526821</f>
        <v>#NAME?</v>
      </c>
      <c r="B4209">
        <v>701</v>
      </c>
      <c r="C4209" t="s">
        <v>72</v>
      </c>
      <c r="D4209" s="1">
        <v>42822</v>
      </c>
      <c r="F4209">
        <v>4</v>
      </c>
      <c r="G4209">
        <v>3669</v>
      </c>
      <c r="H4209" t="s">
        <v>289</v>
      </c>
      <c r="J4209" t="s">
        <v>14</v>
      </c>
      <c r="K4209">
        <v>59</v>
      </c>
      <c r="L4209" t="s">
        <v>15</v>
      </c>
    </row>
    <row r="4210" spans="1:12">
      <c r="A4210" t="e">
        <f ca="1">E00251430058721</f>
        <v>#NAME?</v>
      </c>
      <c r="B4210">
        <v>456</v>
      </c>
      <c r="C4210" t="s">
        <v>518</v>
      </c>
      <c r="D4210" s="1">
        <v>41283</v>
      </c>
      <c r="F4210">
        <v>1</v>
      </c>
      <c r="G4210">
        <v>7175</v>
      </c>
      <c r="H4210" t="s">
        <v>689</v>
      </c>
      <c r="J4210" t="s">
        <v>14</v>
      </c>
      <c r="K4210">
        <v>47</v>
      </c>
      <c r="L4210" t="s">
        <v>15</v>
      </c>
    </row>
    <row r="4211" spans="1:12">
      <c r="A4211" t="e">
        <f ca="1">E00251429162721</f>
        <v>#NAME?</v>
      </c>
      <c r="B4211">
        <v>285</v>
      </c>
      <c r="C4211" t="s">
        <v>117</v>
      </c>
      <c r="D4211" s="1">
        <v>42389</v>
      </c>
      <c r="F4211">
        <v>1</v>
      </c>
      <c r="G4211">
        <v>4940</v>
      </c>
      <c r="H4211" t="s">
        <v>708</v>
      </c>
      <c r="J4211" t="s">
        <v>14</v>
      </c>
      <c r="K4211">
        <v>59</v>
      </c>
      <c r="L4211" t="s">
        <v>15</v>
      </c>
    </row>
    <row r="4212" spans="1:12">
      <c r="A4212" t="e">
        <f ca="1">E00251514125621</f>
        <v>#NAME?</v>
      </c>
      <c r="B4212">
        <v>1786</v>
      </c>
      <c r="C4212" t="s">
        <v>37</v>
      </c>
      <c r="D4212" s="1">
        <v>41480</v>
      </c>
      <c r="F4212">
        <v>1</v>
      </c>
      <c r="G4212">
        <v>7820</v>
      </c>
      <c r="H4212" t="s">
        <v>233</v>
      </c>
      <c r="J4212" t="s">
        <v>14</v>
      </c>
      <c r="K4212">
        <v>49</v>
      </c>
      <c r="L4212" t="s">
        <v>22</v>
      </c>
    </row>
    <row r="4213" spans="1:12">
      <c r="A4213" t="e">
        <f ca="1">E00251432303521</f>
        <v>#NAME?</v>
      </c>
      <c r="B4213">
        <v>696</v>
      </c>
      <c r="C4213" t="s">
        <v>913</v>
      </c>
      <c r="D4213" s="1">
        <v>42906</v>
      </c>
      <c r="F4213">
        <v>1</v>
      </c>
      <c r="G4213">
        <v>29532</v>
      </c>
      <c r="H4213" t="s">
        <v>914</v>
      </c>
      <c r="J4213" t="s">
        <v>14</v>
      </c>
      <c r="K4213">
        <v>63</v>
      </c>
      <c r="L4213" t="s">
        <v>15</v>
      </c>
    </row>
    <row r="4214" spans="1:12">
      <c r="A4214" t="e">
        <f ca="1">E00251432303521</f>
        <v>#NAME?</v>
      </c>
      <c r="B4214">
        <v>696</v>
      </c>
      <c r="C4214" t="s">
        <v>913</v>
      </c>
      <c r="D4214" s="1">
        <v>42951</v>
      </c>
      <c r="F4214">
        <v>1</v>
      </c>
      <c r="G4214">
        <v>28800</v>
      </c>
      <c r="H4214" t="s">
        <v>921</v>
      </c>
      <c r="J4214" t="s">
        <v>14</v>
      </c>
      <c r="K4214">
        <v>63</v>
      </c>
      <c r="L4214" t="s">
        <v>15</v>
      </c>
    </row>
    <row r="4215" spans="1:12">
      <c r="A4215" t="e">
        <f ca="1">E00251531526821</f>
        <v>#NAME?</v>
      </c>
      <c r="B4215">
        <v>701</v>
      </c>
      <c r="C4215" t="s">
        <v>72</v>
      </c>
      <c r="D4215" s="1">
        <v>42822</v>
      </c>
      <c r="F4215">
        <v>1</v>
      </c>
      <c r="G4215">
        <v>2724</v>
      </c>
      <c r="H4215" t="s">
        <v>73</v>
      </c>
      <c r="J4215" t="s">
        <v>14</v>
      </c>
      <c r="K4215">
        <v>59</v>
      </c>
      <c r="L4215" t="s">
        <v>15</v>
      </c>
    </row>
    <row r="4216" spans="1:12">
      <c r="A4216" t="e">
        <f ca="1">E00251531526821</f>
        <v>#NAME?</v>
      </c>
      <c r="B4216">
        <v>701</v>
      </c>
      <c r="C4216" t="s">
        <v>72</v>
      </c>
      <c r="D4216" s="1">
        <v>42913</v>
      </c>
      <c r="F4216">
        <v>4</v>
      </c>
      <c r="G4216">
        <v>27802</v>
      </c>
      <c r="H4216" t="s">
        <v>83</v>
      </c>
      <c r="J4216" t="s">
        <v>14</v>
      </c>
      <c r="K4216">
        <v>59</v>
      </c>
      <c r="L4216" t="s">
        <v>15</v>
      </c>
    </row>
    <row r="4217" spans="1:12">
      <c r="A4217" t="e">
        <f ca="1">E00251431566321</f>
        <v>#NAME?</v>
      </c>
      <c r="B4217">
        <v>701</v>
      </c>
      <c r="C4217" t="s">
        <v>72</v>
      </c>
      <c r="D4217" s="1">
        <v>41624</v>
      </c>
      <c r="F4217">
        <v>3</v>
      </c>
      <c r="G4217">
        <v>27802</v>
      </c>
      <c r="H4217" t="s">
        <v>83</v>
      </c>
      <c r="J4217" t="s">
        <v>14</v>
      </c>
      <c r="K4217">
        <v>61</v>
      </c>
      <c r="L4217" t="s">
        <v>15</v>
      </c>
    </row>
    <row r="4218" spans="1:12">
      <c r="A4218" t="e">
        <f ca="1">E00251431566321</f>
        <v>#NAME?</v>
      </c>
      <c r="B4218">
        <v>701</v>
      </c>
      <c r="C4218" t="s">
        <v>72</v>
      </c>
      <c r="D4218" s="1">
        <v>41808</v>
      </c>
      <c r="F4218">
        <v>3</v>
      </c>
      <c r="G4218">
        <v>3051</v>
      </c>
      <c r="H4218" t="s">
        <v>13</v>
      </c>
      <c r="J4218" t="s">
        <v>14</v>
      </c>
      <c r="K4218">
        <v>61</v>
      </c>
      <c r="L4218" t="s">
        <v>15</v>
      </c>
    </row>
    <row r="4219" spans="1:12">
      <c r="A4219" t="e">
        <f ca="1">E00251431566321</f>
        <v>#NAME?</v>
      </c>
      <c r="B4219">
        <v>701</v>
      </c>
      <c r="C4219" t="s">
        <v>72</v>
      </c>
      <c r="D4219" s="1">
        <v>41950</v>
      </c>
      <c r="F4219">
        <v>3</v>
      </c>
      <c r="G4219">
        <v>30000</v>
      </c>
      <c r="H4219" t="s">
        <v>144</v>
      </c>
      <c r="J4219" t="s">
        <v>14</v>
      </c>
      <c r="K4219">
        <v>62</v>
      </c>
      <c r="L4219" t="s">
        <v>15</v>
      </c>
    </row>
    <row r="4220" spans="1:12">
      <c r="A4220" t="e">
        <f ca="1">E00251431566321</f>
        <v>#NAME?</v>
      </c>
      <c r="B4220">
        <v>701</v>
      </c>
      <c r="C4220" t="s">
        <v>72</v>
      </c>
      <c r="D4220" s="1">
        <v>41950</v>
      </c>
      <c r="F4220">
        <v>6</v>
      </c>
      <c r="G4220">
        <v>2724</v>
      </c>
      <c r="H4220" t="s">
        <v>73</v>
      </c>
      <c r="J4220" t="s">
        <v>14</v>
      </c>
      <c r="K4220">
        <v>62</v>
      </c>
      <c r="L4220" t="s">
        <v>15</v>
      </c>
    </row>
    <row r="4221" spans="1:12">
      <c r="A4221" t="e">
        <f ca="1">E00251430146821</f>
        <v>#NAME?</v>
      </c>
      <c r="B4221">
        <v>497</v>
      </c>
      <c r="C4221" t="s">
        <v>141</v>
      </c>
      <c r="D4221" s="1">
        <v>41284</v>
      </c>
      <c r="F4221">
        <v>1</v>
      </c>
      <c r="G4221">
        <v>30000</v>
      </c>
      <c r="H4221" t="s">
        <v>144</v>
      </c>
      <c r="J4221" t="s">
        <v>14</v>
      </c>
      <c r="K4221">
        <v>43</v>
      </c>
      <c r="L4221" t="s">
        <v>15</v>
      </c>
    </row>
    <row r="4222" spans="1:12">
      <c r="A4222" t="e">
        <f ca="1">E00251524999421</f>
        <v>#NAME?</v>
      </c>
      <c r="B4222">
        <v>442</v>
      </c>
      <c r="C4222" t="s">
        <v>95</v>
      </c>
      <c r="D4222" s="1">
        <v>42796</v>
      </c>
      <c r="F4222">
        <v>1</v>
      </c>
      <c r="G4222">
        <v>30000</v>
      </c>
      <c r="H4222" t="s">
        <v>144</v>
      </c>
      <c r="J4222" t="s">
        <v>14</v>
      </c>
      <c r="K4222">
        <v>53</v>
      </c>
      <c r="L4222" t="s">
        <v>15</v>
      </c>
    </row>
    <row r="4223" spans="1:12">
      <c r="A4223" t="e">
        <f ca="1">E00251429331821</f>
        <v>#NAME?</v>
      </c>
      <c r="B4223">
        <v>283</v>
      </c>
      <c r="C4223" t="s">
        <v>133</v>
      </c>
      <c r="D4223" s="1">
        <v>42102</v>
      </c>
      <c r="F4223">
        <v>2</v>
      </c>
      <c r="G4223">
        <v>72743</v>
      </c>
      <c r="H4223" t="s">
        <v>155</v>
      </c>
      <c r="J4223" t="s">
        <v>14</v>
      </c>
      <c r="K4223">
        <v>58</v>
      </c>
      <c r="L4223" t="s">
        <v>15</v>
      </c>
    </row>
    <row r="4224" spans="1:12">
      <c r="A4224" t="e">
        <f ca="1">E00251619840221</f>
        <v>#NAME?</v>
      </c>
      <c r="B4224">
        <v>446</v>
      </c>
      <c r="C4224" t="s">
        <v>94</v>
      </c>
      <c r="D4224" s="1">
        <v>41050</v>
      </c>
      <c r="F4224">
        <v>2</v>
      </c>
      <c r="G4224">
        <v>8470</v>
      </c>
      <c r="H4224" t="s">
        <v>120</v>
      </c>
      <c r="J4224" t="s">
        <v>14</v>
      </c>
      <c r="K4224">
        <v>54</v>
      </c>
      <c r="L4224" t="s">
        <v>15</v>
      </c>
    </row>
    <row r="4225" spans="1:12">
      <c r="A4225" t="e">
        <f ca="1">E00251619840221</f>
        <v>#NAME?</v>
      </c>
      <c r="B4225">
        <v>446</v>
      </c>
      <c r="C4225" t="s">
        <v>94</v>
      </c>
      <c r="D4225" s="1">
        <v>41088</v>
      </c>
      <c r="F4225">
        <v>1</v>
      </c>
      <c r="G4225">
        <v>61171</v>
      </c>
      <c r="H4225" t="s">
        <v>513</v>
      </c>
      <c r="J4225" t="s">
        <v>14</v>
      </c>
      <c r="K4225">
        <v>54</v>
      </c>
      <c r="L4225" t="s">
        <v>15</v>
      </c>
    </row>
    <row r="4226" spans="1:12">
      <c r="A4226" t="e">
        <f ca="1">E00251619840221</f>
        <v>#NAME?</v>
      </c>
      <c r="B4226">
        <v>446</v>
      </c>
      <c r="C4226" t="s">
        <v>94</v>
      </c>
      <c r="D4226" s="1">
        <v>41296</v>
      </c>
      <c r="F4226">
        <v>2</v>
      </c>
      <c r="G4226">
        <v>5368</v>
      </c>
      <c r="H4226" t="s">
        <v>101</v>
      </c>
      <c r="J4226" t="s">
        <v>14</v>
      </c>
      <c r="K4226">
        <v>54</v>
      </c>
      <c r="L4226" t="s">
        <v>15</v>
      </c>
    </row>
    <row r="4227" spans="1:12">
      <c r="A4227" t="e">
        <f ca="1">E00251711668421</f>
        <v>#NAME?</v>
      </c>
      <c r="B4227">
        <v>28</v>
      </c>
      <c r="C4227" t="s">
        <v>153</v>
      </c>
      <c r="D4227" s="1">
        <v>41211</v>
      </c>
      <c r="F4227">
        <v>2</v>
      </c>
      <c r="G4227">
        <v>4019</v>
      </c>
      <c r="H4227" t="s">
        <v>26</v>
      </c>
      <c r="J4227" t="s">
        <v>14</v>
      </c>
      <c r="K4227">
        <v>53</v>
      </c>
      <c r="L4227" t="s">
        <v>15</v>
      </c>
    </row>
    <row r="4228" spans="1:12">
      <c r="A4228" t="e">
        <f ca="1">E00251429390221</f>
        <v>#NAME?</v>
      </c>
      <c r="B4228">
        <v>272</v>
      </c>
      <c r="C4228" t="s">
        <v>174</v>
      </c>
      <c r="D4228" s="1">
        <v>42513</v>
      </c>
      <c r="F4228">
        <v>1</v>
      </c>
      <c r="G4228">
        <v>78900</v>
      </c>
      <c r="H4228" t="s">
        <v>79</v>
      </c>
      <c r="I4228" t="s">
        <v>56</v>
      </c>
      <c r="J4228" t="s">
        <v>57</v>
      </c>
      <c r="K4228">
        <v>41</v>
      </c>
      <c r="L4228" t="s">
        <v>22</v>
      </c>
    </row>
    <row r="4229" spans="1:12">
      <c r="A4229" t="e">
        <f ca="1">E00251424831821</f>
        <v>#NAME?</v>
      </c>
      <c r="B4229">
        <v>121</v>
      </c>
      <c r="C4229" t="s">
        <v>698</v>
      </c>
      <c r="D4229" s="1">
        <v>42867</v>
      </c>
      <c r="F4229">
        <v>1</v>
      </c>
      <c r="G4229">
        <v>6929</v>
      </c>
      <c r="H4229" t="s">
        <v>36</v>
      </c>
      <c r="J4229" t="s">
        <v>14</v>
      </c>
      <c r="K4229">
        <v>53</v>
      </c>
      <c r="L4229" t="s">
        <v>15</v>
      </c>
    </row>
    <row r="4230" spans="1:12">
      <c r="A4230" t="e">
        <f ca="1">E00251537638721</f>
        <v>#NAME?</v>
      </c>
      <c r="B4230">
        <v>441</v>
      </c>
      <c r="C4230" t="s">
        <v>922</v>
      </c>
      <c r="D4230" s="1">
        <v>42118</v>
      </c>
      <c r="F4230">
        <v>1</v>
      </c>
      <c r="G4230">
        <v>6929</v>
      </c>
      <c r="H4230" t="s">
        <v>36</v>
      </c>
      <c r="J4230" t="s">
        <v>14</v>
      </c>
      <c r="K4230">
        <v>44</v>
      </c>
      <c r="L4230" t="s">
        <v>15</v>
      </c>
    </row>
    <row r="4231" spans="1:12">
      <c r="A4231" t="e">
        <f ca="1">E00251514302321</f>
        <v>#NAME?</v>
      </c>
      <c r="B4231">
        <v>449</v>
      </c>
      <c r="C4231" t="s">
        <v>124</v>
      </c>
      <c r="D4231" s="1">
        <v>41473</v>
      </c>
      <c r="F4231">
        <v>1</v>
      </c>
      <c r="G4231">
        <v>5227</v>
      </c>
      <c r="H4231" t="s">
        <v>413</v>
      </c>
      <c r="J4231" t="s">
        <v>14</v>
      </c>
      <c r="K4231">
        <v>46</v>
      </c>
      <c r="L4231" t="s">
        <v>15</v>
      </c>
    </row>
    <row r="4232" spans="1:12">
      <c r="A4232" t="e">
        <f ca="1">E00251439665521</f>
        <v>#NAME?</v>
      </c>
      <c r="B4232">
        <v>494</v>
      </c>
      <c r="C4232" t="s">
        <v>63</v>
      </c>
      <c r="D4232" s="1">
        <v>41880</v>
      </c>
      <c r="F4232">
        <v>1</v>
      </c>
      <c r="G4232">
        <v>2809</v>
      </c>
      <c r="H4232" t="s">
        <v>90</v>
      </c>
      <c r="J4232" t="s">
        <v>14</v>
      </c>
      <c r="K4232">
        <v>46</v>
      </c>
      <c r="L4232" t="s">
        <v>15</v>
      </c>
    </row>
    <row r="4233" spans="1:12">
      <c r="A4233" t="e">
        <f ca="1">E00251529558721</f>
        <v>#NAME?</v>
      </c>
      <c r="B4233">
        <v>154</v>
      </c>
      <c r="C4233" t="s">
        <v>533</v>
      </c>
      <c r="D4233" s="1">
        <v>42033</v>
      </c>
      <c r="F4233">
        <v>2</v>
      </c>
      <c r="G4233">
        <v>2729</v>
      </c>
      <c r="H4233" t="s">
        <v>115</v>
      </c>
      <c r="J4233" t="s">
        <v>14</v>
      </c>
      <c r="K4233">
        <v>56</v>
      </c>
      <c r="L4233" t="s">
        <v>15</v>
      </c>
    </row>
    <row r="4234" spans="1:12">
      <c r="A4234" t="e">
        <f ca="1">E00251514302321</f>
        <v>#NAME?</v>
      </c>
      <c r="B4234">
        <v>449</v>
      </c>
      <c r="C4234" t="s">
        <v>124</v>
      </c>
      <c r="D4234" s="1">
        <v>42080</v>
      </c>
      <c r="F4234">
        <v>2</v>
      </c>
      <c r="G4234">
        <v>7231</v>
      </c>
      <c r="H4234" t="s">
        <v>128</v>
      </c>
      <c r="J4234" t="s">
        <v>14</v>
      </c>
      <c r="K4234">
        <v>48</v>
      </c>
      <c r="L4234" t="s">
        <v>15</v>
      </c>
    </row>
    <row r="4235" spans="1:12">
      <c r="A4235" t="e">
        <f ca="1">E00251615150021</f>
        <v>#NAME?</v>
      </c>
      <c r="B4235">
        <v>1929</v>
      </c>
      <c r="C4235" t="s">
        <v>195</v>
      </c>
      <c r="D4235" s="1">
        <v>42720</v>
      </c>
      <c r="F4235">
        <v>2</v>
      </c>
      <c r="G4235">
        <v>6145</v>
      </c>
      <c r="H4235" t="s">
        <v>923</v>
      </c>
      <c r="J4235" t="s">
        <v>14</v>
      </c>
      <c r="K4235">
        <v>41</v>
      </c>
      <c r="L4235" t="s">
        <v>15</v>
      </c>
    </row>
    <row r="4236" spans="1:12">
      <c r="A4236" t="e">
        <f ca="1">E00251537622321</f>
        <v>#NAME?</v>
      </c>
      <c r="B4236">
        <v>1077</v>
      </c>
      <c r="C4236" t="s">
        <v>848</v>
      </c>
      <c r="D4236" s="1">
        <v>42144</v>
      </c>
      <c r="F4236">
        <v>4</v>
      </c>
      <c r="G4236">
        <v>46619</v>
      </c>
      <c r="H4236" t="s">
        <v>182</v>
      </c>
      <c r="J4236" t="s">
        <v>14</v>
      </c>
      <c r="K4236">
        <v>52</v>
      </c>
      <c r="L4236" t="s">
        <v>15</v>
      </c>
    </row>
    <row r="4237" spans="1:12">
      <c r="A4237" t="e">
        <f ca="1">E00251537608221</f>
        <v>#NAME?</v>
      </c>
      <c r="B4237">
        <v>442</v>
      </c>
      <c r="C4237" t="s">
        <v>95</v>
      </c>
      <c r="D4237" s="1">
        <v>41543</v>
      </c>
      <c r="F4237">
        <v>3</v>
      </c>
      <c r="G4237">
        <v>4019</v>
      </c>
      <c r="H4237" t="s">
        <v>26</v>
      </c>
      <c r="J4237" t="s">
        <v>14</v>
      </c>
      <c r="K4237">
        <v>62</v>
      </c>
      <c r="L4237" t="s">
        <v>15</v>
      </c>
    </row>
    <row r="4238" spans="1:12">
      <c r="A4238" t="e">
        <f ca="1">E00251531500621</f>
        <v>#NAME?</v>
      </c>
      <c r="B4238">
        <v>702</v>
      </c>
      <c r="C4238" t="s">
        <v>293</v>
      </c>
      <c r="D4238" s="1">
        <v>42621</v>
      </c>
      <c r="F4238">
        <v>1</v>
      </c>
      <c r="G4238">
        <v>27802</v>
      </c>
      <c r="H4238" t="s">
        <v>83</v>
      </c>
      <c r="J4238" t="s">
        <v>14</v>
      </c>
      <c r="K4238">
        <v>52</v>
      </c>
      <c r="L4238" t="s">
        <v>15</v>
      </c>
    </row>
    <row r="4239" spans="1:12">
      <c r="A4239" t="e">
        <f ca="1">E00251531550021</f>
        <v>#NAME?</v>
      </c>
      <c r="B4239">
        <v>1786</v>
      </c>
      <c r="C4239" t="s">
        <v>37</v>
      </c>
      <c r="D4239" s="1">
        <v>42865</v>
      </c>
      <c r="F4239">
        <v>3</v>
      </c>
      <c r="G4239">
        <v>4019</v>
      </c>
      <c r="H4239" t="s">
        <v>26</v>
      </c>
      <c r="J4239" t="s">
        <v>14</v>
      </c>
      <c r="K4239">
        <v>60</v>
      </c>
      <c r="L4239" t="s">
        <v>15</v>
      </c>
    </row>
    <row r="4240" spans="1:12">
      <c r="A4240" t="e">
        <f ca="1">E00251430134421</f>
        <v>#NAME?</v>
      </c>
      <c r="B4240">
        <v>467</v>
      </c>
      <c r="C4240" t="s">
        <v>232</v>
      </c>
      <c r="D4240" s="1">
        <v>41361</v>
      </c>
      <c r="F4240">
        <v>2</v>
      </c>
      <c r="G4240">
        <v>4019</v>
      </c>
      <c r="H4240" t="s">
        <v>26</v>
      </c>
      <c r="J4240" t="s">
        <v>14</v>
      </c>
      <c r="K4240">
        <v>50</v>
      </c>
      <c r="L4240" t="s">
        <v>15</v>
      </c>
    </row>
    <row r="4241" spans="1:12">
      <c r="A4241" t="e">
        <f ca="1">E00251429350021</f>
        <v>#NAME?</v>
      </c>
      <c r="B4241">
        <v>272</v>
      </c>
      <c r="C4241" t="s">
        <v>174</v>
      </c>
      <c r="D4241" s="1">
        <v>41298</v>
      </c>
      <c r="E4241">
        <v>0</v>
      </c>
      <c r="F4241">
        <v>2</v>
      </c>
      <c r="G4241">
        <v>73309</v>
      </c>
      <c r="H4241" t="s">
        <v>924</v>
      </c>
      <c r="J4241" t="s">
        <v>34</v>
      </c>
      <c r="K4241">
        <v>62</v>
      </c>
      <c r="L4241" t="s">
        <v>15</v>
      </c>
    </row>
    <row r="4242" spans="1:12">
      <c r="A4242" t="e">
        <f ca="1">E00251531500621</f>
        <v>#NAME?</v>
      </c>
      <c r="B4242">
        <v>703</v>
      </c>
      <c r="C4242" t="s">
        <v>305</v>
      </c>
      <c r="D4242" s="1">
        <v>42025</v>
      </c>
      <c r="F4242">
        <v>3</v>
      </c>
      <c r="G4242">
        <v>3051</v>
      </c>
      <c r="H4242" t="s">
        <v>13</v>
      </c>
      <c r="J4242" t="s">
        <v>14</v>
      </c>
      <c r="K4242">
        <v>51</v>
      </c>
      <c r="L4242" t="s">
        <v>15</v>
      </c>
    </row>
    <row r="4243" spans="1:12">
      <c r="A4243" t="e">
        <f ca="1">E00251531500621</f>
        <v>#NAME?</v>
      </c>
      <c r="B4243">
        <v>703</v>
      </c>
      <c r="C4243" t="s">
        <v>305</v>
      </c>
      <c r="D4243" s="1">
        <v>42629</v>
      </c>
      <c r="F4243">
        <v>3</v>
      </c>
      <c r="G4243">
        <v>27802</v>
      </c>
      <c r="H4243" t="s">
        <v>83</v>
      </c>
      <c r="J4243" t="s">
        <v>14</v>
      </c>
      <c r="K4243">
        <v>52</v>
      </c>
      <c r="L4243" t="s">
        <v>15</v>
      </c>
    </row>
    <row r="4244" spans="1:12">
      <c r="A4244" t="e">
        <f ca="1">E00251531500621</f>
        <v>#NAME?</v>
      </c>
      <c r="B4244">
        <v>703</v>
      </c>
      <c r="C4244" t="s">
        <v>305</v>
      </c>
      <c r="D4244" s="1">
        <v>42629</v>
      </c>
      <c r="F4244">
        <v>5</v>
      </c>
      <c r="G4244">
        <v>7061</v>
      </c>
      <c r="H4244" t="s">
        <v>408</v>
      </c>
      <c r="J4244" t="s">
        <v>14</v>
      </c>
      <c r="K4244">
        <v>52</v>
      </c>
      <c r="L4244" t="s">
        <v>15</v>
      </c>
    </row>
    <row r="4245" spans="1:12">
      <c r="A4245" t="e">
        <f ca="1">E00251531500621</f>
        <v>#NAME?</v>
      </c>
      <c r="B4245">
        <v>703</v>
      </c>
      <c r="C4245" t="s">
        <v>305</v>
      </c>
      <c r="D4245" s="1">
        <v>43010</v>
      </c>
      <c r="F4245">
        <v>3</v>
      </c>
      <c r="G4245">
        <v>7962</v>
      </c>
      <c r="H4245" t="s">
        <v>111</v>
      </c>
      <c r="J4245" t="s">
        <v>14</v>
      </c>
      <c r="K4245">
        <v>53</v>
      </c>
      <c r="L4245" t="s">
        <v>22</v>
      </c>
    </row>
    <row r="4246" spans="1:12">
      <c r="A4246" t="e">
        <f ca="1">E00251529558721</f>
        <v>#NAME?</v>
      </c>
      <c r="B4246">
        <v>154</v>
      </c>
      <c r="C4246" t="s">
        <v>533</v>
      </c>
      <c r="D4246" s="1">
        <v>41170</v>
      </c>
      <c r="F4246">
        <v>1</v>
      </c>
      <c r="G4246">
        <v>3899</v>
      </c>
      <c r="H4246" t="s">
        <v>264</v>
      </c>
      <c r="J4246" t="s">
        <v>14</v>
      </c>
      <c r="K4246">
        <v>54</v>
      </c>
      <c r="L4246" t="s">
        <v>15</v>
      </c>
    </row>
    <row r="4247" spans="1:12">
      <c r="A4247" t="e">
        <f ca="1">E00251529558721</f>
        <v>#NAME?</v>
      </c>
      <c r="B4247">
        <v>154</v>
      </c>
      <c r="C4247" t="s">
        <v>533</v>
      </c>
      <c r="D4247" s="1">
        <v>42041</v>
      </c>
      <c r="F4247">
        <v>1</v>
      </c>
      <c r="G4247">
        <v>55090</v>
      </c>
      <c r="H4247" t="s">
        <v>400</v>
      </c>
      <c r="J4247" t="s">
        <v>14</v>
      </c>
      <c r="K4247">
        <v>56</v>
      </c>
      <c r="L4247" t="s">
        <v>15</v>
      </c>
    </row>
    <row r="4248" spans="1:12">
      <c r="A4248" t="e">
        <f ca="1">E00251629160421</f>
        <v>#NAME?</v>
      </c>
      <c r="B4248">
        <v>195</v>
      </c>
      <c r="C4248" t="s">
        <v>854</v>
      </c>
      <c r="D4248" s="1">
        <v>42709</v>
      </c>
      <c r="F4248">
        <v>2</v>
      </c>
      <c r="G4248">
        <v>7999</v>
      </c>
      <c r="H4248" t="s">
        <v>80</v>
      </c>
      <c r="J4248" t="s">
        <v>14</v>
      </c>
      <c r="K4248">
        <v>54</v>
      </c>
      <c r="L4248" t="s">
        <v>15</v>
      </c>
    </row>
    <row r="4249" spans="1:12">
      <c r="A4249" t="e">
        <f ca="1">E00251512346621</f>
        <v>#NAME?</v>
      </c>
      <c r="B4249">
        <v>54</v>
      </c>
      <c r="C4249" t="s">
        <v>405</v>
      </c>
      <c r="D4249" s="1">
        <v>43034</v>
      </c>
      <c r="F4249">
        <v>1</v>
      </c>
      <c r="G4249">
        <v>72690</v>
      </c>
      <c r="H4249" t="s">
        <v>363</v>
      </c>
      <c r="J4249" t="s">
        <v>14</v>
      </c>
      <c r="K4249">
        <v>67</v>
      </c>
      <c r="L4249" t="s">
        <v>15</v>
      </c>
    </row>
    <row r="4250" spans="1:12">
      <c r="A4250" t="e">
        <f ca="1">E00251430134421</f>
        <v>#NAME?</v>
      </c>
      <c r="B4250">
        <v>726</v>
      </c>
      <c r="C4250" t="s">
        <v>167</v>
      </c>
      <c r="D4250" s="1">
        <v>42390</v>
      </c>
      <c r="E4250">
        <v>1</v>
      </c>
      <c r="F4250">
        <v>1</v>
      </c>
      <c r="G4250">
        <v>57410</v>
      </c>
      <c r="H4250" t="s">
        <v>925</v>
      </c>
      <c r="J4250" t="s">
        <v>34</v>
      </c>
      <c r="K4250">
        <v>53</v>
      </c>
      <c r="L4250" t="s">
        <v>15</v>
      </c>
    </row>
    <row r="4251" spans="1:12">
      <c r="A4251" t="e">
        <f ca="1">E00251617643721</f>
        <v>#NAME?</v>
      </c>
      <c r="B4251">
        <v>598</v>
      </c>
      <c r="C4251" t="s">
        <v>862</v>
      </c>
      <c r="D4251" s="1">
        <v>41746</v>
      </c>
      <c r="F4251">
        <v>1</v>
      </c>
      <c r="G4251">
        <v>496</v>
      </c>
      <c r="H4251" t="s">
        <v>190</v>
      </c>
      <c r="J4251" t="s">
        <v>14</v>
      </c>
      <c r="K4251">
        <v>46</v>
      </c>
      <c r="L4251" t="s">
        <v>15</v>
      </c>
    </row>
    <row r="4252" spans="1:12">
      <c r="A4252" t="e">
        <f ca="1">E00251531526821</f>
        <v>#NAME?</v>
      </c>
      <c r="B4252">
        <v>701</v>
      </c>
      <c r="C4252" t="s">
        <v>72</v>
      </c>
      <c r="D4252" s="1">
        <v>41499</v>
      </c>
      <c r="F4252">
        <v>1</v>
      </c>
      <c r="G4252">
        <v>3899</v>
      </c>
      <c r="H4252" t="s">
        <v>264</v>
      </c>
      <c r="J4252" t="s">
        <v>14</v>
      </c>
      <c r="K4252">
        <v>55</v>
      </c>
      <c r="L4252" t="s">
        <v>15</v>
      </c>
    </row>
    <row r="4253" spans="1:12">
      <c r="A4253" t="e">
        <f ca="1">E00251531526821</f>
        <v>#NAME?</v>
      </c>
      <c r="B4253">
        <v>701</v>
      </c>
      <c r="C4253" t="s">
        <v>72</v>
      </c>
      <c r="D4253" s="1">
        <v>41764</v>
      </c>
      <c r="F4253">
        <v>6</v>
      </c>
      <c r="G4253">
        <v>27802</v>
      </c>
      <c r="H4253" t="s">
        <v>83</v>
      </c>
      <c r="J4253" t="s">
        <v>14</v>
      </c>
      <c r="K4253">
        <v>56</v>
      </c>
      <c r="L4253" t="s">
        <v>15</v>
      </c>
    </row>
    <row r="4254" spans="1:12">
      <c r="A4254" t="e">
        <f ca="1">E00251432420521</f>
        <v>#NAME?</v>
      </c>
      <c r="B4254">
        <v>451</v>
      </c>
      <c r="C4254" t="s">
        <v>102</v>
      </c>
      <c r="D4254" s="1">
        <v>41627</v>
      </c>
      <c r="F4254">
        <v>2</v>
      </c>
      <c r="G4254">
        <v>496</v>
      </c>
      <c r="H4254" t="s">
        <v>190</v>
      </c>
      <c r="J4254" t="s">
        <v>14</v>
      </c>
      <c r="K4254">
        <v>50</v>
      </c>
      <c r="L4254" t="s">
        <v>15</v>
      </c>
    </row>
    <row r="4255" spans="1:12">
      <c r="A4255" t="e">
        <f ca="1">E00251432420521</f>
        <v>#NAME?</v>
      </c>
      <c r="B4255">
        <v>451</v>
      </c>
      <c r="C4255" t="s">
        <v>102</v>
      </c>
      <c r="D4255" s="1">
        <v>41653</v>
      </c>
      <c r="F4255">
        <v>1</v>
      </c>
      <c r="G4255">
        <v>496</v>
      </c>
      <c r="H4255" t="s">
        <v>190</v>
      </c>
      <c r="J4255" t="s">
        <v>14</v>
      </c>
      <c r="K4255">
        <v>50</v>
      </c>
      <c r="L4255" t="s">
        <v>15</v>
      </c>
    </row>
    <row r="4256" spans="1:12">
      <c r="A4256" t="e">
        <f ca="1">E00251432420521</f>
        <v>#NAME?</v>
      </c>
      <c r="B4256">
        <v>451</v>
      </c>
      <c r="C4256" t="s">
        <v>102</v>
      </c>
      <c r="D4256" s="1">
        <v>41674</v>
      </c>
      <c r="F4256">
        <v>2</v>
      </c>
      <c r="G4256">
        <v>2410</v>
      </c>
      <c r="H4256" t="s">
        <v>283</v>
      </c>
      <c r="J4256" t="s">
        <v>14</v>
      </c>
      <c r="K4256">
        <v>50</v>
      </c>
      <c r="L4256" t="s">
        <v>15</v>
      </c>
    </row>
    <row r="4257" spans="1:12">
      <c r="A4257" t="e">
        <f ca="1">E00251617643721</f>
        <v>#NAME?</v>
      </c>
      <c r="B4257">
        <v>701</v>
      </c>
      <c r="C4257" t="s">
        <v>72</v>
      </c>
      <c r="D4257" s="1">
        <v>41298</v>
      </c>
      <c r="F4257">
        <v>4</v>
      </c>
      <c r="G4257">
        <v>49120</v>
      </c>
      <c r="H4257" t="s">
        <v>168</v>
      </c>
      <c r="J4257" t="s">
        <v>14</v>
      </c>
      <c r="K4257">
        <v>45</v>
      </c>
      <c r="L4257" t="s">
        <v>15</v>
      </c>
    </row>
    <row r="4258" spans="1:12">
      <c r="A4258" t="e">
        <f ca="1">E00251528935221</f>
        <v>#NAME?</v>
      </c>
      <c r="B4258">
        <v>297</v>
      </c>
      <c r="C4258" t="s">
        <v>411</v>
      </c>
      <c r="D4258" s="1">
        <v>42191</v>
      </c>
      <c r="F4258">
        <v>2</v>
      </c>
      <c r="G4258">
        <v>8290</v>
      </c>
      <c r="H4258" t="s">
        <v>563</v>
      </c>
      <c r="J4258" t="s">
        <v>14</v>
      </c>
      <c r="K4258">
        <v>56</v>
      </c>
      <c r="L4258" t="s">
        <v>15</v>
      </c>
    </row>
    <row r="4259" spans="1:12">
      <c r="A4259" t="e">
        <f ca="1">E00251531526821</f>
        <v>#NAME?</v>
      </c>
      <c r="B4259">
        <v>701</v>
      </c>
      <c r="C4259" t="s">
        <v>72</v>
      </c>
      <c r="D4259" s="1">
        <v>41793</v>
      </c>
      <c r="F4259">
        <v>2</v>
      </c>
      <c r="G4259">
        <v>3899</v>
      </c>
      <c r="H4259" t="s">
        <v>264</v>
      </c>
      <c r="J4259" t="s">
        <v>14</v>
      </c>
      <c r="K4259">
        <v>56</v>
      </c>
      <c r="L4259" t="s">
        <v>15</v>
      </c>
    </row>
    <row r="4260" spans="1:12">
      <c r="A4260" t="e">
        <f ca="1">E00251617643721</f>
        <v>#NAME?</v>
      </c>
      <c r="B4260">
        <v>701</v>
      </c>
      <c r="C4260" t="s">
        <v>72</v>
      </c>
      <c r="D4260" s="1">
        <v>41458</v>
      </c>
      <c r="F4260">
        <v>5</v>
      </c>
      <c r="G4260">
        <v>49120</v>
      </c>
      <c r="H4260" t="s">
        <v>168</v>
      </c>
      <c r="J4260" t="s">
        <v>14</v>
      </c>
      <c r="K4260">
        <v>45</v>
      </c>
      <c r="L4260" t="s">
        <v>15</v>
      </c>
    </row>
    <row r="4261" spans="1:12">
      <c r="A4261" t="e">
        <f ca="1">E00251537608221</f>
        <v>#NAME?</v>
      </c>
      <c r="B4261">
        <v>442</v>
      </c>
      <c r="C4261" t="s">
        <v>95</v>
      </c>
      <c r="D4261" s="1">
        <v>41075</v>
      </c>
      <c r="F4261">
        <v>1</v>
      </c>
      <c r="G4261">
        <v>4019</v>
      </c>
      <c r="H4261" t="s">
        <v>26</v>
      </c>
      <c r="J4261" t="s">
        <v>14</v>
      </c>
      <c r="K4261">
        <v>61</v>
      </c>
      <c r="L4261" t="s">
        <v>15</v>
      </c>
    </row>
    <row r="4262" spans="1:12">
      <c r="A4262" t="e">
        <f ca="1">E00251429350021</f>
        <v>#NAME?</v>
      </c>
      <c r="B4262">
        <v>278</v>
      </c>
      <c r="C4262" t="s">
        <v>222</v>
      </c>
      <c r="D4262" s="1">
        <v>42314</v>
      </c>
      <c r="F4262">
        <v>3</v>
      </c>
      <c r="G4262">
        <v>1739</v>
      </c>
      <c r="H4262" t="s">
        <v>110</v>
      </c>
      <c r="J4262" t="s">
        <v>14</v>
      </c>
      <c r="K4262">
        <v>65</v>
      </c>
      <c r="L4262" t="s">
        <v>15</v>
      </c>
    </row>
    <row r="4263" spans="1:12">
      <c r="A4263" t="e">
        <f ca="1">E00251518589021</f>
        <v>#NAME?</v>
      </c>
      <c r="B4263">
        <v>291</v>
      </c>
      <c r="C4263" t="s">
        <v>160</v>
      </c>
      <c r="D4263" s="1">
        <v>40962</v>
      </c>
      <c r="F4263">
        <v>2</v>
      </c>
      <c r="G4263">
        <v>4619</v>
      </c>
      <c r="H4263" t="s">
        <v>613</v>
      </c>
      <c r="J4263" t="s">
        <v>14</v>
      </c>
      <c r="K4263">
        <v>43</v>
      </c>
      <c r="L4263" t="s">
        <v>15</v>
      </c>
    </row>
    <row r="4264" spans="1:12">
      <c r="A4264" t="e">
        <f ca="1">E00251629160421</f>
        <v>#NAME?</v>
      </c>
      <c r="B4264">
        <v>167</v>
      </c>
      <c r="C4264" t="s">
        <v>549</v>
      </c>
      <c r="D4264" s="1">
        <v>41092</v>
      </c>
      <c r="F4264">
        <v>1</v>
      </c>
      <c r="G4264">
        <v>7881</v>
      </c>
      <c r="H4264" t="s">
        <v>637</v>
      </c>
      <c r="J4264" t="s">
        <v>14</v>
      </c>
      <c r="K4264">
        <v>49</v>
      </c>
      <c r="L4264" t="s">
        <v>22</v>
      </c>
    </row>
    <row r="4265" spans="1:12">
      <c r="A4265" t="e">
        <f ca="1">E00251430134421</f>
        <v>#NAME?</v>
      </c>
      <c r="B4265">
        <v>726</v>
      </c>
      <c r="C4265" t="s">
        <v>167</v>
      </c>
      <c r="D4265" s="1">
        <v>42390</v>
      </c>
      <c r="E4265">
        <v>1</v>
      </c>
      <c r="F4265">
        <v>5</v>
      </c>
      <c r="G4265">
        <v>34690</v>
      </c>
      <c r="H4265" t="s">
        <v>118</v>
      </c>
      <c r="J4265" t="s">
        <v>34</v>
      </c>
      <c r="K4265">
        <v>53</v>
      </c>
      <c r="L4265" t="s">
        <v>15</v>
      </c>
    </row>
    <row r="4266" spans="1:12">
      <c r="A4266" t="e">
        <f ca="1">E00251629160421</f>
        <v>#NAME?</v>
      </c>
      <c r="B4266">
        <v>195</v>
      </c>
      <c r="C4266" t="s">
        <v>854</v>
      </c>
      <c r="D4266" s="1">
        <v>42759</v>
      </c>
      <c r="F4266">
        <v>1</v>
      </c>
      <c r="G4266">
        <v>2729</v>
      </c>
      <c r="H4266" t="s">
        <v>115</v>
      </c>
      <c r="J4266" t="s">
        <v>14</v>
      </c>
      <c r="K4266">
        <v>54</v>
      </c>
      <c r="L4266" t="s">
        <v>15</v>
      </c>
    </row>
    <row r="4267" spans="1:12">
      <c r="A4267" t="e">
        <f ca="1">E00251629160421</f>
        <v>#NAME?</v>
      </c>
      <c r="B4267">
        <v>195</v>
      </c>
      <c r="C4267" t="s">
        <v>854</v>
      </c>
      <c r="D4267" s="1">
        <v>42759</v>
      </c>
      <c r="F4267">
        <v>2</v>
      </c>
      <c r="G4267">
        <v>53190</v>
      </c>
      <c r="H4267" t="s">
        <v>700</v>
      </c>
      <c r="J4267" t="s">
        <v>14</v>
      </c>
      <c r="K4267">
        <v>54</v>
      </c>
      <c r="L4267" t="s">
        <v>15</v>
      </c>
    </row>
    <row r="4268" spans="1:12">
      <c r="A4268" t="e">
        <f ca="1">E00251531550021</f>
        <v>#NAME?</v>
      </c>
      <c r="B4268">
        <v>1786</v>
      </c>
      <c r="C4268" t="s">
        <v>37</v>
      </c>
      <c r="D4268" s="1">
        <v>41047</v>
      </c>
      <c r="F4268">
        <v>1</v>
      </c>
      <c r="G4268">
        <v>4019</v>
      </c>
      <c r="H4268" t="s">
        <v>26</v>
      </c>
      <c r="J4268" t="s">
        <v>14</v>
      </c>
      <c r="K4268">
        <v>55</v>
      </c>
      <c r="L4268" t="s">
        <v>15</v>
      </c>
    </row>
    <row r="4269" spans="1:12">
      <c r="A4269" t="e">
        <f ca="1">E00251514274321</f>
        <v>#NAME?</v>
      </c>
      <c r="B4269">
        <v>449</v>
      </c>
      <c r="C4269" t="s">
        <v>124</v>
      </c>
      <c r="D4269" s="1">
        <v>41297</v>
      </c>
      <c r="F4269">
        <v>3</v>
      </c>
      <c r="G4269">
        <v>99529</v>
      </c>
      <c r="H4269" t="s">
        <v>633</v>
      </c>
      <c r="J4269" t="s">
        <v>14</v>
      </c>
      <c r="K4269">
        <v>60</v>
      </c>
      <c r="L4269" t="s">
        <v>15</v>
      </c>
    </row>
    <row r="4270" spans="1:12">
      <c r="A4270" t="e">
        <f ca="1">E00251528935221</f>
        <v>#NAME?</v>
      </c>
      <c r="B4270">
        <v>292</v>
      </c>
      <c r="C4270" t="s">
        <v>467</v>
      </c>
      <c r="D4270" s="1">
        <v>41636</v>
      </c>
      <c r="F4270">
        <v>1</v>
      </c>
      <c r="G4270">
        <v>7862</v>
      </c>
      <c r="H4270" t="s">
        <v>27</v>
      </c>
      <c r="J4270" t="s">
        <v>14</v>
      </c>
      <c r="K4270">
        <v>55</v>
      </c>
      <c r="L4270" t="s">
        <v>22</v>
      </c>
    </row>
    <row r="4271" spans="1:12">
      <c r="A4271" t="e">
        <f ca="1">E00251528935221</f>
        <v>#NAME?</v>
      </c>
      <c r="B4271">
        <v>297</v>
      </c>
      <c r="C4271" t="s">
        <v>411</v>
      </c>
      <c r="D4271" s="1">
        <v>41071</v>
      </c>
      <c r="F4271">
        <v>3</v>
      </c>
      <c r="G4271">
        <v>5369</v>
      </c>
      <c r="H4271" t="s">
        <v>253</v>
      </c>
      <c r="J4271" t="s">
        <v>14</v>
      </c>
      <c r="K4271">
        <v>53</v>
      </c>
      <c r="L4271" t="s">
        <v>15</v>
      </c>
    </row>
    <row r="4272" spans="1:12">
      <c r="A4272" t="e">
        <f ca="1">E00251532959121</f>
        <v>#NAME?</v>
      </c>
      <c r="B4272">
        <v>467</v>
      </c>
      <c r="C4272" t="s">
        <v>232</v>
      </c>
      <c r="D4272" s="1">
        <v>42079</v>
      </c>
      <c r="F4272">
        <v>1</v>
      </c>
      <c r="G4272">
        <v>7291</v>
      </c>
      <c r="H4272" t="s">
        <v>163</v>
      </c>
      <c r="J4272" t="s">
        <v>14</v>
      </c>
      <c r="K4272">
        <v>60</v>
      </c>
      <c r="L4272" t="s">
        <v>15</v>
      </c>
    </row>
    <row r="4273" spans="1:12">
      <c r="A4273" t="e">
        <f ca="1">E00251532959121</f>
        <v>#NAME?</v>
      </c>
      <c r="B4273">
        <v>467</v>
      </c>
      <c r="C4273" t="s">
        <v>232</v>
      </c>
      <c r="D4273" s="1">
        <v>42535</v>
      </c>
      <c r="F4273">
        <v>1</v>
      </c>
      <c r="G4273">
        <v>9953</v>
      </c>
      <c r="H4273" t="s">
        <v>661</v>
      </c>
      <c r="J4273" t="s">
        <v>14</v>
      </c>
      <c r="K4273">
        <v>62</v>
      </c>
      <c r="L4273" t="s">
        <v>15</v>
      </c>
    </row>
    <row r="4274" spans="1:12">
      <c r="A4274" t="e">
        <f ca="1">E00251532959121</f>
        <v>#NAME?</v>
      </c>
      <c r="B4274">
        <v>467</v>
      </c>
      <c r="C4274" t="s">
        <v>232</v>
      </c>
      <c r="D4274" s="1">
        <v>42724</v>
      </c>
      <c r="F4274">
        <v>1</v>
      </c>
      <c r="G4274">
        <v>7291</v>
      </c>
      <c r="H4274" t="s">
        <v>163</v>
      </c>
      <c r="J4274" t="s">
        <v>14</v>
      </c>
      <c r="K4274">
        <v>62</v>
      </c>
      <c r="L4274" t="s">
        <v>15</v>
      </c>
    </row>
    <row r="4275" spans="1:12">
      <c r="A4275" t="e">
        <f ca="1">E00251518589721</f>
        <v>#NAME?</v>
      </c>
      <c r="B4275">
        <v>297</v>
      </c>
      <c r="C4275" t="s">
        <v>411</v>
      </c>
      <c r="D4275" s="1">
        <v>41599</v>
      </c>
      <c r="F4275">
        <v>3</v>
      </c>
      <c r="G4275">
        <v>5533</v>
      </c>
      <c r="H4275" t="s">
        <v>537</v>
      </c>
      <c r="J4275" t="s">
        <v>14</v>
      </c>
      <c r="K4275">
        <v>48</v>
      </c>
      <c r="L4275" t="s">
        <v>15</v>
      </c>
    </row>
    <row r="4276" spans="1:12">
      <c r="A4276" t="e">
        <f ca="1">E00251430134421</f>
        <v>#NAME?</v>
      </c>
      <c r="B4276">
        <v>467</v>
      </c>
      <c r="C4276" t="s">
        <v>232</v>
      </c>
      <c r="D4276" s="1">
        <v>41234</v>
      </c>
      <c r="F4276">
        <v>3</v>
      </c>
      <c r="G4276">
        <v>4019</v>
      </c>
      <c r="H4276" t="s">
        <v>26</v>
      </c>
      <c r="J4276" t="s">
        <v>14</v>
      </c>
      <c r="K4276">
        <v>49</v>
      </c>
      <c r="L4276" t="s">
        <v>15</v>
      </c>
    </row>
    <row r="4277" spans="1:12">
      <c r="A4277" t="e">
        <f ca="1">E00251432420521</f>
        <v>#NAME?</v>
      </c>
      <c r="B4277">
        <v>451</v>
      </c>
      <c r="C4277" t="s">
        <v>102</v>
      </c>
      <c r="D4277" s="1">
        <v>42935</v>
      </c>
      <c r="F4277">
        <v>4</v>
      </c>
      <c r="G4277">
        <v>27800</v>
      </c>
      <c r="H4277" t="s">
        <v>145</v>
      </c>
      <c r="J4277" t="s">
        <v>14</v>
      </c>
      <c r="K4277">
        <v>54</v>
      </c>
      <c r="L4277" t="s">
        <v>15</v>
      </c>
    </row>
    <row r="4278" spans="1:12">
      <c r="A4278" t="e">
        <f ca="1">E00251528935221</f>
        <v>#NAME?</v>
      </c>
      <c r="B4278">
        <v>297</v>
      </c>
      <c r="C4278" t="s">
        <v>411</v>
      </c>
      <c r="D4278" s="1">
        <v>41561</v>
      </c>
      <c r="F4278">
        <v>2</v>
      </c>
      <c r="G4278">
        <v>56400</v>
      </c>
      <c r="H4278" t="s">
        <v>91</v>
      </c>
      <c r="J4278" t="s">
        <v>14</v>
      </c>
      <c r="K4278">
        <v>55</v>
      </c>
      <c r="L4278" t="s">
        <v>15</v>
      </c>
    </row>
    <row r="4279" spans="1:12">
      <c r="A4279" t="e">
        <f ca="1">E00251432420521</f>
        <v>#NAME?</v>
      </c>
      <c r="B4279">
        <v>451</v>
      </c>
      <c r="C4279" t="s">
        <v>102</v>
      </c>
      <c r="D4279" s="1">
        <v>41291</v>
      </c>
      <c r="F4279">
        <v>3</v>
      </c>
      <c r="G4279">
        <v>7831</v>
      </c>
      <c r="H4279" t="s">
        <v>274</v>
      </c>
      <c r="J4279" t="s">
        <v>14</v>
      </c>
      <c r="K4279">
        <v>49</v>
      </c>
      <c r="L4279" t="s">
        <v>22</v>
      </c>
    </row>
    <row r="4280" spans="1:12">
      <c r="A4280" t="e">
        <f ca="1">E00251531471221</f>
        <v>#NAME?</v>
      </c>
      <c r="B4280">
        <v>1786</v>
      </c>
      <c r="C4280" t="s">
        <v>37</v>
      </c>
      <c r="D4280" s="1">
        <v>42968</v>
      </c>
      <c r="F4280">
        <v>1</v>
      </c>
      <c r="G4280">
        <v>2721</v>
      </c>
      <c r="H4280" t="s">
        <v>465</v>
      </c>
      <c r="J4280" t="s">
        <v>14</v>
      </c>
      <c r="K4280">
        <v>61</v>
      </c>
      <c r="L4280" t="s">
        <v>15</v>
      </c>
    </row>
    <row r="4281" spans="1:12">
      <c r="A4281" t="e">
        <f ca="1">E00251430146821</f>
        <v>#NAME?</v>
      </c>
      <c r="B4281">
        <v>497</v>
      </c>
      <c r="C4281" t="s">
        <v>141</v>
      </c>
      <c r="D4281" s="1">
        <v>42380</v>
      </c>
      <c r="F4281">
        <v>1</v>
      </c>
      <c r="G4281">
        <v>7245</v>
      </c>
      <c r="H4281" t="s">
        <v>116</v>
      </c>
      <c r="J4281" t="s">
        <v>14</v>
      </c>
      <c r="K4281">
        <v>46</v>
      </c>
      <c r="L4281" t="s">
        <v>15</v>
      </c>
    </row>
    <row r="4282" spans="1:12">
      <c r="A4282" t="e">
        <f ca="1">E00251430146821</f>
        <v>#NAME?</v>
      </c>
      <c r="B4282">
        <v>497</v>
      </c>
      <c r="C4282" t="s">
        <v>141</v>
      </c>
      <c r="D4282" s="1">
        <v>43074</v>
      </c>
      <c r="F4282">
        <v>1</v>
      </c>
      <c r="G4282">
        <v>462</v>
      </c>
      <c r="H4282" t="s">
        <v>288</v>
      </c>
      <c r="J4282" t="s">
        <v>14</v>
      </c>
      <c r="K4282">
        <v>48</v>
      </c>
      <c r="L4282" t="s">
        <v>15</v>
      </c>
    </row>
    <row r="4283" spans="1:12">
      <c r="A4283" t="e">
        <f ca="1">E00251432420521</f>
        <v>#NAME?</v>
      </c>
      <c r="B4283">
        <v>451</v>
      </c>
      <c r="C4283" t="s">
        <v>102</v>
      </c>
      <c r="D4283" s="1">
        <v>42934</v>
      </c>
      <c r="F4283">
        <v>1</v>
      </c>
      <c r="G4283">
        <v>30000</v>
      </c>
      <c r="H4283" t="s">
        <v>144</v>
      </c>
      <c r="J4283" t="s">
        <v>14</v>
      </c>
      <c r="K4283">
        <v>54</v>
      </c>
      <c r="L4283" t="s">
        <v>15</v>
      </c>
    </row>
    <row r="4284" spans="1:12">
      <c r="A4284" t="e">
        <f ca="1">E00251513434021</f>
        <v>#NAME?</v>
      </c>
      <c r="B4284">
        <v>473</v>
      </c>
      <c r="C4284" t="s">
        <v>669</v>
      </c>
      <c r="D4284" s="1">
        <v>42059</v>
      </c>
      <c r="F4284">
        <v>2</v>
      </c>
      <c r="G4284">
        <v>2448</v>
      </c>
      <c r="H4284" t="s">
        <v>19</v>
      </c>
      <c r="J4284" t="s">
        <v>14</v>
      </c>
      <c r="K4284">
        <v>47</v>
      </c>
      <c r="L4284" t="s">
        <v>15</v>
      </c>
    </row>
    <row r="4285" spans="1:12">
      <c r="A4285" t="e">
        <f ca="1">E00251513434021</f>
        <v>#NAME?</v>
      </c>
      <c r="B4285">
        <v>473</v>
      </c>
      <c r="C4285" t="s">
        <v>669</v>
      </c>
      <c r="D4285" s="1">
        <v>42437</v>
      </c>
      <c r="F4285">
        <v>1</v>
      </c>
      <c r="G4285">
        <v>5718</v>
      </c>
      <c r="H4285" t="s">
        <v>244</v>
      </c>
      <c r="J4285" t="s">
        <v>14</v>
      </c>
      <c r="K4285">
        <v>48</v>
      </c>
      <c r="L4285" t="s">
        <v>15</v>
      </c>
    </row>
    <row r="4286" spans="1:12">
      <c r="A4286" t="e">
        <f ca="1">E00251432420521</f>
        <v>#NAME?</v>
      </c>
      <c r="B4286">
        <v>451</v>
      </c>
      <c r="C4286" t="s">
        <v>102</v>
      </c>
      <c r="D4286" s="1">
        <v>42641</v>
      </c>
      <c r="F4286">
        <v>3</v>
      </c>
      <c r="G4286">
        <v>496</v>
      </c>
      <c r="H4286" t="s">
        <v>190</v>
      </c>
      <c r="J4286" t="s">
        <v>14</v>
      </c>
      <c r="K4286">
        <v>53</v>
      </c>
      <c r="L4286" t="s">
        <v>15</v>
      </c>
    </row>
    <row r="4287" spans="1:12">
      <c r="A4287" t="e">
        <f ca="1">E00251432420521</f>
        <v>#NAME?</v>
      </c>
      <c r="B4287">
        <v>7207</v>
      </c>
      <c r="C4287" t="s">
        <v>287</v>
      </c>
      <c r="D4287" s="1">
        <v>42951</v>
      </c>
      <c r="F4287">
        <v>1</v>
      </c>
      <c r="G4287">
        <v>5198</v>
      </c>
      <c r="H4287" t="s">
        <v>200</v>
      </c>
      <c r="I4287" t="s">
        <v>148</v>
      </c>
      <c r="J4287" t="s">
        <v>57</v>
      </c>
      <c r="K4287">
        <v>54</v>
      </c>
      <c r="L4287" t="s">
        <v>15</v>
      </c>
    </row>
    <row r="4288" spans="1:12">
      <c r="A4288" t="e">
        <f ca="1">E00251513253421</f>
        <v>#NAME?</v>
      </c>
      <c r="B4288">
        <v>470</v>
      </c>
      <c r="C4288" t="s">
        <v>457</v>
      </c>
      <c r="D4288" s="1">
        <v>42332</v>
      </c>
      <c r="F4288">
        <v>1</v>
      </c>
      <c r="G4288">
        <v>5239</v>
      </c>
      <c r="H4288" t="s">
        <v>926</v>
      </c>
      <c r="J4288" t="s">
        <v>14</v>
      </c>
      <c r="K4288">
        <v>50</v>
      </c>
      <c r="L4288" t="s">
        <v>15</v>
      </c>
    </row>
    <row r="4289" spans="1:12">
      <c r="A4289" t="e">
        <f ca="1">E00251619840221</f>
        <v>#NAME?</v>
      </c>
      <c r="B4289">
        <v>446</v>
      </c>
      <c r="C4289" t="s">
        <v>94</v>
      </c>
      <c r="D4289" s="1">
        <v>41817</v>
      </c>
      <c r="F4289">
        <v>1</v>
      </c>
      <c r="G4289">
        <v>2720</v>
      </c>
      <c r="H4289" t="s">
        <v>65</v>
      </c>
      <c r="J4289" t="s">
        <v>14</v>
      </c>
      <c r="K4289">
        <v>56</v>
      </c>
      <c r="L4289" t="s">
        <v>15</v>
      </c>
    </row>
    <row r="4290" spans="1:12">
      <c r="A4290" t="e">
        <f ca="1">E00251619840221</f>
        <v>#NAME?</v>
      </c>
      <c r="B4290">
        <v>446</v>
      </c>
      <c r="C4290" t="s">
        <v>94</v>
      </c>
      <c r="D4290" s="1">
        <v>42052</v>
      </c>
      <c r="F4290">
        <v>1</v>
      </c>
      <c r="G4290">
        <v>2720</v>
      </c>
      <c r="H4290" t="s">
        <v>65</v>
      </c>
      <c r="J4290" t="s">
        <v>14</v>
      </c>
      <c r="K4290">
        <v>56</v>
      </c>
      <c r="L4290" t="s">
        <v>15</v>
      </c>
    </row>
    <row r="4291" spans="1:12">
      <c r="A4291" t="e">
        <f ca="1">E00251615150021</f>
        <v>#NAME?</v>
      </c>
      <c r="B4291">
        <v>1929</v>
      </c>
      <c r="C4291" t="s">
        <v>195</v>
      </c>
      <c r="D4291" s="1">
        <v>42123</v>
      </c>
      <c r="F4291">
        <v>4</v>
      </c>
      <c r="G4291">
        <v>4240</v>
      </c>
      <c r="H4291" t="s">
        <v>239</v>
      </c>
      <c r="J4291" t="s">
        <v>14</v>
      </c>
      <c r="K4291">
        <v>39</v>
      </c>
      <c r="L4291" t="s">
        <v>15</v>
      </c>
    </row>
    <row r="4292" spans="1:12">
      <c r="A4292" t="e">
        <f ca="1">E00251615150021</f>
        <v>#NAME?</v>
      </c>
      <c r="B4292">
        <v>1929</v>
      </c>
      <c r="C4292" t="s">
        <v>195</v>
      </c>
      <c r="D4292" s="1">
        <v>42291</v>
      </c>
      <c r="F4292">
        <v>2</v>
      </c>
      <c r="G4292">
        <v>2599</v>
      </c>
      <c r="H4292" t="s">
        <v>238</v>
      </c>
      <c r="J4292" t="s">
        <v>14</v>
      </c>
      <c r="K4292">
        <v>40</v>
      </c>
      <c r="L4292" t="s">
        <v>15</v>
      </c>
    </row>
    <row r="4293" spans="1:12">
      <c r="A4293" t="e">
        <f ca="1">E00251615150021</f>
        <v>#NAME?</v>
      </c>
      <c r="B4293">
        <v>1929</v>
      </c>
      <c r="C4293" t="s">
        <v>195</v>
      </c>
      <c r="D4293" s="1">
        <v>42313</v>
      </c>
      <c r="F4293">
        <v>2</v>
      </c>
      <c r="G4293">
        <v>2599</v>
      </c>
      <c r="H4293" t="s">
        <v>238</v>
      </c>
      <c r="J4293" t="s">
        <v>14</v>
      </c>
      <c r="K4293">
        <v>40</v>
      </c>
      <c r="L4293" t="s">
        <v>15</v>
      </c>
    </row>
    <row r="4294" spans="1:12">
      <c r="A4294" t="e">
        <f ca="1">E00251430261521</f>
        <v>#NAME?</v>
      </c>
      <c r="B4294">
        <v>772</v>
      </c>
      <c r="C4294" t="s">
        <v>170</v>
      </c>
      <c r="D4294" s="1">
        <v>41710</v>
      </c>
      <c r="F4294">
        <v>1</v>
      </c>
      <c r="G4294">
        <v>6272</v>
      </c>
      <c r="H4294" t="s">
        <v>635</v>
      </c>
      <c r="I4294" t="s">
        <v>56</v>
      </c>
      <c r="J4294" t="s">
        <v>57</v>
      </c>
      <c r="K4294">
        <v>50</v>
      </c>
      <c r="L4294" t="s">
        <v>15</v>
      </c>
    </row>
    <row r="4295" spans="1:12">
      <c r="A4295" t="e">
        <f ca="1">E00251417960121</f>
        <v>#NAME?</v>
      </c>
      <c r="B4295">
        <v>50</v>
      </c>
      <c r="C4295" t="s">
        <v>512</v>
      </c>
      <c r="D4295" s="1">
        <v>40941</v>
      </c>
      <c r="F4295">
        <v>2</v>
      </c>
      <c r="G4295">
        <v>4019</v>
      </c>
      <c r="H4295" t="s">
        <v>26</v>
      </c>
      <c r="J4295" t="s">
        <v>14</v>
      </c>
      <c r="K4295">
        <v>60</v>
      </c>
      <c r="L4295" t="s">
        <v>15</v>
      </c>
    </row>
    <row r="4296" spans="1:12">
      <c r="A4296" t="e">
        <f ca="1">E00251417960121</f>
        <v>#NAME?</v>
      </c>
      <c r="B4296">
        <v>50</v>
      </c>
      <c r="C4296" t="s">
        <v>512</v>
      </c>
      <c r="D4296" s="1">
        <v>41009</v>
      </c>
      <c r="F4296">
        <v>2</v>
      </c>
      <c r="G4296">
        <v>4019</v>
      </c>
      <c r="H4296" t="s">
        <v>26</v>
      </c>
      <c r="J4296" t="s">
        <v>14</v>
      </c>
      <c r="K4296">
        <v>61</v>
      </c>
      <c r="L4296" t="s">
        <v>15</v>
      </c>
    </row>
    <row r="4297" spans="1:12">
      <c r="A4297" t="e">
        <f ca="1">E00251417960121</f>
        <v>#NAME?</v>
      </c>
      <c r="B4297">
        <v>50</v>
      </c>
      <c r="C4297" t="s">
        <v>512</v>
      </c>
      <c r="D4297" s="1">
        <v>42425</v>
      </c>
      <c r="F4297">
        <v>1</v>
      </c>
      <c r="G4297">
        <v>78093</v>
      </c>
      <c r="H4297" t="s">
        <v>769</v>
      </c>
      <c r="J4297" t="s">
        <v>14</v>
      </c>
      <c r="K4297">
        <v>64</v>
      </c>
      <c r="L4297" t="s">
        <v>22</v>
      </c>
    </row>
    <row r="4298" spans="1:12">
      <c r="A4298" t="e">
        <f ca="1">E00251432420521</f>
        <v>#NAME?</v>
      </c>
      <c r="B4298">
        <v>451</v>
      </c>
      <c r="C4298" t="s">
        <v>102</v>
      </c>
      <c r="D4298" s="1">
        <v>41627</v>
      </c>
      <c r="F4298">
        <v>3</v>
      </c>
      <c r="G4298">
        <v>30000</v>
      </c>
      <c r="H4298" t="s">
        <v>144</v>
      </c>
      <c r="J4298" t="s">
        <v>14</v>
      </c>
      <c r="K4298">
        <v>50</v>
      </c>
      <c r="L4298" t="s">
        <v>15</v>
      </c>
    </row>
    <row r="4299" spans="1:12">
      <c r="A4299" t="e">
        <f ca="1">E00251533607221</f>
        <v>#NAME?</v>
      </c>
      <c r="B4299">
        <v>122</v>
      </c>
      <c r="C4299" t="s">
        <v>522</v>
      </c>
      <c r="D4299" s="1">
        <v>41103</v>
      </c>
      <c r="F4299">
        <v>1</v>
      </c>
      <c r="G4299">
        <v>7243</v>
      </c>
      <c r="H4299" t="s">
        <v>42</v>
      </c>
      <c r="J4299" t="s">
        <v>14</v>
      </c>
      <c r="K4299">
        <v>43</v>
      </c>
      <c r="L4299" t="s">
        <v>15</v>
      </c>
    </row>
    <row r="4300" spans="1:12">
      <c r="A4300" t="e">
        <f ca="1">E00251716548221</f>
        <v>#NAME?</v>
      </c>
      <c r="B4300">
        <v>449</v>
      </c>
      <c r="C4300" t="s">
        <v>124</v>
      </c>
      <c r="D4300" s="1">
        <v>41964</v>
      </c>
      <c r="F4300">
        <v>1</v>
      </c>
      <c r="G4300">
        <v>34461</v>
      </c>
      <c r="H4300" t="s">
        <v>688</v>
      </c>
      <c r="J4300" t="s">
        <v>14</v>
      </c>
      <c r="K4300">
        <v>49</v>
      </c>
      <c r="L4300" t="s">
        <v>15</v>
      </c>
    </row>
    <row r="4301" spans="1:12">
      <c r="A4301" t="e">
        <f ca="1">E00251528773221</f>
        <v>#NAME?</v>
      </c>
      <c r="B4301">
        <v>276</v>
      </c>
      <c r="C4301" t="s">
        <v>122</v>
      </c>
      <c r="D4301" s="1">
        <v>41254</v>
      </c>
      <c r="F4301">
        <v>1</v>
      </c>
      <c r="G4301">
        <v>4019</v>
      </c>
      <c r="H4301" t="s">
        <v>26</v>
      </c>
      <c r="J4301" t="s">
        <v>14</v>
      </c>
      <c r="K4301">
        <v>47</v>
      </c>
      <c r="L4301" t="s">
        <v>15</v>
      </c>
    </row>
    <row r="4302" spans="1:12">
      <c r="A4302" t="e">
        <f ca="1">E00251528773221</f>
        <v>#NAME?</v>
      </c>
      <c r="B4302">
        <v>276</v>
      </c>
      <c r="C4302" t="s">
        <v>122</v>
      </c>
      <c r="D4302" s="1">
        <v>43083</v>
      </c>
      <c r="F4302">
        <v>2</v>
      </c>
      <c r="G4302">
        <v>78057</v>
      </c>
      <c r="H4302" t="s">
        <v>140</v>
      </c>
      <c r="J4302" t="s">
        <v>14</v>
      </c>
      <c r="K4302">
        <v>52</v>
      </c>
      <c r="L4302" t="s">
        <v>22</v>
      </c>
    </row>
    <row r="4303" spans="1:12">
      <c r="A4303" t="e">
        <f ca="1">E00251429152221</f>
        <v>#NAME?</v>
      </c>
      <c r="B4303">
        <v>285</v>
      </c>
      <c r="C4303" t="s">
        <v>117</v>
      </c>
      <c r="D4303" s="1">
        <v>42380</v>
      </c>
      <c r="F4303">
        <v>2</v>
      </c>
      <c r="G4303">
        <v>2809</v>
      </c>
      <c r="H4303" t="s">
        <v>90</v>
      </c>
      <c r="J4303" t="s">
        <v>14</v>
      </c>
      <c r="K4303">
        <v>56</v>
      </c>
      <c r="L4303" t="s">
        <v>15</v>
      </c>
    </row>
    <row r="4304" spans="1:12">
      <c r="A4304" t="e">
        <f ca="1">E00251619841121</f>
        <v>#NAME?</v>
      </c>
      <c r="B4304">
        <v>459</v>
      </c>
      <c r="C4304" t="s">
        <v>187</v>
      </c>
      <c r="D4304" s="1">
        <v>41674</v>
      </c>
      <c r="F4304">
        <v>1</v>
      </c>
      <c r="G4304">
        <v>27800</v>
      </c>
      <c r="H4304" t="s">
        <v>145</v>
      </c>
      <c r="J4304" t="s">
        <v>14</v>
      </c>
      <c r="K4304">
        <v>45</v>
      </c>
      <c r="L4304" t="s">
        <v>15</v>
      </c>
    </row>
    <row r="4305" spans="1:12">
      <c r="A4305" t="e">
        <f ca="1">E00251716548221</f>
        <v>#NAME?</v>
      </c>
      <c r="B4305">
        <v>449</v>
      </c>
      <c r="C4305" t="s">
        <v>124</v>
      </c>
      <c r="D4305" s="1">
        <v>43014</v>
      </c>
      <c r="F4305">
        <v>4</v>
      </c>
      <c r="G4305">
        <v>7873</v>
      </c>
      <c r="H4305" t="s">
        <v>103</v>
      </c>
      <c r="J4305" t="s">
        <v>14</v>
      </c>
      <c r="K4305">
        <v>52</v>
      </c>
      <c r="L4305" t="s">
        <v>22</v>
      </c>
    </row>
    <row r="4306" spans="1:12">
      <c r="A4306" t="e">
        <f ca="1">E00251619802021</f>
        <v>#NAME?</v>
      </c>
      <c r="B4306">
        <v>454</v>
      </c>
      <c r="C4306" t="s">
        <v>179</v>
      </c>
      <c r="D4306" s="1">
        <v>41837</v>
      </c>
      <c r="F4306">
        <v>1</v>
      </c>
      <c r="G4306">
        <v>7291</v>
      </c>
      <c r="H4306" t="s">
        <v>163</v>
      </c>
      <c r="J4306" t="s">
        <v>14</v>
      </c>
      <c r="K4306">
        <v>52</v>
      </c>
      <c r="L4306" t="s">
        <v>15</v>
      </c>
    </row>
    <row r="4307" spans="1:12">
      <c r="A4307" t="e">
        <f ca="1">E00251619802021</f>
        <v>#NAME?</v>
      </c>
      <c r="B4307">
        <v>454</v>
      </c>
      <c r="C4307" t="s">
        <v>179</v>
      </c>
      <c r="D4307" s="1">
        <v>42160</v>
      </c>
      <c r="F4307">
        <v>2</v>
      </c>
      <c r="G4307">
        <v>3051</v>
      </c>
      <c r="H4307" t="s">
        <v>13</v>
      </c>
      <c r="J4307" t="s">
        <v>14</v>
      </c>
      <c r="K4307">
        <v>53</v>
      </c>
      <c r="L4307" t="s">
        <v>15</v>
      </c>
    </row>
    <row r="4308" spans="1:12">
      <c r="A4308" t="e">
        <f ca="1">E00251432420521</f>
        <v>#NAME?</v>
      </c>
      <c r="B4308">
        <v>451</v>
      </c>
      <c r="C4308" t="s">
        <v>102</v>
      </c>
      <c r="D4308" s="1">
        <v>43025</v>
      </c>
      <c r="F4308">
        <v>3</v>
      </c>
      <c r="G4308">
        <v>4019</v>
      </c>
      <c r="H4308" t="s">
        <v>26</v>
      </c>
      <c r="J4308" t="s">
        <v>14</v>
      </c>
      <c r="K4308">
        <v>54</v>
      </c>
      <c r="L4308" t="s">
        <v>15</v>
      </c>
    </row>
    <row r="4309" spans="1:12">
      <c r="A4309" t="e">
        <f ca="1">E00251532132921</f>
        <v>#NAME?</v>
      </c>
      <c r="B4309">
        <v>449</v>
      </c>
      <c r="C4309" t="s">
        <v>124</v>
      </c>
      <c r="D4309" s="1">
        <v>42563</v>
      </c>
      <c r="F4309">
        <v>2</v>
      </c>
      <c r="G4309">
        <v>4019</v>
      </c>
      <c r="H4309" t="s">
        <v>26</v>
      </c>
      <c r="J4309" t="s">
        <v>14</v>
      </c>
      <c r="K4309">
        <v>56</v>
      </c>
      <c r="L4309" t="s">
        <v>15</v>
      </c>
    </row>
    <row r="4310" spans="1:12">
      <c r="A4310" t="e">
        <f ca="1">E00251532132921</f>
        <v>#NAME?</v>
      </c>
      <c r="B4310">
        <v>449</v>
      </c>
      <c r="C4310" t="s">
        <v>124</v>
      </c>
      <c r="D4310" s="1">
        <v>42670</v>
      </c>
      <c r="F4310">
        <v>1</v>
      </c>
      <c r="G4310">
        <v>4019</v>
      </c>
      <c r="H4310" t="s">
        <v>26</v>
      </c>
      <c r="J4310" t="s">
        <v>14</v>
      </c>
      <c r="K4310">
        <v>56</v>
      </c>
      <c r="L4310" t="s">
        <v>15</v>
      </c>
    </row>
    <row r="4311" spans="1:12">
      <c r="A4311" t="e">
        <f ca="1">E00251532132921</f>
        <v>#NAME?</v>
      </c>
      <c r="B4311">
        <v>467</v>
      </c>
      <c r="C4311" t="s">
        <v>232</v>
      </c>
      <c r="D4311" s="1">
        <v>41071</v>
      </c>
      <c r="F4311">
        <v>2</v>
      </c>
      <c r="G4311">
        <v>4019</v>
      </c>
      <c r="H4311" t="s">
        <v>26</v>
      </c>
      <c r="J4311" t="s">
        <v>14</v>
      </c>
      <c r="K4311">
        <v>52</v>
      </c>
      <c r="L4311" t="s">
        <v>15</v>
      </c>
    </row>
    <row r="4312" spans="1:12">
      <c r="A4312" t="e">
        <f ca="1">E00251615992821</f>
        <v>#NAME?</v>
      </c>
      <c r="B4312">
        <v>457</v>
      </c>
      <c r="C4312" t="s">
        <v>137</v>
      </c>
      <c r="D4312" s="1">
        <v>41677</v>
      </c>
      <c r="F4312">
        <v>1</v>
      </c>
      <c r="G4312">
        <v>71940</v>
      </c>
      <c r="H4312" t="s">
        <v>135</v>
      </c>
      <c r="J4312" t="s">
        <v>14</v>
      </c>
      <c r="K4312">
        <v>44</v>
      </c>
      <c r="L4312" t="s">
        <v>15</v>
      </c>
    </row>
    <row r="4313" spans="1:12">
      <c r="A4313" t="e">
        <f ca="1">E00251533607221</f>
        <v>#NAME?</v>
      </c>
      <c r="B4313">
        <v>122</v>
      </c>
      <c r="C4313" t="s">
        <v>522</v>
      </c>
      <c r="D4313" s="1">
        <v>42843</v>
      </c>
      <c r="F4313">
        <v>1</v>
      </c>
      <c r="G4313">
        <v>37230</v>
      </c>
      <c r="H4313" t="s">
        <v>361</v>
      </c>
      <c r="J4313" t="s">
        <v>14</v>
      </c>
      <c r="K4313">
        <v>48</v>
      </c>
      <c r="L4313" t="s">
        <v>15</v>
      </c>
    </row>
    <row r="4314" spans="1:12">
      <c r="A4314" t="e">
        <f ca="1">E00251532063821</f>
        <v>#NAME?</v>
      </c>
      <c r="B4314">
        <v>490</v>
      </c>
      <c r="C4314" t="s">
        <v>158</v>
      </c>
      <c r="D4314" s="1">
        <v>43067</v>
      </c>
      <c r="F4314">
        <v>1</v>
      </c>
      <c r="G4314">
        <v>7962</v>
      </c>
      <c r="H4314" t="s">
        <v>111</v>
      </c>
      <c r="J4314" t="s">
        <v>14</v>
      </c>
      <c r="K4314">
        <v>56</v>
      </c>
      <c r="L4314" t="s">
        <v>22</v>
      </c>
    </row>
    <row r="4315" spans="1:12">
      <c r="A4315" t="e">
        <f ca="1">E00251513734821</f>
        <v>#NAME?</v>
      </c>
      <c r="B4315">
        <v>703</v>
      </c>
      <c r="C4315" t="s">
        <v>305</v>
      </c>
      <c r="D4315" s="1">
        <v>41697</v>
      </c>
      <c r="F4315">
        <v>2</v>
      </c>
      <c r="G4315">
        <v>4549</v>
      </c>
      <c r="H4315" t="s">
        <v>69</v>
      </c>
      <c r="J4315" t="s">
        <v>14</v>
      </c>
      <c r="K4315">
        <v>48</v>
      </c>
      <c r="L4315" t="s">
        <v>15</v>
      </c>
    </row>
    <row r="4316" spans="1:12">
      <c r="A4316" t="e">
        <f ca="1">E00251537608221</f>
        <v>#NAME?</v>
      </c>
      <c r="B4316">
        <v>442</v>
      </c>
      <c r="C4316" t="s">
        <v>95</v>
      </c>
      <c r="D4316" s="1">
        <v>41670</v>
      </c>
      <c r="F4316">
        <v>2</v>
      </c>
      <c r="G4316">
        <v>4019</v>
      </c>
      <c r="H4316" t="s">
        <v>26</v>
      </c>
      <c r="J4316" t="s">
        <v>14</v>
      </c>
      <c r="K4316">
        <v>62</v>
      </c>
      <c r="L4316" t="s">
        <v>15</v>
      </c>
    </row>
    <row r="4317" spans="1:12">
      <c r="A4317" t="e">
        <f ca="1">E00251537608221</f>
        <v>#NAME?</v>
      </c>
      <c r="B4317">
        <v>442</v>
      </c>
      <c r="C4317" t="s">
        <v>95</v>
      </c>
      <c r="D4317" s="1">
        <v>41775</v>
      </c>
      <c r="F4317">
        <v>1</v>
      </c>
      <c r="G4317">
        <v>4019</v>
      </c>
      <c r="H4317" t="s">
        <v>26</v>
      </c>
      <c r="J4317" t="s">
        <v>14</v>
      </c>
      <c r="K4317">
        <v>62</v>
      </c>
      <c r="L4317" t="s">
        <v>15</v>
      </c>
    </row>
    <row r="4318" spans="1:12">
      <c r="A4318" t="e">
        <f ca="1">E00251537608221</f>
        <v>#NAME?</v>
      </c>
      <c r="B4318">
        <v>442</v>
      </c>
      <c r="C4318" t="s">
        <v>95</v>
      </c>
      <c r="D4318" s="1">
        <v>42699</v>
      </c>
      <c r="F4318">
        <v>2</v>
      </c>
      <c r="G4318">
        <v>4019</v>
      </c>
      <c r="H4318" t="s">
        <v>26</v>
      </c>
      <c r="J4318" t="s">
        <v>14</v>
      </c>
      <c r="K4318">
        <v>65</v>
      </c>
      <c r="L4318" t="s">
        <v>15</v>
      </c>
    </row>
    <row r="4319" spans="1:12">
      <c r="A4319" t="e">
        <f ca="1">E00251430134421</f>
        <v>#NAME?</v>
      </c>
      <c r="B4319">
        <v>467</v>
      </c>
      <c r="C4319" t="s">
        <v>232</v>
      </c>
      <c r="D4319" s="1">
        <v>41262</v>
      </c>
      <c r="F4319">
        <v>1</v>
      </c>
      <c r="G4319">
        <v>91</v>
      </c>
      <c r="H4319" t="s">
        <v>927</v>
      </c>
      <c r="J4319" t="s">
        <v>14</v>
      </c>
      <c r="K4319">
        <v>49</v>
      </c>
      <c r="L4319" t="s">
        <v>15</v>
      </c>
    </row>
    <row r="4320" spans="1:12">
      <c r="A4320" t="e">
        <f ca="1">E00251524952721</f>
        <v>#NAME?</v>
      </c>
      <c r="B4320">
        <v>437</v>
      </c>
      <c r="C4320" t="s">
        <v>216</v>
      </c>
      <c r="D4320" s="1">
        <v>42300</v>
      </c>
      <c r="F4320">
        <v>3</v>
      </c>
      <c r="G4320">
        <v>2411</v>
      </c>
      <c r="H4320" t="s">
        <v>928</v>
      </c>
      <c r="J4320" t="s">
        <v>14</v>
      </c>
      <c r="K4320">
        <v>50</v>
      </c>
      <c r="L4320" t="s">
        <v>15</v>
      </c>
    </row>
    <row r="4321" spans="1:12">
      <c r="A4321" t="e">
        <f ca="1">E00251514273321</f>
        <v>#NAME?</v>
      </c>
      <c r="B4321">
        <v>490</v>
      </c>
      <c r="C4321" t="s">
        <v>158</v>
      </c>
      <c r="D4321" s="1">
        <v>41234</v>
      </c>
      <c r="F4321">
        <v>4</v>
      </c>
      <c r="G4321">
        <v>7231</v>
      </c>
      <c r="H4321" t="s">
        <v>128</v>
      </c>
      <c r="J4321" t="s">
        <v>14</v>
      </c>
      <c r="K4321">
        <v>51</v>
      </c>
      <c r="L4321" t="s">
        <v>15</v>
      </c>
    </row>
    <row r="4322" spans="1:12">
      <c r="A4322" t="e">
        <f ca="1">E00251514273321</f>
        <v>#NAME?</v>
      </c>
      <c r="B4322">
        <v>490</v>
      </c>
      <c r="C4322" t="s">
        <v>158</v>
      </c>
      <c r="D4322" s="1">
        <v>41659</v>
      </c>
      <c r="F4322">
        <v>2</v>
      </c>
      <c r="G4322">
        <v>4019</v>
      </c>
      <c r="H4322" t="s">
        <v>26</v>
      </c>
      <c r="J4322" t="s">
        <v>14</v>
      </c>
      <c r="K4322">
        <v>53</v>
      </c>
      <c r="L4322" t="s">
        <v>15</v>
      </c>
    </row>
    <row r="4323" spans="1:12">
      <c r="A4323" t="e">
        <f ca="1">E00251514273321</f>
        <v>#NAME?</v>
      </c>
      <c r="B4323">
        <v>7111</v>
      </c>
      <c r="C4323" t="s">
        <v>496</v>
      </c>
      <c r="D4323" s="1">
        <v>41688</v>
      </c>
      <c r="F4323">
        <v>2</v>
      </c>
      <c r="G4323">
        <v>4019</v>
      </c>
      <c r="H4323" t="s">
        <v>26</v>
      </c>
      <c r="I4323" t="s">
        <v>148</v>
      </c>
      <c r="J4323" t="s">
        <v>57</v>
      </c>
      <c r="K4323">
        <v>53</v>
      </c>
      <c r="L4323" t="s">
        <v>15</v>
      </c>
    </row>
    <row r="4324" spans="1:12">
      <c r="A4324" t="e">
        <f ca="1">E00251528773221</f>
        <v>#NAME?</v>
      </c>
      <c r="B4324">
        <v>276</v>
      </c>
      <c r="C4324" t="s">
        <v>122</v>
      </c>
      <c r="D4324" s="1">
        <v>43087</v>
      </c>
      <c r="F4324">
        <v>2</v>
      </c>
      <c r="G4324">
        <v>78057</v>
      </c>
      <c r="H4324" t="s">
        <v>140</v>
      </c>
      <c r="J4324" t="s">
        <v>14</v>
      </c>
      <c r="K4324">
        <v>52</v>
      </c>
      <c r="L4324" t="s">
        <v>22</v>
      </c>
    </row>
    <row r="4325" spans="1:12">
      <c r="A4325" t="e">
        <f ca="1">E00251513734821</f>
        <v>#NAME?</v>
      </c>
      <c r="B4325">
        <v>703</v>
      </c>
      <c r="C4325" t="s">
        <v>305</v>
      </c>
      <c r="D4325" s="1">
        <v>41150</v>
      </c>
      <c r="F4325">
        <v>2</v>
      </c>
      <c r="G4325">
        <v>4549</v>
      </c>
      <c r="H4325" t="s">
        <v>69</v>
      </c>
      <c r="J4325" t="s">
        <v>14</v>
      </c>
      <c r="K4325">
        <v>47</v>
      </c>
      <c r="L4325" t="s">
        <v>15</v>
      </c>
    </row>
    <row r="4326" spans="1:12">
      <c r="A4326" t="e">
        <f ca="1">E00251526895321</f>
        <v>#NAME?</v>
      </c>
      <c r="B4326">
        <v>12</v>
      </c>
      <c r="C4326" t="s">
        <v>771</v>
      </c>
      <c r="D4326" s="1">
        <v>42333</v>
      </c>
      <c r="F4326">
        <v>1</v>
      </c>
      <c r="G4326">
        <v>71940</v>
      </c>
      <c r="H4326" t="s">
        <v>135</v>
      </c>
      <c r="J4326" t="s">
        <v>14</v>
      </c>
      <c r="K4326">
        <v>55</v>
      </c>
      <c r="L4326" t="s">
        <v>15</v>
      </c>
    </row>
    <row r="4327" spans="1:12">
      <c r="A4327" t="e">
        <f ca="1">E00251513734821</f>
        <v>#NAME?</v>
      </c>
      <c r="B4327">
        <v>703</v>
      </c>
      <c r="C4327" t="s">
        <v>305</v>
      </c>
      <c r="D4327" s="1">
        <v>42236</v>
      </c>
      <c r="F4327">
        <v>5</v>
      </c>
      <c r="G4327">
        <v>5699</v>
      </c>
      <c r="H4327" t="s">
        <v>329</v>
      </c>
      <c r="J4327" t="s">
        <v>14</v>
      </c>
      <c r="K4327">
        <v>50</v>
      </c>
      <c r="L4327" t="s">
        <v>15</v>
      </c>
    </row>
    <row r="4328" spans="1:12">
      <c r="A4328" t="e">
        <f ca="1">E00251533607221</f>
        <v>#NAME?</v>
      </c>
      <c r="B4328">
        <v>122</v>
      </c>
      <c r="C4328" t="s">
        <v>522</v>
      </c>
      <c r="D4328" s="1">
        <v>41099</v>
      </c>
      <c r="F4328">
        <v>1</v>
      </c>
      <c r="G4328">
        <v>7243</v>
      </c>
      <c r="H4328" t="s">
        <v>42</v>
      </c>
      <c r="J4328" t="s">
        <v>14</v>
      </c>
      <c r="K4328">
        <v>43</v>
      </c>
      <c r="L4328" t="s">
        <v>15</v>
      </c>
    </row>
    <row r="4329" spans="1:12">
      <c r="A4329" t="e">
        <f ca="1">E00251513734821</f>
        <v>#NAME?</v>
      </c>
      <c r="B4329">
        <v>703</v>
      </c>
      <c r="C4329" t="s">
        <v>305</v>
      </c>
      <c r="D4329" s="1">
        <v>41250</v>
      </c>
      <c r="F4329">
        <v>1</v>
      </c>
      <c r="G4329">
        <v>4659</v>
      </c>
      <c r="H4329" t="s">
        <v>47</v>
      </c>
      <c r="J4329" t="s">
        <v>14</v>
      </c>
      <c r="K4329">
        <v>47</v>
      </c>
      <c r="L4329" t="s">
        <v>15</v>
      </c>
    </row>
    <row r="4330" spans="1:12">
      <c r="A4330" t="e">
        <f ca="1">E00251513734821</f>
        <v>#NAME?</v>
      </c>
      <c r="B4330">
        <v>703</v>
      </c>
      <c r="C4330" t="s">
        <v>305</v>
      </c>
      <c r="D4330" s="1">
        <v>41486</v>
      </c>
      <c r="F4330">
        <v>3</v>
      </c>
      <c r="G4330">
        <v>4549</v>
      </c>
      <c r="H4330" t="s">
        <v>69</v>
      </c>
      <c r="J4330" t="s">
        <v>14</v>
      </c>
      <c r="K4330">
        <v>48</v>
      </c>
      <c r="L4330" t="s">
        <v>15</v>
      </c>
    </row>
    <row r="4331" spans="1:12">
      <c r="A4331" t="e">
        <f ca="1">E00251439955221</f>
        <v>#NAME?</v>
      </c>
      <c r="B4331">
        <v>438</v>
      </c>
      <c r="C4331" t="s">
        <v>474</v>
      </c>
      <c r="D4331" s="1">
        <v>42662</v>
      </c>
      <c r="F4331">
        <v>1</v>
      </c>
      <c r="G4331">
        <v>4019</v>
      </c>
      <c r="H4331" t="s">
        <v>26</v>
      </c>
      <c r="J4331" t="s">
        <v>14</v>
      </c>
      <c r="K4331">
        <v>53</v>
      </c>
      <c r="L4331" t="s">
        <v>15</v>
      </c>
    </row>
    <row r="4332" spans="1:12">
      <c r="A4332" t="e">
        <f ca="1">E00251427218921</f>
        <v>#NAME?</v>
      </c>
      <c r="B4332">
        <v>10</v>
      </c>
      <c r="C4332" t="s">
        <v>18</v>
      </c>
      <c r="D4332" s="1">
        <v>43067</v>
      </c>
      <c r="F4332">
        <v>5</v>
      </c>
      <c r="G4332">
        <v>7262</v>
      </c>
      <c r="H4332" t="s">
        <v>198</v>
      </c>
      <c r="J4332" t="s">
        <v>14</v>
      </c>
      <c r="K4332">
        <v>56</v>
      </c>
      <c r="L4332" t="s">
        <v>15</v>
      </c>
    </row>
    <row r="4333" spans="1:12">
      <c r="A4333" t="e">
        <f ca="1">E00251513734821</f>
        <v>#NAME?</v>
      </c>
      <c r="B4333">
        <v>703</v>
      </c>
      <c r="C4333" t="s">
        <v>305</v>
      </c>
      <c r="D4333" s="1">
        <v>41816</v>
      </c>
      <c r="F4333">
        <v>6</v>
      </c>
      <c r="G4333">
        <v>3004</v>
      </c>
      <c r="H4333" t="s">
        <v>104</v>
      </c>
      <c r="J4333" t="s">
        <v>14</v>
      </c>
      <c r="K4333">
        <v>49</v>
      </c>
      <c r="L4333" t="s">
        <v>15</v>
      </c>
    </row>
    <row r="4334" spans="1:12">
      <c r="A4334" t="e">
        <f ca="1">E00251513734821</f>
        <v>#NAME?</v>
      </c>
      <c r="B4334">
        <v>703</v>
      </c>
      <c r="C4334" t="s">
        <v>305</v>
      </c>
      <c r="D4334" s="1">
        <v>42465</v>
      </c>
      <c r="F4334">
        <v>6</v>
      </c>
      <c r="G4334">
        <v>5699</v>
      </c>
      <c r="H4334" t="s">
        <v>329</v>
      </c>
      <c r="J4334" t="s">
        <v>14</v>
      </c>
      <c r="K4334">
        <v>50</v>
      </c>
      <c r="L4334" t="s">
        <v>15</v>
      </c>
    </row>
    <row r="4335" spans="1:12">
      <c r="A4335" t="e">
        <f ca="1">E00251533607221</f>
        <v>#NAME?</v>
      </c>
      <c r="B4335">
        <v>668</v>
      </c>
      <c r="C4335" t="s">
        <v>929</v>
      </c>
      <c r="D4335" s="1">
        <v>42749</v>
      </c>
      <c r="E4335">
        <v>8</v>
      </c>
      <c r="F4335">
        <v>2</v>
      </c>
      <c r="G4335">
        <v>5920</v>
      </c>
      <c r="H4335" t="s">
        <v>417</v>
      </c>
      <c r="J4335" t="s">
        <v>34</v>
      </c>
      <c r="K4335">
        <v>47</v>
      </c>
      <c r="L4335" t="s">
        <v>15</v>
      </c>
    </row>
    <row r="4336" spans="1:12">
      <c r="A4336" t="e">
        <f ca="1">E00251533607221</f>
        <v>#NAME?</v>
      </c>
      <c r="B4336">
        <v>770</v>
      </c>
      <c r="C4336" t="s">
        <v>930</v>
      </c>
      <c r="D4336" s="1">
        <v>42878</v>
      </c>
      <c r="F4336">
        <v>1</v>
      </c>
      <c r="G4336">
        <v>7802</v>
      </c>
      <c r="H4336" t="s">
        <v>332</v>
      </c>
      <c r="I4336" t="s">
        <v>56</v>
      </c>
      <c r="J4336" t="s">
        <v>57</v>
      </c>
      <c r="K4336">
        <v>48</v>
      </c>
      <c r="L4336" t="s">
        <v>22</v>
      </c>
    </row>
    <row r="4337" spans="1:12">
      <c r="A4337" t="e">
        <f ca="1">E00251513734821</f>
        <v>#NAME?</v>
      </c>
      <c r="B4337">
        <v>703</v>
      </c>
      <c r="C4337" t="s">
        <v>305</v>
      </c>
      <c r="D4337" s="1">
        <v>42570</v>
      </c>
      <c r="F4337">
        <v>1</v>
      </c>
      <c r="G4337">
        <v>7242</v>
      </c>
      <c r="H4337" t="s">
        <v>93</v>
      </c>
      <c r="J4337" t="s">
        <v>14</v>
      </c>
      <c r="K4337">
        <v>51</v>
      </c>
      <c r="L4337" t="s">
        <v>15</v>
      </c>
    </row>
    <row r="4338" spans="1:12">
      <c r="A4338" t="e">
        <f ca="1">E00251513734821</f>
        <v>#NAME?</v>
      </c>
      <c r="B4338">
        <v>703</v>
      </c>
      <c r="C4338" t="s">
        <v>305</v>
      </c>
      <c r="D4338" s="1">
        <v>42633</v>
      </c>
      <c r="F4338">
        <v>1</v>
      </c>
      <c r="G4338">
        <v>3004</v>
      </c>
      <c r="H4338" t="s">
        <v>104</v>
      </c>
      <c r="J4338" t="s">
        <v>14</v>
      </c>
      <c r="K4338">
        <v>51</v>
      </c>
      <c r="L4338" t="s">
        <v>15</v>
      </c>
    </row>
    <row r="4339" spans="1:12">
      <c r="A4339" t="e">
        <f ca="1">E00251513734821</f>
        <v>#NAME?</v>
      </c>
      <c r="B4339">
        <v>703</v>
      </c>
      <c r="C4339" t="s">
        <v>305</v>
      </c>
      <c r="D4339" s="1">
        <v>42870</v>
      </c>
      <c r="F4339">
        <v>3</v>
      </c>
      <c r="G4339">
        <v>4549</v>
      </c>
      <c r="H4339" t="s">
        <v>69</v>
      </c>
      <c r="J4339" t="s">
        <v>14</v>
      </c>
      <c r="K4339">
        <v>51</v>
      </c>
      <c r="L4339" t="s">
        <v>15</v>
      </c>
    </row>
    <row r="4340" spans="1:12">
      <c r="A4340" t="e">
        <f ca="1">E00251711670221</f>
        <v>#NAME?</v>
      </c>
      <c r="B4340">
        <v>11</v>
      </c>
      <c r="C4340" t="s">
        <v>245</v>
      </c>
      <c r="D4340" s="1">
        <v>42614</v>
      </c>
      <c r="F4340">
        <v>2</v>
      </c>
      <c r="G4340">
        <v>4019</v>
      </c>
      <c r="H4340" t="s">
        <v>26</v>
      </c>
      <c r="J4340" t="s">
        <v>14</v>
      </c>
      <c r="K4340">
        <v>52</v>
      </c>
      <c r="L4340" t="s">
        <v>15</v>
      </c>
    </row>
    <row r="4341" spans="1:12">
      <c r="A4341" t="e">
        <f ca="1">E00251711670221</f>
        <v>#NAME?</v>
      </c>
      <c r="B4341">
        <v>11</v>
      </c>
      <c r="C4341" t="s">
        <v>245</v>
      </c>
      <c r="D4341" s="1">
        <v>42632</v>
      </c>
      <c r="F4341">
        <v>2</v>
      </c>
      <c r="G4341">
        <v>4019</v>
      </c>
      <c r="H4341" t="s">
        <v>26</v>
      </c>
      <c r="J4341" t="s">
        <v>14</v>
      </c>
      <c r="K4341">
        <v>52</v>
      </c>
      <c r="L4341" t="s">
        <v>15</v>
      </c>
    </row>
    <row r="4342" spans="1:12">
      <c r="A4342" t="e">
        <f ca="1">E00251616967721</f>
        <v>#NAME?</v>
      </c>
      <c r="B4342">
        <v>701</v>
      </c>
      <c r="C4342" t="s">
        <v>72</v>
      </c>
      <c r="D4342" s="1">
        <v>41430</v>
      </c>
      <c r="F4342">
        <v>3</v>
      </c>
      <c r="G4342">
        <v>4556</v>
      </c>
      <c r="H4342" t="s">
        <v>121</v>
      </c>
      <c r="J4342" t="s">
        <v>14</v>
      </c>
      <c r="K4342">
        <v>44</v>
      </c>
      <c r="L4342" t="s">
        <v>15</v>
      </c>
    </row>
    <row r="4343" spans="1:12">
      <c r="A4343" t="e">
        <f ca="1">E00251513734821</f>
        <v>#NAME?</v>
      </c>
      <c r="B4343">
        <v>703</v>
      </c>
      <c r="C4343" t="s">
        <v>305</v>
      </c>
      <c r="D4343" s="1">
        <v>43089</v>
      </c>
      <c r="F4343">
        <v>1</v>
      </c>
      <c r="G4343">
        <v>7295</v>
      </c>
      <c r="H4343" t="s">
        <v>76</v>
      </c>
      <c r="J4343" t="s">
        <v>14</v>
      </c>
      <c r="K4343">
        <v>52</v>
      </c>
      <c r="L4343" t="s">
        <v>15</v>
      </c>
    </row>
    <row r="4344" spans="1:12">
      <c r="A4344" t="e">
        <f ca="1">E00251518891821</f>
        <v>#NAME?</v>
      </c>
      <c r="B4344">
        <v>294</v>
      </c>
      <c r="C4344" t="s">
        <v>61</v>
      </c>
      <c r="D4344" s="1">
        <v>41600</v>
      </c>
      <c r="F4344">
        <v>2</v>
      </c>
      <c r="G4344">
        <v>7262</v>
      </c>
      <c r="H4344" t="s">
        <v>198</v>
      </c>
      <c r="J4344" t="s">
        <v>14</v>
      </c>
      <c r="K4344">
        <v>46</v>
      </c>
      <c r="L4344" t="s">
        <v>15</v>
      </c>
    </row>
    <row r="4345" spans="1:12">
      <c r="A4345" t="e">
        <f ca="1">E00251518891821</f>
        <v>#NAME?</v>
      </c>
      <c r="B4345">
        <v>294</v>
      </c>
      <c r="C4345" t="s">
        <v>61</v>
      </c>
      <c r="D4345" s="1">
        <v>41600</v>
      </c>
      <c r="F4345">
        <v>3</v>
      </c>
      <c r="G4345">
        <v>73390</v>
      </c>
      <c r="H4345" t="s">
        <v>66</v>
      </c>
      <c r="J4345" t="s">
        <v>14</v>
      </c>
      <c r="K4345">
        <v>46</v>
      </c>
      <c r="L4345" t="s">
        <v>15</v>
      </c>
    </row>
    <row r="4346" spans="1:12">
      <c r="A4346" t="e">
        <f ca="1">E00251616967721</f>
        <v>#NAME?</v>
      </c>
      <c r="B4346">
        <v>729</v>
      </c>
      <c r="C4346" t="s">
        <v>68</v>
      </c>
      <c r="D4346" s="1">
        <v>42106</v>
      </c>
      <c r="F4346">
        <v>1</v>
      </c>
      <c r="G4346">
        <v>6266</v>
      </c>
      <c r="H4346" t="s">
        <v>99</v>
      </c>
      <c r="I4346" t="s">
        <v>56</v>
      </c>
      <c r="J4346" t="s">
        <v>57</v>
      </c>
      <c r="K4346">
        <v>46</v>
      </c>
      <c r="L4346" t="s">
        <v>15</v>
      </c>
    </row>
    <row r="4347" spans="1:12">
      <c r="A4347" t="e">
        <f ca="1">E00251524952721</f>
        <v>#NAME?</v>
      </c>
      <c r="B4347">
        <v>437</v>
      </c>
      <c r="C4347" t="s">
        <v>216</v>
      </c>
      <c r="D4347" s="1">
        <v>42768</v>
      </c>
      <c r="F4347">
        <v>1</v>
      </c>
      <c r="G4347">
        <v>78652</v>
      </c>
      <c r="H4347" t="s">
        <v>931</v>
      </c>
      <c r="J4347" t="s">
        <v>14</v>
      </c>
      <c r="K4347">
        <v>51</v>
      </c>
      <c r="L4347" t="s">
        <v>22</v>
      </c>
    </row>
    <row r="4348" spans="1:12">
      <c r="A4348" t="e">
        <f ca="1">E00251513734821</f>
        <v>#NAME?</v>
      </c>
      <c r="B4348">
        <v>703</v>
      </c>
      <c r="C4348" t="s">
        <v>305</v>
      </c>
      <c r="D4348" s="1">
        <v>42933</v>
      </c>
      <c r="F4348">
        <v>1</v>
      </c>
      <c r="G4348">
        <v>2449</v>
      </c>
      <c r="H4348" t="s">
        <v>53</v>
      </c>
      <c r="J4348" t="s">
        <v>14</v>
      </c>
      <c r="K4348">
        <v>52</v>
      </c>
      <c r="L4348" t="s">
        <v>15</v>
      </c>
    </row>
    <row r="4349" spans="1:12">
      <c r="A4349" t="e">
        <f ca="1">E00251619802021</f>
        <v>#NAME?</v>
      </c>
      <c r="B4349">
        <v>454</v>
      </c>
      <c r="C4349" t="s">
        <v>179</v>
      </c>
      <c r="D4349" s="1">
        <v>41534</v>
      </c>
      <c r="F4349">
        <v>1</v>
      </c>
      <c r="G4349">
        <v>7291</v>
      </c>
      <c r="H4349" t="s">
        <v>163</v>
      </c>
      <c r="J4349" t="s">
        <v>14</v>
      </c>
      <c r="K4349">
        <v>51</v>
      </c>
      <c r="L4349" t="s">
        <v>15</v>
      </c>
    </row>
    <row r="4350" spans="1:12">
      <c r="A4350" t="e">
        <f ca="1">E00251518589021</f>
        <v>#NAME?</v>
      </c>
      <c r="B4350">
        <v>291</v>
      </c>
      <c r="C4350" t="s">
        <v>160</v>
      </c>
      <c r="D4350" s="1">
        <v>41316</v>
      </c>
      <c r="F4350">
        <v>1</v>
      </c>
      <c r="G4350">
        <v>2169</v>
      </c>
      <c r="H4350" t="s">
        <v>40</v>
      </c>
      <c r="J4350" t="s">
        <v>14</v>
      </c>
      <c r="K4350">
        <v>44</v>
      </c>
      <c r="L4350" t="s">
        <v>15</v>
      </c>
    </row>
    <row r="4351" spans="1:12">
      <c r="A4351" t="e">
        <f ca="1">E00251619802021</f>
        <v>#NAME?</v>
      </c>
      <c r="B4351">
        <v>454</v>
      </c>
      <c r="C4351" t="s">
        <v>179</v>
      </c>
      <c r="D4351" s="1">
        <v>42466</v>
      </c>
      <c r="F4351">
        <v>1</v>
      </c>
      <c r="G4351">
        <v>72190</v>
      </c>
      <c r="H4351" t="s">
        <v>341</v>
      </c>
      <c r="J4351" t="s">
        <v>14</v>
      </c>
      <c r="K4351">
        <v>54</v>
      </c>
      <c r="L4351" t="s">
        <v>15</v>
      </c>
    </row>
    <row r="4352" spans="1:12">
      <c r="A4352" t="e">
        <f ca="1">E00251619802021</f>
        <v>#NAME?</v>
      </c>
      <c r="B4352">
        <v>454</v>
      </c>
      <c r="C4352" t="s">
        <v>179</v>
      </c>
      <c r="D4352" s="1">
        <v>42660</v>
      </c>
      <c r="F4352">
        <v>2</v>
      </c>
      <c r="G4352">
        <v>7242</v>
      </c>
      <c r="H4352" t="s">
        <v>93</v>
      </c>
      <c r="J4352" t="s">
        <v>14</v>
      </c>
      <c r="K4352">
        <v>54</v>
      </c>
      <c r="L4352" t="s">
        <v>15</v>
      </c>
    </row>
    <row r="4353" spans="1:12">
      <c r="A4353" t="e">
        <f ca="1">E00251619802021</f>
        <v>#NAME?</v>
      </c>
      <c r="B4353">
        <v>454</v>
      </c>
      <c r="C4353" t="s">
        <v>179</v>
      </c>
      <c r="D4353" s="1">
        <v>42922</v>
      </c>
      <c r="F4353">
        <v>2</v>
      </c>
      <c r="G4353">
        <v>7242</v>
      </c>
      <c r="H4353" t="s">
        <v>93</v>
      </c>
      <c r="J4353" t="s">
        <v>14</v>
      </c>
      <c r="K4353">
        <v>55</v>
      </c>
      <c r="L4353" t="s">
        <v>15</v>
      </c>
    </row>
    <row r="4354" spans="1:12">
      <c r="A4354" t="e">
        <f ca="1">E00251619802021</f>
        <v>#NAME?</v>
      </c>
      <c r="B4354">
        <v>454</v>
      </c>
      <c r="C4354" t="s">
        <v>179</v>
      </c>
      <c r="D4354" s="1">
        <v>42678</v>
      </c>
      <c r="F4354">
        <v>1</v>
      </c>
      <c r="G4354">
        <v>7291</v>
      </c>
      <c r="H4354" t="s">
        <v>163</v>
      </c>
      <c r="J4354" t="s">
        <v>14</v>
      </c>
      <c r="K4354">
        <v>54</v>
      </c>
      <c r="L4354" t="s">
        <v>15</v>
      </c>
    </row>
    <row r="4355" spans="1:12">
      <c r="A4355" t="e">
        <f ca="1">E00251515343921</f>
        <v>#NAME?</v>
      </c>
      <c r="B4355">
        <v>11</v>
      </c>
      <c r="C4355" t="s">
        <v>245</v>
      </c>
      <c r="D4355" s="1">
        <v>42118</v>
      </c>
      <c r="F4355">
        <v>1</v>
      </c>
      <c r="G4355">
        <v>78057</v>
      </c>
      <c r="H4355" t="s">
        <v>140</v>
      </c>
      <c r="J4355" t="s">
        <v>14</v>
      </c>
      <c r="K4355">
        <v>50</v>
      </c>
      <c r="L4355" t="s">
        <v>22</v>
      </c>
    </row>
    <row r="4356" spans="1:12">
      <c r="A4356" t="e">
        <f ca="1">E00251713690721</f>
        <v>#NAME?</v>
      </c>
      <c r="B4356">
        <v>198</v>
      </c>
      <c r="C4356" t="s">
        <v>559</v>
      </c>
      <c r="D4356" s="1">
        <v>41675</v>
      </c>
      <c r="F4356">
        <v>2</v>
      </c>
      <c r="G4356">
        <v>72885</v>
      </c>
      <c r="H4356" t="s">
        <v>354</v>
      </c>
      <c r="J4356" t="s">
        <v>14</v>
      </c>
      <c r="K4356">
        <v>40</v>
      </c>
      <c r="L4356" t="s">
        <v>15</v>
      </c>
    </row>
    <row r="4357" spans="1:12">
      <c r="A4357" t="e">
        <f ca="1">E00251713690721</f>
        <v>#NAME?</v>
      </c>
      <c r="B4357">
        <v>198</v>
      </c>
      <c r="C4357" t="s">
        <v>559</v>
      </c>
      <c r="D4357" s="1">
        <v>42027</v>
      </c>
      <c r="F4357">
        <v>2</v>
      </c>
      <c r="G4357">
        <v>72885</v>
      </c>
      <c r="H4357" t="s">
        <v>354</v>
      </c>
      <c r="J4357" t="s">
        <v>14</v>
      </c>
      <c r="K4357">
        <v>41</v>
      </c>
      <c r="L4357" t="s">
        <v>15</v>
      </c>
    </row>
    <row r="4358" spans="1:12">
      <c r="A4358" t="e">
        <f ca="1">E00251532134321</f>
        <v>#NAME?</v>
      </c>
      <c r="B4358">
        <v>497</v>
      </c>
      <c r="C4358" t="s">
        <v>141</v>
      </c>
      <c r="D4358" s="1">
        <v>41446</v>
      </c>
      <c r="F4358">
        <v>1</v>
      </c>
      <c r="G4358">
        <v>25000</v>
      </c>
      <c r="H4358" t="s">
        <v>178</v>
      </c>
      <c r="J4358" t="s">
        <v>14</v>
      </c>
      <c r="K4358">
        <v>62</v>
      </c>
      <c r="L4358" t="s">
        <v>15</v>
      </c>
    </row>
    <row r="4359" spans="1:12">
      <c r="A4359" t="e">
        <f ca="1">E00251532134321</f>
        <v>#NAME?</v>
      </c>
      <c r="B4359">
        <v>497</v>
      </c>
      <c r="C4359" t="s">
        <v>141</v>
      </c>
      <c r="D4359" s="1">
        <v>41670</v>
      </c>
      <c r="F4359">
        <v>1</v>
      </c>
      <c r="G4359">
        <v>25000</v>
      </c>
      <c r="H4359" t="s">
        <v>178</v>
      </c>
      <c r="J4359" t="s">
        <v>14</v>
      </c>
      <c r="K4359">
        <v>62</v>
      </c>
      <c r="L4359" t="s">
        <v>15</v>
      </c>
    </row>
    <row r="4360" spans="1:12">
      <c r="A4360" t="e">
        <f ca="1">E00251515343921</f>
        <v>#NAME?</v>
      </c>
      <c r="B4360">
        <v>11</v>
      </c>
      <c r="C4360" t="s">
        <v>245</v>
      </c>
      <c r="D4360" s="1">
        <v>42136</v>
      </c>
      <c r="F4360">
        <v>2</v>
      </c>
      <c r="G4360">
        <v>8362</v>
      </c>
      <c r="H4360" t="s">
        <v>136</v>
      </c>
      <c r="J4360" t="s">
        <v>14</v>
      </c>
      <c r="K4360">
        <v>50</v>
      </c>
      <c r="L4360" t="s">
        <v>15</v>
      </c>
    </row>
    <row r="4361" spans="1:12">
      <c r="A4361" t="e">
        <f ca="1">E00251532134321</f>
        <v>#NAME?</v>
      </c>
      <c r="B4361">
        <v>497</v>
      </c>
      <c r="C4361" t="s">
        <v>141</v>
      </c>
      <c r="D4361" s="1">
        <v>42383</v>
      </c>
      <c r="F4361">
        <v>3</v>
      </c>
      <c r="G4361">
        <v>4019</v>
      </c>
      <c r="H4361" t="s">
        <v>26</v>
      </c>
      <c r="J4361" t="s">
        <v>14</v>
      </c>
      <c r="K4361">
        <v>64</v>
      </c>
      <c r="L4361" t="s">
        <v>15</v>
      </c>
    </row>
    <row r="4362" spans="1:12">
      <c r="A4362" t="e">
        <f ca="1">E00251532134321</f>
        <v>#NAME?</v>
      </c>
      <c r="B4362">
        <v>497</v>
      </c>
      <c r="C4362" t="s">
        <v>141</v>
      </c>
      <c r="D4362" s="1">
        <v>42691</v>
      </c>
      <c r="F4362">
        <v>3</v>
      </c>
      <c r="G4362">
        <v>4019</v>
      </c>
      <c r="H4362" t="s">
        <v>26</v>
      </c>
      <c r="J4362" t="s">
        <v>14</v>
      </c>
      <c r="K4362">
        <v>65</v>
      </c>
      <c r="L4362" t="s">
        <v>15</v>
      </c>
    </row>
    <row r="4363" spans="1:12">
      <c r="A4363" t="e">
        <f ca="1">E00251533607221</f>
        <v>#NAME?</v>
      </c>
      <c r="B4363">
        <v>122</v>
      </c>
      <c r="C4363" t="s">
        <v>522</v>
      </c>
      <c r="D4363" s="1">
        <v>41106</v>
      </c>
      <c r="F4363">
        <v>1</v>
      </c>
      <c r="G4363">
        <v>7243</v>
      </c>
      <c r="H4363" t="s">
        <v>42</v>
      </c>
      <c r="J4363" t="s">
        <v>14</v>
      </c>
      <c r="K4363">
        <v>43</v>
      </c>
      <c r="L4363" t="s">
        <v>15</v>
      </c>
    </row>
    <row r="4364" spans="1:12">
      <c r="A4364" t="e">
        <f ca="1">E00251429786121</f>
        <v>#NAME?</v>
      </c>
      <c r="B4364">
        <v>156</v>
      </c>
      <c r="C4364" t="s">
        <v>569</v>
      </c>
      <c r="D4364" s="1">
        <v>41683</v>
      </c>
      <c r="F4364">
        <v>1</v>
      </c>
      <c r="G4364">
        <v>462</v>
      </c>
      <c r="H4364" t="s">
        <v>288</v>
      </c>
      <c r="J4364" t="s">
        <v>14</v>
      </c>
      <c r="K4364">
        <v>64</v>
      </c>
      <c r="L4364" t="s">
        <v>15</v>
      </c>
    </row>
    <row r="4365" spans="1:12">
      <c r="A4365" t="e">
        <f ca="1">E00251429786121</f>
        <v>#NAME?</v>
      </c>
      <c r="B4365">
        <v>156</v>
      </c>
      <c r="C4365" t="s">
        <v>569</v>
      </c>
      <c r="D4365" s="1">
        <v>42292</v>
      </c>
      <c r="F4365">
        <v>1</v>
      </c>
      <c r="G4365">
        <v>1739</v>
      </c>
      <c r="H4365" t="s">
        <v>110</v>
      </c>
      <c r="J4365" t="s">
        <v>14</v>
      </c>
      <c r="K4365">
        <v>66</v>
      </c>
      <c r="L4365" t="s">
        <v>15</v>
      </c>
    </row>
    <row r="4366" spans="1:12">
      <c r="A4366" t="e">
        <f ca="1">E00251533607221</f>
        <v>#NAME?</v>
      </c>
      <c r="B4366">
        <v>122</v>
      </c>
      <c r="C4366" t="s">
        <v>522</v>
      </c>
      <c r="D4366" s="1">
        <v>41878</v>
      </c>
      <c r="F4366">
        <v>4</v>
      </c>
      <c r="G4366">
        <v>5718</v>
      </c>
      <c r="H4366" t="s">
        <v>244</v>
      </c>
      <c r="J4366" t="s">
        <v>14</v>
      </c>
      <c r="K4366">
        <v>45</v>
      </c>
      <c r="L4366" t="s">
        <v>15</v>
      </c>
    </row>
    <row r="4367" spans="1:12">
      <c r="A4367" t="e">
        <f ca="1">E00251515343921</f>
        <v>#NAME?</v>
      </c>
      <c r="B4367">
        <v>11</v>
      </c>
      <c r="C4367" t="s">
        <v>245</v>
      </c>
      <c r="D4367" s="1">
        <v>42711</v>
      </c>
      <c r="F4367">
        <v>1</v>
      </c>
      <c r="G4367">
        <v>30748</v>
      </c>
      <c r="H4367" t="s">
        <v>50</v>
      </c>
      <c r="J4367" t="s">
        <v>14</v>
      </c>
      <c r="K4367">
        <v>51</v>
      </c>
      <c r="L4367" t="s">
        <v>15</v>
      </c>
    </row>
    <row r="4368" spans="1:12">
      <c r="A4368" t="e">
        <f ca="1">E00251529062621</f>
        <v>#NAME?</v>
      </c>
      <c r="B4368">
        <v>290</v>
      </c>
      <c r="C4368" t="s">
        <v>449</v>
      </c>
      <c r="D4368" s="1">
        <v>41397</v>
      </c>
      <c r="F4368">
        <v>3</v>
      </c>
      <c r="G4368">
        <v>78050</v>
      </c>
      <c r="H4368" t="s">
        <v>197</v>
      </c>
      <c r="J4368" t="s">
        <v>14</v>
      </c>
      <c r="K4368">
        <v>57</v>
      </c>
      <c r="L4368" t="s">
        <v>22</v>
      </c>
    </row>
    <row r="4369" spans="1:12">
      <c r="A4369" t="e">
        <f ca="1">E00251532955921</f>
        <v>#NAME?</v>
      </c>
      <c r="B4369">
        <v>459</v>
      </c>
      <c r="C4369" t="s">
        <v>187</v>
      </c>
      <c r="D4369" s="1">
        <v>41870</v>
      </c>
      <c r="F4369">
        <v>1</v>
      </c>
      <c r="G4369">
        <v>27800</v>
      </c>
      <c r="H4369" t="s">
        <v>145</v>
      </c>
      <c r="J4369" t="s">
        <v>14</v>
      </c>
      <c r="K4369">
        <v>52</v>
      </c>
      <c r="L4369" t="s">
        <v>15</v>
      </c>
    </row>
    <row r="4370" spans="1:12">
      <c r="A4370" t="e">
        <f ca="1">E00251532613921</f>
        <v>#NAME?</v>
      </c>
      <c r="B4370">
        <v>502</v>
      </c>
      <c r="C4370" t="s">
        <v>172</v>
      </c>
      <c r="D4370" s="1">
        <v>41701</v>
      </c>
      <c r="F4370">
        <v>1</v>
      </c>
      <c r="G4370">
        <v>460</v>
      </c>
      <c r="H4370" t="s">
        <v>16</v>
      </c>
      <c r="J4370" t="s">
        <v>14</v>
      </c>
      <c r="K4370">
        <v>51</v>
      </c>
      <c r="L4370" t="s">
        <v>15</v>
      </c>
    </row>
    <row r="4371" spans="1:12">
      <c r="A4371" t="e">
        <f ca="1">E00251512715021</f>
        <v>#NAME?</v>
      </c>
      <c r="B4371">
        <v>39</v>
      </c>
      <c r="C4371" t="s">
        <v>385</v>
      </c>
      <c r="D4371" s="1">
        <v>42384</v>
      </c>
      <c r="E4371">
        <v>0</v>
      </c>
      <c r="F4371">
        <v>1</v>
      </c>
      <c r="G4371">
        <v>4549</v>
      </c>
      <c r="H4371" t="s">
        <v>69</v>
      </c>
      <c r="J4371" t="s">
        <v>34</v>
      </c>
      <c r="K4371">
        <v>49</v>
      </c>
      <c r="L4371" t="s">
        <v>15</v>
      </c>
    </row>
    <row r="4372" spans="1:12">
      <c r="A4372" t="e">
        <f ca="1">E00251515343921</f>
        <v>#NAME?</v>
      </c>
      <c r="B4372">
        <v>11</v>
      </c>
      <c r="C4372" t="s">
        <v>245</v>
      </c>
      <c r="D4372" s="1">
        <v>42888</v>
      </c>
      <c r="F4372">
        <v>1</v>
      </c>
      <c r="G4372">
        <v>7243</v>
      </c>
      <c r="H4372" t="s">
        <v>42</v>
      </c>
      <c r="J4372" t="s">
        <v>14</v>
      </c>
      <c r="K4372">
        <v>52</v>
      </c>
      <c r="L4372" t="s">
        <v>15</v>
      </c>
    </row>
    <row r="4373" spans="1:12">
      <c r="A4373" t="e">
        <f ca="1">E00251512715021</f>
        <v>#NAME?</v>
      </c>
      <c r="B4373">
        <v>52</v>
      </c>
      <c r="C4373" t="s">
        <v>384</v>
      </c>
      <c r="D4373" s="1">
        <v>41307</v>
      </c>
      <c r="F4373">
        <v>1</v>
      </c>
      <c r="G4373">
        <v>7231</v>
      </c>
      <c r="H4373" t="s">
        <v>128</v>
      </c>
      <c r="J4373" t="s">
        <v>14</v>
      </c>
      <c r="K4373">
        <v>47</v>
      </c>
      <c r="L4373" t="s">
        <v>15</v>
      </c>
    </row>
    <row r="4374" spans="1:12">
      <c r="A4374" t="e">
        <f ca="1">E00251512715021</f>
        <v>#NAME?</v>
      </c>
      <c r="B4374">
        <v>52</v>
      </c>
      <c r="C4374" t="s">
        <v>384</v>
      </c>
      <c r="D4374" s="1">
        <v>41320</v>
      </c>
      <c r="F4374">
        <v>1</v>
      </c>
      <c r="G4374">
        <v>7231</v>
      </c>
      <c r="H4374" t="s">
        <v>128</v>
      </c>
      <c r="J4374" t="s">
        <v>14</v>
      </c>
      <c r="K4374">
        <v>47</v>
      </c>
      <c r="L4374" t="s">
        <v>15</v>
      </c>
    </row>
    <row r="4375" spans="1:12">
      <c r="A4375" t="e">
        <f ca="1">E00251529062621</f>
        <v>#NAME?</v>
      </c>
      <c r="B4375">
        <v>290</v>
      </c>
      <c r="C4375" t="s">
        <v>449</v>
      </c>
      <c r="D4375" s="1">
        <v>42328</v>
      </c>
      <c r="F4375">
        <v>1</v>
      </c>
      <c r="G4375">
        <v>25000</v>
      </c>
      <c r="H4375" t="s">
        <v>178</v>
      </c>
      <c r="J4375" t="s">
        <v>14</v>
      </c>
      <c r="K4375">
        <v>59</v>
      </c>
      <c r="L4375" t="s">
        <v>15</v>
      </c>
    </row>
    <row r="4376" spans="1:12">
      <c r="A4376" t="e">
        <f ca="1">E00251529062621</f>
        <v>#NAME?</v>
      </c>
      <c r="B4376">
        <v>290</v>
      </c>
      <c r="C4376" t="s">
        <v>449</v>
      </c>
      <c r="D4376" s="1">
        <v>42671</v>
      </c>
      <c r="F4376">
        <v>1</v>
      </c>
      <c r="G4376">
        <v>25000</v>
      </c>
      <c r="H4376" t="s">
        <v>178</v>
      </c>
      <c r="J4376" t="s">
        <v>14</v>
      </c>
      <c r="K4376">
        <v>60</v>
      </c>
      <c r="L4376" t="s">
        <v>15</v>
      </c>
    </row>
    <row r="4377" spans="1:12">
      <c r="A4377" t="e">
        <f ca="1">E00251429782321</f>
        <v>#NAME?</v>
      </c>
      <c r="B4377">
        <v>160</v>
      </c>
      <c r="C4377" t="s">
        <v>278</v>
      </c>
      <c r="D4377" s="1">
        <v>41222</v>
      </c>
      <c r="F4377">
        <v>3</v>
      </c>
      <c r="G4377">
        <v>4019</v>
      </c>
      <c r="H4377" t="s">
        <v>26</v>
      </c>
      <c r="J4377" t="s">
        <v>14</v>
      </c>
      <c r="K4377">
        <v>59</v>
      </c>
      <c r="L4377" t="s">
        <v>15</v>
      </c>
    </row>
    <row r="4378" spans="1:12">
      <c r="A4378" t="e">
        <f ca="1">E00251429782321</f>
        <v>#NAME?</v>
      </c>
      <c r="B4378">
        <v>160</v>
      </c>
      <c r="C4378" t="s">
        <v>278</v>
      </c>
      <c r="D4378" s="1">
        <v>41352</v>
      </c>
      <c r="F4378">
        <v>3</v>
      </c>
      <c r="G4378">
        <v>25000</v>
      </c>
      <c r="H4378" t="s">
        <v>178</v>
      </c>
      <c r="J4378" t="s">
        <v>14</v>
      </c>
      <c r="K4378">
        <v>59</v>
      </c>
      <c r="L4378" t="s">
        <v>15</v>
      </c>
    </row>
    <row r="4379" spans="1:12">
      <c r="A4379" t="e">
        <f ca="1">E00251529062621</f>
        <v>#NAME?</v>
      </c>
      <c r="B4379">
        <v>290</v>
      </c>
      <c r="C4379" t="s">
        <v>449</v>
      </c>
      <c r="D4379" s="1">
        <v>41915</v>
      </c>
      <c r="F4379">
        <v>1</v>
      </c>
      <c r="G4379">
        <v>7969</v>
      </c>
      <c r="H4379" t="s">
        <v>87</v>
      </c>
      <c r="J4379" t="s">
        <v>14</v>
      </c>
      <c r="K4379">
        <v>58</v>
      </c>
      <c r="L4379" t="s">
        <v>22</v>
      </c>
    </row>
    <row r="4380" spans="1:12">
      <c r="A4380" t="e">
        <f ca="1">E00251529062621</f>
        <v>#NAME?</v>
      </c>
      <c r="B4380">
        <v>290</v>
      </c>
      <c r="C4380" t="s">
        <v>449</v>
      </c>
      <c r="D4380" s="1">
        <v>41946</v>
      </c>
      <c r="F4380">
        <v>5</v>
      </c>
      <c r="G4380">
        <v>69010</v>
      </c>
      <c r="H4380" t="s">
        <v>294</v>
      </c>
      <c r="J4380" t="s">
        <v>14</v>
      </c>
      <c r="K4380">
        <v>58</v>
      </c>
      <c r="L4380" t="s">
        <v>15</v>
      </c>
    </row>
    <row r="4381" spans="1:12">
      <c r="A4381" t="e">
        <f ca="1">E00251429782321</f>
        <v>#NAME?</v>
      </c>
      <c r="B4381">
        <v>160</v>
      </c>
      <c r="C4381" t="s">
        <v>278</v>
      </c>
      <c r="D4381" s="1">
        <v>42083</v>
      </c>
      <c r="F4381">
        <v>1</v>
      </c>
      <c r="G4381">
        <v>25000</v>
      </c>
      <c r="H4381" t="s">
        <v>178</v>
      </c>
      <c r="J4381" t="s">
        <v>14</v>
      </c>
      <c r="K4381">
        <v>61</v>
      </c>
      <c r="L4381" t="s">
        <v>15</v>
      </c>
    </row>
    <row r="4382" spans="1:12">
      <c r="A4382" t="e">
        <f ca="1">E00251432149421</f>
        <v>#NAME?</v>
      </c>
      <c r="B4382">
        <v>451</v>
      </c>
      <c r="C4382" t="s">
        <v>102</v>
      </c>
      <c r="D4382" s="1">
        <v>41100</v>
      </c>
      <c r="F4382">
        <v>1</v>
      </c>
      <c r="G4382">
        <v>2729</v>
      </c>
      <c r="H4382" t="s">
        <v>115</v>
      </c>
      <c r="J4382" t="s">
        <v>14</v>
      </c>
      <c r="K4382">
        <v>60</v>
      </c>
      <c r="L4382" t="s">
        <v>15</v>
      </c>
    </row>
    <row r="4383" spans="1:12">
      <c r="A4383" t="e">
        <f ca="1">E00251524954821</f>
        <v>#NAME?</v>
      </c>
      <c r="B4383">
        <v>1273</v>
      </c>
      <c r="C4383" t="s">
        <v>28</v>
      </c>
      <c r="D4383" s="1">
        <v>42131</v>
      </c>
      <c r="F4383">
        <v>1</v>
      </c>
      <c r="G4383">
        <v>2449</v>
      </c>
      <c r="H4383" t="s">
        <v>53</v>
      </c>
      <c r="J4383" t="s">
        <v>14</v>
      </c>
      <c r="K4383">
        <v>62</v>
      </c>
      <c r="L4383" t="s">
        <v>15</v>
      </c>
    </row>
    <row r="4384" spans="1:12">
      <c r="A4384" t="e">
        <f ca="1">E00251518673921</f>
        <v>#NAME?</v>
      </c>
      <c r="B4384">
        <v>695</v>
      </c>
      <c r="C4384" t="s">
        <v>257</v>
      </c>
      <c r="D4384" s="1">
        <v>41236</v>
      </c>
      <c r="F4384">
        <v>3</v>
      </c>
      <c r="G4384">
        <v>7243</v>
      </c>
      <c r="H4384" t="s">
        <v>42</v>
      </c>
      <c r="J4384" t="s">
        <v>14</v>
      </c>
      <c r="K4384">
        <v>61</v>
      </c>
      <c r="L4384" t="s">
        <v>15</v>
      </c>
    </row>
    <row r="4385" spans="1:12">
      <c r="A4385" t="e">
        <f ca="1">E00251432149421</f>
        <v>#NAME?</v>
      </c>
      <c r="B4385">
        <v>451</v>
      </c>
      <c r="C4385" t="s">
        <v>102</v>
      </c>
      <c r="D4385" s="1">
        <v>41648</v>
      </c>
      <c r="F4385">
        <v>2</v>
      </c>
      <c r="G4385">
        <v>4019</v>
      </c>
      <c r="H4385" t="s">
        <v>26</v>
      </c>
      <c r="J4385" t="s">
        <v>14</v>
      </c>
      <c r="K4385">
        <v>61</v>
      </c>
      <c r="L4385" t="s">
        <v>15</v>
      </c>
    </row>
    <row r="4386" spans="1:12">
      <c r="A4386" t="e">
        <f ca="1">E00251718050821</f>
        <v>#NAME?</v>
      </c>
      <c r="B4386">
        <v>1128</v>
      </c>
      <c r="C4386" t="s">
        <v>424</v>
      </c>
      <c r="D4386" s="1">
        <v>42012</v>
      </c>
      <c r="F4386">
        <v>1</v>
      </c>
      <c r="G4386">
        <v>460</v>
      </c>
      <c r="H4386" t="s">
        <v>16</v>
      </c>
      <c r="J4386" t="s">
        <v>14</v>
      </c>
      <c r="K4386">
        <v>40</v>
      </c>
      <c r="L4386" t="s">
        <v>15</v>
      </c>
    </row>
    <row r="4387" spans="1:12">
      <c r="A4387" t="e">
        <f ca="1">E00251432260721</f>
        <v>#NAME?</v>
      </c>
      <c r="B4387">
        <v>454</v>
      </c>
      <c r="C4387" t="s">
        <v>179</v>
      </c>
      <c r="D4387" s="1">
        <v>41610</v>
      </c>
      <c r="F4387">
        <v>1</v>
      </c>
      <c r="G4387">
        <v>490</v>
      </c>
      <c r="H4387" t="s">
        <v>203</v>
      </c>
      <c r="J4387" t="s">
        <v>14</v>
      </c>
      <c r="K4387">
        <v>59</v>
      </c>
      <c r="L4387" t="s">
        <v>15</v>
      </c>
    </row>
    <row r="4388" spans="1:12">
      <c r="A4388" t="e">
        <f ca="1">E00251432260721</f>
        <v>#NAME?</v>
      </c>
      <c r="B4388">
        <v>454</v>
      </c>
      <c r="C4388" t="s">
        <v>179</v>
      </c>
      <c r="D4388" s="1">
        <v>42004</v>
      </c>
      <c r="F4388">
        <v>2</v>
      </c>
      <c r="G4388">
        <v>7806</v>
      </c>
      <c r="H4388" t="s">
        <v>184</v>
      </c>
      <c r="J4388" t="s">
        <v>14</v>
      </c>
      <c r="K4388">
        <v>60</v>
      </c>
      <c r="L4388" t="s">
        <v>22</v>
      </c>
    </row>
    <row r="4389" spans="1:12">
      <c r="A4389" t="e">
        <f ca="1">E00251432260721</f>
        <v>#NAME?</v>
      </c>
      <c r="B4389">
        <v>454</v>
      </c>
      <c r="C4389" t="s">
        <v>179</v>
      </c>
      <c r="D4389" s="1">
        <v>42563</v>
      </c>
      <c r="F4389">
        <v>1</v>
      </c>
      <c r="G4389">
        <v>72670</v>
      </c>
      <c r="H4389" t="s">
        <v>223</v>
      </c>
      <c r="J4389" t="s">
        <v>14</v>
      </c>
      <c r="K4389">
        <v>62</v>
      </c>
      <c r="L4389" t="s">
        <v>15</v>
      </c>
    </row>
    <row r="4390" spans="1:12">
      <c r="A4390" t="e">
        <f ca="1">E00251528565821</f>
        <v>#NAME?</v>
      </c>
      <c r="B4390">
        <v>307</v>
      </c>
      <c r="C4390" t="s">
        <v>210</v>
      </c>
      <c r="D4390" s="1">
        <v>42668</v>
      </c>
      <c r="F4390">
        <v>2</v>
      </c>
      <c r="G4390">
        <v>7262</v>
      </c>
      <c r="H4390" t="s">
        <v>198</v>
      </c>
      <c r="J4390" t="s">
        <v>14</v>
      </c>
      <c r="K4390">
        <v>57</v>
      </c>
      <c r="L4390" t="s">
        <v>15</v>
      </c>
    </row>
    <row r="4391" spans="1:12">
      <c r="A4391" t="e">
        <f ca="1">E00251429786121</f>
        <v>#NAME?</v>
      </c>
      <c r="B4391">
        <v>156</v>
      </c>
      <c r="C4391" t="s">
        <v>569</v>
      </c>
      <c r="D4391" s="1">
        <v>42654</v>
      </c>
      <c r="F4391">
        <v>3</v>
      </c>
      <c r="G4391">
        <v>30272</v>
      </c>
      <c r="H4391" t="s">
        <v>740</v>
      </c>
      <c r="J4391" t="s">
        <v>14</v>
      </c>
      <c r="K4391">
        <v>67</v>
      </c>
      <c r="L4391" t="s">
        <v>15</v>
      </c>
    </row>
    <row r="4392" spans="1:12">
      <c r="A4392" t="e">
        <f ca="1">E00251529062621</f>
        <v>#NAME?</v>
      </c>
      <c r="B4392">
        <v>297</v>
      </c>
      <c r="C4392" t="s">
        <v>411</v>
      </c>
      <c r="D4392" s="1">
        <v>40982</v>
      </c>
      <c r="F4392">
        <v>1</v>
      </c>
      <c r="G4392">
        <v>7969</v>
      </c>
      <c r="H4392" t="s">
        <v>87</v>
      </c>
      <c r="J4392" t="s">
        <v>14</v>
      </c>
      <c r="K4392">
        <v>55</v>
      </c>
      <c r="L4392" t="s">
        <v>22</v>
      </c>
    </row>
    <row r="4393" spans="1:12">
      <c r="A4393" t="e">
        <f ca="1">E00251430375521</f>
        <v>#NAME?</v>
      </c>
      <c r="B4393">
        <v>500</v>
      </c>
      <c r="C4393" t="s">
        <v>161</v>
      </c>
      <c r="D4393" s="1">
        <v>41436</v>
      </c>
      <c r="F4393">
        <v>1</v>
      </c>
      <c r="G4393">
        <v>7869</v>
      </c>
      <c r="H4393" t="s">
        <v>470</v>
      </c>
      <c r="J4393" t="s">
        <v>14</v>
      </c>
      <c r="K4393">
        <v>60</v>
      </c>
      <c r="L4393" t="s">
        <v>22</v>
      </c>
    </row>
    <row r="4394" spans="1:12">
      <c r="A4394" t="e">
        <f ca="1">E00251429786121</f>
        <v>#NAME?</v>
      </c>
      <c r="B4394">
        <v>156</v>
      </c>
      <c r="C4394" t="s">
        <v>569</v>
      </c>
      <c r="D4394" s="1">
        <v>43076</v>
      </c>
      <c r="F4394">
        <v>1</v>
      </c>
      <c r="G4394">
        <v>5198</v>
      </c>
      <c r="H4394" t="s">
        <v>200</v>
      </c>
      <c r="J4394" t="s">
        <v>14</v>
      </c>
      <c r="K4394">
        <v>68</v>
      </c>
      <c r="L4394" t="s">
        <v>15</v>
      </c>
    </row>
    <row r="4395" spans="1:12">
      <c r="A4395" t="e">
        <f ca="1">E00251514226921</f>
        <v>#NAME?</v>
      </c>
      <c r="B4395">
        <v>489</v>
      </c>
      <c r="C4395" t="s">
        <v>100</v>
      </c>
      <c r="D4395" s="1">
        <v>42152</v>
      </c>
      <c r="F4395">
        <v>2</v>
      </c>
      <c r="G4395">
        <v>52100</v>
      </c>
      <c r="H4395" t="s">
        <v>516</v>
      </c>
      <c r="J4395" t="s">
        <v>14</v>
      </c>
      <c r="K4395">
        <v>45</v>
      </c>
      <c r="L4395" t="s">
        <v>15</v>
      </c>
    </row>
    <row r="4396" spans="1:12">
      <c r="A4396" t="e">
        <f ca="1">E00251514226921</f>
        <v>#NAME?</v>
      </c>
      <c r="B4396">
        <v>489</v>
      </c>
      <c r="C4396" t="s">
        <v>100</v>
      </c>
      <c r="D4396" s="1">
        <v>42472</v>
      </c>
      <c r="F4396">
        <v>2</v>
      </c>
      <c r="G4396">
        <v>95901</v>
      </c>
      <c r="H4396" t="s">
        <v>932</v>
      </c>
      <c r="J4396" t="s">
        <v>14</v>
      </c>
      <c r="K4396">
        <v>46</v>
      </c>
      <c r="L4396" t="s">
        <v>15</v>
      </c>
    </row>
    <row r="4397" spans="1:12">
      <c r="A4397" t="e">
        <f ca="1">E00251429317021</f>
        <v>#NAME?</v>
      </c>
      <c r="B4397">
        <v>275</v>
      </c>
      <c r="C4397" t="s">
        <v>444</v>
      </c>
      <c r="D4397" s="1">
        <v>42656</v>
      </c>
      <c r="F4397">
        <v>2</v>
      </c>
      <c r="G4397">
        <v>496</v>
      </c>
      <c r="H4397" t="s">
        <v>190</v>
      </c>
      <c r="J4397" t="s">
        <v>14</v>
      </c>
      <c r="K4397">
        <v>54</v>
      </c>
      <c r="L4397" t="s">
        <v>15</v>
      </c>
    </row>
    <row r="4398" spans="1:12">
      <c r="A4398" t="e">
        <f ca="1">E00251514879521</f>
        <v>#NAME?</v>
      </c>
      <c r="B4398">
        <v>497</v>
      </c>
      <c r="C4398" t="s">
        <v>141</v>
      </c>
      <c r="D4398" s="1">
        <v>42523</v>
      </c>
      <c r="F4398">
        <v>1</v>
      </c>
      <c r="G4398">
        <v>7222</v>
      </c>
      <c r="H4398" t="s">
        <v>560</v>
      </c>
      <c r="J4398" t="s">
        <v>14</v>
      </c>
      <c r="K4398">
        <v>44</v>
      </c>
      <c r="L4398" t="s">
        <v>15</v>
      </c>
    </row>
    <row r="4399" spans="1:12">
      <c r="A4399" t="e">
        <f ca="1">E00251531353921</f>
        <v>#NAME?</v>
      </c>
      <c r="B4399">
        <v>701</v>
      </c>
      <c r="C4399" t="s">
        <v>72</v>
      </c>
      <c r="D4399" s="1">
        <v>41296</v>
      </c>
      <c r="F4399">
        <v>5</v>
      </c>
      <c r="G4399">
        <v>6253</v>
      </c>
      <c r="H4399" t="s">
        <v>292</v>
      </c>
      <c r="J4399" t="s">
        <v>14</v>
      </c>
      <c r="K4399">
        <v>56</v>
      </c>
      <c r="L4399" t="s">
        <v>15</v>
      </c>
    </row>
    <row r="4400" spans="1:12">
      <c r="A4400" t="e">
        <f ca="1">E00251531353921</f>
        <v>#NAME?</v>
      </c>
      <c r="B4400">
        <v>701</v>
      </c>
      <c r="C4400" t="s">
        <v>72</v>
      </c>
      <c r="D4400" s="1">
        <v>42282</v>
      </c>
      <c r="F4400">
        <v>1</v>
      </c>
      <c r="G4400">
        <v>27800</v>
      </c>
      <c r="H4400" t="s">
        <v>145</v>
      </c>
      <c r="J4400" t="s">
        <v>14</v>
      </c>
      <c r="K4400">
        <v>59</v>
      </c>
      <c r="L4400" t="s">
        <v>15</v>
      </c>
    </row>
    <row r="4401" spans="1:12">
      <c r="A4401" t="e">
        <f ca="1">E00251619053021</f>
        <v>#NAME?</v>
      </c>
      <c r="B4401">
        <v>109</v>
      </c>
      <c r="C4401" t="s">
        <v>480</v>
      </c>
      <c r="D4401" s="1">
        <v>41964</v>
      </c>
      <c r="F4401">
        <v>2</v>
      </c>
      <c r="G4401">
        <v>4019</v>
      </c>
      <c r="H4401" t="s">
        <v>26</v>
      </c>
      <c r="J4401" t="s">
        <v>14</v>
      </c>
      <c r="K4401">
        <v>64</v>
      </c>
      <c r="L4401" t="s">
        <v>15</v>
      </c>
    </row>
    <row r="4402" spans="1:12">
      <c r="A4402" t="e">
        <f ca="1">E00251531353921</f>
        <v>#NAME?</v>
      </c>
      <c r="B4402">
        <v>701</v>
      </c>
      <c r="C4402" t="s">
        <v>72</v>
      </c>
      <c r="D4402" s="1">
        <v>42877</v>
      </c>
      <c r="F4402">
        <v>6</v>
      </c>
      <c r="G4402">
        <v>7243</v>
      </c>
      <c r="H4402" t="s">
        <v>42</v>
      </c>
      <c r="J4402" t="s">
        <v>14</v>
      </c>
      <c r="K4402">
        <v>61</v>
      </c>
      <c r="L4402" t="s">
        <v>15</v>
      </c>
    </row>
    <row r="4403" spans="1:12">
      <c r="A4403" t="e">
        <f ca="1">E00251718050821</f>
        <v>#NAME?</v>
      </c>
      <c r="B4403">
        <v>1128</v>
      </c>
      <c r="C4403" t="s">
        <v>424</v>
      </c>
      <c r="D4403" s="1">
        <v>43041</v>
      </c>
      <c r="F4403">
        <v>1</v>
      </c>
      <c r="G4403">
        <v>71690</v>
      </c>
      <c r="H4403" t="s">
        <v>410</v>
      </c>
      <c r="J4403" t="s">
        <v>14</v>
      </c>
      <c r="K4403">
        <v>43</v>
      </c>
      <c r="L4403" t="s">
        <v>15</v>
      </c>
    </row>
    <row r="4404" spans="1:12">
      <c r="A4404" t="e">
        <f ca="1">E00251531353921</f>
        <v>#NAME?</v>
      </c>
      <c r="B4404">
        <v>744</v>
      </c>
      <c r="C4404" t="s">
        <v>308</v>
      </c>
      <c r="D4404" s="1">
        <v>41833</v>
      </c>
      <c r="F4404">
        <v>1</v>
      </c>
      <c r="G4404">
        <v>7242</v>
      </c>
      <c r="H4404" t="s">
        <v>93</v>
      </c>
      <c r="I4404" t="s">
        <v>148</v>
      </c>
      <c r="J4404" t="s">
        <v>57</v>
      </c>
      <c r="K4404">
        <v>58</v>
      </c>
      <c r="L4404" t="s">
        <v>15</v>
      </c>
    </row>
    <row r="4405" spans="1:12">
      <c r="A4405" t="e">
        <f ca="1">E00251532134321</f>
        <v>#NAME?</v>
      </c>
      <c r="B4405">
        <v>497</v>
      </c>
      <c r="C4405" t="s">
        <v>141</v>
      </c>
      <c r="D4405" s="1">
        <v>41464</v>
      </c>
      <c r="F4405">
        <v>3</v>
      </c>
      <c r="G4405">
        <v>4019</v>
      </c>
      <c r="H4405" t="s">
        <v>26</v>
      </c>
      <c r="J4405" t="s">
        <v>14</v>
      </c>
      <c r="K4405">
        <v>62</v>
      </c>
      <c r="L4405" t="s">
        <v>15</v>
      </c>
    </row>
    <row r="4406" spans="1:12">
      <c r="A4406" t="e">
        <f ca="1">E00251532134321</f>
        <v>#NAME?</v>
      </c>
      <c r="B4406">
        <v>497</v>
      </c>
      <c r="C4406" t="s">
        <v>141</v>
      </c>
      <c r="D4406" s="1">
        <v>42067</v>
      </c>
      <c r="F4406">
        <v>3</v>
      </c>
      <c r="G4406">
        <v>7906</v>
      </c>
      <c r="H4406" t="s">
        <v>173</v>
      </c>
      <c r="J4406" t="s">
        <v>14</v>
      </c>
      <c r="K4406">
        <v>64</v>
      </c>
      <c r="L4406" t="s">
        <v>22</v>
      </c>
    </row>
    <row r="4407" spans="1:12">
      <c r="A4407" t="e">
        <f ca="1">E00251532975321</f>
        <v>#NAME?</v>
      </c>
      <c r="B4407">
        <v>457</v>
      </c>
      <c r="C4407" t="s">
        <v>137</v>
      </c>
      <c r="D4407" s="1">
        <v>41627</v>
      </c>
      <c r="F4407">
        <v>1</v>
      </c>
      <c r="G4407">
        <v>42769</v>
      </c>
      <c r="H4407" t="s">
        <v>530</v>
      </c>
      <c r="J4407" t="s">
        <v>14</v>
      </c>
      <c r="K4407">
        <v>47</v>
      </c>
      <c r="L4407" t="s">
        <v>15</v>
      </c>
    </row>
    <row r="4408" spans="1:12">
      <c r="A4408" t="e">
        <f ca="1">E00251429922321</f>
        <v>#NAME?</v>
      </c>
      <c r="B4408">
        <v>464</v>
      </c>
      <c r="C4408" t="s">
        <v>45</v>
      </c>
      <c r="D4408" s="1">
        <v>42969</v>
      </c>
      <c r="F4408">
        <v>4</v>
      </c>
      <c r="G4408">
        <v>4019</v>
      </c>
      <c r="H4408" t="s">
        <v>26</v>
      </c>
      <c r="J4408" t="s">
        <v>14</v>
      </c>
      <c r="K4408">
        <v>62</v>
      </c>
      <c r="L4408" t="s">
        <v>15</v>
      </c>
    </row>
    <row r="4409" spans="1:12">
      <c r="A4409" t="e">
        <f ca="1">E00251532134321</f>
        <v>#NAME?</v>
      </c>
      <c r="B4409">
        <v>497</v>
      </c>
      <c r="C4409" t="s">
        <v>141</v>
      </c>
      <c r="D4409" s="1">
        <v>42928</v>
      </c>
      <c r="F4409">
        <v>1</v>
      </c>
      <c r="G4409">
        <v>25000</v>
      </c>
      <c r="H4409" t="s">
        <v>178</v>
      </c>
      <c r="J4409" t="s">
        <v>14</v>
      </c>
      <c r="K4409">
        <v>66</v>
      </c>
      <c r="L4409" t="s">
        <v>15</v>
      </c>
    </row>
    <row r="4410" spans="1:12">
      <c r="A4410" t="e">
        <f ca="1">E00251532975321</f>
        <v>#NAME?</v>
      </c>
      <c r="B4410">
        <v>457</v>
      </c>
      <c r="C4410" t="s">
        <v>137</v>
      </c>
      <c r="D4410" s="1">
        <v>42256</v>
      </c>
      <c r="F4410">
        <v>2</v>
      </c>
      <c r="G4410">
        <v>2720</v>
      </c>
      <c r="H4410" t="s">
        <v>65</v>
      </c>
      <c r="J4410" t="s">
        <v>14</v>
      </c>
      <c r="K4410">
        <v>49</v>
      </c>
      <c r="L4410" t="s">
        <v>15</v>
      </c>
    </row>
    <row r="4411" spans="1:12">
      <c r="A4411" t="e">
        <f ca="1">E00251513752721</f>
        <v>#NAME?</v>
      </c>
      <c r="B4411">
        <v>702</v>
      </c>
      <c r="C4411" t="s">
        <v>293</v>
      </c>
      <c r="D4411" s="1">
        <v>40946</v>
      </c>
      <c r="F4411">
        <v>1</v>
      </c>
      <c r="G4411">
        <v>4019</v>
      </c>
      <c r="H4411" t="s">
        <v>26</v>
      </c>
      <c r="J4411" t="s">
        <v>14</v>
      </c>
      <c r="K4411">
        <v>52</v>
      </c>
      <c r="L4411" t="s">
        <v>15</v>
      </c>
    </row>
    <row r="4412" spans="1:12">
      <c r="A4412" t="e">
        <f ca="1">E00251513752721</f>
        <v>#NAME?</v>
      </c>
      <c r="B4412">
        <v>702</v>
      </c>
      <c r="C4412" t="s">
        <v>293</v>
      </c>
      <c r="D4412" s="1">
        <v>41390</v>
      </c>
      <c r="F4412">
        <v>4</v>
      </c>
      <c r="G4412">
        <v>7233</v>
      </c>
      <c r="H4412" t="s">
        <v>412</v>
      </c>
      <c r="J4412" t="s">
        <v>14</v>
      </c>
      <c r="K4412">
        <v>53</v>
      </c>
      <c r="L4412" t="s">
        <v>15</v>
      </c>
    </row>
    <row r="4413" spans="1:12">
      <c r="A4413" t="e">
        <f ca="1">E00251513752721</f>
        <v>#NAME?</v>
      </c>
      <c r="B4413">
        <v>702</v>
      </c>
      <c r="C4413" t="s">
        <v>293</v>
      </c>
      <c r="D4413" s="1">
        <v>42213</v>
      </c>
      <c r="F4413">
        <v>2</v>
      </c>
      <c r="G4413">
        <v>4549</v>
      </c>
      <c r="H4413" t="s">
        <v>69</v>
      </c>
      <c r="J4413" t="s">
        <v>14</v>
      </c>
      <c r="K4413">
        <v>55</v>
      </c>
      <c r="L4413" t="s">
        <v>15</v>
      </c>
    </row>
    <row r="4414" spans="1:12">
      <c r="A4414" t="e">
        <f ca="1">E00251513752721</f>
        <v>#NAME?</v>
      </c>
      <c r="B4414">
        <v>702</v>
      </c>
      <c r="C4414" t="s">
        <v>293</v>
      </c>
      <c r="D4414" s="1">
        <v>42269</v>
      </c>
      <c r="F4414">
        <v>2</v>
      </c>
      <c r="G4414">
        <v>4019</v>
      </c>
      <c r="H4414" t="s">
        <v>26</v>
      </c>
      <c r="J4414" t="s">
        <v>14</v>
      </c>
      <c r="K4414">
        <v>55</v>
      </c>
      <c r="L4414" t="s">
        <v>15</v>
      </c>
    </row>
    <row r="4415" spans="1:12">
      <c r="A4415" t="e">
        <f ca="1">E00251418205021</f>
        <v>#NAME?</v>
      </c>
      <c r="B4415">
        <v>48</v>
      </c>
      <c r="C4415" t="s">
        <v>249</v>
      </c>
      <c r="D4415" s="1">
        <v>41786</v>
      </c>
      <c r="F4415">
        <v>1</v>
      </c>
      <c r="G4415">
        <v>71940</v>
      </c>
      <c r="H4415" t="s">
        <v>135</v>
      </c>
      <c r="J4415" t="s">
        <v>14</v>
      </c>
      <c r="K4415">
        <v>45</v>
      </c>
      <c r="L4415" t="s">
        <v>15</v>
      </c>
    </row>
    <row r="4416" spans="1:12">
      <c r="A4416" t="e">
        <f ca="1">E00251429922321</f>
        <v>#NAME?</v>
      </c>
      <c r="B4416">
        <v>466</v>
      </c>
      <c r="C4416" t="s">
        <v>396</v>
      </c>
      <c r="D4416" s="1">
        <v>42388</v>
      </c>
      <c r="F4416">
        <v>1</v>
      </c>
      <c r="G4416">
        <v>7177</v>
      </c>
      <c r="H4416" t="s">
        <v>126</v>
      </c>
      <c r="J4416" t="s">
        <v>14</v>
      </c>
      <c r="K4416">
        <v>60</v>
      </c>
      <c r="L4416" t="s">
        <v>15</v>
      </c>
    </row>
    <row r="4417" spans="1:12">
      <c r="A4417" t="e">
        <f ca="1">E00251429922321</f>
        <v>#NAME?</v>
      </c>
      <c r="B4417">
        <v>466</v>
      </c>
      <c r="C4417" t="s">
        <v>396</v>
      </c>
      <c r="D4417" s="1">
        <v>42578</v>
      </c>
      <c r="F4417">
        <v>1</v>
      </c>
      <c r="G4417">
        <v>6918</v>
      </c>
      <c r="H4417" t="s">
        <v>443</v>
      </c>
      <c r="J4417" t="s">
        <v>14</v>
      </c>
      <c r="K4417">
        <v>61</v>
      </c>
      <c r="L4417" t="s">
        <v>15</v>
      </c>
    </row>
    <row r="4418" spans="1:12">
      <c r="A4418" t="e">
        <f t="shared" ref="A4418:A4423" ca="1" si="32">E00251513752721</f>
        <v>#NAME?</v>
      </c>
      <c r="B4418">
        <v>702</v>
      </c>
      <c r="C4418" t="s">
        <v>293</v>
      </c>
      <c r="D4418" s="1">
        <v>42290</v>
      </c>
      <c r="F4418">
        <v>5</v>
      </c>
      <c r="G4418">
        <v>4549</v>
      </c>
      <c r="H4418" t="s">
        <v>69</v>
      </c>
      <c r="J4418" t="s">
        <v>14</v>
      </c>
      <c r="K4418">
        <v>55</v>
      </c>
      <c r="L4418" t="s">
        <v>15</v>
      </c>
    </row>
    <row r="4419" spans="1:12">
      <c r="A4419" t="e">
        <f t="shared" ca="1" si="32"/>
        <v>#NAME?</v>
      </c>
      <c r="B4419">
        <v>702</v>
      </c>
      <c r="C4419" t="s">
        <v>293</v>
      </c>
      <c r="D4419" s="1">
        <v>42353</v>
      </c>
      <c r="F4419">
        <v>3</v>
      </c>
      <c r="G4419">
        <v>49390</v>
      </c>
      <c r="H4419" t="s">
        <v>59</v>
      </c>
      <c r="J4419" t="s">
        <v>14</v>
      </c>
      <c r="K4419">
        <v>56</v>
      </c>
      <c r="L4419" t="s">
        <v>15</v>
      </c>
    </row>
    <row r="4420" spans="1:12">
      <c r="A4420" t="e">
        <f t="shared" ca="1" si="32"/>
        <v>#NAME?</v>
      </c>
      <c r="B4420">
        <v>702</v>
      </c>
      <c r="C4420" t="s">
        <v>293</v>
      </c>
      <c r="D4420" s="1">
        <v>40976</v>
      </c>
      <c r="F4420">
        <v>6</v>
      </c>
      <c r="G4420">
        <v>27800</v>
      </c>
      <c r="H4420" t="s">
        <v>145</v>
      </c>
      <c r="J4420" t="s">
        <v>14</v>
      </c>
      <c r="K4420">
        <v>52</v>
      </c>
      <c r="L4420" t="s">
        <v>15</v>
      </c>
    </row>
    <row r="4421" spans="1:12">
      <c r="A4421" t="e">
        <f t="shared" ca="1" si="32"/>
        <v>#NAME?</v>
      </c>
      <c r="B4421">
        <v>702</v>
      </c>
      <c r="C4421" t="s">
        <v>293</v>
      </c>
      <c r="D4421" s="1">
        <v>41417</v>
      </c>
      <c r="F4421">
        <v>4</v>
      </c>
      <c r="G4421">
        <v>7273</v>
      </c>
      <c r="H4421" t="s">
        <v>543</v>
      </c>
      <c r="J4421" t="s">
        <v>14</v>
      </c>
      <c r="K4421">
        <v>53</v>
      </c>
      <c r="L4421" t="s">
        <v>15</v>
      </c>
    </row>
    <row r="4422" spans="1:12">
      <c r="A4422" t="e">
        <f t="shared" ca="1" si="32"/>
        <v>#NAME?</v>
      </c>
      <c r="B4422">
        <v>702</v>
      </c>
      <c r="C4422" t="s">
        <v>293</v>
      </c>
      <c r="D4422" s="1">
        <v>41464</v>
      </c>
      <c r="F4422">
        <v>3</v>
      </c>
      <c r="G4422">
        <v>7233</v>
      </c>
      <c r="H4422" t="s">
        <v>412</v>
      </c>
      <c r="J4422" t="s">
        <v>14</v>
      </c>
      <c r="K4422">
        <v>53</v>
      </c>
      <c r="L4422" t="s">
        <v>15</v>
      </c>
    </row>
    <row r="4423" spans="1:12">
      <c r="A4423" t="e">
        <f t="shared" ca="1" si="32"/>
        <v>#NAME?</v>
      </c>
      <c r="B4423">
        <v>702</v>
      </c>
      <c r="C4423" t="s">
        <v>293</v>
      </c>
      <c r="D4423" s="1">
        <v>41464</v>
      </c>
      <c r="F4423">
        <v>4</v>
      </c>
      <c r="G4423">
        <v>7273</v>
      </c>
      <c r="H4423" t="s">
        <v>543</v>
      </c>
      <c r="J4423" t="s">
        <v>14</v>
      </c>
      <c r="K4423">
        <v>53</v>
      </c>
      <c r="L4423" t="s">
        <v>15</v>
      </c>
    </row>
    <row r="4424" spans="1:12">
      <c r="A4424" t="e">
        <f ca="1">E00251439718121</f>
        <v>#NAME?</v>
      </c>
      <c r="B4424">
        <v>293</v>
      </c>
      <c r="C4424" t="s">
        <v>25</v>
      </c>
      <c r="D4424" s="1">
        <v>43073</v>
      </c>
      <c r="F4424">
        <v>2</v>
      </c>
      <c r="G4424">
        <v>4779</v>
      </c>
      <c r="H4424" t="s">
        <v>231</v>
      </c>
      <c r="J4424" t="s">
        <v>14</v>
      </c>
      <c r="K4424">
        <v>61</v>
      </c>
      <c r="L4424" t="s">
        <v>15</v>
      </c>
    </row>
    <row r="4425" spans="1:12">
      <c r="A4425" t="e">
        <f ca="1">E00251510128221</f>
        <v>#NAME?</v>
      </c>
      <c r="B4425">
        <v>160</v>
      </c>
      <c r="C4425" t="s">
        <v>278</v>
      </c>
      <c r="D4425" s="1">
        <v>41709</v>
      </c>
      <c r="F4425">
        <v>1</v>
      </c>
      <c r="G4425">
        <v>36400</v>
      </c>
      <c r="H4425" t="s">
        <v>933</v>
      </c>
      <c r="J4425" t="s">
        <v>14</v>
      </c>
      <c r="K4425">
        <v>52</v>
      </c>
      <c r="L4425" t="s">
        <v>15</v>
      </c>
    </row>
    <row r="4426" spans="1:12">
      <c r="A4426" t="e">
        <f ca="1">E00251510128221</f>
        <v>#NAME?</v>
      </c>
      <c r="B4426">
        <v>160</v>
      </c>
      <c r="C4426" t="s">
        <v>278</v>
      </c>
      <c r="D4426" s="1">
        <v>42296</v>
      </c>
      <c r="F4426">
        <v>1</v>
      </c>
      <c r="G4426">
        <v>5225</v>
      </c>
      <c r="H4426" t="s">
        <v>280</v>
      </c>
      <c r="J4426" t="s">
        <v>14</v>
      </c>
      <c r="K4426">
        <v>53</v>
      </c>
      <c r="L4426" t="s">
        <v>15</v>
      </c>
    </row>
    <row r="4427" spans="1:12">
      <c r="A4427" t="e">
        <f ca="1">E00251510128221</f>
        <v>#NAME?</v>
      </c>
      <c r="B4427">
        <v>160</v>
      </c>
      <c r="C4427" t="s">
        <v>278</v>
      </c>
      <c r="D4427" s="1">
        <v>42359</v>
      </c>
      <c r="F4427">
        <v>2</v>
      </c>
      <c r="G4427">
        <v>4019</v>
      </c>
      <c r="H4427" t="s">
        <v>26</v>
      </c>
      <c r="J4427" t="s">
        <v>14</v>
      </c>
      <c r="K4427">
        <v>54</v>
      </c>
      <c r="L4427" t="s">
        <v>15</v>
      </c>
    </row>
    <row r="4428" spans="1:12">
      <c r="A4428" t="e">
        <f t="shared" ref="A4428:A4434" ca="1" si="33">E00251513752721</f>
        <v>#NAME?</v>
      </c>
      <c r="B4428">
        <v>702</v>
      </c>
      <c r="C4428" t="s">
        <v>293</v>
      </c>
      <c r="D4428" s="1">
        <v>42723</v>
      </c>
      <c r="F4428">
        <v>2</v>
      </c>
      <c r="G4428">
        <v>71981</v>
      </c>
      <c r="H4428" t="s">
        <v>81</v>
      </c>
      <c r="J4428" t="s">
        <v>14</v>
      </c>
      <c r="K4428">
        <v>57</v>
      </c>
      <c r="L4428" t="s">
        <v>15</v>
      </c>
    </row>
    <row r="4429" spans="1:12">
      <c r="A4429" t="e">
        <f t="shared" ca="1" si="33"/>
        <v>#NAME?</v>
      </c>
      <c r="B4429">
        <v>702</v>
      </c>
      <c r="C4429" t="s">
        <v>293</v>
      </c>
      <c r="D4429" s="1">
        <v>42872</v>
      </c>
      <c r="F4429">
        <v>6</v>
      </c>
      <c r="G4429">
        <v>71536</v>
      </c>
      <c r="H4429" t="s">
        <v>70</v>
      </c>
      <c r="J4429" t="s">
        <v>14</v>
      </c>
      <c r="K4429">
        <v>57</v>
      </c>
      <c r="L4429" t="s">
        <v>15</v>
      </c>
    </row>
    <row r="4430" spans="1:12">
      <c r="A4430" t="e">
        <f t="shared" ca="1" si="33"/>
        <v>#NAME?</v>
      </c>
      <c r="B4430">
        <v>702</v>
      </c>
      <c r="C4430" t="s">
        <v>293</v>
      </c>
      <c r="D4430" s="1">
        <v>41908</v>
      </c>
      <c r="F4430">
        <v>5</v>
      </c>
      <c r="G4430">
        <v>71536</v>
      </c>
      <c r="H4430" t="s">
        <v>70</v>
      </c>
      <c r="J4430" t="s">
        <v>14</v>
      </c>
      <c r="K4430">
        <v>54</v>
      </c>
      <c r="L4430" t="s">
        <v>15</v>
      </c>
    </row>
    <row r="4431" spans="1:12">
      <c r="A4431" t="e">
        <f t="shared" ca="1" si="33"/>
        <v>#NAME?</v>
      </c>
      <c r="B4431">
        <v>702</v>
      </c>
      <c r="C4431" t="s">
        <v>293</v>
      </c>
      <c r="D4431" s="1">
        <v>42213</v>
      </c>
      <c r="F4431">
        <v>1</v>
      </c>
      <c r="G4431">
        <v>4019</v>
      </c>
      <c r="H4431" t="s">
        <v>26</v>
      </c>
      <c r="J4431" t="s">
        <v>14</v>
      </c>
      <c r="K4431">
        <v>55</v>
      </c>
      <c r="L4431" t="s">
        <v>15</v>
      </c>
    </row>
    <row r="4432" spans="1:12">
      <c r="A4432" t="e">
        <f t="shared" ca="1" si="33"/>
        <v>#NAME?</v>
      </c>
      <c r="B4432">
        <v>702</v>
      </c>
      <c r="C4432" t="s">
        <v>293</v>
      </c>
      <c r="D4432" s="1">
        <v>42815</v>
      </c>
      <c r="F4432">
        <v>2</v>
      </c>
      <c r="G4432">
        <v>4019</v>
      </c>
      <c r="H4432" t="s">
        <v>26</v>
      </c>
      <c r="J4432" t="s">
        <v>14</v>
      </c>
      <c r="K4432">
        <v>57</v>
      </c>
      <c r="L4432" t="s">
        <v>15</v>
      </c>
    </row>
    <row r="4433" spans="1:12">
      <c r="A4433" t="e">
        <f t="shared" ca="1" si="33"/>
        <v>#NAME?</v>
      </c>
      <c r="B4433">
        <v>702</v>
      </c>
      <c r="C4433" t="s">
        <v>293</v>
      </c>
      <c r="D4433" s="1">
        <v>42815</v>
      </c>
      <c r="F4433">
        <v>3</v>
      </c>
      <c r="G4433">
        <v>49390</v>
      </c>
      <c r="H4433" t="s">
        <v>59</v>
      </c>
      <c r="J4433" t="s">
        <v>14</v>
      </c>
      <c r="K4433">
        <v>57</v>
      </c>
      <c r="L4433" t="s">
        <v>15</v>
      </c>
    </row>
    <row r="4434" spans="1:12">
      <c r="A4434" t="e">
        <f t="shared" ca="1" si="33"/>
        <v>#NAME?</v>
      </c>
      <c r="B4434">
        <v>702</v>
      </c>
      <c r="C4434" t="s">
        <v>293</v>
      </c>
      <c r="D4434" s="1">
        <v>42815</v>
      </c>
      <c r="F4434">
        <v>5</v>
      </c>
      <c r="G4434">
        <v>4549</v>
      </c>
      <c r="H4434" t="s">
        <v>69</v>
      </c>
      <c r="J4434" t="s">
        <v>14</v>
      </c>
      <c r="K4434">
        <v>57</v>
      </c>
      <c r="L4434" t="s">
        <v>15</v>
      </c>
    </row>
    <row r="4435" spans="1:12">
      <c r="A4435" t="e">
        <f ca="1">E00251512293621</f>
        <v>#NAME?</v>
      </c>
      <c r="B4435">
        <v>51</v>
      </c>
      <c r="C4435" t="s">
        <v>372</v>
      </c>
      <c r="D4435" s="1">
        <v>42857</v>
      </c>
      <c r="F4435">
        <v>3</v>
      </c>
      <c r="G4435">
        <v>2535</v>
      </c>
      <c r="H4435" t="s">
        <v>934</v>
      </c>
      <c r="J4435" t="s">
        <v>14</v>
      </c>
      <c r="K4435">
        <v>52</v>
      </c>
      <c r="L4435" t="s">
        <v>15</v>
      </c>
    </row>
    <row r="4436" spans="1:12">
      <c r="A4436" t="e">
        <f ca="1">E00251513752721</f>
        <v>#NAME?</v>
      </c>
      <c r="B4436">
        <v>702</v>
      </c>
      <c r="C4436" t="s">
        <v>293</v>
      </c>
      <c r="D4436" s="1">
        <v>43048</v>
      </c>
      <c r="F4436">
        <v>2</v>
      </c>
      <c r="G4436">
        <v>4019</v>
      </c>
      <c r="H4436" t="s">
        <v>26</v>
      </c>
      <c r="J4436" t="s">
        <v>14</v>
      </c>
      <c r="K4436">
        <v>58</v>
      </c>
      <c r="L4436" t="s">
        <v>15</v>
      </c>
    </row>
    <row r="4437" spans="1:12">
      <c r="A4437" t="e">
        <f ca="1">E00251513752721</f>
        <v>#NAME?</v>
      </c>
      <c r="B4437">
        <v>744</v>
      </c>
      <c r="C4437" t="s">
        <v>308</v>
      </c>
      <c r="D4437" s="1">
        <v>42370</v>
      </c>
      <c r="E4437">
        <v>1</v>
      </c>
      <c r="F4437">
        <v>2</v>
      </c>
      <c r="G4437">
        <v>49390</v>
      </c>
      <c r="H4437" t="s">
        <v>59</v>
      </c>
      <c r="J4437" t="s">
        <v>34</v>
      </c>
      <c r="K4437">
        <v>56</v>
      </c>
      <c r="L4437" t="s">
        <v>15</v>
      </c>
    </row>
    <row r="4438" spans="1:12">
      <c r="A4438" t="e">
        <f ca="1">E00251429317021</f>
        <v>#NAME?</v>
      </c>
      <c r="B4438">
        <v>275</v>
      </c>
      <c r="C4438" t="s">
        <v>444</v>
      </c>
      <c r="D4438" s="1">
        <v>42115</v>
      </c>
      <c r="F4438">
        <v>2</v>
      </c>
      <c r="G4438">
        <v>496</v>
      </c>
      <c r="H4438" t="s">
        <v>190</v>
      </c>
      <c r="J4438" t="s">
        <v>14</v>
      </c>
      <c r="K4438">
        <v>53</v>
      </c>
      <c r="L4438" t="s">
        <v>15</v>
      </c>
    </row>
    <row r="4439" spans="1:12">
      <c r="A4439" t="e">
        <f ca="1">E00251532421921</f>
        <v>#NAME?</v>
      </c>
      <c r="B4439">
        <v>451</v>
      </c>
      <c r="C4439" t="s">
        <v>102</v>
      </c>
      <c r="D4439" s="1">
        <v>42352</v>
      </c>
      <c r="F4439">
        <v>1</v>
      </c>
      <c r="G4439">
        <v>7291</v>
      </c>
      <c r="H4439" t="s">
        <v>163</v>
      </c>
      <c r="J4439" t="s">
        <v>14</v>
      </c>
      <c r="K4439">
        <v>46</v>
      </c>
      <c r="L4439" t="s">
        <v>15</v>
      </c>
    </row>
    <row r="4440" spans="1:12">
      <c r="A4440" t="e">
        <f ca="1">E00251532421921</f>
        <v>#NAME?</v>
      </c>
      <c r="B4440">
        <v>451</v>
      </c>
      <c r="C4440" t="s">
        <v>102</v>
      </c>
      <c r="D4440" s="1">
        <v>42387</v>
      </c>
      <c r="F4440">
        <v>1</v>
      </c>
      <c r="G4440">
        <v>7962</v>
      </c>
      <c r="H4440" t="s">
        <v>111</v>
      </c>
      <c r="J4440" t="s">
        <v>14</v>
      </c>
      <c r="K4440">
        <v>47</v>
      </c>
      <c r="L4440" t="s">
        <v>22</v>
      </c>
    </row>
    <row r="4441" spans="1:12">
      <c r="A4441" t="e">
        <f ca="1">E00251514247321</f>
        <v>#NAME?</v>
      </c>
      <c r="B4441">
        <v>448</v>
      </c>
      <c r="C4441" t="s">
        <v>112</v>
      </c>
      <c r="D4441" s="1">
        <v>42264</v>
      </c>
      <c r="F4441">
        <v>5</v>
      </c>
      <c r="G4441">
        <v>3659</v>
      </c>
      <c r="H4441" t="s">
        <v>132</v>
      </c>
      <c r="J4441" t="s">
        <v>14</v>
      </c>
      <c r="K4441">
        <v>62</v>
      </c>
      <c r="L4441" t="s">
        <v>15</v>
      </c>
    </row>
    <row r="4442" spans="1:12">
      <c r="A4442" t="e">
        <f ca="1">E00251512293621</f>
        <v>#NAME?</v>
      </c>
      <c r="B4442">
        <v>51</v>
      </c>
      <c r="C4442" t="s">
        <v>372</v>
      </c>
      <c r="D4442" s="1">
        <v>41480</v>
      </c>
      <c r="F4442">
        <v>1</v>
      </c>
      <c r="G4442">
        <v>7295</v>
      </c>
      <c r="H4442" t="s">
        <v>76</v>
      </c>
      <c r="J4442" t="s">
        <v>14</v>
      </c>
      <c r="K4442">
        <v>48</v>
      </c>
      <c r="L4442" t="s">
        <v>15</v>
      </c>
    </row>
    <row r="4443" spans="1:12">
      <c r="A4443" t="e">
        <f ca="1">E00251429317021</f>
        <v>#NAME?</v>
      </c>
      <c r="B4443">
        <v>275</v>
      </c>
      <c r="C4443" t="s">
        <v>444</v>
      </c>
      <c r="D4443" s="1">
        <v>42142</v>
      </c>
      <c r="F4443">
        <v>1</v>
      </c>
      <c r="G4443">
        <v>2252</v>
      </c>
      <c r="H4443" t="s">
        <v>64</v>
      </c>
      <c r="J4443" t="s">
        <v>14</v>
      </c>
      <c r="K4443">
        <v>53</v>
      </c>
      <c r="L4443" t="s">
        <v>15</v>
      </c>
    </row>
    <row r="4444" spans="1:12">
      <c r="A4444" t="e">
        <f ca="1">E00251424016021</f>
        <v>#NAME?</v>
      </c>
      <c r="B4444">
        <v>121</v>
      </c>
      <c r="C4444" t="s">
        <v>698</v>
      </c>
      <c r="D4444" s="1">
        <v>40988</v>
      </c>
      <c r="F4444">
        <v>1</v>
      </c>
      <c r="G4444">
        <v>2149</v>
      </c>
      <c r="H4444" t="s">
        <v>484</v>
      </c>
      <c r="J4444" t="s">
        <v>14</v>
      </c>
      <c r="K4444">
        <v>57</v>
      </c>
      <c r="L4444" t="s">
        <v>15</v>
      </c>
    </row>
    <row r="4445" spans="1:12">
      <c r="A4445" t="e">
        <f ca="1">E00251514879521</f>
        <v>#NAME?</v>
      </c>
      <c r="B4445">
        <v>497</v>
      </c>
      <c r="C4445" t="s">
        <v>141</v>
      </c>
      <c r="D4445" s="1">
        <v>41884</v>
      </c>
      <c r="F4445">
        <v>1</v>
      </c>
      <c r="G4445">
        <v>5198</v>
      </c>
      <c r="H4445" t="s">
        <v>200</v>
      </c>
      <c r="J4445" t="s">
        <v>14</v>
      </c>
      <c r="K4445">
        <v>42</v>
      </c>
      <c r="L4445" t="s">
        <v>15</v>
      </c>
    </row>
    <row r="4446" spans="1:12">
      <c r="A4446" t="e">
        <f ca="1">E00251532134321</f>
        <v>#NAME?</v>
      </c>
      <c r="B4446">
        <v>497</v>
      </c>
      <c r="C4446" t="s">
        <v>141</v>
      </c>
      <c r="D4446" s="1">
        <v>41845</v>
      </c>
      <c r="F4446">
        <v>1</v>
      </c>
      <c r="G4446">
        <v>25000</v>
      </c>
      <c r="H4446" t="s">
        <v>178</v>
      </c>
      <c r="J4446" t="s">
        <v>14</v>
      </c>
      <c r="K4446">
        <v>63</v>
      </c>
      <c r="L4446" t="s">
        <v>15</v>
      </c>
    </row>
    <row r="4447" spans="1:12">
      <c r="A4447" t="e">
        <f ca="1">E00251429317021</f>
        <v>#NAME?</v>
      </c>
      <c r="B4447">
        <v>275</v>
      </c>
      <c r="C4447" t="s">
        <v>444</v>
      </c>
      <c r="D4447" s="1">
        <v>42487</v>
      </c>
      <c r="F4447">
        <v>2</v>
      </c>
      <c r="G4447">
        <v>496</v>
      </c>
      <c r="H4447" t="s">
        <v>190</v>
      </c>
      <c r="J4447" t="s">
        <v>14</v>
      </c>
      <c r="K4447">
        <v>54</v>
      </c>
      <c r="L4447" t="s">
        <v>15</v>
      </c>
    </row>
    <row r="4448" spans="1:12">
      <c r="A4448" t="e">
        <f ca="1">E00251429317021</f>
        <v>#NAME?</v>
      </c>
      <c r="B4448">
        <v>272</v>
      </c>
      <c r="C4448" t="s">
        <v>174</v>
      </c>
      <c r="D4448" s="1">
        <v>41656</v>
      </c>
      <c r="E4448">
        <v>12</v>
      </c>
      <c r="F4448">
        <v>1</v>
      </c>
      <c r="G4448">
        <v>2252</v>
      </c>
      <c r="H4448" t="s">
        <v>64</v>
      </c>
      <c r="J4448" t="s">
        <v>34</v>
      </c>
      <c r="K4448">
        <v>51</v>
      </c>
      <c r="L4448" t="s">
        <v>15</v>
      </c>
    </row>
    <row r="4449" spans="1:12">
      <c r="A4449" t="e">
        <f ca="1">E00251429317021</f>
        <v>#NAME?</v>
      </c>
      <c r="B4449">
        <v>272</v>
      </c>
      <c r="C4449" t="s">
        <v>174</v>
      </c>
      <c r="D4449" s="1">
        <v>41656</v>
      </c>
      <c r="E4449">
        <v>12</v>
      </c>
      <c r="F4449">
        <v>4</v>
      </c>
      <c r="G4449">
        <v>30501</v>
      </c>
      <c r="H4449" t="s">
        <v>935</v>
      </c>
      <c r="J4449" t="s">
        <v>34</v>
      </c>
      <c r="K4449">
        <v>51</v>
      </c>
      <c r="L4449" t="s">
        <v>15</v>
      </c>
    </row>
    <row r="4450" spans="1:12">
      <c r="A4450" t="e">
        <f ca="1">E00251514247321</f>
        <v>#NAME?</v>
      </c>
      <c r="B4450">
        <v>7111</v>
      </c>
      <c r="C4450" t="s">
        <v>496</v>
      </c>
      <c r="D4450" s="1">
        <v>42247</v>
      </c>
      <c r="F4450">
        <v>1</v>
      </c>
      <c r="G4450">
        <v>4660</v>
      </c>
      <c r="H4450" t="s">
        <v>215</v>
      </c>
      <c r="I4450" t="s">
        <v>148</v>
      </c>
      <c r="J4450" t="s">
        <v>57</v>
      </c>
      <c r="K4450">
        <v>61</v>
      </c>
      <c r="L4450" t="s">
        <v>15</v>
      </c>
    </row>
    <row r="4451" spans="1:12">
      <c r="A4451" t="e">
        <f ca="1">E00251429317021</f>
        <v>#NAME?</v>
      </c>
      <c r="B4451">
        <v>275</v>
      </c>
      <c r="C4451" t="s">
        <v>444</v>
      </c>
      <c r="D4451" s="1">
        <v>42955</v>
      </c>
      <c r="F4451">
        <v>3</v>
      </c>
      <c r="G4451">
        <v>3051</v>
      </c>
      <c r="H4451" t="s">
        <v>13</v>
      </c>
      <c r="J4451" t="s">
        <v>14</v>
      </c>
      <c r="K4451">
        <v>55</v>
      </c>
      <c r="L4451" t="s">
        <v>15</v>
      </c>
    </row>
    <row r="4452" spans="1:12">
      <c r="A4452" t="e">
        <f ca="1">E00251514226921</f>
        <v>#NAME?</v>
      </c>
      <c r="B4452">
        <v>489</v>
      </c>
      <c r="C4452" t="s">
        <v>100</v>
      </c>
      <c r="D4452" s="1">
        <v>41710</v>
      </c>
      <c r="F4452">
        <v>1</v>
      </c>
      <c r="G4452">
        <v>34690</v>
      </c>
      <c r="H4452" t="s">
        <v>118</v>
      </c>
      <c r="J4452" t="s">
        <v>14</v>
      </c>
      <c r="K4452">
        <v>44</v>
      </c>
      <c r="L4452" t="s">
        <v>15</v>
      </c>
    </row>
    <row r="4453" spans="1:12">
      <c r="A4453" t="e">
        <f ca="1">E00251514226921</f>
        <v>#NAME?</v>
      </c>
      <c r="B4453">
        <v>489</v>
      </c>
      <c r="C4453" t="s">
        <v>100</v>
      </c>
      <c r="D4453" s="1">
        <v>43019</v>
      </c>
      <c r="F4453">
        <v>1</v>
      </c>
      <c r="G4453">
        <v>72743</v>
      </c>
      <c r="H4453" t="s">
        <v>155</v>
      </c>
      <c r="J4453" t="s">
        <v>14</v>
      </c>
      <c r="K4453">
        <v>48</v>
      </c>
      <c r="L4453" t="s">
        <v>15</v>
      </c>
    </row>
    <row r="4454" spans="1:12">
      <c r="A4454" t="e">
        <f ca="1">E00251514879521</f>
        <v>#NAME?</v>
      </c>
      <c r="B4454">
        <v>497</v>
      </c>
      <c r="C4454" t="s">
        <v>141</v>
      </c>
      <c r="D4454" s="1">
        <v>43005</v>
      </c>
      <c r="F4454">
        <v>1</v>
      </c>
      <c r="G4454">
        <v>30000</v>
      </c>
      <c r="H4454" t="s">
        <v>144</v>
      </c>
      <c r="J4454" t="s">
        <v>14</v>
      </c>
      <c r="K4454">
        <v>46</v>
      </c>
      <c r="L4454" t="s">
        <v>15</v>
      </c>
    </row>
    <row r="4455" spans="1:12">
      <c r="A4455" t="e">
        <f ca="1">E00251514879521</f>
        <v>#NAME?</v>
      </c>
      <c r="B4455">
        <v>497</v>
      </c>
      <c r="C4455" t="s">
        <v>141</v>
      </c>
      <c r="D4455" s="1">
        <v>42782</v>
      </c>
      <c r="F4455">
        <v>6</v>
      </c>
      <c r="G4455">
        <v>27800</v>
      </c>
      <c r="H4455" t="s">
        <v>145</v>
      </c>
      <c r="J4455" t="s">
        <v>14</v>
      </c>
      <c r="K4455">
        <v>45</v>
      </c>
      <c r="L4455" t="s">
        <v>15</v>
      </c>
    </row>
    <row r="4456" spans="1:12">
      <c r="A4456" t="e">
        <f ca="1">E00251514879521</f>
        <v>#NAME?</v>
      </c>
      <c r="B4456">
        <v>497</v>
      </c>
      <c r="C4456" t="s">
        <v>141</v>
      </c>
      <c r="D4456" s="1">
        <v>42858</v>
      </c>
      <c r="F4456">
        <v>3</v>
      </c>
      <c r="G4456">
        <v>2720</v>
      </c>
      <c r="H4456" t="s">
        <v>65</v>
      </c>
      <c r="J4456" t="s">
        <v>14</v>
      </c>
      <c r="K4456">
        <v>45</v>
      </c>
      <c r="L4456" t="s">
        <v>15</v>
      </c>
    </row>
    <row r="4457" spans="1:12">
      <c r="A4457" t="e">
        <f ca="1">E00251429317021</f>
        <v>#NAME?</v>
      </c>
      <c r="B4457">
        <v>275</v>
      </c>
      <c r="C4457" t="s">
        <v>444</v>
      </c>
      <c r="D4457" s="1">
        <v>41977</v>
      </c>
      <c r="F4457">
        <v>3</v>
      </c>
      <c r="G4457">
        <v>496</v>
      </c>
      <c r="H4457" t="s">
        <v>190</v>
      </c>
      <c r="J4457" t="s">
        <v>14</v>
      </c>
      <c r="K4457">
        <v>52</v>
      </c>
      <c r="L4457" t="s">
        <v>15</v>
      </c>
    </row>
    <row r="4458" spans="1:12">
      <c r="A4458" t="e">
        <f ca="1">E00251429317021</f>
        <v>#NAME?</v>
      </c>
      <c r="B4458">
        <v>275</v>
      </c>
      <c r="C4458" t="s">
        <v>444</v>
      </c>
      <c r="D4458" s="1">
        <v>42143</v>
      </c>
      <c r="F4458">
        <v>1</v>
      </c>
      <c r="G4458">
        <v>2252</v>
      </c>
      <c r="H4458" t="s">
        <v>64</v>
      </c>
      <c r="J4458" t="s">
        <v>14</v>
      </c>
      <c r="K4458">
        <v>53</v>
      </c>
      <c r="L4458" t="s">
        <v>15</v>
      </c>
    </row>
    <row r="4459" spans="1:12">
      <c r="A4459" t="e">
        <f ca="1">E00251424849521</f>
        <v>#NAME?</v>
      </c>
      <c r="B4459">
        <v>122</v>
      </c>
      <c r="C4459" t="s">
        <v>522</v>
      </c>
      <c r="D4459" s="1">
        <v>42753</v>
      </c>
      <c r="F4459">
        <v>1</v>
      </c>
      <c r="G4459">
        <v>30000</v>
      </c>
      <c r="H4459" t="s">
        <v>144</v>
      </c>
      <c r="J4459" t="s">
        <v>14</v>
      </c>
      <c r="K4459">
        <v>52</v>
      </c>
      <c r="L4459" t="s">
        <v>15</v>
      </c>
    </row>
    <row r="4460" spans="1:12">
      <c r="A4460" t="e">
        <f ca="1">E00251514285421</f>
        <v>#NAME?</v>
      </c>
      <c r="B4460">
        <v>7111</v>
      </c>
      <c r="C4460" t="s">
        <v>496</v>
      </c>
      <c r="D4460" s="1">
        <v>41958</v>
      </c>
      <c r="F4460">
        <v>1</v>
      </c>
      <c r="G4460">
        <v>462</v>
      </c>
      <c r="H4460" t="s">
        <v>288</v>
      </c>
      <c r="I4460" t="s">
        <v>148</v>
      </c>
      <c r="J4460" t="s">
        <v>57</v>
      </c>
      <c r="K4460">
        <v>52</v>
      </c>
      <c r="L4460" t="s">
        <v>15</v>
      </c>
    </row>
    <row r="4461" spans="1:12">
      <c r="A4461" t="e">
        <f ca="1">E00251429152121</f>
        <v>#NAME?</v>
      </c>
      <c r="B4461">
        <v>296</v>
      </c>
      <c r="C4461" t="s">
        <v>119</v>
      </c>
      <c r="D4461" s="1">
        <v>41106</v>
      </c>
      <c r="F4461">
        <v>1</v>
      </c>
      <c r="G4461">
        <v>71940</v>
      </c>
      <c r="H4461" t="s">
        <v>135</v>
      </c>
      <c r="J4461" t="s">
        <v>14</v>
      </c>
      <c r="K4461">
        <v>41</v>
      </c>
      <c r="L4461" t="s">
        <v>15</v>
      </c>
    </row>
    <row r="4462" spans="1:12">
      <c r="A4462" t="e">
        <f ca="1">E00251511146121</f>
        <v>#NAME?</v>
      </c>
      <c r="B4462">
        <v>28</v>
      </c>
      <c r="C4462" t="s">
        <v>153</v>
      </c>
      <c r="D4462" s="1">
        <v>41324</v>
      </c>
      <c r="F4462">
        <v>2</v>
      </c>
      <c r="G4462">
        <v>4019</v>
      </c>
      <c r="H4462" t="s">
        <v>26</v>
      </c>
      <c r="J4462" t="s">
        <v>14</v>
      </c>
      <c r="K4462">
        <v>55</v>
      </c>
      <c r="L4462" t="s">
        <v>15</v>
      </c>
    </row>
    <row r="4463" spans="1:12">
      <c r="A4463" t="e">
        <f ca="1">E00251511146121</f>
        <v>#NAME?</v>
      </c>
      <c r="B4463">
        <v>28</v>
      </c>
      <c r="C4463" t="s">
        <v>153</v>
      </c>
      <c r="D4463" s="1">
        <v>41529</v>
      </c>
      <c r="F4463">
        <v>2</v>
      </c>
      <c r="G4463">
        <v>4019</v>
      </c>
      <c r="H4463" t="s">
        <v>26</v>
      </c>
      <c r="J4463" t="s">
        <v>14</v>
      </c>
      <c r="K4463">
        <v>55</v>
      </c>
      <c r="L4463" t="s">
        <v>15</v>
      </c>
    </row>
    <row r="4464" spans="1:12">
      <c r="A4464" t="e">
        <f ca="1">E00251511146121</f>
        <v>#NAME?</v>
      </c>
      <c r="B4464">
        <v>28</v>
      </c>
      <c r="C4464" t="s">
        <v>153</v>
      </c>
      <c r="D4464" s="1">
        <v>42268</v>
      </c>
      <c r="F4464">
        <v>1</v>
      </c>
      <c r="G4464">
        <v>4019</v>
      </c>
      <c r="H4464" t="s">
        <v>26</v>
      </c>
      <c r="J4464" t="s">
        <v>14</v>
      </c>
      <c r="K4464">
        <v>57</v>
      </c>
      <c r="L4464" t="s">
        <v>15</v>
      </c>
    </row>
    <row r="4465" spans="1:12">
      <c r="A4465" t="e">
        <f ca="1">E00251513752721</f>
        <v>#NAME?</v>
      </c>
      <c r="B4465">
        <v>702</v>
      </c>
      <c r="C4465" t="s">
        <v>293</v>
      </c>
      <c r="D4465" s="1">
        <v>42802</v>
      </c>
      <c r="F4465">
        <v>2</v>
      </c>
      <c r="G4465">
        <v>7231</v>
      </c>
      <c r="H4465" t="s">
        <v>128</v>
      </c>
      <c r="J4465" t="s">
        <v>14</v>
      </c>
      <c r="K4465">
        <v>57</v>
      </c>
      <c r="L4465" t="s">
        <v>15</v>
      </c>
    </row>
    <row r="4466" spans="1:12">
      <c r="A4466" t="e">
        <f ca="1">E00251513752721</f>
        <v>#NAME?</v>
      </c>
      <c r="B4466">
        <v>702</v>
      </c>
      <c r="C4466" t="s">
        <v>293</v>
      </c>
      <c r="D4466" s="1">
        <v>41325</v>
      </c>
      <c r="F4466">
        <v>3</v>
      </c>
      <c r="G4466">
        <v>7233</v>
      </c>
      <c r="H4466" t="s">
        <v>412</v>
      </c>
      <c r="J4466" t="s">
        <v>14</v>
      </c>
      <c r="K4466">
        <v>53</v>
      </c>
      <c r="L4466" t="s">
        <v>15</v>
      </c>
    </row>
    <row r="4467" spans="1:12">
      <c r="A4467" t="e">
        <f ca="1">E00251513752721</f>
        <v>#NAME?</v>
      </c>
      <c r="B4467">
        <v>702</v>
      </c>
      <c r="C4467" t="s">
        <v>293</v>
      </c>
      <c r="D4467" s="1">
        <v>41627</v>
      </c>
      <c r="F4467">
        <v>6</v>
      </c>
      <c r="G4467">
        <v>7273</v>
      </c>
      <c r="H4467" t="s">
        <v>543</v>
      </c>
      <c r="J4467" t="s">
        <v>14</v>
      </c>
      <c r="K4467">
        <v>54</v>
      </c>
      <c r="L4467" t="s">
        <v>15</v>
      </c>
    </row>
    <row r="4468" spans="1:12">
      <c r="A4468" t="e">
        <f ca="1">E00251513752721</f>
        <v>#NAME?</v>
      </c>
      <c r="B4468">
        <v>702</v>
      </c>
      <c r="C4468" t="s">
        <v>293</v>
      </c>
      <c r="D4468" s="1">
        <v>42158</v>
      </c>
      <c r="F4468">
        <v>5</v>
      </c>
      <c r="G4468">
        <v>5289</v>
      </c>
      <c r="H4468" t="s">
        <v>936</v>
      </c>
      <c r="J4468" t="s">
        <v>14</v>
      </c>
      <c r="K4468">
        <v>55</v>
      </c>
      <c r="L4468" t="s">
        <v>15</v>
      </c>
    </row>
    <row r="4469" spans="1:12">
      <c r="A4469" t="e">
        <f ca="1">E00251513752721</f>
        <v>#NAME?</v>
      </c>
      <c r="B4469">
        <v>702</v>
      </c>
      <c r="C4469" t="s">
        <v>293</v>
      </c>
      <c r="D4469" s="1">
        <v>42755</v>
      </c>
      <c r="F4469">
        <v>4</v>
      </c>
      <c r="G4469">
        <v>4019</v>
      </c>
      <c r="H4469" t="s">
        <v>26</v>
      </c>
      <c r="J4469" t="s">
        <v>14</v>
      </c>
      <c r="K4469">
        <v>57</v>
      </c>
      <c r="L4469" t="s">
        <v>15</v>
      </c>
    </row>
    <row r="4470" spans="1:12">
      <c r="A4470" t="e">
        <f ca="1">E00251528767421</f>
        <v>#NAME?</v>
      </c>
      <c r="B4470">
        <v>296</v>
      </c>
      <c r="C4470" t="s">
        <v>119</v>
      </c>
      <c r="D4470" s="1">
        <v>41324</v>
      </c>
      <c r="F4470">
        <v>3</v>
      </c>
      <c r="G4470">
        <v>4019</v>
      </c>
      <c r="H4470" t="s">
        <v>26</v>
      </c>
      <c r="J4470" t="s">
        <v>14</v>
      </c>
      <c r="K4470">
        <v>52</v>
      </c>
      <c r="L4470" t="s">
        <v>15</v>
      </c>
    </row>
    <row r="4471" spans="1:12">
      <c r="A4471" t="e">
        <f ca="1">E00251429170621</f>
        <v>#NAME?</v>
      </c>
      <c r="B4471">
        <v>296</v>
      </c>
      <c r="C4471" t="s">
        <v>119</v>
      </c>
      <c r="D4471" s="1">
        <v>42062</v>
      </c>
      <c r="F4471">
        <v>2</v>
      </c>
      <c r="G4471">
        <v>78609</v>
      </c>
      <c r="H4471" t="s">
        <v>240</v>
      </c>
      <c r="J4471" t="s">
        <v>14</v>
      </c>
      <c r="K4471">
        <v>51</v>
      </c>
      <c r="L4471" t="s">
        <v>22</v>
      </c>
    </row>
    <row r="4472" spans="1:12">
      <c r="A4472" t="e">
        <f ca="1">E00251531311821</f>
        <v>#NAME?</v>
      </c>
      <c r="B4472">
        <v>1128</v>
      </c>
      <c r="C4472" t="s">
        <v>424</v>
      </c>
      <c r="D4472" s="1">
        <v>42515</v>
      </c>
      <c r="F4472">
        <v>1</v>
      </c>
      <c r="G4472">
        <v>72871</v>
      </c>
      <c r="H4472" t="s">
        <v>685</v>
      </c>
      <c r="J4472" t="s">
        <v>14</v>
      </c>
      <c r="K4472">
        <v>42</v>
      </c>
      <c r="L4472" t="s">
        <v>15</v>
      </c>
    </row>
    <row r="4473" spans="1:12">
      <c r="A4473" t="e">
        <f ca="1">E00251715832121</f>
        <v>#NAME?</v>
      </c>
      <c r="B4473">
        <v>486</v>
      </c>
      <c r="C4473" t="s">
        <v>340</v>
      </c>
      <c r="D4473" s="1">
        <v>41970</v>
      </c>
      <c r="F4473">
        <v>3</v>
      </c>
      <c r="G4473">
        <v>49390</v>
      </c>
      <c r="H4473" t="s">
        <v>59</v>
      </c>
      <c r="J4473" t="s">
        <v>14</v>
      </c>
      <c r="K4473">
        <v>39</v>
      </c>
      <c r="L4473" t="s">
        <v>15</v>
      </c>
    </row>
    <row r="4474" spans="1:12">
      <c r="A4474" t="e">
        <f ca="1">E00251513752721</f>
        <v>#NAME?</v>
      </c>
      <c r="B4474">
        <v>702</v>
      </c>
      <c r="C4474" t="s">
        <v>293</v>
      </c>
      <c r="D4474" s="1">
        <v>42920</v>
      </c>
      <c r="F4474">
        <v>6</v>
      </c>
      <c r="G4474">
        <v>71536</v>
      </c>
      <c r="H4474" t="s">
        <v>70</v>
      </c>
      <c r="J4474" t="s">
        <v>14</v>
      </c>
      <c r="K4474">
        <v>57</v>
      </c>
      <c r="L4474" t="s">
        <v>15</v>
      </c>
    </row>
    <row r="4475" spans="1:12">
      <c r="A4475" t="e">
        <f ca="1">E00251430390021</f>
        <v>#NAME?</v>
      </c>
      <c r="B4475">
        <v>458</v>
      </c>
      <c r="C4475" t="s">
        <v>275</v>
      </c>
      <c r="D4475" s="1">
        <v>41423</v>
      </c>
      <c r="F4475">
        <v>1</v>
      </c>
      <c r="G4475">
        <v>30983</v>
      </c>
      <c r="H4475" t="s">
        <v>325</v>
      </c>
      <c r="J4475" t="s">
        <v>14</v>
      </c>
      <c r="K4475">
        <v>47</v>
      </c>
      <c r="L4475" t="s">
        <v>15</v>
      </c>
    </row>
    <row r="4476" spans="1:12">
      <c r="A4476" t="e">
        <f ca="1">E00251430390021</f>
        <v>#NAME?</v>
      </c>
      <c r="B4476">
        <v>458</v>
      </c>
      <c r="C4476" t="s">
        <v>275</v>
      </c>
      <c r="D4476" s="1">
        <v>42415</v>
      </c>
      <c r="F4476">
        <v>1</v>
      </c>
      <c r="G4476">
        <v>7819</v>
      </c>
      <c r="H4476" t="s">
        <v>268</v>
      </c>
      <c r="J4476" t="s">
        <v>14</v>
      </c>
      <c r="K4476">
        <v>50</v>
      </c>
      <c r="L4476" t="s">
        <v>15</v>
      </c>
    </row>
    <row r="4477" spans="1:12">
      <c r="A4477" t="e">
        <f ca="1">E00251531311821</f>
        <v>#NAME?</v>
      </c>
      <c r="B4477">
        <v>1128</v>
      </c>
      <c r="C4477" t="s">
        <v>424</v>
      </c>
      <c r="D4477" s="1">
        <v>42915</v>
      </c>
      <c r="F4477">
        <v>2</v>
      </c>
      <c r="G4477">
        <v>27800</v>
      </c>
      <c r="H4477" t="s">
        <v>145</v>
      </c>
      <c r="J4477" t="s">
        <v>14</v>
      </c>
      <c r="K4477">
        <v>43</v>
      </c>
      <c r="L4477" t="s">
        <v>15</v>
      </c>
    </row>
    <row r="4478" spans="1:12">
      <c r="A4478" t="e">
        <f ca="1">E00251430390021</f>
        <v>#NAME?</v>
      </c>
      <c r="B4478">
        <v>458</v>
      </c>
      <c r="C4478" t="s">
        <v>275</v>
      </c>
      <c r="D4478" s="1">
        <v>42612</v>
      </c>
      <c r="F4478">
        <v>2</v>
      </c>
      <c r="G4478">
        <v>1101</v>
      </c>
      <c r="H4478" t="s">
        <v>220</v>
      </c>
      <c r="J4478" t="s">
        <v>14</v>
      </c>
      <c r="K4478">
        <v>50</v>
      </c>
      <c r="L4478" t="s">
        <v>15</v>
      </c>
    </row>
    <row r="4479" spans="1:12">
      <c r="A4479" t="e">
        <f ca="1">E00251510212721</f>
        <v>#NAME?</v>
      </c>
      <c r="B4479">
        <v>153</v>
      </c>
      <c r="C4479" t="s">
        <v>906</v>
      </c>
      <c r="D4479" s="1">
        <v>42108</v>
      </c>
      <c r="F4479">
        <v>1</v>
      </c>
      <c r="G4479">
        <v>7242</v>
      </c>
      <c r="H4479" t="s">
        <v>93</v>
      </c>
      <c r="J4479" t="s">
        <v>14</v>
      </c>
      <c r="K4479">
        <v>41</v>
      </c>
      <c r="L4479" t="s">
        <v>15</v>
      </c>
    </row>
    <row r="4480" spans="1:12">
      <c r="A4480" t="e">
        <f ca="1">E00251619053021</f>
        <v>#NAME?</v>
      </c>
      <c r="B4480">
        <v>109</v>
      </c>
      <c r="C4480" t="s">
        <v>480</v>
      </c>
      <c r="D4480" s="1">
        <v>41810</v>
      </c>
      <c r="F4480">
        <v>1</v>
      </c>
      <c r="G4480">
        <v>4659</v>
      </c>
      <c r="H4480" t="s">
        <v>47</v>
      </c>
      <c r="J4480" t="s">
        <v>14</v>
      </c>
      <c r="K4480">
        <v>63</v>
      </c>
      <c r="L4480" t="s">
        <v>15</v>
      </c>
    </row>
    <row r="4481" spans="1:12">
      <c r="A4481" t="e">
        <f ca="1">E00251514152121</f>
        <v>#NAME?</v>
      </c>
      <c r="B4481">
        <v>702</v>
      </c>
      <c r="C4481" t="s">
        <v>293</v>
      </c>
      <c r="D4481" s="1">
        <v>42261</v>
      </c>
      <c r="F4481">
        <v>3</v>
      </c>
      <c r="G4481">
        <v>2119</v>
      </c>
      <c r="H4481" t="s">
        <v>82</v>
      </c>
      <c r="J4481" t="s">
        <v>14</v>
      </c>
      <c r="K4481">
        <v>58</v>
      </c>
      <c r="L4481" t="s">
        <v>15</v>
      </c>
    </row>
    <row r="4482" spans="1:12">
      <c r="A4482" t="e">
        <f ca="1">E00251716551821</f>
        <v>#NAME?</v>
      </c>
      <c r="B4482">
        <v>7504</v>
      </c>
      <c r="C4482" t="s">
        <v>162</v>
      </c>
      <c r="D4482" s="1">
        <v>42997</v>
      </c>
      <c r="F4482">
        <v>1</v>
      </c>
      <c r="G4482">
        <v>25000</v>
      </c>
      <c r="H4482" t="s">
        <v>178</v>
      </c>
      <c r="J4482" t="s">
        <v>14</v>
      </c>
      <c r="K4482">
        <v>48</v>
      </c>
      <c r="L4482" t="s">
        <v>15</v>
      </c>
    </row>
    <row r="4483" spans="1:12">
      <c r="A4483" t="e">
        <f ca="1">E00251716551821</f>
        <v>#NAME?</v>
      </c>
      <c r="B4483">
        <v>7504</v>
      </c>
      <c r="C4483" t="s">
        <v>162</v>
      </c>
      <c r="D4483" s="1">
        <v>43062</v>
      </c>
      <c r="F4483">
        <v>2</v>
      </c>
      <c r="G4483">
        <v>2729</v>
      </c>
      <c r="H4483" t="s">
        <v>115</v>
      </c>
      <c r="J4483" t="s">
        <v>14</v>
      </c>
      <c r="K4483">
        <v>48</v>
      </c>
      <c r="L4483" t="s">
        <v>15</v>
      </c>
    </row>
    <row r="4484" spans="1:12">
      <c r="A4484" t="e">
        <f ca="1">E00251512331321</f>
        <v>#NAME?</v>
      </c>
      <c r="B4484">
        <v>39</v>
      </c>
      <c r="C4484" t="s">
        <v>385</v>
      </c>
      <c r="D4484" s="1">
        <v>42103</v>
      </c>
      <c r="F4484">
        <v>1</v>
      </c>
      <c r="G4484">
        <v>30781</v>
      </c>
      <c r="H4484" t="s">
        <v>584</v>
      </c>
      <c r="I4484" t="s">
        <v>56</v>
      </c>
      <c r="J4484" t="s">
        <v>57</v>
      </c>
      <c r="K4484">
        <v>55</v>
      </c>
      <c r="L4484" t="s">
        <v>15</v>
      </c>
    </row>
    <row r="4485" spans="1:12">
      <c r="A4485" t="e">
        <f ca="1">E00251619054621</f>
        <v>#NAME?</v>
      </c>
      <c r="B4485">
        <v>109</v>
      </c>
      <c r="C4485" t="s">
        <v>480</v>
      </c>
      <c r="D4485" s="1">
        <v>42376</v>
      </c>
      <c r="F4485">
        <v>2</v>
      </c>
      <c r="G4485">
        <v>2449</v>
      </c>
      <c r="H4485" t="s">
        <v>53</v>
      </c>
      <c r="J4485" t="s">
        <v>14</v>
      </c>
      <c r="K4485">
        <v>47</v>
      </c>
      <c r="L4485" t="s">
        <v>15</v>
      </c>
    </row>
    <row r="4486" spans="1:12">
      <c r="A4486" t="e">
        <f ca="1">E00251618072321</f>
        <v>#NAME?</v>
      </c>
      <c r="B4486">
        <v>12</v>
      </c>
      <c r="C4486" t="s">
        <v>771</v>
      </c>
      <c r="D4486" s="1">
        <v>43003</v>
      </c>
      <c r="F4486">
        <v>1</v>
      </c>
      <c r="G4486">
        <v>4019</v>
      </c>
      <c r="H4486" t="s">
        <v>26</v>
      </c>
      <c r="J4486" t="s">
        <v>14</v>
      </c>
      <c r="K4486">
        <v>42</v>
      </c>
      <c r="L4486" t="s">
        <v>15</v>
      </c>
    </row>
    <row r="4487" spans="1:12">
      <c r="A4487" t="e">
        <f ca="1">E00251514238021</f>
        <v>#NAME?</v>
      </c>
      <c r="B4487">
        <v>448</v>
      </c>
      <c r="C4487" t="s">
        <v>112</v>
      </c>
      <c r="D4487" s="1">
        <v>41351</v>
      </c>
      <c r="F4487">
        <v>1</v>
      </c>
      <c r="G4487">
        <v>7243</v>
      </c>
      <c r="H4487" t="s">
        <v>42</v>
      </c>
      <c r="J4487" t="s">
        <v>14</v>
      </c>
      <c r="K4487">
        <v>42</v>
      </c>
      <c r="L4487" t="s">
        <v>15</v>
      </c>
    </row>
    <row r="4488" spans="1:12">
      <c r="A4488" t="e">
        <f ca="1">E00251514238021</f>
        <v>#NAME?</v>
      </c>
      <c r="B4488">
        <v>448</v>
      </c>
      <c r="C4488" t="s">
        <v>112</v>
      </c>
      <c r="D4488" s="1">
        <v>42565</v>
      </c>
      <c r="F4488">
        <v>3</v>
      </c>
      <c r="G4488">
        <v>7177</v>
      </c>
      <c r="H4488" t="s">
        <v>126</v>
      </c>
      <c r="J4488" t="s">
        <v>14</v>
      </c>
      <c r="K4488">
        <v>45</v>
      </c>
      <c r="L4488" t="s">
        <v>15</v>
      </c>
    </row>
    <row r="4489" spans="1:12">
      <c r="A4489" t="e">
        <f ca="1">E00251512331321</f>
        <v>#NAME?</v>
      </c>
      <c r="B4489">
        <v>39</v>
      </c>
      <c r="C4489" t="s">
        <v>385</v>
      </c>
      <c r="D4489" s="1">
        <v>42547</v>
      </c>
      <c r="F4489">
        <v>1</v>
      </c>
      <c r="G4489">
        <v>71946</v>
      </c>
      <c r="H4489" t="s">
        <v>109</v>
      </c>
      <c r="I4489" t="s">
        <v>56</v>
      </c>
      <c r="J4489" t="s">
        <v>57</v>
      </c>
      <c r="K4489">
        <v>56</v>
      </c>
      <c r="L4489" t="s">
        <v>15</v>
      </c>
    </row>
    <row r="4490" spans="1:12">
      <c r="A4490" t="e">
        <f ca="1">E00251512331321</f>
        <v>#NAME?</v>
      </c>
      <c r="B4490">
        <v>66</v>
      </c>
      <c r="C4490" t="s">
        <v>134</v>
      </c>
      <c r="D4490" s="1">
        <v>42573</v>
      </c>
      <c r="F4490">
        <v>1</v>
      </c>
      <c r="G4490">
        <v>2720</v>
      </c>
      <c r="H4490" t="s">
        <v>65</v>
      </c>
      <c r="J4490" t="s">
        <v>14</v>
      </c>
      <c r="K4490">
        <v>56</v>
      </c>
      <c r="L4490" t="s">
        <v>15</v>
      </c>
    </row>
    <row r="4491" spans="1:12">
      <c r="A4491" t="e">
        <f ca="1">E00251531961821</f>
        <v>#NAME?</v>
      </c>
      <c r="B4491">
        <v>498</v>
      </c>
      <c r="C4491" t="s">
        <v>591</v>
      </c>
      <c r="D4491" s="1">
        <v>41100</v>
      </c>
      <c r="F4491">
        <v>1</v>
      </c>
      <c r="G4491">
        <v>49390</v>
      </c>
      <c r="H4491" t="s">
        <v>59</v>
      </c>
      <c r="J4491" t="s">
        <v>14</v>
      </c>
      <c r="K4491">
        <v>57</v>
      </c>
      <c r="L4491" t="s">
        <v>15</v>
      </c>
    </row>
    <row r="4492" spans="1:12">
      <c r="A4492" t="e">
        <f ca="1">E00251531961821</f>
        <v>#NAME?</v>
      </c>
      <c r="B4492">
        <v>498</v>
      </c>
      <c r="C4492" t="s">
        <v>591</v>
      </c>
      <c r="D4492" s="1">
        <v>41226</v>
      </c>
      <c r="F4492">
        <v>3</v>
      </c>
      <c r="G4492">
        <v>4019</v>
      </c>
      <c r="H4492" t="s">
        <v>26</v>
      </c>
      <c r="J4492" t="s">
        <v>14</v>
      </c>
      <c r="K4492">
        <v>58</v>
      </c>
      <c r="L4492" t="s">
        <v>15</v>
      </c>
    </row>
    <row r="4493" spans="1:12">
      <c r="A4493" t="e">
        <f ca="1">E00251439068821</f>
        <v>#NAME?</v>
      </c>
      <c r="B4493">
        <v>355</v>
      </c>
      <c r="C4493" t="s">
        <v>302</v>
      </c>
      <c r="D4493" s="1">
        <v>41917</v>
      </c>
      <c r="F4493">
        <v>3</v>
      </c>
      <c r="G4493">
        <v>78050</v>
      </c>
      <c r="H4493" t="s">
        <v>197</v>
      </c>
      <c r="J4493" t="s">
        <v>14</v>
      </c>
      <c r="K4493">
        <v>51</v>
      </c>
      <c r="L4493" t="s">
        <v>22</v>
      </c>
    </row>
    <row r="4494" spans="1:12">
      <c r="A4494" t="e">
        <f ca="1">E00251439068821</f>
        <v>#NAME?</v>
      </c>
      <c r="B4494">
        <v>701</v>
      </c>
      <c r="C4494" t="s">
        <v>72</v>
      </c>
      <c r="D4494" s="1">
        <v>41036</v>
      </c>
      <c r="F4494">
        <v>3</v>
      </c>
      <c r="G4494">
        <v>7869</v>
      </c>
      <c r="H4494" t="s">
        <v>470</v>
      </c>
      <c r="J4494" t="s">
        <v>14</v>
      </c>
      <c r="K4494">
        <v>49</v>
      </c>
      <c r="L4494" t="s">
        <v>22</v>
      </c>
    </row>
    <row r="4495" spans="1:12">
      <c r="A4495" t="e">
        <f ca="1">E00251439068821</f>
        <v>#NAME?</v>
      </c>
      <c r="B4495">
        <v>701</v>
      </c>
      <c r="C4495" t="s">
        <v>72</v>
      </c>
      <c r="D4495" s="1">
        <v>42803</v>
      </c>
      <c r="F4495">
        <v>6</v>
      </c>
      <c r="G4495">
        <v>3004</v>
      </c>
      <c r="H4495" t="s">
        <v>104</v>
      </c>
      <c r="J4495" t="s">
        <v>14</v>
      </c>
      <c r="K4495">
        <v>54</v>
      </c>
      <c r="L4495" t="s">
        <v>15</v>
      </c>
    </row>
    <row r="4496" spans="1:12">
      <c r="A4496" t="e">
        <f ca="1">E00251439068821</f>
        <v>#NAME?</v>
      </c>
      <c r="B4496">
        <v>701</v>
      </c>
      <c r="C4496" t="s">
        <v>72</v>
      </c>
      <c r="D4496" s="1">
        <v>42844</v>
      </c>
      <c r="F4496">
        <v>6</v>
      </c>
      <c r="G4496">
        <v>78050</v>
      </c>
      <c r="H4496" t="s">
        <v>197</v>
      </c>
      <c r="J4496" t="s">
        <v>14</v>
      </c>
      <c r="K4496">
        <v>54</v>
      </c>
      <c r="L4496" t="s">
        <v>22</v>
      </c>
    </row>
    <row r="4497" spans="1:12">
      <c r="A4497" t="e">
        <f ca="1">E00251531311721</f>
        <v>#NAME?</v>
      </c>
      <c r="B4497">
        <v>703</v>
      </c>
      <c r="C4497" t="s">
        <v>305</v>
      </c>
      <c r="D4497" s="1">
        <v>42410</v>
      </c>
      <c r="F4497">
        <v>4</v>
      </c>
      <c r="G4497">
        <v>62989</v>
      </c>
      <c r="H4497" t="s">
        <v>440</v>
      </c>
      <c r="J4497" t="s">
        <v>14</v>
      </c>
      <c r="K4497">
        <v>49</v>
      </c>
      <c r="L4497" t="s">
        <v>15</v>
      </c>
    </row>
    <row r="4498" spans="1:12">
      <c r="A4498" t="e">
        <f ca="1">E00251514152121</f>
        <v>#NAME?</v>
      </c>
      <c r="B4498">
        <v>702</v>
      </c>
      <c r="C4498" t="s">
        <v>293</v>
      </c>
      <c r="D4498" s="1">
        <v>42451</v>
      </c>
      <c r="F4498">
        <v>4</v>
      </c>
      <c r="G4498">
        <v>2119</v>
      </c>
      <c r="H4498" t="s">
        <v>82</v>
      </c>
      <c r="J4498" t="s">
        <v>14</v>
      </c>
      <c r="K4498">
        <v>59</v>
      </c>
      <c r="L4498" t="s">
        <v>15</v>
      </c>
    </row>
    <row r="4499" spans="1:12">
      <c r="A4499" t="e">
        <f ca="1">E00251514152121</f>
        <v>#NAME?</v>
      </c>
      <c r="B4499">
        <v>703</v>
      </c>
      <c r="C4499" t="s">
        <v>305</v>
      </c>
      <c r="D4499" s="1">
        <v>41207</v>
      </c>
      <c r="F4499">
        <v>1</v>
      </c>
      <c r="G4499">
        <v>3829</v>
      </c>
      <c r="H4499" t="s">
        <v>419</v>
      </c>
      <c r="J4499" t="s">
        <v>14</v>
      </c>
      <c r="K4499">
        <v>55</v>
      </c>
      <c r="L4499" t="s">
        <v>15</v>
      </c>
    </row>
    <row r="4500" spans="1:12">
      <c r="A4500" t="e">
        <f ca="1">E00251424849521</f>
        <v>#NAME?</v>
      </c>
      <c r="B4500">
        <v>122</v>
      </c>
      <c r="C4500" t="s">
        <v>522</v>
      </c>
      <c r="D4500" s="1">
        <v>41283</v>
      </c>
      <c r="F4500">
        <v>1</v>
      </c>
      <c r="G4500">
        <v>460</v>
      </c>
      <c r="H4500" t="s">
        <v>16</v>
      </c>
      <c r="J4500" t="s">
        <v>14</v>
      </c>
      <c r="K4500">
        <v>48</v>
      </c>
      <c r="L4500" t="s">
        <v>15</v>
      </c>
    </row>
    <row r="4501" spans="1:12">
      <c r="A4501" t="e">
        <f ca="1">E00251512293621</f>
        <v>#NAME?</v>
      </c>
      <c r="B4501">
        <v>51</v>
      </c>
      <c r="C4501" t="s">
        <v>372</v>
      </c>
      <c r="D4501" s="1">
        <v>41628</v>
      </c>
      <c r="F4501">
        <v>1</v>
      </c>
      <c r="G4501">
        <v>2721</v>
      </c>
      <c r="H4501" t="s">
        <v>465</v>
      </c>
      <c r="J4501" t="s">
        <v>14</v>
      </c>
      <c r="K4501">
        <v>49</v>
      </c>
      <c r="L4501" t="s">
        <v>15</v>
      </c>
    </row>
    <row r="4502" spans="1:12">
      <c r="A4502" t="e">
        <f ca="1">E00251439068821</f>
        <v>#NAME?</v>
      </c>
      <c r="B4502">
        <v>701</v>
      </c>
      <c r="C4502" t="s">
        <v>72</v>
      </c>
      <c r="D4502" s="1">
        <v>42867</v>
      </c>
      <c r="F4502">
        <v>4</v>
      </c>
      <c r="G4502">
        <v>7243</v>
      </c>
      <c r="H4502" t="s">
        <v>42</v>
      </c>
      <c r="J4502" t="s">
        <v>14</v>
      </c>
      <c r="K4502">
        <v>54</v>
      </c>
      <c r="L4502" t="s">
        <v>15</v>
      </c>
    </row>
    <row r="4503" spans="1:12">
      <c r="A4503" t="e">
        <f ca="1">E00251439824521</f>
        <v>#NAME?</v>
      </c>
      <c r="B4503">
        <v>6311</v>
      </c>
      <c r="C4503" t="s">
        <v>146</v>
      </c>
      <c r="D4503" s="1">
        <v>42493</v>
      </c>
      <c r="F4503">
        <v>1</v>
      </c>
      <c r="G4503">
        <v>7295</v>
      </c>
      <c r="H4503" t="s">
        <v>76</v>
      </c>
      <c r="I4503" t="s">
        <v>148</v>
      </c>
      <c r="J4503" t="s">
        <v>57</v>
      </c>
      <c r="K4503">
        <v>55</v>
      </c>
      <c r="L4503" t="s">
        <v>15</v>
      </c>
    </row>
    <row r="4504" spans="1:12">
      <c r="A4504" t="e">
        <f ca="1">E00251424849521</f>
        <v>#NAME?</v>
      </c>
      <c r="B4504">
        <v>122</v>
      </c>
      <c r="C4504" t="s">
        <v>522</v>
      </c>
      <c r="D4504" s="1">
        <v>42619</v>
      </c>
      <c r="F4504">
        <v>1</v>
      </c>
      <c r="G4504">
        <v>30000</v>
      </c>
      <c r="H4504" t="s">
        <v>144</v>
      </c>
      <c r="J4504" t="s">
        <v>14</v>
      </c>
      <c r="K4504">
        <v>52</v>
      </c>
      <c r="L4504" t="s">
        <v>15</v>
      </c>
    </row>
    <row r="4505" spans="1:12">
      <c r="A4505" t="e">
        <f ca="1">E00251424849521</f>
        <v>#NAME?</v>
      </c>
      <c r="B4505">
        <v>122</v>
      </c>
      <c r="C4505" t="s">
        <v>522</v>
      </c>
      <c r="D4505" s="1">
        <v>42688</v>
      </c>
      <c r="F4505">
        <v>1</v>
      </c>
      <c r="G4505">
        <v>6111</v>
      </c>
      <c r="H4505" t="s">
        <v>937</v>
      </c>
      <c r="J4505" t="s">
        <v>14</v>
      </c>
      <c r="K4505">
        <v>52</v>
      </c>
      <c r="L4505" t="s">
        <v>15</v>
      </c>
    </row>
    <row r="4506" spans="1:12">
      <c r="A4506" t="e">
        <f ca="1">E00251424849521</f>
        <v>#NAME?</v>
      </c>
      <c r="B4506">
        <v>122</v>
      </c>
      <c r="C4506" t="s">
        <v>522</v>
      </c>
      <c r="D4506" s="1">
        <v>42751</v>
      </c>
      <c r="F4506">
        <v>1</v>
      </c>
      <c r="G4506">
        <v>52100</v>
      </c>
      <c r="H4506" t="s">
        <v>516</v>
      </c>
      <c r="J4506" t="s">
        <v>14</v>
      </c>
      <c r="K4506">
        <v>52</v>
      </c>
      <c r="L4506" t="s">
        <v>15</v>
      </c>
    </row>
    <row r="4507" spans="1:12">
      <c r="A4507" t="e">
        <f ca="1">E00251512293621</f>
        <v>#NAME?</v>
      </c>
      <c r="B4507">
        <v>51</v>
      </c>
      <c r="C4507" t="s">
        <v>372</v>
      </c>
      <c r="D4507" s="1">
        <v>42916</v>
      </c>
      <c r="F4507">
        <v>4</v>
      </c>
      <c r="G4507">
        <v>29680</v>
      </c>
      <c r="H4507" t="s">
        <v>938</v>
      </c>
      <c r="J4507" t="s">
        <v>14</v>
      </c>
      <c r="K4507">
        <v>52</v>
      </c>
      <c r="L4507" t="s">
        <v>15</v>
      </c>
    </row>
    <row r="4508" spans="1:12">
      <c r="A4508" t="e">
        <f ca="1">E00251531311821</f>
        <v>#NAME?</v>
      </c>
      <c r="B4508">
        <v>1128</v>
      </c>
      <c r="C4508" t="s">
        <v>424</v>
      </c>
      <c r="D4508" s="1">
        <v>41974</v>
      </c>
      <c r="F4508">
        <v>1</v>
      </c>
      <c r="G4508">
        <v>72871</v>
      </c>
      <c r="H4508" t="s">
        <v>685</v>
      </c>
      <c r="J4508" t="s">
        <v>14</v>
      </c>
      <c r="K4508">
        <v>40</v>
      </c>
      <c r="L4508" t="s">
        <v>15</v>
      </c>
    </row>
    <row r="4509" spans="1:12">
      <c r="A4509" t="e">
        <f ca="1">E00251531311821</f>
        <v>#NAME?</v>
      </c>
      <c r="B4509">
        <v>1128</v>
      </c>
      <c r="C4509" t="s">
        <v>424</v>
      </c>
      <c r="D4509" s="1">
        <v>42027</v>
      </c>
      <c r="F4509">
        <v>1</v>
      </c>
      <c r="G4509">
        <v>72871</v>
      </c>
      <c r="H4509" t="s">
        <v>685</v>
      </c>
      <c r="J4509" t="s">
        <v>14</v>
      </c>
      <c r="K4509">
        <v>40</v>
      </c>
      <c r="L4509" t="s">
        <v>15</v>
      </c>
    </row>
    <row r="4510" spans="1:12">
      <c r="A4510" t="e">
        <f ca="1">E00251531311821</f>
        <v>#NAME?</v>
      </c>
      <c r="B4510">
        <v>1128</v>
      </c>
      <c r="C4510" t="s">
        <v>424</v>
      </c>
      <c r="D4510" s="1">
        <v>42719</v>
      </c>
      <c r="F4510">
        <v>3</v>
      </c>
      <c r="G4510">
        <v>27802</v>
      </c>
      <c r="H4510" t="s">
        <v>83</v>
      </c>
      <c r="J4510" t="s">
        <v>14</v>
      </c>
      <c r="K4510">
        <v>42</v>
      </c>
      <c r="L4510" t="s">
        <v>15</v>
      </c>
    </row>
    <row r="4511" spans="1:12">
      <c r="A4511" t="e">
        <f ca="1">E00251532351021</f>
        <v>#NAME?</v>
      </c>
      <c r="B4511">
        <v>490</v>
      </c>
      <c r="C4511" t="s">
        <v>158</v>
      </c>
      <c r="D4511" s="1">
        <v>41208</v>
      </c>
      <c r="F4511">
        <v>1</v>
      </c>
      <c r="G4511">
        <v>2720</v>
      </c>
      <c r="H4511" t="s">
        <v>65</v>
      </c>
      <c r="J4511" t="s">
        <v>14</v>
      </c>
      <c r="K4511">
        <v>54</v>
      </c>
      <c r="L4511" t="s">
        <v>15</v>
      </c>
    </row>
    <row r="4512" spans="1:12">
      <c r="A4512" t="e">
        <f ca="1">E00251513752721</f>
        <v>#NAME?</v>
      </c>
      <c r="B4512">
        <v>702</v>
      </c>
      <c r="C4512" t="s">
        <v>293</v>
      </c>
      <c r="D4512" s="1">
        <v>41012</v>
      </c>
      <c r="F4512">
        <v>2</v>
      </c>
      <c r="G4512">
        <v>4019</v>
      </c>
      <c r="H4512" t="s">
        <v>26</v>
      </c>
      <c r="J4512" t="s">
        <v>14</v>
      </c>
      <c r="K4512">
        <v>52</v>
      </c>
      <c r="L4512" t="s">
        <v>15</v>
      </c>
    </row>
    <row r="4513" spans="1:12">
      <c r="A4513" t="e">
        <f ca="1">E00251514152121</f>
        <v>#NAME?</v>
      </c>
      <c r="B4513">
        <v>703</v>
      </c>
      <c r="C4513" t="s">
        <v>305</v>
      </c>
      <c r="D4513" s="1">
        <v>43014</v>
      </c>
      <c r="F4513">
        <v>6</v>
      </c>
      <c r="G4513">
        <v>78321</v>
      </c>
      <c r="H4513" t="s">
        <v>490</v>
      </c>
      <c r="J4513" t="s">
        <v>14</v>
      </c>
      <c r="K4513">
        <v>60</v>
      </c>
      <c r="L4513" t="s">
        <v>22</v>
      </c>
    </row>
    <row r="4514" spans="1:12">
      <c r="A4514" t="e">
        <f ca="1">E00251514152121</f>
        <v>#NAME?</v>
      </c>
      <c r="B4514">
        <v>703</v>
      </c>
      <c r="C4514" t="s">
        <v>305</v>
      </c>
      <c r="D4514" s="1">
        <v>43097</v>
      </c>
      <c r="F4514">
        <v>4</v>
      </c>
      <c r="G4514">
        <v>30781</v>
      </c>
      <c r="H4514" t="s">
        <v>584</v>
      </c>
      <c r="J4514" t="s">
        <v>14</v>
      </c>
      <c r="K4514">
        <v>60</v>
      </c>
      <c r="L4514" t="s">
        <v>15</v>
      </c>
    </row>
    <row r="4515" spans="1:12">
      <c r="A4515" t="e">
        <f ca="1">E00251514152121</f>
        <v>#NAME?</v>
      </c>
      <c r="B4515">
        <v>703</v>
      </c>
      <c r="C4515" t="s">
        <v>305</v>
      </c>
      <c r="D4515" s="1">
        <v>43097</v>
      </c>
      <c r="F4515">
        <v>6</v>
      </c>
      <c r="G4515">
        <v>78096</v>
      </c>
      <c r="H4515" t="s">
        <v>939</v>
      </c>
      <c r="J4515" t="s">
        <v>14</v>
      </c>
      <c r="K4515">
        <v>60</v>
      </c>
      <c r="L4515" t="s">
        <v>22</v>
      </c>
    </row>
    <row r="4516" spans="1:12">
      <c r="A4516" t="e">
        <f ca="1">E00251513752721</f>
        <v>#NAME?</v>
      </c>
      <c r="B4516">
        <v>702</v>
      </c>
      <c r="C4516" t="s">
        <v>293</v>
      </c>
      <c r="D4516" s="1">
        <v>42422</v>
      </c>
      <c r="F4516">
        <v>2</v>
      </c>
      <c r="G4516">
        <v>4019</v>
      </c>
      <c r="H4516" t="s">
        <v>26</v>
      </c>
      <c r="J4516" t="s">
        <v>14</v>
      </c>
      <c r="K4516">
        <v>56</v>
      </c>
      <c r="L4516" t="s">
        <v>15</v>
      </c>
    </row>
    <row r="4517" spans="1:12">
      <c r="A4517" t="e">
        <f ca="1">E00251513752721</f>
        <v>#NAME?</v>
      </c>
      <c r="B4517">
        <v>702</v>
      </c>
      <c r="C4517" t="s">
        <v>293</v>
      </c>
      <c r="D4517" s="1">
        <v>42619</v>
      </c>
      <c r="F4517">
        <v>4</v>
      </c>
      <c r="G4517">
        <v>27800</v>
      </c>
      <c r="H4517" t="s">
        <v>145</v>
      </c>
      <c r="J4517" t="s">
        <v>14</v>
      </c>
      <c r="K4517">
        <v>56</v>
      </c>
      <c r="L4517" t="s">
        <v>15</v>
      </c>
    </row>
    <row r="4518" spans="1:12">
      <c r="A4518" t="e">
        <f ca="1">E00251513752721</f>
        <v>#NAME?</v>
      </c>
      <c r="B4518">
        <v>702</v>
      </c>
      <c r="C4518" t="s">
        <v>293</v>
      </c>
      <c r="D4518" s="1">
        <v>42688</v>
      </c>
      <c r="F4518">
        <v>2</v>
      </c>
      <c r="G4518">
        <v>4019</v>
      </c>
      <c r="H4518" t="s">
        <v>26</v>
      </c>
      <c r="J4518" t="s">
        <v>14</v>
      </c>
      <c r="K4518">
        <v>57</v>
      </c>
      <c r="L4518" t="s">
        <v>15</v>
      </c>
    </row>
    <row r="4519" spans="1:12">
      <c r="A4519" t="e">
        <f ca="1">E00251619054621</f>
        <v>#NAME?</v>
      </c>
      <c r="B4519">
        <v>109</v>
      </c>
      <c r="C4519" t="s">
        <v>480</v>
      </c>
      <c r="D4519" s="1">
        <v>42079</v>
      </c>
      <c r="F4519">
        <v>1</v>
      </c>
      <c r="G4519">
        <v>2449</v>
      </c>
      <c r="H4519" t="s">
        <v>53</v>
      </c>
      <c r="J4519" t="s">
        <v>14</v>
      </c>
      <c r="K4519">
        <v>46</v>
      </c>
      <c r="L4519" t="s">
        <v>15</v>
      </c>
    </row>
    <row r="4520" spans="1:12">
      <c r="A4520" t="e">
        <f ca="1">E00251619054621</f>
        <v>#NAME?</v>
      </c>
      <c r="B4520">
        <v>109</v>
      </c>
      <c r="C4520" t="s">
        <v>480</v>
      </c>
      <c r="D4520" s="1">
        <v>42877</v>
      </c>
      <c r="F4520">
        <v>2</v>
      </c>
      <c r="G4520">
        <v>2449</v>
      </c>
      <c r="H4520" t="s">
        <v>53</v>
      </c>
      <c r="J4520" t="s">
        <v>14</v>
      </c>
      <c r="K4520">
        <v>48</v>
      </c>
      <c r="L4520" t="s">
        <v>15</v>
      </c>
    </row>
    <row r="4521" spans="1:12">
      <c r="A4521" t="e">
        <f ca="1">E00251532351021</f>
        <v>#NAME?</v>
      </c>
      <c r="B4521">
        <v>490</v>
      </c>
      <c r="C4521" t="s">
        <v>158</v>
      </c>
      <c r="D4521" s="1">
        <v>41933</v>
      </c>
      <c r="F4521">
        <v>2</v>
      </c>
      <c r="G4521">
        <v>4019</v>
      </c>
      <c r="H4521" t="s">
        <v>26</v>
      </c>
      <c r="J4521" t="s">
        <v>14</v>
      </c>
      <c r="K4521">
        <v>56</v>
      </c>
      <c r="L4521" t="s">
        <v>15</v>
      </c>
    </row>
    <row r="4522" spans="1:12">
      <c r="A4522" t="e">
        <f ca="1">E00251532351021</f>
        <v>#NAME?</v>
      </c>
      <c r="B4522">
        <v>490</v>
      </c>
      <c r="C4522" t="s">
        <v>158</v>
      </c>
      <c r="D4522" s="1">
        <v>42068</v>
      </c>
      <c r="F4522">
        <v>2</v>
      </c>
      <c r="G4522">
        <v>4019</v>
      </c>
      <c r="H4522" t="s">
        <v>26</v>
      </c>
      <c r="J4522" t="s">
        <v>14</v>
      </c>
      <c r="K4522">
        <v>56</v>
      </c>
      <c r="L4522" t="s">
        <v>15</v>
      </c>
    </row>
    <row r="4523" spans="1:12">
      <c r="A4523" t="e">
        <f ca="1">E00251513752721</f>
        <v>#NAME?</v>
      </c>
      <c r="B4523">
        <v>744</v>
      </c>
      <c r="C4523" t="s">
        <v>308</v>
      </c>
      <c r="D4523" s="1">
        <v>42746</v>
      </c>
      <c r="E4523">
        <v>1</v>
      </c>
      <c r="F4523">
        <v>2</v>
      </c>
      <c r="G4523">
        <v>4019</v>
      </c>
      <c r="H4523" t="s">
        <v>26</v>
      </c>
      <c r="J4523" t="s">
        <v>34</v>
      </c>
      <c r="K4523">
        <v>57</v>
      </c>
      <c r="L4523" t="s">
        <v>15</v>
      </c>
    </row>
    <row r="4524" spans="1:12">
      <c r="A4524" t="e">
        <f ca="1">E00251424016021</f>
        <v>#NAME?</v>
      </c>
      <c r="B4524">
        <v>206</v>
      </c>
      <c r="C4524" t="s">
        <v>892</v>
      </c>
      <c r="D4524" s="1">
        <v>41716</v>
      </c>
      <c r="F4524">
        <v>2</v>
      </c>
      <c r="G4524">
        <v>7840</v>
      </c>
      <c r="H4524" t="s">
        <v>55</v>
      </c>
      <c r="J4524" t="s">
        <v>14</v>
      </c>
      <c r="K4524">
        <v>59</v>
      </c>
      <c r="L4524" t="s">
        <v>22</v>
      </c>
    </row>
    <row r="4525" spans="1:12">
      <c r="A4525" t="e">
        <f ca="1">E00251424016021</f>
        <v>#NAME?</v>
      </c>
      <c r="B4525">
        <v>206</v>
      </c>
      <c r="C4525" t="s">
        <v>892</v>
      </c>
      <c r="D4525" s="1">
        <v>42282</v>
      </c>
      <c r="F4525">
        <v>2</v>
      </c>
      <c r="G4525">
        <v>2169</v>
      </c>
      <c r="H4525" t="s">
        <v>40</v>
      </c>
      <c r="J4525" t="s">
        <v>14</v>
      </c>
      <c r="K4525">
        <v>60</v>
      </c>
      <c r="L4525" t="s">
        <v>15</v>
      </c>
    </row>
    <row r="4526" spans="1:12">
      <c r="A4526" t="e">
        <f t="shared" ref="A4526:A4533" ca="1" si="34">E00251513752721</f>
        <v>#NAME?</v>
      </c>
      <c r="B4526">
        <v>702</v>
      </c>
      <c r="C4526" t="s">
        <v>293</v>
      </c>
      <c r="D4526" s="1">
        <v>42170</v>
      </c>
      <c r="F4526">
        <v>6</v>
      </c>
      <c r="G4526">
        <v>7233</v>
      </c>
      <c r="H4526" t="s">
        <v>412</v>
      </c>
      <c r="J4526" t="s">
        <v>14</v>
      </c>
      <c r="K4526">
        <v>55</v>
      </c>
      <c r="L4526" t="s">
        <v>15</v>
      </c>
    </row>
    <row r="4527" spans="1:12">
      <c r="A4527" t="e">
        <f t="shared" ca="1" si="34"/>
        <v>#NAME?</v>
      </c>
      <c r="B4527">
        <v>702</v>
      </c>
      <c r="C4527" t="s">
        <v>293</v>
      </c>
      <c r="D4527" s="1">
        <v>42269</v>
      </c>
      <c r="F4527">
        <v>1</v>
      </c>
      <c r="G4527">
        <v>5997</v>
      </c>
      <c r="H4527" t="s">
        <v>374</v>
      </c>
      <c r="J4527" t="s">
        <v>14</v>
      </c>
      <c r="K4527">
        <v>55</v>
      </c>
      <c r="L4527" t="s">
        <v>15</v>
      </c>
    </row>
    <row r="4528" spans="1:12">
      <c r="A4528" t="e">
        <f t="shared" ca="1" si="34"/>
        <v>#NAME?</v>
      </c>
      <c r="B4528">
        <v>702</v>
      </c>
      <c r="C4528" t="s">
        <v>293</v>
      </c>
      <c r="D4528" s="1">
        <v>42297</v>
      </c>
      <c r="F4528">
        <v>6</v>
      </c>
      <c r="G4528">
        <v>7233</v>
      </c>
      <c r="H4528" t="s">
        <v>412</v>
      </c>
      <c r="J4528" t="s">
        <v>14</v>
      </c>
      <c r="K4528">
        <v>55</v>
      </c>
      <c r="L4528" t="s">
        <v>15</v>
      </c>
    </row>
    <row r="4529" spans="1:12">
      <c r="A4529" t="e">
        <f t="shared" ca="1" si="34"/>
        <v>#NAME?</v>
      </c>
      <c r="B4529">
        <v>702</v>
      </c>
      <c r="C4529" t="s">
        <v>293</v>
      </c>
      <c r="D4529" s="1">
        <v>42422</v>
      </c>
      <c r="F4529">
        <v>1</v>
      </c>
      <c r="G4529">
        <v>71981</v>
      </c>
      <c r="H4529" t="s">
        <v>81</v>
      </c>
      <c r="J4529" t="s">
        <v>14</v>
      </c>
      <c r="K4529">
        <v>56</v>
      </c>
      <c r="L4529" t="s">
        <v>15</v>
      </c>
    </row>
    <row r="4530" spans="1:12">
      <c r="A4530" t="e">
        <f t="shared" ca="1" si="34"/>
        <v>#NAME?</v>
      </c>
      <c r="B4530">
        <v>702</v>
      </c>
      <c r="C4530" t="s">
        <v>293</v>
      </c>
      <c r="D4530" s="1">
        <v>42564</v>
      </c>
      <c r="F4530">
        <v>2</v>
      </c>
      <c r="G4530">
        <v>49390</v>
      </c>
      <c r="H4530" t="s">
        <v>59</v>
      </c>
      <c r="J4530" t="s">
        <v>14</v>
      </c>
      <c r="K4530">
        <v>56</v>
      </c>
      <c r="L4530" t="s">
        <v>15</v>
      </c>
    </row>
    <row r="4531" spans="1:12">
      <c r="A4531" t="e">
        <f t="shared" ca="1" si="34"/>
        <v>#NAME?</v>
      </c>
      <c r="B4531">
        <v>702</v>
      </c>
      <c r="C4531" t="s">
        <v>293</v>
      </c>
      <c r="D4531" s="1">
        <v>42688</v>
      </c>
      <c r="F4531">
        <v>4</v>
      </c>
      <c r="G4531">
        <v>27800</v>
      </c>
      <c r="H4531" t="s">
        <v>145</v>
      </c>
      <c r="J4531" t="s">
        <v>14</v>
      </c>
      <c r="K4531">
        <v>57</v>
      </c>
      <c r="L4531" t="s">
        <v>15</v>
      </c>
    </row>
    <row r="4532" spans="1:12">
      <c r="A4532" t="e">
        <f t="shared" ca="1" si="34"/>
        <v>#NAME?</v>
      </c>
      <c r="B4532">
        <v>702</v>
      </c>
      <c r="C4532" t="s">
        <v>293</v>
      </c>
      <c r="D4532" s="1">
        <v>42723</v>
      </c>
      <c r="F4532">
        <v>1</v>
      </c>
      <c r="G4532">
        <v>71536</v>
      </c>
      <c r="H4532" t="s">
        <v>70</v>
      </c>
      <c r="J4532" t="s">
        <v>14</v>
      </c>
      <c r="K4532">
        <v>57</v>
      </c>
      <c r="L4532" t="s">
        <v>15</v>
      </c>
    </row>
    <row r="4533" spans="1:12">
      <c r="A4533" t="e">
        <f t="shared" ca="1" si="34"/>
        <v>#NAME?</v>
      </c>
      <c r="B4533">
        <v>702</v>
      </c>
      <c r="C4533" t="s">
        <v>293</v>
      </c>
      <c r="D4533" s="1">
        <v>42723</v>
      </c>
      <c r="F4533">
        <v>5</v>
      </c>
      <c r="G4533">
        <v>49390</v>
      </c>
      <c r="H4533" t="s">
        <v>59</v>
      </c>
      <c r="J4533" t="s">
        <v>14</v>
      </c>
      <c r="K4533">
        <v>57</v>
      </c>
      <c r="L4533" t="s">
        <v>15</v>
      </c>
    </row>
    <row r="4534" spans="1:12">
      <c r="A4534" t="e">
        <f ca="1">E00251716445321</f>
        <v>#NAME?</v>
      </c>
      <c r="B4534">
        <v>7504</v>
      </c>
      <c r="C4534" t="s">
        <v>162</v>
      </c>
      <c r="D4534" s="1">
        <v>42485</v>
      </c>
      <c r="F4534">
        <v>3</v>
      </c>
      <c r="G4534">
        <v>25000</v>
      </c>
      <c r="H4534" t="s">
        <v>178</v>
      </c>
      <c r="J4534" t="s">
        <v>14</v>
      </c>
      <c r="K4534">
        <v>62</v>
      </c>
      <c r="L4534" t="s">
        <v>15</v>
      </c>
    </row>
    <row r="4535" spans="1:12">
      <c r="A4535" t="e">
        <f ca="1">E00251513752721</f>
        <v>#NAME?</v>
      </c>
      <c r="B4535">
        <v>702</v>
      </c>
      <c r="C4535" t="s">
        <v>293</v>
      </c>
      <c r="D4535" s="1">
        <v>40946</v>
      </c>
      <c r="F4535">
        <v>4</v>
      </c>
      <c r="G4535">
        <v>49390</v>
      </c>
      <c r="H4535" t="s">
        <v>59</v>
      </c>
      <c r="J4535" t="s">
        <v>14</v>
      </c>
      <c r="K4535">
        <v>52</v>
      </c>
      <c r="L4535" t="s">
        <v>15</v>
      </c>
    </row>
    <row r="4536" spans="1:12">
      <c r="A4536" t="e">
        <f ca="1">E00251513752721</f>
        <v>#NAME?</v>
      </c>
      <c r="B4536">
        <v>702</v>
      </c>
      <c r="C4536" t="s">
        <v>293</v>
      </c>
      <c r="D4536" s="1">
        <v>40946</v>
      </c>
      <c r="F4536">
        <v>6</v>
      </c>
      <c r="G4536">
        <v>27800</v>
      </c>
      <c r="H4536" t="s">
        <v>145</v>
      </c>
      <c r="J4536" t="s">
        <v>14</v>
      </c>
      <c r="K4536">
        <v>52</v>
      </c>
      <c r="L4536" t="s">
        <v>15</v>
      </c>
    </row>
    <row r="4537" spans="1:12">
      <c r="A4537" t="e">
        <f ca="1">E00251429836321</f>
        <v>#NAME?</v>
      </c>
      <c r="B4537">
        <v>5994</v>
      </c>
      <c r="C4537" t="s">
        <v>311</v>
      </c>
      <c r="D4537" s="1">
        <v>40923</v>
      </c>
      <c r="E4537">
        <v>0</v>
      </c>
      <c r="F4537">
        <v>1</v>
      </c>
      <c r="G4537">
        <v>5531</v>
      </c>
      <c r="H4537" t="s">
        <v>462</v>
      </c>
      <c r="J4537" t="s">
        <v>34</v>
      </c>
      <c r="K4537">
        <v>51</v>
      </c>
      <c r="L4537" t="s">
        <v>15</v>
      </c>
    </row>
    <row r="4538" spans="1:12">
      <c r="A4538" t="e">
        <f ca="1">E00251616967621</f>
        <v>#NAME?</v>
      </c>
      <c r="B4538">
        <v>1786</v>
      </c>
      <c r="C4538" t="s">
        <v>37</v>
      </c>
      <c r="D4538" s="1">
        <v>42171</v>
      </c>
      <c r="F4538">
        <v>1</v>
      </c>
      <c r="G4538">
        <v>4720</v>
      </c>
      <c r="H4538" t="s">
        <v>571</v>
      </c>
      <c r="J4538" t="s">
        <v>14</v>
      </c>
      <c r="K4538">
        <v>49</v>
      </c>
      <c r="L4538" t="s">
        <v>15</v>
      </c>
    </row>
    <row r="4539" spans="1:12">
      <c r="A4539" t="e">
        <f ca="1">E00251513752721</f>
        <v>#NAME?</v>
      </c>
      <c r="B4539">
        <v>702</v>
      </c>
      <c r="C4539" t="s">
        <v>293</v>
      </c>
      <c r="D4539" s="1">
        <v>42891</v>
      </c>
      <c r="F4539">
        <v>1</v>
      </c>
      <c r="G4539">
        <v>7877</v>
      </c>
      <c r="H4539" t="s">
        <v>642</v>
      </c>
      <c r="J4539" t="s">
        <v>14</v>
      </c>
      <c r="K4539">
        <v>57</v>
      </c>
      <c r="L4539" t="s">
        <v>22</v>
      </c>
    </row>
    <row r="4540" spans="1:12">
      <c r="A4540" t="e">
        <f ca="1">E00251531468021</f>
        <v>#NAME?</v>
      </c>
      <c r="B4540">
        <v>703</v>
      </c>
      <c r="C4540" t="s">
        <v>305</v>
      </c>
      <c r="D4540" s="1">
        <v>41886</v>
      </c>
      <c r="F4540">
        <v>1</v>
      </c>
      <c r="G4540">
        <v>91</v>
      </c>
      <c r="H4540" t="s">
        <v>927</v>
      </c>
      <c r="J4540" t="s">
        <v>14</v>
      </c>
      <c r="K4540">
        <v>39</v>
      </c>
      <c r="L4540" t="s">
        <v>15</v>
      </c>
    </row>
    <row r="4541" spans="1:12">
      <c r="A4541" t="e">
        <f ca="1">E00251513752721</f>
        <v>#NAME?</v>
      </c>
      <c r="B4541">
        <v>702</v>
      </c>
      <c r="C4541" t="s">
        <v>293</v>
      </c>
      <c r="D4541" s="1">
        <v>41207</v>
      </c>
      <c r="F4541">
        <v>5</v>
      </c>
      <c r="G4541">
        <v>49390</v>
      </c>
      <c r="H4541" t="s">
        <v>59</v>
      </c>
      <c r="J4541" t="s">
        <v>14</v>
      </c>
      <c r="K4541">
        <v>52</v>
      </c>
      <c r="L4541" t="s">
        <v>15</v>
      </c>
    </row>
    <row r="4542" spans="1:12">
      <c r="A4542" t="e">
        <f ca="1">E00251514152121</f>
        <v>#NAME?</v>
      </c>
      <c r="B4542">
        <v>702</v>
      </c>
      <c r="C4542" t="s">
        <v>293</v>
      </c>
      <c r="D4542" s="1">
        <v>41950</v>
      </c>
      <c r="F4542">
        <v>5</v>
      </c>
      <c r="G4542">
        <v>40490</v>
      </c>
      <c r="H4542" t="s">
        <v>815</v>
      </c>
      <c r="J4542" t="s">
        <v>14</v>
      </c>
      <c r="K4542">
        <v>57</v>
      </c>
      <c r="L4542" t="s">
        <v>15</v>
      </c>
    </row>
    <row r="4543" spans="1:12">
      <c r="A4543" t="e">
        <f ca="1">E00251432196721</f>
        <v>#NAME?</v>
      </c>
      <c r="B4543">
        <v>449</v>
      </c>
      <c r="C4543" t="s">
        <v>124</v>
      </c>
      <c r="D4543" s="1">
        <v>42783</v>
      </c>
      <c r="F4543">
        <v>2</v>
      </c>
      <c r="G4543">
        <v>7291</v>
      </c>
      <c r="H4543" t="s">
        <v>163</v>
      </c>
      <c r="J4543" t="s">
        <v>14</v>
      </c>
      <c r="K4543">
        <v>48</v>
      </c>
      <c r="L4543" t="s">
        <v>15</v>
      </c>
    </row>
    <row r="4544" spans="1:12">
      <c r="A4544" t="e">
        <f ca="1">E00251432196721</f>
        <v>#NAME?</v>
      </c>
      <c r="B4544">
        <v>449</v>
      </c>
      <c r="C4544" t="s">
        <v>124</v>
      </c>
      <c r="D4544" s="1">
        <v>42903</v>
      </c>
      <c r="F4544">
        <v>1</v>
      </c>
      <c r="G4544">
        <v>78900</v>
      </c>
      <c r="H4544" t="s">
        <v>79</v>
      </c>
      <c r="J4544" t="s">
        <v>14</v>
      </c>
      <c r="K4544">
        <v>48</v>
      </c>
      <c r="L4544" t="s">
        <v>22</v>
      </c>
    </row>
    <row r="4545" spans="1:12">
      <c r="A4545" t="e">
        <f ca="1">E00251429178821</f>
        <v>#NAME?</v>
      </c>
      <c r="B4545">
        <v>285</v>
      </c>
      <c r="C4545" t="s">
        <v>117</v>
      </c>
      <c r="D4545" s="1">
        <v>41703</v>
      </c>
      <c r="F4545">
        <v>2</v>
      </c>
      <c r="G4545">
        <v>3899</v>
      </c>
      <c r="H4545" t="s">
        <v>264</v>
      </c>
      <c r="J4545" t="s">
        <v>14</v>
      </c>
      <c r="K4545">
        <v>55</v>
      </c>
      <c r="L4545" t="s">
        <v>15</v>
      </c>
    </row>
    <row r="4546" spans="1:12">
      <c r="A4546" t="e">
        <f ca="1">E00251512209521</f>
        <v>#NAME?</v>
      </c>
      <c r="B4546">
        <v>66</v>
      </c>
      <c r="C4546" t="s">
        <v>134</v>
      </c>
      <c r="D4546" s="1">
        <v>41940</v>
      </c>
      <c r="F4546">
        <v>1</v>
      </c>
      <c r="G4546">
        <v>71940</v>
      </c>
      <c r="H4546" t="s">
        <v>135</v>
      </c>
      <c r="J4546" t="s">
        <v>14</v>
      </c>
      <c r="K4546">
        <v>45</v>
      </c>
      <c r="L4546" t="s">
        <v>15</v>
      </c>
    </row>
    <row r="4547" spans="1:12">
      <c r="A4547" t="e">
        <f ca="1">E00251528913621</f>
        <v>#NAME?</v>
      </c>
      <c r="B4547">
        <v>293</v>
      </c>
      <c r="C4547" t="s">
        <v>25</v>
      </c>
      <c r="D4547" s="1">
        <v>40968</v>
      </c>
      <c r="F4547">
        <v>2</v>
      </c>
      <c r="G4547">
        <v>3004</v>
      </c>
      <c r="H4547" t="s">
        <v>104</v>
      </c>
      <c r="J4547" t="s">
        <v>14</v>
      </c>
      <c r="K4547">
        <v>39</v>
      </c>
      <c r="L4547" t="s">
        <v>15</v>
      </c>
    </row>
    <row r="4548" spans="1:12">
      <c r="A4548" t="e">
        <f ca="1">E00251528913621</f>
        <v>#NAME?</v>
      </c>
      <c r="B4548">
        <v>293</v>
      </c>
      <c r="C4548" t="s">
        <v>25</v>
      </c>
      <c r="D4548" s="1">
        <v>41355</v>
      </c>
      <c r="F4548">
        <v>1</v>
      </c>
      <c r="G4548">
        <v>3004</v>
      </c>
      <c r="H4548" t="s">
        <v>104</v>
      </c>
      <c r="J4548" t="s">
        <v>14</v>
      </c>
      <c r="K4548">
        <v>40</v>
      </c>
      <c r="L4548" t="s">
        <v>15</v>
      </c>
    </row>
    <row r="4549" spans="1:12">
      <c r="A4549" t="e">
        <f ca="1">E00251532489321</f>
        <v>#NAME?</v>
      </c>
      <c r="B4549">
        <v>336</v>
      </c>
      <c r="C4549" t="s">
        <v>901</v>
      </c>
      <c r="D4549" s="1">
        <v>41435</v>
      </c>
      <c r="F4549">
        <v>2</v>
      </c>
      <c r="G4549">
        <v>7089</v>
      </c>
      <c r="H4549" t="s">
        <v>487</v>
      </c>
      <c r="J4549" t="s">
        <v>14</v>
      </c>
      <c r="K4549">
        <v>38</v>
      </c>
      <c r="L4549" t="s">
        <v>15</v>
      </c>
    </row>
    <row r="4550" spans="1:12">
      <c r="A4550" t="e">
        <f ca="1">E00251513270121</f>
        <v>#NAME?</v>
      </c>
      <c r="B4550">
        <v>482</v>
      </c>
      <c r="C4550" t="s">
        <v>471</v>
      </c>
      <c r="D4550" s="1">
        <v>43004</v>
      </c>
      <c r="F4550">
        <v>2</v>
      </c>
      <c r="G4550">
        <v>27800</v>
      </c>
      <c r="H4550" t="s">
        <v>145</v>
      </c>
      <c r="J4550" t="s">
        <v>14</v>
      </c>
      <c r="K4550">
        <v>48</v>
      </c>
      <c r="L4550" t="s">
        <v>15</v>
      </c>
    </row>
    <row r="4551" spans="1:12">
      <c r="A4551" t="e">
        <f ca="1">E00251532489321</f>
        <v>#NAME?</v>
      </c>
      <c r="B4551">
        <v>336</v>
      </c>
      <c r="C4551" t="s">
        <v>901</v>
      </c>
      <c r="D4551" s="1">
        <v>43017</v>
      </c>
      <c r="F4551">
        <v>3</v>
      </c>
      <c r="G4551">
        <v>2449</v>
      </c>
      <c r="H4551" t="s">
        <v>53</v>
      </c>
      <c r="J4551" t="s">
        <v>14</v>
      </c>
      <c r="K4551">
        <v>43</v>
      </c>
      <c r="L4551" t="s">
        <v>15</v>
      </c>
    </row>
    <row r="4552" spans="1:12">
      <c r="A4552" t="e">
        <f ca="1">E00251528913621</f>
        <v>#NAME?</v>
      </c>
      <c r="B4552">
        <v>293</v>
      </c>
      <c r="C4552" t="s">
        <v>25</v>
      </c>
      <c r="D4552" s="1">
        <v>43048</v>
      </c>
      <c r="F4552">
        <v>1</v>
      </c>
      <c r="G4552">
        <v>5829</v>
      </c>
      <c r="H4552" t="s">
        <v>940</v>
      </c>
      <c r="J4552" t="s">
        <v>14</v>
      </c>
      <c r="K4552">
        <v>44</v>
      </c>
      <c r="L4552" t="s">
        <v>15</v>
      </c>
    </row>
    <row r="4553" spans="1:12">
      <c r="A4553" t="e">
        <f ca="1">E00251510761421</f>
        <v>#NAME?</v>
      </c>
      <c r="B4553">
        <v>104</v>
      </c>
      <c r="C4553" t="s">
        <v>88</v>
      </c>
      <c r="D4553" s="1">
        <v>43039</v>
      </c>
      <c r="F4553">
        <v>2</v>
      </c>
      <c r="G4553">
        <v>6819</v>
      </c>
      <c r="H4553" t="s">
        <v>941</v>
      </c>
      <c r="J4553" t="s">
        <v>14</v>
      </c>
      <c r="K4553">
        <v>49</v>
      </c>
      <c r="L4553" t="s">
        <v>15</v>
      </c>
    </row>
    <row r="4554" spans="1:12">
      <c r="A4554" t="e">
        <f ca="1">E00251532372821</f>
        <v>#NAME?</v>
      </c>
      <c r="B4554">
        <v>6156</v>
      </c>
      <c r="C4554" t="s">
        <v>352</v>
      </c>
      <c r="D4554" s="1">
        <v>42544</v>
      </c>
      <c r="F4554">
        <v>1</v>
      </c>
      <c r="G4554">
        <v>72632</v>
      </c>
      <c r="H4554" t="s">
        <v>107</v>
      </c>
      <c r="J4554" t="s">
        <v>14</v>
      </c>
      <c r="K4554">
        <v>49</v>
      </c>
      <c r="L4554" t="s">
        <v>15</v>
      </c>
    </row>
    <row r="4555" spans="1:12">
      <c r="A4555" t="e">
        <f ca="1">E00251531497221</f>
        <v>#NAME?</v>
      </c>
      <c r="B4555">
        <v>1786</v>
      </c>
      <c r="C4555" t="s">
        <v>37</v>
      </c>
      <c r="D4555" s="1">
        <v>42186</v>
      </c>
      <c r="F4555">
        <v>1</v>
      </c>
      <c r="G4555">
        <v>4019</v>
      </c>
      <c r="H4555" t="s">
        <v>26</v>
      </c>
      <c r="J4555" t="s">
        <v>14</v>
      </c>
      <c r="K4555">
        <v>64</v>
      </c>
      <c r="L4555" t="s">
        <v>15</v>
      </c>
    </row>
    <row r="4556" spans="1:12">
      <c r="A4556" t="e">
        <f ca="1">E00251510213921</f>
        <v>#NAME?</v>
      </c>
      <c r="B4556">
        <v>165</v>
      </c>
      <c r="C4556" t="s">
        <v>461</v>
      </c>
      <c r="D4556" s="1">
        <v>41617</v>
      </c>
      <c r="F4556">
        <v>4</v>
      </c>
      <c r="G4556">
        <v>4019</v>
      </c>
      <c r="H4556" t="s">
        <v>26</v>
      </c>
      <c r="J4556" t="s">
        <v>14</v>
      </c>
      <c r="K4556">
        <v>54</v>
      </c>
      <c r="L4556" t="s">
        <v>15</v>
      </c>
    </row>
    <row r="4557" spans="1:12">
      <c r="A4557" t="e">
        <f ca="1">E00251619839021</f>
        <v>#NAME?</v>
      </c>
      <c r="B4557">
        <v>437</v>
      </c>
      <c r="C4557" t="s">
        <v>216</v>
      </c>
      <c r="D4557" s="1">
        <v>41093</v>
      </c>
      <c r="F4557">
        <v>1</v>
      </c>
      <c r="G4557">
        <v>4019</v>
      </c>
      <c r="H4557" t="s">
        <v>26</v>
      </c>
      <c r="J4557" t="s">
        <v>14</v>
      </c>
      <c r="K4557">
        <v>45</v>
      </c>
      <c r="L4557" t="s">
        <v>15</v>
      </c>
    </row>
    <row r="4558" spans="1:12">
      <c r="A4558" t="e">
        <f ca="1">E00251619839021</f>
        <v>#NAME?</v>
      </c>
      <c r="B4558">
        <v>437</v>
      </c>
      <c r="C4558" t="s">
        <v>216</v>
      </c>
      <c r="D4558" s="1">
        <v>42019</v>
      </c>
      <c r="F4558">
        <v>2</v>
      </c>
      <c r="G4558">
        <v>4019</v>
      </c>
      <c r="H4558" t="s">
        <v>26</v>
      </c>
      <c r="J4558" t="s">
        <v>14</v>
      </c>
      <c r="K4558">
        <v>48</v>
      </c>
      <c r="L4558" t="s">
        <v>15</v>
      </c>
    </row>
    <row r="4559" spans="1:12">
      <c r="A4559" t="e">
        <f ca="1">E00251432383521</f>
        <v>#NAME?</v>
      </c>
      <c r="B4559">
        <v>6046</v>
      </c>
      <c r="C4559" t="s">
        <v>98</v>
      </c>
      <c r="D4559" s="1">
        <v>41713</v>
      </c>
      <c r="F4559">
        <v>1</v>
      </c>
      <c r="G4559">
        <v>78720</v>
      </c>
      <c r="H4559" t="s">
        <v>942</v>
      </c>
      <c r="I4559" t="s">
        <v>56</v>
      </c>
      <c r="J4559" t="s">
        <v>57</v>
      </c>
      <c r="K4559">
        <v>47</v>
      </c>
      <c r="L4559" t="s">
        <v>22</v>
      </c>
    </row>
    <row r="4560" spans="1:12">
      <c r="A4560" t="e">
        <f ca="1">E00251430176021</f>
        <v>#NAME?</v>
      </c>
      <c r="B4560">
        <v>445</v>
      </c>
      <c r="C4560" t="s">
        <v>23</v>
      </c>
      <c r="D4560" s="1">
        <v>41655</v>
      </c>
      <c r="F4560">
        <v>2</v>
      </c>
      <c r="G4560">
        <v>3051</v>
      </c>
      <c r="H4560" t="s">
        <v>13</v>
      </c>
      <c r="J4560" t="s">
        <v>14</v>
      </c>
      <c r="K4560">
        <v>56</v>
      </c>
      <c r="L4560" t="s">
        <v>15</v>
      </c>
    </row>
    <row r="4561" spans="1:12">
      <c r="A4561" t="e">
        <f t="shared" ref="A4561:A4566" ca="1" si="35">E00251531865821</f>
        <v>#NAME?</v>
      </c>
      <c r="B4561">
        <v>702</v>
      </c>
      <c r="C4561" t="s">
        <v>293</v>
      </c>
      <c r="D4561" s="1">
        <v>41830</v>
      </c>
      <c r="F4561">
        <v>1</v>
      </c>
      <c r="G4561">
        <v>9198</v>
      </c>
      <c r="H4561" t="s">
        <v>229</v>
      </c>
      <c r="J4561" t="s">
        <v>14</v>
      </c>
      <c r="K4561">
        <v>53</v>
      </c>
      <c r="L4561" t="s">
        <v>15</v>
      </c>
    </row>
    <row r="4562" spans="1:12">
      <c r="A4562" t="e">
        <f t="shared" ca="1" si="35"/>
        <v>#NAME?</v>
      </c>
      <c r="B4562">
        <v>702</v>
      </c>
      <c r="C4562" t="s">
        <v>293</v>
      </c>
      <c r="D4562" s="1">
        <v>42325</v>
      </c>
      <c r="F4562">
        <v>2</v>
      </c>
      <c r="G4562">
        <v>3004</v>
      </c>
      <c r="H4562" t="s">
        <v>104</v>
      </c>
      <c r="J4562" t="s">
        <v>14</v>
      </c>
      <c r="K4562">
        <v>54</v>
      </c>
      <c r="L4562" t="s">
        <v>15</v>
      </c>
    </row>
    <row r="4563" spans="1:12">
      <c r="A4563" t="e">
        <f t="shared" ca="1" si="35"/>
        <v>#NAME?</v>
      </c>
      <c r="B4563">
        <v>702</v>
      </c>
      <c r="C4563" t="s">
        <v>293</v>
      </c>
      <c r="D4563" s="1">
        <v>42328</v>
      </c>
      <c r="F4563">
        <v>5</v>
      </c>
      <c r="G4563">
        <v>53019</v>
      </c>
      <c r="H4563" t="s">
        <v>304</v>
      </c>
      <c r="J4563" t="s">
        <v>14</v>
      </c>
      <c r="K4563">
        <v>55</v>
      </c>
      <c r="L4563" t="s">
        <v>15</v>
      </c>
    </row>
    <row r="4564" spans="1:12">
      <c r="A4564" t="e">
        <f t="shared" ca="1" si="35"/>
        <v>#NAME?</v>
      </c>
      <c r="B4564">
        <v>702</v>
      </c>
      <c r="C4564" t="s">
        <v>293</v>
      </c>
      <c r="D4564" s="1">
        <v>42355</v>
      </c>
      <c r="F4564">
        <v>5</v>
      </c>
      <c r="G4564">
        <v>6264</v>
      </c>
      <c r="H4564" t="s">
        <v>295</v>
      </c>
      <c r="J4564" t="s">
        <v>14</v>
      </c>
      <c r="K4564">
        <v>55</v>
      </c>
      <c r="L4564" t="s">
        <v>15</v>
      </c>
    </row>
    <row r="4565" spans="1:12">
      <c r="A4565" t="e">
        <f t="shared" ca="1" si="35"/>
        <v>#NAME?</v>
      </c>
      <c r="B4565">
        <v>702</v>
      </c>
      <c r="C4565" t="s">
        <v>293</v>
      </c>
      <c r="D4565" s="1">
        <v>42527</v>
      </c>
      <c r="F4565">
        <v>1</v>
      </c>
      <c r="G4565">
        <v>7273</v>
      </c>
      <c r="H4565" t="s">
        <v>543</v>
      </c>
      <c r="J4565" t="s">
        <v>14</v>
      </c>
      <c r="K4565">
        <v>55</v>
      </c>
      <c r="L4565" t="s">
        <v>15</v>
      </c>
    </row>
    <row r="4566" spans="1:12">
      <c r="A4566" t="e">
        <f t="shared" ca="1" si="35"/>
        <v>#NAME?</v>
      </c>
      <c r="B4566">
        <v>702</v>
      </c>
      <c r="C4566" t="s">
        <v>293</v>
      </c>
      <c r="D4566" s="1">
        <v>42795</v>
      </c>
      <c r="F4566">
        <v>1</v>
      </c>
      <c r="G4566">
        <v>2724</v>
      </c>
      <c r="H4566" t="s">
        <v>73</v>
      </c>
      <c r="J4566" t="s">
        <v>14</v>
      </c>
      <c r="K4566">
        <v>56</v>
      </c>
      <c r="L4566" t="s">
        <v>15</v>
      </c>
    </row>
    <row r="4567" spans="1:12">
      <c r="A4567" t="e">
        <f ca="1">E00251427552621</f>
        <v>#NAME?</v>
      </c>
      <c r="B4567">
        <v>834</v>
      </c>
      <c r="C4567" t="s">
        <v>943</v>
      </c>
      <c r="D4567" s="1">
        <v>42006</v>
      </c>
      <c r="E4567">
        <v>0</v>
      </c>
      <c r="F4567">
        <v>2</v>
      </c>
      <c r="G4567">
        <v>45981</v>
      </c>
      <c r="H4567" t="s">
        <v>917</v>
      </c>
      <c r="J4567" t="s">
        <v>34</v>
      </c>
      <c r="K4567">
        <v>46</v>
      </c>
      <c r="L4567" t="s">
        <v>15</v>
      </c>
    </row>
    <row r="4568" spans="1:12">
      <c r="A4568" t="e">
        <f ca="1">E00251531360421</f>
        <v>#NAME?</v>
      </c>
      <c r="B4568">
        <v>1786</v>
      </c>
      <c r="C4568" t="s">
        <v>37</v>
      </c>
      <c r="D4568" s="1">
        <v>41308</v>
      </c>
      <c r="F4568">
        <v>1</v>
      </c>
      <c r="G4568">
        <v>78079</v>
      </c>
      <c r="H4568" t="s">
        <v>49</v>
      </c>
      <c r="J4568" t="s">
        <v>14</v>
      </c>
      <c r="K4568">
        <v>38</v>
      </c>
      <c r="L4568" t="s">
        <v>22</v>
      </c>
    </row>
    <row r="4569" spans="1:12">
      <c r="A4569" t="e">
        <f ca="1">E00251427552621</f>
        <v>#NAME?</v>
      </c>
      <c r="B4569">
        <v>30</v>
      </c>
      <c r="C4569" t="s">
        <v>344</v>
      </c>
      <c r="D4569" s="1">
        <v>42923</v>
      </c>
      <c r="F4569">
        <v>2</v>
      </c>
      <c r="G4569">
        <v>2750</v>
      </c>
      <c r="H4569" t="s">
        <v>114</v>
      </c>
      <c r="J4569" t="s">
        <v>14</v>
      </c>
      <c r="K4569">
        <v>49</v>
      </c>
      <c r="L4569" t="s">
        <v>15</v>
      </c>
    </row>
    <row r="4570" spans="1:12">
      <c r="A4570" t="e">
        <f ca="1">E00251429170621</f>
        <v>#NAME?</v>
      </c>
      <c r="B4570">
        <v>296</v>
      </c>
      <c r="C4570" t="s">
        <v>119</v>
      </c>
      <c r="D4570" s="1">
        <v>41856</v>
      </c>
      <c r="F4570">
        <v>4</v>
      </c>
      <c r="G4570">
        <v>4019</v>
      </c>
      <c r="H4570" t="s">
        <v>26</v>
      </c>
      <c r="J4570" t="s">
        <v>14</v>
      </c>
      <c r="K4570">
        <v>51</v>
      </c>
      <c r="L4570" t="s">
        <v>15</v>
      </c>
    </row>
    <row r="4571" spans="1:12">
      <c r="A4571" t="e">
        <f ca="1">E00251429170621</f>
        <v>#NAME?</v>
      </c>
      <c r="B4571">
        <v>296</v>
      </c>
      <c r="C4571" t="s">
        <v>119</v>
      </c>
      <c r="D4571" s="1">
        <v>42062</v>
      </c>
      <c r="F4571">
        <v>1</v>
      </c>
      <c r="G4571">
        <v>4019</v>
      </c>
      <c r="H4571" t="s">
        <v>26</v>
      </c>
      <c r="J4571" t="s">
        <v>14</v>
      </c>
      <c r="K4571">
        <v>51</v>
      </c>
      <c r="L4571" t="s">
        <v>15</v>
      </c>
    </row>
    <row r="4572" spans="1:12">
      <c r="A4572" t="e">
        <f ca="1">E00251439555921</f>
        <v>#NAME?</v>
      </c>
      <c r="B4572">
        <v>702</v>
      </c>
      <c r="C4572" t="s">
        <v>293</v>
      </c>
      <c r="D4572" s="1">
        <v>42157</v>
      </c>
      <c r="F4572">
        <v>2</v>
      </c>
      <c r="G4572">
        <v>2599</v>
      </c>
      <c r="H4572" t="s">
        <v>238</v>
      </c>
      <c r="J4572" t="s">
        <v>14</v>
      </c>
      <c r="K4572">
        <v>57</v>
      </c>
      <c r="L4572" t="s">
        <v>15</v>
      </c>
    </row>
    <row r="4573" spans="1:12">
      <c r="A4573" t="e">
        <f ca="1">E00251427552621</f>
        <v>#NAME?</v>
      </c>
      <c r="B4573">
        <v>30</v>
      </c>
      <c r="C4573" t="s">
        <v>344</v>
      </c>
      <c r="D4573" s="1">
        <v>43026</v>
      </c>
      <c r="F4573">
        <v>1</v>
      </c>
      <c r="G4573">
        <v>28809</v>
      </c>
      <c r="H4573" t="s">
        <v>944</v>
      </c>
      <c r="J4573" t="s">
        <v>14</v>
      </c>
      <c r="K4573">
        <v>49</v>
      </c>
      <c r="L4573" t="s">
        <v>15</v>
      </c>
    </row>
    <row r="4574" spans="1:12">
      <c r="A4574" t="e">
        <f ca="1">E00251429810321</f>
        <v>#NAME?</v>
      </c>
      <c r="B4574">
        <v>151</v>
      </c>
      <c r="C4574" t="s">
        <v>381</v>
      </c>
      <c r="D4574" s="1">
        <v>42355</v>
      </c>
      <c r="F4574">
        <v>2</v>
      </c>
      <c r="G4574">
        <v>25000</v>
      </c>
      <c r="H4574" t="s">
        <v>178</v>
      </c>
      <c r="J4574" t="s">
        <v>14</v>
      </c>
      <c r="K4574">
        <v>60</v>
      </c>
      <c r="L4574" t="s">
        <v>15</v>
      </c>
    </row>
    <row r="4575" spans="1:12">
      <c r="A4575" t="e">
        <f ca="1">E00251513343121</f>
        <v>#NAME?</v>
      </c>
      <c r="B4575">
        <v>470</v>
      </c>
      <c r="C4575" t="s">
        <v>457</v>
      </c>
      <c r="D4575" s="1">
        <v>42278</v>
      </c>
      <c r="F4575">
        <v>1</v>
      </c>
      <c r="G4575">
        <v>2859</v>
      </c>
      <c r="H4575" t="s">
        <v>362</v>
      </c>
      <c r="J4575" t="s">
        <v>14</v>
      </c>
      <c r="K4575">
        <v>59</v>
      </c>
      <c r="L4575" t="s">
        <v>15</v>
      </c>
    </row>
    <row r="4576" spans="1:12">
      <c r="A4576" t="e">
        <f ca="1">E00251513343121</f>
        <v>#NAME?</v>
      </c>
      <c r="B4576">
        <v>470</v>
      </c>
      <c r="C4576" t="s">
        <v>457</v>
      </c>
      <c r="D4576" s="1">
        <v>42527</v>
      </c>
      <c r="F4576">
        <v>5</v>
      </c>
      <c r="G4576">
        <v>7811</v>
      </c>
      <c r="H4576" t="s">
        <v>878</v>
      </c>
      <c r="J4576" t="s">
        <v>14</v>
      </c>
      <c r="K4576">
        <v>60</v>
      </c>
      <c r="L4576" t="s">
        <v>22</v>
      </c>
    </row>
    <row r="4577" spans="1:12">
      <c r="A4577" t="e">
        <f ca="1">E00251513343121</f>
        <v>#NAME?</v>
      </c>
      <c r="B4577">
        <v>470</v>
      </c>
      <c r="C4577" t="s">
        <v>457</v>
      </c>
      <c r="D4577" s="1">
        <v>42746</v>
      </c>
      <c r="F4577">
        <v>2</v>
      </c>
      <c r="G4577">
        <v>6202</v>
      </c>
      <c r="H4577" t="s">
        <v>466</v>
      </c>
      <c r="J4577" t="s">
        <v>14</v>
      </c>
      <c r="K4577">
        <v>60</v>
      </c>
      <c r="L4577" t="s">
        <v>15</v>
      </c>
    </row>
    <row r="4578" spans="1:12">
      <c r="A4578" t="e">
        <f ca="1">E00251513343121</f>
        <v>#NAME?</v>
      </c>
      <c r="B4578">
        <v>470</v>
      </c>
      <c r="C4578" t="s">
        <v>457</v>
      </c>
      <c r="D4578" s="1">
        <v>42760</v>
      </c>
      <c r="F4578">
        <v>3</v>
      </c>
      <c r="G4578">
        <v>6202</v>
      </c>
      <c r="H4578" t="s">
        <v>466</v>
      </c>
      <c r="J4578" t="s">
        <v>14</v>
      </c>
      <c r="K4578">
        <v>60</v>
      </c>
      <c r="L4578" t="s">
        <v>15</v>
      </c>
    </row>
    <row r="4579" spans="1:12">
      <c r="A4579" t="e">
        <f ca="1">E00251424849521</f>
        <v>#NAME?</v>
      </c>
      <c r="B4579">
        <v>122</v>
      </c>
      <c r="C4579" t="s">
        <v>522</v>
      </c>
      <c r="D4579" s="1">
        <v>43076</v>
      </c>
      <c r="F4579">
        <v>1</v>
      </c>
      <c r="G4579">
        <v>7862</v>
      </c>
      <c r="H4579" t="s">
        <v>27</v>
      </c>
      <c r="J4579" t="s">
        <v>14</v>
      </c>
      <c r="K4579">
        <v>53</v>
      </c>
      <c r="L4579" t="s">
        <v>22</v>
      </c>
    </row>
    <row r="4580" spans="1:12">
      <c r="A4580" t="e">
        <f ca="1">E00251532382321</f>
        <v>#NAME?</v>
      </c>
      <c r="B4580">
        <v>456</v>
      </c>
      <c r="C4580" t="s">
        <v>518</v>
      </c>
      <c r="D4580" s="1">
        <v>42998</v>
      </c>
      <c r="F4580">
        <v>4</v>
      </c>
      <c r="G4580">
        <v>7904</v>
      </c>
      <c r="H4580" t="s">
        <v>75</v>
      </c>
      <c r="J4580" t="s">
        <v>14</v>
      </c>
      <c r="K4580">
        <v>58</v>
      </c>
      <c r="L4580" t="s">
        <v>22</v>
      </c>
    </row>
    <row r="4581" spans="1:12">
      <c r="A4581" t="e">
        <f ca="1">E00251417959821</f>
        <v>#NAME?</v>
      </c>
      <c r="B4581">
        <v>50</v>
      </c>
      <c r="C4581" t="s">
        <v>512</v>
      </c>
      <c r="D4581" s="1">
        <v>42139</v>
      </c>
      <c r="F4581">
        <v>1</v>
      </c>
      <c r="G4581">
        <v>7962</v>
      </c>
      <c r="H4581" t="s">
        <v>111</v>
      </c>
      <c r="J4581" t="s">
        <v>14</v>
      </c>
      <c r="K4581">
        <v>56</v>
      </c>
      <c r="L4581" t="s">
        <v>22</v>
      </c>
    </row>
    <row r="4582" spans="1:12">
      <c r="A4582" t="e">
        <f ca="1">E00251429810321</f>
        <v>#NAME?</v>
      </c>
      <c r="B4582">
        <v>151</v>
      </c>
      <c r="C4582" t="s">
        <v>381</v>
      </c>
      <c r="D4582" s="1">
        <v>42510</v>
      </c>
      <c r="F4582">
        <v>2</v>
      </c>
      <c r="G4582">
        <v>4019</v>
      </c>
      <c r="H4582" t="s">
        <v>26</v>
      </c>
      <c r="J4582" t="s">
        <v>14</v>
      </c>
      <c r="K4582">
        <v>60</v>
      </c>
      <c r="L4582" t="s">
        <v>15</v>
      </c>
    </row>
    <row r="4583" spans="1:12">
      <c r="A4583" t="e">
        <f ca="1">E00251429810321</f>
        <v>#NAME?</v>
      </c>
      <c r="B4583">
        <v>151</v>
      </c>
      <c r="C4583" t="s">
        <v>381</v>
      </c>
      <c r="D4583" s="1">
        <v>42894</v>
      </c>
      <c r="F4583">
        <v>3</v>
      </c>
      <c r="G4583">
        <v>25000</v>
      </c>
      <c r="H4583" t="s">
        <v>178</v>
      </c>
      <c r="J4583" t="s">
        <v>14</v>
      </c>
      <c r="K4583">
        <v>61</v>
      </c>
      <c r="L4583" t="s">
        <v>15</v>
      </c>
    </row>
    <row r="4584" spans="1:12">
      <c r="A4584" t="e">
        <f ca="1">E00251430176021</f>
        <v>#NAME?</v>
      </c>
      <c r="B4584">
        <v>445</v>
      </c>
      <c r="C4584" t="s">
        <v>23</v>
      </c>
      <c r="D4584" s="1">
        <v>42656</v>
      </c>
      <c r="F4584">
        <v>1</v>
      </c>
      <c r="G4584">
        <v>70219</v>
      </c>
      <c r="H4584" t="s">
        <v>498</v>
      </c>
      <c r="J4584" t="s">
        <v>14</v>
      </c>
      <c r="K4584">
        <v>58</v>
      </c>
      <c r="L4584" t="s">
        <v>15</v>
      </c>
    </row>
    <row r="4585" spans="1:12">
      <c r="A4585" t="e">
        <f ca="1">E00251513359021</f>
        <v>#NAME?</v>
      </c>
      <c r="B4585">
        <v>500</v>
      </c>
      <c r="C4585" t="s">
        <v>161</v>
      </c>
      <c r="D4585" s="1">
        <v>40962</v>
      </c>
      <c r="F4585">
        <v>2</v>
      </c>
      <c r="G4585">
        <v>4019</v>
      </c>
      <c r="H4585" t="s">
        <v>26</v>
      </c>
      <c r="J4585" t="s">
        <v>14</v>
      </c>
      <c r="K4585">
        <v>57</v>
      </c>
      <c r="L4585" t="s">
        <v>15</v>
      </c>
    </row>
    <row r="4586" spans="1:12">
      <c r="A4586" t="e">
        <f ca="1">E00251513359021</f>
        <v>#NAME?</v>
      </c>
      <c r="B4586">
        <v>500</v>
      </c>
      <c r="C4586" t="s">
        <v>161</v>
      </c>
      <c r="D4586" s="1">
        <v>41305</v>
      </c>
      <c r="F4586">
        <v>1</v>
      </c>
      <c r="G4586">
        <v>7098</v>
      </c>
      <c r="H4586" t="s">
        <v>945</v>
      </c>
      <c r="J4586" t="s">
        <v>14</v>
      </c>
      <c r="K4586">
        <v>57</v>
      </c>
      <c r="L4586" t="s">
        <v>15</v>
      </c>
    </row>
    <row r="4587" spans="1:12">
      <c r="A4587" t="e">
        <f ca="1">E00251513359021</f>
        <v>#NAME?</v>
      </c>
      <c r="B4587">
        <v>500</v>
      </c>
      <c r="C4587" t="s">
        <v>161</v>
      </c>
      <c r="D4587" s="1">
        <v>41568</v>
      </c>
      <c r="F4587">
        <v>4</v>
      </c>
      <c r="G4587">
        <v>49390</v>
      </c>
      <c r="H4587" t="s">
        <v>59</v>
      </c>
      <c r="J4587" t="s">
        <v>14</v>
      </c>
      <c r="K4587">
        <v>58</v>
      </c>
      <c r="L4587" t="s">
        <v>15</v>
      </c>
    </row>
    <row r="4588" spans="1:12">
      <c r="A4588" t="e">
        <f ca="1">E00251513359021</f>
        <v>#NAME?</v>
      </c>
      <c r="B4588">
        <v>500</v>
      </c>
      <c r="C4588" t="s">
        <v>161</v>
      </c>
      <c r="D4588" s="1">
        <v>41851</v>
      </c>
      <c r="F4588">
        <v>1</v>
      </c>
      <c r="G4588">
        <v>49390</v>
      </c>
      <c r="H4588" t="s">
        <v>59</v>
      </c>
      <c r="J4588" t="s">
        <v>14</v>
      </c>
      <c r="K4588">
        <v>59</v>
      </c>
      <c r="L4588" t="s">
        <v>15</v>
      </c>
    </row>
    <row r="4589" spans="1:12">
      <c r="A4589" t="e">
        <f ca="1">E00251417959821</f>
        <v>#NAME?</v>
      </c>
      <c r="B4589">
        <v>50</v>
      </c>
      <c r="C4589" t="s">
        <v>512</v>
      </c>
      <c r="D4589" s="1">
        <v>42167</v>
      </c>
      <c r="F4589">
        <v>1</v>
      </c>
      <c r="G4589">
        <v>7962</v>
      </c>
      <c r="H4589" t="s">
        <v>111</v>
      </c>
      <c r="J4589" t="s">
        <v>14</v>
      </c>
      <c r="K4589">
        <v>56</v>
      </c>
      <c r="L4589" t="s">
        <v>22</v>
      </c>
    </row>
    <row r="4590" spans="1:12">
      <c r="A4590" t="e">
        <f ca="1">E00251417959821</f>
        <v>#NAME?</v>
      </c>
      <c r="B4590">
        <v>50</v>
      </c>
      <c r="C4590" t="s">
        <v>512</v>
      </c>
      <c r="D4590" s="1">
        <v>42261</v>
      </c>
      <c r="F4590">
        <v>1</v>
      </c>
      <c r="G4590">
        <v>5990</v>
      </c>
      <c r="H4590" t="s">
        <v>60</v>
      </c>
      <c r="J4590" t="s">
        <v>14</v>
      </c>
      <c r="K4590">
        <v>56</v>
      </c>
      <c r="L4590" t="s">
        <v>15</v>
      </c>
    </row>
    <row r="4591" spans="1:12">
      <c r="A4591" t="e">
        <f ca="1">E00251537605521</f>
        <v>#NAME?</v>
      </c>
      <c r="B4591">
        <v>437</v>
      </c>
      <c r="C4591" t="s">
        <v>216</v>
      </c>
      <c r="D4591" s="1">
        <v>41297</v>
      </c>
      <c r="F4591">
        <v>1</v>
      </c>
      <c r="G4591">
        <v>72610</v>
      </c>
      <c r="H4591" t="s">
        <v>226</v>
      </c>
      <c r="J4591" t="s">
        <v>14</v>
      </c>
      <c r="K4591">
        <v>62</v>
      </c>
      <c r="L4591" t="s">
        <v>15</v>
      </c>
    </row>
    <row r="4592" spans="1:12">
      <c r="A4592" t="e">
        <f ca="1">E00251537605521</f>
        <v>#NAME?</v>
      </c>
      <c r="B4592">
        <v>437</v>
      </c>
      <c r="C4592" t="s">
        <v>216</v>
      </c>
      <c r="D4592" s="1">
        <v>42339</v>
      </c>
      <c r="F4592">
        <v>2</v>
      </c>
      <c r="G4592">
        <v>73300</v>
      </c>
      <c r="H4592" t="s">
        <v>86</v>
      </c>
      <c r="J4592" t="s">
        <v>14</v>
      </c>
      <c r="K4592">
        <v>65</v>
      </c>
      <c r="L4592" t="s">
        <v>15</v>
      </c>
    </row>
    <row r="4593" spans="1:12">
      <c r="A4593" t="e">
        <f ca="1">E00251429170621</f>
        <v>#NAME?</v>
      </c>
      <c r="B4593">
        <v>296</v>
      </c>
      <c r="C4593" t="s">
        <v>119</v>
      </c>
      <c r="D4593" s="1">
        <v>41856</v>
      </c>
      <c r="F4593">
        <v>1</v>
      </c>
      <c r="G4593">
        <v>7819</v>
      </c>
      <c r="H4593" t="s">
        <v>268</v>
      </c>
      <c r="J4593" t="s">
        <v>14</v>
      </c>
      <c r="K4593">
        <v>51</v>
      </c>
      <c r="L4593" t="s">
        <v>15</v>
      </c>
    </row>
    <row r="4594" spans="1:12">
      <c r="A4594" t="e">
        <f ca="1">E00251429170621</f>
        <v>#NAME?</v>
      </c>
      <c r="B4594">
        <v>296</v>
      </c>
      <c r="C4594" t="s">
        <v>119</v>
      </c>
      <c r="D4594" s="1">
        <v>41901</v>
      </c>
      <c r="F4594">
        <v>2</v>
      </c>
      <c r="G4594">
        <v>4019</v>
      </c>
      <c r="H4594" t="s">
        <v>26</v>
      </c>
      <c r="J4594" t="s">
        <v>14</v>
      </c>
      <c r="K4594">
        <v>51</v>
      </c>
      <c r="L4594" t="s">
        <v>15</v>
      </c>
    </row>
    <row r="4595" spans="1:12">
      <c r="A4595" t="e">
        <f ca="1">E00251533616021</f>
        <v>#NAME?</v>
      </c>
      <c r="B4595">
        <v>104</v>
      </c>
      <c r="C4595" t="s">
        <v>88</v>
      </c>
      <c r="D4595" s="1">
        <v>41282</v>
      </c>
      <c r="F4595">
        <v>3</v>
      </c>
      <c r="G4595">
        <v>3540</v>
      </c>
      <c r="H4595" t="s">
        <v>436</v>
      </c>
      <c r="J4595" t="s">
        <v>14</v>
      </c>
      <c r="K4595">
        <v>42</v>
      </c>
      <c r="L4595" t="s">
        <v>15</v>
      </c>
    </row>
    <row r="4596" spans="1:12">
      <c r="A4596" t="e">
        <f ca="1">E00251513343121</f>
        <v>#NAME?</v>
      </c>
      <c r="B4596">
        <v>470</v>
      </c>
      <c r="C4596" t="s">
        <v>457</v>
      </c>
      <c r="D4596" s="1">
        <v>42934</v>
      </c>
      <c r="F4596">
        <v>4</v>
      </c>
      <c r="G4596">
        <v>61172</v>
      </c>
      <c r="H4596" t="s">
        <v>48</v>
      </c>
      <c r="J4596" t="s">
        <v>14</v>
      </c>
      <c r="K4596">
        <v>61</v>
      </c>
      <c r="L4596" t="s">
        <v>15</v>
      </c>
    </row>
    <row r="4597" spans="1:12">
      <c r="A4597" t="e">
        <f ca="1">E00251618072321</f>
        <v>#NAME?</v>
      </c>
      <c r="B4597">
        <v>12</v>
      </c>
      <c r="C4597" t="s">
        <v>771</v>
      </c>
      <c r="D4597" s="1">
        <v>42639</v>
      </c>
      <c r="F4597">
        <v>1</v>
      </c>
      <c r="G4597">
        <v>4019</v>
      </c>
      <c r="H4597" t="s">
        <v>26</v>
      </c>
      <c r="J4597" t="s">
        <v>14</v>
      </c>
      <c r="K4597">
        <v>41</v>
      </c>
      <c r="L4597" t="s">
        <v>15</v>
      </c>
    </row>
    <row r="4598" spans="1:12">
      <c r="A4598" t="e">
        <f ca="1">E00251429170621</f>
        <v>#NAME?</v>
      </c>
      <c r="B4598">
        <v>296</v>
      </c>
      <c r="C4598" t="s">
        <v>119</v>
      </c>
      <c r="D4598" s="1">
        <v>42214</v>
      </c>
      <c r="F4598">
        <v>3</v>
      </c>
      <c r="G4598">
        <v>2113</v>
      </c>
      <c r="H4598" t="s">
        <v>579</v>
      </c>
      <c r="J4598" t="s">
        <v>14</v>
      </c>
      <c r="K4598">
        <v>52</v>
      </c>
      <c r="L4598" t="s">
        <v>15</v>
      </c>
    </row>
    <row r="4599" spans="1:12">
      <c r="A4599" t="e">
        <f ca="1">E00251532372821</f>
        <v>#NAME?</v>
      </c>
      <c r="B4599">
        <v>6156</v>
      </c>
      <c r="C4599" t="s">
        <v>352</v>
      </c>
      <c r="D4599" s="1">
        <v>42863</v>
      </c>
      <c r="F4599">
        <v>2</v>
      </c>
      <c r="G4599">
        <v>7862</v>
      </c>
      <c r="H4599" t="s">
        <v>27</v>
      </c>
      <c r="J4599" t="s">
        <v>14</v>
      </c>
      <c r="K4599">
        <v>50</v>
      </c>
      <c r="L4599" t="s">
        <v>22</v>
      </c>
    </row>
    <row r="4600" spans="1:12">
      <c r="A4600" t="e">
        <f ca="1">E00251429810321</f>
        <v>#NAME?</v>
      </c>
      <c r="B4600">
        <v>153</v>
      </c>
      <c r="C4600" t="s">
        <v>906</v>
      </c>
      <c r="D4600" s="1">
        <v>41127</v>
      </c>
      <c r="F4600">
        <v>2</v>
      </c>
      <c r="G4600">
        <v>4019</v>
      </c>
      <c r="H4600" t="s">
        <v>26</v>
      </c>
      <c r="J4600" t="s">
        <v>14</v>
      </c>
      <c r="K4600">
        <v>57</v>
      </c>
      <c r="L4600" t="s">
        <v>15</v>
      </c>
    </row>
    <row r="4601" spans="1:12">
      <c r="A4601" t="e">
        <f ca="1">E00251439555921</f>
        <v>#NAME?</v>
      </c>
      <c r="B4601">
        <v>702</v>
      </c>
      <c r="C4601" t="s">
        <v>293</v>
      </c>
      <c r="D4601" s="1">
        <v>40994</v>
      </c>
      <c r="F4601">
        <v>6</v>
      </c>
      <c r="G4601">
        <v>7841</v>
      </c>
      <c r="H4601" t="s">
        <v>154</v>
      </c>
      <c r="J4601" t="s">
        <v>14</v>
      </c>
      <c r="K4601">
        <v>54</v>
      </c>
      <c r="L4601" t="s">
        <v>22</v>
      </c>
    </row>
    <row r="4602" spans="1:12">
      <c r="A4602" t="e">
        <f ca="1">E00251439555921</f>
        <v>#NAME?</v>
      </c>
      <c r="B4602">
        <v>702</v>
      </c>
      <c r="C4602" t="s">
        <v>293</v>
      </c>
      <c r="D4602" s="1">
        <v>41107</v>
      </c>
      <c r="F4602">
        <v>3</v>
      </c>
      <c r="G4602">
        <v>30000</v>
      </c>
      <c r="H4602" t="s">
        <v>144</v>
      </c>
      <c r="J4602" t="s">
        <v>14</v>
      </c>
      <c r="K4602">
        <v>54</v>
      </c>
      <c r="L4602" t="s">
        <v>15</v>
      </c>
    </row>
    <row r="4603" spans="1:12">
      <c r="A4603" t="e">
        <f ca="1">E00251626568221</f>
        <v>#NAME?</v>
      </c>
      <c r="B4603">
        <v>695</v>
      </c>
      <c r="C4603" t="s">
        <v>257</v>
      </c>
      <c r="D4603" s="1">
        <v>41886</v>
      </c>
      <c r="F4603">
        <v>6</v>
      </c>
      <c r="G4603">
        <v>69010</v>
      </c>
      <c r="H4603" t="s">
        <v>294</v>
      </c>
      <c r="J4603" t="s">
        <v>14</v>
      </c>
      <c r="K4603">
        <v>54</v>
      </c>
      <c r="L4603" t="s">
        <v>15</v>
      </c>
    </row>
    <row r="4604" spans="1:12">
      <c r="A4604" t="e">
        <f ca="1">E00251626568221</f>
        <v>#NAME?</v>
      </c>
      <c r="B4604">
        <v>695</v>
      </c>
      <c r="C4604" t="s">
        <v>257</v>
      </c>
      <c r="D4604" s="1">
        <v>41921</v>
      </c>
      <c r="F4604">
        <v>4</v>
      </c>
      <c r="G4604">
        <v>7379</v>
      </c>
      <c r="H4604" t="s">
        <v>946</v>
      </c>
      <c r="J4604" t="s">
        <v>14</v>
      </c>
      <c r="K4604">
        <v>54</v>
      </c>
      <c r="L4604" t="s">
        <v>15</v>
      </c>
    </row>
    <row r="4605" spans="1:12">
      <c r="A4605" t="e">
        <f ca="1">E00251429810321</f>
        <v>#NAME?</v>
      </c>
      <c r="B4605">
        <v>151</v>
      </c>
      <c r="C4605" t="s">
        <v>381</v>
      </c>
      <c r="D4605" s="1">
        <v>42850</v>
      </c>
      <c r="F4605">
        <v>3</v>
      </c>
      <c r="G4605">
        <v>5368</v>
      </c>
      <c r="H4605" t="s">
        <v>101</v>
      </c>
      <c r="J4605" t="s">
        <v>14</v>
      </c>
      <c r="K4605">
        <v>61</v>
      </c>
      <c r="L4605" t="s">
        <v>15</v>
      </c>
    </row>
    <row r="4606" spans="1:12">
      <c r="A4606" t="e">
        <f ca="1">E00251513050821</f>
        <v>#NAME?</v>
      </c>
      <c r="B4606">
        <v>457</v>
      </c>
      <c r="C4606" t="s">
        <v>137</v>
      </c>
      <c r="D4606" s="1">
        <v>42293</v>
      </c>
      <c r="F4606">
        <v>4</v>
      </c>
      <c r="G4606">
        <v>2720</v>
      </c>
      <c r="H4606" t="s">
        <v>65</v>
      </c>
      <c r="J4606" t="s">
        <v>14</v>
      </c>
      <c r="K4606">
        <v>55</v>
      </c>
      <c r="L4606" t="s">
        <v>15</v>
      </c>
    </row>
    <row r="4607" spans="1:12">
      <c r="A4607" t="e">
        <f ca="1">E00251513050821</f>
        <v>#NAME?</v>
      </c>
      <c r="B4607">
        <v>457</v>
      </c>
      <c r="C4607" t="s">
        <v>137</v>
      </c>
      <c r="D4607" s="1">
        <v>42380</v>
      </c>
      <c r="F4607">
        <v>4</v>
      </c>
      <c r="G4607">
        <v>5533</v>
      </c>
      <c r="H4607" t="s">
        <v>537</v>
      </c>
      <c r="J4607" t="s">
        <v>14</v>
      </c>
      <c r="K4607">
        <v>56</v>
      </c>
      <c r="L4607" t="s">
        <v>15</v>
      </c>
    </row>
    <row r="4608" spans="1:12">
      <c r="A4608" t="e">
        <f ca="1">E00251513050821</f>
        <v>#NAME?</v>
      </c>
      <c r="B4608">
        <v>457</v>
      </c>
      <c r="C4608" t="s">
        <v>137</v>
      </c>
      <c r="D4608" s="1">
        <v>42984</v>
      </c>
      <c r="F4608">
        <v>3</v>
      </c>
      <c r="G4608">
        <v>29690</v>
      </c>
      <c r="H4608" t="s">
        <v>52</v>
      </c>
      <c r="J4608" t="s">
        <v>14</v>
      </c>
      <c r="K4608">
        <v>57</v>
      </c>
      <c r="L4608" t="s">
        <v>15</v>
      </c>
    </row>
    <row r="4609" spans="1:12">
      <c r="A4609" t="e">
        <f ca="1">E00251615134721</f>
        <v>#NAME?</v>
      </c>
      <c r="B4609">
        <v>62</v>
      </c>
      <c r="C4609" t="s">
        <v>20</v>
      </c>
      <c r="D4609" s="1">
        <v>42041</v>
      </c>
      <c r="F4609">
        <v>1</v>
      </c>
      <c r="G4609">
        <v>462</v>
      </c>
      <c r="H4609" t="s">
        <v>288</v>
      </c>
      <c r="J4609" t="s">
        <v>14</v>
      </c>
      <c r="K4609">
        <v>63</v>
      </c>
      <c r="L4609" t="s">
        <v>15</v>
      </c>
    </row>
    <row r="4610" spans="1:12">
      <c r="A4610" t="e">
        <f ca="1">E00251429170621</f>
        <v>#NAME?</v>
      </c>
      <c r="B4610">
        <v>272</v>
      </c>
      <c r="C4610" t="s">
        <v>174</v>
      </c>
      <c r="D4610" s="1">
        <v>41753</v>
      </c>
      <c r="F4610">
        <v>1</v>
      </c>
      <c r="G4610">
        <v>7231</v>
      </c>
      <c r="H4610" t="s">
        <v>128</v>
      </c>
      <c r="I4610" t="s">
        <v>56</v>
      </c>
      <c r="J4610" t="s">
        <v>57</v>
      </c>
      <c r="K4610">
        <v>51</v>
      </c>
      <c r="L4610" t="s">
        <v>15</v>
      </c>
    </row>
    <row r="4611" spans="1:12">
      <c r="A4611" t="e">
        <f ca="1">E00251429170621</f>
        <v>#NAME?</v>
      </c>
      <c r="B4611">
        <v>296</v>
      </c>
      <c r="C4611" t="s">
        <v>119</v>
      </c>
      <c r="D4611" s="1">
        <v>42410</v>
      </c>
      <c r="F4611">
        <v>1</v>
      </c>
      <c r="G4611">
        <v>5368</v>
      </c>
      <c r="H4611" t="s">
        <v>101</v>
      </c>
      <c r="J4611" t="s">
        <v>14</v>
      </c>
      <c r="K4611">
        <v>52</v>
      </c>
      <c r="L4611" t="s">
        <v>15</v>
      </c>
    </row>
    <row r="4612" spans="1:12">
      <c r="A4612" t="e">
        <f ca="1">E00251429170621</f>
        <v>#NAME?</v>
      </c>
      <c r="B4612">
        <v>296</v>
      </c>
      <c r="C4612" t="s">
        <v>119</v>
      </c>
      <c r="D4612" s="1">
        <v>42426</v>
      </c>
      <c r="F4612">
        <v>1</v>
      </c>
      <c r="G4612">
        <v>9233</v>
      </c>
      <c r="H4612" t="s">
        <v>877</v>
      </c>
      <c r="J4612" t="s">
        <v>14</v>
      </c>
      <c r="K4612">
        <v>52</v>
      </c>
      <c r="L4612" t="s">
        <v>15</v>
      </c>
    </row>
    <row r="4613" spans="1:12">
      <c r="A4613" t="e">
        <f ca="1">E00251510702121</f>
        <v>#NAME?</v>
      </c>
      <c r="B4613">
        <v>104</v>
      </c>
      <c r="C4613" t="s">
        <v>88</v>
      </c>
      <c r="D4613" s="1">
        <v>42745</v>
      </c>
      <c r="F4613">
        <v>3</v>
      </c>
      <c r="G4613">
        <v>929</v>
      </c>
      <c r="H4613" t="s">
        <v>285</v>
      </c>
      <c r="J4613" t="s">
        <v>14</v>
      </c>
      <c r="K4613">
        <v>48</v>
      </c>
      <c r="L4613" t="s">
        <v>15</v>
      </c>
    </row>
    <row r="4614" spans="1:12">
      <c r="A4614" t="e">
        <f ca="1">E00251430091421</f>
        <v>#NAME?</v>
      </c>
      <c r="B4614">
        <v>467</v>
      </c>
      <c r="C4614" t="s">
        <v>232</v>
      </c>
      <c r="D4614" s="1">
        <v>41862</v>
      </c>
      <c r="F4614">
        <v>1</v>
      </c>
      <c r="G4614">
        <v>2750</v>
      </c>
      <c r="H4614" t="s">
        <v>114</v>
      </c>
      <c r="J4614" t="s">
        <v>14</v>
      </c>
      <c r="K4614">
        <v>62</v>
      </c>
      <c r="L4614" t="s">
        <v>15</v>
      </c>
    </row>
    <row r="4615" spans="1:12">
      <c r="A4615" t="e">
        <f ca="1">E00251512526121</f>
        <v>#NAME?</v>
      </c>
      <c r="B4615">
        <v>47</v>
      </c>
      <c r="C4615" t="s">
        <v>494</v>
      </c>
      <c r="D4615" s="1">
        <v>42382</v>
      </c>
      <c r="F4615">
        <v>1</v>
      </c>
      <c r="G4615">
        <v>70219</v>
      </c>
      <c r="H4615" t="s">
        <v>498</v>
      </c>
      <c r="J4615" t="s">
        <v>14</v>
      </c>
      <c r="K4615">
        <v>50</v>
      </c>
      <c r="L4615" t="s">
        <v>15</v>
      </c>
    </row>
    <row r="4616" spans="1:12">
      <c r="A4616" t="e">
        <f ca="1">E00251512526121</f>
        <v>#NAME?</v>
      </c>
      <c r="B4616">
        <v>47</v>
      </c>
      <c r="C4616" t="s">
        <v>494</v>
      </c>
      <c r="D4616" s="1">
        <v>42587</v>
      </c>
      <c r="F4616">
        <v>2</v>
      </c>
      <c r="G4616">
        <v>3804</v>
      </c>
      <c r="H4616" t="s">
        <v>71</v>
      </c>
      <c r="J4616" t="s">
        <v>14</v>
      </c>
      <c r="K4616">
        <v>50</v>
      </c>
      <c r="L4616" t="s">
        <v>15</v>
      </c>
    </row>
    <row r="4617" spans="1:12">
      <c r="A4617" t="e">
        <f ca="1">E00251512526121</f>
        <v>#NAME?</v>
      </c>
      <c r="B4617">
        <v>47</v>
      </c>
      <c r="C4617" t="s">
        <v>494</v>
      </c>
      <c r="D4617" s="1">
        <v>42600</v>
      </c>
      <c r="F4617">
        <v>1</v>
      </c>
      <c r="G4617">
        <v>3804</v>
      </c>
      <c r="H4617" t="s">
        <v>71</v>
      </c>
      <c r="J4617" t="s">
        <v>14</v>
      </c>
      <c r="K4617">
        <v>51</v>
      </c>
      <c r="L4617" t="s">
        <v>15</v>
      </c>
    </row>
    <row r="4618" spans="1:12">
      <c r="A4618" t="e">
        <f ca="1">E00251716591121</f>
        <v>#NAME?</v>
      </c>
      <c r="B4618">
        <v>448</v>
      </c>
      <c r="C4618" t="s">
        <v>112</v>
      </c>
      <c r="D4618" s="1">
        <v>42774</v>
      </c>
      <c r="F4618">
        <v>3</v>
      </c>
      <c r="G4618">
        <v>70219</v>
      </c>
      <c r="H4618" t="s">
        <v>498</v>
      </c>
      <c r="J4618" t="s">
        <v>14</v>
      </c>
      <c r="K4618">
        <v>53</v>
      </c>
      <c r="L4618" t="s">
        <v>15</v>
      </c>
    </row>
    <row r="4619" spans="1:12">
      <c r="A4619" t="e">
        <f ca="1">E00251439865021</f>
        <v>#NAME?</v>
      </c>
      <c r="B4619">
        <v>490</v>
      </c>
      <c r="C4619" t="s">
        <v>158</v>
      </c>
      <c r="D4619" s="1">
        <v>41417</v>
      </c>
      <c r="F4619">
        <v>1</v>
      </c>
      <c r="G4619">
        <v>7862</v>
      </c>
      <c r="H4619" t="s">
        <v>27</v>
      </c>
      <c r="J4619" t="s">
        <v>14</v>
      </c>
      <c r="K4619">
        <v>50</v>
      </c>
      <c r="L4619" t="s">
        <v>22</v>
      </c>
    </row>
    <row r="4620" spans="1:12">
      <c r="A4620" t="e">
        <f ca="1">E00251529210821</f>
        <v>#NAME?</v>
      </c>
      <c r="B4620">
        <v>193</v>
      </c>
      <c r="C4620" t="s">
        <v>247</v>
      </c>
      <c r="D4620" s="1">
        <v>42549</v>
      </c>
      <c r="F4620">
        <v>2</v>
      </c>
      <c r="G4620">
        <v>4019</v>
      </c>
      <c r="H4620" t="s">
        <v>26</v>
      </c>
      <c r="J4620" t="s">
        <v>14</v>
      </c>
      <c r="K4620">
        <v>54</v>
      </c>
      <c r="L4620" t="s">
        <v>15</v>
      </c>
    </row>
    <row r="4621" spans="1:12">
      <c r="A4621" t="e">
        <f ca="1">E00251529210821</f>
        <v>#NAME?</v>
      </c>
      <c r="B4621">
        <v>193</v>
      </c>
      <c r="C4621" t="s">
        <v>247</v>
      </c>
      <c r="D4621" s="1">
        <v>42549</v>
      </c>
      <c r="F4621">
        <v>1</v>
      </c>
      <c r="G4621">
        <v>78900</v>
      </c>
      <c r="H4621" t="s">
        <v>79</v>
      </c>
      <c r="J4621" t="s">
        <v>14</v>
      </c>
      <c r="K4621">
        <v>54</v>
      </c>
      <c r="L4621" t="s">
        <v>22</v>
      </c>
    </row>
    <row r="4622" spans="1:12">
      <c r="A4622" t="e">
        <f ca="1">E00251432169921</f>
        <v>#NAME?</v>
      </c>
      <c r="B4622">
        <v>494</v>
      </c>
      <c r="C4622" t="s">
        <v>63</v>
      </c>
      <c r="D4622" s="1">
        <v>41612</v>
      </c>
      <c r="F4622">
        <v>3</v>
      </c>
      <c r="G4622">
        <v>7243</v>
      </c>
      <c r="H4622" t="s">
        <v>42</v>
      </c>
      <c r="J4622" t="s">
        <v>14</v>
      </c>
      <c r="K4622">
        <v>55</v>
      </c>
      <c r="L4622" t="s">
        <v>15</v>
      </c>
    </row>
    <row r="4623" spans="1:12">
      <c r="A4623" t="e">
        <f ca="1">E00251432169921</f>
        <v>#NAME?</v>
      </c>
      <c r="B4623">
        <v>494</v>
      </c>
      <c r="C4623" t="s">
        <v>63</v>
      </c>
      <c r="D4623" s="1">
        <v>42697</v>
      </c>
      <c r="F4623">
        <v>1</v>
      </c>
      <c r="G4623">
        <v>7851</v>
      </c>
      <c r="H4623" t="s">
        <v>353</v>
      </c>
      <c r="J4623" t="s">
        <v>14</v>
      </c>
      <c r="K4623">
        <v>58</v>
      </c>
      <c r="L4623" t="s">
        <v>22</v>
      </c>
    </row>
    <row r="4624" spans="1:12">
      <c r="A4624" t="e">
        <f ca="1">E00251432169921</f>
        <v>#NAME?</v>
      </c>
      <c r="B4624">
        <v>494</v>
      </c>
      <c r="C4624" t="s">
        <v>63</v>
      </c>
      <c r="D4624" s="1">
        <v>43035</v>
      </c>
      <c r="F4624">
        <v>1</v>
      </c>
      <c r="G4624">
        <v>71690</v>
      </c>
      <c r="H4624" t="s">
        <v>410</v>
      </c>
      <c r="J4624" t="s">
        <v>14</v>
      </c>
      <c r="K4624">
        <v>59</v>
      </c>
      <c r="L4624" t="s">
        <v>15</v>
      </c>
    </row>
    <row r="4625" spans="1:12">
      <c r="A4625" t="e">
        <f ca="1">E00251432169921</f>
        <v>#NAME?</v>
      </c>
      <c r="B4625">
        <v>494</v>
      </c>
      <c r="C4625" t="s">
        <v>63</v>
      </c>
      <c r="D4625" s="1">
        <v>43035</v>
      </c>
      <c r="F4625">
        <v>2</v>
      </c>
      <c r="G4625">
        <v>7851</v>
      </c>
      <c r="H4625" t="s">
        <v>353</v>
      </c>
      <c r="J4625" t="s">
        <v>14</v>
      </c>
      <c r="K4625">
        <v>59</v>
      </c>
      <c r="L4625" t="s">
        <v>22</v>
      </c>
    </row>
    <row r="4626" spans="1:12">
      <c r="A4626" t="e">
        <f ca="1">E00251430176021</f>
        <v>#NAME?</v>
      </c>
      <c r="B4626">
        <v>445</v>
      </c>
      <c r="C4626" t="s">
        <v>23</v>
      </c>
      <c r="D4626" s="1">
        <v>41892</v>
      </c>
      <c r="F4626">
        <v>2</v>
      </c>
      <c r="G4626">
        <v>4019</v>
      </c>
      <c r="H4626" t="s">
        <v>26</v>
      </c>
      <c r="J4626" t="s">
        <v>14</v>
      </c>
      <c r="K4626">
        <v>56</v>
      </c>
      <c r="L4626" t="s">
        <v>15</v>
      </c>
    </row>
    <row r="4627" spans="1:12">
      <c r="A4627" t="e">
        <f ca="1">E00251432302421</f>
        <v>#NAME?</v>
      </c>
      <c r="B4627">
        <v>497</v>
      </c>
      <c r="C4627" t="s">
        <v>141</v>
      </c>
      <c r="D4627" s="1">
        <v>42192</v>
      </c>
      <c r="F4627">
        <v>2</v>
      </c>
      <c r="G4627">
        <v>27800</v>
      </c>
      <c r="H4627" t="s">
        <v>145</v>
      </c>
      <c r="J4627" t="s">
        <v>14</v>
      </c>
      <c r="K4627">
        <v>57</v>
      </c>
      <c r="L4627" t="s">
        <v>15</v>
      </c>
    </row>
    <row r="4628" spans="1:12">
      <c r="A4628" t="e">
        <f ca="1">E00251616870121</f>
        <v>#NAME?</v>
      </c>
      <c r="B4628">
        <v>701</v>
      </c>
      <c r="C4628" t="s">
        <v>72</v>
      </c>
      <c r="D4628" s="1">
        <v>41225</v>
      </c>
      <c r="F4628">
        <v>4</v>
      </c>
      <c r="G4628">
        <v>3003</v>
      </c>
      <c r="H4628" t="s">
        <v>824</v>
      </c>
      <c r="J4628" t="s">
        <v>14</v>
      </c>
      <c r="K4628">
        <v>50</v>
      </c>
      <c r="L4628" t="s">
        <v>15</v>
      </c>
    </row>
    <row r="4629" spans="1:12">
      <c r="A4629" t="e">
        <f ca="1">E00251616870121</f>
        <v>#NAME?</v>
      </c>
      <c r="B4629">
        <v>701</v>
      </c>
      <c r="C4629" t="s">
        <v>72</v>
      </c>
      <c r="D4629" s="1">
        <v>41257</v>
      </c>
      <c r="F4629">
        <v>6</v>
      </c>
      <c r="G4629">
        <v>4779</v>
      </c>
      <c r="H4629" t="s">
        <v>231</v>
      </c>
      <c r="J4629" t="s">
        <v>14</v>
      </c>
      <c r="K4629">
        <v>50</v>
      </c>
      <c r="L4629" t="s">
        <v>15</v>
      </c>
    </row>
    <row r="4630" spans="1:12">
      <c r="A4630" t="e">
        <f ca="1">E00251616870121</f>
        <v>#NAME?</v>
      </c>
      <c r="B4630">
        <v>701</v>
      </c>
      <c r="C4630" t="s">
        <v>72</v>
      </c>
      <c r="D4630" s="1">
        <v>41841</v>
      </c>
      <c r="F4630">
        <v>5</v>
      </c>
      <c r="G4630">
        <v>3009</v>
      </c>
      <c r="H4630" t="s">
        <v>947</v>
      </c>
      <c r="J4630" t="s">
        <v>14</v>
      </c>
      <c r="K4630">
        <v>52</v>
      </c>
      <c r="L4630" t="s">
        <v>15</v>
      </c>
    </row>
    <row r="4631" spans="1:12">
      <c r="A4631" t="e">
        <f ca="1">E00251716512621</f>
        <v>#NAME?</v>
      </c>
      <c r="B4631">
        <v>4547</v>
      </c>
      <c r="C4631" t="s">
        <v>818</v>
      </c>
      <c r="D4631" s="1">
        <v>42801</v>
      </c>
      <c r="F4631">
        <v>1</v>
      </c>
      <c r="G4631">
        <v>7231</v>
      </c>
      <c r="H4631" t="s">
        <v>128</v>
      </c>
      <c r="J4631" t="s">
        <v>14</v>
      </c>
      <c r="K4631">
        <v>43</v>
      </c>
      <c r="L4631" t="s">
        <v>15</v>
      </c>
    </row>
    <row r="4632" spans="1:12">
      <c r="A4632" t="e">
        <f ca="1">E00251716512621</f>
        <v>#NAME?</v>
      </c>
      <c r="B4632">
        <v>4547</v>
      </c>
      <c r="C4632" t="s">
        <v>818</v>
      </c>
      <c r="D4632" s="1">
        <v>42892</v>
      </c>
      <c r="F4632">
        <v>2</v>
      </c>
      <c r="G4632">
        <v>29690</v>
      </c>
      <c r="H4632" t="s">
        <v>52</v>
      </c>
      <c r="J4632" t="s">
        <v>14</v>
      </c>
      <c r="K4632">
        <v>43</v>
      </c>
      <c r="L4632" t="s">
        <v>15</v>
      </c>
    </row>
    <row r="4633" spans="1:12">
      <c r="A4633" t="e">
        <f ca="1">E00251430058721</f>
        <v>#NAME?</v>
      </c>
      <c r="B4633">
        <v>456</v>
      </c>
      <c r="C4633" t="s">
        <v>518</v>
      </c>
      <c r="D4633" s="1">
        <v>42481</v>
      </c>
      <c r="F4633">
        <v>1</v>
      </c>
      <c r="G4633">
        <v>7175</v>
      </c>
      <c r="H4633" t="s">
        <v>689</v>
      </c>
      <c r="J4633" t="s">
        <v>14</v>
      </c>
      <c r="K4633">
        <v>51</v>
      </c>
      <c r="L4633" t="s">
        <v>15</v>
      </c>
    </row>
    <row r="4634" spans="1:12">
      <c r="A4634" t="e">
        <f ca="1">E00251529526721</f>
        <v>#NAME?</v>
      </c>
      <c r="B4634">
        <v>3449</v>
      </c>
      <c r="C4634" t="s">
        <v>629</v>
      </c>
      <c r="D4634" s="1">
        <v>41432</v>
      </c>
      <c r="F4634">
        <v>1</v>
      </c>
      <c r="G4634">
        <v>4019</v>
      </c>
      <c r="H4634" t="s">
        <v>26</v>
      </c>
      <c r="J4634" t="s">
        <v>14</v>
      </c>
      <c r="K4634">
        <v>53</v>
      </c>
      <c r="L4634" t="s">
        <v>15</v>
      </c>
    </row>
    <row r="4635" spans="1:12">
      <c r="A4635" t="e">
        <f ca="1">E00251432302421</f>
        <v>#NAME?</v>
      </c>
      <c r="B4635">
        <v>497</v>
      </c>
      <c r="C4635" t="s">
        <v>141</v>
      </c>
      <c r="D4635" s="1">
        <v>42633</v>
      </c>
      <c r="F4635">
        <v>1</v>
      </c>
      <c r="G4635">
        <v>1748</v>
      </c>
      <c r="H4635" t="s">
        <v>907</v>
      </c>
      <c r="J4635" t="s">
        <v>14</v>
      </c>
      <c r="K4635">
        <v>58</v>
      </c>
      <c r="L4635" t="s">
        <v>15</v>
      </c>
    </row>
    <row r="4636" spans="1:12">
      <c r="A4636" t="e">
        <f ca="1">E00251432302421</f>
        <v>#NAME?</v>
      </c>
      <c r="B4636">
        <v>497</v>
      </c>
      <c r="C4636" t="s">
        <v>141</v>
      </c>
      <c r="D4636" s="1">
        <v>42705</v>
      </c>
      <c r="F4636">
        <v>2</v>
      </c>
      <c r="G4636">
        <v>27800</v>
      </c>
      <c r="H4636" t="s">
        <v>145</v>
      </c>
      <c r="J4636" t="s">
        <v>14</v>
      </c>
      <c r="K4636">
        <v>58</v>
      </c>
      <c r="L4636" t="s">
        <v>15</v>
      </c>
    </row>
    <row r="4637" spans="1:12">
      <c r="A4637" t="e">
        <f ca="1">E00251432302421</f>
        <v>#NAME?</v>
      </c>
      <c r="B4637">
        <v>6046</v>
      </c>
      <c r="C4637" t="s">
        <v>98</v>
      </c>
      <c r="D4637" s="1">
        <v>42009</v>
      </c>
      <c r="E4637">
        <v>1</v>
      </c>
      <c r="F4637">
        <v>3</v>
      </c>
      <c r="G4637">
        <v>3051</v>
      </c>
      <c r="H4637" t="s">
        <v>13</v>
      </c>
      <c r="J4637" t="s">
        <v>34</v>
      </c>
      <c r="K4637">
        <v>56</v>
      </c>
      <c r="L4637" t="s">
        <v>15</v>
      </c>
    </row>
    <row r="4638" spans="1:12">
      <c r="A4638" t="e">
        <f ca="1">E00251616870121</f>
        <v>#NAME?</v>
      </c>
      <c r="B4638">
        <v>701</v>
      </c>
      <c r="C4638" t="s">
        <v>72</v>
      </c>
      <c r="D4638" s="1">
        <v>42102</v>
      </c>
      <c r="F4638">
        <v>6</v>
      </c>
      <c r="G4638">
        <v>4779</v>
      </c>
      <c r="H4638" t="s">
        <v>231</v>
      </c>
      <c r="J4638" t="s">
        <v>14</v>
      </c>
      <c r="K4638">
        <v>53</v>
      </c>
      <c r="L4638" t="s">
        <v>15</v>
      </c>
    </row>
    <row r="4639" spans="1:12">
      <c r="A4639" t="e">
        <f ca="1">E00251616870121</f>
        <v>#NAME?</v>
      </c>
      <c r="B4639">
        <v>701</v>
      </c>
      <c r="C4639" t="s">
        <v>72</v>
      </c>
      <c r="D4639" s="1">
        <v>42459</v>
      </c>
      <c r="F4639">
        <v>4</v>
      </c>
      <c r="G4639">
        <v>2599</v>
      </c>
      <c r="H4639" t="s">
        <v>238</v>
      </c>
      <c r="J4639" t="s">
        <v>14</v>
      </c>
      <c r="K4639">
        <v>54</v>
      </c>
      <c r="L4639" t="s">
        <v>15</v>
      </c>
    </row>
    <row r="4640" spans="1:12">
      <c r="A4640" t="e">
        <f ca="1">E00251616870121</f>
        <v>#NAME?</v>
      </c>
      <c r="B4640">
        <v>701</v>
      </c>
      <c r="C4640" t="s">
        <v>72</v>
      </c>
      <c r="D4640" s="1">
        <v>42723</v>
      </c>
      <c r="F4640">
        <v>2</v>
      </c>
      <c r="G4640">
        <v>2724</v>
      </c>
      <c r="H4640" t="s">
        <v>73</v>
      </c>
      <c r="J4640" t="s">
        <v>14</v>
      </c>
      <c r="K4640">
        <v>54</v>
      </c>
      <c r="L4640" t="s">
        <v>15</v>
      </c>
    </row>
    <row r="4641" spans="1:12">
      <c r="A4641" t="e">
        <f ca="1">E00251616870121</f>
        <v>#NAME?</v>
      </c>
      <c r="B4641">
        <v>701</v>
      </c>
      <c r="C4641" t="s">
        <v>72</v>
      </c>
      <c r="D4641" s="1">
        <v>42768</v>
      </c>
      <c r="F4641">
        <v>3</v>
      </c>
      <c r="G4641">
        <v>2599</v>
      </c>
      <c r="H4641" t="s">
        <v>238</v>
      </c>
      <c r="J4641" t="s">
        <v>14</v>
      </c>
      <c r="K4641">
        <v>54</v>
      </c>
      <c r="L4641" t="s">
        <v>15</v>
      </c>
    </row>
    <row r="4642" spans="1:12">
      <c r="A4642" t="e">
        <f ca="1">E00251616870121</f>
        <v>#NAME?</v>
      </c>
      <c r="B4642">
        <v>701</v>
      </c>
      <c r="C4642" t="s">
        <v>72</v>
      </c>
      <c r="D4642" s="1">
        <v>42802</v>
      </c>
      <c r="F4642">
        <v>1</v>
      </c>
      <c r="G4642">
        <v>49390</v>
      </c>
      <c r="H4642" t="s">
        <v>59</v>
      </c>
      <c r="J4642" t="s">
        <v>14</v>
      </c>
      <c r="K4642">
        <v>54</v>
      </c>
      <c r="L4642" t="s">
        <v>15</v>
      </c>
    </row>
    <row r="4643" spans="1:12">
      <c r="A4643" t="e">
        <f ca="1">E00251429205421</f>
        <v>#NAME?</v>
      </c>
      <c r="B4643">
        <v>275</v>
      </c>
      <c r="C4643" t="s">
        <v>444</v>
      </c>
      <c r="D4643" s="1">
        <v>42615</v>
      </c>
      <c r="F4643">
        <v>1</v>
      </c>
      <c r="G4643">
        <v>72671</v>
      </c>
      <c r="H4643" t="s">
        <v>948</v>
      </c>
      <c r="J4643" t="s">
        <v>14</v>
      </c>
      <c r="K4643">
        <v>42</v>
      </c>
      <c r="L4643" t="s">
        <v>15</v>
      </c>
    </row>
    <row r="4644" spans="1:12">
      <c r="A4644" t="e">
        <f ca="1">E00251429388021</f>
        <v>#NAME?</v>
      </c>
      <c r="B4644">
        <v>297</v>
      </c>
      <c r="C4644" t="s">
        <v>411</v>
      </c>
      <c r="D4644" s="1">
        <v>42431</v>
      </c>
      <c r="F4644">
        <v>4</v>
      </c>
      <c r="G4644">
        <v>4019</v>
      </c>
      <c r="H4644" t="s">
        <v>26</v>
      </c>
      <c r="J4644" t="s">
        <v>14</v>
      </c>
      <c r="K4644">
        <v>60</v>
      </c>
      <c r="L4644" t="s">
        <v>15</v>
      </c>
    </row>
    <row r="4645" spans="1:12">
      <c r="A4645" t="e">
        <f ca="1">E00251430176021</f>
        <v>#NAME?</v>
      </c>
      <c r="B4645">
        <v>4842</v>
      </c>
      <c r="C4645" t="s">
        <v>949</v>
      </c>
      <c r="D4645" s="1">
        <v>42189</v>
      </c>
      <c r="F4645">
        <v>1</v>
      </c>
      <c r="G4645">
        <v>61171</v>
      </c>
      <c r="H4645" t="s">
        <v>513</v>
      </c>
      <c r="I4645" t="s">
        <v>148</v>
      </c>
      <c r="J4645" t="s">
        <v>57</v>
      </c>
      <c r="K4645">
        <v>57</v>
      </c>
      <c r="L4645" t="s">
        <v>15</v>
      </c>
    </row>
    <row r="4646" spans="1:12">
      <c r="A4646" t="e">
        <f ca="1">E00251429205421</f>
        <v>#NAME?</v>
      </c>
      <c r="B4646">
        <v>753</v>
      </c>
      <c r="C4646" t="s">
        <v>545</v>
      </c>
      <c r="D4646" s="1">
        <v>42881</v>
      </c>
      <c r="F4646">
        <v>1</v>
      </c>
      <c r="G4646">
        <v>9249</v>
      </c>
      <c r="H4646" t="s">
        <v>817</v>
      </c>
      <c r="I4646" t="s">
        <v>56</v>
      </c>
      <c r="J4646" t="s">
        <v>57</v>
      </c>
      <c r="K4646">
        <v>43</v>
      </c>
      <c r="L4646" t="s">
        <v>15</v>
      </c>
    </row>
    <row r="4647" spans="1:12">
      <c r="A4647" t="e">
        <f ca="1">E00251529543621</f>
        <v>#NAME?</v>
      </c>
      <c r="B4647">
        <v>166</v>
      </c>
      <c r="C4647" t="s">
        <v>626</v>
      </c>
      <c r="D4647" s="1">
        <v>41725</v>
      </c>
      <c r="F4647">
        <v>4</v>
      </c>
      <c r="G4647">
        <v>4019</v>
      </c>
      <c r="H4647" t="s">
        <v>26</v>
      </c>
      <c r="J4647" t="s">
        <v>14</v>
      </c>
      <c r="K4647">
        <v>51</v>
      </c>
      <c r="L4647" t="s">
        <v>15</v>
      </c>
    </row>
    <row r="4648" spans="1:12">
      <c r="A4648" t="e">
        <f ca="1">E00251529543621</f>
        <v>#NAME?</v>
      </c>
      <c r="B4648">
        <v>166</v>
      </c>
      <c r="C4648" t="s">
        <v>626</v>
      </c>
      <c r="D4648" s="1">
        <v>41836</v>
      </c>
      <c r="F4648">
        <v>2</v>
      </c>
      <c r="G4648">
        <v>25000</v>
      </c>
      <c r="H4648" t="s">
        <v>178</v>
      </c>
      <c r="J4648" t="s">
        <v>14</v>
      </c>
      <c r="K4648">
        <v>51</v>
      </c>
      <c r="L4648" t="s">
        <v>15</v>
      </c>
    </row>
    <row r="4649" spans="1:12">
      <c r="A4649" t="e">
        <f ca="1">E00251715553221</f>
        <v>#NAME?</v>
      </c>
      <c r="B4649">
        <v>48</v>
      </c>
      <c r="C4649" t="s">
        <v>249</v>
      </c>
      <c r="D4649" s="1">
        <v>41215</v>
      </c>
      <c r="F4649">
        <v>1</v>
      </c>
      <c r="G4649">
        <v>78079</v>
      </c>
      <c r="H4649" t="s">
        <v>49</v>
      </c>
      <c r="J4649" t="s">
        <v>14</v>
      </c>
      <c r="K4649">
        <v>41</v>
      </c>
      <c r="L4649" t="s">
        <v>22</v>
      </c>
    </row>
    <row r="4650" spans="1:12">
      <c r="A4650" t="e">
        <f ca="1">E00251715553221</f>
        <v>#NAME?</v>
      </c>
      <c r="B4650">
        <v>48</v>
      </c>
      <c r="C4650" t="s">
        <v>249</v>
      </c>
      <c r="D4650" s="1">
        <v>42965</v>
      </c>
      <c r="F4650">
        <v>4</v>
      </c>
      <c r="G4650">
        <v>2713</v>
      </c>
      <c r="H4650" t="s">
        <v>950</v>
      </c>
      <c r="J4650" t="s">
        <v>14</v>
      </c>
      <c r="K4650">
        <v>46</v>
      </c>
      <c r="L4650" t="s">
        <v>15</v>
      </c>
    </row>
    <row r="4651" spans="1:12">
      <c r="A4651" t="e">
        <f ca="1">E00251716569321</f>
        <v>#NAME?</v>
      </c>
      <c r="B4651">
        <v>489</v>
      </c>
      <c r="C4651" t="s">
        <v>100</v>
      </c>
      <c r="D4651" s="1">
        <v>42723</v>
      </c>
      <c r="F4651">
        <v>2</v>
      </c>
      <c r="G4651">
        <v>7904</v>
      </c>
      <c r="H4651" t="s">
        <v>75</v>
      </c>
      <c r="J4651" t="s">
        <v>14</v>
      </c>
      <c r="K4651">
        <v>57</v>
      </c>
      <c r="L4651" t="s">
        <v>22</v>
      </c>
    </row>
    <row r="4652" spans="1:12">
      <c r="A4652" t="e">
        <f ca="1">E00251514288421</f>
        <v>#NAME?</v>
      </c>
      <c r="B4652">
        <v>481</v>
      </c>
      <c r="C4652" t="s">
        <v>402</v>
      </c>
      <c r="D4652" s="1">
        <v>41605</v>
      </c>
      <c r="F4652">
        <v>5</v>
      </c>
      <c r="G4652">
        <v>34600</v>
      </c>
      <c r="H4652" t="s">
        <v>578</v>
      </c>
      <c r="J4652" t="s">
        <v>14</v>
      </c>
      <c r="K4652">
        <v>58</v>
      </c>
      <c r="L4652" t="s">
        <v>15</v>
      </c>
    </row>
    <row r="4653" spans="1:12">
      <c r="A4653" t="e">
        <f ca="1">E00251528624321</f>
        <v>#NAME?</v>
      </c>
      <c r="B4653">
        <v>291</v>
      </c>
      <c r="C4653" t="s">
        <v>160</v>
      </c>
      <c r="D4653" s="1">
        <v>41586</v>
      </c>
      <c r="F4653">
        <v>1</v>
      </c>
      <c r="G4653">
        <v>7506</v>
      </c>
      <c r="H4653" t="s">
        <v>539</v>
      </c>
      <c r="J4653" t="s">
        <v>14</v>
      </c>
      <c r="K4653">
        <v>48</v>
      </c>
      <c r="L4653" t="s">
        <v>15</v>
      </c>
    </row>
    <row r="4654" spans="1:12">
      <c r="A4654" t="e">
        <f ca="1">E00251439807421</f>
        <v>#NAME?</v>
      </c>
      <c r="B4654">
        <v>494</v>
      </c>
      <c r="C4654" t="s">
        <v>63</v>
      </c>
      <c r="D4654" s="1">
        <v>41085</v>
      </c>
      <c r="F4654">
        <v>1</v>
      </c>
      <c r="G4654">
        <v>29620</v>
      </c>
      <c r="H4654" t="s">
        <v>460</v>
      </c>
      <c r="J4654" t="s">
        <v>14</v>
      </c>
      <c r="K4654">
        <v>52</v>
      </c>
      <c r="L4654" t="s">
        <v>15</v>
      </c>
    </row>
    <row r="4655" spans="1:12">
      <c r="A4655" t="e">
        <f ca="1">E00251429388021</f>
        <v>#NAME?</v>
      </c>
      <c r="B4655">
        <v>297</v>
      </c>
      <c r="C4655" t="s">
        <v>411</v>
      </c>
      <c r="D4655" s="1">
        <v>41232</v>
      </c>
      <c r="F4655">
        <v>1</v>
      </c>
      <c r="G4655">
        <v>4019</v>
      </c>
      <c r="H4655" t="s">
        <v>26</v>
      </c>
      <c r="J4655" t="s">
        <v>14</v>
      </c>
      <c r="K4655">
        <v>57</v>
      </c>
      <c r="L4655" t="s">
        <v>15</v>
      </c>
    </row>
    <row r="4656" spans="1:12">
      <c r="A4656" t="e">
        <f ca="1">E00251429388021</f>
        <v>#NAME?</v>
      </c>
      <c r="B4656">
        <v>297</v>
      </c>
      <c r="C4656" t="s">
        <v>411</v>
      </c>
      <c r="D4656" s="1">
        <v>41831</v>
      </c>
      <c r="F4656">
        <v>1</v>
      </c>
      <c r="G4656">
        <v>4019</v>
      </c>
      <c r="H4656" t="s">
        <v>26</v>
      </c>
      <c r="J4656" t="s">
        <v>14</v>
      </c>
      <c r="K4656">
        <v>59</v>
      </c>
      <c r="L4656" t="s">
        <v>15</v>
      </c>
    </row>
    <row r="4657" spans="1:12">
      <c r="A4657" t="e">
        <f ca="1">E00251514288421</f>
        <v>#NAME?</v>
      </c>
      <c r="B4657">
        <v>481</v>
      </c>
      <c r="C4657" t="s">
        <v>402</v>
      </c>
      <c r="D4657" s="1">
        <v>42251</v>
      </c>
      <c r="F4657">
        <v>1</v>
      </c>
      <c r="G4657">
        <v>49120</v>
      </c>
      <c r="H4657" t="s">
        <v>168</v>
      </c>
      <c r="J4657" t="s">
        <v>14</v>
      </c>
      <c r="K4657">
        <v>59</v>
      </c>
      <c r="L4657" t="s">
        <v>15</v>
      </c>
    </row>
    <row r="4658" spans="1:12">
      <c r="A4658" t="e">
        <f ca="1">E00251514288421</f>
        <v>#NAME?</v>
      </c>
      <c r="B4658">
        <v>481</v>
      </c>
      <c r="C4658" t="s">
        <v>402</v>
      </c>
      <c r="D4658" s="1">
        <v>42276</v>
      </c>
      <c r="F4658">
        <v>5</v>
      </c>
      <c r="G4658">
        <v>4549</v>
      </c>
      <c r="H4658" t="s">
        <v>69</v>
      </c>
      <c r="J4658" t="s">
        <v>14</v>
      </c>
      <c r="K4658">
        <v>59</v>
      </c>
      <c r="L4658" t="s">
        <v>15</v>
      </c>
    </row>
    <row r="4659" spans="1:12">
      <c r="A4659" t="e">
        <f ca="1">E00251413469721</f>
        <v>#NAME?</v>
      </c>
      <c r="B4659">
        <v>1330</v>
      </c>
      <c r="C4659" t="s">
        <v>951</v>
      </c>
      <c r="D4659" s="1">
        <v>42803</v>
      </c>
      <c r="F4659">
        <v>3</v>
      </c>
      <c r="G4659">
        <v>4549</v>
      </c>
      <c r="H4659" t="s">
        <v>69</v>
      </c>
      <c r="J4659" t="s">
        <v>14</v>
      </c>
      <c r="K4659">
        <v>68</v>
      </c>
      <c r="L4659" t="s">
        <v>15</v>
      </c>
    </row>
    <row r="4660" spans="1:12">
      <c r="A4660" t="e">
        <f ca="1">E00251432302421</f>
        <v>#NAME?</v>
      </c>
      <c r="B4660">
        <v>497</v>
      </c>
      <c r="C4660" t="s">
        <v>141</v>
      </c>
      <c r="D4660" s="1">
        <v>41080</v>
      </c>
      <c r="F4660">
        <v>1</v>
      </c>
      <c r="G4660">
        <v>496</v>
      </c>
      <c r="H4660" t="s">
        <v>190</v>
      </c>
      <c r="J4660" t="s">
        <v>14</v>
      </c>
      <c r="K4660">
        <v>54</v>
      </c>
      <c r="L4660" t="s">
        <v>15</v>
      </c>
    </row>
    <row r="4661" spans="1:12">
      <c r="A4661" t="e">
        <f ca="1">E00251432302421</f>
        <v>#NAME?</v>
      </c>
      <c r="B4661">
        <v>497</v>
      </c>
      <c r="C4661" t="s">
        <v>141</v>
      </c>
      <c r="D4661" s="1">
        <v>41584</v>
      </c>
      <c r="F4661">
        <v>2</v>
      </c>
      <c r="G4661">
        <v>496</v>
      </c>
      <c r="H4661" t="s">
        <v>190</v>
      </c>
      <c r="J4661" t="s">
        <v>14</v>
      </c>
      <c r="K4661">
        <v>55</v>
      </c>
      <c r="L4661" t="s">
        <v>15</v>
      </c>
    </row>
    <row r="4662" spans="1:12">
      <c r="A4662" t="e">
        <f ca="1">E00251432302421</f>
        <v>#NAME?</v>
      </c>
      <c r="B4662">
        <v>497</v>
      </c>
      <c r="C4662" t="s">
        <v>141</v>
      </c>
      <c r="D4662" s="1">
        <v>42424</v>
      </c>
      <c r="F4662">
        <v>1</v>
      </c>
      <c r="G4662">
        <v>7820</v>
      </c>
      <c r="H4662" t="s">
        <v>233</v>
      </c>
      <c r="J4662" t="s">
        <v>14</v>
      </c>
      <c r="K4662">
        <v>58</v>
      </c>
      <c r="L4662" t="s">
        <v>22</v>
      </c>
    </row>
    <row r="4663" spans="1:12">
      <c r="A4663" t="e">
        <f ca="1">E00251439807421</f>
        <v>#NAME?</v>
      </c>
      <c r="B4663">
        <v>494</v>
      </c>
      <c r="C4663" t="s">
        <v>63</v>
      </c>
      <c r="D4663" s="1">
        <v>41430</v>
      </c>
      <c r="F4663">
        <v>2</v>
      </c>
      <c r="G4663">
        <v>7243</v>
      </c>
      <c r="H4663" t="s">
        <v>42</v>
      </c>
      <c r="J4663" t="s">
        <v>14</v>
      </c>
      <c r="K4663">
        <v>53</v>
      </c>
      <c r="L4663" t="s">
        <v>15</v>
      </c>
    </row>
    <row r="4664" spans="1:12">
      <c r="A4664" t="e">
        <f ca="1">E00251439807421</f>
        <v>#NAME?</v>
      </c>
      <c r="B4664">
        <v>3039</v>
      </c>
      <c r="C4664" t="s">
        <v>904</v>
      </c>
      <c r="D4664" s="1">
        <v>42669</v>
      </c>
      <c r="F4664">
        <v>1</v>
      </c>
      <c r="G4664">
        <v>311</v>
      </c>
      <c r="H4664" t="s">
        <v>599</v>
      </c>
      <c r="J4664" t="s">
        <v>272</v>
      </c>
      <c r="K4664">
        <v>56</v>
      </c>
      <c r="L4664" t="s">
        <v>15</v>
      </c>
    </row>
    <row r="4665" spans="1:12">
      <c r="A4665" t="e">
        <f ca="1">E00251617565621</f>
        <v>#NAME?</v>
      </c>
      <c r="B4665">
        <v>178</v>
      </c>
      <c r="C4665" t="s">
        <v>634</v>
      </c>
      <c r="D4665" s="1">
        <v>42768</v>
      </c>
      <c r="F4665">
        <v>2</v>
      </c>
      <c r="G4665">
        <v>30000</v>
      </c>
      <c r="H4665" t="s">
        <v>144</v>
      </c>
      <c r="J4665" t="s">
        <v>14</v>
      </c>
      <c r="K4665">
        <v>49</v>
      </c>
      <c r="L4665" t="s">
        <v>15</v>
      </c>
    </row>
    <row r="4666" spans="1:12">
      <c r="A4666" t="e">
        <f ca="1">E00251429810321</f>
        <v>#NAME?</v>
      </c>
      <c r="B4666">
        <v>151</v>
      </c>
      <c r="C4666" t="s">
        <v>381</v>
      </c>
      <c r="D4666" s="1">
        <v>41550</v>
      </c>
      <c r="F4666">
        <v>3</v>
      </c>
      <c r="G4666">
        <v>27800</v>
      </c>
      <c r="H4666" t="s">
        <v>145</v>
      </c>
      <c r="J4666" t="s">
        <v>14</v>
      </c>
      <c r="K4666">
        <v>58</v>
      </c>
      <c r="L4666" t="s">
        <v>15</v>
      </c>
    </row>
    <row r="4667" spans="1:12">
      <c r="A4667" t="e">
        <f ca="1">E00251413469721</f>
        <v>#NAME?</v>
      </c>
      <c r="B4667">
        <v>1929</v>
      </c>
      <c r="C4667" t="s">
        <v>195</v>
      </c>
      <c r="D4667" s="1">
        <v>41877</v>
      </c>
      <c r="F4667">
        <v>4</v>
      </c>
      <c r="G4667">
        <v>7295</v>
      </c>
      <c r="H4667" t="s">
        <v>76</v>
      </c>
      <c r="J4667" t="s">
        <v>14</v>
      </c>
      <c r="K4667">
        <v>65</v>
      </c>
      <c r="L4667" t="s">
        <v>15</v>
      </c>
    </row>
    <row r="4668" spans="1:12">
      <c r="A4668" t="e">
        <f ca="1">E00251413469721</f>
        <v>#NAME?</v>
      </c>
      <c r="B4668">
        <v>1929</v>
      </c>
      <c r="C4668" t="s">
        <v>195</v>
      </c>
      <c r="D4668" s="1">
        <v>42037</v>
      </c>
      <c r="F4668">
        <v>3</v>
      </c>
      <c r="G4668">
        <v>7059</v>
      </c>
      <c r="H4668" t="s">
        <v>230</v>
      </c>
      <c r="J4668" t="s">
        <v>14</v>
      </c>
      <c r="K4668">
        <v>66</v>
      </c>
      <c r="L4668" t="s">
        <v>15</v>
      </c>
    </row>
    <row r="4669" spans="1:12">
      <c r="A4669" t="e">
        <f ca="1">E00251413469721</f>
        <v>#NAME?</v>
      </c>
      <c r="B4669">
        <v>1929</v>
      </c>
      <c r="C4669" t="s">
        <v>195</v>
      </c>
      <c r="D4669" s="1">
        <v>42080</v>
      </c>
      <c r="F4669">
        <v>1</v>
      </c>
      <c r="G4669">
        <v>7962</v>
      </c>
      <c r="H4669" t="s">
        <v>111</v>
      </c>
      <c r="J4669" t="s">
        <v>14</v>
      </c>
      <c r="K4669">
        <v>66</v>
      </c>
      <c r="L4669" t="s">
        <v>22</v>
      </c>
    </row>
    <row r="4670" spans="1:12">
      <c r="A4670" t="e">
        <f ca="1">E00251413469721</f>
        <v>#NAME?</v>
      </c>
      <c r="B4670">
        <v>1929</v>
      </c>
      <c r="C4670" t="s">
        <v>195</v>
      </c>
      <c r="D4670" s="1">
        <v>42080</v>
      </c>
      <c r="F4670">
        <v>4</v>
      </c>
      <c r="G4670">
        <v>7059</v>
      </c>
      <c r="H4670" t="s">
        <v>230</v>
      </c>
      <c r="J4670" t="s">
        <v>14</v>
      </c>
      <c r="K4670">
        <v>66</v>
      </c>
      <c r="L4670" t="s">
        <v>15</v>
      </c>
    </row>
    <row r="4671" spans="1:12">
      <c r="A4671" t="e">
        <f ca="1">E00251430176021</f>
        <v>#NAME?</v>
      </c>
      <c r="B4671">
        <v>445</v>
      </c>
      <c r="C4671" t="s">
        <v>23</v>
      </c>
      <c r="D4671" s="1">
        <v>41053</v>
      </c>
      <c r="F4671">
        <v>1</v>
      </c>
      <c r="G4671">
        <v>4786</v>
      </c>
      <c r="H4671" t="s">
        <v>952</v>
      </c>
      <c r="J4671" t="s">
        <v>14</v>
      </c>
      <c r="K4671">
        <v>54</v>
      </c>
      <c r="L4671" t="s">
        <v>15</v>
      </c>
    </row>
    <row r="4672" spans="1:12">
      <c r="A4672" t="e">
        <f ca="1">E00251432360121</f>
        <v>#NAME?</v>
      </c>
      <c r="B4672">
        <v>497</v>
      </c>
      <c r="C4672" t="s">
        <v>141</v>
      </c>
      <c r="D4672" s="1">
        <v>42158</v>
      </c>
      <c r="F4672">
        <v>2</v>
      </c>
      <c r="G4672">
        <v>2448</v>
      </c>
      <c r="H4672" t="s">
        <v>19</v>
      </c>
      <c r="J4672" t="s">
        <v>14</v>
      </c>
      <c r="K4672">
        <v>52</v>
      </c>
      <c r="L4672" t="s">
        <v>15</v>
      </c>
    </row>
    <row r="4673" spans="1:12">
      <c r="A4673" t="e">
        <f ca="1">E00251429810321</f>
        <v>#NAME?</v>
      </c>
      <c r="B4673">
        <v>151</v>
      </c>
      <c r="C4673" t="s">
        <v>381</v>
      </c>
      <c r="D4673" s="1">
        <v>42298</v>
      </c>
      <c r="F4673">
        <v>2</v>
      </c>
      <c r="G4673">
        <v>25000</v>
      </c>
      <c r="H4673" t="s">
        <v>178</v>
      </c>
      <c r="J4673" t="s">
        <v>14</v>
      </c>
      <c r="K4673">
        <v>60</v>
      </c>
      <c r="L4673" t="s">
        <v>15</v>
      </c>
    </row>
    <row r="4674" spans="1:12">
      <c r="A4674" t="e">
        <f ca="1">E00251430176021</f>
        <v>#NAME?</v>
      </c>
      <c r="B4674">
        <v>445</v>
      </c>
      <c r="C4674" t="s">
        <v>23</v>
      </c>
      <c r="D4674" s="1">
        <v>42296</v>
      </c>
      <c r="F4674">
        <v>1</v>
      </c>
      <c r="G4674">
        <v>38870</v>
      </c>
      <c r="H4674" t="s">
        <v>514</v>
      </c>
      <c r="J4674" t="s">
        <v>14</v>
      </c>
      <c r="K4674">
        <v>57</v>
      </c>
      <c r="L4674" t="s">
        <v>15</v>
      </c>
    </row>
    <row r="4675" spans="1:12">
      <c r="A4675" t="e">
        <f ca="1">E00251432302421</f>
        <v>#NAME?</v>
      </c>
      <c r="B4675">
        <v>497</v>
      </c>
      <c r="C4675" t="s">
        <v>141</v>
      </c>
      <c r="D4675" s="1">
        <v>42198</v>
      </c>
      <c r="F4675">
        <v>1</v>
      </c>
      <c r="G4675">
        <v>3542</v>
      </c>
      <c r="H4675" t="s">
        <v>850</v>
      </c>
      <c r="J4675" t="s">
        <v>14</v>
      </c>
      <c r="K4675">
        <v>57</v>
      </c>
      <c r="L4675" t="s">
        <v>15</v>
      </c>
    </row>
    <row r="4676" spans="1:12">
      <c r="A4676" t="e">
        <f ca="1">E00251432274421</f>
        <v>#NAME?</v>
      </c>
      <c r="B4676">
        <v>450</v>
      </c>
      <c r="C4676" t="s">
        <v>227</v>
      </c>
      <c r="D4676" s="1">
        <v>41341</v>
      </c>
      <c r="F4676">
        <v>1</v>
      </c>
      <c r="G4676">
        <v>49390</v>
      </c>
      <c r="H4676" t="s">
        <v>59</v>
      </c>
      <c r="J4676" t="s">
        <v>14</v>
      </c>
      <c r="K4676">
        <v>47</v>
      </c>
      <c r="L4676" t="s">
        <v>15</v>
      </c>
    </row>
    <row r="4677" spans="1:12">
      <c r="A4677" t="e">
        <f ca="1">E00251432274421</f>
        <v>#NAME?</v>
      </c>
      <c r="B4677">
        <v>450</v>
      </c>
      <c r="C4677" t="s">
        <v>227</v>
      </c>
      <c r="D4677" s="1">
        <v>41764</v>
      </c>
      <c r="F4677">
        <v>4</v>
      </c>
      <c r="G4677">
        <v>4019</v>
      </c>
      <c r="H4677" t="s">
        <v>26</v>
      </c>
      <c r="J4677" t="s">
        <v>14</v>
      </c>
      <c r="K4677">
        <v>48</v>
      </c>
      <c r="L4677" t="s">
        <v>15</v>
      </c>
    </row>
    <row r="4678" spans="1:12">
      <c r="A4678" t="e">
        <f ca="1">E00251430176021</f>
        <v>#NAME?</v>
      </c>
      <c r="B4678">
        <v>445</v>
      </c>
      <c r="C4678" t="s">
        <v>23</v>
      </c>
      <c r="D4678" s="1">
        <v>41914</v>
      </c>
      <c r="F4678">
        <v>5</v>
      </c>
      <c r="G4678">
        <v>496</v>
      </c>
      <c r="H4678" t="s">
        <v>190</v>
      </c>
      <c r="J4678" t="s">
        <v>14</v>
      </c>
      <c r="K4678">
        <v>56</v>
      </c>
      <c r="L4678" t="s">
        <v>15</v>
      </c>
    </row>
    <row r="4679" spans="1:12">
      <c r="A4679" t="e">
        <f ca="1">E00251430176021</f>
        <v>#NAME?</v>
      </c>
      <c r="B4679">
        <v>445</v>
      </c>
      <c r="C4679" t="s">
        <v>23</v>
      </c>
      <c r="D4679" s="1">
        <v>42256</v>
      </c>
      <c r="F4679">
        <v>1</v>
      </c>
      <c r="G4679">
        <v>4019</v>
      </c>
      <c r="H4679" t="s">
        <v>26</v>
      </c>
      <c r="J4679" t="s">
        <v>14</v>
      </c>
      <c r="K4679">
        <v>57</v>
      </c>
      <c r="L4679" t="s">
        <v>15</v>
      </c>
    </row>
    <row r="4680" spans="1:12">
      <c r="A4680" t="e">
        <f ca="1">E00251429810321</f>
        <v>#NAME?</v>
      </c>
      <c r="B4680">
        <v>151</v>
      </c>
      <c r="C4680" t="s">
        <v>381</v>
      </c>
      <c r="D4680" s="1">
        <v>43024</v>
      </c>
      <c r="F4680">
        <v>3</v>
      </c>
      <c r="G4680">
        <v>27800</v>
      </c>
      <c r="H4680" t="s">
        <v>145</v>
      </c>
      <c r="J4680" t="s">
        <v>14</v>
      </c>
      <c r="K4680">
        <v>62</v>
      </c>
      <c r="L4680" t="s">
        <v>15</v>
      </c>
    </row>
    <row r="4681" spans="1:12">
      <c r="A4681" t="e">
        <f ca="1">E00251427592621</f>
        <v>#NAME?</v>
      </c>
      <c r="B4681">
        <v>10</v>
      </c>
      <c r="C4681" t="s">
        <v>18</v>
      </c>
      <c r="D4681" s="1">
        <v>41625</v>
      </c>
      <c r="F4681">
        <v>1</v>
      </c>
      <c r="G4681">
        <v>27800</v>
      </c>
      <c r="H4681" t="s">
        <v>145</v>
      </c>
      <c r="J4681" t="s">
        <v>14</v>
      </c>
      <c r="K4681">
        <v>44</v>
      </c>
      <c r="L4681" t="s">
        <v>15</v>
      </c>
    </row>
    <row r="4682" spans="1:12">
      <c r="A4682" t="e">
        <f ca="1">E00251427592621</f>
        <v>#NAME?</v>
      </c>
      <c r="B4682">
        <v>10</v>
      </c>
      <c r="C4682" t="s">
        <v>18</v>
      </c>
      <c r="D4682" s="1">
        <v>42930</v>
      </c>
      <c r="F4682">
        <v>1</v>
      </c>
      <c r="G4682">
        <v>5718</v>
      </c>
      <c r="H4682" t="s">
        <v>244</v>
      </c>
      <c r="J4682" t="s">
        <v>14</v>
      </c>
      <c r="K4682">
        <v>48</v>
      </c>
      <c r="L4682" t="s">
        <v>15</v>
      </c>
    </row>
    <row r="4683" spans="1:12">
      <c r="A4683" t="e">
        <f ca="1">E00251716591121</f>
        <v>#NAME?</v>
      </c>
      <c r="B4683">
        <v>448</v>
      </c>
      <c r="C4683" t="s">
        <v>112</v>
      </c>
      <c r="D4683" s="1">
        <v>42646</v>
      </c>
      <c r="F4683">
        <v>1</v>
      </c>
      <c r="G4683">
        <v>30000</v>
      </c>
      <c r="H4683" t="s">
        <v>144</v>
      </c>
      <c r="J4683" t="s">
        <v>14</v>
      </c>
      <c r="K4683">
        <v>52</v>
      </c>
      <c r="L4683" t="s">
        <v>15</v>
      </c>
    </row>
    <row r="4684" spans="1:12">
      <c r="A4684" t="e">
        <f ca="1">E00251430176021</f>
        <v>#NAME?</v>
      </c>
      <c r="B4684">
        <v>445</v>
      </c>
      <c r="C4684" t="s">
        <v>23</v>
      </c>
      <c r="D4684" s="1">
        <v>41620</v>
      </c>
      <c r="F4684">
        <v>1</v>
      </c>
      <c r="G4684">
        <v>4019</v>
      </c>
      <c r="H4684" t="s">
        <v>26</v>
      </c>
      <c r="J4684" t="s">
        <v>14</v>
      </c>
      <c r="K4684">
        <v>56</v>
      </c>
      <c r="L4684" t="s">
        <v>15</v>
      </c>
    </row>
    <row r="4685" spans="1:12">
      <c r="A4685" t="e">
        <f ca="1">E00251430091421</f>
        <v>#NAME?</v>
      </c>
      <c r="B4685">
        <v>467</v>
      </c>
      <c r="C4685" t="s">
        <v>232</v>
      </c>
      <c r="D4685" s="1">
        <v>40968</v>
      </c>
      <c r="F4685">
        <v>2</v>
      </c>
      <c r="G4685">
        <v>73300</v>
      </c>
      <c r="H4685" t="s">
        <v>86</v>
      </c>
      <c r="J4685" t="s">
        <v>14</v>
      </c>
      <c r="K4685">
        <v>60</v>
      </c>
      <c r="L4685" t="s">
        <v>15</v>
      </c>
    </row>
    <row r="4686" spans="1:12">
      <c r="A4686" t="e">
        <f ca="1">E00251430091421</f>
        <v>#NAME?</v>
      </c>
      <c r="B4686">
        <v>467</v>
      </c>
      <c r="C4686" t="s">
        <v>232</v>
      </c>
      <c r="D4686" s="1">
        <v>41226</v>
      </c>
      <c r="F4686">
        <v>4</v>
      </c>
      <c r="G4686">
        <v>3051</v>
      </c>
      <c r="H4686" t="s">
        <v>13</v>
      </c>
      <c r="J4686" t="s">
        <v>14</v>
      </c>
      <c r="K4686">
        <v>61</v>
      </c>
      <c r="L4686" t="s">
        <v>15</v>
      </c>
    </row>
    <row r="4687" spans="1:12">
      <c r="A4687" t="e">
        <f ca="1">E00251514252121</f>
        <v>#NAME?</v>
      </c>
      <c r="B4687">
        <v>451</v>
      </c>
      <c r="C4687" t="s">
        <v>102</v>
      </c>
      <c r="D4687" s="1">
        <v>42391</v>
      </c>
      <c r="F4687">
        <v>1</v>
      </c>
      <c r="G4687">
        <v>7999</v>
      </c>
      <c r="H4687" t="s">
        <v>80</v>
      </c>
      <c r="J4687" t="s">
        <v>14</v>
      </c>
      <c r="K4687">
        <v>48</v>
      </c>
      <c r="L4687" t="s">
        <v>15</v>
      </c>
    </row>
    <row r="4688" spans="1:12">
      <c r="A4688" t="e">
        <f ca="1">E00251432302421</f>
        <v>#NAME?</v>
      </c>
      <c r="B4688">
        <v>497</v>
      </c>
      <c r="C4688" t="s">
        <v>141</v>
      </c>
      <c r="D4688" s="1">
        <v>42627</v>
      </c>
      <c r="F4688">
        <v>2</v>
      </c>
      <c r="G4688">
        <v>1748</v>
      </c>
      <c r="H4688" t="s">
        <v>907</v>
      </c>
      <c r="J4688" t="s">
        <v>14</v>
      </c>
      <c r="K4688">
        <v>58</v>
      </c>
      <c r="L4688" t="s">
        <v>15</v>
      </c>
    </row>
    <row r="4689" spans="1:12">
      <c r="A4689" t="e">
        <f ca="1">E00251430176021</f>
        <v>#NAME?</v>
      </c>
      <c r="B4689">
        <v>445</v>
      </c>
      <c r="C4689" t="s">
        <v>23</v>
      </c>
      <c r="D4689" s="1">
        <v>42657</v>
      </c>
      <c r="F4689">
        <v>1</v>
      </c>
      <c r="G4689">
        <v>496</v>
      </c>
      <c r="H4689" t="s">
        <v>190</v>
      </c>
      <c r="J4689" t="s">
        <v>14</v>
      </c>
      <c r="K4689">
        <v>58</v>
      </c>
      <c r="L4689" t="s">
        <v>15</v>
      </c>
    </row>
    <row r="4690" spans="1:12">
      <c r="A4690" t="e">
        <f ca="1">E00251529210821</f>
        <v>#NAME?</v>
      </c>
      <c r="B4690">
        <v>193</v>
      </c>
      <c r="C4690" t="s">
        <v>247</v>
      </c>
      <c r="D4690" s="1">
        <v>42549</v>
      </c>
      <c r="F4690">
        <v>1</v>
      </c>
      <c r="G4690">
        <v>4019</v>
      </c>
      <c r="H4690" t="s">
        <v>26</v>
      </c>
      <c r="J4690" t="s">
        <v>14</v>
      </c>
      <c r="K4690">
        <v>54</v>
      </c>
      <c r="L4690" t="s">
        <v>15</v>
      </c>
    </row>
    <row r="4691" spans="1:12">
      <c r="A4691" t="e">
        <f ca="1">E00251529210821</f>
        <v>#NAME?</v>
      </c>
      <c r="B4691">
        <v>193</v>
      </c>
      <c r="C4691" t="s">
        <v>247</v>
      </c>
      <c r="D4691" s="1">
        <v>42622</v>
      </c>
      <c r="F4691">
        <v>1</v>
      </c>
      <c r="G4691">
        <v>460</v>
      </c>
      <c r="H4691" t="s">
        <v>16</v>
      </c>
      <c r="J4691" t="s">
        <v>14</v>
      </c>
      <c r="K4691">
        <v>54</v>
      </c>
      <c r="L4691" t="s">
        <v>15</v>
      </c>
    </row>
    <row r="4692" spans="1:12">
      <c r="A4692" t="e">
        <f ca="1">E00251715048221</f>
        <v>#NAME?</v>
      </c>
      <c r="B4692">
        <v>65</v>
      </c>
      <c r="C4692" t="s">
        <v>713</v>
      </c>
      <c r="D4692" s="1">
        <v>42936</v>
      </c>
      <c r="F4692">
        <v>4</v>
      </c>
      <c r="G4692">
        <v>2448</v>
      </c>
      <c r="H4692" t="s">
        <v>19</v>
      </c>
      <c r="J4692" t="s">
        <v>14</v>
      </c>
      <c r="K4692">
        <v>49</v>
      </c>
      <c r="L4692" t="s">
        <v>15</v>
      </c>
    </row>
    <row r="4693" spans="1:12">
      <c r="A4693" t="e">
        <f ca="1">E00251715048221</f>
        <v>#NAME?</v>
      </c>
      <c r="B4693">
        <v>65</v>
      </c>
      <c r="C4693" t="s">
        <v>713</v>
      </c>
      <c r="D4693" s="1">
        <v>42997</v>
      </c>
      <c r="F4693">
        <v>4</v>
      </c>
      <c r="G4693">
        <v>2448</v>
      </c>
      <c r="H4693" t="s">
        <v>19</v>
      </c>
      <c r="J4693" t="s">
        <v>14</v>
      </c>
      <c r="K4693">
        <v>49</v>
      </c>
      <c r="L4693" t="s">
        <v>15</v>
      </c>
    </row>
    <row r="4694" spans="1:12">
      <c r="A4694" t="e">
        <f ca="1">E00251432303521</f>
        <v>#NAME?</v>
      </c>
      <c r="B4694">
        <v>473</v>
      </c>
      <c r="C4694" t="s">
        <v>669</v>
      </c>
      <c r="D4694" s="1">
        <v>42031</v>
      </c>
      <c r="F4694">
        <v>1</v>
      </c>
      <c r="G4694">
        <v>129</v>
      </c>
      <c r="H4694" t="s">
        <v>953</v>
      </c>
      <c r="J4694" t="s">
        <v>14</v>
      </c>
      <c r="K4694">
        <v>61</v>
      </c>
      <c r="L4694" t="s">
        <v>15</v>
      </c>
    </row>
    <row r="4695" spans="1:12">
      <c r="A4695" t="e">
        <f ca="1">E00251529498321</f>
        <v>#NAME?</v>
      </c>
      <c r="B4695">
        <v>148</v>
      </c>
      <c r="C4695" t="s">
        <v>318</v>
      </c>
      <c r="D4695" s="1">
        <v>42380</v>
      </c>
      <c r="E4695">
        <v>0</v>
      </c>
      <c r="F4695">
        <v>3</v>
      </c>
      <c r="G4695">
        <v>2724</v>
      </c>
      <c r="H4695" t="s">
        <v>73</v>
      </c>
      <c r="J4695" t="s">
        <v>34</v>
      </c>
      <c r="K4695">
        <v>65</v>
      </c>
      <c r="L4695" t="s">
        <v>15</v>
      </c>
    </row>
    <row r="4696" spans="1:12">
      <c r="A4696" t="e">
        <f ca="1">E00251617721821</f>
        <v>#NAME?</v>
      </c>
      <c r="B4696">
        <v>184</v>
      </c>
      <c r="C4696" t="s">
        <v>290</v>
      </c>
      <c r="D4696" s="1">
        <v>41044</v>
      </c>
      <c r="F4696">
        <v>2</v>
      </c>
      <c r="G4696">
        <v>4019</v>
      </c>
      <c r="H4696" t="s">
        <v>26</v>
      </c>
      <c r="J4696" t="s">
        <v>14</v>
      </c>
      <c r="K4696">
        <v>38</v>
      </c>
      <c r="L4696" t="s">
        <v>15</v>
      </c>
    </row>
    <row r="4697" spans="1:12">
      <c r="A4697" t="e">
        <f ca="1">E00251617721821</f>
        <v>#NAME?</v>
      </c>
      <c r="B4697">
        <v>184</v>
      </c>
      <c r="C4697" t="s">
        <v>290</v>
      </c>
      <c r="D4697" s="1">
        <v>41212</v>
      </c>
      <c r="F4697">
        <v>1</v>
      </c>
      <c r="G4697">
        <v>2722</v>
      </c>
      <c r="H4697" t="s">
        <v>339</v>
      </c>
      <c r="J4697" t="s">
        <v>14</v>
      </c>
      <c r="K4697">
        <v>39</v>
      </c>
      <c r="L4697" t="s">
        <v>15</v>
      </c>
    </row>
    <row r="4698" spans="1:12">
      <c r="A4698" t="e">
        <f ca="1">E00251617721821</f>
        <v>#NAME?</v>
      </c>
      <c r="B4698">
        <v>184</v>
      </c>
      <c r="C4698" t="s">
        <v>290</v>
      </c>
      <c r="D4698" s="1">
        <v>41408</v>
      </c>
      <c r="F4698">
        <v>3</v>
      </c>
      <c r="G4698">
        <v>27800</v>
      </c>
      <c r="H4698" t="s">
        <v>145</v>
      </c>
      <c r="J4698" t="s">
        <v>14</v>
      </c>
      <c r="K4698">
        <v>39</v>
      </c>
      <c r="L4698" t="s">
        <v>15</v>
      </c>
    </row>
    <row r="4699" spans="1:12">
      <c r="A4699" t="e">
        <f ca="1">E00251514762521</f>
        <v>#NAME?</v>
      </c>
      <c r="B4699">
        <v>449</v>
      </c>
      <c r="C4699" t="s">
        <v>124</v>
      </c>
      <c r="D4699" s="1">
        <v>42744</v>
      </c>
      <c r="F4699">
        <v>2</v>
      </c>
      <c r="G4699">
        <v>2809</v>
      </c>
      <c r="H4699" t="s">
        <v>90</v>
      </c>
      <c r="J4699" t="s">
        <v>14</v>
      </c>
      <c r="K4699">
        <v>49</v>
      </c>
      <c r="L4699" t="s">
        <v>15</v>
      </c>
    </row>
    <row r="4700" spans="1:12">
      <c r="A4700" t="e">
        <f ca="1">E00251617620421</f>
        <v>#NAME?</v>
      </c>
      <c r="B4700">
        <v>485</v>
      </c>
      <c r="C4700" t="s">
        <v>241</v>
      </c>
      <c r="D4700" s="1">
        <v>41036</v>
      </c>
      <c r="F4700">
        <v>3</v>
      </c>
      <c r="G4700">
        <v>30000</v>
      </c>
      <c r="H4700" t="s">
        <v>144</v>
      </c>
      <c r="J4700" t="s">
        <v>14</v>
      </c>
      <c r="K4700">
        <v>49</v>
      </c>
      <c r="L4700" t="s">
        <v>15</v>
      </c>
    </row>
    <row r="4701" spans="1:12">
      <c r="A4701" t="e">
        <f ca="1">E00251617620421</f>
        <v>#NAME?</v>
      </c>
      <c r="B4701">
        <v>485</v>
      </c>
      <c r="C4701" t="s">
        <v>241</v>
      </c>
      <c r="D4701" s="1">
        <v>41257</v>
      </c>
      <c r="F4701">
        <v>3</v>
      </c>
      <c r="G4701">
        <v>30000</v>
      </c>
      <c r="H4701" t="s">
        <v>144</v>
      </c>
      <c r="J4701" t="s">
        <v>14</v>
      </c>
      <c r="K4701">
        <v>50</v>
      </c>
      <c r="L4701" t="s">
        <v>15</v>
      </c>
    </row>
    <row r="4702" spans="1:12">
      <c r="A4702" t="e">
        <f ca="1">E00251617620421</f>
        <v>#NAME?</v>
      </c>
      <c r="B4702">
        <v>485</v>
      </c>
      <c r="C4702" t="s">
        <v>241</v>
      </c>
      <c r="D4702" s="1">
        <v>42195</v>
      </c>
      <c r="F4702">
        <v>3</v>
      </c>
      <c r="G4702">
        <v>4549</v>
      </c>
      <c r="H4702" t="s">
        <v>69</v>
      </c>
      <c r="J4702" t="s">
        <v>14</v>
      </c>
      <c r="K4702">
        <v>53</v>
      </c>
      <c r="L4702" t="s">
        <v>15</v>
      </c>
    </row>
    <row r="4703" spans="1:12">
      <c r="A4703" t="e">
        <f ca="1">E00251617620421</f>
        <v>#NAME?</v>
      </c>
      <c r="B4703">
        <v>485</v>
      </c>
      <c r="C4703" t="s">
        <v>241</v>
      </c>
      <c r="D4703" s="1">
        <v>42706</v>
      </c>
      <c r="F4703">
        <v>1</v>
      </c>
      <c r="G4703">
        <v>7962</v>
      </c>
      <c r="H4703" t="s">
        <v>111</v>
      </c>
      <c r="J4703" t="s">
        <v>14</v>
      </c>
      <c r="K4703">
        <v>54</v>
      </c>
      <c r="L4703" t="s">
        <v>22</v>
      </c>
    </row>
    <row r="4704" spans="1:12">
      <c r="A4704" t="e">
        <f ca="1">E00251529498321</f>
        <v>#NAME?</v>
      </c>
      <c r="B4704">
        <v>163</v>
      </c>
      <c r="C4704" t="s">
        <v>219</v>
      </c>
      <c r="D4704" s="1">
        <v>42825</v>
      </c>
      <c r="F4704">
        <v>1</v>
      </c>
      <c r="G4704">
        <v>72690</v>
      </c>
      <c r="H4704" t="s">
        <v>363</v>
      </c>
      <c r="J4704" t="s">
        <v>14</v>
      </c>
      <c r="K4704">
        <v>66</v>
      </c>
      <c r="L4704" t="s">
        <v>15</v>
      </c>
    </row>
    <row r="4705" spans="1:12">
      <c r="A4705" t="e">
        <f ca="1">E00251715544321</f>
        <v>#NAME?</v>
      </c>
      <c r="B4705">
        <v>1328</v>
      </c>
      <c r="C4705" t="s">
        <v>697</v>
      </c>
      <c r="D4705" s="1">
        <v>42172</v>
      </c>
      <c r="F4705">
        <v>1</v>
      </c>
      <c r="G4705">
        <v>91</v>
      </c>
      <c r="H4705" t="s">
        <v>927</v>
      </c>
      <c r="J4705" t="s">
        <v>14</v>
      </c>
      <c r="K4705">
        <v>43</v>
      </c>
      <c r="L4705" t="s">
        <v>15</v>
      </c>
    </row>
    <row r="4706" spans="1:12">
      <c r="A4706" t="e">
        <f ca="1">E00251617620421</f>
        <v>#NAME?</v>
      </c>
      <c r="B4706">
        <v>485</v>
      </c>
      <c r="C4706" t="s">
        <v>241</v>
      </c>
      <c r="D4706" s="1">
        <v>42713</v>
      </c>
      <c r="F4706">
        <v>6</v>
      </c>
      <c r="G4706">
        <v>7299</v>
      </c>
      <c r="H4706" t="s">
        <v>250</v>
      </c>
      <c r="J4706" t="s">
        <v>14</v>
      </c>
      <c r="K4706">
        <v>54</v>
      </c>
      <c r="L4706" t="s">
        <v>15</v>
      </c>
    </row>
    <row r="4707" spans="1:12">
      <c r="A4707" t="e">
        <f ca="1">E00251715544321</f>
        <v>#NAME?</v>
      </c>
      <c r="B4707">
        <v>1328</v>
      </c>
      <c r="C4707" t="s">
        <v>697</v>
      </c>
      <c r="D4707" s="1">
        <v>42997</v>
      </c>
      <c r="F4707">
        <v>5</v>
      </c>
      <c r="G4707">
        <v>4387</v>
      </c>
      <c r="H4707" t="s">
        <v>954</v>
      </c>
      <c r="J4707" t="s">
        <v>14</v>
      </c>
      <c r="K4707">
        <v>46</v>
      </c>
      <c r="L4707" t="s">
        <v>15</v>
      </c>
    </row>
    <row r="4708" spans="1:12">
      <c r="A4708" t="e">
        <f ca="1">E00251529281021</f>
        <v>#NAME?</v>
      </c>
      <c r="B4708">
        <v>191</v>
      </c>
      <c r="C4708" t="s">
        <v>320</v>
      </c>
      <c r="D4708" s="1">
        <v>42542</v>
      </c>
      <c r="F4708">
        <v>1</v>
      </c>
      <c r="G4708">
        <v>22800</v>
      </c>
      <c r="H4708" t="s">
        <v>35</v>
      </c>
      <c r="J4708" t="s">
        <v>14</v>
      </c>
      <c r="K4708">
        <v>48</v>
      </c>
      <c r="L4708" t="s">
        <v>15</v>
      </c>
    </row>
    <row r="4709" spans="1:12">
      <c r="A4709" t="e">
        <f ca="1">E00251524987321</f>
        <v>#NAME?</v>
      </c>
      <c r="B4709">
        <v>438</v>
      </c>
      <c r="C4709" t="s">
        <v>474</v>
      </c>
      <c r="D4709" s="1">
        <v>41691</v>
      </c>
      <c r="F4709">
        <v>2</v>
      </c>
      <c r="G4709">
        <v>25000</v>
      </c>
      <c r="H4709" t="s">
        <v>178</v>
      </c>
      <c r="J4709" t="s">
        <v>14</v>
      </c>
      <c r="K4709">
        <v>54</v>
      </c>
      <c r="L4709" t="s">
        <v>15</v>
      </c>
    </row>
    <row r="4710" spans="1:12">
      <c r="A4710" t="e">
        <f ca="1">E00251417997521</f>
        <v>#NAME?</v>
      </c>
      <c r="B4710">
        <v>66</v>
      </c>
      <c r="C4710" t="s">
        <v>134</v>
      </c>
      <c r="D4710" s="1">
        <v>41997</v>
      </c>
      <c r="F4710">
        <v>1</v>
      </c>
      <c r="G4710">
        <v>2809</v>
      </c>
      <c r="H4710" t="s">
        <v>90</v>
      </c>
      <c r="J4710" t="s">
        <v>14</v>
      </c>
      <c r="K4710">
        <v>40</v>
      </c>
      <c r="L4710" t="s">
        <v>15</v>
      </c>
    </row>
    <row r="4711" spans="1:12">
      <c r="A4711" t="e">
        <f ca="1">E00251417997521</f>
        <v>#NAME?</v>
      </c>
      <c r="B4711">
        <v>66</v>
      </c>
      <c r="C4711" t="s">
        <v>134</v>
      </c>
      <c r="D4711" s="1">
        <v>42072</v>
      </c>
      <c r="F4711">
        <v>1</v>
      </c>
      <c r="G4711">
        <v>9492</v>
      </c>
      <c r="H4711" t="s">
        <v>317</v>
      </c>
      <c r="J4711" t="s">
        <v>14</v>
      </c>
      <c r="K4711">
        <v>41</v>
      </c>
      <c r="L4711" t="s">
        <v>15</v>
      </c>
    </row>
    <row r="4712" spans="1:12">
      <c r="A4712" t="e">
        <f ca="1">E00251439746321</f>
        <v>#NAME?</v>
      </c>
      <c r="B4712">
        <v>297</v>
      </c>
      <c r="C4712" t="s">
        <v>411</v>
      </c>
      <c r="D4712" s="1">
        <v>41207</v>
      </c>
      <c r="F4712">
        <v>2</v>
      </c>
      <c r="G4712">
        <v>5369</v>
      </c>
      <c r="H4712" t="s">
        <v>253</v>
      </c>
      <c r="J4712" t="s">
        <v>14</v>
      </c>
      <c r="K4712">
        <v>60</v>
      </c>
      <c r="L4712" t="s">
        <v>15</v>
      </c>
    </row>
    <row r="4713" spans="1:12">
      <c r="A4713" t="e">
        <f ca="1">E00251439746321</f>
        <v>#NAME?</v>
      </c>
      <c r="B4713">
        <v>297</v>
      </c>
      <c r="C4713" t="s">
        <v>411</v>
      </c>
      <c r="D4713" s="1">
        <v>41285</v>
      </c>
      <c r="F4713">
        <v>3</v>
      </c>
      <c r="G4713">
        <v>5369</v>
      </c>
      <c r="H4713" t="s">
        <v>253</v>
      </c>
      <c r="J4713" t="s">
        <v>14</v>
      </c>
      <c r="K4713">
        <v>60</v>
      </c>
      <c r="L4713" t="s">
        <v>15</v>
      </c>
    </row>
    <row r="4714" spans="1:12">
      <c r="A4714" t="e">
        <f ca="1">E00251439746321</f>
        <v>#NAME?</v>
      </c>
      <c r="B4714">
        <v>297</v>
      </c>
      <c r="C4714" t="s">
        <v>411</v>
      </c>
      <c r="D4714" s="1">
        <v>41878</v>
      </c>
      <c r="F4714">
        <v>6</v>
      </c>
      <c r="G4714">
        <v>7841</v>
      </c>
      <c r="H4714" t="s">
        <v>154</v>
      </c>
      <c r="J4714" t="s">
        <v>14</v>
      </c>
      <c r="K4714">
        <v>62</v>
      </c>
      <c r="L4714" t="s">
        <v>22</v>
      </c>
    </row>
    <row r="4715" spans="1:12">
      <c r="A4715" t="e">
        <f ca="1">E00251615167221</f>
        <v>#NAME?</v>
      </c>
      <c r="B4715">
        <v>1929</v>
      </c>
      <c r="C4715" t="s">
        <v>195</v>
      </c>
      <c r="D4715" s="1">
        <v>41806</v>
      </c>
      <c r="F4715">
        <v>2</v>
      </c>
      <c r="G4715">
        <v>4549</v>
      </c>
      <c r="H4715" t="s">
        <v>69</v>
      </c>
      <c r="J4715" t="s">
        <v>14</v>
      </c>
      <c r="K4715">
        <v>50</v>
      </c>
      <c r="L4715" t="s">
        <v>15</v>
      </c>
    </row>
    <row r="4716" spans="1:12">
      <c r="A4716" t="e">
        <f ca="1">E00251427397321</f>
        <v>#NAME?</v>
      </c>
      <c r="B4716">
        <v>30</v>
      </c>
      <c r="C4716" t="s">
        <v>344</v>
      </c>
      <c r="D4716" s="1">
        <v>42613</v>
      </c>
      <c r="F4716">
        <v>1</v>
      </c>
      <c r="G4716">
        <v>30748</v>
      </c>
      <c r="H4716" t="s">
        <v>50</v>
      </c>
      <c r="J4716" t="s">
        <v>14</v>
      </c>
      <c r="K4716">
        <v>48</v>
      </c>
      <c r="L4716" t="s">
        <v>15</v>
      </c>
    </row>
    <row r="4717" spans="1:12">
      <c r="A4717" t="e">
        <f ca="1">E00251417952621</f>
        <v>#NAME?</v>
      </c>
      <c r="B4717">
        <v>66</v>
      </c>
      <c r="C4717" t="s">
        <v>134</v>
      </c>
      <c r="D4717" s="1">
        <v>41655</v>
      </c>
      <c r="F4717">
        <v>1</v>
      </c>
      <c r="G4717">
        <v>4019</v>
      </c>
      <c r="H4717" t="s">
        <v>26</v>
      </c>
      <c r="J4717" t="s">
        <v>14</v>
      </c>
      <c r="K4717">
        <v>47</v>
      </c>
      <c r="L4717" t="s">
        <v>15</v>
      </c>
    </row>
    <row r="4718" spans="1:12">
      <c r="A4718" t="e">
        <f ca="1">E00251537880321</f>
        <v>#NAME?</v>
      </c>
      <c r="B4718">
        <v>282</v>
      </c>
      <c r="C4718" t="s">
        <v>724</v>
      </c>
      <c r="D4718" s="1">
        <v>42103</v>
      </c>
      <c r="F4718">
        <v>2</v>
      </c>
      <c r="G4718">
        <v>1179</v>
      </c>
      <c r="H4718" t="s">
        <v>180</v>
      </c>
      <c r="J4718" t="s">
        <v>14</v>
      </c>
      <c r="K4718">
        <v>42</v>
      </c>
      <c r="L4718" t="s">
        <v>15</v>
      </c>
    </row>
    <row r="4719" spans="1:12">
      <c r="A4719" t="e">
        <f ca="1">E00251537880321</f>
        <v>#NAME?</v>
      </c>
      <c r="B4719">
        <v>282</v>
      </c>
      <c r="C4719" t="s">
        <v>724</v>
      </c>
      <c r="D4719" s="1">
        <v>42108</v>
      </c>
      <c r="F4719">
        <v>1</v>
      </c>
      <c r="G4719">
        <v>55090</v>
      </c>
      <c r="H4719" t="s">
        <v>400</v>
      </c>
      <c r="J4719" t="s">
        <v>14</v>
      </c>
      <c r="K4719">
        <v>42</v>
      </c>
      <c r="L4719" t="s">
        <v>15</v>
      </c>
    </row>
    <row r="4720" spans="1:12">
      <c r="A4720" t="e">
        <f ca="1">E00251537880321</f>
        <v>#NAME?</v>
      </c>
      <c r="B4720">
        <v>759</v>
      </c>
      <c r="C4720" t="s">
        <v>732</v>
      </c>
      <c r="D4720" s="1">
        <v>42011</v>
      </c>
      <c r="F4720">
        <v>1</v>
      </c>
      <c r="G4720">
        <v>55090</v>
      </c>
      <c r="H4720" t="s">
        <v>400</v>
      </c>
      <c r="I4720" t="s">
        <v>56</v>
      </c>
      <c r="J4720" t="s">
        <v>57</v>
      </c>
      <c r="K4720">
        <v>41</v>
      </c>
      <c r="L4720" t="s">
        <v>15</v>
      </c>
    </row>
    <row r="4721" spans="1:12">
      <c r="A4721" t="e">
        <f ca="1">E00251515235421</f>
        <v>#NAME?</v>
      </c>
      <c r="B4721">
        <v>28</v>
      </c>
      <c r="C4721" t="s">
        <v>153</v>
      </c>
      <c r="D4721" s="1">
        <v>41976</v>
      </c>
      <c r="F4721">
        <v>1</v>
      </c>
      <c r="G4721">
        <v>2449</v>
      </c>
      <c r="H4721" t="s">
        <v>53</v>
      </c>
      <c r="J4721" t="s">
        <v>14</v>
      </c>
      <c r="K4721">
        <v>60</v>
      </c>
      <c r="L4721" t="s">
        <v>15</v>
      </c>
    </row>
    <row r="4722" spans="1:12">
      <c r="A4722" t="e">
        <f ca="1">E00251529504221</f>
        <v>#NAME?</v>
      </c>
      <c r="B4722">
        <v>193</v>
      </c>
      <c r="C4722" t="s">
        <v>247</v>
      </c>
      <c r="D4722" s="1">
        <v>42724</v>
      </c>
      <c r="F4722">
        <v>1</v>
      </c>
      <c r="G4722">
        <v>4871</v>
      </c>
      <c r="H4722" t="s">
        <v>125</v>
      </c>
      <c r="J4722" t="s">
        <v>14</v>
      </c>
      <c r="K4722">
        <v>50</v>
      </c>
      <c r="L4722" t="s">
        <v>15</v>
      </c>
    </row>
    <row r="4723" spans="1:12">
      <c r="A4723" t="e">
        <f ca="1">E00251513010121</f>
        <v>#NAME?</v>
      </c>
      <c r="B4723">
        <v>446</v>
      </c>
      <c r="C4723" t="s">
        <v>94</v>
      </c>
      <c r="D4723" s="1">
        <v>41432</v>
      </c>
      <c r="F4723">
        <v>1</v>
      </c>
      <c r="G4723">
        <v>27800</v>
      </c>
      <c r="H4723" t="s">
        <v>145</v>
      </c>
      <c r="J4723" t="s">
        <v>14</v>
      </c>
      <c r="K4723">
        <v>42</v>
      </c>
      <c r="L4723" t="s">
        <v>15</v>
      </c>
    </row>
    <row r="4724" spans="1:12">
      <c r="A4724" t="e">
        <f ca="1">E00251513010121</f>
        <v>#NAME?</v>
      </c>
      <c r="B4724">
        <v>446</v>
      </c>
      <c r="C4724" t="s">
        <v>94</v>
      </c>
      <c r="D4724" s="1">
        <v>41904</v>
      </c>
      <c r="F4724">
        <v>4</v>
      </c>
      <c r="G4724">
        <v>22800</v>
      </c>
      <c r="H4724" t="s">
        <v>35</v>
      </c>
      <c r="J4724" t="s">
        <v>14</v>
      </c>
      <c r="K4724">
        <v>43</v>
      </c>
      <c r="L4724" t="s">
        <v>15</v>
      </c>
    </row>
    <row r="4725" spans="1:12">
      <c r="A4725" t="e">
        <f ca="1">E00251513010121</f>
        <v>#NAME?</v>
      </c>
      <c r="B4725">
        <v>446</v>
      </c>
      <c r="C4725" t="s">
        <v>94</v>
      </c>
      <c r="D4725" s="1">
        <v>41960</v>
      </c>
      <c r="F4725">
        <v>2</v>
      </c>
      <c r="G4725">
        <v>7242</v>
      </c>
      <c r="H4725" t="s">
        <v>93</v>
      </c>
      <c r="J4725" t="s">
        <v>14</v>
      </c>
      <c r="K4725">
        <v>43</v>
      </c>
      <c r="L4725" t="s">
        <v>15</v>
      </c>
    </row>
    <row r="4726" spans="1:12">
      <c r="A4726" t="e">
        <f ca="1">E00251514125621</f>
        <v>#NAME?</v>
      </c>
      <c r="B4726">
        <v>729</v>
      </c>
      <c r="C4726" t="s">
        <v>68</v>
      </c>
      <c r="D4726" s="1">
        <v>41832</v>
      </c>
      <c r="F4726">
        <v>1</v>
      </c>
      <c r="G4726">
        <v>53550</v>
      </c>
      <c r="H4726" t="s">
        <v>345</v>
      </c>
      <c r="I4726" t="s">
        <v>56</v>
      </c>
      <c r="J4726" t="s">
        <v>57</v>
      </c>
      <c r="K4726">
        <v>50</v>
      </c>
      <c r="L4726" t="s">
        <v>15</v>
      </c>
    </row>
    <row r="4727" spans="1:12">
      <c r="A4727" t="e">
        <f ca="1">E00251514125621</f>
        <v>#NAME?</v>
      </c>
      <c r="B4727">
        <v>1786</v>
      </c>
      <c r="C4727" t="s">
        <v>37</v>
      </c>
      <c r="D4727" s="1">
        <v>41325</v>
      </c>
      <c r="F4727">
        <v>1</v>
      </c>
      <c r="G4727">
        <v>7242</v>
      </c>
      <c r="H4727" t="s">
        <v>93</v>
      </c>
      <c r="J4727" t="s">
        <v>14</v>
      </c>
      <c r="K4727">
        <v>48</v>
      </c>
      <c r="L4727" t="s">
        <v>15</v>
      </c>
    </row>
    <row r="4728" spans="1:12">
      <c r="A4728" t="e">
        <f ca="1">E00251715544321</f>
        <v>#NAME?</v>
      </c>
      <c r="B4728">
        <v>1328</v>
      </c>
      <c r="C4728" t="s">
        <v>697</v>
      </c>
      <c r="D4728" s="1">
        <v>42991</v>
      </c>
      <c r="F4728">
        <v>3</v>
      </c>
      <c r="G4728">
        <v>64800</v>
      </c>
      <c r="H4728" t="s">
        <v>955</v>
      </c>
      <c r="J4728" t="s">
        <v>14</v>
      </c>
      <c r="K4728">
        <v>46</v>
      </c>
      <c r="L4728" t="s">
        <v>15</v>
      </c>
    </row>
    <row r="4729" spans="1:12">
      <c r="A4729" t="e">
        <f ca="1">E00251439868821</f>
        <v>#NAME?</v>
      </c>
      <c r="B4729">
        <v>489</v>
      </c>
      <c r="C4729" t="s">
        <v>100</v>
      </c>
      <c r="D4729" s="1">
        <v>42237</v>
      </c>
      <c r="F4729">
        <v>1</v>
      </c>
      <c r="G4729">
        <v>9492</v>
      </c>
      <c r="H4729" t="s">
        <v>317</v>
      </c>
      <c r="J4729" t="s">
        <v>14</v>
      </c>
      <c r="K4729">
        <v>63</v>
      </c>
      <c r="L4729" t="s">
        <v>15</v>
      </c>
    </row>
    <row r="4730" spans="1:12">
      <c r="A4730" t="e">
        <f ca="1">E00251439868821</f>
        <v>#NAME?</v>
      </c>
      <c r="B4730">
        <v>489</v>
      </c>
      <c r="C4730" t="s">
        <v>100</v>
      </c>
      <c r="D4730" s="1">
        <v>42488</v>
      </c>
      <c r="F4730">
        <v>1</v>
      </c>
      <c r="G4730">
        <v>2720</v>
      </c>
      <c r="H4730" t="s">
        <v>65</v>
      </c>
      <c r="J4730" t="s">
        <v>14</v>
      </c>
      <c r="K4730">
        <v>63</v>
      </c>
      <c r="L4730" t="s">
        <v>15</v>
      </c>
    </row>
    <row r="4731" spans="1:12">
      <c r="A4731" t="e">
        <f ca="1">E00251439868821</f>
        <v>#NAME?</v>
      </c>
      <c r="B4731">
        <v>489</v>
      </c>
      <c r="C4731" t="s">
        <v>100</v>
      </c>
      <c r="D4731" s="1">
        <v>42858</v>
      </c>
      <c r="F4731">
        <v>3</v>
      </c>
      <c r="G4731">
        <v>2720</v>
      </c>
      <c r="H4731" t="s">
        <v>65</v>
      </c>
      <c r="J4731" t="s">
        <v>14</v>
      </c>
      <c r="K4731">
        <v>64</v>
      </c>
      <c r="L4731" t="s">
        <v>15</v>
      </c>
    </row>
    <row r="4732" spans="1:12">
      <c r="A4732" t="e">
        <f ca="1">E00251528725821</f>
        <v>#NAME?</v>
      </c>
      <c r="B4732">
        <v>294</v>
      </c>
      <c r="C4732" t="s">
        <v>61</v>
      </c>
      <c r="D4732" s="1">
        <v>40962</v>
      </c>
      <c r="F4732">
        <v>3</v>
      </c>
      <c r="G4732">
        <v>7962</v>
      </c>
      <c r="H4732" t="s">
        <v>111</v>
      </c>
      <c r="J4732" t="s">
        <v>14</v>
      </c>
      <c r="K4732">
        <v>54</v>
      </c>
      <c r="L4732" t="s">
        <v>22</v>
      </c>
    </row>
    <row r="4733" spans="1:12">
      <c r="A4733" t="e">
        <f ca="1">E00251430095721</f>
        <v>#NAME?</v>
      </c>
      <c r="B4733">
        <v>500</v>
      </c>
      <c r="C4733" t="s">
        <v>161</v>
      </c>
      <c r="D4733" s="1">
        <v>41340</v>
      </c>
      <c r="F4733">
        <v>1</v>
      </c>
      <c r="G4733">
        <v>25000</v>
      </c>
      <c r="H4733" t="s">
        <v>178</v>
      </c>
      <c r="J4733" t="s">
        <v>14</v>
      </c>
      <c r="K4733">
        <v>54</v>
      </c>
      <c r="L4733" t="s">
        <v>15</v>
      </c>
    </row>
    <row r="4734" spans="1:12">
      <c r="A4734" t="e">
        <f ca="1">E00251430095721</f>
        <v>#NAME?</v>
      </c>
      <c r="B4734">
        <v>500</v>
      </c>
      <c r="C4734" t="s">
        <v>161</v>
      </c>
      <c r="D4734" s="1">
        <v>41366</v>
      </c>
      <c r="F4734">
        <v>2</v>
      </c>
      <c r="G4734">
        <v>496</v>
      </c>
      <c r="H4734" t="s">
        <v>190</v>
      </c>
      <c r="J4734" t="s">
        <v>14</v>
      </c>
      <c r="K4734">
        <v>54</v>
      </c>
      <c r="L4734" t="s">
        <v>15</v>
      </c>
    </row>
    <row r="4735" spans="1:12">
      <c r="A4735" t="e">
        <f ca="1">E00251430095721</f>
        <v>#NAME?</v>
      </c>
      <c r="B4735">
        <v>500</v>
      </c>
      <c r="C4735" t="s">
        <v>161</v>
      </c>
      <c r="D4735" s="1">
        <v>41456</v>
      </c>
      <c r="F4735">
        <v>2</v>
      </c>
      <c r="G4735">
        <v>25000</v>
      </c>
      <c r="H4735" t="s">
        <v>178</v>
      </c>
      <c r="J4735" t="s">
        <v>14</v>
      </c>
      <c r="K4735">
        <v>55</v>
      </c>
      <c r="L4735" t="s">
        <v>15</v>
      </c>
    </row>
    <row r="4736" spans="1:12">
      <c r="A4736" t="e">
        <f ca="1">E00251430095721</f>
        <v>#NAME?</v>
      </c>
      <c r="B4736">
        <v>500</v>
      </c>
      <c r="C4736" t="s">
        <v>161</v>
      </c>
      <c r="D4736" s="1">
        <v>41523</v>
      </c>
      <c r="F4736">
        <v>2</v>
      </c>
      <c r="G4736">
        <v>25000</v>
      </c>
      <c r="H4736" t="s">
        <v>178</v>
      </c>
      <c r="J4736" t="s">
        <v>14</v>
      </c>
      <c r="K4736">
        <v>55</v>
      </c>
      <c r="L4736" t="s">
        <v>15</v>
      </c>
    </row>
    <row r="4737" spans="1:12">
      <c r="A4737" t="e">
        <f ca="1">E00251430095721</f>
        <v>#NAME?</v>
      </c>
      <c r="B4737">
        <v>500</v>
      </c>
      <c r="C4737" t="s">
        <v>161</v>
      </c>
      <c r="D4737" s="1">
        <v>42296</v>
      </c>
      <c r="F4737">
        <v>2</v>
      </c>
      <c r="G4737">
        <v>25000</v>
      </c>
      <c r="H4737" t="s">
        <v>178</v>
      </c>
      <c r="J4737" t="s">
        <v>14</v>
      </c>
      <c r="K4737">
        <v>57</v>
      </c>
      <c r="L4737" t="s">
        <v>15</v>
      </c>
    </row>
    <row r="4738" spans="1:12">
      <c r="A4738" t="e">
        <f ca="1">E00251439868821</f>
        <v>#NAME?</v>
      </c>
      <c r="B4738">
        <v>6046</v>
      </c>
      <c r="C4738" t="s">
        <v>98</v>
      </c>
      <c r="D4738" s="1">
        <v>41290</v>
      </c>
      <c r="E4738">
        <v>0</v>
      </c>
      <c r="F4738">
        <v>1</v>
      </c>
      <c r="G4738">
        <v>36105</v>
      </c>
      <c r="H4738" t="s">
        <v>956</v>
      </c>
      <c r="J4738" t="s">
        <v>34</v>
      </c>
      <c r="K4738">
        <v>60</v>
      </c>
      <c r="L4738" t="s">
        <v>15</v>
      </c>
    </row>
    <row r="4739" spans="1:12">
      <c r="A4739" t="e">
        <f ca="1">E00251715544321</f>
        <v>#NAME?</v>
      </c>
      <c r="B4739">
        <v>1328</v>
      </c>
      <c r="C4739" t="s">
        <v>697</v>
      </c>
      <c r="D4739" s="1">
        <v>42877</v>
      </c>
      <c r="F4739">
        <v>1</v>
      </c>
      <c r="G4739">
        <v>2800</v>
      </c>
      <c r="H4739" t="s">
        <v>717</v>
      </c>
      <c r="J4739" t="s">
        <v>14</v>
      </c>
      <c r="K4739">
        <v>45</v>
      </c>
      <c r="L4739" t="s">
        <v>15</v>
      </c>
    </row>
    <row r="4740" spans="1:12">
      <c r="A4740" t="e">
        <f ca="1">E00251528773621</f>
        <v>#NAME?</v>
      </c>
      <c r="B4740">
        <v>297</v>
      </c>
      <c r="C4740" t="s">
        <v>411</v>
      </c>
      <c r="D4740" s="1">
        <v>41124</v>
      </c>
      <c r="F4740">
        <v>4</v>
      </c>
      <c r="G4740">
        <v>2724</v>
      </c>
      <c r="H4740" t="s">
        <v>73</v>
      </c>
      <c r="J4740" t="s">
        <v>14</v>
      </c>
      <c r="K4740">
        <v>37</v>
      </c>
      <c r="L4740" t="s">
        <v>15</v>
      </c>
    </row>
    <row r="4741" spans="1:12">
      <c r="A4741" t="e">
        <f ca="1">E00251432303521</f>
        <v>#NAME?</v>
      </c>
      <c r="B4741">
        <v>473</v>
      </c>
      <c r="C4741" t="s">
        <v>669</v>
      </c>
      <c r="D4741" s="1">
        <v>42024</v>
      </c>
      <c r="F4741">
        <v>2</v>
      </c>
      <c r="G4741">
        <v>6989</v>
      </c>
      <c r="H4741" t="s">
        <v>544</v>
      </c>
      <c r="J4741" t="s">
        <v>14</v>
      </c>
      <c r="K4741">
        <v>61</v>
      </c>
      <c r="L4741" t="s">
        <v>15</v>
      </c>
    </row>
    <row r="4742" spans="1:12">
      <c r="A4742" t="e">
        <f ca="1">E00251439831421</f>
        <v>#NAME?</v>
      </c>
      <c r="B4742">
        <v>468</v>
      </c>
      <c r="C4742" t="s">
        <v>721</v>
      </c>
      <c r="D4742" s="1">
        <v>41715</v>
      </c>
      <c r="F4742">
        <v>3</v>
      </c>
      <c r="G4742">
        <v>7869</v>
      </c>
      <c r="H4742" t="s">
        <v>470</v>
      </c>
      <c r="J4742" t="s">
        <v>14</v>
      </c>
      <c r="K4742">
        <v>39</v>
      </c>
      <c r="L4742" t="s">
        <v>22</v>
      </c>
    </row>
    <row r="4743" spans="1:12">
      <c r="A4743" t="e">
        <f ca="1">E00251432303521</f>
        <v>#NAME?</v>
      </c>
      <c r="B4743">
        <v>739</v>
      </c>
      <c r="C4743" t="s">
        <v>957</v>
      </c>
      <c r="D4743" s="1">
        <v>42642</v>
      </c>
      <c r="F4743">
        <v>1</v>
      </c>
      <c r="G4743">
        <v>78651</v>
      </c>
      <c r="H4743" t="s">
        <v>958</v>
      </c>
      <c r="I4743" t="s">
        <v>56</v>
      </c>
      <c r="J4743" t="s">
        <v>57</v>
      </c>
      <c r="K4743">
        <v>63</v>
      </c>
      <c r="L4743" t="s">
        <v>22</v>
      </c>
    </row>
    <row r="4744" spans="1:12">
      <c r="A4744" t="e">
        <f ca="1">E00251432340321</f>
        <v>#NAME?</v>
      </c>
      <c r="B4744">
        <v>448</v>
      </c>
      <c r="C4744" t="s">
        <v>112</v>
      </c>
      <c r="D4744" s="1">
        <v>41995</v>
      </c>
      <c r="F4744">
        <v>1</v>
      </c>
      <c r="G4744">
        <v>71596</v>
      </c>
      <c r="H4744" t="s">
        <v>505</v>
      </c>
      <c r="J4744" t="s">
        <v>14</v>
      </c>
      <c r="K4744">
        <v>54</v>
      </c>
      <c r="L4744" t="s">
        <v>15</v>
      </c>
    </row>
    <row r="4745" spans="1:12">
      <c r="A4745" t="e">
        <f ca="1">E00251424041421</f>
        <v>#NAME?</v>
      </c>
      <c r="B4745">
        <v>108</v>
      </c>
      <c r="C4745" t="s">
        <v>481</v>
      </c>
      <c r="D4745" s="1">
        <v>43042</v>
      </c>
      <c r="F4745">
        <v>1</v>
      </c>
      <c r="G4745">
        <v>7295</v>
      </c>
      <c r="H4745" t="s">
        <v>76</v>
      </c>
      <c r="J4745" t="s">
        <v>14</v>
      </c>
      <c r="K4745">
        <v>50</v>
      </c>
      <c r="L4745" t="s">
        <v>15</v>
      </c>
    </row>
    <row r="4746" spans="1:12">
      <c r="A4746" t="e">
        <f ca="1">E00251518873421</f>
        <v>#NAME?</v>
      </c>
      <c r="B4746">
        <v>293</v>
      </c>
      <c r="C4746" t="s">
        <v>25</v>
      </c>
      <c r="D4746" s="1">
        <v>41933</v>
      </c>
      <c r="F4746">
        <v>1</v>
      </c>
      <c r="G4746">
        <v>25000</v>
      </c>
      <c r="H4746" t="s">
        <v>178</v>
      </c>
      <c r="J4746" t="s">
        <v>14</v>
      </c>
      <c r="K4746">
        <v>64</v>
      </c>
      <c r="L4746" t="s">
        <v>15</v>
      </c>
    </row>
    <row r="4747" spans="1:12">
      <c r="A4747" t="e">
        <f ca="1">E00251518873421</f>
        <v>#NAME?</v>
      </c>
      <c r="B4747">
        <v>293</v>
      </c>
      <c r="C4747" t="s">
        <v>25</v>
      </c>
      <c r="D4747" s="1">
        <v>41978</v>
      </c>
      <c r="F4747">
        <v>4</v>
      </c>
      <c r="G4747">
        <v>4019</v>
      </c>
      <c r="H4747" t="s">
        <v>26</v>
      </c>
      <c r="J4747" t="s">
        <v>14</v>
      </c>
      <c r="K4747">
        <v>64</v>
      </c>
      <c r="L4747" t="s">
        <v>15</v>
      </c>
    </row>
    <row r="4748" spans="1:12">
      <c r="A4748" t="e">
        <f ca="1">E00251715544321</f>
        <v>#NAME?</v>
      </c>
      <c r="B4748">
        <v>1328</v>
      </c>
      <c r="C4748" t="s">
        <v>697</v>
      </c>
      <c r="D4748" s="1">
        <v>41281</v>
      </c>
      <c r="F4748">
        <v>2</v>
      </c>
      <c r="G4748">
        <v>72885</v>
      </c>
      <c r="H4748" t="s">
        <v>354</v>
      </c>
      <c r="J4748" t="s">
        <v>14</v>
      </c>
      <c r="K4748">
        <v>41</v>
      </c>
      <c r="L4748" t="s">
        <v>15</v>
      </c>
    </row>
    <row r="4749" spans="1:12">
      <c r="A4749" t="e">
        <f ca="1">E00251430251921</f>
        <v>#NAME?</v>
      </c>
      <c r="B4749">
        <v>502</v>
      </c>
      <c r="C4749" t="s">
        <v>172</v>
      </c>
      <c r="D4749" s="1">
        <v>41218</v>
      </c>
      <c r="F4749">
        <v>1</v>
      </c>
      <c r="G4749">
        <v>8448</v>
      </c>
      <c r="H4749" t="s">
        <v>718</v>
      </c>
      <c r="J4749" t="s">
        <v>14</v>
      </c>
      <c r="K4749">
        <v>51</v>
      </c>
      <c r="L4749" t="s">
        <v>15</v>
      </c>
    </row>
    <row r="4750" spans="1:12">
      <c r="A4750" t="e">
        <f ca="1">E00251516995721</f>
        <v>#NAME?</v>
      </c>
      <c r="B4750">
        <v>1929</v>
      </c>
      <c r="C4750" t="s">
        <v>195</v>
      </c>
      <c r="D4750" s="1">
        <v>42390</v>
      </c>
      <c r="F4750">
        <v>1</v>
      </c>
      <c r="G4750">
        <v>5950</v>
      </c>
      <c r="H4750" t="s">
        <v>24</v>
      </c>
      <c r="J4750" t="s">
        <v>14</v>
      </c>
      <c r="K4750">
        <v>43</v>
      </c>
      <c r="L4750" t="s">
        <v>15</v>
      </c>
    </row>
    <row r="4751" spans="1:12">
      <c r="A4751" t="e">
        <f ca="1">E00251516995721</f>
        <v>#NAME?</v>
      </c>
      <c r="B4751">
        <v>1929</v>
      </c>
      <c r="C4751" t="s">
        <v>195</v>
      </c>
      <c r="D4751" s="1">
        <v>42850</v>
      </c>
      <c r="F4751">
        <v>2</v>
      </c>
      <c r="G4751">
        <v>4659</v>
      </c>
      <c r="H4751" t="s">
        <v>47</v>
      </c>
      <c r="J4751" t="s">
        <v>14</v>
      </c>
      <c r="K4751">
        <v>44</v>
      </c>
      <c r="L4751" t="s">
        <v>15</v>
      </c>
    </row>
    <row r="4752" spans="1:12">
      <c r="A4752" t="e">
        <f ca="1">E00251524998121</f>
        <v>#NAME?</v>
      </c>
      <c r="B4752">
        <v>437</v>
      </c>
      <c r="C4752" t="s">
        <v>216</v>
      </c>
      <c r="D4752" s="1">
        <v>41967</v>
      </c>
      <c r="F4752">
        <v>1</v>
      </c>
      <c r="G4752">
        <v>61171</v>
      </c>
      <c r="H4752" t="s">
        <v>513</v>
      </c>
      <c r="J4752" t="s">
        <v>14</v>
      </c>
      <c r="K4752">
        <v>42</v>
      </c>
      <c r="L4752" t="s">
        <v>15</v>
      </c>
    </row>
    <row r="4753" spans="1:12">
      <c r="A4753" t="e">
        <f ca="1">E00251715048221</f>
        <v>#NAME?</v>
      </c>
      <c r="B4753">
        <v>65</v>
      </c>
      <c r="C4753" t="s">
        <v>713</v>
      </c>
      <c r="D4753" s="1">
        <v>42815</v>
      </c>
      <c r="F4753">
        <v>1</v>
      </c>
      <c r="G4753">
        <v>4549</v>
      </c>
      <c r="H4753" t="s">
        <v>69</v>
      </c>
      <c r="J4753" t="s">
        <v>14</v>
      </c>
      <c r="K4753">
        <v>48</v>
      </c>
      <c r="L4753" t="s">
        <v>15</v>
      </c>
    </row>
    <row r="4754" spans="1:12">
      <c r="A4754" t="e">
        <f ca="1">E00251514226921</f>
        <v>#NAME?</v>
      </c>
      <c r="B4754">
        <v>489</v>
      </c>
      <c r="C4754" t="s">
        <v>100</v>
      </c>
      <c r="D4754" s="1">
        <v>41828</v>
      </c>
      <c r="F4754">
        <v>1</v>
      </c>
      <c r="G4754">
        <v>9198</v>
      </c>
      <c r="H4754" t="s">
        <v>229</v>
      </c>
      <c r="J4754" t="s">
        <v>14</v>
      </c>
      <c r="K4754">
        <v>44</v>
      </c>
      <c r="L4754" t="s">
        <v>15</v>
      </c>
    </row>
    <row r="4755" spans="1:12">
      <c r="A4755" t="e">
        <f ca="1">E00251512525621</f>
        <v>#NAME?</v>
      </c>
      <c r="B4755">
        <v>48</v>
      </c>
      <c r="C4755" t="s">
        <v>249</v>
      </c>
      <c r="D4755" s="1">
        <v>42592</v>
      </c>
      <c r="F4755">
        <v>1</v>
      </c>
      <c r="G4755">
        <v>7242</v>
      </c>
      <c r="H4755" t="s">
        <v>93</v>
      </c>
      <c r="J4755" t="s">
        <v>14</v>
      </c>
      <c r="K4755">
        <v>66</v>
      </c>
      <c r="L4755" t="s">
        <v>15</v>
      </c>
    </row>
    <row r="4756" spans="1:12">
      <c r="A4756" t="e">
        <f ca="1">E00251514879521</f>
        <v>#NAME?</v>
      </c>
      <c r="B4756">
        <v>497</v>
      </c>
      <c r="C4756" t="s">
        <v>141</v>
      </c>
      <c r="D4756" s="1">
        <v>42982</v>
      </c>
      <c r="F4756">
        <v>2</v>
      </c>
      <c r="G4756">
        <v>2449</v>
      </c>
      <c r="H4756" t="s">
        <v>53</v>
      </c>
      <c r="J4756" t="s">
        <v>14</v>
      </c>
      <c r="K4756">
        <v>45</v>
      </c>
      <c r="L4756" t="s">
        <v>15</v>
      </c>
    </row>
    <row r="4757" spans="1:12">
      <c r="A4757" t="e">
        <f ca="1">E00251514879521</f>
        <v>#NAME?</v>
      </c>
      <c r="B4757">
        <v>497</v>
      </c>
      <c r="C4757" t="s">
        <v>141</v>
      </c>
      <c r="D4757" s="1">
        <v>43042</v>
      </c>
      <c r="F4757">
        <v>1</v>
      </c>
      <c r="G4757">
        <v>30000</v>
      </c>
      <c r="H4757" t="s">
        <v>144</v>
      </c>
      <c r="J4757" t="s">
        <v>14</v>
      </c>
      <c r="K4757">
        <v>46</v>
      </c>
      <c r="L4757" t="s">
        <v>15</v>
      </c>
    </row>
    <row r="4758" spans="1:12">
      <c r="A4758" t="e">
        <f ca="1">E00251529543221</f>
        <v>#NAME?</v>
      </c>
      <c r="B4758">
        <v>167</v>
      </c>
      <c r="C4758" t="s">
        <v>549</v>
      </c>
      <c r="D4758" s="1">
        <v>42116</v>
      </c>
      <c r="F4758">
        <v>2</v>
      </c>
      <c r="G4758">
        <v>25000</v>
      </c>
      <c r="H4758" t="s">
        <v>178</v>
      </c>
      <c r="J4758" t="s">
        <v>14</v>
      </c>
      <c r="K4758">
        <v>59</v>
      </c>
      <c r="L4758" t="s">
        <v>15</v>
      </c>
    </row>
    <row r="4759" spans="1:12">
      <c r="A4759" t="e">
        <f ca="1">E00251529543221</f>
        <v>#NAME?</v>
      </c>
      <c r="B4759">
        <v>167</v>
      </c>
      <c r="C4759" t="s">
        <v>549</v>
      </c>
      <c r="D4759" s="1">
        <v>42331</v>
      </c>
      <c r="F4759">
        <v>3</v>
      </c>
      <c r="G4759">
        <v>4019</v>
      </c>
      <c r="H4759" t="s">
        <v>26</v>
      </c>
      <c r="J4759" t="s">
        <v>14</v>
      </c>
      <c r="K4759">
        <v>59</v>
      </c>
      <c r="L4759" t="s">
        <v>15</v>
      </c>
    </row>
    <row r="4760" spans="1:12">
      <c r="A4760" t="e">
        <f ca="1">E00251418191921</f>
        <v>#NAME?</v>
      </c>
      <c r="B4760">
        <v>1929</v>
      </c>
      <c r="C4760" t="s">
        <v>195</v>
      </c>
      <c r="D4760" s="1">
        <v>41831</v>
      </c>
      <c r="F4760">
        <v>4</v>
      </c>
      <c r="G4760">
        <v>78050</v>
      </c>
      <c r="H4760" t="s">
        <v>197</v>
      </c>
      <c r="J4760" t="s">
        <v>14</v>
      </c>
      <c r="K4760">
        <v>60</v>
      </c>
      <c r="L4760" t="s">
        <v>22</v>
      </c>
    </row>
    <row r="4761" spans="1:12">
      <c r="A4761" t="e">
        <f ca="1">E00251514879521</f>
        <v>#NAME?</v>
      </c>
      <c r="B4761">
        <v>497</v>
      </c>
      <c r="C4761" t="s">
        <v>141</v>
      </c>
      <c r="D4761" s="1">
        <v>42523</v>
      </c>
      <c r="F4761">
        <v>2</v>
      </c>
      <c r="G4761">
        <v>30000</v>
      </c>
      <c r="H4761" t="s">
        <v>144</v>
      </c>
      <c r="J4761" t="s">
        <v>14</v>
      </c>
      <c r="K4761">
        <v>44</v>
      </c>
      <c r="L4761" t="s">
        <v>15</v>
      </c>
    </row>
    <row r="4762" spans="1:12">
      <c r="A4762" t="e">
        <f ca="1">E00251514879521</f>
        <v>#NAME?</v>
      </c>
      <c r="B4762">
        <v>497</v>
      </c>
      <c r="C4762" t="s">
        <v>141</v>
      </c>
      <c r="D4762" s="1">
        <v>42768</v>
      </c>
      <c r="F4762">
        <v>5</v>
      </c>
      <c r="G4762">
        <v>3051</v>
      </c>
      <c r="H4762" t="s">
        <v>13</v>
      </c>
      <c r="J4762" t="s">
        <v>14</v>
      </c>
      <c r="K4762">
        <v>45</v>
      </c>
      <c r="L4762" t="s">
        <v>15</v>
      </c>
    </row>
    <row r="4763" spans="1:12">
      <c r="A4763" t="e">
        <f ca="1">E00251537087821</f>
        <v>#NAME?</v>
      </c>
      <c r="B4763">
        <v>291</v>
      </c>
      <c r="C4763" t="s">
        <v>160</v>
      </c>
      <c r="D4763" s="1">
        <v>41803</v>
      </c>
      <c r="F4763">
        <v>1</v>
      </c>
      <c r="G4763">
        <v>53081</v>
      </c>
      <c r="H4763" t="s">
        <v>456</v>
      </c>
      <c r="J4763" t="s">
        <v>14</v>
      </c>
      <c r="K4763">
        <v>47</v>
      </c>
      <c r="L4763" t="s">
        <v>15</v>
      </c>
    </row>
    <row r="4764" spans="1:12">
      <c r="A4764" t="e">
        <f ca="1">E00251537087821</f>
        <v>#NAME?</v>
      </c>
      <c r="B4764">
        <v>291</v>
      </c>
      <c r="C4764" t="s">
        <v>160</v>
      </c>
      <c r="D4764" s="1">
        <v>42359</v>
      </c>
      <c r="F4764">
        <v>1</v>
      </c>
      <c r="G4764">
        <v>7295</v>
      </c>
      <c r="H4764" t="s">
        <v>76</v>
      </c>
      <c r="J4764" t="s">
        <v>14</v>
      </c>
      <c r="K4764">
        <v>48</v>
      </c>
      <c r="L4764" t="s">
        <v>15</v>
      </c>
    </row>
    <row r="4765" spans="1:12">
      <c r="A4765" t="e">
        <f ca="1">E00251713667221</f>
        <v>#NAME?</v>
      </c>
      <c r="B4765">
        <v>154</v>
      </c>
      <c r="C4765" t="s">
        <v>533</v>
      </c>
      <c r="D4765" s="1">
        <v>42851</v>
      </c>
      <c r="F4765">
        <v>1</v>
      </c>
      <c r="G4765">
        <v>5990</v>
      </c>
      <c r="H4765" t="s">
        <v>60</v>
      </c>
      <c r="J4765" t="s">
        <v>14</v>
      </c>
      <c r="K4765">
        <v>53</v>
      </c>
      <c r="L4765" t="s">
        <v>15</v>
      </c>
    </row>
    <row r="4766" spans="1:12">
      <c r="A4766" t="e">
        <f ca="1">E00251615087721</f>
        <v>#NAME?</v>
      </c>
      <c r="B4766">
        <v>48</v>
      </c>
      <c r="C4766" t="s">
        <v>249</v>
      </c>
      <c r="D4766" s="1">
        <v>41320</v>
      </c>
      <c r="F4766">
        <v>2</v>
      </c>
      <c r="G4766">
        <v>7231</v>
      </c>
      <c r="H4766" t="s">
        <v>128</v>
      </c>
      <c r="J4766" t="s">
        <v>14</v>
      </c>
      <c r="K4766">
        <v>46</v>
      </c>
      <c r="L4766" t="s">
        <v>15</v>
      </c>
    </row>
    <row r="4767" spans="1:12">
      <c r="A4767" t="e">
        <f ca="1">E00251528603521</f>
        <v>#NAME?</v>
      </c>
      <c r="B4767">
        <v>293</v>
      </c>
      <c r="C4767" t="s">
        <v>25</v>
      </c>
      <c r="D4767" s="1">
        <v>42090</v>
      </c>
      <c r="F4767">
        <v>1</v>
      </c>
      <c r="G4767">
        <v>5206</v>
      </c>
      <c r="H4767" t="s">
        <v>265</v>
      </c>
      <c r="J4767" t="s">
        <v>14</v>
      </c>
      <c r="K4767">
        <v>48</v>
      </c>
      <c r="L4767" t="s">
        <v>15</v>
      </c>
    </row>
    <row r="4768" spans="1:12">
      <c r="A4768" t="e">
        <f ca="1">E00251528603521</f>
        <v>#NAME?</v>
      </c>
      <c r="B4768">
        <v>293</v>
      </c>
      <c r="C4768" t="s">
        <v>25</v>
      </c>
      <c r="D4768" s="1">
        <v>42178</v>
      </c>
      <c r="F4768">
        <v>2</v>
      </c>
      <c r="G4768">
        <v>71940</v>
      </c>
      <c r="H4768" t="s">
        <v>135</v>
      </c>
      <c r="J4768" t="s">
        <v>14</v>
      </c>
      <c r="K4768">
        <v>49</v>
      </c>
      <c r="L4768" t="s">
        <v>15</v>
      </c>
    </row>
    <row r="4769" spans="1:12">
      <c r="A4769" t="e">
        <f ca="1">E00251429208321</f>
        <v>#NAME?</v>
      </c>
      <c r="B4769">
        <v>695</v>
      </c>
      <c r="C4769" t="s">
        <v>257</v>
      </c>
      <c r="D4769" s="1">
        <v>41513</v>
      </c>
      <c r="F4769">
        <v>4</v>
      </c>
      <c r="G4769">
        <v>3679</v>
      </c>
      <c r="H4769" t="s">
        <v>260</v>
      </c>
      <c r="J4769" t="s">
        <v>14</v>
      </c>
      <c r="K4769">
        <v>62</v>
      </c>
      <c r="L4769" t="s">
        <v>15</v>
      </c>
    </row>
    <row r="4770" spans="1:12">
      <c r="A4770" t="e">
        <f ca="1">E00251429208321</f>
        <v>#NAME?</v>
      </c>
      <c r="B4770">
        <v>695</v>
      </c>
      <c r="C4770" t="s">
        <v>257</v>
      </c>
      <c r="D4770" s="1">
        <v>41824</v>
      </c>
      <c r="F4770">
        <v>5</v>
      </c>
      <c r="G4770">
        <v>7295</v>
      </c>
      <c r="H4770" t="s">
        <v>76</v>
      </c>
      <c r="J4770" t="s">
        <v>14</v>
      </c>
      <c r="K4770">
        <v>63</v>
      </c>
      <c r="L4770" t="s">
        <v>15</v>
      </c>
    </row>
    <row r="4771" spans="1:12">
      <c r="A4771" t="e">
        <f ca="1">E00251429208321</f>
        <v>#NAME?</v>
      </c>
      <c r="B4771">
        <v>695</v>
      </c>
      <c r="C4771" t="s">
        <v>257</v>
      </c>
      <c r="D4771" s="1">
        <v>42419</v>
      </c>
      <c r="F4771">
        <v>2</v>
      </c>
      <c r="G4771">
        <v>7840</v>
      </c>
      <c r="H4771" t="s">
        <v>55</v>
      </c>
      <c r="J4771" t="s">
        <v>14</v>
      </c>
      <c r="K4771">
        <v>64</v>
      </c>
      <c r="L4771" t="s">
        <v>22</v>
      </c>
    </row>
    <row r="4772" spans="1:12">
      <c r="A4772" t="e">
        <f ca="1">E00251429215721</f>
        <v>#NAME?</v>
      </c>
      <c r="B4772">
        <v>276</v>
      </c>
      <c r="C4772" t="s">
        <v>122</v>
      </c>
      <c r="D4772" s="1">
        <v>41215</v>
      </c>
      <c r="F4772">
        <v>1</v>
      </c>
      <c r="G4772">
        <v>88</v>
      </c>
      <c r="H4772" t="s">
        <v>919</v>
      </c>
      <c r="J4772" t="s">
        <v>14</v>
      </c>
      <c r="K4772">
        <v>56</v>
      </c>
      <c r="L4772" t="s">
        <v>15</v>
      </c>
    </row>
    <row r="4773" spans="1:12">
      <c r="A4773" t="e">
        <f ca="1">E00251429215721</f>
        <v>#NAME?</v>
      </c>
      <c r="B4773">
        <v>276</v>
      </c>
      <c r="C4773" t="s">
        <v>122</v>
      </c>
      <c r="D4773" s="1">
        <v>41857</v>
      </c>
      <c r="F4773">
        <v>1</v>
      </c>
      <c r="G4773">
        <v>7262</v>
      </c>
      <c r="H4773" t="s">
        <v>198</v>
      </c>
      <c r="J4773" t="s">
        <v>14</v>
      </c>
      <c r="K4773">
        <v>58</v>
      </c>
      <c r="L4773" t="s">
        <v>15</v>
      </c>
    </row>
    <row r="4774" spans="1:12">
      <c r="A4774" t="e">
        <f ca="1">E00251532303521</f>
        <v>#NAME?</v>
      </c>
      <c r="B4774">
        <v>448</v>
      </c>
      <c r="C4774" t="s">
        <v>112</v>
      </c>
      <c r="D4774" s="1">
        <v>41722</v>
      </c>
      <c r="F4774">
        <v>3</v>
      </c>
      <c r="G4774">
        <v>9198</v>
      </c>
      <c r="H4774" t="s">
        <v>229</v>
      </c>
      <c r="J4774" t="s">
        <v>14</v>
      </c>
      <c r="K4774">
        <v>47</v>
      </c>
      <c r="L4774" t="s">
        <v>15</v>
      </c>
    </row>
    <row r="4775" spans="1:12">
      <c r="A4775" t="e">
        <f ca="1">E00251532134321</f>
        <v>#NAME?</v>
      </c>
      <c r="B4775">
        <v>497</v>
      </c>
      <c r="C4775" t="s">
        <v>141</v>
      </c>
      <c r="D4775" s="1">
        <v>41841</v>
      </c>
      <c r="F4775">
        <v>3</v>
      </c>
      <c r="G4775">
        <v>4019</v>
      </c>
      <c r="H4775" t="s">
        <v>26</v>
      </c>
      <c r="J4775" t="s">
        <v>14</v>
      </c>
      <c r="K4775">
        <v>63</v>
      </c>
      <c r="L4775" t="s">
        <v>15</v>
      </c>
    </row>
    <row r="4776" spans="1:12">
      <c r="A4776" t="e">
        <f ca="1">E00251528868321</f>
        <v>#NAME?</v>
      </c>
      <c r="B4776">
        <v>276</v>
      </c>
      <c r="C4776" t="s">
        <v>122</v>
      </c>
      <c r="D4776" s="1">
        <v>42829</v>
      </c>
      <c r="F4776">
        <v>4</v>
      </c>
      <c r="G4776">
        <v>3051</v>
      </c>
      <c r="H4776" t="s">
        <v>13</v>
      </c>
      <c r="J4776" t="s">
        <v>14</v>
      </c>
      <c r="K4776">
        <v>59</v>
      </c>
      <c r="L4776" t="s">
        <v>15</v>
      </c>
    </row>
    <row r="4777" spans="1:12">
      <c r="A4777" t="e">
        <f ca="1">E00251616256121</f>
        <v>#NAME?</v>
      </c>
      <c r="B4777">
        <v>129</v>
      </c>
      <c r="C4777" t="s">
        <v>871</v>
      </c>
      <c r="D4777" s="1">
        <v>41577</v>
      </c>
      <c r="F4777">
        <v>2</v>
      </c>
      <c r="G4777">
        <v>49390</v>
      </c>
      <c r="H4777" t="s">
        <v>59</v>
      </c>
      <c r="J4777" t="s">
        <v>14</v>
      </c>
      <c r="K4777">
        <v>56</v>
      </c>
      <c r="L4777" t="s">
        <v>15</v>
      </c>
    </row>
    <row r="4778" spans="1:12">
      <c r="A4778" t="e">
        <f ca="1">E00251616256121</f>
        <v>#NAME?</v>
      </c>
      <c r="B4778">
        <v>491</v>
      </c>
      <c r="C4778" t="s">
        <v>567</v>
      </c>
      <c r="D4778" s="1">
        <v>42912</v>
      </c>
      <c r="F4778">
        <v>1</v>
      </c>
      <c r="G4778">
        <v>7862</v>
      </c>
      <c r="H4778" t="s">
        <v>27</v>
      </c>
      <c r="J4778" t="s">
        <v>14</v>
      </c>
      <c r="K4778">
        <v>59</v>
      </c>
      <c r="L4778" t="s">
        <v>22</v>
      </c>
    </row>
    <row r="4779" spans="1:12">
      <c r="A4779" t="e">
        <f ca="1">E00251532612121</f>
        <v>#NAME?</v>
      </c>
      <c r="B4779">
        <v>6156</v>
      </c>
      <c r="C4779" t="s">
        <v>352</v>
      </c>
      <c r="D4779" s="1">
        <v>42270</v>
      </c>
      <c r="F4779">
        <v>1</v>
      </c>
      <c r="G4779">
        <v>7295</v>
      </c>
      <c r="H4779" t="s">
        <v>76</v>
      </c>
      <c r="J4779" t="s">
        <v>14</v>
      </c>
      <c r="K4779">
        <v>48</v>
      </c>
      <c r="L4779" t="s">
        <v>15</v>
      </c>
    </row>
    <row r="4780" spans="1:12">
      <c r="A4780" t="e">
        <f ca="1">E00251527290721</f>
        <v>#NAME?</v>
      </c>
      <c r="B4780">
        <v>12</v>
      </c>
      <c r="C4780" t="s">
        <v>771</v>
      </c>
      <c r="D4780" s="1">
        <v>41827</v>
      </c>
      <c r="F4780">
        <v>1</v>
      </c>
      <c r="G4780">
        <v>8402</v>
      </c>
      <c r="H4780" t="s">
        <v>508</v>
      </c>
      <c r="J4780" t="s">
        <v>14</v>
      </c>
      <c r="K4780">
        <v>53</v>
      </c>
      <c r="L4780" t="s">
        <v>15</v>
      </c>
    </row>
    <row r="4781" spans="1:12">
      <c r="A4781" t="e">
        <f ca="1">E00251430234721</f>
        <v>#NAME?</v>
      </c>
      <c r="B4781">
        <v>486</v>
      </c>
      <c r="C4781" t="s">
        <v>340</v>
      </c>
      <c r="D4781" s="1">
        <v>41835</v>
      </c>
      <c r="F4781">
        <v>1</v>
      </c>
      <c r="G4781">
        <v>9198</v>
      </c>
      <c r="H4781" t="s">
        <v>229</v>
      </c>
      <c r="J4781" t="s">
        <v>14</v>
      </c>
      <c r="K4781">
        <v>50</v>
      </c>
      <c r="L4781" t="s">
        <v>15</v>
      </c>
    </row>
    <row r="4782" spans="1:12">
      <c r="A4782" t="e">
        <f ca="1">E00251512560421</f>
        <v>#NAME?</v>
      </c>
      <c r="B4782">
        <v>51</v>
      </c>
      <c r="C4782" t="s">
        <v>372</v>
      </c>
      <c r="D4782" s="1">
        <v>42794</v>
      </c>
      <c r="F4782">
        <v>1</v>
      </c>
      <c r="G4782">
        <v>5997</v>
      </c>
      <c r="H4782" t="s">
        <v>374</v>
      </c>
      <c r="J4782" t="s">
        <v>14</v>
      </c>
      <c r="K4782">
        <v>55</v>
      </c>
      <c r="L4782" t="s">
        <v>15</v>
      </c>
    </row>
    <row r="4783" spans="1:12">
      <c r="A4783" t="e">
        <f ca="1">E00251439519321</f>
        <v>#NAME?</v>
      </c>
      <c r="B4783">
        <v>729</v>
      </c>
      <c r="C4783" t="s">
        <v>68</v>
      </c>
      <c r="D4783" s="1">
        <v>42756</v>
      </c>
      <c r="E4783">
        <v>2</v>
      </c>
      <c r="F4783">
        <v>2</v>
      </c>
      <c r="G4783">
        <v>4019</v>
      </c>
      <c r="H4783" t="s">
        <v>26</v>
      </c>
      <c r="J4783" t="s">
        <v>34</v>
      </c>
      <c r="K4783">
        <v>61</v>
      </c>
      <c r="L4783" t="s">
        <v>15</v>
      </c>
    </row>
    <row r="4784" spans="1:12">
      <c r="A4784" t="e">
        <f ca="1">E00251532348621</f>
        <v>#NAME?</v>
      </c>
      <c r="B4784">
        <v>473</v>
      </c>
      <c r="C4784" t="s">
        <v>669</v>
      </c>
      <c r="D4784" s="1">
        <v>41344</v>
      </c>
      <c r="F4784">
        <v>1</v>
      </c>
      <c r="G4784">
        <v>7242</v>
      </c>
      <c r="H4784" t="s">
        <v>93</v>
      </c>
      <c r="J4784" t="s">
        <v>14</v>
      </c>
      <c r="K4784">
        <v>43</v>
      </c>
      <c r="L4784" t="s">
        <v>15</v>
      </c>
    </row>
    <row r="4785" spans="1:12">
      <c r="A4785" t="e">
        <f ca="1">E00251512352121</f>
        <v>#NAME?</v>
      </c>
      <c r="B4785">
        <v>3527</v>
      </c>
      <c r="C4785" t="s">
        <v>598</v>
      </c>
      <c r="D4785" s="1">
        <v>42717</v>
      </c>
      <c r="F4785">
        <v>1</v>
      </c>
      <c r="G4785">
        <v>4718</v>
      </c>
      <c r="H4785" t="s">
        <v>959</v>
      </c>
      <c r="J4785" t="s">
        <v>14</v>
      </c>
      <c r="K4785">
        <v>55</v>
      </c>
      <c r="L4785" t="s">
        <v>15</v>
      </c>
    </row>
    <row r="4786" spans="1:12">
      <c r="A4786" t="e">
        <f ca="1">E00251512352121</f>
        <v>#NAME?</v>
      </c>
      <c r="B4786">
        <v>3527</v>
      </c>
      <c r="C4786" t="s">
        <v>598</v>
      </c>
      <c r="D4786" s="1">
        <v>43055</v>
      </c>
      <c r="F4786">
        <v>4</v>
      </c>
      <c r="G4786">
        <v>412</v>
      </c>
      <c r="H4786" t="s">
        <v>873</v>
      </c>
      <c r="J4786" t="s">
        <v>14</v>
      </c>
      <c r="K4786">
        <v>56</v>
      </c>
      <c r="L4786" t="s">
        <v>15</v>
      </c>
    </row>
    <row r="4787" spans="1:12">
      <c r="A4787" t="e">
        <f ca="1">E00251512352121</f>
        <v>#NAME?</v>
      </c>
      <c r="B4787">
        <v>3527</v>
      </c>
      <c r="C4787" t="s">
        <v>598</v>
      </c>
      <c r="D4787" s="1">
        <v>43061</v>
      </c>
      <c r="F4787">
        <v>1</v>
      </c>
      <c r="G4787">
        <v>41010</v>
      </c>
      <c r="H4787" t="s">
        <v>960</v>
      </c>
      <c r="J4787" t="s">
        <v>14</v>
      </c>
      <c r="K4787">
        <v>56</v>
      </c>
      <c r="L4787" t="s">
        <v>15</v>
      </c>
    </row>
    <row r="4788" spans="1:12">
      <c r="A4788" t="e">
        <f ca="1">E00251514879521</f>
        <v>#NAME?</v>
      </c>
      <c r="B4788">
        <v>497</v>
      </c>
      <c r="C4788" t="s">
        <v>141</v>
      </c>
      <c r="D4788" s="1">
        <v>42418</v>
      </c>
      <c r="F4788">
        <v>2</v>
      </c>
      <c r="G4788">
        <v>29690</v>
      </c>
      <c r="H4788" t="s">
        <v>52</v>
      </c>
      <c r="J4788" t="s">
        <v>14</v>
      </c>
      <c r="K4788">
        <v>44</v>
      </c>
      <c r="L4788" t="s">
        <v>15</v>
      </c>
    </row>
    <row r="4789" spans="1:12">
      <c r="A4789" t="e">
        <f ca="1">E00251514879521</f>
        <v>#NAME?</v>
      </c>
      <c r="B4789">
        <v>497</v>
      </c>
      <c r="C4789" t="s">
        <v>141</v>
      </c>
      <c r="D4789" s="1">
        <v>42991</v>
      </c>
      <c r="F4789">
        <v>2</v>
      </c>
      <c r="G4789">
        <v>2449</v>
      </c>
      <c r="H4789" t="s">
        <v>53</v>
      </c>
      <c r="J4789" t="s">
        <v>14</v>
      </c>
      <c r="K4789">
        <v>45</v>
      </c>
      <c r="L4789" t="s">
        <v>15</v>
      </c>
    </row>
    <row r="4790" spans="1:12">
      <c r="A4790" t="e">
        <f ca="1">E00251532134321</f>
        <v>#NAME?</v>
      </c>
      <c r="B4790">
        <v>497</v>
      </c>
      <c r="C4790" t="s">
        <v>141</v>
      </c>
      <c r="D4790" s="1">
        <v>43083</v>
      </c>
      <c r="F4790">
        <v>3</v>
      </c>
      <c r="G4790">
        <v>7906</v>
      </c>
      <c r="H4790" t="s">
        <v>173</v>
      </c>
      <c r="J4790" t="s">
        <v>14</v>
      </c>
      <c r="K4790">
        <v>66</v>
      </c>
      <c r="L4790" t="s">
        <v>22</v>
      </c>
    </row>
    <row r="4791" spans="1:12">
      <c r="A4791" t="e">
        <f ca="1">E00251615344521</f>
        <v>#NAME?</v>
      </c>
      <c r="B4791">
        <v>94</v>
      </c>
      <c r="C4791" t="s">
        <v>74</v>
      </c>
      <c r="D4791" s="1">
        <v>42094</v>
      </c>
      <c r="F4791">
        <v>1</v>
      </c>
      <c r="G4791">
        <v>5198</v>
      </c>
      <c r="H4791" t="s">
        <v>200</v>
      </c>
      <c r="J4791" t="s">
        <v>14</v>
      </c>
      <c r="K4791">
        <v>59</v>
      </c>
      <c r="L4791" t="s">
        <v>15</v>
      </c>
    </row>
    <row r="4792" spans="1:12">
      <c r="A4792" t="e">
        <f ca="1">E00251532254321</f>
        <v>#NAME?</v>
      </c>
      <c r="B4792">
        <v>485</v>
      </c>
      <c r="C4792" t="s">
        <v>241</v>
      </c>
      <c r="D4792" s="1">
        <v>41159</v>
      </c>
      <c r="F4792">
        <v>2</v>
      </c>
      <c r="G4792">
        <v>7295</v>
      </c>
      <c r="H4792" t="s">
        <v>76</v>
      </c>
      <c r="J4792" t="s">
        <v>14</v>
      </c>
      <c r="K4792">
        <v>48</v>
      </c>
      <c r="L4792" t="s">
        <v>15</v>
      </c>
    </row>
    <row r="4793" spans="1:12">
      <c r="A4793" t="e">
        <f ca="1">E00251532254321</f>
        <v>#NAME?</v>
      </c>
      <c r="B4793">
        <v>485</v>
      </c>
      <c r="C4793" t="s">
        <v>241</v>
      </c>
      <c r="D4793" s="1">
        <v>42628</v>
      </c>
      <c r="F4793">
        <v>1</v>
      </c>
      <c r="G4793">
        <v>25000</v>
      </c>
      <c r="H4793" t="s">
        <v>178</v>
      </c>
      <c r="J4793" t="s">
        <v>14</v>
      </c>
      <c r="K4793">
        <v>52</v>
      </c>
      <c r="L4793" t="s">
        <v>15</v>
      </c>
    </row>
    <row r="4794" spans="1:12">
      <c r="A4794" t="e">
        <f ca="1">E00251532254321</f>
        <v>#NAME?</v>
      </c>
      <c r="B4794">
        <v>485</v>
      </c>
      <c r="C4794" t="s">
        <v>241</v>
      </c>
      <c r="D4794" s="1">
        <v>42864</v>
      </c>
      <c r="F4794">
        <v>5</v>
      </c>
      <c r="G4794">
        <v>6101</v>
      </c>
      <c r="H4794" t="s">
        <v>423</v>
      </c>
      <c r="J4794" t="s">
        <v>14</v>
      </c>
      <c r="K4794">
        <v>52</v>
      </c>
      <c r="L4794" t="s">
        <v>15</v>
      </c>
    </row>
    <row r="4795" spans="1:12">
      <c r="A4795" t="e">
        <f ca="1">E00251532254321</f>
        <v>#NAME?</v>
      </c>
      <c r="B4795">
        <v>485</v>
      </c>
      <c r="C4795" t="s">
        <v>241</v>
      </c>
      <c r="D4795" s="1">
        <v>42873</v>
      </c>
      <c r="F4795">
        <v>1</v>
      </c>
      <c r="G4795">
        <v>9953</v>
      </c>
      <c r="H4795" t="s">
        <v>661</v>
      </c>
      <c r="J4795" t="s">
        <v>14</v>
      </c>
      <c r="K4795">
        <v>53</v>
      </c>
      <c r="L4795" t="s">
        <v>15</v>
      </c>
    </row>
    <row r="4796" spans="1:12">
      <c r="A4796" t="e">
        <f ca="1">E00251532254321</f>
        <v>#NAME?</v>
      </c>
      <c r="B4796">
        <v>485</v>
      </c>
      <c r="C4796" t="s">
        <v>241</v>
      </c>
      <c r="D4796" s="1">
        <v>42991</v>
      </c>
      <c r="F4796">
        <v>3</v>
      </c>
      <c r="G4796">
        <v>2724</v>
      </c>
      <c r="H4796" t="s">
        <v>73</v>
      </c>
      <c r="J4796" t="s">
        <v>14</v>
      </c>
      <c r="K4796">
        <v>53</v>
      </c>
      <c r="L4796" t="s">
        <v>15</v>
      </c>
    </row>
    <row r="4797" spans="1:12">
      <c r="A4797" t="e">
        <f ca="1">E00251612899521</f>
        <v>#NAME?</v>
      </c>
      <c r="B4797">
        <v>50</v>
      </c>
      <c r="C4797" t="s">
        <v>512</v>
      </c>
      <c r="D4797" s="1">
        <v>40970</v>
      </c>
      <c r="F4797">
        <v>2</v>
      </c>
      <c r="G4797">
        <v>7291</v>
      </c>
      <c r="H4797" t="s">
        <v>163</v>
      </c>
      <c r="J4797" t="s">
        <v>14</v>
      </c>
      <c r="K4797">
        <v>48</v>
      </c>
      <c r="L4797" t="s">
        <v>15</v>
      </c>
    </row>
    <row r="4798" spans="1:12">
      <c r="A4798" t="e">
        <f ca="1">E00251524958821</f>
        <v>#NAME?</v>
      </c>
      <c r="B4798">
        <v>455</v>
      </c>
      <c r="C4798" t="s">
        <v>312</v>
      </c>
      <c r="D4798" s="1">
        <v>41554</v>
      </c>
      <c r="F4798">
        <v>1</v>
      </c>
      <c r="G4798">
        <v>25000</v>
      </c>
      <c r="H4798" t="s">
        <v>178</v>
      </c>
      <c r="J4798" t="s">
        <v>14</v>
      </c>
      <c r="K4798">
        <v>64</v>
      </c>
      <c r="L4798" t="s">
        <v>15</v>
      </c>
    </row>
    <row r="4799" spans="1:12">
      <c r="A4799" t="e">
        <f ca="1">E00251524958821</f>
        <v>#NAME?</v>
      </c>
      <c r="B4799">
        <v>455</v>
      </c>
      <c r="C4799" t="s">
        <v>312</v>
      </c>
      <c r="D4799" s="1">
        <v>42606</v>
      </c>
      <c r="F4799">
        <v>2</v>
      </c>
      <c r="G4799">
        <v>25000</v>
      </c>
      <c r="H4799" t="s">
        <v>178</v>
      </c>
      <c r="J4799" t="s">
        <v>14</v>
      </c>
      <c r="K4799">
        <v>66</v>
      </c>
      <c r="L4799" t="s">
        <v>15</v>
      </c>
    </row>
    <row r="4800" spans="1:12">
      <c r="A4800" t="e">
        <f ca="1">E00251510806521</f>
        <v>#NAME?</v>
      </c>
      <c r="B4800">
        <v>104</v>
      </c>
      <c r="C4800" t="s">
        <v>88</v>
      </c>
      <c r="D4800" s="1">
        <v>41872</v>
      </c>
      <c r="F4800">
        <v>1</v>
      </c>
      <c r="G4800">
        <v>30000</v>
      </c>
      <c r="H4800" t="s">
        <v>144</v>
      </c>
      <c r="J4800" t="s">
        <v>14</v>
      </c>
      <c r="K4800">
        <v>45</v>
      </c>
      <c r="L4800" t="s">
        <v>15</v>
      </c>
    </row>
    <row r="4801" spans="1:12">
      <c r="A4801" t="e">
        <f ca="1">E00251510806521</f>
        <v>#NAME?</v>
      </c>
      <c r="B4801">
        <v>104</v>
      </c>
      <c r="C4801" t="s">
        <v>88</v>
      </c>
      <c r="D4801" s="1">
        <v>41872</v>
      </c>
      <c r="F4801">
        <v>2</v>
      </c>
      <c r="G4801">
        <v>496</v>
      </c>
      <c r="H4801" t="s">
        <v>190</v>
      </c>
      <c r="J4801" t="s">
        <v>14</v>
      </c>
      <c r="K4801">
        <v>45</v>
      </c>
      <c r="L4801" t="s">
        <v>15</v>
      </c>
    </row>
    <row r="4802" spans="1:12">
      <c r="A4802" t="e">
        <f ca="1">E00251510806521</f>
        <v>#NAME?</v>
      </c>
      <c r="B4802">
        <v>104</v>
      </c>
      <c r="C4802" t="s">
        <v>88</v>
      </c>
      <c r="D4802" s="1">
        <v>42950</v>
      </c>
      <c r="F4802">
        <v>2</v>
      </c>
      <c r="G4802">
        <v>25000</v>
      </c>
      <c r="H4802" t="s">
        <v>178</v>
      </c>
      <c r="J4802" t="s">
        <v>14</v>
      </c>
      <c r="K4802">
        <v>48</v>
      </c>
      <c r="L4802" t="s">
        <v>15</v>
      </c>
    </row>
    <row r="4803" spans="1:12">
      <c r="A4803" t="e">
        <f ca="1">E00251510806521</f>
        <v>#NAME?</v>
      </c>
      <c r="B4803">
        <v>117</v>
      </c>
      <c r="C4803" t="s">
        <v>364</v>
      </c>
      <c r="D4803" s="1">
        <v>41348</v>
      </c>
      <c r="F4803">
        <v>1</v>
      </c>
      <c r="G4803">
        <v>496</v>
      </c>
      <c r="H4803" t="s">
        <v>190</v>
      </c>
      <c r="J4803" t="s">
        <v>14</v>
      </c>
      <c r="K4803">
        <v>44</v>
      </c>
      <c r="L4803" t="s">
        <v>15</v>
      </c>
    </row>
    <row r="4804" spans="1:12">
      <c r="A4804" t="e">
        <f ca="1">E00251510764721</f>
        <v>#NAME?</v>
      </c>
      <c r="B4804">
        <v>122</v>
      </c>
      <c r="C4804" t="s">
        <v>522</v>
      </c>
      <c r="D4804" s="1">
        <v>42810</v>
      </c>
      <c r="F4804">
        <v>1</v>
      </c>
      <c r="G4804">
        <v>71940</v>
      </c>
      <c r="H4804" t="s">
        <v>135</v>
      </c>
      <c r="J4804" t="s">
        <v>14</v>
      </c>
      <c r="K4804">
        <v>49</v>
      </c>
      <c r="L4804" t="s">
        <v>15</v>
      </c>
    </row>
    <row r="4805" spans="1:12">
      <c r="A4805" t="e">
        <f ca="1">E00251715551121</f>
        <v>#NAME?</v>
      </c>
      <c r="B4805">
        <v>62</v>
      </c>
      <c r="C4805" t="s">
        <v>20</v>
      </c>
      <c r="D4805" s="1">
        <v>42611</v>
      </c>
      <c r="F4805">
        <v>1</v>
      </c>
      <c r="G4805">
        <v>3804</v>
      </c>
      <c r="H4805" t="s">
        <v>71</v>
      </c>
      <c r="J4805" t="s">
        <v>14</v>
      </c>
      <c r="K4805">
        <v>46</v>
      </c>
      <c r="L4805" t="s">
        <v>15</v>
      </c>
    </row>
    <row r="4806" spans="1:12">
      <c r="A4806" t="e">
        <f ca="1">E00251531527021</f>
        <v>#NAME?</v>
      </c>
      <c r="B4806">
        <v>1786</v>
      </c>
      <c r="C4806" t="s">
        <v>37</v>
      </c>
      <c r="D4806" s="1">
        <v>41096</v>
      </c>
      <c r="F4806">
        <v>2</v>
      </c>
      <c r="G4806">
        <v>7862</v>
      </c>
      <c r="H4806" t="s">
        <v>27</v>
      </c>
      <c r="J4806" t="s">
        <v>14</v>
      </c>
      <c r="K4806">
        <v>61</v>
      </c>
      <c r="L4806" t="s">
        <v>22</v>
      </c>
    </row>
    <row r="4807" spans="1:12">
      <c r="A4807" t="e">
        <f ca="1">E00251531527021</f>
        <v>#NAME?</v>
      </c>
      <c r="B4807">
        <v>1786</v>
      </c>
      <c r="C4807" t="s">
        <v>37</v>
      </c>
      <c r="D4807" s="1">
        <v>42038</v>
      </c>
      <c r="F4807">
        <v>1</v>
      </c>
      <c r="G4807">
        <v>494</v>
      </c>
      <c r="H4807" t="s">
        <v>557</v>
      </c>
      <c r="J4807" t="s">
        <v>14</v>
      </c>
      <c r="K4807">
        <v>63</v>
      </c>
      <c r="L4807" t="s">
        <v>15</v>
      </c>
    </row>
    <row r="4808" spans="1:12">
      <c r="A4808" t="e">
        <f ca="1">E00251429317021</f>
        <v>#NAME?</v>
      </c>
      <c r="B4808">
        <v>275</v>
      </c>
      <c r="C4808" t="s">
        <v>444</v>
      </c>
      <c r="D4808" s="1">
        <v>42480</v>
      </c>
      <c r="F4808">
        <v>2</v>
      </c>
      <c r="G4808">
        <v>79029</v>
      </c>
      <c r="H4808" t="s">
        <v>21</v>
      </c>
      <c r="J4808" t="s">
        <v>14</v>
      </c>
      <c r="K4808">
        <v>54</v>
      </c>
      <c r="L4808" t="s">
        <v>22</v>
      </c>
    </row>
    <row r="4809" spans="1:12">
      <c r="A4809" t="e">
        <f ca="1">E00251518870221</f>
        <v>#NAME?</v>
      </c>
      <c r="B4809">
        <v>291</v>
      </c>
      <c r="C4809" t="s">
        <v>160</v>
      </c>
      <c r="D4809" s="1">
        <v>41312</v>
      </c>
      <c r="F4809">
        <v>1</v>
      </c>
      <c r="G4809">
        <v>72709</v>
      </c>
      <c r="H4809" t="s">
        <v>150</v>
      </c>
      <c r="J4809" t="s">
        <v>14</v>
      </c>
      <c r="K4809">
        <v>48</v>
      </c>
      <c r="L4809" t="s">
        <v>15</v>
      </c>
    </row>
    <row r="4810" spans="1:12">
      <c r="A4810" t="e">
        <f ca="1">E00251518870221</f>
        <v>#NAME?</v>
      </c>
      <c r="B4810">
        <v>291</v>
      </c>
      <c r="C4810" t="s">
        <v>160</v>
      </c>
      <c r="D4810" s="1">
        <v>42094</v>
      </c>
      <c r="F4810">
        <v>2</v>
      </c>
      <c r="G4810">
        <v>7840</v>
      </c>
      <c r="H4810" t="s">
        <v>55</v>
      </c>
      <c r="J4810" t="s">
        <v>14</v>
      </c>
      <c r="K4810">
        <v>50</v>
      </c>
      <c r="L4810" t="s">
        <v>22</v>
      </c>
    </row>
    <row r="4811" spans="1:12">
      <c r="A4811" t="e">
        <f ca="1">E00251518870221</f>
        <v>#NAME?</v>
      </c>
      <c r="B4811">
        <v>291</v>
      </c>
      <c r="C4811" t="s">
        <v>160</v>
      </c>
      <c r="D4811" s="1">
        <v>42374</v>
      </c>
      <c r="F4811">
        <v>1</v>
      </c>
      <c r="G4811">
        <v>2252</v>
      </c>
      <c r="H4811" t="s">
        <v>64</v>
      </c>
      <c r="J4811" t="s">
        <v>14</v>
      </c>
      <c r="K4811">
        <v>51</v>
      </c>
      <c r="L4811" t="s">
        <v>15</v>
      </c>
    </row>
    <row r="4812" spans="1:12">
      <c r="A4812" t="e">
        <f ca="1">E00251528672121</f>
        <v>#NAME?</v>
      </c>
      <c r="B4812">
        <v>292</v>
      </c>
      <c r="C4812" t="s">
        <v>467</v>
      </c>
      <c r="D4812" s="1">
        <v>42016</v>
      </c>
      <c r="F4812">
        <v>5</v>
      </c>
      <c r="G4812">
        <v>3051</v>
      </c>
      <c r="H4812" t="s">
        <v>13</v>
      </c>
      <c r="J4812" t="s">
        <v>14</v>
      </c>
      <c r="K4812">
        <v>48</v>
      </c>
      <c r="L4812" t="s">
        <v>15</v>
      </c>
    </row>
    <row r="4813" spans="1:12">
      <c r="A4813" t="e">
        <f ca="1">E00251715551121</f>
        <v>#NAME?</v>
      </c>
      <c r="B4813">
        <v>71</v>
      </c>
      <c r="C4813" t="s">
        <v>258</v>
      </c>
      <c r="D4813" s="1">
        <v>42810</v>
      </c>
      <c r="F4813">
        <v>1</v>
      </c>
      <c r="G4813">
        <v>93</v>
      </c>
      <c r="H4813" t="s">
        <v>29</v>
      </c>
      <c r="I4813" t="s">
        <v>148</v>
      </c>
      <c r="J4813" t="s">
        <v>57</v>
      </c>
      <c r="K4813">
        <v>47</v>
      </c>
      <c r="L4813" t="s">
        <v>15</v>
      </c>
    </row>
    <row r="4814" spans="1:12">
      <c r="A4814" t="e">
        <f ca="1">E00251532812721</f>
        <v>#NAME?</v>
      </c>
      <c r="B4814">
        <v>7505</v>
      </c>
      <c r="C4814" t="s">
        <v>209</v>
      </c>
      <c r="D4814" s="1">
        <v>42025</v>
      </c>
      <c r="F4814">
        <v>1</v>
      </c>
      <c r="G4814">
        <v>496</v>
      </c>
      <c r="H4814" t="s">
        <v>190</v>
      </c>
      <c r="J4814" t="s">
        <v>14</v>
      </c>
      <c r="K4814">
        <v>59</v>
      </c>
      <c r="L4814" t="s">
        <v>15</v>
      </c>
    </row>
    <row r="4815" spans="1:12">
      <c r="A4815" t="e">
        <f ca="1">E00251514879521</f>
        <v>#NAME?</v>
      </c>
      <c r="B4815">
        <v>497</v>
      </c>
      <c r="C4815" t="s">
        <v>141</v>
      </c>
      <c r="D4815" s="1">
        <v>42858</v>
      </c>
      <c r="F4815">
        <v>2</v>
      </c>
      <c r="G4815">
        <v>3051</v>
      </c>
      <c r="H4815" t="s">
        <v>13</v>
      </c>
      <c r="J4815" t="s">
        <v>14</v>
      </c>
      <c r="K4815">
        <v>45</v>
      </c>
      <c r="L4815" t="s">
        <v>15</v>
      </c>
    </row>
    <row r="4816" spans="1:12">
      <c r="A4816" t="e">
        <f ca="1">E00251529543221</f>
        <v>#NAME?</v>
      </c>
      <c r="B4816">
        <v>165</v>
      </c>
      <c r="C4816" t="s">
        <v>461</v>
      </c>
      <c r="D4816" s="1">
        <v>42682</v>
      </c>
      <c r="F4816">
        <v>3</v>
      </c>
      <c r="G4816">
        <v>4019</v>
      </c>
      <c r="H4816" t="s">
        <v>26</v>
      </c>
      <c r="J4816" t="s">
        <v>14</v>
      </c>
      <c r="K4816">
        <v>60</v>
      </c>
      <c r="L4816" t="s">
        <v>15</v>
      </c>
    </row>
    <row r="4817" spans="1:12">
      <c r="A4817" t="e">
        <f ca="1">E00251430146821</f>
        <v>#NAME?</v>
      </c>
      <c r="B4817">
        <v>497</v>
      </c>
      <c r="C4817" t="s">
        <v>141</v>
      </c>
      <c r="D4817" s="1">
        <v>41221</v>
      </c>
      <c r="F4817">
        <v>1</v>
      </c>
      <c r="G4817">
        <v>30000</v>
      </c>
      <c r="H4817" t="s">
        <v>144</v>
      </c>
      <c r="J4817" t="s">
        <v>14</v>
      </c>
      <c r="K4817">
        <v>43</v>
      </c>
      <c r="L4817" t="s">
        <v>15</v>
      </c>
    </row>
    <row r="4818" spans="1:12">
      <c r="A4818" t="e">
        <f ca="1">E00251713751121</f>
        <v>#NAME?</v>
      </c>
      <c r="B4818">
        <v>742</v>
      </c>
      <c r="C4818" t="s">
        <v>961</v>
      </c>
      <c r="D4818" s="1">
        <v>40933</v>
      </c>
      <c r="E4818">
        <v>1</v>
      </c>
      <c r="F4818">
        <v>1</v>
      </c>
      <c r="G4818">
        <v>38110</v>
      </c>
      <c r="H4818" t="s">
        <v>962</v>
      </c>
      <c r="J4818" t="s">
        <v>34</v>
      </c>
      <c r="K4818">
        <v>38</v>
      </c>
      <c r="L4818" t="s">
        <v>15</v>
      </c>
    </row>
    <row r="4819" spans="1:12">
      <c r="A4819" t="e">
        <f ca="1">E00251432445021</f>
        <v>#NAME?</v>
      </c>
      <c r="B4819">
        <v>481</v>
      </c>
      <c r="C4819" t="s">
        <v>402</v>
      </c>
      <c r="D4819" s="1">
        <v>42894</v>
      </c>
      <c r="F4819">
        <v>5</v>
      </c>
      <c r="G4819">
        <v>7028</v>
      </c>
      <c r="H4819" t="s">
        <v>407</v>
      </c>
      <c r="J4819" t="s">
        <v>14</v>
      </c>
      <c r="K4819">
        <v>47</v>
      </c>
      <c r="L4819" t="s">
        <v>15</v>
      </c>
    </row>
    <row r="4820" spans="1:12">
      <c r="A4820" t="e">
        <f ca="1">E00251526889621</f>
        <v>#NAME?</v>
      </c>
      <c r="B4820">
        <v>10</v>
      </c>
      <c r="C4820" t="s">
        <v>18</v>
      </c>
      <c r="D4820" s="1">
        <v>42440</v>
      </c>
      <c r="F4820">
        <v>1</v>
      </c>
      <c r="G4820">
        <v>7862</v>
      </c>
      <c r="H4820" t="s">
        <v>27</v>
      </c>
      <c r="J4820" t="s">
        <v>14</v>
      </c>
      <c r="K4820">
        <v>50</v>
      </c>
      <c r="L4820" t="s">
        <v>22</v>
      </c>
    </row>
    <row r="4821" spans="1:12">
      <c r="A4821" t="e">
        <f ca="1">E00251515059521</f>
        <v>#NAME?</v>
      </c>
      <c r="B4821">
        <v>10</v>
      </c>
      <c r="C4821" t="s">
        <v>18</v>
      </c>
      <c r="D4821" s="1">
        <v>42643</v>
      </c>
      <c r="F4821">
        <v>1</v>
      </c>
      <c r="G4821">
        <v>2729</v>
      </c>
      <c r="H4821" t="s">
        <v>115</v>
      </c>
      <c r="J4821" t="s">
        <v>14</v>
      </c>
      <c r="K4821">
        <v>53</v>
      </c>
      <c r="L4821" t="s">
        <v>15</v>
      </c>
    </row>
    <row r="4822" spans="1:12">
      <c r="A4822" t="e">
        <f ca="1">E00251415579021</f>
        <v>#NAME?</v>
      </c>
      <c r="B4822">
        <v>464</v>
      </c>
      <c r="C4822" t="s">
        <v>45</v>
      </c>
      <c r="D4822" s="1">
        <v>42853</v>
      </c>
      <c r="F4822">
        <v>3</v>
      </c>
      <c r="G4822">
        <v>30983</v>
      </c>
      <c r="H4822" t="s">
        <v>325</v>
      </c>
      <c r="J4822" t="s">
        <v>14</v>
      </c>
      <c r="K4822">
        <v>50</v>
      </c>
      <c r="L4822" t="s">
        <v>15</v>
      </c>
    </row>
    <row r="4823" spans="1:12">
      <c r="A4823" t="e">
        <f ca="1">E00251429244321</f>
        <v>#NAME?</v>
      </c>
      <c r="B4823">
        <v>294</v>
      </c>
      <c r="C4823" t="s">
        <v>61</v>
      </c>
      <c r="D4823" s="1">
        <v>42026</v>
      </c>
      <c r="F4823">
        <v>1</v>
      </c>
      <c r="G4823">
        <v>7242</v>
      </c>
      <c r="H4823" t="s">
        <v>93</v>
      </c>
      <c r="J4823" t="s">
        <v>14</v>
      </c>
      <c r="K4823">
        <v>55</v>
      </c>
      <c r="L4823" t="s">
        <v>15</v>
      </c>
    </row>
    <row r="4824" spans="1:12">
      <c r="A4824" t="e">
        <f ca="1">E00251531481321</f>
        <v>#NAME?</v>
      </c>
      <c r="B4824">
        <v>701</v>
      </c>
      <c r="C4824" t="s">
        <v>72</v>
      </c>
      <c r="D4824" s="1">
        <v>42207</v>
      </c>
      <c r="F4824">
        <v>3</v>
      </c>
      <c r="G4824">
        <v>5289</v>
      </c>
      <c r="H4824" t="s">
        <v>936</v>
      </c>
      <c r="J4824" t="s">
        <v>14</v>
      </c>
      <c r="K4824">
        <v>46</v>
      </c>
      <c r="L4824" t="s">
        <v>15</v>
      </c>
    </row>
    <row r="4825" spans="1:12">
      <c r="A4825" t="e">
        <f ca="1">E00251531526821</f>
        <v>#NAME?</v>
      </c>
      <c r="B4825">
        <v>701</v>
      </c>
      <c r="C4825" t="s">
        <v>72</v>
      </c>
      <c r="D4825" s="1">
        <v>42296</v>
      </c>
      <c r="F4825">
        <v>3</v>
      </c>
      <c r="G4825">
        <v>3899</v>
      </c>
      <c r="H4825" t="s">
        <v>264</v>
      </c>
      <c r="J4825" t="s">
        <v>14</v>
      </c>
      <c r="K4825">
        <v>58</v>
      </c>
      <c r="L4825" t="s">
        <v>15</v>
      </c>
    </row>
    <row r="4826" spans="1:12">
      <c r="A4826" t="e">
        <f ca="1">E00251528868821</f>
        <v>#NAME?</v>
      </c>
      <c r="B4826">
        <v>4055</v>
      </c>
      <c r="C4826" t="s">
        <v>51</v>
      </c>
      <c r="D4826" s="1">
        <v>41012</v>
      </c>
      <c r="F4826">
        <v>2</v>
      </c>
      <c r="G4826">
        <v>29690</v>
      </c>
      <c r="H4826" t="s">
        <v>52</v>
      </c>
      <c r="J4826" t="s">
        <v>14</v>
      </c>
      <c r="K4826">
        <v>41</v>
      </c>
      <c r="L4826" t="s">
        <v>15</v>
      </c>
    </row>
    <row r="4827" spans="1:12">
      <c r="A4827" t="e">
        <f ca="1">E00251531526821</f>
        <v>#NAME?</v>
      </c>
      <c r="B4827">
        <v>701</v>
      </c>
      <c r="C4827" t="s">
        <v>72</v>
      </c>
      <c r="D4827" s="1">
        <v>42640</v>
      </c>
      <c r="F4827">
        <v>1</v>
      </c>
      <c r="G4827">
        <v>3051</v>
      </c>
      <c r="H4827" t="s">
        <v>13</v>
      </c>
      <c r="J4827" t="s">
        <v>14</v>
      </c>
      <c r="K4827">
        <v>58</v>
      </c>
      <c r="L4827" t="s">
        <v>15</v>
      </c>
    </row>
    <row r="4828" spans="1:12">
      <c r="A4828" t="e">
        <f ca="1">E00251531526821</f>
        <v>#NAME?</v>
      </c>
      <c r="B4828">
        <v>701</v>
      </c>
      <c r="C4828" t="s">
        <v>72</v>
      </c>
      <c r="D4828" s="1">
        <v>42809</v>
      </c>
      <c r="F4828">
        <v>3</v>
      </c>
      <c r="G4828">
        <v>3899</v>
      </c>
      <c r="H4828" t="s">
        <v>264</v>
      </c>
      <c r="J4828" t="s">
        <v>14</v>
      </c>
      <c r="K4828">
        <v>59</v>
      </c>
      <c r="L4828" t="s">
        <v>15</v>
      </c>
    </row>
    <row r="4829" spans="1:12">
      <c r="A4829" t="e">
        <f ca="1">E00251528868821</f>
        <v>#NAME?</v>
      </c>
      <c r="B4829">
        <v>4055</v>
      </c>
      <c r="C4829" t="s">
        <v>51</v>
      </c>
      <c r="D4829" s="1">
        <v>41984</v>
      </c>
      <c r="F4829">
        <v>1</v>
      </c>
      <c r="G4829">
        <v>7243</v>
      </c>
      <c r="H4829" t="s">
        <v>42</v>
      </c>
      <c r="J4829" t="s">
        <v>14</v>
      </c>
      <c r="K4829">
        <v>44</v>
      </c>
      <c r="L4829" t="s">
        <v>15</v>
      </c>
    </row>
    <row r="4830" spans="1:12">
      <c r="A4830" t="e">
        <f ca="1">E00251531964221</f>
        <v>#NAME?</v>
      </c>
      <c r="B4830">
        <v>494</v>
      </c>
      <c r="C4830" t="s">
        <v>63</v>
      </c>
      <c r="D4830" s="1">
        <v>42716</v>
      </c>
      <c r="F4830">
        <v>4</v>
      </c>
      <c r="G4830">
        <v>490</v>
      </c>
      <c r="H4830" t="s">
        <v>203</v>
      </c>
      <c r="J4830" t="s">
        <v>14</v>
      </c>
      <c r="K4830">
        <v>46</v>
      </c>
      <c r="L4830" t="s">
        <v>15</v>
      </c>
    </row>
    <row r="4831" spans="1:12">
      <c r="A4831" t="e">
        <f ca="1">E00251531964221</f>
        <v>#NAME?</v>
      </c>
      <c r="B4831">
        <v>494</v>
      </c>
      <c r="C4831" t="s">
        <v>63</v>
      </c>
      <c r="D4831" s="1">
        <v>42716</v>
      </c>
      <c r="F4831">
        <v>6</v>
      </c>
      <c r="G4831">
        <v>27800</v>
      </c>
      <c r="H4831" t="s">
        <v>145</v>
      </c>
      <c r="J4831" t="s">
        <v>14</v>
      </c>
      <c r="K4831">
        <v>46</v>
      </c>
      <c r="L4831" t="s">
        <v>15</v>
      </c>
    </row>
    <row r="4832" spans="1:12">
      <c r="A4832" t="e">
        <f ca="1">E00251432404821</f>
        <v>#NAME?</v>
      </c>
      <c r="B4832">
        <v>481</v>
      </c>
      <c r="C4832" t="s">
        <v>402</v>
      </c>
      <c r="D4832" s="1">
        <v>42487</v>
      </c>
      <c r="F4832">
        <v>2</v>
      </c>
      <c r="G4832">
        <v>6929</v>
      </c>
      <c r="H4832" t="s">
        <v>36</v>
      </c>
      <c r="J4832" t="s">
        <v>14</v>
      </c>
      <c r="K4832">
        <v>47</v>
      </c>
      <c r="L4832" t="s">
        <v>15</v>
      </c>
    </row>
    <row r="4833" spans="1:12">
      <c r="A4833" t="e">
        <f ca="1">E00251432404821</f>
        <v>#NAME?</v>
      </c>
      <c r="B4833">
        <v>481</v>
      </c>
      <c r="C4833" t="s">
        <v>402</v>
      </c>
      <c r="D4833" s="1">
        <v>42562</v>
      </c>
      <c r="F4833">
        <v>6</v>
      </c>
      <c r="G4833">
        <v>71509</v>
      </c>
      <c r="H4833" t="s">
        <v>369</v>
      </c>
      <c r="J4833" t="s">
        <v>14</v>
      </c>
      <c r="K4833">
        <v>48</v>
      </c>
      <c r="L4833" t="s">
        <v>15</v>
      </c>
    </row>
    <row r="4834" spans="1:12">
      <c r="A4834" t="e">
        <f ca="1">E00251430064921</f>
        <v>#NAME?</v>
      </c>
      <c r="B4834">
        <v>467</v>
      </c>
      <c r="C4834" t="s">
        <v>232</v>
      </c>
      <c r="D4834" s="1">
        <v>42776</v>
      </c>
      <c r="F4834">
        <v>1</v>
      </c>
      <c r="G4834">
        <v>60090</v>
      </c>
      <c r="H4834" t="s">
        <v>181</v>
      </c>
      <c r="J4834" t="s">
        <v>14</v>
      </c>
      <c r="K4834">
        <v>57</v>
      </c>
      <c r="L4834" t="s">
        <v>15</v>
      </c>
    </row>
    <row r="4835" spans="1:12">
      <c r="A4835" t="e">
        <f ca="1">E00251429284421</f>
        <v>#NAME?</v>
      </c>
      <c r="B4835">
        <v>292</v>
      </c>
      <c r="C4835" t="s">
        <v>467</v>
      </c>
      <c r="D4835" s="1">
        <v>41486</v>
      </c>
      <c r="F4835">
        <v>1</v>
      </c>
      <c r="G4835">
        <v>7243</v>
      </c>
      <c r="H4835" t="s">
        <v>42</v>
      </c>
      <c r="J4835" t="s">
        <v>14</v>
      </c>
      <c r="K4835">
        <v>57</v>
      </c>
      <c r="L4835" t="s">
        <v>15</v>
      </c>
    </row>
    <row r="4836" spans="1:12">
      <c r="A4836" t="e">
        <f ca="1">E00251513253421</f>
        <v>#NAME?</v>
      </c>
      <c r="B4836">
        <v>470</v>
      </c>
      <c r="C4836" t="s">
        <v>457</v>
      </c>
      <c r="D4836" s="1">
        <v>42003</v>
      </c>
      <c r="F4836">
        <v>1</v>
      </c>
      <c r="G4836">
        <v>4019</v>
      </c>
      <c r="H4836" t="s">
        <v>26</v>
      </c>
      <c r="J4836" t="s">
        <v>14</v>
      </c>
      <c r="K4836">
        <v>49</v>
      </c>
      <c r="L4836" t="s">
        <v>15</v>
      </c>
    </row>
    <row r="4837" spans="1:12">
      <c r="A4837" t="e">
        <f ca="1">E00251429284421</f>
        <v>#NAME?</v>
      </c>
      <c r="B4837">
        <v>292</v>
      </c>
      <c r="C4837" t="s">
        <v>467</v>
      </c>
      <c r="D4837" s="1">
        <v>41669</v>
      </c>
      <c r="F4837">
        <v>6</v>
      </c>
      <c r="G4837">
        <v>27800</v>
      </c>
      <c r="H4837" t="s">
        <v>145</v>
      </c>
      <c r="J4837" t="s">
        <v>14</v>
      </c>
      <c r="K4837">
        <v>58</v>
      </c>
      <c r="L4837" t="s">
        <v>15</v>
      </c>
    </row>
    <row r="4838" spans="1:12">
      <c r="A4838" t="e">
        <f ca="1">E00251429284421</f>
        <v>#NAME?</v>
      </c>
      <c r="B4838">
        <v>292</v>
      </c>
      <c r="C4838" t="s">
        <v>467</v>
      </c>
      <c r="D4838" s="1">
        <v>42702</v>
      </c>
      <c r="F4838">
        <v>2</v>
      </c>
      <c r="G4838">
        <v>4019</v>
      </c>
      <c r="H4838" t="s">
        <v>26</v>
      </c>
      <c r="J4838" t="s">
        <v>14</v>
      </c>
      <c r="K4838">
        <v>61</v>
      </c>
      <c r="L4838" t="s">
        <v>15</v>
      </c>
    </row>
    <row r="4839" spans="1:12">
      <c r="A4839" t="e">
        <f ca="1">E00251429284421</f>
        <v>#NAME?</v>
      </c>
      <c r="B4839">
        <v>292</v>
      </c>
      <c r="C4839" t="s">
        <v>467</v>
      </c>
      <c r="D4839" s="1">
        <v>43081</v>
      </c>
      <c r="F4839">
        <v>2</v>
      </c>
      <c r="G4839">
        <v>7862</v>
      </c>
      <c r="H4839" t="s">
        <v>27</v>
      </c>
      <c r="J4839" t="s">
        <v>14</v>
      </c>
      <c r="K4839">
        <v>62</v>
      </c>
      <c r="L4839" t="s">
        <v>22</v>
      </c>
    </row>
    <row r="4840" spans="1:12">
      <c r="A4840" t="e">
        <f ca="1">E00251513253421</f>
        <v>#NAME?</v>
      </c>
      <c r="B4840">
        <v>470</v>
      </c>
      <c r="C4840" t="s">
        <v>457</v>
      </c>
      <c r="D4840" s="1">
        <v>42779</v>
      </c>
      <c r="F4840">
        <v>2</v>
      </c>
      <c r="G4840">
        <v>5718</v>
      </c>
      <c r="H4840" t="s">
        <v>244</v>
      </c>
      <c r="J4840" t="s">
        <v>14</v>
      </c>
      <c r="K4840">
        <v>51</v>
      </c>
      <c r="L4840" t="s">
        <v>15</v>
      </c>
    </row>
    <row r="4841" spans="1:12">
      <c r="A4841" t="e">
        <f ca="1">E00251430399821</f>
        <v>#NAME?</v>
      </c>
      <c r="B4841">
        <v>187</v>
      </c>
      <c r="C4841" t="s">
        <v>420</v>
      </c>
      <c r="D4841" s="1">
        <v>41484</v>
      </c>
      <c r="F4841">
        <v>2</v>
      </c>
      <c r="G4841">
        <v>4019</v>
      </c>
      <c r="H4841" t="s">
        <v>26</v>
      </c>
      <c r="J4841" t="s">
        <v>14</v>
      </c>
      <c r="K4841">
        <v>59</v>
      </c>
      <c r="L4841" t="s">
        <v>15</v>
      </c>
    </row>
    <row r="4842" spans="1:12">
      <c r="A4842" t="e">
        <f ca="1">E00251430399821</f>
        <v>#NAME?</v>
      </c>
      <c r="B4842">
        <v>187</v>
      </c>
      <c r="C4842" t="s">
        <v>420</v>
      </c>
      <c r="D4842" s="1">
        <v>42277</v>
      </c>
      <c r="F4842">
        <v>2</v>
      </c>
      <c r="G4842">
        <v>4019</v>
      </c>
      <c r="H4842" t="s">
        <v>26</v>
      </c>
      <c r="J4842" t="s">
        <v>14</v>
      </c>
      <c r="K4842">
        <v>62</v>
      </c>
      <c r="L4842" t="s">
        <v>15</v>
      </c>
    </row>
    <row r="4843" spans="1:12">
      <c r="A4843" t="e">
        <f ca="1">E00251430399821</f>
        <v>#NAME?</v>
      </c>
      <c r="B4843">
        <v>187</v>
      </c>
      <c r="C4843" t="s">
        <v>420</v>
      </c>
      <c r="D4843" s="1">
        <v>42523</v>
      </c>
      <c r="F4843">
        <v>1</v>
      </c>
      <c r="G4843">
        <v>5950</v>
      </c>
      <c r="H4843" t="s">
        <v>24</v>
      </c>
      <c r="J4843" t="s">
        <v>14</v>
      </c>
      <c r="K4843">
        <v>62</v>
      </c>
      <c r="L4843" t="s">
        <v>15</v>
      </c>
    </row>
    <row r="4844" spans="1:12">
      <c r="A4844" t="e">
        <f ca="1">E00251513253421</f>
        <v>#NAME?</v>
      </c>
      <c r="B4844">
        <v>470</v>
      </c>
      <c r="C4844" t="s">
        <v>457</v>
      </c>
      <c r="D4844" s="1">
        <v>42031</v>
      </c>
      <c r="F4844">
        <v>2</v>
      </c>
      <c r="G4844">
        <v>4019</v>
      </c>
      <c r="H4844" t="s">
        <v>26</v>
      </c>
      <c r="J4844" t="s">
        <v>14</v>
      </c>
      <c r="K4844">
        <v>49</v>
      </c>
      <c r="L4844" t="s">
        <v>15</v>
      </c>
    </row>
    <row r="4845" spans="1:12">
      <c r="A4845" t="e">
        <f ca="1">E00251514257921</f>
        <v>#NAME?</v>
      </c>
      <c r="B4845">
        <v>481</v>
      </c>
      <c r="C4845" t="s">
        <v>402</v>
      </c>
      <c r="D4845" s="1">
        <v>42726</v>
      </c>
      <c r="F4845">
        <v>2</v>
      </c>
      <c r="G4845">
        <v>6918</v>
      </c>
      <c r="H4845" t="s">
        <v>443</v>
      </c>
      <c r="J4845" t="s">
        <v>14</v>
      </c>
      <c r="K4845">
        <v>58</v>
      </c>
      <c r="L4845" t="s">
        <v>15</v>
      </c>
    </row>
    <row r="4846" spans="1:12">
      <c r="A4846" t="e">
        <f ca="1">E00251514725221</f>
        <v>#NAME?</v>
      </c>
      <c r="B4846">
        <v>481</v>
      </c>
      <c r="C4846" t="s">
        <v>402</v>
      </c>
      <c r="D4846" s="1">
        <v>41677</v>
      </c>
      <c r="F4846">
        <v>5</v>
      </c>
      <c r="G4846">
        <v>27800</v>
      </c>
      <c r="H4846" t="s">
        <v>145</v>
      </c>
      <c r="J4846" t="s">
        <v>14</v>
      </c>
      <c r="K4846">
        <v>48</v>
      </c>
      <c r="L4846" t="s">
        <v>15</v>
      </c>
    </row>
    <row r="4847" spans="1:12">
      <c r="A4847" t="e">
        <f ca="1">E00251611565221</f>
        <v>#NAME?</v>
      </c>
      <c r="B4847">
        <v>1</v>
      </c>
      <c r="C4847" t="s">
        <v>234</v>
      </c>
      <c r="D4847" s="1">
        <v>42742</v>
      </c>
      <c r="F4847">
        <v>1</v>
      </c>
      <c r="G4847">
        <v>5368</v>
      </c>
      <c r="H4847" t="s">
        <v>101</v>
      </c>
      <c r="I4847" t="s">
        <v>56</v>
      </c>
      <c r="J4847" t="s">
        <v>57</v>
      </c>
      <c r="K4847">
        <v>49</v>
      </c>
      <c r="L4847" t="s">
        <v>15</v>
      </c>
    </row>
    <row r="4848" spans="1:12">
      <c r="A4848" t="e">
        <f ca="1">E00251513363121</f>
        <v>#NAME?</v>
      </c>
      <c r="B4848">
        <v>445</v>
      </c>
      <c r="C4848" t="s">
        <v>23</v>
      </c>
      <c r="D4848" s="1">
        <v>42130</v>
      </c>
      <c r="F4848">
        <v>1</v>
      </c>
      <c r="G4848">
        <v>7862</v>
      </c>
      <c r="H4848" t="s">
        <v>27</v>
      </c>
      <c r="J4848" t="s">
        <v>14</v>
      </c>
      <c r="K4848">
        <v>64</v>
      </c>
      <c r="L4848" t="s">
        <v>22</v>
      </c>
    </row>
    <row r="4849" spans="1:12">
      <c r="A4849" t="e">
        <f ca="1">E00251718067721</f>
        <v>#NAME?</v>
      </c>
      <c r="B4849">
        <v>701</v>
      </c>
      <c r="C4849" t="s">
        <v>72</v>
      </c>
      <c r="D4849" s="1">
        <v>41367</v>
      </c>
      <c r="F4849">
        <v>1</v>
      </c>
      <c r="G4849">
        <v>5997</v>
      </c>
      <c r="H4849" t="s">
        <v>374</v>
      </c>
      <c r="J4849" t="s">
        <v>14</v>
      </c>
      <c r="K4849">
        <v>47</v>
      </c>
      <c r="L4849" t="s">
        <v>15</v>
      </c>
    </row>
    <row r="4850" spans="1:12">
      <c r="A4850" t="e">
        <f ca="1">E00251713751121</f>
        <v>#NAME?</v>
      </c>
      <c r="B4850">
        <v>146</v>
      </c>
      <c r="C4850" t="s">
        <v>963</v>
      </c>
      <c r="D4850" s="1">
        <v>43055</v>
      </c>
      <c r="F4850">
        <v>1</v>
      </c>
      <c r="G4850">
        <v>8830</v>
      </c>
      <c r="H4850" t="s">
        <v>691</v>
      </c>
      <c r="I4850" t="s">
        <v>56</v>
      </c>
      <c r="J4850" t="s">
        <v>57</v>
      </c>
      <c r="K4850">
        <v>44</v>
      </c>
      <c r="L4850" t="s">
        <v>15</v>
      </c>
    </row>
    <row r="4851" spans="1:12">
      <c r="A4851" t="e">
        <f ca="1">E00251713751121</f>
        <v>#NAME?</v>
      </c>
      <c r="B4851">
        <v>158</v>
      </c>
      <c r="C4851" t="s">
        <v>586</v>
      </c>
      <c r="D4851" s="1">
        <v>42850</v>
      </c>
      <c r="F4851">
        <v>2</v>
      </c>
      <c r="G4851">
        <v>3004</v>
      </c>
      <c r="H4851" t="s">
        <v>104</v>
      </c>
      <c r="J4851" t="s">
        <v>14</v>
      </c>
      <c r="K4851">
        <v>43</v>
      </c>
      <c r="L4851" t="s">
        <v>15</v>
      </c>
    </row>
    <row r="4852" spans="1:12">
      <c r="A4852" t="e">
        <f ca="1">E00251526602321</f>
        <v>#NAME?</v>
      </c>
      <c r="B4852">
        <v>10</v>
      </c>
      <c r="C4852" t="s">
        <v>18</v>
      </c>
      <c r="D4852" s="1">
        <v>41864</v>
      </c>
      <c r="F4852">
        <v>1</v>
      </c>
      <c r="G4852">
        <v>8362</v>
      </c>
      <c r="H4852" t="s">
        <v>136</v>
      </c>
      <c r="J4852" t="s">
        <v>14</v>
      </c>
      <c r="K4852">
        <v>59</v>
      </c>
      <c r="L4852" t="s">
        <v>15</v>
      </c>
    </row>
    <row r="4853" spans="1:12">
      <c r="A4853" t="e">
        <f ca="1">E00251432270321</f>
        <v>#NAME?</v>
      </c>
      <c r="B4853">
        <v>6156</v>
      </c>
      <c r="C4853" t="s">
        <v>352</v>
      </c>
      <c r="D4853" s="1">
        <v>43070</v>
      </c>
      <c r="F4853">
        <v>1</v>
      </c>
      <c r="G4853">
        <v>30272</v>
      </c>
      <c r="H4853" t="s">
        <v>740</v>
      </c>
      <c r="J4853" t="s">
        <v>14</v>
      </c>
      <c r="K4853">
        <v>58</v>
      </c>
      <c r="L4853" t="s">
        <v>15</v>
      </c>
    </row>
    <row r="4854" spans="1:12">
      <c r="A4854" t="e">
        <f ca="1">E00251711585721</f>
        <v>#NAME?</v>
      </c>
      <c r="B4854">
        <v>10</v>
      </c>
      <c r="C4854" t="s">
        <v>18</v>
      </c>
      <c r="D4854" s="1">
        <v>41673</v>
      </c>
      <c r="F4854">
        <v>3</v>
      </c>
      <c r="G4854">
        <v>4019</v>
      </c>
      <c r="H4854" t="s">
        <v>26</v>
      </c>
      <c r="J4854" t="s">
        <v>14</v>
      </c>
      <c r="K4854">
        <v>53</v>
      </c>
      <c r="L4854" t="s">
        <v>15</v>
      </c>
    </row>
    <row r="4855" spans="1:12">
      <c r="A4855" t="e">
        <f ca="1">E00251431418121</f>
        <v>#NAME?</v>
      </c>
      <c r="B4855">
        <v>701</v>
      </c>
      <c r="C4855" t="s">
        <v>72</v>
      </c>
      <c r="D4855" s="1">
        <v>41940</v>
      </c>
      <c r="F4855">
        <v>2</v>
      </c>
      <c r="G4855">
        <v>5533</v>
      </c>
      <c r="H4855" t="s">
        <v>537</v>
      </c>
      <c r="J4855" t="s">
        <v>14</v>
      </c>
      <c r="K4855">
        <v>54</v>
      </c>
      <c r="L4855" t="s">
        <v>15</v>
      </c>
    </row>
    <row r="4856" spans="1:12">
      <c r="A4856" t="e">
        <f ca="1">E00251432445021</f>
        <v>#NAME?</v>
      </c>
      <c r="B4856">
        <v>481</v>
      </c>
      <c r="C4856" t="s">
        <v>402</v>
      </c>
      <c r="D4856" s="1">
        <v>42110</v>
      </c>
      <c r="F4856">
        <v>4</v>
      </c>
      <c r="G4856">
        <v>7243</v>
      </c>
      <c r="H4856" t="s">
        <v>42</v>
      </c>
      <c r="J4856" t="s">
        <v>14</v>
      </c>
      <c r="K4856">
        <v>45</v>
      </c>
      <c r="L4856" t="s">
        <v>15</v>
      </c>
    </row>
    <row r="4857" spans="1:12">
      <c r="A4857" t="e">
        <f ca="1">E00251432445021</f>
        <v>#NAME?</v>
      </c>
      <c r="B4857">
        <v>481</v>
      </c>
      <c r="C4857" t="s">
        <v>402</v>
      </c>
      <c r="D4857" s="1">
        <v>42347</v>
      </c>
      <c r="F4857">
        <v>4</v>
      </c>
      <c r="G4857">
        <v>7028</v>
      </c>
      <c r="H4857" t="s">
        <v>407</v>
      </c>
      <c r="J4857" t="s">
        <v>14</v>
      </c>
      <c r="K4857">
        <v>45</v>
      </c>
      <c r="L4857" t="s">
        <v>15</v>
      </c>
    </row>
    <row r="4858" spans="1:12">
      <c r="A4858" t="e">
        <f ca="1">E00251432445021</f>
        <v>#NAME?</v>
      </c>
      <c r="B4858">
        <v>481</v>
      </c>
      <c r="C4858" t="s">
        <v>402</v>
      </c>
      <c r="D4858" s="1">
        <v>42426</v>
      </c>
      <c r="F4858">
        <v>2</v>
      </c>
      <c r="G4858">
        <v>27800</v>
      </c>
      <c r="H4858" t="s">
        <v>145</v>
      </c>
      <c r="J4858" t="s">
        <v>14</v>
      </c>
      <c r="K4858">
        <v>45</v>
      </c>
      <c r="L4858" t="s">
        <v>15</v>
      </c>
    </row>
    <row r="4859" spans="1:12">
      <c r="A4859" t="e">
        <f ca="1">E00251432445021</f>
        <v>#NAME?</v>
      </c>
      <c r="B4859">
        <v>481</v>
      </c>
      <c r="C4859" t="s">
        <v>402</v>
      </c>
      <c r="D4859" s="1">
        <v>42527</v>
      </c>
      <c r="F4859">
        <v>1</v>
      </c>
      <c r="G4859">
        <v>49390</v>
      </c>
      <c r="H4859" t="s">
        <v>59</v>
      </c>
      <c r="J4859" t="s">
        <v>14</v>
      </c>
      <c r="K4859">
        <v>46</v>
      </c>
      <c r="L4859" t="s">
        <v>15</v>
      </c>
    </row>
    <row r="4860" spans="1:12">
      <c r="A4860" t="e">
        <f ca="1">E00251432445021</f>
        <v>#NAME?</v>
      </c>
      <c r="B4860">
        <v>481</v>
      </c>
      <c r="C4860" t="s">
        <v>402</v>
      </c>
      <c r="D4860" s="1">
        <v>42747</v>
      </c>
      <c r="F4860">
        <v>3</v>
      </c>
      <c r="G4860">
        <v>27800</v>
      </c>
      <c r="H4860" t="s">
        <v>145</v>
      </c>
      <c r="J4860" t="s">
        <v>14</v>
      </c>
      <c r="K4860">
        <v>46</v>
      </c>
      <c r="L4860" t="s">
        <v>15</v>
      </c>
    </row>
    <row r="4861" spans="1:12">
      <c r="A4861" t="e">
        <f ca="1">E00251512504921</f>
        <v>#NAME?</v>
      </c>
      <c r="B4861">
        <v>47</v>
      </c>
      <c r="C4861" t="s">
        <v>494</v>
      </c>
      <c r="D4861" s="1">
        <v>42676</v>
      </c>
      <c r="F4861">
        <v>2</v>
      </c>
      <c r="G4861">
        <v>49300</v>
      </c>
      <c r="H4861" t="s">
        <v>228</v>
      </c>
      <c r="J4861" t="s">
        <v>14</v>
      </c>
      <c r="K4861">
        <v>54</v>
      </c>
      <c r="L4861" t="s">
        <v>15</v>
      </c>
    </row>
    <row r="4862" spans="1:12">
      <c r="A4862" t="e">
        <f ca="1">E00251429162721</f>
        <v>#NAME?</v>
      </c>
      <c r="B4862">
        <v>285</v>
      </c>
      <c r="C4862" t="s">
        <v>117</v>
      </c>
      <c r="D4862" s="1">
        <v>42353</v>
      </c>
      <c r="F4862">
        <v>1</v>
      </c>
      <c r="G4862">
        <v>4940</v>
      </c>
      <c r="H4862" t="s">
        <v>708</v>
      </c>
      <c r="J4862" t="s">
        <v>14</v>
      </c>
      <c r="K4862">
        <v>59</v>
      </c>
      <c r="L4862" t="s">
        <v>15</v>
      </c>
    </row>
    <row r="4863" spans="1:12">
      <c r="A4863" t="e">
        <f ca="1">E00251514218521</f>
        <v>#NAME?</v>
      </c>
      <c r="B4863">
        <v>438</v>
      </c>
      <c r="C4863" t="s">
        <v>474</v>
      </c>
      <c r="D4863" s="1">
        <v>41317</v>
      </c>
      <c r="F4863">
        <v>1</v>
      </c>
      <c r="G4863">
        <v>78830</v>
      </c>
      <c r="H4863" t="s">
        <v>297</v>
      </c>
      <c r="J4863" t="s">
        <v>14</v>
      </c>
      <c r="K4863">
        <v>53</v>
      </c>
      <c r="L4863" t="s">
        <v>22</v>
      </c>
    </row>
    <row r="4864" spans="1:12">
      <c r="A4864" t="e">
        <f ca="1">E00251514218521</f>
        <v>#NAME?</v>
      </c>
      <c r="B4864">
        <v>438</v>
      </c>
      <c r="C4864" t="s">
        <v>474</v>
      </c>
      <c r="D4864" s="1">
        <v>42522</v>
      </c>
      <c r="F4864">
        <v>1</v>
      </c>
      <c r="G4864">
        <v>25000</v>
      </c>
      <c r="H4864" t="s">
        <v>178</v>
      </c>
      <c r="J4864" t="s">
        <v>14</v>
      </c>
      <c r="K4864">
        <v>56</v>
      </c>
      <c r="L4864" t="s">
        <v>15</v>
      </c>
    </row>
    <row r="4865" spans="1:12">
      <c r="A4865" t="e">
        <f ca="1">E00251617643721</f>
        <v>#NAME?</v>
      </c>
      <c r="B4865">
        <v>701</v>
      </c>
      <c r="C4865" t="s">
        <v>72</v>
      </c>
      <c r="D4865" s="1">
        <v>41423</v>
      </c>
      <c r="F4865">
        <v>4</v>
      </c>
      <c r="G4865">
        <v>78050</v>
      </c>
      <c r="H4865" t="s">
        <v>197</v>
      </c>
      <c r="J4865" t="s">
        <v>14</v>
      </c>
      <c r="K4865">
        <v>45</v>
      </c>
      <c r="L4865" t="s">
        <v>22</v>
      </c>
    </row>
    <row r="4866" spans="1:12">
      <c r="A4866" t="e">
        <f ca="1">E00251514274321</f>
        <v>#NAME?</v>
      </c>
      <c r="B4866">
        <v>449</v>
      </c>
      <c r="C4866" t="s">
        <v>124</v>
      </c>
      <c r="D4866" s="1">
        <v>41297</v>
      </c>
      <c r="F4866">
        <v>1</v>
      </c>
      <c r="G4866">
        <v>7243</v>
      </c>
      <c r="H4866" t="s">
        <v>42</v>
      </c>
      <c r="J4866" t="s">
        <v>14</v>
      </c>
      <c r="K4866">
        <v>60</v>
      </c>
      <c r="L4866" t="s">
        <v>15</v>
      </c>
    </row>
    <row r="4867" spans="1:12">
      <c r="A4867" t="e">
        <f ca="1">E00251514274321</f>
        <v>#NAME?</v>
      </c>
      <c r="B4867">
        <v>449</v>
      </c>
      <c r="C4867" t="s">
        <v>124</v>
      </c>
      <c r="D4867" s="1">
        <v>41668</v>
      </c>
      <c r="F4867">
        <v>1</v>
      </c>
      <c r="G4867">
        <v>7820</v>
      </c>
      <c r="H4867" t="s">
        <v>233</v>
      </c>
      <c r="J4867" t="s">
        <v>14</v>
      </c>
      <c r="K4867">
        <v>61</v>
      </c>
      <c r="L4867" t="s">
        <v>22</v>
      </c>
    </row>
    <row r="4868" spans="1:12">
      <c r="A4868" t="e">
        <f ca="1">E00251429783221</f>
        <v>#NAME?</v>
      </c>
      <c r="B4868">
        <v>160</v>
      </c>
      <c r="C4868" t="s">
        <v>278</v>
      </c>
      <c r="D4868" s="1">
        <v>42261</v>
      </c>
      <c r="F4868">
        <v>3</v>
      </c>
      <c r="G4868">
        <v>3899</v>
      </c>
      <c r="H4868" t="s">
        <v>264</v>
      </c>
      <c r="J4868" t="s">
        <v>14</v>
      </c>
      <c r="K4868">
        <v>56</v>
      </c>
      <c r="L4868" t="s">
        <v>15</v>
      </c>
    </row>
    <row r="4869" spans="1:12">
      <c r="A4869" t="e">
        <f ca="1">E00251514218521</f>
        <v>#NAME?</v>
      </c>
      <c r="B4869">
        <v>438</v>
      </c>
      <c r="C4869" t="s">
        <v>474</v>
      </c>
      <c r="D4869" s="1">
        <v>42594</v>
      </c>
      <c r="F4869">
        <v>1</v>
      </c>
      <c r="G4869">
        <v>29690</v>
      </c>
      <c r="H4869" t="s">
        <v>52</v>
      </c>
      <c r="J4869" t="s">
        <v>14</v>
      </c>
      <c r="K4869">
        <v>57</v>
      </c>
      <c r="L4869" t="s">
        <v>15</v>
      </c>
    </row>
    <row r="4870" spans="1:12">
      <c r="A4870" t="e">
        <f ca="1">E00251619053521</f>
        <v>#NAME?</v>
      </c>
      <c r="B4870">
        <v>109</v>
      </c>
      <c r="C4870" t="s">
        <v>480</v>
      </c>
      <c r="D4870" s="1">
        <v>41256</v>
      </c>
      <c r="F4870">
        <v>1</v>
      </c>
      <c r="G4870">
        <v>3540</v>
      </c>
      <c r="H4870" t="s">
        <v>436</v>
      </c>
      <c r="J4870" t="s">
        <v>14</v>
      </c>
      <c r="K4870">
        <v>41</v>
      </c>
      <c r="L4870" t="s">
        <v>15</v>
      </c>
    </row>
    <row r="4871" spans="1:12">
      <c r="A4871" t="e">
        <f ca="1">E00251626545321</f>
        <v>#NAME?</v>
      </c>
      <c r="B4871">
        <v>296</v>
      </c>
      <c r="C4871" t="s">
        <v>119</v>
      </c>
      <c r="D4871" s="1">
        <v>41354</v>
      </c>
      <c r="F4871">
        <v>2</v>
      </c>
      <c r="G4871">
        <v>52510</v>
      </c>
      <c r="H4871" t="s">
        <v>611</v>
      </c>
      <c r="J4871" t="s">
        <v>14</v>
      </c>
      <c r="K4871">
        <v>52</v>
      </c>
      <c r="L4871" t="s">
        <v>15</v>
      </c>
    </row>
    <row r="4872" spans="1:12">
      <c r="A4872" t="e">
        <f ca="1">E00251510449421</f>
        <v>#NAME?</v>
      </c>
      <c r="B4872">
        <v>163</v>
      </c>
      <c r="C4872" t="s">
        <v>219</v>
      </c>
      <c r="D4872" s="1">
        <v>41379</v>
      </c>
      <c r="F4872">
        <v>1</v>
      </c>
      <c r="G4872">
        <v>7279</v>
      </c>
      <c r="H4872" t="s">
        <v>551</v>
      </c>
      <c r="J4872" t="s">
        <v>14</v>
      </c>
      <c r="K4872">
        <v>44</v>
      </c>
      <c r="L4872" t="s">
        <v>15</v>
      </c>
    </row>
    <row r="4873" spans="1:12">
      <c r="A4873" t="e">
        <f ca="1">E00251510449421</f>
        <v>#NAME?</v>
      </c>
      <c r="B4873">
        <v>163</v>
      </c>
      <c r="C4873" t="s">
        <v>219</v>
      </c>
      <c r="D4873" s="1">
        <v>41662</v>
      </c>
      <c r="F4873">
        <v>1</v>
      </c>
      <c r="G4873">
        <v>93</v>
      </c>
      <c r="H4873" t="s">
        <v>29</v>
      </c>
      <c r="J4873" t="s">
        <v>14</v>
      </c>
      <c r="K4873">
        <v>45</v>
      </c>
      <c r="L4873" t="s">
        <v>15</v>
      </c>
    </row>
    <row r="4874" spans="1:12">
      <c r="A4874" t="e">
        <f ca="1">E00251513752721</f>
        <v>#NAME?</v>
      </c>
      <c r="B4874">
        <v>702</v>
      </c>
      <c r="C4874" t="s">
        <v>293</v>
      </c>
      <c r="D4874" s="1">
        <v>41122</v>
      </c>
      <c r="F4874">
        <v>1</v>
      </c>
      <c r="G4874">
        <v>38610</v>
      </c>
      <c r="H4874" t="s">
        <v>459</v>
      </c>
      <c r="J4874" t="s">
        <v>14</v>
      </c>
      <c r="K4874">
        <v>52</v>
      </c>
      <c r="L4874" t="s">
        <v>15</v>
      </c>
    </row>
    <row r="4875" spans="1:12">
      <c r="A4875" t="e">
        <f t="shared" ref="A4875:A4880" ca="1" si="36">E00251531371621</f>
        <v>#NAME?</v>
      </c>
      <c r="B4875">
        <v>116</v>
      </c>
      <c r="C4875" t="s">
        <v>600</v>
      </c>
      <c r="D4875" s="1">
        <v>42136</v>
      </c>
      <c r="F4875">
        <v>3</v>
      </c>
      <c r="G4875">
        <v>4019</v>
      </c>
      <c r="H4875" t="s">
        <v>26</v>
      </c>
      <c r="J4875" t="s">
        <v>14</v>
      </c>
      <c r="K4875">
        <v>61</v>
      </c>
      <c r="L4875" t="s">
        <v>15</v>
      </c>
    </row>
    <row r="4876" spans="1:12">
      <c r="A4876" t="e">
        <f t="shared" ca="1" si="36"/>
        <v>#NAME?</v>
      </c>
      <c r="B4876">
        <v>116</v>
      </c>
      <c r="C4876" t="s">
        <v>600</v>
      </c>
      <c r="D4876" s="1">
        <v>42388</v>
      </c>
      <c r="F4876">
        <v>3</v>
      </c>
      <c r="G4876">
        <v>4019</v>
      </c>
      <c r="H4876" t="s">
        <v>26</v>
      </c>
      <c r="J4876" t="s">
        <v>14</v>
      </c>
      <c r="K4876">
        <v>62</v>
      </c>
      <c r="L4876" t="s">
        <v>15</v>
      </c>
    </row>
    <row r="4877" spans="1:12">
      <c r="A4877" t="e">
        <f t="shared" ca="1" si="36"/>
        <v>#NAME?</v>
      </c>
      <c r="B4877">
        <v>116</v>
      </c>
      <c r="C4877" t="s">
        <v>600</v>
      </c>
      <c r="D4877" s="1">
        <v>42632</v>
      </c>
      <c r="F4877">
        <v>6</v>
      </c>
      <c r="G4877">
        <v>3659</v>
      </c>
      <c r="H4877" t="s">
        <v>132</v>
      </c>
      <c r="J4877" t="s">
        <v>14</v>
      </c>
      <c r="K4877">
        <v>63</v>
      </c>
      <c r="L4877" t="s">
        <v>15</v>
      </c>
    </row>
    <row r="4878" spans="1:12">
      <c r="A4878" t="e">
        <f t="shared" ca="1" si="36"/>
        <v>#NAME?</v>
      </c>
      <c r="B4878">
        <v>116</v>
      </c>
      <c r="C4878" t="s">
        <v>600</v>
      </c>
      <c r="D4878" s="1">
        <v>42870</v>
      </c>
      <c r="F4878">
        <v>2</v>
      </c>
      <c r="G4878">
        <v>42731</v>
      </c>
      <c r="H4878" t="s">
        <v>608</v>
      </c>
      <c r="J4878" t="s">
        <v>14</v>
      </c>
      <c r="K4878">
        <v>63</v>
      </c>
      <c r="L4878" t="s">
        <v>15</v>
      </c>
    </row>
    <row r="4879" spans="1:12">
      <c r="A4879" t="e">
        <f t="shared" ca="1" si="36"/>
        <v>#NAME?</v>
      </c>
      <c r="B4879">
        <v>116</v>
      </c>
      <c r="C4879" t="s">
        <v>600</v>
      </c>
      <c r="D4879" s="1">
        <v>43003</v>
      </c>
      <c r="F4879">
        <v>3</v>
      </c>
      <c r="G4879">
        <v>25000</v>
      </c>
      <c r="H4879" t="s">
        <v>178</v>
      </c>
      <c r="J4879" t="s">
        <v>14</v>
      </c>
      <c r="K4879">
        <v>64</v>
      </c>
      <c r="L4879" t="s">
        <v>15</v>
      </c>
    </row>
    <row r="4880" spans="1:12">
      <c r="A4880" t="e">
        <f t="shared" ca="1" si="36"/>
        <v>#NAME?</v>
      </c>
      <c r="B4880">
        <v>116</v>
      </c>
      <c r="C4880" t="s">
        <v>600</v>
      </c>
      <c r="D4880" s="1">
        <v>43068</v>
      </c>
      <c r="F4880">
        <v>3</v>
      </c>
      <c r="G4880">
        <v>2809</v>
      </c>
      <c r="H4880" t="s">
        <v>90</v>
      </c>
      <c r="J4880" t="s">
        <v>14</v>
      </c>
      <c r="K4880">
        <v>64</v>
      </c>
      <c r="L4880" t="s">
        <v>15</v>
      </c>
    </row>
    <row r="4881" spans="1:12">
      <c r="A4881" t="e">
        <f ca="1">E00251513752721</f>
        <v>#NAME?</v>
      </c>
      <c r="B4881">
        <v>702</v>
      </c>
      <c r="C4881" t="s">
        <v>293</v>
      </c>
      <c r="D4881" s="1">
        <v>41757</v>
      </c>
      <c r="F4881">
        <v>1</v>
      </c>
      <c r="G4881">
        <v>7999</v>
      </c>
      <c r="H4881" t="s">
        <v>80</v>
      </c>
      <c r="J4881" t="s">
        <v>14</v>
      </c>
      <c r="K4881">
        <v>54</v>
      </c>
      <c r="L4881" t="s">
        <v>15</v>
      </c>
    </row>
    <row r="4882" spans="1:12">
      <c r="A4882" t="e">
        <f ca="1">E00251513752721</f>
        <v>#NAME?</v>
      </c>
      <c r="B4882">
        <v>702</v>
      </c>
      <c r="C4882" t="s">
        <v>293</v>
      </c>
      <c r="D4882" s="1">
        <v>42159</v>
      </c>
      <c r="F4882">
        <v>5</v>
      </c>
      <c r="G4882">
        <v>5289</v>
      </c>
      <c r="H4882" t="s">
        <v>936</v>
      </c>
      <c r="J4882" t="s">
        <v>14</v>
      </c>
      <c r="K4882">
        <v>55</v>
      </c>
      <c r="L4882" t="s">
        <v>15</v>
      </c>
    </row>
    <row r="4883" spans="1:12">
      <c r="A4883" t="e">
        <f ca="1">E00251513752721</f>
        <v>#NAME?</v>
      </c>
      <c r="B4883">
        <v>702</v>
      </c>
      <c r="C4883" t="s">
        <v>293</v>
      </c>
      <c r="D4883" s="1">
        <v>42170</v>
      </c>
      <c r="F4883">
        <v>3</v>
      </c>
      <c r="G4883">
        <v>49390</v>
      </c>
      <c r="H4883" t="s">
        <v>59</v>
      </c>
      <c r="J4883" t="s">
        <v>14</v>
      </c>
      <c r="K4883">
        <v>55</v>
      </c>
      <c r="L4883" t="s">
        <v>15</v>
      </c>
    </row>
    <row r="4884" spans="1:12">
      <c r="A4884" t="e">
        <f ca="1">E00251513752721</f>
        <v>#NAME?</v>
      </c>
      <c r="B4884">
        <v>702</v>
      </c>
      <c r="C4884" t="s">
        <v>293</v>
      </c>
      <c r="D4884" s="1">
        <v>42290</v>
      </c>
      <c r="F4884">
        <v>4</v>
      </c>
      <c r="G4884">
        <v>27800</v>
      </c>
      <c r="H4884" t="s">
        <v>145</v>
      </c>
      <c r="J4884" t="s">
        <v>14</v>
      </c>
      <c r="K4884">
        <v>55</v>
      </c>
      <c r="L4884" t="s">
        <v>15</v>
      </c>
    </row>
    <row r="4885" spans="1:12">
      <c r="A4885" t="e">
        <f ca="1">E00251429776121</f>
        <v>#NAME?</v>
      </c>
      <c r="B4885">
        <v>192</v>
      </c>
      <c r="C4885" t="s">
        <v>321</v>
      </c>
      <c r="D4885" s="1">
        <v>42667</v>
      </c>
      <c r="F4885">
        <v>2</v>
      </c>
      <c r="G4885">
        <v>6019</v>
      </c>
      <c r="H4885" t="s">
        <v>406</v>
      </c>
      <c r="J4885" t="s">
        <v>14</v>
      </c>
      <c r="K4885">
        <v>43</v>
      </c>
      <c r="L4885" t="s">
        <v>15</v>
      </c>
    </row>
    <row r="4886" spans="1:12">
      <c r="A4886" t="e">
        <f ca="1">E00251625264121</f>
        <v>#NAME?</v>
      </c>
      <c r="B4886">
        <v>465</v>
      </c>
      <c r="C4886" t="s">
        <v>439</v>
      </c>
      <c r="D4886" s="1">
        <v>41204</v>
      </c>
      <c r="F4886">
        <v>2</v>
      </c>
      <c r="G4886">
        <v>7028</v>
      </c>
      <c r="H4886" t="s">
        <v>407</v>
      </c>
      <c r="J4886" t="s">
        <v>14</v>
      </c>
      <c r="K4886">
        <v>39</v>
      </c>
      <c r="L4886" t="s">
        <v>15</v>
      </c>
    </row>
    <row r="4887" spans="1:12">
      <c r="A4887" t="e">
        <f ca="1">E00251429173021</f>
        <v>#NAME?</v>
      </c>
      <c r="B4887">
        <v>293</v>
      </c>
      <c r="C4887" t="s">
        <v>25</v>
      </c>
      <c r="D4887" s="1">
        <v>42465</v>
      </c>
      <c r="F4887">
        <v>1</v>
      </c>
      <c r="G4887">
        <v>4019</v>
      </c>
      <c r="H4887" t="s">
        <v>26</v>
      </c>
      <c r="J4887" t="s">
        <v>14</v>
      </c>
      <c r="K4887">
        <v>66</v>
      </c>
      <c r="L4887" t="s">
        <v>15</v>
      </c>
    </row>
    <row r="4888" spans="1:12">
      <c r="A4888" t="e">
        <f ca="1">E00251429173021</f>
        <v>#NAME?</v>
      </c>
      <c r="B4888">
        <v>293</v>
      </c>
      <c r="C4888" t="s">
        <v>25</v>
      </c>
      <c r="D4888" s="1">
        <v>42600</v>
      </c>
      <c r="F4888">
        <v>3</v>
      </c>
      <c r="G4888">
        <v>73390</v>
      </c>
      <c r="H4888" t="s">
        <v>66</v>
      </c>
      <c r="J4888" t="s">
        <v>14</v>
      </c>
      <c r="K4888">
        <v>66</v>
      </c>
      <c r="L4888" t="s">
        <v>15</v>
      </c>
    </row>
    <row r="4889" spans="1:12">
      <c r="A4889" t="e">
        <f ca="1">E00251429173021</f>
        <v>#NAME?</v>
      </c>
      <c r="B4889">
        <v>293</v>
      </c>
      <c r="C4889" t="s">
        <v>25</v>
      </c>
      <c r="D4889" s="1">
        <v>42662</v>
      </c>
      <c r="F4889">
        <v>1</v>
      </c>
      <c r="G4889">
        <v>2720</v>
      </c>
      <c r="H4889" t="s">
        <v>65</v>
      </c>
      <c r="J4889" t="s">
        <v>14</v>
      </c>
      <c r="K4889">
        <v>66</v>
      </c>
      <c r="L4889" t="s">
        <v>15</v>
      </c>
    </row>
    <row r="4890" spans="1:12">
      <c r="A4890" t="e">
        <f ca="1">E00251531371621</f>
        <v>#NAME?</v>
      </c>
      <c r="B4890">
        <v>701</v>
      </c>
      <c r="C4890" t="s">
        <v>72</v>
      </c>
      <c r="D4890" s="1">
        <v>41527</v>
      </c>
      <c r="F4890">
        <v>3</v>
      </c>
      <c r="G4890">
        <v>30000</v>
      </c>
      <c r="H4890" t="s">
        <v>144</v>
      </c>
      <c r="J4890" t="s">
        <v>14</v>
      </c>
      <c r="K4890">
        <v>60</v>
      </c>
      <c r="L4890" t="s">
        <v>15</v>
      </c>
    </row>
    <row r="4891" spans="1:12">
      <c r="A4891" t="e">
        <f ca="1">E00251427200221</f>
        <v>#NAME?</v>
      </c>
      <c r="B4891">
        <v>11</v>
      </c>
      <c r="C4891" t="s">
        <v>245</v>
      </c>
      <c r="D4891" s="1">
        <v>41340</v>
      </c>
      <c r="F4891">
        <v>1</v>
      </c>
      <c r="G4891">
        <v>60090</v>
      </c>
      <c r="H4891" t="s">
        <v>181</v>
      </c>
      <c r="J4891" t="s">
        <v>14</v>
      </c>
      <c r="K4891">
        <v>64</v>
      </c>
      <c r="L4891" t="s">
        <v>15</v>
      </c>
    </row>
    <row r="4892" spans="1:12">
      <c r="A4892" t="e">
        <f ca="1">E00251427200221</f>
        <v>#NAME?</v>
      </c>
      <c r="B4892">
        <v>11</v>
      </c>
      <c r="C4892" t="s">
        <v>245</v>
      </c>
      <c r="D4892" s="1">
        <v>42426</v>
      </c>
      <c r="F4892">
        <v>3</v>
      </c>
      <c r="G4892">
        <v>53190</v>
      </c>
      <c r="H4892" t="s">
        <v>700</v>
      </c>
      <c r="J4892" t="s">
        <v>14</v>
      </c>
      <c r="K4892">
        <v>66</v>
      </c>
      <c r="L4892" t="s">
        <v>15</v>
      </c>
    </row>
    <row r="4893" spans="1:12">
      <c r="A4893" t="e">
        <f ca="1">E00251429396721</f>
        <v>#NAME?</v>
      </c>
      <c r="B4893">
        <v>695</v>
      </c>
      <c r="C4893" t="s">
        <v>257</v>
      </c>
      <c r="D4893" s="1">
        <v>42030</v>
      </c>
      <c r="F4893">
        <v>6</v>
      </c>
      <c r="G4893">
        <v>73390</v>
      </c>
      <c r="H4893" t="s">
        <v>66</v>
      </c>
      <c r="J4893" t="s">
        <v>14</v>
      </c>
      <c r="K4893">
        <v>54</v>
      </c>
      <c r="L4893" t="s">
        <v>15</v>
      </c>
    </row>
    <row r="4894" spans="1:12">
      <c r="A4894" t="e">
        <f ca="1">E00251429387421</f>
        <v>#NAME?</v>
      </c>
      <c r="B4894">
        <v>276</v>
      </c>
      <c r="C4894" t="s">
        <v>122</v>
      </c>
      <c r="D4894" s="1">
        <v>41036</v>
      </c>
      <c r="F4894">
        <v>1</v>
      </c>
      <c r="G4894">
        <v>2720</v>
      </c>
      <c r="H4894" t="s">
        <v>65</v>
      </c>
      <c r="J4894" t="s">
        <v>14</v>
      </c>
      <c r="K4894">
        <v>46</v>
      </c>
      <c r="L4894" t="s">
        <v>15</v>
      </c>
    </row>
    <row r="4895" spans="1:12">
      <c r="A4895" t="e">
        <f ca="1">E00251429387421</f>
        <v>#NAME?</v>
      </c>
      <c r="B4895">
        <v>276</v>
      </c>
      <c r="C4895" t="s">
        <v>122</v>
      </c>
      <c r="D4895" s="1">
        <v>42079</v>
      </c>
      <c r="F4895">
        <v>1</v>
      </c>
      <c r="G4895">
        <v>2189</v>
      </c>
      <c r="H4895" t="s">
        <v>156</v>
      </c>
      <c r="J4895" t="s">
        <v>14</v>
      </c>
      <c r="K4895">
        <v>49</v>
      </c>
      <c r="L4895" t="s">
        <v>15</v>
      </c>
    </row>
    <row r="4896" spans="1:12">
      <c r="A4896" t="e">
        <f ca="1">E00251615269521</f>
        <v>#NAME?</v>
      </c>
      <c r="B4896">
        <v>94</v>
      </c>
      <c r="C4896" t="s">
        <v>74</v>
      </c>
      <c r="D4896" s="1">
        <v>42328</v>
      </c>
      <c r="F4896">
        <v>1</v>
      </c>
      <c r="G4896">
        <v>7831</v>
      </c>
      <c r="H4896" t="s">
        <v>274</v>
      </c>
      <c r="J4896" t="s">
        <v>14</v>
      </c>
      <c r="K4896">
        <v>56</v>
      </c>
      <c r="L4896" t="s">
        <v>22</v>
      </c>
    </row>
    <row r="4897" spans="1:12">
      <c r="A4897" t="e">
        <f ca="1">E00251439928021</f>
        <v>#NAME?</v>
      </c>
      <c r="B4897">
        <v>189</v>
      </c>
      <c r="C4897" t="s">
        <v>58</v>
      </c>
      <c r="D4897" s="1">
        <v>42956</v>
      </c>
      <c r="F4897">
        <v>1</v>
      </c>
      <c r="G4897">
        <v>93</v>
      </c>
      <c r="H4897" t="s">
        <v>29</v>
      </c>
      <c r="J4897" t="s">
        <v>14</v>
      </c>
      <c r="K4897">
        <v>47</v>
      </c>
      <c r="L4897" t="s">
        <v>15</v>
      </c>
    </row>
    <row r="4898" spans="1:12">
      <c r="A4898" t="e">
        <f ca="1">E00251439928021</f>
        <v>#NAME?</v>
      </c>
      <c r="B4898">
        <v>189</v>
      </c>
      <c r="C4898" t="s">
        <v>58</v>
      </c>
      <c r="D4898" s="1">
        <v>42969</v>
      </c>
      <c r="F4898">
        <v>1</v>
      </c>
      <c r="G4898">
        <v>34600</v>
      </c>
      <c r="H4898" t="s">
        <v>578</v>
      </c>
      <c r="J4898" t="s">
        <v>14</v>
      </c>
      <c r="K4898">
        <v>47</v>
      </c>
      <c r="L4898" t="s">
        <v>15</v>
      </c>
    </row>
    <row r="4899" spans="1:12">
      <c r="A4899" t="e">
        <f ca="1">E00251514878421</f>
        <v>#NAME?</v>
      </c>
      <c r="B4899">
        <v>6156</v>
      </c>
      <c r="C4899" t="s">
        <v>352</v>
      </c>
      <c r="D4899" s="1">
        <v>42480</v>
      </c>
      <c r="F4899">
        <v>2</v>
      </c>
      <c r="G4899">
        <v>78906</v>
      </c>
      <c r="H4899" t="s">
        <v>31</v>
      </c>
      <c r="J4899" t="s">
        <v>14</v>
      </c>
      <c r="K4899">
        <v>58</v>
      </c>
      <c r="L4899" t="s">
        <v>22</v>
      </c>
    </row>
    <row r="4900" spans="1:12">
      <c r="A4900" t="e">
        <f ca="1">E00251514878421</f>
        <v>#NAME?</v>
      </c>
      <c r="B4900">
        <v>6311</v>
      </c>
      <c r="C4900" t="s">
        <v>146</v>
      </c>
      <c r="D4900" s="1">
        <v>41776</v>
      </c>
      <c r="F4900">
        <v>1</v>
      </c>
      <c r="G4900">
        <v>3798</v>
      </c>
      <c r="H4900" t="s">
        <v>902</v>
      </c>
      <c r="I4900" t="s">
        <v>148</v>
      </c>
      <c r="J4900" t="s">
        <v>57</v>
      </c>
      <c r="K4900">
        <v>56</v>
      </c>
      <c r="L4900" t="s">
        <v>15</v>
      </c>
    </row>
    <row r="4901" spans="1:12">
      <c r="A4901" t="e">
        <f ca="1">E00251515312421</f>
        <v>#NAME?</v>
      </c>
      <c r="B4901">
        <v>10</v>
      </c>
      <c r="C4901" t="s">
        <v>18</v>
      </c>
      <c r="D4901" s="1">
        <v>41604</v>
      </c>
      <c r="F4901">
        <v>1</v>
      </c>
      <c r="G4901">
        <v>84500</v>
      </c>
      <c r="H4901" t="s">
        <v>511</v>
      </c>
      <c r="J4901" t="s">
        <v>14</v>
      </c>
      <c r="K4901">
        <v>42</v>
      </c>
      <c r="L4901" t="s">
        <v>15</v>
      </c>
    </row>
    <row r="4902" spans="1:12">
      <c r="A4902" t="e">
        <f ca="1">E00251515312421</f>
        <v>#NAME?</v>
      </c>
      <c r="B4902">
        <v>10</v>
      </c>
      <c r="C4902" t="s">
        <v>18</v>
      </c>
      <c r="D4902" s="1">
        <v>41674</v>
      </c>
      <c r="F4902">
        <v>1</v>
      </c>
      <c r="G4902">
        <v>8488</v>
      </c>
      <c r="H4902" t="s">
        <v>964</v>
      </c>
      <c r="J4902" t="s">
        <v>14</v>
      </c>
      <c r="K4902">
        <v>42</v>
      </c>
      <c r="L4902" t="s">
        <v>15</v>
      </c>
    </row>
    <row r="4903" spans="1:12">
      <c r="A4903" t="e">
        <f ca="1">E00251515312421</f>
        <v>#NAME?</v>
      </c>
      <c r="B4903">
        <v>10</v>
      </c>
      <c r="C4903" t="s">
        <v>18</v>
      </c>
      <c r="D4903" s="1">
        <v>41674</v>
      </c>
      <c r="F4903">
        <v>2</v>
      </c>
      <c r="G4903">
        <v>84500</v>
      </c>
      <c r="H4903" t="s">
        <v>511</v>
      </c>
      <c r="J4903" t="s">
        <v>14</v>
      </c>
      <c r="K4903">
        <v>42</v>
      </c>
      <c r="L4903" t="s">
        <v>15</v>
      </c>
    </row>
    <row r="4904" spans="1:12">
      <c r="A4904" t="e">
        <f ca="1">E00251432151321</f>
        <v>#NAME?</v>
      </c>
      <c r="B4904">
        <v>494</v>
      </c>
      <c r="C4904" t="s">
        <v>63</v>
      </c>
      <c r="D4904" s="1">
        <v>41911</v>
      </c>
      <c r="F4904">
        <v>1</v>
      </c>
      <c r="G4904">
        <v>2809</v>
      </c>
      <c r="H4904" t="s">
        <v>90</v>
      </c>
      <c r="J4904" t="s">
        <v>14</v>
      </c>
      <c r="K4904">
        <v>46</v>
      </c>
      <c r="L4904" t="s">
        <v>15</v>
      </c>
    </row>
    <row r="4905" spans="1:12">
      <c r="A4905" t="e">
        <f ca="1">E00251518868021</f>
        <v>#NAME?</v>
      </c>
      <c r="B4905">
        <v>290</v>
      </c>
      <c r="C4905" t="s">
        <v>449</v>
      </c>
      <c r="D4905" s="1">
        <v>41241</v>
      </c>
      <c r="F4905">
        <v>1</v>
      </c>
      <c r="G4905">
        <v>28989</v>
      </c>
      <c r="H4905" t="s">
        <v>777</v>
      </c>
      <c r="J4905" t="s">
        <v>14</v>
      </c>
      <c r="K4905">
        <v>59</v>
      </c>
      <c r="L4905" t="s">
        <v>15</v>
      </c>
    </row>
    <row r="4906" spans="1:12">
      <c r="A4906" t="e">
        <f ca="1">E00251439569621</f>
        <v>#NAME?</v>
      </c>
      <c r="B4906">
        <v>701</v>
      </c>
      <c r="C4906" t="s">
        <v>72</v>
      </c>
      <c r="D4906" s="1">
        <v>41278</v>
      </c>
      <c r="F4906">
        <v>2</v>
      </c>
      <c r="G4906">
        <v>73300</v>
      </c>
      <c r="H4906" t="s">
        <v>86</v>
      </c>
      <c r="J4906" t="s">
        <v>14</v>
      </c>
      <c r="K4906">
        <v>61</v>
      </c>
      <c r="L4906" t="s">
        <v>15</v>
      </c>
    </row>
    <row r="4907" spans="1:12">
      <c r="A4907" t="e">
        <f ca="1">E00251439569621</f>
        <v>#NAME?</v>
      </c>
      <c r="B4907">
        <v>701</v>
      </c>
      <c r="C4907" t="s">
        <v>72</v>
      </c>
      <c r="D4907" s="1">
        <v>41611</v>
      </c>
      <c r="F4907">
        <v>2</v>
      </c>
      <c r="G4907">
        <v>73300</v>
      </c>
      <c r="H4907" t="s">
        <v>86</v>
      </c>
      <c r="J4907" t="s">
        <v>14</v>
      </c>
      <c r="K4907">
        <v>62</v>
      </c>
      <c r="L4907" t="s">
        <v>15</v>
      </c>
    </row>
    <row r="4908" spans="1:12">
      <c r="A4908" t="e">
        <f ca="1">E00251518868021</f>
        <v>#NAME?</v>
      </c>
      <c r="B4908">
        <v>1791</v>
      </c>
      <c r="C4908" t="s">
        <v>468</v>
      </c>
      <c r="D4908" s="1">
        <v>41617</v>
      </c>
      <c r="F4908">
        <v>2</v>
      </c>
      <c r="G4908">
        <v>2899</v>
      </c>
      <c r="H4908" t="s">
        <v>464</v>
      </c>
      <c r="J4908" t="s">
        <v>14</v>
      </c>
      <c r="K4908">
        <v>60</v>
      </c>
      <c r="L4908" t="s">
        <v>15</v>
      </c>
    </row>
    <row r="4909" spans="1:12">
      <c r="A4909" t="e">
        <f ca="1">E00251513752721</f>
        <v>#NAME?</v>
      </c>
      <c r="B4909">
        <v>702</v>
      </c>
      <c r="C4909" t="s">
        <v>293</v>
      </c>
      <c r="D4909" s="1">
        <v>42353</v>
      </c>
      <c r="F4909">
        <v>6</v>
      </c>
      <c r="G4909">
        <v>4549</v>
      </c>
      <c r="H4909" t="s">
        <v>69</v>
      </c>
      <c r="J4909" t="s">
        <v>14</v>
      </c>
      <c r="K4909">
        <v>56</v>
      </c>
      <c r="L4909" t="s">
        <v>15</v>
      </c>
    </row>
    <row r="4910" spans="1:12">
      <c r="A4910" t="e">
        <f ca="1">E00251513752721</f>
        <v>#NAME?</v>
      </c>
      <c r="B4910">
        <v>702</v>
      </c>
      <c r="C4910" t="s">
        <v>293</v>
      </c>
      <c r="D4910" s="1">
        <v>42401</v>
      </c>
      <c r="F4910">
        <v>4</v>
      </c>
      <c r="G4910">
        <v>27800</v>
      </c>
      <c r="H4910" t="s">
        <v>145</v>
      </c>
      <c r="J4910" t="s">
        <v>14</v>
      </c>
      <c r="K4910">
        <v>56</v>
      </c>
      <c r="L4910" t="s">
        <v>15</v>
      </c>
    </row>
    <row r="4911" spans="1:12">
      <c r="A4911" t="e">
        <f ca="1">E00251511139621</f>
        <v>#NAME?</v>
      </c>
      <c r="B4911">
        <v>28</v>
      </c>
      <c r="C4911" t="s">
        <v>153</v>
      </c>
      <c r="D4911" s="1">
        <v>41207</v>
      </c>
      <c r="F4911">
        <v>1</v>
      </c>
      <c r="G4911">
        <v>49390</v>
      </c>
      <c r="H4911" t="s">
        <v>59</v>
      </c>
      <c r="J4911" t="s">
        <v>14</v>
      </c>
      <c r="K4911">
        <v>52</v>
      </c>
      <c r="L4911" t="s">
        <v>15</v>
      </c>
    </row>
    <row r="4912" spans="1:12">
      <c r="A4912" t="e">
        <f ca="1">E00251511139621</f>
        <v>#NAME?</v>
      </c>
      <c r="B4912">
        <v>28</v>
      </c>
      <c r="C4912" t="s">
        <v>153</v>
      </c>
      <c r="D4912" s="1">
        <v>41521</v>
      </c>
      <c r="F4912">
        <v>4</v>
      </c>
      <c r="G4912">
        <v>7279</v>
      </c>
      <c r="H4912" t="s">
        <v>551</v>
      </c>
      <c r="J4912" t="s">
        <v>14</v>
      </c>
      <c r="K4912">
        <v>53</v>
      </c>
      <c r="L4912" t="s">
        <v>15</v>
      </c>
    </row>
    <row r="4913" spans="1:12">
      <c r="A4913" t="e">
        <f ca="1">E00251511139621</f>
        <v>#NAME?</v>
      </c>
      <c r="B4913">
        <v>28</v>
      </c>
      <c r="C4913" t="s">
        <v>153</v>
      </c>
      <c r="D4913" s="1">
        <v>41618</v>
      </c>
      <c r="F4913">
        <v>2</v>
      </c>
      <c r="G4913">
        <v>4019</v>
      </c>
      <c r="H4913" t="s">
        <v>26</v>
      </c>
      <c r="J4913" t="s">
        <v>14</v>
      </c>
      <c r="K4913">
        <v>53</v>
      </c>
      <c r="L4913" t="s">
        <v>15</v>
      </c>
    </row>
    <row r="4914" spans="1:12">
      <c r="A4914" t="e">
        <f ca="1">E00251511139621</f>
        <v>#NAME?</v>
      </c>
      <c r="B4914">
        <v>28</v>
      </c>
      <c r="C4914" t="s">
        <v>153</v>
      </c>
      <c r="D4914" s="1">
        <v>41831</v>
      </c>
      <c r="F4914">
        <v>4</v>
      </c>
      <c r="G4914">
        <v>4019</v>
      </c>
      <c r="H4914" t="s">
        <v>26</v>
      </c>
      <c r="J4914" t="s">
        <v>14</v>
      </c>
      <c r="K4914">
        <v>54</v>
      </c>
      <c r="L4914" t="s">
        <v>15</v>
      </c>
    </row>
    <row r="4915" spans="1:12">
      <c r="A4915" t="e">
        <f ca="1">E00251439569621</f>
        <v>#NAME?</v>
      </c>
      <c r="B4915">
        <v>701</v>
      </c>
      <c r="C4915" t="s">
        <v>72</v>
      </c>
      <c r="D4915" s="1">
        <v>42335</v>
      </c>
      <c r="F4915">
        <v>2</v>
      </c>
      <c r="G4915">
        <v>73300</v>
      </c>
      <c r="H4915" t="s">
        <v>86</v>
      </c>
      <c r="J4915" t="s">
        <v>14</v>
      </c>
      <c r="K4915">
        <v>64</v>
      </c>
      <c r="L4915" t="s">
        <v>15</v>
      </c>
    </row>
    <row r="4916" spans="1:12">
      <c r="A4916" t="e">
        <f ca="1">E00251439569621</f>
        <v>#NAME?</v>
      </c>
      <c r="B4916">
        <v>701</v>
      </c>
      <c r="C4916" t="s">
        <v>72</v>
      </c>
      <c r="D4916" s="1">
        <v>42503</v>
      </c>
      <c r="F4916">
        <v>1</v>
      </c>
      <c r="G4916">
        <v>7969</v>
      </c>
      <c r="H4916" t="s">
        <v>87</v>
      </c>
      <c r="J4916" t="s">
        <v>14</v>
      </c>
      <c r="K4916">
        <v>65</v>
      </c>
      <c r="L4916" t="s">
        <v>22</v>
      </c>
    </row>
    <row r="4917" spans="1:12">
      <c r="A4917" t="e">
        <f ca="1">E00251439569621</f>
        <v>#NAME?</v>
      </c>
      <c r="B4917">
        <v>701</v>
      </c>
      <c r="C4917" t="s">
        <v>72</v>
      </c>
      <c r="D4917" s="1">
        <v>42685</v>
      </c>
      <c r="F4917">
        <v>4</v>
      </c>
      <c r="G4917">
        <v>27802</v>
      </c>
      <c r="H4917" t="s">
        <v>83</v>
      </c>
      <c r="J4917" t="s">
        <v>14</v>
      </c>
      <c r="K4917">
        <v>65</v>
      </c>
      <c r="L4917" t="s">
        <v>15</v>
      </c>
    </row>
    <row r="4918" spans="1:12">
      <c r="A4918" t="e">
        <f ca="1">E00251439569621</f>
        <v>#NAME?</v>
      </c>
      <c r="B4918">
        <v>701</v>
      </c>
      <c r="C4918" t="s">
        <v>72</v>
      </c>
      <c r="D4918" s="1">
        <v>42885</v>
      </c>
      <c r="F4918">
        <v>5</v>
      </c>
      <c r="G4918">
        <v>73300</v>
      </c>
      <c r="H4918" t="s">
        <v>86</v>
      </c>
      <c r="J4918" t="s">
        <v>14</v>
      </c>
      <c r="K4918">
        <v>66</v>
      </c>
      <c r="L4918" t="s">
        <v>15</v>
      </c>
    </row>
    <row r="4919" spans="1:12">
      <c r="A4919" t="e">
        <f ca="1">E00251514454421</f>
        <v>#NAME?</v>
      </c>
      <c r="B4919">
        <v>446</v>
      </c>
      <c r="C4919" t="s">
        <v>94</v>
      </c>
      <c r="D4919" s="1">
        <v>41116</v>
      </c>
      <c r="F4919">
        <v>1</v>
      </c>
      <c r="G4919">
        <v>4019</v>
      </c>
      <c r="H4919" t="s">
        <v>26</v>
      </c>
      <c r="J4919" t="s">
        <v>14</v>
      </c>
      <c r="K4919">
        <v>50</v>
      </c>
      <c r="L4919" t="s">
        <v>15</v>
      </c>
    </row>
    <row r="4920" spans="1:12">
      <c r="A4920" t="e">
        <f ca="1">E00251527995921</f>
        <v>#NAME?</v>
      </c>
      <c r="B4920">
        <v>47</v>
      </c>
      <c r="C4920" t="s">
        <v>494</v>
      </c>
      <c r="D4920" s="1">
        <v>42263</v>
      </c>
      <c r="F4920">
        <v>1</v>
      </c>
      <c r="G4920">
        <v>38830</v>
      </c>
      <c r="H4920" t="s">
        <v>847</v>
      </c>
      <c r="J4920" t="s">
        <v>14</v>
      </c>
      <c r="K4920">
        <v>52</v>
      </c>
      <c r="L4920" t="s">
        <v>15</v>
      </c>
    </row>
    <row r="4921" spans="1:12">
      <c r="A4921" t="e">
        <f ca="1">E00251531311821</f>
        <v>#NAME?</v>
      </c>
      <c r="B4921">
        <v>1128</v>
      </c>
      <c r="C4921" t="s">
        <v>424</v>
      </c>
      <c r="D4921" s="1">
        <v>41780</v>
      </c>
      <c r="F4921">
        <v>1</v>
      </c>
      <c r="G4921">
        <v>27802</v>
      </c>
      <c r="H4921" t="s">
        <v>83</v>
      </c>
      <c r="J4921" t="s">
        <v>14</v>
      </c>
      <c r="K4921">
        <v>40</v>
      </c>
      <c r="L4921" t="s">
        <v>15</v>
      </c>
    </row>
    <row r="4922" spans="1:12">
      <c r="A4922" t="e">
        <f ca="1">E00251429182321</f>
        <v>#NAME?</v>
      </c>
      <c r="B4922">
        <v>290</v>
      </c>
      <c r="C4922" t="s">
        <v>449</v>
      </c>
      <c r="D4922" s="1">
        <v>42215</v>
      </c>
      <c r="F4922">
        <v>1</v>
      </c>
      <c r="G4922">
        <v>38022</v>
      </c>
      <c r="H4922" t="s">
        <v>208</v>
      </c>
      <c r="J4922" t="s">
        <v>14</v>
      </c>
      <c r="K4922">
        <v>53</v>
      </c>
      <c r="L4922" t="s">
        <v>15</v>
      </c>
    </row>
    <row r="4923" spans="1:12">
      <c r="A4923" t="e">
        <f ca="1">E00251429326321</f>
        <v>#NAME?</v>
      </c>
      <c r="B4923">
        <v>291</v>
      </c>
      <c r="C4923" t="s">
        <v>160</v>
      </c>
      <c r="D4923" s="1">
        <v>41289</v>
      </c>
      <c r="F4923">
        <v>1</v>
      </c>
      <c r="G4923">
        <v>1748</v>
      </c>
      <c r="H4923" t="s">
        <v>907</v>
      </c>
      <c r="J4923" t="s">
        <v>14</v>
      </c>
      <c r="K4923">
        <v>46</v>
      </c>
      <c r="L4923" t="s">
        <v>15</v>
      </c>
    </row>
    <row r="4924" spans="1:12">
      <c r="A4924" t="e">
        <f ca="1">E00251429326321</f>
        <v>#NAME?</v>
      </c>
      <c r="B4924">
        <v>291</v>
      </c>
      <c r="C4924" t="s">
        <v>160</v>
      </c>
      <c r="D4924" s="1">
        <v>41653</v>
      </c>
      <c r="F4924">
        <v>1</v>
      </c>
      <c r="G4924">
        <v>2169</v>
      </c>
      <c r="H4924" t="s">
        <v>40</v>
      </c>
      <c r="J4924" t="s">
        <v>14</v>
      </c>
      <c r="K4924">
        <v>47</v>
      </c>
      <c r="L4924" t="s">
        <v>15</v>
      </c>
    </row>
    <row r="4925" spans="1:12">
      <c r="A4925" t="e">
        <f ca="1">E00251427204321</f>
        <v>#NAME?</v>
      </c>
      <c r="B4925">
        <v>28</v>
      </c>
      <c r="C4925" t="s">
        <v>153</v>
      </c>
      <c r="D4925" s="1">
        <v>42982</v>
      </c>
      <c r="F4925">
        <v>3</v>
      </c>
      <c r="G4925">
        <v>539</v>
      </c>
      <c r="H4925" t="s">
        <v>379</v>
      </c>
      <c r="J4925" t="s">
        <v>14</v>
      </c>
      <c r="K4925">
        <v>50</v>
      </c>
      <c r="L4925" t="s">
        <v>15</v>
      </c>
    </row>
    <row r="4926" spans="1:12">
      <c r="A4926" t="e">
        <f ca="1">E00251439851521</f>
        <v>#NAME?</v>
      </c>
      <c r="B4926">
        <v>453</v>
      </c>
      <c r="C4926" t="s">
        <v>96</v>
      </c>
      <c r="D4926" s="1">
        <v>43070</v>
      </c>
      <c r="F4926">
        <v>4</v>
      </c>
      <c r="G4926">
        <v>29620</v>
      </c>
      <c r="H4926" t="s">
        <v>460</v>
      </c>
      <c r="J4926" t="s">
        <v>14</v>
      </c>
      <c r="K4926">
        <v>49</v>
      </c>
      <c r="L4926" t="s">
        <v>15</v>
      </c>
    </row>
    <row r="4927" spans="1:12">
      <c r="A4927" t="e">
        <f ca="1">E00251531311821</f>
        <v>#NAME?</v>
      </c>
      <c r="B4927">
        <v>1128</v>
      </c>
      <c r="C4927" t="s">
        <v>424</v>
      </c>
      <c r="D4927" s="1">
        <v>41822</v>
      </c>
      <c r="F4927">
        <v>1</v>
      </c>
      <c r="G4927">
        <v>2780</v>
      </c>
      <c r="H4927" t="s">
        <v>965</v>
      </c>
      <c r="J4927" t="s">
        <v>14</v>
      </c>
      <c r="K4927">
        <v>40</v>
      </c>
      <c r="L4927" t="s">
        <v>15</v>
      </c>
    </row>
    <row r="4928" spans="1:12">
      <c r="A4928" t="e">
        <f ca="1">E00251531311821</f>
        <v>#NAME?</v>
      </c>
      <c r="B4928">
        <v>1128</v>
      </c>
      <c r="C4928" t="s">
        <v>424</v>
      </c>
      <c r="D4928" s="1">
        <v>42772</v>
      </c>
      <c r="F4928">
        <v>1</v>
      </c>
      <c r="G4928">
        <v>30000</v>
      </c>
      <c r="H4928" t="s">
        <v>144</v>
      </c>
      <c r="J4928" t="s">
        <v>14</v>
      </c>
      <c r="K4928">
        <v>43</v>
      </c>
      <c r="L4928" t="s">
        <v>15</v>
      </c>
    </row>
    <row r="4929" spans="1:12">
      <c r="A4929" t="e">
        <f ca="1">E00251510614621</f>
        <v>#NAME?</v>
      </c>
      <c r="B4929">
        <v>160</v>
      </c>
      <c r="C4929" t="s">
        <v>278</v>
      </c>
      <c r="D4929" s="1">
        <v>41071</v>
      </c>
      <c r="F4929">
        <v>1</v>
      </c>
      <c r="G4929">
        <v>49390</v>
      </c>
      <c r="H4929" t="s">
        <v>59</v>
      </c>
      <c r="J4929" t="s">
        <v>14</v>
      </c>
      <c r="K4929">
        <v>50</v>
      </c>
      <c r="L4929" t="s">
        <v>15</v>
      </c>
    </row>
    <row r="4930" spans="1:12">
      <c r="A4930" t="e">
        <f ca="1">E00251510614621</f>
        <v>#NAME?</v>
      </c>
      <c r="B4930">
        <v>160</v>
      </c>
      <c r="C4930" t="s">
        <v>278</v>
      </c>
      <c r="D4930" s="1">
        <v>41299</v>
      </c>
      <c r="F4930">
        <v>1</v>
      </c>
      <c r="G4930">
        <v>7243</v>
      </c>
      <c r="H4930" t="s">
        <v>42</v>
      </c>
      <c r="J4930" t="s">
        <v>14</v>
      </c>
      <c r="K4930">
        <v>51</v>
      </c>
      <c r="L4930" t="s">
        <v>15</v>
      </c>
    </row>
    <row r="4931" spans="1:12">
      <c r="A4931" t="e">
        <f ca="1">E00251510614621</f>
        <v>#NAME?</v>
      </c>
      <c r="B4931">
        <v>160</v>
      </c>
      <c r="C4931" t="s">
        <v>278</v>
      </c>
      <c r="D4931" s="1">
        <v>43087</v>
      </c>
      <c r="F4931">
        <v>5</v>
      </c>
      <c r="G4931">
        <v>5859</v>
      </c>
      <c r="H4931" t="s">
        <v>607</v>
      </c>
      <c r="J4931" t="s">
        <v>14</v>
      </c>
      <c r="K4931">
        <v>56</v>
      </c>
      <c r="L4931" t="s">
        <v>15</v>
      </c>
    </row>
    <row r="4932" spans="1:12">
      <c r="A4932" t="e">
        <f ca="1">E00251514849321</f>
        <v>#NAME?</v>
      </c>
      <c r="B4932">
        <v>6156</v>
      </c>
      <c r="C4932" t="s">
        <v>352</v>
      </c>
      <c r="D4932" s="1">
        <v>41724</v>
      </c>
      <c r="F4932">
        <v>2</v>
      </c>
      <c r="G4932">
        <v>4019</v>
      </c>
      <c r="H4932" t="s">
        <v>26</v>
      </c>
      <c r="J4932" t="s">
        <v>14</v>
      </c>
      <c r="K4932">
        <v>47</v>
      </c>
      <c r="L4932" t="s">
        <v>15</v>
      </c>
    </row>
    <row r="4933" spans="1:12">
      <c r="A4933" t="e">
        <f ca="1">E00251514849321</f>
        <v>#NAME?</v>
      </c>
      <c r="B4933">
        <v>6156</v>
      </c>
      <c r="C4933" t="s">
        <v>352</v>
      </c>
      <c r="D4933" s="1">
        <v>42391</v>
      </c>
      <c r="F4933">
        <v>2</v>
      </c>
      <c r="G4933">
        <v>78650</v>
      </c>
      <c r="H4933" t="s">
        <v>414</v>
      </c>
      <c r="J4933" t="s">
        <v>14</v>
      </c>
      <c r="K4933">
        <v>48</v>
      </c>
      <c r="L4933" t="s">
        <v>22</v>
      </c>
    </row>
    <row r="4934" spans="1:12">
      <c r="A4934" t="e">
        <f ca="1">E00251514849321</f>
        <v>#NAME?</v>
      </c>
      <c r="B4934">
        <v>6156</v>
      </c>
      <c r="C4934" t="s">
        <v>352</v>
      </c>
      <c r="D4934" s="1">
        <v>42423</v>
      </c>
      <c r="F4934">
        <v>1</v>
      </c>
      <c r="G4934">
        <v>78650</v>
      </c>
      <c r="H4934" t="s">
        <v>414</v>
      </c>
      <c r="J4934" t="s">
        <v>14</v>
      </c>
      <c r="K4934">
        <v>48</v>
      </c>
      <c r="L4934" t="s">
        <v>22</v>
      </c>
    </row>
    <row r="4935" spans="1:12">
      <c r="A4935" t="e">
        <f ca="1">E00251514454421</f>
        <v>#NAME?</v>
      </c>
      <c r="B4935">
        <v>446</v>
      </c>
      <c r="C4935" t="s">
        <v>94</v>
      </c>
      <c r="D4935" s="1">
        <v>43007</v>
      </c>
      <c r="F4935">
        <v>6</v>
      </c>
      <c r="G4935">
        <v>4019</v>
      </c>
      <c r="H4935" t="s">
        <v>26</v>
      </c>
      <c r="J4935" t="s">
        <v>14</v>
      </c>
      <c r="K4935">
        <v>55</v>
      </c>
      <c r="L4935" t="s">
        <v>15</v>
      </c>
    </row>
    <row r="4936" spans="1:12">
      <c r="A4936" t="e">
        <f ca="1">E00251528743621</f>
        <v>#NAME?</v>
      </c>
      <c r="B4936">
        <v>1325</v>
      </c>
      <c r="C4936" t="s">
        <v>605</v>
      </c>
      <c r="D4936" s="1">
        <v>42483</v>
      </c>
      <c r="F4936">
        <v>2</v>
      </c>
      <c r="G4936">
        <v>4019</v>
      </c>
      <c r="H4936" t="s">
        <v>26</v>
      </c>
      <c r="J4936" t="s">
        <v>14</v>
      </c>
      <c r="K4936">
        <v>53</v>
      </c>
      <c r="L4936" t="s">
        <v>15</v>
      </c>
    </row>
    <row r="4937" spans="1:12">
      <c r="A4937" t="e">
        <f ca="1">E00251418164121</f>
        <v>#NAME?</v>
      </c>
      <c r="B4937">
        <v>1929</v>
      </c>
      <c r="C4937" t="s">
        <v>195</v>
      </c>
      <c r="D4937" s="1">
        <v>40969</v>
      </c>
      <c r="F4937">
        <v>1</v>
      </c>
      <c r="G4937">
        <v>5533</v>
      </c>
      <c r="H4937" t="s">
        <v>537</v>
      </c>
      <c r="J4937" t="s">
        <v>14</v>
      </c>
      <c r="K4937">
        <v>62</v>
      </c>
      <c r="L4937" t="s">
        <v>15</v>
      </c>
    </row>
    <row r="4938" spans="1:12">
      <c r="A4938" t="e">
        <f ca="1">E00251418164121</f>
        <v>#NAME?</v>
      </c>
      <c r="B4938">
        <v>1929</v>
      </c>
      <c r="C4938" t="s">
        <v>195</v>
      </c>
      <c r="D4938" s="1">
        <v>42314</v>
      </c>
      <c r="F4938">
        <v>6</v>
      </c>
      <c r="G4938">
        <v>6929</v>
      </c>
      <c r="H4938" t="s">
        <v>36</v>
      </c>
      <c r="J4938" t="s">
        <v>14</v>
      </c>
      <c r="K4938">
        <v>66</v>
      </c>
      <c r="L4938" t="s">
        <v>15</v>
      </c>
    </row>
    <row r="4939" spans="1:12">
      <c r="A4939" t="e">
        <f ca="1">E00251531468021</f>
        <v>#NAME?</v>
      </c>
      <c r="B4939">
        <v>703</v>
      </c>
      <c r="C4939" t="s">
        <v>305</v>
      </c>
      <c r="D4939" s="1">
        <v>41540</v>
      </c>
      <c r="F4939">
        <v>1</v>
      </c>
      <c r="G4939">
        <v>7802</v>
      </c>
      <c r="H4939" t="s">
        <v>332</v>
      </c>
      <c r="J4939" t="s">
        <v>14</v>
      </c>
      <c r="K4939">
        <v>38</v>
      </c>
      <c r="L4939" t="s">
        <v>22</v>
      </c>
    </row>
    <row r="4940" spans="1:12">
      <c r="A4940" t="e">
        <f ca="1">E00251528898821</f>
        <v>#NAME?</v>
      </c>
      <c r="B4940">
        <v>286</v>
      </c>
      <c r="C4940" t="s">
        <v>41</v>
      </c>
      <c r="D4940" s="1">
        <v>41725</v>
      </c>
      <c r="F4940">
        <v>1</v>
      </c>
      <c r="G4940">
        <v>7242</v>
      </c>
      <c r="H4940" t="s">
        <v>93</v>
      </c>
      <c r="J4940" t="s">
        <v>14</v>
      </c>
      <c r="K4940">
        <v>60</v>
      </c>
      <c r="L4940" t="s">
        <v>15</v>
      </c>
    </row>
    <row r="4941" spans="1:12">
      <c r="A4941" t="e">
        <f ca="1">E00251418164121</f>
        <v>#NAME?</v>
      </c>
      <c r="B4941">
        <v>1929</v>
      </c>
      <c r="C4941" t="s">
        <v>195</v>
      </c>
      <c r="D4941" s="1">
        <v>42723</v>
      </c>
      <c r="F4941">
        <v>6</v>
      </c>
      <c r="G4941">
        <v>6929</v>
      </c>
      <c r="H4941" t="s">
        <v>36</v>
      </c>
      <c r="J4941" t="s">
        <v>14</v>
      </c>
      <c r="K4941">
        <v>67</v>
      </c>
      <c r="L4941" t="s">
        <v>15</v>
      </c>
    </row>
    <row r="4942" spans="1:12">
      <c r="A4942" t="e">
        <f ca="1">E00251418164121</f>
        <v>#NAME?</v>
      </c>
      <c r="B4942">
        <v>1929</v>
      </c>
      <c r="C4942" t="s">
        <v>195</v>
      </c>
      <c r="D4942" s="1">
        <v>42838</v>
      </c>
      <c r="F4942">
        <v>5</v>
      </c>
      <c r="G4942">
        <v>69010</v>
      </c>
      <c r="H4942" t="s">
        <v>294</v>
      </c>
      <c r="J4942" t="s">
        <v>14</v>
      </c>
      <c r="K4942">
        <v>67</v>
      </c>
      <c r="L4942" t="s">
        <v>15</v>
      </c>
    </row>
    <row r="4943" spans="1:12">
      <c r="A4943" t="e">
        <f ca="1">E00251418164121</f>
        <v>#NAME?</v>
      </c>
      <c r="B4943">
        <v>1929</v>
      </c>
      <c r="C4943" t="s">
        <v>195</v>
      </c>
      <c r="D4943" s="1">
        <v>43012</v>
      </c>
      <c r="F4943">
        <v>4</v>
      </c>
      <c r="G4943">
        <v>27800</v>
      </c>
      <c r="H4943" t="s">
        <v>145</v>
      </c>
      <c r="J4943" t="s">
        <v>14</v>
      </c>
      <c r="K4943">
        <v>68</v>
      </c>
      <c r="L4943" t="s">
        <v>15</v>
      </c>
    </row>
    <row r="4944" spans="1:12">
      <c r="A4944" t="e">
        <f ca="1">E00251432151321</f>
        <v>#NAME?</v>
      </c>
      <c r="B4944">
        <v>494</v>
      </c>
      <c r="C4944" t="s">
        <v>63</v>
      </c>
      <c r="D4944" s="1">
        <v>42990</v>
      </c>
      <c r="F4944">
        <v>3</v>
      </c>
      <c r="G4944">
        <v>2449</v>
      </c>
      <c r="H4944" t="s">
        <v>53</v>
      </c>
      <c r="J4944" t="s">
        <v>14</v>
      </c>
      <c r="K4944">
        <v>49</v>
      </c>
      <c r="L4944" t="s">
        <v>15</v>
      </c>
    </row>
    <row r="4945" spans="1:12">
      <c r="A4945" t="e">
        <f ca="1">E00251432153221</f>
        <v>#NAME?</v>
      </c>
      <c r="B4945">
        <v>489</v>
      </c>
      <c r="C4945" t="s">
        <v>100</v>
      </c>
      <c r="D4945" s="1">
        <v>42298</v>
      </c>
      <c r="F4945">
        <v>1</v>
      </c>
      <c r="G4945">
        <v>4019</v>
      </c>
      <c r="H4945" t="s">
        <v>26</v>
      </c>
      <c r="J4945" t="s">
        <v>14</v>
      </c>
      <c r="K4945">
        <v>45</v>
      </c>
      <c r="L4945" t="s">
        <v>15</v>
      </c>
    </row>
    <row r="4946" spans="1:12">
      <c r="A4946" t="e">
        <f ca="1">E00251532440721</f>
        <v>#NAME?</v>
      </c>
      <c r="B4946">
        <v>4054</v>
      </c>
      <c r="C4946" t="s">
        <v>693</v>
      </c>
      <c r="D4946" s="1">
        <v>42327</v>
      </c>
      <c r="F4946">
        <v>1</v>
      </c>
      <c r="G4946">
        <v>81221</v>
      </c>
      <c r="H4946" t="s">
        <v>523</v>
      </c>
      <c r="J4946" t="s">
        <v>14</v>
      </c>
      <c r="K4946">
        <v>56</v>
      </c>
      <c r="L4946" t="s">
        <v>15</v>
      </c>
    </row>
    <row r="4947" spans="1:12">
      <c r="A4947" t="e">
        <f ca="1">E00251616233021</f>
        <v>#NAME?</v>
      </c>
      <c r="B4947">
        <v>753</v>
      </c>
      <c r="C4947" t="s">
        <v>545</v>
      </c>
      <c r="D4947" s="1">
        <v>42361</v>
      </c>
      <c r="F4947">
        <v>2</v>
      </c>
      <c r="G4947">
        <v>401</v>
      </c>
      <c r="H4947" t="s">
        <v>966</v>
      </c>
      <c r="I4947" t="s">
        <v>56</v>
      </c>
      <c r="J4947" t="s">
        <v>57</v>
      </c>
      <c r="K4947">
        <v>53</v>
      </c>
      <c r="L4947" t="s">
        <v>15</v>
      </c>
    </row>
    <row r="4948" spans="1:12">
      <c r="A4948" t="e">
        <f ca="1">E00251616233021</f>
        <v>#NAME?</v>
      </c>
      <c r="B4948">
        <v>1325</v>
      </c>
      <c r="C4948" t="s">
        <v>605</v>
      </c>
      <c r="D4948" s="1">
        <v>41383</v>
      </c>
      <c r="F4948">
        <v>3</v>
      </c>
      <c r="G4948">
        <v>4556</v>
      </c>
      <c r="H4948" t="s">
        <v>121</v>
      </c>
      <c r="J4948" t="s">
        <v>14</v>
      </c>
      <c r="K4948">
        <v>50</v>
      </c>
      <c r="L4948" t="s">
        <v>15</v>
      </c>
    </row>
    <row r="4949" spans="1:12">
      <c r="A4949" t="e">
        <f ca="1">E00251616233021</f>
        <v>#NAME?</v>
      </c>
      <c r="B4949">
        <v>1325</v>
      </c>
      <c r="C4949" t="s">
        <v>605</v>
      </c>
      <c r="D4949" s="1">
        <v>41596</v>
      </c>
      <c r="F4949">
        <v>2</v>
      </c>
      <c r="G4949">
        <v>4019</v>
      </c>
      <c r="H4949" t="s">
        <v>26</v>
      </c>
      <c r="J4949" t="s">
        <v>14</v>
      </c>
      <c r="K4949">
        <v>51</v>
      </c>
      <c r="L4949" t="s">
        <v>15</v>
      </c>
    </row>
    <row r="4950" spans="1:12">
      <c r="A4950" t="e">
        <f ca="1">E00251533165621</f>
        <v>#NAME?</v>
      </c>
      <c r="B4950">
        <v>443</v>
      </c>
      <c r="C4950" t="s">
        <v>582</v>
      </c>
      <c r="D4950" s="1">
        <v>41851</v>
      </c>
      <c r="F4950">
        <v>1</v>
      </c>
      <c r="G4950">
        <v>7231</v>
      </c>
      <c r="H4950" t="s">
        <v>128</v>
      </c>
      <c r="J4950" t="s">
        <v>14</v>
      </c>
      <c r="K4950">
        <v>53</v>
      </c>
      <c r="L4950" t="s">
        <v>15</v>
      </c>
    </row>
    <row r="4951" spans="1:12">
      <c r="A4951" t="e">
        <f ca="1">E00251429314921</f>
        <v>#NAME?</v>
      </c>
      <c r="B4951">
        <v>4055</v>
      </c>
      <c r="C4951" t="s">
        <v>51</v>
      </c>
      <c r="D4951" s="1">
        <v>42468</v>
      </c>
      <c r="F4951">
        <v>2</v>
      </c>
      <c r="G4951">
        <v>4019</v>
      </c>
      <c r="H4951" t="s">
        <v>26</v>
      </c>
      <c r="J4951" t="s">
        <v>14</v>
      </c>
      <c r="K4951">
        <v>50</v>
      </c>
      <c r="L4951" t="s">
        <v>15</v>
      </c>
    </row>
    <row r="4952" spans="1:12">
      <c r="A4952" t="e">
        <f ca="1">E00251617643721</f>
        <v>#NAME?</v>
      </c>
      <c r="B4952">
        <v>598</v>
      </c>
      <c r="C4952" t="s">
        <v>862</v>
      </c>
      <c r="D4952" s="1">
        <v>42178</v>
      </c>
      <c r="F4952">
        <v>3</v>
      </c>
      <c r="G4952">
        <v>496</v>
      </c>
      <c r="H4952" t="s">
        <v>190</v>
      </c>
      <c r="J4952" t="s">
        <v>14</v>
      </c>
      <c r="K4952">
        <v>47</v>
      </c>
      <c r="L4952" t="s">
        <v>15</v>
      </c>
    </row>
    <row r="4953" spans="1:12">
      <c r="A4953" t="e">
        <f ca="1">E00251617643721</f>
        <v>#NAME?</v>
      </c>
      <c r="B4953">
        <v>701</v>
      </c>
      <c r="C4953" t="s">
        <v>72</v>
      </c>
      <c r="D4953" s="1">
        <v>41298</v>
      </c>
      <c r="F4953">
        <v>2</v>
      </c>
      <c r="G4953">
        <v>3559</v>
      </c>
      <c r="H4953" t="s">
        <v>857</v>
      </c>
      <c r="J4953" t="s">
        <v>14</v>
      </c>
      <c r="K4953">
        <v>45</v>
      </c>
      <c r="L4953" t="s">
        <v>15</v>
      </c>
    </row>
    <row r="4954" spans="1:12">
      <c r="A4954" t="e">
        <f ca="1">E00251528938321</f>
        <v>#NAME?</v>
      </c>
      <c r="B4954">
        <v>291</v>
      </c>
      <c r="C4954" t="s">
        <v>160</v>
      </c>
      <c r="D4954" s="1">
        <v>42573</v>
      </c>
      <c r="F4954">
        <v>4</v>
      </c>
      <c r="G4954">
        <v>4019</v>
      </c>
      <c r="H4954" t="s">
        <v>26</v>
      </c>
      <c r="J4954" t="s">
        <v>14</v>
      </c>
      <c r="K4954">
        <v>57</v>
      </c>
      <c r="L4954" t="s">
        <v>15</v>
      </c>
    </row>
    <row r="4955" spans="1:12">
      <c r="A4955" t="e">
        <f ca="1">E00251528938321</f>
        <v>#NAME?</v>
      </c>
      <c r="B4955">
        <v>291</v>
      </c>
      <c r="C4955" t="s">
        <v>160</v>
      </c>
      <c r="D4955" s="1">
        <v>42752</v>
      </c>
      <c r="F4955">
        <v>5</v>
      </c>
      <c r="G4955">
        <v>4019</v>
      </c>
      <c r="H4955" t="s">
        <v>26</v>
      </c>
      <c r="J4955" t="s">
        <v>14</v>
      </c>
      <c r="K4955">
        <v>58</v>
      </c>
      <c r="L4955" t="s">
        <v>15</v>
      </c>
    </row>
    <row r="4956" spans="1:12">
      <c r="A4956" t="e">
        <f ca="1">E00251528938321</f>
        <v>#NAME?</v>
      </c>
      <c r="B4956">
        <v>4910</v>
      </c>
      <c r="C4956" t="s">
        <v>214</v>
      </c>
      <c r="D4956" s="1">
        <v>41819</v>
      </c>
      <c r="F4956">
        <v>2</v>
      </c>
      <c r="G4956">
        <v>5859</v>
      </c>
      <c r="H4956" t="s">
        <v>607</v>
      </c>
      <c r="J4956" t="s">
        <v>14</v>
      </c>
      <c r="K4956">
        <v>55</v>
      </c>
      <c r="L4956" t="s">
        <v>15</v>
      </c>
    </row>
    <row r="4957" spans="1:12">
      <c r="A4957" t="e">
        <f ca="1">E00251532959121</f>
        <v>#NAME?</v>
      </c>
      <c r="B4957">
        <v>467</v>
      </c>
      <c r="C4957" t="s">
        <v>232</v>
      </c>
      <c r="D4957" s="1">
        <v>41544</v>
      </c>
      <c r="F4957">
        <v>3</v>
      </c>
      <c r="G4957">
        <v>3689</v>
      </c>
      <c r="H4957" t="s">
        <v>159</v>
      </c>
      <c r="J4957" t="s">
        <v>14</v>
      </c>
      <c r="K4957">
        <v>59</v>
      </c>
      <c r="L4957" t="s">
        <v>15</v>
      </c>
    </row>
    <row r="4958" spans="1:12">
      <c r="A4958" t="e">
        <f ca="1">E00251532959121</f>
        <v>#NAME?</v>
      </c>
      <c r="B4958">
        <v>467</v>
      </c>
      <c r="C4958" t="s">
        <v>232</v>
      </c>
      <c r="D4958" s="1">
        <v>41554</v>
      </c>
      <c r="F4958">
        <v>5</v>
      </c>
      <c r="G4958">
        <v>7243</v>
      </c>
      <c r="H4958" t="s">
        <v>42</v>
      </c>
      <c r="J4958" t="s">
        <v>14</v>
      </c>
      <c r="K4958">
        <v>59</v>
      </c>
      <c r="L4958" t="s">
        <v>15</v>
      </c>
    </row>
    <row r="4959" spans="1:12">
      <c r="A4959" t="e">
        <f ca="1">E00251514247321</f>
        <v>#NAME?</v>
      </c>
      <c r="B4959">
        <v>448</v>
      </c>
      <c r="C4959" t="s">
        <v>112</v>
      </c>
      <c r="D4959" s="1">
        <v>42026</v>
      </c>
      <c r="F4959">
        <v>1</v>
      </c>
      <c r="G4959">
        <v>9182</v>
      </c>
      <c r="H4959" t="s">
        <v>967</v>
      </c>
      <c r="J4959" t="s">
        <v>14</v>
      </c>
      <c r="K4959">
        <v>61</v>
      </c>
      <c r="L4959" t="s">
        <v>15</v>
      </c>
    </row>
    <row r="4960" spans="1:12">
      <c r="A4960" t="e">
        <f ca="1">E00251429389321</f>
        <v>#NAME?</v>
      </c>
      <c r="B4960">
        <v>274</v>
      </c>
      <c r="C4960" t="s">
        <v>506</v>
      </c>
      <c r="D4960" s="1">
        <v>41764</v>
      </c>
      <c r="F4960">
        <v>1</v>
      </c>
      <c r="G4960">
        <v>25000</v>
      </c>
      <c r="H4960" t="s">
        <v>178</v>
      </c>
      <c r="J4960" t="s">
        <v>14</v>
      </c>
      <c r="K4960">
        <v>53</v>
      </c>
      <c r="L4960" t="s">
        <v>15</v>
      </c>
    </row>
    <row r="4961" spans="1:12">
      <c r="A4961" t="e">
        <f ca="1">E00251513752721</f>
        <v>#NAME?</v>
      </c>
      <c r="B4961">
        <v>702</v>
      </c>
      <c r="C4961" t="s">
        <v>293</v>
      </c>
      <c r="D4961" s="1">
        <v>41908</v>
      </c>
      <c r="F4961">
        <v>1</v>
      </c>
      <c r="G4961">
        <v>5289</v>
      </c>
      <c r="H4961" t="s">
        <v>936</v>
      </c>
      <c r="J4961" t="s">
        <v>14</v>
      </c>
      <c r="K4961">
        <v>54</v>
      </c>
      <c r="L4961" t="s">
        <v>15</v>
      </c>
    </row>
    <row r="4962" spans="1:12">
      <c r="A4962" t="e">
        <f ca="1">E00251619840821</f>
        <v>#NAME?</v>
      </c>
      <c r="B4962">
        <v>1273</v>
      </c>
      <c r="C4962" t="s">
        <v>28</v>
      </c>
      <c r="D4962" s="1">
        <v>42794</v>
      </c>
      <c r="F4962">
        <v>1</v>
      </c>
      <c r="G4962">
        <v>24200</v>
      </c>
      <c r="H4962" t="s">
        <v>762</v>
      </c>
      <c r="J4962" t="s">
        <v>14</v>
      </c>
      <c r="K4962">
        <v>41</v>
      </c>
      <c r="L4962" t="s">
        <v>15</v>
      </c>
    </row>
    <row r="4963" spans="1:12">
      <c r="A4963" t="e">
        <f ca="1">E00251513752721</f>
        <v>#NAME?</v>
      </c>
      <c r="B4963">
        <v>702</v>
      </c>
      <c r="C4963" t="s">
        <v>293</v>
      </c>
      <c r="D4963" s="1">
        <v>42564</v>
      </c>
      <c r="F4963">
        <v>4</v>
      </c>
      <c r="G4963">
        <v>27800</v>
      </c>
      <c r="H4963" t="s">
        <v>145</v>
      </c>
      <c r="J4963" t="s">
        <v>14</v>
      </c>
      <c r="K4963">
        <v>56</v>
      </c>
      <c r="L4963" t="s">
        <v>15</v>
      </c>
    </row>
    <row r="4964" spans="1:12">
      <c r="A4964" t="e">
        <f ca="1">E00251513752721</f>
        <v>#NAME?</v>
      </c>
      <c r="B4964">
        <v>702</v>
      </c>
      <c r="C4964" t="s">
        <v>293</v>
      </c>
      <c r="D4964" s="1">
        <v>42788</v>
      </c>
      <c r="F4964">
        <v>3</v>
      </c>
      <c r="G4964">
        <v>81380</v>
      </c>
      <c r="H4964" t="s">
        <v>326</v>
      </c>
      <c r="J4964" t="s">
        <v>14</v>
      </c>
      <c r="K4964">
        <v>57</v>
      </c>
      <c r="L4964" t="s">
        <v>15</v>
      </c>
    </row>
    <row r="4965" spans="1:12">
      <c r="A4965" t="e">
        <f ca="1">E00251524957221</f>
        <v>#NAME?</v>
      </c>
      <c r="B4965">
        <v>455</v>
      </c>
      <c r="C4965" t="s">
        <v>312</v>
      </c>
      <c r="D4965" s="1">
        <v>41404</v>
      </c>
      <c r="F4965">
        <v>1</v>
      </c>
      <c r="G4965">
        <v>3502</v>
      </c>
      <c r="H4965" t="s">
        <v>885</v>
      </c>
      <c r="J4965" t="s">
        <v>14</v>
      </c>
      <c r="K4965">
        <v>53</v>
      </c>
      <c r="L4965" t="s">
        <v>15</v>
      </c>
    </row>
    <row r="4966" spans="1:12">
      <c r="A4966" t="e">
        <f ca="1">E00251524957221</f>
        <v>#NAME?</v>
      </c>
      <c r="B4966">
        <v>455</v>
      </c>
      <c r="C4966" t="s">
        <v>312</v>
      </c>
      <c r="D4966" s="1">
        <v>41712</v>
      </c>
      <c r="F4966">
        <v>1</v>
      </c>
      <c r="G4966">
        <v>2720</v>
      </c>
      <c r="H4966" t="s">
        <v>65</v>
      </c>
      <c r="J4966" t="s">
        <v>14</v>
      </c>
      <c r="K4966">
        <v>54</v>
      </c>
      <c r="L4966" t="s">
        <v>15</v>
      </c>
    </row>
    <row r="4967" spans="1:12">
      <c r="A4967" t="e">
        <f ca="1">E00251524957221</f>
        <v>#NAME?</v>
      </c>
      <c r="B4967">
        <v>746</v>
      </c>
      <c r="C4967" t="s">
        <v>527</v>
      </c>
      <c r="D4967" s="1">
        <v>42395</v>
      </c>
      <c r="E4967">
        <v>8</v>
      </c>
      <c r="F4967">
        <v>7</v>
      </c>
      <c r="G4967">
        <v>22804</v>
      </c>
      <c r="H4967" t="s">
        <v>968</v>
      </c>
      <c r="J4967" t="s">
        <v>34</v>
      </c>
      <c r="K4967">
        <v>56</v>
      </c>
      <c r="L4967" t="s">
        <v>15</v>
      </c>
    </row>
    <row r="4968" spans="1:12">
      <c r="A4968" t="e">
        <f ca="1">E00251531311821</f>
        <v>#NAME?</v>
      </c>
      <c r="B4968">
        <v>1128</v>
      </c>
      <c r="C4968" t="s">
        <v>424</v>
      </c>
      <c r="D4968" s="1">
        <v>41781</v>
      </c>
      <c r="F4968">
        <v>1</v>
      </c>
      <c r="G4968">
        <v>27802</v>
      </c>
      <c r="H4968" t="s">
        <v>83</v>
      </c>
      <c r="J4968" t="s">
        <v>14</v>
      </c>
      <c r="K4968">
        <v>40</v>
      </c>
      <c r="L4968" t="s">
        <v>15</v>
      </c>
    </row>
    <row r="4969" spans="1:12">
      <c r="A4969" t="e">
        <f ca="1">E00251531468021</f>
        <v>#NAME?</v>
      </c>
      <c r="B4969">
        <v>703</v>
      </c>
      <c r="C4969" t="s">
        <v>305</v>
      </c>
      <c r="D4969" s="1">
        <v>41558</v>
      </c>
      <c r="F4969">
        <v>1</v>
      </c>
      <c r="G4969">
        <v>7802</v>
      </c>
      <c r="H4969" t="s">
        <v>332</v>
      </c>
      <c r="J4969" t="s">
        <v>14</v>
      </c>
      <c r="K4969">
        <v>38</v>
      </c>
      <c r="L4969" t="s">
        <v>22</v>
      </c>
    </row>
    <row r="4970" spans="1:12">
      <c r="A4970" t="e">
        <f ca="1">E00251616235721</f>
        <v>#NAME?</v>
      </c>
      <c r="B4970">
        <v>491</v>
      </c>
      <c r="C4970" t="s">
        <v>567</v>
      </c>
      <c r="D4970" s="1">
        <v>42408</v>
      </c>
      <c r="F4970">
        <v>1</v>
      </c>
      <c r="G4970">
        <v>7806</v>
      </c>
      <c r="H4970" t="s">
        <v>184</v>
      </c>
      <c r="J4970" t="s">
        <v>14</v>
      </c>
      <c r="K4970">
        <v>54</v>
      </c>
      <c r="L4970" t="s">
        <v>22</v>
      </c>
    </row>
    <row r="4971" spans="1:12">
      <c r="A4971" t="e">
        <f ca="1">E00251510189121</f>
        <v>#NAME?</v>
      </c>
      <c r="B4971">
        <v>164</v>
      </c>
      <c r="C4971" t="s">
        <v>792</v>
      </c>
      <c r="D4971" s="1">
        <v>42419</v>
      </c>
      <c r="F4971">
        <v>1</v>
      </c>
      <c r="G4971">
        <v>72690</v>
      </c>
      <c r="H4971" t="s">
        <v>363</v>
      </c>
      <c r="J4971" t="s">
        <v>14</v>
      </c>
      <c r="K4971">
        <v>52</v>
      </c>
      <c r="L4971" t="s">
        <v>15</v>
      </c>
    </row>
    <row r="4972" spans="1:12">
      <c r="A4972" t="e">
        <f ca="1">E00251510693521</f>
        <v>#NAME?</v>
      </c>
      <c r="B4972">
        <v>154</v>
      </c>
      <c r="C4972" t="s">
        <v>533</v>
      </c>
      <c r="D4972" s="1">
        <v>41816</v>
      </c>
      <c r="F4972">
        <v>1</v>
      </c>
      <c r="G4972">
        <v>71940</v>
      </c>
      <c r="H4972" t="s">
        <v>135</v>
      </c>
      <c r="J4972" t="s">
        <v>14</v>
      </c>
      <c r="K4972">
        <v>48</v>
      </c>
      <c r="L4972" t="s">
        <v>15</v>
      </c>
    </row>
    <row r="4973" spans="1:12">
      <c r="A4973" t="e">
        <f ca="1">E00251430249221</f>
        <v>#NAME?</v>
      </c>
      <c r="B4973">
        <v>498</v>
      </c>
      <c r="C4973" t="s">
        <v>591</v>
      </c>
      <c r="D4973" s="1">
        <v>41809</v>
      </c>
      <c r="F4973">
        <v>1</v>
      </c>
      <c r="G4973">
        <v>4019</v>
      </c>
      <c r="H4973" t="s">
        <v>26</v>
      </c>
      <c r="J4973" t="s">
        <v>14</v>
      </c>
      <c r="K4973">
        <v>64</v>
      </c>
      <c r="L4973" t="s">
        <v>15</v>
      </c>
    </row>
    <row r="4974" spans="1:12">
      <c r="A4974" t="e">
        <f ca="1">E00251430249221</f>
        <v>#NAME?</v>
      </c>
      <c r="B4974">
        <v>498</v>
      </c>
      <c r="C4974" t="s">
        <v>591</v>
      </c>
      <c r="D4974" s="1">
        <v>42304</v>
      </c>
      <c r="F4974">
        <v>1</v>
      </c>
      <c r="G4974">
        <v>25000</v>
      </c>
      <c r="H4974" t="s">
        <v>178</v>
      </c>
      <c r="J4974" t="s">
        <v>14</v>
      </c>
      <c r="K4974">
        <v>65</v>
      </c>
      <c r="L4974" t="s">
        <v>15</v>
      </c>
    </row>
    <row r="4975" spans="1:12">
      <c r="A4975" t="e">
        <f ca="1">E00251430249221</f>
        <v>#NAME?</v>
      </c>
      <c r="B4975">
        <v>498</v>
      </c>
      <c r="C4975" t="s">
        <v>591</v>
      </c>
      <c r="D4975" s="1">
        <v>42537</v>
      </c>
      <c r="F4975">
        <v>1</v>
      </c>
      <c r="G4975">
        <v>25000</v>
      </c>
      <c r="H4975" t="s">
        <v>178</v>
      </c>
      <c r="J4975" t="s">
        <v>14</v>
      </c>
      <c r="K4975">
        <v>66</v>
      </c>
      <c r="L4975" t="s">
        <v>15</v>
      </c>
    </row>
    <row r="4976" spans="1:12">
      <c r="A4976" t="e">
        <f ca="1">E00251715760521</f>
        <v>#NAME?</v>
      </c>
      <c r="B4976">
        <v>454</v>
      </c>
      <c r="C4976" t="s">
        <v>179</v>
      </c>
      <c r="D4976" s="1">
        <v>42699</v>
      </c>
      <c r="F4976">
        <v>3</v>
      </c>
      <c r="G4976">
        <v>5990</v>
      </c>
      <c r="H4976" t="s">
        <v>60</v>
      </c>
      <c r="J4976" t="s">
        <v>14</v>
      </c>
      <c r="K4976">
        <v>52</v>
      </c>
      <c r="L4976" t="s">
        <v>15</v>
      </c>
    </row>
    <row r="4977" spans="1:12">
      <c r="A4977" t="e">
        <f ca="1">E00251716492321</f>
        <v>#NAME?</v>
      </c>
      <c r="B4977">
        <v>502</v>
      </c>
      <c r="C4977" t="s">
        <v>172</v>
      </c>
      <c r="D4977" s="1">
        <v>40966</v>
      </c>
      <c r="F4977">
        <v>2</v>
      </c>
      <c r="G4977">
        <v>79022</v>
      </c>
      <c r="H4977" t="s">
        <v>969</v>
      </c>
      <c r="J4977" t="s">
        <v>14</v>
      </c>
      <c r="K4977">
        <v>45</v>
      </c>
      <c r="L4977" t="s">
        <v>22</v>
      </c>
    </row>
    <row r="4978" spans="1:12">
      <c r="A4978" t="e">
        <f ca="1">E00251532069021</f>
        <v>#NAME?</v>
      </c>
      <c r="B4978">
        <v>489</v>
      </c>
      <c r="C4978" t="s">
        <v>100</v>
      </c>
      <c r="D4978" s="1">
        <v>42025</v>
      </c>
      <c r="F4978">
        <v>1</v>
      </c>
      <c r="G4978">
        <v>4019</v>
      </c>
      <c r="H4978" t="s">
        <v>26</v>
      </c>
      <c r="J4978" t="s">
        <v>14</v>
      </c>
      <c r="K4978">
        <v>45</v>
      </c>
      <c r="L4978" t="s">
        <v>15</v>
      </c>
    </row>
    <row r="4979" spans="1:12">
      <c r="A4979" t="e">
        <f ca="1">E00251528958621</f>
        <v>#NAME?</v>
      </c>
      <c r="B4979">
        <v>295</v>
      </c>
      <c r="C4979" t="s">
        <v>435</v>
      </c>
      <c r="D4979" s="1">
        <v>42149</v>
      </c>
      <c r="F4979">
        <v>1</v>
      </c>
      <c r="G4979">
        <v>29690</v>
      </c>
      <c r="H4979" t="s">
        <v>52</v>
      </c>
      <c r="J4979" t="s">
        <v>14</v>
      </c>
      <c r="K4979">
        <v>63</v>
      </c>
      <c r="L4979" t="s">
        <v>15</v>
      </c>
    </row>
    <row r="4980" spans="1:12">
      <c r="A4980" t="e">
        <f ca="1">E00251528958621</f>
        <v>#NAME?</v>
      </c>
      <c r="B4980">
        <v>295</v>
      </c>
      <c r="C4980" t="s">
        <v>435</v>
      </c>
      <c r="D4980" s="1">
        <v>42928</v>
      </c>
      <c r="F4980">
        <v>6</v>
      </c>
      <c r="G4980">
        <v>78057</v>
      </c>
      <c r="H4980" t="s">
        <v>140</v>
      </c>
      <c r="J4980" t="s">
        <v>14</v>
      </c>
      <c r="K4980">
        <v>65</v>
      </c>
      <c r="L4980" t="s">
        <v>22</v>
      </c>
    </row>
    <row r="4981" spans="1:12">
      <c r="A4981" t="e">
        <f ca="1">E00251716492321</f>
        <v>#NAME?</v>
      </c>
      <c r="B4981">
        <v>7504</v>
      </c>
      <c r="C4981" t="s">
        <v>162</v>
      </c>
      <c r="D4981" s="1">
        <v>42941</v>
      </c>
      <c r="F4981">
        <v>2</v>
      </c>
      <c r="G4981">
        <v>25000</v>
      </c>
      <c r="H4981" t="s">
        <v>178</v>
      </c>
      <c r="J4981" t="s">
        <v>14</v>
      </c>
      <c r="K4981">
        <v>50</v>
      </c>
      <c r="L4981" t="s">
        <v>15</v>
      </c>
    </row>
    <row r="4982" spans="1:12">
      <c r="A4982" t="e">
        <f ca="1">E00251514273321</f>
        <v>#NAME?</v>
      </c>
      <c r="B4982">
        <v>490</v>
      </c>
      <c r="C4982" t="s">
        <v>158</v>
      </c>
      <c r="D4982" s="1">
        <v>41738</v>
      </c>
      <c r="F4982">
        <v>2</v>
      </c>
      <c r="G4982">
        <v>3051</v>
      </c>
      <c r="H4982" t="s">
        <v>13</v>
      </c>
      <c r="J4982" t="s">
        <v>14</v>
      </c>
      <c r="K4982">
        <v>53</v>
      </c>
      <c r="L4982" t="s">
        <v>15</v>
      </c>
    </row>
    <row r="4983" spans="1:12">
      <c r="A4983" t="e">
        <f ca="1">E00251513752721</f>
        <v>#NAME?</v>
      </c>
      <c r="B4983">
        <v>702</v>
      </c>
      <c r="C4983" t="s">
        <v>293</v>
      </c>
      <c r="D4983" s="1">
        <v>43048</v>
      </c>
      <c r="F4983">
        <v>2</v>
      </c>
      <c r="G4983">
        <v>81380</v>
      </c>
      <c r="H4983" t="s">
        <v>326</v>
      </c>
      <c r="J4983" t="s">
        <v>14</v>
      </c>
      <c r="K4983">
        <v>58</v>
      </c>
      <c r="L4983" t="s">
        <v>15</v>
      </c>
    </row>
    <row r="4984" spans="1:12">
      <c r="A4984" t="e">
        <f ca="1">E00251528935221</f>
        <v>#NAME?</v>
      </c>
      <c r="B4984">
        <v>290</v>
      </c>
      <c r="C4984" t="s">
        <v>449</v>
      </c>
      <c r="D4984" s="1">
        <v>40982</v>
      </c>
      <c r="F4984">
        <v>4</v>
      </c>
      <c r="G4984">
        <v>5369</v>
      </c>
      <c r="H4984" t="s">
        <v>253</v>
      </c>
      <c r="J4984" t="s">
        <v>14</v>
      </c>
      <c r="K4984">
        <v>53</v>
      </c>
      <c r="L4984" t="s">
        <v>15</v>
      </c>
    </row>
    <row r="4985" spans="1:12">
      <c r="A4985" t="e">
        <f ca="1">E00251528935221</f>
        <v>#NAME?</v>
      </c>
      <c r="B4985">
        <v>297</v>
      </c>
      <c r="C4985" t="s">
        <v>411</v>
      </c>
      <c r="D4985" s="1">
        <v>41071</v>
      </c>
      <c r="F4985">
        <v>6</v>
      </c>
      <c r="G4985">
        <v>73300</v>
      </c>
      <c r="H4985" t="s">
        <v>86</v>
      </c>
      <c r="J4985" t="s">
        <v>14</v>
      </c>
      <c r="K4985">
        <v>53</v>
      </c>
      <c r="L4985" t="s">
        <v>15</v>
      </c>
    </row>
    <row r="4986" spans="1:12">
      <c r="A4986" t="e">
        <f ca="1">E00251430134421</f>
        <v>#NAME?</v>
      </c>
      <c r="B4986">
        <v>726</v>
      </c>
      <c r="C4986" t="s">
        <v>167</v>
      </c>
      <c r="D4986" s="1">
        <v>42390</v>
      </c>
      <c r="E4986">
        <v>1</v>
      </c>
      <c r="F4986">
        <v>4</v>
      </c>
      <c r="G4986">
        <v>7871</v>
      </c>
      <c r="H4986" t="s">
        <v>674</v>
      </c>
      <c r="J4986" t="s">
        <v>34</v>
      </c>
      <c r="K4986">
        <v>53</v>
      </c>
      <c r="L4986" t="s">
        <v>22</v>
      </c>
    </row>
    <row r="4987" spans="1:12">
      <c r="A4987" t="e">
        <f ca="1">E00251611297721</f>
        <v>#NAME?</v>
      </c>
      <c r="B4987">
        <v>294</v>
      </c>
      <c r="C4987" t="s">
        <v>61</v>
      </c>
      <c r="D4987" s="1">
        <v>41180</v>
      </c>
      <c r="F4987">
        <v>1</v>
      </c>
      <c r="G4987">
        <v>71981</v>
      </c>
      <c r="H4987" t="s">
        <v>81</v>
      </c>
      <c r="J4987" t="s">
        <v>14</v>
      </c>
      <c r="K4987">
        <v>43</v>
      </c>
      <c r="L4987" t="s">
        <v>15</v>
      </c>
    </row>
    <row r="4988" spans="1:12">
      <c r="A4988" t="e">
        <f ca="1">E00251532351021</f>
        <v>#NAME?</v>
      </c>
      <c r="B4988">
        <v>490</v>
      </c>
      <c r="C4988" t="s">
        <v>158</v>
      </c>
      <c r="D4988" s="1">
        <v>41711</v>
      </c>
      <c r="F4988">
        <v>2</v>
      </c>
      <c r="G4988">
        <v>4019</v>
      </c>
      <c r="H4988" t="s">
        <v>26</v>
      </c>
      <c r="J4988" t="s">
        <v>14</v>
      </c>
      <c r="K4988">
        <v>55</v>
      </c>
      <c r="L4988" t="s">
        <v>15</v>
      </c>
    </row>
    <row r="4989" spans="1:12">
      <c r="A4989" t="e">
        <f ca="1">E00251424016021</f>
        <v>#NAME?</v>
      </c>
      <c r="B4989">
        <v>206</v>
      </c>
      <c r="C4989" t="s">
        <v>892</v>
      </c>
      <c r="D4989" s="1">
        <v>42192</v>
      </c>
      <c r="F4989">
        <v>1</v>
      </c>
      <c r="G4989">
        <v>72670</v>
      </c>
      <c r="H4989" t="s">
        <v>223</v>
      </c>
      <c r="J4989" t="s">
        <v>14</v>
      </c>
      <c r="K4989">
        <v>60</v>
      </c>
      <c r="L4989" t="s">
        <v>15</v>
      </c>
    </row>
    <row r="4990" spans="1:12">
      <c r="A4990" t="e">
        <f ca="1">E00251532351021</f>
        <v>#NAME?</v>
      </c>
      <c r="B4990">
        <v>490</v>
      </c>
      <c r="C4990" t="s">
        <v>158</v>
      </c>
      <c r="D4990" s="1">
        <v>42397</v>
      </c>
      <c r="F4990">
        <v>1</v>
      </c>
      <c r="G4990">
        <v>7243</v>
      </c>
      <c r="H4990" t="s">
        <v>42</v>
      </c>
      <c r="J4990" t="s">
        <v>14</v>
      </c>
      <c r="K4990">
        <v>57</v>
      </c>
      <c r="L4990" t="s">
        <v>15</v>
      </c>
    </row>
    <row r="4991" spans="1:12">
      <c r="A4991" t="e">
        <f ca="1">E00251532351021</f>
        <v>#NAME?</v>
      </c>
      <c r="B4991">
        <v>490</v>
      </c>
      <c r="C4991" t="s">
        <v>158</v>
      </c>
      <c r="D4991" s="1">
        <v>42472</v>
      </c>
      <c r="F4991">
        <v>1</v>
      </c>
      <c r="G4991">
        <v>4660</v>
      </c>
      <c r="H4991" t="s">
        <v>215</v>
      </c>
      <c r="J4991" t="s">
        <v>14</v>
      </c>
      <c r="K4991">
        <v>57</v>
      </c>
      <c r="L4991" t="s">
        <v>15</v>
      </c>
    </row>
    <row r="4992" spans="1:12">
      <c r="A4992" t="e">
        <f ca="1">E00251518851921</f>
        <v>#NAME?</v>
      </c>
      <c r="B4992">
        <v>1325</v>
      </c>
      <c r="C4992" t="s">
        <v>605</v>
      </c>
      <c r="D4992" s="1">
        <v>42367</v>
      </c>
      <c r="F4992">
        <v>1</v>
      </c>
      <c r="G4992">
        <v>4254</v>
      </c>
      <c r="H4992" t="s">
        <v>750</v>
      </c>
      <c r="J4992" t="s">
        <v>14</v>
      </c>
      <c r="K4992">
        <v>45</v>
      </c>
      <c r="L4992" t="s">
        <v>15</v>
      </c>
    </row>
    <row r="4993" spans="1:12">
      <c r="A4993" t="e">
        <f ca="1">E00251518851921</f>
        <v>#NAME?</v>
      </c>
      <c r="B4993">
        <v>1325</v>
      </c>
      <c r="C4993" t="s">
        <v>605</v>
      </c>
      <c r="D4993" s="1">
        <v>42685</v>
      </c>
      <c r="F4993">
        <v>1</v>
      </c>
      <c r="G4993">
        <v>4254</v>
      </c>
      <c r="H4993" t="s">
        <v>750</v>
      </c>
      <c r="J4993" t="s">
        <v>14</v>
      </c>
      <c r="K4993">
        <v>46</v>
      </c>
      <c r="L4993" t="s">
        <v>15</v>
      </c>
    </row>
    <row r="4994" spans="1:12">
      <c r="A4994" t="e">
        <f ca="1">E00251532313521</f>
        <v>#NAME?</v>
      </c>
      <c r="B4994">
        <v>452</v>
      </c>
      <c r="C4994" t="s">
        <v>592</v>
      </c>
      <c r="D4994" s="1">
        <v>42159</v>
      </c>
      <c r="F4994">
        <v>5</v>
      </c>
      <c r="G4994">
        <v>40290</v>
      </c>
      <c r="H4994" t="s">
        <v>348</v>
      </c>
      <c r="J4994" t="s">
        <v>14</v>
      </c>
      <c r="K4994">
        <v>50</v>
      </c>
      <c r="L4994" t="s">
        <v>15</v>
      </c>
    </row>
    <row r="4995" spans="1:12">
      <c r="A4995" t="e">
        <f ca="1">E00251532313521</f>
        <v>#NAME?</v>
      </c>
      <c r="B4995">
        <v>452</v>
      </c>
      <c r="C4995" t="s">
        <v>592</v>
      </c>
      <c r="D4995" s="1">
        <v>42884</v>
      </c>
      <c r="F4995">
        <v>1</v>
      </c>
      <c r="G4995">
        <v>40290</v>
      </c>
      <c r="H4995" t="s">
        <v>348</v>
      </c>
      <c r="J4995" t="s">
        <v>14</v>
      </c>
      <c r="K4995">
        <v>52</v>
      </c>
      <c r="L4995" t="s">
        <v>15</v>
      </c>
    </row>
    <row r="4996" spans="1:12">
      <c r="A4996" t="e">
        <f ca="1">E00251537608221</f>
        <v>#NAME?</v>
      </c>
      <c r="B4996">
        <v>442</v>
      </c>
      <c r="C4996" t="s">
        <v>95</v>
      </c>
      <c r="D4996" s="1">
        <v>41996</v>
      </c>
      <c r="F4996">
        <v>3</v>
      </c>
      <c r="G4996">
        <v>4019</v>
      </c>
      <c r="H4996" t="s">
        <v>26</v>
      </c>
      <c r="J4996" t="s">
        <v>14</v>
      </c>
      <c r="K4996">
        <v>63</v>
      </c>
      <c r="L4996" t="s">
        <v>15</v>
      </c>
    </row>
    <row r="4997" spans="1:12">
      <c r="A4997" t="e">
        <f ca="1">E00251629160421</f>
        <v>#NAME?</v>
      </c>
      <c r="B4997">
        <v>195</v>
      </c>
      <c r="C4997" t="s">
        <v>854</v>
      </c>
      <c r="D4997" s="1">
        <v>42801</v>
      </c>
      <c r="F4997">
        <v>1</v>
      </c>
      <c r="G4997">
        <v>7962</v>
      </c>
      <c r="H4997" t="s">
        <v>111</v>
      </c>
      <c r="J4997" t="s">
        <v>14</v>
      </c>
      <c r="K4997">
        <v>54</v>
      </c>
      <c r="L4997" t="s">
        <v>22</v>
      </c>
    </row>
    <row r="4998" spans="1:12">
      <c r="A4998" t="e">
        <f ca="1">E00251524999521</f>
        <v>#NAME?</v>
      </c>
      <c r="B4998">
        <v>437</v>
      </c>
      <c r="C4998" t="s">
        <v>216</v>
      </c>
      <c r="D4998" s="1">
        <v>40952</v>
      </c>
      <c r="F4998">
        <v>1</v>
      </c>
      <c r="G4998">
        <v>2859</v>
      </c>
      <c r="H4998" t="s">
        <v>362</v>
      </c>
      <c r="J4998" t="s">
        <v>14</v>
      </c>
      <c r="K4998">
        <v>41</v>
      </c>
      <c r="L4998" t="s">
        <v>15</v>
      </c>
    </row>
    <row r="4999" spans="1:12">
      <c r="A4999" t="e">
        <f ca="1">E00251524999521</f>
        <v>#NAME?</v>
      </c>
      <c r="B4999">
        <v>437</v>
      </c>
      <c r="C4999" t="s">
        <v>216</v>
      </c>
      <c r="D4999" s="1">
        <v>41631</v>
      </c>
      <c r="F4999">
        <v>2</v>
      </c>
      <c r="G4999">
        <v>30748</v>
      </c>
      <c r="H4999" t="s">
        <v>50</v>
      </c>
      <c r="J4999" t="s">
        <v>14</v>
      </c>
      <c r="K4999">
        <v>42</v>
      </c>
      <c r="L4999" t="s">
        <v>15</v>
      </c>
    </row>
    <row r="5000" spans="1:12">
      <c r="A5000" t="e">
        <f ca="1">E00251513682721</f>
        <v>#NAME?</v>
      </c>
      <c r="B5000">
        <v>1128</v>
      </c>
      <c r="C5000" t="s">
        <v>424</v>
      </c>
      <c r="D5000" s="1">
        <v>41477</v>
      </c>
      <c r="F5000">
        <v>1</v>
      </c>
      <c r="G5000">
        <v>7821</v>
      </c>
      <c r="H5000" t="s">
        <v>177</v>
      </c>
      <c r="J5000" t="s">
        <v>14</v>
      </c>
      <c r="K5000">
        <v>50</v>
      </c>
      <c r="L5000" t="s">
        <v>22</v>
      </c>
    </row>
    <row r="5001" spans="1:12">
      <c r="A5001" t="e">
        <f ca="1">E00251512915421</f>
        <v>#NAME?</v>
      </c>
      <c r="B5001">
        <v>458</v>
      </c>
      <c r="C5001" t="s">
        <v>275</v>
      </c>
      <c r="D5001" s="1">
        <v>42683</v>
      </c>
      <c r="F5001">
        <v>1</v>
      </c>
      <c r="G5001">
        <v>2720</v>
      </c>
      <c r="H5001" t="s">
        <v>65</v>
      </c>
      <c r="J5001" t="s">
        <v>14</v>
      </c>
      <c r="K5001">
        <v>60</v>
      </c>
      <c r="L5001" t="s">
        <v>15</v>
      </c>
    </row>
    <row r="5002" spans="1:12">
      <c r="A5002" t="e">
        <f ca="1">E00251512915421</f>
        <v>#NAME?</v>
      </c>
      <c r="B5002">
        <v>458</v>
      </c>
      <c r="C5002" t="s">
        <v>275</v>
      </c>
      <c r="D5002" s="1">
        <v>43069</v>
      </c>
      <c r="F5002">
        <v>3</v>
      </c>
      <c r="G5002">
        <v>2720</v>
      </c>
      <c r="H5002" t="s">
        <v>65</v>
      </c>
      <c r="J5002" t="s">
        <v>14</v>
      </c>
      <c r="K5002">
        <v>61</v>
      </c>
      <c r="L5002" t="s">
        <v>15</v>
      </c>
    </row>
    <row r="5003" spans="1:12">
      <c r="A5003" t="e">
        <f ca="1">E00251529174621</f>
        <v>#NAME?</v>
      </c>
      <c r="B5003">
        <v>189</v>
      </c>
      <c r="C5003" t="s">
        <v>58</v>
      </c>
      <c r="D5003" s="1">
        <v>42942</v>
      </c>
      <c r="F5003">
        <v>1</v>
      </c>
      <c r="G5003">
        <v>7262</v>
      </c>
      <c r="H5003" t="s">
        <v>198</v>
      </c>
      <c r="J5003" t="s">
        <v>14</v>
      </c>
      <c r="K5003">
        <v>53</v>
      </c>
      <c r="L5003" t="s">
        <v>15</v>
      </c>
    </row>
    <row r="5004" spans="1:12">
      <c r="A5004" t="e">
        <f ca="1">E00251427384421</f>
        <v>#NAME?</v>
      </c>
      <c r="B5004">
        <v>10</v>
      </c>
      <c r="C5004" t="s">
        <v>18</v>
      </c>
      <c r="D5004" s="1">
        <v>41989</v>
      </c>
      <c r="F5004">
        <v>1</v>
      </c>
      <c r="G5004">
        <v>7242</v>
      </c>
      <c r="H5004" t="s">
        <v>93</v>
      </c>
      <c r="J5004" t="s">
        <v>14</v>
      </c>
      <c r="K5004">
        <v>52</v>
      </c>
      <c r="L5004" t="s">
        <v>15</v>
      </c>
    </row>
    <row r="5005" spans="1:12">
      <c r="A5005" t="e">
        <f ca="1">E00251513434021</f>
        <v>#NAME?</v>
      </c>
      <c r="B5005">
        <v>473</v>
      </c>
      <c r="C5005" t="s">
        <v>669</v>
      </c>
      <c r="D5005" s="1">
        <v>42437</v>
      </c>
      <c r="F5005">
        <v>3</v>
      </c>
      <c r="G5005">
        <v>2449</v>
      </c>
      <c r="H5005" t="s">
        <v>53</v>
      </c>
      <c r="J5005" t="s">
        <v>14</v>
      </c>
      <c r="K5005">
        <v>48</v>
      </c>
      <c r="L5005" t="s">
        <v>15</v>
      </c>
    </row>
    <row r="5006" spans="1:12">
      <c r="A5006" t="e">
        <f ca="1">E00251427248621</f>
        <v>#NAME?</v>
      </c>
      <c r="B5006">
        <v>30</v>
      </c>
      <c r="C5006" t="s">
        <v>344</v>
      </c>
      <c r="D5006" s="1">
        <v>41460</v>
      </c>
      <c r="F5006">
        <v>1</v>
      </c>
      <c r="G5006">
        <v>5950</v>
      </c>
      <c r="H5006" t="s">
        <v>24</v>
      </c>
      <c r="J5006" t="s">
        <v>14</v>
      </c>
      <c r="K5006">
        <v>46</v>
      </c>
      <c r="L5006" t="s">
        <v>15</v>
      </c>
    </row>
    <row r="5007" spans="1:12">
      <c r="A5007" t="e">
        <f ca="1">E00251529558721</f>
        <v>#NAME?</v>
      </c>
      <c r="B5007">
        <v>154</v>
      </c>
      <c r="C5007" t="s">
        <v>533</v>
      </c>
      <c r="D5007" s="1">
        <v>42032</v>
      </c>
      <c r="F5007">
        <v>1</v>
      </c>
      <c r="G5007">
        <v>4019</v>
      </c>
      <c r="H5007" t="s">
        <v>26</v>
      </c>
      <c r="J5007" t="s">
        <v>14</v>
      </c>
      <c r="K5007">
        <v>56</v>
      </c>
      <c r="L5007" t="s">
        <v>15</v>
      </c>
    </row>
    <row r="5008" spans="1:12">
      <c r="A5008" t="e">
        <f ca="1">E00251616218721</f>
        <v>#NAME?</v>
      </c>
      <c r="B5008">
        <v>389</v>
      </c>
      <c r="C5008" t="s">
        <v>763</v>
      </c>
      <c r="D5008" s="1">
        <v>41598</v>
      </c>
      <c r="F5008">
        <v>3</v>
      </c>
      <c r="G5008">
        <v>4019</v>
      </c>
      <c r="H5008" t="s">
        <v>26</v>
      </c>
      <c r="J5008" t="s">
        <v>14</v>
      </c>
      <c r="K5008">
        <v>50</v>
      </c>
      <c r="L5008" t="s">
        <v>15</v>
      </c>
    </row>
    <row r="5009" spans="1:12">
      <c r="A5009" t="e">
        <f ca="1">E00251432194221</f>
        <v>#NAME?</v>
      </c>
      <c r="B5009">
        <v>488</v>
      </c>
      <c r="C5009" t="s">
        <v>401</v>
      </c>
      <c r="D5009" s="1">
        <v>41775</v>
      </c>
      <c r="F5009">
        <v>1</v>
      </c>
      <c r="G5009">
        <v>7962</v>
      </c>
      <c r="H5009" t="s">
        <v>111</v>
      </c>
      <c r="J5009" t="s">
        <v>14</v>
      </c>
      <c r="K5009">
        <v>43</v>
      </c>
      <c r="L5009" t="s">
        <v>22</v>
      </c>
    </row>
    <row r="5010" spans="1:12">
      <c r="A5010" t="e">
        <f ca="1">E00251432194221</f>
        <v>#NAME?</v>
      </c>
      <c r="B5010">
        <v>488</v>
      </c>
      <c r="C5010" t="s">
        <v>401</v>
      </c>
      <c r="D5010" s="1">
        <v>41838</v>
      </c>
      <c r="F5010">
        <v>3</v>
      </c>
      <c r="G5010">
        <v>4019</v>
      </c>
      <c r="H5010" t="s">
        <v>26</v>
      </c>
      <c r="J5010" t="s">
        <v>14</v>
      </c>
      <c r="K5010">
        <v>43</v>
      </c>
      <c r="L5010" t="s">
        <v>15</v>
      </c>
    </row>
    <row r="5011" spans="1:12">
      <c r="A5011" t="e">
        <f ca="1">E00251528938321</f>
        <v>#NAME?</v>
      </c>
      <c r="B5011">
        <v>291</v>
      </c>
      <c r="C5011" t="s">
        <v>160</v>
      </c>
      <c r="D5011" s="1">
        <v>41390</v>
      </c>
      <c r="F5011">
        <v>3</v>
      </c>
      <c r="G5011">
        <v>4019</v>
      </c>
      <c r="H5011" t="s">
        <v>26</v>
      </c>
      <c r="J5011" t="s">
        <v>14</v>
      </c>
      <c r="K5011">
        <v>54</v>
      </c>
      <c r="L5011" t="s">
        <v>15</v>
      </c>
    </row>
    <row r="5012" spans="1:12">
      <c r="A5012" t="e">
        <f ca="1">E00251528938321</f>
        <v>#NAME?</v>
      </c>
      <c r="B5012">
        <v>291</v>
      </c>
      <c r="C5012" t="s">
        <v>160</v>
      </c>
      <c r="D5012" s="1">
        <v>42089</v>
      </c>
      <c r="F5012">
        <v>2</v>
      </c>
      <c r="G5012">
        <v>496</v>
      </c>
      <c r="H5012" t="s">
        <v>190</v>
      </c>
      <c r="J5012" t="s">
        <v>14</v>
      </c>
      <c r="K5012">
        <v>56</v>
      </c>
      <c r="L5012" t="s">
        <v>15</v>
      </c>
    </row>
    <row r="5013" spans="1:12">
      <c r="A5013" t="e">
        <f ca="1">E00251528938321</f>
        <v>#NAME?</v>
      </c>
      <c r="B5013">
        <v>291</v>
      </c>
      <c r="C5013" t="s">
        <v>160</v>
      </c>
      <c r="D5013" s="1">
        <v>42381</v>
      </c>
      <c r="F5013">
        <v>2</v>
      </c>
      <c r="G5013">
        <v>496</v>
      </c>
      <c r="H5013" t="s">
        <v>190</v>
      </c>
      <c r="J5013" t="s">
        <v>14</v>
      </c>
      <c r="K5013">
        <v>57</v>
      </c>
      <c r="L5013" t="s">
        <v>15</v>
      </c>
    </row>
    <row r="5014" spans="1:12">
      <c r="A5014" t="e">
        <f ca="1">E00251510847621</f>
        <v>#NAME?</v>
      </c>
      <c r="B5014">
        <v>121</v>
      </c>
      <c r="C5014" t="s">
        <v>698</v>
      </c>
      <c r="D5014" s="1">
        <v>42335</v>
      </c>
      <c r="F5014">
        <v>1</v>
      </c>
      <c r="G5014">
        <v>3051</v>
      </c>
      <c r="H5014" t="s">
        <v>13</v>
      </c>
      <c r="J5014" t="s">
        <v>14</v>
      </c>
      <c r="K5014">
        <v>59</v>
      </c>
      <c r="L5014" t="s">
        <v>15</v>
      </c>
    </row>
    <row r="5015" spans="1:12">
      <c r="A5015" t="e">
        <f ca="1">E00251615945221</f>
        <v>#NAME?</v>
      </c>
      <c r="B5015">
        <v>1522</v>
      </c>
      <c r="C5015" t="s">
        <v>970</v>
      </c>
      <c r="D5015" s="1">
        <v>42223</v>
      </c>
      <c r="F5015">
        <v>1</v>
      </c>
      <c r="G5015">
        <v>7268</v>
      </c>
      <c r="H5015" t="s">
        <v>710</v>
      </c>
      <c r="J5015" t="s">
        <v>14</v>
      </c>
      <c r="K5015">
        <v>50</v>
      </c>
      <c r="L5015" t="s">
        <v>15</v>
      </c>
    </row>
    <row r="5016" spans="1:12">
      <c r="A5016" t="e">
        <f ca="1">E00251510737521</f>
        <v>#NAME?</v>
      </c>
      <c r="B5016">
        <v>122</v>
      </c>
      <c r="C5016" t="s">
        <v>522</v>
      </c>
      <c r="D5016" s="1">
        <v>41934</v>
      </c>
      <c r="F5016">
        <v>3</v>
      </c>
      <c r="G5016">
        <v>7802</v>
      </c>
      <c r="H5016" t="s">
        <v>332</v>
      </c>
      <c r="J5016" t="s">
        <v>14</v>
      </c>
      <c r="K5016">
        <v>65</v>
      </c>
      <c r="L5016" t="s">
        <v>22</v>
      </c>
    </row>
    <row r="5017" spans="1:12">
      <c r="A5017" t="e">
        <f ca="1">E00251424846821</f>
        <v>#NAME?</v>
      </c>
      <c r="B5017">
        <v>122</v>
      </c>
      <c r="C5017" t="s">
        <v>522</v>
      </c>
      <c r="D5017" s="1">
        <v>41535</v>
      </c>
      <c r="F5017">
        <v>1</v>
      </c>
      <c r="G5017">
        <v>2720</v>
      </c>
      <c r="H5017" t="s">
        <v>65</v>
      </c>
      <c r="J5017" t="s">
        <v>14</v>
      </c>
      <c r="K5017">
        <v>61</v>
      </c>
      <c r="L5017" t="s">
        <v>15</v>
      </c>
    </row>
    <row r="5018" spans="1:12">
      <c r="A5018" t="e">
        <f ca="1">E00251429152221</f>
        <v>#NAME?</v>
      </c>
      <c r="B5018">
        <v>285</v>
      </c>
      <c r="C5018" t="s">
        <v>117</v>
      </c>
      <c r="D5018" s="1">
        <v>41619</v>
      </c>
      <c r="F5018">
        <v>2</v>
      </c>
      <c r="G5018">
        <v>5533</v>
      </c>
      <c r="H5018" t="s">
        <v>537</v>
      </c>
      <c r="J5018" t="s">
        <v>14</v>
      </c>
      <c r="K5018">
        <v>54</v>
      </c>
      <c r="L5018" t="s">
        <v>15</v>
      </c>
    </row>
    <row r="5019" spans="1:12">
      <c r="A5019" t="e">
        <f ca="1">E00251524952721</f>
        <v>#NAME?</v>
      </c>
      <c r="B5019">
        <v>437</v>
      </c>
      <c r="C5019" t="s">
        <v>216</v>
      </c>
      <c r="D5019" s="1">
        <v>42774</v>
      </c>
      <c r="F5019">
        <v>5</v>
      </c>
      <c r="G5019">
        <v>29690</v>
      </c>
      <c r="H5019" t="s">
        <v>52</v>
      </c>
      <c r="J5019" t="s">
        <v>14</v>
      </c>
      <c r="K5019">
        <v>52</v>
      </c>
      <c r="L5019" t="s">
        <v>15</v>
      </c>
    </row>
    <row r="5020" spans="1:12">
      <c r="A5020" t="e">
        <f ca="1">E00251533607221</f>
        <v>#NAME?</v>
      </c>
      <c r="B5020">
        <v>122</v>
      </c>
      <c r="C5020" t="s">
        <v>522</v>
      </c>
      <c r="D5020" s="1">
        <v>42695</v>
      </c>
      <c r="F5020">
        <v>1</v>
      </c>
      <c r="G5020">
        <v>4556</v>
      </c>
      <c r="H5020" t="s">
        <v>121</v>
      </c>
      <c r="J5020" t="s">
        <v>14</v>
      </c>
      <c r="K5020">
        <v>47</v>
      </c>
      <c r="L5020" t="s">
        <v>15</v>
      </c>
    </row>
    <row r="5021" spans="1:12">
      <c r="A5021" t="e">
        <f ca="1">E00251533600621</f>
        <v>#NAME?</v>
      </c>
      <c r="B5021">
        <v>104</v>
      </c>
      <c r="C5021" t="s">
        <v>88</v>
      </c>
      <c r="D5021" s="1">
        <v>41149</v>
      </c>
      <c r="F5021">
        <v>1</v>
      </c>
      <c r="G5021">
        <v>7964</v>
      </c>
      <c r="H5021" t="s">
        <v>524</v>
      </c>
      <c r="J5021" t="s">
        <v>14</v>
      </c>
      <c r="K5021">
        <v>54</v>
      </c>
      <c r="L5021" t="s">
        <v>22</v>
      </c>
    </row>
    <row r="5022" spans="1:12">
      <c r="A5022" t="e">
        <f ca="1">E00251716551821</f>
        <v>#NAME?</v>
      </c>
      <c r="B5022">
        <v>7504</v>
      </c>
      <c r="C5022" t="s">
        <v>162</v>
      </c>
      <c r="D5022" s="1">
        <v>41970</v>
      </c>
      <c r="F5022">
        <v>2</v>
      </c>
      <c r="G5022">
        <v>4019</v>
      </c>
      <c r="H5022" t="s">
        <v>26</v>
      </c>
      <c r="J5022" t="s">
        <v>14</v>
      </c>
      <c r="K5022">
        <v>45</v>
      </c>
      <c r="L5022" t="s">
        <v>15</v>
      </c>
    </row>
    <row r="5023" spans="1:12">
      <c r="A5023" t="e">
        <f ca="1">E00251429378121</f>
        <v>#NAME?</v>
      </c>
      <c r="B5023">
        <v>753</v>
      </c>
      <c r="C5023" t="s">
        <v>545</v>
      </c>
      <c r="D5023" s="1">
        <v>42042</v>
      </c>
      <c r="F5023">
        <v>1</v>
      </c>
      <c r="G5023">
        <v>7999</v>
      </c>
      <c r="H5023" t="s">
        <v>169</v>
      </c>
      <c r="I5023" t="s">
        <v>56</v>
      </c>
      <c r="J5023" t="s">
        <v>57</v>
      </c>
      <c r="K5023">
        <v>55</v>
      </c>
      <c r="L5023" t="s">
        <v>22</v>
      </c>
    </row>
    <row r="5024" spans="1:12">
      <c r="A5024" t="e">
        <f ca="1">E00251427202121</f>
        <v>#NAME?</v>
      </c>
      <c r="B5024">
        <v>10</v>
      </c>
      <c r="C5024" t="s">
        <v>18</v>
      </c>
      <c r="D5024" s="1">
        <v>41946</v>
      </c>
      <c r="F5024">
        <v>1</v>
      </c>
      <c r="G5024">
        <v>6809</v>
      </c>
      <c r="H5024" t="s">
        <v>790</v>
      </c>
      <c r="J5024" t="s">
        <v>14</v>
      </c>
      <c r="K5024">
        <v>53</v>
      </c>
      <c r="L5024" t="s">
        <v>15</v>
      </c>
    </row>
    <row r="5025" spans="1:12">
      <c r="A5025" t="e">
        <f ca="1">E00251533607221</f>
        <v>#NAME?</v>
      </c>
      <c r="B5025">
        <v>668</v>
      </c>
      <c r="C5025" t="s">
        <v>929</v>
      </c>
      <c r="D5025" s="1">
        <v>42374</v>
      </c>
      <c r="E5025">
        <v>1</v>
      </c>
      <c r="F5025">
        <v>5</v>
      </c>
      <c r="G5025">
        <v>78057</v>
      </c>
      <c r="H5025" t="s">
        <v>140</v>
      </c>
      <c r="J5025" t="s">
        <v>34</v>
      </c>
      <c r="K5025">
        <v>46</v>
      </c>
      <c r="L5025" t="s">
        <v>22</v>
      </c>
    </row>
    <row r="5026" spans="1:12">
      <c r="A5026" t="e">
        <f ca="1">E00251717807221</f>
        <v>#NAME?</v>
      </c>
      <c r="B5026">
        <v>1128</v>
      </c>
      <c r="C5026" t="s">
        <v>424</v>
      </c>
      <c r="D5026" s="1">
        <v>42835</v>
      </c>
      <c r="F5026">
        <v>1</v>
      </c>
      <c r="G5026">
        <v>78900</v>
      </c>
      <c r="H5026" t="s">
        <v>79</v>
      </c>
      <c r="J5026" t="s">
        <v>14</v>
      </c>
      <c r="K5026">
        <v>48</v>
      </c>
      <c r="L5026" t="s">
        <v>22</v>
      </c>
    </row>
    <row r="5027" spans="1:12">
      <c r="A5027" t="e">
        <f ca="1">E00251615086621</f>
        <v>#NAME?</v>
      </c>
      <c r="B5027">
        <v>47</v>
      </c>
      <c r="C5027" t="s">
        <v>494</v>
      </c>
      <c r="D5027" s="1">
        <v>42090</v>
      </c>
      <c r="F5027">
        <v>1</v>
      </c>
      <c r="G5027">
        <v>7350</v>
      </c>
      <c r="H5027" t="s">
        <v>192</v>
      </c>
      <c r="J5027" t="s">
        <v>14</v>
      </c>
      <c r="K5027">
        <v>54</v>
      </c>
      <c r="L5027" t="s">
        <v>15</v>
      </c>
    </row>
    <row r="5028" spans="1:12">
      <c r="A5028" t="e">
        <f ca="1">E00251615086621</f>
        <v>#NAME?</v>
      </c>
      <c r="B5028">
        <v>47</v>
      </c>
      <c r="C5028" t="s">
        <v>494</v>
      </c>
      <c r="D5028" s="1">
        <v>43096</v>
      </c>
      <c r="F5028">
        <v>1</v>
      </c>
      <c r="G5028">
        <v>7350</v>
      </c>
      <c r="H5028" t="s">
        <v>192</v>
      </c>
      <c r="J5028" t="s">
        <v>14</v>
      </c>
      <c r="K5028">
        <v>57</v>
      </c>
      <c r="L5028" t="s">
        <v>15</v>
      </c>
    </row>
    <row r="5029" spans="1:12">
      <c r="A5029" t="e">
        <f ca="1">E00251510746621</f>
        <v>#NAME?</v>
      </c>
      <c r="B5029">
        <v>122</v>
      </c>
      <c r="C5029" t="s">
        <v>522</v>
      </c>
      <c r="D5029" s="1">
        <v>41191</v>
      </c>
      <c r="F5029">
        <v>2</v>
      </c>
      <c r="G5029">
        <v>9999</v>
      </c>
      <c r="H5029" t="s">
        <v>971</v>
      </c>
      <c r="J5029" t="s">
        <v>14</v>
      </c>
      <c r="K5029">
        <v>40</v>
      </c>
      <c r="L5029" t="s">
        <v>15</v>
      </c>
    </row>
    <row r="5030" spans="1:12">
      <c r="A5030" t="e">
        <f ca="1">E00251427202821</f>
        <v>#NAME?</v>
      </c>
      <c r="B5030">
        <v>29</v>
      </c>
      <c r="C5030" t="s">
        <v>309</v>
      </c>
      <c r="D5030" s="1">
        <v>42534</v>
      </c>
      <c r="F5030">
        <v>1</v>
      </c>
      <c r="G5030">
        <v>7295</v>
      </c>
      <c r="H5030" t="s">
        <v>76</v>
      </c>
      <c r="J5030" t="s">
        <v>14</v>
      </c>
      <c r="K5030">
        <v>67</v>
      </c>
      <c r="L5030" t="s">
        <v>15</v>
      </c>
    </row>
    <row r="5031" spans="1:12">
      <c r="A5031" t="e">
        <f ca="1">E00251533607221</f>
        <v>#NAME?</v>
      </c>
      <c r="B5031">
        <v>668</v>
      </c>
      <c r="C5031" t="s">
        <v>929</v>
      </c>
      <c r="D5031" s="1">
        <v>42749</v>
      </c>
      <c r="E5031">
        <v>8</v>
      </c>
      <c r="F5031">
        <v>8</v>
      </c>
      <c r="G5031">
        <v>2800</v>
      </c>
      <c r="H5031" t="s">
        <v>717</v>
      </c>
      <c r="J5031" t="s">
        <v>34</v>
      </c>
      <c r="K5031">
        <v>47</v>
      </c>
      <c r="L5031" t="s">
        <v>15</v>
      </c>
    </row>
    <row r="5032" spans="1:12">
      <c r="A5032" t="e">
        <f ca="1">E00251512459221</f>
        <v>#NAME?</v>
      </c>
      <c r="B5032">
        <v>1929</v>
      </c>
      <c r="C5032" t="s">
        <v>195</v>
      </c>
      <c r="D5032" s="1">
        <v>42347</v>
      </c>
      <c r="F5032">
        <v>3</v>
      </c>
      <c r="G5032">
        <v>49390</v>
      </c>
      <c r="H5032" t="s">
        <v>59</v>
      </c>
      <c r="J5032" t="s">
        <v>14</v>
      </c>
      <c r="K5032">
        <v>44</v>
      </c>
      <c r="L5032" t="s">
        <v>15</v>
      </c>
    </row>
    <row r="5033" spans="1:12">
      <c r="A5033" t="e">
        <f ca="1">E00251518518421</f>
        <v>#NAME?</v>
      </c>
      <c r="B5033">
        <v>293</v>
      </c>
      <c r="C5033" t="s">
        <v>25</v>
      </c>
      <c r="D5033" s="1">
        <v>42121</v>
      </c>
      <c r="F5033">
        <v>2</v>
      </c>
      <c r="G5033">
        <v>5859</v>
      </c>
      <c r="H5033" t="s">
        <v>607</v>
      </c>
      <c r="J5033" t="s">
        <v>14</v>
      </c>
      <c r="K5033">
        <v>62</v>
      </c>
      <c r="L5033" t="s">
        <v>15</v>
      </c>
    </row>
    <row r="5034" spans="1:12">
      <c r="A5034" t="e">
        <f ca="1">E00251518518421</f>
        <v>#NAME?</v>
      </c>
      <c r="B5034">
        <v>293</v>
      </c>
      <c r="C5034" t="s">
        <v>25</v>
      </c>
      <c r="D5034" s="1">
        <v>42128</v>
      </c>
      <c r="F5034">
        <v>1</v>
      </c>
      <c r="G5034">
        <v>7222</v>
      </c>
      <c r="H5034" t="s">
        <v>560</v>
      </c>
      <c r="J5034" t="s">
        <v>14</v>
      </c>
      <c r="K5034">
        <v>62</v>
      </c>
      <c r="L5034" t="s">
        <v>15</v>
      </c>
    </row>
    <row r="5035" spans="1:12">
      <c r="A5035" t="e">
        <f ca="1">E00251518518421</f>
        <v>#NAME?</v>
      </c>
      <c r="B5035">
        <v>293</v>
      </c>
      <c r="C5035" t="s">
        <v>25</v>
      </c>
      <c r="D5035" s="1">
        <v>42205</v>
      </c>
      <c r="F5035">
        <v>2</v>
      </c>
      <c r="G5035">
        <v>4019</v>
      </c>
      <c r="H5035" t="s">
        <v>26</v>
      </c>
      <c r="J5035" t="s">
        <v>14</v>
      </c>
      <c r="K5035">
        <v>62</v>
      </c>
      <c r="L5035" t="s">
        <v>15</v>
      </c>
    </row>
    <row r="5036" spans="1:12">
      <c r="A5036" t="e">
        <f ca="1">E00251427218921</f>
        <v>#NAME?</v>
      </c>
      <c r="B5036">
        <v>10</v>
      </c>
      <c r="C5036" t="s">
        <v>18</v>
      </c>
      <c r="D5036" s="1">
        <v>43067</v>
      </c>
      <c r="F5036">
        <v>1</v>
      </c>
      <c r="G5036">
        <v>7871</v>
      </c>
      <c r="H5036" t="s">
        <v>674</v>
      </c>
      <c r="J5036" t="s">
        <v>14</v>
      </c>
      <c r="K5036">
        <v>56</v>
      </c>
      <c r="L5036" t="s">
        <v>22</v>
      </c>
    </row>
    <row r="5037" spans="1:12">
      <c r="A5037" t="e">
        <f ca="1">E00251524981821</f>
        <v>#NAME?</v>
      </c>
      <c r="B5037">
        <v>454</v>
      </c>
      <c r="C5037" t="s">
        <v>179</v>
      </c>
      <c r="D5037" s="1">
        <v>41066</v>
      </c>
      <c r="F5037">
        <v>1</v>
      </c>
      <c r="G5037">
        <v>2349</v>
      </c>
      <c r="H5037" t="s">
        <v>497</v>
      </c>
      <c r="J5037" t="s">
        <v>14</v>
      </c>
      <c r="K5037">
        <v>59</v>
      </c>
      <c r="L5037" t="s">
        <v>15</v>
      </c>
    </row>
    <row r="5038" spans="1:12">
      <c r="A5038" t="e">
        <f ca="1">E00251524981821</f>
        <v>#NAME?</v>
      </c>
      <c r="B5038">
        <v>454</v>
      </c>
      <c r="C5038" t="s">
        <v>179</v>
      </c>
      <c r="D5038" s="1">
        <v>41242</v>
      </c>
      <c r="F5038">
        <v>2</v>
      </c>
      <c r="G5038">
        <v>2349</v>
      </c>
      <c r="H5038" t="s">
        <v>497</v>
      </c>
      <c r="J5038" t="s">
        <v>14</v>
      </c>
      <c r="K5038">
        <v>59</v>
      </c>
      <c r="L5038" t="s">
        <v>15</v>
      </c>
    </row>
    <row r="5039" spans="1:12">
      <c r="A5039" t="e">
        <f ca="1">E00251524981821</f>
        <v>#NAME?</v>
      </c>
      <c r="B5039">
        <v>454</v>
      </c>
      <c r="C5039" t="s">
        <v>179</v>
      </c>
      <c r="D5039" s="1">
        <v>41689</v>
      </c>
      <c r="F5039">
        <v>1</v>
      </c>
      <c r="G5039">
        <v>2729</v>
      </c>
      <c r="H5039" t="s">
        <v>115</v>
      </c>
      <c r="J5039" t="s">
        <v>14</v>
      </c>
      <c r="K5039">
        <v>61</v>
      </c>
      <c r="L5039" t="s">
        <v>15</v>
      </c>
    </row>
    <row r="5040" spans="1:12">
      <c r="A5040" t="e">
        <f ca="1">E00251524981821</f>
        <v>#NAME?</v>
      </c>
      <c r="B5040">
        <v>454</v>
      </c>
      <c r="C5040" t="s">
        <v>179</v>
      </c>
      <c r="D5040" s="1">
        <v>42290</v>
      </c>
      <c r="F5040">
        <v>1</v>
      </c>
      <c r="G5040">
        <v>38611</v>
      </c>
      <c r="H5040" t="s">
        <v>422</v>
      </c>
      <c r="J5040" t="s">
        <v>14</v>
      </c>
      <c r="K5040">
        <v>62</v>
      </c>
      <c r="L5040" t="s">
        <v>15</v>
      </c>
    </row>
    <row r="5041" spans="1:12">
      <c r="A5041" t="e">
        <f ca="1">E00251533153821</f>
        <v>#NAME?</v>
      </c>
      <c r="B5041">
        <v>467</v>
      </c>
      <c r="C5041" t="s">
        <v>232</v>
      </c>
      <c r="D5041" s="1">
        <v>41927</v>
      </c>
      <c r="F5041">
        <v>1</v>
      </c>
      <c r="G5041">
        <v>4619</v>
      </c>
      <c r="H5041" t="s">
        <v>613</v>
      </c>
      <c r="J5041" t="s">
        <v>14</v>
      </c>
      <c r="K5041">
        <v>59</v>
      </c>
      <c r="L5041" t="s">
        <v>15</v>
      </c>
    </row>
    <row r="5042" spans="1:12">
      <c r="A5042" t="e">
        <f ca="1">E00251514152121</f>
        <v>#NAME?</v>
      </c>
      <c r="B5042">
        <v>702</v>
      </c>
      <c r="C5042" t="s">
        <v>293</v>
      </c>
      <c r="D5042" s="1">
        <v>41149</v>
      </c>
      <c r="F5042">
        <v>4</v>
      </c>
      <c r="G5042">
        <v>3699</v>
      </c>
      <c r="H5042" t="s">
        <v>149</v>
      </c>
      <c r="J5042" t="s">
        <v>14</v>
      </c>
      <c r="K5042">
        <v>55</v>
      </c>
      <c r="L5042" t="s">
        <v>15</v>
      </c>
    </row>
    <row r="5043" spans="1:12">
      <c r="A5043" t="e">
        <f ca="1">E00251514152121</f>
        <v>#NAME?</v>
      </c>
      <c r="B5043">
        <v>702</v>
      </c>
      <c r="C5043" t="s">
        <v>293</v>
      </c>
      <c r="D5043" s="1">
        <v>41338</v>
      </c>
      <c r="F5043">
        <v>1</v>
      </c>
      <c r="G5043">
        <v>2119</v>
      </c>
      <c r="H5043" t="s">
        <v>82</v>
      </c>
      <c r="J5043" t="s">
        <v>14</v>
      </c>
      <c r="K5043">
        <v>56</v>
      </c>
      <c r="L5043" t="s">
        <v>15</v>
      </c>
    </row>
    <row r="5044" spans="1:12">
      <c r="A5044" t="e">
        <f ca="1">E00251615815321</f>
        <v>#NAME?</v>
      </c>
      <c r="B5044">
        <v>457</v>
      </c>
      <c r="C5044" t="s">
        <v>137</v>
      </c>
      <c r="D5044" s="1">
        <v>41920</v>
      </c>
      <c r="F5044">
        <v>1</v>
      </c>
      <c r="G5044">
        <v>30748</v>
      </c>
      <c r="H5044" t="s">
        <v>50</v>
      </c>
      <c r="J5044" t="s">
        <v>14</v>
      </c>
      <c r="K5044">
        <v>57</v>
      </c>
      <c r="L5044" t="s">
        <v>15</v>
      </c>
    </row>
    <row r="5045" spans="1:12">
      <c r="A5045" t="e">
        <f ca="1">E00251514152121</f>
        <v>#NAME?</v>
      </c>
      <c r="B5045">
        <v>702</v>
      </c>
      <c r="C5045" t="s">
        <v>293</v>
      </c>
      <c r="D5045" s="1">
        <v>41834</v>
      </c>
      <c r="F5045">
        <v>5</v>
      </c>
      <c r="G5045">
        <v>4549</v>
      </c>
      <c r="H5045" t="s">
        <v>69</v>
      </c>
      <c r="J5045" t="s">
        <v>14</v>
      </c>
      <c r="K5045">
        <v>57</v>
      </c>
      <c r="L5045" t="s">
        <v>15</v>
      </c>
    </row>
    <row r="5046" spans="1:12">
      <c r="A5046" t="e">
        <f ca="1">E00251514152121</f>
        <v>#NAME?</v>
      </c>
      <c r="B5046">
        <v>702</v>
      </c>
      <c r="C5046" t="s">
        <v>293</v>
      </c>
      <c r="D5046" s="1">
        <v>42451</v>
      </c>
      <c r="F5046">
        <v>5</v>
      </c>
      <c r="G5046">
        <v>55090</v>
      </c>
      <c r="H5046" t="s">
        <v>400</v>
      </c>
      <c r="J5046" t="s">
        <v>14</v>
      </c>
      <c r="K5046">
        <v>59</v>
      </c>
      <c r="L5046" t="s">
        <v>15</v>
      </c>
    </row>
    <row r="5047" spans="1:12">
      <c r="A5047" t="e">
        <f ca="1">E00251514152121</f>
        <v>#NAME?</v>
      </c>
      <c r="B5047">
        <v>703</v>
      </c>
      <c r="C5047" t="s">
        <v>305</v>
      </c>
      <c r="D5047" s="1">
        <v>41684</v>
      </c>
      <c r="F5047">
        <v>2</v>
      </c>
      <c r="G5047">
        <v>78930</v>
      </c>
      <c r="H5047" t="s">
        <v>972</v>
      </c>
      <c r="J5047" t="s">
        <v>14</v>
      </c>
      <c r="K5047">
        <v>57</v>
      </c>
      <c r="L5047" t="s">
        <v>22</v>
      </c>
    </row>
    <row r="5048" spans="1:12">
      <c r="A5048" t="e">
        <f ca="1">E00251514152121</f>
        <v>#NAME?</v>
      </c>
      <c r="B5048">
        <v>703</v>
      </c>
      <c r="C5048" t="s">
        <v>305</v>
      </c>
      <c r="D5048" s="1">
        <v>42496</v>
      </c>
      <c r="F5048">
        <v>5</v>
      </c>
      <c r="G5048">
        <v>4549</v>
      </c>
      <c r="H5048" t="s">
        <v>69</v>
      </c>
      <c r="J5048" t="s">
        <v>14</v>
      </c>
      <c r="K5048">
        <v>59</v>
      </c>
      <c r="L5048" t="s">
        <v>15</v>
      </c>
    </row>
    <row r="5049" spans="1:12">
      <c r="A5049" t="e">
        <f ca="1">E00251514152121</f>
        <v>#NAME?</v>
      </c>
      <c r="B5049">
        <v>703</v>
      </c>
      <c r="C5049" t="s">
        <v>305</v>
      </c>
      <c r="D5049" s="1">
        <v>42759</v>
      </c>
      <c r="F5049">
        <v>2</v>
      </c>
      <c r="G5049">
        <v>7429</v>
      </c>
      <c r="H5049" t="s">
        <v>895</v>
      </c>
      <c r="J5049" t="s">
        <v>14</v>
      </c>
      <c r="K5049">
        <v>59</v>
      </c>
      <c r="L5049" t="s">
        <v>15</v>
      </c>
    </row>
    <row r="5050" spans="1:12">
      <c r="A5050" t="e">
        <f ca="1">E00251617623621</f>
        <v>#NAME?</v>
      </c>
      <c r="B5050">
        <v>7505</v>
      </c>
      <c r="C5050" t="s">
        <v>209</v>
      </c>
      <c r="D5050" s="1">
        <v>42174</v>
      </c>
      <c r="F5050">
        <v>1</v>
      </c>
      <c r="G5050">
        <v>7291</v>
      </c>
      <c r="H5050" t="s">
        <v>163</v>
      </c>
      <c r="J5050" t="s">
        <v>14</v>
      </c>
      <c r="K5050">
        <v>46</v>
      </c>
      <c r="L5050" t="s">
        <v>15</v>
      </c>
    </row>
    <row r="5051" spans="1:12">
      <c r="A5051" t="e">
        <f ca="1">E00251617623621</f>
        <v>#NAME?</v>
      </c>
      <c r="B5051">
        <v>7505</v>
      </c>
      <c r="C5051" t="s">
        <v>209</v>
      </c>
      <c r="D5051" s="1">
        <v>42356</v>
      </c>
      <c r="F5051">
        <v>1</v>
      </c>
      <c r="G5051">
        <v>30000</v>
      </c>
      <c r="H5051" t="s">
        <v>144</v>
      </c>
      <c r="J5051" t="s">
        <v>14</v>
      </c>
      <c r="K5051">
        <v>46</v>
      </c>
      <c r="L5051" t="s">
        <v>15</v>
      </c>
    </row>
    <row r="5052" spans="1:12">
      <c r="A5052" t="e">
        <f ca="1">E00251427221921</f>
        <v>#NAME?</v>
      </c>
      <c r="B5052">
        <v>10</v>
      </c>
      <c r="C5052" t="s">
        <v>18</v>
      </c>
      <c r="D5052" s="1">
        <v>42850</v>
      </c>
      <c r="F5052">
        <v>3</v>
      </c>
      <c r="G5052">
        <v>27800</v>
      </c>
      <c r="H5052" t="s">
        <v>145</v>
      </c>
      <c r="J5052" t="s">
        <v>14</v>
      </c>
      <c r="K5052">
        <v>60</v>
      </c>
      <c r="L5052" t="s">
        <v>15</v>
      </c>
    </row>
    <row r="5053" spans="1:12">
      <c r="A5053" t="e">
        <f ca="1">E00251427221921</f>
        <v>#NAME?</v>
      </c>
      <c r="B5053">
        <v>4991</v>
      </c>
      <c r="C5053" t="s">
        <v>838</v>
      </c>
      <c r="D5053" s="1">
        <v>42777</v>
      </c>
      <c r="F5053">
        <v>1</v>
      </c>
      <c r="G5053">
        <v>27800</v>
      </c>
      <c r="H5053" t="s">
        <v>145</v>
      </c>
      <c r="J5053" t="s">
        <v>14</v>
      </c>
      <c r="K5053">
        <v>60</v>
      </c>
      <c r="L5053" t="s">
        <v>15</v>
      </c>
    </row>
    <row r="5054" spans="1:12">
      <c r="A5054" t="e">
        <f ca="1">E00251516975021</f>
        <v>#NAME?</v>
      </c>
      <c r="B5054">
        <v>62</v>
      </c>
      <c r="C5054" t="s">
        <v>20</v>
      </c>
      <c r="D5054" s="1">
        <v>42248</v>
      </c>
      <c r="F5054">
        <v>2</v>
      </c>
      <c r="G5054">
        <v>7291</v>
      </c>
      <c r="H5054" t="s">
        <v>163</v>
      </c>
      <c r="J5054" t="s">
        <v>14</v>
      </c>
      <c r="K5054">
        <v>43</v>
      </c>
      <c r="L5054" t="s">
        <v>15</v>
      </c>
    </row>
    <row r="5055" spans="1:12">
      <c r="A5055" t="e">
        <f ca="1">E00251524999521</f>
        <v>#NAME?</v>
      </c>
      <c r="B5055">
        <v>437</v>
      </c>
      <c r="C5055" t="s">
        <v>216</v>
      </c>
      <c r="D5055" s="1">
        <v>41001</v>
      </c>
      <c r="F5055">
        <v>1</v>
      </c>
      <c r="G5055">
        <v>7880</v>
      </c>
      <c r="H5055" t="s">
        <v>213</v>
      </c>
      <c r="J5055" t="s">
        <v>14</v>
      </c>
      <c r="K5055">
        <v>41</v>
      </c>
      <c r="L5055" t="s">
        <v>22</v>
      </c>
    </row>
    <row r="5056" spans="1:12">
      <c r="A5056" t="e">
        <f ca="1">E00251514152121</f>
        <v>#NAME?</v>
      </c>
      <c r="B5056">
        <v>703</v>
      </c>
      <c r="C5056" t="s">
        <v>305</v>
      </c>
      <c r="D5056" s="1">
        <v>43014</v>
      </c>
      <c r="F5056">
        <v>3</v>
      </c>
      <c r="G5056">
        <v>30781</v>
      </c>
      <c r="H5056" t="s">
        <v>584</v>
      </c>
      <c r="J5056" t="s">
        <v>14</v>
      </c>
      <c r="K5056">
        <v>60</v>
      </c>
      <c r="L5056" t="s">
        <v>15</v>
      </c>
    </row>
    <row r="5057" spans="1:12">
      <c r="A5057" t="e">
        <f ca="1">E00251514152121</f>
        <v>#NAME?</v>
      </c>
      <c r="B5057">
        <v>703</v>
      </c>
      <c r="C5057" t="s">
        <v>305</v>
      </c>
      <c r="D5057" s="1">
        <v>43056</v>
      </c>
      <c r="F5057">
        <v>2</v>
      </c>
      <c r="G5057">
        <v>40490</v>
      </c>
      <c r="H5057" t="s">
        <v>815</v>
      </c>
      <c r="J5057" t="s">
        <v>14</v>
      </c>
      <c r="K5057">
        <v>60</v>
      </c>
      <c r="L5057" t="s">
        <v>15</v>
      </c>
    </row>
    <row r="5058" spans="1:12">
      <c r="A5058" t="e">
        <f ca="1">E00251514152121</f>
        <v>#NAME?</v>
      </c>
      <c r="B5058">
        <v>703</v>
      </c>
      <c r="C5058" t="s">
        <v>305</v>
      </c>
      <c r="D5058" s="1">
        <v>43056</v>
      </c>
      <c r="F5058">
        <v>6</v>
      </c>
      <c r="G5058">
        <v>7811</v>
      </c>
      <c r="H5058" t="s">
        <v>878</v>
      </c>
      <c r="J5058" t="s">
        <v>14</v>
      </c>
      <c r="K5058">
        <v>60</v>
      </c>
      <c r="L5058" t="s">
        <v>22</v>
      </c>
    </row>
    <row r="5059" spans="1:12">
      <c r="A5059" t="e">
        <f ca="1">E00251514752621</f>
        <v>#NAME?</v>
      </c>
      <c r="B5059">
        <v>481</v>
      </c>
      <c r="C5059" t="s">
        <v>402</v>
      </c>
      <c r="D5059" s="1">
        <v>42766</v>
      </c>
      <c r="F5059">
        <v>5</v>
      </c>
      <c r="G5059">
        <v>3540</v>
      </c>
      <c r="H5059" t="s">
        <v>436</v>
      </c>
      <c r="J5059" t="s">
        <v>14</v>
      </c>
      <c r="K5059">
        <v>57</v>
      </c>
      <c r="L5059" t="s">
        <v>15</v>
      </c>
    </row>
    <row r="5060" spans="1:12">
      <c r="A5060" t="e">
        <f ca="1">E00251514752621</f>
        <v>#NAME?</v>
      </c>
      <c r="B5060">
        <v>481</v>
      </c>
      <c r="C5060" t="s">
        <v>402</v>
      </c>
      <c r="D5060" s="1">
        <v>42878</v>
      </c>
      <c r="F5060">
        <v>3</v>
      </c>
      <c r="G5060">
        <v>71509</v>
      </c>
      <c r="H5060" t="s">
        <v>369</v>
      </c>
      <c r="J5060" t="s">
        <v>14</v>
      </c>
      <c r="K5060">
        <v>57</v>
      </c>
      <c r="L5060" t="s">
        <v>15</v>
      </c>
    </row>
    <row r="5061" spans="1:12">
      <c r="A5061" t="e">
        <f ca="1">E00251514752621</f>
        <v>#NAME?</v>
      </c>
      <c r="B5061">
        <v>481</v>
      </c>
      <c r="C5061" t="s">
        <v>402</v>
      </c>
      <c r="D5061" s="1">
        <v>43033</v>
      </c>
      <c r="F5061">
        <v>6</v>
      </c>
      <c r="G5061">
        <v>71509</v>
      </c>
      <c r="H5061" t="s">
        <v>369</v>
      </c>
      <c r="J5061" t="s">
        <v>14</v>
      </c>
      <c r="K5061">
        <v>58</v>
      </c>
      <c r="L5061" t="s">
        <v>15</v>
      </c>
    </row>
    <row r="5062" spans="1:12">
      <c r="A5062" t="e">
        <f ca="1">E00251429212121</f>
        <v>#NAME?</v>
      </c>
      <c r="B5062">
        <v>695</v>
      </c>
      <c r="C5062" t="s">
        <v>257</v>
      </c>
      <c r="D5062" s="1">
        <v>41421</v>
      </c>
      <c r="F5062">
        <v>2</v>
      </c>
      <c r="G5062">
        <v>55090</v>
      </c>
      <c r="H5062" t="s">
        <v>400</v>
      </c>
      <c r="J5062" t="s">
        <v>14</v>
      </c>
      <c r="K5062">
        <v>40</v>
      </c>
      <c r="L5062" t="s">
        <v>15</v>
      </c>
    </row>
    <row r="5063" spans="1:12">
      <c r="A5063" t="e">
        <f ca="1">E00251429212121</f>
        <v>#NAME?</v>
      </c>
      <c r="B5063">
        <v>695</v>
      </c>
      <c r="C5063" t="s">
        <v>257</v>
      </c>
      <c r="D5063" s="1">
        <v>41850</v>
      </c>
      <c r="F5063">
        <v>6</v>
      </c>
      <c r="G5063">
        <v>30000</v>
      </c>
      <c r="H5063" t="s">
        <v>144</v>
      </c>
      <c r="J5063" t="s">
        <v>14</v>
      </c>
      <c r="K5063">
        <v>41</v>
      </c>
      <c r="L5063" t="s">
        <v>15</v>
      </c>
    </row>
    <row r="5064" spans="1:12">
      <c r="A5064" t="e">
        <f ca="1">E00251429207021</f>
        <v>#NAME?</v>
      </c>
      <c r="B5064">
        <v>291</v>
      </c>
      <c r="C5064" t="s">
        <v>160</v>
      </c>
      <c r="D5064" s="1">
        <v>42758</v>
      </c>
      <c r="F5064">
        <v>1</v>
      </c>
      <c r="G5064">
        <v>7242</v>
      </c>
      <c r="H5064" t="s">
        <v>93</v>
      </c>
      <c r="J5064" t="s">
        <v>14</v>
      </c>
      <c r="K5064">
        <v>48</v>
      </c>
      <c r="L5064" t="s">
        <v>15</v>
      </c>
    </row>
    <row r="5065" spans="1:12">
      <c r="A5065" t="e">
        <f ca="1">E00251429251821</f>
        <v>#NAME?</v>
      </c>
      <c r="B5065">
        <v>290</v>
      </c>
      <c r="C5065" t="s">
        <v>449</v>
      </c>
      <c r="D5065" s="1">
        <v>43056</v>
      </c>
      <c r="F5065">
        <v>1</v>
      </c>
      <c r="G5065">
        <v>30272</v>
      </c>
      <c r="H5065" t="s">
        <v>740</v>
      </c>
      <c r="J5065" t="s">
        <v>14</v>
      </c>
      <c r="K5065">
        <v>57</v>
      </c>
      <c r="L5065" t="s">
        <v>15</v>
      </c>
    </row>
    <row r="5066" spans="1:12">
      <c r="A5066" t="e">
        <f ca="1">E00251429251821</f>
        <v>#NAME?</v>
      </c>
      <c r="B5066">
        <v>290</v>
      </c>
      <c r="C5066" t="s">
        <v>449</v>
      </c>
      <c r="D5066" s="1">
        <v>43083</v>
      </c>
      <c r="F5066">
        <v>6</v>
      </c>
      <c r="G5066">
        <v>490</v>
      </c>
      <c r="H5066" t="s">
        <v>203</v>
      </c>
      <c r="J5066" t="s">
        <v>14</v>
      </c>
      <c r="K5066">
        <v>57</v>
      </c>
      <c r="L5066" t="s">
        <v>15</v>
      </c>
    </row>
    <row r="5067" spans="1:12">
      <c r="A5067" t="e">
        <f ca="1">E00251429251821</f>
        <v>#NAME?</v>
      </c>
      <c r="B5067">
        <v>294</v>
      </c>
      <c r="C5067" t="s">
        <v>61</v>
      </c>
      <c r="D5067" s="1">
        <v>41068</v>
      </c>
      <c r="F5067">
        <v>3</v>
      </c>
      <c r="G5067">
        <v>30270</v>
      </c>
      <c r="H5067" t="s">
        <v>336</v>
      </c>
      <c r="J5067" t="s">
        <v>14</v>
      </c>
      <c r="K5067">
        <v>52</v>
      </c>
      <c r="L5067" t="s">
        <v>15</v>
      </c>
    </row>
    <row r="5068" spans="1:12">
      <c r="A5068" t="e">
        <f ca="1">E00251429251821</f>
        <v>#NAME?</v>
      </c>
      <c r="B5068">
        <v>753</v>
      </c>
      <c r="C5068" t="s">
        <v>545</v>
      </c>
      <c r="D5068" s="1">
        <v>41649</v>
      </c>
      <c r="E5068">
        <v>1</v>
      </c>
      <c r="F5068">
        <v>3</v>
      </c>
      <c r="G5068">
        <v>2724</v>
      </c>
      <c r="H5068" t="s">
        <v>73</v>
      </c>
      <c r="J5068" t="s">
        <v>34</v>
      </c>
      <c r="K5068">
        <v>53</v>
      </c>
      <c r="L5068" t="s">
        <v>15</v>
      </c>
    </row>
    <row r="5069" spans="1:12">
      <c r="A5069" t="e">
        <f ca="1">E00251429251821</f>
        <v>#NAME?</v>
      </c>
      <c r="B5069">
        <v>753</v>
      </c>
      <c r="C5069" t="s">
        <v>545</v>
      </c>
      <c r="D5069" s="1">
        <v>41722</v>
      </c>
      <c r="F5069">
        <v>1</v>
      </c>
      <c r="G5069">
        <v>7865</v>
      </c>
      <c r="H5069" t="s">
        <v>836</v>
      </c>
      <c r="I5069" t="s">
        <v>56</v>
      </c>
      <c r="J5069" t="s">
        <v>57</v>
      </c>
      <c r="K5069">
        <v>53</v>
      </c>
      <c r="L5069" t="s">
        <v>22</v>
      </c>
    </row>
    <row r="5070" spans="1:12">
      <c r="A5070" t="e">
        <f ca="1">E00251429696221</f>
        <v>#NAME?</v>
      </c>
      <c r="B5070">
        <v>199</v>
      </c>
      <c r="C5070" t="s">
        <v>681</v>
      </c>
      <c r="D5070" s="1">
        <v>41768</v>
      </c>
      <c r="F5070">
        <v>1</v>
      </c>
      <c r="G5070">
        <v>36610</v>
      </c>
      <c r="H5070" t="s">
        <v>415</v>
      </c>
      <c r="J5070" t="s">
        <v>14</v>
      </c>
      <c r="K5070">
        <v>64</v>
      </c>
      <c r="L5070" t="s">
        <v>15</v>
      </c>
    </row>
    <row r="5071" spans="1:12">
      <c r="A5071" t="e">
        <f ca="1">E00251715425121</f>
        <v>#NAME?</v>
      </c>
      <c r="B5071">
        <v>93</v>
      </c>
      <c r="C5071" t="s">
        <v>375</v>
      </c>
      <c r="D5071" s="1">
        <v>42249</v>
      </c>
      <c r="F5071">
        <v>1</v>
      </c>
      <c r="G5071">
        <v>71536</v>
      </c>
      <c r="H5071" t="s">
        <v>70</v>
      </c>
      <c r="J5071" t="s">
        <v>14</v>
      </c>
      <c r="K5071">
        <v>56</v>
      </c>
      <c r="L5071" t="s">
        <v>15</v>
      </c>
    </row>
    <row r="5072" spans="1:12">
      <c r="A5072" t="e">
        <f ca="1">E00251617547621</f>
        <v>#NAME?</v>
      </c>
      <c r="B5072">
        <v>4373</v>
      </c>
      <c r="C5072" t="s">
        <v>973</v>
      </c>
      <c r="D5072" s="1">
        <v>42995</v>
      </c>
      <c r="F5072">
        <v>1</v>
      </c>
      <c r="G5072">
        <v>56400</v>
      </c>
      <c r="H5072" t="s">
        <v>91</v>
      </c>
      <c r="I5072" t="s">
        <v>56</v>
      </c>
      <c r="J5072" t="s">
        <v>57</v>
      </c>
      <c r="K5072">
        <v>66</v>
      </c>
      <c r="L5072" t="s">
        <v>15</v>
      </c>
    </row>
    <row r="5073" spans="1:12">
      <c r="A5073" t="e">
        <f ca="1">E00251429251821</f>
        <v>#NAME?</v>
      </c>
      <c r="B5073">
        <v>1325</v>
      </c>
      <c r="C5073" t="s">
        <v>605</v>
      </c>
      <c r="D5073" s="1">
        <v>41793</v>
      </c>
      <c r="F5073">
        <v>6</v>
      </c>
      <c r="G5073">
        <v>4781</v>
      </c>
      <c r="H5073" t="s">
        <v>798</v>
      </c>
      <c r="J5073" t="s">
        <v>14</v>
      </c>
      <c r="K5073">
        <v>54</v>
      </c>
      <c r="L5073" t="s">
        <v>15</v>
      </c>
    </row>
    <row r="5074" spans="1:12">
      <c r="A5074" t="e">
        <f ca="1">E00251528608021</f>
        <v>#NAME?</v>
      </c>
      <c r="B5074">
        <v>695</v>
      </c>
      <c r="C5074" t="s">
        <v>257</v>
      </c>
      <c r="D5074" s="1">
        <v>41302</v>
      </c>
      <c r="F5074">
        <v>2</v>
      </c>
      <c r="G5074">
        <v>45989</v>
      </c>
      <c r="H5074" t="s">
        <v>974</v>
      </c>
      <c r="J5074" t="s">
        <v>14</v>
      </c>
      <c r="K5074">
        <v>44</v>
      </c>
      <c r="L5074" t="s">
        <v>15</v>
      </c>
    </row>
    <row r="5075" spans="1:12">
      <c r="A5075" t="e">
        <f ca="1">E00251427098221</f>
        <v>#NAME?</v>
      </c>
      <c r="B5075">
        <v>11</v>
      </c>
      <c r="C5075" t="s">
        <v>245</v>
      </c>
      <c r="D5075" s="1">
        <v>41026</v>
      </c>
      <c r="F5075">
        <v>1</v>
      </c>
      <c r="G5075">
        <v>78650</v>
      </c>
      <c r="H5075" t="s">
        <v>414</v>
      </c>
      <c r="J5075" t="s">
        <v>14</v>
      </c>
      <c r="K5075">
        <v>39</v>
      </c>
      <c r="L5075" t="s">
        <v>22</v>
      </c>
    </row>
    <row r="5076" spans="1:12">
      <c r="A5076" t="e">
        <f ca="1">E00251429212121</f>
        <v>#NAME?</v>
      </c>
      <c r="B5076">
        <v>753</v>
      </c>
      <c r="C5076" t="s">
        <v>545</v>
      </c>
      <c r="D5076" s="1">
        <v>42513</v>
      </c>
      <c r="F5076">
        <v>1</v>
      </c>
      <c r="G5076">
        <v>72670</v>
      </c>
      <c r="H5076" t="s">
        <v>223</v>
      </c>
      <c r="I5076" t="s">
        <v>56</v>
      </c>
      <c r="J5076" t="s">
        <v>57</v>
      </c>
      <c r="K5076">
        <v>43</v>
      </c>
      <c r="L5076" t="s">
        <v>15</v>
      </c>
    </row>
    <row r="5077" spans="1:12">
      <c r="A5077" t="e">
        <f ca="1">E00251429706621</f>
        <v>#NAME?</v>
      </c>
      <c r="B5077">
        <v>2863</v>
      </c>
      <c r="C5077" t="s">
        <v>701</v>
      </c>
      <c r="D5077" s="1">
        <v>42341</v>
      </c>
      <c r="F5077">
        <v>1</v>
      </c>
      <c r="G5077">
        <v>4779</v>
      </c>
      <c r="H5077" t="s">
        <v>231</v>
      </c>
      <c r="J5077" t="s">
        <v>14</v>
      </c>
      <c r="K5077">
        <v>48</v>
      </c>
      <c r="L5077" t="s">
        <v>15</v>
      </c>
    </row>
    <row r="5078" spans="1:12">
      <c r="A5078" t="e">
        <f ca="1">E00251427098221</f>
        <v>#NAME?</v>
      </c>
      <c r="B5078">
        <v>11</v>
      </c>
      <c r="C5078" t="s">
        <v>245</v>
      </c>
      <c r="D5078" s="1">
        <v>41499</v>
      </c>
      <c r="F5078">
        <v>1</v>
      </c>
      <c r="G5078">
        <v>4019</v>
      </c>
      <c r="H5078" t="s">
        <v>26</v>
      </c>
      <c r="J5078" t="s">
        <v>14</v>
      </c>
      <c r="K5078">
        <v>40</v>
      </c>
      <c r="L5078" t="s">
        <v>15</v>
      </c>
    </row>
    <row r="5079" spans="1:12">
      <c r="A5079" t="e">
        <f ca="1">E00251427098221</f>
        <v>#NAME?</v>
      </c>
      <c r="B5079">
        <v>11</v>
      </c>
      <c r="C5079" t="s">
        <v>245</v>
      </c>
      <c r="D5079" s="1">
        <v>42958</v>
      </c>
      <c r="F5079">
        <v>1</v>
      </c>
      <c r="G5079">
        <v>34590</v>
      </c>
      <c r="H5079" t="s">
        <v>535</v>
      </c>
      <c r="J5079" t="s">
        <v>14</v>
      </c>
      <c r="K5079">
        <v>44</v>
      </c>
      <c r="L5079" t="s">
        <v>15</v>
      </c>
    </row>
    <row r="5080" spans="1:12">
      <c r="A5080" t="e">
        <f ca="1">E00251439908221</f>
        <v>#NAME?</v>
      </c>
      <c r="B5080">
        <v>189</v>
      </c>
      <c r="C5080" t="s">
        <v>58</v>
      </c>
      <c r="D5080" s="1">
        <v>40977</v>
      </c>
      <c r="F5080">
        <v>1</v>
      </c>
      <c r="G5080">
        <v>49390</v>
      </c>
      <c r="H5080" t="s">
        <v>59</v>
      </c>
      <c r="J5080" t="s">
        <v>14</v>
      </c>
      <c r="K5080">
        <v>56</v>
      </c>
      <c r="L5080" t="s">
        <v>15</v>
      </c>
    </row>
    <row r="5081" spans="1:12">
      <c r="A5081" t="e">
        <f ca="1">E00251439908221</f>
        <v>#NAME?</v>
      </c>
      <c r="B5081">
        <v>189</v>
      </c>
      <c r="C5081" t="s">
        <v>58</v>
      </c>
      <c r="D5081" s="1">
        <v>40991</v>
      </c>
      <c r="F5081">
        <v>1</v>
      </c>
      <c r="G5081">
        <v>49390</v>
      </c>
      <c r="H5081" t="s">
        <v>59</v>
      </c>
      <c r="J5081" t="s">
        <v>14</v>
      </c>
      <c r="K5081">
        <v>56</v>
      </c>
      <c r="L5081" t="s">
        <v>15</v>
      </c>
    </row>
    <row r="5082" spans="1:12">
      <c r="A5082" t="e">
        <f ca="1">E00251429290121</f>
        <v>#NAME?</v>
      </c>
      <c r="B5082">
        <v>295</v>
      </c>
      <c r="C5082" t="s">
        <v>435</v>
      </c>
      <c r="D5082" s="1">
        <v>42591</v>
      </c>
      <c r="F5082">
        <v>1</v>
      </c>
      <c r="G5082">
        <v>7822</v>
      </c>
      <c r="H5082" t="s">
        <v>495</v>
      </c>
      <c r="J5082" t="s">
        <v>14</v>
      </c>
      <c r="K5082">
        <v>55</v>
      </c>
      <c r="L5082" t="s">
        <v>22</v>
      </c>
    </row>
    <row r="5083" spans="1:12">
      <c r="A5083" t="e">
        <f ca="1">E00251424800621</f>
        <v>#NAME?</v>
      </c>
      <c r="B5083">
        <v>108</v>
      </c>
      <c r="C5083" t="s">
        <v>481</v>
      </c>
      <c r="D5083" s="1">
        <v>42121</v>
      </c>
      <c r="F5083">
        <v>1</v>
      </c>
      <c r="G5083">
        <v>25000</v>
      </c>
      <c r="H5083" t="s">
        <v>178</v>
      </c>
      <c r="J5083" t="s">
        <v>14</v>
      </c>
      <c r="K5083">
        <v>49</v>
      </c>
      <c r="L5083" t="s">
        <v>15</v>
      </c>
    </row>
    <row r="5084" spans="1:12">
      <c r="A5084" t="e">
        <f ca="1">E00251424800621</f>
        <v>#NAME?</v>
      </c>
      <c r="B5084">
        <v>108</v>
      </c>
      <c r="C5084" t="s">
        <v>481</v>
      </c>
      <c r="D5084" s="1">
        <v>42765</v>
      </c>
      <c r="F5084">
        <v>5</v>
      </c>
      <c r="G5084">
        <v>2729</v>
      </c>
      <c r="H5084" t="s">
        <v>115</v>
      </c>
      <c r="J5084" t="s">
        <v>14</v>
      </c>
      <c r="K5084">
        <v>51</v>
      </c>
      <c r="L5084" t="s">
        <v>15</v>
      </c>
    </row>
    <row r="5085" spans="1:12">
      <c r="A5085" t="e">
        <f ca="1">E00251417971421</f>
        <v>#NAME?</v>
      </c>
      <c r="B5085">
        <v>51</v>
      </c>
      <c r="C5085" t="s">
        <v>372</v>
      </c>
      <c r="D5085" s="1">
        <v>42864</v>
      </c>
      <c r="F5085">
        <v>4</v>
      </c>
      <c r="G5085">
        <v>37311</v>
      </c>
      <c r="H5085" t="s">
        <v>745</v>
      </c>
      <c r="J5085" t="s">
        <v>14</v>
      </c>
      <c r="K5085">
        <v>54</v>
      </c>
      <c r="L5085" t="s">
        <v>15</v>
      </c>
    </row>
    <row r="5086" spans="1:12">
      <c r="A5086" t="e">
        <f ca="1">E00251429309821</f>
        <v>#NAME?</v>
      </c>
      <c r="B5086">
        <v>291</v>
      </c>
      <c r="C5086" t="s">
        <v>160</v>
      </c>
      <c r="D5086" s="1">
        <v>41082</v>
      </c>
      <c r="F5086">
        <v>1</v>
      </c>
      <c r="G5086">
        <v>25000</v>
      </c>
      <c r="H5086" t="s">
        <v>178</v>
      </c>
      <c r="J5086" t="s">
        <v>14</v>
      </c>
      <c r="K5086">
        <v>63</v>
      </c>
      <c r="L5086" t="s">
        <v>15</v>
      </c>
    </row>
    <row r="5087" spans="1:12">
      <c r="A5087" t="e">
        <f t="shared" ref="A5087:A5092" ca="1" si="37">E00251513734821</f>
        <v>#NAME?</v>
      </c>
      <c r="B5087">
        <v>703</v>
      </c>
      <c r="C5087" t="s">
        <v>305</v>
      </c>
      <c r="D5087" s="1">
        <v>42444</v>
      </c>
      <c r="F5087">
        <v>3</v>
      </c>
      <c r="G5087">
        <v>4549</v>
      </c>
      <c r="H5087" t="s">
        <v>69</v>
      </c>
      <c r="J5087" t="s">
        <v>14</v>
      </c>
      <c r="K5087">
        <v>50</v>
      </c>
      <c r="L5087" t="s">
        <v>15</v>
      </c>
    </row>
    <row r="5088" spans="1:12">
      <c r="A5088" t="e">
        <f t="shared" ca="1" si="37"/>
        <v>#NAME?</v>
      </c>
      <c r="B5088">
        <v>703</v>
      </c>
      <c r="C5088" t="s">
        <v>305</v>
      </c>
      <c r="D5088" s="1">
        <v>42478</v>
      </c>
      <c r="F5088">
        <v>2</v>
      </c>
      <c r="G5088">
        <v>2449</v>
      </c>
      <c r="H5088" t="s">
        <v>53</v>
      </c>
      <c r="J5088" t="s">
        <v>14</v>
      </c>
      <c r="K5088">
        <v>50</v>
      </c>
      <c r="L5088" t="s">
        <v>15</v>
      </c>
    </row>
    <row r="5089" spans="1:12">
      <c r="A5089" t="e">
        <f t="shared" ca="1" si="37"/>
        <v>#NAME?</v>
      </c>
      <c r="B5089">
        <v>703</v>
      </c>
      <c r="C5089" t="s">
        <v>305</v>
      </c>
      <c r="D5089" s="1">
        <v>42479</v>
      </c>
      <c r="F5089">
        <v>6</v>
      </c>
      <c r="G5089">
        <v>2169</v>
      </c>
      <c r="H5089" t="s">
        <v>40</v>
      </c>
      <c r="J5089" t="s">
        <v>14</v>
      </c>
      <c r="K5089">
        <v>50</v>
      </c>
      <c r="L5089" t="s">
        <v>15</v>
      </c>
    </row>
    <row r="5090" spans="1:12">
      <c r="A5090" t="e">
        <f t="shared" ca="1" si="37"/>
        <v>#NAME?</v>
      </c>
      <c r="B5090">
        <v>703</v>
      </c>
      <c r="C5090" t="s">
        <v>305</v>
      </c>
      <c r="D5090" s="1">
        <v>42768</v>
      </c>
      <c r="F5090">
        <v>5</v>
      </c>
      <c r="G5090">
        <v>2169</v>
      </c>
      <c r="H5090" t="s">
        <v>40</v>
      </c>
      <c r="J5090" t="s">
        <v>14</v>
      </c>
      <c r="K5090">
        <v>51</v>
      </c>
      <c r="L5090" t="s">
        <v>15</v>
      </c>
    </row>
    <row r="5091" spans="1:12">
      <c r="A5091" t="e">
        <f t="shared" ca="1" si="37"/>
        <v>#NAME?</v>
      </c>
      <c r="B5091">
        <v>703</v>
      </c>
      <c r="C5091" t="s">
        <v>305</v>
      </c>
      <c r="D5091" s="1">
        <v>42836</v>
      </c>
      <c r="F5091">
        <v>2</v>
      </c>
      <c r="G5091">
        <v>2449</v>
      </c>
      <c r="H5091" t="s">
        <v>53</v>
      </c>
      <c r="J5091" t="s">
        <v>14</v>
      </c>
      <c r="K5091">
        <v>51</v>
      </c>
      <c r="L5091" t="s">
        <v>15</v>
      </c>
    </row>
    <row r="5092" spans="1:12">
      <c r="A5092" t="e">
        <f t="shared" ca="1" si="37"/>
        <v>#NAME?</v>
      </c>
      <c r="B5092">
        <v>703</v>
      </c>
      <c r="C5092" t="s">
        <v>305</v>
      </c>
      <c r="D5092" s="1">
        <v>42892</v>
      </c>
      <c r="F5092">
        <v>3</v>
      </c>
      <c r="G5092">
        <v>3004</v>
      </c>
      <c r="H5092" t="s">
        <v>104</v>
      </c>
      <c r="J5092" t="s">
        <v>14</v>
      </c>
      <c r="K5092">
        <v>51</v>
      </c>
      <c r="L5092" t="s">
        <v>15</v>
      </c>
    </row>
    <row r="5093" spans="1:12">
      <c r="A5093" t="e">
        <f ca="1">E00251432267921</f>
        <v>#NAME?</v>
      </c>
      <c r="B5093">
        <v>454</v>
      </c>
      <c r="C5093" t="s">
        <v>179</v>
      </c>
      <c r="D5093" s="1">
        <v>42135</v>
      </c>
      <c r="F5093">
        <v>1</v>
      </c>
      <c r="G5093">
        <v>9309</v>
      </c>
      <c r="H5093" t="s">
        <v>876</v>
      </c>
      <c r="J5093" t="s">
        <v>14</v>
      </c>
      <c r="K5093">
        <v>50</v>
      </c>
      <c r="L5093" t="s">
        <v>15</v>
      </c>
    </row>
    <row r="5094" spans="1:12">
      <c r="A5094" t="e">
        <f ca="1">E00251432267921</f>
        <v>#NAME?</v>
      </c>
      <c r="B5094">
        <v>7208</v>
      </c>
      <c r="C5094" t="s">
        <v>625</v>
      </c>
      <c r="D5094" s="1">
        <v>41937</v>
      </c>
      <c r="F5094">
        <v>2</v>
      </c>
      <c r="G5094">
        <v>25000</v>
      </c>
      <c r="H5094" t="s">
        <v>178</v>
      </c>
      <c r="I5094" t="s">
        <v>148</v>
      </c>
      <c r="J5094" t="s">
        <v>57</v>
      </c>
      <c r="K5094">
        <v>49</v>
      </c>
      <c r="L5094" t="s">
        <v>15</v>
      </c>
    </row>
    <row r="5095" spans="1:12">
      <c r="A5095" t="e">
        <f ca="1">E00251537633921</f>
        <v>#NAME?</v>
      </c>
      <c r="B5095">
        <v>458</v>
      </c>
      <c r="C5095" t="s">
        <v>275</v>
      </c>
      <c r="D5095" s="1">
        <v>42431</v>
      </c>
      <c r="F5095">
        <v>2</v>
      </c>
      <c r="G5095">
        <v>41091</v>
      </c>
      <c r="H5095" t="s">
        <v>975</v>
      </c>
      <c r="J5095" t="s">
        <v>14</v>
      </c>
      <c r="K5095">
        <v>52</v>
      </c>
      <c r="L5095" t="s">
        <v>15</v>
      </c>
    </row>
    <row r="5096" spans="1:12">
      <c r="A5096" t="e">
        <f ca="1">E00251537633921</f>
        <v>#NAME?</v>
      </c>
      <c r="B5096">
        <v>458</v>
      </c>
      <c r="C5096" t="s">
        <v>275</v>
      </c>
      <c r="D5096" s="1">
        <v>42440</v>
      </c>
      <c r="F5096">
        <v>1</v>
      </c>
      <c r="G5096">
        <v>3798</v>
      </c>
      <c r="H5096" t="s">
        <v>902</v>
      </c>
      <c r="J5096" t="s">
        <v>14</v>
      </c>
      <c r="K5096">
        <v>52</v>
      </c>
      <c r="L5096" t="s">
        <v>15</v>
      </c>
    </row>
    <row r="5097" spans="1:12">
      <c r="A5097" t="e">
        <f ca="1">E00251537633921</f>
        <v>#NAME?</v>
      </c>
      <c r="B5097">
        <v>772</v>
      </c>
      <c r="C5097" t="s">
        <v>170</v>
      </c>
      <c r="D5097" s="1">
        <v>42397</v>
      </c>
      <c r="E5097">
        <v>1</v>
      </c>
      <c r="F5097">
        <v>6</v>
      </c>
      <c r="G5097">
        <v>30000</v>
      </c>
      <c r="H5097" t="s">
        <v>144</v>
      </c>
      <c r="J5097" t="s">
        <v>34</v>
      </c>
      <c r="K5097">
        <v>52</v>
      </c>
      <c r="L5097" t="s">
        <v>15</v>
      </c>
    </row>
    <row r="5098" spans="1:12">
      <c r="A5098" t="e">
        <f ca="1">E00251429309821</f>
        <v>#NAME?</v>
      </c>
      <c r="B5098">
        <v>291</v>
      </c>
      <c r="C5098" t="s">
        <v>160</v>
      </c>
      <c r="D5098" s="1">
        <v>41743</v>
      </c>
      <c r="F5098">
        <v>3</v>
      </c>
      <c r="G5098">
        <v>4019</v>
      </c>
      <c r="H5098" t="s">
        <v>26</v>
      </c>
      <c r="J5098" t="s">
        <v>14</v>
      </c>
      <c r="K5098">
        <v>65</v>
      </c>
      <c r="L5098" t="s">
        <v>15</v>
      </c>
    </row>
    <row r="5099" spans="1:12">
      <c r="A5099" t="e">
        <f ca="1">E00251429309821</f>
        <v>#NAME?</v>
      </c>
      <c r="B5099">
        <v>291</v>
      </c>
      <c r="C5099" t="s">
        <v>160</v>
      </c>
      <c r="D5099" s="1">
        <v>42405</v>
      </c>
      <c r="F5099">
        <v>2</v>
      </c>
      <c r="G5099">
        <v>4019</v>
      </c>
      <c r="H5099" t="s">
        <v>26</v>
      </c>
      <c r="J5099" t="s">
        <v>14</v>
      </c>
      <c r="K5099">
        <v>67</v>
      </c>
      <c r="L5099" t="s">
        <v>15</v>
      </c>
    </row>
    <row r="5100" spans="1:12">
      <c r="A5100" t="e">
        <f ca="1">E00251513734821</f>
        <v>#NAME?</v>
      </c>
      <c r="B5100">
        <v>703</v>
      </c>
      <c r="C5100" t="s">
        <v>305</v>
      </c>
      <c r="D5100" s="1">
        <v>43087</v>
      </c>
      <c r="F5100">
        <v>3</v>
      </c>
      <c r="G5100">
        <v>4549</v>
      </c>
      <c r="H5100" t="s">
        <v>69</v>
      </c>
      <c r="J5100" t="s">
        <v>14</v>
      </c>
      <c r="K5100">
        <v>52</v>
      </c>
      <c r="L5100" t="s">
        <v>15</v>
      </c>
    </row>
    <row r="5101" spans="1:12">
      <c r="A5101" t="e">
        <f ca="1">E00251532587421</f>
        <v>#NAME?</v>
      </c>
      <c r="B5101">
        <v>445</v>
      </c>
      <c r="C5101" t="s">
        <v>23</v>
      </c>
      <c r="D5101" s="1">
        <v>41397</v>
      </c>
      <c r="F5101">
        <v>1</v>
      </c>
      <c r="G5101">
        <v>71940</v>
      </c>
      <c r="H5101" t="s">
        <v>135</v>
      </c>
      <c r="J5101" t="s">
        <v>14</v>
      </c>
      <c r="K5101">
        <v>49</v>
      </c>
      <c r="L5101" t="s">
        <v>15</v>
      </c>
    </row>
    <row r="5102" spans="1:12">
      <c r="A5102" t="e">
        <f ca="1">E00251532587421</f>
        <v>#NAME?</v>
      </c>
      <c r="B5102">
        <v>445</v>
      </c>
      <c r="C5102" t="s">
        <v>23</v>
      </c>
      <c r="D5102" s="1">
        <v>41995</v>
      </c>
      <c r="F5102">
        <v>2</v>
      </c>
      <c r="G5102">
        <v>49300</v>
      </c>
      <c r="H5102" t="s">
        <v>228</v>
      </c>
      <c r="J5102" t="s">
        <v>14</v>
      </c>
      <c r="K5102">
        <v>50</v>
      </c>
      <c r="L5102" t="s">
        <v>15</v>
      </c>
    </row>
    <row r="5103" spans="1:12">
      <c r="A5103" t="e">
        <f ca="1">E00251518634821</f>
        <v>#NAME?</v>
      </c>
      <c r="B5103">
        <v>285</v>
      </c>
      <c r="C5103" t="s">
        <v>117</v>
      </c>
      <c r="D5103" s="1">
        <v>41654</v>
      </c>
      <c r="F5103">
        <v>1</v>
      </c>
      <c r="G5103">
        <v>7806</v>
      </c>
      <c r="H5103" t="s">
        <v>184</v>
      </c>
      <c r="J5103" t="s">
        <v>14</v>
      </c>
      <c r="K5103">
        <v>48</v>
      </c>
      <c r="L5103" t="s">
        <v>22</v>
      </c>
    </row>
    <row r="5104" spans="1:12">
      <c r="A5104" t="e">
        <f ca="1">E00251518872621</f>
        <v>#NAME?</v>
      </c>
      <c r="B5104">
        <v>292</v>
      </c>
      <c r="C5104" t="s">
        <v>467</v>
      </c>
      <c r="D5104" s="1">
        <v>41072</v>
      </c>
      <c r="F5104">
        <v>5</v>
      </c>
      <c r="G5104">
        <v>30000</v>
      </c>
      <c r="H5104" t="s">
        <v>144</v>
      </c>
      <c r="J5104" t="s">
        <v>14</v>
      </c>
      <c r="K5104">
        <v>46</v>
      </c>
      <c r="L5104" t="s">
        <v>15</v>
      </c>
    </row>
    <row r="5105" spans="1:12">
      <c r="A5105" t="e">
        <f ca="1">E00251526766021</f>
        <v>#NAME?</v>
      </c>
      <c r="B5105">
        <v>11</v>
      </c>
      <c r="C5105" t="s">
        <v>245</v>
      </c>
      <c r="D5105" s="1">
        <v>41660</v>
      </c>
      <c r="F5105">
        <v>1</v>
      </c>
      <c r="G5105">
        <v>7243</v>
      </c>
      <c r="H5105" t="s">
        <v>42</v>
      </c>
      <c r="J5105" t="s">
        <v>14</v>
      </c>
      <c r="K5105">
        <v>52</v>
      </c>
      <c r="L5105" t="s">
        <v>15</v>
      </c>
    </row>
    <row r="5106" spans="1:12">
      <c r="A5106" t="e">
        <f ca="1">E00251518585821</f>
        <v>#NAME?</v>
      </c>
      <c r="B5106">
        <v>295</v>
      </c>
      <c r="C5106" t="s">
        <v>435</v>
      </c>
      <c r="D5106" s="1">
        <v>42450</v>
      </c>
      <c r="F5106">
        <v>5</v>
      </c>
      <c r="G5106">
        <v>78659</v>
      </c>
      <c r="H5106" t="s">
        <v>46</v>
      </c>
      <c r="J5106" t="s">
        <v>14</v>
      </c>
      <c r="K5106">
        <v>62</v>
      </c>
      <c r="L5106" t="s">
        <v>22</v>
      </c>
    </row>
    <row r="5107" spans="1:12">
      <c r="A5107" t="e">
        <f ca="1">E00251439824521</f>
        <v>#NAME?</v>
      </c>
      <c r="B5107">
        <v>489</v>
      </c>
      <c r="C5107" t="s">
        <v>100</v>
      </c>
      <c r="D5107" s="1">
        <v>42629</v>
      </c>
      <c r="F5107">
        <v>2</v>
      </c>
      <c r="G5107">
        <v>7272</v>
      </c>
      <c r="H5107" t="s">
        <v>395</v>
      </c>
      <c r="J5107" t="s">
        <v>14</v>
      </c>
      <c r="K5107">
        <v>55</v>
      </c>
      <c r="L5107" t="s">
        <v>15</v>
      </c>
    </row>
    <row r="5108" spans="1:12">
      <c r="A5108" t="e">
        <f ca="1">E00251432430821</f>
        <v>#NAME?</v>
      </c>
      <c r="B5108">
        <v>500</v>
      </c>
      <c r="C5108" t="s">
        <v>161</v>
      </c>
      <c r="D5108" s="1">
        <v>42541</v>
      </c>
      <c r="F5108">
        <v>1</v>
      </c>
      <c r="G5108">
        <v>37430</v>
      </c>
      <c r="H5108" t="s">
        <v>976</v>
      </c>
      <c r="J5108" t="s">
        <v>14</v>
      </c>
      <c r="K5108">
        <v>57</v>
      </c>
      <c r="L5108" t="s">
        <v>15</v>
      </c>
    </row>
    <row r="5109" spans="1:12">
      <c r="A5109" t="e">
        <f ca="1">E00251432430821</f>
        <v>#NAME?</v>
      </c>
      <c r="B5109">
        <v>6046</v>
      </c>
      <c r="C5109" t="s">
        <v>98</v>
      </c>
      <c r="D5109" s="1">
        <v>41870</v>
      </c>
      <c r="F5109">
        <v>1</v>
      </c>
      <c r="G5109">
        <v>7880</v>
      </c>
      <c r="H5109" t="s">
        <v>213</v>
      </c>
      <c r="I5109" t="s">
        <v>56</v>
      </c>
      <c r="J5109" t="s">
        <v>57</v>
      </c>
      <c r="K5109">
        <v>56</v>
      </c>
      <c r="L5109" t="s">
        <v>22</v>
      </c>
    </row>
    <row r="5110" spans="1:12">
      <c r="A5110" t="e">
        <f ca="1">E00251532291121</f>
        <v>#NAME?</v>
      </c>
      <c r="B5110">
        <v>497</v>
      </c>
      <c r="C5110" t="s">
        <v>141</v>
      </c>
      <c r="D5110" s="1">
        <v>42930</v>
      </c>
      <c r="F5110">
        <v>3</v>
      </c>
      <c r="G5110">
        <v>51889</v>
      </c>
      <c r="H5110" t="s">
        <v>256</v>
      </c>
      <c r="J5110" t="s">
        <v>14</v>
      </c>
      <c r="K5110">
        <v>62</v>
      </c>
      <c r="L5110" t="s">
        <v>15</v>
      </c>
    </row>
    <row r="5111" spans="1:12">
      <c r="A5111" t="e">
        <f ca="1">E00251528755421</f>
        <v>#NAME?</v>
      </c>
      <c r="B5111">
        <v>278</v>
      </c>
      <c r="C5111" t="s">
        <v>222</v>
      </c>
      <c r="D5111" s="1">
        <v>42158</v>
      </c>
      <c r="F5111">
        <v>2</v>
      </c>
      <c r="G5111">
        <v>5533</v>
      </c>
      <c r="H5111" t="s">
        <v>537</v>
      </c>
      <c r="J5111" t="s">
        <v>14</v>
      </c>
      <c r="K5111">
        <v>52</v>
      </c>
      <c r="L5111" t="s">
        <v>15</v>
      </c>
    </row>
    <row r="5112" spans="1:12">
      <c r="A5112" t="e">
        <f ca="1">E00251513050821</f>
        <v>#NAME?</v>
      </c>
      <c r="B5112">
        <v>457</v>
      </c>
      <c r="C5112" t="s">
        <v>137</v>
      </c>
      <c r="D5112" s="1">
        <v>41355</v>
      </c>
      <c r="F5112">
        <v>1</v>
      </c>
      <c r="G5112">
        <v>5920</v>
      </c>
      <c r="H5112" t="s">
        <v>417</v>
      </c>
      <c r="J5112" t="s">
        <v>14</v>
      </c>
      <c r="K5112">
        <v>53</v>
      </c>
      <c r="L5112" t="s">
        <v>15</v>
      </c>
    </row>
    <row r="5113" spans="1:12">
      <c r="A5113" t="e">
        <f ca="1">E00251514273221</f>
        <v>#NAME?</v>
      </c>
      <c r="B5113">
        <v>299</v>
      </c>
      <c r="C5113" t="s">
        <v>729</v>
      </c>
      <c r="D5113" s="1">
        <v>42936</v>
      </c>
      <c r="F5113">
        <v>1</v>
      </c>
      <c r="G5113">
        <v>4660</v>
      </c>
      <c r="H5113" t="s">
        <v>215</v>
      </c>
      <c r="J5113" t="s">
        <v>14</v>
      </c>
      <c r="K5113">
        <v>58</v>
      </c>
      <c r="L5113" t="s">
        <v>15</v>
      </c>
    </row>
    <row r="5114" spans="1:12">
      <c r="A5114" t="e">
        <f ca="1">E00251432302421</f>
        <v>#NAME?</v>
      </c>
      <c r="B5114">
        <v>497</v>
      </c>
      <c r="C5114" t="s">
        <v>141</v>
      </c>
      <c r="D5114" s="1">
        <v>42198</v>
      </c>
      <c r="F5114">
        <v>3</v>
      </c>
      <c r="G5114">
        <v>496</v>
      </c>
      <c r="H5114" t="s">
        <v>190</v>
      </c>
      <c r="J5114" t="s">
        <v>14</v>
      </c>
      <c r="K5114">
        <v>57</v>
      </c>
      <c r="L5114" t="s">
        <v>15</v>
      </c>
    </row>
    <row r="5115" spans="1:12">
      <c r="A5115" t="e">
        <f ca="1">E00251432302421</f>
        <v>#NAME?</v>
      </c>
      <c r="B5115">
        <v>497</v>
      </c>
      <c r="C5115" t="s">
        <v>141</v>
      </c>
      <c r="D5115" s="1">
        <v>42705</v>
      </c>
      <c r="F5115">
        <v>4</v>
      </c>
      <c r="G5115">
        <v>2720</v>
      </c>
      <c r="H5115" t="s">
        <v>65</v>
      </c>
      <c r="J5115" t="s">
        <v>14</v>
      </c>
      <c r="K5115">
        <v>58</v>
      </c>
      <c r="L5115" t="s">
        <v>15</v>
      </c>
    </row>
    <row r="5116" spans="1:12">
      <c r="A5116" t="e">
        <f ca="1">E00251537609421</f>
        <v>#NAME?</v>
      </c>
      <c r="B5116">
        <v>718</v>
      </c>
      <c r="C5116" t="s">
        <v>32</v>
      </c>
      <c r="D5116" s="1">
        <v>42233</v>
      </c>
      <c r="F5116">
        <v>1</v>
      </c>
      <c r="G5116">
        <v>5849</v>
      </c>
      <c r="H5116" t="s">
        <v>977</v>
      </c>
      <c r="I5116" t="s">
        <v>56</v>
      </c>
      <c r="J5116" t="s">
        <v>57</v>
      </c>
      <c r="K5116">
        <v>42</v>
      </c>
      <c r="L5116" t="s">
        <v>15</v>
      </c>
    </row>
    <row r="5117" spans="1:12">
      <c r="A5117" t="e">
        <f ca="1">E00251430176021</f>
        <v>#NAME?</v>
      </c>
      <c r="B5117">
        <v>445</v>
      </c>
      <c r="C5117" t="s">
        <v>23</v>
      </c>
      <c r="D5117" s="1">
        <v>42195</v>
      </c>
      <c r="F5117">
        <v>2</v>
      </c>
      <c r="G5117">
        <v>61171</v>
      </c>
      <c r="H5117" t="s">
        <v>513</v>
      </c>
      <c r="J5117" t="s">
        <v>14</v>
      </c>
      <c r="K5117">
        <v>57</v>
      </c>
      <c r="L5117" t="s">
        <v>15</v>
      </c>
    </row>
    <row r="5118" spans="1:12">
      <c r="A5118" t="e">
        <f ca="1">E00251430176021</f>
        <v>#NAME?</v>
      </c>
      <c r="B5118">
        <v>445</v>
      </c>
      <c r="C5118" t="s">
        <v>23</v>
      </c>
      <c r="D5118" s="1">
        <v>42937</v>
      </c>
      <c r="F5118">
        <v>1</v>
      </c>
      <c r="G5118">
        <v>4019</v>
      </c>
      <c r="H5118" t="s">
        <v>26</v>
      </c>
      <c r="J5118" t="s">
        <v>14</v>
      </c>
      <c r="K5118">
        <v>59</v>
      </c>
      <c r="L5118" t="s">
        <v>15</v>
      </c>
    </row>
    <row r="5119" spans="1:12">
      <c r="A5119" t="e">
        <f ca="1">E00251532372821</f>
        <v>#NAME?</v>
      </c>
      <c r="B5119">
        <v>6156</v>
      </c>
      <c r="C5119" t="s">
        <v>352</v>
      </c>
      <c r="D5119" s="1">
        <v>42863</v>
      </c>
      <c r="F5119">
        <v>1</v>
      </c>
      <c r="G5119">
        <v>4019</v>
      </c>
      <c r="H5119" t="s">
        <v>26</v>
      </c>
      <c r="J5119" t="s">
        <v>14</v>
      </c>
      <c r="K5119">
        <v>50</v>
      </c>
      <c r="L5119" t="s">
        <v>15</v>
      </c>
    </row>
    <row r="5120" spans="1:12">
      <c r="A5120" t="e">
        <f ca="1">E00251532372821</f>
        <v>#NAME?</v>
      </c>
      <c r="B5120">
        <v>6156</v>
      </c>
      <c r="C5120" t="s">
        <v>352</v>
      </c>
      <c r="D5120" s="1">
        <v>43026</v>
      </c>
      <c r="F5120">
        <v>2</v>
      </c>
      <c r="G5120">
        <v>3051</v>
      </c>
      <c r="H5120" t="s">
        <v>13</v>
      </c>
      <c r="J5120" t="s">
        <v>14</v>
      </c>
      <c r="K5120">
        <v>50</v>
      </c>
      <c r="L5120" t="s">
        <v>15</v>
      </c>
    </row>
    <row r="5121" spans="1:12">
      <c r="A5121" t="e">
        <f ca="1">E00251429810321</f>
        <v>#NAME?</v>
      </c>
      <c r="B5121">
        <v>151</v>
      </c>
      <c r="C5121" t="s">
        <v>381</v>
      </c>
      <c r="D5121" s="1">
        <v>42298</v>
      </c>
      <c r="F5121">
        <v>3</v>
      </c>
      <c r="G5121">
        <v>25000</v>
      </c>
      <c r="H5121" t="s">
        <v>178</v>
      </c>
      <c r="J5121" t="s">
        <v>14</v>
      </c>
      <c r="K5121">
        <v>60</v>
      </c>
      <c r="L5121" t="s">
        <v>15</v>
      </c>
    </row>
    <row r="5122" spans="1:12">
      <c r="A5122" t="e">
        <f ca="1">E00251429810321</f>
        <v>#NAME?</v>
      </c>
      <c r="B5122">
        <v>151</v>
      </c>
      <c r="C5122" t="s">
        <v>381</v>
      </c>
      <c r="D5122" s="1">
        <v>42695</v>
      </c>
      <c r="F5122">
        <v>1</v>
      </c>
      <c r="G5122">
        <v>25000</v>
      </c>
      <c r="H5122" t="s">
        <v>178</v>
      </c>
      <c r="J5122" t="s">
        <v>14</v>
      </c>
      <c r="K5122">
        <v>61</v>
      </c>
      <c r="L5122" t="s">
        <v>15</v>
      </c>
    </row>
    <row r="5123" spans="1:12">
      <c r="A5123" t="e">
        <f ca="1">E00251424802621</f>
        <v>#NAME?</v>
      </c>
      <c r="B5123">
        <v>115</v>
      </c>
      <c r="C5123" t="s">
        <v>455</v>
      </c>
      <c r="D5123" s="1">
        <v>43089</v>
      </c>
      <c r="F5123">
        <v>4</v>
      </c>
      <c r="G5123">
        <v>78057</v>
      </c>
      <c r="H5123" t="s">
        <v>140</v>
      </c>
      <c r="J5123" t="s">
        <v>14</v>
      </c>
      <c r="K5123">
        <v>51</v>
      </c>
      <c r="L5123" t="s">
        <v>22</v>
      </c>
    </row>
    <row r="5124" spans="1:12">
      <c r="A5124" t="e">
        <f ca="1">E00251424802621</f>
        <v>#NAME?</v>
      </c>
      <c r="B5124">
        <v>4941</v>
      </c>
      <c r="C5124" t="s">
        <v>357</v>
      </c>
      <c r="D5124" s="1">
        <v>43100</v>
      </c>
      <c r="F5124">
        <v>5</v>
      </c>
      <c r="G5124">
        <v>29620</v>
      </c>
      <c r="H5124" t="s">
        <v>460</v>
      </c>
      <c r="J5124" t="s">
        <v>14</v>
      </c>
      <c r="K5124">
        <v>51</v>
      </c>
      <c r="L5124" t="s">
        <v>15</v>
      </c>
    </row>
    <row r="5125" spans="1:12">
      <c r="A5125" t="e">
        <f ca="1">E00251427391321</f>
        <v>#NAME?</v>
      </c>
      <c r="B5125">
        <v>28</v>
      </c>
      <c r="C5125" t="s">
        <v>153</v>
      </c>
      <c r="D5125" s="1">
        <v>42060</v>
      </c>
      <c r="F5125">
        <v>4</v>
      </c>
      <c r="G5125">
        <v>4549</v>
      </c>
      <c r="H5125" t="s">
        <v>69</v>
      </c>
      <c r="J5125" t="s">
        <v>14</v>
      </c>
      <c r="K5125">
        <v>48</v>
      </c>
      <c r="L5125" t="s">
        <v>15</v>
      </c>
    </row>
    <row r="5126" spans="1:12">
      <c r="A5126" t="e">
        <f ca="1">E00251513453021</f>
        <v>#NAME?</v>
      </c>
      <c r="B5126">
        <v>440</v>
      </c>
      <c r="C5126" t="s">
        <v>12</v>
      </c>
      <c r="D5126" s="1">
        <v>41095</v>
      </c>
      <c r="F5126">
        <v>1</v>
      </c>
      <c r="G5126">
        <v>3051</v>
      </c>
      <c r="H5126" t="s">
        <v>13</v>
      </c>
      <c r="J5126" t="s">
        <v>14</v>
      </c>
      <c r="K5126">
        <v>49</v>
      </c>
      <c r="L5126" t="s">
        <v>15</v>
      </c>
    </row>
    <row r="5127" spans="1:12">
      <c r="A5127" t="e">
        <f ca="1">E00251513453021</f>
        <v>#NAME?</v>
      </c>
      <c r="B5127">
        <v>440</v>
      </c>
      <c r="C5127" t="s">
        <v>12</v>
      </c>
      <c r="D5127" s="1">
        <v>41081</v>
      </c>
      <c r="F5127">
        <v>2</v>
      </c>
      <c r="G5127">
        <v>3051</v>
      </c>
      <c r="H5127" t="s">
        <v>13</v>
      </c>
      <c r="J5127" t="s">
        <v>14</v>
      </c>
      <c r="K5127">
        <v>49</v>
      </c>
      <c r="L5127" t="s">
        <v>15</v>
      </c>
    </row>
    <row r="5128" spans="1:12">
      <c r="A5128" t="e">
        <f ca="1">E00251513453021</f>
        <v>#NAME?</v>
      </c>
      <c r="B5128">
        <v>440</v>
      </c>
      <c r="C5128" t="s">
        <v>12</v>
      </c>
      <c r="D5128" s="1">
        <v>42747</v>
      </c>
      <c r="F5128">
        <v>2</v>
      </c>
      <c r="G5128">
        <v>4019</v>
      </c>
      <c r="H5128" t="s">
        <v>26</v>
      </c>
      <c r="J5128" t="s">
        <v>14</v>
      </c>
      <c r="K5128">
        <v>54</v>
      </c>
      <c r="L5128" t="s">
        <v>15</v>
      </c>
    </row>
    <row r="5129" spans="1:12">
      <c r="A5129" t="e">
        <f ca="1">E00251513453021</f>
        <v>#NAME?</v>
      </c>
      <c r="B5129">
        <v>440</v>
      </c>
      <c r="C5129" t="s">
        <v>12</v>
      </c>
      <c r="D5129" s="1">
        <v>42761</v>
      </c>
      <c r="F5129">
        <v>2</v>
      </c>
      <c r="G5129">
        <v>78079</v>
      </c>
      <c r="H5129" t="s">
        <v>49</v>
      </c>
      <c r="J5129" t="s">
        <v>14</v>
      </c>
      <c r="K5129">
        <v>54</v>
      </c>
      <c r="L5129" t="s">
        <v>22</v>
      </c>
    </row>
    <row r="5130" spans="1:12">
      <c r="A5130" t="e">
        <f ca="1">E00251715553021</f>
        <v>#NAME?</v>
      </c>
      <c r="B5130">
        <v>62</v>
      </c>
      <c r="C5130" t="s">
        <v>20</v>
      </c>
      <c r="D5130" s="1">
        <v>42572</v>
      </c>
      <c r="F5130">
        <v>1</v>
      </c>
      <c r="G5130">
        <v>79029</v>
      </c>
      <c r="H5130" t="s">
        <v>21</v>
      </c>
      <c r="J5130" t="s">
        <v>14</v>
      </c>
      <c r="K5130">
        <v>57</v>
      </c>
      <c r="L5130" t="s">
        <v>22</v>
      </c>
    </row>
    <row r="5131" spans="1:12">
      <c r="A5131" t="e">
        <f ca="1">E00251715553021</f>
        <v>#NAME?</v>
      </c>
      <c r="B5131">
        <v>62</v>
      </c>
      <c r="C5131" t="s">
        <v>20</v>
      </c>
      <c r="D5131" s="1">
        <v>42923</v>
      </c>
      <c r="F5131">
        <v>1</v>
      </c>
      <c r="G5131">
        <v>25000</v>
      </c>
      <c r="H5131" t="s">
        <v>178</v>
      </c>
      <c r="J5131" t="s">
        <v>14</v>
      </c>
      <c r="K5131">
        <v>58</v>
      </c>
      <c r="L5131" t="s">
        <v>15</v>
      </c>
    </row>
    <row r="5132" spans="1:12">
      <c r="A5132" t="e">
        <f ca="1">E00251715553021</f>
        <v>#NAME?</v>
      </c>
      <c r="B5132">
        <v>62</v>
      </c>
      <c r="C5132" t="s">
        <v>20</v>
      </c>
      <c r="D5132" s="1">
        <v>43045</v>
      </c>
      <c r="F5132">
        <v>1</v>
      </c>
      <c r="G5132">
        <v>6929</v>
      </c>
      <c r="H5132" t="s">
        <v>36</v>
      </c>
      <c r="J5132" t="s">
        <v>14</v>
      </c>
      <c r="K5132">
        <v>58</v>
      </c>
      <c r="L5132" t="s">
        <v>15</v>
      </c>
    </row>
    <row r="5133" spans="1:12">
      <c r="A5133" t="e">
        <f ca="1">E00251715553021</f>
        <v>#NAME?</v>
      </c>
      <c r="B5133">
        <v>62</v>
      </c>
      <c r="C5133" t="s">
        <v>20</v>
      </c>
      <c r="D5133" s="1">
        <v>41761</v>
      </c>
      <c r="F5133">
        <v>2</v>
      </c>
      <c r="G5133">
        <v>79029</v>
      </c>
      <c r="H5133" t="s">
        <v>21</v>
      </c>
      <c r="J5133" t="s">
        <v>14</v>
      </c>
      <c r="K5133">
        <v>55</v>
      </c>
      <c r="L5133" t="s">
        <v>22</v>
      </c>
    </row>
    <row r="5134" spans="1:12">
      <c r="A5134" t="e">
        <f ca="1">E00251715553021</f>
        <v>#NAME?</v>
      </c>
      <c r="B5134">
        <v>62</v>
      </c>
      <c r="C5134" t="s">
        <v>20</v>
      </c>
      <c r="D5134" s="1">
        <v>41081</v>
      </c>
      <c r="F5134">
        <v>1</v>
      </c>
      <c r="G5134">
        <v>79029</v>
      </c>
      <c r="H5134" t="s">
        <v>21</v>
      </c>
      <c r="J5134" t="s">
        <v>14</v>
      </c>
      <c r="K5134">
        <v>53</v>
      </c>
      <c r="L5134" t="s">
        <v>22</v>
      </c>
    </row>
    <row r="5135" spans="1:12">
      <c r="A5135" t="e">
        <f ca="1">E00251513363121</f>
        <v>#NAME?</v>
      </c>
      <c r="B5135">
        <v>445</v>
      </c>
      <c r="C5135" t="s">
        <v>23</v>
      </c>
      <c r="D5135" s="1">
        <v>41106</v>
      </c>
      <c r="F5135">
        <v>1</v>
      </c>
      <c r="G5135">
        <v>5950</v>
      </c>
      <c r="H5135" t="s">
        <v>24</v>
      </c>
      <c r="J5135" t="s">
        <v>14</v>
      </c>
      <c r="K5135">
        <v>61</v>
      </c>
      <c r="L5135" t="s">
        <v>15</v>
      </c>
    </row>
    <row r="5136" spans="1:12">
      <c r="A5136" t="e">
        <f ca="1">E00251513363121</f>
        <v>#NAME?</v>
      </c>
      <c r="B5136">
        <v>445</v>
      </c>
      <c r="C5136" t="s">
        <v>23</v>
      </c>
      <c r="D5136" s="1">
        <v>41558</v>
      </c>
      <c r="F5136">
        <v>1</v>
      </c>
      <c r="G5136">
        <v>73300</v>
      </c>
      <c r="H5136" t="s">
        <v>86</v>
      </c>
      <c r="J5136" t="s">
        <v>14</v>
      </c>
      <c r="K5136">
        <v>63</v>
      </c>
      <c r="L5136" t="s">
        <v>15</v>
      </c>
    </row>
    <row r="5137" spans="1:12">
      <c r="A5137" t="e">
        <f ca="1">E00251715553021</f>
        <v>#NAME?</v>
      </c>
      <c r="B5137">
        <v>62</v>
      </c>
      <c r="C5137" t="s">
        <v>20</v>
      </c>
      <c r="D5137" s="1">
        <v>41094</v>
      </c>
      <c r="F5137">
        <v>1</v>
      </c>
      <c r="G5137">
        <v>79029</v>
      </c>
      <c r="H5137" t="s">
        <v>21</v>
      </c>
      <c r="J5137" t="s">
        <v>14</v>
      </c>
      <c r="K5137">
        <v>53</v>
      </c>
      <c r="L5137" t="s">
        <v>22</v>
      </c>
    </row>
    <row r="5138" spans="1:12">
      <c r="A5138" t="e">
        <f ca="1">E00251429173021</f>
        <v>#NAME?</v>
      </c>
      <c r="B5138">
        <v>293</v>
      </c>
      <c r="C5138" t="s">
        <v>25</v>
      </c>
      <c r="D5138" s="1">
        <v>41185</v>
      </c>
      <c r="F5138">
        <v>1</v>
      </c>
      <c r="G5138">
        <v>4019</v>
      </c>
      <c r="H5138" t="s">
        <v>26</v>
      </c>
      <c r="J5138" t="s">
        <v>14</v>
      </c>
      <c r="K5138">
        <v>62</v>
      </c>
      <c r="L5138" t="s">
        <v>15</v>
      </c>
    </row>
    <row r="5139" spans="1:12">
      <c r="A5139" t="e">
        <f ca="1">E00251429173021</f>
        <v>#NAME?</v>
      </c>
      <c r="B5139">
        <v>293</v>
      </c>
      <c r="C5139" t="s">
        <v>25</v>
      </c>
      <c r="D5139" s="1">
        <v>41212</v>
      </c>
      <c r="F5139">
        <v>2</v>
      </c>
      <c r="G5139">
        <v>1101</v>
      </c>
      <c r="H5139" t="s">
        <v>220</v>
      </c>
      <c r="J5139" t="s">
        <v>14</v>
      </c>
      <c r="K5139">
        <v>62</v>
      </c>
      <c r="L5139" t="s">
        <v>15</v>
      </c>
    </row>
    <row r="5140" spans="1:12">
      <c r="A5140" t="e">
        <f ca="1">E00251513363121</f>
        <v>#NAME?</v>
      </c>
      <c r="B5140">
        <v>445</v>
      </c>
      <c r="C5140" t="s">
        <v>23</v>
      </c>
      <c r="D5140" s="1">
        <v>42059</v>
      </c>
      <c r="F5140">
        <v>1</v>
      </c>
      <c r="G5140">
        <v>5950</v>
      </c>
      <c r="H5140" t="s">
        <v>24</v>
      </c>
      <c r="J5140" t="s">
        <v>14</v>
      </c>
      <c r="K5140">
        <v>64</v>
      </c>
      <c r="L5140" t="s">
        <v>15</v>
      </c>
    </row>
    <row r="5141" spans="1:12">
      <c r="A5141" t="e">
        <f ca="1">E00251513453021</f>
        <v>#NAME?</v>
      </c>
      <c r="B5141">
        <v>440</v>
      </c>
      <c r="C5141" t="s">
        <v>12</v>
      </c>
      <c r="D5141" s="1">
        <v>41044</v>
      </c>
      <c r="F5141">
        <v>1</v>
      </c>
      <c r="G5141">
        <v>2720</v>
      </c>
      <c r="H5141" t="s">
        <v>65</v>
      </c>
      <c r="J5141" t="s">
        <v>14</v>
      </c>
      <c r="K5141">
        <v>49</v>
      </c>
      <c r="L5141" t="s">
        <v>15</v>
      </c>
    </row>
    <row r="5142" spans="1:12">
      <c r="A5142" t="e">
        <f ca="1">E00251513453021</f>
        <v>#NAME?</v>
      </c>
      <c r="B5142">
        <v>440</v>
      </c>
      <c r="C5142" t="s">
        <v>12</v>
      </c>
      <c r="D5142" s="1">
        <v>42037</v>
      </c>
      <c r="F5142">
        <v>1</v>
      </c>
      <c r="G5142">
        <v>6809</v>
      </c>
      <c r="H5142" t="s">
        <v>790</v>
      </c>
      <c r="J5142" t="s">
        <v>14</v>
      </c>
      <c r="K5142">
        <v>52</v>
      </c>
      <c r="L5142" t="s">
        <v>15</v>
      </c>
    </row>
    <row r="5143" spans="1:12">
      <c r="A5143" t="e">
        <f ca="1">E00251513453021</f>
        <v>#NAME?</v>
      </c>
      <c r="B5143">
        <v>440</v>
      </c>
      <c r="C5143" t="s">
        <v>12</v>
      </c>
      <c r="D5143" s="1">
        <v>42432</v>
      </c>
      <c r="F5143">
        <v>2</v>
      </c>
      <c r="G5143">
        <v>4019</v>
      </c>
      <c r="H5143" t="s">
        <v>26</v>
      </c>
      <c r="J5143" t="s">
        <v>14</v>
      </c>
      <c r="K5143">
        <v>53</v>
      </c>
      <c r="L5143" t="s">
        <v>15</v>
      </c>
    </row>
    <row r="5144" spans="1:12">
      <c r="A5144" t="e">
        <f ca="1">E00251427224021</f>
        <v>#NAME?</v>
      </c>
      <c r="B5144">
        <v>10</v>
      </c>
      <c r="C5144" t="s">
        <v>18</v>
      </c>
      <c r="D5144" s="1">
        <v>42765</v>
      </c>
      <c r="F5144">
        <v>3</v>
      </c>
      <c r="G5144">
        <v>7806</v>
      </c>
      <c r="H5144" t="s">
        <v>184</v>
      </c>
      <c r="J5144" t="s">
        <v>14</v>
      </c>
      <c r="K5144">
        <v>55</v>
      </c>
      <c r="L5144" t="s">
        <v>22</v>
      </c>
    </row>
    <row r="5145" spans="1:12">
      <c r="A5145" t="e">
        <f ca="1">E00251429173021</f>
        <v>#NAME?</v>
      </c>
      <c r="B5145">
        <v>293</v>
      </c>
      <c r="C5145" t="s">
        <v>25</v>
      </c>
      <c r="D5145" s="1">
        <v>41053</v>
      </c>
      <c r="F5145">
        <v>1</v>
      </c>
      <c r="G5145">
        <v>30000</v>
      </c>
      <c r="H5145" t="s">
        <v>144</v>
      </c>
      <c r="J5145" t="s">
        <v>14</v>
      </c>
      <c r="K5145">
        <v>62</v>
      </c>
      <c r="L5145" t="s">
        <v>15</v>
      </c>
    </row>
    <row r="5146" spans="1:12">
      <c r="A5146" t="e">
        <f ca="1">E00251528898821</f>
        <v>#NAME?</v>
      </c>
      <c r="B5146">
        <v>286</v>
      </c>
      <c r="C5146" t="s">
        <v>41</v>
      </c>
      <c r="D5146" s="1">
        <v>41626</v>
      </c>
      <c r="F5146">
        <v>1</v>
      </c>
      <c r="G5146">
        <v>7243</v>
      </c>
      <c r="H5146" t="s">
        <v>42</v>
      </c>
      <c r="J5146" t="s">
        <v>14</v>
      </c>
      <c r="K5146">
        <v>60</v>
      </c>
      <c r="L5146" t="s">
        <v>15</v>
      </c>
    </row>
    <row r="5147" spans="1:12">
      <c r="A5147" t="e">
        <f ca="1">E00251429173021</f>
        <v>#NAME?</v>
      </c>
      <c r="B5147">
        <v>293</v>
      </c>
      <c r="C5147" t="s">
        <v>25</v>
      </c>
      <c r="D5147" s="1">
        <v>42220</v>
      </c>
      <c r="F5147">
        <v>2</v>
      </c>
      <c r="G5147">
        <v>4019</v>
      </c>
      <c r="H5147" t="s">
        <v>26</v>
      </c>
      <c r="J5147" t="s">
        <v>14</v>
      </c>
      <c r="K5147">
        <v>65</v>
      </c>
      <c r="L5147" t="s">
        <v>15</v>
      </c>
    </row>
    <row r="5148" spans="1:12">
      <c r="A5148" t="e">
        <f ca="1">E00251429173021</f>
        <v>#NAME?</v>
      </c>
      <c r="B5148">
        <v>293</v>
      </c>
      <c r="C5148" t="s">
        <v>25</v>
      </c>
      <c r="D5148" s="1">
        <v>42664</v>
      </c>
      <c r="F5148">
        <v>2</v>
      </c>
      <c r="G5148">
        <v>4019</v>
      </c>
      <c r="H5148" t="s">
        <v>26</v>
      </c>
      <c r="J5148" t="s">
        <v>14</v>
      </c>
      <c r="K5148">
        <v>66</v>
      </c>
      <c r="L5148" t="s">
        <v>15</v>
      </c>
    </row>
    <row r="5149" spans="1:12">
      <c r="A5149" t="e">
        <f ca="1">E00251429173021</f>
        <v>#NAME?</v>
      </c>
      <c r="B5149">
        <v>293</v>
      </c>
      <c r="C5149" t="s">
        <v>25</v>
      </c>
      <c r="D5149" s="1">
        <v>42300</v>
      </c>
      <c r="F5149">
        <v>3</v>
      </c>
      <c r="G5149">
        <v>7804</v>
      </c>
      <c r="H5149" t="s">
        <v>43</v>
      </c>
      <c r="J5149" t="s">
        <v>14</v>
      </c>
      <c r="K5149">
        <v>65</v>
      </c>
      <c r="L5149" t="s">
        <v>22</v>
      </c>
    </row>
    <row r="5150" spans="1:12">
      <c r="A5150" t="e">
        <f ca="1">E00251429173021</f>
        <v>#NAME?</v>
      </c>
      <c r="B5150">
        <v>293</v>
      </c>
      <c r="C5150" t="s">
        <v>25</v>
      </c>
      <c r="D5150" s="1">
        <v>42726</v>
      </c>
      <c r="F5150">
        <v>1</v>
      </c>
      <c r="G5150">
        <v>6970</v>
      </c>
      <c r="H5150" t="s">
        <v>978</v>
      </c>
      <c r="J5150" t="s">
        <v>14</v>
      </c>
      <c r="K5150">
        <v>66</v>
      </c>
      <c r="L5150" t="s">
        <v>15</v>
      </c>
    </row>
    <row r="5151" spans="1:12">
      <c r="A5151" t="e">
        <f ca="1">E00251429173021</f>
        <v>#NAME?</v>
      </c>
      <c r="B5151">
        <v>293</v>
      </c>
      <c r="C5151" t="s">
        <v>25</v>
      </c>
      <c r="D5151" s="1">
        <v>42795</v>
      </c>
      <c r="F5151">
        <v>3</v>
      </c>
      <c r="G5151">
        <v>73390</v>
      </c>
      <c r="H5151" t="s">
        <v>66</v>
      </c>
      <c r="J5151" t="s">
        <v>14</v>
      </c>
      <c r="K5151">
        <v>67</v>
      </c>
      <c r="L5151" t="s">
        <v>15</v>
      </c>
    </row>
    <row r="5152" spans="1:12">
      <c r="A5152" t="e">
        <f ca="1">E00251427224021</f>
        <v>#NAME?</v>
      </c>
      <c r="B5152">
        <v>10</v>
      </c>
      <c r="C5152" t="s">
        <v>18</v>
      </c>
      <c r="D5152" s="1">
        <v>42732</v>
      </c>
      <c r="F5152">
        <v>2</v>
      </c>
      <c r="G5152">
        <v>7806</v>
      </c>
      <c r="H5152" t="s">
        <v>184</v>
      </c>
      <c r="J5152" t="s">
        <v>14</v>
      </c>
      <c r="K5152">
        <v>54</v>
      </c>
      <c r="L5152" t="s">
        <v>22</v>
      </c>
    </row>
    <row r="5153" spans="1:12">
      <c r="A5153" t="e">
        <f ca="1">E00251513363121</f>
        <v>#NAME?</v>
      </c>
      <c r="B5153">
        <v>445</v>
      </c>
      <c r="C5153" t="s">
        <v>23</v>
      </c>
      <c r="D5153" s="1">
        <v>42622</v>
      </c>
      <c r="F5153">
        <v>1</v>
      </c>
      <c r="G5153">
        <v>30748</v>
      </c>
      <c r="H5153" t="s">
        <v>50</v>
      </c>
      <c r="J5153" t="s">
        <v>14</v>
      </c>
      <c r="K5153">
        <v>66</v>
      </c>
      <c r="L5153" t="s">
        <v>15</v>
      </c>
    </row>
    <row r="5154" spans="1:12">
      <c r="A5154" t="e">
        <f ca="1">E00251430391921</f>
        <v>#NAME?</v>
      </c>
      <c r="B5154">
        <v>469</v>
      </c>
      <c r="C5154" t="s">
        <v>30</v>
      </c>
      <c r="D5154" s="1">
        <v>41232</v>
      </c>
      <c r="F5154">
        <v>1</v>
      </c>
      <c r="G5154">
        <v>3360</v>
      </c>
      <c r="H5154" t="s">
        <v>33</v>
      </c>
      <c r="J5154" t="s">
        <v>14</v>
      </c>
      <c r="K5154">
        <v>57</v>
      </c>
      <c r="L5154" t="s">
        <v>15</v>
      </c>
    </row>
    <row r="5155" spans="1:12">
      <c r="A5155" t="e">
        <f ca="1">E00251531500821</f>
        <v>#NAME?</v>
      </c>
      <c r="B5155">
        <v>1786</v>
      </c>
      <c r="C5155" t="s">
        <v>37</v>
      </c>
      <c r="D5155" s="1">
        <v>42709</v>
      </c>
      <c r="F5155">
        <v>2</v>
      </c>
      <c r="G5155">
        <v>78650</v>
      </c>
      <c r="H5155" t="s">
        <v>414</v>
      </c>
      <c r="J5155" t="s">
        <v>14</v>
      </c>
      <c r="K5155">
        <v>47</v>
      </c>
      <c r="L5155" t="s">
        <v>22</v>
      </c>
    </row>
    <row r="5156" spans="1:12">
      <c r="A5156" t="e">
        <f ca="1">E00251430391921</f>
        <v>#NAME?</v>
      </c>
      <c r="B5156">
        <v>469</v>
      </c>
      <c r="C5156" t="s">
        <v>30</v>
      </c>
      <c r="D5156" s="1">
        <v>42849</v>
      </c>
      <c r="F5156">
        <v>1</v>
      </c>
      <c r="G5156">
        <v>78906</v>
      </c>
      <c r="H5156" t="s">
        <v>31</v>
      </c>
      <c r="J5156" t="s">
        <v>14</v>
      </c>
      <c r="K5156">
        <v>62</v>
      </c>
      <c r="L5156" t="s">
        <v>22</v>
      </c>
    </row>
    <row r="5157" spans="1:12">
      <c r="A5157" t="e">
        <f ca="1">E00251528898821</f>
        <v>#NAME?</v>
      </c>
      <c r="B5157">
        <v>286</v>
      </c>
      <c r="C5157" t="s">
        <v>41</v>
      </c>
      <c r="D5157" s="1">
        <v>41529</v>
      </c>
      <c r="F5157">
        <v>1</v>
      </c>
      <c r="G5157">
        <v>7243</v>
      </c>
      <c r="H5157" t="s">
        <v>42</v>
      </c>
      <c r="J5157" t="s">
        <v>14</v>
      </c>
      <c r="K5157">
        <v>60</v>
      </c>
      <c r="L5157" t="s">
        <v>15</v>
      </c>
    </row>
    <row r="5158" spans="1:12">
      <c r="A5158" t="e">
        <f ca="1">E00251439519721</f>
        <v>#NAME?</v>
      </c>
      <c r="B5158">
        <v>703</v>
      </c>
      <c r="C5158" t="s">
        <v>305</v>
      </c>
      <c r="D5158" s="1">
        <v>42718</v>
      </c>
      <c r="F5158">
        <v>1</v>
      </c>
      <c r="G5158">
        <v>8798</v>
      </c>
      <c r="H5158" t="s">
        <v>314</v>
      </c>
      <c r="J5158" t="s">
        <v>14</v>
      </c>
      <c r="K5158">
        <v>61</v>
      </c>
      <c r="L5158" t="s">
        <v>15</v>
      </c>
    </row>
    <row r="5159" spans="1:12">
      <c r="A5159" t="e">
        <f ca="1">E00251513453021</f>
        <v>#NAME?</v>
      </c>
      <c r="B5159">
        <v>440</v>
      </c>
      <c r="C5159" t="s">
        <v>12</v>
      </c>
      <c r="D5159" s="1">
        <v>41407</v>
      </c>
      <c r="F5159">
        <v>2</v>
      </c>
      <c r="G5159">
        <v>477</v>
      </c>
      <c r="H5159" t="s">
        <v>615</v>
      </c>
      <c r="J5159" t="s">
        <v>14</v>
      </c>
      <c r="K5159">
        <v>50</v>
      </c>
      <c r="L5159" t="s">
        <v>15</v>
      </c>
    </row>
    <row r="5160" spans="1:12">
      <c r="A5160" t="e">
        <f ca="1">E00251513453021</f>
        <v>#NAME?</v>
      </c>
      <c r="B5160">
        <v>440</v>
      </c>
      <c r="C5160" t="s">
        <v>12</v>
      </c>
      <c r="D5160" s="1">
        <v>43048</v>
      </c>
      <c r="F5160">
        <v>2</v>
      </c>
      <c r="G5160">
        <v>4019</v>
      </c>
      <c r="H5160" t="s">
        <v>26</v>
      </c>
      <c r="J5160" t="s">
        <v>14</v>
      </c>
      <c r="K5160">
        <v>54</v>
      </c>
      <c r="L5160" t="s">
        <v>15</v>
      </c>
    </row>
    <row r="5161" spans="1:12">
      <c r="A5161" t="e">
        <f ca="1">E00251513453021</f>
        <v>#NAME?</v>
      </c>
      <c r="B5161">
        <v>440</v>
      </c>
      <c r="C5161" t="s">
        <v>12</v>
      </c>
      <c r="D5161" s="1">
        <v>41897</v>
      </c>
      <c r="F5161">
        <v>1</v>
      </c>
      <c r="G5161">
        <v>4019</v>
      </c>
      <c r="H5161" t="s">
        <v>26</v>
      </c>
      <c r="J5161" t="s">
        <v>14</v>
      </c>
      <c r="K5161">
        <v>51</v>
      </c>
      <c r="L5161" t="s">
        <v>15</v>
      </c>
    </row>
    <row r="5162" spans="1:12">
      <c r="A5162" t="e">
        <f ca="1">E00251513453021</f>
        <v>#NAME?</v>
      </c>
      <c r="B5162">
        <v>440</v>
      </c>
      <c r="C5162" t="s">
        <v>12</v>
      </c>
      <c r="D5162" s="1">
        <v>42089</v>
      </c>
      <c r="F5162">
        <v>1</v>
      </c>
      <c r="G5162">
        <v>7062</v>
      </c>
      <c r="H5162" t="s">
        <v>97</v>
      </c>
      <c r="J5162" t="s">
        <v>14</v>
      </c>
      <c r="K5162">
        <v>52</v>
      </c>
      <c r="L5162" t="s">
        <v>15</v>
      </c>
    </row>
    <row r="5163" spans="1:12">
      <c r="A5163" t="e">
        <f ca="1">E00251513453021</f>
        <v>#NAME?</v>
      </c>
      <c r="B5163">
        <v>440</v>
      </c>
      <c r="C5163" t="s">
        <v>12</v>
      </c>
      <c r="D5163" s="1">
        <v>41373</v>
      </c>
      <c r="F5163">
        <v>5</v>
      </c>
      <c r="G5163">
        <v>6272</v>
      </c>
      <c r="H5163" t="s">
        <v>635</v>
      </c>
      <c r="J5163" t="s">
        <v>14</v>
      </c>
      <c r="K5163">
        <v>50</v>
      </c>
      <c r="L5163" t="s">
        <v>15</v>
      </c>
    </row>
    <row r="5164" spans="1:12">
      <c r="A5164" t="e">
        <f ca="1">E00251528868821</f>
        <v>#NAME?</v>
      </c>
      <c r="B5164">
        <v>4055</v>
      </c>
      <c r="C5164" t="s">
        <v>51</v>
      </c>
      <c r="D5164" s="1">
        <v>41976</v>
      </c>
      <c r="F5164">
        <v>1</v>
      </c>
      <c r="G5164">
        <v>7295</v>
      </c>
      <c r="H5164" t="s">
        <v>76</v>
      </c>
      <c r="J5164" t="s">
        <v>14</v>
      </c>
      <c r="K5164">
        <v>44</v>
      </c>
      <c r="L5164" t="s">
        <v>15</v>
      </c>
    </row>
    <row r="5165" spans="1:12">
      <c r="A5165" t="e">
        <f ca="1">E00251424841521</f>
        <v>#NAME?</v>
      </c>
      <c r="B5165">
        <v>104</v>
      </c>
      <c r="C5165" t="s">
        <v>88</v>
      </c>
      <c r="D5165" s="1">
        <v>42832</v>
      </c>
      <c r="F5165">
        <v>2</v>
      </c>
      <c r="G5165">
        <v>2809</v>
      </c>
      <c r="H5165" t="s">
        <v>90</v>
      </c>
      <c r="J5165" t="s">
        <v>14</v>
      </c>
      <c r="K5165">
        <v>46</v>
      </c>
      <c r="L5165" t="s">
        <v>15</v>
      </c>
    </row>
    <row r="5166" spans="1:12">
      <c r="A5166" t="e">
        <f ca="1">E00251439908221</f>
        <v>#NAME?</v>
      </c>
      <c r="B5166">
        <v>189</v>
      </c>
      <c r="C5166" t="s">
        <v>58</v>
      </c>
      <c r="D5166" s="1">
        <v>42300</v>
      </c>
      <c r="F5166">
        <v>1</v>
      </c>
      <c r="G5166">
        <v>5990</v>
      </c>
      <c r="H5166" t="s">
        <v>60</v>
      </c>
      <c r="J5166" t="s">
        <v>14</v>
      </c>
      <c r="K5166">
        <v>59</v>
      </c>
      <c r="L5166" t="s">
        <v>15</v>
      </c>
    </row>
    <row r="5167" spans="1:12">
      <c r="A5167" t="e">
        <f ca="1">E00251537873421</f>
        <v>#NAME?</v>
      </c>
      <c r="B5167">
        <v>294</v>
      </c>
      <c r="C5167" t="s">
        <v>61</v>
      </c>
      <c r="D5167" s="1">
        <v>42697</v>
      </c>
      <c r="F5167">
        <v>2</v>
      </c>
      <c r="G5167">
        <v>7068</v>
      </c>
      <c r="H5167" t="s">
        <v>979</v>
      </c>
      <c r="J5167" t="s">
        <v>14</v>
      </c>
      <c r="K5167">
        <v>52</v>
      </c>
      <c r="L5167" t="s">
        <v>15</v>
      </c>
    </row>
    <row r="5168" spans="1:12">
      <c r="A5168" t="e">
        <f ca="1">E00251537873421</f>
        <v>#NAME?</v>
      </c>
      <c r="B5168">
        <v>294</v>
      </c>
      <c r="C5168" t="s">
        <v>61</v>
      </c>
      <c r="D5168" s="1">
        <v>42788</v>
      </c>
      <c r="F5168">
        <v>1</v>
      </c>
      <c r="G5168">
        <v>7068</v>
      </c>
      <c r="H5168" t="s">
        <v>979</v>
      </c>
      <c r="J5168" t="s">
        <v>14</v>
      </c>
      <c r="K5168">
        <v>53</v>
      </c>
      <c r="L5168" t="s">
        <v>15</v>
      </c>
    </row>
    <row r="5169" spans="1:12">
      <c r="A5169" t="e">
        <f t="shared" ref="A5169:A5174" ca="1" si="38">E00251429173021</f>
        <v>#NAME?</v>
      </c>
      <c r="B5169">
        <v>293</v>
      </c>
      <c r="C5169" t="s">
        <v>25</v>
      </c>
      <c r="D5169" s="1">
        <v>42331</v>
      </c>
      <c r="F5169">
        <v>1</v>
      </c>
      <c r="G5169">
        <v>2720</v>
      </c>
      <c r="H5169" t="s">
        <v>65</v>
      </c>
      <c r="J5169" t="s">
        <v>14</v>
      </c>
      <c r="K5169">
        <v>65</v>
      </c>
      <c r="L5169" t="s">
        <v>15</v>
      </c>
    </row>
    <row r="5170" spans="1:12">
      <c r="A5170" t="e">
        <f t="shared" ca="1" si="38"/>
        <v>#NAME?</v>
      </c>
      <c r="B5170">
        <v>293</v>
      </c>
      <c r="C5170" t="s">
        <v>25</v>
      </c>
      <c r="D5170" s="1">
        <v>42485</v>
      </c>
      <c r="F5170">
        <v>1</v>
      </c>
      <c r="G5170">
        <v>460</v>
      </c>
      <c r="H5170" t="s">
        <v>16</v>
      </c>
      <c r="J5170" t="s">
        <v>14</v>
      </c>
      <c r="K5170">
        <v>66</v>
      </c>
      <c r="L5170" t="s">
        <v>15</v>
      </c>
    </row>
    <row r="5171" spans="1:12">
      <c r="A5171" t="e">
        <f t="shared" ca="1" si="38"/>
        <v>#NAME?</v>
      </c>
      <c r="B5171">
        <v>293</v>
      </c>
      <c r="C5171" t="s">
        <v>25</v>
      </c>
      <c r="D5171" s="1">
        <v>42685</v>
      </c>
      <c r="F5171">
        <v>1</v>
      </c>
      <c r="G5171">
        <v>2720</v>
      </c>
      <c r="H5171" t="s">
        <v>65</v>
      </c>
      <c r="J5171" t="s">
        <v>14</v>
      </c>
      <c r="K5171">
        <v>66</v>
      </c>
      <c r="L5171" t="s">
        <v>15</v>
      </c>
    </row>
    <row r="5172" spans="1:12">
      <c r="A5172" t="e">
        <f t="shared" ca="1" si="38"/>
        <v>#NAME?</v>
      </c>
      <c r="B5172">
        <v>293</v>
      </c>
      <c r="C5172" t="s">
        <v>25</v>
      </c>
      <c r="D5172" s="1">
        <v>41053</v>
      </c>
      <c r="F5172">
        <v>5</v>
      </c>
      <c r="G5172">
        <v>4019</v>
      </c>
      <c r="H5172" t="s">
        <v>26</v>
      </c>
      <c r="J5172" t="s">
        <v>14</v>
      </c>
      <c r="K5172">
        <v>62</v>
      </c>
      <c r="L5172" t="s">
        <v>15</v>
      </c>
    </row>
    <row r="5173" spans="1:12">
      <c r="A5173" t="e">
        <f t="shared" ca="1" si="38"/>
        <v>#NAME?</v>
      </c>
      <c r="B5173">
        <v>293</v>
      </c>
      <c r="C5173" t="s">
        <v>25</v>
      </c>
      <c r="D5173" s="1">
        <v>42698</v>
      </c>
      <c r="F5173">
        <v>2</v>
      </c>
      <c r="G5173">
        <v>4019</v>
      </c>
      <c r="H5173" t="s">
        <v>26</v>
      </c>
      <c r="J5173" t="s">
        <v>14</v>
      </c>
      <c r="K5173">
        <v>66</v>
      </c>
      <c r="L5173" t="s">
        <v>15</v>
      </c>
    </row>
    <row r="5174" spans="1:12">
      <c r="A5174" t="e">
        <f t="shared" ca="1" si="38"/>
        <v>#NAME?</v>
      </c>
      <c r="B5174">
        <v>293</v>
      </c>
      <c r="C5174" t="s">
        <v>25</v>
      </c>
      <c r="D5174" s="1">
        <v>42927</v>
      </c>
      <c r="F5174">
        <v>2</v>
      </c>
      <c r="G5174">
        <v>4019</v>
      </c>
      <c r="H5174" t="s">
        <v>26</v>
      </c>
      <c r="J5174" t="s">
        <v>14</v>
      </c>
      <c r="K5174">
        <v>67</v>
      </c>
      <c r="L5174" t="s">
        <v>15</v>
      </c>
    </row>
    <row r="5175" spans="1:12">
      <c r="A5175" t="e">
        <f ca="1">E00251513453021</f>
        <v>#NAME?</v>
      </c>
      <c r="B5175">
        <v>440</v>
      </c>
      <c r="C5175" t="s">
        <v>12</v>
      </c>
      <c r="D5175" s="1">
        <v>41123</v>
      </c>
      <c r="F5175">
        <v>1</v>
      </c>
      <c r="G5175">
        <v>4019</v>
      </c>
      <c r="H5175" t="s">
        <v>26</v>
      </c>
      <c r="J5175" t="s">
        <v>14</v>
      </c>
      <c r="K5175">
        <v>49</v>
      </c>
      <c r="L5175" t="s">
        <v>15</v>
      </c>
    </row>
    <row r="5176" spans="1:12">
      <c r="A5176" t="e">
        <f ca="1">E00251513453021</f>
        <v>#NAME?</v>
      </c>
      <c r="B5176">
        <v>440</v>
      </c>
      <c r="C5176" t="s">
        <v>12</v>
      </c>
      <c r="D5176" s="1">
        <v>43069</v>
      </c>
      <c r="F5176">
        <v>4</v>
      </c>
      <c r="G5176">
        <v>78079</v>
      </c>
      <c r="H5176" t="s">
        <v>49</v>
      </c>
      <c r="J5176" t="s">
        <v>14</v>
      </c>
      <c r="K5176">
        <v>54</v>
      </c>
      <c r="L5176" t="s">
        <v>22</v>
      </c>
    </row>
    <row r="5177" spans="1:12">
      <c r="A5177" t="e">
        <f ca="1">E00251439569621</f>
        <v>#NAME?</v>
      </c>
      <c r="B5177">
        <v>701</v>
      </c>
      <c r="C5177" t="s">
        <v>72</v>
      </c>
      <c r="D5177" s="1">
        <v>42944</v>
      </c>
      <c r="F5177">
        <v>4</v>
      </c>
      <c r="G5177">
        <v>2119</v>
      </c>
      <c r="H5177" t="s">
        <v>82</v>
      </c>
      <c r="J5177" t="s">
        <v>14</v>
      </c>
      <c r="K5177">
        <v>66</v>
      </c>
      <c r="L5177" t="s">
        <v>15</v>
      </c>
    </row>
    <row r="5178" spans="1:12">
      <c r="A5178" t="e">
        <f ca="1">E00251439569621</f>
        <v>#NAME?</v>
      </c>
      <c r="B5178">
        <v>701</v>
      </c>
      <c r="C5178" t="s">
        <v>72</v>
      </c>
      <c r="D5178" s="1">
        <v>43000</v>
      </c>
      <c r="F5178">
        <v>5</v>
      </c>
      <c r="G5178">
        <v>7243</v>
      </c>
      <c r="H5178" t="s">
        <v>42</v>
      </c>
      <c r="J5178" t="s">
        <v>14</v>
      </c>
      <c r="K5178">
        <v>66</v>
      </c>
      <c r="L5178" t="s">
        <v>15</v>
      </c>
    </row>
    <row r="5179" spans="1:12">
      <c r="A5179" t="e">
        <f ca="1">E00251439569621</f>
        <v>#NAME?</v>
      </c>
      <c r="B5179">
        <v>701</v>
      </c>
      <c r="C5179" t="s">
        <v>72</v>
      </c>
      <c r="D5179" s="1">
        <v>43049</v>
      </c>
      <c r="F5179">
        <v>4</v>
      </c>
      <c r="G5179">
        <v>27802</v>
      </c>
      <c r="H5179" t="s">
        <v>83</v>
      </c>
      <c r="J5179" t="s">
        <v>14</v>
      </c>
      <c r="K5179">
        <v>66</v>
      </c>
      <c r="L5179" t="s">
        <v>15</v>
      </c>
    </row>
    <row r="5180" spans="1:12">
      <c r="A5180" t="e">
        <f ca="1">E00251424841521</f>
        <v>#NAME?</v>
      </c>
      <c r="B5180">
        <v>104</v>
      </c>
      <c r="C5180" t="s">
        <v>88</v>
      </c>
      <c r="D5180" s="1">
        <v>42459</v>
      </c>
      <c r="F5180">
        <v>1</v>
      </c>
      <c r="G5180">
        <v>7243</v>
      </c>
      <c r="H5180" t="s">
        <v>42</v>
      </c>
      <c r="J5180" t="s">
        <v>14</v>
      </c>
      <c r="K5180">
        <v>45</v>
      </c>
      <c r="L5180" t="s">
        <v>15</v>
      </c>
    </row>
    <row r="5181" spans="1:12">
      <c r="A5181" t="e">
        <f ca="1">E00251710596121</f>
        <v>#NAME?</v>
      </c>
      <c r="B5181">
        <v>110</v>
      </c>
      <c r="C5181" t="s">
        <v>980</v>
      </c>
      <c r="D5181" s="1">
        <v>41943</v>
      </c>
      <c r="F5181">
        <v>1</v>
      </c>
      <c r="G5181">
        <v>7020</v>
      </c>
      <c r="H5181" t="s">
        <v>860</v>
      </c>
      <c r="J5181" t="s">
        <v>14</v>
      </c>
      <c r="K5181">
        <v>49</v>
      </c>
      <c r="L5181" t="s">
        <v>15</v>
      </c>
    </row>
    <row r="5182" spans="1:12">
      <c r="A5182" t="e">
        <f ca="1">E00251710596121</f>
        <v>#NAME?</v>
      </c>
      <c r="B5182">
        <v>110</v>
      </c>
      <c r="C5182" t="s">
        <v>980</v>
      </c>
      <c r="D5182" s="1">
        <v>42139</v>
      </c>
      <c r="F5182">
        <v>2</v>
      </c>
      <c r="G5182">
        <v>34600</v>
      </c>
      <c r="H5182" t="s">
        <v>578</v>
      </c>
      <c r="J5182" t="s">
        <v>14</v>
      </c>
      <c r="K5182">
        <v>50</v>
      </c>
      <c r="L5182" t="s">
        <v>15</v>
      </c>
    </row>
    <row r="5183" spans="1:12">
      <c r="A5183" t="e">
        <f ca="1">E00251615269521</f>
        <v>#NAME?</v>
      </c>
      <c r="B5183">
        <v>94</v>
      </c>
      <c r="C5183" t="s">
        <v>74</v>
      </c>
      <c r="D5183" s="1">
        <v>43005</v>
      </c>
      <c r="F5183">
        <v>5</v>
      </c>
      <c r="G5183">
        <v>7904</v>
      </c>
      <c r="H5183" t="s">
        <v>75</v>
      </c>
      <c r="J5183" t="s">
        <v>14</v>
      </c>
      <c r="K5183">
        <v>58</v>
      </c>
      <c r="L5183" t="s">
        <v>22</v>
      </c>
    </row>
    <row r="5184" spans="1:12">
      <c r="A5184" t="e">
        <f ca="1">E00251528868821</f>
        <v>#NAME?</v>
      </c>
      <c r="B5184">
        <v>4055</v>
      </c>
      <c r="C5184" t="s">
        <v>51</v>
      </c>
      <c r="D5184" s="1">
        <v>41978</v>
      </c>
      <c r="F5184">
        <v>1</v>
      </c>
      <c r="G5184">
        <v>7243</v>
      </c>
      <c r="H5184" t="s">
        <v>42</v>
      </c>
      <c r="J5184" t="s">
        <v>14</v>
      </c>
      <c r="K5184">
        <v>44</v>
      </c>
      <c r="L5184" t="s">
        <v>15</v>
      </c>
    </row>
    <row r="5185" spans="1:12">
      <c r="A5185" t="e">
        <f ca="1">E00251710596121</f>
        <v>#NAME?</v>
      </c>
      <c r="B5185">
        <v>110</v>
      </c>
      <c r="C5185" t="s">
        <v>980</v>
      </c>
      <c r="D5185" s="1">
        <v>42751</v>
      </c>
      <c r="F5185">
        <v>1</v>
      </c>
      <c r="G5185">
        <v>7018</v>
      </c>
      <c r="H5185" t="s">
        <v>981</v>
      </c>
      <c r="J5185" t="s">
        <v>14</v>
      </c>
      <c r="K5185">
        <v>51</v>
      </c>
      <c r="L5185" t="s">
        <v>15</v>
      </c>
    </row>
    <row r="5186" spans="1:12">
      <c r="A5186" t="e">
        <f ca="1">E00251615269521</f>
        <v>#NAME?</v>
      </c>
      <c r="B5186">
        <v>94</v>
      </c>
      <c r="C5186" t="s">
        <v>74</v>
      </c>
      <c r="D5186" s="1">
        <v>43073</v>
      </c>
      <c r="F5186">
        <v>1</v>
      </c>
      <c r="G5186">
        <v>4940</v>
      </c>
      <c r="H5186" t="s">
        <v>708</v>
      </c>
      <c r="J5186" t="s">
        <v>14</v>
      </c>
      <c r="K5186">
        <v>58</v>
      </c>
      <c r="L5186" t="s">
        <v>15</v>
      </c>
    </row>
    <row r="5187" spans="1:12">
      <c r="A5187" t="e">
        <f ca="1">E00251531500821</f>
        <v>#NAME?</v>
      </c>
      <c r="B5187">
        <v>1786</v>
      </c>
      <c r="C5187" t="s">
        <v>37</v>
      </c>
      <c r="D5187" s="1">
        <v>42944</v>
      </c>
      <c r="F5187">
        <v>1</v>
      </c>
      <c r="G5187">
        <v>2449</v>
      </c>
      <c r="H5187" t="s">
        <v>53</v>
      </c>
      <c r="J5187" t="s">
        <v>14</v>
      </c>
      <c r="K5187">
        <v>48</v>
      </c>
      <c r="L5187" t="s">
        <v>15</v>
      </c>
    </row>
    <row r="5188" spans="1:12">
      <c r="A5188" t="e">
        <f t="shared" ref="A5188:A5198" ca="1" si="39">E00251439569621</f>
        <v>#NAME?</v>
      </c>
      <c r="B5188">
        <v>701</v>
      </c>
      <c r="C5188" t="s">
        <v>72</v>
      </c>
      <c r="D5188" s="1">
        <v>42535</v>
      </c>
      <c r="F5188">
        <v>2</v>
      </c>
      <c r="G5188">
        <v>2724</v>
      </c>
      <c r="H5188" t="s">
        <v>73</v>
      </c>
      <c r="J5188" t="s">
        <v>14</v>
      </c>
      <c r="K5188">
        <v>65</v>
      </c>
      <c r="L5188" t="s">
        <v>15</v>
      </c>
    </row>
    <row r="5189" spans="1:12">
      <c r="A5189" t="e">
        <f t="shared" ca="1" si="39"/>
        <v>#NAME?</v>
      </c>
      <c r="B5189">
        <v>701</v>
      </c>
      <c r="C5189" t="s">
        <v>72</v>
      </c>
      <c r="D5189" s="1">
        <v>41649</v>
      </c>
      <c r="F5189">
        <v>2</v>
      </c>
      <c r="G5189">
        <v>7243</v>
      </c>
      <c r="H5189" t="s">
        <v>42</v>
      </c>
      <c r="J5189" t="s">
        <v>14</v>
      </c>
      <c r="K5189">
        <v>62</v>
      </c>
      <c r="L5189" t="s">
        <v>15</v>
      </c>
    </row>
    <row r="5190" spans="1:12">
      <c r="A5190" t="e">
        <f t="shared" ca="1" si="39"/>
        <v>#NAME?</v>
      </c>
      <c r="B5190">
        <v>701</v>
      </c>
      <c r="C5190" t="s">
        <v>72</v>
      </c>
      <c r="D5190" s="1">
        <v>42054</v>
      </c>
      <c r="F5190">
        <v>5</v>
      </c>
      <c r="G5190">
        <v>27802</v>
      </c>
      <c r="H5190" t="s">
        <v>83</v>
      </c>
      <c r="J5190" t="s">
        <v>14</v>
      </c>
      <c r="K5190">
        <v>63</v>
      </c>
      <c r="L5190" t="s">
        <v>15</v>
      </c>
    </row>
    <row r="5191" spans="1:12">
      <c r="A5191" t="e">
        <f t="shared" ca="1" si="39"/>
        <v>#NAME?</v>
      </c>
      <c r="B5191">
        <v>701</v>
      </c>
      <c r="C5191" t="s">
        <v>72</v>
      </c>
      <c r="D5191" s="1">
        <v>42424</v>
      </c>
      <c r="F5191">
        <v>2</v>
      </c>
      <c r="G5191">
        <v>2724</v>
      </c>
      <c r="H5191" t="s">
        <v>73</v>
      </c>
      <c r="J5191" t="s">
        <v>14</v>
      </c>
      <c r="K5191">
        <v>64</v>
      </c>
      <c r="L5191" t="s">
        <v>15</v>
      </c>
    </row>
    <row r="5192" spans="1:12">
      <c r="A5192" t="e">
        <f t="shared" ca="1" si="39"/>
        <v>#NAME?</v>
      </c>
      <c r="B5192">
        <v>701</v>
      </c>
      <c r="C5192" t="s">
        <v>72</v>
      </c>
      <c r="D5192" s="1">
        <v>41019</v>
      </c>
      <c r="F5192">
        <v>3</v>
      </c>
      <c r="G5192">
        <v>73300</v>
      </c>
      <c r="H5192" t="s">
        <v>86</v>
      </c>
      <c r="J5192" t="s">
        <v>14</v>
      </c>
      <c r="K5192">
        <v>61</v>
      </c>
      <c r="L5192" t="s">
        <v>15</v>
      </c>
    </row>
    <row r="5193" spans="1:12">
      <c r="A5193" t="e">
        <f t="shared" ca="1" si="39"/>
        <v>#NAME?</v>
      </c>
      <c r="B5193">
        <v>701</v>
      </c>
      <c r="C5193" t="s">
        <v>72</v>
      </c>
      <c r="D5193" s="1">
        <v>41107</v>
      </c>
      <c r="F5193">
        <v>1</v>
      </c>
      <c r="G5193">
        <v>7243</v>
      </c>
      <c r="H5193" t="s">
        <v>42</v>
      </c>
      <c r="J5193" t="s">
        <v>14</v>
      </c>
      <c r="K5193">
        <v>61</v>
      </c>
      <c r="L5193" t="s">
        <v>15</v>
      </c>
    </row>
    <row r="5194" spans="1:12">
      <c r="A5194" t="e">
        <f t="shared" ca="1" si="39"/>
        <v>#NAME?</v>
      </c>
      <c r="B5194">
        <v>701</v>
      </c>
      <c r="C5194" t="s">
        <v>72</v>
      </c>
      <c r="D5194" s="1">
        <v>42685</v>
      </c>
      <c r="F5194">
        <v>3</v>
      </c>
      <c r="G5194">
        <v>2119</v>
      </c>
      <c r="H5194" t="s">
        <v>82</v>
      </c>
      <c r="J5194" t="s">
        <v>14</v>
      </c>
      <c r="K5194">
        <v>65</v>
      </c>
      <c r="L5194" t="s">
        <v>15</v>
      </c>
    </row>
    <row r="5195" spans="1:12">
      <c r="A5195" t="e">
        <f t="shared" ca="1" si="39"/>
        <v>#NAME?</v>
      </c>
      <c r="B5195">
        <v>701</v>
      </c>
      <c r="C5195" t="s">
        <v>72</v>
      </c>
      <c r="D5195" s="1">
        <v>42803</v>
      </c>
      <c r="F5195">
        <v>6</v>
      </c>
      <c r="G5195">
        <v>7243</v>
      </c>
      <c r="H5195" t="s">
        <v>42</v>
      </c>
      <c r="J5195" t="s">
        <v>14</v>
      </c>
      <c r="K5195">
        <v>66</v>
      </c>
      <c r="L5195" t="s">
        <v>15</v>
      </c>
    </row>
    <row r="5196" spans="1:12">
      <c r="A5196" t="e">
        <f t="shared" ca="1" si="39"/>
        <v>#NAME?</v>
      </c>
      <c r="B5196">
        <v>701</v>
      </c>
      <c r="C5196" t="s">
        <v>72</v>
      </c>
      <c r="D5196" s="1">
        <v>42873</v>
      </c>
      <c r="F5196">
        <v>2</v>
      </c>
      <c r="G5196">
        <v>2724</v>
      </c>
      <c r="H5196" t="s">
        <v>73</v>
      </c>
      <c r="J5196" t="s">
        <v>14</v>
      </c>
      <c r="K5196">
        <v>66</v>
      </c>
      <c r="L5196" t="s">
        <v>15</v>
      </c>
    </row>
    <row r="5197" spans="1:12">
      <c r="A5197" t="e">
        <f t="shared" ca="1" si="39"/>
        <v>#NAME?</v>
      </c>
      <c r="B5197">
        <v>701</v>
      </c>
      <c r="C5197" t="s">
        <v>72</v>
      </c>
      <c r="D5197" s="1">
        <v>42936</v>
      </c>
      <c r="F5197">
        <v>2</v>
      </c>
      <c r="G5197">
        <v>2119</v>
      </c>
      <c r="H5197" t="s">
        <v>82</v>
      </c>
      <c r="J5197" t="s">
        <v>14</v>
      </c>
      <c r="K5197">
        <v>66</v>
      </c>
      <c r="L5197" t="s">
        <v>15</v>
      </c>
    </row>
    <row r="5198" spans="1:12">
      <c r="A5198" t="e">
        <f t="shared" ca="1" si="39"/>
        <v>#NAME?</v>
      </c>
      <c r="B5198">
        <v>701</v>
      </c>
      <c r="C5198" t="s">
        <v>72</v>
      </c>
      <c r="D5198" s="1">
        <v>43049</v>
      </c>
      <c r="F5198">
        <v>2</v>
      </c>
      <c r="G5198">
        <v>2724</v>
      </c>
      <c r="H5198" t="s">
        <v>73</v>
      </c>
      <c r="J5198" t="s">
        <v>14</v>
      </c>
      <c r="K5198">
        <v>66</v>
      </c>
      <c r="L5198" t="s">
        <v>15</v>
      </c>
    </row>
    <row r="5199" spans="1:12">
      <c r="A5199" t="e">
        <f ca="1">E00251528898821</f>
        <v>#NAME?</v>
      </c>
      <c r="B5199">
        <v>286</v>
      </c>
      <c r="C5199" t="s">
        <v>41</v>
      </c>
      <c r="D5199" s="1">
        <v>41705</v>
      </c>
      <c r="F5199">
        <v>1</v>
      </c>
      <c r="G5199">
        <v>7243</v>
      </c>
      <c r="H5199" t="s">
        <v>42</v>
      </c>
      <c r="J5199" t="s">
        <v>14</v>
      </c>
      <c r="K5199">
        <v>60</v>
      </c>
      <c r="L5199" t="s">
        <v>15</v>
      </c>
    </row>
    <row r="5200" spans="1:12">
      <c r="A5200" t="e">
        <f ca="1">E00251439569621</f>
        <v>#NAME?</v>
      </c>
      <c r="B5200">
        <v>701</v>
      </c>
      <c r="C5200" t="s">
        <v>72</v>
      </c>
      <c r="D5200" s="1">
        <v>42466</v>
      </c>
      <c r="F5200">
        <v>3</v>
      </c>
      <c r="G5200">
        <v>2724</v>
      </c>
      <c r="H5200" t="s">
        <v>73</v>
      </c>
      <c r="J5200" t="s">
        <v>14</v>
      </c>
      <c r="K5200">
        <v>65</v>
      </c>
      <c r="L5200" t="s">
        <v>15</v>
      </c>
    </row>
    <row r="5201" spans="1:12">
      <c r="A5201" t="e">
        <f ca="1">E00251432416521</f>
        <v>#NAME?</v>
      </c>
      <c r="B5201">
        <v>464</v>
      </c>
      <c r="C5201" t="s">
        <v>45</v>
      </c>
      <c r="D5201" s="1">
        <v>42359</v>
      </c>
      <c r="F5201">
        <v>1</v>
      </c>
      <c r="G5201">
        <v>7906</v>
      </c>
      <c r="H5201" t="s">
        <v>173</v>
      </c>
      <c r="J5201" t="s">
        <v>14</v>
      </c>
      <c r="K5201">
        <v>41</v>
      </c>
      <c r="L5201" t="s">
        <v>22</v>
      </c>
    </row>
    <row r="5202" spans="1:12">
      <c r="A5202" t="e">
        <f ca="1">E00251532878921</f>
        <v>#NAME?</v>
      </c>
      <c r="B5202">
        <v>442</v>
      </c>
      <c r="C5202" t="s">
        <v>95</v>
      </c>
      <c r="D5202" s="1">
        <v>41785</v>
      </c>
      <c r="F5202">
        <v>1</v>
      </c>
      <c r="G5202">
        <v>72690</v>
      </c>
      <c r="H5202" t="s">
        <v>363</v>
      </c>
      <c r="J5202" t="s">
        <v>14</v>
      </c>
      <c r="K5202">
        <v>63</v>
      </c>
      <c r="L5202" t="s">
        <v>15</v>
      </c>
    </row>
    <row r="5203" spans="1:12">
      <c r="A5203" t="e">
        <f t="shared" ref="A5203:A5209" ca="1" si="40">E00251439569621</f>
        <v>#NAME?</v>
      </c>
      <c r="B5203">
        <v>701</v>
      </c>
      <c r="C5203" t="s">
        <v>72</v>
      </c>
      <c r="D5203" s="1">
        <v>41225</v>
      </c>
      <c r="F5203">
        <v>1</v>
      </c>
      <c r="G5203">
        <v>7243</v>
      </c>
      <c r="H5203" t="s">
        <v>42</v>
      </c>
      <c r="J5203" t="s">
        <v>14</v>
      </c>
      <c r="K5203">
        <v>61</v>
      </c>
      <c r="L5203" t="s">
        <v>15</v>
      </c>
    </row>
    <row r="5204" spans="1:12">
      <c r="A5204" t="e">
        <f t="shared" ca="1" si="40"/>
        <v>#NAME?</v>
      </c>
      <c r="B5204">
        <v>701</v>
      </c>
      <c r="C5204" t="s">
        <v>72</v>
      </c>
      <c r="D5204" s="1">
        <v>41649</v>
      </c>
      <c r="F5204">
        <v>3</v>
      </c>
      <c r="G5204">
        <v>73300</v>
      </c>
      <c r="H5204" t="s">
        <v>86</v>
      </c>
      <c r="J5204" t="s">
        <v>14</v>
      </c>
      <c r="K5204">
        <v>62</v>
      </c>
      <c r="L5204" t="s">
        <v>15</v>
      </c>
    </row>
    <row r="5205" spans="1:12">
      <c r="A5205" t="e">
        <f t="shared" ca="1" si="40"/>
        <v>#NAME?</v>
      </c>
      <c r="B5205">
        <v>701</v>
      </c>
      <c r="C5205" t="s">
        <v>72</v>
      </c>
      <c r="D5205" s="1">
        <v>42685</v>
      </c>
      <c r="F5205">
        <v>6</v>
      </c>
      <c r="G5205">
        <v>7243</v>
      </c>
      <c r="H5205" t="s">
        <v>42</v>
      </c>
      <c r="J5205" t="s">
        <v>14</v>
      </c>
      <c r="K5205">
        <v>65</v>
      </c>
      <c r="L5205" t="s">
        <v>15</v>
      </c>
    </row>
    <row r="5206" spans="1:12">
      <c r="A5206" t="e">
        <f t="shared" ca="1" si="40"/>
        <v>#NAME?</v>
      </c>
      <c r="B5206">
        <v>701</v>
      </c>
      <c r="C5206" t="s">
        <v>72</v>
      </c>
      <c r="D5206" s="1">
        <v>42628</v>
      </c>
      <c r="F5206">
        <v>2</v>
      </c>
      <c r="G5206">
        <v>73300</v>
      </c>
      <c r="H5206" t="s">
        <v>86</v>
      </c>
      <c r="J5206" t="s">
        <v>14</v>
      </c>
      <c r="K5206">
        <v>65</v>
      </c>
      <c r="L5206" t="s">
        <v>15</v>
      </c>
    </row>
    <row r="5207" spans="1:12">
      <c r="A5207" t="e">
        <f t="shared" ca="1" si="40"/>
        <v>#NAME?</v>
      </c>
      <c r="B5207">
        <v>701</v>
      </c>
      <c r="C5207" t="s">
        <v>72</v>
      </c>
      <c r="D5207" s="1">
        <v>42628</v>
      </c>
      <c r="F5207">
        <v>5</v>
      </c>
      <c r="G5207">
        <v>2119</v>
      </c>
      <c r="H5207" t="s">
        <v>82</v>
      </c>
      <c r="J5207" t="s">
        <v>14</v>
      </c>
      <c r="K5207">
        <v>65</v>
      </c>
      <c r="L5207" t="s">
        <v>15</v>
      </c>
    </row>
    <row r="5208" spans="1:12">
      <c r="A5208" t="e">
        <f t="shared" ca="1" si="40"/>
        <v>#NAME?</v>
      </c>
      <c r="B5208">
        <v>701</v>
      </c>
      <c r="C5208" t="s">
        <v>72</v>
      </c>
      <c r="D5208" s="1">
        <v>42873</v>
      </c>
      <c r="F5208">
        <v>1</v>
      </c>
      <c r="G5208">
        <v>2119</v>
      </c>
      <c r="H5208" t="s">
        <v>82</v>
      </c>
      <c r="J5208" t="s">
        <v>14</v>
      </c>
      <c r="K5208">
        <v>66</v>
      </c>
      <c r="L5208" t="s">
        <v>15</v>
      </c>
    </row>
    <row r="5209" spans="1:12">
      <c r="A5209" t="e">
        <f t="shared" ca="1" si="40"/>
        <v>#NAME?</v>
      </c>
      <c r="B5209">
        <v>701</v>
      </c>
      <c r="C5209" t="s">
        <v>72</v>
      </c>
      <c r="D5209" s="1">
        <v>42803</v>
      </c>
      <c r="F5209">
        <v>2</v>
      </c>
      <c r="G5209">
        <v>2724</v>
      </c>
      <c r="H5209" t="s">
        <v>73</v>
      </c>
      <c r="J5209" t="s">
        <v>14</v>
      </c>
      <c r="K5209">
        <v>66</v>
      </c>
      <c r="L5209" t="s">
        <v>15</v>
      </c>
    </row>
    <row r="5210" spans="1:12">
      <c r="A5210" t="e">
        <f ca="1">E00251439519721</f>
        <v>#NAME?</v>
      </c>
      <c r="B5210">
        <v>1786</v>
      </c>
      <c r="C5210" t="s">
        <v>37</v>
      </c>
      <c r="D5210" s="1">
        <v>41289</v>
      </c>
      <c r="F5210">
        <v>2</v>
      </c>
      <c r="G5210">
        <v>2528</v>
      </c>
      <c r="H5210" t="s">
        <v>982</v>
      </c>
      <c r="J5210" t="s">
        <v>14</v>
      </c>
      <c r="K5210">
        <v>58</v>
      </c>
      <c r="L5210" t="s">
        <v>15</v>
      </c>
    </row>
    <row r="5211" spans="1:12">
      <c r="A5211" t="e">
        <f ca="1">E00251439569621</f>
        <v>#NAME?</v>
      </c>
      <c r="B5211">
        <v>701</v>
      </c>
      <c r="C5211" t="s">
        <v>72</v>
      </c>
      <c r="D5211" s="1">
        <v>42985</v>
      </c>
      <c r="F5211">
        <v>1</v>
      </c>
      <c r="G5211">
        <v>71509</v>
      </c>
      <c r="H5211" t="s">
        <v>369</v>
      </c>
      <c r="J5211" t="s">
        <v>14</v>
      </c>
      <c r="K5211">
        <v>66</v>
      </c>
      <c r="L5211" t="s">
        <v>15</v>
      </c>
    </row>
    <row r="5212" spans="1:12">
      <c r="A5212" t="e">
        <f ca="1">E00251439569621</f>
        <v>#NAME?</v>
      </c>
      <c r="B5212">
        <v>701</v>
      </c>
      <c r="C5212" t="s">
        <v>72</v>
      </c>
      <c r="D5212" s="1">
        <v>42985</v>
      </c>
      <c r="F5212">
        <v>4</v>
      </c>
      <c r="G5212">
        <v>73300</v>
      </c>
      <c r="H5212" t="s">
        <v>86</v>
      </c>
      <c r="J5212" t="s">
        <v>14</v>
      </c>
      <c r="K5212">
        <v>66</v>
      </c>
      <c r="L5212" t="s">
        <v>15</v>
      </c>
    </row>
    <row r="5213" spans="1:12">
      <c r="A5213" t="e">
        <f ca="1">E00251439569621</f>
        <v>#NAME?</v>
      </c>
      <c r="B5213">
        <v>701</v>
      </c>
      <c r="C5213" t="s">
        <v>72</v>
      </c>
      <c r="D5213" s="1">
        <v>43007</v>
      </c>
      <c r="F5213">
        <v>5</v>
      </c>
      <c r="G5213">
        <v>7962</v>
      </c>
      <c r="H5213" t="s">
        <v>111</v>
      </c>
      <c r="J5213" t="s">
        <v>14</v>
      </c>
      <c r="K5213">
        <v>66</v>
      </c>
      <c r="L5213" t="s">
        <v>22</v>
      </c>
    </row>
    <row r="5214" spans="1:12">
      <c r="A5214" t="e">
        <f ca="1">E00251439569621</f>
        <v>#NAME?</v>
      </c>
      <c r="B5214">
        <v>729</v>
      </c>
      <c r="C5214" t="s">
        <v>68</v>
      </c>
      <c r="D5214" s="1">
        <v>42043</v>
      </c>
      <c r="F5214">
        <v>1</v>
      </c>
      <c r="G5214">
        <v>8500</v>
      </c>
      <c r="H5214" t="s">
        <v>983</v>
      </c>
      <c r="I5214" t="s">
        <v>56</v>
      </c>
      <c r="J5214" t="s">
        <v>57</v>
      </c>
      <c r="K5214">
        <v>63</v>
      </c>
      <c r="L5214" t="s">
        <v>15</v>
      </c>
    </row>
    <row r="5215" spans="1:12">
      <c r="A5215" t="e">
        <f ca="1">E00251429207021</f>
        <v>#NAME?</v>
      </c>
      <c r="B5215">
        <v>291</v>
      </c>
      <c r="C5215" t="s">
        <v>160</v>
      </c>
      <c r="D5215" s="1">
        <v>41369</v>
      </c>
      <c r="F5215">
        <v>1</v>
      </c>
      <c r="G5215">
        <v>7242</v>
      </c>
      <c r="H5215" t="s">
        <v>93</v>
      </c>
      <c r="J5215" t="s">
        <v>14</v>
      </c>
      <c r="K5215">
        <v>44</v>
      </c>
      <c r="L5215" t="s">
        <v>15</v>
      </c>
    </row>
    <row r="5216" spans="1:12">
      <c r="A5216" t="e">
        <f ca="1">E00251439569621</f>
        <v>#NAME?</v>
      </c>
      <c r="B5216">
        <v>701</v>
      </c>
      <c r="C5216" t="s">
        <v>72</v>
      </c>
      <c r="D5216" s="1">
        <v>42936</v>
      </c>
      <c r="F5216">
        <v>1</v>
      </c>
      <c r="G5216">
        <v>2724</v>
      </c>
      <c r="H5216" t="s">
        <v>73</v>
      </c>
      <c r="J5216" t="s">
        <v>14</v>
      </c>
      <c r="K5216">
        <v>66</v>
      </c>
      <c r="L5216" t="s">
        <v>15</v>
      </c>
    </row>
    <row r="5217" spans="1:12">
      <c r="A5217" t="e">
        <f ca="1">E00251617121621</f>
        <v>#NAME?</v>
      </c>
      <c r="B5217">
        <v>489</v>
      </c>
      <c r="C5217" t="s">
        <v>100</v>
      </c>
      <c r="D5217" s="1">
        <v>42116</v>
      </c>
      <c r="F5217">
        <v>1</v>
      </c>
      <c r="G5217">
        <v>3004</v>
      </c>
      <c r="H5217" t="s">
        <v>104</v>
      </c>
      <c r="J5217" t="s">
        <v>14</v>
      </c>
      <c r="K5217">
        <v>45</v>
      </c>
      <c r="L5217" t="s">
        <v>15</v>
      </c>
    </row>
    <row r="5218" spans="1:12">
      <c r="A5218" t="e">
        <f ca="1">E00251615269521</f>
        <v>#NAME?</v>
      </c>
      <c r="B5218">
        <v>94</v>
      </c>
      <c r="C5218" t="s">
        <v>74</v>
      </c>
      <c r="D5218" s="1">
        <v>42263</v>
      </c>
      <c r="F5218">
        <v>3</v>
      </c>
      <c r="G5218">
        <v>2720</v>
      </c>
      <c r="H5218" t="s">
        <v>65</v>
      </c>
      <c r="J5218" t="s">
        <v>14</v>
      </c>
      <c r="K5218">
        <v>56</v>
      </c>
      <c r="L5218" t="s">
        <v>15</v>
      </c>
    </row>
    <row r="5219" spans="1:12">
      <c r="A5219" t="e">
        <f ca="1">E00251615269521</f>
        <v>#NAME?</v>
      </c>
      <c r="B5219">
        <v>94</v>
      </c>
      <c r="C5219" t="s">
        <v>74</v>
      </c>
      <c r="D5219" s="1">
        <v>42282</v>
      </c>
      <c r="F5219">
        <v>2</v>
      </c>
      <c r="G5219">
        <v>7862</v>
      </c>
      <c r="H5219" t="s">
        <v>27</v>
      </c>
      <c r="J5219" t="s">
        <v>14</v>
      </c>
      <c r="K5219">
        <v>56</v>
      </c>
      <c r="L5219" t="s">
        <v>22</v>
      </c>
    </row>
    <row r="5220" spans="1:12">
      <c r="A5220" t="e">
        <f ca="1">E00251439908221</f>
        <v>#NAME?</v>
      </c>
      <c r="B5220">
        <v>189</v>
      </c>
      <c r="C5220" t="s">
        <v>58</v>
      </c>
      <c r="D5220" s="1">
        <v>41575</v>
      </c>
      <c r="F5220">
        <v>1</v>
      </c>
      <c r="G5220">
        <v>49390</v>
      </c>
      <c r="H5220" t="s">
        <v>59</v>
      </c>
      <c r="J5220" t="s">
        <v>14</v>
      </c>
      <c r="K5220">
        <v>57</v>
      </c>
      <c r="L5220" t="s">
        <v>15</v>
      </c>
    </row>
    <row r="5221" spans="1:12">
      <c r="A5221" t="e">
        <f t="shared" ref="A5221:A5226" ca="1" si="41">E00251615269521</f>
        <v>#NAME?</v>
      </c>
      <c r="B5221">
        <v>94</v>
      </c>
      <c r="C5221" t="s">
        <v>74</v>
      </c>
      <c r="D5221" s="1">
        <v>41257</v>
      </c>
      <c r="F5221">
        <v>1</v>
      </c>
      <c r="G5221">
        <v>2720</v>
      </c>
      <c r="H5221" t="s">
        <v>65</v>
      </c>
      <c r="J5221" t="s">
        <v>14</v>
      </c>
      <c r="K5221">
        <v>53</v>
      </c>
      <c r="L5221" t="s">
        <v>15</v>
      </c>
    </row>
    <row r="5222" spans="1:12">
      <c r="A5222" t="e">
        <f t="shared" ca="1" si="41"/>
        <v>#NAME?</v>
      </c>
      <c r="B5222">
        <v>94</v>
      </c>
      <c r="C5222" t="s">
        <v>74</v>
      </c>
      <c r="D5222" s="1">
        <v>42146</v>
      </c>
      <c r="F5222">
        <v>1</v>
      </c>
      <c r="G5222">
        <v>7291</v>
      </c>
      <c r="H5222" t="s">
        <v>163</v>
      </c>
      <c r="J5222" t="s">
        <v>14</v>
      </c>
      <c r="K5222">
        <v>55</v>
      </c>
      <c r="L5222" t="s">
        <v>15</v>
      </c>
    </row>
    <row r="5223" spans="1:12">
      <c r="A5223" t="e">
        <f t="shared" ca="1" si="41"/>
        <v>#NAME?</v>
      </c>
      <c r="B5223">
        <v>94</v>
      </c>
      <c r="C5223" t="s">
        <v>74</v>
      </c>
      <c r="D5223" s="1">
        <v>43005</v>
      </c>
      <c r="F5223">
        <v>2</v>
      </c>
      <c r="G5223">
        <v>7243</v>
      </c>
      <c r="H5223" t="s">
        <v>42</v>
      </c>
      <c r="J5223" t="s">
        <v>14</v>
      </c>
      <c r="K5223">
        <v>58</v>
      </c>
      <c r="L5223" t="s">
        <v>15</v>
      </c>
    </row>
    <row r="5224" spans="1:12">
      <c r="A5224" t="e">
        <f t="shared" ca="1" si="41"/>
        <v>#NAME?</v>
      </c>
      <c r="B5224">
        <v>94</v>
      </c>
      <c r="C5224" t="s">
        <v>74</v>
      </c>
      <c r="D5224" s="1">
        <v>42012</v>
      </c>
      <c r="F5224">
        <v>1</v>
      </c>
      <c r="G5224">
        <v>2720</v>
      </c>
      <c r="H5224" t="s">
        <v>65</v>
      </c>
      <c r="J5224" t="s">
        <v>14</v>
      </c>
      <c r="K5224">
        <v>55</v>
      </c>
      <c r="L5224" t="s">
        <v>15</v>
      </c>
    </row>
    <row r="5225" spans="1:12">
      <c r="A5225" t="e">
        <f t="shared" ca="1" si="41"/>
        <v>#NAME?</v>
      </c>
      <c r="B5225">
        <v>94</v>
      </c>
      <c r="C5225" t="s">
        <v>74</v>
      </c>
      <c r="D5225" s="1">
        <v>42663</v>
      </c>
      <c r="F5225">
        <v>1</v>
      </c>
      <c r="G5225">
        <v>2809</v>
      </c>
      <c r="H5225" t="s">
        <v>90</v>
      </c>
      <c r="J5225" t="s">
        <v>14</v>
      </c>
      <c r="K5225">
        <v>57</v>
      </c>
      <c r="L5225" t="s">
        <v>15</v>
      </c>
    </row>
    <row r="5226" spans="1:12">
      <c r="A5226" t="e">
        <f t="shared" ca="1" si="41"/>
        <v>#NAME?</v>
      </c>
      <c r="B5226">
        <v>94</v>
      </c>
      <c r="C5226" t="s">
        <v>74</v>
      </c>
      <c r="D5226" s="1">
        <v>43005</v>
      </c>
      <c r="F5226">
        <v>3</v>
      </c>
      <c r="G5226">
        <v>4240</v>
      </c>
      <c r="H5226" t="s">
        <v>239</v>
      </c>
      <c r="J5226" t="s">
        <v>14</v>
      </c>
      <c r="K5226">
        <v>58</v>
      </c>
      <c r="L5226" t="s">
        <v>15</v>
      </c>
    </row>
    <row r="5227" spans="1:12">
      <c r="A5227" t="e">
        <f ca="1">E00251439908221</f>
        <v>#NAME?</v>
      </c>
      <c r="B5227">
        <v>189</v>
      </c>
      <c r="C5227" t="s">
        <v>58</v>
      </c>
      <c r="D5227" s="1">
        <v>42095</v>
      </c>
      <c r="F5227">
        <v>1</v>
      </c>
      <c r="G5227">
        <v>2169</v>
      </c>
      <c r="H5227" t="s">
        <v>40</v>
      </c>
      <c r="J5227" t="s">
        <v>14</v>
      </c>
      <c r="K5227">
        <v>59</v>
      </c>
      <c r="L5227" t="s">
        <v>15</v>
      </c>
    </row>
    <row r="5228" spans="1:12">
      <c r="A5228" t="e">
        <f ca="1">E00251439908221</f>
        <v>#NAME?</v>
      </c>
      <c r="B5228">
        <v>189</v>
      </c>
      <c r="C5228" t="s">
        <v>58</v>
      </c>
      <c r="D5228" s="1">
        <v>41095</v>
      </c>
      <c r="F5228">
        <v>1</v>
      </c>
      <c r="G5228">
        <v>49390</v>
      </c>
      <c r="H5228" t="s">
        <v>59</v>
      </c>
      <c r="J5228" t="s">
        <v>14</v>
      </c>
      <c r="K5228">
        <v>56</v>
      </c>
      <c r="L5228" t="s">
        <v>15</v>
      </c>
    </row>
    <row r="5229" spans="1:12">
      <c r="A5229" t="e">
        <f ca="1">E00251427357521</f>
        <v>#NAME?</v>
      </c>
      <c r="B5229">
        <v>10</v>
      </c>
      <c r="C5229" t="s">
        <v>18</v>
      </c>
      <c r="D5229" s="1">
        <v>42437</v>
      </c>
      <c r="F5229">
        <v>1</v>
      </c>
      <c r="G5229">
        <v>7242</v>
      </c>
      <c r="H5229" t="s">
        <v>93</v>
      </c>
      <c r="J5229" t="s">
        <v>14</v>
      </c>
      <c r="K5229">
        <v>57</v>
      </c>
      <c r="L5229" t="s">
        <v>15</v>
      </c>
    </row>
    <row r="5230" spans="1:12">
      <c r="A5230" t="e">
        <f ca="1">E00251427357521</f>
        <v>#NAME?</v>
      </c>
      <c r="B5230">
        <v>10</v>
      </c>
      <c r="C5230" t="s">
        <v>18</v>
      </c>
      <c r="D5230" s="1">
        <v>42832</v>
      </c>
      <c r="F5230">
        <v>2</v>
      </c>
      <c r="G5230">
        <v>24220</v>
      </c>
      <c r="H5230" t="s">
        <v>105</v>
      </c>
      <c r="J5230" t="s">
        <v>14</v>
      </c>
      <c r="K5230">
        <v>58</v>
      </c>
      <c r="L5230" t="s">
        <v>15</v>
      </c>
    </row>
    <row r="5231" spans="1:12">
      <c r="A5231" t="e">
        <f ca="1">E00251439908221</f>
        <v>#NAME?</v>
      </c>
      <c r="B5231">
        <v>189</v>
      </c>
      <c r="C5231" t="s">
        <v>58</v>
      </c>
      <c r="D5231" s="1">
        <v>41681</v>
      </c>
      <c r="F5231">
        <v>2</v>
      </c>
      <c r="G5231">
        <v>49390</v>
      </c>
      <c r="H5231" t="s">
        <v>59</v>
      </c>
      <c r="J5231" t="s">
        <v>14</v>
      </c>
      <c r="K5231">
        <v>58</v>
      </c>
      <c r="L5231" t="s">
        <v>15</v>
      </c>
    </row>
    <row r="5232" spans="1:12">
      <c r="A5232" t="e">
        <f ca="1">E00251439908221</f>
        <v>#NAME?</v>
      </c>
      <c r="B5232">
        <v>189</v>
      </c>
      <c r="C5232" t="s">
        <v>58</v>
      </c>
      <c r="D5232" s="1">
        <v>42341</v>
      </c>
      <c r="F5232">
        <v>1</v>
      </c>
      <c r="G5232">
        <v>5990</v>
      </c>
      <c r="H5232" t="s">
        <v>60</v>
      </c>
      <c r="J5232" t="s">
        <v>14</v>
      </c>
      <c r="K5232">
        <v>59</v>
      </c>
      <c r="L5232" t="s">
        <v>15</v>
      </c>
    </row>
    <row r="5233" spans="1:12">
      <c r="A5233" t="e">
        <f ca="1">E00251532878921</f>
        <v>#NAME?</v>
      </c>
      <c r="B5233">
        <v>442</v>
      </c>
      <c r="C5233" t="s">
        <v>95</v>
      </c>
      <c r="D5233" s="1">
        <v>42641</v>
      </c>
      <c r="F5233">
        <v>2</v>
      </c>
      <c r="G5233">
        <v>1739</v>
      </c>
      <c r="H5233" t="s">
        <v>110</v>
      </c>
      <c r="J5233" t="s">
        <v>14</v>
      </c>
      <c r="K5233">
        <v>65</v>
      </c>
      <c r="L5233" t="s">
        <v>15</v>
      </c>
    </row>
    <row r="5234" spans="1:12">
      <c r="A5234" t="e">
        <f ca="1">E00251432416521</f>
        <v>#NAME?</v>
      </c>
      <c r="B5234">
        <v>464</v>
      </c>
      <c r="C5234" t="s">
        <v>45</v>
      </c>
      <c r="D5234" s="1">
        <v>41949</v>
      </c>
      <c r="F5234">
        <v>1</v>
      </c>
      <c r="G5234">
        <v>6851</v>
      </c>
      <c r="H5234" t="s">
        <v>984</v>
      </c>
      <c r="J5234" t="s">
        <v>14</v>
      </c>
      <c r="K5234">
        <v>40</v>
      </c>
      <c r="L5234" t="s">
        <v>15</v>
      </c>
    </row>
    <row r="5235" spans="1:12">
      <c r="A5235" t="e">
        <f ca="1">E00251615269521</f>
        <v>#NAME?</v>
      </c>
      <c r="B5235">
        <v>86</v>
      </c>
      <c r="C5235" t="s">
        <v>77</v>
      </c>
      <c r="D5235" s="1">
        <v>41640</v>
      </c>
      <c r="E5235">
        <v>1</v>
      </c>
      <c r="F5235">
        <v>7</v>
      </c>
      <c r="G5235">
        <v>9248</v>
      </c>
      <c r="H5235" t="s">
        <v>476</v>
      </c>
      <c r="J5235" t="s">
        <v>34</v>
      </c>
      <c r="K5235">
        <v>54</v>
      </c>
      <c r="L5235" t="s">
        <v>15</v>
      </c>
    </row>
    <row r="5236" spans="1:12">
      <c r="A5236" t="e">
        <f ca="1">E00251439851521</f>
        <v>#NAME?</v>
      </c>
      <c r="B5236">
        <v>453</v>
      </c>
      <c r="C5236" t="s">
        <v>96</v>
      </c>
      <c r="D5236" s="1">
        <v>42150</v>
      </c>
      <c r="F5236">
        <v>1</v>
      </c>
      <c r="G5236">
        <v>7262</v>
      </c>
      <c r="H5236" t="s">
        <v>198</v>
      </c>
      <c r="J5236" t="s">
        <v>14</v>
      </c>
      <c r="K5236">
        <v>47</v>
      </c>
      <c r="L5236" t="s">
        <v>15</v>
      </c>
    </row>
    <row r="5237" spans="1:12">
      <c r="A5237" t="e">
        <f ca="1">E00251439851521</f>
        <v>#NAME?</v>
      </c>
      <c r="B5237">
        <v>453</v>
      </c>
      <c r="C5237" t="s">
        <v>96</v>
      </c>
      <c r="D5237" s="1">
        <v>42739</v>
      </c>
      <c r="F5237">
        <v>1</v>
      </c>
      <c r="G5237">
        <v>72632</v>
      </c>
      <c r="H5237" t="s">
        <v>107</v>
      </c>
      <c r="J5237" t="s">
        <v>14</v>
      </c>
      <c r="K5237">
        <v>48</v>
      </c>
      <c r="L5237" t="s">
        <v>15</v>
      </c>
    </row>
    <row r="5238" spans="1:12">
      <c r="A5238" t="e">
        <f ca="1">E00251514252121</f>
        <v>#NAME?</v>
      </c>
      <c r="B5238">
        <v>451</v>
      </c>
      <c r="C5238" t="s">
        <v>102</v>
      </c>
      <c r="D5238" s="1">
        <v>42821</v>
      </c>
      <c r="F5238">
        <v>1</v>
      </c>
      <c r="G5238">
        <v>5589</v>
      </c>
      <c r="H5238" t="s">
        <v>152</v>
      </c>
      <c r="J5238" t="s">
        <v>14</v>
      </c>
      <c r="K5238">
        <v>49</v>
      </c>
      <c r="L5238" t="s">
        <v>15</v>
      </c>
    </row>
    <row r="5239" spans="1:12">
      <c r="A5239" t="e">
        <f ca="1">E00251514252121</f>
        <v>#NAME?</v>
      </c>
      <c r="B5239">
        <v>451</v>
      </c>
      <c r="C5239" t="s">
        <v>102</v>
      </c>
      <c r="D5239" s="1">
        <v>43019</v>
      </c>
      <c r="F5239">
        <v>1</v>
      </c>
      <c r="G5239">
        <v>5589</v>
      </c>
      <c r="H5239" t="s">
        <v>152</v>
      </c>
      <c r="J5239" t="s">
        <v>14</v>
      </c>
      <c r="K5239">
        <v>49</v>
      </c>
      <c r="L5239" t="s">
        <v>15</v>
      </c>
    </row>
    <row r="5240" spans="1:12">
      <c r="A5240" t="e">
        <f ca="1">E00251424841521</f>
        <v>#NAME?</v>
      </c>
      <c r="B5240">
        <v>104</v>
      </c>
      <c r="C5240" t="s">
        <v>88</v>
      </c>
      <c r="D5240" s="1">
        <v>42417</v>
      </c>
      <c r="F5240">
        <v>1</v>
      </c>
      <c r="G5240">
        <v>7242</v>
      </c>
      <c r="H5240" t="s">
        <v>93</v>
      </c>
      <c r="J5240" t="s">
        <v>14</v>
      </c>
      <c r="K5240">
        <v>45</v>
      </c>
      <c r="L5240" t="s">
        <v>15</v>
      </c>
    </row>
    <row r="5241" spans="1:12">
      <c r="A5241" t="e">
        <f ca="1">E00251424841521</f>
        <v>#NAME?</v>
      </c>
      <c r="B5241">
        <v>104</v>
      </c>
      <c r="C5241" t="s">
        <v>88</v>
      </c>
      <c r="D5241" s="1">
        <v>42423</v>
      </c>
      <c r="F5241">
        <v>1</v>
      </c>
      <c r="G5241">
        <v>7243</v>
      </c>
      <c r="H5241" t="s">
        <v>42</v>
      </c>
      <c r="J5241" t="s">
        <v>14</v>
      </c>
      <c r="K5241">
        <v>45</v>
      </c>
      <c r="L5241" t="s">
        <v>15</v>
      </c>
    </row>
    <row r="5242" spans="1:12">
      <c r="A5242" t="e">
        <f ca="1">E00251514252121</f>
        <v>#NAME?</v>
      </c>
      <c r="B5242">
        <v>451</v>
      </c>
      <c r="C5242" t="s">
        <v>102</v>
      </c>
      <c r="D5242" s="1">
        <v>42751</v>
      </c>
      <c r="F5242">
        <v>1</v>
      </c>
      <c r="G5242">
        <v>5589</v>
      </c>
      <c r="H5242" t="s">
        <v>152</v>
      </c>
      <c r="J5242" t="s">
        <v>14</v>
      </c>
      <c r="K5242">
        <v>49</v>
      </c>
      <c r="L5242" t="s">
        <v>15</v>
      </c>
    </row>
    <row r="5243" spans="1:12">
      <c r="A5243" t="e">
        <f ca="1">E00251617121621</f>
        <v>#NAME?</v>
      </c>
      <c r="B5243">
        <v>489</v>
      </c>
      <c r="C5243" t="s">
        <v>100</v>
      </c>
      <c r="D5243" s="1">
        <v>41215</v>
      </c>
      <c r="F5243">
        <v>1</v>
      </c>
      <c r="G5243">
        <v>2448</v>
      </c>
      <c r="H5243" t="s">
        <v>19</v>
      </c>
      <c r="J5243" t="s">
        <v>14</v>
      </c>
      <c r="K5243">
        <v>43</v>
      </c>
      <c r="L5243" t="s">
        <v>15</v>
      </c>
    </row>
    <row r="5244" spans="1:12">
      <c r="A5244" t="e">
        <f ca="1">E00251716569321</f>
        <v>#NAME?</v>
      </c>
      <c r="B5244">
        <v>286</v>
      </c>
      <c r="C5244" t="s">
        <v>41</v>
      </c>
      <c r="D5244" s="1">
        <v>41611</v>
      </c>
      <c r="F5244">
        <v>2</v>
      </c>
      <c r="G5244">
        <v>2448</v>
      </c>
      <c r="H5244" t="s">
        <v>19</v>
      </c>
      <c r="J5244" t="s">
        <v>14</v>
      </c>
      <c r="K5244">
        <v>54</v>
      </c>
      <c r="L5244" t="s">
        <v>15</v>
      </c>
    </row>
    <row r="5245" spans="1:12">
      <c r="A5245" t="e">
        <f ca="1">E00251716569321</f>
        <v>#NAME?</v>
      </c>
      <c r="B5245">
        <v>489</v>
      </c>
      <c r="C5245" t="s">
        <v>100</v>
      </c>
      <c r="D5245" s="1">
        <v>41753</v>
      </c>
      <c r="F5245">
        <v>1</v>
      </c>
      <c r="G5245">
        <v>2720</v>
      </c>
      <c r="H5245" t="s">
        <v>65</v>
      </c>
      <c r="J5245" t="s">
        <v>14</v>
      </c>
      <c r="K5245">
        <v>54</v>
      </c>
      <c r="L5245" t="s">
        <v>15</v>
      </c>
    </row>
    <row r="5246" spans="1:12">
      <c r="A5246" t="e">
        <f ca="1">E00251439908221</f>
        <v>#NAME?</v>
      </c>
      <c r="B5246">
        <v>189</v>
      </c>
      <c r="C5246" t="s">
        <v>58</v>
      </c>
      <c r="D5246" s="1">
        <v>42095</v>
      </c>
      <c r="F5246">
        <v>3</v>
      </c>
      <c r="G5246">
        <v>49390</v>
      </c>
      <c r="H5246" t="s">
        <v>59</v>
      </c>
      <c r="J5246" t="s">
        <v>14</v>
      </c>
      <c r="K5246">
        <v>59</v>
      </c>
      <c r="L5246" t="s">
        <v>15</v>
      </c>
    </row>
    <row r="5247" spans="1:12">
      <c r="A5247" t="e">
        <f ca="1">E00251532582121</f>
        <v>#NAME?</v>
      </c>
      <c r="B5247">
        <v>4887</v>
      </c>
      <c r="C5247" t="s">
        <v>985</v>
      </c>
      <c r="D5247" s="1">
        <v>41756</v>
      </c>
      <c r="F5247">
        <v>1</v>
      </c>
      <c r="G5247">
        <v>7243</v>
      </c>
      <c r="H5247" t="s">
        <v>42</v>
      </c>
      <c r="J5247" t="s">
        <v>14</v>
      </c>
      <c r="K5247">
        <v>48</v>
      </c>
      <c r="L5247" t="s">
        <v>15</v>
      </c>
    </row>
    <row r="5248" spans="1:12">
      <c r="A5248" t="e">
        <f ca="1">E00251537898221</f>
        <v>#NAME?</v>
      </c>
      <c r="B5248">
        <v>285</v>
      </c>
      <c r="C5248" t="s">
        <v>117</v>
      </c>
      <c r="D5248" s="1">
        <v>41318</v>
      </c>
      <c r="F5248">
        <v>1</v>
      </c>
      <c r="G5248">
        <v>34690</v>
      </c>
      <c r="H5248" t="s">
        <v>118</v>
      </c>
      <c r="J5248" t="s">
        <v>14</v>
      </c>
      <c r="K5248">
        <v>48</v>
      </c>
      <c r="L5248" t="s">
        <v>15</v>
      </c>
    </row>
    <row r="5249" spans="1:12">
      <c r="A5249" t="e">
        <f ca="1">E00251537898221</f>
        <v>#NAME?</v>
      </c>
      <c r="B5249">
        <v>285</v>
      </c>
      <c r="C5249" t="s">
        <v>117</v>
      </c>
      <c r="D5249" s="1">
        <v>42579</v>
      </c>
      <c r="F5249">
        <v>1</v>
      </c>
      <c r="G5249">
        <v>72885</v>
      </c>
      <c r="H5249" t="s">
        <v>354</v>
      </c>
      <c r="J5249" t="s">
        <v>14</v>
      </c>
      <c r="K5249">
        <v>51</v>
      </c>
      <c r="L5249" t="s">
        <v>15</v>
      </c>
    </row>
    <row r="5250" spans="1:12">
      <c r="A5250" t="e">
        <f ca="1">E00251528868821</f>
        <v>#NAME?</v>
      </c>
      <c r="B5250">
        <v>4055</v>
      </c>
      <c r="C5250" t="s">
        <v>51</v>
      </c>
      <c r="D5250" s="1">
        <v>41012</v>
      </c>
      <c r="F5250">
        <v>1</v>
      </c>
      <c r="G5250">
        <v>7243</v>
      </c>
      <c r="H5250" t="s">
        <v>42</v>
      </c>
      <c r="J5250" t="s">
        <v>14</v>
      </c>
      <c r="K5250">
        <v>41</v>
      </c>
      <c r="L5250" t="s">
        <v>15</v>
      </c>
    </row>
    <row r="5251" spans="1:12">
      <c r="A5251" t="e">
        <f ca="1">E00251439908221</f>
        <v>#NAME?</v>
      </c>
      <c r="B5251">
        <v>189</v>
      </c>
      <c r="C5251" t="s">
        <v>58</v>
      </c>
      <c r="D5251" s="1">
        <v>42704</v>
      </c>
      <c r="F5251">
        <v>1</v>
      </c>
      <c r="G5251">
        <v>7962</v>
      </c>
      <c r="H5251" t="s">
        <v>111</v>
      </c>
      <c r="J5251" t="s">
        <v>14</v>
      </c>
      <c r="K5251">
        <v>60</v>
      </c>
      <c r="L5251" t="s">
        <v>22</v>
      </c>
    </row>
    <row r="5252" spans="1:12">
      <c r="A5252" t="e">
        <f ca="1">E00251427357521</f>
        <v>#NAME?</v>
      </c>
      <c r="B5252">
        <v>10</v>
      </c>
      <c r="C5252" t="s">
        <v>18</v>
      </c>
      <c r="D5252" s="1">
        <v>42832</v>
      </c>
      <c r="F5252">
        <v>1</v>
      </c>
      <c r="G5252">
        <v>2729</v>
      </c>
      <c r="H5252" t="s">
        <v>115</v>
      </c>
      <c r="J5252" t="s">
        <v>14</v>
      </c>
      <c r="K5252">
        <v>58</v>
      </c>
      <c r="L5252" t="s">
        <v>15</v>
      </c>
    </row>
    <row r="5253" spans="1:12">
      <c r="A5253" t="e">
        <f ca="1">E00251513363121</f>
        <v>#NAME?</v>
      </c>
      <c r="B5253">
        <v>445</v>
      </c>
      <c r="C5253" t="s">
        <v>23</v>
      </c>
      <c r="D5253" s="1">
        <v>42705</v>
      </c>
      <c r="F5253">
        <v>2</v>
      </c>
      <c r="G5253">
        <v>73300</v>
      </c>
      <c r="H5253" t="s">
        <v>86</v>
      </c>
      <c r="J5253" t="s">
        <v>14</v>
      </c>
      <c r="K5253">
        <v>66</v>
      </c>
      <c r="L5253" t="s">
        <v>15</v>
      </c>
    </row>
    <row r="5254" spans="1:12">
      <c r="A5254" t="e">
        <f ca="1">E00251615269521</f>
        <v>#NAME?</v>
      </c>
      <c r="B5254">
        <v>94</v>
      </c>
      <c r="C5254" t="s">
        <v>74</v>
      </c>
      <c r="D5254" s="1">
        <v>41954</v>
      </c>
      <c r="F5254">
        <v>2</v>
      </c>
      <c r="G5254">
        <v>7831</v>
      </c>
      <c r="H5254" t="s">
        <v>274</v>
      </c>
      <c r="J5254" t="s">
        <v>14</v>
      </c>
      <c r="K5254">
        <v>55</v>
      </c>
      <c r="L5254" t="s">
        <v>22</v>
      </c>
    </row>
    <row r="5255" spans="1:12">
      <c r="A5255" t="e">
        <f ca="1">E00251615269521</f>
        <v>#NAME?</v>
      </c>
      <c r="B5255">
        <v>94</v>
      </c>
      <c r="C5255" t="s">
        <v>74</v>
      </c>
      <c r="D5255" s="1">
        <v>42146</v>
      </c>
      <c r="F5255">
        <v>2</v>
      </c>
      <c r="G5255">
        <v>2720</v>
      </c>
      <c r="H5255" t="s">
        <v>65</v>
      </c>
      <c r="J5255" t="s">
        <v>14</v>
      </c>
      <c r="K5255">
        <v>55</v>
      </c>
      <c r="L5255" t="s">
        <v>15</v>
      </c>
    </row>
    <row r="5256" spans="1:12">
      <c r="A5256" t="e">
        <f ca="1">E00251439908221</f>
        <v>#NAME?</v>
      </c>
      <c r="B5256">
        <v>189</v>
      </c>
      <c r="C5256" t="s">
        <v>58</v>
      </c>
      <c r="D5256" s="1">
        <v>41682</v>
      </c>
      <c r="F5256">
        <v>1</v>
      </c>
      <c r="G5256">
        <v>49390</v>
      </c>
      <c r="H5256" t="s">
        <v>59</v>
      </c>
      <c r="J5256" t="s">
        <v>14</v>
      </c>
      <c r="K5256">
        <v>58</v>
      </c>
      <c r="L5256" t="s">
        <v>15</v>
      </c>
    </row>
    <row r="5257" spans="1:12">
      <c r="A5257" t="e">
        <f ca="1">E00251515312421</f>
        <v>#NAME?</v>
      </c>
      <c r="B5257">
        <v>10</v>
      </c>
      <c r="C5257" t="s">
        <v>18</v>
      </c>
      <c r="D5257" s="1">
        <v>42874</v>
      </c>
      <c r="F5257">
        <v>1</v>
      </c>
      <c r="G5257">
        <v>462</v>
      </c>
      <c r="H5257" t="s">
        <v>288</v>
      </c>
      <c r="J5257" t="s">
        <v>14</v>
      </c>
      <c r="K5257">
        <v>46</v>
      </c>
      <c r="L5257" t="s">
        <v>15</v>
      </c>
    </row>
    <row r="5258" spans="1:12">
      <c r="A5258" t="e">
        <f ca="1">E00251439569621</f>
        <v>#NAME?</v>
      </c>
      <c r="B5258">
        <v>701</v>
      </c>
      <c r="C5258" t="s">
        <v>72</v>
      </c>
      <c r="D5258" s="1">
        <v>41051</v>
      </c>
      <c r="F5258">
        <v>2</v>
      </c>
      <c r="G5258">
        <v>73300</v>
      </c>
      <c r="H5258" t="s">
        <v>86</v>
      </c>
      <c r="J5258" t="s">
        <v>14</v>
      </c>
      <c r="K5258">
        <v>61</v>
      </c>
      <c r="L5258" t="s">
        <v>15</v>
      </c>
    </row>
    <row r="5259" spans="1:12">
      <c r="A5259" t="e">
        <f ca="1">E00251439569621</f>
        <v>#NAME?</v>
      </c>
      <c r="B5259">
        <v>701</v>
      </c>
      <c r="C5259" t="s">
        <v>72</v>
      </c>
      <c r="D5259" s="1">
        <v>41191</v>
      </c>
      <c r="F5259">
        <v>2</v>
      </c>
      <c r="G5259">
        <v>7243</v>
      </c>
      <c r="H5259" t="s">
        <v>42</v>
      </c>
      <c r="J5259" t="s">
        <v>14</v>
      </c>
      <c r="K5259">
        <v>61</v>
      </c>
      <c r="L5259" t="s">
        <v>15</v>
      </c>
    </row>
    <row r="5260" spans="1:12">
      <c r="A5260" t="e">
        <f ca="1">E00251439569621</f>
        <v>#NAME?</v>
      </c>
      <c r="B5260">
        <v>701</v>
      </c>
      <c r="C5260" t="s">
        <v>72</v>
      </c>
      <c r="D5260" s="1">
        <v>41708</v>
      </c>
      <c r="F5260">
        <v>1</v>
      </c>
      <c r="G5260">
        <v>71981</v>
      </c>
      <c r="H5260" t="s">
        <v>81</v>
      </c>
      <c r="J5260" t="s">
        <v>14</v>
      </c>
      <c r="K5260">
        <v>63</v>
      </c>
      <c r="L5260" t="s">
        <v>15</v>
      </c>
    </row>
    <row r="5261" spans="1:12">
      <c r="A5261" t="e">
        <f ca="1">E00251432416521</f>
        <v>#NAME?</v>
      </c>
      <c r="B5261">
        <v>464</v>
      </c>
      <c r="C5261" t="s">
        <v>45</v>
      </c>
      <c r="D5261" s="1">
        <v>42411</v>
      </c>
      <c r="F5261">
        <v>1</v>
      </c>
      <c r="G5261">
        <v>7906</v>
      </c>
      <c r="H5261" t="s">
        <v>173</v>
      </c>
      <c r="J5261" t="s">
        <v>14</v>
      </c>
      <c r="K5261">
        <v>42</v>
      </c>
      <c r="L5261" t="s">
        <v>22</v>
      </c>
    </row>
    <row r="5262" spans="1:12">
      <c r="A5262" t="e">
        <f ca="1">E00251429387421</f>
        <v>#NAME?</v>
      </c>
      <c r="B5262">
        <v>276</v>
      </c>
      <c r="C5262" t="s">
        <v>122</v>
      </c>
      <c r="D5262" s="1">
        <v>42039</v>
      </c>
      <c r="F5262">
        <v>2</v>
      </c>
      <c r="G5262">
        <v>2189</v>
      </c>
      <c r="H5262" t="s">
        <v>156</v>
      </c>
      <c r="J5262" t="s">
        <v>14</v>
      </c>
      <c r="K5262">
        <v>48</v>
      </c>
      <c r="L5262" t="s">
        <v>15</v>
      </c>
    </row>
    <row r="5263" spans="1:12">
      <c r="A5263" t="e">
        <f ca="1">E00251439569621</f>
        <v>#NAME?</v>
      </c>
      <c r="B5263">
        <v>701</v>
      </c>
      <c r="C5263" t="s">
        <v>72</v>
      </c>
      <c r="D5263" s="1">
        <v>42885</v>
      </c>
      <c r="F5263">
        <v>1</v>
      </c>
      <c r="G5263">
        <v>2119</v>
      </c>
      <c r="H5263" t="s">
        <v>82</v>
      </c>
      <c r="J5263" t="s">
        <v>14</v>
      </c>
      <c r="K5263">
        <v>66</v>
      </c>
      <c r="L5263" t="s">
        <v>15</v>
      </c>
    </row>
    <row r="5264" spans="1:12">
      <c r="A5264" t="e">
        <f ca="1">E00251439569621</f>
        <v>#NAME?</v>
      </c>
      <c r="B5264">
        <v>729</v>
      </c>
      <c r="C5264" t="s">
        <v>68</v>
      </c>
      <c r="D5264" s="1">
        <v>41293</v>
      </c>
      <c r="E5264">
        <v>0</v>
      </c>
      <c r="F5264">
        <v>2</v>
      </c>
      <c r="G5264">
        <v>73392</v>
      </c>
      <c r="H5264" t="s">
        <v>986</v>
      </c>
      <c r="J5264" t="s">
        <v>34</v>
      </c>
      <c r="K5264">
        <v>61</v>
      </c>
      <c r="L5264" t="s">
        <v>15</v>
      </c>
    </row>
    <row r="5265" spans="1:12">
      <c r="A5265" t="e">
        <f ca="1">E00251514238021</f>
        <v>#NAME?</v>
      </c>
      <c r="B5265">
        <v>448</v>
      </c>
      <c r="C5265" t="s">
        <v>112</v>
      </c>
      <c r="D5265" s="1">
        <v>41417</v>
      </c>
      <c r="F5265">
        <v>1</v>
      </c>
      <c r="G5265">
        <v>7243</v>
      </c>
      <c r="H5265" t="s">
        <v>42</v>
      </c>
      <c r="J5265" t="s">
        <v>14</v>
      </c>
      <c r="K5265">
        <v>42</v>
      </c>
      <c r="L5265" t="s">
        <v>15</v>
      </c>
    </row>
    <row r="5266" spans="1:12">
      <c r="A5266" t="e">
        <f ca="1">E00251429387421</f>
        <v>#NAME?</v>
      </c>
      <c r="B5266">
        <v>276</v>
      </c>
      <c r="C5266" t="s">
        <v>122</v>
      </c>
      <c r="D5266" s="1">
        <v>42583</v>
      </c>
      <c r="F5266">
        <v>1</v>
      </c>
      <c r="G5266">
        <v>34600</v>
      </c>
      <c r="H5266" t="s">
        <v>578</v>
      </c>
      <c r="J5266" t="s">
        <v>14</v>
      </c>
      <c r="K5266">
        <v>50</v>
      </c>
      <c r="L5266" t="s">
        <v>15</v>
      </c>
    </row>
    <row r="5267" spans="1:12">
      <c r="A5267" t="e">
        <f ca="1">E00251429387421</f>
        <v>#NAME?</v>
      </c>
      <c r="B5267">
        <v>753</v>
      </c>
      <c r="C5267" t="s">
        <v>545</v>
      </c>
      <c r="D5267" s="1">
        <v>42009</v>
      </c>
      <c r="E5267">
        <v>2</v>
      </c>
      <c r="F5267">
        <v>2</v>
      </c>
      <c r="G5267">
        <v>6219</v>
      </c>
      <c r="H5267" t="s">
        <v>987</v>
      </c>
      <c r="J5267" t="s">
        <v>34</v>
      </c>
      <c r="K5267">
        <v>48</v>
      </c>
      <c r="L5267" t="s">
        <v>15</v>
      </c>
    </row>
    <row r="5268" spans="1:12">
      <c r="A5268" t="e">
        <f ca="1">E00251439851521</f>
        <v>#NAME?</v>
      </c>
      <c r="B5268">
        <v>453</v>
      </c>
      <c r="C5268" t="s">
        <v>96</v>
      </c>
      <c r="D5268" s="1">
        <v>41221</v>
      </c>
      <c r="F5268">
        <v>1</v>
      </c>
      <c r="G5268">
        <v>78449</v>
      </c>
      <c r="H5268" t="s">
        <v>277</v>
      </c>
      <c r="J5268" t="s">
        <v>14</v>
      </c>
      <c r="K5268">
        <v>44</v>
      </c>
      <c r="L5268" t="s">
        <v>22</v>
      </c>
    </row>
    <row r="5269" spans="1:12">
      <c r="A5269" t="e">
        <f ca="1">E00251429387421</f>
        <v>#NAME?</v>
      </c>
      <c r="B5269">
        <v>276</v>
      </c>
      <c r="C5269" t="s">
        <v>122</v>
      </c>
      <c r="D5269" s="1">
        <v>41992</v>
      </c>
      <c r="F5269">
        <v>1</v>
      </c>
      <c r="G5269">
        <v>6929</v>
      </c>
      <c r="H5269" t="s">
        <v>36</v>
      </c>
      <c r="J5269" t="s">
        <v>14</v>
      </c>
      <c r="K5269">
        <v>48</v>
      </c>
      <c r="L5269" t="s">
        <v>15</v>
      </c>
    </row>
    <row r="5270" spans="1:12">
      <c r="A5270" t="e">
        <f ca="1">E00251716569321</f>
        <v>#NAME?</v>
      </c>
      <c r="B5270">
        <v>286</v>
      </c>
      <c r="C5270" t="s">
        <v>41</v>
      </c>
      <c r="D5270" s="1">
        <v>41646</v>
      </c>
      <c r="F5270">
        <v>1</v>
      </c>
      <c r="G5270">
        <v>3540</v>
      </c>
      <c r="H5270" t="s">
        <v>436</v>
      </c>
      <c r="J5270" t="s">
        <v>14</v>
      </c>
      <c r="K5270">
        <v>54</v>
      </c>
      <c r="L5270" t="s">
        <v>15</v>
      </c>
    </row>
    <row r="5271" spans="1:12">
      <c r="A5271" t="e">
        <f ca="1">E00251514252121</f>
        <v>#NAME?</v>
      </c>
      <c r="B5271">
        <v>451</v>
      </c>
      <c r="C5271" t="s">
        <v>102</v>
      </c>
      <c r="D5271" s="1">
        <v>41324</v>
      </c>
      <c r="F5271">
        <v>2</v>
      </c>
      <c r="G5271">
        <v>3004</v>
      </c>
      <c r="H5271" t="s">
        <v>104</v>
      </c>
      <c r="J5271" t="s">
        <v>14</v>
      </c>
      <c r="K5271">
        <v>45</v>
      </c>
      <c r="L5271" t="s">
        <v>15</v>
      </c>
    </row>
    <row r="5272" spans="1:12">
      <c r="A5272" t="e">
        <f ca="1">E00251716569321</f>
        <v>#NAME?</v>
      </c>
      <c r="B5272">
        <v>6046</v>
      </c>
      <c r="C5272" t="s">
        <v>98</v>
      </c>
      <c r="D5272" s="1">
        <v>41276</v>
      </c>
      <c r="E5272">
        <v>0</v>
      </c>
      <c r="F5272">
        <v>1</v>
      </c>
      <c r="G5272">
        <v>3540</v>
      </c>
      <c r="H5272" t="s">
        <v>436</v>
      </c>
      <c r="J5272" t="s">
        <v>34</v>
      </c>
      <c r="K5272">
        <v>53</v>
      </c>
      <c r="L5272" t="s">
        <v>15</v>
      </c>
    </row>
    <row r="5273" spans="1:12">
      <c r="A5273" t="e">
        <f ca="1">E00251537898221</f>
        <v>#NAME?</v>
      </c>
      <c r="B5273">
        <v>285</v>
      </c>
      <c r="C5273" t="s">
        <v>117</v>
      </c>
      <c r="D5273" s="1">
        <v>42667</v>
      </c>
      <c r="F5273">
        <v>1</v>
      </c>
      <c r="G5273">
        <v>7999</v>
      </c>
      <c r="H5273" t="s">
        <v>169</v>
      </c>
      <c r="J5273" t="s">
        <v>14</v>
      </c>
      <c r="K5273">
        <v>51</v>
      </c>
      <c r="L5273" t="s">
        <v>22</v>
      </c>
    </row>
    <row r="5274" spans="1:12">
      <c r="A5274" t="e">
        <f ca="1">E00251514252121</f>
        <v>#NAME?</v>
      </c>
      <c r="B5274">
        <v>451</v>
      </c>
      <c r="C5274" t="s">
        <v>102</v>
      </c>
      <c r="D5274" s="1">
        <v>41737</v>
      </c>
      <c r="F5274">
        <v>2</v>
      </c>
      <c r="G5274">
        <v>5990</v>
      </c>
      <c r="H5274" t="s">
        <v>60</v>
      </c>
      <c r="J5274" t="s">
        <v>14</v>
      </c>
      <c r="K5274">
        <v>46</v>
      </c>
      <c r="L5274" t="s">
        <v>15</v>
      </c>
    </row>
    <row r="5275" spans="1:12">
      <c r="A5275" t="e">
        <f ca="1">E00251710596121</f>
        <v>#NAME?</v>
      </c>
      <c r="B5275">
        <v>110</v>
      </c>
      <c r="C5275" t="s">
        <v>980</v>
      </c>
      <c r="D5275" s="1">
        <v>41943</v>
      </c>
      <c r="F5275">
        <v>3</v>
      </c>
      <c r="G5275">
        <v>477</v>
      </c>
      <c r="H5275" t="s">
        <v>615</v>
      </c>
      <c r="J5275" t="s">
        <v>14</v>
      </c>
      <c r="K5275">
        <v>49</v>
      </c>
      <c r="L5275" t="s">
        <v>15</v>
      </c>
    </row>
    <row r="5276" spans="1:12">
      <c r="A5276" t="e">
        <f ca="1">E00251432260721</f>
        <v>#NAME?</v>
      </c>
      <c r="B5276">
        <v>7208</v>
      </c>
      <c r="C5276" t="s">
        <v>625</v>
      </c>
      <c r="D5276" s="1">
        <v>41958</v>
      </c>
      <c r="F5276">
        <v>1</v>
      </c>
      <c r="G5276">
        <v>7880</v>
      </c>
      <c r="H5276" t="s">
        <v>213</v>
      </c>
      <c r="I5276" t="s">
        <v>148</v>
      </c>
      <c r="J5276" t="s">
        <v>57</v>
      </c>
      <c r="K5276">
        <v>60</v>
      </c>
      <c r="L5276" t="s">
        <v>22</v>
      </c>
    </row>
    <row r="5277" spans="1:12">
      <c r="A5277" t="e">
        <f ca="1">E00251710596121</f>
        <v>#NAME?</v>
      </c>
      <c r="B5277">
        <v>110</v>
      </c>
      <c r="C5277" t="s">
        <v>980</v>
      </c>
      <c r="D5277" s="1">
        <v>41943</v>
      </c>
      <c r="F5277">
        <v>2</v>
      </c>
      <c r="G5277">
        <v>2169</v>
      </c>
      <c r="H5277" t="s">
        <v>40</v>
      </c>
      <c r="J5277" t="s">
        <v>14</v>
      </c>
      <c r="K5277">
        <v>49</v>
      </c>
      <c r="L5277" t="s">
        <v>15</v>
      </c>
    </row>
    <row r="5278" spans="1:12">
      <c r="A5278" t="e">
        <f ca="1">E00251439908221</f>
        <v>#NAME?</v>
      </c>
      <c r="B5278">
        <v>189</v>
      </c>
      <c r="C5278" t="s">
        <v>58</v>
      </c>
      <c r="D5278" s="1">
        <v>43048</v>
      </c>
      <c r="F5278">
        <v>5</v>
      </c>
      <c r="G5278">
        <v>2729</v>
      </c>
      <c r="H5278" t="s">
        <v>115</v>
      </c>
      <c r="J5278" t="s">
        <v>14</v>
      </c>
      <c r="K5278">
        <v>61</v>
      </c>
      <c r="L5278" t="s">
        <v>15</v>
      </c>
    </row>
    <row r="5279" spans="1:12">
      <c r="A5279" t="e">
        <f ca="1">E00251515312421</f>
        <v>#NAME?</v>
      </c>
      <c r="B5279">
        <v>10</v>
      </c>
      <c r="C5279" t="s">
        <v>18</v>
      </c>
      <c r="D5279" s="1">
        <v>41582</v>
      </c>
      <c r="F5279">
        <v>1</v>
      </c>
      <c r="G5279">
        <v>8488</v>
      </c>
      <c r="H5279" t="s">
        <v>964</v>
      </c>
      <c r="J5279" t="s">
        <v>14</v>
      </c>
      <c r="K5279">
        <v>42</v>
      </c>
      <c r="L5279" t="s">
        <v>15</v>
      </c>
    </row>
    <row r="5280" spans="1:12">
      <c r="A5280" t="e">
        <f ca="1">E00251515312421</f>
        <v>#NAME?</v>
      </c>
      <c r="B5280">
        <v>10</v>
      </c>
      <c r="C5280" t="s">
        <v>18</v>
      </c>
      <c r="D5280" s="1">
        <v>42215</v>
      </c>
      <c r="F5280">
        <v>2</v>
      </c>
      <c r="G5280">
        <v>4556</v>
      </c>
      <c r="H5280" t="s">
        <v>121</v>
      </c>
      <c r="J5280" t="s">
        <v>14</v>
      </c>
      <c r="K5280">
        <v>44</v>
      </c>
      <c r="L5280" t="s">
        <v>15</v>
      </c>
    </row>
    <row r="5281" spans="1:12">
      <c r="A5281" t="e">
        <f ca="1">E00251432398121</f>
        <v>#NAME?</v>
      </c>
      <c r="B5281">
        <v>453</v>
      </c>
      <c r="C5281" t="s">
        <v>96</v>
      </c>
      <c r="D5281" s="1">
        <v>41403</v>
      </c>
      <c r="F5281">
        <v>1</v>
      </c>
      <c r="G5281">
        <v>38200</v>
      </c>
      <c r="H5281" t="s">
        <v>747</v>
      </c>
      <c r="J5281" t="s">
        <v>14</v>
      </c>
      <c r="K5281">
        <v>53</v>
      </c>
      <c r="L5281" t="s">
        <v>15</v>
      </c>
    </row>
    <row r="5282" spans="1:12">
      <c r="A5282" t="e">
        <f ca="1">E00251514238021</f>
        <v>#NAME?</v>
      </c>
      <c r="B5282">
        <v>448</v>
      </c>
      <c r="C5282" t="s">
        <v>112</v>
      </c>
      <c r="D5282" s="1">
        <v>43033</v>
      </c>
      <c r="F5282">
        <v>1</v>
      </c>
      <c r="G5282">
        <v>27800</v>
      </c>
      <c r="H5282" t="s">
        <v>145</v>
      </c>
      <c r="J5282" t="s">
        <v>14</v>
      </c>
      <c r="K5282">
        <v>47</v>
      </c>
      <c r="L5282" t="s">
        <v>15</v>
      </c>
    </row>
    <row r="5283" spans="1:12">
      <c r="A5283" t="e">
        <f ca="1">E00251514238021</f>
        <v>#NAME?</v>
      </c>
      <c r="B5283">
        <v>6046</v>
      </c>
      <c r="C5283" t="s">
        <v>98</v>
      </c>
      <c r="D5283" s="1">
        <v>42394</v>
      </c>
      <c r="E5283">
        <v>2</v>
      </c>
      <c r="F5283">
        <v>3</v>
      </c>
      <c r="G5283">
        <v>34690</v>
      </c>
      <c r="H5283" t="s">
        <v>118</v>
      </c>
      <c r="J5283" t="s">
        <v>34</v>
      </c>
      <c r="K5283">
        <v>45</v>
      </c>
      <c r="L5283" t="s">
        <v>15</v>
      </c>
    </row>
    <row r="5284" spans="1:12">
      <c r="A5284" t="e">
        <f ca="1">E00251514238021</f>
        <v>#NAME?</v>
      </c>
      <c r="B5284">
        <v>448</v>
      </c>
      <c r="C5284" t="s">
        <v>112</v>
      </c>
      <c r="D5284" s="1">
        <v>41416</v>
      </c>
      <c r="F5284">
        <v>1</v>
      </c>
      <c r="G5284">
        <v>7295</v>
      </c>
      <c r="H5284" t="s">
        <v>76</v>
      </c>
      <c r="J5284" t="s">
        <v>14</v>
      </c>
      <c r="K5284">
        <v>42</v>
      </c>
      <c r="L5284" t="s">
        <v>15</v>
      </c>
    </row>
    <row r="5285" spans="1:12">
      <c r="A5285" t="e">
        <f ca="1">E00251429387421</f>
        <v>#NAME?</v>
      </c>
      <c r="B5285">
        <v>272</v>
      </c>
      <c r="C5285" t="s">
        <v>174</v>
      </c>
      <c r="D5285" s="1">
        <v>42021</v>
      </c>
      <c r="F5285">
        <v>1</v>
      </c>
      <c r="G5285">
        <v>1330</v>
      </c>
      <c r="H5285" t="s">
        <v>667</v>
      </c>
      <c r="I5285" t="s">
        <v>56</v>
      </c>
      <c r="J5285" t="s">
        <v>57</v>
      </c>
      <c r="K5285">
        <v>48</v>
      </c>
      <c r="L5285" t="s">
        <v>15</v>
      </c>
    </row>
    <row r="5286" spans="1:12">
      <c r="A5286" t="e">
        <f ca="1">E00251515312421</f>
        <v>#NAME?</v>
      </c>
      <c r="B5286">
        <v>10</v>
      </c>
      <c r="C5286" t="s">
        <v>18</v>
      </c>
      <c r="D5286" s="1">
        <v>42899</v>
      </c>
      <c r="F5286">
        <v>1</v>
      </c>
      <c r="G5286">
        <v>7862</v>
      </c>
      <c r="H5286" t="s">
        <v>27</v>
      </c>
      <c r="J5286" t="s">
        <v>14</v>
      </c>
      <c r="K5286">
        <v>46</v>
      </c>
      <c r="L5286" t="s">
        <v>22</v>
      </c>
    </row>
    <row r="5287" spans="1:12">
      <c r="A5287" t="e">
        <f ca="1">E00251515312421</f>
        <v>#NAME?</v>
      </c>
      <c r="B5287">
        <v>10</v>
      </c>
      <c r="C5287" t="s">
        <v>18</v>
      </c>
      <c r="D5287" s="1">
        <v>41656</v>
      </c>
      <c r="F5287">
        <v>1</v>
      </c>
      <c r="G5287">
        <v>84500</v>
      </c>
      <c r="H5287" t="s">
        <v>511</v>
      </c>
      <c r="J5287" t="s">
        <v>14</v>
      </c>
      <c r="K5287">
        <v>42</v>
      </c>
      <c r="L5287" t="s">
        <v>15</v>
      </c>
    </row>
    <row r="5288" spans="1:12">
      <c r="A5288" t="e">
        <f ca="1">E00251515312421</f>
        <v>#NAME?</v>
      </c>
      <c r="B5288">
        <v>10</v>
      </c>
      <c r="C5288" t="s">
        <v>18</v>
      </c>
      <c r="D5288" s="1">
        <v>41670</v>
      </c>
      <c r="F5288">
        <v>1</v>
      </c>
      <c r="G5288">
        <v>84500</v>
      </c>
      <c r="H5288" t="s">
        <v>511</v>
      </c>
      <c r="J5288" t="s">
        <v>14</v>
      </c>
      <c r="K5288">
        <v>42</v>
      </c>
      <c r="L5288" t="s">
        <v>15</v>
      </c>
    </row>
    <row r="5289" spans="1:12">
      <c r="A5289" t="e">
        <f ca="1">E00251514454421</f>
        <v>#NAME?</v>
      </c>
      <c r="B5289">
        <v>446</v>
      </c>
      <c r="C5289" t="s">
        <v>94</v>
      </c>
      <c r="D5289" s="1">
        <v>41690</v>
      </c>
      <c r="F5289">
        <v>2</v>
      </c>
      <c r="G5289">
        <v>2729</v>
      </c>
      <c r="H5289" t="s">
        <v>115</v>
      </c>
      <c r="J5289" t="s">
        <v>14</v>
      </c>
      <c r="K5289">
        <v>52</v>
      </c>
      <c r="L5289" t="s">
        <v>15</v>
      </c>
    </row>
    <row r="5290" spans="1:12">
      <c r="A5290" t="e">
        <f ca="1">E00251514454421</f>
        <v>#NAME?</v>
      </c>
      <c r="B5290">
        <v>446</v>
      </c>
      <c r="C5290" t="s">
        <v>94</v>
      </c>
      <c r="D5290" s="1">
        <v>42180</v>
      </c>
      <c r="F5290">
        <v>2</v>
      </c>
      <c r="G5290">
        <v>4019</v>
      </c>
      <c r="H5290" t="s">
        <v>26</v>
      </c>
      <c r="J5290" t="s">
        <v>14</v>
      </c>
      <c r="K5290">
        <v>53</v>
      </c>
      <c r="L5290" t="s">
        <v>15</v>
      </c>
    </row>
    <row r="5291" spans="1:12">
      <c r="A5291" t="e">
        <f ca="1">E00251514238021</f>
        <v>#NAME?</v>
      </c>
      <c r="B5291">
        <v>448</v>
      </c>
      <c r="C5291" t="s">
        <v>112</v>
      </c>
      <c r="D5291" s="1">
        <v>41655</v>
      </c>
      <c r="F5291">
        <v>1</v>
      </c>
      <c r="G5291">
        <v>7992</v>
      </c>
      <c r="H5291" t="s">
        <v>113</v>
      </c>
      <c r="J5291" t="s">
        <v>14</v>
      </c>
      <c r="K5291">
        <v>43</v>
      </c>
      <c r="L5291" t="s">
        <v>22</v>
      </c>
    </row>
    <row r="5292" spans="1:12">
      <c r="A5292" t="e">
        <f ca="1">E00251431603221</f>
        <v>#NAME?</v>
      </c>
      <c r="B5292">
        <v>1785</v>
      </c>
      <c r="C5292" t="s">
        <v>129</v>
      </c>
      <c r="D5292" s="1">
        <v>41025</v>
      </c>
      <c r="F5292">
        <v>1</v>
      </c>
      <c r="G5292">
        <v>2809</v>
      </c>
      <c r="H5292" t="s">
        <v>90</v>
      </c>
      <c r="J5292" t="s">
        <v>14</v>
      </c>
      <c r="K5292">
        <v>40</v>
      </c>
      <c r="L5292" t="s">
        <v>15</v>
      </c>
    </row>
    <row r="5293" spans="1:12">
      <c r="A5293" t="e">
        <f ca="1">E00251431603221</f>
        <v>#NAME?</v>
      </c>
      <c r="B5293">
        <v>1785</v>
      </c>
      <c r="C5293" t="s">
        <v>129</v>
      </c>
      <c r="D5293" s="1">
        <v>42207</v>
      </c>
      <c r="F5293">
        <v>2</v>
      </c>
      <c r="G5293">
        <v>3688</v>
      </c>
      <c r="H5293" t="s">
        <v>632</v>
      </c>
      <c r="J5293" t="s">
        <v>14</v>
      </c>
      <c r="K5293">
        <v>43</v>
      </c>
      <c r="L5293" t="s">
        <v>15</v>
      </c>
    </row>
    <row r="5294" spans="1:12">
      <c r="A5294" t="e">
        <f ca="1">E00251439908221</f>
        <v>#NAME?</v>
      </c>
      <c r="B5294">
        <v>189</v>
      </c>
      <c r="C5294" t="s">
        <v>58</v>
      </c>
      <c r="D5294" s="1">
        <v>41158</v>
      </c>
      <c r="F5294">
        <v>1</v>
      </c>
      <c r="G5294">
        <v>49390</v>
      </c>
      <c r="H5294" t="s">
        <v>59</v>
      </c>
      <c r="J5294" t="s">
        <v>14</v>
      </c>
      <c r="K5294">
        <v>56</v>
      </c>
      <c r="L5294" t="s">
        <v>15</v>
      </c>
    </row>
    <row r="5295" spans="1:12">
      <c r="A5295" t="e">
        <f ca="1">E00251532303521</f>
        <v>#NAME?</v>
      </c>
      <c r="B5295">
        <v>448</v>
      </c>
      <c r="C5295" t="s">
        <v>112</v>
      </c>
      <c r="D5295" s="1">
        <v>42458</v>
      </c>
      <c r="F5295">
        <v>1</v>
      </c>
      <c r="G5295">
        <v>7999</v>
      </c>
      <c r="H5295" t="s">
        <v>80</v>
      </c>
      <c r="J5295" t="s">
        <v>14</v>
      </c>
      <c r="K5295">
        <v>49</v>
      </c>
      <c r="L5295" t="s">
        <v>15</v>
      </c>
    </row>
    <row r="5296" spans="1:12">
      <c r="A5296" t="e">
        <f ca="1">E00251431603221</f>
        <v>#NAME?</v>
      </c>
      <c r="B5296">
        <v>1785</v>
      </c>
      <c r="C5296" t="s">
        <v>129</v>
      </c>
      <c r="D5296" s="1">
        <v>41032</v>
      </c>
      <c r="F5296">
        <v>1</v>
      </c>
      <c r="G5296">
        <v>7809</v>
      </c>
      <c r="H5296" t="s">
        <v>225</v>
      </c>
      <c r="J5296" t="s">
        <v>14</v>
      </c>
      <c r="K5296">
        <v>40</v>
      </c>
      <c r="L5296" t="s">
        <v>22</v>
      </c>
    </row>
    <row r="5297" spans="1:12">
      <c r="A5297" t="e">
        <f ca="1">E00251431603221</f>
        <v>#NAME?</v>
      </c>
      <c r="B5297">
        <v>1785</v>
      </c>
      <c r="C5297" t="s">
        <v>129</v>
      </c>
      <c r="D5297" s="1">
        <v>42928</v>
      </c>
      <c r="F5297">
        <v>2</v>
      </c>
      <c r="G5297">
        <v>2729</v>
      </c>
      <c r="H5297" t="s">
        <v>115</v>
      </c>
      <c r="J5297" t="s">
        <v>14</v>
      </c>
      <c r="K5297">
        <v>45</v>
      </c>
      <c r="L5297" t="s">
        <v>15</v>
      </c>
    </row>
    <row r="5298" spans="1:12">
      <c r="A5298" t="e">
        <f ca="1">E00251431603221</f>
        <v>#NAME?</v>
      </c>
      <c r="B5298">
        <v>1785</v>
      </c>
      <c r="C5298" t="s">
        <v>129</v>
      </c>
      <c r="D5298" s="1">
        <v>41192</v>
      </c>
      <c r="F5298">
        <v>1</v>
      </c>
      <c r="G5298">
        <v>2809</v>
      </c>
      <c r="H5298" t="s">
        <v>90</v>
      </c>
      <c r="J5298" t="s">
        <v>14</v>
      </c>
      <c r="K5298">
        <v>40</v>
      </c>
      <c r="L5298" t="s">
        <v>15</v>
      </c>
    </row>
    <row r="5299" spans="1:12">
      <c r="A5299" t="e">
        <f ca="1">E00251439851521</f>
        <v>#NAME?</v>
      </c>
      <c r="B5299">
        <v>453</v>
      </c>
      <c r="C5299" t="s">
        <v>96</v>
      </c>
      <c r="D5299" s="1">
        <v>42699</v>
      </c>
      <c r="F5299">
        <v>1</v>
      </c>
      <c r="G5299">
        <v>72631</v>
      </c>
      <c r="H5299" t="s">
        <v>142</v>
      </c>
      <c r="J5299" t="s">
        <v>14</v>
      </c>
      <c r="K5299">
        <v>48</v>
      </c>
      <c r="L5299" t="s">
        <v>15</v>
      </c>
    </row>
    <row r="5300" spans="1:12">
      <c r="A5300" t="e">
        <f ca="1">E00251617121621</f>
        <v>#NAME?</v>
      </c>
      <c r="B5300">
        <v>489</v>
      </c>
      <c r="C5300" t="s">
        <v>100</v>
      </c>
      <c r="D5300" s="1">
        <v>42356</v>
      </c>
      <c r="F5300">
        <v>1</v>
      </c>
      <c r="G5300">
        <v>4660</v>
      </c>
      <c r="H5300" t="s">
        <v>215</v>
      </c>
      <c r="J5300" t="s">
        <v>14</v>
      </c>
      <c r="K5300">
        <v>46</v>
      </c>
      <c r="L5300" t="s">
        <v>15</v>
      </c>
    </row>
    <row r="5301" spans="1:12">
      <c r="A5301" t="e">
        <f ca="1">E00251432196721</f>
        <v>#NAME?</v>
      </c>
      <c r="B5301">
        <v>449</v>
      </c>
      <c r="C5301" t="s">
        <v>124</v>
      </c>
      <c r="D5301" s="1">
        <v>42903</v>
      </c>
      <c r="F5301">
        <v>1</v>
      </c>
      <c r="G5301">
        <v>7881</v>
      </c>
      <c r="H5301" t="s">
        <v>637</v>
      </c>
      <c r="J5301" t="s">
        <v>14</v>
      </c>
      <c r="K5301">
        <v>48</v>
      </c>
      <c r="L5301" t="s">
        <v>22</v>
      </c>
    </row>
    <row r="5302" spans="1:12">
      <c r="A5302" t="e">
        <f ca="1">E00251432196721</f>
        <v>#NAME?</v>
      </c>
      <c r="B5302">
        <v>449</v>
      </c>
      <c r="C5302" t="s">
        <v>124</v>
      </c>
      <c r="D5302" s="1">
        <v>43068</v>
      </c>
      <c r="F5302">
        <v>1</v>
      </c>
      <c r="G5302">
        <v>52809</v>
      </c>
      <c r="H5302" t="s">
        <v>157</v>
      </c>
      <c r="J5302" t="s">
        <v>14</v>
      </c>
      <c r="K5302">
        <v>49</v>
      </c>
      <c r="L5302" t="s">
        <v>15</v>
      </c>
    </row>
    <row r="5303" spans="1:12">
      <c r="A5303" t="e">
        <f ca="1">E00251432196721</f>
        <v>#NAME?</v>
      </c>
      <c r="B5303">
        <v>449</v>
      </c>
      <c r="C5303" t="s">
        <v>124</v>
      </c>
      <c r="D5303" s="1">
        <v>43096</v>
      </c>
      <c r="F5303">
        <v>1</v>
      </c>
      <c r="G5303">
        <v>52809</v>
      </c>
      <c r="H5303" t="s">
        <v>157</v>
      </c>
      <c r="J5303" t="s">
        <v>14</v>
      </c>
      <c r="K5303">
        <v>49</v>
      </c>
      <c r="L5303" t="s">
        <v>15</v>
      </c>
    </row>
    <row r="5304" spans="1:12">
      <c r="A5304" t="e">
        <f ca="1">E00251429331821</f>
        <v>#NAME?</v>
      </c>
      <c r="B5304">
        <v>283</v>
      </c>
      <c r="C5304" t="s">
        <v>133</v>
      </c>
      <c r="D5304" s="1">
        <v>41400</v>
      </c>
      <c r="F5304">
        <v>1</v>
      </c>
      <c r="G5304">
        <v>37205</v>
      </c>
      <c r="H5304" t="s">
        <v>191</v>
      </c>
      <c r="J5304" t="s">
        <v>14</v>
      </c>
      <c r="K5304">
        <v>56</v>
      </c>
      <c r="L5304" t="s">
        <v>15</v>
      </c>
    </row>
    <row r="5305" spans="1:12">
      <c r="A5305" t="e">
        <f ca="1">E00251429331821</f>
        <v>#NAME?</v>
      </c>
      <c r="B5305">
        <v>283</v>
      </c>
      <c r="C5305" t="s">
        <v>133</v>
      </c>
      <c r="D5305" s="1">
        <v>41437</v>
      </c>
      <c r="F5305">
        <v>2</v>
      </c>
      <c r="G5305">
        <v>3659</v>
      </c>
      <c r="H5305" t="s">
        <v>132</v>
      </c>
      <c r="J5305" t="s">
        <v>14</v>
      </c>
      <c r="K5305">
        <v>56</v>
      </c>
      <c r="L5305" t="s">
        <v>15</v>
      </c>
    </row>
    <row r="5306" spans="1:12">
      <c r="A5306" t="e">
        <f ca="1">E00251514454421</f>
        <v>#NAME?</v>
      </c>
      <c r="B5306">
        <v>446</v>
      </c>
      <c r="C5306" t="s">
        <v>94</v>
      </c>
      <c r="D5306" s="1">
        <v>41204</v>
      </c>
      <c r="F5306">
        <v>1</v>
      </c>
      <c r="G5306">
        <v>4019</v>
      </c>
      <c r="H5306" t="s">
        <v>26</v>
      </c>
      <c r="J5306" t="s">
        <v>14</v>
      </c>
      <c r="K5306">
        <v>50</v>
      </c>
      <c r="L5306" t="s">
        <v>15</v>
      </c>
    </row>
    <row r="5307" spans="1:12">
      <c r="A5307" t="e">
        <f ca="1">E00251532975321</f>
        <v>#NAME?</v>
      </c>
      <c r="B5307">
        <v>457</v>
      </c>
      <c r="C5307" t="s">
        <v>137</v>
      </c>
      <c r="D5307" s="1">
        <v>41045</v>
      </c>
      <c r="F5307">
        <v>1</v>
      </c>
      <c r="G5307">
        <v>8398</v>
      </c>
      <c r="H5307" t="s">
        <v>139</v>
      </c>
      <c r="J5307" t="s">
        <v>14</v>
      </c>
      <c r="K5307">
        <v>46</v>
      </c>
      <c r="L5307" t="s">
        <v>15</v>
      </c>
    </row>
    <row r="5308" spans="1:12">
      <c r="A5308" t="e">
        <f ca="1">E00251532975321</f>
        <v>#NAME?</v>
      </c>
      <c r="B5308">
        <v>457</v>
      </c>
      <c r="C5308" t="s">
        <v>137</v>
      </c>
      <c r="D5308" s="1">
        <v>41606</v>
      </c>
      <c r="F5308">
        <v>1</v>
      </c>
      <c r="G5308">
        <v>2720</v>
      </c>
      <c r="H5308" t="s">
        <v>65</v>
      </c>
      <c r="J5308" t="s">
        <v>14</v>
      </c>
      <c r="K5308">
        <v>47</v>
      </c>
      <c r="L5308" t="s">
        <v>15</v>
      </c>
    </row>
    <row r="5309" spans="1:12">
      <c r="A5309" t="e">
        <f ca="1">E00251432391621</f>
        <v>#NAME?</v>
      </c>
      <c r="B5309">
        <v>489</v>
      </c>
      <c r="C5309" t="s">
        <v>100</v>
      </c>
      <c r="D5309" s="1">
        <v>42753</v>
      </c>
      <c r="F5309">
        <v>1</v>
      </c>
      <c r="G5309">
        <v>78650</v>
      </c>
      <c r="H5309" t="s">
        <v>414</v>
      </c>
      <c r="J5309" t="s">
        <v>14</v>
      </c>
      <c r="K5309">
        <v>50</v>
      </c>
      <c r="L5309" t="s">
        <v>22</v>
      </c>
    </row>
    <row r="5310" spans="1:12">
      <c r="A5310" t="e">
        <f ca="1">E00251514252121</f>
        <v>#NAME?</v>
      </c>
      <c r="B5310">
        <v>451</v>
      </c>
      <c r="C5310" t="s">
        <v>102</v>
      </c>
      <c r="D5310" s="1">
        <v>41478</v>
      </c>
      <c r="F5310">
        <v>1</v>
      </c>
      <c r="G5310">
        <v>3004</v>
      </c>
      <c r="H5310" t="s">
        <v>104</v>
      </c>
      <c r="J5310" t="s">
        <v>14</v>
      </c>
      <c r="K5310">
        <v>45</v>
      </c>
      <c r="L5310" t="s">
        <v>15</v>
      </c>
    </row>
    <row r="5311" spans="1:12">
      <c r="A5311" t="e">
        <f ca="1">E00251439908221</f>
        <v>#NAME?</v>
      </c>
      <c r="B5311">
        <v>189</v>
      </c>
      <c r="C5311" t="s">
        <v>58</v>
      </c>
      <c r="D5311" s="1">
        <v>42167</v>
      </c>
      <c r="F5311">
        <v>1</v>
      </c>
      <c r="G5311">
        <v>49390</v>
      </c>
      <c r="H5311" t="s">
        <v>59</v>
      </c>
      <c r="J5311" t="s">
        <v>14</v>
      </c>
      <c r="K5311">
        <v>59</v>
      </c>
      <c r="L5311" t="s">
        <v>15</v>
      </c>
    </row>
    <row r="5312" spans="1:12">
      <c r="A5312" t="e">
        <f ca="1">E00251514454421</f>
        <v>#NAME?</v>
      </c>
      <c r="B5312">
        <v>446</v>
      </c>
      <c r="C5312" t="s">
        <v>94</v>
      </c>
      <c r="D5312" s="1">
        <v>43007</v>
      </c>
      <c r="F5312">
        <v>1</v>
      </c>
      <c r="G5312">
        <v>2729</v>
      </c>
      <c r="H5312" t="s">
        <v>115</v>
      </c>
      <c r="J5312" t="s">
        <v>14</v>
      </c>
      <c r="K5312">
        <v>55</v>
      </c>
      <c r="L5312" t="s">
        <v>15</v>
      </c>
    </row>
    <row r="5313" spans="1:12">
      <c r="A5313" t="e">
        <f ca="1">E00251515312421</f>
        <v>#NAME?</v>
      </c>
      <c r="B5313">
        <v>10</v>
      </c>
      <c r="C5313" t="s">
        <v>18</v>
      </c>
      <c r="D5313" s="1">
        <v>42215</v>
      </c>
      <c r="F5313">
        <v>1</v>
      </c>
      <c r="G5313">
        <v>93</v>
      </c>
      <c r="H5313" t="s">
        <v>29</v>
      </c>
      <c r="J5313" t="s">
        <v>14</v>
      </c>
      <c r="K5313">
        <v>44</v>
      </c>
      <c r="L5313" t="s">
        <v>15</v>
      </c>
    </row>
    <row r="5314" spans="1:12">
      <c r="A5314" t="e">
        <f ca="1">E00251514459821</f>
        <v>#NAME?</v>
      </c>
      <c r="B5314">
        <v>497</v>
      </c>
      <c r="C5314" t="s">
        <v>141</v>
      </c>
      <c r="D5314" s="1">
        <v>42060</v>
      </c>
      <c r="F5314">
        <v>1</v>
      </c>
      <c r="G5314">
        <v>72631</v>
      </c>
      <c r="H5314" t="s">
        <v>142</v>
      </c>
      <c r="J5314" t="s">
        <v>14</v>
      </c>
      <c r="K5314">
        <v>46</v>
      </c>
      <c r="L5314" t="s">
        <v>15</v>
      </c>
    </row>
    <row r="5315" spans="1:12">
      <c r="A5315" t="e">
        <f ca="1">E00251716569321</f>
        <v>#NAME?</v>
      </c>
      <c r="B5315">
        <v>489</v>
      </c>
      <c r="C5315" t="s">
        <v>100</v>
      </c>
      <c r="D5315" s="1">
        <v>41753</v>
      </c>
      <c r="F5315">
        <v>2</v>
      </c>
      <c r="G5315">
        <v>7904</v>
      </c>
      <c r="H5315" t="s">
        <v>75</v>
      </c>
      <c r="J5315" t="s">
        <v>14</v>
      </c>
      <c r="K5315">
        <v>54</v>
      </c>
      <c r="L5315" t="s">
        <v>22</v>
      </c>
    </row>
    <row r="5316" spans="1:12">
      <c r="A5316" t="e">
        <f ca="1">E00251514252121</f>
        <v>#NAME?</v>
      </c>
      <c r="B5316">
        <v>451</v>
      </c>
      <c r="C5316" t="s">
        <v>102</v>
      </c>
      <c r="D5316" s="1">
        <v>42550</v>
      </c>
      <c r="F5316">
        <v>1</v>
      </c>
      <c r="G5316">
        <v>3004</v>
      </c>
      <c r="H5316" t="s">
        <v>104</v>
      </c>
      <c r="J5316" t="s">
        <v>14</v>
      </c>
      <c r="K5316">
        <v>48</v>
      </c>
      <c r="L5316" t="s">
        <v>15</v>
      </c>
    </row>
    <row r="5317" spans="1:12">
      <c r="A5317" t="e">
        <f ca="1">E00251514252121</f>
        <v>#NAME?</v>
      </c>
      <c r="B5317">
        <v>451</v>
      </c>
      <c r="C5317" t="s">
        <v>102</v>
      </c>
      <c r="D5317" s="1">
        <v>42781</v>
      </c>
      <c r="F5317">
        <v>1</v>
      </c>
      <c r="G5317">
        <v>490</v>
      </c>
      <c r="H5317" t="s">
        <v>203</v>
      </c>
      <c r="J5317" t="s">
        <v>14</v>
      </c>
      <c r="K5317">
        <v>49</v>
      </c>
      <c r="L5317" t="s">
        <v>15</v>
      </c>
    </row>
    <row r="5318" spans="1:12">
      <c r="A5318" t="e">
        <f ca="1">E00251430334821</f>
        <v>#NAME?</v>
      </c>
      <c r="B5318">
        <v>479</v>
      </c>
      <c r="C5318" t="s">
        <v>164</v>
      </c>
      <c r="D5318" s="1">
        <v>41617</v>
      </c>
      <c r="F5318">
        <v>1</v>
      </c>
      <c r="G5318">
        <v>78900</v>
      </c>
      <c r="H5318" t="s">
        <v>79</v>
      </c>
      <c r="J5318" t="s">
        <v>14</v>
      </c>
      <c r="K5318">
        <v>48</v>
      </c>
      <c r="L5318" t="s">
        <v>22</v>
      </c>
    </row>
    <row r="5319" spans="1:12">
      <c r="A5319" t="e">
        <f ca="1">E00251430334821</f>
        <v>#NAME?</v>
      </c>
      <c r="B5319">
        <v>479</v>
      </c>
      <c r="C5319" t="s">
        <v>164</v>
      </c>
      <c r="D5319" s="1">
        <v>42264</v>
      </c>
      <c r="F5319">
        <v>1</v>
      </c>
      <c r="G5319">
        <v>78079</v>
      </c>
      <c r="H5319" t="s">
        <v>49</v>
      </c>
      <c r="J5319" t="s">
        <v>14</v>
      </c>
      <c r="K5319">
        <v>49</v>
      </c>
      <c r="L5319" t="s">
        <v>22</v>
      </c>
    </row>
    <row r="5320" spans="1:12">
      <c r="A5320" t="e">
        <f ca="1">E00251429387421</f>
        <v>#NAME?</v>
      </c>
      <c r="B5320">
        <v>276</v>
      </c>
      <c r="C5320" t="s">
        <v>122</v>
      </c>
      <c r="D5320" s="1">
        <v>41694</v>
      </c>
      <c r="F5320">
        <v>2</v>
      </c>
      <c r="G5320">
        <v>5368</v>
      </c>
      <c r="H5320" t="s">
        <v>101</v>
      </c>
      <c r="J5320" t="s">
        <v>14</v>
      </c>
      <c r="K5320">
        <v>47</v>
      </c>
      <c r="L5320" t="s">
        <v>15</v>
      </c>
    </row>
    <row r="5321" spans="1:12">
      <c r="A5321" t="e">
        <f ca="1">E00251427357521</f>
        <v>#NAME?</v>
      </c>
      <c r="B5321">
        <v>10</v>
      </c>
      <c r="C5321" t="s">
        <v>18</v>
      </c>
      <c r="D5321" s="1">
        <v>42081</v>
      </c>
      <c r="F5321">
        <v>1</v>
      </c>
      <c r="G5321">
        <v>3540</v>
      </c>
      <c r="H5321" t="s">
        <v>436</v>
      </c>
      <c r="J5321" t="s">
        <v>14</v>
      </c>
      <c r="K5321">
        <v>56</v>
      </c>
      <c r="L5321" t="s">
        <v>15</v>
      </c>
    </row>
    <row r="5322" spans="1:12">
      <c r="A5322" t="e">
        <f ca="1">E00251429387421</f>
        <v>#NAME?</v>
      </c>
      <c r="B5322">
        <v>276</v>
      </c>
      <c r="C5322" t="s">
        <v>122</v>
      </c>
      <c r="D5322" s="1">
        <v>42107</v>
      </c>
      <c r="F5322">
        <v>3</v>
      </c>
      <c r="G5322">
        <v>2189</v>
      </c>
      <c r="H5322" t="s">
        <v>156</v>
      </c>
      <c r="J5322" t="s">
        <v>14</v>
      </c>
      <c r="K5322">
        <v>49</v>
      </c>
      <c r="L5322" t="s">
        <v>15</v>
      </c>
    </row>
    <row r="5323" spans="1:12">
      <c r="A5323" t="e">
        <f ca="1">E00251514459821</f>
        <v>#NAME?</v>
      </c>
      <c r="B5323">
        <v>497</v>
      </c>
      <c r="C5323" t="s">
        <v>141</v>
      </c>
      <c r="D5323" s="1">
        <v>41607</v>
      </c>
      <c r="F5323">
        <v>1</v>
      </c>
      <c r="G5323">
        <v>29690</v>
      </c>
      <c r="H5323" t="s">
        <v>52</v>
      </c>
      <c r="J5323" t="s">
        <v>14</v>
      </c>
      <c r="K5323">
        <v>45</v>
      </c>
      <c r="L5323" t="s">
        <v>15</v>
      </c>
    </row>
    <row r="5324" spans="1:12">
      <c r="A5324" t="e">
        <f ca="1">E00251514459821</f>
        <v>#NAME?</v>
      </c>
      <c r="B5324">
        <v>497</v>
      </c>
      <c r="C5324" t="s">
        <v>141</v>
      </c>
      <c r="D5324" s="1">
        <v>42104</v>
      </c>
      <c r="F5324">
        <v>1</v>
      </c>
      <c r="G5324">
        <v>72631</v>
      </c>
      <c r="H5324" t="s">
        <v>142</v>
      </c>
      <c r="J5324" t="s">
        <v>14</v>
      </c>
      <c r="K5324">
        <v>46</v>
      </c>
      <c r="L5324" t="s">
        <v>15</v>
      </c>
    </row>
    <row r="5325" spans="1:12">
      <c r="A5325" t="e">
        <f ca="1">E00251532975321</f>
        <v>#NAME?</v>
      </c>
      <c r="B5325">
        <v>457</v>
      </c>
      <c r="C5325" t="s">
        <v>137</v>
      </c>
      <c r="D5325" s="1">
        <v>41004</v>
      </c>
      <c r="F5325">
        <v>1</v>
      </c>
      <c r="G5325">
        <v>9490</v>
      </c>
      <c r="H5325" t="s">
        <v>138</v>
      </c>
      <c r="J5325" t="s">
        <v>14</v>
      </c>
      <c r="K5325">
        <v>45</v>
      </c>
      <c r="L5325" t="s">
        <v>15</v>
      </c>
    </row>
    <row r="5326" spans="1:12">
      <c r="A5326" t="e">
        <f ca="1">E00251611207321</f>
        <v>#NAME?</v>
      </c>
      <c r="B5326">
        <v>307</v>
      </c>
      <c r="C5326" t="s">
        <v>210</v>
      </c>
      <c r="D5326" s="1">
        <v>41590</v>
      </c>
      <c r="F5326">
        <v>1</v>
      </c>
      <c r="G5326">
        <v>70581</v>
      </c>
      <c r="H5326" t="s">
        <v>310</v>
      </c>
      <c r="J5326" t="s">
        <v>14</v>
      </c>
      <c r="K5326">
        <v>42</v>
      </c>
      <c r="L5326" t="s">
        <v>15</v>
      </c>
    </row>
    <row r="5327" spans="1:12">
      <c r="A5327" t="e">
        <f ca="1">E00251430334821</f>
        <v>#NAME?</v>
      </c>
      <c r="B5327">
        <v>480</v>
      </c>
      <c r="C5327" t="s">
        <v>207</v>
      </c>
      <c r="D5327" s="1">
        <v>40959</v>
      </c>
      <c r="F5327">
        <v>6</v>
      </c>
      <c r="G5327">
        <v>2724</v>
      </c>
      <c r="H5327" t="s">
        <v>73</v>
      </c>
      <c r="J5327" t="s">
        <v>14</v>
      </c>
      <c r="K5327">
        <v>46</v>
      </c>
      <c r="L5327" t="s">
        <v>15</v>
      </c>
    </row>
    <row r="5328" spans="1:12">
      <c r="A5328" t="e">
        <f ca="1">E00251532303521</f>
        <v>#NAME?</v>
      </c>
      <c r="B5328">
        <v>448</v>
      </c>
      <c r="C5328" t="s">
        <v>112</v>
      </c>
      <c r="D5328" s="1">
        <v>42620</v>
      </c>
      <c r="F5328">
        <v>3</v>
      </c>
      <c r="G5328">
        <v>3051</v>
      </c>
      <c r="H5328" t="s">
        <v>13</v>
      </c>
      <c r="J5328" t="s">
        <v>14</v>
      </c>
      <c r="K5328">
        <v>49</v>
      </c>
      <c r="L5328" t="s">
        <v>15</v>
      </c>
    </row>
    <row r="5329" spans="1:12">
      <c r="A5329" t="e">
        <f ca="1">E00251532303521</f>
        <v>#NAME?</v>
      </c>
      <c r="B5329">
        <v>448</v>
      </c>
      <c r="C5329" t="s">
        <v>112</v>
      </c>
      <c r="D5329" s="1">
        <v>43055</v>
      </c>
      <c r="F5329">
        <v>4</v>
      </c>
      <c r="G5329">
        <v>3051</v>
      </c>
      <c r="H5329" t="s">
        <v>13</v>
      </c>
      <c r="J5329" t="s">
        <v>14</v>
      </c>
      <c r="K5329">
        <v>51</v>
      </c>
      <c r="L5329" t="s">
        <v>15</v>
      </c>
    </row>
    <row r="5330" spans="1:12">
      <c r="A5330" t="e">
        <f ca="1">E00251532303521</f>
        <v>#NAME?</v>
      </c>
      <c r="B5330">
        <v>448</v>
      </c>
      <c r="C5330" t="s">
        <v>112</v>
      </c>
      <c r="D5330" s="1">
        <v>42531</v>
      </c>
      <c r="F5330">
        <v>2</v>
      </c>
      <c r="G5330">
        <v>30000</v>
      </c>
      <c r="H5330" t="s">
        <v>144</v>
      </c>
      <c r="J5330" t="s">
        <v>14</v>
      </c>
      <c r="K5330">
        <v>49</v>
      </c>
      <c r="L5330" t="s">
        <v>15</v>
      </c>
    </row>
    <row r="5331" spans="1:12">
      <c r="A5331" t="e">
        <f ca="1">E00251532303521</f>
        <v>#NAME?</v>
      </c>
      <c r="B5331">
        <v>448</v>
      </c>
      <c r="C5331" t="s">
        <v>112</v>
      </c>
      <c r="D5331" s="1">
        <v>42628</v>
      </c>
      <c r="F5331">
        <v>1</v>
      </c>
      <c r="G5331">
        <v>27800</v>
      </c>
      <c r="H5331" t="s">
        <v>145</v>
      </c>
      <c r="J5331" t="s">
        <v>14</v>
      </c>
      <c r="K5331">
        <v>49</v>
      </c>
      <c r="L5331" t="s">
        <v>15</v>
      </c>
    </row>
    <row r="5332" spans="1:12">
      <c r="A5332" t="e">
        <f ca="1">E00251430379621</f>
        <v>#NAME?</v>
      </c>
      <c r="B5332">
        <v>1933</v>
      </c>
      <c r="C5332" t="s">
        <v>151</v>
      </c>
      <c r="D5332" s="1">
        <v>42808</v>
      </c>
      <c r="F5332">
        <v>1</v>
      </c>
      <c r="G5332">
        <v>72632</v>
      </c>
      <c r="H5332" t="s">
        <v>107</v>
      </c>
      <c r="J5332" t="s">
        <v>14</v>
      </c>
      <c r="K5332">
        <v>53</v>
      </c>
      <c r="L5332" t="s">
        <v>15</v>
      </c>
    </row>
    <row r="5333" spans="1:12">
      <c r="A5333" t="e">
        <f ca="1">E00251515312421</f>
        <v>#NAME?</v>
      </c>
      <c r="B5333">
        <v>10</v>
      </c>
      <c r="C5333" t="s">
        <v>18</v>
      </c>
      <c r="D5333" s="1">
        <v>42933</v>
      </c>
      <c r="F5333">
        <v>1</v>
      </c>
      <c r="G5333">
        <v>71940</v>
      </c>
      <c r="H5333" t="s">
        <v>135</v>
      </c>
      <c r="J5333" t="s">
        <v>14</v>
      </c>
      <c r="K5333">
        <v>46</v>
      </c>
      <c r="L5333" t="s">
        <v>15</v>
      </c>
    </row>
    <row r="5334" spans="1:12">
      <c r="A5334" t="e">
        <f ca="1">E00251514238021</f>
        <v>#NAME?</v>
      </c>
      <c r="B5334">
        <v>448</v>
      </c>
      <c r="C5334" t="s">
        <v>112</v>
      </c>
      <c r="D5334" s="1">
        <v>41137</v>
      </c>
      <c r="F5334">
        <v>1</v>
      </c>
      <c r="G5334">
        <v>6869</v>
      </c>
      <c r="H5334" t="s">
        <v>641</v>
      </c>
      <c r="J5334" t="s">
        <v>14</v>
      </c>
      <c r="K5334">
        <v>42</v>
      </c>
      <c r="L5334" t="s">
        <v>15</v>
      </c>
    </row>
    <row r="5335" spans="1:12">
      <c r="A5335" t="e">
        <f ca="1">E00251514238021</f>
        <v>#NAME?</v>
      </c>
      <c r="B5335">
        <v>448</v>
      </c>
      <c r="C5335" t="s">
        <v>112</v>
      </c>
      <c r="D5335" s="1">
        <v>42018</v>
      </c>
      <c r="F5335">
        <v>1</v>
      </c>
      <c r="G5335">
        <v>71940</v>
      </c>
      <c r="H5335" t="s">
        <v>135</v>
      </c>
      <c r="J5335" t="s">
        <v>14</v>
      </c>
      <c r="K5335">
        <v>44</v>
      </c>
      <c r="L5335" t="s">
        <v>15</v>
      </c>
    </row>
    <row r="5336" spans="1:12">
      <c r="A5336" t="e">
        <f ca="1">E00251432260721</f>
        <v>#NAME?</v>
      </c>
      <c r="B5336">
        <v>454</v>
      </c>
      <c r="C5336" t="s">
        <v>179</v>
      </c>
      <c r="D5336" s="1">
        <v>41250</v>
      </c>
      <c r="F5336">
        <v>1</v>
      </c>
      <c r="G5336">
        <v>7175</v>
      </c>
      <c r="H5336" t="s">
        <v>689</v>
      </c>
      <c r="J5336" t="s">
        <v>14</v>
      </c>
      <c r="K5336">
        <v>58</v>
      </c>
      <c r="L5336" t="s">
        <v>15</v>
      </c>
    </row>
    <row r="5337" spans="1:12">
      <c r="A5337" t="e">
        <f ca="1">E00251432260721</f>
        <v>#NAME?</v>
      </c>
      <c r="B5337">
        <v>454</v>
      </c>
      <c r="C5337" t="s">
        <v>179</v>
      </c>
      <c r="D5337" s="1">
        <v>42006</v>
      </c>
      <c r="F5337">
        <v>1</v>
      </c>
      <c r="G5337">
        <v>58089</v>
      </c>
      <c r="H5337" t="s">
        <v>988</v>
      </c>
      <c r="J5337" t="s">
        <v>14</v>
      </c>
      <c r="K5337">
        <v>60</v>
      </c>
      <c r="L5337" t="s">
        <v>15</v>
      </c>
    </row>
    <row r="5338" spans="1:12">
      <c r="A5338" t="e">
        <f ca="1">E00251432260721</f>
        <v>#NAME?</v>
      </c>
      <c r="B5338">
        <v>454</v>
      </c>
      <c r="C5338" t="s">
        <v>179</v>
      </c>
      <c r="D5338" s="1">
        <v>42031</v>
      </c>
      <c r="F5338">
        <v>2</v>
      </c>
      <c r="G5338">
        <v>2729</v>
      </c>
      <c r="H5338" t="s">
        <v>115</v>
      </c>
      <c r="J5338" t="s">
        <v>14</v>
      </c>
      <c r="K5338">
        <v>61</v>
      </c>
      <c r="L5338" t="s">
        <v>15</v>
      </c>
    </row>
    <row r="5339" spans="1:12">
      <c r="A5339" t="e">
        <f ca="1">E00251432260721</f>
        <v>#NAME?</v>
      </c>
      <c r="B5339">
        <v>454</v>
      </c>
      <c r="C5339" t="s">
        <v>179</v>
      </c>
      <c r="D5339" s="1">
        <v>42734</v>
      </c>
      <c r="F5339">
        <v>5</v>
      </c>
      <c r="G5339">
        <v>27800</v>
      </c>
      <c r="H5339" t="s">
        <v>145</v>
      </c>
      <c r="J5339" t="s">
        <v>14</v>
      </c>
      <c r="K5339">
        <v>62</v>
      </c>
      <c r="L5339" t="s">
        <v>15</v>
      </c>
    </row>
    <row r="5340" spans="1:12">
      <c r="A5340" t="e">
        <f ca="1">E00251537898221</f>
        <v>#NAME?</v>
      </c>
      <c r="B5340">
        <v>285</v>
      </c>
      <c r="C5340" t="s">
        <v>117</v>
      </c>
      <c r="D5340" s="1">
        <v>42380</v>
      </c>
      <c r="F5340">
        <v>1</v>
      </c>
      <c r="G5340">
        <v>30781</v>
      </c>
      <c r="H5340" t="s">
        <v>584</v>
      </c>
      <c r="J5340" t="s">
        <v>14</v>
      </c>
      <c r="K5340">
        <v>50</v>
      </c>
      <c r="L5340" t="s">
        <v>15</v>
      </c>
    </row>
    <row r="5341" spans="1:12">
      <c r="A5341" t="e">
        <f ca="1">E00251537898221</f>
        <v>#NAME?</v>
      </c>
      <c r="B5341">
        <v>285</v>
      </c>
      <c r="C5341" t="s">
        <v>117</v>
      </c>
      <c r="D5341" s="1">
        <v>42579</v>
      </c>
      <c r="F5341">
        <v>2</v>
      </c>
      <c r="G5341">
        <v>72885</v>
      </c>
      <c r="H5341" t="s">
        <v>354</v>
      </c>
      <c r="J5341" t="s">
        <v>14</v>
      </c>
      <c r="K5341">
        <v>51</v>
      </c>
      <c r="L5341" t="s">
        <v>15</v>
      </c>
    </row>
    <row r="5342" spans="1:12">
      <c r="A5342" t="e">
        <f ca="1">E00251512331321</f>
        <v>#NAME?</v>
      </c>
      <c r="B5342">
        <v>66</v>
      </c>
      <c r="C5342" t="s">
        <v>134</v>
      </c>
      <c r="D5342" s="1">
        <v>42677</v>
      </c>
      <c r="F5342">
        <v>4</v>
      </c>
      <c r="G5342">
        <v>4019</v>
      </c>
      <c r="H5342" t="s">
        <v>26</v>
      </c>
      <c r="J5342" t="s">
        <v>14</v>
      </c>
      <c r="K5342">
        <v>57</v>
      </c>
      <c r="L5342" t="s">
        <v>15</v>
      </c>
    </row>
    <row r="5343" spans="1:12">
      <c r="A5343" t="e">
        <f ca="1">E00251514238021</f>
        <v>#NAME?</v>
      </c>
      <c r="B5343">
        <v>448</v>
      </c>
      <c r="C5343" t="s">
        <v>112</v>
      </c>
      <c r="D5343" s="1">
        <v>42460</v>
      </c>
      <c r="F5343">
        <v>1</v>
      </c>
      <c r="G5343">
        <v>7177</v>
      </c>
      <c r="H5343" t="s">
        <v>126</v>
      </c>
      <c r="J5343" t="s">
        <v>14</v>
      </c>
      <c r="K5343">
        <v>45</v>
      </c>
      <c r="L5343" t="s">
        <v>15</v>
      </c>
    </row>
    <row r="5344" spans="1:12">
      <c r="A5344" t="e">
        <f ca="1">E00251514459821</f>
        <v>#NAME?</v>
      </c>
      <c r="B5344">
        <v>497</v>
      </c>
      <c r="C5344" t="s">
        <v>141</v>
      </c>
      <c r="D5344" s="1">
        <v>41578</v>
      </c>
      <c r="F5344">
        <v>1</v>
      </c>
      <c r="G5344">
        <v>29690</v>
      </c>
      <c r="H5344" t="s">
        <v>52</v>
      </c>
      <c r="J5344" t="s">
        <v>14</v>
      </c>
      <c r="K5344">
        <v>45</v>
      </c>
      <c r="L5344" t="s">
        <v>15</v>
      </c>
    </row>
    <row r="5345" spans="1:12">
      <c r="A5345" t="e">
        <f ca="1">E00251514459821</f>
        <v>#NAME?</v>
      </c>
      <c r="B5345">
        <v>497</v>
      </c>
      <c r="C5345" t="s">
        <v>141</v>
      </c>
      <c r="D5345" s="1">
        <v>41922</v>
      </c>
      <c r="F5345">
        <v>1</v>
      </c>
      <c r="G5345">
        <v>72709</v>
      </c>
      <c r="H5345" t="s">
        <v>150</v>
      </c>
      <c r="J5345" t="s">
        <v>14</v>
      </c>
      <c r="K5345">
        <v>46</v>
      </c>
      <c r="L5345" t="s">
        <v>15</v>
      </c>
    </row>
    <row r="5346" spans="1:12">
      <c r="A5346" t="e">
        <f ca="1">E00251514459821</f>
        <v>#NAME?</v>
      </c>
      <c r="B5346">
        <v>497</v>
      </c>
      <c r="C5346" t="s">
        <v>141</v>
      </c>
      <c r="D5346" s="1">
        <v>42191</v>
      </c>
      <c r="F5346">
        <v>2</v>
      </c>
      <c r="G5346">
        <v>72631</v>
      </c>
      <c r="H5346" t="s">
        <v>142</v>
      </c>
      <c r="J5346" t="s">
        <v>14</v>
      </c>
      <c r="K5346">
        <v>47</v>
      </c>
      <c r="L5346" t="s">
        <v>15</v>
      </c>
    </row>
    <row r="5347" spans="1:12">
      <c r="A5347" t="e">
        <f ca="1">E00251512331321</f>
        <v>#NAME?</v>
      </c>
      <c r="B5347">
        <v>66</v>
      </c>
      <c r="C5347" t="s">
        <v>134</v>
      </c>
      <c r="D5347" s="1">
        <v>42486</v>
      </c>
      <c r="F5347">
        <v>2</v>
      </c>
      <c r="G5347">
        <v>4019</v>
      </c>
      <c r="H5347" t="s">
        <v>26</v>
      </c>
      <c r="J5347" t="s">
        <v>14</v>
      </c>
      <c r="K5347">
        <v>56</v>
      </c>
      <c r="L5347" t="s">
        <v>15</v>
      </c>
    </row>
    <row r="5348" spans="1:12">
      <c r="A5348" t="e">
        <f ca="1">E00251512331321</f>
        <v>#NAME?</v>
      </c>
      <c r="B5348">
        <v>66</v>
      </c>
      <c r="C5348" t="s">
        <v>134</v>
      </c>
      <c r="D5348" s="1">
        <v>42677</v>
      </c>
      <c r="F5348">
        <v>2</v>
      </c>
      <c r="G5348">
        <v>3612</v>
      </c>
      <c r="H5348" t="s">
        <v>500</v>
      </c>
      <c r="J5348" t="s">
        <v>14</v>
      </c>
      <c r="K5348">
        <v>57</v>
      </c>
      <c r="L5348" t="s">
        <v>15</v>
      </c>
    </row>
    <row r="5349" spans="1:12">
      <c r="A5349" t="e">
        <f ca="1">E00251432196721</f>
        <v>#NAME?</v>
      </c>
      <c r="B5349">
        <v>449</v>
      </c>
      <c r="C5349" t="s">
        <v>124</v>
      </c>
      <c r="D5349" s="1">
        <v>42167</v>
      </c>
      <c r="F5349">
        <v>1</v>
      </c>
      <c r="G5349">
        <v>7291</v>
      </c>
      <c r="H5349" t="s">
        <v>163</v>
      </c>
      <c r="J5349" t="s">
        <v>14</v>
      </c>
      <c r="K5349">
        <v>46</v>
      </c>
      <c r="L5349" t="s">
        <v>15</v>
      </c>
    </row>
    <row r="5350" spans="1:12">
      <c r="A5350" t="e">
        <f ca="1">E00251430261521</f>
        <v>#NAME?</v>
      </c>
      <c r="B5350">
        <v>500</v>
      </c>
      <c r="C5350" t="s">
        <v>161</v>
      </c>
      <c r="D5350" s="1">
        <v>41694</v>
      </c>
      <c r="F5350">
        <v>2</v>
      </c>
      <c r="G5350">
        <v>72632</v>
      </c>
      <c r="H5350" t="s">
        <v>107</v>
      </c>
      <c r="J5350" t="s">
        <v>14</v>
      </c>
      <c r="K5350">
        <v>50</v>
      </c>
      <c r="L5350" t="s">
        <v>15</v>
      </c>
    </row>
    <row r="5351" spans="1:12">
      <c r="A5351" t="e">
        <f ca="1">E00251619841121</f>
        <v>#NAME?</v>
      </c>
      <c r="B5351">
        <v>459</v>
      </c>
      <c r="C5351" t="s">
        <v>187</v>
      </c>
      <c r="D5351" s="1">
        <v>41450</v>
      </c>
      <c r="F5351">
        <v>1</v>
      </c>
      <c r="G5351">
        <v>27800</v>
      </c>
      <c r="H5351" t="s">
        <v>145</v>
      </c>
      <c r="J5351" t="s">
        <v>14</v>
      </c>
      <c r="K5351">
        <v>44</v>
      </c>
      <c r="L5351" t="s">
        <v>15</v>
      </c>
    </row>
    <row r="5352" spans="1:12">
      <c r="A5352" t="e">
        <f ca="1">E00251717155721</f>
        <v>#NAME?</v>
      </c>
      <c r="B5352">
        <v>291</v>
      </c>
      <c r="C5352" t="s">
        <v>160</v>
      </c>
      <c r="D5352" s="1">
        <v>41824</v>
      </c>
      <c r="F5352">
        <v>3</v>
      </c>
      <c r="G5352">
        <v>27800</v>
      </c>
      <c r="H5352" t="s">
        <v>145</v>
      </c>
      <c r="J5352" t="s">
        <v>14</v>
      </c>
      <c r="K5352">
        <v>55</v>
      </c>
      <c r="L5352" t="s">
        <v>15</v>
      </c>
    </row>
    <row r="5353" spans="1:12">
      <c r="A5353" t="e">
        <f ca="1">E00251717155721</f>
        <v>#NAME?</v>
      </c>
      <c r="B5353">
        <v>291</v>
      </c>
      <c r="C5353" t="s">
        <v>160</v>
      </c>
      <c r="D5353" s="1">
        <v>42104</v>
      </c>
      <c r="F5353">
        <v>1</v>
      </c>
      <c r="G5353">
        <v>4019</v>
      </c>
      <c r="H5353" t="s">
        <v>26</v>
      </c>
      <c r="J5353" t="s">
        <v>14</v>
      </c>
      <c r="K5353">
        <v>55</v>
      </c>
      <c r="L5353" t="s">
        <v>15</v>
      </c>
    </row>
    <row r="5354" spans="1:12">
      <c r="A5354" t="e">
        <f ca="1">E00251430261521</f>
        <v>#NAME?</v>
      </c>
      <c r="B5354">
        <v>500</v>
      </c>
      <c r="C5354" t="s">
        <v>161</v>
      </c>
      <c r="D5354" s="1">
        <v>41529</v>
      </c>
      <c r="F5354">
        <v>1</v>
      </c>
      <c r="G5354">
        <v>4779</v>
      </c>
      <c r="H5354" t="s">
        <v>231</v>
      </c>
      <c r="J5354" t="s">
        <v>14</v>
      </c>
      <c r="K5354">
        <v>49</v>
      </c>
      <c r="L5354" t="s">
        <v>15</v>
      </c>
    </row>
    <row r="5355" spans="1:12">
      <c r="A5355" t="e">
        <f ca="1">E00251430261521</f>
        <v>#NAME?</v>
      </c>
      <c r="B5355">
        <v>500</v>
      </c>
      <c r="C5355" t="s">
        <v>161</v>
      </c>
      <c r="D5355" s="1">
        <v>42016</v>
      </c>
      <c r="F5355">
        <v>1</v>
      </c>
      <c r="G5355">
        <v>5650</v>
      </c>
      <c r="H5355" t="s">
        <v>211</v>
      </c>
      <c r="J5355" t="s">
        <v>14</v>
      </c>
      <c r="K5355">
        <v>51</v>
      </c>
      <c r="L5355" t="s">
        <v>15</v>
      </c>
    </row>
    <row r="5356" spans="1:12">
      <c r="A5356" t="e">
        <f ca="1">E00251716445321</f>
        <v>#NAME?</v>
      </c>
      <c r="B5356">
        <v>7504</v>
      </c>
      <c r="C5356" t="s">
        <v>162</v>
      </c>
      <c r="D5356" s="1">
        <v>42333</v>
      </c>
      <c r="F5356">
        <v>1</v>
      </c>
      <c r="G5356">
        <v>25000</v>
      </c>
      <c r="H5356" t="s">
        <v>178</v>
      </c>
      <c r="J5356" t="s">
        <v>14</v>
      </c>
      <c r="K5356">
        <v>62</v>
      </c>
      <c r="L5356" t="s">
        <v>15</v>
      </c>
    </row>
    <row r="5357" spans="1:12">
      <c r="A5357" t="e">
        <f ca="1">E00251716445321</f>
        <v>#NAME?</v>
      </c>
      <c r="B5357">
        <v>7504</v>
      </c>
      <c r="C5357" t="s">
        <v>162</v>
      </c>
      <c r="D5357" s="1">
        <v>42851</v>
      </c>
      <c r="F5357">
        <v>4</v>
      </c>
      <c r="G5357">
        <v>27800</v>
      </c>
      <c r="H5357" t="s">
        <v>145</v>
      </c>
      <c r="J5357" t="s">
        <v>14</v>
      </c>
      <c r="K5357">
        <v>63</v>
      </c>
      <c r="L5357" t="s">
        <v>15</v>
      </c>
    </row>
    <row r="5358" spans="1:12">
      <c r="A5358" t="e">
        <f ca="1">E00251432196721</f>
        <v>#NAME?</v>
      </c>
      <c r="B5358">
        <v>449</v>
      </c>
      <c r="C5358" t="s">
        <v>124</v>
      </c>
      <c r="D5358" s="1">
        <v>41792</v>
      </c>
      <c r="F5358">
        <v>1</v>
      </c>
      <c r="G5358">
        <v>7231</v>
      </c>
      <c r="H5358" t="s">
        <v>128</v>
      </c>
      <c r="J5358" t="s">
        <v>14</v>
      </c>
      <c r="K5358">
        <v>45</v>
      </c>
      <c r="L5358" t="s">
        <v>15</v>
      </c>
    </row>
    <row r="5359" spans="1:12">
      <c r="A5359" t="e">
        <f ca="1">E00251432196721</f>
        <v>#NAME?</v>
      </c>
      <c r="B5359">
        <v>449</v>
      </c>
      <c r="C5359" t="s">
        <v>124</v>
      </c>
      <c r="D5359" s="1">
        <v>42080</v>
      </c>
      <c r="F5359">
        <v>1</v>
      </c>
      <c r="G5359">
        <v>5282</v>
      </c>
      <c r="H5359" t="s">
        <v>307</v>
      </c>
      <c r="J5359" t="s">
        <v>14</v>
      </c>
      <c r="K5359">
        <v>46</v>
      </c>
      <c r="L5359" t="s">
        <v>15</v>
      </c>
    </row>
    <row r="5360" spans="1:12">
      <c r="A5360" t="e">
        <f ca="1">E00251430334821</f>
        <v>#NAME?</v>
      </c>
      <c r="B5360">
        <v>479</v>
      </c>
      <c r="C5360" t="s">
        <v>164</v>
      </c>
      <c r="D5360" s="1">
        <v>41695</v>
      </c>
      <c r="F5360">
        <v>1</v>
      </c>
      <c r="G5360">
        <v>78900</v>
      </c>
      <c r="H5360" t="s">
        <v>79</v>
      </c>
      <c r="J5360" t="s">
        <v>14</v>
      </c>
      <c r="K5360">
        <v>48</v>
      </c>
      <c r="L5360" t="s">
        <v>22</v>
      </c>
    </row>
    <row r="5361" spans="1:12">
      <c r="A5361" t="e">
        <f ca="1">E00251439851521</f>
        <v>#NAME?</v>
      </c>
      <c r="B5361">
        <v>453</v>
      </c>
      <c r="C5361" t="s">
        <v>96</v>
      </c>
      <c r="D5361" s="1">
        <v>41810</v>
      </c>
      <c r="F5361">
        <v>1</v>
      </c>
      <c r="G5361">
        <v>83109</v>
      </c>
      <c r="H5361" t="s">
        <v>989</v>
      </c>
      <c r="J5361" t="s">
        <v>14</v>
      </c>
      <c r="K5361">
        <v>46</v>
      </c>
      <c r="L5361" t="s">
        <v>15</v>
      </c>
    </row>
    <row r="5362" spans="1:12">
      <c r="A5362" t="e">
        <f ca="1">E00251532975721</f>
        <v>#NAME?</v>
      </c>
      <c r="B5362">
        <v>772</v>
      </c>
      <c r="C5362" t="s">
        <v>170</v>
      </c>
      <c r="D5362" s="1">
        <v>41655</v>
      </c>
      <c r="E5362">
        <v>2</v>
      </c>
      <c r="F5362">
        <v>3</v>
      </c>
      <c r="G5362">
        <v>42789</v>
      </c>
      <c r="H5362" t="s">
        <v>532</v>
      </c>
      <c r="J5362" t="s">
        <v>34</v>
      </c>
      <c r="K5362">
        <v>50</v>
      </c>
      <c r="L5362" t="s">
        <v>15</v>
      </c>
    </row>
    <row r="5363" spans="1:12">
      <c r="A5363" t="e">
        <f ca="1">E00251619841121</f>
        <v>#NAME?</v>
      </c>
      <c r="B5363">
        <v>459</v>
      </c>
      <c r="C5363" t="s">
        <v>187</v>
      </c>
      <c r="D5363" s="1">
        <v>41667</v>
      </c>
      <c r="F5363">
        <v>1</v>
      </c>
      <c r="G5363">
        <v>7804</v>
      </c>
      <c r="H5363" t="s">
        <v>43</v>
      </c>
      <c r="J5363" t="s">
        <v>14</v>
      </c>
      <c r="K5363">
        <v>45</v>
      </c>
      <c r="L5363" t="s">
        <v>22</v>
      </c>
    </row>
    <row r="5364" spans="1:12">
      <c r="A5364" t="e">
        <f ca="1">E00251619841121</f>
        <v>#NAME?</v>
      </c>
      <c r="B5364">
        <v>459</v>
      </c>
      <c r="C5364" t="s">
        <v>187</v>
      </c>
      <c r="D5364" s="1">
        <v>41702</v>
      </c>
      <c r="F5364">
        <v>2</v>
      </c>
      <c r="G5364">
        <v>4019</v>
      </c>
      <c r="H5364" t="s">
        <v>26</v>
      </c>
      <c r="J5364" t="s">
        <v>14</v>
      </c>
      <c r="K5364">
        <v>45</v>
      </c>
      <c r="L5364" t="s">
        <v>15</v>
      </c>
    </row>
    <row r="5365" spans="1:12">
      <c r="A5365" t="e">
        <f ca="1">E00251532303521</f>
        <v>#NAME?</v>
      </c>
      <c r="B5365">
        <v>448</v>
      </c>
      <c r="C5365" t="s">
        <v>112</v>
      </c>
      <c r="D5365" s="1">
        <v>41040</v>
      </c>
      <c r="F5365">
        <v>1</v>
      </c>
      <c r="G5365">
        <v>27800</v>
      </c>
      <c r="H5365" t="s">
        <v>145</v>
      </c>
      <c r="J5365" t="s">
        <v>14</v>
      </c>
      <c r="K5365">
        <v>45</v>
      </c>
      <c r="L5365" t="s">
        <v>15</v>
      </c>
    </row>
    <row r="5366" spans="1:12">
      <c r="A5366" t="e">
        <f ca="1">E00251537898221</f>
        <v>#NAME?</v>
      </c>
      <c r="B5366">
        <v>285</v>
      </c>
      <c r="C5366" t="s">
        <v>117</v>
      </c>
      <c r="D5366" s="1">
        <v>41857</v>
      </c>
      <c r="F5366">
        <v>1</v>
      </c>
      <c r="G5366">
        <v>7999</v>
      </c>
      <c r="H5366" t="s">
        <v>169</v>
      </c>
      <c r="J5366" t="s">
        <v>14</v>
      </c>
      <c r="K5366">
        <v>49</v>
      </c>
      <c r="L5366" t="s">
        <v>22</v>
      </c>
    </row>
    <row r="5367" spans="1:12">
      <c r="A5367" t="e">
        <f ca="1">E00251532975721</f>
        <v>#NAME?</v>
      </c>
      <c r="B5367">
        <v>446</v>
      </c>
      <c r="C5367" t="s">
        <v>94</v>
      </c>
      <c r="D5367" s="1">
        <v>43089</v>
      </c>
      <c r="F5367">
        <v>1</v>
      </c>
      <c r="G5367">
        <v>5180</v>
      </c>
      <c r="H5367" t="s">
        <v>165</v>
      </c>
      <c r="J5367" t="s">
        <v>14</v>
      </c>
      <c r="K5367">
        <v>54</v>
      </c>
      <c r="L5367" t="s">
        <v>15</v>
      </c>
    </row>
    <row r="5368" spans="1:12">
      <c r="A5368" t="e">
        <f ca="1">E00251716569321</f>
        <v>#NAME?</v>
      </c>
      <c r="B5368">
        <v>489</v>
      </c>
      <c r="C5368" t="s">
        <v>100</v>
      </c>
      <c r="D5368" s="1">
        <v>43087</v>
      </c>
      <c r="F5368">
        <v>1</v>
      </c>
      <c r="G5368">
        <v>7242</v>
      </c>
      <c r="H5368" t="s">
        <v>93</v>
      </c>
      <c r="J5368" t="s">
        <v>14</v>
      </c>
      <c r="K5368">
        <v>58</v>
      </c>
      <c r="L5368" t="s">
        <v>15</v>
      </c>
    </row>
    <row r="5369" spans="1:12">
      <c r="A5369" t="e">
        <f ca="1">E00251717155721</f>
        <v>#NAME?</v>
      </c>
      <c r="B5369">
        <v>291</v>
      </c>
      <c r="C5369" t="s">
        <v>160</v>
      </c>
      <c r="D5369" s="1">
        <v>43067</v>
      </c>
      <c r="F5369">
        <v>5</v>
      </c>
      <c r="G5369">
        <v>2720</v>
      </c>
      <c r="H5369" t="s">
        <v>65</v>
      </c>
      <c r="J5369" t="s">
        <v>14</v>
      </c>
      <c r="K5369">
        <v>58</v>
      </c>
      <c r="L5369" t="s">
        <v>15</v>
      </c>
    </row>
    <row r="5370" spans="1:12">
      <c r="A5370" t="e">
        <f ca="1">E00251514238021</f>
        <v>#NAME?</v>
      </c>
      <c r="B5370">
        <v>448</v>
      </c>
      <c r="C5370" t="s">
        <v>112</v>
      </c>
      <c r="D5370" s="1">
        <v>41479</v>
      </c>
      <c r="F5370">
        <v>1</v>
      </c>
      <c r="G5370">
        <v>7295</v>
      </c>
      <c r="H5370" t="s">
        <v>76</v>
      </c>
      <c r="J5370" t="s">
        <v>14</v>
      </c>
      <c r="K5370">
        <v>42</v>
      </c>
      <c r="L5370" t="s">
        <v>15</v>
      </c>
    </row>
    <row r="5371" spans="1:12">
      <c r="A5371" t="e">
        <f ca="1">E00251514238021</f>
        <v>#NAME?</v>
      </c>
      <c r="B5371">
        <v>448</v>
      </c>
      <c r="C5371" t="s">
        <v>112</v>
      </c>
      <c r="D5371" s="1">
        <v>42384</v>
      </c>
      <c r="F5371">
        <v>1</v>
      </c>
      <c r="G5371">
        <v>71940</v>
      </c>
      <c r="H5371" t="s">
        <v>135</v>
      </c>
      <c r="J5371" t="s">
        <v>14</v>
      </c>
      <c r="K5371">
        <v>45</v>
      </c>
      <c r="L5371" t="s">
        <v>15</v>
      </c>
    </row>
    <row r="5372" spans="1:12">
      <c r="A5372" t="e">
        <f ca="1">E00251717155721</f>
        <v>#NAME?</v>
      </c>
      <c r="B5372">
        <v>272</v>
      </c>
      <c r="C5372" t="s">
        <v>174</v>
      </c>
      <c r="D5372" s="1">
        <v>42751</v>
      </c>
      <c r="E5372">
        <v>12</v>
      </c>
      <c r="F5372">
        <v>2</v>
      </c>
      <c r="G5372">
        <v>34441</v>
      </c>
      <c r="H5372" t="s">
        <v>990</v>
      </c>
      <c r="J5372" t="s">
        <v>34</v>
      </c>
      <c r="K5372">
        <v>57</v>
      </c>
      <c r="L5372" t="s">
        <v>15</v>
      </c>
    </row>
    <row r="5373" spans="1:12">
      <c r="A5373" t="e">
        <f ca="1">E00251717155721</f>
        <v>#NAME?</v>
      </c>
      <c r="B5373">
        <v>291</v>
      </c>
      <c r="C5373" t="s">
        <v>160</v>
      </c>
      <c r="D5373" s="1">
        <v>41001</v>
      </c>
      <c r="F5373">
        <v>1</v>
      </c>
      <c r="G5373">
        <v>4019</v>
      </c>
      <c r="H5373" t="s">
        <v>26</v>
      </c>
      <c r="J5373" t="s">
        <v>14</v>
      </c>
      <c r="K5373">
        <v>52</v>
      </c>
      <c r="L5373" t="s">
        <v>15</v>
      </c>
    </row>
    <row r="5374" spans="1:12">
      <c r="A5374" t="e">
        <f ca="1">E00251716445321</f>
        <v>#NAME?</v>
      </c>
      <c r="B5374">
        <v>286</v>
      </c>
      <c r="C5374" t="s">
        <v>41</v>
      </c>
      <c r="D5374" s="1">
        <v>43055</v>
      </c>
      <c r="F5374">
        <v>1</v>
      </c>
      <c r="G5374">
        <v>71940</v>
      </c>
      <c r="H5374" t="s">
        <v>135</v>
      </c>
      <c r="J5374" t="s">
        <v>14</v>
      </c>
      <c r="K5374">
        <v>64</v>
      </c>
      <c r="L5374" t="s">
        <v>15</v>
      </c>
    </row>
    <row r="5375" spans="1:12">
      <c r="A5375" t="e">
        <f ca="1">E00251432196721</f>
        <v>#NAME?</v>
      </c>
      <c r="B5375">
        <v>449</v>
      </c>
      <c r="C5375" t="s">
        <v>124</v>
      </c>
      <c r="D5375" s="1">
        <v>41065</v>
      </c>
      <c r="F5375">
        <v>1</v>
      </c>
      <c r="G5375">
        <v>5920</v>
      </c>
      <c r="H5375" t="s">
        <v>417</v>
      </c>
      <c r="J5375" t="s">
        <v>14</v>
      </c>
      <c r="K5375">
        <v>43</v>
      </c>
      <c r="L5375" t="s">
        <v>15</v>
      </c>
    </row>
    <row r="5376" spans="1:12">
      <c r="A5376" t="e">
        <f ca="1">E00251514459821</f>
        <v>#NAME?</v>
      </c>
      <c r="B5376">
        <v>497</v>
      </c>
      <c r="C5376" t="s">
        <v>141</v>
      </c>
      <c r="D5376" s="1">
        <v>42216</v>
      </c>
      <c r="F5376">
        <v>2</v>
      </c>
      <c r="G5376">
        <v>72631</v>
      </c>
      <c r="H5376" t="s">
        <v>142</v>
      </c>
      <c r="J5376" t="s">
        <v>14</v>
      </c>
      <c r="K5376">
        <v>47</v>
      </c>
      <c r="L5376" t="s">
        <v>15</v>
      </c>
    </row>
    <row r="5377" spans="1:12">
      <c r="A5377" t="e">
        <f ca="1">E00251514459821</f>
        <v>#NAME?</v>
      </c>
      <c r="B5377">
        <v>497</v>
      </c>
      <c r="C5377" t="s">
        <v>141</v>
      </c>
      <c r="D5377" s="1">
        <v>42618</v>
      </c>
      <c r="F5377">
        <v>1</v>
      </c>
      <c r="G5377">
        <v>72631</v>
      </c>
      <c r="H5377" t="s">
        <v>142</v>
      </c>
      <c r="J5377" t="s">
        <v>14</v>
      </c>
      <c r="K5377">
        <v>48</v>
      </c>
      <c r="L5377" t="s">
        <v>15</v>
      </c>
    </row>
    <row r="5378" spans="1:12">
      <c r="A5378" t="e">
        <f ca="1">E00251514238021</f>
        <v>#NAME?</v>
      </c>
      <c r="B5378">
        <v>448</v>
      </c>
      <c r="C5378" t="s">
        <v>112</v>
      </c>
      <c r="D5378" s="1">
        <v>42776</v>
      </c>
      <c r="F5378">
        <v>1</v>
      </c>
      <c r="G5378">
        <v>4549</v>
      </c>
      <c r="H5378" t="s">
        <v>69</v>
      </c>
      <c r="J5378" t="s">
        <v>14</v>
      </c>
      <c r="K5378">
        <v>46</v>
      </c>
      <c r="L5378" t="s">
        <v>15</v>
      </c>
    </row>
    <row r="5379" spans="1:12">
      <c r="A5379" t="e">
        <f ca="1">E00251716445321</f>
        <v>#NAME?</v>
      </c>
      <c r="B5379">
        <v>7504</v>
      </c>
      <c r="C5379" t="s">
        <v>162</v>
      </c>
      <c r="D5379" s="1">
        <v>42916</v>
      </c>
      <c r="F5379">
        <v>2</v>
      </c>
      <c r="G5379">
        <v>4019</v>
      </c>
      <c r="H5379" t="s">
        <v>26</v>
      </c>
      <c r="J5379" t="s">
        <v>14</v>
      </c>
      <c r="K5379">
        <v>63</v>
      </c>
      <c r="L5379" t="s">
        <v>15</v>
      </c>
    </row>
    <row r="5380" spans="1:12">
      <c r="A5380" t="e">
        <f ca="1">E00251429331821</f>
        <v>#NAME?</v>
      </c>
      <c r="B5380">
        <v>283</v>
      </c>
      <c r="C5380" t="s">
        <v>133</v>
      </c>
      <c r="D5380" s="1">
        <v>41248</v>
      </c>
      <c r="F5380">
        <v>1</v>
      </c>
      <c r="G5380">
        <v>7384</v>
      </c>
      <c r="H5380" t="s">
        <v>991</v>
      </c>
      <c r="J5380" t="s">
        <v>14</v>
      </c>
      <c r="K5380">
        <v>55</v>
      </c>
      <c r="L5380" t="s">
        <v>15</v>
      </c>
    </row>
    <row r="5381" spans="1:12">
      <c r="A5381" t="e">
        <f ca="1">E00251432260721</f>
        <v>#NAME?</v>
      </c>
      <c r="B5381">
        <v>454</v>
      </c>
      <c r="C5381" t="s">
        <v>179</v>
      </c>
      <c r="D5381" s="1">
        <v>41590</v>
      </c>
      <c r="F5381">
        <v>1</v>
      </c>
      <c r="G5381">
        <v>60090</v>
      </c>
      <c r="H5381" t="s">
        <v>181</v>
      </c>
      <c r="J5381" t="s">
        <v>14</v>
      </c>
      <c r="K5381">
        <v>59</v>
      </c>
      <c r="L5381" t="s">
        <v>15</v>
      </c>
    </row>
    <row r="5382" spans="1:12">
      <c r="A5382" t="e">
        <f ca="1">E00251717155721</f>
        <v>#NAME?</v>
      </c>
      <c r="B5382">
        <v>291</v>
      </c>
      <c r="C5382" t="s">
        <v>160</v>
      </c>
      <c r="D5382" s="1">
        <v>42165</v>
      </c>
      <c r="F5382">
        <v>2</v>
      </c>
      <c r="G5382">
        <v>4019</v>
      </c>
      <c r="H5382" t="s">
        <v>26</v>
      </c>
      <c r="J5382" t="s">
        <v>14</v>
      </c>
      <c r="K5382">
        <v>55</v>
      </c>
      <c r="L5382" t="s">
        <v>15</v>
      </c>
    </row>
    <row r="5383" spans="1:12">
      <c r="A5383" t="e">
        <f ca="1">E00251717155721</f>
        <v>#NAME?</v>
      </c>
      <c r="B5383">
        <v>291</v>
      </c>
      <c r="C5383" t="s">
        <v>160</v>
      </c>
      <c r="D5383" s="1">
        <v>42429</v>
      </c>
      <c r="F5383">
        <v>3</v>
      </c>
      <c r="G5383">
        <v>4019</v>
      </c>
      <c r="H5383" t="s">
        <v>26</v>
      </c>
      <c r="J5383" t="s">
        <v>14</v>
      </c>
      <c r="K5383">
        <v>56</v>
      </c>
      <c r="L5383" t="s">
        <v>15</v>
      </c>
    </row>
    <row r="5384" spans="1:12">
      <c r="A5384" t="e">
        <f ca="1">E00251514238021</f>
        <v>#NAME?</v>
      </c>
      <c r="B5384">
        <v>448</v>
      </c>
      <c r="C5384" t="s">
        <v>112</v>
      </c>
      <c r="D5384" s="1">
        <v>42304</v>
      </c>
      <c r="F5384">
        <v>1</v>
      </c>
      <c r="G5384">
        <v>7243</v>
      </c>
      <c r="H5384" t="s">
        <v>42</v>
      </c>
      <c r="J5384" t="s">
        <v>14</v>
      </c>
      <c r="K5384">
        <v>45</v>
      </c>
      <c r="L5384" t="s">
        <v>15</v>
      </c>
    </row>
    <row r="5385" spans="1:12">
      <c r="A5385" t="e">
        <f ca="1">E00251514459821</f>
        <v>#NAME?</v>
      </c>
      <c r="B5385">
        <v>497</v>
      </c>
      <c r="C5385" t="s">
        <v>141</v>
      </c>
      <c r="D5385" s="1">
        <v>42691</v>
      </c>
      <c r="F5385">
        <v>1</v>
      </c>
      <c r="G5385">
        <v>72631</v>
      </c>
      <c r="H5385" t="s">
        <v>142</v>
      </c>
      <c r="J5385" t="s">
        <v>14</v>
      </c>
      <c r="K5385">
        <v>48</v>
      </c>
      <c r="L5385" t="s">
        <v>15</v>
      </c>
    </row>
    <row r="5386" spans="1:12">
      <c r="A5386" t="e">
        <f ca="1">E00251430379621</f>
        <v>#NAME?</v>
      </c>
      <c r="B5386">
        <v>1933</v>
      </c>
      <c r="C5386" t="s">
        <v>151</v>
      </c>
      <c r="D5386" s="1">
        <v>43060</v>
      </c>
      <c r="F5386">
        <v>1</v>
      </c>
      <c r="G5386">
        <v>7243</v>
      </c>
      <c r="H5386" t="s">
        <v>42</v>
      </c>
      <c r="J5386" t="s">
        <v>14</v>
      </c>
      <c r="K5386">
        <v>54</v>
      </c>
      <c r="L5386" t="s">
        <v>15</v>
      </c>
    </row>
    <row r="5387" spans="1:12">
      <c r="A5387" t="e">
        <f ca="1">E00251716445321</f>
        <v>#NAME?</v>
      </c>
      <c r="B5387">
        <v>502</v>
      </c>
      <c r="C5387" t="s">
        <v>172</v>
      </c>
      <c r="D5387" s="1">
        <v>41327</v>
      </c>
      <c r="F5387">
        <v>2</v>
      </c>
      <c r="G5387">
        <v>4019</v>
      </c>
      <c r="H5387" t="s">
        <v>26</v>
      </c>
      <c r="J5387" t="s">
        <v>14</v>
      </c>
      <c r="K5387">
        <v>59</v>
      </c>
      <c r="L5387" t="s">
        <v>15</v>
      </c>
    </row>
    <row r="5388" spans="1:12">
      <c r="A5388" t="e">
        <f ca="1">E00251432260721</f>
        <v>#NAME?</v>
      </c>
      <c r="B5388">
        <v>454</v>
      </c>
      <c r="C5388" t="s">
        <v>179</v>
      </c>
      <c r="D5388" s="1">
        <v>42977</v>
      </c>
      <c r="F5388">
        <v>6</v>
      </c>
      <c r="G5388">
        <v>2729</v>
      </c>
      <c r="H5388" t="s">
        <v>115</v>
      </c>
      <c r="J5388" t="s">
        <v>14</v>
      </c>
      <c r="K5388">
        <v>63</v>
      </c>
      <c r="L5388" t="s">
        <v>15</v>
      </c>
    </row>
    <row r="5389" spans="1:12">
      <c r="A5389" t="e">
        <f ca="1">E00251430379621</f>
        <v>#NAME?</v>
      </c>
      <c r="B5389">
        <v>1933</v>
      </c>
      <c r="C5389" t="s">
        <v>151</v>
      </c>
      <c r="D5389" s="1">
        <v>41277</v>
      </c>
      <c r="F5389">
        <v>1</v>
      </c>
      <c r="G5389">
        <v>7243</v>
      </c>
      <c r="H5389" t="s">
        <v>42</v>
      </c>
      <c r="J5389" t="s">
        <v>14</v>
      </c>
      <c r="K5389">
        <v>49</v>
      </c>
      <c r="L5389" t="s">
        <v>15</v>
      </c>
    </row>
    <row r="5390" spans="1:12">
      <c r="A5390" t="e">
        <f ca="1">E00251430261521</f>
        <v>#NAME?</v>
      </c>
      <c r="B5390">
        <v>500</v>
      </c>
      <c r="C5390" t="s">
        <v>161</v>
      </c>
      <c r="D5390" s="1">
        <v>41886</v>
      </c>
      <c r="F5390">
        <v>1</v>
      </c>
      <c r="G5390">
        <v>72632</v>
      </c>
      <c r="H5390" t="s">
        <v>107</v>
      </c>
      <c r="J5390" t="s">
        <v>14</v>
      </c>
      <c r="K5390">
        <v>50</v>
      </c>
      <c r="L5390" t="s">
        <v>15</v>
      </c>
    </row>
    <row r="5391" spans="1:12">
      <c r="A5391" t="e">
        <f ca="1">E00251430261521</f>
        <v>#NAME?</v>
      </c>
      <c r="B5391">
        <v>500</v>
      </c>
      <c r="C5391" t="s">
        <v>161</v>
      </c>
      <c r="D5391" s="1">
        <v>42209</v>
      </c>
      <c r="F5391">
        <v>1</v>
      </c>
      <c r="G5391">
        <v>7243</v>
      </c>
      <c r="H5391" t="s">
        <v>42</v>
      </c>
      <c r="J5391" t="s">
        <v>14</v>
      </c>
      <c r="K5391">
        <v>51</v>
      </c>
      <c r="L5391" t="s">
        <v>15</v>
      </c>
    </row>
    <row r="5392" spans="1:12">
      <c r="A5392" t="e">
        <f ca="1">E00251430261521</f>
        <v>#NAME?</v>
      </c>
      <c r="B5392">
        <v>500</v>
      </c>
      <c r="C5392" t="s">
        <v>161</v>
      </c>
      <c r="D5392" s="1">
        <v>42425</v>
      </c>
      <c r="F5392">
        <v>2</v>
      </c>
      <c r="G5392">
        <v>460</v>
      </c>
      <c r="H5392" t="s">
        <v>16</v>
      </c>
      <c r="J5392" t="s">
        <v>14</v>
      </c>
      <c r="K5392">
        <v>52</v>
      </c>
      <c r="L5392" t="s">
        <v>15</v>
      </c>
    </row>
    <row r="5393" spans="1:12">
      <c r="A5393" t="e">
        <f ca="1">E00251514238021</f>
        <v>#NAME?</v>
      </c>
      <c r="B5393">
        <v>448</v>
      </c>
      <c r="C5393" t="s">
        <v>112</v>
      </c>
      <c r="D5393" s="1">
        <v>41355</v>
      </c>
      <c r="F5393">
        <v>1</v>
      </c>
      <c r="G5393">
        <v>7243</v>
      </c>
      <c r="H5393" t="s">
        <v>42</v>
      </c>
      <c r="J5393" t="s">
        <v>14</v>
      </c>
      <c r="K5393">
        <v>42</v>
      </c>
      <c r="L5393" t="s">
        <v>15</v>
      </c>
    </row>
    <row r="5394" spans="1:12">
      <c r="A5394" t="e">
        <f ca="1">E00251514238021</f>
        <v>#NAME?</v>
      </c>
      <c r="B5394">
        <v>448</v>
      </c>
      <c r="C5394" t="s">
        <v>112</v>
      </c>
      <c r="D5394" s="1">
        <v>41375</v>
      </c>
      <c r="F5394">
        <v>1</v>
      </c>
      <c r="G5394">
        <v>7243</v>
      </c>
      <c r="H5394" t="s">
        <v>42</v>
      </c>
      <c r="J5394" t="s">
        <v>14</v>
      </c>
      <c r="K5394">
        <v>42</v>
      </c>
      <c r="L5394" t="s">
        <v>15</v>
      </c>
    </row>
    <row r="5395" spans="1:12">
      <c r="A5395" t="e">
        <f ca="1">E00251531966421</f>
        <v>#NAME?</v>
      </c>
      <c r="B5395">
        <v>449</v>
      </c>
      <c r="C5395" t="s">
        <v>124</v>
      </c>
      <c r="D5395" s="1">
        <v>42909</v>
      </c>
      <c r="F5395">
        <v>1</v>
      </c>
      <c r="G5395">
        <v>30000</v>
      </c>
      <c r="H5395" t="s">
        <v>144</v>
      </c>
      <c r="J5395" t="s">
        <v>14</v>
      </c>
      <c r="K5395">
        <v>47</v>
      </c>
      <c r="L5395" t="s">
        <v>15</v>
      </c>
    </row>
    <row r="5396" spans="1:12">
      <c r="A5396" t="e">
        <f ca="1">E00251619841121</f>
        <v>#NAME?</v>
      </c>
      <c r="B5396">
        <v>459</v>
      </c>
      <c r="C5396" t="s">
        <v>187</v>
      </c>
      <c r="D5396" s="1">
        <v>42052</v>
      </c>
      <c r="F5396">
        <v>1</v>
      </c>
      <c r="G5396">
        <v>29690</v>
      </c>
      <c r="H5396" t="s">
        <v>52</v>
      </c>
      <c r="J5396" t="s">
        <v>14</v>
      </c>
      <c r="K5396">
        <v>46</v>
      </c>
      <c r="L5396" t="s">
        <v>15</v>
      </c>
    </row>
    <row r="5397" spans="1:12">
      <c r="A5397" t="e">
        <f ca="1">E00251716459421</f>
        <v>#NAME?</v>
      </c>
      <c r="B5397">
        <v>7505</v>
      </c>
      <c r="C5397" t="s">
        <v>209</v>
      </c>
      <c r="D5397" s="1">
        <v>42153</v>
      </c>
      <c r="F5397">
        <v>2</v>
      </c>
      <c r="G5397">
        <v>3659</v>
      </c>
      <c r="H5397" t="s">
        <v>132</v>
      </c>
      <c r="J5397" t="s">
        <v>14</v>
      </c>
      <c r="K5397">
        <v>42</v>
      </c>
      <c r="L5397" t="s">
        <v>15</v>
      </c>
    </row>
    <row r="5398" spans="1:12">
      <c r="A5398" t="e">
        <f ca="1">E00251717155721</f>
        <v>#NAME?</v>
      </c>
      <c r="B5398">
        <v>272</v>
      </c>
      <c r="C5398" t="s">
        <v>174</v>
      </c>
      <c r="D5398" s="1">
        <v>42993</v>
      </c>
      <c r="F5398">
        <v>1</v>
      </c>
      <c r="G5398">
        <v>436</v>
      </c>
      <c r="H5398" t="s">
        <v>193</v>
      </c>
      <c r="I5398" t="s">
        <v>56</v>
      </c>
      <c r="J5398" t="s">
        <v>57</v>
      </c>
      <c r="K5398">
        <v>58</v>
      </c>
      <c r="L5398" t="s">
        <v>15</v>
      </c>
    </row>
    <row r="5399" spans="1:12">
      <c r="A5399" t="e">
        <f ca="1">E00251717155721</f>
        <v>#NAME?</v>
      </c>
      <c r="B5399">
        <v>291</v>
      </c>
      <c r="C5399" t="s">
        <v>160</v>
      </c>
      <c r="D5399" s="1">
        <v>41477</v>
      </c>
      <c r="F5399">
        <v>3</v>
      </c>
      <c r="G5399">
        <v>27800</v>
      </c>
      <c r="H5399" t="s">
        <v>145</v>
      </c>
      <c r="J5399" t="s">
        <v>14</v>
      </c>
      <c r="K5399">
        <v>54</v>
      </c>
      <c r="L5399" t="s">
        <v>15</v>
      </c>
    </row>
    <row r="5400" spans="1:12">
      <c r="A5400" t="e">
        <f ca="1">E00251717155721</f>
        <v>#NAME?</v>
      </c>
      <c r="B5400">
        <v>291</v>
      </c>
      <c r="C5400" t="s">
        <v>160</v>
      </c>
      <c r="D5400" s="1">
        <v>42780</v>
      </c>
      <c r="F5400">
        <v>4</v>
      </c>
      <c r="G5400">
        <v>3051</v>
      </c>
      <c r="H5400" t="s">
        <v>13</v>
      </c>
      <c r="J5400" t="s">
        <v>14</v>
      </c>
      <c r="K5400">
        <v>57</v>
      </c>
      <c r="L5400" t="s">
        <v>15</v>
      </c>
    </row>
    <row r="5401" spans="1:12">
      <c r="A5401" t="e">
        <f ca="1">E00251429331821</f>
        <v>#NAME?</v>
      </c>
      <c r="B5401">
        <v>175</v>
      </c>
      <c r="C5401" t="s">
        <v>131</v>
      </c>
      <c r="D5401" s="1">
        <v>42985</v>
      </c>
      <c r="F5401">
        <v>1</v>
      </c>
      <c r="G5401">
        <v>7243</v>
      </c>
      <c r="H5401" t="s">
        <v>42</v>
      </c>
      <c r="J5401" t="s">
        <v>14</v>
      </c>
      <c r="K5401">
        <v>60</v>
      </c>
      <c r="L5401" t="s">
        <v>15</v>
      </c>
    </row>
    <row r="5402" spans="1:12">
      <c r="A5402" t="e">
        <f ca="1">E00251429331821</f>
        <v>#NAME?</v>
      </c>
      <c r="B5402">
        <v>175</v>
      </c>
      <c r="C5402" t="s">
        <v>131</v>
      </c>
      <c r="D5402" s="1">
        <v>42786</v>
      </c>
      <c r="F5402">
        <v>1</v>
      </c>
      <c r="G5402">
        <v>72703</v>
      </c>
      <c r="H5402" t="s">
        <v>237</v>
      </c>
      <c r="J5402" t="s">
        <v>14</v>
      </c>
      <c r="K5402">
        <v>60</v>
      </c>
      <c r="L5402" t="s">
        <v>15</v>
      </c>
    </row>
    <row r="5403" spans="1:12">
      <c r="A5403" t="e">
        <f ca="1">E00251429331821</f>
        <v>#NAME?</v>
      </c>
      <c r="B5403">
        <v>175</v>
      </c>
      <c r="C5403" t="s">
        <v>131</v>
      </c>
      <c r="D5403" s="1">
        <v>42892</v>
      </c>
      <c r="F5403">
        <v>1</v>
      </c>
      <c r="G5403">
        <v>462</v>
      </c>
      <c r="H5403" t="s">
        <v>288</v>
      </c>
      <c r="J5403" t="s">
        <v>14</v>
      </c>
      <c r="K5403">
        <v>60</v>
      </c>
      <c r="L5403" t="s">
        <v>15</v>
      </c>
    </row>
    <row r="5404" spans="1:12">
      <c r="A5404" t="e">
        <f ca="1">E00251429331821</f>
        <v>#NAME?</v>
      </c>
      <c r="B5404">
        <v>272</v>
      </c>
      <c r="C5404" t="s">
        <v>174</v>
      </c>
      <c r="D5404" s="1">
        <v>41855</v>
      </c>
      <c r="F5404">
        <v>1</v>
      </c>
      <c r="G5404">
        <v>71947</v>
      </c>
      <c r="H5404" t="s">
        <v>992</v>
      </c>
      <c r="I5404" t="s">
        <v>56</v>
      </c>
      <c r="J5404" t="s">
        <v>57</v>
      </c>
      <c r="K5404">
        <v>57</v>
      </c>
      <c r="L5404" t="s">
        <v>15</v>
      </c>
    </row>
    <row r="5405" spans="1:12">
      <c r="A5405" t="e">
        <f ca="1">E00251532975721</f>
        <v>#NAME?</v>
      </c>
      <c r="B5405">
        <v>446</v>
      </c>
      <c r="C5405" t="s">
        <v>94</v>
      </c>
      <c r="D5405" s="1">
        <v>42074</v>
      </c>
      <c r="F5405">
        <v>2</v>
      </c>
      <c r="G5405">
        <v>2809</v>
      </c>
      <c r="H5405" t="s">
        <v>90</v>
      </c>
      <c r="J5405" t="s">
        <v>14</v>
      </c>
      <c r="K5405">
        <v>51</v>
      </c>
      <c r="L5405" t="s">
        <v>15</v>
      </c>
    </row>
    <row r="5406" spans="1:12">
      <c r="A5406" t="e">
        <f ca="1">E00251717155721</f>
        <v>#NAME?</v>
      </c>
      <c r="B5406">
        <v>291</v>
      </c>
      <c r="C5406" t="s">
        <v>160</v>
      </c>
      <c r="D5406" s="1">
        <v>41303</v>
      </c>
      <c r="F5406">
        <v>2</v>
      </c>
      <c r="G5406">
        <v>4660</v>
      </c>
      <c r="H5406" t="s">
        <v>215</v>
      </c>
      <c r="J5406" t="s">
        <v>14</v>
      </c>
      <c r="K5406">
        <v>53</v>
      </c>
      <c r="L5406" t="s">
        <v>15</v>
      </c>
    </row>
    <row r="5407" spans="1:12">
      <c r="A5407" t="e">
        <f ca="1">E00251717155721</f>
        <v>#NAME?</v>
      </c>
      <c r="B5407">
        <v>291</v>
      </c>
      <c r="C5407" t="s">
        <v>160</v>
      </c>
      <c r="D5407" s="1">
        <v>42334</v>
      </c>
      <c r="F5407">
        <v>1</v>
      </c>
      <c r="G5407">
        <v>4019</v>
      </c>
      <c r="H5407" t="s">
        <v>26</v>
      </c>
      <c r="J5407" t="s">
        <v>14</v>
      </c>
      <c r="K5407">
        <v>56</v>
      </c>
      <c r="L5407" t="s">
        <v>15</v>
      </c>
    </row>
    <row r="5408" spans="1:12">
      <c r="A5408" t="e">
        <f ca="1">E00251717155721</f>
        <v>#NAME?</v>
      </c>
      <c r="B5408">
        <v>291</v>
      </c>
      <c r="C5408" t="s">
        <v>160</v>
      </c>
      <c r="D5408" s="1">
        <v>42780</v>
      </c>
      <c r="F5408">
        <v>3</v>
      </c>
      <c r="G5408">
        <v>27800</v>
      </c>
      <c r="H5408" t="s">
        <v>145</v>
      </c>
      <c r="J5408" t="s">
        <v>14</v>
      </c>
      <c r="K5408">
        <v>57</v>
      </c>
      <c r="L5408" t="s">
        <v>15</v>
      </c>
    </row>
    <row r="5409" spans="1:12">
      <c r="A5409" t="e">
        <f ca="1">E00251532975721</f>
        <v>#NAME?</v>
      </c>
      <c r="B5409">
        <v>446</v>
      </c>
      <c r="C5409" t="s">
        <v>94</v>
      </c>
      <c r="D5409" s="1">
        <v>42088</v>
      </c>
      <c r="F5409">
        <v>1</v>
      </c>
      <c r="G5409">
        <v>72703</v>
      </c>
      <c r="H5409" t="s">
        <v>237</v>
      </c>
      <c r="J5409" t="s">
        <v>14</v>
      </c>
      <c r="K5409">
        <v>51</v>
      </c>
      <c r="L5409" t="s">
        <v>15</v>
      </c>
    </row>
    <row r="5410" spans="1:12">
      <c r="A5410" t="e">
        <f ca="1">E00251532975721</f>
        <v>#NAME?</v>
      </c>
      <c r="B5410">
        <v>446</v>
      </c>
      <c r="C5410" t="s">
        <v>94</v>
      </c>
      <c r="D5410" s="1">
        <v>42852</v>
      </c>
      <c r="F5410">
        <v>1</v>
      </c>
      <c r="G5410">
        <v>2662</v>
      </c>
      <c r="H5410" t="s">
        <v>993</v>
      </c>
      <c r="J5410" t="s">
        <v>14</v>
      </c>
      <c r="K5410">
        <v>53</v>
      </c>
      <c r="L5410" t="s">
        <v>15</v>
      </c>
    </row>
    <row r="5411" spans="1:12">
      <c r="A5411" t="e">
        <f ca="1">E00251429331821</f>
        <v>#NAME?</v>
      </c>
      <c r="B5411">
        <v>283</v>
      </c>
      <c r="C5411" t="s">
        <v>133</v>
      </c>
      <c r="D5411" s="1">
        <v>41247</v>
      </c>
      <c r="F5411">
        <v>1</v>
      </c>
      <c r="G5411">
        <v>7242</v>
      </c>
      <c r="H5411" t="s">
        <v>93</v>
      </c>
      <c r="J5411" t="s">
        <v>14</v>
      </c>
      <c r="K5411">
        <v>55</v>
      </c>
      <c r="L5411" t="s">
        <v>15</v>
      </c>
    </row>
    <row r="5412" spans="1:12">
      <c r="A5412" t="e">
        <f ca="1">E00251717155721</f>
        <v>#NAME?</v>
      </c>
      <c r="B5412">
        <v>291</v>
      </c>
      <c r="C5412" t="s">
        <v>160</v>
      </c>
      <c r="D5412" s="1">
        <v>42984</v>
      </c>
      <c r="F5412">
        <v>3</v>
      </c>
      <c r="G5412">
        <v>43310</v>
      </c>
      <c r="H5412" t="s">
        <v>183</v>
      </c>
      <c r="J5412" t="s">
        <v>14</v>
      </c>
      <c r="K5412">
        <v>58</v>
      </c>
      <c r="L5412" t="s">
        <v>15</v>
      </c>
    </row>
    <row r="5413" spans="1:12">
      <c r="A5413" t="e">
        <f ca="1">E00251615150021</f>
        <v>#NAME?</v>
      </c>
      <c r="B5413">
        <v>71</v>
      </c>
      <c r="C5413" t="s">
        <v>258</v>
      </c>
      <c r="D5413" s="1">
        <v>42681</v>
      </c>
      <c r="F5413">
        <v>1</v>
      </c>
      <c r="G5413">
        <v>7840</v>
      </c>
      <c r="H5413" t="s">
        <v>55</v>
      </c>
      <c r="I5413" t="s">
        <v>148</v>
      </c>
      <c r="J5413" t="s">
        <v>57</v>
      </c>
      <c r="K5413">
        <v>41</v>
      </c>
      <c r="L5413" t="s">
        <v>22</v>
      </c>
    </row>
    <row r="5414" spans="1:12">
      <c r="A5414" t="e">
        <f ca="1">E00251615150021</f>
        <v>#NAME?</v>
      </c>
      <c r="B5414">
        <v>763</v>
      </c>
      <c r="C5414" t="s">
        <v>194</v>
      </c>
      <c r="D5414" s="1">
        <v>42116</v>
      </c>
      <c r="F5414">
        <v>2</v>
      </c>
      <c r="G5414">
        <v>7804</v>
      </c>
      <c r="H5414" t="s">
        <v>43</v>
      </c>
      <c r="I5414" t="s">
        <v>56</v>
      </c>
      <c r="J5414" t="s">
        <v>57</v>
      </c>
      <c r="K5414">
        <v>39</v>
      </c>
      <c r="L5414" t="s">
        <v>22</v>
      </c>
    </row>
    <row r="5415" spans="1:12">
      <c r="A5415" t="e">
        <f ca="1">E00251716445321</f>
        <v>#NAME?</v>
      </c>
      <c r="B5415">
        <v>502</v>
      </c>
      <c r="C5415" t="s">
        <v>172</v>
      </c>
      <c r="D5415" s="1">
        <v>41260</v>
      </c>
      <c r="F5415">
        <v>3</v>
      </c>
      <c r="G5415">
        <v>4359</v>
      </c>
      <c r="H5415" t="s">
        <v>787</v>
      </c>
      <c r="J5415" t="s">
        <v>14</v>
      </c>
      <c r="K5415">
        <v>59</v>
      </c>
      <c r="L5415" t="s">
        <v>15</v>
      </c>
    </row>
    <row r="5416" spans="1:12">
      <c r="A5416" t="e">
        <f ca="1">E00251512331321</f>
        <v>#NAME?</v>
      </c>
      <c r="B5416">
        <v>66</v>
      </c>
      <c r="C5416" t="s">
        <v>134</v>
      </c>
      <c r="D5416" s="1">
        <v>42555</v>
      </c>
      <c r="F5416">
        <v>1</v>
      </c>
      <c r="G5416">
        <v>71940</v>
      </c>
      <c r="H5416" t="s">
        <v>135</v>
      </c>
      <c r="J5416" t="s">
        <v>14</v>
      </c>
      <c r="K5416">
        <v>56</v>
      </c>
      <c r="L5416" t="s">
        <v>15</v>
      </c>
    </row>
    <row r="5417" spans="1:12">
      <c r="A5417" t="e">
        <f ca="1">E00251716445321</f>
        <v>#NAME?</v>
      </c>
      <c r="B5417">
        <v>272</v>
      </c>
      <c r="C5417" t="s">
        <v>174</v>
      </c>
      <c r="D5417" s="1">
        <v>42740</v>
      </c>
      <c r="E5417">
        <v>2</v>
      </c>
      <c r="F5417">
        <v>3</v>
      </c>
      <c r="G5417">
        <v>185</v>
      </c>
      <c r="H5417" t="s">
        <v>199</v>
      </c>
      <c r="J5417" t="s">
        <v>34</v>
      </c>
      <c r="K5417">
        <v>63</v>
      </c>
      <c r="L5417" t="s">
        <v>15</v>
      </c>
    </row>
    <row r="5418" spans="1:12">
      <c r="A5418" t="e">
        <f ca="1">E00251716445321</f>
        <v>#NAME?</v>
      </c>
      <c r="B5418">
        <v>7504</v>
      </c>
      <c r="C5418" t="s">
        <v>162</v>
      </c>
      <c r="D5418" s="1">
        <v>42485</v>
      </c>
      <c r="F5418">
        <v>4</v>
      </c>
      <c r="G5418">
        <v>4019</v>
      </c>
      <c r="H5418" t="s">
        <v>26</v>
      </c>
      <c r="J5418" t="s">
        <v>14</v>
      </c>
      <c r="K5418">
        <v>62</v>
      </c>
      <c r="L5418" t="s">
        <v>15</v>
      </c>
    </row>
    <row r="5419" spans="1:12">
      <c r="A5419" t="e">
        <f ca="1">E00251514238021</f>
        <v>#NAME?</v>
      </c>
      <c r="B5419">
        <v>6046</v>
      </c>
      <c r="C5419" t="s">
        <v>98</v>
      </c>
      <c r="D5419" s="1">
        <v>42394</v>
      </c>
      <c r="E5419">
        <v>2</v>
      </c>
      <c r="F5419">
        <v>2</v>
      </c>
      <c r="G5419">
        <v>3004</v>
      </c>
      <c r="H5419" t="s">
        <v>104</v>
      </c>
      <c r="J5419" t="s">
        <v>34</v>
      </c>
      <c r="K5419">
        <v>45</v>
      </c>
      <c r="L5419" t="s">
        <v>15</v>
      </c>
    </row>
    <row r="5420" spans="1:12">
      <c r="A5420" t="e">
        <f ca="1">E00251430334821</f>
        <v>#NAME?</v>
      </c>
      <c r="B5420">
        <v>479</v>
      </c>
      <c r="C5420" t="s">
        <v>164</v>
      </c>
      <c r="D5420" s="1">
        <v>42276</v>
      </c>
      <c r="F5420">
        <v>1</v>
      </c>
      <c r="G5420">
        <v>5289</v>
      </c>
      <c r="H5420" t="s">
        <v>936</v>
      </c>
      <c r="J5420" t="s">
        <v>14</v>
      </c>
      <c r="K5420">
        <v>50</v>
      </c>
      <c r="L5420" t="s">
        <v>15</v>
      </c>
    </row>
    <row r="5421" spans="1:12">
      <c r="A5421" t="e">
        <f ca="1">E00251432449321</f>
        <v>#NAME?</v>
      </c>
      <c r="B5421">
        <v>490</v>
      </c>
      <c r="C5421" t="s">
        <v>158</v>
      </c>
      <c r="D5421" s="1">
        <v>41666</v>
      </c>
      <c r="F5421">
        <v>2</v>
      </c>
      <c r="G5421">
        <v>30748</v>
      </c>
      <c r="H5421" t="s">
        <v>50</v>
      </c>
      <c r="J5421" t="s">
        <v>14</v>
      </c>
      <c r="K5421">
        <v>57</v>
      </c>
      <c r="L5421" t="s">
        <v>15</v>
      </c>
    </row>
    <row r="5422" spans="1:12">
      <c r="A5422" t="e">
        <f ca="1">E00251432449321</f>
        <v>#NAME?</v>
      </c>
      <c r="B5422">
        <v>490</v>
      </c>
      <c r="C5422" t="s">
        <v>158</v>
      </c>
      <c r="D5422" s="1">
        <v>43059</v>
      </c>
      <c r="F5422">
        <v>1</v>
      </c>
      <c r="G5422">
        <v>1101</v>
      </c>
      <c r="H5422" t="s">
        <v>220</v>
      </c>
      <c r="J5422" t="s">
        <v>14</v>
      </c>
      <c r="K5422">
        <v>61</v>
      </c>
      <c r="L5422" t="s">
        <v>15</v>
      </c>
    </row>
    <row r="5423" spans="1:12">
      <c r="A5423" t="e">
        <f ca="1">E00251432196721</f>
        <v>#NAME?</v>
      </c>
      <c r="B5423">
        <v>449</v>
      </c>
      <c r="C5423" t="s">
        <v>124</v>
      </c>
      <c r="D5423" s="1">
        <v>42024</v>
      </c>
      <c r="F5423">
        <v>1</v>
      </c>
      <c r="G5423">
        <v>5920</v>
      </c>
      <c r="H5423" t="s">
        <v>417</v>
      </c>
      <c r="J5423" t="s">
        <v>14</v>
      </c>
      <c r="K5423">
        <v>46</v>
      </c>
      <c r="L5423" t="s">
        <v>15</v>
      </c>
    </row>
    <row r="5424" spans="1:12">
      <c r="A5424" t="e">
        <f ca="1">E00251432449321</f>
        <v>#NAME?</v>
      </c>
      <c r="B5424">
        <v>490</v>
      </c>
      <c r="C5424" t="s">
        <v>158</v>
      </c>
      <c r="D5424" s="1">
        <v>42905</v>
      </c>
      <c r="F5424">
        <v>4</v>
      </c>
      <c r="G5424">
        <v>6010</v>
      </c>
      <c r="H5424" t="s">
        <v>176</v>
      </c>
      <c r="J5424" t="s">
        <v>14</v>
      </c>
      <c r="K5424">
        <v>60</v>
      </c>
      <c r="L5424" t="s">
        <v>15</v>
      </c>
    </row>
    <row r="5425" spans="1:12">
      <c r="A5425" t="e">
        <f ca="1">E00251432196721</f>
        <v>#NAME?</v>
      </c>
      <c r="B5425">
        <v>449</v>
      </c>
      <c r="C5425" t="s">
        <v>124</v>
      </c>
      <c r="D5425" s="1">
        <v>42717</v>
      </c>
      <c r="F5425">
        <v>6</v>
      </c>
      <c r="G5425">
        <v>27800</v>
      </c>
      <c r="H5425" t="s">
        <v>145</v>
      </c>
      <c r="J5425" t="s">
        <v>14</v>
      </c>
      <c r="K5425">
        <v>48</v>
      </c>
      <c r="L5425" t="s">
        <v>15</v>
      </c>
    </row>
    <row r="5426" spans="1:12">
      <c r="A5426" t="e">
        <f ca="1">E00251432449321</f>
        <v>#NAME?</v>
      </c>
      <c r="B5426">
        <v>490</v>
      </c>
      <c r="C5426" t="s">
        <v>158</v>
      </c>
      <c r="D5426" s="1">
        <v>42165</v>
      </c>
      <c r="F5426">
        <v>1</v>
      </c>
      <c r="G5426">
        <v>29690</v>
      </c>
      <c r="H5426" t="s">
        <v>52</v>
      </c>
      <c r="J5426" t="s">
        <v>14</v>
      </c>
      <c r="K5426">
        <v>58</v>
      </c>
      <c r="L5426" t="s">
        <v>15</v>
      </c>
    </row>
    <row r="5427" spans="1:12">
      <c r="A5427" t="e">
        <f ca="1">E00251432449321</f>
        <v>#NAME?</v>
      </c>
      <c r="B5427">
        <v>490</v>
      </c>
      <c r="C5427" t="s">
        <v>158</v>
      </c>
      <c r="D5427" s="1">
        <v>42905</v>
      </c>
      <c r="F5427">
        <v>3</v>
      </c>
      <c r="G5427">
        <v>79029</v>
      </c>
      <c r="H5427" t="s">
        <v>21</v>
      </c>
      <c r="J5427" t="s">
        <v>14</v>
      </c>
      <c r="K5427">
        <v>60</v>
      </c>
      <c r="L5427" t="s">
        <v>22</v>
      </c>
    </row>
    <row r="5428" spans="1:12">
      <c r="A5428" t="e">
        <f ca="1">E00251619841121</f>
        <v>#NAME?</v>
      </c>
      <c r="B5428">
        <v>459</v>
      </c>
      <c r="C5428" t="s">
        <v>187</v>
      </c>
      <c r="D5428" s="1">
        <v>41992</v>
      </c>
      <c r="F5428">
        <v>1</v>
      </c>
      <c r="G5428">
        <v>29690</v>
      </c>
      <c r="H5428" t="s">
        <v>52</v>
      </c>
      <c r="J5428" t="s">
        <v>14</v>
      </c>
      <c r="K5428">
        <v>46</v>
      </c>
      <c r="L5428" t="s">
        <v>15</v>
      </c>
    </row>
    <row r="5429" spans="1:12">
      <c r="A5429" t="e">
        <f ca="1">E00251615150021</f>
        <v>#NAME?</v>
      </c>
      <c r="B5429">
        <v>1929</v>
      </c>
      <c r="C5429" t="s">
        <v>195</v>
      </c>
      <c r="D5429" s="1">
        <v>42226</v>
      </c>
      <c r="F5429">
        <v>4</v>
      </c>
      <c r="G5429">
        <v>4549</v>
      </c>
      <c r="H5429" t="s">
        <v>69</v>
      </c>
      <c r="J5429" t="s">
        <v>14</v>
      </c>
      <c r="K5429">
        <v>39</v>
      </c>
      <c r="L5429" t="s">
        <v>15</v>
      </c>
    </row>
    <row r="5430" spans="1:12">
      <c r="A5430" t="e">
        <f ca="1">E00251615150021</f>
        <v>#NAME?</v>
      </c>
      <c r="B5430">
        <v>1929</v>
      </c>
      <c r="C5430" t="s">
        <v>195</v>
      </c>
      <c r="D5430" s="1">
        <v>42640</v>
      </c>
      <c r="F5430">
        <v>3</v>
      </c>
      <c r="G5430">
        <v>4240</v>
      </c>
      <c r="H5430" t="s">
        <v>239</v>
      </c>
      <c r="J5430" t="s">
        <v>14</v>
      </c>
      <c r="K5430">
        <v>40</v>
      </c>
      <c r="L5430" t="s">
        <v>15</v>
      </c>
    </row>
    <row r="5431" spans="1:12">
      <c r="A5431" t="e">
        <f ca="1">E00251716569321</f>
        <v>#NAME?</v>
      </c>
      <c r="B5431">
        <v>286</v>
      </c>
      <c r="C5431" t="s">
        <v>41</v>
      </c>
      <c r="D5431" s="1">
        <v>40981</v>
      </c>
      <c r="F5431">
        <v>1</v>
      </c>
      <c r="G5431">
        <v>7231</v>
      </c>
      <c r="H5431" t="s">
        <v>128</v>
      </c>
      <c r="J5431" t="s">
        <v>14</v>
      </c>
      <c r="K5431">
        <v>52</v>
      </c>
      <c r="L5431" t="s">
        <v>15</v>
      </c>
    </row>
    <row r="5432" spans="1:12">
      <c r="A5432" t="e">
        <f ca="1">E00251432260721</f>
        <v>#NAME?</v>
      </c>
      <c r="B5432">
        <v>454</v>
      </c>
      <c r="C5432" t="s">
        <v>179</v>
      </c>
      <c r="D5432" s="1">
        <v>41240</v>
      </c>
      <c r="F5432">
        <v>1</v>
      </c>
      <c r="G5432">
        <v>7175</v>
      </c>
      <c r="H5432" t="s">
        <v>689</v>
      </c>
      <c r="J5432" t="s">
        <v>14</v>
      </c>
      <c r="K5432">
        <v>58</v>
      </c>
      <c r="L5432" t="s">
        <v>15</v>
      </c>
    </row>
    <row r="5433" spans="1:12">
      <c r="A5433" t="e">
        <f ca="1">E00251430379621</f>
        <v>#NAME?</v>
      </c>
      <c r="B5433">
        <v>1933</v>
      </c>
      <c r="C5433" t="s">
        <v>151</v>
      </c>
      <c r="D5433" s="1">
        <v>42013</v>
      </c>
      <c r="F5433">
        <v>2</v>
      </c>
      <c r="G5433">
        <v>460</v>
      </c>
      <c r="H5433" t="s">
        <v>16</v>
      </c>
      <c r="J5433" t="s">
        <v>14</v>
      </c>
      <c r="K5433">
        <v>51</v>
      </c>
      <c r="L5433" t="s">
        <v>15</v>
      </c>
    </row>
    <row r="5434" spans="1:12">
      <c r="A5434" t="e">
        <f ca="1">E00251524999721</f>
        <v>#NAME?</v>
      </c>
      <c r="B5434">
        <v>437</v>
      </c>
      <c r="C5434" t="s">
        <v>216</v>
      </c>
      <c r="D5434" s="1">
        <v>40948</v>
      </c>
      <c r="F5434">
        <v>1</v>
      </c>
      <c r="G5434">
        <v>78609</v>
      </c>
      <c r="H5434" t="s">
        <v>240</v>
      </c>
      <c r="J5434" t="s">
        <v>14</v>
      </c>
      <c r="K5434">
        <v>48</v>
      </c>
      <c r="L5434" t="s">
        <v>22</v>
      </c>
    </row>
    <row r="5435" spans="1:12">
      <c r="A5435" t="e">
        <f ca="1">E00251615150021</f>
        <v>#NAME?</v>
      </c>
      <c r="B5435">
        <v>71</v>
      </c>
      <c r="C5435" t="s">
        <v>258</v>
      </c>
      <c r="D5435" s="1">
        <v>42991</v>
      </c>
      <c r="F5435">
        <v>1</v>
      </c>
      <c r="G5435">
        <v>34690</v>
      </c>
      <c r="H5435" t="s">
        <v>118</v>
      </c>
      <c r="I5435" t="s">
        <v>148</v>
      </c>
      <c r="J5435" t="s">
        <v>57</v>
      </c>
      <c r="K5435">
        <v>41</v>
      </c>
      <c r="L5435" t="s">
        <v>15</v>
      </c>
    </row>
    <row r="5436" spans="1:12">
      <c r="A5436" t="e">
        <f ca="1">E00251432260721</f>
        <v>#NAME?</v>
      </c>
      <c r="B5436">
        <v>454</v>
      </c>
      <c r="C5436" t="s">
        <v>179</v>
      </c>
      <c r="D5436" s="1">
        <v>42264</v>
      </c>
      <c r="F5436">
        <v>1</v>
      </c>
      <c r="G5436">
        <v>7962</v>
      </c>
      <c r="H5436" t="s">
        <v>111</v>
      </c>
      <c r="J5436" t="s">
        <v>14</v>
      </c>
      <c r="K5436">
        <v>61</v>
      </c>
      <c r="L5436" t="s">
        <v>22</v>
      </c>
    </row>
    <row r="5437" spans="1:12">
      <c r="A5437" t="e">
        <f ca="1">E00251615150021</f>
        <v>#NAME?</v>
      </c>
      <c r="B5437">
        <v>1929</v>
      </c>
      <c r="C5437" t="s">
        <v>195</v>
      </c>
      <c r="D5437" s="1">
        <v>41514</v>
      </c>
      <c r="F5437">
        <v>1</v>
      </c>
      <c r="G5437">
        <v>3804</v>
      </c>
      <c r="H5437" t="s">
        <v>71</v>
      </c>
      <c r="J5437" t="s">
        <v>14</v>
      </c>
      <c r="K5437">
        <v>37</v>
      </c>
      <c r="L5437" t="s">
        <v>15</v>
      </c>
    </row>
    <row r="5438" spans="1:12">
      <c r="A5438" t="e">
        <f ca="1">E00251432449321</f>
        <v>#NAME?</v>
      </c>
      <c r="B5438">
        <v>490</v>
      </c>
      <c r="C5438" t="s">
        <v>158</v>
      </c>
      <c r="D5438" s="1">
        <v>42996</v>
      </c>
      <c r="F5438">
        <v>1</v>
      </c>
      <c r="G5438">
        <v>5569</v>
      </c>
      <c r="H5438" t="s">
        <v>218</v>
      </c>
      <c r="J5438" t="s">
        <v>14</v>
      </c>
      <c r="K5438">
        <v>61</v>
      </c>
      <c r="L5438" t="s">
        <v>15</v>
      </c>
    </row>
    <row r="5439" spans="1:12">
      <c r="A5439" t="e">
        <f ca="1">E00251432449321</f>
        <v>#NAME?</v>
      </c>
      <c r="B5439">
        <v>490</v>
      </c>
      <c r="C5439" t="s">
        <v>158</v>
      </c>
      <c r="D5439" s="1">
        <v>43059</v>
      </c>
      <c r="F5439">
        <v>3</v>
      </c>
      <c r="G5439">
        <v>6010</v>
      </c>
      <c r="H5439" t="s">
        <v>176</v>
      </c>
      <c r="J5439" t="s">
        <v>14</v>
      </c>
      <c r="K5439">
        <v>61</v>
      </c>
      <c r="L5439" t="s">
        <v>15</v>
      </c>
    </row>
    <row r="5440" spans="1:12">
      <c r="A5440" t="e">
        <f ca="1">E00251432449321</f>
        <v>#NAME?</v>
      </c>
      <c r="B5440">
        <v>7111</v>
      </c>
      <c r="C5440" t="s">
        <v>496</v>
      </c>
      <c r="D5440" s="1">
        <v>41796</v>
      </c>
      <c r="F5440">
        <v>1</v>
      </c>
      <c r="G5440">
        <v>38150</v>
      </c>
      <c r="H5440" t="s">
        <v>106</v>
      </c>
      <c r="I5440" t="s">
        <v>148</v>
      </c>
      <c r="J5440" t="s">
        <v>57</v>
      </c>
      <c r="K5440">
        <v>57</v>
      </c>
      <c r="L5440" t="s">
        <v>15</v>
      </c>
    </row>
    <row r="5441" spans="1:12">
      <c r="A5441" t="e">
        <f ca="1">E00251615150021</f>
        <v>#NAME?</v>
      </c>
      <c r="B5441">
        <v>1929</v>
      </c>
      <c r="C5441" t="s">
        <v>195</v>
      </c>
      <c r="D5441" s="1">
        <v>42181</v>
      </c>
      <c r="F5441">
        <v>2</v>
      </c>
      <c r="G5441">
        <v>2599</v>
      </c>
      <c r="H5441" t="s">
        <v>238</v>
      </c>
      <c r="J5441" t="s">
        <v>14</v>
      </c>
      <c r="K5441">
        <v>39</v>
      </c>
      <c r="L5441" t="s">
        <v>15</v>
      </c>
    </row>
    <row r="5442" spans="1:12">
      <c r="A5442" t="e">
        <f ca="1">E00251511146121</f>
        <v>#NAME?</v>
      </c>
      <c r="B5442">
        <v>28</v>
      </c>
      <c r="C5442" t="s">
        <v>153</v>
      </c>
      <c r="D5442" s="1">
        <v>41236</v>
      </c>
      <c r="F5442">
        <v>2</v>
      </c>
      <c r="G5442">
        <v>4019</v>
      </c>
      <c r="H5442" t="s">
        <v>26</v>
      </c>
      <c r="J5442" t="s">
        <v>14</v>
      </c>
      <c r="K5442">
        <v>55</v>
      </c>
      <c r="L5442" t="s">
        <v>15</v>
      </c>
    </row>
    <row r="5443" spans="1:12">
      <c r="A5443" t="e">
        <f ca="1">E00251511146121</f>
        <v>#NAME?</v>
      </c>
      <c r="B5443">
        <v>28</v>
      </c>
      <c r="C5443" t="s">
        <v>153</v>
      </c>
      <c r="D5443" s="1">
        <v>41330</v>
      </c>
      <c r="F5443">
        <v>1</v>
      </c>
      <c r="G5443">
        <v>7262</v>
      </c>
      <c r="H5443" t="s">
        <v>198</v>
      </c>
      <c r="J5443" t="s">
        <v>14</v>
      </c>
      <c r="K5443">
        <v>55</v>
      </c>
      <c r="L5443" t="s">
        <v>15</v>
      </c>
    </row>
    <row r="5444" spans="1:12">
      <c r="A5444" t="e">
        <f ca="1">E00251713771121</f>
        <v>#NAME?</v>
      </c>
      <c r="B5444">
        <v>163</v>
      </c>
      <c r="C5444" t="s">
        <v>219</v>
      </c>
      <c r="D5444" s="1">
        <v>41953</v>
      </c>
      <c r="F5444">
        <v>1</v>
      </c>
      <c r="G5444">
        <v>7242</v>
      </c>
      <c r="H5444" t="s">
        <v>93</v>
      </c>
      <c r="J5444" t="s">
        <v>14</v>
      </c>
      <c r="K5444">
        <v>46</v>
      </c>
      <c r="L5444" t="s">
        <v>15</v>
      </c>
    </row>
    <row r="5445" spans="1:12">
      <c r="A5445" t="e">
        <f ca="1">E00251511146121</f>
        <v>#NAME?</v>
      </c>
      <c r="B5445">
        <v>28</v>
      </c>
      <c r="C5445" t="s">
        <v>153</v>
      </c>
      <c r="D5445" s="1">
        <v>41659</v>
      </c>
      <c r="F5445">
        <v>2</v>
      </c>
      <c r="G5445">
        <v>56210</v>
      </c>
      <c r="H5445" t="s">
        <v>212</v>
      </c>
      <c r="J5445" t="s">
        <v>14</v>
      </c>
      <c r="K5445">
        <v>56</v>
      </c>
      <c r="L5445" t="s">
        <v>15</v>
      </c>
    </row>
    <row r="5446" spans="1:12">
      <c r="A5446" t="e">
        <f ca="1">E00251511146121</f>
        <v>#NAME?</v>
      </c>
      <c r="B5446">
        <v>28</v>
      </c>
      <c r="C5446" t="s">
        <v>153</v>
      </c>
      <c r="D5446" s="1">
        <v>42277</v>
      </c>
      <c r="F5446">
        <v>5</v>
      </c>
      <c r="G5446">
        <v>3804</v>
      </c>
      <c r="H5446" t="s">
        <v>71</v>
      </c>
      <c r="J5446" t="s">
        <v>14</v>
      </c>
      <c r="K5446">
        <v>57</v>
      </c>
      <c r="L5446" t="s">
        <v>15</v>
      </c>
    </row>
    <row r="5447" spans="1:12">
      <c r="A5447" t="e">
        <f ca="1">E00251615150021</f>
        <v>#NAME?</v>
      </c>
      <c r="B5447">
        <v>763</v>
      </c>
      <c r="C5447" t="s">
        <v>194</v>
      </c>
      <c r="D5447" s="1">
        <v>42708</v>
      </c>
      <c r="F5447">
        <v>1</v>
      </c>
      <c r="G5447">
        <v>541</v>
      </c>
      <c r="H5447" t="s">
        <v>994</v>
      </c>
      <c r="I5447" t="s">
        <v>56</v>
      </c>
      <c r="J5447" t="s">
        <v>57</v>
      </c>
      <c r="K5447">
        <v>41</v>
      </c>
      <c r="L5447" t="s">
        <v>15</v>
      </c>
    </row>
    <row r="5448" spans="1:12">
      <c r="A5448" t="e">
        <f ca="1">E00251615150021</f>
        <v>#NAME?</v>
      </c>
      <c r="B5448">
        <v>1929</v>
      </c>
      <c r="C5448" t="s">
        <v>195</v>
      </c>
      <c r="D5448" s="1">
        <v>42181</v>
      </c>
      <c r="F5448">
        <v>6</v>
      </c>
      <c r="G5448">
        <v>3051</v>
      </c>
      <c r="H5448" t="s">
        <v>13</v>
      </c>
      <c r="J5448" t="s">
        <v>14</v>
      </c>
      <c r="K5448">
        <v>39</v>
      </c>
      <c r="L5448" t="s">
        <v>15</v>
      </c>
    </row>
    <row r="5449" spans="1:12">
      <c r="A5449" t="e">
        <f ca="1">E00251615150021</f>
        <v>#NAME?</v>
      </c>
      <c r="B5449">
        <v>1929</v>
      </c>
      <c r="C5449" t="s">
        <v>195</v>
      </c>
      <c r="D5449" s="1">
        <v>42472</v>
      </c>
      <c r="F5449">
        <v>3</v>
      </c>
      <c r="G5449">
        <v>3051</v>
      </c>
      <c r="H5449" t="s">
        <v>13</v>
      </c>
      <c r="J5449" t="s">
        <v>14</v>
      </c>
      <c r="K5449">
        <v>40</v>
      </c>
      <c r="L5449" t="s">
        <v>15</v>
      </c>
    </row>
    <row r="5450" spans="1:12">
      <c r="A5450" t="e">
        <f ca="1">E00251615150021</f>
        <v>#NAME?</v>
      </c>
      <c r="B5450">
        <v>1929</v>
      </c>
      <c r="C5450" t="s">
        <v>195</v>
      </c>
      <c r="D5450" s="1">
        <v>42640</v>
      </c>
      <c r="F5450">
        <v>2</v>
      </c>
      <c r="G5450">
        <v>2599</v>
      </c>
      <c r="H5450" t="s">
        <v>238</v>
      </c>
      <c r="J5450" t="s">
        <v>14</v>
      </c>
      <c r="K5450">
        <v>40</v>
      </c>
      <c r="L5450" t="s">
        <v>15</v>
      </c>
    </row>
    <row r="5451" spans="1:12">
      <c r="A5451" t="e">
        <f ca="1">E00251432260721</f>
        <v>#NAME?</v>
      </c>
      <c r="B5451">
        <v>454</v>
      </c>
      <c r="C5451" t="s">
        <v>179</v>
      </c>
      <c r="D5451" s="1">
        <v>41353</v>
      </c>
      <c r="F5451">
        <v>5</v>
      </c>
      <c r="G5451">
        <v>4779</v>
      </c>
      <c r="H5451" t="s">
        <v>231</v>
      </c>
      <c r="J5451" t="s">
        <v>14</v>
      </c>
      <c r="K5451">
        <v>59</v>
      </c>
      <c r="L5451" t="s">
        <v>15</v>
      </c>
    </row>
    <row r="5452" spans="1:12">
      <c r="A5452" t="e">
        <f ca="1">E00251513359021</f>
        <v>#NAME?</v>
      </c>
      <c r="B5452">
        <v>500</v>
      </c>
      <c r="C5452" t="s">
        <v>161</v>
      </c>
      <c r="D5452" s="1">
        <v>41004</v>
      </c>
      <c r="F5452">
        <v>1</v>
      </c>
      <c r="G5452">
        <v>71940</v>
      </c>
      <c r="H5452" t="s">
        <v>135</v>
      </c>
      <c r="J5452" t="s">
        <v>14</v>
      </c>
      <c r="K5452">
        <v>57</v>
      </c>
      <c r="L5452" t="s">
        <v>15</v>
      </c>
    </row>
    <row r="5453" spans="1:12">
      <c r="A5453" t="e">
        <f ca="1">E00251513359021</f>
        <v>#NAME?</v>
      </c>
      <c r="B5453">
        <v>500</v>
      </c>
      <c r="C5453" t="s">
        <v>161</v>
      </c>
      <c r="D5453" s="1">
        <v>41155</v>
      </c>
      <c r="F5453">
        <v>1</v>
      </c>
      <c r="G5453">
        <v>4019</v>
      </c>
      <c r="H5453" t="s">
        <v>26</v>
      </c>
      <c r="J5453" t="s">
        <v>14</v>
      </c>
      <c r="K5453">
        <v>57</v>
      </c>
      <c r="L5453" t="s">
        <v>15</v>
      </c>
    </row>
    <row r="5454" spans="1:12">
      <c r="A5454" t="e">
        <f ca="1">E00251439851521</f>
        <v>#NAME?</v>
      </c>
      <c r="B5454">
        <v>453</v>
      </c>
      <c r="C5454" t="s">
        <v>96</v>
      </c>
      <c r="D5454" s="1">
        <v>41450</v>
      </c>
      <c r="F5454">
        <v>2</v>
      </c>
      <c r="G5454">
        <v>29620</v>
      </c>
      <c r="H5454" t="s">
        <v>460</v>
      </c>
      <c r="J5454" t="s">
        <v>14</v>
      </c>
      <c r="K5454">
        <v>45</v>
      </c>
      <c r="L5454" t="s">
        <v>15</v>
      </c>
    </row>
    <row r="5455" spans="1:12">
      <c r="A5455" t="e">
        <f ca="1">E00251439851521</f>
        <v>#NAME?</v>
      </c>
      <c r="B5455">
        <v>453</v>
      </c>
      <c r="C5455" t="s">
        <v>96</v>
      </c>
      <c r="D5455" s="1">
        <v>42739</v>
      </c>
      <c r="F5455">
        <v>2</v>
      </c>
      <c r="G5455">
        <v>72631</v>
      </c>
      <c r="H5455" t="s">
        <v>142</v>
      </c>
      <c r="J5455" t="s">
        <v>14</v>
      </c>
      <c r="K5455">
        <v>48</v>
      </c>
      <c r="L5455" t="s">
        <v>15</v>
      </c>
    </row>
    <row r="5456" spans="1:12">
      <c r="A5456" t="e">
        <f ca="1">E00251432272621</f>
        <v>#NAME?</v>
      </c>
      <c r="B5456">
        <v>489</v>
      </c>
      <c r="C5456" t="s">
        <v>100</v>
      </c>
      <c r="D5456" s="1">
        <v>43027</v>
      </c>
      <c r="F5456">
        <v>4</v>
      </c>
      <c r="G5456">
        <v>3051</v>
      </c>
      <c r="H5456" t="s">
        <v>13</v>
      </c>
      <c r="J5456" t="s">
        <v>14</v>
      </c>
      <c r="K5456">
        <v>56</v>
      </c>
      <c r="L5456" t="s">
        <v>15</v>
      </c>
    </row>
    <row r="5457" spans="1:12">
      <c r="A5457" t="e">
        <f ca="1">E00251513359021</f>
        <v>#NAME?</v>
      </c>
      <c r="B5457">
        <v>500</v>
      </c>
      <c r="C5457" t="s">
        <v>161</v>
      </c>
      <c r="D5457" s="1">
        <v>42642</v>
      </c>
      <c r="F5457">
        <v>2</v>
      </c>
      <c r="G5457">
        <v>49390</v>
      </c>
      <c r="H5457" t="s">
        <v>59</v>
      </c>
      <c r="J5457" t="s">
        <v>14</v>
      </c>
      <c r="K5457">
        <v>61</v>
      </c>
      <c r="L5457" t="s">
        <v>15</v>
      </c>
    </row>
    <row r="5458" spans="1:12">
      <c r="A5458" t="e">
        <f ca="1">E00251532132921</f>
        <v>#NAME?</v>
      </c>
      <c r="B5458">
        <v>449</v>
      </c>
      <c r="C5458" t="s">
        <v>124</v>
      </c>
      <c r="D5458" s="1">
        <v>42913</v>
      </c>
      <c r="F5458">
        <v>1</v>
      </c>
      <c r="G5458">
        <v>4019</v>
      </c>
      <c r="H5458" t="s">
        <v>26</v>
      </c>
      <c r="J5458" t="s">
        <v>14</v>
      </c>
      <c r="K5458">
        <v>57</v>
      </c>
      <c r="L5458" t="s">
        <v>15</v>
      </c>
    </row>
    <row r="5459" spans="1:12">
      <c r="A5459" t="e">
        <f ca="1">E00251432272621</f>
        <v>#NAME?</v>
      </c>
      <c r="B5459">
        <v>489</v>
      </c>
      <c r="C5459" t="s">
        <v>100</v>
      </c>
      <c r="D5459" s="1">
        <v>42523</v>
      </c>
      <c r="F5459">
        <v>1</v>
      </c>
      <c r="G5459">
        <v>3051</v>
      </c>
      <c r="H5459" t="s">
        <v>13</v>
      </c>
      <c r="J5459" t="s">
        <v>14</v>
      </c>
      <c r="K5459">
        <v>55</v>
      </c>
      <c r="L5459" t="s">
        <v>15</v>
      </c>
    </row>
    <row r="5460" spans="1:12">
      <c r="A5460" t="e">
        <f ca="1">E00251432260721</f>
        <v>#NAME?</v>
      </c>
      <c r="B5460">
        <v>454</v>
      </c>
      <c r="C5460" t="s">
        <v>179</v>
      </c>
      <c r="D5460" s="1">
        <v>42795</v>
      </c>
      <c r="F5460">
        <v>1</v>
      </c>
      <c r="G5460">
        <v>4710</v>
      </c>
      <c r="H5460" t="s">
        <v>995</v>
      </c>
      <c r="J5460" t="s">
        <v>14</v>
      </c>
      <c r="K5460">
        <v>63</v>
      </c>
      <c r="L5460" t="s">
        <v>15</v>
      </c>
    </row>
    <row r="5461" spans="1:12">
      <c r="A5461" t="e">
        <f ca="1">E00251532303521</f>
        <v>#NAME?</v>
      </c>
      <c r="B5461">
        <v>448</v>
      </c>
      <c r="C5461" t="s">
        <v>112</v>
      </c>
      <c r="D5461" s="1">
        <v>42461</v>
      </c>
      <c r="F5461">
        <v>1</v>
      </c>
      <c r="G5461">
        <v>7999</v>
      </c>
      <c r="H5461" t="s">
        <v>80</v>
      </c>
      <c r="J5461" t="s">
        <v>14</v>
      </c>
      <c r="K5461">
        <v>49</v>
      </c>
      <c r="L5461" t="s">
        <v>15</v>
      </c>
    </row>
    <row r="5462" spans="1:12">
      <c r="A5462" t="e">
        <f ca="1">E00251532303521</f>
        <v>#NAME?</v>
      </c>
      <c r="B5462">
        <v>448</v>
      </c>
      <c r="C5462" t="s">
        <v>112</v>
      </c>
      <c r="D5462" s="1">
        <v>40998</v>
      </c>
      <c r="F5462">
        <v>1</v>
      </c>
      <c r="G5462">
        <v>27800</v>
      </c>
      <c r="H5462" t="s">
        <v>145</v>
      </c>
      <c r="J5462" t="s">
        <v>14</v>
      </c>
      <c r="K5462">
        <v>45</v>
      </c>
      <c r="L5462" t="s">
        <v>15</v>
      </c>
    </row>
    <row r="5463" spans="1:12">
      <c r="A5463" t="e">
        <f ca="1">E00251532303521</f>
        <v>#NAME?</v>
      </c>
      <c r="B5463">
        <v>6046</v>
      </c>
      <c r="C5463" t="s">
        <v>98</v>
      </c>
      <c r="D5463" s="1">
        <v>41678</v>
      </c>
      <c r="F5463">
        <v>1</v>
      </c>
      <c r="G5463">
        <v>7802</v>
      </c>
      <c r="H5463" t="s">
        <v>332</v>
      </c>
      <c r="I5463" t="s">
        <v>56</v>
      </c>
      <c r="J5463" t="s">
        <v>57</v>
      </c>
      <c r="K5463">
        <v>47</v>
      </c>
      <c r="L5463" t="s">
        <v>22</v>
      </c>
    </row>
    <row r="5464" spans="1:12">
      <c r="A5464" t="e">
        <f ca="1">E00251432260721</f>
        <v>#NAME?</v>
      </c>
      <c r="B5464">
        <v>454</v>
      </c>
      <c r="C5464" t="s">
        <v>179</v>
      </c>
      <c r="D5464" s="1">
        <v>42852</v>
      </c>
      <c r="F5464">
        <v>3</v>
      </c>
      <c r="G5464">
        <v>4710</v>
      </c>
      <c r="H5464" t="s">
        <v>995</v>
      </c>
      <c r="J5464" t="s">
        <v>14</v>
      </c>
      <c r="K5464">
        <v>63</v>
      </c>
      <c r="L5464" t="s">
        <v>15</v>
      </c>
    </row>
    <row r="5465" spans="1:12">
      <c r="A5465" t="e">
        <f t="shared" ref="A5465:A5470" ca="1" si="42">E00251430237821</f>
        <v>#NAME?</v>
      </c>
      <c r="B5465">
        <v>276</v>
      </c>
      <c r="C5465" t="s">
        <v>122</v>
      </c>
      <c r="D5465" s="1">
        <v>40942</v>
      </c>
      <c r="F5465">
        <v>2</v>
      </c>
      <c r="G5465">
        <v>7272</v>
      </c>
      <c r="H5465" t="s">
        <v>395</v>
      </c>
      <c r="J5465" t="s">
        <v>14</v>
      </c>
      <c r="K5465">
        <v>47</v>
      </c>
      <c r="L5465" t="s">
        <v>15</v>
      </c>
    </row>
    <row r="5466" spans="1:12">
      <c r="A5466" t="e">
        <f t="shared" ca="1" si="42"/>
        <v>#NAME?</v>
      </c>
      <c r="B5466">
        <v>276</v>
      </c>
      <c r="C5466" t="s">
        <v>122</v>
      </c>
      <c r="D5466" s="1">
        <v>42090</v>
      </c>
      <c r="F5466">
        <v>2</v>
      </c>
      <c r="G5466">
        <v>7904</v>
      </c>
      <c r="H5466" t="s">
        <v>75</v>
      </c>
      <c r="J5466" t="s">
        <v>14</v>
      </c>
      <c r="K5466">
        <v>50</v>
      </c>
      <c r="L5466" t="s">
        <v>22</v>
      </c>
    </row>
    <row r="5467" spans="1:12">
      <c r="A5467" t="e">
        <f t="shared" ca="1" si="42"/>
        <v>#NAME?</v>
      </c>
      <c r="B5467">
        <v>276</v>
      </c>
      <c r="C5467" t="s">
        <v>122</v>
      </c>
      <c r="D5467" s="1">
        <v>42381</v>
      </c>
      <c r="F5467">
        <v>1</v>
      </c>
      <c r="G5467">
        <v>2729</v>
      </c>
      <c r="H5467" t="s">
        <v>115</v>
      </c>
      <c r="J5467" t="s">
        <v>14</v>
      </c>
      <c r="K5467">
        <v>51</v>
      </c>
      <c r="L5467" t="s">
        <v>15</v>
      </c>
    </row>
    <row r="5468" spans="1:12">
      <c r="A5468" t="e">
        <f t="shared" ca="1" si="42"/>
        <v>#NAME?</v>
      </c>
      <c r="B5468">
        <v>276</v>
      </c>
      <c r="C5468" t="s">
        <v>122</v>
      </c>
      <c r="D5468" s="1">
        <v>42569</v>
      </c>
      <c r="F5468">
        <v>1</v>
      </c>
      <c r="G5468">
        <v>2729</v>
      </c>
      <c r="H5468" t="s">
        <v>115</v>
      </c>
      <c r="J5468" t="s">
        <v>14</v>
      </c>
      <c r="K5468">
        <v>51</v>
      </c>
      <c r="L5468" t="s">
        <v>15</v>
      </c>
    </row>
    <row r="5469" spans="1:12">
      <c r="A5469" t="e">
        <f t="shared" ca="1" si="42"/>
        <v>#NAME?</v>
      </c>
      <c r="B5469">
        <v>276</v>
      </c>
      <c r="C5469" t="s">
        <v>122</v>
      </c>
      <c r="D5469" s="1">
        <v>42569</v>
      </c>
      <c r="F5469">
        <v>4</v>
      </c>
      <c r="G5469">
        <v>79022</v>
      </c>
      <c r="H5469" t="s">
        <v>969</v>
      </c>
      <c r="J5469" t="s">
        <v>14</v>
      </c>
      <c r="K5469">
        <v>51</v>
      </c>
      <c r="L5469" t="s">
        <v>22</v>
      </c>
    </row>
    <row r="5470" spans="1:12">
      <c r="A5470" t="e">
        <f t="shared" ca="1" si="42"/>
        <v>#NAME?</v>
      </c>
      <c r="B5470">
        <v>276</v>
      </c>
      <c r="C5470" t="s">
        <v>122</v>
      </c>
      <c r="D5470" s="1">
        <v>42697</v>
      </c>
      <c r="F5470">
        <v>4</v>
      </c>
      <c r="G5470">
        <v>79022</v>
      </c>
      <c r="H5470" t="s">
        <v>969</v>
      </c>
      <c r="J5470" t="s">
        <v>14</v>
      </c>
      <c r="K5470">
        <v>52</v>
      </c>
      <c r="L5470" t="s">
        <v>22</v>
      </c>
    </row>
    <row r="5471" spans="1:12">
      <c r="A5471" t="e">
        <f ca="1">E00251514459821</f>
        <v>#NAME?</v>
      </c>
      <c r="B5471">
        <v>497</v>
      </c>
      <c r="C5471" t="s">
        <v>141</v>
      </c>
      <c r="D5471" s="1">
        <v>42086</v>
      </c>
      <c r="F5471">
        <v>2</v>
      </c>
      <c r="G5471">
        <v>72631</v>
      </c>
      <c r="H5471" t="s">
        <v>142</v>
      </c>
      <c r="J5471" t="s">
        <v>14</v>
      </c>
      <c r="K5471">
        <v>46</v>
      </c>
      <c r="L5471" t="s">
        <v>15</v>
      </c>
    </row>
    <row r="5472" spans="1:12">
      <c r="A5472" t="e">
        <f ca="1">E00251514459821</f>
        <v>#NAME?</v>
      </c>
      <c r="B5472">
        <v>497</v>
      </c>
      <c r="C5472" t="s">
        <v>141</v>
      </c>
      <c r="D5472" s="1">
        <v>42304</v>
      </c>
      <c r="F5472">
        <v>2</v>
      </c>
      <c r="G5472">
        <v>2750</v>
      </c>
      <c r="H5472" t="s">
        <v>114</v>
      </c>
      <c r="J5472" t="s">
        <v>14</v>
      </c>
      <c r="K5472">
        <v>47</v>
      </c>
      <c r="L5472" t="s">
        <v>15</v>
      </c>
    </row>
    <row r="5473" spans="1:12">
      <c r="A5473" t="e">
        <f ca="1">E00251531353921</f>
        <v>#NAME?</v>
      </c>
      <c r="B5473">
        <v>701</v>
      </c>
      <c r="C5473" t="s">
        <v>72</v>
      </c>
      <c r="D5473" s="1">
        <v>42040</v>
      </c>
      <c r="F5473">
        <v>2</v>
      </c>
      <c r="G5473">
        <v>7871</v>
      </c>
      <c r="H5473" t="s">
        <v>674</v>
      </c>
      <c r="J5473" t="s">
        <v>14</v>
      </c>
      <c r="K5473">
        <v>58</v>
      </c>
      <c r="L5473" t="s">
        <v>22</v>
      </c>
    </row>
    <row r="5474" spans="1:12">
      <c r="A5474" t="e">
        <f ca="1">E00251531353921</f>
        <v>#NAME?</v>
      </c>
      <c r="B5474">
        <v>701</v>
      </c>
      <c r="C5474" t="s">
        <v>72</v>
      </c>
      <c r="D5474" s="1">
        <v>42048</v>
      </c>
      <c r="F5474">
        <v>3</v>
      </c>
      <c r="G5474">
        <v>4779</v>
      </c>
      <c r="H5474" t="s">
        <v>231</v>
      </c>
      <c r="J5474" t="s">
        <v>14</v>
      </c>
      <c r="K5474">
        <v>58</v>
      </c>
      <c r="L5474" t="s">
        <v>15</v>
      </c>
    </row>
    <row r="5475" spans="1:12">
      <c r="A5475" t="e">
        <f ca="1">E00251432260721</f>
        <v>#NAME?</v>
      </c>
      <c r="B5475">
        <v>454</v>
      </c>
      <c r="C5475" t="s">
        <v>179</v>
      </c>
      <c r="D5475" s="1">
        <v>41459</v>
      </c>
      <c r="F5475">
        <v>2</v>
      </c>
      <c r="G5475">
        <v>5693</v>
      </c>
      <c r="H5475" t="s">
        <v>358</v>
      </c>
      <c r="J5475" t="s">
        <v>14</v>
      </c>
      <c r="K5475">
        <v>59</v>
      </c>
      <c r="L5475" t="s">
        <v>15</v>
      </c>
    </row>
    <row r="5476" spans="1:12">
      <c r="A5476" t="e">
        <f ca="1">E00251511146121</f>
        <v>#NAME?</v>
      </c>
      <c r="B5476">
        <v>28</v>
      </c>
      <c r="C5476" t="s">
        <v>153</v>
      </c>
      <c r="D5476" s="1">
        <v>42349</v>
      </c>
      <c r="F5476">
        <v>2</v>
      </c>
      <c r="G5476">
        <v>27800</v>
      </c>
      <c r="H5476" t="s">
        <v>145</v>
      </c>
      <c r="J5476" t="s">
        <v>14</v>
      </c>
      <c r="K5476">
        <v>58</v>
      </c>
      <c r="L5476" t="s">
        <v>15</v>
      </c>
    </row>
    <row r="5477" spans="1:12">
      <c r="A5477" t="e">
        <f ca="1">E00251532092521</f>
        <v>#NAME?</v>
      </c>
      <c r="B5477">
        <v>485</v>
      </c>
      <c r="C5477" t="s">
        <v>241</v>
      </c>
      <c r="D5477" s="1">
        <v>41450</v>
      </c>
      <c r="F5477">
        <v>2</v>
      </c>
      <c r="G5477">
        <v>7262</v>
      </c>
      <c r="H5477" t="s">
        <v>198</v>
      </c>
      <c r="J5477" t="s">
        <v>14</v>
      </c>
      <c r="K5477">
        <v>44</v>
      </c>
      <c r="L5477" t="s">
        <v>15</v>
      </c>
    </row>
    <row r="5478" spans="1:12">
      <c r="A5478" t="e">
        <f ca="1">E00251511146121</f>
        <v>#NAME?</v>
      </c>
      <c r="B5478">
        <v>28</v>
      </c>
      <c r="C5478" t="s">
        <v>153</v>
      </c>
      <c r="D5478" s="1">
        <v>41536</v>
      </c>
      <c r="F5478">
        <v>2</v>
      </c>
      <c r="G5478">
        <v>4019</v>
      </c>
      <c r="H5478" t="s">
        <v>26</v>
      </c>
      <c r="J5478" t="s">
        <v>14</v>
      </c>
      <c r="K5478">
        <v>55</v>
      </c>
      <c r="L5478" t="s">
        <v>15</v>
      </c>
    </row>
    <row r="5479" spans="1:12">
      <c r="A5479" t="e">
        <f ca="1">E00251532132921</f>
        <v>#NAME?</v>
      </c>
      <c r="B5479">
        <v>449</v>
      </c>
      <c r="C5479" t="s">
        <v>124</v>
      </c>
      <c r="D5479" s="1">
        <v>42670</v>
      </c>
      <c r="F5479">
        <v>1</v>
      </c>
      <c r="G5479">
        <v>7231</v>
      </c>
      <c r="H5479" t="s">
        <v>128</v>
      </c>
      <c r="J5479" t="s">
        <v>14</v>
      </c>
      <c r="K5479">
        <v>56</v>
      </c>
      <c r="L5479" t="s">
        <v>15</v>
      </c>
    </row>
    <row r="5480" spans="1:12">
      <c r="A5480" t="e">
        <f ca="1">E00251531353921</f>
        <v>#NAME?</v>
      </c>
      <c r="B5480">
        <v>701</v>
      </c>
      <c r="C5480" t="s">
        <v>72</v>
      </c>
      <c r="D5480" s="1">
        <v>42132</v>
      </c>
      <c r="F5480">
        <v>4</v>
      </c>
      <c r="G5480">
        <v>6253</v>
      </c>
      <c r="H5480" t="s">
        <v>292</v>
      </c>
      <c r="J5480" t="s">
        <v>14</v>
      </c>
      <c r="K5480">
        <v>59</v>
      </c>
      <c r="L5480" t="s">
        <v>15</v>
      </c>
    </row>
    <row r="5481" spans="1:12">
      <c r="A5481" t="e">
        <f ca="1">E00251524999721</f>
        <v>#NAME?</v>
      </c>
      <c r="B5481">
        <v>437</v>
      </c>
      <c r="C5481" t="s">
        <v>216</v>
      </c>
      <c r="D5481" s="1">
        <v>42205</v>
      </c>
      <c r="F5481">
        <v>1</v>
      </c>
      <c r="G5481">
        <v>25000</v>
      </c>
      <c r="H5481" t="s">
        <v>178</v>
      </c>
      <c r="J5481" t="s">
        <v>14</v>
      </c>
      <c r="K5481">
        <v>51</v>
      </c>
      <c r="L5481" t="s">
        <v>15</v>
      </c>
    </row>
    <row r="5482" spans="1:12">
      <c r="A5482" t="e">
        <f ca="1">E00251532132921</f>
        <v>#NAME?</v>
      </c>
      <c r="B5482">
        <v>7208</v>
      </c>
      <c r="C5482" t="s">
        <v>625</v>
      </c>
      <c r="D5482" s="1">
        <v>42353</v>
      </c>
      <c r="F5482">
        <v>1</v>
      </c>
      <c r="G5482">
        <v>30112</v>
      </c>
      <c r="H5482" t="s">
        <v>645</v>
      </c>
      <c r="I5482" t="s">
        <v>148</v>
      </c>
      <c r="J5482" t="s">
        <v>57</v>
      </c>
      <c r="K5482">
        <v>55</v>
      </c>
      <c r="L5482" t="s">
        <v>15</v>
      </c>
    </row>
    <row r="5483" spans="1:12">
      <c r="A5483" t="e">
        <f ca="1">E00251531353921</f>
        <v>#NAME?</v>
      </c>
      <c r="B5483">
        <v>701</v>
      </c>
      <c r="C5483" t="s">
        <v>72</v>
      </c>
      <c r="D5483" s="1">
        <v>42310</v>
      </c>
      <c r="F5483">
        <v>1</v>
      </c>
      <c r="G5483">
        <v>27800</v>
      </c>
      <c r="H5483" t="s">
        <v>145</v>
      </c>
      <c r="J5483" t="s">
        <v>14</v>
      </c>
      <c r="K5483">
        <v>59</v>
      </c>
      <c r="L5483" t="s">
        <v>15</v>
      </c>
    </row>
    <row r="5484" spans="1:12">
      <c r="A5484" t="e">
        <f ca="1">E00251531353921</f>
        <v>#NAME?</v>
      </c>
      <c r="B5484">
        <v>701</v>
      </c>
      <c r="C5484" t="s">
        <v>72</v>
      </c>
      <c r="D5484" s="1">
        <v>42405</v>
      </c>
      <c r="F5484">
        <v>4</v>
      </c>
      <c r="G5484">
        <v>6253</v>
      </c>
      <c r="H5484" t="s">
        <v>292</v>
      </c>
      <c r="J5484" t="s">
        <v>14</v>
      </c>
      <c r="K5484">
        <v>59</v>
      </c>
      <c r="L5484" t="s">
        <v>15</v>
      </c>
    </row>
    <row r="5485" spans="1:12">
      <c r="A5485" t="e">
        <f ca="1">E00251511146121</f>
        <v>#NAME?</v>
      </c>
      <c r="B5485">
        <v>28</v>
      </c>
      <c r="C5485" t="s">
        <v>153</v>
      </c>
      <c r="D5485" s="1">
        <v>42268</v>
      </c>
      <c r="F5485">
        <v>2</v>
      </c>
      <c r="G5485">
        <v>4019</v>
      </c>
      <c r="H5485" t="s">
        <v>26</v>
      </c>
      <c r="J5485" t="s">
        <v>14</v>
      </c>
      <c r="K5485">
        <v>57</v>
      </c>
      <c r="L5485" t="s">
        <v>15</v>
      </c>
    </row>
    <row r="5486" spans="1:12">
      <c r="A5486" t="e">
        <f ca="1">E00251531353921</f>
        <v>#NAME?</v>
      </c>
      <c r="B5486">
        <v>701</v>
      </c>
      <c r="C5486" t="s">
        <v>72</v>
      </c>
      <c r="D5486" s="1">
        <v>42464</v>
      </c>
      <c r="F5486">
        <v>5</v>
      </c>
      <c r="G5486">
        <v>6253</v>
      </c>
      <c r="H5486" t="s">
        <v>292</v>
      </c>
      <c r="J5486" t="s">
        <v>14</v>
      </c>
      <c r="K5486">
        <v>60</v>
      </c>
      <c r="L5486" t="s">
        <v>15</v>
      </c>
    </row>
    <row r="5487" spans="1:12">
      <c r="A5487" t="e">
        <f ca="1">E00251531353921</f>
        <v>#NAME?</v>
      </c>
      <c r="B5487">
        <v>701</v>
      </c>
      <c r="C5487" t="s">
        <v>72</v>
      </c>
      <c r="D5487" s="1">
        <v>42495</v>
      </c>
      <c r="F5487">
        <v>1</v>
      </c>
      <c r="G5487">
        <v>7243</v>
      </c>
      <c r="H5487" t="s">
        <v>42</v>
      </c>
      <c r="J5487" t="s">
        <v>14</v>
      </c>
      <c r="K5487">
        <v>60</v>
      </c>
      <c r="L5487" t="s">
        <v>15</v>
      </c>
    </row>
    <row r="5488" spans="1:12">
      <c r="A5488" t="e">
        <f ca="1">E00251532132921</f>
        <v>#NAME?</v>
      </c>
      <c r="B5488">
        <v>449</v>
      </c>
      <c r="C5488" t="s">
        <v>124</v>
      </c>
      <c r="D5488" s="1">
        <v>42766</v>
      </c>
      <c r="F5488">
        <v>2</v>
      </c>
      <c r="G5488">
        <v>3051</v>
      </c>
      <c r="H5488" t="s">
        <v>13</v>
      </c>
      <c r="J5488" t="s">
        <v>14</v>
      </c>
      <c r="K5488">
        <v>56</v>
      </c>
      <c r="L5488" t="s">
        <v>15</v>
      </c>
    </row>
    <row r="5489" spans="1:12">
      <c r="A5489" t="e">
        <f ca="1">E00251532132921</f>
        <v>#NAME?</v>
      </c>
      <c r="B5489">
        <v>449</v>
      </c>
      <c r="C5489" t="s">
        <v>124</v>
      </c>
      <c r="D5489" s="1">
        <v>42997</v>
      </c>
      <c r="F5489">
        <v>1</v>
      </c>
      <c r="G5489">
        <v>4019</v>
      </c>
      <c r="H5489" t="s">
        <v>26</v>
      </c>
      <c r="J5489" t="s">
        <v>14</v>
      </c>
      <c r="K5489">
        <v>57</v>
      </c>
      <c r="L5489" t="s">
        <v>15</v>
      </c>
    </row>
    <row r="5490" spans="1:12">
      <c r="A5490" t="e">
        <f ca="1">E00251532132921</f>
        <v>#NAME?</v>
      </c>
      <c r="B5490">
        <v>467</v>
      </c>
      <c r="C5490" t="s">
        <v>232</v>
      </c>
      <c r="D5490" s="1">
        <v>41050</v>
      </c>
      <c r="F5490">
        <v>1</v>
      </c>
      <c r="G5490">
        <v>3699</v>
      </c>
      <c r="H5490" t="s">
        <v>149</v>
      </c>
      <c r="J5490" t="s">
        <v>14</v>
      </c>
      <c r="K5490">
        <v>52</v>
      </c>
      <c r="L5490" t="s">
        <v>15</v>
      </c>
    </row>
    <row r="5491" spans="1:12">
      <c r="A5491" t="e">
        <f ca="1">E00251532132921</f>
        <v>#NAME?</v>
      </c>
      <c r="B5491">
        <v>467</v>
      </c>
      <c r="C5491" t="s">
        <v>232</v>
      </c>
      <c r="D5491" s="1">
        <v>41064</v>
      </c>
      <c r="F5491">
        <v>2</v>
      </c>
      <c r="G5491">
        <v>3699</v>
      </c>
      <c r="H5491" t="s">
        <v>149</v>
      </c>
      <c r="J5491" t="s">
        <v>14</v>
      </c>
      <c r="K5491">
        <v>52</v>
      </c>
      <c r="L5491" t="s">
        <v>15</v>
      </c>
    </row>
    <row r="5492" spans="1:12">
      <c r="A5492" t="e">
        <f ca="1">E00251532132921</f>
        <v>#NAME?</v>
      </c>
      <c r="B5492">
        <v>1028</v>
      </c>
      <c r="C5492" t="s">
        <v>127</v>
      </c>
      <c r="D5492" s="1">
        <v>42709</v>
      </c>
      <c r="F5492">
        <v>1</v>
      </c>
      <c r="G5492">
        <v>401</v>
      </c>
      <c r="H5492" t="s">
        <v>966</v>
      </c>
      <c r="I5492" t="s">
        <v>127</v>
      </c>
      <c r="J5492" t="s">
        <v>57</v>
      </c>
      <c r="K5492">
        <v>56</v>
      </c>
      <c r="L5492" t="s">
        <v>15</v>
      </c>
    </row>
    <row r="5493" spans="1:12">
      <c r="A5493" t="e">
        <f ca="1">E00251429331821</f>
        <v>#NAME?</v>
      </c>
      <c r="B5493">
        <v>742</v>
      </c>
      <c r="C5493" t="s">
        <v>961</v>
      </c>
      <c r="D5493" s="1">
        <v>42202</v>
      </c>
      <c r="F5493">
        <v>1</v>
      </c>
      <c r="G5493">
        <v>7242</v>
      </c>
      <c r="H5493" t="s">
        <v>93</v>
      </c>
      <c r="I5493" t="s">
        <v>56</v>
      </c>
      <c r="J5493" t="s">
        <v>57</v>
      </c>
      <c r="K5493">
        <v>58</v>
      </c>
      <c r="L5493" t="s">
        <v>15</v>
      </c>
    </row>
    <row r="5494" spans="1:12">
      <c r="A5494" t="e">
        <f ca="1">E00251537898321</f>
        <v>#NAME?</v>
      </c>
      <c r="B5494">
        <v>294</v>
      </c>
      <c r="C5494" t="s">
        <v>61</v>
      </c>
      <c r="D5494" s="1">
        <v>43062</v>
      </c>
      <c r="F5494">
        <v>1</v>
      </c>
      <c r="G5494">
        <v>7062</v>
      </c>
      <c r="H5494" t="s">
        <v>97</v>
      </c>
      <c r="J5494" t="s">
        <v>14</v>
      </c>
      <c r="K5494">
        <v>44</v>
      </c>
      <c r="L5494" t="s">
        <v>15</v>
      </c>
    </row>
    <row r="5495" spans="1:12">
      <c r="A5495" t="e">
        <f ca="1">E00251429331821</f>
        <v>#NAME?</v>
      </c>
      <c r="B5495">
        <v>175</v>
      </c>
      <c r="C5495" t="s">
        <v>131</v>
      </c>
      <c r="D5495" s="1">
        <v>42857</v>
      </c>
      <c r="F5495">
        <v>3</v>
      </c>
      <c r="G5495">
        <v>3659</v>
      </c>
      <c r="H5495" t="s">
        <v>132</v>
      </c>
      <c r="J5495" t="s">
        <v>14</v>
      </c>
      <c r="K5495">
        <v>60</v>
      </c>
      <c r="L5495" t="s">
        <v>15</v>
      </c>
    </row>
    <row r="5496" spans="1:12">
      <c r="A5496" t="e">
        <f ca="1">E00251429331821</f>
        <v>#NAME?</v>
      </c>
      <c r="B5496">
        <v>283</v>
      </c>
      <c r="C5496" t="s">
        <v>133</v>
      </c>
      <c r="D5496" s="1">
        <v>41012</v>
      </c>
      <c r="F5496">
        <v>1</v>
      </c>
      <c r="G5496">
        <v>27800</v>
      </c>
      <c r="H5496" t="s">
        <v>145</v>
      </c>
      <c r="J5496" t="s">
        <v>14</v>
      </c>
      <c r="K5496">
        <v>55</v>
      </c>
      <c r="L5496" t="s">
        <v>15</v>
      </c>
    </row>
    <row r="5497" spans="1:12">
      <c r="A5497" t="e">
        <f ca="1">E00251615150021</f>
        <v>#NAME?</v>
      </c>
      <c r="B5497">
        <v>45</v>
      </c>
      <c r="C5497" t="s">
        <v>996</v>
      </c>
      <c r="D5497" s="1">
        <v>43088</v>
      </c>
      <c r="F5497">
        <v>1</v>
      </c>
      <c r="G5497">
        <v>25000</v>
      </c>
      <c r="H5497" t="s">
        <v>178</v>
      </c>
      <c r="J5497" t="s">
        <v>14</v>
      </c>
      <c r="K5497">
        <v>42</v>
      </c>
      <c r="L5497" t="s">
        <v>15</v>
      </c>
    </row>
    <row r="5498" spans="1:12">
      <c r="A5498" t="e">
        <f ca="1">E00251615150021</f>
        <v>#NAME?</v>
      </c>
      <c r="B5498">
        <v>1929</v>
      </c>
      <c r="C5498" t="s">
        <v>195</v>
      </c>
      <c r="D5498" s="1">
        <v>42747</v>
      </c>
      <c r="F5498">
        <v>1</v>
      </c>
      <c r="G5498">
        <v>6145</v>
      </c>
      <c r="H5498" t="s">
        <v>923</v>
      </c>
      <c r="J5498" t="s">
        <v>14</v>
      </c>
      <c r="K5498">
        <v>41</v>
      </c>
      <c r="L5498" t="s">
        <v>15</v>
      </c>
    </row>
    <row r="5499" spans="1:12">
      <c r="A5499" t="e">
        <f ca="1">E00251532092521</f>
        <v>#NAME?</v>
      </c>
      <c r="B5499">
        <v>485</v>
      </c>
      <c r="C5499" t="s">
        <v>241</v>
      </c>
      <c r="D5499" s="1">
        <v>42299</v>
      </c>
      <c r="F5499">
        <v>3</v>
      </c>
      <c r="G5499">
        <v>2169</v>
      </c>
      <c r="H5499" t="s">
        <v>40</v>
      </c>
      <c r="J5499" t="s">
        <v>14</v>
      </c>
      <c r="K5499">
        <v>46</v>
      </c>
      <c r="L5499" t="s">
        <v>15</v>
      </c>
    </row>
    <row r="5500" spans="1:12">
      <c r="A5500" t="e">
        <f ca="1">E00251713771121</f>
        <v>#NAME?</v>
      </c>
      <c r="B5500">
        <v>4893</v>
      </c>
      <c r="C5500" t="s">
        <v>426</v>
      </c>
      <c r="D5500" s="1">
        <v>42824</v>
      </c>
      <c r="F5500">
        <v>1</v>
      </c>
      <c r="G5500">
        <v>5990</v>
      </c>
      <c r="H5500" t="s">
        <v>60</v>
      </c>
      <c r="I5500" t="s">
        <v>148</v>
      </c>
      <c r="J5500" t="s">
        <v>57</v>
      </c>
      <c r="K5500">
        <v>49</v>
      </c>
      <c r="L5500" t="s">
        <v>15</v>
      </c>
    </row>
    <row r="5501" spans="1:12">
      <c r="A5501" t="e">
        <f ca="1">E00251532092521</f>
        <v>#NAME?</v>
      </c>
      <c r="B5501">
        <v>485</v>
      </c>
      <c r="C5501" t="s">
        <v>241</v>
      </c>
      <c r="D5501" s="1">
        <v>42299</v>
      </c>
      <c r="F5501">
        <v>1</v>
      </c>
      <c r="G5501">
        <v>5238</v>
      </c>
      <c r="H5501" t="s">
        <v>196</v>
      </c>
      <c r="J5501" t="s">
        <v>14</v>
      </c>
      <c r="K5501">
        <v>46</v>
      </c>
      <c r="L5501" t="s">
        <v>15</v>
      </c>
    </row>
    <row r="5502" spans="1:12">
      <c r="A5502" t="e">
        <f ca="1">E00251615150021</f>
        <v>#NAME?</v>
      </c>
      <c r="B5502">
        <v>1929</v>
      </c>
      <c r="C5502" t="s">
        <v>195</v>
      </c>
      <c r="D5502" s="1">
        <v>42781</v>
      </c>
      <c r="F5502">
        <v>5</v>
      </c>
      <c r="G5502">
        <v>7262</v>
      </c>
      <c r="H5502" t="s">
        <v>198</v>
      </c>
      <c r="J5502" t="s">
        <v>14</v>
      </c>
      <c r="K5502">
        <v>41</v>
      </c>
      <c r="L5502" t="s">
        <v>15</v>
      </c>
    </row>
    <row r="5503" spans="1:12">
      <c r="A5503" t="e">
        <f ca="1">E00251510128221</f>
        <v>#NAME?</v>
      </c>
      <c r="B5503">
        <v>160</v>
      </c>
      <c r="C5503" t="s">
        <v>278</v>
      </c>
      <c r="D5503" s="1">
        <v>42661</v>
      </c>
      <c r="F5503">
        <v>2</v>
      </c>
      <c r="G5503">
        <v>2149</v>
      </c>
      <c r="H5503" t="s">
        <v>484</v>
      </c>
      <c r="J5503" t="s">
        <v>14</v>
      </c>
      <c r="K5503">
        <v>54</v>
      </c>
      <c r="L5503" t="s">
        <v>15</v>
      </c>
    </row>
    <row r="5504" spans="1:12">
      <c r="A5504" t="e">
        <f ca="1">E00251515316621</f>
        <v>#NAME?</v>
      </c>
      <c r="B5504">
        <v>11</v>
      </c>
      <c r="C5504" t="s">
        <v>245</v>
      </c>
      <c r="D5504" s="1">
        <v>41373</v>
      </c>
      <c r="F5504">
        <v>2</v>
      </c>
      <c r="G5504">
        <v>7222</v>
      </c>
      <c r="H5504" t="s">
        <v>560</v>
      </c>
      <c r="J5504" t="s">
        <v>14</v>
      </c>
      <c r="K5504">
        <v>44</v>
      </c>
      <c r="L5504" t="s">
        <v>15</v>
      </c>
    </row>
    <row r="5505" spans="1:12">
      <c r="A5505" t="e">
        <f ca="1">E00251430379621</f>
        <v>#NAME?</v>
      </c>
      <c r="B5505">
        <v>1933</v>
      </c>
      <c r="C5505" t="s">
        <v>151</v>
      </c>
      <c r="D5505" s="1">
        <v>42901</v>
      </c>
      <c r="F5505">
        <v>1</v>
      </c>
      <c r="G5505">
        <v>4019</v>
      </c>
      <c r="H5505" t="s">
        <v>26</v>
      </c>
      <c r="J5505" t="s">
        <v>14</v>
      </c>
      <c r="K5505">
        <v>54</v>
      </c>
      <c r="L5505" t="s">
        <v>15</v>
      </c>
    </row>
    <row r="5506" spans="1:12">
      <c r="A5506" t="e">
        <f ca="1">E00251532132921</f>
        <v>#NAME?</v>
      </c>
      <c r="B5506">
        <v>449</v>
      </c>
      <c r="C5506" t="s">
        <v>124</v>
      </c>
      <c r="D5506" s="1">
        <v>42942</v>
      </c>
      <c r="F5506">
        <v>1</v>
      </c>
      <c r="G5506">
        <v>3051</v>
      </c>
      <c r="H5506" t="s">
        <v>13</v>
      </c>
      <c r="J5506" t="s">
        <v>14</v>
      </c>
      <c r="K5506">
        <v>57</v>
      </c>
      <c r="L5506" t="s">
        <v>15</v>
      </c>
    </row>
    <row r="5507" spans="1:12">
      <c r="A5507" t="e">
        <f ca="1">E00251532132921</f>
        <v>#NAME?</v>
      </c>
      <c r="B5507">
        <v>467</v>
      </c>
      <c r="C5507" t="s">
        <v>232</v>
      </c>
      <c r="D5507" s="1">
        <v>41351</v>
      </c>
      <c r="F5507">
        <v>2</v>
      </c>
      <c r="G5507">
        <v>4019</v>
      </c>
      <c r="H5507" t="s">
        <v>26</v>
      </c>
      <c r="J5507" t="s">
        <v>14</v>
      </c>
      <c r="K5507">
        <v>52</v>
      </c>
      <c r="L5507" t="s">
        <v>15</v>
      </c>
    </row>
    <row r="5508" spans="1:12">
      <c r="A5508" t="e">
        <f ca="1">E00251615150021</f>
        <v>#NAME?</v>
      </c>
      <c r="B5508">
        <v>1929</v>
      </c>
      <c r="C5508" t="s">
        <v>195</v>
      </c>
      <c r="D5508" s="1">
        <v>42361</v>
      </c>
      <c r="F5508">
        <v>6</v>
      </c>
      <c r="G5508">
        <v>3051</v>
      </c>
      <c r="H5508" t="s">
        <v>13</v>
      </c>
      <c r="J5508" t="s">
        <v>14</v>
      </c>
      <c r="K5508">
        <v>40</v>
      </c>
      <c r="L5508" t="s">
        <v>15</v>
      </c>
    </row>
    <row r="5509" spans="1:12">
      <c r="A5509" t="e">
        <f ca="1">E00251511146121</f>
        <v>#NAME?</v>
      </c>
      <c r="B5509">
        <v>28</v>
      </c>
      <c r="C5509" t="s">
        <v>153</v>
      </c>
      <c r="D5509" s="1">
        <v>41358</v>
      </c>
      <c r="F5509">
        <v>1</v>
      </c>
      <c r="G5509">
        <v>7243</v>
      </c>
      <c r="H5509" t="s">
        <v>42</v>
      </c>
      <c r="J5509" t="s">
        <v>14</v>
      </c>
      <c r="K5509">
        <v>55</v>
      </c>
      <c r="L5509" t="s">
        <v>15</v>
      </c>
    </row>
    <row r="5510" spans="1:12">
      <c r="A5510" t="e">
        <f ca="1">E00251511146121</f>
        <v>#NAME?</v>
      </c>
      <c r="B5510">
        <v>28</v>
      </c>
      <c r="C5510" t="s">
        <v>153</v>
      </c>
      <c r="D5510" s="1">
        <v>41585</v>
      </c>
      <c r="F5510">
        <v>2</v>
      </c>
      <c r="G5510">
        <v>4019</v>
      </c>
      <c r="H5510" t="s">
        <v>26</v>
      </c>
      <c r="J5510" t="s">
        <v>14</v>
      </c>
      <c r="K5510">
        <v>55</v>
      </c>
      <c r="L5510" t="s">
        <v>15</v>
      </c>
    </row>
    <row r="5511" spans="1:12">
      <c r="A5511" t="e">
        <f ca="1">E00251511146121</f>
        <v>#NAME?</v>
      </c>
      <c r="B5511">
        <v>28</v>
      </c>
      <c r="C5511" t="s">
        <v>153</v>
      </c>
      <c r="D5511" s="1">
        <v>42305</v>
      </c>
      <c r="F5511">
        <v>2</v>
      </c>
      <c r="G5511">
        <v>79029</v>
      </c>
      <c r="H5511" t="s">
        <v>21</v>
      </c>
      <c r="J5511" t="s">
        <v>14</v>
      </c>
      <c r="K5511">
        <v>57</v>
      </c>
      <c r="L5511" t="s">
        <v>22</v>
      </c>
    </row>
    <row r="5512" spans="1:12">
      <c r="A5512" t="e">
        <f ca="1">E00251511146121</f>
        <v>#NAME?</v>
      </c>
      <c r="B5512">
        <v>28</v>
      </c>
      <c r="C5512" t="s">
        <v>153</v>
      </c>
      <c r="D5512" s="1">
        <v>41612</v>
      </c>
      <c r="F5512">
        <v>2</v>
      </c>
      <c r="G5512">
        <v>56210</v>
      </c>
      <c r="H5512" t="s">
        <v>212</v>
      </c>
      <c r="J5512" t="s">
        <v>14</v>
      </c>
      <c r="K5512">
        <v>56</v>
      </c>
      <c r="L5512" t="s">
        <v>15</v>
      </c>
    </row>
    <row r="5513" spans="1:12">
      <c r="A5513" t="e">
        <f ca="1">E00251531353921</f>
        <v>#NAME?</v>
      </c>
      <c r="B5513">
        <v>701</v>
      </c>
      <c r="C5513" t="s">
        <v>72</v>
      </c>
      <c r="D5513" s="1">
        <v>43087</v>
      </c>
      <c r="F5513">
        <v>2</v>
      </c>
      <c r="G5513">
        <v>5715</v>
      </c>
      <c r="H5513" t="s">
        <v>254</v>
      </c>
      <c r="J5513" t="s">
        <v>14</v>
      </c>
      <c r="K5513">
        <v>61</v>
      </c>
      <c r="L5513" t="s">
        <v>15</v>
      </c>
    </row>
    <row r="5514" spans="1:12">
      <c r="A5514" t="e">
        <f ca="1">E00251513359021</f>
        <v>#NAME?</v>
      </c>
      <c r="B5514">
        <v>500</v>
      </c>
      <c r="C5514" t="s">
        <v>161</v>
      </c>
      <c r="D5514" s="1">
        <v>43063</v>
      </c>
      <c r="F5514">
        <v>4</v>
      </c>
      <c r="G5514">
        <v>4019</v>
      </c>
      <c r="H5514" t="s">
        <v>26</v>
      </c>
      <c r="J5514" t="s">
        <v>14</v>
      </c>
      <c r="K5514">
        <v>62</v>
      </c>
      <c r="L5514" t="s">
        <v>15</v>
      </c>
    </row>
    <row r="5515" spans="1:12">
      <c r="A5515" t="e">
        <f ca="1">E00251531966421</f>
        <v>#NAME?</v>
      </c>
      <c r="B5515">
        <v>449</v>
      </c>
      <c r="C5515" t="s">
        <v>124</v>
      </c>
      <c r="D5515" s="1">
        <v>42787</v>
      </c>
      <c r="F5515">
        <v>2</v>
      </c>
      <c r="G5515">
        <v>3004</v>
      </c>
      <c r="H5515" t="s">
        <v>104</v>
      </c>
      <c r="J5515" t="s">
        <v>14</v>
      </c>
      <c r="K5515">
        <v>47</v>
      </c>
      <c r="L5515" t="s">
        <v>15</v>
      </c>
    </row>
    <row r="5516" spans="1:12">
      <c r="A5516" t="e">
        <f ca="1">E00251532132921</f>
        <v>#NAME?</v>
      </c>
      <c r="B5516">
        <v>449</v>
      </c>
      <c r="C5516" t="s">
        <v>124</v>
      </c>
      <c r="D5516" s="1">
        <v>42160</v>
      </c>
      <c r="F5516">
        <v>1</v>
      </c>
      <c r="G5516">
        <v>30000</v>
      </c>
      <c r="H5516" t="s">
        <v>144</v>
      </c>
      <c r="J5516" t="s">
        <v>14</v>
      </c>
      <c r="K5516">
        <v>55</v>
      </c>
      <c r="L5516" t="s">
        <v>15</v>
      </c>
    </row>
    <row r="5517" spans="1:12">
      <c r="A5517" t="e">
        <f ca="1">E00251532132921</f>
        <v>#NAME?</v>
      </c>
      <c r="B5517">
        <v>449</v>
      </c>
      <c r="C5517" t="s">
        <v>124</v>
      </c>
      <c r="D5517" s="1">
        <v>42485</v>
      </c>
      <c r="F5517">
        <v>2</v>
      </c>
      <c r="G5517">
        <v>4019</v>
      </c>
      <c r="H5517" t="s">
        <v>26</v>
      </c>
      <c r="J5517" t="s">
        <v>14</v>
      </c>
      <c r="K5517">
        <v>56</v>
      </c>
      <c r="L5517" t="s">
        <v>15</v>
      </c>
    </row>
    <row r="5518" spans="1:12">
      <c r="A5518" t="e">
        <f ca="1">E00251510128221</f>
        <v>#NAME?</v>
      </c>
      <c r="B5518">
        <v>148</v>
      </c>
      <c r="C5518" t="s">
        <v>318</v>
      </c>
      <c r="D5518" s="1">
        <v>41650</v>
      </c>
      <c r="E5518">
        <v>4</v>
      </c>
      <c r="F5518">
        <v>2</v>
      </c>
      <c r="G5518">
        <v>5920</v>
      </c>
      <c r="H5518" t="s">
        <v>417</v>
      </c>
      <c r="J5518" t="s">
        <v>34</v>
      </c>
      <c r="K5518">
        <v>52</v>
      </c>
      <c r="L5518" t="s">
        <v>15</v>
      </c>
    </row>
    <row r="5519" spans="1:12">
      <c r="A5519" t="e">
        <f ca="1">E00251531966421</f>
        <v>#NAME?</v>
      </c>
      <c r="B5519">
        <v>449</v>
      </c>
      <c r="C5519" t="s">
        <v>124</v>
      </c>
      <c r="D5519" s="1">
        <v>41354</v>
      </c>
      <c r="F5519">
        <v>1</v>
      </c>
      <c r="G5519">
        <v>7831</v>
      </c>
      <c r="H5519" t="s">
        <v>274</v>
      </c>
      <c r="J5519" t="s">
        <v>14</v>
      </c>
      <c r="K5519">
        <v>43</v>
      </c>
      <c r="L5519" t="s">
        <v>22</v>
      </c>
    </row>
    <row r="5520" spans="1:12">
      <c r="A5520" t="e">
        <f ca="1">E00251430237821</f>
        <v>#NAME?</v>
      </c>
      <c r="B5520">
        <v>276</v>
      </c>
      <c r="C5520" t="s">
        <v>122</v>
      </c>
      <c r="D5520" s="1">
        <v>41232</v>
      </c>
      <c r="F5520">
        <v>2</v>
      </c>
      <c r="G5520">
        <v>2169</v>
      </c>
      <c r="H5520" t="s">
        <v>40</v>
      </c>
      <c r="J5520" t="s">
        <v>14</v>
      </c>
      <c r="K5520">
        <v>48</v>
      </c>
      <c r="L5520" t="s">
        <v>15</v>
      </c>
    </row>
    <row r="5521" spans="1:12">
      <c r="A5521" t="e">
        <f ca="1">E00251430237821</f>
        <v>#NAME?</v>
      </c>
      <c r="B5521">
        <v>276</v>
      </c>
      <c r="C5521" t="s">
        <v>122</v>
      </c>
      <c r="D5521" s="1">
        <v>42354</v>
      </c>
      <c r="F5521">
        <v>1</v>
      </c>
      <c r="G5521">
        <v>4019</v>
      </c>
      <c r="H5521" t="s">
        <v>26</v>
      </c>
      <c r="J5521" t="s">
        <v>14</v>
      </c>
      <c r="K5521">
        <v>51</v>
      </c>
      <c r="L5521" t="s">
        <v>15</v>
      </c>
    </row>
    <row r="5522" spans="1:12">
      <c r="A5522" t="e">
        <f ca="1">E00251430237821</f>
        <v>#NAME?</v>
      </c>
      <c r="B5522">
        <v>276</v>
      </c>
      <c r="C5522" t="s">
        <v>122</v>
      </c>
      <c r="D5522" s="1">
        <v>42559</v>
      </c>
      <c r="F5522">
        <v>3</v>
      </c>
      <c r="G5522">
        <v>4019</v>
      </c>
      <c r="H5522" t="s">
        <v>26</v>
      </c>
      <c r="J5522" t="s">
        <v>14</v>
      </c>
      <c r="K5522">
        <v>51</v>
      </c>
      <c r="L5522" t="s">
        <v>15</v>
      </c>
    </row>
    <row r="5523" spans="1:12">
      <c r="A5523" t="e">
        <f ca="1">E00251439068821</f>
        <v>#NAME?</v>
      </c>
      <c r="B5523">
        <v>701</v>
      </c>
      <c r="C5523" t="s">
        <v>72</v>
      </c>
      <c r="D5523" s="1">
        <v>42986</v>
      </c>
      <c r="F5523">
        <v>3</v>
      </c>
      <c r="G5523">
        <v>56400</v>
      </c>
      <c r="H5523" t="s">
        <v>91</v>
      </c>
      <c r="J5523" t="s">
        <v>14</v>
      </c>
      <c r="K5523">
        <v>54</v>
      </c>
      <c r="L5523" t="s">
        <v>15</v>
      </c>
    </row>
    <row r="5524" spans="1:12">
      <c r="A5524" t="e">
        <f ca="1">E00251518673921</f>
        <v>#NAME?</v>
      </c>
      <c r="B5524">
        <v>695</v>
      </c>
      <c r="C5524" t="s">
        <v>257</v>
      </c>
      <c r="D5524" s="1">
        <v>40942</v>
      </c>
      <c r="F5524">
        <v>3</v>
      </c>
      <c r="G5524">
        <v>7243</v>
      </c>
      <c r="H5524" t="s">
        <v>42</v>
      </c>
      <c r="J5524" t="s">
        <v>14</v>
      </c>
      <c r="K5524">
        <v>60</v>
      </c>
      <c r="L5524" t="s">
        <v>15</v>
      </c>
    </row>
    <row r="5525" spans="1:12">
      <c r="A5525" t="e">
        <f ca="1">E00251518673921</f>
        <v>#NAME?</v>
      </c>
      <c r="B5525">
        <v>695</v>
      </c>
      <c r="C5525" t="s">
        <v>257</v>
      </c>
      <c r="D5525" s="1">
        <v>41053</v>
      </c>
      <c r="F5525">
        <v>6</v>
      </c>
      <c r="G5525">
        <v>5921</v>
      </c>
      <c r="H5525" t="s">
        <v>680</v>
      </c>
      <c r="J5525" t="s">
        <v>14</v>
      </c>
      <c r="K5525">
        <v>61</v>
      </c>
      <c r="L5525" t="s">
        <v>15</v>
      </c>
    </row>
    <row r="5526" spans="1:12">
      <c r="A5526" t="e">
        <f ca="1">E00251518673921</f>
        <v>#NAME?</v>
      </c>
      <c r="B5526">
        <v>695</v>
      </c>
      <c r="C5526" t="s">
        <v>257</v>
      </c>
      <c r="D5526" s="1">
        <v>42334</v>
      </c>
      <c r="F5526">
        <v>1</v>
      </c>
      <c r="G5526">
        <v>700</v>
      </c>
      <c r="H5526" t="s">
        <v>437</v>
      </c>
      <c r="J5526" t="s">
        <v>14</v>
      </c>
      <c r="K5526">
        <v>64</v>
      </c>
      <c r="L5526" t="s">
        <v>15</v>
      </c>
    </row>
    <row r="5527" spans="1:12">
      <c r="A5527" t="e">
        <f ca="1">E00251518673921</f>
        <v>#NAME?</v>
      </c>
      <c r="B5527">
        <v>695</v>
      </c>
      <c r="C5527" t="s">
        <v>257</v>
      </c>
      <c r="D5527" s="1">
        <v>43052</v>
      </c>
      <c r="F5527">
        <v>2</v>
      </c>
      <c r="G5527">
        <v>28249</v>
      </c>
      <c r="H5527" t="s">
        <v>997</v>
      </c>
      <c r="J5527" t="s">
        <v>14</v>
      </c>
      <c r="K5527">
        <v>66</v>
      </c>
      <c r="L5527" t="s">
        <v>15</v>
      </c>
    </row>
    <row r="5528" spans="1:12">
      <c r="A5528" t="e">
        <f ca="1">E00251524955621</f>
        <v>#NAME?</v>
      </c>
      <c r="B5528">
        <v>193</v>
      </c>
      <c r="C5528" t="s">
        <v>247</v>
      </c>
      <c r="D5528" s="1">
        <v>42516</v>
      </c>
      <c r="F5528">
        <v>1</v>
      </c>
      <c r="G5528">
        <v>46619</v>
      </c>
      <c r="H5528" t="s">
        <v>182</v>
      </c>
      <c r="J5528" t="s">
        <v>14</v>
      </c>
      <c r="K5528">
        <v>51</v>
      </c>
      <c r="L5528" t="s">
        <v>15</v>
      </c>
    </row>
    <row r="5529" spans="1:12">
      <c r="A5529" t="e">
        <f ca="1">E00251524955621</f>
        <v>#NAME?</v>
      </c>
      <c r="B5529">
        <v>193</v>
      </c>
      <c r="C5529" t="s">
        <v>247</v>
      </c>
      <c r="D5529" s="1">
        <v>42520</v>
      </c>
      <c r="F5529">
        <v>2</v>
      </c>
      <c r="G5529">
        <v>7955</v>
      </c>
      <c r="H5529" t="s">
        <v>998</v>
      </c>
      <c r="J5529" t="s">
        <v>14</v>
      </c>
      <c r="K5529">
        <v>51</v>
      </c>
      <c r="L5529" t="s">
        <v>22</v>
      </c>
    </row>
    <row r="5530" spans="1:12">
      <c r="A5530" t="e">
        <f ca="1">E00251611205521</f>
        <v>#NAME?</v>
      </c>
      <c r="B5530">
        <v>278</v>
      </c>
      <c r="C5530" t="s">
        <v>222</v>
      </c>
      <c r="D5530" s="1">
        <v>40976</v>
      </c>
      <c r="F5530">
        <v>1</v>
      </c>
      <c r="G5530">
        <v>7243</v>
      </c>
      <c r="H5530" t="s">
        <v>42</v>
      </c>
      <c r="J5530" t="s">
        <v>14</v>
      </c>
      <c r="K5530">
        <v>44</v>
      </c>
      <c r="L5530" t="s">
        <v>15</v>
      </c>
    </row>
    <row r="5531" spans="1:12">
      <c r="A5531" t="e">
        <f ca="1">E00251615150021</f>
        <v>#NAME?</v>
      </c>
      <c r="B5531">
        <v>763</v>
      </c>
      <c r="C5531" t="s">
        <v>194</v>
      </c>
      <c r="D5531" s="1">
        <v>42116</v>
      </c>
      <c r="F5531">
        <v>1</v>
      </c>
      <c r="G5531">
        <v>7840</v>
      </c>
      <c r="H5531" t="s">
        <v>55</v>
      </c>
      <c r="I5531" t="s">
        <v>56</v>
      </c>
      <c r="J5531" t="s">
        <v>57</v>
      </c>
      <c r="K5531">
        <v>39</v>
      </c>
      <c r="L5531" t="s">
        <v>22</v>
      </c>
    </row>
    <row r="5532" spans="1:12">
      <c r="A5532" t="e">
        <f ca="1">E00251615150021</f>
        <v>#NAME?</v>
      </c>
      <c r="B5532">
        <v>1929</v>
      </c>
      <c r="C5532" t="s">
        <v>195</v>
      </c>
      <c r="D5532" s="1">
        <v>42291</v>
      </c>
      <c r="F5532">
        <v>5</v>
      </c>
      <c r="G5532">
        <v>7262</v>
      </c>
      <c r="H5532" t="s">
        <v>198</v>
      </c>
      <c r="J5532" t="s">
        <v>14</v>
      </c>
      <c r="K5532">
        <v>40</v>
      </c>
      <c r="L5532" t="s">
        <v>15</v>
      </c>
    </row>
    <row r="5533" spans="1:12">
      <c r="A5533" t="e">
        <f ca="1">E00251532975721</f>
        <v>#NAME?</v>
      </c>
      <c r="B5533">
        <v>446</v>
      </c>
      <c r="C5533" t="s">
        <v>94</v>
      </c>
      <c r="D5533" s="1">
        <v>41540</v>
      </c>
      <c r="F5533">
        <v>4</v>
      </c>
      <c r="G5533">
        <v>496</v>
      </c>
      <c r="H5533" t="s">
        <v>190</v>
      </c>
      <c r="J5533" t="s">
        <v>14</v>
      </c>
      <c r="K5533">
        <v>49</v>
      </c>
      <c r="L5533" t="s">
        <v>15</v>
      </c>
    </row>
    <row r="5534" spans="1:12">
      <c r="A5534" t="e">
        <f ca="1">E00251615150021</f>
        <v>#NAME?</v>
      </c>
      <c r="B5534">
        <v>1929</v>
      </c>
      <c r="C5534" t="s">
        <v>195</v>
      </c>
      <c r="D5534" s="1">
        <v>42720</v>
      </c>
      <c r="F5534">
        <v>6</v>
      </c>
      <c r="G5534">
        <v>7262</v>
      </c>
      <c r="H5534" t="s">
        <v>198</v>
      </c>
      <c r="J5534" t="s">
        <v>14</v>
      </c>
      <c r="K5534">
        <v>41</v>
      </c>
      <c r="L5534" t="s">
        <v>15</v>
      </c>
    </row>
    <row r="5535" spans="1:12">
      <c r="A5535" t="e">
        <f t="shared" ref="A5535:A5541" ca="1" si="43">E00251532132921</f>
        <v>#NAME?</v>
      </c>
      <c r="B5535">
        <v>449</v>
      </c>
      <c r="C5535" t="s">
        <v>124</v>
      </c>
      <c r="D5535" s="1">
        <v>42586</v>
      </c>
      <c r="F5535">
        <v>2</v>
      </c>
      <c r="G5535">
        <v>4019</v>
      </c>
      <c r="H5535" t="s">
        <v>26</v>
      </c>
      <c r="J5535" t="s">
        <v>14</v>
      </c>
      <c r="K5535">
        <v>56</v>
      </c>
      <c r="L5535" t="s">
        <v>15</v>
      </c>
    </row>
    <row r="5536" spans="1:12">
      <c r="A5536" t="e">
        <f t="shared" ca="1" si="43"/>
        <v>#NAME?</v>
      </c>
      <c r="B5536">
        <v>449</v>
      </c>
      <c r="C5536" t="s">
        <v>124</v>
      </c>
      <c r="D5536" s="1">
        <v>42639</v>
      </c>
      <c r="F5536">
        <v>2</v>
      </c>
      <c r="G5536">
        <v>4019</v>
      </c>
      <c r="H5536" t="s">
        <v>26</v>
      </c>
      <c r="J5536" t="s">
        <v>14</v>
      </c>
      <c r="K5536">
        <v>56</v>
      </c>
      <c r="L5536" t="s">
        <v>15</v>
      </c>
    </row>
    <row r="5537" spans="1:12">
      <c r="A5537" t="e">
        <f t="shared" ca="1" si="43"/>
        <v>#NAME?</v>
      </c>
      <c r="B5537">
        <v>467</v>
      </c>
      <c r="C5537" t="s">
        <v>232</v>
      </c>
      <c r="D5537" s="1">
        <v>41071</v>
      </c>
      <c r="F5537">
        <v>5</v>
      </c>
      <c r="G5537">
        <v>7820</v>
      </c>
      <c r="H5537" t="s">
        <v>233</v>
      </c>
      <c r="J5537" t="s">
        <v>14</v>
      </c>
      <c r="K5537">
        <v>52</v>
      </c>
      <c r="L5537" t="s">
        <v>22</v>
      </c>
    </row>
    <row r="5538" spans="1:12">
      <c r="A5538" t="e">
        <f t="shared" ca="1" si="43"/>
        <v>#NAME?</v>
      </c>
      <c r="B5538">
        <v>467</v>
      </c>
      <c r="C5538" t="s">
        <v>232</v>
      </c>
      <c r="D5538" s="1">
        <v>41764</v>
      </c>
      <c r="F5538">
        <v>2</v>
      </c>
      <c r="G5538">
        <v>4019</v>
      </c>
      <c r="H5538" t="s">
        <v>26</v>
      </c>
      <c r="J5538" t="s">
        <v>14</v>
      </c>
      <c r="K5538">
        <v>54</v>
      </c>
      <c r="L5538" t="s">
        <v>15</v>
      </c>
    </row>
    <row r="5539" spans="1:12">
      <c r="A5539" t="e">
        <f t="shared" ca="1" si="43"/>
        <v>#NAME?</v>
      </c>
      <c r="B5539">
        <v>467</v>
      </c>
      <c r="C5539" t="s">
        <v>232</v>
      </c>
      <c r="D5539" s="1">
        <v>41764</v>
      </c>
      <c r="F5539">
        <v>3</v>
      </c>
      <c r="G5539">
        <v>4549</v>
      </c>
      <c r="H5539" t="s">
        <v>69</v>
      </c>
      <c r="J5539" t="s">
        <v>14</v>
      </c>
      <c r="K5539">
        <v>54</v>
      </c>
      <c r="L5539" t="s">
        <v>15</v>
      </c>
    </row>
    <row r="5540" spans="1:12">
      <c r="A5540" t="e">
        <f t="shared" ca="1" si="43"/>
        <v>#NAME?</v>
      </c>
      <c r="B5540">
        <v>467</v>
      </c>
      <c r="C5540" t="s">
        <v>232</v>
      </c>
      <c r="D5540" s="1">
        <v>41764</v>
      </c>
      <c r="F5540">
        <v>6</v>
      </c>
      <c r="G5540">
        <v>33394</v>
      </c>
      <c r="H5540" t="s">
        <v>235</v>
      </c>
      <c r="J5540" t="s">
        <v>14</v>
      </c>
      <c r="K5540">
        <v>54</v>
      </c>
      <c r="L5540" t="s">
        <v>15</v>
      </c>
    </row>
    <row r="5541" spans="1:12">
      <c r="A5541" t="e">
        <f t="shared" ca="1" si="43"/>
        <v>#NAME?</v>
      </c>
      <c r="B5541">
        <v>467</v>
      </c>
      <c r="C5541" t="s">
        <v>232</v>
      </c>
      <c r="D5541" s="1">
        <v>42017</v>
      </c>
      <c r="F5541">
        <v>1</v>
      </c>
      <c r="G5541">
        <v>3019</v>
      </c>
      <c r="H5541" t="s">
        <v>441</v>
      </c>
      <c r="J5541" t="s">
        <v>14</v>
      </c>
      <c r="K5541">
        <v>54</v>
      </c>
      <c r="L5541" t="s">
        <v>15</v>
      </c>
    </row>
    <row r="5542" spans="1:12">
      <c r="A5542" t="e">
        <f ca="1">E00251615150021</f>
        <v>#NAME?</v>
      </c>
      <c r="B5542">
        <v>763</v>
      </c>
      <c r="C5542" t="s">
        <v>194</v>
      </c>
      <c r="D5542" s="1">
        <v>42691</v>
      </c>
      <c r="F5542">
        <v>1</v>
      </c>
      <c r="G5542">
        <v>6200</v>
      </c>
      <c r="H5542" t="s">
        <v>999</v>
      </c>
      <c r="I5542" t="s">
        <v>56</v>
      </c>
      <c r="J5542" t="s">
        <v>57</v>
      </c>
      <c r="K5542">
        <v>41</v>
      </c>
      <c r="L5542" t="s">
        <v>15</v>
      </c>
    </row>
    <row r="5543" spans="1:12">
      <c r="A5543" t="e">
        <f ca="1">E00251429331821</f>
        <v>#NAME?</v>
      </c>
      <c r="B5543">
        <v>283</v>
      </c>
      <c r="C5543" t="s">
        <v>133</v>
      </c>
      <c r="D5543" s="1">
        <v>41400</v>
      </c>
      <c r="F5543">
        <v>3</v>
      </c>
      <c r="G5543">
        <v>27800</v>
      </c>
      <c r="H5543" t="s">
        <v>145</v>
      </c>
      <c r="J5543" t="s">
        <v>14</v>
      </c>
      <c r="K5543">
        <v>56</v>
      </c>
      <c r="L5543" t="s">
        <v>15</v>
      </c>
    </row>
    <row r="5544" spans="1:12">
      <c r="A5544" t="e">
        <f ca="1">E00251429331821</f>
        <v>#NAME?</v>
      </c>
      <c r="B5544">
        <v>283</v>
      </c>
      <c r="C5544" t="s">
        <v>133</v>
      </c>
      <c r="D5544" s="1">
        <v>42249</v>
      </c>
      <c r="F5544">
        <v>2</v>
      </c>
      <c r="G5544">
        <v>78900</v>
      </c>
      <c r="H5544" t="s">
        <v>79</v>
      </c>
      <c r="J5544" t="s">
        <v>14</v>
      </c>
      <c r="K5544">
        <v>58</v>
      </c>
      <c r="L5544" t="s">
        <v>22</v>
      </c>
    </row>
    <row r="5545" spans="1:12">
      <c r="A5545" t="e">
        <f ca="1">E00251432272621</f>
        <v>#NAME?</v>
      </c>
      <c r="B5545">
        <v>489</v>
      </c>
      <c r="C5545" t="s">
        <v>100</v>
      </c>
      <c r="D5545" s="1">
        <v>42562</v>
      </c>
      <c r="F5545">
        <v>1</v>
      </c>
      <c r="G5545">
        <v>7881</v>
      </c>
      <c r="H5545" t="s">
        <v>637</v>
      </c>
      <c r="J5545" t="s">
        <v>14</v>
      </c>
      <c r="K5545">
        <v>55</v>
      </c>
      <c r="L5545" t="s">
        <v>22</v>
      </c>
    </row>
    <row r="5546" spans="1:12">
      <c r="A5546" t="e">
        <f ca="1">E00251532132921</f>
        <v>#NAME?</v>
      </c>
      <c r="B5546">
        <v>449</v>
      </c>
      <c r="C5546" t="s">
        <v>124</v>
      </c>
      <c r="D5546" s="1">
        <v>42723</v>
      </c>
      <c r="F5546">
        <v>4</v>
      </c>
      <c r="G5546">
        <v>4019</v>
      </c>
      <c r="H5546" t="s">
        <v>26</v>
      </c>
      <c r="J5546" t="s">
        <v>14</v>
      </c>
      <c r="K5546">
        <v>56</v>
      </c>
      <c r="L5546" t="s">
        <v>15</v>
      </c>
    </row>
    <row r="5547" spans="1:12">
      <c r="A5547" t="e">
        <f ca="1">E00251532132921</f>
        <v>#NAME?</v>
      </c>
      <c r="B5547">
        <v>449</v>
      </c>
      <c r="C5547" t="s">
        <v>124</v>
      </c>
      <c r="D5547" s="1">
        <v>43006</v>
      </c>
      <c r="F5547">
        <v>1</v>
      </c>
      <c r="G5547">
        <v>78650</v>
      </c>
      <c r="H5547" t="s">
        <v>414</v>
      </c>
      <c r="J5547" t="s">
        <v>14</v>
      </c>
      <c r="K5547">
        <v>57</v>
      </c>
      <c r="L5547" t="s">
        <v>22</v>
      </c>
    </row>
    <row r="5548" spans="1:12">
      <c r="A5548" t="e">
        <f ca="1">E00251510695321</f>
        <v>#NAME?</v>
      </c>
      <c r="B5548">
        <v>191</v>
      </c>
      <c r="C5548" t="s">
        <v>320</v>
      </c>
      <c r="D5548" s="1">
        <v>41499</v>
      </c>
      <c r="F5548">
        <v>1</v>
      </c>
      <c r="G5548">
        <v>7856</v>
      </c>
      <c r="H5548" t="s">
        <v>368</v>
      </c>
      <c r="J5548" t="s">
        <v>14</v>
      </c>
      <c r="K5548">
        <v>50</v>
      </c>
      <c r="L5548" t="s">
        <v>22</v>
      </c>
    </row>
    <row r="5549" spans="1:12">
      <c r="A5549" t="e">
        <f ca="1">E00251510695321</f>
        <v>#NAME?</v>
      </c>
      <c r="B5549">
        <v>191</v>
      </c>
      <c r="C5549" t="s">
        <v>320</v>
      </c>
      <c r="D5549" s="1">
        <v>42843</v>
      </c>
      <c r="F5549">
        <v>1</v>
      </c>
      <c r="G5549">
        <v>81380</v>
      </c>
      <c r="H5549" t="s">
        <v>326</v>
      </c>
      <c r="J5549" t="s">
        <v>14</v>
      </c>
      <c r="K5549">
        <v>54</v>
      </c>
      <c r="L5549" t="s">
        <v>15</v>
      </c>
    </row>
    <row r="5550" spans="1:12">
      <c r="A5550" t="e">
        <f ca="1">E00251531353921</f>
        <v>#NAME?</v>
      </c>
      <c r="B5550">
        <v>701</v>
      </c>
      <c r="C5550" t="s">
        <v>72</v>
      </c>
      <c r="D5550" s="1">
        <v>41393</v>
      </c>
      <c r="F5550">
        <v>4</v>
      </c>
      <c r="G5550">
        <v>7062</v>
      </c>
      <c r="H5550" t="s">
        <v>97</v>
      </c>
      <c r="J5550" t="s">
        <v>14</v>
      </c>
      <c r="K5550">
        <v>57</v>
      </c>
      <c r="L5550" t="s">
        <v>15</v>
      </c>
    </row>
    <row r="5551" spans="1:12">
      <c r="A5551" t="e">
        <f ca="1">E00251532132921</f>
        <v>#NAME?</v>
      </c>
      <c r="B5551">
        <v>449</v>
      </c>
      <c r="C5551" t="s">
        <v>124</v>
      </c>
      <c r="D5551" s="1">
        <v>42751</v>
      </c>
      <c r="F5551">
        <v>2</v>
      </c>
      <c r="G5551">
        <v>4019</v>
      </c>
      <c r="H5551" t="s">
        <v>26</v>
      </c>
      <c r="J5551" t="s">
        <v>14</v>
      </c>
      <c r="K5551">
        <v>56</v>
      </c>
      <c r="L5551" t="s">
        <v>15</v>
      </c>
    </row>
    <row r="5552" spans="1:12">
      <c r="A5552" t="e">
        <f ca="1">E00251532132921</f>
        <v>#NAME?</v>
      </c>
      <c r="B5552">
        <v>449</v>
      </c>
      <c r="C5552" t="s">
        <v>124</v>
      </c>
      <c r="D5552" s="1">
        <v>42824</v>
      </c>
      <c r="F5552">
        <v>1</v>
      </c>
      <c r="G5552">
        <v>4019</v>
      </c>
      <c r="H5552" t="s">
        <v>26</v>
      </c>
      <c r="J5552" t="s">
        <v>14</v>
      </c>
      <c r="K5552">
        <v>56</v>
      </c>
      <c r="L5552" t="s">
        <v>15</v>
      </c>
    </row>
    <row r="5553" spans="1:12">
      <c r="A5553" t="e">
        <f ca="1">E00251513359021</f>
        <v>#NAME?</v>
      </c>
      <c r="B5553">
        <v>500</v>
      </c>
      <c r="C5553" t="s">
        <v>161</v>
      </c>
      <c r="D5553" s="1">
        <v>40968</v>
      </c>
      <c r="F5553">
        <v>3</v>
      </c>
      <c r="G5553">
        <v>4019</v>
      </c>
      <c r="H5553" t="s">
        <v>26</v>
      </c>
      <c r="J5553" t="s">
        <v>14</v>
      </c>
      <c r="K5553">
        <v>57</v>
      </c>
      <c r="L5553" t="s">
        <v>15</v>
      </c>
    </row>
    <row r="5554" spans="1:12">
      <c r="A5554" t="e">
        <f ca="1">E00251532132921</f>
        <v>#NAME?</v>
      </c>
      <c r="B5554">
        <v>467</v>
      </c>
      <c r="C5554" t="s">
        <v>232</v>
      </c>
      <c r="D5554" s="1">
        <v>41330</v>
      </c>
      <c r="F5554">
        <v>3</v>
      </c>
      <c r="G5554">
        <v>4019</v>
      </c>
      <c r="H5554" t="s">
        <v>26</v>
      </c>
      <c r="J5554" t="s">
        <v>14</v>
      </c>
      <c r="K5554">
        <v>52</v>
      </c>
      <c r="L5554" t="s">
        <v>15</v>
      </c>
    </row>
    <row r="5555" spans="1:12">
      <c r="A5555" t="e">
        <f ca="1">E00251532132921</f>
        <v>#NAME?</v>
      </c>
      <c r="B5555">
        <v>467</v>
      </c>
      <c r="C5555" t="s">
        <v>232</v>
      </c>
      <c r="D5555" s="1">
        <v>41351</v>
      </c>
      <c r="F5555">
        <v>5</v>
      </c>
      <c r="G5555">
        <v>7820</v>
      </c>
      <c r="H5555" t="s">
        <v>233</v>
      </c>
      <c r="J5555" t="s">
        <v>14</v>
      </c>
      <c r="K5555">
        <v>52</v>
      </c>
      <c r="L5555" t="s">
        <v>22</v>
      </c>
    </row>
    <row r="5556" spans="1:12">
      <c r="A5556" t="e">
        <f ca="1">E00251532132921</f>
        <v>#NAME?</v>
      </c>
      <c r="B5556">
        <v>467</v>
      </c>
      <c r="C5556" t="s">
        <v>232</v>
      </c>
      <c r="D5556" s="1">
        <v>41379</v>
      </c>
      <c r="F5556">
        <v>5</v>
      </c>
      <c r="G5556">
        <v>7820</v>
      </c>
      <c r="H5556" t="s">
        <v>233</v>
      </c>
      <c r="J5556" t="s">
        <v>14</v>
      </c>
      <c r="K5556">
        <v>52</v>
      </c>
      <c r="L5556" t="s">
        <v>22</v>
      </c>
    </row>
    <row r="5557" spans="1:12">
      <c r="A5557" t="e">
        <f ca="1">E00251532132921</f>
        <v>#NAME?</v>
      </c>
      <c r="B5557">
        <v>467</v>
      </c>
      <c r="C5557" t="s">
        <v>232</v>
      </c>
      <c r="D5557" s="1">
        <v>41379</v>
      </c>
      <c r="F5557">
        <v>6</v>
      </c>
      <c r="G5557">
        <v>78050</v>
      </c>
      <c r="H5557" t="s">
        <v>197</v>
      </c>
      <c r="J5557" t="s">
        <v>14</v>
      </c>
      <c r="K5557">
        <v>52</v>
      </c>
      <c r="L5557" t="s">
        <v>22</v>
      </c>
    </row>
    <row r="5558" spans="1:12">
      <c r="A5558" t="e">
        <f ca="1">E00251513359021</f>
        <v>#NAME?</v>
      </c>
      <c r="B5558">
        <v>500</v>
      </c>
      <c r="C5558" t="s">
        <v>161</v>
      </c>
      <c r="D5558" s="1">
        <v>41732</v>
      </c>
      <c r="F5558">
        <v>3</v>
      </c>
      <c r="G5558">
        <v>4779</v>
      </c>
      <c r="H5558" t="s">
        <v>231</v>
      </c>
      <c r="J5558" t="s">
        <v>14</v>
      </c>
      <c r="K5558">
        <v>59</v>
      </c>
      <c r="L5558" t="s">
        <v>15</v>
      </c>
    </row>
    <row r="5559" spans="1:12">
      <c r="A5559" t="e">
        <f ca="1">E00251532092521</f>
        <v>#NAME?</v>
      </c>
      <c r="B5559">
        <v>485</v>
      </c>
      <c r="C5559" t="s">
        <v>241</v>
      </c>
      <c r="D5559" s="1">
        <v>41016</v>
      </c>
      <c r="F5559">
        <v>1</v>
      </c>
      <c r="G5559">
        <v>7262</v>
      </c>
      <c r="H5559" t="s">
        <v>198</v>
      </c>
      <c r="J5559" t="s">
        <v>14</v>
      </c>
      <c r="K5559">
        <v>43</v>
      </c>
      <c r="L5559" t="s">
        <v>15</v>
      </c>
    </row>
    <row r="5560" spans="1:12">
      <c r="A5560" t="e">
        <f ca="1">E00251532092521</f>
        <v>#NAME?</v>
      </c>
      <c r="B5560">
        <v>485</v>
      </c>
      <c r="C5560" t="s">
        <v>241</v>
      </c>
      <c r="D5560" s="1">
        <v>41037</v>
      </c>
      <c r="F5560">
        <v>4</v>
      </c>
      <c r="G5560">
        <v>2599</v>
      </c>
      <c r="H5560" t="s">
        <v>238</v>
      </c>
      <c r="J5560" t="s">
        <v>14</v>
      </c>
      <c r="K5560">
        <v>43</v>
      </c>
      <c r="L5560" t="s">
        <v>15</v>
      </c>
    </row>
    <row r="5561" spans="1:12">
      <c r="A5561" t="e">
        <f ca="1">E00251515316621</f>
        <v>#NAME?</v>
      </c>
      <c r="B5561">
        <v>11</v>
      </c>
      <c r="C5561" t="s">
        <v>245</v>
      </c>
      <c r="D5561" s="1">
        <v>41459</v>
      </c>
      <c r="F5561">
        <v>1</v>
      </c>
      <c r="G5561">
        <v>38420</v>
      </c>
      <c r="H5561" t="s">
        <v>587</v>
      </c>
      <c r="J5561" t="s">
        <v>14</v>
      </c>
      <c r="K5561">
        <v>44</v>
      </c>
      <c r="L5561" t="s">
        <v>15</v>
      </c>
    </row>
    <row r="5562" spans="1:12">
      <c r="A5562" t="e">
        <f ca="1">E00251615150021</f>
        <v>#NAME?</v>
      </c>
      <c r="B5562">
        <v>1929</v>
      </c>
      <c r="C5562" t="s">
        <v>195</v>
      </c>
      <c r="D5562" s="1">
        <v>42472</v>
      </c>
      <c r="F5562">
        <v>5</v>
      </c>
      <c r="G5562">
        <v>4549</v>
      </c>
      <c r="H5562" t="s">
        <v>69</v>
      </c>
      <c r="J5562" t="s">
        <v>14</v>
      </c>
      <c r="K5562">
        <v>40</v>
      </c>
      <c r="L5562" t="s">
        <v>15</v>
      </c>
    </row>
    <row r="5563" spans="1:12">
      <c r="A5563" t="e">
        <f ca="1">E00251430237821</f>
        <v>#NAME?</v>
      </c>
      <c r="B5563">
        <v>276</v>
      </c>
      <c r="C5563" t="s">
        <v>122</v>
      </c>
      <c r="D5563" s="1">
        <v>42381</v>
      </c>
      <c r="F5563">
        <v>2</v>
      </c>
      <c r="G5563">
        <v>4019</v>
      </c>
      <c r="H5563" t="s">
        <v>26</v>
      </c>
      <c r="J5563" t="s">
        <v>14</v>
      </c>
      <c r="K5563">
        <v>51</v>
      </c>
      <c r="L5563" t="s">
        <v>15</v>
      </c>
    </row>
    <row r="5564" spans="1:12">
      <c r="A5564" t="e">
        <f ca="1">E00251515316621</f>
        <v>#NAME?</v>
      </c>
      <c r="B5564">
        <v>11</v>
      </c>
      <c r="C5564" t="s">
        <v>245</v>
      </c>
      <c r="D5564" s="1">
        <v>40953</v>
      </c>
      <c r="F5564">
        <v>1</v>
      </c>
      <c r="G5564">
        <v>5693</v>
      </c>
      <c r="H5564" t="s">
        <v>358</v>
      </c>
      <c r="J5564" t="s">
        <v>14</v>
      </c>
      <c r="K5564">
        <v>42</v>
      </c>
      <c r="L5564" t="s">
        <v>15</v>
      </c>
    </row>
    <row r="5565" spans="1:12">
      <c r="A5565" t="e">
        <f ca="1">E00251515316621</f>
        <v>#NAME?</v>
      </c>
      <c r="B5565">
        <v>29</v>
      </c>
      <c r="C5565" t="s">
        <v>309</v>
      </c>
      <c r="D5565" s="1">
        <v>41946</v>
      </c>
      <c r="F5565">
        <v>1</v>
      </c>
      <c r="G5565">
        <v>5253</v>
      </c>
      <c r="H5565" t="s">
        <v>380</v>
      </c>
      <c r="J5565" t="s">
        <v>14</v>
      </c>
      <c r="K5565">
        <v>45</v>
      </c>
      <c r="L5565" t="s">
        <v>15</v>
      </c>
    </row>
    <row r="5566" spans="1:12">
      <c r="A5566" t="e">
        <f ca="1">E00251528773221</f>
        <v>#NAME?</v>
      </c>
      <c r="B5566">
        <v>276</v>
      </c>
      <c r="C5566" t="s">
        <v>122</v>
      </c>
      <c r="D5566" s="1">
        <v>42557</v>
      </c>
      <c r="F5566">
        <v>1</v>
      </c>
      <c r="G5566">
        <v>2169</v>
      </c>
      <c r="H5566" t="s">
        <v>40</v>
      </c>
      <c r="J5566" t="s">
        <v>14</v>
      </c>
      <c r="K5566">
        <v>50</v>
      </c>
      <c r="L5566" t="s">
        <v>15</v>
      </c>
    </row>
    <row r="5567" spans="1:12">
      <c r="A5567" t="e">
        <f ca="1">E00251532132921</f>
        <v>#NAME?</v>
      </c>
      <c r="B5567">
        <v>467</v>
      </c>
      <c r="C5567" t="s">
        <v>232</v>
      </c>
      <c r="D5567" s="1">
        <v>41584</v>
      </c>
      <c r="F5567">
        <v>1</v>
      </c>
      <c r="G5567">
        <v>5258</v>
      </c>
      <c r="H5567" t="s">
        <v>236</v>
      </c>
      <c r="J5567" t="s">
        <v>14</v>
      </c>
      <c r="K5567">
        <v>53</v>
      </c>
      <c r="L5567" t="s">
        <v>15</v>
      </c>
    </row>
    <row r="5568" spans="1:12">
      <c r="A5568" t="e">
        <f ca="1">E00251430237821</f>
        <v>#NAME?</v>
      </c>
      <c r="B5568">
        <v>276</v>
      </c>
      <c r="C5568" t="s">
        <v>122</v>
      </c>
      <c r="D5568" s="1">
        <v>42269</v>
      </c>
      <c r="F5568">
        <v>2</v>
      </c>
      <c r="G5568">
        <v>7904</v>
      </c>
      <c r="H5568" t="s">
        <v>75</v>
      </c>
      <c r="J5568" t="s">
        <v>14</v>
      </c>
      <c r="K5568">
        <v>51</v>
      </c>
      <c r="L5568" t="s">
        <v>22</v>
      </c>
    </row>
    <row r="5569" spans="1:12">
      <c r="A5569" t="e">
        <f ca="1">E00251430237821</f>
        <v>#NAME?</v>
      </c>
      <c r="B5569">
        <v>276</v>
      </c>
      <c r="C5569" t="s">
        <v>122</v>
      </c>
      <c r="D5569" s="1">
        <v>42870</v>
      </c>
      <c r="F5569">
        <v>3</v>
      </c>
      <c r="G5569">
        <v>7904</v>
      </c>
      <c r="H5569" t="s">
        <v>75</v>
      </c>
      <c r="J5569" t="s">
        <v>14</v>
      </c>
      <c r="K5569">
        <v>52</v>
      </c>
      <c r="L5569" t="s">
        <v>22</v>
      </c>
    </row>
    <row r="5570" spans="1:12">
      <c r="A5570" t="e">
        <f ca="1">E00251430237821</f>
        <v>#NAME?</v>
      </c>
      <c r="B5570">
        <v>276</v>
      </c>
      <c r="C5570" t="s">
        <v>122</v>
      </c>
      <c r="D5570" s="1">
        <v>41920</v>
      </c>
      <c r="F5570">
        <v>1</v>
      </c>
      <c r="G5570">
        <v>4556</v>
      </c>
      <c r="H5570" t="s">
        <v>121</v>
      </c>
      <c r="J5570" t="s">
        <v>14</v>
      </c>
      <c r="K5570">
        <v>50</v>
      </c>
      <c r="L5570" t="s">
        <v>15</v>
      </c>
    </row>
    <row r="5571" spans="1:12">
      <c r="A5571" t="e">
        <f ca="1">E00251615125021</f>
        <v>#NAME?</v>
      </c>
      <c r="B5571">
        <v>160</v>
      </c>
      <c r="C5571" t="s">
        <v>278</v>
      </c>
      <c r="D5571" s="1">
        <v>43007</v>
      </c>
      <c r="F5571">
        <v>1</v>
      </c>
      <c r="G5571">
        <v>60090</v>
      </c>
      <c r="H5571" t="s">
        <v>181</v>
      </c>
      <c r="J5571" t="s">
        <v>14</v>
      </c>
      <c r="K5571">
        <v>60</v>
      </c>
      <c r="L5571" t="s">
        <v>15</v>
      </c>
    </row>
    <row r="5572" spans="1:12">
      <c r="A5572" t="e">
        <f ca="1">E00251518673921</f>
        <v>#NAME?</v>
      </c>
      <c r="B5572">
        <v>695</v>
      </c>
      <c r="C5572" t="s">
        <v>257</v>
      </c>
      <c r="D5572" s="1">
        <v>42068</v>
      </c>
      <c r="F5572">
        <v>1</v>
      </c>
      <c r="G5572">
        <v>4871</v>
      </c>
      <c r="H5572" t="s">
        <v>125</v>
      </c>
      <c r="J5572" t="s">
        <v>14</v>
      </c>
      <c r="K5572">
        <v>64</v>
      </c>
      <c r="L5572" t="s">
        <v>15</v>
      </c>
    </row>
    <row r="5573" spans="1:12">
      <c r="A5573" t="e">
        <f ca="1">E00251518673921</f>
        <v>#NAME?</v>
      </c>
      <c r="B5573">
        <v>695</v>
      </c>
      <c r="C5573" t="s">
        <v>257</v>
      </c>
      <c r="D5573" s="1">
        <v>40963</v>
      </c>
      <c r="F5573">
        <v>4</v>
      </c>
      <c r="G5573">
        <v>3051</v>
      </c>
      <c r="H5573" t="s">
        <v>13</v>
      </c>
      <c r="J5573" t="s">
        <v>14</v>
      </c>
      <c r="K5573">
        <v>60</v>
      </c>
      <c r="L5573" t="s">
        <v>15</v>
      </c>
    </row>
    <row r="5574" spans="1:12">
      <c r="A5574" t="e">
        <f ca="1">E00251429864821</f>
        <v>#NAME?</v>
      </c>
      <c r="B5574">
        <v>189</v>
      </c>
      <c r="C5574" t="s">
        <v>58</v>
      </c>
      <c r="D5574" s="1">
        <v>42270</v>
      </c>
      <c r="F5574">
        <v>1</v>
      </c>
      <c r="G5574">
        <v>7871</v>
      </c>
      <c r="H5574" t="s">
        <v>674</v>
      </c>
      <c r="J5574" t="s">
        <v>14</v>
      </c>
      <c r="K5574">
        <v>42</v>
      </c>
      <c r="L5574" t="s">
        <v>22</v>
      </c>
    </row>
    <row r="5575" spans="1:12">
      <c r="A5575" t="e">
        <f ca="1">E00251518673921</f>
        <v>#NAME?</v>
      </c>
      <c r="B5575">
        <v>695</v>
      </c>
      <c r="C5575" t="s">
        <v>257</v>
      </c>
      <c r="D5575" s="1">
        <v>41053</v>
      </c>
      <c r="F5575">
        <v>5</v>
      </c>
      <c r="G5575">
        <v>3051</v>
      </c>
      <c r="H5575" t="s">
        <v>13</v>
      </c>
      <c r="J5575" t="s">
        <v>14</v>
      </c>
      <c r="K5575">
        <v>61</v>
      </c>
      <c r="L5575" t="s">
        <v>15</v>
      </c>
    </row>
    <row r="5576" spans="1:12">
      <c r="A5576" t="e">
        <f ca="1">E00251531966421</f>
        <v>#NAME?</v>
      </c>
      <c r="B5576">
        <v>449</v>
      </c>
      <c r="C5576" t="s">
        <v>124</v>
      </c>
      <c r="D5576" s="1">
        <v>41388</v>
      </c>
      <c r="F5576">
        <v>1</v>
      </c>
      <c r="G5576">
        <v>3004</v>
      </c>
      <c r="H5576" t="s">
        <v>104</v>
      </c>
      <c r="J5576" t="s">
        <v>14</v>
      </c>
      <c r="K5576">
        <v>43</v>
      </c>
      <c r="L5576" t="s">
        <v>15</v>
      </c>
    </row>
    <row r="5577" spans="1:12">
      <c r="A5577" t="e">
        <f ca="1">E00251524955621</f>
        <v>#NAME?</v>
      </c>
      <c r="B5577">
        <v>193</v>
      </c>
      <c r="C5577" t="s">
        <v>247</v>
      </c>
      <c r="D5577" s="1">
        <v>42510</v>
      </c>
      <c r="F5577">
        <v>1</v>
      </c>
      <c r="G5577">
        <v>46619</v>
      </c>
      <c r="H5577" t="s">
        <v>182</v>
      </c>
      <c r="J5577" t="s">
        <v>14</v>
      </c>
      <c r="K5577">
        <v>51</v>
      </c>
      <c r="L5577" t="s">
        <v>15</v>
      </c>
    </row>
    <row r="5578" spans="1:12">
      <c r="A5578" t="e">
        <f ca="1">E00251532132921</f>
        <v>#NAME?</v>
      </c>
      <c r="B5578">
        <v>449</v>
      </c>
      <c r="C5578" t="s">
        <v>124</v>
      </c>
      <c r="D5578" s="1">
        <v>42220</v>
      </c>
      <c r="F5578">
        <v>1</v>
      </c>
      <c r="G5578">
        <v>71940</v>
      </c>
      <c r="H5578" t="s">
        <v>135</v>
      </c>
      <c r="J5578" t="s">
        <v>14</v>
      </c>
      <c r="K5578">
        <v>55</v>
      </c>
      <c r="L5578" t="s">
        <v>15</v>
      </c>
    </row>
    <row r="5579" spans="1:12">
      <c r="A5579" t="e">
        <f ca="1">E00251439068821</f>
        <v>#NAME?</v>
      </c>
      <c r="B5579">
        <v>701</v>
      </c>
      <c r="C5579" t="s">
        <v>72</v>
      </c>
      <c r="D5579" s="1">
        <v>40956</v>
      </c>
      <c r="F5579">
        <v>2</v>
      </c>
      <c r="G5579">
        <v>3004</v>
      </c>
      <c r="H5579" t="s">
        <v>104</v>
      </c>
      <c r="J5579" t="s">
        <v>14</v>
      </c>
      <c r="K5579">
        <v>49</v>
      </c>
      <c r="L5579" t="s">
        <v>15</v>
      </c>
    </row>
    <row r="5580" spans="1:12">
      <c r="A5580" t="e">
        <f ca="1">E00251439068821</f>
        <v>#NAME?</v>
      </c>
      <c r="B5580">
        <v>701</v>
      </c>
      <c r="C5580" t="s">
        <v>72</v>
      </c>
      <c r="D5580" s="1">
        <v>40984</v>
      </c>
      <c r="F5580">
        <v>2</v>
      </c>
      <c r="G5580">
        <v>3004</v>
      </c>
      <c r="H5580" t="s">
        <v>104</v>
      </c>
      <c r="J5580" t="s">
        <v>14</v>
      </c>
      <c r="K5580">
        <v>49</v>
      </c>
      <c r="L5580" t="s">
        <v>15</v>
      </c>
    </row>
    <row r="5581" spans="1:12">
      <c r="A5581" t="e">
        <f ca="1">E00251439068821</f>
        <v>#NAME?</v>
      </c>
      <c r="B5581">
        <v>701</v>
      </c>
      <c r="C5581" t="s">
        <v>72</v>
      </c>
      <c r="D5581" s="1">
        <v>40984</v>
      </c>
      <c r="F5581">
        <v>5</v>
      </c>
      <c r="G5581">
        <v>2724</v>
      </c>
      <c r="H5581" t="s">
        <v>73</v>
      </c>
      <c r="J5581" t="s">
        <v>14</v>
      </c>
      <c r="K5581">
        <v>49</v>
      </c>
      <c r="L5581" t="s">
        <v>15</v>
      </c>
    </row>
    <row r="5582" spans="1:12">
      <c r="A5582" t="e">
        <f ca="1">E00251439068821</f>
        <v>#NAME?</v>
      </c>
      <c r="B5582">
        <v>701</v>
      </c>
      <c r="C5582" t="s">
        <v>72</v>
      </c>
      <c r="D5582" s="1">
        <v>41436</v>
      </c>
      <c r="F5582">
        <v>1</v>
      </c>
      <c r="G5582">
        <v>56400</v>
      </c>
      <c r="H5582" t="s">
        <v>91</v>
      </c>
      <c r="J5582" t="s">
        <v>14</v>
      </c>
      <c r="K5582">
        <v>50</v>
      </c>
      <c r="L5582" t="s">
        <v>15</v>
      </c>
    </row>
    <row r="5583" spans="1:12">
      <c r="A5583" t="e">
        <f ca="1">E00251531353921</f>
        <v>#NAME?</v>
      </c>
      <c r="B5583">
        <v>701</v>
      </c>
      <c r="C5583" t="s">
        <v>72</v>
      </c>
      <c r="D5583" s="1">
        <v>41879</v>
      </c>
      <c r="F5583">
        <v>2</v>
      </c>
      <c r="G5583">
        <v>7242</v>
      </c>
      <c r="H5583" t="s">
        <v>93</v>
      </c>
      <c r="J5583" t="s">
        <v>14</v>
      </c>
      <c r="K5583">
        <v>58</v>
      </c>
      <c r="L5583" t="s">
        <v>15</v>
      </c>
    </row>
    <row r="5584" spans="1:12">
      <c r="A5584" t="e">
        <f ca="1">E00251531353921</f>
        <v>#NAME?</v>
      </c>
      <c r="B5584">
        <v>701</v>
      </c>
      <c r="C5584" t="s">
        <v>72</v>
      </c>
      <c r="D5584" s="1">
        <v>41939</v>
      </c>
      <c r="F5584">
        <v>3</v>
      </c>
      <c r="G5584">
        <v>4779</v>
      </c>
      <c r="H5584" t="s">
        <v>231</v>
      </c>
      <c r="J5584" t="s">
        <v>14</v>
      </c>
      <c r="K5584">
        <v>58</v>
      </c>
      <c r="L5584" t="s">
        <v>15</v>
      </c>
    </row>
    <row r="5585" spans="1:12">
      <c r="A5585" t="e">
        <f ca="1">E00251531353921</f>
        <v>#NAME?</v>
      </c>
      <c r="B5585">
        <v>701</v>
      </c>
      <c r="C5585" t="s">
        <v>72</v>
      </c>
      <c r="D5585" s="1">
        <v>41953</v>
      </c>
      <c r="F5585">
        <v>1</v>
      </c>
      <c r="G5585">
        <v>36240</v>
      </c>
      <c r="H5585" t="s">
        <v>279</v>
      </c>
      <c r="J5585" t="s">
        <v>14</v>
      </c>
      <c r="K5585">
        <v>58</v>
      </c>
      <c r="L5585" t="s">
        <v>15</v>
      </c>
    </row>
    <row r="5586" spans="1:12">
      <c r="A5586" t="e">
        <f ca="1">E00251531353921</f>
        <v>#NAME?</v>
      </c>
      <c r="B5586">
        <v>701</v>
      </c>
      <c r="C5586" t="s">
        <v>72</v>
      </c>
      <c r="D5586" s="1">
        <v>41967</v>
      </c>
      <c r="F5586">
        <v>6</v>
      </c>
      <c r="G5586">
        <v>27800</v>
      </c>
      <c r="H5586" t="s">
        <v>145</v>
      </c>
      <c r="J5586" t="s">
        <v>14</v>
      </c>
      <c r="K5586">
        <v>58</v>
      </c>
      <c r="L5586" t="s">
        <v>15</v>
      </c>
    </row>
    <row r="5587" spans="1:12">
      <c r="A5587" t="e">
        <f ca="1">E00251513359021</f>
        <v>#NAME?</v>
      </c>
      <c r="B5587">
        <v>500</v>
      </c>
      <c r="C5587" t="s">
        <v>161</v>
      </c>
      <c r="D5587" s="1">
        <v>41452</v>
      </c>
      <c r="F5587">
        <v>5</v>
      </c>
      <c r="G5587">
        <v>49390</v>
      </c>
      <c r="H5587" t="s">
        <v>59</v>
      </c>
      <c r="J5587" t="s">
        <v>14</v>
      </c>
      <c r="K5587">
        <v>58</v>
      </c>
      <c r="L5587" t="s">
        <v>15</v>
      </c>
    </row>
    <row r="5588" spans="1:12">
      <c r="A5588" t="e">
        <f ca="1">E00251531353921</f>
        <v>#NAME?</v>
      </c>
      <c r="B5588">
        <v>701</v>
      </c>
      <c r="C5588" t="s">
        <v>72</v>
      </c>
      <c r="D5588" s="1">
        <v>42016</v>
      </c>
      <c r="F5588">
        <v>4</v>
      </c>
      <c r="G5588">
        <v>7059</v>
      </c>
      <c r="H5588" t="s">
        <v>230</v>
      </c>
      <c r="J5588" t="s">
        <v>14</v>
      </c>
      <c r="K5588">
        <v>58</v>
      </c>
      <c r="L5588" t="s">
        <v>15</v>
      </c>
    </row>
    <row r="5589" spans="1:12">
      <c r="A5589" t="e">
        <f ca="1">E00251510128221</f>
        <v>#NAME?</v>
      </c>
      <c r="B5589">
        <v>160</v>
      </c>
      <c r="C5589" t="s">
        <v>278</v>
      </c>
      <c r="D5589" s="1">
        <v>41723</v>
      </c>
      <c r="F5589">
        <v>2</v>
      </c>
      <c r="G5589">
        <v>7242</v>
      </c>
      <c r="H5589" t="s">
        <v>93</v>
      </c>
      <c r="J5589" t="s">
        <v>14</v>
      </c>
      <c r="K5589">
        <v>52</v>
      </c>
      <c r="L5589" t="s">
        <v>15</v>
      </c>
    </row>
    <row r="5590" spans="1:12">
      <c r="A5590" t="e">
        <f ca="1">E00251510702121</f>
        <v>#NAME?</v>
      </c>
      <c r="B5590">
        <v>104</v>
      </c>
      <c r="C5590" t="s">
        <v>88</v>
      </c>
      <c r="D5590" s="1">
        <v>41394</v>
      </c>
      <c r="F5590">
        <v>2</v>
      </c>
      <c r="G5590">
        <v>49390</v>
      </c>
      <c r="H5590" t="s">
        <v>59</v>
      </c>
      <c r="J5590" t="s">
        <v>14</v>
      </c>
      <c r="K5590">
        <v>44</v>
      </c>
      <c r="L5590" t="s">
        <v>15</v>
      </c>
    </row>
    <row r="5591" spans="1:12">
      <c r="A5591" t="e">
        <f ca="1">E00251531353921</f>
        <v>#NAME?</v>
      </c>
      <c r="B5591">
        <v>701</v>
      </c>
      <c r="C5591" t="s">
        <v>72</v>
      </c>
      <c r="D5591" s="1">
        <v>42268</v>
      </c>
      <c r="F5591">
        <v>4</v>
      </c>
      <c r="G5591">
        <v>6253</v>
      </c>
      <c r="H5591" t="s">
        <v>292</v>
      </c>
      <c r="J5591" t="s">
        <v>14</v>
      </c>
      <c r="K5591">
        <v>59</v>
      </c>
      <c r="L5591" t="s">
        <v>15</v>
      </c>
    </row>
    <row r="5592" spans="1:12">
      <c r="A5592" t="e">
        <f ca="1">E00251531353921</f>
        <v>#NAME?</v>
      </c>
      <c r="B5592">
        <v>701</v>
      </c>
      <c r="C5592" t="s">
        <v>72</v>
      </c>
      <c r="D5592" s="1">
        <v>42044</v>
      </c>
      <c r="F5592">
        <v>3</v>
      </c>
      <c r="G5592">
        <v>6253</v>
      </c>
      <c r="H5592" t="s">
        <v>292</v>
      </c>
      <c r="J5592" t="s">
        <v>14</v>
      </c>
      <c r="K5592">
        <v>58</v>
      </c>
      <c r="L5592" t="s">
        <v>15</v>
      </c>
    </row>
    <row r="5593" spans="1:12">
      <c r="A5593" t="e">
        <f ca="1">E00251531353921</f>
        <v>#NAME?</v>
      </c>
      <c r="B5593">
        <v>701</v>
      </c>
      <c r="C5593" t="s">
        <v>72</v>
      </c>
      <c r="D5593" s="1">
        <v>42136</v>
      </c>
      <c r="F5593">
        <v>1</v>
      </c>
      <c r="G5593">
        <v>7062</v>
      </c>
      <c r="H5593" t="s">
        <v>97</v>
      </c>
      <c r="J5593" t="s">
        <v>14</v>
      </c>
      <c r="K5593">
        <v>59</v>
      </c>
      <c r="L5593" t="s">
        <v>15</v>
      </c>
    </row>
    <row r="5594" spans="1:12">
      <c r="A5594" t="e">
        <f ca="1">E00251531353921</f>
        <v>#NAME?</v>
      </c>
      <c r="B5594">
        <v>701</v>
      </c>
      <c r="C5594" t="s">
        <v>72</v>
      </c>
      <c r="D5594" s="1">
        <v>42170</v>
      </c>
      <c r="F5594">
        <v>3</v>
      </c>
      <c r="G5594">
        <v>7062</v>
      </c>
      <c r="H5594" t="s">
        <v>97</v>
      </c>
      <c r="J5594" t="s">
        <v>14</v>
      </c>
      <c r="K5594">
        <v>59</v>
      </c>
      <c r="L5594" t="s">
        <v>15</v>
      </c>
    </row>
    <row r="5595" spans="1:12">
      <c r="A5595" t="e">
        <f ca="1">E00251510128221</f>
        <v>#NAME?</v>
      </c>
      <c r="B5595">
        <v>160</v>
      </c>
      <c r="C5595" t="s">
        <v>278</v>
      </c>
      <c r="D5595" s="1">
        <v>42290</v>
      </c>
      <c r="F5595">
        <v>4</v>
      </c>
      <c r="G5595">
        <v>4019</v>
      </c>
      <c r="H5595" t="s">
        <v>26</v>
      </c>
      <c r="J5595" t="s">
        <v>14</v>
      </c>
      <c r="K5595">
        <v>53</v>
      </c>
      <c r="L5595" t="s">
        <v>15</v>
      </c>
    </row>
    <row r="5596" spans="1:12">
      <c r="A5596" t="e">
        <f ca="1">E00251510128221</f>
        <v>#NAME?</v>
      </c>
      <c r="B5596">
        <v>160</v>
      </c>
      <c r="C5596" t="s">
        <v>278</v>
      </c>
      <c r="D5596" s="1">
        <v>42292</v>
      </c>
      <c r="F5596">
        <v>2</v>
      </c>
      <c r="G5596">
        <v>4019</v>
      </c>
      <c r="H5596" t="s">
        <v>26</v>
      </c>
      <c r="J5596" t="s">
        <v>14</v>
      </c>
      <c r="K5596">
        <v>53</v>
      </c>
      <c r="L5596" t="s">
        <v>15</v>
      </c>
    </row>
    <row r="5597" spans="1:12">
      <c r="A5597" t="e">
        <f ca="1">E00251531353921</f>
        <v>#NAME?</v>
      </c>
      <c r="B5597">
        <v>701</v>
      </c>
      <c r="C5597" t="s">
        <v>72</v>
      </c>
      <c r="D5597" s="1">
        <v>42312</v>
      </c>
      <c r="F5597">
        <v>1</v>
      </c>
      <c r="G5597">
        <v>5369</v>
      </c>
      <c r="H5597" t="s">
        <v>253</v>
      </c>
      <c r="J5597" t="s">
        <v>14</v>
      </c>
      <c r="K5597">
        <v>59</v>
      </c>
      <c r="L5597" t="s">
        <v>15</v>
      </c>
    </row>
    <row r="5598" spans="1:12">
      <c r="A5598" t="e">
        <f ca="1">E00251531353921</f>
        <v>#NAME?</v>
      </c>
      <c r="B5598">
        <v>701</v>
      </c>
      <c r="C5598" t="s">
        <v>72</v>
      </c>
      <c r="D5598" s="1">
        <v>42419</v>
      </c>
      <c r="F5598">
        <v>3</v>
      </c>
      <c r="G5598">
        <v>7062</v>
      </c>
      <c r="H5598" t="s">
        <v>97</v>
      </c>
      <c r="J5598" t="s">
        <v>14</v>
      </c>
      <c r="K5598">
        <v>59</v>
      </c>
      <c r="L5598" t="s">
        <v>15</v>
      </c>
    </row>
    <row r="5599" spans="1:12">
      <c r="A5599" t="e">
        <f ca="1">E00251510128221</f>
        <v>#NAME?</v>
      </c>
      <c r="B5599">
        <v>160</v>
      </c>
      <c r="C5599" t="s">
        <v>278</v>
      </c>
      <c r="D5599" s="1">
        <v>42254</v>
      </c>
      <c r="F5599">
        <v>2</v>
      </c>
      <c r="G5599">
        <v>30748</v>
      </c>
      <c r="H5599" t="s">
        <v>50</v>
      </c>
      <c r="J5599" t="s">
        <v>14</v>
      </c>
      <c r="K5599">
        <v>53</v>
      </c>
      <c r="L5599" t="s">
        <v>15</v>
      </c>
    </row>
    <row r="5600" spans="1:12">
      <c r="A5600" t="e">
        <f ca="1">E00251531353921</f>
        <v>#NAME?</v>
      </c>
      <c r="B5600">
        <v>701</v>
      </c>
      <c r="C5600" t="s">
        <v>72</v>
      </c>
      <c r="D5600" s="1">
        <v>42499</v>
      </c>
      <c r="F5600">
        <v>4</v>
      </c>
      <c r="G5600">
        <v>5369</v>
      </c>
      <c r="H5600" t="s">
        <v>253</v>
      </c>
      <c r="J5600" t="s">
        <v>14</v>
      </c>
      <c r="K5600">
        <v>60</v>
      </c>
      <c r="L5600" t="s">
        <v>15</v>
      </c>
    </row>
    <row r="5601" spans="1:12">
      <c r="A5601" t="e">
        <f ca="1">E00251510128221</f>
        <v>#NAME?</v>
      </c>
      <c r="B5601">
        <v>160</v>
      </c>
      <c r="C5601" t="s">
        <v>278</v>
      </c>
      <c r="D5601" s="1">
        <v>42082</v>
      </c>
      <c r="F5601">
        <v>2</v>
      </c>
      <c r="G5601">
        <v>4019</v>
      </c>
      <c r="H5601" t="s">
        <v>26</v>
      </c>
      <c r="J5601" t="s">
        <v>14</v>
      </c>
      <c r="K5601">
        <v>53</v>
      </c>
      <c r="L5601" t="s">
        <v>15</v>
      </c>
    </row>
    <row r="5602" spans="1:12">
      <c r="A5602" t="e">
        <f ca="1">E00251528773221</f>
        <v>#NAME?</v>
      </c>
      <c r="B5602">
        <v>276</v>
      </c>
      <c r="C5602" t="s">
        <v>122</v>
      </c>
      <c r="D5602" s="1">
        <v>41639</v>
      </c>
      <c r="F5602">
        <v>2</v>
      </c>
      <c r="G5602">
        <v>4019</v>
      </c>
      <c r="H5602" t="s">
        <v>26</v>
      </c>
      <c r="J5602" t="s">
        <v>14</v>
      </c>
      <c r="K5602">
        <v>48</v>
      </c>
      <c r="L5602" t="s">
        <v>15</v>
      </c>
    </row>
    <row r="5603" spans="1:12">
      <c r="A5603" t="e">
        <f ca="1">E00251513292821</f>
        <v>#NAME?</v>
      </c>
      <c r="B5603">
        <v>467</v>
      </c>
      <c r="C5603" t="s">
        <v>232</v>
      </c>
      <c r="D5603" s="1">
        <v>40990</v>
      </c>
      <c r="F5603">
        <v>4</v>
      </c>
      <c r="G5603">
        <v>3540</v>
      </c>
      <c r="H5603" t="s">
        <v>436</v>
      </c>
      <c r="J5603" t="s">
        <v>14</v>
      </c>
      <c r="K5603">
        <v>53</v>
      </c>
      <c r="L5603" t="s">
        <v>15</v>
      </c>
    </row>
    <row r="5604" spans="1:12">
      <c r="A5604" t="e">
        <f ca="1">E00251510702121</f>
        <v>#NAME?</v>
      </c>
      <c r="B5604">
        <v>104</v>
      </c>
      <c r="C5604" t="s">
        <v>88</v>
      </c>
      <c r="D5604" s="1">
        <v>41862</v>
      </c>
      <c r="F5604">
        <v>2</v>
      </c>
      <c r="G5604">
        <v>49390</v>
      </c>
      <c r="H5604" t="s">
        <v>59</v>
      </c>
      <c r="J5604" t="s">
        <v>14</v>
      </c>
      <c r="K5604">
        <v>45</v>
      </c>
      <c r="L5604" t="s">
        <v>15</v>
      </c>
    </row>
    <row r="5605" spans="1:12">
      <c r="A5605" t="e">
        <f ca="1">E00251528773221</f>
        <v>#NAME?</v>
      </c>
      <c r="B5605">
        <v>276</v>
      </c>
      <c r="C5605" t="s">
        <v>122</v>
      </c>
      <c r="D5605" s="1">
        <v>42898</v>
      </c>
      <c r="F5605">
        <v>4</v>
      </c>
      <c r="G5605">
        <v>4019</v>
      </c>
      <c r="H5605" t="s">
        <v>26</v>
      </c>
      <c r="J5605" t="s">
        <v>14</v>
      </c>
      <c r="K5605">
        <v>51</v>
      </c>
      <c r="L5605" t="s">
        <v>15</v>
      </c>
    </row>
    <row r="5606" spans="1:12">
      <c r="A5606" t="e">
        <f ca="1">E00251429864821</f>
        <v>#NAME?</v>
      </c>
      <c r="B5606">
        <v>4893</v>
      </c>
      <c r="C5606" t="s">
        <v>426</v>
      </c>
      <c r="D5606" s="1">
        <v>42477</v>
      </c>
      <c r="F5606">
        <v>1</v>
      </c>
      <c r="G5606">
        <v>37230</v>
      </c>
      <c r="H5606" t="s">
        <v>361</v>
      </c>
      <c r="I5606" t="s">
        <v>148</v>
      </c>
      <c r="J5606" t="s">
        <v>57</v>
      </c>
      <c r="K5606">
        <v>42</v>
      </c>
      <c r="L5606" t="s">
        <v>15</v>
      </c>
    </row>
    <row r="5607" spans="1:12">
      <c r="A5607" t="e">
        <f ca="1">E00251429864821</f>
        <v>#NAME?</v>
      </c>
      <c r="B5607">
        <v>189</v>
      </c>
      <c r="C5607" t="s">
        <v>58</v>
      </c>
      <c r="D5607" s="1">
        <v>42647</v>
      </c>
      <c r="F5607">
        <v>2</v>
      </c>
      <c r="G5607">
        <v>53510</v>
      </c>
      <c r="H5607" t="s">
        <v>755</v>
      </c>
      <c r="J5607" t="s">
        <v>14</v>
      </c>
      <c r="K5607">
        <v>43</v>
      </c>
      <c r="L5607" t="s">
        <v>15</v>
      </c>
    </row>
    <row r="5608" spans="1:12">
      <c r="A5608" t="e">
        <f ca="1">E00251715835421</f>
        <v>#NAME?</v>
      </c>
      <c r="B5608">
        <v>772</v>
      </c>
      <c r="C5608" t="s">
        <v>170</v>
      </c>
      <c r="D5608" s="1">
        <v>41984</v>
      </c>
      <c r="F5608">
        <v>1</v>
      </c>
      <c r="G5608">
        <v>9221</v>
      </c>
      <c r="H5608" t="s">
        <v>269</v>
      </c>
      <c r="I5608" t="s">
        <v>56</v>
      </c>
      <c r="J5608" t="s">
        <v>57</v>
      </c>
      <c r="K5608">
        <v>57</v>
      </c>
      <c r="L5608" t="s">
        <v>15</v>
      </c>
    </row>
    <row r="5609" spans="1:12">
      <c r="A5609" t="e">
        <f ca="1">E00251510702121</f>
        <v>#NAME?</v>
      </c>
      <c r="B5609">
        <v>104</v>
      </c>
      <c r="C5609" t="s">
        <v>88</v>
      </c>
      <c r="D5609" s="1">
        <v>41773</v>
      </c>
      <c r="F5609">
        <v>1</v>
      </c>
      <c r="G5609">
        <v>4779</v>
      </c>
      <c r="H5609" t="s">
        <v>231</v>
      </c>
      <c r="J5609" t="s">
        <v>14</v>
      </c>
      <c r="K5609">
        <v>45</v>
      </c>
      <c r="L5609" t="s">
        <v>15</v>
      </c>
    </row>
    <row r="5610" spans="1:12">
      <c r="A5610" t="e">
        <f ca="1">E00251432149421</f>
        <v>#NAME?</v>
      </c>
      <c r="B5610">
        <v>451</v>
      </c>
      <c r="C5610" t="s">
        <v>102</v>
      </c>
      <c r="D5610" s="1">
        <v>41977</v>
      </c>
      <c r="F5610">
        <v>2</v>
      </c>
      <c r="G5610">
        <v>4019</v>
      </c>
      <c r="H5610" t="s">
        <v>26</v>
      </c>
      <c r="J5610" t="s">
        <v>14</v>
      </c>
      <c r="K5610">
        <v>62</v>
      </c>
      <c r="L5610" t="s">
        <v>15</v>
      </c>
    </row>
    <row r="5611" spans="1:12">
      <c r="A5611" t="e">
        <f ca="1">E00251432149421</f>
        <v>#NAME?</v>
      </c>
      <c r="B5611">
        <v>451</v>
      </c>
      <c r="C5611" t="s">
        <v>102</v>
      </c>
      <c r="D5611" s="1">
        <v>42387</v>
      </c>
      <c r="F5611">
        <v>1</v>
      </c>
      <c r="G5611">
        <v>4019</v>
      </c>
      <c r="H5611" t="s">
        <v>26</v>
      </c>
      <c r="J5611" t="s">
        <v>14</v>
      </c>
      <c r="K5611">
        <v>63</v>
      </c>
      <c r="L5611" t="s">
        <v>15</v>
      </c>
    </row>
    <row r="5612" spans="1:12">
      <c r="A5612" t="e">
        <f ca="1">E00251432149421</f>
        <v>#NAME?</v>
      </c>
      <c r="B5612">
        <v>451</v>
      </c>
      <c r="C5612" t="s">
        <v>102</v>
      </c>
      <c r="D5612" s="1">
        <v>42424</v>
      </c>
      <c r="F5612">
        <v>1</v>
      </c>
      <c r="G5612">
        <v>4019</v>
      </c>
      <c r="H5612" t="s">
        <v>26</v>
      </c>
      <c r="J5612" t="s">
        <v>14</v>
      </c>
      <c r="K5612">
        <v>63</v>
      </c>
      <c r="L5612" t="s">
        <v>15</v>
      </c>
    </row>
    <row r="5613" spans="1:12">
      <c r="A5613" t="e">
        <f ca="1">E00251429864821</f>
        <v>#NAME?</v>
      </c>
      <c r="B5613">
        <v>189</v>
      </c>
      <c r="C5613" t="s">
        <v>58</v>
      </c>
      <c r="D5613" s="1">
        <v>43049</v>
      </c>
      <c r="F5613">
        <v>1</v>
      </c>
      <c r="G5613">
        <v>7862</v>
      </c>
      <c r="H5613" t="s">
        <v>27</v>
      </c>
      <c r="J5613" t="s">
        <v>14</v>
      </c>
      <c r="K5613">
        <v>44</v>
      </c>
      <c r="L5613" t="s">
        <v>22</v>
      </c>
    </row>
    <row r="5614" spans="1:12">
      <c r="A5614" t="e">
        <f ca="1">E00251510702121</f>
        <v>#NAME?</v>
      </c>
      <c r="B5614">
        <v>104</v>
      </c>
      <c r="C5614" t="s">
        <v>88</v>
      </c>
      <c r="D5614" s="1">
        <v>42782</v>
      </c>
      <c r="F5614">
        <v>2</v>
      </c>
      <c r="G5614">
        <v>7964</v>
      </c>
      <c r="H5614" t="s">
        <v>524</v>
      </c>
      <c r="J5614" t="s">
        <v>14</v>
      </c>
      <c r="K5614">
        <v>48</v>
      </c>
      <c r="L5614" t="s">
        <v>22</v>
      </c>
    </row>
    <row r="5615" spans="1:12">
      <c r="A5615" t="e">
        <f ca="1">E00251528773221</f>
        <v>#NAME?</v>
      </c>
      <c r="B5615">
        <v>276</v>
      </c>
      <c r="C5615" t="s">
        <v>122</v>
      </c>
      <c r="D5615" s="1">
        <v>42108</v>
      </c>
      <c r="F5615">
        <v>1</v>
      </c>
      <c r="G5615">
        <v>5997</v>
      </c>
      <c r="H5615" t="s">
        <v>374</v>
      </c>
      <c r="J5615" t="s">
        <v>14</v>
      </c>
      <c r="K5615">
        <v>49</v>
      </c>
      <c r="L5615" t="s">
        <v>15</v>
      </c>
    </row>
    <row r="5616" spans="1:12">
      <c r="A5616" t="e">
        <f ca="1">E00251531353921</f>
        <v>#NAME?</v>
      </c>
      <c r="B5616">
        <v>701</v>
      </c>
      <c r="C5616" t="s">
        <v>72</v>
      </c>
      <c r="D5616" s="1">
        <v>41296</v>
      </c>
      <c r="F5616">
        <v>4</v>
      </c>
      <c r="G5616">
        <v>7062</v>
      </c>
      <c r="H5616" t="s">
        <v>97</v>
      </c>
      <c r="J5616" t="s">
        <v>14</v>
      </c>
      <c r="K5616">
        <v>56</v>
      </c>
      <c r="L5616" t="s">
        <v>15</v>
      </c>
    </row>
    <row r="5617" spans="1:12">
      <c r="A5617" t="e">
        <f ca="1">E00251531353921</f>
        <v>#NAME?</v>
      </c>
      <c r="B5617">
        <v>701</v>
      </c>
      <c r="C5617" t="s">
        <v>72</v>
      </c>
      <c r="D5617" s="1">
        <v>42495</v>
      </c>
      <c r="F5617">
        <v>3</v>
      </c>
      <c r="G5617">
        <v>27800</v>
      </c>
      <c r="H5617" t="s">
        <v>145</v>
      </c>
      <c r="J5617" t="s">
        <v>14</v>
      </c>
      <c r="K5617">
        <v>60</v>
      </c>
      <c r="L5617" t="s">
        <v>15</v>
      </c>
    </row>
    <row r="5618" spans="1:12">
      <c r="A5618" t="e">
        <f ca="1">E00251531353921</f>
        <v>#NAME?</v>
      </c>
      <c r="B5618">
        <v>701</v>
      </c>
      <c r="C5618" t="s">
        <v>72</v>
      </c>
      <c r="D5618" s="1">
        <v>42552</v>
      </c>
      <c r="F5618">
        <v>1</v>
      </c>
      <c r="G5618">
        <v>7243</v>
      </c>
      <c r="H5618" t="s">
        <v>42</v>
      </c>
      <c r="J5618" t="s">
        <v>14</v>
      </c>
      <c r="K5618">
        <v>60</v>
      </c>
      <c r="L5618" t="s">
        <v>15</v>
      </c>
    </row>
    <row r="5619" spans="1:12">
      <c r="A5619" t="e">
        <f ca="1">E00251531353921</f>
        <v>#NAME?</v>
      </c>
      <c r="B5619">
        <v>701</v>
      </c>
      <c r="C5619" t="s">
        <v>72</v>
      </c>
      <c r="D5619" s="1">
        <v>42552</v>
      </c>
      <c r="F5619">
        <v>3</v>
      </c>
      <c r="G5619">
        <v>7062</v>
      </c>
      <c r="H5619" t="s">
        <v>97</v>
      </c>
      <c r="J5619" t="s">
        <v>14</v>
      </c>
      <c r="K5619">
        <v>60</v>
      </c>
      <c r="L5619" t="s">
        <v>15</v>
      </c>
    </row>
    <row r="5620" spans="1:12">
      <c r="A5620" t="e">
        <f ca="1">E00251531353921</f>
        <v>#NAME?</v>
      </c>
      <c r="B5620">
        <v>701</v>
      </c>
      <c r="C5620" t="s">
        <v>72</v>
      </c>
      <c r="D5620" s="1">
        <v>42632</v>
      </c>
      <c r="F5620">
        <v>5</v>
      </c>
      <c r="G5620">
        <v>6253</v>
      </c>
      <c r="H5620" t="s">
        <v>292</v>
      </c>
      <c r="J5620" t="s">
        <v>14</v>
      </c>
      <c r="K5620">
        <v>60</v>
      </c>
      <c r="L5620" t="s">
        <v>15</v>
      </c>
    </row>
    <row r="5621" spans="1:12">
      <c r="A5621" t="e">
        <f ca="1">E00251418205021</f>
        <v>#NAME?</v>
      </c>
      <c r="B5621">
        <v>48</v>
      </c>
      <c r="C5621" t="s">
        <v>249</v>
      </c>
      <c r="D5621" s="1">
        <v>41815</v>
      </c>
      <c r="F5621">
        <v>1</v>
      </c>
      <c r="G5621">
        <v>2410</v>
      </c>
      <c r="H5621" t="s">
        <v>283</v>
      </c>
      <c r="J5621" t="s">
        <v>14</v>
      </c>
      <c r="K5621">
        <v>45</v>
      </c>
      <c r="L5621" t="s">
        <v>15</v>
      </c>
    </row>
    <row r="5622" spans="1:12">
      <c r="A5622" t="e">
        <f ca="1">E00251418205021</f>
        <v>#NAME?</v>
      </c>
      <c r="B5622">
        <v>48</v>
      </c>
      <c r="C5622" t="s">
        <v>249</v>
      </c>
      <c r="D5622" s="1">
        <v>42053</v>
      </c>
      <c r="F5622">
        <v>1</v>
      </c>
      <c r="G5622">
        <v>72670</v>
      </c>
      <c r="H5622" t="s">
        <v>223</v>
      </c>
      <c r="J5622" t="s">
        <v>14</v>
      </c>
      <c r="K5622">
        <v>46</v>
      </c>
      <c r="L5622" t="s">
        <v>15</v>
      </c>
    </row>
    <row r="5623" spans="1:12">
      <c r="A5623" t="e">
        <f ca="1">E00251531353921</f>
        <v>#NAME?</v>
      </c>
      <c r="B5623">
        <v>701</v>
      </c>
      <c r="C5623" t="s">
        <v>72</v>
      </c>
      <c r="D5623" s="1">
        <v>41988</v>
      </c>
      <c r="F5623">
        <v>5</v>
      </c>
      <c r="G5623">
        <v>7059</v>
      </c>
      <c r="H5623" t="s">
        <v>230</v>
      </c>
      <c r="J5623" t="s">
        <v>14</v>
      </c>
      <c r="K5623">
        <v>58</v>
      </c>
      <c r="L5623" t="s">
        <v>15</v>
      </c>
    </row>
    <row r="5624" spans="1:12">
      <c r="A5624" t="e">
        <f ca="1">E00251531353921</f>
        <v>#NAME?</v>
      </c>
      <c r="B5624">
        <v>701</v>
      </c>
      <c r="C5624" t="s">
        <v>72</v>
      </c>
      <c r="D5624" s="1">
        <v>42653</v>
      </c>
      <c r="F5624">
        <v>5</v>
      </c>
      <c r="G5624">
        <v>6253</v>
      </c>
      <c r="H5624" t="s">
        <v>292</v>
      </c>
      <c r="J5624" t="s">
        <v>14</v>
      </c>
      <c r="K5624">
        <v>60</v>
      </c>
      <c r="L5624" t="s">
        <v>15</v>
      </c>
    </row>
    <row r="5625" spans="1:12">
      <c r="A5625" t="e">
        <f ca="1">E00251531353921</f>
        <v>#NAME?</v>
      </c>
      <c r="B5625">
        <v>701</v>
      </c>
      <c r="C5625" t="s">
        <v>72</v>
      </c>
      <c r="D5625" s="1">
        <v>42719</v>
      </c>
      <c r="F5625">
        <v>5</v>
      </c>
      <c r="G5625">
        <v>6253</v>
      </c>
      <c r="H5625" t="s">
        <v>292</v>
      </c>
      <c r="J5625" t="s">
        <v>14</v>
      </c>
      <c r="K5625">
        <v>60</v>
      </c>
      <c r="L5625" t="s">
        <v>15</v>
      </c>
    </row>
    <row r="5626" spans="1:12">
      <c r="A5626" t="e">
        <f ca="1">E00251531353921</f>
        <v>#NAME?</v>
      </c>
      <c r="B5626">
        <v>701</v>
      </c>
      <c r="C5626" t="s">
        <v>72</v>
      </c>
      <c r="D5626" s="1">
        <v>42809</v>
      </c>
      <c r="F5626">
        <v>1</v>
      </c>
      <c r="G5626">
        <v>7243</v>
      </c>
      <c r="H5626" t="s">
        <v>42</v>
      </c>
      <c r="J5626" t="s">
        <v>14</v>
      </c>
      <c r="K5626">
        <v>61</v>
      </c>
      <c r="L5626" t="s">
        <v>15</v>
      </c>
    </row>
    <row r="5627" spans="1:12">
      <c r="A5627" t="e">
        <f ca="1">E00251531353921</f>
        <v>#NAME?</v>
      </c>
      <c r="B5627">
        <v>701</v>
      </c>
      <c r="C5627" t="s">
        <v>72</v>
      </c>
      <c r="D5627" s="1">
        <v>42852</v>
      </c>
      <c r="F5627">
        <v>1</v>
      </c>
      <c r="G5627">
        <v>5715</v>
      </c>
      <c r="H5627" t="s">
        <v>254</v>
      </c>
      <c r="J5627" t="s">
        <v>14</v>
      </c>
      <c r="K5627">
        <v>61</v>
      </c>
      <c r="L5627" t="s">
        <v>15</v>
      </c>
    </row>
    <row r="5628" spans="1:12">
      <c r="A5628" t="e">
        <f ca="1">E00251511146121</f>
        <v>#NAME?</v>
      </c>
      <c r="B5628">
        <v>6</v>
      </c>
      <c r="C5628" t="s">
        <v>780</v>
      </c>
      <c r="D5628" s="1">
        <v>41863</v>
      </c>
      <c r="F5628">
        <v>1</v>
      </c>
      <c r="G5628">
        <v>8830</v>
      </c>
      <c r="H5628" t="s">
        <v>691</v>
      </c>
      <c r="J5628" t="s">
        <v>14</v>
      </c>
      <c r="K5628">
        <v>56</v>
      </c>
      <c r="L5628" t="s">
        <v>15</v>
      </c>
    </row>
    <row r="5629" spans="1:12">
      <c r="A5629" t="e">
        <f ca="1">E00251418205021</f>
        <v>#NAME?</v>
      </c>
      <c r="B5629">
        <v>763</v>
      </c>
      <c r="C5629" t="s">
        <v>194</v>
      </c>
      <c r="D5629" s="1">
        <v>42939</v>
      </c>
      <c r="F5629">
        <v>1</v>
      </c>
      <c r="G5629">
        <v>1121</v>
      </c>
      <c r="H5629" t="s">
        <v>894</v>
      </c>
      <c r="I5629" t="s">
        <v>56</v>
      </c>
      <c r="J5629" t="s">
        <v>57</v>
      </c>
      <c r="K5629">
        <v>48</v>
      </c>
      <c r="L5629" t="s">
        <v>15</v>
      </c>
    </row>
    <row r="5630" spans="1:12">
      <c r="A5630" t="e">
        <f ca="1">E00251531353921</f>
        <v>#NAME?</v>
      </c>
      <c r="B5630">
        <v>701</v>
      </c>
      <c r="C5630" t="s">
        <v>72</v>
      </c>
      <c r="D5630" s="1">
        <v>42800</v>
      </c>
      <c r="F5630">
        <v>4</v>
      </c>
      <c r="G5630">
        <v>7243</v>
      </c>
      <c r="H5630" t="s">
        <v>42</v>
      </c>
      <c r="J5630" t="s">
        <v>14</v>
      </c>
      <c r="K5630">
        <v>61</v>
      </c>
      <c r="L5630" t="s">
        <v>15</v>
      </c>
    </row>
    <row r="5631" spans="1:12">
      <c r="A5631" t="e">
        <f ca="1">E00251430237821</f>
        <v>#NAME?</v>
      </c>
      <c r="B5631">
        <v>276</v>
      </c>
      <c r="C5631" t="s">
        <v>122</v>
      </c>
      <c r="D5631" s="1">
        <v>42590</v>
      </c>
      <c r="F5631">
        <v>3</v>
      </c>
      <c r="G5631">
        <v>4019</v>
      </c>
      <c r="H5631" t="s">
        <v>26</v>
      </c>
      <c r="J5631" t="s">
        <v>14</v>
      </c>
      <c r="K5631">
        <v>51</v>
      </c>
      <c r="L5631" t="s">
        <v>15</v>
      </c>
    </row>
    <row r="5632" spans="1:12">
      <c r="A5632" t="e">
        <f ca="1">E00251510702121</f>
        <v>#NAME?</v>
      </c>
      <c r="B5632">
        <v>104</v>
      </c>
      <c r="C5632" t="s">
        <v>88</v>
      </c>
      <c r="D5632" s="1">
        <v>41865</v>
      </c>
      <c r="F5632">
        <v>2</v>
      </c>
      <c r="G5632">
        <v>49390</v>
      </c>
      <c r="H5632" t="s">
        <v>59</v>
      </c>
      <c r="J5632" t="s">
        <v>14</v>
      </c>
      <c r="K5632">
        <v>45</v>
      </c>
      <c r="L5632" t="s">
        <v>15</v>
      </c>
    </row>
    <row r="5633" spans="1:12">
      <c r="A5633" t="e">
        <f ca="1">E00251510702121</f>
        <v>#NAME?</v>
      </c>
      <c r="B5633">
        <v>104</v>
      </c>
      <c r="C5633" t="s">
        <v>88</v>
      </c>
      <c r="D5633" s="1">
        <v>41891</v>
      </c>
      <c r="F5633">
        <v>3</v>
      </c>
      <c r="G5633">
        <v>49390</v>
      </c>
      <c r="H5633" t="s">
        <v>59</v>
      </c>
      <c r="J5633" t="s">
        <v>14</v>
      </c>
      <c r="K5633">
        <v>45</v>
      </c>
      <c r="L5633" t="s">
        <v>15</v>
      </c>
    </row>
    <row r="5634" spans="1:12">
      <c r="A5634" t="e">
        <f ca="1">E00251531353921</f>
        <v>#NAME?</v>
      </c>
      <c r="B5634">
        <v>701</v>
      </c>
      <c r="C5634" t="s">
        <v>72</v>
      </c>
      <c r="D5634" s="1">
        <v>43024</v>
      </c>
      <c r="F5634">
        <v>4</v>
      </c>
      <c r="G5634">
        <v>5369</v>
      </c>
      <c r="H5634" t="s">
        <v>253</v>
      </c>
      <c r="J5634" t="s">
        <v>14</v>
      </c>
      <c r="K5634">
        <v>61</v>
      </c>
      <c r="L5634" t="s">
        <v>15</v>
      </c>
    </row>
    <row r="5635" spans="1:12">
      <c r="A5635" t="e">
        <f ca="1">E00251531353921</f>
        <v>#NAME?</v>
      </c>
      <c r="B5635">
        <v>701</v>
      </c>
      <c r="C5635" t="s">
        <v>72</v>
      </c>
      <c r="D5635" s="1">
        <v>42058</v>
      </c>
      <c r="F5635">
        <v>5</v>
      </c>
      <c r="G5635">
        <v>4779</v>
      </c>
      <c r="H5635" t="s">
        <v>231</v>
      </c>
      <c r="J5635" t="s">
        <v>14</v>
      </c>
      <c r="K5635">
        <v>58</v>
      </c>
      <c r="L5635" t="s">
        <v>15</v>
      </c>
    </row>
    <row r="5636" spans="1:12">
      <c r="A5636" t="e">
        <f ca="1">E00251510702121</f>
        <v>#NAME?</v>
      </c>
      <c r="B5636">
        <v>104</v>
      </c>
      <c r="C5636" t="s">
        <v>88</v>
      </c>
      <c r="D5636" s="1">
        <v>41743</v>
      </c>
      <c r="F5636">
        <v>1</v>
      </c>
      <c r="G5636">
        <v>4779</v>
      </c>
      <c r="H5636" t="s">
        <v>231</v>
      </c>
      <c r="J5636" t="s">
        <v>14</v>
      </c>
      <c r="K5636">
        <v>45</v>
      </c>
      <c r="L5636" t="s">
        <v>15</v>
      </c>
    </row>
    <row r="5637" spans="1:12">
      <c r="A5637" t="e">
        <f ca="1">E00251430237821</f>
        <v>#NAME?</v>
      </c>
      <c r="B5637">
        <v>276</v>
      </c>
      <c r="C5637" t="s">
        <v>122</v>
      </c>
      <c r="D5637" s="1">
        <v>41225</v>
      </c>
      <c r="F5637">
        <v>1</v>
      </c>
      <c r="G5637">
        <v>4660</v>
      </c>
      <c r="H5637" t="s">
        <v>215</v>
      </c>
      <c r="J5637" t="s">
        <v>14</v>
      </c>
      <c r="K5637">
        <v>48</v>
      </c>
      <c r="L5637" t="s">
        <v>15</v>
      </c>
    </row>
    <row r="5638" spans="1:12">
      <c r="A5638" t="e">
        <f ca="1">E00251430237821</f>
        <v>#NAME?</v>
      </c>
      <c r="B5638">
        <v>276</v>
      </c>
      <c r="C5638" t="s">
        <v>122</v>
      </c>
      <c r="D5638" s="1">
        <v>42660</v>
      </c>
      <c r="F5638">
        <v>1</v>
      </c>
      <c r="G5638">
        <v>79022</v>
      </c>
      <c r="H5638" t="s">
        <v>969</v>
      </c>
      <c r="J5638" t="s">
        <v>14</v>
      </c>
      <c r="K5638">
        <v>52</v>
      </c>
      <c r="L5638" t="s">
        <v>22</v>
      </c>
    </row>
    <row r="5639" spans="1:12">
      <c r="A5639" t="e">
        <f ca="1">E00251510702121</f>
        <v>#NAME?</v>
      </c>
      <c r="B5639">
        <v>104</v>
      </c>
      <c r="C5639" t="s">
        <v>88</v>
      </c>
      <c r="D5639" s="1">
        <v>41954</v>
      </c>
      <c r="F5639">
        <v>3</v>
      </c>
      <c r="G5639">
        <v>4779</v>
      </c>
      <c r="H5639" t="s">
        <v>231</v>
      </c>
      <c r="J5639" t="s">
        <v>14</v>
      </c>
      <c r="K5639">
        <v>45</v>
      </c>
      <c r="L5639" t="s">
        <v>15</v>
      </c>
    </row>
    <row r="5640" spans="1:12">
      <c r="A5640" t="e">
        <f ca="1">E00251531865821</f>
        <v>#NAME?</v>
      </c>
      <c r="B5640">
        <v>702</v>
      </c>
      <c r="C5640" t="s">
        <v>293</v>
      </c>
      <c r="D5640" s="1">
        <v>42851</v>
      </c>
      <c r="F5640">
        <v>2</v>
      </c>
      <c r="G5640">
        <v>27800</v>
      </c>
      <c r="H5640" t="s">
        <v>145</v>
      </c>
      <c r="J5640" t="s">
        <v>14</v>
      </c>
      <c r="K5640">
        <v>56</v>
      </c>
      <c r="L5640" t="s">
        <v>15</v>
      </c>
    </row>
    <row r="5641" spans="1:12">
      <c r="A5641" t="e">
        <f ca="1">E00251532063221</f>
        <v>#NAME?</v>
      </c>
      <c r="B5641">
        <v>447</v>
      </c>
      <c r="C5641" t="s">
        <v>262</v>
      </c>
      <c r="D5641" s="1">
        <v>41481</v>
      </c>
      <c r="F5641">
        <v>2</v>
      </c>
      <c r="G5641">
        <v>7831</v>
      </c>
      <c r="H5641" t="s">
        <v>274</v>
      </c>
      <c r="J5641" t="s">
        <v>14</v>
      </c>
      <c r="K5641">
        <v>48</v>
      </c>
      <c r="L5641" t="s">
        <v>22</v>
      </c>
    </row>
    <row r="5642" spans="1:12">
      <c r="A5642" t="e">
        <f ca="1">E00251532063221</f>
        <v>#NAME?</v>
      </c>
      <c r="B5642">
        <v>447</v>
      </c>
      <c r="C5642" t="s">
        <v>262</v>
      </c>
      <c r="D5642" s="1">
        <v>41823</v>
      </c>
      <c r="F5642">
        <v>2</v>
      </c>
      <c r="G5642">
        <v>7862</v>
      </c>
      <c r="H5642" t="s">
        <v>27</v>
      </c>
      <c r="J5642" t="s">
        <v>14</v>
      </c>
      <c r="K5642">
        <v>49</v>
      </c>
      <c r="L5642" t="s">
        <v>22</v>
      </c>
    </row>
    <row r="5643" spans="1:12">
      <c r="A5643" t="e">
        <f ca="1">E00251532063221</f>
        <v>#NAME?</v>
      </c>
      <c r="B5643">
        <v>447</v>
      </c>
      <c r="C5643" t="s">
        <v>262</v>
      </c>
      <c r="D5643" s="1">
        <v>43046</v>
      </c>
      <c r="F5643">
        <v>4</v>
      </c>
      <c r="G5643">
        <v>4019</v>
      </c>
      <c r="H5643" t="s">
        <v>26</v>
      </c>
      <c r="J5643" t="s">
        <v>14</v>
      </c>
      <c r="K5643">
        <v>53</v>
      </c>
      <c r="L5643" t="s">
        <v>15</v>
      </c>
    </row>
    <row r="5644" spans="1:12">
      <c r="A5644" t="e">
        <f ca="1">E00251532063221</f>
        <v>#NAME?</v>
      </c>
      <c r="B5644">
        <v>447</v>
      </c>
      <c r="C5644" t="s">
        <v>262</v>
      </c>
      <c r="D5644" s="1">
        <v>43089</v>
      </c>
      <c r="F5644">
        <v>3</v>
      </c>
      <c r="G5644">
        <v>4778</v>
      </c>
      <c r="H5644" t="s">
        <v>1000</v>
      </c>
      <c r="J5644" t="s">
        <v>14</v>
      </c>
      <c r="K5644">
        <v>53</v>
      </c>
      <c r="L5644" t="s">
        <v>15</v>
      </c>
    </row>
    <row r="5645" spans="1:12">
      <c r="A5645" t="e">
        <f ca="1">E00251510702121</f>
        <v>#NAME?</v>
      </c>
      <c r="B5645">
        <v>104</v>
      </c>
      <c r="C5645" t="s">
        <v>88</v>
      </c>
      <c r="D5645" s="1">
        <v>41423</v>
      </c>
      <c r="F5645">
        <v>1</v>
      </c>
      <c r="G5645">
        <v>7964</v>
      </c>
      <c r="H5645" t="s">
        <v>524</v>
      </c>
      <c r="J5645" t="s">
        <v>14</v>
      </c>
      <c r="K5645">
        <v>44</v>
      </c>
      <c r="L5645" t="s">
        <v>22</v>
      </c>
    </row>
    <row r="5646" spans="1:12">
      <c r="A5646" t="e">
        <f ca="1">E00251510702121</f>
        <v>#NAME?</v>
      </c>
      <c r="B5646">
        <v>104</v>
      </c>
      <c r="C5646" t="s">
        <v>88</v>
      </c>
      <c r="D5646" s="1">
        <v>41880</v>
      </c>
      <c r="F5646">
        <v>3</v>
      </c>
      <c r="G5646">
        <v>49390</v>
      </c>
      <c r="H5646" t="s">
        <v>59</v>
      </c>
      <c r="J5646" t="s">
        <v>14</v>
      </c>
      <c r="K5646">
        <v>45</v>
      </c>
      <c r="L5646" t="s">
        <v>15</v>
      </c>
    </row>
    <row r="5647" spans="1:12">
      <c r="A5647" t="e">
        <f ca="1">E00251510702121</f>
        <v>#NAME?</v>
      </c>
      <c r="B5647">
        <v>104</v>
      </c>
      <c r="C5647" t="s">
        <v>88</v>
      </c>
      <c r="D5647" s="1">
        <v>41891</v>
      </c>
      <c r="F5647">
        <v>1</v>
      </c>
      <c r="G5647">
        <v>4779</v>
      </c>
      <c r="H5647" t="s">
        <v>231</v>
      </c>
      <c r="J5647" t="s">
        <v>14</v>
      </c>
      <c r="K5647">
        <v>45</v>
      </c>
      <c r="L5647" t="s">
        <v>15</v>
      </c>
    </row>
    <row r="5648" spans="1:12">
      <c r="A5648" t="e">
        <f ca="1">E00251513359021</f>
        <v>#NAME?</v>
      </c>
      <c r="B5648">
        <v>500</v>
      </c>
      <c r="C5648" t="s">
        <v>161</v>
      </c>
      <c r="D5648" s="1">
        <v>41459</v>
      </c>
      <c r="F5648">
        <v>3</v>
      </c>
      <c r="G5648">
        <v>49390</v>
      </c>
      <c r="H5648" t="s">
        <v>59</v>
      </c>
      <c r="J5648" t="s">
        <v>14</v>
      </c>
      <c r="K5648">
        <v>58</v>
      </c>
      <c r="L5648" t="s">
        <v>15</v>
      </c>
    </row>
    <row r="5649" spans="1:12">
      <c r="A5649" t="e">
        <f t="shared" ref="A5649:A5654" ca="1" si="44">E00251432149421</f>
        <v>#NAME?</v>
      </c>
      <c r="B5649">
        <v>451</v>
      </c>
      <c r="C5649" t="s">
        <v>102</v>
      </c>
      <c r="D5649" s="1">
        <v>41230</v>
      </c>
      <c r="F5649">
        <v>1</v>
      </c>
      <c r="G5649">
        <v>4019</v>
      </c>
      <c r="H5649" t="s">
        <v>26</v>
      </c>
      <c r="J5649" t="s">
        <v>14</v>
      </c>
      <c r="K5649">
        <v>60</v>
      </c>
      <c r="L5649" t="s">
        <v>15</v>
      </c>
    </row>
    <row r="5650" spans="1:12">
      <c r="A5650" t="e">
        <f t="shared" ca="1" si="44"/>
        <v>#NAME?</v>
      </c>
      <c r="B5650">
        <v>451</v>
      </c>
      <c r="C5650" t="s">
        <v>102</v>
      </c>
      <c r="D5650" s="1">
        <v>42446</v>
      </c>
      <c r="F5650">
        <v>4</v>
      </c>
      <c r="G5650">
        <v>4019</v>
      </c>
      <c r="H5650" t="s">
        <v>26</v>
      </c>
      <c r="J5650" t="s">
        <v>14</v>
      </c>
      <c r="K5650">
        <v>63</v>
      </c>
      <c r="L5650" t="s">
        <v>15</v>
      </c>
    </row>
    <row r="5651" spans="1:12">
      <c r="A5651" t="e">
        <f t="shared" ca="1" si="44"/>
        <v>#NAME?</v>
      </c>
      <c r="B5651">
        <v>451</v>
      </c>
      <c r="C5651" t="s">
        <v>102</v>
      </c>
      <c r="D5651" s="1">
        <v>42478</v>
      </c>
      <c r="F5651">
        <v>3</v>
      </c>
      <c r="G5651">
        <v>4139</v>
      </c>
      <c r="H5651" t="s">
        <v>300</v>
      </c>
      <c r="J5651" t="s">
        <v>14</v>
      </c>
      <c r="K5651">
        <v>64</v>
      </c>
      <c r="L5651" t="s">
        <v>15</v>
      </c>
    </row>
    <row r="5652" spans="1:12">
      <c r="A5652" t="e">
        <f t="shared" ca="1" si="44"/>
        <v>#NAME?</v>
      </c>
      <c r="B5652">
        <v>451</v>
      </c>
      <c r="C5652" t="s">
        <v>102</v>
      </c>
      <c r="D5652" s="1">
        <v>42492</v>
      </c>
      <c r="F5652">
        <v>2</v>
      </c>
      <c r="G5652">
        <v>4139</v>
      </c>
      <c r="H5652" t="s">
        <v>300</v>
      </c>
      <c r="J5652" t="s">
        <v>14</v>
      </c>
      <c r="K5652">
        <v>64</v>
      </c>
      <c r="L5652" t="s">
        <v>15</v>
      </c>
    </row>
    <row r="5653" spans="1:12">
      <c r="A5653" t="e">
        <f t="shared" ca="1" si="44"/>
        <v>#NAME?</v>
      </c>
      <c r="B5653">
        <v>451</v>
      </c>
      <c r="C5653" t="s">
        <v>102</v>
      </c>
      <c r="D5653" s="1">
        <v>43039</v>
      </c>
      <c r="F5653">
        <v>5</v>
      </c>
      <c r="G5653">
        <v>2729</v>
      </c>
      <c r="H5653" t="s">
        <v>115</v>
      </c>
      <c r="J5653" t="s">
        <v>14</v>
      </c>
      <c r="K5653">
        <v>65</v>
      </c>
      <c r="L5653" t="s">
        <v>15</v>
      </c>
    </row>
    <row r="5654" spans="1:12">
      <c r="A5654" t="e">
        <f t="shared" ca="1" si="44"/>
        <v>#NAME?</v>
      </c>
      <c r="B5654">
        <v>451</v>
      </c>
      <c r="C5654" t="s">
        <v>102</v>
      </c>
      <c r="D5654" s="1">
        <v>41900</v>
      </c>
      <c r="F5654">
        <v>1</v>
      </c>
      <c r="G5654">
        <v>7226</v>
      </c>
      <c r="H5654" t="s">
        <v>1001</v>
      </c>
      <c r="J5654" t="s">
        <v>14</v>
      </c>
      <c r="K5654">
        <v>62</v>
      </c>
      <c r="L5654" t="s">
        <v>15</v>
      </c>
    </row>
    <row r="5655" spans="1:12">
      <c r="A5655" t="e">
        <f ca="1">E00251531353921</f>
        <v>#NAME?</v>
      </c>
      <c r="B5655">
        <v>701</v>
      </c>
      <c r="C5655" t="s">
        <v>72</v>
      </c>
      <c r="D5655" s="1">
        <v>42381</v>
      </c>
      <c r="F5655">
        <v>4</v>
      </c>
      <c r="G5655">
        <v>6253</v>
      </c>
      <c r="H5655" t="s">
        <v>292</v>
      </c>
      <c r="J5655" t="s">
        <v>14</v>
      </c>
      <c r="K5655">
        <v>59</v>
      </c>
      <c r="L5655" t="s">
        <v>15</v>
      </c>
    </row>
    <row r="5656" spans="1:12">
      <c r="A5656" t="e">
        <f ca="1">E00251531353921</f>
        <v>#NAME?</v>
      </c>
      <c r="B5656">
        <v>701</v>
      </c>
      <c r="C5656" t="s">
        <v>72</v>
      </c>
      <c r="D5656" s="1">
        <v>41522</v>
      </c>
      <c r="F5656">
        <v>1</v>
      </c>
      <c r="G5656">
        <v>7871</v>
      </c>
      <c r="H5656" t="s">
        <v>674</v>
      </c>
      <c r="J5656" t="s">
        <v>14</v>
      </c>
      <c r="K5656">
        <v>57</v>
      </c>
      <c r="L5656" t="s">
        <v>22</v>
      </c>
    </row>
    <row r="5657" spans="1:12">
      <c r="A5657" t="e">
        <f ca="1">E00251510702121</f>
        <v>#NAME?</v>
      </c>
      <c r="B5657">
        <v>104</v>
      </c>
      <c r="C5657" t="s">
        <v>88</v>
      </c>
      <c r="D5657" s="1">
        <v>42171</v>
      </c>
      <c r="F5657">
        <v>1</v>
      </c>
      <c r="G5657">
        <v>7964</v>
      </c>
      <c r="H5657" t="s">
        <v>524</v>
      </c>
      <c r="J5657" t="s">
        <v>14</v>
      </c>
      <c r="K5657">
        <v>46</v>
      </c>
      <c r="L5657" t="s">
        <v>22</v>
      </c>
    </row>
    <row r="5658" spans="1:12">
      <c r="A5658" t="e">
        <f ca="1">E00251531353921</f>
        <v>#NAME?</v>
      </c>
      <c r="B5658">
        <v>701</v>
      </c>
      <c r="C5658" t="s">
        <v>72</v>
      </c>
      <c r="D5658" s="1">
        <v>42681</v>
      </c>
      <c r="F5658">
        <v>5</v>
      </c>
      <c r="G5658">
        <v>6253</v>
      </c>
      <c r="H5658" t="s">
        <v>292</v>
      </c>
      <c r="J5658" t="s">
        <v>14</v>
      </c>
      <c r="K5658">
        <v>60</v>
      </c>
      <c r="L5658" t="s">
        <v>15</v>
      </c>
    </row>
    <row r="5659" spans="1:12">
      <c r="A5659" t="e">
        <f ca="1">E00251531353921</f>
        <v>#NAME?</v>
      </c>
      <c r="B5659">
        <v>701</v>
      </c>
      <c r="C5659" t="s">
        <v>72</v>
      </c>
      <c r="D5659" s="1">
        <v>42727</v>
      </c>
      <c r="F5659">
        <v>6</v>
      </c>
      <c r="G5659">
        <v>7243</v>
      </c>
      <c r="H5659" t="s">
        <v>42</v>
      </c>
      <c r="J5659" t="s">
        <v>14</v>
      </c>
      <c r="K5659">
        <v>60</v>
      </c>
      <c r="L5659" t="s">
        <v>15</v>
      </c>
    </row>
    <row r="5660" spans="1:12">
      <c r="A5660" t="e">
        <f ca="1">E00251531353921</f>
        <v>#NAME?</v>
      </c>
      <c r="B5660">
        <v>701</v>
      </c>
      <c r="C5660" t="s">
        <v>72</v>
      </c>
      <c r="D5660" s="1">
        <v>42809</v>
      </c>
      <c r="F5660">
        <v>2</v>
      </c>
      <c r="G5660">
        <v>6259</v>
      </c>
      <c r="H5660" t="s">
        <v>1002</v>
      </c>
      <c r="J5660" t="s">
        <v>14</v>
      </c>
      <c r="K5660">
        <v>61</v>
      </c>
      <c r="L5660" t="s">
        <v>15</v>
      </c>
    </row>
    <row r="5661" spans="1:12">
      <c r="A5661" t="e">
        <f ca="1">E00251531353921</f>
        <v>#NAME?</v>
      </c>
      <c r="B5661">
        <v>701</v>
      </c>
      <c r="C5661" t="s">
        <v>72</v>
      </c>
      <c r="D5661" s="1">
        <v>42282</v>
      </c>
      <c r="F5661">
        <v>5</v>
      </c>
      <c r="G5661">
        <v>36240</v>
      </c>
      <c r="H5661" t="s">
        <v>279</v>
      </c>
      <c r="J5661" t="s">
        <v>14</v>
      </c>
      <c r="K5661">
        <v>59</v>
      </c>
      <c r="L5661" t="s">
        <v>15</v>
      </c>
    </row>
    <row r="5662" spans="1:12">
      <c r="A5662" t="e">
        <f ca="1">E00251531353921</f>
        <v>#NAME?</v>
      </c>
      <c r="B5662">
        <v>701</v>
      </c>
      <c r="C5662" t="s">
        <v>72</v>
      </c>
      <c r="D5662" s="1">
        <v>42305</v>
      </c>
      <c r="F5662">
        <v>6</v>
      </c>
      <c r="G5662">
        <v>4779</v>
      </c>
      <c r="H5662" t="s">
        <v>231</v>
      </c>
      <c r="J5662" t="s">
        <v>14</v>
      </c>
      <c r="K5662">
        <v>59</v>
      </c>
      <c r="L5662" t="s">
        <v>15</v>
      </c>
    </row>
    <row r="5663" spans="1:12">
      <c r="A5663" t="e">
        <f ca="1">E00251513359021</f>
        <v>#NAME?</v>
      </c>
      <c r="B5663">
        <v>500</v>
      </c>
      <c r="C5663" t="s">
        <v>161</v>
      </c>
      <c r="D5663" s="1">
        <v>42292</v>
      </c>
      <c r="F5663">
        <v>4</v>
      </c>
      <c r="G5663">
        <v>460</v>
      </c>
      <c r="H5663" t="s">
        <v>16</v>
      </c>
      <c r="J5663" t="s">
        <v>14</v>
      </c>
      <c r="K5663">
        <v>60</v>
      </c>
      <c r="L5663" t="s">
        <v>15</v>
      </c>
    </row>
    <row r="5664" spans="1:12">
      <c r="A5664" t="e">
        <f ca="1">E00251513359021</f>
        <v>#NAME?</v>
      </c>
      <c r="B5664">
        <v>500</v>
      </c>
      <c r="C5664" t="s">
        <v>161</v>
      </c>
      <c r="D5664" s="1">
        <v>42320</v>
      </c>
      <c r="F5664">
        <v>2</v>
      </c>
      <c r="G5664">
        <v>4019</v>
      </c>
      <c r="H5664" t="s">
        <v>26</v>
      </c>
      <c r="J5664" t="s">
        <v>14</v>
      </c>
      <c r="K5664">
        <v>60</v>
      </c>
      <c r="L5664" t="s">
        <v>15</v>
      </c>
    </row>
    <row r="5665" spans="1:12">
      <c r="A5665" t="e">
        <f ca="1">E00251531865821</f>
        <v>#NAME?</v>
      </c>
      <c r="B5665">
        <v>702</v>
      </c>
      <c r="C5665" t="s">
        <v>293</v>
      </c>
      <c r="D5665" s="1">
        <v>42016</v>
      </c>
      <c r="F5665">
        <v>6</v>
      </c>
      <c r="G5665">
        <v>6264</v>
      </c>
      <c r="H5665" t="s">
        <v>295</v>
      </c>
      <c r="J5665" t="s">
        <v>14</v>
      </c>
      <c r="K5665">
        <v>54</v>
      </c>
      <c r="L5665" t="s">
        <v>15</v>
      </c>
    </row>
    <row r="5666" spans="1:12">
      <c r="A5666" t="e">
        <f ca="1">E00251510702121</f>
        <v>#NAME?</v>
      </c>
      <c r="B5666">
        <v>104</v>
      </c>
      <c r="C5666" t="s">
        <v>88</v>
      </c>
      <c r="D5666" s="1">
        <v>42782</v>
      </c>
      <c r="F5666">
        <v>1</v>
      </c>
      <c r="G5666">
        <v>49390</v>
      </c>
      <c r="H5666" t="s">
        <v>59</v>
      </c>
      <c r="J5666" t="s">
        <v>14</v>
      </c>
      <c r="K5666">
        <v>48</v>
      </c>
      <c r="L5666" t="s">
        <v>15</v>
      </c>
    </row>
    <row r="5667" spans="1:12">
      <c r="A5667" t="e">
        <f ca="1">E00251531865821</f>
        <v>#NAME?</v>
      </c>
      <c r="B5667">
        <v>702</v>
      </c>
      <c r="C5667" t="s">
        <v>293</v>
      </c>
      <c r="D5667" s="1">
        <v>42076</v>
      </c>
      <c r="F5667">
        <v>1</v>
      </c>
      <c r="G5667">
        <v>7273</v>
      </c>
      <c r="H5667" t="s">
        <v>543</v>
      </c>
      <c r="J5667" t="s">
        <v>14</v>
      </c>
      <c r="K5667">
        <v>54</v>
      </c>
      <c r="L5667" t="s">
        <v>15</v>
      </c>
    </row>
    <row r="5668" spans="1:12">
      <c r="A5668" t="e">
        <f ca="1">E00251531865821</f>
        <v>#NAME?</v>
      </c>
      <c r="B5668">
        <v>702</v>
      </c>
      <c r="C5668" t="s">
        <v>293</v>
      </c>
      <c r="D5668" s="1">
        <v>42215</v>
      </c>
      <c r="F5668">
        <v>4</v>
      </c>
      <c r="G5668">
        <v>2724</v>
      </c>
      <c r="H5668" t="s">
        <v>73</v>
      </c>
      <c r="J5668" t="s">
        <v>14</v>
      </c>
      <c r="K5668">
        <v>54</v>
      </c>
      <c r="L5668" t="s">
        <v>15</v>
      </c>
    </row>
    <row r="5669" spans="1:12">
      <c r="A5669" t="e">
        <f ca="1">E00251531865821</f>
        <v>#NAME?</v>
      </c>
      <c r="B5669">
        <v>702</v>
      </c>
      <c r="C5669" t="s">
        <v>293</v>
      </c>
      <c r="D5669" s="1">
        <v>42292</v>
      </c>
      <c r="F5669">
        <v>3</v>
      </c>
      <c r="G5669">
        <v>27800</v>
      </c>
      <c r="H5669" t="s">
        <v>145</v>
      </c>
      <c r="J5669" t="s">
        <v>14</v>
      </c>
      <c r="K5669">
        <v>54</v>
      </c>
      <c r="L5669" t="s">
        <v>15</v>
      </c>
    </row>
    <row r="5670" spans="1:12">
      <c r="A5670" t="e">
        <f ca="1">E00251528773221</f>
        <v>#NAME?</v>
      </c>
      <c r="B5670">
        <v>276</v>
      </c>
      <c r="C5670" t="s">
        <v>122</v>
      </c>
      <c r="D5670" s="1">
        <v>41082</v>
      </c>
      <c r="F5670">
        <v>4</v>
      </c>
      <c r="G5670">
        <v>4019</v>
      </c>
      <c r="H5670" t="s">
        <v>26</v>
      </c>
      <c r="J5670" t="s">
        <v>14</v>
      </c>
      <c r="K5670">
        <v>46</v>
      </c>
      <c r="L5670" t="s">
        <v>15</v>
      </c>
    </row>
    <row r="5671" spans="1:12">
      <c r="A5671" t="e">
        <f ca="1">E00251531865821</f>
        <v>#NAME?</v>
      </c>
      <c r="B5671">
        <v>702</v>
      </c>
      <c r="C5671" t="s">
        <v>293</v>
      </c>
      <c r="D5671" s="1">
        <v>42355</v>
      </c>
      <c r="F5671">
        <v>2</v>
      </c>
      <c r="G5671">
        <v>2724</v>
      </c>
      <c r="H5671" t="s">
        <v>73</v>
      </c>
      <c r="J5671" t="s">
        <v>14</v>
      </c>
      <c r="K5671">
        <v>55</v>
      </c>
      <c r="L5671" t="s">
        <v>15</v>
      </c>
    </row>
    <row r="5672" spans="1:12">
      <c r="A5672" t="e">
        <f ca="1">E00251531865821</f>
        <v>#NAME?</v>
      </c>
      <c r="B5672">
        <v>702</v>
      </c>
      <c r="C5672" t="s">
        <v>293</v>
      </c>
      <c r="D5672" s="1">
        <v>42829</v>
      </c>
      <c r="F5672">
        <v>4</v>
      </c>
      <c r="G5672">
        <v>72632</v>
      </c>
      <c r="H5672" t="s">
        <v>107</v>
      </c>
      <c r="J5672" t="s">
        <v>14</v>
      </c>
      <c r="K5672">
        <v>56</v>
      </c>
      <c r="L5672" t="s">
        <v>15</v>
      </c>
    </row>
    <row r="5673" spans="1:12">
      <c r="A5673" t="e">
        <f t="shared" ref="A5673:A5679" ca="1" si="45">E00251432149421</f>
        <v>#NAME?</v>
      </c>
      <c r="B5673">
        <v>451</v>
      </c>
      <c r="C5673" t="s">
        <v>102</v>
      </c>
      <c r="D5673" s="1">
        <v>41669</v>
      </c>
      <c r="F5673">
        <v>4</v>
      </c>
      <c r="G5673">
        <v>7242</v>
      </c>
      <c r="H5673" t="s">
        <v>93</v>
      </c>
      <c r="J5673" t="s">
        <v>14</v>
      </c>
      <c r="K5673">
        <v>61</v>
      </c>
      <c r="L5673" t="s">
        <v>15</v>
      </c>
    </row>
    <row r="5674" spans="1:12">
      <c r="A5674" t="e">
        <f t="shared" ca="1" si="45"/>
        <v>#NAME?</v>
      </c>
      <c r="B5674">
        <v>451</v>
      </c>
      <c r="C5674" t="s">
        <v>102</v>
      </c>
      <c r="D5674" s="1">
        <v>41808</v>
      </c>
      <c r="F5674">
        <v>1</v>
      </c>
      <c r="G5674">
        <v>2729</v>
      </c>
      <c r="H5674" t="s">
        <v>115</v>
      </c>
      <c r="J5674" t="s">
        <v>14</v>
      </c>
      <c r="K5674">
        <v>62</v>
      </c>
      <c r="L5674" t="s">
        <v>15</v>
      </c>
    </row>
    <row r="5675" spans="1:12">
      <c r="A5675" t="e">
        <f t="shared" ca="1" si="45"/>
        <v>#NAME?</v>
      </c>
      <c r="B5675">
        <v>451</v>
      </c>
      <c r="C5675" t="s">
        <v>102</v>
      </c>
      <c r="D5675" s="1">
        <v>42030</v>
      </c>
      <c r="F5675">
        <v>1</v>
      </c>
      <c r="G5675">
        <v>7243</v>
      </c>
      <c r="H5675" t="s">
        <v>42</v>
      </c>
      <c r="J5675" t="s">
        <v>14</v>
      </c>
      <c r="K5675">
        <v>62</v>
      </c>
      <c r="L5675" t="s">
        <v>15</v>
      </c>
    </row>
    <row r="5676" spans="1:12">
      <c r="A5676" t="e">
        <f t="shared" ca="1" si="45"/>
        <v>#NAME?</v>
      </c>
      <c r="B5676">
        <v>451</v>
      </c>
      <c r="C5676" t="s">
        <v>102</v>
      </c>
      <c r="D5676" s="1">
        <v>42073</v>
      </c>
      <c r="F5676">
        <v>3</v>
      </c>
      <c r="G5676">
        <v>4019</v>
      </c>
      <c r="H5676" t="s">
        <v>26</v>
      </c>
      <c r="J5676" t="s">
        <v>14</v>
      </c>
      <c r="K5676">
        <v>62</v>
      </c>
      <c r="L5676" t="s">
        <v>15</v>
      </c>
    </row>
    <row r="5677" spans="1:12">
      <c r="A5677" t="e">
        <f t="shared" ca="1" si="45"/>
        <v>#NAME?</v>
      </c>
      <c r="B5677">
        <v>451</v>
      </c>
      <c r="C5677" t="s">
        <v>102</v>
      </c>
      <c r="D5677" s="1">
        <v>42083</v>
      </c>
      <c r="F5677">
        <v>2</v>
      </c>
      <c r="G5677">
        <v>4019</v>
      </c>
      <c r="H5677" t="s">
        <v>26</v>
      </c>
      <c r="J5677" t="s">
        <v>14</v>
      </c>
      <c r="K5677">
        <v>62</v>
      </c>
      <c r="L5677" t="s">
        <v>15</v>
      </c>
    </row>
    <row r="5678" spans="1:12">
      <c r="A5678" t="e">
        <f t="shared" ca="1" si="45"/>
        <v>#NAME?</v>
      </c>
      <c r="B5678">
        <v>451</v>
      </c>
      <c r="C5678" t="s">
        <v>102</v>
      </c>
      <c r="D5678" s="1">
        <v>42572</v>
      </c>
      <c r="F5678">
        <v>4</v>
      </c>
      <c r="G5678">
        <v>3689</v>
      </c>
      <c r="H5678" t="s">
        <v>159</v>
      </c>
      <c r="J5678" t="s">
        <v>14</v>
      </c>
      <c r="K5678">
        <v>64</v>
      </c>
      <c r="L5678" t="s">
        <v>15</v>
      </c>
    </row>
    <row r="5679" spans="1:12">
      <c r="A5679" t="e">
        <f t="shared" ca="1" si="45"/>
        <v>#NAME?</v>
      </c>
      <c r="B5679">
        <v>451</v>
      </c>
      <c r="C5679" t="s">
        <v>102</v>
      </c>
      <c r="D5679" s="1">
        <v>41922</v>
      </c>
      <c r="F5679">
        <v>1</v>
      </c>
      <c r="G5679">
        <v>7226</v>
      </c>
      <c r="H5679" t="s">
        <v>1001</v>
      </c>
      <c r="J5679" t="s">
        <v>14</v>
      </c>
      <c r="K5679">
        <v>62</v>
      </c>
      <c r="L5679" t="s">
        <v>15</v>
      </c>
    </row>
    <row r="5680" spans="1:12">
      <c r="A5680" t="e">
        <f ca="1">E00251510128221</f>
        <v>#NAME?</v>
      </c>
      <c r="B5680">
        <v>160</v>
      </c>
      <c r="C5680" t="s">
        <v>278</v>
      </c>
      <c r="D5680" s="1">
        <v>41926</v>
      </c>
      <c r="F5680">
        <v>1</v>
      </c>
      <c r="G5680">
        <v>57400</v>
      </c>
      <c r="H5680" t="s">
        <v>478</v>
      </c>
      <c r="J5680" t="s">
        <v>14</v>
      </c>
      <c r="K5680">
        <v>52</v>
      </c>
      <c r="L5680" t="s">
        <v>15</v>
      </c>
    </row>
    <row r="5681" spans="1:12">
      <c r="A5681" t="e">
        <f ca="1">E00251528762521</f>
        <v>#NAME?</v>
      </c>
      <c r="B5681">
        <v>291</v>
      </c>
      <c r="C5681" t="s">
        <v>160</v>
      </c>
      <c r="D5681" s="1">
        <v>42016</v>
      </c>
      <c r="F5681">
        <v>1</v>
      </c>
      <c r="G5681">
        <v>81000</v>
      </c>
      <c r="H5681" t="s">
        <v>866</v>
      </c>
      <c r="J5681" t="s">
        <v>14</v>
      </c>
      <c r="K5681">
        <v>50</v>
      </c>
      <c r="L5681" t="s">
        <v>15</v>
      </c>
    </row>
    <row r="5682" spans="1:12">
      <c r="A5682" t="e">
        <f ca="1">E00251418205021</f>
        <v>#NAME?</v>
      </c>
      <c r="B5682">
        <v>1346</v>
      </c>
      <c r="C5682" t="s">
        <v>620</v>
      </c>
      <c r="D5682" s="1">
        <v>42752</v>
      </c>
      <c r="E5682">
        <v>0</v>
      </c>
      <c r="F5682">
        <v>1</v>
      </c>
      <c r="G5682">
        <v>7355</v>
      </c>
      <c r="H5682" t="s">
        <v>1003</v>
      </c>
      <c r="J5682" t="s">
        <v>34</v>
      </c>
      <c r="K5682">
        <v>48</v>
      </c>
      <c r="L5682" t="s">
        <v>15</v>
      </c>
    </row>
    <row r="5683" spans="1:12">
      <c r="A5683" t="e">
        <f ca="1">E00251513359021</f>
        <v>#NAME?</v>
      </c>
      <c r="B5683">
        <v>500</v>
      </c>
      <c r="C5683" t="s">
        <v>161</v>
      </c>
      <c r="D5683" s="1">
        <v>42682</v>
      </c>
      <c r="F5683">
        <v>1</v>
      </c>
      <c r="G5683">
        <v>49390</v>
      </c>
      <c r="H5683" t="s">
        <v>59</v>
      </c>
      <c r="J5683" t="s">
        <v>14</v>
      </c>
      <c r="K5683">
        <v>61</v>
      </c>
      <c r="L5683" t="s">
        <v>15</v>
      </c>
    </row>
    <row r="5684" spans="1:12">
      <c r="A5684" t="e">
        <f ca="1">E00251513359021</f>
        <v>#NAME?</v>
      </c>
      <c r="B5684">
        <v>500</v>
      </c>
      <c r="C5684" t="s">
        <v>161</v>
      </c>
      <c r="D5684" s="1">
        <v>42990</v>
      </c>
      <c r="F5684">
        <v>3</v>
      </c>
      <c r="G5684">
        <v>5715</v>
      </c>
      <c r="H5684" t="s">
        <v>254</v>
      </c>
      <c r="J5684" t="s">
        <v>14</v>
      </c>
      <c r="K5684">
        <v>62</v>
      </c>
      <c r="L5684" t="s">
        <v>15</v>
      </c>
    </row>
    <row r="5685" spans="1:12">
      <c r="A5685" t="e">
        <f ca="1">E00251510702121</f>
        <v>#NAME?</v>
      </c>
      <c r="B5685">
        <v>104</v>
      </c>
      <c r="C5685" t="s">
        <v>88</v>
      </c>
      <c r="D5685" s="1">
        <v>42909</v>
      </c>
      <c r="F5685">
        <v>1</v>
      </c>
      <c r="G5685">
        <v>4019</v>
      </c>
      <c r="H5685" t="s">
        <v>26</v>
      </c>
      <c r="J5685" t="s">
        <v>14</v>
      </c>
      <c r="K5685">
        <v>48</v>
      </c>
      <c r="L5685" t="s">
        <v>15</v>
      </c>
    </row>
    <row r="5686" spans="1:12">
      <c r="A5686" t="e">
        <f ca="1">E00251432149421</f>
        <v>#NAME?</v>
      </c>
      <c r="B5686">
        <v>451</v>
      </c>
      <c r="C5686" t="s">
        <v>102</v>
      </c>
      <c r="D5686" s="1">
        <v>42709</v>
      </c>
      <c r="F5686">
        <v>5</v>
      </c>
      <c r="G5686">
        <v>4139</v>
      </c>
      <c r="H5686" t="s">
        <v>300</v>
      </c>
      <c r="J5686" t="s">
        <v>14</v>
      </c>
      <c r="K5686">
        <v>64</v>
      </c>
      <c r="L5686" t="s">
        <v>15</v>
      </c>
    </row>
    <row r="5687" spans="1:12">
      <c r="A5687" t="e">
        <f ca="1">E00251537601921</f>
        <v>#NAME?</v>
      </c>
      <c r="B5687">
        <v>441</v>
      </c>
      <c r="C5687" t="s">
        <v>922</v>
      </c>
      <c r="D5687" s="1">
        <v>41228</v>
      </c>
      <c r="F5687">
        <v>3</v>
      </c>
      <c r="G5687">
        <v>7904</v>
      </c>
      <c r="H5687" t="s">
        <v>75</v>
      </c>
      <c r="J5687" t="s">
        <v>14</v>
      </c>
      <c r="K5687">
        <v>47</v>
      </c>
      <c r="L5687" t="s">
        <v>22</v>
      </c>
    </row>
    <row r="5688" spans="1:12">
      <c r="A5688" t="e">
        <f ca="1">E00251531353921</f>
        <v>#NAME?</v>
      </c>
      <c r="B5688">
        <v>701</v>
      </c>
      <c r="C5688" t="s">
        <v>72</v>
      </c>
      <c r="D5688" s="1">
        <v>42534</v>
      </c>
      <c r="F5688">
        <v>3</v>
      </c>
      <c r="G5688">
        <v>7062</v>
      </c>
      <c r="H5688" t="s">
        <v>97</v>
      </c>
      <c r="J5688" t="s">
        <v>14</v>
      </c>
      <c r="K5688">
        <v>60</v>
      </c>
      <c r="L5688" t="s">
        <v>15</v>
      </c>
    </row>
    <row r="5689" spans="1:12">
      <c r="A5689" t="e">
        <f ca="1">E00251537601921</f>
        <v>#NAME?</v>
      </c>
      <c r="B5689">
        <v>441</v>
      </c>
      <c r="C5689" t="s">
        <v>922</v>
      </c>
      <c r="D5689" s="1">
        <v>41543</v>
      </c>
      <c r="F5689">
        <v>1</v>
      </c>
      <c r="G5689">
        <v>7862</v>
      </c>
      <c r="H5689" t="s">
        <v>27</v>
      </c>
      <c r="J5689" t="s">
        <v>14</v>
      </c>
      <c r="K5689">
        <v>48</v>
      </c>
      <c r="L5689" t="s">
        <v>22</v>
      </c>
    </row>
    <row r="5690" spans="1:12">
      <c r="A5690" t="e">
        <f t="shared" ref="A5690:A5698" ca="1" si="46">E00251439068821</f>
        <v>#NAME?</v>
      </c>
      <c r="B5690">
        <v>701</v>
      </c>
      <c r="C5690" t="s">
        <v>72</v>
      </c>
      <c r="D5690" s="1">
        <v>42884</v>
      </c>
      <c r="F5690">
        <v>2</v>
      </c>
      <c r="G5690">
        <v>2724</v>
      </c>
      <c r="H5690" t="s">
        <v>73</v>
      </c>
      <c r="J5690" t="s">
        <v>14</v>
      </c>
      <c r="K5690">
        <v>54</v>
      </c>
      <c r="L5690" t="s">
        <v>15</v>
      </c>
    </row>
    <row r="5691" spans="1:12">
      <c r="A5691" t="e">
        <f t="shared" ca="1" si="46"/>
        <v>#NAME?</v>
      </c>
      <c r="B5691">
        <v>701</v>
      </c>
      <c r="C5691" t="s">
        <v>72</v>
      </c>
      <c r="D5691" s="1">
        <v>42328</v>
      </c>
      <c r="F5691">
        <v>2</v>
      </c>
      <c r="G5691">
        <v>2724</v>
      </c>
      <c r="H5691" t="s">
        <v>73</v>
      </c>
      <c r="J5691" t="s">
        <v>14</v>
      </c>
      <c r="K5691">
        <v>52</v>
      </c>
      <c r="L5691" t="s">
        <v>15</v>
      </c>
    </row>
    <row r="5692" spans="1:12">
      <c r="A5692" t="e">
        <f t="shared" ca="1" si="46"/>
        <v>#NAME?</v>
      </c>
      <c r="B5692">
        <v>701</v>
      </c>
      <c r="C5692" t="s">
        <v>72</v>
      </c>
      <c r="D5692" s="1">
        <v>42873</v>
      </c>
      <c r="F5692">
        <v>2</v>
      </c>
      <c r="G5692">
        <v>2724</v>
      </c>
      <c r="H5692" t="s">
        <v>73</v>
      </c>
      <c r="J5692" t="s">
        <v>14</v>
      </c>
      <c r="K5692">
        <v>54</v>
      </c>
      <c r="L5692" t="s">
        <v>15</v>
      </c>
    </row>
    <row r="5693" spans="1:12">
      <c r="A5693" t="e">
        <f t="shared" ca="1" si="46"/>
        <v>#NAME?</v>
      </c>
      <c r="B5693">
        <v>701</v>
      </c>
      <c r="C5693" t="s">
        <v>72</v>
      </c>
      <c r="D5693" s="1">
        <v>42873</v>
      </c>
      <c r="F5693">
        <v>3</v>
      </c>
      <c r="G5693">
        <v>56400</v>
      </c>
      <c r="H5693" t="s">
        <v>91</v>
      </c>
      <c r="J5693" t="s">
        <v>14</v>
      </c>
      <c r="K5693">
        <v>54</v>
      </c>
      <c r="L5693" t="s">
        <v>15</v>
      </c>
    </row>
    <row r="5694" spans="1:12">
      <c r="A5694" t="e">
        <f t="shared" ca="1" si="46"/>
        <v>#NAME?</v>
      </c>
      <c r="B5694">
        <v>701</v>
      </c>
      <c r="C5694" t="s">
        <v>72</v>
      </c>
      <c r="D5694" s="1">
        <v>42913</v>
      </c>
      <c r="F5694">
        <v>4</v>
      </c>
      <c r="G5694">
        <v>4779</v>
      </c>
      <c r="H5694" t="s">
        <v>231</v>
      </c>
      <c r="J5694" t="s">
        <v>14</v>
      </c>
      <c r="K5694">
        <v>54</v>
      </c>
      <c r="L5694" t="s">
        <v>15</v>
      </c>
    </row>
    <row r="5695" spans="1:12">
      <c r="A5695" t="e">
        <f t="shared" ca="1" si="46"/>
        <v>#NAME?</v>
      </c>
      <c r="B5695">
        <v>355</v>
      </c>
      <c r="C5695" t="s">
        <v>302</v>
      </c>
      <c r="D5695" s="1">
        <v>42883</v>
      </c>
      <c r="F5695">
        <v>5</v>
      </c>
      <c r="G5695">
        <v>56400</v>
      </c>
      <c r="H5695" t="s">
        <v>91</v>
      </c>
      <c r="J5695" t="s">
        <v>14</v>
      </c>
      <c r="K5695">
        <v>54</v>
      </c>
      <c r="L5695" t="s">
        <v>15</v>
      </c>
    </row>
    <row r="5696" spans="1:12">
      <c r="A5696" t="e">
        <f t="shared" ca="1" si="46"/>
        <v>#NAME?</v>
      </c>
      <c r="B5696">
        <v>701</v>
      </c>
      <c r="C5696" t="s">
        <v>72</v>
      </c>
      <c r="D5696" s="1">
        <v>41428</v>
      </c>
      <c r="F5696">
        <v>6</v>
      </c>
      <c r="G5696">
        <v>2724</v>
      </c>
      <c r="H5696" t="s">
        <v>73</v>
      </c>
      <c r="J5696" t="s">
        <v>14</v>
      </c>
      <c r="K5696">
        <v>50</v>
      </c>
      <c r="L5696" t="s">
        <v>15</v>
      </c>
    </row>
    <row r="5697" spans="1:12">
      <c r="A5697" t="e">
        <f t="shared" ca="1" si="46"/>
        <v>#NAME?</v>
      </c>
      <c r="B5697">
        <v>701</v>
      </c>
      <c r="C5697" t="s">
        <v>72</v>
      </c>
      <c r="D5697" s="1">
        <v>41509</v>
      </c>
      <c r="F5697">
        <v>1</v>
      </c>
      <c r="G5697">
        <v>7242</v>
      </c>
      <c r="H5697" t="s">
        <v>93</v>
      </c>
      <c r="J5697" t="s">
        <v>14</v>
      </c>
      <c r="K5697">
        <v>50</v>
      </c>
      <c r="L5697" t="s">
        <v>15</v>
      </c>
    </row>
    <row r="5698" spans="1:12">
      <c r="A5698" t="e">
        <f t="shared" ca="1" si="46"/>
        <v>#NAME?</v>
      </c>
      <c r="B5698">
        <v>744</v>
      </c>
      <c r="C5698" t="s">
        <v>308</v>
      </c>
      <c r="D5698" s="1">
        <v>42907</v>
      </c>
      <c r="F5698">
        <v>1</v>
      </c>
      <c r="G5698">
        <v>7242</v>
      </c>
      <c r="H5698" t="s">
        <v>93</v>
      </c>
      <c r="I5698" t="s">
        <v>56</v>
      </c>
      <c r="J5698" t="s">
        <v>57</v>
      </c>
      <c r="K5698">
        <v>54</v>
      </c>
      <c r="L5698" t="s">
        <v>15</v>
      </c>
    </row>
    <row r="5699" spans="1:12">
      <c r="A5699" t="e">
        <f ca="1">E00251418205021</f>
        <v>#NAME?</v>
      </c>
      <c r="B5699">
        <v>48</v>
      </c>
      <c r="C5699" t="s">
        <v>249</v>
      </c>
      <c r="D5699" s="1">
        <v>41499</v>
      </c>
      <c r="F5699">
        <v>1</v>
      </c>
      <c r="G5699">
        <v>2410</v>
      </c>
      <c r="H5699" t="s">
        <v>283</v>
      </c>
      <c r="J5699" t="s">
        <v>14</v>
      </c>
      <c r="K5699">
        <v>44</v>
      </c>
      <c r="L5699" t="s">
        <v>15</v>
      </c>
    </row>
    <row r="5700" spans="1:12">
      <c r="A5700" t="e">
        <f ca="1">E00251531865821</f>
        <v>#NAME?</v>
      </c>
      <c r="B5700">
        <v>702</v>
      </c>
      <c r="C5700" t="s">
        <v>293</v>
      </c>
      <c r="D5700" s="1">
        <v>41347</v>
      </c>
      <c r="F5700">
        <v>6</v>
      </c>
      <c r="G5700">
        <v>27800</v>
      </c>
      <c r="H5700" t="s">
        <v>145</v>
      </c>
      <c r="J5700" t="s">
        <v>14</v>
      </c>
      <c r="K5700">
        <v>52</v>
      </c>
      <c r="L5700" t="s">
        <v>15</v>
      </c>
    </row>
    <row r="5701" spans="1:12">
      <c r="A5701" t="e">
        <f ca="1">E00251429178821</f>
        <v>#NAME?</v>
      </c>
      <c r="B5701">
        <v>285</v>
      </c>
      <c r="C5701" t="s">
        <v>117</v>
      </c>
      <c r="D5701" s="1">
        <v>41627</v>
      </c>
      <c r="F5701">
        <v>1</v>
      </c>
      <c r="G5701">
        <v>3899</v>
      </c>
      <c r="H5701" t="s">
        <v>264</v>
      </c>
      <c r="J5701" t="s">
        <v>14</v>
      </c>
      <c r="K5701">
        <v>55</v>
      </c>
      <c r="L5701" t="s">
        <v>15</v>
      </c>
    </row>
    <row r="5702" spans="1:12">
      <c r="A5702" t="e">
        <f ca="1">E00251513359021</f>
        <v>#NAME?</v>
      </c>
      <c r="B5702">
        <v>500</v>
      </c>
      <c r="C5702" t="s">
        <v>161</v>
      </c>
      <c r="D5702" s="1">
        <v>43018</v>
      </c>
      <c r="F5702">
        <v>2</v>
      </c>
      <c r="G5702">
        <v>7242</v>
      </c>
      <c r="H5702" t="s">
        <v>93</v>
      </c>
      <c r="J5702" t="s">
        <v>14</v>
      </c>
      <c r="K5702">
        <v>62</v>
      </c>
      <c r="L5702" t="s">
        <v>15</v>
      </c>
    </row>
    <row r="5703" spans="1:12">
      <c r="A5703" t="e">
        <f ca="1">E00251531865821</f>
        <v>#NAME?</v>
      </c>
      <c r="B5703">
        <v>702</v>
      </c>
      <c r="C5703" t="s">
        <v>293</v>
      </c>
      <c r="D5703" s="1">
        <v>42863</v>
      </c>
      <c r="F5703">
        <v>4</v>
      </c>
      <c r="G5703">
        <v>27800</v>
      </c>
      <c r="H5703" t="s">
        <v>145</v>
      </c>
      <c r="J5703" t="s">
        <v>14</v>
      </c>
      <c r="K5703">
        <v>56</v>
      </c>
      <c r="L5703" t="s">
        <v>15</v>
      </c>
    </row>
    <row r="5704" spans="1:12">
      <c r="A5704" t="e">
        <f ca="1">E00251510702121</f>
        <v>#NAME?</v>
      </c>
      <c r="B5704">
        <v>104</v>
      </c>
      <c r="C5704" t="s">
        <v>88</v>
      </c>
      <c r="D5704" s="1">
        <v>42858</v>
      </c>
      <c r="F5704">
        <v>1</v>
      </c>
      <c r="G5704">
        <v>4019</v>
      </c>
      <c r="H5704" t="s">
        <v>26</v>
      </c>
      <c r="J5704" t="s">
        <v>14</v>
      </c>
      <c r="K5704">
        <v>48</v>
      </c>
      <c r="L5704" t="s">
        <v>15</v>
      </c>
    </row>
    <row r="5705" spans="1:12">
      <c r="A5705" t="e">
        <f ca="1">E00251510702121</f>
        <v>#NAME?</v>
      </c>
      <c r="B5705">
        <v>104</v>
      </c>
      <c r="C5705" t="s">
        <v>88</v>
      </c>
      <c r="D5705" s="1">
        <v>42354</v>
      </c>
      <c r="F5705">
        <v>1</v>
      </c>
      <c r="G5705">
        <v>929</v>
      </c>
      <c r="H5705" t="s">
        <v>285</v>
      </c>
      <c r="J5705" t="s">
        <v>14</v>
      </c>
      <c r="K5705">
        <v>47</v>
      </c>
      <c r="L5705" t="s">
        <v>15</v>
      </c>
    </row>
    <row r="5706" spans="1:12">
      <c r="A5706" t="e">
        <f ca="1">E00251510702121</f>
        <v>#NAME?</v>
      </c>
      <c r="B5706">
        <v>104</v>
      </c>
      <c r="C5706" t="s">
        <v>88</v>
      </c>
      <c r="D5706" s="1">
        <v>42879</v>
      </c>
      <c r="F5706">
        <v>1</v>
      </c>
      <c r="G5706">
        <v>4019</v>
      </c>
      <c r="H5706" t="s">
        <v>26</v>
      </c>
      <c r="J5706" t="s">
        <v>14</v>
      </c>
      <c r="K5706">
        <v>48</v>
      </c>
      <c r="L5706" t="s">
        <v>15</v>
      </c>
    </row>
    <row r="5707" spans="1:12">
      <c r="A5707" t="e">
        <f ca="1">E00251528762521</f>
        <v>#NAME?</v>
      </c>
      <c r="B5707">
        <v>291</v>
      </c>
      <c r="C5707" t="s">
        <v>160</v>
      </c>
      <c r="D5707" s="1">
        <v>42111</v>
      </c>
      <c r="F5707">
        <v>1</v>
      </c>
      <c r="G5707">
        <v>81000</v>
      </c>
      <c r="H5707" t="s">
        <v>866</v>
      </c>
      <c r="J5707" t="s">
        <v>14</v>
      </c>
      <c r="K5707">
        <v>51</v>
      </c>
      <c r="L5707" t="s">
        <v>15</v>
      </c>
    </row>
    <row r="5708" spans="1:12">
      <c r="A5708" t="e">
        <f ca="1">E00251430366921</f>
        <v>#NAME?</v>
      </c>
      <c r="B5708">
        <v>489</v>
      </c>
      <c r="C5708" t="s">
        <v>100</v>
      </c>
      <c r="D5708" s="1">
        <v>42979</v>
      </c>
      <c r="F5708">
        <v>1</v>
      </c>
      <c r="G5708">
        <v>486</v>
      </c>
      <c r="H5708" t="s">
        <v>39</v>
      </c>
      <c r="J5708" t="s">
        <v>14</v>
      </c>
      <c r="K5708">
        <v>54</v>
      </c>
      <c r="L5708" t="s">
        <v>15</v>
      </c>
    </row>
    <row r="5709" spans="1:12">
      <c r="A5709" t="e">
        <f ca="1">E00251617721821</f>
        <v>#NAME?</v>
      </c>
      <c r="B5709">
        <v>184</v>
      </c>
      <c r="C5709" t="s">
        <v>290</v>
      </c>
      <c r="D5709" s="1">
        <v>41899</v>
      </c>
      <c r="F5709">
        <v>1</v>
      </c>
      <c r="G5709">
        <v>2722</v>
      </c>
      <c r="H5709" t="s">
        <v>339</v>
      </c>
      <c r="J5709" t="s">
        <v>14</v>
      </c>
      <c r="K5709">
        <v>41</v>
      </c>
      <c r="L5709" t="s">
        <v>15</v>
      </c>
    </row>
    <row r="5710" spans="1:12">
      <c r="A5710" t="e">
        <f ca="1">E00251439068821</f>
        <v>#NAME?</v>
      </c>
      <c r="B5710">
        <v>701</v>
      </c>
      <c r="C5710" t="s">
        <v>72</v>
      </c>
      <c r="D5710" s="1">
        <v>42748</v>
      </c>
      <c r="F5710">
        <v>3</v>
      </c>
      <c r="G5710">
        <v>56400</v>
      </c>
      <c r="H5710" t="s">
        <v>91</v>
      </c>
      <c r="J5710" t="s">
        <v>14</v>
      </c>
      <c r="K5710">
        <v>53</v>
      </c>
      <c r="L5710" t="s">
        <v>15</v>
      </c>
    </row>
    <row r="5711" spans="1:12">
      <c r="A5711" t="e">
        <f ca="1">E00251439068821</f>
        <v>#NAME?</v>
      </c>
      <c r="B5711">
        <v>701</v>
      </c>
      <c r="C5711" t="s">
        <v>72</v>
      </c>
      <c r="D5711" s="1">
        <v>42899</v>
      </c>
      <c r="F5711">
        <v>4</v>
      </c>
      <c r="G5711">
        <v>4779</v>
      </c>
      <c r="H5711" t="s">
        <v>231</v>
      </c>
      <c r="J5711" t="s">
        <v>14</v>
      </c>
      <c r="K5711">
        <v>54</v>
      </c>
      <c r="L5711" t="s">
        <v>15</v>
      </c>
    </row>
    <row r="5712" spans="1:12">
      <c r="A5712" t="e">
        <f ca="1">E00251432149421</f>
        <v>#NAME?</v>
      </c>
      <c r="B5712">
        <v>7207</v>
      </c>
      <c r="C5712" t="s">
        <v>287</v>
      </c>
      <c r="D5712" s="1">
        <v>42614</v>
      </c>
      <c r="F5712">
        <v>2</v>
      </c>
      <c r="G5712">
        <v>4019</v>
      </c>
      <c r="H5712" t="s">
        <v>26</v>
      </c>
      <c r="I5712" t="s">
        <v>148</v>
      </c>
      <c r="J5712" t="s">
        <v>57</v>
      </c>
      <c r="K5712">
        <v>64</v>
      </c>
      <c r="L5712" t="s">
        <v>15</v>
      </c>
    </row>
    <row r="5713" spans="1:12">
      <c r="A5713" t="e">
        <f ca="1">E00251527027521</f>
        <v>#NAME?</v>
      </c>
      <c r="B5713">
        <v>29</v>
      </c>
      <c r="C5713" t="s">
        <v>309</v>
      </c>
      <c r="D5713" s="1">
        <v>42690</v>
      </c>
      <c r="F5713">
        <v>1</v>
      </c>
      <c r="G5713">
        <v>5758</v>
      </c>
      <c r="H5713" t="s">
        <v>868</v>
      </c>
      <c r="J5713" t="s">
        <v>14</v>
      </c>
      <c r="K5713">
        <v>56</v>
      </c>
      <c r="L5713" t="s">
        <v>15</v>
      </c>
    </row>
    <row r="5714" spans="1:12">
      <c r="A5714" t="e">
        <f ca="1">E00251532063221</f>
        <v>#NAME?</v>
      </c>
      <c r="B5714">
        <v>447</v>
      </c>
      <c r="C5714" t="s">
        <v>262</v>
      </c>
      <c r="D5714" s="1">
        <v>41660</v>
      </c>
      <c r="F5714">
        <v>2</v>
      </c>
      <c r="G5714">
        <v>1101</v>
      </c>
      <c r="H5714" t="s">
        <v>220</v>
      </c>
      <c r="J5714" t="s">
        <v>14</v>
      </c>
      <c r="K5714">
        <v>49</v>
      </c>
      <c r="L5714" t="s">
        <v>15</v>
      </c>
    </row>
    <row r="5715" spans="1:12">
      <c r="A5715" t="e">
        <f ca="1">E00251532063221</f>
        <v>#NAME?</v>
      </c>
      <c r="B5715">
        <v>833</v>
      </c>
      <c r="C5715" t="s">
        <v>1004</v>
      </c>
      <c r="D5715" s="1">
        <v>42720</v>
      </c>
      <c r="F5715">
        <v>1</v>
      </c>
      <c r="G5715">
        <v>8500</v>
      </c>
      <c r="H5715" t="s">
        <v>983</v>
      </c>
      <c r="I5715" t="s">
        <v>56</v>
      </c>
      <c r="J5715" t="s">
        <v>57</v>
      </c>
      <c r="K5715">
        <v>52</v>
      </c>
      <c r="L5715" t="s">
        <v>15</v>
      </c>
    </row>
    <row r="5716" spans="1:12">
      <c r="A5716" t="e">
        <f ca="1">E00251510702121</f>
        <v>#NAME?</v>
      </c>
      <c r="B5716">
        <v>104</v>
      </c>
      <c r="C5716" t="s">
        <v>88</v>
      </c>
      <c r="D5716" s="1">
        <v>43042</v>
      </c>
      <c r="F5716">
        <v>1</v>
      </c>
      <c r="G5716">
        <v>4779</v>
      </c>
      <c r="H5716" t="s">
        <v>231</v>
      </c>
      <c r="J5716" t="s">
        <v>14</v>
      </c>
      <c r="K5716">
        <v>48</v>
      </c>
      <c r="L5716" t="s">
        <v>15</v>
      </c>
    </row>
    <row r="5717" spans="1:12">
      <c r="A5717" t="e">
        <f ca="1">E00251430366921</f>
        <v>#NAME?</v>
      </c>
      <c r="B5717">
        <v>489</v>
      </c>
      <c r="C5717" t="s">
        <v>100</v>
      </c>
      <c r="D5717" s="1">
        <v>43027</v>
      </c>
      <c r="F5717">
        <v>1</v>
      </c>
      <c r="G5717">
        <v>29690</v>
      </c>
      <c r="H5717" t="s">
        <v>52</v>
      </c>
      <c r="J5717" t="s">
        <v>14</v>
      </c>
      <c r="K5717">
        <v>54</v>
      </c>
      <c r="L5717" t="s">
        <v>15</v>
      </c>
    </row>
    <row r="5718" spans="1:12">
      <c r="A5718" t="e">
        <f ca="1">E00251513292821</f>
        <v>#NAME?</v>
      </c>
      <c r="B5718">
        <v>467</v>
      </c>
      <c r="C5718" t="s">
        <v>232</v>
      </c>
      <c r="D5718" s="1">
        <v>41103</v>
      </c>
      <c r="F5718">
        <v>6</v>
      </c>
      <c r="G5718">
        <v>27800</v>
      </c>
      <c r="H5718" t="s">
        <v>145</v>
      </c>
      <c r="J5718" t="s">
        <v>14</v>
      </c>
      <c r="K5718">
        <v>53</v>
      </c>
      <c r="L5718" t="s">
        <v>15</v>
      </c>
    </row>
    <row r="5719" spans="1:12">
      <c r="A5719" t="e">
        <f ca="1">E00251513292821</f>
        <v>#NAME?</v>
      </c>
      <c r="B5719">
        <v>726</v>
      </c>
      <c r="C5719" t="s">
        <v>167</v>
      </c>
      <c r="D5719" s="1">
        <v>41685</v>
      </c>
      <c r="F5719">
        <v>1</v>
      </c>
      <c r="G5719">
        <v>5589</v>
      </c>
      <c r="H5719" t="s">
        <v>152</v>
      </c>
      <c r="I5719" t="s">
        <v>56</v>
      </c>
      <c r="J5719" t="s">
        <v>57</v>
      </c>
      <c r="K5719">
        <v>54</v>
      </c>
      <c r="L5719" t="s">
        <v>15</v>
      </c>
    </row>
    <row r="5720" spans="1:12">
      <c r="A5720" t="e">
        <f ca="1">E00251513359021</f>
        <v>#NAME?</v>
      </c>
      <c r="B5720">
        <v>500</v>
      </c>
      <c r="C5720" t="s">
        <v>161</v>
      </c>
      <c r="D5720" s="1">
        <v>41382</v>
      </c>
      <c r="F5720">
        <v>2</v>
      </c>
      <c r="G5720">
        <v>49390</v>
      </c>
      <c r="H5720" t="s">
        <v>59</v>
      </c>
      <c r="J5720" t="s">
        <v>14</v>
      </c>
      <c r="K5720">
        <v>58</v>
      </c>
      <c r="L5720" t="s">
        <v>15</v>
      </c>
    </row>
    <row r="5721" spans="1:12">
      <c r="A5721" t="e">
        <f ca="1">E00251513359021</f>
        <v>#NAME?</v>
      </c>
      <c r="B5721">
        <v>500</v>
      </c>
      <c r="C5721" t="s">
        <v>161</v>
      </c>
      <c r="D5721" s="1">
        <v>41577</v>
      </c>
      <c r="F5721">
        <v>2</v>
      </c>
      <c r="G5721">
        <v>71940</v>
      </c>
      <c r="H5721" t="s">
        <v>135</v>
      </c>
      <c r="J5721" t="s">
        <v>14</v>
      </c>
      <c r="K5721">
        <v>58</v>
      </c>
      <c r="L5721" t="s">
        <v>15</v>
      </c>
    </row>
    <row r="5722" spans="1:12">
      <c r="A5722" t="e">
        <f ca="1">E00251531353921</f>
        <v>#NAME?</v>
      </c>
      <c r="B5722">
        <v>701</v>
      </c>
      <c r="C5722" t="s">
        <v>72</v>
      </c>
      <c r="D5722" s="1">
        <v>42405</v>
      </c>
      <c r="F5722">
        <v>5</v>
      </c>
      <c r="G5722">
        <v>36240</v>
      </c>
      <c r="H5722" t="s">
        <v>279</v>
      </c>
      <c r="J5722" t="s">
        <v>14</v>
      </c>
      <c r="K5722">
        <v>59</v>
      </c>
      <c r="L5722" t="s">
        <v>15</v>
      </c>
    </row>
    <row r="5723" spans="1:12">
      <c r="A5723" t="e">
        <f ca="1">E00251524958821</f>
        <v>#NAME?</v>
      </c>
      <c r="B5723">
        <v>455</v>
      </c>
      <c r="C5723" t="s">
        <v>312</v>
      </c>
      <c r="D5723" s="1">
        <v>40945</v>
      </c>
      <c r="F5723">
        <v>3</v>
      </c>
      <c r="G5723">
        <v>25000</v>
      </c>
      <c r="H5723" t="s">
        <v>178</v>
      </c>
      <c r="J5723" t="s">
        <v>14</v>
      </c>
      <c r="K5723">
        <v>62</v>
      </c>
      <c r="L5723" t="s">
        <v>15</v>
      </c>
    </row>
    <row r="5724" spans="1:12">
      <c r="A5724" t="e">
        <f ca="1">E00251524958821</f>
        <v>#NAME?</v>
      </c>
      <c r="B5724">
        <v>455</v>
      </c>
      <c r="C5724" t="s">
        <v>312</v>
      </c>
      <c r="D5724" s="1">
        <v>41071</v>
      </c>
      <c r="F5724">
        <v>2</v>
      </c>
      <c r="G5724">
        <v>4019</v>
      </c>
      <c r="H5724" t="s">
        <v>26</v>
      </c>
      <c r="J5724" t="s">
        <v>14</v>
      </c>
      <c r="K5724">
        <v>62</v>
      </c>
      <c r="L5724" t="s">
        <v>15</v>
      </c>
    </row>
    <row r="5725" spans="1:12">
      <c r="A5725" t="e">
        <f ca="1">E00251514849321</f>
        <v>#NAME?</v>
      </c>
      <c r="B5725">
        <v>6156</v>
      </c>
      <c r="C5725" t="s">
        <v>352</v>
      </c>
      <c r="D5725" s="1">
        <v>41695</v>
      </c>
      <c r="F5725">
        <v>1</v>
      </c>
      <c r="G5725">
        <v>4019</v>
      </c>
      <c r="H5725" t="s">
        <v>26</v>
      </c>
      <c r="J5725" t="s">
        <v>14</v>
      </c>
      <c r="K5725">
        <v>46</v>
      </c>
      <c r="L5725" t="s">
        <v>15</v>
      </c>
    </row>
    <row r="5726" spans="1:12">
      <c r="A5726" t="e">
        <f ca="1">E00251514849321</f>
        <v>#NAME?</v>
      </c>
      <c r="B5726">
        <v>6156</v>
      </c>
      <c r="C5726" t="s">
        <v>352</v>
      </c>
      <c r="D5726" s="1">
        <v>41709</v>
      </c>
      <c r="F5726">
        <v>1</v>
      </c>
      <c r="G5726">
        <v>30000</v>
      </c>
      <c r="H5726" t="s">
        <v>144</v>
      </c>
      <c r="J5726" t="s">
        <v>14</v>
      </c>
      <c r="K5726">
        <v>46</v>
      </c>
      <c r="L5726" t="s">
        <v>15</v>
      </c>
    </row>
    <row r="5727" spans="1:12">
      <c r="A5727" t="e">
        <f ca="1">E00251430366921</f>
        <v>#NAME?</v>
      </c>
      <c r="B5727">
        <v>489</v>
      </c>
      <c r="C5727" t="s">
        <v>100</v>
      </c>
      <c r="D5727" s="1">
        <v>41628</v>
      </c>
      <c r="F5727">
        <v>5</v>
      </c>
      <c r="G5727">
        <v>3674</v>
      </c>
      <c r="H5727" t="s">
        <v>281</v>
      </c>
      <c r="J5727" t="s">
        <v>14</v>
      </c>
      <c r="K5727">
        <v>50</v>
      </c>
      <c r="L5727" t="s">
        <v>15</v>
      </c>
    </row>
    <row r="5728" spans="1:12">
      <c r="A5728" t="e">
        <f ca="1">E00251531353921</f>
        <v>#NAME?</v>
      </c>
      <c r="B5728">
        <v>701</v>
      </c>
      <c r="C5728" t="s">
        <v>72</v>
      </c>
      <c r="D5728" s="1">
        <v>42471</v>
      </c>
      <c r="F5728">
        <v>1</v>
      </c>
      <c r="G5728">
        <v>5369</v>
      </c>
      <c r="H5728" t="s">
        <v>253</v>
      </c>
      <c r="J5728" t="s">
        <v>14</v>
      </c>
      <c r="K5728">
        <v>60</v>
      </c>
      <c r="L5728" t="s">
        <v>15</v>
      </c>
    </row>
    <row r="5729" spans="1:12">
      <c r="A5729" t="e">
        <f ca="1">E00251531353921</f>
        <v>#NAME?</v>
      </c>
      <c r="B5729">
        <v>701</v>
      </c>
      <c r="C5729" t="s">
        <v>72</v>
      </c>
      <c r="D5729" s="1">
        <v>42552</v>
      </c>
      <c r="F5729">
        <v>6</v>
      </c>
      <c r="G5729">
        <v>36240</v>
      </c>
      <c r="H5729" t="s">
        <v>279</v>
      </c>
      <c r="J5729" t="s">
        <v>14</v>
      </c>
      <c r="K5729">
        <v>60</v>
      </c>
      <c r="L5729" t="s">
        <v>15</v>
      </c>
    </row>
    <row r="5730" spans="1:12">
      <c r="A5730" t="e">
        <f ca="1">E00251513359021</f>
        <v>#NAME?</v>
      </c>
      <c r="B5730">
        <v>500</v>
      </c>
      <c r="C5730" t="s">
        <v>161</v>
      </c>
      <c r="D5730" s="1">
        <v>43063</v>
      </c>
      <c r="F5730">
        <v>6</v>
      </c>
      <c r="G5730">
        <v>60090</v>
      </c>
      <c r="H5730" t="s">
        <v>181</v>
      </c>
      <c r="J5730" t="s">
        <v>14</v>
      </c>
      <c r="K5730">
        <v>62</v>
      </c>
      <c r="L5730" t="s">
        <v>15</v>
      </c>
    </row>
    <row r="5731" spans="1:12">
      <c r="A5731" t="e">
        <f ca="1">E00251531353921</f>
        <v>#NAME?</v>
      </c>
      <c r="B5731">
        <v>701</v>
      </c>
      <c r="C5731" t="s">
        <v>72</v>
      </c>
      <c r="D5731" s="1">
        <v>42572</v>
      </c>
      <c r="F5731">
        <v>5</v>
      </c>
      <c r="G5731">
        <v>6253</v>
      </c>
      <c r="H5731" t="s">
        <v>292</v>
      </c>
      <c r="J5731" t="s">
        <v>14</v>
      </c>
      <c r="K5731">
        <v>60</v>
      </c>
      <c r="L5731" t="s">
        <v>15</v>
      </c>
    </row>
    <row r="5732" spans="1:12">
      <c r="A5732" t="e">
        <f ca="1">E00251524958821</f>
        <v>#NAME?</v>
      </c>
      <c r="B5732">
        <v>455</v>
      </c>
      <c r="C5732" t="s">
        <v>312</v>
      </c>
      <c r="D5732" s="1">
        <v>41523</v>
      </c>
      <c r="F5732">
        <v>3</v>
      </c>
      <c r="G5732">
        <v>40290</v>
      </c>
      <c r="H5732" t="s">
        <v>348</v>
      </c>
      <c r="J5732" t="s">
        <v>14</v>
      </c>
      <c r="K5732">
        <v>64</v>
      </c>
      <c r="L5732" t="s">
        <v>15</v>
      </c>
    </row>
    <row r="5733" spans="1:12">
      <c r="A5733" t="e">
        <f ca="1">E00251524958821</f>
        <v>#NAME?</v>
      </c>
      <c r="B5733">
        <v>455</v>
      </c>
      <c r="C5733" t="s">
        <v>312</v>
      </c>
      <c r="D5733" s="1">
        <v>42025</v>
      </c>
      <c r="F5733">
        <v>1</v>
      </c>
      <c r="G5733">
        <v>40290</v>
      </c>
      <c r="H5733" t="s">
        <v>348</v>
      </c>
      <c r="J5733" t="s">
        <v>14</v>
      </c>
      <c r="K5733">
        <v>65</v>
      </c>
      <c r="L5733" t="s">
        <v>15</v>
      </c>
    </row>
    <row r="5734" spans="1:12">
      <c r="A5734" t="e">
        <f ca="1">E00251531353921</f>
        <v>#NAME?</v>
      </c>
      <c r="B5734">
        <v>701</v>
      </c>
      <c r="C5734" t="s">
        <v>72</v>
      </c>
      <c r="D5734" s="1">
        <v>41467</v>
      </c>
      <c r="F5734">
        <v>1</v>
      </c>
      <c r="G5734">
        <v>7242</v>
      </c>
      <c r="H5734" t="s">
        <v>93</v>
      </c>
      <c r="J5734" t="s">
        <v>14</v>
      </c>
      <c r="K5734">
        <v>57</v>
      </c>
      <c r="L5734" t="s">
        <v>15</v>
      </c>
    </row>
    <row r="5735" spans="1:12">
      <c r="A5735" t="e">
        <f ca="1">E00251531353921</f>
        <v>#NAME?</v>
      </c>
      <c r="B5735">
        <v>701</v>
      </c>
      <c r="C5735" t="s">
        <v>72</v>
      </c>
      <c r="D5735" s="1">
        <v>42695</v>
      </c>
      <c r="F5735">
        <v>3</v>
      </c>
      <c r="G5735">
        <v>27800</v>
      </c>
      <c r="H5735" t="s">
        <v>145</v>
      </c>
      <c r="J5735" t="s">
        <v>14</v>
      </c>
      <c r="K5735">
        <v>60</v>
      </c>
      <c r="L5735" t="s">
        <v>15</v>
      </c>
    </row>
    <row r="5736" spans="1:12">
      <c r="A5736" t="e">
        <f ca="1">E00251439068821</f>
        <v>#NAME?</v>
      </c>
      <c r="B5736">
        <v>701</v>
      </c>
      <c r="C5736" t="s">
        <v>72</v>
      </c>
      <c r="D5736" s="1">
        <v>41509</v>
      </c>
      <c r="F5736">
        <v>2</v>
      </c>
      <c r="G5736">
        <v>78449</v>
      </c>
      <c r="H5736" t="s">
        <v>277</v>
      </c>
      <c r="J5736" t="s">
        <v>14</v>
      </c>
      <c r="K5736">
        <v>50</v>
      </c>
      <c r="L5736" t="s">
        <v>22</v>
      </c>
    </row>
    <row r="5737" spans="1:12">
      <c r="A5737" t="e">
        <f ca="1">E00251514762521</f>
        <v>#NAME?</v>
      </c>
      <c r="B5737">
        <v>449</v>
      </c>
      <c r="C5737" t="s">
        <v>124</v>
      </c>
      <c r="D5737" s="1">
        <v>41310</v>
      </c>
      <c r="F5737">
        <v>2</v>
      </c>
      <c r="G5737">
        <v>3501</v>
      </c>
      <c r="H5737" t="s">
        <v>1005</v>
      </c>
      <c r="J5737" t="s">
        <v>14</v>
      </c>
      <c r="K5737">
        <v>45</v>
      </c>
      <c r="L5737" t="s">
        <v>15</v>
      </c>
    </row>
    <row r="5738" spans="1:12">
      <c r="A5738" t="e">
        <f ca="1">E00251617721821</f>
        <v>#NAME?</v>
      </c>
      <c r="B5738">
        <v>184</v>
      </c>
      <c r="C5738" t="s">
        <v>290</v>
      </c>
      <c r="D5738" s="1">
        <v>41302</v>
      </c>
      <c r="F5738">
        <v>1</v>
      </c>
      <c r="G5738">
        <v>9492</v>
      </c>
      <c r="H5738" t="s">
        <v>317</v>
      </c>
      <c r="J5738" t="s">
        <v>14</v>
      </c>
      <c r="K5738">
        <v>39</v>
      </c>
      <c r="L5738" t="s">
        <v>15</v>
      </c>
    </row>
    <row r="5739" spans="1:12">
      <c r="A5739" t="e">
        <f ca="1">E00251617721821</f>
        <v>#NAME?</v>
      </c>
      <c r="B5739">
        <v>184</v>
      </c>
      <c r="C5739" t="s">
        <v>290</v>
      </c>
      <c r="D5739" s="1">
        <v>41302</v>
      </c>
      <c r="F5739">
        <v>2</v>
      </c>
      <c r="G5739">
        <v>4019</v>
      </c>
      <c r="H5739" t="s">
        <v>26</v>
      </c>
      <c r="J5739" t="s">
        <v>14</v>
      </c>
      <c r="K5739">
        <v>39</v>
      </c>
      <c r="L5739" t="s">
        <v>15</v>
      </c>
    </row>
    <row r="5740" spans="1:12">
      <c r="A5740" t="e">
        <f ca="1">E00251617721821</f>
        <v>#NAME?</v>
      </c>
      <c r="B5740">
        <v>184</v>
      </c>
      <c r="C5740" t="s">
        <v>290</v>
      </c>
      <c r="D5740" s="1">
        <v>41311</v>
      </c>
      <c r="F5740">
        <v>1</v>
      </c>
      <c r="G5740">
        <v>9492</v>
      </c>
      <c r="H5740" t="s">
        <v>317</v>
      </c>
      <c r="J5740" t="s">
        <v>14</v>
      </c>
      <c r="K5740">
        <v>39</v>
      </c>
      <c r="L5740" t="s">
        <v>15</v>
      </c>
    </row>
    <row r="5741" spans="1:12">
      <c r="A5741" t="e">
        <f ca="1">E00251524958821</f>
        <v>#NAME?</v>
      </c>
      <c r="B5741">
        <v>455</v>
      </c>
      <c r="C5741" t="s">
        <v>312</v>
      </c>
      <c r="D5741" s="1">
        <v>42135</v>
      </c>
      <c r="F5741">
        <v>3</v>
      </c>
      <c r="G5741">
        <v>25000</v>
      </c>
      <c r="H5741" t="s">
        <v>178</v>
      </c>
      <c r="J5741" t="s">
        <v>14</v>
      </c>
      <c r="K5741">
        <v>65</v>
      </c>
      <c r="L5741" t="s">
        <v>15</v>
      </c>
    </row>
    <row r="5742" spans="1:12">
      <c r="A5742" t="e">
        <f ca="1">E00251524958821</f>
        <v>#NAME?</v>
      </c>
      <c r="B5742">
        <v>455</v>
      </c>
      <c r="C5742" t="s">
        <v>312</v>
      </c>
      <c r="D5742" s="1">
        <v>42682</v>
      </c>
      <c r="F5742">
        <v>2</v>
      </c>
      <c r="G5742">
        <v>40290</v>
      </c>
      <c r="H5742" t="s">
        <v>348</v>
      </c>
      <c r="J5742" t="s">
        <v>14</v>
      </c>
      <c r="K5742">
        <v>67</v>
      </c>
      <c r="L5742" t="s">
        <v>15</v>
      </c>
    </row>
    <row r="5743" spans="1:12">
      <c r="A5743" t="e">
        <f ca="1">E00251524958821</f>
        <v>#NAME?</v>
      </c>
      <c r="B5743">
        <v>455</v>
      </c>
      <c r="C5743" t="s">
        <v>312</v>
      </c>
      <c r="D5743" s="1">
        <v>42780</v>
      </c>
      <c r="F5743">
        <v>6</v>
      </c>
      <c r="G5743">
        <v>4408</v>
      </c>
      <c r="H5743" t="s">
        <v>356</v>
      </c>
      <c r="J5743" t="s">
        <v>14</v>
      </c>
      <c r="K5743">
        <v>67</v>
      </c>
      <c r="L5743" t="s">
        <v>15</v>
      </c>
    </row>
    <row r="5744" spans="1:12">
      <c r="A5744" t="e">
        <f ca="1">E00251528762521</f>
        <v>#NAME?</v>
      </c>
      <c r="B5744">
        <v>291</v>
      </c>
      <c r="C5744" t="s">
        <v>160</v>
      </c>
      <c r="D5744" s="1">
        <v>41387</v>
      </c>
      <c r="F5744">
        <v>2</v>
      </c>
      <c r="G5744">
        <v>7292</v>
      </c>
      <c r="H5744" t="s">
        <v>189</v>
      </c>
      <c r="J5744" t="s">
        <v>14</v>
      </c>
      <c r="K5744">
        <v>49</v>
      </c>
      <c r="L5744" t="s">
        <v>15</v>
      </c>
    </row>
    <row r="5745" spans="1:12">
      <c r="A5745" t="e">
        <f ca="1">E00251531353921</f>
        <v>#NAME?</v>
      </c>
      <c r="B5745">
        <v>701</v>
      </c>
      <c r="C5745" t="s">
        <v>72</v>
      </c>
      <c r="D5745" s="1">
        <v>42030</v>
      </c>
      <c r="F5745">
        <v>1</v>
      </c>
      <c r="G5745">
        <v>36240</v>
      </c>
      <c r="H5745" t="s">
        <v>279</v>
      </c>
      <c r="J5745" t="s">
        <v>14</v>
      </c>
      <c r="K5745">
        <v>58</v>
      </c>
      <c r="L5745" t="s">
        <v>15</v>
      </c>
    </row>
    <row r="5746" spans="1:12">
      <c r="A5746" t="e">
        <f ca="1">E00251531353921</f>
        <v>#NAME?</v>
      </c>
      <c r="B5746">
        <v>701</v>
      </c>
      <c r="C5746" t="s">
        <v>72</v>
      </c>
      <c r="D5746" s="1">
        <v>42053</v>
      </c>
      <c r="F5746">
        <v>2</v>
      </c>
      <c r="G5746">
        <v>27800</v>
      </c>
      <c r="H5746" t="s">
        <v>145</v>
      </c>
      <c r="J5746" t="s">
        <v>14</v>
      </c>
      <c r="K5746">
        <v>58</v>
      </c>
      <c r="L5746" t="s">
        <v>15</v>
      </c>
    </row>
    <row r="5747" spans="1:12">
      <c r="A5747" t="e">
        <f ca="1">E00251531353921</f>
        <v>#NAME?</v>
      </c>
      <c r="B5747">
        <v>701</v>
      </c>
      <c r="C5747" t="s">
        <v>72</v>
      </c>
      <c r="D5747" s="1">
        <v>42142</v>
      </c>
      <c r="F5747">
        <v>4</v>
      </c>
      <c r="G5747">
        <v>36240</v>
      </c>
      <c r="H5747" t="s">
        <v>279</v>
      </c>
      <c r="J5747" t="s">
        <v>14</v>
      </c>
      <c r="K5747">
        <v>59</v>
      </c>
      <c r="L5747" t="s">
        <v>15</v>
      </c>
    </row>
    <row r="5748" spans="1:12">
      <c r="A5748" t="e">
        <f ca="1">E00251531353921</f>
        <v>#NAME?</v>
      </c>
      <c r="B5748">
        <v>701</v>
      </c>
      <c r="C5748" t="s">
        <v>72</v>
      </c>
      <c r="D5748" s="1">
        <v>42199</v>
      </c>
      <c r="F5748">
        <v>4</v>
      </c>
      <c r="G5748">
        <v>6253</v>
      </c>
      <c r="H5748" t="s">
        <v>292</v>
      </c>
      <c r="J5748" t="s">
        <v>14</v>
      </c>
      <c r="K5748">
        <v>59</v>
      </c>
      <c r="L5748" t="s">
        <v>15</v>
      </c>
    </row>
    <row r="5749" spans="1:12">
      <c r="A5749" t="e">
        <f ca="1">E00251430366921</f>
        <v>#NAME?</v>
      </c>
      <c r="B5749">
        <v>489</v>
      </c>
      <c r="C5749" t="s">
        <v>100</v>
      </c>
      <c r="D5749" s="1">
        <v>41360</v>
      </c>
      <c r="F5749">
        <v>1</v>
      </c>
      <c r="G5749">
        <v>8362</v>
      </c>
      <c r="H5749" t="s">
        <v>136</v>
      </c>
      <c r="J5749" t="s">
        <v>14</v>
      </c>
      <c r="K5749">
        <v>49</v>
      </c>
      <c r="L5749" t="s">
        <v>15</v>
      </c>
    </row>
    <row r="5750" spans="1:12">
      <c r="A5750" t="e">
        <f ca="1">E00251514849321</f>
        <v>#NAME?</v>
      </c>
      <c r="B5750">
        <v>6156</v>
      </c>
      <c r="C5750" t="s">
        <v>352</v>
      </c>
      <c r="D5750" s="1">
        <v>42391</v>
      </c>
      <c r="F5750">
        <v>1</v>
      </c>
      <c r="G5750">
        <v>28989</v>
      </c>
      <c r="H5750" t="s">
        <v>777</v>
      </c>
      <c r="J5750" t="s">
        <v>14</v>
      </c>
      <c r="K5750">
        <v>48</v>
      </c>
      <c r="L5750" t="s">
        <v>15</v>
      </c>
    </row>
    <row r="5751" spans="1:12">
      <c r="A5751" t="e">
        <f ca="1">E00251514849321</f>
        <v>#NAME?</v>
      </c>
      <c r="B5751">
        <v>6311</v>
      </c>
      <c r="C5751" t="s">
        <v>146</v>
      </c>
      <c r="D5751" s="1">
        <v>42351</v>
      </c>
      <c r="F5751">
        <v>2</v>
      </c>
      <c r="G5751">
        <v>4019</v>
      </c>
      <c r="H5751" t="s">
        <v>26</v>
      </c>
      <c r="I5751" t="s">
        <v>148</v>
      </c>
      <c r="J5751" t="s">
        <v>57</v>
      </c>
      <c r="K5751">
        <v>48</v>
      </c>
      <c r="L5751" t="s">
        <v>15</v>
      </c>
    </row>
    <row r="5752" spans="1:12">
      <c r="A5752" t="e">
        <f ca="1">E00251430366921</f>
        <v>#NAME?</v>
      </c>
      <c r="B5752">
        <v>489</v>
      </c>
      <c r="C5752" t="s">
        <v>100</v>
      </c>
      <c r="D5752" s="1">
        <v>42768</v>
      </c>
      <c r="F5752">
        <v>1</v>
      </c>
      <c r="G5752">
        <v>78650</v>
      </c>
      <c r="H5752" t="s">
        <v>414</v>
      </c>
      <c r="J5752" t="s">
        <v>14</v>
      </c>
      <c r="K5752">
        <v>53</v>
      </c>
      <c r="L5752" t="s">
        <v>22</v>
      </c>
    </row>
    <row r="5753" spans="1:12">
      <c r="A5753" t="e">
        <f ca="1">E00251430366921</f>
        <v>#NAME?</v>
      </c>
      <c r="B5753">
        <v>489</v>
      </c>
      <c r="C5753" t="s">
        <v>100</v>
      </c>
      <c r="D5753" s="1">
        <v>42969</v>
      </c>
      <c r="F5753">
        <v>2</v>
      </c>
      <c r="G5753">
        <v>4660</v>
      </c>
      <c r="H5753" t="s">
        <v>215</v>
      </c>
      <c r="J5753" t="s">
        <v>14</v>
      </c>
      <c r="K5753">
        <v>54</v>
      </c>
      <c r="L5753" t="s">
        <v>15</v>
      </c>
    </row>
    <row r="5754" spans="1:12">
      <c r="A5754" t="e">
        <f ca="1">E00251617721821</f>
        <v>#NAME?</v>
      </c>
      <c r="B5754">
        <v>184</v>
      </c>
      <c r="C5754" t="s">
        <v>290</v>
      </c>
      <c r="D5754" s="1">
        <v>41298</v>
      </c>
      <c r="F5754">
        <v>2</v>
      </c>
      <c r="G5754">
        <v>4019</v>
      </c>
      <c r="H5754" t="s">
        <v>26</v>
      </c>
      <c r="J5754" t="s">
        <v>14</v>
      </c>
      <c r="K5754">
        <v>39</v>
      </c>
      <c r="L5754" t="s">
        <v>15</v>
      </c>
    </row>
    <row r="5755" spans="1:12">
      <c r="A5755" t="e">
        <f ca="1">E00251531865821</f>
        <v>#NAME?</v>
      </c>
      <c r="B5755">
        <v>702</v>
      </c>
      <c r="C5755" t="s">
        <v>293</v>
      </c>
      <c r="D5755" s="1">
        <v>41668</v>
      </c>
      <c r="F5755">
        <v>5</v>
      </c>
      <c r="G5755">
        <v>6929</v>
      </c>
      <c r="H5755" t="s">
        <v>36</v>
      </c>
      <c r="J5755" t="s">
        <v>14</v>
      </c>
      <c r="K5755">
        <v>53</v>
      </c>
      <c r="L5755" t="s">
        <v>15</v>
      </c>
    </row>
    <row r="5756" spans="1:12">
      <c r="A5756" t="e">
        <f ca="1">E00251432149421</f>
        <v>#NAME?</v>
      </c>
      <c r="B5756">
        <v>451</v>
      </c>
      <c r="C5756" t="s">
        <v>102</v>
      </c>
      <c r="D5756" s="1">
        <v>41920</v>
      </c>
      <c r="F5756">
        <v>2</v>
      </c>
      <c r="G5756">
        <v>4019</v>
      </c>
      <c r="H5756" t="s">
        <v>26</v>
      </c>
      <c r="J5756" t="s">
        <v>14</v>
      </c>
      <c r="K5756">
        <v>62</v>
      </c>
      <c r="L5756" t="s">
        <v>15</v>
      </c>
    </row>
    <row r="5757" spans="1:12">
      <c r="A5757" t="e">
        <f ca="1">E00251432149421</f>
        <v>#NAME?</v>
      </c>
      <c r="B5757">
        <v>451</v>
      </c>
      <c r="C5757" t="s">
        <v>102</v>
      </c>
      <c r="D5757" s="1">
        <v>42060</v>
      </c>
      <c r="F5757">
        <v>2</v>
      </c>
      <c r="G5757">
        <v>4019</v>
      </c>
      <c r="H5757" t="s">
        <v>26</v>
      </c>
      <c r="J5757" t="s">
        <v>14</v>
      </c>
      <c r="K5757">
        <v>62</v>
      </c>
      <c r="L5757" t="s">
        <v>15</v>
      </c>
    </row>
    <row r="5758" spans="1:12">
      <c r="A5758" t="e">
        <f ca="1">E00251432149421</f>
        <v>#NAME?</v>
      </c>
      <c r="B5758">
        <v>451</v>
      </c>
      <c r="C5758" t="s">
        <v>102</v>
      </c>
      <c r="D5758" s="1">
        <v>42353</v>
      </c>
      <c r="F5758">
        <v>4</v>
      </c>
      <c r="G5758">
        <v>78609</v>
      </c>
      <c r="H5758" t="s">
        <v>240</v>
      </c>
      <c r="J5758" t="s">
        <v>14</v>
      </c>
      <c r="K5758">
        <v>63</v>
      </c>
      <c r="L5758" t="s">
        <v>22</v>
      </c>
    </row>
    <row r="5759" spans="1:12">
      <c r="A5759" t="e">
        <f ca="1">E00251432149421</f>
        <v>#NAME?</v>
      </c>
      <c r="B5759">
        <v>451</v>
      </c>
      <c r="C5759" t="s">
        <v>102</v>
      </c>
      <c r="D5759" s="1">
        <v>42572</v>
      </c>
      <c r="F5759">
        <v>5</v>
      </c>
      <c r="G5759">
        <v>4019</v>
      </c>
      <c r="H5759" t="s">
        <v>26</v>
      </c>
      <c r="J5759" t="s">
        <v>14</v>
      </c>
      <c r="K5759">
        <v>64</v>
      </c>
      <c r="L5759" t="s">
        <v>15</v>
      </c>
    </row>
    <row r="5760" spans="1:12">
      <c r="A5760" t="e">
        <f ca="1">E00251432149421</f>
        <v>#NAME?</v>
      </c>
      <c r="B5760">
        <v>451</v>
      </c>
      <c r="C5760" t="s">
        <v>102</v>
      </c>
      <c r="D5760" s="1">
        <v>42773</v>
      </c>
      <c r="F5760">
        <v>5</v>
      </c>
      <c r="G5760">
        <v>38619</v>
      </c>
      <c r="H5760" t="s">
        <v>299</v>
      </c>
      <c r="J5760" t="s">
        <v>14</v>
      </c>
      <c r="K5760">
        <v>64</v>
      </c>
      <c r="L5760" t="s">
        <v>15</v>
      </c>
    </row>
    <row r="5761" spans="1:12">
      <c r="A5761" t="e">
        <f ca="1">E00251531865821</f>
        <v>#NAME?</v>
      </c>
      <c r="B5761">
        <v>703</v>
      </c>
      <c r="C5761" t="s">
        <v>305</v>
      </c>
      <c r="D5761" s="1">
        <v>42154</v>
      </c>
      <c r="F5761">
        <v>3</v>
      </c>
      <c r="G5761">
        <v>27800</v>
      </c>
      <c r="H5761" t="s">
        <v>145</v>
      </c>
      <c r="J5761" t="s">
        <v>14</v>
      </c>
      <c r="K5761">
        <v>54</v>
      </c>
      <c r="L5761" t="s">
        <v>15</v>
      </c>
    </row>
    <row r="5762" spans="1:12">
      <c r="A5762" t="e">
        <f ca="1">E00251531865821</f>
        <v>#NAME?</v>
      </c>
      <c r="B5762">
        <v>702</v>
      </c>
      <c r="C5762" t="s">
        <v>293</v>
      </c>
      <c r="D5762" s="1">
        <v>42076</v>
      </c>
      <c r="F5762">
        <v>4</v>
      </c>
      <c r="G5762">
        <v>53019</v>
      </c>
      <c r="H5762" t="s">
        <v>304</v>
      </c>
      <c r="J5762" t="s">
        <v>14</v>
      </c>
      <c r="K5762">
        <v>54</v>
      </c>
      <c r="L5762" t="s">
        <v>15</v>
      </c>
    </row>
    <row r="5763" spans="1:12">
      <c r="A5763" t="e">
        <f ca="1">E00251531865821</f>
        <v>#NAME?</v>
      </c>
      <c r="B5763">
        <v>702</v>
      </c>
      <c r="C5763" t="s">
        <v>293</v>
      </c>
      <c r="D5763" s="1">
        <v>42361</v>
      </c>
      <c r="F5763">
        <v>6</v>
      </c>
      <c r="G5763">
        <v>6264</v>
      </c>
      <c r="H5763" t="s">
        <v>295</v>
      </c>
      <c r="J5763" t="s">
        <v>14</v>
      </c>
      <c r="K5763">
        <v>55</v>
      </c>
      <c r="L5763" t="s">
        <v>15</v>
      </c>
    </row>
    <row r="5764" spans="1:12">
      <c r="A5764" t="e">
        <f ca="1">E00251531865821</f>
        <v>#NAME?</v>
      </c>
      <c r="B5764">
        <v>702</v>
      </c>
      <c r="C5764" t="s">
        <v>293</v>
      </c>
      <c r="D5764" s="1">
        <v>42653</v>
      </c>
      <c r="F5764">
        <v>4</v>
      </c>
      <c r="G5764">
        <v>27800</v>
      </c>
      <c r="H5764" t="s">
        <v>145</v>
      </c>
      <c r="J5764" t="s">
        <v>14</v>
      </c>
      <c r="K5764">
        <v>55</v>
      </c>
      <c r="L5764" t="s">
        <v>15</v>
      </c>
    </row>
    <row r="5765" spans="1:12">
      <c r="A5765" t="e">
        <f ca="1">E00251439068821</f>
        <v>#NAME?</v>
      </c>
      <c r="B5765">
        <v>355</v>
      </c>
      <c r="C5765" t="s">
        <v>302</v>
      </c>
      <c r="D5765" s="1">
        <v>42232</v>
      </c>
      <c r="F5765">
        <v>4</v>
      </c>
      <c r="G5765">
        <v>56400</v>
      </c>
      <c r="H5765" t="s">
        <v>91</v>
      </c>
      <c r="J5765" t="s">
        <v>14</v>
      </c>
      <c r="K5765">
        <v>52</v>
      </c>
      <c r="L5765" t="s">
        <v>15</v>
      </c>
    </row>
    <row r="5766" spans="1:12">
      <c r="A5766" t="e">
        <f ca="1">E00251439068821</f>
        <v>#NAME?</v>
      </c>
      <c r="B5766">
        <v>701</v>
      </c>
      <c r="C5766" t="s">
        <v>72</v>
      </c>
      <c r="D5766" s="1">
        <v>41428</v>
      </c>
      <c r="F5766">
        <v>1</v>
      </c>
      <c r="G5766">
        <v>56400</v>
      </c>
      <c r="H5766" t="s">
        <v>91</v>
      </c>
      <c r="J5766" t="s">
        <v>14</v>
      </c>
      <c r="K5766">
        <v>50</v>
      </c>
      <c r="L5766" t="s">
        <v>15</v>
      </c>
    </row>
    <row r="5767" spans="1:12">
      <c r="A5767" t="e">
        <f ca="1">E00251510695321</f>
        <v>#NAME?</v>
      </c>
      <c r="B5767">
        <v>191</v>
      </c>
      <c r="C5767" t="s">
        <v>320</v>
      </c>
      <c r="D5767" s="1">
        <v>41872</v>
      </c>
      <c r="F5767">
        <v>1</v>
      </c>
      <c r="G5767">
        <v>2419</v>
      </c>
      <c r="H5767" t="s">
        <v>802</v>
      </c>
      <c r="J5767" t="s">
        <v>14</v>
      </c>
      <c r="K5767">
        <v>51</v>
      </c>
      <c r="L5767" t="s">
        <v>15</v>
      </c>
    </row>
    <row r="5768" spans="1:12">
      <c r="A5768" t="e">
        <f ca="1">E00251510695321</f>
        <v>#NAME?</v>
      </c>
      <c r="B5768">
        <v>191</v>
      </c>
      <c r="C5768" t="s">
        <v>320</v>
      </c>
      <c r="D5768" s="1">
        <v>42494</v>
      </c>
      <c r="F5768">
        <v>1</v>
      </c>
      <c r="G5768">
        <v>88</v>
      </c>
      <c r="H5768" t="s">
        <v>919</v>
      </c>
      <c r="J5768" t="s">
        <v>14</v>
      </c>
      <c r="K5768">
        <v>53</v>
      </c>
      <c r="L5768" t="s">
        <v>15</v>
      </c>
    </row>
    <row r="5769" spans="1:12">
      <c r="A5769" t="e">
        <f ca="1">E00251510695321</f>
        <v>#NAME?</v>
      </c>
      <c r="B5769">
        <v>191</v>
      </c>
      <c r="C5769" t="s">
        <v>320</v>
      </c>
      <c r="D5769" s="1">
        <v>42737</v>
      </c>
      <c r="F5769">
        <v>1</v>
      </c>
      <c r="G5769">
        <v>81380</v>
      </c>
      <c r="H5769" t="s">
        <v>326</v>
      </c>
      <c r="J5769" t="s">
        <v>14</v>
      </c>
      <c r="K5769">
        <v>53</v>
      </c>
      <c r="L5769" t="s">
        <v>15</v>
      </c>
    </row>
    <row r="5770" spans="1:12">
      <c r="A5770" t="e">
        <f ca="1">E00251439068821</f>
        <v>#NAME?</v>
      </c>
      <c r="B5770">
        <v>701</v>
      </c>
      <c r="C5770" t="s">
        <v>72</v>
      </c>
      <c r="D5770" s="1">
        <v>41785</v>
      </c>
      <c r="F5770">
        <v>5</v>
      </c>
      <c r="G5770">
        <v>51889</v>
      </c>
      <c r="H5770" t="s">
        <v>256</v>
      </c>
      <c r="J5770" t="s">
        <v>14</v>
      </c>
      <c r="K5770">
        <v>51</v>
      </c>
      <c r="L5770" t="s">
        <v>15</v>
      </c>
    </row>
    <row r="5771" spans="1:12">
      <c r="A5771" t="e">
        <f ca="1">E00251439068821</f>
        <v>#NAME?</v>
      </c>
      <c r="B5771">
        <v>701</v>
      </c>
      <c r="C5771" t="s">
        <v>72</v>
      </c>
      <c r="D5771" s="1">
        <v>41785</v>
      </c>
      <c r="F5771">
        <v>6</v>
      </c>
      <c r="G5771">
        <v>2724</v>
      </c>
      <c r="H5771" t="s">
        <v>73</v>
      </c>
      <c r="J5771" t="s">
        <v>14</v>
      </c>
      <c r="K5771">
        <v>51</v>
      </c>
      <c r="L5771" t="s">
        <v>15</v>
      </c>
    </row>
    <row r="5772" spans="1:12">
      <c r="A5772" t="e">
        <f ca="1">E00251527027521</f>
        <v>#NAME?</v>
      </c>
      <c r="B5772">
        <v>29</v>
      </c>
      <c r="C5772" t="s">
        <v>309</v>
      </c>
      <c r="D5772" s="1">
        <v>41694</v>
      </c>
      <c r="F5772">
        <v>1</v>
      </c>
      <c r="G5772">
        <v>2859</v>
      </c>
      <c r="H5772" t="s">
        <v>362</v>
      </c>
      <c r="J5772" t="s">
        <v>14</v>
      </c>
      <c r="K5772">
        <v>53</v>
      </c>
      <c r="L5772" t="s">
        <v>15</v>
      </c>
    </row>
    <row r="5773" spans="1:12">
      <c r="A5773" t="e">
        <f ca="1">E00251516995721</f>
        <v>#NAME?</v>
      </c>
      <c r="B5773">
        <v>1929</v>
      </c>
      <c r="C5773" t="s">
        <v>195</v>
      </c>
      <c r="D5773" s="1">
        <v>42390</v>
      </c>
      <c r="F5773">
        <v>2</v>
      </c>
      <c r="G5773">
        <v>4556</v>
      </c>
      <c r="H5773" t="s">
        <v>121</v>
      </c>
      <c r="J5773" t="s">
        <v>14</v>
      </c>
      <c r="K5773">
        <v>43</v>
      </c>
      <c r="L5773" t="s">
        <v>15</v>
      </c>
    </row>
    <row r="5774" spans="1:12">
      <c r="A5774" t="e">
        <f ca="1">E00251516995721</f>
        <v>#NAME?</v>
      </c>
      <c r="B5774">
        <v>1929</v>
      </c>
      <c r="C5774" t="s">
        <v>195</v>
      </c>
      <c r="D5774" s="1">
        <v>42394</v>
      </c>
      <c r="F5774">
        <v>4</v>
      </c>
      <c r="G5774">
        <v>70400</v>
      </c>
      <c r="H5774" t="s">
        <v>536</v>
      </c>
      <c r="J5774" t="s">
        <v>14</v>
      </c>
      <c r="K5774">
        <v>43</v>
      </c>
      <c r="L5774" t="s">
        <v>15</v>
      </c>
    </row>
    <row r="5775" spans="1:12">
      <c r="A5775" t="e">
        <f ca="1">E00251429776121</f>
        <v>#NAME?</v>
      </c>
      <c r="B5775">
        <v>192</v>
      </c>
      <c r="C5775" t="s">
        <v>321</v>
      </c>
      <c r="D5775" s="1">
        <v>41988</v>
      </c>
      <c r="F5775">
        <v>1</v>
      </c>
      <c r="G5775">
        <v>7999</v>
      </c>
      <c r="H5775" t="s">
        <v>80</v>
      </c>
      <c r="J5775" t="s">
        <v>14</v>
      </c>
      <c r="K5775">
        <v>41</v>
      </c>
      <c r="L5775" t="s">
        <v>15</v>
      </c>
    </row>
    <row r="5776" spans="1:12">
      <c r="A5776" t="e">
        <f ca="1">E00251429776121</f>
        <v>#NAME?</v>
      </c>
      <c r="B5776">
        <v>192</v>
      </c>
      <c r="C5776" t="s">
        <v>321</v>
      </c>
      <c r="D5776" s="1">
        <v>41253</v>
      </c>
      <c r="F5776">
        <v>1</v>
      </c>
      <c r="G5776">
        <v>5651</v>
      </c>
      <c r="H5776" t="s">
        <v>617</v>
      </c>
      <c r="J5776" t="s">
        <v>14</v>
      </c>
      <c r="K5776">
        <v>39</v>
      </c>
      <c r="L5776" t="s">
        <v>15</v>
      </c>
    </row>
    <row r="5777" spans="1:12">
      <c r="A5777" t="e">
        <f ca="1">E00251430366921</f>
        <v>#NAME?</v>
      </c>
      <c r="B5777">
        <v>489</v>
      </c>
      <c r="C5777" t="s">
        <v>100</v>
      </c>
      <c r="D5777" s="1">
        <v>41478</v>
      </c>
      <c r="F5777">
        <v>5</v>
      </c>
      <c r="G5777">
        <v>4549</v>
      </c>
      <c r="H5777" t="s">
        <v>69</v>
      </c>
      <c r="J5777" t="s">
        <v>14</v>
      </c>
      <c r="K5777">
        <v>50</v>
      </c>
      <c r="L5777" t="s">
        <v>15</v>
      </c>
    </row>
    <row r="5778" spans="1:12">
      <c r="A5778" t="e">
        <f ca="1">E00251528762521</f>
        <v>#NAME?</v>
      </c>
      <c r="B5778">
        <v>291</v>
      </c>
      <c r="C5778" t="s">
        <v>160</v>
      </c>
      <c r="D5778" s="1">
        <v>42054</v>
      </c>
      <c r="F5778">
        <v>1</v>
      </c>
      <c r="G5778">
        <v>81000</v>
      </c>
      <c r="H5778" t="s">
        <v>866</v>
      </c>
      <c r="J5778" t="s">
        <v>14</v>
      </c>
      <c r="K5778">
        <v>50</v>
      </c>
      <c r="L5778" t="s">
        <v>15</v>
      </c>
    </row>
    <row r="5779" spans="1:12">
      <c r="A5779" t="e">
        <f ca="1">E00251531353921</f>
        <v>#NAME?</v>
      </c>
      <c r="B5779">
        <v>701</v>
      </c>
      <c r="C5779" t="s">
        <v>72</v>
      </c>
      <c r="D5779" s="1">
        <v>42312</v>
      </c>
      <c r="F5779">
        <v>2</v>
      </c>
      <c r="G5779">
        <v>78050</v>
      </c>
      <c r="H5779" t="s">
        <v>197</v>
      </c>
      <c r="J5779" t="s">
        <v>14</v>
      </c>
      <c r="K5779">
        <v>59</v>
      </c>
      <c r="L5779" t="s">
        <v>22</v>
      </c>
    </row>
    <row r="5780" spans="1:12">
      <c r="A5780" t="e">
        <f ca="1">E00251531353921</f>
        <v>#NAME?</v>
      </c>
      <c r="B5780">
        <v>701</v>
      </c>
      <c r="C5780" t="s">
        <v>72</v>
      </c>
      <c r="D5780" s="1">
        <v>42387</v>
      </c>
      <c r="F5780">
        <v>4</v>
      </c>
      <c r="G5780">
        <v>6253</v>
      </c>
      <c r="H5780" t="s">
        <v>292</v>
      </c>
      <c r="J5780" t="s">
        <v>14</v>
      </c>
      <c r="K5780">
        <v>59</v>
      </c>
      <c r="L5780" t="s">
        <v>15</v>
      </c>
    </row>
    <row r="5781" spans="1:12">
      <c r="A5781" t="e">
        <f ca="1">E00251418205021</f>
        <v>#NAME?</v>
      </c>
      <c r="B5781">
        <v>48</v>
      </c>
      <c r="C5781" t="s">
        <v>249</v>
      </c>
      <c r="D5781" s="1">
        <v>42828</v>
      </c>
      <c r="F5781">
        <v>1</v>
      </c>
      <c r="G5781">
        <v>45981</v>
      </c>
      <c r="H5781" t="s">
        <v>917</v>
      </c>
      <c r="J5781" t="s">
        <v>14</v>
      </c>
      <c r="K5781">
        <v>48</v>
      </c>
      <c r="L5781" t="s">
        <v>15</v>
      </c>
    </row>
    <row r="5782" spans="1:12">
      <c r="A5782" t="e">
        <f ca="1">E00251531353921</f>
        <v>#NAME?</v>
      </c>
      <c r="B5782">
        <v>701</v>
      </c>
      <c r="C5782" t="s">
        <v>72</v>
      </c>
      <c r="D5782" s="1">
        <v>42727</v>
      </c>
      <c r="F5782">
        <v>5</v>
      </c>
      <c r="G5782">
        <v>6253</v>
      </c>
      <c r="H5782" t="s">
        <v>292</v>
      </c>
      <c r="J5782" t="s">
        <v>14</v>
      </c>
      <c r="K5782">
        <v>60</v>
      </c>
      <c r="L5782" t="s">
        <v>15</v>
      </c>
    </row>
    <row r="5783" spans="1:12">
      <c r="A5783" t="e">
        <f ca="1">E00251531353921</f>
        <v>#NAME?</v>
      </c>
      <c r="B5783">
        <v>701</v>
      </c>
      <c r="C5783" t="s">
        <v>72</v>
      </c>
      <c r="D5783" s="1">
        <v>42758</v>
      </c>
      <c r="F5783">
        <v>3</v>
      </c>
      <c r="G5783">
        <v>7062</v>
      </c>
      <c r="H5783" t="s">
        <v>97</v>
      </c>
      <c r="J5783" t="s">
        <v>14</v>
      </c>
      <c r="K5783">
        <v>60</v>
      </c>
      <c r="L5783" t="s">
        <v>15</v>
      </c>
    </row>
    <row r="5784" spans="1:12">
      <c r="A5784" t="e">
        <f ca="1">E00251531353921</f>
        <v>#NAME?</v>
      </c>
      <c r="B5784">
        <v>701</v>
      </c>
      <c r="C5784" t="s">
        <v>72</v>
      </c>
      <c r="D5784" s="1">
        <v>42758</v>
      </c>
      <c r="F5784">
        <v>6</v>
      </c>
      <c r="G5784">
        <v>7243</v>
      </c>
      <c r="H5784" t="s">
        <v>42</v>
      </c>
      <c r="J5784" t="s">
        <v>14</v>
      </c>
      <c r="K5784">
        <v>60</v>
      </c>
      <c r="L5784" t="s">
        <v>15</v>
      </c>
    </row>
    <row r="5785" spans="1:12">
      <c r="A5785" t="e">
        <f ca="1">E00251531353921</f>
        <v>#NAME?</v>
      </c>
      <c r="B5785">
        <v>701</v>
      </c>
      <c r="C5785" t="s">
        <v>72</v>
      </c>
      <c r="D5785" s="1">
        <v>42877</v>
      </c>
      <c r="F5785">
        <v>5</v>
      </c>
      <c r="G5785">
        <v>6253</v>
      </c>
      <c r="H5785" t="s">
        <v>292</v>
      </c>
      <c r="J5785" t="s">
        <v>14</v>
      </c>
      <c r="K5785">
        <v>61</v>
      </c>
      <c r="L5785" t="s">
        <v>15</v>
      </c>
    </row>
    <row r="5786" spans="1:12">
      <c r="A5786" t="e">
        <f ca="1">E00251531353921</f>
        <v>#NAME?</v>
      </c>
      <c r="B5786">
        <v>701</v>
      </c>
      <c r="C5786" t="s">
        <v>72</v>
      </c>
      <c r="D5786" s="1">
        <v>42928</v>
      </c>
      <c r="F5786">
        <v>2</v>
      </c>
      <c r="G5786">
        <v>5715</v>
      </c>
      <c r="H5786" t="s">
        <v>254</v>
      </c>
      <c r="J5786" t="s">
        <v>14</v>
      </c>
      <c r="K5786">
        <v>61</v>
      </c>
      <c r="L5786" t="s">
        <v>15</v>
      </c>
    </row>
    <row r="5787" spans="1:12">
      <c r="A5787" t="e">
        <f ca="1">E00251429178821</f>
        <v>#NAME?</v>
      </c>
      <c r="B5787">
        <v>285</v>
      </c>
      <c r="C5787" t="s">
        <v>117</v>
      </c>
      <c r="D5787" s="1">
        <v>42018</v>
      </c>
      <c r="F5787">
        <v>1</v>
      </c>
      <c r="G5787">
        <v>30983</v>
      </c>
      <c r="H5787" t="s">
        <v>325</v>
      </c>
      <c r="J5787" t="s">
        <v>14</v>
      </c>
      <c r="K5787">
        <v>56</v>
      </c>
      <c r="L5787" t="s">
        <v>15</v>
      </c>
    </row>
    <row r="5788" spans="1:12">
      <c r="A5788" t="e">
        <f ca="1">E00251531865821</f>
        <v>#NAME?</v>
      </c>
      <c r="B5788">
        <v>702</v>
      </c>
      <c r="C5788" t="s">
        <v>293</v>
      </c>
      <c r="D5788" s="1">
        <v>41668</v>
      </c>
      <c r="F5788">
        <v>2</v>
      </c>
      <c r="G5788">
        <v>53019</v>
      </c>
      <c r="H5788" t="s">
        <v>304</v>
      </c>
      <c r="J5788" t="s">
        <v>14</v>
      </c>
      <c r="K5788">
        <v>53</v>
      </c>
      <c r="L5788" t="s">
        <v>15</v>
      </c>
    </row>
    <row r="5789" spans="1:12">
      <c r="A5789" t="e">
        <f ca="1">E00251531865821</f>
        <v>#NAME?</v>
      </c>
      <c r="B5789">
        <v>702</v>
      </c>
      <c r="C5789" t="s">
        <v>293</v>
      </c>
      <c r="D5789" s="1">
        <v>42033</v>
      </c>
      <c r="F5789">
        <v>6</v>
      </c>
      <c r="G5789">
        <v>53019</v>
      </c>
      <c r="H5789" t="s">
        <v>304</v>
      </c>
      <c r="J5789" t="s">
        <v>14</v>
      </c>
      <c r="K5789">
        <v>54</v>
      </c>
      <c r="L5789" t="s">
        <v>15</v>
      </c>
    </row>
    <row r="5790" spans="1:12">
      <c r="A5790" t="e">
        <f ca="1">E00251531865821</f>
        <v>#NAME?</v>
      </c>
      <c r="B5790">
        <v>702</v>
      </c>
      <c r="C5790" t="s">
        <v>293</v>
      </c>
      <c r="D5790" s="1">
        <v>42048</v>
      </c>
      <c r="F5790">
        <v>6</v>
      </c>
      <c r="G5790">
        <v>53019</v>
      </c>
      <c r="H5790" t="s">
        <v>304</v>
      </c>
      <c r="J5790" t="s">
        <v>14</v>
      </c>
      <c r="K5790">
        <v>54</v>
      </c>
      <c r="L5790" t="s">
        <v>15</v>
      </c>
    </row>
    <row r="5791" spans="1:12">
      <c r="A5791" t="e">
        <f ca="1">E00251531865821</f>
        <v>#NAME?</v>
      </c>
      <c r="B5791">
        <v>702</v>
      </c>
      <c r="C5791" t="s">
        <v>293</v>
      </c>
      <c r="D5791" s="1">
        <v>42292</v>
      </c>
      <c r="F5791">
        <v>4</v>
      </c>
      <c r="G5791">
        <v>53019</v>
      </c>
      <c r="H5791" t="s">
        <v>304</v>
      </c>
      <c r="J5791" t="s">
        <v>14</v>
      </c>
      <c r="K5791">
        <v>54</v>
      </c>
      <c r="L5791" t="s">
        <v>15</v>
      </c>
    </row>
    <row r="5792" spans="1:12">
      <c r="A5792" t="e">
        <f ca="1">E00251513292821</f>
        <v>#NAME?</v>
      </c>
      <c r="B5792">
        <v>467</v>
      </c>
      <c r="C5792" t="s">
        <v>232</v>
      </c>
      <c r="D5792" s="1">
        <v>40998</v>
      </c>
      <c r="F5792">
        <v>5</v>
      </c>
      <c r="G5792">
        <v>4659</v>
      </c>
      <c r="H5792" t="s">
        <v>47</v>
      </c>
      <c r="J5792" t="s">
        <v>14</v>
      </c>
      <c r="K5792">
        <v>53</v>
      </c>
      <c r="L5792" t="s">
        <v>15</v>
      </c>
    </row>
    <row r="5793" spans="1:12">
      <c r="A5793" t="e">
        <f ca="1">E00251531865821</f>
        <v>#NAME?</v>
      </c>
      <c r="B5793">
        <v>702</v>
      </c>
      <c r="C5793" t="s">
        <v>293</v>
      </c>
      <c r="D5793" s="1">
        <v>42361</v>
      </c>
      <c r="F5793">
        <v>5</v>
      </c>
      <c r="G5793">
        <v>53019</v>
      </c>
      <c r="H5793" t="s">
        <v>304</v>
      </c>
      <c r="J5793" t="s">
        <v>14</v>
      </c>
      <c r="K5793">
        <v>55</v>
      </c>
      <c r="L5793" t="s">
        <v>15</v>
      </c>
    </row>
    <row r="5794" spans="1:12">
      <c r="A5794" t="e">
        <f ca="1">E00251531865821</f>
        <v>#NAME?</v>
      </c>
      <c r="B5794">
        <v>702</v>
      </c>
      <c r="C5794" t="s">
        <v>293</v>
      </c>
      <c r="D5794" s="1">
        <v>42410</v>
      </c>
      <c r="F5794">
        <v>2</v>
      </c>
      <c r="G5794">
        <v>2724</v>
      </c>
      <c r="H5794" t="s">
        <v>73</v>
      </c>
      <c r="J5794" t="s">
        <v>14</v>
      </c>
      <c r="K5794">
        <v>55</v>
      </c>
      <c r="L5794" t="s">
        <v>15</v>
      </c>
    </row>
    <row r="5795" spans="1:12">
      <c r="A5795" t="e">
        <f ca="1">E00251531865821</f>
        <v>#NAME?</v>
      </c>
      <c r="B5795">
        <v>702</v>
      </c>
      <c r="C5795" t="s">
        <v>293</v>
      </c>
      <c r="D5795" s="1">
        <v>42571</v>
      </c>
      <c r="F5795">
        <v>3</v>
      </c>
      <c r="G5795">
        <v>27800</v>
      </c>
      <c r="H5795" t="s">
        <v>145</v>
      </c>
      <c r="J5795" t="s">
        <v>14</v>
      </c>
      <c r="K5795">
        <v>55</v>
      </c>
      <c r="L5795" t="s">
        <v>15</v>
      </c>
    </row>
    <row r="5796" spans="1:12">
      <c r="A5796" t="e">
        <f ca="1">E00251531865821</f>
        <v>#NAME?</v>
      </c>
      <c r="B5796">
        <v>702</v>
      </c>
      <c r="C5796" t="s">
        <v>293</v>
      </c>
      <c r="D5796" s="1">
        <v>42653</v>
      </c>
      <c r="F5796">
        <v>1</v>
      </c>
      <c r="G5796">
        <v>3004</v>
      </c>
      <c r="H5796" t="s">
        <v>104</v>
      </c>
      <c r="J5796" t="s">
        <v>14</v>
      </c>
      <c r="K5796">
        <v>55</v>
      </c>
      <c r="L5796" t="s">
        <v>15</v>
      </c>
    </row>
    <row r="5797" spans="1:12">
      <c r="A5797" t="e">
        <f ca="1">E00251513292821</f>
        <v>#NAME?</v>
      </c>
      <c r="B5797">
        <v>467</v>
      </c>
      <c r="C5797" t="s">
        <v>232</v>
      </c>
      <c r="D5797" s="1">
        <v>40990</v>
      </c>
      <c r="F5797">
        <v>3</v>
      </c>
      <c r="G5797">
        <v>73390</v>
      </c>
      <c r="H5797" t="s">
        <v>66</v>
      </c>
      <c r="J5797" t="s">
        <v>14</v>
      </c>
      <c r="K5797">
        <v>53</v>
      </c>
      <c r="L5797" t="s">
        <v>15</v>
      </c>
    </row>
    <row r="5798" spans="1:12">
      <c r="A5798" t="e">
        <f ca="1">E00251531865821</f>
        <v>#NAME?</v>
      </c>
      <c r="B5798">
        <v>702</v>
      </c>
      <c r="C5798" t="s">
        <v>293</v>
      </c>
      <c r="D5798" s="1">
        <v>42829</v>
      </c>
      <c r="F5798">
        <v>1</v>
      </c>
      <c r="G5798">
        <v>7242</v>
      </c>
      <c r="H5798" t="s">
        <v>93</v>
      </c>
      <c r="J5798" t="s">
        <v>14</v>
      </c>
      <c r="K5798">
        <v>56</v>
      </c>
      <c r="L5798" t="s">
        <v>15</v>
      </c>
    </row>
    <row r="5799" spans="1:12">
      <c r="A5799" t="e">
        <f ca="1">E00251528762521</f>
        <v>#NAME?</v>
      </c>
      <c r="B5799">
        <v>291</v>
      </c>
      <c r="C5799" t="s">
        <v>160</v>
      </c>
      <c r="D5799" s="1">
        <v>41331</v>
      </c>
      <c r="F5799">
        <v>1</v>
      </c>
      <c r="G5799">
        <v>7820</v>
      </c>
      <c r="H5799" t="s">
        <v>233</v>
      </c>
      <c r="J5799" t="s">
        <v>14</v>
      </c>
      <c r="K5799">
        <v>48</v>
      </c>
      <c r="L5799" t="s">
        <v>22</v>
      </c>
    </row>
    <row r="5800" spans="1:12">
      <c r="A5800" t="e">
        <f ca="1">E00251516995721</f>
        <v>#NAME?</v>
      </c>
      <c r="B5800">
        <v>763</v>
      </c>
      <c r="C5800" t="s">
        <v>194</v>
      </c>
      <c r="D5800" s="1">
        <v>42390</v>
      </c>
      <c r="F5800">
        <v>1</v>
      </c>
      <c r="G5800">
        <v>7880</v>
      </c>
      <c r="H5800" t="s">
        <v>213</v>
      </c>
      <c r="I5800" t="s">
        <v>56</v>
      </c>
      <c r="J5800" t="s">
        <v>57</v>
      </c>
      <c r="K5800">
        <v>43</v>
      </c>
      <c r="L5800" t="s">
        <v>22</v>
      </c>
    </row>
    <row r="5801" spans="1:12">
      <c r="A5801" t="e">
        <f ca="1">E00251617721821</f>
        <v>#NAME?</v>
      </c>
      <c r="B5801">
        <v>184</v>
      </c>
      <c r="C5801" t="s">
        <v>290</v>
      </c>
      <c r="D5801" s="1">
        <v>41345</v>
      </c>
      <c r="F5801">
        <v>3</v>
      </c>
      <c r="G5801">
        <v>27800</v>
      </c>
      <c r="H5801" t="s">
        <v>145</v>
      </c>
      <c r="J5801" t="s">
        <v>14</v>
      </c>
      <c r="K5801">
        <v>39</v>
      </c>
      <c r="L5801" t="s">
        <v>15</v>
      </c>
    </row>
    <row r="5802" spans="1:12">
      <c r="A5802" t="e">
        <f ca="1">E00251514762521</f>
        <v>#NAME?</v>
      </c>
      <c r="B5802">
        <v>449</v>
      </c>
      <c r="C5802" t="s">
        <v>124</v>
      </c>
      <c r="D5802" s="1">
        <v>41982</v>
      </c>
      <c r="F5802">
        <v>1</v>
      </c>
      <c r="G5802">
        <v>5206</v>
      </c>
      <c r="H5802" t="s">
        <v>265</v>
      </c>
      <c r="J5802" t="s">
        <v>14</v>
      </c>
      <c r="K5802">
        <v>47</v>
      </c>
      <c r="L5802" t="s">
        <v>15</v>
      </c>
    </row>
    <row r="5803" spans="1:12">
      <c r="A5803" t="e">
        <f ca="1">E00251617721821</f>
        <v>#NAME?</v>
      </c>
      <c r="B5803">
        <v>184</v>
      </c>
      <c r="C5803" t="s">
        <v>290</v>
      </c>
      <c r="D5803" s="1">
        <v>40980</v>
      </c>
      <c r="F5803">
        <v>2</v>
      </c>
      <c r="G5803">
        <v>27800</v>
      </c>
      <c r="H5803" t="s">
        <v>145</v>
      </c>
      <c r="J5803" t="s">
        <v>14</v>
      </c>
      <c r="K5803">
        <v>38</v>
      </c>
      <c r="L5803" t="s">
        <v>15</v>
      </c>
    </row>
    <row r="5804" spans="1:12">
      <c r="A5804" t="e">
        <f ca="1">E00251617721821</f>
        <v>#NAME?</v>
      </c>
      <c r="B5804">
        <v>184</v>
      </c>
      <c r="C5804" t="s">
        <v>290</v>
      </c>
      <c r="D5804" s="1">
        <v>41298</v>
      </c>
      <c r="F5804">
        <v>1</v>
      </c>
      <c r="G5804">
        <v>9492</v>
      </c>
      <c r="H5804" t="s">
        <v>317</v>
      </c>
      <c r="J5804" t="s">
        <v>14</v>
      </c>
      <c r="K5804">
        <v>39</v>
      </c>
      <c r="L5804" t="s">
        <v>15</v>
      </c>
    </row>
    <row r="5805" spans="1:12">
      <c r="A5805" t="e">
        <f ca="1">E00251617721821</f>
        <v>#NAME?</v>
      </c>
      <c r="B5805">
        <v>184</v>
      </c>
      <c r="C5805" t="s">
        <v>290</v>
      </c>
      <c r="D5805" s="1">
        <v>41985</v>
      </c>
      <c r="F5805">
        <v>2</v>
      </c>
      <c r="G5805">
        <v>4019</v>
      </c>
      <c r="H5805" t="s">
        <v>26</v>
      </c>
      <c r="J5805" t="s">
        <v>14</v>
      </c>
      <c r="K5805">
        <v>41</v>
      </c>
      <c r="L5805" t="s">
        <v>15</v>
      </c>
    </row>
    <row r="5806" spans="1:12">
      <c r="A5806" t="e">
        <f ca="1">E00251617721821</f>
        <v>#NAME?</v>
      </c>
      <c r="B5806">
        <v>184</v>
      </c>
      <c r="C5806" t="s">
        <v>290</v>
      </c>
      <c r="D5806" s="1">
        <v>41198</v>
      </c>
      <c r="F5806">
        <v>2</v>
      </c>
      <c r="G5806">
        <v>4019</v>
      </c>
      <c r="H5806" t="s">
        <v>26</v>
      </c>
      <c r="J5806" t="s">
        <v>14</v>
      </c>
      <c r="K5806">
        <v>39</v>
      </c>
      <c r="L5806" t="s">
        <v>15</v>
      </c>
    </row>
    <row r="5807" spans="1:12">
      <c r="A5807" t="e">
        <f ca="1">E00251532259321</f>
        <v>#NAME?</v>
      </c>
      <c r="B5807">
        <v>497</v>
      </c>
      <c r="C5807" t="s">
        <v>141</v>
      </c>
      <c r="D5807" s="1">
        <v>41071</v>
      </c>
      <c r="F5807">
        <v>1</v>
      </c>
      <c r="G5807">
        <v>4619</v>
      </c>
      <c r="H5807" t="s">
        <v>613</v>
      </c>
      <c r="J5807" t="s">
        <v>14</v>
      </c>
      <c r="K5807">
        <v>46</v>
      </c>
      <c r="L5807" t="s">
        <v>15</v>
      </c>
    </row>
    <row r="5808" spans="1:12">
      <c r="A5808" t="e">
        <f ca="1">E00251415579021</f>
        <v>#NAME?</v>
      </c>
      <c r="B5808">
        <v>464</v>
      </c>
      <c r="C5808" t="s">
        <v>45</v>
      </c>
      <c r="D5808" s="1">
        <v>41610</v>
      </c>
      <c r="F5808">
        <v>1</v>
      </c>
      <c r="G5808">
        <v>5269</v>
      </c>
      <c r="H5808" t="s">
        <v>1006</v>
      </c>
      <c r="J5808" t="s">
        <v>14</v>
      </c>
      <c r="K5808">
        <v>47</v>
      </c>
      <c r="L5808" t="s">
        <v>15</v>
      </c>
    </row>
    <row r="5809" spans="1:12">
      <c r="A5809" t="e">
        <f ca="1">E00251439665521</f>
        <v>#NAME?</v>
      </c>
      <c r="B5809">
        <v>494</v>
      </c>
      <c r="C5809" t="s">
        <v>63</v>
      </c>
      <c r="D5809" s="1">
        <v>42438</v>
      </c>
      <c r="F5809">
        <v>1</v>
      </c>
      <c r="G5809">
        <v>2169</v>
      </c>
      <c r="H5809" t="s">
        <v>40</v>
      </c>
      <c r="J5809" t="s">
        <v>14</v>
      </c>
      <c r="K5809">
        <v>48</v>
      </c>
      <c r="L5809" t="s">
        <v>15</v>
      </c>
    </row>
    <row r="5810" spans="1:12">
      <c r="A5810" t="e">
        <f ca="1">E00251430234721</f>
        <v>#NAME?</v>
      </c>
      <c r="B5810">
        <v>772</v>
      </c>
      <c r="C5810" t="s">
        <v>170</v>
      </c>
      <c r="D5810" s="1">
        <v>42737</v>
      </c>
      <c r="F5810">
        <v>1</v>
      </c>
      <c r="G5810">
        <v>3829</v>
      </c>
      <c r="H5810" t="s">
        <v>419</v>
      </c>
      <c r="I5810" t="s">
        <v>56</v>
      </c>
      <c r="J5810" t="s">
        <v>57</v>
      </c>
      <c r="K5810">
        <v>52</v>
      </c>
      <c r="L5810" t="s">
        <v>15</v>
      </c>
    </row>
    <row r="5811" spans="1:12">
      <c r="A5811" t="e">
        <f ca="1">E00251516995721</f>
        <v>#NAME?</v>
      </c>
      <c r="B5811">
        <v>1929</v>
      </c>
      <c r="C5811" t="s">
        <v>195</v>
      </c>
      <c r="D5811" s="1">
        <v>41662</v>
      </c>
      <c r="F5811">
        <v>1</v>
      </c>
      <c r="G5811">
        <v>7836</v>
      </c>
      <c r="H5811" t="s">
        <v>298</v>
      </c>
      <c r="J5811" t="s">
        <v>14</v>
      </c>
      <c r="K5811">
        <v>41</v>
      </c>
      <c r="L5811" t="s">
        <v>22</v>
      </c>
    </row>
    <row r="5812" spans="1:12">
      <c r="A5812" t="e">
        <f ca="1">E00251516995721</f>
        <v>#NAME?</v>
      </c>
      <c r="B5812">
        <v>1929</v>
      </c>
      <c r="C5812" t="s">
        <v>195</v>
      </c>
      <c r="D5812" s="1">
        <v>42059</v>
      </c>
      <c r="F5812">
        <v>2</v>
      </c>
      <c r="G5812">
        <v>4556</v>
      </c>
      <c r="H5812" t="s">
        <v>121</v>
      </c>
      <c r="J5812" t="s">
        <v>14</v>
      </c>
      <c r="K5812">
        <v>42</v>
      </c>
      <c r="L5812" t="s">
        <v>15</v>
      </c>
    </row>
    <row r="5813" spans="1:12">
      <c r="A5813" t="e">
        <f ca="1">E00251617721821</f>
        <v>#NAME?</v>
      </c>
      <c r="B5813">
        <v>184</v>
      </c>
      <c r="C5813" t="s">
        <v>290</v>
      </c>
      <c r="D5813" s="1">
        <v>41296</v>
      </c>
      <c r="F5813">
        <v>2</v>
      </c>
      <c r="G5813">
        <v>4019</v>
      </c>
      <c r="H5813" t="s">
        <v>26</v>
      </c>
      <c r="J5813" t="s">
        <v>14</v>
      </c>
      <c r="K5813">
        <v>39</v>
      </c>
      <c r="L5813" t="s">
        <v>15</v>
      </c>
    </row>
    <row r="5814" spans="1:12">
      <c r="A5814" t="e">
        <f ca="1">E00251524958821</f>
        <v>#NAME?</v>
      </c>
      <c r="B5814">
        <v>455</v>
      </c>
      <c r="C5814" t="s">
        <v>312</v>
      </c>
      <c r="D5814" s="1">
        <v>40980</v>
      </c>
      <c r="F5814">
        <v>3</v>
      </c>
      <c r="G5814">
        <v>4019</v>
      </c>
      <c r="H5814" t="s">
        <v>26</v>
      </c>
      <c r="J5814" t="s">
        <v>14</v>
      </c>
      <c r="K5814">
        <v>62</v>
      </c>
      <c r="L5814" t="s">
        <v>15</v>
      </c>
    </row>
    <row r="5815" spans="1:12">
      <c r="A5815" t="e">
        <f ca="1">E00251429776121</f>
        <v>#NAME?</v>
      </c>
      <c r="B5815">
        <v>4893</v>
      </c>
      <c r="C5815" t="s">
        <v>426</v>
      </c>
      <c r="D5815" s="1">
        <v>42530</v>
      </c>
      <c r="F5815">
        <v>1</v>
      </c>
      <c r="G5815">
        <v>6019</v>
      </c>
      <c r="H5815" t="s">
        <v>406</v>
      </c>
      <c r="I5815" t="s">
        <v>148</v>
      </c>
      <c r="J5815" t="s">
        <v>57</v>
      </c>
      <c r="K5815">
        <v>43</v>
      </c>
      <c r="L5815" t="s">
        <v>15</v>
      </c>
    </row>
    <row r="5816" spans="1:12">
      <c r="A5816" t="e">
        <f ca="1">E00251430366921</f>
        <v>#NAME?</v>
      </c>
      <c r="B5816">
        <v>489</v>
      </c>
      <c r="C5816" t="s">
        <v>100</v>
      </c>
      <c r="D5816" s="1">
        <v>43052</v>
      </c>
      <c r="F5816">
        <v>1</v>
      </c>
      <c r="G5816">
        <v>5265</v>
      </c>
      <c r="H5816" t="s">
        <v>1007</v>
      </c>
      <c r="J5816" t="s">
        <v>14</v>
      </c>
      <c r="K5816">
        <v>54</v>
      </c>
      <c r="L5816" t="s">
        <v>15</v>
      </c>
    </row>
    <row r="5817" spans="1:12">
      <c r="A5817" t="e">
        <f ca="1">E00251429776121</f>
        <v>#NAME?</v>
      </c>
      <c r="B5817">
        <v>192</v>
      </c>
      <c r="C5817" t="s">
        <v>321</v>
      </c>
      <c r="D5817" s="1">
        <v>41159</v>
      </c>
      <c r="F5817">
        <v>6</v>
      </c>
      <c r="G5817">
        <v>2169</v>
      </c>
      <c r="H5817" t="s">
        <v>40</v>
      </c>
      <c r="J5817" t="s">
        <v>14</v>
      </c>
      <c r="K5817">
        <v>39</v>
      </c>
      <c r="L5817" t="s">
        <v>15</v>
      </c>
    </row>
    <row r="5818" spans="1:12">
      <c r="A5818" t="e">
        <f ca="1">E00251510449421</f>
        <v>#NAME?</v>
      </c>
      <c r="B5818">
        <v>163</v>
      </c>
      <c r="C5818" t="s">
        <v>219</v>
      </c>
      <c r="D5818" s="1">
        <v>41655</v>
      </c>
      <c r="F5818">
        <v>1</v>
      </c>
      <c r="G5818">
        <v>93</v>
      </c>
      <c r="H5818" t="s">
        <v>29</v>
      </c>
      <c r="J5818" t="s">
        <v>14</v>
      </c>
      <c r="K5818">
        <v>45</v>
      </c>
      <c r="L5818" t="s">
        <v>15</v>
      </c>
    </row>
    <row r="5819" spans="1:12">
      <c r="A5819" t="e">
        <f ca="1">E00251531844021</f>
        <v>#NAME?</v>
      </c>
      <c r="B5819">
        <v>1128</v>
      </c>
      <c r="C5819" t="s">
        <v>424</v>
      </c>
      <c r="D5819" s="1">
        <v>41591</v>
      </c>
      <c r="F5819">
        <v>1</v>
      </c>
      <c r="G5819">
        <v>2720</v>
      </c>
      <c r="H5819" t="s">
        <v>65</v>
      </c>
      <c r="J5819" t="s">
        <v>14</v>
      </c>
      <c r="K5819">
        <v>60</v>
      </c>
      <c r="L5819" t="s">
        <v>15</v>
      </c>
    </row>
    <row r="5820" spans="1:12">
      <c r="A5820" t="e">
        <f ca="1">E00251617721821</f>
        <v>#NAME?</v>
      </c>
      <c r="B5820">
        <v>184</v>
      </c>
      <c r="C5820" t="s">
        <v>290</v>
      </c>
      <c r="D5820" s="1">
        <v>41124</v>
      </c>
      <c r="F5820">
        <v>2</v>
      </c>
      <c r="G5820">
        <v>4019</v>
      </c>
      <c r="H5820" t="s">
        <v>26</v>
      </c>
      <c r="J5820" t="s">
        <v>14</v>
      </c>
      <c r="K5820">
        <v>39</v>
      </c>
      <c r="L5820" t="s">
        <v>15</v>
      </c>
    </row>
    <row r="5821" spans="1:12">
      <c r="A5821" t="e">
        <f ca="1">E00251617721821</f>
        <v>#NAME?</v>
      </c>
      <c r="B5821">
        <v>184</v>
      </c>
      <c r="C5821" t="s">
        <v>290</v>
      </c>
      <c r="D5821" s="1">
        <v>41247</v>
      </c>
      <c r="F5821">
        <v>1</v>
      </c>
      <c r="G5821">
        <v>2722</v>
      </c>
      <c r="H5821" t="s">
        <v>339</v>
      </c>
      <c r="J5821" t="s">
        <v>14</v>
      </c>
      <c r="K5821">
        <v>39</v>
      </c>
      <c r="L5821" t="s">
        <v>15</v>
      </c>
    </row>
    <row r="5822" spans="1:12">
      <c r="A5822" t="e">
        <f ca="1">E00251524958821</f>
        <v>#NAME?</v>
      </c>
      <c r="B5822">
        <v>455</v>
      </c>
      <c r="C5822" t="s">
        <v>312</v>
      </c>
      <c r="D5822" s="1">
        <v>42023</v>
      </c>
      <c r="F5822">
        <v>3</v>
      </c>
      <c r="G5822">
        <v>40290</v>
      </c>
      <c r="H5822" t="s">
        <v>348</v>
      </c>
      <c r="J5822" t="s">
        <v>14</v>
      </c>
      <c r="K5822">
        <v>65</v>
      </c>
      <c r="L5822" t="s">
        <v>15</v>
      </c>
    </row>
    <row r="5823" spans="1:12">
      <c r="A5823" t="e">
        <f ca="1">E00251524958821</f>
        <v>#NAME?</v>
      </c>
      <c r="B5823">
        <v>455</v>
      </c>
      <c r="C5823" t="s">
        <v>312</v>
      </c>
      <c r="D5823" s="1">
        <v>42650</v>
      </c>
      <c r="F5823">
        <v>3</v>
      </c>
      <c r="G5823">
        <v>25000</v>
      </c>
      <c r="H5823" t="s">
        <v>178</v>
      </c>
      <c r="J5823" t="s">
        <v>14</v>
      </c>
      <c r="K5823">
        <v>67</v>
      </c>
      <c r="L5823" t="s">
        <v>15</v>
      </c>
    </row>
    <row r="5824" spans="1:12">
      <c r="A5824" t="e">
        <f ca="1">E00251524958821</f>
        <v>#NAME?</v>
      </c>
      <c r="B5824">
        <v>455</v>
      </c>
      <c r="C5824" t="s">
        <v>312</v>
      </c>
      <c r="D5824" s="1">
        <v>42745</v>
      </c>
      <c r="F5824">
        <v>5</v>
      </c>
      <c r="G5824">
        <v>27800</v>
      </c>
      <c r="H5824" t="s">
        <v>145</v>
      </c>
      <c r="J5824" t="s">
        <v>14</v>
      </c>
      <c r="K5824">
        <v>67</v>
      </c>
      <c r="L5824" t="s">
        <v>15</v>
      </c>
    </row>
    <row r="5825" spans="1:12">
      <c r="A5825" t="e">
        <f ca="1">E00251510695321</f>
        <v>#NAME?</v>
      </c>
      <c r="B5825">
        <v>191</v>
      </c>
      <c r="C5825" t="s">
        <v>320</v>
      </c>
      <c r="D5825" s="1">
        <v>42177</v>
      </c>
      <c r="F5825">
        <v>1</v>
      </c>
      <c r="G5825">
        <v>4549</v>
      </c>
      <c r="H5825" t="s">
        <v>69</v>
      </c>
      <c r="J5825" t="s">
        <v>14</v>
      </c>
      <c r="K5825">
        <v>52</v>
      </c>
      <c r="L5825" t="s">
        <v>15</v>
      </c>
    </row>
    <row r="5826" spans="1:12">
      <c r="A5826" t="e">
        <f ca="1">E00251516995721</f>
        <v>#NAME?</v>
      </c>
      <c r="B5826">
        <v>1929</v>
      </c>
      <c r="C5826" t="s">
        <v>195</v>
      </c>
      <c r="D5826" s="1">
        <v>43006</v>
      </c>
      <c r="F5826">
        <v>3</v>
      </c>
      <c r="G5826">
        <v>72885</v>
      </c>
      <c r="H5826" t="s">
        <v>354</v>
      </c>
      <c r="J5826" t="s">
        <v>14</v>
      </c>
      <c r="K5826">
        <v>44</v>
      </c>
      <c r="L5826" t="s">
        <v>15</v>
      </c>
    </row>
    <row r="5827" spans="1:12">
      <c r="A5827" t="e">
        <f ca="1">E00251616253621</f>
        <v>#NAME?</v>
      </c>
      <c r="B5827">
        <v>486</v>
      </c>
      <c r="C5827" t="s">
        <v>340</v>
      </c>
      <c r="D5827" s="1">
        <v>41905</v>
      </c>
      <c r="F5827">
        <v>2</v>
      </c>
      <c r="G5827">
        <v>8448</v>
      </c>
      <c r="H5827" t="s">
        <v>718</v>
      </c>
      <c r="J5827" t="s">
        <v>14</v>
      </c>
      <c r="K5827">
        <v>43</v>
      </c>
      <c r="L5827" t="s">
        <v>15</v>
      </c>
    </row>
    <row r="5828" spans="1:12">
      <c r="A5828" t="e">
        <f ca="1">E00251616253621</f>
        <v>#NAME?</v>
      </c>
      <c r="B5828">
        <v>486</v>
      </c>
      <c r="C5828" t="s">
        <v>340</v>
      </c>
      <c r="D5828" s="1">
        <v>42208</v>
      </c>
      <c r="F5828">
        <v>1</v>
      </c>
      <c r="G5828">
        <v>3004</v>
      </c>
      <c r="H5828" t="s">
        <v>104</v>
      </c>
      <c r="J5828" t="s">
        <v>14</v>
      </c>
      <c r="K5828">
        <v>44</v>
      </c>
      <c r="L5828" t="s">
        <v>15</v>
      </c>
    </row>
    <row r="5829" spans="1:12">
      <c r="A5829" t="e">
        <f ca="1">E00251537601921</f>
        <v>#NAME?</v>
      </c>
      <c r="B5829">
        <v>441</v>
      </c>
      <c r="C5829" t="s">
        <v>922</v>
      </c>
      <c r="D5829" s="1">
        <v>41536</v>
      </c>
      <c r="F5829">
        <v>2</v>
      </c>
      <c r="G5829">
        <v>7862</v>
      </c>
      <c r="H5829" t="s">
        <v>27</v>
      </c>
      <c r="J5829" t="s">
        <v>14</v>
      </c>
      <c r="K5829">
        <v>48</v>
      </c>
      <c r="L5829" t="s">
        <v>22</v>
      </c>
    </row>
    <row r="5830" spans="1:12">
      <c r="A5830" t="e">
        <f ca="1">E00251432274421</f>
        <v>#NAME?</v>
      </c>
      <c r="B5830">
        <v>450</v>
      </c>
      <c r="C5830" t="s">
        <v>227</v>
      </c>
      <c r="D5830" s="1">
        <v>41298</v>
      </c>
      <c r="F5830">
        <v>2</v>
      </c>
      <c r="G5830">
        <v>4019</v>
      </c>
      <c r="H5830" t="s">
        <v>26</v>
      </c>
      <c r="J5830" t="s">
        <v>14</v>
      </c>
      <c r="K5830">
        <v>47</v>
      </c>
      <c r="L5830" t="s">
        <v>15</v>
      </c>
    </row>
    <row r="5831" spans="1:12">
      <c r="A5831" t="e">
        <f ca="1">E00251510449421</f>
        <v>#NAME?</v>
      </c>
      <c r="B5831">
        <v>163</v>
      </c>
      <c r="C5831" t="s">
        <v>219</v>
      </c>
      <c r="D5831" s="1">
        <v>42528</v>
      </c>
      <c r="F5831">
        <v>2</v>
      </c>
      <c r="G5831">
        <v>1539</v>
      </c>
      <c r="H5831" t="s">
        <v>342</v>
      </c>
      <c r="J5831" t="s">
        <v>14</v>
      </c>
      <c r="K5831">
        <v>47</v>
      </c>
      <c r="L5831" t="s">
        <v>15</v>
      </c>
    </row>
    <row r="5832" spans="1:12">
      <c r="A5832" t="e">
        <f ca="1">E00251510449421</f>
        <v>#NAME?</v>
      </c>
      <c r="B5832">
        <v>4893</v>
      </c>
      <c r="C5832" t="s">
        <v>426</v>
      </c>
      <c r="D5832" s="1">
        <v>41650</v>
      </c>
      <c r="F5832">
        <v>1</v>
      </c>
      <c r="G5832">
        <v>93</v>
      </c>
      <c r="H5832" t="s">
        <v>29</v>
      </c>
      <c r="I5832" t="s">
        <v>148</v>
      </c>
      <c r="J5832" t="s">
        <v>57</v>
      </c>
      <c r="K5832">
        <v>45</v>
      </c>
      <c r="L5832" t="s">
        <v>15</v>
      </c>
    </row>
    <row r="5833" spans="1:12">
      <c r="A5833" t="e">
        <f ca="1">E00251524958821</f>
        <v>#NAME?</v>
      </c>
      <c r="B5833">
        <v>455</v>
      </c>
      <c r="C5833" t="s">
        <v>312</v>
      </c>
      <c r="D5833" s="1">
        <v>40975</v>
      </c>
      <c r="F5833">
        <v>1</v>
      </c>
      <c r="G5833">
        <v>25000</v>
      </c>
      <c r="H5833" t="s">
        <v>178</v>
      </c>
      <c r="J5833" t="s">
        <v>14</v>
      </c>
      <c r="K5833">
        <v>62</v>
      </c>
      <c r="L5833" t="s">
        <v>15</v>
      </c>
    </row>
    <row r="5834" spans="1:12">
      <c r="A5834" t="e">
        <f ca="1">E00251514849321</f>
        <v>#NAME?</v>
      </c>
      <c r="B5834">
        <v>6156</v>
      </c>
      <c r="C5834" t="s">
        <v>352</v>
      </c>
      <c r="D5834" s="1">
        <v>41977</v>
      </c>
      <c r="F5834">
        <v>1</v>
      </c>
      <c r="G5834">
        <v>4019</v>
      </c>
      <c r="H5834" t="s">
        <v>26</v>
      </c>
      <c r="J5834" t="s">
        <v>14</v>
      </c>
      <c r="K5834">
        <v>47</v>
      </c>
      <c r="L5834" t="s">
        <v>15</v>
      </c>
    </row>
    <row r="5835" spans="1:12">
      <c r="A5835" t="e">
        <f ca="1">E00251524958821</f>
        <v>#NAME?</v>
      </c>
      <c r="B5835">
        <v>125</v>
      </c>
      <c r="C5835" t="s">
        <v>618</v>
      </c>
      <c r="D5835" s="1">
        <v>41507</v>
      </c>
      <c r="F5835">
        <v>1</v>
      </c>
      <c r="G5835">
        <v>9211</v>
      </c>
      <c r="H5835" t="s">
        <v>1008</v>
      </c>
      <c r="J5835" t="s">
        <v>14</v>
      </c>
      <c r="K5835">
        <v>63</v>
      </c>
      <c r="L5835" t="s">
        <v>15</v>
      </c>
    </row>
    <row r="5836" spans="1:12">
      <c r="A5836" t="e">
        <f ca="1">E00251432274421</f>
        <v>#NAME?</v>
      </c>
      <c r="B5836">
        <v>450</v>
      </c>
      <c r="C5836" t="s">
        <v>227</v>
      </c>
      <c r="D5836" s="1">
        <v>41914</v>
      </c>
      <c r="F5836">
        <v>5</v>
      </c>
      <c r="G5836">
        <v>49390</v>
      </c>
      <c r="H5836" t="s">
        <v>59</v>
      </c>
      <c r="J5836" t="s">
        <v>14</v>
      </c>
      <c r="K5836">
        <v>49</v>
      </c>
      <c r="L5836" t="s">
        <v>15</v>
      </c>
    </row>
    <row r="5837" spans="1:12">
      <c r="A5837" t="e">
        <f ca="1">E00251432274421</f>
        <v>#NAME?</v>
      </c>
      <c r="B5837">
        <v>450</v>
      </c>
      <c r="C5837" t="s">
        <v>227</v>
      </c>
      <c r="D5837" s="1">
        <v>42017</v>
      </c>
      <c r="F5837">
        <v>2</v>
      </c>
      <c r="G5837">
        <v>49390</v>
      </c>
      <c r="H5837" t="s">
        <v>59</v>
      </c>
      <c r="J5837" t="s">
        <v>14</v>
      </c>
      <c r="K5837">
        <v>49</v>
      </c>
      <c r="L5837" t="s">
        <v>15</v>
      </c>
    </row>
    <row r="5838" spans="1:12">
      <c r="A5838" t="e">
        <f ca="1">E00251514849321</f>
        <v>#NAME?</v>
      </c>
      <c r="B5838">
        <v>6156</v>
      </c>
      <c r="C5838" t="s">
        <v>352</v>
      </c>
      <c r="D5838" s="1">
        <v>42117</v>
      </c>
      <c r="F5838">
        <v>2</v>
      </c>
      <c r="G5838">
        <v>4019</v>
      </c>
      <c r="H5838" t="s">
        <v>26</v>
      </c>
      <c r="J5838" t="s">
        <v>14</v>
      </c>
      <c r="K5838">
        <v>48</v>
      </c>
      <c r="L5838" t="s">
        <v>15</v>
      </c>
    </row>
    <row r="5839" spans="1:12">
      <c r="A5839" t="e">
        <f ca="1">E00251516995721</f>
        <v>#NAME?</v>
      </c>
      <c r="B5839">
        <v>1929</v>
      </c>
      <c r="C5839" t="s">
        <v>195</v>
      </c>
      <c r="D5839" s="1">
        <v>42031</v>
      </c>
      <c r="F5839">
        <v>1</v>
      </c>
      <c r="G5839">
        <v>6963</v>
      </c>
      <c r="H5839" t="s">
        <v>359</v>
      </c>
      <c r="J5839" t="s">
        <v>14</v>
      </c>
      <c r="K5839">
        <v>42</v>
      </c>
      <c r="L5839" t="s">
        <v>15</v>
      </c>
    </row>
    <row r="5840" spans="1:12">
      <c r="A5840" t="e">
        <f ca="1">E00251531844021</f>
        <v>#NAME?</v>
      </c>
      <c r="B5840">
        <v>1128</v>
      </c>
      <c r="C5840" t="s">
        <v>424</v>
      </c>
      <c r="D5840" s="1">
        <v>42262</v>
      </c>
      <c r="F5840">
        <v>1</v>
      </c>
      <c r="G5840">
        <v>4011</v>
      </c>
      <c r="H5840" t="s">
        <v>828</v>
      </c>
      <c r="J5840" t="s">
        <v>14</v>
      </c>
      <c r="K5840">
        <v>62</v>
      </c>
      <c r="L5840" t="s">
        <v>15</v>
      </c>
    </row>
    <row r="5841" spans="1:12">
      <c r="A5841" t="e">
        <f ca="1">E00251430234721</f>
        <v>#NAME?</v>
      </c>
      <c r="B5841">
        <v>486</v>
      </c>
      <c r="C5841" t="s">
        <v>340</v>
      </c>
      <c r="D5841" s="1">
        <v>40959</v>
      </c>
      <c r="F5841">
        <v>1</v>
      </c>
      <c r="G5841">
        <v>7999</v>
      </c>
      <c r="H5841" t="s">
        <v>80</v>
      </c>
      <c r="J5841" t="s">
        <v>14</v>
      </c>
      <c r="K5841">
        <v>48</v>
      </c>
      <c r="L5841" t="s">
        <v>15</v>
      </c>
    </row>
    <row r="5842" spans="1:12">
      <c r="A5842" t="e">
        <f ca="1">E00251430234721</f>
        <v>#NAME?</v>
      </c>
      <c r="B5842">
        <v>486</v>
      </c>
      <c r="C5842" t="s">
        <v>340</v>
      </c>
      <c r="D5842" s="1">
        <v>42425</v>
      </c>
      <c r="F5842">
        <v>1</v>
      </c>
      <c r="G5842">
        <v>93</v>
      </c>
      <c r="H5842" t="s">
        <v>29</v>
      </c>
      <c r="J5842" t="s">
        <v>14</v>
      </c>
      <c r="K5842">
        <v>52</v>
      </c>
      <c r="L5842" t="s">
        <v>15</v>
      </c>
    </row>
    <row r="5843" spans="1:12">
      <c r="A5843" t="e">
        <f ca="1">E00251510695321</f>
        <v>#NAME?</v>
      </c>
      <c r="B5843">
        <v>191</v>
      </c>
      <c r="C5843" t="s">
        <v>320</v>
      </c>
      <c r="D5843" s="1">
        <v>42144</v>
      </c>
      <c r="F5843">
        <v>2</v>
      </c>
      <c r="G5843">
        <v>7243</v>
      </c>
      <c r="H5843" t="s">
        <v>42</v>
      </c>
      <c r="J5843" t="s">
        <v>14</v>
      </c>
      <c r="K5843">
        <v>52</v>
      </c>
      <c r="L5843" t="s">
        <v>15</v>
      </c>
    </row>
    <row r="5844" spans="1:12">
      <c r="A5844" t="e">
        <f ca="1">E00251524958821</f>
        <v>#NAME?</v>
      </c>
      <c r="B5844">
        <v>455</v>
      </c>
      <c r="C5844" t="s">
        <v>312</v>
      </c>
      <c r="D5844" s="1">
        <v>41681</v>
      </c>
      <c r="F5844">
        <v>2</v>
      </c>
      <c r="G5844">
        <v>25000</v>
      </c>
      <c r="H5844" t="s">
        <v>178</v>
      </c>
      <c r="J5844" t="s">
        <v>14</v>
      </c>
      <c r="K5844">
        <v>64</v>
      </c>
      <c r="L5844" t="s">
        <v>15</v>
      </c>
    </row>
    <row r="5845" spans="1:12">
      <c r="A5845" t="e">
        <f ca="1">E00251524958821</f>
        <v>#NAME?</v>
      </c>
      <c r="B5845">
        <v>455</v>
      </c>
      <c r="C5845" t="s">
        <v>312</v>
      </c>
      <c r="D5845" s="1">
        <v>41708</v>
      </c>
      <c r="F5845">
        <v>1</v>
      </c>
      <c r="G5845">
        <v>25000</v>
      </c>
      <c r="H5845" t="s">
        <v>178</v>
      </c>
      <c r="J5845" t="s">
        <v>14</v>
      </c>
      <c r="K5845">
        <v>64</v>
      </c>
      <c r="L5845" t="s">
        <v>15</v>
      </c>
    </row>
    <row r="5846" spans="1:12">
      <c r="A5846" t="e">
        <f ca="1">E00251524958821</f>
        <v>#NAME?</v>
      </c>
      <c r="B5846">
        <v>455</v>
      </c>
      <c r="C5846" t="s">
        <v>312</v>
      </c>
      <c r="D5846" s="1">
        <v>42685</v>
      </c>
      <c r="F5846">
        <v>3</v>
      </c>
      <c r="G5846">
        <v>4019</v>
      </c>
      <c r="H5846" t="s">
        <v>26</v>
      </c>
      <c r="J5846" t="s">
        <v>14</v>
      </c>
      <c r="K5846">
        <v>67</v>
      </c>
      <c r="L5846" t="s">
        <v>15</v>
      </c>
    </row>
    <row r="5847" spans="1:12">
      <c r="A5847" t="e">
        <f ca="1">E00251415579021</f>
        <v>#NAME?</v>
      </c>
      <c r="B5847">
        <v>464</v>
      </c>
      <c r="C5847" t="s">
        <v>45</v>
      </c>
      <c r="D5847" s="1">
        <v>42853</v>
      </c>
      <c r="F5847">
        <v>2</v>
      </c>
      <c r="G5847">
        <v>70219</v>
      </c>
      <c r="H5847" t="s">
        <v>498</v>
      </c>
      <c r="J5847" t="s">
        <v>14</v>
      </c>
      <c r="K5847">
        <v>50</v>
      </c>
      <c r="L5847" t="s">
        <v>15</v>
      </c>
    </row>
    <row r="5848" spans="1:12">
      <c r="A5848" t="e">
        <f ca="1">E00251432316021</f>
        <v>#NAME?</v>
      </c>
      <c r="B5848">
        <v>495</v>
      </c>
      <c r="C5848" t="s">
        <v>347</v>
      </c>
      <c r="D5848" s="1">
        <v>41582</v>
      </c>
      <c r="F5848">
        <v>1</v>
      </c>
      <c r="G5848">
        <v>78900</v>
      </c>
      <c r="H5848" t="s">
        <v>79</v>
      </c>
      <c r="J5848" t="s">
        <v>14</v>
      </c>
      <c r="K5848">
        <v>45</v>
      </c>
      <c r="L5848" t="s">
        <v>22</v>
      </c>
    </row>
    <row r="5849" spans="1:12">
      <c r="A5849" t="e">
        <f ca="1">E00251513961521</f>
        <v>#NAME?</v>
      </c>
      <c r="B5849">
        <v>701</v>
      </c>
      <c r="C5849" t="s">
        <v>72</v>
      </c>
      <c r="D5849" s="1">
        <v>42886</v>
      </c>
      <c r="F5849">
        <v>4</v>
      </c>
      <c r="G5849">
        <v>3004</v>
      </c>
      <c r="H5849" t="s">
        <v>104</v>
      </c>
      <c r="J5849" t="s">
        <v>14</v>
      </c>
      <c r="K5849">
        <v>42</v>
      </c>
      <c r="L5849" t="s">
        <v>15</v>
      </c>
    </row>
    <row r="5850" spans="1:12">
      <c r="A5850" t="e">
        <f ca="1">E00251430234721</f>
        <v>#NAME?</v>
      </c>
      <c r="B5850">
        <v>486</v>
      </c>
      <c r="C5850" t="s">
        <v>340</v>
      </c>
      <c r="D5850" s="1">
        <v>42837</v>
      </c>
      <c r="F5850">
        <v>1</v>
      </c>
      <c r="G5850">
        <v>462</v>
      </c>
      <c r="H5850" t="s">
        <v>288</v>
      </c>
      <c r="J5850" t="s">
        <v>14</v>
      </c>
      <c r="K5850">
        <v>53</v>
      </c>
      <c r="L5850" t="s">
        <v>15</v>
      </c>
    </row>
    <row r="5851" spans="1:12">
      <c r="A5851" t="e">
        <f ca="1">E00251429395521</f>
        <v>#NAME?</v>
      </c>
      <c r="B5851">
        <v>734</v>
      </c>
      <c r="C5851" t="s">
        <v>651</v>
      </c>
      <c r="D5851" s="1">
        <v>41653</v>
      </c>
      <c r="F5851">
        <v>1</v>
      </c>
      <c r="G5851">
        <v>7873</v>
      </c>
      <c r="H5851" t="s">
        <v>103</v>
      </c>
      <c r="I5851" t="s">
        <v>56</v>
      </c>
      <c r="J5851" t="s">
        <v>57</v>
      </c>
      <c r="K5851">
        <v>44</v>
      </c>
      <c r="L5851" t="s">
        <v>22</v>
      </c>
    </row>
    <row r="5852" spans="1:12">
      <c r="A5852" t="e">
        <f ca="1">E00251432287821</f>
        <v>#NAME?</v>
      </c>
      <c r="B5852">
        <v>483</v>
      </c>
      <c r="C5852" t="s">
        <v>351</v>
      </c>
      <c r="D5852" s="1">
        <v>42083</v>
      </c>
      <c r="F5852">
        <v>1</v>
      </c>
      <c r="G5852">
        <v>2750</v>
      </c>
      <c r="H5852" t="s">
        <v>114</v>
      </c>
      <c r="J5852" t="s">
        <v>14</v>
      </c>
      <c r="K5852">
        <v>45</v>
      </c>
      <c r="L5852" t="s">
        <v>15</v>
      </c>
    </row>
    <row r="5853" spans="1:12">
      <c r="A5853" t="e">
        <f ca="1">E00251715425121</f>
        <v>#NAME?</v>
      </c>
      <c r="B5853">
        <v>89</v>
      </c>
      <c r="C5853" t="s">
        <v>378</v>
      </c>
      <c r="D5853" s="1">
        <v>42615</v>
      </c>
      <c r="F5853">
        <v>2</v>
      </c>
      <c r="G5853">
        <v>78906</v>
      </c>
      <c r="H5853" t="s">
        <v>31</v>
      </c>
      <c r="J5853" t="s">
        <v>14</v>
      </c>
      <c r="K5853">
        <v>57</v>
      </c>
      <c r="L5853" t="s">
        <v>22</v>
      </c>
    </row>
    <row r="5854" spans="1:12">
      <c r="A5854" t="e">
        <f ca="1">E00251524958821</f>
        <v>#NAME?</v>
      </c>
      <c r="B5854">
        <v>455</v>
      </c>
      <c r="C5854" t="s">
        <v>312</v>
      </c>
      <c r="D5854" s="1">
        <v>41470</v>
      </c>
      <c r="F5854">
        <v>1</v>
      </c>
      <c r="G5854">
        <v>25000</v>
      </c>
      <c r="H5854" t="s">
        <v>178</v>
      </c>
      <c r="J5854" t="s">
        <v>14</v>
      </c>
      <c r="K5854">
        <v>63</v>
      </c>
      <c r="L5854" t="s">
        <v>15</v>
      </c>
    </row>
    <row r="5855" spans="1:12">
      <c r="A5855" t="e">
        <f ca="1">E00251524958821</f>
        <v>#NAME?</v>
      </c>
      <c r="B5855">
        <v>455</v>
      </c>
      <c r="C5855" t="s">
        <v>312</v>
      </c>
      <c r="D5855" s="1">
        <v>41843</v>
      </c>
      <c r="F5855">
        <v>1</v>
      </c>
      <c r="G5855">
        <v>25000</v>
      </c>
      <c r="H5855" t="s">
        <v>178</v>
      </c>
      <c r="J5855" t="s">
        <v>14</v>
      </c>
      <c r="K5855">
        <v>64</v>
      </c>
      <c r="L5855" t="s">
        <v>15</v>
      </c>
    </row>
    <row r="5856" spans="1:12">
      <c r="A5856" t="e">
        <f ca="1">E00251619054721</f>
        <v>#NAME?</v>
      </c>
      <c r="B5856">
        <v>109</v>
      </c>
      <c r="C5856" t="s">
        <v>480</v>
      </c>
      <c r="D5856" s="1">
        <v>43006</v>
      </c>
      <c r="F5856">
        <v>1</v>
      </c>
      <c r="G5856">
        <v>2809</v>
      </c>
      <c r="H5856" t="s">
        <v>90</v>
      </c>
      <c r="J5856" t="s">
        <v>14</v>
      </c>
      <c r="K5856">
        <v>48</v>
      </c>
      <c r="L5856" t="s">
        <v>15</v>
      </c>
    </row>
    <row r="5857" spans="1:12">
      <c r="A5857" t="e">
        <f ca="1">E00251514849321</f>
        <v>#NAME?</v>
      </c>
      <c r="B5857">
        <v>6156</v>
      </c>
      <c r="C5857" t="s">
        <v>352</v>
      </c>
      <c r="D5857" s="1">
        <v>42674</v>
      </c>
      <c r="F5857">
        <v>3</v>
      </c>
      <c r="G5857">
        <v>4019</v>
      </c>
      <c r="H5857" t="s">
        <v>26</v>
      </c>
      <c r="J5857" t="s">
        <v>14</v>
      </c>
      <c r="K5857">
        <v>49</v>
      </c>
      <c r="L5857" t="s">
        <v>15</v>
      </c>
    </row>
    <row r="5858" spans="1:12">
      <c r="A5858" t="e">
        <f ca="1">E00251524958821</f>
        <v>#NAME?</v>
      </c>
      <c r="B5858">
        <v>455</v>
      </c>
      <c r="C5858" t="s">
        <v>312</v>
      </c>
      <c r="D5858" s="1">
        <v>41711</v>
      </c>
      <c r="F5858">
        <v>3</v>
      </c>
      <c r="G5858">
        <v>25000</v>
      </c>
      <c r="H5858" t="s">
        <v>178</v>
      </c>
      <c r="J5858" t="s">
        <v>14</v>
      </c>
      <c r="K5858">
        <v>64</v>
      </c>
      <c r="L5858" t="s">
        <v>15</v>
      </c>
    </row>
    <row r="5859" spans="1:12">
      <c r="A5859" t="e">
        <f ca="1">E00251524958821</f>
        <v>#NAME?</v>
      </c>
      <c r="B5859">
        <v>455</v>
      </c>
      <c r="C5859" t="s">
        <v>312</v>
      </c>
      <c r="D5859" s="1">
        <v>41925</v>
      </c>
      <c r="F5859">
        <v>1</v>
      </c>
      <c r="G5859">
        <v>40290</v>
      </c>
      <c r="H5859" t="s">
        <v>348</v>
      </c>
      <c r="J5859" t="s">
        <v>14</v>
      </c>
      <c r="K5859">
        <v>65</v>
      </c>
      <c r="L5859" t="s">
        <v>15</v>
      </c>
    </row>
    <row r="5860" spans="1:12">
      <c r="A5860" t="e">
        <f ca="1">E00251715539621</f>
        <v>#NAME?</v>
      </c>
      <c r="B5860">
        <v>48</v>
      </c>
      <c r="C5860" t="s">
        <v>249</v>
      </c>
      <c r="D5860" s="1">
        <v>42016</v>
      </c>
      <c r="F5860">
        <v>3</v>
      </c>
      <c r="G5860">
        <v>3051</v>
      </c>
      <c r="H5860" t="s">
        <v>13</v>
      </c>
      <c r="J5860" t="s">
        <v>14</v>
      </c>
      <c r="K5860">
        <v>42</v>
      </c>
      <c r="L5860" t="s">
        <v>15</v>
      </c>
    </row>
    <row r="5861" spans="1:12">
      <c r="A5861" t="e">
        <f ca="1">E00251715539621</f>
        <v>#NAME?</v>
      </c>
      <c r="B5861">
        <v>48</v>
      </c>
      <c r="C5861" t="s">
        <v>249</v>
      </c>
      <c r="D5861" s="1">
        <v>42752</v>
      </c>
      <c r="F5861">
        <v>1</v>
      </c>
      <c r="G5861">
        <v>7295</v>
      </c>
      <c r="H5861" t="s">
        <v>76</v>
      </c>
      <c r="J5861" t="s">
        <v>14</v>
      </c>
      <c r="K5861">
        <v>44</v>
      </c>
      <c r="L5861" t="s">
        <v>15</v>
      </c>
    </row>
    <row r="5862" spans="1:12">
      <c r="A5862" t="e">
        <f ca="1">E00251430234721</f>
        <v>#NAME?</v>
      </c>
      <c r="B5862">
        <v>486</v>
      </c>
      <c r="C5862" t="s">
        <v>340</v>
      </c>
      <c r="D5862" s="1">
        <v>42837</v>
      </c>
      <c r="F5862">
        <v>1</v>
      </c>
      <c r="G5862">
        <v>7841</v>
      </c>
      <c r="H5862" t="s">
        <v>154</v>
      </c>
      <c r="J5862" t="s">
        <v>14</v>
      </c>
      <c r="K5862">
        <v>53</v>
      </c>
      <c r="L5862" t="s">
        <v>22</v>
      </c>
    </row>
    <row r="5863" spans="1:12">
      <c r="A5863" t="e">
        <f ca="1">E00251430234721</f>
        <v>#NAME?</v>
      </c>
      <c r="B5863">
        <v>486</v>
      </c>
      <c r="C5863" t="s">
        <v>340</v>
      </c>
      <c r="D5863" s="1">
        <v>42933</v>
      </c>
      <c r="F5863">
        <v>1</v>
      </c>
      <c r="G5863">
        <v>71940</v>
      </c>
      <c r="H5863" t="s">
        <v>135</v>
      </c>
      <c r="J5863" t="s">
        <v>14</v>
      </c>
      <c r="K5863">
        <v>53</v>
      </c>
      <c r="L5863" t="s">
        <v>15</v>
      </c>
    </row>
    <row r="5864" spans="1:12">
      <c r="A5864" t="e">
        <f ca="1">E00251424802621</f>
        <v>#NAME?</v>
      </c>
      <c r="B5864">
        <v>115</v>
      </c>
      <c r="C5864" t="s">
        <v>455</v>
      </c>
      <c r="D5864" s="1">
        <v>42823</v>
      </c>
      <c r="F5864">
        <v>5</v>
      </c>
      <c r="G5864">
        <v>27800</v>
      </c>
      <c r="H5864" t="s">
        <v>145</v>
      </c>
      <c r="J5864" t="s">
        <v>14</v>
      </c>
      <c r="K5864">
        <v>50</v>
      </c>
      <c r="L5864" t="s">
        <v>15</v>
      </c>
    </row>
    <row r="5865" spans="1:12">
      <c r="A5865" t="e">
        <f ca="1">E00251424802621</f>
        <v>#NAME?</v>
      </c>
      <c r="B5865">
        <v>115</v>
      </c>
      <c r="C5865" t="s">
        <v>455</v>
      </c>
      <c r="D5865" s="1">
        <v>42846</v>
      </c>
      <c r="F5865">
        <v>6</v>
      </c>
      <c r="G5865">
        <v>4019</v>
      </c>
      <c r="H5865" t="s">
        <v>26</v>
      </c>
      <c r="J5865" t="s">
        <v>14</v>
      </c>
      <c r="K5865">
        <v>50</v>
      </c>
      <c r="L5865" t="s">
        <v>15</v>
      </c>
    </row>
    <row r="5866" spans="1:12">
      <c r="A5866" t="e">
        <f ca="1">E00251424802621</f>
        <v>#NAME?</v>
      </c>
      <c r="B5866">
        <v>4941</v>
      </c>
      <c r="C5866" t="s">
        <v>357</v>
      </c>
      <c r="D5866" s="1">
        <v>42701</v>
      </c>
      <c r="F5866">
        <v>1</v>
      </c>
      <c r="G5866">
        <v>25000</v>
      </c>
      <c r="H5866" t="s">
        <v>178</v>
      </c>
      <c r="J5866" t="s">
        <v>14</v>
      </c>
      <c r="K5866">
        <v>50</v>
      </c>
      <c r="L5866" t="s">
        <v>15</v>
      </c>
    </row>
    <row r="5867" spans="1:12">
      <c r="A5867" t="e">
        <f ca="1">E00251424802621</f>
        <v>#NAME?</v>
      </c>
      <c r="B5867">
        <v>4941</v>
      </c>
      <c r="C5867" t="s">
        <v>357</v>
      </c>
      <c r="D5867" s="1">
        <v>42891</v>
      </c>
      <c r="F5867">
        <v>3</v>
      </c>
      <c r="G5867">
        <v>78057</v>
      </c>
      <c r="H5867" t="s">
        <v>140</v>
      </c>
      <c r="J5867" t="s">
        <v>14</v>
      </c>
      <c r="K5867">
        <v>51</v>
      </c>
      <c r="L5867" t="s">
        <v>22</v>
      </c>
    </row>
    <row r="5868" spans="1:12">
      <c r="A5868" t="e">
        <f ca="1">E00251432274421</f>
        <v>#NAME?</v>
      </c>
      <c r="B5868">
        <v>450</v>
      </c>
      <c r="C5868" t="s">
        <v>227</v>
      </c>
      <c r="D5868" s="1">
        <v>41813</v>
      </c>
      <c r="F5868">
        <v>3</v>
      </c>
      <c r="G5868">
        <v>49390</v>
      </c>
      <c r="H5868" t="s">
        <v>59</v>
      </c>
      <c r="J5868" t="s">
        <v>14</v>
      </c>
      <c r="K5868">
        <v>48</v>
      </c>
      <c r="L5868" t="s">
        <v>15</v>
      </c>
    </row>
    <row r="5869" spans="1:12">
      <c r="A5869" t="e">
        <f ca="1">E00251432274421</f>
        <v>#NAME?</v>
      </c>
      <c r="B5869">
        <v>450</v>
      </c>
      <c r="C5869" t="s">
        <v>227</v>
      </c>
      <c r="D5869" s="1">
        <v>42017</v>
      </c>
      <c r="F5869">
        <v>1</v>
      </c>
      <c r="G5869">
        <v>4778</v>
      </c>
      <c r="H5869" t="s">
        <v>1000</v>
      </c>
      <c r="J5869" t="s">
        <v>14</v>
      </c>
      <c r="K5869">
        <v>49</v>
      </c>
      <c r="L5869" t="s">
        <v>15</v>
      </c>
    </row>
    <row r="5870" spans="1:12">
      <c r="A5870" t="e">
        <f ca="1">E00251524981821</f>
        <v>#NAME?</v>
      </c>
      <c r="B5870">
        <v>454</v>
      </c>
      <c r="C5870" t="s">
        <v>179</v>
      </c>
      <c r="D5870" s="1">
        <v>41079</v>
      </c>
      <c r="F5870">
        <v>1</v>
      </c>
      <c r="G5870">
        <v>4660</v>
      </c>
      <c r="H5870" t="s">
        <v>215</v>
      </c>
      <c r="J5870" t="s">
        <v>14</v>
      </c>
      <c r="K5870">
        <v>59</v>
      </c>
      <c r="L5870" t="s">
        <v>15</v>
      </c>
    </row>
    <row r="5871" spans="1:12">
      <c r="A5871" t="e">
        <f ca="1">E00251524981821</f>
        <v>#NAME?</v>
      </c>
      <c r="B5871">
        <v>454</v>
      </c>
      <c r="C5871" t="s">
        <v>179</v>
      </c>
      <c r="D5871" s="1">
        <v>41242</v>
      </c>
      <c r="F5871">
        <v>1</v>
      </c>
      <c r="G5871">
        <v>2729</v>
      </c>
      <c r="H5871" t="s">
        <v>115</v>
      </c>
      <c r="J5871" t="s">
        <v>14</v>
      </c>
      <c r="K5871">
        <v>59</v>
      </c>
      <c r="L5871" t="s">
        <v>15</v>
      </c>
    </row>
    <row r="5872" spans="1:12">
      <c r="A5872" t="e">
        <f ca="1">E00251524981821</f>
        <v>#NAME?</v>
      </c>
      <c r="B5872">
        <v>454</v>
      </c>
      <c r="C5872" t="s">
        <v>179</v>
      </c>
      <c r="D5872" s="1">
        <v>41663</v>
      </c>
      <c r="F5872">
        <v>2</v>
      </c>
      <c r="G5872">
        <v>2349</v>
      </c>
      <c r="H5872" t="s">
        <v>497</v>
      </c>
      <c r="J5872" t="s">
        <v>14</v>
      </c>
      <c r="K5872">
        <v>60</v>
      </c>
      <c r="L5872" t="s">
        <v>15</v>
      </c>
    </row>
    <row r="5873" spans="1:12">
      <c r="A5873" t="e">
        <f ca="1">E00251427359921</f>
        <v>#NAME?</v>
      </c>
      <c r="B5873">
        <v>10</v>
      </c>
      <c r="C5873" t="s">
        <v>18</v>
      </c>
      <c r="D5873" s="1">
        <v>42422</v>
      </c>
      <c r="F5873">
        <v>1</v>
      </c>
      <c r="G5873">
        <v>8242</v>
      </c>
      <c r="H5873" t="s">
        <v>1009</v>
      </c>
      <c r="J5873" t="s">
        <v>14</v>
      </c>
      <c r="K5873">
        <v>59</v>
      </c>
      <c r="L5873" t="s">
        <v>15</v>
      </c>
    </row>
    <row r="5874" spans="1:12">
      <c r="A5874" t="e">
        <f ca="1">E00251427397321</f>
        <v>#NAME?</v>
      </c>
      <c r="B5874">
        <v>30</v>
      </c>
      <c r="C5874" t="s">
        <v>344</v>
      </c>
      <c r="D5874" s="1">
        <v>42493</v>
      </c>
      <c r="F5874">
        <v>2</v>
      </c>
      <c r="G5874">
        <v>30748</v>
      </c>
      <c r="H5874" t="s">
        <v>50</v>
      </c>
      <c r="J5874" t="s">
        <v>14</v>
      </c>
      <c r="K5874">
        <v>48</v>
      </c>
      <c r="L5874" t="s">
        <v>15</v>
      </c>
    </row>
    <row r="5875" spans="1:12">
      <c r="A5875" t="e">
        <f ca="1">E00251427397321</f>
        <v>#NAME?</v>
      </c>
      <c r="B5875">
        <v>30</v>
      </c>
      <c r="C5875" t="s">
        <v>344</v>
      </c>
      <c r="D5875" s="1">
        <v>42493</v>
      </c>
      <c r="F5875">
        <v>3</v>
      </c>
      <c r="G5875">
        <v>490</v>
      </c>
      <c r="H5875" t="s">
        <v>203</v>
      </c>
      <c r="J5875" t="s">
        <v>14</v>
      </c>
      <c r="K5875">
        <v>48</v>
      </c>
      <c r="L5875" t="s">
        <v>15</v>
      </c>
    </row>
    <row r="5876" spans="1:12">
      <c r="A5876" t="e">
        <f ca="1">E00251510806521</f>
        <v>#NAME?</v>
      </c>
      <c r="B5876">
        <v>104</v>
      </c>
      <c r="C5876" t="s">
        <v>88</v>
      </c>
      <c r="D5876" s="1">
        <v>42404</v>
      </c>
      <c r="F5876">
        <v>5</v>
      </c>
      <c r="G5876">
        <v>496</v>
      </c>
      <c r="H5876" t="s">
        <v>190</v>
      </c>
      <c r="J5876" t="s">
        <v>14</v>
      </c>
      <c r="K5876">
        <v>47</v>
      </c>
      <c r="L5876" t="s">
        <v>15</v>
      </c>
    </row>
    <row r="5877" spans="1:12">
      <c r="A5877" t="e">
        <f ca="1">E00251510806521</f>
        <v>#NAME?</v>
      </c>
      <c r="B5877">
        <v>104</v>
      </c>
      <c r="C5877" t="s">
        <v>88</v>
      </c>
      <c r="D5877" s="1">
        <v>41765</v>
      </c>
      <c r="F5877">
        <v>3</v>
      </c>
      <c r="G5877">
        <v>496</v>
      </c>
      <c r="H5877" t="s">
        <v>190</v>
      </c>
      <c r="J5877" t="s">
        <v>14</v>
      </c>
      <c r="K5877">
        <v>45</v>
      </c>
      <c r="L5877" t="s">
        <v>15</v>
      </c>
    </row>
    <row r="5878" spans="1:12">
      <c r="A5878" t="e">
        <f ca="1">E00251432316021</f>
        <v>#NAME?</v>
      </c>
      <c r="B5878">
        <v>495</v>
      </c>
      <c r="C5878" t="s">
        <v>347</v>
      </c>
      <c r="D5878" s="1">
        <v>41775</v>
      </c>
      <c r="F5878">
        <v>2</v>
      </c>
      <c r="G5878">
        <v>3804</v>
      </c>
      <c r="H5878" t="s">
        <v>71</v>
      </c>
      <c r="J5878" t="s">
        <v>14</v>
      </c>
      <c r="K5878">
        <v>46</v>
      </c>
      <c r="L5878" t="s">
        <v>15</v>
      </c>
    </row>
    <row r="5879" spans="1:12">
      <c r="A5879" t="e">
        <f ca="1">E00251510806521</f>
        <v>#NAME?</v>
      </c>
      <c r="B5879">
        <v>104</v>
      </c>
      <c r="C5879" t="s">
        <v>88</v>
      </c>
      <c r="D5879" s="1">
        <v>42311</v>
      </c>
      <c r="F5879">
        <v>3</v>
      </c>
      <c r="G5879">
        <v>496</v>
      </c>
      <c r="H5879" t="s">
        <v>190</v>
      </c>
      <c r="J5879" t="s">
        <v>14</v>
      </c>
      <c r="K5879">
        <v>46</v>
      </c>
      <c r="L5879" t="s">
        <v>15</v>
      </c>
    </row>
    <row r="5880" spans="1:12">
      <c r="A5880" t="e">
        <f ca="1">E00251510806521</f>
        <v>#NAME?</v>
      </c>
      <c r="B5880">
        <v>104</v>
      </c>
      <c r="C5880" t="s">
        <v>88</v>
      </c>
      <c r="D5880" s="1">
        <v>42412</v>
      </c>
      <c r="F5880">
        <v>2</v>
      </c>
      <c r="G5880">
        <v>72290</v>
      </c>
      <c r="H5880" t="s">
        <v>248</v>
      </c>
      <c r="J5880" t="s">
        <v>14</v>
      </c>
      <c r="K5880">
        <v>47</v>
      </c>
      <c r="L5880" t="s">
        <v>15</v>
      </c>
    </row>
    <row r="5881" spans="1:12">
      <c r="A5881" t="e">
        <f ca="1">E00251513961521</f>
        <v>#NAME?</v>
      </c>
      <c r="B5881">
        <v>744</v>
      </c>
      <c r="C5881" t="s">
        <v>308</v>
      </c>
      <c r="D5881" s="1">
        <v>42378</v>
      </c>
      <c r="E5881">
        <v>0</v>
      </c>
      <c r="F5881">
        <v>2</v>
      </c>
      <c r="G5881">
        <v>4780</v>
      </c>
      <c r="H5881" t="s">
        <v>324</v>
      </c>
      <c r="J5881" t="s">
        <v>34</v>
      </c>
      <c r="K5881">
        <v>41</v>
      </c>
      <c r="L5881" t="s">
        <v>15</v>
      </c>
    </row>
    <row r="5882" spans="1:12">
      <c r="A5882" t="e">
        <f ca="1">E00251430234721</f>
        <v>#NAME?</v>
      </c>
      <c r="B5882">
        <v>486</v>
      </c>
      <c r="C5882" t="s">
        <v>340</v>
      </c>
      <c r="D5882" s="1">
        <v>42291</v>
      </c>
      <c r="F5882">
        <v>1</v>
      </c>
      <c r="G5882">
        <v>7999</v>
      </c>
      <c r="H5882" t="s">
        <v>80</v>
      </c>
      <c r="J5882" t="s">
        <v>14</v>
      </c>
      <c r="K5882">
        <v>51</v>
      </c>
      <c r="L5882" t="s">
        <v>15</v>
      </c>
    </row>
    <row r="5883" spans="1:12">
      <c r="A5883" t="e">
        <f ca="1">E00251514730021</f>
        <v>#NAME?</v>
      </c>
      <c r="B5883">
        <v>496</v>
      </c>
      <c r="C5883" t="s">
        <v>365</v>
      </c>
      <c r="D5883" s="1">
        <v>42520</v>
      </c>
      <c r="F5883">
        <v>1</v>
      </c>
      <c r="G5883">
        <v>460</v>
      </c>
      <c r="H5883" t="s">
        <v>16</v>
      </c>
      <c r="J5883" t="s">
        <v>14</v>
      </c>
      <c r="K5883">
        <v>43</v>
      </c>
      <c r="L5883" t="s">
        <v>15</v>
      </c>
    </row>
    <row r="5884" spans="1:12">
      <c r="A5884" t="e">
        <f ca="1">E00251432274421</f>
        <v>#NAME?</v>
      </c>
      <c r="B5884">
        <v>450</v>
      </c>
      <c r="C5884" t="s">
        <v>227</v>
      </c>
      <c r="D5884" s="1">
        <v>42654</v>
      </c>
      <c r="F5884">
        <v>1</v>
      </c>
      <c r="G5884">
        <v>4019</v>
      </c>
      <c r="H5884" t="s">
        <v>26</v>
      </c>
      <c r="J5884" t="s">
        <v>14</v>
      </c>
      <c r="K5884">
        <v>51</v>
      </c>
      <c r="L5884" t="s">
        <v>15</v>
      </c>
    </row>
    <row r="5885" spans="1:12">
      <c r="A5885" t="e">
        <f ca="1">E00251518587221</f>
        <v>#NAME?</v>
      </c>
      <c r="B5885">
        <v>464</v>
      </c>
      <c r="C5885" t="s">
        <v>45</v>
      </c>
      <c r="D5885" s="1">
        <v>42614</v>
      </c>
      <c r="F5885">
        <v>2</v>
      </c>
      <c r="G5885">
        <v>2169</v>
      </c>
      <c r="H5885" t="s">
        <v>40</v>
      </c>
      <c r="J5885" t="s">
        <v>14</v>
      </c>
      <c r="K5885">
        <v>44</v>
      </c>
      <c r="L5885" t="s">
        <v>15</v>
      </c>
    </row>
    <row r="5886" spans="1:12">
      <c r="A5886" t="e">
        <f ca="1">E00251510806521</f>
        <v>#NAME?</v>
      </c>
      <c r="B5886">
        <v>104</v>
      </c>
      <c r="C5886" t="s">
        <v>88</v>
      </c>
      <c r="D5886" s="1">
        <v>41628</v>
      </c>
      <c r="F5886">
        <v>2</v>
      </c>
      <c r="G5886">
        <v>496</v>
      </c>
      <c r="H5886" t="s">
        <v>190</v>
      </c>
      <c r="J5886" t="s">
        <v>14</v>
      </c>
      <c r="K5886">
        <v>44</v>
      </c>
      <c r="L5886" t="s">
        <v>15</v>
      </c>
    </row>
    <row r="5887" spans="1:12">
      <c r="A5887" t="e">
        <f ca="1">E00251513961521</f>
        <v>#NAME?</v>
      </c>
      <c r="B5887">
        <v>701</v>
      </c>
      <c r="C5887" t="s">
        <v>72</v>
      </c>
      <c r="D5887" s="1">
        <v>41382</v>
      </c>
      <c r="F5887">
        <v>3</v>
      </c>
      <c r="G5887">
        <v>4659</v>
      </c>
      <c r="H5887" t="s">
        <v>47</v>
      </c>
      <c r="J5887" t="s">
        <v>14</v>
      </c>
      <c r="K5887">
        <v>38</v>
      </c>
      <c r="L5887" t="s">
        <v>15</v>
      </c>
    </row>
    <row r="5888" spans="1:12">
      <c r="A5888" t="e">
        <f ca="1">E00251510038521</f>
        <v>#NAME?</v>
      </c>
      <c r="B5888">
        <v>189</v>
      </c>
      <c r="C5888" t="s">
        <v>58</v>
      </c>
      <c r="D5888" s="1">
        <v>41180</v>
      </c>
      <c r="F5888">
        <v>2</v>
      </c>
      <c r="G5888">
        <v>72673</v>
      </c>
      <c r="H5888" t="s">
        <v>394</v>
      </c>
      <c r="J5888" t="s">
        <v>14</v>
      </c>
      <c r="K5888">
        <v>40</v>
      </c>
      <c r="L5888" t="s">
        <v>15</v>
      </c>
    </row>
    <row r="5889" spans="1:12">
      <c r="A5889" t="e">
        <f ca="1">E00251510038521</f>
        <v>#NAME?</v>
      </c>
      <c r="B5889">
        <v>189</v>
      </c>
      <c r="C5889" t="s">
        <v>58</v>
      </c>
      <c r="D5889" s="1">
        <v>42333</v>
      </c>
      <c r="F5889">
        <v>1</v>
      </c>
      <c r="G5889">
        <v>6929</v>
      </c>
      <c r="H5889" t="s">
        <v>36</v>
      </c>
      <c r="J5889" t="s">
        <v>14</v>
      </c>
      <c r="K5889">
        <v>43</v>
      </c>
      <c r="L5889" t="s">
        <v>15</v>
      </c>
    </row>
    <row r="5890" spans="1:12">
      <c r="A5890" t="e">
        <f ca="1">E00251510806521</f>
        <v>#NAME?</v>
      </c>
      <c r="B5890">
        <v>104</v>
      </c>
      <c r="C5890" t="s">
        <v>88</v>
      </c>
      <c r="D5890" s="1">
        <v>41751</v>
      </c>
      <c r="F5890">
        <v>1</v>
      </c>
      <c r="G5890">
        <v>8470</v>
      </c>
      <c r="H5890" t="s">
        <v>120</v>
      </c>
      <c r="J5890" t="s">
        <v>14</v>
      </c>
      <c r="K5890">
        <v>45</v>
      </c>
      <c r="L5890" t="s">
        <v>15</v>
      </c>
    </row>
    <row r="5891" spans="1:12">
      <c r="A5891" t="e">
        <f ca="1">E00251514730021</f>
        <v>#NAME?</v>
      </c>
      <c r="B5891">
        <v>495</v>
      </c>
      <c r="C5891" t="s">
        <v>347</v>
      </c>
      <c r="D5891" s="1">
        <v>42562</v>
      </c>
      <c r="F5891">
        <v>1</v>
      </c>
      <c r="G5891">
        <v>2859</v>
      </c>
      <c r="H5891" t="s">
        <v>362</v>
      </c>
      <c r="J5891" t="s">
        <v>14</v>
      </c>
      <c r="K5891">
        <v>43</v>
      </c>
      <c r="L5891" t="s">
        <v>15</v>
      </c>
    </row>
    <row r="5892" spans="1:12">
      <c r="A5892" t="e">
        <f ca="1">E00251510806521</f>
        <v>#NAME?</v>
      </c>
      <c r="B5892">
        <v>104</v>
      </c>
      <c r="C5892" t="s">
        <v>88</v>
      </c>
      <c r="D5892" s="1">
        <v>42404</v>
      </c>
      <c r="F5892">
        <v>1</v>
      </c>
      <c r="G5892">
        <v>79029</v>
      </c>
      <c r="H5892" t="s">
        <v>21</v>
      </c>
      <c r="J5892" t="s">
        <v>14</v>
      </c>
      <c r="K5892">
        <v>47</v>
      </c>
      <c r="L5892" t="s">
        <v>22</v>
      </c>
    </row>
    <row r="5893" spans="1:12">
      <c r="A5893" t="e">
        <f ca="1">E00251510806521</f>
        <v>#NAME?</v>
      </c>
      <c r="B5893">
        <v>104</v>
      </c>
      <c r="C5893" t="s">
        <v>88</v>
      </c>
      <c r="D5893" s="1">
        <v>41739</v>
      </c>
      <c r="F5893">
        <v>1</v>
      </c>
      <c r="G5893">
        <v>8470</v>
      </c>
      <c r="H5893" t="s">
        <v>120</v>
      </c>
      <c r="J5893" t="s">
        <v>14</v>
      </c>
      <c r="K5893">
        <v>45</v>
      </c>
      <c r="L5893" t="s">
        <v>15</v>
      </c>
    </row>
    <row r="5894" spans="1:12">
      <c r="A5894" t="e">
        <f ca="1">E00251510806521</f>
        <v>#NAME?</v>
      </c>
      <c r="B5894">
        <v>104</v>
      </c>
      <c r="C5894" t="s">
        <v>88</v>
      </c>
      <c r="D5894" s="1">
        <v>42461</v>
      </c>
      <c r="F5894">
        <v>2</v>
      </c>
      <c r="G5894">
        <v>496</v>
      </c>
      <c r="H5894" t="s">
        <v>190</v>
      </c>
      <c r="J5894" t="s">
        <v>14</v>
      </c>
      <c r="K5894">
        <v>47</v>
      </c>
      <c r="L5894" t="s">
        <v>15</v>
      </c>
    </row>
    <row r="5895" spans="1:12">
      <c r="A5895" t="e">
        <f ca="1">E00251510806521</f>
        <v>#NAME?</v>
      </c>
      <c r="B5895">
        <v>117</v>
      </c>
      <c r="C5895" t="s">
        <v>364</v>
      </c>
      <c r="D5895" s="1">
        <v>42224</v>
      </c>
      <c r="F5895">
        <v>1</v>
      </c>
      <c r="G5895">
        <v>9492</v>
      </c>
      <c r="H5895" t="s">
        <v>317</v>
      </c>
      <c r="J5895" t="s">
        <v>14</v>
      </c>
      <c r="K5895">
        <v>46</v>
      </c>
      <c r="L5895" t="s">
        <v>15</v>
      </c>
    </row>
    <row r="5896" spans="1:12">
      <c r="A5896" t="e">
        <f ca="1">E00251514730021</f>
        <v>#NAME?</v>
      </c>
      <c r="B5896">
        <v>6311</v>
      </c>
      <c r="C5896" t="s">
        <v>146</v>
      </c>
      <c r="D5896" s="1">
        <v>42515</v>
      </c>
      <c r="F5896">
        <v>1</v>
      </c>
      <c r="G5896">
        <v>9198</v>
      </c>
      <c r="H5896" t="s">
        <v>229</v>
      </c>
      <c r="I5896" t="s">
        <v>148</v>
      </c>
      <c r="J5896" t="s">
        <v>57</v>
      </c>
      <c r="K5896">
        <v>43</v>
      </c>
      <c r="L5896" t="s">
        <v>15</v>
      </c>
    </row>
    <row r="5897" spans="1:12">
      <c r="A5897" t="e">
        <f ca="1">E00251711696621</f>
        <v>#NAME?</v>
      </c>
      <c r="B5897">
        <v>11</v>
      </c>
      <c r="C5897" t="s">
        <v>245</v>
      </c>
      <c r="D5897" s="1">
        <v>41355</v>
      </c>
      <c r="F5897">
        <v>1</v>
      </c>
      <c r="G5897">
        <v>470</v>
      </c>
      <c r="H5897" t="s">
        <v>217</v>
      </c>
      <c r="J5897" t="s">
        <v>14</v>
      </c>
      <c r="K5897">
        <v>40</v>
      </c>
      <c r="L5897" t="s">
        <v>15</v>
      </c>
    </row>
    <row r="5898" spans="1:12">
      <c r="A5898" t="e">
        <f ca="1">E00251427357321</f>
        <v>#NAME?</v>
      </c>
      <c r="B5898">
        <v>4992</v>
      </c>
      <c r="C5898" t="s">
        <v>1010</v>
      </c>
      <c r="D5898" s="1">
        <v>42915</v>
      </c>
      <c r="F5898">
        <v>1</v>
      </c>
      <c r="G5898">
        <v>7243</v>
      </c>
      <c r="H5898" t="s">
        <v>42</v>
      </c>
      <c r="J5898" t="s">
        <v>14</v>
      </c>
      <c r="K5898">
        <v>67</v>
      </c>
      <c r="L5898" t="s">
        <v>15</v>
      </c>
    </row>
    <row r="5899" spans="1:12">
      <c r="A5899" t="e">
        <f ca="1">E00251537610321</f>
        <v>#NAME?</v>
      </c>
      <c r="B5899">
        <v>1273</v>
      </c>
      <c r="C5899" t="s">
        <v>28</v>
      </c>
      <c r="D5899" s="1">
        <v>42293</v>
      </c>
      <c r="F5899">
        <v>1</v>
      </c>
      <c r="G5899">
        <v>82525</v>
      </c>
      <c r="H5899" t="s">
        <v>371</v>
      </c>
      <c r="J5899" t="s">
        <v>14</v>
      </c>
      <c r="K5899">
        <v>59</v>
      </c>
      <c r="L5899" t="s">
        <v>15</v>
      </c>
    </row>
    <row r="5900" spans="1:12">
      <c r="A5900" t="e">
        <f ca="1">E00251510038521</f>
        <v>#NAME?</v>
      </c>
      <c r="B5900">
        <v>189</v>
      </c>
      <c r="C5900" t="s">
        <v>58</v>
      </c>
      <c r="D5900" s="1">
        <v>42473</v>
      </c>
      <c r="F5900">
        <v>1</v>
      </c>
      <c r="G5900">
        <v>30000</v>
      </c>
      <c r="H5900" t="s">
        <v>144</v>
      </c>
      <c r="J5900" t="s">
        <v>14</v>
      </c>
      <c r="K5900">
        <v>43</v>
      </c>
      <c r="L5900" t="s">
        <v>15</v>
      </c>
    </row>
    <row r="5901" spans="1:12">
      <c r="A5901" t="e">
        <f ca="1">E00251510038521</f>
        <v>#NAME?</v>
      </c>
      <c r="B5901">
        <v>189</v>
      </c>
      <c r="C5901" t="s">
        <v>58</v>
      </c>
      <c r="D5901" s="1">
        <v>42443</v>
      </c>
      <c r="F5901">
        <v>1</v>
      </c>
      <c r="G5901">
        <v>30000</v>
      </c>
      <c r="H5901" t="s">
        <v>144</v>
      </c>
      <c r="J5901" t="s">
        <v>14</v>
      </c>
      <c r="K5901">
        <v>43</v>
      </c>
      <c r="L5901" t="s">
        <v>15</v>
      </c>
    </row>
    <row r="5902" spans="1:12">
      <c r="A5902" t="e">
        <f ca="1">E00251711658521</f>
        <v>#NAME?</v>
      </c>
      <c r="B5902">
        <v>7927</v>
      </c>
      <c r="C5902" t="s">
        <v>367</v>
      </c>
      <c r="D5902" s="1">
        <v>42783</v>
      </c>
      <c r="F5902">
        <v>2</v>
      </c>
      <c r="G5902">
        <v>30983</v>
      </c>
      <c r="H5902" t="s">
        <v>325</v>
      </c>
      <c r="J5902" t="s">
        <v>14</v>
      </c>
      <c r="K5902">
        <v>44</v>
      </c>
      <c r="L5902" t="s">
        <v>15</v>
      </c>
    </row>
    <row r="5903" spans="1:12">
      <c r="A5903" t="e">
        <f ca="1">E00251711658521</f>
        <v>#NAME?</v>
      </c>
      <c r="B5903">
        <v>11</v>
      </c>
      <c r="C5903" t="s">
        <v>245</v>
      </c>
      <c r="D5903" s="1">
        <v>41239</v>
      </c>
      <c r="F5903">
        <v>2</v>
      </c>
      <c r="G5903">
        <v>4019</v>
      </c>
      <c r="H5903" t="s">
        <v>26</v>
      </c>
      <c r="J5903" t="s">
        <v>14</v>
      </c>
      <c r="K5903">
        <v>40</v>
      </c>
      <c r="L5903" t="s">
        <v>15</v>
      </c>
    </row>
    <row r="5904" spans="1:12">
      <c r="A5904" t="e">
        <f ca="1">E00251510038521</f>
        <v>#NAME?</v>
      </c>
      <c r="B5904">
        <v>189</v>
      </c>
      <c r="C5904" t="s">
        <v>58</v>
      </c>
      <c r="D5904" s="1">
        <v>42558</v>
      </c>
      <c r="F5904">
        <v>2</v>
      </c>
      <c r="G5904">
        <v>72690</v>
      </c>
      <c r="H5904" t="s">
        <v>363</v>
      </c>
      <c r="J5904" t="s">
        <v>14</v>
      </c>
      <c r="K5904">
        <v>43</v>
      </c>
      <c r="L5904" t="s">
        <v>15</v>
      </c>
    </row>
    <row r="5905" spans="1:12">
      <c r="A5905" t="e">
        <f ca="1">E00251711658521</f>
        <v>#NAME?</v>
      </c>
      <c r="B5905">
        <v>7927</v>
      </c>
      <c r="C5905" t="s">
        <v>367</v>
      </c>
      <c r="D5905" s="1">
        <v>42755</v>
      </c>
      <c r="F5905">
        <v>2</v>
      </c>
      <c r="G5905">
        <v>27800</v>
      </c>
      <c r="H5905" t="s">
        <v>145</v>
      </c>
      <c r="J5905" t="s">
        <v>14</v>
      </c>
      <c r="K5905">
        <v>44</v>
      </c>
      <c r="L5905" t="s">
        <v>15</v>
      </c>
    </row>
    <row r="5906" spans="1:12">
      <c r="A5906" t="e">
        <f ca="1">E00251711658521</f>
        <v>#NAME?</v>
      </c>
      <c r="B5906">
        <v>11</v>
      </c>
      <c r="C5906" t="s">
        <v>245</v>
      </c>
      <c r="D5906" s="1">
        <v>41239</v>
      </c>
      <c r="F5906">
        <v>3</v>
      </c>
      <c r="G5906">
        <v>27800</v>
      </c>
      <c r="H5906" t="s">
        <v>145</v>
      </c>
      <c r="J5906" t="s">
        <v>14</v>
      </c>
      <c r="K5906">
        <v>40</v>
      </c>
      <c r="L5906" t="s">
        <v>15</v>
      </c>
    </row>
    <row r="5907" spans="1:12">
      <c r="A5907" t="e">
        <f ca="1">E00251537610321</f>
        <v>#NAME?</v>
      </c>
      <c r="B5907">
        <v>1273</v>
      </c>
      <c r="C5907" t="s">
        <v>28</v>
      </c>
      <c r="D5907" s="1">
        <v>40973</v>
      </c>
      <c r="F5907">
        <v>1</v>
      </c>
      <c r="G5907">
        <v>4660</v>
      </c>
      <c r="H5907" t="s">
        <v>215</v>
      </c>
      <c r="J5907" t="s">
        <v>14</v>
      </c>
      <c r="K5907">
        <v>55</v>
      </c>
      <c r="L5907" t="s">
        <v>15</v>
      </c>
    </row>
    <row r="5908" spans="1:12">
      <c r="A5908" t="e">
        <f ca="1">E00251427357321</f>
        <v>#NAME?</v>
      </c>
      <c r="B5908">
        <v>20</v>
      </c>
      <c r="C5908" t="s">
        <v>370</v>
      </c>
      <c r="D5908" s="1">
        <v>42299</v>
      </c>
      <c r="F5908">
        <v>1</v>
      </c>
      <c r="G5908">
        <v>2720</v>
      </c>
      <c r="H5908" t="s">
        <v>65</v>
      </c>
      <c r="J5908" t="s">
        <v>14</v>
      </c>
      <c r="K5908">
        <v>65</v>
      </c>
      <c r="L5908" t="s">
        <v>15</v>
      </c>
    </row>
    <row r="5909" spans="1:12">
      <c r="A5909" t="e">
        <f ca="1">E00251537610321</f>
        <v>#NAME?</v>
      </c>
      <c r="B5909">
        <v>1273</v>
      </c>
      <c r="C5909" t="s">
        <v>28</v>
      </c>
      <c r="D5909" s="1">
        <v>42264</v>
      </c>
      <c r="F5909">
        <v>1</v>
      </c>
      <c r="G5909">
        <v>82525</v>
      </c>
      <c r="H5909" t="s">
        <v>371</v>
      </c>
      <c r="J5909" t="s">
        <v>14</v>
      </c>
      <c r="K5909">
        <v>59</v>
      </c>
      <c r="L5909" t="s">
        <v>15</v>
      </c>
    </row>
    <row r="5910" spans="1:12">
      <c r="A5910" t="e">
        <f ca="1">E00251537610321</f>
        <v>#NAME?</v>
      </c>
      <c r="B5910">
        <v>1273</v>
      </c>
      <c r="C5910" t="s">
        <v>28</v>
      </c>
      <c r="D5910" s="1">
        <v>43018</v>
      </c>
      <c r="F5910">
        <v>2</v>
      </c>
      <c r="G5910">
        <v>6989</v>
      </c>
      <c r="H5910" t="s">
        <v>544</v>
      </c>
      <c r="J5910" t="s">
        <v>14</v>
      </c>
      <c r="K5910">
        <v>61</v>
      </c>
      <c r="L5910" t="s">
        <v>15</v>
      </c>
    </row>
    <row r="5911" spans="1:12">
      <c r="A5911" t="e">
        <f ca="1">E00251611656421</f>
        <v>#NAME?</v>
      </c>
      <c r="B5911">
        <v>29</v>
      </c>
      <c r="C5911" t="s">
        <v>309</v>
      </c>
      <c r="D5911" s="1">
        <v>40973</v>
      </c>
      <c r="F5911">
        <v>1</v>
      </c>
      <c r="G5911">
        <v>539</v>
      </c>
      <c r="H5911" t="s">
        <v>379</v>
      </c>
      <c r="J5911" t="s">
        <v>14</v>
      </c>
      <c r="K5911">
        <v>52</v>
      </c>
      <c r="L5911" t="s">
        <v>15</v>
      </c>
    </row>
    <row r="5912" spans="1:12">
      <c r="A5912" t="e">
        <f ca="1">E00251611656421</f>
        <v>#NAME?</v>
      </c>
      <c r="B5912">
        <v>29</v>
      </c>
      <c r="C5912" t="s">
        <v>309</v>
      </c>
      <c r="D5912" s="1">
        <v>41064</v>
      </c>
      <c r="F5912">
        <v>1</v>
      </c>
      <c r="G5912">
        <v>4019</v>
      </c>
      <c r="H5912" t="s">
        <v>26</v>
      </c>
      <c r="J5912" t="s">
        <v>14</v>
      </c>
      <c r="K5912">
        <v>52</v>
      </c>
      <c r="L5912" t="s">
        <v>15</v>
      </c>
    </row>
    <row r="5913" spans="1:12">
      <c r="A5913" t="e">
        <f ca="1">E00251537087821</f>
        <v>#NAME?</v>
      </c>
      <c r="B5913">
        <v>291</v>
      </c>
      <c r="C5913" t="s">
        <v>160</v>
      </c>
      <c r="D5913" s="1">
        <v>41730</v>
      </c>
      <c r="F5913">
        <v>1</v>
      </c>
      <c r="G5913">
        <v>7873</v>
      </c>
      <c r="H5913" t="s">
        <v>103</v>
      </c>
      <c r="J5913" t="s">
        <v>14</v>
      </c>
      <c r="K5913">
        <v>46</v>
      </c>
      <c r="L5913" t="s">
        <v>22</v>
      </c>
    </row>
    <row r="5914" spans="1:12">
      <c r="A5914" t="e">
        <f ca="1">E00251512560421</f>
        <v>#NAME?</v>
      </c>
      <c r="B5914">
        <v>51</v>
      </c>
      <c r="C5914" t="s">
        <v>372</v>
      </c>
      <c r="D5914" s="1">
        <v>41597</v>
      </c>
      <c r="F5914">
        <v>1</v>
      </c>
      <c r="G5914">
        <v>9198</v>
      </c>
      <c r="H5914" t="s">
        <v>229</v>
      </c>
      <c r="J5914" t="s">
        <v>14</v>
      </c>
      <c r="K5914">
        <v>52</v>
      </c>
      <c r="L5914" t="s">
        <v>15</v>
      </c>
    </row>
    <row r="5915" spans="1:12">
      <c r="A5915" t="e">
        <f ca="1">E00251512560421</f>
        <v>#NAME?</v>
      </c>
      <c r="B5915">
        <v>51</v>
      </c>
      <c r="C5915" t="s">
        <v>372</v>
      </c>
      <c r="D5915" s="1">
        <v>42165</v>
      </c>
      <c r="F5915">
        <v>1</v>
      </c>
      <c r="G5915">
        <v>3051</v>
      </c>
      <c r="H5915" t="s">
        <v>13</v>
      </c>
      <c r="J5915" t="s">
        <v>14</v>
      </c>
      <c r="K5915">
        <v>54</v>
      </c>
      <c r="L5915" t="s">
        <v>15</v>
      </c>
    </row>
    <row r="5916" spans="1:12">
      <c r="A5916" t="e">
        <f ca="1">E00251711658521</f>
        <v>#NAME?</v>
      </c>
      <c r="B5916">
        <v>11</v>
      </c>
      <c r="C5916" t="s">
        <v>245</v>
      </c>
      <c r="D5916" s="1">
        <v>42191</v>
      </c>
      <c r="F5916">
        <v>1</v>
      </c>
      <c r="G5916">
        <v>30983</v>
      </c>
      <c r="H5916" t="s">
        <v>325</v>
      </c>
      <c r="J5916" t="s">
        <v>14</v>
      </c>
      <c r="K5916">
        <v>42</v>
      </c>
      <c r="L5916" t="s">
        <v>15</v>
      </c>
    </row>
    <row r="5917" spans="1:12">
      <c r="A5917" t="e">
        <f ca="1">E00251711658521</f>
        <v>#NAME?</v>
      </c>
      <c r="B5917">
        <v>11</v>
      </c>
      <c r="C5917" t="s">
        <v>245</v>
      </c>
      <c r="D5917" s="1">
        <v>42310</v>
      </c>
      <c r="F5917">
        <v>2</v>
      </c>
      <c r="G5917">
        <v>4019</v>
      </c>
      <c r="H5917" t="s">
        <v>26</v>
      </c>
      <c r="J5917" t="s">
        <v>14</v>
      </c>
      <c r="K5917">
        <v>43</v>
      </c>
      <c r="L5917" t="s">
        <v>15</v>
      </c>
    </row>
    <row r="5918" spans="1:12">
      <c r="A5918" t="e">
        <f ca="1">E00251711658521</f>
        <v>#NAME?</v>
      </c>
      <c r="B5918">
        <v>7927</v>
      </c>
      <c r="C5918" t="s">
        <v>367</v>
      </c>
      <c r="D5918" s="1">
        <v>42744</v>
      </c>
      <c r="F5918">
        <v>1</v>
      </c>
      <c r="G5918">
        <v>3804</v>
      </c>
      <c r="H5918" t="s">
        <v>71</v>
      </c>
      <c r="J5918" t="s">
        <v>14</v>
      </c>
      <c r="K5918">
        <v>44</v>
      </c>
      <c r="L5918" t="s">
        <v>15</v>
      </c>
    </row>
    <row r="5919" spans="1:12">
      <c r="A5919" t="e">
        <f ca="1">E00251611656421</f>
        <v>#NAME?</v>
      </c>
      <c r="B5919">
        <v>886</v>
      </c>
      <c r="C5919" t="s">
        <v>1011</v>
      </c>
      <c r="D5919" s="1">
        <v>42542</v>
      </c>
      <c r="F5919">
        <v>1</v>
      </c>
      <c r="G5919">
        <v>3004</v>
      </c>
      <c r="H5919" t="s">
        <v>104</v>
      </c>
      <c r="J5919" t="s">
        <v>272</v>
      </c>
      <c r="K5919">
        <v>57</v>
      </c>
      <c r="L5919" t="s">
        <v>15</v>
      </c>
    </row>
    <row r="5920" spans="1:12">
      <c r="A5920" t="e">
        <f ca="1">E00251512560421</f>
        <v>#NAME?</v>
      </c>
      <c r="B5920">
        <v>51</v>
      </c>
      <c r="C5920" t="s">
        <v>372</v>
      </c>
      <c r="D5920" s="1">
        <v>42263</v>
      </c>
      <c r="F5920">
        <v>1</v>
      </c>
      <c r="G5920">
        <v>6011</v>
      </c>
      <c r="H5920" t="s">
        <v>1012</v>
      </c>
      <c r="J5920" t="s">
        <v>14</v>
      </c>
      <c r="K5920">
        <v>54</v>
      </c>
      <c r="L5920" t="s">
        <v>15</v>
      </c>
    </row>
    <row r="5921" spans="1:12">
      <c r="A5921" t="e">
        <f ca="1">E00251537087821</f>
        <v>#NAME?</v>
      </c>
      <c r="B5921">
        <v>291</v>
      </c>
      <c r="C5921" t="s">
        <v>160</v>
      </c>
      <c r="D5921" s="1">
        <v>41375</v>
      </c>
      <c r="F5921">
        <v>1</v>
      </c>
      <c r="G5921">
        <v>30272</v>
      </c>
      <c r="H5921" t="s">
        <v>740</v>
      </c>
      <c r="J5921" t="s">
        <v>14</v>
      </c>
      <c r="K5921">
        <v>45</v>
      </c>
      <c r="L5921" t="s">
        <v>15</v>
      </c>
    </row>
    <row r="5922" spans="1:12">
      <c r="A5922" t="e">
        <f ca="1">E00251537610321</f>
        <v>#NAME?</v>
      </c>
      <c r="B5922">
        <v>1273</v>
      </c>
      <c r="C5922" t="s">
        <v>28</v>
      </c>
      <c r="D5922" s="1">
        <v>42143</v>
      </c>
      <c r="F5922">
        <v>1</v>
      </c>
      <c r="G5922">
        <v>72885</v>
      </c>
      <c r="H5922" t="s">
        <v>354</v>
      </c>
      <c r="J5922" t="s">
        <v>14</v>
      </c>
      <c r="K5922">
        <v>59</v>
      </c>
      <c r="L5922" t="s">
        <v>15</v>
      </c>
    </row>
    <row r="5923" spans="1:12">
      <c r="A5923" t="e">
        <f ca="1">E00251537610321</f>
        <v>#NAME?</v>
      </c>
      <c r="B5923">
        <v>1273</v>
      </c>
      <c r="C5923" t="s">
        <v>28</v>
      </c>
      <c r="D5923" s="1">
        <v>42263</v>
      </c>
      <c r="F5923">
        <v>2</v>
      </c>
      <c r="G5923">
        <v>82525</v>
      </c>
      <c r="H5923" t="s">
        <v>371</v>
      </c>
      <c r="J5923" t="s">
        <v>14</v>
      </c>
      <c r="K5923">
        <v>59</v>
      </c>
      <c r="L5923" t="s">
        <v>15</v>
      </c>
    </row>
    <row r="5924" spans="1:12">
      <c r="A5924" t="e">
        <f t="shared" ref="A5924:A5931" ca="1" si="47">E00251611656421</f>
        <v>#NAME?</v>
      </c>
      <c r="B5924">
        <v>29</v>
      </c>
      <c r="C5924" t="s">
        <v>309</v>
      </c>
      <c r="D5924" s="1">
        <v>41478</v>
      </c>
      <c r="F5924">
        <v>1</v>
      </c>
      <c r="G5924">
        <v>3051</v>
      </c>
      <c r="H5924" t="s">
        <v>13</v>
      </c>
      <c r="J5924" t="s">
        <v>14</v>
      </c>
      <c r="K5924">
        <v>54</v>
      </c>
      <c r="L5924" t="s">
        <v>15</v>
      </c>
    </row>
    <row r="5925" spans="1:12">
      <c r="A5925" t="e">
        <f t="shared" ca="1" si="47"/>
        <v>#NAME?</v>
      </c>
      <c r="B5925">
        <v>29</v>
      </c>
      <c r="C5925" t="s">
        <v>309</v>
      </c>
      <c r="D5925" s="1">
        <v>41478</v>
      </c>
      <c r="F5925">
        <v>2</v>
      </c>
      <c r="G5925">
        <v>2729</v>
      </c>
      <c r="H5925" t="s">
        <v>115</v>
      </c>
      <c r="J5925" t="s">
        <v>14</v>
      </c>
      <c r="K5925">
        <v>54</v>
      </c>
      <c r="L5925" t="s">
        <v>15</v>
      </c>
    </row>
    <row r="5926" spans="1:12">
      <c r="A5926" t="e">
        <f t="shared" ca="1" si="47"/>
        <v>#NAME?</v>
      </c>
      <c r="B5926">
        <v>29</v>
      </c>
      <c r="C5926" t="s">
        <v>309</v>
      </c>
      <c r="D5926" s="1">
        <v>42478</v>
      </c>
      <c r="F5926">
        <v>2</v>
      </c>
      <c r="G5926">
        <v>4019</v>
      </c>
      <c r="H5926" t="s">
        <v>26</v>
      </c>
      <c r="J5926" t="s">
        <v>14</v>
      </c>
      <c r="K5926">
        <v>56</v>
      </c>
      <c r="L5926" t="s">
        <v>15</v>
      </c>
    </row>
    <row r="5927" spans="1:12">
      <c r="A5927" t="e">
        <f t="shared" ca="1" si="47"/>
        <v>#NAME?</v>
      </c>
      <c r="B5927">
        <v>29</v>
      </c>
      <c r="C5927" t="s">
        <v>309</v>
      </c>
      <c r="D5927" s="1">
        <v>41227</v>
      </c>
      <c r="F5927">
        <v>2</v>
      </c>
      <c r="G5927">
        <v>4019</v>
      </c>
      <c r="H5927" t="s">
        <v>26</v>
      </c>
      <c r="J5927" t="s">
        <v>14</v>
      </c>
      <c r="K5927">
        <v>53</v>
      </c>
      <c r="L5927" t="s">
        <v>15</v>
      </c>
    </row>
    <row r="5928" spans="1:12">
      <c r="A5928" t="e">
        <f t="shared" ca="1" si="47"/>
        <v>#NAME?</v>
      </c>
      <c r="B5928">
        <v>29</v>
      </c>
      <c r="C5928" t="s">
        <v>309</v>
      </c>
      <c r="D5928" s="1">
        <v>41526</v>
      </c>
      <c r="F5928">
        <v>2</v>
      </c>
      <c r="G5928">
        <v>4019</v>
      </c>
      <c r="H5928" t="s">
        <v>26</v>
      </c>
      <c r="J5928" t="s">
        <v>14</v>
      </c>
      <c r="K5928">
        <v>54</v>
      </c>
      <c r="L5928" t="s">
        <v>15</v>
      </c>
    </row>
    <row r="5929" spans="1:12">
      <c r="A5929" t="e">
        <f t="shared" ca="1" si="47"/>
        <v>#NAME?</v>
      </c>
      <c r="B5929">
        <v>886</v>
      </c>
      <c r="C5929" t="s">
        <v>1011</v>
      </c>
      <c r="D5929" s="1">
        <v>40602</v>
      </c>
      <c r="F5929">
        <v>1</v>
      </c>
      <c r="G5929">
        <v>3004</v>
      </c>
      <c r="H5929" t="s">
        <v>104</v>
      </c>
      <c r="J5929" t="s">
        <v>272</v>
      </c>
      <c r="K5929">
        <v>51</v>
      </c>
      <c r="L5929" t="s">
        <v>15</v>
      </c>
    </row>
    <row r="5930" spans="1:12">
      <c r="A5930" t="e">
        <f t="shared" ca="1" si="47"/>
        <v>#NAME?</v>
      </c>
      <c r="B5930">
        <v>29</v>
      </c>
      <c r="C5930" t="s">
        <v>309</v>
      </c>
      <c r="D5930" s="1">
        <v>41466</v>
      </c>
      <c r="F5930">
        <v>2</v>
      </c>
      <c r="G5930">
        <v>4019</v>
      </c>
      <c r="H5930" t="s">
        <v>26</v>
      </c>
      <c r="J5930" t="s">
        <v>14</v>
      </c>
      <c r="K5930">
        <v>54</v>
      </c>
      <c r="L5930" t="s">
        <v>15</v>
      </c>
    </row>
    <row r="5931" spans="1:12">
      <c r="A5931" t="e">
        <f t="shared" ca="1" si="47"/>
        <v>#NAME?</v>
      </c>
      <c r="B5931">
        <v>29</v>
      </c>
      <c r="C5931" t="s">
        <v>309</v>
      </c>
      <c r="D5931" s="1">
        <v>41646</v>
      </c>
      <c r="F5931">
        <v>2</v>
      </c>
      <c r="G5931">
        <v>4019</v>
      </c>
      <c r="H5931" t="s">
        <v>26</v>
      </c>
      <c r="J5931" t="s">
        <v>14</v>
      </c>
      <c r="K5931">
        <v>54</v>
      </c>
      <c r="L5931" t="s">
        <v>15</v>
      </c>
    </row>
    <row r="5932" spans="1:12">
      <c r="A5932" t="e">
        <f ca="1">E00251512560421</f>
        <v>#NAME?</v>
      </c>
      <c r="B5932">
        <v>51</v>
      </c>
      <c r="C5932" t="s">
        <v>372</v>
      </c>
      <c r="D5932" s="1">
        <v>41767</v>
      </c>
      <c r="F5932">
        <v>2</v>
      </c>
      <c r="G5932">
        <v>6011</v>
      </c>
      <c r="H5932" t="s">
        <v>1012</v>
      </c>
      <c r="J5932" t="s">
        <v>14</v>
      </c>
      <c r="K5932">
        <v>53</v>
      </c>
      <c r="L5932" t="s">
        <v>15</v>
      </c>
    </row>
    <row r="5933" spans="1:12">
      <c r="A5933" t="e">
        <f ca="1">E00251611656421</f>
        <v>#NAME?</v>
      </c>
      <c r="B5933">
        <v>29</v>
      </c>
      <c r="C5933" t="s">
        <v>309</v>
      </c>
      <c r="D5933" s="1">
        <v>41492</v>
      </c>
      <c r="F5933">
        <v>1</v>
      </c>
      <c r="G5933">
        <v>4019</v>
      </c>
      <c r="H5933" t="s">
        <v>26</v>
      </c>
      <c r="J5933" t="s">
        <v>14</v>
      </c>
      <c r="K5933">
        <v>54</v>
      </c>
      <c r="L5933" t="s">
        <v>15</v>
      </c>
    </row>
    <row r="5934" spans="1:12">
      <c r="A5934" t="e">
        <f ca="1">E00251537087821</f>
        <v>#NAME?</v>
      </c>
      <c r="B5934">
        <v>291</v>
      </c>
      <c r="C5934" t="s">
        <v>160</v>
      </c>
      <c r="D5934" s="1">
        <v>42716</v>
      </c>
      <c r="F5934">
        <v>1</v>
      </c>
      <c r="G5934">
        <v>71940</v>
      </c>
      <c r="H5934" t="s">
        <v>135</v>
      </c>
      <c r="J5934" t="s">
        <v>14</v>
      </c>
      <c r="K5934">
        <v>49</v>
      </c>
      <c r="L5934" t="s">
        <v>15</v>
      </c>
    </row>
    <row r="5935" spans="1:12">
      <c r="A5935" t="e">
        <f ca="1">E00251518870221</f>
        <v>#NAME?</v>
      </c>
      <c r="B5935">
        <v>272</v>
      </c>
      <c r="C5935" t="s">
        <v>174</v>
      </c>
      <c r="D5935" s="1">
        <v>42269</v>
      </c>
      <c r="F5935">
        <v>1</v>
      </c>
      <c r="G5935">
        <v>2252</v>
      </c>
      <c r="H5935" t="s">
        <v>64</v>
      </c>
      <c r="I5935" t="s">
        <v>56</v>
      </c>
      <c r="J5935" t="s">
        <v>57</v>
      </c>
      <c r="K5935">
        <v>51</v>
      </c>
      <c r="L5935" t="s">
        <v>15</v>
      </c>
    </row>
    <row r="5936" spans="1:12">
      <c r="A5936" t="e">
        <f ca="1">E00251518870221</f>
        <v>#NAME?</v>
      </c>
      <c r="B5936">
        <v>291</v>
      </c>
      <c r="C5936" t="s">
        <v>160</v>
      </c>
      <c r="D5936" s="1">
        <v>42409</v>
      </c>
      <c r="F5936">
        <v>2</v>
      </c>
      <c r="G5936">
        <v>2252</v>
      </c>
      <c r="H5936" t="s">
        <v>64</v>
      </c>
      <c r="J5936" t="s">
        <v>14</v>
      </c>
      <c r="K5936">
        <v>51</v>
      </c>
      <c r="L5936" t="s">
        <v>15</v>
      </c>
    </row>
    <row r="5937" spans="1:12">
      <c r="A5937" t="e">
        <f ca="1">E00251611656421</f>
        <v>#NAME?</v>
      </c>
      <c r="B5937">
        <v>29</v>
      </c>
      <c r="C5937" t="s">
        <v>309</v>
      </c>
      <c r="D5937" s="1">
        <v>42467</v>
      </c>
      <c r="F5937">
        <v>2</v>
      </c>
      <c r="G5937">
        <v>4019</v>
      </c>
      <c r="H5937" t="s">
        <v>26</v>
      </c>
      <c r="J5937" t="s">
        <v>14</v>
      </c>
      <c r="K5937">
        <v>56</v>
      </c>
      <c r="L5937" t="s">
        <v>15</v>
      </c>
    </row>
    <row r="5938" spans="1:12">
      <c r="A5938" t="e">
        <f ca="1">E00251526894021</f>
        <v>#NAME?</v>
      </c>
      <c r="B5938">
        <v>28</v>
      </c>
      <c r="C5938" t="s">
        <v>153</v>
      </c>
      <c r="D5938" s="1">
        <v>42352</v>
      </c>
      <c r="F5938">
        <v>1</v>
      </c>
      <c r="G5938">
        <v>5258</v>
      </c>
      <c r="H5938" t="s">
        <v>236</v>
      </c>
      <c r="J5938" t="s">
        <v>14</v>
      </c>
      <c r="K5938">
        <v>52</v>
      </c>
      <c r="L5938" t="s">
        <v>15</v>
      </c>
    </row>
    <row r="5939" spans="1:12">
      <c r="A5939" t="e">
        <f ca="1">E00251715425121</f>
        <v>#NAME?</v>
      </c>
      <c r="B5939">
        <v>93</v>
      </c>
      <c r="C5939" t="s">
        <v>375</v>
      </c>
      <c r="D5939" s="1">
        <v>42222</v>
      </c>
      <c r="F5939">
        <v>1</v>
      </c>
      <c r="G5939">
        <v>71536</v>
      </c>
      <c r="H5939" t="s">
        <v>70</v>
      </c>
      <c r="J5939" t="s">
        <v>14</v>
      </c>
      <c r="K5939">
        <v>56</v>
      </c>
      <c r="L5939" t="s">
        <v>15</v>
      </c>
    </row>
    <row r="5940" spans="1:12">
      <c r="A5940" t="e">
        <f ca="1">E00251518822121</f>
        <v>#NAME?</v>
      </c>
      <c r="B5940">
        <v>286</v>
      </c>
      <c r="C5940" t="s">
        <v>41</v>
      </c>
      <c r="D5940" s="1">
        <v>41654</v>
      </c>
      <c r="F5940">
        <v>2</v>
      </c>
      <c r="G5940">
        <v>30275</v>
      </c>
      <c r="H5940" t="s">
        <v>1013</v>
      </c>
      <c r="J5940" t="s">
        <v>14</v>
      </c>
      <c r="K5940">
        <v>52</v>
      </c>
      <c r="L5940" t="s">
        <v>15</v>
      </c>
    </row>
    <row r="5941" spans="1:12">
      <c r="A5941" t="e">
        <f ca="1">E00251518822121</f>
        <v>#NAME?</v>
      </c>
      <c r="B5941">
        <v>286</v>
      </c>
      <c r="C5941" t="s">
        <v>41</v>
      </c>
      <c r="D5941" s="1">
        <v>41730</v>
      </c>
      <c r="F5941">
        <v>1</v>
      </c>
      <c r="G5941">
        <v>460</v>
      </c>
      <c r="H5941" t="s">
        <v>16</v>
      </c>
      <c r="J5941" t="s">
        <v>14</v>
      </c>
      <c r="K5941">
        <v>53</v>
      </c>
      <c r="L5941" t="s">
        <v>15</v>
      </c>
    </row>
    <row r="5942" spans="1:12">
      <c r="A5942" t="e">
        <f ca="1">E00251715425121</f>
        <v>#NAME?</v>
      </c>
      <c r="B5942">
        <v>93</v>
      </c>
      <c r="C5942" t="s">
        <v>375</v>
      </c>
      <c r="D5942" s="1">
        <v>41267</v>
      </c>
      <c r="F5942">
        <v>1</v>
      </c>
      <c r="G5942">
        <v>7231</v>
      </c>
      <c r="H5942" t="s">
        <v>128</v>
      </c>
      <c r="J5942" t="s">
        <v>14</v>
      </c>
      <c r="K5942">
        <v>54</v>
      </c>
      <c r="L5942" t="s">
        <v>15</v>
      </c>
    </row>
    <row r="5943" spans="1:12">
      <c r="A5943" t="e">
        <f ca="1">E00251432363021</f>
        <v>#NAME?</v>
      </c>
      <c r="B5943">
        <v>493</v>
      </c>
      <c r="C5943" t="s">
        <v>376</v>
      </c>
      <c r="D5943" s="1">
        <v>42318</v>
      </c>
      <c r="F5943">
        <v>1</v>
      </c>
      <c r="G5943">
        <v>3579</v>
      </c>
      <c r="H5943" t="s">
        <v>377</v>
      </c>
      <c r="J5943" t="s">
        <v>14</v>
      </c>
      <c r="K5943">
        <v>47</v>
      </c>
      <c r="L5943" t="s">
        <v>15</v>
      </c>
    </row>
    <row r="5944" spans="1:12">
      <c r="A5944" t="e">
        <f ca="1">E00251432363021</f>
        <v>#NAME?</v>
      </c>
      <c r="B5944">
        <v>493</v>
      </c>
      <c r="C5944" t="s">
        <v>376</v>
      </c>
      <c r="D5944" s="1">
        <v>42942</v>
      </c>
      <c r="F5944">
        <v>3</v>
      </c>
      <c r="G5944">
        <v>7222</v>
      </c>
      <c r="H5944" t="s">
        <v>560</v>
      </c>
      <c r="J5944" t="s">
        <v>14</v>
      </c>
      <c r="K5944">
        <v>49</v>
      </c>
      <c r="L5944" t="s">
        <v>15</v>
      </c>
    </row>
    <row r="5945" spans="1:12">
      <c r="A5945" t="e">
        <f ca="1">E00251715425121</f>
        <v>#NAME?</v>
      </c>
      <c r="B5945">
        <v>93</v>
      </c>
      <c r="C5945" t="s">
        <v>375</v>
      </c>
      <c r="D5945" s="1">
        <v>40996</v>
      </c>
      <c r="F5945">
        <v>2</v>
      </c>
      <c r="G5945">
        <v>5180</v>
      </c>
      <c r="H5945" t="s">
        <v>165</v>
      </c>
      <c r="J5945" t="s">
        <v>14</v>
      </c>
      <c r="K5945">
        <v>53</v>
      </c>
      <c r="L5945" t="s">
        <v>15</v>
      </c>
    </row>
    <row r="5946" spans="1:12">
      <c r="A5946" t="e">
        <f ca="1">E00251526894021</f>
        <v>#NAME?</v>
      </c>
      <c r="B5946">
        <v>28</v>
      </c>
      <c r="C5946" t="s">
        <v>153</v>
      </c>
      <c r="D5946" s="1">
        <v>41361</v>
      </c>
      <c r="F5946">
        <v>3</v>
      </c>
      <c r="G5946">
        <v>2729</v>
      </c>
      <c r="H5946" t="s">
        <v>115</v>
      </c>
      <c r="J5946" t="s">
        <v>14</v>
      </c>
      <c r="K5946">
        <v>50</v>
      </c>
      <c r="L5946" t="s">
        <v>15</v>
      </c>
    </row>
    <row r="5947" spans="1:12">
      <c r="A5947" t="e">
        <f ca="1">E00251715425121</f>
        <v>#NAME?</v>
      </c>
      <c r="B5947">
        <v>93</v>
      </c>
      <c r="C5947" t="s">
        <v>375</v>
      </c>
      <c r="D5947" s="1">
        <v>41317</v>
      </c>
      <c r="F5947">
        <v>2</v>
      </c>
      <c r="G5947">
        <v>7177</v>
      </c>
      <c r="H5947" t="s">
        <v>126</v>
      </c>
      <c r="J5947" t="s">
        <v>14</v>
      </c>
      <c r="K5947">
        <v>54</v>
      </c>
      <c r="L5947" t="s">
        <v>15</v>
      </c>
    </row>
    <row r="5948" spans="1:12">
      <c r="A5948" t="e">
        <f ca="1">E00251526894021</f>
        <v>#NAME?</v>
      </c>
      <c r="B5948">
        <v>28</v>
      </c>
      <c r="C5948" t="s">
        <v>153</v>
      </c>
      <c r="D5948" s="1">
        <v>41241</v>
      </c>
      <c r="F5948">
        <v>2</v>
      </c>
      <c r="G5948">
        <v>2729</v>
      </c>
      <c r="H5948" t="s">
        <v>115</v>
      </c>
      <c r="J5948" t="s">
        <v>14</v>
      </c>
      <c r="K5948">
        <v>49</v>
      </c>
      <c r="L5948" t="s">
        <v>15</v>
      </c>
    </row>
    <row r="5949" spans="1:12">
      <c r="A5949" t="e">
        <f ca="1">E00251526894021</f>
        <v>#NAME?</v>
      </c>
      <c r="B5949">
        <v>28</v>
      </c>
      <c r="C5949" t="s">
        <v>153</v>
      </c>
      <c r="D5949" s="1">
        <v>42643</v>
      </c>
      <c r="F5949">
        <v>1</v>
      </c>
      <c r="G5949">
        <v>7242</v>
      </c>
      <c r="H5949" t="s">
        <v>93</v>
      </c>
      <c r="J5949" t="s">
        <v>14</v>
      </c>
      <c r="K5949">
        <v>53</v>
      </c>
      <c r="L5949" t="s">
        <v>15</v>
      </c>
    </row>
    <row r="5950" spans="1:12">
      <c r="A5950" t="e">
        <f ca="1">E00251715425121</f>
        <v>#NAME?</v>
      </c>
      <c r="B5950">
        <v>93</v>
      </c>
      <c r="C5950" t="s">
        <v>375</v>
      </c>
      <c r="D5950" s="1">
        <v>41859</v>
      </c>
      <c r="F5950">
        <v>2</v>
      </c>
      <c r="G5950">
        <v>6272</v>
      </c>
      <c r="H5950" t="s">
        <v>635</v>
      </c>
      <c r="J5950" t="s">
        <v>14</v>
      </c>
      <c r="K5950">
        <v>55</v>
      </c>
      <c r="L5950" t="s">
        <v>15</v>
      </c>
    </row>
    <row r="5951" spans="1:12">
      <c r="A5951" t="e">
        <f ca="1">E00251619839221</f>
        <v>#NAME?</v>
      </c>
      <c r="B5951">
        <v>455</v>
      </c>
      <c r="C5951" t="s">
        <v>312</v>
      </c>
      <c r="D5951" s="1">
        <v>42660</v>
      </c>
      <c r="F5951">
        <v>2</v>
      </c>
      <c r="G5951">
        <v>7904</v>
      </c>
      <c r="H5951" t="s">
        <v>75</v>
      </c>
      <c r="J5951" t="s">
        <v>14</v>
      </c>
      <c r="K5951">
        <v>53</v>
      </c>
      <c r="L5951" t="s">
        <v>22</v>
      </c>
    </row>
    <row r="5952" spans="1:12">
      <c r="A5952" t="e">
        <f ca="1">E00251518822121</f>
        <v>#NAME?</v>
      </c>
      <c r="B5952">
        <v>286</v>
      </c>
      <c r="C5952" t="s">
        <v>41</v>
      </c>
      <c r="D5952" s="1">
        <v>41904</v>
      </c>
      <c r="F5952">
        <v>1</v>
      </c>
      <c r="G5952">
        <v>7831</v>
      </c>
      <c r="H5952" t="s">
        <v>274</v>
      </c>
      <c r="J5952" t="s">
        <v>14</v>
      </c>
      <c r="K5952">
        <v>53</v>
      </c>
      <c r="L5952" t="s">
        <v>22</v>
      </c>
    </row>
    <row r="5953" spans="1:12">
      <c r="A5953" t="e">
        <f ca="1">E00251429782321</f>
        <v>#NAME?</v>
      </c>
      <c r="B5953">
        <v>160</v>
      </c>
      <c r="C5953" t="s">
        <v>278</v>
      </c>
      <c r="D5953" s="1">
        <v>41320</v>
      </c>
      <c r="F5953">
        <v>2</v>
      </c>
      <c r="G5953">
        <v>25000</v>
      </c>
      <c r="H5953" t="s">
        <v>178</v>
      </c>
      <c r="J5953" t="s">
        <v>14</v>
      </c>
      <c r="K5953">
        <v>59</v>
      </c>
      <c r="L5953" t="s">
        <v>15</v>
      </c>
    </row>
    <row r="5954" spans="1:12">
      <c r="A5954" t="e">
        <f ca="1">E00251429782321</f>
        <v>#NAME?</v>
      </c>
      <c r="B5954">
        <v>160</v>
      </c>
      <c r="C5954" t="s">
        <v>278</v>
      </c>
      <c r="D5954" s="1">
        <v>41334</v>
      </c>
      <c r="F5954">
        <v>2</v>
      </c>
      <c r="G5954">
        <v>4019</v>
      </c>
      <c r="H5954" t="s">
        <v>26</v>
      </c>
      <c r="J5954" t="s">
        <v>14</v>
      </c>
      <c r="K5954">
        <v>59</v>
      </c>
      <c r="L5954" t="s">
        <v>15</v>
      </c>
    </row>
    <row r="5955" spans="1:12">
      <c r="A5955" t="e">
        <f ca="1">E00251429782321</f>
        <v>#NAME?</v>
      </c>
      <c r="B5955">
        <v>160</v>
      </c>
      <c r="C5955" t="s">
        <v>278</v>
      </c>
      <c r="D5955" s="1">
        <v>42307</v>
      </c>
      <c r="F5955">
        <v>4</v>
      </c>
      <c r="G5955">
        <v>25000</v>
      </c>
      <c r="H5955" t="s">
        <v>178</v>
      </c>
      <c r="J5955" t="s">
        <v>14</v>
      </c>
      <c r="K5955">
        <v>62</v>
      </c>
      <c r="L5955" t="s">
        <v>15</v>
      </c>
    </row>
    <row r="5956" spans="1:12">
      <c r="A5956" t="e">
        <f ca="1">E00251429782321</f>
        <v>#NAME?</v>
      </c>
      <c r="B5956">
        <v>160</v>
      </c>
      <c r="C5956" t="s">
        <v>278</v>
      </c>
      <c r="D5956" s="1">
        <v>42310</v>
      </c>
      <c r="F5956">
        <v>2</v>
      </c>
      <c r="G5956">
        <v>7242</v>
      </c>
      <c r="H5956" t="s">
        <v>93</v>
      </c>
      <c r="J5956" t="s">
        <v>14</v>
      </c>
      <c r="K5956">
        <v>62</v>
      </c>
      <c r="L5956" t="s">
        <v>15</v>
      </c>
    </row>
    <row r="5957" spans="1:12">
      <c r="A5957" t="e">
        <f ca="1">E00251429892721</f>
        <v>#NAME?</v>
      </c>
      <c r="B5957">
        <v>189</v>
      </c>
      <c r="C5957" t="s">
        <v>58</v>
      </c>
      <c r="D5957" s="1">
        <v>41899</v>
      </c>
      <c r="F5957">
        <v>1</v>
      </c>
      <c r="G5957">
        <v>7862</v>
      </c>
      <c r="H5957" t="s">
        <v>27</v>
      </c>
      <c r="J5957" t="s">
        <v>14</v>
      </c>
      <c r="K5957">
        <v>41</v>
      </c>
      <c r="L5957" t="s">
        <v>22</v>
      </c>
    </row>
    <row r="5958" spans="1:12">
      <c r="A5958" t="e">
        <f ca="1">E00251619839221</f>
        <v>#NAME?</v>
      </c>
      <c r="B5958">
        <v>455</v>
      </c>
      <c r="C5958" t="s">
        <v>312</v>
      </c>
      <c r="D5958" s="1">
        <v>42143</v>
      </c>
      <c r="F5958">
        <v>1</v>
      </c>
      <c r="G5958">
        <v>490</v>
      </c>
      <c r="H5958" t="s">
        <v>203</v>
      </c>
      <c r="J5958" t="s">
        <v>14</v>
      </c>
      <c r="K5958">
        <v>51</v>
      </c>
      <c r="L5958" t="s">
        <v>15</v>
      </c>
    </row>
    <row r="5959" spans="1:12">
      <c r="A5959" t="e">
        <f ca="1">E00251429782321</f>
        <v>#NAME?</v>
      </c>
      <c r="B5959">
        <v>160</v>
      </c>
      <c r="C5959" t="s">
        <v>278</v>
      </c>
      <c r="D5959" s="1">
        <v>42647</v>
      </c>
      <c r="F5959">
        <v>2</v>
      </c>
      <c r="G5959">
        <v>25040</v>
      </c>
      <c r="H5959" t="s">
        <v>388</v>
      </c>
      <c r="J5959" t="s">
        <v>14</v>
      </c>
      <c r="K5959">
        <v>63</v>
      </c>
      <c r="L5959" t="s">
        <v>15</v>
      </c>
    </row>
    <row r="5960" spans="1:12">
      <c r="A5960" t="e">
        <f ca="1">E00251432363021</f>
        <v>#NAME?</v>
      </c>
      <c r="B5960">
        <v>493</v>
      </c>
      <c r="C5960" t="s">
        <v>376</v>
      </c>
      <c r="D5960" s="1">
        <v>42104</v>
      </c>
      <c r="F5960">
        <v>1</v>
      </c>
      <c r="G5960">
        <v>7292</v>
      </c>
      <c r="H5960" t="s">
        <v>189</v>
      </c>
      <c r="J5960" t="s">
        <v>14</v>
      </c>
      <c r="K5960">
        <v>47</v>
      </c>
      <c r="L5960" t="s">
        <v>15</v>
      </c>
    </row>
    <row r="5961" spans="1:12">
      <c r="A5961" t="e">
        <f ca="1">E00251432363021</f>
        <v>#NAME?</v>
      </c>
      <c r="B5961">
        <v>493</v>
      </c>
      <c r="C5961" t="s">
        <v>376</v>
      </c>
      <c r="D5961" s="1">
        <v>42788</v>
      </c>
      <c r="F5961">
        <v>2</v>
      </c>
      <c r="G5961">
        <v>7222</v>
      </c>
      <c r="H5961" t="s">
        <v>560</v>
      </c>
      <c r="J5961" t="s">
        <v>14</v>
      </c>
      <c r="K5961">
        <v>48</v>
      </c>
      <c r="L5961" t="s">
        <v>15</v>
      </c>
    </row>
    <row r="5962" spans="1:12">
      <c r="A5962" t="e">
        <f ca="1">E00251439558321</f>
        <v>#NAME?</v>
      </c>
      <c r="B5962">
        <v>1786</v>
      </c>
      <c r="C5962" t="s">
        <v>37</v>
      </c>
      <c r="D5962" s="1">
        <v>41318</v>
      </c>
      <c r="F5962">
        <v>1</v>
      </c>
      <c r="G5962">
        <v>3051</v>
      </c>
      <c r="H5962" t="s">
        <v>13</v>
      </c>
      <c r="J5962" t="s">
        <v>14</v>
      </c>
      <c r="K5962">
        <v>50</v>
      </c>
      <c r="L5962" t="s">
        <v>15</v>
      </c>
    </row>
    <row r="5963" spans="1:12">
      <c r="A5963" t="e">
        <f ca="1">E00251619839221</f>
        <v>#NAME?</v>
      </c>
      <c r="B5963">
        <v>455</v>
      </c>
      <c r="C5963" t="s">
        <v>312</v>
      </c>
      <c r="D5963" s="1">
        <v>40981</v>
      </c>
      <c r="F5963">
        <v>1</v>
      </c>
      <c r="G5963">
        <v>490</v>
      </c>
      <c r="H5963" t="s">
        <v>203</v>
      </c>
      <c r="J5963" t="s">
        <v>14</v>
      </c>
      <c r="K5963">
        <v>48</v>
      </c>
      <c r="L5963" t="s">
        <v>15</v>
      </c>
    </row>
    <row r="5964" spans="1:12">
      <c r="A5964" t="e">
        <f ca="1">E00251429782321</f>
        <v>#NAME?</v>
      </c>
      <c r="B5964">
        <v>160</v>
      </c>
      <c r="C5964" t="s">
        <v>278</v>
      </c>
      <c r="D5964" s="1">
        <v>42647</v>
      </c>
      <c r="F5964">
        <v>3</v>
      </c>
      <c r="G5964">
        <v>27800</v>
      </c>
      <c r="H5964" t="s">
        <v>145</v>
      </c>
      <c r="J5964" t="s">
        <v>14</v>
      </c>
      <c r="K5964">
        <v>63</v>
      </c>
      <c r="L5964" t="s">
        <v>15</v>
      </c>
    </row>
    <row r="5965" spans="1:12">
      <c r="A5965" t="e">
        <f ca="1">E00251429782321</f>
        <v>#NAME?</v>
      </c>
      <c r="B5965">
        <v>160</v>
      </c>
      <c r="C5965" t="s">
        <v>278</v>
      </c>
      <c r="D5965" s="1">
        <v>43039</v>
      </c>
      <c r="F5965">
        <v>5</v>
      </c>
      <c r="G5965">
        <v>25000</v>
      </c>
      <c r="H5965" t="s">
        <v>178</v>
      </c>
      <c r="J5965" t="s">
        <v>14</v>
      </c>
      <c r="K5965">
        <v>64</v>
      </c>
      <c r="L5965" t="s">
        <v>15</v>
      </c>
    </row>
    <row r="5966" spans="1:12">
      <c r="A5966" t="e">
        <f ca="1">E00251432363021</f>
        <v>#NAME?</v>
      </c>
      <c r="B5966">
        <v>493</v>
      </c>
      <c r="C5966" t="s">
        <v>376</v>
      </c>
      <c r="D5966" s="1">
        <v>42081</v>
      </c>
      <c r="F5966">
        <v>1</v>
      </c>
      <c r="G5966">
        <v>7231</v>
      </c>
      <c r="H5966" t="s">
        <v>128</v>
      </c>
      <c r="J5966" t="s">
        <v>14</v>
      </c>
      <c r="K5966">
        <v>47</v>
      </c>
      <c r="L5966" t="s">
        <v>15</v>
      </c>
    </row>
    <row r="5967" spans="1:12">
      <c r="A5967" t="e">
        <f ca="1">E00251429782321</f>
        <v>#NAME?</v>
      </c>
      <c r="B5967">
        <v>160</v>
      </c>
      <c r="C5967" t="s">
        <v>278</v>
      </c>
      <c r="D5967" s="1">
        <v>41352</v>
      </c>
      <c r="F5967">
        <v>2</v>
      </c>
      <c r="G5967">
        <v>30000</v>
      </c>
      <c r="H5967" t="s">
        <v>144</v>
      </c>
      <c r="J5967" t="s">
        <v>14</v>
      </c>
      <c r="K5967">
        <v>59</v>
      </c>
      <c r="L5967" t="s">
        <v>15</v>
      </c>
    </row>
    <row r="5968" spans="1:12">
      <c r="A5968" t="e">
        <f ca="1">E00251432363021</f>
        <v>#NAME?</v>
      </c>
      <c r="B5968">
        <v>493</v>
      </c>
      <c r="C5968" t="s">
        <v>376</v>
      </c>
      <c r="D5968" s="1">
        <v>42354</v>
      </c>
      <c r="F5968">
        <v>1</v>
      </c>
      <c r="G5968">
        <v>3579</v>
      </c>
      <c r="H5968" t="s">
        <v>377</v>
      </c>
      <c r="J5968" t="s">
        <v>14</v>
      </c>
      <c r="K5968">
        <v>47</v>
      </c>
      <c r="L5968" t="s">
        <v>15</v>
      </c>
    </row>
    <row r="5969" spans="1:12">
      <c r="A5969" t="e">
        <f ca="1">E00251512715021</f>
        <v>#NAME?</v>
      </c>
      <c r="B5969">
        <v>52</v>
      </c>
      <c r="C5969" t="s">
        <v>384</v>
      </c>
      <c r="D5969" s="1">
        <v>41317</v>
      </c>
      <c r="F5969">
        <v>1</v>
      </c>
      <c r="G5969">
        <v>7231</v>
      </c>
      <c r="H5969" t="s">
        <v>128</v>
      </c>
      <c r="J5969" t="s">
        <v>14</v>
      </c>
      <c r="K5969">
        <v>47</v>
      </c>
      <c r="L5969" t="s">
        <v>15</v>
      </c>
    </row>
    <row r="5970" spans="1:12">
      <c r="A5970" t="e">
        <f ca="1">E00251512715021</f>
        <v>#NAME?</v>
      </c>
      <c r="B5970">
        <v>52</v>
      </c>
      <c r="C5970" t="s">
        <v>384</v>
      </c>
      <c r="D5970" s="1">
        <v>42648</v>
      </c>
      <c r="F5970">
        <v>4</v>
      </c>
      <c r="G5970">
        <v>71536</v>
      </c>
      <c r="H5970" t="s">
        <v>70</v>
      </c>
      <c r="J5970" t="s">
        <v>14</v>
      </c>
      <c r="K5970">
        <v>50</v>
      </c>
      <c r="L5970" t="s">
        <v>15</v>
      </c>
    </row>
    <row r="5971" spans="1:12">
      <c r="A5971" t="e">
        <f ca="1">E00251429892721</f>
        <v>#NAME?</v>
      </c>
      <c r="B5971">
        <v>189</v>
      </c>
      <c r="C5971" t="s">
        <v>58</v>
      </c>
      <c r="D5971" s="1">
        <v>42438</v>
      </c>
      <c r="F5971">
        <v>1</v>
      </c>
      <c r="G5971">
        <v>78842</v>
      </c>
      <c r="H5971" t="s">
        <v>1014</v>
      </c>
      <c r="J5971" t="s">
        <v>14</v>
      </c>
      <c r="K5971">
        <v>43</v>
      </c>
      <c r="L5971" t="s">
        <v>22</v>
      </c>
    </row>
    <row r="5972" spans="1:12">
      <c r="A5972" t="e">
        <f ca="1">E00251619839221</f>
        <v>#NAME?</v>
      </c>
      <c r="B5972">
        <v>455</v>
      </c>
      <c r="C5972" t="s">
        <v>312</v>
      </c>
      <c r="D5972" s="1">
        <v>42660</v>
      </c>
      <c r="F5972">
        <v>1</v>
      </c>
      <c r="G5972">
        <v>5718</v>
      </c>
      <c r="H5972" t="s">
        <v>244</v>
      </c>
      <c r="J5972" t="s">
        <v>14</v>
      </c>
      <c r="K5972">
        <v>53</v>
      </c>
      <c r="L5972" t="s">
        <v>15</v>
      </c>
    </row>
    <row r="5973" spans="1:12">
      <c r="A5973" t="e">
        <f ca="1">E00251512715021</f>
        <v>#NAME?</v>
      </c>
      <c r="B5973">
        <v>52</v>
      </c>
      <c r="C5973" t="s">
        <v>384</v>
      </c>
      <c r="D5973" s="1">
        <v>42857</v>
      </c>
      <c r="F5973">
        <v>1</v>
      </c>
      <c r="G5973">
        <v>7242</v>
      </c>
      <c r="H5973" t="s">
        <v>93</v>
      </c>
      <c r="J5973" t="s">
        <v>14</v>
      </c>
      <c r="K5973">
        <v>51</v>
      </c>
      <c r="L5973" t="s">
        <v>15</v>
      </c>
    </row>
    <row r="5974" spans="1:12">
      <c r="A5974" t="e">
        <f ca="1">E00251429782321</f>
        <v>#NAME?</v>
      </c>
      <c r="B5974">
        <v>160</v>
      </c>
      <c r="C5974" t="s">
        <v>278</v>
      </c>
      <c r="D5974" s="1">
        <v>41471</v>
      </c>
      <c r="F5974">
        <v>3</v>
      </c>
      <c r="G5974">
        <v>25000</v>
      </c>
      <c r="H5974" t="s">
        <v>178</v>
      </c>
      <c r="J5974" t="s">
        <v>14</v>
      </c>
      <c r="K5974">
        <v>59</v>
      </c>
      <c r="L5974" t="s">
        <v>15</v>
      </c>
    </row>
    <row r="5975" spans="1:12">
      <c r="A5975" t="e">
        <f ca="1">E00251715024021</f>
        <v>#NAME?</v>
      </c>
      <c r="B5975">
        <v>39</v>
      </c>
      <c r="C5975" t="s">
        <v>385</v>
      </c>
      <c r="D5975" s="1">
        <v>42743</v>
      </c>
      <c r="E5975">
        <v>7</v>
      </c>
      <c r="F5975">
        <v>1</v>
      </c>
      <c r="G5975">
        <v>85221</v>
      </c>
      <c r="H5975" t="s">
        <v>1015</v>
      </c>
      <c r="J5975" t="s">
        <v>34</v>
      </c>
      <c r="K5975">
        <v>40</v>
      </c>
      <c r="L5975" t="s">
        <v>15</v>
      </c>
    </row>
    <row r="5976" spans="1:12">
      <c r="A5976" t="e">
        <f ca="1">E00251429782321</f>
        <v>#NAME?</v>
      </c>
      <c r="B5976">
        <v>160</v>
      </c>
      <c r="C5976" t="s">
        <v>278</v>
      </c>
      <c r="D5976" s="1">
        <v>43055</v>
      </c>
      <c r="F5976">
        <v>3</v>
      </c>
      <c r="G5976">
        <v>27801</v>
      </c>
      <c r="H5976" t="s">
        <v>387</v>
      </c>
      <c r="J5976" t="s">
        <v>14</v>
      </c>
      <c r="K5976">
        <v>64</v>
      </c>
      <c r="L5976" t="s">
        <v>15</v>
      </c>
    </row>
    <row r="5977" spans="1:12">
      <c r="A5977" t="e">
        <f ca="1">E00251715024021</f>
        <v>#NAME?</v>
      </c>
      <c r="B5977">
        <v>767</v>
      </c>
      <c r="C5977" t="s">
        <v>658</v>
      </c>
      <c r="D5977" s="1">
        <v>42503</v>
      </c>
      <c r="F5977">
        <v>1</v>
      </c>
      <c r="G5977">
        <v>5990</v>
      </c>
      <c r="H5977" t="s">
        <v>60</v>
      </c>
      <c r="I5977" t="s">
        <v>56</v>
      </c>
      <c r="J5977" t="s">
        <v>57</v>
      </c>
      <c r="K5977">
        <v>39</v>
      </c>
      <c r="L5977" t="s">
        <v>15</v>
      </c>
    </row>
    <row r="5978" spans="1:12">
      <c r="A5978" t="e">
        <f ca="1">E00251429782321</f>
        <v>#NAME?</v>
      </c>
      <c r="B5978">
        <v>160</v>
      </c>
      <c r="C5978" t="s">
        <v>278</v>
      </c>
      <c r="D5978" s="1">
        <v>42257</v>
      </c>
      <c r="F5978">
        <v>5</v>
      </c>
      <c r="G5978">
        <v>4019</v>
      </c>
      <c r="H5978" t="s">
        <v>26</v>
      </c>
      <c r="J5978" t="s">
        <v>14</v>
      </c>
      <c r="K5978">
        <v>61</v>
      </c>
      <c r="L5978" t="s">
        <v>15</v>
      </c>
    </row>
    <row r="5979" spans="1:12">
      <c r="A5979" t="e">
        <f ca="1">E00251715024021</f>
        <v>#NAME?</v>
      </c>
      <c r="B5979">
        <v>39</v>
      </c>
      <c r="C5979" t="s">
        <v>385</v>
      </c>
      <c r="D5979" s="1">
        <v>42996</v>
      </c>
      <c r="F5979">
        <v>1</v>
      </c>
      <c r="G5979">
        <v>6929</v>
      </c>
      <c r="H5979" t="s">
        <v>36</v>
      </c>
      <c r="I5979" t="s">
        <v>56</v>
      </c>
      <c r="J5979" t="s">
        <v>57</v>
      </c>
      <c r="K5979">
        <v>40</v>
      </c>
      <c r="L5979" t="s">
        <v>15</v>
      </c>
    </row>
    <row r="5980" spans="1:12">
      <c r="A5980" t="e">
        <f ca="1">E00251512715021</f>
        <v>#NAME?</v>
      </c>
      <c r="B5980">
        <v>52</v>
      </c>
      <c r="C5980" t="s">
        <v>384</v>
      </c>
      <c r="D5980" s="1">
        <v>41291</v>
      </c>
      <c r="F5980">
        <v>2</v>
      </c>
      <c r="G5980">
        <v>72673</v>
      </c>
      <c r="H5980" t="s">
        <v>394</v>
      </c>
      <c r="J5980" t="s">
        <v>14</v>
      </c>
      <c r="K5980">
        <v>46</v>
      </c>
      <c r="L5980" t="s">
        <v>15</v>
      </c>
    </row>
    <row r="5981" spans="1:12">
      <c r="A5981" t="e">
        <f ca="1">E00251512715021</f>
        <v>#NAME?</v>
      </c>
      <c r="B5981">
        <v>52</v>
      </c>
      <c r="C5981" t="s">
        <v>384</v>
      </c>
      <c r="D5981" s="1">
        <v>42082</v>
      </c>
      <c r="F5981">
        <v>2</v>
      </c>
      <c r="G5981">
        <v>6266</v>
      </c>
      <c r="H5981" t="s">
        <v>99</v>
      </c>
      <c r="J5981" t="s">
        <v>14</v>
      </c>
      <c r="K5981">
        <v>49</v>
      </c>
      <c r="L5981" t="s">
        <v>15</v>
      </c>
    </row>
    <row r="5982" spans="1:12">
      <c r="A5982" t="e">
        <f ca="1">E00251512715021</f>
        <v>#NAME?</v>
      </c>
      <c r="B5982">
        <v>52</v>
      </c>
      <c r="C5982" t="s">
        <v>384</v>
      </c>
      <c r="D5982" s="1">
        <v>42648</v>
      </c>
      <c r="F5982">
        <v>3</v>
      </c>
      <c r="G5982">
        <v>78830</v>
      </c>
      <c r="H5982" t="s">
        <v>297</v>
      </c>
      <c r="J5982" t="s">
        <v>14</v>
      </c>
      <c r="K5982">
        <v>50</v>
      </c>
      <c r="L5982" t="s">
        <v>22</v>
      </c>
    </row>
    <row r="5983" spans="1:12">
      <c r="A5983" t="e">
        <f ca="1">E00251439558321</f>
        <v>#NAME?</v>
      </c>
      <c r="B5983">
        <v>1786</v>
      </c>
      <c r="C5983" t="s">
        <v>37</v>
      </c>
      <c r="D5983" s="1">
        <v>42324</v>
      </c>
      <c r="F5983">
        <v>1</v>
      </c>
      <c r="G5983">
        <v>49390</v>
      </c>
      <c r="H5983" t="s">
        <v>59</v>
      </c>
      <c r="J5983" t="s">
        <v>14</v>
      </c>
      <c r="K5983">
        <v>53</v>
      </c>
      <c r="L5983" t="s">
        <v>15</v>
      </c>
    </row>
    <row r="5984" spans="1:12">
      <c r="A5984" t="e">
        <f ca="1">E00251512715021</f>
        <v>#NAME?</v>
      </c>
      <c r="B5984">
        <v>52</v>
      </c>
      <c r="C5984" t="s">
        <v>384</v>
      </c>
      <c r="D5984" s="1">
        <v>41310</v>
      </c>
      <c r="F5984">
        <v>2</v>
      </c>
      <c r="G5984">
        <v>27800</v>
      </c>
      <c r="H5984" t="s">
        <v>145</v>
      </c>
      <c r="J5984" t="s">
        <v>14</v>
      </c>
      <c r="K5984">
        <v>47</v>
      </c>
      <c r="L5984" t="s">
        <v>15</v>
      </c>
    </row>
    <row r="5985" spans="1:12">
      <c r="A5985" t="e">
        <f ca="1">E00251429892721</f>
        <v>#NAME?</v>
      </c>
      <c r="B5985">
        <v>189</v>
      </c>
      <c r="C5985" t="s">
        <v>58</v>
      </c>
      <c r="D5985" s="1">
        <v>42870</v>
      </c>
      <c r="F5985">
        <v>2</v>
      </c>
      <c r="G5985">
        <v>3051</v>
      </c>
      <c r="H5985" t="s">
        <v>13</v>
      </c>
      <c r="J5985" t="s">
        <v>14</v>
      </c>
      <c r="K5985">
        <v>44</v>
      </c>
      <c r="L5985" t="s">
        <v>15</v>
      </c>
    </row>
    <row r="5986" spans="1:12">
      <c r="A5986" t="e">
        <f ca="1">E00251429782321</f>
        <v>#NAME?</v>
      </c>
      <c r="B5986">
        <v>160</v>
      </c>
      <c r="C5986" t="s">
        <v>278</v>
      </c>
      <c r="D5986" s="1">
        <v>42138</v>
      </c>
      <c r="F5986">
        <v>2</v>
      </c>
      <c r="G5986">
        <v>25040</v>
      </c>
      <c r="H5986" t="s">
        <v>388</v>
      </c>
      <c r="J5986" t="s">
        <v>14</v>
      </c>
      <c r="K5986">
        <v>61</v>
      </c>
      <c r="L5986" t="s">
        <v>15</v>
      </c>
    </row>
    <row r="5987" spans="1:12">
      <c r="A5987" t="e">
        <f ca="1">E00251512715021</f>
        <v>#NAME?</v>
      </c>
      <c r="B5987">
        <v>52</v>
      </c>
      <c r="C5987" t="s">
        <v>384</v>
      </c>
      <c r="D5987" s="1">
        <v>42090</v>
      </c>
      <c r="F5987">
        <v>2</v>
      </c>
      <c r="G5987">
        <v>71940</v>
      </c>
      <c r="H5987" t="s">
        <v>135</v>
      </c>
      <c r="J5987" t="s">
        <v>14</v>
      </c>
      <c r="K5987">
        <v>49</v>
      </c>
      <c r="L5987" t="s">
        <v>15</v>
      </c>
    </row>
    <row r="5988" spans="1:12">
      <c r="A5988" t="e">
        <f ca="1">E00251512715021</f>
        <v>#NAME?</v>
      </c>
      <c r="B5988">
        <v>52</v>
      </c>
      <c r="C5988" t="s">
        <v>384</v>
      </c>
      <c r="D5988" s="1">
        <v>42718</v>
      </c>
      <c r="F5988">
        <v>1</v>
      </c>
      <c r="G5988">
        <v>4019</v>
      </c>
      <c r="H5988" t="s">
        <v>26</v>
      </c>
      <c r="J5988" t="s">
        <v>14</v>
      </c>
      <c r="K5988">
        <v>50</v>
      </c>
      <c r="L5988" t="s">
        <v>15</v>
      </c>
    </row>
    <row r="5989" spans="1:12">
      <c r="A5989" t="e">
        <f ca="1">E00251429782321</f>
        <v>#NAME?</v>
      </c>
      <c r="B5989">
        <v>160</v>
      </c>
      <c r="C5989" t="s">
        <v>278</v>
      </c>
      <c r="D5989" s="1">
        <v>41305</v>
      </c>
      <c r="F5989">
        <v>1</v>
      </c>
      <c r="G5989">
        <v>7999</v>
      </c>
      <c r="H5989" t="s">
        <v>80</v>
      </c>
      <c r="J5989" t="s">
        <v>14</v>
      </c>
      <c r="K5989">
        <v>59</v>
      </c>
      <c r="L5989" t="s">
        <v>15</v>
      </c>
    </row>
    <row r="5990" spans="1:12">
      <c r="A5990" t="e">
        <f ca="1">E00251429782321</f>
        <v>#NAME?</v>
      </c>
      <c r="B5990">
        <v>160</v>
      </c>
      <c r="C5990" t="s">
        <v>278</v>
      </c>
      <c r="D5990" s="1">
        <v>41312</v>
      </c>
      <c r="F5990">
        <v>1</v>
      </c>
      <c r="G5990">
        <v>7999</v>
      </c>
      <c r="H5990" t="s">
        <v>80</v>
      </c>
      <c r="J5990" t="s">
        <v>14</v>
      </c>
      <c r="K5990">
        <v>59</v>
      </c>
      <c r="L5990" t="s">
        <v>15</v>
      </c>
    </row>
    <row r="5991" spans="1:12">
      <c r="A5991" t="e">
        <f ca="1">E00251429782321</f>
        <v>#NAME?</v>
      </c>
      <c r="B5991">
        <v>160</v>
      </c>
      <c r="C5991" t="s">
        <v>278</v>
      </c>
      <c r="D5991" s="1">
        <v>41222</v>
      </c>
      <c r="F5991">
        <v>2</v>
      </c>
      <c r="G5991">
        <v>4019</v>
      </c>
      <c r="H5991" t="s">
        <v>26</v>
      </c>
      <c r="J5991" t="s">
        <v>14</v>
      </c>
      <c r="K5991">
        <v>59</v>
      </c>
      <c r="L5991" t="s">
        <v>15</v>
      </c>
    </row>
    <row r="5992" spans="1:12">
      <c r="A5992" t="e">
        <f ca="1">E00251429782321</f>
        <v>#NAME?</v>
      </c>
      <c r="B5992">
        <v>160</v>
      </c>
      <c r="C5992" t="s">
        <v>278</v>
      </c>
      <c r="D5992" s="1">
        <v>41309</v>
      </c>
      <c r="F5992">
        <v>3</v>
      </c>
      <c r="G5992">
        <v>4019</v>
      </c>
      <c r="H5992" t="s">
        <v>26</v>
      </c>
      <c r="J5992" t="s">
        <v>14</v>
      </c>
      <c r="K5992">
        <v>59</v>
      </c>
      <c r="L5992" t="s">
        <v>15</v>
      </c>
    </row>
    <row r="5993" spans="1:12">
      <c r="A5993" t="e">
        <f ca="1">E00251512715021</f>
        <v>#NAME?</v>
      </c>
      <c r="B5993">
        <v>52</v>
      </c>
      <c r="C5993" t="s">
        <v>384</v>
      </c>
      <c r="D5993" s="1">
        <v>41725</v>
      </c>
      <c r="F5993">
        <v>1</v>
      </c>
      <c r="G5993">
        <v>7242</v>
      </c>
      <c r="H5993" t="s">
        <v>93</v>
      </c>
      <c r="J5993" t="s">
        <v>14</v>
      </c>
      <c r="K5993">
        <v>48</v>
      </c>
      <c r="L5993" t="s">
        <v>15</v>
      </c>
    </row>
    <row r="5994" spans="1:12">
      <c r="A5994" t="e">
        <f ca="1">E00251429782321</f>
        <v>#NAME?</v>
      </c>
      <c r="B5994">
        <v>160</v>
      </c>
      <c r="C5994" t="s">
        <v>278</v>
      </c>
      <c r="D5994" s="1">
        <v>41205</v>
      </c>
      <c r="F5994">
        <v>2</v>
      </c>
      <c r="G5994">
        <v>25000</v>
      </c>
      <c r="H5994" t="s">
        <v>178</v>
      </c>
      <c r="J5994" t="s">
        <v>14</v>
      </c>
      <c r="K5994">
        <v>59</v>
      </c>
      <c r="L5994" t="s">
        <v>15</v>
      </c>
    </row>
    <row r="5995" spans="1:12">
      <c r="A5995" t="e">
        <f ca="1">E00251429782321</f>
        <v>#NAME?</v>
      </c>
      <c r="B5995">
        <v>160</v>
      </c>
      <c r="C5995" t="s">
        <v>278</v>
      </c>
      <c r="D5995" s="1">
        <v>42341</v>
      </c>
      <c r="F5995">
        <v>4</v>
      </c>
      <c r="G5995">
        <v>4019</v>
      </c>
      <c r="H5995" t="s">
        <v>26</v>
      </c>
      <c r="J5995" t="s">
        <v>14</v>
      </c>
      <c r="K5995">
        <v>62</v>
      </c>
      <c r="L5995" t="s">
        <v>15</v>
      </c>
    </row>
    <row r="5996" spans="1:12">
      <c r="A5996" t="e">
        <f ca="1">E00251430352821</f>
        <v>#NAME?</v>
      </c>
      <c r="B5996">
        <v>7505</v>
      </c>
      <c r="C5996" t="s">
        <v>209</v>
      </c>
      <c r="D5996" s="1">
        <v>42437</v>
      </c>
      <c r="F5996">
        <v>3</v>
      </c>
      <c r="G5996">
        <v>4019</v>
      </c>
      <c r="H5996" t="s">
        <v>26</v>
      </c>
      <c r="J5996" t="s">
        <v>14</v>
      </c>
      <c r="K5996">
        <v>56</v>
      </c>
      <c r="L5996" t="s">
        <v>15</v>
      </c>
    </row>
    <row r="5997" spans="1:12">
      <c r="A5997" t="e">
        <f ca="1">E00251430352821</f>
        <v>#NAME?</v>
      </c>
      <c r="B5997">
        <v>7505</v>
      </c>
      <c r="C5997" t="s">
        <v>209</v>
      </c>
      <c r="D5997" s="1">
        <v>42305</v>
      </c>
      <c r="F5997">
        <v>2</v>
      </c>
      <c r="G5997">
        <v>4019</v>
      </c>
      <c r="H5997" t="s">
        <v>26</v>
      </c>
      <c r="J5997" t="s">
        <v>14</v>
      </c>
      <c r="K5997">
        <v>56</v>
      </c>
      <c r="L5997" t="s">
        <v>15</v>
      </c>
    </row>
    <row r="5998" spans="1:12">
      <c r="A5998" t="e">
        <f ca="1">E00251430352821</f>
        <v>#NAME?</v>
      </c>
      <c r="B5998">
        <v>7505</v>
      </c>
      <c r="C5998" t="s">
        <v>209</v>
      </c>
      <c r="D5998" s="1">
        <v>42377</v>
      </c>
      <c r="F5998">
        <v>1</v>
      </c>
      <c r="G5998">
        <v>55090</v>
      </c>
      <c r="H5998" t="s">
        <v>400</v>
      </c>
      <c r="J5998" t="s">
        <v>14</v>
      </c>
      <c r="K5998">
        <v>56</v>
      </c>
      <c r="L5998" t="s">
        <v>15</v>
      </c>
    </row>
    <row r="5999" spans="1:12">
      <c r="A5999" t="e">
        <f ca="1">E00251518589721</f>
        <v>#NAME?</v>
      </c>
      <c r="B5999">
        <v>297</v>
      </c>
      <c r="C5999" t="s">
        <v>411</v>
      </c>
      <c r="D5999" s="1">
        <v>41758</v>
      </c>
      <c r="F5999">
        <v>4</v>
      </c>
      <c r="G5999">
        <v>3689</v>
      </c>
      <c r="H5999" t="s">
        <v>159</v>
      </c>
      <c r="J5999" t="s">
        <v>14</v>
      </c>
      <c r="K5999">
        <v>48</v>
      </c>
      <c r="L5999" t="s">
        <v>15</v>
      </c>
    </row>
    <row r="6000" spans="1:12">
      <c r="A6000" t="e">
        <f ca="1">E00251432316021</f>
        <v>#NAME?</v>
      </c>
      <c r="B6000">
        <v>495</v>
      </c>
      <c r="C6000" t="s">
        <v>347</v>
      </c>
      <c r="D6000" s="1">
        <v>41786</v>
      </c>
      <c r="F6000">
        <v>2</v>
      </c>
      <c r="G6000">
        <v>49390</v>
      </c>
      <c r="H6000" t="s">
        <v>59</v>
      </c>
      <c r="J6000" t="s">
        <v>14</v>
      </c>
      <c r="K6000">
        <v>46</v>
      </c>
      <c r="L6000" t="s">
        <v>15</v>
      </c>
    </row>
    <row r="6001" spans="1:12">
      <c r="A6001" t="e">
        <f ca="1">E00251417969121</f>
        <v>#NAME?</v>
      </c>
      <c r="B6001">
        <v>66</v>
      </c>
      <c r="C6001" t="s">
        <v>134</v>
      </c>
      <c r="D6001" s="1">
        <v>41969</v>
      </c>
      <c r="F6001">
        <v>4</v>
      </c>
      <c r="G6001">
        <v>3051</v>
      </c>
      <c r="H6001" t="s">
        <v>13</v>
      </c>
      <c r="J6001" t="s">
        <v>14</v>
      </c>
      <c r="K6001">
        <v>43</v>
      </c>
      <c r="L6001" t="s">
        <v>15</v>
      </c>
    </row>
    <row r="6002" spans="1:12">
      <c r="A6002" t="e">
        <f ca="1">E00251429244321</f>
        <v>#NAME?</v>
      </c>
      <c r="B6002">
        <v>294</v>
      </c>
      <c r="C6002" t="s">
        <v>61</v>
      </c>
      <c r="D6002" s="1">
        <v>42068</v>
      </c>
      <c r="F6002">
        <v>3</v>
      </c>
      <c r="G6002">
        <v>7262</v>
      </c>
      <c r="H6002" t="s">
        <v>198</v>
      </c>
      <c r="J6002" t="s">
        <v>14</v>
      </c>
      <c r="K6002">
        <v>55</v>
      </c>
      <c r="L6002" t="s">
        <v>15</v>
      </c>
    </row>
    <row r="6003" spans="1:12">
      <c r="A6003" t="e">
        <f ca="1">E00251514720821</f>
        <v>#NAME?</v>
      </c>
      <c r="B6003">
        <v>200</v>
      </c>
      <c r="C6003" t="s">
        <v>403</v>
      </c>
      <c r="D6003" s="1">
        <v>41228</v>
      </c>
      <c r="F6003">
        <v>1</v>
      </c>
      <c r="G6003">
        <v>7821</v>
      </c>
      <c r="H6003" t="s">
        <v>177</v>
      </c>
      <c r="J6003" t="s">
        <v>14</v>
      </c>
      <c r="K6003">
        <v>38</v>
      </c>
      <c r="L6003" t="s">
        <v>22</v>
      </c>
    </row>
    <row r="6004" spans="1:12">
      <c r="A6004" t="e">
        <f ca="1">E00251415579021</f>
        <v>#NAME?</v>
      </c>
      <c r="B6004">
        <v>464</v>
      </c>
      <c r="C6004" t="s">
        <v>45</v>
      </c>
      <c r="D6004" s="1">
        <v>41589</v>
      </c>
      <c r="F6004">
        <v>1</v>
      </c>
      <c r="G6004">
        <v>5269</v>
      </c>
      <c r="H6004" t="s">
        <v>1006</v>
      </c>
      <c r="J6004" t="s">
        <v>14</v>
      </c>
      <c r="K6004">
        <v>47</v>
      </c>
      <c r="L6004" t="s">
        <v>15</v>
      </c>
    </row>
    <row r="6005" spans="1:12">
      <c r="A6005" t="e">
        <f ca="1">E00251429244321</f>
        <v>#NAME?</v>
      </c>
      <c r="B6005">
        <v>294</v>
      </c>
      <c r="C6005" t="s">
        <v>61</v>
      </c>
      <c r="D6005" s="1">
        <v>41775</v>
      </c>
      <c r="F6005">
        <v>2</v>
      </c>
      <c r="G6005">
        <v>7262</v>
      </c>
      <c r="H6005" t="s">
        <v>198</v>
      </c>
      <c r="J6005" t="s">
        <v>14</v>
      </c>
      <c r="K6005">
        <v>55</v>
      </c>
      <c r="L6005" t="s">
        <v>15</v>
      </c>
    </row>
    <row r="6006" spans="1:12">
      <c r="A6006" t="e">
        <f ca="1">E00251432316021</f>
        <v>#NAME?</v>
      </c>
      <c r="B6006">
        <v>495</v>
      </c>
      <c r="C6006" t="s">
        <v>347</v>
      </c>
      <c r="D6006" s="1">
        <v>42310</v>
      </c>
      <c r="F6006">
        <v>1</v>
      </c>
      <c r="G6006">
        <v>49390</v>
      </c>
      <c r="H6006" t="s">
        <v>59</v>
      </c>
      <c r="J6006" t="s">
        <v>14</v>
      </c>
      <c r="K6006">
        <v>47</v>
      </c>
      <c r="L6006" t="s">
        <v>15</v>
      </c>
    </row>
    <row r="6007" spans="1:12">
      <c r="A6007" t="e">
        <f ca="1">E00251512346621</f>
        <v>#NAME?</v>
      </c>
      <c r="B6007">
        <v>54</v>
      </c>
      <c r="C6007" t="s">
        <v>405</v>
      </c>
      <c r="D6007" s="1">
        <v>41493</v>
      </c>
      <c r="F6007">
        <v>3</v>
      </c>
      <c r="G6007">
        <v>4019</v>
      </c>
      <c r="H6007" t="s">
        <v>26</v>
      </c>
      <c r="J6007" t="s">
        <v>14</v>
      </c>
      <c r="K6007">
        <v>62</v>
      </c>
      <c r="L6007" t="s">
        <v>15</v>
      </c>
    </row>
    <row r="6008" spans="1:12">
      <c r="A6008" t="e">
        <f ca="1">E00251512346621</f>
        <v>#NAME?</v>
      </c>
      <c r="B6008">
        <v>54</v>
      </c>
      <c r="C6008" t="s">
        <v>405</v>
      </c>
      <c r="D6008" s="1">
        <v>41563</v>
      </c>
      <c r="F6008">
        <v>1</v>
      </c>
      <c r="G6008">
        <v>3612</v>
      </c>
      <c r="H6008" t="s">
        <v>500</v>
      </c>
      <c r="J6008" t="s">
        <v>14</v>
      </c>
      <c r="K6008">
        <v>62</v>
      </c>
      <c r="L6008" t="s">
        <v>15</v>
      </c>
    </row>
    <row r="6009" spans="1:12">
      <c r="A6009" t="e">
        <f ca="1">E00251512346621</f>
        <v>#NAME?</v>
      </c>
      <c r="B6009">
        <v>54</v>
      </c>
      <c r="C6009" t="s">
        <v>405</v>
      </c>
      <c r="D6009" s="1">
        <v>42135</v>
      </c>
      <c r="F6009">
        <v>3</v>
      </c>
      <c r="G6009">
        <v>4019</v>
      </c>
      <c r="H6009" t="s">
        <v>26</v>
      </c>
      <c r="J6009" t="s">
        <v>14</v>
      </c>
      <c r="K6009">
        <v>64</v>
      </c>
      <c r="L6009" t="s">
        <v>15</v>
      </c>
    </row>
    <row r="6010" spans="1:12">
      <c r="A6010" t="e">
        <f ca="1">E00251531481321</f>
        <v>#NAME?</v>
      </c>
      <c r="B6010">
        <v>701</v>
      </c>
      <c r="C6010" t="s">
        <v>72</v>
      </c>
      <c r="D6010" s="1">
        <v>43080</v>
      </c>
      <c r="F6010">
        <v>3</v>
      </c>
      <c r="G6010">
        <v>61172</v>
      </c>
      <c r="H6010" t="s">
        <v>48</v>
      </c>
      <c r="J6010" t="s">
        <v>14</v>
      </c>
      <c r="K6010">
        <v>49</v>
      </c>
      <c r="L6010" t="s">
        <v>15</v>
      </c>
    </row>
    <row r="6011" spans="1:12">
      <c r="A6011" t="e">
        <f ca="1">E00251432404821</f>
        <v>#NAME?</v>
      </c>
      <c r="B6011">
        <v>481</v>
      </c>
      <c r="C6011" t="s">
        <v>402</v>
      </c>
      <c r="D6011" s="1">
        <v>41437</v>
      </c>
      <c r="F6011">
        <v>5</v>
      </c>
      <c r="G6011">
        <v>4779</v>
      </c>
      <c r="H6011" t="s">
        <v>231</v>
      </c>
      <c r="J6011" t="s">
        <v>14</v>
      </c>
      <c r="K6011">
        <v>45</v>
      </c>
      <c r="L6011" t="s">
        <v>15</v>
      </c>
    </row>
    <row r="6012" spans="1:12">
      <c r="A6012" t="e">
        <f ca="1">E00251432404821</f>
        <v>#NAME?</v>
      </c>
      <c r="B6012">
        <v>481</v>
      </c>
      <c r="C6012" t="s">
        <v>402</v>
      </c>
      <c r="D6012" s="1">
        <v>42339</v>
      </c>
      <c r="F6012">
        <v>5</v>
      </c>
      <c r="G6012">
        <v>71509</v>
      </c>
      <c r="H6012" t="s">
        <v>369</v>
      </c>
      <c r="J6012" t="s">
        <v>14</v>
      </c>
      <c r="K6012">
        <v>47</v>
      </c>
      <c r="L6012" t="s">
        <v>15</v>
      </c>
    </row>
    <row r="6013" spans="1:12">
      <c r="A6013" t="e">
        <f ca="1">E00251432404821</f>
        <v>#NAME?</v>
      </c>
      <c r="B6013">
        <v>481</v>
      </c>
      <c r="C6013" t="s">
        <v>402</v>
      </c>
      <c r="D6013" s="1">
        <v>42382</v>
      </c>
      <c r="F6013">
        <v>5</v>
      </c>
      <c r="G6013">
        <v>71509</v>
      </c>
      <c r="H6013" t="s">
        <v>369</v>
      </c>
      <c r="J6013" t="s">
        <v>14</v>
      </c>
      <c r="K6013">
        <v>47</v>
      </c>
      <c r="L6013" t="s">
        <v>15</v>
      </c>
    </row>
    <row r="6014" spans="1:12">
      <c r="A6014" t="e">
        <f ca="1">E00251619842221</f>
        <v>#NAME?</v>
      </c>
      <c r="B6014">
        <v>439</v>
      </c>
      <c r="C6014" t="s">
        <v>416</v>
      </c>
      <c r="D6014" s="1">
        <v>41886</v>
      </c>
      <c r="F6014">
        <v>1</v>
      </c>
      <c r="G6014">
        <v>2750</v>
      </c>
      <c r="H6014" t="s">
        <v>114</v>
      </c>
      <c r="J6014" t="s">
        <v>14</v>
      </c>
      <c r="K6014">
        <v>48</v>
      </c>
      <c r="L6014" t="s">
        <v>15</v>
      </c>
    </row>
    <row r="6015" spans="1:12">
      <c r="A6015" t="e">
        <f ca="1">E00251432404821</f>
        <v>#NAME?</v>
      </c>
      <c r="B6015">
        <v>481</v>
      </c>
      <c r="C6015" t="s">
        <v>402</v>
      </c>
      <c r="D6015" s="1">
        <v>42681</v>
      </c>
      <c r="F6015">
        <v>5</v>
      </c>
      <c r="G6015">
        <v>73390</v>
      </c>
      <c r="H6015" t="s">
        <v>66</v>
      </c>
      <c r="J6015" t="s">
        <v>14</v>
      </c>
      <c r="K6015">
        <v>48</v>
      </c>
      <c r="L6015" t="s">
        <v>15</v>
      </c>
    </row>
    <row r="6016" spans="1:12">
      <c r="A6016" t="e">
        <f ca="1">E00251432404821</f>
        <v>#NAME?</v>
      </c>
      <c r="B6016">
        <v>481</v>
      </c>
      <c r="C6016" t="s">
        <v>402</v>
      </c>
      <c r="D6016" s="1">
        <v>42935</v>
      </c>
      <c r="F6016">
        <v>6</v>
      </c>
      <c r="G6016">
        <v>71509</v>
      </c>
      <c r="H6016" t="s">
        <v>369</v>
      </c>
      <c r="J6016" t="s">
        <v>14</v>
      </c>
      <c r="K6016">
        <v>49</v>
      </c>
      <c r="L6016" t="s">
        <v>15</v>
      </c>
    </row>
    <row r="6017" spans="1:12">
      <c r="A6017" t="e">
        <f ca="1">E00251432404821</f>
        <v>#NAME?</v>
      </c>
      <c r="B6017">
        <v>485</v>
      </c>
      <c r="C6017" t="s">
        <v>241</v>
      </c>
      <c r="D6017" s="1">
        <v>42487</v>
      </c>
      <c r="F6017">
        <v>1</v>
      </c>
      <c r="G6017">
        <v>7242</v>
      </c>
      <c r="H6017" t="s">
        <v>93</v>
      </c>
      <c r="J6017" t="s">
        <v>14</v>
      </c>
      <c r="K6017">
        <v>47</v>
      </c>
      <c r="L6017" t="s">
        <v>15</v>
      </c>
    </row>
    <row r="6018" spans="1:12">
      <c r="A6018" t="e">
        <f ca="1">E00251619842221</f>
        <v>#NAME?</v>
      </c>
      <c r="B6018">
        <v>439</v>
      </c>
      <c r="C6018" t="s">
        <v>416</v>
      </c>
      <c r="D6018" s="1">
        <v>42863</v>
      </c>
      <c r="F6018">
        <v>1</v>
      </c>
      <c r="G6018">
        <v>3899</v>
      </c>
      <c r="H6018" t="s">
        <v>264</v>
      </c>
      <c r="J6018" t="s">
        <v>14</v>
      </c>
      <c r="K6018">
        <v>51</v>
      </c>
      <c r="L6018" t="s">
        <v>15</v>
      </c>
    </row>
    <row r="6019" spans="1:12">
      <c r="A6019" t="e">
        <f ca="1">E00251417969121</f>
        <v>#NAME?</v>
      </c>
      <c r="B6019">
        <v>66</v>
      </c>
      <c r="C6019" t="s">
        <v>134</v>
      </c>
      <c r="D6019" s="1">
        <v>42319</v>
      </c>
      <c r="F6019">
        <v>1</v>
      </c>
      <c r="G6019">
        <v>7231</v>
      </c>
      <c r="H6019" t="s">
        <v>128</v>
      </c>
      <c r="J6019" t="s">
        <v>14</v>
      </c>
      <c r="K6019">
        <v>44</v>
      </c>
      <c r="L6019" t="s">
        <v>15</v>
      </c>
    </row>
    <row r="6020" spans="1:12">
      <c r="A6020" t="e">
        <f ca="1">E00251432404821</f>
        <v>#NAME?</v>
      </c>
      <c r="B6020">
        <v>481</v>
      </c>
      <c r="C6020" t="s">
        <v>402</v>
      </c>
      <c r="D6020" s="1">
        <v>41437</v>
      </c>
      <c r="F6020">
        <v>5</v>
      </c>
      <c r="G6020">
        <v>6929</v>
      </c>
      <c r="H6020" t="s">
        <v>36</v>
      </c>
      <c r="J6020" t="s">
        <v>14</v>
      </c>
      <c r="K6020">
        <v>45</v>
      </c>
      <c r="L6020" t="s">
        <v>15</v>
      </c>
    </row>
    <row r="6021" spans="1:12">
      <c r="A6021" t="e">
        <f ca="1">E00251531961121</f>
        <v>#NAME?</v>
      </c>
      <c r="B6021">
        <v>488</v>
      </c>
      <c r="C6021" t="s">
        <v>401</v>
      </c>
      <c r="D6021" s="1">
        <v>41914</v>
      </c>
      <c r="F6021">
        <v>2</v>
      </c>
      <c r="G6021">
        <v>7262</v>
      </c>
      <c r="H6021" t="s">
        <v>198</v>
      </c>
      <c r="J6021" t="s">
        <v>14</v>
      </c>
      <c r="K6021">
        <v>53</v>
      </c>
      <c r="L6021" t="s">
        <v>15</v>
      </c>
    </row>
    <row r="6022" spans="1:12">
      <c r="A6022" t="e">
        <f ca="1">E00251531961121</f>
        <v>#NAME?</v>
      </c>
      <c r="B6022">
        <v>488</v>
      </c>
      <c r="C6022" t="s">
        <v>401</v>
      </c>
      <c r="D6022" s="1">
        <v>42499</v>
      </c>
      <c r="F6022">
        <v>1</v>
      </c>
      <c r="G6022">
        <v>71940</v>
      </c>
      <c r="H6022" t="s">
        <v>135</v>
      </c>
      <c r="J6022" t="s">
        <v>14</v>
      </c>
      <c r="K6022">
        <v>55</v>
      </c>
      <c r="L6022" t="s">
        <v>15</v>
      </c>
    </row>
    <row r="6023" spans="1:12">
      <c r="A6023" t="e">
        <f ca="1">E00251432404821</f>
        <v>#NAME?</v>
      </c>
      <c r="B6023">
        <v>481</v>
      </c>
      <c r="C6023" t="s">
        <v>402</v>
      </c>
      <c r="D6023" s="1">
        <v>42333</v>
      </c>
      <c r="F6023">
        <v>3</v>
      </c>
      <c r="G6023">
        <v>6929</v>
      </c>
      <c r="H6023" t="s">
        <v>36</v>
      </c>
      <c r="J6023" t="s">
        <v>14</v>
      </c>
      <c r="K6023">
        <v>47</v>
      </c>
      <c r="L6023" t="s">
        <v>15</v>
      </c>
    </row>
    <row r="6024" spans="1:12">
      <c r="A6024" t="e">
        <f ca="1">E00251518589721</f>
        <v>#NAME?</v>
      </c>
      <c r="B6024">
        <v>297</v>
      </c>
      <c r="C6024" t="s">
        <v>411</v>
      </c>
      <c r="D6024" s="1">
        <v>41599</v>
      </c>
      <c r="F6024">
        <v>5</v>
      </c>
      <c r="G6024">
        <v>3689</v>
      </c>
      <c r="H6024" t="s">
        <v>159</v>
      </c>
      <c r="J6024" t="s">
        <v>14</v>
      </c>
      <c r="K6024">
        <v>48</v>
      </c>
      <c r="L6024" t="s">
        <v>15</v>
      </c>
    </row>
    <row r="6025" spans="1:12">
      <c r="A6025" t="e">
        <f ca="1">E00251518589721</f>
        <v>#NAME?</v>
      </c>
      <c r="B6025">
        <v>297</v>
      </c>
      <c r="C6025" t="s">
        <v>411</v>
      </c>
      <c r="D6025" s="1">
        <v>41851</v>
      </c>
      <c r="F6025">
        <v>2</v>
      </c>
      <c r="G6025">
        <v>78321</v>
      </c>
      <c r="H6025" t="s">
        <v>490</v>
      </c>
      <c r="J6025" t="s">
        <v>14</v>
      </c>
      <c r="K6025">
        <v>49</v>
      </c>
      <c r="L6025" t="s">
        <v>22</v>
      </c>
    </row>
    <row r="6026" spans="1:12">
      <c r="A6026" t="e">
        <f ca="1">E00251518589721</f>
        <v>#NAME?</v>
      </c>
      <c r="B6026">
        <v>297</v>
      </c>
      <c r="C6026" t="s">
        <v>411</v>
      </c>
      <c r="D6026" s="1">
        <v>41968</v>
      </c>
      <c r="F6026">
        <v>5</v>
      </c>
      <c r="G6026">
        <v>7295</v>
      </c>
      <c r="H6026" t="s">
        <v>76</v>
      </c>
      <c r="J6026" t="s">
        <v>14</v>
      </c>
      <c r="K6026">
        <v>49</v>
      </c>
      <c r="L6026" t="s">
        <v>15</v>
      </c>
    </row>
    <row r="6027" spans="1:12">
      <c r="A6027" t="e">
        <f ca="1">E00251432404821</f>
        <v>#NAME?</v>
      </c>
      <c r="B6027">
        <v>481</v>
      </c>
      <c r="C6027" t="s">
        <v>402</v>
      </c>
      <c r="D6027" s="1">
        <v>42487</v>
      </c>
      <c r="F6027">
        <v>6</v>
      </c>
      <c r="G6027">
        <v>3689</v>
      </c>
      <c r="H6027" t="s">
        <v>159</v>
      </c>
      <c r="J6027" t="s">
        <v>14</v>
      </c>
      <c r="K6027">
        <v>47</v>
      </c>
      <c r="L6027" t="s">
        <v>15</v>
      </c>
    </row>
    <row r="6028" spans="1:12">
      <c r="A6028" t="e">
        <f ca="1">E00251432404821</f>
        <v>#NAME?</v>
      </c>
      <c r="B6028">
        <v>481</v>
      </c>
      <c r="C6028" t="s">
        <v>402</v>
      </c>
      <c r="D6028" s="1">
        <v>42510</v>
      </c>
      <c r="F6028">
        <v>5</v>
      </c>
      <c r="G6028">
        <v>73390</v>
      </c>
      <c r="H6028" t="s">
        <v>66</v>
      </c>
      <c r="J6028" t="s">
        <v>14</v>
      </c>
      <c r="K6028">
        <v>48</v>
      </c>
      <c r="L6028" t="s">
        <v>15</v>
      </c>
    </row>
    <row r="6029" spans="1:12">
      <c r="A6029" t="e">
        <f ca="1">E00251512346621</f>
        <v>#NAME?</v>
      </c>
      <c r="B6029">
        <v>3527</v>
      </c>
      <c r="C6029" t="s">
        <v>598</v>
      </c>
      <c r="D6029" s="1">
        <v>42131</v>
      </c>
      <c r="F6029">
        <v>1</v>
      </c>
      <c r="G6029">
        <v>5990</v>
      </c>
      <c r="H6029" t="s">
        <v>60</v>
      </c>
      <c r="J6029" t="s">
        <v>14</v>
      </c>
      <c r="K6029">
        <v>64</v>
      </c>
      <c r="L6029" t="s">
        <v>15</v>
      </c>
    </row>
    <row r="6030" spans="1:12">
      <c r="A6030" t="e">
        <f ca="1">E00251518589721</f>
        <v>#NAME?</v>
      </c>
      <c r="B6030">
        <v>726</v>
      </c>
      <c r="C6030" t="s">
        <v>167</v>
      </c>
      <c r="D6030" s="1">
        <v>42697</v>
      </c>
      <c r="F6030">
        <v>1</v>
      </c>
      <c r="G6030">
        <v>71740</v>
      </c>
      <c r="H6030" t="s">
        <v>621</v>
      </c>
      <c r="I6030" t="s">
        <v>56</v>
      </c>
      <c r="J6030" t="s">
        <v>57</v>
      </c>
      <c r="K6030">
        <v>51</v>
      </c>
      <c r="L6030" t="s">
        <v>15</v>
      </c>
    </row>
    <row r="6031" spans="1:12">
      <c r="A6031" t="e">
        <f ca="1">E00251432404821</f>
        <v>#NAME?</v>
      </c>
      <c r="B6031">
        <v>485</v>
      </c>
      <c r="C6031" t="s">
        <v>241</v>
      </c>
      <c r="D6031" s="1">
        <v>41776</v>
      </c>
      <c r="F6031">
        <v>5</v>
      </c>
      <c r="G6031">
        <v>6929</v>
      </c>
      <c r="H6031" t="s">
        <v>36</v>
      </c>
      <c r="J6031" t="s">
        <v>14</v>
      </c>
      <c r="K6031">
        <v>45</v>
      </c>
      <c r="L6031" t="s">
        <v>15</v>
      </c>
    </row>
    <row r="6032" spans="1:12">
      <c r="A6032" t="e">
        <f ca="1">E00251514302321</f>
        <v>#NAME?</v>
      </c>
      <c r="B6032">
        <v>449</v>
      </c>
      <c r="C6032" t="s">
        <v>124</v>
      </c>
      <c r="D6032" s="1">
        <v>41093</v>
      </c>
      <c r="F6032">
        <v>1</v>
      </c>
      <c r="G6032">
        <v>71940</v>
      </c>
      <c r="H6032" t="s">
        <v>135</v>
      </c>
      <c r="J6032" t="s">
        <v>14</v>
      </c>
      <c r="K6032">
        <v>45</v>
      </c>
      <c r="L6032" t="s">
        <v>15</v>
      </c>
    </row>
    <row r="6033" spans="1:12">
      <c r="A6033" t="e">
        <f ca="1">E00251514720821</f>
        <v>#NAME?</v>
      </c>
      <c r="B6033">
        <v>200</v>
      </c>
      <c r="C6033" t="s">
        <v>403</v>
      </c>
      <c r="D6033" s="1">
        <v>41229</v>
      </c>
      <c r="F6033">
        <v>1</v>
      </c>
      <c r="G6033">
        <v>7810</v>
      </c>
      <c r="H6033" t="s">
        <v>143</v>
      </c>
      <c r="J6033" t="s">
        <v>14</v>
      </c>
      <c r="K6033">
        <v>38</v>
      </c>
      <c r="L6033" t="s">
        <v>15</v>
      </c>
    </row>
    <row r="6034" spans="1:12">
      <c r="A6034" t="e">
        <f ca="1">E00251514720821</f>
        <v>#NAME?</v>
      </c>
      <c r="B6034">
        <v>200</v>
      </c>
      <c r="C6034" t="s">
        <v>403</v>
      </c>
      <c r="D6034" s="1">
        <v>41236</v>
      </c>
      <c r="F6034">
        <v>2</v>
      </c>
      <c r="G6034">
        <v>7810</v>
      </c>
      <c r="H6034" t="s">
        <v>143</v>
      </c>
      <c r="J6034" t="s">
        <v>14</v>
      </c>
      <c r="K6034">
        <v>38</v>
      </c>
      <c r="L6034" t="s">
        <v>15</v>
      </c>
    </row>
    <row r="6035" spans="1:12">
      <c r="A6035" t="e">
        <f ca="1">E00251531481321</f>
        <v>#NAME?</v>
      </c>
      <c r="B6035">
        <v>701</v>
      </c>
      <c r="C6035" t="s">
        <v>72</v>
      </c>
      <c r="D6035" s="1">
        <v>41605</v>
      </c>
      <c r="F6035">
        <v>2</v>
      </c>
      <c r="G6035">
        <v>6262</v>
      </c>
      <c r="H6035" t="s">
        <v>590</v>
      </c>
      <c r="J6035" t="s">
        <v>14</v>
      </c>
      <c r="K6035">
        <v>45</v>
      </c>
      <c r="L6035" t="s">
        <v>15</v>
      </c>
    </row>
    <row r="6036" spans="1:12">
      <c r="A6036" t="e">
        <f ca="1">E00251531481321</f>
        <v>#NAME?</v>
      </c>
      <c r="B6036">
        <v>701</v>
      </c>
      <c r="C6036" t="s">
        <v>72</v>
      </c>
      <c r="D6036" s="1">
        <v>42207</v>
      </c>
      <c r="F6036">
        <v>1</v>
      </c>
      <c r="G6036">
        <v>683</v>
      </c>
      <c r="H6036" t="s">
        <v>1016</v>
      </c>
      <c r="J6036" t="s">
        <v>14</v>
      </c>
      <c r="K6036">
        <v>46</v>
      </c>
      <c r="L6036" t="s">
        <v>15</v>
      </c>
    </row>
    <row r="6037" spans="1:12">
      <c r="A6037" t="e">
        <f ca="1">E00251531481321</f>
        <v>#NAME?</v>
      </c>
      <c r="B6037">
        <v>701</v>
      </c>
      <c r="C6037" t="s">
        <v>72</v>
      </c>
      <c r="D6037" s="1">
        <v>42480</v>
      </c>
      <c r="F6037">
        <v>4</v>
      </c>
      <c r="G6037">
        <v>6262</v>
      </c>
      <c r="H6037" t="s">
        <v>590</v>
      </c>
      <c r="J6037" t="s">
        <v>14</v>
      </c>
      <c r="K6037">
        <v>47</v>
      </c>
      <c r="L6037" t="s">
        <v>15</v>
      </c>
    </row>
    <row r="6038" spans="1:12">
      <c r="A6038" t="e">
        <f ca="1">E00251432404821</f>
        <v>#NAME?</v>
      </c>
      <c r="B6038">
        <v>481</v>
      </c>
      <c r="C6038" t="s">
        <v>402</v>
      </c>
      <c r="D6038" s="1">
        <v>41313</v>
      </c>
      <c r="F6038">
        <v>4</v>
      </c>
      <c r="G6038">
        <v>7061</v>
      </c>
      <c r="H6038" t="s">
        <v>408</v>
      </c>
      <c r="J6038" t="s">
        <v>14</v>
      </c>
      <c r="K6038">
        <v>44</v>
      </c>
      <c r="L6038" t="s">
        <v>15</v>
      </c>
    </row>
    <row r="6039" spans="1:12">
      <c r="A6039" t="e">
        <f ca="1">E00251427597621</f>
        <v>#NAME?</v>
      </c>
      <c r="B6039">
        <v>11</v>
      </c>
      <c r="C6039" t="s">
        <v>245</v>
      </c>
      <c r="D6039" s="1">
        <v>43081</v>
      </c>
      <c r="F6039">
        <v>1</v>
      </c>
      <c r="G6039">
        <v>3899</v>
      </c>
      <c r="H6039" t="s">
        <v>264</v>
      </c>
      <c r="J6039" t="s">
        <v>14</v>
      </c>
      <c r="K6039">
        <v>44</v>
      </c>
      <c r="L6039" t="s">
        <v>15</v>
      </c>
    </row>
    <row r="6040" spans="1:12">
      <c r="A6040" t="e">
        <f ca="1">E00251432404821</f>
        <v>#NAME?</v>
      </c>
      <c r="B6040">
        <v>481</v>
      </c>
      <c r="C6040" t="s">
        <v>402</v>
      </c>
      <c r="D6040" s="1">
        <v>41437</v>
      </c>
      <c r="F6040">
        <v>1</v>
      </c>
      <c r="G6040">
        <v>71509</v>
      </c>
      <c r="H6040" t="s">
        <v>369</v>
      </c>
      <c r="J6040" t="s">
        <v>14</v>
      </c>
      <c r="K6040">
        <v>45</v>
      </c>
      <c r="L6040" t="s">
        <v>15</v>
      </c>
    </row>
    <row r="6041" spans="1:12">
      <c r="A6041" t="e">
        <f ca="1">E00251432404821</f>
        <v>#NAME?</v>
      </c>
      <c r="B6041">
        <v>481</v>
      </c>
      <c r="C6041" t="s">
        <v>402</v>
      </c>
      <c r="D6041" s="1">
        <v>41437</v>
      </c>
      <c r="F6041">
        <v>4</v>
      </c>
      <c r="G6041">
        <v>4779</v>
      </c>
      <c r="H6041" t="s">
        <v>231</v>
      </c>
      <c r="J6041" t="s">
        <v>14</v>
      </c>
      <c r="K6041">
        <v>45</v>
      </c>
      <c r="L6041" t="s">
        <v>15</v>
      </c>
    </row>
    <row r="6042" spans="1:12">
      <c r="A6042" t="e">
        <f ca="1">E00251432404821</f>
        <v>#NAME?</v>
      </c>
      <c r="B6042">
        <v>481</v>
      </c>
      <c r="C6042" t="s">
        <v>402</v>
      </c>
      <c r="D6042" s="1">
        <v>41780</v>
      </c>
      <c r="F6042">
        <v>5</v>
      </c>
      <c r="G6042">
        <v>6929</v>
      </c>
      <c r="H6042" t="s">
        <v>36</v>
      </c>
      <c r="J6042" t="s">
        <v>14</v>
      </c>
      <c r="K6042">
        <v>46</v>
      </c>
      <c r="L6042" t="s">
        <v>15</v>
      </c>
    </row>
    <row r="6043" spans="1:12">
      <c r="A6043" t="e">
        <f ca="1">E00251518589721</f>
        <v>#NAME?</v>
      </c>
      <c r="B6043">
        <v>297</v>
      </c>
      <c r="C6043" t="s">
        <v>411</v>
      </c>
      <c r="D6043" s="1">
        <v>41221</v>
      </c>
      <c r="F6043">
        <v>5</v>
      </c>
      <c r="G6043">
        <v>7295</v>
      </c>
      <c r="H6043" t="s">
        <v>76</v>
      </c>
      <c r="J6043" t="s">
        <v>14</v>
      </c>
      <c r="K6043">
        <v>47</v>
      </c>
      <c r="L6043" t="s">
        <v>15</v>
      </c>
    </row>
    <row r="6044" spans="1:12">
      <c r="A6044" t="e">
        <f ca="1">E00251518589721</f>
        <v>#NAME?</v>
      </c>
      <c r="B6044">
        <v>297</v>
      </c>
      <c r="C6044" t="s">
        <v>411</v>
      </c>
      <c r="D6044" s="1">
        <v>42227</v>
      </c>
      <c r="F6044">
        <v>1</v>
      </c>
      <c r="G6044">
        <v>71987</v>
      </c>
      <c r="H6044" t="s">
        <v>276</v>
      </c>
      <c r="J6044" t="s">
        <v>14</v>
      </c>
      <c r="K6044">
        <v>50</v>
      </c>
      <c r="L6044" t="s">
        <v>15</v>
      </c>
    </row>
    <row r="6045" spans="1:12">
      <c r="A6045" t="e">
        <f ca="1">E00251432404821</f>
        <v>#NAME?</v>
      </c>
      <c r="B6045">
        <v>481</v>
      </c>
      <c r="C6045" t="s">
        <v>402</v>
      </c>
      <c r="D6045" s="1">
        <v>42487</v>
      </c>
      <c r="F6045">
        <v>4</v>
      </c>
      <c r="G6045">
        <v>73390</v>
      </c>
      <c r="H6045" t="s">
        <v>66</v>
      </c>
      <c r="J6045" t="s">
        <v>14</v>
      </c>
      <c r="K6045">
        <v>47</v>
      </c>
      <c r="L6045" t="s">
        <v>15</v>
      </c>
    </row>
    <row r="6046" spans="1:12">
      <c r="A6046" t="e">
        <f ca="1">E00251432404821</f>
        <v>#NAME?</v>
      </c>
      <c r="B6046">
        <v>481</v>
      </c>
      <c r="C6046" t="s">
        <v>402</v>
      </c>
      <c r="D6046" s="1">
        <v>42569</v>
      </c>
      <c r="F6046">
        <v>3</v>
      </c>
      <c r="G6046">
        <v>7061</v>
      </c>
      <c r="H6046" t="s">
        <v>408</v>
      </c>
      <c r="J6046" t="s">
        <v>14</v>
      </c>
      <c r="K6046">
        <v>48</v>
      </c>
      <c r="L6046" t="s">
        <v>15</v>
      </c>
    </row>
    <row r="6047" spans="1:12">
      <c r="A6047" t="e">
        <f ca="1">E00251531961121</f>
        <v>#NAME?</v>
      </c>
      <c r="B6047">
        <v>488</v>
      </c>
      <c r="C6047" t="s">
        <v>401</v>
      </c>
      <c r="D6047" s="1">
        <v>42971</v>
      </c>
      <c r="F6047">
        <v>2</v>
      </c>
      <c r="G6047">
        <v>7231</v>
      </c>
      <c r="H6047" t="s">
        <v>128</v>
      </c>
      <c r="J6047" t="s">
        <v>14</v>
      </c>
      <c r="K6047">
        <v>56</v>
      </c>
      <c r="L6047" t="s">
        <v>15</v>
      </c>
    </row>
    <row r="6048" spans="1:12">
      <c r="A6048" t="e">
        <f ca="1">E00251432404821</f>
        <v>#NAME?</v>
      </c>
      <c r="B6048">
        <v>481</v>
      </c>
      <c r="C6048" t="s">
        <v>402</v>
      </c>
      <c r="D6048" s="1">
        <v>42681</v>
      </c>
      <c r="F6048">
        <v>3</v>
      </c>
      <c r="G6048">
        <v>7061</v>
      </c>
      <c r="H6048" t="s">
        <v>408</v>
      </c>
      <c r="J6048" t="s">
        <v>14</v>
      </c>
      <c r="K6048">
        <v>48</v>
      </c>
      <c r="L6048" t="s">
        <v>15</v>
      </c>
    </row>
    <row r="6049" spans="1:12">
      <c r="A6049" t="e">
        <f ca="1">E00251432404821</f>
        <v>#NAME?</v>
      </c>
      <c r="B6049">
        <v>481</v>
      </c>
      <c r="C6049" t="s">
        <v>402</v>
      </c>
      <c r="D6049" s="1">
        <v>42562</v>
      </c>
      <c r="F6049">
        <v>5</v>
      </c>
      <c r="G6049">
        <v>73390</v>
      </c>
      <c r="H6049" t="s">
        <v>66</v>
      </c>
      <c r="J6049" t="s">
        <v>14</v>
      </c>
      <c r="K6049">
        <v>48</v>
      </c>
      <c r="L6049" t="s">
        <v>15</v>
      </c>
    </row>
    <row r="6050" spans="1:12">
      <c r="A6050" t="e">
        <f ca="1">E00251432404821</f>
        <v>#NAME?</v>
      </c>
      <c r="B6050">
        <v>481</v>
      </c>
      <c r="C6050" t="s">
        <v>402</v>
      </c>
      <c r="D6050" s="1">
        <v>42716</v>
      </c>
      <c r="F6050">
        <v>1</v>
      </c>
      <c r="G6050">
        <v>46619</v>
      </c>
      <c r="H6050" t="s">
        <v>182</v>
      </c>
      <c r="J6050" t="s">
        <v>14</v>
      </c>
      <c r="K6050">
        <v>48</v>
      </c>
      <c r="L6050" t="s">
        <v>15</v>
      </c>
    </row>
    <row r="6051" spans="1:12">
      <c r="A6051" t="e">
        <f ca="1">E00251432404821</f>
        <v>#NAME?</v>
      </c>
      <c r="B6051">
        <v>485</v>
      </c>
      <c r="C6051" t="s">
        <v>241</v>
      </c>
      <c r="D6051" s="1">
        <v>42528</v>
      </c>
      <c r="F6051">
        <v>2</v>
      </c>
      <c r="G6051">
        <v>6929</v>
      </c>
      <c r="H6051" t="s">
        <v>36</v>
      </c>
      <c r="J6051" t="s">
        <v>14</v>
      </c>
      <c r="K6051">
        <v>48</v>
      </c>
      <c r="L6051" t="s">
        <v>15</v>
      </c>
    </row>
    <row r="6052" spans="1:12">
      <c r="A6052" t="e">
        <f ca="1">E00251432404821</f>
        <v>#NAME?</v>
      </c>
      <c r="B6052">
        <v>485</v>
      </c>
      <c r="C6052" t="s">
        <v>241</v>
      </c>
      <c r="D6052" s="1">
        <v>42707</v>
      </c>
      <c r="F6052">
        <v>2</v>
      </c>
      <c r="G6052">
        <v>7098</v>
      </c>
      <c r="H6052" t="s">
        <v>945</v>
      </c>
      <c r="J6052" t="s">
        <v>14</v>
      </c>
      <c r="K6052">
        <v>48</v>
      </c>
      <c r="L6052" t="s">
        <v>15</v>
      </c>
    </row>
    <row r="6053" spans="1:12">
      <c r="A6053" t="e">
        <f ca="1">E00251518589721</f>
        <v>#NAME?</v>
      </c>
      <c r="B6053">
        <v>297</v>
      </c>
      <c r="C6053" t="s">
        <v>411</v>
      </c>
      <c r="D6053" s="1">
        <v>41968</v>
      </c>
      <c r="F6053">
        <v>4</v>
      </c>
      <c r="G6053">
        <v>3689</v>
      </c>
      <c r="H6053" t="s">
        <v>159</v>
      </c>
      <c r="J6053" t="s">
        <v>14</v>
      </c>
      <c r="K6053">
        <v>49</v>
      </c>
      <c r="L6053" t="s">
        <v>15</v>
      </c>
    </row>
    <row r="6054" spans="1:12">
      <c r="A6054" t="e">
        <f ca="1">E00251417969121</f>
        <v>#NAME?</v>
      </c>
      <c r="B6054">
        <v>66</v>
      </c>
      <c r="C6054" t="s">
        <v>134</v>
      </c>
      <c r="D6054" s="1">
        <v>42158</v>
      </c>
      <c r="F6054">
        <v>2</v>
      </c>
      <c r="G6054">
        <v>460</v>
      </c>
      <c r="H6054" t="s">
        <v>16</v>
      </c>
      <c r="J6054" t="s">
        <v>14</v>
      </c>
      <c r="K6054">
        <v>43</v>
      </c>
      <c r="L6054" t="s">
        <v>15</v>
      </c>
    </row>
    <row r="6055" spans="1:12">
      <c r="A6055" t="e">
        <f ca="1">E00251432404821</f>
        <v>#NAME?</v>
      </c>
      <c r="B6055">
        <v>481</v>
      </c>
      <c r="C6055" t="s">
        <v>402</v>
      </c>
      <c r="D6055" s="1">
        <v>41190</v>
      </c>
      <c r="F6055">
        <v>1</v>
      </c>
      <c r="G6055">
        <v>4779</v>
      </c>
      <c r="H6055" t="s">
        <v>231</v>
      </c>
      <c r="J6055" t="s">
        <v>14</v>
      </c>
      <c r="K6055">
        <v>44</v>
      </c>
      <c r="L6055" t="s">
        <v>15</v>
      </c>
    </row>
    <row r="6056" spans="1:12">
      <c r="A6056" t="e">
        <f ca="1">E00251432404821</f>
        <v>#NAME?</v>
      </c>
      <c r="B6056">
        <v>481</v>
      </c>
      <c r="C6056" t="s">
        <v>402</v>
      </c>
      <c r="D6056" s="1">
        <v>42328</v>
      </c>
      <c r="F6056">
        <v>6</v>
      </c>
      <c r="G6056">
        <v>4779</v>
      </c>
      <c r="H6056" t="s">
        <v>231</v>
      </c>
      <c r="J6056" t="s">
        <v>14</v>
      </c>
      <c r="K6056">
        <v>47</v>
      </c>
      <c r="L6056" t="s">
        <v>15</v>
      </c>
    </row>
    <row r="6057" spans="1:12">
      <c r="A6057" t="e">
        <f ca="1">E00251432404821</f>
        <v>#NAME?</v>
      </c>
      <c r="B6057">
        <v>481</v>
      </c>
      <c r="C6057" t="s">
        <v>402</v>
      </c>
      <c r="D6057" s="1">
        <v>42762</v>
      </c>
      <c r="F6057">
        <v>5</v>
      </c>
      <c r="G6057">
        <v>6929</v>
      </c>
      <c r="H6057" t="s">
        <v>36</v>
      </c>
      <c r="J6057" t="s">
        <v>14</v>
      </c>
      <c r="K6057">
        <v>48</v>
      </c>
      <c r="L6057" t="s">
        <v>15</v>
      </c>
    </row>
    <row r="6058" spans="1:12">
      <c r="A6058" t="e">
        <f ca="1">E00251432404821</f>
        <v>#NAME?</v>
      </c>
      <c r="B6058">
        <v>481</v>
      </c>
      <c r="C6058" t="s">
        <v>402</v>
      </c>
      <c r="D6058" s="1">
        <v>42935</v>
      </c>
      <c r="F6058">
        <v>2</v>
      </c>
      <c r="G6058">
        <v>7098</v>
      </c>
      <c r="H6058" t="s">
        <v>945</v>
      </c>
      <c r="J6058" t="s">
        <v>14</v>
      </c>
      <c r="K6058">
        <v>49</v>
      </c>
      <c r="L6058" t="s">
        <v>15</v>
      </c>
    </row>
    <row r="6059" spans="1:12">
      <c r="A6059" t="e">
        <f ca="1">E00251528602821</f>
        <v>#NAME?</v>
      </c>
      <c r="B6059">
        <v>294</v>
      </c>
      <c r="C6059" t="s">
        <v>61</v>
      </c>
      <c r="D6059" s="1">
        <v>42879</v>
      </c>
      <c r="F6059">
        <v>1</v>
      </c>
      <c r="G6059">
        <v>71690</v>
      </c>
      <c r="H6059" t="s">
        <v>410</v>
      </c>
      <c r="J6059" t="s">
        <v>14</v>
      </c>
      <c r="K6059">
        <v>48</v>
      </c>
      <c r="L6059" t="s">
        <v>15</v>
      </c>
    </row>
    <row r="6060" spans="1:12">
      <c r="A6060" t="e">
        <f ca="1">E00251427597621</f>
        <v>#NAME?</v>
      </c>
      <c r="B6060">
        <v>4991</v>
      </c>
      <c r="C6060" t="s">
        <v>838</v>
      </c>
      <c r="D6060" s="1">
        <v>41910</v>
      </c>
      <c r="F6060">
        <v>1</v>
      </c>
      <c r="G6060">
        <v>78906</v>
      </c>
      <c r="H6060" t="s">
        <v>31</v>
      </c>
      <c r="I6060" t="s">
        <v>148</v>
      </c>
      <c r="J6060" t="s">
        <v>57</v>
      </c>
      <c r="K6060">
        <v>41</v>
      </c>
      <c r="L6060" t="s">
        <v>22</v>
      </c>
    </row>
    <row r="6061" spans="1:12">
      <c r="A6061" t="e">
        <f ca="1">E00251518589721</f>
        <v>#NAME?</v>
      </c>
      <c r="B6061">
        <v>297</v>
      </c>
      <c r="C6061" t="s">
        <v>411</v>
      </c>
      <c r="D6061" s="1">
        <v>41389</v>
      </c>
      <c r="F6061">
        <v>4</v>
      </c>
      <c r="G6061">
        <v>7295</v>
      </c>
      <c r="H6061" t="s">
        <v>76</v>
      </c>
      <c r="J6061" t="s">
        <v>14</v>
      </c>
      <c r="K6061">
        <v>47</v>
      </c>
      <c r="L6061" t="s">
        <v>15</v>
      </c>
    </row>
    <row r="6062" spans="1:12">
      <c r="A6062" t="e">
        <f ca="1">E00251512346621</f>
        <v>#NAME?</v>
      </c>
      <c r="B6062">
        <v>54</v>
      </c>
      <c r="C6062" t="s">
        <v>405</v>
      </c>
      <c r="D6062" s="1">
        <v>41946</v>
      </c>
      <c r="F6062">
        <v>1</v>
      </c>
      <c r="G6062">
        <v>3612</v>
      </c>
      <c r="H6062" t="s">
        <v>500</v>
      </c>
      <c r="J6062" t="s">
        <v>14</v>
      </c>
      <c r="K6062">
        <v>64</v>
      </c>
      <c r="L6062" t="s">
        <v>15</v>
      </c>
    </row>
    <row r="6063" spans="1:12">
      <c r="A6063" t="e">
        <f ca="1">E00251619842221</f>
        <v>#NAME?</v>
      </c>
      <c r="B6063">
        <v>439</v>
      </c>
      <c r="C6063" t="s">
        <v>416</v>
      </c>
      <c r="D6063" s="1">
        <v>43039</v>
      </c>
      <c r="F6063">
        <v>1</v>
      </c>
      <c r="G6063">
        <v>5997</v>
      </c>
      <c r="H6063" t="s">
        <v>374</v>
      </c>
      <c r="J6063" t="s">
        <v>14</v>
      </c>
      <c r="K6063">
        <v>51</v>
      </c>
      <c r="L6063" t="s">
        <v>15</v>
      </c>
    </row>
    <row r="6064" spans="1:12">
      <c r="A6064" t="e">
        <f ca="1">E00251619842221</f>
        <v>#NAME?</v>
      </c>
      <c r="B6064">
        <v>439</v>
      </c>
      <c r="C6064" t="s">
        <v>416</v>
      </c>
      <c r="D6064" s="1">
        <v>42888</v>
      </c>
      <c r="F6064">
        <v>3</v>
      </c>
      <c r="G6064">
        <v>38619</v>
      </c>
      <c r="H6064" t="s">
        <v>299</v>
      </c>
      <c r="J6064" t="s">
        <v>14</v>
      </c>
      <c r="K6064">
        <v>51</v>
      </c>
      <c r="L6064" t="s">
        <v>15</v>
      </c>
    </row>
    <row r="6065" spans="1:12">
      <c r="A6065" t="e">
        <f ca="1">E00251514302321</f>
        <v>#NAME?</v>
      </c>
      <c r="B6065">
        <v>449</v>
      </c>
      <c r="C6065" t="s">
        <v>124</v>
      </c>
      <c r="D6065" s="1">
        <v>41807</v>
      </c>
      <c r="F6065">
        <v>1</v>
      </c>
      <c r="G6065">
        <v>78900</v>
      </c>
      <c r="H6065" t="s">
        <v>79</v>
      </c>
      <c r="J6065" t="s">
        <v>14</v>
      </c>
      <c r="K6065">
        <v>47</v>
      </c>
      <c r="L6065" t="s">
        <v>22</v>
      </c>
    </row>
    <row r="6066" spans="1:12">
      <c r="A6066" t="e">
        <f ca="1">E00251514302321</f>
        <v>#NAME?</v>
      </c>
      <c r="B6066">
        <v>449</v>
      </c>
      <c r="C6066" t="s">
        <v>124</v>
      </c>
      <c r="D6066" s="1">
        <v>42138</v>
      </c>
      <c r="F6066">
        <v>2</v>
      </c>
      <c r="G6066">
        <v>2809</v>
      </c>
      <c r="H6066" t="s">
        <v>90</v>
      </c>
      <c r="J6066" t="s">
        <v>14</v>
      </c>
      <c r="K6066">
        <v>48</v>
      </c>
      <c r="L6066" t="s">
        <v>15</v>
      </c>
    </row>
    <row r="6067" spans="1:12">
      <c r="A6067" t="e">
        <f ca="1">E00251514302321</f>
        <v>#NAME?</v>
      </c>
      <c r="B6067">
        <v>1028</v>
      </c>
      <c r="C6067" t="s">
        <v>127</v>
      </c>
      <c r="D6067" s="1">
        <v>42743</v>
      </c>
      <c r="F6067">
        <v>1</v>
      </c>
      <c r="G6067">
        <v>7890</v>
      </c>
      <c r="H6067" t="s">
        <v>1017</v>
      </c>
      <c r="I6067" t="s">
        <v>127</v>
      </c>
      <c r="J6067" t="s">
        <v>57</v>
      </c>
      <c r="K6067">
        <v>50</v>
      </c>
      <c r="L6067" t="s">
        <v>22</v>
      </c>
    </row>
    <row r="6068" spans="1:12">
      <c r="A6068" t="e">
        <f ca="1">E00251619842221</f>
        <v>#NAME?</v>
      </c>
      <c r="B6068">
        <v>439</v>
      </c>
      <c r="C6068" t="s">
        <v>416</v>
      </c>
      <c r="D6068" s="1">
        <v>42902</v>
      </c>
      <c r="F6068">
        <v>4</v>
      </c>
      <c r="G6068">
        <v>38619</v>
      </c>
      <c r="H6068" t="s">
        <v>299</v>
      </c>
      <c r="J6068" t="s">
        <v>14</v>
      </c>
      <c r="K6068">
        <v>51</v>
      </c>
      <c r="L6068" t="s">
        <v>15</v>
      </c>
    </row>
    <row r="6069" spans="1:12">
      <c r="A6069" t="e">
        <f ca="1">E00251512346621</f>
        <v>#NAME?</v>
      </c>
      <c r="B6069">
        <v>54</v>
      </c>
      <c r="C6069" t="s">
        <v>405</v>
      </c>
      <c r="D6069" s="1">
        <v>41563</v>
      </c>
      <c r="F6069">
        <v>2</v>
      </c>
      <c r="G6069">
        <v>4019</v>
      </c>
      <c r="H6069" t="s">
        <v>26</v>
      </c>
      <c r="J6069" t="s">
        <v>14</v>
      </c>
      <c r="K6069">
        <v>62</v>
      </c>
      <c r="L6069" t="s">
        <v>15</v>
      </c>
    </row>
    <row r="6070" spans="1:12">
      <c r="A6070" t="e">
        <f ca="1">E00251514302321</f>
        <v>#NAME?</v>
      </c>
      <c r="B6070">
        <v>449</v>
      </c>
      <c r="C6070" t="s">
        <v>124</v>
      </c>
      <c r="D6070" s="1">
        <v>42493</v>
      </c>
      <c r="F6070">
        <v>1</v>
      </c>
      <c r="G6070">
        <v>5206</v>
      </c>
      <c r="H6070" t="s">
        <v>265</v>
      </c>
      <c r="J6070" t="s">
        <v>14</v>
      </c>
      <c r="K6070">
        <v>49</v>
      </c>
      <c r="L6070" t="s">
        <v>15</v>
      </c>
    </row>
    <row r="6071" spans="1:12">
      <c r="A6071" t="e">
        <f ca="1">E00251619842221</f>
        <v>#NAME?</v>
      </c>
      <c r="B6071">
        <v>439</v>
      </c>
      <c r="C6071" t="s">
        <v>416</v>
      </c>
      <c r="D6071" s="1">
        <v>41886</v>
      </c>
      <c r="F6071">
        <v>3</v>
      </c>
      <c r="G6071">
        <v>217</v>
      </c>
      <c r="H6071" t="s">
        <v>864</v>
      </c>
      <c r="J6071" t="s">
        <v>14</v>
      </c>
      <c r="K6071">
        <v>48</v>
      </c>
      <c r="L6071" t="s">
        <v>15</v>
      </c>
    </row>
    <row r="6072" spans="1:12">
      <c r="A6072" t="e">
        <f ca="1">E00251619842221</f>
        <v>#NAME?</v>
      </c>
      <c r="B6072">
        <v>439</v>
      </c>
      <c r="C6072" t="s">
        <v>416</v>
      </c>
      <c r="D6072" s="1">
        <v>42745</v>
      </c>
      <c r="F6072">
        <v>3</v>
      </c>
      <c r="G6072">
        <v>2720</v>
      </c>
      <c r="H6072" t="s">
        <v>65</v>
      </c>
      <c r="J6072" t="s">
        <v>14</v>
      </c>
      <c r="K6072">
        <v>51</v>
      </c>
      <c r="L6072" t="s">
        <v>15</v>
      </c>
    </row>
    <row r="6073" spans="1:12">
      <c r="A6073" t="e">
        <f ca="1">E00251528602821</f>
        <v>#NAME?</v>
      </c>
      <c r="B6073">
        <v>294</v>
      </c>
      <c r="C6073" t="s">
        <v>61</v>
      </c>
      <c r="D6073" s="1">
        <v>42552</v>
      </c>
      <c r="F6073">
        <v>1</v>
      </c>
      <c r="G6073">
        <v>7889</v>
      </c>
      <c r="H6073" t="s">
        <v>1018</v>
      </c>
      <c r="J6073" t="s">
        <v>14</v>
      </c>
      <c r="K6073">
        <v>47</v>
      </c>
      <c r="L6073" t="s">
        <v>22</v>
      </c>
    </row>
    <row r="6074" spans="1:12">
      <c r="A6074" t="e">
        <f ca="1">E00251429788421</f>
        <v>#NAME?</v>
      </c>
      <c r="B6074">
        <v>187</v>
      </c>
      <c r="C6074" t="s">
        <v>420</v>
      </c>
      <c r="D6074" s="1">
        <v>42223</v>
      </c>
      <c r="F6074">
        <v>1</v>
      </c>
      <c r="G6074">
        <v>7242</v>
      </c>
      <c r="H6074" t="s">
        <v>93</v>
      </c>
      <c r="J6074" t="s">
        <v>14</v>
      </c>
      <c r="K6074">
        <v>45</v>
      </c>
      <c r="L6074" t="s">
        <v>15</v>
      </c>
    </row>
    <row r="6075" spans="1:12">
      <c r="A6075" t="e">
        <f ca="1">E00251619842221</f>
        <v>#NAME?</v>
      </c>
      <c r="B6075">
        <v>439</v>
      </c>
      <c r="C6075" t="s">
        <v>416</v>
      </c>
      <c r="D6075" s="1">
        <v>42860</v>
      </c>
      <c r="F6075">
        <v>1</v>
      </c>
      <c r="G6075">
        <v>3898</v>
      </c>
      <c r="H6075" t="s">
        <v>1019</v>
      </c>
      <c r="J6075" t="s">
        <v>14</v>
      </c>
      <c r="K6075">
        <v>51</v>
      </c>
      <c r="L6075" t="s">
        <v>15</v>
      </c>
    </row>
    <row r="6076" spans="1:12">
      <c r="A6076" t="e">
        <f ca="1">E00251514257921</f>
        <v>#NAME?</v>
      </c>
      <c r="B6076">
        <v>481</v>
      </c>
      <c r="C6076" t="s">
        <v>402</v>
      </c>
      <c r="D6076" s="1">
        <v>42670</v>
      </c>
      <c r="F6076">
        <v>4</v>
      </c>
      <c r="G6076">
        <v>73300</v>
      </c>
      <c r="H6076" t="s">
        <v>86</v>
      </c>
      <c r="J6076" t="s">
        <v>14</v>
      </c>
      <c r="K6076">
        <v>58</v>
      </c>
      <c r="L6076" t="s">
        <v>15</v>
      </c>
    </row>
    <row r="6077" spans="1:12">
      <c r="A6077" t="e">
        <f ca="1">E00251532433121</f>
        <v>#NAME?</v>
      </c>
      <c r="B6077">
        <v>483</v>
      </c>
      <c r="C6077" t="s">
        <v>351</v>
      </c>
      <c r="D6077" s="1">
        <v>41801</v>
      </c>
      <c r="F6077">
        <v>3</v>
      </c>
      <c r="G6077">
        <v>30748</v>
      </c>
      <c r="H6077" t="s">
        <v>50</v>
      </c>
      <c r="J6077" t="s">
        <v>14</v>
      </c>
      <c r="K6077">
        <v>55</v>
      </c>
      <c r="L6077" t="s">
        <v>15</v>
      </c>
    </row>
    <row r="6078" spans="1:12">
      <c r="A6078" t="e">
        <f ca="1">E00251514781621</f>
        <v>#NAME?</v>
      </c>
      <c r="B6078">
        <v>159</v>
      </c>
      <c r="C6078" t="s">
        <v>427</v>
      </c>
      <c r="D6078" s="1">
        <v>41184</v>
      </c>
      <c r="F6078">
        <v>2</v>
      </c>
      <c r="G6078">
        <v>4019</v>
      </c>
      <c r="H6078" t="s">
        <v>26</v>
      </c>
      <c r="J6078" t="s">
        <v>14</v>
      </c>
      <c r="K6078">
        <v>52</v>
      </c>
      <c r="L6078" t="s">
        <v>15</v>
      </c>
    </row>
    <row r="6079" spans="1:12">
      <c r="A6079" t="e">
        <f ca="1">E00251429776121</f>
        <v>#NAME?</v>
      </c>
      <c r="B6079">
        <v>192</v>
      </c>
      <c r="C6079" t="s">
        <v>321</v>
      </c>
      <c r="D6079" s="1">
        <v>42592</v>
      </c>
      <c r="F6079">
        <v>1</v>
      </c>
      <c r="G6079">
        <v>6010</v>
      </c>
      <c r="H6079" t="s">
        <v>176</v>
      </c>
      <c r="J6079" t="s">
        <v>14</v>
      </c>
      <c r="K6079">
        <v>43</v>
      </c>
      <c r="L6079" t="s">
        <v>15</v>
      </c>
    </row>
    <row r="6080" spans="1:12">
      <c r="A6080" t="e">
        <f ca="1">E00251429788421</f>
        <v>#NAME?</v>
      </c>
      <c r="B6080">
        <v>187</v>
      </c>
      <c r="C6080" t="s">
        <v>420</v>
      </c>
      <c r="D6080" s="1">
        <v>42290</v>
      </c>
      <c r="F6080">
        <v>1</v>
      </c>
      <c r="G6080">
        <v>7242</v>
      </c>
      <c r="H6080" t="s">
        <v>93</v>
      </c>
      <c r="J6080" t="s">
        <v>14</v>
      </c>
      <c r="K6080">
        <v>45</v>
      </c>
      <c r="L6080" t="s">
        <v>15</v>
      </c>
    </row>
    <row r="6081" spans="1:12">
      <c r="A6081" t="e">
        <f ca="1">E00251510449421</f>
        <v>#NAME?</v>
      </c>
      <c r="B6081">
        <v>163</v>
      </c>
      <c r="C6081" t="s">
        <v>219</v>
      </c>
      <c r="D6081" s="1">
        <v>41666</v>
      </c>
      <c r="F6081">
        <v>2</v>
      </c>
      <c r="G6081">
        <v>93</v>
      </c>
      <c r="H6081" t="s">
        <v>29</v>
      </c>
      <c r="J6081" t="s">
        <v>14</v>
      </c>
      <c r="K6081">
        <v>45</v>
      </c>
      <c r="L6081" t="s">
        <v>15</v>
      </c>
    </row>
    <row r="6082" spans="1:12">
      <c r="A6082" t="e">
        <f ca="1">E00251531844021</f>
        <v>#NAME?</v>
      </c>
      <c r="B6082">
        <v>1128</v>
      </c>
      <c r="C6082" t="s">
        <v>424</v>
      </c>
      <c r="D6082" s="1">
        <v>42577</v>
      </c>
      <c r="F6082">
        <v>1</v>
      </c>
      <c r="G6082">
        <v>4011</v>
      </c>
      <c r="H6082" t="s">
        <v>828</v>
      </c>
      <c r="J6082" t="s">
        <v>14</v>
      </c>
      <c r="K6082">
        <v>63</v>
      </c>
      <c r="L6082" t="s">
        <v>15</v>
      </c>
    </row>
    <row r="6083" spans="1:12">
      <c r="A6083" t="e">
        <f ca="1">E00251510449421</f>
        <v>#NAME?</v>
      </c>
      <c r="B6083">
        <v>163</v>
      </c>
      <c r="C6083" t="s">
        <v>219</v>
      </c>
      <c r="D6083" s="1">
        <v>42114</v>
      </c>
      <c r="F6083">
        <v>1</v>
      </c>
      <c r="G6083">
        <v>1539</v>
      </c>
      <c r="H6083" t="s">
        <v>342</v>
      </c>
      <c r="J6083" t="s">
        <v>14</v>
      </c>
      <c r="K6083">
        <v>46</v>
      </c>
      <c r="L6083" t="s">
        <v>15</v>
      </c>
    </row>
    <row r="6084" spans="1:12">
      <c r="A6084" t="e">
        <f ca="1">E00251510449421</f>
        <v>#NAME?</v>
      </c>
      <c r="B6084">
        <v>148</v>
      </c>
      <c r="C6084" t="s">
        <v>318</v>
      </c>
      <c r="D6084" s="1">
        <v>42350</v>
      </c>
      <c r="F6084">
        <v>1</v>
      </c>
      <c r="G6084">
        <v>81305</v>
      </c>
      <c r="H6084" t="s">
        <v>1020</v>
      </c>
      <c r="I6084" t="s">
        <v>56</v>
      </c>
      <c r="J6084" t="s">
        <v>57</v>
      </c>
      <c r="K6084">
        <v>46</v>
      </c>
      <c r="L6084" t="s">
        <v>15</v>
      </c>
    </row>
    <row r="6085" spans="1:12">
      <c r="A6085" t="e">
        <f ca="1">E00251429788421</f>
        <v>#NAME?</v>
      </c>
      <c r="B6085">
        <v>187</v>
      </c>
      <c r="C6085" t="s">
        <v>420</v>
      </c>
      <c r="D6085" s="1">
        <v>41288</v>
      </c>
      <c r="F6085">
        <v>1</v>
      </c>
      <c r="G6085">
        <v>30000</v>
      </c>
      <c r="H6085" t="s">
        <v>144</v>
      </c>
      <c r="J6085" t="s">
        <v>14</v>
      </c>
      <c r="K6085">
        <v>42</v>
      </c>
      <c r="L6085" t="s">
        <v>15</v>
      </c>
    </row>
    <row r="6086" spans="1:12">
      <c r="A6086" t="e">
        <f ca="1">E00251510449421</f>
        <v>#NAME?</v>
      </c>
      <c r="B6086">
        <v>163</v>
      </c>
      <c r="C6086" t="s">
        <v>219</v>
      </c>
      <c r="D6086" s="1">
        <v>41974</v>
      </c>
      <c r="F6086">
        <v>1</v>
      </c>
      <c r="G6086">
        <v>1539</v>
      </c>
      <c r="H6086" t="s">
        <v>342</v>
      </c>
      <c r="J6086" t="s">
        <v>14</v>
      </c>
      <c r="K6086">
        <v>45</v>
      </c>
      <c r="L6086" t="s">
        <v>15</v>
      </c>
    </row>
    <row r="6087" spans="1:12">
      <c r="A6087" t="e">
        <f ca="1">E00251531844021</f>
        <v>#NAME?</v>
      </c>
      <c r="B6087">
        <v>1128</v>
      </c>
      <c r="C6087" t="s">
        <v>424</v>
      </c>
      <c r="D6087" s="1">
        <v>41548</v>
      </c>
      <c r="F6087">
        <v>3</v>
      </c>
      <c r="G6087">
        <v>4011</v>
      </c>
      <c r="H6087" t="s">
        <v>828</v>
      </c>
      <c r="J6087" t="s">
        <v>14</v>
      </c>
      <c r="K6087">
        <v>60</v>
      </c>
      <c r="L6087" t="s">
        <v>15</v>
      </c>
    </row>
    <row r="6088" spans="1:12">
      <c r="A6088" t="e">
        <f ca="1">E00251429152121</f>
        <v>#NAME?</v>
      </c>
      <c r="B6088">
        <v>296</v>
      </c>
      <c r="C6088" t="s">
        <v>119</v>
      </c>
      <c r="D6088" s="1">
        <v>41703</v>
      </c>
      <c r="F6088">
        <v>1</v>
      </c>
      <c r="G6088">
        <v>5589</v>
      </c>
      <c r="H6088" t="s">
        <v>152</v>
      </c>
      <c r="J6088" t="s">
        <v>14</v>
      </c>
      <c r="K6088">
        <v>43</v>
      </c>
      <c r="L6088" t="s">
        <v>15</v>
      </c>
    </row>
    <row r="6089" spans="1:12">
      <c r="A6089" t="e">
        <f ca="1">E00251510449421</f>
        <v>#NAME?</v>
      </c>
      <c r="B6089">
        <v>163</v>
      </c>
      <c r="C6089" t="s">
        <v>219</v>
      </c>
      <c r="D6089" s="1">
        <v>42153</v>
      </c>
      <c r="F6089">
        <v>1</v>
      </c>
      <c r="G6089">
        <v>1539</v>
      </c>
      <c r="H6089" t="s">
        <v>342</v>
      </c>
      <c r="J6089" t="s">
        <v>14</v>
      </c>
      <c r="K6089">
        <v>46</v>
      </c>
      <c r="L6089" t="s">
        <v>15</v>
      </c>
    </row>
    <row r="6090" spans="1:12">
      <c r="A6090" t="e">
        <f ca="1">E00251715832121</f>
        <v>#NAME?</v>
      </c>
      <c r="B6090">
        <v>486</v>
      </c>
      <c r="C6090" t="s">
        <v>340</v>
      </c>
      <c r="D6090" s="1">
        <v>43081</v>
      </c>
      <c r="F6090">
        <v>1</v>
      </c>
      <c r="G6090">
        <v>49390</v>
      </c>
      <c r="H6090" t="s">
        <v>59</v>
      </c>
      <c r="J6090" t="s">
        <v>14</v>
      </c>
      <c r="K6090">
        <v>42</v>
      </c>
      <c r="L6090" t="s">
        <v>15</v>
      </c>
    </row>
    <row r="6091" spans="1:12">
      <c r="A6091" t="e">
        <f ca="1">E00251613886221</f>
        <v>#NAME?</v>
      </c>
      <c r="B6091">
        <v>725</v>
      </c>
      <c r="C6091" t="s">
        <v>550</v>
      </c>
      <c r="D6091" s="1">
        <v>42393</v>
      </c>
      <c r="F6091">
        <v>1</v>
      </c>
      <c r="G6091">
        <v>30301</v>
      </c>
      <c r="H6091" t="s">
        <v>1021</v>
      </c>
      <c r="I6091" t="s">
        <v>56</v>
      </c>
      <c r="J6091" t="s">
        <v>57</v>
      </c>
      <c r="K6091">
        <v>50</v>
      </c>
      <c r="L6091" t="s">
        <v>15</v>
      </c>
    </row>
    <row r="6092" spans="1:12">
      <c r="A6092" t="e">
        <f ca="1">E00251613886221</f>
        <v>#NAME?</v>
      </c>
      <c r="B6092">
        <v>725</v>
      </c>
      <c r="C6092" t="s">
        <v>550</v>
      </c>
      <c r="D6092" s="1">
        <v>42083</v>
      </c>
      <c r="F6092">
        <v>1</v>
      </c>
      <c r="G6092">
        <v>30000</v>
      </c>
      <c r="H6092" t="s">
        <v>144</v>
      </c>
      <c r="I6092" t="s">
        <v>56</v>
      </c>
      <c r="J6092" t="s">
        <v>57</v>
      </c>
      <c r="K6092">
        <v>49</v>
      </c>
      <c r="L6092" t="s">
        <v>15</v>
      </c>
    </row>
    <row r="6093" spans="1:12">
      <c r="A6093" t="e">
        <f t="shared" ref="A6093:A6098" ca="1" si="48">E00251429152121</f>
        <v>#NAME?</v>
      </c>
      <c r="B6093">
        <v>296</v>
      </c>
      <c r="C6093" t="s">
        <v>119</v>
      </c>
      <c r="D6093" s="1">
        <v>41934</v>
      </c>
      <c r="F6093">
        <v>1</v>
      </c>
      <c r="G6093">
        <v>7231</v>
      </c>
      <c r="H6093" t="s">
        <v>128</v>
      </c>
      <c r="J6093" t="s">
        <v>14</v>
      </c>
      <c r="K6093">
        <v>44</v>
      </c>
      <c r="L6093" t="s">
        <v>15</v>
      </c>
    </row>
    <row r="6094" spans="1:12">
      <c r="A6094" t="e">
        <f t="shared" ca="1" si="48"/>
        <v>#NAME?</v>
      </c>
      <c r="B6094">
        <v>734</v>
      </c>
      <c r="C6094" t="s">
        <v>651</v>
      </c>
      <c r="D6094" s="1">
        <v>41686</v>
      </c>
      <c r="F6094">
        <v>1</v>
      </c>
      <c r="G6094">
        <v>4019</v>
      </c>
      <c r="H6094" t="s">
        <v>26</v>
      </c>
      <c r="I6094" t="s">
        <v>56</v>
      </c>
      <c r="J6094" t="s">
        <v>57</v>
      </c>
      <c r="K6094">
        <v>43</v>
      </c>
      <c r="L6094" t="s">
        <v>15</v>
      </c>
    </row>
    <row r="6095" spans="1:12">
      <c r="A6095" t="e">
        <f t="shared" ca="1" si="48"/>
        <v>#NAME?</v>
      </c>
      <c r="B6095">
        <v>295</v>
      </c>
      <c r="C6095" t="s">
        <v>435</v>
      </c>
      <c r="D6095" s="1">
        <v>42121</v>
      </c>
      <c r="F6095">
        <v>1</v>
      </c>
      <c r="G6095">
        <v>4019</v>
      </c>
      <c r="H6095" t="s">
        <v>26</v>
      </c>
      <c r="J6095" t="s">
        <v>14</v>
      </c>
      <c r="K6095">
        <v>44</v>
      </c>
      <c r="L6095" t="s">
        <v>15</v>
      </c>
    </row>
    <row r="6096" spans="1:12">
      <c r="A6096" t="e">
        <f t="shared" ca="1" si="48"/>
        <v>#NAME?</v>
      </c>
      <c r="B6096">
        <v>295</v>
      </c>
      <c r="C6096" t="s">
        <v>435</v>
      </c>
      <c r="D6096" s="1">
        <v>42333</v>
      </c>
      <c r="F6096">
        <v>2</v>
      </c>
      <c r="G6096">
        <v>4019</v>
      </c>
      <c r="H6096" t="s">
        <v>26</v>
      </c>
      <c r="J6096" t="s">
        <v>14</v>
      </c>
      <c r="K6096">
        <v>45</v>
      </c>
      <c r="L6096" t="s">
        <v>15</v>
      </c>
    </row>
    <row r="6097" spans="1:12">
      <c r="A6097" t="e">
        <f t="shared" ca="1" si="48"/>
        <v>#NAME?</v>
      </c>
      <c r="B6097">
        <v>296</v>
      </c>
      <c r="C6097" t="s">
        <v>119</v>
      </c>
      <c r="D6097" s="1">
        <v>41703</v>
      </c>
      <c r="F6097">
        <v>2</v>
      </c>
      <c r="G6097">
        <v>7962</v>
      </c>
      <c r="H6097" t="s">
        <v>111</v>
      </c>
      <c r="J6097" t="s">
        <v>14</v>
      </c>
      <c r="K6097">
        <v>43</v>
      </c>
      <c r="L6097" t="s">
        <v>22</v>
      </c>
    </row>
    <row r="6098" spans="1:12">
      <c r="A6098" t="e">
        <f t="shared" ca="1" si="48"/>
        <v>#NAME?</v>
      </c>
      <c r="B6098">
        <v>296</v>
      </c>
      <c r="C6098" t="s">
        <v>119</v>
      </c>
      <c r="D6098" s="1">
        <v>41703</v>
      </c>
      <c r="F6098">
        <v>3</v>
      </c>
      <c r="G6098">
        <v>72632</v>
      </c>
      <c r="H6098" t="s">
        <v>107</v>
      </c>
      <c r="J6098" t="s">
        <v>14</v>
      </c>
      <c r="K6098">
        <v>43</v>
      </c>
      <c r="L6098" t="s">
        <v>15</v>
      </c>
    </row>
    <row r="6099" spans="1:12">
      <c r="A6099" t="e">
        <f ca="1">E00251715832121</f>
        <v>#NAME?</v>
      </c>
      <c r="B6099">
        <v>486</v>
      </c>
      <c r="C6099" t="s">
        <v>340</v>
      </c>
      <c r="D6099" s="1">
        <v>41970</v>
      </c>
      <c r="F6099">
        <v>1</v>
      </c>
      <c r="G6099">
        <v>81000</v>
      </c>
      <c r="H6099" t="s">
        <v>866</v>
      </c>
      <c r="J6099" t="s">
        <v>14</v>
      </c>
      <c r="K6099">
        <v>39</v>
      </c>
      <c r="L6099" t="s">
        <v>15</v>
      </c>
    </row>
    <row r="6100" spans="1:12">
      <c r="A6100" t="e">
        <f ca="1">E00251715832121</f>
        <v>#NAME?</v>
      </c>
      <c r="B6100">
        <v>486</v>
      </c>
      <c r="C6100" t="s">
        <v>340</v>
      </c>
      <c r="D6100" s="1">
        <v>42676</v>
      </c>
      <c r="F6100">
        <v>4</v>
      </c>
      <c r="G6100">
        <v>2729</v>
      </c>
      <c r="H6100" t="s">
        <v>115</v>
      </c>
      <c r="J6100" t="s">
        <v>14</v>
      </c>
      <c r="K6100">
        <v>41</v>
      </c>
      <c r="L6100" t="s">
        <v>15</v>
      </c>
    </row>
    <row r="6101" spans="1:12">
      <c r="A6101" t="e">
        <f ca="1">E00251715832121</f>
        <v>#NAME?</v>
      </c>
      <c r="B6101">
        <v>486</v>
      </c>
      <c r="C6101" t="s">
        <v>340</v>
      </c>
      <c r="D6101" s="1">
        <v>41943</v>
      </c>
      <c r="F6101">
        <v>1</v>
      </c>
      <c r="G6101">
        <v>81000</v>
      </c>
      <c r="H6101" t="s">
        <v>866</v>
      </c>
      <c r="J6101" t="s">
        <v>14</v>
      </c>
      <c r="K6101">
        <v>39</v>
      </c>
      <c r="L6101" t="s">
        <v>15</v>
      </c>
    </row>
    <row r="6102" spans="1:12">
      <c r="A6102" t="e">
        <f ca="1">E00251429152121</f>
        <v>#NAME?</v>
      </c>
      <c r="B6102">
        <v>295</v>
      </c>
      <c r="C6102" t="s">
        <v>435</v>
      </c>
      <c r="D6102" s="1">
        <v>42822</v>
      </c>
      <c r="F6102">
        <v>5</v>
      </c>
      <c r="G6102">
        <v>78650</v>
      </c>
      <c r="H6102" t="s">
        <v>414</v>
      </c>
      <c r="J6102" t="s">
        <v>14</v>
      </c>
      <c r="K6102">
        <v>46</v>
      </c>
      <c r="L6102" t="s">
        <v>22</v>
      </c>
    </row>
    <row r="6103" spans="1:12">
      <c r="A6103" t="e">
        <f ca="1">E00251429152121</f>
        <v>#NAME?</v>
      </c>
      <c r="B6103">
        <v>295</v>
      </c>
      <c r="C6103" t="s">
        <v>435</v>
      </c>
      <c r="D6103" s="1">
        <v>42822</v>
      </c>
      <c r="F6103">
        <v>2</v>
      </c>
      <c r="G6103">
        <v>4779</v>
      </c>
      <c r="H6103" t="s">
        <v>231</v>
      </c>
      <c r="J6103" t="s">
        <v>14</v>
      </c>
      <c r="K6103">
        <v>46</v>
      </c>
      <c r="L6103" t="s">
        <v>15</v>
      </c>
    </row>
    <row r="6104" spans="1:12">
      <c r="A6104" t="e">
        <f ca="1">E00251429152121</f>
        <v>#NAME?</v>
      </c>
      <c r="B6104">
        <v>296</v>
      </c>
      <c r="C6104" t="s">
        <v>119</v>
      </c>
      <c r="D6104" s="1">
        <v>41233</v>
      </c>
      <c r="F6104">
        <v>2</v>
      </c>
      <c r="G6104">
        <v>7231</v>
      </c>
      <c r="H6104" t="s">
        <v>128</v>
      </c>
      <c r="J6104" t="s">
        <v>14</v>
      </c>
      <c r="K6104">
        <v>42</v>
      </c>
      <c r="L6104" t="s">
        <v>15</v>
      </c>
    </row>
    <row r="6105" spans="1:12">
      <c r="A6105" t="e">
        <f ca="1">E00251528767421</f>
        <v>#NAME?</v>
      </c>
      <c r="B6105">
        <v>296</v>
      </c>
      <c r="C6105" t="s">
        <v>119</v>
      </c>
      <c r="D6105" s="1">
        <v>41324</v>
      </c>
      <c r="F6105">
        <v>2</v>
      </c>
      <c r="G6105">
        <v>72690</v>
      </c>
      <c r="H6105" t="s">
        <v>363</v>
      </c>
      <c r="J6105" t="s">
        <v>14</v>
      </c>
      <c r="K6105">
        <v>52</v>
      </c>
      <c r="L6105" t="s">
        <v>15</v>
      </c>
    </row>
    <row r="6106" spans="1:12">
      <c r="A6106" t="e">
        <f ca="1">E00251528767421</f>
        <v>#NAME?</v>
      </c>
      <c r="B6106">
        <v>296</v>
      </c>
      <c r="C6106" t="s">
        <v>119</v>
      </c>
      <c r="D6106" s="1">
        <v>42975</v>
      </c>
      <c r="F6106">
        <v>2</v>
      </c>
      <c r="G6106">
        <v>8470</v>
      </c>
      <c r="H6106" t="s">
        <v>120</v>
      </c>
      <c r="J6106" t="s">
        <v>14</v>
      </c>
      <c r="K6106">
        <v>57</v>
      </c>
      <c r="L6106" t="s">
        <v>15</v>
      </c>
    </row>
    <row r="6107" spans="1:12">
      <c r="A6107" t="e">
        <f ca="1">E00251439928021</f>
        <v>#NAME?</v>
      </c>
      <c r="B6107">
        <v>189</v>
      </c>
      <c r="C6107" t="s">
        <v>58</v>
      </c>
      <c r="D6107" s="1">
        <v>42439</v>
      </c>
      <c r="F6107">
        <v>3</v>
      </c>
      <c r="G6107">
        <v>1101</v>
      </c>
      <c r="H6107" t="s">
        <v>220</v>
      </c>
      <c r="J6107" t="s">
        <v>14</v>
      </c>
      <c r="K6107">
        <v>46</v>
      </c>
      <c r="L6107" t="s">
        <v>15</v>
      </c>
    </row>
    <row r="6108" spans="1:12">
      <c r="A6108" t="e">
        <f ca="1">E00251531311721</f>
        <v>#NAME?</v>
      </c>
      <c r="B6108">
        <v>703</v>
      </c>
      <c r="C6108" t="s">
        <v>305</v>
      </c>
      <c r="D6108" s="1">
        <v>41612</v>
      </c>
      <c r="F6108">
        <v>2</v>
      </c>
      <c r="G6108">
        <v>33394</v>
      </c>
      <c r="H6108" t="s">
        <v>235</v>
      </c>
      <c r="J6108" t="s">
        <v>14</v>
      </c>
      <c r="K6108">
        <v>47</v>
      </c>
      <c r="L6108" t="s">
        <v>15</v>
      </c>
    </row>
    <row r="6109" spans="1:12">
      <c r="A6109" t="e">
        <f ca="1">E00251531311721</f>
        <v>#NAME?</v>
      </c>
      <c r="B6109">
        <v>703</v>
      </c>
      <c r="C6109" t="s">
        <v>305</v>
      </c>
      <c r="D6109" s="1">
        <v>42173</v>
      </c>
      <c r="F6109">
        <v>3</v>
      </c>
      <c r="G6109">
        <v>62989</v>
      </c>
      <c r="H6109" t="s">
        <v>440</v>
      </c>
      <c r="J6109" t="s">
        <v>14</v>
      </c>
      <c r="K6109">
        <v>48</v>
      </c>
      <c r="L6109" t="s">
        <v>15</v>
      </c>
    </row>
    <row r="6110" spans="1:12">
      <c r="A6110" t="e">
        <f ca="1">E00251715832121</f>
        <v>#NAME?</v>
      </c>
      <c r="B6110">
        <v>486</v>
      </c>
      <c r="C6110" t="s">
        <v>340</v>
      </c>
      <c r="D6110" s="1">
        <v>43081</v>
      </c>
      <c r="F6110">
        <v>2</v>
      </c>
      <c r="G6110">
        <v>4779</v>
      </c>
      <c r="H6110" t="s">
        <v>231</v>
      </c>
      <c r="J6110" t="s">
        <v>14</v>
      </c>
      <c r="K6110">
        <v>42</v>
      </c>
      <c r="L6110" t="s">
        <v>15</v>
      </c>
    </row>
    <row r="6111" spans="1:12">
      <c r="A6111" t="e">
        <f ca="1">E00251531311721</f>
        <v>#NAME?</v>
      </c>
      <c r="B6111">
        <v>703</v>
      </c>
      <c r="C6111" t="s">
        <v>305</v>
      </c>
      <c r="D6111" s="1">
        <v>42409</v>
      </c>
      <c r="F6111">
        <v>2</v>
      </c>
      <c r="G6111">
        <v>709</v>
      </c>
      <c r="H6111" t="s">
        <v>448</v>
      </c>
      <c r="J6111" t="s">
        <v>14</v>
      </c>
      <c r="K6111">
        <v>49</v>
      </c>
      <c r="L6111" t="s">
        <v>15</v>
      </c>
    </row>
    <row r="6112" spans="1:12">
      <c r="A6112" t="e">
        <f ca="1">E00251625264121</f>
        <v>#NAME?</v>
      </c>
      <c r="B6112">
        <v>465</v>
      </c>
      <c r="C6112" t="s">
        <v>439</v>
      </c>
      <c r="D6112" s="1">
        <v>40976</v>
      </c>
      <c r="F6112">
        <v>3</v>
      </c>
      <c r="G6112">
        <v>5839</v>
      </c>
      <c r="H6112" t="s">
        <v>451</v>
      </c>
      <c r="J6112" t="s">
        <v>14</v>
      </c>
      <c r="K6112">
        <v>38</v>
      </c>
      <c r="L6112" t="s">
        <v>15</v>
      </c>
    </row>
    <row r="6113" spans="1:12">
      <c r="A6113" t="e">
        <f ca="1">E00251625264121</f>
        <v>#NAME?</v>
      </c>
      <c r="B6113">
        <v>465</v>
      </c>
      <c r="C6113" t="s">
        <v>439</v>
      </c>
      <c r="D6113" s="1">
        <v>40976</v>
      </c>
      <c r="F6113">
        <v>4</v>
      </c>
      <c r="G6113">
        <v>5921</v>
      </c>
      <c r="H6113" t="s">
        <v>680</v>
      </c>
      <c r="J6113" t="s">
        <v>14</v>
      </c>
      <c r="K6113">
        <v>38</v>
      </c>
      <c r="L6113" t="s">
        <v>15</v>
      </c>
    </row>
    <row r="6114" spans="1:12">
      <c r="A6114" t="e">
        <f ca="1">E00251625264121</f>
        <v>#NAME?</v>
      </c>
      <c r="B6114">
        <v>1273</v>
      </c>
      <c r="C6114" t="s">
        <v>28</v>
      </c>
      <c r="D6114" s="1">
        <v>42418</v>
      </c>
      <c r="F6114">
        <v>1</v>
      </c>
      <c r="G6114">
        <v>72885</v>
      </c>
      <c r="H6114" t="s">
        <v>354</v>
      </c>
      <c r="J6114" t="s">
        <v>14</v>
      </c>
      <c r="K6114">
        <v>42</v>
      </c>
      <c r="L6114" t="s">
        <v>15</v>
      </c>
    </row>
    <row r="6115" spans="1:12">
      <c r="A6115" t="e">
        <f ca="1">E00251625264121</f>
        <v>#NAME?</v>
      </c>
      <c r="B6115">
        <v>893</v>
      </c>
      <c r="C6115" t="s">
        <v>452</v>
      </c>
      <c r="D6115" s="1">
        <v>41709</v>
      </c>
      <c r="F6115">
        <v>1</v>
      </c>
      <c r="G6115">
        <v>3019</v>
      </c>
      <c r="H6115" t="s">
        <v>441</v>
      </c>
      <c r="J6115" t="s">
        <v>272</v>
      </c>
      <c r="K6115">
        <v>40</v>
      </c>
      <c r="L6115" t="s">
        <v>15</v>
      </c>
    </row>
    <row r="6116" spans="1:12">
      <c r="A6116" t="e">
        <f ca="1">E00251625264121</f>
        <v>#NAME?</v>
      </c>
      <c r="B6116">
        <v>1273</v>
      </c>
      <c r="C6116" t="s">
        <v>28</v>
      </c>
      <c r="D6116" s="1">
        <v>42377</v>
      </c>
      <c r="F6116">
        <v>1</v>
      </c>
      <c r="G6116">
        <v>72885</v>
      </c>
      <c r="H6116" t="s">
        <v>354</v>
      </c>
      <c r="J6116" t="s">
        <v>14</v>
      </c>
      <c r="K6116">
        <v>42</v>
      </c>
      <c r="L6116" t="s">
        <v>15</v>
      </c>
    </row>
    <row r="6117" spans="1:12">
      <c r="A6117" t="e">
        <f ca="1">E00251531311721</f>
        <v>#NAME?</v>
      </c>
      <c r="B6117">
        <v>703</v>
      </c>
      <c r="C6117" t="s">
        <v>305</v>
      </c>
      <c r="D6117" s="1">
        <v>42412</v>
      </c>
      <c r="F6117">
        <v>5</v>
      </c>
      <c r="G6117">
        <v>62989</v>
      </c>
      <c r="H6117" t="s">
        <v>440</v>
      </c>
      <c r="J6117" t="s">
        <v>14</v>
      </c>
      <c r="K6117">
        <v>49</v>
      </c>
      <c r="L6117" t="s">
        <v>15</v>
      </c>
    </row>
    <row r="6118" spans="1:12">
      <c r="A6118" t="e">
        <f ca="1">E00251531311721</f>
        <v>#NAME?</v>
      </c>
      <c r="B6118">
        <v>703</v>
      </c>
      <c r="C6118" t="s">
        <v>305</v>
      </c>
      <c r="D6118" s="1">
        <v>42790</v>
      </c>
      <c r="F6118">
        <v>3</v>
      </c>
      <c r="G6118">
        <v>62989</v>
      </c>
      <c r="H6118" t="s">
        <v>440</v>
      </c>
      <c r="J6118" t="s">
        <v>14</v>
      </c>
      <c r="K6118">
        <v>50</v>
      </c>
      <c r="L6118" t="s">
        <v>15</v>
      </c>
    </row>
    <row r="6119" spans="1:12">
      <c r="A6119" t="e">
        <f ca="1">E00251531311721</f>
        <v>#NAME?</v>
      </c>
      <c r="B6119">
        <v>703</v>
      </c>
      <c r="C6119" t="s">
        <v>305</v>
      </c>
      <c r="D6119" s="1">
        <v>42790</v>
      </c>
      <c r="F6119">
        <v>5</v>
      </c>
      <c r="G6119">
        <v>7028</v>
      </c>
      <c r="H6119" t="s">
        <v>407</v>
      </c>
      <c r="J6119" t="s">
        <v>14</v>
      </c>
      <c r="K6119">
        <v>50</v>
      </c>
      <c r="L6119" t="s">
        <v>15</v>
      </c>
    </row>
    <row r="6120" spans="1:12">
      <c r="A6120" t="e">
        <f ca="1">E00251528767421</f>
        <v>#NAME?</v>
      </c>
      <c r="B6120">
        <v>296</v>
      </c>
      <c r="C6120" t="s">
        <v>119</v>
      </c>
      <c r="D6120" s="1">
        <v>41334</v>
      </c>
      <c r="F6120">
        <v>2</v>
      </c>
      <c r="G6120">
        <v>98984</v>
      </c>
      <c r="H6120" t="s">
        <v>576</v>
      </c>
      <c r="J6120" t="s">
        <v>14</v>
      </c>
      <c r="K6120">
        <v>52</v>
      </c>
      <c r="L6120" t="s">
        <v>15</v>
      </c>
    </row>
    <row r="6121" spans="1:12">
      <c r="A6121" t="e">
        <f ca="1">E00251429182321</f>
        <v>#NAME?</v>
      </c>
      <c r="B6121">
        <v>290</v>
      </c>
      <c r="C6121" t="s">
        <v>449</v>
      </c>
      <c r="D6121" s="1">
        <v>42587</v>
      </c>
      <c r="F6121">
        <v>1</v>
      </c>
      <c r="G6121">
        <v>72703</v>
      </c>
      <c r="H6121" t="s">
        <v>237</v>
      </c>
      <c r="J6121" t="s">
        <v>14</v>
      </c>
      <c r="K6121">
        <v>54</v>
      </c>
      <c r="L6121" t="s">
        <v>15</v>
      </c>
    </row>
    <row r="6122" spans="1:12">
      <c r="A6122" t="e">
        <f ca="1">E00251429182321</f>
        <v>#NAME?</v>
      </c>
      <c r="B6122">
        <v>297</v>
      </c>
      <c r="C6122" t="s">
        <v>411</v>
      </c>
      <c r="D6122" s="1">
        <v>41908</v>
      </c>
      <c r="F6122">
        <v>1</v>
      </c>
      <c r="G6122">
        <v>3659</v>
      </c>
      <c r="H6122" t="s">
        <v>132</v>
      </c>
      <c r="J6122" t="s">
        <v>14</v>
      </c>
      <c r="K6122">
        <v>52</v>
      </c>
      <c r="L6122" t="s">
        <v>15</v>
      </c>
    </row>
    <row r="6123" spans="1:12">
      <c r="A6123" t="e">
        <f ca="1">E00251531311721</f>
        <v>#NAME?</v>
      </c>
      <c r="B6123">
        <v>703</v>
      </c>
      <c r="C6123" t="s">
        <v>305</v>
      </c>
      <c r="D6123" s="1">
        <v>43047</v>
      </c>
      <c r="F6123">
        <v>6</v>
      </c>
      <c r="G6123">
        <v>700</v>
      </c>
      <c r="H6123" t="s">
        <v>437</v>
      </c>
      <c r="J6123" t="s">
        <v>14</v>
      </c>
      <c r="K6123">
        <v>50</v>
      </c>
      <c r="L6123" t="s">
        <v>15</v>
      </c>
    </row>
    <row r="6124" spans="1:12">
      <c r="A6124" t="e">
        <f ca="1">E00251531311721</f>
        <v>#NAME?</v>
      </c>
      <c r="B6124">
        <v>703</v>
      </c>
      <c r="C6124" t="s">
        <v>305</v>
      </c>
      <c r="D6124" s="1">
        <v>42929</v>
      </c>
      <c r="F6124">
        <v>3</v>
      </c>
      <c r="G6124">
        <v>7028</v>
      </c>
      <c r="H6124" t="s">
        <v>407</v>
      </c>
      <c r="J6124" t="s">
        <v>14</v>
      </c>
      <c r="K6124">
        <v>50</v>
      </c>
      <c r="L6124" t="s">
        <v>15</v>
      </c>
    </row>
    <row r="6125" spans="1:12">
      <c r="A6125" t="e">
        <f ca="1">E00251531311721</f>
        <v>#NAME?</v>
      </c>
      <c r="B6125">
        <v>703</v>
      </c>
      <c r="C6125" t="s">
        <v>305</v>
      </c>
      <c r="D6125" s="1">
        <v>43047</v>
      </c>
      <c r="F6125">
        <v>2</v>
      </c>
      <c r="G6125">
        <v>709</v>
      </c>
      <c r="H6125" t="s">
        <v>448</v>
      </c>
      <c r="J6125" t="s">
        <v>14</v>
      </c>
      <c r="K6125">
        <v>50</v>
      </c>
      <c r="L6125" t="s">
        <v>15</v>
      </c>
    </row>
    <row r="6126" spans="1:12">
      <c r="A6126" t="e">
        <f ca="1">E00251429182321</f>
        <v>#NAME?</v>
      </c>
      <c r="B6126">
        <v>290</v>
      </c>
      <c r="C6126" t="s">
        <v>449</v>
      </c>
      <c r="D6126" s="1">
        <v>41667</v>
      </c>
      <c r="F6126">
        <v>3</v>
      </c>
      <c r="G6126">
        <v>2449</v>
      </c>
      <c r="H6126" t="s">
        <v>53</v>
      </c>
      <c r="J6126" t="s">
        <v>14</v>
      </c>
      <c r="K6126">
        <v>51</v>
      </c>
      <c r="L6126" t="s">
        <v>15</v>
      </c>
    </row>
    <row r="6127" spans="1:12">
      <c r="A6127" t="e">
        <f ca="1">E00251715539621</f>
        <v>#NAME?</v>
      </c>
      <c r="B6127">
        <v>48</v>
      </c>
      <c r="C6127" t="s">
        <v>249</v>
      </c>
      <c r="D6127" s="1">
        <v>42093</v>
      </c>
      <c r="F6127">
        <v>1</v>
      </c>
      <c r="G6127">
        <v>5718</v>
      </c>
      <c r="H6127" t="s">
        <v>244</v>
      </c>
      <c r="J6127" t="s">
        <v>14</v>
      </c>
      <c r="K6127">
        <v>42</v>
      </c>
      <c r="L6127" t="s">
        <v>15</v>
      </c>
    </row>
    <row r="6128" spans="1:12">
      <c r="A6128" t="e">
        <f ca="1">E00251531311721</f>
        <v>#NAME?</v>
      </c>
      <c r="B6128">
        <v>703</v>
      </c>
      <c r="C6128" t="s">
        <v>305</v>
      </c>
      <c r="D6128" s="1">
        <v>42639</v>
      </c>
      <c r="F6128">
        <v>4</v>
      </c>
      <c r="G6128">
        <v>709</v>
      </c>
      <c r="H6128" t="s">
        <v>448</v>
      </c>
      <c r="J6128" t="s">
        <v>14</v>
      </c>
      <c r="K6128">
        <v>49</v>
      </c>
      <c r="L6128" t="s">
        <v>15</v>
      </c>
    </row>
    <row r="6129" spans="1:12">
      <c r="A6129" t="e">
        <f ca="1">E00251429205421</f>
        <v>#NAME?</v>
      </c>
      <c r="B6129">
        <v>275</v>
      </c>
      <c r="C6129" t="s">
        <v>444</v>
      </c>
      <c r="D6129" s="1">
        <v>42678</v>
      </c>
      <c r="F6129">
        <v>2</v>
      </c>
      <c r="G6129">
        <v>3051</v>
      </c>
      <c r="H6129" t="s">
        <v>13</v>
      </c>
      <c r="J6129" t="s">
        <v>14</v>
      </c>
      <c r="K6129">
        <v>42</v>
      </c>
      <c r="L6129" t="s">
        <v>15</v>
      </c>
    </row>
    <row r="6130" spans="1:12">
      <c r="A6130" t="e">
        <f ca="1">E00251429205421</f>
        <v>#NAME?</v>
      </c>
      <c r="B6130">
        <v>639</v>
      </c>
      <c r="C6130" t="s">
        <v>1022</v>
      </c>
      <c r="D6130" s="1">
        <v>42487</v>
      </c>
      <c r="E6130">
        <v>23</v>
      </c>
      <c r="F6130">
        <v>3</v>
      </c>
      <c r="G6130">
        <v>30522</v>
      </c>
      <c r="H6130" t="s">
        <v>1023</v>
      </c>
      <c r="J6130" t="s">
        <v>687</v>
      </c>
      <c r="K6130">
        <v>42</v>
      </c>
      <c r="L6130" t="s">
        <v>15</v>
      </c>
    </row>
    <row r="6131" spans="1:12">
      <c r="A6131" t="e">
        <f ca="1">E00251429182321</f>
        <v>#NAME?</v>
      </c>
      <c r="B6131">
        <v>290</v>
      </c>
      <c r="C6131" t="s">
        <v>449</v>
      </c>
      <c r="D6131" s="1">
        <v>42663</v>
      </c>
      <c r="F6131">
        <v>1</v>
      </c>
      <c r="G6131">
        <v>7262</v>
      </c>
      <c r="H6131" t="s">
        <v>198</v>
      </c>
      <c r="J6131" t="s">
        <v>14</v>
      </c>
      <c r="K6131">
        <v>54</v>
      </c>
      <c r="L6131" t="s">
        <v>15</v>
      </c>
    </row>
    <row r="6132" spans="1:12">
      <c r="A6132" t="e">
        <f ca="1">E00251429182321</f>
        <v>#NAME?</v>
      </c>
      <c r="B6132">
        <v>290</v>
      </c>
      <c r="C6132" t="s">
        <v>449</v>
      </c>
      <c r="D6132" s="1">
        <v>42752</v>
      </c>
      <c r="F6132">
        <v>2</v>
      </c>
      <c r="G6132">
        <v>3708</v>
      </c>
      <c r="H6132" t="s">
        <v>503</v>
      </c>
      <c r="J6132" t="s">
        <v>14</v>
      </c>
      <c r="K6132">
        <v>54</v>
      </c>
      <c r="L6132" t="s">
        <v>15</v>
      </c>
    </row>
    <row r="6133" spans="1:12">
      <c r="A6133" t="e">
        <f ca="1">E00251439928021</f>
        <v>#NAME?</v>
      </c>
      <c r="B6133">
        <v>189</v>
      </c>
      <c r="C6133" t="s">
        <v>58</v>
      </c>
      <c r="D6133" s="1">
        <v>42846</v>
      </c>
      <c r="F6133">
        <v>4</v>
      </c>
      <c r="G6133">
        <v>34600</v>
      </c>
      <c r="H6133" t="s">
        <v>578</v>
      </c>
      <c r="J6133" t="s">
        <v>14</v>
      </c>
      <c r="K6133">
        <v>47</v>
      </c>
      <c r="L6133" t="s">
        <v>15</v>
      </c>
    </row>
    <row r="6134" spans="1:12">
      <c r="A6134" t="e">
        <f ca="1">E00251439928021</f>
        <v>#NAME?</v>
      </c>
      <c r="B6134">
        <v>4893</v>
      </c>
      <c r="C6134" t="s">
        <v>426</v>
      </c>
      <c r="D6134" s="1">
        <v>41665</v>
      </c>
      <c r="F6134">
        <v>1</v>
      </c>
      <c r="G6134">
        <v>30000</v>
      </c>
      <c r="H6134" t="s">
        <v>144</v>
      </c>
      <c r="I6134" t="s">
        <v>148</v>
      </c>
      <c r="J6134" t="s">
        <v>57</v>
      </c>
      <c r="K6134">
        <v>44</v>
      </c>
      <c r="L6134" t="s">
        <v>15</v>
      </c>
    </row>
    <row r="6135" spans="1:12">
      <c r="A6135" t="e">
        <f ca="1">E00251625264121</f>
        <v>#NAME?</v>
      </c>
      <c r="B6135">
        <v>465</v>
      </c>
      <c r="C6135" t="s">
        <v>439</v>
      </c>
      <c r="D6135" s="1">
        <v>40960</v>
      </c>
      <c r="F6135">
        <v>1</v>
      </c>
      <c r="G6135">
        <v>3019</v>
      </c>
      <c r="H6135" t="s">
        <v>441</v>
      </c>
      <c r="J6135" t="s">
        <v>14</v>
      </c>
      <c r="K6135">
        <v>38</v>
      </c>
      <c r="L6135" t="s">
        <v>15</v>
      </c>
    </row>
    <row r="6136" spans="1:12">
      <c r="A6136" t="e">
        <f ca="1">E00251625264121</f>
        <v>#NAME?</v>
      </c>
      <c r="B6136">
        <v>465</v>
      </c>
      <c r="C6136" t="s">
        <v>439</v>
      </c>
      <c r="D6136" s="1">
        <v>41046</v>
      </c>
      <c r="F6136">
        <v>2</v>
      </c>
      <c r="G6136">
        <v>5839</v>
      </c>
      <c r="H6136" t="s">
        <v>451</v>
      </c>
      <c r="J6136" t="s">
        <v>14</v>
      </c>
      <c r="K6136">
        <v>38</v>
      </c>
      <c r="L6136" t="s">
        <v>15</v>
      </c>
    </row>
    <row r="6137" spans="1:12">
      <c r="A6137" t="e">
        <f ca="1">E00251625264121</f>
        <v>#NAME?</v>
      </c>
      <c r="B6137">
        <v>465</v>
      </c>
      <c r="C6137" t="s">
        <v>439</v>
      </c>
      <c r="D6137" s="1">
        <v>41204</v>
      </c>
      <c r="F6137">
        <v>4</v>
      </c>
      <c r="G6137">
        <v>5921</v>
      </c>
      <c r="H6137" t="s">
        <v>680</v>
      </c>
      <c r="J6137" t="s">
        <v>14</v>
      </c>
      <c r="K6137">
        <v>39</v>
      </c>
      <c r="L6137" t="s">
        <v>15</v>
      </c>
    </row>
    <row r="6138" spans="1:12">
      <c r="A6138" t="e">
        <f ca="1">E00251430388321</f>
        <v>#NAME?</v>
      </c>
      <c r="B6138">
        <v>458</v>
      </c>
      <c r="C6138" t="s">
        <v>275</v>
      </c>
      <c r="D6138" s="1">
        <v>42706</v>
      </c>
      <c r="F6138">
        <v>1</v>
      </c>
      <c r="G6138">
        <v>7999</v>
      </c>
      <c r="H6138" t="s">
        <v>80</v>
      </c>
      <c r="J6138" t="s">
        <v>14</v>
      </c>
      <c r="K6138">
        <v>42</v>
      </c>
      <c r="L6138" t="s">
        <v>15</v>
      </c>
    </row>
    <row r="6139" spans="1:12">
      <c r="A6139" t="e">
        <f ca="1">E00251528912721</f>
        <v>#NAME?</v>
      </c>
      <c r="B6139">
        <v>293</v>
      </c>
      <c r="C6139" t="s">
        <v>25</v>
      </c>
      <c r="D6139" s="1">
        <v>42044</v>
      </c>
      <c r="F6139">
        <v>1</v>
      </c>
      <c r="G6139">
        <v>4871</v>
      </c>
      <c r="H6139" t="s">
        <v>125</v>
      </c>
      <c r="J6139" t="s">
        <v>14</v>
      </c>
      <c r="K6139">
        <v>51</v>
      </c>
      <c r="L6139" t="s">
        <v>15</v>
      </c>
    </row>
    <row r="6140" spans="1:12">
      <c r="A6140" t="e">
        <f ca="1">E00251531311721</f>
        <v>#NAME?</v>
      </c>
      <c r="B6140">
        <v>703</v>
      </c>
      <c r="C6140" t="s">
        <v>305</v>
      </c>
      <c r="D6140" s="1">
        <v>41801</v>
      </c>
      <c r="F6140">
        <v>5</v>
      </c>
      <c r="G6140">
        <v>3540</v>
      </c>
      <c r="H6140" t="s">
        <v>436</v>
      </c>
      <c r="J6140" t="s">
        <v>14</v>
      </c>
      <c r="K6140">
        <v>47</v>
      </c>
      <c r="L6140" t="s">
        <v>15</v>
      </c>
    </row>
    <row r="6141" spans="1:12">
      <c r="A6141" t="e">
        <f ca="1">E00251625264121</f>
        <v>#NAME?</v>
      </c>
      <c r="B6141">
        <v>465</v>
      </c>
      <c r="C6141" t="s">
        <v>439</v>
      </c>
      <c r="D6141" s="1">
        <v>40996</v>
      </c>
      <c r="F6141">
        <v>3</v>
      </c>
      <c r="G6141">
        <v>5921</v>
      </c>
      <c r="H6141" t="s">
        <v>680</v>
      </c>
      <c r="J6141" t="s">
        <v>14</v>
      </c>
      <c r="K6141">
        <v>38</v>
      </c>
      <c r="L6141" t="s">
        <v>15</v>
      </c>
    </row>
    <row r="6142" spans="1:12">
      <c r="A6142" t="e">
        <f ca="1">E00251432274421</f>
        <v>#NAME?</v>
      </c>
      <c r="B6142">
        <v>450</v>
      </c>
      <c r="C6142" t="s">
        <v>227</v>
      </c>
      <c r="D6142" s="1">
        <v>41694</v>
      </c>
      <c r="F6142">
        <v>2</v>
      </c>
      <c r="G6142">
        <v>4019</v>
      </c>
      <c r="H6142" t="s">
        <v>26</v>
      </c>
      <c r="J6142" t="s">
        <v>14</v>
      </c>
      <c r="K6142">
        <v>48</v>
      </c>
      <c r="L6142" t="s">
        <v>15</v>
      </c>
    </row>
    <row r="6143" spans="1:12">
      <c r="A6143" t="e">
        <f ca="1">E00251432274421</f>
        <v>#NAME?</v>
      </c>
      <c r="B6143">
        <v>450</v>
      </c>
      <c r="C6143" t="s">
        <v>227</v>
      </c>
      <c r="D6143" s="1">
        <v>42178</v>
      </c>
      <c r="F6143">
        <v>2</v>
      </c>
      <c r="G6143">
        <v>3659</v>
      </c>
      <c r="H6143" t="s">
        <v>132</v>
      </c>
      <c r="J6143" t="s">
        <v>14</v>
      </c>
      <c r="K6143">
        <v>49</v>
      </c>
      <c r="L6143" t="s">
        <v>15</v>
      </c>
    </row>
    <row r="6144" spans="1:12">
      <c r="A6144" t="e">
        <f ca="1">E00251429205421</f>
        <v>#NAME?</v>
      </c>
      <c r="B6144">
        <v>275</v>
      </c>
      <c r="C6144" t="s">
        <v>444</v>
      </c>
      <c r="D6144" s="1">
        <v>42564</v>
      </c>
      <c r="F6144">
        <v>2</v>
      </c>
      <c r="G6144">
        <v>529</v>
      </c>
      <c r="H6144" t="s">
        <v>1024</v>
      </c>
      <c r="J6144" t="s">
        <v>14</v>
      </c>
      <c r="K6144">
        <v>42</v>
      </c>
      <c r="L6144" t="s">
        <v>15</v>
      </c>
    </row>
    <row r="6145" spans="1:12">
      <c r="A6145" t="e">
        <f ca="1">E00251531311721</f>
        <v>#NAME?</v>
      </c>
      <c r="B6145">
        <v>703</v>
      </c>
      <c r="C6145" t="s">
        <v>305</v>
      </c>
      <c r="D6145" s="1">
        <v>42754</v>
      </c>
      <c r="F6145">
        <v>1</v>
      </c>
      <c r="G6145">
        <v>700</v>
      </c>
      <c r="H6145" t="s">
        <v>437</v>
      </c>
      <c r="J6145" t="s">
        <v>14</v>
      </c>
      <c r="K6145">
        <v>50</v>
      </c>
      <c r="L6145" t="s">
        <v>15</v>
      </c>
    </row>
    <row r="6146" spans="1:12">
      <c r="A6146" t="e">
        <f ca="1">E00251432274421</f>
        <v>#NAME?</v>
      </c>
      <c r="B6146">
        <v>6046</v>
      </c>
      <c r="C6146" t="s">
        <v>98</v>
      </c>
      <c r="D6146" s="1">
        <v>41853</v>
      </c>
      <c r="F6146">
        <v>1</v>
      </c>
      <c r="G6146">
        <v>37230</v>
      </c>
      <c r="H6146" t="s">
        <v>361</v>
      </c>
      <c r="I6146" t="s">
        <v>56</v>
      </c>
      <c r="J6146" t="s">
        <v>57</v>
      </c>
      <c r="K6146">
        <v>49</v>
      </c>
      <c r="L6146" t="s">
        <v>15</v>
      </c>
    </row>
    <row r="6147" spans="1:12">
      <c r="A6147" t="e">
        <f ca="1">E00251625264121</f>
        <v>#NAME?</v>
      </c>
      <c r="B6147">
        <v>1273</v>
      </c>
      <c r="C6147" t="s">
        <v>28</v>
      </c>
      <c r="D6147" s="1">
        <v>42422</v>
      </c>
      <c r="F6147">
        <v>1</v>
      </c>
      <c r="G6147">
        <v>72885</v>
      </c>
      <c r="H6147" t="s">
        <v>354</v>
      </c>
      <c r="J6147" t="s">
        <v>14</v>
      </c>
      <c r="K6147">
        <v>42</v>
      </c>
      <c r="L6147" t="s">
        <v>15</v>
      </c>
    </row>
    <row r="6148" spans="1:12">
      <c r="A6148" t="e">
        <f ca="1">E00251625264121</f>
        <v>#NAME?</v>
      </c>
      <c r="B6148">
        <v>1273</v>
      </c>
      <c r="C6148" t="s">
        <v>28</v>
      </c>
      <c r="D6148" s="1">
        <v>42424</v>
      </c>
      <c r="F6148">
        <v>1</v>
      </c>
      <c r="G6148">
        <v>72885</v>
      </c>
      <c r="H6148" t="s">
        <v>354</v>
      </c>
      <c r="J6148" t="s">
        <v>14</v>
      </c>
      <c r="K6148">
        <v>42</v>
      </c>
      <c r="L6148" t="s">
        <v>15</v>
      </c>
    </row>
    <row r="6149" spans="1:12">
      <c r="A6149" t="e">
        <f ca="1">E00251432209721</f>
        <v>#NAME?</v>
      </c>
      <c r="B6149">
        <v>489</v>
      </c>
      <c r="C6149" t="s">
        <v>100</v>
      </c>
      <c r="D6149" s="1">
        <v>40988</v>
      </c>
      <c r="F6149">
        <v>1</v>
      </c>
      <c r="G6149">
        <v>78900</v>
      </c>
      <c r="H6149" t="s">
        <v>79</v>
      </c>
      <c r="J6149" t="s">
        <v>14</v>
      </c>
      <c r="K6149">
        <v>39</v>
      </c>
      <c r="L6149" t="s">
        <v>22</v>
      </c>
    </row>
    <row r="6150" spans="1:12">
      <c r="A6150" t="e">
        <f ca="1">E00251432274421</f>
        <v>#NAME?</v>
      </c>
      <c r="B6150">
        <v>450</v>
      </c>
      <c r="C6150" t="s">
        <v>227</v>
      </c>
      <c r="D6150" s="1">
        <v>41591</v>
      </c>
      <c r="F6150">
        <v>1</v>
      </c>
      <c r="G6150">
        <v>69282</v>
      </c>
      <c r="H6150" t="s">
        <v>1025</v>
      </c>
      <c r="J6150" t="s">
        <v>14</v>
      </c>
      <c r="K6150">
        <v>48</v>
      </c>
      <c r="L6150" t="s">
        <v>15</v>
      </c>
    </row>
    <row r="6151" spans="1:12">
      <c r="A6151" t="e">
        <f ca="1">E00251432274421</f>
        <v>#NAME?</v>
      </c>
      <c r="B6151">
        <v>450</v>
      </c>
      <c r="C6151" t="s">
        <v>227</v>
      </c>
      <c r="D6151" s="1">
        <v>42332</v>
      </c>
      <c r="F6151">
        <v>1</v>
      </c>
      <c r="G6151">
        <v>5997</v>
      </c>
      <c r="H6151" t="s">
        <v>374</v>
      </c>
      <c r="J6151" t="s">
        <v>14</v>
      </c>
      <c r="K6151">
        <v>50</v>
      </c>
      <c r="L6151" t="s">
        <v>15</v>
      </c>
    </row>
    <row r="6152" spans="1:12">
      <c r="A6152" t="e">
        <f ca="1">E00251429205421</f>
        <v>#NAME?</v>
      </c>
      <c r="B6152">
        <v>275</v>
      </c>
      <c r="C6152" t="s">
        <v>444</v>
      </c>
      <c r="D6152" s="1">
        <v>42486</v>
      </c>
      <c r="F6152">
        <v>1</v>
      </c>
      <c r="G6152">
        <v>30590</v>
      </c>
      <c r="H6152" t="s">
        <v>445</v>
      </c>
      <c r="J6152" t="s">
        <v>14</v>
      </c>
      <c r="K6152">
        <v>42</v>
      </c>
      <c r="L6152" t="s">
        <v>15</v>
      </c>
    </row>
    <row r="6153" spans="1:12">
      <c r="A6153" t="e">
        <f ca="1">E00251429205421</f>
        <v>#NAME?</v>
      </c>
      <c r="B6153">
        <v>275</v>
      </c>
      <c r="C6153" t="s">
        <v>444</v>
      </c>
      <c r="D6153" s="1">
        <v>42577</v>
      </c>
      <c r="F6153">
        <v>2</v>
      </c>
      <c r="G6153">
        <v>5239</v>
      </c>
      <c r="H6153" t="s">
        <v>926</v>
      </c>
      <c r="J6153" t="s">
        <v>14</v>
      </c>
      <c r="K6153">
        <v>42</v>
      </c>
      <c r="L6153" t="s">
        <v>15</v>
      </c>
    </row>
    <row r="6154" spans="1:12">
      <c r="A6154" t="e">
        <f ca="1">E00251528958621</f>
        <v>#NAME?</v>
      </c>
      <c r="B6154">
        <v>295</v>
      </c>
      <c r="C6154" t="s">
        <v>435</v>
      </c>
      <c r="D6154" s="1">
        <v>42123</v>
      </c>
      <c r="F6154">
        <v>3</v>
      </c>
      <c r="G6154">
        <v>4019</v>
      </c>
      <c r="H6154" t="s">
        <v>26</v>
      </c>
      <c r="J6154" t="s">
        <v>14</v>
      </c>
      <c r="K6154">
        <v>63</v>
      </c>
      <c r="L6154" t="s">
        <v>15</v>
      </c>
    </row>
    <row r="6155" spans="1:12">
      <c r="A6155" t="e">
        <f ca="1">E00251528958621</f>
        <v>#NAME?</v>
      </c>
      <c r="B6155">
        <v>295</v>
      </c>
      <c r="C6155" t="s">
        <v>435</v>
      </c>
      <c r="D6155" s="1">
        <v>42198</v>
      </c>
      <c r="F6155">
        <v>2</v>
      </c>
      <c r="G6155">
        <v>4019</v>
      </c>
      <c r="H6155" t="s">
        <v>26</v>
      </c>
      <c r="J6155" t="s">
        <v>14</v>
      </c>
      <c r="K6155">
        <v>63</v>
      </c>
      <c r="L6155" t="s">
        <v>15</v>
      </c>
    </row>
    <row r="6156" spans="1:12">
      <c r="A6156" t="e">
        <f ca="1">E00251528958621</f>
        <v>#NAME?</v>
      </c>
      <c r="B6156">
        <v>295</v>
      </c>
      <c r="C6156" t="s">
        <v>435</v>
      </c>
      <c r="D6156" s="1">
        <v>42247</v>
      </c>
      <c r="F6156">
        <v>1</v>
      </c>
      <c r="G6156">
        <v>71940</v>
      </c>
      <c r="H6156" t="s">
        <v>135</v>
      </c>
      <c r="J6156" t="s">
        <v>14</v>
      </c>
      <c r="K6156">
        <v>63</v>
      </c>
      <c r="L6156" t="s">
        <v>15</v>
      </c>
    </row>
    <row r="6157" spans="1:12">
      <c r="A6157" t="e">
        <f ca="1">E00251513343121</f>
        <v>#NAME?</v>
      </c>
      <c r="B6157">
        <v>470</v>
      </c>
      <c r="C6157" t="s">
        <v>457</v>
      </c>
      <c r="D6157" s="1">
        <v>40940</v>
      </c>
      <c r="F6157">
        <v>3</v>
      </c>
      <c r="G6157">
        <v>38619</v>
      </c>
      <c r="H6157" t="s">
        <v>299</v>
      </c>
      <c r="J6157" t="s">
        <v>14</v>
      </c>
      <c r="K6157">
        <v>55</v>
      </c>
      <c r="L6157" t="s">
        <v>15</v>
      </c>
    </row>
    <row r="6158" spans="1:12">
      <c r="A6158" t="e">
        <f ca="1">E00251432274421</f>
        <v>#NAME?</v>
      </c>
      <c r="B6158">
        <v>450</v>
      </c>
      <c r="C6158" t="s">
        <v>227</v>
      </c>
      <c r="D6158" s="1">
        <v>42691</v>
      </c>
      <c r="F6158">
        <v>3</v>
      </c>
      <c r="G6158">
        <v>4019</v>
      </c>
      <c r="H6158" t="s">
        <v>26</v>
      </c>
      <c r="J6158" t="s">
        <v>14</v>
      </c>
      <c r="K6158">
        <v>51</v>
      </c>
      <c r="L6158" t="s">
        <v>15</v>
      </c>
    </row>
    <row r="6159" spans="1:12">
      <c r="A6159" t="e">
        <f ca="1">E00251715539621</f>
        <v>#NAME?</v>
      </c>
      <c r="B6159">
        <v>48</v>
      </c>
      <c r="C6159" t="s">
        <v>249</v>
      </c>
      <c r="D6159" s="1">
        <v>41823</v>
      </c>
      <c r="F6159">
        <v>1</v>
      </c>
      <c r="G6159">
        <v>30501</v>
      </c>
      <c r="H6159" t="s">
        <v>935</v>
      </c>
      <c r="J6159" t="s">
        <v>14</v>
      </c>
      <c r="K6159">
        <v>41</v>
      </c>
      <c r="L6159" t="s">
        <v>15</v>
      </c>
    </row>
    <row r="6160" spans="1:12">
      <c r="A6160" t="e">
        <f ca="1">E00251513343121</f>
        <v>#NAME?</v>
      </c>
      <c r="B6160">
        <v>470</v>
      </c>
      <c r="C6160" t="s">
        <v>457</v>
      </c>
      <c r="D6160" s="1">
        <v>42047</v>
      </c>
      <c r="F6160">
        <v>4</v>
      </c>
      <c r="G6160">
        <v>2459</v>
      </c>
      <c r="H6160" t="s">
        <v>472</v>
      </c>
      <c r="J6160" t="s">
        <v>14</v>
      </c>
      <c r="K6160">
        <v>58</v>
      </c>
      <c r="L6160" t="s">
        <v>15</v>
      </c>
    </row>
    <row r="6161" spans="1:12">
      <c r="A6161" t="e">
        <f ca="1">E00251513343121</f>
        <v>#NAME?</v>
      </c>
      <c r="B6161">
        <v>470</v>
      </c>
      <c r="C6161" t="s">
        <v>457</v>
      </c>
      <c r="D6161" s="1">
        <v>42311</v>
      </c>
      <c r="F6161">
        <v>3</v>
      </c>
      <c r="G6161">
        <v>2720</v>
      </c>
      <c r="H6161" t="s">
        <v>65</v>
      </c>
      <c r="J6161" t="s">
        <v>14</v>
      </c>
      <c r="K6161">
        <v>59</v>
      </c>
      <c r="L6161" t="s">
        <v>15</v>
      </c>
    </row>
    <row r="6162" spans="1:12">
      <c r="A6162" t="e">
        <f ca="1">E00251510213921</f>
        <v>#NAME?</v>
      </c>
      <c r="B6162">
        <v>148</v>
      </c>
      <c r="C6162" t="s">
        <v>318</v>
      </c>
      <c r="D6162" s="1">
        <v>42756</v>
      </c>
      <c r="E6162">
        <v>4</v>
      </c>
      <c r="F6162">
        <v>1</v>
      </c>
      <c r="G6162">
        <v>8054</v>
      </c>
      <c r="H6162" t="s">
        <v>1026</v>
      </c>
      <c r="J6162" t="s">
        <v>34</v>
      </c>
      <c r="K6162">
        <v>57</v>
      </c>
      <c r="L6162" t="s">
        <v>15</v>
      </c>
    </row>
    <row r="6163" spans="1:12">
      <c r="A6163" t="e">
        <f ca="1">E00251528958621</f>
        <v>#NAME?</v>
      </c>
      <c r="B6163">
        <v>295</v>
      </c>
      <c r="C6163" t="s">
        <v>435</v>
      </c>
      <c r="D6163" s="1">
        <v>41976</v>
      </c>
      <c r="F6163">
        <v>4</v>
      </c>
      <c r="G6163">
        <v>4019</v>
      </c>
      <c r="H6163" t="s">
        <v>26</v>
      </c>
      <c r="J6163" t="s">
        <v>14</v>
      </c>
      <c r="K6163">
        <v>63</v>
      </c>
      <c r="L6163" t="s">
        <v>15</v>
      </c>
    </row>
    <row r="6164" spans="1:12">
      <c r="A6164" t="e">
        <f ca="1">E00251513343121</f>
        <v>#NAME?</v>
      </c>
      <c r="B6164">
        <v>470</v>
      </c>
      <c r="C6164" t="s">
        <v>457</v>
      </c>
      <c r="D6164" s="1">
        <v>42311</v>
      </c>
      <c r="F6164">
        <v>5</v>
      </c>
      <c r="G6164">
        <v>2448</v>
      </c>
      <c r="H6164" t="s">
        <v>19</v>
      </c>
      <c r="J6164" t="s">
        <v>14</v>
      </c>
      <c r="K6164">
        <v>59</v>
      </c>
      <c r="L6164" t="s">
        <v>15</v>
      </c>
    </row>
    <row r="6165" spans="1:12">
      <c r="A6165" t="e">
        <f ca="1">E00251513343121</f>
        <v>#NAME?</v>
      </c>
      <c r="B6165">
        <v>470</v>
      </c>
      <c r="C6165" t="s">
        <v>457</v>
      </c>
      <c r="D6165" s="1">
        <v>42863</v>
      </c>
      <c r="F6165">
        <v>2</v>
      </c>
      <c r="G6165">
        <v>30000</v>
      </c>
      <c r="H6165" t="s">
        <v>144</v>
      </c>
      <c r="J6165" t="s">
        <v>14</v>
      </c>
      <c r="K6165">
        <v>61</v>
      </c>
      <c r="L6165" t="s">
        <v>15</v>
      </c>
    </row>
    <row r="6166" spans="1:12">
      <c r="A6166" t="e">
        <f ca="1">E00251424802621</f>
        <v>#NAME?</v>
      </c>
      <c r="B6166">
        <v>115</v>
      </c>
      <c r="C6166" t="s">
        <v>455</v>
      </c>
      <c r="D6166" s="1">
        <v>42880</v>
      </c>
      <c r="F6166">
        <v>6</v>
      </c>
      <c r="G6166">
        <v>29620</v>
      </c>
      <c r="H6166" t="s">
        <v>460</v>
      </c>
      <c r="J6166" t="s">
        <v>14</v>
      </c>
      <c r="K6166">
        <v>51</v>
      </c>
      <c r="L6166" t="s">
        <v>15</v>
      </c>
    </row>
    <row r="6167" spans="1:12">
      <c r="A6167" t="e">
        <f ca="1">E00251424802621</f>
        <v>#NAME?</v>
      </c>
      <c r="B6167">
        <v>115</v>
      </c>
      <c r="C6167" t="s">
        <v>455</v>
      </c>
      <c r="D6167" s="1">
        <v>42895</v>
      </c>
      <c r="F6167">
        <v>6</v>
      </c>
      <c r="G6167">
        <v>3051</v>
      </c>
      <c r="H6167" t="s">
        <v>13</v>
      </c>
      <c r="J6167" t="s">
        <v>14</v>
      </c>
      <c r="K6167">
        <v>51</v>
      </c>
      <c r="L6167" t="s">
        <v>15</v>
      </c>
    </row>
    <row r="6168" spans="1:12">
      <c r="A6168" t="e">
        <f ca="1">E00251513343121</f>
        <v>#NAME?</v>
      </c>
      <c r="B6168">
        <v>718</v>
      </c>
      <c r="C6168" t="s">
        <v>32</v>
      </c>
      <c r="D6168" s="1">
        <v>41281</v>
      </c>
      <c r="E6168">
        <v>1</v>
      </c>
      <c r="F6168">
        <v>6</v>
      </c>
      <c r="G6168">
        <v>38611</v>
      </c>
      <c r="H6168" t="s">
        <v>422</v>
      </c>
      <c r="J6168" t="s">
        <v>34</v>
      </c>
      <c r="K6168">
        <v>56</v>
      </c>
      <c r="L6168" t="s">
        <v>15</v>
      </c>
    </row>
    <row r="6169" spans="1:12">
      <c r="A6169" t="e">
        <f ca="1">E00251424802621</f>
        <v>#NAME?</v>
      </c>
      <c r="B6169">
        <v>115</v>
      </c>
      <c r="C6169" t="s">
        <v>455</v>
      </c>
      <c r="D6169" s="1">
        <v>42936</v>
      </c>
      <c r="F6169">
        <v>1</v>
      </c>
      <c r="G6169">
        <v>71940</v>
      </c>
      <c r="H6169" t="s">
        <v>135</v>
      </c>
      <c r="J6169" t="s">
        <v>14</v>
      </c>
      <c r="K6169">
        <v>51</v>
      </c>
      <c r="L6169" t="s">
        <v>15</v>
      </c>
    </row>
    <row r="6170" spans="1:12">
      <c r="A6170" t="e">
        <f ca="1">E00251424802621</f>
        <v>#NAME?</v>
      </c>
      <c r="B6170">
        <v>115</v>
      </c>
      <c r="C6170" t="s">
        <v>455</v>
      </c>
      <c r="D6170" s="1">
        <v>42965</v>
      </c>
      <c r="F6170">
        <v>2</v>
      </c>
      <c r="G6170">
        <v>29620</v>
      </c>
      <c r="H6170" t="s">
        <v>460</v>
      </c>
      <c r="J6170" t="s">
        <v>14</v>
      </c>
      <c r="K6170">
        <v>51</v>
      </c>
      <c r="L6170" t="s">
        <v>15</v>
      </c>
    </row>
    <row r="6171" spans="1:12">
      <c r="A6171" t="e">
        <f ca="1">E00251510213921</f>
        <v>#NAME?</v>
      </c>
      <c r="B6171">
        <v>165</v>
      </c>
      <c r="C6171" t="s">
        <v>461</v>
      </c>
      <c r="D6171" s="1">
        <v>41241</v>
      </c>
      <c r="F6171">
        <v>1</v>
      </c>
      <c r="G6171">
        <v>78900</v>
      </c>
      <c r="H6171" t="s">
        <v>79</v>
      </c>
      <c r="J6171" t="s">
        <v>14</v>
      </c>
      <c r="K6171">
        <v>53</v>
      </c>
      <c r="L6171" t="s">
        <v>22</v>
      </c>
    </row>
    <row r="6172" spans="1:12">
      <c r="A6172" t="e">
        <f ca="1">E00251510213921</f>
        <v>#NAME?</v>
      </c>
      <c r="B6172">
        <v>165</v>
      </c>
      <c r="C6172" t="s">
        <v>461</v>
      </c>
      <c r="D6172" s="1">
        <v>41617</v>
      </c>
      <c r="F6172">
        <v>1</v>
      </c>
      <c r="G6172">
        <v>30781</v>
      </c>
      <c r="H6172" t="s">
        <v>584</v>
      </c>
      <c r="J6172" t="s">
        <v>14</v>
      </c>
      <c r="K6172">
        <v>54</v>
      </c>
      <c r="L6172" t="s">
        <v>15</v>
      </c>
    </row>
    <row r="6173" spans="1:12">
      <c r="A6173" t="e">
        <f ca="1">E00251528958621</f>
        <v>#NAME?</v>
      </c>
      <c r="B6173">
        <v>296</v>
      </c>
      <c r="C6173" t="s">
        <v>119</v>
      </c>
      <c r="D6173" s="1">
        <v>41204</v>
      </c>
      <c r="F6173">
        <v>1</v>
      </c>
      <c r="G6173">
        <v>25000</v>
      </c>
      <c r="H6173" t="s">
        <v>178</v>
      </c>
      <c r="J6173" t="s">
        <v>14</v>
      </c>
      <c r="K6173">
        <v>60</v>
      </c>
      <c r="L6173" t="s">
        <v>15</v>
      </c>
    </row>
    <row r="6174" spans="1:12">
      <c r="A6174" t="e">
        <f ca="1">E00251528958621</f>
        <v>#NAME?</v>
      </c>
      <c r="B6174">
        <v>296</v>
      </c>
      <c r="C6174" t="s">
        <v>119</v>
      </c>
      <c r="D6174" s="1">
        <v>41442</v>
      </c>
      <c r="F6174">
        <v>1</v>
      </c>
      <c r="G6174">
        <v>25000</v>
      </c>
      <c r="H6174" t="s">
        <v>178</v>
      </c>
      <c r="J6174" t="s">
        <v>14</v>
      </c>
      <c r="K6174">
        <v>61</v>
      </c>
      <c r="L6174" t="s">
        <v>15</v>
      </c>
    </row>
    <row r="6175" spans="1:12">
      <c r="A6175" t="e">
        <f ca="1">E00251528958621</f>
        <v>#NAME?</v>
      </c>
      <c r="B6175">
        <v>295</v>
      </c>
      <c r="C6175" t="s">
        <v>435</v>
      </c>
      <c r="D6175" s="1">
        <v>42024</v>
      </c>
      <c r="F6175">
        <v>2</v>
      </c>
      <c r="G6175">
        <v>2722</v>
      </c>
      <c r="H6175" t="s">
        <v>339</v>
      </c>
      <c r="J6175" t="s">
        <v>14</v>
      </c>
      <c r="K6175">
        <v>63</v>
      </c>
      <c r="L6175" t="s">
        <v>15</v>
      </c>
    </row>
    <row r="6176" spans="1:12">
      <c r="A6176" t="e">
        <f ca="1">E00251424802621</f>
        <v>#NAME?</v>
      </c>
      <c r="B6176">
        <v>4941</v>
      </c>
      <c r="C6176" t="s">
        <v>357</v>
      </c>
      <c r="D6176" s="1">
        <v>43056</v>
      </c>
      <c r="F6176">
        <v>3</v>
      </c>
      <c r="G6176">
        <v>78057</v>
      </c>
      <c r="H6176" t="s">
        <v>140</v>
      </c>
      <c r="J6176" t="s">
        <v>14</v>
      </c>
      <c r="K6176">
        <v>51</v>
      </c>
      <c r="L6176" t="s">
        <v>22</v>
      </c>
    </row>
    <row r="6177" spans="1:12">
      <c r="A6177" t="e">
        <f ca="1">E00251424802621</f>
        <v>#NAME?</v>
      </c>
      <c r="B6177">
        <v>4941</v>
      </c>
      <c r="C6177" t="s">
        <v>357</v>
      </c>
      <c r="D6177" s="1">
        <v>43056</v>
      </c>
      <c r="F6177">
        <v>4</v>
      </c>
      <c r="G6177">
        <v>4019</v>
      </c>
      <c r="H6177" t="s">
        <v>26</v>
      </c>
      <c r="J6177" t="s">
        <v>14</v>
      </c>
      <c r="K6177">
        <v>51</v>
      </c>
      <c r="L6177" t="s">
        <v>15</v>
      </c>
    </row>
    <row r="6178" spans="1:12">
      <c r="A6178" t="e">
        <f ca="1">E00251424802621</f>
        <v>#NAME?</v>
      </c>
      <c r="B6178">
        <v>4941</v>
      </c>
      <c r="C6178" t="s">
        <v>357</v>
      </c>
      <c r="D6178" s="1">
        <v>43056</v>
      </c>
      <c r="F6178">
        <v>5</v>
      </c>
      <c r="G6178">
        <v>27800</v>
      </c>
      <c r="H6178" t="s">
        <v>145</v>
      </c>
      <c r="J6178" t="s">
        <v>14</v>
      </c>
      <c r="K6178">
        <v>51</v>
      </c>
      <c r="L6178" t="s">
        <v>15</v>
      </c>
    </row>
    <row r="6179" spans="1:12">
      <c r="A6179" t="e">
        <f ca="1">E00251510213921</f>
        <v>#NAME?</v>
      </c>
      <c r="B6179">
        <v>165</v>
      </c>
      <c r="C6179" t="s">
        <v>461</v>
      </c>
      <c r="D6179" s="1">
        <v>42146</v>
      </c>
      <c r="F6179">
        <v>2</v>
      </c>
      <c r="G6179">
        <v>7290</v>
      </c>
      <c r="H6179" t="s">
        <v>707</v>
      </c>
      <c r="J6179" t="s">
        <v>14</v>
      </c>
      <c r="K6179">
        <v>55</v>
      </c>
      <c r="L6179" t="s">
        <v>15</v>
      </c>
    </row>
    <row r="6180" spans="1:12">
      <c r="A6180" t="e">
        <f t="shared" ref="A6180:A6185" ca="1" si="49">E00251528958621</f>
        <v>#NAME?</v>
      </c>
      <c r="B6180">
        <v>295</v>
      </c>
      <c r="C6180" t="s">
        <v>435</v>
      </c>
      <c r="D6180" s="1">
        <v>42389</v>
      </c>
      <c r="F6180">
        <v>3</v>
      </c>
      <c r="G6180">
        <v>4019</v>
      </c>
      <c r="H6180" t="s">
        <v>26</v>
      </c>
      <c r="J6180" t="s">
        <v>14</v>
      </c>
      <c r="K6180">
        <v>64</v>
      </c>
      <c r="L6180" t="s">
        <v>15</v>
      </c>
    </row>
    <row r="6181" spans="1:12">
      <c r="A6181" t="e">
        <f t="shared" ca="1" si="49"/>
        <v>#NAME?</v>
      </c>
      <c r="B6181">
        <v>295</v>
      </c>
      <c r="C6181" t="s">
        <v>435</v>
      </c>
      <c r="D6181" s="1">
        <v>43035</v>
      </c>
      <c r="F6181">
        <v>1</v>
      </c>
      <c r="G6181">
        <v>29690</v>
      </c>
      <c r="H6181" t="s">
        <v>52</v>
      </c>
      <c r="J6181" t="s">
        <v>14</v>
      </c>
      <c r="K6181">
        <v>65</v>
      </c>
      <c r="L6181" t="s">
        <v>15</v>
      </c>
    </row>
    <row r="6182" spans="1:12">
      <c r="A6182" t="e">
        <f t="shared" ca="1" si="49"/>
        <v>#NAME?</v>
      </c>
      <c r="B6182">
        <v>296</v>
      </c>
      <c r="C6182" t="s">
        <v>119</v>
      </c>
      <c r="D6182" s="1">
        <v>41032</v>
      </c>
      <c r="F6182">
        <v>5</v>
      </c>
      <c r="G6182">
        <v>70219</v>
      </c>
      <c r="H6182" t="s">
        <v>498</v>
      </c>
      <c r="J6182" t="s">
        <v>14</v>
      </c>
      <c r="K6182">
        <v>60</v>
      </c>
      <c r="L6182" t="s">
        <v>15</v>
      </c>
    </row>
    <row r="6183" spans="1:12">
      <c r="A6183" t="e">
        <f t="shared" ca="1" si="49"/>
        <v>#NAME?</v>
      </c>
      <c r="B6183">
        <v>295</v>
      </c>
      <c r="C6183" t="s">
        <v>435</v>
      </c>
      <c r="D6183" s="1">
        <v>42257</v>
      </c>
      <c r="F6183">
        <v>2</v>
      </c>
      <c r="G6183">
        <v>25000</v>
      </c>
      <c r="H6183" t="s">
        <v>178</v>
      </c>
      <c r="J6183" t="s">
        <v>14</v>
      </c>
      <c r="K6183">
        <v>63</v>
      </c>
      <c r="L6183" t="s">
        <v>15</v>
      </c>
    </row>
    <row r="6184" spans="1:12">
      <c r="A6184" t="e">
        <f t="shared" ca="1" si="49"/>
        <v>#NAME?</v>
      </c>
      <c r="B6184">
        <v>295</v>
      </c>
      <c r="C6184" t="s">
        <v>435</v>
      </c>
      <c r="D6184" s="1">
        <v>42305</v>
      </c>
      <c r="F6184">
        <v>1</v>
      </c>
      <c r="G6184">
        <v>25000</v>
      </c>
      <c r="H6184" t="s">
        <v>178</v>
      </c>
      <c r="J6184" t="s">
        <v>14</v>
      </c>
      <c r="K6184">
        <v>63</v>
      </c>
      <c r="L6184" t="s">
        <v>15</v>
      </c>
    </row>
    <row r="6185" spans="1:12">
      <c r="A6185" t="e">
        <f t="shared" ca="1" si="49"/>
        <v>#NAME?</v>
      </c>
      <c r="B6185">
        <v>295</v>
      </c>
      <c r="C6185" t="s">
        <v>435</v>
      </c>
      <c r="D6185" s="1">
        <v>42479</v>
      </c>
      <c r="F6185">
        <v>3</v>
      </c>
      <c r="G6185">
        <v>4019</v>
      </c>
      <c r="H6185" t="s">
        <v>26</v>
      </c>
      <c r="J6185" t="s">
        <v>14</v>
      </c>
      <c r="K6185">
        <v>64</v>
      </c>
      <c r="L6185" t="s">
        <v>15</v>
      </c>
    </row>
    <row r="6186" spans="1:12">
      <c r="A6186" t="e">
        <f ca="1">E00251510213921</f>
        <v>#NAME?</v>
      </c>
      <c r="B6186">
        <v>165</v>
      </c>
      <c r="C6186" t="s">
        <v>461</v>
      </c>
      <c r="D6186" s="1">
        <v>42555</v>
      </c>
      <c r="F6186">
        <v>2</v>
      </c>
      <c r="G6186">
        <v>4019</v>
      </c>
      <c r="H6186" t="s">
        <v>26</v>
      </c>
      <c r="J6186" t="s">
        <v>14</v>
      </c>
      <c r="K6186">
        <v>56</v>
      </c>
      <c r="L6186" t="s">
        <v>15</v>
      </c>
    </row>
    <row r="6187" spans="1:12">
      <c r="A6187" t="e">
        <f ca="1">E00251424802621</f>
        <v>#NAME?</v>
      </c>
      <c r="B6187">
        <v>115</v>
      </c>
      <c r="C6187" t="s">
        <v>455</v>
      </c>
      <c r="D6187" s="1">
        <v>41201</v>
      </c>
      <c r="F6187">
        <v>2</v>
      </c>
      <c r="G6187">
        <v>4019</v>
      </c>
      <c r="H6187" t="s">
        <v>26</v>
      </c>
      <c r="J6187" t="s">
        <v>14</v>
      </c>
      <c r="K6187">
        <v>46</v>
      </c>
      <c r="L6187" t="s">
        <v>15</v>
      </c>
    </row>
    <row r="6188" spans="1:12">
      <c r="A6188" t="e">
        <f ca="1">E00251424802621</f>
        <v>#NAME?</v>
      </c>
      <c r="B6188">
        <v>115</v>
      </c>
      <c r="C6188" t="s">
        <v>455</v>
      </c>
      <c r="D6188" s="1">
        <v>42872</v>
      </c>
      <c r="F6188">
        <v>3</v>
      </c>
      <c r="G6188">
        <v>78057</v>
      </c>
      <c r="H6188" t="s">
        <v>140</v>
      </c>
      <c r="J6188" t="s">
        <v>14</v>
      </c>
      <c r="K6188">
        <v>51</v>
      </c>
      <c r="L6188" t="s">
        <v>22</v>
      </c>
    </row>
    <row r="6189" spans="1:12">
      <c r="A6189" t="e">
        <f ca="1">E00251528958621</f>
        <v>#NAME?</v>
      </c>
      <c r="B6189">
        <v>296</v>
      </c>
      <c r="C6189" t="s">
        <v>119</v>
      </c>
      <c r="D6189" s="1">
        <v>41316</v>
      </c>
      <c r="F6189">
        <v>1</v>
      </c>
      <c r="G6189">
        <v>7242</v>
      </c>
      <c r="H6189" t="s">
        <v>93</v>
      </c>
      <c r="J6189" t="s">
        <v>14</v>
      </c>
      <c r="K6189">
        <v>61</v>
      </c>
      <c r="L6189" t="s">
        <v>15</v>
      </c>
    </row>
    <row r="6190" spans="1:12">
      <c r="A6190" t="e">
        <f ca="1">E00251616253621</f>
        <v>#NAME?</v>
      </c>
      <c r="B6190">
        <v>486</v>
      </c>
      <c r="C6190" t="s">
        <v>340</v>
      </c>
      <c r="D6190" s="1">
        <v>41942</v>
      </c>
      <c r="F6190">
        <v>1</v>
      </c>
      <c r="G6190">
        <v>8448</v>
      </c>
      <c r="H6190" t="s">
        <v>718</v>
      </c>
      <c r="J6190" t="s">
        <v>14</v>
      </c>
      <c r="K6190">
        <v>43</v>
      </c>
      <c r="L6190" t="s">
        <v>15</v>
      </c>
    </row>
    <row r="6191" spans="1:12">
      <c r="A6191" t="e">
        <f ca="1">E00251616253621</f>
        <v>#NAME?</v>
      </c>
      <c r="B6191">
        <v>486</v>
      </c>
      <c r="C6191" t="s">
        <v>340</v>
      </c>
      <c r="D6191" s="1">
        <v>42884</v>
      </c>
      <c r="F6191">
        <v>1</v>
      </c>
      <c r="G6191">
        <v>7290</v>
      </c>
      <c r="H6191" t="s">
        <v>707</v>
      </c>
      <c r="J6191" t="s">
        <v>14</v>
      </c>
      <c r="K6191">
        <v>46</v>
      </c>
      <c r="L6191" t="s">
        <v>15</v>
      </c>
    </row>
    <row r="6192" spans="1:12">
      <c r="A6192" t="e">
        <f ca="1">E00251528958621</f>
        <v>#NAME?</v>
      </c>
      <c r="B6192">
        <v>296</v>
      </c>
      <c r="C6192" t="s">
        <v>119</v>
      </c>
      <c r="D6192" s="1">
        <v>41555</v>
      </c>
      <c r="F6192">
        <v>1</v>
      </c>
      <c r="G6192">
        <v>78830</v>
      </c>
      <c r="H6192" t="s">
        <v>297</v>
      </c>
      <c r="J6192" t="s">
        <v>14</v>
      </c>
      <c r="K6192">
        <v>61</v>
      </c>
      <c r="L6192" t="s">
        <v>22</v>
      </c>
    </row>
    <row r="6193" spans="1:12">
      <c r="A6193" t="e">
        <f ca="1">E00251616253621</f>
        <v>#NAME?</v>
      </c>
      <c r="B6193">
        <v>486</v>
      </c>
      <c r="C6193" t="s">
        <v>340</v>
      </c>
      <c r="D6193" s="1">
        <v>41898</v>
      </c>
      <c r="F6193">
        <v>1</v>
      </c>
      <c r="G6193">
        <v>8448</v>
      </c>
      <c r="H6193" t="s">
        <v>718</v>
      </c>
      <c r="J6193" t="s">
        <v>14</v>
      </c>
      <c r="K6193">
        <v>43</v>
      </c>
      <c r="L6193" t="s">
        <v>15</v>
      </c>
    </row>
    <row r="6194" spans="1:12">
      <c r="A6194" t="e">
        <f ca="1">E00251616253621</f>
        <v>#NAME?</v>
      </c>
      <c r="B6194">
        <v>486</v>
      </c>
      <c r="C6194" t="s">
        <v>340</v>
      </c>
      <c r="D6194" s="1">
        <v>41617</v>
      </c>
      <c r="F6194">
        <v>1</v>
      </c>
      <c r="G6194">
        <v>30000</v>
      </c>
      <c r="H6194" t="s">
        <v>144</v>
      </c>
      <c r="J6194" t="s">
        <v>14</v>
      </c>
      <c r="K6194">
        <v>42</v>
      </c>
      <c r="L6194" t="s">
        <v>15</v>
      </c>
    </row>
    <row r="6195" spans="1:12">
      <c r="A6195" t="e">
        <f ca="1">E00251424802621</f>
        <v>#NAME?</v>
      </c>
      <c r="B6195">
        <v>4941</v>
      </c>
      <c r="C6195" t="s">
        <v>357</v>
      </c>
      <c r="D6195" s="1">
        <v>42709</v>
      </c>
      <c r="F6195">
        <v>1</v>
      </c>
      <c r="G6195">
        <v>7262</v>
      </c>
      <c r="H6195" t="s">
        <v>198</v>
      </c>
      <c r="J6195" t="s">
        <v>14</v>
      </c>
      <c r="K6195">
        <v>50</v>
      </c>
      <c r="L6195" t="s">
        <v>15</v>
      </c>
    </row>
    <row r="6196" spans="1:12">
      <c r="A6196" t="e">
        <f ca="1">E00251424802621</f>
        <v>#NAME?</v>
      </c>
      <c r="B6196">
        <v>4941</v>
      </c>
      <c r="C6196" t="s">
        <v>357</v>
      </c>
      <c r="D6196" s="1">
        <v>42816</v>
      </c>
      <c r="F6196">
        <v>3</v>
      </c>
      <c r="G6196">
        <v>25000</v>
      </c>
      <c r="H6196" t="s">
        <v>178</v>
      </c>
      <c r="J6196" t="s">
        <v>14</v>
      </c>
      <c r="K6196">
        <v>50</v>
      </c>
      <c r="L6196" t="s">
        <v>15</v>
      </c>
    </row>
    <row r="6197" spans="1:12">
      <c r="A6197" t="e">
        <f ca="1">E00251616253621</f>
        <v>#NAME?</v>
      </c>
      <c r="B6197">
        <v>486</v>
      </c>
      <c r="C6197" t="s">
        <v>340</v>
      </c>
      <c r="D6197" s="1">
        <v>42339</v>
      </c>
      <c r="F6197">
        <v>1</v>
      </c>
      <c r="G6197">
        <v>7242</v>
      </c>
      <c r="H6197" t="s">
        <v>93</v>
      </c>
      <c r="J6197" t="s">
        <v>14</v>
      </c>
      <c r="K6197">
        <v>44</v>
      </c>
      <c r="L6197" t="s">
        <v>15</v>
      </c>
    </row>
    <row r="6198" spans="1:12">
      <c r="A6198" t="e">
        <f ca="1">E00251528958621</f>
        <v>#NAME?</v>
      </c>
      <c r="B6198">
        <v>296</v>
      </c>
      <c r="C6198" t="s">
        <v>119</v>
      </c>
      <c r="D6198" s="1">
        <v>41715</v>
      </c>
      <c r="F6198">
        <v>3</v>
      </c>
      <c r="G6198">
        <v>4019</v>
      </c>
      <c r="H6198" t="s">
        <v>26</v>
      </c>
      <c r="J6198" t="s">
        <v>14</v>
      </c>
      <c r="K6198">
        <v>62</v>
      </c>
      <c r="L6198" t="s">
        <v>15</v>
      </c>
    </row>
    <row r="6199" spans="1:12">
      <c r="A6199" t="e">
        <f ca="1">E00251528958621</f>
        <v>#NAME?</v>
      </c>
      <c r="B6199">
        <v>296</v>
      </c>
      <c r="C6199" t="s">
        <v>119</v>
      </c>
      <c r="D6199" s="1">
        <v>41751</v>
      </c>
      <c r="F6199">
        <v>4</v>
      </c>
      <c r="G6199">
        <v>4019</v>
      </c>
      <c r="H6199" t="s">
        <v>26</v>
      </c>
      <c r="J6199" t="s">
        <v>14</v>
      </c>
      <c r="K6199">
        <v>62</v>
      </c>
      <c r="L6199" t="s">
        <v>15</v>
      </c>
    </row>
    <row r="6200" spans="1:12">
      <c r="A6200" t="e">
        <f ca="1">E00251528958621</f>
        <v>#NAME?</v>
      </c>
      <c r="B6200">
        <v>295</v>
      </c>
      <c r="C6200" t="s">
        <v>435</v>
      </c>
      <c r="D6200" s="1">
        <v>42681</v>
      </c>
      <c r="F6200">
        <v>2</v>
      </c>
      <c r="G6200">
        <v>4019</v>
      </c>
      <c r="H6200" t="s">
        <v>26</v>
      </c>
      <c r="J6200" t="s">
        <v>14</v>
      </c>
      <c r="K6200">
        <v>64</v>
      </c>
      <c r="L6200" t="s">
        <v>15</v>
      </c>
    </row>
    <row r="6201" spans="1:12">
      <c r="A6201" t="e">
        <f ca="1">E00251528958621</f>
        <v>#NAME?</v>
      </c>
      <c r="B6201">
        <v>296</v>
      </c>
      <c r="C6201" t="s">
        <v>119</v>
      </c>
      <c r="D6201" s="1">
        <v>41032</v>
      </c>
      <c r="F6201">
        <v>3</v>
      </c>
      <c r="G6201">
        <v>4019</v>
      </c>
      <c r="H6201" t="s">
        <v>26</v>
      </c>
      <c r="J6201" t="s">
        <v>14</v>
      </c>
      <c r="K6201">
        <v>60</v>
      </c>
      <c r="L6201" t="s">
        <v>15</v>
      </c>
    </row>
    <row r="6202" spans="1:12">
      <c r="A6202" t="e">
        <f ca="1">E00251432274421</f>
        <v>#NAME?</v>
      </c>
      <c r="B6202">
        <v>450</v>
      </c>
      <c r="C6202" t="s">
        <v>227</v>
      </c>
      <c r="D6202" s="1">
        <v>42907</v>
      </c>
      <c r="F6202">
        <v>1</v>
      </c>
      <c r="G6202">
        <v>8798</v>
      </c>
      <c r="H6202" t="s">
        <v>314</v>
      </c>
      <c r="J6202" t="s">
        <v>14</v>
      </c>
      <c r="K6202">
        <v>51</v>
      </c>
      <c r="L6202" t="s">
        <v>15</v>
      </c>
    </row>
    <row r="6203" spans="1:12">
      <c r="A6203" t="e">
        <f ca="1">E00251528958621</f>
        <v>#NAME?</v>
      </c>
      <c r="B6203">
        <v>296</v>
      </c>
      <c r="C6203" t="s">
        <v>119</v>
      </c>
      <c r="D6203" s="1">
        <v>41401</v>
      </c>
      <c r="F6203">
        <v>5</v>
      </c>
      <c r="G6203">
        <v>4019</v>
      </c>
      <c r="H6203" t="s">
        <v>26</v>
      </c>
      <c r="J6203" t="s">
        <v>14</v>
      </c>
      <c r="K6203">
        <v>61</v>
      </c>
      <c r="L6203" t="s">
        <v>15</v>
      </c>
    </row>
    <row r="6204" spans="1:12">
      <c r="A6204" t="e">
        <f ca="1">E00251528958621</f>
        <v>#NAME?</v>
      </c>
      <c r="B6204">
        <v>296</v>
      </c>
      <c r="C6204" t="s">
        <v>119</v>
      </c>
      <c r="D6204" s="1">
        <v>41725</v>
      </c>
      <c r="F6204">
        <v>1</v>
      </c>
      <c r="G6204">
        <v>25000</v>
      </c>
      <c r="H6204" t="s">
        <v>178</v>
      </c>
      <c r="J6204" t="s">
        <v>14</v>
      </c>
      <c r="K6204">
        <v>62</v>
      </c>
      <c r="L6204" t="s">
        <v>15</v>
      </c>
    </row>
    <row r="6205" spans="1:12">
      <c r="A6205" t="e">
        <f ca="1">E00251513270121</f>
        <v>#NAME?</v>
      </c>
      <c r="B6205">
        <v>482</v>
      </c>
      <c r="C6205" t="s">
        <v>471</v>
      </c>
      <c r="D6205" s="1">
        <v>43060</v>
      </c>
      <c r="F6205">
        <v>2</v>
      </c>
      <c r="G6205">
        <v>4019</v>
      </c>
      <c r="H6205" t="s">
        <v>26</v>
      </c>
      <c r="J6205" t="s">
        <v>14</v>
      </c>
      <c r="K6205">
        <v>48</v>
      </c>
      <c r="L6205" t="s">
        <v>15</v>
      </c>
    </row>
    <row r="6206" spans="1:12">
      <c r="A6206" t="e">
        <f ca="1">E00251424802621</f>
        <v>#NAME?</v>
      </c>
      <c r="B6206">
        <v>115</v>
      </c>
      <c r="C6206" t="s">
        <v>455</v>
      </c>
      <c r="D6206" s="1">
        <v>42902</v>
      </c>
      <c r="F6206">
        <v>2</v>
      </c>
      <c r="G6206">
        <v>29620</v>
      </c>
      <c r="H6206" t="s">
        <v>460</v>
      </c>
      <c r="J6206" t="s">
        <v>14</v>
      </c>
      <c r="K6206">
        <v>51</v>
      </c>
      <c r="L6206" t="s">
        <v>15</v>
      </c>
    </row>
    <row r="6207" spans="1:12">
      <c r="A6207" t="e">
        <f ca="1">E00251424802621</f>
        <v>#NAME?</v>
      </c>
      <c r="B6207">
        <v>115</v>
      </c>
      <c r="C6207" t="s">
        <v>455</v>
      </c>
      <c r="D6207" s="1">
        <v>43070</v>
      </c>
      <c r="F6207">
        <v>1</v>
      </c>
      <c r="G6207">
        <v>2113</v>
      </c>
      <c r="H6207" t="s">
        <v>579</v>
      </c>
      <c r="J6207" t="s">
        <v>14</v>
      </c>
      <c r="K6207">
        <v>51</v>
      </c>
      <c r="L6207" t="s">
        <v>15</v>
      </c>
    </row>
    <row r="6208" spans="1:12">
      <c r="A6208" t="e">
        <f ca="1">E00251424802621</f>
        <v>#NAME?</v>
      </c>
      <c r="B6208">
        <v>4941</v>
      </c>
      <c r="C6208" t="s">
        <v>357</v>
      </c>
      <c r="D6208" s="1">
        <v>41470</v>
      </c>
      <c r="F6208">
        <v>2</v>
      </c>
      <c r="G6208">
        <v>4019</v>
      </c>
      <c r="H6208" t="s">
        <v>26</v>
      </c>
      <c r="J6208" t="s">
        <v>14</v>
      </c>
      <c r="K6208">
        <v>47</v>
      </c>
      <c r="L6208" t="s">
        <v>15</v>
      </c>
    </row>
    <row r="6209" spans="1:12">
      <c r="A6209" t="e">
        <f ca="1">E00251424802621</f>
        <v>#NAME?</v>
      </c>
      <c r="B6209">
        <v>4941</v>
      </c>
      <c r="C6209" t="s">
        <v>357</v>
      </c>
      <c r="D6209" s="1">
        <v>41603</v>
      </c>
      <c r="F6209">
        <v>1</v>
      </c>
      <c r="G6209">
        <v>25000</v>
      </c>
      <c r="H6209" t="s">
        <v>178</v>
      </c>
      <c r="J6209" t="s">
        <v>14</v>
      </c>
      <c r="K6209">
        <v>47</v>
      </c>
      <c r="L6209" t="s">
        <v>15</v>
      </c>
    </row>
    <row r="6210" spans="1:12">
      <c r="A6210" t="e">
        <f ca="1">E00251432274421</f>
        <v>#NAME?</v>
      </c>
      <c r="B6210">
        <v>450</v>
      </c>
      <c r="C6210" t="s">
        <v>227</v>
      </c>
      <c r="D6210" s="1">
        <v>42332</v>
      </c>
      <c r="F6210">
        <v>3</v>
      </c>
      <c r="G6210">
        <v>4019</v>
      </c>
      <c r="H6210" t="s">
        <v>26</v>
      </c>
      <c r="J6210" t="s">
        <v>14</v>
      </c>
      <c r="K6210">
        <v>50</v>
      </c>
      <c r="L6210" t="s">
        <v>15</v>
      </c>
    </row>
    <row r="6211" spans="1:12">
      <c r="A6211" t="e">
        <f ca="1">E00251424802621</f>
        <v>#NAME?</v>
      </c>
      <c r="B6211">
        <v>100</v>
      </c>
      <c r="C6211" t="s">
        <v>54</v>
      </c>
      <c r="D6211" s="1">
        <v>42766</v>
      </c>
      <c r="E6211">
        <v>5</v>
      </c>
      <c r="F6211">
        <v>6</v>
      </c>
      <c r="G6211">
        <v>78057</v>
      </c>
      <c r="H6211" t="s">
        <v>140</v>
      </c>
      <c r="J6211" t="s">
        <v>34</v>
      </c>
      <c r="K6211">
        <v>50</v>
      </c>
      <c r="L6211" t="s">
        <v>22</v>
      </c>
    </row>
    <row r="6212" spans="1:12">
      <c r="A6212" t="e">
        <f ca="1">E00251424802621</f>
        <v>#NAME?</v>
      </c>
      <c r="B6212">
        <v>115</v>
      </c>
      <c r="C6212" t="s">
        <v>455</v>
      </c>
      <c r="D6212" s="1">
        <v>41383</v>
      </c>
      <c r="F6212">
        <v>1</v>
      </c>
      <c r="G6212">
        <v>25000</v>
      </c>
      <c r="H6212" t="s">
        <v>178</v>
      </c>
      <c r="J6212" t="s">
        <v>14</v>
      </c>
      <c r="K6212">
        <v>46</v>
      </c>
      <c r="L6212" t="s">
        <v>15</v>
      </c>
    </row>
    <row r="6213" spans="1:12">
      <c r="A6213" t="e">
        <f ca="1">E00251424802621</f>
        <v>#NAME?</v>
      </c>
      <c r="B6213">
        <v>115</v>
      </c>
      <c r="C6213" t="s">
        <v>455</v>
      </c>
      <c r="D6213" s="1">
        <v>42051</v>
      </c>
      <c r="F6213">
        <v>1</v>
      </c>
      <c r="G6213">
        <v>7880</v>
      </c>
      <c r="H6213" t="s">
        <v>213</v>
      </c>
      <c r="J6213" t="s">
        <v>14</v>
      </c>
      <c r="K6213">
        <v>48</v>
      </c>
      <c r="L6213" t="s">
        <v>22</v>
      </c>
    </row>
    <row r="6214" spans="1:12">
      <c r="A6214" t="e">
        <f ca="1">E00251424802621</f>
        <v>#NAME?</v>
      </c>
      <c r="B6214">
        <v>115</v>
      </c>
      <c r="C6214" t="s">
        <v>455</v>
      </c>
      <c r="D6214" s="1">
        <v>42086</v>
      </c>
      <c r="F6214">
        <v>1</v>
      </c>
      <c r="G6214">
        <v>25000</v>
      </c>
      <c r="H6214" t="s">
        <v>178</v>
      </c>
      <c r="J6214" t="s">
        <v>14</v>
      </c>
      <c r="K6214">
        <v>48</v>
      </c>
      <c r="L6214" t="s">
        <v>15</v>
      </c>
    </row>
    <row r="6215" spans="1:12">
      <c r="A6215" t="e">
        <f ca="1">E00251424802621</f>
        <v>#NAME?</v>
      </c>
      <c r="B6215">
        <v>115</v>
      </c>
      <c r="C6215" t="s">
        <v>455</v>
      </c>
      <c r="D6215" s="1">
        <v>42823</v>
      </c>
      <c r="F6215">
        <v>2</v>
      </c>
      <c r="G6215">
        <v>3051</v>
      </c>
      <c r="H6215" t="s">
        <v>13</v>
      </c>
      <c r="J6215" t="s">
        <v>14</v>
      </c>
      <c r="K6215">
        <v>50</v>
      </c>
      <c r="L6215" t="s">
        <v>15</v>
      </c>
    </row>
    <row r="6216" spans="1:12">
      <c r="A6216" t="e">
        <f ca="1">E00251514849321</f>
        <v>#NAME?</v>
      </c>
      <c r="B6216">
        <v>6156</v>
      </c>
      <c r="C6216" t="s">
        <v>352</v>
      </c>
      <c r="D6216" s="1">
        <v>42423</v>
      </c>
      <c r="F6216">
        <v>2</v>
      </c>
      <c r="G6216">
        <v>28989</v>
      </c>
      <c r="H6216" t="s">
        <v>777</v>
      </c>
      <c r="J6216" t="s">
        <v>14</v>
      </c>
      <c r="K6216">
        <v>48</v>
      </c>
      <c r="L6216" t="s">
        <v>15</v>
      </c>
    </row>
    <row r="6217" spans="1:12">
      <c r="A6217" t="e">
        <f ca="1">E00251528958621</f>
        <v>#NAME?</v>
      </c>
      <c r="B6217">
        <v>295</v>
      </c>
      <c r="C6217" t="s">
        <v>435</v>
      </c>
      <c r="D6217" s="1">
        <v>42648</v>
      </c>
      <c r="F6217">
        <v>4</v>
      </c>
      <c r="G6217">
        <v>4019</v>
      </c>
      <c r="H6217" t="s">
        <v>26</v>
      </c>
      <c r="J6217" t="s">
        <v>14</v>
      </c>
      <c r="K6217">
        <v>64</v>
      </c>
      <c r="L6217" t="s">
        <v>15</v>
      </c>
    </row>
    <row r="6218" spans="1:12">
      <c r="A6218" t="e">
        <f ca="1">E00251528958621</f>
        <v>#NAME?</v>
      </c>
      <c r="B6218">
        <v>296</v>
      </c>
      <c r="C6218" t="s">
        <v>119</v>
      </c>
      <c r="D6218" s="1">
        <v>41192</v>
      </c>
      <c r="F6218">
        <v>3</v>
      </c>
      <c r="G6218">
        <v>4019</v>
      </c>
      <c r="H6218" t="s">
        <v>26</v>
      </c>
      <c r="J6218" t="s">
        <v>14</v>
      </c>
      <c r="K6218">
        <v>60</v>
      </c>
      <c r="L6218" t="s">
        <v>15</v>
      </c>
    </row>
    <row r="6219" spans="1:12">
      <c r="A6219" t="e">
        <f ca="1">E00251528958621</f>
        <v>#NAME?</v>
      </c>
      <c r="B6219">
        <v>296</v>
      </c>
      <c r="C6219" t="s">
        <v>119</v>
      </c>
      <c r="D6219" s="1">
        <v>41705</v>
      </c>
      <c r="F6219">
        <v>3</v>
      </c>
      <c r="G6219">
        <v>2722</v>
      </c>
      <c r="H6219" t="s">
        <v>339</v>
      </c>
      <c r="J6219" t="s">
        <v>14</v>
      </c>
      <c r="K6219">
        <v>62</v>
      </c>
      <c r="L6219" t="s">
        <v>15</v>
      </c>
    </row>
    <row r="6220" spans="1:12">
      <c r="A6220" t="e">
        <f ca="1">E00251528958621</f>
        <v>#NAME?</v>
      </c>
      <c r="B6220">
        <v>296</v>
      </c>
      <c r="C6220" t="s">
        <v>119</v>
      </c>
      <c r="D6220" s="1">
        <v>41800</v>
      </c>
      <c r="F6220">
        <v>3</v>
      </c>
      <c r="G6220">
        <v>25000</v>
      </c>
      <c r="H6220" t="s">
        <v>178</v>
      </c>
      <c r="J6220" t="s">
        <v>14</v>
      </c>
      <c r="K6220">
        <v>62</v>
      </c>
      <c r="L6220" t="s">
        <v>15</v>
      </c>
    </row>
    <row r="6221" spans="1:12">
      <c r="A6221" t="e">
        <f ca="1">E00251518891821</f>
        <v>#NAME?</v>
      </c>
      <c r="B6221">
        <v>294</v>
      </c>
      <c r="C6221" t="s">
        <v>61</v>
      </c>
      <c r="D6221" s="1">
        <v>41430</v>
      </c>
      <c r="F6221">
        <v>3</v>
      </c>
      <c r="G6221">
        <v>73390</v>
      </c>
      <c r="H6221" t="s">
        <v>66</v>
      </c>
      <c r="J6221" t="s">
        <v>14</v>
      </c>
      <c r="K6221">
        <v>45</v>
      </c>
      <c r="L6221" t="s">
        <v>15</v>
      </c>
    </row>
    <row r="6222" spans="1:12">
      <c r="A6222" t="e">
        <f t="shared" ref="A6222:A6229" ca="1" si="50">E00251424802621</f>
        <v>#NAME?</v>
      </c>
      <c r="B6222">
        <v>115</v>
      </c>
      <c r="C6222" t="s">
        <v>455</v>
      </c>
      <c r="D6222" s="1">
        <v>41837</v>
      </c>
      <c r="F6222">
        <v>1</v>
      </c>
      <c r="G6222">
        <v>27800</v>
      </c>
      <c r="H6222" t="s">
        <v>145</v>
      </c>
      <c r="J6222" t="s">
        <v>14</v>
      </c>
      <c r="K6222">
        <v>48</v>
      </c>
      <c r="L6222" t="s">
        <v>15</v>
      </c>
    </row>
    <row r="6223" spans="1:12">
      <c r="A6223" t="e">
        <f t="shared" ca="1" si="50"/>
        <v>#NAME?</v>
      </c>
      <c r="B6223">
        <v>115</v>
      </c>
      <c r="C6223" t="s">
        <v>455</v>
      </c>
      <c r="D6223" s="1">
        <v>42902</v>
      </c>
      <c r="F6223">
        <v>3</v>
      </c>
      <c r="G6223">
        <v>78057</v>
      </c>
      <c r="H6223" t="s">
        <v>140</v>
      </c>
      <c r="J6223" t="s">
        <v>14</v>
      </c>
      <c r="K6223">
        <v>51</v>
      </c>
      <c r="L6223" t="s">
        <v>22</v>
      </c>
    </row>
    <row r="6224" spans="1:12">
      <c r="A6224" t="e">
        <f t="shared" ca="1" si="50"/>
        <v>#NAME?</v>
      </c>
      <c r="B6224">
        <v>115</v>
      </c>
      <c r="C6224" t="s">
        <v>455</v>
      </c>
      <c r="D6224" s="1">
        <v>42916</v>
      </c>
      <c r="F6224">
        <v>5</v>
      </c>
      <c r="G6224">
        <v>78057</v>
      </c>
      <c r="H6224" t="s">
        <v>140</v>
      </c>
      <c r="J6224" t="s">
        <v>14</v>
      </c>
      <c r="K6224">
        <v>51</v>
      </c>
      <c r="L6224" t="s">
        <v>22</v>
      </c>
    </row>
    <row r="6225" spans="1:12">
      <c r="A6225" t="e">
        <f t="shared" ca="1" si="50"/>
        <v>#NAME?</v>
      </c>
      <c r="B6225">
        <v>100</v>
      </c>
      <c r="C6225" t="s">
        <v>54</v>
      </c>
      <c r="D6225" s="1">
        <v>42766</v>
      </c>
      <c r="E6225">
        <v>5</v>
      </c>
      <c r="F6225">
        <v>4</v>
      </c>
      <c r="G6225">
        <v>4019</v>
      </c>
      <c r="H6225" t="s">
        <v>26</v>
      </c>
      <c r="J6225" t="s">
        <v>34</v>
      </c>
      <c r="K6225">
        <v>50</v>
      </c>
      <c r="L6225" t="s">
        <v>15</v>
      </c>
    </row>
    <row r="6226" spans="1:12">
      <c r="A6226" t="e">
        <f t="shared" ca="1" si="50"/>
        <v>#NAME?</v>
      </c>
      <c r="B6226">
        <v>115</v>
      </c>
      <c r="C6226" t="s">
        <v>455</v>
      </c>
      <c r="D6226" s="1">
        <v>41726</v>
      </c>
      <c r="F6226">
        <v>2</v>
      </c>
      <c r="G6226">
        <v>4019</v>
      </c>
      <c r="H6226" t="s">
        <v>26</v>
      </c>
      <c r="J6226" t="s">
        <v>14</v>
      </c>
      <c r="K6226">
        <v>47</v>
      </c>
      <c r="L6226" t="s">
        <v>15</v>
      </c>
    </row>
    <row r="6227" spans="1:12">
      <c r="A6227" t="e">
        <f t="shared" ca="1" si="50"/>
        <v>#NAME?</v>
      </c>
      <c r="B6227">
        <v>115</v>
      </c>
      <c r="C6227" t="s">
        <v>455</v>
      </c>
      <c r="D6227" s="1">
        <v>42810</v>
      </c>
      <c r="F6227">
        <v>3</v>
      </c>
      <c r="G6227">
        <v>3051</v>
      </c>
      <c r="H6227" t="s">
        <v>13</v>
      </c>
      <c r="J6227" t="s">
        <v>14</v>
      </c>
      <c r="K6227">
        <v>50</v>
      </c>
      <c r="L6227" t="s">
        <v>15</v>
      </c>
    </row>
    <row r="6228" spans="1:12">
      <c r="A6228" t="e">
        <f t="shared" ca="1" si="50"/>
        <v>#NAME?</v>
      </c>
      <c r="B6228">
        <v>115</v>
      </c>
      <c r="C6228" t="s">
        <v>455</v>
      </c>
      <c r="D6228" s="1">
        <v>42895</v>
      </c>
      <c r="F6228">
        <v>4</v>
      </c>
      <c r="G6228">
        <v>4019</v>
      </c>
      <c r="H6228" t="s">
        <v>26</v>
      </c>
      <c r="J6228" t="s">
        <v>14</v>
      </c>
      <c r="K6228">
        <v>51</v>
      </c>
      <c r="L6228" t="s">
        <v>15</v>
      </c>
    </row>
    <row r="6229" spans="1:12">
      <c r="A6229" t="e">
        <f t="shared" ca="1" si="50"/>
        <v>#NAME?</v>
      </c>
      <c r="B6229">
        <v>115</v>
      </c>
      <c r="C6229" t="s">
        <v>455</v>
      </c>
      <c r="D6229" s="1">
        <v>42926</v>
      </c>
      <c r="F6229">
        <v>1</v>
      </c>
      <c r="G6229">
        <v>71940</v>
      </c>
      <c r="H6229" t="s">
        <v>135</v>
      </c>
      <c r="J6229" t="s">
        <v>14</v>
      </c>
      <c r="K6229">
        <v>51</v>
      </c>
      <c r="L6229" t="s">
        <v>15</v>
      </c>
    </row>
    <row r="6230" spans="1:12">
      <c r="A6230" t="e">
        <f ca="1">E00251528958621</f>
        <v>#NAME?</v>
      </c>
      <c r="B6230">
        <v>295</v>
      </c>
      <c r="C6230" t="s">
        <v>435</v>
      </c>
      <c r="D6230" s="1">
        <v>42422</v>
      </c>
      <c r="F6230">
        <v>3</v>
      </c>
      <c r="G6230">
        <v>4019</v>
      </c>
      <c r="H6230" t="s">
        <v>26</v>
      </c>
      <c r="J6230" t="s">
        <v>14</v>
      </c>
      <c r="K6230">
        <v>64</v>
      </c>
      <c r="L6230" t="s">
        <v>15</v>
      </c>
    </row>
    <row r="6231" spans="1:12">
      <c r="A6231" t="e">
        <f ca="1">E00251528958621</f>
        <v>#NAME?</v>
      </c>
      <c r="B6231">
        <v>295</v>
      </c>
      <c r="C6231" t="s">
        <v>435</v>
      </c>
      <c r="D6231" s="1">
        <v>42681</v>
      </c>
      <c r="F6231">
        <v>1</v>
      </c>
      <c r="G6231">
        <v>25000</v>
      </c>
      <c r="H6231" t="s">
        <v>178</v>
      </c>
      <c r="J6231" t="s">
        <v>14</v>
      </c>
      <c r="K6231">
        <v>64</v>
      </c>
      <c r="L6231" t="s">
        <v>15</v>
      </c>
    </row>
    <row r="6232" spans="1:12">
      <c r="A6232" t="e">
        <f ca="1">E00251510213921</f>
        <v>#NAME?</v>
      </c>
      <c r="B6232">
        <v>165</v>
      </c>
      <c r="C6232" t="s">
        <v>461</v>
      </c>
      <c r="D6232" s="1">
        <v>42888</v>
      </c>
      <c r="F6232">
        <v>1</v>
      </c>
      <c r="G6232">
        <v>8058</v>
      </c>
      <c r="H6232" t="s">
        <v>469</v>
      </c>
      <c r="J6232" t="s">
        <v>14</v>
      </c>
      <c r="K6232">
        <v>57</v>
      </c>
      <c r="L6232" t="s">
        <v>15</v>
      </c>
    </row>
    <row r="6233" spans="1:12">
      <c r="A6233" t="e">
        <f ca="1">E00251513343121</f>
        <v>#NAME?</v>
      </c>
      <c r="B6233">
        <v>470</v>
      </c>
      <c r="C6233" t="s">
        <v>457</v>
      </c>
      <c r="D6233" s="1">
        <v>42080</v>
      </c>
      <c r="F6233">
        <v>1</v>
      </c>
      <c r="G6233">
        <v>2859</v>
      </c>
      <c r="H6233" t="s">
        <v>362</v>
      </c>
      <c r="J6233" t="s">
        <v>14</v>
      </c>
      <c r="K6233">
        <v>58</v>
      </c>
      <c r="L6233" t="s">
        <v>15</v>
      </c>
    </row>
    <row r="6234" spans="1:12">
      <c r="A6234" t="e">
        <f ca="1">E00251432209721</f>
        <v>#NAME?</v>
      </c>
      <c r="B6234">
        <v>489</v>
      </c>
      <c r="C6234" t="s">
        <v>100</v>
      </c>
      <c r="D6234" s="1">
        <v>41339</v>
      </c>
      <c r="F6234">
        <v>3</v>
      </c>
      <c r="G6234">
        <v>57420</v>
      </c>
      <c r="H6234" t="s">
        <v>267</v>
      </c>
      <c r="J6234" t="s">
        <v>14</v>
      </c>
      <c r="K6234">
        <v>40</v>
      </c>
      <c r="L6234" t="s">
        <v>15</v>
      </c>
    </row>
    <row r="6235" spans="1:12">
      <c r="A6235" t="e">
        <f ca="1">E00251424802621</f>
        <v>#NAME?</v>
      </c>
      <c r="B6235">
        <v>115</v>
      </c>
      <c r="C6235" t="s">
        <v>455</v>
      </c>
      <c r="D6235" s="1">
        <v>43089</v>
      </c>
      <c r="F6235">
        <v>6</v>
      </c>
      <c r="G6235">
        <v>27800</v>
      </c>
      <c r="H6235" t="s">
        <v>145</v>
      </c>
      <c r="J6235" t="s">
        <v>14</v>
      </c>
      <c r="K6235">
        <v>51</v>
      </c>
      <c r="L6235" t="s">
        <v>15</v>
      </c>
    </row>
    <row r="6236" spans="1:12">
      <c r="A6236" t="e">
        <f ca="1">E00251424802621</f>
        <v>#NAME?</v>
      </c>
      <c r="B6236">
        <v>115</v>
      </c>
      <c r="C6236" t="s">
        <v>455</v>
      </c>
      <c r="D6236" s="1">
        <v>43097</v>
      </c>
      <c r="F6236">
        <v>3</v>
      </c>
      <c r="G6236">
        <v>3051</v>
      </c>
      <c r="H6236" t="s">
        <v>13</v>
      </c>
      <c r="J6236" t="s">
        <v>14</v>
      </c>
      <c r="K6236">
        <v>51</v>
      </c>
      <c r="L6236" t="s">
        <v>15</v>
      </c>
    </row>
    <row r="6237" spans="1:12">
      <c r="A6237" t="e">
        <f ca="1">E00251424802621</f>
        <v>#NAME?</v>
      </c>
      <c r="B6237">
        <v>4941</v>
      </c>
      <c r="C6237" t="s">
        <v>357</v>
      </c>
      <c r="D6237" s="1">
        <v>41393</v>
      </c>
      <c r="F6237">
        <v>2</v>
      </c>
      <c r="G6237">
        <v>4019</v>
      </c>
      <c r="H6237" t="s">
        <v>26</v>
      </c>
      <c r="J6237" t="s">
        <v>14</v>
      </c>
      <c r="K6237">
        <v>46</v>
      </c>
      <c r="L6237" t="s">
        <v>15</v>
      </c>
    </row>
    <row r="6238" spans="1:12">
      <c r="A6238" t="e">
        <f ca="1">E00251424802621</f>
        <v>#NAME?</v>
      </c>
      <c r="B6238">
        <v>115</v>
      </c>
      <c r="C6238" t="s">
        <v>455</v>
      </c>
      <c r="D6238" s="1">
        <v>43089</v>
      </c>
      <c r="F6238">
        <v>3</v>
      </c>
      <c r="G6238">
        <v>3051</v>
      </c>
      <c r="H6238" t="s">
        <v>13</v>
      </c>
      <c r="J6238" t="s">
        <v>14</v>
      </c>
      <c r="K6238">
        <v>51</v>
      </c>
      <c r="L6238" t="s">
        <v>15</v>
      </c>
    </row>
    <row r="6239" spans="1:12">
      <c r="A6239" t="e">
        <f ca="1">E00251513343121</f>
        <v>#NAME?</v>
      </c>
      <c r="B6239">
        <v>470</v>
      </c>
      <c r="C6239" t="s">
        <v>457</v>
      </c>
      <c r="D6239" s="1">
        <v>43066</v>
      </c>
      <c r="F6239">
        <v>1</v>
      </c>
      <c r="G6239">
        <v>2750</v>
      </c>
      <c r="H6239" t="s">
        <v>114</v>
      </c>
      <c r="J6239" t="s">
        <v>14</v>
      </c>
      <c r="K6239">
        <v>61</v>
      </c>
      <c r="L6239" t="s">
        <v>15</v>
      </c>
    </row>
    <row r="6240" spans="1:12">
      <c r="A6240" t="e">
        <f ca="1">E00251528958621</f>
        <v>#NAME?</v>
      </c>
      <c r="B6240">
        <v>296</v>
      </c>
      <c r="C6240" t="s">
        <v>119</v>
      </c>
      <c r="D6240" s="1">
        <v>41103</v>
      </c>
      <c r="F6240">
        <v>2</v>
      </c>
      <c r="G6240">
        <v>7262</v>
      </c>
      <c r="H6240" t="s">
        <v>198</v>
      </c>
      <c r="J6240" t="s">
        <v>14</v>
      </c>
      <c r="K6240">
        <v>60</v>
      </c>
      <c r="L6240" t="s">
        <v>15</v>
      </c>
    </row>
    <row r="6241" spans="1:12">
      <c r="A6241" t="e">
        <f ca="1">E00251424802621</f>
        <v>#NAME?</v>
      </c>
      <c r="B6241">
        <v>4941</v>
      </c>
      <c r="C6241" t="s">
        <v>357</v>
      </c>
      <c r="D6241" s="1">
        <v>42254</v>
      </c>
      <c r="F6241">
        <v>2</v>
      </c>
      <c r="G6241">
        <v>4019</v>
      </c>
      <c r="H6241" t="s">
        <v>26</v>
      </c>
      <c r="J6241" t="s">
        <v>14</v>
      </c>
      <c r="K6241">
        <v>49</v>
      </c>
      <c r="L6241" t="s">
        <v>15</v>
      </c>
    </row>
    <row r="6242" spans="1:12">
      <c r="A6242" t="e">
        <f ca="1">E00251528958621</f>
        <v>#NAME?</v>
      </c>
      <c r="B6242">
        <v>296</v>
      </c>
      <c r="C6242" t="s">
        <v>119</v>
      </c>
      <c r="D6242" s="1">
        <v>41667</v>
      </c>
      <c r="F6242">
        <v>2</v>
      </c>
      <c r="G6242">
        <v>25000</v>
      </c>
      <c r="H6242" t="s">
        <v>178</v>
      </c>
      <c r="J6242" t="s">
        <v>14</v>
      </c>
      <c r="K6242">
        <v>62</v>
      </c>
      <c r="L6242" t="s">
        <v>15</v>
      </c>
    </row>
    <row r="6243" spans="1:12">
      <c r="A6243" t="e">
        <f ca="1">E00251424802621</f>
        <v>#NAME?</v>
      </c>
      <c r="B6243">
        <v>4941</v>
      </c>
      <c r="C6243" t="s">
        <v>357</v>
      </c>
      <c r="D6243" s="1">
        <v>42953</v>
      </c>
      <c r="F6243">
        <v>1</v>
      </c>
      <c r="G6243">
        <v>71940</v>
      </c>
      <c r="H6243" t="s">
        <v>135</v>
      </c>
      <c r="J6243" t="s">
        <v>14</v>
      </c>
      <c r="K6243">
        <v>51</v>
      </c>
      <c r="L6243" t="s">
        <v>15</v>
      </c>
    </row>
    <row r="6244" spans="1:12">
      <c r="A6244" t="e">
        <f ca="1">E00251616253621</f>
        <v>#NAME?</v>
      </c>
      <c r="B6244">
        <v>486</v>
      </c>
      <c r="C6244" t="s">
        <v>340</v>
      </c>
      <c r="D6244" s="1">
        <v>42340</v>
      </c>
      <c r="F6244">
        <v>1</v>
      </c>
      <c r="G6244">
        <v>7242</v>
      </c>
      <c r="H6244" t="s">
        <v>93</v>
      </c>
      <c r="J6244" t="s">
        <v>14</v>
      </c>
      <c r="K6244">
        <v>44</v>
      </c>
      <c r="L6244" t="s">
        <v>15</v>
      </c>
    </row>
    <row r="6245" spans="1:12">
      <c r="A6245" t="e">
        <f ca="1">E00251528958621</f>
        <v>#NAME?</v>
      </c>
      <c r="B6245">
        <v>296</v>
      </c>
      <c r="C6245" t="s">
        <v>119</v>
      </c>
      <c r="D6245" s="1">
        <v>41004</v>
      </c>
      <c r="F6245">
        <v>3</v>
      </c>
      <c r="G6245">
        <v>4019</v>
      </c>
      <c r="H6245" t="s">
        <v>26</v>
      </c>
      <c r="J6245" t="s">
        <v>14</v>
      </c>
      <c r="K6245">
        <v>60</v>
      </c>
      <c r="L6245" t="s">
        <v>15</v>
      </c>
    </row>
    <row r="6246" spans="1:12">
      <c r="A6246" t="e">
        <f ca="1">E00251528958621</f>
        <v>#NAME?</v>
      </c>
      <c r="B6246">
        <v>296</v>
      </c>
      <c r="C6246" t="s">
        <v>119</v>
      </c>
      <c r="D6246" s="1">
        <v>41822</v>
      </c>
      <c r="F6246">
        <v>3</v>
      </c>
      <c r="G6246">
        <v>4019</v>
      </c>
      <c r="H6246" t="s">
        <v>26</v>
      </c>
      <c r="J6246" t="s">
        <v>14</v>
      </c>
      <c r="K6246">
        <v>62</v>
      </c>
      <c r="L6246" t="s">
        <v>15</v>
      </c>
    </row>
    <row r="6247" spans="1:12">
      <c r="A6247" t="e">
        <f ca="1">E00251528958621</f>
        <v>#NAME?</v>
      </c>
      <c r="B6247">
        <v>295</v>
      </c>
      <c r="C6247" t="s">
        <v>435</v>
      </c>
      <c r="D6247" s="1">
        <v>42079</v>
      </c>
      <c r="F6247">
        <v>5</v>
      </c>
      <c r="G6247">
        <v>4019</v>
      </c>
      <c r="H6247" t="s">
        <v>26</v>
      </c>
      <c r="J6247" t="s">
        <v>14</v>
      </c>
      <c r="K6247">
        <v>63</v>
      </c>
      <c r="L6247" t="s">
        <v>15</v>
      </c>
    </row>
    <row r="6248" spans="1:12">
      <c r="A6248" t="e">
        <f ca="1">E00251513343121</f>
        <v>#NAME?</v>
      </c>
      <c r="B6248">
        <v>470</v>
      </c>
      <c r="C6248" t="s">
        <v>457</v>
      </c>
      <c r="D6248" s="1">
        <v>42562</v>
      </c>
      <c r="F6248">
        <v>3</v>
      </c>
      <c r="G6248">
        <v>2721</v>
      </c>
      <c r="H6248" t="s">
        <v>465</v>
      </c>
      <c r="J6248" t="s">
        <v>14</v>
      </c>
      <c r="K6248">
        <v>60</v>
      </c>
      <c r="L6248" t="s">
        <v>15</v>
      </c>
    </row>
    <row r="6249" spans="1:12">
      <c r="A6249" t="e">
        <f ca="1">E00251518891821</f>
        <v>#NAME?</v>
      </c>
      <c r="B6249">
        <v>290</v>
      </c>
      <c r="C6249" t="s">
        <v>449</v>
      </c>
      <c r="D6249" s="1">
        <v>40969</v>
      </c>
      <c r="F6249">
        <v>1</v>
      </c>
      <c r="G6249">
        <v>78900</v>
      </c>
      <c r="H6249" t="s">
        <v>79</v>
      </c>
      <c r="J6249" t="s">
        <v>14</v>
      </c>
      <c r="K6249">
        <v>44</v>
      </c>
      <c r="L6249" t="s">
        <v>22</v>
      </c>
    </row>
    <row r="6250" spans="1:12">
      <c r="A6250" t="e">
        <f ca="1">E00251518891821</f>
        <v>#NAME?</v>
      </c>
      <c r="B6250">
        <v>294</v>
      </c>
      <c r="C6250" t="s">
        <v>61</v>
      </c>
      <c r="D6250" s="1">
        <v>41330</v>
      </c>
      <c r="F6250">
        <v>1</v>
      </c>
      <c r="G6250">
        <v>7962</v>
      </c>
      <c r="H6250" t="s">
        <v>111</v>
      </c>
      <c r="J6250" t="s">
        <v>14</v>
      </c>
      <c r="K6250">
        <v>45</v>
      </c>
      <c r="L6250" t="s">
        <v>22</v>
      </c>
    </row>
    <row r="6251" spans="1:12">
      <c r="A6251" t="e">
        <f ca="1">E00251518891821</f>
        <v>#NAME?</v>
      </c>
      <c r="B6251">
        <v>294</v>
      </c>
      <c r="C6251" t="s">
        <v>61</v>
      </c>
      <c r="D6251" s="1">
        <v>41600</v>
      </c>
      <c r="F6251">
        <v>4</v>
      </c>
      <c r="G6251">
        <v>7811</v>
      </c>
      <c r="H6251" t="s">
        <v>878</v>
      </c>
      <c r="J6251" t="s">
        <v>14</v>
      </c>
      <c r="K6251">
        <v>46</v>
      </c>
      <c r="L6251" t="s">
        <v>22</v>
      </c>
    </row>
    <row r="6252" spans="1:12">
      <c r="A6252" t="e">
        <f ca="1">E00251513343121</f>
        <v>#NAME?</v>
      </c>
      <c r="B6252">
        <v>470</v>
      </c>
      <c r="C6252" t="s">
        <v>457</v>
      </c>
      <c r="D6252" s="1">
        <v>41612</v>
      </c>
      <c r="F6252">
        <v>1</v>
      </c>
      <c r="G6252">
        <v>2859</v>
      </c>
      <c r="H6252" t="s">
        <v>362</v>
      </c>
      <c r="J6252" t="s">
        <v>14</v>
      </c>
      <c r="K6252">
        <v>57</v>
      </c>
      <c r="L6252" t="s">
        <v>15</v>
      </c>
    </row>
    <row r="6253" spans="1:12">
      <c r="A6253" t="e">
        <f ca="1">E00251513343121</f>
        <v>#NAME?</v>
      </c>
      <c r="B6253">
        <v>470</v>
      </c>
      <c r="C6253" t="s">
        <v>457</v>
      </c>
      <c r="D6253" s="1">
        <v>41675</v>
      </c>
      <c r="F6253">
        <v>1</v>
      </c>
      <c r="G6253">
        <v>2448</v>
      </c>
      <c r="H6253" t="s">
        <v>19</v>
      </c>
      <c r="J6253" t="s">
        <v>14</v>
      </c>
      <c r="K6253">
        <v>57</v>
      </c>
      <c r="L6253" t="s">
        <v>15</v>
      </c>
    </row>
    <row r="6254" spans="1:12">
      <c r="A6254" t="e">
        <f ca="1">E00251513343121</f>
        <v>#NAME?</v>
      </c>
      <c r="B6254">
        <v>470</v>
      </c>
      <c r="C6254" t="s">
        <v>457</v>
      </c>
      <c r="D6254" s="1">
        <v>42278</v>
      </c>
      <c r="F6254">
        <v>5</v>
      </c>
      <c r="G6254">
        <v>2448</v>
      </c>
      <c r="H6254" t="s">
        <v>19</v>
      </c>
      <c r="J6254" t="s">
        <v>14</v>
      </c>
      <c r="K6254">
        <v>59</v>
      </c>
      <c r="L6254" t="s">
        <v>15</v>
      </c>
    </row>
    <row r="6255" spans="1:12">
      <c r="A6255" t="e">
        <f t="shared" ref="A6255:A6260" ca="1" si="51">E00251510213921</f>
        <v>#NAME?</v>
      </c>
      <c r="B6255">
        <v>165</v>
      </c>
      <c r="C6255" t="s">
        <v>461</v>
      </c>
      <c r="D6255" s="1">
        <v>42149</v>
      </c>
      <c r="F6255">
        <v>1</v>
      </c>
      <c r="G6255">
        <v>7290</v>
      </c>
      <c r="H6255" t="s">
        <v>707</v>
      </c>
      <c r="J6255" t="s">
        <v>14</v>
      </c>
      <c r="K6255">
        <v>55</v>
      </c>
      <c r="L6255" t="s">
        <v>15</v>
      </c>
    </row>
    <row r="6256" spans="1:12">
      <c r="A6256" t="e">
        <f t="shared" ca="1" si="51"/>
        <v>#NAME?</v>
      </c>
      <c r="B6256">
        <v>165</v>
      </c>
      <c r="C6256" t="s">
        <v>461</v>
      </c>
      <c r="D6256" s="1">
        <v>42795</v>
      </c>
      <c r="F6256">
        <v>1</v>
      </c>
      <c r="G6256">
        <v>8058</v>
      </c>
      <c r="H6256" t="s">
        <v>469</v>
      </c>
      <c r="J6256" t="s">
        <v>14</v>
      </c>
      <c r="K6256">
        <v>57</v>
      </c>
      <c r="L6256" t="s">
        <v>15</v>
      </c>
    </row>
    <row r="6257" spans="1:12">
      <c r="A6257" t="e">
        <f t="shared" ca="1" si="51"/>
        <v>#NAME?</v>
      </c>
      <c r="B6257">
        <v>165</v>
      </c>
      <c r="C6257" t="s">
        <v>461</v>
      </c>
      <c r="D6257" s="1">
        <v>41710</v>
      </c>
      <c r="F6257">
        <v>2</v>
      </c>
      <c r="G6257">
        <v>4019</v>
      </c>
      <c r="H6257" t="s">
        <v>26</v>
      </c>
      <c r="J6257" t="s">
        <v>14</v>
      </c>
      <c r="K6257">
        <v>54</v>
      </c>
      <c r="L6257" t="s">
        <v>15</v>
      </c>
    </row>
    <row r="6258" spans="1:12">
      <c r="A6258" t="e">
        <f t="shared" ca="1" si="51"/>
        <v>#NAME?</v>
      </c>
      <c r="B6258">
        <v>165</v>
      </c>
      <c r="C6258" t="s">
        <v>461</v>
      </c>
      <c r="D6258" s="1">
        <v>41807</v>
      </c>
      <c r="F6258">
        <v>1</v>
      </c>
      <c r="G6258">
        <v>4019</v>
      </c>
      <c r="H6258" t="s">
        <v>26</v>
      </c>
      <c r="J6258" t="s">
        <v>14</v>
      </c>
      <c r="K6258">
        <v>54</v>
      </c>
      <c r="L6258" t="s">
        <v>15</v>
      </c>
    </row>
    <row r="6259" spans="1:12">
      <c r="A6259" t="e">
        <f t="shared" ca="1" si="51"/>
        <v>#NAME?</v>
      </c>
      <c r="B6259">
        <v>165</v>
      </c>
      <c r="C6259" t="s">
        <v>461</v>
      </c>
      <c r="D6259" s="1">
        <v>41190</v>
      </c>
      <c r="F6259">
        <v>5</v>
      </c>
      <c r="G6259">
        <v>7242</v>
      </c>
      <c r="H6259" t="s">
        <v>93</v>
      </c>
      <c r="J6259" t="s">
        <v>14</v>
      </c>
      <c r="K6259">
        <v>52</v>
      </c>
      <c r="L6259" t="s">
        <v>15</v>
      </c>
    </row>
    <row r="6260" spans="1:12">
      <c r="A6260" t="e">
        <f t="shared" ca="1" si="51"/>
        <v>#NAME?</v>
      </c>
      <c r="B6260">
        <v>165</v>
      </c>
      <c r="C6260" t="s">
        <v>461</v>
      </c>
      <c r="D6260" s="1">
        <v>42901</v>
      </c>
      <c r="F6260">
        <v>2</v>
      </c>
      <c r="G6260">
        <v>71940</v>
      </c>
      <c r="H6260" t="s">
        <v>135</v>
      </c>
      <c r="J6260" t="s">
        <v>14</v>
      </c>
      <c r="K6260">
        <v>57</v>
      </c>
      <c r="L6260" t="s">
        <v>15</v>
      </c>
    </row>
    <row r="6261" spans="1:12">
      <c r="A6261" t="e">
        <f ca="1">E00251513270121</f>
        <v>#NAME?</v>
      </c>
      <c r="B6261">
        <v>482</v>
      </c>
      <c r="C6261" t="s">
        <v>471</v>
      </c>
      <c r="D6261" s="1">
        <v>43055</v>
      </c>
      <c r="F6261">
        <v>1</v>
      </c>
      <c r="G6261">
        <v>7962</v>
      </c>
      <c r="H6261" t="s">
        <v>111</v>
      </c>
      <c r="J6261" t="s">
        <v>14</v>
      </c>
      <c r="K6261">
        <v>48</v>
      </c>
      <c r="L6261" t="s">
        <v>22</v>
      </c>
    </row>
    <row r="6262" spans="1:12">
      <c r="A6262" t="e">
        <f ca="1">E00251518891821</f>
        <v>#NAME?</v>
      </c>
      <c r="B6262">
        <v>292</v>
      </c>
      <c r="C6262" t="s">
        <v>467</v>
      </c>
      <c r="D6262" s="1">
        <v>41340</v>
      </c>
      <c r="F6262">
        <v>4</v>
      </c>
      <c r="G6262">
        <v>7811</v>
      </c>
      <c r="H6262" t="s">
        <v>878</v>
      </c>
      <c r="J6262" t="s">
        <v>14</v>
      </c>
      <c r="K6262">
        <v>45</v>
      </c>
      <c r="L6262" t="s">
        <v>22</v>
      </c>
    </row>
    <row r="6263" spans="1:12">
      <c r="A6263" t="e">
        <f ca="1">E00251513343121</f>
        <v>#NAME?</v>
      </c>
      <c r="B6263">
        <v>470</v>
      </c>
      <c r="C6263" t="s">
        <v>457</v>
      </c>
      <c r="D6263" s="1">
        <v>42311</v>
      </c>
      <c r="F6263">
        <v>4</v>
      </c>
      <c r="G6263">
        <v>2721</v>
      </c>
      <c r="H6263" t="s">
        <v>465</v>
      </c>
      <c r="J6263" t="s">
        <v>14</v>
      </c>
      <c r="K6263">
        <v>59</v>
      </c>
      <c r="L6263" t="s">
        <v>15</v>
      </c>
    </row>
    <row r="6264" spans="1:12">
      <c r="A6264" t="e">
        <f ca="1">E00251513343121</f>
        <v>#NAME?</v>
      </c>
      <c r="B6264">
        <v>718</v>
      </c>
      <c r="C6264" t="s">
        <v>32</v>
      </c>
      <c r="D6264" s="1">
        <v>41281</v>
      </c>
      <c r="E6264">
        <v>1</v>
      </c>
      <c r="F6264">
        <v>3</v>
      </c>
      <c r="G6264">
        <v>2720</v>
      </c>
      <c r="H6264" t="s">
        <v>65</v>
      </c>
      <c r="J6264" t="s">
        <v>34</v>
      </c>
      <c r="K6264">
        <v>56</v>
      </c>
      <c r="L6264" t="s">
        <v>15</v>
      </c>
    </row>
    <row r="6265" spans="1:12">
      <c r="A6265" t="e">
        <f ca="1">E00251432209721</f>
        <v>#NAME?</v>
      </c>
      <c r="B6265">
        <v>489</v>
      </c>
      <c r="C6265" t="s">
        <v>100</v>
      </c>
      <c r="D6265" s="1">
        <v>41198</v>
      </c>
      <c r="F6265">
        <v>2</v>
      </c>
      <c r="G6265">
        <v>460</v>
      </c>
      <c r="H6265" t="s">
        <v>16</v>
      </c>
      <c r="J6265" t="s">
        <v>14</v>
      </c>
      <c r="K6265">
        <v>40</v>
      </c>
      <c r="L6265" t="s">
        <v>15</v>
      </c>
    </row>
    <row r="6266" spans="1:12">
      <c r="A6266" t="e">
        <f ca="1">E00251513343121</f>
        <v>#NAME?</v>
      </c>
      <c r="B6266">
        <v>718</v>
      </c>
      <c r="C6266" t="s">
        <v>32</v>
      </c>
      <c r="D6266" s="1">
        <v>41281</v>
      </c>
      <c r="E6266">
        <v>1</v>
      </c>
      <c r="F6266">
        <v>2</v>
      </c>
      <c r="G6266">
        <v>78071</v>
      </c>
      <c r="H6266" t="s">
        <v>1027</v>
      </c>
      <c r="J6266" t="s">
        <v>34</v>
      </c>
      <c r="K6266">
        <v>56</v>
      </c>
      <c r="L6266" t="s">
        <v>22</v>
      </c>
    </row>
    <row r="6267" spans="1:12">
      <c r="A6267" t="e">
        <f ca="1">E00251513270121</f>
        <v>#NAME?</v>
      </c>
      <c r="B6267">
        <v>482</v>
      </c>
      <c r="C6267" t="s">
        <v>471</v>
      </c>
      <c r="D6267" s="1">
        <v>42986</v>
      </c>
      <c r="F6267">
        <v>1</v>
      </c>
      <c r="G6267">
        <v>9599</v>
      </c>
      <c r="H6267" t="s">
        <v>430</v>
      </c>
      <c r="J6267" t="s">
        <v>14</v>
      </c>
      <c r="K6267">
        <v>48</v>
      </c>
      <c r="L6267" t="s">
        <v>15</v>
      </c>
    </row>
    <row r="6268" spans="1:12">
      <c r="A6268" t="e">
        <f ca="1">E00251510213921</f>
        <v>#NAME?</v>
      </c>
      <c r="B6268">
        <v>165</v>
      </c>
      <c r="C6268" t="s">
        <v>461</v>
      </c>
      <c r="D6268" s="1">
        <v>41241</v>
      </c>
      <c r="F6268">
        <v>2</v>
      </c>
      <c r="G6268">
        <v>7245</v>
      </c>
      <c r="H6268" t="s">
        <v>116</v>
      </c>
      <c r="J6268" t="s">
        <v>14</v>
      </c>
      <c r="K6268">
        <v>53</v>
      </c>
      <c r="L6268" t="s">
        <v>15</v>
      </c>
    </row>
    <row r="6269" spans="1:12">
      <c r="A6269" t="e">
        <f ca="1">E00251510213921</f>
        <v>#NAME?</v>
      </c>
      <c r="B6269">
        <v>165</v>
      </c>
      <c r="C6269" t="s">
        <v>461</v>
      </c>
      <c r="D6269" s="1">
        <v>41618</v>
      </c>
      <c r="F6269">
        <v>1</v>
      </c>
      <c r="G6269">
        <v>7964</v>
      </c>
      <c r="H6269" t="s">
        <v>524</v>
      </c>
      <c r="J6269" t="s">
        <v>14</v>
      </c>
      <c r="K6269">
        <v>54</v>
      </c>
      <c r="L6269" t="s">
        <v>22</v>
      </c>
    </row>
    <row r="6270" spans="1:12">
      <c r="A6270" t="e">
        <f ca="1">E00251518891821</f>
        <v>#NAME?</v>
      </c>
      <c r="B6270">
        <v>294</v>
      </c>
      <c r="C6270" t="s">
        <v>61</v>
      </c>
      <c r="D6270" s="1">
        <v>41941</v>
      </c>
      <c r="F6270">
        <v>5</v>
      </c>
      <c r="G6270">
        <v>73390</v>
      </c>
      <c r="H6270" t="s">
        <v>66</v>
      </c>
      <c r="J6270" t="s">
        <v>14</v>
      </c>
      <c r="K6270">
        <v>47</v>
      </c>
      <c r="L6270" t="s">
        <v>15</v>
      </c>
    </row>
    <row r="6271" spans="1:12">
      <c r="A6271" t="e">
        <f ca="1">E00251439955221</f>
        <v>#NAME?</v>
      </c>
      <c r="B6271">
        <v>1522</v>
      </c>
      <c r="C6271" t="s">
        <v>970</v>
      </c>
      <c r="D6271" s="1">
        <v>42881</v>
      </c>
      <c r="F6271">
        <v>1</v>
      </c>
      <c r="G6271">
        <v>72885</v>
      </c>
      <c r="H6271" t="s">
        <v>354</v>
      </c>
      <c r="J6271" t="s">
        <v>14</v>
      </c>
      <c r="K6271">
        <v>53</v>
      </c>
      <c r="L6271" t="s">
        <v>15</v>
      </c>
    </row>
    <row r="6272" spans="1:12">
      <c r="A6272" t="e">
        <f ca="1">E00251424013321</f>
        <v>#NAME?</v>
      </c>
      <c r="B6272">
        <v>100</v>
      </c>
      <c r="C6272" t="s">
        <v>54</v>
      </c>
      <c r="D6272" s="1">
        <v>41649</v>
      </c>
      <c r="F6272">
        <v>1</v>
      </c>
      <c r="G6272">
        <v>7847</v>
      </c>
      <c r="H6272" t="s">
        <v>622</v>
      </c>
      <c r="I6272" t="s">
        <v>56</v>
      </c>
      <c r="J6272" t="s">
        <v>57</v>
      </c>
      <c r="K6272">
        <v>46</v>
      </c>
      <c r="L6272" t="s">
        <v>22</v>
      </c>
    </row>
    <row r="6273" spans="1:12">
      <c r="A6273" t="e">
        <f ca="1">E00251510819821</f>
        <v>#NAME?</v>
      </c>
      <c r="B6273">
        <v>108</v>
      </c>
      <c r="C6273" t="s">
        <v>481</v>
      </c>
      <c r="D6273" s="1">
        <v>42270</v>
      </c>
      <c r="F6273">
        <v>1</v>
      </c>
      <c r="G6273">
        <v>7242</v>
      </c>
      <c r="H6273" t="s">
        <v>93</v>
      </c>
      <c r="J6273" t="s">
        <v>14</v>
      </c>
      <c r="K6273">
        <v>51</v>
      </c>
      <c r="L6273" t="s">
        <v>15</v>
      </c>
    </row>
    <row r="6274" spans="1:12">
      <c r="A6274" t="e">
        <f ca="1">E00251510819821</f>
        <v>#NAME?</v>
      </c>
      <c r="B6274">
        <v>770</v>
      </c>
      <c r="C6274" t="s">
        <v>930</v>
      </c>
      <c r="D6274" s="1">
        <v>42794</v>
      </c>
      <c r="F6274">
        <v>1</v>
      </c>
      <c r="G6274">
        <v>92410</v>
      </c>
      <c r="H6274" t="s">
        <v>1028</v>
      </c>
      <c r="I6274" t="s">
        <v>56</v>
      </c>
      <c r="J6274" t="s">
        <v>57</v>
      </c>
      <c r="K6274">
        <v>52</v>
      </c>
      <c r="L6274" t="s">
        <v>15</v>
      </c>
    </row>
    <row r="6275" spans="1:12">
      <c r="A6275" t="e">
        <f ca="1">E00251439955221</f>
        <v>#NAME?</v>
      </c>
      <c r="B6275">
        <v>438</v>
      </c>
      <c r="C6275" t="s">
        <v>474</v>
      </c>
      <c r="D6275" s="1">
        <v>41754</v>
      </c>
      <c r="F6275">
        <v>1</v>
      </c>
      <c r="G6275">
        <v>72670</v>
      </c>
      <c r="H6275" t="s">
        <v>223</v>
      </c>
      <c r="J6275" t="s">
        <v>14</v>
      </c>
      <c r="K6275">
        <v>50</v>
      </c>
      <c r="L6275" t="s">
        <v>15</v>
      </c>
    </row>
    <row r="6276" spans="1:12">
      <c r="A6276" t="e">
        <f ca="1">E00251510213921</f>
        <v>#NAME?</v>
      </c>
      <c r="B6276">
        <v>165</v>
      </c>
      <c r="C6276" t="s">
        <v>461</v>
      </c>
      <c r="D6276" s="1">
        <v>43088</v>
      </c>
      <c r="F6276">
        <v>2</v>
      </c>
      <c r="G6276">
        <v>78321</v>
      </c>
      <c r="H6276" t="s">
        <v>490</v>
      </c>
      <c r="J6276" t="s">
        <v>14</v>
      </c>
      <c r="K6276">
        <v>58</v>
      </c>
      <c r="L6276" t="s">
        <v>22</v>
      </c>
    </row>
    <row r="6277" spans="1:12">
      <c r="A6277" t="e">
        <f ca="1">E00251617695721</f>
        <v>#NAME?</v>
      </c>
      <c r="B6277">
        <v>495</v>
      </c>
      <c r="C6277" t="s">
        <v>347</v>
      </c>
      <c r="D6277" s="1">
        <v>41680</v>
      </c>
      <c r="F6277">
        <v>1</v>
      </c>
      <c r="G6277">
        <v>60090</v>
      </c>
      <c r="H6277" t="s">
        <v>181</v>
      </c>
      <c r="J6277" t="s">
        <v>14</v>
      </c>
      <c r="K6277">
        <v>63</v>
      </c>
      <c r="L6277" t="s">
        <v>15</v>
      </c>
    </row>
    <row r="6278" spans="1:12">
      <c r="A6278" t="e">
        <f ca="1">E00251432427221</f>
        <v>#NAME?</v>
      </c>
      <c r="B6278">
        <v>6156</v>
      </c>
      <c r="C6278" t="s">
        <v>352</v>
      </c>
      <c r="D6278" s="1">
        <v>42017</v>
      </c>
      <c r="F6278">
        <v>1</v>
      </c>
      <c r="G6278">
        <v>4619</v>
      </c>
      <c r="H6278" t="s">
        <v>613</v>
      </c>
      <c r="J6278" t="s">
        <v>14</v>
      </c>
      <c r="K6278">
        <v>46</v>
      </c>
      <c r="L6278" t="s">
        <v>15</v>
      </c>
    </row>
    <row r="6279" spans="1:12">
      <c r="A6279" t="e">
        <f ca="1">E00251432427221</f>
        <v>#NAME?</v>
      </c>
      <c r="B6279">
        <v>6156</v>
      </c>
      <c r="C6279" t="s">
        <v>352</v>
      </c>
      <c r="D6279" s="1">
        <v>42398</v>
      </c>
      <c r="F6279">
        <v>3</v>
      </c>
      <c r="G6279">
        <v>40599</v>
      </c>
      <c r="H6279" t="s">
        <v>475</v>
      </c>
      <c r="J6279" t="s">
        <v>14</v>
      </c>
      <c r="K6279">
        <v>47</v>
      </c>
      <c r="L6279" t="s">
        <v>15</v>
      </c>
    </row>
    <row r="6280" spans="1:12">
      <c r="A6280" t="e">
        <f ca="1">E00251430235521</f>
        <v>#NAME?</v>
      </c>
      <c r="B6280">
        <v>498</v>
      </c>
      <c r="C6280" t="s">
        <v>591</v>
      </c>
      <c r="D6280" s="1">
        <v>41380</v>
      </c>
      <c r="F6280">
        <v>2</v>
      </c>
      <c r="G6280">
        <v>3804</v>
      </c>
      <c r="H6280" t="s">
        <v>71</v>
      </c>
      <c r="J6280" t="s">
        <v>14</v>
      </c>
      <c r="K6280">
        <v>49</v>
      </c>
      <c r="L6280" t="s">
        <v>15</v>
      </c>
    </row>
    <row r="6281" spans="1:12">
      <c r="A6281" t="e">
        <f ca="1">E00251617695721</f>
        <v>#NAME?</v>
      </c>
      <c r="B6281">
        <v>495</v>
      </c>
      <c r="C6281" t="s">
        <v>347</v>
      </c>
      <c r="D6281" s="1">
        <v>42793</v>
      </c>
      <c r="F6281">
        <v>1</v>
      </c>
      <c r="G6281">
        <v>5997</v>
      </c>
      <c r="H6281" t="s">
        <v>374</v>
      </c>
      <c r="J6281" t="s">
        <v>14</v>
      </c>
      <c r="K6281">
        <v>66</v>
      </c>
      <c r="L6281" t="s">
        <v>15</v>
      </c>
    </row>
    <row r="6282" spans="1:12">
      <c r="A6282" t="e">
        <f ca="1">E00251424013321</f>
        <v>#NAME?</v>
      </c>
      <c r="B6282">
        <v>104</v>
      </c>
      <c r="C6282" t="s">
        <v>88</v>
      </c>
      <c r="D6282" s="1">
        <v>42723</v>
      </c>
      <c r="F6282">
        <v>2</v>
      </c>
      <c r="G6282">
        <v>53081</v>
      </c>
      <c r="H6282" t="s">
        <v>456</v>
      </c>
      <c r="J6282" t="s">
        <v>14</v>
      </c>
      <c r="K6282">
        <v>49</v>
      </c>
      <c r="L6282" t="s">
        <v>15</v>
      </c>
    </row>
    <row r="6283" spans="1:12">
      <c r="A6283" t="e">
        <f ca="1">E00251510819821</f>
        <v>#NAME?</v>
      </c>
      <c r="B6283">
        <v>108</v>
      </c>
      <c r="C6283" t="s">
        <v>481</v>
      </c>
      <c r="D6283" s="1">
        <v>41044</v>
      </c>
      <c r="F6283">
        <v>1</v>
      </c>
      <c r="G6283">
        <v>3004</v>
      </c>
      <c r="H6283" t="s">
        <v>104</v>
      </c>
      <c r="J6283" t="s">
        <v>14</v>
      </c>
      <c r="K6283">
        <v>47</v>
      </c>
      <c r="L6283" t="s">
        <v>15</v>
      </c>
    </row>
    <row r="6284" spans="1:12">
      <c r="A6284" t="e">
        <f ca="1">E00251617695721</f>
        <v>#NAME?</v>
      </c>
      <c r="B6284">
        <v>495</v>
      </c>
      <c r="C6284" t="s">
        <v>347</v>
      </c>
      <c r="D6284" s="1">
        <v>42398</v>
      </c>
      <c r="F6284">
        <v>1</v>
      </c>
      <c r="G6284">
        <v>4019</v>
      </c>
      <c r="H6284" t="s">
        <v>26</v>
      </c>
      <c r="J6284" t="s">
        <v>14</v>
      </c>
      <c r="K6284">
        <v>65</v>
      </c>
      <c r="L6284" t="s">
        <v>15</v>
      </c>
    </row>
    <row r="6285" spans="1:12">
      <c r="A6285" t="e">
        <f ca="1">E00251439955221</f>
        <v>#NAME?</v>
      </c>
      <c r="B6285">
        <v>438</v>
      </c>
      <c r="C6285" t="s">
        <v>474</v>
      </c>
      <c r="D6285" s="1">
        <v>41222</v>
      </c>
      <c r="F6285">
        <v>1</v>
      </c>
      <c r="G6285">
        <v>5718</v>
      </c>
      <c r="H6285" t="s">
        <v>244</v>
      </c>
      <c r="J6285" t="s">
        <v>14</v>
      </c>
      <c r="K6285">
        <v>49</v>
      </c>
      <c r="L6285" t="s">
        <v>15</v>
      </c>
    </row>
    <row r="6286" spans="1:12">
      <c r="A6286" t="e">
        <f ca="1">E00251510819821</f>
        <v>#NAME?</v>
      </c>
      <c r="B6286">
        <v>108</v>
      </c>
      <c r="C6286" t="s">
        <v>481</v>
      </c>
      <c r="D6286" s="1">
        <v>42584</v>
      </c>
      <c r="F6286">
        <v>1</v>
      </c>
      <c r="G6286">
        <v>71940</v>
      </c>
      <c r="H6286" t="s">
        <v>135</v>
      </c>
      <c r="J6286" t="s">
        <v>14</v>
      </c>
      <c r="K6286">
        <v>52</v>
      </c>
      <c r="L6286" t="s">
        <v>15</v>
      </c>
    </row>
    <row r="6287" spans="1:12">
      <c r="A6287" t="e">
        <f ca="1">E00251510819821</f>
        <v>#NAME?</v>
      </c>
      <c r="B6287">
        <v>108</v>
      </c>
      <c r="C6287" t="s">
        <v>481</v>
      </c>
      <c r="D6287" s="1">
        <v>41712</v>
      </c>
      <c r="F6287">
        <v>1</v>
      </c>
      <c r="G6287">
        <v>7810</v>
      </c>
      <c r="H6287" t="s">
        <v>143</v>
      </c>
      <c r="J6287" t="s">
        <v>14</v>
      </c>
      <c r="K6287">
        <v>49</v>
      </c>
      <c r="L6287" t="s">
        <v>15</v>
      </c>
    </row>
    <row r="6288" spans="1:12">
      <c r="A6288" t="e">
        <f ca="1">E00251510819821</f>
        <v>#NAME?</v>
      </c>
      <c r="B6288">
        <v>108</v>
      </c>
      <c r="C6288" t="s">
        <v>481</v>
      </c>
      <c r="D6288" s="1">
        <v>42223</v>
      </c>
      <c r="F6288">
        <v>2</v>
      </c>
      <c r="G6288">
        <v>1179</v>
      </c>
      <c r="H6288" t="s">
        <v>180</v>
      </c>
      <c r="J6288" t="s">
        <v>14</v>
      </c>
      <c r="K6288">
        <v>51</v>
      </c>
      <c r="L6288" t="s">
        <v>15</v>
      </c>
    </row>
    <row r="6289" spans="1:12">
      <c r="A6289" t="e">
        <f ca="1">E00251432445021</f>
        <v>#NAME?</v>
      </c>
      <c r="B6289">
        <v>481</v>
      </c>
      <c r="C6289" t="s">
        <v>402</v>
      </c>
      <c r="D6289" s="1">
        <v>42793</v>
      </c>
      <c r="F6289">
        <v>6</v>
      </c>
      <c r="G6289">
        <v>61172</v>
      </c>
      <c r="H6289" t="s">
        <v>48</v>
      </c>
      <c r="J6289" t="s">
        <v>14</v>
      </c>
      <c r="K6289">
        <v>46</v>
      </c>
      <c r="L6289" t="s">
        <v>15</v>
      </c>
    </row>
    <row r="6290" spans="1:12">
      <c r="A6290" t="e">
        <f ca="1">E00251432445021</f>
        <v>#NAME?</v>
      </c>
      <c r="B6290">
        <v>481</v>
      </c>
      <c r="C6290" t="s">
        <v>402</v>
      </c>
      <c r="D6290" s="1">
        <v>42828</v>
      </c>
      <c r="F6290">
        <v>3</v>
      </c>
      <c r="G6290">
        <v>6929</v>
      </c>
      <c r="H6290" t="s">
        <v>36</v>
      </c>
      <c r="J6290" t="s">
        <v>14</v>
      </c>
      <c r="K6290">
        <v>47</v>
      </c>
      <c r="L6290" t="s">
        <v>15</v>
      </c>
    </row>
    <row r="6291" spans="1:12">
      <c r="A6291" t="e">
        <f ca="1">E00251619053621</f>
        <v>#NAME?</v>
      </c>
      <c r="B6291">
        <v>109</v>
      </c>
      <c r="C6291" t="s">
        <v>480</v>
      </c>
      <c r="D6291" s="1">
        <v>41324</v>
      </c>
      <c r="F6291">
        <v>2</v>
      </c>
      <c r="G6291">
        <v>4019</v>
      </c>
      <c r="H6291" t="s">
        <v>26</v>
      </c>
      <c r="J6291" t="s">
        <v>14</v>
      </c>
      <c r="K6291">
        <v>45</v>
      </c>
      <c r="L6291" t="s">
        <v>15</v>
      </c>
    </row>
    <row r="6292" spans="1:12">
      <c r="A6292" t="e">
        <f ca="1">E00251432427221</f>
        <v>#NAME?</v>
      </c>
      <c r="B6292">
        <v>6156</v>
      </c>
      <c r="C6292" t="s">
        <v>352</v>
      </c>
      <c r="D6292" s="1">
        <v>42384</v>
      </c>
      <c r="F6292">
        <v>1</v>
      </c>
      <c r="G6292">
        <v>463</v>
      </c>
      <c r="H6292" t="s">
        <v>259</v>
      </c>
      <c r="J6292" t="s">
        <v>14</v>
      </c>
      <c r="K6292">
        <v>47</v>
      </c>
      <c r="L6292" t="s">
        <v>15</v>
      </c>
    </row>
    <row r="6293" spans="1:12">
      <c r="A6293" t="e">
        <f ca="1">E00251424013321</f>
        <v>#NAME?</v>
      </c>
      <c r="B6293">
        <v>100</v>
      </c>
      <c r="C6293" t="s">
        <v>54</v>
      </c>
      <c r="D6293" s="1">
        <v>41300</v>
      </c>
      <c r="E6293">
        <v>14</v>
      </c>
      <c r="F6293">
        <v>1</v>
      </c>
      <c r="G6293">
        <v>7847</v>
      </c>
      <c r="H6293" t="s">
        <v>622</v>
      </c>
      <c r="J6293" t="s">
        <v>34</v>
      </c>
      <c r="K6293">
        <v>45</v>
      </c>
      <c r="L6293" t="s">
        <v>22</v>
      </c>
    </row>
    <row r="6294" spans="1:12">
      <c r="A6294" t="e">
        <f ca="1">E00251439955221</f>
        <v>#NAME?</v>
      </c>
      <c r="B6294">
        <v>438</v>
      </c>
      <c r="C6294" t="s">
        <v>474</v>
      </c>
      <c r="D6294" s="1">
        <v>41873</v>
      </c>
      <c r="F6294">
        <v>2</v>
      </c>
      <c r="G6294">
        <v>4019</v>
      </c>
      <c r="H6294" t="s">
        <v>26</v>
      </c>
      <c r="J6294" t="s">
        <v>14</v>
      </c>
      <c r="K6294">
        <v>51</v>
      </c>
      <c r="L6294" t="s">
        <v>15</v>
      </c>
    </row>
    <row r="6295" spans="1:12">
      <c r="A6295" t="e">
        <f ca="1">E00251619053621</f>
        <v>#NAME?</v>
      </c>
      <c r="B6295">
        <v>109</v>
      </c>
      <c r="C6295" t="s">
        <v>480</v>
      </c>
      <c r="D6295" s="1">
        <v>41738</v>
      </c>
      <c r="F6295">
        <v>1</v>
      </c>
      <c r="G6295">
        <v>4019</v>
      </c>
      <c r="H6295" t="s">
        <v>26</v>
      </c>
      <c r="J6295" t="s">
        <v>14</v>
      </c>
      <c r="K6295">
        <v>46</v>
      </c>
      <c r="L6295" t="s">
        <v>15</v>
      </c>
    </row>
    <row r="6296" spans="1:12">
      <c r="A6296" t="e">
        <f ca="1">E00251527266521</f>
        <v>#NAME?</v>
      </c>
      <c r="B6296">
        <v>11</v>
      </c>
      <c r="C6296" t="s">
        <v>245</v>
      </c>
      <c r="D6296" s="1">
        <v>42415</v>
      </c>
      <c r="F6296">
        <v>1</v>
      </c>
      <c r="G6296">
        <v>5920</v>
      </c>
      <c r="H6296" t="s">
        <v>417</v>
      </c>
      <c r="J6296" t="s">
        <v>14</v>
      </c>
      <c r="K6296">
        <v>56</v>
      </c>
      <c r="L6296" t="s">
        <v>15</v>
      </c>
    </row>
    <row r="6297" spans="1:12">
      <c r="A6297" t="e">
        <f ca="1">E00251432427221</f>
        <v>#NAME?</v>
      </c>
      <c r="B6297">
        <v>502</v>
      </c>
      <c r="C6297" t="s">
        <v>172</v>
      </c>
      <c r="D6297" s="1">
        <v>41178</v>
      </c>
      <c r="F6297">
        <v>1</v>
      </c>
      <c r="G6297">
        <v>49390</v>
      </c>
      <c r="H6297" t="s">
        <v>59</v>
      </c>
      <c r="J6297" t="s">
        <v>14</v>
      </c>
      <c r="K6297">
        <v>44</v>
      </c>
      <c r="L6297" t="s">
        <v>15</v>
      </c>
    </row>
    <row r="6298" spans="1:12">
      <c r="A6298" t="e">
        <f ca="1">E00251619053621</f>
        <v>#NAME?</v>
      </c>
      <c r="B6298">
        <v>109</v>
      </c>
      <c r="C6298" t="s">
        <v>480</v>
      </c>
      <c r="D6298" s="1">
        <v>42033</v>
      </c>
      <c r="F6298">
        <v>1</v>
      </c>
      <c r="G6298">
        <v>4019</v>
      </c>
      <c r="H6298" t="s">
        <v>26</v>
      </c>
      <c r="J6298" t="s">
        <v>14</v>
      </c>
      <c r="K6298">
        <v>47</v>
      </c>
      <c r="L6298" t="s">
        <v>15</v>
      </c>
    </row>
    <row r="6299" spans="1:12">
      <c r="A6299" t="e">
        <f ca="1">E00251432427221</f>
        <v>#NAME?</v>
      </c>
      <c r="B6299">
        <v>6156</v>
      </c>
      <c r="C6299" t="s">
        <v>352</v>
      </c>
      <c r="D6299" s="1">
        <v>41991</v>
      </c>
      <c r="F6299">
        <v>2</v>
      </c>
      <c r="G6299">
        <v>49390</v>
      </c>
      <c r="H6299" t="s">
        <v>59</v>
      </c>
      <c r="J6299" t="s">
        <v>14</v>
      </c>
      <c r="K6299">
        <v>46</v>
      </c>
      <c r="L6299" t="s">
        <v>15</v>
      </c>
    </row>
    <row r="6300" spans="1:12">
      <c r="A6300" t="e">
        <f ca="1">E00251432427221</f>
        <v>#NAME?</v>
      </c>
      <c r="B6300">
        <v>6156</v>
      </c>
      <c r="C6300" t="s">
        <v>352</v>
      </c>
      <c r="D6300" s="1">
        <v>42013</v>
      </c>
      <c r="F6300">
        <v>3</v>
      </c>
      <c r="G6300">
        <v>40599</v>
      </c>
      <c r="H6300" t="s">
        <v>475</v>
      </c>
      <c r="J6300" t="s">
        <v>14</v>
      </c>
      <c r="K6300">
        <v>46</v>
      </c>
      <c r="L6300" t="s">
        <v>15</v>
      </c>
    </row>
    <row r="6301" spans="1:12">
      <c r="A6301" t="e">
        <f ca="1">E00251424013321</f>
        <v>#NAME?</v>
      </c>
      <c r="B6301">
        <v>104</v>
      </c>
      <c r="C6301" t="s">
        <v>88</v>
      </c>
      <c r="D6301" s="1">
        <v>41318</v>
      </c>
      <c r="F6301">
        <v>1</v>
      </c>
      <c r="G6301">
        <v>7242</v>
      </c>
      <c r="H6301" t="s">
        <v>93</v>
      </c>
      <c r="J6301" t="s">
        <v>14</v>
      </c>
      <c r="K6301">
        <v>45</v>
      </c>
      <c r="L6301" t="s">
        <v>15</v>
      </c>
    </row>
    <row r="6302" spans="1:12">
      <c r="A6302" t="e">
        <f ca="1">E00251424013321</f>
        <v>#NAME?</v>
      </c>
      <c r="B6302">
        <v>104</v>
      </c>
      <c r="C6302" t="s">
        <v>88</v>
      </c>
      <c r="D6302" s="1">
        <v>41029</v>
      </c>
      <c r="F6302">
        <v>1</v>
      </c>
      <c r="G6302">
        <v>7999</v>
      </c>
      <c r="H6302" t="s">
        <v>80</v>
      </c>
      <c r="J6302" t="s">
        <v>14</v>
      </c>
      <c r="K6302">
        <v>44</v>
      </c>
      <c r="L6302" t="s">
        <v>15</v>
      </c>
    </row>
    <row r="6303" spans="1:12">
      <c r="A6303" t="e">
        <f ca="1">E00251619053621</f>
        <v>#NAME?</v>
      </c>
      <c r="B6303">
        <v>109</v>
      </c>
      <c r="C6303" t="s">
        <v>480</v>
      </c>
      <c r="D6303" s="1">
        <v>41751</v>
      </c>
      <c r="F6303">
        <v>1</v>
      </c>
      <c r="G6303">
        <v>4019</v>
      </c>
      <c r="H6303" t="s">
        <v>26</v>
      </c>
      <c r="J6303" t="s">
        <v>14</v>
      </c>
      <c r="K6303">
        <v>46</v>
      </c>
      <c r="L6303" t="s">
        <v>15</v>
      </c>
    </row>
    <row r="6304" spans="1:12">
      <c r="A6304" t="e">
        <f ca="1">E00251432427221</f>
        <v>#NAME?</v>
      </c>
      <c r="B6304">
        <v>6156</v>
      </c>
      <c r="C6304" t="s">
        <v>352</v>
      </c>
      <c r="D6304" s="1">
        <v>42384</v>
      </c>
      <c r="F6304">
        <v>3</v>
      </c>
      <c r="G6304">
        <v>40599</v>
      </c>
      <c r="H6304" t="s">
        <v>475</v>
      </c>
      <c r="J6304" t="s">
        <v>14</v>
      </c>
      <c r="K6304">
        <v>47</v>
      </c>
      <c r="L6304" t="s">
        <v>15</v>
      </c>
    </row>
    <row r="6305" spans="1:12">
      <c r="A6305" t="e">
        <f ca="1">E00251510819821</f>
        <v>#NAME?</v>
      </c>
      <c r="B6305">
        <v>108</v>
      </c>
      <c r="C6305" t="s">
        <v>481</v>
      </c>
      <c r="D6305" s="1">
        <v>41376</v>
      </c>
      <c r="F6305">
        <v>1</v>
      </c>
      <c r="G6305">
        <v>5253</v>
      </c>
      <c r="H6305" t="s">
        <v>380</v>
      </c>
      <c r="J6305" t="s">
        <v>14</v>
      </c>
      <c r="K6305">
        <v>48</v>
      </c>
      <c r="L6305" t="s">
        <v>15</v>
      </c>
    </row>
    <row r="6306" spans="1:12">
      <c r="A6306" t="e">
        <f ca="1">E00251510819821</f>
        <v>#NAME?</v>
      </c>
      <c r="B6306">
        <v>108</v>
      </c>
      <c r="C6306" t="s">
        <v>481</v>
      </c>
      <c r="D6306" s="1">
        <v>41376</v>
      </c>
      <c r="F6306">
        <v>2</v>
      </c>
      <c r="G6306">
        <v>52100</v>
      </c>
      <c r="H6306" t="s">
        <v>516</v>
      </c>
      <c r="J6306" t="s">
        <v>14</v>
      </c>
      <c r="K6306">
        <v>48</v>
      </c>
      <c r="L6306" t="s">
        <v>15</v>
      </c>
    </row>
    <row r="6307" spans="1:12">
      <c r="A6307" t="e">
        <f t="shared" ref="A6307:A6314" ca="1" si="52">E00251432445021</f>
        <v>#NAME?</v>
      </c>
      <c r="B6307">
        <v>481</v>
      </c>
      <c r="C6307" t="s">
        <v>402</v>
      </c>
      <c r="D6307" s="1">
        <v>41920</v>
      </c>
      <c r="F6307">
        <v>6</v>
      </c>
      <c r="G6307">
        <v>78050</v>
      </c>
      <c r="H6307" t="s">
        <v>197</v>
      </c>
      <c r="J6307" t="s">
        <v>14</v>
      </c>
      <c r="K6307">
        <v>44</v>
      </c>
      <c r="L6307" t="s">
        <v>22</v>
      </c>
    </row>
    <row r="6308" spans="1:12">
      <c r="A6308" t="e">
        <f t="shared" ca="1" si="52"/>
        <v>#NAME?</v>
      </c>
      <c r="B6308">
        <v>481</v>
      </c>
      <c r="C6308" t="s">
        <v>402</v>
      </c>
      <c r="D6308" s="1">
        <v>41311</v>
      </c>
      <c r="F6308">
        <v>5</v>
      </c>
      <c r="G6308">
        <v>46619</v>
      </c>
      <c r="H6308" t="s">
        <v>182</v>
      </c>
      <c r="J6308" t="s">
        <v>14</v>
      </c>
      <c r="K6308">
        <v>42</v>
      </c>
      <c r="L6308" t="s">
        <v>15</v>
      </c>
    </row>
    <row r="6309" spans="1:12">
      <c r="A6309" t="e">
        <f t="shared" ca="1" si="52"/>
        <v>#NAME?</v>
      </c>
      <c r="B6309">
        <v>481</v>
      </c>
      <c r="C6309" t="s">
        <v>402</v>
      </c>
      <c r="D6309" s="1">
        <v>42754</v>
      </c>
      <c r="F6309">
        <v>6</v>
      </c>
      <c r="G6309">
        <v>5369</v>
      </c>
      <c r="H6309" t="s">
        <v>253</v>
      </c>
      <c r="J6309" t="s">
        <v>14</v>
      </c>
      <c r="K6309">
        <v>46</v>
      </c>
      <c r="L6309" t="s">
        <v>15</v>
      </c>
    </row>
    <row r="6310" spans="1:12">
      <c r="A6310" t="e">
        <f t="shared" ca="1" si="52"/>
        <v>#NAME?</v>
      </c>
      <c r="B6310">
        <v>481</v>
      </c>
      <c r="C6310" t="s">
        <v>402</v>
      </c>
      <c r="D6310" s="1">
        <v>42793</v>
      </c>
      <c r="F6310">
        <v>4</v>
      </c>
      <c r="G6310">
        <v>7028</v>
      </c>
      <c r="H6310" t="s">
        <v>407</v>
      </c>
      <c r="J6310" t="s">
        <v>14</v>
      </c>
      <c r="K6310">
        <v>46</v>
      </c>
      <c r="L6310" t="s">
        <v>15</v>
      </c>
    </row>
    <row r="6311" spans="1:12">
      <c r="A6311" t="e">
        <f t="shared" ca="1" si="52"/>
        <v>#NAME?</v>
      </c>
      <c r="B6311">
        <v>485</v>
      </c>
      <c r="C6311" t="s">
        <v>241</v>
      </c>
      <c r="D6311" s="1">
        <v>42317</v>
      </c>
      <c r="F6311">
        <v>6</v>
      </c>
      <c r="G6311">
        <v>5369</v>
      </c>
      <c r="H6311" t="s">
        <v>253</v>
      </c>
      <c r="J6311" t="s">
        <v>14</v>
      </c>
      <c r="K6311">
        <v>45</v>
      </c>
      <c r="L6311" t="s">
        <v>15</v>
      </c>
    </row>
    <row r="6312" spans="1:12">
      <c r="A6312" t="e">
        <f t="shared" ca="1" si="52"/>
        <v>#NAME?</v>
      </c>
      <c r="B6312">
        <v>485</v>
      </c>
      <c r="C6312" t="s">
        <v>241</v>
      </c>
      <c r="D6312" s="1">
        <v>42718</v>
      </c>
      <c r="F6312">
        <v>2</v>
      </c>
      <c r="G6312">
        <v>27800</v>
      </c>
      <c r="H6312" t="s">
        <v>145</v>
      </c>
      <c r="J6312" t="s">
        <v>14</v>
      </c>
      <c r="K6312">
        <v>46</v>
      </c>
      <c r="L6312" t="s">
        <v>15</v>
      </c>
    </row>
    <row r="6313" spans="1:12">
      <c r="A6313" t="e">
        <f t="shared" ca="1" si="52"/>
        <v>#NAME?</v>
      </c>
      <c r="B6313">
        <v>481</v>
      </c>
      <c r="C6313" t="s">
        <v>402</v>
      </c>
      <c r="D6313" s="1">
        <v>42430</v>
      </c>
      <c r="F6313">
        <v>3</v>
      </c>
      <c r="G6313">
        <v>6929</v>
      </c>
      <c r="H6313" t="s">
        <v>36</v>
      </c>
      <c r="J6313" t="s">
        <v>14</v>
      </c>
      <c r="K6313">
        <v>45</v>
      </c>
      <c r="L6313" t="s">
        <v>15</v>
      </c>
    </row>
    <row r="6314" spans="1:12">
      <c r="A6314" t="e">
        <f t="shared" ca="1" si="52"/>
        <v>#NAME?</v>
      </c>
      <c r="B6314">
        <v>481</v>
      </c>
      <c r="C6314" t="s">
        <v>402</v>
      </c>
      <c r="D6314" s="1">
        <v>42510</v>
      </c>
      <c r="F6314">
        <v>2</v>
      </c>
      <c r="G6314">
        <v>49390</v>
      </c>
      <c r="H6314" t="s">
        <v>59</v>
      </c>
      <c r="J6314" t="s">
        <v>14</v>
      </c>
      <c r="K6314">
        <v>46</v>
      </c>
      <c r="L6314" t="s">
        <v>15</v>
      </c>
    </row>
    <row r="6315" spans="1:12">
      <c r="A6315" t="e">
        <f ca="1">E00251430235521</f>
        <v>#NAME?</v>
      </c>
      <c r="B6315">
        <v>498</v>
      </c>
      <c r="C6315" t="s">
        <v>591</v>
      </c>
      <c r="D6315" s="1">
        <v>41389</v>
      </c>
      <c r="F6315">
        <v>1</v>
      </c>
      <c r="G6315">
        <v>3804</v>
      </c>
      <c r="H6315" t="s">
        <v>71</v>
      </c>
      <c r="J6315" t="s">
        <v>14</v>
      </c>
      <c r="K6315">
        <v>49</v>
      </c>
      <c r="L6315" t="s">
        <v>15</v>
      </c>
    </row>
    <row r="6316" spans="1:12">
      <c r="A6316" t="e">
        <f ca="1">E00251527266521</f>
        <v>#NAME?</v>
      </c>
      <c r="B6316">
        <v>11</v>
      </c>
      <c r="C6316" t="s">
        <v>245</v>
      </c>
      <c r="D6316" s="1">
        <v>42415</v>
      </c>
      <c r="F6316">
        <v>4</v>
      </c>
      <c r="G6316">
        <v>30748</v>
      </c>
      <c r="H6316" t="s">
        <v>50</v>
      </c>
      <c r="J6316" t="s">
        <v>14</v>
      </c>
      <c r="K6316">
        <v>56</v>
      </c>
      <c r="L6316" t="s">
        <v>15</v>
      </c>
    </row>
    <row r="6317" spans="1:12">
      <c r="A6317" t="e">
        <f t="shared" ref="A6317:A6325" ca="1" si="53">E00251432445021</f>
        <v>#NAME?</v>
      </c>
      <c r="B6317">
        <v>481</v>
      </c>
      <c r="C6317" t="s">
        <v>402</v>
      </c>
      <c r="D6317" s="1">
        <v>41100</v>
      </c>
      <c r="F6317">
        <v>2</v>
      </c>
      <c r="G6317">
        <v>84500</v>
      </c>
      <c r="H6317" t="s">
        <v>511</v>
      </c>
      <c r="J6317" t="s">
        <v>14</v>
      </c>
      <c r="K6317">
        <v>42</v>
      </c>
      <c r="L6317" t="s">
        <v>15</v>
      </c>
    </row>
    <row r="6318" spans="1:12">
      <c r="A6318" t="e">
        <f t="shared" ca="1" si="53"/>
        <v>#NAME?</v>
      </c>
      <c r="B6318">
        <v>481</v>
      </c>
      <c r="C6318" t="s">
        <v>402</v>
      </c>
      <c r="D6318" s="1">
        <v>41751</v>
      </c>
      <c r="F6318">
        <v>1</v>
      </c>
      <c r="G6318">
        <v>46619</v>
      </c>
      <c r="H6318" t="s">
        <v>182</v>
      </c>
      <c r="J6318" t="s">
        <v>14</v>
      </c>
      <c r="K6318">
        <v>44</v>
      </c>
      <c r="L6318" t="s">
        <v>15</v>
      </c>
    </row>
    <row r="6319" spans="1:12">
      <c r="A6319" t="e">
        <f t="shared" ca="1" si="53"/>
        <v>#NAME?</v>
      </c>
      <c r="B6319">
        <v>481</v>
      </c>
      <c r="C6319" t="s">
        <v>402</v>
      </c>
      <c r="D6319" s="1">
        <v>42110</v>
      </c>
      <c r="F6319">
        <v>5</v>
      </c>
      <c r="G6319">
        <v>27800</v>
      </c>
      <c r="H6319" t="s">
        <v>145</v>
      </c>
      <c r="J6319" t="s">
        <v>14</v>
      </c>
      <c r="K6319">
        <v>45</v>
      </c>
      <c r="L6319" t="s">
        <v>15</v>
      </c>
    </row>
    <row r="6320" spans="1:12">
      <c r="A6320" t="e">
        <f t="shared" ca="1" si="53"/>
        <v>#NAME?</v>
      </c>
      <c r="B6320">
        <v>481</v>
      </c>
      <c r="C6320" t="s">
        <v>402</v>
      </c>
      <c r="D6320" s="1">
        <v>42339</v>
      </c>
      <c r="F6320">
        <v>5</v>
      </c>
      <c r="G6320">
        <v>5369</v>
      </c>
      <c r="H6320" t="s">
        <v>253</v>
      </c>
      <c r="J6320" t="s">
        <v>14</v>
      </c>
      <c r="K6320">
        <v>45</v>
      </c>
      <c r="L6320" t="s">
        <v>15</v>
      </c>
    </row>
    <row r="6321" spans="1:12">
      <c r="A6321" t="e">
        <f t="shared" ca="1" si="53"/>
        <v>#NAME?</v>
      </c>
      <c r="B6321">
        <v>481</v>
      </c>
      <c r="C6321" t="s">
        <v>402</v>
      </c>
      <c r="D6321" s="1">
        <v>42347</v>
      </c>
      <c r="F6321">
        <v>6</v>
      </c>
      <c r="G6321">
        <v>61172</v>
      </c>
      <c r="H6321" t="s">
        <v>48</v>
      </c>
      <c r="J6321" t="s">
        <v>14</v>
      </c>
      <c r="K6321">
        <v>45</v>
      </c>
      <c r="L6321" t="s">
        <v>15</v>
      </c>
    </row>
    <row r="6322" spans="1:12">
      <c r="A6322" t="e">
        <f t="shared" ca="1" si="53"/>
        <v>#NAME?</v>
      </c>
      <c r="B6322">
        <v>481</v>
      </c>
      <c r="C6322" t="s">
        <v>402</v>
      </c>
      <c r="D6322" s="1">
        <v>42894</v>
      </c>
      <c r="F6322">
        <v>6</v>
      </c>
      <c r="G6322">
        <v>5369</v>
      </c>
      <c r="H6322" t="s">
        <v>253</v>
      </c>
      <c r="J6322" t="s">
        <v>14</v>
      </c>
      <c r="K6322">
        <v>47</v>
      </c>
      <c r="L6322" t="s">
        <v>15</v>
      </c>
    </row>
    <row r="6323" spans="1:12">
      <c r="A6323" t="e">
        <f t="shared" ca="1" si="53"/>
        <v>#NAME?</v>
      </c>
      <c r="B6323">
        <v>481</v>
      </c>
      <c r="C6323" t="s">
        <v>402</v>
      </c>
      <c r="D6323" s="1">
        <v>42919</v>
      </c>
      <c r="F6323">
        <v>3</v>
      </c>
      <c r="G6323">
        <v>7028</v>
      </c>
      <c r="H6323" t="s">
        <v>407</v>
      </c>
      <c r="J6323" t="s">
        <v>14</v>
      </c>
      <c r="K6323">
        <v>47</v>
      </c>
      <c r="L6323" t="s">
        <v>15</v>
      </c>
    </row>
    <row r="6324" spans="1:12">
      <c r="A6324" t="e">
        <f t="shared" ca="1" si="53"/>
        <v>#NAME?</v>
      </c>
      <c r="B6324">
        <v>481</v>
      </c>
      <c r="C6324" t="s">
        <v>402</v>
      </c>
      <c r="D6324" s="1">
        <v>42787</v>
      </c>
      <c r="F6324">
        <v>6</v>
      </c>
      <c r="G6324">
        <v>61172</v>
      </c>
      <c r="H6324" t="s">
        <v>48</v>
      </c>
      <c r="J6324" t="s">
        <v>14</v>
      </c>
      <c r="K6324">
        <v>46</v>
      </c>
      <c r="L6324" t="s">
        <v>15</v>
      </c>
    </row>
    <row r="6325" spans="1:12">
      <c r="A6325" t="e">
        <f t="shared" ca="1" si="53"/>
        <v>#NAME?</v>
      </c>
      <c r="B6325">
        <v>481</v>
      </c>
      <c r="C6325" t="s">
        <v>402</v>
      </c>
      <c r="D6325" s="1">
        <v>41894</v>
      </c>
      <c r="F6325">
        <v>4</v>
      </c>
      <c r="G6325">
        <v>78050</v>
      </c>
      <c r="H6325" t="s">
        <v>197</v>
      </c>
      <c r="J6325" t="s">
        <v>14</v>
      </c>
      <c r="K6325">
        <v>44</v>
      </c>
      <c r="L6325" t="s">
        <v>22</v>
      </c>
    </row>
    <row r="6326" spans="1:12">
      <c r="A6326" t="e">
        <f ca="1">E00251527266521</f>
        <v>#NAME?</v>
      </c>
      <c r="B6326">
        <v>11</v>
      </c>
      <c r="C6326" t="s">
        <v>245</v>
      </c>
      <c r="D6326" s="1">
        <v>42415</v>
      </c>
      <c r="F6326">
        <v>3</v>
      </c>
      <c r="G6326">
        <v>53390</v>
      </c>
      <c r="H6326" t="s">
        <v>1029</v>
      </c>
      <c r="J6326" t="s">
        <v>14</v>
      </c>
      <c r="K6326">
        <v>56</v>
      </c>
      <c r="L6326" t="s">
        <v>15</v>
      </c>
    </row>
    <row r="6327" spans="1:12">
      <c r="A6327" t="e">
        <f ca="1">E00251432445021</f>
        <v>#NAME?</v>
      </c>
      <c r="B6327">
        <v>481</v>
      </c>
      <c r="C6327" t="s">
        <v>402</v>
      </c>
      <c r="D6327" s="1">
        <v>42332</v>
      </c>
      <c r="F6327">
        <v>4</v>
      </c>
      <c r="G6327">
        <v>7028</v>
      </c>
      <c r="H6327" t="s">
        <v>407</v>
      </c>
      <c r="J6327" t="s">
        <v>14</v>
      </c>
      <c r="K6327">
        <v>45</v>
      </c>
      <c r="L6327" t="s">
        <v>15</v>
      </c>
    </row>
    <row r="6328" spans="1:12">
      <c r="A6328" t="e">
        <f ca="1">E00251432445021</f>
        <v>#NAME?</v>
      </c>
      <c r="B6328">
        <v>485</v>
      </c>
      <c r="C6328" t="s">
        <v>241</v>
      </c>
      <c r="D6328" s="1">
        <v>42718</v>
      </c>
      <c r="F6328">
        <v>5</v>
      </c>
      <c r="G6328">
        <v>5369</v>
      </c>
      <c r="H6328" t="s">
        <v>253</v>
      </c>
      <c r="J6328" t="s">
        <v>14</v>
      </c>
      <c r="K6328">
        <v>46</v>
      </c>
      <c r="L6328" t="s">
        <v>15</v>
      </c>
    </row>
    <row r="6329" spans="1:12">
      <c r="A6329" t="e">
        <f ca="1">E00251432445021</f>
        <v>#NAME?</v>
      </c>
      <c r="B6329">
        <v>481</v>
      </c>
      <c r="C6329" t="s">
        <v>402</v>
      </c>
      <c r="D6329" s="1">
        <v>42362</v>
      </c>
      <c r="F6329">
        <v>6</v>
      </c>
      <c r="G6329">
        <v>27800</v>
      </c>
      <c r="H6329" t="s">
        <v>145</v>
      </c>
      <c r="J6329" t="s">
        <v>14</v>
      </c>
      <c r="K6329">
        <v>45</v>
      </c>
      <c r="L6329" t="s">
        <v>15</v>
      </c>
    </row>
    <row r="6330" spans="1:12">
      <c r="A6330" t="e">
        <f ca="1">E00251432445021</f>
        <v>#NAME?</v>
      </c>
      <c r="B6330">
        <v>481</v>
      </c>
      <c r="C6330" t="s">
        <v>402</v>
      </c>
      <c r="D6330" s="1">
        <v>42381</v>
      </c>
      <c r="F6330">
        <v>2</v>
      </c>
      <c r="G6330">
        <v>27800</v>
      </c>
      <c r="H6330" t="s">
        <v>145</v>
      </c>
      <c r="J6330" t="s">
        <v>14</v>
      </c>
      <c r="K6330">
        <v>45</v>
      </c>
      <c r="L6330" t="s">
        <v>15</v>
      </c>
    </row>
    <row r="6331" spans="1:12">
      <c r="A6331" t="e">
        <f ca="1">E00251418164121</f>
        <v>#NAME?</v>
      </c>
      <c r="B6331">
        <v>1929</v>
      </c>
      <c r="C6331" t="s">
        <v>195</v>
      </c>
      <c r="D6331" s="1">
        <v>41400</v>
      </c>
      <c r="F6331">
        <v>1</v>
      </c>
      <c r="G6331">
        <v>4659</v>
      </c>
      <c r="H6331" t="s">
        <v>47</v>
      </c>
      <c r="J6331" t="s">
        <v>14</v>
      </c>
      <c r="K6331">
        <v>63</v>
      </c>
      <c r="L6331" t="s">
        <v>15</v>
      </c>
    </row>
    <row r="6332" spans="1:12">
      <c r="A6332" t="e">
        <f ca="1">E00251418164121</f>
        <v>#NAME?</v>
      </c>
      <c r="B6332">
        <v>1929</v>
      </c>
      <c r="C6332" t="s">
        <v>195</v>
      </c>
      <c r="D6332" s="1">
        <v>42314</v>
      </c>
      <c r="F6332">
        <v>2</v>
      </c>
      <c r="G6332">
        <v>4019</v>
      </c>
      <c r="H6332" t="s">
        <v>26</v>
      </c>
      <c r="J6332" t="s">
        <v>14</v>
      </c>
      <c r="K6332">
        <v>66</v>
      </c>
      <c r="L6332" t="s">
        <v>15</v>
      </c>
    </row>
    <row r="6333" spans="1:12">
      <c r="A6333" t="e">
        <f ca="1">E00251418164121</f>
        <v>#NAME?</v>
      </c>
      <c r="B6333">
        <v>1929</v>
      </c>
      <c r="C6333" t="s">
        <v>195</v>
      </c>
      <c r="D6333" s="1">
        <v>42423</v>
      </c>
      <c r="F6333">
        <v>6</v>
      </c>
      <c r="G6333">
        <v>27800</v>
      </c>
      <c r="H6333" t="s">
        <v>145</v>
      </c>
      <c r="J6333" t="s">
        <v>14</v>
      </c>
      <c r="K6333">
        <v>66</v>
      </c>
      <c r="L6333" t="s">
        <v>15</v>
      </c>
    </row>
    <row r="6334" spans="1:12">
      <c r="A6334" t="e">
        <f ca="1">E00251524992321</f>
        <v>#NAME?</v>
      </c>
      <c r="B6334">
        <v>6156</v>
      </c>
      <c r="C6334" t="s">
        <v>352</v>
      </c>
      <c r="D6334" s="1">
        <v>42093</v>
      </c>
      <c r="F6334">
        <v>1</v>
      </c>
      <c r="G6334">
        <v>7286</v>
      </c>
      <c r="H6334" t="s">
        <v>1030</v>
      </c>
      <c r="J6334" t="s">
        <v>14</v>
      </c>
      <c r="K6334">
        <v>63</v>
      </c>
      <c r="L6334" t="s">
        <v>15</v>
      </c>
    </row>
    <row r="6335" spans="1:12">
      <c r="A6335" t="e">
        <f ca="1">E00251418164121</f>
        <v>#NAME?</v>
      </c>
      <c r="B6335">
        <v>1929</v>
      </c>
      <c r="C6335" t="s">
        <v>195</v>
      </c>
      <c r="D6335" s="1">
        <v>42766</v>
      </c>
      <c r="F6335">
        <v>6</v>
      </c>
      <c r="G6335">
        <v>27800</v>
      </c>
      <c r="H6335" t="s">
        <v>145</v>
      </c>
      <c r="J6335" t="s">
        <v>14</v>
      </c>
      <c r="K6335">
        <v>67</v>
      </c>
      <c r="L6335" t="s">
        <v>15</v>
      </c>
    </row>
    <row r="6336" spans="1:12">
      <c r="A6336" t="e">
        <f ca="1">E00251513365321</f>
        <v>#NAME?</v>
      </c>
      <c r="B6336">
        <v>193</v>
      </c>
      <c r="C6336" t="s">
        <v>247</v>
      </c>
      <c r="D6336" s="1">
        <v>43084</v>
      </c>
      <c r="F6336">
        <v>1</v>
      </c>
      <c r="G6336">
        <v>64000</v>
      </c>
      <c r="H6336" t="s">
        <v>1031</v>
      </c>
      <c r="J6336" t="s">
        <v>14</v>
      </c>
      <c r="K6336">
        <v>43</v>
      </c>
      <c r="L6336" t="s">
        <v>15</v>
      </c>
    </row>
    <row r="6337" spans="1:12">
      <c r="A6337" t="e">
        <f ca="1">E00251432445021</f>
        <v>#NAME?</v>
      </c>
      <c r="B6337">
        <v>481</v>
      </c>
      <c r="C6337" t="s">
        <v>402</v>
      </c>
      <c r="D6337" s="1">
        <v>41831</v>
      </c>
      <c r="F6337">
        <v>2</v>
      </c>
      <c r="G6337">
        <v>7295</v>
      </c>
      <c r="H6337" t="s">
        <v>76</v>
      </c>
      <c r="J6337" t="s">
        <v>14</v>
      </c>
      <c r="K6337">
        <v>44</v>
      </c>
      <c r="L6337" t="s">
        <v>15</v>
      </c>
    </row>
    <row r="6338" spans="1:12">
      <c r="A6338" t="e">
        <f ca="1">E00251529526721</f>
        <v>#NAME?</v>
      </c>
      <c r="B6338">
        <v>470</v>
      </c>
      <c r="C6338" t="s">
        <v>457</v>
      </c>
      <c r="D6338" s="1">
        <v>43066</v>
      </c>
      <c r="F6338">
        <v>4</v>
      </c>
      <c r="G6338">
        <v>4019</v>
      </c>
      <c r="H6338" t="s">
        <v>26</v>
      </c>
      <c r="J6338" t="s">
        <v>14</v>
      </c>
      <c r="K6338">
        <v>57</v>
      </c>
      <c r="L6338" t="s">
        <v>15</v>
      </c>
    </row>
    <row r="6339" spans="1:12">
      <c r="A6339" t="e">
        <f ca="1">E00251529526721</f>
        <v>#NAME?</v>
      </c>
      <c r="B6339">
        <v>3449</v>
      </c>
      <c r="C6339" t="s">
        <v>629</v>
      </c>
      <c r="D6339" s="1">
        <v>40966</v>
      </c>
      <c r="F6339">
        <v>2</v>
      </c>
      <c r="G6339">
        <v>4019</v>
      </c>
      <c r="H6339" t="s">
        <v>26</v>
      </c>
      <c r="J6339" t="s">
        <v>14</v>
      </c>
      <c r="K6339">
        <v>52</v>
      </c>
      <c r="L6339" t="s">
        <v>15</v>
      </c>
    </row>
    <row r="6340" spans="1:12">
      <c r="A6340" t="e">
        <f t="shared" ref="A6340:A6345" ca="1" si="54">E00251432445021</f>
        <v>#NAME?</v>
      </c>
      <c r="B6340">
        <v>481</v>
      </c>
      <c r="C6340" t="s">
        <v>402</v>
      </c>
      <c r="D6340" s="1">
        <v>42543</v>
      </c>
      <c r="F6340">
        <v>5</v>
      </c>
      <c r="G6340">
        <v>5369</v>
      </c>
      <c r="H6340" t="s">
        <v>253</v>
      </c>
      <c r="J6340" t="s">
        <v>14</v>
      </c>
      <c r="K6340">
        <v>46</v>
      </c>
      <c r="L6340" t="s">
        <v>15</v>
      </c>
    </row>
    <row r="6341" spans="1:12">
      <c r="A6341" t="e">
        <f t="shared" ca="1" si="54"/>
        <v>#NAME?</v>
      </c>
      <c r="B6341">
        <v>481</v>
      </c>
      <c r="C6341" t="s">
        <v>402</v>
      </c>
      <c r="D6341" s="1">
        <v>42787</v>
      </c>
      <c r="F6341">
        <v>1</v>
      </c>
      <c r="G6341">
        <v>49390</v>
      </c>
      <c r="H6341" t="s">
        <v>59</v>
      </c>
      <c r="J6341" t="s">
        <v>14</v>
      </c>
      <c r="K6341">
        <v>46</v>
      </c>
      <c r="L6341" t="s">
        <v>15</v>
      </c>
    </row>
    <row r="6342" spans="1:12">
      <c r="A6342" t="e">
        <f t="shared" ca="1" si="54"/>
        <v>#NAME?</v>
      </c>
      <c r="B6342">
        <v>481</v>
      </c>
      <c r="C6342" t="s">
        <v>402</v>
      </c>
      <c r="D6342" s="1">
        <v>42828</v>
      </c>
      <c r="F6342">
        <v>4</v>
      </c>
      <c r="G6342">
        <v>7028</v>
      </c>
      <c r="H6342" t="s">
        <v>407</v>
      </c>
      <c r="J6342" t="s">
        <v>14</v>
      </c>
      <c r="K6342">
        <v>47</v>
      </c>
      <c r="L6342" t="s">
        <v>15</v>
      </c>
    </row>
    <row r="6343" spans="1:12">
      <c r="A6343" t="e">
        <f t="shared" ca="1" si="54"/>
        <v>#NAME?</v>
      </c>
      <c r="B6343">
        <v>481</v>
      </c>
      <c r="C6343" t="s">
        <v>402</v>
      </c>
      <c r="D6343" s="1">
        <v>43081</v>
      </c>
      <c r="F6343">
        <v>5</v>
      </c>
      <c r="G6343">
        <v>27800</v>
      </c>
      <c r="H6343" t="s">
        <v>145</v>
      </c>
      <c r="J6343" t="s">
        <v>14</v>
      </c>
      <c r="K6343">
        <v>47</v>
      </c>
      <c r="L6343" t="s">
        <v>15</v>
      </c>
    </row>
    <row r="6344" spans="1:12">
      <c r="A6344" t="e">
        <f t="shared" ca="1" si="54"/>
        <v>#NAME?</v>
      </c>
      <c r="B6344">
        <v>481</v>
      </c>
      <c r="C6344" t="s">
        <v>402</v>
      </c>
      <c r="D6344" s="1">
        <v>42648</v>
      </c>
      <c r="F6344">
        <v>5</v>
      </c>
      <c r="G6344">
        <v>5369</v>
      </c>
      <c r="H6344" t="s">
        <v>253</v>
      </c>
      <c r="J6344" t="s">
        <v>14</v>
      </c>
      <c r="K6344">
        <v>46</v>
      </c>
      <c r="L6344" t="s">
        <v>15</v>
      </c>
    </row>
    <row r="6345" spans="1:12">
      <c r="A6345" t="e">
        <f t="shared" ca="1" si="54"/>
        <v>#NAME?</v>
      </c>
      <c r="B6345">
        <v>485</v>
      </c>
      <c r="C6345" t="s">
        <v>241</v>
      </c>
      <c r="D6345" s="1">
        <v>42310</v>
      </c>
      <c r="F6345">
        <v>4</v>
      </c>
      <c r="G6345">
        <v>6929</v>
      </c>
      <c r="H6345" t="s">
        <v>36</v>
      </c>
      <c r="J6345" t="s">
        <v>14</v>
      </c>
      <c r="K6345">
        <v>45</v>
      </c>
      <c r="L6345" t="s">
        <v>15</v>
      </c>
    </row>
    <row r="6346" spans="1:12">
      <c r="A6346" t="e">
        <f ca="1">E00251527266521</f>
        <v>#NAME?</v>
      </c>
      <c r="B6346">
        <v>7927</v>
      </c>
      <c r="C6346" t="s">
        <v>367</v>
      </c>
      <c r="D6346" s="1">
        <v>43097</v>
      </c>
      <c r="F6346">
        <v>1</v>
      </c>
      <c r="G6346">
        <v>81380</v>
      </c>
      <c r="H6346" t="s">
        <v>326</v>
      </c>
      <c r="J6346" t="s">
        <v>14</v>
      </c>
      <c r="K6346">
        <v>58</v>
      </c>
      <c r="L6346" t="s">
        <v>15</v>
      </c>
    </row>
    <row r="6347" spans="1:12">
      <c r="A6347" t="e">
        <f ca="1">E00251524992321</f>
        <v>#NAME?</v>
      </c>
      <c r="B6347">
        <v>6156</v>
      </c>
      <c r="C6347" t="s">
        <v>352</v>
      </c>
      <c r="D6347" s="1">
        <v>42195</v>
      </c>
      <c r="F6347">
        <v>1</v>
      </c>
      <c r="G6347">
        <v>78093</v>
      </c>
      <c r="H6347" t="s">
        <v>769</v>
      </c>
      <c r="J6347" t="s">
        <v>14</v>
      </c>
      <c r="K6347">
        <v>63</v>
      </c>
      <c r="L6347" t="s">
        <v>22</v>
      </c>
    </row>
    <row r="6348" spans="1:12">
      <c r="A6348" t="e">
        <f ca="1">E00251529526721</f>
        <v>#NAME?</v>
      </c>
      <c r="B6348">
        <v>470</v>
      </c>
      <c r="C6348" t="s">
        <v>457</v>
      </c>
      <c r="D6348" s="1">
        <v>41824</v>
      </c>
      <c r="F6348">
        <v>3</v>
      </c>
      <c r="G6348">
        <v>319</v>
      </c>
      <c r="H6348" t="s">
        <v>1032</v>
      </c>
      <c r="J6348" t="s">
        <v>14</v>
      </c>
      <c r="K6348">
        <v>54</v>
      </c>
      <c r="L6348" t="s">
        <v>15</v>
      </c>
    </row>
    <row r="6349" spans="1:12">
      <c r="A6349" t="e">
        <f ca="1">E00251524981821</f>
        <v>#NAME?</v>
      </c>
      <c r="B6349">
        <v>454</v>
      </c>
      <c r="C6349" t="s">
        <v>179</v>
      </c>
      <c r="D6349" s="1">
        <v>42613</v>
      </c>
      <c r="F6349">
        <v>1</v>
      </c>
      <c r="G6349">
        <v>37300</v>
      </c>
      <c r="H6349" t="s">
        <v>1033</v>
      </c>
      <c r="J6349" t="s">
        <v>14</v>
      </c>
      <c r="K6349">
        <v>63</v>
      </c>
      <c r="L6349" t="s">
        <v>15</v>
      </c>
    </row>
    <row r="6350" spans="1:12">
      <c r="A6350" t="e">
        <f ca="1">E00251524981821</f>
        <v>#NAME?</v>
      </c>
      <c r="B6350">
        <v>454</v>
      </c>
      <c r="C6350" t="s">
        <v>179</v>
      </c>
      <c r="D6350" s="1">
        <v>42893</v>
      </c>
      <c r="F6350">
        <v>2</v>
      </c>
      <c r="G6350">
        <v>7020</v>
      </c>
      <c r="H6350" t="s">
        <v>860</v>
      </c>
      <c r="J6350" t="s">
        <v>14</v>
      </c>
      <c r="K6350">
        <v>64</v>
      </c>
      <c r="L6350" t="s">
        <v>15</v>
      </c>
    </row>
    <row r="6351" spans="1:12">
      <c r="A6351" t="e">
        <f t="shared" ref="A6351:A6356" ca="1" si="55">E00251619054721</f>
        <v>#NAME?</v>
      </c>
      <c r="B6351">
        <v>109</v>
      </c>
      <c r="C6351" t="s">
        <v>480</v>
      </c>
      <c r="D6351" s="1">
        <v>41290</v>
      </c>
      <c r="F6351">
        <v>1</v>
      </c>
      <c r="G6351">
        <v>6260</v>
      </c>
      <c r="H6351" t="s">
        <v>1034</v>
      </c>
      <c r="J6351" t="s">
        <v>14</v>
      </c>
      <c r="K6351">
        <v>43</v>
      </c>
      <c r="L6351" t="s">
        <v>15</v>
      </c>
    </row>
    <row r="6352" spans="1:12">
      <c r="A6352" t="e">
        <f t="shared" ca="1" si="55"/>
        <v>#NAME?</v>
      </c>
      <c r="B6352">
        <v>109</v>
      </c>
      <c r="C6352" t="s">
        <v>480</v>
      </c>
      <c r="D6352" s="1">
        <v>41450</v>
      </c>
      <c r="F6352">
        <v>2</v>
      </c>
      <c r="G6352">
        <v>30002</v>
      </c>
      <c r="H6352" t="s">
        <v>492</v>
      </c>
      <c r="J6352" t="s">
        <v>14</v>
      </c>
      <c r="K6352">
        <v>44</v>
      </c>
      <c r="L6352" t="s">
        <v>15</v>
      </c>
    </row>
    <row r="6353" spans="1:12">
      <c r="A6353" t="e">
        <f t="shared" ca="1" si="55"/>
        <v>#NAME?</v>
      </c>
      <c r="B6353">
        <v>109</v>
      </c>
      <c r="C6353" t="s">
        <v>480</v>
      </c>
      <c r="D6353" s="1">
        <v>43082</v>
      </c>
      <c r="F6353">
        <v>1</v>
      </c>
      <c r="G6353">
        <v>7222</v>
      </c>
      <c r="H6353" t="s">
        <v>560</v>
      </c>
      <c r="J6353" t="s">
        <v>14</v>
      </c>
      <c r="K6353">
        <v>48</v>
      </c>
      <c r="L6353" t="s">
        <v>15</v>
      </c>
    </row>
    <row r="6354" spans="1:12">
      <c r="A6354" t="e">
        <f t="shared" ca="1" si="55"/>
        <v>#NAME?</v>
      </c>
      <c r="B6354">
        <v>109</v>
      </c>
      <c r="C6354" t="s">
        <v>480</v>
      </c>
      <c r="D6354" s="1">
        <v>41590</v>
      </c>
      <c r="F6354">
        <v>2</v>
      </c>
      <c r="G6354">
        <v>30002</v>
      </c>
      <c r="H6354" t="s">
        <v>492</v>
      </c>
      <c r="J6354" t="s">
        <v>14</v>
      </c>
      <c r="K6354">
        <v>44</v>
      </c>
      <c r="L6354" t="s">
        <v>15</v>
      </c>
    </row>
    <row r="6355" spans="1:12">
      <c r="A6355" t="e">
        <f t="shared" ca="1" si="55"/>
        <v>#NAME?</v>
      </c>
      <c r="B6355">
        <v>109</v>
      </c>
      <c r="C6355" t="s">
        <v>480</v>
      </c>
      <c r="D6355" s="1">
        <v>42921</v>
      </c>
      <c r="F6355">
        <v>2</v>
      </c>
      <c r="G6355">
        <v>6272</v>
      </c>
      <c r="H6355" t="s">
        <v>635</v>
      </c>
      <c r="J6355" t="s">
        <v>14</v>
      </c>
      <c r="K6355">
        <v>48</v>
      </c>
      <c r="L6355" t="s">
        <v>15</v>
      </c>
    </row>
    <row r="6356" spans="1:12">
      <c r="A6356" t="e">
        <f t="shared" ca="1" si="55"/>
        <v>#NAME?</v>
      </c>
      <c r="B6356">
        <v>109</v>
      </c>
      <c r="C6356" t="s">
        <v>480</v>
      </c>
      <c r="D6356" s="1">
        <v>42921</v>
      </c>
      <c r="F6356">
        <v>4</v>
      </c>
      <c r="G6356">
        <v>3051</v>
      </c>
      <c r="H6356" t="s">
        <v>13</v>
      </c>
      <c r="J6356" t="s">
        <v>14</v>
      </c>
      <c r="K6356">
        <v>48</v>
      </c>
      <c r="L6356" t="s">
        <v>15</v>
      </c>
    </row>
    <row r="6357" spans="1:12">
      <c r="A6357" t="e">
        <f ca="1">E00251432360121</f>
        <v>#NAME?</v>
      </c>
      <c r="B6357">
        <v>497</v>
      </c>
      <c r="C6357" t="s">
        <v>141</v>
      </c>
      <c r="D6357" s="1">
        <v>43005</v>
      </c>
      <c r="F6357">
        <v>2</v>
      </c>
      <c r="G6357">
        <v>7506</v>
      </c>
      <c r="H6357" t="s">
        <v>539</v>
      </c>
      <c r="J6357" t="s">
        <v>14</v>
      </c>
      <c r="K6357">
        <v>54</v>
      </c>
      <c r="L6357" t="s">
        <v>15</v>
      </c>
    </row>
    <row r="6358" spans="1:12">
      <c r="A6358" t="e">
        <f ca="1">E00251427359921</f>
        <v>#NAME?</v>
      </c>
      <c r="B6358">
        <v>10</v>
      </c>
      <c r="C6358" t="s">
        <v>18</v>
      </c>
      <c r="D6358" s="1">
        <v>42453</v>
      </c>
      <c r="F6358">
        <v>1</v>
      </c>
      <c r="G6358">
        <v>8242</v>
      </c>
      <c r="H6358" t="s">
        <v>1009</v>
      </c>
      <c r="J6358" t="s">
        <v>14</v>
      </c>
      <c r="K6358">
        <v>59</v>
      </c>
      <c r="L6358" t="s">
        <v>15</v>
      </c>
    </row>
    <row r="6359" spans="1:12">
      <c r="A6359" t="e">
        <f ca="1">E00251518886021</f>
        <v>#NAME?</v>
      </c>
      <c r="B6359">
        <v>276</v>
      </c>
      <c r="C6359" t="s">
        <v>122</v>
      </c>
      <c r="D6359" s="1">
        <v>42443</v>
      </c>
      <c r="F6359">
        <v>2</v>
      </c>
      <c r="G6359">
        <v>25000</v>
      </c>
      <c r="H6359" t="s">
        <v>178</v>
      </c>
      <c r="J6359" t="s">
        <v>14</v>
      </c>
      <c r="K6359">
        <v>59</v>
      </c>
      <c r="L6359" t="s">
        <v>15</v>
      </c>
    </row>
    <row r="6360" spans="1:12">
      <c r="A6360" t="e">
        <f ca="1">E00251518886021</f>
        <v>#NAME?</v>
      </c>
      <c r="B6360">
        <v>276</v>
      </c>
      <c r="C6360" t="s">
        <v>122</v>
      </c>
      <c r="D6360" s="1">
        <v>42660</v>
      </c>
      <c r="F6360">
        <v>1</v>
      </c>
      <c r="G6360">
        <v>55320</v>
      </c>
      <c r="H6360" t="s">
        <v>346</v>
      </c>
      <c r="J6360" t="s">
        <v>14</v>
      </c>
      <c r="K6360">
        <v>59</v>
      </c>
      <c r="L6360" t="s">
        <v>15</v>
      </c>
    </row>
    <row r="6361" spans="1:12">
      <c r="A6361" t="e">
        <f ca="1">E00251716516021</f>
        <v>#NAME?</v>
      </c>
      <c r="B6361">
        <v>490</v>
      </c>
      <c r="C6361" t="s">
        <v>158</v>
      </c>
      <c r="D6361" s="1">
        <v>42380</v>
      </c>
      <c r="F6361">
        <v>2</v>
      </c>
      <c r="G6361">
        <v>25000</v>
      </c>
      <c r="H6361" t="s">
        <v>178</v>
      </c>
      <c r="J6361" t="s">
        <v>14</v>
      </c>
      <c r="K6361">
        <v>52</v>
      </c>
      <c r="L6361" t="s">
        <v>15</v>
      </c>
    </row>
    <row r="6362" spans="1:12">
      <c r="A6362" t="e">
        <f t="shared" ref="A6362:A6368" ca="1" si="56">E00251524981821</f>
        <v>#NAME?</v>
      </c>
      <c r="B6362">
        <v>454</v>
      </c>
      <c r="C6362" t="s">
        <v>179</v>
      </c>
      <c r="D6362" s="1">
        <v>43005</v>
      </c>
      <c r="F6362">
        <v>2</v>
      </c>
      <c r="G6362">
        <v>2729</v>
      </c>
      <c r="H6362" t="s">
        <v>115</v>
      </c>
      <c r="J6362" t="s">
        <v>14</v>
      </c>
      <c r="K6362">
        <v>64</v>
      </c>
      <c r="L6362" t="s">
        <v>15</v>
      </c>
    </row>
    <row r="6363" spans="1:12">
      <c r="A6363" t="e">
        <f t="shared" ca="1" si="56"/>
        <v>#NAME?</v>
      </c>
      <c r="B6363">
        <v>454</v>
      </c>
      <c r="C6363" t="s">
        <v>179</v>
      </c>
      <c r="D6363" s="1">
        <v>41730</v>
      </c>
      <c r="F6363">
        <v>3</v>
      </c>
      <c r="G6363">
        <v>2349</v>
      </c>
      <c r="H6363" t="s">
        <v>497</v>
      </c>
      <c r="J6363" t="s">
        <v>14</v>
      </c>
      <c r="K6363">
        <v>61</v>
      </c>
      <c r="L6363" t="s">
        <v>15</v>
      </c>
    </row>
    <row r="6364" spans="1:12">
      <c r="A6364" t="e">
        <f t="shared" ca="1" si="56"/>
        <v>#NAME?</v>
      </c>
      <c r="B6364">
        <v>454</v>
      </c>
      <c r="C6364" t="s">
        <v>179</v>
      </c>
      <c r="D6364" s="1">
        <v>42291</v>
      </c>
      <c r="F6364">
        <v>2</v>
      </c>
      <c r="G6364">
        <v>2349</v>
      </c>
      <c r="H6364" t="s">
        <v>497</v>
      </c>
      <c r="J6364" t="s">
        <v>14</v>
      </c>
      <c r="K6364">
        <v>62</v>
      </c>
      <c r="L6364" t="s">
        <v>15</v>
      </c>
    </row>
    <row r="6365" spans="1:12">
      <c r="A6365" t="e">
        <f t="shared" ca="1" si="56"/>
        <v>#NAME?</v>
      </c>
      <c r="B6365">
        <v>454</v>
      </c>
      <c r="C6365" t="s">
        <v>179</v>
      </c>
      <c r="D6365" s="1">
        <v>42550</v>
      </c>
      <c r="F6365">
        <v>1</v>
      </c>
      <c r="G6365">
        <v>2349</v>
      </c>
      <c r="H6365" t="s">
        <v>497</v>
      </c>
      <c r="J6365" t="s">
        <v>14</v>
      </c>
      <c r="K6365">
        <v>63</v>
      </c>
      <c r="L6365" t="s">
        <v>15</v>
      </c>
    </row>
    <row r="6366" spans="1:12">
      <c r="A6366" t="e">
        <f t="shared" ca="1" si="56"/>
        <v>#NAME?</v>
      </c>
      <c r="B6366">
        <v>454</v>
      </c>
      <c r="C6366" t="s">
        <v>179</v>
      </c>
      <c r="D6366" s="1">
        <v>41884</v>
      </c>
      <c r="F6366">
        <v>2</v>
      </c>
      <c r="G6366">
        <v>7871</v>
      </c>
      <c r="H6366" t="s">
        <v>674</v>
      </c>
      <c r="J6366" t="s">
        <v>14</v>
      </c>
      <c r="K6366">
        <v>61</v>
      </c>
      <c r="L6366" t="s">
        <v>22</v>
      </c>
    </row>
    <row r="6367" spans="1:12">
      <c r="A6367" t="e">
        <f t="shared" ca="1" si="56"/>
        <v>#NAME?</v>
      </c>
      <c r="B6367">
        <v>454</v>
      </c>
      <c r="C6367" t="s">
        <v>179</v>
      </c>
      <c r="D6367" s="1">
        <v>42390</v>
      </c>
      <c r="F6367">
        <v>1</v>
      </c>
      <c r="G6367">
        <v>2729</v>
      </c>
      <c r="H6367" t="s">
        <v>115</v>
      </c>
      <c r="J6367" t="s">
        <v>14</v>
      </c>
      <c r="K6367">
        <v>62</v>
      </c>
      <c r="L6367" t="s">
        <v>15</v>
      </c>
    </row>
    <row r="6368" spans="1:12">
      <c r="A6368" t="e">
        <f t="shared" ca="1" si="56"/>
        <v>#NAME?</v>
      </c>
      <c r="B6368">
        <v>454</v>
      </c>
      <c r="C6368" t="s">
        <v>179</v>
      </c>
      <c r="D6368" s="1">
        <v>42907</v>
      </c>
      <c r="F6368">
        <v>1</v>
      </c>
      <c r="G6368">
        <v>7231</v>
      </c>
      <c r="H6368" t="s">
        <v>128</v>
      </c>
      <c r="J6368" t="s">
        <v>14</v>
      </c>
      <c r="K6368">
        <v>64</v>
      </c>
      <c r="L6368" t="s">
        <v>15</v>
      </c>
    </row>
    <row r="6369" spans="1:12">
      <c r="A6369" t="e">
        <f ca="1">E00251619054721</f>
        <v>#NAME?</v>
      </c>
      <c r="B6369">
        <v>739</v>
      </c>
      <c r="C6369" t="s">
        <v>957</v>
      </c>
      <c r="D6369" s="1">
        <v>42121</v>
      </c>
      <c r="F6369">
        <v>1</v>
      </c>
      <c r="G6369">
        <v>7242</v>
      </c>
      <c r="H6369" t="s">
        <v>93</v>
      </c>
      <c r="I6369" t="s">
        <v>56</v>
      </c>
      <c r="J6369" t="s">
        <v>57</v>
      </c>
      <c r="K6369">
        <v>46</v>
      </c>
      <c r="L6369" t="s">
        <v>15</v>
      </c>
    </row>
    <row r="6370" spans="1:12">
      <c r="A6370" t="e">
        <f ca="1">E00251427751621</f>
        <v>#NAME?</v>
      </c>
      <c r="B6370">
        <v>27</v>
      </c>
      <c r="C6370" t="s">
        <v>499</v>
      </c>
      <c r="D6370" s="1">
        <v>42776</v>
      </c>
      <c r="F6370">
        <v>1</v>
      </c>
      <c r="G6370">
        <v>3612</v>
      </c>
      <c r="H6370" t="s">
        <v>500</v>
      </c>
      <c r="J6370" t="s">
        <v>14</v>
      </c>
      <c r="K6370">
        <v>58</v>
      </c>
      <c r="L6370" t="s">
        <v>15</v>
      </c>
    </row>
    <row r="6371" spans="1:12">
      <c r="A6371" t="e">
        <f ca="1">E00251432287821</f>
        <v>#NAME?</v>
      </c>
      <c r="B6371">
        <v>483</v>
      </c>
      <c r="C6371" t="s">
        <v>351</v>
      </c>
      <c r="D6371" s="1">
        <v>41723</v>
      </c>
      <c r="F6371">
        <v>1</v>
      </c>
      <c r="G6371">
        <v>2449</v>
      </c>
      <c r="H6371" t="s">
        <v>53</v>
      </c>
      <c r="J6371" t="s">
        <v>14</v>
      </c>
      <c r="K6371">
        <v>44</v>
      </c>
      <c r="L6371" t="s">
        <v>15</v>
      </c>
    </row>
    <row r="6372" spans="1:12">
      <c r="A6372" t="e">
        <f ca="1">E00251432287821</f>
        <v>#NAME?</v>
      </c>
      <c r="B6372">
        <v>483</v>
      </c>
      <c r="C6372" t="s">
        <v>351</v>
      </c>
      <c r="D6372" s="1">
        <v>41213</v>
      </c>
      <c r="F6372">
        <v>1</v>
      </c>
      <c r="G6372">
        <v>34690</v>
      </c>
      <c r="H6372" t="s">
        <v>118</v>
      </c>
      <c r="J6372" t="s">
        <v>14</v>
      </c>
      <c r="K6372">
        <v>43</v>
      </c>
      <c r="L6372" t="s">
        <v>15</v>
      </c>
    </row>
    <row r="6373" spans="1:12">
      <c r="A6373" t="e">
        <f ca="1">E00251432287821</f>
        <v>#NAME?</v>
      </c>
      <c r="B6373">
        <v>483</v>
      </c>
      <c r="C6373" t="s">
        <v>351</v>
      </c>
      <c r="D6373" s="1">
        <v>41373</v>
      </c>
      <c r="F6373">
        <v>1</v>
      </c>
      <c r="G6373">
        <v>6202</v>
      </c>
      <c r="H6373" t="s">
        <v>466</v>
      </c>
      <c r="J6373" t="s">
        <v>14</v>
      </c>
      <c r="K6373">
        <v>43</v>
      </c>
      <c r="L6373" t="s">
        <v>15</v>
      </c>
    </row>
    <row r="6374" spans="1:12">
      <c r="A6374" t="e">
        <f ca="1">E00251524999421</f>
        <v>#NAME?</v>
      </c>
      <c r="B6374">
        <v>442</v>
      </c>
      <c r="C6374" t="s">
        <v>95</v>
      </c>
      <c r="D6374" s="1">
        <v>42828</v>
      </c>
      <c r="F6374">
        <v>1</v>
      </c>
      <c r="G6374">
        <v>72190</v>
      </c>
      <c r="H6374" t="s">
        <v>341</v>
      </c>
      <c r="J6374" t="s">
        <v>14</v>
      </c>
      <c r="K6374">
        <v>53</v>
      </c>
      <c r="L6374" t="s">
        <v>15</v>
      </c>
    </row>
    <row r="6375" spans="1:12">
      <c r="A6375" t="e">
        <f ca="1">E00251716516021</f>
        <v>#NAME?</v>
      </c>
      <c r="B6375">
        <v>490</v>
      </c>
      <c r="C6375" t="s">
        <v>158</v>
      </c>
      <c r="D6375" s="1">
        <v>42698</v>
      </c>
      <c r="F6375">
        <v>1</v>
      </c>
      <c r="G6375">
        <v>25000</v>
      </c>
      <c r="H6375" t="s">
        <v>178</v>
      </c>
      <c r="J6375" t="s">
        <v>14</v>
      </c>
      <c r="K6375">
        <v>53</v>
      </c>
      <c r="L6375" t="s">
        <v>15</v>
      </c>
    </row>
    <row r="6376" spans="1:12">
      <c r="A6376" t="e">
        <f ca="1">E00251716516021</f>
        <v>#NAME?</v>
      </c>
      <c r="B6376">
        <v>6046</v>
      </c>
      <c r="C6376" t="s">
        <v>98</v>
      </c>
      <c r="D6376" s="1">
        <v>42380</v>
      </c>
      <c r="F6376">
        <v>1</v>
      </c>
      <c r="G6376">
        <v>59971</v>
      </c>
      <c r="H6376" t="s">
        <v>1035</v>
      </c>
      <c r="I6376" t="s">
        <v>56</v>
      </c>
      <c r="J6376" t="s">
        <v>57</v>
      </c>
      <c r="K6376">
        <v>52</v>
      </c>
      <c r="L6376" t="s">
        <v>15</v>
      </c>
    </row>
    <row r="6377" spans="1:12">
      <c r="A6377" t="e">
        <f ca="1">E00251524981821</f>
        <v>#NAME?</v>
      </c>
      <c r="B6377">
        <v>454</v>
      </c>
      <c r="C6377" t="s">
        <v>179</v>
      </c>
      <c r="D6377" s="1">
        <v>42290</v>
      </c>
      <c r="F6377">
        <v>2</v>
      </c>
      <c r="G6377">
        <v>7068</v>
      </c>
      <c r="H6377" t="s">
        <v>979</v>
      </c>
      <c r="J6377" t="s">
        <v>14</v>
      </c>
      <c r="K6377">
        <v>62</v>
      </c>
      <c r="L6377" t="s">
        <v>15</v>
      </c>
    </row>
    <row r="6378" spans="1:12">
      <c r="A6378" t="e">
        <f ca="1">E00251524954421</f>
        <v>#NAME?</v>
      </c>
      <c r="B6378">
        <v>1273</v>
      </c>
      <c r="C6378" t="s">
        <v>28</v>
      </c>
      <c r="D6378" s="1">
        <v>42964</v>
      </c>
      <c r="F6378">
        <v>1</v>
      </c>
      <c r="G6378">
        <v>539</v>
      </c>
      <c r="H6378" t="s">
        <v>379</v>
      </c>
      <c r="J6378" t="s">
        <v>14</v>
      </c>
      <c r="K6378">
        <v>62</v>
      </c>
      <c r="L6378" t="s">
        <v>15</v>
      </c>
    </row>
    <row r="6379" spans="1:12">
      <c r="A6379" t="e">
        <f ca="1">E00251615164721</f>
        <v>#NAME?</v>
      </c>
      <c r="B6379">
        <v>47</v>
      </c>
      <c r="C6379" t="s">
        <v>494</v>
      </c>
      <c r="D6379" s="1">
        <v>42129</v>
      </c>
      <c r="F6379">
        <v>1</v>
      </c>
      <c r="G6379">
        <v>2720</v>
      </c>
      <c r="H6379" t="s">
        <v>65</v>
      </c>
      <c r="J6379" t="s">
        <v>14</v>
      </c>
      <c r="K6379">
        <v>59</v>
      </c>
      <c r="L6379" t="s">
        <v>15</v>
      </c>
    </row>
    <row r="6380" spans="1:12">
      <c r="A6380" t="e">
        <f ca="1">E00251427397321</f>
        <v>#NAME?</v>
      </c>
      <c r="B6380">
        <v>30</v>
      </c>
      <c r="C6380" t="s">
        <v>344</v>
      </c>
      <c r="D6380" s="1">
        <v>42579</v>
      </c>
      <c r="F6380">
        <v>2</v>
      </c>
      <c r="G6380">
        <v>477</v>
      </c>
      <c r="H6380" t="s">
        <v>615</v>
      </c>
      <c r="J6380" t="s">
        <v>14</v>
      </c>
      <c r="K6380">
        <v>48</v>
      </c>
      <c r="L6380" t="s">
        <v>15</v>
      </c>
    </row>
    <row r="6381" spans="1:12">
      <c r="A6381" t="e">
        <f ca="1">E00251429395521</f>
        <v>#NAME?</v>
      </c>
      <c r="B6381">
        <v>283</v>
      </c>
      <c r="C6381" t="s">
        <v>133</v>
      </c>
      <c r="D6381" s="1">
        <v>41267</v>
      </c>
      <c r="F6381">
        <v>1</v>
      </c>
      <c r="G6381">
        <v>2989</v>
      </c>
      <c r="H6381" t="s">
        <v>844</v>
      </c>
      <c r="J6381" t="s">
        <v>14</v>
      </c>
      <c r="K6381">
        <v>43</v>
      </c>
      <c r="L6381" t="s">
        <v>15</v>
      </c>
    </row>
    <row r="6382" spans="1:12">
      <c r="A6382" t="e">
        <f ca="1">E00251524954421</f>
        <v>#NAME?</v>
      </c>
      <c r="B6382">
        <v>1273</v>
      </c>
      <c r="C6382" t="s">
        <v>28</v>
      </c>
      <c r="D6382" s="1">
        <v>41709</v>
      </c>
      <c r="F6382">
        <v>1</v>
      </c>
      <c r="G6382">
        <v>2875</v>
      </c>
      <c r="H6382" t="s">
        <v>350</v>
      </c>
      <c r="J6382" t="s">
        <v>14</v>
      </c>
      <c r="K6382">
        <v>59</v>
      </c>
      <c r="L6382" t="s">
        <v>15</v>
      </c>
    </row>
    <row r="6383" spans="1:12">
      <c r="A6383" t="e">
        <f ca="1">E00251524999421</f>
        <v>#NAME?</v>
      </c>
      <c r="B6383">
        <v>442</v>
      </c>
      <c r="C6383" t="s">
        <v>95</v>
      </c>
      <c r="D6383" s="1">
        <v>42282</v>
      </c>
      <c r="F6383">
        <v>1</v>
      </c>
      <c r="G6383">
        <v>30000</v>
      </c>
      <c r="H6383" t="s">
        <v>144</v>
      </c>
      <c r="J6383" t="s">
        <v>14</v>
      </c>
      <c r="K6383">
        <v>52</v>
      </c>
      <c r="L6383" t="s">
        <v>15</v>
      </c>
    </row>
    <row r="6384" spans="1:12">
      <c r="A6384" t="e">
        <f ca="1">E00251429286121</f>
        <v>#NAME?</v>
      </c>
      <c r="B6384">
        <v>306</v>
      </c>
      <c r="C6384" t="s">
        <v>502</v>
      </c>
      <c r="D6384" s="1">
        <v>42580</v>
      </c>
      <c r="F6384">
        <v>1</v>
      </c>
      <c r="G6384">
        <v>1889</v>
      </c>
      <c r="H6384" t="s">
        <v>1036</v>
      </c>
      <c r="J6384" t="s">
        <v>14</v>
      </c>
      <c r="K6384">
        <v>66</v>
      </c>
      <c r="L6384" t="s">
        <v>15</v>
      </c>
    </row>
    <row r="6385" spans="1:12">
      <c r="A6385" t="e">
        <f ca="1">E00251524999421</f>
        <v>#NAME?</v>
      </c>
      <c r="B6385">
        <v>442</v>
      </c>
      <c r="C6385" t="s">
        <v>95</v>
      </c>
      <c r="D6385" s="1">
        <v>43090</v>
      </c>
      <c r="F6385">
        <v>3</v>
      </c>
      <c r="G6385">
        <v>2452</v>
      </c>
      <c r="H6385" t="s">
        <v>1037</v>
      </c>
      <c r="J6385" t="s">
        <v>14</v>
      </c>
      <c r="K6385">
        <v>54</v>
      </c>
      <c r="L6385" t="s">
        <v>15</v>
      </c>
    </row>
    <row r="6386" spans="1:12">
      <c r="A6386" t="e">
        <f ca="1">E00251432287821</f>
        <v>#NAME?</v>
      </c>
      <c r="B6386">
        <v>483</v>
      </c>
      <c r="C6386" t="s">
        <v>351</v>
      </c>
      <c r="D6386" s="1">
        <v>41324</v>
      </c>
      <c r="F6386">
        <v>1</v>
      </c>
      <c r="G6386">
        <v>2449</v>
      </c>
      <c r="H6386" t="s">
        <v>53</v>
      </c>
      <c r="J6386" t="s">
        <v>14</v>
      </c>
      <c r="K6386">
        <v>43</v>
      </c>
      <c r="L6386" t="s">
        <v>15</v>
      </c>
    </row>
    <row r="6387" spans="1:12">
      <c r="A6387" t="e">
        <f ca="1">E00251432287821</f>
        <v>#NAME?</v>
      </c>
      <c r="B6387">
        <v>483</v>
      </c>
      <c r="C6387" t="s">
        <v>351</v>
      </c>
      <c r="D6387" s="1">
        <v>42828</v>
      </c>
      <c r="F6387">
        <v>1</v>
      </c>
      <c r="G6387">
        <v>72632</v>
      </c>
      <c r="H6387" t="s">
        <v>107</v>
      </c>
      <c r="J6387" t="s">
        <v>14</v>
      </c>
      <c r="K6387">
        <v>47</v>
      </c>
      <c r="L6387" t="s">
        <v>15</v>
      </c>
    </row>
    <row r="6388" spans="1:12">
      <c r="A6388" t="e">
        <f ca="1">E00251424039221</f>
        <v>#NAME?</v>
      </c>
      <c r="B6388">
        <v>108</v>
      </c>
      <c r="C6388" t="s">
        <v>481</v>
      </c>
      <c r="D6388" s="1">
        <v>40989</v>
      </c>
      <c r="F6388">
        <v>2</v>
      </c>
      <c r="G6388">
        <v>7242</v>
      </c>
      <c r="H6388" t="s">
        <v>93</v>
      </c>
      <c r="J6388" t="s">
        <v>14</v>
      </c>
      <c r="K6388">
        <v>45</v>
      </c>
      <c r="L6388" t="s">
        <v>15</v>
      </c>
    </row>
    <row r="6389" spans="1:12">
      <c r="A6389" t="e">
        <f ca="1">E00251432287821</f>
        <v>#NAME?</v>
      </c>
      <c r="B6389">
        <v>483</v>
      </c>
      <c r="C6389" t="s">
        <v>351</v>
      </c>
      <c r="D6389" s="1">
        <v>42927</v>
      </c>
      <c r="F6389">
        <v>2</v>
      </c>
      <c r="G6389">
        <v>2449</v>
      </c>
      <c r="H6389" t="s">
        <v>53</v>
      </c>
      <c r="J6389" t="s">
        <v>14</v>
      </c>
      <c r="K6389">
        <v>47</v>
      </c>
      <c r="L6389" t="s">
        <v>15</v>
      </c>
    </row>
    <row r="6390" spans="1:12">
      <c r="A6390" t="e">
        <f ca="1">E00251432287821</f>
        <v>#NAME?</v>
      </c>
      <c r="B6390">
        <v>483</v>
      </c>
      <c r="C6390" t="s">
        <v>351</v>
      </c>
      <c r="D6390" s="1">
        <v>42942</v>
      </c>
      <c r="F6390">
        <v>2</v>
      </c>
      <c r="G6390">
        <v>72885</v>
      </c>
      <c r="H6390" t="s">
        <v>354</v>
      </c>
      <c r="J6390" t="s">
        <v>14</v>
      </c>
      <c r="K6390">
        <v>48</v>
      </c>
      <c r="L6390" t="s">
        <v>15</v>
      </c>
    </row>
    <row r="6391" spans="1:12">
      <c r="A6391" t="e">
        <f ca="1">E00251524999421</f>
        <v>#NAME?</v>
      </c>
      <c r="B6391">
        <v>442</v>
      </c>
      <c r="C6391" t="s">
        <v>95</v>
      </c>
      <c r="D6391" s="1">
        <v>43013</v>
      </c>
      <c r="F6391">
        <v>1</v>
      </c>
      <c r="G6391">
        <v>7999</v>
      </c>
      <c r="H6391" t="s">
        <v>80</v>
      </c>
      <c r="J6391" t="s">
        <v>14</v>
      </c>
      <c r="K6391">
        <v>54</v>
      </c>
      <c r="L6391" t="s">
        <v>15</v>
      </c>
    </row>
    <row r="6392" spans="1:12">
      <c r="A6392" t="e">
        <f ca="1">E00251524999421</f>
        <v>#NAME?</v>
      </c>
      <c r="B6392">
        <v>442</v>
      </c>
      <c r="C6392" t="s">
        <v>95</v>
      </c>
      <c r="D6392" s="1">
        <v>43090</v>
      </c>
      <c r="F6392">
        <v>2</v>
      </c>
      <c r="G6392">
        <v>3005</v>
      </c>
      <c r="H6392" t="s">
        <v>509</v>
      </c>
      <c r="J6392" t="s">
        <v>14</v>
      </c>
      <c r="K6392">
        <v>54</v>
      </c>
      <c r="L6392" t="s">
        <v>15</v>
      </c>
    </row>
    <row r="6393" spans="1:12">
      <c r="A6393" t="e">
        <f ca="1">E00251429176121</f>
        <v>#NAME?</v>
      </c>
      <c r="B6393">
        <v>274</v>
      </c>
      <c r="C6393" t="s">
        <v>506</v>
      </c>
      <c r="D6393" s="1">
        <v>41435</v>
      </c>
      <c r="F6393">
        <v>1</v>
      </c>
      <c r="G6393">
        <v>2449</v>
      </c>
      <c r="H6393" t="s">
        <v>53</v>
      </c>
      <c r="J6393" t="s">
        <v>14</v>
      </c>
      <c r="K6393">
        <v>46</v>
      </c>
      <c r="L6393" t="s">
        <v>15</v>
      </c>
    </row>
    <row r="6394" spans="1:12">
      <c r="A6394" t="e">
        <f ca="1">E00251429176121</f>
        <v>#NAME?</v>
      </c>
      <c r="B6394">
        <v>274</v>
      </c>
      <c r="C6394" t="s">
        <v>506</v>
      </c>
      <c r="D6394" s="1">
        <v>41680</v>
      </c>
      <c r="F6394">
        <v>2</v>
      </c>
      <c r="G6394">
        <v>27801</v>
      </c>
      <c r="H6394" t="s">
        <v>387</v>
      </c>
      <c r="J6394" t="s">
        <v>14</v>
      </c>
      <c r="K6394">
        <v>47</v>
      </c>
      <c r="L6394" t="s">
        <v>15</v>
      </c>
    </row>
    <row r="6395" spans="1:12">
      <c r="A6395" t="e">
        <f ca="1">E00251518886021</f>
        <v>#NAME?</v>
      </c>
      <c r="B6395">
        <v>276</v>
      </c>
      <c r="C6395" t="s">
        <v>122</v>
      </c>
      <c r="D6395" s="1">
        <v>41282</v>
      </c>
      <c r="F6395">
        <v>2</v>
      </c>
      <c r="G6395">
        <v>25000</v>
      </c>
      <c r="H6395" t="s">
        <v>178</v>
      </c>
      <c r="J6395" t="s">
        <v>14</v>
      </c>
      <c r="K6395">
        <v>55</v>
      </c>
      <c r="L6395" t="s">
        <v>15</v>
      </c>
    </row>
    <row r="6396" spans="1:12">
      <c r="A6396" t="e">
        <f ca="1">E00251518886021</f>
        <v>#NAME?</v>
      </c>
      <c r="B6396">
        <v>276</v>
      </c>
      <c r="C6396" t="s">
        <v>122</v>
      </c>
      <c r="D6396" s="1">
        <v>41282</v>
      </c>
      <c r="F6396">
        <v>3</v>
      </c>
      <c r="G6396">
        <v>2720</v>
      </c>
      <c r="H6396" t="s">
        <v>65</v>
      </c>
      <c r="J6396" t="s">
        <v>14</v>
      </c>
      <c r="K6396">
        <v>55</v>
      </c>
      <c r="L6396" t="s">
        <v>15</v>
      </c>
    </row>
    <row r="6397" spans="1:12">
      <c r="A6397" t="e">
        <f ca="1">E00251429395521</f>
        <v>#NAME?</v>
      </c>
      <c r="B6397">
        <v>283</v>
      </c>
      <c r="C6397" t="s">
        <v>133</v>
      </c>
      <c r="D6397" s="1">
        <v>42167</v>
      </c>
      <c r="F6397">
        <v>1</v>
      </c>
      <c r="G6397">
        <v>7296</v>
      </c>
      <c r="H6397" t="s">
        <v>1038</v>
      </c>
      <c r="J6397" t="s">
        <v>14</v>
      </c>
      <c r="K6397">
        <v>45</v>
      </c>
      <c r="L6397" t="s">
        <v>15</v>
      </c>
    </row>
    <row r="6398" spans="1:12">
      <c r="A6398" t="e">
        <f ca="1">E00251518886021</f>
        <v>#NAME?</v>
      </c>
      <c r="B6398">
        <v>276</v>
      </c>
      <c r="C6398" t="s">
        <v>122</v>
      </c>
      <c r="D6398" s="1">
        <v>41646</v>
      </c>
      <c r="F6398">
        <v>1</v>
      </c>
      <c r="G6398">
        <v>460</v>
      </c>
      <c r="H6398" t="s">
        <v>16</v>
      </c>
      <c r="J6398" t="s">
        <v>14</v>
      </c>
      <c r="K6398">
        <v>56</v>
      </c>
      <c r="L6398" t="s">
        <v>15</v>
      </c>
    </row>
    <row r="6399" spans="1:12">
      <c r="A6399" t="e">
        <f ca="1">E00251518886021</f>
        <v>#NAME?</v>
      </c>
      <c r="B6399">
        <v>276</v>
      </c>
      <c r="C6399" t="s">
        <v>122</v>
      </c>
      <c r="D6399" s="1">
        <v>42584</v>
      </c>
      <c r="F6399">
        <v>1</v>
      </c>
      <c r="G6399">
        <v>25000</v>
      </c>
      <c r="H6399" t="s">
        <v>178</v>
      </c>
      <c r="J6399" t="s">
        <v>14</v>
      </c>
      <c r="K6399">
        <v>59</v>
      </c>
      <c r="L6399" t="s">
        <v>15</v>
      </c>
    </row>
    <row r="6400" spans="1:12">
      <c r="A6400" t="e">
        <f ca="1">E00251518886021</f>
        <v>#NAME?</v>
      </c>
      <c r="B6400">
        <v>276</v>
      </c>
      <c r="C6400" t="s">
        <v>122</v>
      </c>
      <c r="D6400" s="1">
        <v>42689</v>
      </c>
      <c r="F6400">
        <v>1</v>
      </c>
      <c r="G6400">
        <v>25000</v>
      </c>
      <c r="H6400" t="s">
        <v>178</v>
      </c>
      <c r="J6400" t="s">
        <v>14</v>
      </c>
      <c r="K6400">
        <v>59</v>
      </c>
      <c r="L6400" t="s">
        <v>15</v>
      </c>
    </row>
    <row r="6401" spans="1:12">
      <c r="A6401" t="e">
        <f ca="1">E00251518886021</f>
        <v>#NAME?</v>
      </c>
      <c r="B6401">
        <v>276</v>
      </c>
      <c r="C6401" t="s">
        <v>122</v>
      </c>
      <c r="D6401" s="1">
        <v>42908</v>
      </c>
      <c r="F6401">
        <v>2</v>
      </c>
      <c r="G6401">
        <v>60090</v>
      </c>
      <c r="H6401" t="s">
        <v>181</v>
      </c>
      <c r="J6401" t="s">
        <v>14</v>
      </c>
      <c r="K6401">
        <v>60</v>
      </c>
      <c r="L6401" t="s">
        <v>15</v>
      </c>
    </row>
    <row r="6402" spans="1:12">
      <c r="A6402" t="e">
        <f ca="1">E00251427751621</f>
        <v>#NAME?</v>
      </c>
      <c r="B6402">
        <v>27</v>
      </c>
      <c r="C6402" t="s">
        <v>499</v>
      </c>
      <c r="D6402" s="1">
        <v>41718</v>
      </c>
      <c r="F6402">
        <v>1</v>
      </c>
      <c r="G6402">
        <v>78650</v>
      </c>
      <c r="H6402" t="s">
        <v>414</v>
      </c>
      <c r="J6402" t="s">
        <v>14</v>
      </c>
      <c r="K6402">
        <v>55</v>
      </c>
      <c r="L6402" t="s">
        <v>22</v>
      </c>
    </row>
    <row r="6403" spans="1:12">
      <c r="A6403" t="e">
        <f ca="1">E00251512209521</f>
        <v>#NAME?</v>
      </c>
      <c r="B6403">
        <v>66</v>
      </c>
      <c r="C6403" t="s">
        <v>134</v>
      </c>
      <c r="D6403" s="1">
        <v>41617</v>
      </c>
      <c r="F6403">
        <v>3</v>
      </c>
      <c r="G6403">
        <v>71940</v>
      </c>
      <c r="H6403" t="s">
        <v>135</v>
      </c>
      <c r="J6403" t="s">
        <v>14</v>
      </c>
      <c r="K6403">
        <v>44</v>
      </c>
      <c r="L6403" t="s">
        <v>15</v>
      </c>
    </row>
    <row r="6404" spans="1:12">
      <c r="A6404" t="e">
        <f ca="1">E00251524999421</f>
        <v>#NAME?</v>
      </c>
      <c r="B6404">
        <v>442</v>
      </c>
      <c r="C6404" t="s">
        <v>95</v>
      </c>
      <c r="D6404" s="1">
        <v>41534</v>
      </c>
      <c r="F6404">
        <v>1</v>
      </c>
      <c r="G6404">
        <v>2448</v>
      </c>
      <c r="H6404" t="s">
        <v>19</v>
      </c>
      <c r="J6404" t="s">
        <v>14</v>
      </c>
      <c r="K6404">
        <v>50</v>
      </c>
      <c r="L6404" t="s">
        <v>15</v>
      </c>
    </row>
    <row r="6405" spans="1:12">
      <c r="A6405" t="e">
        <f ca="1">E00251510648821</f>
        <v>#NAME?</v>
      </c>
      <c r="B6405">
        <v>164</v>
      </c>
      <c r="C6405" t="s">
        <v>792</v>
      </c>
      <c r="D6405" s="1">
        <v>42354</v>
      </c>
      <c r="F6405">
        <v>1</v>
      </c>
      <c r="G6405">
        <v>462</v>
      </c>
      <c r="H6405" t="s">
        <v>288</v>
      </c>
      <c r="J6405" t="s">
        <v>14</v>
      </c>
      <c r="K6405">
        <v>46</v>
      </c>
      <c r="L6405" t="s">
        <v>15</v>
      </c>
    </row>
    <row r="6406" spans="1:12">
      <c r="A6406" t="e">
        <f ca="1">E00251510648821</f>
        <v>#NAME?</v>
      </c>
      <c r="B6406">
        <v>164</v>
      </c>
      <c r="C6406" t="s">
        <v>792</v>
      </c>
      <c r="D6406" s="1">
        <v>43074</v>
      </c>
      <c r="F6406">
        <v>1</v>
      </c>
      <c r="G6406">
        <v>5198</v>
      </c>
      <c r="H6406" t="s">
        <v>200</v>
      </c>
      <c r="J6406" t="s">
        <v>14</v>
      </c>
      <c r="K6406">
        <v>48</v>
      </c>
      <c r="L6406" t="s">
        <v>15</v>
      </c>
    </row>
    <row r="6407" spans="1:12">
      <c r="A6407" t="e">
        <f ca="1">E00251439860321</f>
        <v>#NAME?</v>
      </c>
      <c r="B6407">
        <v>458</v>
      </c>
      <c r="C6407" t="s">
        <v>275</v>
      </c>
      <c r="D6407" s="1">
        <v>42158</v>
      </c>
      <c r="F6407">
        <v>1</v>
      </c>
      <c r="G6407">
        <v>7295</v>
      </c>
      <c r="H6407" t="s">
        <v>76</v>
      </c>
      <c r="J6407" t="s">
        <v>14</v>
      </c>
      <c r="K6407">
        <v>54</v>
      </c>
      <c r="L6407" t="s">
        <v>15</v>
      </c>
    </row>
    <row r="6408" spans="1:12">
      <c r="A6408" t="e">
        <f ca="1">E00251439860321</f>
        <v>#NAME?</v>
      </c>
      <c r="B6408">
        <v>458</v>
      </c>
      <c r="C6408" t="s">
        <v>275</v>
      </c>
      <c r="D6408" s="1">
        <v>42269</v>
      </c>
      <c r="F6408">
        <v>1</v>
      </c>
      <c r="G6408">
        <v>8398</v>
      </c>
      <c r="H6408" t="s">
        <v>139</v>
      </c>
      <c r="J6408" t="s">
        <v>14</v>
      </c>
      <c r="K6408">
        <v>54</v>
      </c>
      <c r="L6408" t="s">
        <v>15</v>
      </c>
    </row>
    <row r="6409" spans="1:12">
      <c r="A6409" t="e">
        <f ca="1">E00251524994121</f>
        <v>#NAME?</v>
      </c>
      <c r="B6409">
        <v>454</v>
      </c>
      <c r="C6409" t="s">
        <v>179</v>
      </c>
      <c r="D6409" s="1">
        <v>42508</v>
      </c>
      <c r="F6409">
        <v>1</v>
      </c>
      <c r="G6409">
        <v>7962</v>
      </c>
      <c r="H6409" t="s">
        <v>111</v>
      </c>
      <c r="J6409" t="s">
        <v>14</v>
      </c>
      <c r="K6409">
        <v>64</v>
      </c>
      <c r="L6409" t="s">
        <v>22</v>
      </c>
    </row>
    <row r="6410" spans="1:12">
      <c r="A6410" t="e">
        <f ca="1">E00251524994121</f>
        <v>#NAME?</v>
      </c>
      <c r="B6410">
        <v>454</v>
      </c>
      <c r="C6410" t="s">
        <v>179</v>
      </c>
      <c r="D6410" s="1">
        <v>42790</v>
      </c>
      <c r="F6410">
        <v>2</v>
      </c>
      <c r="G6410">
        <v>2875</v>
      </c>
      <c r="H6410" t="s">
        <v>350</v>
      </c>
      <c r="J6410" t="s">
        <v>14</v>
      </c>
      <c r="K6410">
        <v>64</v>
      </c>
      <c r="L6410" t="s">
        <v>15</v>
      </c>
    </row>
    <row r="6411" spans="1:12">
      <c r="A6411" t="e">
        <f ca="1">E00251524997721</f>
        <v>#NAME?</v>
      </c>
      <c r="B6411">
        <v>455</v>
      </c>
      <c r="C6411" t="s">
        <v>312</v>
      </c>
      <c r="D6411" s="1">
        <v>42563</v>
      </c>
      <c r="F6411">
        <v>1</v>
      </c>
      <c r="G6411">
        <v>72611</v>
      </c>
      <c r="H6411" t="s">
        <v>504</v>
      </c>
      <c r="J6411" t="s">
        <v>14</v>
      </c>
      <c r="K6411">
        <v>51</v>
      </c>
      <c r="L6411" t="s">
        <v>15</v>
      </c>
    </row>
    <row r="6412" spans="1:12">
      <c r="A6412" t="e">
        <f ca="1">E00251518886021</f>
        <v>#NAME?</v>
      </c>
      <c r="B6412">
        <v>272</v>
      </c>
      <c r="C6412" t="s">
        <v>174</v>
      </c>
      <c r="D6412" s="1">
        <v>41648</v>
      </c>
      <c r="F6412">
        <v>1</v>
      </c>
      <c r="G6412">
        <v>4660</v>
      </c>
      <c r="H6412" t="s">
        <v>215</v>
      </c>
      <c r="I6412" t="s">
        <v>56</v>
      </c>
      <c r="J6412" t="s">
        <v>57</v>
      </c>
      <c r="K6412">
        <v>56</v>
      </c>
      <c r="L6412" t="s">
        <v>15</v>
      </c>
    </row>
    <row r="6413" spans="1:12">
      <c r="A6413" t="e">
        <f ca="1">E00251518886021</f>
        <v>#NAME?</v>
      </c>
      <c r="B6413">
        <v>276</v>
      </c>
      <c r="C6413" t="s">
        <v>122</v>
      </c>
      <c r="D6413" s="1">
        <v>41282</v>
      </c>
      <c r="F6413">
        <v>1</v>
      </c>
      <c r="G6413">
        <v>27801</v>
      </c>
      <c r="H6413" t="s">
        <v>387</v>
      </c>
      <c r="J6413" t="s">
        <v>14</v>
      </c>
      <c r="K6413">
        <v>55</v>
      </c>
      <c r="L6413" t="s">
        <v>15</v>
      </c>
    </row>
    <row r="6414" spans="1:12">
      <c r="A6414" t="e">
        <f ca="1">E00251439860321</f>
        <v>#NAME?</v>
      </c>
      <c r="B6414">
        <v>458</v>
      </c>
      <c r="C6414" t="s">
        <v>275</v>
      </c>
      <c r="D6414" s="1">
        <v>41296</v>
      </c>
      <c r="F6414">
        <v>1</v>
      </c>
      <c r="G6414">
        <v>72610</v>
      </c>
      <c r="H6414" t="s">
        <v>226</v>
      </c>
      <c r="J6414" t="s">
        <v>14</v>
      </c>
      <c r="K6414">
        <v>52</v>
      </c>
      <c r="L6414" t="s">
        <v>15</v>
      </c>
    </row>
    <row r="6415" spans="1:12">
      <c r="A6415" t="e">
        <f ca="1">E00251439860321</f>
        <v>#NAME?</v>
      </c>
      <c r="B6415">
        <v>458</v>
      </c>
      <c r="C6415" t="s">
        <v>275</v>
      </c>
      <c r="D6415" s="1">
        <v>42600</v>
      </c>
      <c r="F6415">
        <v>1</v>
      </c>
      <c r="G6415">
        <v>7295</v>
      </c>
      <c r="H6415" t="s">
        <v>76</v>
      </c>
      <c r="J6415" t="s">
        <v>14</v>
      </c>
      <c r="K6415">
        <v>55</v>
      </c>
      <c r="L6415" t="s">
        <v>15</v>
      </c>
    </row>
    <row r="6416" spans="1:12">
      <c r="A6416" t="e">
        <f ca="1">E00251524999421</f>
        <v>#NAME?</v>
      </c>
      <c r="B6416">
        <v>442</v>
      </c>
      <c r="C6416" t="s">
        <v>95</v>
      </c>
      <c r="D6416" s="1">
        <v>41036</v>
      </c>
      <c r="F6416">
        <v>1</v>
      </c>
      <c r="G6416">
        <v>7242</v>
      </c>
      <c r="H6416" t="s">
        <v>93</v>
      </c>
      <c r="J6416" t="s">
        <v>14</v>
      </c>
      <c r="K6416">
        <v>49</v>
      </c>
      <c r="L6416" t="s">
        <v>15</v>
      </c>
    </row>
    <row r="6417" spans="1:12">
      <c r="A6417" t="e">
        <f ca="1">E00251524999421</f>
        <v>#NAME?</v>
      </c>
      <c r="B6417">
        <v>442</v>
      </c>
      <c r="C6417" t="s">
        <v>95</v>
      </c>
      <c r="D6417" s="1">
        <v>42044</v>
      </c>
      <c r="F6417">
        <v>1</v>
      </c>
      <c r="G6417">
        <v>72190</v>
      </c>
      <c r="H6417" t="s">
        <v>341</v>
      </c>
      <c r="J6417" t="s">
        <v>14</v>
      </c>
      <c r="K6417">
        <v>51</v>
      </c>
      <c r="L6417" t="s">
        <v>15</v>
      </c>
    </row>
    <row r="6418" spans="1:12">
      <c r="A6418" t="e">
        <f ca="1">E00251429176121</f>
        <v>#NAME?</v>
      </c>
      <c r="B6418">
        <v>274</v>
      </c>
      <c r="C6418" t="s">
        <v>506</v>
      </c>
      <c r="D6418" s="1">
        <v>41662</v>
      </c>
      <c r="F6418">
        <v>2</v>
      </c>
      <c r="G6418">
        <v>2449</v>
      </c>
      <c r="H6418" t="s">
        <v>53</v>
      </c>
      <c r="J6418" t="s">
        <v>14</v>
      </c>
      <c r="K6418">
        <v>47</v>
      </c>
      <c r="L6418" t="s">
        <v>15</v>
      </c>
    </row>
    <row r="6419" spans="1:12">
      <c r="A6419" t="e">
        <f ca="1">E00251518886021</f>
        <v>#NAME?</v>
      </c>
      <c r="B6419">
        <v>276</v>
      </c>
      <c r="C6419" t="s">
        <v>122</v>
      </c>
      <c r="D6419" s="1">
        <v>41891</v>
      </c>
      <c r="F6419">
        <v>2</v>
      </c>
      <c r="G6419">
        <v>25000</v>
      </c>
      <c r="H6419" t="s">
        <v>178</v>
      </c>
      <c r="J6419" t="s">
        <v>14</v>
      </c>
      <c r="K6419">
        <v>57</v>
      </c>
      <c r="L6419" t="s">
        <v>15</v>
      </c>
    </row>
    <row r="6420" spans="1:12">
      <c r="A6420" t="e">
        <f ca="1">E00251524999421</f>
        <v>#NAME?</v>
      </c>
      <c r="B6420">
        <v>442</v>
      </c>
      <c r="C6420" t="s">
        <v>95</v>
      </c>
      <c r="D6420" s="1">
        <v>41424</v>
      </c>
      <c r="F6420">
        <v>1</v>
      </c>
      <c r="G6420">
        <v>7231</v>
      </c>
      <c r="H6420" t="s">
        <v>128</v>
      </c>
      <c r="J6420" t="s">
        <v>14</v>
      </c>
      <c r="K6420">
        <v>50</v>
      </c>
      <c r="L6420" t="s">
        <v>15</v>
      </c>
    </row>
    <row r="6421" spans="1:12">
      <c r="A6421" t="e">
        <f ca="1">E00251617139121</f>
        <v>#NAME?</v>
      </c>
      <c r="B6421">
        <v>500</v>
      </c>
      <c r="C6421" t="s">
        <v>161</v>
      </c>
      <c r="D6421" s="1">
        <v>41333</v>
      </c>
      <c r="F6421">
        <v>2</v>
      </c>
      <c r="G6421">
        <v>47819</v>
      </c>
      <c r="H6421" t="s">
        <v>646</v>
      </c>
      <c r="J6421" t="s">
        <v>14</v>
      </c>
      <c r="K6421">
        <v>41</v>
      </c>
      <c r="L6421" t="s">
        <v>15</v>
      </c>
    </row>
    <row r="6422" spans="1:12">
      <c r="A6422" t="e">
        <f ca="1">E00251424039221</f>
        <v>#NAME?</v>
      </c>
      <c r="B6422">
        <v>108</v>
      </c>
      <c r="C6422" t="s">
        <v>481</v>
      </c>
      <c r="D6422" s="1">
        <v>43007</v>
      </c>
      <c r="F6422">
        <v>1</v>
      </c>
      <c r="G6422">
        <v>78900</v>
      </c>
      <c r="H6422" t="s">
        <v>79</v>
      </c>
      <c r="J6422" t="s">
        <v>14</v>
      </c>
      <c r="K6422">
        <v>50</v>
      </c>
      <c r="L6422" t="s">
        <v>22</v>
      </c>
    </row>
    <row r="6423" spans="1:12">
      <c r="A6423" t="e">
        <f ca="1">E00251439860321</f>
        <v>#NAME?</v>
      </c>
      <c r="B6423">
        <v>458</v>
      </c>
      <c r="C6423" t="s">
        <v>275</v>
      </c>
      <c r="D6423" s="1">
        <v>42409</v>
      </c>
      <c r="F6423">
        <v>1</v>
      </c>
      <c r="G6423">
        <v>5198</v>
      </c>
      <c r="H6423" t="s">
        <v>200</v>
      </c>
      <c r="J6423" t="s">
        <v>14</v>
      </c>
      <c r="K6423">
        <v>55</v>
      </c>
      <c r="L6423" t="s">
        <v>15</v>
      </c>
    </row>
    <row r="6424" spans="1:12">
      <c r="A6424" t="e">
        <f ca="1">E00251439860321</f>
        <v>#NAME?</v>
      </c>
      <c r="B6424">
        <v>458</v>
      </c>
      <c r="C6424" t="s">
        <v>275</v>
      </c>
      <c r="D6424" s="1">
        <v>42550</v>
      </c>
      <c r="F6424">
        <v>1</v>
      </c>
      <c r="G6424">
        <v>3051</v>
      </c>
      <c r="H6424" t="s">
        <v>13</v>
      </c>
      <c r="J6424" t="s">
        <v>14</v>
      </c>
      <c r="K6424">
        <v>55</v>
      </c>
      <c r="L6424" t="s">
        <v>15</v>
      </c>
    </row>
    <row r="6425" spans="1:12">
      <c r="A6425" t="e">
        <f ca="1">E00251518873421</f>
        <v>#NAME?</v>
      </c>
      <c r="B6425">
        <v>293</v>
      </c>
      <c r="C6425" t="s">
        <v>25</v>
      </c>
      <c r="D6425" s="1">
        <v>42930</v>
      </c>
      <c r="F6425">
        <v>3</v>
      </c>
      <c r="G6425">
        <v>61171</v>
      </c>
      <c r="H6425" t="s">
        <v>513</v>
      </c>
      <c r="J6425" t="s">
        <v>14</v>
      </c>
      <c r="K6425">
        <v>67</v>
      </c>
      <c r="L6425" t="s">
        <v>15</v>
      </c>
    </row>
    <row r="6426" spans="1:12">
      <c r="A6426" t="e">
        <f ca="1">E00251524997721</f>
        <v>#NAME?</v>
      </c>
      <c r="B6426">
        <v>455</v>
      </c>
      <c r="C6426" t="s">
        <v>312</v>
      </c>
      <c r="D6426" s="1">
        <v>42359</v>
      </c>
      <c r="F6426">
        <v>1</v>
      </c>
      <c r="G6426">
        <v>4660</v>
      </c>
      <c r="H6426" t="s">
        <v>215</v>
      </c>
      <c r="J6426" t="s">
        <v>14</v>
      </c>
      <c r="K6426">
        <v>51</v>
      </c>
      <c r="L6426" t="s">
        <v>15</v>
      </c>
    </row>
    <row r="6427" spans="1:12">
      <c r="A6427" t="e">
        <f ca="1">E00251531826221</f>
        <v>#NAME?</v>
      </c>
      <c r="B6427">
        <v>1786</v>
      </c>
      <c r="C6427" t="s">
        <v>37</v>
      </c>
      <c r="D6427" s="1">
        <v>43018</v>
      </c>
      <c r="F6427">
        <v>1</v>
      </c>
      <c r="G6427">
        <v>61172</v>
      </c>
      <c r="H6427" t="s">
        <v>48</v>
      </c>
      <c r="J6427" t="s">
        <v>14</v>
      </c>
      <c r="K6427">
        <v>43</v>
      </c>
      <c r="L6427" t="s">
        <v>15</v>
      </c>
    </row>
    <row r="6428" spans="1:12">
      <c r="A6428" t="e">
        <f ca="1">E00251515326121</f>
        <v>#NAME?</v>
      </c>
      <c r="B6428">
        <v>30</v>
      </c>
      <c r="C6428" t="s">
        <v>344</v>
      </c>
      <c r="D6428" s="1">
        <v>42034</v>
      </c>
      <c r="F6428">
        <v>1</v>
      </c>
      <c r="G6428">
        <v>49390</v>
      </c>
      <c r="H6428" t="s">
        <v>59</v>
      </c>
      <c r="J6428" t="s">
        <v>14</v>
      </c>
      <c r="K6428">
        <v>43</v>
      </c>
      <c r="L6428" t="s">
        <v>15</v>
      </c>
    </row>
    <row r="6429" spans="1:12">
      <c r="A6429" t="e">
        <f ca="1">E00251515326121</f>
        <v>#NAME?</v>
      </c>
      <c r="B6429">
        <v>30</v>
      </c>
      <c r="C6429" t="s">
        <v>344</v>
      </c>
      <c r="D6429" s="1">
        <v>42117</v>
      </c>
      <c r="F6429">
        <v>5</v>
      </c>
      <c r="G6429">
        <v>4778</v>
      </c>
      <c r="H6429" t="s">
        <v>1000</v>
      </c>
      <c r="J6429" t="s">
        <v>14</v>
      </c>
      <c r="K6429">
        <v>43</v>
      </c>
      <c r="L6429" t="s">
        <v>15</v>
      </c>
    </row>
    <row r="6430" spans="1:12">
      <c r="A6430" t="e">
        <f ca="1">E00251417959821</f>
        <v>#NAME?</v>
      </c>
      <c r="B6430">
        <v>50</v>
      </c>
      <c r="C6430" t="s">
        <v>512</v>
      </c>
      <c r="D6430" s="1">
        <v>41471</v>
      </c>
      <c r="F6430">
        <v>2</v>
      </c>
      <c r="G6430">
        <v>27800</v>
      </c>
      <c r="H6430" t="s">
        <v>145</v>
      </c>
      <c r="J6430" t="s">
        <v>14</v>
      </c>
      <c r="K6430">
        <v>54</v>
      </c>
      <c r="L6430" t="s">
        <v>15</v>
      </c>
    </row>
    <row r="6431" spans="1:12">
      <c r="A6431" t="e">
        <f ca="1">E00251518873421</f>
        <v>#NAME?</v>
      </c>
      <c r="B6431">
        <v>293</v>
      </c>
      <c r="C6431" t="s">
        <v>25</v>
      </c>
      <c r="D6431" s="1">
        <v>41373</v>
      </c>
      <c r="F6431">
        <v>2</v>
      </c>
      <c r="G6431">
        <v>2722</v>
      </c>
      <c r="H6431" t="s">
        <v>339</v>
      </c>
      <c r="J6431" t="s">
        <v>14</v>
      </c>
      <c r="K6431">
        <v>63</v>
      </c>
      <c r="L6431" t="s">
        <v>15</v>
      </c>
    </row>
    <row r="6432" spans="1:12">
      <c r="A6432" t="e">
        <f ca="1">E00251518873421</f>
        <v>#NAME?</v>
      </c>
      <c r="B6432">
        <v>293</v>
      </c>
      <c r="C6432" t="s">
        <v>25</v>
      </c>
      <c r="D6432" s="1">
        <v>41948</v>
      </c>
      <c r="F6432">
        <v>1</v>
      </c>
      <c r="G6432">
        <v>25000</v>
      </c>
      <c r="H6432" t="s">
        <v>178</v>
      </c>
      <c r="J6432" t="s">
        <v>14</v>
      </c>
      <c r="K6432">
        <v>64</v>
      </c>
      <c r="L6432" t="s">
        <v>15</v>
      </c>
    </row>
    <row r="6433" spans="1:12">
      <c r="A6433" t="e">
        <f ca="1">E00251518873421</f>
        <v>#NAME?</v>
      </c>
      <c r="B6433">
        <v>293</v>
      </c>
      <c r="C6433" t="s">
        <v>25</v>
      </c>
      <c r="D6433" s="1">
        <v>41955</v>
      </c>
      <c r="F6433">
        <v>2</v>
      </c>
      <c r="G6433">
        <v>4019</v>
      </c>
      <c r="H6433" t="s">
        <v>26</v>
      </c>
      <c r="J6433" t="s">
        <v>14</v>
      </c>
      <c r="K6433">
        <v>64</v>
      </c>
      <c r="L6433" t="s">
        <v>15</v>
      </c>
    </row>
    <row r="6434" spans="1:12">
      <c r="A6434" t="e">
        <f ca="1">E00251524994121</f>
        <v>#NAME?</v>
      </c>
      <c r="B6434">
        <v>454</v>
      </c>
      <c r="C6434" t="s">
        <v>179</v>
      </c>
      <c r="D6434" s="1">
        <v>41827</v>
      </c>
      <c r="F6434">
        <v>1</v>
      </c>
      <c r="G6434">
        <v>2875</v>
      </c>
      <c r="H6434" t="s">
        <v>350</v>
      </c>
      <c r="J6434" t="s">
        <v>14</v>
      </c>
      <c r="K6434">
        <v>62</v>
      </c>
      <c r="L6434" t="s">
        <v>15</v>
      </c>
    </row>
    <row r="6435" spans="1:12">
      <c r="A6435" t="e">
        <f ca="1">E00251518873421</f>
        <v>#NAME?</v>
      </c>
      <c r="B6435">
        <v>293</v>
      </c>
      <c r="C6435" t="s">
        <v>25</v>
      </c>
      <c r="D6435" s="1">
        <v>42885</v>
      </c>
      <c r="F6435">
        <v>1</v>
      </c>
      <c r="G6435">
        <v>25000</v>
      </c>
      <c r="H6435" t="s">
        <v>178</v>
      </c>
      <c r="J6435" t="s">
        <v>14</v>
      </c>
      <c r="K6435">
        <v>67</v>
      </c>
      <c r="L6435" t="s">
        <v>15</v>
      </c>
    </row>
    <row r="6436" spans="1:12">
      <c r="A6436" t="e">
        <f ca="1">E00251518873421</f>
        <v>#NAME?</v>
      </c>
      <c r="B6436">
        <v>293</v>
      </c>
      <c r="C6436" t="s">
        <v>25</v>
      </c>
      <c r="D6436" s="1">
        <v>41789</v>
      </c>
      <c r="F6436">
        <v>1</v>
      </c>
      <c r="G6436">
        <v>25000</v>
      </c>
      <c r="H6436" t="s">
        <v>178</v>
      </c>
      <c r="J6436" t="s">
        <v>14</v>
      </c>
      <c r="K6436">
        <v>64</v>
      </c>
      <c r="L6436" t="s">
        <v>15</v>
      </c>
    </row>
    <row r="6437" spans="1:12">
      <c r="A6437" t="e">
        <f ca="1">E00251518873421</f>
        <v>#NAME?</v>
      </c>
      <c r="B6437">
        <v>293</v>
      </c>
      <c r="C6437" t="s">
        <v>25</v>
      </c>
      <c r="D6437" s="1">
        <v>42026</v>
      </c>
      <c r="F6437">
        <v>1</v>
      </c>
      <c r="G6437">
        <v>462</v>
      </c>
      <c r="H6437" t="s">
        <v>288</v>
      </c>
      <c r="J6437" t="s">
        <v>14</v>
      </c>
      <c r="K6437">
        <v>64</v>
      </c>
      <c r="L6437" t="s">
        <v>15</v>
      </c>
    </row>
    <row r="6438" spans="1:12">
      <c r="A6438" t="e">
        <f ca="1">E00251518873421</f>
        <v>#NAME?</v>
      </c>
      <c r="B6438">
        <v>4910</v>
      </c>
      <c r="C6438" t="s">
        <v>214</v>
      </c>
      <c r="D6438" s="1">
        <v>41357</v>
      </c>
      <c r="F6438">
        <v>3</v>
      </c>
      <c r="G6438">
        <v>25000</v>
      </c>
      <c r="H6438" t="s">
        <v>178</v>
      </c>
      <c r="J6438" t="s">
        <v>14</v>
      </c>
      <c r="K6438">
        <v>63</v>
      </c>
      <c r="L6438" t="s">
        <v>15</v>
      </c>
    </row>
    <row r="6439" spans="1:12">
      <c r="A6439" t="e">
        <f ca="1">E00251430095721</f>
        <v>#NAME?</v>
      </c>
      <c r="B6439">
        <v>500</v>
      </c>
      <c r="C6439" t="s">
        <v>161</v>
      </c>
      <c r="D6439" s="1">
        <v>42936</v>
      </c>
      <c r="F6439">
        <v>4</v>
      </c>
      <c r="G6439">
        <v>78057</v>
      </c>
      <c r="H6439" t="s">
        <v>140</v>
      </c>
      <c r="J6439" t="s">
        <v>14</v>
      </c>
      <c r="K6439">
        <v>59</v>
      </c>
      <c r="L6439" t="s">
        <v>22</v>
      </c>
    </row>
    <row r="6440" spans="1:12">
      <c r="A6440" t="e">
        <f ca="1">E00251515326121</f>
        <v>#NAME?</v>
      </c>
      <c r="B6440">
        <v>30</v>
      </c>
      <c r="C6440" t="s">
        <v>344</v>
      </c>
      <c r="D6440" s="1">
        <v>41198</v>
      </c>
      <c r="F6440">
        <v>2</v>
      </c>
      <c r="G6440">
        <v>4719</v>
      </c>
      <c r="H6440" t="s">
        <v>1039</v>
      </c>
      <c r="J6440" t="s">
        <v>14</v>
      </c>
      <c r="K6440">
        <v>41</v>
      </c>
      <c r="L6440" t="s">
        <v>15</v>
      </c>
    </row>
    <row r="6441" spans="1:12">
      <c r="A6441" t="e">
        <f ca="1">E00251518873421</f>
        <v>#NAME?</v>
      </c>
      <c r="B6441">
        <v>293</v>
      </c>
      <c r="C6441" t="s">
        <v>25</v>
      </c>
      <c r="D6441" s="1">
        <v>42503</v>
      </c>
      <c r="F6441">
        <v>1</v>
      </c>
      <c r="G6441">
        <v>25000</v>
      </c>
      <c r="H6441" t="s">
        <v>178</v>
      </c>
      <c r="J6441" t="s">
        <v>14</v>
      </c>
      <c r="K6441">
        <v>66</v>
      </c>
      <c r="L6441" t="s">
        <v>15</v>
      </c>
    </row>
    <row r="6442" spans="1:12">
      <c r="A6442" t="e">
        <f ca="1">E00251518873421</f>
        <v>#NAME?</v>
      </c>
      <c r="B6442">
        <v>293</v>
      </c>
      <c r="C6442" t="s">
        <v>25</v>
      </c>
      <c r="D6442" s="1">
        <v>42912</v>
      </c>
      <c r="F6442">
        <v>3</v>
      </c>
      <c r="G6442">
        <v>4019</v>
      </c>
      <c r="H6442" t="s">
        <v>26</v>
      </c>
      <c r="J6442" t="s">
        <v>14</v>
      </c>
      <c r="K6442">
        <v>67</v>
      </c>
      <c r="L6442" t="s">
        <v>15</v>
      </c>
    </row>
    <row r="6443" spans="1:12">
      <c r="A6443" t="e">
        <f ca="1">E00251518873421</f>
        <v>#NAME?</v>
      </c>
      <c r="B6443">
        <v>293</v>
      </c>
      <c r="C6443" t="s">
        <v>25</v>
      </c>
      <c r="D6443" s="1">
        <v>42936</v>
      </c>
      <c r="F6443">
        <v>1</v>
      </c>
      <c r="G6443">
        <v>52100</v>
      </c>
      <c r="H6443" t="s">
        <v>516</v>
      </c>
      <c r="J6443" t="s">
        <v>14</v>
      </c>
      <c r="K6443">
        <v>67</v>
      </c>
      <c r="L6443" t="s">
        <v>15</v>
      </c>
    </row>
    <row r="6444" spans="1:12">
      <c r="A6444" t="e">
        <f ca="1">E00251518873421</f>
        <v>#NAME?</v>
      </c>
      <c r="B6444">
        <v>293</v>
      </c>
      <c r="C6444" t="s">
        <v>25</v>
      </c>
      <c r="D6444" s="1">
        <v>42912</v>
      </c>
      <c r="F6444">
        <v>4</v>
      </c>
      <c r="G6444">
        <v>61171</v>
      </c>
      <c r="H6444" t="s">
        <v>513</v>
      </c>
      <c r="J6444" t="s">
        <v>14</v>
      </c>
      <c r="K6444">
        <v>67</v>
      </c>
      <c r="L6444" t="s">
        <v>15</v>
      </c>
    </row>
    <row r="6445" spans="1:12">
      <c r="A6445" t="e">
        <f ca="1">E00251518873421</f>
        <v>#NAME?</v>
      </c>
      <c r="B6445">
        <v>293</v>
      </c>
      <c r="C6445" t="s">
        <v>25</v>
      </c>
      <c r="D6445" s="1">
        <v>42759</v>
      </c>
      <c r="F6445">
        <v>4</v>
      </c>
      <c r="G6445">
        <v>2722</v>
      </c>
      <c r="H6445" t="s">
        <v>339</v>
      </c>
      <c r="J6445" t="s">
        <v>14</v>
      </c>
      <c r="K6445">
        <v>66</v>
      </c>
      <c r="L6445" t="s">
        <v>15</v>
      </c>
    </row>
    <row r="6446" spans="1:12">
      <c r="A6446" t="e">
        <f ca="1">E00251515326121</f>
        <v>#NAME?</v>
      </c>
      <c r="B6446">
        <v>30</v>
      </c>
      <c r="C6446" t="s">
        <v>344</v>
      </c>
      <c r="D6446" s="1">
        <v>41660</v>
      </c>
      <c r="F6446">
        <v>4</v>
      </c>
      <c r="G6446">
        <v>7904</v>
      </c>
      <c r="H6446" t="s">
        <v>75</v>
      </c>
      <c r="J6446" t="s">
        <v>14</v>
      </c>
      <c r="K6446">
        <v>42</v>
      </c>
      <c r="L6446" t="s">
        <v>22</v>
      </c>
    </row>
    <row r="6447" spans="1:12">
      <c r="A6447" t="e">
        <f ca="1">E00251518873421</f>
        <v>#NAME?</v>
      </c>
      <c r="B6447">
        <v>293</v>
      </c>
      <c r="C6447" t="s">
        <v>25</v>
      </c>
      <c r="D6447" s="1">
        <v>42930</v>
      </c>
      <c r="F6447">
        <v>1</v>
      </c>
      <c r="G6447">
        <v>2722</v>
      </c>
      <c r="H6447" t="s">
        <v>339</v>
      </c>
      <c r="J6447" t="s">
        <v>14</v>
      </c>
      <c r="K6447">
        <v>67</v>
      </c>
      <c r="L6447" t="s">
        <v>15</v>
      </c>
    </row>
    <row r="6448" spans="1:12">
      <c r="A6448" t="e">
        <f ca="1">E00251531826221</f>
        <v>#NAME?</v>
      </c>
      <c r="B6448">
        <v>1786</v>
      </c>
      <c r="C6448" t="s">
        <v>37</v>
      </c>
      <c r="D6448" s="1">
        <v>42517</v>
      </c>
      <c r="F6448">
        <v>2</v>
      </c>
      <c r="G6448">
        <v>4019</v>
      </c>
      <c r="H6448" t="s">
        <v>26</v>
      </c>
      <c r="J6448" t="s">
        <v>14</v>
      </c>
      <c r="K6448">
        <v>42</v>
      </c>
      <c r="L6448" t="s">
        <v>15</v>
      </c>
    </row>
    <row r="6449" spans="1:12">
      <c r="A6449" t="e">
        <f ca="1">E00251529281021</f>
        <v>#NAME?</v>
      </c>
      <c r="B6449">
        <v>191</v>
      </c>
      <c r="C6449" t="s">
        <v>320</v>
      </c>
      <c r="D6449" s="1">
        <v>42080</v>
      </c>
      <c r="F6449">
        <v>1</v>
      </c>
      <c r="G6449">
        <v>3540</v>
      </c>
      <c r="H6449" t="s">
        <v>436</v>
      </c>
      <c r="J6449" t="s">
        <v>14</v>
      </c>
      <c r="K6449">
        <v>47</v>
      </c>
      <c r="L6449" t="s">
        <v>15</v>
      </c>
    </row>
    <row r="6450" spans="1:12">
      <c r="A6450" t="e">
        <f ca="1">E00251531826221</f>
        <v>#NAME?</v>
      </c>
      <c r="B6450">
        <v>1786</v>
      </c>
      <c r="C6450" t="s">
        <v>37</v>
      </c>
      <c r="D6450" s="1">
        <v>42039</v>
      </c>
      <c r="F6450">
        <v>1</v>
      </c>
      <c r="G6450">
        <v>2531</v>
      </c>
      <c r="H6450" t="s">
        <v>515</v>
      </c>
      <c r="J6450" t="s">
        <v>14</v>
      </c>
      <c r="K6450">
        <v>41</v>
      </c>
      <c r="L6450" t="s">
        <v>15</v>
      </c>
    </row>
    <row r="6451" spans="1:12">
      <c r="A6451" t="e">
        <f ca="1">E00251531826221</f>
        <v>#NAME?</v>
      </c>
      <c r="B6451">
        <v>1786</v>
      </c>
      <c r="C6451" t="s">
        <v>37</v>
      </c>
      <c r="D6451" s="1">
        <v>42828</v>
      </c>
      <c r="F6451">
        <v>2</v>
      </c>
      <c r="G6451">
        <v>2531</v>
      </c>
      <c r="H6451" t="s">
        <v>515</v>
      </c>
      <c r="J6451" t="s">
        <v>14</v>
      </c>
      <c r="K6451">
        <v>43</v>
      </c>
      <c r="L6451" t="s">
        <v>15</v>
      </c>
    </row>
    <row r="6452" spans="1:12">
      <c r="A6452" t="e">
        <f ca="1">E00251510648821</f>
        <v>#NAME?</v>
      </c>
      <c r="B6452">
        <v>164</v>
      </c>
      <c r="C6452" t="s">
        <v>792</v>
      </c>
      <c r="D6452" s="1">
        <v>43048</v>
      </c>
      <c r="F6452">
        <v>1</v>
      </c>
      <c r="G6452">
        <v>93</v>
      </c>
      <c r="H6452" t="s">
        <v>29</v>
      </c>
      <c r="J6452" t="s">
        <v>14</v>
      </c>
      <c r="K6452">
        <v>48</v>
      </c>
      <c r="L6452" t="s">
        <v>15</v>
      </c>
    </row>
    <row r="6453" spans="1:12">
      <c r="A6453" t="e">
        <f ca="1">E00251524994121</f>
        <v>#NAME?</v>
      </c>
      <c r="B6453">
        <v>454</v>
      </c>
      <c r="C6453" t="s">
        <v>179</v>
      </c>
      <c r="D6453" s="1">
        <v>42626</v>
      </c>
      <c r="F6453">
        <v>1</v>
      </c>
      <c r="G6453">
        <v>52100</v>
      </c>
      <c r="H6453" t="s">
        <v>516</v>
      </c>
      <c r="J6453" t="s">
        <v>14</v>
      </c>
      <c r="K6453">
        <v>64</v>
      </c>
      <c r="L6453" t="s">
        <v>15</v>
      </c>
    </row>
    <row r="6454" spans="1:12">
      <c r="A6454" t="e">
        <f ca="1">E00251518873421</f>
        <v>#NAME?</v>
      </c>
      <c r="B6454">
        <v>293</v>
      </c>
      <c r="C6454" t="s">
        <v>25</v>
      </c>
      <c r="D6454" s="1">
        <v>41312</v>
      </c>
      <c r="F6454">
        <v>2</v>
      </c>
      <c r="G6454">
        <v>2722</v>
      </c>
      <c r="H6454" t="s">
        <v>339</v>
      </c>
      <c r="J6454" t="s">
        <v>14</v>
      </c>
      <c r="K6454">
        <v>62</v>
      </c>
      <c r="L6454" t="s">
        <v>15</v>
      </c>
    </row>
    <row r="6455" spans="1:12">
      <c r="A6455" t="e">
        <f ca="1">E00251518873421</f>
        <v>#NAME?</v>
      </c>
      <c r="B6455">
        <v>293</v>
      </c>
      <c r="C6455" t="s">
        <v>25</v>
      </c>
      <c r="D6455" s="1">
        <v>41431</v>
      </c>
      <c r="F6455">
        <v>2</v>
      </c>
      <c r="G6455">
        <v>4019</v>
      </c>
      <c r="H6455" t="s">
        <v>26</v>
      </c>
      <c r="J6455" t="s">
        <v>14</v>
      </c>
      <c r="K6455">
        <v>63</v>
      </c>
      <c r="L6455" t="s">
        <v>15</v>
      </c>
    </row>
    <row r="6456" spans="1:12">
      <c r="A6456" t="e">
        <f ca="1">E00251532382321</f>
        <v>#NAME?</v>
      </c>
      <c r="B6456">
        <v>456</v>
      </c>
      <c r="C6456" t="s">
        <v>518</v>
      </c>
      <c r="D6456" s="1">
        <v>42975</v>
      </c>
      <c r="F6456">
        <v>1</v>
      </c>
      <c r="G6456">
        <v>25000</v>
      </c>
      <c r="H6456" t="s">
        <v>178</v>
      </c>
      <c r="J6456" t="s">
        <v>14</v>
      </c>
      <c r="K6456">
        <v>58</v>
      </c>
      <c r="L6456" t="s">
        <v>15</v>
      </c>
    </row>
    <row r="6457" spans="1:12">
      <c r="A6457" t="e">
        <f ca="1">E00251518873421</f>
        <v>#NAME?</v>
      </c>
      <c r="B6457">
        <v>293</v>
      </c>
      <c r="C6457" t="s">
        <v>25</v>
      </c>
      <c r="D6457" s="1">
        <v>42325</v>
      </c>
      <c r="F6457">
        <v>2</v>
      </c>
      <c r="G6457">
        <v>25000</v>
      </c>
      <c r="H6457" t="s">
        <v>178</v>
      </c>
      <c r="J6457" t="s">
        <v>14</v>
      </c>
      <c r="K6457">
        <v>65</v>
      </c>
      <c r="L6457" t="s">
        <v>15</v>
      </c>
    </row>
    <row r="6458" spans="1:12">
      <c r="A6458" t="e">
        <f ca="1">E00251529281021</f>
        <v>#NAME?</v>
      </c>
      <c r="B6458">
        <v>191</v>
      </c>
      <c r="C6458" t="s">
        <v>320</v>
      </c>
      <c r="D6458" s="1">
        <v>42080</v>
      </c>
      <c r="F6458">
        <v>4</v>
      </c>
      <c r="G6458">
        <v>72670</v>
      </c>
      <c r="H6458" t="s">
        <v>223</v>
      </c>
      <c r="J6458" t="s">
        <v>14</v>
      </c>
      <c r="K6458">
        <v>47</v>
      </c>
      <c r="L6458" t="s">
        <v>15</v>
      </c>
    </row>
    <row r="6459" spans="1:12">
      <c r="A6459" t="e">
        <f ca="1">E00251439555921</f>
        <v>#NAME?</v>
      </c>
      <c r="B6459">
        <v>702</v>
      </c>
      <c r="C6459" t="s">
        <v>293</v>
      </c>
      <c r="D6459" s="1">
        <v>41031</v>
      </c>
      <c r="F6459">
        <v>1</v>
      </c>
      <c r="G6459">
        <v>3689</v>
      </c>
      <c r="H6459" t="s">
        <v>159</v>
      </c>
      <c r="J6459" t="s">
        <v>14</v>
      </c>
      <c r="K6459">
        <v>54</v>
      </c>
      <c r="L6459" t="s">
        <v>15</v>
      </c>
    </row>
    <row r="6460" spans="1:12">
      <c r="A6460" t="e">
        <f ca="1">E00251417959821</f>
        <v>#NAME?</v>
      </c>
      <c r="B6460">
        <v>50</v>
      </c>
      <c r="C6460" t="s">
        <v>512</v>
      </c>
      <c r="D6460" s="1">
        <v>42692</v>
      </c>
      <c r="F6460">
        <v>3</v>
      </c>
      <c r="G6460">
        <v>5718</v>
      </c>
      <c r="H6460" t="s">
        <v>244</v>
      </c>
      <c r="J6460" t="s">
        <v>14</v>
      </c>
      <c r="K6460">
        <v>57</v>
      </c>
      <c r="L6460" t="s">
        <v>15</v>
      </c>
    </row>
    <row r="6461" spans="1:12">
      <c r="A6461" t="e">
        <f ca="1">E00251518873421</f>
        <v>#NAME?</v>
      </c>
      <c r="B6461">
        <v>293</v>
      </c>
      <c r="C6461" t="s">
        <v>25</v>
      </c>
      <c r="D6461" s="1">
        <v>41431</v>
      </c>
      <c r="F6461">
        <v>1</v>
      </c>
      <c r="G6461">
        <v>7242</v>
      </c>
      <c r="H6461" t="s">
        <v>93</v>
      </c>
      <c r="J6461" t="s">
        <v>14</v>
      </c>
      <c r="K6461">
        <v>63</v>
      </c>
      <c r="L6461" t="s">
        <v>15</v>
      </c>
    </row>
    <row r="6462" spans="1:12">
      <c r="A6462" t="e">
        <f ca="1">E00251532382321</f>
        <v>#NAME?</v>
      </c>
      <c r="B6462">
        <v>456</v>
      </c>
      <c r="C6462" t="s">
        <v>518</v>
      </c>
      <c r="D6462" s="1">
        <v>42045</v>
      </c>
      <c r="F6462">
        <v>4</v>
      </c>
      <c r="G6462">
        <v>2729</v>
      </c>
      <c r="H6462" t="s">
        <v>115</v>
      </c>
      <c r="J6462" t="s">
        <v>14</v>
      </c>
      <c r="K6462">
        <v>55</v>
      </c>
      <c r="L6462" t="s">
        <v>15</v>
      </c>
    </row>
    <row r="6463" spans="1:12">
      <c r="A6463" t="e">
        <f ca="1">E00251515326121</f>
        <v>#NAME?</v>
      </c>
      <c r="B6463">
        <v>30</v>
      </c>
      <c r="C6463" t="s">
        <v>344</v>
      </c>
      <c r="D6463" s="1">
        <v>42671</v>
      </c>
      <c r="F6463">
        <v>1</v>
      </c>
      <c r="G6463">
        <v>5589</v>
      </c>
      <c r="H6463" t="s">
        <v>152</v>
      </c>
      <c r="J6463" t="s">
        <v>14</v>
      </c>
      <c r="K6463">
        <v>45</v>
      </c>
      <c r="L6463" t="s">
        <v>15</v>
      </c>
    </row>
    <row r="6464" spans="1:12">
      <c r="A6464" t="e">
        <f ca="1">E00251715779021</f>
        <v>#NAME?</v>
      </c>
      <c r="B6464">
        <v>500</v>
      </c>
      <c r="C6464" t="s">
        <v>161</v>
      </c>
      <c r="D6464" s="1">
        <v>41345</v>
      </c>
      <c r="F6464">
        <v>1</v>
      </c>
      <c r="G6464">
        <v>5641</v>
      </c>
      <c r="H6464" t="s">
        <v>1040</v>
      </c>
      <c r="J6464" t="s">
        <v>14</v>
      </c>
      <c r="K6464">
        <v>59</v>
      </c>
      <c r="L6464" t="s">
        <v>15</v>
      </c>
    </row>
    <row r="6465" spans="1:12">
      <c r="A6465" t="e">
        <f ca="1">E00251715779021</f>
        <v>#NAME?</v>
      </c>
      <c r="B6465">
        <v>500</v>
      </c>
      <c r="C6465" t="s">
        <v>161</v>
      </c>
      <c r="D6465" s="1">
        <v>41345</v>
      </c>
      <c r="F6465">
        <v>3</v>
      </c>
      <c r="G6465">
        <v>7506</v>
      </c>
      <c r="H6465" t="s">
        <v>539</v>
      </c>
      <c r="J6465" t="s">
        <v>14</v>
      </c>
      <c r="K6465">
        <v>59</v>
      </c>
      <c r="L6465" t="s">
        <v>15</v>
      </c>
    </row>
    <row r="6466" spans="1:12">
      <c r="A6466" t="e">
        <f ca="1">E00251715779021</f>
        <v>#NAME?</v>
      </c>
      <c r="B6466">
        <v>500</v>
      </c>
      <c r="C6466" t="s">
        <v>161</v>
      </c>
      <c r="D6466" s="1">
        <v>41537</v>
      </c>
      <c r="F6466">
        <v>1</v>
      </c>
      <c r="G6466">
        <v>49390</v>
      </c>
      <c r="H6466" t="s">
        <v>59</v>
      </c>
      <c r="J6466" t="s">
        <v>14</v>
      </c>
      <c r="K6466">
        <v>60</v>
      </c>
      <c r="L6466" t="s">
        <v>15</v>
      </c>
    </row>
    <row r="6467" spans="1:12">
      <c r="A6467" t="e">
        <f ca="1">E00251715779021</f>
        <v>#NAME?</v>
      </c>
      <c r="B6467">
        <v>500</v>
      </c>
      <c r="C6467" t="s">
        <v>161</v>
      </c>
      <c r="D6467" s="1">
        <v>42335</v>
      </c>
      <c r="F6467">
        <v>2</v>
      </c>
      <c r="G6467">
        <v>81221</v>
      </c>
      <c r="H6467" t="s">
        <v>523</v>
      </c>
      <c r="J6467" t="s">
        <v>14</v>
      </c>
      <c r="K6467">
        <v>62</v>
      </c>
      <c r="L6467" t="s">
        <v>15</v>
      </c>
    </row>
    <row r="6468" spans="1:12">
      <c r="A6468" t="e">
        <f ca="1">E00251439555921</f>
        <v>#NAME?</v>
      </c>
      <c r="B6468">
        <v>702</v>
      </c>
      <c r="C6468" t="s">
        <v>293</v>
      </c>
      <c r="D6468" s="1">
        <v>42206</v>
      </c>
      <c r="F6468">
        <v>2</v>
      </c>
      <c r="G6468">
        <v>2599</v>
      </c>
      <c r="H6468" t="s">
        <v>238</v>
      </c>
      <c r="J6468" t="s">
        <v>14</v>
      </c>
      <c r="K6468">
        <v>57</v>
      </c>
      <c r="L6468" t="s">
        <v>15</v>
      </c>
    </row>
    <row r="6469" spans="1:12">
      <c r="A6469" t="e">
        <f ca="1">E00251512459221</f>
        <v>#NAME?</v>
      </c>
      <c r="B6469">
        <v>1929</v>
      </c>
      <c r="C6469" t="s">
        <v>195</v>
      </c>
      <c r="D6469" s="1">
        <v>42810</v>
      </c>
      <c r="F6469">
        <v>2</v>
      </c>
      <c r="G6469">
        <v>2141</v>
      </c>
      <c r="H6469" t="s">
        <v>614</v>
      </c>
      <c r="J6469" t="s">
        <v>14</v>
      </c>
      <c r="K6469">
        <v>45</v>
      </c>
      <c r="L6469" t="s">
        <v>15</v>
      </c>
    </row>
    <row r="6470" spans="1:12">
      <c r="A6470" t="e">
        <f ca="1">E00251715779021</f>
        <v>#NAME?</v>
      </c>
      <c r="B6470">
        <v>500</v>
      </c>
      <c r="C6470" t="s">
        <v>161</v>
      </c>
      <c r="D6470" s="1">
        <v>42969</v>
      </c>
      <c r="F6470">
        <v>2</v>
      </c>
      <c r="G6470">
        <v>49390</v>
      </c>
      <c r="H6470" t="s">
        <v>59</v>
      </c>
      <c r="J6470" t="s">
        <v>14</v>
      </c>
      <c r="K6470">
        <v>64</v>
      </c>
      <c r="L6470" t="s">
        <v>15</v>
      </c>
    </row>
    <row r="6471" spans="1:12">
      <c r="A6471" t="e">
        <f ca="1">E00251715779021</f>
        <v>#NAME?</v>
      </c>
      <c r="B6471">
        <v>772</v>
      </c>
      <c r="C6471" t="s">
        <v>170</v>
      </c>
      <c r="D6471" s="1">
        <v>41980</v>
      </c>
      <c r="F6471">
        <v>1</v>
      </c>
      <c r="G6471">
        <v>99527</v>
      </c>
      <c r="H6471" t="s">
        <v>1041</v>
      </c>
      <c r="I6471" t="s">
        <v>56</v>
      </c>
      <c r="J6471" t="s">
        <v>57</v>
      </c>
      <c r="K6471">
        <v>61</v>
      </c>
      <c r="L6471" t="s">
        <v>15</v>
      </c>
    </row>
    <row r="6472" spans="1:12">
      <c r="A6472" t="e">
        <f ca="1">E00251512459221</f>
        <v>#NAME?</v>
      </c>
      <c r="B6472">
        <v>1929</v>
      </c>
      <c r="C6472" t="s">
        <v>195</v>
      </c>
      <c r="D6472" s="1">
        <v>42817</v>
      </c>
      <c r="F6472">
        <v>5</v>
      </c>
      <c r="G6472">
        <v>4556</v>
      </c>
      <c r="H6472" t="s">
        <v>121</v>
      </c>
      <c r="J6472" t="s">
        <v>14</v>
      </c>
      <c r="K6472">
        <v>45</v>
      </c>
      <c r="L6472" t="s">
        <v>15</v>
      </c>
    </row>
    <row r="6473" spans="1:12">
      <c r="A6473" t="e">
        <f ca="1">E00251529281021</f>
        <v>#NAME?</v>
      </c>
      <c r="B6473">
        <v>191</v>
      </c>
      <c r="C6473" t="s">
        <v>320</v>
      </c>
      <c r="D6473" s="1">
        <v>42782</v>
      </c>
      <c r="F6473">
        <v>1</v>
      </c>
      <c r="G6473">
        <v>36840</v>
      </c>
      <c r="H6473" t="s">
        <v>1042</v>
      </c>
      <c r="J6473" t="s">
        <v>14</v>
      </c>
      <c r="K6473">
        <v>48</v>
      </c>
      <c r="L6473" t="s">
        <v>15</v>
      </c>
    </row>
    <row r="6474" spans="1:12">
      <c r="A6474" t="e">
        <f ca="1">E00251417959821</f>
        <v>#NAME?</v>
      </c>
      <c r="B6474">
        <v>50</v>
      </c>
      <c r="C6474" t="s">
        <v>512</v>
      </c>
      <c r="D6474" s="1">
        <v>41324</v>
      </c>
      <c r="F6474">
        <v>1</v>
      </c>
      <c r="G6474">
        <v>27800</v>
      </c>
      <c r="H6474" t="s">
        <v>145</v>
      </c>
      <c r="J6474" t="s">
        <v>14</v>
      </c>
      <c r="K6474">
        <v>53</v>
      </c>
      <c r="L6474" t="s">
        <v>15</v>
      </c>
    </row>
    <row r="6475" spans="1:12">
      <c r="A6475" t="e">
        <f ca="1">E00251515326121</f>
        <v>#NAME?</v>
      </c>
      <c r="B6475">
        <v>30</v>
      </c>
      <c r="C6475" t="s">
        <v>344</v>
      </c>
      <c r="D6475" s="1">
        <v>42997</v>
      </c>
      <c r="F6475">
        <v>1</v>
      </c>
      <c r="G6475">
        <v>4719</v>
      </c>
      <c r="H6475" t="s">
        <v>1039</v>
      </c>
      <c r="J6475" t="s">
        <v>14</v>
      </c>
      <c r="K6475">
        <v>46</v>
      </c>
      <c r="L6475" t="s">
        <v>15</v>
      </c>
    </row>
    <row r="6476" spans="1:12">
      <c r="A6476" t="e">
        <f ca="1">E00251515326121</f>
        <v>#NAME?</v>
      </c>
      <c r="B6476">
        <v>30</v>
      </c>
      <c r="C6476" t="s">
        <v>344</v>
      </c>
      <c r="D6476" s="1">
        <v>41660</v>
      </c>
      <c r="F6476">
        <v>1</v>
      </c>
      <c r="G6476">
        <v>38532</v>
      </c>
      <c r="H6476" t="s">
        <v>1043</v>
      </c>
      <c r="J6476" t="s">
        <v>14</v>
      </c>
      <c r="K6476">
        <v>42</v>
      </c>
      <c r="L6476" t="s">
        <v>15</v>
      </c>
    </row>
    <row r="6477" spans="1:12">
      <c r="A6477" t="e">
        <f ca="1">E00251529281021</f>
        <v>#NAME?</v>
      </c>
      <c r="B6477">
        <v>191</v>
      </c>
      <c r="C6477" t="s">
        <v>320</v>
      </c>
      <c r="D6477" s="1">
        <v>42829</v>
      </c>
      <c r="F6477">
        <v>2</v>
      </c>
      <c r="G6477">
        <v>7962</v>
      </c>
      <c r="H6477" t="s">
        <v>111</v>
      </c>
      <c r="J6477" t="s">
        <v>14</v>
      </c>
      <c r="K6477">
        <v>49</v>
      </c>
      <c r="L6477" t="s">
        <v>22</v>
      </c>
    </row>
    <row r="6478" spans="1:12">
      <c r="A6478" t="e">
        <f ca="1">E00251532382321</f>
        <v>#NAME?</v>
      </c>
      <c r="B6478">
        <v>456</v>
      </c>
      <c r="C6478" t="s">
        <v>518</v>
      </c>
      <c r="D6478" s="1">
        <v>42039</v>
      </c>
      <c r="F6478">
        <v>1</v>
      </c>
      <c r="G6478">
        <v>460</v>
      </c>
      <c r="H6478" t="s">
        <v>16</v>
      </c>
      <c r="J6478" t="s">
        <v>14</v>
      </c>
      <c r="K6478">
        <v>55</v>
      </c>
      <c r="L6478" t="s">
        <v>15</v>
      </c>
    </row>
    <row r="6479" spans="1:12">
      <c r="A6479" t="e">
        <f ca="1">E00251439555921</f>
        <v>#NAME?</v>
      </c>
      <c r="B6479">
        <v>702</v>
      </c>
      <c r="C6479" t="s">
        <v>293</v>
      </c>
      <c r="D6479" s="1">
        <v>40966</v>
      </c>
      <c r="F6479">
        <v>2</v>
      </c>
      <c r="G6479">
        <v>3689</v>
      </c>
      <c r="H6479" t="s">
        <v>159</v>
      </c>
      <c r="J6479" t="s">
        <v>14</v>
      </c>
      <c r="K6479">
        <v>54</v>
      </c>
      <c r="L6479" t="s">
        <v>15</v>
      </c>
    </row>
    <row r="6480" spans="1:12">
      <c r="A6480" t="e">
        <f ca="1">E00251617620421</f>
        <v>#NAME?</v>
      </c>
      <c r="B6480">
        <v>481</v>
      </c>
      <c r="C6480" t="s">
        <v>402</v>
      </c>
      <c r="D6480" s="1">
        <v>43078</v>
      </c>
      <c r="F6480">
        <v>5</v>
      </c>
      <c r="G6480">
        <v>2169</v>
      </c>
      <c r="H6480" t="s">
        <v>40</v>
      </c>
      <c r="J6480" t="s">
        <v>14</v>
      </c>
      <c r="K6480">
        <v>55</v>
      </c>
      <c r="L6480" t="s">
        <v>15</v>
      </c>
    </row>
    <row r="6481" spans="1:12">
      <c r="A6481" t="e">
        <f ca="1">E00251617620421</f>
        <v>#NAME?</v>
      </c>
      <c r="B6481">
        <v>485</v>
      </c>
      <c r="C6481" t="s">
        <v>241</v>
      </c>
      <c r="D6481" s="1">
        <v>41947</v>
      </c>
      <c r="F6481">
        <v>2</v>
      </c>
      <c r="G6481">
        <v>7962</v>
      </c>
      <c r="H6481" t="s">
        <v>111</v>
      </c>
      <c r="J6481" t="s">
        <v>14</v>
      </c>
      <c r="K6481">
        <v>52</v>
      </c>
      <c r="L6481" t="s">
        <v>22</v>
      </c>
    </row>
    <row r="6482" spans="1:12">
      <c r="A6482" t="e">
        <f ca="1">E00251617620421</f>
        <v>#NAME?</v>
      </c>
      <c r="B6482">
        <v>485</v>
      </c>
      <c r="C6482" t="s">
        <v>241</v>
      </c>
      <c r="D6482" s="1">
        <v>42706</v>
      </c>
      <c r="F6482">
        <v>5</v>
      </c>
      <c r="G6482">
        <v>5369</v>
      </c>
      <c r="H6482" t="s">
        <v>253</v>
      </c>
      <c r="J6482" t="s">
        <v>14</v>
      </c>
      <c r="K6482">
        <v>54</v>
      </c>
      <c r="L6482" t="s">
        <v>15</v>
      </c>
    </row>
    <row r="6483" spans="1:12">
      <c r="A6483" t="e">
        <f ca="1">E00251711668421</f>
        <v>#NAME?</v>
      </c>
      <c r="B6483">
        <v>11</v>
      </c>
      <c r="C6483" t="s">
        <v>245</v>
      </c>
      <c r="D6483" s="1">
        <v>42244</v>
      </c>
      <c r="F6483">
        <v>2</v>
      </c>
      <c r="G6483">
        <v>29690</v>
      </c>
      <c r="H6483" t="s">
        <v>52</v>
      </c>
      <c r="J6483" t="s">
        <v>14</v>
      </c>
      <c r="K6483">
        <v>56</v>
      </c>
      <c r="L6483" t="s">
        <v>15</v>
      </c>
    </row>
    <row r="6484" spans="1:12">
      <c r="A6484" t="e">
        <f ca="1">E00251711668421</f>
        <v>#NAME?</v>
      </c>
      <c r="B6484">
        <v>7927</v>
      </c>
      <c r="C6484" t="s">
        <v>367</v>
      </c>
      <c r="D6484" s="1">
        <v>42772</v>
      </c>
      <c r="F6484">
        <v>4</v>
      </c>
      <c r="G6484">
        <v>2729</v>
      </c>
      <c r="H6484" t="s">
        <v>115</v>
      </c>
      <c r="J6484" t="s">
        <v>14</v>
      </c>
      <c r="K6484">
        <v>57</v>
      </c>
      <c r="L6484" t="s">
        <v>15</v>
      </c>
    </row>
    <row r="6485" spans="1:12">
      <c r="A6485" t="e">
        <f ca="1">E00251430095721</f>
        <v>#NAME?</v>
      </c>
      <c r="B6485">
        <v>500</v>
      </c>
      <c r="C6485" t="s">
        <v>161</v>
      </c>
      <c r="D6485" s="1">
        <v>41942</v>
      </c>
      <c r="F6485">
        <v>1</v>
      </c>
      <c r="G6485">
        <v>25000</v>
      </c>
      <c r="H6485" t="s">
        <v>178</v>
      </c>
      <c r="J6485" t="s">
        <v>14</v>
      </c>
      <c r="K6485">
        <v>56</v>
      </c>
      <c r="L6485" t="s">
        <v>15</v>
      </c>
    </row>
    <row r="6486" spans="1:12">
      <c r="A6486" t="e">
        <f ca="1">E00251619842621</f>
        <v>#NAME?</v>
      </c>
      <c r="B6486">
        <v>459</v>
      </c>
      <c r="C6486" t="s">
        <v>187</v>
      </c>
      <c r="D6486" s="1">
        <v>42262</v>
      </c>
      <c r="F6486">
        <v>1</v>
      </c>
      <c r="G6486">
        <v>5589</v>
      </c>
      <c r="H6486" t="s">
        <v>152</v>
      </c>
      <c r="J6486" t="s">
        <v>14</v>
      </c>
      <c r="K6486">
        <v>39</v>
      </c>
      <c r="L6486" t="s">
        <v>15</v>
      </c>
    </row>
    <row r="6487" spans="1:12">
      <c r="A6487" t="e">
        <f ca="1">E00251430095721</f>
        <v>#NAME?</v>
      </c>
      <c r="B6487">
        <v>500</v>
      </c>
      <c r="C6487" t="s">
        <v>161</v>
      </c>
      <c r="D6487" s="1">
        <v>42118</v>
      </c>
      <c r="F6487">
        <v>3</v>
      </c>
      <c r="G6487">
        <v>3689</v>
      </c>
      <c r="H6487" t="s">
        <v>159</v>
      </c>
      <c r="J6487" t="s">
        <v>14</v>
      </c>
      <c r="K6487">
        <v>56</v>
      </c>
      <c r="L6487" t="s">
        <v>15</v>
      </c>
    </row>
    <row r="6488" spans="1:12">
      <c r="A6488" t="e">
        <f ca="1">E00251430095721</f>
        <v>#NAME?</v>
      </c>
      <c r="B6488">
        <v>500</v>
      </c>
      <c r="C6488" t="s">
        <v>161</v>
      </c>
      <c r="D6488" s="1">
        <v>42186</v>
      </c>
      <c r="F6488">
        <v>2</v>
      </c>
      <c r="G6488">
        <v>496</v>
      </c>
      <c r="H6488" t="s">
        <v>190</v>
      </c>
      <c r="J6488" t="s">
        <v>14</v>
      </c>
      <c r="K6488">
        <v>57</v>
      </c>
      <c r="L6488" t="s">
        <v>15</v>
      </c>
    </row>
    <row r="6489" spans="1:12">
      <c r="A6489" t="e">
        <f ca="1">E00251430095721</f>
        <v>#NAME?</v>
      </c>
      <c r="B6489">
        <v>500</v>
      </c>
      <c r="C6489" t="s">
        <v>161</v>
      </c>
      <c r="D6489" s="1">
        <v>41568</v>
      </c>
      <c r="F6489">
        <v>1</v>
      </c>
      <c r="G6489">
        <v>25000</v>
      </c>
      <c r="H6489" t="s">
        <v>178</v>
      </c>
      <c r="J6489" t="s">
        <v>14</v>
      </c>
      <c r="K6489">
        <v>55</v>
      </c>
      <c r="L6489" t="s">
        <v>15</v>
      </c>
    </row>
    <row r="6490" spans="1:12">
      <c r="A6490" t="e">
        <f ca="1">E00251430095721</f>
        <v>#NAME?</v>
      </c>
      <c r="B6490">
        <v>500</v>
      </c>
      <c r="C6490" t="s">
        <v>161</v>
      </c>
      <c r="D6490" s="1">
        <v>41796</v>
      </c>
      <c r="F6490">
        <v>1</v>
      </c>
      <c r="G6490">
        <v>25000</v>
      </c>
      <c r="H6490" t="s">
        <v>178</v>
      </c>
      <c r="J6490" t="s">
        <v>14</v>
      </c>
      <c r="K6490">
        <v>56</v>
      </c>
      <c r="L6490" t="s">
        <v>15</v>
      </c>
    </row>
    <row r="6491" spans="1:12">
      <c r="A6491" t="e">
        <f ca="1">E00251617620421</f>
        <v>#NAME?</v>
      </c>
      <c r="B6491">
        <v>485</v>
      </c>
      <c r="C6491" t="s">
        <v>241</v>
      </c>
      <c r="D6491" s="1">
        <v>42726</v>
      </c>
      <c r="F6491">
        <v>1</v>
      </c>
      <c r="G6491">
        <v>30000</v>
      </c>
      <c r="H6491" t="s">
        <v>144</v>
      </c>
      <c r="J6491" t="s">
        <v>14</v>
      </c>
      <c r="K6491">
        <v>54</v>
      </c>
      <c r="L6491" t="s">
        <v>15</v>
      </c>
    </row>
    <row r="6492" spans="1:12">
      <c r="A6492" t="e">
        <f ca="1">E00251617620421</f>
        <v>#NAME?</v>
      </c>
      <c r="B6492">
        <v>485</v>
      </c>
      <c r="C6492" t="s">
        <v>241</v>
      </c>
      <c r="D6492" s="1">
        <v>42759</v>
      </c>
      <c r="F6492">
        <v>2</v>
      </c>
      <c r="G6492">
        <v>7962</v>
      </c>
      <c r="H6492" t="s">
        <v>111</v>
      </c>
      <c r="J6492" t="s">
        <v>14</v>
      </c>
      <c r="K6492">
        <v>54</v>
      </c>
      <c r="L6492" t="s">
        <v>22</v>
      </c>
    </row>
    <row r="6493" spans="1:12">
      <c r="A6493" t="e">
        <f ca="1">E00251711668421</f>
        <v>#NAME?</v>
      </c>
      <c r="B6493">
        <v>7927</v>
      </c>
      <c r="C6493" t="s">
        <v>367</v>
      </c>
      <c r="D6493" s="1">
        <v>42892</v>
      </c>
      <c r="F6493">
        <v>1</v>
      </c>
      <c r="G6493">
        <v>4019</v>
      </c>
      <c r="H6493" t="s">
        <v>26</v>
      </c>
      <c r="J6493" t="s">
        <v>14</v>
      </c>
      <c r="K6493">
        <v>58</v>
      </c>
      <c r="L6493" t="s">
        <v>15</v>
      </c>
    </row>
    <row r="6494" spans="1:12">
      <c r="A6494" t="e">
        <f ca="1">E00251619842621</f>
        <v>#NAME?</v>
      </c>
      <c r="B6494">
        <v>459</v>
      </c>
      <c r="C6494" t="s">
        <v>187</v>
      </c>
      <c r="D6494" s="1">
        <v>43017</v>
      </c>
      <c r="F6494">
        <v>1</v>
      </c>
      <c r="G6494">
        <v>81500</v>
      </c>
      <c r="H6494" t="s">
        <v>575</v>
      </c>
      <c r="J6494" t="s">
        <v>14</v>
      </c>
      <c r="K6494">
        <v>41</v>
      </c>
      <c r="L6494" t="s">
        <v>15</v>
      </c>
    </row>
    <row r="6495" spans="1:12">
      <c r="A6495" t="e">
        <f ca="1">E00251619842621</f>
        <v>#NAME?</v>
      </c>
      <c r="B6495">
        <v>746</v>
      </c>
      <c r="C6495" t="s">
        <v>527</v>
      </c>
      <c r="D6495" s="1">
        <v>42766</v>
      </c>
      <c r="E6495">
        <v>4</v>
      </c>
      <c r="F6495">
        <v>2</v>
      </c>
      <c r="G6495">
        <v>57421</v>
      </c>
      <c r="H6495" t="s">
        <v>1044</v>
      </c>
      <c r="J6495" t="s">
        <v>34</v>
      </c>
      <c r="K6495">
        <v>40</v>
      </c>
      <c r="L6495" t="s">
        <v>15</v>
      </c>
    </row>
    <row r="6496" spans="1:12">
      <c r="A6496" t="e">
        <f ca="1">E00251619842621</f>
        <v>#NAME?</v>
      </c>
      <c r="B6496">
        <v>746</v>
      </c>
      <c r="C6496" t="s">
        <v>527</v>
      </c>
      <c r="D6496" s="1">
        <v>42766</v>
      </c>
      <c r="E6496">
        <v>4</v>
      </c>
      <c r="F6496">
        <v>8</v>
      </c>
      <c r="G6496">
        <v>78609</v>
      </c>
      <c r="H6496" t="s">
        <v>240</v>
      </c>
      <c r="J6496" t="s">
        <v>34</v>
      </c>
      <c r="K6496">
        <v>40</v>
      </c>
      <c r="L6496" t="s">
        <v>22</v>
      </c>
    </row>
    <row r="6497" spans="1:12">
      <c r="A6497" t="e">
        <f ca="1">E00251619842621</f>
        <v>#NAME?</v>
      </c>
      <c r="B6497">
        <v>746</v>
      </c>
      <c r="C6497" t="s">
        <v>527</v>
      </c>
      <c r="D6497" s="1">
        <v>42947</v>
      </c>
      <c r="F6497">
        <v>3</v>
      </c>
      <c r="G6497">
        <v>5768</v>
      </c>
      <c r="H6497" t="s">
        <v>1045</v>
      </c>
      <c r="I6497" t="s">
        <v>56</v>
      </c>
      <c r="J6497" t="s">
        <v>57</v>
      </c>
      <c r="K6497">
        <v>41</v>
      </c>
      <c r="L6497" t="s">
        <v>15</v>
      </c>
    </row>
    <row r="6498" spans="1:12">
      <c r="A6498" t="e">
        <f ca="1">E00251430095721</f>
        <v>#NAME?</v>
      </c>
      <c r="B6498">
        <v>500</v>
      </c>
      <c r="C6498" t="s">
        <v>161</v>
      </c>
      <c r="D6498" s="1">
        <v>43055</v>
      </c>
      <c r="F6498">
        <v>1</v>
      </c>
      <c r="G6498">
        <v>30272</v>
      </c>
      <c r="H6498" t="s">
        <v>740</v>
      </c>
      <c r="J6498" t="s">
        <v>14</v>
      </c>
      <c r="K6498">
        <v>59</v>
      </c>
      <c r="L6498" t="s">
        <v>15</v>
      </c>
    </row>
    <row r="6499" spans="1:12">
      <c r="A6499" t="e">
        <f ca="1">E00251529281021</f>
        <v>#NAME?</v>
      </c>
      <c r="B6499">
        <v>191</v>
      </c>
      <c r="C6499" t="s">
        <v>320</v>
      </c>
      <c r="D6499" s="1">
        <v>41961</v>
      </c>
      <c r="F6499">
        <v>1</v>
      </c>
      <c r="G6499">
        <v>462</v>
      </c>
      <c r="H6499" t="s">
        <v>288</v>
      </c>
      <c r="J6499" t="s">
        <v>14</v>
      </c>
      <c r="K6499">
        <v>46</v>
      </c>
      <c r="L6499" t="s">
        <v>15</v>
      </c>
    </row>
    <row r="6500" spans="1:12">
      <c r="A6500" t="e">
        <f ca="1">E00251417959821</f>
        <v>#NAME?</v>
      </c>
      <c r="B6500">
        <v>50</v>
      </c>
      <c r="C6500" t="s">
        <v>512</v>
      </c>
      <c r="D6500" s="1">
        <v>40998</v>
      </c>
      <c r="F6500">
        <v>1</v>
      </c>
      <c r="G6500">
        <v>7962</v>
      </c>
      <c r="H6500" t="s">
        <v>111</v>
      </c>
      <c r="J6500" t="s">
        <v>14</v>
      </c>
      <c r="K6500">
        <v>52</v>
      </c>
      <c r="L6500" t="s">
        <v>22</v>
      </c>
    </row>
    <row r="6501" spans="1:12">
      <c r="A6501" t="e">
        <f ca="1">E00251417959821</f>
        <v>#NAME?</v>
      </c>
      <c r="B6501">
        <v>50</v>
      </c>
      <c r="C6501" t="s">
        <v>512</v>
      </c>
      <c r="D6501" s="1">
        <v>41927</v>
      </c>
      <c r="F6501">
        <v>1</v>
      </c>
      <c r="G6501">
        <v>27800</v>
      </c>
      <c r="H6501" t="s">
        <v>145</v>
      </c>
      <c r="J6501" t="s">
        <v>14</v>
      </c>
      <c r="K6501">
        <v>55</v>
      </c>
      <c r="L6501" t="s">
        <v>15</v>
      </c>
    </row>
    <row r="6502" spans="1:12">
      <c r="A6502" t="e">
        <f ca="1">E00251417959821</f>
        <v>#NAME?</v>
      </c>
      <c r="B6502">
        <v>50</v>
      </c>
      <c r="C6502" t="s">
        <v>512</v>
      </c>
      <c r="D6502" s="1">
        <v>41219</v>
      </c>
      <c r="F6502">
        <v>2</v>
      </c>
      <c r="G6502">
        <v>27800</v>
      </c>
      <c r="H6502" t="s">
        <v>145</v>
      </c>
      <c r="J6502" t="s">
        <v>14</v>
      </c>
      <c r="K6502">
        <v>53</v>
      </c>
      <c r="L6502" t="s">
        <v>15</v>
      </c>
    </row>
    <row r="6503" spans="1:12">
      <c r="A6503" t="e">
        <f ca="1">E00251417959821</f>
        <v>#NAME?</v>
      </c>
      <c r="B6503">
        <v>50</v>
      </c>
      <c r="C6503" t="s">
        <v>512</v>
      </c>
      <c r="D6503" s="1">
        <v>42167</v>
      </c>
      <c r="F6503">
        <v>1</v>
      </c>
      <c r="G6503">
        <v>27800</v>
      </c>
      <c r="H6503" t="s">
        <v>145</v>
      </c>
      <c r="J6503" t="s">
        <v>14</v>
      </c>
      <c r="K6503">
        <v>56</v>
      </c>
      <c r="L6503" t="s">
        <v>15</v>
      </c>
    </row>
    <row r="6504" spans="1:12">
      <c r="A6504" t="e">
        <f ca="1">E00251619842621</f>
        <v>#NAME?</v>
      </c>
      <c r="B6504">
        <v>459</v>
      </c>
      <c r="C6504" t="s">
        <v>187</v>
      </c>
      <c r="D6504" s="1">
        <v>41071</v>
      </c>
      <c r="F6504">
        <v>1</v>
      </c>
      <c r="G6504">
        <v>72611</v>
      </c>
      <c r="H6504" t="s">
        <v>504</v>
      </c>
      <c r="J6504" t="s">
        <v>14</v>
      </c>
      <c r="K6504">
        <v>36</v>
      </c>
      <c r="L6504" t="s">
        <v>15</v>
      </c>
    </row>
    <row r="6505" spans="1:12">
      <c r="A6505" t="e">
        <f ca="1">E00251619842621</f>
        <v>#NAME?</v>
      </c>
      <c r="B6505">
        <v>459</v>
      </c>
      <c r="C6505" t="s">
        <v>187</v>
      </c>
      <c r="D6505" s="1">
        <v>41571</v>
      </c>
      <c r="F6505">
        <v>1</v>
      </c>
      <c r="G6505">
        <v>27800</v>
      </c>
      <c r="H6505" t="s">
        <v>145</v>
      </c>
      <c r="J6505" t="s">
        <v>14</v>
      </c>
      <c r="K6505">
        <v>37</v>
      </c>
      <c r="L6505" t="s">
        <v>15</v>
      </c>
    </row>
    <row r="6506" spans="1:12">
      <c r="A6506" t="e">
        <f ca="1">E00251529281021</f>
        <v>#NAME?</v>
      </c>
      <c r="B6506">
        <v>191</v>
      </c>
      <c r="C6506" t="s">
        <v>320</v>
      </c>
      <c r="D6506" s="1">
        <v>42542</v>
      </c>
      <c r="F6506">
        <v>2</v>
      </c>
      <c r="G6506">
        <v>7962</v>
      </c>
      <c r="H6506" t="s">
        <v>111</v>
      </c>
      <c r="J6506" t="s">
        <v>14</v>
      </c>
      <c r="K6506">
        <v>48</v>
      </c>
      <c r="L6506" t="s">
        <v>22</v>
      </c>
    </row>
    <row r="6507" spans="1:12">
      <c r="A6507" t="e">
        <f ca="1">E00251439555921</f>
        <v>#NAME?</v>
      </c>
      <c r="B6507">
        <v>702</v>
      </c>
      <c r="C6507" t="s">
        <v>293</v>
      </c>
      <c r="D6507" s="1">
        <v>41276</v>
      </c>
      <c r="F6507">
        <v>4</v>
      </c>
      <c r="G6507">
        <v>2599</v>
      </c>
      <c r="H6507" t="s">
        <v>238</v>
      </c>
      <c r="J6507" t="s">
        <v>14</v>
      </c>
      <c r="K6507">
        <v>55</v>
      </c>
      <c r="L6507" t="s">
        <v>15</v>
      </c>
    </row>
    <row r="6508" spans="1:12">
      <c r="A6508" t="e">
        <f ca="1">E00251439555921</f>
        <v>#NAME?</v>
      </c>
      <c r="B6508">
        <v>702</v>
      </c>
      <c r="C6508" t="s">
        <v>293</v>
      </c>
      <c r="D6508" s="1">
        <v>41342</v>
      </c>
      <c r="F6508">
        <v>1</v>
      </c>
      <c r="G6508">
        <v>5368</v>
      </c>
      <c r="H6508" t="s">
        <v>101</v>
      </c>
      <c r="J6508" t="s">
        <v>14</v>
      </c>
      <c r="K6508">
        <v>55</v>
      </c>
      <c r="L6508" t="s">
        <v>15</v>
      </c>
    </row>
    <row r="6509" spans="1:12">
      <c r="A6509" t="e">
        <f ca="1">E00251439555921</f>
        <v>#NAME?</v>
      </c>
      <c r="B6509">
        <v>702</v>
      </c>
      <c r="C6509" t="s">
        <v>293</v>
      </c>
      <c r="D6509" s="1">
        <v>41355</v>
      </c>
      <c r="F6509">
        <v>1</v>
      </c>
      <c r="G6509">
        <v>5368</v>
      </c>
      <c r="H6509" t="s">
        <v>101</v>
      </c>
      <c r="J6509" t="s">
        <v>14</v>
      </c>
      <c r="K6509">
        <v>55</v>
      </c>
      <c r="L6509" t="s">
        <v>15</v>
      </c>
    </row>
    <row r="6510" spans="1:12">
      <c r="A6510" t="e">
        <f ca="1">E00251439555921</f>
        <v>#NAME?</v>
      </c>
      <c r="B6510">
        <v>702</v>
      </c>
      <c r="C6510" t="s">
        <v>293</v>
      </c>
      <c r="D6510" s="1">
        <v>42157</v>
      </c>
      <c r="F6510">
        <v>1</v>
      </c>
      <c r="G6510">
        <v>7969</v>
      </c>
      <c r="H6510" t="s">
        <v>87</v>
      </c>
      <c r="J6510" t="s">
        <v>14</v>
      </c>
      <c r="K6510">
        <v>57</v>
      </c>
      <c r="L6510" t="s">
        <v>22</v>
      </c>
    </row>
    <row r="6511" spans="1:12">
      <c r="A6511" t="e">
        <f ca="1">E00251619842621</f>
        <v>#NAME?</v>
      </c>
      <c r="B6511">
        <v>272</v>
      </c>
      <c r="C6511" t="s">
        <v>174</v>
      </c>
      <c r="D6511" s="1">
        <v>41294</v>
      </c>
      <c r="E6511">
        <v>2</v>
      </c>
      <c r="F6511">
        <v>7</v>
      </c>
      <c r="G6511">
        <v>2449</v>
      </c>
      <c r="H6511" t="s">
        <v>53</v>
      </c>
      <c r="J6511" t="s">
        <v>34</v>
      </c>
      <c r="K6511">
        <v>36</v>
      </c>
      <c r="L6511" t="s">
        <v>15</v>
      </c>
    </row>
    <row r="6512" spans="1:12">
      <c r="A6512" t="e">
        <f ca="1">E00251715848321</f>
        <v>#NAME?</v>
      </c>
      <c r="B6512">
        <v>470</v>
      </c>
      <c r="C6512" t="s">
        <v>457</v>
      </c>
      <c r="D6512" s="1">
        <v>42776</v>
      </c>
      <c r="F6512">
        <v>1</v>
      </c>
      <c r="G6512">
        <v>7262</v>
      </c>
      <c r="H6512" t="s">
        <v>198</v>
      </c>
      <c r="J6512" t="s">
        <v>14</v>
      </c>
      <c r="K6512">
        <v>53</v>
      </c>
      <c r="L6512" t="s">
        <v>15</v>
      </c>
    </row>
    <row r="6513" spans="1:12">
      <c r="A6513" t="e">
        <f ca="1">E00251619842621</f>
        <v>#NAME?</v>
      </c>
      <c r="B6513">
        <v>459</v>
      </c>
      <c r="C6513" t="s">
        <v>187</v>
      </c>
      <c r="D6513" s="1">
        <v>42423</v>
      </c>
      <c r="F6513">
        <v>1</v>
      </c>
      <c r="G6513">
        <v>2809</v>
      </c>
      <c r="H6513" t="s">
        <v>90</v>
      </c>
      <c r="J6513" t="s">
        <v>14</v>
      </c>
      <c r="K6513">
        <v>39</v>
      </c>
      <c r="L6513" t="s">
        <v>15</v>
      </c>
    </row>
    <row r="6514" spans="1:12">
      <c r="A6514" t="e">
        <f ca="1">E00251715848321</f>
        <v>#NAME?</v>
      </c>
      <c r="B6514">
        <v>470</v>
      </c>
      <c r="C6514" t="s">
        <v>457</v>
      </c>
      <c r="D6514" s="1">
        <v>42724</v>
      </c>
      <c r="F6514">
        <v>1</v>
      </c>
      <c r="G6514">
        <v>7262</v>
      </c>
      <c r="H6514" t="s">
        <v>198</v>
      </c>
      <c r="J6514" t="s">
        <v>14</v>
      </c>
      <c r="K6514">
        <v>53</v>
      </c>
      <c r="L6514" t="s">
        <v>15</v>
      </c>
    </row>
    <row r="6515" spans="1:12">
      <c r="A6515" t="e">
        <f ca="1">E00251619842621</f>
        <v>#NAME?</v>
      </c>
      <c r="B6515">
        <v>459</v>
      </c>
      <c r="C6515" t="s">
        <v>187</v>
      </c>
      <c r="D6515" s="1">
        <v>41694</v>
      </c>
      <c r="F6515">
        <v>1</v>
      </c>
      <c r="G6515">
        <v>2809</v>
      </c>
      <c r="H6515" t="s">
        <v>90</v>
      </c>
      <c r="J6515" t="s">
        <v>14</v>
      </c>
      <c r="K6515">
        <v>37</v>
      </c>
      <c r="L6515" t="s">
        <v>15</v>
      </c>
    </row>
    <row r="6516" spans="1:12">
      <c r="A6516" t="e">
        <f ca="1">E00251417959821</f>
        <v>#NAME?</v>
      </c>
      <c r="B6516">
        <v>50</v>
      </c>
      <c r="C6516" t="s">
        <v>512</v>
      </c>
      <c r="D6516" s="1">
        <v>42114</v>
      </c>
      <c r="F6516">
        <v>1</v>
      </c>
      <c r="G6516">
        <v>5718</v>
      </c>
      <c r="H6516" t="s">
        <v>244</v>
      </c>
      <c r="J6516" t="s">
        <v>14</v>
      </c>
      <c r="K6516">
        <v>55</v>
      </c>
      <c r="L6516" t="s">
        <v>15</v>
      </c>
    </row>
    <row r="6517" spans="1:12">
      <c r="A6517" t="e">
        <f ca="1">E00251417959821</f>
        <v>#NAME?</v>
      </c>
      <c r="B6517">
        <v>50</v>
      </c>
      <c r="C6517" t="s">
        <v>512</v>
      </c>
      <c r="D6517" s="1">
        <v>42549</v>
      </c>
      <c r="F6517">
        <v>1</v>
      </c>
      <c r="G6517">
        <v>27800</v>
      </c>
      <c r="H6517" t="s">
        <v>145</v>
      </c>
      <c r="J6517" t="s">
        <v>14</v>
      </c>
      <c r="K6517">
        <v>57</v>
      </c>
      <c r="L6517" t="s">
        <v>15</v>
      </c>
    </row>
    <row r="6518" spans="1:12">
      <c r="A6518" t="e">
        <f ca="1">E00251439555921</f>
        <v>#NAME?</v>
      </c>
      <c r="B6518">
        <v>702</v>
      </c>
      <c r="C6518" t="s">
        <v>293</v>
      </c>
      <c r="D6518" s="1">
        <v>41290</v>
      </c>
      <c r="F6518">
        <v>4</v>
      </c>
      <c r="G6518">
        <v>6278</v>
      </c>
      <c r="H6518" t="s">
        <v>554</v>
      </c>
      <c r="J6518" t="s">
        <v>14</v>
      </c>
      <c r="K6518">
        <v>55</v>
      </c>
      <c r="L6518" t="s">
        <v>15</v>
      </c>
    </row>
    <row r="6519" spans="1:12">
      <c r="A6519" t="e">
        <f ca="1">E00251619842621</f>
        <v>#NAME?</v>
      </c>
      <c r="B6519">
        <v>746</v>
      </c>
      <c r="C6519" t="s">
        <v>527</v>
      </c>
      <c r="D6519" s="1">
        <v>42394</v>
      </c>
      <c r="E6519">
        <v>1</v>
      </c>
      <c r="F6519">
        <v>1</v>
      </c>
      <c r="G6519">
        <v>73600</v>
      </c>
      <c r="H6519" t="s">
        <v>1046</v>
      </c>
      <c r="J6519" t="s">
        <v>34</v>
      </c>
      <c r="K6519">
        <v>39</v>
      </c>
      <c r="L6519" t="s">
        <v>15</v>
      </c>
    </row>
    <row r="6520" spans="1:12">
      <c r="A6520" t="e">
        <f ca="1">E00251537605521</f>
        <v>#NAME?</v>
      </c>
      <c r="B6520">
        <v>437</v>
      </c>
      <c r="C6520" t="s">
        <v>216</v>
      </c>
      <c r="D6520" s="1">
        <v>42178</v>
      </c>
      <c r="F6520">
        <v>2</v>
      </c>
      <c r="G6520">
        <v>7804</v>
      </c>
      <c r="H6520" t="s">
        <v>43</v>
      </c>
      <c r="J6520" t="s">
        <v>14</v>
      </c>
      <c r="K6520">
        <v>65</v>
      </c>
      <c r="L6520" t="s">
        <v>22</v>
      </c>
    </row>
    <row r="6521" spans="1:12">
      <c r="A6521" t="e">
        <f ca="1">E00251439555921</f>
        <v>#NAME?</v>
      </c>
      <c r="B6521">
        <v>702</v>
      </c>
      <c r="C6521" t="s">
        <v>293</v>
      </c>
      <c r="D6521" s="1">
        <v>41276</v>
      </c>
      <c r="F6521">
        <v>3</v>
      </c>
      <c r="G6521">
        <v>2410</v>
      </c>
      <c r="H6521" t="s">
        <v>283</v>
      </c>
      <c r="J6521" t="s">
        <v>14</v>
      </c>
      <c r="K6521">
        <v>55</v>
      </c>
      <c r="L6521" t="s">
        <v>15</v>
      </c>
    </row>
    <row r="6522" spans="1:12">
      <c r="A6522" t="e">
        <f ca="1">E00251615134721</f>
        <v>#NAME?</v>
      </c>
      <c r="B6522">
        <v>62</v>
      </c>
      <c r="C6522" t="s">
        <v>20</v>
      </c>
      <c r="D6522" s="1">
        <v>42041</v>
      </c>
      <c r="F6522">
        <v>1</v>
      </c>
      <c r="G6522">
        <v>8830</v>
      </c>
      <c r="H6522" t="s">
        <v>691</v>
      </c>
      <c r="J6522" t="s">
        <v>14</v>
      </c>
      <c r="K6522">
        <v>63</v>
      </c>
      <c r="L6522" t="s">
        <v>15</v>
      </c>
    </row>
    <row r="6523" spans="1:12">
      <c r="A6523" t="e">
        <f ca="1">E00251615134721</f>
        <v>#NAME?</v>
      </c>
      <c r="B6523">
        <v>62</v>
      </c>
      <c r="C6523" t="s">
        <v>20</v>
      </c>
      <c r="D6523" s="1">
        <v>43063</v>
      </c>
      <c r="F6523">
        <v>2</v>
      </c>
      <c r="G6523">
        <v>2729</v>
      </c>
      <c r="H6523" t="s">
        <v>115</v>
      </c>
      <c r="J6523" t="s">
        <v>14</v>
      </c>
      <c r="K6523">
        <v>66</v>
      </c>
      <c r="L6523" t="s">
        <v>15</v>
      </c>
    </row>
    <row r="6524" spans="1:12">
      <c r="A6524" t="e">
        <f ca="1">E00251711668421</f>
        <v>#NAME?</v>
      </c>
      <c r="B6524">
        <v>11</v>
      </c>
      <c r="C6524" t="s">
        <v>245</v>
      </c>
      <c r="D6524" s="1">
        <v>41975</v>
      </c>
      <c r="F6524">
        <v>2</v>
      </c>
      <c r="G6524">
        <v>7962</v>
      </c>
      <c r="H6524" t="s">
        <v>111</v>
      </c>
      <c r="J6524" t="s">
        <v>14</v>
      </c>
      <c r="K6524">
        <v>55</v>
      </c>
      <c r="L6524" t="s">
        <v>22</v>
      </c>
    </row>
    <row r="6525" spans="1:12">
      <c r="A6525" t="e">
        <f ca="1">E00251711668421</f>
        <v>#NAME?</v>
      </c>
      <c r="B6525">
        <v>11</v>
      </c>
      <c r="C6525" t="s">
        <v>245</v>
      </c>
      <c r="D6525" s="1">
        <v>42333</v>
      </c>
      <c r="F6525">
        <v>1</v>
      </c>
      <c r="G6525">
        <v>30002</v>
      </c>
      <c r="H6525" t="s">
        <v>492</v>
      </c>
      <c r="J6525" t="s">
        <v>14</v>
      </c>
      <c r="K6525">
        <v>56</v>
      </c>
      <c r="L6525" t="s">
        <v>15</v>
      </c>
    </row>
    <row r="6526" spans="1:12">
      <c r="A6526" t="e">
        <f ca="1">E00251715779021</f>
        <v>#NAME?</v>
      </c>
      <c r="B6526">
        <v>500</v>
      </c>
      <c r="C6526" t="s">
        <v>161</v>
      </c>
      <c r="D6526" s="1">
        <v>42438</v>
      </c>
      <c r="F6526">
        <v>1</v>
      </c>
      <c r="G6526">
        <v>30000</v>
      </c>
      <c r="H6526" t="s">
        <v>144</v>
      </c>
      <c r="J6526" t="s">
        <v>14</v>
      </c>
      <c r="K6526">
        <v>62</v>
      </c>
      <c r="L6526" t="s">
        <v>15</v>
      </c>
    </row>
    <row r="6527" spans="1:12">
      <c r="A6527" t="e">
        <f ca="1">E00251417959821</f>
        <v>#NAME?</v>
      </c>
      <c r="B6527">
        <v>50</v>
      </c>
      <c r="C6527" t="s">
        <v>512</v>
      </c>
      <c r="D6527" s="1">
        <v>42688</v>
      </c>
      <c r="F6527">
        <v>1</v>
      </c>
      <c r="G6527">
        <v>4019</v>
      </c>
      <c r="H6527" t="s">
        <v>26</v>
      </c>
      <c r="J6527" t="s">
        <v>14</v>
      </c>
      <c r="K6527">
        <v>57</v>
      </c>
      <c r="L6527" t="s">
        <v>15</v>
      </c>
    </row>
    <row r="6528" spans="1:12">
      <c r="A6528" t="e">
        <f ca="1">E00251427098221</f>
        <v>#NAME?</v>
      </c>
      <c r="B6528">
        <v>11</v>
      </c>
      <c r="C6528" t="s">
        <v>245</v>
      </c>
      <c r="D6528" s="1">
        <v>41571</v>
      </c>
      <c r="F6528">
        <v>1</v>
      </c>
      <c r="G6528">
        <v>6069</v>
      </c>
      <c r="H6528" t="s">
        <v>840</v>
      </c>
      <c r="J6528" t="s">
        <v>14</v>
      </c>
      <c r="K6528">
        <v>40</v>
      </c>
      <c r="L6528" t="s">
        <v>15</v>
      </c>
    </row>
    <row r="6529" spans="1:12">
      <c r="A6529" t="e">
        <f ca="1">E00251711668421</f>
        <v>#NAME?</v>
      </c>
      <c r="B6529">
        <v>7927</v>
      </c>
      <c r="C6529" t="s">
        <v>367</v>
      </c>
      <c r="D6529" s="1">
        <v>43060</v>
      </c>
      <c r="F6529">
        <v>4</v>
      </c>
      <c r="G6529">
        <v>5368</v>
      </c>
      <c r="H6529" t="s">
        <v>101</v>
      </c>
      <c r="J6529" t="s">
        <v>14</v>
      </c>
      <c r="K6529">
        <v>58</v>
      </c>
      <c r="L6529" t="s">
        <v>15</v>
      </c>
    </row>
    <row r="6530" spans="1:12">
      <c r="A6530" t="e">
        <f ca="1">E00251430095721</f>
        <v>#NAME?</v>
      </c>
      <c r="B6530">
        <v>500</v>
      </c>
      <c r="C6530" t="s">
        <v>161</v>
      </c>
      <c r="D6530" s="1">
        <v>41233</v>
      </c>
      <c r="F6530">
        <v>2</v>
      </c>
      <c r="G6530">
        <v>496</v>
      </c>
      <c r="H6530" t="s">
        <v>190</v>
      </c>
      <c r="J6530" t="s">
        <v>14</v>
      </c>
      <c r="K6530">
        <v>54</v>
      </c>
      <c r="L6530" t="s">
        <v>15</v>
      </c>
    </row>
    <row r="6531" spans="1:12">
      <c r="A6531" t="e">
        <f ca="1">E00251512459221</f>
        <v>#NAME?</v>
      </c>
      <c r="B6531">
        <v>1929</v>
      </c>
      <c r="C6531" t="s">
        <v>195</v>
      </c>
      <c r="D6531" s="1">
        <v>42324</v>
      </c>
      <c r="F6531">
        <v>6</v>
      </c>
      <c r="G6531">
        <v>70400</v>
      </c>
      <c r="H6531" t="s">
        <v>536</v>
      </c>
      <c r="J6531" t="s">
        <v>14</v>
      </c>
      <c r="K6531">
        <v>44</v>
      </c>
      <c r="L6531" t="s">
        <v>15</v>
      </c>
    </row>
    <row r="6532" spans="1:12">
      <c r="A6532" t="e">
        <f ca="1">E00251512459221</f>
        <v>#NAME?</v>
      </c>
      <c r="B6532">
        <v>1929</v>
      </c>
      <c r="C6532" t="s">
        <v>195</v>
      </c>
      <c r="D6532" s="1">
        <v>42810</v>
      </c>
      <c r="F6532">
        <v>1</v>
      </c>
      <c r="G6532">
        <v>2410</v>
      </c>
      <c r="H6532" t="s">
        <v>283</v>
      </c>
      <c r="J6532" t="s">
        <v>14</v>
      </c>
      <c r="K6532">
        <v>45</v>
      </c>
      <c r="L6532" t="s">
        <v>15</v>
      </c>
    </row>
    <row r="6533" spans="1:12">
      <c r="A6533" t="e">
        <f ca="1">E00251619842621</f>
        <v>#NAME?</v>
      </c>
      <c r="B6533">
        <v>459</v>
      </c>
      <c r="C6533" t="s">
        <v>187</v>
      </c>
      <c r="D6533" s="1">
        <v>41037</v>
      </c>
      <c r="F6533">
        <v>1</v>
      </c>
      <c r="G6533">
        <v>72611</v>
      </c>
      <c r="H6533" t="s">
        <v>504</v>
      </c>
      <c r="J6533" t="s">
        <v>14</v>
      </c>
      <c r="K6533">
        <v>36</v>
      </c>
      <c r="L6533" t="s">
        <v>15</v>
      </c>
    </row>
    <row r="6534" spans="1:12">
      <c r="A6534" t="e">
        <f ca="1">E00251619842621</f>
        <v>#NAME?</v>
      </c>
      <c r="B6534">
        <v>459</v>
      </c>
      <c r="C6534" t="s">
        <v>187</v>
      </c>
      <c r="D6534" s="1">
        <v>41170</v>
      </c>
      <c r="F6534">
        <v>1</v>
      </c>
      <c r="G6534">
        <v>72611</v>
      </c>
      <c r="H6534" t="s">
        <v>504</v>
      </c>
      <c r="J6534" t="s">
        <v>14</v>
      </c>
      <c r="K6534">
        <v>36</v>
      </c>
      <c r="L6534" t="s">
        <v>15</v>
      </c>
    </row>
    <row r="6535" spans="1:12">
      <c r="A6535" t="e">
        <f ca="1">E00251619842621</f>
        <v>#NAME?</v>
      </c>
      <c r="B6535">
        <v>459</v>
      </c>
      <c r="C6535" t="s">
        <v>187</v>
      </c>
      <c r="D6535" s="1">
        <v>41890</v>
      </c>
      <c r="F6535">
        <v>1</v>
      </c>
      <c r="G6535">
        <v>72709</v>
      </c>
      <c r="H6535" t="s">
        <v>150</v>
      </c>
      <c r="J6535" t="s">
        <v>14</v>
      </c>
      <c r="K6535">
        <v>38</v>
      </c>
      <c r="L6535" t="s">
        <v>15</v>
      </c>
    </row>
    <row r="6536" spans="1:12">
      <c r="A6536" t="e">
        <f ca="1">E00251619842621</f>
        <v>#NAME?</v>
      </c>
      <c r="B6536">
        <v>459</v>
      </c>
      <c r="C6536" t="s">
        <v>187</v>
      </c>
      <c r="D6536" s="1">
        <v>42103</v>
      </c>
      <c r="F6536">
        <v>1</v>
      </c>
      <c r="G6536">
        <v>5589</v>
      </c>
      <c r="H6536" t="s">
        <v>152</v>
      </c>
      <c r="J6536" t="s">
        <v>14</v>
      </c>
      <c r="K6536">
        <v>39</v>
      </c>
      <c r="L6536" t="s">
        <v>15</v>
      </c>
    </row>
    <row r="6537" spans="1:12">
      <c r="A6537" t="e">
        <f ca="1">E00251430095721</f>
        <v>#NAME?</v>
      </c>
      <c r="B6537">
        <v>500</v>
      </c>
      <c r="C6537" t="s">
        <v>161</v>
      </c>
      <c r="D6537" s="1">
        <v>42338</v>
      </c>
      <c r="F6537">
        <v>1</v>
      </c>
      <c r="G6537">
        <v>25000</v>
      </c>
      <c r="H6537" t="s">
        <v>178</v>
      </c>
      <c r="J6537" t="s">
        <v>14</v>
      </c>
      <c r="K6537">
        <v>57</v>
      </c>
      <c r="L6537" t="s">
        <v>15</v>
      </c>
    </row>
    <row r="6538" spans="1:12">
      <c r="A6538" t="e">
        <f ca="1">E00251430095721</f>
        <v>#NAME?</v>
      </c>
      <c r="B6538">
        <v>500</v>
      </c>
      <c r="C6538" t="s">
        <v>161</v>
      </c>
      <c r="D6538" s="1">
        <v>42118</v>
      </c>
      <c r="F6538">
        <v>2</v>
      </c>
      <c r="G6538">
        <v>496</v>
      </c>
      <c r="H6538" t="s">
        <v>190</v>
      </c>
      <c r="J6538" t="s">
        <v>14</v>
      </c>
      <c r="K6538">
        <v>56</v>
      </c>
      <c r="L6538" t="s">
        <v>15</v>
      </c>
    </row>
    <row r="6539" spans="1:12">
      <c r="A6539" t="e">
        <f ca="1">E00251439555921</f>
        <v>#NAME?</v>
      </c>
      <c r="B6539">
        <v>702</v>
      </c>
      <c r="C6539" t="s">
        <v>293</v>
      </c>
      <c r="D6539" s="1">
        <v>42121</v>
      </c>
      <c r="F6539">
        <v>1</v>
      </c>
      <c r="G6539">
        <v>69010</v>
      </c>
      <c r="H6539" t="s">
        <v>294</v>
      </c>
      <c r="J6539" t="s">
        <v>14</v>
      </c>
      <c r="K6539">
        <v>57</v>
      </c>
      <c r="L6539" t="s">
        <v>15</v>
      </c>
    </row>
    <row r="6540" spans="1:12">
      <c r="A6540" t="e">
        <f ca="1">E00251715848321</f>
        <v>#NAME?</v>
      </c>
      <c r="B6540">
        <v>470</v>
      </c>
      <c r="C6540" t="s">
        <v>457</v>
      </c>
      <c r="D6540" s="1">
        <v>42649</v>
      </c>
      <c r="F6540">
        <v>1</v>
      </c>
      <c r="G6540">
        <v>7262</v>
      </c>
      <c r="H6540" t="s">
        <v>198</v>
      </c>
      <c r="J6540" t="s">
        <v>14</v>
      </c>
      <c r="K6540">
        <v>53</v>
      </c>
      <c r="L6540" t="s">
        <v>15</v>
      </c>
    </row>
    <row r="6541" spans="1:12">
      <c r="A6541" t="e">
        <f ca="1">E00251537605521</f>
        <v>#NAME?</v>
      </c>
      <c r="B6541">
        <v>437</v>
      </c>
      <c r="C6541" t="s">
        <v>216</v>
      </c>
      <c r="D6541" s="1">
        <v>42355</v>
      </c>
      <c r="F6541">
        <v>3</v>
      </c>
      <c r="G6541">
        <v>7901</v>
      </c>
      <c r="H6541" t="s">
        <v>748</v>
      </c>
      <c r="J6541" t="s">
        <v>14</v>
      </c>
      <c r="K6541">
        <v>65</v>
      </c>
      <c r="L6541" t="s">
        <v>22</v>
      </c>
    </row>
    <row r="6542" spans="1:12">
      <c r="A6542" t="e">
        <f ca="1">E00251537605521</f>
        <v>#NAME?</v>
      </c>
      <c r="B6542">
        <v>1028</v>
      </c>
      <c r="C6542" t="s">
        <v>127</v>
      </c>
      <c r="D6542" s="1">
        <v>42147</v>
      </c>
      <c r="F6542">
        <v>1</v>
      </c>
      <c r="G6542">
        <v>300</v>
      </c>
      <c r="H6542" t="s">
        <v>1047</v>
      </c>
      <c r="I6542" t="s">
        <v>127</v>
      </c>
      <c r="J6542" t="s">
        <v>57</v>
      </c>
      <c r="K6542">
        <v>65</v>
      </c>
      <c r="L6542" t="s">
        <v>15</v>
      </c>
    </row>
    <row r="6543" spans="1:12">
      <c r="A6543" t="e">
        <f ca="1">E00251617620421</f>
        <v>#NAME?</v>
      </c>
      <c r="B6543">
        <v>485</v>
      </c>
      <c r="C6543" t="s">
        <v>241</v>
      </c>
      <c r="D6543" s="1">
        <v>41267</v>
      </c>
      <c r="F6543">
        <v>3</v>
      </c>
      <c r="G6543">
        <v>30000</v>
      </c>
      <c r="H6543" t="s">
        <v>144</v>
      </c>
      <c r="J6543" t="s">
        <v>14</v>
      </c>
      <c r="K6543">
        <v>50</v>
      </c>
      <c r="L6543" t="s">
        <v>15</v>
      </c>
    </row>
    <row r="6544" spans="1:12">
      <c r="A6544" t="e">
        <f ca="1">E00251430095721</f>
        <v>#NAME?</v>
      </c>
      <c r="B6544">
        <v>500</v>
      </c>
      <c r="C6544" t="s">
        <v>161</v>
      </c>
      <c r="D6544" s="1">
        <v>42936</v>
      </c>
      <c r="F6544">
        <v>3</v>
      </c>
      <c r="G6544">
        <v>3051</v>
      </c>
      <c r="H6544" t="s">
        <v>13</v>
      </c>
      <c r="J6544" t="s">
        <v>14</v>
      </c>
      <c r="K6544">
        <v>59</v>
      </c>
      <c r="L6544" t="s">
        <v>15</v>
      </c>
    </row>
    <row r="6545" spans="1:12">
      <c r="A6545" t="e">
        <f ca="1">E00251430095721</f>
        <v>#NAME?</v>
      </c>
      <c r="B6545">
        <v>500</v>
      </c>
      <c r="C6545" t="s">
        <v>161</v>
      </c>
      <c r="D6545" s="1">
        <v>42936</v>
      </c>
      <c r="F6545">
        <v>6</v>
      </c>
      <c r="G6545">
        <v>30501</v>
      </c>
      <c r="H6545" t="s">
        <v>935</v>
      </c>
      <c r="J6545" t="s">
        <v>14</v>
      </c>
      <c r="K6545">
        <v>59</v>
      </c>
      <c r="L6545" t="s">
        <v>15</v>
      </c>
    </row>
    <row r="6546" spans="1:12">
      <c r="A6546" t="e">
        <f ca="1">E00251617620421</f>
        <v>#NAME?</v>
      </c>
      <c r="B6546">
        <v>485</v>
      </c>
      <c r="C6546" t="s">
        <v>241</v>
      </c>
      <c r="D6546" s="1">
        <v>41757</v>
      </c>
      <c r="F6546">
        <v>5</v>
      </c>
      <c r="G6546">
        <v>30000</v>
      </c>
      <c r="H6546" t="s">
        <v>144</v>
      </c>
      <c r="J6546" t="s">
        <v>14</v>
      </c>
      <c r="K6546">
        <v>51</v>
      </c>
      <c r="L6546" t="s">
        <v>15</v>
      </c>
    </row>
    <row r="6547" spans="1:12">
      <c r="A6547" t="e">
        <f ca="1">E00251617620421</f>
        <v>#NAME?</v>
      </c>
      <c r="B6547">
        <v>485</v>
      </c>
      <c r="C6547" t="s">
        <v>241</v>
      </c>
      <c r="D6547" s="1">
        <v>42012</v>
      </c>
      <c r="F6547">
        <v>1</v>
      </c>
      <c r="G6547">
        <v>5533</v>
      </c>
      <c r="H6547" t="s">
        <v>537</v>
      </c>
      <c r="J6547" t="s">
        <v>14</v>
      </c>
      <c r="K6547">
        <v>52</v>
      </c>
      <c r="L6547" t="s">
        <v>15</v>
      </c>
    </row>
    <row r="6548" spans="1:12">
      <c r="A6548" t="e">
        <f ca="1">E00251617620421</f>
        <v>#NAME?</v>
      </c>
      <c r="B6548">
        <v>485</v>
      </c>
      <c r="C6548" t="s">
        <v>241</v>
      </c>
      <c r="D6548" s="1">
        <v>42166</v>
      </c>
      <c r="F6548">
        <v>1</v>
      </c>
      <c r="G6548">
        <v>7295</v>
      </c>
      <c r="H6548" t="s">
        <v>76</v>
      </c>
      <c r="J6548" t="s">
        <v>14</v>
      </c>
      <c r="K6548">
        <v>53</v>
      </c>
      <c r="L6548" t="s">
        <v>15</v>
      </c>
    </row>
    <row r="6549" spans="1:12">
      <c r="A6549" t="e">
        <f ca="1">E00251617620421</f>
        <v>#NAME?</v>
      </c>
      <c r="B6549">
        <v>485</v>
      </c>
      <c r="C6549" t="s">
        <v>241</v>
      </c>
      <c r="D6549" s="1">
        <v>42706</v>
      </c>
      <c r="F6549">
        <v>3</v>
      </c>
      <c r="G6549">
        <v>2169</v>
      </c>
      <c r="H6549" t="s">
        <v>40</v>
      </c>
      <c r="J6549" t="s">
        <v>14</v>
      </c>
      <c r="K6549">
        <v>54</v>
      </c>
      <c r="L6549" t="s">
        <v>15</v>
      </c>
    </row>
    <row r="6550" spans="1:12">
      <c r="A6550" t="e">
        <f ca="1">E00251510746621</f>
        <v>#NAME?</v>
      </c>
      <c r="B6550">
        <v>122</v>
      </c>
      <c r="C6550" t="s">
        <v>522</v>
      </c>
      <c r="D6550" s="1">
        <v>41984</v>
      </c>
      <c r="F6550">
        <v>1</v>
      </c>
      <c r="G6550">
        <v>7243</v>
      </c>
      <c r="H6550" t="s">
        <v>42</v>
      </c>
      <c r="J6550" t="s">
        <v>14</v>
      </c>
      <c r="K6550">
        <v>42</v>
      </c>
      <c r="L6550" t="s">
        <v>15</v>
      </c>
    </row>
    <row r="6551" spans="1:12">
      <c r="A6551" t="e">
        <f ca="1">E00251510746621</f>
        <v>#NAME?</v>
      </c>
      <c r="B6551">
        <v>122</v>
      </c>
      <c r="C6551" t="s">
        <v>522</v>
      </c>
      <c r="D6551" s="1">
        <v>42692</v>
      </c>
      <c r="F6551">
        <v>2</v>
      </c>
      <c r="G6551">
        <v>38619</v>
      </c>
      <c r="H6551" t="s">
        <v>299</v>
      </c>
      <c r="J6551" t="s">
        <v>14</v>
      </c>
      <c r="K6551">
        <v>44</v>
      </c>
      <c r="L6551" t="s">
        <v>15</v>
      </c>
    </row>
    <row r="6552" spans="1:12">
      <c r="A6552" t="e">
        <f ca="1">E00251715779021</f>
        <v>#NAME?</v>
      </c>
      <c r="B6552">
        <v>500</v>
      </c>
      <c r="C6552" t="s">
        <v>161</v>
      </c>
      <c r="D6552" s="1">
        <v>41345</v>
      </c>
      <c r="F6552">
        <v>4</v>
      </c>
      <c r="G6552">
        <v>49390</v>
      </c>
      <c r="H6552" t="s">
        <v>59</v>
      </c>
      <c r="J6552" t="s">
        <v>14</v>
      </c>
      <c r="K6552">
        <v>59</v>
      </c>
      <c r="L6552" t="s">
        <v>15</v>
      </c>
    </row>
    <row r="6553" spans="1:12">
      <c r="A6553" t="e">
        <f ca="1">E00251715779021</f>
        <v>#NAME?</v>
      </c>
      <c r="B6553">
        <v>500</v>
      </c>
      <c r="C6553" t="s">
        <v>161</v>
      </c>
      <c r="D6553" s="1">
        <v>41368</v>
      </c>
      <c r="F6553">
        <v>1</v>
      </c>
      <c r="G6553">
        <v>5641</v>
      </c>
      <c r="H6553" t="s">
        <v>1040</v>
      </c>
      <c r="J6553" t="s">
        <v>14</v>
      </c>
      <c r="K6553">
        <v>60</v>
      </c>
      <c r="L6553" t="s">
        <v>15</v>
      </c>
    </row>
    <row r="6554" spans="1:12">
      <c r="A6554" t="e">
        <f ca="1">E00251617620421</f>
        <v>#NAME?</v>
      </c>
      <c r="B6554">
        <v>485</v>
      </c>
      <c r="C6554" t="s">
        <v>241</v>
      </c>
      <c r="D6554" s="1">
        <v>42759</v>
      </c>
      <c r="F6554">
        <v>6</v>
      </c>
      <c r="G6554">
        <v>5369</v>
      </c>
      <c r="H6554" t="s">
        <v>253</v>
      </c>
      <c r="J6554" t="s">
        <v>14</v>
      </c>
      <c r="K6554">
        <v>54</v>
      </c>
      <c r="L6554" t="s">
        <v>15</v>
      </c>
    </row>
    <row r="6555" spans="1:12">
      <c r="A6555" t="e">
        <f ca="1">E00251430095721</f>
        <v>#NAME?</v>
      </c>
      <c r="B6555">
        <v>500</v>
      </c>
      <c r="C6555" t="s">
        <v>161</v>
      </c>
      <c r="D6555" s="1">
        <v>42958</v>
      </c>
      <c r="F6555">
        <v>3</v>
      </c>
      <c r="G6555">
        <v>496</v>
      </c>
      <c r="H6555" t="s">
        <v>190</v>
      </c>
      <c r="J6555" t="s">
        <v>14</v>
      </c>
      <c r="K6555">
        <v>59</v>
      </c>
      <c r="L6555" t="s">
        <v>15</v>
      </c>
    </row>
    <row r="6556" spans="1:12">
      <c r="A6556" t="e">
        <f ca="1">E00251715779021</f>
        <v>#NAME?</v>
      </c>
      <c r="B6556">
        <v>6311</v>
      </c>
      <c r="C6556" t="s">
        <v>146</v>
      </c>
      <c r="D6556" s="1">
        <v>42750</v>
      </c>
      <c r="F6556">
        <v>2</v>
      </c>
      <c r="G6556">
        <v>49390</v>
      </c>
      <c r="H6556" t="s">
        <v>59</v>
      </c>
      <c r="I6556" t="s">
        <v>148</v>
      </c>
      <c r="J6556" t="s">
        <v>57</v>
      </c>
      <c r="K6556">
        <v>63</v>
      </c>
      <c r="L6556" t="s">
        <v>15</v>
      </c>
    </row>
    <row r="6557" spans="1:12">
      <c r="A6557" t="e">
        <f ca="1">E00251529504221</f>
        <v>#NAME?</v>
      </c>
      <c r="B6557">
        <v>4893</v>
      </c>
      <c r="C6557" t="s">
        <v>426</v>
      </c>
      <c r="D6557" s="1">
        <v>42965</v>
      </c>
      <c r="F6557">
        <v>1</v>
      </c>
      <c r="G6557">
        <v>7242</v>
      </c>
      <c r="H6557" t="s">
        <v>93</v>
      </c>
      <c r="I6557" t="s">
        <v>148</v>
      </c>
      <c r="J6557" t="s">
        <v>57</v>
      </c>
      <c r="K6557">
        <v>51</v>
      </c>
      <c r="L6557" t="s">
        <v>15</v>
      </c>
    </row>
    <row r="6558" spans="1:12">
      <c r="A6558" t="e">
        <f ca="1">E00251417959821</f>
        <v>#NAME?</v>
      </c>
      <c r="B6558">
        <v>50</v>
      </c>
      <c r="C6558" t="s">
        <v>512</v>
      </c>
      <c r="D6558" s="1">
        <v>40994</v>
      </c>
      <c r="F6558">
        <v>1</v>
      </c>
      <c r="G6558">
        <v>7962</v>
      </c>
      <c r="H6558" t="s">
        <v>111</v>
      </c>
      <c r="J6558" t="s">
        <v>14</v>
      </c>
      <c r="K6558">
        <v>52</v>
      </c>
      <c r="L6558" t="s">
        <v>22</v>
      </c>
    </row>
    <row r="6559" spans="1:12">
      <c r="A6559" t="e">
        <f ca="1">E00251510746621</f>
        <v>#NAME?</v>
      </c>
      <c r="B6559">
        <v>122</v>
      </c>
      <c r="C6559" t="s">
        <v>522</v>
      </c>
      <c r="D6559" s="1">
        <v>41332</v>
      </c>
      <c r="F6559">
        <v>2</v>
      </c>
      <c r="G6559">
        <v>72671</v>
      </c>
      <c r="H6559" t="s">
        <v>948</v>
      </c>
      <c r="J6559" t="s">
        <v>14</v>
      </c>
      <c r="K6559">
        <v>41</v>
      </c>
      <c r="L6559" t="s">
        <v>15</v>
      </c>
    </row>
    <row r="6560" spans="1:12">
      <c r="A6560" t="e">
        <f ca="1">E00251518870221</f>
        <v>#NAME?</v>
      </c>
      <c r="B6560">
        <v>291</v>
      </c>
      <c r="C6560" t="s">
        <v>160</v>
      </c>
      <c r="D6560" s="1">
        <v>42747</v>
      </c>
      <c r="F6560">
        <v>1</v>
      </c>
      <c r="G6560">
        <v>3540</v>
      </c>
      <c r="H6560" t="s">
        <v>436</v>
      </c>
      <c r="J6560" t="s">
        <v>14</v>
      </c>
      <c r="K6560">
        <v>52</v>
      </c>
      <c r="L6560" t="s">
        <v>15</v>
      </c>
    </row>
    <row r="6561" spans="1:12">
      <c r="A6561" t="e">
        <f ca="1">E00251611656421</f>
        <v>#NAME?</v>
      </c>
      <c r="B6561">
        <v>29</v>
      </c>
      <c r="C6561" t="s">
        <v>309</v>
      </c>
      <c r="D6561" s="1">
        <v>41396</v>
      </c>
      <c r="F6561">
        <v>2</v>
      </c>
      <c r="G6561">
        <v>2729</v>
      </c>
      <c r="H6561" t="s">
        <v>115</v>
      </c>
      <c r="J6561" t="s">
        <v>14</v>
      </c>
      <c r="K6561">
        <v>53</v>
      </c>
      <c r="L6561" t="s">
        <v>15</v>
      </c>
    </row>
    <row r="6562" spans="1:12">
      <c r="A6562" t="e">
        <f ca="1">E00251611656421</f>
        <v>#NAME?</v>
      </c>
      <c r="B6562">
        <v>29</v>
      </c>
      <c r="C6562" t="s">
        <v>309</v>
      </c>
      <c r="D6562" s="1">
        <v>41838</v>
      </c>
      <c r="F6562">
        <v>1</v>
      </c>
      <c r="G6562">
        <v>4019</v>
      </c>
      <c r="H6562" t="s">
        <v>26</v>
      </c>
      <c r="J6562" t="s">
        <v>14</v>
      </c>
      <c r="K6562">
        <v>55</v>
      </c>
      <c r="L6562" t="s">
        <v>15</v>
      </c>
    </row>
    <row r="6563" spans="1:12">
      <c r="A6563" t="e">
        <f ca="1">E00251715779021</f>
        <v>#NAME?</v>
      </c>
      <c r="B6563">
        <v>500</v>
      </c>
      <c r="C6563" t="s">
        <v>161</v>
      </c>
      <c r="D6563" s="1">
        <v>41864</v>
      </c>
      <c r="F6563">
        <v>2</v>
      </c>
      <c r="G6563">
        <v>5368</v>
      </c>
      <c r="H6563" t="s">
        <v>101</v>
      </c>
      <c r="J6563" t="s">
        <v>14</v>
      </c>
      <c r="K6563">
        <v>61</v>
      </c>
      <c r="L6563" t="s">
        <v>15</v>
      </c>
    </row>
    <row r="6564" spans="1:12">
      <c r="A6564" t="e">
        <f ca="1">E00251518870221</f>
        <v>#NAME?</v>
      </c>
      <c r="B6564">
        <v>291</v>
      </c>
      <c r="C6564" t="s">
        <v>160</v>
      </c>
      <c r="D6564" s="1">
        <v>41568</v>
      </c>
      <c r="F6564">
        <v>1</v>
      </c>
      <c r="G6564">
        <v>8489</v>
      </c>
      <c r="H6564" t="s">
        <v>327</v>
      </c>
      <c r="J6564" t="s">
        <v>14</v>
      </c>
      <c r="K6564">
        <v>49</v>
      </c>
      <c r="L6564" t="s">
        <v>15</v>
      </c>
    </row>
    <row r="6565" spans="1:12">
      <c r="A6565" t="e">
        <f ca="1">E00251512560421</f>
        <v>#NAME?</v>
      </c>
      <c r="B6565">
        <v>51</v>
      </c>
      <c r="C6565" t="s">
        <v>372</v>
      </c>
      <c r="D6565" s="1">
        <v>41723</v>
      </c>
      <c r="F6565">
        <v>1</v>
      </c>
      <c r="G6565">
        <v>7962</v>
      </c>
      <c r="H6565" t="s">
        <v>111</v>
      </c>
      <c r="J6565" t="s">
        <v>14</v>
      </c>
      <c r="K6565">
        <v>52</v>
      </c>
      <c r="L6565" t="s">
        <v>22</v>
      </c>
    </row>
    <row r="6566" spans="1:12">
      <c r="A6566" t="e">
        <f ca="1">E00251430134821</f>
        <v>#NAME?</v>
      </c>
      <c r="B6566">
        <v>482</v>
      </c>
      <c r="C6566" t="s">
        <v>471</v>
      </c>
      <c r="D6566" s="1">
        <v>41688</v>
      </c>
      <c r="F6566">
        <v>1</v>
      </c>
      <c r="G6566">
        <v>3051</v>
      </c>
      <c r="H6566" t="s">
        <v>13</v>
      </c>
      <c r="J6566" t="s">
        <v>14</v>
      </c>
      <c r="K6566">
        <v>56</v>
      </c>
      <c r="L6566" t="s">
        <v>15</v>
      </c>
    </row>
    <row r="6567" spans="1:12">
      <c r="A6567" t="e">
        <f ca="1">E00251512560421</f>
        <v>#NAME?</v>
      </c>
      <c r="B6567">
        <v>51</v>
      </c>
      <c r="C6567" t="s">
        <v>372</v>
      </c>
      <c r="D6567" s="1">
        <v>42794</v>
      </c>
      <c r="F6567">
        <v>2</v>
      </c>
      <c r="G6567">
        <v>5990</v>
      </c>
      <c r="H6567" t="s">
        <v>60</v>
      </c>
      <c r="J6567" t="s">
        <v>14</v>
      </c>
      <c r="K6567">
        <v>55</v>
      </c>
      <c r="L6567" t="s">
        <v>15</v>
      </c>
    </row>
    <row r="6568" spans="1:12">
      <c r="A6568" t="e">
        <f ca="1">E00251518870221</f>
        <v>#NAME?</v>
      </c>
      <c r="B6568">
        <v>272</v>
      </c>
      <c r="C6568" t="s">
        <v>174</v>
      </c>
      <c r="D6568" s="1">
        <v>42223</v>
      </c>
      <c r="F6568">
        <v>1</v>
      </c>
      <c r="G6568">
        <v>7840</v>
      </c>
      <c r="H6568" t="s">
        <v>55</v>
      </c>
      <c r="I6568" t="s">
        <v>56</v>
      </c>
      <c r="J6568" t="s">
        <v>57</v>
      </c>
      <c r="K6568">
        <v>50</v>
      </c>
      <c r="L6568" t="s">
        <v>22</v>
      </c>
    </row>
    <row r="6569" spans="1:12">
      <c r="A6569" t="e">
        <f ca="1">E00251518870221</f>
        <v>#NAME?</v>
      </c>
      <c r="B6569">
        <v>291</v>
      </c>
      <c r="C6569" t="s">
        <v>160</v>
      </c>
      <c r="D6569" s="1">
        <v>41318</v>
      </c>
      <c r="F6569">
        <v>1</v>
      </c>
      <c r="G6569">
        <v>72709</v>
      </c>
      <c r="H6569" t="s">
        <v>150</v>
      </c>
      <c r="J6569" t="s">
        <v>14</v>
      </c>
      <c r="K6569">
        <v>48</v>
      </c>
      <c r="L6569" t="s">
        <v>15</v>
      </c>
    </row>
    <row r="6570" spans="1:12">
      <c r="A6570" t="e">
        <f ca="1">E00251532421921</f>
        <v>#NAME?</v>
      </c>
      <c r="B6570">
        <v>451</v>
      </c>
      <c r="C6570" t="s">
        <v>102</v>
      </c>
      <c r="D6570" s="1">
        <v>41094</v>
      </c>
      <c r="F6570">
        <v>2</v>
      </c>
      <c r="G6570">
        <v>49390</v>
      </c>
      <c r="H6570" t="s">
        <v>59</v>
      </c>
      <c r="J6570" t="s">
        <v>14</v>
      </c>
      <c r="K6570">
        <v>43</v>
      </c>
      <c r="L6570" t="s">
        <v>15</v>
      </c>
    </row>
    <row r="6571" spans="1:12">
      <c r="A6571" t="e">
        <f ca="1">E00251532421921</f>
        <v>#NAME?</v>
      </c>
      <c r="B6571">
        <v>451</v>
      </c>
      <c r="C6571" t="s">
        <v>102</v>
      </c>
      <c r="D6571" s="1">
        <v>41922</v>
      </c>
      <c r="F6571">
        <v>2</v>
      </c>
      <c r="G6571">
        <v>49390</v>
      </c>
      <c r="H6571" t="s">
        <v>59</v>
      </c>
      <c r="J6571" t="s">
        <v>14</v>
      </c>
      <c r="K6571">
        <v>45</v>
      </c>
      <c r="L6571" t="s">
        <v>15</v>
      </c>
    </row>
    <row r="6572" spans="1:12">
      <c r="A6572" t="e">
        <f ca="1">E00251518870221</f>
        <v>#NAME?</v>
      </c>
      <c r="B6572">
        <v>291</v>
      </c>
      <c r="C6572" t="s">
        <v>160</v>
      </c>
      <c r="D6572" s="1">
        <v>41961</v>
      </c>
      <c r="F6572">
        <v>1</v>
      </c>
      <c r="G6572">
        <v>78900</v>
      </c>
      <c r="H6572" t="s">
        <v>79</v>
      </c>
      <c r="J6572" t="s">
        <v>14</v>
      </c>
      <c r="K6572">
        <v>50</v>
      </c>
      <c r="L6572" t="s">
        <v>22</v>
      </c>
    </row>
    <row r="6573" spans="1:12">
      <c r="A6573" t="e">
        <f ca="1">E00251518870221</f>
        <v>#NAME?</v>
      </c>
      <c r="B6573">
        <v>291</v>
      </c>
      <c r="C6573" t="s">
        <v>160</v>
      </c>
      <c r="D6573" s="1">
        <v>42104</v>
      </c>
      <c r="F6573">
        <v>1</v>
      </c>
      <c r="G6573">
        <v>7804</v>
      </c>
      <c r="H6573" t="s">
        <v>43</v>
      </c>
      <c r="J6573" t="s">
        <v>14</v>
      </c>
      <c r="K6573">
        <v>50</v>
      </c>
      <c r="L6573" t="s">
        <v>22</v>
      </c>
    </row>
    <row r="6574" spans="1:12">
      <c r="A6574" t="e">
        <f ca="1">E00251518870221</f>
        <v>#NAME?</v>
      </c>
      <c r="B6574">
        <v>291</v>
      </c>
      <c r="C6574" t="s">
        <v>160</v>
      </c>
      <c r="D6574" s="1">
        <v>41572</v>
      </c>
      <c r="F6574">
        <v>1</v>
      </c>
      <c r="G6574">
        <v>8489</v>
      </c>
      <c r="H6574" t="s">
        <v>327</v>
      </c>
      <c r="J6574" t="s">
        <v>14</v>
      </c>
      <c r="K6574">
        <v>49</v>
      </c>
      <c r="L6574" t="s">
        <v>15</v>
      </c>
    </row>
    <row r="6575" spans="1:12">
      <c r="A6575" t="e">
        <f ca="1">E00251430134821</f>
        <v>#NAME?</v>
      </c>
      <c r="B6575">
        <v>726</v>
      </c>
      <c r="C6575" t="s">
        <v>167</v>
      </c>
      <c r="D6575" s="1">
        <v>42017</v>
      </c>
      <c r="E6575">
        <v>0</v>
      </c>
      <c r="F6575">
        <v>1</v>
      </c>
      <c r="G6575">
        <v>99679</v>
      </c>
      <c r="H6575" t="s">
        <v>1048</v>
      </c>
      <c r="J6575" t="s">
        <v>34</v>
      </c>
      <c r="K6575">
        <v>56</v>
      </c>
      <c r="L6575" t="s">
        <v>15</v>
      </c>
    </row>
    <row r="6576" spans="1:12">
      <c r="A6576" t="e">
        <f ca="1">E00251430134821</f>
        <v>#NAME?</v>
      </c>
      <c r="B6576">
        <v>482</v>
      </c>
      <c r="C6576" t="s">
        <v>471</v>
      </c>
      <c r="D6576" s="1">
        <v>41183</v>
      </c>
      <c r="F6576">
        <v>1</v>
      </c>
      <c r="G6576">
        <v>462</v>
      </c>
      <c r="H6576" t="s">
        <v>288</v>
      </c>
      <c r="J6576" t="s">
        <v>14</v>
      </c>
      <c r="K6576">
        <v>54</v>
      </c>
      <c r="L6576" t="s">
        <v>15</v>
      </c>
    </row>
    <row r="6577" spans="1:12">
      <c r="A6577" t="e">
        <f ca="1">E00251532421921</f>
        <v>#NAME?</v>
      </c>
      <c r="B6577">
        <v>451</v>
      </c>
      <c r="C6577" t="s">
        <v>102</v>
      </c>
      <c r="D6577" s="1">
        <v>42977</v>
      </c>
      <c r="F6577">
        <v>2</v>
      </c>
      <c r="G6577">
        <v>27800</v>
      </c>
      <c r="H6577" t="s">
        <v>145</v>
      </c>
      <c r="J6577" t="s">
        <v>14</v>
      </c>
      <c r="K6577">
        <v>48</v>
      </c>
      <c r="L6577" t="s">
        <v>15</v>
      </c>
    </row>
    <row r="6578" spans="1:12">
      <c r="A6578" t="e">
        <f ca="1">E00251532421921</f>
        <v>#NAME?</v>
      </c>
      <c r="B6578">
        <v>451</v>
      </c>
      <c r="C6578" t="s">
        <v>102</v>
      </c>
      <c r="D6578" s="1">
        <v>41072</v>
      </c>
      <c r="F6578">
        <v>2</v>
      </c>
      <c r="G6578">
        <v>49390</v>
      </c>
      <c r="H6578" t="s">
        <v>59</v>
      </c>
      <c r="J6578" t="s">
        <v>14</v>
      </c>
      <c r="K6578">
        <v>43</v>
      </c>
      <c r="L6578" t="s">
        <v>15</v>
      </c>
    </row>
    <row r="6579" spans="1:12">
      <c r="A6579" t="e">
        <f ca="1">E00251439519321</f>
        <v>#NAME?</v>
      </c>
      <c r="B6579">
        <v>729</v>
      </c>
      <c r="C6579" t="s">
        <v>68</v>
      </c>
      <c r="D6579" s="1">
        <v>41304</v>
      </c>
      <c r="E6579">
        <v>0</v>
      </c>
      <c r="F6579">
        <v>4</v>
      </c>
      <c r="G6579">
        <v>73392</v>
      </c>
      <c r="H6579" t="s">
        <v>986</v>
      </c>
      <c r="J6579" t="s">
        <v>34</v>
      </c>
      <c r="K6579">
        <v>57</v>
      </c>
      <c r="L6579" t="s">
        <v>15</v>
      </c>
    </row>
    <row r="6580" spans="1:12">
      <c r="A6580" t="e">
        <f ca="1">E00251439519321</f>
        <v>#NAME?</v>
      </c>
      <c r="B6580">
        <v>1786</v>
      </c>
      <c r="C6580" t="s">
        <v>37</v>
      </c>
      <c r="D6580" s="1">
        <v>41025</v>
      </c>
      <c r="F6580">
        <v>1</v>
      </c>
      <c r="G6580">
        <v>4019</v>
      </c>
      <c r="H6580" t="s">
        <v>26</v>
      </c>
      <c r="J6580" t="s">
        <v>14</v>
      </c>
      <c r="K6580">
        <v>56</v>
      </c>
      <c r="L6580" t="s">
        <v>15</v>
      </c>
    </row>
    <row r="6581" spans="1:12">
      <c r="A6581" t="e">
        <f ca="1">E00251518870221</f>
        <v>#NAME?</v>
      </c>
      <c r="B6581">
        <v>272</v>
      </c>
      <c r="C6581" t="s">
        <v>174</v>
      </c>
      <c r="D6581" s="1">
        <v>42754</v>
      </c>
      <c r="E6581">
        <v>0</v>
      </c>
      <c r="F6581">
        <v>1</v>
      </c>
      <c r="G6581">
        <v>3540</v>
      </c>
      <c r="H6581" t="s">
        <v>436</v>
      </c>
      <c r="J6581" t="s">
        <v>34</v>
      </c>
      <c r="K6581">
        <v>52</v>
      </c>
      <c r="L6581" t="s">
        <v>15</v>
      </c>
    </row>
    <row r="6582" spans="1:12">
      <c r="A6582" t="e">
        <f ca="1">E00251439519321</f>
        <v>#NAME?</v>
      </c>
      <c r="B6582">
        <v>1786</v>
      </c>
      <c r="C6582" t="s">
        <v>37</v>
      </c>
      <c r="D6582" s="1">
        <v>41911</v>
      </c>
      <c r="F6582">
        <v>1</v>
      </c>
      <c r="G6582">
        <v>4019</v>
      </c>
      <c r="H6582" t="s">
        <v>26</v>
      </c>
      <c r="J6582" t="s">
        <v>14</v>
      </c>
      <c r="K6582">
        <v>59</v>
      </c>
      <c r="L6582" t="s">
        <v>15</v>
      </c>
    </row>
    <row r="6583" spans="1:12">
      <c r="A6583" t="e">
        <f ca="1">E00251430134821</f>
        <v>#NAME?</v>
      </c>
      <c r="B6583">
        <v>726</v>
      </c>
      <c r="C6583" t="s">
        <v>167</v>
      </c>
      <c r="D6583" s="1">
        <v>41643</v>
      </c>
      <c r="E6583">
        <v>0</v>
      </c>
      <c r="F6583">
        <v>1</v>
      </c>
      <c r="G6583">
        <v>7350</v>
      </c>
      <c r="H6583" t="s">
        <v>192</v>
      </c>
      <c r="J6583" t="s">
        <v>34</v>
      </c>
      <c r="K6583">
        <v>55</v>
      </c>
      <c r="L6583" t="s">
        <v>15</v>
      </c>
    </row>
    <row r="6584" spans="1:12">
      <c r="A6584" t="e">
        <f ca="1">E00251532421921</f>
        <v>#NAME?</v>
      </c>
      <c r="B6584">
        <v>451</v>
      </c>
      <c r="C6584" t="s">
        <v>102</v>
      </c>
      <c r="D6584" s="1">
        <v>42352</v>
      </c>
      <c r="F6584">
        <v>3</v>
      </c>
      <c r="G6584">
        <v>49390</v>
      </c>
      <c r="H6584" t="s">
        <v>59</v>
      </c>
      <c r="J6584" t="s">
        <v>14</v>
      </c>
      <c r="K6584">
        <v>46</v>
      </c>
      <c r="L6584" t="s">
        <v>15</v>
      </c>
    </row>
    <row r="6585" spans="1:12">
      <c r="A6585" t="e">
        <f ca="1">E00251518870221</f>
        <v>#NAME?</v>
      </c>
      <c r="B6585">
        <v>291</v>
      </c>
      <c r="C6585" t="s">
        <v>160</v>
      </c>
      <c r="D6585" s="1">
        <v>41661</v>
      </c>
      <c r="F6585">
        <v>1</v>
      </c>
      <c r="G6585">
        <v>3004</v>
      </c>
      <c r="H6585" t="s">
        <v>104</v>
      </c>
      <c r="J6585" t="s">
        <v>14</v>
      </c>
      <c r="K6585">
        <v>49</v>
      </c>
      <c r="L6585" t="s">
        <v>15</v>
      </c>
    </row>
    <row r="6586" spans="1:12">
      <c r="A6586" t="e">
        <f ca="1">E00251439519321</f>
        <v>#NAME?</v>
      </c>
      <c r="B6586">
        <v>1786</v>
      </c>
      <c r="C6586" t="s">
        <v>37</v>
      </c>
      <c r="D6586" s="1">
        <v>42354</v>
      </c>
      <c r="F6586">
        <v>1</v>
      </c>
      <c r="G6586">
        <v>4019</v>
      </c>
      <c r="H6586" t="s">
        <v>26</v>
      </c>
      <c r="J6586" t="s">
        <v>14</v>
      </c>
      <c r="K6586">
        <v>60</v>
      </c>
      <c r="L6586" t="s">
        <v>15</v>
      </c>
    </row>
    <row r="6587" spans="1:12">
      <c r="A6587" t="e">
        <f ca="1">E00251430134821</f>
        <v>#NAME?</v>
      </c>
      <c r="B6587">
        <v>482</v>
      </c>
      <c r="C6587" t="s">
        <v>471</v>
      </c>
      <c r="D6587" s="1">
        <v>41081</v>
      </c>
      <c r="F6587">
        <v>1</v>
      </c>
      <c r="G6587">
        <v>7295</v>
      </c>
      <c r="H6587" t="s">
        <v>76</v>
      </c>
      <c r="J6587" t="s">
        <v>14</v>
      </c>
      <c r="K6587">
        <v>54</v>
      </c>
      <c r="L6587" t="s">
        <v>15</v>
      </c>
    </row>
    <row r="6588" spans="1:12">
      <c r="A6588" t="e">
        <f ca="1">E00251518870221</f>
        <v>#NAME?</v>
      </c>
      <c r="B6588">
        <v>291</v>
      </c>
      <c r="C6588" t="s">
        <v>160</v>
      </c>
      <c r="D6588" s="1">
        <v>42081</v>
      </c>
      <c r="F6588">
        <v>3</v>
      </c>
      <c r="G6588">
        <v>78900</v>
      </c>
      <c r="H6588" t="s">
        <v>79</v>
      </c>
      <c r="J6588" t="s">
        <v>14</v>
      </c>
      <c r="K6588">
        <v>50</v>
      </c>
      <c r="L6588" t="s">
        <v>22</v>
      </c>
    </row>
    <row r="6589" spans="1:12">
      <c r="A6589" t="e">
        <f ca="1">E00251439519321</f>
        <v>#NAME?</v>
      </c>
      <c r="B6589">
        <v>1786</v>
      </c>
      <c r="C6589" t="s">
        <v>37</v>
      </c>
      <c r="D6589" s="1">
        <v>41788</v>
      </c>
      <c r="F6589">
        <v>1</v>
      </c>
      <c r="G6589">
        <v>2720</v>
      </c>
      <c r="H6589" t="s">
        <v>65</v>
      </c>
      <c r="J6589" t="s">
        <v>14</v>
      </c>
      <c r="K6589">
        <v>58</v>
      </c>
      <c r="L6589" t="s">
        <v>15</v>
      </c>
    </row>
    <row r="6590" spans="1:12">
      <c r="A6590" t="e">
        <f ca="1">E00251514850521</f>
        <v>#NAME?</v>
      </c>
      <c r="B6590">
        <v>454</v>
      </c>
      <c r="C6590" t="s">
        <v>179</v>
      </c>
      <c r="D6590" s="1">
        <v>42801</v>
      </c>
      <c r="F6590">
        <v>2</v>
      </c>
      <c r="G6590">
        <v>7904</v>
      </c>
      <c r="H6590" t="s">
        <v>75</v>
      </c>
      <c r="J6590" t="s">
        <v>14</v>
      </c>
      <c r="K6590">
        <v>52</v>
      </c>
      <c r="L6590" t="s">
        <v>22</v>
      </c>
    </row>
    <row r="6591" spans="1:12">
      <c r="A6591" t="e">
        <f ca="1">E00251429208321</f>
        <v>#NAME?</v>
      </c>
      <c r="B6591">
        <v>695</v>
      </c>
      <c r="C6591" t="s">
        <v>257</v>
      </c>
      <c r="D6591" s="1">
        <v>41569</v>
      </c>
      <c r="F6591">
        <v>1</v>
      </c>
      <c r="G6591">
        <v>2893</v>
      </c>
      <c r="H6591" t="s">
        <v>542</v>
      </c>
      <c r="J6591" t="s">
        <v>14</v>
      </c>
      <c r="K6591">
        <v>62</v>
      </c>
      <c r="L6591" t="s">
        <v>15</v>
      </c>
    </row>
    <row r="6592" spans="1:12">
      <c r="A6592" t="e">
        <f ca="1">E00251429208321</f>
        <v>#NAME?</v>
      </c>
      <c r="B6592">
        <v>695</v>
      </c>
      <c r="C6592" t="s">
        <v>257</v>
      </c>
      <c r="D6592" s="1">
        <v>41570</v>
      </c>
      <c r="F6592">
        <v>4</v>
      </c>
      <c r="G6592">
        <v>3899</v>
      </c>
      <c r="H6592" t="s">
        <v>264</v>
      </c>
      <c r="J6592" t="s">
        <v>14</v>
      </c>
      <c r="K6592">
        <v>62</v>
      </c>
      <c r="L6592" t="s">
        <v>15</v>
      </c>
    </row>
    <row r="6593" spans="1:12">
      <c r="A6593" t="e">
        <f ca="1">E00251529543221</f>
        <v>#NAME?</v>
      </c>
      <c r="B6593">
        <v>167</v>
      </c>
      <c r="C6593" t="s">
        <v>549</v>
      </c>
      <c r="D6593" s="1">
        <v>41788</v>
      </c>
      <c r="F6593">
        <v>1</v>
      </c>
      <c r="G6593">
        <v>25000</v>
      </c>
      <c r="H6593" t="s">
        <v>178</v>
      </c>
      <c r="J6593" t="s">
        <v>14</v>
      </c>
      <c r="K6593">
        <v>58</v>
      </c>
      <c r="L6593" t="s">
        <v>15</v>
      </c>
    </row>
    <row r="6594" spans="1:12">
      <c r="A6594" t="e">
        <f ca="1">E00251529543221</f>
        <v>#NAME?</v>
      </c>
      <c r="B6594">
        <v>167</v>
      </c>
      <c r="C6594" t="s">
        <v>549</v>
      </c>
      <c r="D6594" s="1">
        <v>41792</v>
      </c>
      <c r="F6594">
        <v>2</v>
      </c>
      <c r="G6594">
        <v>4019</v>
      </c>
      <c r="H6594" t="s">
        <v>26</v>
      </c>
      <c r="J6594" t="s">
        <v>14</v>
      </c>
      <c r="K6594">
        <v>58</v>
      </c>
      <c r="L6594" t="s">
        <v>15</v>
      </c>
    </row>
    <row r="6595" spans="1:12">
      <c r="A6595" t="e">
        <f ca="1">E00251529543221</f>
        <v>#NAME?</v>
      </c>
      <c r="B6595">
        <v>725</v>
      </c>
      <c r="C6595" t="s">
        <v>550</v>
      </c>
      <c r="D6595" s="1">
        <v>42008</v>
      </c>
      <c r="E6595">
        <v>3</v>
      </c>
      <c r="F6595">
        <v>4</v>
      </c>
      <c r="G6595">
        <v>25000</v>
      </c>
      <c r="H6595" t="s">
        <v>178</v>
      </c>
      <c r="J6595" t="s">
        <v>34</v>
      </c>
      <c r="K6595">
        <v>59</v>
      </c>
      <c r="L6595" t="s">
        <v>15</v>
      </c>
    </row>
    <row r="6596" spans="1:12">
      <c r="A6596" t="e">
        <f ca="1">E00251529543221</f>
        <v>#NAME?</v>
      </c>
      <c r="B6596">
        <v>148</v>
      </c>
      <c r="C6596" t="s">
        <v>318</v>
      </c>
      <c r="D6596" s="1">
        <v>42121</v>
      </c>
      <c r="F6596">
        <v>1</v>
      </c>
      <c r="G6596">
        <v>37921</v>
      </c>
      <c r="H6596" t="s">
        <v>859</v>
      </c>
      <c r="I6596" t="s">
        <v>56</v>
      </c>
      <c r="J6596" t="s">
        <v>57</v>
      </c>
      <c r="K6596">
        <v>59</v>
      </c>
      <c r="L6596" t="s">
        <v>15</v>
      </c>
    </row>
    <row r="6597" spans="1:12">
      <c r="A6597" t="e">
        <f ca="1">E00251529543221</f>
        <v>#NAME?</v>
      </c>
      <c r="B6597">
        <v>148</v>
      </c>
      <c r="C6597" t="s">
        <v>318</v>
      </c>
      <c r="D6597" s="1">
        <v>42392</v>
      </c>
      <c r="E6597">
        <v>3</v>
      </c>
      <c r="F6597">
        <v>4</v>
      </c>
      <c r="G6597">
        <v>32723</v>
      </c>
      <c r="H6597" t="s">
        <v>1049</v>
      </c>
      <c r="J6597" t="s">
        <v>34</v>
      </c>
      <c r="K6597">
        <v>60</v>
      </c>
      <c r="L6597" t="s">
        <v>15</v>
      </c>
    </row>
    <row r="6598" spans="1:12">
      <c r="A6598" t="e">
        <f ca="1">E00251418191921</f>
        <v>#NAME?</v>
      </c>
      <c r="B6598">
        <v>1929</v>
      </c>
      <c r="C6598" t="s">
        <v>195</v>
      </c>
      <c r="D6598" s="1">
        <v>41827</v>
      </c>
      <c r="F6598">
        <v>5</v>
      </c>
      <c r="G6598">
        <v>69010</v>
      </c>
      <c r="H6598" t="s">
        <v>294</v>
      </c>
      <c r="J6598" t="s">
        <v>14</v>
      </c>
      <c r="K6598">
        <v>60</v>
      </c>
      <c r="L6598" t="s">
        <v>15</v>
      </c>
    </row>
    <row r="6599" spans="1:12">
      <c r="A6599" t="e">
        <f ca="1">E00251418191921</f>
        <v>#NAME?</v>
      </c>
      <c r="B6599">
        <v>1929</v>
      </c>
      <c r="C6599" t="s">
        <v>195</v>
      </c>
      <c r="D6599" s="1">
        <v>42223</v>
      </c>
      <c r="F6599">
        <v>3</v>
      </c>
      <c r="G6599">
        <v>25000</v>
      </c>
      <c r="H6599" t="s">
        <v>178</v>
      </c>
      <c r="J6599" t="s">
        <v>14</v>
      </c>
      <c r="K6599">
        <v>61</v>
      </c>
      <c r="L6599" t="s">
        <v>15</v>
      </c>
    </row>
    <row r="6600" spans="1:12">
      <c r="A6600" t="e">
        <f ca="1">E00251529543221</f>
        <v>#NAME?</v>
      </c>
      <c r="B6600">
        <v>167</v>
      </c>
      <c r="C6600" t="s">
        <v>549</v>
      </c>
      <c r="D6600" s="1">
        <v>41619</v>
      </c>
      <c r="F6600">
        <v>2</v>
      </c>
      <c r="G6600">
        <v>25000</v>
      </c>
      <c r="H6600" t="s">
        <v>178</v>
      </c>
      <c r="J6600" t="s">
        <v>14</v>
      </c>
      <c r="K6600">
        <v>58</v>
      </c>
      <c r="L6600" t="s">
        <v>15</v>
      </c>
    </row>
    <row r="6601" spans="1:12">
      <c r="A6601" t="e">
        <f ca="1">E00251531527021</f>
        <v>#NAME?</v>
      </c>
      <c r="B6601">
        <v>1786</v>
      </c>
      <c r="C6601" t="s">
        <v>37</v>
      </c>
      <c r="D6601" s="1">
        <v>41362</v>
      </c>
      <c r="F6601">
        <v>1</v>
      </c>
      <c r="G6601">
        <v>46420</v>
      </c>
      <c r="H6601" t="s">
        <v>1050</v>
      </c>
      <c r="J6601" t="s">
        <v>14</v>
      </c>
      <c r="K6601">
        <v>61</v>
      </c>
      <c r="L6601" t="s">
        <v>15</v>
      </c>
    </row>
    <row r="6602" spans="1:12">
      <c r="A6602" t="e">
        <f ca="1">E00251531527021</f>
        <v>#NAME?</v>
      </c>
      <c r="B6602">
        <v>1786</v>
      </c>
      <c r="C6602" t="s">
        <v>37</v>
      </c>
      <c r="D6602" s="1">
        <v>42349</v>
      </c>
      <c r="F6602">
        <v>1</v>
      </c>
      <c r="G6602">
        <v>2449</v>
      </c>
      <c r="H6602" t="s">
        <v>53</v>
      </c>
      <c r="J6602" t="s">
        <v>14</v>
      </c>
      <c r="K6602">
        <v>64</v>
      </c>
      <c r="L6602" t="s">
        <v>15</v>
      </c>
    </row>
    <row r="6603" spans="1:12">
      <c r="A6603" t="e">
        <f ca="1">E00251429208321</f>
        <v>#NAME?</v>
      </c>
      <c r="B6603">
        <v>695</v>
      </c>
      <c r="C6603" t="s">
        <v>257</v>
      </c>
      <c r="D6603" s="1">
        <v>42150</v>
      </c>
      <c r="F6603">
        <v>2</v>
      </c>
      <c r="G6603">
        <v>7295</v>
      </c>
      <c r="H6603" t="s">
        <v>76</v>
      </c>
      <c r="J6603" t="s">
        <v>14</v>
      </c>
      <c r="K6603">
        <v>64</v>
      </c>
      <c r="L6603" t="s">
        <v>15</v>
      </c>
    </row>
    <row r="6604" spans="1:12">
      <c r="A6604" t="e">
        <f ca="1">E00251615087721</f>
        <v>#NAME?</v>
      </c>
      <c r="B6604">
        <v>48</v>
      </c>
      <c r="C6604" t="s">
        <v>249</v>
      </c>
      <c r="D6604" s="1">
        <v>42723</v>
      </c>
      <c r="F6604">
        <v>4</v>
      </c>
      <c r="G6604">
        <v>462</v>
      </c>
      <c r="H6604" t="s">
        <v>288</v>
      </c>
      <c r="J6604" t="s">
        <v>14</v>
      </c>
      <c r="K6604">
        <v>50</v>
      </c>
      <c r="L6604" t="s">
        <v>15</v>
      </c>
    </row>
    <row r="6605" spans="1:12">
      <c r="A6605" t="e">
        <f ca="1">E00251429233321</f>
        <v>#NAME?</v>
      </c>
      <c r="B6605">
        <v>1791</v>
      </c>
      <c r="C6605" t="s">
        <v>468</v>
      </c>
      <c r="D6605" s="1">
        <v>42418</v>
      </c>
      <c r="F6605">
        <v>4</v>
      </c>
      <c r="G6605">
        <v>2720</v>
      </c>
      <c r="H6605" t="s">
        <v>65</v>
      </c>
      <c r="J6605" t="s">
        <v>14</v>
      </c>
      <c r="K6605">
        <v>57</v>
      </c>
      <c r="L6605" t="s">
        <v>15</v>
      </c>
    </row>
    <row r="6606" spans="1:12">
      <c r="A6606" t="e">
        <f ca="1">E00251529543221</f>
        <v>#NAME?</v>
      </c>
      <c r="B6606">
        <v>167</v>
      </c>
      <c r="C6606" t="s">
        <v>549</v>
      </c>
      <c r="D6606" s="1">
        <v>41773</v>
      </c>
      <c r="F6606">
        <v>2</v>
      </c>
      <c r="G6606">
        <v>25000</v>
      </c>
      <c r="H6606" t="s">
        <v>178</v>
      </c>
      <c r="J6606" t="s">
        <v>14</v>
      </c>
      <c r="K6606">
        <v>58</v>
      </c>
      <c r="L6606" t="s">
        <v>15</v>
      </c>
    </row>
    <row r="6607" spans="1:12">
      <c r="A6607" t="e">
        <f ca="1">E00251529543221</f>
        <v>#NAME?</v>
      </c>
      <c r="B6607">
        <v>167</v>
      </c>
      <c r="C6607" t="s">
        <v>549</v>
      </c>
      <c r="D6607" s="1">
        <v>42311</v>
      </c>
      <c r="F6607">
        <v>1</v>
      </c>
      <c r="G6607">
        <v>25000</v>
      </c>
      <c r="H6607" t="s">
        <v>178</v>
      </c>
      <c r="J6607" t="s">
        <v>14</v>
      </c>
      <c r="K6607">
        <v>59</v>
      </c>
      <c r="L6607" t="s">
        <v>15</v>
      </c>
    </row>
    <row r="6608" spans="1:12">
      <c r="A6608" t="e">
        <f ca="1">E00251418191921</f>
        <v>#NAME?</v>
      </c>
      <c r="B6608">
        <v>1929</v>
      </c>
      <c r="C6608" t="s">
        <v>195</v>
      </c>
      <c r="D6608" s="1">
        <v>41208</v>
      </c>
      <c r="F6608">
        <v>2</v>
      </c>
      <c r="G6608">
        <v>69010</v>
      </c>
      <c r="H6608" t="s">
        <v>294</v>
      </c>
      <c r="J6608" t="s">
        <v>14</v>
      </c>
      <c r="K6608">
        <v>59</v>
      </c>
      <c r="L6608" t="s">
        <v>15</v>
      </c>
    </row>
    <row r="6609" spans="1:12">
      <c r="A6609" t="e">
        <f ca="1">E00251529543221</f>
        <v>#NAME?</v>
      </c>
      <c r="B6609">
        <v>148</v>
      </c>
      <c r="C6609" t="s">
        <v>318</v>
      </c>
      <c r="D6609" s="1">
        <v>42392</v>
      </c>
      <c r="E6609">
        <v>3</v>
      </c>
      <c r="F6609">
        <v>6</v>
      </c>
      <c r="G6609">
        <v>4019</v>
      </c>
      <c r="H6609" t="s">
        <v>26</v>
      </c>
      <c r="J6609" t="s">
        <v>34</v>
      </c>
      <c r="K6609">
        <v>60</v>
      </c>
      <c r="L6609" t="s">
        <v>15</v>
      </c>
    </row>
    <row r="6610" spans="1:12">
      <c r="A6610" t="e">
        <f ca="1">E00251529543221</f>
        <v>#NAME?</v>
      </c>
      <c r="B6610">
        <v>167</v>
      </c>
      <c r="C6610" t="s">
        <v>549</v>
      </c>
      <c r="D6610" s="1">
        <v>41689</v>
      </c>
      <c r="F6610">
        <v>1</v>
      </c>
      <c r="G6610">
        <v>72611</v>
      </c>
      <c r="H6610" t="s">
        <v>504</v>
      </c>
      <c r="J6610" t="s">
        <v>14</v>
      </c>
      <c r="K6610">
        <v>58</v>
      </c>
      <c r="L6610" t="s">
        <v>15</v>
      </c>
    </row>
    <row r="6611" spans="1:12">
      <c r="A6611" t="e">
        <f ca="1">E00251529543221</f>
        <v>#NAME?</v>
      </c>
      <c r="B6611">
        <v>167</v>
      </c>
      <c r="C6611" t="s">
        <v>549</v>
      </c>
      <c r="D6611" s="1">
        <v>42279</v>
      </c>
      <c r="F6611">
        <v>5</v>
      </c>
      <c r="G6611">
        <v>78830</v>
      </c>
      <c r="H6611" t="s">
        <v>297</v>
      </c>
      <c r="J6611" t="s">
        <v>14</v>
      </c>
      <c r="K6611">
        <v>59</v>
      </c>
      <c r="L6611" t="s">
        <v>22</v>
      </c>
    </row>
    <row r="6612" spans="1:12">
      <c r="A6612" t="e">
        <f ca="1">E00251531527021</f>
        <v>#NAME?</v>
      </c>
      <c r="B6612">
        <v>1786</v>
      </c>
      <c r="C6612" t="s">
        <v>37</v>
      </c>
      <c r="D6612" s="1">
        <v>42046</v>
      </c>
      <c r="F6612">
        <v>1</v>
      </c>
      <c r="G6612">
        <v>4660</v>
      </c>
      <c r="H6612" t="s">
        <v>215</v>
      </c>
      <c r="J6612" t="s">
        <v>14</v>
      </c>
      <c r="K6612">
        <v>63</v>
      </c>
      <c r="L6612" t="s">
        <v>15</v>
      </c>
    </row>
    <row r="6613" spans="1:12">
      <c r="A6613" t="e">
        <f ca="1">E00251537608721</f>
        <v>#NAME?</v>
      </c>
      <c r="B6613">
        <v>442</v>
      </c>
      <c r="C6613" t="s">
        <v>95</v>
      </c>
      <c r="D6613" s="1">
        <v>41717</v>
      </c>
      <c r="F6613">
        <v>1</v>
      </c>
      <c r="G6613">
        <v>6179</v>
      </c>
      <c r="H6613" t="s">
        <v>596</v>
      </c>
      <c r="J6613" t="s">
        <v>14</v>
      </c>
      <c r="K6613">
        <v>41</v>
      </c>
      <c r="L6613" t="s">
        <v>15</v>
      </c>
    </row>
    <row r="6614" spans="1:12">
      <c r="A6614" t="e">
        <f ca="1">E00251529543221</f>
        <v>#NAME?</v>
      </c>
      <c r="B6614">
        <v>167</v>
      </c>
      <c r="C6614" t="s">
        <v>549</v>
      </c>
      <c r="D6614" s="1">
        <v>42116</v>
      </c>
      <c r="F6614">
        <v>3</v>
      </c>
      <c r="G6614">
        <v>4019</v>
      </c>
      <c r="H6614" t="s">
        <v>26</v>
      </c>
      <c r="J6614" t="s">
        <v>14</v>
      </c>
      <c r="K6614">
        <v>59</v>
      </c>
      <c r="L6614" t="s">
        <v>15</v>
      </c>
    </row>
    <row r="6615" spans="1:12">
      <c r="A6615" t="e">
        <f ca="1">E00251429208321</f>
        <v>#NAME?</v>
      </c>
      <c r="B6615">
        <v>695</v>
      </c>
      <c r="C6615" t="s">
        <v>257</v>
      </c>
      <c r="D6615" s="1">
        <v>41513</v>
      </c>
      <c r="F6615">
        <v>3</v>
      </c>
      <c r="G6615">
        <v>55090</v>
      </c>
      <c r="H6615" t="s">
        <v>400</v>
      </c>
      <c r="J6615" t="s">
        <v>14</v>
      </c>
      <c r="K6615">
        <v>62</v>
      </c>
      <c r="L6615" t="s">
        <v>15</v>
      </c>
    </row>
    <row r="6616" spans="1:12">
      <c r="A6616" t="e">
        <f ca="1">E00251429208321</f>
        <v>#NAME?</v>
      </c>
      <c r="B6616">
        <v>695</v>
      </c>
      <c r="C6616" t="s">
        <v>257</v>
      </c>
      <c r="D6616" s="1">
        <v>41824</v>
      </c>
      <c r="F6616">
        <v>1</v>
      </c>
      <c r="G6616">
        <v>2893</v>
      </c>
      <c r="H6616" t="s">
        <v>542</v>
      </c>
      <c r="J6616" t="s">
        <v>14</v>
      </c>
      <c r="K6616">
        <v>63</v>
      </c>
      <c r="L6616" t="s">
        <v>15</v>
      </c>
    </row>
    <row r="6617" spans="1:12">
      <c r="A6617" t="e">
        <f ca="1">E00251529543221</f>
        <v>#NAME?</v>
      </c>
      <c r="B6617">
        <v>167</v>
      </c>
      <c r="C6617" t="s">
        <v>549</v>
      </c>
      <c r="D6617" s="1">
        <v>42352</v>
      </c>
      <c r="F6617">
        <v>3</v>
      </c>
      <c r="G6617">
        <v>4019</v>
      </c>
      <c r="H6617" t="s">
        <v>26</v>
      </c>
      <c r="J6617" t="s">
        <v>14</v>
      </c>
      <c r="K6617">
        <v>60</v>
      </c>
      <c r="L6617" t="s">
        <v>15</v>
      </c>
    </row>
    <row r="6618" spans="1:12">
      <c r="A6618" t="e">
        <f ca="1">E00251529543221</f>
        <v>#NAME?</v>
      </c>
      <c r="B6618">
        <v>167</v>
      </c>
      <c r="C6618" t="s">
        <v>549</v>
      </c>
      <c r="D6618" s="1">
        <v>42529</v>
      </c>
      <c r="F6618">
        <v>2</v>
      </c>
      <c r="G6618">
        <v>6929</v>
      </c>
      <c r="H6618" t="s">
        <v>36</v>
      </c>
      <c r="J6618" t="s">
        <v>14</v>
      </c>
      <c r="K6618">
        <v>60</v>
      </c>
      <c r="L6618" t="s">
        <v>15</v>
      </c>
    </row>
    <row r="6619" spans="1:12">
      <c r="A6619" t="e">
        <f ca="1">E00251529543221</f>
        <v>#NAME?</v>
      </c>
      <c r="B6619">
        <v>148</v>
      </c>
      <c r="C6619" t="s">
        <v>318</v>
      </c>
      <c r="D6619" s="1">
        <v>42392</v>
      </c>
      <c r="E6619">
        <v>3</v>
      </c>
      <c r="F6619">
        <v>5</v>
      </c>
      <c r="G6619">
        <v>311</v>
      </c>
      <c r="H6619" t="s">
        <v>599</v>
      </c>
      <c r="J6619" t="s">
        <v>34</v>
      </c>
      <c r="K6619">
        <v>60</v>
      </c>
      <c r="L6619" t="s">
        <v>15</v>
      </c>
    </row>
    <row r="6620" spans="1:12">
      <c r="A6620" t="e">
        <f ca="1">E00251531920921</f>
        <v>#NAME?</v>
      </c>
      <c r="B6620">
        <v>729</v>
      </c>
      <c r="C6620" t="s">
        <v>68</v>
      </c>
      <c r="D6620" s="1">
        <v>42018</v>
      </c>
      <c r="F6620">
        <v>1</v>
      </c>
      <c r="G6620">
        <v>7295</v>
      </c>
      <c r="H6620" t="s">
        <v>76</v>
      </c>
      <c r="I6620" t="s">
        <v>56</v>
      </c>
      <c r="J6620" t="s">
        <v>57</v>
      </c>
      <c r="K6620">
        <v>47</v>
      </c>
      <c r="L6620" t="s">
        <v>15</v>
      </c>
    </row>
    <row r="6621" spans="1:12">
      <c r="A6621" t="e">
        <f ca="1">E00251537608721</f>
        <v>#NAME?</v>
      </c>
      <c r="B6621">
        <v>442</v>
      </c>
      <c r="C6621" t="s">
        <v>95</v>
      </c>
      <c r="D6621" s="1">
        <v>41932</v>
      </c>
      <c r="F6621">
        <v>1</v>
      </c>
      <c r="G6621">
        <v>57420</v>
      </c>
      <c r="H6621" t="s">
        <v>267</v>
      </c>
      <c r="J6621" t="s">
        <v>14</v>
      </c>
      <c r="K6621">
        <v>41</v>
      </c>
      <c r="L6621" t="s">
        <v>15</v>
      </c>
    </row>
    <row r="6622" spans="1:12">
      <c r="A6622" t="e">
        <f ca="1">E00251531920921</f>
        <v>#NAME?</v>
      </c>
      <c r="B6622">
        <v>1786</v>
      </c>
      <c r="C6622" t="s">
        <v>37</v>
      </c>
      <c r="D6622" s="1">
        <v>41913</v>
      </c>
      <c r="F6622">
        <v>1</v>
      </c>
      <c r="G6622">
        <v>5989</v>
      </c>
      <c r="H6622" t="s">
        <v>1051</v>
      </c>
      <c r="J6622" t="s">
        <v>14</v>
      </c>
      <c r="K6622">
        <v>47</v>
      </c>
      <c r="L6622" t="s">
        <v>15</v>
      </c>
    </row>
    <row r="6623" spans="1:12">
      <c r="A6623" t="e">
        <f ca="1">E00251529543221</f>
        <v>#NAME?</v>
      </c>
      <c r="B6623">
        <v>165</v>
      </c>
      <c r="C6623" t="s">
        <v>461</v>
      </c>
      <c r="D6623" s="1">
        <v>42682</v>
      </c>
      <c r="F6623">
        <v>2</v>
      </c>
      <c r="G6623">
        <v>25000</v>
      </c>
      <c r="H6623" t="s">
        <v>178</v>
      </c>
      <c r="J6623" t="s">
        <v>14</v>
      </c>
      <c r="K6623">
        <v>60</v>
      </c>
      <c r="L6623" t="s">
        <v>15</v>
      </c>
    </row>
    <row r="6624" spans="1:12">
      <c r="A6624" t="e">
        <f ca="1">E00251529543221</f>
        <v>#NAME?</v>
      </c>
      <c r="B6624">
        <v>167</v>
      </c>
      <c r="C6624" t="s">
        <v>549</v>
      </c>
      <c r="D6624" s="1">
        <v>41668</v>
      </c>
      <c r="F6624">
        <v>1</v>
      </c>
      <c r="G6624">
        <v>7049</v>
      </c>
      <c r="H6624" t="s">
        <v>1052</v>
      </c>
      <c r="J6624" t="s">
        <v>14</v>
      </c>
      <c r="K6624">
        <v>58</v>
      </c>
      <c r="L6624" t="s">
        <v>15</v>
      </c>
    </row>
    <row r="6625" spans="1:12">
      <c r="A6625" t="e">
        <f ca="1">E00251430292421</f>
        <v>#NAME?</v>
      </c>
      <c r="B6625">
        <v>1933</v>
      </c>
      <c r="C6625" t="s">
        <v>151</v>
      </c>
      <c r="D6625" s="1">
        <v>43061</v>
      </c>
      <c r="F6625">
        <v>1</v>
      </c>
      <c r="G6625">
        <v>72290</v>
      </c>
      <c r="H6625" t="s">
        <v>248</v>
      </c>
      <c r="J6625" t="s">
        <v>14</v>
      </c>
      <c r="K6625">
        <v>58</v>
      </c>
      <c r="L6625" t="s">
        <v>15</v>
      </c>
    </row>
    <row r="6626" spans="1:12">
      <c r="A6626" t="e">
        <f ca="1">E00251529543221</f>
        <v>#NAME?</v>
      </c>
      <c r="B6626">
        <v>167</v>
      </c>
      <c r="C6626" t="s">
        <v>549</v>
      </c>
      <c r="D6626" s="1">
        <v>42311</v>
      </c>
      <c r="F6626">
        <v>3</v>
      </c>
      <c r="G6626">
        <v>25000</v>
      </c>
      <c r="H6626" t="s">
        <v>178</v>
      </c>
      <c r="J6626" t="s">
        <v>14</v>
      </c>
      <c r="K6626">
        <v>59</v>
      </c>
      <c r="L6626" t="s">
        <v>15</v>
      </c>
    </row>
    <row r="6627" spans="1:12">
      <c r="A6627" t="e">
        <f ca="1">E00251529543221</f>
        <v>#NAME?</v>
      </c>
      <c r="B6627">
        <v>167</v>
      </c>
      <c r="C6627" t="s">
        <v>549</v>
      </c>
      <c r="D6627" s="1">
        <v>42650</v>
      </c>
      <c r="F6627">
        <v>2</v>
      </c>
      <c r="G6627">
        <v>4019</v>
      </c>
      <c r="H6627" t="s">
        <v>26</v>
      </c>
      <c r="J6627" t="s">
        <v>14</v>
      </c>
      <c r="K6627">
        <v>60</v>
      </c>
      <c r="L6627" t="s">
        <v>15</v>
      </c>
    </row>
    <row r="6628" spans="1:12">
      <c r="A6628" t="e">
        <f ca="1">E00251537608721</f>
        <v>#NAME?</v>
      </c>
      <c r="B6628">
        <v>442</v>
      </c>
      <c r="C6628" t="s">
        <v>95</v>
      </c>
      <c r="D6628" s="1">
        <v>42038</v>
      </c>
      <c r="F6628">
        <v>1</v>
      </c>
      <c r="G6628">
        <v>30000</v>
      </c>
      <c r="H6628" t="s">
        <v>144</v>
      </c>
      <c r="J6628" t="s">
        <v>14</v>
      </c>
      <c r="K6628">
        <v>42</v>
      </c>
      <c r="L6628" t="s">
        <v>15</v>
      </c>
    </row>
    <row r="6629" spans="1:12">
      <c r="A6629" t="e">
        <f ca="1">E00251529543221</f>
        <v>#NAME?</v>
      </c>
      <c r="B6629">
        <v>725</v>
      </c>
      <c r="C6629" t="s">
        <v>550</v>
      </c>
      <c r="D6629" s="1">
        <v>42008</v>
      </c>
      <c r="E6629">
        <v>3</v>
      </c>
      <c r="F6629">
        <v>2</v>
      </c>
      <c r="G6629">
        <v>78760</v>
      </c>
      <c r="H6629" t="s">
        <v>1053</v>
      </c>
      <c r="J6629" t="s">
        <v>34</v>
      </c>
      <c r="K6629">
        <v>59</v>
      </c>
      <c r="L6629" t="s">
        <v>22</v>
      </c>
    </row>
    <row r="6630" spans="1:12">
      <c r="A6630" t="e">
        <f ca="1">E00251418191921</f>
        <v>#NAME?</v>
      </c>
      <c r="B6630">
        <v>1929</v>
      </c>
      <c r="C6630" t="s">
        <v>195</v>
      </c>
      <c r="D6630" s="1">
        <v>41208</v>
      </c>
      <c r="F6630">
        <v>1</v>
      </c>
      <c r="G6630">
        <v>3659</v>
      </c>
      <c r="H6630" t="s">
        <v>132</v>
      </c>
      <c r="J6630" t="s">
        <v>14</v>
      </c>
      <c r="K6630">
        <v>59</v>
      </c>
      <c r="L6630" t="s">
        <v>15</v>
      </c>
    </row>
    <row r="6631" spans="1:12">
      <c r="A6631" t="e">
        <f ca="1">E00251429233321</f>
        <v>#NAME?</v>
      </c>
      <c r="B6631">
        <v>1791</v>
      </c>
      <c r="C6631" t="s">
        <v>468</v>
      </c>
      <c r="D6631" s="1">
        <v>42187</v>
      </c>
      <c r="F6631">
        <v>6</v>
      </c>
      <c r="G6631">
        <v>6278</v>
      </c>
      <c r="H6631" t="s">
        <v>554</v>
      </c>
      <c r="J6631" t="s">
        <v>14</v>
      </c>
      <c r="K6631">
        <v>56</v>
      </c>
      <c r="L6631" t="s">
        <v>15</v>
      </c>
    </row>
    <row r="6632" spans="1:12">
      <c r="A6632" t="e">
        <f ca="1">E00251429233321</f>
        <v>#NAME?</v>
      </c>
      <c r="B6632">
        <v>1791</v>
      </c>
      <c r="C6632" t="s">
        <v>468</v>
      </c>
      <c r="D6632" s="1">
        <v>42642</v>
      </c>
      <c r="F6632">
        <v>2</v>
      </c>
      <c r="G6632">
        <v>49390</v>
      </c>
      <c r="H6632" t="s">
        <v>59</v>
      </c>
      <c r="J6632" t="s">
        <v>14</v>
      </c>
      <c r="K6632">
        <v>58</v>
      </c>
      <c r="L6632" t="s">
        <v>15</v>
      </c>
    </row>
    <row r="6633" spans="1:12">
      <c r="A6633" t="e">
        <f ca="1">E00251430375521</f>
        <v>#NAME?</v>
      </c>
      <c r="B6633">
        <v>500</v>
      </c>
      <c r="C6633" t="s">
        <v>161</v>
      </c>
      <c r="D6633" s="1">
        <v>41235</v>
      </c>
      <c r="F6633">
        <v>1</v>
      </c>
      <c r="G6633">
        <v>7869</v>
      </c>
      <c r="H6633" t="s">
        <v>470</v>
      </c>
      <c r="J6633" t="s">
        <v>14</v>
      </c>
      <c r="K6633">
        <v>59</v>
      </c>
      <c r="L6633" t="s">
        <v>22</v>
      </c>
    </row>
    <row r="6634" spans="1:12">
      <c r="A6634" t="e">
        <f ca="1">E00251615087721</f>
        <v>#NAME?</v>
      </c>
      <c r="B6634">
        <v>48</v>
      </c>
      <c r="C6634" t="s">
        <v>249</v>
      </c>
      <c r="D6634" s="1">
        <v>42031</v>
      </c>
      <c r="F6634">
        <v>3</v>
      </c>
      <c r="G6634">
        <v>3051</v>
      </c>
      <c r="H6634" t="s">
        <v>13</v>
      </c>
      <c r="J6634" t="s">
        <v>14</v>
      </c>
      <c r="K6634">
        <v>48</v>
      </c>
      <c r="L6634" t="s">
        <v>15</v>
      </c>
    </row>
    <row r="6635" spans="1:12">
      <c r="A6635" t="e">
        <f ca="1">E00251512915421</f>
        <v>#NAME?</v>
      </c>
      <c r="B6635">
        <v>458</v>
      </c>
      <c r="C6635" t="s">
        <v>275</v>
      </c>
      <c r="D6635" s="1">
        <v>42165</v>
      </c>
      <c r="F6635">
        <v>3</v>
      </c>
      <c r="G6635">
        <v>7272</v>
      </c>
      <c r="H6635" t="s">
        <v>395</v>
      </c>
      <c r="J6635" t="s">
        <v>14</v>
      </c>
      <c r="K6635">
        <v>58</v>
      </c>
      <c r="L6635" t="s">
        <v>15</v>
      </c>
    </row>
    <row r="6636" spans="1:12">
      <c r="A6636" t="e">
        <f ca="1">E00251532955921</f>
        <v>#NAME?</v>
      </c>
      <c r="B6636">
        <v>459</v>
      </c>
      <c r="C6636" t="s">
        <v>187</v>
      </c>
      <c r="D6636" s="1">
        <v>41962</v>
      </c>
      <c r="F6636">
        <v>3</v>
      </c>
      <c r="G6636">
        <v>30593</v>
      </c>
      <c r="H6636" t="s">
        <v>684</v>
      </c>
      <c r="J6636" t="s">
        <v>14</v>
      </c>
      <c r="K6636">
        <v>52</v>
      </c>
      <c r="L6636" t="s">
        <v>15</v>
      </c>
    </row>
    <row r="6637" spans="1:12">
      <c r="A6637" t="e">
        <f ca="1">E00251532955921</f>
        <v>#NAME?</v>
      </c>
      <c r="B6637">
        <v>7208</v>
      </c>
      <c r="C6637" t="s">
        <v>625</v>
      </c>
      <c r="D6637" s="1">
        <v>42948</v>
      </c>
      <c r="F6637">
        <v>1</v>
      </c>
      <c r="G6637">
        <v>9198</v>
      </c>
      <c r="H6637" t="s">
        <v>229</v>
      </c>
      <c r="I6637" t="s">
        <v>148</v>
      </c>
      <c r="J6637" t="s">
        <v>57</v>
      </c>
      <c r="K6637">
        <v>55</v>
      </c>
      <c r="L6637" t="s">
        <v>15</v>
      </c>
    </row>
    <row r="6638" spans="1:12">
      <c r="A6638" t="e">
        <f ca="1">E00251430375521</f>
        <v>#NAME?</v>
      </c>
      <c r="B6638">
        <v>500</v>
      </c>
      <c r="C6638" t="s">
        <v>161</v>
      </c>
      <c r="D6638" s="1">
        <v>42403</v>
      </c>
      <c r="F6638">
        <v>1</v>
      </c>
      <c r="G6638">
        <v>7242</v>
      </c>
      <c r="H6638" t="s">
        <v>93</v>
      </c>
      <c r="J6638" t="s">
        <v>14</v>
      </c>
      <c r="K6638">
        <v>63</v>
      </c>
      <c r="L6638" t="s">
        <v>15</v>
      </c>
    </row>
    <row r="6639" spans="1:12">
      <c r="A6639" t="e">
        <f ca="1">E00251427363921</f>
        <v>#NAME?</v>
      </c>
      <c r="B6639">
        <v>11</v>
      </c>
      <c r="C6639" t="s">
        <v>245</v>
      </c>
      <c r="D6639" s="1">
        <v>41991</v>
      </c>
      <c r="F6639">
        <v>1</v>
      </c>
      <c r="G6639">
        <v>4549</v>
      </c>
      <c r="H6639" t="s">
        <v>69</v>
      </c>
      <c r="J6639" t="s">
        <v>14</v>
      </c>
      <c r="K6639">
        <v>47</v>
      </c>
      <c r="L6639" t="s">
        <v>15</v>
      </c>
    </row>
    <row r="6640" spans="1:12">
      <c r="A6640" t="e">
        <f ca="1">E00251429588621</f>
        <v>#NAME?</v>
      </c>
      <c r="B6640">
        <v>189</v>
      </c>
      <c r="C6640" t="s">
        <v>58</v>
      </c>
      <c r="D6640" s="1">
        <v>41936</v>
      </c>
      <c r="F6640">
        <v>1</v>
      </c>
      <c r="G6640">
        <v>2809</v>
      </c>
      <c r="H6640" t="s">
        <v>90</v>
      </c>
      <c r="J6640" t="s">
        <v>14</v>
      </c>
      <c r="K6640">
        <v>43</v>
      </c>
      <c r="L6640" t="s">
        <v>15</v>
      </c>
    </row>
    <row r="6641" spans="1:12">
      <c r="A6641" t="e">
        <f ca="1">E00251515098921</f>
        <v>#NAME?</v>
      </c>
      <c r="B6641">
        <v>11</v>
      </c>
      <c r="C6641" t="s">
        <v>245</v>
      </c>
      <c r="D6641" s="1">
        <v>41519</v>
      </c>
      <c r="F6641">
        <v>1</v>
      </c>
      <c r="G6641">
        <v>27800</v>
      </c>
      <c r="H6641" t="s">
        <v>145</v>
      </c>
      <c r="J6641" t="s">
        <v>14</v>
      </c>
      <c r="K6641">
        <v>50</v>
      </c>
      <c r="L6641" t="s">
        <v>15</v>
      </c>
    </row>
    <row r="6642" spans="1:12">
      <c r="A6642" t="e">
        <f ca="1">E00251513276921</f>
        <v>#NAME?</v>
      </c>
      <c r="B6642">
        <v>456</v>
      </c>
      <c r="C6642" t="s">
        <v>518</v>
      </c>
      <c r="D6642" s="1">
        <v>42831</v>
      </c>
      <c r="F6642">
        <v>1</v>
      </c>
      <c r="G6642">
        <v>3804</v>
      </c>
      <c r="H6642" t="s">
        <v>71</v>
      </c>
      <c r="J6642" t="s">
        <v>14</v>
      </c>
      <c r="K6642">
        <v>59</v>
      </c>
      <c r="L6642" t="s">
        <v>15</v>
      </c>
    </row>
    <row r="6643" spans="1:12">
      <c r="A6643" t="e">
        <f ca="1">E00251617623621</f>
        <v>#NAME?</v>
      </c>
      <c r="B6643">
        <v>502</v>
      </c>
      <c r="C6643" t="s">
        <v>172</v>
      </c>
      <c r="D6643" s="1">
        <v>41676</v>
      </c>
      <c r="F6643">
        <v>1</v>
      </c>
      <c r="G6643">
        <v>78900</v>
      </c>
      <c r="H6643" t="s">
        <v>79</v>
      </c>
      <c r="J6643" t="s">
        <v>14</v>
      </c>
      <c r="K6643">
        <v>45</v>
      </c>
      <c r="L6643" t="s">
        <v>22</v>
      </c>
    </row>
    <row r="6644" spans="1:12">
      <c r="A6644" t="e">
        <f ca="1">E00251512209421</f>
        <v>#NAME?</v>
      </c>
      <c r="B6644">
        <v>66</v>
      </c>
      <c r="C6644" t="s">
        <v>134</v>
      </c>
      <c r="D6644" s="1">
        <v>42955</v>
      </c>
      <c r="F6644">
        <v>2</v>
      </c>
      <c r="G6644">
        <v>7820</v>
      </c>
      <c r="H6644" t="s">
        <v>233</v>
      </c>
      <c r="J6644" t="s">
        <v>14</v>
      </c>
      <c r="K6644">
        <v>62</v>
      </c>
      <c r="L6644" t="s">
        <v>22</v>
      </c>
    </row>
    <row r="6645" spans="1:12">
      <c r="A6645" t="e">
        <f ca="1">E00251427248621</f>
        <v>#NAME?</v>
      </c>
      <c r="B6645">
        <v>30</v>
      </c>
      <c r="C6645" t="s">
        <v>344</v>
      </c>
      <c r="D6645" s="1">
        <v>42787</v>
      </c>
      <c r="F6645">
        <v>1</v>
      </c>
      <c r="G6645">
        <v>30000</v>
      </c>
      <c r="H6645" t="s">
        <v>144</v>
      </c>
      <c r="J6645" t="s">
        <v>14</v>
      </c>
      <c r="K6645">
        <v>49</v>
      </c>
      <c r="L6645" t="s">
        <v>15</v>
      </c>
    </row>
    <row r="6646" spans="1:12">
      <c r="A6646" t="e">
        <f ca="1">E00251616235721</f>
        <v>#NAME?</v>
      </c>
      <c r="B6646">
        <v>491</v>
      </c>
      <c r="C6646" t="s">
        <v>567</v>
      </c>
      <c r="D6646" s="1">
        <v>41687</v>
      </c>
      <c r="F6646">
        <v>1</v>
      </c>
      <c r="G6646">
        <v>7862</v>
      </c>
      <c r="H6646" t="s">
        <v>27</v>
      </c>
      <c r="J6646" t="s">
        <v>14</v>
      </c>
      <c r="K6646">
        <v>52</v>
      </c>
      <c r="L6646" t="s">
        <v>22</v>
      </c>
    </row>
    <row r="6647" spans="1:12">
      <c r="A6647" t="e">
        <f ca="1">E00251429290121</f>
        <v>#NAME?</v>
      </c>
      <c r="B6647">
        <v>295</v>
      </c>
      <c r="C6647" t="s">
        <v>435</v>
      </c>
      <c r="D6647" s="1">
        <v>42059</v>
      </c>
      <c r="F6647">
        <v>1</v>
      </c>
      <c r="G6647">
        <v>7291</v>
      </c>
      <c r="H6647" t="s">
        <v>163</v>
      </c>
      <c r="J6647" t="s">
        <v>14</v>
      </c>
      <c r="K6647">
        <v>53</v>
      </c>
      <c r="L6647" t="s">
        <v>15</v>
      </c>
    </row>
    <row r="6648" spans="1:12">
      <c r="A6648" t="e">
        <f ca="1">E00251429290121</f>
        <v>#NAME?</v>
      </c>
      <c r="B6648">
        <v>295</v>
      </c>
      <c r="C6648" t="s">
        <v>435</v>
      </c>
      <c r="D6648" s="1">
        <v>42380</v>
      </c>
      <c r="F6648">
        <v>1</v>
      </c>
      <c r="G6648">
        <v>49390</v>
      </c>
      <c r="H6648" t="s">
        <v>59</v>
      </c>
      <c r="J6648" t="s">
        <v>14</v>
      </c>
      <c r="K6648">
        <v>54</v>
      </c>
      <c r="L6648" t="s">
        <v>15</v>
      </c>
    </row>
    <row r="6649" spans="1:12">
      <c r="A6649" t="e">
        <f ca="1">E00251532955921</f>
        <v>#NAME?</v>
      </c>
      <c r="B6649">
        <v>459</v>
      </c>
      <c r="C6649" t="s">
        <v>187</v>
      </c>
      <c r="D6649" s="1">
        <v>41962</v>
      </c>
      <c r="F6649">
        <v>1</v>
      </c>
      <c r="G6649">
        <v>27800</v>
      </c>
      <c r="H6649" t="s">
        <v>145</v>
      </c>
      <c r="J6649" t="s">
        <v>14</v>
      </c>
      <c r="K6649">
        <v>52</v>
      </c>
      <c r="L6649" t="s">
        <v>15</v>
      </c>
    </row>
    <row r="6650" spans="1:12">
      <c r="A6650" t="e">
        <f ca="1">E00251513276921</f>
        <v>#NAME?</v>
      </c>
      <c r="B6650">
        <v>456</v>
      </c>
      <c r="C6650" t="s">
        <v>518</v>
      </c>
      <c r="D6650" s="1">
        <v>42212</v>
      </c>
      <c r="F6650">
        <v>1</v>
      </c>
      <c r="G6650">
        <v>84500</v>
      </c>
      <c r="H6650" t="s">
        <v>511</v>
      </c>
      <c r="J6650" t="s">
        <v>14</v>
      </c>
      <c r="K6650">
        <v>57</v>
      </c>
      <c r="L6650" t="s">
        <v>15</v>
      </c>
    </row>
    <row r="6651" spans="1:12">
      <c r="A6651" t="e">
        <f ca="1">E00251532955921</f>
        <v>#NAME?</v>
      </c>
      <c r="B6651">
        <v>726</v>
      </c>
      <c r="C6651" t="s">
        <v>167</v>
      </c>
      <c r="D6651" s="1">
        <v>40932</v>
      </c>
      <c r="E6651">
        <v>0</v>
      </c>
      <c r="F6651">
        <v>2</v>
      </c>
      <c r="G6651">
        <v>4780</v>
      </c>
      <c r="H6651" t="s">
        <v>324</v>
      </c>
      <c r="J6651" t="s">
        <v>34</v>
      </c>
      <c r="K6651">
        <v>49</v>
      </c>
      <c r="L6651" t="s">
        <v>15</v>
      </c>
    </row>
    <row r="6652" spans="1:12">
      <c r="A6652" t="e">
        <f ca="1">E00251713731721</f>
        <v>#NAME?</v>
      </c>
      <c r="B6652">
        <v>148</v>
      </c>
      <c r="C6652" t="s">
        <v>318</v>
      </c>
      <c r="D6652" s="1">
        <v>42999</v>
      </c>
      <c r="F6652">
        <v>1</v>
      </c>
      <c r="G6652">
        <v>82525</v>
      </c>
      <c r="H6652" t="s">
        <v>371</v>
      </c>
      <c r="I6652" t="s">
        <v>56</v>
      </c>
      <c r="J6652" t="s">
        <v>57</v>
      </c>
      <c r="K6652">
        <v>50</v>
      </c>
      <c r="L6652" t="s">
        <v>15</v>
      </c>
    </row>
    <row r="6653" spans="1:12">
      <c r="A6653" t="e">
        <f t="shared" ref="A6653:A6658" ca="1" si="57">E00251713690721</f>
        <v>#NAME?</v>
      </c>
      <c r="B6653">
        <v>4959</v>
      </c>
      <c r="C6653" t="s">
        <v>565</v>
      </c>
      <c r="D6653" s="1">
        <v>42856</v>
      </c>
      <c r="F6653">
        <v>1</v>
      </c>
      <c r="G6653">
        <v>9490</v>
      </c>
      <c r="H6653" t="s">
        <v>138</v>
      </c>
      <c r="I6653" t="s">
        <v>148</v>
      </c>
      <c r="J6653" t="s">
        <v>57</v>
      </c>
      <c r="K6653">
        <v>44</v>
      </c>
      <c r="L6653" t="s">
        <v>15</v>
      </c>
    </row>
    <row r="6654" spans="1:12">
      <c r="A6654" t="e">
        <f t="shared" ca="1" si="57"/>
        <v>#NAME?</v>
      </c>
      <c r="B6654">
        <v>198</v>
      </c>
      <c r="C6654" t="s">
        <v>559</v>
      </c>
      <c r="D6654" s="1">
        <v>41835</v>
      </c>
      <c r="F6654">
        <v>1</v>
      </c>
      <c r="G6654">
        <v>72885</v>
      </c>
      <c r="H6654" t="s">
        <v>354</v>
      </c>
      <c r="J6654" t="s">
        <v>14</v>
      </c>
      <c r="K6654">
        <v>41</v>
      </c>
      <c r="L6654" t="s">
        <v>15</v>
      </c>
    </row>
    <row r="6655" spans="1:12">
      <c r="A6655" t="e">
        <f t="shared" ca="1" si="57"/>
        <v>#NAME?</v>
      </c>
      <c r="B6655">
        <v>198</v>
      </c>
      <c r="C6655" t="s">
        <v>559</v>
      </c>
      <c r="D6655" s="1">
        <v>41928</v>
      </c>
      <c r="F6655">
        <v>1</v>
      </c>
      <c r="G6655">
        <v>7222</v>
      </c>
      <c r="H6655" t="s">
        <v>560</v>
      </c>
      <c r="J6655" t="s">
        <v>14</v>
      </c>
      <c r="K6655">
        <v>41</v>
      </c>
      <c r="L6655" t="s">
        <v>15</v>
      </c>
    </row>
    <row r="6656" spans="1:12">
      <c r="A6656" t="e">
        <f t="shared" ca="1" si="57"/>
        <v>#NAME?</v>
      </c>
      <c r="B6656">
        <v>198</v>
      </c>
      <c r="C6656" t="s">
        <v>559</v>
      </c>
      <c r="D6656" s="1">
        <v>41941</v>
      </c>
      <c r="F6656">
        <v>3</v>
      </c>
      <c r="G6656">
        <v>72885</v>
      </c>
      <c r="H6656" t="s">
        <v>354</v>
      </c>
      <c r="J6656" t="s">
        <v>14</v>
      </c>
      <c r="K6656">
        <v>41</v>
      </c>
      <c r="L6656" t="s">
        <v>15</v>
      </c>
    </row>
    <row r="6657" spans="1:12">
      <c r="A6657" t="e">
        <f t="shared" ca="1" si="57"/>
        <v>#NAME?</v>
      </c>
      <c r="B6657">
        <v>198</v>
      </c>
      <c r="C6657" t="s">
        <v>559</v>
      </c>
      <c r="D6657" s="1">
        <v>42340</v>
      </c>
      <c r="F6657">
        <v>3</v>
      </c>
      <c r="G6657">
        <v>71940</v>
      </c>
      <c r="H6657" t="s">
        <v>135</v>
      </c>
      <c r="J6657" t="s">
        <v>14</v>
      </c>
      <c r="K6657">
        <v>42</v>
      </c>
      <c r="L6657" t="s">
        <v>15</v>
      </c>
    </row>
    <row r="6658" spans="1:12">
      <c r="A6658" t="e">
        <f t="shared" ca="1" si="57"/>
        <v>#NAME?</v>
      </c>
      <c r="B6658">
        <v>198</v>
      </c>
      <c r="C6658" t="s">
        <v>559</v>
      </c>
      <c r="D6658" s="1">
        <v>41348</v>
      </c>
      <c r="F6658">
        <v>1</v>
      </c>
      <c r="G6658">
        <v>1101</v>
      </c>
      <c r="H6658" t="s">
        <v>220</v>
      </c>
      <c r="J6658" t="s">
        <v>14</v>
      </c>
      <c r="K6658">
        <v>39</v>
      </c>
      <c r="L6658" t="s">
        <v>15</v>
      </c>
    </row>
    <row r="6659" spans="1:12">
      <c r="A6659" t="e">
        <f ca="1">E00251616235721</f>
        <v>#NAME?</v>
      </c>
      <c r="B6659">
        <v>491</v>
      </c>
      <c r="C6659" t="s">
        <v>567</v>
      </c>
      <c r="D6659" s="1">
        <v>42387</v>
      </c>
      <c r="F6659">
        <v>2</v>
      </c>
      <c r="G6659">
        <v>2448</v>
      </c>
      <c r="H6659" t="s">
        <v>19</v>
      </c>
      <c r="J6659" t="s">
        <v>14</v>
      </c>
      <c r="K6659">
        <v>54</v>
      </c>
      <c r="L6659" t="s">
        <v>15</v>
      </c>
    </row>
    <row r="6660" spans="1:12">
      <c r="A6660" t="e">
        <f ca="1">E00251617623621</f>
        <v>#NAME?</v>
      </c>
      <c r="B6660">
        <v>502</v>
      </c>
      <c r="C6660" t="s">
        <v>172</v>
      </c>
      <c r="D6660" s="1">
        <v>41710</v>
      </c>
      <c r="F6660">
        <v>1</v>
      </c>
      <c r="G6660">
        <v>5291</v>
      </c>
      <c r="H6660" t="s">
        <v>1054</v>
      </c>
      <c r="J6660" t="s">
        <v>14</v>
      </c>
      <c r="K6660">
        <v>45</v>
      </c>
      <c r="L6660" t="s">
        <v>15</v>
      </c>
    </row>
    <row r="6661" spans="1:12">
      <c r="A6661" t="e">
        <f ca="1">E00251515098921</f>
        <v>#NAME?</v>
      </c>
      <c r="B6661">
        <v>11</v>
      </c>
      <c r="C6661" t="s">
        <v>245</v>
      </c>
      <c r="D6661" s="1">
        <v>41646</v>
      </c>
      <c r="F6661">
        <v>1</v>
      </c>
      <c r="G6661">
        <v>27800</v>
      </c>
      <c r="H6661" t="s">
        <v>145</v>
      </c>
      <c r="J6661" t="s">
        <v>14</v>
      </c>
      <c r="K6661">
        <v>51</v>
      </c>
      <c r="L6661" t="s">
        <v>15</v>
      </c>
    </row>
    <row r="6662" spans="1:12">
      <c r="A6662" t="e">
        <f ca="1">E00251417971421</f>
        <v>#NAME?</v>
      </c>
      <c r="B6662">
        <v>51</v>
      </c>
      <c r="C6662" t="s">
        <v>372</v>
      </c>
      <c r="D6662" s="1">
        <v>42202</v>
      </c>
      <c r="F6662">
        <v>2</v>
      </c>
      <c r="G6662">
        <v>2449</v>
      </c>
      <c r="H6662" t="s">
        <v>53</v>
      </c>
      <c r="J6662" t="s">
        <v>14</v>
      </c>
      <c r="K6662">
        <v>52</v>
      </c>
      <c r="L6662" t="s">
        <v>15</v>
      </c>
    </row>
    <row r="6663" spans="1:12">
      <c r="A6663" t="e">
        <f ca="1">E00251417971421</f>
        <v>#NAME?</v>
      </c>
      <c r="B6663">
        <v>51</v>
      </c>
      <c r="C6663" t="s">
        <v>372</v>
      </c>
      <c r="D6663" s="1">
        <v>42993</v>
      </c>
      <c r="F6663">
        <v>1</v>
      </c>
      <c r="G6663">
        <v>2689</v>
      </c>
      <c r="H6663" t="s">
        <v>255</v>
      </c>
      <c r="J6663" t="s">
        <v>14</v>
      </c>
      <c r="K6663">
        <v>54</v>
      </c>
      <c r="L6663" t="s">
        <v>15</v>
      </c>
    </row>
    <row r="6664" spans="1:12">
      <c r="A6664" t="e">
        <f ca="1">E00251512209421</f>
        <v>#NAME?</v>
      </c>
      <c r="B6664">
        <v>66</v>
      </c>
      <c r="C6664" t="s">
        <v>134</v>
      </c>
      <c r="D6664" s="1">
        <v>41456</v>
      </c>
      <c r="F6664">
        <v>1</v>
      </c>
      <c r="G6664">
        <v>60785</v>
      </c>
      <c r="H6664" t="s">
        <v>1055</v>
      </c>
      <c r="J6664" t="s">
        <v>14</v>
      </c>
      <c r="K6664">
        <v>58</v>
      </c>
      <c r="L6664" t="s">
        <v>15</v>
      </c>
    </row>
    <row r="6665" spans="1:12">
      <c r="A6665" t="e">
        <f ca="1">E00251529568321</f>
        <v>#NAME?</v>
      </c>
      <c r="B6665">
        <v>156</v>
      </c>
      <c r="C6665" t="s">
        <v>569</v>
      </c>
      <c r="D6665" s="1">
        <v>42145</v>
      </c>
      <c r="F6665">
        <v>2</v>
      </c>
      <c r="G6665">
        <v>7062</v>
      </c>
      <c r="H6665" t="s">
        <v>97</v>
      </c>
      <c r="J6665" t="s">
        <v>14</v>
      </c>
      <c r="K6665">
        <v>57</v>
      </c>
      <c r="L6665" t="s">
        <v>15</v>
      </c>
    </row>
    <row r="6666" spans="1:12">
      <c r="A6666" t="e">
        <f ca="1">E00251429290121</f>
        <v>#NAME?</v>
      </c>
      <c r="B6666">
        <v>295</v>
      </c>
      <c r="C6666" t="s">
        <v>435</v>
      </c>
      <c r="D6666" s="1">
        <v>42444</v>
      </c>
      <c r="F6666">
        <v>3</v>
      </c>
      <c r="G6666">
        <v>49390</v>
      </c>
      <c r="H6666" t="s">
        <v>59</v>
      </c>
      <c r="J6666" t="s">
        <v>14</v>
      </c>
      <c r="K6666">
        <v>54</v>
      </c>
      <c r="L6666" t="s">
        <v>15</v>
      </c>
    </row>
    <row r="6667" spans="1:12">
      <c r="A6667" t="e">
        <f ca="1">E00251429290121</f>
        <v>#NAME?</v>
      </c>
      <c r="B6667">
        <v>1020</v>
      </c>
      <c r="C6667" t="s">
        <v>1056</v>
      </c>
      <c r="D6667" s="1">
        <v>42108</v>
      </c>
      <c r="F6667">
        <v>1</v>
      </c>
      <c r="G6667">
        <v>7999</v>
      </c>
      <c r="H6667" t="s">
        <v>169</v>
      </c>
      <c r="J6667" t="s">
        <v>272</v>
      </c>
      <c r="K6667">
        <v>53</v>
      </c>
      <c r="L6667" t="s">
        <v>22</v>
      </c>
    </row>
    <row r="6668" spans="1:12">
      <c r="A6668" t="e">
        <f ca="1">E00251532955921</f>
        <v>#NAME?</v>
      </c>
      <c r="B6668">
        <v>459</v>
      </c>
      <c r="C6668" t="s">
        <v>187</v>
      </c>
      <c r="D6668" s="1">
        <v>41108</v>
      </c>
      <c r="F6668">
        <v>1</v>
      </c>
      <c r="G6668">
        <v>7062</v>
      </c>
      <c r="H6668" t="s">
        <v>97</v>
      </c>
      <c r="J6668" t="s">
        <v>14</v>
      </c>
      <c r="K6668">
        <v>50</v>
      </c>
      <c r="L6668" t="s">
        <v>15</v>
      </c>
    </row>
    <row r="6669" spans="1:12">
      <c r="A6669" t="e">
        <f ca="1">E00251537633921</f>
        <v>#NAME?</v>
      </c>
      <c r="B6669">
        <v>458</v>
      </c>
      <c r="C6669" t="s">
        <v>275</v>
      </c>
      <c r="D6669" s="1">
        <v>42452</v>
      </c>
      <c r="F6669">
        <v>4</v>
      </c>
      <c r="G6669">
        <v>4019</v>
      </c>
      <c r="H6669" t="s">
        <v>26</v>
      </c>
      <c r="J6669" t="s">
        <v>14</v>
      </c>
      <c r="K6669">
        <v>52</v>
      </c>
      <c r="L6669" t="s">
        <v>15</v>
      </c>
    </row>
    <row r="6670" spans="1:12">
      <c r="A6670" t="e">
        <f ca="1">E00251537633921</f>
        <v>#NAME?</v>
      </c>
      <c r="B6670">
        <v>772</v>
      </c>
      <c r="C6670" t="s">
        <v>170</v>
      </c>
      <c r="D6670" s="1">
        <v>42397</v>
      </c>
      <c r="E6670">
        <v>1</v>
      </c>
      <c r="F6670">
        <v>3</v>
      </c>
      <c r="G6670">
        <v>2724</v>
      </c>
      <c r="H6670" t="s">
        <v>73</v>
      </c>
      <c r="J6670" t="s">
        <v>34</v>
      </c>
      <c r="K6670">
        <v>52</v>
      </c>
      <c r="L6670" t="s">
        <v>15</v>
      </c>
    </row>
    <row r="6671" spans="1:12">
      <c r="A6671" t="e">
        <f ca="1">E00251512209421</f>
        <v>#NAME?</v>
      </c>
      <c r="B6671">
        <v>66</v>
      </c>
      <c r="C6671" t="s">
        <v>134</v>
      </c>
      <c r="D6671" s="1">
        <v>41456</v>
      </c>
      <c r="F6671">
        <v>3</v>
      </c>
      <c r="G6671">
        <v>3019</v>
      </c>
      <c r="H6671" t="s">
        <v>441</v>
      </c>
      <c r="J6671" t="s">
        <v>14</v>
      </c>
      <c r="K6671">
        <v>58</v>
      </c>
      <c r="L6671" t="s">
        <v>15</v>
      </c>
    </row>
    <row r="6672" spans="1:12">
      <c r="A6672" t="e">
        <f ca="1">E00251512209421</f>
        <v>#NAME?</v>
      </c>
      <c r="B6672">
        <v>767</v>
      </c>
      <c r="C6672" t="s">
        <v>658</v>
      </c>
      <c r="D6672" s="1">
        <v>42170</v>
      </c>
      <c r="F6672">
        <v>1</v>
      </c>
      <c r="G6672">
        <v>46410</v>
      </c>
      <c r="H6672" t="s">
        <v>482</v>
      </c>
      <c r="I6672" t="s">
        <v>56</v>
      </c>
      <c r="J6672" t="s">
        <v>57</v>
      </c>
      <c r="K6672">
        <v>60</v>
      </c>
      <c r="L6672" t="s">
        <v>15</v>
      </c>
    </row>
    <row r="6673" spans="1:12">
      <c r="A6673" t="e">
        <f ca="1">E00251616235721</f>
        <v>#NAME?</v>
      </c>
      <c r="B6673">
        <v>491</v>
      </c>
      <c r="C6673" t="s">
        <v>567</v>
      </c>
      <c r="D6673" s="1">
        <v>41295</v>
      </c>
      <c r="F6673">
        <v>1</v>
      </c>
      <c r="G6673">
        <v>4871</v>
      </c>
      <c r="H6673" t="s">
        <v>125</v>
      </c>
      <c r="J6673" t="s">
        <v>14</v>
      </c>
      <c r="K6673">
        <v>51</v>
      </c>
      <c r="L6673" t="s">
        <v>15</v>
      </c>
    </row>
    <row r="6674" spans="1:12">
      <c r="A6674" t="e">
        <f ca="1">E00251512915421</f>
        <v>#NAME?</v>
      </c>
      <c r="B6674">
        <v>458</v>
      </c>
      <c r="C6674" t="s">
        <v>275</v>
      </c>
      <c r="D6674" s="1">
        <v>42270</v>
      </c>
      <c r="F6674">
        <v>1</v>
      </c>
      <c r="G6674">
        <v>7222</v>
      </c>
      <c r="H6674" t="s">
        <v>560</v>
      </c>
      <c r="J6674" t="s">
        <v>14</v>
      </c>
      <c r="K6674">
        <v>59</v>
      </c>
      <c r="L6674" t="s">
        <v>15</v>
      </c>
    </row>
    <row r="6675" spans="1:12">
      <c r="A6675" t="e">
        <f ca="1">E00251512915421</f>
        <v>#NAME?</v>
      </c>
      <c r="B6675">
        <v>458</v>
      </c>
      <c r="C6675" t="s">
        <v>275</v>
      </c>
      <c r="D6675" s="1">
        <v>43069</v>
      </c>
      <c r="F6675">
        <v>1</v>
      </c>
      <c r="G6675">
        <v>71514</v>
      </c>
      <c r="H6675" t="s">
        <v>568</v>
      </c>
      <c r="J6675" t="s">
        <v>14</v>
      </c>
      <c r="K6675">
        <v>61</v>
      </c>
      <c r="L6675" t="s">
        <v>15</v>
      </c>
    </row>
    <row r="6676" spans="1:12">
      <c r="A6676" t="e">
        <f ca="1">E00251512430321</f>
        <v>#NAME?</v>
      </c>
      <c r="B6676">
        <v>1929</v>
      </c>
      <c r="C6676" t="s">
        <v>195</v>
      </c>
      <c r="D6676" s="1">
        <v>42018</v>
      </c>
      <c r="F6676">
        <v>1</v>
      </c>
      <c r="G6676">
        <v>3559</v>
      </c>
      <c r="H6676" t="s">
        <v>857</v>
      </c>
      <c r="J6676" t="s">
        <v>14</v>
      </c>
      <c r="K6676">
        <v>43</v>
      </c>
      <c r="L6676" t="s">
        <v>15</v>
      </c>
    </row>
    <row r="6677" spans="1:12">
      <c r="A6677" t="e">
        <f ca="1">E00251427248621</f>
        <v>#NAME?</v>
      </c>
      <c r="B6677">
        <v>30</v>
      </c>
      <c r="C6677" t="s">
        <v>344</v>
      </c>
      <c r="D6677" s="1">
        <v>41948</v>
      </c>
      <c r="F6677">
        <v>1</v>
      </c>
      <c r="G6677">
        <v>462</v>
      </c>
      <c r="H6677" t="s">
        <v>288</v>
      </c>
      <c r="J6677" t="s">
        <v>14</v>
      </c>
      <c r="K6677">
        <v>47</v>
      </c>
      <c r="L6677" t="s">
        <v>15</v>
      </c>
    </row>
    <row r="6678" spans="1:12">
      <c r="A6678" t="e">
        <f ca="1">E00251616235721</f>
        <v>#NAME?</v>
      </c>
      <c r="B6678">
        <v>491</v>
      </c>
      <c r="C6678" t="s">
        <v>567</v>
      </c>
      <c r="D6678" s="1">
        <v>42404</v>
      </c>
      <c r="F6678">
        <v>2</v>
      </c>
      <c r="G6678">
        <v>7806</v>
      </c>
      <c r="H6678" t="s">
        <v>184</v>
      </c>
      <c r="J6678" t="s">
        <v>14</v>
      </c>
      <c r="K6678">
        <v>54</v>
      </c>
      <c r="L6678" t="s">
        <v>22</v>
      </c>
    </row>
    <row r="6679" spans="1:12">
      <c r="A6679" t="e">
        <f ca="1">E00251429290121</f>
        <v>#NAME?</v>
      </c>
      <c r="B6679">
        <v>296</v>
      </c>
      <c r="C6679" t="s">
        <v>119</v>
      </c>
      <c r="D6679" s="1">
        <v>41823</v>
      </c>
      <c r="F6679">
        <v>2</v>
      </c>
      <c r="G6679">
        <v>78079</v>
      </c>
      <c r="H6679" t="s">
        <v>49</v>
      </c>
      <c r="J6679" t="s">
        <v>14</v>
      </c>
      <c r="K6679">
        <v>52</v>
      </c>
      <c r="L6679" t="s">
        <v>22</v>
      </c>
    </row>
    <row r="6680" spans="1:12">
      <c r="A6680" t="e">
        <f ca="1">E00251429290121</f>
        <v>#NAME?</v>
      </c>
      <c r="B6680">
        <v>295</v>
      </c>
      <c r="C6680" t="s">
        <v>435</v>
      </c>
      <c r="D6680" s="1">
        <v>42460</v>
      </c>
      <c r="F6680">
        <v>2</v>
      </c>
      <c r="G6680">
        <v>4660</v>
      </c>
      <c r="H6680" t="s">
        <v>215</v>
      </c>
      <c r="J6680" t="s">
        <v>14</v>
      </c>
      <c r="K6680">
        <v>54</v>
      </c>
      <c r="L6680" t="s">
        <v>15</v>
      </c>
    </row>
    <row r="6681" spans="1:12">
      <c r="A6681" t="e">
        <f ca="1">E00251429290121</f>
        <v>#NAME?</v>
      </c>
      <c r="B6681">
        <v>296</v>
      </c>
      <c r="C6681" t="s">
        <v>119</v>
      </c>
      <c r="D6681" s="1">
        <v>41556</v>
      </c>
      <c r="F6681">
        <v>2</v>
      </c>
      <c r="G6681">
        <v>49390</v>
      </c>
      <c r="H6681" t="s">
        <v>59</v>
      </c>
      <c r="J6681" t="s">
        <v>14</v>
      </c>
      <c r="K6681">
        <v>52</v>
      </c>
      <c r="L6681" t="s">
        <v>15</v>
      </c>
    </row>
    <row r="6682" spans="1:12">
      <c r="A6682" t="e">
        <f ca="1">E00251429290121</f>
        <v>#NAME?</v>
      </c>
      <c r="B6682">
        <v>296</v>
      </c>
      <c r="C6682" t="s">
        <v>119</v>
      </c>
      <c r="D6682" s="1">
        <v>41940</v>
      </c>
      <c r="F6682">
        <v>1</v>
      </c>
      <c r="G6682">
        <v>71940</v>
      </c>
      <c r="H6682" t="s">
        <v>135</v>
      </c>
      <c r="J6682" t="s">
        <v>14</v>
      </c>
      <c r="K6682">
        <v>53</v>
      </c>
      <c r="L6682" t="s">
        <v>15</v>
      </c>
    </row>
    <row r="6683" spans="1:12">
      <c r="A6683" t="e">
        <f ca="1">E00251429182321</f>
        <v>#NAME?</v>
      </c>
      <c r="B6683">
        <v>290</v>
      </c>
      <c r="C6683" t="s">
        <v>449</v>
      </c>
      <c r="D6683" s="1">
        <v>41564</v>
      </c>
      <c r="F6683">
        <v>2</v>
      </c>
      <c r="G6683">
        <v>71509</v>
      </c>
      <c r="H6683" t="s">
        <v>369</v>
      </c>
      <c r="J6683" t="s">
        <v>14</v>
      </c>
      <c r="K6683">
        <v>51</v>
      </c>
      <c r="L6683" t="s">
        <v>15</v>
      </c>
    </row>
    <row r="6684" spans="1:12">
      <c r="A6684" t="e">
        <f ca="1">E00251524982021</f>
        <v>#NAME?</v>
      </c>
      <c r="B6684">
        <v>439</v>
      </c>
      <c r="C6684" t="s">
        <v>416</v>
      </c>
      <c r="D6684" s="1">
        <v>42104</v>
      </c>
      <c r="F6684">
        <v>1</v>
      </c>
      <c r="G6684">
        <v>5718</v>
      </c>
      <c r="H6684" t="s">
        <v>244</v>
      </c>
      <c r="J6684" t="s">
        <v>14</v>
      </c>
      <c r="K6684">
        <v>41</v>
      </c>
      <c r="L6684" t="s">
        <v>15</v>
      </c>
    </row>
    <row r="6685" spans="1:12">
      <c r="A6685" t="e">
        <f ca="1">E00251427202821</f>
        <v>#NAME?</v>
      </c>
      <c r="B6685">
        <v>29</v>
      </c>
      <c r="C6685" t="s">
        <v>309</v>
      </c>
      <c r="D6685" s="1">
        <v>41940</v>
      </c>
      <c r="F6685">
        <v>4</v>
      </c>
      <c r="G6685">
        <v>7862</v>
      </c>
      <c r="H6685" t="s">
        <v>27</v>
      </c>
      <c r="J6685" t="s">
        <v>14</v>
      </c>
      <c r="K6685">
        <v>65</v>
      </c>
      <c r="L6685" t="s">
        <v>22</v>
      </c>
    </row>
    <row r="6686" spans="1:12">
      <c r="A6686" t="e">
        <f ca="1">E00251427202821</f>
        <v>#NAME?</v>
      </c>
      <c r="B6686">
        <v>29</v>
      </c>
      <c r="C6686" t="s">
        <v>309</v>
      </c>
      <c r="D6686" s="1">
        <v>41585</v>
      </c>
      <c r="F6686">
        <v>2</v>
      </c>
      <c r="G6686">
        <v>98984</v>
      </c>
      <c r="H6686" t="s">
        <v>576</v>
      </c>
      <c r="J6686" t="s">
        <v>14</v>
      </c>
      <c r="K6686">
        <v>64</v>
      </c>
      <c r="L6686" t="s">
        <v>15</v>
      </c>
    </row>
    <row r="6687" spans="1:12">
      <c r="A6687" t="e">
        <f ca="1">E00251617623621</f>
        <v>#NAME?</v>
      </c>
      <c r="B6687">
        <v>7505</v>
      </c>
      <c r="C6687" t="s">
        <v>209</v>
      </c>
      <c r="D6687" s="1">
        <v>41967</v>
      </c>
      <c r="F6687">
        <v>1</v>
      </c>
      <c r="G6687">
        <v>7242</v>
      </c>
      <c r="H6687" t="s">
        <v>93</v>
      </c>
      <c r="J6687" t="s">
        <v>14</v>
      </c>
      <c r="K6687">
        <v>45</v>
      </c>
      <c r="L6687" t="s">
        <v>15</v>
      </c>
    </row>
    <row r="6688" spans="1:12">
      <c r="A6688" t="e">
        <f ca="1">E00251429378121</f>
        <v>#NAME?</v>
      </c>
      <c r="B6688">
        <v>275</v>
      </c>
      <c r="C6688" t="s">
        <v>444</v>
      </c>
      <c r="D6688" s="1">
        <v>42048</v>
      </c>
      <c r="F6688">
        <v>1</v>
      </c>
      <c r="G6688">
        <v>78650</v>
      </c>
      <c r="H6688" t="s">
        <v>414</v>
      </c>
      <c r="J6688" t="s">
        <v>14</v>
      </c>
      <c r="K6688">
        <v>55</v>
      </c>
      <c r="L6688" t="s">
        <v>22</v>
      </c>
    </row>
    <row r="6689" spans="1:12">
      <c r="A6689" t="e">
        <f ca="1">E00251617623621</f>
        <v>#NAME?</v>
      </c>
      <c r="B6689">
        <v>7505</v>
      </c>
      <c r="C6689" t="s">
        <v>209</v>
      </c>
      <c r="D6689" s="1">
        <v>42408</v>
      </c>
      <c r="F6689">
        <v>1</v>
      </c>
      <c r="G6689">
        <v>30000</v>
      </c>
      <c r="H6689" t="s">
        <v>144</v>
      </c>
      <c r="J6689" t="s">
        <v>14</v>
      </c>
      <c r="K6689">
        <v>47</v>
      </c>
      <c r="L6689" t="s">
        <v>15</v>
      </c>
    </row>
    <row r="6690" spans="1:12">
      <c r="A6690" t="e">
        <f ca="1">E00251617623621</f>
        <v>#NAME?</v>
      </c>
      <c r="B6690">
        <v>502</v>
      </c>
      <c r="C6690" t="s">
        <v>172</v>
      </c>
      <c r="D6690" s="1">
        <v>41353</v>
      </c>
      <c r="F6690">
        <v>1</v>
      </c>
      <c r="G6690">
        <v>7242</v>
      </c>
      <c r="H6690" t="s">
        <v>93</v>
      </c>
      <c r="J6690" t="s">
        <v>14</v>
      </c>
      <c r="K6690">
        <v>44</v>
      </c>
      <c r="L6690" t="s">
        <v>15</v>
      </c>
    </row>
    <row r="6691" spans="1:12">
      <c r="A6691" t="e">
        <f ca="1">E00251617623621</f>
        <v>#NAME?</v>
      </c>
      <c r="B6691">
        <v>7505</v>
      </c>
      <c r="C6691" t="s">
        <v>209</v>
      </c>
      <c r="D6691" s="1">
        <v>42408</v>
      </c>
      <c r="F6691">
        <v>2</v>
      </c>
      <c r="G6691">
        <v>30748</v>
      </c>
      <c r="H6691" t="s">
        <v>50</v>
      </c>
      <c r="J6691" t="s">
        <v>14</v>
      </c>
      <c r="K6691">
        <v>47</v>
      </c>
      <c r="L6691" t="s">
        <v>15</v>
      </c>
    </row>
    <row r="6692" spans="1:12">
      <c r="A6692" t="e">
        <f ca="1">E00251429182321</f>
        <v>#NAME?</v>
      </c>
      <c r="B6692">
        <v>290</v>
      </c>
      <c r="C6692" t="s">
        <v>449</v>
      </c>
      <c r="D6692" s="1">
        <v>42864</v>
      </c>
      <c r="F6692">
        <v>1</v>
      </c>
      <c r="G6692">
        <v>7262</v>
      </c>
      <c r="H6692" t="s">
        <v>198</v>
      </c>
      <c r="J6692" t="s">
        <v>14</v>
      </c>
      <c r="K6692">
        <v>55</v>
      </c>
      <c r="L6692" t="s">
        <v>15</v>
      </c>
    </row>
    <row r="6693" spans="1:12">
      <c r="A6693" t="e">
        <f ca="1">E00251427202821</f>
        <v>#NAME?</v>
      </c>
      <c r="B6693">
        <v>29</v>
      </c>
      <c r="C6693" t="s">
        <v>309</v>
      </c>
      <c r="D6693" s="1">
        <v>41256</v>
      </c>
      <c r="F6693">
        <v>2</v>
      </c>
      <c r="G6693">
        <v>71940</v>
      </c>
      <c r="H6693" t="s">
        <v>135</v>
      </c>
      <c r="J6693" t="s">
        <v>14</v>
      </c>
      <c r="K6693">
        <v>63</v>
      </c>
      <c r="L6693" t="s">
        <v>15</v>
      </c>
    </row>
    <row r="6694" spans="1:12">
      <c r="A6694" t="e">
        <f ca="1">E00251427202821</f>
        <v>#NAME?</v>
      </c>
      <c r="B6694">
        <v>29</v>
      </c>
      <c r="C6694" t="s">
        <v>309</v>
      </c>
      <c r="D6694" s="1">
        <v>41585</v>
      </c>
      <c r="F6694">
        <v>1</v>
      </c>
      <c r="G6694">
        <v>30593</v>
      </c>
      <c r="H6694" t="s">
        <v>684</v>
      </c>
      <c r="J6694" t="s">
        <v>14</v>
      </c>
      <c r="K6694">
        <v>64</v>
      </c>
      <c r="L6694" t="s">
        <v>15</v>
      </c>
    </row>
    <row r="6695" spans="1:12">
      <c r="A6695" t="e">
        <f ca="1">E00251617623621</f>
        <v>#NAME?</v>
      </c>
      <c r="B6695">
        <v>7505</v>
      </c>
      <c r="C6695" t="s">
        <v>209</v>
      </c>
      <c r="D6695" s="1">
        <v>42408</v>
      </c>
      <c r="F6695">
        <v>4</v>
      </c>
      <c r="G6695">
        <v>4784</v>
      </c>
      <c r="H6695" t="s">
        <v>1057</v>
      </c>
      <c r="J6695" t="s">
        <v>14</v>
      </c>
      <c r="K6695">
        <v>47</v>
      </c>
      <c r="L6695" t="s">
        <v>15</v>
      </c>
    </row>
    <row r="6696" spans="1:12">
      <c r="A6696" t="e">
        <f ca="1">E00251429290121</f>
        <v>#NAME?</v>
      </c>
      <c r="B6696">
        <v>295</v>
      </c>
      <c r="C6696" t="s">
        <v>435</v>
      </c>
      <c r="D6696" s="1">
        <v>42452</v>
      </c>
      <c r="F6696">
        <v>4</v>
      </c>
      <c r="G6696">
        <v>49390</v>
      </c>
      <c r="H6696" t="s">
        <v>59</v>
      </c>
      <c r="J6696" t="s">
        <v>14</v>
      </c>
      <c r="K6696">
        <v>54</v>
      </c>
      <c r="L6696" t="s">
        <v>15</v>
      </c>
    </row>
    <row r="6697" spans="1:12">
      <c r="A6697" t="e">
        <f ca="1">E00251524982021</f>
        <v>#NAME?</v>
      </c>
      <c r="B6697">
        <v>439</v>
      </c>
      <c r="C6697" t="s">
        <v>416</v>
      </c>
      <c r="D6697" s="1">
        <v>41435</v>
      </c>
      <c r="F6697">
        <v>2</v>
      </c>
      <c r="G6697">
        <v>7904</v>
      </c>
      <c r="H6697" t="s">
        <v>75</v>
      </c>
      <c r="J6697" t="s">
        <v>14</v>
      </c>
      <c r="K6697">
        <v>39</v>
      </c>
      <c r="L6697" t="s">
        <v>22</v>
      </c>
    </row>
    <row r="6698" spans="1:12">
      <c r="A6698" t="e">
        <f ca="1">E00251427202821</f>
        <v>#NAME?</v>
      </c>
      <c r="B6698">
        <v>31</v>
      </c>
      <c r="C6698" t="s">
        <v>334</v>
      </c>
      <c r="D6698" s="1">
        <v>41890</v>
      </c>
      <c r="F6698">
        <v>3</v>
      </c>
      <c r="G6698">
        <v>7862</v>
      </c>
      <c r="H6698" t="s">
        <v>27</v>
      </c>
      <c r="J6698" t="s">
        <v>14</v>
      </c>
      <c r="K6698">
        <v>65</v>
      </c>
      <c r="L6698" t="s">
        <v>22</v>
      </c>
    </row>
    <row r="6699" spans="1:12">
      <c r="A6699" t="e">
        <f ca="1">E00251429290121</f>
        <v>#NAME?</v>
      </c>
      <c r="B6699">
        <v>296</v>
      </c>
      <c r="C6699" t="s">
        <v>119</v>
      </c>
      <c r="D6699" s="1">
        <v>41092</v>
      </c>
      <c r="F6699">
        <v>2</v>
      </c>
      <c r="G6699">
        <v>7291</v>
      </c>
      <c r="H6699" t="s">
        <v>163</v>
      </c>
      <c r="J6699" t="s">
        <v>14</v>
      </c>
      <c r="K6699">
        <v>50</v>
      </c>
      <c r="L6699" t="s">
        <v>15</v>
      </c>
    </row>
    <row r="6700" spans="1:12">
      <c r="A6700" t="e">
        <f ca="1">E00251524982021</f>
        <v>#NAME?</v>
      </c>
      <c r="B6700">
        <v>439</v>
      </c>
      <c r="C6700" t="s">
        <v>416</v>
      </c>
      <c r="D6700" s="1">
        <v>42206</v>
      </c>
      <c r="F6700">
        <v>1</v>
      </c>
      <c r="G6700">
        <v>8398</v>
      </c>
      <c r="H6700" t="s">
        <v>139</v>
      </c>
      <c r="J6700" t="s">
        <v>14</v>
      </c>
      <c r="K6700">
        <v>41</v>
      </c>
      <c r="L6700" t="s">
        <v>15</v>
      </c>
    </row>
    <row r="6701" spans="1:12">
      <c r="A6701" t="e">
        <f ca="1">E00251524982021</f>
        <v>#NAME?</v>
      </c>
      <c r="B6701">
        <v>439</v>
      </c>
      <c r="C6701" t="s">
        <v>416</v>
      </c>
      <c r="D6701" s="1">
        <v>42209</v>
      </c>
      <c r="F6701">
        <v>1</v>
      </c>
      <c r="G6701">
        <v>8398</v>
      </c>
      <c r="H6701" t="s">
        <v>139</v>
      </c>
      <c r="J6701" t="s">
        <v>14</v>
      </c>
      <c r="K6701">
        <v>41</v>
      </c>
      <c r="L6701" t="s">
        <v>15</v>
      </c>
    </row>
    <row r="6702" spans="1:12">
      <c r="A6702" t="e">
        <f ca="1">E00251439928021</f>
        <v>#NAME?</v>
      </c>
      <c r="B6702">
        <v>189</v>
      </c>
      <c r="C6702" t="s">
        <v>58</v>
      </c>
      <c r="D6702" s="1">
        <v>42394</v>
      </c>
      <c r="F6702">
        <v>3</v>
      </c>
      <c r="G6702">
        <v>5368</v>
      </c>
      <c r="H6702" t="s">
        <v>101</v>
      </c>
      <c r="J6702" t="s">
        <v>14</v>
      </c>
      <c r="K6702">
        <v>46</v>
      </c>
      <c r="L6702" t="s">
        <v>15</v>
      </c>
    </row>
    <row r="6703" spans="1:12">
      <c r="A6703" t="e">
        <f ca="1">E00251427562221</f>
        <v>#NAME?</v>
      </c>
      <c r="B6703">
        <v>1327</v>
      </c>
      <c r="C6703" t="s">
        <v>392</v>
      </c>
      <c r="D6703" s="1">
        <v>42935</v>
      </c>
      <c r="F6703">
        <v>1</v>
      </c>
      <c r="G6703">
        <v>78791</v>
      </c>
      <c r="H6703" t="s">
        <v>1058</v>
      </c>
      <c r="J6703" t="s">
        <v>14</v>
      </c>
      <c r="K6703">
        <v>43</v>
      </c>
      <c r="L6703" t="s">
        <v>22</v>
      </c>
    </row>
    <row r="6704" spans="1:12">
      <c r="A6704" t="e">
        <f ca="1">E00251533639421</f>
        <v>#NAME?</v>
      </c>
      <c r="B6704">
        <v>1886</v>
      </c>
      <c r="C6704" t="s">
        <v>581</v>
      </c>
      <c r="D6704" s="1">
        <v>41724</v>
      </c>
      <c r="F6704">
        <v>1</v>
      </c>
      <c r="G6704">
        <v>71940</v>
      </c>
      <c r="H6704" t="s">
        <v>135</v>
      </c>
      <c r="J6704" t="s">
        <v>14</v>
      </c>
      <c r="K6704">
        <v>48</v>
      </c>
      <c r="L6704" t="s">
        <v>15</v>
      </c>
    </row>
    <row r="6705" spans="1:12">
      <c r="A6705" t="e">
        <f ca="1">E00251533639421</f>
        <v>#NAME?</v>
      </c>
      <c r="B6705">
        <v>1886</v>
      </c>
      <c r="C6705" t="s">
        <v>581</v>
      </c>
      <c r="D6705" s="1">
        <v>42102</v>
      </c>
      <c r="F6705">
        <v>1</v>
      </c>
      <c r="G6705">
        <v>79029</v>
      </c>
      <c r="H6705" t="s">
        <v>21</v>
      </c>
      <c r="J6705" t="s">
        <v>14</v>
      </c>
      <c r="K6705">
        <v>49</v>
      </c>
      <c r="L6705" t="s">
        <v>22</v>
      </c>
    </row>
    <row r="6706" spans="1:12">
      <c r="A6706" t="e">
        <f ca="1">E00251430399821</f>
        <v>#NAME?</v>
      </c>
      <c r="B6706">
        <v>187</v>
      </c>
      <c r="C6706" t="s">
        <v>420</v>
      </c>
      <c r="D6706" s="1">
        <v>42317</v>
      </c>
      <c r="F6706">
        <v>1</v>
      </c>
      <c r="G6706">
        <v>7904</v>
      </c>
      <c r="H6706" t="s">
        <v>75</v>
      </c>
      <c r="J6706" t="s">
        <v>14</v>
      </c>
      <c r="K6706">
        <v>62</v>
      </c>
      <c r="L6706" t="s">
        <v>22</v>
      </c>
    </row>
    <row r="6707" spans="1:12">
      <c r="A6707" t="e">
        <f ca="1">E00251531471221</f>
        <v>#NAME?</v>
      </c>
      <c r="B6707">
        <v>1786</v>
      </c>
      <c r="C6707" t="s">
        <v>37</v>
      </c>
      <c r="D6707" s="1">
        <v>42699</v>
      </c>
      <c r="F6707">
        <v>3</v>
      </c>
      <c r="G6707">
        <v>49300</v>
      </c>
      <c r="H6707" t="s">
        <v>228</v>
      </c>
      <c r="J6707" t="s">
        <v>14</v>
      </c>
      <c r="K6707">
        <v>61</v>
      </c>
      <c r="L6707" t="s">
        <v>15</v>
      </c>
    </row>
    <row r="6708" spans="1:12">
      <c r="A6708" t="e">
        <f ca="1">E00251629186521</f>
        <v>#NAME?</v>
      </c>
      <c r="B6708">
        <v>4893</v>
      </c>
      <c r="C6708" t="s">
        <v>426</v>
      </c>
      <c r="D6708" s="1">
        <v>42673</v>
      </c>
      <c r="F6708">
        <v>1</v>
      </c>
      <c r="G6708">
        <v>7295</v>
      </c>
      <c r="H6708" t="s">
        <v>76</v>
      </c>
      <c r="I6708" t="s">
        <v>148</v>
      </c>
      <c r="J6708" t="s">
        <v>57</v>
      </c>
      <c r="K6708">
        <v>44</v>
      </c>
      <c r="L6708" t="s">
        <v>15</v>
      </c>
    </row>
    <row r="6709" spans="1:12">
      <c r="A6709" t="e">
        <f ca="1">E00251429182321</f>
        <v>#NAME?</v>
      </c>
      <c r="B6709">
        <v>290</v>
      </c>
      <c r="C6709" t="s">
        <v>449</v>
      </c>
      <c r="D6709" s="1">
        <v>42052</v>
      </c>
      <c r="F6709">
        <v>2</v>
      </c>
      <c r="G6709">
        <v>71509</v>
      </c>
      <c r="H6709" t="s">
        <v>369</v>
      </c>
      <c r="J6709" t="s">
        <v>14</v>
      </c>
      <c r="K6709">
        <v>52</v>
      </c>
      <c r="L6709" t="s">
        <v>15</v>
      </c>
    </row>
    <row r="6710" spans="1:12">
      <c r="A6710" t="e">
        <f ca="1">E00251429182321</f>
        <v>#NAME?</v>
      </c>
      <c r="B6710">
        <v>297</v>
      </c>
      <c r="C6710" t="s">
        <v>411</v>
      </c>
      <c r="D6710" s="1">
        <v>41908</v>
      </c>
      <c r="F6710">
        <v>2</v>
      </c>
      <c r="G6710">
        <v>71509</v>
      </c>
      <c r="H6710" t="s">
        <v>369</v>
      </c>
      <c r="J6710" t="s">
        <v>14</v>
      </c>
      <c r="K6710">
        <v>52</v>
      </c>
      <c r="L6710" t="s">
        <v>15</v>
      </c>
    </row>
    <row r="6711" spans="1:12">
      <c r="A6711" t="e">
        <f ca="1">E00251439928021</f>
        <v>#NAME?</v>
      </c>
      <c r="B6711">
        <v>189</v>
      </c>
      <c r="C6711" t="s">
        <v>58</v>
      </c>
      <c r="D6711" s="1">
        <v>41795</v>
      </c>
      <c r="F6711">
        <v>2</v>
      </c>
      <c r="G6711">
        <v>5650</v>
      </c>
      <c r="H6711" t="s">
        <v>211</v>
      </c>
      <c r="J6711" t="s">
        <v>14</v>
      </c>
      <c r="K6711">
        <v>44</v>
      </c>
      <c r="L6711" t="s">
        <v>15</v>
      </c>
    </row>
    <row r="6712" spans="1:12">
      <c r="A6712" t="e">
        <f ca="1">E00251439928021</f>
        <v>#NAME?</v>
      </c>
      <c r="B6712">
        <v>189</v>
      </c>
      <c r="C6712" t="s">
        <v>58</v>
      </c>
      <c r="D6712" s="1">
        <v>42369</v>
      </c>
      <c r="F6712">
        <v>1</v>
      </c>
      <c r="G6712">
        <v>7245</v>
      </c>
      <c r="H6712" t="s">
        <v>116</v>
      </c>
      <c r="J6712" t="s">
        <v>14</v>
      </c>
      <c r="K6712">
        <v>45</v>
      </c>
      <c r="L6712" t="s">
        <v>15</v>
      </c>
    </row>
    <row r="6713" spans="1:12">
      <c r="A6713" t="e">
        <f ca="1">E00251531471221</f>
        <v>#NAME?</v>
      </c>
      <c r="B6713">
        <v>1786</v>
      </c>
      <c r="C6713" t="s">
        <v>37</v>
      </c>
      <c r="D6713" s="1">
        <v>41799</v>
      </c>
      <c r="F6713">
        <v>1</v>
      </c>
      <c r="G6713">
        <v>2113</v>
      </c>
      <c r="H6713" t="s">
        <v>579</v>
      </c>
      <c r="J6713" t="s">
        <v>14</v>
      </c>
      <c r="K6713">
        <v>58</v>
      </c>
      <c r="L6713" t="s">
        <v>15</v>
      </c>
    </row>
    <row r="6714" spans="1:12">
      <c r="A6714" t="e">
        <f ca="1">E00251429182321</f>
        <v>#NAME?</v>
      </c>
      <c r="B6714">
        <v>290</v>
      </c>
      <c r="C6714" t="s">
        <v>449</v>
      </c>
      <c r="D6714" s="1">
        <v>41394</v>
      </c>
      <c r="F6714">
        <v>5</v>
      </c>
      <c r="G6714">
        <v>2724</v>
      </c>
      <c r="H6714" t="s">
        <v>73</v>
      </c>
      <c r="J6714" t="s">
        <v>14</v>
      </c>
      <c r="K6714">
        <v>51</v>
      </c>
      <c r="L6714" t="s">
        <v>15</v>
      </c>
    </row>
    <row r="6715" spans="1:12">
      <c r="A6715" t="e">
        <f ca="1">E00251629186521</f>
        <v>#NAME?</v>
      </c>
      <c r="B6715">
        <v>163</v>
      </c>
      <c r="C6715" t="s">
        <v>219</v>
      </c>
      <c r="D6715" s="1">
        <v>42692</v>
      </c>
      <c r="F6715">
        <v>2</v>
      </c>
      <c r="G6715">
        <v>27800</v>
      </c>
      <c r="H6715" t="s">
        <v>145</v>
      </c>
      <c r="J6715" t="s">
        <v>14</v>
      </c>
      <c r="K6715">
        <v>44</v>
      </c>
      <c r="L6715" t="s">
        <v>15</v>
      </c>
    </row>
    <row r="6716" spans="1:12">
      <c r="A6716" t="e">
        <f ca="1">E00251629186521</f>
        <v>#NAME?</v>
      </c>
      <c r="B6716">
        <v>163</v>
      </c>
      <c r="C6716" t="s">
        <v>219</v>
      </c>
      <c r="D6716" s="1">
        <v>42705</v>
      </c>
      <c r="F6716">
        <v>2</v>
      </c>
      <c r="G6716">
        <v>2729</v>
      </c>
      <c r="H6716" t="s">
        <v>115</v>
      </c>
      <c r="J6716" t="s">
        <v>14</v>
      </c>
      <c r="K6716">
        <v>44</v>
      </c>
      <c r="L6716" t="s">
        <v>15</v>
      </c>
    </row>
    <row r="6717" spans="1:12">
      <c r="A6717" t="e">
        <f ca="1">E00251439928021</f>
        <v>#NAME?</v>
      </c>
      <c r="B6717">
        <v>148</v>
      </c>
      <c r="C6717" t="s">
        <v>318</v>
      </c>
      <c r="D6717" s="1">
        <v>41966</v>
      </c>
      <c r="F6717">
        <v>1</v>
      </c>
      <c r="G6717">
        <v>7242</v>
      </c>
      <c r="H6717" t="s">
        <v>93</v>
      </c>
      <c r="I6717" t="s">
        <v>56</v>
      </c>
      <c r="J6717" t="s">
        <v>57</v>
      </c>
      <c r="K6717">
        <v>44</v>
      </c>
      <c r="L6717" t="s">
        <v>15</v>
      </c>
    </row>
    <row r="6718" spans="1:12">
      <c r="A6718" t="e">
        <f ca="1">E00251439928021</f>
        <v>#NAME?</v>
      </c>
      <c r="B6718">
        <v>189</v>
      </c>
      <c r="C6718" t="s">
        <v>58</v>
      </c>
      <c r="D6718" s="1">
        <v>42514</v>
      </c>
      <c r="F6718">
        <v>1</v>
      </c>
      <c r="G6718">
        <v>7291</v>
      </c>
      <c r="H6718" t="s">
        <v>163</v>
      </c>
      <c r="J6718" t="s">
        <v>14</v>
      </c>
      <c r="K6718">
        <v>46</v>
      </c>
      <c r="L6718" t="s">
        <v>15</v>
      </c>
    </row>
    <row r="6719" spans="1:12">
      <c r="A6719" t="e">
        <f t="shared" ref="A6719:A6724" ca="1" si="58">E00251430399821</f>
        <v>#NAME?</v>
      </c>
      <c r="B6719">
        <v>187</v>
      </c>
      <c r="C6719" t="s">
        <v>420</v>
      </c>
      <c r="D6719" s="1">
        <v>42023</v>
      </c>
      <c r="F6719">
        <v>2</v>
      </c>
      <c r="G6719">
        <v>4019</v>
      </c>
      <c r="H6719" t="s">
        <v>26</v>
      </c>
      <c r="J6719" t="s">
        <v>14</v>
      </c>
      <c r="K6719">
        <v>61</v>
      </c>
      <c r="L6719" t="s">
        <v>15</v>
      </c>
    </row>
    <row r="6720" spans="1:12">
      <c r="A6720" t="e">
        <f t="shared" ca="1" si="58"/>
        <v>#NAME?</v>
      </c>
      <c r="B6720">
        <v>187</v>
      </c>
      <c r="C6720" t="s">
        <v>420</v>
      </c>
      <c r="D6720" s="1">
        <v>42277</v>
      </c>
      <c r="F6720">
        <v>1</v>
      </c>
      <c r="G6720">
        <v>2720</v>
      </c>
      <c r="H6720" t="s">
        <v>65</v>
      </c>
      <c r="J6720" t="s">
        <v>14</v>
      </c>
      <c r="K6720">
        <v>62</v>
      </c>
      <c r="L6720" t="s">
        <v>15</v>
      </c>
    </row>
    <row r="6721" spans="1:12">
      <c r="A6721" t="e">
        <f t="shared" ca="1" si="58"/>
        <v>#NAME?</v>
      </c>
      <c r="B6721">
        <v>187</v>
      </c>
      <c r="C6721" t="s">
        <v>420</v>
      </c>
      <c r="D6721" s="1">
        <v>42515</v>
      </c>
      <c r="F6721">
        <v>3</v>
      </c>
      <c r="G6721">
        <v>7881</v>
      </c>
      <c r="H6721" t="s">
        <v>637</v>
      </c>
      <c r="J6721" t="s">
        <v>14</v>
      </c>
      <c r="K6721">
        <v>62</v>
      </c>
      <c r="L6721" t="s">
        <v>22</v>
      </c>
    </row>
    <row r="6722" spans="1:12">
      <c r="A6722" t="e">
        <f t="shared" ca="1" si="58"/>
        <v>#NAME?</v>
      </c>
      <c r="B6722">
        <v>187</v>
      </c>
      <c r="C6722" t="s">
        <v>420</v>
      </c>
      <c r="D6722" s="1">
        <v>42697</v>
      </c>
      <c r="F6722">
        <v>1</v>
      </c>
      <c r="G6722">
        <v>4019</v>
      </c>
      <c r="H6722" t="s">
        <v>26</v>
      </c>
      <c r="J6722" t="s">
        <v>14</v>
      </c>
      <c r="K6722">
        <v>63</v>
      </c>
      <c r="L6722" t="s">
        <v>15</v>
      </c>
    </row>
    <row r="6723" spans="1:12">
      <c r="A6723" t="e">
        <f t="shared" ca="1" si="58"/>
        <v>#NAME?</v>
      </c>
      <c r="B6723">
        <v>187</v>
      </c>
      <c r="C6723" t="s">
        <v>420</v>
      </c>
      <c r="D6723" s="1">
        <v>43066</v>
      </c>
      <c r="F6723">
        <v>5</v>
      </c>
      <c r="G6723">
        <v>2809</v>
      </c>
      <c r="H6723" t="s">
        <v>90</v>
      </c>
      <c r="J6723" t="s">
        <v>14</v>
      </c>
      <c r="K6723">
        <v>64</v>
      </c>
      <c r="L6723" t="s">
        <v>15</v>
      </c>
    </row>
    <row r="6724" spans="1:12">
      <c r="A6724" t="e">
        <f t="shared" ca="1" si="58"/>
        <v>#NAME?</v>
      </c>
      <c r="B6724">
        <v>187</v>
      </c>
      <c r="C6724" t="s">
        <v>420</v>
      </c>
      <c r="D6724" s="1">
        <v>41547</v>
      </c>
      <c r="F6724">
        <v>3</v>
      </c>
      <c r="G6724">
        <v>4019</v>
      </c>
      <c r="H6724" t="s">
        <v>26</v>
      </c>
      <c r="J6724" t="s">
        <v>14</v>
      </c>
      <c r="K6724">
        <v>60</v>
      </c>
      <c r="L6724" t="s">
        <v>15</v>
      </c>
    </row>
    <row r="6725" spans="1:12">
      <c r="A6725" t="e">
        <f ca="1">E00251439928021</f>
        <v>#NAME?</v>
      </c>
      <c r="B6725">
        <v>189</v>
      </c>
      <c r="C6725" t="s">
        <v>58</v>
      </c>
      <c r="D6725" s="1">
        <v>42111</v>
      </c>
      <c r="F6725">
        <v>1</v>
      </c>
      <c r="G6725">
        <v>7804</v>
      </c>
      <c r="H6725" t="s">
        <v>43</v>
      </c>
      <c r="J6725" t="s">
        <v>14</v>
      </c>
      <c r="K6725">
        <v>45</v>
      </c>
      <c r="L6725" t="s">
        <v>22</v>
      </c>
    </row>
    <row r="6726" spans="1:12">
      <c r="A6726" t="e">
        <f ca="1">E00251439928021</f>
        <v>#NAME?</v>
      </c>
      <c r="B6726">
        <v>189</v>
      </c>
      <c r="C6726" t="s">
        <v>58</v>
      </c>
      <c r="D6726" s="1">
        <v>42846</v>
      </c>
      <c r="F6726">
        <v>2</v>
      </c>
      <c r="G6726">
        <v>7291</v>
      </c>
      <c r="H6726" t="s">
        <v>163</v>
      </c>
      <c r="J6726" t="s">
        <v>14</v>
      </c>
      <c r="K6726">
        <v>47</v>
      </c>
      <c r="L6726" t="s">
        <v>15</v>
      </c>
    </row>
    <row r="6727" spans="1:12">
      <c r="A6727" t="e">
        <f ca="1">E00251439928021</f>
        <v>#NAME?</v>
      </c>
      <c r="B6727">
        <v>189</v>
      </c>
      <c r="C6727" t="s">
        <v>58</v>
      </c>
      <c r="D6727" s="1">
        <v>42109</v>
      </c>
      <c r="F6727">
        <v>1</v>
      </c>
      <c r="G6727">
        <v>7804</v>
      </c>
      <c r="H6727" t="s">
        <v>43</v>
      </c>
      <c r="J6727" t="s">
        <v>14</v>
      </c>
      <c r="K6727">
        <v>45</v>
      </c>
      <c r="L6727" t="s">
        <v>22</v>
      </c>
    </row>
    <row r="6728" spans="1:12">
      <c r="A6728" t="e">
        <f ca="1">E00251430399821</f>
        <v>#NAME?</v>
      </c>
      <c r="B6728">
        <v>187</v>
      </c>
      <c r="C6728" t="s">
        <v>420</v>
      </c>
      <c r="D6728" s="1">
        <v>42851</v>
      </c>
      <c r="F6728">
        <v>3</v>
      </c>
      <c r="G6728">
        <v>78079</v>
      </c>
      <c r="H6728" t="s">
        <v>49</v>
      </c>
      <c r="J6728" t="s">
        <v>14</v>
      </c>
      <c r="K6728">
        <v>63</v>
      </c>
      <c r="L6728" t="s">
        <v>22</v>
      </c>
    </row>
    <row r="6729" spans="1:12">
      <c r="A6729" t="e">
        <f ca="1">E00251430399821</f>
        <v>#NAME?</v>
      </c>
      <c r="B6729">
        <v>187</v>
      </c>
      <c r="C6729" t="s">
        <v>420</v>
      </c>
      <c r="D6729" s="1">
        <v>43066</v>
      </c>
      <c r="F6729">
        <v>5</v>
      </c>
      <c r="G6729">
        <v>2720</v>
      </c>
      <c r="H6729" t="s">
        <v>65</v>
      </c>
      <c r="J6729" t="s">
        <v>14</v>
      </c>
      <c r="K6729">
        <v>64</v>
      </c>
      <c r="L6729" t="s">
        <v>15</v>
      </c>
    </row>
    <row r="6730" spans="1:12">
      <c r="A6730" t="e">
        <f ca="1">E00251533165621</f>
        <v>#NAME?</v>
      </c>
      <c r="B6730">
        <v>443</v>
      </c>
      <c r="C6730" t="s">
        <v>582</v>
      </c>
      <c r="D6730" s="1">
        <v>41932</v>
      </c>
      <c r="F6730">
        <v>2</v>
      </c>
      <c r="G6730">
        <v>72190</v>
      </c>
      <c r="H6730" t="s">
        <v>341</v>
      </c>
      <c r="J6730" t="s">
        <v>14</v>
      </c>
      <c r="K6730">
        <v>54</v>
      </c>
      <c r="L6730" t="s">
        <v>15</v>
      </c>
    </row>
    <row r="6731" spans="1:12">
      <c r="A6731" t="e">
        <f ca="1">E00251430399821</f>
        <v>#NAME?</v>
      </c>
      <c r="B6731">
        <v>187</v>
      </c>
      <c r="C6731" t="s">
        <v>420</v>
      </c>
      <c r="D6731" s="1">
        <v>42359</v>
      </c>
      <c r="F6731">
        <v>1</v>
      </c>
      <c r="G6731">
        <v>2720</v>
      </c>
      <c r="H6731" t="s">
        <v>65</v>
      </c>
      <c r="J6731" t="s">
        <v>14</v>
      </c>
      <c r="K6731">
        <v>62</v>
      </c>
      <c r="L6731" t="s">
        <v>15</v>
      </c>
    </row>
    <row r="6732" spans="1:12">
      <c r="A6732" t="e">
        <f ca="1">E00251528917021</f>
        <v>#NAME?</v>
      </c>
      <c r="B6732">
        <v>276</v>
      </c>
      <c r="C6732" t="s">
        <v>122</v>
      </c>
      <c r="D6732" s="1">
        <v>42221</v>
      </c>
      <c r="F6732">
        <v>1</v>
      </c>
      <c r="G6732">
        <v>71940</v>
      </c>
      <c r="H6732" t="s">
        <v>135</v>
      </c>
      <c r="J6732" t="s">
        <v>14</v>
      </c>
      <c r="K6732">
        <v>57</v>
      </c>
      <c r="L6732" t="s">
        <v>15</v>
      </c>
    </row>
    <row r="6733" spans="1:12">
      <c r="A6733" t="e">
        <f ca="1">E00251430399821</f>
        <v>#NAME?</v>
      </c>
      <c r="B6733">
        <v>187</v>
      </c>
      <c r="C6733" t="s">
        <v>420</v>
      </c>
      <c r="D6733" s="1">
        <v>41984</v>
      </c>
      <c r="F6733">
        <v>2</v>
      </c>
      <c r="G6733">
        <v>30983</v>
      </c>
      <c r="H6733" t="s">
        <v>325</v>
      </c>
      <c r="J6733" t="s">
        <v>14</v>
      </c>
      <c r="K6733">
        <v>61</v>
      </c>
      <c r="L6733" t="s">
        <v>15</v>
      </c>
    </row>
    <row r="6734" spans="1:12">
      <c r="A6734" t="e">
        <f ca="1">E00251430399821</f>
        <v>#NAME?</v>
      </c>
      <c r="B6734">
        <v>187</v>
      </c>
      <c r="C6734" t="s">
        <v>420</v>
      </c>
      <c r="D6734" s="1">
        <v>42524</v>
      </c>
      <c r="F6734">
        <v>1</v>
      </c>
      <c r="G6734">
        <v>4019</v>
      </c>
      <c r="H6734" t="s">
        <v>26</v>
      </c>
      <c r="J6734" t="s">
        <v>14</v>
      </c>
      <c r="K6734">
        <v>62</v>
      </c>
      <c r="L6734" t="s">
        <v>15</v>
      </c>
    </row>
    <row r="6735" spans="1:12">
      <c r="A6735" t="e">
        <f ca="1">E00251430399821</f>
        <v>#NAME?</v>
      </c>
      <c r="B6735">
        <v>6156</v>
      </c>
      <c r="C6735" t="s">
        <v>352</v>
      </c>
      <c r="D6735" s="1">
        <v>40981</v>
      </c>
      <c r="F6735">
        <v>1</v>
      </c>
      <c r="G6735">
        <v>4019</v>
      </c>
      <c r="H6735" t="s">
        <v>26</v>
      </c>
      <c r="J6735" t="s">
        <v>14</v>
      </c>
      <c r="K6735">
        <v>58</v>
      </c>
      <c r="L6735" t="s">
        <v>15</v>
      </c>
    </row>
    <row r="6736" spans="1:12">
      <c r="A6736" t="e">
        <f ca="1">E00251528917021</f>
        <v>#NAME?</v>
      </c>
      <c r="B6736">
        <v>276</v>
      </c>
      <c r="C6736" t="s">
        <v>122</v>
      </c>
      <c r="D6736" s="1">
        <v>42509</v>
      </c>
      <c r="F6736">
        <v>1</v>
      </c>
      <c r="G6736">
        <v>7822</v>
      </c>
      <c r="H6736" t="s">
        <v>495</v>
      </c>
      <c r="J6736" t="s">
        <v>14</v>
      </c>
      <c r="K6736">
        <v>58</v>
      </c>
      <c r="L6736" t="s">
        <v>22</v>
      </c>
    </row>
    <row r="6737" spans="1:12">
      <c r="A6737" t="e">
        <f ca="1">E00251532302721</f>
        <v>#NAME?</v>
      </c>
      <c r="B6737">
        <v>451</v>
      </c>
      <c r="C6737" t="s">
        <v>102</v>
      </c>
      <c r="D6737" s="1">
        <v>42542</v>
      </c>
      <c r="F6737">
        <v>3</v>
      </c>
      <c r="G6737">
        <v>78650</v>
      </c>
      <c r="H6737" t="s">
        <v>414</v>
      </c>
      <c r="J6737" t="s">
        <v>14</v>
      </c>
      <c r="K6737">
        <v>54</v>
      </c>
      <c r="L6737" t="s">
        <v>22</v>
      </c>
    </row>
    <row r="6738" spans="1:12">
      <c r="A6738" t="e">
        <f ca="1">E00251533165621</f>
        <v>#NAME?</v>
      </c>
      <c r="B6738">
        <v>443</v>
      </c>
      <c r="C6738" t="s">
        <v>582</v>
      </c>
      <c r="D6738" s="1">
        <v>41120</v>
      </c>
      <c r="F6738">
        <v>1</v>
      </c>
      <c r="G6738">
        <v>7273</v>
      </c>
      <c r="H6738" t="s">
        <v>543</v>
      </c>
      <c r="J6738" t="s">
        <v>14</v>
      </c>
      <c r="K6738">
        <v>51</v>
      </c>
      <c r="L6738" t="s">
        <v>15</v>
      </c>
    </row>
    <row r="6739" spans="1:12">
      <c r="A6739" t="e">
        <f ca="1">E00251430399821</f>
        <v>#NAME?</v>
      </c>
      <c r="B6739">
        <v>187</v>
      </c>
      <c r="C6739" t="s">
        <v>420</v>
      </c>
      <c r="D6739" s="1">
        <v>41612</v>
      </c>
      <c r="F6739">
        <v>1</v>
      </c>
      <c r="G6739">
        <v>72751</v>
      </c>
      <c r="H6739" t="s">
        <v>1059</v>
      </c>
      <c r="J6739" t="s">
        <v>14</v>
      </c>
      <c r="K6739">
        <v>60</v>
      </c>
      <c r="L6739" t="s">
        <v>15</v>
      </c>
    </row>
    <row r="6740" spans="1:12">
      <c r="A6740" t="e">
        <f ca="1">E00251430399821</f>
        <v>#NAME?</v>
      </c>
      <c r="B6740">
        <v>187</v>
      </c>
      <c r="C6740" t="s">
        <v>420</v>
      </c>
      <c r="D6740" s="1">
        <v>42348</v>
      </c>
      <c r="F6740">
        <v>2</v>
      </c>
      <c r="G6740">
        <v>4019</v>
      </c>
      <c r="H6740" t="s">
        <v>26</v>
      </c>
      <c r="J6740" t="s">
        <v>14</v>
      </c>
      <c r="K6740">
        <v>62</v>
      </c>
      <c r="L6740" t="s">
        <v>15</v>
      </c>
    </row>
    <row r="6741" spans="1:12">
      <c r="A6741" t="e">
        <f ca="1">E00251533639421</f>
        <v>#NAME?</v>
      </c>
      <c r="B6741">
        <v>1886</v>
      </c>
      <c r="C6741" t="s">
        <v>581</v>
      </c>
      <c r="D6741" s="1">
        <v>42478</v>
      </c>
      <c r="F6741">
        <v>2</v>
      </c>
      <c r="G6741">
        <v>72690</v>
      </c>
      <c r="H6741" t="s">
        <v>363</v>
      </c>
      <c r="J6741" t="s">
        <v>14</v>
      </c>
      <c r="K6741">
        <v>50</v>
      </c>
      <c r="L6741" t="s">
        <v>15</v>
      </c>
    </row>
    <row r="6742" spans="1:12">
      <c r="A6742" t="e">
        <f ca="1">E00251528917021</f>
        <v>#NAME?</v>
      </c>
      <c r="B6742">
        <v>276</v>
      </c>
      <c r="C6742" t="s">
        <v>122</v>
      </c>
      <c r="D6742" s="1">
        <v>42199</v>
      </c>
      <c r="F6742">
        <v>1</v>
      </c>
      <c r="G6742">
        <v>71940</v>
      </c>
      <c r="H6742" t="s">
        <v>135</v>
      </c>
      <c r="J6742" t="s">
        <v>14</v>
      </c>
      <c r="K6742">
        <v>57</v>
      </c>
      <c r="L6742" t="s">
        <v>15</v>
      </c>
    </row>
    <row r="6743" spans="1:12">
      <c r="A6743" t="e">
        <f ca="1">E00251533165621</f>
        <v>#NAME?</v>
      </c>
      <c r="B6743">
        <v>443</v>
      </c>
      <c r="C6743" t="s">
        <v>582</v>
      </c>
      <c r="D6743" s="1">
        <v>42929</v>
      </c>
      <c r="F6743">
        <v>1</v>
      </c>
      <c r="G6743">
        <v>30781</v>
      </c>
      <c r="H6743" t="s">
        <v>584</v>
      </c>
      <c r="J6743" t="s">
        <v>14</v>
      </c>
      <c r="K6743">
        <v>56</v>
      </c>
      <c r="L6743" t="s">
        <v>15</v>
      </c>
    </row>
    <row r="6744" spans="1:12">
      <c r="A6744" t="e">
        <f ca="1">E00251533639421</f>
        <v>#NAME?</v>
      </c>
      <c r="B6744">
        <v>1886</v>
      </c>
      <c r="C6744" t="s">
        <v>581</v>
      </c>
      <c r="D6744" s="1">
        <v>42478</v>
      </c>
      <c r="F6744">
        <v>1</v>
      </c>
      <c r="G6744">
        <v>71940</v>
      </c>
      <c r="H6744" t="s">
        <v>135</v>
      </c>
      <c r="J6744" t="s">
        <v>14</v>
      </c>
      <c r="K6744">
        <v>50</v>
      </c>
      <c r="L6744" t="s">
        <v>15</v>
      </c>
    </row>
    <row r="6745" spans="1:12">
      <c r="A6745" t="e">
        <f ca="1">E00251439638521</f>
        <v>#NAME?</v>
      </c>
      <c r="B6745">
        <v>167</v>
      </c>
      <c r="C6745" t="s">
        <v>549</v>
      </c>
      <c r="D6745" s="1">
        <v>41628</v>
      </c>
      <c r="F6745">
        <v>1</v>
      </c>
      <c r="G6745">
        <v>5225</v>
      </c>
      <c r="H6745" t="s">
        <v>280</v>
      </c>
      <c r="J6745" t="s">
        <v>14</v>
      </c>
      <c r="K6745">
        <v>39</v>
      </c>
      <c r="L6745" t="s">
        <v>15</v>
      </c>
    </row>
    <row r="6746" spans="1:12">
      <c r="A6746" t="e">
        <f ca="1">E00251531471221</f>
        <v>#NAME?</v>
      </c>
      <c r="B6746">
        <v>1786</v>
      </c>
      <c r="C6746" t="s">
        <v>37</v>
      </c>
      <c r="D6746" s="1">
        <v>43007</v>
      </c>
      <c r="F6746">
        <v>2</v>
      </c>
      <c r="G6746">
        <v>2721</v>
      </c>
      <c r="H6746" t="s">
        <v>465</v>
      </c>
      <c r="J6746" t="s">
        <v>14</v>
      </c>
      <c r="K6746">
        <v>61</v>
      </c>
      <c r="L6746" t="s">
        <v>15</v>
      </c>
    </row>
    <row r="6747" spans="1:12">
      <c r="A6747" t="e">
        <f ca="1">E00251533639421</f>
        <v>#NAME?</v>
      </c>
      <c r="B6747">
        <v>1886</v>
      </c>
      <c r="C6747" t="s">
        <v>581</v>
      </c>
      <c r="D6747" s="1">
        <v>42690</v>
      </c>
      <c r="F6747">
        <v>1</v>
      </c>
      <c r="G6747">
        <v>25000</v>
      </c>
      <c r="H6747" t="s">
        <v>178</v>
      </c>
      <c r="J6747" t="s">
        <v>14</v>
      </c>
      <c r="K6747">
        <v>51</v>
      </c>
      <c r="L6747" t="s">
        <v>15</v>
      </c>
    </row>
    <row r="6748" spans="1:12">
      <c r="A6748" t="e">
        <f ca="1">E00251531471221</f>
        <v>#NAME?</v>
      </c>
      <c r="B6748">
        <v>1786</v>
      </c>
      <c r="C6748" t="s">
        <v>37</v>
      </c>
      <c r="D6748" s="1">
        <v>42640</v>
      </c>
      <c r="F6748">
        <v>5</v>
      </c>
      <c r="G6748">
        <v>2720</v>
      </c>
      <c r="H6748" t="s">
        <v>65</v>
      </c>
      <c r="J6748" t="s">
        <v>14</v>
      </c>
      <c r="K6748">
        <v>60</v>
      </c>
      <c r="L6748" t="s">
        <v>15</v>
      </c>
    </row>
    <row r="6749" spans="1:12">
      <c r="A6749" t="e">
        <f ca="1">E00251531471221</f>
        <v>#NAME?</v>
      </c>
      <c r="B6749">
        <v>1786</v>
      </c>
      <c r="C6749" t="s">
        <v>37</v>
      </c>
      <c r="D6749" s="1">
        <v>42668</v>
      </c>
      <c r="F6749">
        <v>1</v>
      </c>
      <c r="G6749">
        <v>4019</v>
      </c>
      <c r="H6749" t="s">
        <v>26</v>
      </c>
      <c r="J6749" t="s">
        <v>14</v>
      </c>
      <c r="K6749">
        <v>60</v>
      </c>
      <c r="L6749" t="s">
        <v>15</v>
      </c>
    </row>
    <row r="6750" spans="1:12">
      <c r="A6750" t="e">
        <f ca="1">E00251528917021</f>
        <v>#NAME?</v>
      </c>
      <c r="B6750">
        <v>276</v>
      </c>
      <c r="C6750" t="s">
        <v>122</v>
      </c>
      <c r="D6750" s="1">
        <v>41330</v>
      </c>
      <c r="F6750">
        <v>1</v>
      </c>
      <c r="G6750">
        <v>3829</v>
      </c>
      <c r="H6750" t="s">
        <v>419</v>
      </c>
      <c r="J6750" t="s">
        <v>14</v>
      </c>
      <c r="K6750">
        <v>54</v>
      </c>
      <c r="L6750" t="s">
        <v>15</v>
      </c>
    </row>
    <row r="6751" spans="1:12">
      <c r="A6751" t="e">
        <f ca="1">E00251528917021</f>
        <v>#NAME?</v>
      </c>
      <c r="B6751">
        <v>276</v>
      </c>
      <c r="C6751" t="s">
        <v>122</v>
      </c>
      <c r="D6751" s="1">
        <v>41396</v>
      </c>
      <c r="F6751">
        <v>1</v>
      </c>
      <c r="G6751">
        <v>7962</v>
      </c>
      <c r="H6751" t="s">
        <v>111</v>
      </c>
      <c r="J6751" t="s">
        <v>14</v>
      </c>
      <c r="K6751">
        <v>55</v>
      </c>
      <c r="L6751" t="s">
        <v>22</v>
      </c>
    </row>
    <row r="6752" spans="1:12">
      <c r="A6752" t="e">
        <f ca="1">E00251533639421</f>
        <v>#NAME?</v>
      </c>
      <c r="B6752">
        <v>1886</v>
      </c>
      <c r="C6752" t="s">
        <v>581</v>
      </c>
      <c r="D6752" s="1">
        <v>42285</v>
      </c>
      <c r="F6752">
        <v>2</v>
      </c>
      <c r="G6752">
        <v>30748</v>
      </c>
      <c r="H6752" t="s">
        <v>50</v>
      </c>
      <c r="J6752" t="s">
        <v>14</v>
      </c>
      <c r="K6752">
        <v>50</v>
      </c>
      <c r="L6752" t="s">
        <v>15</v>
      </c>
    </row>
    <row r="6753" spans="1:12">
      <c r="A6753" t="e">
        <f ca="1">E00251531471221</f>
        <v>#NAME?</v>
      </c>
      <c r="B6753">
        <v>1786</v>
      </c>
      <c r="C6753" t="s">
        <v>37</v>
      </c>
      <c r="D6753" s="1">
        <v>42163</v>
      </c>
      <c r="F6753">
        <v>2</v>
      </c>
      <c r="G6753">
        <v>2720</v>
      </c>
      <c r="H6753" t="s">
        <v>65</v>
      </c>
      <c r="J6753" t="s">
        <v>14</v>
      </c>
      <c r="K6753">
        <v>59</v>
      </c>
      <c r="L6753" t="s">
        <v>15</v>
      </c>
    </row>
    <row r="6754" spans="1:12">
      <c r="A6754" t="e">
        <f ca="1">E00251524997621</f>
        <v>#NAME?</v>
      </c>
      <c r="B6754">
        <v>1273</v>
      </c>
      <c r="C6754" t="s">
        <v>28</v>
      </c>
      <c r="D6754" s="1">
        <v>42500</v>
      </c>
      <c r="F6754">
        <v>2</v>
      </c>
      <c r="G6754">
        <v>25000</v>
      </c>
      <c r="H6754" t="s">
        <v>178</v>
      </c>
      <c r="J6754" t="s">
        <v>14</v>
      </c>
      <c r="K6754">
        <v>66</v>
      </c>
      <c r="L6754" t="s">
        <v>15</v>
      </c>
    </row>
    <row r="6755" spans="1:12">
      <c r="A6755" t="e">
        <f ca="1">E00251524997621</f>
        <v>#NAME?</v>
      </c>
      <c r="B6755">
        <v>1273</v>
      </c>
      <c r="C6755" t="s">
        <v>28</v>
      </c>
      <c r="D6755" s="1">
        <v>42816</v>
      </c>
      <c r="F6755">
        <v>1</v>
      </c>
      <c r="G6755">
        <v>25000</v>
      </c>
      <c r="H6755" t="s">
        <v>178</v>
      </c>
      <c r="J6755" t="s">
        <v>14</v>
      </c>
      <c r="K6755">
        <v>67</v>
      </c>
      <c r="L6755" t="s">
        <v>15</v>
      </c>
    </row>
    <row r="6756" spans="1:12">
      <c r="A6756" t="e">
        <f ca="1">E00251531471221</f>
        <v>#NAME?</v>
      </c>
      <c r="B6756">
        <v>1786</v>
      </c>
      <c r="C6756" t="s">
        <v>37</v>
      </c>
      <c r="D6756" s="1">
        <v>42872</v>
      </c>
      <c r="F6756">
        <v>6</v>
      </c>
      <c r="G6756">
        <v>2721</v>
      </c>
      <c r="H6756" t="s">
        <v>465</v>
      </c>
      <c r="J6756" t="s">
        <v>14</v>
      </c>
      <c r="K6756">
        <v>61</v>
      </c>
      <c r="L6756" t="s">
        <v>15</v>
      </c>
    </row>
    <row r="6757" spans="1:12">
      <c r="A6757" t="e">
        <f ca="1">E00251531471221</f>
        <v>#NAME?</v>
      </c>
      <c r="B6757">
        <v>1786</v>
      </c>
      <c r="C6757" t="s">
        <v>37</v>
      </c>
      <c r="D6757" s="1">
        <v>42921</v>
      </c>
      <c r="F6757">
        <v>1</v>
      </c>
      <c r="G6757">
        <v>2721</v>
      </c>
      <c r="H6757" t="s">
        <v>465</v>
      </c>
      <c r="J6757" t="s">
        <v>14</v>
      </c>
      <c r="K6757">
        <v>61</v>
      </c>
      <c r="L6757" t="s">
        <v>15</v>
      </c>
    </row>
    <row r="6758" spans="1:12">
      <c r="A6758" t="e">
        <f ca="1">E00251439638521</f>
        <v>#NAME?</v>
      </c>
      <c r="B6758">
        <v>167</v>
      </c>
      <c r="C6758" t="s">
        <v>549</v>
      </c>
      <c r="D6758" s="1">
        <v>41628</v>
      </c>
      <c r="F6758">
        <v>2</v>
      </c>
      <c r="G6758">
        <v>5225</v>
      </c>
      <c r="H6758" t="s">
        <v>280</v>
      </c>
      <c r="J6758" t="s">
        <v>14</v>
      </c>
      <c r="K6758">
        <v>39</v>
      </c>
      <c r="L6758" t="s">
        <v>15</v>
      </c>
    </row>
    <row r="6759" spans="1:12">
      <c r="A6759" t="e">
        <f ca="1">E00251532302721</f>
        <v>#NAME?</v>
      </c>
      <c r="B6759">
        <v>451</v>
      </c>
      <c r="C6759" t="s">
        <v>102</v>
      </c>
      <c r="D6759" s="1">
        <v>42527</v>
      </c>
      <c r="F6759">
        <v>2</v>
      </c>
      <c r="G6759">
        <v>7272</v>
      </c>
      <c r="H6759" t="s">
        <v>395</v>
      </c>
      <c r="J6759" t="s">
        <v>14</v>
      </c>
      <c r="K6759">
        <v>54</v>
      </c>
      <c r="L6759" t="s">
        <v>15</v>
      </c>
    </row>
    <row r="6760" spans="1:12">
      <c r="A6760" t="e">
        <f ca="1">E00251533639421</f>
        <v>#NAME?</v>
      </c>
      <c r="B6760">
        <v>1886</v>
      </c>
      <c r="C6760" t="s">
        <v>581</v>
      </c>
      <c r="D6760" s="1">
        <v>42502</v>
      </c>
      <c r="F6760">
        <v>3</v>
      </c>
      <c r="G6760">
        <v>25000</v>
      </c>
      <c r="H6760" t="s">
        <v>178</v>
      </c>
      <c r="J6760" t="s">
        <v>14</v>
      </c>
      <c r="K6760">
        <v>50</v>
      </c>
      <c r="L6760" t="s">
        <v>15</v>
      </c>
    </row>
    <row r="6761" spans="1:12">
      <c r="A6761" t="e">
        <f ca="1">E00251528917021</f>
        <v>#NAME?</v>
      </c>
      <c r="B6761">
        <v>276</v>
      </c>
      <c r="C6761" t="s">
        <v>122</v>
      </c>
      <c r="D6761" s="1">
        <v>41615</v>
      </c>
      <c r="F6761">
        <v>1</v>
      </c>
      <c r="G6761">
        <v>7245</v>
      </c>
      <c r="H6761" t="s">
        <v>116</v>
      </c>
      <c r="J6761" t="s">
        <v>14</v>
      </c>
      <c r="K6761">
        <v>55</v>
      </c>
      <c r="L6761" t="s">
        <v>15</v>
      </c>
    </row>
    <row r="6762" spans="1:12">
      <c r="A6762" t="e">
        <f ca="1">E00251531471221</f>
        <v>#NAME?</v>
      </c>
      <c r="B6762">
        <v>1786</v>
      </c>
      <c r="C6762" t="s">
        <v>37</v>
      </c>
      <c r="D6762" s="1">
        <v>42192</v>
      </c>
      <c r="F6762">
        <v>2</v>
      </c>
      <c r="G6762">
        <v>2720</v>
      </c>
      <c r="H6762" t="s">
        <v>65</v>
      </c>
      <c r="J6762" t="s">
        <v>14</v>
      </c>
      <c r="K6762">
        <v>59</v>
      </c>
      <c r="L6762" t="s">
        <v>15</v>
      </c>
    </row>
    <row r="6763" spans="1:12">
      <c r="A6763" t="e">
        <f ca="1">E00251439638521</f>
        <v>#NAME?</v>
      </c>
      <c r="B6763">
        <v>167</v>
      </c>
      <c r="C6763" t="s">
        <v>549</v>
      </c>
      <c r="D6763" s="1">
        <v>41621</v>
      </c>
      <c r="F6763">
        <v>2</v>
      </c>
      <c r="G6763">
        <v>52100</v>
      </c>
      <c r="H6763" t="s">
        <v>516</v>
      </c>
      <c r="J6763" t="s">
        <v>14</v>
      </c>
      <c r="K6763">
        <v>39</v>
      </c>
      <c r="L6763" t="s">
        <v>15</v>
      </c>
    </row>
    <row r="6764" spans="1:12">
      <c r="A6764" t="e">
        <f ca="1">E00251531471221</f>
        <v>#NAME?</v>
      </c>
      <c r="B6764">
        <v>1786</v>
      </c>
      <c r="C6764" t="s">
        <v>37</v>
      </c>
      <c r="D6764" s="1">
        <v>42668</v>
      </c>
      <c r="F6764">
        <v>4</v>
      </c>
      <c r="G6764">
        <v>2721</v>
      </c>
      <c r="H6764" t="s">
        <v>465</v>
      </c>
      <c r="J6764" t="s">
        <v>14</v>
      </c>
      <c r="K6764">
        <v>60</v>
      </c>
      <c r="L6764" t="s">
        <v>15</v>
      </c>
    </row>
    <row r="6765" spans="1:12">
      <c r="A6765" t="e">
        <f ca="1">E00251533165621</f>
        <v>#NAME?</v>
      </c>
      <c r="B6765">
        <v>443</v>
      </c>
      <c r="C6765" t="s">
        <v>582</v>
      </c>
      <c r="D6765" s="1">
        <v>41785</v>
      </c>
      <c r="F6765">
        <v>1</v>
      </c>
      <c r="G6765">
        <v>3051</v>
      </c>
      <c r="H6765" t="s">
        <v>13</v>
      </c>
      <c r="J6765" t="s">
        <v>14</v>
      </c>
      <c r="K6765">
        <v>53</v>
      </c>
      <c r="L6765" t="s">
        <v>15</v>
      </c>
    </row>
    <row r="6766" spans="1:12">
      <c r="A6766" t="e">
        <f ca="1">E00251533165621</f>
        <v>#NAME?</v>
      </c>
      <c r="B6766">
        <v>443</v>
      </c>
      <c r="C6766" t="s">
        <v>582</v>
      </c>
      <c r="D6766" s="1">
        <v>42037</v>
      </c>
      <c r="F6766">
        <v>1</v>
      </c>
      <c r="G6766">
        <v>7030</v>
      </c>
      <c r="H6766" t="s">
        <v>333</v>
      </c>
      <c r="J6766" t="s">
        <v>14</v>
      </c>
      <c r="K6766">
        <v>54</v>
      </c>
      <c r="L6766" t="s">
        <v>15</v>
      </c>
    </row>
    <row r="6767" spans="1:12">
      <c r="A6767" t="e">
        <f ca="1">E00251532302721</f>
        <v>#NAME?</v>
      </c>
      <c r="B6767">
        <v>451</v>
      </c>
      <c r="C6767" t="s">
        <v>102</v>
      </c>
      <c r="D6767" s="1">
        <v>41984</v>
      </c>
      <c r="F6767">
        <v>2</v>
      </c>
      <c r="G6767">
        <v>8058</v>
      </c>
      <c r="H6767" t="s">
        <v>469</v>
      </c>
      <c r="J6767" t="s">
        <v>14</v>
      </c>
      <c r="K6767">
        <v>53</v>
      </c>
      <c r="L6767" t="s">
        <v>15</v>
      </c>
    </row>
    <row r="6768" spans="1:12">
      <c r="A6768" t="e">
        <f ca="1">E00251532302721</f>
        <v>#NAME?</v>
      </c>
      <c r="B6768">
        <v>451</v>
      </c>
      <c r="C6768" t="s">
        <v>102</v>
      </c>
      <c r="D6768" s="1">
        <v>42542</v>
      </c>
      <c r="F6768">
        <v>1</v>
      </c>
      <c r="G6768">
        <v>7272</v>
      </c>
      <c r="H6768" t="s">
        <v>395</v>
      </c>
      <c r="J6768" t="s">
        <v>14</v>
      </c>
      <c r="K6768">
        <v>54</v>
      </c>
      <c r="L6768" t="s">
        <v>15</v>
      </c>
    </row>
    <row r="6769" spans="1:12">
      <c r="A6769" t="e">
        <f ca="1">E00251533165621</f>
        <v>#NAME?</v>
      </c>
      <c r="B6769">
        <v>443</v>
      </c>
      <c r="C6769" t="s">
        <v>582</v>
      </c>
      <c r="D6769" s="1">
        <v>42248</v>
      </c>
      <c r="F6769">
        <v>4</v>
      </c>
      <c r="G6769">
        <v>7242</v>
      </c>
      <c r="H6769" t="s">
        <v>93</v>
      </c>
      <c r="J6769" t="s">
        <v>14</v>
      </c>
      <c r="K6769">
        <v>54</v>
      </c>
      <c r="L6769" t="s">
        <v>15</v>
      </c>
    </row>
    <row r="6770" spans="1:12">
      <c r="A6770" t="e">
        <f ca="1">E00251432176421</f>
        <v>#NAME?</v>
      </c>
      <c r="B6770">
        <v>489</v>
      </c>
      <c r="C6770" t="s">
        <v>100</v>
      </c>
      <c r="D6770" s="1">
        <v>41653</v>
      </c>
      <c r="F6770">
        <v>1</v>
      </c>
      <c r="G6770">
        <v>7242</v>
      </c>
      <c r="H6770" t="s">
        <v>93</v>
      </c>
      <c r="J6770" t="s">
        <v>14</v>
      </c>
      <c r="K6770">
        <v>43</v>
      </c>
      <c r="L6770" t="s">
        <v>15</v>
      </c>
    </row>
    <row r="6771" spans="1:12">
      <c r="A6771" t="e">
        <f ca="1">E00251715558021</f>
        <v>#NAME?</v>
      </c>
      <c r="B6771">
        <v>1329</v>
      </c>
      <c r="C6771" t="s">
        <v>520</v>
      </c>
      <c r="D6771" s="1">
        <v>41040</v>
      </c>
      <c r="F6771">
        <v>1</v>
      </c>
      <c r="G6771">
        <v>4659</v>
      </c>
      <c r="H6771" t="s">
        <v>47</v>
      </c>
      <c r="J6771" t="s">
        <v>14</v>
      </c>
      <c r="K6771">
        <v>38</v>
      </c>
      <c r="L6771" t="s">
        <v>15</v>
      </c>
    </row>
    <row r="6772" spans="1:12">
      <c r="A6772" t="e">
        <f ca="1">E00251533165621</f>
        <v>#NAME?</v>
      </c>
      <c r="B6772">
        <v>443</v>
      </c>
      <c r="C6772" t="s">
        <v>582</v>
      </c>
      <c r="D6772" s="1">
        <v>42852</v>
      </c>
      <c r="F6772">
        <v>1</v>
      </c>
      <c r="G6772">
        <v>73390</v>
      </c>
      <c r="H6772" t="s">
        <v>66</v>
      </c>
      <c r="J6772" t="s">
        <v>14</v>
      </c>
      <c r="K6772">
        <v>56</v>
      </c>
      <c r="L6772" t="s">
        <v>15</v>
      </c>
    </row>
    <row r="6773" spans="1:12">
      <c r="A6773" t="e">
        <f ca="1">E00251531471221</f>
        <v>#NAME?</v>
      </c>
      <c r="B6773">
        <v>1786</v>
      </c>
      <c r="C6773" t="s">
        <v>37</v>
      </c>
      <c r="D6773" s="1">
        <v>42872</v>
      </c>
      <c r="F6773">
        <v>4</v>
      </c>
      <c r="G6773">
        <v>49300</v>
      </c>
      <c r="H6773" t="s">
        <v>228</v>
      </c>
      <c r="J6773" t="s">
        <v>14</v>
      </c>
      <c r="K6773">
        <v>61</v>
      </c>
      <c r="L6773" t="s">
        <v>15</v>
      </c>
    </row>
    <row r="6774" spans="1:12">
      <c r="A6774" t="e">
        <f ca="1">E00251533165621</f>
        <v>#NAME?</v>
      </c>
      <c r="B6774">
        <v>443</v>
      </c>
      <c r="C6774" t="s">
        <v>582</v>
      </c>
      <c r="D6774" s="1">
        <v>41697</v>
      </c>
      <c r="F6774">
        <v>1</v>
      </c>
      <c r="G6774">
        <v>7231</v>
      </c>
      <c r="H6774" t="s">
        <v>128</v>
      </c>
      <c r="J6774" t="s">
        <v>14</v>
      </c>
      <c r="K6774">
        <v>53</v>
      </c>
      <c r="L6774" t="s">
        <v>15</v>
      </c>
    </row>
    <row r="6775" spans="1:12">
      <c r="A6775" t="e">
        <f ca="1">E00251432153221</f>
        <v>#NAME?</v>
      </c>
      <c r="B6775">
        <v>489</v>
      </c>
      <c r="C6775" t="s">
        <v>100</v>
      </c>
      <c r="D6775" s="1">
        <v>42447</v>
      </c>
      <c r="F6775">
        <v>2</v>
      </c>
      <c r="G6775">
        <v>7906</v>
      </c>
      <c r="H6775" t="s">
        <v>173</v>
      </c>
      <c r="J6775" t="s">
        <v>14</v>
      </c>
      <c r="K6775">
        <v>46</v>
      </c>
      <c r="L6775" t="s">
        <v>22</v>
      </c>
    </row>
    <row r="6776" spans="1:12">
      <c r="A6776" t="e">
        <f ca="1">E00251713751121</f>
        <v>#NAME?</v>
      </c>
      <c r="B6776">
        <v>158</v>
      </c>
      <c r="C6776" t="s">
        <v>586</v>
      </c>
      <c r="D6776" s="1">
        <v>43027</v>
      </c>
      <c r="F6776">
        <v>1</v>
      </c>
      <c r="G6776">
        <v>5990</v>
      </c>
      <c r="H6776" t="s">
        <v>60</v>
      </c>
      <c r="J6776" t="s">
        <v>14</v>
      </c>
      <c r="K6776">
        <v>44</v>
      </c>
      <c r="L6776" t="s">
        <v>15</v>
      </c>
    </row>
    <row r="6777" spans="1:12">
      <c r="A6777" t="e">
        <f ca="1">E00251432176421</f>
        <v>#NAME?</v>
      </c>
      <c r="B6777">
        <v>4957</v>
      </c>
      <c r="C6777" t="s">
        <v>1060</v>
      </c>
      <c r="D6777" s="1">
        <v>41996</v>
      </c>
      <c r="F6777">
        <v>3</v>
      </c>
      <c r="G6777">
        <v>5239</v>
      </c>
      <c r="H6777" t="s">
        <v>926</v>
      </c>
      <c r="J6777" t="s">
        <v>14</v>
      </c>
      <c r="K6777">
        <v>44</v>
      </c>
      <c r="L6777" t="s">
        <v>15</v>
      </c>
    </row>
    <row r="6778" spans="1:12">
      <c r="A6778" t="e">
        <f ca="1">E00251432153221</f>
        <v>#NAME?</v>
      </c>
      <c r="B6778">
        <v>489</v>
      </c>
      <c r="C6778" t="s">
        <v>100</v>
      </c>
      <c r="D6778" s="1">
        <v>41257</v>
      </c>
      <c r="F6778">
        <v>1</v>
      </c>
      <c r="G6778">
        <v>37200</v>
      </c>
      <c r="H6778" t="s">
        <v>619</v>
      </c>
      <c r="J6778" t="s">
        <v>14</v>
      </c>
      <c r="K6778">
        <v>42</v>
      </c>
      <c r="L6778" t="s">
        <v>15</v>
      </c>
    </row>
    <row r="6779" spans="1:12">
      <c r="A6779" t="e">
        <f ca="1">E00251533165621</f>
        <v>#NAME?</v>
      </c>
      <c r="B6779">
        <v>443</v>
      </c>
      <c r="C6779" t="s">
        <v>582</v>
      </c>
      <c r="D6779" s="1">
        <v>41848</v>
      </c>
      <c r="F6779">
        <v>1</v>
      </c>
      <c r="G6779">
        <v>7242</v>
      </c>
      <c r="H6779" t="s">
        <v>93</v>
      </c>
      <c r="J6779" t="s">
        <v>14</v>
      </c>
      <c r="K6779">
        <v>53</v>
      </c>
      <c r="L6779" t="s">
        <v>15</v>
      </c>
    </row>
    <row r="6780" spans="1:12">
      <c r="A6780" t="e">
        <f ca="1">E00251533165621</f>
        <v>#NAME?</v>
      </c>
      <c r="B6780">
        <v>443</v>
      </c>
      <c r="C6780" t="s">
        <v>582</v>
      </c>
      <c r="D6780" s="1">
        <v>42779</v>
      </c>
      <c r="F6780">
        <v>1</v>
      </c>
      <c r="G6780">
        <v>34690</v>
      </c>
      <c r="H6780" t="s">
        <v>118</v>
      </c>
      <c r="J6780" t="s">
        <v>14</v>
      </c>
      <c r="K6780">
        <v>56</v>
      </c>
      <c r="L6780" t="s">
        <v>15</v>
      </c>
    </row>
    <row r="6781" spans="1:12">
      <c r="A6781" t="e">
        <f ca="1">E00251533165621</f>
        <v>#NAME?</v>
      </c>
      <c r="B6781">
        <v>443</v>
      </c>
      <c r="C6781" t="s">
        <v>582</v>
      </c>
      <c r="D6781" s="1">
        <v>42928</v>
      </c>
      <c r="F6781">
        <v>1</v>
      </c>
      <c r="G6781">
        <v>30781</v>
      </c>
      <c r="H6781" t="s">
        <v>584</v>
      </c>
      <c r="J6781" t="s">
        <v>14</v>
      </c>
      <c r="K6781">
        <v>56</v>
      </c>
      <c r="L6781" t="s">
        <v>15</v>
      </c>
    </row>
    <row r="6782" spans="1:12">
      <c r="A6782" t="e">
        <f ca="1">E00251432176421</f>
        <v>#NAME?</v>
      </c>
      <c r="B6782">
        <v>489</v>
      </c>
      <c r="C6782" t="s">
        <v>100</v>
      </c>
      <c r="D6782" s="1">
        <v>42209</v>
      </c>
      <c r="F6782">
        <v>3</v>
      </c>
      <c r="G6782">
        <v>460</v>
      </c>
      <c r="H6782" t="s">
        <v>16</v>
      </c>
      <c r="J6782" t="s">
        <v>14</v>
      </c>
      <c r="K6782">
        <v>44</v>
      </c>
      <c r="L6782" t="s">
        <v>15</v>
      </c>
    </row>
    <row r="6783" spans="1:12">
      <c r="A6783" t="e">
        <f ca="1">E00251430063721</f>
        <v>#NAME?</v>
      </c>
      <c r="B6783">
        <v>482</v>
      </c>
      <c r="C6783" t="s">
        <v>471</v>
      </c>
      <c r="D6783" s="1">
        <v>43097</v>
      </c>
      <c r="F6783">
        <v>2</v>
      </c>
      <c r="G6783">
        <v>7869</v>
      </c>
      <c r="H6783" t="s">
        <v>470</v>
      </c>
      <c r="J6783" t="s">
        <v>14</v>
      </c>
      <c r="K6783">
        <v>56</v>
      </c>
      <c r="L6783" t="s">
        <v>22</v>
      </c>
    </row>
    <row r="6784" spans="1:12">
      <c r="A6784" t="e">
        <f ca="1">E00251531961821</f>
        <v>#NAME?</v>
      </c>
      <c r="B6784">
        <v>498</v>
      </c>
      <c r="C6784" t="s">
        <v>591</v>
      </c>
      <c r="D6784" s="1">
        <v>42695</v>
      </c>
      <c r="F6784">
        <v>1</v>
      </c>
      <c r="G6784">
        <v>4019</v>
      </c>
      <c r="H6784" t="s">
        <v>26</v>
      </c>
      <c r="J6784" t="s">
        <v>14</v>
      </c>
      <c r="K6784">
        <v>62</v>
      </c>
      <c r="L6784" t="s">
        <v>15</v>
      </c>
    </row>
    <row r="6785" spans="1:12">
      <c r="A6785" t="e">
        <f ca="1">E00251430063721</f>
        <v>#NAME?</v>
      </c>
      <c r="B6785">
        <v>482</v>
      </c>
      <c r="C6785" t="s">
        <v>471</v>
      </c>
      <c r="D6785" s="1">
        <v>42810</v>
      </c>
      <c r="F6785">
        <v>2</v>
      </c>
      <c r="G6785">
        <v>3051</v>
      </c>
      <c r="H6785" t="s">
        <v>13</v>
      </c>
      <c r="J6785" t="s">
        <v>14</v>
      </c>
      <c r="K6785">
        <v>55</v>
      </c>
      <c r="L6785" t="s">
        <v>15</v>
      </c>
    </row>
    <row r="6786" spans="1:12">
      <c r="A6786" t="e">
        <f ca="1">E00251531500621</f>
        <v>#NAME?</v>
      </c>
      <c r="B6786">
        <v>702</v>
      </c>
      <c r="C6786" t="s">
        <v>293</v>
      </c>
      <c r="D6786" s="1">
        <v>41683</v>
      </c>
      <c r="F6786">
        <v>2</v>
      </c>
      <c r="G6786">
        <v>3699</v>
      </c>
      <c r="H6786" t="s">
        <v>149</v>
      </c>
      <c r="J6786" t="s">
        <v>14</v>
      </c>
      <c r="K6786">
        <v>50</v>
      </c>
      <c r="L6786" t="s">
        <v>15</v>
      </c>
    </row>
    <row r="6787" spans="1:12">
      <c r="A6787" t="e">
        <f ca="1">E00251531500621</f>
        <v>#NAME?</v>
      </c>
      <c r="B6787">
        <v>702</v>
      </c>
      <c r="C6787" t="s">
        <v>293</v>
      </c>
      <c r="D6787" s="1">
        <v>41683</v>
      </c>
      <c r="F6787">
        <v>4</v>
      </c>
      <c r="G6787">
        <v>3051</v>
      </c>
      <c r="H6787" t="s">
        <v>13</v>
      </c>
      <c r="J6787" t="s">
        <v>14</v>
      </c>
      <c r="K6787">
        <v>50</v>
      </c>
      <c r="L6787" t="s">
        <v>15</v>
      </c>
    </row>
    <row r="6788" spans="1:12">
      <c r="A6788" t="e">
        <f ca="1">E00251531500621</f>
        <v>#NAME?</v>
      </c>
      <c r="B6788">
        <v>702</v>
      </c>
      <c r="C6788" t="s">
        <v>293</v>
      </c>
      <c r="D6788" s="1">
        <v>42184</v>
      </c>
      <c r="F6788">
        <v>3</v>
      </c>
      <c r="G6788">
        <v>7962</v>
      </c>
      <c r="H6788" t="s">
        <v>111</v>
      </c>
      <c r="J6788" t="s">
        <v>14</v>
      </c>
      <c r="K6788">
        <v>51</v>
      </c>
      <c r="L6788" t="s">
        <v>22</v>
      </c>
    </row>
    <row r="6789" spans="1:12">
      <c r="A6789" t="e">
        <f ca="1">E00251531500621</f>
        <v>#NAME?</v>
      </c>
      <c r="B6789">
        <v>702</v>
      </c>
      <c r="C6789" t="s">
        <v>293</v>
      </c>
      <c r="D6789" s="1">
        <v>42184</v>
      </c>
      <c r="F6789">
        <v>4</v>
      </c>
      <c r="G6789">
        <v>7061</v>
      </c>
      <c r="H6789" t="s">
        <v>408</v>
      </c>
      <c r="J6789" t="s">
        <v>14</v>
      </c>
      <c r="K6789">
        <v>51</v>
      </c>
      <c r="L6789" t="s">
        <v>15</v>
      </c>
    </row>
    <row r="6790" spans="1:12">
      <c r="A6790" t="e">
        <f ca="1">E00251432315821</f>
        <v>#NAME?</v>
      </c>
      <c r="B6790">
        <v>769</v>
      </c>
      <c r="C6790" t="s">
        <v>397</v>
      </c>
      <c r="D6790" s="1">
        <v>41276</v>
      </c>
      <c r="E6790">
        <v>1</v>
      </c>
      <c r="F6790">
        <v>1</v>
      </c>
      <c r="G6790">
        <v>5531</v>
      </c>
      <c r="H6790" t="s">
        <v>462</v>
      </c>
      <c r="J6790" t="s">
        <v>34</v>
      </c>
      <c r="K6790">
        <v>61</v>
      </c>
      <c r="L6790" t="s">
        <v>15</v>
      </c>
    </row>
    <row r="6791" spans="1:12">
      <c r="A6791" t="e">
        <f ca="1">E00251531961821</f>
        <v>#NAME?</v>
      </c>
      <c r="B6791">
        <v>498</v>
      </c>
      <c r="C6791" t="s">
        <v>591</v>
      </c>
      <c r="D6791" s="1">
        <v>42718</v>
      </c>
      <c r="F6791">
        <v>1</v>
      </c>
      <c r="G6791">
        <v>49390</v>
      </c>
      <c r="H6791" t="s">
        <v>59</v>
      </c>
      <c r="J6791" t="s">
        <v>14</v>
      </c>
      <c r="K6791">
        <v>62</v>
      </c>
      <c r="L6791" t="s">
        <v>15</v>
      </c>
    </row>
    <row r="6792" spans="1:12">
      <c r="A6792" t="e">
        <f ca="1">E00251531961821</f>
        <v>#NAME?</v>
      </c>
      <c r="B6792">
        <v>498</v>
      </c>
      <c r="C6792" t="s">
        <v>591</v>
      </c>
      <c r="D6792" s="1">
        <v>42807</v>
      </c>
      <c r="F6792">
        <v>4</v>
      </c>
      <c r="G6792">
        <v>51919</v>
      </c>
      <c r="H6792" t="s">
        <v>166</v>
      </c>
      <c r="J6792" t="s">
        <v>14</v>
      </c>
      <c r="K6792">
        <v>62</v>
      </c>
      <c r="L6792" t="s">
        <v>15</v>
      </c>
    </row>
    <row r="6793" spans="1:12">
      <c r="A6793" t="e">
        <f ca="1">E00251531500621</f>
        <v>#NAME?</v>
      </c>
      <c r="B6793">
        <v>702</v>
      </c>
      <c r="C6793" t="s">
        <v>293</v>
      </c>
      <c r="D6793" s="1">
        <v>42562</v>
      </c>
      <c r="F6793">
        <v>5</v>
      </c>
      <c r="G6793">
        <v>6278</v>
      </c>
      <c r="H6793" t="s">
        <v>554</v>
      </c>
      <c r="J6793" t="s">
        <v>14</v>
      </c>
      <c r="K6793">
        <v>52</v>
      </c>
      <c r="L6793" t="s">
        <v>15</v>
      </c>
    </row>
    <row r="6794" spans="1:12">
      <c r="A6794" t="e">
        <f ca="1">E00251531500621</f>
        <v>#NAME?</v>
      </c>
      <c r="B6794">
        <v>702</v>
      </c>
      <c r="C6794" t="s">
        <v>293</v>
      </c>
      <c r="D6794" s="1">
        <v>42562</v>
      </c>
      <c r="F6794">
        <v>6</v>
      </c>
      <c r="G6794">
        <v>62989</v>
      </c>
      <c r="H6794" t="s">
        <v>440</v>
      </c>
      <c r="J6794" t="s">
        <v>14</v>
      </c>
      <c r="K6794">
        <v>52</v>
      </c>
      <c r="L6794" t="s">
        <v>15</v>
      </c>
    </row>
    <row r="6795" spans="1:12">
      <c r="A6795" t="e">
        <f ca="1">E00251429350021</f>
        <v>#NAME?</v>
      </c>
      <c r="B6795">
        <v>278</v>
      </c>
      <c r="C6795" t="s">
        <v>222</v>
      </c>
      <c r="D6795" s="1">
        <v>42328</v>
      </c>
      <c r="F6795">
        <v>1</v>
      </c>
      <c r="G6795">
        <v>2809</v>
      </c>
      <c r="H6795" t="s">
        <v>90</v>
      </c>
      <c r="J6795" t="s">
        <v>14</v>
      </c>
      <c r="K6795">
        <v>65</v>
      </c>
      <c r="L6795" t="s">
        <v>15</v>
      </c>
    </row>
    <row r="6796" spans="1:12">
      <c r="A6796" t="e">
        <f ca="1">E00251429350021</f>
        <v>#NAME?</v>
      </c>
      <c r="B6796">
        <v>278</v>
      </c>
      <c r="C6796" t="s">
        <v>222</v>
      </c>
      <c r="D6796" s="1">
        <v>42832</v>
      </c>
      <c r="F6796">
        <v>1</v>
      </c>
      <c r="G6796">
        <v>78609</v>
      </c>
      <c r="H6796" t="s">
        <v>240</v>
      </c>
      <c r="J6796" t="s">
        <v>14</v>
      </c>
      <c r="K6796">
        <v>66</v>
      </c>
      <c r="L6796" t="s">
        <v>22</v>
      </c>
    </row>
    <row r="6797" spans="1:12">
      <c r="A6797" t="e">
        <f ca="1">E00251531500621</f>
        <v>#NAME?</v>
      </c>
      <c r="B6797">
        <v>703</v>
      </c>
      <c r="C6797" t="s">
        <v>305</v>
      </c>
      <c r="D6797" s="1">
        <v>41718</v>
      </c>
      <c r="F6797">
        <v>3</v>
      </c>
      <c r="G6797">
        <v>3051</v>
      </c>
      <c r="H6797" t="s">
        <v>13</v>
      </c>
      <c r="J6797" t="s">
        <v>14</v>
      </c>
      <c r="K6797">
        <v>50</v>
      </c>
      <c r="L6797" t="s">
        <v>15</v>
      </c>
    </row>
    <row r="6798" spans="1:12">
      <c r="A6798" t="e">
        <f ca="1">E00251531500621</f>
        <v>#NAME?</v>
      </c>
      <c r="B6798">
        <v>703</v>
      </c>
      <c r="C6798" t="s">
        <v>305</v>
      </c>
      <c r="D6798" s="1">
        <v>41718</v>
      </c>
      <c r="F6798">
        <v>6</v>
      </c>
      <c r="G6798">
        <v>2724</v>
      </c>
      <c r="H6798" t="s">
        <v>73</v>
      </c>
      <c r="J6798" t="s">
        <v>14</v>
      </c>
      <c r="K6798">
        <v>50</v>
      </c>
      <c r="L6798" t="s">
        <v>15</v>
      </c>
    </row>
    <row r="6799" spans="1:12">
      <c r="A6799" t="e">
        <f ca="1">E00251531500621</f>
        <v>#NAME?</v>
      </c>
      <c r="B6799">
        <v>703</v>
      </c>
      <c r="C6799" t="s">
        <v>305</v>
      </c>
      <c r="D6799" s="1">
        <v>42923</v>
      </c>
      <c r="F6799">
        <v>4</v>
      </c>
      <c r="G6799">
        <v>27802</v>
      </c>
      <c r="H6799" t="s">
        <v>83</v>
      </c>
      <c r="J6799" t="s">
        <v>14</v>
      </c>
      <c r="K6799">
        <v>53</v>
      </c>
      <c r="L6799" t="s">
        <v>15</v>
      </c>
    </row>
    <row r="6800" spans="1:12">
      <c r="A6800" t="e">
        <f ca="1">E00251616967721</f>
        <v>#NAME?</v>
      </c>
      <c r="B6800">
        <v>701</v>
      </c>
      <c r="C6800" t="s">
        <v>72</v>
      </c>
      <c r="D6800" s="1">
        <v>43066</v>
      </c>
      <c r="F6800">
        <v>4</v>
      </c>
      <c r="G6800">
        <v>5533</v>
      </c>
      <c r="H6800" t="s">
        <v>537</v>
      </c>
      <c r="J6800" t="s">
        <v>14</v>
      </c>
      <c r="K6800">
        <v>48</v>
      </c>
      <c r="L6800" t="s">
        <v>15</v>
      </c>
    </row>
    <row r="6801" spans="1:12">
      <c r="A6801" t="e">
        <f ca="1">E00251616967721</f>
        <v>#NAME?</v>
      </c>
      <c r="B6801">
        <v>701</v>
      </c>
      <c r="C6801" t="s">
        <v>72</v>
      </c>
      <c r="D6801" s="1">
        <v>43066</v>
      </c>
      <c r="F6801">
        <v>5</v>
      </c>
      <c r="G6801">
        <v>73689</v>
      </c>
      <c r="H6801" t="s">
        <v>84</v>
      </c>
      <c r="J6801" t="s">
        <v>14</v>
      </c>
      <c r="K6801">
        <v>48</v>
      </c>
      <c r="L6801" t="s">
        <v>15</v>
      </c>
    </row>
    <row r="6802" spans="1:12">
      <c r="A6802" t="e">
        <f ca="1">E00251513365321</f>
        <v>#NAME?</v>
      </c>
      <c r="B6802">
        <v>193</v>
      </c>
      <c r="C6802" t="s">
        <v>247</v>
      </c>
      <c r="D6802" s="1">
        <v>42880</v>
      </c>
      <c r="F6802">
        <v>1</v>
      </c>
      <c r="G6802">
        <v>6179</v>
      </c>
      <c r="H6802" t="s">
        <v>596</v>
      </c>
      <c r="J6802" t="s">
        <v>14</v>
      </c>
      <c r="K6802">
        <v>43</v>
      </c>
      <c r="L6802" t="s">
        <v>15</v>
      </c>
    </row>
    <row r="6803" spans="1:12">
      <c r="A6803" t="e">
        <f t="shared" ref="A6803:A6808" ca="1" si="59">E00251418164121</f>
        <v>#NAME?</v>
      </c>
      <c r="B6803">
        <v>1929</v>
      </c>
      <c r="C6803" t="s">
        <v>195</v>
      </c>
      <c r="D6803" s="1">
        <v>42482</v>
      </c>
      <c r="F6803">
        <v>5</v>
      </c>
      <c r="G6803">
        <v>27800</v>
      </c>
      <c r="H6803" t="s">
        <v>145</v>
      </c>
      <c r="J6803" t="s">
        <v>14</v>
      </c>
      <c r="K6803">
        <v>66</v>
      </c>
      <c r="L6803" t="s">
        <v>15</v>
      </c>
    </row>
    <row r="6804" spans="1:12">
      <c r="A6804" t="e">
        <f t="shared" ca="1" si="59"/>
        <v>#NAME?</v>
      </c>
      <c r="B6804">
        <v>1929</v>
      </c>
      <c r="C6804" t="s">
        <v>195</v>
      </c>
      <c r="D6804" s="1">
        <v>42632</v>
      </c>
      <c r="F6804">
        <v>2</v>
      </c>
      <c r="G6804">
        <v>4019</v>
      </c>
      <c r="H6804" t="s">
        <v>26</v>
      </c>
      <c r="J6804" t="s">
        <v>14</v>
      </c>
      <c r="K6804">
        <v>67</v>
      </c>
      <c r="L6804" t="s">
        <v>15</v>
      </c>
    </row>
    <row r="6805" spans="1:12">
      <c r="A6805" t="e">
        <f t="shared" ca="1" si="59"/>
        <v>#NAME?</v>
      </c>
      <c r="B6805">
        <v>1929</v>
      </c>
      <c r="C6805" t="s">
        <v>195</v>
      </c>
      <c r="D6805" s="1">
        <v>42746</v>
      </c>
      <c r="F6805">
        <v>4</v>
      </c>
      <c r="G6805">
        <v>2724</v>
      </c>
      <c r="H6805" t="s">
        <v>73</v>
      </c>
      <c r="J6805" t="s">
        <v>14</v>
      </c>
      <c r="K6805">
        <v>67</v>
      </c>
      <c r="L6805" t="s">
        <v>15</v>
      </c>
    </row>
    <row r="6806" spans="1:12">
      <c r="A6806" t="e">
        <f t="shared" ca="1" si="59"/>
        <v>#NAME?</v>
      </c>
      <c r="B6806">
        <v>1929</v>
      </c>
      <c r="C6806" t="s">
        <v>195</v>
      </c>
      <c r="D6806" s="1">
        <v>42838</v>
      </c>
      <c r="F6806">
        <v>3</v>
      </c>
      <c r="G6806">
        <v>1739</v>
      </c>
      <c r="H6806" t="s">
        <v>110</v>
      </c>
      <c r="J6806" t="s">
        <v>14</v>
      </c>
      <c r="K6806">
        <v>67</v>
      </c>
      <c r="L6806" t="s">
        <v>15</v>
      </c>
    </row>
    <row r="6807" spans="1:12">
      <c r="A6807" t="e">
        <f t="shared" ca="1" si="59"/>
        <v>#NAME?</v>
      </c>
      <c r="B6807">
        <v>1929</v>
      </c>
      <c r="C6807" t="s">
        <v>195</v>
      </c>
      <c r="D6807" s="1">
        <v>43012</v>
      </c>
      <c r="F6807">
        <v>1</v>
      </c>
      <c r="G6807">
        <v>566</v>
      </c>
      <c r="H6807" t="s">
        <v>1061</v>
      </c>
      <c r="J6807" t="s">
        <v>14</v>
      </c>
      <c r="K6807">
        <v>68</v>
      </c>
      <c r="L6807" t="s">
        <v>15</v>
      </c>
    </row>
    <row r="6808" spans="1:12">
      <c r="A6808" t="e">
        <f t="shared" ca="1" si="59"/>
        <v>#NAME?</v>
      </c>
      <c r="B6808">
        <v>1929</v>
      </c>
      <c r="C6808" t="s">
        <v>195</v>
      </c>
      <c r="D6808" s="1">
        <v>43012</v>
      </c>
      <c r="F6808">
        <v>2</v>
      </c>
      <c r="G6808">
        <v>4019</v>
      </c>
      <c r="H6808" t="s">
        <v>26</v>
      </c>
      <c r="J6808" t="s">
        <v>14</v>
      </c>
      <c r="K6808">
        <v>68</v>
      </c>
      <c r="L6808" t="s">
        <v>15</v>
      </c>
    </row>
    <row r="6809" spans="1:12">
      <c r="A6809" t="e">
        <f ca="1">E00251424801221</f>
        <v>#NAME?</v>
      </c>
      <c r="B6809">
        <v>108</v>
      </c>
      <c r="C6809" t="s">
        <v>481</v>
      </c>
      <c r="D6809" s="1">
        <v>42780</v>
      </c>
      <c r="F6809">
        <v>1</v>
      </c>
      <c r="G6809">
        <v>7242</v>
      </c>
      <c r="H6809" t="s">
        <v>93</v>
      </c>
      <c r="J6809" t="s">
        <v>14</v>
      </c>
      <c r="K6809">
        <v>53</v>
      </c>
      <c r="L6809" t="s">
        <v>15</v>
      </c>
    </row>
    <row r="6810" spans="1:12">
      <c r="A6810" t="e">
        <f ca="1">E00251711670221</f>
        <v>#NAME?</v>
      </c>
      <c r="B6810">
        <v>11</v>
      </c>
      <c r="C6810" t="s">
        <v>245</v>
      </c>
      <c r="D6810" s="1">
        <v>42137</v>
      </c>
      <c r="F6810">
        <v>1</v>
      </c>
      <c r="G6810">
        <v>72632</v>
      </c>
      <c r="H6810" t="s">
        <v>107</v>
      </c>
      <c r="J6810" t="s">
        <v>14</v>
      </c>
      <c r="K6810">
        <v>50</v>
      </c>
      <c r="L6810" t="s">
        <v>15</v>
      </c>
    </row>
    <row r="6811" spans="1:12">
      <c r="A6811" t="e">
        <f ca="1">E00251518887521</f>
        <v>#NAME?</v>
      </c>
      <c r="B6811">
        <v>291</v>
      </c>
      <c r="C6811" t="s">
        <v>160</v>
      </c>
      <c r="D6811" s="1">
        <v>41969</v>
      </c>
      <c r="F6811">
        <v>2</v>
      </c>
      <c r="G6811">
        <v>22800</v>
      </c>
      <c r="H6811" t="s">
        <v>35</v>
      </c>
      <c r="J6811" t="s">
        <v>14</v>
      </c>
      <c r="K6811">
        <v>54</v>
      </c>
      <c r="L6811" t="s">
        <v>15</v>
      </c>
    </row>
    <row r="6812" spans="1:12">
      <c r="A6812" t="e">
        <f ca="1">E00251417971821</f>
        <v>#NAME?</v>
      </c>
      <c r="B6812">
        <v>1038</v>
      </c>
      <c r="C6812" t="s">
        <v>1062</v>
      </c>
      <c r="D6812" s="1">
        <v>42639</v>
      </c>
      <c r="F6812">
        <v>2</v>
      </c>
      <c r="G6812">
        <v>30431</v>
      </c>
      <c r="H6812" t="s">
        <v>1063</v>
      </c>
      <c r="J6812" t="s">
        <v>272</v>
      </c>
      <c r="K6812">
        <v>58</v>
      </c>
      <c r="L6812" t="s">
        <v>15</v>
      </c>
    </row>
    <row r="6813" spans="1:12">
      <c r="A6813" t="e">
        <f ca="1">E00251417971821</f>
        <v>#NAME?</v>
      </c>
      <c r="B6813">
        <v>3527</v>
      </c>
      <c r="C6813" t="s">
        <v>598</v>
      </c>
      <c r="D6813" s="1">
        <v>41317</v>
      </c>
      <c r="F6813">
        <v>1</v>
      </c>
      <c r="G6813">
        <v>7295</v>
      </c>
      <c r="H6813" t="s">
        <v>76</v>
      </c>
      <c r="J6813" t="s">
        <v>14</v>
      </c>
      <c r="K6813">
        <v>55</v>
      </c>
      <c r="L6813" t="s">
        <v>15</v>
      </c>
    </row>
    <row r="6814" spans="1:12">
      <c r="A6814" t="e">
        <f ca="1">E00251417971821</f>
        <v>#NAME?</v>
      </c>
      <c r="B6814">
        <v>3527</v>
      </c>
      <c r="C6814" t="s">
        <v>598</v>
      </c>
      <c r="D6814" s="1">
        <v>42032</v>
      </c>
      <c r="F6814">
        <v>1</v>
      </c>
      <c r="G6814">
        <v>311</v>
      </c>
      <c r="H6814" t="s">
        <v>599</v>
      </c>
      <c r="J6814" t="s">
        <v>14</v>
      </c>
      <c r="K6814">
        <v>57</v>
      </c>
      <c r="L6814" t="s">
        <v>15</v>
      </c>
    </row>
    <row r="6815" spans="1:12">
      <c r="A6815" t="e">
        <f ca="1">E00251424801221</f>
        <v>#NAME?</v>
      </c>
      <c r="B6815">
        <v>108</v>
      </c>
      <c r="C6815" t="s">
        <v>481</v>
      </c>
      <c r="D6815" s="1">
        <v>42818</v>
      </c>
      <c r="F6815">
        <v>2</v>
      </c>
      <c r="G6815">
        <v>4779</v>
      </c>
      <c r="H6815" t="s">
        <v>231</v>
      </c>
      <c r="J6815" t="s">
        <v>14</v>
      </c>
      <c r="K6815">
        <v>53</v>
      </c>
      <c r="L6815" t="s">
        <v>15</v>
      </c>
    </row>
    <row r="6816" spans="1:12">
      <c r="A6816" t="e">
        <f ca="1">E00251418164121</f>
        <v>#NAME?</v>
      </c>
      <c r="B6816">
        <v>1929</v>
      </c>
      <c r="C6816" t="s">
        <v>195</v>
      </c>
      <c r="D6816" s="1">
        <v>41520</v>
      </c>
      <c r="F6816">
        <v>1</v>
      </c>
      <c r="G6816">
        <v>4019</v>
      </c>
      <c r="H6816" t="s">
        <v>26</v>
      </c>
      <c r="J6816" t="s">
        <v>14</v>
      </c>
      <c r="K6816">
        <v>64</v>
      </c>
      <c r="L6816" t="s">
        <v>15</v>
      </c>
    </row>
    <row r="6817" spans="1:12">
      <c r="A6817" t="e">
        <f ca="1">E00251418164121</f>
        <v>#NAME?</v>
      </c>
      <c r="B6817">
        <v>1929</v>
      </c>
      <c r="C6817" t="s">
        <v>195</v>
      </c>
      <c r="D6817" s="1">
        <v>41955</v>
      </c>
      <c r="F6817">
        <v>3</v>
      </c>
      <c r="G6817">
        <v>4019</v>
      </c>
      <c r="H6817" t="s">
        <v>26</v>
      </c>
      <c r="J6817" t="s">
        <v>14</v>
      </c>
      <c r="K6817">
        <v>65</v>
      </c>
      <c r="L6817" t="s">
        <v>15</v>
      </c>
    </row>
    <row r="6818" spans="1:12">
      <c r="A6818" t="e">
        <f ca="1">E00251418164121</f>
        <v>#NAME?</v>
      </c>
      <c r="B6818">
        <v>1929</v>
      </c>
      <c r="C6818" t="s">
        <v>195</v>
      </c>
      <c r="D6818" s="1">
        <v>42306</v>
      </c>
      <c r="F6818">
        <v>3</v>
      </c>
      <c r="G6818">
        <v>1739</v>
      </c>
      <c r="H6818" t="s">
        <v>110</v>
      </c>
      <c r="J6818" t="s">
        <v>14</v>
      </c>
      <c r="K6818">
        <v>66</v>
      </c>
      <c r="L6818" t="s">
        <v>15</v>
      </c>
    </row>
    <row r="6819" spans="1:12">
      <c r="A6819" t="e">
        <f ca="1">E00251418164121</f>
        <v>#NAME?</v>
      </c>
      <c r="B6819">
        <v>1929</v>
      </c>
      <c r="C6819" t="s">
        <v>195</v>
      </c>
      <c r="D6819" s="1">
        <v>42629</v>
      </c>
      <c r="F6819">
        <v>4</v>
      </c>
      <c r="G6819">
        <v>27800</v>
      </c>
      <c r="H6819" t="s">
        <v>145</v>
      </c>
      <c r="J6819" t="s">
        <v>14</v>
      </c>
      <c r="K6819">
        <v>67</v>
      </c>
      <c r="L6819" t="s">
        <v>15</v>
      </c>
    </row>
    <row r="6820" spans="1:12">
      <c r="A6820" t="e">
        <f ca="1">E00251513365321</f>
        <v>#NAME?</v>
      </c>
      <c r="B6820">
        <v>4893</v>
      </c>
      <c r="C6820" t="s">
        <v>426</v>
      </c>
      <c r="D6820" s="1">
        <v>41973</v>
      </c>
      <c r="F6820">
        <v>1</v>
      </c>
      <c r="G6820">
        <v>78900</v>
      </c>
      <c r="H6820" t="s">
        <v>79</v>
      </c>
      <c r="I6820" t="s">
        <v>148</v>
      </c>
      <c r="J6820" t="s">
        <v>57</v>
      </c>
      <c r="K6820">
        <v>40</v>
      </c>
      <c r="L6820" t="s">
        <v>22</v>
      </c>
    </row>
    <row r="6821" spans="1:12">
      <c r="A6821" t="e">
        <f ca="1">E00251616967721</f>
        <v>#NAME?</v>
      </c>
      <c r="B6821">
        <v>701</v>
      </c>
      <c r="C6821" t="s">
        <v>72</v>
      </c>
      <c r="D6821" s="1">
        <v>43017</v>
      </c>
      <c r="F6821">
        <v>1</v>
      </c>
      <c r="G6821">
        <v>7231</v>
      </c>
      <c r="H6821" t="s">
        <v>128</v>
      </c>
      <c r="J6821" t="s">
        <v>14</v>
      </c>
      <c r="K6821">
        <v>48</v>
      </c>
      <c r="L6821" t="s">
        <v>15</v>
      </c>
    </row>
    <row r="6822" spans="1:12">
      <c r="A6822" t="e">
        <f ca="1">E00251418164121</f>
        <v>#NAME?</v>
      </c>
      <c r="B6822">
        <v>1929</v>
      </c>
      <c r="C6822" t="s">
        <v>195</v>
      </c>
      <c r="D6822" s="1">
        <v>42538</v>
      </c>
      <c r="F6822">
        <v>5</v>
      </c>
      <c r="G6822">
        <v>69010</v>
      </c>
      <c r="H6822" t="s">
        <v>294</v>
      </c>
      <c r="J6822" t="s">
        <v>14</v>
      </c>
      <c r="K6822">
        <v>66</v>
      </c>
      <c r="L6822" t="s">
        <v>15</v>
      </c>
    </row>
    <row r="6823" spans="1:12">
      <c r="A6823" t="e">
        <f ca="1">E00251418164121</f>
        <v>#NAME?</v>
      </c>
      <c r="B6823">
        <v>1929</v>
      </c>
      <c r="C6823" t="s">
        <v>195</v>
      </c>
      <c r="D6823" s="1">
        <v>42066</v>
      </c>
      <c r="F6823">
        <v>6</v>
      </c>
      <c r="G6823">
        <v>1739</v>
      </c>
      <c r="H6823" t="s">
        <v>110</v>
      </c>
      <c r="J6823" t="s">
        <v>14</v>
      </c>
      <c r="K6823">
        <v>65</v>
      </c>
      <c r="L6823" t="s">
        <v>15</v>
      </c>
    </row>
    <row r="6824" spans="1:12">
      <c r="A6824" t="e">
        <f ca="1">E00251418164121</f>
        <v>#NAME?</v>
      </c>
      <c r="B6824">
        <v>1929</v>
      </c>
      <c r="C6824" t="s">
        <v>195</v>
      </c>
      <c r="D6824" s="1">
        <v>42165</v>
      </c>
      <c r="F6824">
        <v>4</v>
      </c>
      <c r="G6824">
        <v>4019</v>
      </c>
      <c r="H6824" t="s">
        <v>26</v>
      </c>
      <c r="J6824" t="s">
        <v>14</v>
      </c>
      <c r="K6824">
        <v>65</v>
      </c>
      <c r="L6824" t="s">
        <v>15</v>
      </c>
    </row>
    <row r="6825" spans="1:12">
      <c r="A6825" t="e">
        <f ca="1">E00251513365321</f>
        <v>#NAME?</v>
      </c>
      <c r="B6825">
        <v>193</v>
      </c>
      <c r="C6825" t="s">
        <v>247</v>
      </c>
      <c r="D6825" s="1">
        <v>41824</v>
      </c>
      <c r="F6825">
        <v>1</v>
      </c>
      <c r="G6825">
        <v>69010</v>
      </c>
      <c r="H6825" t="s">
        <v>294</v>
      </c>
      <c r="J6825" t="s">
        <v>14</v>
      </c>
      <c r="K6825">
        <v>40</v>
      </c>
      <c r="L6825" t="s">
        <v>15</v>
      </c>
    </row>
    <row r="6826" spans="1:12">
      <c r="A6826" t="e">
        <f ca="1">E00251718071621</f>
        <v>#NAME?</v>
      </c>
      <c r="B6826">
        <v>1786</v>
      </c>
      <c r="C6826" t="s">
        <v>37</v>
      </c>
      <c r="D6826" s="1">
        <v>41765</v>
      </c>
      <c r="F6826">
        <v>1</v>
      </c>
      <c r="G6826">
        <v>71946</v>
      </c>
      <c r="H6826" t="s">
        <v>109</v>
      </c>
      <c r="J6826" t="s">
        <v>14</v>
      </c>
      <c r="K6826">
        <v>52</v>
      </c>
      <c r="L6826" t="s">
        <v>15</v>
      </c>
    </row>
    <row r="6827" spans="1:12">
      <c r="A6827" t="e">
        <f ca="1">E00251418164121</f>
        <v>#NAME?</v>
      </c>
      <c r="B6827">
        <v>1929</v>
      </c>
      <c r="C6827" t="s">
        <v>195</v>
      </c>
      <c r="D6827" s="1">
        <v>41239</v>
      </c>
      <c r="F6827">
        <v>2</v>
      </c>
      <c r="G6827">
        <v>4019</v>
      </c>
      <c r="H6827" t="s">
        <v>26</v>
      </c>
      <c r="J6827" t="s">
        <v>14</v>
      </c>
      <c r="K6827">
        <v>63</v>
      </c>
      <c r="L6827" t="s">
        <v>15</v>
      </c>
    </row>
    <row r="6828" spans="1:12">
      <c r="A6828" t="e">
        <f ca="1">E00251418164121</f>
        <v>#NAME?</v>
      </c>
      <c r="B6828">
        <v>1929</v>
      </c>
      <c r="C6828" t="s">
        <v>195</v>
      </c>
      <c r="D6828" s="1">
        <v>42482</v>
      </c>
      <c r="F6828">
        <v>3</v>
      </c>
      <c r="G6828">
        <v>1739</v>
      </c>
      <c r="H6828" t="s">
        <v>110</v>
      </c>
      <c r="J6828" t="s">
        <v>14</v>
      </c>
      <c r="K6828">
        <v>66</v>
      </c>
      <c r="L6828" t="s">
        <v>15</v>
      </c>
    </row>
    <row r="6829" spans="1:12">
      <c r="A6829" t="e">
        <f ca="1">E00251418164121</f>
        <v>#NAME?</v>
      </c>
      <c r="B6829">
        <v>1929</v>
      </c>
      <c r="C6829" t="s">
        <v>195</v>
      </c>
      <c r="D6829" s="1">
        <v>41061</v>
      </c>
      <c r="F6829">
        <v>2</v>
      </c>
      <c r="G6829">
        <v>6278</v>
      </c>
      <c r="H6829" t="s">
        <v>554</v>
      </c>
      <c r="J6829" t="s">
        <v>14</v>
      </c>
      <c r="K6829">
        <v>62</v>
      </c>
      <c r="L6829" t="s">
        <v>15</v>
      </c>
    </row>
    <row r="6830" spans="1:12">
      <c r="A6830" t="e">
        <f ca="1">E00251513365321</f>
        <v>#NAME?</v>
      </c>
      <c r="B6830">
        <v>193</v>
      </c>
      <c r="C6830" t="s">
        <v>247</v>
      </c>
      <c r="D6830" s="1">
        <v>41936</v>
      </c>
      <c r="F6830">
        <v>1</v>
      </c>
      <c r="G6830">
        <v>6102</v>
      </c>
      <c r="H6830" t="s">
        <v>1064</v>
      </c>
      <c r="J6830" t="s">
        <v>14</v>
      </c>
      <c r="K6830">
        <v>40</v>
      </c>
      <c r="L6830" t="s">
        <v>15</v>
      </c>
    </row>
    <row r="6831" spans="1:12">
      <c r="A6831" t="e">
        <f ca="1">E00251418164121</f>
        <v>#NAME?</v>
      </c>
      <c r="B6831">
        <v>1929</v>
      </c>
      <c r="C6831" t="s">
        <v>195</v>
      </c>
      <c r="D6831" s="1">
        <v>42423</v>
      </c>
      <c r="F6831">
        <v>4</v>
      </c>
      <c r="G6831">
        <v>46619</v>
      </c>
      <c r="H6831" t="s">
        <v>182</v>
      </c>
      <c r="J6831" t="s">
        <v>14</v>
      </c>
      <c r="K6831">
        <v>66</v>
      </c>
      <c r="L6831" t="s">
        <v>15</v>
      </c>
    </row>
    <row r="6832" spans="1:12">
      <c r="A6832" t="e">
        <f ca="1">E00251532063821</f>
        <v>#NAME?</v>
      </c>
      <c r="B6832">
        <v>490</v>
      </c>
      <c r="C6832" t="s">
        <v>158</v>
      </c>
      <c r="D6832" s="1">
        <v>43067</v>
      </c>
      <c r="F6832">
        <v>3</v>
      </c>
      <c r="G6832">
        <v>2809</v>
      </c>
      <c r="H6832" t="s">
        <v>90</v>
      </c>
      <c r="J6832" t="s">
        <v>14</v>
      </c>
      <c r="K6832">
        <v>56</v>
      </c>
      <c r="L6832" t="s">
        <v>15</v>
      </c>
    </row>
    <row r="6833" spans="1:12">
      <c r="A6833" t="e">
        <f ca="1">E00251531371621</f>
        <v>#NAME?</v>
      </c>
      <c r="B6833">
        <v>116</v>
      </c>
      <c r="C6833" t="s">
        <v>600</v>
      </c>
      <c r="D6833" s="1">
        <v>42165</v>
      </c>
      <c r="F6833">
        <v>1</v>
      </c>
      <c r="G6833">
        <v>2811</v>
      </c>
      <c r="H6833" t="s">
        <v>603</v>
      </c>
      <c r="J6833" t="s">
        <v>14</v>
      </c>
      <c r="K6833">
        <v>61</v>
      </c>
      <c r="L6833" t="s">
        <v>15</v>
      </c>
    </row>
    <row r="6834" spans="1:12">
      <c r="A6834" t="e">
        <f ca="1">E00251531371621</f>
        <v>#NAME?</v>
      </c>
      <c r="B6834">
        <v>116</v>
      </c>
      <c r="C6834" t="s">
        <v>600</v>
      </c>
      <c r="D6834" s="1">
        <v>43068</v>
      </c>
      <c r="F6834">
        <v>2</v>
      </c>
      <c r="G6834">
        <v>2811</v>
      </c>
      <c r="H6834" t="s">
        <v>603</v>
      </c>
      <c r="J6834" t="s">
        <v>14</v>
      </c>
      <c r="K6834">
        <v>64</v>
      </c>
      <c r="L6834" t="s">
        <v>15</v>
      </c>
    </row>
    <row r="6835" spans="1:12">
      <c r="A6835" t="e">
        <f ca="1">E00251531371621</f>
        <v>#NAME?</v>
      </c>
      <c r="B6835">
        <v>701</v>
      </c>
      <c r="C6835" t="s">
        <v>72</v>
      </c>
      <c r="D6835" s="1">
        <v>41527</v>
      </c>
      <c r="F6835">
        <v>1</v>
      </c>
      <c r="G6835">
        <v>3629</v>
      </c>
      <c r="H6835" t="s">
        <v>609</v>
      </c>
      <c r="J6835" t="s">
        <v>14</v>
      </c>
      <c r="K6835">
        <v>60</v>
      </c>
      <c r="L6835" t="s">
        <v>15</v>
      </c>
    </row>
    <row r="6836" spans="1:12">
      <c r="A6836" t="e">
        <f ca="1">E00251513365321</f>
        <v>#NAME?</v>
      </c>
      <c r="B6836">
        <v>193</v>
      </c>
      <c r="C6836" t="s">
        <v>247</v>
      </c>
      <c r="D6836" s="1">
        <v>43060</v>
      </c>
      <c r="F6836">
        <v>1</v>
      </c>
      <c r="G6836">
        <v>6299</v>
      </c>
      <c r="H6836" t="s">
        <v>488</v>
      </c>
      <c r="J6836" t="s">
        <v>14</v>
      </c>
      <c r="K6836">
        <v>43</v>
      </c>
      <c r="L6836" t="s">
        <v>15</v>
      </c>
    </row>
    <row r="6837" spans="1:12">
      <c r="A6837" t="e">
        <f ca="1">E00251531371621</f>
        <v>#NAME?</v>
      </c>
      <c r="B6837">
        <v>701</v>
      </c>
      <c r="C6837" t="s">
        <v>72</v>
      </c>
      <c r="D6837" s="1">
        <v>42102</v>
      </c>
      <c r="F6837">
        <v>5</v>
      </c>
      <c r="G6837">
        <v>30270</v>
      </c>
      <c r="H6837" t="s">
        <v>336</v>
      </c>
      <c r="J6837" t="s">
        <v>14</v>
      </c>
      <c r="K6837">
        <v>61</v>
      </c>
      <c r="L6837" t="s">
        <v>15</v>
      </c>
    </row>
    <row r="6838" spans="1:12">
      <c r="A6838" t="e">
        <f ca="1">E00251616967721</f>
        <v>#NAME?</v>
      </c>
      <c r="B6838">
        <v>701</v>
      </c>
      <c r="C6838" t="s">
        <v>72</v>
      </c>
      <c r="D6838" s="1">
        <v>42626</v>
      </c>
      <c r="F6838">
        <v>2</v>
      </c>
      <c r="G6838">
        <v>61171</v>
      </c>
      <c r="H6838" t="s">
        <v>513</v>
      </c>
      <c r="J6838" t="s">
        <v>14</v>
      </c>
      <c r="K6838">
        <v>47</v>
      </c>
      <c r="L6838" t="s">
        <v>15</v>
      </c>
    </row>
    <row r="6839" spans="1:12">
      <c r="A6839" t="e">
        <f ca="1">E00251418164121</f>
        <v>#NAME?</v>
      </c>
      <c r="B6839">
        <v>1929</v>
      </c>
      <c r="C6839" t="s">
        <v>195</v>
      </c>
      <c r="D6839" s="1">
        <v>43012</v>
      </c>
      <c r="F6839">
        <v>3</v>
      </c>
      <c r="G6839">
        <v>49120</v>
      </c>
      <c r="H6839" t="s">
        <v>168</v>
      </c>
      <c r="J6839" t="s">
        <v>14</v>
      </c>
      <c r="K6839">
        <v>68</v>
      </c>
      <c r="L6839" t="s">
        <v>15</v>
      </c>
    </row>
    <row r="6840" spans="1:12">
      <c r="A6840" t="e">
        <f ca="1">E00251716565521</f>
        <v>#NAME?</v>
      </c>
      <c r="B6840">
        <v>502</v>
      </c>
      <c r="C6840" t="s">
        <v>172</v>
      </c>
      <c r="D6840" s="1">
        <v>41212</v>
      </c>
      <c r="F6840">
        <v>1</v>
      </c>
      <c r="G6840">
        <v>73301</v>
      </c>
      <c r="H6840" t="s">
        <v>610</v>
      </c>
      <c r="J6840" t="s">
        <v>14</v>
      </c>
      <c r="K6840">
        <v>53</v>
      </c>
      <c r="L6840" t="s">
        <v>15</v>
      </c>
    </row>
    <row r="6841" spans="1:12">
      <c r="A6841" t="e">
        <f ca="1">E00251518887521</f>
        <v>#NAME?</v>
      </c>
      <c r="B6841">
        <v>291</v>
      </c>
      <c r="C6841" t="s">
        <v>160</v>
      </c>
      <c r="D6841" s="1">
        <v>42198</v>
      </c>
      <c r="F6841">
        <v>2</v>
      </c>
      <c r="G6841">
        <v>49390</v>
      </c>
      <c r="H6841" t="s">
        <v>59</v>
      </c>
      <c r="J6841" t="s">
        <v>14</v>
      </c>
      <c r="K6841">
        <v>55</v>
      </c>
      <c r="L6841" t="s">
        <v>15</v>
      </c>
    </row>
    <row r="6842" spans="1:12">
      <c r="A6842" t="e">
        <f ca="1">E00251532303421</f>
        <v>#NAME?</v>
      </c>
      <c r="B6842">
        <v>452</v>
      </c>
      <c r="C6842" t="s">
        <v>592</v>
      </c>
      <c r="D6842" s="1">
        <v>41282</v>
      </c>
      <c r="F6842">
        <v>1</v>
      </c>
      <c r="G6842">
        <v>52340</v>
      </c>
      <c r="H6842" t="s">
        <v>593</v>
      </c>
      <c r="J6842" t="s">
        <v>14</v>
      </c>
      <c r="K6842">
        <v>48</v>
      </c>
      <c r="L6842" t="s">
        <v>15</v>
      </c>
    </row>
    <row r="6843" spans="1:12">
      <c r="A6843" t="e">
        <f ca="1">E00251417971821</f>
        <v>#NAME?</v>
      </c>
      <c r="B6843">
        <v>3527</v>
      </c>
      <c r="C6843" t="s">
        <v>598</v>
      </c>
      <c r="D6843" s="1">
        <v>41983</v>
      </c>
      <c r="F6843">
        <v>1</v>
      </c>
      <c r="G6843">
        <v>311</v>
      </c>
      <c r="H6843" t="s">
        <v>599</v>
      </c>
      <c r="J6843" t="s">
        <v>14</v>
      </c>
      <c r="K6843">
        <v>57</v>
      </c>
      <c r="L6843" t="s">
        <v>15</v>
      </c>
    </row>
    <row r="6844" spans="1:12">
      <c r="A6844" t="e">
        <f ca="1">E00251518887521</f>
        <v>#NAME?</v>
      </c>
      <c r="B6844">
        <v>291</v>
      </c>
      <c r="C6844" t="s">
        <v>160</v>
      </c>
      <c r="D6844" s="1">
        <v>41060</v>
      </c>
      <c r="F6844">
        <v>1</v>
      </c>
      <c r="G6844">
        <v>49390</v>
      </c>
      <c r="H6844" t="s">
        <v>59</v>
      </c>
      <c r="J6844" t="s">
        <v>14</v>
      </c>
      <c r="K6844">
        <v>51</v>
      </c>
      <c r="L6844" t="s">
        <v>15</v>
      </c>
    </row>
    <row r="6845" spans="1:12">
      <c r="A6845" t="e">
        <f ca="1">E00251711670221</f>
        <v>#NAME?</v>
      </c>
      <c r="B6845">
        <v>11</v>
      </c>
      <c r="C6845" t="s">
        <v>245</v>
      </c>
      <c r="D6845" s="1">
        <v>41312</v>
      </c>
      <c r="F6845">
        <v>2</v>
      </c>
      <c r="G6845">
        <v>4019</v>
      </c>
      <c r="H6845" t="s">
        <v>26</v>
      </c>
      <c r="J6845" t="s">
        <v>14</v>
      </c>
      <c r="K6845">
        <v>48</v>
      </c>
      <c r="L6845" t="s">
        <v>15</v>
      </c>
    </row>
    <row r="6846" spans="1:12">
      <c r="A6846" t="e">
        <f ca="1">E00251432151321</f>
        <v>#NAME?</v>
      </c>
      <c r="B6846">
        <v>494</v>
      </c>
      <c r="C6846" t="s">
        <v>63</v>
      </c>
      <c r="D6846" s="1">
        <v>41992</v>
      </c>
      <c r="F6846">
        <v>6</v>
      </c>
      <c r="G6846">
        <v>4019</v>
      </c>
      <c r="H6846" t="s">
        <v>26</v>
      </c>
      <c r="J6846" t="s">
        <v>14</v>
      </c>
      <c r="K6846">
        <v>47</v>
      </c>
      <c r="L6846" t="s">
        <v>15</v>
      </c>
    </row>
    <row r="6847" spans="1:12">
      <c r="A6847" t="e">
        <f ca="1">E00251432151321</f>
        <v>#NAME?</v>
      </c>
      <c r="B6847">
        <v>494</v>
      </c>
      <c r="C6847" t="s">
        <v>63</v>
      </c>
      <c r="D6847" s="1">
        <v>42115</v>
      </c>
      <c r="F6847">
        <v>1</v>
      </c>
      <c r="G6847">
        <v>2811</v>
      </c>
      <c r="H6847" t="s">
        <v>603</v>
      </c>
      <c r="J6847" t="s">
        <v>14</v>
      </c>
      <c r="K6847">
        <v>47</v>
      </c>
      <c r="L6847" t="s">
        <v>15</v>
      </c>
    </row>
    <row r="6848" spans="1:12">
      <c r="A6848" t="e">
        <f ca="1">E00251432151321</f>
        <v>#NAME?</v>
      </c>
      <c r="B6848">
        <v>494</v>
      </c>
      <c r="C6848" t="s">
        <v>63</v>
      </c>
      <c r="D6848" s="1">
        <v>42284</v>
      </c>
      <c r="F6848">
        <v>1</v>
      </c>
      <c r="G6848">
        <v>2809</v>
      </c>
      <c r="H6848" t="s">
        <v>90</v>
      </c>
      <c r="J6848" t="s">
        <v>14</v>
      </c>
      <c r="K6848">
        <v>47</v>
      </c>
      <c r="L6848" t="s">
        <v>15</v>
      </c>
    </row>
    <row r="6849" spans="1:12">
      <c r="A6849" t="e">
        <f ca="1">E00251432151321</f>
        <v>#NAME?</v>
      </c>
      <c r="B6849">
        <v>494</v>
      </c>
      <c r="C6849" t="s">
        <v>63</v>
      </c>
      <c r="D6849" s="1">
        <v>42318</v>
      </c>
      <c r="F6849">
        <v>2</v>
      </c>
      <c r="G6849">
        <v>4019</v>
      </c>
      <c r="H6849" t="s">
        <v>26</v>
      </c>
      <c r="J6849" t="s">
        <v>14</v>
      </c>
      <c r="K6849">
        <v>48</v>
      </c>
      <c r="L6849" t="s">
        <v>15</v>
      </c>
    </row>
    <row r="6850" spans="1:12">
      <c r="A6850" t="e">
        <f ca="1">E00251616967721</f>
        <v>#NAME?</v>
      </c>
      <c r="B6850">
        <v>701</v>
      </c>
      <c r="C6850" t="s">
        <v>72</v>
      </c>
      <c r="D6850" s="1">
        <v>41577</v>
      </c>
      <c r="F6850">
        <v>1</v>
      </c>
      <c r="G6850">
        <v>1121</v>
      </c>
      <c r="H6850" t="s">
        <v>894</v>
      </c>
      <c r="J6850" t="s">
        <v>14</v>
      </c>
      <c r="K6850">
        <v>44</v>
      </c>
      <c r="L6850" t="s">
        <v>15</v>
      </c>
    </row>
    <row r="6851" spans="1:12">
      <c r="A6851" t="e">
        <f ca="1">E00251711670221</f>
        <v>#NAME?</v>
      </c>
      <c r="B6851">
        <v>11</v>
      </c>
      <c r="C6851" t="s">
        <v>245</v>
      </c>
      <c r="D6851" s="1">
        <v>42625</v>
      </c>
      <c r="F6851">
        <v>1</v>
      </c>
      <c r="G6851">
        <v>72632</v>
      </c>
      <c r="H6851" t="s">
        <v>107</v>
      </c>
      <c r="J6851" t="s">
        <v>14</v>
      </c>
      <c r="K6851">
        <v>52</v>
      </c>
      <c r="L6851" t="s">
        <v>15</v>
      </c>
    </row>
    <row r="6852" spans="1:12">
      <c r="A6852" t="e">
        <f ca="1">E00251432151321</f>
        <v>#NAME?</v>
      </c>
      <c r="B6852">
        <v>494</v>
      </c>
      <c r="C6852" t="s">
        <v>63</v>
      </c>
      <c r="D6852" s="1">
        <v>42804</v>
      </c>
      <c r="F6852">
        <v>4</v>
      </c>
      <c r="G6852">
        <v>477</v>
      </c>
      <c r="H6852" t="s">
        <v>615</v>
      </c>
      <c r="J6852" t="s">
        <v>14</v>
      </c>
      <c r="K6852">
        <v>49</v>
      </c>
      <c r="L6852" t="s">
        <v>15</v>
      </c>
    </row>
    <row r="6853" spans="1:12">
      <c r="A6853" t="e">
        <f ca="1">E00251432151321</f>
        <v>#NAME?</v>
      </c>
      <c r="B6853">
        <v>494</v>
      </c>
      <c r="C6853" t="s">
        <v>63</v>
      </c>
      <c r="D6853" s="1">
        <v>42832</v>
      </c>
      <c r="F6853">
        <v>1</v>
      </c>
      <c r="G6853">
        <v>2811</v>
      </c>
      <c r="H6853" t="s">
        <v>603</v>
      </c>
      <c r="J6853" t="s">
        <v>14</v>
      </c>
      <c r="K6853">
        <v>49</v>
      </c>
      <c r="L6853" t="s">
        <v>15</v>
      </c>
    </row>
    <row r="6854" spans="1:12">
      <c r="A6854" t="e">
        <f ca="1">E00251616967721</f>
        <v>#NAME?</v>
      </c>
      <c r="B6854">
        <v>701</v>
      </c>
      <c r="C6854" t="s">
        <v>72</v>
      </c>
      <c r="D6854" s="1">
        <v>42626</v>
      </c>
      <c r="F6854">
        <v>3</v>
      </c>
      <c r="G6854">
        <v>4556</v>
      </c>
      <c r="H6854" t="s">
        <v>121</v>
      </c>
      <c r="J6854" t="s">
        <v>14</v>
      </c>
      <c r="K6854">
        <v>47</v>
      </c>
      <c r="L6854" t="s">
        <v>15</v>
      </c>
    </row>
    <row r="6855" spans="1:12">
      <c r="A6855" t="e">
        <f ca="1">E00251432151321</f>
        <v>#NAME?</v>
      </c>
      <c r="B6855">
        <v>494</v>
      </c>
      <c r="C6855" t="s">
        <v>63</v>
      </c>
      <c r="D6855" s="1">
        <v>42871</v>
      </c>
      <c r="F6855">
        <v>6</v>
      </c>
      <c r="G6855">
        <v>2809</v>
      </c>
      <c r="H6855" t="s">
        <v>90</v>
      </c>
      <c r="J6855" t="s">
        <v>14</v>
      </c>
      <c r="K6855">
        <v>49</v>
      </c>
      <c r="L6855" t="s">
        <v>15</v>
      </c>
    </row>
    <row r="6856" spans="1:12">
      <c r="A6856" t="e">
        <f ca="1">E00251429326321</f>
        <v>#NAME?</v>
      </c>
      <c r="B6856">
        <v>291</v>
      </c>
      <c r="C6856" t="s">
        <v>160</v>
      </c>
      <c r="D6856" s="1">
        <v>41303</v>
      </c>
      <c r="F6856">
        <v>4</v>
      </c>
      <c r="G6856">
        <v>4549</v>
      </c>
      <c r="H6856" t="s">
        <v>69</v>
      </c>
      <c r="J6856" t="s">
        <v>14</v>
      </c>
      <c r="K6856">
        <v>46</v>
      </c>
      <c r="L6856" t="s">
        <v>15</v>
      </c>
    </row>
    <row r="6857" spans="1:12">
      <c r="A6857" t="e">
        <f ca="1">E00251432151321</f>
        <v>#NAME?</v>
      </c>
      <c r="B6857">
        <v>494</v>
      </c>
      <c r="C6857" t="s">
        <v>63</v>
      </c>
      <c r="D6857" s="1">
        <v>43028</v>
      </c>
      <c r="F6857">
        <v>3</v>
      </c>
      <c r="G6857">
        <v>2729</v>
      </c>
      <c r="H6857" t="s">
        <v>115</v>
      </c>
      <c r="J6857" t="s">
        <v>14</v>
      </c>
      <c r="K6857">
        <v>50</v>
      </c>
      <c r="L6857" t="s">
        <v>15</v>
      </c>
    </row>
    <row r="6858" spans="1:12">
      <c r="A6858" t="e">
        <f ca="1">E00251711670221</f>
        <v>#NAME?</v>
      </c>
      <c r="B6858">
        <v>11</v>
      </c>
      <c r="C6858" t="s">
        <v>245</v>
      </c>
      <c r="D6858" s="1">
        <v>42587</v>
      </c>
      <c r="F6858">
        <v>2</v>
      </c>
      <c r="G6858">
        <v>4019</v>
      </c>
      <c r="H6858" t="s">
        <v>26</v>
      </c>
      <c r="J6858" t="s">
        <v>14</v>
      </c>
      <c r="K6858">
        <v>52</v>
      </c>
      <c r="L6858" t="s">
        <v>15</v>
      </c>
    </row>
    <row r="6859" spans="1:12">
      <c r="A6859" t="e">
        <f ca="1">E00251616967721</f>
        <v>#NAME?</v>
      </c>
      <c r="B6859">
        <v>701</v>
      </c>
      <c r="C6859" t="s">
        <v>72</v>
      </c>
      <c r="D6859" s="1">
        <v>41430</v>
      </c>
      <c r="F6859">
        <v>4</v>
      </c>
      <c r="G6859">
        <v>73390</v>
      </c>
      <c r="H6859" t="s">
        <v>66</v>
      </c>
      <c r="J6859" t="s">
        <v>14</v>
      </c>
      <c r="K6859">
        <v>44</v>
      </c>
      <c r="L6859" t="s">
        <v>15</v>
      </c>
    </row>
    <row r="6860" spans="1:12">
      <c r="A6860" t="e">
        <f ca="1">E00251711670221</f>
        <v>#NAME?</v>
      </c>
      <c r="B6860">
        <v>11</v>
      </c>
      <c r="C6860" t="s">
        <v>245</v>
      </c>
      <c r="D6860" s="1">
        <v>41127</v>
      </c>
      <c r="F6860">
        <v>1</v>
      </c>
      <c r="G6860">
        <v>72632</v>
      </c>
      <c r="H6860" t="s">
        <v>107</v>
      </c>
      <c r="J6860" t="s">
        <v>14</v>
      </c>
      <c r="K6860">
        <v>48</v>
      </c>
      <c r="L6860" t="s">
        <v>15</v>
      </c>
    </row>
    <row r="6861" spans="1:12">
      <c r="A6861" t="e">
        <f ca="1">E00251711670221</f>
        <v>#NAME?</v>
      </c>
      <c r="B6861">
        <v>11</v>
      </c>
      <c r="C6861" t="s">
        <v>245</v>
      </c>
      <c r="D6861" s="1">
        <v>42520</v>
      </c>
      <c r="F6861">
        <v>1</v>
      </c>
      <c r="G6861">
        <v>4019</v>
      </c>
      <c r="H6861" t="s">
        <v>26</v>
      </c>
      <c r="J6861" t="s">
        <v>14</v>
      </c>
      <c r="K6861">
        <v>51</v>
      </c>
      <c r="L6861" t="s">
        <v>15</v>
      </c>
    </row>
    <row r="6862" spans="1:12">
      <c r="A6862" t="e">
        <f ca="1">E00251711670221</f>
        <v>#NAME?</v>
      </c>
      <c r="B6862">
        <v>11</v>
      </c>
      <c r="C6862" t="s">
        <v>245</v>
      </c>
      <c r="D6862" s="1">
        <v>41753</v>
      </c>
      <c r="F6862">
        <v>3</v>
      </c>
      <c r="G6862">
        <v>72709</v>
      </c>
      <c r="H6862" t="s">
        <v>150</v>
      </c>
      <c r="J6862" t="s">
        <v>14</v>
      </c>
      <c r="K6862">
        <v>49</v>
      </c>
      <c r="L6862" t="s">
        <v>15</v>
      </c>
    </row>
    <row r="6863" spans="1:12">
      <c r="A6863" t="e">
        <f ca="1">E00251711670221</f>
        <v>#NAME?</v>
      </c>
      <c r="B6863">
        <v>11</v>
      </c>
      <c r="C6863" t="s">
        <v>245</v>
      </c>
      <c r="D6863" s="1">
        <v>42200</v>
      </c>
      <c r="F6863">
        <v>1</v>
      </c>
      <c r="G6863">
        <v>72632</v>
      </c>
      <c r="H6863" t="s">
        <v>107</v>
      </c>
      <c r="J6863" t="s">
        <v>14</v>
      </c>
      <c r="K6863">
        <v>51</v>
      </c>
      <c r="L6863" t="s">
        <v>15</v>
      </c>
    </row>
    <row r="6864" spans="1:12">
      <c r="A6864" t="e">
        <f ca="1">E00251711670221</f>
        <v>#NAME?</v>
      </c>
      <c r="B6864">
        <v>11</v>
      </c>
      <c r="C6864" t="s">
        <v>245</v>
      </c>
      <c r="D6864" s="1">
        <v>42632</v>
      </c>
      <c r="F6864">
        <v>1</v>
      </c>
      <c r="G6864">
        <v>72632</v>
      </c>
      <c r="H6864" t="s">
        <v>107</v>
      </c>
      <c r="J6864" t="s">
        <v>14</v>
      </c>
      <c r="K6864">
        <v>52</v>
      </c>
      <c r="L6864" t="s">
        <v>15</v>
      </c>
    </row>
    <row r="6865" spans="1:12">
      <c r="A6865" t="e">
        <f ca="1">E00251616967721</f>
        <v>#NAME?</v>
      </c>
      <c r="B6865">
        <v>701</v>
      </c>
      <c r="C6865" t="s">
        <v>72</v>
      </c>
      <c r="D6865" s="1">
        <v>41348</v>
      </c>
      <c r="F6865">
        <v>5</v>
      </c>
      <c r="G6865">
        <v>70400</v>
      </c>
      <c r="H6865" t="s">
        <v>536</v>
      </c>
      <c r="J6865" t="s">
        <v>14</v>
      </c>
      <c r="K6865">
        <v>44</v>
      </c>
      <c r="L6865" t="s">
        <v>15</v>
      </c>
    </row>
    <row r="6866" spans="1:12">
      <c r="A6866" t="e">
        <f ca="1">E00251711670221</f>
        <v>#NAME?</v>
      </c>
      <c r="B6866">
        <v>11</v>
      </c>
      <c r="C6866" t="s">
        <v>245</v>
      </c>
      <c r="D6866" s="1">
        <v>42667</v>
      </c>
      <c r="F6866">
        <v>2</v>
      </c>
      <c r="G6866">
        <v>4019</v>
      </c>
      <c r="H6866" t="s">
        <v>26</v>
      </c>
      <c r="J6866" t="s">
        <v>14</v>
      </c>
      <c r="K6866">
        <v>52</v>
      </c>
      <c r="L6866" t="s">
        <v>15</v>
      </c>
    </row>
    <row r="6867" spans="1:12">
      <c r="A6867" t="e">
        <f ca="1">E00251616967721</f>
        <v>#NAME?</v>
      </c>
      <c r="B6867">
        <v>701</v>
      </c>
      <c r="C6867" t="s">
        <v>72</v>
      </c>
      <c r="D6867" s="1">
        <v>42016</v>
      </c>
      <c r="F6867">
        <v>5</v>
      </c>
      <c r="G6867">
        <v>73689</v>
      </c>
      <c r="H6867" t="s">
        <v>84</v>
      </c>
      <c r="J6867" t="s">
        <v>14</v>
      </c>
      <c r="K6867">
        <v>45</v>
      </c>
      <c r="L6867" t="s">
        <v>15</v>
      </c>
    </row>
    <row r="6868" spans="1:12">
      <c r="A6868" t="e">
        <f ca="1">E00251616967721</f>
        <v>#NAME?</v>
      </c>
      <c r="B6868">
        <v>701</v>
      </c>
      <c r="C6868" t="s">
        <v>72</v>
      </c>
      <c r="D6868" s="1">
        <v>42353</v>
      </c>
      <c r="F6868">
        <v>3</v>
      </c>
      <c r="G6868">
        <v>4556</v>
      </c>
      <c r="H6868" t="s">
        <v>121</v>
      </c>
      <c r="J6868" t="s">
        <v>14</v>
      </c>
      <c r="K6868">
        <v>46</v>
      </c>
      <c r="L6868" t="s">
        <v>15</v>
      </c>
    </row>
    <row r="6869" spans="1:12">
      <c r="A6869" t="e">
        <f ca="1">E00251511139621</f>
        <v>#NAME?</v>
      </c>
      <c r="B6869">
        <v>28</v>
      </c>
      <c r="C6869" t="s">
        <v>153</v>
      </c>
      <c r="D6869" s="1">
        <v>41219</v>
      </c>
      <c r="F6869">
        <v>3</v>
      </c>
      <c r="G6869">
        <v>4019</v>
      </c>
      <c r="H6869" t="s">
        <v>26</v>
      </c>
      <c r="J6869" t="s">
        <v>14</v>
      </c>
      <c r="K6869">
        <v>52</v>
      </c>
      <c r="L6869" t="s">
        <v>15</v>
      </c>
    </row>
    <row r="6870" spans="1:12">
      <c r="A6870" t="e">
        <f ca="1">E00251511139621</f>
        <v>#NAME?</v>
      </c>
      <c r="B6870">
        <v>28</v>
      </c>
      <c r="C6870" t="s">
        <v>153</v>
      </c>
      <c r="D6870" s="1">
        <v>42248</v>
      </c>
      <c r="F6870">
        <v>1</v>
      </c>
      <c r="G6870">
        <v>49390</v>
      </c>
      <c r="H6870" t="s">
        <v>59</v>
      </c>
      <c r="J6870" t="s">
        <v>14</v>
      </c>
      <c r="K6870">
        <v>55</v>
      </c>
      <c r="L6870" t="s">
        <v>15</v>
      </c>
    </row>
    <row r="6871" spans="1:12">
      <c r="A6871" t="e">
        <f ca="1">E00251616967721</f>
        <v>#NAME?</v>
      </c>
      <c r="B6871">
        <v>701</v>
      </c>
      <c r="C6871" t="s">
        <v>72</v>
      </c>
      <c r="D6871" s="1">
        <v>41969</v>
      </c>
      <c r="F6871">
        <v>2</v>
      </c>
      <c r="G6871">
        <v>2889</v>
      </c>
      <c r="H6871" t="s">
        <v>595</v>
      </c>
      <c r="J6871" t="s">
        <v>14</v>
      </c>
      <c r="K6871">
        <v>45</v>
      </c>
      <c r="L6871" t="s">
        <v>15</v>
      </c>
    </row>
    <row r="6872" spans="1:12">
      <c r="A6872" t="e">
        <f ca="1">E00251432151321</f>
        <v>#NAME?</v>
      </c>
      <c r="B6872">
        <v>494</v>
      </c>
      <c r="C6872" t="s">
        <v>63</v>
      </c>
      <c r="D6872" s="1">
        <v>41141</v>
      </c>
      <c r="F6872">
        <v>1</v>
      </c>
      <c r="G6872">
        <v>72871</v>
      </c>
      <c r="H6872" t="s">
        <v>685</v>
      </c>
      <c r="J6872" t="s">
        <v>14</v>
      </c>
      <c r="K6872">
        <v>44</v>
      </c>
      <c r="L6872" t="s">
        <v>15</v>
      </c>
    </row>
    <row r="6873" spans="1:12">
      <c r="A6873" t="e">
        <f ca="1">E00251511139621</f>
        <v>#NAME?</v>
      </c>
      <c r="B6873">
        <v>28</v>
      </c>
      <c r="C6873" t="s">
        <v>153</v>
      </c>
      <c r="D6873" s="1">
        <v>41914</v>
      </c>
      <c r="F6873">
        <v>1</v>
      </c>
      <c r="G6873">
        <v>49390</v>
      </c>
      <c r="H6873" t="s">
        <v>59</v>
      </c>
      <c r="J6873" t="s">
        <v>14</v>
      </c>
      <c r="K6873">
        <v>54</v>
      </c>
      <c r="L6873" t="s">
        <v>15</v>
      </c>
    </row>
    <row r="6874" spans="1:12">
      <c r="A6874" t="e">
        <f ca="1">E00251510614621</f>
        <v>#NAME?</v>
      </c>
      <c r="B6874">
        <v>160</v>
      </c>
      <c r="C6874" t="s">
        <v>278</v>
      </c>
      <c r="D6874" s="1">
        <v>41234</v>
      </c>
      <c r="F6874">
        <v>3</v>
      </c>
      <c r="G6874">
        <v>49390</v>
      </c>
      <c r="H6874" t="s">
        <v>59</v>
      </c>
      <c r="J6874" t="s">
        <v>14</v>
      </c>
      <c r="K6874">
        <v>50</v>
      </c>
      <c r="L6874" t="s">
        <v>15</v>
      </c>
    </row>
    <row r="6875" spans="1:12">
      <c r="A6875" t="e">
        <f ca="1">E00251531371621</f>
        <v>#NAME?</v>
      </c>
      <c r="B6875">
        <v>116</v>
      </c>
      <c r="C6875" t="s">
        <v>600</v>
      </c>
      <c r="D6875" s="1">
        <v>42870</v>
      </c>
      <c r="F6875">
        <v>1</v>
      </c>
      <c r="G6875">
        <v>3659</v>
      </c>
      <c r="H6875" t="s">
        <v>132</v>
      </c>
      <c r="J6875" t="s">
        <v>14</v>
      </c>
      <c r="K6875">
        <v>63</v>
      </c>
      <c r="L6875" t="s">
        <v>15</v>
      </c>
    </row>
    <row r="6876" spans="1:12">
      <c r="A6876" t="e">
        <f ca="1">E00251510614621</f>
        <v>#NAME?</v>
      </c>
      <c r="B6876">
        <v>160</v>
      </c>
      <c r="C6876" t="s">
        <v>278</v>
      </c>
      <c r="D6876" s="1">
        <v>41948</v>
      </c>
      <c r="F6876">
        <v>3</v>
      </c>
      <c r="G6876">
        <v>4019</v>
      </c>
      <c r="H6876" t="s">
        <v>26</v>
      </c>
      <c r="J6876" t="s">
        <v>14</v>
      </c>
      <c r="K6876">
        <v>52</v>
      </c>
      <c r="L6876" t="s">
        <v>15</v>
      </c>
    </row>
    <row r="6877" spans="1:12">
      <c r="A6877" t="e">
        <f ca="1">E00251511139621</f>
        <v>#NAME?</v>
      </c>
      <c r="B6877">
        <v>28</v>
      </c>
      <c r="C6877" t="s">
        <v>153</v>
      </c>
      <c r="D6877" s="1">
        <v>41179</v>
      </c>
      <c r="F6877">
        <v>2</v>
      </c>
      <c r="G6877">
        <v>49390</v>
      </c>
      <c r="H6877" t="s">
        <v>59</v>
      </c>
      <c r="J6877" t="s">
        <v>14</v>
      </c>
      <c r="K6877">
        <v>52</v>
      </c>
      <c r="L6877" t="s">
        <v>15</v>
      </c>
    </row>
    <row r="6878" spans="1:12">
      <c r="A6878" t="e">
        <f ca="1">E00251511139621</f>
        <v>#NAME?</v>
      </c>
      <c r="B6878">
        <v>28</v>
      </c>
      <c r="C6878" t="s">
        <v>153</v>
      </c>
      <c r="D6878" s="1">
        <v>41820</v>
      </c>
      <c r="F6878">
        <v>2</v>
      </c>
      <c r="G6878">
        <v>4019</v>
      </c>
      <c r="H6878" t="s">
        <v>26</v>
      </c>
      <c r="J6878" t="s">
        <v>14</v>
      </c>
      <c r="K6878">
        <v>54</v>
      </c>
      <c r="L6878" t="s">
        <v>15</v>
      </c>
    </row>
    <row r="6879" spans="1:12">
      <c r="A6879" t="e">
        <f ca="1">E00251616233021</f>
        <v>#NAME?</v>
      </c>
      <c r="B6879">
        <v>1325</v>
      </c>
      <c r="C6879" t="s">
        <v>605</v>
      </c>
      <c r="D6879" s="1">
        <v>42755</v>
      </c>
      <c r="F6879">
        <v>3</v>
      </c>
      <c r="G6879">
        <v>2720</v>
      </c>
      <c r="H6879" t="s">
        <v>65</v>
      </c>
      <c r="J6879" t="s">
        <v>14</v>
      </c>
      <c r="K6879">
        <v>54</v>
      </c>
      <c r="L6879" t="s">
        <v>15</v>
      </c>
    </row>
    <row r="6880" spans="1:12">
      <c r="A6880" t="e">
        <f ca="1">E00251616233021</f>
        <v>#NAME?</v>
      </c>
      <c r="B6880">
        <v>272</v>
      </c>
      <c r="C6880" t="s">
        <v>174</v>
      </c>
      <c r="D6880" s="1">
        <v>42618</v>
      </c>
      <c r="F6880">
        <v>1</v>
      </c>
      <c r="G6880">
        <v>7880</v>
      </c>
      <c r="H6880" t="s">
        <v>213</v>
      </c>
      <c r="I6880" t="s">
        <v>56</v>
      </c>
      <c r="J6880" t="s">
        <v>57</v>
      </c>
      <c r="K6880">
        <v>54</v>
      </c>
      <c r="L6880" t="s">
        <v>22</v>
      </c>
    </row>
    <row r="6881" spans="1:12">
      <c r="A6881" t="e">
        <f ca="1">E00251616233021</f>
        <v>#NAME?</v>
      </c>
      <c r="B6881">
        <v>294</v>
      </c>
      <c r="C6881" t="s">
        <v>61</v>
      </c>
      <c r="D6881" s="1">
        <v>41774</v>
      </c>
      <c r="F6881">
        <v>2</v>
      </c>
      <c r="G6881">
        <v>56400</v>
      </c>
      <c r="H6881" t="s">
        <v>91</v>
      </c>
      <c r="J6881" t="s">
        <v>14</v>
      </c>
      <c r="K6881">
        <v>51</v>
      </c>
      <c r="L6881" t="s">
        <v>15</v>
      </c>
    </row>
    <row r="6882" spans="1:12">
      <c r="A6882" t="e">
        <f ca="1">E00251511139621</f>
        <v>#NAME?</v>
      </c>
      <c r="B6882">
        <v>28</v>
      </c>
      <c r="C6882" t="s">
        <v>153</v>
      </c>
      <c r="D6882" s="1">
        <v>42478</v>
      </c>
      <c r="F6882">
        <v>1</v>
      </c>
      <c r="G6882">
        <v>49390</v>
      </c>
      <c r="H6882" t="s">
        <v>59</v>
      </c>
      <c r="J6882" t="s">
        <v>14</v>
      </c>
      <c r="K6882">
        <v>56</v>
      </c>
      <c r="L6882" t="s">
        <v>15</v>
      </c>
    </row>
    <row r="6883" spans="1:12">
      <c r="A6883" t="e">
        <f ca="1">E00251510614621</f>
        <v>#NAME?</v>
      </c>
      <c r="B6883">
        <v>160</v>
      </c>
      <c r="C6883" t="s">
        <v>278</v>
      </c>
      <c r="D6883" s="1">
        <v>42874</v>
      </c>
      <c r="F6883">
        <v>5</v>
      </c>
      <c r="G6883">
        <v>4019</v>
      </c>
      <c r="H6883" t="s">
        <v>26</v>
      </c>
      <c r="J6883" t="s">
        <v>14</v>
      </c>
      <c r="K6883">
        <v>55</v>
      </c>
      <c r="L6883" t="s">
        <v>15</v>
      </c>
    </row>
    <row r="6884" spans="1:12">
      <c r="A6884" t="e">
        <f ca="1">E00251616233021</f>
        <v>#NAME?</v>
      </c>
      <c r="B6884">
        <v>1325</v>
      </c>
      <c r="C6884" t="s">
        <v>605</v>
      </c>
      <c r="D6884" s="1">
        <v>41207</v>
      </c>
      <c r="F6884">
        <v>4</v>
      </c>
      <c r="G6884">
        <v>7273</v>
      </c>
      <c r="H6884" t="s">
        <v>543</v>
      </c>
      <c r="J6884" t="s">
        <v>14</v>
      </c>
      <c r="K6884">
        <v>50</v>
      </c>
      <c r="L6884" t="s">
        <v>15</v>
      </c>
    </row>
    <row r="6885" spans="1:12">
      <c r="A6885" t="e">
        <f ca="1">E00251616233021</f>
        <v>#NAME?</v>
      </c>
      <c r="B6885">
        <v>1325</v>
      </c>
      <c r="C6885" t="s">
        <v>605</v>
      </c>
      <c r="D6885" s="1">
        <v>41596</v>
      </c>
      <c r="F6885">
        <v>3</v>
      </c>
      <c r="G6885">
        <v>4556</v>
      </c>
      <c r="H6885" t="s">
        <v>121</v>
      </c>
      <c r="J6885" t="s">
        <v>14</v>
      </c>
      <c r="K6885">
        <v>51</v>
      </c>
      <c r="L6885" t="s">
        <v>15</v>
      </c>
    </row>
    <row r="6886" spans="1:12">
      <c r="A6886" t="e">
        <f ca="1">E00251429326321</f>
        <v>#NAME?</v>
      </c>
      <c r="B6886">
        <v>291</v>
      </c>
      <c r="C6886" t="s">
        <v>160</v>
      </c>
      <c r="D6886" s="1">
        <v>41380</v>
      </c>
      <c r="F6886">
        <v>2</v>
      </c>
      <c r="G6886">
        <v>49390</v>
      </c>
      <c r="H6886" t="s">
        <v>59</v>
      </c>
      <c r="J6886" t="s">
        <v>14</v>
      </c>
      <c r="K6886">
        <v>46</v>
      </c>
      <c r="L6886" t="s">
        <v>15</v>
      </c>
    </row>
    <row r="6887" spans="1:12">
      <c r="A6887" t="e">
        <f ca="1">E00251429326321</f>
        <v>#NAME?</v>
      </c>
      <c r="B6887">
        <v>291</v>
      </c>
      <c r="C6887" t="s">
        <v>160</v>
      </c>
      <c r="D6887" s="1">
        <v>42270</v>
      </c>
      <c r="F6887">
        <v>2</v>
      </c>
      <c r="G6887">
        <v>49390</v>
      </c>
      <c r="H6887" t="s">
        <v>59</v>
      </c>
      <c r="J6887" t="s">
        <v>14</v>
      </c>
      <c r="K6887">
        <v>48</v>
      </c>
      <c r="L6887" t="s">
        <v>15</v>
      </c>
    </row>
    <row r="6888" spans="1:12">
      <c r="A6888" t="e">
        <f ca="1">E00251510614621</f>
        <v>#NAME?</v>
      </c>
      <c r="B6888">
        <v>160</v>
      </c>
      <c r="C6888" t="s">
        <v>278</v>
      </c>
      <c r="D6888" s="1">
        <v>42360</v>
      </c>
      <c r="F6888">
        <v>3</v>
      </c>
      <c r="G6888">
        <v>49390</v>
      </c>
      <c r="H6888" t="s">
        <v>59</v>
      </c>
      <c r="J6888" t="s">
        <v>14</v>
      </c>
      <c r="K6888">
        <v>54</v>
      </c>
      <c r="L6888" t="s">
        <v>15</v>
      </c>
    </row>
    <row r="6889" spans="1:12">
      <c r="A6889" t="e">
        <f ca="1">E00251510614621</f>
        <v>#NAME?</v>
      </c>
      <c r="B6889">
        <v>160</v>
      </c>
      <c r="C6889" t="s">
        <v>278</v>
      </c>
      <c r="D6889" s="1">
        <v>42797</v>
      </c>
      <c r="F6889">
        <v>1</v>
      </c>
      <c r="G6889">
        <v>49390</v>
      </c>
      <c r="H6889" t="s">
        <v>59</v>
      </c>
      <c r="J6889" t="s">
        <v>14</v>
      </c>
      <c r="K6889">
        <v>55</v>
      </c>
      <c r="L6889" t="s">
        <v>15</v>
      </c>
    </row>
    <row r="6890" spans="1:12">
      <c r="A6890" t="e">
        <f ca="1">E00251616233021</f>
        <v>#NAME?</v>
      </c>
      <c r="B6890">
        <v>1325</v>
      </c>
      <c r="C6890" t="s">
        <v>605</v>
      </c>
      <c r="D6890" s="1">
        <v>42422</v>
      </c>
      <c r="F6890">
        <v>1</v>
      </c>
      <c r="G6890">
        <v>7880</v>
      </c>
      <c r="H6890" t="s">
        <v>213</v>
      </c>
      <c r="J6890" t="s">
        <v>14</v>
      </c>
      <c r="K6890">
        <v>53</v>
      </c>
      <c r="L6890" t="s">
        <v>22</v>
      </c>
    </row>
    <row r="6891" spans="1:12">
      <c r="A6891" t="e">
        <f ca="1">E00251430069521</f>
        <v>#NAME?</v>
      </c>
      <c r="B6891">
        <v>491</v>
      </c>
      <c r="C6891" t="s">
        <v>567</v>
      </c>
      <c r="D6891" s="1">
        <v>42055</v>
      </c>
      <c r="F6891">
        <v>1</v>
      </c>
      <c r="G6891">
        <v>30593</v>
      </c>
      <c r="H6891" t="s">
        <v>684</v>
      </c>
      <c r="J6891" t="s">
        <v>14</v>
      </c>
      <c r="K6891">
        <v>41</v>
      </c>
      <c r="L6891" t="s">
        <v>15</v>
      </c>
    </row>
    <row r="6892" spans="1:12">
      <c r="A6892" t="e">
        <f ca="1">E00251510614621</f>
        <v>#NAME?</v>
      </c>
      <c r="B6892">
        <v>160</v>
      </c>
      <c r="C6892" t="s">
        <v>278</v>
      </c>
      <c r="D6892" s="1">
        <v>42576</v>
      </c>
      <c r="F6892">
        <v>3</v>
      </c>
      <c r="G6892">
        <v>4019</v>
      </c>
      <c r="H6892" t="s">
        <v>26</v>
      </c>
      <c r="J6892" t="s">
        <v>14</v>
      </c>
      <c r="K6892">
        <v>54</v>
      </c>
      <c r="L6892" t="s">
        <v>15</v>
      </c>
    </row>
    <row r="6893" spans="1:12">
      <c r="A6893" t="e">
        <f ca="1">E00251510614621</f>
        <v>#NAME?</v>
      </c>
      <c r="B6893">
        <v>160</v>
      </c>
      <c r="C6893" t="s">
        <v>278</v>
      </c>
      <c r="D6893" s="1">
        <v>42874</v>
      </c>
      <c r="F6893">
        <v>4</v>
      </c>
      <c r="G6893">
        <v>5859</v>
      </c>
      <c r="H6893" t="s">
        <v>607</v>
      </c>
      <c r="J6893" t="s">
        <v>14</v>
      </c>
      <c r="K6893">
        <v>55</v>
      </c>
      <c r="L6893" t="s">
        <v>15</v>
      </c>
    </row>
    <row r="6894" spans="1:12">
      <c r="A6894" t="e">
        <f t="shared" ref="A6894:A6903" ca="1" si="60">E00251531371621</f>
        <v>#NAME?</v>
      </c>
      <c r="B6894">
        <v>100</v>
      </c>
      <c r="C6894" t="s">
        <v>54</v>
      </c>
      <c r="D6894" s="1">
        <v>42377</v>
      </c>
      <c r="E6894">
        <v>5</v>
      </c>
      <c r="F6894">
        <v>4</v>
      </c>
      <c r="G6894">
        <v>2810</v>
      </c>
      <c r="H6894" t="s">
        <v>1065</v>
      </c>
      <c r="J6894" t="s">
        <v>34</v>
      </c>
      <c r="K6894">
        <v>62</v>
      </c>
      <c r="L6894" t="s">
        <v>15</v>
      </c>
    </row>
    <row r="6895" spans="1:12">
      <c r="A6895" t="e">
        <f t="shared" ca="1" si="60"/>
        <v>#NAME?</v>
      </c>
      <c r="B6895">
        <v>116</v>
      </c>
      <c r="C6895" t="s">
        <v>600</v>
      </c>
      <c r="D6895" s="1">
        <v>42111</v>
      </c>
      <c r="F6895">
        <v>4</v>
      </c>
      <c r="G6895">
        <v>4019</v>
      </c>
      <c r="H6895" t="s">
        <v>26</v>
      </c>
      <c r="J6895" t="s">
        <v>14</v>
      </c>
      <c r="K6895">
        <v>61</v>
      </c>
      <c r="L6895" t="s">
        <v>15</v>
      </c>
    </row>
    <row r="6896" spans="1:12">
      <c r="A6896" t="e">
        <f t="shared" ca="1" si="60"/>
        <v>#NAME?</v>
      </c>
      <c r="B6896">
        <v>116</v>
      </c>
      <c r="C6896" t="s">
        <v>600</v>
      </c>
      <c r="D6896" s="1">
        <v>42270</v>
      </c>
      <c r="F6896">
        <v>2</v>
      </c>
      <c r="G6896">
        <v>3659</v>
      </c>
      <c r="H6896" t="s">
        <v>132</v>
      </c>
      <c r="J6896" t="s">
        <v>14</v>
      </c>
      <c r="K6896">
        <v>62</v>
      </c>
      <c r="L6896" t="s">
        <v>15</v>
      </c>
    </row>
    <row r="6897" spans="1:12">
      <c r="A6897" t="e">
        <f t="shared" ca="1" si="60"/>
        <v>#NAME?</v>
      </c>
      <c r="B6897">
        <v>116</v>
      </c>
      <c r="C6897" t="s">
        <v>600</v>
      </c>
      <c r="D6897" s="1">
        <v>42285</v>
      </c>
      <c r="F6897">
        <v>1</v>
      </c>
      <c r="G6897">
        <v>25000</v>
      </c>
      <c r="H6897" t="s">
        <v>178</v>
      </c>
      <c r="J6897" t="s">
        <v>14</v>
      </c>
      <c r="K6897">
        <v>62</v>
      </c>
      <c r="L6897" t="s">
        <v>15</v>
      </c>
    </row>
    <row r="6898" spans="1:12">
      <c r="A6898" t="e">
        <f t="shared" ca="1" si="60"/>
        <v>#NAME?</v>
      </c>
      <c r="B6898">
        <v>116</v>
      </c>
      <c r="C6898" t="s">
        <v>600</v>
      </c>
      <c r="D6898" s="1">
        <v>42632</v>
      </c>
      <c r="F6898">
        <v>3</v>
      </c>
      <c r="G6898">
        <v>4019</v>
      </c>
      <c r="H6898" t="s">
        <v>26</v>
      </c>
      <c r="J6898" t="s">
        <v>14</v>
      </c>
      <c r="K6898">
        <v>63</v>
      </c>
      <c r="L6898" t="s">
        <v>15</v>
      </c>
    </row>
    <row r="6899" spans="1:12">
      <c r="A6899" t="e">
        <f t="shared" ca="1" si="60"/>
        <v>#NAME?</v>
      </c>
      <c r="B6899">
        <v>701</v>
      </c>
      <c r="C6899" t="s">
        <v>72</v>
      </c>
      <c r="D6899" s="1">
        <v>41709</v>
      </c>
      <c r="F6899">
        <v>3</v>
      </c>
      <c r="G6899">
        <v>30000</v>
      </c>
      <c r="H6899" t="s">
        <v>144</v>
      </c>
      <c r="J6899" t="s">
        <v>14</v>
      </c>
      <c r="K6899">
        <v>60</v>
      </c>
      <c r="L6899" t="s">
        <v>15</v>
      </c>
    </row>
    <row r="6900" spans="1:12">
      <c r="A6900" t="e">
        <f t="shared" ca="1" si="60"/>
        <v>#NAME?</v>
      </c>
      <c r="B6900">
        <v>1425</v>
      </c>
      <c r="C6900" t="s">
        <v>1066</v>
      </c>
      <c r="D6900" s="1">
        <v>42865</v>
      </c>
      <c r="F6900">
        <v>3</v>
      </c>
      <c r="G6900">
        <v>4019</v>
      </c>
      <c r="H6900" t="s">
        <v>26</v>
      </c>
      <c r="I6900" t="s">
        <v>56</v>
      </c>
      <c r="J6900" t="s">
        <v>57</v>
      </c>
      <c r="K6900">
        <v>63</v>
      </c>
      <c r="L6900" t="s">
        <v>15</v>
      </c>
    </row>
    <row r="6901" spans="1:12">
      <c r="A6901" t="e">
        <f t="shared" ca="1" si="60"/>
        <v>#NAME?</v>
      </c>
      <c r="B6901">
        <v>116</v>
      </c>
      <c r="C6901" t="s">
        <v>600</v>
      </c>
      <c r="D6901" s="1">
        <v>42388</v>
      </c>
      <c r="F6901">
        <v>2</v>
      </c>
      <c r="G6901">
        <v>2811</v>
      </c>
      <c r="H6901" t="s">
        <v>603</v>
      </c>
      <c r="J6901" t="s">
        <v>14</v>
      </c>
      <c r="K6901">
        <v>62</v>
      </c>
      <c r="L6901" t="s">
        <v>15</v>
      </c>
    </row>
    <row r="6902" spans="1:12">
      <c r="A6902" t="e">
        <f t="shared" ca="1" si="60"/>
        <v>#NAME?</v>
      </c>
      <c r="B6902">
        <v>116</v>
      </c>
      <c r="C6902" t="s">
        <v>600</v>
      </c>
      <c r="D6902" s="1">
        <v>42388</v>
      </c>
      <c r="F6902">
        <v>5</v>
      </c>
      <c r="G6902">
        <v>25000</v>
      </c>
      <c r="H6902" t="s">
        <v>178</v>
      </c>
      <c r="J6902" t="s">
        <v>14</v>
      </c>
      <c r="K6902">
        <v>62</v>
      </c>
      <c r="L6902" t="s">
        <v>15</v>
      </c>
    </row>
    <row r="6903" spans="1:12">
      <c r="A6903" t="e">
        <f t="shared" ca="1" si="60"/>
        <v>#NAME?</v>
      </c>
      <c r="B6903">
        <v>116</v>
      </c>
      <c r="C6903" t="s">
        <v>600</v>
      </c>
      <c r="D6903" s="1">
        <v>42726</v>
      </c>
      <c r="F6903">
        <v>5</v>
      </c>
      <c r="G6903">
        <v>25000</v>
      </c>
      <c r="H6903" t="s">
        <v>178</v>
      </c>
      <c r="J6903" t="s">
        <v>14</v>
      </c>
      <c r="K6903">
        <v>63</v>
      </c>
      <c r="L6903" t="s">
        <v>15</v>
      </c>
    </row>
    <row r="6904" spans="1:12">
      <c r="A6904" t="e">
        <f ca="1">E00251510614621</f>
        <v>#NAME?</v>
      </c>
      <c r="B6904">
        <v>160</v>
      </c>
      <c r="C6904" t="s">
        <v>278</v>
      </c>
      <c r="D6904" s="1">
        <v>41563</v>
      </c>
      <c r="F6904">
        <v>4</v>
      </c>
      <c r="G6904">
        <v>4430</v>
      </c>
      <c r="H6904" t="s">
        <v>1067</v>
      </c>
      <c r="J6904" t="s">
        <v>14</v>
      </c>
      <c r="K6904">
        <v>51</v>
      </c>
      <c r="L6904" t="s">
        <v>15</v>
      </c>
    </row>
    <row r="6905" spans="1:12">
      <c r="A6905" t="e">
        <f ca="1">E00251510614621</f>
        <v>#NAME?</v>
      </c>
      <c r="B6905">
        <v>160</v>
      </c>
      <c r="C6905" t="s">
        <v>278</v>
      </c>
      <c r="D6905" s="1">
        <v>41740</v>
      </c>
      <c r="F6905">
        <v>1</v>
      </c>
      <c r="G6905">
        <v>7880</v>
      </c>
      <c r="H6905" t="s">
        <v>213</v>
      </c>
      <c r="J6905" t="s">
        <v>14</v>
      </c>
      <c r="K6905">
        <v>52</v>
      </c>
      <c r="L6905" t="s">
        <v>22</v>
      </c>
    </row>
    <row r="6906" spans="1:12">
      <c r="A6906" t="e">
        <f ca="1">E00251531371621</f>
        <v>#NAME?</v>
      </c>
      <c r="B6906">
        <v>701</v>
      </c>
      <c r="C6906" t="s">
        <v>72</v>
      </c>
      <c r="D6906" s="1">
        <v>42026</v>
      </c>
      <c r="F6906">
        <v>5</v>
      </c>
      <c r="G6906">
        <v>25000</v>
      </c>
      <c r="H6906" t="s">
        <v>178</v>
      </c>
      <c r="J6906" t="s">
        <v>14</v>
      </c>
      <c r="K6906">
        <v>61</v>
      </c>
      <c r="L6906" t="s">
        <v>15</v>
      </c>
    </row>
    <row r="6907" spans="1:12">
      <c r="A6907" t="e">
        <f ca="1">E00251531371621</f>
        <v>#NAME?</v>
      </c>
      <c r="B6907">
        <v>744</v>
      </c>
      <c r="C6907" t="s">
        <v>308</v>
      </c>
      <c r="D6907" s="1">
        <v>42777</v>
      </c>
      <c r="F6907">
        <v>1</v>
      </c>
      <c r="G6907">
        <v>36504</v>
      </c>
      <c r="H6907" t="s">
        <v>1068</v>
      </c>
      <c r="I6907" t="s">
        <v>56</v>
      </c>
      <c r="J6907" t="s">
        <v>57</v>
      </c>
      <c r="K6907">
        <v>63</v>
      </c>
      <c r="L6907" t="s">
        <v>15</v>
      </c>
    </row>
    <row r="6908" spans="1:12">
      <c r="A6908" t="e">
        <f ca="1">E00251429326321</f>
        <v>#NAME?</v>
      </c>
      <c r="B6908">
        <v>291</v>
      </c>
      <c r="C6908" t="s">
        <v>160</v>
      </c>
      <c r="D6908" s="1">
        <v>41190</v>
      </c>
      <c r="F6908">
        <v>1</v>
      </c>
      <c r="G6908">
        <v>72670</v>
      </c>
      <c r="H6908" t="s">
        <v>223</v>
      </c>
      <c r="J6908" t="s">
        <v>14</v>
      </c>
      <c r="K6908">
        <v>45</v>
      </c>
      <c r="L6908" t="s">
        <v>15</v>
      </c>
    </row>
    <row r="6909" spans="1:12">
      <c r="A6909" t="e">
        <f ca="1">E00251429326321</f>
        <v>#NAME?</v>
      </c>
      <c r="B6909">
        <v>291</v>
      </c>
      <c r="C6909" t="s">
        <v>160</v>
      </c>
      <c r="D6909" s="1">
        <v>41208</v>
      </c>
      <c r="F6909">
        <v>3</v>
      </c>
      <c r="G6909">
        <v>49390</v>
      </c>
      <c r="H6909" t="s">
        <v>59</v>
      </c>
      <c r="J6909" t="s">
        <v>14</v>
      </c>
      <c r="K6909">
        <v>45</v>
      </c>
      <c r="L6909" t="s">
        <v>15</v>
      </c>
    </row>
    <row r="6910" spans="1:12">
      <c r="A6910" t="e">
        <f ca="1">E00251616233021</f>
        <v>#NAME?</v>
      </c>
      <c r="B6910">
        <v>1325</v>
      </c>
      <c r="C6910" t="s">
        <v>605</v>
      </c>
      <c r="D6910" s="1">
        <v>41617</v>
      </c>
      <c r="F6910">
        <v>1</v>
      </c>
      <c r="G6910">
        <v>71981</v>
      </c>
      <c r="H6910" t="s">
        <v>81</v>
      </c>
      <c r="J6910" t="s">
        <v>14</v>
      </c>
      <c r="K6910">
        <v>51</v>
      </c>
      <c r="L6910" t="s">
        <v>15</v>
      </c>
    </row>
    <row r="6911" spans="1:12">
      <c r="A6911" t="e">
        <f ca="1">E00251531371621</f>
        <v>#NAME?</v>
      </c>
      <c r="B6911">
        <v>116</v>
      </c>
      <c r="C6911" t="s">
        <v>600</v>
      </c>
      <c r="D6911" s="1">
        <v>42663</v>
      </c>
      <c r="F6911">
        <v>3</v>
      </c>
      <c r="G6911">
        <v>41041</v>
      </c>
      <c r="H6911" t="s">
        <v>1069</v>
      </c>
      <c r="J6911" t="s">
        <v>14</v>
      </c>
      <c r="K6911">
        <v>63</v>
      </c>
      <c r="L6911" t="s">
        <v>15</v>
      </c>
    </row>
    <row r="6912" spans="1:12">
      <c r="A6912" t="e">
        <f ca="1">E00251531371621</f>
        <v>#NAME?</v>
      </c>
      <c r="B6912">
        <v>116</v>
      </c>
      <c r="C6912" t="s">
        <v>600</v>
      </c>
      <c r="D6912" s="1">
        <v>42877</v>
      </c>
      <c r="F6912">
        <v>3</v>
      </c>
      <c r="G6912">
        <v>42731</v>
      </c>
      <c r="H6912" t="s">
        <v>608</v>
      </c>
      <c r="J6912" t="s">
        <v>14</v>
      </c>
      <c r="K6912">
        <v>63</v>
      </c>
      <c r="L6912" t="s">
        <v>15</v>
      </c>
    </row>
    <row r="6913" spans="1:12">
      <c r="A6913" t="e">
        <f ca="1">E00251716565521</f>
        <v>#NAME?</v>
      </c>
      <c r="B6913">
        <v>7504</v>
      </c>
      <c r="C6913" t="s">
        <v>162</v>
      </c>
      <c r="D6913" s="1">
        <v>42929</v>
      </c>
      <c r="F6913">
        <v>4</v>
      </c>
      <c r="G6913">
        <v>2720</v>
      </c>
      <c r="H6913" t="s">
        <v>65</v>
      </c>
      <c r="J6913" t="s">
        <v>14</v>
      </c>
      <c r="K6913">
        <v>58</v>
      </c>
      <c r="L6913" t="s">
        <v>15</v>
      </c>
    </row>
    <row r="6914" spans="1:12">
      <c r="A6914" t="e">
        <f ca="1">E00251510614621</f>
        <v>#NAME?</v>
      </c>
      <c r="B6914">
        <v>160</v>
      </c>
      <c r="C6914" t="s">
        <v>278</v>
      </c>
      <c r="D6914" s="1">
        <v>41220</v>
      </c>
      <c r="F6914">
        <v>1</v>
      </c>
      <c r="G6914">
        <v>49390</v>
      </c>
      <c r="H6914" t="s">
        <v>59</v>
      </c>
      <c r="J6914" t="s">
        <v>14</v>
      </c>
      <c r="K6914">
        <v>50</v>
      </c>
      <c r="L6914" t="s">
        <v>15</v>
      </c>
    </row>
    <row r="6915" spans="1:12">
      <c r="A6915" t="e">
        <f ca="1">E00251531371621</f>
        <v>#NAME?</v>
      </c>
      <c r="B6915">
        <v>701</v>
      </c>
      <c r="C6915" t="s">
        <v>72</v>
      </c>
      <c r="D6915" s="1">
        <v>41305</v>
      </c>
      <c r="F6915">
        <v>5</v>
      </c>
      <c r="G6915">
        <v>25000</v>
      </c>
      <c r="H6915" t="s">
        <v>178</v>
      </c>
      <c r="J6915" t="s">
        <v>14</v>
      </c>
      <c r="K6915">
        <v>59</v>
      </c>
      <c r="L6915" t="s">
        <v>15</v>
      </c>
    </row>
    <row r="6916" spans="1:12">
      <c r="A6916" t="e">
        <f ca="1">E00251531371621</f>
        <v>#NAME?</v>
      </c>
      <c r="B6916">
        <v>701</v>
      </c>
      <c r="C6916" t="s">
        <v>72</v>
      </c>
      <c r="D6916" s="1">
        <v>41970</v>
      </c>
      <c r="F6916">
        <v>3</v>
      </c>
      <c r="G6916">
        <v>30000</v>
      </c>
      <c r="H6916" t="s">
        <v>144</v>
      </c>
      <c r="J6916" t="s">
        <v>14</v>
      </c>
      <c r="K6916">
        <v>61</v>
      </c>
      <c r="L6916" t="s">
        <v>15</v>
      </c>
    </row>
    <row r="6917" spans="1:12">
      <c r="A6917" t="e">
        <f ca="1">E00251531371621</f>
        <v>#NAME?</v>
      </c>
      <c r="B6917">
        <v>701</v>
      </c>
      <c r="C6917" t="s">
        <v>72</v>
      </c>
      <c r="D6917" s="1">
        <v>41978</v>
      </c>
      <c r="F6917">
        <v>5</v>
      </c>
      <c r="G6917">
        <v>30270</v>
      </c>
      <c r="H6917" t="s">
        <v>336</v>
      </c>
      <c r="J6917" t="s">
        <v>14</v>
      </c>
      <c r="K6917">
        <v>61</v>
      </c>
      <c r="L6917" t="s">
        <v>15</v>
      </c>
    </row>
    <row r="6918" spans="1:12">
      <c r="A6918" t="e">
        <f ca="1">E00251511139621</f>
        <v>#NAME?</v>
      </c>
      <c r="B6918">
        <v>28</v>
      </c>
      <c r="C6918" t="s">
        <v>153</v>
      </c>
      <c r="D6918" s="1">
        <v>41551</v>
      </c>
      <c r="F6918">
        <v>1</v>
      </c>
      <c r="G6918">
        <v>49390</v>
      </c>
      <c r="H6918" t="s">
        <v>59</v>
      </c>
      <c r="J6918" t="s">
        <v>14</v>
      </c>
      <c r="K6918">
        <v>53</v>
      </c>
      <c r="L6918" t="s">
        <v>15</v>
      </c>
    </row>
    <row r="6919" spans="1:12">
      <c r="A6919" t="e">
        <f ca="1">E00251510614621</f>
        <v>#NAME?</v>
      </c>
      <c r="B6919">
        <v>160</v>
      </c>
      <c r="C6919" t="s">
        <v>278</v>
      </c>
      <c r="D6919" s="1">
        <v>41659</v>
      </c>
      <c r="F6919">
        <v>6</v>
      </c>
      <c r="G6919">
        <v>49390</v>
      </c>
      <c r="H6919" t="s">
        <v>59</v>
      </c>
      <c r="J6919" t="s">
        <v>14</v>
      </c>
      <c r="K6919">
        <v>52</v>
      </c>
      <c r="L6919" t="s">
        <v>15</v>
      </c>
    </row>
    <row r="6920" spans="1:12">
      <c r="A6920" t="e">
        <f ca="1">E00251510614621</f>
        <v>#NAME?</v>
      </c>
      <c r="B6920">
        <v>160</v>
      </c>
      <c r="C6920" t="s">
        <v>278</v>
      </c>
      <c r="D6920" s="1">
        <v>42576</v>
      </c>
      <c r="F6920">
        <v>4</v>
      </c>
      <c r="G6920">
        <v>5859</v>
      </c>
      <c r="H6920" t="s">
        <v>607</v>
      </c>
      <c r="J6920" t="s">
        <v>14</v>
      </c>
      <c r="K6920">
        <v>54</v>
      </c>
      <c r="L6920" t="s">
        <v>15</v>
      </c>
    </row>
    <row r="6921" spans="1:12">
      <c r="A6921" t="e">
        <f ca="1">E00251510614621</f>
        <v>#NAME?</v>
      </c>
      <c r="B6921">
        <v>160</v>
      </c>
      <c r="C6921" t="s">
        <v>278</v>
      </c>
      <c r="D6921" s="1">
        <v>43063</v>
      </c>
      <c r="F6921">
        <v>2</v>
      </c>
      <c r="G6921">
        <v>7880</v>
      </c>
      <c r="H6921" t="s">
        <v>213</v>
      </c>
      <c r="J6921" t="s">
        <v>14</v>
      </c>
      <c r="K6921">
        <v>55</v>
      </c>
      <c r="L6921" t="s">
        <v>22</v>
      </c>
    </row>
    <row r="6922" spans="1:12">
      <c r="A6922" t="e">
        <f ca="1">E00251511139621</f>
        <v>#NAME?</v>
      </c>
      <c r="B6922">
        <v>28</v>
      </c>
      <c r="C6922" t="s">
        <v>153</v>
      </c>
      <c r="D6922" s="1">
        <v>41551</v>
      </c>
      <c r="F6922">
        <v>2</v>
      </c>
      <c r="G6922">
        <v>7862</v>
      </c>
      <c r="H6922" t="s">
        <v>27</v>
      </c>
      <c r="J6922" t="s">
        <v>14</v>
      </c>
      <c r="K6922">
        <v>53</v>
      </c>
      <c r="L6922" t="s">
        <v>22</v>
      </c>
    </row>
    <row r="6923" spans="1:12">
      <c r="A6923" t="e">
        <f ca="1">E00251531371621</f>
        <v>#NAME?</v>
      </c>
      <c r="B6923">
        <v>701</v>
      </c>
      <c r="C6923" t="s">
        <v>72</v>
      </c>
      <c r="D6923" s="1">
        <v>42102</v>
      </c>
      <c r="F6923">
        <v>4</v>
      </c>
      <c r="G6923">
        <v>30000</v>
      </c>
      <c r="H6923" t="s">
        <v>144</v>
      </c>
      <c r="J6923" t="s">
        <v>14</v>
      </c>
      <c r="K6923">
        <v>61</v>
      </c>
      <c r="L6923" t="s">
        <v>15</v>
      </c>
    </row>
    <row r="6924" spans="1:12">
      <c r="A6924" t="e">
        <f ca="1">E00251510614621</f>
        <v>#NAME?</v>
      </c>
      <c r="B6924">
        <v>160</v>
      </c>
      <c r="C6924" t="s">
        <v>278</v>
      </c>
      <c r="D6924" s="1">
        <v>41659</v>
      </c>
      <c r="F6924">
        <v>4</v>
      </c>
      <c r="G6924">
        <v>4430</v>
      </c>
      <c r="H6924" t="s">
        <v>1067</v>
      </c>
      <c r="J6924" t="s">
        <v>14</v>
      </c>
      <c r="K6924">
        <v>52</v>
      </c>
      <c r="L6924" t="s">
        <v>15</v>
      </c>
    </row>
    <row r="6925" spans="1:12">
      <c r="A6925" t="e">
        <f ca="1">E00251510614621</f>
        <v>#NAME?</v>
      </c>
      <c r="B6925">
        <v>160</v>
      </c>
      <c r="C6925" t="s">
        <v>278</v>
      </c>
      <c r="D6925" s="1">
        <v>41922</v>
      </c>
      <c r="F6925">
        <v>4</v>
      </c>
      <c r="G6925">
        <v>4019</v>
      </c>
      <c r="H6925" t="s">
        <v>26</v>
      </c>
      <c r="J6925" t="s">
        <v>14</v>
      </c>
      <c r="K6925">
        <v>52</v>
      </c>
      <c r="L6925" t="s">
        <v>15</v>
      </c>
    </row>
    <row r="6926" spans="1:12">
      <c r="A6926" t="e">
        <f ca="1">E00251531371621</f>
        <v>#NAME?</v>
      </c>
      <c r="B6926">
        <v>116</v>
      </c>
      <c r="C6926" t="s">
        <v>600</v>
      </c>
      <c r="D6926" s="1">
        <v>43068</v>
      </c>
      <c r="F6926">
        <v>6</v>
      </c>
      <c r="G6926">
        <v>4019</v>
      </c>
      <c r="H6926" t="s">
        <v>26</v>
      </c>
      <c r="J6926" t="s">
        <v>14</v>
      </c>
      <c r="K6926">
        <v>64</v>
      </c>
      <c r="L6926" t="s">
        <v>15</v>
      </c>
    </row>
    <row r="6927" spans="1:12">
      <c r="A6927" t="e">
        <f ca="1">E00251531371621</f>
        <v>#NAME?</v>
      </c>
      <c r="B6927">
        <v>701</v>
      </c>
      <c r="C6927" t="s">
        <v>72</v>
      </c>
      <c r="D6927" s="1">
        <v>41299</v>
      </c>
      <c r="F6927">
        <v>4</v>
      </c>
      <c r="G6927">
        <v>30270</v>
      </c>
      <c r="H6927" t="s">
        <v>336</v>
      </c>
      <c r="J6927" t="s">
        <v>14</v>
      </c>
      <c r="K6927">
        <v>59</v>
      </c>
      <c r="L6927" t="s">
        <v>15</v>
      </c>
    </row>
    <row r="6928" spans="1:12">
      <c r="A6928" t="e">
        <f ca="1">E00251510614621</f>
        <v>#NAME?</v>
      </c>
      <c r="B6928">
        <v>160</v>
      </c>
      <c r="C6928" t="s">
        <v>278</v>
      </c>
      <c r="D6928" s="1">
        <v>42874</v>
      </c>
      <c r="F6928">
        <v>3</v>
      </c>
      <c r="G6928">
        <v>2720</v>
      </c>
      <c r="H6928" t="s">
        <v>65</v>
      </c>
      <c r="J6928" t="s">
        <v>14</v>
      </c>
      <c r="K6928">
        <v>55</v>
      </c>
      <c r="L6928" t="s">
        <v>15</v>
      </c>
    </row>
    <row r="6929" spans="1:12">
      <c r="A6929" t="e">
        <f ca="1">E00251616233021</f>
        <v>#NAME?</v>
      </c>
      <c r="B6929">
        <v>1325</v>
      </c>
      <c r="C6929" t="s">
        <v>605</v>
      </c>
      <c r="D6929" s="1">
        <v>41207</v>
      </c>
      <c r="F6929">
        <v>5</v>
      </c>
      <c r="G6929">
        <v>7820</v>
      </c>
      <c r="H6929" t="s">
        <v>233</v>
      </c>
      <c r="J6929" t="s">
        <v>14</v>
      </c>
      <c r="K6929">
        <v>50</v>
      </c>
      <c r="L6929" t="s">
        <v>22</v>
      </c>
    </row>
    <row r="6930" spans="1:12">
      <c r="A6930" t="e">
        <f ca="1">E00251616233021</f>
        <v>#NAME?</v>
      </c>
      <c r="B6930">
        <v>1325</v>
      </c>
      <c r="C6930" t="s">
        <v>605</v>
      </c>
      <c r="D6930" s="1">
        <v>42422</v>
      </c>
      <c r="F6930">
        <v>2</v>
      </c>
      <c r="G6930">
        <v>4019</v>
      </c>
      <c r="H6930" t="s">
        <v>26</v>
      </c>
      <c r="J6930" t="s">
        <v>14</v>
      </c>
      <c r="K6930">
        <v>53</v>
      </c>
      <c r="L6930" t="s">
        <v>15</v>
      </c>
    </row>
    <row r="6931" spans="1:12">
      <c r="A6931" t="e">
        <f ca="1">E00251511139621</f>
        <v>#NAME?</v>
      </c>
      <c r="B6931">
        <v>28</v>
      </c>
      <c r="C6931" t="s">
        <v>153</v>
      </c>
      <c r="D6931" s="1">
        <v>41779</v>
      </c>
      <c r="F6931">
        <v>1</v>
      </c>
      <c r="G6931">
        <v>49390</v>
      </c>
      <c r="H6931" t="s">
        <v>59</v>
      </c>
      <c r="J6931" t="s">
        <v>14</v>
      </c>
      <c r="K6931">
        <v>54</v>
      </c>
      <c r="L6931" t="s">
        <v>15</v>
      </c>
    </row>
    <row r="6932" spans="1:12">
      <c r="A6932" t="e">
        <f ca="1">E00251716548221</f>
        <v>#NAME?</v>
      </c>
      <c r="B6932">
        <v>449</v>
      </c>
      <c r="C6932" t="s">
        <v>124</v>
      </c>
      <c r="D6932" s="1">
        <v>42947</v>
      </c>
      <c r="F6932">
        <v>1</v>
      </c>
      <c r="G6932">
        <v>34461</v>
      </c>
      <c r="H6932" t="s">
        <v>688</v>
      </c>
      <c r="J6932" t="s">
        <v>14</v>
      </c>
      <c r="K6932">
        <v>51</v>
      </c>
      <c r="L6932" t="s">
        <v>15</v>
      </c>
    </row>
    <row r="6933" spans="1:12">
      <c r="A6933" t="e">
        <f ca="1">E00251616233021</f>
        <v>#NAME?</v>
      </c>
      <c r="B6933">
        <v>1325</v>
      </c>
      <c r="C6933" t="s">
        <v>605</v>
      </c>
      <c r="D6933" s="1">
        <v>41207</v>
      </c>
      <c r="F6933">
        <v>1</v>
      </c>
      <c r="G6933">
        <v>56400</v>
      </c>
      <c r="H6933" t="s">
        <v>91</v>
      </c>
      <c r="J6933" t="s">
        <v>14</v>
      </c>
      <c r="K6933">
        <v>50</v>
      </c>
      <c r="L6933" t="s">
        <v>15</v>
      </c>
    </row>
    <row r="6934" spans="1:12">
      <c r="A6934" t="e">
        <f ca="1">E00251511139621</f>
        <v>#NAME?</v>
      </c>
      <c r="B6934">
        <v>28</v>
      </c>
      <c r="C6934" t="s">
        <v>153</v>
      </c>
      <c r="D6934" s="1">
        <v>41207</v>
      </c>
      <c r="F6934">
        <v>1</v>
      </c>
      <c r="G6934">
        <v>4019</v>
      </c>
      <c r="H6934" t="s">
        <v>26</v>
      </c>
      <c r="J6934" t="s">
        <v>14</v>
      </c>
      <c r="K6934">
        <v>52</v>
      </c>
      <c r="L6934" t="s">
        <v>15</v>
      </c>
    </row>
    <row r="6935" spans="1:12">
      <c r="A6935" t="e">
        <f ca="1">E00251429326321</f>
        <v>#NAME?</v>
      </c>
      <c r="B6935">
        <v>291</v>
      </c>
      <c r="C6935" t="s">
        <v>160</v>
      </c>
      <c r="D6935" s="1">
        <v>41303</v>
      </c>
      <c r="F6935">
        <v>3</v>
      </c>
      <c r="G6935">
        <v>7279</v>
      </c>
      <c r="H6935" t="s">
        <v>551</v>
      </c>
      <c r="J6935" t="s">
        <v>14</v>
      </c>
      <c r="K6935">
        <v>46</v>
      </c>
      <c r="L6935" t="s">
        <v>15</v>
      </c>
    </row>
    <row r="6936" spans="1:12">
      <c r="A6936" t="e">
        <f ca="1">E00251429326321</f>
        <v>#NAME?</v>
      </c>
      <c r="B6936">
        <v>291</v>
      </c>
      <c r="C6936" t="s">
        <v>160</v>
      </c>
      <c r="D6936" s="1">
        <v>41653</v>
      </c>
      <c r="F6936">
        <v>2</v>
      </c>
      <c r="G6936">
        <v>4549</v>
      </c>
      <c r="H6936" t="s">
        <v>69</v>
      </c>
      <c r="J6936" t="s">
        <v>14</v>
      </c>
      <c r="K6936">
        <v>47</v>
      </c>
      <c r="L6936" t="s">
        <v>15</v>
      </c>
    </row>
    <row r="6937" spans="1:12">
      <c r="A6937" t="e">
        <f ca="1">E00251429326321</f>
        <v>#NAME?</v>
      </c>
      <c r="B6937">
        <v>291</v>
      </c>
      <c r="C6937" t="s">
        <v>160</v>
      </c>
      <c r="D6937" s="1">
        <v>41929</v>
      </c>
      <c r="F6937">
        <v>2</v>
      </c>
      <c r="G6937">
        <v>49390</v>
      </c>
      <c r="H6937" t="s">
        <v>59</v>
      </c>
      <c r="J6937" t="s">
        <v>14</v>
      </c>
      <c r="K6937">
        <v>47</v>
      </c>
      <c r="L6937" t="s">
        <v>15</v>
      </c>
    </row>
    <row r="6938" spans="1:12">
      <c r="A6938" t="e">
        <f ca="1">E00251429326321</f>
        <v>#NAME?</v>
      </c>
      <c r="B6938">
        <v>291</v>
      </c>
      <c r="C6938" t="s">
        <v>160</v>
      </c>
      <c r="D6938" s="1">
        <v>42577</v>
      </c>
      <c r="F6938">
        <v>3</v>
      </c>
      <c r="G6938">
        <v>49390</v>
      </c>
      <c r="H6938" t="s">
        <v>59</v>
      </c>
      <c r="J6938" t="s">
        <v>14</v>
      </c>
      <c r="K6938">
        <v>49</v>
      </c>
      <c r="L6938" t="s">
        <v>15</v>
      </c>
    </row>
    <row r="6939" spans="1:12">
      <c r="A6939" t="e">
        <f ca="1">E00251511139621</f>
        <v>#NAME?</v>
      </c>
      <c r="B6939">
        <v>28</v>
      </c>
      <c r="C6939" t="s">
        <v>153</v>
      </c>
      <c r="D6939" s="1">
        <v>41722</v>
      </c>
      <c r="F6939">
        <v>1</v>
      </c>
      <c r="G6939">
        <v>49390</v>
      </c>
      <c r="H6939" t="s">
        <v>59</v>
      </c>
      <c r="J6939" t="s">
        <v>14</v>
      </c>
      <c r="K6939">
        <v>53</v>
      </c>
      <c r="L6939" t="s">
        <v>15</v>
      </c>
    </row>
    <row r="6940" spans="1:12">
      <c r="A6940" t="e">
        <f ca="1">E00251718071621</f>
        <v>#NAME?</v>
      </c>
      <c r="B6940">
        <v>1786</v>
      </c>
      <c r="C6940" t="s">
        <v>37</v>
      </c>
      <c r="D6940" s="1">
        <v>41038</v>
      </c>
      <c r="F6940">
        <v>1</v>
      </c>
      <c r="G6940">
        <v>72632</v>
      </c>
      <c r="H6940" t="s">
        <v>107</v>
      </c>
      <c r="J6940" t="s">
        <v>14</v>
      </c>
      <c r="K6940">
        <v>50</v>
      </c>
      <c r="L6940" t="s">
        <v>15</v>
      </c>
    </row>
    <row r="6941" spans="1:12">
      <c r="A6941" t="e">
        <f ca="1">E00251511139621</f>
        <v>#NAME?</v>
      </c>
      <c r="B6941">
        <v>28</v>
      </c>
      <c r="C6941" t="s">
        <v>153</v>
      </c>
      <c r="D6941" s="1">
        <v>41824</v>
      </c>
      <c r="F6941">
        <v>3</v>
      </c>
      <c r="G6941">
        <v>4019</v>
      </c>
      <c r="H6941" t="s">
        <v>26</v>
      </c>
      <c r="J6941" t="s">
        <v>14</v>
      </c>
      <c r="K6941">
        <v>54</v>
      </c>
      <c r="L6941" t="s">
        <v>15</v>
      </c>
    </row>
    <row r="6942" spans="1:12">
      <c r="A6942" t="e">
        <f ca="1">E00251511139621</f>
        <v>#NAME?</v>
      </c>
      <c r="B6942">
        <v>28</v>
      </c>
      <c r="C6942" t="s">
        <v>153</v>
      </c>
      <c r="D6942" s="1">
        <v>42725</v>
      </c>
      <c r="F6942">
        <v>1</v>
      </c>
      <c r="G6942">
        <v>49390</v>
      </c>
      <c r="H6942" t="s">
        <v>59</v>
      </c>
      <c r="J6942" t="s">
        <v>14</v>
      </c>
      <c r="K6942">
        <v>56</v>
      </c>
      <c r="L6942" t="s">
        <v>15</v>
      </c>
    </row>
    <row r="6943" spans="1:12">
      <c r="A6943" t="e">
        <f ca="1">E00251511139621</f>
        <v>#NAME?</v>
      </c>
      <c r="B6943">
        <v>28</v>
      </c>
      <c r="C6943" t="s">
        <v>153</v>
      </c>
      <c r="D6943" s="1">
        <v>42292</v>
      </c>
      <c r="F6943">
        <v>2</v>
      </c>
      <c r="G6943">
        <v>4019</v>
      </c>
      <c r="H6943" t="s">
        <v>26</v>
      </c>
      <c r="J6943" t="s">
        <v>14</v>
      </c>
      <c r="K6943">
        <v>55</v>
      </c>
      <c r="L6943" t="s">
        <v>15</v>
      </c>
    </row>
    <row r="6944" spans="1:12">
      <c r="A6944" t="e">
        <f ca="1">E00251429326321</f>
        <v>#NAME?</v>
      </c>
      <c r="B6944">
        <v>291</v>
      </c>
      <c r="C6944" t="s">
        <v>160</v>
      </c>
      <c r="D6944" s="1">
        <v>41221</v>
      </c>
      <c r="F6944">
        <v>1</v>
      </c>
      <c r="G6944">
        <v>7279</v>
      </c>
      <c r="H6944" t="s">
        <v>551</v>
      </c>
      <c r="J6944" t="s">
        <v>14</v>
      </c>
      <c r="K6944">
        <v>45</v>
      </c>
      <c r="L6944" t="s">
        <v>15</v>
      </c>
    </row>
    <row r="6945" spans="1:12">
      <c r="A6945" t="e">
        <f ca="1">E00251429326321</f>
        <v>#NAME?</v>
      </c>
      <c r="B6945">
        <v>291</v>
      </c>
      <c r="C6945" t="s">
        <v>160</v>
      </c>
      <c r="D6945" s="1">
        <v>41303</v>
      </c>
      <c r="F6945">
        <v>1</v>
      </c>
      <c r="G6945">
        <v>6272</v>
      </c>
      <c r="H6945" t="s">
        <v>635</v>
      </c>
      <c r="J6945" t="s">
        <v>14</v>
      </c>
      <c r="K6945">
        <v>46</v>
      </c>
      <c r="L6945" t="s">
        <v>15</v>
      </c>
    </row>
    <row r="6946" spans="1:12">
      <c r="A6946" t="e">
        <f ca="1">E00251429326321</f>
        <v>#NAME?</v>
      </c>
      <c r="B6946">
        <v>291</v>
      </c>
      <c r="C6946" t="s">
        <v>160</v>
      </c>
      <c r="D6946" s="1">
        <v>42488</v>
      </c>
      <c r="F6946">
        <v>2</v>
      </c>
      <c r="G6946">
        <v>49390</v>
      </c>
      <c r="H6946" t="s">
        <v>59</v>
      </c>
      <c r="J6946" t="s">
        <v>14</v>
      </c>
      <c r="K6946">
        <v>49</v>
      </c>
      <c r="L6946" t="s">
        <v>15</v>
      </c>
    </row>
    <row r="6947" spans="1:12">
      <c r="A6947" t="e">
        <f ca="1">E00251511139621</f>
        <v>#NAME?</v>
      </c>
      <c r="B6947">
        <v>28</v>
      </c>
      <c r="C6947" t="s">
        <v>153</v>
      </c>
      <c r="D6947" s="1">
        <v>41207</v>
      </c>
      <c r="F6947">
        <v>2</v>
      </c>
      <c r="G6947">
        <v>49390</v>
      </c>
      <c r="H6947" t="s">
        <v>59</v>
      </c>
      <c r="J6947" t="s">
        <v>14</v>
      </c>
      <c r="K6947">
        <v>52</v>
      </c>
      <c r="L6947" t="s">
        <v>15</v>
      </c>
    </row>
    <row r="6948" spans="1:12">
      <c r="A6948" t="e">
        <f ca="1">E00251511139621</f>
        <v>#NAME?</v>
      </c>
      <c r="B6948">
        <v>28</v>
      </c>
      <c r="C6948" t="s">
        <v>153</v>
      </c>
      <c r="D6948" s="1">
        <v>41327</v>
      </c>
      <c r="F6948">
        <v>1</v>
      </c>
      <c r="G6948">
        <v>49390</v>
      </c>
      <c r="H6948" t="s">
        <v>59</v>
      </c>
      <c r="J6948" t="s">
        <v>14</v>
      </c>
      <c r="K6948">
        <v>52</v>
      </c>
      <c r="L6948" t="s">
        <v>15</v>
      </c>
    </row>
    <row r="6949" spans="1:12">
      <c r="A6949" t="e">
        <f ca="1">E00251511139621</f>
        <v>#NAME?</v>
      </c>
      <c r="B6949">
        <v>28</v>
      </c>
      <c r="C6949" t="s">
        <v>153</v>
      </c>
      <c r="D6949" s="1">
        <v>41400</v>
      </c>
      <c r="F6949">
        <v>2</v>
      </c>
      <c r="G6949">
        <v>4019</v>
      </c>
      <c r="H6949" t="s">
        <v>26</v>
      </c>
      <c r="J6949" t="s">
        <v>14</v>
      </c>
      <c r="K6949">
        <v>53</v>
      </c>
      <c r="L6949" t="s">
        <v>15</v>
      </c>
    </row>
    <row r="6950" spans="1:12">
      <c r="A6950" t="e">
        <f ca="1">E00251511139621</f>
        <v>#NAME?</v>
      </c>
      <c r="B6950">
        <v>28</v>
      </c>
      <c r="C6950" t="s">
        <v>153</v>
      </c>
      <c r="D6950" s="1">
        <v>41536</v>
      </c>
      <c r="F6950">
        <v>1</v>
      </c>
      <c r="G6950">
        <v>49390</v>
      </c>
      <c r="H6950" t="s">
        <v>59</v>
      </c>
      <c r="J6950" t="s">
        <v>14</v>
      </c>
      <c r="K6950">
        <v>53</v>
      </c>
      <c r="L6950" t="s">
        <v>15</v>
      </c>
    </row>
    <row r="6951" spans="1:12">
      <c r="A6951" t="e">
        <f ca="1">E00251514279221</f>
        <v>#NAME?</v>
      </c>
      <c r="B6951">
        <v>491</v>
      </c>
      <c r="C6951" t="s">
        <v>567</v>
      </c>
      <c r="D6951" s="1">
        <v>42641</v>
      </c>
      <c r="F6951">
        <v>1</v>
      </c>
      <c r="G6951">
        <v>30000</v>
      </c>
      <c r="H6951" t="s">
        <v>144</v>
      </c>
      <c r="J6951" t="s">
        <v>14</v>
      </c>
      <c r="K6951">
        <v>45</v>
      </c>
      <c r="L6951" t="s">
        <v>15</v>
      </c>
    </row>
    <row r="6952" spans="1:12">
      <c r="A6952" t="e">
        <f ca="1">E00251514279221</f>
        <v>#NAME?</v>
      </c>
      <c r="B6952">
        <v>491</v>
      </c>
      <c r="C6952" t="s">
        <v>567</v>
      </c>
      <c r="D6952" s="1">
        <v>42850</v>
      </c>
      <c r="F6952">
        <v>1</v>
      </c>
      <c r="G6952">
        <v>30000</v>
      </c>
      <c r="H6952" t="s">
        <v>144</v>
      </c>
      <c r="J6952" t="s">
        <v>14</v>
      </c>
      <c r="K6952">
        <v>46</v>
      </c>
      <c r="L6952" t="s">
        <v>15</v>
      </c>
    </row>
    <row r="6953" spans="1:12">
      <c r="A6953" t="e">
        <f ca="1">E00251511139621</f>
        <v>#NAME?</v>
      </c>
      <c r="B6953">
        <v>28</v>
      </c>
      <c r="C6953" t="s">
        <v>153</v>
      </c>
      <c r="D6953" s="1">
        <v>42275</v>
      </c>
      <c r="F6953">
        <v>2</v>
      </c>
      <c r="G6953">
        <v>49390</v>
      </c>
      <c r="H6953" t="s">
        <v>59</v>
      </c>
      <c r="J6953" t="s">
        <v>14</v>
      </c>
      <c r="K6953">
        <v>55</v>
      </c>
      <c r="L6953" t="s">
        <v>15</v>
      </c>
    </row>
    <row r="6954" spans="1:12">
      <c r="A6954" t="e">
        <f ca="1">E00251511139621</f>
        <v>#NAME?</v>
      </c>
      <c r="B6954">
        <v>28</v>
      </c>
      <c r="C6954" t="s">
        <v>153</v>
      </c>
      <c r="D6954" s="1">
        <v>42782</v>
      </c>
      <c r="F6954">
        <v>2</v>
      </c>
      <c r="G6954">
        <v>4019</v>
      </c>
      <c r="H6954" t="s">
        <v>26</v>
      </c>
      <c r="J6954" t="s">
        <v>14</v>
      </c>
      <c r="K6954">
        <v>56</v>
      </c>
      <c r="L6954" t="s">
        <v>15</v>
      </c>
    </row>
    <row r="6955" spans="1:12">
      <c r="A6955" t="e">
        <f ca="1">E00251432326121</f>
        <v>#NAME?</v>
      </c>
      <c r="B6955">
        <v>489</v>
      </c>
      <c r="C6955" t="s">
        <v>100</v>
      </c>
      <c r="D6955" s="1">
        <v>42041</v>
      </c>
      <c r="F6955">
        <v>1</v>
      </c>
      <c r="G6955">
        <v>4019</v>
      </c>
      <c r="H6955" t="s">
        <v>26</v>
      </c>
      <c r="J6955" t="s">
        <v>14</v>
      </c>
      <c r="K6955">
        <v>47</v>
      </c>
      <c r="L6955" t="s">
        <v>15</v>
      </c>
    </row>
    <row r="6956" spans="1:12">
      <c r="A6956" t="e">
        <f ca="1">E00251616233021</f>
        <v>#NAME?</v>
      </c>
      <c r="B6956">
        <v>695</v>
      </c>
      <c r="C6956" t="s">
        <v>257</v>
      </c>
      <c r="D6956" s="1">
        <v>42075</v>
      </c>
      <c r="F6956">
        <v>2</v>
      </c>
      <c r="G6956">
        <v>2169</v>
      </c>
      <c r="H6956" t="s">
        <v>40</v>
      </c>
      <c r="J6956" t="s">
        <v>14</v>
      </c>
      <c r="K6956">
        <v>52</v>
      </c>
      <c r="L6956" t="s">
        <v>15</v>
      </c>
    </row>
    <row r="6957" spans="1:12">
      <c r="A6957" t="e">
        <f ca="1">E00251512459221</f>
        <v>#NAME?</v>
      </c>
      <c r="B6957">
        <v>1329</v>
      </c>
      <c r="C6957" t="s">
        <v>520</v>
      </c>
      <c r="D6957" s="1">
        <v>42379</v>
      </c>
      <c r="F6957">
        <v>2</v>
      </c>
      <c r="G6957">
        <v>2141</v>
      </c>
      <c r="H6957" t="s">
        <v>614</v>
      </c>
      <c r="J6957" t="s">
        <v>14</v>
      </c>
      <c r="K6957">
        <v>44</v>
      </c>
      <c r="L6957" t="s">
        <v>15</v>
      </c>
    </row>
    <row r="6958" spans="1:12">
      <c r="A6958" t="e">
        <f ca="1">E00251512459221</f>
        <v>#NAME?</v>
      </c>
      <c r="B6958">
        <v>1329</v>
      </c>
      <c r="C6958" t="s">
        <v>520</v>
      </c>
      <c r="D6958" s="1">
        <v>42380</v>
      </c>
      <c r="F6958">
        <v>3</v>
      </c>
      <c r="G6958">
        <v>49390</v>
      </c>
      <c r="H6958" t="s">
        <v>59</v>
      </c>
      <c r="J6958" t="s">
        <v>14</v>
      </c>
      <c r="K6958">
        <v>44</v>
      </c>
      <c r="L6958" t="s">
        <v>15</v>
      </c>
    </row>
    <row r="6959" spans="1:12">
      <c r="A6959" t="e">
        <f ca="1">E00251512459221</f>
        <v>#NAME?</v>
      </c>
      <c r="B6959">
        <v>1329</v>
      </c>
      <c r="C6959" t="s">
        <v>520</v>
      </c>
      <c r="D6959" s="1">
        <v>42380</v>
      </c>
      <c r="F6959">
        <v>5</v>
      </c>
      <c r="G6959">
        <v>2410</v>
      </c>
      <c r="H6959" t="s">
        <v>283</v>
      </c>
      <c r="J6959" t="s">
        <v>14</v>
      </c>
      <c r="K6959">
        <v>44</v>
      </c>
      <c r="L6959" t="s">
        <v>15</v>
      </c>
    </row>
    <row r="6960" spans="1:12">
      <c r="A6960" t="e">
        <f ca="1">E00251432151321</f>
        <v>#NAME?</v>
      </c>
      <c r="B6960">
        <v>494</v>
      </c>
      <c r="C6960" t="s">
        <v>63</v>
      </c>
      <c r="D6960" s="1">
        <v>41992</v>
      </c>
      <c r="F6960">
        <v>5</v>
      </c>
      <c r="G6960">
        <v>2448</v>
      </c>
      <c r="H6960" t="s">
        <v>19</v>
      </c>
      <c r="J6960" t="s">
        <v>14</v>
      </c>
      <c r="K6960">
        <v>47</v>
      </c>
      <c r="L6960" t="s">
        <v>15</v>
      </c>
    </row>
    <row r="6961" spans="1:12">
      <c r="A6961" t="e">
        <f ca="1">E00251432151321</f>
        <v>#NAME?</v>
      </c>
      <c r="B6961">
        <v>494</v>
      </c>
      <c r="C6961" t="s">
        <v>63</v>
      </c>
      <c r="D6961" s="1">
        <v>42157</v>
      </c>
      <c r="F6961">
        <v>2</v>
      </c>
      <c r="G6961">
        <v>4019</v>
      </c>
      <c r="H6961" t="s">
        <v>26</v>
      </c>
      <c r="J6961" t="s">
        <v>14</v>
      </c>
      <c r="K6961">
        <v>47</v>
      </c>
      <c r="L6961" t="s">
        <v>15</v>
      </c>
    </row>
    <row r="6962" spans="1:12">
      <c r="A6962" t="e">
        <f ca="1">E00251432151321</f>
        <v>#NAME?</v>
      </c>
      <c r="B6962">
        <v>494</v>
      </c>
      <c r="C6962" t="s">
        <v>63</v>
      </c>
      <c r="D6962" s="1">
        <v>42682</v>
      </c>
      <c r="F6962">
        <v>2</v>
      </c>
      <c r="G6962">
        <v>4019</v>
      </c>
      <c r="H6962" t="s">
        <v>26</v>
      </c>
      <c r="J6962" t="s">
        <v>14</v>
      </c>
      <c r="K6962">
        <v>49</v>
      </c>
      <c r="L6962" t="s">
        <v>15</v>
      </c>
    </row>
    <row r="6963" spans="1:12">
      <c r="A6963" t="e">
        <f ca="1">E00251616233021</f>
        <v>#NAME?</v>
      </c>
      <c r="B6963">
        <v>1325</v>
      </c>
      <c r="C6963" t="s">
        <v>605</v>
      </c>
      <c r="D6963" s="1">
        <v>41164</v>
      </c>
      <c r="F6963">
        <v>2</v>
      </c>
      <c r="G6963">
        <v>56400</v>
      </c>
      <c r="H6963" t="s">
        <v>91</v>
      </c>
      <c r="J6963" t="s">
        <v>14</v>
      </c>
      <c r="K6963">
        <v>50</v>
      </c>
      <c r="L6963" t="s">
        <v>15</v>
      </c>
    </row>
    <row r="6964" spans="1:12">
      <c r="A6964" t="e">
        <f ca="1">E00251432151321</f>
        <v>#NAME?</v>
      </c>
      <c r="B6964">
        <v>494</v>
      </c>
      <c r="C6964" t="s">
        <v>63</v>
      </c>
      <c r="D6964" s="1">
        <v>41394</v>
      </c>
      <c r="F6964">
        <v>1</v>
      </c>
      <c r="G6964">
        <v>2809</v>
      </c>
      <c r="H6964" t="s">
        <v>90</v>
      </c>
      <c r="J6964" t="s">
        <v>14</v>
      </c>
      <c r="K6964">
        <v>45</v>
      </c>
      <c r="L6964" t="s">
        <v>15</v>
      </c>
    </row>
    <row r="6965" spans="1:12">
      <c r="A6965" t="e">
        <f ca="1">E00251432151321</f>
        <v>#NAME?</v>
      </c>
      <c r="B6965">
        <v>494</v>
      </c>
      <c r="C6965" t="s">
        <v>63</v>
      </c>
      <c r="D6965" s="1">
        <v>41625</v>
      </c>
      <c r="F6965">
        <v>1</v>
      </c>
      <c r="G6965">
        <v>7840</v>
      </c>
      <c r="H6965" t="s">
        <v>55</v>
      </c>
      <c r="J6965" t="s">
        <v>14</v>
      </c>
      <c r="K6965">
        <v>46</v>
      </c>
      <c r="L6965" t="s">
        <v>22</v>
      </c>
    </row>
    <row r="6966" spans="1:12">
      <c r="A6966" t="e">
        <f ca="1">E00251432151321</f>
        <v>#NAME?</v>
      </c>
      <c r="B6966">
        <v>494</v>
      </c>
      <c r="C6966" t="s">
        <v>63</v>
      </c>
      <c r="D6966" s="1">
        <v>41689</v>
      </c>
      <c r="F6966">
        <v>1</v>
      </c>
      <c r="G6966">
        <v>7840</v>
      </c>
      <c r="H6966" t="s">
        <v>55</v>
      </c>
      <c r="J6966" t="s">
        <v>14</v>
      </c>
      <c r="K6966">
        <v>46</v>
      </c>
      <c r="L6966" t="s">
        <v>22</v>
      </c>
    </row>
    <row r="6967" spans="1:12">
      <c r="A6967" t="e">
        <f ca="1">E00251512459221</f>
        <v>#NAME?</v>
      </c>
      <c r="B6967">
        <v>1329</v>
      </c>
      <c r="C6967" t="s">
        <v>520</v>
      </c>
      <c r="D6967" s="1">
        <v>42378</v>
      </c>
      <c r="F6967">
        <v>6</v>
      </c>
      <c r="G6967">
        <v>69010</v>
      </c>
      <c r="H6967" t="s">
        <v>294</v>
      </c>
      <c r="J6967" t="s">
        <v>14</v>
      </c>
      <c r="K6967">
        <v>44</v>
      </c>
      <c r="L6967" t="s">
        <v>15</v>
      </c>
    </row>
    <row r="6968" spans="1:12">
      <c r="A6968" t="e">
        <f ca="1">E00251429326321</f>
        <v>#NAME?</v>
      </c>
      <c r="B6968">
        <v>291</v>
      </c>
      <c r="C6968" t="s">
        <v>160</v>
      </c>
      <c r="D6968" s="1">
        <v>42650</v>
      </c>
      <c r="F6968">
        <v>2</v>
      </c>
      <c r="G6968">
        <v>49300</v>
      </c>
      <c r="H6968" t="s">
        <v>228</v>
      </c>
      <c r="J6968" t="s">
        <v>14</v>
      </c>
      <c r="K6968">
        <v>49</v>
      </c>
      <c r="L6968" t="s">
        <v>15</v>
      </c>
    </row>
    <row r="6969" spans="1:12">
      <c r="A6969" t="e">
        <f ca="1">E00251439555921</f>
        <v>#NAME?</v>
      </c>
      <c r="B6969">
        <v>702</v>
      </c>
      <c r="C6969" t="s">
        <v>293</v>
      </c>
      <c r="D6969" s="1">
        <v>40966</v>
      </c>
      <c r="F6969">
        <v>4</v>
      </c>
      <c r="G6969">
        <v>30000</v>
      </c>
      <c r="H6969" t="s">
        <v>144</v>
      </c>
      <c r="J6969" t="s">
        <v>14</v>
      </c>
      <c r="K6969">
        <v>54</v>
      </c>
      <c r="L6969" t="s">
        <v>15</v>
      </c>
    </row>
    <row r="6970" spans="1:12">
      <c r="A6970" t="e">
        <f ca="1">E00251512459221</f>
        <v>#NAME?</v>
      </c>
      <c r="B6970">
        <v>1929</v>
      </c>
      <c r="C6970" t="s">
        <v>195</v>
      </c>
      <c r="D6970" s="1">
        <v>41421</v>
      </c>
      <c r="F6970">
        <v>1</v>
      </c>
      <c r="G6970">
        <v>340</v>
      </c>
      <c r="H6970" t="s">
        <v>418</v>
      </c>
      <c r="J6970" t="s">
        <v>14</v>
      </c>
      <c r="K6970">
        <v>41</v>
      </c>
      <c r="L6970" t="s">
        <v>15</v>
      </c>
    </row>
    <row r="6971" spans="1:12">
      <c r="A6971" t="e">
        <f ca="1">E00251439555921</f>
        <v>#NAME?</v>
      </c>
      <c r="B6971">
        <v>702</v>
      </c>
      <c r="C6971" t="s">
        <v>293</v>
      </c>
      <c r="D6971" s="1">
        <v>41107</v>
      </c>
      <c r="F6971">
        <v>5</v>
      </c>
      <c r="G6971">
        <v>7841</v>
      </c>
      <c r="H6971" t="s">
        <v>154</v>
      </c>
      <c r="J6971" t="s">
        <v>14</v>
      </c>
      <c r="K6971">
        <v>54</v>
      </c>
      <c r="L6971" t="s">
        <v>22</v>
      </c>
    </row>
    <row r="6972" spans="1:12">
      <c r="A6972" t="e">
        <f ca="1">E00251439555921</f>
        <v>#NAME?</v>
      </c>
      <c r="B6972">
        <v>702</v>
      </c>
      <c r="C6972" t="s">
        <v>293</v>
      </c>
      <c r="D6972" s="1">
        <v>42173</v>
      </c>
      <c r="F6972">
        <v>2</v>
      </c>
      <c r="G6972">
        <v>2599</v>
      </c>
      <c r="H6972" t="s">
        <v>238</v>
      </c>
      <c r="J6972" t="s">
        <v>14</v>
      </c>
      <c r="K6972">
        <v>57</v>
      </c>
      <c r="L6972" t="s">
        <v>15</v>
      </c>
    </row>
    <row r="6973" spans="1:12">
      <c r="A6973" t="e">
        <f ca="1">E00251512459221</f>
        <v>#NAME?</v>
      </c>
      <c r="B6973">
        <v>1929</v>
      </c>
      <c r="C6973" t="s">
        <v>195</v>
      </c>
      <c r="D6973" s="1">
        <v>42492</v>
      </c>
      <c r="F6973">
        <v>1</v>
      </c>
      <c r="G6973">
        <v>4659</v>
      </c>
      <c r="H6973" t="s">
        <v>47</v>
      </c>
      <c r="J6973" t="s">
        <v>14</v>
      </c>
      <c r="K6973">
        <v>44</v>
      </c>
      <c r="L6973" t="s">
        <v>15</v>
      </c>
    </row>
    <row r="6974" spans="1:12">
      <c r="A6974" t="e">
        <f ca="1">E00251512459221</f>
        <v>#NAME?</v>
      </c>
      <c r="B6974">
        <v>1929</v>
      </c>
      <c r="C6974" t="s">
        <v>195</v>
      </c>
      <c r="D6974" s="1">
        <v>42586</v>
      </c>
      <c r="F6974">
        <v>4</v>
      </c>
      <c r="G6974">
        <v>2141</v>
      </c>
      <c r="H6974" t="s">
        <v>614</v>
      </c>
      <c r="J6974" t="s">
        <v>14</v>
      </c>
      <c r="K6974">
        <v>45</v>
      </c>
      <c r="L6974" t="s">
        <v>15</v>
      </c>
    </row>
    <row r="6975" spans="1:12">
      <c r="A6975" t="e">
        <f ca="1">E00251432151321</f>
        <v>#NAME?</v>
      </c>
      <c r="B6975">
        <v>494</v>
      </c>
      <c r="C6975" t="s">
        <v>63</v>
      </c>
      <c r="D6975" s="1">
        <v>41927</v>
      </c>
      <c r="F6975">
        <v>2</v>
      </c>
      <c r="G6975">
        <v>4019</v>
      </c>
      <c r="H6975" t="s">
        <v>26</v>
      </c>
      <c r="J6975" t="s">
        <v>14</v>
      </c>
      <c r="K6975">
        <v>47</v>
      </c>
      <c r="L6975" t="s">
        <v>15</v>
      </c>
    </row>
    <row r="6976" spans="1:12">
      <c r="A6976" t="e">
        <f ca="1">E00251716548221</f>
        <v>#NAME?</v>
      </c>
      <c r="B6976">
        <v>449</v>
      </c>
      <c r="C6976" t="s">
        <v>124</v>
      </c>
      <c r="D6976" s="1">
        <v>41474</v>
      </c>
      <c r="F6976">
        <v>1</v>
      </c>
      <c r="G6976">
        <v>34461</v>
      </c>
      <c r="H6976" t="s">
        <v>688</v>
      </c>
      <c r="J6976" t="s">
        <v>14</v>
      </c>
      <c r="K6976">
        <v>47</v>
      </c>
      <c r="L6976" t="s">
        <v>15</v>
      </c>
    </row>
    <row r="6977" spans="1:12">
      <c r="A6977" t="e">
        <f ca="1">E00251432151321</f>
        <v>#NAME?</v>
      </c>
      <c r="B6977">
        <v>494</v>
      </c>
      <c r="C6977" t="s">
        <v>63</v>
      </c>
      <c r="D6977" s="1">
        <v>42745</v>
      </c>
      <c r="F6977">
        <v>1</v>
      </c>
      <c r="G6977">
        <v>2809</v>
      </c>
      <c r="H6977" t="s">
        <v>90</v>
      </c>
      <c r="J6977" t="s">
        <v>14</v>
      </c>
      <c r="K6977">
        <v>49</v>
      </c>
      <c r="L6977" t="s">
        <v>15</v>
      </c>
    </row>
    <row r="6978" spans="1:12">
      <c r="A6978" t="e">
        <f ca="1">E00251432151321</f>
        <v>#NAME?</v>
      </c>
      <c r="B6978">
        <v>494</v>
      </c>
      <c r="C6978" t="s">
        <v>63</v>
      </c>
      <c r="D6978" s="1">
        <v>42804</v>
      </c>
      <c r="F6978">
        <v>3</v>
      </c>
      <c r="G6978">
        <v>2809</v>
      </c>
      <c r="H6978" t="s">
        <v>90</v>
      </c>
      <c r="J6978" t="s">
        <v>14</v>
      </c>
      <c r="K6978">
        <v>49</v>
      </c>
      <c r="L6978" t="s">
        <v>15</v>
      </c>
    </row>
    <row r="6979" spans="1:12">
      <c r="A6979" t="e">
        <f ca="1">E00251616233021</f>
        <v>#NAME?</v>
      </c>
      <c r="B6979">
        <v>1325</v>
      </c>
      <c r="C6979" t="s">
        <v>605</v>
      </c>
      <c r="D6979" s="1">
        <v>41207</v>
      </c>
      <c r="F6979">
        <v>2</v>
      </c>
      <c r="G6979">
        <v>4019</v>
      </c>
      <c r="H6979" t="s">
        <v>26</v>
      </c>
      <c r="J6979" t="s">
        <v>14</v>
      </c>
      <c r="K6979">
        <v>50</v>
      </c>
      <c r="L6979" t="s">
        <v>15</v>
      </c>
    </row>
    <row r="6980" spans="1:12">
      <c r="A6980" t="e">
        <f ca="1">E00251512459221</f>
        <v>#NAME?</v>
      </c>
      <c r="B6980">
        <v>1929</v>
      </c>
      <c r="C6980" t="s">
        <v>195</v>
      </c>
      <c r="D6980" s="1">
        <v>43091</v>
      </c>
      <c r="F6980">
        <v>2</v>
      </c>
      <c r="G6980">
        <v>30000</v>
      </c>
      <c r="H6980" t="s">
        <v>144</v>
      </c>
      <c r="J6980" t="s">
        <v>14</v>
      </c>
      <c r="K6980">
        <v>46</v>
      </c>
      <c r="L6980" t="s">
        <v>15</v>
      </c>
    </row>
    <row r="6981" spans="1:12">
      <c r="A6981" t="e">
        <f ca="1">E00251716548221</f>
        <v>#NAME?</v>
      </c>
      <c r="B6981">
        <v>449</v>
      </c>
      <c r="C6981" t="s">
        <v>124</v>
      </c>
      <c r="D6981" s="1">
        <v>42264</v>
      </c>
      <c r="F6981">
        <v>2</v>
      </c>
      <c r="G6981">
        <v>4019</v>
      </c>
      <c r="H6981" t="s">
        <v>26</v>
      </c>
      <c r="J6981" t="s">
        <v>14</v>
      </c>
      <c r="K6981">
        <v>50</v>
      </c>
      <c r="L6981" t="s">
        <v>15</v>
      </c>
    </row>
    <row r="6982" spans="1:12">
      <c r="A6982" t="e">
        <f ca="1">E00251716548221</f>
        <v>#NAME?</v>
      </c>
      <c r="B6982">
        <v>449</v>
      </c>
      <c r="C6982" t="s">
        <v>124</v>
      </c>
      <c r="D6982" s="1">
        <v>42699</v>
      </c>
      <c r="F6982">
        <v>2</v>
      </c>
      <c r="G6982">
        <v>34461</v>
      </c>
      <c r="H6982" t="s">
        <v>688</v>
      </c>
      <c r="J6982" t="s">
        <v>14</v>
      </c>
      <c r="K6982">
        <v>51</v>
      </c>
      <c r="L6982" t="s">
        <v>15</v>
      </c>
    </row>
    <row r="6983" spans="1:12">
      <c r="A6983" t="e">
        <f ca="1">E00251716548221</f>
        <v>#NAME?</v>
      </c>
      <c r="B6983">
        <v>449</v>
      </c>
      <c r="C6983" t="s">
        <v>124</v>
      </c>
      <c r="D6983" s="1">
        <v>42923</v>
      </c>
      <c r="F6983">
        <v>3</v>
      </c>
      <c r="G6983">
        <v>59654</v>
      </c>
      <c r="H6983" t="s">
        <v>1070</v>
      </c>
      <c r="J6983" t="s">
        <v>14</v>
      </c>
      <c r="K6983">
        <v>51</v>
      </c>
      <c r="L6983" t="s">
        <v>15</v>
      </c>
    </row>
    <row r="6984" spans="1:12">
      <c r="A6984" t="e">
        <f ca="1">E00251512459221</f>
        <v>#NAME?</v>
      </c>
      <c r="B6984">
        <v>1329</v>
      </c>
      <c r="C6984" t="s">
        <v>520</v>
      </c>
      <c r="D6984" s="1">
        <v>42379</v>
      </c>
      <c r="F6984">
        <v>3</v>
      </c>
      <c r="G6984">
        <v>49390</v>
      </c>
      <c r="H6984" t="s">
        <v>59</v>
      </c>
      <c r="J6984" t="s">
        <v>14</v>
      </c>
      <c r="K6984">
        <v>44</v>
      </c>
      <c r="L6984" t="s">
        <v>15</v>
      </c>
    </row>
    <row r="6985" spans="1:12">
      <c r="A6985" t="e">
        <f ca="1">E00251616233021</f>
        <v>#NAME?</v>
      </c>
      <c r="B6985">
        <v>1325</v>
      </c>
      <c r="C6985" t="s">
        <v>605</v>
      </c>
      <c r="D6985" s="1">
        <v>42012</v>
      </c>
      <c r="F6985">
        <v>6</v>
      </c>
      <c r="G6985">
        <v>7820</v>
      </c>
      <c r="H6985" t="s">
        <v>233</v>
      </c>
      <c r="J6985" t="s">
        <v>14</v>
      </c>
      <c r="K6985">
        <v>52</v>
      </c>
      <c r="L6985" t="s">
        <v>22</v>
      </c>
    </row>
    <row r="6986" spans="1:12">
      <c r="A6986" t="e">
        <f ca="1">E00251626575521</f>
        <v>#NAME?</v>
      </c>
      <c r="B6986">
        <v>278</v>
      </c>
      <c r="C6986" t="s">
        <v>222</v>
      </c>
      <c r="D6986" s="1">
        <v>41775</v>
      </c>
      <c r="F6986">
        <v>1</v>
      </c>
      <c r="G6986">
        <v>5651</v>
      </c>
      <c r="H6986" t="s">
        <v>617</v>
      </c>
      <c r="J6986" t="s">
        <v>14</v>
      </c>
      <c r="K6986">
        <v>44</v>
      </c>
      <c r="L6986" t="s">
        <v>15</v>
      </c>
    </row>
    <row r="6987" spans="1:12">
      <c r="A6987" t="e">
        <f ca="1">E00251512351721</f>
        <v>#NAME?</v>
      </c>
      <c r="B6987">
        <v>1327</v>
      </c>
      <c r="C6987" t="s">
        <v>392</v>
      </c>
      <c r="D6987" s="1">
        <v>41709</v>
      </c>
      <c r="F6987">
        <v>1</v>
      </c>
      <c r="G6987">
        <v>311</v>
      </c>
      <c r="H6987" t="s">
        <v>599</v>
      </c>
      <c r="J6987" t="s">
        <v>14</v>
      </c>
      <c r="K6987">
        <v>46</v>
      </c>
      <c r="L6987" t="s">
        <v>15</v>
      </c>
    </row>
    <row r="6988" spans="1:12">
      <c r="A6988" t="e">
        <f ca="1">E00251512351721</f>
        <v>#NAME?</v>
      </c>
      <c r="B6988">
        <v>191</v>
      </c>
      <c r="C6988" t="s">
        <v>320</v>
      </c>
      <c r="D6988" s="1">
        <v>41095</v>
      </c>
      <c r="F6988">
        <v>5</v>
      </c>
      <c r="G6988">
        <v>51889</v>
      </c>
      <c r="H6988" t="s">
        <v>256</v>
      </c>
      <c r="J6988" t="s">
        <v>14</v>
      </c>
      <c r="K6988">
        <v>45</v>
      </c>
      <c r="L6988" t="s">
        <v>15</v>
      </c>
    </row>
    <row r="6989" spans="1:12">
      <c r="A6989" t="e">
        <f ca="1">E00251510248921</f>
        <v>#NAME?</v>
      </c>
      <c r="B6989">
        <v>4893</v>
      </c>
      <c r="C6989" t="s">
        <v>426</v>
      </c>
      <c r="D6989" s="1">
        <v>42886</v>
      </c>
      <c r="F6989">
        <v>1</v>
      </c>
      <c r="G6989">
        <v>7242</v>
      </c>
      <c r="H6989" t="s">
        <v>93</v>
      </c>
      <c r="I6989" t="s">
        <v>148</v>
      </c>
      <c r="J6989" t="s">
        <v>57</v>
      </c>
      <c r="K6989">
        <v>43</v>
      </c>
      <c r="L6989" t="s">
        <v>15</v>
      </c>
    </row>
    <row r="6990" spans="1:12">
      <c r="A6990" t="e">
        <f ca="1">E00251512459221</f>
        <v>#NAME?</v>
      </c>
      <c r="B6990">
        <v>1329</v>
      </c>
      <c r="C6990" t="s">
        <v>520</v>
      </c>
      <c r="D6990" s="1">
        <v>42380</v>
      </c>
      <c r="F6990">
        <v>4</v>
      </c>
      <c r="G6990">
        <v>4556</v>
      </c>
      <c r="H6990" t="s">
        <v>121</v>
      </c>
      <c r="J6990" t="s">
        <v>14</v>
      </c>
      <c r="K6990">
        <v>44</v>
      </c>
      <c r="L6990" t="s">
        <v>15</v>
      </c>
    </row>
    <row r="6991" spans="1:12">
      <c r="A6991" t="e">
        <f ca="1">E00251512459221</f>
        <v>#NAME?</v>
      </c>
      <c r="B6991">
        <v>1929</v>
      </c>
      <c r="C6991" t="s">
        <v>195</v>
      </c>
      <c r="D6991" s="1">
        <v>42319</v>
      </c>
      <c r="F6991">
        <v>4</v>
      </c>
      <c r="G6991">
        <v>49390</v>
      </c>
      <c r="H6991" t="s">
        <v>59</v>
      </c>
      <c r="J6991" t="s">
        <v>14</v>
      </c>
      <c r="K6991">
        <v>44</v>
      </c>
      <c r="L6991" t="s">
        <v>15</v>
      </c>
    </row>
    <row r="6992" spans="1:12">
      <c r="A6992" t="e">
        <f ca="1">E00251512459221</f>
        <v>#NAME?</v>
      </c>
      <c r="B6992">
        <v>1929</v>
      </c>
      <c r="C6992" t="s">
        <v>195</v>
      </c>
      <c r="D6992" s="1">
        <v>42418</v>
      </c>
      <c r="F6992">
        <v>2</v>
      </c>
      <c r="G6992">
        <v>1121</v>
      </c>
      <c r="H6992" t="s">
        <v>894</v>
      </c>
      <c r="J6992" t="s">
        <v>14</v>
      </c>
      <c r="K6992">
        <v>44</v>
      </c>
      <c r="L6992" t="s">
        <v>15</v>
      </c>
    </row>
    <row r="6993" spans="1:12">
      <c r="A6993" t="e">
        <f ca="1">E00251615134721</f>
        <v>#NAME?</v>
      </c>
      <c r="B6993">
        <v>763</v>
      </c>
      <c r="C6993" t="s">
        <v>194</v>
      </c>
      <c r="D6993" s="1">
        <v>42032</v>
      </c>
      <c r="F6993">
        <v>1</v>
      </c>
      <c r="G6993">
        <v>8831</v>
      </c>
      <c r="H6993" t="s">
        <v>1071</v>
      </c>
      <c r="I6993" t="s">
        <v>56</v>
      </c>
      <c r="J6993" t="s">
        <v>57</v>
      </c>
      <c r="K6993">
        <v>63</v>
      </c>
      <c r="L6993" t="s">
        <v>15</v>
      </c>
    </row>
    <row r="6994" spans="1:12">
      <c r="A6994" t="e">
        <f ca="1">E00251512459221</f>
        <v>#NAME?</v>
      </c>
      <c r="B6994">
        <v>1929</v>
      </c>
      <c r="C6994" t="s">
        <v>195</v>
      </c>
      <c r="D6994" s="1">
        <v>41808</v>
      </c>
      <c r="F6994">
        <v>1</v>
      </c>
      <c r="G6994">
        <v>72632</v>
      </c>
      <c r="H6994" t="s">
        <v>107</v>
      </c>
      <c r="J6994" t="s">
        <v>14</v>
      </c>
      <c r="K6994">
        <v>42</v>
      </c>
      <c r="L6994" t="s">
        <v>15</v>
      </c>
    </row>
    <row r="6995" spans="1:12">
      <c r="A6995" t="e">
        <f ca="1">E00251512459221</f>
        <v>#NAME?</v>
      </c>
      <c r="B6995">
        <v>1329</v>
      </c>
      <c r="C6995" t="s">
        <v>520</v>
      </c>
      <c r="D6995" s="1">
        <v>42378</v>
      </c>
      <c r="F6995">
        <v>3</v>
      </c>
      <c r="G6995">
        <v>49390</v>
      </c>
      <c r="H6995" t="s">
        <v>59</v>
      </c>
      <c r="J6995" t="s">
        <v>14</v>
      </c>
      <c r="K6995">
        <v>44</v>
      </c>
      <c r="L6995" t="s">
        <v>15</v>
      </c>
    </row>
    <row r="6996" spans="1:12">
      <c r="A6996" t="e">
        <f ca="1">E00251427098221</f>
        <v>#NAME?</v>
      </c>
      <c r="B6996">
        <v>11</v>
      </c>
      <c r="C6996" t="s">
        <v>245</v>
      </c>
      <c r="D6996" s="1">
        <v>42431</v>
      </c>
      <c r="F6996">
        <v>2</v>
      </c>
      <c r="G6996">
        <v>4019</v>
      </c>
      <c r="H6996" t="s">
        <v>26</v>
      </c>
      <c r="J6996" t="s">
        <v>14</v>
      </c>
      <c r="K6996">
        <v>43</v>
      </c>
      <c r="L6996" t="s">
        <v>15</v>
      </c>
    </row>
    <row r="6997" spans="1:12">
      <c r="A6997" t="e">
        <f ca="1">E00251615134721</f>
        <v>#NAME?</v>
      </c>
      <c r="B6997">
        <v>62</v>
      </c>
      <c r="C6997" t="s">
        <v>20</v>
      </c>
      <c r="D6997" s="1">
        <v>42041</v>
      </c>
      <c r="F6997">
        <v>2</v>
      </c>
      <c r="G6997">
        <v>4019</v>
      </c>
      <c r="H6997" t="s">
        <v>26</v>
      </c>
      <c r="J6997" t="s">
        <v>14</v>
      </c>
      <c r="K6997">
        <v>63</v>
      </c>
      <c r="L6997" t="s">
        <v>15</v>
      </c>
    </row>
    <row r="6998" spans="1:12">
      <c r="A6998" t="e">
        <f ca="1">E00251615134721</f>
        <v>#NAME?</v>
      </c>
      <c r="B6998">
        <v>62</v>
      </c>
      <c r="C6998" t="s">
        <v>20</v>
      </c>
      <c r="D6998" s="1">
        <v>42153</v>
      </c>
      <c r="F6998">
        <v>2</v>
      </c>
      <c r="G6998">
        <v>72190</v>
      </c>
      <c r="H6998" t="s">
        <v>341</v>
      </c>
      <c r="J6998" t="s">
        <v>14</v>
      </c>
      <c r="K6998">
        <v>63</v>
      </c>
      <c r="L6998" t="s">
        <v>15</v>
      </c>
    </row>
    <row r="6999" spans="1:12">
      <c r="A6999" t="e">
        <f ca="1">E00251615134721</f>
        <v>#NAME?</v>
      </c>
      <c r="B6999">
        <v>62</v>
      </c>
      <c r="C6999" t="s">
        <v>20</v>
      </c>
      <c r="D6999" s="1">
        <v>41803</v>
      </c>
      <c r="F6999">
        <v>2</v>
      </c>
      <c r="G6999">
        <v>4019</v>
      </c>
      <c r="H6999" t="s">
        <v>26</v>
      </c>
      <c r="J6999" t="s">
        <v>14</v>
      </c>
      <c r="K6999">
        <v>62</v>
      </c>
      <c r="L6999" t="s">
        <v>15</v>
      </c>
    </row>
    <row r="7000" spans="1:12">
      <c r="A7000" t="e">
        <f ca="1">E00251615134721</f>
        <v>#NAME?</v>
      </c>
      <c r="B7000">
        <v>62</v>
      </c>
      <c r="C7000" t="s">
        <v>20</v>
      </c>
      <c r="D7000" s="1">
        <v>42304</v>
      </c>
      <c r="F7000">
        <v>1</v>
      </c>
      <c r="G7000">
        <v>34690</v>
      </c>
      <c r="H7000" t="s">
        <v>118</v>
      </c>
      <c r="J7000" t="s">
        <v>14</v>
      </c>
      <c r="K7000">
        <v>63</v>
      </c>
      <c r="L7000" t="s">
        <v>15</v>
      </c>
    </row>
    <row r="7001" spans="1:12">
      <c r="A7001" t="e">
        <f ca="1">E00251615134721</f>
        <v>#NAME?</v>
      </c>
      <c r="B7001">
        <v>62</v>
      </c>
      <c r="C7001" t="s">
        <v>20</v>
      </c>
      <c r="D7001" s="1">
        <v>42037</v>
      </c>
      <c r="F7001">
        <v>2</v>
      </c>
      <c r="G7001">
        <v>4019</v>
      </c>
      <c r="H7001" t="s">
        <v>26</v>
      </c>
      <c r="J7001" t="s">
        <v>14</v>
      </c>
      <c r="K7001">
        <v>63</v>
      </c>
      <c r="L7001" t="s">
        <v>15</v>
      </c>
    </row>
    <row r="7002" spans="1:12">
      <c r="A7002" t="e">
        <f ca="1">E00251512459221</f>
        <v>#NAME?</v>
      </c>
      <c r="B7002">
        <v>1929</v>
      </c>
      <c r="C7002" t="s">
        <v>195</v>
      </c>
      <c r="D7002" s="1">
        <v>42417</v>
      </c>
      <c r="F7002">
        <v>2</v>
      </c>
      <c r="G7002">
        <v>2141</v>
      </c>
      <c r="H7002" t="s">
        <v>614</v>
      </c>
      <c r="J7002" t="s">
        <v>14</v>
      </c>
      <c r="K7002">
        <v>44</v>
      </c>
      <c r="L7002" t="s">
        <v>15</v>
      </c>
    </row>
    <row r="7003" spans="1:12">
      <c r="A7003" t="e">
        <f ca="1">E00251615134721</f>
        <v>#NAME?</v>
      </c>
      <c r="B7003">
        <v>62</v>
      </c>
      <c r="C7003" t="s">
        <v>20</v>
      </c>
      <c r="D7003" s="1">
        <v>41843</v>
      </c>
      <c r="F7003">
        <v>2</v>
      </c>
      <c r="G7003">
        <v>73390</v>
      </c>
      <c r="H7003" t="s">
        <v>66</v>
      </c>
      <c r="J7003" t="s">
        <v>14</v>
      </c>
      <c r="K7003">
        <v>62</v>
      </c>
      <c r="L7003" t="s">
        <v>15</v>
      </c>
    </row>
    <row r="7004" spans="1:12">
      <c r="A7004" t="e">
        <f ca="1">E00251615134721</f>
        <v>#NAME?</v>
      </c>
      <c r="B7004">
        <v>62</v>
      </c>
      <c r="C7004" t="s">
        <v>20</v>
      </c>
      <c r="D7004" s="1">
        <v>42044</v>
      </c>
      <c r="F7004">
        <v>2</v>
      </c>
      <c r="G7004">
        <v>4019</v>
      </c>
      <c r="H7004" t="s">
        <v>26</v>
      </c>
      <c r="J7004" t="s">
        <v>14</v>
      </c>
      <c r="K7004">
        <v>63</v>
      </c>
      <c r="L7004" t="s">
        <v>15</v>
      </c>
    </row>
    <row r="7005" spans="1:12">
      <c r="A7005" t="e">
        <f ca="1">E00251532368021</f>
        <v>#NAME?</v>
      </c>
      <c r="B7005">
        <v>489</v>
      </c>
      <c r="C7005" t="s">
        <v>100</v>
      </c>
      <c r="D7005" s="1">
        <v>42397</v>
      </c>
      <c r="F7005">
        <v>1</v>
      </c>
      <c r="G7005">
        <v>5569</v>
      </c>
      <c r="H7005" t="s">
        <v>218</v>
      </c>
      <c r="J7005" t="s">
        <v>14</v>
      </c>
      <c r="K7005">
        <v>58</v>
      </c>
      <c r="L7005" t="s">
        <v>15</v>
      </c>
    </row>
    <row r="7006" spans="1:12">
      <c r="A7006" t="e">
        <f ca="1">E00251528913621</f>
        <v>#NAME?</v>
      </c>
      <c r="B7006">
        <v>293</v>
      </c>
      <c r="C7006" t="s">
        <v>25</v>
      </c>
      <c r="D7006" s="1">
        <v>41375</v>
      </c>
      <c r="F7006">
        <v>1</v>
      </c>
      <c r="G7006">
        <v>3004</v>
      </c>
      <c r="H7006" t="s">
        <v>104</v>
      </c>
      <c r="J7006" t="s">
        <v>14</v>
      </c>
      <c r="K7006">
        <v>40</v>
      </c>
      <c r="L7006" t="s">
        <v>15</v>
      </c>
    </row>
    <row r="7007" spans="1:12">
      <c r="A7007" t="e">
        <f ca="1">E00251528913621</f>
        <v>#NAME?</v>
      </c>
      <c r="B7007">
        <v>293</v>
      </c>
      <c r="C7007" t="s">
        <v>25</v>
      </c>
      <c r="D7007" s="1">
        <v>42724</v>
      </c>
      <c r="F7007">
        <v>4</v>
      </c>
      <c r="G7007">
        <v>27800</v>
      </c>
      <c r="H7007" t="s">
        <v>145</v>
      </c>
      <c r="J7007" t="s">
        <v>14</v>
      </c>
      <c r="K7007">
        <v>43</v>
      </c>
      <c r="L7007" t="s">
        <v>15</v>
      </c>
    </row>
    <row r="7008" spans="1:12">
      <c r="A7008" t="e">
        <f ca="1">E00251528913621</f>
        <v>#NAME?</v>
      </c>
      <c r="B7008">
        <v>293</v>
      </c>
      <c r="C7008" t="s">
        <v>25</v>
      </c>
      <c r="D7008" s="1">
        <v>41806</v>
      </c>
      <c r="F7008">
        <v>1</v>
      </c>
      <c r="G7008">
        <v>3004</v>
      </c>
      <c r="H7008" t="s">
        <v>104</v>
      </c>
      <c r="J7008" t="s">
        <v>14</v>
      </c>
      <c r="K7008">
        <v>41</v>
      </c>
      <c r="L7008" t="s">
        <v>15</v>
      </c>
    </row>
    <row r="7009" spans="1:12">
      <c r="A7009" t="e">
        <f ca="1">E00251528913621</f>
        <v>#NAME?</v>
      </c>
      <c r="B7009">
        <v>293</v>
      </c>
      <c r="C7009" t="s">
        <v>25</v>
      </c>
      <c r="D7009" s="1">
        <v>42724</v>
      </c>
      <c r="F7009">
        <v>1</v>
      </c>
      <c r="G7009">
        <v>4019</v>
      </c>
      <c r="H7009" t="s">
        <v>26</v>
      </c>
      <c r="J7009" t="s">
        <v>14</v>
      </c>
      <c r="K7009">
        <v>43</v>
      </c>
      <c r="L7009" t="s">
        <v>15</v>
      </c>
    </row>
    <row r="7010" spans="1:12">
      <c r="A7010" t="e">
        <f ca="1">E00251429298321</f>
        <v>#NAME?</v>
      </c>
      <c r="B7010">
        <v>276</v>
      </c>
      <c r="C7010" t="s">
        <v>122</v>
      </c>
      <c r="D7010" s="1">
        <v>42948</v>
      </c>
      <c r="F7010">
        <v>1</v>
      </c>
      <c r="G7010">
        <v>49390</v>
      </c>
      <c r="H7010" t="s">
        <v>59</v>
      </c>
      <c r="J7010" t="s">
        <v>14</v>
      </c>
      <c r="K7010">
        <v>50</v>
      </c>
      <c r="L7010" t="s">
        <v>15</v>
      </c>
    </row>
    <row r="7011" spans="1:12">
      <c r="A7011" t="e">
        <f ca="1">E00251615134721</f>
        <v>#NAME?</v>
      </c>
      <c r="B7011">
        <v>62</v>
      </c>
      <c r="C7011" t="s">
        <v>20</v>
      </c>
      <c r="D7011" s="1">
        <v>42033</v>
      </c>
      <c r="F7011">
        <v>2</v>
      </c>
      <c r="G7011">
        <v>4019</v>
      </c>
      <c r="H7011" t="s">
        <v>26</v>
      </c>
      <c r="J7011" t="s">
        <v>14</v>
      </c>
      <c r="K7011">
        <v>63</v>
      </c>
      <c r="L7011" t="s">
        <v>15</v>
      </c>
    </row>
    <row r="7012" spans="1:12">
      <c r="A7012" t="e">
        <f ca="1">E00251615134721</f>
        <v>#NAME?</v>
      </c>
      <c r="B7012">
        <v>62</v>
      </c>
      <c r="C7012" t="s">
        <v>20</v>
      </c>
      <c r="D7012" s="1">
        <v>42317</v>
      </c>
      <c r="F7012">
        <v>1</v>
      </c>
      <c r="G7012">
        <v>4019</v>
      </c>
      <c r="H7012" t="s">
        <v>26</v>
      </c>
      <c r="J7012" t="s">
        <v>14</v>
      </c>
      <c r="K7012">
        <v>63</v>
      </c>
      <c r="L7012" t="s">
        <v>15</v>
      </c>
    </row>
    <row r="7013" spans="1:12">
      <c r="A7013" t="e">
        <f ca="1">E00251528913621</f>
        <v>#NAME?</v>
      </c>
      <c r="B7013">
        <v>293</v>
      </c>
      <c r="C7013" t="s">
        <v>25</v>
      </c>
      <c r="D7013" s="1">
        <v>41473</v>
      </c>
      <c r="F7013">
        <v>1</v>
      </c>
      <c r="G7013">
        <v>3004</v>
      </c>
      <c r="H7013" t="s">
        <v>104</v>
      </c>
      <c r="J7013" t="s">
        <v>14</v>
      </c>
      <c r="K7013">
        <v>40</v>
      </c>
      <c r="L7013" t="s">
        <v>15</v>
      </c>
    </row>
    <row r="7014" spans="1:12">
      <c r="A7014" t="e">
        <f ca="1">E00251528913621</f>
        <v>#NAME?</v>
      </c>
      <c r="B7014">
        <v>293</v>
      </c>
      <c r="C7014" t="s">
        <v>25</v>
      </c>
      <c r="D7014" s="1">
        <v>41604</v>
      </c>
      <c r="F7014">
        <v>1</v>
      </c>
      <c r="G7014">
        <v>3004</v>
      </c>
      <c r="H7014" t="s">
        <v>104</v>
      </c>
      <c r="J7014" t="s">
        <v>14</v>
      </c>
      <c r="K7014">
        <v>40</v>
      </c>
      <c r="L7014" t="s">
        <v>15</v>
      </c>
    </row>
    <row r="7015" spans="1:12">
      <c r="A7015" t="e">
        <f ca="1">E00251510248921</f>
        <v>#NAME?</v>
      </c>
      <c r="B7015">
        <v>160</v>
      </c>
      <c r="C7015" t="s">
        <v>278</v>
      </c>
      <c r="D7015" s="1">
        <v>42073</v>
      </c>
      <c r="F7015">
        <v>1</v>
      </c>
      <c r="G7015">
        <v>9180</v>
      </c>
      <c r="H7015" t="s">
        <v>1072</v>
      </c>
      <c r="J7015" t="s">
        <v>14</v>
      </c>
      <c r="K7015">
        <v>41</v>
      </c>
      <c r="L7015" t="s">
        <v>15</v>
      </c>
    </row>
    <row r="7016" spans="1:12">
      <c r="A7016" t="e">
        <f ca="1">E00251510761421</f>
        <v>#NAME?</v>
      </c>
      <c r="B7016">
        <v>104</v>
      </c>
      <c r="C7016" t="s">
        <v>88</v>
      </c>
      <c r="D7016" s="1">
        <v>42746</v>
      </c>
      <c r="F7016">
        <v>1</v>
      </c>
      <c r="G7016">
        <v>3804</v>
      </c>
      <c r="H7016" t="s">
        <v>71</v>
      </c>
      <c r="J7016" t="s">
        <v>14</v>
      </c>
      <c r="K7016">
        <v>48</v>
      </c>
      <c r="L7016" t="s">
        <v>15</v>
      </c>
    </row>
    <row r="7017" spans="1:12">
      <c r="A7017" t="e">
        <f ca="1">E00251510248921</f>
        <v>#NAME?</v>
      </c>
      <c r="B7017">
        <v>160</v>
      </c>
      <c r="C7017" t="s">
        <v>278</v>
      </c>
      <c r="D7017" s="1">
        <v>42692</v>
      </c>
      <c r="F7017">
        <v>3</v>
      </c>
      <c r="G7017">
        <v>27800</v>
      </c>
      <c r="H7017" t="s">
        <v>145</v>
      </c>
      <c r="J7017" t="s">
        <v>14</v>
      </c>
      <c r="K7017">
        <v>43</v>
      </c>
      <c r="L7017" t="s">
        <v>15</v>
      </c>
    </row>
    <row r="7018" spans="1:12">
      <c r="A7018" t="e">
        <f ca="1">E00251528913621</f>
        <v>#NAME?</v>
      </c>
      <c r="B7018">
        <v>293</v>
      </c>
      <c r="C7018" t="s">
        <v>25</v>
      </c>
      <c r="D7018" s="1">
        <v>41604</v>
      </c>
      <c r="F7018">
        <v>2</v>
      </c>
      <c r="G7018">
        <v>7262</v>
      </c>
      <c r="H7018" t="s">
        <v>198</v>
      </c>
      <c r="J7018" t="s">
        <v>14</v>
      </c>
      <c r="K7018">
        <v>40</v>
      </c>
      <c r="L7018" t="s">
        <v>15</v>
      </c>
    </row>
    <row r="7019" spans="1:12">
      <c r="A7019" t="e">
        <f ca="1">E00251528913621</f>
        <v>#NAME?</v>
      </c>
      <c r="B7019">
        <v>293</v>
      </c>
      <c r="C7019" t="s">
        <v>25</v>
      </c>
      <c r="D7019" s="1">
        <v>42340</v>
      </c>
      <c r="F7019">
        <v>2</v>
      </c>
      <c r="G7019">
        <v>7962</v>
      </c>
      <c r="H7019" t="s">
        <v>111</v>
      </c>
      <c r="J7019" t="s">
        <v>14</v>
      </c>
      <c r="K7019">
        <v>42</v>
      </c>
      <c r="L7019" t="s">
        <v>22</v>
      </c>
    </row>
    <row r="7020" spans="1:12">
      <c r="A7020" t="e">
        <f ca="1">E00251615134721</f>
        <v>#NAME?</v>
      </c>
      <c r="B7020">
        <v>62</v>
      </c>
      <c r="C7020" t="s">
        <v>20</v>
      </c>
      <c r="D7020" s="1">
        <v>42745</v>
      </c>
      <c r="F7020">
        <v>4</v>
      </c>
      <c r="G7020">
        <v>27800</v>
      </c>
      <c r="H7020" t="s">
        <v>145</v>
      </c>
      <c r="J7020" t="s">
        <v>14</v>
      </c>
      <c r="K7020">
        <v>65</v>
      </c>
      <c r="L7020" t="s">
        <v>15</v>
      </c>
    </row>
    <row r="7021" spans="1:12">
      <c r="A7021" t="e">
        <f ca="1">E00251533600621</f>
        <v>#NAME?</v>
      </c>
      <c r="B7021">
        <v>104</v>
      </c>
      <c r="C7021" t="s">
        <v>88</v>
      </c>
      <c r="D7021" s="1">
        <v>40955</v>
      </c>
      <c r="F7021">
        <v>1</v>
      </c>
      <c r="G7021">
        <v>6279</v>
      </c>
      <c r="H7021" t="s">
        <v>756</v>
      </c>
      <c r="J7021" t="s">
        <v>14</v>
      </c>
      <c r="K7021">
        <v>53</v>
      </c>
      <c r="L7021" t="s">
        <v>15</v>
      </c>
    </row>
    <row r="7022" spans="1:12">
      <c r="A7022" t="e">
        <f ca="1">E00251510761421</f>
        <v>#NAME?</v>
      </c>
      <c r="B7022">
        <v>104</v>
      </c>
      <c r="C7022" t="s">
        <v>88</v>
      </c>
      <c r="D7022" s="1">
        <v>41493</v>
      </c>
      <c r="F7022">
        <v>1</v>
      </c>
      <c r="G7022">
        <v>37230</v>
      </c>
      <c r="H7022" t="s">
        <v>361</v>
      </c>
      <c r="J7022" t="s">
        <v>14</v>
      </c>
      <c r="K7022">
        <v>45</v>
      </c>
      <c r="L7022" t="s">
        <v>15</v>
      </c>
    </row>
    <row r="7023" spans="1:12">
      <c r="A7023" t="e">
        <f ca="1">E00251429298321</f>
        <v>#NAME?</v>
      </c>
      <c r="B7023">
        <v>276</v>
      </c>
      <c r="C7023" t="s">
        <v>122</v>
      </c>
      <c r="D7023" s="1">
        <v>42247</v>
      </c>
      <c r="F7023">
        <v>1</v>
      </c>
      <c r="G7023">
        <v>5589</v>
      </c>
      <c r="H7023" t="s">
        <v>152</v>
      </c>
      <c r="J7023" t="s">
        <v>14</v>
      </c>
      <c r="K7023">
        <v>48</v>
      </c>
      <c r="L7023" t="s">
        <v>15</v>
      </c>
    </row>
    <row r="7024" spans="1:12">
      <c r="A7024" t="e">
        <f ca="1">E00251528913621</f>
        <v>#NAME?</v>
      </c>
      <c r="B7024">
        <v>293</v>
      </c>
      <c r="C7024" t="s">
        <v>25</v>
      </c>
      <c r="D7024" s="1">
        <v>41429</v>
      </c>
      <c r="F7024">
        <v>2</v>
      </c>
      <c r="G7024">
        <v>3004</v>
      </c>
      <c r="H7024" t="s">
        <v>104</v>
      </c>
      <c r="J7024" t="s">
        <v>14</v>
      </c>
      <c r="K7024">
        <v>40</v>
      </c>
      <c r="L7024" t="s">
        <v>15</v>
      </c>
    </row>
    <row r="7025" spans="1:12">
      <c r="A7025" t="e">
        <f ca="1">E00251528913621</f>
        <v>#NAME?</v>
      </c>
      <c r="B7025">
        <v>293</v>
      </c>
      <c r="C7025" t="s">
        <v>25</v>
      </c>
      <c r="D7025" s="1">
        <v>41890</v>
      </c>
      <c r="F7025">
        <v>2</v>
      </c>
      <c r="G7025">
        <v>30750</v>
      </c>
      <c r="H7025" t="s">
        <v>1073</v>
      </c>
      <c r="J7025" t="s">
        <v>14</v>
      </c>
      <c r="K7025">
        <v>41</v>
      </c>
      <c r="L7025" t="s">
        <v>15</v>
      </c>
    </row>
    <row r="7026" spans="1:12">
      <c r="A7026" t="e">
        <f ca="1">E00251615134721</f>
        <v>#NAME?</v>
      </c>
      <c r="B7026">
        <v>62</v>
      </c>
      <c r="C7026" t="s">
        <v>20</v>
      </c>
      <c r="D7026" s="1">
        <v>41467</v>
      </c>
      <c r="F7026">
        <v>1</v>
      </c>
      <c r="G7026">
        <v>72190</v>
      </c>
      <c r="H7026" t="s">
        <v>341</v>
      </c>
      <c r="J7026" t="s">
        <v>14</v>
      </c>
      <c r="K7026">
        <v>61</v>
      </c>
      <c r="L7026" t="s">
        <v>15</v>
      </c>
    </row>
    <row r="7027" spans="1:12">
      <c r="A7027" t="e">
        <f ca="1">E00251615134721</f>
        <v>#NAME?</v>
      </c>
      <c r="B7027">
        <v>62</v>
      </c>
      <c r="C7027" t="s">
        <v>20</v>
      </c>
      <c r="D7027" s="1">
        <v>42044</v>
      </c>
      <c r="F7027">
        <v>1</v>
      </c>
      <c r="G7027">
        <v>8830</v>
      </c>
      <c r="H7027" t="s">
        <v>691</v>
      </c>
      <c r="J7027" t="s">
        <v>14</v>
      </c>
      <c r="K7027">
        <v>63</v>
      </c>
      <c r="L7027" t="s">
        <v>15</v>
      </c>
    </row>
    <row r="7028" spans="1:12">
      <c r="A7028" t="e">
        <f ca="1">E00251528913621</f>
        <v>#NAME?</v>
      </c>
      <c r="B7028">
        <v>293</v>
      </c>
      <c r="C7028" t="s">
        <v>25</v>
      </c>
      <c r="D7028" s="1">
        <v>41795</v>
      </c>
      <c r="F7028">
        <v>1</v>
      </c>
      <c r="G7028">
        <v>3004</v>
      </c>
      <c r="H7028" t="s">
        <v>104</v>
      </c>
      <c r="J7028" t="s">
        <v>14</v>
      </c>
      <c r="K7028">
        <v>41</v>
      </c>
      <c r="L7028" t="s">
        <v>15</v>
      </c>
    </row>
    <row r="7029" spans="1:12">
      <c r="A7029" t="e">
        <f ca="1">E00251528913621</f>
        <v>#NAME?</v>
      </c>
      <c r="B7029">
        <v>293</v>
      </c>
      <c r="C7029" t="s">
        <v>25</v>
      </c>
      <c r="D7029" s="1">
        <v>42079</v>
      </c>
      <c r="F7029">
        <v>1</v>
      </c>
      <c r="G7029">
        <v>460</v>
      </c>
      <c r="H7029" t="s">
        <v>16</v>
      </c>
      <c r="J7029" t="s">
        <v>14</v>
      </c>
      <c r="K7029">
        <v>42</v>
      </c>
      <c r="L7029" t="s">
        <v>15</v>
      </c>
    </row>
    <row r="7030" spans="1:12">
      <c r="A7030" t="e">
        <f ca="1">E00251528913621</f>
        <v>#NAME?</v>
      </c>
      <c r="B7030">
        <v>293</v>
      </c>
      <c r="C7030" t="s">
        <v>25</v>
      </c>
      <c r="D7030" s="1">
        <v>42082</v>
      </c>
      <c r="F7030">
        <v>1</v>
      </c>
      <c r="G7030">
        <v>460</v>
      </c>
      <c r="H7030" t="s">
        <v>16</v>
      </c>
      <c r="J7030" t="s">
        <v>14</v>
      </c>
      <c r="K7030">
        <v>42</v>
      </c>
      <c r="L7030" t="s">
        <v>15</v>
      </c>
    </row>
    <row r="7031" spans="1:12">
      <c r="A7031" t="e">
        <f ca="1">E00251618088321</f>
        <v>#NAME?</v>
      </c>
      <c r="B7031">
        <v>389</v>
      </c>
      <c r="C7031" t="s">
        <v>763</v>
      </c>
      <c r="D7031" s="1">
        <v>41929</v>
      </c>
      <c r="F7031">
        <v>1</v>
      </c>
      <c r="G7031">
        <v>30748</v>
      </c>
      <c r="H7031" t="s">
        <v>50</v>
      </c>
      <c r="J7031" t="s">
        <v>14</v>
      </c>
      <c r="K7031">
        <v>48</v>
      </c>
      <c r="L7031" t="s">
        <v>15</v>
      </c>
    </row>
    <row r="7032" spans="1:12">
      <c r="A7032" t="e">
        <f ca="1">E00251430348521</f>
        <v>#NAME?</v>
      </c>
      <c r="B7032">
        <v>777</v>
      </c>
      <c r="C7032" t="s">
        <v>450</v>
      </c>
      <c r="D7032" s="1">
        <v>40930</v>
      </c>
      <c r="E7032">
        <v>5</v>
      </c>
      <c r="F7032">
        <v>1</v>
      </c>
      <c r="G7032">
        <v>61804</v>
      </c>
      <c r="H7032" t="s">
        <v>519</v>
      </c>
      <c r="J7032" t="s">
        <v>34</v>
      </c>
      <c r="K7032">
        <v>61</v>
      </c>
      <c r="L7032" t="s">
        <v>15</v>
      </c>
    </row>
    <row r="7033" spans="1:12">
      <c r="A7033" t="e">
        <f ca="1">E00251430348521</f>
        <v>#NAME?</v>
      </c>
      <c r="B7033">
        <v>500</v>
      </c>
      <c r="C7033" t="s">
        <v>161</v>
      </c>
      <c r="D7033" s="1">
        <v>41261</v>
      </c>
      <c r="F7033">
        <v>1</v>
      </c>
      <c r="G7033">
        <v>4660</v>
      </c>
      <c r="H7033" t="s">
        <v>215</v>
      </c>
      <c r="J7033" t="s">
        <v>14</v>
      </c>
      <c r="K7033">
        <v>62</v>
      </c>
      <c r="L7033" t="s">
        <v>15</v>
      </c>
    </row>
    <row r="7034" spans="1:12">
      <c r="A7034" t="e">
        <f ca="1">E00251532368021</f>
        <v>#NAME?</v>
      </c>
      <c r="B7034">
        <v>489</v>
      </c>
      <c r="C7034" t="s">
        <v>100</v>
      </c>
      <c r="D7034" s="1">
        <v>42625</v>
      </c>
      <c r="F7034">
        <v>1</v>
      </c>
      <c r="G7034">
        <v>71940</v>
      </c>
      <c r="H7034" t="s">
        <v>135</v>
      </c>
      <c r="J7034" t="s">
        <v>14</v>
      </c>
      <c r="K7034">
        <v>59</v>
      </c>
      <c r="L7034" t="s">
        <v>15</v>
      </c>
    </row>
    <row r="7035" spans="1:12">
      <c r="A7035" t="e">
        <f ca="1">E00251430348521</f>
        <v>#NAME?</v>
      </c>
      <c r="B7035">
        <v>500</v>
      </c>
      <c r="C7035" t="s">
        <v>161</v>
      </c>
      <c r="D7035" s="1">
        <v>42215</v>
      </c>
      <c r="F7035">
        <v>2</v>
      </c>
      <c r="G7035">
        <v>7262</v>
      </c>
      <c r="H7035" t="s">
        <v>198</v>
      </c>
      <c r="J7035" t="s">
        <v>14</v>
      </c>
      <c r="K7035">
        <v>64</v>
      </c>
      <c r="L7035" t="s">
        <v>15</v>
      </c>
    </row>
    <row r="7036" spans="1:12">
      <c r="A7036" t="e">
        <f ca="1">E00251430348521</f>
        <v>#NAME?</v>
      </c>
      <c r="B7036">
        <v>772</v>
      </c>
      <c r="C7036" t="s">
        <v>170</v>
      </c>
      <c r="D7036" s="1">
        <v>42034</v>
      </c>
      <c r="E7036">
        <v>2</v>
      </c>
      <c r="F7036">
        <v>5</v>
      </c>
      <c r="G7036">
        <v>45981</v>
      </c>
      <c r="H7036" t="s">
        <v>917</v>
      </c>
      <c r="J7036" t="s">
        <v>34</v>
      </c>
      <c r="K7036">
        <v>64</v>
      </c>
      <c r="L7036" t="s">
        <v>15</v>
      </c>
    </row>
    <row r="7037" spans="1:12">
      <c r="A7037" t="e">
        <f ca="1">E00251533600621</f>
        <v>#NAME?</v>
      </c>
      <c r="B7037">
        <v>104</v>
      </c>
      <c r="C7037" t="s">
        <v>88</v>
      </c>
      <c r="D7037" s="1">
        <v>42926</v>
      </c>
      <c r="F7037">
        <v>1</v>
      </c>
      <c r="G7037">
        <v>2720</v>
      </c>
      <c r="H7037" t="s">
        <v>65</v>
      </c>
      <c r="J7037" t="s">
        <v>14</v>
      </c>
      <c r="K7037">
        <v>59</v>
      </c>
      <c r="L7037" t="s">
        <v>15</v>
      </c>
    </row>
    <row r="7038" spans="1:12">
      <c r="A7038" t="e">
        <f ca="1">E00251439864321</f>
        <v>#NAME?</v>
      </c>
      <c r="B7038">
        <v>496</v>
      </c>
      <c r="C7038" t="s">
        <v>365</v>
      </c>
      <c r="D7038" s="1">
        <v>41844</v>
      </c>
      <c r="F7038">
        <v>3</v>
      </c>
      <c r="G7038">
        <v>2189</v>
      </c>
      <c r="H7038" t="s">
        <v>156</v>
      </c>
      <c r="J7038" t="s">
        <v>14</v>
      </c>
      <c r="K7038">
        <v>41</v>
      </c>
      <c r="L7038" t="s">
        <v>15</v>
      </c>
    </row>
    <row r="7039" spans="1:12">
      <c r="A7039" t="e">
        <f ca="1">E00251429298321</f>
        <v>#NAME?</v>
      </c>
      <c r="B7039">
        <v>276</v>
      </c>
      <c r="C7039" t="s">
        <v>122</v>
      </c>
      <c r="D7039" s="1">
        <v>42818</v>
      </c>
      <c r="F7039">
        <v>1</v>
      </c>
      <c r="G7039">
        <v>7242</v>
      </c>
      <c r="H7039" t="s">
        <v>93</v>
      </c>
      <c r="J7039" t="s">
        <v>14</v>
      </c>
      <c r="K7039">
        <v>50</v>
      </c>
      <c r="L7039" t="s">
        <v>15</v>
      </c>
    </row>
    <row r="7040" spans="1:12">
      <c r="A7040" t="e">
        <f ca="1">E00251537637021</f>
        <v>#NAME?</v>
      </c>
      <c r="B7040">
        <v>443</v>
      </c>
      <c r="C7040" t="s">
        <v>582</v>
      </c>
      <c r="D7040" s="1">
        <v>41607</v>
      </c>
      <c r="F7040">
        <v>1</v>
      </c>
      <c r="G7040">
        <v>4019</v>
      </c>
      <c r="H7040" t="s">
        <v>26</v>
      </c>
      <c r="J7040" t="s">
        <v>14</v>
      </c>
      <c r="K7040">
        <v>49</v>
      </c>
      <c r="L7040" t="s">
        <v>15</v>
      </c>
    </row>
    <row r="7041" spans="1:12">
      <c r="A7041" t="e">
        <f ca="1">E00251524951321</f>
        <v>#NAME?</v>
      </c>
      <c r="B7041">
        <v>455</v>
      </c>
      <c r="C7041" t="s">
        <v>312</v>
      </c>
      <c r="D7041" s="1">
        <v>40952</v>
      </c>
      <c r="F7041">
        <v>1</v>
      </c>
      <c r="G7041">
        <v>4019</v>
      </c>
      <c r="H7041" t="s">
        <v>26</v>
      </c>
      <c r="J7041" t="s">
        <v>14</v>
      </c>
      <c r="K7041">
        <v>49</v>
      </c>
      <c r="L7041" t="s">
        <v>15</v>
      </c>
    </row>
    <row r="7042" spans="1:12">
      <c r="A7042" t="e">
        <f ca="1">E00251524951321</f>
        <v>#NAME?</v>
      </c>
      <c r="B7042">
        <v>455</v>
      </c>
      <c r="C7042" t="s">
        <v>312</v>
      </c>
      <c r="D7042" s="1">
        <v>41390</v>
      </c>
      <c r="F7042">
        <v>1</v>
      </c>
      <c r="G7042">
        <v>4019</v>
      </c>
      <c r="H7042" t="s">
        <v>26</v>
      </c>
      <c r="J7042" t="s">
        <v>14</v>
      </c>
      <c r="K7042">
        <v>50</v>
      </c>
      <c r="L7042" t="s">
        <v>15</v>
      </c>
    </row>
    <row r="7043" spans="1:12">
      <c r="A7043" t="e">
        <f ca="1">E00251524951321</f>
        <v>#NAME?</v>
      </c>
      <c r="B7043">
        <v>455</v>
      </c>
      <c r="C7043" t="s">
        <v>312</v>
      </c>
      <c r="D7043" s="1">
        <v>42460</v>
      </c>
      <c r="F7043">
        <v>1</v>
      </c>
      <c r="G7043">
        <v>4019</v>
      </c>
      <c r="H7043" t="s">
        <v>26</v>
      </c>
      <c r="J7043" t="s">
        <v>14</v>
      </c>
      <c r="K7043">
        <v>53</v>
      </c>
      <c r="L7043" t="s">
        <v>15</v>
      </c>
    </row>
    <row r="7044" spans="1:12">
      <c r="A7044" t="e">
        <f ca="1">E00251617696721</f>
        <v>#NAME?</v>
      </c>
      <c r="B7044">
        <v>444</v>
      </c>
      <c r="C7044" t="s">
        <v>819</v>
      </c>
      <c r="D7044" s="1">
        <v>41213</v>
      </c>
      <c r="F7044">
        <v>1</v>
      </c>
      <c r="G7044">
        <v>2729</v>
      </c>
      <c r="H7044" t="s">
        <v>115</v>
      </c>
      <c r="J7044" t="s">
        <v>14</v>
      </c>
      <c r="K7044">
        <v>49</v>
      </c>
      <c r="L7044" t="s">
        <v>15</v>
      </c>
    </row>
    <row r="7045" spans="1:12">
      <c r="A7045" t="e">
        <f ca="1">E00251617696721</f>
        <v>#NAME?</v>
      </c>
      <c r="B7045">
        <v>877</v>
      </c>
      <c r="C7045" t="s">
        <v>1074</v>
      </c>
      <c r="D7045" s="1">
        <v>39492</v>
      </c>
      <c r="F7045">
        <v>2</v>
      </c>
      <c r="G7045">
        <v>311</v>
      </c>
      <c r="H7045" t="s">
        <v>599</v>
      </c>
      <c r="J7045" t="s">
        <v>272</v>
      </c>
      <c r="K7045">
        <v>45</v>
      </c>
      <c r="L7045" t="s">
        <v>15</v>
      </c>
    </row>
    <row r="7046" spans="1:12">
      <c r="A7046" t="e">
        <f ca="1">E00251529543621</f>
        <v>#NAME?</v>
      </c>
      <c r="B7046">
        <v>166</v>
      </c>
      <c r="C7046" t="s">
        <v>626</v>
      </c>
      <c r="D7046" s="1">
        <v>41242</v>
      </c>
      <c r="F7046">
        <v>3</v>
      </c>
      <c r="G7046">
        <v>79029</v>
      </c>
      <c r="H7046" t="s">
        <v>21</v>
      </c>
      <c r="J7046" t="s">
        <v>14</v>
      </c>
      <c r="K7046">
        <v>49</v>
      </c>
      <c r="L7046" t="s">
        <v>22</v>
      </c>
    </row>
    <row r="7047" spans="1:12">
      <c r="A7047" t="e">
        <f ca="1">E00251529543621</f>
        <v>#NAME?</v>
      </c>
      <c r="B7047">
        <v>166</v>
      </c>
      <c r="C7047" t="s">
        <v>626</v>
      </c>
      <c r="D7047" s="1">
        <v>42437</v>
      </c>
      <c r="F7047">
        <v>5</v>
      </c>
      <c r="G7047">
        <v>4019</v>
      </c>
      <c r="H7047" t="s">
        <v>26</v>
      </c>
      <c r="J7047" t="s">
        <v>14</v>
      </c>
      <c r="K7047">
        <v>53</v>
      </c>
      <c r="L7047" t="s">
        <v>15</v>
      </c>
    </row>
    <row r="7048" spans="1:12">
      <c r="A7048" t="e">
        <f ca="1">E00251529543621</f>
        <v>#NAME?</v>
      </c>
      <c r="B7048">
        <v>166</v>
      </c>
      <c r="C7048" t="s">
        <v>626</v>
      </c>
      <c r="D7048" s="1">
        <v>42507</v>
      </c>
      <c r="F7048">
        <v>3</v>
      </c>
      <c r="G7048">
        <v>25000</v>
      </c>
      <c r="H7048" t="s">
        <v>178</v>
      </c>
      <c r="J7048" t="s">
        <v>14</v>
      </c>
      <c r="K7048">
        <v>53</v>
      </c>
      <c r="L7048" t="s">
        <v>15</v>
      </c>
    </row>
    <row r="7049" spans="1:12">
      <c r="A7049" t="e">
        <f ca="1">E00251533600621</f>
        <v>#NAME?</v>
      </c>
      <c r="B7049">
        <v>104</v>
      </c>
      <c r="C7049" t="s">
        <v>88</v>
      </c>
      <c r="D7049" s="1">
        <v>42746</v>
      </c>
      <c r="F7049">
        <v>2</v>
      </c>
      <c r="G7049">
        <v>2448</v>
      </c>
      <c r="H7049" t="s">
        <v>19</v>
      </c>
      <c r="J7049" t="s">
        <v>14</v>
      </c>
      <c r="K7049">
        <v>58</v>
      </c>
      <c r="L7049" t="s">
        <v>15</v>
      </c>
    </row>
    <row r="7050" spans="1:12">
      <c r="A7050" t="e">
        <f ca="1">E00251524951321</f>
        <v>#NAME?</v>
      </c>
      <c r="B7050">
        <v>455</v>
      </c>
      <c r="C7050" t="s">
        <v>312</v>
      </c>
      <c r="D7050" s="1">
        <v>41218</v>
      </c>
      <c r="F7050">
        <v>1</v>
      </c>
      <c r="G7050">
        <v>2720</v>
      </c>
      <c r="H7050" t="s">
        <v>65</v>
      </c>
      <c r="J7050" t="s">
        <v>14</v>
      </c>
      <c r="K7050">
        <v>50</v>
      </c>
      <c r="L7050" t="s">
        <v>15</v>
      </c>
    </row>
    <row r="7051" spans="1:12">
      <c r="A7051" t="e">
        <f ca="1">E00251533600621</f>
        <v>#NAME?</v>
      </c>
      <c r="B7051">
        <v>104</v>
      </c>
      <c r="C7051" t="s">
        <v>88</v>
      </c>
      <c r="D7051" s="1">
        <v>41051</v>
      </c>
      <c r="F7051">
        <v>1</v>
      </c>
      <c r="G7051">
        <v>24290</v>
      </c>
      <c r="H7051" t="s">
        <v>580</v>
      </c>
      <c r="J7051" t="s">
        <v>14</v>
      </c>
      <c r="K7051">
        <v>54</v>
      </c>
      <c r="L7051" t="s">
        <v>15</v>
      </c>
    </row>
    <row r="7052" spans="1:12">
      <c r="A7052" t="e">
        <f ca="1">E00251613168521</f>
        <v>#NAME?</v>
      </c>
      <c r="B7052">
        <v>48</v>
      </c>
      <c r="C7052" t="s">
        <v>249</v>
      </c>
      <c r="D7052" s="1">
        <v>41621</v>
      </c>
      <c r="F7052">
        <v>1</v>
      </c>
      <c r="G7052">
        <v>27800</v>
      </c>
      <c r="H7052" t="s">
        <v>145</v>
      </c>
      <c r="J7052" t="s">
        <v>14</v>
      </c>
      <c r="K7052">
        <v>37</v>
      </c>
      <c r="L7052" t="s">
        <v>15</v>
      </c>
    </row>
    <row r="7053" spans="1:12">
      <c r="A7053" t="e">
        <f ca="1">E00251613168521</f>
        <v>#NAME?</v>
      </c>
      <c r="B7053">
        <v>48</v>
      </c>
      <c r="C7053" t="s">
        <v>249</v>
      </c>
      <c r="D7053" s="1">
        <v>43046</v>
      </c>
      <c r="F7053">
        <v>2</v>
      </c>
      <c r="G7053">
        <v>5569</v>
      </c>
      <c r="H7053" t="s">
        <v>218</v>
      </c>
      <c r="J7053" t="s">
        <v>14</v>
      </c>
      <c r="K7053">
        <v>41</v>
      </c>
      <c r="L7053" t="s">
        <v>15</v>
      </c>
    </row>
    <row r="7054" spans="1:12">
      <c r="A7054" t="e">
        <f ca="1">E00251537637021</f>
        <v>#NAME?</v>
      </c>
      <c r="B7054">
        <v>443</v>
      </c>
      <c r="C7054" t="s">
        <v>582</v>
      </c>
      <c r="D7054" s="1">
        <v>43084</v>
      </c>
      <c r="F7054">
        <v>1</v>
      </c>
      <c r="G7054">
        <v>2721</v>
      </c>
      <c r="H7054" t="s">
        <v>465</v>
      </c>
      <c r="J7054" t="s">
        <v>14</v>
      </c>
      <c r="K7054">
        <v>53</v>
      </c>
      <c r="L7054" t="s">
        <v>15</v>
      </c>
    </row>
    <row r="7055" spans="1:12">
      <c r="A7055" t="e">
        <f ca="1">E00251613168521</f>
        <v>#NAME?</v>
      </c>
      <c r="B7055">
        <v>48</v>
      </c>
      <c r="C7055" t="s">
        <v>249</v>
      </c>
      <c r="D7055" s="1">
        <v>41620</v>
      </c>
      <c r="F7055">
        <v>1</v>
      </c>
      <c r="G7055">
        <v>27800</v>
      </c>
      <c r="H7055" t="s">
        <v>145</v>
      </c>
      <c r="J7055" t="s">
        <v>14</v>
      </c>
      <c r="K7055">
        <v>37</v>
      </c>
      <c r="L7055" t="s">
        <v>15</v>
      </c>
    </row>
    <row r="7056" spans="1:12">
      <c r="A7056" t="e">
        <f ca="1">E00251533600621</f>
        <v>#NAME?</v>
      </c>
      <c r="B7056">
        <v>104</v>
      </c>
      <c r="C7056" t="s">
        <v>88</v>
      </c>
      <c r="D7056" s="1">
        <v>41100</v>
      </c>
      <c r="F7056">
        <v>3</v>
      </c>
      <c r="G7056">
        <v>7964</v>
      </c>
      <c r="H7056" t="s">
        <v>524</v>
      </c>
      <c r="J7056" t="s">
        <v>14</v>
      </c>
      <c r="K7056">
        <v>54</v>
      </c>
      <c r="L7056" t="s">
        <v>22</v>
      </c>
    </row>
    <row r="7057" spans="1:12">
      <c r="A7057" t="e">
        <f ca="1">E00251533600621</f>
        <v>#NAME?</v>
      </c>
      <c r="B7057">
        <v>104</v>
      </c>
      <c r="C7057" t="s">
        <v>88</v>
      </c>
      <c r="D7057" s="1">
        <v>42822</v>
      </c>
      <c r="F7057">
        <v>1</v>
      </c>
      <c r="G7057">
        <v>9198</v>
      </c>
      <c r="H7057" t="s">
        <v>229</v>
      </c>
      <c r="J7057" t="s">
        <v>14</v>
      </c>
      <c r="K7057">
        <v>59</v>
      </c>
      <c r="L7057" t="s">
        <v>15</v>
      </c>
    </row>
    <row r="7058" spans="1:12">
      <c r="A7058" t="e">
        <f ca="1">E00251533600621</f>
        <v>#NAME?</v>
      </c>
      <c r="B7058">
        <v>104</v>
      </c>
      <c r="C7058" t="s">
        <v>88</v>
      </c>
      <c r="D7058" s="1">
        <v>43080</v>
      </c>
      <c r="F7058">
        <v>2</v>
      </c>
      <c r="G7058">
        <v>2448</v>
      </c>
      <c r="H7058" t="s">
        <v>19</v>
      </c>
      <c r="J7058" t="s">
        <v>14</v>
      </c>
      <c r="K7058">
        <v>59</v>
      </c>
      <c r="L7058" t="s">
        <v>15</v>
      </c>
    </row>
    <row r="7059" spans="1:12">
      <c r="A7059" t="e">
        <f ca="1">E00251613168521</f>
        <v>#NAME?</v>
      </c>
      <c r="B7059">
        <v>48</v>
      </c>
      <c r="C7059" t="s">
        <v>249</v>
      </c>
      <c r="D7059" s="1">
        <v>43046</v>
      </c>
      <c r="F7059">
        <v>1</v>
      </c>
      <c r="G7059">
        <v>2440</v>
      </c>
      <c r="H7059" t="s">
        <v>555</v>
      </c>
      <c r="J7059" t="s">
        <v>14</v>
      </c>
      <c r="K7059">
        <v>41</v>
      </c>
      <c r="L7059" t="s">
        <v>15</v>
      </c>
    </row>
    <row r="7060" spans="1:12">
      <c r="A7060" t="e">
        <f ca="1">E00251524951321</f>
        <v>#NAME?</v>
      </c>
      <c r="B7060">
        <v>455</v>
      </c>
      <c r="C7060" t="s">
        <v>312</v>
      </c>
      <c r="D7060" s="1">
        <v>41043</v>
      </c>
      <c r="F7060">
        <v>1</v>
      </c>
      <c r="G7060">
        <v>78079</v>
      </c>
      <c r="H7060" t="s">
        <v>49</v>
      </c>
      <c r="J7060" t="s">
        <v>14</v>
      </c>
      <c r="K7060">
        <v>49</v>
      </c>
      <c r="L7060" t="s">
        <v>22</v>
      </c>
    </row>
    <row r="7061" spans="1:12">
      <c r="A7061" t="e">
        <f ca="1">E00251512443421</f>
        <v>#NAME?</v>
      </c>
      <c r="B7061">
        <v>1929</v>
      </c>
      <c r="C7061" t="s">
        <v>195</v>
      </c>
      <c r="D7061" s="1">
        <v>42845</v>
      </c>
      <c r="F7061">
        <v>1</v>
      </c>
      <c r="G7061">
        <v>69010</v>
      </c>
      <c r="H7061" t="s">
        <v>294</v>
      </c>
      <c r="J7061" t="s">
        <v>14</v>
      </c>
      <c r="K7061">
        <v>57</v>
      </c>
      <c r="L7061" t="s">
        <v>15</v>
      </c>
    </row>
    <row r="7062" spans="1:12">
      <c r="A7062" t="e">
        <f ca="1">E00251512443421</f>
        <v>#NAME?</v>
      </c>
      <c r="B7062">
        <v>1929</v>
      </c>
      <c r="C7062" t="s">
        <v>195</v>
      </c>
      <c r="D7062" s="1">
        <v>43091</v>
      </c>
      <c r="F7062">
        <v>1</v>
      </c>
      <c r="G7062">
        <v>490</v>
      </c>
      <c r="H7062" t="s">
        <v>203</v>
      </c>
      <c r="J7062" t="s">
        <v>14</v>
      </c>
      <c r="K7062">
        <v>57</v>
      </c>
      <c r="L7062" t="s">
        <v>15</v>
      </c>
    </row>
    <row r="7063" spans="1:12">
      <c r="A7063" t="e">
        <f ca="1">E00251613168521</f>
        <v>#NAME?</v>
      </c>
      <c r="B7063">
        <v>48</v>
      </c>
      <c r="C7063" t="s">
        <v>249</v>
      </c>
      <c r="D7063" s="1">
        <v>42340</v>
      </c>
      <c r="F7063">
        <v>1</v>
      </c>
      <c r="G7063">
        <v>5569</v>
      </c>
      <c r="H7063" t="s">
        <v>218</v>
      </c>
      <c r="J7063" t="s">
        <v>14</v>
      </c>
      <c r="K7063">
        <v>39</v>
      </c>
      <c r="L7063" t="s">
        <v>15</v>
      </c>
    </row>
    <row r="7064" spans="1:12">
      <c r="A7064" t="e">
        <f t="shared" ref="A7064:A7071" ca="1" si="61">E00251529526721</f>
        <v>#NAME?</v>
      </c>
      <c r="B7064">
        <v>470</v>
      </c>
      <c r="C7064" t="s">
        <v>457</v>
      </c>
      <c r="D7064" s="1">
        <v>41824</v>
      </c>
      <c r="F7064">
        <v>4</v>
      </c>
      <c r="G7064">
        <v>29690</v>
      </c>
      <c r="H7064" t="s">
        <v>52</v>
      </c>
      <c r="J7064" t="s">
        <v>14</v>
      </c>
      <c r="K7064">
        <v>54</v>
      </c>
      <c r="L7064" t="s">
        <v>15</v>
      </c>
    </row>
    <row r="7065" spans="1:12">
      <c r="A7065" t="e">
        <f t="shared" ca="1" si="61"/>
        <v>#NAME?</v>
      </c>
      <c r="B7065">
        <v>470</v>
      </c>
      <c r="C7065" t="s">
        <v>457</v>
      </c>
      <c r="D7065" s="1">
        <v>41824</v>
      </c>
      <c r="F7065">
        <v>6</v>
      </c>
      <c r="G7065">
        <v>4019</v>
      </c>
      <c r="H7065" t="s">
        <v>26</v>
      </c>
      <c r="J7065" t="s">
        <v>14</v>
      </c>
      <c r="K7065">
        <v>54</v>
      </c>
      <c r="L7065" t="s">
        <v>15</v>
      </c>
    </row>
    <row r="7066" spans="1:12">
      <c r="A7066" t="e">
        <f t="shared" ca="1" si="61"/>
        <v>#NAME?</v>
      </c>
      <c r="B7066">
        <v>470</v>
      </c>
      <c r="C7066" t="s">
        <v>457</v>
      </c>
      <c r="D7066" s="1">
        <v>42276</v>
      </c>
      <c r="F7066">
        <v>1</v>
      </c>
      <c r="G7066">
        <v>4019</v>
      </c>
      <c r="H7066" t="s">
        <v>26</v>
      </c>
      <c r="J7066" t="s">
        <v>14</v>
      </c>
      <c r="K7066">
        <v>55</v>
      </c>
      <c r="L7066" t="s">
        <v>15</v>
      </c>
    </row>
    <row r="7067" spans="1:12">
      <c r="A7067" t="e">
        <f t="shared" ca="1" si="61"/>
        <v>#NAME?</v>
      </c>
      <c r="B7067">
        <v>470</v>
      </c>
      <c r="C7067" t="s">
        <v>457</v>
      </c>
      <c r="D7067" s="1">
        <v>43042</v>
      </c>
      <c r="F7067">
        <v>5</v>
      </c>
      <c r="G7067">
        <v>29690</v>
      </c>
      <c r="H7067" t="s">
        <v>52</v>
      </c>
      <c r="J7067" t="s">
        <v>14</v>
      </c>
      <c r="K7067">
        <v>57</v>
      </c>
      <c r="L7067" t="s">
        <v>15</v>
      </c>
    </row>
    <row r="7068" spans="1:12">
      <c r="A7068" t="e">
        <f t="shared" ca="1" si="61"/>
        <v>#NAME?</v>
      </c>
      <c r="B7068">
        <v>718</v>
      </c>
      <c r="C7068" t="s">
        <v>32</v>
      </c>
      <c r="D7068" s="1">
        <v>42021</v>
      </c>
      <c r="E7068">
        <v>1</v>
      </c>
      <c r="F7068">
        <v>7</v>
      </c>
      <c r="G7068">
        <v>2189</v>
      </c>
      <c r="H7068" t="s">
        <v>156</v>
      </c>
      <c r="J7068" t="s">
        <v>34</v>
      </c>
      <c r="K7068">
        <v>55</v>
      </c>
      <c r="L7068" t="s">
        <v>15</v>
      </c>
    </row>
    <row r="7069" spans="1:12">
      <c r="A7069" t="e">
        <f t="shared" ca="1" si="61"/>
        <v>#NAME?</v>
      </c>
      <c r="B7069">
        <v>470</v>
      </c>
      <c r="C7069" t="s">
        <v>457</v>
      </c>
      <c r="D7069" s="1">
        <v>42564</v>
      </c>
      <c r="F7069">
        <v>3</v>
      </c>
      <c r="G7069">
        <v>4019</v>
      </c>
      <c r="H7069" t="s">
        <v>26</v>
      </c>
      <c r="J7069" t="s">
        <v>14</v>
      </c>
      <c r="K7069">
        <v>56</v>
      </c>
      <c r="L7069" t="s">
        <v>15</v>
      </c>
    </row>
    <row r="7070" spans="1:12">
      <c r="A7070" t="e">
        <f t="shared" ca="1" si="61"/>
        <v>#NAME?</v>
      </c>
      <c r="B7070">
        <v>3077</v>
      </c>
      <c r="C7070" t="s">
        <v>1075</v>
      </c>
      <c r="D7070" s="1">
        <v>42037</v>
      </c>
      <c r="F7070">
        <v>2</v>
      </c>
      <c r="G7070">
        <v>30110</v>
      </c>
      <c r="H7070" t="s">
        <v>1076</v>
      </c>
      <c r="J7070" t="s">
        <v>272</v>
      </c>
      <c r="K7070">
        <v>55</v>
      </c>
      <c r="L7070" t="s">
        <v>15</v>
      </c>
    </row>
    <row r="7071" spans="1:12">
      <c r="A7071" t="e">
        <f t="shared" ca="1" si="61"/>
        <v>#NAME?</v>
      </c>
      <c r="B7071">
        <v>470</v>
      </c>
      <c r="C7071" t="s">
        <v>457</v>
      </c>
      <c r="D7071" s="1">
        <v>41848</v>
      </c>
      <c r="F7071">
        <v>1</v>
      </c>
      <c r="G7071">
        <v>1101</v>
      </c>
      <c r="H7071" t="s">
        <v>220</v>
      </c>
      <c r="J7071" t="s">
        <v>14</v>
      </c>
      <c r="K7071">
        <v>54</v>
      </c>
      <c r="L7071" t="s">
        <v>15</v>
      </c>
    </row>
    <row r="7072" spans="1:12">
      <c r="A7072" t="e">
        <f ca="1">E00251514761221</f>
        <v>#NAME?</v>
      </c>
      <c r="B7072">
        <v>493</v>
      </c>
      <c r="C7072" t="s">
        <v>376</v>
      </c>
      <c r="D7072" s="1">
        <v>42557</v>
      </c>
      <c r="F7072">
        <v>1</v>
      </c>
      <c r="G7072">
        <v>2720</v>
      </c>
      <c r="H7072" t="s">
        <v>65</v>
      </c>
      <c r="J7072" t="s">
        <v>14</v>
      </c>
      <c r="K7072">
        <v>56</v>
      </c>
      <c r="L7072" t="s">
        <v>15</v>
      </c>
    </row>
    <row r="7073" spans="1:12">
      <c r="A7073" t="e">
        <f ca="1">E00251429888621</f>
        <v>#NAME?</v>
      </c>
      <c r="B7073">
        <v>166</v>
      </c>
      <c r="C7073" t="s">
        <v>626</v>
      </c>
      <c r="D7073" s="1">
        <v>40953</v>
      </c>
      <c r="F7073">
        <v>4</v>
      </c>
      <c r="G7073">
        <v>75471</v>
      </c>
      <c r="H7073" t="s">
        <v>627</v>
      </c>
      <c r="J7073" t="s">
        <v>14</v>
      </c>
      <c r="K7073">
        <v>60</v>
      </c>
      <c r="L7073" t="s">
        <v>15</v>
      </c>
    </row>
    <row r="7074" spans="1:12">
      <c r="A7074" t="e">
        <f ca="1">E00251429888621</f>
        <v>#NAME?</v>
      </c>
      <c r="B7074">
        <v>166</v>
      </c>
      <c r="C7074" t="s">
        <v>626</v>
      </c>
      <c r="D7074" s="1">
        <v>40990</v>
      </c>
      <c r="F7074">
        <v>1</v>
      </c>
      <c r="G7074">
        <v>75471</v>
      </c>
      <c r="H7074" t="s">
        <v>627</v>
      </c>
      <c r="J7074" t="s">
        <v>14</v>
      </c>
      <c r="K7074">
        <v>60</v>
      </c>
      <c r="L7074" t="s">
        <v>15</v>
      </c>
    </row>
    <row r="7075" spans="1:12">
      <c r="A7075" t="e">
        <f ca="1">E00251716591121</f>
        <v>#NAME?</v>
      </c>
      <c r="B7075">
        <v>448</v>
      </c>
      <c r="C7075" t="s">
        <v>112</v>
      </c>
      <c r="D7075" s="1">
        <v>42642</v>
      </c>
      <c r="F7075">
        <v>3</v>
      </c>
      <c r="G7075">
        <v>30000</v>
      </c>
      <c r="H7075" t="s">
        <v>144</v>
      </c>
      <c r="J7075" t="s">
        <v>14</v>
      </c>
      <c r="K7075">
        <v>52</v>
      </c>
      <c r="L7075" t="s">
        <v>15</v>
      </c>
    </row>
    <row r="7076" spans="1:12">
      <c r="A7076" t="e">
        <f ca="1">E00251529543621</f>
        <v>#NAME?</v>
      </c>
      <c r="B7076">
        <v>166</v>
      </c>
      <c r="C7076" t="s">
        <v>626</v>
      </c>
      <c r="D7076" s="1">
        <v>42461</v>
      </c>
      <c r="F7076">
        <v>2</v>
      </c>
      <c r="G7076">
        <v>5198</v>
      </c>
      <c r="H7076" t="s">
        <v>200</v>
      </c>
      <c r="J7076" t="s">
        <v>14</v>
      </c>
      <c r="K7076">
        <v>53</v>
      </c>
      <c r="L7076" t="s">
        <v>15</v>
      </c>
    </row>
    <row r="7077" spans="1:12">
      <c r="A7077" t="e">
        <f ca="1">E00251529543621</f>
        <v>#NAME?</v>
      </c>
      <c r="B7077">
        <v>166</v>
      </c>
      <c r="C7077" t="s">
        <v>626</v>
      </c>
      <c r="D7077" s="1">
        <v>42472</v>
      </c>
      <c r="F7077">
        <v>3</v>
      </c>
      <c r="G7077">
        <v>25000</v>
      </c>
      <c r="H7077" t="s">
        <v>178</v>
      </c>
      <c r="J7077" t="s">
        <v>14</v>
      </c>
      <c r="K7077">
        <v>53</v>
      </c>
      <c r="L7077" t="s">
        <v>15</v>
      </c>
    </row>
    <row r="7078" spans="1:12">
      <c r="A7078" t="e">
        <f ca="1">E00251432360121</f>
        <v>#NAME?</v>
      </c>
      <c r="B7078">
        <v>497</v>
      </c>
      <c r="C7078" t="s">
        <v>141</v>
      </c>
      <c r="D7078" s="1">
        <v>41123</v>
      </c>
      <c r="F7078">
        <v>1</v>
      </c>
      <c r="G7078">
        <v>2448</v>
      </c>
      <c r="H7078" t="s">
        <v>19</v>
      </c>
      <c r="J7078" t="s">
        <v>14</v>
      </c>
      <c r="K7078">
        <v>49</v>
      </c>
      <c r="L7078" t="s">
        <v>15</v>
      </c>
    </row>
    <row r="7079" spans="1:12">
      <c r="A7079" t="e">
        <f ca="1">E00251432360121</f>
        <v>#NAME?</v>
      </c>
      <c r="B7079">
        <v>497</v>
      </c>
      <c r="C7079" t="s">
        <v>141</v>
      </c>
      <c r="D7079" s="1">
        <v>42692</v>
      </c>
      <c r="F7079">
        <v>2</v>
      </c>
      <c r="G7079">
        <v>2169</v>
      </c>
      <c r="H7079" t="s">
        <v>40</v>
      </c>
      <c r="J7079" t="s">
        <v>14</v>
      </c>
      <c r="K7079">
        <v>53</v>
      </c>
      <c r="L7079" t="s">
        <v>15</v>
      </c>
    </row>
    <row r="7080" spans="1:12">
      <c r="A7080" t="e">
        <f ca="1">E00251432360121</f>
        <v>#NAME?</v>
      </c>
      <c r="B7080">
        <v>497</v>
      </c>
      <c r="C7080" t="s">
        <v>141</v>
      </c>
      <c r="D7080" s="1">
        <v>43061</v>
      </c>
      <c r="F7080">
        <v>1</v>
      </c>
      <c r="G7080">
        <v>7906</v>
      </c>
      <c r="H7080" t="s">
        <v>173</v>
      </c>
      <c r="J7080" t="s">
        <v>14</v>
      </c>
      <c r="K7080">
        <v>54</v>
      </c>
      <c r="L7080" t="s">
        <v>22</v>
      </c>
    </row>
    <row r="7081" spans="1:12">
      <c r="A7081" t="e">
        <f ca="1">E00251432360121</f>
        <v>#NAME?</v>
      </c>
      <c r="B7081">
        <v>497</v>
      </c>
      <c r="C7081" t="s">
        <v>141</v>
      </c>
      <c r="D7081" s="1">
        <v>42152</v>
      </c>
      <c r="F7081">
        <v>1</v>
      </c>
      <c r="G7081">
        <v>2448</v>
      </c>
      <c r="H7081" t="s">
        <v>19</v>
      </c>
      <c r="J7081" t="s">
        <v>14</v>
      </c>
      <c r="K7081">
        <v>51</v>
      </c>
      <c r="L7081" t="s">
        <v>15</v>
      </c>
    </row>
    <row r="7082" spans="1:12">
      <c r="A7082" t="e">
        <f ca="1">E00251432360121</f>
        <v>#NAME?</v>
      </c>
      <c r="B7082">
        <v>497</v>
      </c>
      <c r="C7082" t="s">
        <v>141</v>
      </c>
      <c r="D7082" s="1">
        <v>42579</v>
      </c>
      <c r="F7082">
        <v>1</v>
      </c>
      <c r="G7082">
        <v>2449</v>
      </c>
      <c r="H7082" t="s">
        <v>53</v>
      </c>
      <c r="J7082" t="s">
        <v>14</v>
      </c>
      <c r="K7082">
        <v>53</v>
      </c>
      <c r="L7082" t="s">
        <v>15</v>
      </c>
    </row>
    <row r="7083" spans="1:12">
      <c r="A7083" t="e">
        <f ca="1">E00251529543621</f>
        <v>#NAME?</v>
      </c>
      <c r="B7083">
        <v>166</v>
      </c>
      <c r="C7083" t="s">
        <v>626</v>
      </c>
      <c r="D7083" s="1">
        <v>41262</v>
      </c>
      <c r="F7083">
        <v>3</v>
      </c>
      <c r="G7083">
        <v>4019</v>
      </c>
      <c r="H7083" t="s">
        <v>26</v>
      </c>
      <c r="J7083" t="s">
        <v>14</v>
      </c>
      <c r="K7083">
        <v>49</v>
      </c>
      <c r="L7083" t="s">
        <v>15</v>
      </c>
    </row>
    <row r="7084" spans="1:12">
      <c r="A7084" t="e">
        <f ca="1">E00251529543621</f>
        <v>#NAME?</v>
      </c>
      <c r="B7084">
        <v>166</v>
      </c>
      <c r="C7084" t="s">
        <v>626</v>
      </c>
      <c r="D7084" s="1">
        <v>41984</v>
      </c>
      <c r="F7084">
        <v>4</v>
      </c>
      <c r="G7084">
        <v>4019</v>
      </c>
      <c r="H7084" t="s">
        <v>26</v>
      </c>
      <c r="J7084" t="s">
        <v>14</v>
      </c>
      <c r="K7084">
        <v>51</v>
      </c>
      <c r="L7084" t="s">
        <v>15</v>
      </c>
    </row>
    <row r="7085" spans="1:12">
      <c r="A7085" t="e">
        <f ca="1">E00251529543621</f>
        <v>#NAME?</v>
      </c>
      <c r="B7085">
        <v>166</v>
      </c>
      <c r="C7085" t="s">
        <v>626</v>
      </c>
      <c r="D7085" s="1">
        <v>42538</v>
      </c>
      <c r="F7085">
        <v>2</v>
      </c>
      <c r="G7085">
        <v>496</v>
      </c>
      <c r="H7085" t="s">
        <v>190</v>
      </c>
      <c r="J7085" t="s">
        <v>14</v>
      </c>
      <c r="K7085">
        <v>53</v>
      </c>
      <c r="L7085" t="s">
        <v>15</v>
      </c>
    </row>
    <row r="7086" spans="1:12">
      <c r="A7086" t="e">
        <f ca="1">E00251514761221</f>
        <v>#NAME?</v>
      </c>
      <c r="B7086">
        <v>453</v>
      </c>
      <c r="C7086" t="s">
        <v>96</v>
      </c>
      <c r="D7086" s="1">
        <v>41218</v>
      </c>
      <c r="F7086">
        <v>2</v>
      </c>
      <c r="G7086">
        <v>7242</v>
      </c>
      <c r="H7086" t="s">
        <v>93</v>
      </c>
      <c r="J7086" t="s">
        <v>14</v>
      </c>
      <c r="K7086">
        <v>53</v>
      </c>
      <c r="L7086" t="s">
        <v>15</v>
      </c>
    </row>
    <row r="7087" spans="1:12">
      <c r="A7087" t="e">
        <f ca="1">E00251514761221</f>
        <v>#NAME?</v>
      </c>
      <c r="B7087">
        <v>496</v>
      </c>
      <c r="C7087" t="s">
        <v>365</v>
      </c>
      <c r="D7087" s="1">
        <v>42864</v>
      </c>
      <c r="F7087">
        <v>1</v>
      </c>
      <c r="G7087">
        <v>460</v>
      </c>
      <c r="H7087" t="s">
        <v>16</v>
      </c>
      <c r="J7087" t="s">
        <v>14</v>
      </c>
      <c r="K7087">
        <v>57</v>
      </c>
      <c r="L7087" t="s">
        <v>15</v>
      </c>
    </row>
    <row r="7088" spans="1:12">
      <c r="A7088" t="e">
        <f ca="1">E00251716591121</f>
        <v>#NAME?</v>
      </c>
      <c r="B7088">
        <v>448</v>
      </c>
      <c r="C7088" t="s">
        <v>112</v>
      </c>
      <c r="D7088" s="1">
        <v>42563</v>
      </c>
      <c r="F7088">
        <v>1</v>
      </c>
      <c r="G7088">
        <v>30000</v>
      </c>
      <c r="H7088" t="s">
        <v>144</v>
      </c>
      <c r="J7088" t="s">
        <v>14</v>
      </c>
      <c r="K7088">
        <v>52</v>
      </c>
      <c r="L7088" t="s">
        <v>15</v>
      </c>
    </row>
    <row r="7089" spans="1:12">
      <c r="A7089" t="e">
        <f ca="1">E00251529543621</f>
        <v>#NAME?</v>
      </c>
      <c r="B7089">
        <v>166</v>
      </c>
      <c r="C7089" t="s">
        <v>626</v>
      </c>
      <c r="D7089" s="1">
        <v>41242</v>
      </c>
      <c r="F7089">
        <v>3</v>
      </c>
      <c r="G7089">
        <v>496</v>
      </c>
      <c r="H7089" t="s">
        <v>190</v>
      </c>
      <c r="J7089" t="s">
        <v>14</v>
      </c>
      <c r="K7089">
        <v>49</v>
      </c>
      <c r="L7089" t="s">
        <v>15</v>
      </c>
    </row>
    <row r="7090" spans="1:12">
      <c r="A7090" t="e">
        <f ca="1">E00251529543621</f>
        <v>#NAME?</v>
      </c>
      <c r="B7090">
        <v>166</v>
      </c>
      <c r="C7090" t="s">
        <v>626</v>
      </c>
      <c r="D7090" s="1">
        <v>42472</v>
      </c>
      <c r="F7090">
        <v>4</v>
      </c>
      <c r="G7090">
        <v>3579</v>
      </c>
      <c r="H7090" t="s">
        <v>377</v>
      </c>
      <c r="J7090" t="s">
        <v>14</v>
      </c>
      <c r="K7090">
        <v>53</v>
      </c>
      <c r="L7090" t="s">
        <v>15</v>
      </c>
    </row>
    <row r="7091" spans="1:12">
      <c r="A7091" t="e">
        <f ca="1">E00251514761221</f>
        <v>#NAME?</v>
      </c>
      <c r="B7091">
        <v>493</v>
      </c>
      <c r="C7091" t="s">
        <v>376</v>
      </c>
      <c r="D7091" s="1">
        <v>42830</v>
      </c>
      <c r="F7091">
        <v>1</v>
      </c>
      <c r="G7091">
        <v>2720</v>
      </c>
      <c r="H7091" t="s">
        <v>65</v>
      </c>
      <c r="J7091" t="s">
        <v>14</v>
      </c>
      <c r="K7091">
        <v>57</v>
      </c>
      <c r="L7091" t="s">
        <v>15</v>
      </c>
    </row>
    <row r="7092" spans="1:12">
      <c r="A7092" t="e">
        <f ca="1">E00251617565621</f>
        <v>#NAME?</v>
      </c>
      <c r="B7092">
        <v>177</v>
      </c>
      <c r="C7092" t="s">
        <v>725</v>
      </c>
      <c r="D7092" s="1">
        <v>41087</v>
      </c>
      <c r="F7092">
        <v>1</v>
      </c>
      <c r="G7092">
        <v>7062</v>
      </c>
      <c r="H7092" t="s">
        <v>97</v>
      </c>
      <c r="J7092" t="s">
        <v>14</v>
      </c>
      <c r="K7092">
        <v>44</v>
      </c>
      <c r="L7092" t="s">
        <v>15</v>
      </c>
    </row>
    <row r="7093" spans="1:12">
      <c r="A7093" t="e">
        <f ca="1">E00251432169921</f>
        <v>#NAME?</v>
      </c>
      <c r="B7093">
        <v>494</v>
      </c>
      <c r="C7093" t="s">
        <v>63</v>
      </c>
      <c r="D7093" s="1">
        <v>41340</v>
      </c>
      <c r="F7093">
        <v>1</v>
      </c>
      <c r="G7093">
        <v>78900</v>
      </c>
      <c r="H7093" t="s">
        <v>79</v>
      </c>
      <c r="J7093" t="s">
        <v>14</v>
      </c>
      <c r="K7093">
        <v>54</v>
      </c>
      <c r="L7093" t="s">
        <v>22</v>
      </c>
    </row>
    <row r="7094" spans="1:12">
      <c r="A7094" t="e">
        <f ca="1">E00251432169921</f>
        <v>#NAME?</v>
      </c>
      <c r="B7094">
        <v>494</v>
      </c>
      <c r="C7094" t="s">
        <v>63</v>
      </c>
      <c r="D7094" s="1">
        <v>42387</v>
      </c>
      <c r="F7094">
        <v>2</v>
      </c>
      <c r="G7094">
        <v>73390</v>
      </c>
      <c r="H7094" t="s">
        <v>66</v>
      </c>
      <c r="J7094" t="s">
        <v>14</v>
      </c>
      <c r="K7094">
        <v>57</v>
      </c>
      <c r="L7094" t="s">
        <v>15</v>
      </c>
    </row>
    <row r="7095" spans="1:12">
      <c r="A7095" t="e">
        <f ca="1">E00251432169921</f>
        <v>#NAME?</v>
      </c>
      <c r="B7095">
        <v>494</v>
      </c>
      <c r="C7095" t="s">
        <v>63</v>
      </c>
      <c r="D7095" s="1">
        <v>41463</v>
      </c>
      <c r="F7095">
        <v>2</v>
      </c>
      <c r="G7095">
        <v>2729</v>
      </c>
      <c r="H7095" t="s">
        <v>115</v>
      </c>
      <c r="J7095" t="s">
        <v>14</v>
      </c>
      <c r="K7095">
        <v>55</v>
      </c>
      <c r="L7095" t="s">
        <v>15</v>
      </c>
    </row>
    <row r="7096" spans="1:12">
      <c r="A7096" t="e">
        <f ca="1">E00251718095121</f>
        <v>#NAME?</v>
      </c>
      <c r="B7096">
        <v>702</v>
      </c>
      <c r="C7096" t="s">
        <v>293</v>
      </c>
      <c r="D7096" s="1">
        <v>41934</v>
      </c>
      <c r="F7096">
        <v>1</v>
      </c>
      <c r="G7096">
        <v>73689</v>
      </c>
      <c r="H7096" t="s">
        <v>84</v>
      </c>
      <c r="J7096" t="s">
        <v>14</v>
      </c>
      <c r="K7096">
        <v>44</v>
      </c>
      <c r="L7096" t="s">
        <v>15</v>
      </c>
    </row>
    <row r="7097" spans="1:12">
      <c r="A7097" t="e">
        <f ca="1">E00251718095121</f>
        <v>#NAME?</v>
      </c>
      <c r="B7097">
        <v>702</v>
      </c>
      <c r="C7097" t="s">
        <v>293</v>
      </c>
      <c r="D7097" s="1">
        <v>42282</v>
      </c>
      <c r="F7097">
        <v>2</v>
      </c>
      <c r="G7097">
        <v>73689</v>
      </c>
      <c r="H7097" t="s">
        <v>84</v>
      </c>
      <c r="J7097" t="s">
        <v>14</v>
      </c>
      <c r="K7097">
        <v>45</v>
      </c>
      <c r="L7097" t="s">
        <v>15</v>
      </c>
    </row>
    <row r="7098" spans="1:12">
      <c r="A7098" t="e">
        <f ca="1">E00251528138121</f>
        <v>#NAME?</v>
      </c>
      <c r="B7098">
        <v>66</v>
      </c>
      <c r="C7098" t="s">
        <v>134</v>
      </c>
      <c r="D7098" s="1">
        <v>41016</v>
      </c>
      <c r="F7098">
        <v>1</v>
      </c>
      <c r="G7098">
        <v>4019</v>
      </c>
      <c r="H7098" t="s">
        <v>26</v>
      </c>
      <c r="J7098" t="s">
        <v>14</v>
      </c>
      <c r="K7098">
        <v>57</v>
      </c>
      <c r="L7098" t="s">
        <v>15</v>
      </c>
    </row>
    <row r="7099" spans="1:12">
      <c r="A7099" t="e">
        <f ca="1">E00251432169921</f>
        <v>#NAME?</v>
      </c>
      <c r="B7099">
        <v>494</v>
      </c>
      <c r="C7099" t="s">
        <v>63</v>
      </c>
      <c r="D7099" s="1">
        <v>42998</v>
      </c>
      <c r="F7099">
        <v>5</v>
      </c>
      <c r="G7099">
        <v>78650</v>
      </c>
      <c r="H7099" t="s">
        <v>414</v>
      </c>
      <c r="J7099" t="s">
        <v>14</v>
      </c>
      <c r="K7099">
        <v>59</v>
      </c>
      <c r="L7099" t="s">
        <v>22</v>
      </c>
    </row>
    <row r="7100" spans="1:12">
      <c r="A7100" t="e">
        <f ca="1">E00251514761221</f>
        <v>#NAME?</v>
      </c>
      <c r="B7100">
        <v>6046</v>
      </c>
      <c r="C7100" t="s">
        <v>98</v>
      </c>
      <c r="D7100" s="1">
        <v>42375</v>
      </c>
      <c r="E7100">
        <v>0</v>
      </c>
      <c r="F7100">
        <v>1</v>
      </c>
      <c r="G7100">
        <v>3540</v>
      </c>
      <c r="H7100" t="s">
        <v>436</v>
      </c>
      <c r="J7100" t="s">
        <v>34</v>
      </c>
      <c r="K7100">
        <v>56</v>
      </c>
      <c r="L7100" t="s">
        <v>15</v>
      </c>
    </row>
    <row r="7101" spans="1:12">
      <c r="A7101" t="e">
        <f ca="1">E00251514761221</f>
        <v>#NAME?</v>
      </c>
      <c r="B7101">
        <v>453</v>
      </c>
      <c r="C7101" t="s">
        <v>96</v>
      </c>
      <c r="D7101" s="1">
        <v>41235</v>
      </c>
      <c r="F7101">
        <v>2</v>
      </c>
      <c r="G7101">
        <v>7810</v>
      </c>
      <c r="H7101" t="s">
        <v>143</v>
      </c>
      <c r="J7101" t="s">
        <v>14</v>
      </c>
      <c r="K7101">
        <v>53</v>
      </c>
      <c r="L7101" t="s">
        <v>15</v>
      </c>
    </row>
    <row r="7102" spans="1:12">
      <c r="A7102" t="e">
        <f ca="1">E00251514761221</f>
        <v>#NAME?</v>
      </c>
      <c r="B7102">
        <v>493</v>
      </c>
      <c r="C7102" t="s">
        <v>376</v>
      </c>
      <c r="D7102" s="1">
        <v>42664</v>
      </c>
      <c r="F7102">
        <v>1</v>
      </c>
      <c r="G7102">
        <v>3540</v>
      </c>
      <c r="H7102" t="s">
        <v>436</v>
      </c>
      <c r="J7102" t="s">
        <v>14</v>
      </c>
      <c r="K7102">
        <v>57</v>
      </c>
      <c r="L7102" t="s">
        <v>15</v>
      </c>
    </row>
    <row r="7103" spans="1:12">
      <c r="A7103" t="e">
        <f ca="1">E00251514761221</f>
        <v>#NAME?</v>
      </c>
      <c r="B7103">
        <v>493</v>
      </c>
      <c r="C7103" t="s">
        <v>376</v>
      </c>
      <c r="D7103" s="1">
        <v>42755</v>
      </c>
      <c r="F7103">
        <v>1</v>
      </c>
      <c r="G7103">
        <v>3540</v>
      </c>
      <c r="H7103" t="s">
        <v>436</v>
      </c>
      <c r="J7103" t="s">
        <v>14</v>
      </c>
      <c r="K7103">
        <v>57</v>
      </c>
      <c r="L7103" t="s">
        <v>15</v>
      </c>
    </row>
    <row r="7104" spans="1:12">
      <c r="A7104" t="e">
        <f ca="1">E00251514757121</f>
        <v>#NAME?</v>
      </c>
      <c r="B7104">
        <v>454</v>
      </c>
      <c r="C7104" t="s">
        <v>179</v>
      </c>
      <c r="D7104" s="1">
        <v>41516</v>
      </c>
      <c r="F7104">
        <v>1</v>
      </c>
      <c r="G7104">
        <v>49390</v>
      </c>
      <c r="H7104" t="s">
        <v>59</v>
      </c>
      <c r="J7104" t="s">
        <v>14</v>
      </c>
      <c r="K7104">
        <v>39</v>
      </c>
      <c r="L7104" t="s">
        <v>15</v>
      </c>
    </row>
    <row r="7105" spans="1:12">
      <c r="A7105" t="e">
        <f ca="1">E00251429396421</f>
        <v>#NAME?</v>
      </c>
      <c r="B7105">
        <v>276</v>
      </c>
      <c r="C7105" t="s">
        <v>122</v>
      </c>
      <c r="D7105" s="1">
        <v>40945</v>
      </c>
      <c r="F7105">
        <v>3</v>
      </c>
      <c r="G7105">
        <v>49390</v>
      </c>
      <c r="H7105" t="s">
        <v>59</v>
      </c>
      <c r="J7105" t="s">
        <v>14</v>
      </c>
      <c r="K7105">
        <v>54</v>
      </c>
      <c r="L7105" t="s">
        <v>15</v>
      </c>
    </row>
    <row r="7106" spans="1:12">
      <c r="A7106" t="e">
        <f ca="1">E00251429396421</f>
        <v>#NAME?</v>
      </c>
      <c r="B7106">
        <v>276</v>
      </c>
      <c r="C7106" t="s">
        <v>122</v>
      </c>
      <c r="D7106" s="1">
        <v>41108</v>
      </c>
      <c r="F7106">
        <v>1</v>
      </c>
      <c r="G7106">
        <v>2720</v>
      </c>
      <c r="H7106" t="s">
        <v>65</v>
      </c>
      <c r="J7106" t="s">
        <v>14</v>
      </c>
      <c r="K7106">
        <v>55</v>
      </c>
      <c r="L7106" t="s">
        <v>15</v>
      </c>
    </row>
    <row r="7107" spans="1:12">
      <c r="A7107" t="e">
        <f ca="1">E00251514757121</f>
        <v>#NAME?</v>
      </c>
      <c r="B7107">
        <v>7208</v>
      </c>
      <c r="C7107" t="s">
        <v>625</v>
      </c>
      <c r="D7107" s="1">
        <v>42119</v>
      </c>
      <c r="F7107">
        <v>1</v>
      </c>
      <c r="G7107">
        <v>72632</v>
      </c>
      <c r="H7107" t="s">
        <v>107</v>
      </c>
      <c r="I7107" t="s">
        <v>148</v>
      </c>
      <c r="J7107" t="s">
        <v>57</v>
      </c>
      <c r="K7107">
        <v>40</v>
      </c>
      <c r="L7107" t="s">
        <v>15</v>
      </c>
    </row>
    <row r="7108" spans="1:12">
      <c r="A7108" t="e">
        <f ca="1">E00251439542921</f>
        <v>#NAME?</v>
      </c>
      <c r="B7108">
        <v>1786</v>
      </c>
      <c r="C7108" t="s">
        <v>37</v>
      </c>
      <c r="D7108" s="1">
        <v>42744</v>
      </c>
      <c r="F7108">
        <v>1</v>
      </c>
      <c r="G7108">
        <v>59972</v>
      </c>
      <c r="H7108" t="s">
        <v>1077</v>
      </c>
      <c r="J7108" t="s">
        <v>14</v>
      </c>
      <c r="K7108">
        <v>63</v>
      </c>
      <c r="L7108" t="s">
        <v>15</v>
      </c>
    </row>
    <row r="7109" spans="1:12">
      <c r="A7109" t="e">
        <f ca="1">E00251514757121</f>
        <v>#NAME?</v>
      </c>
      <c r="B7109">
        <v>454</v>
      </c>
      <c r="C7109" t="s">
        <v>179</v>
      </c>
      <c r="D7109" s="1">
        <v>41354</v>
      </c>
      <c r="F7109">
        <v>1</v>
      </c>
      <c r="G7109">
        <v>49390</v>
      </c>
      <c r="H7109" t="s">
        <v>59</v>
      </c>
      <c r="J7109" t="s">
        <v>14</v>
      </c>
      <c r="K7109">
        <v>38</v>
      </c>
      <c r="L7109" t="s">
        <v>15</v>
      </c>
    </row>
    <row r="7110" spans="1:12">
      <c r="A7110" t="e">
        <f ca="1">E00251429396421</f>
        <v>#NAME?</v>
      </c>
      <c r="B7110">
        <v>276</v>
      </c>
      <c r="C7110" t="s">
        <v>122</v>
      </c>
      <c r="D7110" s="1">
        <v>41495</v>
      </c>
      <c r="F7110">
        <v>2</v>
      </c>
      <c r="G7110">
        <v>7820</v>
      </c>
      <c r="H7110" t="s">
        <v>233</v>
      </c>
      <c r="J7110" t="s">
        <v>14</v>
      </c>
      <c r="K7110">
        <v>56</v>
      </c>
      <c r="L7110" t="s">
        <v>22</v>
      </c>
    </row>
    <row r="7111" spans="1:12">
      <c r="A7111" t="e">
        <f ca="1">E00251716591121</f>
        <v>#NAME?</v>
      </c>
      <c r="B7111">
        <v>448</v>
      </c>
      <c r="C7111" t="s">
        <v>112</v>
      </c>
      <c r="D7111" s="1">
        <v>42774</v>
      </c>
      <c r="F7111">
        <v>1</v>
      </c>
      <c r="G7111">
        <v>30000</v>
      </c>
      <c r="H7111" t="s">
        <v>144</v>
      </c>
      <c r="J7111" t="s">
        <v>14</v>
      </c>
      <c r="K7111">
        <v>53</v>
      </c>
      <c r="L7111" t="s">
        <v>15</v>
      </c>
    </row>
    <row r="7112" spans="1:12">
      <c r="A7112" t="e">
        <f ca="1">E00251432169921</f>
        <v>#NAME?</v>
      </c>
      <c r="B7112">
        <v>494</v>
      </c>
      <c r="C7112" t="s">
        <v>63</v>
      </c>
      <c r="D7112" s="1">
        <v>41536</v>
      </c>
      <c r="F7112">
        <v>1</v>
      </c>
      <c r="G7112">
        <v>4189</v>
      </c>
      <c r="H7112" t="s">
        <v>335</v>
      </c>
      <c r="J7112" t="s">
        <v>14</v>
      </c>
      <c r="K7112">
        <v>55</v>
      </c>
      <c r="L7112" t="s">
        <v>15</v>
      </c>
    </row>
    <row r="7113" spans="1:12">
      <c r="A7113" t="e">
        <f ca="1">E00251432169921</f>
        <v>#NAME?</v>
      </c>
      <c r="B7113">
        <v>494</v>
      </c>
      <c r="C7113" t="s">
        <v>63</v>
      </c>
      <c r="D7113" s="1">
        <v>41624</v>
      </c>
      <c r="F7113">
        <v>1</v>
      </c>
      <c r="G7113">
        <v>7243</v>
      </c>
      <c r="H7113" t="s">
        <v>42</v>
      </c>
      <c r="J7113" t="s">
        <v>14</v>
      </c>
      <c r="K7113">
        <v>55</v>
      </c>
      <c r="L7113" t="s">
        <v>15</v>
      </c>
    </row>
    <row r="7114" spans="1:12">
      <c r="A7114" t="e">
        <f ca="1">E00251617573321</f>
        <v>#NAME?</v>
      </c>
      <c r="B7114">
        <v>440</v>
      </c>
      <c r="C7114" t="s">
        <v>12</v>
      </c>
      <c r="D7114" s="1">
        <v>41569</v>
      </c>
      <c r="F7114">
        <v>2</v>
      </c>
      <c r="G7114">
        <v>29690</v>
      </c>
      <c r="H7114" t="s">
        <v>52</v>
      </c>
      <c r="J7114" t="s">
        <v>14</v>
      </c>
      <c r="K7114">
        <v>43</v>
      </c>
      <c r="L7114" t="s">
        <v>15</v>
      </c>
    </row>
    <row r="7115" spans="1:12">
      <c r="A7115" t="e">
        <f ca="1">E00251432169921</f>
        <v>#NAME?</v>
      </c>
      <c r="B7115">
        <v>494</v>
      </c>
      <c r="C7115" t="s">
        <v>63</v>
      </c>
      <c r="D7115" s="1">
        <v>40942</v>
      </c>
      <c r="F7115">
        <v>1</v>
      </c>
      <c r="G7115">
        <v>2113</v>
      </c>
      <c r="H7115" t="s">
        <v>579</v>
      </c>
      <c r="J7115" t="s">
        <v>14</v>
      </c>
      <c r="K7115">
        <v>53</v>
      </c>
      <c r="L7115" t="s">
        <v>15</v>
      </c>
    </row>
    <row r="7116" spans="1:12">
      <c r="A7116" t="e">
        <f ca="1">E00251432169921</f>
        <v>#NAME?</v>
      </c>
      <c r="B7116">
        <v>494</v>
      </c>
      <c r="C7116" t="s">
        <v>63</v>
      </c>
      <c r="D7116" s="1">
        <v>42170</v>
      </c>
      <c r="F7116">
        <v>1</v>
      </c>
      <c r="G7116">
        <v>2729</v>
      </c>
      <c r="H7116" t="s">
        <v>115</v>
      </c>
      <c r="J7116" t="s">
        <v>14</v>
      </c>
      <c r="K7116">
        <v>57</v>
      </c>
      <c r="L7116" t="s">
        <v>15</v>
      </c>
    </row>
    <row r="7117" spans="1:12">
      <c r="A7117" t="e">
        <f ca="1">E00251432169921</f>
        <v>#NAME?</v>
      </c>
      <c r="B7117">
        <v>494</v>
      </c>
      <c r="C7117" t="s">
        <v>63</v>
      </c>
      <c r="D7117" s="1">
        <v>42704</v>
      </c>
      <c r="F7117">
        <v>1</v>
      </c>
      <c r="G7117">
        <v>2729</v>
      </c>
      <c r="H7117" t="s">
        <v>115</v>
      </c>
      <c r="J7117" t="s">
        <v>14</v>
      </c>
      <c r="K7117">
        <v>58</v>
      </c>
      <c r="L7117" t="s">
        <v>15</v>
      </c>
    </row>
    <row r="7118" spans="1:12">
      <c r="A7118" t="e">
        <f ca="1">E00251432169921</f>
        <v>#NAME?</v>
      </c>
      <c r="B7118">
        <v>494</v>
      </c>
      <c r="C7118" t="s">
        <v>63</v>
      </c>
      <c r="D7118" s="1">
        <v>41309</v>
      </c>
      <c r="F7118">
        <v>2</v>
      </c>
      <c r="G7118">
        <v>78900</v>
      </c>
      <c r="H7118" t="s">
        <v>79</v>
      </c>
      <c r="J7118" t="s">
        <v>14</v>
      </c>
      <c r="K7118">
        <v>54</v>
      </c>
      <c r="L7118" t="s">
        <v>22</v>
      </c>
    </row>
    <row r="7119" spans="1:12">
      <c r="A7119" t="e">
        <f ca="1">E00251432169921</f>
        <v>#NAME?</v>
      </c>
      <c r="B7119">
        <v>494</v>
      </c>
      <c r="C7119" t="s">
        <v>63</v>
      </c>
      <c r="D7119" s="1">
        <v>42080</v>
      </c>
      <c r="F7119">
        <v>1</v>
      </c>
      <c r="G7119">
        <v>3051</v>
      </c>
      <c r="H7119" t="s">
        <v>13</v>
      </c>
      <c r="J7119" t="s">
        <v>14</v>
      </c>
      <c r="K7119">
        <v>56</v>
      </c>
      <c r="L7119" t="s">
        <v>15</v>
      </c>
    </row>
    <row r="7120" spans="1:12">
      <c r="A7120" t="e">
        <f ca="1">E00251429396421</f>
        <v>#NAME?</v>
      </c>
      <c r="B7120">
        <v>276</v>
      </c>
      <c r="C7120" t="s">
        <v>122</v>
      </c>
      <c r="D7120" s="1">
        <v>40945</v>
      </c>
      <c r="F7120">
        <v>2</v>
      </c>
      <c r="G7120">
        <v>9953</v>
      </c>
      <c r="H7120" t="s">
        <v>661</v>
      </c>
      <c r="J7120" t="s">
        <v>14</v>
      </c>
      <c r="K7120">
        <v>54</v>
      </c>
      <c r="L7120" t="s">
        <v>15</v>
      </c>
    </row>
    <row r="7121" spans="1:12">
      <c r="A7121" t="e">
        <f ca="1">E00251718095121</f>
        <v>#NAME?</v>
      </c>
      <c r="B7121">
        <v>702</v>
      </c>
      <c r="C7121" t="s">
        <v>293</v>
      </c>
      <c r="D7121" s="1">
        <v>42359</v>
      </c>
      <c r="F7121">
        <v>2</v>
      </c>
      <c r="G7121">
        <v>73689</v>
      </c>
      <c r="H7121" t="s">
        <v>84</v>
      </c>
      <c r="J7121" t="s">
        <v>14</v>
      </c>
      <c r="K7121">
        <v>45</v>
      </c>
      <c r="L7121" t="s">
        <v>15</v>
      </c>
    </row>
    <row r="7122" spans="1:12">
      <c r="A7122" t="e">
        <f ca="1">E00251716591121</f>
        <v>#NAME?</v>
      </c>
      <c r="B7122">
        <v>448</v>
      </c>
      <c r="C7122" t="s">
        <v>112</v>
      </c>
      <c r="D7122" s="1">
        <v>42845</v>
      </c>
      <c r="F7122">
        <v>1</v>
      </c>
      <c r="G7122">
        <v>37230</v>
      </c>
      <c r="H7122" t="s">
        <v>361</v>
      </c>
      <c r="J7122" t="s">
        <v>14</v>
      </c>
      <c r="K7122">
        <v>53</v>
      </c>
      <c r="L7122" t="s">
        <v>15</v>
      </c>
    </row>
    <row r="7123" spans="1:12">
      <c r="A7123" t="e">
        <f ca="1">E00251514757121</f>
        <v>#NAME?</v>
      </c>
      <c r="B7123">
        <v>454</v>
      </c>
      <c r="C7123" t="s">
        <v>179</v>
      </c>
      <c r="D7123" s="1">
        <v>41718</v>
      </c>
      <c r="F7123">
        <v>3</v>
      </c>
      <c r="G7123">
        <v>49390</v>
      </c>
      <c r="H7123" t="s">
        <v>59</v>
      </c>
      <c r="J7123" t="s">
        <v>14</v>
      </c>
      <c r="K7123">
        <v>39</v>
      </c>
      <c r="L7123" t="s">
        <v>15</v>
      </c>
    </row>
    <row r="7124" spans="1:12">
      <c r="A7124" t="e">
        <f ca="1">E00251429396421</f>
        <v>#NAME?</v>
      </c>
      <c r="B7124">
        <v>276</v>
      </c>
      <c r="C7124" t="s">
        <v>122</v>
      </c>
      <c r="D7124" s="1">
        <v>41722</v>
      </c>
      <c r="F7124">
        <v>2</v>
      </c>
      <c r="G7124">
        <v>4779</v>
      </c>
      <c r="H7124" t="s">
        <v>231</v>
      </c>
      <c r="J7124" t="s">
        <v>14</v>
      </c>
      <c r="K7124">
        <v>56</v>
      </c>
      <c r="L7124" t="s">
        <v>15</v>
      </c>
    </row>
    <row r="7125" spans="1:12">
      <c r="A7125" t="e">
        <f ca="1">E00251716591121</f>
        <v>#NAME?</v>
      </c>
      <c r="B7125">
        <v>448</v>
      </c>
      <c r="C7125" t="s">
        <v>112</v>
      </c>
      <c r="D7125" s="1">
        <v>42521</v>
      </c>
      <c r="F7125">
        <v>2</v>
      </c>
      <c r="G7125">
        <v>4019</v>
      </c>
      <c r="H7125" t="s">
        <v>26</v>
      </c>
      <c r="J7125" t="s">
        <v>14</v>
      </c>
      <c r="K7125">
        <v>52</v>
      </c>
      <c r="L7125" t="s">
        <v>15</v>
      </c>
    </row>
    <row r="7126" spans="1:12">
      <c r="A7126" t="e">
        <f ca="1">E00251716591121</f>
        <v>#NAME?</v>
      </c>
      <c r="B7126">
        <v>448</v>
      </c>
      <c r="C7126" t="s">
        <v>112</v>
      </c>
      <c r="D7126" s="1">
        <v>42538</v>
      </c>
      <c r="F7126">
        <v>2</v>
      </c>
      <c r="G7126">
        <v>7804</v>
      </c>
      <c r="H7126" t="s">
        <v>43</v>
      </c>
      <c r="J7126" t="s">
        <v>14</v>
      </c>
      <c r="K7126">
        <v>52</v>
      </c>
      <c r="L7126" t="s">
        <v>22</v>
      </c>
    </row>
    <row r="7127" spans="1:12">
      <c r="A7127" t="e">
        <f ca="1">E00251513958321</f>
        <v>#NAME?</v>
      </c>
      <c r="B7127">
        <v>1785</v>
      </c>
      <c r="C7127" t="s">
        <v>129</v>
      </c>
      <c r="D7127" s="1">
        <v>42660</v>
      </c>
      <c r="F7127">
        <v>3</v>
      </c>
      <c r="G7127">
        <v>2720</v>
      </c>
      <c r="H7127" t="s">
        <v>65</v>
      </c>
      <c r="J7127" t="s">
        <v>14</v>
      </c>
      <c r="K7127">
        <v>50</v>
      </c>
      <c r="L7127" t="s">
        <v>15</v>
      </c>
    </row>
    <row r="7128" spans="1:12">
      <c r="A7128" t="e">
        <f ca="1">E00251514288421</f>
        <v>#NAME?</v>
      </c>
      <c r="B7128">
        <v>481</v>
      </c>
      <c r="C7128" t="s">
        <v>402</v>
      </c>
      <c r="D7128" s="1">
        <v>43091</v>
      </c>
      <c r="F7128">
        <v>3</v>
      </c>
      <c r="G7128">
        <v>4549</v>
      </c>
      <c r="H7128" t="s">
        <v>69</v>
      </c>
      <c r="J7128" t="s">
        <v>14</v>
      </c>
      <c r="K7128">
        <v>62</v>
      </c>
      <c r="L7128" t="s">
        <v>15</v>
      </c>
    </row>
    <row r="7129" spans="1:12">
      <c r="A7129" t="e">
        <f ca="1">E00251514288421</f>
        <v>#NAME?</v>
      </c>
      <c r="B7129">
        <v>481</v>
      </c>
      <c r="C7129" t="s">
        <v>402</v>
      </c>
      <c r="D7129" s="1">
        <v>43091</v>
      </c>
      <c r="F7129">
        <v>5</v>
      </c>
      <c r="G7129">
        <v>6929</v>
      </c>
      <c r="H7129" t="s">
        <v>36</v>
      </c>
      <c r="J7129" t="s">
        <v>14</v>
      </c>
      <c r="K7129">
        <v>62</v>
      </c>
      <c r="L7129" t="s">
        <v>15</v>
      </c>
    </row>
    <row r="7130" spans="1:12">
      <c r="A7130" t="e">
        <f ca="1">E00251429396421</f>
        <v>#NAME?</v>
      </c>
      <c r="B7130">
        <v>276</v>
      </c>
      <c r="C7130" t="s">
        <v>122</v>
      </c>
      <c r="D7130" s="1">
        <v>41472</v>
      </c>
      <c r="F7130">
        <v>1</v>
      </c>
      <c r="G7130">
        <v>7840</v>
      </c>
      <c r="H7130" t="s">
        <v>55</v>
      </c>
      <c r="J7130" t="s">
        <v>14</v>
      </c>
      <c r="K7130">
        <v>56</v>
      </c>
      <c r="L7130" t="s">
        <v>22</v>
      </c>
    </row>
    <row r="7131" spans="1:12">
      <c r="A7131" t="e">
        <f ca="1">E00251432169921</f>
        <v>#NAME?</v>
      </c>
      <c r="B7131">
        <v>494</v>
      </c>
      <c r="C7131" t="s">
        <v>63</v>
      </c>
      <c r="D7131" s="1">
        <v>42772</v>
      </c>
      <c r="F7131">
        <v>2</v>
      </c>
      <c r="G7131">
        <v>2729</v>
      </c>
      <c r="H7131" t="s">
        <v>115</v>
      </c>
      <c r="J7131" t="s">
        <v>14</v>
      </c>
      <c r="K7131">
        <v>58</v>
      </c>
      <c r="L7131" t="s">
        <v>15</v>
      </c>
    </row>
    <row r="7132" spans="1:12">
      <c r="A7132" t="e">
        <f ca="1">E00251617573321</f>
        <v>#NAME?</v>
      </c>
      <c r="B7132">
        <v>440</v>
      </c>
      <c r="C7132" t="s">
        <v>12</v>
      </c>
      <c r="D7132" s="1">
        <v>41068</v>
      </c>
      <c r="F7132">
        <v>1</v>
      </c>
      <c r="G7132">
        <v>71940</v>
      </c>
      <c r="H7132" t="s">
        <v>135</v>
      </c>
      <c r="J7132" t="s">
        <v>14</v>
      </c>
      <c r="K7132">
        <v>42</v>
      </c>
      <c r="L7132" t="s">
        <v>15</v>
      </c>
    </row>
    <row r="7133" spans="1:12">
      <c r="A7133" t="e">
        <f ca="1">E00251429396421</f>
        <v>#NAME?</v>
      </c>
      <c r="B7133">
        <v>276</v>
      </c>
      <c r="C7133" t="s">
        <v>122</v>
      </c>
      <c r="D7133" s="1">
        <v>42761</v>
      </c>
      <c r="F7133">
        <v>2</v>
      </c>
      <c r="G7133">
        <v>4019</v>
      </c>
      <c r="H7133" t="s">
        <v>26</v>
      </c>
      <c r="J7133" t="s">
        <v>14</v>
      </c>
      <c r="K7133">
        <v>59</v>
      </c>
      <c r="L7133" t="s">
        <v>15</v>
      </c>
    </row>
    <row r="7134" spans="1:12">
      <c r="A7134" t="e">
        <f ca="1">E00251413469721</f>
        <v>#NAME?</v>
      </c>
      <c r="B7134">
        <v>1929</v>
      </c>
      <c r="C7134" t="s">
        <v>195</v>
      </c>
      <c r="D7134" s="1">
        <v>41940</v>
      </c>
      <c r="F7134">
        <v>1</v>
      </c>
      <c r="G7134">
        <v>46619</v>
      </c>
      <c r="H7134" t="s">
        <v>182</v>
      </c>
      <c r="J7134" t="s">
        <v>14</v>
      </c>
      <c r="K7134">
        <v>65</v>
      </c>
      <c r="L7134" t="s">
        <v>15</v>
      </c>
    </row>
    <row r="7135" spans="1:12">
      <c r="A7135" t="e">
        <f ca="1">E00251413469721</f>
        <v>#NAME?</v>
      </c>
      <c r="B7135">
        <v>1929</v>
      </c>
      <c r="C7135" t="s">
        <v>195</v>
      </c>
      <c r="D7135" s="1">
        <v>43097</v>
      </c>
      <c r="F7135">
        <v>1</v>
      </c>
      <c r="G7135">
        <v>3829</v>
      </c>
      <c r="H7135" t="s">
        <v>419</v>
      </c>
      <c r="J7135" t="s">
        <v>14</v>
      </c>
      <c r="K7135">
        <v>69</v>
      </c>
      <c r="L7135" t="s">
        <v>15</v>
      </c>
    </row>
    <row r="7136" spans="1:12">
      <c r="A7136" t="e">
        <f ca="1">E00251528138121</f>
        <v>#NAME?</v>
      </c>
      <c r="B7136">
        <v>66</v>
      </c>
      <c r="C7136" t="s">
        <v>134</v>
      </c>
      <c r="D7136" s="1">
        <v>41436</v>
      </c>
      <c r="F7136">
        <v>1</v>
      </c>
      <c r="G7136">
        <v>2720</v>
      </c>
      <c r="H7136" t="s">
        <v>65</v>
      </c>
      <c r="J7136" t="s">
        <v>14</v>
      </c>
      <c r="K7136">
        <v>58</v>
      </c>
      <c r="L7136" t="s">
        <v>15</v>
      </c>
    </row>
    <row r="7137" spans="1:12">
      <c r="A7137" t="e">
        <f ca="1">E00251716572021</f>
        <v>#NAME?</v>
      </c>
      <c r="B7137">
        <v>446</v>
      </c>
      <c r="C7137" t="s">
        <v>94</v>
      </c>
      <c r="D7137" s="1">
        <v>41219</v>
      </c>
      <c r="F7137">
        <v>3</v>
      </c>
      <c r="G7137">
        <v>5368</v>
      </c>
      <c r="H7137" t="s">
        <v>101</v>
      </c>
      <c r="J7137" t="s">
        <v>14</v>
      </c>
      <c r="K7137">
        <v>42</v>
      </c>
      <c r="L7137" t="s">
        <v>15</v>
      </c>
    </row>
    <row r="7138" spans="1:12">
      <c r="A7138" t="e">
        <f ca="1">E00251514757121</f>
        <v>#NAME?</v>
      </c>
      <c r="B7138">
        <v>454</v>
      </c>
      <c r="C7138" t="s">
        <v>179</v>
      </c>
      <c r="D7138" s="1">
        <v>41940</v>
      </c>
      <c r="F7138">
        <v>1</v>
      </c>
      <c r="G7138">
        <v>49390</v>
      </c>
      <c r="H7138" t="s">
        <v>59</v>
      </c>
      <c r="J7138" t="s">
        <v>14</v>
      </c>
      <c r="K7138">
        <v>40</v>
      </c>
      <c r="L7138" t="s">
        <v>15</v>
      </c>
    </row>
    <row r="7139" spans="1:12">
      <c r="A7139" t="e">
        <f ca="1">E00251711664321</f>
        <v>#NAME?</v>
      </c>
      <c r="B7139">
        <v>11</v>
      </c>
      <c r="C7139" t="s">
        <v>245</v>
      </c>
      <c r="D7139" s="1">
        <v>43024</v>
      </c>
      <c r="F7139">
        <v>1</v>
      </c>
      <c r="G7139">
        <v>4779</v>
      </c>
      <c r="H7139" t="s">
        <v>231</v>
      </c>
      <c r="J7139" t="s">
        <v>14</v>
      </c>
      <c r="K7139">
        <v>66</v>
      </c>
      <c r="L7139" t="s">
        <v>15</v>
      </c>
    </row>
    <row r="7140" spans="1:12">
      <c r="A7140" t="e">
        <f ca="1">E00251617235221</f>
        <v>#NAME?</v>
      </c>
      <c r="B7140">
        <v>489</v>
      </c>
      <c r="C7140" t="s">
        <v>100</v>
      </c>
      <c r="D7140" s="1">
        <v>41575</v>
      </c>
      <c r="F7140">
        <v>1</v>
      </c>
      <c r="G7140">
        <v>2729</v>
      </c>
      <c r="H7140" t="s">
        <v>115</v>
      </c>
      <c r="J7140" t="s">
        <v>14</v>
      </c>
      <c r="K7140">
        <v>58</v>
      </c>
      <c r="L7140" t="s">
        <v>15</v>
      </c>
    </row>
    <row r="7141" spans="1:12">
      <c r="A7141" t="e">
        <f ca="1">E00251513958321</f>
        <v>#NAME?</v>
      </c>
      <c r="B7141">
        <v>1785</v>
      </c>
      <c r="C7141" t="s">
        <v>129</v>
      </c>
      <c r="D7141" s="1">
        <v>41676</v>
      </c>
      <c r="F7141">
        <v>1</v>
      </c>
      <c r="G7141">
        <v>2809</v>
      </c>
      <c r="H7141" t="s">
        <v>90</v>
      </c>
      <c r="J7141" t="s">
        <v>14</v>
      </c>
      <c r="K7141">
        <v>47</v>
      </c>
      <c r="L7141" t="s">
        <v>15</v>
      </c>
    </row>
    <row r="7142" spans="1:12">
      <c r="A7142" t="e">
        <f ca="1">E00251711668421</f>
        <v>#NAME?</v>
      </c>
      <c r="B7142">
        <v>7927</v>
      </c>
      <c r="C7142" t="s">
        <v>367</v>
      </c>
      <c r="D7142" s="1">
        <v>42772</v>
      </c>
      <c r="F7142">
        <v>1</v>
      </c>
      <c r="G7142">
        <v>37205</v>
      </c>
      <c r="H7142" t="s">
        <v>191</v>
      </c>
      <c r="J7142" t="s">
        <v>14</v>
      </c>
      <c r="K7142">
        <v>57</v>
      </c>
      <c r="L7142" t="s">
        <v>15</v>
      </c>
    </row>
    <row r="7143" spans="1:12">
      <c r="A7143" t="e">
        <f ca="1">E00251711668421</f>
        <v>#NAME?</v>
      </c>
      <c r="B7143">
        <v>11</v>
      </c>
      <c r="C7143" t="s">
        <v>245</v>
      </c>
      <c r="D7143" s="1">
        <v>42333</v>
      </c>
      <c r="F7143">
        <v>2</v>
      </c>
      <c r="G7143">
        <v>4019</v>
      </c>
      <c r="H7143" t="s">
        <v>26</v>
      </c>
      <c r="J7143" t="s">
        <v>14</v>
      </c>
      <c r="K7143">
        <v>56</v>
      </c>
      <c r="L7143" t="s">
        <v>15</v>
      </c>
    </row>
    <row r="7144" spans="1:12">
      <c r="A7144" t="e">
        <f t="shared" ref="A7144:A7151" ca="1" si="62">E00251617620421</f>
        <v>#NAME?</v>
      </c>
      <c r="B7144">
        <v>485</v>
      </c>
      <c r="C7144" t="s">
        <v>241</v>
      </c>
      <c r="D7144" s="1">
        <v>42643</v>
      </c>
      <c r="F7144">
        <v>1</v>
      </c>
      <c r="G7144">
        <v>7877</v>
      </c>
      <c r="H7144" t="s">
        <v>642</v>
      </c>
      <c r="J7144" t="s">
        <v>14</v>
      </c>
      <c r="K7144">
        <v>54</v>
      </c>
      <c r="L7144" t="s">
        <v>22</v>
      </c>
    </row>
    <row r="7145" spans="1:12">
      <c r="A7145" t="e">
        <f t="shared" ca="1" si="62"/>
        <v>#NAME?</v>
      </c>
      <c r="B7145">
        <v>485</v>
      </c>
      <c r="C7145" t="s">
        <v>241</v>
      </c>
      <c r="D7145" s="1">
        <v>42643</v>
      </c>
      <c r="F7145">
        <v>3</v>
      </c>
      <c r="G7145">
        <v>4549</v>
      </c>
      <c r="H7145" t="s">
        <v>69</v>
      </c>
      <c r="J7145" t="s">
        <v>14</v>
      </c>
      <c r="K7145">
        <v>54</v>
      </c>
      <c r="L7145" t="s">
        <v>15</v>
      </c>
    </row>
    <row r="7146" spans="1:12">
      <c r="A7146" t="e">
        <f t="shared" ca="1" si="62"/>
        <v>#NAME?</v>
      </c>
      <c r="B7146">
        <v>481</v>
      </c>
      <c r="C7146" t="s">
        <v>402</v>
      </c>
      <c r="D7146" s="1">
        <v>41421</v>
      </c>
      <c r="F7146">
        <v>2</v>
      </c>
      <c r="G7146">
        <v>4549</v>
      </c>
      <c r="H7146" t="s">
        <v>69</v>
      </c>
      <c r="J7146" t="s">
        <v>14</v>
      </c>
      <c r="K7146">
        <v>51</v>
      </c>
      <c r="L7146" t="s">
        <v>15</v>
      </c>
    </row>
    <row r="7147" spans="1:12">
      <c r="A7147" t="e">
        <f t="shared" ca="1" si="62"/>
        <v>#NAME?</v>
      </c>
      <c r="B7147">
        <v>485</v>
      </c>
      <c r="C7147" t="s">
        <v>241</v>
      </c>
      <c r="D7147" s="1">
        <v>41267</v>
      </c>
      <c r="F7147">
        <v>1</v>
      </c>
      <c r="G7147">
        <v>4549</v>
      </c>
      <c r="H7147" t="s">
        <v>69</v>
      </c>
      <c r="J7147" t="s">
        <v>14</v>
      </c>
      <c r="K7147">
        <v>50</v>
      </c>
      <c r="L7147" t="s">
        <v>15</v>
      </c>
    </row>
    <row r="7148" spans="1:12">
      <c r="A7148" t="e">
        <f t="shared" ca="1" si="62"/>
        <v>#NAME?</v>
      </c>
      <c r="B7148">
        <v>485</v>
      </c>
      <c r="C7148" t="s">
        <v>241</v>
      </c>
      <c r="D7148" s="1">
        <v>43013</v>
      </c>
      <c r="F7148">
        <v>6</v>
      </c>
      <c r="G7148">
        <v>5369</v>
      </c>
      <c r="H7148" t="s">
        <v>253</v>
      </c>
      <c r="J7148" t="s">
        <v>14</v>
      </c>
      <c r="K7148">
        <v>55</v>
      </c>
      <c r="L7148" t="s">
        <v>15</v>
      </c>
    </row>
    <row r="7149" spans="1:12">
      <c r="A7149" t="e">
        <f t="shared" ca="1" si="62"/>
        <v>#NAME?</v>
      </c>
      <c r="B7149">
        <v>481</v>
      </c>
      <c r="C7149" t="s">
        <v>402</v>
      </c>
      <c r="D7149" s="1">
        <v>42032</v>
      </c>
      <c r="F7149">
        <v>2</v>
      </c>
      <c r="G7149">
        <v>7962</v>
      </c>
      <c r="H7149" t="s">
        <v>111</v>
      </c>
      <c r="J7149" t="s">
        <v>14</v>
      </c>
      <c r="K7149">
        <v>52</v>
      </c>
      <c r="L7149" t="s">
        <v>22</v>
      </c>
    </row>
    <row r="7150" spans="1:12">
      <c r="A7150" t="e">
        <f t="shared" ca="1" si="62"/>
        <v>#NAME?</v>
      </c>
      <c r="B7150">
        <v>485</v>
      </c>
      <c r="C7150" t="s">
        <v>241</v>
      </c>
      <c r="D7150" s="1">
        <v>41054</v>
      </c>
      <c r="F7150">
        <v>4</v>
      </c>
      <c r="G7150">
        <v>3051</v>
      </c>
      <c r="H7150" t="s">
        <v>13</v>
      </c>
      <c r="J7150" t="s">
        <v>14</v>
      </c>
      <c r="K7150">
        <v>50</v>
      </c>
      <c r="L7150" t="s">
        <v>15</v>
      </c>
    </row>
    <row r="7151" spans="1:12">
      <c r="A7151" t="e">
        <f t="shared" ca="1" si="62"/>
        <v>#NAME?</v>
      </c>
      <c r="B7151">
        <v>485</v>
      </c>
      <c r="C7151" t="s">
        <v>241</v>
      </c>
      <c r="D7151" s="1">
        <v>41253</v>
      </c>
      <c r="F7151">
        <v>3</v>
      </c>
      <c r="G7151">
        <v>7295</v>
      </c>
      <c r="H7151" t="s">
        <v>76</v>
      </c>
      <c r="J7151" t="s">
        <v>14</v>
      </c>
      <c r="K7151">
        <v>50</v>
      </c>
      <c r="L7151" t="s">
        <v>15</v>
      </c>
    </row>
    <row r="7152" spans="1:12">
      <c r="A7152" t="e">
        <f ca="1">E00251715779021</f>
        <v>#NAME?</v>
      </c>
      <c r="B7152">
        <v>500</v>
      </c>
      <c r="C7152" t="s">
        <v>161</v>
      </c>
      <c r="D7152" s="1">
        <v>40980</v>
      </c>
      <c r="F7152">
        <v>1</v>
      </c>
      <c r="G7152">
        <v>52333</v>
      </c>
      <c r="H7152" t="s">
        <v>1078</v>
      </c>
      <c r="J7152" t="s">
        <v>14</v>
      </c>
      <c r="K7152">
        <v>58</v>
      </c>
      <c r="L7152" t="s">
        <v>15</v>
      </c>
    </row>
    <row r="7153" spans="1:12">
      <c r="A7153" t="e">
        <f ca="1">E00251617620421</f>
        <v>#NAME?</v>
      </c>
      <c r="B7153">
        <v>481</v>
      </c>
      <c r="C7153" t="s">
        <v>402</v>
      </c>
      <c r="D7153" s="1">
        <v>41220</v>
      </c>
      <c r="F7153">
        <v>4</v>
      </c>
      <c r="G7153">
        <v>30000</v>
      </c>
      <c r="H7153" t="s">
        <v>144</v>
      </c>
      <c r="J7153" t="s">
        <v>14</v>
      </c>
      <c r="K7153">
        <v>50</v>
      </c>
      <c r="L7153" t="s">
        <v>15</v>
      </c>
    </row>
    <row r="7154" spans="1:12">
      <c r="A7154" t="e">
        <f ca="1">E00251617620421</f>
        <v>#NAME?</v>
      </c>
      <c r="B7154">
        <v>485</v>
      </c>
      <c r="C7154" t="s">
        <v>241</v>
      </c>
      <c r="D7154" s="1">
        <v>40968</v>
      </c>
      <c r="F7154">
        <v>1</v>
      </c>
      <c r="G7154">
        <v>4549</v>
      </c>
      <c r="H7154" t="s">
        <v>69</v>
      </c>
      <c r="J7154" t="s">
        <v>14</v>
      </c>
      <c r="K7154">
        <v>49</v>
      </c>
      <c r="L7154" t="s">
        <v>15</v>
      </c>
    </row>
    <row r="7155" spans="1:12">
      <c r="A7155" t="e">
        <f ca="1">E00251617620421</f>
        <v>#NAME?</v>
      </c>
      <c r="B7155">
        <v>485</v>
      </c>
      <c r="C7155" t="s">
        <v>241</v>
      </c>
      <c r="D7155" s="1">
        <v>42174</v>
      </c>
      <c r="F7155">
        <v>3</v>
      </c>
      <c r="G7155">
        <v>7962</v>
      </c>
      <c r="H7155" t="s">
        <v>111</v>
      </c>
      <c r="J7155" t="s">
        <v>14</v>
      </c>
      <c r="K7155">
        <v>53</v>
      </c>
      <c r="L7155" t="s">
        <v>22</v>
      </c>
    </row>
    <row r="7156" spans="1:12">
      <c r="A7156" t="e">
        <f ca="1">E00251429396421</f>
        <v>#NAME?</v>
      </c>
      <c r="B7156">
        <v>276</v>
      </c>
      <c r="C7156" t="s">
        <v>122</v>
      </c>
      <c r="D7156" s="1">
        <v>42068</v>
      </c>
      <c r="F7156">
        <v>3</v>
      </c>
      <c r="G7156">
        <v>4019</v>
      </c>
      <c r="H7156" t="s">
        <v>26</v>
      </c>
      <c r="J7156" t="s">
        <v>14</v>
      </c>
      <c r="K7156">
        <v>57</v>
      </c>
      <c r="L7156" t="s">
        <v>15</v>
      </c>
    </row>
    <row r="7157" spans="1:12">
      <c r="A7157" t="e">
        <f ca="1">E00251429396421</f>
        <v>#NAME?</v>
      </c>
      <c r="B7157">
        <v>276</v>
      </c>
      <c r="C7157" t="s">
        <v>122</v>
      </c>
      <c r="D7157" s="1">
        <v>42801</v>
      </c>
      <c r="F7157">
        <v>4</v>
      </c>
      <c r="G7157">
        <v>78057</v>
      </c>
      <c r="H7157" t="s">
        <v>140</v>
      </c>
      <c r="J7157" t="s">
        <v>14</v>
      </c>
      <c r="K7157">
        <v>59</v>
      </c>
      <c r="L7157" t="s">
        <v>22</v>
      </c>
    </row>
    <row r="7158" spans="1:12">
      <c r="A7158" t="e">
        <f ca="1">E00251429396421</f>
        <v>#NAME?</v>
      </c>
      <c r="B7158">
        <v>276</v>
      </c>
      <c r="C7158" t="s">
        <v>122</v>
      </c>
      <c r="D7158" s="1">
        <v>42801</v>
      </c>
      <c r="F7158">
        <v>5</v>
      </c>
      <c r="G7158">
        <v>49390</v>
      </c>
      <c r="H7158" t="s">
        <v>59</v>
      </c>
      <c r="J7158" t="s">
        <v>14</v>
      </c>
      <c r="K7158">
        <v>59</v>
      </c>
      <c r="L7158" t="s">
        <v>15</v>
      </c>
    </row>
    <row r="7159" spans="1:12">
      <c r="A7159" t="e">
        <f t="shared" ref="A7159:A7164" ca="1" si="63">E00251617620421</f>
        <v>#NAME?</v>
      </c>
      <c r="B7159">
        <v>485</v>
      </c>
      <c r="C7159" t="s">
        <v>241</v>
      </c>
      <c r="D7159" s="1">
        <v>42534</v>
      </c>
      <c r="F7159">
        <v>3</v>
      </c>
      <c r="G7159">
        <v>30000</v>
      </c>
      <c r="H7159" t="s">
        <v>144</v>
      </c>
      <c r="J7159" t="s">
        <v>14</v>
      </c>
      <c r="K7159">
        <v>54</v>
      </c>
      <c r="L7159" t="s">
        <v>15</v>
      </c>
    </row>
    <row r="7160" spans="1:12">
      <c r="A7160" t="e">
        <f t="shared" ca="1" si="63"/>
        <v>#NAME?</v>
      </c>
      <c r="B7160">
        <v>485</v>
      </c>
      <c r="C7160" t="s">
        <v>241</v>
      </c>
      <c r="D7160" s="1">
        <v>43017</v>
      </c>
      <c r="F7160">
        <v>4</v>
      </c>
      <c r="G7160">
        <v>2169</v>
      </c>
      <c r="H7160" t="s">
        <v>40</v>
      </c>
      <c r="J7160" t="s">
        <v>14</v>
      </c>
      <c r="K7160">
        <v>55</v>
      </c>
      <c r="L7160" t="s">
        <v>15</v>
      </c>
    </row>
    <row r="7161" spans="1:12">
      <c r="A7161" t="e">
        <f t="shared" ca="1" si="63"/>
        <v>#NAME?</v>
      </c>
      <c r="B7161">
        <v>485</v>
      </c>
      <c r="C7161" t="s">
        <v>241</v>
      </c>
      <c r="D7161" s="1">
        <v>42759</v>
      </c>
      <c r="F7161">
        <v>3</v>
      </c>
      <c r="G7161">
        <v>4549</v>
      </c>
      <c r="H7161" t="s">
        <v>69</v>
      </c>
      <c r="J7161" t="s">
        <v>14</v>
      </c>
      <c r="K7161">
        <v>54</v>
      </c>
      <c r="L7161" t="s">
        <v>15</v>
      </c>
    </row>
    <row r="7162" spans="1:12">
      <c r="A7162" t="e">
        <f t="shared" ca="1" si="63"/>
        <v>#NAME?</v>
      </c>
      <c r="B7162">
        <v>485</v>
      </c>
      <c r="C7162" t="s">
        <v>241</v>
      </c>
      <c r="D7162" s="1">
        <v>42859</v>
      </c>
      <c r="F7162">
        <v>1</v>
      </c>
      <c r="G7162">
        <v>5369</v>
      </c>
      <c r="H7162" t="s">
        <v>253</v>
      </c>
      <c r="J7162" t="s">
        <v>14</v>
      </c>
      <c r="K7162">
        <v>54</v>
      </c>
      <c r="L7162" t="s">
        <v>15</v>
      </c>
    </row>
    <row r="7163" spans="1:12">
      <c r="A7163" t="e">
        <f t="shared" ca="1" si="63"/>
        <v>#NAME?</v>
      </c>
      <c r="B7163">
        <v>485</v>
      </c>
      <c r="C7163" t="s">
        <v>241</v>
      </c>
      <c r="D7163" s="1">
        <v>41257</v>
      </c>
      <c r="F7163">
        <v>4</v>
      </c>
      <c r="G7163">
        <v>3051</v>
      </c>
      <c r="H7163" t="s">
        <v>13</v>
      </c>
      <c r="J7163" t="s">
        <v>14</v>
      </c>
      <c r="K7163">
        <v>50</v>
      </c>
      <c r="L7163" t="s">
        <v>15</v>
      </c>
    </row>
    <row r="7164" spans="1:12">
      <c r="A7164" t="e">
        <f t="shared" ca="1" si="63"/>
        <v>#NAME?</v>
      </c>
      <c r="B7164">
        <v>485</v>
      </c>
      <c r="C7164" t="s">
        <v>241</v>
      </c>
      <c r="D7164" s="1">
        <v>41415</v>
      </c>
      <c r="F7164">
        <v>2</v>
      </c>
      <c r="G7164">
        <v>4549</v>
      </c>
      <c r="H7164" t="s">
        <v>69</v>
      </c>
      <c r="J7164" t="s">
        <v>14</v>
      </c>
      <c r="K7164">
        <v>51</v>
      </c>
      <c r="L7164" t="s">
        <v>15</v>
      </c>
    </row>
    <row r="7165" spans="1:12">
      <c r="A7165" t="e">
        <f ca="1">E00251715779021</f>
        <v>#NAME?</v>
      </c>
      <c r="B7165">
        <v>500</v>
      </c>
      <c r="C7165" t="s">
        <v>161</v>
      </c>
      <c r="D7165" s="1">
        <v>41262</v>
      </c>
      <c r="F7165">
        <v>1</v>
      </c>
      <c r="G7165">
        <v>49390</v>
      </c>
      <c r="H7165" t="s">
        <v>59</v>
      </c>
      <c r="J7165" t="s">
        <v>14</v>
      </c>
      <c r="K7165">
        <v>59</v>
      </c>
      <c r="L7165" t="s">
        <v>15</v>
      </c>
    </row>
    <row r="7166" spans="1:12">
      <c r="A7166" t="e">
        <f ca="1">E00251617620421</f>
        <v>#NAME?</v>
      </c>
      <c r="B7166">
        <v>485</v>
      </c>
      <c r="C7166" t="s">
        <v>241</v>
      </c>
      <c r="D7166" s="1">
        <v>41253</v>
      </c>
      <c r="F7166">
        <v>6</v>
      </c>
      <c r="G7166">
        <v>2169</v>
      </c>
      <c r="H7166" t="s">
        <v>40</v>
      </c>
      <c r="J7166" t="s">
        <v>14</v>
      </c>
      <c r="K7166">
        <v>50</v>
      </c>
      <c r="L7166" t="s">
        <v>15</v>
      </c>
    </row>
    <row r="7167" spans="1:12">
      <c r="A7167" t="e">
        <f ca="1">E00251617620421</f>
        <v>#NAME?</v>
      </c>
      <c r="B7167">
        <v>485</v>
      </c>
      <c r="C7167" t="s">
        <v>241</v>
      </c>
      <c r="D7167" s="1">
        <v>41719</v>
      </c>
      <c r="F7167">
        <v>1</v>
      </c>
      <c r="G7167">
        <v>4659</v>
      </c>
      <c r="H7167" t="s">
        <v>47</v>
      </c>
      <c r="J7167" t="s">
        <v>14</v>
      </c>
      <c r="K7167">
        <v>51</v>
      </c>
      <c r="L7167" t="s">
        <v>15</v>
      </c>
    </row>
    <row r="7168" spans="1:12">
      <c r="A7168" t="e">
        <f ca="1">E00251617620421</f>
        <v>#NAME?</v>
      </c>
      <c r="B7168">
        <v>485</v>
      </c>
      <c r="C7168" t="s">
        <v>241</v>
      </c>
      <c r="D7168" s="1">
        <v>41044</v>
      </c>
      <c r="F7168">
        <v>5</v>
      </c>
      <c r="G7168">
        <v>2169</v>
      </c>
      <c r="H7168" t="s">
        <v>40</v>
      </c>
      <c r="J7168" t="s">
        <v>14</v>
      </c>
      <c r="K7168">
        <v>49</v>
      </c>
      <c r="L7168" t="s">
        <v>15</v>
      </c>
    </row>
    <row r="7169" spans="1:12">
      <c r="A7169" t="e">
        <f ca="1">E00251711668421</f>
        <v>#NAME?</v>
      </c>
      <c r="B7169">
        <v>11</v>
      </c>
      <c r="C7169" t="s">
        <v>245</v>
      </c>
      <c r="D7169" s="1">
        <v>42284</v>
      </c>
      <c r="F7169">
        <v>2</v>
      </c>
      <c r="G7169">
        <v>30002</v>
      </c>
      <c r="H7169" t="s">
        <v>492</v>
      </c>
      <c r="J7169" t="s">
        <v>14</v>
      </c>
      <c r="K7169">
        <v>56</v>
      </c>
      <c r="L7169" t="s">
        <v>15</v>
      </c>
    </row>
    <row r="7170" spans="1:12">
      <c r="A7170" t="e">
        <f t="shared" ref="A7170:A7175" ca="1" si="64">E00251617620421</f>
        <v>#NAME?</v>
      </c>
      <c r="B7170">
        <v>485</v>
      </c>
      <c r="C7170" t="s">
        <v>241</v>
      </c>
      <c r="D7170" s="1">
        <v>41831</v>
      </c>
      <c r="F7170">
        <v>1</v>
      </c>
      <c r="G7170">
        <v>5533</v>
      </c>
      <c r="H7170" t="s">
        <v>537</v>
      </c>
      <c r="J7170" t="s">
        <v>14</v>
      </c>
      <c r="K7170">
        <v>52</v>
      </c>
      <c r="L7170" t="s">
        <v>15</v>
      </c>
    </row>
    <row r="7171" spans="1:12">
      <c r="A7171" t="e">
        <f t="shared" ca="1" si="64"/>
        <v>#NAME?</v>
      </c>
      <c r="B7171">
        <v>485</v>
      </c>
      <c r="C7171" t="s">
        <v>241</v>
      </c>
      <c r="D7171" s="1">
        <v>42397</v>
      </c>
      <c r="F7171">
        <v>6</v>
      </c>
      <c r="G7171">
        <v>7299</v>
      </c>
      <c r="H7171" t="s">
        <v>250</v>
      </c>
      <c r="J7171" t="s">
        <v>14</v>
      </c>
      <c r="K7171">
        <v>53</v>
      </c>
      <c r="L7171" t="s">
        <v>15</v>
      </c>
    </row>
    <row r="7172" spans="1:12">
      <c r="A7172" t="e">
        <f t="shared" ca="1" si="64"/>
        <v>#NAME?</v>
      </c>
      <c r="B7172">
        <v>485</v>
      </c>
      <c r="C7172" t="s">
        <v>241</v>
      </c>
      <c r="D7172" s="1">
        <v>42503</v>
      </c>
      <c r="F7172">
        <v>3</v>
      </c>
      <c r="G7172">
        <v>4549</v>
      </c>
      <c r="H7172" t="s">
        <v>69</v>
      </c>
      <c r="J7172" t="s">
        <v>14</v>
      </c>
      <c r="K7172">
        <v>53</v>
      </c>
      <c r="L7172" t="s">
        <v>15</v>
      </c>
    </row>
    <row r="7173" spans="1:12">
      <c r="A7173" t="e">
        <f t="shared" ca="1" si="64"/>
        <v>#NAME?</v>
      </c>
      <c r="B7173">
        <v>485</v>
      </c>
      <c r="C7173" t="s">
        <v>241</v>
      </c>
      <c r="D7173" s="1">
        <v>42513</v>
      </c>
      <c r="F7173">
        <v>3</v>
      </c>
      <c r="G7173">
        <v>7962</v>
      </c>
      <c r="H7173" t="s">
        <v>111</v>
      </c>
      <c r="J7173" t="s">
        <v>14</v>
      </c>
      <c r="K7173">
        <v>54</v>
      </c>
      <c r="L7173" t="s">
        <v>22</v>
      </c>
    </row>
    <row r="7174" spans="1:12">
      <c r="A7174" t="e">
        <f t="shared" ca="1" si="64"/>
        <v>#NAME?</v>
      </c>
      <c r="B7174">
        <v>485</v>
      </c>
      <c r="C7174" t="s">
        <v>241</v>
      </c>
      <c r="D7174" s="1">
        <v>42873</v>
      </c>
      <c r="F7174">
        <v>1</v>
      </c>
      <c r="G7174">
        <v>4640</v>
      </c>
      <c r="H7174" t="s">
        <v>306</v>
      </c>
      <c r="J7174" t="s">
        <v>14</v>
      </c>
      <c r="K7174">
        <v>54</v>
      </c>
      <c r="L7174" t="s">
        <v>15</v>
      </c>
    </row>
    <row r="7175" spans="1:12">
      <c r="A7175" t="e">
        <f t="shared" ca="1" si="64"/>
        <v>#NAME?</v>
      </c>
      <c r="B7175">
        <v>485</v>
      </c>
      <c r="C7175" t="s">
        <v>241</v>
      </c>
      <c r="D7175" s="1">
        <v>43013</v>
      </c>
      <c r="F7175">
        <v>4</v>
      </c>
      <c r="G7175">
        <v>2169</v>
      </c>
      <c r="H7175" t="s">
        <v>40</v>
      </c>
      <c r="J7175" t="s">
        <v>14</v>
      </c>
      <c r="K7175">
        <v>55</v>
      </c>
      <c r="L7175" t="s">
        <v>15</v>
      </c>
    </row>
    <row r="7176" spans="1:12">
      <c r="A7176" t="e">
        <f ca="1">E00251529504221</f>
        <v>#NAME?</v>
      </c>
      <c r="B7176">
        <v>193</v>
      </c>
      <c r="C7176" t="s">
        <v>247</v>
      </c>
      <c r="D7176" s="1">
        <v>43045</v>
      </c>
      <c r="F7176">
        <v>1</v>
      </c>
      <c r="G7176">
        <v>30983</v>
      </c>
      <c r="H7176" t="s">
        <v>325</v>
      </c>
      <c r="J7176" t="s">
        <v>14</v>
      </c>
      <c r="K7176">
        <v>51</v>
      </c>
      <c r="L7176" t="s">
        <v>15</v>
      </c>
    </row>
    <row r="7177" spans="1:12">
      <c r="A7177" t="e">
        <f ca="1">E00251617620421</f>
        <v>#NAME?</v>
      </c>
      <c r="B7177">
        <v>485</v>
      </c>
      <c r="C7177" t="s">
        <v>241</v>
      </c>
      <c r="D7177" s="1">
        <v>43087</v>
      </c>
      <c r="F7177">
        <v>2</v>
      </c>
      <c r="G7177">
        <v>7962</v>
      </c>
      <c r="H7177" t="s">
        <v>111</v>
      </c>
      <c r="J7177" t="s">
        <v>14</v>
      </c>
      <c r="K7177">
        <v>55</v>
      </c>
      <c r="L7177" t="s">
        <v>22</v>
      </c>
    </row>
    <row r="7178" spans="1:12">
      <c r="A7178" t="e">
        <f ca="1">E00251617620421</f>
        <v>#NAME?</v>
      </c>
      <c r="B7178">
        <v>485</v>
      </c>
      <c r="C7178" t="s">
        <v>241</v>
      </c>
      <c r="D7178" s="1">
        <v>43078</v>
      </c>
      <c r="F7178">
        <v>3</v>
      </c>
      <c r="G7178">
        <v>4549</v>
      </c>
      <c r="H7178" t="s">
        <v>69</v>
      </c>
      <c r="J7178" t="s">
        <v>14</v>
      </c>
      <c r="K7178">
        <v>55</v>
      </c>
      <c r="L7178" t="s">
        <v>15</v>
      </c>
    </row>
    <row r="7179" spans="1:12">
      <c r="A7179" t="e">
        <f ca="1">E00251711668421</f>
        <v>#NAME?</v>
      </c>
      <c r="B7179">
        <v>11</v>
      </c>
      <c r="C7179" t="s">
        <v>245</v>
      </c>
      <c r="D7179" s="1">
        <v>41767</v>
      </c>
      <c r="F7179">
        <v>2</v>
      </c>
      <c r="G7179">
        <v>4019</v>
      </c>
      <c r="H7179" t="s">
        <v>26</v>
      </c>
      <c r="J7179" t="s">
        <v>14</v>
      </c>
      <c r="K7179">
        <v>55</v>
      </c>
      <c r="L7179" t="s">
        <v>15</v>
      </c>
    </row>
    <row r="7180" spans="1:12">
      <c r="A7180" t="e">
        <f ca="1">E00251711668421</f>
        <v>#NAME?</v>
      </c>
      <c r="B7180">
        <v>11</v>
      </c>
      <c r="C7180" t="s">
        <v>245</v>
      </c>
      <c r="D7180" s="1">
        <v>42425</v>
      </c>
      <c r="F7180">
        <v>2</v>
      </c>
      <c r="G7180">
        <v>37205</v>
      </c>
      <c r="H7180" t="s">
        <v>191</v>
      </c>
      <c r="J7180" t="s">
        <v>14</v>
      </c>
      <c r="K7180">
        <v>56</v>
      </c>
      <c r="L7180" t="s">
        <v>15</v>
      </c>
    </row>
    <row r="7181" spans="1:12">
      <c r="A7181" t="e">
        <f ca="1">E00251711668421</f>
        <v>#NAME?</v>
      </c>
      <c r="B7181">
        <v>7927</v>
      </c>
      <c r="C7181" t="s">
        <v>367</v>
      </c>
      <c r="D7181" s="1">
        <v>42635</v>
      </c>
      <c r="F7181">
        <v>4</v>
      </c>
      <c r="G7181">
        <v>49390</v>
      </c>
      <c r="H7181" t="s">
        <v>59</v>
      </c>
      <c r="J7181" t="s">
        <v>14</v>
      </c>
      <c r="K7181">
        <v>57</v>
      </c>
      <c r="L7181" t="s">
        <v>15</v>
      </c>
    </row>
    <row r="7182" spans="1:12">
      <c r="A7182" t="e">
        <f ca="1">E00251711668421</f>
        <v>#NAME?</v>
      </c>
      <c r="B7182">
        <v>11</v>
      </c>
      <c r="C7182" t="s">
        <v>245</v>
      </c>
      <c r="D7182" s="1">
        <v>41824</v>
      </c>
      <c r="F7182">
        <v>1</v>
      </c>
      <c r="G7182">
        <v>4556</v>
      </c>
      <c r="H7182" t="s">
        <v>121</v>
      </c>
      <c r="J7182" t="s">
        <v>14</v>
      </c>
      <c r="K7182">
        <v>55</v>
      </c>
      <c r="L7182" t="s">
        <v>15</v>
      </c>
    </row>
    <row r="7183" spans="1:12">
      <c r="A7183" t="e">
        <f ca="1">E00251711668421</f>
        <v>#NAME?</v>
      </c>
      <c r="B7183">
        <v>11</v>
      </c>
      <c r="C7183" t="s">
        <v>245</v>
      </c>
      <c r="D7183" s="1">
        <v>42166</v>
      </c>
      <c r="F7183">
        <v>2</v>
      </c>
      <c r="G7183">
        <v>4019</v>
      </c>
      <c r="H7183" t="s">
        <v>26</v>
      </c>
      <c r="J7183" t="s">
        <v>14</v>
      </c>
      <c r="K7183">
        <v>56</v>
      </c>
      <c r="L7183" t="s">
        <v>15</v>
      </c>
    </row>
    <row r="7184" spans="1:12">
      <c r="A7184" t="e">
        <f ca="1">E00251429795121</f>
        <v>#NAME?</v>
      </c>
      <c r="B7184">
        <v>154</v>
      </c>
      <c r="C7184" t="s">
        <v>533</v>
      </c>
      <c r="D7184" s="1">
        <v>42815</v>
      </c>
      <c r="F7184">
        <v>2</v>
      </c>
      <c r="G7184">
        <v>25000</v>
      </c>
      <c r="H7184" t="s">
        <v>178</v>
      </c>
      <c r="J7184" t="s">
        <v>14</v>
      </c>
      <c r="K7184">
        <v>49</v>
      </c>
      <c r="L7184" t="s">
        <v>15</v>
      </c>
    </row>
    <row r="7185" spans="1:12">
      <c r="A7185" t="e">
        <f ca="1">E00251429795121</f>
        <v>#NAME?</v>
      </c>
      <c r="B7185">
        <v>154</v>
      </c>
      <c r="C7185" t="s">
        <v>533</v>
      </c>
      <c r="D7185" s="1">
        <v>42996</v>
      </c>
      <c r="F7185">
        <v>3</v>
      </c>
      <c r="G7185">
        <v>2720</v>
      </c>
      <c r="H7185" t="s">
        <v>65</v>
      </c>
      <c r="J7185" t="s">
        <v>14</v>
      </c>
      <c r="K7185">
        <v>49</v>
      </c>
      <c r="L7185" t="s">
        <v>15</v>
      </c>
    </row>
    <row r="7186" spans="1:12">
      <c r="A7186" t="e">
        <f ca="1">E00251513010121</f>
        <v>#NAME?</v>
      </c>
      <c r="B7186">
        <v>446</v>
      </c>
      <c r="C7186" t="s">
        <v>94</v>
      </c>
      <c r="D7186" s="1">
        <v>41955</v>
      </c>
      <c r="F7186">
        <v>1</v>
      </c>
      <c r="G7186">
        <v>7231</v>
      </c>
      <c r="H7186" t="s">
        <v>128</v>
      </c>
      <c r="J7186" t="s">
        <v>14</v>
      </c>
      <c r="K7186">
        <v>43</v>
      </c>
      <c r="L7186" t="s">
        <v>15</v>
      </c>
    </row>
    <row r="7187" spans="1:12">
      <c r="A7187" t="e">
        <f ca="1">E00251529504221</f>
        <v>#NAME?</v>
      </c>
      <c r="B7187">
        <v>193</v>
      </c>
      <c r="C7187" t="s">
        <v>247</v>
      </c>
      <c r="D7187" s="1">
        <v>42108</v>
      </c>
      <c r="F7187">
        <v>1</v>
      </c>
      <c r="G7187">
        <v>38611</v>
      </c>
      <c r="H7187" t="s">
        <v>422</v>
      </c>
      <c r="J7187" t="s">
        <v>14</v>
      </c>
      <c r="K7187">
        <v>48</v>
      </c>
      <c r="L7187" t="s">
        <v>15</v>
      </c>
    </row>
    <row r="7188" spans="1:12">
      <c r="A7188" t="e">
        <f ca="1">E00251529504221</f>
        <v>#NAME?</v>
      </c>
      <c r="B7188">
        <v>193</v>
      </c>
      <c r="C7188" t="s">
        <v>247</v>
      </c>
      <c r="D7188" s="1">
        <v>43060</v>
      </c>
      <c r="F7188">
        <v>2</v>
      </c>
      <c r="G7188">
        <v>30000</v>
      </c>
      <c r="H7188" t="s">
        <v>144</v>
      </c>
      <c r="J7188" t="s">
        <v>14</v>
      </c>
      <c r="K7188">
        <v>51</v>
      </c>
      <c r="L7188" t="s">
        <v>15</v>
      </c>
    </row>
    <row r="7189" spans="1:12">
      <c r="A7189" t="e">
        <f ca="1">E00251429795121</f>
        <v>#NAME?</v>
      </c>
      <c r="B7189">
        <v>154</v>
      </c>
      <c r="C7189" t="s">
        <v>533</v>
      </c>
      <c r="D7189" s="1">
        <v>42565</v>
      </c>
      <c r="F7189">
        <v>1</v>
      </c>
      <c r="G7189">
        <v>27800</v>
      </c>
      <c r="H7189" t="s">
        <v>145</v>
      </c>
      <c r="J7189" t="s">
        <v>14</v>
      </c>
      <c r="K7189">
        <v>48</v>
      </c>
      <c r="L7189" t="s">
        <v>15</v>
      </c>
    </row>
    <row r="7190" spans="1:12">
      <c r="A7190" t="e">
        <f ca="1">E00251429795121</f>
        <v>#NAME?</v>
      </c>
      <c r="B7190">
        <v>154</v>
      </c>
      <c r="C7190" t="s">
        <v>533</v>
      </c>
      <c r="D7190" s="1">
        <v>42873</v>
      </c>
      <c r="F7190">
        <v>2</v>
      </c>
      <c r="G7190">
        <v>25000</v>
      </c>
      <c r="H7190" t="s">
        <v>178</v>
      </c>
      <c r="J7190" t="s">
        <v>14</v>
      </c>
      <c r="K7190">
        <v>49</v>
      </c>
      <c r="L7190" t="s">
        <v>15</v>
      </c>
    </row>
    <row r="7191" spans="1:12">
      <c r="A7191" t="e">
        <f ca="1">E00251429795121</f>
        <v>#NAME?</v>
      </c>
      <c r="B7191">
        <v>154</v>
      </c>
      <c r="C7191" t="s">
        <v>533</v>
      </c>
      <c r="D7191" s="1">
        <v>41023</v>
      </c>
      <c r="F7191">
        <v>1</v>
      </c>
      <c r="G7191">
        <v>2720</v>
      </c>
      <c r="H7191" t="s">
        <v>65</v>
      </c>
      <c r="J7191" t="s">
        <v>14</v>
      </c>
      <c r="K7191">
        <v>44</v>
      </c>
      <c r="L7191" t="s">
        <v>15</v>
      </c>
    </row>
    <row r="7192" spans="1:12">
      <c r="A7192" t="e">
        <f ca="1">E00251429795121</f>
        <v>#NAME?</v>
      </c>
      <c r="B7192">
        <v>154</v>
      </c>
      <c r="C7192" t="s">
        <v>533</v>
      </c>
      <c r="D7192" s="1">
        <v>41478</v>
      </c>
      <c r="F7192">
        <v>1</v>
      </c>
      <c r="G7192">
        <v>2729</v>
      </c>
      <c r="H7192" t="s">
        <v>115</v>
      </c>
      <c r="J7192" t="s">
        <v>14</v>
      </c>
      <c r="K7192">
        <v>45</v>
      </c>
      <c r="L7192" t="s">
        <v>15</v>
      </c>
    </row>
    <row r="7193" spans="1:12">
      <c r="A7193" t="e">
        <f ca="1">E00251429795121</f>
        <v>#NAME?</v>
      </c>
      <c r="B7193">
        <v>154</v>
      </c>
      <c r="C7193" t="s">
        <v>533</v>
      </c>
      <c r="D7193" s="1">
        <v>42906</v>
      </c>
      <c r="F7193">
        <v>3</v>
      </c>
      <c r="G7193">
        <v>27800</v>
      </c>
      <c r="H7193" t="s">
        <v>145</v>
      </c>
      <c r="J7193" t="s">
        <v>14</v>
      </c>
      <c r="K7193">
        <v>49</v>
      </c>
      <c r="L7193" t="s">
        <v>15</v>
      </c>
    </row>
    <row r="7194" spans="1:12">
      <c r="A7194" t="e">
        <f ca="1">E00251529504221</f>
        <v>#NAME?</v>
      </c>
      <c r="B7194">
        <v>193</v>
      </c>
      <c r="C7194" t="s">
        <v>247</v>
      </c>
      <c r="D7194" s="1">
        <v>41409</v>
      </c>
      <c r="F7194">
        <v>1</v>
      </c>
      <c r="G7194">
        <v>7020</v>
      </c>
      <c r="H7194" t="s">
        <v>860</v>
      </c>
      <c r="J7194" t="s">
        <v>14</v>
      </c>
      <c r="K7194">
        <v>46</v>
      </c>
      <c r="L7194" t="s">
        <v>15</v>
      </c>
    </row>
    <row r="7195" spans="1:12">
      <c r="A7195" t="e">
        <f ca="1">E00251529504221</f>
        <v>#NAME?</v>
      </c>
      <c r="B7195">
        <v>193</v>
      </c>
      <c r="C7195" t="s">
        <v>247</v>
      </c>
      <c r="D7195" s="1">
        <v>41533</v>
      </c>
      <c r="F7195">
        <v>1</v>
      </c>
      <c r="G7195">
        <v>7242</v>
      </c>
      <c r="H7195" t="s">
        <v>93</v>
      </c>
      <c r="J7195" t="s">
        <v>14</v>
      </c>
      <c r="K7195">
        <v>47</v>
      </c>
      <c r="L7195" t="s">
        <v>15</v>
      </c>
    </row>
    <row r="7196" spans="1:12">
      <c r="A7196" t="e">
        <f ca="1">E00251529504221</f>
        <v>#NAME?</v>
      </c>
      <c r="B7196">
        <v>148</v>
      </c>
      <c r="C7196" t="s">
        <v>318</v>
      </c>
      <c r="D7196" s="1">
        <v>42740</v>
      </c>
      <c r="E7196">
        <v>11</v>
      </c>
      <c r="F7196">
        <v>4</v>
      </c>
      <c r="G7196">
        <v>38610</v>
      </c>
      <c r="H7196" t="s">
        <v>459</v>
      </c>
      <c r="J7196" t="s">
        <v>34</v>
      </c>
      <c r="K7196">
        <v>50</v>
      </c>
      <c r="L7196" t="s">
        <v>15</v>
      </c>
    </row>
    <row r="7197" spans="1:12">
      <c r="A7197" t="e">
        <f ca="1">E00251537609721</f>
        <v>#NAME?</v>
      </c>
      <c r="B7197">
        <v>437</v>
      </c>
      <c r="C7197" t="s">
        <v>216</v>
      </c>
      <c r="D7197" s="1">
        <v>42200</v>
      </c>
      <c r="F7197">
        <v>1</v>
      </c>
      <c r="G7197">
        <v>7904</v>
      </c>
      <c r="H7197" t="s">
        <v>75</v>
      </c>
      <c r="J7197" t="s">
        <v>14</v>
      </c>
      <c r="K7197">
        <v>43</v>
      </c>
      <c r="L7197" t="s">
        <v>22</v>
      </c>
    </row>
    <row r="7198" spans="1:12">
      <c r="A7198" t="e">
        <f ca="1">E00251529504221</f>
        <v>#NAME?</v>
      </c>
      <c r="B7198">
        <v>4893</v>
      </c>
      <c r="C7198" t="s">
        <v>426</v>
      </c>
      <c r="D7198" s="1">
        <v>42789</v>
      </c>
      <c r="F7198">
        <v>1</v>
      </c>
      <c r="G7198">
        <v>53550</v>
      </c>
      <c r="H7198" t="s">
        <v>345</v>
      </c>
      <c r="I7198" t="s">
        <v>148</v>
      </c>
      <c r="J7198" t="s">
        <v>57</v>
      </c>
      <c r="K7198">
        <v>50</v>
      </c>
      <c r="L7198" t="s">
        <v>15</v>
      </c>
    </row>
    <row r="7199" spans="1:12">
      <c r="A7199" t="e">
        <f ca="1">E00251513010121</f>
        <v>#NAME?</v>
      </c>
      <c r="B7199">
        <v>446</v>
      </c>
      <c r="C7199" t="s">
        <v>94</v>
      </c>
      <c r="D7199" s="1">
        <v>41368</v>
      </c>
      <c r="F7199">
        <v>2</v>
      </c>
      <c r="G7199">
        <v>7291</v>
      </c>
      <c r="H7199" t="s">
        <v>163</v>
      </c>
      <c r="J7199" t="s">
        <v>14</v>
      </c>
      <c r="K7199">
        <v>42</v>
      </c>
      <c r="L7199" t="s">
        <v>15</v>
      </c>
    </row>
    <row r="7200" spans="1:12">
      <c r="A7200" t="e">
        <f ca="1">E00251513010121</f>
        <v>#NAME?</v>
      </c>
      <c r="B7200">
        <v>446</v>
      </c>
      <c r="C7200" t="s">
        <v>94</v>
      </c>
      <c r="D7200" s="1">
        <v>41572</v>
      </c>
      <c r="F7200">
        <v>1</v>
      </c>
      <c r="G7200">
        <v>2729</v>
      </c>
      <c r="H7200" t="s">
        <v>115</v>
      </c>
      <c r="J7200" t="s">
        <v>14</v>
      </c>
      <c r="K7200">
        <v>42</v>
      </c>
      <c r="L7200" t="s">
        <v>15</v>
      </c>
    </row>
    <row r="7201" spans="1:12">
      <c r="A7201" t="e">
        <f ca="1">E00251513010121</f>
        <v>#NAME?</v>
      </c>
      <c r="B7201">
        <v>446</v>
      </c>
      <c r="C7201" t="s">
        <v>94</v>
      </c>
      <c r="D7201" s="1">
        <v>42152</v>
      </c>
      <c r="F7201">
        <v>1</v>
      </c>
      <c r="G7201">
        <v>67510</v>
      </c>
      <c r="H7201" t="s">
        <v>1079</v>
      </c>
      <c r="J7201" t="s">
        <v>14</v>
      </c>
      <c r="K7201">
        <v>44</v>
      </c>
      <c r="L7201" t="s">
        <v>15</v>
      </c>
    </row>
    <row r="7202" spans="1:12">
      <c r="A7202" t="e">
        <f ca="1">E00251524984921</f>
        <v>#NAME?</v>
      </c>
      <c r="B7202">
        <v>454</v>
      </c>
      <c r="C7202" t="s">
        <v>179</v>
      </c>
      <c r="D7202" s="1">
        <v>42032</v>
      </c>
      <c r="F7202">
        <v>2</v>
      </c>
      <c r="G7202">
        <v>4779</v>
      </c>
      <c r="H7202" t="s">
        <v>231</v>
      </c>
      <c r="J7202" t="s">
        <v>14</v>
      </c>
      <c r="K7202">
        <v>41</v>
      </c>
      <c r="L7202" t="s">
        <v>15</v>
      </c>
    </row>
    <row r="7203" spans="1:12">
      <c r="A7203" t="e">
        <f ca="1">E00251513010121</f>
        <v>#NAME?</v>
      </c>
      <c r="B7203">
        <v>446</v>
      </c>
      <c r="C7203" t="s">
        <v>94</v>
      </c>
      <c r="D7203" s="1">
        <v>41955</v>
      </c>
      <c r="F7203">
        <v>2</v>
      </c>
      <c r="G7203">
        <v>7242</v>
      </c>
      <c r="H7203" t="s">
        <v>93</v>
      </c>
      <c r="J7203" t="s">
        <v>14</v>
      </c>
      <c r="K7203">
        <v>43</v>
      </c>
      <c r="L7203" t="s">
        <v>15</v>
      </c>
    </row>
    <row r="7204" spans="1:12">
      <c r="A7204" t="e">
        <f ca="1">E00251513010121</f>
        <v>#NAME?</v>
      </c>
      <c r="B7204">
        <v>446</v>
      </c>
      <c r="C7204" t="s">
        <v>94</v>
      </c>
      <c r="D7204" s="1">
        <v>42648</v>
      </c>
      <c r="F7204">
        <v>1</v>
      </c>
      <c r="G7204">
        <v>30112</v>
      </c>
      <c r="H7204" t="s">
        <v>645</v>
      </c>
      <c r="J7204" t="s">
        <v>14</v>
      </c>
      <c r="K7204">
        <v>45</v>
      </c>
      <c r="L7204" t="s">
        <v>15</v>
      </c>
    </row>
    <row r="7205" spans="1:12">
      <c r="A7205" t="e">
        <f ca="1">E00251537609721</f>
        <v>#NAME?</v>
      </c>
      <c r="B7205">
        <v>437</v>
      </c>
      <c r="C7205" t="s">
        <v>216</v>
      </c>
      <c r="D7205" s="1">
        <v>42844</v>
      </c>
      <c r="F7205">
        <v>3</v>
      </c>
      <c r="G7205">
        <v>29690</v>
      </c>
      <c r="H7205" t="s">
        <v>52</v>
      </c>
      <c r="J7205" t="s">
        <v>14</v>
      </c>
      <c r="K7205">
        <v>45</v>
      </c>
      <c r="L7205" t="s">
        <v>15</v>
      </c>
    </row>
    <row r="7206" spans="1:12">
      <c r="A7206" t="e">
        <f ca="1">E00251524984921</f>
        <v>#NAME?</v>
      </c>
      <c r="B7206">
        <v>454</v>
      </c>
      <c r="C7206" t="s">
        <v>179</v>
      </c>
      <c r="D7206" s="1">
        <v>42685</v>
      </c>
      <c r="F7206">
        <v>1</v>
      </c>
      <c r="G7206">
        <v>7829</v>
      </c>
      <c r="H7206" t="s">
        <v>899</v>
      </c>
      <c r="J7206" t="s">
        <v>14</v>
      </c>
      <c r="K7206">
        <v>43</v>
      </c>
      <c r="L7206" t="s">
        <v>22</v>
      </c>
    </row>
    <row r="7207" spans="1:12">
      <c r="A7207" t="e">
        <f ca="1">E00251513010121</f>
        <v>#NAME?</v>
      </c>
      <c r="B7207">
        <v>446</v>
      </c>
      <c r="C7207" t="s">
        <v>94</v>
      </c>
      <c r="D7207" s="1">
        <v>42899</v>
      </c>
      <c r="F7207">
        <v>3</v>
      </c>
      <c r="G7207">
        <v>30748</v>
      </c>
      <c r="H7207" t="s">
        <v>50</v>
      </c>
      <c r="J7207" t="s">
        <v>14</v>
      </c>
      <c r="K7207">
        <v>46</v>
      </c>
      <c r="L7207" t="s">
        <v>15</v>
      </c>
    </row>
    <row r="7208" spans="1:12">
      <c r="A7208" t="e">
        <f ca="1">E00251513010121</f>
        <v>#NAME?</v>
      </c>
      <c r="B7208">
        <v>446</v>
      </c>
      <c r="C7208" t="s">
        <v>94</v>
      </c>
      <c r="D7208" s="1">
        <v>41380</v>
      </c>
      <c r="F7208">
        <v>1</v>
      </c>
      <c r="G7208">
        <v>30000</v>
      </c>
      <c r="H7208" t="s">
        <v>144</v>
      </c>
      <c r="J7208" t="s">
        <v>14</v>
      </c>
      <c r="K7208">
        <v>42</v>
      </c>
      <c r="L7208" t="s">
        <v>15</v>
      </c>
    </row>
    <row r="7209" spans="1:12">
      <c r="A7209" t="e">
        <f ca="1">E00251532629421</f>
        <v>#NAME?</v>
      </c>
      <c r="B7209">
        <v>488</v>
      </c>
      <c r="C7209" t="s">
        <v>401</v>
      </c>
      <c r="D7209" s="1">
        <v>40980</v>
      </c>
      <c r="F7209">
        <v>1</v>
      </c>
      <c r="G7209">
        <v>7243</v>
      </c>
      <c r="H7209" t="s">
        <v>42</v>
      </c>
      <c r="J7209" t="s">
        <v>14</v>
      </c>
      <c r="K7209">
        <v>55</v>
      </c>
      <c r="L7209" t="s">
        <v>15</v>
      </c>
    </row>
    <row r="7210" spans="1:12">
      <c r="A7210" t="e">
        <f ca="1">E00251439864121</f>
        <v>#NAME?</v>
      </c>
      <c r="B7210">
        <v>498</v>
      </c>
      <c r="C7210" t="s">
        <v>591</v>
      </c>
      <c r="D7210" s="1">
        <v>43082</v>
      </c>
      <c r="F7210">
        <v>1</v>
      </c>
      <c r="G7210">
        <v>3004</v>
      </c>
      <c r="H7210" t="s">
        <v>104</v>
      </c>
      <c r="J7210" t="s">
        <v>14</v>
      </c>
      <c r="K7210">
        <v>44</v>
      </c>
      <c r="L7210" t="s">
        <v>15</v>
      </c>
    </row>
    <row r="7211" spans="1:12">
      <c r="A7211" t="e">
        <f ca="1">E00251532629421</f>
        <v>#NAME?</v>
      </c>
      <c r="B7211">
        <v>488</v>
      </c>
      <c r="C7211" t="s">
        <v>401</v>
      </c>
      <c r="D7211" s="1">
        <v>42775</v>
      </c>
      <c r="F7211">
        <v>1</v>
      </c>
      <c r="G7211">
        <v>7039</v>
      </c>
      <c r="H7211" t="s">
        <v>650</v>
      </c>
      <c r="J7211" t="s">
        <v>14</v>
      </c>
      <c r="K7211">
        <v>60</v>
      </c>
      <c r="L7211" t="s">
        <v>15</v>
      </c>
    </row>
    <row r="7212" spans="1:12">
      <c r="A7212" t="e">
        <f ca="1">E00251532629421</f>
        <v>#NAME?</v>
      </c>
      <c r="B7212">
        <v>488</v>
      </c>
      <c r="C7212" t="s">
        <v>401</v>
      </c>
      <c r="D7212" s="1">
        <v>42940</v>
      </c>
      <c r="F7212">
        <v>1</v>
      </c>
      <c r="G7212">
        <v>7039</v>
      </c>
      <c r="H7212" t="s">
        <v>650</v>
      </c>
      <c r="J7212" t="s">
        <v>14</v>
      </c>
      <c r="K7212">
        <v>61</v>
      </c>
      <c r="L7212" t="s">
        <v>15</v>
      </c>
    </row>
    <row r="7213" spans="1:12">
      <c r="A7213" t="e">
        <f ca="1">E00251528773621</f>
        <v>#NAME?</v>
      </c>
      <c r="B7213">
        <v>297</v>
      </c>
      <c r="C7213" t="s">
        <v>411</v>
      </c>
      <c r="D7213" s="1">
        <v>41075</v>
      </c>
      <c r="F7213">
        <v>3</v>
      </c>
      <c r="G7213">
        <v>2724</v>
      </c>
      <c r="H7213" t="s">
        <v>73</v>
      </c>
      <c r="J7213" t="s">
        <v>14</v>
      </c>
      <c r="K7213">
        <v>37</v>
      </c>
      <c r="L7213" t="s">
        <v>15</v>
      </c>
    </row>
    <row r="7214" spans="1:12">
      <c r="A7214" t="e">
        <f ca="1">E00251528773621</f>
        <v>#NAME?</v>
      </c>
      <c r="B7214">
        <v>297</v>
      </c>
      <c r="C7214" t="s">
        <v>411</v>
      </c>
      <c r="D7214" s="1">
        <v>41075</v>
      </c>
      <c r="F7214">
        <v>5</v>
      </c>
      <c r="G7214">
        <v>6069</v>
      </c>
      <c r="H7214" t="s">
        <v>840</v>
      </c>
      <c r="J7214" t="s">
        <v>14</v>
      </c>
      <c r="K7214">
        <v>37</v>
      </c>
      <c r="L7214" t="s">
        <v>15</v>
      </c>
    </row>
    <row r="7215" spans="1:12">
      <c r="A7215" t="e">
        <f ca="1">E00251715777721</f>
        <v>#NAME?</v>
      </c>
      <c r="B7215">
        <v>490</v>
      </c>
      <c r="C7215" t="s">
        <v>158</v>
      </c>
      <c r="D7215" s="1">
        <v>42062</v>
      </c>
      <c r="F7215">
        <v>2</v>
      </c>
      <c r="G7215">
        <v>4019</v>
      </c>
      <c r="H7215" t="s">
        <v>26</v>
      </c>
      <c r="J7215" t="s">
        <v>14</v>
      </c>
      <c r="K7215">
        <v>52</v>
      </c>
      <c r="L7215" t="s">
        <v>15</v>
      </c>
    </row>
    <row r="7216" spans="1:12">
      <c r="A7216" t="e">
        <f ca="1">E00251715777721</f>
        <v>#NAME?</v>
      </c>
      <c r="B7216">
        <v>490</v>
      </c>
      <c r="C7216" t="s">
        <v>158</v>
      </c>
      <c r="D7216" s="1">
        <v>42719</v>
      </c>
      <c r="F7216">
        <v>1</v>
      </c>
      <c r="G7216">
        <v>3510</v>
      </c>
      <c r="H7216" t="s">
        <v>647</v>
      </c>
      <c r="J7216" t="s">
        <v>14</v>
      </c>
      <c r="K7216">
        <v>54</v>
      </c>
      <c r="L7216" t="s">
        <v>15</v>
      </c>
    </row>
    <row r="7217" spans="1:12">
      <c r="A7217" t="e">
        <f ca="1">E00251528773621</f>
        <v>#NAME?</v>
      </c>
      <c r="B7217">
        <v>297</v>
      </c>
      <c r="C7217" t="s">
        <v>411</v>
      </c>
      <c r="D7217" s="1">
        <v>40949</v>
      </c>
      <c r="F7217">
        <v>2</v>
      </c>
      <c r="G7217">
        <v>5369</v>
      </c>
      <c r="H7217" t="s">
        <v>253</v>
      </c>
      <c r="J7217" t="s">
        <v>14</v>
      </c>
      <c r="K7217">
        <v>36</v>
      </c>
      <c r="L7217" t="s">
        <v>15</v>
      </c>
    </row>
    <row r="7218" spans="1:12">
      <c r="A7218" t="e">
        <f ca="1">E00251528773621</f>
        <v>#NAME?</v>
      </c>
      <c r="B7218">
        <v>297</v>
      </c>
      <c r="C7218" t="s">
        <v>411</v>
      </c>
      <c r="D7218" s="1">
        <v>40990</v>
      </c>
      <c r="F7218">
        <v>4</v>
      </c>
      <c r="G7218">
        <v>5921</v>
      </c>
      <c r="H7218" t="s">
        <v>680</v>
      </c>
      <c r="J7218" t="s">
        <v>14</v>
      </c>
      <c r="K7218">
        <v>36</v>
      </c>
      <c r="L7218" t="s">
        <v>15</v>
      </c>
    </row>
    <row r="7219" spans="1:12">
      <c r="A7219" t="e">
        <f ca="1">E00251528773621</f>
        <v>#NAME?</v>
      </c>
      <c r="B7219">
        <v>292</v>
      </c>
      <c r="C7219" t="s">
        <v>467</v>
      </c>
      <c r="D7219" s="1">
        <v>41047</v>
      </c>
      <c r="F7219">
        <v>1</v>
      </c>
      <c r="G7219">
        <v>5369</v>
      </c>
      <c r="H7219" t="s">
        <v>253</v>
      </c>
      <c r="J7219" t="s">
        <v>14</v>
      </c>
      <c r="K7219">
        <v>37</v>
      </c>
      <c r="L7219" t="s">
        <v>15</v>
      </c>
    </row>
    <row r="7220" spans="1:12">
      <c r="A7220" t="e">
        <f ca="1">E00251528773621</f>
        <v>#NAME?</v>
      </c>
      <c r="B7220">
        <v>297</v>
      </c>
      <c r="C7220" t="s">
        <v>411</v>
      </c>
      <c r="D7220" s="1">
        <v>41996</v>
      </c>
      <c r="F7220">
        <v>6</v>
      </c>
      <c r="G7220">
        <v>5921</v>
      </c>
      <c r="H7220" t="s">
        <v>680</v>
      </c>
      <c r="J7220" t="s">
        <v>14</v>
      </c>
      <c r="K7220">
        <v>39</v>
      </c>
      <c r="L7220" t="s">
        <v>15</v>
      </c>
    </row>
    <row r="7221" spans="1:12">
      <c r="A7221" t="e">
        <f ca="1">E00251528773621</f>
        <v>#NAME?</v>
      </c>
      <c r="B7221">
        <v>297</v>
      </c>
      <c r="C7221" t="s">
        <v>411</v>
      </c>
      <c r="D7221" s="1">
        <v>41075</v>
      </c>
      <c r="F7221">
        <v>1</v>
      </c>
      <c r="G7221">
        <v>5369</v>
      </c>
      <c r="H7221" t="s">
        <v>253</v>
      </c>
      <c r="J7221" t="s">
        <v>14</v>
      </c>
      <c r="K7221">
        <v>37</v>
      </c>
      <c r="L7221" t="s">
        <v>15</v>
      </c>
    </row>
    <row r="7222" spans="1:12">
      <c r="A7222" t="e">
        <f ca="1">E00251429681721</f>
        <v>#NAME?</v>
      </c>
      <c r="B7222">
        <v>3435</v>
      </c>
      <c r="C7222" t="s">
        <v>409</v>
      </c>
      <c r="D7222" s="1">
        <v>41749</v>
      </c>
      <c r="F7222">
        <v>1</v>
      </c>
      <c r="G7222">
        <v>481</v>
      </c>
      <c r="H7222" t="s">
        <v>1080</v>
      </c>
      <c r="J7222" t="s">
        <v>14</v>
      </c>
      <c r="K7222">
        <v>41</v>
      </c>
      <c r="L7222" t="s">
        <v>15</v>
      </c>
    </row>
    <row r="7223" spans="1:12">
      <c r="A7223" t="e">
        <f ca="1">E00251524998621</f>
        <v>#NAME?</v>
      </c>
      <c r="B7223">
        <v>718</v>
      </c>
      <c r="C7223" t="s">
        <v>32</v>
      </c>
      <c r="D7223" s="1">
        <v>40933</v>
      </c>
      <c r="E7223">
        <v>3</v>
      </c>
      <c r="F7223">
        <v>2</v>
      </c>
      <c r="G7223">
        <v>36021</v>
      </c>
      <c r="H7223" t="s">
        <v>1081</v>
      </c>
      <c r="J7223" t="s">
        <v>34</v>
      </c>
      <c r="K7223">
        <v>36</v>
      </c>
      <c r="L7223" t="s">
        <v>15</v>
      </c>
    </row>
    <row r="7224" spans="1:12">
      <c r="A7224" t="e">
        <f ca="1">E00251524997621</f>
        <v>#NAME?</v>
      </c>
      <c r="B7224">
        <v>1273</v>
      </c>
      <c r="C7224" t="s">
        <v>28</v>
      </c>
      <c r="D7224" s="1">
        <v>42529</v>
      </c>
      <c r="F7224">
        <v>3</v>
      </c>
      <c r="G7224">
        <v>25000</v>
      </c>
      <c r="H7224" t="s">
        <v>178</v>
      </c>
      <c r="J7224" t="s">
        <v>14</v>
      </c>
      <c r="K7224">
        <v>66</v>
      </c>
      <c r="L7224" t="s">
        <v>15</v>
      </c>
    </row>
    <row r="7225" spans="1:12">
      <c r="A7225" t="e">
        <f ca="1">E00251524998621</f>
        <v>#NAME?</v>
      </c>
      <c r="B7225">
        <v>461</v>
      </c>
      <c r="C7225" t="s">
        <v>648</v>
      </c>
      <c r="D7225" s="1">
        <v>42299</v>
      </c>
      <c r="F7225">
        <v>1</v>
      </c>
      <c r="G7225">
        <v>3671</v>
      </c>
      <c r="H7225" t="s">
        <v>188</v>
      </c>
      <c r="J7225" t="s">
        <v>14</v>
      </c>
      <c r="K7225">
        <v>40</v>
      </c>
      <c r="L7225" t="s">
        <v>15</v>
      </c>
    </row>
    <row r="7226" spans="1:12">
      <c r="A7226" t="e">
        <f ca="1">E00251715777721</f>
        <v>#NAME?</v>
      </c>
      <c r="B7226">
        <v>490</v>
      </c>
      <c r="C7226" t="s">
        <v>158</v>
      </c>
      <c r="D7226" s="1">
        <v>42061</v>
      </c>
      <c r="F7226">
        <v>2</v>
      </c>
      <c r="G7226">
        <v>2149</v>
      </c>
      <c r="H7226" t="s">
        <v>484</v>
      </c>
      <c r="J7226" t="s">
        <v>14</v>
      </c>
      <c r="K7226">
        <v>52</v>
      </c>
      <c r="L7226" t="s">
        <v>15</v>
      </c>
    </row>
    <row r="7227" spans="1:12">
      <c r="A7227" t="e">
        <f ca="1">E00251715777721</f>
        <v>#NAME?</v>
      </c>
      <c r="B7227">
        <v>490</v>
      </c>
      <c r="C7227" t="s">
        <v>158</v>
      </c>
      <c r="D7227" s="1">
        <v>42794</v>
      </c>
      <c r="F7227">
        <v>1</v>
      </c>
      <c r="G7227">
        <v>3510</v>
      </c>
      <c r="H7227" t="s">
        <v>647</v>
      </c>
      <c r="J7227" t="s">
        <v>14</v>
      </c>
      <c r="K7227">
        <v>54</v>
      </c>
      <c r="L7227" t="s">
        <v>15</v>
      </c>
    </row>
    <row r="7228" spans="1:12">
      <c r="A7228" t="e">
        <f ca="1">E00251429350021</f>
        <v>#NAME?</v>
      </c>
      <c r="B7228">
        <v>278</v>
      </c>
      <c r="C7228" t="s">
        <v>222</v>
      </c>
      <c r="D7228" s="1">
        <v>41051</v>
      </c>
      <c r="F7228">
        <v>4</v>
      </c>
      <c r="G7228">
        <v>5990</v>
      </c>
      <c r="H7228" t="s">
        <v>60</v>
      </c>
      <c r="J7228" t="s">
        <v>14</v>
      </c>
      <c r="K7228">
        <v>61</v>
      </c>
      <c r="L7228" t="s">
        <v>15</v>
      </c>
    </row>
    <row r="7229" spans="1:12">
      <c r="A7229" t="e">
        <f ca="1">E00251429350021</f>
        <v>#NAME?</v>
      </c>
      <c r="B7229">
        <v>278</v>
      </c>
      <c r="C7229" t="s">
        <v>222</v>
      </c>
      <c r="D7229" s="1">
        <v>42559</v>
      </c>
      <c r="F7229">
        <v>2</v>
      </c>
      <c r="G7229">
        <v>1739</v>
      </c>
      <c r="H7229" t="s">
        <v>110</v>
      </c>
      <c r="J7229" t="s">
        <v>14</v>
      </c>
      <c r="K7229">
        <v>66</v>
      </c>
      <c r="L7229" t="s">
        <v>15</v>
      </c>
    </row>
    <row r="7230" spans="1:12">
      <c r="A7230" t="e">
        <f ca="1">E00251429350021</f>
        <v>#NAME?</v>
      </c>
      <c r="B7230">
        <v>278</v>
      </c>
      <c r="C7230" t="s">
        <v>222</v>
      </c>
      <c r="D7230" s="1">
        <v>42599</v>
      </c>
      <c r="F7230">
        <v>4</v>
      </c>
      <c r="G7230">
        <v>1739</v>
      </c>
      <c r="H7230" t="s">
        <v>110</v>
      </c>
      <c r="J7230" t="s">
        <v>14</v>
      </c>
      <c r="K7230">
        <v>66</v>
      </c>
      <c r="L7230" t="s">
        <v>15</v>
      </c>
    </row>
    <row r="7231" spans="1:12">
      <c r="A7231" t="e">
        <f ca="1">E00251524992721</f>
        <v>#NAME?</v>
      </c>
      <c r="B7231">
        <v>494</v>
      </c>
      <c r="C7231" t="s">
        <v>63</v>
      </c>
      <c r="D7231" s="1">
        <v>41054</v>
      </c>
      <c r="F7231">
        <v>2</v>
      </c>
      <c r="G7231">
        <v>72670</v>
      </c>
      <c r="H7231" t="s">
        <v>223</v>
      </c>
      <c r="J7231" t="s">
        <v>14</v>
      </c>
      <c r="K7231">
        <v>39</v>
      </c>
      <c r="L7231" t="s">
        <v>15</v>
      </c>
    </row>
    <row r="7232" spans="1:12">
      <c r="A7232" t="e">
        <f ca="1">E00251514725221</f>
        <v>#NAME?</v>
      </c>
      <c r="B7232">
        <v>481</v>
      </c>
      <c r="C7232" t="s">
        <v>402</v>
      </c>
      <c r="D7232" s="1">
        <v>41680</v>
      </c>
      <c r="F7232">
        <v>3</v>
      </c>
      <c r="G7232">
        <v>7295</v>
      </c>
      <c r="H7232" t="s">
        <v>76</v>
      </c>
      <c r="J7232" t="s">
        <v>14</v>
      </c>
      <c r="K7232">
        <v>48</v>
      </c>
      <c r="L7232" t="s">
        <v>15</v>
      </c>
    </row>
    <row r="7233" spans="1:12">
      <c r="A7233" t="e">
        <f ca="1">E00251514725221</f>
        <v>#NAME?</v>
      </c>
      <c r="B7233">
        <v>481</v>
      </c>
      <c r="C7233" t="s">
        <v>402</v>
      </c>
      <c r="D7233" s="1">
        <v>41689</v>
      </c>
      <c r="F7233">
        <v>5</v>
      </c>
      <c r="G7233">
        <v>27800</v>
      </c>
      <c r="H7233" t="s">
        <v>145</v>
      </c>
      <c r="J7233" t="s">
        <v>14</v>
      </c>
      <c r="K7233">
        <v>48</v>
      </c>
      <c r="L7233" t="s">
        <v>15</v>
      </c>
    </row>
    <row r="7234" spans="1:12">
      <c r="A7234" t="e">
        <f ca="1">E00251514725221</f>
        <v>#NAME?</v>
      </c>
      <c r="B7234">
        <v>481</v>
      </c>
      <c r="C7234" t="s">
        <v>402</v>
      </c>
      <c r="D7234" s="1">
        <v>41694</v>
      </c>
      <c r="F7234">
        <v>3</v>
      </c>
      <c r="G7234">
        <v>7295</v>
      </c>
      <c r="H7234" t="s">
        <v>76</v>
      </c>
      <c r="J7234" t="s">
        <v>14</v>
      </c>
      <c r="K7234">
        <v>48</v>
      </c>
      <c r="L7234" t="s">
        <v>15</v>
      </c>
    </row>
    <row r="7235" spans="1:12">
      <c r="A7235" t="e">
        <f ca="1">E00251514725221</f>
        <v>#NAME?</v>
      </c>
      <c r="B7235">
        <v>485</v>
      </c>
      <c r="C7235" t="s">
        <v>241</v>
      </c>
      <c r="D7235" s="1">
        <v>43045</v>
      </c>
      <c r="F7235">
        <v>4</v>
      </c>
      <c r="G7235">
        <v>7823</v>
      </c>
      <c r="H7235" t="s">
        <v>282</v>
      </c>
      <c r="J7235" t="s">
        <v>14</v>
      </c>
      <c r="K7235">
        <v>52</v>
      </c>
      <c r="L7235" t="s">
        <v>22</v>
      </c>
    </row>
    <row r="7236" spans="1:12">
      <c r="A7236" t="e">
        <f ca="1">E00251532800321</f>
        <v>#NAME?</v>
      </c>
      <c r="B7236">
        <v>498</v>
      </c>
      <c r="C7236" t="s">
        <v>591</v>
      </c>
      <c r="D7236" s="1">
        <v>42613</v>
      </c>
      <c r="F7236">
        <v>2</v>
      </c>
      <c r="G7236">
        <v>25000</v>
      </c>
      <c r="H7236" t="s">
        <v>178</v>
      </c>
      <c r="J7236" t="s">
        <v>14</v>
      </c>
      <c r="K7236">
        <v>51</v>
      </c>
      <c r="L7236" t="s">
        <v>15</v>
      </c>
    </row>
    <row r="7237" spans="1:12">
      <c r="A7237" t="e">
        <f ca="1">E00251524992721</f>
        <v>#NAME?</v>
      </c>
      <c r="B7237">
        <v>494</v>
      </c>
      <c r="C7237" t="s">
        <v>63</v>
      </c>
      <c r="D7237" s="1">
        <v>41446</v>
      </c>
      <c r="F7237">
        <v>1</v>
      </c>
      <c r="G7237">
        <v>72670</v>
      </c>
      <c r="H7237" t="s">
        <v>223</v>
      </c>
      <c r="J7237" t="s">
        <v>14</v>
      </c>
      <c r="K7237">
        <v>41</v>
      </c>
      <c r="L7237" t="s">
        <v>15</v>
      </c>
    </row>
    <row r="7238" spans="1:12">
      <c r="A7238" t="e">
        <f ca="1">E00251533061921</f>
        <v>#NAME?</v>
      </c>
      <c r="B7238">
        <v>471</v>
      </c>
      <c r="C7238" t="s">
        <v>654</v>
      </c>
      <c r="D7238" s="1">
        <v>41270</v>
      </c>
      <c r="F7238">
        <v>1</v>
      </c>
      <c r="G7238">
        <v>3804</v>
      </c>
      <c r="H7238" t="s">
        <v>71</v>
      </c>
      <c r="J7238" t="s">
        <v>14</v>
      </c>
      <c r="K7238">
        <v>45</v>
      </c>
      <c r="L7238" t="s">
        <v>15</v>
      </c>
    </row>
    <row r="7239" spans="1:12">
      <c r="A7239" t="e">
        <f ca="1">E00251533061921</f>
        <v>#NAME?</v>
      </c>
      <c r="B7239">
        <v>471</v>
      </c>
      <c r="C7239" t="s">
        <v>654</v>
      </c>
      <c r="D7239" s="1">
        <v>42487</v>
      </c>
      <c r="F7239">
        <v>1</v>
      </c>
      <c r="G7239">
        <v>4264</v>
      </c>
      <c r="H7239" t="s">
        <v>867</v>
      </c>
      <c r="J7239" t="s">
        <v>14</v>
      </c>
      <c r="K7239">
        <v>48</v>
      </c>
      <c r="L7239" t="s">
        <v>15</v>
      </c>
    </row>
    <row r="7240" spans="1:12">
      <c r="A7240" t="e">
        <f ca="1">E00251531500621</f>
        <v>#NAME?</v>
      </c>
      <c r="B7240">
        <v>702</v>
      </c>
      <c r="C7240" t="s">
        <v>293</v>
      </c>
      <c r="D7240" s="1">
        <v>41740</v>
      </c>
      <c r="F7240">
        <v>2</v>
      </c>
      <c r="G7240">
        <v>7962</v>
      </c>
      <c r="H7240" t="s">
        <v>111</v>
      </c>
      <c r="J7240" t="s">
        <v>14</v>
      </c>
      <c r="K7240">
        <v>50</v>
      </c>
      <c r="L7240" t="s">
        <v>22</v>
      </c>
    </row>
    <row r="7241" spans="1:12">
      <c r="A7241" t="e">
        <f ca="1">E00251429606721</f>
        <v>#NAME?</v>
      </c>
      <c r="B7241">
        <v>161</v>
      </c>
      <c r="C7241" t="s">
        <v>349</v>
      </c>
      <c r="D7241" s="1">
        <v>41592</v>
      </c>
      <c r="F7241">
        <v>1</v>
      </c>
      <c r="G7241">
        <v>7231</v>
      </c>
      <c r="H7241" t="s">
        <v>128</v>
      </c>
      <c r="J7241" t="s">
        <v>14</v>
      </c>
      <c r="K7241">
        <v>53</v>
      </c>
      <c r="L7241" t="s">
        <v>15</v>
      </c>
    </row>
    <row r="7242" spans="1:12">
      <c r="A7242" t="e">
        <f ca="1">E00251531500621</f>
        <v>#NAME?</v>
      </c>
      <c r="B7242">
        <v>702</v>
      </c>
      <c r="C7242" t="s">
        <v>293</v>
      </c>
      <c r="D7242" s="1">
        <v>41989</v>
      </c>
      <c r="F7242">
        <v>5</v>
      </c>
      <c r="G7242">
        <v>7061</v>
      </c>
      <c r="H7242" t="s">
        <v>408</v>
      </c>
      <c r="J7242" t="s">
        <v>14</v>
      </c>
      <c r="K7242">
        <v>50</v>
      </c>
      <c r="L7242" t="s">
        <v>15</v>
      </c>
    </row>
    <row r="7243" spans="1:12">
      <c r="A7243" t="e">
        <f ca="1">E00251531500621</f>
        <v>#NAME?</v>
      </c>
      <c r="B7243">
        <v>702</v>
      </c>
      <c r="C7243" t="s">
        <v>293</v>
      </c>
      <c r="D7243" s="1">
        <v>42152</v>
      </c>
      <c r="F7243">
        <v>1</v>
      </c>
      <c r="G7243">
        <v>2724</v>
      </c>
      <c r="H7243" t="s">
        <v>73</v>
      </c>
      <c r="J7243" t="s">
        <v>14</v>
      </c>
      <c r="K7243">
        <v>51</v>
      </c>
      <c r="L7243" t="s">
        <v>15</v>
      </c>
    </row>
    <row r="7244" spans="1:12">
      <c r="A7244" t="e">
        <f ca="1">E00251531500621</f>
        <v>#NAME?</v>
      </c>
      <c r="B7244">
        <v>703</v>
      </c>
      <c r="C7244" t="s">
        <v>305</v>
      </c>
      <c r="D7244" s="1">
        <v>41292</v>
      </c>
      <c r="F7244">
        <v>6</v>
      </c>
      <c r="G7244">
        <v>62989</v>
      </c>
      <c r="H7244" t="s">
        <v>440</v>
      </c>
      <c r="J7244" t="s">
        <v>14</v>
      </c>
      <c r="K7244">
        <v>49</v>
      </c>
      <c r="L7244" t="s">
        <v>15</v>
      </c>
    </row>
    <row r="7245" spans="1:12">
      <c r="A7245" t="e">
        <f ca="1">E00251531500621</f>
        <v>#NAME?</v>
      </c>
      <c r="B7245">
        <v>703</v>
      </c>
      <c r="C7245" t="s">
        <v>305</v>
      </c>
      <c r="D7245" s="1">
        <v>41555</v>
      </c>
      <c r="F7245">
        <v>3</v>
      </c>
      <c r="G7245">
        <v>7962</v>
      </c>
      <c r="H7245" t="s">
        <v>111</v>
      </c>
      <c r="J7245" t="s">
        <v>14</v>
      </c>
      <c r="K7245">
        <v>49</v>
      </c>
      <c r="L7245" t="s">
        <v>22</v>
      </c>
    </row>
    <row r="7246" spans="1:12">
      <c r="A7246" t="e">
        <f ca="1">E00251713751121</f>
        <v>#NAME?</v>
      </c>
      <c r="B7246">
        <v>158</v>
      </c>
      <c r="C7246" t="s">
        <v>586</v>
      </c>
      <c r="D7246" s="1">
        <v>41732</v>
      </c>
      <c r="F7246">
        <v>1</v>
      </c>
      <c r="G7246">
        <v>69010</v>
      </c>
      <c r="H7246" t="s">
        <v>294</v>
      </c>
      <c r="J7246" t="s">
        <v>14</v>
      </c>
      <c r="K7246">
        <v>40</v>
      </c>
      <c r="L7246" t="s">
        <v>15</v>
      </c>
    </row>
    <row r="7247" spans="1:12">
      <c r="A7247" t="e">
        <f ca="1">E00251713751121</f>
        <v>#NAME?</v>
      </c>
      <c r="B7247">
        <v>158</v>
      </c>
      <c r="C7247" t="s">
        <v>586</v>
      </c>
      <c r="D7247" s="1">
        <v>41974</v>
      </c>
      <c r="F7247">
        <v>1</v>
      </c>
      <c r="G7247">
        <v>6929</v>
      </c>
      <c r="H7247" t="s">
        <v>36</v>
      </c>
      <c r="J7247" t="s">
        <v>14</v>
      </c>
      <c r="K7247">
        <v>41</v>
      </c>
      <c r="L7247" t="s">
        <v>15</v>
      </c>
    </row>
    <row r="7248" spans="1:12">
      <c r="A7248" t="e">
        <f ca="1">E00251713751121</f>
        <v>#NAME?</v>
      </c>
      <c r="B7248">
        <v>158</v>
      </c>
      <c r="C7248" t="s">
        <v>586</v>
      </c>
      <c r="D7248" s="1">
        <v>41732</v>
      </c>
      <c r="F7248">
        <v>2</v>
      </c>
      <c r="G7248">
        <v>6929</v>
      </c>
      <c r="H7248" t="s">
        <v>36</v>
      </c>
      <c r="J7248" t="s">
        <v>14</v>
      </c>
      <c r="K7248">
        <v>40</v>
      </c>
      <c r="L7248" t="s">
        <v>15</v>
      </c>
    </row>
    <row r="7249" spans="1:12">
      <c r="A7249" t="e">
        <f ca="1">E00251713751121</f>
        <v>#NAME?</v>
      </c>
      <c r="B7249">
        <v>158</v>
      </c>
      <c r="C7249" t="s">
        <v>586</v>
      </c>
      <c r="D7249" s="1">
        <v>41758</v>
      </c>
      <c r="F7249">
        <v>1</v>
      </c>
      <c r="G7249">
        <v>38420</v>
      </c>
      <c r="H7249" t="s">
        <v>587</v>
      </c>
      <c r="J7249" t="s">
        <v>14</v>
      </c>
      <c r="K7249">
        <v>40</v>
      </c>
      <c r="L7249" t="s">
        <v>15</v>
      </c>
    </row>
    <row r="7250" spans="1:12">
      <c r="A7250" t="e">
        <f ca="1">E00251713751121</f>
        <v>#NAME?</v>
      </c>
      <c r="B7250">
        <v>158</v>
      </c>
      <c r="C7250" t="s">
        <v>586</v>
      </c>
      <c r="D7250" s="1">
        <v>43084</v>
      </c>
      <c r="F7250">
        <v>1</v>
      </c>
      <c r="G7250">
        <v>217</v>
      </c>
      <c r="H7250" t="s">
        <v>864</v>
      </c>
      <c r="J7250" t="s">
        <v>14</v>
      </c>
      <c r="K7250">
        <v>44</v>
      </c>
      <c r="L7250" t="s">
        <v>15</v>
      </c>
    </row>
    <row r="7251" spans="1:12">
      <c r="A7251" t="e">
        <f ca="1">E00251524997621</f>
        <v>#NAME?</v>
      </c>
      <c r="B7251">
        <v>1273</v>
      </c>
      <c r="C7251" t="s">
        <v>28</v>
      </c>
      <c r="D7251" s="1">
        <v>42430</v>
      </c>
      <c r="F7251">
        <v>2</v>
      </c>
      <c r="G7251">
        <v>4019</v>
      </c>
      <c r="H7251" t="s">
        <v>26</v>
      </c>
      <c r="J7251" t="s">
        <v>14</v>
      </c>
      <c r="K7251">
        <v>66</v>
      </c>
      <c r="L7251" t="s">
        <v>15</v>
      </c>
    </row>
    <row r="7252" spans="1:12">
      <c r="A7252" t="e">
        <f ca="1">E00251524997621</f>
        <v>#NAME?</v>
      </c>
      <c r="B7252">
        <v>1273</v>
      </c>
      <c r="C7252" t="s">
        <v>28</v>
      </c>
      <c r="D7252" s="1">
        <v>42472</v>
      </c>
      <c r="F7252">
        <v>2</v>
      </c>
      <c r="G7252">
        <v>4019</v>
      </c>
      <c r="H7252" t="s">
        <v>26</v>
      </c>
      <c r="J7252" t="s">
        <v>14</v>
      </c>
      <c r="K7252">
        <v>66</v>
      </c>
      <c r="L7252" t="s">
        <v>15</v>
      </c>
    </row>
    <row r="7253" spans="1:12">
      <c r="A7253" t="e">
        <f ca="1">E00251533061921</f>
        <v>#NAME?</v>
      </c>
      <c r="B7253">
        <v>471</v>
      </c>
      <c r="C7253" t="s">
        <v>654</v>
      </c>
      <c r="D7253" s="1">
        <v>42466</v>
      </c>
      <c r="F7253">
        <v>3</v>
      </c>
      <c r="G7253">
        <v>4019</v>
      </c>
      <c r="H7253" t="s">
        <v>26</v>
      </c>
      <c r="J7253" t="s">
        <v>14</v>
      </c>
      <c r="K7253">
        <v>48</v>
      </c>
      <c r="L7253" t="s">
        <v>15</v>
      </c>
    </row>
    <row r="7254" spans="1:12">
      <c r="A7254" t="e">
        <f ca="1">E00251713751121</f>
        <v>#NAME?</v>
      </c>
      <c r="B7254">
        <v>158</v>
      </c>
      <c r="C7254" t="s">
        <v>586</v>
      </c>
      <c r="D7254" s="1">
        <v>42202</v>
      </c>
      <c r="F7254">
        <v>1</v>
      </c>
      <c r="G7254">
        <v>78079</v>
      </c>
      <c r="H7254" t="s">
        <v>49</v>
      </c>
      <c r="J7254" t="s">
        <v>14</v>
      </c>
      <c r="K7254">
        <v>42</v>
      </c>
      <c r="L7254" t="s">
        <v>22</v>
      </c>
    </row>
    <row r="7255" spans="1:12">
      <c r="A7255" t="e">
        <f ca="1">E00251713751121</f>
        <v>#NAME?</v>
      </c>
      <c r="B7255">
        <v>158</v>
      </c>
      <c r="C7255" t="s">
        <v>586</v>
      </c>
      <c r="D7255" s="1">
        <v>42485</v>
      </c>
      <c r="F7255">
        <v>2</v>
      </c>
      <c r="G7255">
        <v>7202</v>
      </c>
      <c r="H7255" t="s">
        <v>594</v>
      </c>
      <c r="J7255" t="s">
        <v>14</v>
      </c>
      <c r="K7255">
        <v>42</v>
      </c>
      <c r="L7255" t="s">
        <v>15</v>
      </c>
    </row>
    <row r="7256" spans="1:12">
      <c r="A7256" t="e">
        <f ca="1">E00251713751121</f>
        <v>#NAME?</v>
      </c>
      <c r="B7256">
        <v>158</v>
      </c>
      <c r="C7256" t="s">
        <v>586</v>
      </c>
      <c r="D7256" s="1">
        <v>42766</v>
      </c>
      <c r="F7256">
        <v>1</v>
      </c>
      <c r="G7256">
        <v>61171</v>
      </c>
      <c r="H7256" t="s">
        <v>513</v>
      </c>
      <c r="J7256" t="s">
        <v>14</v>
      </c>
      <c r="K7256">
        <v>43</v>
      </c>
      <c r="L7256" t="s">
        <v>15</v>
      </c>
    </row>
    <row r="7257" spans="1:12">
      <c r="A7257" t="e">
        <f ca="1">E00251531500621</f>
        <v>#NAME?</v>
      </c>
      <c r="B7257">
        <v>702</v>
      </c>
      <c r="C7257" t="s">
        <v>293</v>
      </c>
      <c r="D7257" s="1">
        <v>42044</v>
      </c>
      <c r="F7257">
        <v>6</v>
      </c>
      <c r="G7257">
        <v>6278</v>
      </c>
      <c r="H7257" t="s">
        <v>554</v>
      </c>
      <c r="J7257" t="s">
        <v>14</v>
      </c>
      <c r="K7257">
        <v>51</v>
      </c>
      <c r="L7257" t="s">
        <v>15</v>
      </c>
    </row>
    <row r="7258" spans="1:12">
      <c r="A7258" t="e">
        <f ca="1">E00251531500621</f>
        <v>#NAME?</v>
      </c>
      <c r="B7258">
        <v>702</v>
      </c>
      <c r="C7258" t="s">
        <v>293</v>
      </c>
      <c r="D7258" s="1">
        <v>42471</v>
      </c>
      <c r="F7258">
        <v>2</v>
      </c>
      <c r="G7258">
        <v>27802</v>
      </c>
      <c r="H7258" t="s">
        <v>83</v>
      </c>
      <c r="J7258" t="s">
        <v>14</v>
      </c>
      <c r="K7258">
        <v>52</v>
      </c>
      <c r="L7258" t="s">
        <v>15</v>
      </c>
    </row>
    <row r="7259" spans="1:12">
      <c r="A7259" t="e">
        <f ca="1">E00251531500621</f>
        <v>#NAME?</v>
      </c>
      <c r="B7259">
        <v>703</v>
      </c>
      <c r="C7259" t="s">
        <v>305</v>
      </c>
      <c r="D7259" s="1">
        <v>42895</v>
      </c>
      <c r="F7259">
        <v>5</v>
      </c>
      <c r="G7259">
        <v>7061</v>
      </c>
      <c r="H7259" t="s">
        <v>408</v>
      </c>
      <c r="J7259" t="s">
        <v>14</v>
      </c>
      <c r="K7259">
        <v>53</v>
      </c>
      <c r="L7259" t="s">
        <v>15</v>
      </c>
    </row>
    <row r="7260" spans="1:12">
      <c r="A7260" t="e">
        <f ca="1">E00251537608621</f>
        <v>#NAME?</v>
      </c>
      <c r="B7260">
        <v>1273</v>
      </c>
      <c r="C7260" t="s">
        <v>28</v>
      </c>
      <c r="D7260" s="1">
        <v>42824</v>
      </c>
      <c r="F7260">
        <v>1</v>
      </c>
      <c r="G7260">
        <v>27800</v>
      </c>
      <c r="H7260" t="s">
        <v>145</v>
      </c>
      <c r="J7260" t="s">
        <v>14</v>
      </c>
      <c r="K7260">
        <v>55</v>
      </c>
      <c r="L7260" t="s">
        <v>15</v>
      </c>
    </row>
    <row r="7261" spans="1:12">
      <c r="A7261" t="e">
        <f ca="1">E00251429350021</f>
        <v>#NAME?</v>
      </c>
      <c r="B7261">
        <v>278</v>
      </c>
      <c r="C7261" t="s">
        <v>222</v>
      </c>
      <c r="D7261" s="1">
        <v>42559</v>
      </c>
      <c r="F7261">
        <v>1</v>
      </c>
      <c r="G7261">
        <v>61171</v>
      </c>
      <c r="H7261" t="s">
        <v>513</v>
      </c>
      <c r="J7261" t="s">
        <v>14</v>
      </c>
      <c r="K7261">
        <v>66</v>
      </c>
      <c r="L7261" t="s">
        <v>15</v>
      </c>
    </row>
    <row r="7262" spans="1:12">
      <c r="A7262" t="e">
        <f ca="1">E00251429350021</f>
        <v>#NAME?</v>
      </c>
      <c r="B7262">
        <v>278</v>
      </c>
      <c r="C7262" t="s">
        <v>222</v>
      </c>
      <c r="D7262" s="1">
        <v>41144</v>
      </c>
      <c r="F7262">
        <v>1</v>
      </c>
      <c r="G7262">
        <v>78900</v>
      </c>
      <c r="H7262" t="s">
        <v>79</v>
      </c>
      <c r="J7262" t="s">
        <v>14</v>
      </c>
      <c r="K7262">
        <v>62</v>
      </c>
      <c r="L7262" t="s">
        <v>22</v>
      </c>
    </row>
    <row r="7263" spans="1:12">
      <c r="A7263" t="e">
        <f ca="1">E00251626548221</f>
        <v>#NAME?</v>
      </c>
      <c r="B7263">
        <v>292</v>
      </c>
      <c r="C7263" t="s">
        <v>467</v>
      </c>
      <c r="D7263" s="1">
        <v>42052</v>
      </c>
      <c r="F7263">
        <v>3</v>
      </c>
      <c r="G7263">
        <v>73390</v>
      </c>
      <c r="H7263" t="s">
        <v>66</v>
      </c>
      <c r="J7263" t="s">
        <v>14</v>
      </c>
      <c r="K7263">
        <v>50</v>
      </c>
      <c r="L7263" t="s">
        <v>15</v>
      </c>
    </row>
    <row r="7264" spans="1:12">
      <c r="A7264" t="e">
        <f ca="1">E00251531500621</f>
        <v>#NAME?</v>
      </c>
      <c r="B7264">
        <v>702</v>
      </c>
      <c r="C7264" t="s">
        <v>293</v>
      </c>
      <c r="D7264" s="1">
        <v>41628</v>
      </c>
      <c r="F7264">
        <v>4</v>
      </c>
      <c r="G7264">
        <v>7061</v>
      </c>
      <c r="H7264" t="s">
        <v>408</v>
      </c>
      <c r="J7264" t="s">
        <v>14</v>
      </c>
      <c r="K7264">
        <v>49</v>
      </c>
      <c r="L7264" t="s">
        <v>15</v>
      </c>
    </row>
    <row r="7265" spans="1:12">
      <c r="A7265" t="e">
        <f ca="1">E00251531500621</f>
        <v>#NAME?</v>
      </c>
      <c r="B7265">
        <v>702</v>
      </c>
      <c r="C7265" t="s">
        <v>293</v>
      </c>
      <c r="D7265" s="1">
        <v>41989</v>
      </c>
      <c r="F7265">
        <v>3</v>
      </c>
      <c r="G7265">
        <v>7962</v>
      </c>
      <c r="H7265" t="s">
        <v>111</v>
      </c>
      <c r="J7265" t="s">
        <v>14</v>
      </c>
      <c r="K7265">
        <v>50</v>
      </c>
      <c r="L7265" t="s">
        <v>22</v>
      </c>
    </row>
    <row r="7266" spans="1:12">
      <c r="A7266" t="e">
        <f ca="1">E00251531500621</f>
        <v>#NAME?</v>
      </c>
      <c r="B7266">
        <v>702</v>
      </c>
      <c r="C7266" t="s">
        <v>293</v>
      </c>
      <c r="D7266" s="1">
        <v>42275</v>
      </c>
      <c r="F7266">
        <v>5</v>
      </c>
      <c r="G7266">
        <v>7061</v>
      </c>
      <c r="H7266" t="s">
        <v>408</v>
      </c>
      <c r="J7266" t="s">
        <v>14</v>
      </c>
      <c r="K7266">
        <v>51</v>
      </c>
      <c r="L7266" t="s">
        <v>15</v>
      </c>
    </row>
    <row r="7267" spans="1:12">
      <c r="A7267" t="e">
        <f ca="1">E00251429350021</f>
        <v>#NAME?</v>
      </c>
      <c r="B7267">
        <v>278</v>
      </c>
      <c r="C7267" t="s">
        <v>222</v>
      </c>
      <c r="D7267" s="1">
        <v>42654</v>
      </c>
      <c r="F7267">
        <v>1</v>
      </c>
      <c r="G7267">
        <v>53550</v>
      </c>
      <c r="H7267" t="s">
        <v>345</v>
      </c>
      <c r="J7267" t="s">
        <v>14</v>
      </c>
      <c r="K7267">
        <v>66</v>
      </c>
      <c r="L7267" t="s">
        <v>15</v>
      </c>
    </row>
    <row r="7268" spans="1:12">
      <c r="A7268" t="e">
        <f ca="1">E00251531500621</f>
        <v>#NAME?</v>
      </c>
      <c r="B7268">
        <v>702</v>
      </c>
      <c r="C7268" t="s">
        <v>293</v>
      </c>
      <c r="D7268" s="1">
        <v>42471</v>
      </c>
      <c r="F7268">
        <v>5</v>
      </c>
      <c r="G7268">
        <v>7061</v>
      </c>
      <c r="H7268" t="s">
        <v>408</v>
      </c>
      <c r="J7268" t="s">
        <v>14</v>
      </c>
      <c r="K7268">
        <v>52</v>
      </c>
      <c r="L7268" t="s">
        <v>15</v>
      </c>
    </row>
    <row r="7269" spans="1:12">
      <c r="A7269" t="e">
        <f ca="1">E00251531500621</f>
        <v>#NAME?</v>
      </c>
      <c r="B7269">
        <v>703</v>
      </c>
      <c r="C7269" t="s">
        <v>305</v>
      </c>
      <c r="D7269" s="1">
        <v>41653</v>
      </c>
      <c r="F7269">
        <v>4</v>
      </c>
      <c r="G7269">
        <v>7061</v>
      </c>
      <c r="H7269" t="s">
        <v>408</v>
      </c>
      <c r="J7269" t="s">
        <v>14</v>
      </c>
      <c r="K7269">
        <v>50</v>
      </c>
      <c r="L7269" t="s">
        <v>15</v>
      </c>
    </row>
    <row r="7270" spans="1:12">
      <c r="A7270" t="e">
        <f ca="1">E00251531500621</f>
        <v>#NAME?</v>
      </c>
      <c r="B7270">
        <v>703</v>
      </c>
      <c r="C7270" t="s">
        <v>305</v>
      </c>
      <c r="D7270" s="1">
        <v>41865</v>
      </c>
      <c r="F7270">
        <v>5</v>
      </c>
      <c r="G7270">
        <v>27802</v>
      </c>
      <c r="H7270" t="s">
        <v>83</v>
      </c>
      <c r="J7270" t="s">
        <v>14</v>
      </c>
      <c r="K7270">
        <v>50</v>
      </c>
      <c r="L7270" t="s">
        <v>15</v>
      </c>
    </row>
    <row r="7271" spans="1:12">
      <c r="A7271" t="e">
        <f ca="1">E00251429350021</f>
        <v>#NAME?</v>
      </c>
      <c r="B7271">
        <v>278</v>
      </c>
      <c r="C7271" t="s">
        <v>222</v>
      </c>
      <c r="D7271" s="1">
        <v>41144</v>
      </c>
      <c r="F7271">
        <v>3</v>
      </c>
      <c r="G7271">
        <v>7891</v>
      </c>
      <c r="H7271" t="s">
        <v>888</v>
      </c>
      <c r="J7271" t="s">
        <v>14</v>
      </c>
      <c r="K7271">
        <v>62</v>
      </c>
      <c r="L7271" t="s">
        <v>22</v>
      </c>
    </row>
    <row r="7272" spans="1:12">
      <c r="A7272" t="e">
        <f ca="1">E00251531500621</f>
        <v>#NAME?</v>
      </c>
      <c r="B7272">
        <v>703</v>
      </c>
      <c r="C7272" t="s">
        <v>305</v>
      </c>
      <c r="D7272" s="1">
        <v>41653</v>
      </c>
      <c r="F7272">
        <v>2</v>
      </c>
      <c r="G7272">
        <v>7962</v>
      </c>
      <c r="H7272" t="s">
        <v>111</v>
      </c>
      <c r="J7272" t="s">
        <v>14</v>
      </c>
      <c r="K7272">
        <v>50</v>
      </c>
      <c r="L7272" t="s">
        <v>22</v>
      </c>
    </row>
    <row r="7273" spans="1:12">
      <c r="A7273" t="e">
        <f ca="1">E00251626548221</f>
        <v>#NAME?</v>
      </c>
      <c r="B7273">
        <v>292</v>
      </c>
      <c r="C7273" t="s">
        <v>467</v>
      </c>
      <c r="D7273" s="1">
        <v>41324</v>
      </c>
      <c r="F7273">
        <v>4</v>
      </c>
      <c r="G7273">
        <v>51889</v>
      </c>
      <c r="H7273" t="s">
        <v>256</v>
      </c>
      <c r="J7273" t="s">
        <v>14</v>
      </c>
      <c r="K7273">
        <v>48</v>
      </c>
      <c r="L7273" t="s">
        <v>15</v>
      </c>
    </row>
    <row r="7274" spans="1:12">
      <c r="A7274" t="e">
        <f ca="1">E00251526889621</f>
        <v>#NAME?</v>
      </c>
      <c r="B7274">
        <v>10</v>
      </c>
      <c r="C7274" t="s">
        <v>18</v>
      </c>
      <c r="D7274" s="1">
        <v>42885</v>
      </c>
      <c r="F7274">
        <v>2</v>
      </c>
      <c r="G7274">
        <v>57420</v>
      </c>
      <c r="H7274" t="s">
        <v>267</v>
      </c>
      <c r="J7274" t="s">
        <v>14</v>
      </c>
      <c r="K7274">
        <v>52</v>
      </c>
      <c r="L7274" t="s">
        <v>15</v>
      </c>
    </row>
    <row r="7275" spans="1:12">
      <c r="A7275" t="e">
        <f ca="1">E00251526889621</f>
        <v>#NAME?</v>
      </c>
      <c r="B7275">
        <v>10</v>
      </c>
      <c r="C7275" t="s">
        <v>18</v>
      </c>
      <c r="D7275" s="1">
        <v>43034</v>
      </c>
      <c r="F7275">
        <v>2</v>
      </c>
      <c r="G7275">
        <v>7880</v>
      </c>
      <c r="H7275" t="s">
        <v>213</v>
      </c>
      <c r="J7275" t="s">
        <v>14</v>
      </c>
      <c r="K7275">
        <v>52</v>
      </c>
      <c r="L7275" t="s">
        <v>22</v>
      </c>
    </row>
    <row r="7276" spans="1:12">
      <c r="A7276" t="e">
        <f ca="1">E00251429350021</f>
        <v>#NAME?</v>
      </c>
      <c r="B7276">
        <v>278</v>
      </c>
      <c r="C7276" t="s">
        <v>222</v>
      </c>
      <c r="D7276" s="1">
        <v>42787</v>
      </c>
      <c r="F7276">
        <v>1</v>
      </c>
      <c r="G7276">
        <v>53550</v>
      </c>
      <c r="H7276" t="s">
        <v>345</v>
      </c>
      <c r="J7276" t="s">
        <v>14</v>
      </c>
      <c r="K7276">
        <v>66</v>
      </c>
      <c r="L7276" t="s">
        <v>15</v>
      </c>
    </row>
    <row r="7277" spans="1:12">
      <c r="A7277" t="e">
        <f ca="1">E00251514725221</f>
        <v>#NAME?</v>
      </c>
      <c r="B7277">
        <v>485</v>
      </c>
      <c r="C7277" t="s">
        <v>241</v>
      </c>
      <c r="D7277" s="1">
        <v>43080</v>
      </c>
      <c r="F7277">
        <v>5</v>
      </c>
      <c r="G7277">
        <v>27800</v>
      </c>
      <c r="H7277" t="s">
        <v>145</v>
      </c>
      <c r="J7277" t="s">
        <v>14</v>
      </c>
      <c r="K7277">
        <v>52</v>
      </c>
      <c r="L7277" t="s">
        <v>15</v>
      </c>
    </row>
    <row r="7278" spans="1:12">
      <c r="A7278" t="e">
        <f ca="1">E00251526889621</f>
        <v>#NAME?</v>
      </c>
      <c r="B7278">
        <v>10</v>
      </c>
      <c r="C7278" t="s">
        <v>18</v>
      </c>
      <c r="D7278" s="1">
        <v>42864</v>
      </c>
      <c r="F7278">
        <v>1</v>
      </c>
      <c r="G7278">
        <v>7880</v>
      </c>
      <c r="H7278" t="s">
        <v>213</v>
      </c>
      <c r="J7278" t="s">
        <v>14</v>
      </c>
      <c r="K7278">
        <v>52</v>
      </c>
      <c r="L7278" t="s">
        <v>22</v>
      </c>
    </row>
    <row r="7279" spans="1:12">
      <c r="A7279" t="e">
        <f ca="1">E00251430149221</f>
        <v>#NAME?</v>
      </c>
      <c r="B7279">
        <v>285</v>
      </c>
      <c r="C7279" t="s">
        <v>117</v>
      </c>
      <c r="D7279" s="1">
        <v>43088</v>
      </c>
      <c r="F7279">
        <v>1</v>
      </c>
      <c r="G7279">
        <v>7806</v>
      </c>
      <c r="H7279" t="s">
        <v>184</v>
      </c>
      <c r="J7279" t="s">
        <v>14</v>
      </c>
      <c r="K7279">
        <v>48</v>
      </c>
      <c r="L7279" t="s">
        <v>22</v>
      </c>
    </row>
    <row r="7280" spans="1:12">
      <c r="A7280" t="e">
        <f ca="1">E00251532800321</f>
        <v>#NAME?</v>
      </c>
      <c r="B7280">
        <v>498</v>
      </c>
      <c r="C7280" t="s">
        <v>591</v>
      </c>
      <c r="D7280" s="1">
        <v>42723</v>
      </c>
      <c r="F7280">
        <v>3</v>
      </c>
      <c r="G7280">
        <v>27800</v>
      </c>
      <c r="H7280" t="s">
        <v>145</v>
      </c>
      <c r="J7280" t="s">
        <v>14</v>
      </c>
      <c r="K7280">
        <v>51</v>
      </c>
      <c r="L7280" t="s">
        <v>15</v>
      </c>
    </row>
    <row r="7281" spans="1:12">
      <c r="A7281" t="e">
        <f ca="1">E00251537608621</f>
        <v>#NAME?</v>
      </c>
      <c r="B7281">
        <v>1273</v>
      </c>
      <c r="C7281" t="s">
        <v>28</v>
      </c>
      <c r="D7281" s="1">
        <v>42718</v>
      </c>
      <c r="F7281">
        <v>1</v>
      </c>
      <c r="G7281">
        <v>7177</v>
      </c>
      <c r="H7281" t="s">
        <v>126</v>
      </c>
      <c r="J7281" t="s">
        <v>14</v>
      </c>
      <c r="K7281">
        <v>55</v>
      </c>
      <c r="L7281" t="s">
        <v>15</v>
      </c>
    </row>
    <row r="7282" spans="1:12">
      <c r="A7282" t="e">
        <f ca="1">E00251531500621</f>
        <v>#NAME?</v>
      </c>
      <c r="B7282">
        <v>703</v>
      </c>
      <c r="C7282" t="s">
        <v>305</v>
      </c>
      <c r="D7282" s="1">
        <v>42678</v>
      </c>
      <c r="F7282">
        <v>2</v>
      </c>
      <c r="G7282">
        <v>27802</v>
      </c>
      <c r="H7282" t="s">
        <v>83</v>
      </c>
      <c r="J7282" t="s">
        <v>14</v>
      </c>
      <c r="K7282">
        <v>52</v>
      </c>
      <c r="L7282" t="s">
        <v>15</v>
      </c>
    </row>
    <row r="7283" spans="1:12">
      <c r="A7283" t="e">
        <f ca="1">E00251514725221</f>
        <v>#NAME?</v>
      </c>
      <c r="B7283">
        <v>481</v>
      </c>
      <c r="C7283" t="s">
        <v>402</v>
      </c>
      <c r="D7283" s="1">
        <v>41674</v>
      </c>
      <c r="F7283">
        <v>3</v>
      </c>
      <c r="G7283">
        <v>7295</v>
      </c>
      <c r="H7283" t="s">
        <v>76</v>
      </c>
      <c r="J7283" t="s">
        <v>14</v>
      </c>
      <c r="K7283">
        <v>48</v>
      </c>
      <c r="L7283" t="s">
        <v>15</v>
      </c>
    </row>
    <row r="7284" spans="1:12">
      <c r="A7284" t="e">
        <f ca="1">E00251417957321</f>
        <v>#NAME?</v>
      </c>
      <c r="B7284">
        <v>39</v>
      </c>
      <c r="C7284" t="s">
        <v>385</v>
      </c>
      <c r="D7284" s="1">
        <v>40932</v>
      </c>
      <c r="E7284">
        <v>0</v>
      </c>
      <c r="F7284">
        <v>1</v>
      </c>
      <c r="G7284">
        <v>71783</v>
      </c>
      <c r="H7284" t="s">
        <v>1082</v>
      </c>
      <c r="J7284" t="s">
        <v>34</v>
      </c>
      <c r="K7284">
        <v>38</v>
      </c>
      <c r="L7284" t="s">
        <v>15</v>
      </c>
    </row>
    <row r="7285" spans="1:12">
      <c r="A7285" t="e">
        <f ca="1">E00251626548221</f>
        <v>#NAME?</v>
      </c>
      <c r="B7285">
        <v>292</v>
      </c>
      <c r="C7285" t="s">
        <v>467</v>
      </c>
      <c r="D7285" s="1">
        <v>42152</v>
      </c>
      <c r="F7285">
        <v>1</v>
      </c>
      <c r="G7285">
        <v>6929</v>
      </c>
      <c r="H7285" t="s">
        <v>36</v>
      </c>
      <c r="J7285" t="s">
        <v>14</v>
      </c>
      <c r="K7285">
        <v>50</v>
      </c>
      <c r="L7285" t="s">
        <v>15</v>
      </c>
    </row>
    <row r="7286" spans="1:12">
      <c r="A7286" t="e">
        <f ca="1">E00251417957321</f>
        <v>#NAME?</v>
      </c>
      <c r="B7286">
        <v>68</v>
      </c>
      <c r="C7286" t="s">
        <v>657</v>
      </c>
      <c r="D7286" s="1">
        <v>41730</v>
      </c>
      <c r="F7286">
        <v>1</v>
      </c>
      <c r="G7286">
        <v>4019</v>
      </c>
      <c r="H7286" t="s">
        <v>26</v>
      </c>
      <c r="J7286" t="s">
        <v>14</v>
      </c>
      <c r="K7286">
        <v>40</v>
      </c>
      <c r="L7286" t="s">
        <v>15</v>
      </c>
    </row>
    <row r="7287" spans="1:12">
      <c r="A7287" t="e">
        <f t="shared" ref="A7287:A7295" ca="1" si="65">E00251514725221</f>
        <v>#NAME?</v>
      </c>
      <c r="B7287">
        <v>485</v>
      </c>
      <c r="C7287" t="s">
        <v>241</v>
      </c>
      <c r="D7287" s="1">
        <v>43021</v>
      </c>
      <c r="F7287">
        <v>3</v>
      </c>
      <c r="G7287">
        <v>848</v>
      </c>
      <c r="H7287" t="s">
        <v>746</v>
      </c>
      <c r="J7287" t="s">
        <v>14</v>
      </c>
      <c r="K7287">
        <v>52</v>
      </c>
      <c r="L7287" t="s">
        <v>15</v>
      </c>
    </row>
    <row r="7288" spans="1:12">
      <c r="A7288" t="e">
        <f t="shared" ca="1" si="65"/>
        <v>#NAME?</v>
      </c>
      <c r="B7288">
        <v>485</v>
      </c>
      <c r="C7288" t="s">
        <v>241</v>
      </c>
      <c r="D7288" s="1">
        <v>41218</v>
      </c>
      <c r="F7288">
        <v>3</v>
      </c>
      <c r="G7288">
        <v>2410</v>
      </c>
      <c r="H7288" t="s">
        <v>283</v>
      </c>
      <c r="J7288" t="s">
        <v>14</v>
      </c>
      <c r="K7288">
        <v>47</v>
      </c>
      <c r="L7288" t="s">
        <v>15</v>
      </c>
    </row>
    <row r="7289" spans="1:12">
      <c r="A7289" t="e">
        <f t="shared" ca="1" si="65"/>
        <v>#NAME?</v>
      </c>
      <c r="B7289">
        <v>485</v>
      </c>
      <c r="C7289" t="s">
        <v>241</v>
      </c>
      <c r="D7289" s="1">
        <v>42411</v>
      </c>
      <c r="F7289">
        <v>3</v>
      </c>
      <c r="G7289">
        <v>2410</v>
      </c>
      <c r="H7289" t="s">
        <v>283</v>
      </c>
      <c r="J7289" t="s">
        <v>14</v>
      </c>
      <c r="K7289">
        <v>50</v>
      </c>
      <c r="L7289" t="s">
        <v>15</v>
      </c>
    </row>
    <row r="7290" spans="1:12">
      <c r="A7290" t="e">
        <f t="shared" ca="1" si="65"/>
        <v>#NAME?</v>
      </c>
      <c r="B7290">
        <v>481</v>
      </c>
      <c r="C7290" t="s">
        <v>402</v>
      </c>
      <c r="D7290" s="1">
        <v>41677</v>
      </c>
      <c r="F7290">
        <v>3</v>
      </c>
      <c r="G7290">
        <v>7295</v>
      </c>
      <c r="H7290" t="s">
        <v>76</v>
      </c>
      <c r="J7290" t="s">
        <v>14</v>
      </c>
      <c r="K7290">
        <v>48</v>
      </c>
      <c r="L7290" t="s">
        <v>15</v>
      </c>
    </row>
    <row r="7291" spans="1:12">
      <c r="A7291" t="e">
        <f t="shared" ca="1" si="65"/>
        <v>#NAME?</v>
      </c>
      <c r="B7291">
        <v>485</v>
      </c>
      <c r="C7291" t="s">
        <v>241</v>
      </c>
      <c r="D7291" s="1">
        <v>43045</v>
      </c>
      <c r="F7291">
        <v>3</v>
      </c>
      <c r="G7291">
        <v>2139</v>
      </c>
      <c r="H7291" t="s">
        <v>660</v>
      </c>
      <c r="J7291" t="s">
        <v>14</v>
      </c>
      <c r="K7291">
        <v>52</v>
      </c>
      <c r="L7291" t="s">
        <v>15</v>
      </c>
    </row>
    <row r="7292" spans="1:12">
      <c r="A7292" t="e">
        <f t="shared" ca="1" si="65"/>
        <v>#NAME?</v>
      </c>
      <c r="B7292">
        <v>481</v>
      </c>
      <c r="C7292" t="s">
        <v>402</v>
      </c>
      <c r="D7292" s="1">
        <v>41684</v>
      </c>
      <c r="F7292">
        <v>2</v>
      </c>
      <c r="G7292">
        <v>7823</v>
      </c>
      <c r="H7292" t="s">
        <v>282</v>
      </c>
      <c r="J7292" t="s">
        <v>14</v>
      </c>
      <c r="K7292">
        <v>48</v>
      </c>
      <c r="L7292" t="s">
        <v>22</v>
      </c>
    </row>
    <row r="7293" spans="1:12">
      <c r="A7293" t="e">
        <f t="shared" ca="1" si="65"/>
        <v>#NAME?</v>
      </c>
      <c r="B7293">
        <v>485</v>
      </c>
      <c r="C7293" t="s">
        <v>241</v>
      </c>
      <c r="D7293" s="1">
        <v>43019</v>
      </c>
      <c r="F7293">
        <v>2</v>
      </c>
      <c r="G7293">
        <v>43491</v>
      </c>
      <c r="H7293" t="s">
        <v>1083</v>
      </c>
      <c r="J7293" t="s">
        <v>14</v>
      </c>
      <c r="K7293">
        <v>52</v>
      </c>
      <c r="L7293" t="s">
        <v>15</v>
      </c>
    </row>
    <row r="7294" spans="1:12">
      <c r="A7294" t="e">
        <f t="shared" ca="1" si="65"/>
        <v>#NAME?</v>
      </c>
      <c r="B7294">
        <v>485</v>
      </c>
      <c r="C7294" t="s">
        <v>241</v>
      </c>
      <c r="D7294" s="1">
        <v>43021</v>
      </c>
      <c r="F7294">
        <v>6</v>
      </c>
      <c r="G7294">
        <v>7823</v>
      </c>
      <c r="H7294" t="s">
        <v>282</v>
      </c>
      <c r="J7294" t="s">
        <v>14</v>
      </c>
      <c r="K7294">
        <v>52</v>
      </c>
      <c r="L7294" t="s">
        <v>22</v>
      </c>
    </row>
    <row r="7295" spans="1:12">
      <c r="A7295" t="e">
        <f t="shared" ca="1" si="65"/>
        <v>#NAME?</v>
      </c>
      <c r="B7295">
        <v>485</v>
      </c>
      <c r="C7295" t="s">
        <v>241</v>
      </c>
      <c r="D7295" s="1">
        <v>43017</v>
      </c>
      <c r="F7295">
        <v>1</v>
      </c>
      <c r="G7295">
        <v>43491</v>
      </c>
      <c r="H7295" t="s">
        <v>1083</v>
      </c>
      <c r="J7295" t="s">
        <v>14</v>
      </c>
      <c r="K7295">
        <v>52</v>
      </c>
      <c r="L7295" t="s">
        <v>15</v>
      </c>
    </row>
    <row r="7296" spans="1:12">
      <c r="A7296" t="e">
        <f ca="1">E00251526889621</f>
        <v>#NAME?</v>
      </c>
      <c r="B7296">
        <v>1</v>
      </c>
      <c r="C7296" t="s">
        <v>234</v>
      </c>
      <c r="D7296" s="1">
        <v>43100</v>
      </c>
      <c r="F7296">
        <v>1</v>
      </c>
      <c r="G7296">
        <v>8830</v>
      </c>
      <c r="H7296" t="s">
        <v>691</v>
      </c>
      <c r="I7296" t="s">
        <v>56</v>
      </c>
      <c r="J7296" t="s">
        <v>57</v>
      </c>
      <c r="K7296">
        <v>52</v>
      </c>
      <c r="L7296" t="s">
        <v>15</v>
      </c>
    </row>
    <row r="7297" spans="1:12">
      <c r="A7297" t="e">
        <f ca="1">E00251537608721</f>
        <v>#NAME?</v>
      </c>
      <c r="B7297">
        <v>442</v>
      </c>
      <c r="C7297" t="s">
        <v>95</v>
      </c>
      <c r="D7297" s="1">
        <v>42992</v>
      </c>
      <c r="F7297">
        <v>2</v>
      </c>
      <c r="G7297">
        <v>25201</v>
      </c>
      <c r="H7297" t="s">
        <v>668</v>
      </c>
      <c r="J7297" t="s">
        <v>14</v>
      </c>
      <c r="K7297">
        <v>44</v>
      </c>
      <c r="L7297" t="s">
        <v>15</v>
      </c>
    </row>
    <row r="7298" spans="1:12">
      <c r="A7298" t="e">
        <f ca="1">E00251532800321</f>
        <v>#NAME?</v>
      </c>
      <c r="B7298">
        <v>498</v>
      </c>
      <c r="C7298" t="s">
        <v>591</v>
      </c>
      <c r="D7298" s="1">
        <v>43012</v>
      </c>
      <c r="F7298">
        <v>1</v>
      </c>
      <c r="G7298">
        <v>38830</v>
      </c>
      <c r="H7298" t="s">
        <v>847</v>
      </c>
      <c r="J7298" t="s">
        <v>14</v>
      </c>
      <c r="K7298">
        <v>52</v>
      </c>
      <c r="L7298" t="s">
        <v>15</v>
      </c>
    </row>
    <row r="7299" spans="1:12">
      <c r="A7299" t="e">
        <f ca="1">E00251532800321</f>
        <v>#NAME?</v>
      </c>
      <c r="B7299">
        <v>498</v>
      </c>
      <c r="C7299" t="s">
        <v>591</v>
      </c>
      <c r="D7299" s="1">
        <v>43053</v>
      </c>
      <c r="F7299">
        <v>1</v>
      </c>
      <c r="G7299">
        <v>25000</v>
      </c>
      <c r="H7299" t="s">
        <v>178</v>
      </c>
      <c r="J7299" t="s">
        <v>14</v>
      </c>
      <c r="K7299">
        <v>52</v>
      </c>
      <c r="L7299" t="s">
        <v>15</v>
      </c>
    </row>
    <row r="7300" spans="1:12">
      <c r="A7300" t="e">
        <f ca="1">E00251432270321</f>
        <v>#NAME?</v>
      </c>
      <c r="B7300">
        <v>6156</v>
      </c>
      <c r="C7300" t="s">
        <v>352</v>
      </c>
      <c r="D7300" s="1">
        <v>43021</v>
      </c>
      <c r="F7300">
        <v>1</v>
      </c>
      <c r="G7300">
        <v>7242</v>
      </c>
      <c r="H7300" t="s">
        <v>93</v>
      </c>
      <c r="J7300" t="s">
        <v>14</v>
      </c>
      <c r="K7300">
        <v>57</v>
      </c>
      <c r="L7300" t="s">
        <v>15</v>
      </c>
    </row>
    <row r="7301" spans="1:12">
      <c r="A7301" t="e">
        <f ca="1">E00251615344521</f>
        <v>#NAME?</v>
      </c>
      <c r="B7301">
        <v>94</v>
      </c>
      <c r="C7301" t="s">
        <v>74</v>
      </c>
      <c r="D7301" s="1">
        <v>42159</v>
      </c>
      <c r="F7301">
        <v>2</v>
      </c>
      <c r="G7301">
        <v>2729</v>
      </c>
      <c r="H7301" t="s">
        <v>115</v>
      </c>
      <c r="J7301" t="s">
        <v>14</v>
      </c>
      <c r="K7301">
        <v>59</v>
      </c>
      <c r="L7301" t="s">
        <v>15</v>
      </c>
    </row>
    <row r="7302" spans="1:12">
      <c r="A7302" t="e">
        <f ca="1">E00251430064921</f>
        <v>#NAME?</v>
      </c>
      <c r="B7302">
        <v>467</v>
      </c>
      <c r="C7302" t="s">
        <v>232</v>
      </c>
      <c r="D7302" s="1">
        <v>42284</v>
      </c>
      <c r="F7302">
        <v>2</v>
      </c>
      <c r="G7302">
        <v>4019</v>
      </c>
      <c r="H7302" t="s">
        <v>26</v>
      </c>
      <c r="J7302" t="s">
        <v>14</v>
      </c>
      <c r="K7302">
        <v>56</v>
      </c>
      <c r="L7302" t="s">
        <v>15</v>
      </c>
    </row>
    <row r="7303" spans="1:12">
      <c r="A7303" t="e">
        <f ca="1">E00251430064921</f>
        <v>#NAME?</v>
      </c>
      <c r="B7303">
        <v>467</v>
      </c>
      <c r="C7303" t="s">
        <v>232</v>
      </c>
      <c r="D7303" s="1">
        <v>42317</v>
      </c>
      <c r="F7303">
        <v>2</v>
      </c>
      <c r="G7303">
        <v>4019</v>
      </c>
      <c r="H7303" t="s">
        <v>26</v>
      </c>
      <c r="J7303" t="s">
        <v>14</v>
      </c>
      <c r="K7303">
        <v>56</v>
      </c>
      <c r="L7303" t="s">
        <v>15</v>
      </c>
    </row>
    <row r="7304" spans="1:12">
      <c r="A7304" t="e">
        <f ca="1">E00251432270321</f>
        <v>#NAME?</v>
      </c>
      <c r="B7304">
        <v>488</v>
      </c>
      <c r="C7304" t="s">
        <v>401</v>
      </c>
      <c r="D7304" s="1">
        <v>42520</v>
      </c>
      <c r="F7304">
        <v>2</v>
      </c>
      <c r="G7304">
        <v>2729</v>
      </c>
      <c r="H7304" t="s">
        <v>115</v>
      </c>
      <c r="J7304" t="s">
        <v>14</v>
      </c>
      <c r="K7304">
        <v>56</v>
      </c>
      <c r="L7304" t="s">
        <v>15</v>
      </c>
    </row>
    <row r="7305" spans="1:12">
      <c r="A7305" t="e">
        <f ca="1">E00251432270321</f>
        <v>#NAME?</v>
      </c>
      <c r="B7305">
        <v>488</v>
      </c>
      <c r="C7305" t="s">
        <v>401</v>
      </c>
      <c r="D7305" s="1">
        <v>42555</v>
      </c>
      <c r="F7305">
        <v>1</v>
      </c>
      <c r="G7305">
        <v>7962</v>
      </c>
      <c r="H7305" t="s">
        <v>111</v>
      </c>
      <c r="J7305" t="s">
        <v>14</v>
      </c>
      <c r="K7305">
        <v>56</v>
      </c>
      <c r="L7305" t="s">
        <v>22</v>
      </c>
    </row>
    <row r="7306" spans="1:12">
      <c r="A7306" t="e">
        <f ca="1">E00251615087721</f>
        <v>#NAME?</v>
      </c>
      <c r="B7306">
        <v>48</v>
      </c>
      <c r="C7306" t="s">
        <v>249</v>
      </c>
      <c r="D7306" s="1">
        <v>43063</v>
      </c>
      <c r="F7306">
        <v>2</v>
      </c>
      <c r="G7306">
        <v>7262</v>
      </c>
      <c r="H7306" t="s">
        <v>198</v>
      </c>
      <c r="J7306" t="s">
        <v>14</v>
      </c>
      <c r="K7306">
        <v>51</v>
      </c>
      <c r="L7306" t="s">
        <v>15</v>
      </c>
    </row>
    <row r="7307" spans="1:12">
      <c r="A7307" t="e">
        <f ca="1">E00251615344521</f>
        <v>#NAME?</v>
      </c>
      <c r="B7307">
        <v>86</v>
      </c>
      <c r="C7307" t="s">
        <v>77</v>
      </c>
      <c r="D7307" s="1">
        <v>41288</v>
      </c>
      <c r="E7307">
        <v>0</v>
      </c>
      <c r="F7307">
        <v>1</v>
      </c>
      <c r="G7307">
        <v>3540</v>
      </c>
      <c r="H7307" t="s">
        <v>436</v>
      </c>
      <c r="J7307" t="s">
        <v>34</v>
      </c>
      <c r="K7307">
        <v>57</v>
      </c>
      <c r="L7307" t="s">
        <v>15</v>
      </c>
    </row>
    <row r="7308" spans="1:12">
      <c r="A7308" t="e">
        <f ca="1">E00251514725221</f>
        <v>#NAME?</v>
      </c>
      <c r="B7308">
        <v>485</v>
      </c>
      <c r="C7308" t="s">
        <v>241</v>
      </c>
      <c r="D7308" s="1">
        <v>43017</v>
      </c>
      <c r="F7308">
        <v>3</v>
      </c>
      <c r="G7308">
        <v>7823</v>
      </c>
      <c r="H7308" t="s">
        <v>282</v>
      </c>
      <c r="J7308" t="s">
        <v>14</v>
      </c>
      <c r="K7308">
        <v>52</v>
      </c>
      <c r="L7308" t="s">
        <v>22</v>
      </c>
    </row>
    <row r="7309" spans="1:12">
      <c r="A7309" t="e">
        <f ca="1">E00251537608721</f>
        <v>#NAME?</v>
      </c>
      <c r="B7309">
        <v>1932</v>
      </c>
      <c r="C7309" t="s">
        <v>1084</v>
      </c>
      <c r="D7309" s="1">
        <v>41943</v>
      </c>
      <c r="F7309">
        <v>1</v>
      </c>
      <c r="G7309">
        <v>78900</v>
      </c>
      <c r="H7309" t="s">
        <v>79</v>
      </c>
      <c r="J7309" t="s">
        <v>14</v>
      </c>
      <c r="K7309">
        <v>41</v>
      </c>
      <c r="L7309" t="s">
        <v>22</v>
      </c>
    </row>
    <row r="7310" spans="1:12">
      <c r="A7310" t="e">
        <f ca="1">E00251532800321</f>
        <v>#NAME?</v>
      </c>
      <c r="B7310">
        <v>498</v>
      </c>
      <c r="C7310" t="s">
        <v>591</v>
      </c>
      <c r="D7310" s="1">
        <v>42621</v>
      </c>
      <c r="F7310">
        <v>2</v>
      </c>
      <c r="G7310">
        <v>25000</v>
      </c>
      <c r="H7310" t="s">
        <v>178</v>
      </c>
      <c r="J7310" t="s">
        <v>14</v>
      </c>
      <c r="K7310">
        <v>51</v>
      </c>
      <c r="L7310" t="s">
        <v>15</v>
      </c>
    </row>
    <row r="7311" spans="1:12">
      <c r="A7311" t="e">
        <f ca="1">E00251532800321</f>
        <v>#NAME?</v>
      </c>
      <c r="B7311">
        <v>498</v>
      </c>
      <c r="C7311" t="s">
        <v>591</v>
      </c>
      <c r="D7311" s="1">
        <v>42661</v>
      </c>
      <c r="F7311">
        <v>2</v>
      </c>
      <c r="G7311">
        <v>25000</v>
      </c>
      <c r="H7311" t="s">
        <v>178</v>
      </c>
      <c r="J7311" t="s">
        <v>14</v>
      </c>
      <c r="K7311">
        <v>51</v>
      </c>
      <c r="L7311" t="s">
        <v>15</v>
      </c>
    </row>
    <row r="7312" spans="1:12">
      <c r="A7312" t="e">
        <f ca="1">E00251537604621</f>
        <v>#NAME?</v>
      </c>
      <c r="B7312">
        <v>283</v>
      </c>
      <c r="C7312" t="s">
        <v>133</v>
      </c>
      <c r="D7312" s="1">
        <v>41250</v>
      </c>
      <c r="F7312">
        <v>1</v>
      </c>
      <c r="G7312">
        <v>93</v>
      </c>
      <c r="H7312" t="s">
        <v>29</v>
      </c>
      <c r="J7312" t="s">
        <v>14</v>
      </c>
      <c r="K7312">
        <v>43</v>
      </c>
      <c r="L7312" t="s">
        <v>15</v>
      </c>
    </row>
    <row r="7313" spans="1:12">
      <c r="A7313" t="e">
        <f ca="1">E00251537608721</f>
        <v>#NAME?</v>
      </c>
      <c r="B7313">
        <v>442</v>
      </c>
      <c r="C7313" t="s">
        <v>95</v>
      </c>
      <c r="D7313" s="1">
        <v>41296</v>
      </c>
      <c r="F7313">
        <v>1</v>
      </c>
      <c r="G7313">
        <v>57450</v>
      </c>
      <c r="H7313" t="s">
        <v>662</v>
      </c>
      <c r="J7313" t="s">
        <v>14</v>
      </c>
      <c r="K7313">
        <v>40</v>
      </c>
      <c r="L7313" t="s">
        <v>15</v>
      </c>
    </row>
    <row r="7314" spans="1:12">
      <c r="A7314" t="e">
        <f ca="1">E00251532348621</f>
        <v>#NAME?</v>
      </c>
      <c r="B7314">
        <v>473</v>
      </c>
      <c r="C7314" t="s">
        <v>669</v>
      </c>
      <c r="D7314" s="1">
        <v>41151</v>
      </c>
      <c r="F7314">
        <v>1</v>
      </c>
      <c r="G7314">
        <v>3674</v>
      </c>
      <c r="H7314" t="s">
        <v>281</v>
      </c>
      <c r="J7314" t="s">
        <v>14</v>
      </c>
      <c r="K7314">
        <v>42</v>
      </c>
      <c r="L7314" t="s">
        <v>15</v>
      </c>
    </row>
    <row r="7315" spans="1:12">
      <c r="A7315" t="e">
        <f ca="1">E00251531920921</f>
        <v>#NAME?</v>
      </c>
      <c r="B7315">
        <v>1786</v>
      </c>
      <c r="C7315" t="s">
        <v>37</v>
      </c>
      <c r="D7315" s="1">
        <v>41550</v>
      </c>
      <c r="F7315">
        <v>2</v>
      </c>
      <c r="G7315">
        <v>71947</v>
      </c>
      <c r="H7315" t="s">
        <v>992</v>
      </c>
      <c r="J7315" t="s">
        <v>14</v>
      </c>
      <c r="K7315">
        <v>46</v>
      </c>
      <c r="L7315" t="s">
        <v>15</v>
      </c>
    </row>
    <row r="7316" spans="1:12">
      <c r="A7316" t="e">
        <f ca="1">E00251427592921</f>
        <v>#NAME?</v>
      </c>
      <c r="B7316">
        <v>28</v>
      </c>
      <c r="C7316" t="s">
        <v>153</v>
      </c>
      <c r="D7316" s="1">
        <v>43006</v>
      </c>
      <c r="F7316">
        <v>2</v>
      </c>
      <c r="G7316">
        <v>2729</v>
      </c>
      <c r="H7316" t="s">
        <v>115</v>
      </c>
      <c r="J7316" t="s">
        <v>14</v>
      </c>
      <c r="K7316">
        <v>56</v>
      </c>
      <c r="L7316" t="s">
        <v>15</v>
      </c>
    </row>
    <row r="7317" spans="1:12">
      <c r="A7317" t="e">
        <f ca="1">E00251529545321</f>
        <v>#NAME?</v>
      </c>
      <c r="B7317">
        <v>192</v>
      </c>
      <c r="C7317" t="s">
        <v>321</v>
      </c>
      <c r="D7317" s="1">
        <v>42046</v>
      </c>
      <c r="F7317">
        <v>1</v>
      </c>
      <c r="G7317">
        <v>78906</v>
      </c>
      <c r="H7317" t="s">
        <v>31</v>
      </c>
      <c r="J7317" t="s">
        <v>14</v>
      </c>
      <c r="K7317">
        <v>51</v>
      </c>
      <c r="L7317" t="s">
        <v>22</v>
      </c>
    </row>
    <row r="7318" spans="1:12">
      <c r="A7318" t="e">
        <f ca="1">E00251532612121</f>
        <v>#NAME?</v>
      </c>
      <c r="B7318">
        <v>6046</v>
      </c>
      <c r="C7318" t="s">
        <v>98</v>
      </c>
      <c r="D7318" s="1">
        <v>41855</v>
      </c>
      <c r="F7318">
        <v>1</v>
      </c>
      <c r="G7318">
        <v>3619</v>
      </c>
      <c r="H7318" t="s">
        <v>670</v>
      </c>
      <c r="I7318" t="s">
        <v>56</v>
      </c>
      <c r="J7318" t="s">
        <v>57</v>
      </c>
      <c r="K7318">
        <v>47</v>
      </c>
      <c r="L7318" t="s">
        <v>15</v>
      </c>
    </row>
    <row r="7319" spans="1:12">
      <c r="A7319" t="e">
        <f ca="1">E00251532612121</f>
        <v>#NAME?</v>
      </c>
      <c r="B7319">
        <v>6156</v>
      </c>
      <c r="C7319" t="s">
        <v>352</v>
      </c>
      <c r="D7319" s="1">
        <v>41722</v>
      </c>
      <c r="F7319">
        <v>1</v>
      </c>
      <c r="G7319">
        <v>460</v>
      </c>
      <c r="H7319" t="s">
        <v>16</v>
      </c>
      <c r="J7319" t="s">
        <v>14</v>
      </c>
      <c r="K7319">
        <v>47</v>
      </c>
      <c r="L7319" t="s">
        <v>15</v>
      </c>
    </row>
    <row r="7320" spans="1:12">
      <c r="A7320" t="e">
        <f ca="1">E00251537608721</f>
        <v>#NAME?</v>
      </c>
      <c r="B7320">
        <v>442</v>
      </c>
      <c r="C7320" t="s">
        <v>95</v>
      </c>
      <c r="D7320" s="1">
        <v>42058</v>
      </c>
      <c r="F7320">
        <v>2</v>
      </c>
      <c r="G7320">
        <v>30000</v>
      </c>
      <c r="H7320" t="s">
        <v>144</v>
      </c>
      <c r="J7320" t="s">
        <v>14</v>
      </c>
      <c r="K7320">
        <v>42</v>
      </c>
      <c r="L7320" t="s">
        <v>15</v>
      </c>
    </row>
    <row r="7321" spans="1:12">
      <c r="A7321" t="e">
        <f ca="1">E00251537608721</f>
        <v>#NAME?</v>
      </c>
      <c r="B7321">
        <v>442</v>
      </c>
      <c r="C7321" t="s">
        <v>95</v>
      </c>
      <c r="D7321" s="1">
        <v>42886</v>
      </c>
      <c r="F7321">
        <v>1</v>
      </c>
      <c r="G7321">
        <v>29690</v>
      </c>
      <c r="H7321" t="s">
        <v>52</v>
      </c>
      <c r="J7321" t="s">
        <v>14</v>
      </c>
      <c r="K7321">
        <v>44</v>
      </c>
      <c r="L7321" t="s">
        <v>15</v>
      </c>
    </row>
    <row r="7322" spans="1:12">
      <c r="A7322" t="e">
        <f ca="1">E00251430292421</f>
        <v>#NAME?</v>
      </c>
      <c r="B7322">
        <v>1933</v>
      </c>
      <c r="C7322" t="s">
        <v>151</v>
      </c>
      <c r="D7322" s="1">
        <v>42958</v>
      </c>
      <c r="F7322">
        <v>4</v>
      </c>
      <c r="G7322">
        <v>4019</v>
      </c>
      <c r="H7322" t="s">
        <v>26</v>
      </c>
      <c r="J7322" t="s">
        <v>14</v>
      </c>
      <c r="K7322">
        <v>58</v>
      </c>
      <c r="L7322" t="s">
        <v>15</v>
      </c>
    </row>
    <row r="7323" spans="1:12">
      <c r="A7323" t="e">
        <f ca="1">E00251713667221</f>
        <v>#NAME?</v>
      </c>
      <c r="B7323">
        <v>5994</v>
      </c>
      <c r="C7323" t="s">
        <v>311</v>
      </c>
      <c r="D7323" s="1">
        <v>42842</v>
      </c>
      <c r="F7323">
        <v>1</v>
      </c>
      <c r="G7323">
        <v>5950</v>
      </c>
      <c r="H7323" t="s">
        <v>24</v>
      </c>
      <c r="I7323" t="s">
        <v>56</v>
      </c>
      <c r="J7323" t="s">
        <v>57</v>
      </c>
      <c r="K7323">
        <v>53</v>
      </c>
      <c r="L7323" t="s">
        <v>15</v>
      </c>
    </row>
    <row r="7324" spans="1:12">
      <c r="A7324" t="e">
        <f ca="1">E00251532612121</f>
        <v>#NAME?</v>
      </c>
      <c r="B7324">
        <v>6156</v>
      </c>
      <c r="C7324" t="s">
        <v>352</v>
      </c>
      <c r="D7324" s="1">
        <v>41905</v>
      </c>
      <c r="F7324">
        <v>1</v>
      </c>
      <c r="G7324">
        <v>3612</v>
      </c>
      <c r="H7324" t="s">
        <v>500</v>
      </c>
      <c r="J7324" t="s">
        <v>14</v>
      </c>
      <c r="K7324">
        <v>47</v>
      </c>
      <c r="L7324" t="s">
        <v>15</v>
      </c>
    </row>
    <row r="7325" spans="1:12">
      <c r="A7325" t="e">
        <f ca="1">E00251532612121</f>
        <v>#NAME?</v>
      </c>
      <c r="B7325">
        <v>6156</v>
      </c>
      <c r="C7325" t="s">
        <v>352</v>
      </c>
      <c r="D7325" s="1">
        <v>40966</v>
      </c>
      <c r="F7325">
        <v>1</v>
      </c>
      <c r="G7325">
        <v>93</v>
      </c>
      <c r="H7325" t="s">
        <v>29</v>
      </c>
      <c r="J7325" t="s">
        <v>14</v>
      </c>
      <c r="K7325">
        <v>45</v>
      </c>
      <c r="L7325" t="s">
        <v>15</v>
      </c>
    </row>
    <row r="7326" spans="1:12">
      <c r="A7326" t="e">
        <f ca="1">E00251532612121</f>
        <v>#NAME?</v>
      </c>
      <c r="B7326">
        <v>6156</v>
      </c>
      <c r="C7326" t="s">
        <v>352</v>
      </c>
      <c r="D7326" s="1">
        <v>42443</v>
      </c>
      <c r="F7326">
        <v>2</v>
      </c>
      <c r="G7326">
        <v>2729</v>
      </c>
      <c r="H7326" t="s">
        <v>115</v>
      </c>
      <c r="J7326" t="s">
        <v>14</v>
      </c>
      <c r="K7326">
        <v>49</v>
      </c>
      <c r="L7326" t="s">
        <v>15</v>
      </c>
    </row>
    <row r="7327" spans="1:12">
      <c r="A7327" t="e">
        <f ca="1">E00251427592921</f>
        <v>#NAME?</v>
      </c>
      <c r="B7327">
        <v>28</v>
      </c>
      <c r="C7327" t="s">
        <v>153</v>
      </c>
      <c r="D7327" s="1">
        <v>41288</v>
      </c>
      <c r="F7327">
        <v>1</v>
      </c>
      <c r="G7327">
        <v>71940</v>
      </c>
      <c r="H7327" t="s">
        <v>135</v>
      </c>
      <c r="J7327" t="s">
        <v>14</v>
      </c>
      <c r="K7327">
        <v>51</v>
      </c>
      <c r="L7327" t="s">
        <v>15</v>
      </c>
    </row>
    <row r="7328" spans="1:12">
      <c r="A7328" t="e">
        <f ca="1">E00251427592921</f>
        <v>#NAME?</v>
      </c>
      <c r="B7328">
        <v>28</v>
      </c>
      <c r="C7328" t="s">
        <v>153</v>
      </c>
      <c r="D7328" s="1">
        <v>41915</v>
      </c>
      <c r="F7328">
        <v>1</v>
      </c>
      <c r="G7328">
        <v>2689</v>
      </c>
      <c r="H7328" t="s">
        <v>255</v>
      </c>
      <c r="J7328" t="s">
        <v>14</v>
      </c>
      <c r="K7328">
        <v>53</v>
      </c>
      <c r="L7328" t="s">
        <v>15</v>
      </c>
    </row>
    <row r="7329" spans="1:12">
      <c r="A7329" t="e">
        <f ca="1">E00251615344521</f>
        <v>#NAME?</v>
      </c>
      <c r="B7329">
        <v>94</v>
      </c>
      <c r="C7329" t="s">
        <v>74</v>
      </c>
      <c r="D7329" s="1">
        <v>41913</v>
      </c>
      <c r="F7329">
        <v>2</v>
      </c>
      <c r="G7329">
        <v>2729</v>
      </c>
      <c r="H7329" t="s">
        <v>115</v>
      </c>
      <c r="J7329" t="s">
        <v>14</v>
      </c>
      <c r="K7329">
        <v>59</v>
      </c>
      <c r="L7329" t="s">
        <v>15</v>
      </c>
    </row>
    <row r="7330" spans="1:12">
      <c r="A7330" t="e">
        <f ca="1">E00251615344521</f>
        <v>#NAME?</v>
      </c>
      <c r="B7330">
        <v>94</v>
      </c>
      <c r="C7330" t="s">
        <v>74</v>
      </c>
      <c r="D7330" s="1">
        <v>42208</v>
      </c>
      <c r="F7330">
        <v>1</v>
      </c>
      <c r="G7330">
        <v>72190</v>
      </c>
      <c r="H7330" t="s">
        <v>341</v>
      </c>
      <c r="J7330" t="s">
        <v>14</v>
      </c>
      <c r="K7330">
        <v>59</v>
      </c>
      <c r="L7330" t="s">
        <v>15</v>
      </c>
    </row>
    <row r="7331" spans="1:12">
      <c r="A7331" t="e">
        <f ca="1">E00251532348621</f>
        <v>#NAME?</v>
      </c>
      <c r="B7331">
        <v>473</v>
      </c>
      <c r="C7331" t="s">
        <v>669</v>
      </c>
      <c r="D7331" s="1">
        <v>42524</v>
      </c>
      <c r="F7331">
        <v>2</v>
      </c>
      <c r="G7331">
        <v>7262</v>
      </c>
      <c r="H7331" t="s">
        <v>198</v>
      </c>
      <c r="J7331" t="s">
        <v>14</v>
      </c>
      <c r="K7331">
        <v>46</v>
      </c>
      <c r="L7331" t="s">
        <v>15</v>
      </c>
    </row>
    <row r="7332" spans="1:12">
      <c r="A7332" t="e">
        <f ca="1">E00251430292421</f>
        <v>#NAME?</v>
      </c>
      <c r="B7332">
        <v>1933</v>
      </c>
      <c r="C7332" t="s">
        <v>151</v>
      </c>
      <c r="D7332" s="1">
        <v>41537</v>
      </c>
      <c r="F7332">
        <v>1</v>
      </c>
      <c r="G7332">
        <v>78900</v>
      </c>
      <c r="H7332" t="s">
        <v>79</v>
      </c>
      <c r="J7332" t="s">
        <v>14</v>
      </c>
      <c r="K7332">
        <v>54</v>
      </c>
      <c r="L7332" t="s">
        <v>22</v>
      </c>
    </row>
    <row r="7333" spans="1:12">
      <c r="A7333" t="e">
        <f ca="1">E00251532612121</f>
        <v>#NAME?</v>
      </c>
      <c r="B7333">
        <v>6156</v>
      </c>
      <c r="C7333" t="s">
        <v>352</v>
      </c>
      <c r="D7333" s="1">
        <v>42163</v>
      </c>
      <c r="F7333">
        <v>1</v>
      </c>
      <c r="G7333">
        <v>7242</v>
      </c>
      <c r="H7333" t="s">
        <v>93</v>
      </c>
      <c r="J7333" t="s">
        <v>14</v>
      </c>
      <c r="K7333">
        <v>48</v>
      </c>
      <c r="L7333" t="s">
        <v>15</v>
      </c>
    </row>
    <row r="7334" spans="1:12">
      <c r="A7334" t="e">
        <f ca="1">E00251429922321</f>
        <v>#NAME?</v>
      </c>
      <c r="B7334">
        <v>464</v>
      </c>
      <c r="C7334" t="s">
        <v>45</v>
      </c>
      <c r="D7334" s="1">
        <v>41535</v>
      </c>
      <c r="F7334">
        <v>2</v>
      </c>
      <c r="G7334">
        <v>2729</v>
      </c>
      <c r="H7334" t="s">
        <v>115</v>
      </c>
      <c r="J7334" t="s">
        <v>14</v>
      </c>
      <c r="K7334">
        <v>58</v>
      </c>
      <c r="L7334" t="s">
        <v>15</v>
      </c>
    </row>
    <row r="7335" spans="1:12">
      <c r="A7335" t="e">
        <f ca="1">E00251531920921</f>
        <v>#NAME?</v>
      </c>
      <c r="B7335">
        <v>1786</v>
      </c>
      <c r="C7335" t="s">
        <v>37</v>
      </c>
      <c r="D7335" s="1">
        <v>42431</v>
      </c>
      <c r="F7335">
        <v>2</v>
      </c>
      <c r="G7335">
        <v>3899</v>
      </c>
      <c r="H7335" t="s">
        <v>264</v>
      </c>
      <c r="J7335" t="s">
        <v>14</v>
      </c>
      <c r="K7335">
        <v>48</v>
      </c>
      <c r="L7335" t="s">
        <v>15</v>
      </c>
    </row>
    <row r="7336" spans="1:12">
      <c r="A7336" t="e">
        <f ca="1">E00251612899521</f>
        <v>#NAME?</v>
      </c>
      <c r="B7336">
        <v>50</v>
      </c>
      <c r="C7336" t="s">
        <v>512</v>
      </c>
      <c r="D7336" s="1">
        <v>41997</v>
      </c>
      <c r="F7336">
        <v>1</v>
      </c>
      <c r="G7336">
        <v>4019</v>
      </c>
      <c r="H7336" t="s">
        <v>26</v>
      </c>
      <c r="J7336" t="s">
        <v>14</v>
      </c>
      <c r="K7336">
        <v>51</v>
      </c>
      <c r="L7336" t="s">
        <v>15</v>
      </c>
    </row>
    <row r="7337" spans="1:12">
      <c r="A7337" t="e">
        <f ca="1">E00251532348621</f>
        <v>#NAME?</v>
      </c>
      <c r="B7337">
        <v>473</v>
      </c>
      <c r="C7337" t="s">
        <v>669</v>
      </c>
      <c r="D7337" s="1">
        <v>41332</v>
      </c>
      <c r="F7337">
        <v>1</v>
      </c>
      <c r="G7337">
        <v>7242</v>
      </c>
      <c r="H7337" t="s">
        <v>93</v>
      </c>
      <c r="J7337" t="s">
        <v>14</v>
      </c>
      <c r="K7337">
        <v>42</v>
      </c>
      <c r="L7337" t="s">
        <v>15</v>
      </c>
    </row>
    <row r="7338" spans="1:12">
      <c r="A7338" t="e">
        <f ca="1">E00251615344521</f>
        <v>#NAME?</v>
      </c>
      <c r="B7338">
        <v>94</v>
      </c>
      <c r="C7338" t="s">
        <v>74</v>
      </c>
      <c r="D7338" s="1">
        <v>41381</v>
      </c>
      <c r="F7338">
        <v>1</v>
      </c>
      <c r="G7338">
        <v>7291</v>
      </c>
      <c r="H7338" t="s">
        <v>163</v>
      </c>
      <c r="J7338" t="s">
        <v>14</v>
      </c>
      <c r="K7338">
        <v>57</v>
      </c>
      <c r="L7338" t="s">
        <v>15</v>
      </c>
    </row>
    <row r="7339" spans="1:12">
      <c r="A7339" t="e">
        <f ca="1">E00251615344521</f>
        <v>#NAME?</v>
      </c>
      <c r="B7339">
        <v>94</v>
      </c>
      <c r="C7339" t="s">
        <v>74</v>
      </c>
      <c r="D7339" s="1">
        <v>41922</v>
      </c>
      <c r="F7339">
        <v>1</v>
      </c>
      <c r="G7339">
        <v>2729</v>
      </c>
      <c r="H7339" t="s">
        <v>115</v>
      </c>
      <c r="J7339" t="s">
        <v>14</v>
      </c>
      <c r="K7339">
        <v>59</v>
      </c>
      <c r="L7339" t="s">
        <v>15</v>
      </c>
    </row>
    <row r="7340" spans="1:12">
      <c r="A7340" t="e">
        <f ca="1">E00251429922321</f>
        <v>#NAME?</v>
      </c>
      <c r="B7340">
        <v>464</v>
      </c>
      <c r="C7340" t="s">
        <v>45</v>
      </c>
      <c r="D7340" s="1">
        <v>42745</v>
      </c>
      <c r="F7340">
        <v>1</v>
      </c>
      <c r="G7340">
        <v>79029</v>
      </c>
      <c r="H7340" t="s">
        <v>21</v>
      </c>
      <c r="J7340" t="s">
        <v>14</v>
      </c>
      <c r="K7340">
        <v>61</v>
      </c>
      <c r="L7340" t="s">
        <v>22</v>
      </c>
    </row>
    <row r="7341" spans="1:12">
      <c r="A7341" t="e">
        <f ca="1">E00251429922321</f>
        <v>#NAME?</v>
      </c>
      <c r="B7341">
        <v>464</v>
      </c>
      <c r="C7341" t="s">
        <v>45</v>
      </c>
      <c r="D7341" s="1">
        <v>43088</v>
      </c>
      <c r="F7341">
        <v>4</v>
      </c>
      <c r="G7341">
        <v>79029</v>
      </c>
      <c r="H7341" t="s">
        <v>21</v>
      </c>
      <c r="J7341" t="s">
        <v>14</v>
      </c>
      <c r="K7341">
        <v>62</v>
      </c>
      <c r="L7341" t="s">
        <v>22</v>
      </c>
    </row>
    <row r="7342" spans="1:12">
      <c r="A7342" t="e">
        <f ca="1">E00251429922321</f>
        <v>#NAME?</v>
      </c>
      <c r="B7342">
        <v>466</v>
      </c>
      <c r="C7342" t="s">
        <v>396</v>
      </c>
      <c r="D7342" s="1">
        <v>41766</v>
      </c>
      <c r="F7342">
        <v>1</v>
      </c>
      <c r="G7342">
        <v>5368</v>
      </c>
      <c r="H7342" t="s">
        <v>101</v>
      </c>
      <c r="J7342" t="s">
        <v>14</v>
      </c>
      <c r="K7342">
        <v>58</v>
      </c>
      <c r="L7342" t="s">
        <v>15</v>
      </c>
    </row>
    <row r="7343" spans="1:12">
      <c r="A7343" t="e">
        <f ca="1">E00251532254321</f>
        <v>#NAME?</v>
      </c>
      <c r="B7343">
        <v>485</v>
      </c>
      <c r="C7343" t="s">
        <v>241</v>
      </c>
      <c r="D7343" s="1">
        <v>42698</v>
      </c>
      <c r="F7343">
        <v>6</v>
      </c>
      <c r="G7343">
        <v>6262</v>
      </c>
      <c r="H7343" t="s">
        <v>590</v>
      </c>
      <c r="J7343" t="s">
        <v>14</v>
      </c>
      <c r="K7343">
        <v>52</v>
      </c>
      <c r="L7343" t="s">
        <v>15</v>
      </c>
    </row>
    <row r="7344" spans="1:12">
      <c r="A7344" t="e">
        <f ca="1">E00251532254321</f>
        <v>#NAME?</v>
      </c>
      <c r="B7344">
        <v>485</v>
      </c>
      <c r="C7344" t="s">
        <v>241</v>
      </c>
      <c r="D7344" s="1">
        <v>42956</v>
      </c>
      <c r="F7344">
        <v>2</v>
      </c>
      <c r="G7344">
        <v>25000</v>
      </c>
      <c r="H7344" t="s">
        <v>178</v>
      </c>
      <c r="J7344" t="s">
        <v>14</v>
      </c>
      <c r="K7344">
        <v>53</v>
      </c>
      <c r="L7344" t="s">
        <v>15</v>
      </c>
    </row>
    <row r="7345" spans="1:12">
      <c r="A7345" t="e">
        <f ca="1">E00251531920921</f>
        <v>#NAME?</v>
      </c>
      <c r="B7345">
        <v>729</v>
      </c>
      <c r="C7345" t="s">
        <v>68</v>
      </c>
      <c r="D7345" s="1">
        <v>42020</v>
      </c>
      <c r="E7345">
        <v>1</v>
      </c>
      <c r="F7345">
        <v>1</v>
      </c>
      <c r="G7345">
        <v>5989</v>
      </c>
      <c r="H7345" t="s">
        <v>1051</v>
      </c>
      <c r="J7345" t="s">
        <v>34</v>
      </c>
      <c r="K7345">
        <v>47</v>
      </c>
      <c r="L7345" t="s">
        <v>15</v>
      </c>
    </row>
    <row r="7346" spans="1:12">
      <c r="A7346" t="e">
        <f ca="1">E00251529545321</f>
        <v>#NAME?</v>
      </c>
      <c r="B7346">
        <v>192</v>
      </c>
      <c r="C7346" t="s">
        <v>321</v>
      </c>
      <c r="D7346" s="1">
        <v>42758</v>
      </c>
      <c r="F7346">
        <v>1</v>
      </c>
      <c r="G7346">
        <v>78701</v>
      </c>
      <c r="H7346" t="s">
        <v>355</v>
      </c>
      <c r="J7346" t="s">
        <v>14</v>
      </c>
      <c r="K7346">
        <v>53</v>
      </c>
      <c r="L7346" t="s">
        <v>22</v>
      </c>
    </row>
    <row r="7347" spans="1:12">
      <c r="A7347" t="e">
        <f ca="1">E00251429922321</f>
        <v>#NAME?</v>
      </c>
      <c r="B7347">
        <v>466</v>
      </c>
      <c r="C7347" t="s">
        <v>396</v>
      </c>
      <c r="D7347" s="1">
        <v>41766</v>
      </c>
      <c r="F7347">
        <v>3</v>
      </c>
      <c r="G7347">
        <v>2729</v>
      </c>
      <c r="H7347" t="s">
        <v>115</v>
      </c>
      <c r="J7347" t="s">
        <v>14</v>
      </c>
      <c r="K7347">
        <v>58</v>
      </c>
      <c r="L7347" t="s">
        <v>15</v>
      </c>
    </row>
    <row r="7348" spans="1:12">
      <c r="A7348" t="e">
        <f ca="1">E00251429922321</f>
        <v>#NAME?</v>
      </c>
      <c r="B7348">
        <v>466</v>
      </c>
      <c r="C7348" t="s">
        <v>396</v>
      </c>
      <c r="D7348" s="1">
        <v>41926</v>
      </c>
      <c r="F7348">
        <v>3</v>
      </c>
      <c r="G7348">
        <v>5368</v>
      </c>
      <c r="H7348" t="s">
        <v>101</v>
      </c>
      <c r="J7348" t="s">
        <v>14</v>
      </c>
      <c r="K7348">
        <v>59</v>
      </c>
      <c r="L7348" t="s">
        <v>15</v>
      </c>
    </row>
    <row r="7349" spans="1:12">
      <c r="A7349" t="e">
        <f ca="1">E00251529457121</f>
        <v>#NAME?</v>
      </c>
      <c r="B7349">
        <v>167</v>
      </c>
      <c r="C7349" t="s">
        <v>549</v>
      </c>
      <c r="D7349" s="1">
        <v>41879</v>
      </c>
      <c r="F7349">
        <v>1</v>
      </c>
      <c r="G7349">
        <v>37200</v>
      </c>
      <c r="H7349" t="s">
        <v>619</v>
      </c>
      <c r="J7349" t="s">
        <v>14</v>
      </c>
      <c r="K7349">
        <v>44</v>
      </c>
      <c r="L7349" t="s">
        <v>15</v>
      </c>
    </row>
    <row r="7350" spans="1:12">
      <c r="A7350" t="e">
        <f ca="1">E00251429922321</f>
        <v>#NAME?</v>
      </c>
      <c r="B7350">
        <v>466</v>
      </c>
      <c r="C7350" t="s">
        <v>396</v>
      </c>
      <c r="D7350" s="1">
        <v>42397</v>
      </c>
      <c r="F7350">
        <v>3</v>
      </c>
      <c r="G7350">
        <v>7177</v>
      </c>
      <c r="H7350" t="s">
        <v>126</v>
      </c>
      <c r="J7350" t="s">
        <v>14</v>
      </c>
      <c r="K7350">
        <v>60</v>
      </c>
      <c r="L7350" t="s">
        <v>15</v>
      </c>
    </row>
    <row r="7351" spans="1:12">
      <c r="A7351" t="e">
        <f ca="1">E00251615344521</f>
        <v>#NAME?</v>
      </c>
      <c r="B7351">
        <v>94</v>
      </c>
      <c r="C7351" t="s">
        <v>74</v>
      </c>
      <c r="D7351" s="1">
        <v>41534</v>
      </c>
      <c r="F7351">
        <v>1</v>
      </c>
      <c r="G7351">
        <v>72291</v>
      </c>
      <c r="H7351" t="s">
        <v>675</v>
      </c>
      <c r="J7351" t="s">
        <v>14</v>
      </c>
      <c r="K7351">
        <v>58</v>
      </c>
      <c r="L7351" t="s">
        <v>15</v>
      </c>
    </row>
    <row r="7352" spans="1:12">
      <c r="A7352" t="e">
        <f ca="1">E00251517759721</f>
        <v>#NAME?</v>
      </c>
      <c r="B7352">
        <v>100</v>
      </c>
      <c r="C7352" t="s">
        <v>54</v>
      </c>
      <c r="D7352" s="1">
        <v>41970</v>
      </c>
      <c r="F7352">
        <v>1</v>
      </c>
      <c r="G7352">
        <v>3804</v>
      </c>
      <c r="H7352" t="s">
        <v>71</v>
      </c>
      <c r="I7352" t="s">
        <v>56</v>
      </c>
      <c r="J7352" t="s">
        <v>57</v>
      </c>
      <c r="K7352">
        <v>58</v>
      </c>
      <c r="L7352" t="s">
        <v>15</v>
      </c>
    </row>
    <row r="7353" spans="1:12">
      <c r="A7353" t="e">
        <f ca="1">E00251429922321</f>
        <v>#NAME?</v>
      </c>
      <c r="B7353">
        <v>464</v>
      </c>
      <c r="C7353" t="s">
        <v>45</v>
      </c>
      <c r="D7353" s="1">
        <v>43025</v>
      </c>
      <c r="F7353">
        <v>5</v>
      </c>
      <c r="G7353">
        <v>79029</v>
      </c>
      <c r="H7353" t="s">
        <v>21</v>
      </c>
      <c r="J7353" t="s">
        <v>14</v>
      </c>
      <c r="K7353">
        <v>62</v>
      </c>
      <c r="L7353" t="s">
        <v>22</v>
      </c>
    </row>
    <row r="7354" spans="1:12">
      <c r="A7354" t="e">
        <f ca="1">E00251429922321</f>
        <v>#NAME?</v>
      </c>
      <c r="B7354">
        <v>466</v>
      </c>
      <c r="C7354" t="s">
        <v>396</v>
      </c>
      <c r="D7354" s="1">
        <v>41983</v>
      </c>
      <c r="F7354">
        <v>1</v>
      </c>
      <c r="G7354">
        <v>2729</v>
      </c>
      <c r="H7354" t="s">
        <v>115</v>
      </c>
      <c r="J7354" t="s">
        <v>14</v>
      </c>
      <c r="K7354">
        <v>59</v>
      </c>
      <c r="L7354" t="s">
        <v>15</v>
      </c>
    </row>
    <row r="7355" spans="1:12">
      <c r="A7355" t="e">
        <f ca="1">E00251615344521</f>
        <v>#NAME?</v>
      </c>
      <c r="B7355">
        <v>94</v>
      </c>
      <c r="C7355" t="s">
        <v>74</v>
      </c>
      <c r="D7355" s="1">
        <v>41220</v>
      </c>
      <c r="F7355">
        <v>1</v>
      </c>
      <c r="G7355">
        <v>3540</v>
      </c>
      <c r="H7355" t="s">
        <v>436</v>
      </c>
      <c r="J7355" t="s">
        <v>14</v>
      </c>
      <c r="K7355">
        <v>57</v>
      </c>
      <c r="L7355" t="s">
        <v>15</v>
      </c>
    </row>
    <row r="7356" spans="1:12">
      <c r="A7356" t="e">
        <f ca="1">E00251532812721</f>
        <v>#NAME?</v>
      </c>
      <c r="B7356">
        <v>7505</v>
      </c>
      <c r="C7356" t="s">
        <v>209</v>
      </c>
      <c r="D7356" s="1">
        <v>42201</v>
      </c>
      <c r="F7356">
        <v>2</v>
      </c>
      <c r="G7356">
        <v>496</v>
      </c>
      <c r="H7356" t="s">
        <v>190</v>
      </c>
      <c r="J7356" t="s">
        <v>14</v>
      </c>
      <c r="K7356">
        <v>60</v>
      </c>
      <c r="L7356" t="s">
        <v>15</v>
      </c>
    </row>
    <row r="7357" spans="1:12">
      <c r="A7357" t="e">
        <f ca="1">E00251532812721</f>
        <v>#NAME?</v>
      </c>
      <c r="B7357">
        <v>7505</v>
      </c>
      <c r="C7357" t="s">
        <v>209</v>
      </c>
      <c r="D7357" s="1">
        <v>42816</v>
      </c>
      <c r="F7357">
        <v>5</v>
      </c>
      <c r="G7357">
        <v>60090</v>
      </c>
      <c r="H7357" t="s">
        <v>181</v>
      </c>
      <c r="J7357" t="s">
        <v>14</v>
      </c>
      <c r="K7357">
        <v>62</v>
      </c>
      <c r="L7357" t="s">
        <v>15</v>
      </c>
    </row>
    <row r="7358" spans="1:12">
      <c r="A7358" t="e">
        <f ca="1">E00251512352121</f>
        <v>#NAME?</v>
      </c>
      <c r="B7358">
        <v>767</v>
      </c>
      <c r="C7358" t="s">
        <v>658</v>
      </c>
      <c r="D7358" s="1">
        <v>42753</v>
      </c>
      <c r="E7358">
        <v>3</v>
      </c>
      <c r="F7358">
        <v>2</v>
      </c>
      <c r="G7358">
        <v>41401</v>
      </c>
      <c r="H7358" t="s">
        <v>872</v>
      </c>
      <c r="J7358" t="s">
        <v>34</v>
      </c>
      <c r="K7358">
        <v>55</v>
      </c>
      <c r="L7358" t="s">
        <v>15</v>
      </c>
    </row>
    <row r="7359" spans="1:12">
      <c r="A7359" t="e">
        <f ca="1">E00251713667221</f>
        <v>#NAME?</v>
      </c>
      <c r="B7359">
        <v>154</v>
      </c>
      <c r="C7359" t="s">
        <v>533</v>
      </c>
      <c r="D7359" s="1">
        <v>42411</v>
      </c>
      <c r="F7359">
        <v>1</v>
      </c>
      <c r="G7359">
        <v>84500</v>
      </c>
      <c r="H7359" t="s">
        <v>511</v>
      </c>
      <c r="J7359" t="s">
        <v>14</v>
      </c>
      <c r="K7359">
        <v>52</v>
      </c>
      <c r="L7359" t="s">
        <v>15</v>
      </c>
    </row>
    <row r="7360" spans="1:12">
      <c r="A7360" t="e">
        <f ca="1">E00251537604521</f>
        <v>#NAME?</v>
      </c>
      <c r="B7360">
        <v>459</v>
      </c>
      <c r="C7360" t="s">
        <v>187</v>
      </c>
      <c r="D7360" s="1">
        <v>41184</v>
      </c>
      <c r="F7360">
        <v>1</v>
      </c>
      <c r="G7360">
        <v>28809</v>
      </c>
      <c r="H7360" t="s">
        <v>944</v>
      </c>
      <c r="J7360" t="s">
        <v>14</v>
      </c>
      <c r="K7360">
        <v>48</v>
      </c>
      <c r="L7360" t="s">
        <v>15</v>
      </c>
    </row>
    <row r="7361" spans="1:12">
      <c r="A7361" t="e">
        <f ca="1">E00251537604521</f>
        <v>#NAME?</v>
      </c>
      <c r="B7361">
        <v>459</v>
      </c>
      <c r="C7361" t="s">
        <v>187</v>
      </c>
      <c r="D7361" s="1">
        <v>42587</v>
      </c>
      <c r="F7361">
        <v>1</v>
      </c>
      <c r="G7361">
        <v>7350</v>
      </c>
      <c r="H7361" t="s">
        <v>192</v>
      </c>
      <c r="J7361" t="s">
        <v>14</v>
      </c>
      <c r="K7361">
        <v>52</v>
      </c>
      <c r="L7361" t="s">
        <v>15</v>
      </c>
    </row>
    <row r="7362" spans="1:12">
      <c r="A7362" t="e">
        <f ca="1">E00251713667221</f>
        <v>#NAME?</v>
      </c>
      <c r="B7362">
        <v>154</v>
      </c>
      <c r="C7362" t="s">
        <v>533</v>
      </c>
      <c r="D7362" s="1">
        <v>42305</v>
      </c>
      <c r="F7362">
        <v>4</v>
      </c>
      <c r="G7362">
        <v>2720</v>
      </c>
      <c r="H7362" t="s">
        <v>65</v>
      </c>
      <c r="J7362" t="s">
        <v>14</v>
      </c>
      <c r="K7362">
        <v>51</v>
      </c>
      <c r="L7362" t="s">
        <v>15</v>
      </c>
    </row>
    <row r="7363" spans="1:12">
      <c r="A7363" t="e">
        <f ca="1">E00251713667221</f>
        <v>#NAME?</v>
      </c>
      <c r="B7363">
        <v>154</v>
      </c>
      <c r="C7363" t="s">
        <v>533</v>
      </c>
      <c r="D7363" s="1">
        <v>41697</v>
      </c>
      <c r="F7363">
        <v>1</v>
      </c>
      <c r="G7363">
        <v>7242</v>
      </c>
      <c r="H7363" t="s">
        <v>93</v>
      </c>
      <c r="J7363" t="s">
        <v>14</v>
      </c>
      <c r="K7363">
        <v>50</v>
      </c>
      <c r="L7363" t="s">
        <v>15</v>
      </c>
    </row>
    <row r="7364" spans="1:12">
      <c r="A7364" t="e">
        <f ca="1">E00251713667221</f>
        <v>#NAME?</v>
      </c>
      <c r="B7364">
        <v>154</v>
      </c>
      <c r="C7364" t="s">
        <v>533</v>
      </c>
      <c r="D7364" s="1">
        <v>41803</v>
      </c>
      <c r="F7364">
        <v>1</v>
      </c>
      <c r="G7364">
        <v>71940</v>
      </c>
      <c r="H7364" t="s">
        <v>135</v>
      </c>
      <c r="J7364" t="s">
        <v>14</v>
      </c>
      <c r="K7364">
        <v>50</v>
      </c>
      <c r="L7364" t="s">
        <v>15</v>
      </c>
    </row>
    <row r="7365" spans="1:12">
      <c r="A7365" t="e">
        <f ca="1">E00251532812721</f>
        <v>#NAME?</v>
      </c>
      <c r="B7365">
        <v>7505</v>
      </c>
      <c r="C7365" t="s">
        <v>209</v>
      </c>
      <c r="D7365" s="1">
        <v>42327</v>
      </c>
      <c r="F7365">
        <v>1</v>
      </c>
      <c r="G7365">
        <v>3051</v>
      </c>
      <c r="H7365" t="s">
        <v>13</v>
      </c>
      <c r="J7365" t="s">
        <v>14</v>
      </c>
      <c r="K7365">
        <v>60</v>
      </c>
      <c r="L7365" t="s">
        <v>15</v>
      </c>
    </row>
    <row r="7366" spans="1:12">
      <c r="A7366" t="e">
        <f ca="1">E00251532812721</f>
        <v>#NAME?</v>
      </c>
      <c r="B7366">
        <v>7505</v>
      </c>
      <c r="C7366" t="s">
        <v>209</v>
      </c>
      <c r="D7366" s="1">
        <v>42815</v>
      </c>
      <c r="F7366">
        <v>2</v>
      </c>
      <c r="G7366">
        <v>60090</v>
      </c>
      <c r="H7366" t="s">
        <v>181</v>
      </c>
      <c r="J7366" t="s">
        <v>14</v>
      </c>
      <c r="K7366">
        <v>62</v>
      </c>
      <c r="L7366" t="s">
        <v>15</v>
      </c>
    </row>
    <row r="7367" spans="1:12">
      <c r="A7367" t="e">
        <f ca="1">E00251439925821</f>
        <v>#NAME?</v>
      </c>
      <c r="B7367">
        <v>163</v>
      </c>
      <c r="C7367" t="s">
        <v>219</v>
      </c>
      <c r="D7367" s="1">
        <v>42426</v>
      </c>
      <c r="F7367">
        <v>2</v>
      </c>
      <c r="G7367">
        <v>1729</v>
      </c>
      <c r="H7367" t="s">
        <v>1085</v>
      </c>
      <c r="J7367" t="s">
        <v>14</v>
      </c>
      <c r="K7367">
        <v>43</v>
      </c>
      <c r="L7367" t="s">
        <v>15</v>
      </c>
    </row>
    <row r="7368" spans="1:12">
      <c r="A7368" t="e">
        <f ca="1">E00251532812721</f>
        <v>#NAME?</v>
      </c>
      <c r="B7368">
        <v>7207</v>
      </c>
      <c r="C7368" t="s">
        <v>287</v>
      </c>
      <c r="D7368" s="1">
        <v>42891</v>
      </c>
      <c r="F7368">
        <v>1</v>
      </c>
      <c r="G7368">
        <v>496</v>
      </c>
      <c r="H7368" t="s">
        <v>190</v>
      </c>
      <c r="I7368" t="s">
        <v>148</v>
      </c>
      <c r="J7368" t="s">
        <v>57</v>
      </c>
      <c r="K7368">
        <v>62</v>
      </c>
      <c r="L7368" t="s">
        <v>15</v>
      </c>
    </row>
    <row r="7369" spans="1:12">
      <c r="A7369" t="e">
        <f ca="1">E00251532812721</f>
        <v>#NAME?</v>
      </c>
      <c r="B7369">
        <v>7505</v>
      </c>
      <c r="C7369" t="s">
        <v>209</v>
      </c>
      <c r="D7369" s="1">
        <v>41942</v>
      </c>
      <c r="F7369">
        <v>1</v>
      </c>
      <c r="G7369">
        <v>496</v>
      </c>
      <c r="H7369" t="s">
        <v>190</v>
      </c>
      <c r="J7369" t="s">
        <v>14</v>
      </c>
      <c r="K7369">
        <v>59</v>
      </c>
      <c r="L7369" t="s">
        <v>15</v>
      </c>
    </row>
    <row r="7370" spans="1:12">
      <c r="A7370" t="e">
        <f ca="1">E00251532812721</f>
        <v>#NAME?</v>
      </c>
      <c r="B7370">
        <v>7505</v>
      </c>
      <c r="C7370" t="s">
        <v>209</v>
      </c>
      <c r="D7370" s="1">
        <v>42514</v>
      </c>
      <c r="F7370">
        <v>1</v>
      </c>
      <c r="G7370">
        <v>496</v>
      </c>
      <c r="H7370" t="s">
        <v>190</v>
      </c>
      <c r="J7370" t="s">
        <v>14</v>
      </c>
      <c r="K7370">
        <v>61</v>
      </c>
      <c r="L7370" t="s">
        <v>15</v>
      </c>
    </row>
    <row r="7371" spans="1:12">
      <c r="A7371" t="e">
        <f ca="1">E00251532812721</f>
        <v>#NAME?</v>
      </c>
      <c r="B7371">
        <v>7505</v>
      </c>
      <c r="C7371" t="s">
        <v>209</v>
      </c>
      <c r="D7371" s="1">
        <v>42815</v>
      </c>
      <c r="F7371">
        <v>3</v>
      </c>
      <c r="G7371">
        <v>2449</v>
      </c>
      <c r="H7371" t="s">
        <v>53</v>
      </c>
      <c r="J7371" t="s">
        <v>14</v>
      </c>
      <c r="K7371">
        <v>62</v>
      </c>
      <c r="L7371" t="s">
        <v>15</v>
      </c>
    </row>
    <row r="7372" spans="1:12">
      <c r="A7372" t="e">
        <f ca="1">E00251532812721</f>
        <v>#NAME?</v>
      </c>
      <c r="B7372">
        <v>7505</v>
      </c>
      <c r="C7372" t="s">
        <v>209</v>
      </c>
      <c r="D7372" s="1">
        <v>43041</v>
      </c>
      <c r="F7372">
        <v>5</v>
      </c>
      <c r="G7372">
        <v>3051</v>
      </c>
      <c r="H7372" t="s">
        <v>13</v>
      </c>
      <c r="J7372" t="s">
        <v>14</v>
      </c>
      <c r="K7372">
        <v>62</v>
      </c>
      <c r="L7372" t="s">
        <v>15</v>
      </c>
    </row>
    <row r="7373" spans="1:12">
      <c r="A7373" t="e">
        <f ca="1">E00251713667221</f>
        <v>#NAME?</v>
      </c>
      <c r="B7373">
        <v>154</v>
      </c>
      <c r="C7373" t="s">
        <v>533</v>
      </c>
      <c r="D7373" s="1">
        <v>42195</v>
      </c>
      <c r="F7373">
        <v>3</v>
      </c>
      <c r="G7373">
        <v>78441</v>
      </c>
      <c r="H7373" t="s">
        <v>825</v>
      </c>
      <c r="J7373" t="s">
        <v>14</v>
      </c>
      <c r="K7373">
        <v>51</v>
      </c>
      <c r="L7373" t="s">
        <v>22</v>
      </c>
    </row>
    <row r="7374" spans="1:12">
      <c r="A7374" t="e">
        <f ca="1">E00251713667221</f>
        <v>#NAME?</v>
      </c>
      <c r="B7374">
        <v>154</v>
      </c>
      <c r="C7374" t="s">
        <v>533</v>
      </c>
      <c r="D7374" s="1">
        <v>42516</v>
      </c>
      <c r="F7374">
        <v>1</v>
      </c>
      <c r="G7374">
        <v>81221</v>
      </c>
      <c r="H7374" t="s">
        <v>523</v>
      </c>
      <c r="J7374" t="s">
        <v>14</v>
      </c>
      <c r="K7374">
        <v>52</v>
      </c>
      <c r="L7374" t="s">
        <v>15</v>
      </c>
    </row>
    <row r="7375" spans="1:12">
      <c r="A7375" t="e">
        <f ca="1">E00251532254321</f>
        <v>#NAME?</v>
      </c>
      <c r="B7375">
        <v>485</v>
      </c>
      <c r="C7375" t="s">
        <v>241</v>
      </c>
      <c r="D7375" s="1">
        <v>42698</v>
      </c>
      <c r="F7375">
        <v>1</v>
      </c>
      <c r="G7375">
        <v>7262</v>
      </c>
      <c r="H7375" t="s">
        <v>198</v>
      </c>
      <c r="J7375" t="s">
        <v>14</v>
      </c>
      <c r="K7375">
        <v>52</v>
      </c>
      <c r="L7375" t="s">
        <v>15</v>
      </c>
    </row>
    <row r="7376" spans="1:12">
      <c r="A7376" t="e">
        <f ca="1">E00251532812721</f>
        <v>#NAME?</v>
      </c>
      <c r="B7376">
        <v>7505</v>
      </c>
      <c r="C7376" t="s">
        <v>209</v>
      </c>
      <c r="D7376" s="1">
        <v>42815</v>
      </c>
      <c r="F7376">
        <v>4</v>
      </c>
      <c r="G7376">
        <v>3051</v>
      </c>
      <c r="H7376" t="s">
        <v>13</v>
      </c>
      <c r="J7376" t="s">
        <v>14</v>
      </c>
      <c r="K7376">
        <v>62</v>
      </c>
      <c r="L7376" t="s">
        <v>15</v>
      </c>
    </row>
    <row r="7377" spans="1:12">
      <c r="A7377" t="e">
        <f ca="1">E00251532254321</f>
        <v>#NAME?</v>
      </c>
      <c r="B7377">
        <v>485</v>
      </c>
      <c r="C7377" t="s">
        <v>241</v>
      </c>
      <c r="D7377" s="1">
        <v>42682</v>
      </c>
      <c r="F7377">
        <v>3</v>
      </c>
      <c r="G7377">
        <v>2724</v>
      </c>
      <c r="H7377" t="s">
        <v>73</v>
      </c>
      <c r="J7377" t="s">
        <v>14</v>
      </c>
      <c r="K7377">
        <v>52</v>
      </c>
      <c r="L7377" t="s">
        <v>15</v>
      </c>
    </row>
    <row r="7378" spans="1:12">
      <c r="A7378" t="e">
        <f ca="1">E00251532254321</f>
        <v>#NAME?</v>
      </c>
      <c r="B7378">
        <v>485</v>
      </c>
      <c r="C7378" t="s">
        <v>241</v>
      </c>
      <c r="D7378" s="1">
        <v>42822</v>
      </c>
      <c r="F7378">
        <v>3</v>
      </c>
      <c r="G7378">
        <v>6262</v>
      </c>
      <c r="H7378" t="s">
        <v>590</v>
      </c>
      <c r="J7378" t="s">
        <v>14</v>
      </c>
      <c r="K7378">
        <v>52</v>
      </c>
      <c r="L7378" t="s">
        <v>15</v>
      </c>
    </row>
    <row r="7379" spans="1:12">
      <c r="A7379" t="e">
        <f ca="1">E00251532812721</f>
        <v>#NAME?</v>
      </c>
      <c r="B7379">
        <v>7505</v>
      </c>
      <c r="C7379" t="s">
        <v>209</v>
      </c>
      <c r="D7379" s="1">
        <v>42852</v>
      </c>
      <c r="F7379">
        <v>2</v>
      </c>
      <c r="G7379">
        <v>3051</v>
      </c>
      <c r="H7379" t="s">
        <v>13</v>
      </c>
      <c r="J7379" t="s">
        <v>14</v>
      </c>
      <c r="K7379">
        <v>62</v>
      </c>
      <c r="L7379" t="s">
        <v>15</v>
      </c>
    </row>
    <row r="7380" spans="1:12">
      <c r="A7380" t="e">
        <f ca="1">E00251532812721</f>
        <v>#NAME?</v>
      </c>
      <c r="B7380">
        <v>7505</v>
      </c>
      <c r="C7380" t="s">
        <v>209</v>
      </c>
      <c r="D7380" s="1">
        <v>43041</v>
      </c>
      <c r="F7380">
        <v>1</v>
      </c>
      <c r="G7380">
        <v>71940</v>
      </c>
      <c r="H7380" t="s">
        <v>135</v>
      </c>
      <c r="J7380" t="s">
        <v>14</v>
      </c>
      <c r="K7380">
        <v>62</v>
      </c>
      <c r="L7380" t="s">
        <v>15</v>
      </c>
    </row>
    <row r="7381" spans="1:12">
      <c r="A7381" t="e">
        <f ca="1">E00251532254321</f>
        <v>#NAME?</v>
      </c>
      <c r="B7381">
        <v>485</v>
      </c>
      <c r="C7381" t="s">
        <v>241</v>
      </c>
      <c r="D7381" s="1">
        <v>42751</v>
      </c>
      <c r="F7381">
        <v>2</v>
      </c>
      <c r="G7381">
        <v>7242</v>
      </c>
      <c r="H7381" t="s">
        <v>93</v>
      </c>
      <c r="J7381" t="s">
        <v>14</v>
      </c>
      <c r="K7381">
        <v>52</v>
      </c>
      <c r="L7381" t="s">
        <v>15</v>
      </c>
    </row>
    <row r="7382" spans="1:12">
      <c r="A7382" t="e">
        <f ca="1">E00251532254321</f>
        <v>#NAME?</v>
      </c>
      <c r="B7382">
        <v>485</v>
      </c>
      <c r="C7382" t="s">
        <v>241</v>
      </c>
      <c r="D7382" s="1">
        <v>42789</v>
      </c>
      <c r="F7382">
        <v>4</v>
      </c>
      <c r="G7382">
        <v>7242</v>
      </c>
      <c r="H7382" t="s">
        <v>93</v>
      </c>
      <c r="J7382" t="s">
        <v>14</v>
      </c>
      <c r="K7382">
        <v>52</v>
      </c>
      <c r="L7382" t="s">
        <v>15</v>
      </c>
    </row>
    <row r="7383" spans="1:12">
      <c r="A7383" t="e">
        <f ca="1">E00251532254321</f>
        <v>#NAME?</v>
      </c>
      <c r="B7383">
        <v>485</v>
      </c>
      <c r="C7383" t="s">
        <v>241</v>
      </c>
      <c r="D7383" s="1">
        <v>42873</v>
      </c>
      <c r="F7383">
        <v>2</v>
      </c>
      <c r="G7383">
        <v>25000</v>
      </c>
      <c r="H7383" t="s">
        <v>178</v>
      </c>
      <c r="J7383" t="s">
        <v>14</v>
      </c>
      <c r="K7383">
        <v>53</v>
      </c>
      <c r="L7383" t="s">
        <v>15</v>
      </c>
    </row>
    <row r="7384" spans="1:12">
      <c r="A7384" t="e">
        <f ca="1">E00251532254321</f>
        <v>#NAME?</v>
      </c>
      <c r="B7384">
        <v>485</v>
      </c>
      <c r="C7384" t="s">
        <v>241</v>
      </c>
      <c r="D7384" s="1">
        <v>43000</v>
      </c>
      <c r="F7384">
        <v>3</v>
      </c>
      <c r="G7384">
        <v>2724</v>
      </c>
      <c r="H7384" t="s">
        <v>73</v>
      </c>
      <c r="J7384" t="s">
        <v>14</v>
      </c>
      <c r="K7384">
        <v>53</v>
      </c>
      <c r="L7384" t="s">
        <v>15</v>
      </c>
    </row>
    <row r="7385" spans="1:12">
      <c r="A7385" t="e">
        <f t="shared" ref="A7385:A7390" ca="1" si="66">E00251532812721</f>
        <v>#NAME?</v>
      </c>
      <c r="B7385">
        <v>502</v>
      </c>
      <c r="C7385" t="s">
        <v>172</v>
      </c>
      <c r="D7385" s="1">
        <v>40990</v>
      </c>
      <c r="F7385">
        <v>1</v>
      </c>
      <c r="G7385">
        <v>7295</v>
      </c>
      <c r="H7385" t="s">
        <v>76</v>
      </c>
      <c r="J7385" t="s">
        <v>14</v>
      </c>
      <c r="K7385">
        <v>57</v>
      </c>
      <c r="L7385" t="s">
        <v>15</v>
      </c>
    </row>
    <row r="7386" spans="1:12">
      <c r="A7386" t="e">
        <f t="shared" ca="1" si="66"/>
        <v>#NAME?</v>
      </c>
      <c r="B7386">
        <v>7505</v>
      </c>
      <c r="C7386" t="s">
        <v>209</v>
      </c>
      <c r="D7386" s="1">
        <v>42145</v>
      </c>
      <c r="F7386">
        <v>1</v>
      </c>
      <c r="G7386">
        <v>496</v>
      </c>
      <c r="H7386" t="s">
        <v>190</v>
      </c>
      <c r="J7386" t="s">
        <v>14</v>
      </c>
      <c r="K7386">
        <v>60</v>
      </c>
      <c r="L7386" t="s">
        <v>15</v>
      </c>
    </row>
    <row r="7387" spans="1:12">
      <c r="A7387" t="e">
        <f t="shared" ca="1" si="66"/>
        <v>#NAME?</v>
      </c>
      <c r="B7387">
        <v>7505</v>
      </c>
      <c r="C7387" t="s">
        <v>209</v>
      </c>
      <c r="D7387" s="1">
        <v>42426</v>
      </c>
      <c r="F7387">
        <v>1</v>
      </c>
      <c r="G7387">
        <v>3051</v>
      </c>
      <c r="H7387" t="s">
        <v>13</v>
      </c>
      <c r="J7387" t="s">
        <v>14</v>
      </c>
      <c r="K7387">
        <v>61</v>
      </c>
      <c r="L7387" t="s">
        <v>15</v>
      </c>
    </row>
    <row r="7388" spans="1:12">
      <c r="A7388" t="e">
        <f t="shared" ca="1" si="66"/>
        <v>#NAME?</v>
      </c>
      <c r="B7388">
        <v>7505</v>
      </c>
      <c r="C7388" t="s">
        <v>209</v>
      </c>
      <c r="D7388" s="1">
        <v>42773</v>
      </c>
      <c r="F7388">
        <v>1</v>
      </c>
      <c r="G7388">
        <v>71940</v>
      </c>
      <c r="H7388" t="s">
        <v>135</v>
      </c>
      <c r="J7388" t="s">
        <v>14</v>
      </c>
      <c r="K7388">
        <v>61</v>
      </c>
      <c r="L7388" t="s">
        <v>15</v>
      </c>
    </row>
    <row r="7389" spans="1:12">
      <c r="A7389" t="e">
        <f t="shared" ca="1" si="66"/>
        <v>#NAME?</v>
      </c>
      <c r="B7389">
        <v>7505</v>
      </c>
      <c r="C7389" t="s">
        <v>209</v>
      </c>
      <c r="D7389" s="1">
        <v>42815</v>
      </c>
      <c r="F7389">
        <v>5</v>
      </c>
      <c r="G7389">
        <v>496</v>
      </c>
      <c r="H7389" t="s">
        <v>190</v>
      </c>
      <c r="J7389" t="s">
        <v>14</v>
      </c>
      <c r="K7389">
        <v>62</v>
      </c>
      <c r="L7389" t="s">
        <v>15</v>
      </c>
    </row>
    <row r="7390" spans="1:12">
      <c r="A7390" t="e">
        <f t="shared" ca="1" si="66"/>
        <v>#NAME?</v>
      </c>
      <c r="B7390">
        <v>7505</v>
      </c>
      <c r="C7390" t="s">
        <v>209</v>
      </c>
      <c r="D7390" s="1">
        <v>43041</v>
      </c>
      <c r="F7390">
        <v>2</v>
      </c>
      <c r="G7390">
        <v>60090</v>
      </c>
      <c r="H7390" t="s">
        <v>181</v>
      </c>
      <c r="J7390" t="s">
        <v>14</v>
      </c>
      <c r="K7390">
        <v>62</v>
      </c>
      <c r="L7390" t="s">
        <v>15</v>
      </c>
    </row>
    <row r="7391" spans="1:12">
      <c r="A7391" t="e">
        <f ca="1">E00251532254321</f>
        <v>#NAME?</v>
      </c>
      <c r="B7391">
        <v>485</v>
      </c>
      <c r="C7391" t="s">
        <v>241</v>
      </c>
      <c r="D7391" s="1">
        <v>43046</v>
      </c>
      <c r="F7391">
        <v>5</v>
      </c>
      <c r="G7391">
        <v>6262</v>
      </c>
      <c r="H7391" t="s">
        <v>590</v>
      </c>
      <c r="J7391" t="s">
        <v>14</v>
      </c>
      <c r="K7391">
        <v>53</v>
      </c>
      <c r="L7391" t="s">
        <v>15</v>
      </c>
    </row>
    <row r="7392" spans="1:12">
      <c r="A7392" t="e">
        <f ca="1">E00251532254321</f>
        <v>#NAME?</v>
      </c>
      <c r="B7392">
        <v>485</v>
      </c>
      <c r="C7392" t="s">
        <v>241</v>
      </c>
      <c r="D7392" s="1">
        <v>43033</v>
      </c>
      <c r="F7392">
        <v>1</v>
      </c>
      <c r="G7392">
        <v>4539</v>
      </c>
      <c r="H7392" t="s">
        <v>673</v>
      </c>
      <c r="J7392" t="s">
        <v>14</v>
      </c>
      <c r="K7392">
        <v>53</v>
      </c>
      <c r="L7392" t="s">
        <v>15</v>
      </c>
    </row>
    <row r="7393" spans="1:12">
      <c r="A7393" t="e">
        <f ca="1">E00251517759721</f>
        <v>#NAME?</v>
      </c>
      <c r="B7393">
        <v>105</v>
      </c>
      <c r="C7393" t="s">
        <v>682</v>
      </c>
      <c r="D7393" s="1">
        <v>42874</v>
      </c>
      <c r="F7393">
        <v>4</v>
      </c>
      <c r="G7393">
        <v>29690</v>
      </c>
      <c r="H7393" t="s">
        <v>52</v>
      </c>
      <c r="J7393" t="s">
        <v>14</v>
      </c>
      <c r="K7393">
        <v>60</v>
      </c>
      <c r="L7393" t="s">
        <v>15</v>
      </c>
    </row>
    <row r="7394" spans="1:12">
      <c r="A7394" t="e">
        <f ca="1">E00251517759721</f>
        <v>#NAME?</v>
      </c>
      <c r="B7394">
        <v>105</v>
      </c>
      <c r="C7394" t="s">
        <v>682</v>
      </c>
      <c r="D7394" s="1">
        <v>42874</v>
      </c>
      <c r="F7394">
        <v>1</v>
      </c>
      <c r="G7394">
        <v>4019</v>
      </c>
      <c r="H7394" t="s">
        <v>26</v>
      </c>
      <c r="J7394" t="s">
        <v>14</v>
      </c>
      <c r="K7394">
        <v>60</v>
      </c>
      <c r="L7394" t="s">
        <v>15</v>
      </c>
    </row>
    <row r="7395" spans="1:12">
      <c r="A7395" t="e">
        <f t="shared" ref="A7395:A7400" ca="1" si="67">E00251532254321</f>
        <v>#NAME?</v>
      </c>
      <c r="B7395">
        <v>485</v>
      </c>
      <c r="C7395" t="s">
        <v>241</v>
      </c>
      <c r="D7395" s="1">
        <v>41443</v>
      </c>
      <c r="F7395">
        <v>1</v>
      </c>
      <c r="G7395">
        <v>1119</v>
      </c>
      <c r="H7395" t="s">
        <v>638</v>
      </c>
      <c r="J7395" t="s">
        <v>14</v>
      </c>
      <c r="K7395">
        <v>49</v>
      </c>
      <c r="L7395" t="s">
        <v>15</v>
      </c>
    </row>
    <row r="7396" spans="1:12">
      <c r="A7396" t="e">
        <f t="shared" ca="1" si="67"/>
        <v>#NAME?</v>
      </c>
      <c r="B7396">
        <v>485</v>
      </c>
      <c r="C7396" t="s">
        <v>241</v>
      </c>
      <c r="D7396" s="1">
        <v>41745</v>
      </c>
      <c r="F7396">
        <v>1</v>
      </c>
      <c r="G7396">
        <v>46619</v>
      </c>
      <c r="H7396" t="s">
        <v>182</v>
      </c>
      <c r="J7396" t="s">
        <v>14</v>
      </c>
      <c r="K7396">
        <v>49</v>
      </c>
      <c r="L7396" t="s">
        <v>15</v>
      </c>
    </row>
    <row r="7397" spans="1:12">
      <c r="A7397" t="e">
        <f t="shared" ca="1" si="67"/>
        <v>#NAME?</v>
      </c>
      <c r="B7397">
        <v>485</v>
      </c>
      <c r="C7397" t="s">
        <v>241</v>
      </c>
      <c r="D7397" s="1">
        <v>41443</v>
      </c>
      <c r="F7397">
        <v>5</v>
      </c>
      <c r="G7397">
        <v>2169</v>
      </c>
      <c r="H7397" t="s">
        <v>40</v>
      </c>
      <c r="J7397" t="s">
        <v>14</v>
      </c>
      <c r="K7397">
        <v>49</v>
      </c>
      <c r="L7397" t="s">
        <v>15</v>
      </c>
    </row>
    <row r="7398" spans="1:12">
      <c r="A7398" t="e">
        <f t="shared" ca="1" si="67"/>
        <v>#NAME?</v>
      </c>
      <c r="B7398">
        <v>485</v>
      </c>
      <c r="C7398" t="s">
        <v>241</v>
      </c>
      <c r="D7398" s="1">
        <v>42105</v>
      </c>
      <c r="F7398">
        <v>1</v>
      </c>
      <c r="G7398">
        <v>7231</v>
      </c>
      <c r="H7398" t="s">
        <v>128</v>
      </c>
      <c r="J7398" t="s">
        <v>14</v>
      </c>
      <c r="K7398">
        <v>50</v>
      </c>
      <c r="L7398" t="s">
        <v>15</v>
      </c>
    </row>
    <row r="7399" spans="1:12">
      <c r="A7399" t="e">
        <f t="shared" ca="1" si="67"/>
        <v>#NAME?</v>
      </c>
      <c r="B7399">
        <v>485</v>
      </c>
      <c r="C7399" t="s">
        <v>241</v>
      </c>
      <c r="D7399" s="1">
        <v>42307</v>
      </c>
      <c r="F7399">
        <v>4</v>
      </c>
      <c r="G7399">
        <v>6262</v>
      </c>
      <c r="H7399" t="s">
        <v>590</v>
      </c>
      <c r="J7399" t="s">
        <v>14</v>
      </c>
      <c r="K7399">
        <v>51</v>
      </c>
      <c r="L7399" t="s">
        <v>15</v>
      </c>
    </row>
    <row r="7400" spans="1:12">
      <c r="A7400" t="e">
        <f t="shared" ca="1" si="67"/>
        <v>#NAME?</v>
      </c>
      <c r="B7400">
        <v>485</v>
      </c>
      <c r="C7400" t="s">
        <v>241</v>
      </c>
      <c r="D7400" s="1">
        <v>42395</v>
      </c>
      <c r="F7400">
        <v>3</v>
      </c>
      <c r="G7400">
        <v>6262</v>
      </c>
      <c r="H7400" t="s">
        <v>590</v>
      </c>
      <c r="J7400" t="s">
        <v>14</v>
      </c>
      <c r="K7400">
        <v>51</v>
      </c>
      <c r="L7400" t="s">
        <v>15</v>
      </c>
    </row>
    <row r="7401" spans="1:12">
      <c r="A7401" t="e">
        <f ca="1">E00251429326321</f>
        <v>#NAME?</v>
      </c>
      <c r="B7401">
        <v>291</v>
      </c>
      <c r="C7401" t="s">
        <v>160</v>
      </c>
      <c r="D7401" s="1">
        <v>42599</v>
      </c>
      <c r="F7401">
        <v>2</v>
      </c>
      <c r="G7401">
        <v>49390</v>
      </c>
      <c r="H7401" t="s">
        <v>59</v>
      </c>
      <c r="J7401" t="s">
        <v>14</v>
      </c>
      <c r="K7401">
        <v>49</v>
      </c>
      <c r="L7401" t="s">
        <v>15</v>
      </c>
    </row>
    <row r="7402" spans="1:12">
      <c r="A7402" t="e">
        <f t="shared" ref="A7402:A7413" ca="1" si="68">E00251432151321</f>
        <v>#NAME?</v>
      </c>
      <c r="B7402">
        <v>494</v>
      </c>
      <c r="C7402" t="s">
        <v>63</v>
      </c>
      <c r="D7402" s="1">
        <v>42115</v>
      </c>
      <c r="F7402">
        <v>3</v>
      </c>
      <c r="G7402">
        <v>7904</v>
      </c>
      <c r="H7402" t="s">
        <v>75</v>
      </c>
      <c r="J7402" t="s">
        <v>14</v>
      </c>
      <c r="K7402">
        <v>47</v>
      </c>
      <c r="L7402" t="s">
        <v>22</v>
      </c>
    </row>
    <row r="7403" spans="1:12">
      <c r="A7403" t="e">
        <f t="shared" ca="1" si="68"/>
        <v>#NAME?</v>
      </c>
      <c r="B7403">
        <v>494</v>
      </c>
      <c r="C7403" t="s">
        <v>63</v>
      </c>
      <c r="D7403" s="1">
        <v>42636</v>
      </c>
      <c r="F7403">
        <v>1</v>
      </c>
      <c r="G7403">
        <v>7291</v>
      </c>
      <c r="H7403" t="s">
        <v>163</v>
      </c>
      <c r="J7403" t="s">
        <v>14</v>
      </c>
      <c r="K7403">
        <v>48</v>
      </c>
      <c r="L7403" t="s">
        <v>15</v>
      </c>
    </row>
    <row r="7404" spans="1:12">
      <c r="A7404" t="e">
        <f t="shared" ca="1" si="68"/>
        <v>#NAME?</v>
      </c>
      <c r="B7404">
        <v>494</v>
      </c>
      <c r="C7404" t="s">
        <v>63</v>
      </c>
      <c r="D7404" s="1">
        <v>41211</v>
      </c>
      <c r="F7404">
        <v>1</v>
      </c>
      <c r="G7404">
        <v>2809</v>
      </c>
      <c r="H7404" t="s">
        <v>90</v>
      </c>
      <c r="J7404" t="s">
        <v>14</v>
      </c>
      <c r="K7404">
        <v>45</v>
      </c>
      <c r="L7404" t="s">
        <v>15</v>
      </c>
    </row>
    <row r="7405" spans="1:12">
      <c r="A7405" t="e">
        <f t="shared" ca="1" si="68"/>
        <v>#NAME?</v>
      </c>
      <c r="B7405">
        <v>494</v>
      </c>
      <c r="C7405" t="s">
        <v>63</v>
      </c>
      <c r="D7405" s="1">
        <v>41457</v>
      </c>
      <c r="F7405">
        <v>2</v>
      </c>
      <c r="G7405">
        <v>2809</v>
      </c>
      <c r="H7405" t="s">
        <v>90</v>
      </c>
      <c r="J7405" t="s">
        <v>14</v>
      </c>
      <c r="K7405">
        <v>45</v>
      </c>
      <c r="L7405" t="s">
        <v>15</v>
      </c>
    </row>
    <row r="7406" spans="1:12">
      <c r="A7406" t="e">
        <f t="shared" ca="1" si="68"/>
        <v>#NAME?</v>
      </c>
      <c r="B7406">
        <v>494</v>
      </c>
      <c r="C7406" t="s">
        <v>63</v>
      </c>
      <c r="D7406" s="1">
        <v>42297</v>
      </c>
      <c r="F7406">
        <v>2</v>
      </c>
      <c r="G7406">
        <v>4019</v>
      </c>
      <c r="H7406" t="s">
        <v>26</v>
      </c>
      <c r="J7406" t="s">
        <v>14</v>
      </c>
      <c r="K7406">
        <v>48</v>
      </c>
      <c r="L7406" t="s">
        <v>15</v>
      </c>
    </row>
    <row r="7407" spans="1:12">
      <c r="A7407" t="e">
        <f t="shared" ca="1" si="68"/>
        <v>#NAME?</v>
      </c>
      <c r="B7407">
        <v>494</v>
      </c>
      <c r="C7407" t="s">
        <v>63</v>
      </c>
      <c r="D7407" s="1">
        <v>42845</v>
      </c>
      <c r="F7407">
        <v>3</v>
      </c>
      <c r="G7407">
        <v>2809</v>
      </c>
      <c r="H7407" t="s">
        <v>90</v>
      </c>
      <c r="J7407" t="s">
        <v>14</v>
      </c>
      <c r="K7407">
        <v>49</v>
      </c>
      <c r="L7407" t="s">
        <v>15</v>
      </c>
    </row>
    <row r="7408" spans="1:12">
      <c r="A7408" t="e">
        <f t="shared" ca="1" si="68"/>
        <v>#NAME?</v>
      </c>
      <c r="B7408">
        <v>494</v>
      </c>
      <c r="C7408" t="s">
        <v>63</v>
      </c>
      <c r="D7408" s="1">
        <v>43084</v>
      </c>
      <c r="F7408">
        <v>1</v>
      </c>
      <c r="G7408">
        <v>4019</v>
      </c>
      <c r="H7408" t="s">
        <v>26</v>
      </c>
      <c r="J7408" t="s">
        <v>14</v>
      </c>
      <c r="K7408">
        <v>50</v>
      </c>
      <c r="L7408" t="s">
        <v>15</v>
      </c>
    </row>
    <row r="7409" spans="1:12">
      <c r="A7409" t="e">
        <f t="shared" ca="1" si="68"/>
        <v>#NAME?</v>
      </c>
      <c r="B7409">
        <v>494</v>
      </c>
      <c r="C7409" t="s">
        <v>63</v>
      </c>
      <c r="D7409" s="1">
        <v>42832</v>
      </c>
      <c r="F7409">
        <v>2</v>
      </c>
      <c r="G7409">
        <v>2729</v>
      </c>
      <c r="H7409" t="s">
        <v>115</v>
      </c>
      <c r="J7409" t="s">
        <v>14</v>
      </c>
      <c r="K7409">
        <v>49</v>
      </c>
      <c r="L7409" t="s">
        <v>15</v>
      </c>
    </row>
    <row r="7410" spans="1:12">
      <c r="A7410" t="e">
        <f t="shared" ca="1" si="68"/>
        <v>#NAME?</v>
      </c>
      <c r="B7410">
        <v>494</v>
      </c>
      <c r="C7410" t="s">
        <v>63</v>
      </c>
      <c r="D7410" s="1">
        <v>42860</v>
      </c>
      <c r="F7410">
        <v>3</v>
      </c>
      <c r="G7410">
        <v>2729</v>
      </c>
      <c r="H7410" t="s">
        <v>115</v>
      </c>
      <c r="J7410" t="s">
        <v>14</v>
      </c>
      <c r="K7410">
        <v>49</v>
      </c>
      <c r="L7410" t="s">
        <v>15</v>
      </c>
    </row>
    <row r="7411" spans="1:12">
      <c r="A7411" t="e">
        <f t="shared" ca="1" si="68"/>
        <v>#NAME?</v>
      </c>
      <c r="B7411">
        <v>494</v>
      </c>
      <c r="C7411" t="s">
        <v>63</v>
      </c>
      <c r="D7411" s="1">
        <v>42871</v>
      </c>
      <c r="F7411">
        <v>5</v>
      </c>
      <c r="G7411">
        <v>2729</v>
      </c>
      <c r="H7411" t="s">
        <v>115</v>
      </c>
      <c r="J7411" t="s">
        <v>14</v>
      </c>
      <c r="K7411">
        <v>49</v>
      </c>
      <c r="L7411" t="s">
        <v>15</v>
      </c>
    </row>
    <row r="7412" spans="1:12">
      <c r="A7412" t="e">
        <f t="shared" ca="1" si="68"/>
        <v>#NAME?</v>
      </c>
      <c r="B7412">
        <v>494</v>
      </c>
      <c r="C7412" t="s">
        <v>63</v>
      </c>
      <c r="D7412" s="1">
        <v>43028</v>
      </c>
      <c r="F7412">
        <v>2</v>
      </c>
      <c r="G7412">
        <v>4019</v>
      </c>
      <c r="H7412" t="s">
        <v>26</v>
      </c>
      <c r="J7412" t="s">
        <v>14</v>
      </c>
      <c r="K7412">
        <v>50</v>
      </c>
      <c r="L7412" t="s">
        <v>15</v>
      </c>
    </row>
    <row r="7413" spans="1:12">
      <c r="A7413" t="e">
        <f t="shared" ca="1" si="68"/>
        <v>#NAME?</v>
      </c>
      <c r="B7413">
        <v>7111</v>
      </c>
      <c r="C7413" t="s">
        <v>496</v>
      </c>
      <c r="D7413" s="1">
        <v>42452</v>
      </c>
      <c r="F7413">
        <v>1</v>
      </c>
      <c r="G7413">
        <v>7295</v>
      </c>
      <c r="H7413" t="s">
        <v>76</v>
      </c>
      <c r="I7413" t="s">
        <v>148</v>
      </c>
      <c r="J7413" t="s">
        <v>57</v>
      </c>
      <c r="K7413">
        <v>48</v>
      </c>
      <c r="L7413" t="s">
        <v>15</v>
      </c>
    </row>
    <row r="7414" spans="1:12">
      <c r="A7414" t="e">
        <f ca="1">E00251429162821</f>
        <v>#NAME?</v>
      </c>
      <c r="B7414">
        <v>4893</v>
      </c>
      <c r="C7414" t="s">
        <v>426</v>
      </c>
      <c r="D7414" s="1">
        <v>41758</v>
      </c>
      <c r="F7414">
        <v>1</v>
      </c>
      <c r="G7414">
        <v>9599</v>
      </c>
      <c r="H7414" t="s">
        <v>430</v>
      </c>
      <c r="I7414" t="s">
        <v>148</v>
      </c>
      <c r="J7414" t="s">
        <v>57</v>
      </c>
      <c r="K7414">
        <v>43</v>
      </c>
      <c r="L7414" t="s">
        <v>15</v>
      </c>
    </row>
    <row r="7415" spans="1:12">
      <c r="A7415" t="e">
        <f ca="1">E00251532633521</f>
        <v>#NAME?</v>
      </c>
      <c r="B7415">
        <v>493</v>
      </c>
      <c r="C7415" t="s">
        <v>376</v>
      </c>
      <c r="D7415" s="1">
        <v>42759</v>
      </c>
      <c r="F7415">
        <v>2</v>
      </c>
      <c r="G7415">
        <v>27800</v>
      </c>
      <c r="H7415" t="s">
        <v>145</v>
      </c>
      <c r="J7415" t="s">
        <v>14</v>
      </c>
      <c r="K7415">
        <v>60</v>
      </c>
      <c r="L7415" t="s">
        <v>15</v>
      </c>
    </row>
    <row r="7416" spans="1:12">
      <c r="A7416" t="e">
        <f ca="1">E00251532633521</f>
        <v>#NAME?</v>
      </c>
      <c r="B7416">
        <v>493</v>
      </c>
      <c r="C7416" t="s">
        <v>376</v>
      </c>
      <c r="D7416" s="1">
        <v>42828</v>
      </c>
      <c r="F7416">
        <v>3</v>
      </c>
      <c r="G7416">
        <v>60090</v>
      </c>
      <c r="H7416" t="s">
        <v>181</v>
      </c>
      <c r="J7416" t="s">
        <v>14</v>
      </c>
      <c r="K7416">
        <v>61</v>
      </c>
      <c r="L7416" t="s">
        <v>15</v>
      </c>
    </row>
    <row r="7417" spans="1:12">
      <c r="A7417" t="e">
        <f ca="1">E00251715551121</f>
        <v>#NAME?</v>
      </c>
      <c r="B7417">
        <v>62</v>
      </c>
      <c r="C7417" t="s">
        <v>20</v>
      </c>
      <c r="D7417" s="1">
        <v>42439</v>
      </c>
      <c r="F7417">
        <v>1</v>
      </c>
      <c r="G7417">
        <v>5589</v>
      </c>
      <c r="H7417" t="s">
        <v>152</v>
      </c>
      <c r="J7417" t="s">
        <v>14</v>
      </c>
      <c r="K7417">
        <v>46</v>
      </c>
      <c r="L7417" t="s">
        <v>15</v>
      </c>
    </row>
    <row r="7418" spans="1:12">
      <c r="A7418" t="e">
        <f ca="1">E00251532254321</f>
        <v>#NAME?</v>
      </c>
      <c r="B7418">
        <v>485</v>
      </c>
      <c r="C7418" t="s">
        <v>241</v>
      </c>
      <c r="D7418" s="1">
        <v>42595</v>
      </c>
      <c r="F7418">
        <v>4</v>
      </c>
      <c r="G7418">
        <v>6262</v>
      </c>
      <c r="H7418" t="s">
        <v>590</v>
      </c>
      <c r="J7418" t="s">
        <v>14</v>
      </c>
      <c r="K7418">
        <v>52</v>
      </c>
      <c r="L7418" t="s">
        <v>15</v>
      </c>
    </row>
    <row r="7419" spans="1:12">
      <c r="A7419" t="e">
        <f ca="1">E00251532254321</f>
        <v>#NAME?</v>
      </c>
      <c r="B7419">
        <v>485</v>
      </c>
      <c r="C7419" t="s">
        <v>241</v>
      </c>
      <c r="D7419" s="1">
        <v>41288</v>
      </c>
      <c r="F7419">
        <v>1</v>
      </c>
      <c r="G7419">
        <v>99520</v>
      </c>
      <c r="H7419" t="s">
        <v>1086</v>
      </c>
      <c r="J7419" t="s">
        <v>14</v>
      </c>
      <c r="K7419">
        <v>48</v>
      </c>
      <c r="L7419" t="s">
        <v>15</v>
      </c>
    </row>
    <row r="7420" spans="1:12">
      <c r="A7420" t="e">
        <f ca="1">E00251517759721</f>
        <v>#NAME?</v>
      </c>
      <c r="B7420">
        <v>105</v>
      </c>
      <c r="C7420" t="s">
        <v>682</v>
      </c>
      <c r="D7420" s="1">
        <v>41543</v>
      </c>
      <c r="F7420">
        <v>2</v>
      </c>
      <c r="G7420">
        <v>30000</v>
      </c>
      <c r="H7420" t="s">
        <v>144</v>
      </c>
      <c r="J7420" t="s">
        <v>14</v>
      </c>
      <c r="K7420">
        <v>57</v>
      </c>
      <c r="L7420" t="s">
        <v>15</v>
      </c>
    </row>
    <row r="7421" spans="1:12">
      <c r="A7421" t="e">
        <f ca="1">E00251429326321</f>
        <v>#NAME?</v>
      </c>
      <c r="B7421">
        <v>291</v>
      </c>
      <c r="C7421" t="s">
        <v>160</v>
      </c>
      <c r="D7421" s="1">
        <v>41297</v>
      </c>
      <c r="F7421">
        <v>1</v>
      </c>
      <c r="G7421">
        <v>7243</v>
      </c>
      <c r="H7421" t="s">
        <v>42</v>
      </c>
      <c r="J7421" t="s">
        <v>14</v>
      </c>
      <c r="K7421">
        <v>46</v>
      </c>
      <c r="L7421" t="s">
        <v>15</v>
      </c>
    </row>
    <row r="7422" spans="1:12">
      <c r="A7422" t="e">
        <f ca="1">E00251429326321</f>
        <v>#NAME?</v>
      </c>
      <c r="B7422">
        <v>291</v>
      </c>
      <c r="C7422" t="s">
        <v>160</v>
      </c>
      <c r="D7422" s="1">
        <v>41684</v>
      </c>
      <c r="F7422">
        <v>2</v>
      </c>
      <c r="G7422">
        <v>49390</v>
      </c>
      <c r="H7422" t="s">
        <v>59</v>
      </c>
      <c r="J7422" t="s">
        <v>14</v>
      </c>
      <c r="K7422">
        <v>47</v>
      </c>
      <c r="L7422" t="s">
        <v>15</v>
      </c>
    </row>
    <row r="7423" spans="1:12">
      <c r="A7423" t="e">
        <f ca="1">E00251429326321</f>
        <v>#NAME?</v>
      </c>
      <c r="B7423">
        <v>291</v>
      </c>
      <c r="C7423" t="s">
        <v>160</v>
      </c>
      <c r="D7423" s="1">
        <v>42587</v>
      </c>
      <c r="F7423">
        <v>2</v>
      </c>
      <c r="G7423">
        <v>49300</v>
      </c>
      <c r="H7423" t="s">
        <v>228</v>
      </c>
      <c r="J7423" t="s">
        <v>14</v>
      </c>
      <c r="K7423">
        <v>49</v>
      </c>
      <c r="L7423" t="s">
        <v>15</v>
      </c>
    </row>
    <row r="7424" spans="1:12">
      <c r="A7424" t="e">
        <f ca="1">E00251429326321</f>
        <v>#NAME?</v>
      </c>
      <c r="B7424">
        <v>291</v>
      </c>
      <c r="C7424" t="s">
        <v>160</v>
      </c>
      <c r="D7424" s="1">
        <v>42599</v>
      </c>
      <c r="F7424">
        <v>3</v>
      </c>
      <c r="G7424">
        <v>49390</v>
      </c>
      <c r="H7424" t="s">
        <v>59</v>
      </c>
      <c r="J7424" t="s">
        <v>14</v>
      </c>
      <c r="K7424">
        <v>49</v>
      </c>
      <c r="L7424" t="s">
        <v>15</v>
      </c>
    </row>
    <row r="7425" spans="1:12">
      <c r="A7425" t="e">
        <f ca="1">E00251432151321</f>
        <v>#NAME?</v>
      </c>
      <c r="B7425">
        <v>494</v>
      </c>
      <c r="C7425" t="s">
        <v>63</v>
      </c>
      <c r="D7425" s="1">
        <v>43084</v>
      </c>
      <c r="F7425">
        <v>3</v>
      </c>
      <c r="G7425">
        <v>2811</v>
      </c>
      <c r="H7425" t="s">
        <v>603</v>
      </c>
      <c r="J7425" t="s">
        <v>14</v>
      </c>
      <c r="K7425">
        <v>50</v>
      </c>
      <c r="L7425" t="s">
        <v>15</v>
      </c>
    </row>
    <row r="7426" spans="1:12">
      <c r="A7426" t="e">
        <f ca="1">E00251532254321</f>
        <v>#NAME?</v>
      </c>
      <c r="B7426">
        <v>485</v>
      </c>
      <c r="C7426" t="s">
        <v>241</v>
      </c>
      <c r="D7426" s="1">
        <v>42755</v>
      </c>
      <c r="F7426">
        <v>3</v>
      </c>
      <c r="G7426">
        <v>2724</v>
      </c>
      <c r="H7426" t="s">
        <v>73</v>
      </c>
      <c r="J7426" t="s">
        <v>14</v>
      </c>
      <c r="K7426">
        <v>52</v>
      </c>
      <c r="L7426" t="s">
        <v>15</v>
      </c>
    </row>
    <row r="7427" spans="1:12">
      <c r="A7427" t="e">
        <f ca="1">E00251532254321</f>
        <v>#NAME?</v>
      </c>
      <c r="B7427">
        <v>485</v>
      </c>
      <c r="C7427" t="s">
        <v>241</v>
      </c>
      <c r="D7427" s="1">
        <v>42755</v>
      </c>
      <c r="F7427">
        <v>5</v>
      </c>
      <c r="G7427">
        <v>6253</v>
      </c>
      <c r="H7427" t="s">
        <v>292</v>
      </c>
      <c r="J7427" t="s">
        <v>14</v>
      </c>
      <c r="K7427">
        <v>52</v>
      </c>
      <c r="L7427" t="s">
        <v>15</v>
      </c>
    </row>
    <row r="7428" spans="1:12">
      <c r="A7428" t="e">
        <f ca="1">E00251511139621</f>
        <v>#NAME?</v>
      </c>
      <c r="B7428">
        <v>28</v>
      </c>
      <c r="C7428" t="s">
        <v>153</v>
      </c>
      <c r="D7428" s="1">
        <v>41775</v>
      </c>
      <c r="F7428">
        <v>3</v>
      </c>
      <c r="G7428">
        <v>49390</v>
      </c>
      <c r="H7428" t="s">
        <v>59</v>
      </c>
      <c r="J7428" t="s">
        <v>14</v>
      </c>
      <c r="K7428">
        <v>54</v>
      </c>
      <c r="L7428" t="s">
        <v>15</v>
      </c>
    </row>
    <row r="7429" spans="1:12">
      <c r="A7429" t="e">
        <f t="shared" ref="A7429:A7434" ca="1" si="69">E00251432151321</f>
        <v>#NAME?</v>
      </c>
      <c r="B7429">
        <v>494</v>
      </c>
      <c r="C7429" t="s">
        <v>63</v>
      </c>
      <c r="D7429" s="1">
        <v>41394</v>
      </c>
      <c r="F7429">
        <v>2</v>
      </c>
      <c r="G7429">
        <v>2809</v>
      </c>
      <c r="H7429" t="s">
        <v>90</v>
      </c>
      <c r="J7429" t="s">
        <v>14</v>
      </c>
      <c r="K7429">
        <v>45</v>
      </c>
      <c r="L7429" t="s">
        <v>15</v>
      </c>
    </row>
    <row r="7430" spans="1:12">
      <c r="A7430" t="e">
        <f t="shared" ca="1" si="69"/>
        <v>#NAME?</v>
      </c>
      <c r="B7430">
        <v>494</v>
      </c>
      <c r="C7430" t="s">
        <v>63</v>
      </c>
      <c r="D7430" s="1">
        <v>41873</v>
      </c>
      <c r="F7430">
        <v>1</v>
      </c>
      <c r="G7430">
        <v>7245</v>
      </c>
      <c r="H7430" t="s">
        <v>116</v>
      </c>
      <c r="J7430" t="s">
        <v>14</v>
      </c>
      <c r="K7430">
        <v>46</v>
      </c>
      <c r="L7430" t="s">
        <v>15</v>
      </c>
    </row>
    <row r="7431" spans="1:12">
      <c r="A7431" t="e">
        <f t="shared" ca="1" si="69"/>
        <v>#NAME?</v>
      </c>
      <c r="B7431">
        <v>494</v>
      </c>
      <c r="C7431" t="s">
        <v>63</v>
      </c>
      <c r="D7431" s="1">
        <v>42347</v>
      </c>
      <c r="F7431">
        <v>2</v>
      </c>
      <c r="G7431">
        <v>2809</v>
      </c>
      <c r="H7431" t="s">
        <v>90</v>
      </c>
      <c r="J7431" t="s">
        <v>14</v>
      </c>
      <c r="K7431">
        <v>48</v>
      </c>
      <c r="L7431" t="s">
        <v>15</v>
      </c>
    </row>
    <row r="7432" spans="1:12">
      <c r="A7432" t="e">
        <f t="shared" ca="1" si="69"/>
        <v>#NAME?</v>
      </c>
      <c r="B7432">
        <v>494</v>
      </c>
      <c r="C7432" t="s">
        <v>63</v>
      </c>
      <c r="D7432" s="1">
        <v>42438</v>
      </c>
      <c r="F7432">
        <v>3</v>
      </c>
      <c r="G7432">
        <v>2809</v>
      </c>
      <c r="H7432" t="s">
        <v>90</v>
      </c>
      <c r="J7432" t="s">
        <v>14</v>
      </c>
      <c r="K7432">
        <v>48</v>
      </c>
      <c r="L7432" t="s">
        <v>15</v>
      </c>
    </row>
    <row r="7433" spans="1:12">
      <c r="A7433" t="e">
        <f t="shared" ca="1" si="69"/>
        <v>#NAME?</v>
      </c>
      <c r="B7433">
        <v>494</v>
      </c>
      <c r="C7433" t="s">
        <v>63</v>
      </c>
      <c r="D7433" s="1">
        <v>41465</v>
      </c>
      <c r="F7433">
        <v>1</v>
      </c>
      <c r="G7433">
        <v>38870</v>
      </c>
      <c r="H7433" t="s">
        <v>514</v>
      </c>
      <c r="J7433" t="s">
        <v>14</v>
      </c>
      <c r="K7433">
        <v>45</v>
      </c>
      <c r="L7433" t="s">
        <v>15</v>
      </c>
    </row>
    <row r="7434" spans="1:12">
      <c r="A7434" t="e">
        <f t="shared" ca="1" si="69"/>
        <v>#NAME?</v>
      </c>
      <c r="B7434">
        <v>494</v>
      </c>
      <c r="C7434" t="s">
        <v>63</v>
      </c>
      <c r="D7434" s="1">
        <v>41723</v>
      </c>
      <c r="F7434">
        <v>2</v>
      </c>
      <c r="G7434">
        <v>2809</v>
      </c>
      <c r="H7434" t="s">
        <v>90</v>
      </c>
      <c r="J7434" t="s">
        <v>14</v>
      </c>
      <c r="K7434">
        <v>46</v>
      </c>
      <c r="L7434" t="s">
        <v>15</v>
      </c>
    </row>
    <row r="7435" spans="1:12">
      <c r="A7435" t="e">
        <f ca="1">E00251716548221</f>
        <v>#NAME?</v>
      </c>
      <c r="B7435">
        <v>449</v>
      </c>
      <c r="C7435" t="s">
        <v>124</v>
      </c>
      <c r="D7435" s="1">
        <v>42892</v>
      </c>
      <c r="F7435">
        <v>3</v>
      </c>
      <c r="G7435">
        <v>7873</v>
      </c>
      <c r="H7435" t="s">
        <v>103</v>
      </c>
      <c r="J7435" t="s">
        <v>14</v>
      </c>
      <c r="K7435">
        <v>51</v>
      </c>
      <c r="L7435" t="s">
        <v>22</v>
      </c>
    </row>
    <row r="7436" spans="1:12">
      <c r="A7436" t="e">
        <f ca="1">E00251514279221</f>
        <v>#NAME?</v>
      </c>
      <c r="B7436">
        <v>491</v>
      </c>
      <c r="C7436" t="s">
        <v>567</v>
      </c>
      <c r="D7436" s="1">
        <v>41740</v>
      </c>
      <c r="F7436">
        <v>1</v>
      </c>
      <c r="G7436">
        <v>4430</v>
      </c>
      <c r="H7436" t="s">
        <v>1067</v>
      </c>
      <c r="J7436" t="s">
        <v>14</v>
      </c>
      <c r="K7436">
        <v>43</v>
      </c>
      <c r="L7436" t="s">
        <v>15</v>
      </c>
    </row>
    <row r="7437" spans="1:12">
      <c r="A7437" t="e">
        <f ca="1">E00251514279221</f>
        <v>#NAME?</v>
      </c>
      <c r="B7437">
        <v>491</v>
      </c>
      <c r="C7437" t="s">
        <v>567</v>
      </c>
      <c r="D7437" s="1">
        <v>42719</v>
      </c>
      <c r="F7437">
        <v>2</v>
      </c>
      <c r="G7437">
        <v>30751</v>
      </c>
      <c r="H7437" t="s">
        <v>1087</v>
      </c>
      <c r="J7437" t="s">
        <v>14</v>
      </c>
      <c r="K7437">
        <v>45</v>
      </c>
      <c r="L7437" t="s">
        <v>15</v>
      </c>
    </row>
    <row r="7438" spans="1:12">
      <c r="A7438" t="e">
        <f ca="1">E00251432151321</f>
        <v>#NAME?</v>
      </c>
      <c r="B7438">
        <v>494</v>
      </c>
      <c r="C7438" t="s">
        <v>63</v>
      </c>
      <c r="D7438" s="1">
        <v>42949</v>
      </c>
      <c r="F7438">
        <v>5</v>
      </c>
      <c r="G7438">
        <v>477</v>
      </c>
      <c r="H7438" t="s">
        <v>615</v>
      </c>
      <c r="J7438" t="s">
        <v>14</v>
      </c>
      <c r="K7438">
        <v>49</v>
      </c>
      <c r="L7438" t="s">
        <v>15</v>
      </c>
    </row>
    <row r="7439" spans="1:12">
      <c r="A7439" t="e">
        <f ca="1">E00251417960121</f>
        <v>#NAME?</v>
      </c>
      <c r="B7439">
        <v>50</v>
      </c>
      <c r="C7439" t="s">
        <v>512</v>
      </c>
      <c r="D7439" s="1">
        <v>41051</v>
      </c>
      <c r="F7439">
        <v>1</v>
      </c>
      <c r="G7439">
        <v>4019</v>
      </c>
      <c r="H7439" t="s">
        <v>26</v>
      </c>
      <c r="J7439" t="s">
        <v>14</v>
      </c>
      <c r="K7439">
        <v>61</v>
      </c>
      <c r="L7439" t="s">
        <v>15</v>
      </c>
    </row>
    <row r="7440" spans="1:12">
      <c r="A7440" t="e">
        <f ca="1">E00251716548221</f>
        <v>#NAME?</v>
      </c>
      <c r="B7440">
        <v>449</v>
      </c>
      <c r="C7440" t="s">
        <v>124</v>
      </c>
      <c r="D7440" s="1">
        <v>41247</v>
      </c>
      <c r="F7440">
        <v>1</v>
      </c>
      <c r="G7440">
        <v>4019</v>
      </c>
      <c r="H7440" t="s">
        <v>26</v>
      </c>
      <c r="J7440" t="s">
        <v>14</v>
      </c>
      <c r="K7440">
        <v>47</v>
      </c>
      <c r="L7440" t="s">
        <v>15</v>
      </c>
    </row>
    <row r="7441" spans="1:12">
      <c r="A7441" t="e">
        <f ca="1">E00251716548221</f>
        <v>#NAME?</v>
      </c>
      <c r="B7441">
        <v>449</v>
      </c>
      <c r="C7441" t="s">
        <v>124</v>
      </c>
      <c r="D7441" s="1">
        <v>41654</v>
      </c>
      <c r="F7441">
        <v>1</v>
      </c>
      <c r="G7441">
        <v>59654</v>
      </c>
      <c r="H7441" t="s">
        <v>1070</v>
      </c>
      <c r="J7441" t="s">
        <v>14</v>
      </c>
      <c r="K7441">
        <v>48</v>
      </c>
      <c r="L7441" t="s">
        <v>15</v>
      </c>
    </row>
    <row r="7442" spans="1:12">
      <c r="A7442" t="e">
        <f ca="1">E00251716548221</f>
        <v>#NAME?</v>
      </c>
      <c r="B7442">
        <v>449</v>
      </c>
      <c r="C7442" t="s">
        <v>124</v>
      </c>
      <c r="D7442" s="1">
        <v>42177</v>
      </c>
      <c r="F7442">
        <v>1</v>
      </c>
      <c r="G7442">
        <v>4019</v>
      </c>
      <c r="H7442" t="s">
        <v>26</v>
      </c>
      <c r="J7442" t="s">
        <v>14</v>
      </c>
      <c r="K7442">
        <v>49</v>
      </c>
      <c r="L7442" t="s">
        <v>15</v>
      </c>
    </row>
    <row r="7443" spans="1:12">
      <c r="A7443" t="e">
        <f ca="1">E00251510544921</f>
        <v>#NAME?</v>
      </c>
      <c r="B7443">
        <v>470</v>
      </c>
      <c r="C7443" t="s">
        <v>457</v>
      </c>
      <c r="D7443" s="1">
        <v>42485</v>
      </c>
      <c r="F7443">
        <v>1</v>
      </c>
      <c r="G7443">
        <v>30000</v>
      </c>
      <c r="H7443" t="s">
        <v>144</v>
      </c>
      <c r="J7443" t="s">
        <v>14</v>
      </c>
      <c r="K7443">
        <v>50</v>
      </c>
      <c r="L7443" t="s">
        <v>15</v>
      </c>
    </row>
    <row r="7444" spans="1:12">
      <c r="A7444" t="e">
        <f ca="1">E00251716548221</f>
        <v>#NAME?</v>
      </c>
      <c r="B7444">
        <v>449</v>
      </c>
      <c r="C7444" t="s">
        <v>124</v>
      </c>
      <c r="D7444" s="1">
        <v>42177</v>
      </c>
      <c r="F7444">
        <v>1</v>
      </c>
      <c r="G7444">
        <v>61610</v>
      </c>
      <c r="H7444" t="s">
        <v>915</v>
      </c>
      <c r="J7444" t="s">
        <v>14</v>
      </c>
      <c r="K7444">
        <v>49</v>
      </c>
      <c r="L7444" t="s">
        <v>15</v>
      </c>
    </row>
    <row r="7445" spans="1:12">
      <c r="A7445" t="e">
        <f ca="1">E00251514279221</f>
        <v>#NAME?</v>
      </c>
      <c r="B7445">
        <v>491</v>
      </c>
      <c r="C7445" t="s">
        <v>567</v>
      </c>
      <c r="D7445" s="1">
        <v>42285</v>
      </c>
      <c r="F7445">
        <v>2</v>
      </c>
      <c r="G7445">
        <v>7242</v>
      </c>
      <c r="H7445" t="s">
        <v>93</v>
      </c>
      <c r="J7445" t="s">
        <v>14</v>
      </c>
      <c r="K7445">
        <v>44</v>
      </c>
      <c r="L7445" t="s">
        <v>15</v>
      </c>
    </row>
    <row r="7446" spans="1:12">
      <c r="A7446" t="e">
        <f ca="1">E00251514279221</f>
        <v>#NAME?</v>
      </c>
      <c r="B7446">
        <v>491</v>
      </c>
      <c r="C7446" t="s">
        <v>567</v>
      </c>
      <c r="D7446" s="1">
        <v>42908</v>
      </c>
      <c r="F7446">
        <v>2</v>
      </c>
      <c r="G7446">
        <v>30751</v>
      </c>
      <c r="H7446" t="s">
        <v>1087</v>
      </c>
      <c r="J7446" t="s">
        <v>14</v>
      </c>
      <c r="K7446">
        <v>46</v>
      </c>
      <c r="L7446" t="s">
        <v>15</v>
      </c>
    </row>
    <row r="7447" spans="1:12">
      <c r="A7447" t="e">
        <f ca="1">E00251716548221</f>
        <v>#NAME?</v>
      </c>
      <c r="B7447">
        <v>449</v>
      </c>
      <c r="C7447" t="s">
        <v>124</v>
      </c>
      <c r="D7447" s="1">
        <v>42324</v>
      </c>
      <c r="F7447">
        <v>2</v>
      </c>
      <c r="G7447">
        <v>61610</v>
      </c>
      <c r="H7447" t="s">
        <v>915</v>
      </c>
      <c r="J7447" t="s">
        <v>14</v>
      </c>
      <c r="K7447">
        <v>50</v>
      </c>
      <c r="L7447" t="s">
        <v>15</v>
      </c>
    </row>
    <row r="7448" spans="1:12">
      <c r="A7448" t="e">
        <f ca="1">E00251532633521</f>
        <v>#NAME?</v>
      </c>
      <c r="B7448">
        <v>493</v>
      </c>
      <c r="C7448" t="s">
        <v>376</v>
      </c>
      <c r="D7448" s="1">
        <v>42494</v>
      </c>
      <c r="F7448">
        <v>3</v>
      </c>
      <c r="G7448">
        <v>4019</v>
      </c>
      <c r="H7448" t="s">
        <v>26</v>
      </c>
      <c r="J7448" t="s">
        <v>14</v>
      </c>
      <c r="K7448">
        <v>60</v>
      </c>
      <c r="L7448" t="s">
        <v>15</v>
      </c>
    </row>
    <row r="7449" spans="1:12">
      <c r="A7449" t="e">
        <f ca="1">E00251532633521</f>
        <v>#NAME?</v>
      </c>
      <c r="B7449">
        <v>493</v>
      </c>
      <c r="C7449" t="s">
        <v>376</v>
      </c>
      <c r="D7449" s="1">
        <v>42828</v>
      </c>
      <c r="F7449">
        <v>4</v>
      </c>
      <c r="G7449">
        <v>4439</v>
      </c>
      <c r="H7449" t="s">
        <v>702</v>
      </c>
      <c r="J7449" t="s">
        <v>14</v>
      </c>
      <c r="K7449">
        <v>61</v>
      </c>
      <c r="L7449" t="s">
        <v>15</v>
      </c>
    </row>
    <row r="7450" spans="1:12">
      <c r="A7450" t="e">
        <f ca="1">E00251429241821</f>
        <v>#NAME?</v>
      </c>
      <c r="B7450">
        <v>286</v>
      </c>
      <c r="C7450" t="s">
        <v>41</v>
      </c>
      <c r="D7450" s="1">
        <v>41648</v>
      </c>
      <c r="F7450">
        <v>1</v>
      </c>
      <c r="G7450">
        <v>29690</v>
      </c>
      <c r="H7450" t="s">
        <v>52</v>
      </c>
      <c r="J7450" t="s">
        <v>14</v>
      </c>
      <c r="K7450">
        <v>46</v>
      </c>
      <c r="L7450" t="s">
        <v>15</v>
      </c>
    </row>
    <row r="7451" spans="1:12">
      <c r="A7451" t="e">
        <f ca="1">E00251432326121</f>
        <v>#NAME?</v>
      </c>
      <c r="B7451">
        <v>489</v>
      </c>
      <c r="C7451" t="s">
        <v>100</v>
      </c>
      <c r="D7451" s="1">
        <v>42450</v>
      </c>
      <c r="F7451">
        <v>1</v>
      </c>
      <c r="G7451">
        <v>4019</v>
      </c>
      <c r="H7451" t="s">
        <v>26</v>
      </c>
      <c r="J7451" t="s">
        <v>14</v>
      </c>
      <c r="K7451">
        <v>48</v>
      </c>
      <c r="L7451" t="s">
        <v>15</v>
      </c>
    </row>
    <row r="7452" spans="1:12">
      <c r="A7452" t="e">
        <f ca="1">E00251716548221</f>
        <v>#NAME?</v>
      </c>
      <c r="B7452">
        <v>449</v>
      </c>
      <c r="C7452" t="s">
        <v>124</v>
      </c>
      <c r="D7452" s="1">
        <v>41883</v>
      </c>
      <c r="F7452">
        <v>1</v>
      </c>
      <c r="G7452">
        <v>4019</v>
      </c>
      <c r="H7452" t="s">
        <v>26</v>
      </c>
      <c r="J7452" t="s">
        <v>14</v>
      </c>
      <c r="K7452">
        <v>49</v>
      </c>
      <c r="L7452" t="s">
        <v>15</v>
      </c>
    </row>
    <row r="7453" spans="1:12">
      <c r="A7453" t="e">
        <f ca="1">E00251716548221</f>
        <v>#NAME?</v>
      </c>
      <c r="B7453">
        <v>449</v>
      </c>
      <c r="C7453" t="s">
        <v>124</v>
      </c>
      <c r="D7453" s="1">
        <v>42619</v>
      </c>
      <c r="F7453">
        <v>1</v>
      </c>
      <c r="G7453">
        <v>34461</v>
      </c>
      <c r="H7453" t="s">
        <v>688</v>
      </c>
      <c r="J7453" t="s">
        <v>14</v>
      </c>
      <c r="K7453">
        <v>51</v>
      </c>
      <c r="L7453" t="s">
        <v>15</v>
      </c>
    </row>
    <row r="7454" spans="1:12">
      <c r="A7454" t="e">
        <f ca="1">E00251716548221</f>
        <v>#NAME?</v>
      </c>
      <c r="B7454">
        <v>449</v>
      </c>
      <c r="C7454" t="s">
        <v>124</v>
      </c>
      <c r="D7454" s="1">
        <v>42657</v>
      </c>
      <c r="F7454">
        <v>1</v>
      </c>
      <c r="G7454">
        <v>4019</v>
      </c>
      <c r="H7454" t="s">
        <v>26</v>
      </c>
      <c r="J7454" t="s">
        <v>14</v>
      </c>
      <c r="K7454">
        <v>51</v>
      </c>
      <c r="L7454" t="s">
        <v>15</v>
      </c>
    </row>
    <row r="7455" spans="1:12">
      <c r="A7455" t="e">
        <f ca="1">E00251417960121</f>
        <v>#NAME?</v>
      </c>
      <c r="B7455">
        <v>50</v>
      </c>
      <c r="C7455" t="s">
        <v>512</v>
      </c>
      <c r="D7455" s="1">
        <v>40973</v>
      </c>
      <c r="F7455">
        <v>1</v>
      </c>
      <c r="G7455">
        <v>7243</v>
      </c>
      <c r="H7455" t="s">
        <v>42</v>
      </c>
      <c r="J7455" t="s">
        <v>14</v>
      </c>
      <c r="K7455">
        <v>61</v>
      </c>
      <c r="L7455" t="s">
        <v>15</v>
      </c>
    </row>
    <row r="7456" spans="1:12">
      <c r="A7456" t="e">
        <f ca="1">E00251417960121</f>
        <v>#NAME?</v>
      </c>
      <c r="B7456">
        <v>50</v>
      </c>
      <c r="C7456" t="s">
        <v>512</v>
      </c>
      <c r="D7456" s="1">
        <v>41036</v>
      </c>
      <c r="F7456">
        <v>2</v>
      </c>
      <c r="G7456">
        <v>25000</v>
      </c>
      <c r="H7456" t="s">
        <v>178</v>
      </c>
      <c r="J7456" t="s">
        <v>14</v>
      </c>
      <c r="K7456">
        <v>61</v>
      </c>
      <c r="L7456" t="s">
        <v>15</v>
      </c>
    </row>
    <row r="7457" spans="1:12">
      <c r="A7457" t="e">
        <f ca="1">E00251417960121</f>
        <v>#NAME?</v>
      </c>
      <c r="B7457">
        <v>50</v>
      </c>
      <c r="C7457" t="s">
        <v>512</v>
      </c>
      <c r="D7457" s="1">
        <v>42692</v>
      </c>
      <c r="F7457">
        <v>1</v>
      </c>
      <c r="G7457">
        <v>25000</v>
      </c>
      <c r="H7457" t="s">
        <v>178</v>
      </c>
      <c r="J7457" t="s">
        <v>14</v>
      </c>
      <c r="K7457">
        <v>65</v>
      </c>
      <c r="L7457" t="s">
        <v>15</v>
      </c>
    </row>
    <row r="7458" spans="1:12">
      <c r="A7458" t="e">
        <f ca="1">E00251429396721</f>
        <v>#NAME?</v>
      </c>
      <c r="B7458">
        <v>695</v>
      </c>
      <c r="C7458" t="s">
        <v>257</v>
      </c>
      <c r="D7458" s="1">
        <v>41075</v>
      </c>
      <c r="F7458">
        <v>4</v>
      </c>
      <c r="G7458">
        <v>30000</v>
      </c>
      <c r="H7458" t="s">
        <v>144</v>
      </c>
      <c r="J7458" t="s">
        <v>14</v>
      </c>
      <c r="K7458">
        <v>52</v>
      </c>
      <c r="L7458" t="s">
        <v>15</v>
      </c>
    </row>
    <row r="7459" spans="1:12">
      <c r="A7459" t="e">
        <f ca="1">E00251432326121</f>
        <v>#NAME?</v>
      </c>
      <c r="B7459">
        <v>489</v>
      </c>
      <c r="C7459" t="s">
        <v>100</v>
      </c>
      <c r="D7459" s="1">
        <v>42551</v>
      </c>
      <c r="F7459">
        <v>1</v>
      </c>
      <c r="G7459">
        <v>4019</v>
      </c>
      <c r="H7459" t="s">
        <v>26</v>
      </c>
      <c r="J7459" t="s">
        <v>14</v>
      </c>
      <c r="K7459">
        <v>49</v>
      </c>
      <c r="L7459" t="s">
        <v>15</v>
      </c>
    </row>
    <row r="7460" spans="1:12">
      <c r="A7460" t="e">
        <f ca="1">E00251615839321</f>
        <v>#NAME?</v>
      </c>
      <c r="B7460">
        <v>498</v>
      </c>
      <c r="C7460" t="s">
        <v>591</v>
      </c>
      <c r="D7460" s="1">
        <v>42744</v>
      </c>
      <c r="F7460">
        <v>2</v>
      </c>
      <c r="G7460">
        <v>3004</v>
      </c>
      <c r="H7460" t="s">
        <v>104</v>
      </c>
      <c r="J7460" t="s">
        <v>14</v>
      </c>
      <c r="K7460">
        <v>58</v>
      </c>
      <c r="L7460" t="s">
        <v>15</v>
      </c>
    </row>
    <row r="7461" spans="1:12">
      <c r="A7461" t="e">
        <f ca="1">E00251429396721</f>
        <v>#NAME?</v>
      </c>
      <c r="B7461">
        <v>695</v>
      </c>
      <c r="C7461" t="s">
        <v>257</v>
      </c>
      <c r="D7461" s="1">
        <v>41974</v>
      </c>
      <c r="F7461">
        <v>1</v>
      </c>
      <c r="G7461">
        <v>7802</v>
      </c>
      <c r="H7461" t="s">
        <v>332</v>
      </c>
      <c r="J7461" t="s">
        <v>14</v>
      </c>
      <c r="K7461">
        <v>54</v>
      </c>
      <c r="L7461" t="s">
        <v>22</v>
      </c>
    </row>
    <row r="7462" spans="1:12">
      <c r="A7462" t="e">
        <f ca="1">E00251429396721</f>
        <v>#NAME?</v>
      </c>
      <c r="B7462">
        <v>695</v>
      </c>
      <c r="C7462" t="s">
        <v>257</v>
      </c>
      <c r="D7462" s="1">
        <v>42030</v>
      </c>
      <c r="F7462">
        <v>4</v>
      </c>
      <c r="G7462">
        <v>7243</v>
      </c>
      <c r="H7462" t="s">
        <v>42</v>
      </c>
      <c r="J7462" t="s">
        <v>14</v>
      </c>
      <c r="K7462">
        <v>54</v>
      </c>
      <c r="L7462" t="s">
        <v>15</v>
      </c>
    </row>
    <row r="7463" spans="1:12">
      <c r="A7463" t="e">
        <f ca="1">E00251429396721</f>
        <v>#NAME?</v>
      </c>
      <c r="B7463">
        <v>695</v>
      </c>
      <c r="C7463" t="s">
        <v>257</v>
      </c>
      <c r="D7463" s="1">
        <v>42037</v>
      </c>
      <c r="F7463">
        <v>2</v>
      </c>
      <c r="G7463">
        <v>6266</v>
      </c>
      <c r="H7463" t="s">
        <v>99</v>
      </c>
      <c r="J7463" t="s">
        <v>14</v>
      </c>
      <c r="K7463">
        <v>54</v>
      </c>
      <c r="L7463" t="s">
        <v>15</v>
      </c>
    </row>
    <row r="7464" spans="1:12">
      <c r="A7464" t="e">
        <f ca="1">E00251417960121</f>
        <v>#NAME?</v>
      </c>
      <c r="B7464">
        <v>50</v>
      </c>
      <c r="C7464" t="s">
        <v>512</v>
      </c>
      <c r="D7464" s="1">
        <v>40973</v>
      </c>
      <c r="F7464">
        <v>2</v>
      </c>
      <c r="G7464">
        <v>4019</v>
      </c>
      <c r="H7464" t="s">
        <v>26</v>
      </c>
      <c r="J7464" t="s">
        <v>14</v>
      </c>
      <c r="K7464">
        <v>61</v>
      </c>
      <c r="L7464" t="s">
        <v>15</v>
      </c>
    </row>
    <row r="7465" spans="1:12">
      <c r="A7465" t="e">
        <f ca="1">E00251417960121</f>
        <v>#NAME?</v>
      </c>
      <c r="B7465">
        <v>50</v>
      </c>
      <c r="C7465" t="s">
        <v>512</v>
      </c>
      <c r="D7465" s="1">
        <v>42257</v>
      </c>
      <c r="F7465">
        <v>1</v>
      </c>
      <c r="G7465">
        <v>4019</v>
      </c>
      <c r="H7465" t="s">
        <v>26</v>
      </c>
      <c r="J7465" t="s">
        <v>14</v>
      </c>
      <c r="K7465">
        <v>64</v>
      </c>
      <c r="L7465" t="s">
        <v>15</v>
      </c>
    </row>
    <row r="7466" spans="1:12">
      <c r="A7466" t="e">
        <f ca="1">E00251716548221</f>
        <v>#NAME?</v>
      </c>
      <c r="B7466">
        <v>449</v>
      </c>
      <c r="C7466" t="s">
        <v>124</v>
      </c>
      <c r="D7466" s="1">
        <v>41710</v>
      </c>
      <c r="F7466">
        <v>1</v>
      </c>
      <c r="G7466">
        <v>34461</v>
      </c>
      <c r="H7466" t="s">
        <v>688</v>
      </c>
      <c r="J7466" t="s">
        <v>14</v>
      </c>
      <c r="K7466">
        <v>48</v>
      </c>
      <c r="L7466" t="s">
        <v>15</v>
      </c>
    </row>
    <row r="7467" spans="1:12">
      <c r="A7467" t="e">
        <f ca="1">E00251716548221</f>
        <v>#NAME?</v>
      </c>
      <c r="B7467">
        <v>449</v>
      </c>
      <c r="C7467" t="s">
        <v>124</v>
      </c>
      <c r="D7467" s="1">
        <v>41806</v>
      </c>
      <c r="F7467">
        <v>1</v>
      </c>
      <c r="G7467">
        <v>34461</v>
      </c>
      <c r="H7467" t="s">
        <v>688</v>
      </c>
      <c r="J7467" t="s">
        <v>14</v>
      </c>
      <c r="K7467">
        <v>48</v>
      </c>
      <c r="L7467" t="s">
        <v>15</v>
      </c>
    </row>
    <row r="7468" spans="1:12">
      <c r="A7468" t="e">
        <f ca="1">E00251417960121</f>
        <v>#NAME?</v>
      </c>
      <c r="B7468">
        <v>66</v>
      </c>
      <c r="C7468" t="s">
        <v>134</v>
      </c>
      <c r="D7468" s="1">
        <v>41873</v>
      </c>
      <c r="F7468">
        <v>1</v>
      </c>
      <c r="G7468">
        <v>4019</v>
      </c>
      <c r="H7468" t="s">
        <v>26</v>
      </c>
      <c r="J7468" t="s">
        <v>14</v>
      </c>
      <c r="K7468">
        <v>63</v>
      </c>
      <c r="L7468" t="s">
        <v>15</v>
      </c>
    </row>
    <row r="7469" spans="1:12">
      <c r="A7469" t="e">
        <f ca="1">E00251532633521</f>
        <v>#NAME?</v>
      </c>
      <c r="B7469">
        <v>493</v>
      </c>
      <c r="C7469" t="s">
        <v>376</v>
      </c>
      <c r="D7469" s="1">
        <v>41148</v>
      </c>
      <c r="F7469">
        <v>2</v>
      </c>
      <c r="G7469">
        <v>4019</v>
      </c>
      <c r="H7469" t="s">
        <v>26</v>
      </c>
      <c r="J7469" t="s">
        <v>14</v>
      </c>
      <c r="K7469">
        <v>56</v>
      </c>
      <c r="L7469" t="s">
        <v>15</v>
      </c>
    </row>
    <row r="7470" spans="1:12">
      <c r="A7470" t="e">
        <f ca="1">E00251716548221</f>
        <v>#NAME?</v>
      </c>
      <c r="B7470">
        <v>449</v>
      </c>
      <c r="C7470" t="s">
        <v>124</v>
      </c>
      <c r="D7470" s="1">
        <v>42324</v>
      </c>
      <c r="F7470">
        <v>3</v>
      </c>
      <c r="G7470">
        <v>4019</v>
      </c>
      <c r="H7470" t="s">
        <v>26</v>
      </c>
      <c r="J7470" t="s">
        <v>14</v>
      </c>
      <c r="K7470">
        <v>50</v>
      </c>
      <c r="L7470" t="s">
        <v>15</v>
      </c>
    </row>
    <row r="7471" spans="1:12">
      <c r="A7471" t="e">
        <f ca="1">E00251417960121</f>
        <v>#NAME?</v>
      </c>
      <c r="B7471">
        <v>50</v>
      </c>
      <c r="C7471" t="s">
        <v>512</v>
      </c>
      <c r="D7471" s="1">
        <v>42013</v>
      </c>
      <c r="F7471">
        <v>1</v>
      </c>
      <c r="G7471">
        <v>7872</v>
      </c>
      <c r="H7471" t="s">
        <v>458</v>
      </c>
      <c r="J7471" t="s">
        <v>14</v>
      </c>
      <c r="K7471">
        <v>63</v>
      </c>
      <c r="L7471" t="s">
        <v>22</v>
      </c>
    </row>
    <row r="7472" spans="1:12">
      <c r="A7472" t="e">
        <f ca="1">E00251429241821</f>
        <v>#NAME?</v>
      </c>
      <c r="B7472">
        <v>286</v>
      </c>
      <c r="C7472" t="s">
        <v>41</v>
      </c>
      <c r="D7472" s="1">
        <v>42051</v>
      </c>
      <c r="F7472">
        <v>3</v>
      </c>
      <c r="G7472">
        <v>7856</v>
      </c>
      <c r="H7472" t="s">
        <v>368</v>
      </c>
      <c r="J7472" t="s">
        <v>14</v>
      </c>
      <c r="K7472">
        <v>47</v>
      </c>
      <c r="L7472" t="s">
        <v>22</v>
      </c>
    </row>
    <row r="7473" spans="1:12">
      <c r="A7473" t="e">
        <f ca="1">E00251514279221</f>
        <v>#NAME?</v>
      </c>
      <c r="B7473">
        <v>491</v>
      </c>
      <c r="C7473" t="s">
        <v>567</v>
      </c>
      <c r="D7473" s="1">
        <v>41059</v>
      </c>
      <c r="F7473">
        <v>1</v>
      </c>
      <c r="G7473">
        <v>30390</v>
      </c>
      <c r="H7473" t="s">
        <v>313</v>
      </c>
      <c r="J7473" t="s">
        <v>14</v>
      </c>
      <c r="K7473">
        <v>41</v>
      </c>
      <c r="L7473" t="s">
        <v>15</v>
      </c>
    </row>
    <row r="7474" spans="1:12">
      <c r="A7474" t="e">
        <f ca="1">E00251429389321</f>
        <v>#NAME?</v>
      </c>
      <c r="B7474">
        <v>274</v>
      </c>
      <c r="C7474" t="s">
        <v>506</v>
      </c>
      <c r="D7474" s="1">
        <v>41869</v>
      </c>
      <c r="F7474">
        <v>2</v>
      </c>
      <c r="G7474">
        <v>4019</v>
      </c>
      <c r="H7474" t="s">
        <v>26</v>
      </c>
      <c r="J7474" t="s">
        <v>14</v>
      </c>
      <c r="K7474">
        <v>54</v>
      </c>
      <c r="L7474" t="s">
        <v>15</v>
      </c>
    </row>
    <row r="7475" spans="1:12">
      <c r="A7475" t="e">
        <f ca="1">E00251417960121</f>
        <v>#NAME?</v>
      </c>
      <c r="B7475">
        <v>50</v>
      </c>
      <c r="C7475" t="s">
        <v>512</v>
      </c>
      <c r="D7475" s="1">
        <v>42781</v>
      </c>
      <c r="F7475">
        <v>1</v>
      </c>
      <c r="G7475">
        <v>25000</v>
      </c>
      <c r="H7475" t="s">
        <v>178</v>
      </c>
      <c r="J7475" t="s">
        <v>14</v>
      </c>
      <c r="K7475">
        <v>65</v>
      </c>
      <c r="L7475" t="s">
        <v>15</v>
      </c>
    </row>
    <row r="7476" spans="1:12">
      <c r="A7476" t="e">
        <f ca="1">E00251716492321</f>
        <v>#NAME?</v>
      </c>
      <c r="B7476">
        <v>502</v>
      </c>
      <c r="C7476" t="s">
        <v>172</v>
      </c>
      <c r="D7476" s="1">
        <v>40947</v>
      </c>
      <c r="F7476">
        <v>1</v>
      </c>
      <c r="G7476">
        <v>4019</v>
      </c>
      <c r="H7476" t="s">
        <v>26</v>
      </c>
      <c r="J7476" t="s">
        <v>14</v>
      </c>
      <c r="K7476">
        <v>45</v>
      </c>
      <c r="L7476" t="s">
        <v>15</v>
      </c>
    </row>
    <row r="7477" spans="1:12">
      <c r="A7477" t="e">
        <f ca="1">E00251716492321</f>
        <v>#NAME?</v>
      </c>
      <c r="B7477">
        <v>7504</v>
      </c>
      <c r="C7477" t="s">
        <v>162</v>
      </c>
      <c r="D7477" s="1">
        <v>42941</v>
      </c>
      <c r="F7477">
        <v>1</v>
      </c>
      <c r="G7477">
        <v>7810</v>
      </c>
      <c r="H7477" t="s">
        <v>143</v>
      </c>
      <c r="J7477" t="s">
        <v>14</v>
      </c>
      <c r="K7477">
        <v>50</v>
      </c>
      <c r="L7477" t="s">
        <v>15</v>
      </c>
    </row>
    <row r="7478" spans="1:12">
      <c r="A7478" t="e">
        <f ca="1">E00251510544921</f>
        <v>#NAME?</v>
      </c>
      <c r="B7478">
        <v>470</v>
      </c>
      <c r="C7478" t="s">
        <v>457</v>
      </c>
      <c r="D7478" s="1">
        <v>41563</v>
      </c>
      <c r="F7478">
        <v>1</v>
      </c>
      <c r="G7478">
        <v>71940</v>
      </c>
      <c r="H7478" t="s">
        <v>135</v>
      </c>
      <c r="J7478" t="s">
        <v>14</v>
      </c>
      <c r="K7478">
        <v>47</v>
      </c>
      <c r="L7478" t="s">
        <v>15</v>
      </c>
    </row>
    <row r="7479" spans="1:12">
      <c r="A7479" t="e">
        <f ca="1">E00251510544921</f>
        <v>#NAME?</v>
      </c>
      <c r="B7479">
        <v>470</v>
      </c>
      <c r="C7479" t="s">
        <v>457</v>
      </c>
      <c r="D7479" s="1">
        <v>42387</v>
      </c>
      <c r="F7479">
        <v>1</v>
      </c>
      <c r="G7479">
        <v>71789</v>
      </c>
      <c r="H7479" t="s">
        <v>1088</v>
      </c>
      <c r="J7479" t="s">
        <v>14</v>
      </c>
      <c r="K7479">
        <v>49</v>
      </c>
      <c r="L7479" t="s">
        <v>15</v>
      </c>
    </row>
    <row r="7480" spans="1:12">
      <c r="A7480" t="e">
        <f ca="1">E00251526602321</f>
        <v>#NAME?</v>
      </c>
      <c r="B7480">
        <v>1</v>
      </c>
      <c r="C7480" t="s">
        <v>234</v>
      </c>
      <c r="D7480" s="1">
        <v>42629</v>
      </c>
      <c r="F7480">
        <v>1</v>
      </c>
      <c r="G7480">
        <v>78820</v>
      </c>
      <c r="H7480" t="s">
        <v>861</v>
      </c>
      <c r="I7480" t="s">
        <v>56</v>
      </c>
      <c r="J7480" t="s">
        <v>57</v>
      </c>
      <c r="K7480">
        <v>61</v>
      </c>
      <c r="L7480" t="s">
        <v>22</v>
      </c>
    </row>
    <row r="7481" spans="1:12">
      <c r="A7481" t="e">
        <f ca="1">E00251526602321</f>
        <v>#NAME?</v>
      </c>
      <c r="B7481">
        <v>1</v>
      </c>
      <c r="C7481" t="s">
        <v>234</v>
      </c>
      <c r="D7481" s="1">
        <v>42630</v>
      </c>
      <c r="F7481">
        <v>1</v>
      </c>
      <c r="G7481">
        <v>6010</v>
      </c>
      <c r="H7481" t="s">
        <v>176</v>
      </c>
      <c r="I7481" t="s">
        <v>56</v>
      </c>
      <c r="J7481" t="s">
        <v>57</v>
      </c>
      <c r="K7481">
        <v>61</v>
      </c>
      <c r="L7481" t="s">
        <v>15</v>
      </c>
    </row>
    <row r="7482" spans="1:12">
      <c r="A7482" t="e">
        <f ca="1">E00251417960121</f>
        <v>#NAME?</v>
      </c>
      <c r="B7482">
        <v>50</v>
      </c>
      <c r="C7482" t="s">
        <v>512</v>
      </c>
      <c r="D7482" s="1">
        <v>41033</v>
      </c>
      <c r="F7482">
        <v>2</v>
      </c>
      <c r="G7482">
        <v>4019</v>
      </c>
      <c r="H7482" t="s">
        <v>26</v>
      </c>
      <c r="J7482" t="s">
        <v>14</v>
      </c>
      <c r="K7482">
        <v>61</v>
      </c>
      <c r="L7482" t="s">
        <v>15</v>
      </c>
    </row>
    <row r="7483" spans="1:12">
      <c r="A7483" t="e">
        <f ca="1">E00251417960121</f>
        <v>#NAME?</v>
      </c>
      <c r="B7483">
        <v>50</v>
      </c>
      <c r="C7483" t="s">
        <v>512</v>
      </c>
      <c r="D7483" s="1">
        <v>41065</v>
      </c>
      <c r="F7483">
        <v>2</v>
      </c>
      <c r="G7483">
        <v>25000</v>
      </c>
      <c r="H7483" t="s">
        <v>178</v>
      </c>
      <c r="J7483" t="s">
        <v>14</v>
      </c>
      <c r="K7483">
        <v>61</v>
      </c>
      <c r="L7483" t="s">
        <v>15</v>
      </c>
    </row>
    <row r="7484" spans="1:12">
      <c r="A7484" t="e">
        <f ca="1">E00251417960121</f>
        <v>#NAME?</v>
      </c>
      <c r="B7484">
        <v>50</v>
      </c>
      <c r="C7484" t="s">
        <v>512</v>
      </c>
      <c r="D7484" s="1">
        <v>41519</v>
      </c>
      <c r="F7484">
        <v>2</v>
      </c>
      <c r="G7484">
        <v>30593</v>
      </c>
      <c r="H7484" t="s">
        <v>684</v>
      </c>
      <c r="J7484" t="s">
        <v>14</v>
      </c>
      <c r="K7484">
        <v>62</v>
      </c>
      <c r="L7484" t="s">
        <v>15</v>
      </c>
    </row>
    <row r="7485" spans="1:12">
      <c r="A7485" t="e">
        <f ca="1">E00251514279221</f>
        <v>#NAME?</v>
      </c>
      <c r="B7485">
        <v>491</v>
      </c>
      <c r="C7485" t="s">
        <v>567</v>
      </c>
      <c r="D7485" s="1">
        <v>42719</v>
      </c>
      <c r="F7485">
        <v>1</v>
      </c>
      <c r="G7485">
        <v>30000</v>
      </c>
      <c r="H7485" t="s">
        <v>144</v>
      </c>
      <c r="J7485" t="s">
        <v>14</v>
      </c>
      <c r="K7485">
        <v>45</v>
      </c>
      <c r="L7485" t="s">
        <v>15</v>
      </c>
    </row>
    <row r="7486" spans="1:12">
      <c r="A7486" t="e">
        <f ca="1">E00251417960121</f>
        <v>#NAME?</v>
      </c>
      <c r="B7486">
        <v>50</v>
      </c>
      <c r="C7486" t="s">
        <v>512</v>
      </c>
      <c r="D7486" s="1">
        <v>42668</v>
      </c>
      <c r="F7486">
        <v>1</v>
      </c>
      <c r="G7486">
        <v>25000</v>
      </c>
      <c r="H7486" t="s">
        <v>178</v>
      </c>
      <c r="J7486" t="s">
        <v>14</v>
      </c>
      <c r="K7486">
        <v>65</v>
      </c>
      <c r="L7486" t="s">
        <v>15</v>
      </c>
    </row>
    <row r="7487" spans="1:12">
      <c r="A7487" t="e">
        <f ca="1">E00251429241821</f>
        <v>#NAME?</v>
      </c>
      <c r="B7487">
        <v>286</v>
      </c>
      <c r="C7487" t="s">
        <v>41</v>
      </c>
      <c r="D7487" s="1">
        <v>41900</v>
      </c>
      <c r="F7487">
        <v>1</v>
      </c>
      <c r="G7487">
        <v>29690</v>
      </c>
      <c r="H7487" t="s">
        <v>52</v>
      </c>
      <c r="J7487" t="s">
        <v>14</v>
      </c>
      <c r="K7487">
        <v>46</v>
      </c>
      <c r="L7487" t="s">
        <v>15</v>
      </c>
    </row>
    <row r="7488" spans="1:12">
      <c r="A7488" t="e">
        <f ca="1">E00251429241821</f>
        <v>#NAME?</v>
      </c>
      <c r="B7488">
        <v>286</v>
      </c>
      <c r="C7488" t="s">
        <v>41</v>
      </c>
      <c r="D7488" s="1">
        <v>42814</v>
      </c>
      <c r="F7488">
        <v>2</v>
      </c>
      <c r="G7488">
        <v>7825</v>
      </c>
      <c r="H7488" t="s">
        <v>1089</v>
      </c>
      <c r="J7488" t="s">
        <v>14</v>
      </c>
      <c r="K7488">
        <v>49</v>
      </c>
      <c r="L7488" t="s">
        <v>22</v>
      </c>
    </row>
    <row r="7489" spans="1:12">
      <c r="A7489" t="e">
        <f ca="1">E00251532633521</f>
        <v>#NAME?</v>
      </c>
      <c r="B7489">
        <v>493</v>
      </c>
      <c r="C7489" t="s">
        <v>376</v>
      </c>
      <c r="D7489" s="1">
        <v>42090</v>
      </c>
      <c r="F7489">
        <v>3</v>
      </c>
      <c r="G7489">
        <v>4019</v>
      </c>
      <c r="H7489" t="s">
        <v>26</v>
      </c>
      <c r="J7489" t="s">
        <v>14</v>
      </c>
      <c r="K7489">
        <v>58</v>
      </c>
      <c r="L7489" t="s">
        <v>15</v>
      </c>
    </row>
    <row r="7490" spans="1:12">
      <c r="A7490" t="e">
        <f ca="1">E00251532633521</f>
        <v>#NAME?</v>
      </c>
      <c r="B7490">
        <v>496</v>
      </c>
      <c r="C7490" t="s">
        <v>365</v>
      </c>
      <c r="D7490" s="1">
        <v>42486</v>
      </c>
      <c r="F7490">
        <v>1</v>
      </c>
      <c r="G7490">
        <v>72871</v>
      </c>
      <c r="H7490" t="s">
        <v>685</v>
      </c>
      <c r="J7490" t="s">
        <v>14</v>
      </c>
      <c r="K7490">
        <v>60</v>
      </c>
      <c r="L7490" t="s">
        <v>15</v>
      </c>
    </row>
    <row r="7491" spans="1:12">
      <c r="A7491" t="e">
        <f ca="1">E00251716562321</f>
        <v>#NAME?</v>
      </c>
      <c r="B7491">
        <v>488</v>
      </c>
      <c r="C7491" t="s">
        <v>401</v>
      </c>
      <c r="D7491" s="1">
        <v>41359</v>
      </c>
      <c r="F7491">
        <v>1</v>
      </c>
      <c r="G7491">
        <v>3051</v>
      </c>
      <c r="H7491" t="s">
        <v>13</v>
      </c>
      <c r="J7491" t="s">
        <v>14</v>
      </c>
      <c r="K7491">
        <v>36</v>
      </c>
      <c r="L7491" t="s">
        <v>15</v>
      </c>
    </row>
    <row r="7492" spans="1:12">
      <c r="A7492" t="e">
        <f ca="1">E00251510544921</f>
        <v>#NAME?</v>
      </c>
      <c r="B7492">
        <v>470</v>
      </c>
      <c r="C7492" t="s">
        <v>457</v>
      </c>
      <c r="D7492" s="1">
        <v>42625</v>
      </c>
      <c r="F7492">
        <v>1</v>
      </c>
      <c r="G7492">
        <v>1179</v>
      </c>
      <c r="H7492" t="s">
        <v>180</v>
      </c>
      <c r="J7492" t="s">
        <v>14</v>
      </c>
      <c r="K7492">
        <v>50</v>
      </c>
      <c r="L7492" t="s">
        <v>15</v>
      </c>
    </row>
    <row r="7493" spans="1:12">
      <c r="A7493" t="e">
        <f ca="1">E00251532633521</f>
        <v>#NAME?</v>
      </c>
      <c r="B7493">
        <v>493</v>
      </c>
      <c r="C7493" t="s">
        <v>376</v>
      </c>
      <c r="D7493" s="1">
        <v>42086</v>
      </c>
      <c r="F7493">
        <v>3</v>
      </c>
      <c r="G7493">
        <v>4019</v>
      </c>
      <c r="H7493" t="s">
        <v>26</v>
      </c>
      <c r="J7493" t="s">
        <v>14</v>
      </c>
      <c r="K7493">
        <v>58</v>
      </c>
      <c r="L7493" t="s">
        <v>15</v>
      </c>
    </row>
    <row r="7494" spans="1:12">
      <c r="A7494" t="e">
        <f ca="1">E00251716562321</f>
        <v>#NAME?</v>
      </c>
      <c r="B7494">
        <v>488</v>
      </c>
      <c r="C7494" t="s">
        <v>401</v>
      </c>
      <c r="D7494" s="1">
        <v>41537</v>
      </c>
      <c r="F7494">
        <v>2</v>
      </c>
      <c r="G7494">
        <v>9953</v>
      </c>
      <c r="H7494" t="s">
        <v>661</v>
      </c>
      <c r="J7494" t="s">
        <v>14</v>
      </c>
      <c r="K7494">
        <v>37</v>
      </c>
      <c r="L7494" t="s">
        <v>15</v>
      </c>
    </row>
    <row r="7495" spans="1:12">
      <c r="A7495" t="e">
        <f ca="1">E00251510544921</f>
        <v>#NAME?</v>
      </c>
      <c r="B7495">
        <v>470</v>
      </c>
      <c r="C7495" t="s">
        <v>457</v>
      </c>
      <c r="D7495" s="1">
        <v>41186</v>
      </c>
      <c r="F7495">
        <v>1</v>
      </c>
      <c r="G7495">
        <v>460</v>
      </c>
      <c r="H7495" t="s">
        <v>16</v>
      </c>
      <c r="J7495" t="s">
        <v>14</v>
      </c>
      <c r="K7495">
        <v>46</v>
      </c>
      <c r="L7495" t="s">
        <v>15</v>
      </c>
    </row>
    <row r="7496" spans="1:12">
      <c r="A7496" t="e">
        <f ca="1">E00251432180821</f>
        <v>#NAME?</v>
      </c>
      <c r="B7496">
        <v>489</v>
      </c>
      <c r="C7496" t="s">
        <v>100</v>
      </c>
      <c r="D7496" s="1">
        <v>42030</v>
      </c>
      <c r="F7496">
        <v>1</v>
      </c>
      <c r="G7496">
        <v>7999</v>
      </c>
      <c r="H7496" t="s">
        <v>80</v>
      </c>
      <c r="J7496" t="s">
        <v>14</v>
      </c>
      <c r="K7496">
        <v>52</v>
      </c>
      <c r="L7496" t="s">
        <v>15</v>
      </c>
    </row>
    <row r="7497" spans="1:12">
      <c r="A7497" t="e">
        <f ca="1">E00251429396721</f>
        <v>#NAME?</v>
      </c>
      <c r="B7497">
        <v>695</v>
      </c>
      <c r="C7497" t="s">
        <v>257</v>
      </c>
      <c r="D7497" s="1">
        <v>41422</v>
      </c>
      <c r="F7497">
        <v>2</v>
      </c>
      <c r="G7497">
        <v>53019</v>
      </c>
      <c r="H7497" t="s">
        <v>304</v>
      </c>
      <c r="J7497" t="s">
        <v>14</v>
      </c>
      <c r="K7497">
        <v>53</v>
      </c>
      <c r="L7497" t="s">
        <v>15</v>
      </c>
    </row>
    <row r="7498" spans="1:12">
      <c r="A7498" t="e">
        <f ca="1">E00251429241821</f>
        <v>#NAME?</v>
      </c>
      <c r="B7498">
        <v>286</v>
      </c>
      <c r="C7498" t="s">
        <v>41</v>
      </c>
      <c r="D7498" s="1">
        <v>42836</v>
      </c>
      <c r="F7498">
        <v>1</v>
      </c>
      <c r="G7498">
        <v>4430</v>
      </c>
      <c r="H7498" t="s">
        <v>1067</v>
      </c>
      <c r="J7498" t="s">
        <v>14</v>
      </c>
      <c r="K7498">
        <v>49</v>
      </c>
      <c r="L7498" t="s">
        <v>15</v>
      </c>
    </row>
    <row r="7499" spans="1:12">
      <c r="A7499" t="e">
        <f ca="1">E00251429162821</f>
        <v>#NAME?</v>
      </c>
      <c r="B7499">
        <v>695</v>
      </c>
      <c r="C7499" t="s">
        <v>257</v>
      </c>
      <c r="D7499" s="1">
        <v>42485</v>
      </c>
      <c r="F7499">
        <v>1</v>
      </c>
      <c r="G7499">
        <v>2720</v>
      </c>
      <c r="H7499" t="s">
        <v>65</v>
      </c>
      <c r="J7499" t="s">
        <v>14</v>
      </c>
      <c r="K7499">
        <v>45</v>
      </c>
      <c r="L7499" t="s">
        <v>15</v>
      </c>
    </row>
    <row r="7500" spans="1:12">
      <c r="A7500" t="e">
        <f ca="1">E00251429396721</f>
        <v>#NAME?</v>
      </c>
      <c r="B7500">
        <v>695</v>
      </c>
      <c r="C7500" t="s">
        <v>257</v>
      </c>
      <c r="D7500" s="1">
        <v>42387</v>
      </c>
      <c r="F7500">
        <v>1</v>
      </c>
      <c r="G7500">
        <v>7243</v>
      </c>
      <c r="H7500" t="s">
        <v>42</v>
      </c>
      <c r="J7500" t="s">
        <v>14</v>
      </c>
      <c r="K7500">
        <v>55</v>
      </c>
      <c r="L7500" t="s">
        <v>15</v>
      </c>
    </row>
    <row r="7501" spans="1:12">
      <c r="A7501" t="e">
        <f ca="1">E00251429396721</f>
        <v>#NAME?</v>
      </c>
      <c r="B7501">
        <v>753</v>
      </c>
      <c r="C7501" t="s">
        <v>545</v>
      </c>
      <c r="D7501" s="1">
        <v>41962</v>
      </c>
      <c r="F7501">
        <v>3</v>
      </c>
      <c r="G7501">
        <v>8730</v>
      </c>
      <c r="H7501" t="s">
        <v>1090</v>
      </c>
      <c r="I7501" t="s">
        <v>56</v>
      </c>
      <c r="J7501" t="s">
        <v>57</v>
      </c>
      <c r="K7501">
        <v>54</v>
      </c>
      <c r="L7501" t="s">
        <v>15</v>
      </c>
    </row>
    <row r="7502" spans="1:12">
      <c r="A7502" t="e">
        <f ca="1">E00251429389321</f>
        <v>#NAME?</v>
      </c>
      <c r="B7502">
        <v>275</v>
      </c>
      <c r="C7502" t="s">
        <v>444</v>
      </c>
      <c r="D7502" s="1">
        <v>42376</v>
      </c>
      <c r="F7502">
        <v>1</v>
      </c>
      <c r="G7502">
        <v>3814</v>
      </c>
      <c r="H7502" t="s">
        <v>856</v>
      </c>
      <c r="J7502" t="s">
        <v>14</v>
      </c>
      <c r="K7502">
        <v>55</v>
      </c>
      <c r="L7502" t="s">
        <v>15</v>
      </c>
    </row>
    <row r="7503" spans="1:12">
      <c r="A7503" t="e">
        <f ca="1">E00251427384421</f>
        <v>#NAME?</v>
      </c>
      <c r="B7503">
        <v>4991</v>
      </c>
      <c r="C7503" t="s">
        <v>838</v>
      </c>
      <c r="D7503" s="1">
        <v>42740</v>
      </c>
      <c r="F7503">
        <v>1</v>
      </c>
      <c r="G7503">
        <v>460</v>
      </c>
      <c r="H7503" t="s">
        <v>16</v>
      </c>
      <c r="I7503" t="s">
        <v>148</v>
      </c>
      <c r="J7503" t="s">
        <v>57</v>
      </c>
      <c r="K7503">
        <v>54</v>
      </c>
      <c r="L7503" t="s">
        <v>15</v>
      </c>
    </row>
    <row r="7504" spans="1:12">
      <c r="A7504" t="e">
        <f ca="1">E00251715558021</f>
        <v>#NAME?</v>
      </c>
      <c r="B7504">
        <v>1329</v>
      </c>
      <c r="C7504" t="s">
        <v>520</v>
      </c>
      <c r="D7504" s="1">
        <v>40988</v>
      </c>
      <c r="F7504">
        <v>1</v>
      </c>
      <c r="G7504">
        <v>64680</v>
      </c>
      <c r="H7504" t="s">
        <v>1091</v>
      </c>
      <c r="J7504" t="s">
        <v>14</v>
      </c>
      <c r="K7504">
        <v>38</v>
      </c>
      <c r="L7504" t="s">
        <v>15</v>
      </c>
    </row>
    <row r="7505" spans="1:12">
      <c r="A7505" t="e">
        <f ca="1">E00251529174621</f>
        <v>#NAME?</v>
      </c>
      <c r="B7505">
        <v>4893</v>
      </c>
      <c r="C7505" t="s">
        <v>426</v>
      </c>
      <c r="D7505" s="1">
        <v>42942</v>
      </c>
      <c r="F7505">
        <v>1</v>
      </c>
      <c r="G7505">
        <v>7262</v>
      </c>
      <c r="H7505" t="s">
        <v>198</v>
      </c>
      <c r="I7505" t="s">
        <v>148</v>
      </c>
      <c r="J7505" t="s">
        <v>57</v>
      </c>
      <c r="K7505">
        <v>53</v>
      </c>
      <c r="L7505" t="s">
        <v>15</v>
      </c>
    </row>
    <row r="7506" spans="1:12">
      <c r="A7506" t="e">
        <f ca="1">E00251429396721</f>
        <v>#NAME?</v>
      </c>
      <c r="B7506">
        <v>695</v>
      </c>
      <c r="C7506" t="s">
        <v>257</v>
      </c>
      <c r="D7506" s="1">
        <v>41121</v>
      </c>
      <c r="F7506">
        <v>6</v>
      </c>
      <c r="G7506">
        <v>6266</v>
      </c>
      <c r="H7506" t="s">
        <v>99</v>
      </c>
      <c r="J7506" t="s">
        <v>14</v>
      </c>
      <c r="K7506">
        <v>52</v>
      </c>
      <c r="L7506" t="s">
        <v>15</v>
      </c>
    </row>
    <row r="7507" spans="1:12">
      <c r="A7507" t="e">
        <f ca="1">E00251429396721</f>
        <v>#NAME?</v>
      </c>
      <c r="B7507">
        <v>695</v>
      </c>
      <c r="C7507" t="s">
        <v>257</v>
      </c>
      <c r="D7507" s="1">
        <v>41844</v>
      </c>
      <c r="F7507">
        <v>4</v>
      </c>
      <c r="G7507">
        <v>71509</v>
      </c>
      <c r="H7507" t="s">
        <v>369</v>
      </c>
      <c r="J7507" t="s">
        <v>14</v>
      </c>
      <c r="K7507">
        <v>54</v>
      </c>
      <c r="L7507" t="s">
        <v>15</v>
      </c>
    </row>
    <row r="7508" spans="1:12">
      <c r="A7508" t="e">
        <f ca="1">E00251518868021</f>
        <v>#NAME?</v>
      </c>
      <c r="B7508">
        <v>1791</v>
      </c>
      <c r="C7508" t="s">
        <v>468</v>
      </c>
      <c r="D7508" s="1">
        <v>41388</v>
      </c>
      <c r="F7508">
        <v>2</v>
      </c>
      <c r="G7508">
        <v>2899</v>
      </c>
      <c r="H7508" t="s">
        <v>464</v>
      </c>
      <c r="J7508" t="s">
        <v>14</v>
      </c>
      <c r="K7508">
        <v>59</v>
      </c>
      <c r="L7508" t="s">
        <v>15</v>
      </c>
    </row>
    <row r="7509" spans="1:12">
      <c r="A7509" t="e">
        <f ca="1">E00251429396721</f>
        <v>#NAME?</v>
      </c>
      <c r="B7509">
        <v>695</v>
      </c>
      <c r="C7509" t="s">
        <v>257</v>
      </c>
      <c r="D7509" s="1">
        <v>41850</v>
      </c>
      <c r="F7509">
        <v>1</v>
      </c>
      <c r="G7509">
        <v>53019</v>
      </c>
      <c r="H7509" t="s">
        <v>304</v>
      </c>
      <c r="J7509" t="s">
        <v>14</v>
      </c>
      <c r="K7509">
        <v>54</v>
      </c>
      <c r="L7509" t="s">
        <v>15</v>
      </c>
    </row>
    <row r="7510" spans="1:12">
      <c r="A7510" t="e">
        <f ca="1">E00251429396721</f>
        <v>#NAME?</v>
      </c>
      <c r="B7510">
        <v>695</v>
      </c>
      <c r="C7510" t="s">
        <v>257</v>
      </c>
      <c r="D7510" s="1">
        <v>42922</v>
      </c>
      <c r="F7510">
        <v>2</v>
      </c>
      <c r="G7510">
        <v>53081</v>
      </c>
      <c r="H7510" t="s">
        <v>456</v>
      </c>
      <c r="J7510" t="s">
        <v>14</v>
      </c>
      <c r="K7510">
        <v>57</v>
      </c>
      <c r="L7510" t="s">
        <v>15</v>
      </c>
    </row>
    <row r="7511" spans="1:12">
      <c r="A7511" t="e">
        <f ca="1">E00251429396721</f>
        <v>#NAME?</v>
      </c>
      <c r="B7511">
        <v>695</v>
      </c>
      <c r="C7511" t="s">
        <v>257</v>
      </c>
      <c r="D7511" s="1">
        <v>42209</v>
      </c>
      <c r="F7511">
        <v>2</v>
      </c>
      <c r="G7511">
        <v>53019</v>
      </c>
      <c r="H7511" t="s">
        <v>304</v>
      </c>
      <c r="J7511" t="s">
        <v>14</v>
      </c>
      <c r="K7511">
        <v>55</v>
      </c>
      <c r="L7511" t="s">
        <v>15</v>
      </c>
    </row>
    <row r="7512" spans="1:12">
      <c r="A7512" t="e">
        <f ca="1">E00251518868021</f>
        <v>#NAME?</v>
      </c>
      <c r="B7512">
        <v>1791</v>
      </c>
      <c r="C7512" t="s">
        <v>468</v>
      </c>
      <c r="D7512" s="1">
        <v>41551</v>
      </c>
      <c r="F7512">
        <v>1</v>
      </c>
      <c r="G7512">
        <v>71983</v>
      </c>
      <c r="H7512" t="s">
        <v>1092</v>
      </c>
      <c r="J7512" t="s">
        <v>14</v>
      </c>
      <c r="K7512">
        <v>59</v>
      </c>
      <c r="L7512" t="s">
        <v>15</v>
      </c>
    </row>
    <row r="7513" spans="1:12">
      <c r="A7513" t="e">
        <f ca="1">E00251518868021</f>
        <v>#NAME?</v>
      </c>
      <c r="B7513">
        <v>1791</v>
      </c>
      <c r="C7513" t="s">
        <v>468</v>
      </c>
      <c r="D7513" s="1">
        <v>41625</v>
      </c>
      <c r="F7513">
        <v>6</v>
      </c>
      <c r="G7513">
        <v>29590</v>
      </c>
      <c r="H7513" t="s">
        <v>743</v>
      </c>
      <c r="J7513" t="s">
        <v>14</v>
      </c>
      <c r="K7513">
        <v>60</v>
      </c>
      <c r="L7513" t="s">
        <v>15</v>
      </c>
    </row>
    <row r="7514" spans="1:12">
      <c r="A7514" t="e">
        <f ca="1">E00251518868021</f>
        <v>#NAME?</v>
      </c>
      <c r="B7514">
        <v>1791</v>
      </c>
      <c r="C7514" t="s">
        <v>468</v>
      </c>
      <c r="D7514" s="1">
        <v>41687</v>
      </c>
      <c r="F7514">
        <v>6</v>
      </c>
      <c r="G7514">
        <v>29590</v>
      </c>
      <c r="H7514" t="s">
        <v>743</v>
      </c>
      <c r="J7514" t="s">
        <v>14</v>
      </c>
      <c r="K7514">
        <v>60</v>
      </c>
      <c r="L7514" t="s">
        <v>15</v>
      </c>
    </row>
    <row r="7515" spans="1:12">
      <c r="A7515" t="e">
        <f ca="1">E00251430390021</f>
        <v>#NAME?</v>
      </c>
      <c r="B7515">
        <v>458</v>
      </c>
      <c r="C7515" t="s">
        <v>275</v>
      </c>
      <c r="D7515" s="1">
        <v>42324</v>
      </c>
      <c r="F7515">
        <v>3</v>
      </c>
      <c r="G7515">
        <v>49390</v>
      </c>
      <c r="H7515" t="s">
        <v>59</v>
      </c>
      <c r="J7515" t="s">
        <v>14</v>
      </c>
      <c r="K7515">
        <v>50</v>
      </c>
      <c r="L7515" t="s">
        <v>15</v>
      </c>
    </row>
    <row r="7516" spans="1:12">
      <c r="A7516" t="e">
        <f ca="1">E00251430390021</f>
        <v>#NAME?</v>
      </c>
      <c r="B7516">
        <v>827</v>
      </c>
      <c r="C7516" t="s">
        <v>205</v>
      </c>
      <c r="D7516" s="1">
        <v>42392</v>
      </c>
      <c r="E7516">
        <v>0</v>
      </c>
      <c r="F7516">
        <v>1</v>
      </c>
      <c r="G7516">
        <v>2101</v>
      </c>
      <c r="H7516" t="s">
        <v>1093</v>
      </c>
      <c r="J7516" t="s">
        <v>34</v>
      </c>
      <c r="K7516">
        <v>50</v>
      </c>
      <c r="L7516" t="s">
        <v>15</v>
      </c>
    </row>
    <row r="7517" spans="1:12">
      <c r="A7517" t="e">
        <f ca="1">E00251518868021</f>
        <v>#NAME?</v>
      </c>
      <c r="B7517">
        <v>1791</v>
      </c>
      <c r="C7517" t="s">
        <v>468</v>
      </c>
      <c r="D7517" s="1">
        <v>42089</v>
      </c>
      <c r="F7517">
        <v>2</v>
      </c>
      <c r="G7517">
        <v>7262</v>
      </c>
      <c r="H7517" t="s">
        <v>198</v>
      </c>
      <c r="J7517" t="s">
        <v>14</v>
      </c>
      <c r="K7517">
        <v>61</v>
      </c>
      <c r="L7517" t="s">
        <v>15</v>
      </c>
    </row>
    <row r="7518" spans="1:12">
      <c r="A7518" t="e">
        <f ca="1">E00251429396721</f>
        <v>#NAME?</v>
      </c>
      <c r="B7518">
        <v>695</v>
      </c>
      <c r="C7518" t="s">
        <v>257</v>
      </c>
      <c r="D7518" s="1">
        <v>42209</v>
      </c>
      <c r="F7518">
        <v>5</v>
      </c>
      <c r="G7518">
        <v>71509</v>
      </c>
      <c r="H7518" t="s">
        <v>369</v>
      </c>
      <c r="J7518" t="s">
        <v>14</v>
      </c>
      <c r="K7518">
        <v>55</v>
      </c>
      <c r="L7518" t="s">
        <v>15</v>
      </c>
    </row>
    <row r="7519" spans="1:12">
      <c r="A7519" t="e">
        <f ca="1">E00251529174621</f>
        <v>#NAME?</v>
      </c>
      <c r="B7519">
        <v>189</v>
      </c>
      <c r="C7519" t="s">
        <v>58</v>
      </c>
      <c r="D7519" s="1">
        <v>41964</v>
      </c>
      <c r="F7519">
        <v>1</v>
      </c>
      <c r="G7519">
        <v>460</v>
      </c>
      <c r="H7519" t="s">
        <v>16</v>
      </c>
      <c r="J7519" t="s">
        <v>14</v>
      </c>
      <c r="K7519">
        <v>50</v>
      </c>
      <c r="L7519" t="s">
        <v>15</v>
      </c>
    </row>
    <row r="7520" spans="1:12">
      <c r="A7520" t="e">
        <f ca="1">E00251518868021</f>
        <v>#NAME?</v>
      </c>
      <c r="B7520">
        <v>1791</v>
      </c>
      <c r="C7520" t="s">
        <v>468</v>
      </c>
      <c r="D7520" s="1">
        <v>42425</v>
      </c>
      <c r="F7520">
        <v>1</v>
      </c>
      <c r="G7520">
        <v>29383</v>
      </c>
      <c r="H7520" t="s">
        <v>694</v>
      </c>
      <c r="J7520" t="s">
        <v>14</v>
      </c>
      <c r="K7520">
        <v>62</v>
      </c>
      <c r="L7520" t="s">
        <v>15</v>
      </c>
    </row>
    <row r="7521" spans="1:12">
      <c r="A7521" t="e">
        <f ca="1">E00251510503721</f>
        <v>#NAME?</v>
      </c>
      <c r="B7521">
        <v>742</v>
      </c>
      <c r="C7521" t="s">
        <v>961</v>
      </c>
      <c r="D7521" s="1">
        <v>41646</v>
      </c>
      <c r="E7521">
        <v>1</v>
      </c>
      <c r="F7521">
        <v>1</v>
      </c>
      <c r="G7521">
        <v>7350</v>
      </c>
      <c r="H7521" t="s">
        <v>192</v>
      </c>
      <c r="J7521" t="s">
        <v>34</v>
      </c>
      <c r="K7521">
        <v>39</v>
      </c>
      <c r="L7521" t="s">
        <v>15</v>
      </c>
    </row>
    <row r="7522" spans="1:12">
      <c r="A7522" t="e">
        <f ca="1">E00251529174621</f>
        <v>#NAME?</v>
      </c>
      <c r="B7522">
        <v>189</v>
      </c>
      <c r="C7522" t="s">
        <v>58</v>
      </c>
      <c r="D7522" s="1">
        <v>42802</v>
      </c>
      <c r="F7522">
        <v>1</v>
      </c>
      <c r="G7522">
        <v>4779</v>
      </c>
      <c r="H7522" t="s">
        <v>231</v>
      </c>
      <c r="J7522" t="s">
        <v>14</v>
      </c>
      <c r="K7522">
        <v>52</v>
      </c>
      <c r="L7522" t="s">
        <v>15</v>
      </c>
    </row>
    <row r="7523" spans="1:12">
      <c r="A7523" t="e">
        <f ca="1">E00251626562021</f>
        <v>#NAME?</v>
      </c>
      <c r="B7523">
        <v>4054</v>
      </c>
      <c r="C7523" t="s">
        <v>693</v>
      </c>
      <c r="D7523" s="1">
        <v>42349</v>
      </c>
      <c r="F7523">
        <v>1</v>
      </c>
      <c r="G7523">
        <v>6829</v>
      </c>
      <c r="H7523" t="s">
        <v>666</v>
      </c>
      <c r="J7523" t="s">
        <v>14</v>
      </c>
      <c r="K7523">
        <v>45</v>
      </c>
      <c r="L7523" t="s">
        <v>15</v>
      </c>
    </row>
    <row r="7524" spans="1:12">
      <c r="A7524" t="e">
        <f ca="1">E00251531961821</f>
        <v>#NAME?</v>
      </c>
      <c r="B7524">
        <v>498</v>
      </c>
      <c r="C7524" t="s">
        <v>591</v>
      </c>
      <c r="D7524" s="1">
        <v>43047</v>
      </c>
      <c r="F7524">
        <v>4</v>
      </c>
      <c r="G7524">
        <v>51919</v>
      </c>
      <c r="H7524" t="s">
        <v>166</v>
      </c>
      <c r="J7524" t="s">
        <v>14</v>
      </c>
      <c r="K7524">
        <v>63</v>
      </c>
      <c r="L7524" t="s">
        <v>15</v>
      </c>
    </row>
    <row r="7525" spans="1:12">
      <c r="A7525" t="e">
        <f ca="1">E00251532618221</f>
        <v>#NAME?</v>
      </c>
      <c r="B7525">
        <v>457</v>
      </c>
      <c r="C7525" t="s">
        <v>137</v>
      </c>
      <c r="D7525" s="1">
        <v>41549</v>
      </c>
      <c r="F7525">
        <v>4</v>
      </c>
      <c r="G7525">
        <v>2448</v>
      </c>
      <c r="H7525" t="s">
        <v>19</v>
      </c>
      <c r="J7525" t="s">
        <v>14</v>
      </c>
      <c r="K7525">
        <v>60</v>
      </c>
      <c r="L7525" t="s">
        <v>15</v>
      </c>
    </row>
    <row r="7526" spans="1:12">
      <c r="A7526" t="e">
        <f ca="1">E00251615737321</f>
        <v>#NAME?</v>
      </c>
      <c r="B7526">
        <v>1933</v>
      </c>
      <c r="C7526" t="s">
        <v>151</v>
      </c>
      <c r="D7526" s="1">
        <v>41341</v>
      </c>
      <c r="F7526">
        <v>1</v>
      </c>
      <c r="G7526">
        <v>4659</v>
      </c>
      <c r="H7526" t="s">
        <v>47</v>
      </c>
      <c r="J7526" t="s">
        <v>14</v>
      </c>
      <c r="K7526">
        <v>53</v>
      </c>
      <c r="L7526" t="s">
        <v>15</v>
      </c>
    </row>
    <row r="7527" spans="1:12">
      <c r="A7527" t="e">
        <f ca="1">E00251427384421</f>
        <v>#NAME?</v>
      </c>
      <c r="B7527">
        <v>10</v>
      </c>
      <c r="C7527" t="s">
        <v>18</v>
      </c>
      <c r="D7527" s="1">
        <v>42123</v>
      </c>
      <c r="F7527">
        <v>1</v>
      </c>
      <c r="G7527">
        <v>2809</v>
      </c>
      <c r="H7527" t="s">
        <v>90</v>
      </c>
      <c r="J7527" t="s">
        <v>14</v>
      </c>
      <c r="K7527">
        <v>52</v>
      </c>
      <c r="L7527" t="s">
        <v>15</v>
      </c>
    </row>
    <row r="7528" spans="1:12">
      <c r="A7528" t="e">
        <f ca="1">E00251427384421</f>
        <v>#NAME?</v>
      </c>
      <c r="B7528">
        <v>10</v>
      </c>
      <c r="C7528" t="s">
        <v>18</v>
      </c>
      <c r="D7528" s="1">
        <v>41649</v>
      </c>
      <c r="F7528">
        <v>2</v>
      </c>
      <c r="G7528">
        <v>460</v>
      </c>
      <c r="H7528" t="s">
        <v>16</v>
      </c>
      <c r="J7528" t="s">
        <v>14</v>
      </c>
      <c r="K7528">
        <v>51</v>
      </c>
      <c r="L7528" t="s">
        <v>15</v>
      </c>
    </row>
    <row r="7529" spans="1:12">
      <c r="A7529" t="e">
        <f ca="1">E00251529174621</f>
        <v>#NAME?</v>
      </c>
      <c r="B7529">
        <v>189</v>
      </c>
      <c r="C7529" t="s">
        <v>58</v>
      </c>
      <c r="D7529" s="1">
        <v>41733</v>
      </c>
      <c r="F7529">
        <v>1</v>
      </c>
      <c r="G7529">
        <v>460</v>
      </c>
      <c r="H7529" t="s">
        <v>16</v>
      </c>
      <c r="J7529" t="s">
        <v>14</v>
      </c>
      <c r="K7529">
        <v>49</v>
      </c>
      <c r="L7529" t="s">
        <v>15</v>
      </c>
    </row>
    <row r="7530" spans="1:12">
      <c r="A7530" t="e">
        <f ca="1">E00251626562021</f>
        <v>#NAME?</v>
      </c>
      <c r="B7530">
        <v>4054</v>
      </c>
      <c r="C7530" t="s">
        <v>693</v>
      </c>
      <c r="D7530" s="1">
        <v>42313</v>
      </c>
      <c r="F7530">
        <v>1</v>
      </c>
      <c r="G7530">
        <v>6829</v>
      </c>
      <c r="H7530" t="s">
        <v>666</v>
      </c>
      <c r="J7530" t="s">
        <v>14</v>
      </c>
      <c r="K7530">
        <v>45</v>
      </c>
      <c r="L7530" t="s">
        <v>15</v>
      </c>
    </row>
    <row r="7531" spans="1:12">
      <c r="A7531" t="e">
        <f ca="1">E00251615737321</f>
        <v>#NAME?</v>
      </c>
      <c r="B7531">
        <v>1933</v>
      </c>
      <c r="C7531" t="s">
        <v>151</v>
      </c>
      <c r="D7531" s="1">
        <v>43038</v>
      </c>
      <c r="F7531">
        <v>1</v>
      </c>
      <c r="G7531">
        <v>4019</v>
      </c>
      <c r="H7531" t="s">
        <v>26</v>
      </c>
      <c r="J7531" t="s">
        <v>14</v>
      </c>
      <c r="K7531">
        <v>58</v>
      </c>
      <c r="L7531" t="s">
        <v>15</v>
      </c>
    </row>
    <row r="7532" spans="1:12">
      <c r="A7532" t="e">
        <f ca="1">E00251430390021</f>
        <v>#NAME?</v>
      </c>
      <c r="B7532">
        <v>458</v>
      </c>
      <c r="C7532" t="s">
        <v>275</v>
      </c>
      <c r="D7532" s="1">
        <v>41207</v>
      </c>
      <c r="F7532">
        <v>1</v>
      </c>
      <c r="G7532">
        <v>7806</v>
      </c>
      <c r="H7532" t="s">
        <v>184</v>
      </c>
      <c r="J7532" t="s">
        <v>14</v>
      </c>
      <c r="K7532">
        <v>47</v>
      </c>
      <c r="L7532" t="s">
        <v>22</v>
      </c>
    </row>
    <row r="7533" spans="1:12">
      <c r="A7533" t="e">
        <f ca="1">E00251430390021</f>
        <v>#NAME?</v>
      </c>
      <c r="B7533">
        <v>458</v>
      </c>
      <c r="C7533" t="s">
        <v>275</v>
      </c>
      <c r="D7533" s="1">
        <v>41831</v>
      </c>
      <c r="F7533">
        <v>3</v>
      </c>
      <c r="G7533">
        <v>49390</v>
      </c>
      <c r="H7533" t="s">
        <v>59</v>
      </c>
      <c r="J7533" t="s">
        <v>14</v>
      </c>
      <c r="K7533">
        <v>48</v>
      </c>
      <c r="L7533" t="s">
        <v>15</v>
      </c>
    </row>
    <row r="7534" spans="1:12">
      <c r="A7534" t="e">
        <f ca="1">E00251430390021</f>
        <v>#NAME?</v>
      </c>
      <c r="B7534">
        <v>458</v>
      </c>
      <c r="C7534" t="s">
        <v>275</v>
      </c>
      <c r="D7534" s="1">
        <v>42212</v>
      </c>
      <c r="F7534">
        <v>1</v>
      </c>
      <c r="G7534">
        <v>7840</v>
      </c>
      <c r="H7534" t="s">
        <v>55</v>
      </c>
      <c r="J7534" t="s">
        <v>14</v>
      </c>
      <c r="K7534">
        <v>49</v>
      </c>
      <c r="L7534" t="s">
        <v>22</v>
      </c>
    </row>
    <row r="7535" spans="1:12">
      <c r="A7535" t="e">
        <f ca="1">E00251531961821</f>
        <v>#NAME?</v>
      </c>
      <c r="B7535">
        <v>498</v>
      </c>
      <c r="C7535" t="s">
        <v>591</v>
      </c>
      <c r="D7535" s="1">
        <v>42481</v>
      </c>
      <c r="F7535">
        <v>3</v>
      </c>
      <c r="G7535">
        <v>4019</v>
      </c>
      <c r="H7535" t="s">
        <v>26</v>
      </c>
      <c r="J7535" t="s">
        <v>14</v>
      </c>
      <c r="K7535">
        <v>61</v>
      </c>
      <c r="L7535" t="s">
        <v>15</v>
      </c>
    </row>
    <row r="7536" spans="1:12">
      <c r="A7536" t="e">
        <f ca="1">E00251531961821</f>
        <v>#NAME?</v>
      </c>
      <c r="B7536">
        <v>498</v>
      </c>
      <c r="C7536" t="s">
        <v>591</v>
      </c>
      <c r="D7536" s="1">
        <v>42779</v>
      </c>
      <c r="F7536">
        <v>5</v>
      </c>
      <c r="G7536">
        <v>4019</v>
      </c>
      <c r="H7536" t="s">
        <v>26</v>
      </c>
      <c r="J7536" t="s">
        <v>14</v>
      </c>
      <c r="K7536">
        <v>62</v>
      </c>
      <c r="L7536" t="s">
        <v>15</v>
      </c>
    </row>
    <row r="7537" spans="1:12">
      <c r="A7537" t="e">
        <f ca="1">E00251430390021</f>
        <v>#NAME?</v>
      </c>
      <c r="B7537">
        <v>458</v>
      </c>
      <c r="C7537" t="s">
        <v>275</v>
      </c>
      <c r="D7537" s="1">
        <v>42831</v>
      </c>
      <c r="F7537">
        <v>2</v>
      </c>
      <c r="G7537">
        <v>33399</v>
      </c>
      <c r="H7537" t="s">
        <v>1094</v>
      </c>
      <c r="J7537" t="s">
        <v>14</v>
      </c>
      <c r="K7537">
        <v>51</v>
      </c>
      <c r="L7537" t="s">
        <v>15</v>
      </c>
    </row>
    <row r="7538" spans="1:12">
      <c r="A7538" t="e">
        <f ca="1">E00251531961821</f>
        <v>#NAME?</v>
      </c>
      <c r="B7538">
        <v>498</v>
      </c>
      <c r="C7538" t="s">
        <v>591</v>
      </c>
      <c r="D7538" s="1">
        <v>41725</v>
      </c>
      <c r="F7538">
        <v>3</v>
      </c>
      <c r="G7538">
        <v>4019</v>
      </c>
      <c r="H7538" t="s">
        <v>26</v>
      </c>
      <c r="J7538" t="s">
        <v>14</v>
      </c>
      <c r="K7538">
        <v>59</v>
      </c>
      <c r="L7538" t="s">
        <v>15</v>
      </c>
    </row>
    <row r="7539" spans="1:12">
      <c r="A7539" t="e">
        <f ca="1">E00251626562021</f>
        <v>#NAME?</v>
      </c>
      <c r="B7539">
        <v>4054</v>
      </c>
      <c r="C7539" t="s">
        <v>693</v>
      </c>
      <c r="D7539" s="1">
        <v>41318</v>
      </c>
      <c r="F7539">
        <v>1</v>
      </c>
      <c r="G7539">
        <v>4871</v>
      </c>
      <c r="H7539" t="s">
        <v>125</v>
      </c>
      <c r="J7539" t="s">
        <v>14</v>
      </c>
      <c r="K7539">
        <v>42</v>
      </c>
      <c r="L7539" t="s">
        <v>15</v>
      </c>
    </row>
    <row r="7540" spans="1:12">
      <c r="A7540" t="e">
        <f ca="1">E00251531961821</f>
        <v>#NAME?</v>
      </c>
      <c r="B7540">
        <v>498</v>
      </c>
      <c r="C7540" t="s">
        <v>591</v>
      </c>
      <c r="D7540" s="1">
        <v>42996</v>
      </c>
      <c r="F7540">
        <v>1</v>
      </c>
      <c r="G7540">
        <v>49390</v>
      </c>
      <c r="H7540" t="s">
        <v>59</v>
      </c>
      <c r="J7540" t="s">
        <v>14</v>
      </c>
      <c r="K7540">
        <v>62</v>
      </c>
      <c r="L7540" t="s">
        <v>15</v>
      </c>
    </row>
    <row r="7541" spans="1:12">
      <c r="A7541" t="e">
        <f ca="1">E00251531961821</f>
        <v>#NAME?</v>
      </c>
      <c r="B7541">
        <v>498</v>
      </c>
      <c r="C7541" t="s">
        <v>591</v>
      </c>
      <c r="D7541" s="1">
        <v>42466</v>
      </c>
      <c r="F7541">
        <v>1</v>
      </c>
      <c r="G7541">
        <v>7862</v>
      </c>
      <c r="H7541" t="s">
        <v>27</v>
      </c>
      <c r="J7541" t="s">
        <v>14</v>
      </c>
      <c r="K7541">
        <v>61</v>
      </c>
      <c r="L7541" t="s">
        <v>22</v>
      </c>
    </row>
    <row r="7542" spans="1:12">
      <c r="A7542" t="e">
        <f ca="1">E00251531961821</f>
        <v>#NAME?</v>
      </c>
      <c r="B7542">
        <v>498</v>
      </c>
      <c r="C7542" t="s">
        <v>591</v>
      </c>
      <c r="D7542" s="1">
        <v>43081</v>
      </c>
      <c r="F7542">
        <v>1</v>
      </c>
      <c r="G7542">
        <v>3332</v>
      </c>
      <c r="H7542" t="s">
        <v>1095</v>
      </c>
      <c r="J7542" t="s">
        <v>14</v>
      </c>
      <c r="K7542">
        <v>63</v>
      </c>
      <c r="L7542" t="s">
        <v>15</v>
      </c>
    </row>
    <row r="7543" spans="1:12">
      <c r="A7543" t="e">
        <f ca="1">E00251531961821</f>
        <v>#NAME?</v>
      </c>
      <c r="B7543">
        <v>498</v>
      </c>
      <c r="C7543" t="s">
        <v>591</v>
      </c>
      <c r="D7543" s="1">
        <v>42928</v>
      </c>
      <c r="F7543">
        <v>3</v>
      </c>
      <c r="G7543">
        <v>27800</v>
      </c>
      <c r="H7543" t="s">
        <v>145</v>
      </c>
      <c r="J7543" t="s">
        <v>14</v>
      </c>
      <c r="K7543">
        <v>62</v>
      </c>
      <c r="L7543" t="s">
        <v>15</v>
      </c>
    </row>
    <row r="7544" spans="1:12">
      <c r="A7544" t="e">
        <f ca="1">E00251626562021</f>
        <v>#NAME?</v>
      </c>
      <c r="B7544">
        <v>4054</v>
      </c>
      <c r="C7544" t="s">
        <v>693</v>
      </c>
      <c r="D7544" s="1">
        <v>40962</v>
      </c>
      <c r="F7544">
        <v>1</v>
      </c>
      <c r="G7544">
        <v>4871</v>
      </c>
      <c r="H7544" t="s">
        <v>125</v>
      </c>
      <c r="J7544" t="s">
        <v>14</v>
      </c>
      <c r="K7544">
        <v>41</v>
      </c>
      <c r="L7544" t="s">
        <v>15</v>
      </c>
    </row>
    <row r="7545" spans="1:12">
      <c r="A7545" t="e">
        <f ca="1">E00251432443121</f>
        <v>#NAME?</v>
      </c>
      <c r="B7545">
        <v>496</v>
      </c>
      <c r="C7545" t="s">
        <v>365</v>
      </c>
      <c r="D7545" s="1">
        <v>42066</v>
      </c>
      <c r="F7545">
        <v>1</v>
      </c>
      <c r="G7545">
        <v>5693</v>
      </c>
      <c r="H7545" t="s">
        <v>358</v>
      </c>
      <c r="J7545" t="s">
        <v>14</v>
      </c>
      <c r="K7545">
        <v>49</v>
      </c>
      <c r="L7545" t="s">
        <v>15</v>
      </c>
    </row>
    <row r="7546" spans="1:12">
      <c r="A7546" t="e">
        <f ca="1">E00251430390021</f>
        <v>#NAME?</v>
      </c>
      <c r="B7546">
        <v>458</v>
      </c>
      <c r="C7546" t="s">
        <v>275</v>
      </c>
      <c r="D7546" s="1">
        <v>41142</v>
      </c>
      <c r="F7546">
        <v>1</v>
      </c>
      <c r="G7546">
        <v>2809</v>
      </c>
      <c r="H7546" t="s">
        <v>90</v>
      </c>
      <c r="J7546" t="s">
        <v>14</v>
      </c>
      <c r="K7546">
        <v>46</v>
      </c>
      <c r="L7546" t="s">
        <v>15</v>
      </c>
    </row>
    <row r="7547" spans="1:12">
      <c r="A7547" t="e">
        <f ca="1">E00251430390021</f>
        <v>#NAME?</v>
      </c>
      <c r="B7547">
        <v>458</v>
      </c>
      <c r="C7547" t="s">
        <v>275</v>
      </c>
      <c r="D7547" s="1">
        <v>41946</v>
      </c>
      <c r="F7547">
        <v>1</v>
      </c>
      <c r="G7547">
        <v>49390</v>
      </c>
      <c r="H7547" t="s">
        <v>59</v>
      </c>
      <c r="J7547" t="s">
        <v>14</v>
      </c>
      <c r="K7547">
        <v>49</v>
      </c>
      <c r="L7547" t="s">
        <v>15</v>
      </c>
    </row>
    <row r="7548" spans="1:12">
      <c r="A7548" t="e">
        <f ca="1">E00251430390021</f>
        <v>#NAME?</v>
      </c>
      <c r="B7548">
        <v>458</v>
      </c>
      <c r="C7548" t="s">
        <v>275</v>
      </c>
      <c r="D7548" s="1">
        <v>42612</v>
      </c>
      <c r="F7548">
        <v>3</v>
      </c>
      <c r="G7548">
        <v>49390</v>
      </c>
      <c r="H7548" t="s">
        <v>59</v>
      </c>
      <c r="J7548" t="s">
        <v>14</v>
      </c>
      <c r="K7548">
        <v>50</v>
      </c>
      <c r="L7548" t="s">
        <v>15</v>
      </c>
    </row>
    <row r="7549" spans="1:12">
      <c r="A7549" t="e">
        <f ca="1">E00251430390021</f>
        <v>#NAME?</v>
      </c>
      <c r="B7549">
        <v>458</v>
      </c>
      <c r="C7549" t="s">
        <v>275</v>
      </c>
      <c r="D7549" s="1">
        <v>42513</v>
      </c>
      <c r="F7549">
        <v>3</v>
      </c>
      <c r="G7549">
        <v>49390</v>
      </c>
      <c r="H7549" t="s">
        <v>59</v>
      </c>
      <c r="J7549" t="s">
        <v>14</v>
      </c>
      <c r="K7549">
        <v>50</v>
      </c>
      <c r="L7549" t="s">
        <v>15</v>
      </c>
    </row>
    <row r="7550" spans="1:12">
      <c r="A7550" t="e">
        <f ca="1">E00251430390021</f>
        <v>#NAME?</v>
      </c>
      <c r="B7550">
        <v>827</v>
      </c>
      <c r="C7550" t="s">
        <v>205</v>
      </c>
      <c r="D7550" s="1">
        <v>42742</v>
      </c>
      <c r="E7550">
        <v>0</v>
      </c>
      <c r="F7550">
        <v>1</v>
      </c>
      <c r="G7550">
        <v>7350</v>
      </c>
      <c r="H7550" t="s">
        <v>192</v>
      </c>
      <c r="J7550" t="s">
        <v>34</v>
      </c>
      <c r="K7550">
        <v>51</v>
      </c>
      <c r="L7550" t="s">
        <v>15</v>
      </c>
    </row>
    <row r="7551" spans="1:12">
      <c r="A7551" t="e">
        <f t="shared" ref="A7551:A7557" ca="1" si="70">E00251514218521</f>
        <v>#NAME?</v>
      </c>
      <c r="B7551">
        <v>438</v>
      </c>
      <c r="C7551" t="s">
        <v>474</v>
      </c>
      <c r="D7551" s="1">
        <v>41816</v>
      </c>
      <c r="F7551">
        <v>2</v>
      </c>
      <c r="G7551">
        <v>4019</v>
      </c>
      <c r="H7551" t="s">
        <v>26</v>
      </c>
      <c r="J7551" t="s">
        <v>14</v>
      </c>
      <c r="K7551">
        <v>54</v>
      </c>
      <c r="L7551" t="s">
        <v>15</v>
      </c>
    </row>
    <row r="7552" spans="1:12">
      <c r="A7552" t="e">
        <f t="shared" ca="1" si="70"/>
        <v>#NAME?</v>
      </c>
      <c r="B7552">
        <v>438</v>
      </c>
      <c r="C7552" t="s">
        <v>474</v>
      </c>
      <c r="D7552" s="1">
        <v>41898</v>
      </c>
      <c r="F7552">
        <v>2</v>
      </c>
      <c r="G7552">
        <v>4019</v>
      </c>
      <c r="H7552" t="s">
        <v>26</v>
      </c>
      <c r="J7552" t="s">
        <v>14</v>
      </c>
      <c r="K7552">
        <v>55</v>
      </c>
      <c r="L7552" t="s">
        <v>15</v>
      </c>
    </row>
    <row r="7553" spans="1:12">
      <c r="A7553" t="e">
        <f t="shared" ca="1" si="70"/>
        <v>#NAME?</v>
      </c>
      <c r="B7553">
        <v>438</v>
      </c>
      <c r="C7553" t="s">
        <v>474</v>
      </c>
      <c r="D7553" s="1">
        <v>42312</v>
      </c>
      <c r="F7553">
        <v>1</v>
      </c>
      <c r="G7553">
        <v>4019</v>
      </c>
      <c r="H7553" t="s">
        <v>26</v>
      </c>
      <c r="J7553" t="s">
        <v>14</v>
      </c>
      <c r="K7553">
        <v>56</v>
      </c>
      <c r="L7553" t="s">
        <v>15</v>
      </c>
    </row>
    <row r="7554" spans="1:12">
      <c r="A7554" t="e">
        <f t="shared" ca="1" si="70"/>
        <v>#NAME?</v>
      </c>
      <c r="B7554">
        <v>438</v>
      </c>
      <c r="C7554" t="s">
        <v>474</v>
      </c>
      <c r="D7554" s="1">
        <v>42524</v>
      </c>
      <c r="F7554">
        <v>2</v>
      </c>
      <c r="G7554">
        <v>25000</v>
      </c>
      <c r="H7554" t="s">
        <v>178</v>
      </c>
      <c r="J7554" t="s">
        <v>14</v>
      </c>
      <c r="K7554">
        <v>56</v>
      </c>
      <c r="L7554" t="s">
        <v>15</v>
      </c>
    </row>
    <row r="7555" spans="1:12">
      <c r="A7555" t="e">
        <f t="shared" ca="1" si="70"/>
        <v>#NAME?</v>
      </c>
      <c r="B7555">
        <v>438</v>
      </c>
      <c r="C7555" t="s">
        <v>474</v>
      </c>
      <c r="D7555" s="1">
        <v>42681</v>
      </c>
      <c r="F7555">
        <v>2</v>
      </c>
      <c r="G7555">
        <v>4019</v>
      </c>
      <c r="H7555" t="s">
        <v>26</v>
      </c>
      <c r="J7555" t="s">
        <v>14</v>
      </c>
      <c r="K7555">
        <v>57</v>
      </c>
      <c r="L7555" t="s">
        <v>15</v>
      </c>
    </row>
    <row r="7556" spans="1:12">
      <c r="A7556" t="e">
        <f t="shared" ca="1" si="70"/>
        <v>#NAME?</v>
      </c>
      <c r="B7556">
        <v>438</v>
      </c>
      <c r="C7556" t="s">
        <v>474</v>
      </c>
      <c r="D7556" s="1">
        <v>42767</v>
      </c>
      <c r="F7556">
        <v>1</v>
      </c>
      <c r="G7556">
        <v>7847</v>
      </c>
      <c r="H7556" t="s">
        <v>622</v>
      </c>
      <c r="J7556" t="s">
        <v>14</v>
      </c>
      <c r="K7556">
        <v>57</v>
      </c>
      <c r="L7556" t="s">
        <v>22</v>
      </c>
    </row>
    <row r="7557" spans="1:12">
      <c r="A7557" t="e">
        <f t="shared" ca="1" si="70"/>
        <v>#NAME?</v>
      </c>
      <c r="B7557">
        <v>438</v>
      </c>
      <c r="C7557" t="s">
        <v>474</v>
      </c>
      <c r="D7557" s="1">
        <v>42997</v>
      </c>
      <c r="F7557">
        <v>2</v>
      </c>
      <c r="G7557">
        <v>29690</v>
      </c>
      <c r="H7557" t="s">
        <v>52</v>
      </c>
      <c r="J7557" t="s">
        <v>14</v>
      </c>
      <c r="K7557">
        <v>58</v>
      </c>
      <c r="L7557" t="s">
        <v>15</v>
      </c>
    </row>
    <row r="7558" spans="1:12">
      <c r="A7558" t="e">
        <f ca="1">E00251531961821</f>
        <v>#NAME?</v>
      </c>
      <c r="B7558">
        <v>498</v>
      </c>
      <c r="C7558" t="s">
        <v>591</v>
      </c>
      <c r="D7558" s="1">
        <v>41102</v>
      </c>
      <c r="F7558">
        <v>3</v>
      </c>
      <c r="G7558">
        <v>4019</v>
      </c>
      <c r="H7558" t="s">
        <v>26</v>
      </c>
      <c r="J7558" t="s">
        <v>14</v>
      </c>
      <c r="K7558">
        <v>57</v>
      </c>
      <c r="L7558" t="s">
        <v>15</v>
      </c>
    </row>
    <row r="7559" spans="1:12">
      <c r="A7559" t="e">
        <f ca="1">E00251531961821</f>
        <v>#NAME?</v>
      </c>
      <c r="B7559">
        <v>498</v>
      </c>
      <c r="C7559" t="s">
        <v>591</v>
      </c>
      <c r="D7559" s="1">
        <v>41555</v>
      </c>
      <c r="F7559">
        <v>3</v>
      </c>
      <c r="G7559">
        <v>49390</v>
      </c>
      <c r="H7559" t="s">
        <v>59</v>
      </c>
      <c r="J7559" t="s">
        <v>14</v>
      </c>
      <c r="K7559">
        <v>58</v>
      </c>
      <c r="L7559" t="s">
        <v>15</v>
      </c>
    </row>
    <row r="7560" spans="1:12">
      <c r="A7560" t="e">
        <f ca="1">E00251531961821</f>
        <v>#NAME?</v>
      </c>
      <c r="B7560">
        <v>498</v>
      </c>
      <c r="C7560" t="s">
        <v>591</v>
      </c>
      <c r="D7560" s="1">
        <v>41669</v>
      </c>
      <c r="F7560">
        <v>2</v>
      </c>
      <c r="G7560">
        <v>4019</v>
      </c>
      <c r="H7560" t="s">
        <v>26</v>
      </c>
      <c r="J7560" t="s">
        <v>14</v>
      </c>
      <c r="K7560">
        <v>59</v>
      </c>
      <c r="L7560" t="s">
        <v>15</v>
      </c>
    </row>
    <row r="7561" spans="1:12">
      <c r="A7561" t="e">
        <f ca="1">E00251430390021</f>
        <v>#NAME?</v>
      </c>
      <c r="B7561">
        <v>458</v>
      </c>
      <c r="C7561" t="s">
        <v>275</v>
      </c>
      <c r="D7561" s="1">
        <v>42331</v>
      </c>
      <c r="F7561">
        <v>3</v>
      </c>
      <c r="G7561">
        <v>49390</v>
      </c>
      <c r="H7561" t="s">
        <v>59</v>
      </c>
      <c r="J7561" t="s">
        <v>14</v>
      </c>
      <c r="K7561">
        <v>50</v>
      </c>
      <c r="L7561" t="s">
        <v>15</v>
      </c>
    </row>
    <row r="7562" spans="1:12">
      <c r="A7562" t="e">
        <f ca="1">E00251430390021</f>
        <v>#NAME?</v>
      </c>
      <c r="B7562">
        <v>458</v>
      </c>
      <c r="C7562" t="s">
        <v>275</v>
      </c>
      <c r="D7562" s="1">
        <v>42338</v>
      </c>
      <c r="F7562">
        <v>3</v>
      </c>
      <c r="G7562">
        <v>49390</v>
      </c>
      <c r="H7562" t="s">
        <v>59</v>
      </c>
      <c r="J7562" t="s">
        <v>14</v>
      </c>
      <c r="K7562">
        <v>50</v>
      </c>
      <c r="L7562" t="s">
        <v>15</v>
      </c>
    </row>
    <row r="7563" spans="1:12">
      <c r="A7563" t="e">
        <f ca="1">E00251531961821</f>
        <v>#NAME?</v>
      </c>
      <c r="B7563">
        <v>498</v>
      </c>
      <c r="C7563" t="s">
        <v>591</v>
      </c>
      <c r="D7563" s="1">
        <v>42633</v>
      </c>
      <c r="F7563">
        <v>3</v>
      </c>
      <c r="G7563">
        <v>4019</v>
      </c>
      <c r="H7563" t="s">
        <v>26</v>
      </c>
      <c r="J7563" t="s">
        <v>14</v>
      </c>
      <c r="K7563">
        <v>61</v>
      </c>
      <c r="L7563" t="s">
        <v>15</v>
      </c>
    </row>
    <row r="7564" spans="1:12">
      <c r="A7564" t="e">
        <f ca="1">E00251531961821</f>
        <v>#NAME?</v>
      </c>
      <c r="B7564">
        <v>498</v>
      </c>
      <c r="C7564" t="s">
        <v>591</v>
      </c>
      <c r="D7564" s="1">
        <v>42641</v>
      </c>
      <c r="F7564">
        <v>2</v>
      </c>
      <c r="G7564">
        <v>4019</v>
      </c>
      <c r="H7564" t="s">
        <v>26</v>
      </c>
      <c r="J7564" t="s">
        <v>14</v>
      </c>
      <c r="K7564">
        <v>61</v>
      </c>
      <c r="L7564" t="s">
        <v>15</v>
      </c>
    </row>
    <row r="7565" spans="1:12">
      <c r="A7565" t="e">
        <f ca="1">E00251531961821</f>
        <v>#NAME?</v>
      </c>
      <c r="B7565">
        <v>498</v>
      </c>
      <c r="C7565" t="s">
        <v>591</v>
      </c>
      <c r="D7565" s="1">
        <v>42877</v>
      </c>
      <c r="F7565">
        <v>1</v>
      </c>
      <c r="G7565">
        <v>49390</v>
      </c>
      <c r="H7565" t="s">
        <v>59</v>
      </c>
      <c r="J7565" t="s">
        <v>14</v>
      </c>
      <c r="K7565">
        <v>62</v>
      </c>
      <c r="L7565" t="s">
        <v>15</v>
      </c>
    </row>
    <row r="7566" spans="1:12">
      <c r="A7566" t="e">
        <f ca="1">E00251531961821</f>
        <v>#NAME?</v>
      </c>
      <c r="B7566">
        <v>498</v>
      </c>
      <c r="C7566" t="s">
        <v>591</v>
      </c>
      <c r="D7566" s="1">
        <v>43047</v>
      </c>
      <c r="F7566">
        <v>3</v>
      </c>
      <c r="G7566">
        <v>27800</v>
      </c>
      <c r="H7566" t="s">
        <v>145</v>
      </c>
      <c r="J7566" t="s">
        <v>14</v>
      </c>
      <c r="K7566">
        <v>63</v>
      </c>
      <c r="L7566" t="s">
        <v>15</v>
      </c>
    </row>
    <row r="7567" spans="1:12">
      <c r="A7567" t="e">
        <f ca="1">E00251430390021</f>
        <v>#NAME?</v>
      </c>
      <c r="B7567">
        <v>458</v>
      </c>
      <c r="C7567" t="s">
        <v>275</v>
      </c>
      <c r="D7567" s="1">
        <v>41085</v>
      </c>
      <c r="F7567">
        <v>3</v>
      </c>
      <c r="G7567">
        <v>49390</v>
      </c>
      <c r="H7567" t="s">
        <v>59</v>
      </c>
      <c r="J7567" t="s">
        <v>14</v>
      </c>
      <c r="K7567">
        <v>46</v>
      </c>
      <c r="L7567" t="s">
        <v>15</v>
      </c>
    </row>
    <row r="7568" spans="1:12">
      <c r="A7568" t="e">
        <f ca="1">E00251430390021</f>
        <v>#NAME?</v>
      </c>
      <c r="B7568">
        <v>458</v>
      </c>
      <c r="C7568" t="s">
        <v>275</v>
      </c>
      <c r="D7568" s="1">
        <v>42352</v>
      </c>
      <c r="F7568">
        <v>2</v>
      </c>
      <c r="G7568">
        <v>49390</v>
      </c>
      <c r="H7568" t="s">
        <v>59</v>
      </c>
      <c r="J7568" t="s">
        <v>14</v>
      </c>
      <c r="K7568">
        <v>50</v>
      </c>
      <c r="L7568" t="s">
        <v>15</v>
      </c>
    </row>
    <row r="7569" spans="1:12">
      <c r="A7569" t="e">
        <f ca="1">E00251528877721</f>
        <v>#NAME?</v>
      </c>
      <c r="B7569">
        <v>272</v>
      </c>
      <c r="C7569" t="s">
        <v>174</v>
      </c>
      <c r="D7569" s="1">
        <v>41785</v>
      </c>
      <c r="F7569">
        <v>1</v>
      </c>
      <c r="G7569">
        <v>7231</v>
      </c>
      <c r="H7569" t="s">
        <v>128</v>
      </c>
      <c r="I7569" t="s">
        <v>56</v>
      </c>
      <c r="J7569" t="s">
        <v>57</v>
      </c>
      <c r="K7569">
        <v>48</v>
      </c>
      <c r="L7569" t="s">
        <v>15</v>
      </c>
    </row>
    <row r="7570" spans="1:12">
      <c r="A7570" t="e">
        <f ca="1">E00251528877721</f>
        <v>#NAME?</v>
      </c>
      <c r="B7570">
        <v>274</v>
      </c>
      <c r="C7570" t="s">
        <v>506</v>
      </c>
      <c r="D7570" s="1">
        <v>41667</v>
      </c>
      <c r="F7570">
        <v>2</v>
      </c>
      <c r="G7570">
        <v>7231</v>
      </c>
      <c r="H7570" t="s">
        <v>128</v>
      </c>
      <c r="J7570" t="s">
        <v>14</v>
      </c>
      <c r="K7570">
        <v>47</v>
      </c>
      <c r="L7570" t="s">
        <v>15</v>
      </c>
    </row>
    <row r="7571" spans="1:12">
      <c r="A7571" t="e">
        <f t="shared" ref="A7571:A7577" ca="1" si="71">E00251430390021</f>
        <v>#NAME?</v>
      </c>
      <c r="B7571">
        <v>458</v>
      </c>
      <c r="C7571" t="s">
        <v>275</v>
      </c>
      <c r="D7571" s="1">
        <v>42373</v>
      </c>
      <c r="F7571">
        <v>5</v>
      </c>
      <c r="G7571">
        <v>49390</v>
      </c>
      <c r="H7571" t="s">
        <v>59</v>
      </c>
      <c r="J7571" t="s">
        <v>14</v>
      </c>
      <c r="K7571">
        <v>50</v>
      </c>
      <c r="L7571" t="s">
        <v>15</v>
      </c>
    </row>
    <row r="7572" spans="1:12">
      <c r="A7572" t="e">
        <f t="shared" ca="1" si="71"/>
        <v>#NAME?</v>
      </c>
      <c r="B7572">
        <v>458</v>
      </c>
      <c r="C7572" t="s">
        <v>275</v>
      </c>
      <c r="D7572" s="1">
        <v>42450</v>
      </c>
      <c r="F7572">
        <v>2</v>
      </c>
      <c r="G7572">
        <v>49390</v>
      </c>
      <c r="H7572" t="s">
        <v>59</v>
      </c>
      <c r="J7572" t="s">
        <v>14</v>
      </c>
      <c r="K7572">
        <v>50</v>
      </c>
      <c r="L7572" t="s">
        <v>15</v>
      </c>
    </row>
    <row r="7573" spans="1:12">
      <c r="A7573" t="e">
        <f t="shared" ca="1" si="71"/>
        <v>#NAME?</v>
      </c>
      <c r="B7573">
        <v>458</v>
      </c>
      <c r="C7573" t="s">
        <v>275</v>
      </c>
      <c r="D7573" s="1">
        <v>42909</v>
      </c>
      <c r="F7573">
        <v>1</v>
      </c>
      <c r="G7573">
        <v>7873</v>
      </c>
      <c r="H7573" t="s">
        <v>103</v>
      </c>
      <c r="J7573" t="s">
        <v>14</v>
      </c>
      <c r="K7573">
        <v>51</v>
      </c>
      <c r="L7573" t="s">
        <v>22</v>
      </c>
    </row>
    <row r="7574" spans="1:12">
      <c r="A7574" t="e">
        <f t="shared" ca="1" si="71"/>
        <v>#NAME?</v>
      </c>
      <c r="B7574">
        <v>458</v>
      </c>
      <c r="C7574" t="s">
        <v>275</v>
      </c>
      <c r="D7574" s="1">
        <v>42443</v>
      </c>
      <c r="F7574">
        <v>3</v>
      </c>
      <c r="G7574">
        <v>49390</v>
      </c>
      <c r="H7574" t="s">
        <v>59</v>
      </c>
      <c r="J7574" t="s">
        <v>14</v>
      </c>
      <c r="K7574">
        <v>50</v>
      </c>
      <c r="L7574" t="s">
        <v>15</v>
      </c>
    </row>
    <row r="7575" spans="1:12">
      <c r="A7575" t="e">
        <f t="shared" ca="1" si="71"/>
        <v>#NAME?</v>
      </c>
      <c r="B7575">
        <v>458</v>
      </c>
      <c r="C7575" t="s">
        <v>275</v>
      </c>
      <c r="D7575" s="1">
        <v>42583</v>
      </c>
      <c r="F7575">
        <v>2</v>
      </c>
      <c r="G7575">
        <v>49390</v>
      </c>
      <c r="H7575" t="s">
        <v>59</v>
      </c>
      <c r="J7575" t="s">
        <v>14</v>
      </c>
      <c r="K7575">
        <v>50</v>
      </c>
      <c r="L7575" t="s">
        <v>15</v>
      </c>
    </row>
    <row r="7576" spans="1:12">
      <c r="A7576" t="e">
        <f t="shared" ca="1" si="71"/>
        <v>#NAME?</v>
      </c>
      <c r="B7576">
        <v>458</v>
      </c>
      <c r="C7576" t="s">
        <v>275</v>
      </c>
      <c r="D7576" s="1">
        <v>42761</v>
      </c>
      <c r="F7576">
        <v>1</v>
      </c>
      <c r="G7576">
        <v>1101</v>
      </c>
      <c r="H7576" t="s">
        <v>220</v>
      </c>
      <c r="J7576" t="s">
        <v>14</v>
      </c>
      <c r="K7576">
        <v>51</v>
      </c>
      <c r="L7576" t="s">
        <v>15</v>
      </c>
    </row>
    <row r="7577" spans="1:12">
      <c r="A7577" t="e">
        <f t="shared" ca="1" si="71"/>
        <v>#NAME?</v>
      </c>
      <c r="B7577">
        <v>458</v>
      </c>
      <c r="C7577" t="s">
        <v>275</v>
      </c>
      <c r="D7577" s="1">
        <v>42824</v>
      </c>
      <c r="F7577">
        <v>4</v>
      </c>
      <c r="G7577">
        <v>30748</v>
      </c>
      <c r="H7577" t="s">
        <v>50</v>
      </c>
      <c r="J7577" t="s">
        <v>14</v>
      </c>
      <c r="K7577">
        <v>51</v>
      </c>
      <c r="L7577" t="s">
        <v>15</v>
      </c>
    </row>
    <row r="7578" spans="1:12">
      <c r="A7578" t="e">
        <f ca="1">E00251531961821</f>
        <v>#NAME?</v>
      </c>
      <c r="B7578">
        <v>498</v>
      </c>
      <c r="C7578" t="s">
        <v>591</v>
      </c>
      <c r="D7578" s="1">
        <v>41016</v>
      </c>
      <c r="F7578">
        <v>2</v>
      </c>
      <c r="G7578">
        <v>4019</v>
      </c>
      <c r="H7578" t="s">
        <v>26</v>
      </c>
      <c r="J7578" t="s">
        <v>14</v>
      </c>
      <c r="K7578">
        <v>57</v>
      </c>
      <c r="L7578" t="s">
        <v>15</v>
      </c>
    </row>
    <row r="7579" spans="1:12">
      <c r="A7579" t="e">
        <f ca="1">E00251615737321</f>
        <v>#NAME?</v>
      </c>
      <c r="B7579">
        <v>1933</v>
      </c>
      <c r="C7579" t="s">
        <v>151</v>
      </c>
      <c r="D7579" s="1">
        <v>42405</v>
      </c>
      <c r="F7579">
        <v>1</v>
      </c>
      <c r="G7579">
        <v>4019</v>
      </c>
      <c r="H7579" t="s">
        <v>26</v>
      </c>
      <c r="J7579" t="s">
        <v>14</v>
      </c>
      <c r="K7579">
        <v>56</v>
      </c>
      <c r="L7579" t="s">
        <v>15</v>
      </c>
    </row>
    <row r="7580" spans="1:12">
      <c r="A7580" t="e">
        <f ca="1">E00251532618221</f>
        <v>#NAME?</v>
      </c>
      <c r="B7580">
        <v>446</v>
      </c>
      <c r="C7580" t="s">
        <v>94</v>
      </c>
      <c r="D7580" s="1">
        <v>42892</v>
      </c>
      <c r="F7580">
        <v>2</v>
      </c>
      <c r="G7580">
        <v>2449</v>
      </c>
      <c r="H7580" t="s">
        <v>53</v>
      </c>
      <c r="J7580" t="s">
        <v>14</v>
      </c>
      <c r="K7580">
        <v>64</v>
      </c>
      <c r="L7580" t="s">
        <v>15</v>
      </c>
    </row>
    <row r="7581" spans="1:12">
      <c r="A7581" t="e">
        <f ca="1">E00251531961821</f>
        <v>#NAME?</v>
      </c>
      <c r="B7581">
        <v>498</v>
      </c>
      <c r="C7581" t="s">
        <v>591</v>
      </c>
      <c r="D7581" s="1">
        <v>42811</v>
      </c>
      <c r="F7581">
        <v>1</v>
      </c>
      <c r="G7581">
        <v>1120</v>
      </c>
      <c r="H7581" t="s">
        <v>242</v>
      </c>
      <c r="J7581" t="s">
        <v>14</v>
      </c>
      <c r="K7581">
        <v>62</v>
      </c>
      <c r="L7581" t="s">
        <v>15</v>
      </c>
    </row>
    <row r="7582" spans="1:12">
      <c r="A7582" t="e">
        <f ca="1">E00251430390021</f>
        <v>#NAME?</v>
      </c>
      <c r="B7582">
        <v>458</v>
      </c>
      <c r="C7582" t="s">
        <v>275</v>
      </c>
      <c r="D7582" s="1">
        <v>42187</v>
      </c>
      <c r="F7582">
        <v>1</v>
      </c>
      <c r="G7582">
        <v>71940</v>
      </c>
      <c r="H7582" t="s">
        <v>135</v>
      </c>
      <c r="J7582" t="s">
        <v>14</v>
      </c>
      <c r="K7582">
        <v>49</v>
      </c>
      <c r="L7582" t="s">
        <v>15</v>
      </c>
    </row>
    <row r="7583" spans="1:12">
      <c r="A7583" t="e">
        <f ca="1">E00251430390021</f>
        <v>#NAME?</v>
      </c>
      <c r="B7583">
        <v>458</v>
      </c>
      <c r="C7583" t="s">
        <v>275</v>
      </c>
      <c r="D7583" s="1">
        <v>42555</v>
      </c>
      <c r="F7583">
        <v>1</v>
      </c>
      <c r="G7583">
        <v>7819</v>
      </c>
      <c r="H7583" t="s">
        <v>268</v>
      </c>
      <c r="J7583" t="s">
        <v>14</v>
      </c>
      <c r="K7583">
        <v>50</v>
      </c>
      <c r="L7583" t="s">
        <v>15</v>
      </c>
    </row>
    <row r="7584" spans="1:12">
      <c r="A7584" t="e">
        <f ca="1">E00251514218521</f>
        <v>#NAME?</v>
      </c>
      <c r="B7584">
        <v>438</v>
      </c>
      <c r="C7584" t="s">
        <v>474</v>
      </c>
      <c r="D7584" s="1">
        <v>41296</v>
      </c>
      <c r="F7584">
        <v>3</v>
      </c>
      <c r="G7584">
        <v>72610</v>
      </c>
      <c r="H7584" t="s">
        <v>226</v>
      </c>
      <c r="J7584" t="s">
        <v>14</v>
      </c>
      <c r="K7584">
        <v>53</v>
      </c>
      <c r="L7584" t="s">
        <v>15</v>
      </c>
    </row>
    <row r="7585" spans="1:12">
      <c r="A7585" t="e">
        <f ca="1">E00251531961821</f>
        <v>#NAME?</v>
      </c>
      <c r="B7585">
        <v>498</v>
      </c>
      <c r="C7585" t="s">
        <v>591</v>
      </c>
      <c r="D7585" s="1">
        <v>41226</v>
      </c>
      <c r="F7585">
        <v>2</v>
      </c>
      <c r="G7585">
        <v>7810</v>
      </c>
      <c r="H7585" t="s">
        <v>695</v>
      </c>
      <c r="J7585" t="s">
        <v>14</v>
      </c>
      <c r="K7585">
        <v>58</v>
      </c>
      <c r="L7585" t="s">
        <v>22</v>
      </c>
    </row>
    <row r="7586" spans="1:12">
      <c r="A7586" t="e">
        <f ca="1">E00251531961821</f>
        <v>#NAME?</v>
      </c>
      <c r="B7586">
        <v>498</v>
      </c>
      <c r="C7586" t="s">
        <v>591</v>
      </c>
      <c r="D7586" s="1">
        <v>42096</v>
      </c>
      <c r="F7586">
        <v>2</v>
      </c>
      <c r="G7586">
        <v>4019</v>
      </c>
      <c r="H7586" t="s">
        <v>26</v>
      </c>
      <c r="J7586" t="s">
        <v>14</v>
      </c>
      <c r="K7586">
        <v>60</v>
      </c>
      <c r="L7586" t="s">
        <v>15</v>
      </c>
    </row>
    <row r="7587" spans="1:12">
      <c r="A7587" t="e">
        <f ca="1">E00251531961821</f>
        <v>#NAME?</v>
      </c>
      <c r="B7587">
        <v>498</v>
      </c>
      <c r="C7587" t="s">
        <v>591</v>
      </c>
      <c r="D7587" s="1">
        <v>42996</v>
      </c>
      <c r="F7587">
        <v>2</v>
      </c>
      <c r="G7587">
        <v>4019</v>
      </c>
      <c r="H7587" t="s">
        <v>26</v>
      </c>
      <c r="J7587" t="s">
        <v>14</v>
      </c>
      <c r="K7587">
        <v>62</v>
      </c>
      <c r="L7587" t="s">
        <v>15</v>
      </c>
    </row>
    <row r="7588" spans="1:12">
      <c r="A7588" t="e">
        <f ca="1">E00251430390021</f>
        <v>#NAME?</v>
      </c>
      <c r="B7588">
        <v>458</v>
      </c>
      <c r="C7588" t="s">
        <v>275</v>
      </c>
      <c r="D7588" s="1">
        <v>42387</v>
      </c>
      <c r="F7588">
        <v>2</v>
      </c>
      <c r="G7588">
        <v>49390</v>
      </c>
      <c r="H7588" t="s">
        <v>59</v>
      </c>
      <c r="J7588" t="s">
        <v>14</v>
      </c>
      <c r="K7588">
        <v>50</v>
      </c>
      <c r="L7588" t="s">
        <v>15</v>
      </c>
    </row>
    <row r="7589" spans="1:12">
      <c r="A7589" t="e">
        <f ca="1">E00251429284421</f>
        <v>#NAME?</v>
      </c>
      <c r="B7589">
        <v>292</v>
      </c>
      <c r="C7589" t="s">
        <v>467</v>
      </c>
      <c r="D7589" s="1">
        <v>41498</v>
      </c>
      <c r="F7589">
        <v>6</v>
      </c>
      <c r="G7589">
        <v>27800</v>
      </c>
      <c r="H7589" t="s">
        <v>145</v>
      </c>
      <c r="J7589" t="s">
        <v>14</v>
      </c>
      <c r="K7589">
        <v>58</v>
      </c>
      <c r="L7589" t="s">
        <v>15</v>
      </c>
    </row>
    <row r="7590" spans="1:12">
      <c r="A7590" t="e">
        <f ca="1">E00251722805021</f>
        <v>#NAME?</v>
      </c>
      <c r="B7590">
        <v>373</v>
      </c>
      <c r="C7590" t="s">
        <v>749</v>
      </c>
      <c r="D7590" s="1">
        <v>41764</v>
      </c>
      <c r="F7590">
        <v>1</v>
      </c>
      <c r="G7590">
        <v>52100</v>
      </c>
      <c r="H7590" t="s">
        <v>516</v>
      </c>
      <c r="J7590" t="s">
        <v>14</v>
      </c>
      <c r="K7590">
        <v>37</v>
      </c>
      <c r="L7590" t="s">
        <v>15</v>
      </c>
    </row>
    <row r="7591" spans="1:12">
      <c r="A7591" t="e">
        <f ca="1">E00251722805021</f>
        <v>#NAME?</v>
      </c>
      <c r="B7591">
        <v>373</v>
      </c>
      <c r="C7591" t="s">
        <v>749</v>
      </c>
      <c r="D7591" s="1">
        <v>42124</v>
      </c>
      <c r="F7591">
        <v>2</v>
      </c>
      <c r="G7591">
        <v>1123</v>
      </c>
      <c r="H7591" t="s">
        <v>1096</v>
      </c>
      <c r="J7591" t="s">
        <v>14</v>
      </c>
      <c r="K7591">
        <v>38</v>
      </c>
      <c r="L7591" t="s">
        <v>15</v>
      </c>
    </row>
    <row r="7592" spans="1:12">
      <c r="A7592" t="e">
        <f ca="1">E00251429284421</f>
        <v>#NAME?</v>
      </c>
      <c r="B7592">
        <v>292</v>
      </c>
      <c r="C7592" t="s">
        <v>467</v>
      </c>
      <c r="D7592" s="1">
        <v>42048</v>
      </c>
      <c r="F7592">
        <v>1</v>
      </c>
      <c r="G7592">
        <v>7243</v>
      </c>
      <c r="H7592" t="s">
        <v>42</v>
      </c>
      <c r="J7592" t="s">
        <v>14</v>
      </c>
      <c r="K7592">
        <v>59</v>
      </c>
      <c r="L7592" t="s">
        <v>15</v>
      </c>
    </row>
    <row r="7593" spans="1:12">
      <c r="A7593" t="e">
        <f ca="1">E00251429284421</f>
        <v>#NAME?</v>
      </c>
      <c r="B7593">
        <v>292</v>
      </c>
      <c r="C7593" t="s">
        <v>467</v>
      </c>
      <c r="D7593" s="1">
        <v>42649</v>
      </c>
      <c r="F7593">
        <v>1</v>
      </c>
      <c r="G7593">
        <v>4019</v>
      </c>
      <c r="H7593" t="s">
        <v>26</v>
      </c>
      <c r="J7593" t="s">
        <v>14</v>
      </c>
      <c r="K7593">
        <v>61</v>
      </c>
      <c r="L7593" t="s">
        <v>15</v>
      </c>
    </row>
    <row r="7594" spans="1:12">
      <c r="A7594" t="e">
        <f ca="1">E00251429284421</f>
        <v>#NAME?</v>
      </c>
      <c r="B7594">
        <v>753</v>
      </c>
      <c r="C7594" t="s">
        <v>545</v>
      </c>
      <c r="D7594" s="1">
        <v>42392</v>
      </c>
      <c r="E7594">
        <v>0</v>
      </c>
      <c r="F7594">
        <v>2</v>
      </c>
      <c r="G7594">
        <v>49390</v>
      </c>
      <c r="H7594" t="s">
        <v>59</v>
      </c>
      <c r="J7594" t="s">
        <v>34</v>
      </c>
      <c r="K7594">
        <v>60</v>
      </c>
      <c r="L7594" t="s">
        <v>15</v>
      </c>
    </row>
    <row r="7595" spans="1:12">
      <c r="A7595" t="e">
        <f ca="1">E00251430390021</f>
        <v>#NAME?</v>
      </c>
      <c r="B7595">
        <v>458</v>
      </c>
      <c r="C7595" t="s">
        <v>275</v>
      </c>
      <c r="D7595" s="1">
        <v>41816</v>
      </c>
      <c r="F7595">
        <v>1</v>
      </c>
      <c r="G7595">
        <v>2809</v>
      </c>
      <c r="H7595" t="s">
        <v>90</v>
      </c>
      <c r="J7595" t="s">
        <v>14</v>
      </c>
      <c r="K7595">
        <v>48</v>
      </c>
      <c r="L7595" t="s">
        <v>15</v>
      </c>
    </row>
    <row r="7596" spans="1:12">
      <c r="A7596" t="e">
        <f ca="1">E00251528877721</f>
        <v>#NAME?</v>
      </c>
      <c r="B7596">
        <v>292</v>
      </c>
      <c r="C7596" t="s">
        <v>467</v>
      </c>
      <c r="D7596" s="1">
        <v>42788</v>
      </c>
      <c r="F7596">
        <v>2</v>
      </c>
      <c r="G7596">
        <v>62212</v>
      </c>
      <c r="H7596" t="s">
        <v>1097</v>
      </c>
      <c r="J7596" t="s">
        <v>14</v>
      </c>
      <c r="K7596">
        <v>50</v>
      </c>
      <c r="L7596" t="s">
        <v>15</v>
      </c>
    </row>
    <row r="7597" spans="1:12">
      <c r="A7597" t="e">
        <f ca="1">E00251528877721</f>
        <v>#NAME?</v>
      </c>
      <c r="B7597">
        <v>292</v>
      </c>
      <c r="C7597" t="s">
        <v>467</v>
      </c>
      <c r="D7597" s="1">
        <v>42788</v>
      </c>
      <c r="F7597">
        <v>1</v>
      </c>
      <c r="G7597">
        <v>7242</v>
      </c>
      <c r="H7597" t="s">
        <v>93</v>
      </c>
      <c r="J7597" t="s">
        <v>14</v>
      </c>
      <c r="K7597">
        <v>50</v>
      </c>
      <c r="L7597" t="s">
        <v>15</v>
      </c>
    </row>
    <row r="7598" spans="1:12">
      <c r="A7598" t="e">
        <f ca="1">E00251715760521</f>
        <v>#NAME?</v>
      </c>
      <c r="B7598">
        <v>454</v>
      </c>
      <c r="C7598" t="s">
        <v>179</v>
      </c>
      <c r="D7598" s="1">
        <v>41827</v>
      </c>
      <c r="F7598">
        <v>1</v>
      </c>
      <c r="G7598">
        <v>84500</v>
      </c>
      <c r="H7598" t="s">
        <v>511</v>
      </c>
      <c r="J7598" t="s">
        <v>14</v>
      </c>
      <c r="K7598">
        <v>49</v>
      </c>
      <c r="L7598" t="s">
        <v>15</v>
      </c>
    </row>
    <row r="7599" spans="1:12">
      <c r="A7599" t="e">
        <f ca="1">E00251617668521</f>
        <v>#NAME?</v>
      </c>
      <c r="B7599">
        <v>448</v>
      </c>
      <c r="C7599" t="s">
        <v>112</v>
      </c>
      <c r="D7599" s="1">
        <v>42436</v>
      </c>
      <c r="F7599">
        <v>3</v>
      </c>
      <c r="G7599">
        <v>37589</v>
      </c>
      <c r="H7599" t="s">
        <v>1098</v>
      </c>
      <c r="J7599" t="s">
        <v>14</v>
      </c>
      <c r="K7599">
        <v>59</v>
      </c>
      <c r="L7599" t="s">
        <v>15</v>
      </c>
    </row>
    <row r="7600" spans="1:12">
      <c r="A7600" t="e">
        <f ca="1">E00251528877721</f>
        <v>#NAME?</v>
      </c>
      <c r="B7600">
        <v>292</v>
      </c>
      <c r="C7600" t="s">
        <v>467</v>
      </c>
      <c r="D7600" s="1">
        <v>42753</v>
      </c>
      <c r="F7600">
        <v>1</v>
      </c>
      <c r="G7600">
        <v>62212</v>
      </c>
      <c r="H7600" t="s">
        <v>1097</v>
      </c>
      <c r="J7600" t="s">
        <v>14</v>
      </c>
      <c r="K7600">
        <v>50</v>
      </c>
      <c r="L7600" t="s">
        <v>15</v>
      </c>
    </row>
    <row r="7601" spans="1:12">
      <c r="A7601" t="e">
        <f ca="1">E00251429284421</f>
        <v>#NAME?</v>
      </c>
      <c r="B7601">
        <v>292</v>
      </c>
      <c r="C7601" t="s">
        <v>467</v>
      </c>
      <c r="D7601" s="1">
        <v>41073</v>
      </c>
      <c r="F7601">
        <v>1</v>
      </c>
      <c r="G7601">
        <v>71984</v>
      </c>
      <c r="H7601" t="s">
        <v>1099</v>
      </c>
      <c r="J7601" t="s">
        <v>14</v>
      </c>
      <c r="K7601">
        <v>56</v>
      </c>
      <c r="L7601" t="s">
        <v>15</v>
      </c>
    </row>
    <row r="7602" spans="1:12">
      <c r="A7602" t="e">
        <f ca="1">E00251514218521</f>
        <v>#NAME?</v>
      </c>
      <c r="B7602">
        <v>438</v>
      </c>
      <c r="C7602" t="s">
        <v>474</v>
      </c>
      <c r="D7602" s="1">
        <v>42165</v>
      </c>
      <c r="F7602">
        <v>1</v>
      </c>
      <c r="G7602">
        <v>3540</v>
      </c>
      <c r="H7602" t="s">
        <v>436</v>
      </c>
      <c r="J7602" t="s">
        <v>14</v>
      </c>
      <c r="K7602">
        <v>55</v>
      </c>
      <c r="L7602" t="s">
        <v>15</v>
      </c>
    </row>
    <row r="7603" spans="1:12">
      <c r="A7603" t="e">
        <f ca="1">E00251722805021</f>
        <v>#NAME?</v>
      </c>
      <c r="B7603">
        <v>373</v>
      </c>
      <c r="C7603" t="s">
        <v>749</v>
      </c>
      <c r="D7603" s="1">
        <v>41757</v>
      </c>
      <c r="F7603">
        <v>1</v>
      </c>
      <c r="G7603">
        <v>52100</v>
      </c>
      <c r="H7603" t="s">
        <v>516</v>
      </c>
      <c r="J7603" t="s">
        <v>14</v>
      </c>
      <c r="K7603">
        <v>37</v>
      </c>
      <c r="L7603" t="s">
        <v>15</v>
      </c>
    </row>
    <row r="7604" spans="1:12">
      <c r="A7604" t="e">
        <f ca="1">E00251417971421</f>
        <v>#NAME?</v>
      </c>
      <c r="B7604">
        <v>51</v>
      </c>
      <c r="C7604" t="s">
        <v>372</v>
      </c>
      <c r="D7604" s="1">
        <v>42907</v>
      </c>
      <c r="F7604">
        <v>3</v>
      </c>
      <c r="G7604">
        <v>2689</v>
      </c>
      <c r="H7604" t="s">
        <v>255</v>
      </c>
      <c r="J7604" t="s">
        <v>14</v>
      </c>
      <c r="K7604">
        <v>54</v>
      </c>
      <c r="L7604" t="s">
        <v>15</v>
      </c>
    </row>
    <row r="7605" spans="1:12">
      <c r="A7605" t="e">
        <f ca="1">E00251514878421</f>
        <v>#NAME?</v>
      </c>
      <c r="B7605">
        <v>6311</v>
      </c>
      <c r="C7605" t="s">
        <v>146</v>
      </c>
      <c r="D7605" s="1">
        <v>41851</v>
      </c>
      <c r="F7605">
        <v>1</v>
      </c>
      <c r="G7605">
        <v>37230</v>
      </c>
      <c r="H7605" t="s">
        <v>361</v>
      </c>
      <c r="I7605" t="s">
        <v>148</v>
      </c>
      <c r="J7605" t="s">
        <v>57</v>
      </c>
      <c r="K7605">
        <v>56</v>
      </c>
      <c r="L7605" t="s">
        <v>15</v>
      </c>
    </row>
    <row r="7606" spans="1:12">
      <c r="A7606" t="e">
        <f ca="1">E00251432443121</f>
        <v>#NAME?</v>
      </c>
      <c r="B7606">
        <v>496</v>
      </c>
      <c r="C7606" t="s">
        <v>365</v>
      </c>
      <c r="D7606" s="1">
        <v>41120</v>
      </c>
      <c r="F7606">
        <v>3</v>
      </c>
      <c r="G7606">
        <v>7820</v>
      </c>
      <c r="H7606" t="s">
        <v>233</v>
      </c>
      <c r="J7606" t="s">
        <v>14</v>
      </c>
      <c r="K7606">
        <v>47</v>
      </c>
      <c r="L7606" t="s">
        <v>22</v>
      </c>
    </row>
    <row r="7607" spans="1:12">
      <c r="A7607" t="e">
        <f ca="1">E00251432443121</f>
        <v>#NAME?</v>
      </c>
      <c r="B7607">
        <v>496</v>
      </c>
      <c r="C7607" t="s">
        <v>365</v>
      </c>
      <c r="D7607" s="1">
        <v>42257</v>
      </c>
      <c r="F7607">
        <v>2</v>
      </c>
      <c r="G7607">
        <v>4019</v>
      </c>
      <c r="H7607" t="s">
        <v>26</v>
      </c>
      <c r="J7607" t="s">
        <v>14</v>
      </c>
      <c r="K7607">
        <v>50</v>
      </c>
      <c r="L7607" t="s">
        <v>15</v>
      </c>
    </row>
    <row r="7608" spans="1:12">
      <c r="A7608" t="e">
        <f ca="1">E00251432443121</f>
        <v>#NAME?</v>
      </c>
      <c r="B7608">
        <v>496</v>
      </c>
      <c r="C7608" t="s">
        <v>365</v>
      </c>
      <c r="D7608" s="1">
        <v>41957</v>
      </c>
      <c r="F7608">
        <v>1</v>
      </c>
      <c r="G7608">
        <v>460</v>
      </c>
      <c r="H7608" t="s">
        <v>16</v>
      </c>
      <c r="J7608" t="s">
        <v>14</v>
      </c>
      <c r="K7608">
        <v>49</v>
      </c>
      <c r="L7608" t="s">
        <v>15</v>
      </c>
    </row>
    <row r="7609" spans="1:12">
      <c r="A7609" t="e">
        <f ca="1">E00251432443121</f>
        <v>#NAME?</v>
      </c>
      <c r="B7609">
        <v>6311</v>
      </c>
      <c r="C7609" t="s">
        <v>146</v>
      </c>
      <c r="D7609" s="1">
        <v>41825</v>
      </c>
      <c r="F7609">
        <v>2</v>
      </c>
      <c r="G7609">
        <v>4019</v>
      </c>
      <c r="H7609" t="s">
        <v>26</v>
      </c>
      <c r="I7609" t="s">
        <v>148</v>
      </c>
      <c r="J7609" t="s">
        <v>57</v>
      </c>
      <c r="K7609">
        <v>49</v>
      </c>
      <c r="L7609" t="s">
        <v>15</v>
      </c>
    </row>
    <row r="7610" spans="1:12">
      <c r="A7610" t="e">
        <f t="shared" ref="A7610:A7616" ca="1" si="72">E00251514218521</f>
        <v>#NAME?</v>
      </c>
      <c r="B7610">
        <v>438</v>
      </c>
      <c r="C7610" t="s">
        <v>474</v>
      </c>
      <c r="D7610" s="1">
        <v>42829</v>
      </c>
      <c r="F7610">
        <v>1</v>
      </c>
      <c r="G7610">
        <v>2731</v>
      </c>
      <c r="H7610" t="s">
        <v>1100</v>
      </c>
      <c r="J7610" t="s">
        <v>14</v>
      </c>
      <c r="K7610">
        <v>57</v>
      </c>
      <c r="L7610" t="s">
        <v>15</v>
      </c>
    </row>
    <row r="7611" spans="1:12">
      <c r="A7611" t="e">
        <f t="shared" ca="1" si="72"/>
        <v>#NAME?</v>
      </c>
      <c r="B7611">
        <v>438</v>
      </c>
      <c r="C7611" t="s">
        <v>474</v>
      </c>
      <c r="D7611" s="1">
        <v>41109</v>
      </c>
      <c r="F7611">
        <v>3</v>
      </c>
      <c r="G7611">
        <v>4019</v>
      </c>
      <c r="H7611" t="s">
        <v>26</v>
      </c>
      <c r="J7611" t="s">
        <v>14</v>
      </c>
      <c r="K7611">
        <v>52</v>
      </c>
      <c r="L7611" t="s">
        <v>15</v>
      </c>
    </row>
    <row r="7612" spans="1:12">
      <c r="A7612" t="e">
        <f t="shared" ca="1" si="72"/>
        <v>#NAME?</v>
      </c>
      <c r="B7612">
        <v>438</v>
      </c>
      <c r="C7612" t="s">
        <v>474</v>
      </c>
      <c r="D7612" s="1">
        <v>41807</v>
      </c>
      <c r="F7612">
        <v>3</v>
      </c>
      <c r="G7612">
        <v>4019</v>
      </c>
      <c r="H7612" t="s">
        <v>26</v>
      </c>
      <c r="J7612" t="s">
        <v>14</v>
      </c>
      <c r="K7612">
        <v>54</v>
      </c>
      <c r="L7612" t="s">
        <v>15</v>
      </c>
    </row>
    <row r="7613" spans="1:12">
      <c r="A7613" t="e">
        <f t="shared" ca="1" si="72"/>
        <v>#NAME?</v>
      </c>
      <c r="B7613">
        <v>438</v>
      </c>
      <c r="C7613" t="s">
        <v>474</v>
      </c>
      <c r="D7613" s="1">
        <v>41883</v>
      </c>
      <c r="F7613">
        <v>1</v>
      </c>
      <c r="G7613">
        <v>4019</v>
      </c>
      <c r="H7613" t="s">
        <v>26</v>
      </c>
      <c r="J7613" t="s">
        <v>14</v>
      </c>
      <c r="K7613">
        <v>55</v>
      </c>
      <c r="L7613" t="s">
        <v>15</v>
      </c>
    </row>
    <row r="7614" spans="1:12">
      <c r="A7614" t="e">
        <f t="shared" ca="1" si="72"/>
        <v>#NAME?</v>
      </c>
      <c r="B7614">
        <v>438</v>
      </c>
      <c r="C7614" t="s">
        <v>474</v>
      </c>
      <c r="D7614" s="1">
        <v>41898</v>
      </c>
      <c r="F7614">
        <v>4</v>
      </c>
      <c r="G7614">
        <v>4019</v>
      </c>
      <c r="H7614" t="s">
        <v>26</v>
      </c>
      <c r="J7614" t="s">
        <v>14</v>
      </c>
      <c r="K7614">
        <v>55</v>
      </c>
      <c r="L7614" t="s">
        <v>15</v>
      </c>
    </row>
    <row r="7615" spans="1:12">
      <c r="A7615" t="e">
        <f t="shared" ca="1" si="72"/>
        <v>#NAME?</v>
      </c>
      <c r="B7615">
        <v>438</v>
      </c>
      <c r="C7615" t="s">
        <v>474</v>
      </c>
      <c r="D7615" s="1">
        <v>42094</v>
      </c>
      <c r="F7615">
        <v>2</v>
      </c>
      <c r="G7615">
        <v>29690</v>
      </c>
      <c r="H7615" t="s">
        <v>52</v>
      </c>
      <c r="J7615" t="s">
        <v>14</v>
      </c>
      <c r="K7615">
        <v>55</v>
      </c>
      <c r="L7615" t="s">
        <v>15</v>
      </c>
    </row>
    <row r="7616" spans="1:12">
      <c r="A7616" t="e">
        <f t="shared" ca="1" si="72"/>
        <v>#NAME?</v>
      </c>
      <c r="B7616">
        <v>438</v>
      </c>
      <c r="C7616" t="s">
        <v>474</v>
      </c>
      <c r="D7616" s="1">
        <v>42202</v>
      </c>
      <c r="F7616">
        <v>1</v>
      </c>
      <c r="G7616">
        <v>29690</v>
      </c>
      <c r="H7616" t="s">
        <v>52</v>
      </c>
      <c r="J7616" t="s">
        <v>14</v>
      </c>
      <c r="K7616">
        <v>55</v>
      </c>
      <c r="L7616" t="s">
        <v>15</v>
      </c>
    </row>
    <row r="7617" spans="1:12">
      <c r="A7617" t="e">
        <f ca="1">E00251432443121</f>
        <v>#NAME?</v>
      </c>
      <c r="B7617">
        <v>496</v>
      </c>
      <c r="C7617" t="s">
        <v>365</v>
      </c>
      <c r="D7617" s="1">
        <v>42076</v>
      </c>
      <c r="F7617">
        <v>2</v>
      </c>
      <c r="G7617">
        <v>4019</v>
      </c>
      <c r="H7617" t="s">
        <v>26</v>
      </c>
      <c r="J7617" t="s">
        <v>14</v>
      </c>
      <c r="K7617">
        <v>49</v>
      </c>
      <c r="L7617" t="s">
        <v>15</v>
      </c>
    </row>
    <row r="7618" spans="1:12">
      <c r="A7618" t="e">
        <f ca="1">E00251514218521</f>
        <v>#NAME?</v>
      </c>
      <c r="B7618">
        <v>438</v>
      </c>
      <c r="C7618" t="s">
        <v>474</v>
      </c>
      <c r="D7618" s="1">
        <v>42312</v>
      </c>
      <c r="F7618">
        <v>3</v>
      </c>
      <c r="G7618">
        <v>6184</v>
      </c>
      <c r="H7618" t="s">
        <v>849</v>
      </c>
      <c r="J7618" t="s">
        <v>14</v>
      </c>
      <c r="K7618">
        <v>56</v>
      </c>
      <c r="L7618" t="s">
        <v>15</v>
      </c>
    </row>
    <row r="7619" spans="1:12">
      <c r="A7619" t="e">
        <f ca="1">E00251514218521</f>
        <v>#NAME?</v>
      </c>
      <c r="B7619">
        <v>438</v>
      </c>
      <c r="C7619" t="s">
        <v>474</v>
      </c>
      <c r="D7619" s="1">
        <v>42648</v>
      </c>
      <c r="F7619">
        <v>2</v>
      </c>
      <c r="G7619">
        <v>4019</v>
      </c>
      <c r="H7619" t="s">
        <v>26</v>
      </c>
      <c r="J7619" t="s">
        <v>14</v>
      </c>
      <c r="K7619">
        <v>57</v>
      </c>
      <c r="L7619" t="s">
        <v>15</v>
      </c>
    </row>
    <row r="7620" spans="1:12">
      <c r="A7620" t="e">
        <f ca="1">E00251514218521</f>
        <v>#NAME?</v>
      </c>
      <c r="B7620">
        <v>438</v>
      </c>
      <c r="C7620" t="s">
        <v>474</v>
      </c>
      <c r="D7620" s="1">
        <v>42790</v>
      </c>
      <c r="F7620">
        <v>4</v>
      </c>
      <c r="G7620">
        <v>4019</v>
      </c>
      <c r="H7620" t="s">
        <v>26</v>
      </c>
      <c r="J7620" t="s">
        <v>14</v>
      </c>
      <c r="K7620">
        <v>57</v>
      </c>
      <c r="L7620" t="s">
        <v>15</v>
      </c>
    </row>
    <row r="7621" spans="1:12">
      <c r="A7621" t="e">
        <f ca="1">E00251514218521</f>
        <v>#NAME?</v>
      </c>
      <c r="B7621">
        <v>746</v>
      </c>
      <c r="C7621" t="s">
        <v>527</v>
      </c>
      <c r="D7621" s="1">
        <v>42758</v>
      </c>
      <c r="E7621">
        <v>0</v>
      </c>
      <c r="F7621">
        <v>1</v>
      </c>
      <c r="G7621">
        <v>6218</v>
      </c>
      <c r="H7621" t="s">
        <v>1101</v>
      </c>
      <c r="J7621" t="s">
        <v>34</v>
      </c>
      <c r="K7621">
        <v>57</v>
      </c>
      <c r="L7621" t="s">
        <v>15</v>
      </c>
    </row>
    <row r="7622" spans="1:12">
      <c r="A7622" t="e">
        <f ca="1">E00251617668521</f>
        <v>#NAME?</v>
      </c>
      <c r="B7622">
        <v>448</v>
      </c>
      <c r="C7622" t="s">
        <v>112</v>
      </c>
      <c r="D7622" s="1">
        <v>41037</v>
      </c>
      <c r="F7622">
        <v>3</v>
      </c>
      <c r="G7622">
        <v>4439</v>
      </c>
      <c r="H7622" t="s">
        <v>702</v>
      </c>
      <c r="J7622" t="s">
        <v>14</v>
      </c>
      <c r="K7622">
        <v>55</v>
      </c>
      <c r="L7622" t="s">
        <v>15</v>
      </c>
    </row>
    <row r="7623" spans="1:12">
      <c r="A7623" t="e">
        <f ca="1">E00251514218521</f>
        <v>#NAME?</v>
      </c>
      <c r="B7623">
        <v>746</v>
      </c>
      <c r="C7623" t="s">
        <v>527</v>
      </c>
      <c r="D7623" s="1">
        <v>42749</v>
      </c>
      <c r="E7623">
        <v>0</v>
      </c>
      <c r="F7623">
        <v>1</v>
      </c>
      <c r="G7623">
        <v>2331</v>
      </c>
      <c r="H7623" t="s">
        <v>1102</v>
      </c>
      <c r="J7623" t="s">
        <v>34</v>
      </c>
      <c r="K7623">
        <v>57</v>
      </c>
      <c r="L7623" t="s">
        <v>15</v>
      </c>
    </row>
    <row r="7624" spans="1:12">
      <c r="A7624" t="e">
        <f ca="1">E00251432443121</f>
        <v>#NAME?</v>
      </c>
      <c r="B7624">
        <v>496</v>
      </c>
      <c r="C7624" t="s">
        <v>365</v>
      </c>
      <c r="D7624" s="1">
        <v>42066</v>
      </c>
      <c r="F7624">
        <v>3</v>
      </c>
      <c r="G7624">
        <v>4019</v>
      </c>
      <c r="H7624" t="s">
        <v>26</v>
      </c>
      <c r="J7624" t="s">
        <v>14</v>
      </c>
      <c r="K7624">
        <v>49</v>
      </c>
      <c r="L7624" t="s">
        <v>15</v>
      </c>
    </row>
    <row r="7625" spans="1:12">
      <c r="A7625" t="e">
        <f ca="1">E00251514218521</f>
        <v>#NAME?</v>
      </c>
      <c r="B7625">
        <v>438</v>
      </c>
      <c r="C7625" t="s">
        <v>474</v>
      </c>
      <c r="D7625" s="1">
        <v>41691</v>
      </c>
      <c r="F7625">
        <v>3</v>
      </c>
      <c r="G7625">
        <v>4019</v>
      </c>
      <c r="H7625" t="s">
        <v>26</v>
      </c>
      <c r="J7625" t="s">
        <v>14</v>
      </c>
      <c r="K7625">
        <v>54</v>
      </c>
      <c r="L7625" t="s">
        <v>15</v>
      </c>
    </row>
    <row r="7626" spans="1:12">
      <c r="A7626" t="e">
        <f ca="1">E00251715760521</f>
        <v>#NAME?</v>
      </c>
      <c r="B7626">
        <v>454</v>
      </c>
      <c r="C7626" t="s">
        <v>179</v>
      </c>
      <c r="D7626" s="1">
        <v>42514</v>
      </c>
      <c r="F7626">
        <v>2</v>
      </c>
      <c r="G7626">
        <v>30983</v>
      </c>
      <c r="H7626" t="s">
        <v>325</v>
      </c>
      <c r="J7626" t="s">
        <v>14</v>
      </c>
      <c r="K7626">
        <v>51</v>
      </c>
      <c r="L7626" t="s">
        <v>15</v>
      </c>
    </row>
    <row r="7627" spans="1:12">
      <c r="A7627" t="e">
        <f ca="1">E00251417971421</f>
        <v>#NAME?</v>
      </c>
      <c r="B7627">
        <v>39</v>
      </c>
      <c r="C7627" t="s">
        <v>385</v>
      </c>
      <c r="D7627" s="1">
        <v>42532</v>
      </c>
      <c r="F7627">
        <v>1</v>
      </c>
      <c r="G7627">
        <v>37230</v>
      </c>
      <c r="H7627" t="s">
        <v>361</v>
      </c>
      <c r="I7627" t="s">
        <v>56</v>
      </c>
      <c r="J7627" t="s">
        <v>57</v>
      </c>
      <c r="K7627">
        <v>53</v>
      </c>
      <c r="L7627" t="s">
        <v>15</v>
      </c>
    </row>
    <row r="7628" spans="1:12">
      <c r="A7628" t="e">
        <f ca="1">E00251417971421</f>
        <v>#NAME?</v>
      </c>
      <c r="B7628">
        <v>51</v>
      </c>
      <c r="C7628" t="s">
        <v>372</v>
      </c>
      <c r="D7628" s="1">
        <v>42864</v>
      </c>
      <c r="F7628">
        <v>2</v>
      </c>
      <c r="G7628">
        <v>78609</v>
      </c>
      <c r="H7628" t="s">
        <v>240</v>
      </c>
      <c r="J7628" t="s">
        <v>14</v>
      </c>
      <c r="K7628">
        <v>54</v>
      </c>
      <c r="L7628" t="s">
        <v>22</v>
      </c>
    </row>
    <row r="7629" spans="1:12">
      <c r="A7629" t="e">
        <f ca="1">E00251537633921</f>
        <v>#NAME?</v>
      </c>
      <c r="B7629">
        <v>458</v>
      </c>
      <c r="C7629" t="s">
        <v>275</v>
      </c>
      <c r="D7629" s="1">
        <v>42431</v>
      </c>
      <c r="F7629">
        <v>1</v>
      </c>
      <c r="G7629">
        <v>4149</v>
      </c>
      <c r="H7629" t="s">
        <v>703</v>
      </c>
      <c r="J7629" t="s">
        <v>14</v>
      </c>
      <c r="K7629">
        <v>52</v>
      </c>
      <c r="L7629" t="s">
        <v>15</v>
      </c>
    </row>
    <row r="7630" spans="1:12">
      <c r="A7630" t="e">
        <f ca="1">E00251537633921</f>
        <v>#NAME?</v>
      </c>
      <c r="B7630">
        <v>458</v>
      </c>
      <c r="C7630" t="s">
        <v>275</v>
      </c>
      <c r="D7630" s="1">
        <v>42916</v>
      </c>
      <c r="F7630">
        <v>1</v>
      </c>
      <c r="G7630">
        <v>78057</v>
      </c>
      <c r="H7630" t="s">
        <v>140</v>
      </c>
      <c r="J7630" t="s">
        <v>14</v>
      </c>
      <c r="K7630">
        <v>54</v>
      </c>
      <c r="L7630" t="s">
        <v>22</v>
      </c>
    </row>
    <row r="7631" spans="1:12">
      <c r="A7631" t="e">
        <f ca="1">E00251417971421</f>
        <v>#NAME?</v>
      </c>
      <c r="B7631">
        <v>51</v>
      </c>
      <c r="C7631" t="s">
        <v>372</v>
      </c>
      <c r="D7631" s="1">
        <v>41150</v>
      </c>
      <c r="F7631">
        <v>1</v>
      </c>
      <c r="G7631">
        <v>7841</v>
      </c>
      <c r="H7631" t="s">
        <v>154</v>
      </c>
      <c r="J7631" t="s">
        <v>14</v>
      </c>
      <c r="K7631">
        <v>49</v>
      </c>
      <c r="L7631" t="s">
        <v>22</v>
      </c>
    </row>
    <row r="7632" spans="1:12">
      <c r="A7632" t="e">
        <f ca="1">E00251537633921</f>
        <v>#NAME?</v>
      </c>
      <c r="B7632">
        <v>458</v>
      </c>
      <c r="C7632" t="s">
        <v>275</v>
      </c>
      <c r="D7632" s="1">
        <v>42446</v>
      </c>
      <c r="F7632">
        <v>1</v>
      </c>
      <c r="G7632">
        <v>78057</v>
      </c>
      <c r="H7632" t="s">
        <v>140</v>
      </c>
      <c r="J7632" t="s">
        <v>14</v>
      </c>
      <c r="K7632">
        <v>52</v>
      </c>
      <c r="L7632" t="s">
        <v>22</v>
      </c>
    </row>
    <row r="7633" spans="1:12">
      <c r="A7633" t="e">
        <f ca="1">E00251532277121</f>
        <v>#NAME?</v>
      </c>
      <c r="B7633">
        <v>489</v>
      </c>
      <c r="C7633" t="s">
        <v>100</v>
      </c>
      <c r="D7633" s="1">
        <v>41992</v>
      </c>
      <c r="F7633">
        <v>1</v>
      </c>
      <c r="G7633">
        <v>7962</v>
      </c>
      <c r="H7633" t="s">
        <v>111</v>
      </c>
      <c r="J7633" t="s">
        <v>14</v>
      </c>
      <c r="K7633">
        <v>44</v>
      </c>
      <c r="L7633" t="s">
        <v>22</v>
      </c>
    </row>
    <row r="7634" spans="1:12">
      <c r="A7634" t="e">
        <f ca="1">E00251532277121</f>
        <v>#NAME?</v>
      </c>
      <c r="B7634">
        <v>489</v>
      </c>
      <c r="C7634" t="s">
        <v>100</v>
      </c>
      <c r="D7634" s="1">
        <v>42003</v>
      </c>
      <c r="F7634">
        <v>1</v>
      </c>
      <c r="G7634">
        <v>7962</v>
      </c>
      <c r="H7634" t="s">
        <v>111</v>
      </c>
      <c r="J7634" t="s">
        <v>14</v>
      </c>
      <c r="K7634">
        <v>44</v>
      </c>
      <c r="L7634" t="s">
        <v>22</v>
      </c>
    </row>
    <row r="7635" spans="1:12">
      <c r="A7635" t="e">
        <f ca="1">E00251537633921</f>
        <v>#NAME?</v>
      </c>
      <c r="B7635">
        <v>458</v>
      </c>
      <c r="C7635" t="s">
        <v>275</v>
      </c>
      <c r="D7635" s="1">
        <v>41880</v>
      </c>
      <c r="F7635">
        <v>4</v>
      </c>
      <c r="G7635">
        <v>2149</v>
      </c>
      <c r="H7635" t="s">
        <v>484</v>
      </c>
      <c r="J7635" t="s">
        <v>14</v>
      </c>
      <c r="K7635">
        <v>51</v>
      </c>
      <c r="L7635" t="s">
        <v>15</v>
      </c>
    </row>
    <row r="7636" spans="1:12">
      <c r="A7636" t="e">
        <f ca="1">E00251537633921</f>
        <v>#NAME?</v>
      </c>
      <c r="B7636">
        <v>458</v>
      </c>
      <c r="C7636" t="s">
        <v>275</v>
      </c>
      <c r="D7636" s="1">
        <v>42480</v>
      </c>
      <c r="F7636">
        <v>2</v>
      </c>
      <c r="G7636">
        <v>41091</v>
      </c>
      <c r="H7636" t="s">
        <v>975</v>
      </c>
      <c r="J7636" t="s">
        <v>14</v>
      </c>
      <c r="K7636">
        <v>52</v>
      </c>
      <c r="L7636" t="s">
        <v>15</v>
      </c>
    </row>
    <row r="7637" spans="1:12">
      <c r="A7637" t="e">
        <f ca="1">E00251512282321</f>
        <v>#NAME?</v>
      </c>
      <c r="B7637">
        <v>3913</v>
      </c>
      <c r="C7637" t="s">
        <v>251</v>
      </c>
      <c r="D7637" s="1">
        <v>41697</v>
      </c>
      <c r="F7637">
        <v>1</v>
      </c>
      <c r="G7637">
        <v>2449</v>
      </c>
      <c r="H7637" t="s">
        <v>53</v>
      </c>
      <c r="J7637" t="s">
        <v>14</v>
      </c>
      <c r="K7637">
        <v>58</v>
      </c>
      <c r="L7637" t="s">
        <v>15</v>
      </c>
    </row>
    <row r="7638" spans="1:12">
      <c r="A7638" t="e">
        <f ca="1">E00251537633921</f>
        <v>#NAME?</v>
      </c>
      <c r="B7638">
        <v>772</v>
      </c>
      <c r="C7638" t="s">
        <v>170</v>
      </c>
      <c r="D7638" s="1">
        <v>42397</v>
      </c>
      <c r="E7638">
        <v>1</v>
      </c>
      <c r="F7638">
        <v>2</v>
      </c>
      <c r="G7638">
        <v>41401</v>
      </c>
      <c r="H7638" t="s">
        <v>872</v>
      </c>
      <c r="J7638" t="s">
        <v>34</v>
      </c>
      <c r="K7638">
        <v>52</v>
      </c>
      <c r="L7638" t="s">
        <v>15</v>
      </c>
    </row>
    <row r="7639" spans="1:12">
      <c r="A7639" t="e">
        <f ca="1">E00251537633921</f>
        <v>#NAME?</v>
      </c>
      <c r="B7639">
        <v>7208</v>
      </c>
      <c r="C7639" t="s">
        <v>625</v>
      </c>
      <c r="D7639" s="1">
        <v>42154</v>
      </c>
      <c r="F7639">
        <v>1</v>
      </c>
      <c r="G7639">
        <v>7862</v>
      </c>
      <c r="H7639" t="s">
        <v>27</v>
      </c>
      <c r="I7639" t="s">
        <v>148</v>
      </c>
      <c r="J7639" t="s">
        <v>57</v>
      </c>
      <c r="K7639">
        <v>51</v>
      </c>
      <c r="L7639" t="s">
        <v>22</v>
      </c>
    </row>
    <row r="7640" spans="1:12">
      <c r="A7640" t="e">
        <f ca="1">E00251537633921</f>
        <v>#NAME?</v>
      </c>
      <c r="B7640">
        <v>458</v>
      </c>
      <c r="C7640" t="s">
        <v>275</v>
      </c>
      <c r="D7640" s="1">
        <v>42082</v>
      </c>
      <c r="F7640">
        <v>2</v>
      </c>
      <c r="G7640">
        <v>4019</v>
      </c>
      <c r="H7640" t="s">
        <v>26</v>
      </c>
      <c r="J7640" t="s">
        <v>14</v>
      </c>
      <c r="K7640">
        <v>51</v>
      </c>
      <c r="L7640" t="s">
        <v>15</v>
      </c>
    </row>
    <row r="7641" spans="1:12">
      <c r="A7641" t="e">
        <f ca="1">E00251537633921</f>
        <v>#NAME?</v>
      </c>
      <c r="B7641">
        <v>458</v>
      </c>
      <c r="C7641" t="s">
        <v>275</v>
      </c>
      <c r="D7641" s="1">
        <v>42410</v>
      </c>
      <c r="F7641">
        <v>2</v>
      </c>
      <c r="G7641">
        <v>41091</v>
      </c>
      <c r="H7641" t="s">
        <v>975</v>
      </c>
      <c r="J7641" t="s">
        <v>14</v>
      </c>
      <c r="K7641">
        <v>52</v>
      </c>
      <c r="L7641" t="s">
        <v>15</v>
      </c>
    </row>
    <row r="7642" spans="1:12">
      <c r="A7642" t="e">
        <f ca="1">E00251512282321</f>
        <v>#NAME?</v>
      </c>
      <c r="B7642">
        <v>767</v>
      </c>
      <c r="C7642" t="s">
        <v>658</v>
      </c>
      <c r="D7642" s="1">
        <v>42932</v>
      </c>
      <c r="F7642">
        <v>1</v>
      </c>
      <c r="G7642">
        <v>90</v>
      </c>
      <c r="H7642" t="s">
        <v>1103</v>
      </c>
      <c r="I7642" t="s">
        <v>56</v>
      </c>
      <c r="J7642" t="s">
        <v>57</v>
      </c>
      <c r="K7642">
        <v>61</v>
      </c>
      <c r="L7642" t="s">
        <v>15</v>
      </c>
    </row>
    <row r="7643" spans="1:12">
      <c r="A7643" t="e">
        <f ca="1">E00251524954821</f>
        <v>#NAME?</v>
      </c>
      <c r="B7643">
        <v>1273</v>
      </c>
      <c r="C7643" t="s">
        <v>28</v>
      </c>
      <c r="D7643" s="1">
        <v>40988</v>
      </c>
      <c r="F7643">
        <v>1</v>
      </c>
      <c r="G7643">
        <v>2449</v>
      </c>
      <c r="H7643" t="s">
        <v>53</v>
      </c>
      <c r="J7643" t="s">
        <v>14</v>
      </c>
      <c r="K7643">
        <v>59</v>
      </c>
      <c r="L7643" t="s">
        <v>15</v>
      </c>
    </row>
    <row r="7644" spans="1:12">
      <c r="A7644" t="e">
        <f ca="1">E00251524954821</f>
        <v>#NAME?</v>
      </c>
      <c r="B7644">
        <v>1273</v>
      </c>
      <c r="C7644" t="s">
        <v>28</v>
      </c>
      <c r="D7644" s="1">
        <v>42718</v>
      </c>
      <c r="F7644">
        <v>2</v>
      </c>
      <c r="G7644">
        <v>37810</v>
      </c>
      <c r="H7644" t="s">
        <v>1104</v>
      </c>
      <c r="J7644" t="s">
        <v>14</v>
      </c>
      <c r="K7644">
        <v>64</v>
      </c>
      <c r="L7644" t="s">
        <v>15</v>
      </c>
    </row>
    <row r="7645" spans="1:12">
      <c r="A7645" t="e">
        <f ca="1">E00251524954821</f>
        <v>#NAME?</v>
      </c>
      <c r="B7645">
        <v>1273</v>
      </c>
      <c r="C7645" t="s">
        <v>28</v>
      </c>
      <c r="D7645" s="1">
        <v>42892</v>
      </c>
      <c r="F7645">
        <v>3</v>
      </c>
      <c r="G7645">
        <v>24290</v>
      </c>
      <c r="H7645" t="s">
        <v>580</v>
      </c>
      <c r="J7645" t="s">
        <v>14</v>
      </c>
      <c r="K7645">
        <v>64</v>
      </c>
      <c r="L7645" t="s">
        <v>15</v>
      </c>
    </row>
    <row r="7646" spans="1:12">
      <c r="A7646" t="e">
        <f ca="1">E00251513682721</f>
        <v>#NAME?</v>
      </c>
      <c r="B7646">
        <v>1128</v>
      </c>
      <c r="C7646" t="s">
        <v>424</v>
      </c>
      <c r="D7646" s="1">
        <v>40995</v>
      </c>
      <c r="F7646">
        <v>1</v>
      </c>
      <c r="G7646">
        <v>72632</v>
      </c>
      <c r="H7646" t="s">
        <v>107</v>
      </c>
      <c r="J7646" t="s">
        <v>14</v>
      </c>
      <c r="K7646">
        <v>48</v>
      </c>
      <c r="L7646" t="s">
        <v>15</v>
      </c>
    </row>
    <row r="7647" spans="1:12">
      <c r="A7647" t="e">
        <f ca="1">E00251429309821</f>
        <v>#NAME?</v>
      </c>
      <c r="B7647">
        <v>272</v>
      </c>
      <c r="C7647" t="s">
        <v>174</v>
      </c>
      <c r="D7647" s="1">
        <v>42814</v>
      </c>
      <c r="F7647">
        <v>2</v>
      </c>
      <c r="G7647">
        <v>6010</v>
      </c>
      <c r="H7647" t="s">
        <v>176</v>
      </c>
      <c r="I7647" t="s">
        <v>56</v>
      </c>
      <c r="J7647" t="s">
        <v>57</v>
      </c>
      <c r="K7647">
        <v>68</v>
      </c>
      <c r="L7647" t="s">
        <v>15</v>
      </c>
    </row>
    <row r="7648" spans="1:12">
      <c r="A7648" t="e">
        <f ca="1">E00251512282321</f>
        <v>#NAME?</v>
      </c>
      <c r="B7648">
        <v>3913</v>
      </c>
      <c r="C7648" t="s">
        <v>251</v>
      </c>
      <c r="D7648" s="1">
        <v>41719</v>
      </c>
      <c r="F7648">
        <v>1</v>
      </c>
      <c r="G7648">
        <v>4019</v>
      </c>
      <c r="H7648" t="s">
        <v>26</v>
      </c>
      <c r="J7648" t="s">
        <v>14</v>
      </c>
      <c r="K7648">
        <v>58</v>
      </c>
      <c r="L7648" t="s">
        <v>15</v>
      </c>
    </row>
    <row r="7649" spans="1:12">
      <c r="A7649" t="e">
        <f ca="1">E00251429309821</f>
        <v>#NAME?</v>
      </c>
      <c r="B7649">
        <v>291</v>
      </c>
      <c r="C7649" t="s">
        <v>160</v>
      </c>
      <c r="D7649" s="1">
        <v>42745</v>
      </c>
      <c r="F7649">
        <v>5</v>
      </c>
      <c r="G7649">
        <v>60090</v>
      </c>
      <c r="H7649" t="s">
        <v>181</v>
      </c>
      <c r="J7649" t="s">
        <v>14</v>
      </c>
      <c r="K7649">
        <v>68</v>
      </c>
      <c r="L7649" t="s">
        <v>15</v>
      </c>
    </row>
    <row r="7650" spans="1:12">
      <c r="A7650" t="e">
        <f ca="1">E00251524954821</f>
        <v>#NAME?</v>
      </c>
      <c r="B7650">
        <v>7208</v>
      </c>
      <c r="C7650" t="s">
        <v>625</v>
      </c>
      <c r="D7650" s="1">
        <v>42673</v>
      </c>
      <c r="F7650">
        <v>1</v>
      </c>
      <c r="G7650">
        <v>9198</v>
      </c>
      <c r="H7650" t="s">
        <v>229</v>
      </c>
      <c r="I7650" t="s">
        <v>148</v>
      </c>
      <c r="J7650" t="s">
        <v>57</v>
      </c>
      <c r="K7650">
        <v>64</v>
      </c>
      <c r="L7650" t="s">
        <v>15</v>
      </c>
    </row>
    <row r="7651" spans="1:12">
      <c r="A7651" t="e">
        <f ca="1">E00251512282321</f>
        <v>#NAME?</v>
      </c>
      <c r="B7651">
        <v>3913</v>
      </c>
      <c r="C7651" t="s">
        <v>251</v>
      </c>
      <c r="D7651" s="1">
        <v>42192</v>
      </c>
      <c r="F7651">
        <v>2</v>
      </c>
      <c r="G7651">
        <v>1739</v>
      </c>
      <c r="H7651" t="s">
        <v>110</v>
      </c>
      <c r="J7651" t="s">
        <v>14</v>
      </c>
      <c r="K7651">
        <v>59</v>
      </c>
      <c r="L7651" t="s">
        <v>15</v>
      </c>
    </row>
    <row r="7652" spans="1:12">
      <c r="A7652" t="e">
        <f ca="1">E00251512282321</f>
        <v>#NAME?</v>
      </c>
      <c r="B7652">
        <v>3913</v>
      </c>
      <c r="C7652" t="s">
        <v>251</v>
      </c>
      <c r="D7652" s="1">
        <v>42188</v>
      </c>
      <c r="F7652">
        <v>3</v>
      </c>
      <c r="G7652">
        <v>4019</v>
      </c>
      <c r="H7652" t="s">
        <v>26</v>
      </c>
      <c r="J7652" t="s">
        <v>14</v>
      </c>
      <c r="K7652">
        <v>59</v>
      </c>
      <c r="L7652" t="s">
        <v>15</v>
      </c>
    </row>
    <row r="7653" spans="1:12">
      <c r="A7653" t="e">
        <f ca="1">E00251512282321</f>
        <v>#NAME?</v>
      </c>
      <c r="B7653">
        <v>3913</v>
      </c>
      <c r="C7653" t="s">
        <v>251</v>
      </c>
      <c r="D7653" s="1">
        <v>42276</v>
      </c>
      <c r="F7653">
        <v>1</v>
      </c>
      <c r="G7653">
        <v>7810</v>
      </c>
      <c r="H7653" t="s">
        <v>143</v>
      </c>
      <c r="J7653" t="s">
        <v>14</v>
      </c>
      <c r="K7653">
        <v>59</v>
      </c>
      <c r="L7653" t="s">
        <v>15</v>
      </c>
    </row>
    <row r="7654" spans="1:12">
      <c r="A7654" t="e">
        <f ca="1">E00251512282321</f>
        <v>#NAME?</v>
      </c>
      <c r="B7654">
        <v>3913</v>
      </c>
      <c r="C7654" t="s">
        <v>251</v>
      </c>
      <c r="D7654" s="1">
        <v>42314</v>
      </c>
      <c r="F7654">
        <v>1</v>
      </c>
      <c r="G7654">
        <v>7810</v>
      </c>
      <c r="H7654" t="s">
        <v>143</v>
      </c>
      <c r="J7654" t="s">
        <v>14</v>
      </c>
      <c r="K7654">
        <v>59</v>
      </c>
      <c r="L7654" t="s">
        <v>15</v>
      </c>
    </row>
    <row r="7655" spans="1:12">
      <c r="A7655" t="e">
        <f ca="1">E00251512282321</f>
        <v>#NAME?</v>
      </c>
      <c r="B7655">
        <v>3913</v>
      </c>
      <c r="C7655" t="s">
        <v>251</v>
      </c>
      <c r="D7655" s="1">
        <v>42566</v>
      </c>
      <c r="F7655">
        <v>3</v>
      </c>
      <c r="G7655">
        <v>4019</v>
      </c>
      <c r="H7655" t="s">
        <v>26</v>
      </c>
      <c r="J7655" t="s">
        <v>14</v>
      </c>
      <c r="K7655">
        <v>60</v>
      </c>
      <c r="L7655" t="s">
        <v>15</v>
      </c>
    </row>
    <row r="7656" spans="1:12">
      <c r="A7656" t="e">
        <f ca="1">E00251429309821</f>
        <v>#NAME?</v>
      </c>
      <c r="B7656">
        <v>291</v>
      </c>
      <c r="C7656" t="s">
        <v>160</v>
      </c>
      <c r="D7656" s="1">
        <v>43019</v>
      </c>
      <c r="F7656">
        <v>3</v>
      </c>
      <c r="G7656">
        <v>60090</v>
      </c>
      <c r="H7656" t="s">
        <v>181</v>
      </c>
      <c r="J7656" t="s">
        <v>14</v>
      </c>
      <c r="K7656">
        <v>68</v>
      </c>
      <c r="L7656" t="s">
        <v>15</v>
      </c>
    </row>
    <row r="7657" spans="1:12">
      <c r="A7657" t="e">
        <f ca="1">E00251512282321</f>
        <v>#NAME?</v>
      </c>
      <c r="B7657">
        <v>3913</v>
      </c>
      <c r="C7657" t="s">
        <v>251</v>
      </c>
      <c r="D7657" s="1">
        <v>42801</v>
      </c>
      <c r="F7657">
        <v>2</v>
      </c>
      <c r="G7657">
        <v>2449</v>
      </c>
      <c r="H7657" t="s">
        <v>53</v>
      </c>
      <c r="J7657" t="s">
        <v>14</v>
      </c>
      <c r="K7657">
        <v>61</v>
      </c>
      <c r="L7657" t="s">
        <v>15</v>
      </c>
    </row>
    <row r="7658" spans="1:12">
      <c r="A7658" t="e">
        <f ca="1">E00251512282321</f>
        <v>#NAME?</v>
      </c>
      <c r="B7658">
        <v>3913</v>
      </c>
      <c r="C7658" t="s">
        <v>251</v>
      </c>
      <c r="D7658" s="1">
        <v>42493</v>
      </c>
      <c r="F7658">
        <v>2</v>
      </c>
      <c r="G7658">
        <v>4019</v>
      </c>
      <c r="H7658" t="s">
        <v>26</v>
      </c>
      <c r="J7658" t="s">
        <v>14</v>
      </c>
      <c r="K7658">
        <v>60</v>
      </c>
      <c r="L7658" t="s">
        <v>15</v>
      </c>
    </row>
    <row r="7659" spans="1:12">
      <c r="A7659" t="e">
        <f ca="1">E00251512282321</f>
        <v>#NAME?</v>
      </c>
      <c r="B7659">
        <v>3913</v>
      </c>
      <c r="C7659" t="s">
        <v>251</v>
      </c>
      <c r="D7659" s="1">
        <v>43006</v>
      </c>
      <c r="F7659">
        <v>1</v>
      </c>
      <c r="G7659">
        <v>2449</v>
      </c>
      <c r="H7659" t="s">
        <v>53</v>
      </c>
      <c r="J7659" t="s">
        <v>14</v>
      </c>
      <c r="K7659">
        <v>61</v>
      </c>
      <c r="L7659" t="s">
        <v>15</v>
      </c>
    </row>
    <row r="7660" spans="1:12">
      <c r="A7660" t="e">
        <f ca="1">E00251717807221</f>
        <v>#NAME?</v>
      </c>
      <c r="B7660">
        <v>1128</v>
      </c>
      <c r="C7660" t="s">
        <v>424</v>
      </c>
      <c r="D7660" s="1">
        <v>43081</v>
      </c>
      <c r="F7660">
        <v>3</v>
      </c>
      <c r="G7660">
        <v>27800</v>
      </c>
      <c r="H7660" t="s">
        <v>145</v>
      </c>
      <c r="J7660" t="s">
        <v>14</v>
      </c>
      <c r="K7660">
        <v>49</v>
      </c>
      <c r="L7660" t="s">
        <v>15</v>
      </c>
    </row>
    <row r="7661" spans="1:12">
      <c r="A7661" t="e">
        <f ca="1">E00251510737521</f>
        <v>#NAME?</v>
      </c>
      <c r="B7661">
        <v>122</v>
      </c>
      <c r="C7661" t="s">
        <v>522</v>
      </c>
      <c r="D7661" s="1">
        <v>41953</v>
      </c>
      <c r="F7661">
        <v>2</v>
      </c>
      <c r="G7661">
        <v>529</v>
      </c>
      <c r="H7661" t="s">
        <v>1024</v>
      </c>
      <c r="J7661" t="s">
        <v>14</v>
      </c>
      <c r="K7661">
        <v>65</v>
      </c>
      <c r="L7661" t="s">
        <v>15</v>
      </c>
    </row>
    <row r="7662" spans="1:12">
      <c r="A7662" t="e">
        <f ca="1">E00251510737521</f>
        <v>#NAME?</v>
      </c>
      <c r="B7662">
        <v>122</v>
      </c>
      <c r="C7662" t="s">
        <v>522</v>
      </c>
      <c r="D7662" s="1">
        <v>42087</v>
      </c>
      <c r="F7662">
        <v>2</v>
      </c>
      <c r="G7662">
        <v>40390</v>
      </c>
      <c r="H7662" t="s">
        <v>624</v>
      </c>
      <c r="J7662" t="s">
        <v>14</v>
      </c>
      <c r="K7662">
        <v>65</v>
      </c>
      <c r="L7662" t="s">
        <v>15</v>
      </c>
    </row>
    <row r="7663" spans="1:12">
      <c r="A7663" t="e">
        <f ca="1">E00251528938321</f>
        <v>#NAME?</v>
      </c>
      <c r="B7663">
        <v>272</v>
      </c>
      <c r="C7663" t="s">
        <v>174</v>
      </c>
      <c r="D7663" s="1">
        <v>43000</v>
      </c>
      <c r="F7663">
        <v>1</v>
      </c>
      <c r="G7663">
        <v>78650</v>
      </c>
      <c r="H7663" t="s">
        <v>414</v>
      </c>
      <c r="I7663" t="s">
        <v>56</v>
      </c>
      <c r="J7663" t="s">
        <v>57</v>
      </c>
      <c r="K7663">
        <v>59</v>
      </c>
      <c r="L7663" t="s">
        <v>22</v>
      </c>
    </row>
    <row r="7664" spans="1:12">
      <c r="A7664" t="e">
        <f ca="1">E00251528938321</f>
        <v>#NAME?</v>
      </c>
      <c r="B7664">
        <v>291</v>
      </c>
      <c r="C7664" t="s">
        <v>160</v>
      </c>
      <c r="D7664" s="1">
        <v>41342</v>
      </c>
      <c r="F7664">
        <v>1</v>
      </c>
      <c r="G7664">
        <v>7231</v>
      </c>
      <c r="H7664" t="s">
        <v>128</v>
      </c>
      <c r="J7664" t="s">
        <v>14</v>
      </c>
      <c r="K7664">
        <v>54</v>
      </c>
      <c r="L7664" t="s">
        <v>15</v>
      </c>
    </row>
    <row r="7665" spans="1:12">
      <c r="A7665" t="e">
        <f ca="1">E00251528938321</f>
        <v>#NAME?</v>
      </c>
      <c r="B7665">
        <v>291</v>
      </c>
      <c r="C7665" t="s">
        <v>160</v>
      </c>
      <c r="D7665" s="1">
        <v>42342</v>
      </c>
      <c r="F7665">
        <v>3</v>
      </c>
      <c r="G7665">
        <v>5859</v>
      </c>
      <c r="H7665" t="s">
        <v>607</v>
      </c>
      <c r="J7665" t="s">
        <v>14</v>
      </c>
      <c r="K7665">
        <v>57</v>
      </c>
      <c r="L7665" t="s">
        <v>15</v>
      </c>
    </row>
    <row r="7666" spans="1:12">
      <c r="A7666" t="e">
        <f ca="1">E00251617547621</f>
        <v>#NAME?</v>
      </c>
      <c r="B7666">
        <v>490</v>
      </c>
      <c r="C7666" t="s">
        <v>158</v>
      </c>
      <c r="D7666" s="1">
        <v>42200</v>
      </c>
      <c r="F7666">
        <v>1</v>
      </c>
      <c r="G7666">
        <v>7243</v>
      </c>
      <c r="H7666" t="s">
        <v>42</v>
      </c>
      <c r="J7666" t="s">
        <v>14</v>
      </c>
      <c r="K7666">
        <v>64</v>
      </c>
      <c r="L7666" t="s">
        <v>15</v>
      </c>
    </row>
    <row r="7667" spans="1:12">
      <c r="A7667" t="e">
        <f ca="1">E00251528938321</f>
        <v>#NAME?</v>
      </c>
      <c r="B7667">
        <v>291</v>
      </c>
      <c r="C7667" t="s">
        <v>160</v>
      </c>
      <c r="D7667" s="1">
        <v>42590</v>
      </c>
      <c r="F7667">
        <v>1</v>
      </c>
      <c r="G7667">
        <v>539</v>
      </c>
      <c r="H7667" t="s">
        <v>379</v>
      </c>
      <c r="J7667" t="s">
        <v>14</v>
      </c>
      <c r="K7667">
        <v>57</v>
      </c>
      <c r="L7667" t="s">
        <v>15</v>
      </c>
    </row>
    <row r="7668" spans="1:12">
      <c r="A7668" t="e">
        <f ca="1">E00251528938321</f>
        <v>#NAME?</v>
      </c>
      <c r="B7668">
        <v>291</v>
      </c>
      <c r="C7668" t="s">
        <v>160</v>
      </c>
      <c r="D7668" s="1">
        <v>42660</v>
      </c>
      <c r="F7668">
        <v>5</v>
      </c>
      <c r="G7668">
        <v>5859</v>
      </c>
      <c r="H7668" t="s">
        <v>607</v>
      </c>
      <c r="J7668" t="s">
        <v>14</v>
      </c>
      <c r="K7668">
        <v>58</v>
      </c>
      <c r="L7668" t="s">
        <v>15</v>
      </c>
    </row>
    <row r="7669" spans="1:12">
      <c r="A7669" t="e">
        <f ca="1">E00251528938321</f>
        <v>#NAME?</v>
      </c>
      <c r="B7669">
        <v>4910</v>
      </c>
      <c r="C7669" t="s">
        <v>214</v>
      </c>
      <c r="D7669" s="1">
        <v>41819</v>
      </c>
      <c r="F7669">
        <v>3</v>
      </c>
      <c r="G7669">
        <v>4019</v>
      </c>
      <c r="H7669" t="s">
        <v>26</v>
      </c>
      <c r="J7669" t="s">
        <v>14</v>
      </c>
      <c r="K7669">
        <v>55</v>
      </c>
      <c r="L7669" t="s">
        <v>15</v>
      </c>
    </row>
    <row r="7670" spans="1:12">
      <c r="A7670" t="e">
        <f ca="1">E00251715752221</f>
        <v>#NAME?</v>
      </c>
      <c r="B7670">
        <v>502</v>
      </c>
      <c r="C7670" t="s">
        <v>172</v>
      </c>
      <c r="D7670" s="1">
        <v>41536</v>
      </c>
      <c r="F7670">
        <v>1</v>
      </c>
      <c r="G7670">
        <v>3798</v>
      </c>
      <c r="H7670" t="s">
        <v>902</v>
      </c>
      <c r="J7670" t="s">
        <v>14</v>
      </c>
      <c r="K7670">
        <v>58</v>
      </c>
      <c r="L7670" t="s">
        <v>15</v>
      </c>
    </row>
    <row r="7671" spans="1:12">
      <c r="A7671" t="e">
        <f ca="1">E00251717807221</f>
        <v>#NAME?</v>
      </c>
      <c r="B7671">
        <v>1128</v>
      </c>
      <c r="C7671" t="s">
        <v>424</v>
      </c>
      <c r="D7671" s="1">
        <v>43032</v>
      </c>
      <c r="F7671">
        <v>2</v>
      </c>
      <c r="G7671">
        <v>2724</v>
      </c>
      <c r="H7671" t="s">
        <v>73</v>
      </c>
      <c r="J7671" t="s">
        <v>14</v>
      </c>
      <c r="K7671">
        <v>49</v>
      </c>
      <c r="L7671" t="s">
        <v>15</v>
      </c>
    </row>
    <row r="7672" spans="1:12">
      <c r="A7672" t="e">
        <f ca="1">E00251439864121</f>
        <v>#NAME?</v>
      </c>
      <c r="B7672">
        <v>109</v>
      </c>
      <c r="C7672" t="s">
        <v>480</v>
      </c>
      <c r="D7672" s="1">
        <v>41484</v>
      </c>
      <c r="F7672">
        <v>1</v>
      </c>
      <c r="G7672">
        <v>99529</v>
      </c>
      <c r="H7672" t="s">
        <v>633</v>
      </c>
      <c r="J7672" t="s">
        <v>14</v>
      </c>
      <c r="K7672">
        <v>40</v>
      </c>
      <c r="L7672" t="s">
        <v>15</v>
      </c>
    </row>
    <row r="7673" spans="1:12">
      <c r="A7673" t="e">
        <f ca="1">E00251439868821</f>
        <v>#NAME?</v>
      </c>
      <c r="B7673">
        <v>489</v>
      </c>
      <c r="C7673" t="s">
        <v>100</v>
      </c>
      <c r="D7673" s="1">
        <v>42824</v>
      </c>
      <c r="F7673">
        <v>2</v>
      </c>
      <c r="G7673">
        <v>7964</v>
      </c>
      <c r="H7673" t="s">
        <v>524</v>
      </c>
      <c r="J7673" t="s">
        <v>14</v>
      </c>
      <c r="K7673">
        <v>64</v>
      </c>
      <c r="L7673" t="s">
        <v>22</v>
      </c>
    </row>
    <row r="7674" spans="1:12">
      <c r="A7674" t="e">
        <f ca="1">E00251439864121</f>
        <v>#NAME?</v>
      </c>
      <c r="B7674">
        <v>498</v>
      </c>
      <c r="C7674" t="s">
        <v>591</v>
      </c>
      <c r="D7674" s="1">
        <v>42739</v>
      </c>
      <c r="F7674">
        <v>2</v>
      </c>
      <c r="G7674">
        <v>3004</v>
      </c>
      <c r="H7674" t="s">
        <v>104</v>
      </c>
      <c r="J7674" t="s">
        <v>14</v>
      </c>
      <c r="K7674">
        <v>43</v>
      </c>
      <c r="L7674" t="s">
        <v>15</v>
      </c>
    </row>
    <row r="7675" spans="1:12">
      <c r="A7675" t="e">
        <f ca="1">E00251439864121</f>
        <v>#NAME?</v>
      </c>
      <c r="B7675">
        <v>498</v>
      </c>
      <c r="C7675" t="s">
        <v>591</v>
      </c>
      <c r="D7675" s="1">
        <v>43033</v>
      </c>
      <c r="F7675">
        <v>1</v>
      </c>
      <c r="G7675">
        <v>3004</v>
      </c>
      <c r="H7675" t="s">
        <v>104</v>
      </c>
      <c r="J7675" t="s">
        <v>14</v>
      </c>
      <c r="K7675">
        <v>44</v>
      </c>
      <c r="L7675" t="s">
        <v>15</v>
      </c>
    </row>
    <row r="7676" spans="1:12">
      <c r="A7676" t="e">
        <f ca="1">E00251439864121</f>
        <v>#NAME?</v>
      </c>
      <c r="B7676">
        <v>880</v>
      </c>
      <c r="C7676" t="s">
        <v>833</v>
      </c>
      <c r="D7676" s="1">
        <v>40865</v>
      </c>
      <c r="F7676">
        <v>2</v>
      </c>
      <c r="G7676">
        <v>3014</v>
      </c>
      <c r="H7676" t="s">
        <v>822</v>
      </c>
      <c r="J7676" t="s">
        <v>272</v>
      </c>
      <c r="K7676">
        <v>38</v>
      </c>
      <c r="L7676" t="s">
        <v>15</v>
      </c>
    </row>
    <row r="7677" spans="1:12">
      <c r="A7677" t="e">
        <f ca="1">E00251524998121</f>
        <v>#NAME?</v>
      </c>
      <c r="B7677">
        <v>437</v>
      </c>
      <c r="C7677" t="s">
        <v>216</v>
      </c>
      <c r="D7677" s="1">
        <v>42016</v>
      </c>
      <c r="F7677">
        <v>2</v>
      </c>
      <c r="G7677">
        <v>6101</v>
      </c>
      <c r="H7677" t="s">
        <v>423</v>
      </c>
      <c r="J7677" t="s">
        <v>14</v>
      </c>
      <c r="K7677">
        <v>43</v>
      </c>
      <c r="L7677" t="s">
        <v>15</v>
      </c>
    </row>
    <row r="7678" spans="1:12">
      <c r="A7678" t="e">
        <f ca="1">E00251439864121</f>
        <v>#NAME?</v>
      </c>
      <c r="B7678">
        <v>498</v>
      </c>
      <c r="C7678" t="s">
        <v>591</v>
      </c>
      <c r="D7678" s="1">
        <v>41709</v>
      </c>
      <c r="F7678">
        <v>1</v>
      </c>
      <c r="G7678">
        <v>3004</v>
      </c>
      <c r="H7678" t="s">
        <v>104</v>
      </c>
      <c r="J7678" t="s">
        <v>14</v>
      </c>
      <c r="K7678">
        <v>41</v>
      </c>
      <c r="L7678" t="s">
        <v>15</v>
      </c>
    </row>
    <row r="7679" spans="1:12">
      <c r="A7679" t="e">
        <f ca="1">E00251417997521</f>
        <v>#NAME?</v>
      </c>
      <c r="B7679">
        <v>66</v>
      </c>
      <c r="C7679" t="s">
        <v>134</v>
      </c>
      <c r="D7679" s="1">
        <v>42685</v>
      </c>
      <c r="F7679">
        <v>1</v>
      </c>
      <c r="G7679">
        <v>2169</v>
      </c>
      <c r="H7679" t="s">
        <v>40</v>
      </c>
      <c r="J7679" t="s">
        <v>14</v>
      </c>
      <c r="K7679">
        <v>42</v>
      </c>
      <c r="L7679" t="s">
        <v>15</v>
      </c>
    </row>
    <row r="7680" spans="1:12">
      <c r="A7680" t="e">
        <f ca="1">E00251439864121</f>
        <v>#NAME?</v>
      </c>
      <c r="B7680">
        <v>498</v>
      </c>
      <c r="C7680" t="s">
        <v>591</v>
      </c>
      <c r="D7680" s="1">
        <v>41479</v>
      </c>
      <c r="F7680">
        <v>2</v>
      </c>
      <c r="G7680">
        <v>5198</v>
      </c>
      <c r="H7680" t="s">
        <v>200</v>
      </c>
      <c r="J7680" t="s">
        <v>14</v>
      </c>
      <c r="K7680">
        <v>40</v>
      </c>
      <c r="L7680" t="s">
        <v>15</v>
      </c>
    </row>
    <row r="7681" spans="1:12">
      <c r="A7681" t="e">
        <f ca="1">E00251439868821</f>
        <v>#NAME?</v>
      </c>
      <c r="B7681">
        <v>489</v>
      </c>
      <c r="C7681" t="s">
        <v>100</v>
      </c>
      <c r="D7681" s="1">
        <v>42230</v>
      </c>
      <c r="F7681">
        <v>1</v>
      </c>
      <c r="G7681">
        <v>9492</v>
      </c>
      <c r="H7681" t="s">
        <v>317</v>
      </c>
      <c r="J7681" t="s">
        <v>14</v>
      </c>
      <c r="K7681">
        <v>63</v>
      </c>
      <c r="L7681" t="s">
        <v>15</v>
      </c>
    </row>
    <row r="7682" spans="1:12">
      <c r="A7682" t="e">
        <f ca="1">E00251439868821</f>
        <v>#NAME?</v>
      </c>
      <c r="B7682">
        <v>489</v>
      </c>
      <c r="C7682" t="s">
        <v>100</v>
      </c>
      <c r="D7682" s="1">
        <v>42667</v>
      </c>
      <c r="F7682">
        <v>1</v>
      </c>
      <c r="G7682">
        <v>2720</v>
      </c>
      <c r="H7682" t="s">
        <v>65</v>
      </c>
      <c r="J7682" t="s">
        <v>14</v>
      </c>
      <c r="K7682">
        <v>64</v>
      </c>
      <c r="L7682" t="s">
        <v>15</v>
      </c>
    </row>
    <row r="7683" spans="1:12">
      <c r="A7683" t="e">
        <f ca="1">E00251439868821</f>
        <v>#NAME?</v>
      </c>
      <c r="B7683">
        <v>7111</v>
      </c>
      <c r="C7683" t="s">
        <v>496</v>
      </c>
      <c r="D7683" s="1">
        <v>42232</v>
      </c>
      <c r="F7683">
        <v>1</v>
      </c>
      <c r="G7683">
        <v>9492</v>
      </c>
      <c r="H7683" t="s">
        <v>317</v>
      </c>
      <c r="I7683" t="s">
        <v>148</v>
      </c>
      <c r="J7683" t="s">
        <v>57</v>
      </c>
      <c r="K7683">
        <v>63</v>
      </c>
      <c r="L7683" t="s">
        <v>15</v>
      </c>
    </row>
    <row r="7684" spans="1:12">
      <c r="A7684" t="e">
        <f ca="1">E00251513369121</f>
        <v>#NAME?</v>
      </c>
      <c r="B7684">
        <v>460</v>
      </c>
      <c r="C7684" t="s">
        <v>711</v>
      </c>
      <c r="D7684" s="1">
        <v>42426</v>
      </c>
      <c r="F7684">
        <v>1</v>
      </c>
      <c r="G7684">
        <v>7862</v>
      </c>
      <c r="H7684" t="s">
        <v>27</v>
      </c>
      <c r="J7684" t="s">
        <v>14</v>
      </c>
      <c r="K7684">
        <v>55</v>
      </c>
      <c r="L7684" t="s">
        <v>22</v>
      </c>
    </row>
    <row r="7685" spans="1:12">
      <c r="A7685" t="e">
        <f ca="1">E00251439868821</f>
        <v>#NAME?</v>
      </c>
      <c r="B7685">
        <v>489</v>
      </c>
      <c r="C7685" t="s">
        <v>100</v>
      </c>
      <c r="D7685" s="1">
        <v>41956</v>
      </c>
      <c r="F7685">
        <v>1</v>
      </c>
      <c r="G7685">
        <v>49390</v>
      </c>
      <c r="H7685" t="s">
        <v>59</v>
      </c>
      <c r="J7685" t="s">
        <v>14</v>
      </c>
      <c r="K7685">
        <v>62</v>
      </c>
      <c r="L7685" t="s">
        <v>15</v>
      </c>
    </row>
    <row r="7686" spans="1:12">
      <c r="A7686" t="e">
        <f ca="1">E00251427220121</f>
        <v>#NAME?</v>
      </c>
      <c r="B7686">
        <v>28</v>
      </c>
      <c r="C7686" t="s">
        <v>153</v>
      </c>
      <c r="D7686" s="1">
        <v>42409</v>
      </c>
      <c r="F7686">
        <v>2</v>
      </c>
      <c r="G7686">
        <v>4019</v>
      </c>
      <c r="H7686" t="s">
        <v>26</v>
      </c>
      <c r="J7686" t="s">
        <v>14</v>
      </c>
      <c r="K7686">
        <v>56</v>
      </c>
      <c r="L7686" t="s">
        <v>15</v>
      </c>
    </row>
    <row r="7687" spans="1:12">
      <c r="A7687" t="e">
        <f ca="1">E00251417997521</f>
        <v>#NAME?</v>
      </c>
      <c r="B7687">
        <v>66</v>
      </c>
      <c r="C7687" t="s">
        <v>134</v>
      </c>
      <c r="D7687" s="1">
        <v>42919</v>
      </c>
      <c r="F7687">
        <v>1</v>
      </c>
      <c r="G7687">
        <v>7177</v>
      </c>
      <c r="H7687" t="s">
        <v>126</v>
      </c>
      <c r="J7687" t="s">
        <v>14</v>
      </c>
      <c r="K7687">
        <v>43</v>
      </c>
      <c r="L7687" t="s">
        <v>15</v>
      </c>
    </row>
    <row r="7688" spans="1:12">
      <c r="A7688" t="e">
        <f ca="1">E00251513369121</f>
        <v>#NAME?</v>
      </c>
      <c r="B7688">
        <v>460</v>
      </c>
      <c r="C7688" t="s">
        <v>711</v>
      </c>
      <c r="D7688" s="1">
        <v>41310</v>
      </c>
      <c r="F7688">
        <v>1</v>
      </c>
      <c r="G7688">
        <v>4659</v>
      </c>
      <c r="H7688" t="s">
        <v>47</v>
      </c>
      <c r="J7688" t="s">
        <v>14</v>
      </c>
      <c r="K7688">
        <v>52</v>
      </c>
      <c r="L7688" t="s">
        <v>15</v>
      </c>
    </row>
    <row r="7689" spans="1:12">
      <c r="A7689" t="e">
        <f ca="1">E00251513369121</f>
        <v>#NAME?</v>
      </c>
      <c r="B7689">
        <v>460</v>
      </c>
      <c r="C7689" t="s">
        <v>711</v>
      </c>
      <c r="D7689" s="1">
        <v>41330</v>
      </c>
      <c r="F7689">
        <v>1</v>
      </c>
      <c r="G7689">
        <v>4659</v>
      </c>
      <c r="H7689" t="s">
        <v>47</v>
      </c>
      <c r="J7689" t="s">
        <v>14</v>
      </c>
      <c r="K7689">
        <v>52</v>
      </c>
      <c r="L7689" t="s">
        <v>15</v>
      </c>
    </row>
    <row r="7690" spans="1:12">
      <c r="A7690" t="e">
        <f ca="1">E00251513369121</f>
        <v>#NAME?</v>
      </c>
      <c r="B7690">
        <v>460</v>
      </c>
      <c r="C7690" t="s">
        <v>711</v>
      </c>
      <c r="D7690" s="1">
        <v>42338</v>
      </c>
      <c r="F7690">
        <v>1</v>
      </c>
      <c r="G7690">
        <v>340</v>
      </c>
      <c r="H7690" t="s">
        <v>418</v>
      </c>
      <c r="J7690" t="s">
        <v>14</v>
      </c>
      <c r="K7690">
        <v>55</v>
      </c>
      <c r="L7690" t="s">
        <v>15</v>
      </c>
    </row>
    <row r="7691" spans="1:12">
      <c r="A7691" t="e">
        <f ca="1">E00251439868821</f>
        <v>#NAME?</v>
      </c>
      <c r="B7691">
        <v>489</v>
      </c>
      <c r="C7691" t="s">
        <v>100</v>
      </c>
      <c r="D7691" s="1">
        <v>41830</v>
      </c>
      <c r="F7691">
        <v>2</v>
      </c>
      <c r="G7691">
        <v>7862</v>
      </c>
      <c r="H7691" t="s">
        <v>27</v>
      </c>
      <c r="J7691" t="s">
        <v>14</v>
      </c>
      <c r="K7691">
        <v>62</v>
      </c>
      <c r="L7691" t="s">
        <v>22</v>
      </c>
    </row>
    <row r="7692" spans="1:12">
      <c r="A7692" t="e">
        <f ca="1">E00251439868821</f>
        <v>#NAME?</v>
      </c>
      <c r="B7692">
        <v>489</v>
      </c>
      <c r="C7692" t="s">
        <v>100</v>
      </c>
      <c r="D7692" s="1">
        <v>41843</v>
      </c>
      <c r="F7692">
        <v>1</v>
      </c>
      <c r="G7692">
        <v>3814</v>
      </c>
      <c r="H7692" t="s">
        <v>856</v>
      </c>
      <c r="J7692" t="s">
        <v>14</v>
      </c>
      <c r="K7692">
        <v>62</v>
      </c>
      <c r="L7692" t="s">
        <v>15</v>
      </c>
    </row>
    <row r="7693" spans="1:12">
      <c r="A7693" t="e">
        <f ca="1">E00251439868821</f>
        <v>#NAME?</v>
      </c>
      <c r="B7693">
        <v>489</v>
      </c>
      <c r="C7693" t="s">
        <v>100</v>
      </c>
      <c r="D7693" s="1">
        <v>41956</v>
      </c>
      <c r="F7693">
        <v>3</v>
      </c>
      <c r="G7693">
        <v>71940</v>
      </c>
      <c r="H7693" t="s">
        <v>135</v>
      </c>
      <c r="J7693" t="s">
        <v>14</v>
      </c>
      <c r="K7693">
        <v>62</v>
      </c>
      <c r="L7693" t="s">
        <v>15</v>
      </c>
    </row>
    <row r="7694" spans="1:12">
      <c r="A7694" t="e">
        <f ca="1">E00251417997521</f>
        <v>#NAME?</v>
      </c>
      <c r="B7694">
        <v>767</v>
      </c>
      <c r="C7694" t="s">
        <v>658</v>
      </c>
      <c r="D7694" s="1">
        <v>42627</v>
      </c>
      <c r="F7694">
        <v>1</v>
      </c>
      <c r="G7694">
        <v>9249</v>
      </c>
      <c r="H7694" t="s">
        <v>817</v>
      </c>
      <c r="I7694" t="s">
        <v>56</v>
      </c>
      <c r="J7694" t="s">
        <v>57</v>
      </c>
      <c r="K7694">
        <v>42</v>
      </c>
      <c r="L7694" t="s">
        <v>15</v>
      </c>
    </row>
    <row r="7695" spans="1:12">
      <c r="A7695" t="e">
        <f ca="1">E00251439868821</f>
        <v>#NAME?</v>
      </c>
      <c r="B7695">
        <v>489</v>
      </c>
      <c r="C7695" t="s">
        <v>100</v>
      </c>
      <c r="D7695" s="1">
        <v>43007</v>
      </c>
      <c r="F7695">
        <v>3</v>
      </c>
      <c r="G7695">
        <v>7862</v>
      </c>
      <c r="H7695" t="s">
        <v>27</v>
      </c>
      <c r="J7695" t="s">
        <v>14</v>
      </c>
      <c r="K7695">
        <v>65</v>
      </c>
      <c r="L7695" t="s">
        <v>22</v>
      </c>
    </row>
    <row r="7696" spans="1:12">
      <c r="A7696" t="e">
        <f ca="1">E00251439868821</f>
        <v>#NAME?</v>
      </c>
      <c r="B7696">
        <v>7111</v>
      </c>
      <c r="C7696" t="s">
        <v>496</v>
      </c>
      <c r="D7696" s="1">
        <v>41874</v>
      </c>
      <c r="F7696">
        <v>1</v>
      </c>
      <c r="G7696">
        <v>4660</v>
      </c>
      <c r="H7696" t="s">
        <v>215</v>
      </c>
      <c r="I7696" t="s">
        <v>148</v>
      </c>
      <c r="J7696" t="s">
        <v>57</v>
      </c>
      <c r="K7696">
        <v>62</v>
      </c>
      <c r="L7696" t="s">
        <v>15</v>
      </c>
    </row>
    <row r="7697" spans="1:12">
      <c r="A7697" t="e">
        <f ca="1">E00251615167221</f>
        <v>#NAME?</v>
      </c>
      <c r="B7697">
        <v>1929</v>
      </c>
      <c r="C7697" t="s">
        <v>195</v>
      </c>
      <c r="D7697" s="1">
        <v>41583</v>
      </c>
      <c r="F7697">
        <v>3</v>
      </c>
      <c r="G7697">
        <v>1119</v>
      </c>
      <c r="H7697" t="s">
        <v>638</v>
      </c>
      <c r="J7697" t="s">
        <v>14</v>
      </c>
      <c r="K7697">
        <v>49</v>
      </c>
      <c r="L7697" t="s">
        <v>15</v>
      </c>
    </row>
    <row r="7698" spans="1:12">
      <c r="A7698" t="e">
        <f ca="1">E00251615167221</f>
        <v>#NAME?</v>
      </c>
      <c r="B7698">
        <v>1929</v>
      </c>
      <c r="C7698" t="s">
        <v>195</v>
      </c>
      <c r="D7698" s="1">
        <v>42135</v>
      </c>
      <c r="F7698">
        <v>5</v>
      </c>
      <c r="G7698">
        <v>27800</v>
      </c>
      <c r="H7698" t="s">
        <v>145</v>
      </c>
      <c r="J7698" t="s">
        <v>14</v>
      </c>
      <c r="K7698">
        <v>50</v>
      </c>
      <c r="L7698" t="s">
        <v>15</v>
      </c>
    </row>
    <row r="7699" spans="1:12">
      <c r="A7699" t="e">
        <f ca="1">E00251513369121</f>
        <v>#NAME?</v>
      </c>
      <c r="B7699">
        <v>4842</v>
      </c>
      <c r="C7699" t="s">
        <v>949</v>
      </c>
      <c r="D7699" s="1">
        <v>42911</v>
      </c>
      <c r="F7699">
        <v>1</v>
      </c>
      <c r="G7699">
        <v>7242</v>
      </c>
      <c r="H7699" t="s">
        <v>93</v>
      </c>
      <c r="I7699" t="s">
        <v>148</v>
      </c>
      <c r="J7699" t="s">
        <v>57</v>
      </c>
      <c r="K7699">
        <v>57</v>
      </c>
      <c r="L7699" t="s">
        <v>15</v>
      </c>
    </row>
    <row r="7700" spans="1:12">
      <c r="A7700" t="e">
        <f ca="1">E00251432340321</f>
        <v>#NAME?</v>
      </c>
      <c r="B7700">
        <v>448</v>
      </c>
      <c r="C7700" t="s">
        <v>112</v>
      </c>
      <c r="D7700" s="1">
        <v>41191</v>
      </c>
      <c r="F7700">
        <v>1</v>
      </c>
      <c r="G7700">
        <v>72673</v>
      </c>
      <c r="H7700" t="s">
        <v>394</v>
      </c>
      <c r="J7700" t="s">
        <v>14</v>
      </c>
      <c r="K7700">
        <v>52</v>
      </c>
      <c r="L7700" t="s">
        <v>15</v>
      </c>
    </row>
    <row r="7701" spans="1:12">
      <c r="A7701" t="e">
        <f ca="1">E00251413469721</f>
        <v>#NAME?</v>
      </c>
      <c r="B7701">
        <v>1929</v>
      </c>
      <c r="C7701" t="s">
        <v>195</v>
      </c>
      <c r="D7701" s="1">
        <v>42691</v>
      </c>
      <c r="F7701">
        <v>5</v>
      </c>
      <c r="G7701">
        <v>7295</v>
      </c>
      <c r="H7701" t="s">
        <v>76</v>
      </c>
      <c r="J7701" t="s">
        <v>14</v>
      </c>
      <c r="K7701">
        <v>67</v>
      </c>
      <c r="L7701" t="s">
        <v>15</v>
      </c>
    </row>
    <row r="7702" spans="1:12">
      <c r="A7702" t="e">
        <f ca="1">E00251413469721</f>
        <v>#NAME?</v>
      </c>
      <c r="B7702">
        <v>1929</v>
      </c>
      <c r="C7702" t="s">
        <v>195</v>
      </c>
      <c r="D7702" s="1">
        <v>42919</v>
      </c>
      <c r="F7702">
        <v>2</v>
      </c>
      <c r="G7702">
        <v>4660</v>
      </c>
      <c r="H7702" t="s">
        <v>215</v>
      </c>
      <c r="J7702" t="s">
        <v>14</v>
      </c>
      <c r="K7702">
        <v>68</v>
      </c>
      <c r="L7702" t="s">
        <v>15</v>
      </c>
    </row>
    <row r="7703" spans="1:12">
      <c r="A7703" t="e">
        <f ca="1">E00251514288421</f>
        <v>#NAME?</v>
      </c>
      <c r="B7703">
        <v>481</v>
      </c>
      <c r="C7703" t="s">
        <v>402</v>
      </c>
      <c r="D7703" s="1">
        <v>43033</v>
      </c>
      <c r="F7703">
        <v>4</v>
      </c>
      <c r="G7703">
        <v>7079</v>
      </c>
      <c r="H7703" t="s">
        <v>1105</v>
      </c>
      <c r="J7703" t="s">
        <v>14</v>
      </c>
      <c r="K7703">
        <v>61</v>
      </c>
      <c r="L7703" t="s">
        <v>15</v>
      </c>
    </row>
    <row r="7704" spans="1:12">
      <c r="A7704" t="e">
        <f ca="1">E00251514288421</f>
        <v>#NAME?</v>
      </c>
      <c r="B7704">
        <v>485</v>
      </c>
      <c r="C7704" t="s">
        <v>241</v>
      </c>
      <c r="D7704" s="1">
        <v>43005</v>
      </c>
      <c r="F7704">
        <v>4</v>
      </c>
      <c r="G7704">
        <v>7079</v>
      </c>
      <c r="H7704" t="s">
        <v>1105</v>
      </c>
      <c r="J7704" t="s">
        <v>14</v>
      </c>
      <c r="K7704">
        <v>61</v>
      </c>
      <c r="L7704" t="s">
        <v>15</v>
      </c>
    </row>
    <row r="7705" spans="1:12">
      <c r="A7705" t="e">
        <f ca="1">E00251417952621</f>
        <v>#NAME?</v>
      </c>
      <c r="B7705">
        <v>66</v>
      </c>
      <c r="C7705" t="s">
        <v>134</v>
      </c>
      <c r="D7705" s="1">
        <v>41683</v>
      </c>
      <c r="F7705">
        <v>1</v>
      </c>
      <c r="G7705">
        <v>4019</v>
      </c>
      <c r="H7705" t="s">
        <v>26</v>
      </c>
      <c r="J7705" t="s">
        <v>14</v>
      </c>
      <c r="K7705">
        <v>47</v>
      </c>
      <c r="L7705" t="s">
        <v>15</v>
      </c>
    </row>
    <row r="7706" spans="1:12">
      <c r="A7706" t="e">
        <f ca="1">E00251718095121</f>
        <v>#NAME?</v>
      </c>
      <c r="B7706">
        <v>702</v>
      </c>
      <c r="C7706" t="s">
        <v>293</v>
      </c>
      <c r="D7706" s="1">
        <v>42885</v>
      </c>
      <c r="F7706">
        <v>1</v>
      </c>
      <c r="G7706">
        <v>9309</v>
      </c>
      <c r="H7706" t="s">
        <v>876</v>
      </c>
      <c r="J7706" t="s">
        <v>14</v>
      </c>
      <c r="K7706">
        <v>47</v>
      </c>
      <c r="L7706" t="s">
        <v>15</v>
      </c>
    </row>
    <row r="7707" spans="1:12">
      <c r="A7707" t="e">
        <f ca="1">E00251718095121</f>
        <v>#NAME?</v>
      </c>
      <c r="B7707">
        <v>703</v>
      </c>
      <c r="C7707" t="s">
        <v>305</v>
      </c>
      <c r="D7707" s="1">
        <v>42532</v>
      </c>
      <c r="F7707">
        <v>1</v>
      </c>
      <c r="G7707">
        <v>9194</v>
      </c>
      <c r="H7707" t="s">
        <v>1106</v>
      </c>
      <c r="J7707" t="s">
        <v>14</v>
      </c>
      <c r="K7707">
        <v>46</v>
      </c>
      <c r="L7707" t="s">
        <v>15</v>
      </c>
    </row>
    <row r="7708" spans="1:12">
      <c r="A7708" t="e">
        <f ca="1">E00251528138121</f>
        <v>#NAME?</v>
      </c>
      <c r="B7708">
        <v>66</v>
      </c>
      <c r="C7708" t="s">
        <v>134</v>
      </c>
      <c r="D7708" s="1">
        <v>41436</v>
      </c>
      <c r="F7708">
        <v>2</v>
      </c>
      <c r="G7708">
        <v>4019</v>
      </c>
      <c r="H7708" t="s">
        <v>26</v>
      </c>
      <c r="J7708" t="s">
        <v>14</v>
      </c>
      <c r="K7708">
        <v>58</v>
      </c>
      <c r="L7708" t="s">
        <v>15</v>
      </c>
    </row>
    <row r="7709" spans="1:12">
      <c r="A7709" t="e">
        <f ca="1">E00251528138121</f>
        <v>#NAME?</v>
      </c>
      <c r="B7709">
        <v>66</v>
      </c>
      <c r="C7709" t="s">
        <v>134</v>
      </c>
      <c r="D7709" s="1">
        <v>42114</v>
      </c>
      <c r="F7709">
        <v>1</v>
      </c>
      <c r="G7709">
        <v>2720</v>
      </c>
      <c r="H7709" t="s">
        <v>65</v>
      </c>
      <c r="J7709" t="s">
        <v>14</v>
      </c>
      <c r="K7709">
        <v>60</v>
      </c>
      <c r="L7709" t="s">
        <v>15</v>
      </c>
    </row>
    <row r="7710" spans="1:12">
      <c r="A7710" t="e">
        <f ca="1">E00251528138121</f>
        <v>#NAME?</v>
      </c>
      <c r="B7710">
        <v>66</v>
      </c>
      <c r="C7710" t="s">
        <v>134</v>
      </c>
      <c r="D7710" s="1">
        <v>42178</v>
      </c>
      <c r="F7710">
        <v>1</v>
      </c>
      <c r="G7710">
        <v>2720</v>
      </c>
      <c r="H7710" t="s">
        <v>65</v>
      </c>
      <c r="J7710" t="s">
        <v>14</v>
      </c>
      <c r="K7710">
        <v>60</v>
      </c>
      <c r="L7710" t="s">
        <v>15</v>
      </c>
    </row>
    <row r="7711" spans="1:12">
      <c r="A7711" t="e">
        <f ca="1">E00251429332421</f>
        <v>#NAME?</v>
      </c>
      <c r="B7711">
        <v>1325</v>
      </c>
      <c r="C7711" t="s">
        <v>605</v>
      </c>
      <c r="D7711" s="1">
        <v>40940</v>
      </c>
      <c r="F7711">
        <v>2</v>
      </c>
      <c r="G7711">
        <v>3679</v>
      </c>
      <c r="H7711" t="s">
        <v>260</v>
      </c>
      <c r="J7711" t="s">
        <v>14</v>
      </c>
      <c r="K7711">
        <v>45</v>
      </c>
      <c r="L7711" t="s">
        <v>15</v>
      </c>
    </row>
    <row r="7712" spans="1:12">
      <c r="A7712" t="e">
        <f ca="1">E00251429332421</f>
        <v>#NAME?</v>
      </c>
      <c r="B7712">
        <v>1325</v>
      </c>
      <c r="C7712" t="s">
        <v>605</v>
      </c>
      <c r="D7712" s="1">
        <v>41199</v>
      </c>
      <c r="F7712">
        <v>2</v>
      </c>
      <c r="G7712">
        <v>3679</v>
      </c>
      <c r="H7712" t="s">
        <v>260</v>
      </c>
      <c r="J7712" t="s">
        <v>14</v>
      </c>
      <c r="K7712">
        <v>46</v>
      </c>
      <c r="L7712" t="s">
        <v>15</v>
      </c>
    </row>
    <row r="7713" spans="1:12">
      <c r="A7713" t="e">
        <f ca="1">E00251413469721</f>
        <v>#NAME?</v>
      </c>
      <c r="B7713">
        <v>1929</v>
      </c>
      <c r="C7713" t="s">
        <v>195</v>
      </c>
      <c r="D7713" s="1">
        <v>42222</v>
      </c>
      <c r="F7713">
        <v>5</v>
      </c>
      <c r="G7713">
        <v>73390</v>
      </c>
      <c r="H7713" t="s">
        <v>66</v>
      </c>
      <c r="J7713" t="s">
        <v>14</v>
      </c>
      <c r="K7713">
        <v>66</v>
      </c>
      <c r="L7713" t="s">
        <v>15</v>
      </c>
    </row>
    <row r="7714" spans="1:12">
      <c r="A7714" t="e">
        <f ca="1">E00251429396421</f>
        <v>#NAME?</v>
      </c>
      <c r="B7714">
        <v>276</v>
      </c>
      <c r="C7714" t="s">
        <v>122</v>
      </c>
      <c r="D7714" s="1">
        <v>41598</v>
      </c>
      <c r="F7714">
        <v>1</v>
      </c>
      <c r="G7714">
        <v>71590</v>
      </c>
      <c r="H7714" t="s">
        <v>44</v>
      </c>
      <c r="J7714" t="s">
        <v>14</v>
      </c>
      <c r="K7714">
        <v>56</v>
      </c>
      <c r="L7714" t="s">
        <v>15</v>
      </c>
    </row>
    <row r="7715" spans="1:12">
      <c r="A7715" t="e">
        <f ca="1">E00251429332421</f>
        <v>#NAME?</v>
      </c>
      <c r="B7715">
        <v>1325</v>
      </c>
      <c r="C7715" t="s">
        <v>605</v>
      </c>
      <c r="D7715" s="1">
        <v>42898</v>
      </c>
      <c r="F7715">
        <v>1</v>
      </c>
      <c r="G7715">
        <v>81400</v>
      </c>
      <c r="H7715" t="s">
        <v>1107</v>
      </c>
      <c r="J7715" t="s">
        <v>14</v>
      </c>
      <c r="K7715">
        <v>51</v>
      </c>
      <c r="L7715" t="s">
        <v>15</v>
      </c>
    </row>
    <row r="7716" spans="1:12">
      <c r="A7716" t="e">
        <f ca="1">E00251617573321</f>
        <v>#NAME?</v>
      </c>
      <c r="B7716">
        <v>440</v>
      </c>
      <c r="C7716" t="s">
        <v>12</v>
      </c>
      <c r="D7716" s="1">
        <v>41830</v>
      </c>
      <c r="F7716">
        <v>1</v>
      </c>
      <c r="G7716">
        <v>6202</v>
      </c>
      <c r="H7716" t="s">
        <v>466</v>
      </c>
      <c r="J7716" t="s">
        <v>14</v>
      </c>
      <c r="K7716">
        <v>44</v>
      </c>
      <c r="L7716" t="s">
        <v>15</v>
      </c>
    </row>
    <row r="7717" spans="1:12">
      <c r="A7717" t="e">
        <f ca="1">E00251413469721</f>
        <v>#NAME?</v>
      </c>
      <c r="B7717">
        <v>1929</v>
      </c>
      <c r="C7717" t="s">
        <v>195</v>
      </c>
      <c r="D7717" s="1">
        <v>42758</v>
      </c>
      <c r="F7717">
        <v>2</v>
      </c>
      <c r="G7717">
        <v>27800</v>
      </c>
      <c r="H7717" t="s">
        <v>145</v>
      </c>
      <c r="J7717" t="s">
        <v>14</v>
      </c>
      <c r="K7717">
        <v>68</v>
      </c>
      <c r="L7717" t="s">
        <v>15</v>
      </c>
    </row>
    <row r="7718" spans="1:12">
      <c r="A7718" t="e">
        <f ca="1">E00251716572021</f>
        <v>#NAME?</v>
      </c>
      <c r="B7718">
        <v>446</v>
      </c>
      <c r="C7718" t="s">
        <v>94</v>
      </c>
      <c r="D7718" s="1">
        <v>42389</v>
      </c>
      <c r="F7718">
        <v>1</v>
      </c>
      <c r="G7718">
        <v>5718</v>
      </c>
      <c r="H7718" t="s">
        <v>244</v>
      </c>
      <c r="J7718" t="s">
        <v>14</v>
      </c>
      <c r="K7718">
        <v>45</v>
      </c>
      <c r="L7718" t="s">
        <v>15</v>
      </c>
    </row>
    <row r="7719" spans="1:12">
      <c r="A7719" t="e">
        <f ca="1">E00251715048221</f>
        <v>#NAME?</v>
      </c>
      <c r="B7719">
        <v>4903</v>
      </c>
      <c r="C7719" t="s">
        <v>1108</v>
      </c>
      <c r="D7719" s="1">
        <v>42310</v>
      </c>
      <c r="F7719">
        <v>1</v>
      </c>
      <c r="G7719">
        <v>37272</v>
      </c>
      <c r="H7719" t="s">
        <v>301</v>
      </c>
      <c r="I7719" t="s">
        <v>148</v>
      </c>
      <c r="J7719" t="s">
        <v>57</v>
      </c>
      <c r="K7719">
        <v>47</v>
      </c>
      <c r="L7719" t="s">
        <v>15</v>
      </c>
    </row>
    <row r="7720" spans="1:12">
      <c r="A7720" t="e">
        <f ca="1">E00251514288421</f>
        <v>#NAME?</v>
      </c>
      <c r="B7720">
        <v>481</v>
      </c>
      <c r="C7720" t="s">
        <v>402</v>
      </c>
      <c r="D7720" s="1">
        <v>41968</v>
      </c>
      <c r="F7720">
        <v>1</v>
      </c>
      <c r="G7720">
        <v>4549</v>
      </c>
      <c r="H7720" t="s">
        <v>69</v>
      </c>
      <c r="J7720" t="s">
        <v>14</v>
      </c>
      <c r="K7720">
        <v>59</v>
      </c>
      <c r="L7720" t="s">
        <v>15</v>
      </c>
    </row>
    <row r="7721" spans="1:12">
      <c r="A7721" t="e">
        <f ca="1">E00251514288421</f>
        <v>#NAME?</v>
      </c>
      <c r="B7721">
        <v>481</v>
      </c>
      <c r="C7721" t="s">
        <v>402</v>
      </c>
      <c r="D7721" s="1">
        <v>42283</v>
      </c>
      <c r="F7721">
        <v>6</v>
      </c>
      <c r="G7721">
        <v>73300</v>
      </c>
      <c r="H7721" t="s">
        <v>86</v>
      </c>
      <c r="J7721" t="s">
        <v>14</v>
      </c>
      <c r="K7721">
        <v>59</v>
      </c>
      <c r="L7721" t="s">
        <v>15</v>
      </c>
    </row>
    <row r="7722" spans="1:12">
      <c r="A7722" t="e">
        <f ca="1">E00251514288421</f>
        <v>#NAME?</v>
      </c>
      <c r="B7722">
        <v>481</v>
      </c>
      <c r="C7722" t="s">
        <v>402</v>
      </c>
      <c r="D7722" s="1">
        <v>42979</v>
      </c>
      <c r="F7722">
        <v>4</v>
      </c>
      <c r="G7722">
        <v>49120</v>
      </c>
      <c r="H7722" t="s">
        <v>168</v>
      </c>
      <c r="J7722" t="s">
        <v>14</v>
      </c>
      <c r="K7722">
        <v>61</v>
      </c>
      <c r="L7722" t="s">
        <v>15</v>
      </c>
    </row>
    <row r="7723" spans="1:12">
      <c r="A7723" t="e">
        <f ca="1">E00251514288421</f>
        <v>#NAME?</v>
      </c>
      <c r="B7723">
        <v>481</v>
      </c>
      <c r="C7723" t="s">
        <v>402</v>
      </c>
      <c r="D7723" s="1">
        <v>43033</v>
      </c>
      <c r="F7723">
        <v>3</v>
      </c>
      <c r="G7723">
        <v>4549</v>
      </c>
      <c r="H7723" t="s">
        <v>69</v>
      </c>
      <c r="J7723" t="s">
        <v>14</v>
      </c>
      <c r="K7723">
        <v>61</v>
      </c>
      <c r="L7723" t="s">
        <v>15</v>
      </c>
    </row>
    <row r="7724" spans="1:12">
      <c r="A7724" t="e">
        <f ca="1">E00251514288421</f>
        <v>#NAME?</v>
      </c>
      <c r="B7724">
        <v>485</v>
      </c>
      <c r="C7724" t="s">
        <v>241</v>
      </c>
      <c r="D7724" s="1">
        <v>43060</v>
      </c>
      <c r="F7724">
        <v>3</v>
      </c>
      <c r="G7724">
        <v>4549</v>
      </c>
      <c r="H7724" t="s">
        <v>69</v>
      </c>
      <c r="J7724" t="s">
        <v>14</v>
      </c>
      <c r="K7724">
        <v>61</v>
      </c>
      <c r="L7724" t="s">
        <v>15</v>
      </c>
    </row>
    <row r="7725" spans="1:12">
      <c r="A7725" t="e">
        <f ca="1">E00251432340321</f>
        <v>#NAME?</v>
      </c>
      <c r="B7725">
        <v>448</v>
      </c>
      <c r="C7725" t="s">
        <v>112</v>
      </c>
      <c r="D7725" s="1">
        <v>41429</v>
      </c>
      <c r="F7725">
        <v>1</v>
      </c>
      <c r="G7725">
        <v>7862</v>
      </c>
      <c r="H7725" t="s">
        <v>27</v>
      </c>
      <c r="J7725" t="s">
        <v>14</v>
      </c>
      <c r="K7725">
        <v>52</v>
      </c>
      <c r="L7725" t="s">
        <v>22</v>
      </c>
    </row>
    <row r="7726" spans="1:12">
      <c r="A7726" t="e">
        <f ca="1">E00251432340321</f>
        <v>#NAME?</v>
      </c>
      <c r="B7726">
        <v>448</v>
      </c>
      <c r="C7726" t="s">
        <v>112</v>
      </c>
      <c r="D7726" s="1">
        <v>41901</v>
      </c>
      <c r="F7726">
        <v>1</v>
      </c>
      <c r="G7726">
        <v>27800</v>
      </c>
      <c r="H7726" t="s">
        <v>145</v>
      </c>
      <c r="J7726" t="s">
        <v>14</v>
      </c>
      <c r="K7726">
        <v>54</v>
      </c>
      <c r="L7726" t="s">
        <v>15</v>
      </c>
    </row>
    <row r="7727" spans="1:12">
      <c r="A7727" t="e">
        <f ca="1">E00251537637021</f>
        <v>#NAME?</v>
      </c>
      <c r="B7727">
        <v>443</v>
      </c>
      <c r="C7727" t="s">
        <v>582</v>
      </c>
      <c r="D7727" s="1">
        <v>41605</v>
      </c>
      <c r="F7727">
        <v>1</v>
      </c>
      <c r="G7727">
        <v>4019</v>
      </c>
      <c r="H7727" t="s">
        <v>26</v>
      </c>
      <c r="J7727" t="s">
        <v>14</v>
      </c>
      <c r="K7727">
        <v>49</v>
      </c>
      <c r="L7727" t="s">
        <v>15</v>
      </c>
    </row>
    <row r="7728" spans="1:12">
      <c r="A7728" t="e">
        <f ca="1">E00251514288421</f>
        <v>#NAME?</v>
      </c>
      <c r="B7728">
        <v>481</v>
      </c>
      <c r="C7728" t="s">
        <v>402</v>
      </c>
      <c r="D7728" s="1">
        <v>42300</v>
      </c>
      <c r="F7728">
        <v>6</v>
      </c>
      <c r="G7728">
        <v>6278</v>
      </c>
      <c r="H7728" t="s">
        <v>554</v>
      </c>
      <c r="J7728" t="s">
        <v>14</v>
      </c>
      <c r="K7728">
        <v>59</v>
      </c>
      <c r="L7728" t="s">
        <v>15</v>
      </c>
    </row>
    <row r="7729" spans="1:12">
      <c r="A7729" t="e">
        <f ca="1">E00251514288421</f>
        <v>#NAME?</v>
      </c>
      <c r="B7729">
        <v>481</v>
      </c>
      <c r="C7729" t="s">
        <v>402</v>
      </c>
      <c r="D7729" s="1">
        <v>42514</v>
      </c>
      <c r="F7729">
        <v>1</v>
      </c>
      <c r="G7729">
        <v>49120</v>
      </c>
      <c r="H7729" t="s">
        <v>168</v>
      </c>
      <c r="J7729" t="s">
        <v>14</v>
      </c>
      <c r="K7729">
        <v>60</v>
      </c>
      <c r="L7729" t="s">
        <v>15</v>
      </c>
    </row>
    <row r="7730" spans="1:12">
      <c r="A7730" t="e">
        <f ca="1">E00251514288421</f>
        <v>#NAME?</v>
      </c>
      <c r="B7730">
        <v>481</v>
      </c>
      <c r="C7730" t="s">
        <v>402</v>
      </c>
      <c r="D7730" s="1">
        <v>42709</v>
      </c>
      <c r="F7730">
        <v>5</v>
      </c>
      <c r="G7730">
        <v>64683</v>
      </c>
      <c r="H7730" t="s">
        <v>714</v>
      </c>
      <c r="J7730" t="s">
        <v>14</v>
      </c>
      <c r="K7730">
        <v>61</v>
      </c>
      <c r="L7730" t="s">
        <v>15</v>
      </c>
    </row>
    <row r="7731" spans="1:12">
      <c r="A7731" t="e">
        <f ca="1">E00251514288421</f>
        <v>#NAME?</v>
      </c>
      <c r="B7731">
        <v>481</v>
      </c>
      <c r="C7731" t="s">
        <v>402</v>
      </c>
      <c r="D7731" s="1">
        <v>43091</v>
      </c>
      <c r="F7731">
        <v>4</v>
      </c>
      <c r="G7731">
        <v>7028</v>
      </c>
      <c r="H7731" t="s">
        <v>407</v>
      </c>
      <c r="J7731" t="s">
        <v>14</v>
      </c>
      <c r="K7731">
        <v>62</v>
      </c>
      <c r="L7731" t="s">
        <v>15</v>
      </c>
    </row>
    <row r="7732" spans="1:12">
      <c r="A7732" t="e">
        <f ca="1">E00251514288421</f>
        <v>#NAME?</v>
      </c>
      <c r="B7732">
        <v>485</v>
      </c>
      <c r="C7732" t="s">
        <v>241</v>
      </c>
      <c r="D7732" s="1">
        <v>41723</v>
      </c>
      <c r="F7732">
        <v>2</v>
      </c>
      <c r="G7732">
        <v>7295</v>
      </c>
      <c r="H7732" t="s">
        <v>76</v>
      </c>
      <c r="J7732" t="s">
        <v>14</v>
      </c>
      <c r="K7732">
        <v>58</v>
      </c>
      <c r="L7732" t="s">
        <v>15</v>
      </c>
    </row>
    <row r="7733" spans="1:12">
      <c r="A7733" t="e">
        <f ca="1">E00251619839021</f>
        <v>#NAME?</v>
      </c>
      <c r="B7733">
        <v>437</v>
      </c>
      <c r="C7733" t="s">
        <v>216</v>
      </c>
      <c r="D7733" s="1">
        <v>41421</v>
      </c>
      <c r="F7733">
        <v>2</v>
      </c>
      <c r="G7733">
        <v>4019</v>
      </c>
      <c r="H7733" t="s">
        <v>26</v>
      </c>
      <c r="J7733" t="s">
        <v>14</v>
      </c>
      <c r="K7733">
        <v>46</v>
      </c>
      <c r="L7733" t="s">
        <v>15</v>
      </c>
    </row>
    <row r="7734" spans="1:12">
      <c r="A7734" t="e">
        <f ca="1">E00251413469721</f>
        <v>#NAME?</v>
      </c>
      <c r="B7734">
        <v>1330</v>
      </c>
      <c r="C7734" t="s">
        <v>951</v>
      </c>
      <c r="D7734" s="1">
        <v>42803</v>
      </c>
      <c r="F7734">
        <v>5</v>
      </c>
      <c r="G7734">
        <v>7295</v>
      </c>
      <c r="H7734" t="s">
        <v>76</v>
      </c>
      <c r="J7734" t="s">
        <v>14</v>
      </c>
      <c r="K7734">
        <v>68</v>
      </c>
      <c r="L7734" t="s">
        <v>15</v>
      </c>
    </row>
    <row r="7735" spans="1:12">
      <c r="A7735" t="e">
        <f ca="1">E00251529498321</f>
        <v>#NAME?</v>
      </c>
      <c r="B7735">
        <v>163</v>
      </c>
      <c r="C7735" t="s">
        <v>219</v>
      </c>
      <c r="D7735" s="1">
        <v>41667</v>
      </c>
      <c r="F7735">
        <v>2</v>
      </c>
      <c r="G7735">
        <v>4019</v>
      </c>
      <c r="H7735" t="s">
        <v>26</v>
      </c>
      <c r="J7735" t="s">
        <v>14</v>
      </c>
      <c r="K7735">
        <v>63</v>
      </c>
      <c r="L7735" t="s">
        <v>15</v>
      </c>
    </row>
    <row r="7736" spans="1:12">
      <c r="A7736" t="e">
        <f ca="1">E00251430251921</f>
        <v>#NAME?</v>
      </c>
      <c r="B7736">
        <v>772</v>
      </c>
      <c r="C7736" t="s">
        <v>170</v>
      </c>
      <c r="D7736" s="1">
        <v>42120</v>
      </c>
      <c r="F7736">
        <v>1</v>
      </c>
      <c r="G7736">
        <v>9181</v>
      </c>
      <c r="H7736" t="s">
        <v>541</v>
      </c>
      <c r="I7736" t="s">
        <v>56</v>
      </c>
      <c r="J7736" t="s">
        <v>57</v>
      </c>
      <c r="K7736">
        <v>54</v>
      </c>
      <c r="L7736" t="s">
        <v>15</v>
      </c>
    </row>
    <row r="7737" spans="1:12">
      <c r="A7737" t="e">
        <f ca="1">E00251432340321</f>
        <v>#NAME?</v>
      </c>
      <c r="B7737">
        <v>448</v>
      </c>
      <c r="C7737" t="s">
        <v>112</v>
      </c>
      <c r="D7737" s="1">
        <v>41709</v>
      </c>
      <c r="F7737">
        <v>1</v>
      </c>
      <c r="G7737">
        <v>7243</v>
      </c>
      <c r="H7737" t="s">
        <v>42</v>
      </c>
      <c r="J7737" t="s">
        <v>14</v>
      </c>
      <c r="K7737">
        <v>53</v>
      </c>
      <c r="L7737" t="s">
        <v>15</v>
      </c>
    </row>
    <row r="7738" spans="1:12">
      <c r="A7738" t="e">
        <f ca="1">E00251619839021</f>
        <v>#NAME?</v>
      </c>
      <c r="B7738">
        <v>437</v>
      </c>
      <c r="C7738" t="s">
        <v>216</v>
      </c>
      <c r="D7738" s="1">
        <v>41723</v>
      </c>
      <c r="F7738">
        <v>3</v>
      </c>
      <c r="G7738">
        <v>4019</v>
      </c>
      <c r="H7738" t="s">
        <v>26</v>
      </c>
      <c r="J7738" t="s">
        <v>14</v>
      </c>
      <c r="K7738">
        <v>47</v>
      </c>
      <c r="L7738" t="s">
        <v>15</v>
      </c>
    </row>
    <row r="7739" spans="1:12">
      <c r="A7739" t="e">
        <f ca="1">E00251619839021</f>
        <v>#NAME?</v>
      </c>
      <c r="B7739">
        <v>437</v>
      </c>
      <c r="C7739" t="s">
        <v>216</v>
      </c>
      <c r="D7739" s="1">
        <v>42082</v>
      </c>
      <c r="F7739">
        <v>1</v>
      </c>
      <c r="G7739">
        <v>4019</v>
      </c>
      <c r="H7739" t="s">
        <v>26</v>
      </c>
      <c r="J7739" t="s">
        <v>14</v>
      </c>
      <c r="K7739">
        <v>48</v>
      </c>
      <c r="L7739" t="s">
        <v>15</v>
      </c>
    </row>
    <row r="7740" spans="1:12">
      <c r="A7740" t="e">
        <f ca="1">E00251513958321</f>
        <v>#NAME?</v>
      </c>
      <c r="B7740">
        <v>1785</v>
      </c>
      <c r="C7740" t="s">
        <v>129</v>
      </c>
      <c r="D7740" s="1">
        <v>42171</v>
      </c>
      <c r="F7740">
        <v>2</v>
      </c>
      <c r="G7740">
        <v>2720</v>
      </c>
      <c r="H7740" t="s">
        <v>65</v>
      </c>
      <c r="J7740" t="s">
        <v>14</v>
      </c>
      <c r="K7740">
        <v>48</v>
      </c>
      <c r="L7740" t="s">
        <v>15</v>
      </c>
    </row>
    <row r="7741" spans="1:12">
      <c r="A7741" t="e">
        <f ca="1">E00251524951321</f>
        <v>#NAME?</v>
      </c>
      <c r="B7741">
        <v>455</v>
      </c>
      <c r="C7741" t="s">
        <v>312</v>
      </c>
      <c r="D7741" s="1">
        <v>41323</v>
      </c>
      <c r="F7741">
        <v>2</v>
      </c>
      <c r="G7741">
        <v>7242</v>
      </c>
      <c r="H7741" t="s">
        <v>93</v>
      </c>
      <c r="J7741" t="s">
        <v>14</v>
      </c>
      <c r="K7741">
        <v>50</v>
      </c>
      <c r="L7741" t="s">
        <v>15</v>
      </c>
    </row>
    <row r="7742" spans="1:12">
      <c r="A7742" t="e">
        <f ca="1">E00251711664321</f>
        <v>#NAME?</v>
      </c>
      <c r="B7742">
        <v>11</v>
      </c>
      <c r="C7742" t="s">
        <v>245</v>
      </c>
      <c r="D7742" s="1">
        <v>41114</v>
      </c>
      <c r="F7742">
        <v>1</v>
      </c>
      <c r="G7742">
        <v>4779</v>
      </c>
      <c r="H7742" t="s">
        <v>231</v>
      </c>
      <c r="J7742" t="s">
        <v>14</v>
      </c>
      <c r="K7742">
        <v>60</v>
      </c>
      <c r="L7742" t="s">
        <v>15</v>
      </c>
    </row>
    <row r="7743" spans="1:12">
      <c r="A7743" t="e">
        <f ca="1">E00251518634821</f>
        <v>#NAME?</v>
      </c>
      <c r="B7743">
        <v>285</v>
      </c>
      <c r="C7743" t="s">
        <v>117</v>
      </c>
      <c r="D7743" s="1">
        <v>42020</v>
      </c>
      <c r="F7743">
        <v>1</v>
      </c>
      <c r="G7743">
        <v>8470</v>
      </c>
      <c r="H7743" t="s">
        <v>120</v>
      </c>
      <c r="J7743" t="s">
        <v>14</v>
      </c>
      <c r="K7743">
        <v>49</v>
      </c>
      <c r="L7743" t="s">
        <v>15</v>
      </c>
    </row>
    <row r="7744" spans="1:12">
      <c r="A7744" t="e">
        <f ca="1">E00251529498321</f>
        <v>#NAME?</v>
      </c>
      <c r="B7744">
        <v>163</v>
      </c>
      <c r="C7744" t="s">
        <v>219</v>
      </c>
      <c r="D7744" s="1">
        <v>41682</v>
      </c>
      <c r="F7744">
        <v>1</v>
      </c>
      <c r="G7744">
        <v>4019</v>
      </c>
      <c r="H7744" t="s">
        <v>26</v>
      </c>
      <c r="J7744" t="s">
        <v>14</v>
      </c>
      <c r="K7744">
        <v>63</v>
      </c>
      <c r="L7744" t="s">
        <v>15</v>
      </c>
    </row>
    <row r="7745" spans="1:12">
      <c r="A7745" t="e">
        <f ca="1">E00251529498321</f>
        <v>#NAME?</v>
      </c>
      <c r="B7745">
        <v>163</v>
      </c>
      <c r="C7745" t="s">
        <v>219</v>
      </c>
      <c r="D7745" s="1">
        <v>42913</v>
      </c>
      <c r="F7745">
        <v>1</v>
      </c>
      <c r="G7745">
        <v>72690</v>
      </c>
      <c r="H7745" t="s">
        <v>363</v>
      </c>
      <c r="J7745" t="s">
        <v>14</v>
      </c>
      <c r="K7745">
        <v>66</v>
      </c>
      <c r="L7745" t="s">
        <v>15</v>
      </c>
    </row>
    <row r="7746" spans="1:12">
      <c r="A7746" t="e">
        <f ca="1">E00251432340321</f>
        <v>#NAME?</v>
      </c>
      <c r="B7746">
        <v>448</v>
      </c>
      <c r="C7746" t="s">
        <v>112</v>
      </c>
      <c r="D7746" s="1">
        <v>41995</v>
      </c>
      <c r="F7746">
        <v>3</v>
      </c>
      <c r="G7746">
        <v>49390</v>
      </c>
      <c r="H7746" t="s">
        <v>59</v>
      </c>
      <c r="J7746" t="s">
        <v>14</v>
      </c>
      <c r="K7746">
        <v>54</v>
      </c>
      <c r="L7746" t="s">
        <v>15</v>
      </c>
    </row>
    <row r="7747" spans="1:12">
      <c r="A7747" t="e">
        <f ca="1">E00251432340321</f>
        <v>#NAME?</v>
      </c>
      <c r="B7747">
        <v>448</v>
      </c>
      <c r="C7747" t="s">
        <v>112</v>
      </c>
      <c r="D7747" s="1">
        <v>42086</v>
      </c>
      <c r="F7747">
        <v>3</v>
      </c>
      <c r="G7747">
        <v>4019</v>
      </c>
      <c r="H7747" t="s">
        <v>26</v>
      </c>
      <c r="J7747" t="s">
        <v>14</v>
      </c>
      <c r="K7747">
        <v>54</v>
      </c>
      <c r="L7747" t="s">
        <v>15</v>
      </c>
    </row>
    <row r="7748" spans="1:12">
      <c r="A7748" t="e">
        <f ca="1">E00251432340321</f>
        <v>#NAME?</v>
      </c>
      <c r="B7748">
        <v>448</v>
      </c>
      <c r="C7748" t="s">
        <v>112</v>
      </c>
      <c r="D7748" s="1">
        <v>42682</v>
      </c>
      <c r="F7748">
        <v>4</v>
      </c>
      <c r="G7748">
        <v>49390</v>
      </c>
      <c r="H7748" t="s">
        <v>59</v>
      </c>
      <c r="J7748" t="s">
        <v>14</v>
      </c>
      <c r="K7748">
        <v>56</v>
      </c>
      <c r="L7748" t="s">
        <v>15</v>
      </c>
    </row>
    <row r="7749" spans="1:12">
      <c r="A7749" t="e">
        <f ca="1">E00251432340321</f>
        <v>#NAME?</v>
      </c>
      <c r="B7749">
        <v>448</v>
      </c>
      <c r="C7749" t="s">
        <v>112</v>
      </c>
      <c r="D7749" s="1">
        <v>42738</v>
      </c>
      <c r="F7749">
        <v>1</v>
      </c>
      <c r="G7749">
        <v>4871</v>
      </c>
      <c r="H7749" t="s">
        <v>125</v>
      </c>
      <c r="J7749" t="s">
        <v>14</v>
      </c>
      <c r="K7749">
        <v>56</v>
      </c>
      <c r="L7749" t="s">
        <v>15</v>
      </c>
    </row>
    <row r="7750" spans="1:12">
      <c r="A7750" t="e">
        <f ca="1">E00251429396421</f>
        <v>#NAME?</v>
      </c>
      <c r="B7750">
        <v>276</v>
      </c>
      <c r="C7750" t="s">
        <v>122</v>
      </c>
      <c r="D7750" s="1">
        <v>41082</v>
      </c>
      <c r="F7750">
        <v>1</v>
      </c>
      <c r="G7750">
        <v>49390</v>
      </c>
      <c r="H7750" t="s">
        <v>59</v>
      </c>
      <c r="J7750" t="s">
        <v>14</v>
      </c>
      <c r="K7750">
        <v>55</v>
      </c>
      <c r="L7750" t="s">
        <v>15</v>
      </c>
    </row>
    <row r="7751" spans="1:12">
      <c r="A7751" t="e">
        <f ca="1">E00251429396421</f>
        <v>#NAME?</v>
      </c>
      <c r="B7751">
        <v>276</v>
      </c>
      <c r="C7751" t="s">
        <v>122</v>
      </c>
      <c r="D7751" s="1">
        <v>42030</v>
      </c>
      <c r="F7751">
        <v>1</v>
      </c>
      <c r="G7751">
        <v>7840</v>
      </c>
      <c r="H7751" t="s">
        <v>55</v>
      </c>
      <c r="J7751" t="s">
        <v>14</v>
      </c>
      <c r="K7751">
        <v>57</v>
      </c>
      <c r="L7751" t="s">
        <v>22</v>
      </c>
    </row>
    <row r="7752" spans="1:12">
      <c r="A7752" t="e">
        <f ca="1">E00251429396421</f>
        <v>#NAME?</v>
      </c>
      <c r="B7752">
        <v>276</v>
      </c>
      <c r="C7752" t="s">
        <v>122</v>
      </c>
      <c r="D7752" s="1">
        <v>42030</v>
      </c>
      <c r="F7752">
        <v>4</v>
      </c>
      <c r="G7752">
        <v>49390</v>
      </c>
      <c r="H7752" t="s">
        <v>59</v>
      </c>
      <c r="J7752" t="s">
        <v>14</v>
      </c>
      <c r="K7752">
        <v>57</v>
      </c>
      <c r="L7752" t="s">
        <v>15</v>
      </c>
    </row>
    <row r="7753" spans="1:12">
      <c r="A7753" t="e">
        <f ca="1">E00251518634821</f>
        <v>#NAME?</v>
      </c>
      <c r="B7753">
        <v>285</v>
      </c>
      <c r="C7753" t="s">
        <v>117</v>
      </c>
      <c r="D7753" s="1">
        <v>42724</v>
      </c>
      <c r="F7753">
        <v>1</v>
      </c>
      <c r="G7753">
        <v>4871</v>
      </c>
      <c r="H7753" t="s">
        <v>125</v>
      </c>
      <c r="J7753" t="s">
        <v>14</v>
      </c>
      <c r="K7753">
        <v>51</v>
      </c>
      <c r="L7753" t="s">
        <v>15</v>
      </c>
    </row>
    <row r="7754" spans="1:12">
      <c r="A7754" t="e">
        <f ca="1">E00251518634821</f>
        <v>#NAME?</v>
      </c>
      <c r="B7754">
        <v>285</v>
      </c>
      <c r="C7754" t="s">
        <v>117</v>
      </c>
      <c r="D7754" s="1">
        <v>42874</v>
      </c>
      <c r="F7754">
        <v>3</v>
      </c>
      <c r="G7754">
        <v>30002</v>
      </c>
      <c r="H7754" t="s">
        <v>492</v>
      </c>
      <c r="J7754" t="s">
        <v>14</v>
      </c>
      <c r="K7754">
        <v>52</v>
      </c>
      <c r="L7754" t="s">
        <v>15</v>
      </c>
    </row>
    <row r="7755" spans="1:12">
      <c r="A7755" t="e">
        <f ca="1">E00251533616021</f>
        <v>#NAME?</v>
      </c>
      <c r="B7755">
        <v>104</v>
      </c>
      <c r="C7755" t="s">
        <v>88</v>
      </c>
      <c r="D7755" s="1">
        <v>40984</v>
      </c>
      <c r="F7755">
        <v>1</v>
      </c>
      <c r="G7755">
        <v>4660</v>
      </c>
      <c r="H7755" t="s">
        <v>215</v>
      </c>
      <c r="J7755" t="s">
        <v>14</v>
      </c>
      <c r="K7755">
        <v>41</v>
      </c>
      <c r="L7755" t="s">
        <v>15</v>
      </c>
    </row>
    <row r="7756" spans="1:12">
      <c r="A7756" t="e">
        <f ca="1">E00251432340321</f>
        <v>#NAME?</v>
      </c>
      <c r="B7756">
        <v>448</v>
      </c>
      <c r="C7756" t="s">
        <v>112</v>
      </c>
      <c r="D7756" s="1">
        <v>43067</v>
      </c>
      <c r="F7756">
        <v>1</v>
      </c>
      <c r="G7756">
        <v>4019</v>
      </c>
      <c r="H7756" t="s">
        <v>26</v>
      </c>
      <c r="J7756" t="s">
        <v>14</v>
      </c>
      <c r="K7756">
        <v>57</v>
      </c>
      <c r="L7756" t="s">
        <v>15</v>
      </c>
    </row>
    <row r="7757" spans="1:12">
      <c r="A7757" t="e">
        <f ca="1">E00251432340321</f>
        <v>#NAME?</v>
      </c>
      <c r="B7757">
        <v>448</v>
      </c>
      <c r="C7757" t="s">
        <v>112</v>
      </c>
      <c r="D7757" s="1">
        <v>43081</v>
      </c>
      <c r="F7757">
        <v>2</v>
      </c>
      <c r="G7757">
        <v>49390</v>
      </c>
      <c r="H7757" t="s">
        <v>59</v>
      </c>
      <c r="J7757" t="s">
        <v>14</v>
      </c>
      <c r="K7757">
        <v>57</v>
      </c>
      <c r="L7757" t="s">
        <v>15</v>
      </c>
    </row>
    <row r="7758" spans="1:12">
      <c r="A7758" t="e">
        <f ca="1">E00251528138121</f>
        <v>#NAME?</v>
      </c>
      <c r="B7758">
        <v>66</v>
      </c>
      <c r="C7758" t="s">
        <v>134</v>
      </c>
      <c r="D7758" s="1">
        <v>41710</v>
      </c>
      <c r="F7758">
        <v>1</v>
      </c>
      <c r="G7758">
        <v>2720</v>
      </c>
      <c r="H7758" t="s">
        <v>65</v>
      </c>
      <c r="J7758" t="s">
        <v>14</v>
      </c>
      <c r="K7758">
        <v>59</v>
      </c>
      <c r="L7758" t="s">
        <v>15</v>
      </c>
    </row>
    <row r="7759" spans="1:12">
      <c r="A7759" t="e">
        <f ca="1">E00251528138121</f>
        <v>#NAME?</v>
      </c>
      <c r="B7759">
        <v>66</v>
      </c>
      <c r="C7759" t="s">
        <v>134</v>
      </c>
      <c r="D7759" s="1">
        <v>42535</v>
      </c>
      <c r="F7759">
        <v>1</v>
      </c>
      <c r="G7759">
        <v>4019</v>
      </c>
      <c r="H7759" t="s">
        <v>26</v>
      </c>
      <c r="J7759" t="s">
        <v>14</v>
      </c>
      <c r="K7759">
        <v>61</v>
      </c>
      <c r="L7759" t="s">
        <v>15</v>
      </c>
    </row>
    <row r="7760" spans="1:12">
      <c r="A7760" t="e">
        <f ca="1">E00251528138121</f>
        <v>#NAME?</v>
      </c>
      <c r="B7760">
        <v>66</v>
      </c>
      <c r="C7760" t="s">
        <v>134</v>
      </c>
      <c r="D7760" s="1">
        <v>42751</v>
      </c>
      <c r="F7760">
        <v>2</v>
      </c>
      <c r="G7760">
        <v>29690</v>
      </c>
      <c r="H7760" t="s">
        <v>52</v>
      </c>
      <c r="J7760" t="s">
        <v>14</v>
      </c>
      <c r="K7760">
        <v>62</v>
      </c>
      <c r="L7760" t="s">
        <v>15</v>
      </c>
    </row>
    <row r="7761" spans="1:12">
      <c r="A7761" t="e">
        <f ca="1">E00251514725021</f>
        <v>#NAME?</v>
      </c>
      <c r="B7761">
        <v>489</v>
      </c>
      <c r="C7761" t="s">
        <v>100</v>
      </c>
      <c r="D7761" s="1">
        <v>42632</v>
      </c>
      <c r="F7761">
        <v>1</v>
      </c>
      <c r="G7761">
        <v>7841</v>
      </c>
      <c r="H7761" t="s">
        <v>154</v>
      </c>
      <c r="J7761" t="s">
        <v>14</v>
      </c>
      <c r="K7761">
        <v>44</v>
      </c>
      <c r="L7761" t="s">
        <v>22</v>
      </c>
    </row>
    <row r="7762" spans="1:12">
      <c r="A7762" t="e">
        <f ca="1">E00251514288421</f>
        <v>#NAME?</v>
      </c>
      <c r="B7762">
        <v>485</v>
      </c>
      <c r="C7762" t="s">
        <v>241</v>
      </c>
      <c r="D7762" s="1">
        <v>42998</v>
      </c>
      <c r="F7762">
        <v>3</v>
      </c>
      <c r="G7762">
        <v>4549</v>
      </c>
      <c r="H7762" t="s">
        <v>69</v>
      </c>
      <c r="J7762" t="s">
        <v>14</v>
      </c>
      <c r="K7762">
        <v>61</v>
      </c>
      <c r="L7762" t="s">
        <v>15</v>
      </c>
    </row>
    <row r="7763" spans="1:12">
      <c r="A7763" t="e">
        <f ca="1">E00251514288421</f>
        <v>#NAME?</v>
      </c>
      <c r="B7763">
        <v>485</v>
      </c>
      <c r="C7763" t="s">
        <v>241</v>
      </c>
      <c r="D7763" s="1">
        <v>42998</v>
      </c>
      <c r="F7763">
        <v>5</v>
      </c>
      <c r="G7763">
        <v>7028</v>
      </c>
      <c r="H7763" t="s">
        <v>407</v>
      </c>
      <c r="J7763" t="s">
        <v>14</v>
      </c>
      <c r="K7763">
        <v>61</v>
      </c>
      <c r="L7763" t="s">
        <v>15</v>
      </c>
    </row>
    <row r="7764" spans="1:12">
      <c r="A7764" t="e">
        <f ca="1">E00251439746321</f>
        <v>#NAME?</v>
      </c>
      <c r="B7764">
        <v>297</v>
      </c>
      <c r="C7764" t="s">
        <v>411</v>
      </c>
      <c r="D7764" s="1">
        <v>43038</v>
      </c>
      <c r="F7764">
        <v>3</v>
      </c>
      <c r="G7764">
        <v>2720</v>
      </c>
      <c r="H7764" t="s">
        <v>65</v>
      </c>
      <c r="J7764" t="s">
        <v>14</v>
      </c>
      <c r="K7764">
        <v>65</v>
      </c>
      <c r="L7764" t="s">
        <v>15</v>
      </c>
    </row>
    <row r="7765" spans="1:12">
      <c r="A7765" t="e">
        <f ca="1">E00251715048221</f>
        <v>#NAME?</v>
      </c>
      <c r="B7765">
        <v>1328</v>
      </c>
      <c r="C7765" t="s">
        <v>697</v>
      </c>
      <c r="D7765" s="1">
        <v>42235</v>
      </c>
      <c r="F7765">
        <v>1</v>
      </c>
      <c r="G7765">
        <v>7268</v>
      </c>
      <c r="H7765" t="s">
        <v>710</v>
      </c>
      <c r="J7765" t="s">
        <v>14</v>
      </c>
      <c r="K7765">
        <v>47</v>
      </c>
      <c r="L7765" t="s">
        <v>15</v>
      </c>
    </row>
    <row r="7766" spans="1:12">
      <c r="A7766" t="e">
        <f ca="1">E00251439542921</f>
        <v>#NAME?</v>
      </c>
      <c r="B7766">
        <v>1786</v>
      </c>
      <c r="C7766" t="s">
        <v>37</v>
      </c>
      <c r="D7766" s="1">
        <v>42702</v>
      </c>
      <c r="F7766">
        <v>1</v>
      </c>
      <c r="G7766">
        <v>2729</v>
      </c>
      <c r="H7766" t="s">
        <v>115</v>
      </c>
      <c r="J7766" t="s">
        <v>14</v>
      </c>
      <c r="K7766">
        <v>63</v>
      </c>
      <c r="L7766" t="s">
        <v>15</v>
      </c>
    </row>
    <row r="7767" spans="1:12">
      <c r="A7767" t="e">
        <f ca="1">E00251716572021</f>
        <v>#NAME?</v>
      </c>
      <c r="B7767">
        <v>446</v>
      </c>
      <c r="C7767" t="s">
        <v>94</v>
      </c>
      <c r="D7767" s="1">
        <v>41772</v>
      </c>
      <c r="F7767">
        <v>1</v>
      </c>
      <c r="G7767">
        <v>5718</v>
      </c>
      <c r="H7767" t="s">
        <v>244</v>
      </c>
      <c r="J7767" t="s">
        <v>14</v>
      </c>
      <c r="K7767">
        <v>43</v>
      </c>
      <c r="L7767" t="s">
        <v>15</v>
      </c>
    </row>
    <row r="7768" spans="1:12">
      <c r="A7768" t="e">
        <f ca="1">E00251716572021</f>
        <v>#NAME?</v>
      </c>
      <c r="B7768">
        <v>446</v>
      </c>
      <c r="C7768" t="s">
        <v>94</v>
      </c>
      <c r="D7768" s="1">
        <v>41289</v>
      </c>
      <c r="F7768">
        <v>3</v>
      </c>
      <c r="G7768">
        <v>5368</v>
      </c>
      <c r="H7768" t="s">
        <v>101</v>
      </c>
      <c r="J7768" t="s">
        <v>14</v>
      </c>
      <c r="K7768">
        <v>42</v>
      </c>
      <c r="L7768" t="s">
        <v>15</v>
      </c>
    </row>
    <row r="7769" spans="1:12">
      <c r="A7769" t="e">
        <f ca="1">E00251716572021</f>
        <v>#NAME?</v>
      </c>
      <c r="B7769">
        <v>446</v>
      </c>
      <c r="C7769" t="s">
        <v>94</v>
      </c>
      <c r="D7769" s="1">
        <v>41702</v>
      </c>
      <c r="F7769">
        <v>1</v>
      </c>
      <c r="G7769">
        <v>27800</v>
      </c>
      <c r="H7769" t="s">
        <v>145</v>
      </c>
      <c r="J7769" t="s">
        <v>14</v>
      </c>
      <c r="K7769">
        <v>43</v>
      </c>
      <c r="L7769" t="s">
        <v>15</v>
      </c>
    </row>
    <row r="7770" spans="1:12">
      <c r="A7770" t="e">
        <f ca="1">E00251716572021</f>
        <v>#NAME?</v>
      </c>
      <c r="B7770">
        <v>446</v>
      </c>
      <c r="C7770" t="s">
        <v>94</v>
      </c>
      <c r="D7770" s="1">
        <v>41890</v>
      </c>
      <c r="F7770">
        <v>2</v>
      </c>
      <c r="G7770">
        <v>27800</v>
      </c>
      <c r="H7770" t="s">
        <v>145</v>
      </c>
      <c r="J7770" t="s">
        <v>14</v>
      </c>
      <c r="K7770">
        <v>44</v>
      </c>
      <c r="L7770" t="s">
        <v>15</v>
      </c>
    </row>
    <row r="7771" spans="1:12">
      <c r="A7771" t="e">
        <f ca="1">E00251514288421</f>
        <v>#NAME?</v>
      </c>
      <c r="B7771">
        <v>481</v>
      </c>
      <c r="C7771" t="s">
        <v>402</v>
      </c>
      <c r="D7771" s="1">
        <v>41605</v>
      </c>
      <c r="F7771">
        <v>2</v>
      </c>
      <c r="G7771">
        <v>7295</v>
      </c>
      <c r="H7771" t="s">
        <v>76</v>
      </c>
      <c r="J7771" t="s">
        <v>14</v>
      </c>
      <c r="K7771">
        <v>58</v>
      </c>
      <c r="L7771" t="s">
        <v>15</v>
      </c>
    </row>
    <row r="7772" spans="1:12">
      <c r="A7772" t="e">
        <f ca="1">E00251711664321</f>
        <v>#NAME?</v>
      </c>
      <c r="B7772">
        <v>11</v>
      </c>
      <c r="C7772" t="s">
        <v>245</v>
      </c>
      <c r="D7772" s="1">
        <v>43041</v>
      </c>
      <c r="F7772">
        <v>1</v>
      </c>
      <c r="G7772">
        <v>8798</v>
      </c>
      <c r="H7772" t="s">
        <v>314</v>
      </c>
      <c r="J7772" t="s">
        <v>14</v>
      </c>
      <c r="K7772">
        <v>66</v>
      </c>
      <c r="L7772" t="s">
        <v>15</v>
      </c>
    </row>
    <row r="7773" spans="1:12">
      <c r="A7773" t="e">
        <f ca="1">E00251533616021</f>
        <v>#NAME?</v>
      </c>
      <c r="B7773">
        <v>104</v>
      </c>
      <c r="C7773" t="s">
        <v>88</v>
      </c>
      <c r="D7773" s="1">
        <v>40975</v>
      </c>
      <c r="F7773">
        <v>1</v>
      </c>
      <c r="G7773">
        <v>460</v>
      </c>
      <c r="H7773" t="s">
        <v>16</v>
      </c>
      <c r="J7773" t="s">
        <v>14</v>
      </c>
      <c r="K7773">
        <v>41</v>
      </c>
      <c r="L7773" t="s">
        <v>15</v>
      </c>
    </row>
    <row r="7774" spans="1:12">
      <c r="A7774" t="e">
        <f ca="1">E00251439831421</f>
        <v>#NAME?</v>
      </c>
      <c r="B7774">
        <v>468</v>
      </c>
      <c r="C7774" t="s">
        <v>721</v>
      </c>
      <c r="D7774" s="1">
        <v>42954</v>
      </c>
      <c r="F7774">
        <v>3</v>
      </c>
      <c r="G7774">
        <v>49390</v>
      </c>
      <c r="H7774" t="s">
        <v>59</v>
      </c>
      <c r="J7774" t="s">
        <v>14</v>
      </c>
      <c r="K7774">
        <v>42</v>
      </c>
      <c r="L7774" t="s">
        <v>15</v>
      </c>
    </row>
    <row r="7775" spans="1:12">
      <c r="A7775" t="e">
        <f ca="1">E00251617696721</f>
        <v>#NAME?</v>
      </c>
      <c r="B7775">
        <v>444</v>
      </c>
      <c r="C7775" t="s">
        <v>819</v>
      </c>
      <c r="D7775" s="1">
        <v>42773</v>
      </c>
      <c r="F7775">
        <v>1</v>
      </c>
      <c r="G7775">
        <v>78906</v>
      </c>
      <c r="H7775" t="s">
        <v>31</v>
      </c>
      <c r="J7775" t="s">
        <v>14</v>
      </c>
      <c r="K7775">
        <v>54</v>
      </c>
      <c r="L7775" t="s">
        <v>22</v>
      </c>
    </row>
    <row r="7776" spans="1:12">
      <c r="A7776" t="e">
        <f ca="1">E00251513958321</f>
        <v>#NAME?</v>
      </c>
      <c r="B7776">
        <v>1785</v>
      </c>
      <c r="C7776" t="s">
        <v>129</v>
      </c>
      <c r="D7776" s="1">
        <v>41789</v>
      </c>
      <c r="F7776">
        <v>1</v>
      </c>
      <c r="G7776">
        <v>6918</v>
      </c>
      <c r="H7776" t="s">
        <v>443</v>
      </c>
      <c r="J7776" t="s">
        <v>14</v>
      </c>
      <c r="K7776">
        <v>47</v>
      </c>
      <c r="L7776" t="s">
        <v>15</v>
      </c>
    </row>
    <row r="7777" spans="1:12">
      <c r="A7777" t="e">
        <f ca="1">E00251513958321</f>
        <v>#NAME?</v>
      </c>
      <c r="B7777">
        <v>1785</v>
      </c>
      <c r="C7777" t="s">
        <v>129</v>
      </c>
      <c r="D7777" s="1">
        <v>42821</v>
      </c>
      <c r="F7777">
        <v>1</v>
      </c>
      <c r="G7777">
        <v>72293</v>
      </c>
      <c r="H7777" t="s">
        <v>639</v>
      </c>
      <c r="J7777" t="s">
        <v>14</v>
      </c>
      <c r="K7777">
        <v>50</v>
      </c>
      <c r="L7777" t="s">
        <v>15</v>
      </c>
    </row>
    <row r="7778" spans="1:12">
      <c r="A7778" t="e">
        <f ca="1">E00251514752621</f>
        <v>#NAME?</v>
      </c>
      <c r="B7778">
        <v>481</v>
      </c>
      <c r="C7778" t="s">
        <v>402</v>
      </c>
      <c r="D7778" s="1">
        <v>43033</v>
      </c>
      <c r="F7778">
        <v>4</v>
      </c>
      <c r="G7778">
        <v>69010</v>
      </c>
      <c r="H7778" t="s">
        <v>294</v>
      </c>
      <c r="J7778" t="s">
        <v>14</v>
      </c>
      <c r="K7778">
        <v>58</v>
      </c>
      <c r="L7778" t="s">
        <v>15</v>
      </c>
    </row>
    <row r="7779" spans="1:12">
      <c r="A7779" t="e">
        <f ca="1">E00251514725021</f>
        <v>#NAME?</v>
      </c>
      <c r="B7779">
        <v>489</v>
      </c>
      <c r="C7779" t="s">
        <v>100</v>
      </c>
      <c r="D7779" s="1">
        <v>41753</v>
      </c>
      <c r="F7779">
        <v>2</v>
      </c>
      <c r="G7779">
        <v>52333</v>
      </c>
      <c r="H7779" t="s">
        <v>1078</v>
      </c>
      <c r="J7779" t="s">
        <v>14</v>
      </c>
      <c r="K7779">
        <v>42</v>
      </c>
      <c r="L7779" t="s">
        <v>15</v>
      </c>
    </row>
    <row r="7780" spans="1:12">
      <c r="A7780" t="e">
        <f ca="1">E00251514725021</f>
        <v>#NAME?</v>
      </c>
      <c r="B7780">
        <v>489</v>
      </c>
      <c r="C7780" t="s">
        <v>100</v>
      </c>
      <c r="D7780" s="1">
        <v>42822</v>
      </c>
      <c r="F7780">
        <v>3</v>
      </c>
      <c r="G7780">
        <v>7262</v>
      </c>
      <c r="H7780" t="s">
        <v>198</v>
      </c>
      <c r="J7780" t="s">
        <v>14</v>
      </c>
      <c r="K7780">
        <v>44</v>
      </c>
      <c r="L7780" t="s">
        <v>15</v>
      </c>
    </row>
    <row r="7781" spans="1:12">
      <c r="A7781" t="e">
        <f ca="1">E00251514725021</f>
        <v>#NAME?</v>
      </c>
      <c r="B7781">
        <v>489</v>
      </c>
      <c r="C7781" t="s">
        <v>100</v>
      </c>
      <c r="D7781" s="1">
        <v>42832</v>
      </c>
      <c r="F7781">
        <v>1</v>
      </c>
      <c r="G7781">
        <v>72632</v>
      </c>
      <c r="H7781" t="s">
        <v>107</v>
      </c>
      <c r="J7781" t="s">
        <v>14</v>
      </c>
      <c r="K7781">
        <v>45</v>
      </c>
      <c r="L7781" t="s">
        <v>15</v>
      </c>
    </row>
    <row r="7782" spans="1:12">
      <c r="A7782" t="e">
        <f ca="1">E00251537880321</f>
        <v>#NAME?</v>
      </c>
      <c r="B7782">
        <v>282</v>
      </c>
      <c r="C7782" t="s">
        <v>724</v>
      </c>
      <c r="D7782" s="1">
        <v>42846</v>
      </c>
      <c r="F7782">
        <v>1</v>
      </c>
      <c r="G7782">
        <v>5272</v>
      </c>
      <c r="H7782" t="s">
        <v>807</v>
      </c>
      <c r="J7782" t="s">
        <v>14</v>
      </c>
      <c r="K7782">
        <v>44</v>
      </c>
      <c r="L7782" t="s">
        <v>15</v>
      </c>
    </row>
    <row r="7783" spans="1:12">
      <c r="A7783" t="e">
        <f ca="1">E00251537880321</f>
        <v>#NAME?</v>
      </c>
      <c r="B7783">
        <v>4921</v>
      </c>
      <c r="C7783" t="s">
        <v>832</v>
      </c>
      <c r="D7783" s="1">
        <v>42880</v>
      </c>
      <c r="F7783">
        <v>1</v>
      </c>
      <c r="G7783">
        <v>8798</v>
      </c>
      <c r="H7783" t="s">
        <v>314</v>
      </c>
      <c r="J7783" t="s">
        <v>14</v>
      </c>
      <c r="K7783">
        <v>44</v>
      </c>
      <c r="L7783" t="s">
        <v>15</v>
      </c>
    </row>
    <row r="7784" spans="1:12">
      <c r="A7784" t="e">
        <f ca="1">E00251617573321</f>
        <v>#NAME?</v>
      </c>
      <c r="B7784">
        <v>440</v>
      </c>
      <c r="C7784" t="s">
        <v>12</v>
      </c>
      <c r="D7784" s="1">
        <v>42339</v>
      </c>
      <c r="F7784">
        <v>1</v>
      </c>
      <c r="G7784">
        <v>30000</v>
      </c>
      <c r="H7784" t="s">
        <v>144</v>
      </c>
      <c r="J7784" t="s">
        <v>14</v>
      </c>
      <c r="K7784">
        <v>46</v>
      </c>
      <c r="L7784" t="s">
        <v>15</v>
      </c>
    </row>
    <row r="7785" spans="1:12">
      <c r="A7785" t="e">
        <f ca="1">E00251514288421</f>
        <v>#NAME?</v>
      </c>
      <c r="B7785">
        <v>485</v>
      </c>
      <c r="C7785" t="s">
        <v>241</v>
      </c>
      <c r="D7785" s="1">
        <v>41723</v>
      </c>
      <c r="F7785">
        <v>1</v>
      </c>
      <c r="G7785">
        <v>4549</v>
      </c>
      <c r="H7785" t="s">
        <v>69</v>
      </c>
      <c r="J7785" t="s">
        <v>14</v>
      </c>
      <c r="K7785">
        <v>58</v>
      </c>
      <c r="L7785" t="s">
        <v>15</v>
      </c>
    </row>
    <row r="7786" spans="1:12">
      <c r="A7786" t="e">
        <f ca="1">E00251413469721</f>
        <v>#NAME?</v>
      </c>
      <c r="B7786">
        <v>1929</v>
      </c>
      <c r="C7786" t="s">
        <v>195</v>
      </c>
      <c r="D7786" s="1">
        <v>41766</v>
      </c>
      <c r="F7786">
        <v>1</v>
      </c>
      <c r="G7786">
        <v>9249</v>
      </c>
      <c r="H7786" t="s">
        <v>817</v>
      </c>
      <c r="J7786" t="s">
        <v>14</v>
      </c>
      <c r="K7786">
        <v>65</v>
      </c>
      <c r="L7786" t="s">
        <v>15</v>
      </c>
    </row>
    <row r="7787" spans="1:12">
      <c r="A7787" t="e">
        <f ca="1">E00251413469721</f>
        <v>#NAME?</v>
      </c>
      <c r="B7787">
        <v>1929</v>
      </c>
      <c r="C7787" t="s">
        <v>195</v>
      </c>
      <c r="D7787" s="1">
        <v>41968</v>
      </c>
      <c r="F7787">
        <v>6</v>
      </c>
      <c r="G7787">
        <v>7820</v>
      </c>
      <c r="H7787" t="s">
        <v>233</v>
      </c>
      <c r="J7787" t="s">
        <v>14</v>
      </c>
      <c r="K7787">
        <v>65</v>
      </c>
      <c r="L7787" t="s">
        <v>22</v>
      </c>
    </row>
    <row r="7788" spans="1:12">
      <c r="A7788" t="e">
        <f ca="1">E00251514288421</f>
        <v>#NAME?</v>
      </c>
      <c r="B7788">
        <v>481</v>
      </c>
      <c r="C7788" t="s">
        <v>402</v>
      </c>
      <c r="D7788" s="1">
        <v>41723</v>
      </c>
      <c r="F7788">
        <v>5</v>
      </c>
      <c r="G7788">
        <v>30000</v>
      </c>
      <c r="H7788" t="s">
        <v>144</v>
      </c>
      <c r="J7788" t="s">
        <v>14</v>
      </c>
      <c r="K7788">
        <v>58</v>
      </c>
      <c r="L7788" t="s">
        <v>15</v>
      </c>
    </row>
    <row r="7789" spans="1:12">
      <c r="A7789" t="e">
        <f ca="1">E00251514288421</f>
        <v>#NAME?</v>
      </c>
      <c r="B7789">
        <v>481</v>
      </c>
      <c r="C7789" t="s">
        <v>402</v>
      </c>
      <c r="D7789" s="1">
        <v>41971</v>
      </c>
      <c r="F7789">
        <v>6</v>
      </c>
      <c r="G7789">
        <v>3051</v>
      </c>
      <c r="H7789" t="s">
        <v>13</v>
      </c>
      <c r="J7789" t="s">
        <v>14</v>
      </c>
      <c r="K7789">
        <v>59</v>
      </c>
      <c r="L7789" t="s">
        <v>15</v>
      </c>
    </row>
    <row r="7790" spans="1:12">
      <c r="A7790" t="e">
        <f ca="1">E00251514288421</f>
        <v>#NAME?</v>
      </c>
      <c r="B7790">
        <v>481</v>
      </c>
      <c r="C7790" t="s">
        <v>402</v>
      </c>
      <c r="D7790" s="1">
        <v>42300</v>
      </c>
      <c r="F7790">
        <v>5</v>
      </c>
      <c r="G7790">
        <v>7079</v>
      </c>
      <c r="H7790" t="s">
        <v>1105</v>
      </c>
      <c r="J7790" t="s">
        <v>14</v>
      </c>
      <c r="K7790">
        <v>59</v>
      </c>
      <c r="L7790" t="s">
        <v>15</v>
      </c>
    </row>
    <row r="7791" spans="1:12">
      <c r="A7791" t="e">
        <f ca="1">E00251529498321</f>
        <v>#NAME?</v>
      </c>
      <c r="B7791">
        <v>163</v>
      </c>
      <c r="C7791" t="s">
        <v>219</v>
      </c>
      <c r="D7791" s="1">
        <v>41666</v>
      </c>
      <c r="F7791">
        <v>2</v>
      </c>
      <c r="G7791">
        <v>4019</v>
      </c>
      <c r="H7791" t="s">
        <v>26</v>
      </c>
      <c r="J7791" t="s">
        <v>14</v>
      </c>
      <c r="K7791">
        <v>63</v>
      </c>
      <c r="L7791" t="s">
        <v>15</v>
      </c>
    </row>
    <row r="7792" spans="1:12">
      <c r="A7792" t="e">
        <f ca="1">E00251529498321</f>
        <v>#NAME?</v>
      </c>
      <c r="B7792">
        <v>163</v>
      </c>
      <c r="C7792" t="s">
        <v>219</v>
      </c>
      <c r="D7792" s="1">
        <v>41778</v>
      </c>
      <c r="F7792">
        <v>1</v>
      </c>
      <c r="G7792">
        <v>27800</v>
      </c>
      <c r="H7792" t="s">
        <v>145</v>
      </c>
      <c r="J7792" t="s">
        <v>14</v>
      </c>
      <c r="K7792">
        <v>63</v>
      </c>
      <c r="L7792" t="s">
        <v>15</v>
      </c>
    </row>
    <row r="7793" spans="1:12">
      <c r="A7793" t="e">
        <f ca="1">E00251619839021</f>
        <v>#NAME?</v>
      </c>
      <c r="B7793">
        <v>437</v>
      </c>
      <c r="C7793" t="s">
        <v>216</v>
      </c>
      <c r="D7793" s="1">
        <v>41402</v>
      </c>
      <c r="F7793">
        <v>3</v>
      </c>
      <c r="G7793">
        <v>30000</v>
      </c>
      <c r="H7793" t="s">
        <v>144</v>
      </c>
      <c r="J7793" t="s">
        <v>14</v>
      </c>
      <c r="K7793">
        <v>46</v>
      </c>
      <c r="L7793" t="s">
        <v>15</v>
      </c>
    </row>
    <row r="7794" spans="1:12">
      <c r="A7794" t="e">
        <f ca="1">E00251432177821</f>
        <v>#NAME?</v>
      </c>
      <c r="B7794">
        <v>495</v>
      </c>
      <c r="C7794" t="s">
        <v>347</v>
      </c>
      <c r="D7794" s="1">
        <v>42492</v>
      </c>
      <c r="F7794">
        <v>1</v>
      </c>
      <c r="G7794">
        <v>3051</v>
      </c>
      <c r="H7794" t="s">
        <v>13</v>
      </c>
      <c r="J7794" t="s">
        <v>14</v>
      </c>
      <c r="K7794">
        <v>48</v>
      </c>
      <c r="L7794" t="s">
        <v>15</v>
      </c>
    </row>
    <row r="7795" spans="1:12">
      <c r="A7795" t="e">
        <f ca="1">E00251528755421</f>
        <v>#NAME?</v>
      </c>
      <c r="B7795">
        <v>278</v>
      </c>
      <c r="C7795" t="s">
        <v>222</v>
      </c>
      <c r="D7795" s="1">
        <v>41480</v>
      </c>
      <c r="F7795">
        <v>1</v>
      </c>
      <c r="G7795">
        <v>3051</v>
      </c>
      <c r="H7795" t="s">
        <v>13</v>
      </c>
      <c r="J7795" t="s">
        <v>14</v>
      </c>
      <c r="K7795">
        <v>50</v>
      </c>
      <c r="L7795" t="s">
        <v>15</v>
      </c>
    </row>
    <row r="7796" spans="1:12">
      <c r="A7796" t="e">
        <f ca="1">E00251514752621</f>
        <v>#NAME?</v>
      </c>
      <c r="B7796">
        <v>481</v>
      </c>
      <c r="C7796" t="s">
        <v>402</v>
      </c>
      <c r="D7796" s="1">
        <v>43019</v>
      </c>
      <c r="F7796">
        <v>2</v>
      </c>
      <c r="G7796">
        <v>69010</v>
      </c>
      <c r="H7796" t="s">
        <v>294</v>
      </c>
      <c r="J7796" t="s">
        <v>14</v>
      </c>
      <c r="K7796">
        <v>58</v>
      </c>
      <c r="L7796" t="s">
        <v>15</v>
      </c>
    </row>
    <row r="7797" spans="1:12">
      <c r="A7797" t="e">
        <f ca="1">E00251518872621</f>
        <v>#NAME?</v>
      </c>
      <c r="B7797">
        <v>292</v>
      </c>
      <c r="C7797" t="s">
        <v>467</v>
      </c>
      <c r="D7797" s="1">
        <v>42723</v>
      </c>
      <c r="F7797">
        <v>2</v>
      </c>
      <c r="G7797">
        <v>7904</v>
      </c>
      <c r="H7797" t="s">
        <v>75</v>
      </c>
      <c r="J7797" t="s">
        <v>14</v>
      </c>
      <c r="K7797">
        <v>50</v>
      </c>
      <c r="L7797" t="s">
        <v>22</v>
      </c>
    </row>
    <row r="7798" spans="1:12">
      <c r="A7798" t="e">
        <f ca="1">E00251514273221</f>
        <v>#NAME?</v>
      </c>
      <c r="B7798">
        <v>299</v>
      </c>
      <c r="C7798" t="s">
        <v>729</v>
      </c>
      <c r="D7798" s="1">
        <v>41701</v>
      </c>
      <c r="F7798">
        <v>1</v>
      </c>
      <c r="G7798">
        <v>7962</v>
      </c>
      <c r="H7798" t="s">
        <v>111</v>
      </c>
      <c r="J7798" t="s">
        <v>14</v>
      </c>
      <c r="K7798">
        <v>55</v>
      </c>
      <c r="L7798" t="s">
        <v>22</v>
      </c>
    </row>
    <row r="7799" spans="1:12">
      <c r="A7799" t="e">
        <f ca="1">E00251439765421</f>
        <v>#NAME?</v>
      </c>
      <c r="B7799">
        <v>1325</v>
      </c>
      <c r="C7799" t="s">
        <v>605</v>
      </c>
      <c r="D7799" s="1">
        <v>41218</v>
      </c>
      <c r="F7799">
        <v>3</v>
      </c>
      <c r="G7799">
        <v>78093</v>
      </c>
      <c r="H7799" t="s">
        <v>769</v>
      </c>
      <c r="J7799" t="s">
        <v>14</v>
      </c>
      <c r="K7799">
        <v>55</v>
      </c>
      <c r="L7799" t="s">
        <v>22</v>
      </c>
    </row>
    <row r="7800" spans="1:12">
      <c r="A7800" t="e">
        <f ca="1">E00251514273221</f>
        <v>#NAME?</v>
      </c>
      <c r="B7800">
        <v>299</v>
      </c>
      <c r="C7800" t="s">
        <v>729</v>
      </c>
      <c r="D7800" s="1">
        <v>42311</v>
      </c>
      <c r="F7800">
        <v>5</v>
      </c>
      <c r="G7800">
        <v>3051</v>
      </c>
      <c r="H7800" t="s">
        <v>13</v>
      </c>
      <c r="J7800" t="s">
        <v>14</v>
      </c>
      <c r="K7800">
        <v>57</v>
      </c>
      <c r="L7800" t="s">
        <v>15</v>
      </c>
    </row>
    <row r="7801" spans="1:12">
      <c r="A7801" t="e">
        <f ca="1">E00251716572021</f>
        <v>#NAME?</v>
      </c>
      <c r="B7801">
        <v>446</v>
      </c>
      <c r="C7801" t="s">
        <v>94</v>
      </c>
      <c r="D7801" s="1">
        <v>41289</v>
      </c>
      <c r="F7801">
        <v>2</v>
      </c>
      <c r="G7801">
        <v>2729</v>
      </c>
      <c r="H7801" t="s">
        <v>115</v>
      </c>
      <c r="J7801" t="s">
        <v>14</v>
      </c>
      <c r="K7801">
        <v>42</v>
      </c>
      <c r="L7801" t="s">
        <v>15</v>
      </c>
    </row>
    <row r="7802" spans="1:12">
      <c r="A7802" t="e">
        <f ca="1">E00251626524421</f>
        <v>#NAME?</v>
      </c>
      <c r="B7802">
        <v>290</v>
      </c>
      <c r="C7802" t="s">
        <v>449</v>
      </c>
      <c r="D7802" s="1">
        <v>41233</v>
      </c>
      <c r="F7802">
        <v>2</v>
      </c>
      <c r="G7802">
        <v>3689</v>
      </c>
      <c r="H7802" t="s">
        <v>159</v>
      </c>
      <c r="J7802" t="s">
        <v>14</v>
      </c>
      <c r="K7802">
        <v>41</v>
      </c>
      <c r="L7802" t="s">
        <v>15</v>
      </c>
    </row>
    <row r="7803" spans="1:12">
      <c r="A7803" t="e">
        <f ca="1">E00251626524421</f>
        <v>#NAME?</v>
      </c>
      <c r="B7803">
        <v>297</v>
      </c>
      <c r="C7803" t="s">
        <v>411</v>
      </c>
      <c r="D7803" s="1">
        <v>41914</v>
      </c>
      <c r="F7803">
        <v>5</v>
      </c>
      <c r="G7803">
        <v>7820</v>
      </c>
      <c r="H7803" t="s">
        <v>233</v>
      </c>
      <c r="J7803" t="s">
        <v>14</v>
      </c>
      <c r="K7803">
        <v>43</v>
      </c>
      <c r="L7803" t="s">
        <v>22</v>
      </c>
    </row>
    <row r="7804" spans="1:12">
      <c r="A7804" t="e">
        <f ca="1">E00251429332421</f>
        <v>#NAME?</v>
      </c>
      <c r="B7804">
        <v>1325</v>
      </c>
      <c r="C7804" t="s">
        <v>605</v>
      </c>
      <c r="D7804" s="1">
        <v>42160</v>
      </c>
      <c r="F7804">
        <v>3</v>
      </c>
      <c r="G7804">
        <v>7295</v>
      </c>
      <c r="H7804" t="s">
        <v>76</v>
      </c>
      <c r="J7804" t="s">
        <v>14</v>
      </c>
      <c r="K7804">
        <v>49</v>
      </c>
      <c r="L7804" t="s">
        <v>15</v>
      </c>
    </row>
    <row r="7805" spans="1:12">
      <c r="A7805" t="e">
        <f ca="1">E00251716572021</f>
        <v>#NAME?</v>
      </c>
      <c r="B7805">
        <v>446</v>
      </c>
      <c r="C7805" t="s">
        <v>94</v>
      </c>
      <c r="D7805" s="1">
        <v>41943</v>
      </c>
      <c r="F7805">
        <v>1</v>
      </c>
      <c r="G7805">
        <v>27800</v>
      </c>
      <c r="H7805" t="s">
        <v>145</v>
      </c>
      <c r="J7805" t="s">
        <v>14</v>
      </c>
      <c r="K7805">
        <v>44</v>
      </c>
      <c r="L7805" t="s">
        <v>15</v>
      </c>
    </row>
    <row r="7806" spans="1:12">
      <c r="A7806" t="e">
        <f ca="1">E00251533616021</f>
        <v>#NAME?</v>
      </c>
      <c r="B7806">
        <v>104</v>
      </c>
      <c r="C7806" t="s">
        <v>88</v>
      </c>
      <c r="D7806" s="1">
        <v>41425</v>
      </c>
      <c r="F7806">
        <v>1</v>
      </c>
      <c r="G7806">
        <v>5589</v>
      </c>
      <c r="H7806" t="s">
        <v>152</v>
      </c>
      <c r="J7806" t="s">
        <v>14</v>
      </c>
      <c r="K7806">
        <v>42</v>
      </c>
      <c r="L7806" t="s">
        <v>15</v>
      </c>
    </row>
    <row r="7807" spans="1:12">
      <c r="A7807" t="e">
        <f ca="1">E00251518872621</f>
        <v>#NAME?</v>
      </c>
      <c r="B7807">
        <v>292</v>
      </c>
      <c r="C7807" t="s">
        <v>467</v>
      </c>
      <c r="D7807" s="1">
        <v>41072</v>
      </c>
      <c r="F7807">
        <v>4</v>
      </c>
      <c r="G7807">
        <v>7295</v>
      </c>
      <c r="H7807" t="s">
        <v>76</v>
      </c>
      <c r="J7807" t="s">
        <v>14</v>
      </c>
      <c r="K7807">
        <v>46</v>
      </c>
      <c r="L7807" t="s">
        <v>15</v>
      </c>
    </row>
    <row r="7808" spans="1:12">
      <c r="A7808" t="e">
        <f ca="1">E00251514752621</f>
        <v>#NAME?</v>
      </c>
      <c r="B7808">
        <v>481</v>
      </c>
      <c r="C7808" t="s">
        <v>402</v>
      </c>
      <c r="D7808" s="1">
        <v>42884</v>
      </c>
      <c r="F7808">
        <v>4</v>
      </c>
      <c r="G7808">
        <v>73390</v>
      </c>
      <c r="H7808" t="s">
        <v>66</v>
      </c>
      <c r="J7808" t="s">
        <v>14</v>
      </c>
      <c r="K7808">
        <v>57</v>
      </c>
      <c r="L7808" t="s">
        <v>15</v>
      </c>
    </row>
    <row r="7809" spans="1:12">
      <c r="A7809" t="e">
        <f ca="1">E00251514288421</f>
        <v>#NAME?</v>
      </c>
      <c r="B7809">
        <v>481</v>
      </c>
      <c r="C7809" t="s">
        <v>402</v>
      </c>
      <c r="D7809" s="1">
        <v>41971</v>
      </c>
      <c r="F7809">
        <v>5</v>
      </c>
      <c r="G7809">
        <v>30000</v>
      </c>
      <c r="H7809" t="s">
        <v>144</v>
      </c>
      <c r="J7809" t="s">
        <v>14</v>
      </c>
      <c r="K7809">
        <v>59</v>
      </c>
      <c r="L7809" t="s">
        <v>15</v>
      </c>
    </row>
    <row r="7810" spans="1:12">
      <c r="A7810" t="e">
        <f ca="1">E00251518634821</f>
        <v>#NAME?</v>
      </c>
      <c r="B7810">
        <v>285</v>
      </c>
      <c r="C7810" t="s">
        <v>117</v>
      </c>
      <c r="D7810" s="1">
        <v>42503</v>
      </c>
      <c r="F7810">
        <v>1</v>
      </c>
      <c r="G7810">
        <v>2169</v>
      </c>
      <c r="H7810" t="s">
        <v>40</v>
      </c>
      <c r="J7810" t="s">
        <v>14</v>
      </c>
      <c r="K7810">
        <v>51</v>
      </c>
      <c r="L7810" t="s">
        <v>15</v>
      </c>
    </row>
    <row r="7811" spans="1:12">
      <c r="A7811" t="e">
        <f ca="1">E00251429825621</f>
        <v>#NAME?</v>
      </c>
      <c r="B7811">
        <v>160</v>
      </c>
      <c r="C7811" t="s">
        <v>278</v>
      </c>
      <c r="D7811" s="1">
        <v>41446</v>
      </c>
      <c r="F7811">
        <v>1</v>
      </c>
      <c r="G7811">
        <v>88</v>
      </c>
      <c r="H7811" t="s">
        <v>919</v>
      </c>
      <c r="J7811" t="s">
        <v>14</v>
      </c>
      <c r="K7811">
        <v>45</v>
      </c>
      <c r="L7811" t="s">
        <v>15</v>
      </c>
    </row>
    <row r="7812" spans="1:12">
      <c r="A7812" t="e">
        <f ca="1">E00251531527121</f>
        <v>#NAME?</v>
      </c>
      <c r="B7812">
        <v>1786</v>
      </c>
      <c r="C7812" t="s">
        <v>37</v>
      </c>
      <c r="D7812" s="1">
        <v>41069</v>
      </c>
      <c r="F7812">
        <v>1</v>
      </c>
      <c r="G7812">
        <v>7806</v>
      </c>
      <c r="H7812" t="s">
        <v>184</v>
      </c>
      <c r="J7812" t="s">
        <v>14</v>
      </c>
      <c r="K7812">
        <v>61</v>
      </c>
      <c r="L7812" t="s">
        <v>22</v>
      </c>
    </row>
    <row r="7813" spans="1:12">
      <c r="A7813" t="e">
        <f ca="1">E00251431694221</f>
        <v>#NAME?</v>
      </c>
      <c r="B7813">
        <v>1128</v>
      </c>
      <c r="C7813" t="s">
        <v>424</v>
      </c>
      <c r="D7813" s="1">
        <v>42941</v>
      </c>
      <c r="F7813">
        <v>3</v>
      </c>
      <c r="G7813">
        <v>2724</v>
      </c>
      <c r="H7813" t="s">
        <v>73</v>
      </c>
      <c r="J7813" t="s">
        <v>14</v>
      </c>
      <c r="K7813">
        <v>53</v>
      </c>
      <c r="L7813" t="s">
        <v>15</v>
      </c>
    </row>
    <row r="7814" spans="1:12">
      <c r="A7814" t="e">
        <f ca="1">E00251518872621</f>
        <v>#NAME?</v>
      </c>
      <c r="B7814">
        <v>292</v>
      </c>
      <c r="C7814" t="s">
        <v>467</v>
      </c>
      <c r="D7814" s="1">
        <v>42243</v>
      </c>
      <c r="F7814">
        <v>4</v>
      </c>
      <c r="G7814">
        <v>7295</v>
      </c>
      <c r="H7814" t="s">
        <v>76</v>
      </c>
      <c r="J7814" t="s">
        <v>14</v>
      </c>
      <c r="K7814">
        <v>49</v>
      </c>
      <c r="L7814" t="s">
        <v>15</v>
      </c>
    </row>
    <row r="7815" spans="1:12">
      <c r="A7815" t="e">
        <f ca="1">E00251413469721</f>
        <v>#NAME?</v>
      </c>
      <c r="B7815">
        <v>1929</v>
      </c>
      <c r="C7815" t="s">
        <v>195</v>
      </c>
      <c r="D7815" s="1">
        <v>42037</v>
      </c>
      <c r="F7815">
        <v>4</v>
      </c>
      <c r="G7815">
        <v>27800</v>
      </c>
      <c r="H7815" t="s">
        <v>145</v>
      </c>
      <c r="J7815" t="s">
        <v>14</v>
      </c>
      <c r="K7815">
        <v>66</v>
      </c>
      <c r="L7815" t="s">
        <v>15</v>
      </c>
    </row>
    <row r="7816" spans="1:12">
      <c r="A7816" t="e">
        <f ca="1">E00251518634821</f>
        <v>#NAME?</v>
      </c>
      <c r="B7816">
        <v>285</v>
      </c>
      <c r="C7816" t="s">
        <v>117</v>
      </c>
      <c r="D7816" s="1">
        <v>42930</v>
      </c>
      <c r="F7816">
        <v>1</v>
      </c>
      <c r="G7816">
        <v>2729</v>
      </c>
      <c r="H7816" t="s">
        <v>115</v>
      </c>
      <c r="J7816" t="s">
        <v>14</v>
      </c>
      <c r="K7816">
        <v>52</v>
      </c>
      <c r="L7816" t="s">
        <v>15</v>
      </c>
    </row>
    <row r="7817" spans="1:12">
      <c r="A7817" t="e">
        <f ca="1">E00251518634821</f>
        <v>#NAME?</v>
      </c>
      <c r="B7817">
        <v>285</v>
      </c>
      <c r="C7817" t="s">
        <v>117</v>
      </c>
      <c r="D7817" s="1">
        <v>42312</v>
      </c>
      <c r="F7817">
        <v>1</v>
      </c>
      <c r="G7817">
        <v>931</v>
      </c>
      <c r="H7817" t="s">
        <v>736</v>
      </c>
      <c r="J7817" t="s">
        <v>14</v>
      </c>
      <c r="K7817">
        <v>50</v>
      </c>
      <c r="L7817" t="s">
        <v>15</v>
      </c>
    </row>
    <row r="7818" spans="1:12">
      <c r="A7818" t="e">
        <f ca="1">E00251533616021</f>
        <v>#NAME?</v>
      </c>
      <c r="B7818">
        <v>104</v>
      </c>
      <c r="C7818" t="s">
        <v>88</v>
      </c>
      <c r="D7818" s="1">
        <v>40980</v>
      </c>
      <c r="F7818">
        <v>1</v>
      </c>
      <c r="G7818">
        <v>4660</v>
      </c>
      <c r="H7818" t="s">
        <v>215</v>
      </c>
      <c r="J7818" t="s">
        <v>14</v>
      </c>
      <c r="K7818">
        <v>41</v>
      </c>
      <c r="L7818" t="s">
        <v>15</v>
      </c>
    </row>
    <row r="7819" spans="1:12">
      <c r="A7819" t="e">
        <f ca="1">E00251532291121</f>
        <v>#NAME?</v>
      </c>
      <c r="B7819">
        <v>497</v>
      </c>
      <c r="C7819" t="s">
        <v>141</v>
      </c>
      <c r="D7819" s="1">
        <v>42870</v>
      </c>
      <c r="F7819">
        <v>2</v>
      </c>
      <c r="G7819">
        <v>9490</v>
      </c>
      <c r="H7819" t="s">
        <v>138</v>
      </c>
      <c r="J7819" t="s">
        <v>14</v>
      </c>
      <c r="K7819">
        <v>62</v>
      </c>
      <c r="L7819" t="s">
        <v>15</v>
      </c>
    </row>
    <row r="7820" spans="1:12">
      <c r="A7820" t="e">
        <f ca="1">E00251413469721</f>
        <v>#NAME?</v>
      </c>
      <c r="B7820">
        <v>1929</v>
      </c>
      <c r="C7820" t="s">
        <v>195</v>
      </c>
      <c r="D7820" s="1">
        <v>41977</v>
      </c>
      <c r="F7820">
        <v>1</v>
      </c>
      <c r="G7820">
        <v>46619</v>
      </c>
      <c r="H7820" t="s">
        <v>182</v>
      </c>
      <c r="J7820" t="s">
        <v>14</v>
      </c>
      <c r="K7820">
        <v>65</v>
      </c>
      <c r="L7820" t="s">
        <v>15</v>
      </c>
    </row>
    <row r="7821" spans="1:12">
      <c r="A7821" t="e">
        <f ca="1">E00251413469721</f>
        <v>#NAME?</v>
      </c>
      <c r="B7821">
        <v>1929</v>
      </c>
      <c r="C7821" t="s">
        <v>195</v>
      </c>
      <c r="D7821" s="1">
        <v>42307</v>
      </c>
      <c r="F7821">
        <v>2</v>
      </c>
      <c r="G7821">
        <v>4549</v>
      </c>
      <c r="H7821" t="s">
        <v>69</v>
      </c>
      <c r="J7821" t="s">
        <v>14</v>
      </c>
      <c r="K7821">
        <v>66</v>
      </c>
      <c r="L7821" t="s">
        <v>15</v>
      </c>
    </row>
    <row r="7822" spans="1:12">
      <c r="A7822" t="e">
        <f ca="1">E00251529551021</f>
        <v>#NAME?</v>
      </c>
      <c r="B7822">
        <v>201</v>
      </c>
      <c r="C7822" t="s">
        <v>636</v>
      </c>
      <c r="D7822" s="1">
        <v>42761</v>
      </c>
      <c r="F7822">
        <v>2</v>
      </c>
      <c r="G7822">
        <v>6829</v>
      </c>
      <c r="H7822" t="s">
        <v>666</v>
      </c>
      <c r="J7822" t="s">
        <v>14</v>
      </c>
      <c r="K7822">
        <v>50</v>
      </c>
      <c r="L7822" t="s">
        <v>15</v>
      </c>
    </row>
    <row r="7823" spans="1:12">
      <c r="A7823" t="e">
        <f ca="1">E00251514752621</f>
        <v>#NAME?</v>
      </c>
      <c r="B7823">
        <v>481</v>
      </c>
      <c r="C7823" t="s">
        <v>402</v>
      </c>
      <c r="D7823" s="1">
        <v>42738</v>
      </c>
      <c r="F7823">
        <v>1</v>
      </c>
      <c r="G7823">
        <v>3540</v>
      </c>
      <c r="H7823" t="s">
        <v>436</v>
      </c>
      <c r="J7823" t="s">
        <v>14</v>
      </c>
      <c r="K7823">
        <v>57</v>
      </c>
      <c r="L7823" t="s">
        <v>15</v>
      </c>
    </row>
    <row r="7824" spans="1:12">
      <c r="A7824" t="e">
        <f ca="1">E00251532291121</f>
        <v>#NAME?</v>
      </c>
      <c r="B7824">
        <v>497</v>
      </c>
      <c r="C7824" t="s">
        <v>141</v>
      </c>
      <c r="D7824" s="1">
        <v>42937</v>
      </c>
      <c r="F7824">
        <v>5</v>
      </c>
      <c r="G7824">
        <v>2720</v>
      </c>
      <c r="H7824" t="s">
        <v>65</v>
      </c>
      <c r="J7824" t="s">
        <v>14</v>
      </c>
      <c r="K7824">
        <v>62</v>
      </c>
      <c r="L7824" t="s">
        <v>15</v>
      </c>
    </row>
    <row r="7825" spans="1:12">
      <c r="A7825" t="e">
        <f ca="1">E00251532291121</f>
        <v>#NAME?</v>
      </c>
      <c r="B7825">
        <v>6046</v>
      </c>
      <c r="C7825" t="s">
        <v>98</v>
      </c>
      <c r="D7825" s="1">
        <v>42612</v>
      </c>
      <c r="F7825">
        <v>1</v>
      </c>
      <c r="G7825">
        <v>72661</v>
      </c>
      <c r="H7825" t="s">
        <v>1109</v>
      </c>
      <c r="I7825" t="s">
        <v>56</v>
      </c>
      <c r="J7825" t="s">
        <v>57</v>
      </c>
      <c r="K7825">
        <v>61</v>
      </c>
      <c r="L7825" t="s">
        <v>15</v>
      </c>
    </row>
    <row r="7826" spans="1:12">
      <c r="A7826" t="e">
        <f ca="1">E00251533616021</f>
        <v>#NAME?</v>
      </c>
      <c r="B7826">
        <v>104</v>
      </c>
      <c r="C7826" t="s">
        <v>88</v>
      </c>
      <c r="D7826" s="1">
        <v>43063</v>
      </c>
      <c r="F7826">
        <v>1</v>
      </c>
      <c r="G7826">
        <v>4619</v>
      </c>
      <c r="H7826" t="s">
        <v>613</v>
      </c>
      <c r="J7826" t="s">
        <v>14</v>
      </c>
      <c r="K7826">
        <v>47</v>
      </c>
      <c r="L7826" t="s">
        <v>15</v>
      </c>
    </row>
    <row r="7827" spans="1:12">
      <c r="A7827" t="e">
        <f ca="1">E00251532291121</f>
        <v>#NAME?</v>
      </c>
      <c r="B7827">
        <v>497</v>
      </c>
      <c r="C7827" t="s">
        <v>141</v>
      </c>
      <c r="D7827" s="1">
        <v>41969</v>
      </c>
      <c r="F7827">
        <v>2</v>
      </c>
      <c r="G7827">
        <v>2720</v>
      </c>
      <c r="H7827" t="s">
        <v>65</v>
      </c>
      <c r="J7827" t="s">
        <v>14</v>
      </c>
      <c r="K7827">
        <v>59</v>
      </c>
      <c r="L7827" t="s">
        <v>15</v>
      </c>
    </row>
    <row r="7828" spans="1:12">
      <c r="A7828" t="e">
        <f ca="1">E00251532291121</f>
        <v>#NAME?</v>
      </c>
      <c r="B7828">
        <v>497</v>
      </c>
      <c r="C7828" t="s">
        <v>141</v>
      </c>
      <c r="D7828" s="1">
        <v>42514</v>
      </c>
      <c r="F7828">
        <v>2</v>
      </c>
      <c r="G7828">
        <v>51889</v>
      </c>
      <c r="H7828" t="s">
        <v>256</v>
      </c>
      <c r="J7828" t="s">
        <v>14</v>
      </c>
      <c r="K7828">
        <v>61</v>
      </c>
      <c r="L7828" t="s">
        <v>15</v>
      </c>
    </row>
    <row r="7829" spans="1:12">
      <c r="A7829" t="e">
        <f ca="1">E00251518890621</f>
        <v>#NAME?</v>
      </c>
      <c r="B7829">
        <v>290</v>
      </c>
      <c r="C7829" t="s">
        <v>449</v>
      </c>
      <c r="D7829" s="1">
        <v>41488</v>
      </c>
      <c r="F7829">
        <v>5</v>
      </c>
      <c r="G7829">
        <v>6069</v>
      </c>
      <c r="H7829" t="s">
        <v>840</v>
      </c>
      <c r="J7829" t="s">
        <v>14</v>
      </c>
      <c r="K7829">
        <v>58</v>
      </c>
      <c r="L7829" t="s">
        <v>15</v>
      </c>
    </row>
    <row r="7830" spans="1:12">
      <c r="A7830" t="e">
        <f ca="1">E00251432157821</f>
        <v>#NAME?</v>
      </c>
      <c r="B7830">
        <v>497</v>
      </c>
      <c r="C7830" t="s">
        <v>141</v>
      </c>
      <c r="D7830" s="1">
        <v>42268</v>
      </c>
      <c r="F7830">
        <v>2</v>
      </c>
      <c r="G7830">
        <v>2720</v>
      </c>
      <c r="H7830" t="s">
        <v>65</v>
      </c>
      <c r="J7830" t="s">
        <v>14</v>
      </c>
      <c r="K7830">
        <v>62</v>
      </c>
      <c r="L7830" t="s">
        <v>15</v>
      </c>
    </row>
    <row r="7831" spans="1:12">
      <c r="A7831" t="e">
        <f ca="1">E00251528867921</f>
        <v>#NAME?</v>
      </c>
      <c r="B7831">
        <v>485</v>
      </c>
      <c r="C7831" t="s">
        <v>241</v>
      </c>
      <c r="D7831" s="1">
        <v>43062</v>
      </c>
      <c r="F7831">
        <v>1</v>
      </c>
      <c r="G7831">
        <v>57420</v>
      </c>
      <c r="H7831" t="s">
        <v>267</v>
      </c>
      <c r="J7831" t="s">
        <v>14</v>
      </c>
      <c r="K7831">
        <v>50</v>
      </c>
      <c r="L7831" t="s">
        <v>15</v>
      </c>
    </row>
    <row r="7832" spans="1:12">
      <c r="A7832" t="e">
        <f ca="1">E00251514725221</f>
        <v>#NAME?</v>
      </c>
      <c r="B7832">
        <v>485</v>
      </c>
      <c r="C7832" t="s">
        <v>241</v>
      </c>
      <c r="D7832" s="1">
        <v>43082</v>
      </c>
      <c r="F7832">
        <v>5</v>
      </c>
      <c r="G7832">
        <v>27800</v>
      </c>
      <c r="H7832" t="s">
        <v>145</v>
      </c>
      <c r="J7832" t="s">
        <v>14</v>
      </c>
      <c r="K7832">
        <v>52</v>
      </c>
      <c r="L7832" t="s">
        <v>15</v>
      </c>
    </row>
    <row r="7833" spans="1:12">
      <c r="A7833" t="e">
        <f ca="1">E00251430064921</f>
        <v>#NAME?</v>
      </c>
      <c r="B7833">
        <v>467</v>
      </c>
      <c r="C7833" t="s">
        <v>232</v>
      </c>
      <c r="D7833" s="1">
        <v>42648</v>
      </c>
      <c r="F7833">
        <v>5</v>
      </c>
      <c r="G7833">
        <v>7018</v>
      </c>
      <c r="H7833" t="s">
        <v>981</v>
      </c>
      <c r="J7833" t="s">
        <v>14</v>
      </c>
      <c r="K7833">
        <v>57</v>
      </c>
      <c r="L7833" t="s">
        <v>15</v>
      </c>
    </row>
    <row r="7834" spans="1:12">
      <c r="A7834" t="e">
        <f ca="1">E00251529478021</f>
        <v>#NAME?</v>
      </c>
      <c r="B7834">
        <v>151</v>
      </c>
      <c r="C7834" t="s">
        <v>381</v>
      </c>
      <c r="D7834" s="1">
        <v>42863</v>
      </c>
      <c r="F7834">
        <v>4</v>
      </c>
      <c r="G7834">
        <v>2720</v>
      </c>
      <c r="H7834" t="s">
        <v>65</v>
      </c>
      <c r="J7834" t="s">
        <v>14</v>
      </c>
      <c r="K7834">
        <v>61</v>
      </c>
      <c r="L7834" t="s">
        <v>15</v>
      </c>
    </row>
    <row r="7835" spans="1:12">
      <c r="A7835" t="e">
        <f ca="1">E00251528867921</f>
        <v>#NAME?</v>
      </c>
      <c r="B7835">
        <v>485</v>
      </c>
      <c r="C7835" t="s">
        <v>241</v>
      </c>
      <c r="D7835" s="1">
        <v>43053</v>
      </c>
      <c r="F7835">
        <v>2</v>
      </c>
      <c r="G7835">
        <v>6028</v>
      </c>
      <c r="H7835" t="s">
        <v>1110</v>
      </c>
      <c r="J7835" t="s">
        <v>14</v>
      </c>
      <c r="K7835">
        <v>50</v>
      </c>
      <c r="L7835" t="s">
        <v>15</v>
      </c>
    </row>
    <row r="7836" spans="1:12">
      <c r="A7836" t="e">
        <f ca="1">E00251616870121</f>
        <v>#NAME?</v>
      </c>
      <c r="B7836">
        <v>701</v>
      </c>
      <c r="C7836" t="s">
        <v>72</v>
      </c>
      <c r="D7836" s="1">
        <v>41228</v>
      </c>
      <c r="F7836">
        <v>4</v>
      </c>
      <c r="G7836">
        <v>3003</v>
      </c>
      <c r="H7836" t="s">
        <v>824</v>
      </c>
      <c r="J7836" t="s">
        <v>14</v>
      </c>
      <c r="K7836">
        <v>50</v>
      </c>
      <c r="L7836" t="s">
        <v>15</v>
      </c>
    </row>
    <row r="7837" spans="1:12">
      <c r="A7837" t="e">
        <f ca="1">E00251616870121</f>
        <v>#NAME?</v>
      </c>
      <c r="B7837">
        <v>701</v>
      </c>
      <c r="C7837" t="s">
        <v>72</v>
      </c>
      <c r="D7837" s="1">
        <v>42032</v>
      </c>
      <c r="F7837">
        <v>3</v>
      </c>
      <c r="G7837">
        <v>2599</v>
      </c>
      <c r="H7837" t="s">
        <v>238</v>
      </c>
      <c r="J7837" t="s">
        <v>14</v>
      </c>
      <c r="K7837">
        <v>52</v>
      </c>
      <c r="L7837" t="s">
        <v>15</v>
      </c>
    </row>
    <row r="7838" spans="1:12">
      <c r="A7838" t="e">
        <f ca="1">E00251616870121</f>
        <v>#NAME?</v>
      </c>
      <c r="B7838">
        <v>701</v>
      </c>
      <c r="C7838" t="s">
        <v>72</v>
      </c>
      <c r="D7838" s="1">
        <v>42107</v>
      </c>
      <c r="F7838">
        <v>2</v>
      </c>
      <c r="G7838">
        <v>3003</v>
      </c>
      <c r="H7838" t="s">
        <v>824</v>
      </c>
      <c r="J7838" t="s">
        <v>14</v>
      </c>
      <c r="K7838">
        <v>53</v>
      </c>
      <c r="L7838" t="s">
        <v>15</v>
      </c>
    </row>
    <row r="7839" spans="1:12">
      <c r="A7839" t="e">
        <f ca="1">E00251616870121</f>
        <v>#NAME?</v>
      </c>
      <c r="B7839">
        <v>701</v>
      </c>
      <c r="C7839" t="s">
        <v>72</v>
      </c>
      <c r="D7839" s="1">
        <v>42438</v>
      </c>
      <c r="F7839">
        <v>4</v>
      </c>
      <c r="G7839">
        <v>2599</v>
      </c>
      <c r="H7839" t="s">
        <v>238</v>
      </c>
      <c r="J7839" t="s">
        <v>14</v>
      </c>
      <c r="K7839">
        <v>53</v>
      </c>
      <c r="L7839" t="s">
        <v>15</v>
      </c>
    </row>
    <row r="7840" spans="1:12">
      <c r="A7840" t="e">
        <f ca="1">E00251617666221</f>
        <v>#NAME?</v>
      </c>
      <c r="B7840">
        <v>6156</v>
      </c>
      <c r="C7840" t="s">
        <v>352</v>
      </c>
      <c r="D7840" s="1">
        <v>41688</v>
      </c>
      <c r="F7840">
        <v>2</v>
      </c>
      <c r="G7840">
        <v>462</v>
      </c>
      <c r="H7840" t="s">
        <v>288</v>
      </c>
      <c r="J7840" t="s">
        <v>14</v>
      </c>
      <c r="K7840">
        <v>38</v>
      </c>
      <c r="L7840" t="s">
        <v>15</v>
      </c>
    </row>
    <row r="7841" spans="1:12">
      <c r="A7841" t="e">
        <f ca="1">E00251417957321</f>
        <v>#NAME?</v>
      </c>
      <c r="B7841">
        <v>68</v>
      </c>
      <c r="C7841" t="s">
        <v>657</v>
      </c>
      <c r="D7841" s="1">
        <v>41752</v>
      </c>
      <c r="F7841">
        <v>1</v>
      </c>
      <c r="G7841">
        <v>4019</v>
      </c>
      <c r="H7841" t="s">
        <v>26</v>
      </c>
      <c r="J7841" t="s">
        <v>14</v>
      </c>
      <c r="K7841">
        <v>40</v>
      </c>
      <c r="L7841" t="s">
        <v>15</v>
      </c>
    </row>
    <row r="7842" spans="1:12">
      <c r="A7842" t="e">
        <f ca="1">E00251531527121</f>
        <v>#NAME?</v>
      </c>
      <c r="B7842">
        <v>1786</v>
      </c>
      <c r="C7842" t="s">
        <v>37</v>
      </c>
      <c r="D7842" s="1">
        <v>42795</v>
      </c>
      <c r="F7842">
        <v>1</v>
      </c>
      <c r="G7842">
        <v>25000</v>
      </c>
      <c r="H7842" t="s">
        <v>178</v>
      </c>
      <c r="J7842" t="s">
        <v>14</v>
      </c>
      <c r="K7842">
        <v>65</v>
      </c>
      <c r="L7842" t="s">
        <v>15</v>
      </c>
    </row>
    <row r="7843" spans="1:12">
      <c r="A7843" t="e">
        <f ca="1">E00251533608121</f>
        <v>#NAME?</v>
      </c>
      <c r="B7843">
        <v>100</v>
      </c>
      <c r="C7843" t="s">
        <v>54</v>
      </c>
      <c r="D7843" s="1">
        <v>42296</v>
      </c>
      <c r="F7843">
        <v>1</v>
      </c>
      <c r="G7843">
        <v>84510</v>
      </c>
      <c r="H7843" t="s">
        <v>1111</v>
      </c>
      <c r="I7843" t="s">
        <v>56</v>
      </c>
      <c r="J7843" t="s">
        <v>57</v>
      </c>
      <c r="K7843">
        <v>53</v>
      </c>
      <c r="L7843" t="s">
        <v>15</v>
      </c>
    </row>
    <row r="7844" spans="1:12">
      <c r="A7844" t="e">
        <f ca="1">E00251518585821</f>
        <v>#NAME?</v>
      </c>
      <c r="B7844">
        <v>296</v>
      </c>
      <c r="C7844" t="s">
        <v>119</v>
      </c>
      <c r="D7844" s="1">
        <v>41603</v>
      </c>
      <c r="F7844">
        <v>2</v>
      </c>
      <c r="G7844">
        <v>7310</v>
      </c>
      <c r="H7844" t="s">
        <v>1112</v>
      </c>
      <c r="J7844" t="s">
        <v>14</v>
      </c>
      <c r="K7844">
        <v>60</v>
      </c>
      <c r="L7844" t="s">
        <v>15</v>
      </c>
    </row>
    <row r="7845" spans="1:12">
      <c r="A7845" t="e">
        <f ca="1">E00251518582921</f>
        <v>#NAME?</v>
      </c>
      <c r="B7845">
        <v>274</v>
      </c>
      <c r="C7845" t="s">
        <v>506</v>
      </c>
      <c r="D7845" s="1">
        <v>42209</v>
      </c>
      <c r="F7845">
        <v>1</v>
      </c>
      <c r="G7845">
        <v>6829</v>
      </c>
      <c r="H7845" t="s">
        <v>666</v>
      </c>
      <c r="J7845" t="s">
        <v>14</v>
      </c>
      <c r="K7845">
        <v>51</v>
      </c>
      <c r="L7845" t="s">
        <v>15</v>
      </c>
    </row>
    <row r="7846" spans="1:12">
      <c r="A7846" t="e">
        <f ca="1">E00251518585821</f>
        <v>#NAME?</v>
      </c>
      <c r="B7846">
        <v>295</v>
      </c>
      <c r="C7846" t="s">
        <v>435</v>
      </c>
      <c r="D7846" s="1">
        <v>42921</v>
      </c>
      <c r="F7846">
        <v>1</v>
      </c>
      <c r="G7846">
        <v>2809</v>
      </c>
      <c r="H7846" t="s">
        <v>90</v>
      </c>
      <c r="J7846" t="s">
        <v>14</v>
      </c>
      <c r="K7846">
        <v>64</v>
      </c>
      <c r="L7846" t="s">
        <v>15</v>
      </c>
    </row>
    <row r="7847" spans="1:12">
      <c r="A7847" t="e">
        <f ca="1">E00251531925021</f>
        <v>#NAME?</v>
      </c>
      <c r="B7847">
        <v>703</v>
      </c>
      <c r="C7847" t="s">
        <v>305</v>
      </c>
      <c r="D7847" s="1">
        <v>42829</v>
      </c>
      <c r="F7847">
        <v>1</v>
      </c>
      <c r="G7847">
        <v>2449</v>
      </c>
      <c r="H7847" t="s">
        <v>53</v>
      </c>
      <c r="J7847" t="s">
        <v>14</v>
      </c>
      <c r="K7847">
        <v>49</v>
      </c>
      <c r="L7847" t="s">
        <v>15</v>
      </c>
    </row>
    <row r="7848" spans="1:12">
      <c r="A7848" t="e">
        <f ca="1">E00251429205921</f>
        <v>#NAME?</v>
      </c>
      <c r="B7848">
        <v>291</v>
      </c>
      <c r="C7848" t="s">
        <v>160</v>
      </c>
      <c r="D7848" s="1">
        <v>41670</v>
      </c>
      <c r="F7848">
        <v>1</v>
      </c>
      <c r="G7848">
        <v>3804</v>
      </c>
      <c r="H7848" t="s">
        <v>71</v>
      </c>
      <c r="J7848" t="s">
        <v>14</v>
      </c>
      <c r="K7848">
        <v>42</v>
      </c>
      <c r="L7848" t="s">
        <v>15</v>
      </c>
    </row>
    <row r="7849" spans="1:12">
      <c r="A7849" t="e">
        <f ca="1">E00251432157821</f>
        <v>#NAME?</v>
      </c>
      <c r="B7849">
        <v>497</v>
      </c>
      <c r="C7849" t="s">
        <v>141</v>
      </c>
      <c r="D7849" s="1">
        <v>41016</v>
      </c>
      <c r="F7849">
        <v>2</v>
      </c>
      <c r="G7849">
        <v>2720</v>
      </c>
      <c r="H7849" t="s">
        <v>65</v>
      </c>
      <c r="J7849" t="s">
        <v>14</v>
      </c>
      <c r="K7849">
        <v>59</v>
      </c>
      <c r="L7849" t="s">
        <v>15</v>
      </c>
    </row>
    <row r="7850" spans="1:12">
      <c r="A7850" t="e">
        <f ca="1">E00251616870121</f>
        <v>#NAME?</v>
      </c>
      <c r="B7850">
        <v>701</v>
      </c>
      <c r="C7850" t="s">
        <v>72</v>
      </c>
      <c r="D7850" s="1">
        <v>42683</v>
      </c>
      <c r="F7850">
        <v>2</v>
      </c>
      <c r="G7850">
        <v>2599</v>
      </c>
      <c r="H7850" t="s">
        <v>238</v>
      </c>
      <c r="J7850" t="s">
        <v>14</v>
      </c>
      <c r="K7850">
        <v>54</v>
      </c>
      <c r="L7850" t="s">
        <v>15</v>
      </c>
    </row>
    <row r="7851" spans="1:12">
      <c r="A7851" t="e">
        <f ca="1">E00251619843321</f>
        <v>#NAME?</v>
      </c>
      <c r="B7851">
        <v>1273</v>
      </c>
      <c r="C7851" t="s">
        <v>28</v>
      </c>
      <c r="D7851" s="1">
        <v>42933</v>
      </c>
      <c r="F7851">
        <v>2</v>
      </c>
      <c r="G7851">
        <v>2720</v>
      </c>
      <c r="H7851" t="s">
        <v>65</v>
      </c>
      <c r="J7851" t="s">
        <v>14</v>
      </c>
      <c r="K7851">
        <v>54</v>
      </c>
      <c r="L7851" t="s">
        <v>15</v>
      </c>
    </row>
    <row r="7852" spans="1:12">
      <c r="A7852" t="e">
        <f ca="1">E00251514752621</f>
        <v>#NAME?</v>
      </c>
      <c r="B7852">
        <v>481</v>
      </c>
      <c r="C7852" t="s">
        <v>402</v>
      </c>
      <c r="D7852" s="1">
        <v>42884</v>
      </c>
      <c r="F7852">
        <v>5</v>
      </c>
      <c r="G7852">
        <v>3540</v>
      </c>
      <c r="H7852" t="s">
        <v>436</v>
      </c>
      <c r="J7852" t="s">
        <v>14</v>
      </c>
      <c r="K7852">
        <v>57</v>
      </c>
      <c r="L7852" t="s">
        <v>15</v>
      </c>
    </row>
    <row r="7853" spans="1:12">
      <c r="A7853" t="e">
        <f ca="1">E00251514752621</f>
        <v>#NAME?</v>
      </c>
      <c r="B7853">
        <v>481</v>
      </c>
      <c r="C7853" t="s">
        <v>402</v>
      </c>
      <c r="D7853" s="1">
        <v>42731</v>
      </c>
      <c r="F7853">
        <v>1</v>
      </c>
      <c r="G7853">
        <v>3540</v>
      </c>
      <c r="H7853" t="s">
        <v>436</v>
      </c>
      <c r="J7853" t="s">
        <v>14</v>
      </c>
      <c r="K7853">
        <v>57</v>
      </c>
      <c r="L7853" t="s">
        <v>15</v>
      </c>
    </row>
    <row r="7854" spans="1:12">
      <c r="A7854" t="e">
        <f ca="1">E00251528755421</f>
        <v>#NAME?</v>
      </c>
      <c r="B7854">
        <v>278</v>
      </c>
      <c r="C7854" t="s">
        <v>222</v>
      </c>
      <c r="D7854" s="1">
        <v>43019</v>
      </c>
      <c r="F7854">
        <v>1</v>
      </c>
      <c r="G7854">
        <v>8270</v>
      </c>
      <c r="H7854" t="s">
        <v>816</v>
      </c>
      <c r="J7854" t="s">
        <v>14</v>
      </c>
      <c r="K7854">
        <v>55</v>
      </c>
      <c r="L7854" t="s">
        <v>15</v>
      </c>
    </row>
    <row r="7855" spans="1:12">
      <c r="A7855" t="e">
        <f ca="1">E00251616870121</f>
        <v>#NAME?</v>
      </c>
      <c r="B7855">
        <v>701</v>
      </c>
      <c r="C7855" t="s">
        <v>72</v>
      </c>
      <c r="D7855" s="1">
        <v>42818</v>
      </c>
      <c r="F7855">
        <v>5</v>
      </c>
      <c r="G7855">
        <v>7273</v>
      </c>
      <c r="H7855" t="s">
        <v>543</v>
      </c>
      <c r="J7855" t="s">
        <v>14</v>
      </c>
      <c r="K7855">
        <v>54</v>
      </c>
      <c r="L7855" t="s">
        <v>15</v>
      </c>
    </row>
    <row r="7856" spans="1:12">
      <c r="A7856" t="e">
        <f ca="1">E00251532291121</f>
        <v>#NAME?</v>
      </c>
      <c r="B7856">
        <v>497</v>
      </c>
      <c r="C7856" t="s">
        <v>141</v>
      </c>
      <c r="D7856" s="1">
        <v>42389</v>
      </c>
      <c r="F7856">
        <v>2</v>
      </c>
      <c r="G7856">
        <v>5198</v>
      </c>
      <c r="H7856" t="s">
        <v>200</v>
      </c>
      <c r="J7856" t="s">
        <v>14</v>
      </c>
      <c r="K7856">
        <v>61</v>
      </c>
      <c r="L7856" t="s">
        <v>15</v>
      </c>
    </row>
    <row r="7857" spans="1:12">
      <c r="A7857" t="e">
        <f ca="1">E00251532291121</f>
        <v>#NAME?</v>
      </c>
      <c r="B7857">
        <v>497</v>
      </c>
      <c r="C7857" t="s">
        <v>141</v>
      </c>
      <c r="D7857" s="1">
        <v>42513</v>
      </c>
      <c r="F7857">
        <v>1</v>
      </c>
      <c r="G7857">
        <v>8798</v>
      </c>
      <c r="H7857" t="s">
        <v>314</v>
      </c>
      <c r="J7857" t="s">
        <v>14</v>
      </c>
      <c r="K7857">
        <v>61</v>
      </c>
      <c r="L7857" t="s">
        <v>15</v>
      </c>
    </row>
    <row r="7858" spans="1:12">
      <c r="A7858" t="e">
        <f ca="1">E00251514752621</f>
        <v>#NAME?</v>
      </c>
      <c r="B7858">
        <v>481</v>
      </c>
      <c r="C7858" t="s">
        <v>402</v>
      </c>
      <c r="D7858" s="1">
        <v>43019</v>
      </c>
      <c r="F7858">
        <v>4</v>
      </c>
      <c r="G7858">
        <v>71509</v>
      </c>
      <c r="H7858" t="s">
        <v>369</v>
      </c>
      <c r="J7858" t="s">
        <v>14</v>
      </c>
      <c r="K7858">
        <v>58</v>
      </c>
      <c r="L7858" t="s">
        <v>15</v>
      </c>
    </row>
    <row r="7859" spans="1:12">
      <c r="A7859" t="e">
        <f ca="1">E00251514752621</f>
        <v>#NAME?</v>
      </c>
      <c r="B7859">
        <v>481</v>
      </c>
      <c r="C7859" t="s">
        <v>402</v>
      </c>
      <c r="D7859" s="1">
        <v>43031</v>
      </c>
      <c r="F7859">
        <v>5</v>
      </c>
      <c r="G7859">
        <v>73390</v>
      </c>
      <c r="H7859" t="s">
        <v>66</v>
      </c>
      <c r="J7859" t="s">
        <v>14</v>
      </c>
      <c r="K7859">
        <v>58</v>
      </c>
      <c r="L7859" t="s">
        <v>15</v>
      </c>
    </row>
    <row r="7860" spans="1:12">
      <c r="A7860" t="e">
        <f ca="1">E00251424846821</f>
        <v>#NAME?</v>
      </c>
      <c r="B7860">
        <v>122</v>
      </c>
      <c r="C7860" t="s">
        <v>522</v>
      </c>
      <c r="D7860" s="1">
        <v>42291</v>
      </c>
      <c r="F7860">
        <v>1</v>
      </c>
      <c r="G7860">
        <v>2720</v>
      </c>
      <c r="H7860" t="s">
        <v>65</v>
      </c>
      <c r="J7860" t="s">
        <v>14</v>
      </c>
      <c r="K7860">
        <v>63</v>
      </c>
      <c r="L7860" t="s">
        <v>15</v>
      </c>
    </row>
    <row r="7861" spans="1:12">
      <c r="A7861" t="e">
        <f ca="1">E00251424846821</f>
        <v>#NAME?</v>
      </c>
      <c r="B7861">
        <v>122</v>
      </c>
      <c r="C7861" t="s">
        <v>522</v>
      </c>
      <c r="D7861" s="1">
        <v>43010</v>
      </c>
      <c r="F7861">
        <v>1</v>
      </c>
      <c r="G7861">
        <v>2720</v>
      </c>
      <c r="H7861" t="s">
        <v>65</v>
      </c>
      <c r="J7861" t="s">
        <v>14</v>
      </c>
      <c r="K7861">
        <v>65</v>
      </c>
      <c r="L7861" t="s">
        <v>15</v>
      </c>
    </row>
    <row r="7862" spans="1:12">
      <c r="A7862" t="e">
        <f ca="1">E00251518585821</f>
        <v>#NAME?</v>
      </c>
      <c r="B7862">
        <v>296</v>
      </c>
      <c r="C7862" t="s">
        <v>119</v>
      </c>
      <c r="D7862" s="1">
        <v>41978</v>
      </c>
      <c r="F7862">
        <v>1</v>
      </c>
      <c r="G7862">
        <v>2722</v>
      </c>
      <c r="H7862" t="s">
        <v>339</v>
      </c>
      <c r="J7862" t="s">
        <v>14</v>
      </c>
      <c r="K7862">
        <v>61</v>
      </c>
      <c r="L7862" t="s">
        <v>15</v>
      </c>
    </row>
    <row r="7863" spans="1:12">
      <c r="A7863" t="e">
        <f ca="1">E00251532630321</f>
        <v>#NAME?</v>
      </c>
      <c r="B7863">
        <v>490</v>
      </c>
      <c r="C7863" t="s">
        <v>158</v>
      </c>
      <c r="D7863" s="1">
        <v>42678</v>
      </c>
      <c r="F7863">
        <v>2</v>
      </c>
      <c r="G7863">
        <v>4019</v>
      </c>
      <c r="H7863" t="s">
        <v>26</v>
      </c>
      <c r="J7863" t="s">
        <v>14</v>
      </c>
      <c r="K7863">
        <v>64</v>
      </c>
      <c r="L7863" t="s">
        <v>15</v>
      </c>
    </row>
    <row r="7864" spans="1:12">
      <c r="A7864" t="e">
        <f ca="1">E00251531527121</f>
        <v>#NAME?</v>
      </c>
      <c r="B7864">
        <v>1786</v>
      </c>
      <c r="C7864" t="s">
        <v>37</v>
      </c>
      <c r="D7864" s="1">
        <v>41802</v>
      </c>
      <c r="F7864">
        <v>1</v>
      </c>
      <c r="G7864">
        <v>7242</v>
      </c>
      <c r="H7864" t="s">
        <v>93</v>
      </c>
      <c r="J7864" t="s">
        <v>14</v>
      </c>
      <c r="K7864">
        <v>63</v>
      </c>
      <c r="L7864" t="s">
        <v>15</v>
      </c>
    </row>
    <row r="7865" spans="1:12">
      <c r="A7865" t="e">
        <f ca="1">E00251716498121</f>
        <v>#NAME?</v>
      </c>
      <c r="B7865">
        <v>120</v>
      </c>
      <c r="C7865" t="s">
        <v>1113</v>
      </c>
      <c r="D7865" s="1">
        <v>41193</v>
      </c>
      <c r="F7865">
        <v>1</v>
      </c>
      <c r="G7865">
        <v>5990</v>
      </c>
      <c r="H7865" t="s">
        <v>60</v>
      </c>
      <c r="J7865" t="s">
        <v>14</v>
      </c>
      <c r="K7865">
        <v>36</v>
      </c>
      <c r="L7865" t="s">
        <v>15</v>
      </c>
    </row>
    <row r="7866" spans="1:12">
      <c r="A7866" t="e">
        <f ca="1">E00251429825621</f>
        <v>#NAME?</v>
      </c>
      <c r="B7866">
        <v>160</v>
      </c>
      <c r="C7866" t="s">
        <v>278</v>
      </c>
      <c r="D7866" s="1">
        <v>42104</v>
      </c>
      <c r="F7866">
        <v>1</v>
      </c>
      <c r="G7866">
        <v>30593</v>
      </c>
      <c r="H7866" t="s">
        <v>684</v>
      </c>
      <c r="J7866" t="s">
        <v>14</v>
      </c>
      <c r="K7866">
        <v>47</v>
      </c>
      <c r="L7866" t="s">
        <v>15</v>
      </c>
    </row>
    <row r="7867" spans="1:12">
      <c r="A7867" t="e">
        <f ca="1">E00251532291121</f>
        <v>#NAME?</v>
      </c>
      <c r="B7867">
        <v>497</v>
      </c>
      <c r="C7867" t="s">
        <v>141</v>
      </c>
      <c r="D7867" s="1">
        <v>40980</v>
      </c>
      <c r="F7867">
        <v>1</v>
      </c>
      <c r="G7867">
        <v>2720</v>
      </c>
      <c r="H7867" t="s">
        <v>65</v>
      </c>
      <c r="J7867" t="s">
        <v>14</v>
      </c>
      <c r="K7867">
        <v>57</v>
      </c>
      <c r="L7867" t="s">
        <v>15</v>
      </c>
    </row>
    <row r="7868" spans="1:12">
      <c r="A7868" t="e">
        <f ca="1">E00251532291121</f>
        <v>#NAME?</v>
      </c>
      <c r="B7868">
        <v>497</v>
      </c>
      <c r="C7868" t="s">
        <v>141</v>
      </c>
      <c r="D7868" s="1">
        <v>42495</v>
      </c>
      <c r="F7868">
        <v>1</v>
      </c>
      <c r="G7868">
        <v>8798</v>
      </c>
      <c r="H7868" t="s">
        <v>314</v>
      </c>
      <c r="J7868" t="s">
        <v>14</v>
      </c>
      <c r="K7868">
        <v>61</v>
      </c>
      <c r="L7868" t="s">
        <v>15</v>
      </c>
    </row>
    <row r="7869" spans="1:12">
      <c r="A7869" t="e">
        <f ca="1">E00251532291121</f>
        <v>#NAME?</v>
      </c>
      <c r="B7869">
        <v>497</v>
      </c>
      <c r="C7869" t="s">
        <v>141</v>
      </c>
      <c r="D7869" s="1">
        <v>42733</v>
      </c>
      <c r="F7869">
        <v>3</v>
      </c>
      <c r="G7869">
        <v>51889</v>
      </c>
      <c r="H7869" t="s">
        <v>256</v>
      </c>
      <c r="J7869" t="s">
        <v>14</v>
      </c>
      <c r="K7869">
        <v>61</v>
      </c>
      <c r="L7869" t="s">
        <v>15</v>
      </c>
    </row>
    <row r="7870" spans="1:12">
      <c r="A7870" t="e">
        <f ca="1">E00251626524421</f>
        <v>#NAME?</v>
      </c>
      <c r="B7870">
        <v>297</v>
      </c>
      <c r="C7870" t="s">
        <v>411</v>
      </c>
      <c r="D7870" s="1">
        <v>40981</v>
      </c>
      <c r="F7870">
        <v>4</v>
      </c>
      <c r="G7870">
        <v>7273</v>
      </c>
      <c r="H7870" t="s">
        <v>543</v>
      </c>
      <c r="J7870" t="s">
        <v>14</v>
      </c>
      <c r="K7870">
        <v>41</v>
      </c>
      <c r="L7870" t="s">
        <v>15</v>
      </c>
    </row>
    <row r="7871" spans="1:12">
      <c r="A7871" t="e">
        <f ca="1">E00251532392921</f>
        <v>#NAME?</v>
      </c>
      <c r="B7871">
        <v>494</v>
      </c>
      <c r="C7871" t="s">
        <v>63</v>
      </c>
      <c r="D7871" s="1">
        <v>41593</v>
      </c>
      <c r="F7871">
        <v>4</v>
      </c>
      <c r="G7871">
        <v>4358</v>
      </c>
      <c r="H7871" t="s">
        <v>1114</v>
      </c>
      <c r="J7871" t="s">
        <v>14</v>
      </c>
      <c r="K7871">
        <v>38</v>
      </c>
      <c r="L7871" t="s">
        <v>15</v>
      </c>
    </row>
    <row r="7872" spans="1:12">
      <c r="A7872" t="e">
        <f ca="1">E00251432177821</f>
        <v>#NAME?</v>
      </c>
      <c r="B7872">
        <v>495</v>
      </c>
      <c r="C7872" t="s">
        <v>347</v>
      </c>
      <c r="D7872" s="1">
        <v>42521</v>
      </c>
      <c r="F7872">
        <v>3</v>
      </c>
      <c r="G7872">
        <v>2720</v>
      </c>
      <c r="H7872" t="s">
        <v>65</v>
      </c>
      <c r="J7872" t="s">
        <v>14</v>
      </c>
      <c r="K7872">
        <v>48</v>
      </c>
      <c r="L7872" t="s">
        <v>15</v>
      </c>
    </row>
    <row r="7873" spans="1:12">
      <c r="A7873" t="e">
        <f ca="1">E00251529551021</f>
        <v>#NAME?</v>
      </c>
      <c r="B7873">
        <v>201</v>
      </c>
      <c r="C7873" t="s">
        <v>636</v>
      </c>
      <c r="D7873" s="1">
        <v>41050</v>
      </c>
      <c r="F7873">
        <v>2</v>
      </c>
      <c r="G7873">
        <v>7862</v>
      </c>
      <c r="H7873" t="s">
        <v>27</v>
      </c>
      <c r="J7873" t="s">
        <v>14</v>
      </c>
      <c r="K7873">
        <v>45</v>
      </c>
      <c r="L7873" t="s">
        <v>22</v>
      </c>
    </row>
    <row r="7874" spans="1:12">
      <c r="A7874" t="e">
        <f ca="1">E00251514725221</f>
        <v>#NAME?</v>
      </c>
      <c r="B7874">
        <v>485</v>
      </c>
      <c r="C7874" t="s">
        <v>241</v>
      </c>
      <c r="D7874" s="1">
        <v>43021</v>
      </c>
      <c r="F7874">
        <v>1</v>
      </c>
      <c r="G7874">
        <v>4019</v>
      </c>
      <c r="H7874" t="s">
        <v>26</v>
      </c>
      <c r="J7874" t="s">
        <v>14</v>
      </c>
      <c r="K7874">
        <v>52</v>
      </c>
      <c r="L7874" t="s">
        <v>15</v>
      </c>
    </row>
    <row r="7875" spans="1:12">
      <c r="A7875" t="e">
        <f ca="1">E00251514725221</f>
        <v>#NAME?</v>
      </c>
      <c r="B7875">
        <v>485</v>
      </c>
      <c r="C7875" t="s">
        <v>241</v>
      </c>
      <c r="D7875" s="1">
        <v>43021</v>
      </c>
      <c r="F7875">
        <v>3</v>
      </c>
      <c r="G7875">
        <v>43491</v>
      </c>
      <c r="H7875" t="s">
        <v>1083</v>
      </c>
      <c r="J7875" t="s">
        <v>14</v>
      </c>
      <c r="K7875">
        <v>52</v>
      </c>
      <c r="L7875" t="s">
        <v>15</v>
      </c>
    </row>
    <row r="7876" spans="1:12">
      <c r="A7876" t="e">
        <f ca="1">E00251514725221</f>
        <v>#NAME?</v>
      </c>
      <c r="B7876">
        <v>485</v>
      </c>
      <c r="C7876" t="s">
        <v>241</v>
      </c>
      <c r="D7876" s="1">
        <v>43024</v>
      </c>
      <c r="F7876">
        <v>5</v>
      </c>
      <c r="G7876">
        <v>2410</v>
      </c>
      <c r="H7876" t="s">
        <v>283</v>
      </c>
      <c r="J7876" t="s">
        <v>14</v>
      </c>
      <c r="K7876">
        <v>52</v>
      </c>
      <c r="L7876" t="s">
        <v>15</v>
      </c>
    </row>
    <row r="7877" spans="1:12">
      <c r="A7877" t="e">
        <f ca="1">E00251532800321</f>
        <v>#NAME?</v>
      </c>
      <c r="B7877">
        <v>498</v>
      </c>
      <c r="C7877" t="s">
        <v>591</v>
      </c>
      <c r="D7877" s="1">
        <v>41059</v>
      </c>
      <c r="F7877">
        <v>2</v>
      </c>
      <c r="G7877">
        <v>7904</v>
      </c>
      <c r="H7877" t="s">
        <v>75</v>
      </c>
      <c r="J7877" t="s">
        <v>14</v>
      </c>
      <c r="K7877">
        <v>47</v>
      </c>
      <c r="L7877" t="s">
        <v>22</v>
      </c>
    </row>
    <row r="7878" spans="1:12">
      <c r="A7878" t="e">
        <f ca="1">E00251532291121</f>
        <v>#NAME?</v>
      </c>
      <c r="B7878">
        <v>6046</v>
      </c>
      <c r="C7878" t="s">
        <v>98</v>
      </c>
      <c r="D7878" s="1">
        <v>42391</v>
      </c>
      <c r="E7878">
        <v>5</v>
      </c>
      <c r="F7878">
        <v>5</v>
      </c>
      <c r="G7878">
        <v>5533</v>
      </c>
      <c r="H7878" t="s">
        <v>537</v>
      </c>
      <c r="J7878" t="s">
        <v>34</v>
      </c>
      <c r="K7878">
        <v>61</v>
      </c>
      <c r="L7878" t="s">
        <v>15</v>
      </c>
    </row>
    <row r="7879" spans="1:12">
      <c r="A7879" t="e">
        <f ca="1">E00251429825621</f>
        <v>#NAME?</v>
      </c>
      <c r="B7879">
        <v>160</v>
      </c>
      <c r="C7879" t="s">
        <v>278</v>
      </c>
      <c r="D7879" s="1">
        <v>41164</v>
      </c>
      <c r="F7879">
        <v>2</v>
      </c>
      <c r="G7879">
        <v>7820</v>
      </c>
      <c r="H7879" t="s">
        <v>233</v>
      </c>
      <c r="J7879" t="s">
        <v>14</v>
      </c>
      <c r="K7879">
        <v>44</v>
      </c>
      <c r="L7879" t="s">
        <v>22</v>
      </c>
    </row>
    <row r="7880" spans="1:12">
      <c r="A7880" t="e">
        <f ca="1">E00251531964221</f>
        <v>#NAME?</v>
      </c>
      <c r="B7880">
        <v>494</v>
      </c>
      <c r="C7880" t="s">
        <v>63</v>
      </c>
      <c r="D7880" s="1">
        <v>41474</v>
      </c>
      <c r="F7880">
        <v>1</v>
      </c>
      <c r="G7880">
        <v>4019</v>
      </c>
      <c r="H7880" t="s">
        <v>26</v>
      </c>
      <c r="J7880" t="s">
        <v>14</v>
      </c>
      <c r="K7880">
        <v>42</v>
      </c>
      <c r="L7880" t="s">
        <v>15</v>
      </c>
    </row>
    <row r="7881" spans="1:12">
      <c r="A7881" t="e">
        <f ca="1">E00251417957321</f>
        <v>#NAME?</v>
      </c>
      <c r="B7881">
        <v>68</v>
      </c>
      <c r="C7881" t="s">
        <v>657</v>
      </c>
      <c r="D7881" s="1">
        <v>42425</v>
      </c>
      <c r="F7881">
        <v>1</v>
      </c>
      <c r="G7881">
        <v>4019</v>
      </c>
      <c r="H7881" t="s">
        <v>26</v>
      </c>
      <c r="J7881" t="s">
        <v>14</v>
      </c>
      <c r="K7881">
        <v>42</v>
      </c>
      <c r="L7881" t="s">
        <v>15</v>
      </c>
    </row>
    <row r="7882" spans="1:12">
      <c r="A7882" t="e">
        <f ca="1">E00251626524421</f>
        <v>#NAME?</v>
      </c>
      <c r="B7882">
        <v>297</v>
      </c>
      <c r="C7882" t="s">
        <v>411</v>
      </c>
      <c r="D7882" s="1">
        <v>41842</v>
      </c>
      <c r="F7882">
        <v>4</v>
      </c>
      <c r="G7882">
        <v>73390</v>
      </c>
      <c r="H7882" t="s">
        <v>66</v>
      </c>
      <c r="J7882" t="s">
        <v>14</v>
      </c>
      <c r="K7882">
        <v>43</v>
      </c>
      <c r="L7882" t="s">
        <v>15</v>
      </c>
    </row>
    <row r="7883" spans="1:12">
      <c r="A7883" t="e">
        <f ca="1">E00251626524421</f>
        <v>#NAME?</v>
      </c>
      <c r="B7883">
        <v>297</v>
      </c>
      <c r="C7883" t="s">
        <v>411</v>
      </c>
      <c r="D7883" s="1">
        <v>42409</v>
      </c>
      <c r="F7883">
        <v>1</v>
      </c>
      <c r="G7883">
        <v>7872</v>
      </c>
      <c r="H7883" t="s">
        <v>458</v>
      </c>
      <c r="J7883" t="s">
        <v>14</v>
      </c>
      <c r="K7883">
        <v>45</v>
      </c>
      <c r="L7883" t="s">
        <v>22</v>
      </c>
    </row>
    <row r="7884" spans="1:12">
      <c r="A7884" t="e">
        <f ca="1">E00251427391321</f>
        <v>#NAME?</v>
      </c>
      <c r="B7884">
        <v>28</v>
      </c>
      <c r="C7884" t="s">
        <v>153</v>
      </c>
      <c r="D7884" s="1">
        <v>41725</v>
      </c>
      <c r="F7884">
        <v>3</v>
      </c>
      <c r="G7884">
        <v>2729</v>
      </c>
      <c r="H7884" t="s">
        <v>115</v>
      </c>
      <c r="J7884" t="s">
        <v>14</v>
      </c>
      <c r="K7884">
        <v>47</v>
      </c>
      <c r="L7884" t="s">
        <v>15</v>
      </c>
    </row>
    <row r="7885" spans="1:12">
      <c r="A7885" t="e">
        <f ca="1">E00251427391321</f>
        <v>#NAME?</v>
      </c>
      <c r="B7885">
        <v>753</v>
      </c>
      <c r="C7885" t="s">
        <v>545</v>
      </c>
      <c r="D7885" s="1">
        <v>42026</v>
      </c>
      <c r="E7885">
        <v>0</v>
      </c>
      <c r="F7885">
        <v>1</v>
      </c>
      <c r="G7885">
        <v>37484</v>
      </c>
      <c r="H7885" t="s">
        <v>1115</v>
      </c>
      <c r="J7885" t="s">
        <v>34</v>
      </c>
      <c r="K7885">
        <v>47</v>
      </c>
      <c r="L7885" t="s">
        <v>15</v>
      </c>
    </row>
    <row r="7886" spans="1:12">
      <c r="A7886" t="e">
        <f ca="1">E00251417957321</f>
        <v>#NAME?</v>
      </c>
      <c r="B7886">
        <v>68</v>
      </c>
      <c r="C7886" t="s">
        <v>657</v>
      </c>
      <c r="D7886" s="1">
        <v>42356</v>
      </c>
      <c r="F7886">
        <v>1</v>
      </c>
      <c r="G7886">
        <v>7910</v>
      </c>
      <c r="H7886" t="s">
        <v>296</v>
      </c>
      <c r="J7886" t="s">
        <v>14</v>
      </c>
      <c r="K7886">
        <v>41</v>
      </c>
      <c r="L7886" t="s">
        <v>22</v>
      </c>
    </row>
    <row r="7887" spans="1:12">
      <c r="A7887" t="e">
        <f ca="1">E00251429396721</f>
        <v>#NAME?</v>
      </c>
      <c r="B7887">
        <v>695</v>
      </c>
      <c r="C7887" t="s">
        <v>257</v>
      </c>
      <c r="D7887" s="1">
        <v>41422</v>
      </c>
      <c r="F7887">
        <v>4</v>
      </c>
      <c r="G7887">
        <v>71509</v>
      </c>
      <c r="H7887" t="s">
        <v>369</v>
      </c>
      <c r="J7887" t="s">
        <v>14</v>
      </c>
      <c r="K7887">
        <v>53</v>
      </c>
      <c r="L7887" t="s">
        <v>15</v>
      </c>
    </row>
    <row r="7888" spans="1:12">
      <c r="A7888" t="e">
        <f ca="1">E00251429396721</f>
        <v>#NAME?</v>
      </c>
      <c r="B7888">
        <v>695</v>
      </c>
      <c r="C7888" t="s">
        <v>257</v>
      </c>
      <c r="D7888" s="1">
        <v>41591</v>
      </c>
      <c r="F7888">
        <v>1</v>
      </c>
      <c r="G7888">
        <v>53019</v>
      </c>
      <c r="H7888" t="s">
        <v>304</v>
      </c>
      <c r="J7888" t="s">
        <v>14</v>
      </c>
      <c r="K7888">
        <v>53</v>
      </c>
      <c r="L7888" t="s">
        <v>15</v>
      </c>
    </row>
    <row r="7889" spans="1:12">
      <c r="A7889" t="e">
        <f ca="1">E00251518890621</f>
        <v>#NAME?</v>
      </c>
      <c r="B7889">
        <v>290</v>
      </c>
      <c r="C7889" t="s">
        <v>449</v>
      </c>
      <c r="D7889" s="1">
        <v>41488</v>
      </c>
      <c r="F7889">
        <v>2</v>
      </c>
      <c r="G7889">
        <v>7962</v>
      </c>
      <c r="H7889" t="s">
        <v>111</v>
      </c>
      <c r="J7889" t="s">
        <v>14</v>
      </c>
      <c r="K7889">
        <v>58</v>
      </c>
      <c r="L7889" t="s">
        <v>22</v>
      </c>
    </row>
    <row r="7890" spans="1:12">
      <c r="A7890" t="e">
        <f ca="1">E00251518890621</f>
        <v>#NAME?</v>
      </c>
      <c r="B7890">
        <v>290</v>
      </c>
      <c r="C7890" t="s">
        <v>449</v>
      </c>
      <c r="D7890" s="1">
        <v>41858</v>
      </c>
      <c r="F7890">
        <v>3</v>
      </c>
      <c r="G7890">
        <v>4289</v>
      </c>
      <c r="H7890" t="s">
        <v>1116</v>
      </c>
      <c r="J7890" t="s">
        <v>14</v>
      </c>
      <c r="K7890">
        <v>59</v>
      </c>
      <c r="L7890" t="s">
        <v>15</v>
      </c>
    </row>
    <row r="7891" spans="1:12">
      <c r="A7891" t="e">
        <f ca="1">E00251531964221</f>
        <v>#NAME?</v>
      </c>
      <c r="B7891">
        <v>494</v>
      </c>
      <c r="C7891" t="s">
        <v>63</v>
      </c>
      <c r="D7891" s="1">
        <v>43063</v>
      </c>
      <c r="F7891">
        <v>5</v>
      </c>
      <c r="G7891">
        <v>4019</v>
      </c>
      <c r="H7891" t="s">
        <v>26</v>
      </c>
      <c r="J7891" t="s">
        <v>14</v>
      </c>
      <c r="K7891">
        <v>47</v>
      </c>
      <c r="L7891" t="s">
        <v>15</v>
      </c>
    </row>
    <row r="7892" spans="1:12">
      <c r="A7892" t="e">
        <f ca="1">E00251429396721</f>
        <v>#NAME?</v>
      </c>
      <c r="B7892">
        <v>695</v>
      </c>
      <c r="C7892" t="s">
        <v>257</v>
      </c>
      <c r="D7892" s="1">
        <v>41452</v>
      </c>
      <c r="F7892">
        <v>5</v>
      </c>
      <c r="G7892">
        <v>71509</v>
      </c>
      <c r="H7892" t="s">
        <v>369</v>
      </c>
      <c r="J7892" t="s">
        <v>14</v>
      </c>
      <c r="K7892">
        <v>53</v>
      </c>
      <c r="L7892" t="s">
        <v>15</v>
      </c>
    </row>
    <row r="7893" spans="1:12">
      <c r="A7893" t="e">
        <f ca="1">E00251429389321</f>
        <v>#NAME?</v>
      </c>
      <c r="B7893">
        <v>274</v>
      </c>
      <c r="C7893" t="s">
        <v>506</v>
      </c>
      <c r="D7893" s="1">
        <v>41326</v>
      </c>
      <c r="F7893">
        <v>2</v>
      </c>
      <c r="G7893">
        <v>4019</v>
      </c>
      <c r="H7893" t="s">
        <v>26</v>
      </c>
      <c r="J7893" t="s">
        <v>14</v>
      </c>
      <c r="K7893">
        <v>52</v>
      </c>
      <c r="L7893" t="s">
        <v>15</v>
      </c>
    </row>
    <row r="7894" spans="1:12">
      <c r="A7894" t="e">
        <f ca="1">E00251429389321</f>
        <v>#NAME?</v>
      </c>
      <c r="B7894">
        <v>274</v>
      </c>
      <c r="C7894" t="s">
        <v>506</v>
      </c>
      <c r="D7894" s="1">
        <v>41880</v>
      </c>
      <c r="F7894">
        <v>3</v>
      </c>
      <c r="G7894">
        <v>4019</v>
      </c>
      <c r="H7894" t="s">
        <v>26</v>
      </c>
      <c r="J7894" t="s">
        <v>14</v>
      </c>
      <c r="K7894">
        <v>54</v>
      </c>
      <c r="L7894" t="s">
        <v>15</v>
      </c>
    </row>
    <row r="7895" spans="1:12">
      <c r="A7895" t="e">
        <f ca="1">E00251429389321</f>
        <v>#NAME?</v>
      </c>
      <c r="B7895">
        <v>274</v>
      </c>
      <c r="C7895" t="s">
        <v>506</v>
      </c>
      <c r="D7895" s="1">
        <v>42317</v>
      </c>
      <c r="F7895">
        <v>3</v>
      </c>
      <c r="G7895">
        <v>25000</v>
      </c>
      <c r="H7895" t="s">
        <v>178</v>
      </c>
      <c r="J7895" t="s">
        <v>14</v>
      </c>
      <c r="K7895">
        <v>55</v>
      </c>
      <c r="L7895" t="s">
        <v>15</v>
      </c>
    </row>
    <row r="7896" spans="1:12">
      <c r="A7896" t="e">
        <f ca="1">E00251531964221</f>
        <v>#NAME?</v>
      </c>
      <c r="B7896">
        <v>494</v>
      </c>
      <c r="C7896" t="s">
        <v>63</v>
      </c>
      <c r="D7896" s="1">
        <v>42607</v>
      </c>
      <c r="F7896">
        <v>1</v>
      </c>
      <c r="G7896">
        <v>7295</v>
      </c>
      <c r="H7896" t="s">
        <v>76</v>
      </c>
      <c r="J7896" t="s">
        <v>14</v>
      </c>
      <c r="K7896">
        <v>46</v>
      </c>
      <c r="L7896" t="s">
        <v>15</v>
      </c>
    </row>
    <row r="7897" spans="1:12">
      <c r="A7897" t="e">
        <f ca="1">E00251531964221</f>
        <v>#NAME?</v>
      </c>
      <c r="B7897">
        <v>494</v>
      </c>
      <c r="C7897" t="s">
        <v>63</v>
      </c>
      <c r="D7897" s="1">
        <v>43017</v>
      </c>
      <c r="F7897">
        <v>3</v>
      </c>
      <c r="G7897">
        <v>4019</v>
      </c>
      <c r="H7897" t="s">
        <v>26</v>
      </c>
      <c r="J7897" t="s">
        <v>14</v>
      </c>
      <c r="K7897">
        <v>47</v>
      </c>
      <c r="L7897" t="s">
        <v>15</v>
      </c>
    </row>
    <row r="7898" spans="1:12">
      <c r="A7898" t="e">
        <f ca="1">E00251532309221</f>
        <v>#NAME?</v>
      </c>
      <c r="B7898">
        <v>451</v>
      </c>
      <c r="C7898" t="s">
        <v>102</v>
      </c>
      <c r="D7898" s="1">
        <v>42786</v>
      </c>
      <c r="F7898">
        <v>1</v>
      </c>
      <c r="G7898">
        <v>7243</v>
      </c>
      <c r="H7898" t="s">
        <v>42</v>
      </c>
      <c r="J7898" t="s">
        <v>14</v>
      </c>
      <c r="K7898">
        <v>51</v>
      </c>
      <c r="L7898" t="s">
        <v>15</v>
      </c>
    </row>
    <row r="7899" spans="1:12">
      <c r="A7899" t="e">
        <f ca="1">E00251429389321</f>
        <v>#NAME?</v>
      </c>
      <c r="B7899">
        <v>274</v>
      </c>
      <c r="C7899" t="s">
        <v>506</v>
      </c>
      <c r="D7899" s="1">
        <v>42773</v>
      </c>
      <c r="F7899">
        <v>1</v>
      </c>
      <c r="G7899">
        <v>4019</v>
      </c>
      <c r="H7899" t="s">
        <v>26</v>
      </c>
      <c r="J7899" t="s">
        <v>14</v>
      </c>
      <c r="K7899">
        <v>56</v>
      </c>
      <c r="L7899" t="s">
        <v>15</v>
      </c>
    </row>
    <row r="7900" spans="1:12">
      <c r="A7900" t="e">
        <f ca="1">E00251716492321</f>
        <v>#NAME?</v>
      </c>
      <c r="B7900">
        <v>7504</v>
      </c>
      <c r="C7900" t="s">
        <v>162</v>
      </c>
      <c r="D7900" s="1">
        <v>42559</v>
      </c>
      <c r="F7900">
        <v>1</v>
      </c>
      <c r="G7900">
        <v>25000</v>
      </c>
      <c r="H7900" t="s">
        <v>178</v>
      </c>
      <c r="J7900" t="s">
        <v>14</v>
      </c>
      <c r="K7900">
        <v>49</v>
      </c>
      <c r="L7900" t="s">
        <v>15</v>
      </c>
    </row>
    <row r="7901" spans="1:12">
      <c r="A7901" t="e">
        <f ca="1">E00251429389321</f>
        <v>#NAME?</v>
      </c>
      <c r="B7901">
        <v>274</v>
      </c>
      <c r="C7901" t="s">
        <v>506</v>
      </c>
      <c r="D7901" s="1">
        <v>42758</v>
      </c>
      <c r="F7901">
        <v>2</v>
      </c>
      <c r="G7901">
        <v>2720</v>
      </c>
      <c r="H7901" t="s">
        <v>65</v>
      </c>
      <c r="J7901" t="s">
        <v>14</v>
      </c>
      <c r="K7901">
        <v>56</v>
      </c>
      <c r="L7901" t="s">
        <v>15</v>
      </c>
    </row>
    <row r="7902" spans="1:12">
      <c r="A7902" t="e">
        <f ca="1">E00251429389321</f>
        <v>#NAME?</v>
      </c>
      <c r="B7902">
        <v>274</v>
      </c>
      <c r="C7902" t="s">
        <v>506</v>
      </c>
      <c r="D7902" s="1">
        <v>42758</v>
      </c>
      <c r="F7902">
        <v>5</v>
      </c>
      <c r="G7902">
        <v>27800</v>
      </c>
      <c r="H7902" t="s">
        <v>145</v>
      </c>
      <c r="J7902" t="s">
        <v>14</v>
      </c>
      <c r="K7902">
        <v>56</v>
      </c>
      <c r="L7902" t="s">
        <v>15</v>
      </c>
    </row>
    <row r="7903" spans="1:12">
      <c r="A7903" t="e">
        <f ca="1">E00251531550021</f>
        <v>#NAME?</v>
      </c>
      <c r="B7903">
        <v>1786</v>
      </c>
      <c r="C7903" t="s">
        <v>37</v>
      </c>
      <c r="D7903" s="1">
        <v>41218</v>
      </c>
      <c r="F7903">
        <v>1</v>
      </c>
      <c r="G7903">
        <v>4019</v>
      </c>
      <c r="H7903" t="s">
        <v>26</v>
      </c>
      <c r="J7903" t="s">
        <v>14</v>
      </c>
      <c r="K7903">
        <v>55</v>
      </c>
      <c r="L7903" t="s">
        <v>15</v>
      </c>
    </row>
    <row r="7904" spans="1:12">
      <c r="A7904" t="e">
        <f ca="1">E00251531550021</f>
        <v>#NAME?</v>
      </c>
      <c r="B7904">
        <v>1786</v>
      </c>
      <c r="C7904" t="s">
        <v>37</v>
      </c>
      <c r="D7904" s="1">
        <v>42901</v>
      </c>
      <c r="F7904">
        <v>2</v>
      </c>
      <c r="G7904">
        <v>4011</v>
      </c>
      <c r="H7904" t="s">
        <v>828</v>
      </c>
      <c r="J7904" t="s">
        <v>14</v>
      </c>
      <c r="K7904">
        <v>60</v>
      </c>
      <c r="L7904" t="s">
        <v>15</v>
      </c>
    </row>
    <row r="7905" spans="1:12">
      <c r="A7905" t="e">
        <f ca="1">E00251514452721</f>
        <v>#NAME?</v>
      </c>
      <c r="B7905">
        <v>452</v>
      </c>
      <c r="C7905" t="s">
        <v>592</v>
      </c>
      <c r="D7905" s="1">
        <v>42299</v>
      </c>
      <c r="F7905">
        <v>2</v>
      </c>
      <c r="G7905">
        <v>72690</v>
      </c>
      <c r="H7905" t="s">
        <v>363</v>
      </c>
      <c r="J7905" t="s">
        <v>14</v>
      </c>
      <c r="K7905">
        <v>46</v>
      </c>
      <c r="L7905" t="s">
        <v>15</v>
      </c>
    </row>
    <row r="7906" spans="1:12">
      <c r="A7906" t="e">
        <f ca="1">E00251432157821</f>
        <v>#NAME?</v>
      </c>
      <c r="B7906">
        <v>497</v>
      </c>
      <c r="C7906" t="s">
        <v>141</v>
      </c>
      <c r="D7906" s="1">
        <v>41116</v>
      </c>
      <c r="F7906">
        <v>1</v>
      </c>
      <c r="G7906">
        <v>53510</v>
      </c>
      <c r="H7906" t="s">
        <v>755</v>
      </c>
      <c r="J7906" t="s">
        <v>14</v>
      </c>
      <c r="K7906">
        <v>59</v>
      </c>
      <c r="L7906" t="s">
        <v>15</v>
      </c>
    </row>
    <row r="7907" spans="1:12">
      <c r="A7907" t="e">
        <f ca="1">E00251432157821</f>
        <v>#NAME?</v>
      </c>
      <c r="B7907">
        <v>497</v>
      </c>
      <c r="C7907" t="s">
        <v>141</v>
      </c>
      <c r="D7907" s="1">
        <v>42674</v>
      </c>
      <c r="F7907">
        <v>2</v>
      </c>
      <c r="G7907">
        <v>2720</v>
      </c>
      <c r="H7907" t="s">
        <v>65</v>
      </c>
      <c r="J7907" t="s">
        <v>14</v>
      </c>
      <c r="K7907">
        <v>64</v>
      </c>
      <c r="L7907" t="s">
        <v>15</v>
      </c>
    </row>
    <row r="7908" spans="1:12">
      <c r="A7908" t="e">
        <f ca="1">E00251512504921</f>
        <v>#NAME?</v>
      </c>
      <c r="B7908">
        <v>47</v>
      </c>
      <c r="C7908" t="s">
        <v>494</v>
      </c>
      <c r="D7908" s="1">
        <v>42139</v>
      </c>
      <c r="F7908">
        <v>3</v>
      </c>
      <c r="G7908">
        <v>49300</v>
      </c>
      <c r="H7908" t="s">
        <v>228</v>
      </c>
      <c r="J7908" t="s">
        <v>14</v>
      </c>
      <c r="K7908">
        <v>52</v>
      </c>
      <c r="L7908" t="s">
        <v>15</v>
      </c>
    </row>
    <row r="7909" spans="1:12">
      <c r="A7909" t="e">
        <f ca="1">E00251512504921</f>
        <v>#NAME?</v>
      </c>
      <c r="B7909">
        <v>47</v>
      </c>
      <c r="C7909" t="s">
        <v>494</v>
      </c>
      <c r="D7909" s="1">
        <v>42692</v>
      </c>
      <c r="F7909">
        <v>1</v>
      </c>
      <c r="G7909">
        <v>4019</v>
      </c>
      <c r="H7909" t="s">
        <v>26</v>
      </c>
      <c r="J7909" t="s">
        <v>14</v>
      </c>
      <c r="K7909">
        <v>54</v>
      </c>
      <c r="L7909" t="s">
        <v>15</v>
      </c>
    </row>
    <row r="7910" spans="1:12">
      <c r="A7910" t="e">
        <f ca="1">E00251512504921</f>
        <v>#NAME?</v>
      </c>
      <c r="B7910">
        <v>47</v>
      </c>
      <c r="C7910" t="s">
        <v>494</v>
      </c>
      <c r="D7910" s="1">
        <v>42695</v>
      </c>
      <c r="F7910">
        <v>1</v>
      </c>
      <c r="G7910">
        <v>4019</v>
      </c>
      <c r="H7910" t="s">
        <v>26</v>
      </c>
      <c r="J7910" t="s">
        <v>14</v>
      </c>
      <c r="K7910">
        <v>54</v>
      </c>
      <c r="L7910" t="s">
        <v>15</v>
      </c>
    </row>
    <row r="7911" spans="1:12">
      <c r="A7911" t="e">
        <f ca="1">E00251711585721</f>
        <v>#NAME?</v>
      </c>
      <c r="B7911">
        <v>10</v>
      </c>
      <c r="C7911" t="s">
        <v>18</v>
      </c>
      <c r="D7911" s="1">
        <v>42051</v>
      </c>
      <c r="F7911">
        <v>2</v>
      </c>
      <c r="G7911">
        <v>4019</v>
      </c>
      <c r="H7911" t="s">
        <v>26</v>
      </c>
      <c r="J7911" t="s">
        <v>14</v>
      </c>
      <c r="K7911">
        <v>54</v>
      </c>
      <c r="L7911" t="s">
        <v>15</v>
      </c>
    </row>
    <row r="7912" spans="1:12">
      <c r="A7912" t="e">
        <f ca="1">E00251711585721</f>
        <v>#NAME?</v>
      </c>
      <c r="B7912">
        <v>10</v>
      </c>
      <c r="C7912" t="s">
        <v>18</v>
      </c>
      <c r="D7912" s="1">
        <v>42058</v>
      </c>
      <c r="F7912">
        <v>1</v>
      </c>
      <c r="G7912">
        <v>7222</v>
      </c>
      <c r="H7912" t="s">
        <v>560</v>
      </c>
      <c r="J7912" t="s">
        <v>14</v>
      </c>
      <c r="K7912">
        <v>54</v>
      </c>
      <c r="L7912" t="s">
        <v>15</v>
      </c>
    </row>
    <row r="7913" spans="1:12">
      <c r="A7913" t="e">
        <f ca="1">E00251518868021</f>
        <v>#NAME?</v>
      </c>
      <c r="B7913">
        <v>1791</v>
      </c>
      <c r="C7913" t="s">
        <v>468</v>
      </c>
      <c r="D7913" s="1">
        <v>43080</v>
      </c>
      <c r="F7913">
        <v>3</v>
      </c>
      <c r="G7913">
        <v>78079</v>
      </c>
      <c r="H7913" t="s">
        <v>49</v>
      </c>
      <c r="J7913" t="s">
        <v>14</v>
      </c>
      <c r="K7913">
        <v>64</v>
      </c>
      <c r="L7913" t="s">
        <v>22</v>
      </c>
    </row>
    <row r="7914" spans="1:12">
      <c r="A7914" t="e">
        <f ca="1">E00251429389321</f>
        <v>#NAME?</v>
      </c>
      <c r="B7914">
        <v>274</v>
      </c>
      <c r="C7914" t="s">
        <v>506</v>
      </c>
      <c r="D7914" s="1">
        <v>41794</v>
      </c>
      <c r="F7914">
        <v>2</v>
      </c>
      <c r="G7914">
        <v>4019</v>
      </c>
      <c r="H7914" t="s">
        <v>26</v>
      </c>
      <c r="J7914" t="s">
        <v>14</v>
      </c>
      <c r="K7914">
        <v>54</v>
      </c>
      <c r="L7914" t="s">
        <v>15</v>
      </c>
    </row>
    <row r="7915" spans="1:12">
      <c r="A7915" t="e">
        <f ca="1">E00251429396721</f>
        <v>#NAME?</v>
      </c>
      <c r="B7915">
        <v>695</v>
      </c>
      <c r="C7915" t="s">
        <v>257</v>
      </c>
      <c r="D7915" s="1">
        <v>42936</v>
      </c>
      <c r="F7915">
        <v>1</v>
      </c>
      <c r="G7915">
        <v>71940</v>
      </c>
      <c r="H7915" t="s">
        <v>135</v>
      </c>
      <c r="J7915" t="s">
        <v>14</v>
      </c>
      <c r="K7915">
        <v>57</v>
      </c>
      <c r="L7915" t="s">
        <v>15</v>
      </c>
    </row>
    <row r="7916" spans="1:12">
      <c r="A7916" t="e">
        <f ca="1">E00251518868021</f>
        <v>#NAME?</v>
      </c>
      <c r="B7916">
        <v>290</v>
      </c>
      <c r="C7916" t="s">
        <v>449</v>
      </c>
      <c r="D7916" s="1">
        <v>41241</v>
      </c>
      <c r="F7916">
        <v>5</v>
      </c>
      <c r="G7916">
        <v>7862</v>
      </c>
      <c r="H7916" t="s">
        <v>27</v>
      </c>
      <c r="J7916" t="s">
        <v>14</v>
      </c>
      <c r="K7916">
        <v>59</v>
      </c>
      <c r="L7916" t="s">
        <v>22</v>
      </c>
    </row>
    <row r="7917" spans="1:12">
      <c r="A7917" t="e">
        <f ca="1">E00251518868021</f>
        <v>#NAME?</v>
      </c>
      <c r="B7917">
        <v>297</v>
      </c>
      <c r="C7917" t="s">
        <v>411</v>
      </c>
      <c r="D7917" s="1">
        <v>42159</v>
      </c>
      <c r="F7917">
        <v>1</v>
      </c>
      <c r="G7917">
        <v>8798</v>
      </c>
      <c r="H7917" t="s">
        <v>314</v>
      </c>
      <c r="J7917" t="s">
        <v>14</v>
      </c>
      <c r="K7917">
        <v>61</v>
      </c>
      <c r="L7917" t="s">
        <v>15</v>
      </c>
    </row>
    <row r="7918" spans="1:12">
      <c r="A7918" t="e">
        <f ca="1">E00251715431821</f>
        <v>#NAME?</v>
      </c>
      <c r="B7918">
        <v>94</v>
      </c>
      <c r="C7918" t="s">
        <v>74</v>
      </c>
      <c r="D7918" s="1">
        <v>40980</v>
      </c>
      <c r="F7918">
        <v>1</v>
      </c>
      <c r="G7918">
        <v>72290</v>
      </c>
      <c r="H7918" t="s">
        <v>248</v>
      </c>
      <c r="J7918" t="s">
        <v>14</v>
      </c>
      <c r="K7918">
        <v>47</v>
      </c>
      <c r="L7918" t="s">
        <v>15</v>
      </c>
    </row>
    <row r="7919" spans="1:12">
      <c r="A7919" t="e">
        <f ca="1">E00251518868021</f>
        <v>#NAME?</v>
      </c>
      <c r="B7919">
        <v>856</v>
      </c>
      <c r="C7919" t="s">
        <v>1117</v>
      </c>
      <c r="D7919" s="1">
        <v>41016</v>
      </c>
      <c r="F7919">
        <v>1</v>
      </c>
      <c r="G7919">
        <v>7999</v>
      </c>
      <c r="H7919" t="s">
        <v>169</v>
      </c>
      <c r="J7919" t="s">
        <v>272</v>
      </c>
      <c r="K7919">
        <v>58</v>
      </c>
      <c r="L7919" t="s">
        <v>22</v>
      </c>
    </row>
    <row r="7920" spans="1:12">
      <c r="A7920" t="e">
        <f ca="1">E00251715431821</f>
        <v>#NAME?</v>
      </c>
      <c r="B7920">
        <v>94</v>
      </c>
      <c r="C7920" t="s">
        <v>74</v>
      </c>
      <c r="D7920" s="1">
        <v>41418</v>
      </c>
      <c r="F7920">
        <v>3</v>
      </c>
      <c r="G7920">
        <v>7243</v>
      </c>
      <c r="H7920" t="s">
        <v>42</v>
      </c>
      <c r="J7920" t="s">
        <v>14</v>
      </c>
      <c r="K7920">
        <v>48</v>
      </c>
      <c r="L7920" t="s">
        <v>15</v>
      </c>
    </row>
    <row r="7921" spans="1:12">
      <c r="A7921" t="e">
        <f ca="1">E00251715431821</f>
        <v>#NAME?</v>
      </c>
      <c r="B7921">
        <v>94</v>
      </c>
      <c r="C7921" t="s">
        <v>74</v>
      </c>
      <c r="D7921" s="1">
        <v>41187</v>
      </c>
      <c r="F7921">
        <v>2</v>
      </c>
      <c r="G7921">
        <v>71509</v>
      </c>
      <c r="H7921" t="s">
        <v>369</v>
      </c>
      <c r="J7921" t="s">
        <v>14</v>
      </c>
      <c r="K7921">
        <v>47</v>
      </c>
      <c r="L7921" t="s">
        <v>15</v>
      </c>
    </row>
    <row r="7922" spans="1:12">
      <c r="A7922" t="e">
        <f ca="1">E00251429783221</f>
        <v>#NAME?</v>
      </c>
      <c r="B7922">
        <v>160</v>
      </c>
      <c r="C7922" t="s">
        <v>278</v>
      </c>
      <c r="D7922" s="1">
        <v>41228</v>
      </c>
      <c r="F7922">
        <v>1</v>
      </c>
      <c r="G7922">
        <v>7904</v>
      </c>
      <c r="H7922" t="s">
        <v>75</v>
      </c>
      <c r="J7922" t="s">
        <v>14</v>
      </c>
      <c r="K7922">
        <v>53</v>
      </c>
      <c r="L7922" t="s">
        <v>22</v>
      </c>
    </row>
    <row r="7923" spans="1:12">
      <c r="A7923" t="e">
        <f ca="1">E00251716492321</f>
        <v>#NAME?</v>
      </c>
      <c r="B7923">
        <v>502</v>
      </c>
      <c r="C7923" t="s">
        <v>172</v>
      </c>
      <c r="D7923" s="1">
        <v>40966</v>
      </c>
      <c r="F7923">
        <v>3</v>
      </c>
      <c r="G7923">
        <v>2729</v>
      </c>
      <c r="H7923" t="s">
        <v>115</v>
      </c>
      <c r="J7923" t="s">
        <v>14</v>
      </c>
      <c r="K7923">
        <v>45</v>
      </c>
      <c r="L7923" t="s">
        <v>15</v>
      </c>
    </row>
    <row r="7924" spans="1:12">
      <c r="A7924" t="e">
        <f ca="1">E00251429389321</f>
        <v>#NAME?</v>
      </c>
      <c r="B7924">
        <v>274</v>
      </c>
      <c r="C7924" t="s">
        <v>506</v>
      </c>
      <c r="D7924" s="1">
        <v>41766</v>
      </c>
      <c r="F7924">
        <v>1</v>
      </c>
      <c r="G7924">
        <v>25000</v>
      </c>
      <c r="H7924" t="s">
        <v>178</v>
      </c>
      <c r="J7924" t="s">
        <v>14</v>
      </c>
      <c r="K7924">
        <v>53</v>
      </c>
      <c r="L7924" t="s">
        <v>15</v>
      </c>
    </row>
    <row r="7925" spans="1:12">
      <c r="A7925" t="e">
        <f ca="1">E00251429389321</f>
        <v>#NAME?</v>
      </c>
      <c r="B7925">
        <v>274</v>
      </c>
      <c r="C7925" t="s">
        <v>506</v>
      </c>
      <c r="D7925" s="1">
        <v>41885</v>
      </c>
      <c r="F7925">
        <v>2</v>
      </c>
      <c r="G7925">
        <v>4019</v>
      </c>
      <c r="H7925" t="s">
        <v>26</v>
      </c>
      <c r="J7925" t="s">
        <v>14</v>
      </c>
      <c r="K7925">
        <v>54</v>
      </c>
      <c r="L7925" t="s">
        <v>15</v>
      </c>
    </row>
    <row r="7926" spans="1:12">
      <c r="A7926" t="e">
        <f ca="1">E00251518868021</f>
        <v>#NAME?</v>
      </c>
      <c r="B7926">
        <v>1791</v>
      </c>
      <c r="C7926" t="s">
        <v>468</v>
      </c>
      <c r="D7926" s="1">
        <v>41925</v>
      </c>
      <c r="F7926">
        <v>6</v>
      </c>
      <c r="G7926">
        <v>4659</v>
      </c>
      <c r="H7926" t="s">
        <v>47</v>
      </c>
      <c r="J7926" t="s">
        <v>14</v>
      </c>
      <c r="K7926">
        <v>60</v>
      </c>
      <c r="L7926" t="s">
        <v>15</v>
      </c>
    </row>
    <row r="7927" spans="1:12">
      <c r="A7927" t="e">
        <f ca="1">E00251518868021</f>
        <v>#NAME?</v>
      </c>
      <c r="B7927">
        <v>1791</v>
      </c>
      <c r="C7927" t="s">
        <v>468</v>
      </c>
      <c r="D7927" s="1">
        <v>41953</v>
      </c>
      <c r="F7927">
        <v>3</v>
      </c>
      <c r="G7927">
        <v>3499</v>
      </c>
      <c r="H7927" t="s">
        <v>692</v>
      </c>
      <c r="J7927" t="s">
        <v>14</v>
      </c>
      <c r="K7927">
        <v>60</v>
      </c>
      <c r="L7927" t="s">
        <v>15</v>
      </c>
    </row>
    <row r="7928" spans="1:12">
      <c r="A7928" t="e">
        <f ca="1">E00251518868021</f>
        <v>#NAME?</v>
      </c>
      <c r="B7928">
        <v>1791</v>
      </c>
      <c r="C7928" t="s">
        <v>468</v>
      </c>
      <c r="D7928" s="1">
        <v>42202</v>
      </c>
      <c r="F7928">
        <v>3</v>
      </c>
      <c r="G7928">
        <v>2724</v>
      </c>
      <c r="H7928" t="s">
        <v>73</v>
      </c>
      <c r="J7928" t="s">
        <v>14</v>
      </c>
      <c r="K7928">
        <v>61</v>
      </c>
      <c r="L7928" t="s">
        <v>15</v>
      </c>
    </row>
    <row r="7929" spans="1:12">
      <c r="A7929" t="e">
        <f ca="1">E00251514452721</f>
        <v>#NAME?</v>
      </c>
      <c r="B7929">
        <v>452</v>
      </c>
      <c r="C7929" t="s">
        <v>592</v>
      </c>
      <c r="D7929" s="1">
        <v>42800</v>
      </c>
      <c r="F7929">
        <v>1</v>
      </c>
      <c r="G7929">
        <v>71940</v>
      </c>
      <c r="H7929" t="s">
        <v>135</v>
      </c>
      <c r="J7929" t="s">
        <v>14</v>
      </c>
      <c r="K7929">
        <v>48</v>
      </c>
      <c r="L7929" t="s">
        <v>15</v>
      </c>
    </row>
    <row r="7930" spans="1:12">
      <c r="A7930" t="e">
        <f ca="1">E00251432157821</f>
        <v>#NAME?</v>
      </c>
      <c r="B7930">
        <v>497</v>
      </c>
      <c r="C7930" t="s">
        <v>141</v>
      </c>
      <c r="D7930" s="1">
        <v>43088</v>
      </c>
      <c r="F7930">
        <v>4</v>
      </c>
      <c r="G7930">
        <v>27800</v>
      </c>
      <c r="H7930" t="s">
        <v>145</v>
      </c>
      <c r="J7930" t="s">
        <v>14</v>
      </c>
      <c r="K7930">
        <v>65</v>
      </c>
      <c r="L7930" t="s">
        <v>15</v>
      </c>
    </row>
    <row r="7931" spans="1:12">
      <c r="A7931" t="e">
        <f ca="1">E00251429396721</f>
        <v>#NAME?</v>
      </c>
      <c r="B7931">
        <v>753</v>
      </c>
      <c r="C7931" t="s">
        <v>545</v>
      </c>
      <c r="D7931" s="1">
        <v>41962</v>
      </c>
      <c r="F7931">
        <v>1</v>
      </c>
      <c r="G7931">
        <v>7802</v>
      </c>
      <c r="H7931" t="s">
        <v>332</v>
      </c>
      <c r="I7931" t="s">
        <v>56</v>
      </c>
      <c r="J7931" t="s">
        <v>57</v>
      </c>
      <c r="K7931">
        <v>54</v>
      </c>
      <c r="L7931" t="s">
        <v>22</v>
      </c>
    </row>
    <row r="7932" spans="1:12">
      <c r="A7932" t="e">
        <f ca="1">E00251429389321</f>
        <v>#NAME?</v>
      </c>
      <c r="B7932">
        <v>274</v>
      </c>
      <c r="C7932" t="s">
        <v>506</v>
      </c>
      <c r="D7932" s="1">
        <v>42789</v>
      </c>
      <c r="F7932">
        <v>5</v>
      </c>
      <c r="G7932">
        <v>25000</v>
      </c>
      <c r="H7932" t="s">
        <v>178</v>
      </c>
      <c r="J7932" t="s">
        <v>14</v>
      </c>
      <c r="K7932">
        <v>56</v>
      </c>
      <c r="L7932" t="s">
        <v>15</v>
      </c>
    </row>
    <row r="7933" spans="1:12">
      <c r="A7933" t="e">
        <f ca="1">E00251514274321</f>
        <v>#NAME?</v>
      </c>
      <c r="B7933">
        <v>449</v>
      </c>
      <c r="C7933" t="s">
        <v>124</v>
      </c>
      <c r="D7933" s="1">
        <v>41222</v>
      </c>
      <c r="F7933">
        <v>2</v>
      </c>
      <c r="G7933">
        <v>5368</v>
      </c>
      <c r="H7933" t="s">
        <v>101</v>
      </c>
      <c r="J7933" t="s">
        <v>14</v>
      </c>
      <c r="K7933">
        <v>60</v>
      </c>
      <c r="L7933" t="s">
        <v>15</v>
      </c>
    </row>
    <row r="7934" spans="1:12">
      <c r="A7934" t="e">
        <f ca="1">E00251532309221</f>
        <v>#NAME?</v>
      </c>
      <c r="B7934">
        <v>451</v>
      </c>
      <c r="C7934" t="s">
        <v>102</v>
      </c>
      <c r="D7934" s="1">
        <v>42767</v>
      </c>
      <c r="F7934">
        <v>2</v>
      </c>
      <c r="G7934">
        <v>7242</v>
      </c>
      <c r="H7934" t="s">
        <v>93</v>
      </c>
      <c r="J7934" t="s">
        <v>14</v>
      </c>
      <c r="K7934">
        <v>51</v>
      </c>
      <c r="L7934" t="s">
        <v>15</v>
      </c>
    </row>
    <row r="7935" spans="1:12">
      <c r="A7935" t="e">
        <f ca="1">E00251626527921</f>
        <v>#NAME?</v>
      </c>
      <c r="B7935">
        <v>695</v>
      </c>
      <c r="C7935" t="s">
        <v>257</v>
      </c>
      <c r="D7935" s="1">
        <v>41719</v>
      </c>
      <c r="F7935">
        <v>2</v>
      </c>
      <c r="G7935">
        <v>78321</v>
      </c>
      <c r="H7935" t="s">
        <v>490</v>
      </c>
      <c r="J7935" t="s">
        <v>14</v>
      </c>
      <c r="K7935">
        <v>40</v>
      </c>
      <c r="L7935" t="s">
        <v>22</v>
      </c>
    </row>
    <row r="7936" spans="1:12">
      <c r="A7936" t="e">
        <f ca="1">E00251431418121</f>
        <v>#NAME?</v>
      </c>
      <c r="B7936">
        <v>701</v>
      </c>
      <c r="C7936" t="s">
        <v>72</v>
      </c>
      <c r="D7936" s="1">
        <v>41771</v>
      </c>
      <c r="F7936">
        <v>1</v>
      </c>
      <c r="G7936">
        <v>91</v>
      </c>
      <c r="H7936" t="s">
        <v>927</v>
      </c>
      <c r="J7936" t="s">
        <v>14</v>
      </c>
      <c r="K7936">
        <v>54</v>
      </c>
      <c r="L7936" t="s">
        <v>15</v>
      </c>
    </row>
    <row r="7937" spans="1:12">
      <c r="A7937" t="e">
        <f ca="1">E00251619807221</f>
        <v>#NAME?</v>
      </c>
      <c r="B7937">
        <v>6046</v>
      </c>
      <c r="C7937" t="s">
        <v>98</v>
      </c>
      <c r="D7937" s="1">
        <v>41713</v>
      </c>
      <c r="F7937">
        <v>1</v>
      </c>
      <c r="G7937">
        <v>78609</v>
      </c>
      <c r="H7937" t="s">
        <v>240</v>
      </c>
      <c r="I7937" t="s">
        <v>56</v>
      </c>
      <c r="J7937" t="s">
        <v>57</v>
      </c>
      <c r="K7937">
        <v>44</v>
      </c>
      <c r="L7937" t="s">
        <v>22</v>
      </c>
    </row>
    <row r="7938" spans="1:12">
      <c r="A7938" t="e">
        <f ca="1">E00251429389321</f>
        <v>#NAME?</v>
      </c>
      <c r="B7938">
        <v>274</v>
      </c>
      <c r="C7938" t="s">
        <v>506</v>
      </c>
      <c r="D7938" s="1">
        <v>41564</v>
      </c>
      <c r="F7938">
        <v>1</v>
      </c>
      <c r="G7938">
        <v>5589</v>
      </c>
      <c r="H7938" t="s">
        <v>152</v>
      </c>
      <c r="J7938" t="s">
        <v>14</v>
      </c>
      <c r="K7938">
        <v>53</v>
      </c>
      <c r="L7938" t="s">
        <v>15</v>
      </c>
    </row>
    <row r="7939" spans="1:12">
      <c r="A7939" t="e">
        <f ca="1">E00251429389321</f>
        <v>#NAME?</v>
      </c>
      <c r="B7939">
        <v>274</v>
      </c>
      <c r="C7939" t="s">
        <v>506</v>
      </c>
      <c r="D7939" s="1">
        <v>41684</v>
      </c>
      <c r="F7939">
        <v>2</v>
      </c>
      <c r="G7939">
        <v>4019</v>
      </c>
      <c r="H7939" t="s">
        <v>26</v>
      </c>
      <c r="J7939" t="s">
        <v>14</v>
      </c>
      <c r="K7939">
        <v>53</v>
      </c>
      <c r="L7939" t="s">
        <v>15</v>
      </c>
    </row>
    <row r="7940" spans="1:12">
      <c r="A7940" t="e">
        <f ca="1">E00251429389321</f>
        <v>#NAME?</v>
      </c>
      <c r="B7940">
        <v>274</v>
      </c>
      <c r="C7940" t="s">
        <v>506</v>
      </c>
      <c r="D7940" s="1">
        <v>41722</v>
      </c>
      <c r="F7940">
        <v>1</v>
      </c>
      <c r="G7940">
        <v>4019</v>
      </c>
      <c r="H7940" t="s">
        <v>26</v>
      </c>
      <c r="J7940" t="s">
        <v>14</v>
      </c>
      <c r="K7940">
        <v>53</v>
      </c>
      <c r="L7940" t="s">
        <v>15</v>
      </c>
    </row>
    <row r="7941" spans="1:12">
      <c r="A7941" t="e">
        <f ca="1">E00251514274321</f>
        <v>#NAME?</v>
      </c>
      <c r="B7941">
        <v>449</v>
      </c>
      <c r="C7941" t="s">
        <v>124</v>
      </c>
      <c r="D7941" s="1">
        <v>42865</v>
      </c>
      <c r="F7941">
        <v>1</v>
      </c>
      <c r="G7941">
        <v>2750</v>
      </c>
      <c r="H7941" t="s">
        <v>114</v>
      </c>
      <c r="J7941" t="s">
        <v>14</v>
      </c>
      <c r="K7941">
        <v>65</v>
      </c>
      <c r="L7941" t="s">
        <v>15</v>
      </c>
    </row>
    <row r="7942" spans="1:12">
      <c r="A7942" t="e">
        <f ca="1">E00251532313521</f>
        <v>#NAME?</v>
      </c>
      <c r="B7942">
        <v>452</v>
      </c>
      <c r="C7942" t="s">
        <v>592</v>
      </c>
      <c r="D7942" s="1">
        <v>42898</v>
      </c>
      <c r="F7942">
        <v>1</v>
      </c>
      <c r="G7942">
        <v>7906</v>
      </c>
      <c r="H7942" t="s">
        <v>173</v>
      </c>
      <c r="J7942" t="s">
        <v>14</v>
      </c>
      <c r="K7942">
        <v>52</v>
      </c>
      <c r="L7942" t="s">
        <v>22</v>
      </c>
    </row>
    <row r="7943" spans="1:12">
      <c r="A7943" t="e">
        <f ca="1">E00251432180821</f>
        <v>#NAME?</v>
      </c>
      <c r="B7943">
        <v>489</v>
      </c>
      <c r="C7943" t="s">
        <v>100</v>
      </c>
      <c r="D7943" s="1">
        <v>42632</v>
      </c>
      <c r="F7943">
        <v>1</v>
      </c>
      <c r="G7943">
        <v>2720</v>
      </c>
      <c r="H7943" t="s">
        <v>65</v>
      </c>
      <c r="J7943" t="s">
        <v>14</v>
      </c>
      <c r="K7943">
        <v>53</v>
      </c>
      <c r="L7943" t="s">
        <v>15</v>
      </c>
    </row>
    <row r="7944" spans="1:12">
      <c r="A7944" t="e">
        <f ca="1">E00251427550421</f>
        <v>#NAME?</v>
      </c>
      <c r="B7944">
        <v>11</v>
      </c>
      <c r="C7944" t="s">
        <v>245</v>
      </c>
      <c r="D7944" s="1">
        <v>41367</v>
      </c>
      <c r="F7944">
        <v>1</v>
      </c>
      <c r="G7944">
        <v>7242</v>
      </c>
      <c r="H7944" t="s">
        <v>93</v>
      </c>
      <c r="J7944" t="s">
        <v>14</v>
      </c>
      <c r="K7944">
        <v>58</v>
      </c>
      <c r="L7944" t="s">
        <v>15</v>
      </c>
    </row>
    <row r="7945" spans="1:12">
      <c r="A7945" t="e">
        <f ca="1">E00251532313521</f>
        <v>#NAME?</v>
      </c>
      <c r="B7945">
        <v>452</v>
      </c>
      <c r="C7945" t="s">
        <v>592</v>
      </c>
      <c r="D7945" s="1">
        <v>42998</v>
      </c>
      <c r="F7945">
        <v>1</v>
      </c>
      <c r="G7945">
        <v>2729</v>
      </c>
      <c r="H7945" t="s">
        <v>115</v>
      </c>
      <c r="J7945" t="s">
        <v>14</v>
      </c>
      <c r="K7945">
        <v>53</v>
      </c>
      <c r="L7945" t="s">
        <v>15</v>
      </c>
    </row>
    <row r="7946" spans="1:12">
      <c r="A7946" t="e">
        <f ca="1">E00251518890621</f>
        <v>#NAME?</v>
      </c>
      <c r="B7946">
        <v>290</v>
      </c>
      <c r="C7946" t="s">
        <v>449</v>
      </c>
      <c r="D7946" s="1">
        <v>41830</v>
      </c>
      <c r="F7946">
        <v>3</v>
      </c>
      <c r="G7946">
        <v>4148</v>
      </c>
      <c r="H7946" t="s">
        <v>741</v>
      </c>
      <c r="J7946" t="s">
        <v>14</v>
      </c>
      <c r="K7946">
        <v>59</v>
      </c>
      <c r="L7946" t="s">
        <v>15</v>
      </c>
    </row>
    <row r="7947" spans="1:12">
      <c r="A7947" t="e">
        <f ca="1">E00251512504921</f>
        <v>#NAME?</v>
      </c>
      <c r="B7947">
        <v>47</v>
      </c>
      <c r="C7947" t="s">
        <v>494</v>
      </c>
      <c r="D7947" s="1">
        <v>42335</v>
      </c>
      <c r="F7947">
        <v>2</v>
      </c>
      <c r="G7947">
        <v>4019</v>
      </c>
      <c r="H7947" t="s">
        <v>26</v>
      </c>
      <c r="J7947" t="s">
        <v>14</v>
      </c>
      <c r="K7947">
        <v>53</v>
      </c>
      <c r="L7947" t="s">
        <v>15</v>
      </c>
    </row>
    <row r="7948" spans="1:12">
      <c r="A7948" t="e">
        <f ca="1">E00251518890621</f>
        <v>#NAME?</v>
      </c>
      <c r="B7948">
        <v>290</v>
      </c>
      <c r="C7948" t="s">
        <v>449</v>
      </c>
      <c r="D7948" s="1">
        <v>43038</v>
      </c>
      <c r="F7948">
        <v>2</v>
      </c>
      <c r="G7948">
        <v>53085</v>
      </c>
      <c r="H7948" t="s">
        <v>742</v>
      </c>
      <c r="J7948" t="s">
        <v>14</v>
      </c>
      <c r="K7948">
        <v>62</v>
      </c>
      <c r="L7948" t="s">
        <v>15</v>
      </c>
    </row>
    <row r="7949" spans="1:12">
      <c r="A7949" t="e">
        <f ca="1">E00251432157821</f>
        <v>#NAME?</v>
      </c>
      <c r="B7949">
        <v>497</v>
      </c>
      <c r="C7949" t="s">
        <v>141</v>
      </c>
      <c r="D7949" s="1">
        <v>42919</v>
      </c>
      <c r="F7949">
        <v>1</v>
      </c>
      <c r="G7949">
        <v>1101</v>
      </c>
      <c r="H7949" t="s">
        <v>220</v>
      </c>
      <c r="J7949" t="s">
        <v>14</v>
      </c>
      <c r="K7949">
        <v>64</v>
      </c>
      <c r="L7949" t="s">
        <v>15</v>
      </c>
    </row>
    <row r="7950" spans="1:12">
      <c r="A7950" t="e">
        <f ca="1">E00251518851921</f>
        <v>#NAME?</v>
      </c>
      <c r="B7950">
        <v>1325</v>
      </c>
      <c r="C7950" t="s">
        <v>605</v>
      </c>
      <c r="D7950" s="1">
        <v>41072</v>
      </c>
      <c r="F7950">
        <v>2</v>
      </c>
      <c r="G7950">
        <v>7823</v>
      </c>
      <c r="H7950" t="s">
        <v>282</v>
      </c>
      <c r="J7950" t="s">
        <v>14</v>
      </c>
      <c r="K7950">
        <v>41</v>
      </c>
      <c r="L7950" t="s">
        <v>22</v>
      </c>
    </row>
    <row r="7951" spans="1:12">
      <c r="A7951" t="e">
        <f ca="1">E00251514218521</f>
        <v>#NAME?</v>
      </c>
      <c r="B7951">
        <v>438</v>
      </c>
      <c r="C7951" t="s">
        <v>474</v>
      </c>
      <c r="D7951" s="1">
        <v>42923</v>
      </c>
      <c r="F7951">
        <v>5</v>
      </c>
      <c r="G7951">
        <v>27800</v>
      </c>
      <c r="H7951" t="s">
        <v>145</v>
      </c>
      <c r="J7951" t="s">
        <v>14</v>
      </c>
      <c r="K7951">
        <v>57</v>
      </c>
      <c r="L7951" t="s">
        <v>15</v>
      </c>
    </row>
    <row r="7952" spans="1:12">
      <c r="A7952" t="e">
        <f ca="1">E00251518851921</f>
        <v>#NAME?</v>
      </c>
      <c r="B7952">
        <v>1325</v>
      </c>
      <c r="C7952" t="s">
        <v>605</v>
      </c>
      <c r="D7952" s="1">
        <v>41233</v>
      </c>
      <c r="F7952">
        <v>3</v>
      </c>
      <c r="G7952">
        <v>4549</v>
      </c>
      <c r="H7952" t="s">
        <v>69</v>
      </c>
      <c r="J7952" t="s">
        <v>14</v>
      </c>
      <c r="K7952">
        <v>42</v>
      </c>
      <c r="L7952" t="s">
        <v>15</v>
      </c>
    </row>
    <row r="7953" spans="1:12">
      <c r="A7953" t="e">
        <f ca="1">E00251518851921</f>
        <v>#NAME?</v>
      </c>
      <c r="B7953">
        <v>1325</v>
      </c>
      <c r="C7953" t="s">
        <v>605</v>
      </c>
      <c r="D7953" s="1">
        <v>42380</v>
      </c>
      <c r="F7953">
        <v>1</v>
      </c>
      <c r="G7953">
        <v>4254</v>
      </c>
      <c r="H7953" t="s">
        <v>750</v>
      </c>
      <c r="J7953" t="s">
        <v>14</v>
      </c>
      <c r="K7953">
        <v>45</v>
      </c>
      <c r="L7953" t="s">
        <v>15</v>
      </c>
    </row>
    <row r="7954" spans="1:12">
      <c r="A7954" t="e">
        <f ca="1">E00251518851921</f>
        <v>#NAME?</v>
      </c>
      <c r="B7954">
        <v>1325</v>
      </c>
      <c r="C7954" t="s">
        <v>605</v>
      </c>
      <c r="D7954" s="1">
        <v>42401</v>
      </c>
      <c r="F7954">
        <v>1</v>
      </c>
      <c r="G7954">
        <v>38830</v>
      </c>
      <c r="H7954" t="s">
        <v>847</v>
      </c>
      <c r="J7954" t="s">
        <v>14</v>
      </c>
      <c r="K7954">
        <v>45</v>
      </c>
      <c r="L7954" t="s">
        <v>15</v>
      </c>
    </row>
    <row r="7955" spans="1:12">
      <c r="A7955" t="e">
        <f ca="1">E00251529558721</f>
        <v>#NAME?</v>
      </c>
      <c r="B7955">
        <v>4878</v>
      </c>
      <c r="C7955" t="s">
        <v>909</v>
      </c>
      <c r="D7955" s="1">
        <v>42132</v>
      </c>
      <c r="F7955">
        <v>1</v>
      </c>
      <c r="G7955">
        <v>9309</v>
      </c>
      <c r="H7955" t="s">
        <v>876</v>
      </c>
      <c r="I7955" t="s">
        <v>148</v>
      </c>
      <c r="J7955" t="s">
        <v>57</v>
      </c>
      <c r="K7955">
        <v>57</v>
      </c>
      <c r="L7955" t="s">
        <v>15</v>
      </c>
    </row>
    <row r="7956" spans="1:12">
      <c r="A7956" t="e">
        <f ca="1">E00251532959121</f>
        <v>#NAME?</v>
      </c>
      <c r="B7956">
        <v>467</v>
      </c>
      <c r="C7956" t="s">
        <v>232</v>
      </c>
      <c r="D7956" s="1">
        <v>40962</v>
      </c>
      <c r="F7956">
        <v>1</v>
      </c>
      <c r="G7956">
        <v>7862</v>
      </c>
      <c r="H7956" t="s">
        <v>27</v>
      </c>
      <c r="J7956" t="s">
        <v>14</v>
      </c>
      <c r="K7956">
        <v>57</v>
      </c>
      <c r="L7956" t="s">
        <v>22</v>
      </c>
    </row>
    <row r="7957" spans="1:12">
      <c r="A7957" t="e">
        <f ca="1">E00251532959121</f>
        <v>#NAME?</v>
      </c>
      <c r="B7957">
        <v>467</v>
      </c>
      <c r="C7957" t="s">
        <v>232</v>
      </c>
      <c r="D7957" s="1">
        <v>41192</v>
      </c>
      <c r="F7957">
        <v>2</v>
      </c>
      <c r="G7957">
        <v>3689</v>
      </c>
      <c r="H7957" t="s">
        <v>159</v>
      </c>
      <c r="J7957" t="s">
        <v>14</v>
      </c>
      <c r="K7957">
        <v>58</v>
      </c>
      <c r="L7957" t="s">
        <v>15</v>
      </c>
    </row>
    <row r="7958" spans="1:12">
      <c r="A7958" t="e">
        <f ca="1">E00251532959121</f>
        <v>#NAME?</v>
      </c>
      <c r="B7958">
        <v>467</v>
      </c>
      <c r="C7958" t="s">
        <v>232</v>
      </c>
      <c r="D7958" s="1">
        <v>41443</v>
      </c>
      <c r="F7958">
        <v>3</v>
      </c>
      <c r="G7958">
        <v>3689</v>
      </c>
      <c r="H7958" t="s">
        <v>159</v>
      </c>
      <c r="J7958" t="s">
        <v>14</v>
      </c>
      <c r="K7958">
        <v>59</v>
      </c>
      <c r="L7958" t="s">
        <v>15</v>
      </c>
    </row>
    <row r="7959" spans="1:12">
      <c r="A7959" t="e">
        <f ca="1">E00251532959121</f>
        <v>#NAME?</v>
      </c>
      <c r="B7959">
        <v>467</v>
      </c>
      <c r="C7959" t="s">
        <v>232</v>
      </c>
      <c r="D7959" s="1">
        <v>41568</v>
      </c>
      <c r="F7959">
        <v>4</v>
      </c>
      <c r="G7959">
        <v>7295</v>
      </c>
      <c r="H7959" t="s">
        <v>76</v>
      </c>
      <c r="J7959" t="s">
        <v>14</v>
      </c>
      <c r="K7959">
        <v>59</v>
      </c>
      <c r="L7959" t="s">
        <v>15</v>
      </c>
    </row>
    <row r="7960" spans="1:12">
      <c r="A7960" t="e">
        <f ca="1">E00251532959121</f>
        <v>#NAME?</v>
      </c>
      <c r="B7960">
        <v>467</v>
      </c>
      <c r="C7960" t="s">
        <v>232</v>
      </c>
      <c r="D7960" s="1">
        <v>42079</v>
      </c>
      <c r="F7960">
        <v>3</v>
      </c>
      <c r="G7960">
        <v>49300</v>
      </c>
      <c r="H7960" t="s">
        <v>228</v>
      </c>
      <c r="J7960" t="s">
        <v>14</v>
      </c>
      <c r="K7960">
        <v>60</v>
      </c>
      <c r="L7960" t="s">
        <v>15</v>
      </c>
    </row>
    <row r="7961" spans="1:12">
      <c r="A7961" t="e">
        <f ca="1">E00251432216821</f>
        <v>#NAME?</v>
      </c>
      <c r="B7961">
        <v>6156</v>
      </c>
      <c r="C7961" t="s">
        <v>352</v>
      </c>
      <c r="D7961" s="1">
        <v>42689</v>
      </c>
      <c r="F7961">
        <v>1</v>
      </c>
      <c r="G7961">
        <v>2729</v>
      </c>
      <c r="H7961" t="s">
        <v>115</v>
      </c>
      <c r="J7961" t="s">
        <v>14</v>
      </c>
      <c r="K7961">
        <v>46</v>
      </c>
      <c r="L7961" t="s">
        <v>15</v>
      </c>
    </row>
    <row r="7962" spans="1:12">
      <c r="A7962" t="e">
        <f ca="1">E00251432216821</f>
        <v>#NAME?</v>
      </c>
      <c r="B7962">
        <v>6046</v>
      </c>
      <c r="C7962" t="s">
        <v>98</v>
      </c>
      <c r="D7962" s="1">
        <v>42235</v>
      </c>
      <c r="F7962">
        <v>1</v>
      </c>
      <c r="G7962">
        <v>92411</v>
      </c>
      <c r="H7962" t="s">
        <v>1118</v>
      </c>
      <c r="I7962" t="s">
        <v>56</v>
      </c>
      <c r="J7962" t="s">
        <v>57</v>
      </c>
      <c r="K7962">
        <v>45</v>
      </c>
      <c r="L7962" t="s">
        <v>15</v>
      </c>
    </row>
    <row r="7963" spans="1:12">
      <c r="A7963" t="e">
        <f ca="1">E00251615945221</f>
        <v>#NAME?</v>
      </c>
      <c r="B7963">
        <v>1273</v>
      </c>
      <c r="C7963" t="s">
        <v>28</v>
      </c>
      <c r="D7963" s="1">
        <v>42137</v>
      </c>
      <c r="F7963">
        <v>1</v>
      </c>
      <c r="G7963">
        <v>55090</v>
      </c>
      <c r="H7963" t="s">
        <v>400</v>
      </c>
      <c r="J7963" t="s">
        <v>14</v>
      </c>
      <c r="K7963">
        <v>50</v>
      </c>
      <c r="L7963" t="s">
        <v>15</v>
      </c>
    </row>
    <row r="7964" spans="1:12">
      <c r="A7964" t="e">
        <f ca="1">E00251716492321</f>
        <v>#NAME?</v>
      </c>
      <c r="B7964">
        <v>7504</v>
      </c>
      <c r="C7964" t="s">
        <v>162</v>
      </c>
      <c r="D7964" s="1">
        <v>42171</v>
      </c>
      <c r="F7964">
        <v>1</v>
      </c>
      <c r="G7964">
        <v>4019</v>
      </c>
      <c r="H7964" t="s">
        <v>26</v>
      </c>
      <c r="J7964" t="s">
        <v>14</v>
      </c>
      <c r="K7964">
        <v>48</v>
      </c>
      <c r="L7964" t="s">
        <v>15</v>
      </c>
    </row>
    <row r="7965" spans="1:12">
      <c r="A7965" t="e">
        <f ca="1">E00251532313521</f>
        <v>#NAME?</v>
      </c>
      <c r="B7965">
        <v>7207</v>
      </c>
      <c r="C7965" t="s">
        <v>287</v>
      </c>
      <c r="D7965" s="1">
        <v>42602</v>
      </c>
      <c r="F7965">
        <v>1</v>
      </c>
      <c r="G7965">
        <v>93</v>
      </c>
      <c r="H7965" t="s">
        <v>29</v>
      </c>
      <c r="I7965" t="s">
        <v>148</v>
      </c>
      <c r="J7965" t="s">
        <v>57</v>
      </c>
      <c r="K7965">
        <v>51</v>
      </c>
      <c r="L7965" t="s">
        <v>15</v>
      </c>
    </row>
    <row r="7966" spans="1:12">
      <c r="A7966" t="e">
        <f ca="1">E00251430254221</f>
        <v>#NAME?</v>
      </c>
      <c r="B7966">
        <v>7207</v>
      </c>
      <c r="C7966" t="s">
        <v>287</v>
      </c>
      <c r="D7966" s="1">
        <v>41916</v>
      </c>
      <c r="F7966">
        <v>1</v>
      </c>
      <c r="G7966">
        <v>46400</v>
      </c>
      <c r="H7966" t="s">
        <v>186</v>
      </c>
      <c r="I7966" t="s">
        <v>148</v>
      </c>
      <c r="J7966" t="s">
        <v>57</v>
      </c>
      <c r="K7966">
        <v>57</v>
      </c>
      <c r="L7966" t="s">
        <v>15</v>
      </c>
    </row>
    <row r="7967" spans="1:12">
      <c r="A7967" t="e">
        <f ca="1">E00251514218521</f>
        <v>#NAME?</v>
      </c>
      <c r="B7967">
        <v>438</v>
      </c>
      <c r="C7967" t="s">
        <v>474</v>
      </c>
      <c r="D7967" s="1">
        <v>42080</v>
      </c>
      <c r="F7967">
        <v>1</v>
      </c>
      <c r="G7967">
        <v>7880</v>
      </c>
      <c r="H7967" t="s">
        <v>213</v>
      </c>
      <c r="J7967" t="s">
        <v>14</v>
      </c>
      <c r="K7967">
        <v>55</v>
      </c>
      <c r="L7967" t="s">
        <v>22</v>
      </c>
    </row>
    <row r="7968" spans="1:12">
      <c r="A7968" t="e">
        <f ca="1">E00251429284421</f>
        <v>#NAME?</v>
      </c>
      <c r="B7968">
        <v>292</v>
      </c>
      <c r="C7968" t="s">
        <v>467</v>
      </c>
      <c r="D7968" s="1">
        <v>41155</v>
      </c>
      <c r="F7968">
        <v>6</v>
      </c>
      <c r="G7968">
        <v>2141</v>
      </c>
      <c r="H7968" t="s">
        <v>614</v>
      </c>
      <c r="J7968" t="s">
        <v>14</v>
      </c>
      <c r="K7968">
        <v>57</v>
      </c>
      <c r="L7968" t="s">
        <v>15</v>
      </c>
    </row>
    <row r="7969" spans="1:12">
      <c r="A7969" t="e">
        <f ca="1">E00251429284421</f>
        <v>#NAME?</v>
      </c>
      <c r="B7969">
        <v>292</v>
      </c>
      <c r="C7969" t="s">
        <v>467</v>
      </c>
      <c r="D7969" s="1">
        <v>41445</v>
      </c>
      <c r="F7969">
        <v>5</v>
      </c>
      <c r="G7969">
        <v>2141</v>
      </c>
      <c r="H7969" t="s">
        <v>614</v>
      </c>
      <c r="J7969" t="s">
        <v>14</v>
      </c>
      <c r="K7969">
        <v>57</v>
      </c>
      <c r="L7969" t="s">
        <v>15</v>
      </c>
    </row>
    <row r="7970" spans="1:12">
      <c r="A7970" t="e">
        <f ca="1">E00251527995921</f>
        <v>#NAME?</v>
      </c>
      <c r="B7970">
        <v>47</v>
      </c>
      <c r="C7970" t="s">
        <v>494</v>
      </c>
      <c r="D7970" s="1">
        <v>42263</v>
      </c>
      <c r="F7970">
        <v>3</v>
      </c>
      <c r="G7970">
        <v>2729</v>
      </c>
      <c r="H7970" t="s">
        <v>115</v>
      </c>
      <c r="J7970" t="s">
        <v>14</v>
      </c>
      <c r="K7970">
        <v>52</v>
      </c>
      <c r="L7970" t="s">
        <v>15</v>
      </c>
    </row>
    <row r="7971" spans="1:12">
      <c r="A7971" t="e">
        <f ca="1">E00251512591221</f>
        <v>#NAME?</v>
      </c>
      <c r="B7971">
        <v>3913</v>
      </c>
      <c r="C7971" t="s">
        <v>251</v>
      </c>
      <c r="D7971" s="1">
        <v>41963</v>
      </c>
      <c r="F7971">
        <v>2</v>
      </c>
      <c r="G7971">
        <v>7245</v>
      </c>
      <c r="H7971" t="s">
        <v>116</v>
      </c>
      <c r="J7971" t="s">
        <v>14</v>
      </c>
      <c r="K7971">
        <v>43</v>
      </c>
      <c r="L7971" t="s">
        <v>15</v>
      </c>
    </row>
    <row r="7972" spans="1:12">
      <c r="A7972" t="e">
        <f ca="1">E00251512591221</f>
        <v>#NAME?</v>
      </c>
      <c r="B7972">
        <v>3913</v>
      </c>
      <c r="C7972" t="s">
        <v>251</v>
      </c>
      <c r="D7972" s="1">
        <v>42206</v>
      </c>
      <c r="F7972">
        <v>2</v>
      </c>
      <c r="G7972">
        <v>5790</v>
      </c>
      <c r="H7972" t="s">
        <v>1119</v>
      </c>
      <c r="J7972" t="s">
        <v>14</v>
      </c>
      <c r="K7972">
        <v>44</v>
      </c>
      <c r="L7972" t="s">
        <v>15</v>
      </c>
    </row>
    <row r="7973" spans="1:12">
      <c r="A7973" t="e">
        <f ca="1">E00251514218521</f>
        <v>#NAME?</v>
      </c>
      <c r="B7973">
        <v>438</v>
      </c>
      <c r="C7973" t="s">
        <v>474</v>
      </c>
      <c r="D7973" s="1">
        <v>42486</v>
      </c>
      <c r="F7973">
        <v>2</v>
      </c>
      <c r="G7973">
        <v>25000</v>
      </c>
      <c r="H7973" t="s">
        <v>178</v>
      </c>
      <c r="J7973" t="s">
        <v>14</v>
      </c>
      <c r="K7973">
        <v>56</v>
      </c>
      <c r="L7973" t="s">
        <v>15</v>
      </c>
    </row>
    <row r="7974" spans="1:12">
      <c r="A7974" t="e">
        <f ca="1">E00251722805021</f>
        <v>#NAME?</v>
      </c>
      <c r="B7974">
        <v>373</v>
      </c>
      <c r="C7974" t="s">
        <v>749</v>
      </c>
      <c r="D7974" s="1">
        <v>41661</v>
      </c>
      <c r="F7974">
        <v>2</v>
      </c>
      <c r="G7974">
        <v>52100</v>
      </c>
      <c r="H7974" t="s">
        <v>516</v>
      </c>
      <c r="J7974" t="s">
        <v>14</v>
      </c>
      <c r="K7974">
        <v>36</v>
      </c>
      <c r="L7974" t="s">
        <v>15</v>
      </c>
    </row>
    <row r="7975" spans="1:12">
      <c r="A7975" t="e">
        <f ca="1">E00251722805021</f>
        <v>#NAME?</v>
      </c>
      <c r="B7975">
        <v>373</v>
      </c>
      <c r="C7975" t="s">
        <v>749</v>
      </c>
      <c r="D7975" s="1">
        <v>41694</v>
      </c>
      <c r="F7975">
        <v>2</v>
      </c>
      <c r="G7975">
        <v>52333</v>
      </c>
      <c r="H7975" t="s">
        <v>1078</v>
      </c>
      <c r="J7975" t="s">
        <v>14</v>
      </c>
      <c r="K7975">
        <v>36</v>
      </c>
      <c r="L7975" t="s">
        <v>15</v>
      </c>
    </row>
    <row r="7976" spans="1:12">
      <c r="A7976" t="e">
        <f ca="1">E00251429284421</f>
        <v>#NAME?</v>
      </c>
      <c r="B7976">
        <v>292</v>
      </c>
      <c r="C7976" t="s">
        <v>467</v>
      </c>
      <c r="D7976" s="1">
        <v>41708</v>
      </c>
      <c r="F7976">
        <v>6</v>
      </c>
      <c r="G7976">
        <v>27800</v>
      </c>
      <c r="H7976" t="s">
        <v>145</v>
      </c>
      <c r="J7976" t="s">
        <v>14</v>
      </c>
      <c r="K7976">
        <v>58</v>
      </c>
      <c r="L7976" t="s">
        <v>15</v>
      </c>
    </row>
    <row r="7977" spans="1:12">
      <c r="A7977" t="e">
        <f ca="1">E00251429284421</f>
        <v>#NAME?</v>
      </c>
      <c r="B7977">
        <v>292</v>
      </c>
      <c r="C7977" t="s">
        <v>467</v>
      </c>
      <c r="D7977" s="1">
        <v>41887</v>
      </c>
      <c r="F7977">
        <v>1</v>
      </c>
      <c r="G7977">
        <v>4659</v>
      </c>
      <c r="H7977" t="s">
        <v>47</v>
      </c>
      <c r="J7977" t="s">
        <v>14</v>
      </c>
      <c r="K7977">
        <v>59</v>
      </c>
      <c r="L7977" t="s">
        <v>15</v>
      </c>
    </row>
    <row r="7978" spans="1:12">
      <c r="A7978" t="e">
        <f ca="1">E00251429284421</f>
        <v>#NAME?</v>
      </c>
      <c r="B7978">
        <v>292</v>
      </c>
      <c r="C7978" t="s">
        <v>467</v>
      </c>
      <c r="D7978" s="1">
        <v>41934</v>
      </c>
      <c r="F7978">
        <v>6</v>
      </c>
      <c r="G7978">
        <v>27800</v>
      </c>
      <c r="H7978" t="s">
        <v>145</v>
      </c>
      <c r="J7978" t="s">
        <v>14</v>
      </c>
      <c r="K7978">
        <v>59</v>
      </c>
      <c r="L7978" t="s">
        <v>15</v>
      </c>
    </row>
    <row r="7979" spans="1:12">
      <c r="A7979" t="e">
        <f ca="1">E00251518589021</f>
        <v>#NAME?</v>
      </c>
      <c r="B7979">
        <v>291</v>
      </c>
      <c r="C7979" t="s">
        <v>160</v>
      </c>
      <c r="D7979" s="1">
        <v>42475</v>
      </c>
      <c r="F7979">
        <v>1</v>
      </c>
      <c r="G7979">
        <v>7242</v>
      </c>
      <c r="H7979" t="s">
        <v>93</v>
      </c>
      <c r="J7979" t="s">
        <v>14</v>
      </c>
      <c r="K7979">
        <v>47</v>
      </c>
      <c r="L7979" t="s">
        <v>15</v>
      </c>
    </row>
    <row r="7980" spans="1:12">
      <c r="A7980" t="e">
        <f ca="1">E00251514218521</f>
        <v>#NAME?</v>
      </c>
      <c r="B7980">
        <v>438</v>
      </c>
      <c r="C7980" t="s">
        <v>474</v>
      </c>
      <c r="D7980" s="1">
        <v>41376</v>
      </c>
      <c r="F7980">
        <v>1</v>
      </c>
      <c r="G7980">
        <v>4019</v>
      </c>
      <c r="H7980" t="s">
        <v>26</v>
      </c>
      <c r="J7980" t="s">
        <v>14</v>
      </c>
      <c r="K7980">
        <v>53</v>
      </c>
      <c r="L7980" t="s">
        <v>15</v>
      </c>
    </row>
    <row r="7981" spans="1:12">
      <c r="A7981" t="e">
        <f ca="1">E00251514218521</f>
        <v>#NAME?</v>
      </c>
      <c r="B7981">
        <v>438</v>
      </c>
      <c r="C7981" t="s">
        <v>474</v>
      </c>
      <c r="D7981" s="1">
        <v>41465</v>
      </c>
      <c r="F7981">
        <v>4</v>
      </c>
      <c r="G7981">
        <v>27800</v>
      </c>
      <c r="H7981" t="s">
        <v>145</v>
      </c>
      <c r="J7981" t="s">
        <v>14</v>
      </c>
      <c r="K7981">
        <v>53</v>
      </c>
      <c r="L7981" t="s">
        <v>15</v>
      </c>
    </row>
    <row r="7982" spans="1:12">
      <c r="A7982" t="e">
        <f ca="1">E00251715760521</f>
        <v>#NAME?</v>
      </c>
      <c r="B7982">
        <v>454</v>
      </c>
      <c r="C7982" t="s">
        <v>179</v>
      </c>
      <c r="D7982" s="1">
        <v>42391</v>
      </c>
      <c r="F7982">
        <v>1</v>
      </c>
      <c r="G7982">
        <v>30000</v>
      </c>
      <c r="H7982" t="s">
        <v>144</v>
      </c>
      <c r="J7982" t="s">
        <v>14</v>
      </c>
      <c r="K7982">
        <v>51</v>
      </c>
      <c r="L7982" t="s">
        <v>15</v>
      </c>
    </row>
    <row r="7983" spans="1:12">
      <c r="A7983" t="e">
        <f ca="1">E00251429284421</f>
        <v>#NAME?</v>
      </c>
      <c r="B7983">
        <v>292</v>
      </c>
      <c r="C7983" t="s">
        <v>467</v>
      </c>
      <c r="D7983" s="1">
        <v>43081</v>
      </c>
      <c r="F7983">
        <v>5</v>
      </c>
      <c r="G7983">
        <v>49390</v>
      </c>
      <c r="H7983" t="s">
        <v>59</v>
      </c>
      <c r="J7983" t="s">
        <v>14</v>
      </c>
      <c r="K7983">
        <v>62</v>
      </c>
      <c r="L7983" t="s">
        <v>15</v>
      </c>
    </row>
    <row r="7984" spans="1:12">
      <c r="A7984" t="e">
        <f ca="1">E00251715760521</f>
        <v>#NAME?</v>
      </c>
      <c r="B7984">
        <v>454</v>
      </c>
      <c r="C7984" t="s">
        <v>179</v>
      </c>
      <c r="D7984" s="1">
        <v>42514</v>
      </c>
      <c r="F7984">
        <v>3</v>
      </c>
      <c r="G7984">
        <v>78900</v>
      </c>
      <c r="H7984" t="s">
        <v>79</v>
      </c>
      <c r="J7984" t="s">
        <v>14</v>
      </c>
      <c r="K7984">
        <v>51</v>
      </c>
      <c r="L7984" t="s">
        <v>22</v>
      </c>
    </row>
    <row r="7985" spans="1:12">
      <c r="A7985" t="e">
        <f ca="1">E00251715760521</f>
        <v>#NAME?</v>
      </c>
      <c r="B7985">
        <v>454</v>
      </c>
      <c r="C7985" t="s">
        <v>179</v>
      </c>
      <c r="D7985" s="1">
        <v>42699</v>
      </c>
      <c r="F7985">
        <v>2</v>
      </c>
      <c r="G7985">
        <v>5950</v>
      </c>
      <c r="H7985" t="s">
        <v>24</v>
      </c>
      <c r="J7985" t="s">
        <v>14</v>
      </c>
      <c r="K7985">
        <v>52</v>
      </c>
      <c r="L7985" t="s">
        <v>15</v>
      </c>
    </row>
    <row r="7986" spans="1:12">
      <c r="A7986" t="e">
        <f ca="1">E00251429783221</f>
        <v>#NAME?</v>
      </c>
      <c r="B7986">
        <v>160</v>
      </c>
      <c r="C7986" t="s">
        <v>278</v>
      </c>
      <c r="D7986" s="1">
        <v>41218</v>
      </c>
      <c r="F7986">
        <v>1</v>
      </c>
      <c r="G7986">
        <v>7175</v>
      </c>
      <c r="H7986" t="s">
        <v>689</v>
      </c>
      <c r="J7986" t="s">
        <v>14</v>
      </c>
      <c r="K7986">
        <v>53</v>
      </c>
      <c r="L7986" t="s">
        <v>15</v>
      </c>
    </row>
    <row r="7987" spans="1:12">
      <c r="A7987" t="e">
        <f ca="1">E00251514218521</f>
        <v>#NAME?</v>
      </c>
      <c r="B7987">
        <v>438</v>
      </c>
      <c r="C7987" t="s">
        <v>474</v>
      </c>
      <c r="D7987" s="1">
        <v>42312</v>
      </c>
      <c r="F7987">
        <v>4</v>
      </c>
      <c r="G7987">
        <v>29690</v>
      </c>
      <c r="H7987" t="s">
        <v>52</v>
      </c>
      <c r="J7987" t="s">
        <v>14</v>
      </c>
      <c r="K7987">
        <v>56</v>
      </c>
      <c r="L7987" t="s">
        <v>15</v>
      </c>
    </row>
    <row r="7988" spans="1:12">
      <c r="A7988" t="e">
        <f ca="1">E00251510545921</f>
        <v>#NAME?</v>
      </c>
      <c r="B7988">
        <v>189</v>
      </c>
      <c r="C7988" t="s">
        <v>58</v>
      </c>
      <c r="D7988" s="1">
        <v>42297</v>
      </c>
      <c r="F7988">
        <v>1</v>
      </c>
      <c r="G7988">
        <v>29690</v>
      </c>
      <c r="H7988" t="s">
        <v>52</v>
      </c>
      <c r="J7988" t="s">
        <v>14</v>
      </c>
      <c r="K7988">
        <v>56</v>
      </c>
      <c r="L7988" t="s">
        <v>15</v>
      </c>
    </row>
    <row r="7989" spans="1:12">
      <c r="A7989" t="e">
        <f ca="1">E00251532313521</f>
        <v>#NAME?</v>
      </c>
      <c r="B7989">
        <v>7208</v>
      </c>
      <c r="C7989" t="s">
        <v>625</v>
      </c>
      <c r="D7989" s="1">
        <v>41655</v>
      </c>
      <c r="F7989">
        <v>2</v>
      </c>
      <c r="G7989">
        <v>40290</v>
      </c>
      <c r="H7989" t="s">
        <v>348</v>
      </c>
      <c r="I7989" t="s">
        <v>148</v>
      </c>
      <c r="J7989" t="s">
        <v>57</v>
      </c>
      <c r="K7989">
        <v>49</v>
      </c>
      <c r="L7989" t="s">
        <v>15</v>
      </c>
    </row>
    <row r="7990" spans="1:12">
      <c r="A7990" t="e">
        <f ca="1">E00251429783221</f>
        <v>#NAME?</v>
      </c>
      <c r="B7990">
        <v>160</v>
      </c>
      <c r="C7990" t="s">
        <v>278</v>
      </c>
      <c r="D7990" s="1">
        <v>42234</v>
      </c>
      <c r="F7990">
        <v>1</v>
      </c>
      <c r="G7990">
        <v>4189</v>
      </c>
      <c r="H7990" t="s">
        <v>335</v>
      </c>
      <c r="J7990" t="s">
        <v>14</v>
      </c>
      <c r="K7990">
        <v>55</v>
      </c>
      <c r="L7990" t="s">
        <v>15</v>
      </c>
    </row>
    <row r="7991" spans="1:12">
      <c r="A7991" t="e">
        <f ca="1">E00251429783221</f>
        <v>#NAME?</v>
      </c>
      <c r="B7991">
        <v>160</v>
      </c>
      <c r="C7991" t="s">
        <v>278</v>
      </c>
      <c r="D7991" s="1">
        <v>42277</v>
      </c>
      <c r="F7991">
        <v>3</v>
      </c>
      <c r="G7991">
        <v>3899</v>
      </c>
      <c r="H7991" t="s">
        <v>264</v>
      </c>
      <c r="J7991" t="s">
        <v>14</v>
      </c>
      <c r="K7991">
        <v>56</v>
      </c>
      <c r="L7991" t="s">
        <v>15</v>
      </c>
    </row>
    <row r="7992" spans="1:12">
      <c r="A7992" t="e">
        <f ca="1">E00251429783221</f>
        <v>#NAME?</v>
      </c>
      <c r="B7992">
        <v>160</v>
      </c>
      <c r="C7992" t="s">
        <v>278</v>
      </c>
      <c r="D7992" s="1">
        <v>42355</v>
      </c>
      <c r="F7992">
        <v>4</v>
      </c>
      <c r="G7992">
        <v>71940</v>
      </c>
      <c r="H7992" t="s">
        <v>135</v>
      </c>
      <c r="J7992" t="s">
        <v>14</v>
      </c>
      <c r="K7992">
        <v>56</v>
      </c>
      <c r="L7992" t="s">
        <v>15</v>
      </c>
    </row>
    <row r="7993" spans="1:12">
      <c r="A7993" t="e">
        <f ca="1">E00251512591221</f>
        <v>#NAME?</v>
      </c>
      <c r="B7993">
        <v>3913</v>
      </c>
      <c r="C7993" t="s">
        <v>251</v>
      </c>
      <c r="D7993" s="1">
        <v>42521</v>
      </c>
      <c r="F7993">
        <v>1</v>
      </c>
      <c r="G7993">
        <v>4779</v>
      </c>
      <c r="H7993" t="s">
        <v>231</v>
      </c>
      <c r="J7993" t="s">
        <v>14</v>
      </c>
      <c r="K7993">
        <v>45</v>
      </c>
      <c r="L7993" t="s">
        <v>15</v>
      </c>
    </row>
    <row r="7994" spans="1:12">
      <c r="A7994" t="e">
        <f ca="1">E00251526602321</f>
        <v>#NAME?</v>
      </c>
      <c r="B7994">
        <v>10</v>
      </c>
      <c r="C7994" t="s">
        <v>18</v>
      </c>
      <c r="D7994" s="1">
        <v>42682</v>
      </c>
      <c r="F7994">
        <v>1</v>
      </c>
      <c r="G7994">
        <v>60090</v>
      </c>
      <c r="H7994" t="s">
        <v>181</v>
      </c>
      <c r="J7994" t="s">
        <v>14</v>
      </c>
      <c r="K7994">
        <v>61</v>
      </c>
      <c r="L7994" t="s">
        <v>15</v>
      </c>
    </row>
    <row r="7995" spans="1:12">
      <c r="A7995" t="e">
        <f ca="1">E00251430249221</f>
        <v>#NAME?</v>
      </c>
      <c r="B7995">
        <v>498</v>
      </c>
      <c r="C7995" t="s">
        <v>591</v>
      </c>
      <c r="D7995" s="1">
        <v>41018</v>
      </c>
      <c r="F7995">
        <v>1</v>
      </c>
      <c r="G7995">
        <v>25000</v>
      </c>
      <c r="H7995" t="s">
        <v>178</v>
      </c>
      <c r="J7995" t="s">
        <v>14</v>
      </c>
      <c r="K7995">
        <v>62</v>
      </c>
      <c r="L7995" t="s">
        <v>15</v>
      </c>
    </row>
    <row r="7996" spans="1:12">
      <c r="A7996" t="e">
        <f ca="1">E00251430249221</f>
        <v>#NAME?</v>
      </c>
      <c r="B7996">
        <v>498</v>
      </c>
      <c r="C7996" t="s">
        <v>591</v>
      </c>
      <c r="D7996" s="1">
        <v>41837</v>
      </c>
      <c r="F7996">
        <v>1</v>
      </c>
      <c r="G7996">
        <v>25000</v>
      </c>
      <c r="H7996" t="s">
        <v>178</v>
      </c>
      <c r="J7996" t="s">
        <v>14</v>
      </c>
      <c r="K7996">
        <v>64</v>
      </c>
      <c r="L7996" t="s">
        <v>15</v>
      </c>
    </row>
    <row r="7997" spans="1:12">
      <c r="A7997" t="e">
        <f ca="1">E00251430249221</f>
        <v>#NAME?</v>
      </c>
      <c r="B7997">
        <v>498</v>
      </c>
      <c r="C7997" t="s">
        <v>591</v>
      </c>
      <c r="D7997" s="1">
        <v>42719</v>
      </c>
      <c r="F7997">
        <v>2</v>
      </c>
      <c r="G7997">
        <v>2729</v>
      </c>
      <c r="H7997" t="s">
        <v>115</v>
      </c>
      <c r="J7997" t="s">
        <v>14</v>
      </c>
      <c r="K7997">
        <v>66</v>
      </c>
      <c r="L7997" t="s">
        <v>15</v>
      </c>
    </row>
    <row r="7998" spans="1:12">
      <c r="A7998" t="e">
        <f ca="1">E00251518868021</f>
        <v>#NAME?</v>
      </c>
      <c r="B7998">
        <v>1791</v>
      </c>
      <c r="C7998" t="s">
        <v>468</v>
      </c>
      <c r="D7998" s="1">
        <v>41043</v>
      </c>
      <c r="F7998">
        <v>1</v>
      </c>
      <c r="G7998">
        <v>7231</v>
      </c>
      <c r="H7998" t="s">
        <v>128</v>
      </c>
      <c r="J7998" t="s">
        <v>14</v>
      </c>
      <c r="K7998">
        <v>58</v>
      </c>
      <c r="L7998" t="s">
        <v>15</v>
      </c>
    </row>
    <row r="7999" spans="1:12">
      <c r="A7999" t="e">
        <f ca="1">E00251529553321</f>
        <v>#NAME?</v>
      </c>
      <c r="B7999">
        <v>160</v>
      </c>
      <c r="C7999" t="s">
        <v>278</v>
      </c>
      <c r="D7999" s="1">
        <v>42163</v>
      </c>
      <c r="F7999">
        <v>1</v>
      </c>
      <c r="G7999">
        <v>7242</v>
      </c>
      <c r="H7999" t="s">
        <v>93</v>
      </c>
      <c r="J7999" t="s">
        <v>14</v>
      </c>
      <c r="K7999">
        <v>50</v>
      </c>
      <c r="L7999" t="s">
        <v>15</v>
      </c>
    </row>
    <row r="8000" spans="1:12">
      <c r="A8000" t="e">
        <f ca="1">E00251514218521</f>
        <v>#NAME?</v>
      </c>
      <c r="B8000">
        <v>438</v>
      </c>
      <c r="C8000" t="s">
        <v>474</v>
      </c>
      <c r="D8000" s="1">
        <v>43039</v>
      </c>
      <c r="F8000">
        <v>3</v>
      </c>
      <c r="G8000">
        <v>7904</v>
      </c>
      <c r="H8000" t="s">
        <v>75</v>
      </c>
      <c r="J8000" t="s">
        <v>14</v>
      </c>
      <c r="K8000">
        <v>58</v>
      </c>
      <c r="L8000" t="s">
        <v>22</v>
      </c>
    </row>
    <row r="8001" spans="1:12">
      <c r="A8001" t="e">
        <f ca="1">E00251427397821</f>
        <v>#NAME?</v>
      </c>
      <c r="B8001">
        <v>10</v>
      </c>
      <c r="C8001" t="s">
        <v>18</v>
      </c>
      <c r="D8001" s="1">
        <v>41137</v>
      </c>
      <c r="F8001">
        <v>1</v>
      </c>
      <c r="G8001">
        <v>81380</v>
      </c>
      <c r="H8001" t="s">
        <v>326</v>
      </c>
      <c r="J8001" t="s">
        <v>14</v>
      </c>
      <c r="K8001">
        <v>61</v>
      </c>
      <c r="L8001" t="s">
        <v>15</v>
      </c>
    </row>
    <row r="8002" spans="1:12">
      <c r="A8002" t="e">
        <f ca="1">E00251518868021</f>
        <v>#NAME?</v>
      </c>
      <c r="B8002">
        <v>753</v>
      </c>
      <c r="C8002" t="s">
        <v>545</v>
      </c>
      <c r="D8002" s="1">
        <v>42074</v>
      </c>
      <c r="F8002">
        <v>1</v>
      </c>
      <c r="G8002">
        <v>8911</v>
      </c>
      <c r="H8002" t="s">
        <v>1120</v>
      </c>
      <c r="I8002" t="s">
        <v>56</v>
      </c>
      <c r="J8002" t="s">
        <v>57</v>
      </c>
      <c r="K8002">
        <v>61</v>
      </c>
      <c r="L8002" t="s">
        <v>15</v>
      </c>
    </row>
    <row r="8003" spans="1:12">
      <c r="A8003" t="e">
        <f ca="1">E00251518868021</f>
        <v>#NAME?</v>
      </c>
      <c r="B8003">
        <v>1791</v>
      </c>
      <c r="C8003" t="s">
        <v>468</v>
      </c>
      <c r="D8003" s="1">
        <v>42202</v>
      </c>
      <c r="F8003">
        <v>2</v>
      </c>
      <c r="G8003">
        <v>8798</v>
      </c>
      <c r="H8003" t="s">
        <v>314</v>
      </c>
      <c r="J8003" t="s">
        <v>14</v>
      </c>
      <c r="K8003">
        <v>61</v>
      </c>
      <c r="L8003" t="s">
        <v>15</v>
      </c>
    </row>
    <row r="8004" spans="1:12">
      <c r="A8004" t="e">
        <f ca="1">E00251514218521</f>
        <v>#NAME?</v>
      </c>
      <c r="B8004">
        <v>827</v>
      </c>
      <c r="C8004" t="s">
        <v>205</v>
      </c>
      <c r="D8004" s="1">
        <v>42012</v>
      </c>
      <c r="E8004">
        <v>0</v>
      </c>
      <c r="F8004">
        <v>1</v>
      </c>
      <c r="G8004">
        <v>3540</v>
      </c>
      <c r="H8004" t="s">
        <v>436</v>
      </c>
      <c r="J8004" t="s">
        <v>34</v>
      </c>
      <c r="K8004">
        <v>55</v>
      </c>
      <c r="L8004" t="s">
        <v>15</v>
      </c>
    </row>
    <row r="8005" spans="1:12">
      <c r="A8005" t="e">
        <f ca="1">E00251514218521</f>
        <v>#NAME?</v>
      </c>
      <c r="B8005">
        <v>827</v>
      </c>
      <c r="C8005" t="s">
        <v>205</v>
      </c>
      <c r="D8005" s="1">
        <v>42012</v>
      </c>
      <c r="E8005">
        <v>0</v>
      </c>
      <c r="F8005">
        <v>3</v>
      </c>
      <c r="G8005">
        <v>311</v>
      </c>
      <c r="H8005" t="s">
        <v>599</v>
      </c>
      <c r="J8005" t="s">
        <v>34</v>
      </c>
      <c r="K8005">
        <v>55</v>
      </c>
      <c r="L8005" t="s">
        <v>15</v>
      </c>
    </row>
    <row r="8006" spans="1:12">
      <c r="A8006" t="e">
        <f ca="1">E00251514218521</f>
        <v>#NAME?</v>
      </c>
      <c r="B8006">
        <v>7208</v>
      </c>
      <c r="C8006" t="s">
        <v>625</v>
      </c>
      <c r="D8006" s="1">
        <v>42301</v>
      </c>
      <c r="F8006">
        <v>1</v>
      </c>
      <c r="G8006">
        <v>72704</v>
      </c>
      <c r="H8006" t="s">
        <v>855</v>
      </c>
      <c r="I8006" t="s">
        <v>148</v>
      </c>
      <c r="J8006" t="s">
        <v>57</v>
      </c>
      <c r="K8006">
        <v>56</v>
      </c>
      <c r="L8006" t="s">
        <v>15</v>
      </c>
    </row>
    <row r="8007" spans="1:12">
      <c r="A8007" t="e">
        <f ca="1">E00251518868021</f>
        <v>#NAME?</v>
      </c>
      <c r="B8007">
        <v>1791</v>
      </c>
      <c r="C8007" t="s">
        <v>468</v>
      </c>
      <c r="D8007" s="1">
        <v>41388</v>
      </c>
      <c r="F8007">
        <v>3</v>
      </c>
      <c r="G8007">
        <v>7820</v>
      </c>
      <c r="H8007" t="s">
        <v>233</v>
      </c>
      <c r="J8007" t="s">
        <v>14</v>
      </c>
      <c r="K8007">
        <v>59</v>
      </c>
      <c r="L8007" t="s">
        <v>22</v>
      </c>
    </row>
    <row r="8008" spans="1:12">
      <c r="A8008" t="e">
        <f ca="1">E00251716594621</f>
        <v>#NAME?</v>
      </c>
      <c r="B8008">
        <v>502</v>
      </c>
      <c r="C8008" t="s">
        <v>172</v>
      </c>
      <c r="D8008" s="1">
        <v>41389</v>
      </c>
      <c r="F8008">
        <v>1</v>
      </c>
      <c r="G8008">
        <v>60090</v>
      </c>
      <c r="H8008" t="s">
        <v>181</v>
      </c>
      <c r="J8008" t="s">
        <v>14</v>
      </c>
      <c r="K8008">
        <v>52</v>
      </c>
      <c r="L8008" t="s">
        <v>15</v>
      </c>
    </row>
    <row r="8009" spans="1:12">
      <c r="A8009" t="e">
        <f ca="1">E00251617643721</f>
        <v>#NAME?</v>
      </c>
      <c r="B8009">
        <v>489</v>
      </c>
      <c r="C8009" t="s">
        <v>100</v>
      </c>
      <c r="D8009" s="1">
        <v>42319</v>
      </c>
      <c r="F8009">
        <v>2</v>
      </c>
      <c r="G8009">
        <v>49390</v>
      </c>
      <c r="H8009" t="s">
        <v>59</v>
      </c>
      <c r="J8009" t="s">
        <v>14</v>
      </c>
      <c r="K8009">
        <v>48</v>
      </c>
      <c r="L8009" t="s">
        <v>15</v>
      </c>
    </row>
    <row r="8010" spans="1:12">
      <c r="A8010" t="e">
        <f ca="1">E00251617643721</f>
        <v>#NAME?</v>
      </c>
      <c r="B8010">
        <v>489</v>
      </c>
      <c r="C8010" t="s">
        <v>100</v>
      </c>
      <c r="D8010" s="1">
        <v>42782</v>
      </c>
      <c r="F8010">
        <v>2</v>
      </c>
      <c r="G8010">
        <v>496</v>
      </c>
      <c r="H8010" t="s">
        <v>190</v>
      </c>
      <c r="J8010" t="s">
        <v>14</v>
      </c>
      <c r="K8010">
        <v>49</v>
      </c>
      <c r="L8010" t="s">
        <v>15</v>
      </c>
    </row>
    <row r="8011" spans="1:12">
      <c r="A8011" t="e">
        <f ca="1">E00251617643721</f>
        <v>#NAME?</v>
      </c>
      <c r="B8011">
        <v>489</v>
      </c>
      <c r="C8011" t="s">
        <v>100</v>
      </c>
      <c r="D8011" s="1">
        <v>43046</v>
      </c>
      <c r="F8011">
        <v>4</v>
      </c>
      <c r="G8011">
        <v>78057</v>
      </c>
      <c r="H8011" t="s">
        <v>140</v>
      </c>
      <c r="J8011" t="s">
        <v>14</v>
      </c>
      <c r="K8011">
        <v>50</v>
      </c>
      <c r="L8011" t="s">
        <v>22</v>
      </c>
    </row>
    <row r="8012" spans="1:12">
      <c r="A8012" t="e">
        <f ca="1">E00251518868021</f>
        <v>#NAME?</v>
      </c>
      <c r="B8012">
        <v>290</v>
      </c>
      <c r="C8012" t="s">
        <v>449</v>
      </c>
      <c r="D8012" s="1">
        <v>41241</v>
      </c>
      <c r="F8012">
        <v>6</v>
      </c>
      <c r="G8012">
        <v>2724</v>
      </c>
      <c r="H8012" t="s">
        <v>73</v>
      </c>
      <c r="J8012" t="s">
        <v>14</v>
      </c>
      <c r="K8012">
        <v>59</v>
      </c>
      <c r="L8012" t="s">
        <v>15</v>
      </c>
    </row>
    <row r="8013" spans="1:12">
      <c r="A8013" t="e">
        <f ca="1">E00251514218521</f>
        <v>#NAME?</v>
      </c>
      <c r="B8013">
        <v>438</v>
      </c>
      <c r="C8013" t="s">
        <v>474</v>
      </c>
      <c r="D8013" s="1">
        <v>41121</v>
      </c>
      <c r="F8013">
        <v>2</v>
      </c>
      <c r="G8013">
        <v>30000</v>
      </c>
      <c r="H8013" t="s">
        <v>144</v>
      </c>
      <c r="J8013" t="s">
        <v>14</v>
      </c>
      <c r="K8013">
        <v>52</v>
      </c>
      <c r="L8013" t="s">
        <v>15</v>
      </c>
    </row>
    <row r="8014" spans="1:12">
      <c r="A8014" t="e">
        <f ca="1">E00251514218521</f>
        <v>#NAME?</v>
      </c>
      <c r="B8014">
        <v>438</v>
      </c>
      <c r="C8014" t="s">
        <v>474</v>
      </c>
      <c r="D8014" s="1">
        <v>41583</v>
      </c>
      <c r="F8014">
        <v>2</v>
      </c>
      <c r="G8014">
        <v>72610</v>
      </c>
      <c r="H8014" t="s">
        <v>226</v>
      </c>
      <c r="J8014" t="s">
        <v>14</v>
      </c>
      <c r="K8014">
        <v>54</v>
      </c>
      <c r="L8014" t="s">
        <v>15</v>
      </c>
    </row>
    <row r="8015" spans="1:12">
      <c r="A8015" t="e">
        <f ca="1">E00251510545921</f>
        <v>#NAME?</v>
      </c>
      <c r="B8015">
        <v>189</v>
      </c>
      <c r="C8015" t="s">
        <v>58</v>
      </c>
      <c r="D8015" s="1">
        <v>41943</v>
      </c>
      <c r="F8015">
        <v>1</v>
      </c>
      <c r="G8015">
        <v>7327</v>
      </c>
      <c r="H8015" t="s">
        <v>1121</v>
      </c>
      <c r="J8015" t="s">
        <v>14</v>
      </c>
      <c r="K8015">
        <v>55</v>
      </c>
      <c r="L8015" t="s">
        <v>15</v>
      </c>
    </row>
    <row r="8016" spans="1:12">
      <c r="A8016" t="e">
        <f ca="1">E00251430249221</f>
        <v>#NAME?</v>
      </c>
      <c r="B8016">
        <v>498</v>
      </c>
      <c r="C8016" t="s">
        <v>591</v>
      </c>
      <c r="D8016" s="1">
        <v>41018</v>
      </c>
      <c r="F8016">
        <v>2</v>
      </c>
      <c r="G8016">
        <v>2729</v>
      </c>
      <c r="H8016" t="s">
        <v>115</v>
      </c>
      <c r="J8016" t="s">
        <v>14</v>
      </c>
      <c r="K8016">
        <v>62</v>
      </c>
      <c r="L8016" t="s">
        <v>15</v>
      </c>
    </row>
    <row r="8017" spans="1:12">
      <c r="A8017" t="e">
        <f ca="1">E00251430249221</f>
        <v>#NAME?</v>
      </c>
      <c r="B8017">
        <v>498</v>
      </c>
      <c r="C8017" t="s">
        <v>591</v>
      </c>
      <c r="D8017" s="1">
        <v>42768</v>
      </c>
      <c r="F8017">
        <v>1</v>
      </c>
      <c r="G8017">
        <v>3804</v>
      </c>
      <c r="H8017" t="s">
        <v>71</v>
      </c>
      <c r="J8017" t="s">
        <v>14</v>
      </c>
      <c r="K8017">
        <v>66</v>
      </c>
      <c r="L8017" t="s">
        <v>15</v>
      </c>
    </row>
    <row r="8018" spans="1:12">
      <c r="A8018" t="e">
        <f ca="1">E00251615945221</f>
        <v>#NAME?</v>
      </c>
      <c r="B8018">
        <v>1273</v>
      </c>
      <c r="C8018" t="s">
        <v>28</v>
      </c>
      <c r="D8018" s="1">
        <v>40955</v>
      </c>
      <c r="F8018">
        <v>2</v>
      </c>
      <c r="G8018">
        <v>460</v>
      </c>
      <c r="H8018" t="s">
        <v>16</v>
      </c>
      <c r="J8018" t="s">
        <v>14</v>
      </c>
      <c r="K8018">
        <v>47</v>
      </c>
      <c r="L8018" t="s">
        <v>15</v>
      </c>
    </row>
    <row r="8019" spans="1:12">
      <c r="A8019" t="e">
        <f ca="1">E00251615945221</f>
        <v>#NAME?</v>
      </c>
      <c r="B8019">
        <v>1273</v>
      </c>
      <c r="C8019" t="s">
        <v>28</v>
      </c>
      <c r="D8019" s="1">
        <v>42263</v>
      </c>
      <c r="F8019">
        <v>1</v>
      </c>
      <c r="G8019">
        <v>72690</v>
      </c>
      <c r="H8019" t="s">
        <v>363</v>
      </c>
      <c r="J8019" t="s">
        <v>14</v>
      </c>
      <c r="K8019">
        <v>50</v>
      </c>
      <c r="L8019" t="s">
        <v>15</v>
      </c>
    </row>
    <row r="8020" spans="1:12">
      <c r="A8020" t="e">
        <f ca="1">E00251617643721</f>
        <v>#NAME?</v>
      </c>
      <c r="B8020">
        <v>701</v>
      </c>
      <c r="C8020" t="s">
        <v>72</v>
      </c>
      <c r="D8020" s="1">
        <v>41236</v>
      </c>
      <c r="F8020">
        <v>3</v>
      </c>
      <c r="G8020">
        <v>3559</v>
      </c>
      <c r="H8020" t="s">
        <v>857</v>
      </c>
      <c r="J8020" t="s">
        <v>14</v>
      </c>
      <c r="K8020">
        <v>45</v>
      </c>
      <c r="L8020" t="s">
        <v>15</v>
      </c>
    </row>
    <row r="8021" spans="1:12">
      <c r="A8021" t="e">
        <f ca="1">E00251518868021</f>
        <v>#NAME?</v>
      </c>
      <c r="B8021">
        <v>1791</v>
      </c>
      <c r="C8021" t="s">
        <v>468</v>
      </c>
      <c r="D8021" s="1">
        <v>42347</v>
      </c>
      <c r="F8021">
        <v>1</v>
      </c>
      <c r="G8021">
        <v>8840</v>
      </c>
      <c r="H8021" t="s">
        <v>1122</v>
      </c>
      <c r="J8021" t="s">
        <v>14</v>
      </c>
      <c r="K8021">
        <v>62</v>
      </c>
      <c r="L8021" t="s">
        <v>15</v>
      </c>
    </row>
    <row r="8022" spans="1:12">
      <c r="A8022" t="e">
        <f ca="1">E00251518868021</f>
        <v>#NAME?</v>
      </c>
      <c r="B8022">
        <v>1791</v>
      </c>
      <c r="C8022" t="s">
        <v>468</v>
      </c>
      <c r="D8022" s="1">
        <v>42900</v>
      </c>
      <c r="F8022">
        <v>2</v>
      </c>
      <c r="G8022">
        <v>29383</v>
      </c>
      <c r="H8022" t="s">
        <v>694</v>
      </c>
      <c r="J8022" t="s">
        <v>14</v>
      </c>
      <c r="K8022">
        <v>63</v>
      </c>
      <c r="L8022" t="s">
        <v>15</v>
      </c>
    </row>
    <row r="8023" spans="1:12">
      <c r="A8023" t="e">
        <f ca="1">E00251510545921</f>
        <v>#NAME?</v>
      </c>
      <c r="B8023">
        <v>189</v>
      </c>
      <c r="C8023" t="s">
        <v>58</v>
      </c>
      <c r="D8023" s="1">
        <v>41817</v>
      </c>
      <c r="F8023">
        <v>1</v>
      </c>
      <c r="G8023">
        <v>8362</v>
      </c>
      <c r="H8023" t="s">
        <v>136</v>
      </c>
      <c r="J8023" t="s">
        <v>14</v>
      </c>
      <c r="K8023">
        <v>54</v>
      </c>
      <c r="L8023" t="s">
        <v>15</v>
      </c>
    </row>
    <row r="8024" spans="1:12">
      <c r="A8024" t="e">
        <f ca="1">E00251430249221</f>
        <v>#NAME?</v>
      </c>
      <c r="B8024">
        <v>498</v>
      </c>
      <c r="C8024" t="s">
        <v>591</v>
      </c>
      <c r="D8024" s="1">
        <v>42880</v>
      </c>
      <c r="F8024">
        <v>3</v>
      </c>
      <c r="G8024">
        <v>7906</v>
      </c>
      <c r="H8024" t="s">
        <v>173</v>
      </c>
      <c r="J8024" t="s">
        <v>14</v>
      </c>
      <c r="K8024">
        <v>67</v>
      </c>
      <c r="L8024" t="s">
        <v>22</v>
      </c>
    </row>
    <row r="8025" spans="1:12">
      <c r="A8025" t="e">
        <f ca="1">E00251518868021</f>
        <v>#NAME?</v>
      </c>
      <c r="B8025">
        <v>1791</v>
      </c>
      <c r="C8025" t="s">
        <v>468</v>
      </c>
      <c r="D8025" s="1">
        <v>41740</v>
      </c>
      <c r="F8025">
        <v>5</v>
      </c>
      <c r="G8025">
        <v>3540</v>
      </c>
      <c r="H8025" t="s">
        <v>436</v>
      </c>
      <c r="J8025" t="s">
        <v>14</v>
      </c>
      <c r="K8025">
        <v>60</v>
      </c>
      <c r="L8025" t="s">
        <v>15</v>
      </c>
    </row>
    <row r="8026" spans="1:12">
      <c r="A8026" t="e">
        <f ca="1">E00251518868021</f>
        <v>#NAME?</v>
      </c>
      <c r="B8026">
        <v>1791</v>
      </c>
      <c r="C8026" t="s">
        <v>468</v>
      </c>
      <c r="D8026" s="1">
        <v>41740</v>
      </c>
      <c r="F8026">
        <v>6</v>
      </c>
      <c r="G8026">
        <v>29590</v>
      </c>
      <c r="H8026" t="s">
        <v>743</v>
      </c>
      <c r="J8026" t="s">
        <v>14</v>
      </c>
      <c r="K8026">
        <v>60</v>
      </c>
      <c r="L8026" t="s">
        <v>15</v>
      </c>
    </row>
    <row r="8027" spans="1:12">
      <c r="A8027" t="e">
        <f ca="1">E00251514243921</f>
        <v>#NAME?</v>
      </c>
      <c r="B8027">
        <v>453</v>
      </c>
      <c r="C8027" t="s">
        <v>96</v>
      </c>
      <c r="D8027" s="1">
        <v>42779</v>
      </c>
      <c r="F8027">
        <v>1</v>
      </c>
      <c r="G8027">
        <v>78906</v>
      </c>
      <c r="H8027" t="s">
        <v>31</v>
      </c>
      <c r="J8027" t="s">
        <v>14</v>
      </c>
      <c r="K8027">
        <v>52</v>
      </c>
      <c r="L8027" t="s">
        <v>22</v>
      </c>
    </row>
    <row r="8028" spans="1:12">
      <c r="A8028" t="e">
        <f ca="1">E00251514218521</f>
        <v>#NAME?</v>
      </c>
      <c r="B8028">
        <v>438</v>
      </c>
      <c r="C8028" t="s">
        <v>474</v>
      </c>
      <c r="D8028" s="1">
        <v>41719</v>
      </c>
      <c r="F8028">
        <v>1</v>
      </c>
      <c r="G8028">
        <v>5990</v>
      </c>
      <c r="H8028" t="s">
        <v>60</v>
      </c>
      <c r="J8028" t="s">
        <v>14</v>
      </c>
      <c r="K8028">
        <v>54</v>
      </c>
      <c r="L8028" t="s">
        <v>15</v>
      </c>
    </row>
    <row r="8029" spans="1:12">
      <c r="A8029" t="e">
        <f ca="1">E00251518868021</f>
        <v>#NAME?</v>
      </c>
      <c r="B8029">
        <v>1791</v>
      </c>
      <c r="C8029" t="s">
        <v>468</v>
      </c>
      <c r="D8029" s="1">
        <v>42345</v>
      </c>
      <c r="F8029">
        <v>1</v>
      </c>
      <c r="G8029">
        <v>8840</v>
      </c>
      <c r="H8029" t="s">
        <v>1122</v>
      </c>
      <c r="J8029" t="s">
        <v>14</v>
      </c>
      <c r="K8029">
        <v>62</v>
      </c>
      <c r="L8029" t="s">
        <v>15</v>
      </c>
    </row>
    <row r="8030" spans="1:12">
      <c r="A8030" t="e">
        <f ca="1">E00251524986621</f>
        <v>#NAME?</v>
      </c>
      <c r="B8030">
        <v>726</v>
      </c>
      <c r="C8030" t="s">
        <v>167</v>
      </c>
      <c r="D8030" s="1">
        <v>42113</v>
      </c>
      <c r="F8030">
        <v>1</v>
      </c>
      <c r="G8030">
        <v>88101</v>
      </c>
      <c r="H8030" t="s">
        <v>1123</v>
      </c>
      <c r="I8030" t="s">
        <v>56</v>
      </c>
      <c r="J8030" t="s">
        <v>57</v>
      </c>
      <c r="K8030">
        <v>42</v>
      </c>
      <c r="L8030" t="s">
        <v>15</v>
      </c>
    </row>
    <row r="8031" spans="1:12">
      <c r="A8031" t="e">
        <f ca="1">E00251532313521</f>
        <v>#NAME?</v>
      </c>
      <c r="B8031">
        <v>452</v>
      </c>
      <c r="C8031" t="s">
        <v>592</v>
      </c>
      <c r="D8031" s="1">
        <v>42159</v>
      </c>
      <c r="F8031">
        <v>4</v>
      </c>
      <c r="G8031">
        <v>2729</v>
      </c>
      <c r="H8031" t="s">
        <v>115</v>
      </c>
      <c r="J8031" t="s">
        <v>14</v>
      </c>
      <c r="K8031">
        <v>50</v>
      </c>
      <c r="L8031" t="s">
        <v>15</v>
      </c>
    </row>
    <row r="8032" spans="1:12">
      <c r="A8032" t="e">
        <f ca="1">E00251514452721</f>
        <v>#NAME?</v>
      </c>
      <c r="B8032">
        <v>452</v>
      </c>
      <c r="C8032" t="s">
        <v>592</v>
      </c>
      <c r="D8032" s="1">
        <v>41739</v>
      </c>
      <c r="F8032">
        <v>1</v>
      </c>
      <c r="G8032">
        <v>7901</v>
      </c>
      <c r="H8032" t="s">
        <v>748</v>
      </c>
      <c r="J8032" t="s">
        <v>14</v>
      </c>
      <c r="K8032">
        <v>45</v>
      </c>
      <c r="L8032" t="s">
        <v>22</v>
      </c>
    </row>
    <row r="8033" spans="1:12">
      <c r="A8033" t="e">
        <f ca="1">E00251524986621</f>
        <v>#NAME?</v>
      </c>
      <c r="B8033">
        <v>457</v>
      </c>
      <c r="C8033" t="s">
        <v>137</v>
      </c>
      <c r="D8033" s="1">
        <v>42734</v>
      </c>
      <c r="F8033">
        <v>1</v>
      </c>
      <c r="G8033">
        <v>4871</v>
      </c>
      <c r="H8033" t="s">
        <v>125</v>
      </c>
      <c r="J8033" t="s">
        <v>14</v>
      </c>
      <c r="K8033">
        <v>44</v>
      </c>
      <c r="L8033" t="s">
        <v>15</v>
      </c>
    </row>
    <row r="8034" spans="1:12">
      <c r="A8034" t="e">
        <f ca="1">E00251510545921</f>
        <v>#NAME?</v>
      </c>
      <c r="B8034">
        <v>189</v>
      </c>
      <c r="C8034" t="s">
        <v>58</v>
      </c>
      <c r="D8034" s="1">
        <v>43012</v>
      </c>
      <c r="F8034">
        <v>1</v>
      </c>
      <c r="G8034">
        <v>29690</v>
      </c>
      <c r="H8034" t="s">
        <v>52</v>
      </c>
      <c r="J8034" t="s">
        <v>14</v>
      </c>
      <c r="K8034">
        <v>58</v>
      </c>
      <c r="L8034" t="s">
        <v>15</v>
      </c>
    </row>
    <row r="8035" spans="1:12">
      <c r="A8035" t="e">
        <f ca="1">E00251514218521</f>
        <v>#NAME?</v>
      </c>
      <c r="B8035">
        <v>438</v>
      </c>
      <c r="C8035" t="s">
        <v>474</v>
      </c>
      <c r="D8035" s="1">
        <v>41898</v>
      </c>
      <c r="F8035">
        <v>2</v>
      </c>
      <c r="G8035">
        <v>78830</v>
      </c>
      <c r="H8035" t="s">
        <v>297</v>
      </c>
      <c r="J8035" t="s">
        <v>14</v>
      </c>
      <c r="K8035">
        <v>55</v>
      </c>
      <c r="L8035" t="s">
        <v>22</v>
      </c>
    </row>
    <row r="8036" spans="1:12">
      <c r="A8036" t="e">
        <f ca="1">E00251514218521</f>
        <v>#NAME?</v>
      </c>
      <c r="B8036">
        <v>438</v>
      </c>
      <c r="C8036" t="s">
        <v>474</v>
      </c>
      <c r="D8036" s="1">
        <v>42027</v>
      </c>
      <c r="F8036">
        <v>2</v>
      </c>
      <c r="G8036">
        <v>7881</v>
      </c>
      <c r="H8036" t="s">
        <v>637</v>
      </c>
      <c r="J8036" t="s">
        <v>14</v>
      </c>
      <c r="K8036">
        <v>55</v>
      </c>
      <c r="L8036" t="s">
        <v>22</v>
      </c>
    </row>
    <row r="8037" spans="1:12">
      <c r="A8037" t="e">
        <f ca="1">E00251529558721</f>
        <v>#NAME?</v>
      </c>
      <c r="B8037">
        <v>154</v>
      </c>
      <c r="C8037" t="s">
        <v>533</v>
      </c>
      <c r="D8037" s="1">
        <v>41421</v>
      </c>
      <c r="F8037">
        <v>1</v>
      </c>
      <c r="G8037">
        <v>55090</v>
      </c>
      <c r="H8037" t="s">
        <v>400</v>
      </c>
      <c r="J8037" t="s">
        <v>14</v>
      </c>
      <c r="K8037">
        <v>55</v>
      </c>
      <c r="L8037" t="s">
        <v>15</v>
      </c>
    </row>
    <row r="8038" spans="1:12">
      <c r="A8038" t="e">
        <f ca="1">E00251629160421</f>
        <v>#NAME?</v>
      </c>
      <c r="B8038">
        <v>195</v>
      </c>
      <c r="C8038" t="s">
        <v>854</v>
      </c>
      <c r="D8038" s="1">
        <v>42682</v>
      </c>
      <c r="F8038">
        <v>4</v>
      </c>
      <c r="G8038">
        <v>72690</v>
      </c>
      <c r="H8038" t="s">
        <v>363</v>
      </c>
      <c r="J8038" t="s">
        <v>14</v>
      </c>
      <c r="K8038">
        <v>54</v>
      </c>
      <c r="L8038" t="s">
        <v>15</v>
      </c>
    </row>
    <row r="8039" spans="1:12">
      <c r="A8039" t="e">
        <f ca="1">E00251629160421</f>
        <v>#NAME?</v>
      </c>
      <c r="B8039">
        <v>195</v>
      </c>
      <c r="C8039" t="s">
        <v>854</v>
      </c>
      <c r="D8039" s="1">
        <v>42829</v>
      </c>
      <c r="F8039">
        <v>3</v>
      </c>
      <c r="G8039">
        <v>7962</v>
      </c>
      <c r="H8039" t="s">
        <v>111</v>
      </c>
      <c r="J8039" t="s">
        <v>14</v>
      </c>
      <c r="K8039">
        <v>54</v>
      </c>
      <c r="L8039" t="s">
        <v>22</v>
      </c>
    </row>
    <row r="8040" spans="1:12">
      <c r="A8040" t="e">
        <f ca="1">E00251429783221</f>
        <v>#NAME?</v>
      </c>
      <c r="B8040">
        <v>160</v>
      </c>
      <c r="C8040" t="s">
        <v>278</v>
      </c>
      <c r="D8040" s="1">
        <v>42003</v>
      </c>
      <c r="F8040">
        <v>1</v>
      </c>
      <c r="G8040">
        <v>78701</v>
      </c>
      <c r="H8040" t="s">
        <v>355</v>
      </c>
      <c r="J8040" t="s">
        <v>14</v>
      </c>
      <c r="K8040">
        <v>55</v>
      </c>
      <c r="L8040" t="s">
        <v>22</v>
      </c>
    </row>
    <row r="8041" spans="1:12">
      <c r="A8041" t="e">
        <f ca="1">E00251528672121</f>
        <v>#NAME?</v>
      </c>
      <c r="B8041">
        <v>292</v>
      </c>
      <c r="C8041" t="s">
        <v>467</v>
      </c>
      <c r="D8041" s="1">
        <v>42781</v>
      </c>
      <c r="F8041">
        <v>4</v>
      </c>
      <c r="G8041">
        <v>29690</v>
      </c>
      <c r="H8041" t="s">
        <v>52</v>
      </c>
      <c r="J8041" t="s">
        <v>14</v>
      </c>
      <c r="K8041">
        <v>51</v>
      </c>
      <c r="L8041" t="s">
        <v>15</v>
      </c>
    </row>
    <row r="8042" spans="1:12">
      <c r="A8042" t="e">
        <f ca="1">E00251514878421</f>
        <v>#NAME?</v>
      </c>
      <c r="B8042">
        <v>6156</v>
      </c>
      <c r="C8042" t="s">
        <v>352</v>
      </c>
      <c r="D8042" s="1">
        <v>42145</v>
      </c>
      <c r="F8042">
        <v>1</v>
      </c>
      <c r="G8042">
        <v>3051</v>
      </c>
      <c r="H8042" t="s">
        <v>13</v>
      </c>
      <c r="J8042" t="s">
        <v>14</v>
      </c>
      <c r="K8042">
        <v>57</v>
      </c>
      <c r="L8042" t="s">
        <v>15</v>
      </c>
    </row>
    <row r="8043" spans="1:12">
      <c r="A8043" t="e">
        <f ca="1">E00251430249221</f>
        <v>#NAME?</v>
      </c>
      <c r="B8043">
        <v>498</v>
      </c>
      <c r="C8043" t="s">
        <v>591</v>
      </c>
      <c r="D8043" s="1">
        <v>41830</v>
      </c>
      <c r="F8043">
        <v>5</v>
      </c>
      <c r="G8043">
        <v>7906</v>
      </c>
      <c r="H8043" t="s">
        <v>173</v>
      </c>
      <c r="J8043" t="s">
        <v>14</v>
      </c>
      <c r="K8043">
        <v>64</v>
      </c>
      <c r="L8043" t="s">
        <v>22</v>
      </c>
    </row>
    <row r="8044" spans="1:12">
      <c r="A8044" t="e">
        <f ca="1">E00251430249221</f>
        <v>#NAME?</v>
      </c>
      <c r="B8044">
        <v>498</v>
      </c>
      <c r="C8044" t="s">
        <v>591</v>
      </c>
      <c r="D8044" s="1">
        <v>42040</v>
      </c>
      <c r="F8044">
        <v>1</v>
      </c>
      <c r="G8044">
        <v>25000</v>
      </c>
      <c r="H8044" t="s">
        <v>178</v>
      </c>
      <c r="J8044" t="s">
        <v>14</v>
      </c>
      <c r="K8044">
        <v>64</v>
      </c>
      <c r="L8044" t="s">
        <v>15</v>
      </c>
    </row>
    <row r="8045" spans="1:12">
      <c r="A8045" t="e">
        <f ca="1">E00251532440721</f>
        <v>#NAME?</v>
      </c>
      <c r="B8045">
        <v>4054</v>
      </c>
      <c r="C8045" t="s">
        <v>693</v>
      </c>
      <c r="D8045" s="1">
        <v>42139</v>
      </c>
      <c r="F8045">
        <v>1</v>
      </c>
      <c r="G8045">
        <v>4019</v>
      </c>
      <c r="H8045" t="s">
        <v>26</v>
      </c>
      <c r="J8045" t="s">
        <v>14</v>
      </c>
      <c r="K8045">
        <v>55</v>
      </c>
      <c r="L8045" t="s">
        <v>15</v>
      </c>
    </row>
    <row r="8046" spans="1:12">
      <c r="A8046" t="e">
        <f ca="1">E00251616218721</f>
        <v>#NAME?</v>
      </c>
      <c r="B8046">
        <v>389</v>
      </c>
      <c r="C8046" t="s">
        <v>763</v>
      </c>
      <c r="D8046" s="1">
        <v>41046</v>
      </c>
      <c r="F8046">
        <v>1</v>
      </c>
      <c r="G8046">
        <v>4019</v>
      </c>
      <c r="H8046" t="s">
        <v>26</v>
      </c>
      <c r="J8046" t="s">
        <v>14</v>
      </c>
      <c r="K8046">
        <v>48</v>
      </c>
      <c r="L8046" t="s">
        <v>15</v>
      </c>
    </row>
    <row r="8047" spans="1:12">
      <c r="A8047" t="e">
        <f ca="1">E00251432194221</f>
        <v>#NAME?</v>
      </c>
      <c r="B8047">
        <v>488</v>
      </c>
      <c r="C8047" t="s">
        <v>401</v>
      </c>
      <c r="D8047" s="1">
        <v>42663</v>
      </c>
      <c r="F8047">
        <v>3</v>
      </c>
      <c r="G8047">
        <v>3004</v>
      </c>
      <c r="H8047" t="s">
        <v>104</v>
      </c>
      <c r="J8047" t="s">
        <v>14</v>
      </c>
      <c r="K8047">
        <v>45</v>
      </c>
      <c r="L8047" t="s">
        <v>15</v>
      </c>
    </row>
    <row r="8048" spans="1:12">
      <c r="A8048" t="e">
        <f ca="1">E00251432216821</f>
        <v>#NAME?</v>
      </c>
      <c r="B8048">
        <v>6156</v>
      </c>
      <c r="C8048" t="s">
        <v>352</v>
      </c>
      <c r="D8048" s="1">
        <v>42067</v>
      </c>
      <c r="F8048">
        <v>1</v>
      </c>
      <c r="G8048">
        <v>3659</v>
      </c>
      <c r="H8048" t="s">
        <v>132</v>
      </c>
      <c r="J8048" t="s">
        <v>14</v>
      </c>
      <c r="K8048">
        <v>44</v>
      </c>
      <c r="L8048" t="s">
        <v>15</v>
      </c>
    </row>
    <row r="8049" spans="1:12">
      <c r="A8049" t="e">
        <f ca="1">E00251532254321</f>
        <v>#NAME?</v>
      </c>
      <c r="B8049">
        <v>485</v>
      </c>
      <c r="C8049" t="s">
        <v>241</v>
      </c>
      <c r="D8049" s="1">
        <v>42958</v>
      </c>
      <c r="F8049">
        <v>2</v>
      </c>
      <c r="G8049">
        <v>25000</v>
      </c>
      <c r="H8049" t="s">
        <v>178</v>
      </c>
      <c r="J8049" t="s">
        <v>14</v>
      </c>
      <c r="K8049">
        <v>53</v>
      </c>
      <c r="L8049" t="s">
        <v>15</v>
      </c>
    </row>
    <row r="8050" spans="1:12">
      <c r="A8050" t="e">
        <f ca="1">E00251532254321</f>
        <v>#NAME?</v>
      </c>
      <c r="B8050">
        <v>485</v>
      </c>
      <c r="C8050" t="s">
        <v>241</v>
      </c>
      <c r="D8050" s="1">
        <v>42998</v>
      </c>
      <c r="F8050">
        <v>1</v>
      </c>
      <c r="G8050">
        <v>4539</v>
      </c>
      <c r="H8050" t="s">
        <v>673</v>
      </c>
      <c r="J8050" t="s">
        <v>14</v>
      </c>
      <c r="K8050">
        <v>53</v>
      </c>
      <c r="L8050" t="s">
        <v>15</v>
      </c>
    </row>
    <row r="8051" spans="1:12">
      <c r="A8051" t="e">
        <f ca="1">E00251537604521</f>
        <v>#NAME?</v>
      </c>
      <c r="B8051">
        <v>459</v>
      </c>
      <c r="C8051" t="s">
        <v>187</v>
      </c>
      <c r="D8051" s="1">
        <v>41989</v>
      </c>
      <c r="F8051">
        <v>1</v>
      </c>
      <c r="G8051">
        <v>7222</v>
      </c>
      <c r="H8051" t="s">
        <v>560</v>
      </c>
      <c r="J8051" t="s">
        <v>14</v>
      </c>
      <c r="K8051">
        <v>50</v>
      </c>
      <c r="L8051" t="s">
        <v>15</v>
      </c>
    </row>
    <row r="8052" spans="1:12">
      <c r="A8052" t="e">
        <f ca="1">E00251514247321</f>
        <v>#NAME?</v>
      </c>
      <c r="B8052">
        <v>863</v>
      </c>
      <c r="C8052" t="s">
        <v>890</v>
      </c>
      <c r="D8052" s="1">
        <v>42026</v>
      </c>
      <c r="F8052">
        <v>1</v>
      </c>
      <c r="G8052">
        <v>29632</v>
      </c>
      <c r="H8052" t="s">
        <v>891</v>
      </c>
      <c r="J8052" t="s">
        <v>272</v>
      </c>
      <c r="K8052">
        <v>61</v>
      </c>
      <c r="L8052" t="s">
        <v>15</v>
      </c>
    </row>
    <row r="8053" spans="1:12">
      <c r="A8053" t="e">
        <f ca="1">E00251514283421</f>
        <v>#NAME?</v>
      </c>
      <c r="B8053">
        <v>446</v>
      </c>
      <c r="C8053" t="s">
        <v>94</v>
      </c>
      <c r="D8053" s="1">
        <v>41711</v>
      </c>
      <c r="F8053">
        <v>1</v>
      </c>
      <c r="G8053">
        <v>6029</v>
      </c>
      <c r="H8053" t="s">
        <v>728</v>
      </c>
      <c r="J8053" t="s">
        <v>14</v>
      </c>
      <c r="K8053">
        <v>55</v>
      </c>
      <c r="L8053" t="s">
        <v>15</v>
      </c>
    </row>
    <row r="8054" spans="1:12">
      <c r="A8054" t="e">
        <f ca="1">E00251532254321</f>
        <v>#NAME?</v>
      </c>
      <c r="B8054">
        <v>485</v>
      </c>
      <c r="C8054" t="s">
        <v>241</v>
      </c>
      <c r="D8054" s="1">
        <v>43012</v>
      </c>
      <c r="F8054">
        <v>5</v>
      </c>
      <c r="G8054">
        <v>6262</v>
      </c>
      <c r="H8054" t="s">
        <v>590</v>
      </c>
      <c r="J8054" t="s">
        <v>14</v>
      </c>
      <c r="K8054">
        <v>53</v>
      </c>
      <c r="L8054" t="s">
        <v>15</v>
      </c>
    </row>
    <row r="8055" spans="1:12">
      <c r="A8055" t="e">
        <f ca="1">E00251429755421</f>
        <v>#NAME?</v>
      </c>
      <c r="B8055">
        <v>160</v>
      </c>
      <c r="C8055" t="s">
        <v>278</v>
      </c>
      <c r="D8055" s="1">
        <v>41759</v>
      </c>
      <c r="F8055">
        <v>1</v>
      </c>
      <c r="G8055">
        <v>72690</v>
      </c>
      <c r="H8055" t="s">
        <v>363</v>
      </c>
      <c r="J8055" t="s">
        <v>14</v>
      </c>
      <c r="K8055">
        <v>62</v>
      </c>
      <c r="L8055" t="s">
        <v>15</v>
      </c>
    </row>
    <row r="8056" spans="1:12">
      <c r="A8056" t="e">
        <f ca="1">E00251429755421</f>
        <v>#NAME?</v>
      </c>
      <c r="B8056">
        <v>160</v>
      </c>
      <c r="C8056" t="s">
        <v>278</v>
      </c>
      <c r="D8056" s="1">
        <v>41782</v>
      </c>
      <c r="F8056">
        <v>1</v>
      </c>
      <c r="G8056">
        <v>72690</v>
      </c>
      <c r="H8056" t="s">
        <v>363</v>
      </c>
      <c r="J8056" t="s">
        <v>14</v>
      </c>
      <c r="K8056">
        <v>62</v>
      </c>
      <c r="L8056" t="s">
        <v>15</v>
      </c>
    </row>
    <row r="8057" spans="1:12">
      <c r="A8057" t="e">
        <f ca="1">E00251429284421</f>
        <v>#NAME?</v>
      </c>
      <c r="B8057">
        <v>292</v>
      </c>
      <c r="C8057" t="s">
        <v>467</v>
      </c>
      <c r="D8057" s="1">
        <v>41421</v>
      </c>
      <c r="F8057">
        <v>2</v>
      </c>
      <c r="G8057">
        <v>7243</v>
      </c>
      <c r="H8057" t="s">
        <v>42</v>
      </c>
      <c r="J8057" t="s">
        <v>14</v>
      </c>
      <c r="K8057">
        <v>57</v>
      </c>
      <c r="L8057" t="s">
        <v>15</v>
      </c>
    </row>
    <row r="8058" spans="1:12">
      <c r="A8058" t="e">
        <f ca="1">E00251611297721</f>
        <v>#NAME?</v>
      </c>
      <c r="B8058">
        <v>294</v>
      </c>
      <c r="C8058" t="s">
        <v>61</v>
      </c>
      <c r="D8058" s="1">
        <v>41185</v>
      </c>
      <c r="F8058">
        <v>1</v>
      </c>
      <c r="G8058">
        <v>71981</v>
      </c>
      <c r="H8058" t="s">
        <v>81</v>
      </c>
      <c r="J8058" t="s">
        <v>14</v>
      </c>
      <c r="K8058">
        <v>43</v>
      </c>
      <c r="L8058" t="s">
        <v>15</v>
      </c>
    </row>
    <row r="8059" spans="1:12">
      <c r="A8059" t="e">
        <f ca="1">E00251532440721</f>
        <v>#NAME?</v>
      </c>
      <c r="B8059">
        <v>4054</v>
      </c>
      <c r="C8059" t="s">
        <v>693</v>
      </c>
      <c r="D8059" s="1">
        <v>41694</v>
      </c>
      <c r="F8059">
        <v>1</v>
      </c>
      <c r="G8059">
        <v>7175</v>
      </c>
      <c r="H8059" t="s">
        <v>689</v>
      </c>
      <c r="J8059" t="s">
        <v>14</v>
      </c>
      <c r="K8059">
        <v>54</v>
      </c>
      <c r="L8059" t="s">
        <v>15</v>
      </c>
    </row>
    <row r="8060" spans="1:12">
      <c r="A8060" t="e">
        <f ca="1">E00251532440721</f>
        <v>#NAME?</v>
      </c>
      <c r="B8060">
        <v>4054</v>
      </c>
      <c r="C8060" t="s">
        <v>693</v>
      </c>
      <c r="D8060" s="1">
        <v>41905</v>
      </c>
      <c r="F8060">
        <v>1</v>
      </c>
      <c r="G8060">
        <v>4019</v>
      </c>
      <c r="H8060" t="s">
        <v>26</v>
      </c>
      <c r="J8060" t="s">
        <v>14</v>
      </c>
      <c r="K8060">
        <v>55</v>
      </c>
      <c r="L8060" t="s">
        <v>15</v>
      </c>
    </row>
    <row r="8061" spans="1:12">
      <c r="A8061" t="e">
        <f ca="1">E00251532440721</f>
        <v>#NAME?</v>
      </c>
      <c r="B8061">
        <v>4054</v>
      </c>
      <c r="C8061" t="s">
        <v>693</v>
      </c>
      <c r="D8061" s="1">
        <v>42139</v>
      </c>
      <c r="F8061">
        <v>2</v>
      </c>
      <c r="G8061">
        <v>81221</v>
      </c>
      <c r="H8061" t="s">
        <v>523</v>
      </c>
      <c r="J8061" t="s">
        <v>14</v>
      </c>
      <c r="K8061">
        <v>55</v>
      </c>
      <c r="L8061" t="s">
        <v>15</v>
      </c>
    </row>
    <row r="8062" spans="1:12">
      <c r="A8062" t="e">
        <f ca="1">E00251429206321</f>
        <v>#NAME?</v>
      </c>
      <c r="B8062">
        <v>307</v>
      </c>
      <c r="C8062" t="s">
        <v>210</v>
      </c>
      <c r="D8062" s="1">
        <v>42725</v>
      </c>
      <c r="F8062">
        <v>1</v>
      </c>
      <c r="G8062">
        <v>2169</v>
      </c>
      <c r="H8062" t="s">
        <v>40</v>
      </c>
      <c r="J8062" t="s">
        <v>14</v>
      </c>
      <c r="K8062">
        <v>59</v>
      </c>
      <c r="L8062" t="s">
        <v>15</v>
      </c>
    </row>
    <row r="8063" spans="1:12">
      <c r="A8063" t="e">
        <f ca="1">E00251524957221</f>
        <v>#NAME?</v>
      </c>
      <c r="B8063">
        <v>455</v>
      </c>
      <c r="C8063" t="s">
        <v>312</v>
      </c>
      <c r="D8063" s="1">
        <v>41376</v>
      </c>
      <c r="F8063">
        <v>1</v>
      </c>
      <c r="G8063">
        <v>30000</v>
      </c>
      <c r="H8063" t="s">
        <v>144</v>
      </c>
      <c r="J8063" t="s">
        <v>14</v>
      </c>
      <c r="K8063">
        <v>53</v>
      </c>
      <c r="L8063" t="s">
        <v>15</v>
      </c>
    </row>
    <row r="8064" spans="1:12">
      <c r="A8064" t="e">
        <f ca="1">E00251518877721</f>
        <v>#NAME?</v>
      </c>
      <c r="B8064">
        <v>294</v>
      </c>
      <c r="C8064" t="s">
        <v>61</v>
      </c>
      <c r="D8064" s="1">
        <v>41382</v>
      </c>
      <c r="F8064">
        <v>6</v>
      </c>
      <c r="G8064">
        <v>30000</v>
      </c>
      <c r="H8064" t="s">
        <v>144</v>
      </c>
      <c r="J8064" t="s">
        <v>14</v>
      </c>
      <c r="K8064">
        <v>56</v>
      </c>
      <c r="L8064" t="s">
        <v>15</v>
      </c>
    </row>
    <row r="8065" spans="1:12">
      <c r="A8065" t="e">
        <f ca="1">E00251518877721</f>
        <v>#NAME?</v>
      </c>
      <c r="B8065">
        <v>294</v>
      </c>
      <c r="C8065" t="s">
        <v>61</v>
      </c>
      <c r="D8065" s="1">
        <v>42305</v>
      </c>
      <c r="F8065">
        <v>1</v>
      </c>
      <c r="G8065">
        <v>7962</v>
      </c>
      <c r="H8065" t="s">
        <v>111</v>
      </c>
      <c r="J8065" t="s">
        <v>14</v>
      </c>
      <c r="K8065">
        <v>58</v>
      </c>
      <c r="L8065" t="s">
        <v>22</v>
      </c>
    </row>
    <row r="8066" spans="1:12">
      <c r="A8066" t="e">
        <f ca="1">E00251616218721</f>
        <v>#NAME?</v>
      </c>
      <c r="B8066">
        <v>389</v>
      </c>
      <c r="C8066" t="s">
        <v>763</v>
      </c>
      <c r="D8066" s="1">
        <v>41598</v>
      </c>
      <c r="F8066">
        <v>2</v>
      </c>
      <c r="G8066">
        <v>30593</v>
      </c>
      <c r="H8066" t="s">
        <v>684</v>
      </c>
      <c r="J8066" t="s">
        <v>14</v>
      </c>
      <c r="K8066">
        <v>50</v>
      </c>
      <c r="L8066" t="s">
        <v>15</v>
      </c>
    </row>
    <row r="8067" spans="1:12">
      <c r="A8067" t="e">
        <f ca="1">E00251430249221</f>
        <v>#NAME?</v>
      </c>
      <c r="B8067">
        <v>498</v>
      </c>
      <c r="C8067" t="s">
        <v>591</v>
      </c>
      <c r="D8067" s="1">
        <v>42573</v>
      </c>
      <c r="F8067">
        <v>2</v>
      </c>
      <c r="G8067">
        <v>2729</v>
      </c>
      <c r="H8067" t="s">
        <v>115</v>
      </c>
      <c r="J8067" t="s">
        <v>14</v>
      </c>
      <c r="K8067">
        <v>66</v>
      </c>
      <c r="L8067" t="s">
        <v>15</v>
      </c>
    </row>
    <row r="8068" spans="1:12">
      <c r="A8068" t="e">
        <f ca="1">E00251527995921</f>
        <v>#NAME?</v>
      </c>
      <c r="B8068">
        <v>47</v>
      </c>
      <c r="C8068" t="s">
        <v>494</v>
      </c>
      <c r="D8068" s="1">
        <v>42090</v>
      </c>
      <c r="F8068">
        <v>2</v>
      </c>
      <c r="G8068">
        <v>7820</v>
      </c>
      <c r="H8068" t="s">
        <v>233</v>
      </c>
      <c r="J8068" t="s">
        <v>14</v>
      </c>
      <c r="K8068">
        <v>52</v>
      </c>
      <c r="L8068" t="s">
        <v>22</v>
      </c>
    </row>
    <row r="8069" spans="1:12">
      <c r="A8069" t="e">
        <f ca="1">E00251518877721</f>
        <v>#NAME?</v>
      </c>
      <c r="B8069">
        <v>397</v>
      </c>
      <c r="C8069" t="s">
        <v>773</v>
      </c>
      <c r="D8069" s="1">
        <v>42604</v>
      </c>
      <c r="F8069">
        <v>1</v>
      </c>
      <c r="G8069">
        <v>5239</v>
      </c>
      <c r="H8069" t="s">
        <v>926</v>
      </c>
      <c r="J8069" t="s">
        <v>14</v>
      </c>
      <c r="K8069">
        <v>59</v>
      </c>
      <c r="L8069" t="s">
        <v>15</v>
      </c>
    </row>
    <row r="8070" spans="1:12">
      <c r="A8070" t="e">
        <f ca="1">E00251518877721</f>
        <v>#NAME?</v>
      </c>
      <c r="B8070">
        <v>695</v>
      </c>
      <c r="C8070" t="s">
        <v>257</v>
      </c>
      <c r="D8070" s="1">
        <v>41410</v>
      </c>
      <c r="F8070">
        <v>5</v>
      </c>
      <c r="G8070">
        <v>73390</v>
      </c>
      <c r="H8070" t="s">
        <v>66</v>
      </c>
      <c r="J8070" t="s">
        <v>14</v>
      </c>
      <c r="K8070">
        <v>56</v>
      </c>
      <c r="L8070" t="s">
        <v>15</v>
      </c>
    </row>
    <row r="8071" spans="1:12">
      <c r="A8071" t="e">
        <f ca="1">E00251518877721</f>
        <v>#NAME?</v>
      </c>
      <c r="B8071">
        <v>695</v>
      </c>
      <c r="C8071" t="s">
        <v>257</v>
      </c>
      <c r="D8071" s="1">
        <v>41410</v>
      </c>
      <c r="F8071">
        <v>6</v>
      </c>
      <c r="G8071">
        <v>30000</v>
      </c>
      <c r="H8071" t="s">
        <v>144</v>
      </c>
      <c r="J8071" t="s">
        <v>14</v>
      </c>
      <c r="K8071">
        <v>56</v>
      </c>
      <c r="L8071" t="s">
        <v>15</v>
      </c>
    </row>
    <row r="8072" spans="1:12">
      <c r="A8072" t="e">
        <f ca="1">E00251517759721</f>
        <v>#NAME?</v>
      </c>
      <c r="B8072">
        <v>105</v>
      </c>
      <c r="C8072" t="s">
        <v>682</v>
      </c>
      <c r="D8072" s="1">
        <v>42873</v>
      </c>
      <c r="F8072">
        <v>2</v>
      </c>
      <c r="G8072">
        <v>29690</v>
      </c>
      <c r="H8072" t="s">
        <v>52</v>
      </c>
      <c r="J8072" t="s">
        <v>14</v>
      </c>
      <c r="K8072">
        <v>60</v>
      </c>
      <c r="L8072" t="s">
        <v>15</v>
      </c>
    </row>
    <row r="8073" spans="1:12">
      <c r="A8073" t="e">
        <f ca="1">E00251528868321</f>
        <v>#NAME?</v>
      </c>
      <c r="B8073">
        <v>276</v>
      </c>
      <c r="C8073" t="s">
        <v>122</v>
      </c>
      <c r="D8073" s="1">
        <v>41628</v>
      </c>
      <c r="F8073">
        <v>2</v>
      </c>
      <c r="G8073">
        <v>7904</v>
      </c>
      <c r="H8073" t="s">
        <v>75</v>
      </c>
      <c r="J8073" t="s">
        <v>14</v>
      </c>
      <c r="K8073">
        <v>56</v>
      </c>
      <c r="L8073" t="s">
        <v>22</v>
      </c>
    </row>
    <row r="8074" spans="1:12">
      <c r="A8074" t="e">
        <f ca="1">E00251532440721</f>
        <v>#NAME?</v>
      </c>
      <c r="B8074">
        <v>734</v>
      </c>
      <c r="C8074" t="s">
        <v>651</v>
      </c>
      <c r="D8074" s="1">
        <v>42032</v>
      </c>
      <c r="E8074">
        <v>1</v>
      </c>
      <c r="F8074">
        <v>1</v>
      </c>
      <c r="G8074">
        <v>81259</v>
      </c>
      <c r="H8074" t="s">
        <v>1124</v>
      </c>
      <c r="J8074" t="s">
        <v>34</v>
      </c>
      <c r="K8074">
        <v>55</v>
      </c>
      <c r="L8074" t="s">
        <v>15</v>
      </c>
    </row>
    <row r="8075" spans="1:12">
      <c r="A8075" t="e">
        <f ca="1">E00251532440721</f>
        <v>#NAME?</v>
      </c>
      <c r="B8075">
        <v>4054</v>
      </c>
      <c r="C8075" t="s">
        <v>693</v>
      </c>
      <c r="D8075" s="1">
        <v>42878</v>
      </c>
      <c r="F8075">
        <v>1</v>
      </c>
      <c r="G8075">
        <v>4779</v>
      </c>
      <c r="H8075" t="s">
        <v>231</v>
      </c>
      <c r="J8075" t="s">
        <v>14</v>
      </c>
      <c r="K8075">
        <v>57</v>
      </c>
      <c r="L8075" t="s">
        <v>15</v>
      </c>
    </row>
    <row r="8076" spans="1:12">
      <c r="A8076" t="e">
        <f ca="1">E00251430249221</f>
        <v>#NAME?</v>
      </c>
      <c r="B8076">
        <v>498</v>
      </c>
      <c r="C8076" t="s">
        <v>591</v>
      </c>
      <c r="D8076" s="1">
        <v>42880</v>
      </c>
      <c r="F8076">
        <v>2</v>
      </c>
      <c r="G8076">
        <v>2729</v>
      </c>
      <c r="H8076" t="s">
        <v>115</v>
      </c>
      <c r="J8076" t="s">
        <v>14</v>
      </c>
      <c r="K8076">
        <v>67</v>
      </c>
      <c r="L8076" t="s">
        <v>15</v>
      </c>
    </row>
    <row r="8077" spans="1:12">
      <c r="A8077" t="e">
        <f ca="1">E00251430249221</f>
        <v>#NAME?</v>
      </c>
      <c r="B8077">
        <v>498</v>
      </c>
      <c r="C8077" t="s">
        <v>591</v>
      </c>
      <c r="D8077" s="1">
        <v>43080</v>
      </c>
      <c r="F8077">
        <v>3</v>
      </c>
      <c r="G8077">
        <v>4019</v>
      </c>
      <c r="H8077" t="s">
        <v>26</v>
      </c>
      <c r="J8077" t="s">
        <v>14</v>
      </c>
      <c r="K8077">
        <v>67</v>
      </c>
      <c r="L8077" t="s">
        <v>15</v>
      </c>
    </row>
    <row r="8078" spans="1:12">
      <c r="A8078" t="e">
        <f ca="1">E00251432194221</f>
        <v>#NAME?</v>
      </c>
      <c r="B8078">
        <v>488</v>
      </c>
      <c r="C8078" t="s">
        <v>401</v>
      </c>
      <c r="D8078" s="1">
        <v>42621</v>
      </c>
      <c r="F8078">
        <v>5</v>
      </c>
      <c r="G8078">
        <v>4019</v>
      </c>
      <c r="H8078" t="s">
        <v>26</v>
      </c>
      <c r="J8078" t="s">
        <v>14</v>
      </c>
      <c r="K8078">
        <v>45</v>
      </c>
      <c r="L8078" t="s">
        <v>15</v>
      </c>
    </row>
    <row r="8079" spans="1:12">
      <c r="A8079" t="e">
        <f ca="1">E00251619053521</f>
        <v>#NAME?</v>
      </c>
      <c r="B8079">
        <v>109</v>
      </c>
      <c r="C8079" t="s">
        <v>480</v>
      </c>
      <c r="D8079" s="1">
        <v>42912</v>
      </c>
      <c r="F8079">
        <v>1</v>
      </c>
      <c r="G8079">
        <v>7089</v>
      </c>
      <c r="H8079" t="s">
        <v>487</v>
      </c>
      <c r="J8079" t="s">
        <v>14</v>
      </c>
      <c r="K8079">
        <v>46</v>
      </c>
      <c r="L8079" t="s">
        <v>15</v>
      </c>
    </row>
    <row r="8080" spans="1:12">
      <c r="A8080" t="e">
        <f ca="1">E00251429284421</f>
        <v>#NAME?</v>
      </c>
      <c r="B8080">
        <v>292</v>
      </c>
      <c r="C8080" t="s">
        <v>467</v>
      </c>
      <c r="D8080" s="1">
        <v>41403</v>
      </c>
      <c r="F8080">
        <v>3</v>
      </c>
      <c r="G8080">
        <v>71536</v>
      </c>
      <c r="H8080" t="s">
        <v>70</v>
      </c>
      <c r="J8080" t="s">
        <v>14</v>
      </c>
      <c r="K8080">
        <v>57</v>
      </c>
      <c r="L8080" t="s">
        <v>15</v>
      </c>
    </row>
    <row r="8081" spans="1:12">
      <c r="A8081" t="e">
        <f ca="1">E00251528868321</f>
        <v>#NAME?</v>
      </c>
      <c r="B8081">
        <v>276</v>
      </c>
      <c r="C8081" t="s">
        <v>122</v>
      </c>
      <c r="D8081" s="1">
        <v>42965</v>
      </c>
      <c r="F8081">
        <v>2</v>
      </c>
      <c r="G8081">
        <v>2729</v>
      </c>
      <c r="H8081" t="s">
        <v>115</v>
      </c>
      <c r="J8081" t="s">
        <v>14</v>
      </c>
      <c r="K8081">
        <v>60</v>
      </c>
      <c r="L8081" t="s">
        <v>15</v>
      </c>
    </row>
    <row r="8082" spans="1:12">
      <c r="A8082" t="e">
        <f ca="1">E00251528868321</f>
        <v>#NAME?</v>
      </c>
      <c r="B8082">
        <v>276</v>
      </c>
      <c r="C8082" t="s">
        <v>122</v>
      </c>
      <c r="D8082" s="1">
        <v>43088</v>
      </c>
      <c r="F8082">
        <v>1</v>
      </c>
      <c r="G8082">
        <v>4019</v>
      </c>
      <c r="H8082" t="s">
        <v>26</v>
      </c>
      <c r="J8082" t="s">
        <v>14</v>
      </c>
      <c r="K8082">
        <v>60</v>
      </c>
      <c r="L8082" t="s">
        <v>15</v>
      </c>
    </row>
    <row r="8083" spans="1:12">
      <c r="A8083" t="e">
        <f ca="1">E00251528868321</f>
        <v>#NAME?</v>
      </c>
      <c r="B8083">
        <v>6046</v>
      </c>
      <c r="C8083" t="s">
        <v>98</v>
      </c>
      <c r="D8083" s="1">
        <v>41873</v>
      </c>
      <c r="F8083">
        <v>1</v>
      </c>
      <c r="G8083">
        <v>9181</v>
      </c>
      <c r="H8083" t="s">
        <v>541</v>
      </c>
      <c r="I8083" t="s">
        <v>56</v>
      </c>
      <c r="J8083" t="s">
        <v>57</v>
      </c>
      <c r="K8083">
        <v>57</v>
      </c>
      <c r="L8083" t="s">
        <v>15</v>
      </c>
    </row>
    <row r="8084" spans="1:12">
      <c r="A8084" t="e">
        <f ca="1">E00251429284421</f>
        <v>#NAME?</v>
      </c>
      <c r="B8084">
        <v>292</v>
      </c>
      <c r="C8084" t="s">
        <v>467</v>
      </c>
      <c r="D8084" s="1">
        <v>41416</v>
      </c>
      <c r="F8084">
        <v>6</v>
      </c>
      <c r="G8084">
        <v>27800</v>
      </c>
      <c r="H8084" t="s">
        <v>145</v>
      </c>
      <c r="J8084" t="s">
        <v>14</v>
      </c>
      <c r="K8084">
        <v>57</v>
      </c>
      <c r="L8084" t="s">
        <v>15</v>
      </c>
    </row>
    <row r="8085" spans="1:12">
      <c r="A8085" t="e">
        <f ca="1">E00251429284421</f>
        <v>#NAME?</v>
      </c>
      <c r="B8085">
        <v>292</v>
      </c>
      <c r="C8085" t="s">
        <v>467</v>
      </c>
      <c r="D8085" s="1">
        <v>41435</v>
      </c>
      <c r="F8085">
        <v>1</v>
      </c>
      <c r="G8085">
        <v>4659</v>
      </c>
      <c r="H8085" t="s">
        <v>47</v>
      </c>
      <c r="J8085" t="s">
        <v>14</v>
      </c>
      <c r="K8085">
        <v>57</v>
      </c>
      <c r="L8085" t="s">
        <v>15</v>
      </c>
    </row>
    <row r="8086" spans="1:12">
      <c r="A8086" t="e">
        <f ca="1">E00251430249221</f>
        <v>#NAME?</v>
      </c>
      <c r="B8086">
        <v>7207</v>
      </c>
      <c r="C8086" t="s">
        <v>287</v>
      </c>
      <c r="D8086" s="1">
        <v>42427</v>
      </c>
      <c r="F8086">
        <v>3</v>
      </c>
      <c r="G8086">
        <v>25000</v>
      </c>
      <c r="H8086" t="s">
        <v>178</v>
      </c>
      <c r="I8086" t="s">
        <v>148</v>
      </c>
      <c r="J8086" t="s">
        <v>57</v>
      </c>
      <c r="K8086">
        <v>65</v>
      </c>
      <c r="L8086" t="s">
        <v>15</v>
      </c>
    </row>
    <row r="8087" spans="1:12">
      <c r="A8087" t="e">
        <f ca="1">E00251528868321</f>
        <v>#NAME?</v>
      </c>
      <c r="B8087">
        <v>276</v>
      </c>
      <c r="C8087" t="s">
        <v>122</v>
      </c>
      <c r="D8087" s="1">
        <v>42898</v>
      </c>
      <c r="F8087">
        <v>1</v>
      </c>
      <c r="G8087">
        <v>7279</v>
      </c>
      <c r="H8087" t="s">
        <v>551</v>
      </c>
      <c r="J8087" t="s">
        <v>14</v>
      </c>
      <c r="K8087">
        <v>59</v>
      </c>
      <c r="L8087" t="s">
        <v>15</v>
      </c>
    </row>
    <row r="8088" spans="1:12">
      <c r="A8088" t="e">
        <f ca="1">E00251528868321</f>
        <v>#NAME?</v>
      </c>
      <c r="B8088">
        <v>276</v>
      </c>
      <c r="C8088" t="s">
        <v>122</v>
      </c>
      <c r="D8088" s="1">
        <v>42964</v>
      </c>
      <c r="F8088">
        <v>2</v>
      </c>
      <c r="G8088">
        <v>4019</v>
      </c>
      <c r="H8088" t="s">
        <v>26</v>
      </c>
      <c r="J8088" t="s">
        <v>14</v>
      </c>
      <c r="K8088">
        <v>60</v>
      </c>
      <c r="L8088" t="s">
        <v>15</v>
      </c>
    </row>
    <row r="8089" spans="1:12">
      <c r="A8089" t="e">
        <f ca="1">E00251432194221</f>
        <v>#NAME?</v>
      </c>
      <c r="B8089">
        <v>488</v>
      </c>
      <c r="C8089" t="s">
        <v>401</v>
      </c>
      <c r="D8089" s="1">
        <v>42472</v>
      </c>
      <c r="F8089">
        <v>1</v>
      </c>
      <c r="G8089">
        <v>6953</v>
      </c>
      <c r="H8089" t="s">
        <v>759</v>
      </c>
      <c r="J8089" t="s">
        <v>14</v>
      </c>
      <c r="K8089">
        <v>45</v>
      </c>
      <c r="L8089" t="s">
        <v>15</v>
      </c>
    </row>
    <row r="8090" spans="1:12">
      <c r="A8090" t="e">
        <f ca="1">E00251429284421</f>
        <v>#NAME?</v>
      </c>
      <c r="B8090">
        <v>292</v>
      </c>
      <c r="C8090" t="s">
        <v>467</v>
      </c>
      <c r="D8090" s="1">
        <v>42888</v>
      </c>
      <c r="F8090">
        <v>6</v>
      </c>
      <c r="G8090">
        <v>49390</v>
      </c>
      <c r="H8090" t="s">
        <v>59</v>
      </c>
      <c r="J8090" t="s">
        <v>14</v>
      </c>
      <c r="K8090">
        <v>61</v>
      </c>
      <c r="L8090" t="s">
        <v>15</v>
      </c>
    </row>
    <row r="8091" spans="1:12">
      <c r="A8091" t="e">
        <f ca="1">E00251429314921</f>
        <v>#NAME?</v>
      </c>
      <c r="B8091">
        <v>4055</v>
      </c>
      <c r="C8091" t="s">
        <v>51</v>
      </c>
      <c r="D8091" s="1">
        <v>42437</v>
      </c>
      <c r="F8091">
        <v>2</v>
      </c>
      <c r="G8091">
        <v>5929</v>
      </c>
      <c r="H8091" t="s">
        <v>606</v>
      </c>
      <c r="J8091" t="s">
        <v>14</v>
      </c>
      <c r="K8091">
        <v>49</v>
      </c>
      <c r="L8091" t="s">
        <v>15</v>
      </c>
    </row>
    <row r="8092" spans="1:12">
      <c r="A8092" t="e">
        <f ca="1">E00251537604521</f>
        <v>#NAME?</v>
      </c>
      <c r="B8092">
        <v>459</v>
      </c>
      <c r="C8092" t="s">
        <v>187</v>
      </c>
      <c r="D8092" s="1">
        <v>41352</v>
      </c>
      <c r="F8092">
        <v>1</v>
      </c>
      <c r="G8092">
        <v>71940</v>
      </c>
      <c r="H8092" t="s">
        <v>135</v>
      </c>
      <c r="J8092" t="s">
        <v>14</v>
      </c>
      <c r="K8092">
        <v>49</v>
      </c>
      <c r="L8092" t="s">
        <v>15</v>
      </c>
    </row>
    <row r="8093" spans="1:12">
      <c r="A8093" t="e">
        <f ca="1">E00251432246321</f>
        <v>#NAME?</v>
      </c>
      <c r="B8093">
        <v>490</v>
      </c>
      <c r="C8093" t="s">
        <v>158</v>
      </c>
      <c r="D8093" s="1">
        <v>41457</v>
      </c>
      <c r="F8093">
        <v>1</v>
      </c>
      <c r="G8093">
        <v>6929</v>
      </c>
      <c r="H8093" t="s">
        <v>36</v>
      </c>
      <c r="J8093" t="s">
        <v>14</v>
      </c>
      <c r="K8093">
        <v>42</v>
      </c>
      <c r="L8093" t="s">
        <v>15</v>
      </c>
    </row>
    <row r="8094" spans="1:12">
      <c r="A8094" t="e">
        <f ca="1">E00251528868321</f>
        <v>#NAME?</v>
      </c>
      <c r="B8094">
        <v>276</v>
      </c>
      <c r="C8094" t="s">
        <v>122</v>
      </c>
      <c r="D8094" s="1">
        <v>42460</v>
      </c>
      <c r="F8094">
        <v>1</v>
      </c>
      <c r="G8094">
        <v>9491</v>
      </c>
      <c r="H8094" t="s">
        <v>566</v>
      </c>
      <c r="J8094" t="s">
        <v>14</v>
      </c>
      <c r="K8094">
        <v>58</v>
      </c>
      <c r="L8094" t="s">
        <v>15</v>
      </c>
    </row>
    <row r="8095" spans="1:12">
      <c r="A8095" t="e">
        <f ca="1">E00251537604521</f>
        <v>#NAME?</v>
      </c>
      <c r="B8095">
        <v>459</v>
      </c>
      <c r="C8095" t="s">
        <v>187</v>
      </c>
      <c r="D8095" s="1">
        <v>41317</v>
      </c>
      <c r="F8095">
        <v>1</v>
      </c>
      <c r="G8095">
        <v>71940</v>
      </c>
      <c r="H8095" t="s">
        <v>135</v>
      </c>
      <c r="J8095" t="s">
        <v>14</v>
      </c>
      <c r="K8095">
        <v>49</v>
      </c>
      <c r="L8095" t="s">
        <v>15</v>
      </c>
    </row>
    <row r="8096" spans="1:12">
      <c r="A8096" t="e">
        <f ca="1">E00251537604521</f>
        <v>#NAME?</v>
      </c>
      <c r="B8096">
        <v>459</v>
      </c>
      <c r="C8096" t="s">
        <v>187</v>
      </c>
      <c r="D8096" s="1">
        <v>42104</v>
      </c>
      <c r="F8096">
        <v>1</v>
      </c>
      <c r="G8096">
        <v>72885</v>
      </c>
      <c r="H8096" t="s">
        <v>354</v>
      </c>
      <c r="J8096" t="s">
        <v>14</v>
      </c>
      <c r="K8096">
        <v>51</v>
      </c>
      <c r="L8096" t="s">
        <v>15</v>
      </c>
    </row>
    <row r="8097" spans="1:12">
      <c r="A8097" t="e">
        <f ca="1">E00251527995921</f>
        <v>#NAME?</v>
      </c>
      <c r="B8097">
        <v>47</v>
      </c>
      <c r="C8097" t="s">
        <v>494</v>
      </c>
      <c r="D8097" s="1">
        <v>42090</v>
      </c>
      <c r="F8097">
        <v>1</v>
      </c>
      <c r="G8097">
        <v>7231</v>
      </c>
      <c r="H8097" t="s">
        <v>128</v>
      </c>
      <c r="J8097" t="s">
        <v>14</v>
      </c>
      <c r="K8097">
        <v>52</v>
      </c>
      <c r="L8097" t="s">
        <v>15</v>
      </c>
    </row>
    <row r="8098" spans="1:12">
      <c r="A8098" t="e">
        <f ca="1">E00251429314921</f>
        <v>#NAME?</v>
      </c>
      <c r="B8098">
        <v>286</v>
      </c>
      <c r="C8098" t="s">
        <v>41</v>
      </c>
      <c r="D8098" s="1">
        <v>42415</v>
      </c>
      <c r="F8098">
        <v>2</v>
      </c>
      <c r="G8098">
        <v>25000</v>
      </c>
      <c r="H8098" t="s">
        <v>178</v>
      </c>
      <c r="J8098" t="s">
        <v>14</v>
      </c>
      <c r="K8098">
        <v>49</v>
      </c>
      <c r="L8098" t="s">
        <v>15</v>
      </c>
    </row>
    <row r="8099" spans="1:12">
      <c r="A8099" t="e">
        <f ca="1">E00251429314921</f>
        <v>#NAME?</v>
      </c>
      <c r="B8099">
        <v>4055</v>
      </c>
      <c r="C8099" t="s">
        <v>51</v>
      </c>
      <c r="D8099" s="1">
        <v>41309</v>
      </c>
      <c r="F8099">
        <v>1</v>
      </c>
      <c r="G8099">
        <v>463</v>
      </c>
      <c r="H8099" t="s">
        <v>259</v>
      </c>
      <c r="J8099" t="s">
        <v>14</v>
      </c>
      <c r="K8099">
        <v>46</v>
      </c>
      <c r="L8099" t="s">
        <v>15</v>
      </c>
    </row>
    <row r="8100" spans="1:12">
      <c r="A8100" t="e">
        <f ca="1">E00251429314921</f>
        <v>#NAME?</v>
      </c>
      <c r="B8100">
        <v>4055</v>
      </c>
      <c r="C8100" t="s">
        <v>51</v>
      </c>
      <c r="D8100" s="1">
        <v>42436</v>
      </c>
      <c r="F8100">
        <v>2</v>
      </c>
      <c r="G8100">
        <v>4019</v>
      </c>
      <c r="H8100" t="s">
        <v>26</v>
      </c>
      <c r="J8100" t="s">
        <v>14</v>
      </c>
      <c r="K8100">
        <v>49</v>
      </c>
      <c r="L8100" t="s">
        <v>15</v>
      </c>
    </row>
    <row r="8101" spans="1:12">
      <c r="A8101" t="e">
        <f ca="1">E00251527995921</f>
        <v>#NAME?</v>
      </c>
      <c r="B8101">
        <v>47</v>
      </c>
      <c r="C8101" t="s">
        <v>494</v>
      </c>
      <c r="D8101" s="1">
        <v>41354</v>
      </c>
      <c r="F8101">
        <v>1</v>
      </c>
      <c r="G8101">
        <v>4659</v>
      </c>
      <c r="H8101" t="s">
        <v>47</v>
      </c>
      <c r="J8101" t="s">
        <v>14</v>
      </c>
      <c r="K8101">
        <v>50</v>
      </c>
      <c r="L8101" t="s">
        <v>15</v>
      </c>
    </row>
    <row r="8102" spans="1:12">
      <c r="A8102" t="e">
        <f ca="1">E00251527995921</f>
        <v>#NAME?</v>
      </c>
      <c r="B8102">
        <v>47</v>
      </c>
      <c r="C8102" t="s">
        <v>494</v>
      </c>
      <c r="D8102" s="1">
        <v>42263</v>
      </c>
      <c r="F8102">
        <v>2</v>
      </c>
      <c r="G8102">
        <v>3899</v>
      </c>
      <c r="H8102" t="s">
        <v>264</v>
      </c>
      <c r="J8102" t="s">
        <v>14</v>
      </c>
      <c r="K8102">
        <v>52</v>
      </c>
      <c r="L8102" t="s">
        <v>15</v>
      </c>
    </row>
    <row r="8103" spans="1:12">
      <c r="A8103" t="e">
        <f ca="1">E00251524957221</f>
        <v>#NAME?</v>
      </c>
      <c r="B8103">
        <v>455</v>
      </c>
      <c r="C8103" t="s">
        <v>312</v>
      </c>
      <c r="D8103" s="1">
        <v>40952</v>
      </c>
      <c r="F8103">
        <v>1</v>
      </c>
      <c r="G8103">
        <v>460</v>
      </c>
      <c r="H8103" t="s">
        <v>16</v>
      </c>
      <c r="J8103" t="s">
        <v>14</v>
      </c>
      <c r="K8103">
        <v>52</v>
      </c>
      <c r="L8103" t="s">
        <v>15</v>
      </c>
    </row>
    <row r="8104" spans="1:12">
      <c r="A8104" t="e">
        <f ca="1">E00251527995921</f>
        <v>#NAME?</v>
      </c>
      <c r="B8104">
        <v>763</v>
      </c>
      <c r="C8104" t="s">
        <v>194</v>
      </c>
      <c r="D8104" s="1">
        <v>42727</v>
      </c>
      <c r="F8104">
        <v>1</v>
      </c>
      <c r="G8104">
        <v>4660</v>
      </c>
      <c r="H8104" t="s">
        <v>215</v>
      </c>
      <c r="I8104" t="s">
        <v>56</v>
      </c>
      <c r="J8104" t="s">
        <v>57</v>
      </c>
      <c r="K8104">
        <v>53</v>
      </c>
      <c r="L8104" t="s">
        <v>15</v>
      </c>
    </row>
    <row r="8105" spans="1:12">
      <c r="A8105" t="e">
        <f ca="1">E00251430249221</f>
        <v>#NAME?</v>
      </c>
      <c r="B8105">
        <v>498</v>
      </c>
      <c r="C8105" t="s">
        <v>591</v>
      </c>
      <c r="D8105" s="1">
        <v>42304</v>
      </c>
      <c r="F8105">
        <v>3</v>
      </c>
      <c r="G8105">
        <v>7906</v>
      </c>
      <c r="H8105" t="s">
        <v>173</v>
      </c>
      <c r="J8105" t="s">
        <v>14</v>
      </c>
      <c r="K8105">
        <v>65</v>
      </c>
      <c r="L8105" t="s">
        <v>22</v>
      </c>
    </row>
    <row r="8106" spans="1:12">
      <c r="A8106" t="e">
        <f ca="1">E00251430249221</f>
        <v>#NAME?</v>
      </c>
      <c r="B8106">
        <v>498</v>
      </c>
      <c r="C8106" t="s">
        <v>591</v>
      </c>
      <c r="D8106" s="1">
        <v>42880</v>
      </c>
      <c r="F8106">
        <v>4</v>
      </c>
      <c r="G8106">
        <v>4019</v>
      </c>
      <c r="H8106" t="s">
        <v>26</v>
      </c>
      <c r="J8106" t="s">
        <v>14</v>
      </c>
      <c r="K8106">
        <v>67</v>
      </c>
      <c r="L8106" t="s">
        <v>15</v>
      </c>
    </row>
    <row r="8107" spans="1:12">
      <c r="A8107" t="e">
        <f ca="1">E00251528672121</f>
        <v>#NAME?</v>
      </c>
      <c r="B8107">
        <v>292</v>
      </c>
      <c r="C8107" t="s">
        <v>467</v>
      </c>
      <c r="D8107" s="1">
        <v>41176</v>
      </c>
      <c r="F8107">
        <v>6</v>
      </c>
      <c r="G8107">
        <v>2724</v>
      </c>
      <c r="H8107" t="s">
        <v>73</v>
      </c>
      <c r="J8107" t="s">
        <v>14</v>
      </c>
      <c r="K8107">
        <v>46</v>
      </c>
      <c r="L8107" t="s">
        <v>15</v>
      </c>
    </row>
    <row r="8108" spans="1:12">
      <c r="A8108" t="e">
        <f ca="1">E00251512340221</f>
        <v>#NAME?</v>
      </c>
      <c r="B8108">
        <v>39</v>
      </c>
      <c r="C8108" t="s">
        <v>385</v>
      </c>
      <c r="D8108" s="1">
        <v>43062</v>
      </c>
      <c r="F8108">
        <v>1</v>
      </c>
      <c r="G8108">
        <v>38201</v>
      </c>
      <c r="H8108" t="s">
        <v>1125</v>
      </c>
      <c r="I8108" t="s">
        <v>56</v>
      </c>
      <c r="J8108" t="s">
        <v>57</v>
      </c>
      <c r="K8108">
        <v>44</v>
      </c>
      <c r="L8108" t="s">
        <v>15</v>
      </c>
    </row>
    <row r="8109" spans="1:12">
      <c r="A8109" t="e">
        <f ca="1">E00251524957221</f>
        <v>#NAME?</v>
      </c>
      <c r="B8109">
        <v>455</v>
      </c>
      <c r="C8109" t="s">
        <v>312</v>
      </c>
      <c r="D8109" s="1">
        <v>41260</v>
      </c>
      <c r="F8109">
        <v>1</v>
      </c>
      <c r="G8109">
        <v>3502</v>
      </c>
      <c r="H8109" t="s">
        <v>885</v>
      </c>
      <c r="J8109" t="s">
        <v>14</v>
      </c>
      <c r="K8109">
        <v>53</v>
      </c>
      <c r="L8109" t="s">
        <v>15</v>
      </c>
    </row>
    <row r="8110" spans="1:12">
      <c r="A8110" t="e">
        <f ca="1">E00251524957221</f>
        <v>#NAME?</v>
      </c>
      <c r="B8110">
        <v>455</v>
      </c>
      <c r="C8110" t="s">
        <v>312</v>
      </c>
      <c r="D8110" s="1">
        <v>41348</v>
      </c>
      <c r="F8110">
        <v>2</v>
      </c>
      <c r="G8110">
        <v>3502</v>
      </c>
      <c r="H8110" t="s">
        <v>885</v>
      </c>
      <c r="J8110" t="s">
        <v>14</v>
      </c>
      <c r="K8110">
        <v>53</v>
      </c>
      <c r="L8110" t="s">
        <v>15</v>
      </c>
    </row>
    <row r="8111" spans="1:12">
      <c r="A8111" t="e">
        <f ca="1">E00251537604521</f>
        <v>#NAME?</v>
      </c>
      <c r="B8111">
        <v>459</v>
      </c>
      <c r="C8111" t="s">
        <v>187</v>
      </c>
      <c r="D8111" s="1">
        <v>42347</v>
      </c>
      <c r="F8111">
        <v>1</v>
      </c>
      <c r="G8111">
        <v>29622</v>
      </c>
      <c r="H8111" t="s">
        <v>453</v>
      </c>
      <c r="J8111" t="s">
        <v>14</v>
      </c>
      <c r="K8111">
        <v>51</v>
      </c>
      <c r="L8111" t="s">
        <v>15</v>
      </c>
    </row>
    <row r="8112" spans="1:12">
      <c r="A8112" t="e">
        <f ca="1">E00251432194221</f>
        <v>#NAME?</v>
      </c>
      <c r="B8112">
        <v>488</v>
      </c>
      <c r="C8112" t="s">
        <v>401</v>
      </c>
      <c r="D8112" s="1">
        <v>42573</v>
      </c>
      <c r="F8112">
        <v>3</v>
      </c>
      <c r="G8112">
        <v>4019</v>
      </c>
      <c r="H8112" t="s">
        <v>26</v>
      </c>
      <c r="J8112" t="s">
        <v>14</v>
      </c>
      <c r="K8112">
        <v>45</v>
      </c>
      <c r="L8112" t="s">
        <v>15</v>
      </c>
    </row>
    <row r="8113" spans="1:12">
      <c r="A8113" t="e">
        <f ca="1">E00251432194221</f>
        <v>#NAME?</v>
      </c>
      <c r="B8113">
        <v>488</v>
      </c>
      <c r="C8113" t="s">
        <v>401</v>
      </c>
      <c r="D8113" s="1">
        <v>42663</v>
      </c>
      <c r="F8113">
        <v>2</v>
      </c>
      <c r="G8113">
        <v>70401</v>
      </c>
      <c r="H8113" t="s">
        <v>485</v>
      </c>
      <c r="J8113" t="s">
        <v>14</v>
      </c>
      <c r="K8113">
        <v>45</v>
      </c>
      <c r="L8113" t="s">
        <v>15</v>
      </c>
    </row>
    <row r="8114" spans="1:12">
      <c r="A8114" t="e">
        <f ca="1">E00251432427121</f>
        <v>#NAME?</v>
      </c>
      <c r="B8114">
        <v>6156</v>
      </c>
      <c r="C8114" t="s">
        <v>352</v>
      </c>
      <c r="D8114" s="1">
        <v>41885</v>
      </c>
      <c r="F8114">
        <v>5</v>
      </c>
      <c r="G8114">
        <v>49390</v>
      </c>
      <c r="H8114" t="s">
        <v>59</v>
      </c>
      <c r="J8114" t="s">
        <v>14</v>
      </c>
      <c r="K8114">
        <v>50</v>
      </c>
      <c r="L8114" t="s">
        <v>15</v>
      </c>
    </row>
    <row r="8115" spans="1:12">
      <c r="A8115" t="e">
        <f ca="1">E00251429314921</f>
        <v>#NAME?</v>
      </c>
      <c r="B8115">
        <v>4055</v>
      </c>
      <c r="C8115" t="s">
        <v>51</v>
      </c>
      <c r="D8115" s="1">
        <v>43054</v>
      </c>
      <c r="F8115">
        <v>2</v>
      </c>
      <c r="G8115">
        <v>4019</v>
      </c>
      <c r="H8115" t="s">
        <v>26</v>
      </c>
      <c r="J8115" t="s">
        <v>14</v>
      </c>
      <c r="K8115">
        <v>51</v>
      </c>
      <c r="L8115" t="s">
        <v>15</v>
      </c>
    </row>
    <row r="8116" spans="1:12">
      <c r="A8116" t="e">
        <f ca="1">E00251514878421</f>
        <v>#NAME?</v>
      </c>
      <c r="B8116">
        <v>6156</v>
      </c>
      <c r="C8116" t="s">
        <v>352</v>
      </c>
      <c r="D8116" s="1">
        <v>42585</v>
      </c>
      <c r="F8116">
        <v>2</v>
      </c>
      <c r="G8116">
        <v>53081</v>
      </c>
      <c r="H8116" t="s">
        <v>456</v>
      </c>
      <c r="J8116" t="s">
        <v>14</v>
      </c>
      <c r="K8116">
        <v>58</v>
      </c>
      <c r="L8116" t="s">
        <v>15</v>
      </c>
    </row>
    <row r="8117" spans="1:12">
      <c r="A8117" t="e">
        <f ca="1">E00251432194221</f>
        <v>#NAME?</v>
      </c>
      <c r="B8117">
        <v>488</v>
      </c>
      <c r="C8117" t="s">
        <v>401</v>
      </c>
      <c r="D8117" s="1">
        <v>42530</v>
      </c>
      <c r="F8117">
        <v>2</v>
      </c>
      <c r="G8117">
        <v>4019</v>
      </c>
      <c r="H8117" t="s">
        <v>26</v>
      </c>
      <c r="J8117" t="s">
        <v>14</v>
      </c>
      <c r="K8117">
        <v>45</v>
      </c>
      <c r="L8117" t="s">
        <v>15</v>
      </c>
    </row>
    <row r="8118" spans="1:12">
      <c r="A8118" t="e">
        <f ca="1">E00251432194221</f>
        <v>#NAME?</v>
      </c>
      <c r="B8118">
        <v>488</v>
      </c>
      <c r="C8118" t="s">
        <v>401</v>
      </c>
      <c r="D8118" s="1">
        <v>42591</v>
      </c>
      <c r="F8118">
        <v>3</v>
      </c>
      <c r="G8118">
        <v>4019</v>
      </c>
      <c r="H8118" t="s">
        <v>26</v>
      </c>
      <c r="J8118" t="s">
        <v>14</v>
      </c>
      <c r="K8118">
        <v>45</v>
      </c>
      <c r="L8118" t="s">
        <v>15</v>
      </c>
    </row>
    <row r="8119" spans="1:12">
      <c r="A8119" t="e">
        <f ca="1">E00251532254321</f>
        <v>#NAME?</v>
      </c>
      <c r="B8119">
        <v>481</v>
      </c>
      <c r="C8119" t="s">
        <v>402</v>
      </c>
      <c r="D8119" s="1">
        <v>42472</v>
      </c>
      <c r="F8119">
        <v>2</v>
      </c>
      <c r="G8119">
        <v>2724</v>
      </c>
      <c r="H8119" t="s">
        <v>73</v>
      </c>
      <c r="J8119" t="s">
        <v>14</v>
      </c>
      <c r="K8119">
        <v>51</v>
      </c>
      <c r="L8119" t="s">
        <v>15</v>
      </c>
    </row>
    <row r="8120" spans="1:12">
      <c r="A8120" t="e">
        <f ca="1">E00251517759721</f>
        <v>#NAME?</v>
      </c>
      <c r="B8120">
        <v>1919</v>
      </c>
      <c r="C8120" t="s">
        <v>1126</v>
      </c>
      <c r="D8120" s="1">
        <v>41154</v>
      </c>
      <c r="F8120">
        <v>1</v>
      </c>
      <c r="G8120">
        <v>4019</v>
      </c>
      <c r="H8120" t="s">
        <v>26</v>
      </c>
      <c r="J8120" t="s">
        <v>14</v>
      </c>
      <c r="K8120">
        <v>56</v>
      </c>
      <c r="L8120" t="s">
        <v>15</v>
      </c>
    </row>
    <row r="8121" spans="1:12">
      <c r="A8121" t="e">
        <f ca="1">E00251512340221</f>
        <v>#NAME?</v>
      </c>
      <c r="B8121">
        <v>52</v>
      </c>
      <c r="C8121" t="s">
        <v>384</v>
      </c>
      <c r="D8121" s="1">
        <v>41556</v>
      </c>
      <c r="F8121">
        <v>2</v>
      </c>
      <c r="G8121">
        <v>63492</v>
      </c>
      <c r="H8121" t="s">
        <v>1127</v>
      </c>
      <c r="J8121" t="s">
        <v>14</v>
      </c>
      <c r="K8121">
        <v>40</v>
      </c>
      <c r="L8121" t="s">
        <v>15</v>
      </c>
    </row>
    <row r="8122" spans="1:12">
      <c r="A8122" t="e">
        <f ca="1">E00251429284421</f>
        <v>#NAME?</v>
      </c>
      <c r="B8122">
        <v>292</v>
      </c>
      <c r="C8122" t="s">
        <v>467</v>
      </c>
      <c r="D8122" s="1">
        <v>41934</v>
      </c>
      <c r="F8122">
        <v>1</v>
      </c>
      <c r="G8122">
        <v>7243</v>
      </c>
      <c r="H8122" t="s">
        <v>42</v>
      </c>
      <c r="J8122" t="s">
        <v>14</v>
      </c>
      <c r="K8122">
        <v>59</v>
      </c>
      <c r="L8122" t="s">
        <v>15</v>
      </c>
    </row>
    <row r="8123" spans="1:12">
      <c r="A8123" t="e">
        <f ca="1">E00251429284421</f>
        <v>#NAME?</v>
      </c>
      <c r="B8123">
        <v>292</v>
      </c>
      <c r="C8123" t="s">
        <v>467</v>
      </c>
      <c r="D8123" s="1">
        <v>41155</v>
      </c>
      <c r="F8123">
        <v>5</v>
      </c>
      <c r="G8123">
        <v>70400</v>
      </c>
      <c r="H8123" t="s">
        <v>536</v>
      </c>
      <c r="J8123" t="s">
        <v>14</v>
      </c>
      <c r="K8123">
        <v>57</v>
      </c>
      <c r="L8123" t="s">
        <v>15</v>
      </c>
    </row>
    <row r="8124" spans="1:12">
      <c r="A8124" t="e">
        <f ca="1">E00251429284421</f>
        <v>#NAME?</v>
      </c>
      <c r="B8124">
        <v>292</v>
      </c>
      <c r="C8124" t="s">
        <v>467</v>
      </c>
      <c r="D8124" s="1">
        <v>41180</v>
      </c>
      <c r="F8124">
        <v>1</v>
      </c>
      <c r="G8124">
        <v>71984</v>
      </c>
      <c r="H8124" t="s">
        <v>1099</v>
      </c>
      <c r="J8124" t="s">
        <v>14</v>
      </c>
      <c r="K8124">
        <v>57</v>
      </c>
      <c r="L8124" t="s">
        <v>15</v>
      </c>
    </row>
    <row r="8125" spans="1:12">
      <c r="A8125" t="e">
        <f ca="1">E00251532440721</f>
        <v>#NAME?</v>
      </c>
      <c r="B8125">
        <v>4054</v>
      </c>
      <c r="C8125" t="s">
        <v>693</v>
      </c>
      <c r="D8125" s="1">
        <v>42345</v>
      </c>
      <c r="F8125">
        <v>2</v>
      </c>
      <c r="G8125">
        <v>4019</v>
      </c>
      <c r="H8125" t="s">
        <v>26</v>
      </c>
      <c r="J8125" t="s">
        <v>14</v>
      </c>
      <c r="K8125">
        <v>56</v>
      </c>
      <c r="L8125" t="s">
        <v>15</v>
      </c>
    </row>
    <row r="8126" spans="1:12">
      <c r="A8126" t="e">
        <f ca="1">E00251432194221</f>
        <v>#NAME?</v>
      </c>
      <c r="B8126">
        <v>488</v>
      </c>
      <c r="C8126" t="s">
        <v>401</v>
      </c>
      <c r="D8126" s="1">
        <v>42709</v>
      </c>
      <c r="F8126">
        <v>3</v>
      </c>
      <c r="G8126">
        <v>4019</v>
      </c>
      <c r="H8126" t="s">
        <v>26</v>
      </c>
      <c r="J8126" t="s">
        <v>14</v>
      </c>
      <c r="K8126">
        <v>45</v>
      </c>
      <c r="L8126" t="s">
        <v>15</v>
      </c>
    </row>
    <row r="8127" spans="1:12">
      <c r="A8127" t="e">
        <f ca="1">E00251514878421</f>
        <v>#NAME?</v>
      </c>
      <c r="B8127">
        <v>6156</v>
      </c>
      <c r="C8127" t="s">
        <v>352</v>
      </c>
      <c r="D8127" s="1">
        <v>43018</v>
      </c>
      <c r="F8127">
        <v>1</v>
      </c>
      <c r="G8127">
        <v>51889</v>
      </c>
      <c r="H8127" t="s">
        <v>256</v>
      </c>
      <c r="J8127" t="s">
        <v>14</v>
      </c>
      <c r="K8127">
        <v>59</v>
      </c>
      <c r="L8127" t="s">
        <v>15</v>
      </c>
    </row>
    <row r="8128" spans="1:12">
      <c r="A8128" t="e">
        <f ca="1">E00251532254321</f>
        <v>#NAME?</v>
      </c>
      <c r="B8128">
        <v>481</v>
      </c>
      <c r="C8128" t="s">
        <v>402</v>
      </c>
      <c r="D8128" s="1">
        <v>42870</v>
      </c>
      <c r="F8128">
        <v>4</v>
      </c>
      <c r="G8128">
        <v>2724</v>
      </c>
      <c r="H8128" t="s">
        <v>73</v>
      </c>
      <c r="J8128" t="s">
        <v>14</v>
      </c>
      <c r="K8128">
        <v>53</v>
      </c>
      <c r="L8128" t="s">
        <v>15</v>
      </c>
    </row>
    <row r="8129" spans="1:12">
      <c r="A8129" t="e">
        <f ca="1">E00251532254321</f>
        <v>#NAME?</v>
      </c>
      <c r="B8129">
        <v>485</v>
      </c>
      <c r="C8129" t="s">
        <v>241</v>
      </c>
      <c r="D8129" s="1">
        <v>41064</v>
      </c>
      <c r="F8129">
        <v>1</v>
      </c>
      <c r="G8129">
        <v>4659</v>
      </c>
      <c r="H8129" t="s">
        <v>47</v>
      </c>
      <c r="J8129" t="s">
        <v>14</v>
      </c>
      <c r="K8129">
        <v>48</v>
      </c>
      <c r="L8129" t="s">
        <v>15</v>
      </c>
    </row>
    <row r="8130" spans="1:12">
      <c r="A8130" t="e">
        <f ca="1">E00251432427121</f>
        <v>#NAME?</v>
      </c>
      <c r="B8130">
        <v>6156</v>
      </c>
      <c r="C8130" t="s">
        <v>352</v>
      </c>
      <c r="D8130" s="1">
        <v>43010</v>
      </c>
      <c r="F8130">
        <v>1</v>
      </c>
      <c r="G8130">
        <v>7962</v>
      </c>
      <c r="H8130" t="s">
        <v>111</v>
      </c>
      <c r="J8130" t="s">
        <v>14</v>
      </c>
      <c r="K8130">
        <v>53</v>
      </c>
      <c r="L8130" t="s">
        <v>22</v>
      </c>
    </row>
    <row r="8131" spans="1:12">
      <c r="A8131" t="e">
        <f ca="1">E00251429284421</f>
        <v>#NAME?</v>
      </c>
      <c r="B8131">
        <v>292</v>
      </c>
      <c r="C8131" t="s">
        <v>467</v>
      </c>
      <c r="D8131" s="1">
        <v>41705</v>
      </c>
      <c r="F8131">
        <v>4</v>
      </c>
      <c r="G8131">
        <v>70400</v>
      </c>
      <c r="H8131" t="s">
        <v>536</v>
      </c>
      <c r="J8131" t="s">
        <v>14</v>
      </c>
      <c r="K8131">
        <v>58</v>
      </c>
      <c r="L8131" t="s">
        <v>15</v>
      </c>
    </row>
    <row r="8132" spans="1:12">
      <c r="A8132" t="e">
        <f ca="1">E00251429284421</f>
        <v>#NAME?</v>
      </c>
      <c r="B8132">
        <v>292</v>
      </c>
      <c r="C8132" t="s">
        <v>467</v>
      </c>
      <c r="D8132" s="1">
        <v>42044</v>
      </c>
      <c r="F8132">
        <v>1</v>
      </c>
      <c r="G8132">
        <v>7242</v>
      </c>
      <c r="H8132" t="s">
        <v>93</v>
      </c>
      <c r="J8132" t="s">
        <v>14</v>
      </c>
      <c r="K8132">
        <v>59</v>
      </c>
      <c r="L8132" t="s">
        <v>15</v>
      </c>
    </row>
    <row r="8133" spans="1:12">
      <c r="A8133" t="e">
        <f ca="1">E00251514878421</f>
        <v>#NAME?</v>
      </c>
      <c r="B8133">
        <v>6156</v>
      </c>
      <c r="C8133" t="s">
        <v>352</v>
      </c>
      <c r="D8133" s="1">
        <v>42194</v>
      </c>
      <c r="F8133">
        <v>1</v>
      </c>
      <c r="G8133">
        <v>73730</v>
      </c>
      <c r="H8133" t="s">
        <v>266</v>
      </c>
      <c r="J8133" t="s">
        <v>14</v>
      </c>
      <c r="K8133">
        <v>57</v>
      </c>
      <c r="L8133" t="s">
        <v>15</v>
      </c>
    </row>
    <row r="8134" spans="1:12">
      <c r="A8134" t="e">
        <f ca="1">E00251532254321</f>
        <v>#NAME?</v>
      </c>
      <c r="B8134">
        <v>485</v>
      </c>
      <c r="C8134" t="s">
        <v>241</v>
      </c>
      <c r="D8134" s="1">
        <v>42164</v>
      </c>
      <c r="F8134">
        <v>4</v>
      </c>
      <c r="G8134">
        <v>6253</v>
      </c>
      <c r="H8134" t="s">
        <v>292</v>
      </c>
      <c r="J8134" t="s">
        <v>14</v>
      </c>
      <c r="K8134">
        <v>51</v>
      </c>
      <c r="L8134" t="s">
        <v>15</v>
      </c>
    </row>
    <row r="8135" spans="1:12">
      <c r="A8135" t="e">
        <f ca="1">E00251432427121</f>
        <v>#NAME?</v>
      </c>
      <c r="B8135">
        <v>6156</v>
      </c>
      <c r="C8135" t="s">
        <v>352</v>
      </c>
      <c r="D8135" s="1">
        <v>41885</v>
      </c>
      <c r="F8135">
        <v>1</v>
      </c>
      <c r="G8135">
        <v>49390</v>
      </c>
      <c r="H8135" t="s">
        <v>59</v>
      </c>
      <c r="J8135" t="s">
        <v>14</v>
      </c>
      <c r="K8135">
        <v>50</v>
      </c>
      <c r="L8135" t="s">
        <v>15</v>
      </c>
    </row>
    <row r="8136" spans="1:12">
      <c r="A8136" t="e">
        <f ca="1">E00251432427121</f>
        <v>#NAME?</v>
      </c>
      <c r="B8136">
        <v>6156</v>
      </c>
      <c r="C8136" t="s">
        <v>352</v>
      </c>
      <c r="D8136" s="1">
        <v>41885</v>
      </c>
      <c r="F8136">
        <v>4</v>
      </c>
      <c r="G8136">
        <v>3674</v>
      </c>
      <c r="H8136" t="s">
        <v>281</v>
      </c>
      <c r="J8136" t="s">
        <v>14</v>
      </c>
      <c r="K8136">
        <v>50</v>
      </c>
      <c r="L8136" t="s">
        <v>15</v>
      </c>
    </row>
    <row r="8137" spans="1:12">
      <c r="A8137" t="e">
        <f ca="1">E00251432427121</f>
        <v>#NAME?</v>
      </c>
      <c r="B8137">
        <v>502</v>
      </c>
      <c r="C8137" t="s">
        <v>172</v>
      </c>
      <c r="D8137" s="1">
        <v>41472</v>
      </c>
      <c r="F8137">
        <v>3</v>
      </c>
      <c r="G8137">
        <v>49390</v>
      </c>
      <c r="H8137" t="s">
        <v>59</v>
      </c>
      <c r="J8137" t="s">
        <v>14</v>
      </c>
      <c r="K8137">
        <v>49</v>
      </c>
      <c r="L8137" t="s">
        <v>15</v>
      </c>
    </row>
    <row r="8138" spans="1:12">
      <c r="A8138" t="e">
        <f ca="1">E00251532254321</f>
        <v>#NAME?</v>
      </c>
      <c r="B8138">
        <v>485</v>
      </c>
      <c r="C8138" t="s">
        <v>241</v>
      </c>
      <c r="D8138" s="1">
        <v>42682</v>
      </c>
      <c r="F8138">
        <v>5</v>
      </c>
      <c r="G8138">
        <v>6253</v>
      </c>
      <c r="H8138" t="s">
        <v>292</v>
      </c>
      <c r="J8138" t="s">
        <v>14</v>
      </c>
      <c r="K8138">
        <v>52</v>
      </c>
      <c r="L8138" t="s">
        <v>15</v>
      </c>
    </row>
    <row r="8139" spans="1:12">
      <c r="A8139" t="e">
        <f ca="1">E00251429309821</f>
        <v>#NAME?</v>
      </c>
      <c r="B8139">
        <v>291</v>
      </c>
      <c r="C8139" t="s">
        <v>160</v>
      </c>
      <c r="D8139" s="1">
        <v>41493</v>
      </c>
      <c r="F8139">
        <v>2</v>
      </c>
      <c r="G8139">
        <v>4019</v>
      </c>
      <c r="H8139" t="s">
        <v>26</v>
      </c>
      <c r="J8139" t="s">
        <v>14</v>
      </c>
      <c r="K8139">
        <v>64</v>
      </c>
      <c r="L8139" t="s">
        <v>15</v>
      </c>
    </row>
    <row r="8140" spans="1:12">
      <c r="A8140" t="e">
        <f ca="1">E00251424800621</f>
        <v>#NAME?</v>
      </c>
      <c r="B8140">
        <v>108</v>
      </c>
      <c r="C8140" t="s">
        <v>481</v>
      </c>
      <c r="D8140" s="1">
        <v>41326</v>
      </c>
      <c r="F8140">
        <v>1</v>
      </c>
      <c r="G8140">
        <v>25000</v>
      </c>
      <c r="H8140" t="s">
        <v>178</v>
      </c>
      <c r="J8140" t="s">
        <v>14</v>
      </c>
      <c r="K8140">
        <v>47</v>
      </c>
      <c r="L8140" t="s">
        <v>15</v>
      </c>
    </row>
    <row r="8141" spans="1:12">
      <c r="A8141" t="e">
        <f ca="1">E00251528938321</f>
        <v>#NAME?</v>
      </c>
      <c r="B8141">
        <v>291</v>
      </c>
      <c r="C8141" t="s">
        <v>160</v>
      </c>
      <c r="D8141" s="1">
        <v>41823</v>
      </c>
      <c r="F8141">
        <v>3</v>
      </c>
      <c r="G8141">
        <v>4019</v>
      </c>
      <c r="H8141" t="s">
        <v>26</v>
      </c>
      <c r="J8141" t="s">
        <v>14</v>
      </c>
      <c r="K8141">
        <v>55</v>
      </c>
      <c r="L8141" t="s">
        <v>15</v>
      </c>
    </row>
    <row r="8142" spans="1:12">
      <c r="A8142" t="e">
        <f ca="1">E00251424800621</f>
        <v>#NAME?</v>
      </c>
      <c r="B8142">
        <v>108</v>
      </c>
      <c r="C8142" t="s">
        <v>481</v>
      </c>
      <c r="D8142" s="1">
        <v>41582</v>
      </c>
      <c r="F8142">
        <v>1</v>
      </c>
      <c r="G8142">
        <v>49390</v>
      </c>
      <c r="H8142" t="s">
        <v>59</v>
      </c>
      <c r="J8142" t="s">
        <v>14</v>
      </c>
      <c r="K8142">
        <v>47</v>
      </c>
      <c r="L8142" t="s">
        <v>15</v>
      </c>
    </row>
    <row r="8143" spans="1:12">
      <c r="A8143" t="e">
        <f ca="1">E00251424800621</f>
        <v>#NAME?</v>
      </c>
      <c r="B8143">
        <v>108</v>
      </c>
      <c r="C8143" t="s">
        <v>481</v>
      </c>
      <c r="D8143" s="1">
        <v>42121</v>
      </c>
      <c r="F8143">
        <v>2</v>
      </c>
      <c r="G8143">
        <v>49390</v>
      </c>
      <c r="H8143" t="s">
        <v>59</v>
      </c>
      <c r="J8143" t="s">
        <v>14</v>
      </c>
      <c r="K8143">
        <v>49</v>
      </c>
      <c r="L8143" t="s">
        <v>15</v>
      </c>
    </row>
    <row r="8144" spans="1:12">
      <c r="A8144" t="e">
        <f ca="1">E00251512525621</f>
        <v>#NAME?</v>
      </c>
      <c r="B8144">
        <v>48</v>
      </c>
      <c r="C8144" t="s">
        <v>249</v>
      </c>
      <c r="D8144" s="1">
        <v>42618</v>
      </c>
      <c r="F8144">
        <v>2</v>
      </c>
      <c r="G8144">
        <v>4019</v>
      </c>
      <c r="H8144" t="s">
        <v>26</v>
      </c>
      <c r="J8144" t="s">
        <v>14</v>
      </c>
      <c r="K8144">
        <v>67</v>
      </c>
      <c r="L8144" t="s">
        <v>15</v>
      </c>
    </row>
    <row r="8145" spans="1:12">
      <c r="A8145" t="e">
        <f ca="1">E00251512525621</f>
        <v>#NAME?</v>
      </c>
      <c r="B8145">
        <v>48</v>
      </c>
      <c r="C8145" t="s">
        <v>249</v>
      </c>
      <c r="D8145" s="1">
        <v>42990</v>
      </c>
      <c r="F8145">
        <v>1</v>
      </c>
      <c r="G8145">
        <v>2749</v>
      </c>
      <c r="H8145" t="s">
        <v>147</v>
      </c>
      <c r="J8145" t="s">
        <v>14</v>
      </c>
      <c r="K8145">
        <v>68</v>
      </c>
      <c r="L8145" t="s">
        <v>15</v>
      </c>
    </row>
    <row r="8146" spans="1:12">
      <c r="A8146" t="e">
        <f ca="1">E00251429661021</f>
        <v>#NAME?</v>
      </c>
      <c r="B8146">
        <v>725</v>
      </c>
      <c r="C8146" t="s">
        <v>550</v>
      </c>
      <c r="D8146" s="1">
        <v>43059</v>
      </c>
      <c r="F8146">
        <v>1</v>
      </c>
      <c r="G8146">
        <v>72704</v>
      </c>
      <c r="H8146" t="s">
        <v>855</v>
      </c>
      <c r="I8146" t="s">
        <v>56</v>
      </c>
      <c r="J8146" t="s">
        <v>57</v>
      </c>
      <c r="K8146">
        <v>61</v>
      </c>
      <c r="L8146" t="s">
        <v>15</v>
      </c>
    </row>
    <row r="8147" spans="1:12">
      <c r="A8147" t="e">
        <f ca="1">E00251616256121</f>
        <v>#NAME?</v>
      </c>
      <c r="B8147">
        <v>129</v>
      </c>
      <c r="C8147" t="s">
        <v>871</v>
      </c>
      <c r="D8147" s="1">
        <v>41592</v>
      </c>
      <c r="F8147">
        <v>1</v>
      </c>
      <c r="G8147">
        <v>30000</v>
      </c>
      <c r="H8147" t="s">
        <v>144</v>
      </c>
      <c r="J8147" t="s">
        <v>14</v>
      </c>
      <c r="K8147">
        <v>56</v>
      </c>
      <c r="L8147" t="s">
        <v>15</v>
      </c>
    </row>
    <row r="8148" spans="1:12">
      <c r="A8148" t="e">
        <f ca="1">E00251616256121</f>
        <v>#NAME?</v>
      </c>
      <c r="B8148">
        <v>129</v>
      </c>
      <c r="C8148" t="s">
        <v>871</v>
      </c>
      <c r="D8148" s="1">
        <v>41621</v>
      </c>
      <c r="F8148">
        <v>1</v>
      </c>
      <c r="G8148">
        <v>30000</v>
      </c>
      <c r="H8148" t="s">
        <v>144</v>
      </c>
      <c r="J8148" t="s">
        <v>14</v>
      </c>
      <c r="K8148">
        <v>56</v>
      </c>
      <c r="L8148" t="s">
        <v>15</v>
      </c>
    </row>
    <row r="8149" spans="1:12">
      <c r="A8149" t="e">
        <f ca="1">E00251429661021</f>
        <v>#NAME?</v>
      </c>
      <c r="B8149">
        <v>199</v>
      </c>
      <c r="C8149" t="s">
        <v>681</v>
      </c>
      <c r="D8149" s="1">
        <v>42419</v>
      </c>
      <c r="F8149">
        <v>1</v>
      </c>
      <c r="G8149">
        <v>5198</v>
      </c>
      <c r="H8149" t="s">
        <v>200</v>
      </c>
      <c r="J8149" t="s">
        <v>14</v>
      </c>
      <c r="K8149">
        <v>59</v>
      </c>
      <c r="L8149" t="s">
        <v>15</v>
      </c>
    </row>
    <row r="8150" spans="1:12">
      <c r="A8150" t="e">
        <f ca="1">E00251717807221</f>
        <v>#NAME?</v>
      </c>
      <c r="B8150">
        <v>1128</v>
      </c>
      <c r="C8150" t="s">
        <v>424</v>
      </c>
      <c r="D8150" s="1">
        <v>41180</v>
      </c>
      <c r="F8150">
        <v>1</v>
      </c>
      <c r="G8150">
        <v>5225</v>
      </c>
      <c r="H8150" t="s">
        <v>280</v>
      </c>
      <c r="J8150" t="s">
        <v>14</v>
      </c>
      <c r="K8150">
        <v>44</v>
      </c>
      <c r="L8150" t="s">
        <v>15</v>
      </c>
    </row>
    <row r="8151" spans="1:12">
      <c r="A8151" t="e">
        <f ca="1">E00251424800621</f>
        <v>#NAME?</v>
      </c>
      <c r="B8151">
        <v>108</v>
      </c>
      <c r="C8151" t="s">
        <v>481</v>
      </c>
      <c r="D8151" s="1">
        <v>42580</v>
      </c>
      <c r="F8151">
        <v>3</v>
      </c>
      <c r="G8151">
        <v>49390</v>
      </c>
      <c r="H8151" t="s">
        <v>59</v>
      </c>
      <c r="J8151" t="s">
        <v>14</v>
      </c>
      <c r="K8151">
        <v>50</v>
      </c>
      <c r="L8151" t="s">
        <v>15</v>
      </c>
    </row>
    <row r="8152" spans="1:12">
      <c r="A8152" t="e">
        <f ca="1">E00251537604521</f>
        <v>#NAME?</v>
      </c>
      <c r="B8152">
        <v>459</v>
      </c>
      <c r="C8152" t="s">
        <v>187</v>
      </c>
      <c r="D8152" s="1">
        <v>41869</v>
      </c>
      <c r="F8152">
        <v>1</v>
      </c>
      <c r="G8152">
        <v>71940</v>
      </c>
      <c r="H8152" t="s">
        <v>135</v>
      </c>
      <c r="J8152" t="s">
        <v>14</v>
      </c>
      <c r="K8152">
        <v>50</v>
      </c>
      <c r="L8152" t="s">
        <v>15</v>
      </c>
    </row>
    <row r="8153" spans="1:12">
      <c r="A8153" t="e">
        <f ca="1">E00251511140821</f>
        <v>#NAME?</v>
      </c>
      <c r="B8153">
        <v>10</v>
      </c>
      <c r="C8153" t="s">
        <v>18</v>
      </c>
      <c r="D8153" s="1">
        <v>42408</v>
      </c>
      <c r="F8153">
        <v>2</v>
      </c>
      <c r="G8153">
        <v>6272</v>
      </c>
      <c r="H8153" t="s">
        <v>635</v>
      </c>
      <c r="J8153" t="s">
        <v>14</v>
      </c>
      <c r="K8153">
        <v>47</v>
      </c>
      <c r="L8153" t="s">
        <v>15</v>
      </c>
    </row>
    <row r="8154" spans="1:12">
      <c r="A8154" t="e">
        <f ca="1">E00251429309821</f>
        <v>#NAME?</v>
      </c>
      <c r="B8154">
        <v>291</v>
      </c>
      <c r="C8154" t="s">
        <v>160</v>
      </c>
      <c r="D8154" s="1">
        <v>42800</v>
      </c>
      <c r="F8154">
        <v>1</v>
      </c>
      <c r="G8154">
        <v>71536</v>
      </c>
      <c r="H8154" t="s">
        <v>70</v>
      </c>
      <c r="J8154" t="s">
        <v>14</v>
      </c>
      <c r="K8154">
        <v>68</v>
      </c>
      <c r="L8154" t="s">
        <v>15</v>
      </c>
    </row>
    <row r="8155" spans="1:12">
      <c r="A8155" t="e">
        <f ca="1">E00251429309821</f>
        <v>#NAME?</v>
      </c>
      <c r="B8155">
        <v>291</v>
      </c>
      <c r="C8155" t="s">
        <v>160</v>
      </c>
      <c r="D8155" s="1">
        <v>42837</v>
      </c>
      <c r="F8155">
        <v>1</v>
      </c>
      <c r="G8155">
        <v>25000</v>
      </c>
      <c r="H8155" t="s">
        <v>178</v>
      </c>
      <c r="J8155" t="s">
        <v>14</v>
      </c>
      <c r="K8155">
        <v>68</v>
      </c>
      <c r="L8155" t="s">
        <v>15</v>
      </c>
    </row>
    <row r="8156" spans="1:12">
      <c r="A8156" t="e">
        <f ca="1">E00251429309821</f>
        <v>#NAME?</v>
      </c>
      <c r="B8156">
        <v>291</v>
      </c>
      <c r="C8156" t="s">
        <v>160</v>
      </c>
      <c r="D8156" s="1">
        <v>42354</v>
      </c>
      <c r="F8156">
        <v>2</v>
      </c>
      <c r="G8156">
        <v>4019</v>
      </c>
      <c r="H8156" t="s">
        <v>26</v>
      </c>
      <c r="J8156" t="s">
        <v>14</v>
      </c>
      <c r="K8156">
        <v>66</v>
      </c>
      <c r="L8156" t="s">
        <v>15</v>
      </c>
    </row>
    <row r="8157" spans="1:12">
      <c r="A8157" t="e">
        <f ca="1">E00251528938321</f>
        <v>#NAME?</v>
      </c>
      <c r="B8157">
        <v>291</v>
      </c>
      <c r="C8157" t="s">
        <v>160</v>
      </c>
      <c r="D8157" s="1">
        <v>42132</v>
      </c>
      <c r="F8157">
        <v>4</v>
      </c>
      <c r="G8157">
        <v>496</v>
      </c>
      <c r="H8157" t="s">
        <v>190</v>
      </c>
      <c r="J8157" t="s">
        <v>14</v>
      </c>
      <c r="K8157">
        <v>56</v>
      </c>
      <c r="L8157" t="s">
        <v>15</v>
      </c>
    </row>
    <row r="8158" spans="1:12">
      <c r="A8158" t="e">
        <f ca="1">E00251429206321</f>
        <v>#NAME?</v>
      </c>
      <c r="B8158">
        <v>307</v>
      </c>
      <c r="C8158" t="s">
        <v>210</v>
      </c>
      <c r="D8158" s="1">
        <v>42095</v>
      </c>
      <c r="F8158">
        <v>3</v>
      </c>
      <c r="G8158">
        <v>2750</v>
      </c>
      <c r="H8158" t="s">
        <v>114</v>
      </c>
      <c r="J8158" t="s">
        <v>14</v>
      </c>
      <c r="K8158">
        <v>57</v>
      </c>
      <c r="L8158" t="s">
        <v>15</v>
      </c>
    </row>
    <row r="8159" spans="1:12">
      <c r="A8159" t="e">
        <f ca="1">E00251429206321</f>
        <v>#NAME?</v>
      </c>
      <c r="B8159">
        <v>307</v>
      </c>
      <c r="C8159" t="s">
        <v>210</v>
      </c>
      <c r="D8159" s="1">
        <v>42465</v>
      </c>
      <c r="F8159">
        <v>3</v>
      </c>
      <c r="G8159">
        <v>2113</v>
      </c>
      <c r="H8159" t="s">
        <v>579</v>
      </c>
      <c r="J8159" t="s">
        <v>14</v>
      </c>
      <c r="K8159">
        <v>58</v>
      </c>
      <c r="L8159" t="s">
        <v>15</v>
      </c>
    </row>
    <row r="8160" spans="1:12">
      <c r="A8160" t="e">
        <f ca="1">E00251429206321</f>
        <v>#NAME?</v>
      </c>
      <c r="B8160">
        <v>307</v>
      </c>
      <c r="C8160" t="s">
        <v>210</v>
      </c>
      <c r="D8160" s="1">
        <v>42493</v>
      </c>
      <c r="F8160">
        <v>1</v>
      </c>
      <c r="G8160">
        <v>2859</v>
      </c>
      <c r="H8160" t="s">
        <v>362</v>
      </c>
      <c r="J8160" t="s">
        <v>14</v>
      </c>
      <c r="K8160">
        <v>58</v>
      </c>
      <c r="L8160" t="s">
        <v>15</v>
      </c>
    </row>
    <row r="8161" spans="1:12">
      <c r="A8161" t="e">
        <f ca="1">E00251439925821</f>
        <v>#NAME?</v>
      </c>
      <c r="B8161">
        <v>163</v>
      </c>
      <c r="C8161" t="s">
        <v>219</v>
      </c>
      <c r="D8161" s="1">
        <v>41295</v>
      </c>
      <c r="F8161">
        <v>1</v>
      </c>
      <c r="G8161">
        <v>4660</v>
      </c>
      <c r="H8161" t="s">
        <v>215</v>
      </c>
      <c r="J8161" t="s">
        <v>14</v>
      </c>
      <c r="K8161">
        <v>40</v>
      </c>
      <c r="L8161" t="s">
        <v>15</v>
      </c>
    </row>
    <row r="8162" spans="1:12">
      <c r="A8162" t="e">
        <f ca="1">E00251429309821</f>
        <v>#NAME?</v>
      </c>
      <c r="B8162">
        <v>291</v>
      </c>
      <c r="C8162" t="s">
        <v>160</v>
      </c>
      <c r="D8162" s="1">
        <v>43019</v>
      </c>
      <c r="F8162">
        <v>6</v>
      </c>
      <c r="G8162">
        <v>4019</v>
      </c>
      <c r="H8162" t="s">
        <v>26</v>
      </c>
      <c r="J8162" t="s">
        <v>14</v>
      </c>
      <c r="K8162">
        <v>68</v>
      </c>
      <c r="L8162" t="s">
        <v>15</v>
      </c>
    </row>
    <row r="8163" spans="1:12">
      <c r="A8163" t="e">
        <f ca="1">E00251717807221</f>
        <v>#NAME?</v>
      </c>
      <c r="B8163">
        <v>1128</v>
      </c>
      <c r="C8163" t="s">
        <v>424</v>
      </c>
      <c r="D8163" s="1">
        <v>41843</v>
      </c>
      <c r="F8163">
        <v>2</v>
      </c>
      <c r="G8163">
        <v>7099</v>
      </c>
      <c r="H8163" t="s">
        <v>1128</v>
      </c>
      <c r="J8163" t="s">
        <v>14</v>
      </c>
      <c r="K8163">
        <v>46</v>
      </c>
      <c r="L8163" t="s">
        <v>15</v>
      </c>
    </row>
    <row r="8164" spans="1:12">
      <c r="A8164" t="e">
        <f ca="1">E00251427221921</f>
        <v>#NAME?</v>
      </c>
      <c r="B8164">
        <v>10</v>
      </c>
      <c r="C8164" t="s">
        <v>18</v>
      </c>
      <c r="D8164" s="1">
        <v>42425</v>
      </c>
      <c r="F8164">
        <v>1</v>
      </c>
      <c r="G8164">
        <v>7906</v>
      </c>
      <c r="H8164" t="s">
        <v>173</v>
      </c>
      <c r="J8164" t="s">
        <v>14</v>
      </c>
      <c r="K8164">
        <v>59</v>
      </c>
      <c r="L8164" t="s">
        <v>22</v>
      </c>
    </row>
    <row r="8165" spans="1:12">
      <c r="A8165" t="e">
        <f ca="1">E00251428403021</f>
        <v>#NAME?</v>
      </c>
      <c r="B8165">
        <v>66</v>
      </c>
      <c r="C8165" t="s">
        <v>134</v>
      </c>
      <c r="D8165" s="1">
        <v>42234</v>
      </c>
      <c r="F8165">
        <v>3</v>
      </c>
      <c r="G8165">
        <v>27800</v>
      </c>
      <c r="H8165" t="s">
        <v>145</v>
      </c>
      <c r="J8165" t="s">
        <v>14</v>
      </c>
      <c r="K8165">
        <v>44</v>
      </c>
      <c r="L8165" t="s">
        <v>15</v>
      </c>
    </row>
    <row r="8166" spans="1:12">
      <c r="A8166" t="e">
        <f ca="1">E00251527290721</f>
        <v>#NAME?</v>
      </c>
      <c r="B8166">
        <v>12</v>
      </c>
      <c r="C8166" t="s">
        <v>771</v>
      </c>
      <c r="D8166" s="1">
        <v>43038</v>
      </c>
      <c r="F8166">
        <v>1</v>
      </c>
      <c r="G8166">
        <v>2720</v>
      </c>
      <c r="H8166" t="s">
        <v>65</v>
      </c>
      <c r="J8166" t="s">
        <v>14</v>
      </c>
      <c r="K8166">
        <v>56</v>
      </c>
      <c r="L8166" t="s">
        <v>15</v>
      </c>
    </row>
    <row r="8167" spans="1:12">
      <c r="A8167" t="e">
        <f ca="1">E00251528565821</f>
        <v>#NAME?</v>
      </c>
      <c r="B8167">
        <v>307</v>
      </c>
      <c r="C8167" t="s">
        <v>210</v>
      </c>
      <c r="D8167" s="1">
        <v>41578</v>
      </c>
      <c r="F8167">
        <v>1</v>
      </c>
      <c r="G8167">
        <v>4871</v>
      </c>
      <c r="H8167" t="s">
        <v>125</v>
      </c>
      <c r="J8167" t="s">
        <v>14</v>
      </c>
      <c r="K8167">
        <v>54</v>
      </c>
      <c r="L8167" t="s">
        <v>15</v>
      </c>
    </row>
    <row r="8168" spans="1:12">
      <c r="A8168" t="e">
        <f ca="1">E00251528565821</f>
        <v>#NAME?</v>
      </c>
      <c r="B8168">
        <v>307</v>
      </c>
      <c r="C8168" t="s">
        <v>210</v>
      </c>
      <c r="D8168" s="1">
        <v>42717</v>
      </c>
      <c r="F8168">
        <v>2</v>
      </c>
      <c r="G8168">
        <v>27800</v>
      </c>
      <c r="H8168" t="s">
        <v>145</v>
      </c>
      <c r="J8168" t="s">
        <v>14</v>
      </c>
      <c r="K8168">
        <v>57</v>
      </c>
      <c r="L8168" t="s">
        <v>15</v>
      </c>
    </row>
    <row r="8169" spans="1:12">
      <c r="A8169" t="e">
        <f ca="1">E00251429206321</f>
        <v>#NAME?</v>
      </c>
      <c r="B8169">
        <v>307</v>
      </c>
      <c r="C8169" t="s">
        <v>210</v>
      </c>
      <c r="D8169" s="1">
        <v>41702</v>
      </c>
      <c r="F8169">
        <v>2</v>
      </c>
      <c r="G8169">
        <v>4779</v>
      </c>
      <c r="H8169" t="s">
        <v>231</v>
      </c>
      <c r="J8169" t="s">
        <v>14</v>
      </c>
      <c r="K8169">
        <v>56</v>
      </c>
      <c r="L8169" t="s">
        <v>15</v>
      </c>
    </row>
    <row r="8170" spans="1:12">
      <c r="A8170" t="e">
        <f ca="1">E00251510764721</f>
        <v>#NAME?</v>
      </c>
      <c r="B8170">
        <v>122</v>
      </c>
      <c r="C8170" t="s">
        <v>522</v>
      </c>
      <c r="D8170" s="1">
        <v>42326</v>
      </c>
      <c r="F8170">
        <v>3</v>
      </c>
      <c r="G8170">
        <v>2448</v>
      </c>
      <c r="H8170" t="s">
        <v>19</v>
      </c>
      <c r="J8170" t="s">
        <v>14</v>
      </c>
      <c r="K8170">
        <v>48</v>
      </c>
      <c r="L8170" t="s">
        <v>15</v>
      </c>
    </row>
    <row r="8171" spans="1:12">
      <c r="A8171" t="e">
        <f ca="1">E00251424821221</f>
        <v>#NAME?</v>
      </c>
      <c r="B8171">
        <v>122</v>
      </c>
      <c r="C8171" t="s">
        <v>522</v>
      </c>
      <c r="D8171" s="1">
        <v>41148</v>
      </c>
      <c r="F8171">
        <v>2</v>
      </c>
      <c r="G8171">
        <v>25000</v>
      </c>
      <c r="H8171" t="s">
        <v>178</v>
      </c>
      <c r="J8171" t="s">
        <v>14</v>
      </c>
      <c r="K8171">
        <v>56</v>
      </c>
      <c r="L8171" t="s">
        <v>15</v>
      </c>
    </row>
    <row r="8172" spans="1:12">
      <c r="A8172" t="e">
        <f ca="1">E00251429309821</f>
        <v>#NAME?</v>
      </c>
      <c r="B8172">
        <v>291</v>
      </c>
      <c r="C8172" t="s">
        <v>160</v>
      </c>
      <c r="D8172" s="1">
        <v>42837</v>
      </c>
      <c r="F8172">
        <v>4</v>
      </c>
      <c r="G8172">
        <v>4019</v>
      </c>
      <c r="H8172" t="s">
        <v>26</v>
      </c>
      <c r="J8172" t="s">
        <v>14</v>
      </c>
      <c r="K8172">
        <v>68</v>
      </c>
      <c r="L8172" t="s">
        <v>15</v>
      </c>
    </row>
    <row r="8173" spans="1:12">
      <c r="A8173" t="e">
        <f ca="1">E00251717807221</f>
        <v>#NAME?</v>
      </c>
      <c r="B8173">
        <v>1128</v>
      </c>
      <c r="C8173" t="s">
        <v>424</v>
      </c>
      <c r="D8173" s="1">
        <v>41282</v>
      </c>
      <c r="F8173">
        <v>1</v>
      </c>
      <c r="G8173">
        <v>57410</v>
      </c>
      <c r="H8173" t="s">
        <v>925</v>
      </c>
      <c r="J8173" t="s">
        <v>14</v>
      </c>
      <c r="K8173">
        <v>44</v>
      </c>
      <c r="L8173" t="s">
        <v>15</v>
      </c>
    </row>
    <row r="8174" spans="1:12">
      <c r="A8174" t="e">
        <f ca="1">E00251510737521</f>
        <v>#NAME?</v>
      </c>
      <c r="B8174">
        <v>100</v>
      </c>
      <c r="C8174" t="s">
        <v>54</v>
      </c>
      <c r="D8174" s="1">
        <v>42028</v>
      </c>
      <c r="E8174">
        <v>4</v>
      </c>
      <c r="F8174">
        <v>8</v>
      </c>
      <c r="G8174">
        <v>40391</v>
      </c>
      <c r="H8174" t="s">
        <v>1129</v>
      </c>
      <c r="J8174" t="s">
        <v>34</v>
      </c>
      <c r="K8174">
        <v>65</v>
      </c>
      <c r="L8174" t="s">
        <v>15</v>
      </c>
    </row>
    <row r="8175" spans="1:12">
      <c r="A8175" t="e">
        <f ca="1">E00251510737521</f>
        <v>#NAME?</v>
      </c>
      <c r="B8175">
        <v>122</v>
      </c>
      <c r="C8175" t="s">
        <v>522</v>
      </c>
      <c r="D8175" s="1">
        <v>41487</v>
      </c>
      <c r="F8175">
        <v>3</v>
      </c>
      <c r="G8175">
        <v>40390</v>
      </c>
      <c r="H8175" t="s">
        <v>624</v>
      </c>
      <c r="J8175" t="s">
        <v>14</v>
      </c>
      <c r="K8175">
        <v>63</v>
      </c>
      <c r="L8175" t="s">
        <v>15</v>
      </c>
    </row>
    <row r="8176" spans="1:12">
      <c r="A8176" t="e">
        <f ca="1">E00251528938321</f>
        <v>#NAME?</v>
      </c>
      <c r="B8176">
        <v>291</v>
      </c>
      <c r="C8176" t="s">
        <v>160</v>
      </c>
      <c r="D8176" s="1">
        <v>42611</v>
      </c>
      <c r="F8176">
        <v>3</v>
      </c>
      <c r="G8176">
        <v>496</v>
      </c>
      <c r="H8176" t="s">
        <v>190</v>
      </c>
      <c r="J8176" t="s">
        <v>14</v>
      </c>
      <c r="K8176">
        <v>57</v>
      </c>
      <c r="L8176" t="s">
        <v>15</v>
      </c>
    </row>
    <row r="8177" spans="1:12">
      <c r="A8177" t="e">
        <f ca="1">E00251537604521</f>
        <v>#NAME?</v>
      </c>
      <c r="B8177">
        <v>459</v>
      </c>
      <c r="C8177" t="s">
        <v>187</v>
      </c>
      <c r="D8177" s="1">
        <v>42682</v>
      </c>
      <c r="F8177">
        <v>2</v>
      </c>
      <c r="G8177">
        <v>4019</v>
      </c>
      <c r="H8177" t="s">
        <v>26</v>
      </c>
      <c r="J8177" t="s">
        <v>14</v>
      </c>
      <c r="K8177">
        <v>52</v>
      </c>
      <c r="L8177" t="s">
        <v>15</v>
      </c>
    </row>
    <row r="8178" spans="1:12">
      <c r="A8178" t="e">
        <f ca="1">E00251512648921</f>
        <v>#NAME?</v>
      </c>
      <c r="B8178">
        <v>47</v>
      </c>
      <c r="C8178" t="s">
        <v>494</v>
      </c>
      <c r="D8178" s="1">
        <v>41956</v>
      </c>
      <c r="F8178">
        <v>1</v>
      </c>
      <c r="G8178">
        <v>4549</v>
      </c>
      <c r="H8178" t="s">
        <v>69</v>
      </c>
      <c r="J8178" t="s">
        <v>14</v>
      </c>
      <c r="K8178">
        <v>56</v>
      </c>
      <c r="L8178" t="s">
        <v>15</v>
      </c>
    </row>
    <row r="8179" spans="1:12">
      <c r="A8179" t="e">
        <f ca="1">E00251510737521</f>
        <v>#NAME?</v>
      </c>
      <c r="B8179">
        <v>122</v>
      </c>
      <c r="C8179" t="s">
        <v>522</v>
      </c>
      <c r="D8179" s="1">
        <v>41953</v>
      </c>
      <c r="F8179">
        <v>2</v>
      </c>
      <c r="G8179">
        <v>40390</v>
      </c>
      <c r="H8179" t="s">
        <v>624</v>
      </c>
      <c r="J8179" t="s">
        <v>14</v>
      </c>
      <c r="K8179">
        <v>65</v>
      </c>
      <c r="L8179" t="s">
        <v>15</v>
      </c>
    </row>
    <row r="8180" spans="1:12">
      <c r="A8180" t="e">
        <f ca="1">E00251617547621</f>
        <v>#NAME?</v>
      </c>
      <c r="B8180">
        <v>490</v>
      </c>
      <c r="C8180" t="s">
        <v>158</v>
      </c>
      <c r="D8180" s="1">
        <v>42845</v>
      </c>
      <c r="F8180">
        <v>1</v>
      </c>
      <c r="G8180">
        <v>9309</v>
      </c>
      <c r="H8180" t="s">
        <v>876</v>
      </c>
      <c r="J8180" t="s">
        <v>14</v>
      </c>
      <c r="K8180">
        <v>66</v>
      </c>
      <c r="L8180" t="s">
        <v>15</v>
      </c>
    </row>
    <row r="8181" spans="1:12">
      <c r="A8181" t="e">
        <f ca="1">E00251518877721</f>
        <v>#NAME?</v>
      </c>
      <c r="B8181">
        <v>294</v>
      </c>
      <c r="C8181" t="s">
        <v>61</v>
      </c>
      <c r="D8181" s="1">
        <v>41242</v>
      </c>
      <c r="F8181">
        <v>1</v>
      </c>
      <c r="G8181">
        <v>7840</v>
      </c>
      <c r="H8181" t="s">
        <v>55</v>
      </c>
      <c r="J8181" t="s">
        <v>14</v>
      </c>
      <c r="K8181">
        <v>55</v>
      </c>
      <c r="L8181" t="s">
        <v>22</v>
      </c>
    </row>
    <row r="8182" spans="1:12">
      <c r="A8182" t="e">
        <f ca="1">E00251518877721</f>
        <v>#NAME?</v>
      </c>
      <c r="B8182">
        <v>294</v>
      </c>
      <c r="C8182" t="s">
        <v>61</v>
      </c>
      <c r="D8182" s="1">
        <v>41311</v>
      </c>
      <c r="F8182">
        <v>3</v>
      </c>
      <c r="G8182">
        <v>7273</v>
      </c>
      <c r="H8182" t="s">
        <v>543</v>
      </c>
      <c r="J8182" t="s">
        <v>14</v>
      </c>
      <c r="K8182">
        <v>55</v>
      </c>
      <c r="L8182" t="s">
        <v>15</v>
      </c>
    </row>
    <row r="8183" spans="1:12">
      <c r="A8183" t="e">
        <f ca="1">E00251528938321</f>
        <v>#NAME?</v>
      </c>
      <c r="B8183">
        <v>291</v>
      </c>
      <c r="C8183" t="s">
        <v>160</v>
      </c>
      <c r="D8183" s="1">
        <v>43069</v>
      </c>
      <c r="F8183">
        <v>3</v>
      </c>
      <c r="G8183">
        <v>5859</v>
      </c>
      <c r="H8183" t="s">
        <v>607</v>
      </c>
      <c r="J8183" t="s">
        <v>14</v>
      </c>
      <c r="K8183">
        <v>59</v>
      </c>
      <c r="L8183" t="s">
        <v>15</v>
      </c>
    </row>
    <row r="8184" spans="1:12">
      <c r="A8184" t="e">
        <f ca="1">E00251537604521</f>
        <v>#NAME?</v>
      </c>
      <c r="B8184">
        <v>7208</v>
      </c>
      <c r="C8184" t="s">
        <v>625</v>
      </c>
      <c r="D8184" s="1">
        <v>41805</v>
      </c>
      <c r="F8184">
        <v>1</v>
      </c>
      <c r="G8184">
        <v>9198</v>
      </c>
      <c r="H8184" t="s">
        <v>229</v>
      </c>
      <c r="I8184" t="s">
        <v>148</v>
      </c>
      <c r="J8184" t="s">
        <v>57</v>
      </c>
      <c r="K8184">
        <v>50</v>
      </c>
      <c r="L8184" t="s">
        <v>15</v>
      </c>
    </row>
    <row r="8185" spans="1:12">
      <c r="A8185" t="e">
        <f ca="1">E00251616256121</f>
        <v>#NAME?</v>
      </c>
      <c r="B8185">
        <v>103</v>
      </c>
      <c r="C8185" t="s">
        <v>775</v>
      </c>
      <c r="D8185" s="1">
        <v>41276</v>
      </c>
      <c r="F8185">
        <v>2</v>
      </c>
      <c r="G8185">
        <v>49390</v>
      </c>
      <c r="H8185" t="s">
        <v>59</v>
      </c>
      <c r="J8185" t="s">
        <v>14</v>
      </c>
      <c r="K8185">
        <v>55</v>
      </c>
      <c r="L8185" t="s">
        <v>15</v>
      </c>
    </row>
    <row r="8186" spans="1:12">
      <c r="A8186" t="e">
        <f ca="1">E00251616256121</f>
        <v>#NAME?</v>
      </c>
      <c r="B8186">
        <v>129</v>
      </c>
      <c r="C8186" t="s">
        <v>871</v>
      </c>
      <c r="D8186" s="1">
        <v>41571</v>
      </c>
      <c r="F8186">
        <v>1</v>
      </c>
      <c r="G8186">
        <v>49390</v>
      </c>
      <c r="H8186" t="s">
        <v>59</v>
      </c>
      <c r="J8186" t="s">
        <v>14</v>
      </c>
      <c r="K8186">
        <v>56</v>
      </c>
      <c r="L8186" t="s">
        <v>15</v>
      </c>
    </row>
    <row r="8187" spans="1:12">
      <c r="A8187" t="e">
        <f ca="1">E00251427221921</f>
        <v>#NAME?</v>
      </c>
      <c r="B8187">
        <v>10</v>
      </c>
      <c r="C8187" t="s">
        <v>18</v>
      </c>
      <c r="D8187" s="1">
        <v>41509</v>
      </c>
      <c r="F8187">
        <v>1</v>
      </c>
      <c r="G8187">
        <v>2749</v>
      </c>
      <c r="H8187" t="s">
        <v>147</v>
      </c>
      <c r="J8187" t="s">
        <v>14</v>
      </c>
      <c r="K8187">
        <v>57</v>
      </c>
      <c r="L8187" t="s">
        <v>15</v>
      </c>
    </row>
    <row r="8188" spans="1:12">
      <c r="A8188" t="e">
        <f ca="1">E00251424800621</f>
        <v>#NAME?</v>
      </c>
      <c r="B8188">
        <v>108</v>
      </c>
      <c r="C8188" t="s">
        <v>481</v>
      </c>
      <c r="D8188" s="1">
        <v>41253</v>
      </c>
      <c r="F8188">
        <v>2</v>
      </c>
      <c r="G8188">
        <v>49390</v>
      </c>
      <c r="H8188" t="s">
        <v>59</v>
      </c>
      <c r="J8188" t="s">
        <v>14</v>
      </c>
      <c r="K8188">
        <v>46</v>
      </c>
      <c r="L8188" t="s">
        <v>15</v>
      </c>
    </row>
    <row r="8189" spans="1:12">
      <c r="A8189" t="e">
        <f ca="1">E00251424800621</f>
        <v>#NAME?</v>
      </c>
      <c r="B8189">
        <v>108</v>
      </c>
      <c r="C8189" t="s">
        <v>481</v>
      </c>
      <c r="D8189" s="1">
        <v>41354</v>
      </c>
      <c r="F8189">
        <v>1</v>
      </c>
      <c r="G8189">
        <v>6961</v>
      </c>
      <c r="H8189" t="s">
        <v>561</v>
      </c>
      <c r="J8189" t="s">
        <v>14</v>
      </c>
      <c r="K8189">
        <v>47</v>
      </c>
      <c r="L8189" t="s">
        <v>15</v>
      </c>
    </row>
    <row r="8190" spans="1:12">
      <c r="A8190" t="e">
        <f ca="1">E00251616256121</f>
        <v>#NAME?</v>
      </c>
      <c r="B8190">
        <v>129</v>
      </c>
      <c r="C8190" t="s">
        <v>871</v>
      </c>
      <c r="D8190" s="1">
        <v>41606</v>
      </c>
      <c r="F8190">
        <v>1</v>
      </c>
      <c r="G8190">
        <v>49390</v>
      </c>
      <c r="H8190" t="s">
        <v>59</v>
      </c>
      <c r="J8190" t="s">
        <v>14</v>
      </c>
      <c r="K8190">
        <v>56</v>
      </c>
      <c r="L8190" t="s">
        <v>15</v>
      </c>
    </row>
    <row r="8191" spans="1:12">
      <c r="A8191" t="e">
        <f ca="1">E00251527398421</f>
        <v>#NAME?</v>
      </c>
      <c r="B8191">
        <v>11</v>
      </c>
      <c r="C8191" t="s">
        <v>245</v>
      </c>
      <c r="D8191" s="1">
        <v>42445</v>
      </c>
      <c r="F8191">
        <v>2</v>
      </c>
      <c r="G8191">
        <v>2449</v>
      </c>
      <c r="H8191" t="s">
        <v>53</v>
      </c>
      <c r="J8191" t="s">
        <v>14</v>
      </c>
      <c r="K8191">
        <v>44</v>
      </c>
      <c r="L8191" t="s">
        <v>15</v>
      </c>
    </row>
    <row r="8192" spans="1:12">
      <c r="A8192" t="e">
        <f ca="1">E00251518877721</f>
        <v>#NAME?</v>
      </c>
      <c r="B8192">
        <v>294</v>
      </c>
      <c r="C8192" t="s">
        <v>61</v>
      </c>
      <c r="D8192" s="1">
        <v>41382</v>
      </c>
      <c r="F8192">
        <v>4</v>
      </c>
      <c r="G8192">
        <v>7140</v>
      </c>
      <c r="H8192" t="s">
        <v>1130</v>
      </c>
      <c r="J8192" t="s">
        <v>14</v>
      </c>
      <c r="K8192">
        <v>56</v>
      </c>
      <c r="L8192" t="s">
        <v>15</v>
      </c>
    </row>
    <row r="8193" spans="1:12">
      <c r="A8193" t="e">
        <f ca="1">E00251518877721</f>
        <v>#NAME?</v>
      </c>
      <c r="B8193">
        <v>294</v>
      </c>
      <c r="C8193" t="s">
        <v>61</v>
      </c>
      <c r="D8193" s="1">
        <v>41716</v>
      </c>
      <c r="F8193">
        <v>6</v>
      </c>
      <c r="G8193">
        <v>73390</v>
      </c>
      <c r="H8193" t="s">
        <v>66</v>
      </c>
      <c r="J8193" t="s">
        <v>14</v>
      </c>
      <c r="K8193">
        <v>57</v>
      </c>
      <c r="L8193" t="s">
        <v>15</v>
      </c>
    </row>
    <row r="8194" spans="1:12">
      <c r="A8194" t="e">
        <f ca="1">E00251512525621</f>
        <v>#NAME?</v>
      </c>
      <c r="B8194">
        <v>48</v>
      </c>
      <c r="C8194" t="s">
        <v>249</v>
      </c>
      <c r="D8194" s="1">
        <v>42990</v>
      </c>
      <c r="F8194">
        <v>3</v>
      </c>
      <c r="G8194">
        <v>462</v>
      </c>
      <c r="H8194" t="s">
        <v>288</v>
      </c>
      <c r="J8194" t="s">
        <v>14</v>
      </c>
      <c r="K8194">
        <v>68</v>
      </c>
      <c r="L8194" t="s">
        <v>15</v>
      </c>
    </row>
    <row r="8195" spans="1:12">
      <c r="A8195" t="e">
        <f ca="1">E00251616256121</f>
        <v>#NAME?</v>
      </c>
      <c r="B8195">
        <v>491</v>
      </c>
      <c r="C8195" t="s">
        <v>567</v>
      </c>
      <c r="D8195" s="1">
        <v>42272</v>
      </c>
      <c r="F8195">
        <v>3</v>
      </c>
      <c r="G8195">
        <v>7020</v>
      </c>
      <c r="H8195" t="s">
        <v>860</v>
      </c>
      <c r="J8195" t="s">
        <v>14</v>
      </c>
      <c r="K8195">
        <v>58</v>
      </c>
      <c r="L8195" t="s">
        <v>15</v>
      </c>
    </row>
    <row r="8196" spans="1:12">
      <c r="A8196" t="e">
        <f ca="1">E00251616256121</f>
        <v>#NAME?</v>
      </c>
      <c r="B8196">
        <v>491</v>
      </c>
      <c r="C8196" t="s">
        <v>567</v>
      </c>
      <c r="D8196" s="1">
        <v>42990</v>
      </c>
      <c r="F8196">
        <v>2</v>
      </c>
      <c r="G8196">
        <v>78093</v>
      </c>
      <c r="H8196" t="s">
        <v>769</v>
      </c>
      <c r="J8196" t="s">
        <v>14</v>
      </c>
      <c r="K8196">
        <v>60</v>
      </c>
      <c r="L8196" t="s">
        <v>22</v>
      </c>
    </row>
    <row r="8197" spans="1:12">
      <c r="A8197" t="e">
        <f ca="1">E00251616256121</f>
        <v>#NAME?</v>
      </c>
      <c r="B8197">
        <v>491</v>
      </c>
      <c r="C8197" t="s">
        <v>567</v>
      </c>
      <c r="D8197" s="1">
        <v>43091</v>
      </c>
      <c r="F8197">
        <v>1</v>
      </c>
      <c r="G8197">
        <v>7820</v>
      </c>
      <c r="H8197" t="s">
        <v>233</v>
      </c>
      <c r="J8197" t="s">
        <v>14</v>
      </c>
      <c r="K8197">
        <v>60</v>
      </c>
      <c r="L8197" t="s">
        <v>22</v>
      </c>
    </row>
    <row r="8198" spans="1:12">
      <c r="A8198" t="e">
        <f ca="1">E00251439925821</f>
        <v>#NAME?</v>
      </c>
      <c r="B8198">
        <v>163</v>
      </c>
      <c r="C8198" t="s">
        <v>219</v>
      </c>
      <c r="D8198" s="1">
        <v>42376</v>
      </c>
      <c r="F8198">
        <v>1</v>
      </c>
      <c r="G8198">
        <v>3579</v>
      </c>
      <c r="H8198" t="s">
        <v>377</v>
      </c>
      <c r="J8198" t="s">
        <v>14</v>
      </c>
      <c r="K8198">
        <v>43</v>
      </c>
      <c r="L8198" t="s">
        <v>15</v>
      </c>
    </row>
    <row r="8199" spans="1:12">
      <c r="A8199" t="e">
        <f ca="1">E00251717807221</f>
        <v>#NAME?</v>
      </c>
      <c r="B8199">
        <v>1128</v>
      </c>
      <c r="C8199" t="s">
        <v>424</v>
      </c>
      <c r="D8199" s="1">
        <v>42648</v>
      </c>
      <c r="F8199">
        <v>1</v>
      </c>
      <c r="G8199">
        <v>2724</v>
      </c>
      <c r="H8199" t="s">
        <v>73</v>
      </c>
      <c r="J8199" t="s">
        <v>14</v>
      </c>
      <c r="K8199">
        <v>48</v>
      </c>
      <c r="L8199" t="s">
        <v>15</v>
      </c>
    </row>
    <row r="8200" spans="1:12">
      <c r="A8200" t="e">
        <f ca="1">E00251424800621</f>
        <v>#NAME?</v>
      </c>
      <c r="B8200">
        <v>108</v>
      </c>
      <c r="C8200" t="s">
        <v>481</v>
      </c>
      <c r="D8200" s="1">
        <v>42765</v>
      </c>
      <c r="F8200">
        <v>2</v>
      </c>
      <c r="G8200">
        <v>25000</v>
      </c>
      <c r="H8200" t="s">
        <v>178</v>
      </c>
      <c r="J8200" t="s">
        <v>14</v>
      </c>
      <c r="K8200">
        <v>51</v>
      </c>
      <c r="L8200" t="s">
        <v>15</v>
      </c>
    </row>
    <row r="8201" spans="1:12">
      <c r="A8201" t="e">
        <f ca="1">E00251513682721</f>
        <v>#NAME?</v>
      </c>
      <c r="B8201">
        <v>1128</v>
      </c>
      <c r="C8201" t="s">
        <v>424</v>
      </c>
      <c r="D8201" s="1">
        <v>42452</v>
      </c>
      <c r="F8201">
        <v>2</v>
      </c>
      <c r="G8201">
        <v>5272</v>
      </c>
      <c r="H8201" t="s">
        <v>807</v>
      </c>
      <c r="J8201" t="s">
        <v>14</v>
      </c>
      <c r="K8201">
        <v>52</v>
      </c>
      <c r="L8201" t="s">
        <v>15</v>
      </c>
    </row>
    <row r="8202" spans="1:12">
      <c r="A8202" t="e">
        <f ca="1">E00251528938321</f>
        <v>#NAME?</v>
      </c>
      <c r="B8202">
        <v>272</v>
      </c>
      <c r="C8202" t="s">
        <v>174</v>
      </c>
      <c r="D8202" s="1">
        <v>42739</v>
      </c>
      <c r="E8202">
        <v>9</v>
      </c>
      <c r="F8202">
        <v>9</v>
      </c>
      <c r="G8202">
        <v>5533</v>
      </c>
      <c r="H8202" t="s">
        <v>537</v>
      </c>
      <c r="J8202" t="s">
        <v>34</v>
      </c>
      <c r="K8202">
        <v>58</v>
      </c>
      <c r="L8202" t="s">
        <v>15</v>
      </c>
    </row>
    <row r="8203" spans="1:12">
      <c r="A8203" t="e">
        <f ca="1">E00251424800621</f>
        <v>#NAME?</v>
      </c>
      <c r="B8203">
        <v>108</v>
      </c>
      <c r="C8203" t="s">
        <v>481</v>
      </c>
      <c r="D8203" s="1">
        <v>42419</v>
      </c>
      <c r="F8203">
        <v>3</v>
      </c>
      <c r="G8203">
        <v>25000</v>
      </c>
      <c r="H8203" t="s">
        <v>178</v>
      </c>
      <c r="J8203" t="s">
        <v>14</v>
      </c>
      <c r="K8203">
        <v>50</v>
      </c>
      <c r="L8203" t="s">
        <v>15</v>
      </c>
    </row>
    <row r="8204" spans="1:12">
      <c r="A8204" t="e">
        <f ca="1">E00251518877721</f>
        <v>#NAME?</v>
      </c>
      <c r="B8204">
        <v>294</v>
      </c>
      <c r="C8204" t="s">
        <v>61</v>
      </c>
      <c r="D8204" s="1">
        <v>41716</v>
      </c>
      <c r="F8204">
        <v>1</v>
      </c>
      <c r="G8204">
        <v>2899</v>
      </c>
      <c r="H8204" t="s">
        <v>464</v>
      </c>
      <c r="J8204" t="s">
        <v>14</v>
      </c>
      <c r="K8204">
        <v>57</v>
      </c>
      <c r="L8204" t="s">
        <v>15</v>
      </c>
    </row>
    <row r="8205" spans="1:12">
      <c r="A8205" t="e">
        <f ca="1">E00251518877721</f>
        <v>#NAME?</v>
      </c>
      <c r="B8205">
        <v>397</v>
      </c>
      <c r="C8205" t="s">
        <v>773</v>
      </c>
      <c r="D8205" s="1">
        <v>43014</v>
      </c>
      <c r="F8205">
        <v>1</v>
      </c>
      <c r="G8205">
        <v>5253</v>
      </c>
      <c r="H8205" t="s">
        <v>380</v>
      </c>
      <c r="J8205" t="s">
        <v>14</v>
      </c>
      <c r="K8205">
        <v>60</v>
      </c>
      <c r="L8205" t="s">
        <v>15</v>
      </c>
    </row>
    <row r="8206" spans="1:12">
      <c r="A8206" t="e">
        <f ca="1">E00251528603521</f>
        <v>#NAME?</v>
      </c>
      <c r="B8206">
        <v>293</v>
      </c>
      <c r="C8206" t="s">
        <v>25</v>
      </c>
      <c r="D8206" s="1">
        <v>42200</v>
      </c>
      <c r="F8206">
        <v>1</v>
      </c>
      <c r="G8206">
        <v>71940</v>
      </c>
      <c r="H8206" t="s">
        <v>135</v>
      </c>
      <c r="J8206" t="s">
        <v>14</v>
      </c>
      <c r="K8206">
        <v>49</v>
      </c>
      <c r="L8206" t="s">
        <v>15</v>
      </c>
    </row>
    <row r="8207" spans="1:12">
      <c r="A8207" t="e">
        <f ca="1">E00251518877721</f>
        <v>#NAME?</v>
      </c>
      <c r="B8207">
        <v>294</v>
      </c>
      <c r="C8207" t="s">
        <v>61</v>
      </c>
      <c r="D8207" s="1">
        <v>42103</v>
      </c>
      <c r="F8207">
        <v>3</v>
      </c>
      <c r="G8207">
        <v>7273</v>
      </c>
      <c r="H8207" t="s">
        <v>543</v>
      </c>
      <c r="J8207" t="s">
        <v>14</v>
      </c>
      <c r="K8207">
        <v>58</v>
      </c>
      <c r="L8207" t="s">
        <v>15</v>
      </c>
    </row>
    <row r="8208" spans="1:12">
      <c r="A8208" t="e">
        <f ca="1">E00251428403021</f>
        <v>#NAME?</v>
      </c>
      <c r="B8208">
        <v>66</v>
      </c>
      <c r="C8208" t="s">
        <v>134</v>
      </c>
      <c r="D8208" s="1">
        <v>42667</v>
      </c>
      <c r="F8208">
        <v>1</v>
      </c>
      <c r="G8208">
        <v>27800</v>
      </c>
      <c r="H8208" t="s">
        <v>145</v>
      </c>
      <c r="J8208" t="s">
        <v>14</v>
      </c>
      <c r="K8208">
        <v>45</v>
      </c>
      <c r="L8208" t="s">
        <v>15</v>
      </c>
    </row>
    <row r="8209" spans="1:12">
      <c r="A8209" t="e">
        <f ca="1">E00251518877721</f>
        <v>#NAME?</v>
      </c>
      <c r="B8209">
        <v>297</v>
      </c>
      <c r="C8209" t="s">
        <v>411</v>
      </c>
      <c r="D8209" s="1">
        <v>41380</v>
      </c>
      <c r="F8209">
        <v>2</v>
      </c>
      <c r="G8209">
        <v>7962</v>
      </c>
      <c r="H8209" t="s">
        <v>111</v>
      </c>
      <c r="J8209" t="s">
        <v>14</v>
      </c>
      <c r="K8209">
        <v>56</v>
      </c>
      <c r="L8209" t="s">
        <v>22</v>
      </c>
    </row>
    <row r="8210" spans="1:12">
      <c r="A8210" t="e">
        <f ca="1">E00251616256121</f>
        <v>#NAME?</v>
      </c>
      <c r="B8210">
        <v>103</v>
      </c>
      <c r="C8210" t="s">
        <v>775</v>
      </c>
      <c r="D8210" s="1">
        <v>41120</v>
      </c>
      <c r="F8210">
        <v>1</v>
      </c>
      <c r="G8210">
        <v>7243</v>
      </c>
      <c r="H8210" t="s">
        <v>42</v>
      </c>
      <c r="J8210" t="s">
        <v>14</v>
      </c>
      <c r="K8210">
        <v>55</v>
      </c>
      <c r="L8210" t="s">
        <v>15</v>
      </c>
    </row>
    <row r="8211" spans="1:12">
      <c r="A8211" t="e">
        <f ca="1">E00251616256121</f>
        <v>#NAME?</v>
      </c>
      <c r="B8211">
        <v>129</v>
      </c>
      <c r="C8211" t="s">
        <v>871</v>
      </c>
      <c r="D8211" s="1">
        <v>41599</v>
      </c>
      <c r="F8211">
        <v>1</v>
      </c>
      <c r="G8211">
        <v>49390</v>
      </c>
      <c r="H8211" t="s">
        <v>59</v>
      </c>
      <c r="J8211" t="s">
        <v>14</v>
      </c>
      <c r="K8211">
        <v>56</v>
      </c>
      <c r="L8211" t="s">
        <v>15</v>
      </c>
    </row>
    <row r="8212" spans="1:12">
      <c r="A8212" t="e">
        <f ca="1">E00251616256121</f>
        <v>#NAME?</v>
      </c>
      <c r="B8212">
        <v>491</v>
      </c>
      <c r="C8212" t="s">
        <v>567</v>
      </c>
      <c r="D8212" s="1">
        <v>41918</v>
      </c>
      <c r="F8212">
        <v>1</v>
      </c>
      <c r="G8212">
        <v>4785</v>
      </c>
      <c r="H8212" t="s">
        <v>781</v>
      </c>
      <c r="J8212" t="s">
        <v>14</v>
      </c>
      <c r="K8212">
        <v>57</v>
      </c>
      <c r="L8212" t="s">
        <v>15</v>
      </c>
    </row>
    <row r="8213" spans="1:12">
      <c r="A8213" t="e">
        <f ca="1">E00251528938321</f>
        <v>#NAME?</v>
      </c>
      <c r="B8213">
        <v>291</v>
      </c>
      <c r="C8213" t="s">
        <v>160</v>
      </c>
      <c r="D8213" s="1">
        <v>42044</v>
      </c>
      <c r="F8213">
        <v>2</v>
      </c>
      <c r="G8213">
        <v>5859</v>
      </c>
      <c r="H8213" t="s">
        <v>607</v>
      </c>
      <c r="J8213" t="s">
        <v>14</v>
      </c>
      <c r="K8213">
        <v>56</v>
      </c>
      <c r="L8213" t="s">
        <v>15</v>
      </c>
    </row>
    <row r="8214" spans="1:12">
      <c r="A8214" t="e">
        <f ca="1">E00251528672121</f>
        <v>#NAME?</v>
      </c>
      <c r="B8214">
        <v>292</v>
      </c>
      <c r="C8214" t="s">
        <v>467</v>
      </c>
      <c r="D8214" s="1">
        <v>41479</v>
      </c>
      <c r="F8214">
        <v>1</v>
      </c>
      <c r="G8214">
        <v>2800</v>
      </c>
      <c r="H8214" t="s">
        <v>717</v>
      </c>
      <c r="J8214" t="s">
        <v>14</v>
      </c>
      <c r="K8214">
        <v>47</v>
      </c>
      <c r="L8214" t="s">
        <v>15</v>
      </c>
    </row>
    <row r="8215" spans="1:12">
      <c r="A8215" t="e">
        <f ca="1">E00251616256121</f>
        <v>#NAME?</v>
      </c>
      <c r="B8215">
        <v>103</v>
      </c>
      <c r="C8215" t="s">
        <v>775</v>
      </c>
      <c r="D8215" s="1">
        <v>41396</v>
      </c>
      <c r="F8215">
        <v>1</v>
      </c>
      <c r="G8215">
        <v>7862</v>
      </c>
      <c r="H8215" t="s">
        <v>27</v>
      </c>
      <c r="J8215" t="s">
        <v>14</v>
      </c>
      <c r="K8215">
        <v>55</v>
      </c>
      <c r="L8215" t="s">
        <v>22</v>
      </c>
    </row>
    <row r="8216" spans="1:12">
      <c r="A8216" t="e">
        <f ca="1">E00251616256121</f>
        <v>#NAME?</v>
      </c>
      <c r="B8216">
        <v>491</v>
      </c>
      <c r="C8216" t="s">
        <v>567</v>
      </c>
      <c r="D8216" s="1">
        <v>42478</v>
      </c>
      <c r="F8216">
        <v>2</v>
      </c>
      <c r="G8216">
        <v>72743</v>
      </c>
      <c r="H8216" t="s">
        <v>155</v>
      </c>
      <c r="J8216" t="s">
        <v>14</v>
      </c>
      <c r="K8216">
        <v>58</v>
      </c>
      <c r="L8216" t="s">
        <v>15</v>
      </c>
    </row>
    <row r="8217" spans="1:12">
      <c r="A8217" t="e">
        <f ca="1">E00251428403021</f>
        <v>#NAME?</v>
      </c>
      <c r="B8217">
        <v>66</v>
      </c>
      <c r="C8217" t="s">
        <v>134</v>
      </c>
      <c r="D8217" s="1">
        <v>42486</v>
      </c>
      <c r="F8217">
        <v>1</v>
      </c>
      <c r="G8217">
        <v>27800</v>
      </c>
      <c r="H8217" t="s">
        <v>145</v>
      </c>
      <c r="J8217" t="s">
        <v>14</v>
      </c>
      <c r="K8217">
        <v>44</v>
      </c>
      <c r="L8217" t="s">
        <v>15</v>
      </c>
    </row>
    <row r="8218" spans="1:12">
      <c r="A8218" t="e">
        <f ca="1">E00251528938321</f>
        <v>#NAME?</v>
      </c>
      <c r="B8218">
        <v>291</v>
      </c>
      <c r="C8218" t="s">
        <v>160</v>
      </c>
      <c r="D8218" s="1">
        <v>42461</v>
      </c>
      <c r="F8218">
        <v>1</v>
      </c>
      <c r="G8218">
        <v>7262</v>
      </c>
      <c r="H8218" t="s">
        <v>198</v>
      </c>
      <c r="J8218" t="s">
        <v>14</v>
      </c>
      <c r="K8218">
        <v>57</v>
      </c>
      <c r="L8218" t="s">
        <v>15</v>
      </c>
    </row>
    <row r="8219" spans="1:12">
      <c r="A8219" t="e">
        <f ca="1">E00251715752221</f>
        <v>#NAME?</v>
      </c>
      <c r="B8219">
        <v>502</v>
      </c>
      <c r="C8219" t="s">
        <v>172</v>
      </c>
      <c r="D8219" s="1">
        <v>41751</v>
      </c>
      <c r="F8219">
        <v>1</v>
      </c>
      <c r="G8219">
        <v>4019</v>
      </c>
      <c r="H8219" t="s">
        <v>26</v>
      </c>
      <c r="J8219" t="s">
        <v>14</v>
      </c>
      <c r="K8219">
        <v>58</v>
      </c>
      <c r="L8219" t="s">
        <v>15</v>
      </c>
    </row>
    <row r="8220" spans="1:12">
      <c r="A8220" t="e">
        <f ca="1">E00251528938321</f>
        <v>#NAME?</v>
      </c>
      <c r="B8220">
        <v>291</v>
      </c>
      <c r="C8220" t="s">
        <v>160</v>
      </c>
      <c r="D8220" s="1">
        <v>41311</v>
      </c>
      <c r="F8220">
        <v>1</v>
      </c>
      <c r="G8220">
        <v>3051</v>
      </c>
      <c r="H8220" t="s">
        <v>13</v>
      </c>
      <c r="J8220" t="s">
        <v>14</v>
      </c>
      <c r="K8220">
        <v>54</v>
      </c>
      <c r="L8220" t="s">
        <v>15</v>
      </c>
    </row>
    <row r="8221" spans="1:12">
      <c r="A8221" t="e">
        <f ca="1">E00251616256121</f>
        <v>#NAME?</v>
      </c>
      <c r="B8221">
        <v>491</v>
      </c>
      <c r="C8221" t="s">
        <v>567</v>
      </c>
      <c r="D8221" s="1">
        <v>42188</v>
      </c>
      <c r="F8221">
        <v>2</v>
      </c>
      <c r="G8221">
        <v>4785</v>
      </c>
      <c r="H8221" t="s">
        <v>781</v>
      </c>
      <c r="J8221" t="s">
        <v>14</v>
      </c>
      <c r="K8221">
        <v>58</v>
      </c>
      <c r="L8221" t="s">
        <v>15</v>
      </c>
    </row>
    <row r="8222" spans="1:12">
      <c r="A8222" t="e">
        <f ca="1">E00251518877721</f>
        <v>#NAME?</v>
      </c>
      <c r="B8222">
        <v>397</v>
      </c>
      <c r="C8222" t="s">
        <v>773</v>
      </c>
      <c r="D8222" s="1">
        <v>42689</v>
      </c>
      <c r="F8222">
        <v>4</v>
      </c>
      <c r="G8222">
        <v>2689</v>
      </c>
      <c r="H8222" t="s">
        <v>255</v>
      </c>
      <c r="J8222" t="s">
        <v>14</v>
      </c>
      <c r="K8222">
        <v>59</v>
      </c>
      <c r="L8222" t="s">
        <v>15</v>
      </c>
    </row>
    <row r="8223" spans="1:12">
      <c r="A8223" t="e">
        <f ca="1">E00251518877721</f>
        <v>#NAME?</v>
      </c>
      <c r="B8223">
        <v>397</v>
      </c>
      <c r="C8223" t="s">
        <v>773</v>
      </c>
      <c r="D8223" s="1">
        <v>42915</v>
      </c>
      <c r="F8223">
        <v>1</v>
      </c>
      <c r="G8223">
        <v>4019</v>
      </c>
      <c r="H8223" t="s">
        <v>26</v>
      </c>
      <c r="J8223" t="s">
        <v>14</v>
      </c>
      <c r="K8223">
        <v>60</v>
      </c>
      <c r="L8223" t="s">
        <v>15</v>
      </c>
    </row>
    <row r="8224" spans="1:12">
      <c r="A8224" t="e">
        <f ca="1">E00251616256121</f>
        <v>#NAME?</v>
      </c>
      <c r="B8224">
        <v>491</v>
      </c>
      <c r="C8224" t="s">
        <v>567</v>
      </c>
      <c r="D8224" s="1">
        <v>42065</v>
      </c>
      <c r="F8224">
        <v>2</v>
      </c>
      <c r="G8224">
        <v>30593</v>
      </c>
      <c r="H8224" t="s">
        <v>684</v>
      </c>
      <c r="J8224" t="s">
        <v>14</v>
      </c>
      <c r="K8224">
        <v>57</v>
      </c>
      <c r="L8224" t="s">
        <v>15</v>
      </c>
    </row>
    <row r="8225" spans="1:12">
      <c r="A8225" t="e">
        <f ca="1">E00251512340221</f>
        <v>#NAME?</v>
      </c>
      <c r="B8225">
        <v>52</v>
      </c>
      <c r="C8225" t="s">
        <v>384</v>
      </c>
      <c r="D8225" s="1">
        <v>43062</v>
      </c>
      <c r="F8225">
        <v>1</v>
      </c>
      <c r="G8225">
        <v>3804</v>
      </c>
      <c r="H8225" t="s">
        <v>71</v>
      </c>
      <c r="J8225" t="s">
        <v>14</v>
      </c>
      <c r="K8225">
        <v>44</v>
      </c>
      <c r="L8225" t="s">
        <v>15</v>
      </c>
    </row>
    <row r="8226" spans="1:12">
      <c r="A8226" t="e">
        <f ca="1">E00251429309821</f>
        <v>#NAME?</v>
      </c>
      <c r="B8226">
        <v>291</v>
      </c>
      <c r="C8226" t="s">
        <v>160</v>
      </c>
      <c r="D8226" s="1">
        <v>41600</v>
      </c>
      <c r="F8226">
        <v>2</v>
      </c>
      <c r="G8226">
        <v>4019</v>
      </c>
      <c r="H8226" t="s">
        <v>26</v>
      </c>
      <c r="J8226" t="s">
        <v>14</v>
      </c>
      <c r="K8226">
        <v>64</v>
      </c>
      <c r="L8226" t="s">
        <v>15</v>
      </c>
    </row>
    <row r="8227" spans="1:12">
      <c r="A8227" t="e">
        <f ca="1">E00251512352121</f>
        <v>#NAME?</v>
      </c>
      <c r="B8227">
        <v>1028</v>
      </c>
      <c r="C8227" t="s">
        <v>127</v>
      </c>
      <c r="D8227" s="1">
        <v>43057</v>
      </c>
      <c r="F8227">
        <v>1</v>
      </c>
      <c r="G8227">
        <v>4111</v>
      </c>
      <c r="H8227" t="s">
        <v>1131</v>
      </c>
      <c r="I8227" t="s">
        <v>127</v>
      </c>
      <c r="J8227" t="s">
        <v>57</v>
      </c>
      <c r="K8227">
        <v>56</v>
      </c>
      <c r="L8227" t="s">
        <v>15</v>
      </c>
    </row>
    <row r="8228" spans="1:12">
      <c r="A8228" t="e">
        <f ca="1">E00251512340221</f>
        <v>#NAME?</v>
      </c>
      <c r="B8228">
        <v>52</v>
      </c>
      <c r="C8228" t="s">
        <v>384</v>
      </c>
      <c r="D8228" s="1">
        <v>42898</v>
      </c>
      <c r="F8228">
        <v>3</v>
      </c>
      <c r="G8228">
        <v>4189</v>
      </c>
      <c r="H8228" t="s">
        <v>335</v>
      </c>
      <c r="J8228" t="s">
        <v>14</v>
      </c>
      <c r="K8228">
        <v>44</v>
      </c>
      <c r="L8228" t="s">
        <v>15</v>
      </c>
    </row>
    <row r="8229" spans="1:12">
      <c r="A8229" t="e">
        <f ca="1">E00251528672121</f>
        <v>#NAME?</v>
      </c>
      <c r="B8229">
        <v>292</v>
      </c>
      <c r="C8229" t="s">
        <v>467</v>
      </c>
      <c r="D8229" s="1">
        <v>41450</v>
      </c>
      <c r="F8229">
        <v>5</v>
      </c>
      <c r="G8229">
        <v>7273</v>
      </c>
      <c r="H8229" t="s">
        <v>543</v>
      </c>
      <c r="J8229" t="s">
        <v>14</v>
      </c>
      <c r="K8229">
        <v>47</v>
      </c>
      <c r="L8229" t="s">
        <v>15</v>
      </c>
    </row>
    <row r="8230" spans="1:12">
      <c r="A8230" t="e">
        <f ca="1">E00251429206321</f>
        <v>#NAME?</v>
      </c>
      <c r="B8230">
        <v>307</v>
      </c>
      <c r="C8230" t="s">
        <v>210</v>
      </c>
      <c r="D8230" s="1">
        <v>42278</v>
      </c>
      <c r="F8230">
        <v>1</v>
      </c>
      <c r="G8230">
        <v>2113</v>
      </c>
      <c r="H8230" t="s">
        <v>579</v>
      </c>
      <c r="J8230" t="s">
        <v>14</v>
      </c>
      <c r="K8230">
        <v>57</v>
      </c>
      <c r="L8230" t="s">
        <v>15</v>
      </c>
    </row>
    <row r="8231" spans="1:12">
      <c r="A8231" t="e">
        <f ca="1">E00251528938321</f>
        <v>#NAME?</v>
      </c>
      <c r="B8231">
        <v>291</v>
      </c>
      <c r="C8231" t="s">
        <v>160</v>
      </c>
      <c r="D8231" s="1">
        <v>41794</v>
      </c>
      <c r="F8231">
        <v>4</v>
      </c>
      <c r="G8231">
        <v>7904</v>
      </c>
      <c r="H8231" t="s">
        <v>75</v>
      </c>
      <c r="J8231" t="s">
        <v>14</v>
      </c>
      <c r="K8231">
        <v>55</v>
      </c>
      <c r="L8231" t="s">
        <v>22</v>
      </c>
    </row>
    <row r="8232" spans="1:12">
      <c r="A8232" t="e">
        <f ca="1">E00251528938321</f>
        <v>#NAME?</v>
      </c>
      <c r="B8232">
        <v>291</v>
      </c>
      <c r="C8232" t="s">
        <v>160</v>
      </c>
      <c r="D8232" s="1">
        <v>41815</v>
      </c>
      <c r="F8232">
        <v>3</v>
      </c>
      <c r="G8232">
        <v>4019</v>
      </c>
      <c r="H8232" t="s">
        <v>26</v>
      </c>
      <c r="J8232" t="s">
        <v>14</v>
      </c>
      <c r="K8232">
        <v>55</v>
      </c>
      <c r="L8232" t="s">
        <v>15</v>
      </c>
    </row>
    <row r="8233" spans="1:12">
      <c r="A8233" t="e">
        <f ca="1">E00251512525621</f>
        <v>#NAME?</v>
      </c>
      <c r="B8233">
        <v>48</v>
      </c>
      <c r="C8233" t="s">
        <v>249</v>
      </c>
      <c r="D8233" s="1">
        <v>41941</v>
      </c>
      <c r="F8233">
        <v>1</v>
      </c>
      <c r="G8233">
        <v>4019</v>
      </c>
      <c r="H8233" t="s">
        <v>26</v>
      </c>
      <c r="J8233" t="s">
        <v>14</v>
      </c>
      <c r="K8233">
        <v>65</v>
      </c>
      <c r="L8233" t="s">
        <v>15</v>
      </c>
    </row>
    <row r="8234" spans="1:12">
      <c r="A8234" t="e">
        <f ca="1">E00251510764721</f>
        <v>#NAME?</v>
      </c>
      <c r="B8234">
        <v>122</v>
      </c>
      <c r="C8234" t="s">
        <v>522</v>
      </c>
      <c r="D8234" s="1">
        <v>41934</v>
      </c>
      <c r="F8234">
        <v>3</v>
      </c>
      <c r="G8234">
        <v>60090</v>
      </c>
      <c r="H8234" t="s">
        <v>181</v>
      </c>
      <c r="J8234" t="s">
        <v>14</v>
      </c>
      <c r="K8234">
        <v>47</v>
      </c>
      <c r="L8234" t="s">
        <v>15</v>
      </c>
    </row>
    <row r="8235" spans="1:12">
      <c r="A8235" t="e">
        <f ca="1">E00251616256121</f>
        <v>#NAME?</v>
      </c>
      <c r="B8235">
        <v>491</v>
      </c>
      <c r="C8235" t="s">
        <v>567</v>
      </c>
      <c r="D8235" s="1">
        <v>42990</v>
      </c>
      <c r="F8235">
        <v>4</v>
      </c>
      <c r="G8235">
        <v>2729</v>
      </c>
      <c r="H8235" t="s">
        <v>115</v>
      </c>
      <c r="J8235" t="s">
        <v>14</v>
      </c>
      <c r="K8235">
        <v>60</v>
      </c>
      <c r="L8235" t="s">
        <v>15</v>
      </c>
    </row>
    <row r="8236" spans="1:12">
      <c r="A8236" t="e">
        <f ca="1">E00251439925821</f>
        <v>#NAME?</v>
      </c>
      <c r="B8236">
        <v>163</v>
      </c>
      <c r="C8236" t="s">
        <v>219</v>
      </c>
      <c r="D8236" s="1">
        <v>42893</v>
      </c>
      <c r="F8236">
        <v>1</v>
      </c>
      <c r="G8236">
        <v>88</v>
      </c>
      <c r="H8236" t="s">
        <v>919</v>
      </c>
      <c r="J8236" t="s">
        <v>14</v>
      </c>
      <c r="K8236">
        <v>45</v>
      </c>
      <c r="L8236" t="s">
        <v>15</v>
      </c>
    </row>
    <row r="8237" spans="1:12">
      <c r="A8237" t="e">
        <f ca="1">E00251616256121</f>
        <v>#NAME?</v>
      </c>
      <c r="B8237">
        <v>103</v>
      </c>
      <c r="C8237" t="s">
        <v>775</v>
      </c>
      <c r="D8237" s="1">
        <v>41278</v>
      </c>
      <c r="F8237">
        <v>5</v>
      </c>
      <c r="G8237">
        <v>3004</v>
      </c>
      <c r="H8237" t="s">
        <v>104</v>
      </c>
      <c r="J8237" t="s">
        <v>14</v>
      </c>
      <c r="K8237">
        <v>55</v>
      </c>
      <c r="L8237" t="s">
        <v>15</v>
      </c>
    </row>
    <row r="8238" spans="1:12">
      <c r="A8238" t="e">
        <f ca="1">E00251616256121</f>
        <v>#NAME?</v>
      </c>
      <c r="B8238">
        <v>103</v>
      </c>
      <c r="C8238" t="s">
        <v>775</v>
      </c>
      <c r="D8238" s="1">
        <v>41304</v>
      </c>
      <c r="F8238">
        <v>2</v>
      </c>
      <c r="G8238">
        <v>49390</v>
      </c>
      <c r="H8238" t="s">
        <v>59</v>
      </c>
      <c r="J8238" t="s">
        <v>14</v>
      </c>
      <c r="K8238">
        <v>55</v>
      </c>
      <c r="L8238" t="s">
        <v>15</v>
      </c>
    </row>
    <row r="8239" spans="1:12">
      <c r="A8239" t="e">
        <f ca="1">E00251429206321</f>
        <v>#NAME?</v>
      </c>
      <c r="B8239">
        <v>307</v>
      </c>
      <c r="C8239" t="s">
        <v>210</v>
      </c>
      <c r="D8239" s="1">
        <v>42493</v>
      </c>
      <c r="F8239">
        <v>4</v>
      </c>
      <c r="G8239">
        <v>2113</v>
      </c>
      <c r="H8239" t="s">
        <v>579</v>
      </c>
      <c r="J8239" t="s">
        <v>14</v>
      </c>
      <c r="K8239">
        <v>58</v>
      </c>
      <c r="L8239" t="s">
        <v>15</v>
      </c>
    </row>
    <row r="8240" spans="1:12">
      <c r="A8240" t="e">
        <f ca="1">E00251518582921</f>
        <v>#NAME?</v>
      </c>
      <c r="B8240">
        <v>275</v>
      </c>
      <c r="C8240" t="s">
        <v>444</v>
      </c>
      <c r="D8240" s="1">
        <v>42263</v>
      </c>
      <c r="F8240">
        <v>2</v>
      </c>
      <c r="G8240">
        <v>8362</v>
      </c>
      <c r="H8240" t="s">
        <v>136</v>
      </c>
      <c r="J8240" t="s">
        <v>14</v>
      </c>
      <c r="K8240">
        <v>51</v>
      </c>
      <c r="L8240" t="s">
        <v>15</v>
      </c>
    </row>
    <row r="8241" spans="1:12">
      <c r="A8241" t="e">
        <f ca="1">E00251529478021</f>
        <v>#NAME?</v>
      </c>
      <c r="B8241">
        <v>151</v>
      </c>
      <c r="C8241" t="s">
        <v>381</v>
      </c>
      <c r="D8241" s="1">
        <v>42683</v>
      </c>
      <c r="F8241">
        <v>1</v>
      </c>
      <c r="G8241">
        <v>25000</v>
      </c>
      <c r="H8241" t="s">
        <v>178</v>
      </c>
      <c r="J8241" t="s">
        <v>14</v>
      </c>
      <c r="K8241">
        <v>60</v>
      </c>
      <c r="L8241" t="s">
        <v>15</v>
      </c>
    </row>
    <row r="8242" spans="1:12">
      <c r="A8242" t="e">
        <f ca="1">E00251429251821</f>
        <v>#NAME?</v>
      </c>
      <c r="B8242">
        <v>294</v>
      </c>
      <c r="C8242" t="s">
        <v>61</v>
      </c>
      <c r="D8242" s="1">
        <v>41470</v>
      </c>
      <c r="F8242">
        <v>4</v>
      </c>
      <c r="G8242">
        <v>30270</v>
      </c>
      <c r="H8242" t="s">
        <v>336</v>
      </c>
      <c r="J8242" t="s">
        <v>14</v>
      </c>
      <c r="K8242">
        <v>53</v>
      </c>
      <c r="L8242" t="s">
        <v>15</v>
      </c>
    </row>
    <row r="8243" spans="1:12">
      <c r="A8243" t="e">
        <f ca="1">E00251429251821</f>
        <v>#NAME?</v>
      </c>
      <c r="B8243">
        <v>294</v>
      </c>
      <c r="C8243" t="s">
        <v>61</v>
      </c>
      <c r="D8243" s="1">
        <v>41470</v>
      </c>
      <c r="F8243">
        <v>5</v>
      </c>
      <c r="G8243">
        <v>3051</v>
      </c>
      <c r="H8243" t="s">
        <v>13</v>
      </c>
      <c r="J8243" t="s">
        <v>14</v>
      </c>
      <c r="K8243">
        <v>53</v>
      </c>
      <c r="L8243" t="s">
        <v>15</v>
      </c>
    </row>
    <row r="8244" spans="1:12">
      <c r="A8244" t="e">
        <f ca="1">E00251528938321</f>
        <v>#NAME?</v>
      </c>
      <c r="B8244">
        <v>291</v>
      </c>
      <c r="C8244" t="s">
        <v>160</v>
      </c>
      <c r="D8244" s="1">
        <v>41794</v>
      </c>
      <c r="F8244">
        <v>3</v>
      </c>
      <c r="G8244">
        <v>7906</v>
      </c>
      <c r="H8244" t="s">
        <v>173</v>
      </c>
      <c r="J8244" t="s">
        <v>14</v>
      </c>
      <c r="K8244">
        <v>55</v>
      </c>
      <c r="L8244" t="s">
        <v>22</v>
      </c>
    </row>
    <row r="8245" spans="1:12">
      <c r="A8245" t="e">
        <f ca="1">E00251429251821</f>
        <v>#NAME?</v>
      </c>
      <c r="B8245">
        <v>297</v>
      </c>
      <c r="C8245" t="s">
        <v>411</v>
      </c>
      <c r="D8245" s="1">
        <v>43027</v>
      </c>
      <c r="F8245">
        <v>1</v>
      </c>
      <c r="G8245">
        <v>490</v>
      </c>
      <c r="H8245" t="s">
        <v>203</v>
      </c>
      <c r="J8245" t="s">
        <v>14</v>
      </c>
      <c r="K8245">
        <v>57</v>
      </c>
      <c r="L8245" t="s">
        <v>15</v>
      </c>
    </row>
    <row r="8246" spans="1:12">
      <c r="A8246" t="e">
        <f ca="1">E00251528938321</f>
        <v>#NAME?</v>
      </c>
      <c r="B8246">
        <v>291</v>
      </c>
      <c r="C8246" t="s">
        <v>160</v>
      </c>
      <c r="D8246" s="1">
        <v>42884</v>
      </c>
      <c r="F8246">
        <v>5</v>
      </c>
      <c r="G8246">
        <v>7262</v>
      </c>
      <c r="H8246" t="s">
        <v>198</v>
      </c>
      <c r="J8246" t="s">
        <v>14</v>
      </c>
      <c r="K8246">
        <v>58</v>
      </c>
      <c r="L8246" t="s">
        <v>15</v>
      </c>
    </row>
    <row r="8247" spans="1:12">
      <c r="A8247" t="e">
        <f ca="1">E00251528938321</f>
        <v>#NAME?</v>
      </c>
      <c r="B8247">
        <v>291</v>
      </c>
      <c r="C8247" t="s">
        <v>160</v>
      </c>
      <c r="D8247" s="1">
        <v>42583</v>
      </c>
      <c r="F8247">
        <v>1</v>
      </c>
      <c r="G8247">
        <v>7262</v>
      </c>
      <c r="H8247" t="s">
        <v>198</v>
      </c>
      <c r="J8247" t="s">
        <v>14</v>
      </c>
      <c r="K8247">
        <v>57</v>
      </c>
      <c r="L8247" t="s">
        <v>15</v>
      </c>
    </row>
    <row r="8248" spans="1:12">
      <c r="A8248" t="e">
        <f ca="1">E00251532069021</f>
        <v>#NAME?</v>
      </c>
      <c r="B8248">
        <v>489</v>
      </c>
      <c r="C8248" t="s">
        <v>100</v>
      </c>
      <c r="D8248" s="1">
        <v>41453</v>
      </c>
      <c r="F8248">
        <v>1</v>
      </c>
      <c r="G8248">
        <v>7820</v>
      </c>
      <c r="H8248" t="s">
        <v>233</v>
      </c>
      <c r="J8248" t="s">
        <v>14</v>
      </c>
      <c r="K8248">
        <v>43</v>
      </c>
      <c r="L8248" t="s">
        <v>22</v>
      </c>
    </row>
    <row r="8249" spans="1:12">
      <c r="A8249" t="e">
        <f ca="1">E00251424821221</f>
        <v>#NAME?</v>
      </c>
      <c r="B8249">
        <v>122</v>
      </c>
      <c r="C8249" t="s">
        <v>522</v>
      </c>
      <c r="D8249" s="1">
        <v>41450</v>
      </c>
      <c r="F8249">
        <v>3</v>
      </c>
      <c r="G8249">
        <v>25000</v>
      </c>
      <c r="H8249" t="s">
        <v>178</v>
      </c>
      <c r="J8249" t="s">
        <v>14</v>
      </c>
      <c r="K8249">
        <v>57</v>
      </c>
      <c r="L8249" t="s">
        <v>15</v>
      </c>
    </row>
    <row r="8250" spans="1:12">
      <c r="A8250" t="e">
        <f ca="1">E00251424821221</f>
        <v>#NAME?</v>
      </c>
      <c r="B8250">
        <v>122</v>
      </c>
      <c r="C8250" t="s">
        <v>522</v>
      </c>
      <c r="D8250" s="1">
        <v>42921</v>
      </c>
      <c r="F8250">
        <v>1</v>
      </c>
      <c r="G8250">
        <v>3804</v>
      </c>
      <c r="H8250" t="s">
        <v>71</v>
      </c>
      <c r="J8250" t="s">
        <v>14</v>
      </c>
      <c r="K8250">
        <v>61</v>
      </c>
      <c r="L8250" t="s">
        <v>15</v>
      </c>
    </row>
    <row r="8251" spans="1:12">
      <c r="A8251" t="e">
        <f ca="1">E00251615086621</f>
        <v>#NAME?</v>
      </c>
      <c r="B8251">
        <v>47</v>
      </c>
      <c r="C8251" t="s">
        <v>494</v>
      </c>
      <c r="D8251" s="1">
        <v>42587</v>
      </c>
      <c r="F8251">
        <v>2</v>
      </c>
      <c r="G8251">
        <v>4019</v>
      </c>
      <c r="H8251" t="s">
        <v>26</v>
      </c>
      <c r="J8251" t="s">
        <v>14</v>
      </c>
      <c r="K8251">
        <v>56</v>
      </c>
      <c r="L8251" t="s">
        <v>15</v>
      </c>
    </row>
    <row r="8252" spans="1:12">
      <c r="A8252" t="e">
        <f ca="1">E00251510737521</f>
        <v>#NAME?</v>
      </c>
      <c r="B8252">
        <v>122</v>
      </c>
      <c r="C8252" t="s">
        <v>522</v>
      </c>
      <c r="D8252" s="1">
        <v>41207</v>
      </c>
      <c r="F8252">
        <v>4</v>
      </c>
      <c r="G8252">
        <v>40390</v>
      </c>
      <c r="H8252" t="s">
        <v>624</v>
      </c>
      <c r="J8252" t="s">
        <v>14</v>
      </c>
      <c r="K8252">
        <v>63</v>
      </c>
      <c r="L8252" t="s">
        <v>15</v>
      </c>
    </row>
    <row r="8253" spans="1:12">
      <c r="A8253" t="e">
        <f ca="1">E00251528938321</f>
        <v>#NAME?</v>
      </c>
      <c r="B8253">
        <v>291</v>
      </c>
      <c r="C8253" t="s">
        <v>160</v>
      </c>
      <c r="D8253" s="1">
        <v>42296</v>
      </c>
      <c r="F8253">
        <v>2</v>
      </c>
      <c r="G8253">
        <v>496</v>
      </c>
      <c r="H8253" t="s">
        <v>190</v>
      </c>
      <c r="J8253" t="s">
        <v>14</v>
      </c>
      <c r="K8253">
        <v>57</v>
      </c>
      <c r="L8253" t="s">
        <v>15</v>
      </c>
    </row>
    <row r="8254" spans="1:12">
      <c r="A8254" t="e">
        <f ca="1">E00251429251821</f>
        <v>#NAME?</v>
      </c>
      <c r="B8254">
        <v>297</v>
      </c>
      <c r="C8254" t="s">
        <v>411</v>
      </c>
      <c r="D8254" s="1">
        <v>42693</v>
      </c>
      <c r="F8254">
        <v>1</v>
      </c>
      <c r="G8254">
        <v>486</v>
      </c>
      <c r="H8254" t="s">
        <v>39</v>
      </c>
      <c r="J8254" t="s">
        <v>14</v>
      </c>
      <c r="K8254">
        <v>56</v>
      </c>
      <c r="L8254" t="s">
        <v>15</v>
      </c>
    </row>
    <row r="8255" spans="1:12">
      <c r="A8255" t="e">
        <f ca="1">E00251528608021</f>
        <v>#NAME?</v>
      </c>
      <c r="B8255">
        <v>695</v>
      </c>
      <c r="C8255" t="s">
        <v>257</v>
      </c>
      <c r="D8255" s="1">
        <v>42159</v>
      </c>
      <c r="F8255">
        <v>3</v>
      </c>
      <c r="G8255">
        <v>73390</v>
      </c>
      <c r="H8255" t="s">
        <v>66</v>
      </c>
      <c r="J8255" t="s">
        <v>14</v>
      </c>
      <c r="K8255">
        <v>46</v>
      </c>
      <c r="L8255" t="s">
        <v>15</v>
      </c>
    </row>
    <row r="8256" spans="1:12">
      <c r="A8256" t="e">
        <f ca="1">E00251429309821</f>
        <v>#NAME?</v>
      </c>
      <c r="B8256">
        <v>291</v>
      </c>
      <c r="C8256" t="s">
        <v>160</v>
      </c>
      <c r="D8256" s="1">
        <v>41061</v>
      </c>
      <c r="F8256">
        <v>2</v>
      </c>
      <c r="G8256">
        <v>25000</v>
      </c>
      <c r="H8256" t="s">
        <v>178</v>
      </c>
      <c r="J8256" t="s">
        <v>14</v>
      </c>
      <c r="K8256">
        <v>63</v>
      </c>
      <c r="L8256" t="s">
        <v>15</v>
      </c>
    </row>
    <row r="8257" spans="1:12">
      <c r="A8257" t="e">
        <f ca="1">E00251429309821</f>
        <v>#NAME?</v>
      </c>
      <c r="B8257">
        <v>291</v>
      </c>
      <c r="C8257" t="s">
        <v>160</v>
      </c>
      <c r="D8257" s="1">
        <v>41743</v>
      </c>
      <c r="F8257">
        <v>2</v>
      </c>
      <c r="G8257">
        <v>25000</v>
      </c>
      <c r="H8257" t="s">
        <v>178</v>
      </c>
      <c r="J8257" t="s">
        <v>14</v>
      </c>
      <c r="K8257">
        <v>65</v>
      </c>
      <c r="L8257" t="s">
        <v>15</v>
      </c>
    </row>
    <row r="8258" spans="1:12">
      <c r="A8258" t="e">
        <f ca="1">E00251527038021</f>
        <v>#NAME?</v>
      </c>
      <c r="B8258">
        <v>11</v>
      </c>
      <c r="C8258" t="s">
        <v>245</v>
      </c>
      <c r="D8258" s="1">
        <v>42341</v>
      </c>
      <c r="F8258">
        <v>1</v>
      </c>
      <c r="G8258">
        <v>7999</v>
      </c>
      <c r="H8258" t="s">
        <v>80</v>
      </c>
      <c r="J8258" t="s">
        <v>14</v>
      </c>
      <c r="K8258">
        <v>57</v>
      </c>
      <c r="L8258" t="s">
        <v>15</v>
      </c>
    </row>
    <row r="8259" spans="1:12">
      <c r="A8259" t="e">
        <f ca="1">E00251513734821</f>
        <v>#NAME?</v>
      </c>
      <c r="B8259">
        <v>703</v>
      </c>
      <c r="C8259" t="s">
        <v>305</v>
      </c>
      <c r="D8259" s="1">
        <v>41284</v>
      </c>
      <c r="F8259">
        <v>5</v>
      </c>
      <c r="G8259">
        <v>78321</v>
      </c>
      <c r="H8259" t="s">
        <v>490</v>
      </c>
      <c r="J8259" t="s">
        <v>14</v>
      </c>
      <c r="K8259">
        <v>47</v>
      </c>
      <c r="L8259" t="s">
        <v>22</v>
      </c>
    </row>
    <row r="8260" spans="1:12">
      <c r="A8260" t="e">
        <f ca="1">E00251715752221</f>
        <v>#NAME?</v>
      </c>
      <c r="B8260">
        <v>7504</v>
      </c>
      <c r="C8260" t="s">
        <v>162</v>
      </c>
      <c r="D8260" s="1">
        <v>41932</v>
      </c>
      <c r="F8260">
        <v>2</v>
      </c>
      <c r="G8260">
        <v>2729</v>
      </c>
      <c r="H8260" t="s">
        <v>115</v>
      </c>
      <c r="J8260" t="s">
        <v>14</v>
      </c>
      <c r="K8260">
        <v>59</v>
      </c>
      <c r="L8260" t="s">
        <v>15</v>
      </c>
    </row>
    <row r="8261" spans="1:12">
      <c r="A8261" t="e">
        <f ca="1">E00251527038021</f>
        <v>#NAME?</v>
      </c>
      <c r="B8261">
        <v>11</v>
      </c>
      <c r="C8261" t="s">
        <v>245</v>
      </c>
      <c r="D8261" s="1">
        <v>42801</v>
      </c>
      <c r="F8261">
        <v>1</v>
      </c>
      <c r="G8261">
        <v>78820</v>
      </c>
      <c r="H8261" t="s">
        <v>861</v>
      </c>
      <c r="J8261" t="s">
        <v>14</v>
      </c>
      <c r="K8261">
        <v>59</v>
      </c>
      <c r="L8261" t="s">
        <v>22</v>
      </c>
    </row>
    <row r="8262" spans="1:12">
      <c r="A8262" t="e">
        <f ca="1">E00251512430021</f>
        <v>#NAME?</v>
      </c>
      <c r="B8262">
        <v>48</v>
      </c>
      <c r="C8262" t="s">
        <v>249</v>
      </c>
      <c r="D8262" s="1">
        <v>42416</v>
      </c>
      <c r="F8262">
        <v>1</v>
      </c>
      <c r="G8262">
        <v>6260</v>
      </c>
      <c r="H8262" t="s">
        <v>1034</v>
      </c>
      <c r="J8262" t="s">
        <v>14</v>
      </c>
      <c r="K8262">
        <v>47</v>
      </c>
      <c r="L8262" t="s">
        <v>15</v>
      </c>
    </row>
    <row r="8263" spans="1:12">
      <c r="A8263" t="e">
        <f ca="1">E00251427221921</f>
        <v>#NAME?</v>
      </c>
      <c r="B8263">
        <v>10</v>
      </c>
      <c r="C8263" t="s">
        <v>18</v>
      </c>
      <c r="D8263" s="1">
        <v>42759</v>
      </c>
      <c r="F8263">
        <v>1</v>
      </c>
      <c r="G8263">
        <v>52310</v>
      </c>
      <c r="H8263" t="s">
        <v>1132</v>
      </c>
      <c r="J8263" t="s">
        <v>14</v>
      </c>
      <c r="K8263">
        <v>60</v>
      </c>
      <c r="L8263" t="s">
        <v>15</v>
      </c>
    </row>
    <row r="8264" spans="1:12">
      <c r="A8264" t="e">
        <f ca="1">E00251427221921</f>
        <v>#NAME?</v>
      </c>
      <c r="B8264">
        <v>4991</v>
      </c>
      <c r="C8264" t="s">
        <v>838</v>
      </c>
      <c r="D8264" s="1">
        <v>42615</v>
      </c>
      <c r="F8264">
        <v>2</v>
      </c>
      <c r="G8264">
        <v>4019</v>
      </c>
      <c r="H8264" t="s">
        <v>26</v>
      </c>
      <c r="I8264" t="s">
        <v>148</v>
      </c>
      <c r="J8264" t="s">
        <v>57</v>
      </c>
      <c r="K8264">
        <v>60</v>
      </c>
      <c r="L8264" t="s">
        <v>15</v>
      </c>
    </row>
    <row r="8265" spans="1:12">
      <c r="A8265" t="e">
        <f ca="1">E00251429309821</f>
        <v>#NAME?</v>
      </c>
      <c r="B8265">
        <v>291</v>
      </c>
      <c r="C8265" t="s">
        <v>160</v>
      </c>
      <c r="D8265" s="1">
        <v>42265</v>
      </c>
      <c r="F8265">
        <v>2</v>
      </c>
      <c r="G8265">
        <v>4019</v>
      </c>
      <c r="H8265" t="s">
        <v>26</v>
      </c>
      <c r="J8265" t="s">
        <v>14</v>
      </c>
      <c r="K8265">
        <v>66</v>
      </c>
      <c r="L8265" t="s">
        <v>15</v>
      </c>
    </row>
    <row r="8266" spans="1:12">
      <c r="A8266" t="e">
        <f ca="1">E00251429309821</f>
        <v>#NAME?</v>
      </c>
      <c r="B8266">
        <v>291</v>
      </c>
      <c r="C8266" t="s">
        <v>160</v>
      </c>
      <c r="D8266" s="1">
        <v>42405</v>
      </c>
      <c r="F8266">
        <v>1</v>
      </c>
      <c r="G8266">
        <v>25000</v>
      </c>
      <c r="H8266" t="s">
        <v>178</v>
      </c>
      <c r="J8266" t="s">
        <v>14</v>
      </c>
      <c r="K8266">
        <v>67</v>
      </c>
      <c r="L8266" t="s">
        <v>15</v>
      </c>
    </row>
    <row r="8267" spans="1:12">
      <c r="A8267" t="e">
        <f ca="1">E00251510189121</f>
        <v>#NAME?</v>
      </c>
      <c r="B8267">
        <v>164</v>
      </c>
      <c r="C8267" t="s">
        <v>792</v>
      </c>
      <c r="D8267" s="1">
        <v>41025</v>
      </c>
      <c r="F8267">
        <v>2</v>
      </c>
      <c r="G8267">
        <v>49390</v>
      </c>
      <c r="H8267" t="s">
        <v>59</v>
      </c>
      <c r="J8267" t="s">
        <v>14</v>
      </c>
      <c r="K8267">
        <v>48</v>
      </c>
      <c r="L8267" t="s">
        <v>15</v>
      </c>
    </row>
    <row r="8268" spans="1:12">
      <c r="A8268" t="e">
        <f ca="1">E00251528760321</f>
        <v>#NAME?</v>
      </c>
      <c r="B8268">
        <v>291</v>
      </c>
      <c r="C8268" t="s">
        <v>160</v>
      </c>
      <c r="D8268" s="1">
        <v>42283</v>
      </c>
      <c r="F8268">
        <v>1</v>
      </c>
      <c r="G8268">
        <v>4660</v>
      </c>
      <c r="H8268" t="s">
        <v>215</v>
      </c>
      <c r="J8268" t="s">
        <v>14</v>
      </c>
      <c r="K8268">
        <v>61</v>
      </c>
      <c r="L8268" t="s">
        <v>15</v>
      </c>
    </row>
    <row r="8269" spans="1:12">
      <c r="A8269" t="e">
        <f ca="1">E00251532102121</f>
        <v>#NAME?</v>
      </c>
      <c r="B8269">
        <v>7111</v>
      </c>
      <c r="C8269" t="s">
        <v>496</v>
      </c>
      <c r="D8269" s="1">
        <v>42631</v>
      </c>
      <c r="F8269">
        <v>1</v>
      </c>
      <c r="G8269">
        <v>7242</v>
      </c>
      <c r="H8269" t="s">
        <v>93</v>
      </c>
      <c r="I8269" t="s">
        <v>148</v>
      </c>
      <c r="J8269" t="s">
        <v>57</v>
      </c>
      <c r="K8269">
        <v>48</v>
      </c>
      <c r="L8269" t="s">
        <v>15</v>
      </c>
    </row>
    <row r="8270" spans="1:12">
      <c r="A8270" t="e">
        <f ca="1">E00251513734821</f>
        <v>#NAME?</v>
      </c>
      <c r="B8270">
        <v>703</v>
      </c>
      <c r="C8270" t="s">
        <v>305</v>
      </c>
      <c r="D8270" s="1">
        <v>41774</v>
      </c>
      <c r="F8270">
        <v>2</v>
      </c>
      <c r="G8270">
        <v>4549</v>
      </c>
      <c r="H8270" t="s">
        <v>69</v>
      </c>
      <c r="J8270" t="s">
        <v>14</v>
      </c>
      <c r="K8270">
        <v>48</v>
      </c>
      <c r="L8270" t="s">
        <v>15</v>
      </c>
    </row>
    <row r="8271" spans="1:12">
      <c r="A8271" t="e">
        <f ca="1">E00251513734821</f>
        <v>#NAME?</v>
      </c>
      <c r="B8271">
        <v>703</v>
      </c>
      <c r="C8271" t="s">
        <v>305</v>
      </c>
      <c r="D8271" s="1">
        <v>42202</v>
      </c>
      <c r="F8271">
        <v>5</v>
      </c>
      <c r="G8271">
        <v>5699</v>
      </c>
      <c r="H8271" t="s">
        <v>329</v>
      </c>
      <c r="J8271" t="s">
        <v>14</v>
      </c>
      <c r="K8271">
        <v>50</v>
      </c>
      <c r="L8271" t="s">
        <v>15</v>
      </c>
    </row>
    <row r="8272" spans="1:12">
      <c r="A8272" t="e">
        <f ca="1">E00251510189121</f>
        <v>#NAME?</v>
      </c>
      <c r="B8272">
        <v>164</v>
      </c>
      <c r="C8272" t="s">
        <v>792</v>
      </c>
      <c r="D8272" s="1">
        <v>42745</v>
      </c>
      <c r="F8272">
        <v>1</v>
      </c>
      <c r="G8272">
        <v>5198</v>
      </c>
      <c r="H8272" t="s">
        <v>200</v>
      </c>
      <c r="J8272" t="s">
        <v>14</v>
      </c>
      <c r="K8272">
        <v>53</v>
      </c>
      <c r="L8272" t="s">
        <v>15</v>
      </c>
    </row>
    <row r="8273" spans="1:12">
      <c r="A8273" t="e">
        <f ca="1">E00251424800621</f>
        <v>#NAME?</v>
      </c>
      <c r="B8273">
        <v>108</v>
      </c>
      <c r="C8273" t="s">
        <v>481</v>
      </c>
      <c r="D8273" s="1">
        <v>41263</v>
      </c>
      <c r="F8273">
        <v>1</v>
      </c>
      <c r="G8273">
        <v>49390</v>
      </c>
      <c r="H8273" t="s">
        <v>59</v>
      </c>
      <c r="J8273" t="s">
        <v>14</v>
      </c>
      <c r="K8273">
        <v>46</v>
      </c>
      <c r="L8273" t="s">
        <v>15</v>
      </c>
    </row>
    <row r="8274" spans="1:12">
      <c r="A8274" t="e">
        <f ca="1">E00251429251821</f>
        <v>#NAME?</v>
      </c>
      <c r="B8274">
        <v>290</v>
      </c>
      <c r="C8274" t="s">
        <v>449</v>
      </c>
      <c r="D8274" s="1">
        <v>42745</v>
      </c>
      <c r="F8274">
        <v>2</v>
      </c>
      <c r="G8274">
        <v>25000</v>
      </c>
      <c r="H8274" t="s">
        <v>178</v>
      </c>
      <c r="J8274" t="s">
        <v>14</v>
      </c>
      <c r="K8274">
        <v>56</v>
      </c>
      <c r="L8274" t="s">
        <v>15</v>
      </c>
    </row>
    <row r="8275" spans="1:12">
      <c r="A8275" t="e">
        <f ca="1">E00251429251821</f>
        <v>#NAME?</v>
      </c>
      <c r="B8275">
        <v>753</v>
      </c>
      <c r="C8275" t="s">
        <v>545</v>
      </c>
      <c r="D8275" s="1">
        <v>42750</v>
      </c>
      <c r="E8275">
        <v>1</v>
      </c>
      <c r="F8275">
        <v>8</v>
      </c>
      <c r="G8275">
        <v>5719</v>
      </c>
      <c r="H8275" t="s">
        <v>1133</v>
      </c>
      <c r="J8275" t="s">
        <v>34</v>
      </c>
      <c r="K8275">
        <v>56</v>
      </c>
      <c r="L8275" t="s">
        <v>15</v>
      </c>
    </row>
    <row r="8276" spans="1:12">
      <c r="A8276" t="e">
        <f ca="1">E00251424800621</f>
        <v>#NAME?</v>
      </c>
      <c r="B8276">
        <v>108</v>
      </c>
      <c r="C8276" t="s">
        <v>481</v>
      </c>
      <c r="D8276" s="1">
        <v>42215</v>
      </c>
      <c r="F8276">
        <v>1</v>
      </c>
      <c r="G8276">
        <v>25000</v>
      </c>
      <c r="H8276" t="s">
        <v>178</v>
      </c>
      <c r="J8276" t="s">
        <v>14</v>
      </c>
      <c r="K8276">
        <v>49</v>
      </c>
      <c r="L8276" t="s">
        <v>15</v>
      </c>
    </row>
    <row r="8277" spans="1:12">
      <c r="A8277" t="e">
        <f ca="1">E00251424800621</f>
        <v>#NAME?</v>
      </c>
      <c r="B8277">
        <v>108</v>
      </c>
      <c r="C8277" t="s">
        <v>481</v>
      </c>
      <c r="D8277" s="1">
        <v>42362</v>
      </c>
      <c r="F8277">
        <v>1</v>
      </c>
      <c r="G8277">
        <v>25000</v>
      </c>
      <c r="H8277" t="s">
        <v>178</v>
      </c>
      <c r="J8277" t="s">
        <v>14</v>
      </c>
      <c r="K8277">
        <v>49</v>
      </c>
      <c r="L8277" t="s">
        <v>15</v>
      </c>
    </row>
    <row r="8278" spans="1:12">
      <c r="A8278" t="e">
        <f ca="1">E00251510189121</f>
        <v>#NAME?</v>
      </c>
      <c r="B8278">
        <v>164</v>
      </c>
      <c r="C8278" t="s">
        <v>792</v>
      </c>
      <c r="D8278" s="1">
        <v>41820</v>
      </c>
      <c r="F8278">
        <v>1</v>
      </c>
      <c r="G8278">
        <v>2440</v>
      </c>
      <c r="H8278" t="s">
        <v>555</v>
      </c>
      <c r="J8278" t="s">
        <v>14</v>
      </c>
      <c r="K8278">
        <v>51</v>
      </c>
      <c r="L8278" t="s">
        <v>15</v>
      </c>
    </row>
    <row r="8279" spans="1:12">
      <c r="A8279" t="e">
        <f ca="1">E00251513734821</f>
        <v>#NAME?</v>
      </c>
      <c r="B8279">
        <v>703</v>
      </c>
      <c r="C8279" t="s">
        <v>305</v>
      </c>
      <c r="D8279" s="1">
        <v>42444</v>
      </c>
      <c r="F8279">
        <v>1</v>
      </c>
      <c r="G8279">
        <v>7242</v>
      </c>
      <c r="H8279" t="s">
        <v>93</v>
      </c>
      <c r="J8279" t="s">
        <v>14</v>
      </c>
      <c r="K8279">
        <v>50</v>
      </c>
      <c r="L8279" t="s">
        <v>15</v>
      </c>
    </row>
    <row r="8280" spans="1:12">
      <c r="A8280" t="e">
        <f ca="1">E00251513734821</f>
        <v>#NAME?</v>
      </c>
      <c r="B8280">
        <v>703</v>
      </c>
      <c r="C8280" t="s">
        <v>305</v>
      </c>
      <c r="D8280" s="1">
        <v>42478</v>
      </c>
      <c r="F8280">
        <v>4</v>
      </c>
      <c r="G8280">
        <v>78321</v>
      </c>
      <c r="H8280" t="s">
        <v>490</v>
      </c>
      <c r="J8280" t="s">
        <v>14</v>
      </c>
      <c r="K8280">
        <v>50</v>
      </c>
      <c r="L8280" t="s">
        <v>22</v>
      </c>
    </row>
    <row r="8281" spans="1:12">
      <c r="A8281" t="e">
        <f ca="1">E00251513734821</f>
        <v>#NAME?</v>
      </c>
      <c r="B8281">
        <v>703</v>
      </c>
      <c r="C8281" t="s">
        <v>305</v>
      </c>
      <c r="D8281" s="1">
        <v>42703</v>
      </c>
      <c r="F8281">
        <v>6</v>
      </c>
      <c r="G8281">
        <v>5699</v>
      </c>
      <c r="H8281" t="s">
        <v>329</v>
      </c>
      <c r="J8281" t="s">
        <v>14</v>
      </c>
      <c r="K8281">
        <v>51</v>
      </c>
      <c r="L8281" t="s">
        <v>15</v>
      </c>
    </row>
    <row r="8282" spans="1:12">
      <c r="A8282" t="e">
        <f ca="1">E00251528760321</f>
        <v>#NAME?</v>
      </c>
      <c r="B8282">
        <v>291</v>
      </c>
      <c r="C8282" t="s">
        <v>160</v>
      </c>
      <c r="D8282" s="1">
        <v>42640</v>
      </c>
      <c r="F8282">
        <v>1</v>
      </c>
      <c r="G8282">
        <v>38150</v>
      </c>
      <c r="H8282" t="s">
        <v>106</v>
      </c>
      <c r="J8282" t="s">
        <v>14</v>
      </c>
      <c r="K8282">
        <v>62</v>
      </c>
      <c r="L8282" t="s">
        <v>15</v>
      </c>
    </row>
    <row r="8283" spans="1:12">
      <c r="A8283" t="e">
        <f ca="1">E00251424800621</f>
        <v>#NAME?</v>
      </c>
      <c r="B8283">
        <v>108</v>
      </c>
      <c r="C8283" t="s">
        <v>481</v>
      </c>
      <c r="D8283" s="1">
        <v>42653</v>
      </c>
      <c r="F8283">
        <v>1</v>
      </c>
      <c r="G8283">
        <v>7242</v>
      </c>
      <c r="H8283" t="s">
        <v>93</v>
      </c>
      <c r="J8283" t="s">
        <v>14</v>
      </c>
      <c r="K8283">
        <v>50</v>
      </c>
      <c r="L8283" t="s">
        <v>15</v>
      </c>
    </row>
    <row r="8284" spans="1:12">
      <c r="A8284" t="e">
        <f ca="1">E00251531497221</f>
        <v>#NAME?</v>
      </c>
      <c r="B8284">
        <v>1786</v>
      </c>
      <c r="C8284" t="s">
        <v>37</v>
      </c>
      <c r="D8284" s="1">
        <v>41042</v>
      </c>
      <c r="F8284">
        <v>1</v>
      </c>
      <c r="G8284">
        <v>4659</v>
      </c>
      <c r="H8284" t="s">
        <v>47</v>
      </c>
      <c r="J8284" t="s">
        <v>14</v>
      </c>
      <c r="K8284">
        <v>61</v>
      </c>
      <c r="L8284" t="s">
        <v>15</v>
      </c>
    </row>
    <row r="8285" spans="1:12">
      <c r="A8285" t="e">
        <f ca="1">E00251429251821</f>
        <v>#NAME?</v>
      </c>
      <c r="B8285">
        <v>294</v>
      </c>
      <c r="C8285" t="s">
        <v>61</v>
      </c>
      <c r="D8285" s="1">
        <v>41296</v>
      </c>
      <c r="F8285">
        <v>2</v>
      </c>
      <c r="G8285">
        <v>7962</v>
      </c>
      <c r="H8285" t="s">
        <v>111</v>
      </c>
      <c r="J8285" t="s">
        <v>14</v>
      </c>
      <c r="K8285">
        <v>52</v>
      </c>
      <c r="L8285" t="s">
        <v>22</v>
      </c>
    </row>
    <row r="8286" spans="1:12">
      <c r="A8286" t="e">
        <f ca="1">E00251512430021</f>
        <v>#NAME?</v>
      </c>
      <c r="B8286">
        <v>48</v>
      </c>
      <c r="C8286" t="s">
        <v>249</v>
      </c>
      <c r="D8286" s="1">
        <v>42118</v>
      </c>
      <c r="F8286">
        <v>1</v>
      </c>
      <c r="G8286">
        <v>7291</v>
      </c>
      <c r="H8286" t="s">
        <v>163</v>
      </c>
      <c r="J8286" t="s">
        <v>14</v>
      </c>
      <c r="K8286">
        <v>46</v>
      </c>
      <c r="L8286" t="s">
        <v>15</v>
      </c>
    </row>
    <row r="8287" spans="1:12">
      <c r="A8287" t="e">
        <f ca="1">E00251510189121</f>
        <v>#NAME?</v>
      </c>
      <c r="B8287">
        <v>164</v>
      </c>
      <c r="C8287" t="s">
        <v>792</v>
      </c>
      <c r="D8287" s="1">
        <v>41943</v>
      </c>
      <c r="F8287">
        <v>1</v>
      </c>
      <c r="G8287">
        <v>3814</v>
      </c>
      <c r="H8287" t="s">
        <v>856</v>
      </c>
      <c r="J8287" t="s">
        <v>14</v>
      </c>
      <c r="K8287">
        <v>51</v>
      </c>
      <c r="L8287" t="s">
        <v>15</v>
      </c>
    </row>
    <row r="8288" spans="1:12">
      <c r="A8288" t="e">
        <f ca="1">E00251510189121</f>
        <v>#NAME?</v>
      </c>
      <c r="B8288">
        <v>164</v>
      </c>
      <c r="C8288" t="s">
        <v>792</v>
      </c>
      <c r="D8288" s="1">
        <v>42041</v>
      </c>
      <c r="F8288">
        <v>1</v>
      </c>
      <c r="G8288">
        <v>2720</v>
      </c>
      <c r="H8288" t="s">
        <v>65</v>
      </c>
      <c r="J8288" t="s">
        <v>14</v>
      </c>
      <c r="K8288">
        <v>51</v>
      </c>
      <c r="L8288" t="s">
        <v>15</v>
      </c>
    </row>
    <row r="8289" spans="1:12">
      <c r="A8289" t="e">
        <f ca="1">E00251429309821</f>
        <v>#NAME?</v>
      </c>
      <c r="B8289">
        <v>291</v>
      </c>
      <c r="C8289" t="s">
        <v>160</v>
      </c>
      <c r="D8289" s="1">
        <v>42745</v>
      </c>
      <c r="F8289">
        <v>4</v>
      </c>
      <c r="G8289">
        <v>4408</v>
      </c>
      <c r="H8289" t="s">
        <v>356</v>
      </c>
      <c r="J8289" t="s">
        <v>14</v>
      </c>
      <c r="K8289">
        <v>68</v>
      </c>
      <c r="L8289" t="s">
        <v>15</v>
      </c>
    </row>
    <row r="8290" spans="1:12">
      <c r="A8290" t="e">
        <f ca="1">E00251429309821</f>
        <v>#NAME?</v>
      </c>
      <c r="B8290">
        <v>291</v>
      </c>
      <c r="C8290" t="s">
        <v>160</v>
      </c>
      <c r="D8290" s="1">
        <v>42800</v>
      </c>
      <c r="F8290">
        <v>3</v>
      </c>
      <c r="G8290">
        <v>25000</v>
      </c>
      <c r="H8290" t="s">
        <v>178</v>
      </c>
      <c r="J8290" t="s">
        <v>14</v>
      </c>
      <c r="K8290">
        <v>68</v>
      </c>
      <c r="L8290" t="s">
        <v>15</v>
      </c>
    </row>
    <row r="8291" spans="1:12">
      <c r="A8291" t="e">
        <f ca="1">E00251429696221</f>
        <v>#NAME?</v>
      </c>
      <c r="B8291">
        <v>199</v>
      </c>
      <c r="C8291" t="s">
        <v>681</v>
      </c>
      <c r="D8291" s="1">
        <v>41575</v>
      </c>
      <c r="F8291">
        <v>1</v>
      </c>
      <c r="G8291">
        <v>2169</v>
      </c>
      <c r="H8291" t="s">
        <v>40</v>
      </c>
      <c r="J8291" t="s">
        <v>14</v>
      </c>
      <c r="K8291">
        <v>64</v>
      </c>
      <c r="L8291" t="s">
        <v>15</v>
      </c>
    </row>
    <row r="8292" spans="1:12">
      <c r="A8292" t="e">
        <f ca="1">E00251429251821</f>
        <v>#NAME?</v>
      </c>
      <c r="B8292">
        <v>294</v>
      </c>
      <c r="C8292" t="s">
        <v>61</v>
      </c>
      <c r="D8292" s="1">
        <v>41666</v>
      </c>
      <c r="F8292">
        <v>5</v>
      </c>
      <c r="G8292">
        <v>4781</v>
      </c>
      <c r="H8292" t="s">
        <v>798</v>
      </c>
      <c r="J8292" t="s">
        <v>14</v>
      </c>
      <c r="K8292">
        <v>53</v>
      </c>
      <c r="L8292" t="s">
        <v>15</v>
      </c>
    </row>
    <row r="8293" spans="1:12">
      <c r="A8293" t="e">
        <f ca="1">E00251429251821</f>
        <v>#NAME?</v>
      </c>
      <c r="B8293">
        <v>297</v>
      </c>
      <c r="C8293" t="s">
        <v>411</v>
      </c>
      <c r="D8293" s="1">
        <v>42229</v>
      </c>
      <c r="F8293">
        <v>2</v>
      </c>
      <c r="G8293">
        <v>7262</v>
      </c>
      <c r="H8293" t="s">
        <v>198</v>
      </c>
      <c r="J8293" t="s">
        <v>14</v>
      </c>
      <c r="K8293">
        <v>55</v>
      </c>
      <c r="L8293" t="s">
        <v>15</v>
      </c>
    </row>
    <row r="8294" spans="1:12">
      <c r="A8294" t="e">
        <f ca="1">E00251518518421</f>
        <v>#NAME?</v>
      </c>
      <c r="B8294">
        <v>293</v>
      </c>
      <c r="C8294" t="s">
        <v>25</v>
      </c>
      <c r="D8294" s="1">
        <v>42699</v>
      </c>
      <c r="F8294">
        <v>3</v>
      </c>
      <c r="G8294">
        <v>5859</v>
      </c>
      <c r="H8294" t="s">
        <v>607</v>
      </c>
      <c r="J8294" t="s">
        <v>14</v>
      </c>
      <c r="K8294">
        <v>63</v>
      </c>
      <c r="L8294" t="s">
        <v>15</v>
      </c>
    </row>
    <row r="8295" spans="1:12">
      <c r="A8295" t="e">
        <f ca="1">E00251424821221</f>
        <v>#NAME?</v>
      </c>
      <c r="B8295">
        <v>122</v>
      </c>
      <c r="C8295" t="s">
        <v>522</v>
      </c>
      <c r="D8295" s="1">
        <v>41218</v>
      </c>
      <c r="F8295">
        <v>1</v>
      </c>
      <c r="G8295">
        <v>25000</v>
      </c>
      <c r="H8295" t="s">
        <v>178</v>
      </c>
      <c r="J8295" t="s">
        <v>14</v>
      </c>
      <c r="K8295">
        <v>56</v>
      </c>
      <c r="L8295" t="s">
        <v>15</v>
      </c>
    </row>
    <row r="8296" spans="1:12">
      <c r="A8296" t="e">
        <f ca="1">E00251513734821</f>
        <v>#NAME?</v>
      </c>
      <c r="B8296">
        <v>703</v>
      </c>
      <c r="C8296" t="s">
        <v>305</v>
      </c>
      <c r="D8296" s="1">
        <v>43034</v>
      </c>
      <c r="F8296">
        <v>2</v>
      </c>
      <c r="G8296">
        <v>8270</v>
      </c>
      <c r="H8296" t="s">
        <v>816</v>
      </c>
      <c r="J8296" t="s">
        <v>14</v>
      </c>
      <c r="K8296">
        <v>52</v>
      </c>
      <c r="L8296" t="s">
        <v>15</v>
      </c>
    </row>
    <row r="8297" spans="1:12">
      <c r="A8297" t="e">
        <f ca="1">E00251513734821</f>
        <v>#NAME?</v>
      </c>
      <c r="B8297">
        <v>703</v>
      </c>
      <c r="C8297" t="s">
        <v>305</v>
      </c>
      <c r="D8297" s="1">
        <v>43073</v>
      </c>
      <c r="F8297">
        <v>1</v>
      </c>
      <c r="G8297">
        <v>7295</v>
      </c>
      <c r="H8297" t="s">
        <v>76</v>
      </c>
      <c r="J8297" t="s">
        <v>14</v>
      </c>
      <c r="K8297">
        <v>52</v>
      </c>
      <c r="L8297" t="s">
        <v>15</v>
      </c>
    </row>
    <row r="8298" spans="1:12">
      <c r="A8298" t="e">
        <f ca="1">E00251532102121</f>
        <v>#NAME?</v>
      </c>
      <c r="B8298">
        <v>6046</v>
      </c>
      <c r="C8298" t="s">
        <v>98</v>
      </c>
      <c r="D8298" s="1">
        <v>41957</v>
      </c>
      <c r="F8298">
        <v>1</v>
      </c>
      <c r="G8298">
        <v>83109</v>
      </c>
      <c r="H8298" t="s">
        <v>989</v>
      </c>
      <c r="I8298" t="s">
        <v>56</v>
      </c>
      <c r="J8298" t="s">
        <v>57</v>
      </c>
      <c r="K8298">
        <v>46</v>
      </c>
      <c r="L8298" t="s">
        <v>15</v>
      </c>
    </row>
    <row r="8299" spans="1:12">
      <c r="A8299" t="e">
        <f ca="1">E00251510693521</f>
        <v>#NAME?</v>
      </c>
      <c r="B8299">
        <v>4878</v>
      </c>
      <c r="C8299" t="s">
        <v>909</v>
      </c>
      <c r="D8299" s="1">
        <v>42526</v>
      </c>
      <c r="F8299">
        <v>1</v>
      </c>
      <c r="G8299">
        <v>37200</v>
      </c>
      <c r="H8299" t="s">
        <v>619</v>
      </c>
      <c r="I8299" t="s">
        <v>148</v>
      </c>
      <c r="J8299" t="s">
        <v>57</v>
      </c>
      <c r="K8299">
        <v>50</v>
      </c>
      <c r="L8299" t="s">
        <v>15</v>
      </c>
    </row>
    <row r="8300" spans="1:12">
      <c r="A8300" t="e">
        <f ca="1">E00251524989521</f>
        <v>#NAME?</v>
      </c>
      <c r="B8300">
        <v>283</v>
      </c>
      <c r="C8300" t="s">
        <v>133</v>
      </c>
      <c r="D8300" s="1">
        <v>41649</v>
      </c>
      <c r="F8300">
        <v>1</v>
      </c>
      <c r="G8300">
        <v>3669</v>
      </c>
      <c r="H8300" t="s">
        <v>289</v>
      </c>
      <c r="J8300" t="s">
        <v>14</v>
      </c>
      <c r="K8300">
        <v>55</v>
      </c>
      <c r="L8300" t="s">
        <v>15</v>
      </c>
    </row>
    <row r="8301" spans="1:12">
      <c r="A8301" t="e">
        <f ca="1">E00251524989521</f>
        <v>#NAME?</v>
      </c>
      <c r="B8301">
        <v>283</v>
      </c>
      <c r="C8301" t="s">
        <v>133</v>
      </c>
      <c r="D8301" s="1">
        <v>42409</v>
      </c>
      <c r="F8301">
        <v>1</v>
      </c>
      <c r="G8301">
        <v>81000</v>
      </c>
      <c r="H8301" t="s">
        <v>866</v>
      </c>
      <c r="J8301" t="s">
        <v>14</v>
      </c>
      <c r="K8301">
        <v>57</v>
      </c>
      <c r="L8301" t="s">
        <v>15</v>
      </c>
    </row>
    <row r="8302" spans="1:12">
      <c r="A8302" t="e">
        <f ca="1">E00251510189121</f>
        <v>#NAME?</v>
      </c>
      <c r="B8302">
        <v>164</v>
      </c>
      <c r="C8302" t="s">
        <v>792</v>
      </c>
      <c r="D8302" s="1">
        <v>41043</v>
      </c>
      <c r="F8302">
        <v>1</v>
      </c>
      <c r="G8302">
        <v>49390</v>
      </c>
      <c r="H8302" t="s">
        <v>59</v>
      </c>
      <c r="J8302" t="s">
        <v>14</v>
      </c>
      <c r="K8302">
        <v>48</v>
      </c>
      <c r="L8302" t="s">
        <v>15</v>
      </c>
    </row>
    <row r="8303" spans="1:12">
      <c r="A8303" t="e">
        <f ca="1">E00251510189121</f>
        <v>#NAME?</v>
      </c>
      <c r="B8303">
        <v>164</v>
      </c>
      <c r="C8303" t="s">
        <v>792</v>
      </c>
      <c r="D8303" s="1">
        <v>41082</v>
      </c>
      <c r="F8303">
        <v>2</v>
      </c>
      <c r="G8303">
        <v>1749</v>
      </c>
      <c r="H8303" t="s">
        <v>793</v>
      </c>
      <c r="J8303" t="s">
        <v>14</v>
      </c>
      <c r="K8303">
        <v>49</v>
      </c>
      <c r="L8303" t="s">
        <v>15</v>
      </c>
    </row>
    <row r="8304" spans="1:12">
      <c r="A8304" t="e">
        <f ca="1">E00251518518421</f>
        <v>#NAME?</v>
      </c>
      <c r="B8304">
        <v>293</v>
      </c>
      <c r="C8304" t="s">
        <v>25</v>
      </c>
      <c r="D8304" s="1">
        <v>42138</v>
      </c>
      <c r="F8304">
        <v>1</v>
      </c>
      <c r="G8304">
        <v>7292</v>
      </c>
      <c r="H8304" t="s">
        <v>189</v>
      </c>
      <c r="J8304" t="s">
        <v>14</v>
      </c>
      <c r="K8304">
        <v>62</v>
      </c>
      <c r="L8304" t="s">
        <v>15</v>
      </c>
    </row>
    <row r="8305" spans="1:12">
      <c r="A8305" t="e">
        <f ca="1">E00251518518421</f>
        <v>#NAME?</v>
      </c>
      <c r="B8305">
        <v>293</v>
      </c>
      <c r="C8305" t="s">
        <v>25</v>
      </c>
      <c r="D8305" s="1">
        <v>42181</v>
      </c>
      <c r="F8305">
        <v>2</v>
      </c>
      <c r="G8305">
        <v>7292</v>
      </c>
      <c r="H8305" t="s">
        <v>189</v>
      </c>
      <c r="J8305" t="s">
        <v>14</v>
      </c>
      <c r="K8305">
        <v>62</v>
      </c>
      <c r="L8305" t="s">
        <v>15</v>
      </c>
    </row>
    <row r="8306" spans="1:12">
      <c r="A8306" t="e">
        <f ca="1">E00251429212121</f>
        <v>#NAME?</v>
      </c>
      <c r="B8306">
        <v>695</v>
      </c>
      <c r="C8306" t="s">
        <v>257</v>
      </c>
      <c r="D8306" s="1">
        <v>42158</v>
      </c>
      <c r="F8306">
        <v>1</v>
      </c>
      <c r="G8306">
        <v>3899</v>
      </c>
      <c r="H8306" t="s">
        <v>264</v>
      </c>
      <c r="J8306" t="s">
        <v>14</v>
      </c>
      <c r="K8306">
        <v>42</v>
      </c>
      <c r="L8306" t="s">
        <v>15</v>
      </c>
    </row>
    <row r="8307" spans="1:12">
      <c r="A8307" t="e">
        <f ca="1">E00251614081521</f>
        <v>#NAME?</v>
      </c>
      <c r="B8307">
        <v>174</v>
      </c>
      <c r="C8307" t="s">
        <v>812</v>
      </c>
      <c r="D8307" s="1">
        <v>42613</v>
      </c>
      <c r="F8307">
        <v>1</v>
      </c>
      <c r="G8307">
        <v>5589</v>
      </c>
      <c r="H8307" t="s">
        <v>152</v>
      </c>
      <c r="J8307" t="s">
        <v>14</v>
      </c>
      <c r="K8307">
        <v>54</v>
      </c>
      <c r="L8307" t="s">
        <v>15</v>
      </c>
    </row>
    <row r="8308" spans="1:12">
      <c r="A8308" t="e">
        <f ca="1">E00251432177821</f>
        <v>#NAME?</v>
      </c>
      <c r="B8308">
        <v>495</v>
      </c>
      <c r="C8308" t="s">
        <v>347</v>
      </c>
      <c r="D8308" s="1">
        <v>42768</v>
      </c>
      <c r="F8308">
        <v>2</v>
      </c>
      <c r="G8308">
        <v>2720</v>
      </c>
      <c r="H8308" t="s">
        <v>65</v>
      </c>
      <c r="J8308" t="s">
        <v>14</v>
      </c>
      <c r="K8308">
        <v>49</v>
      </c>
      <c r="L8308" t="s">
        <v>15</v>
      </c>
    </row>
    <row r="8309" spans="1:12">
      <c r="A8309" t="e">
        <f ca="1">E00251424800621</f>
        <v>#NAME?</v>
      </c>
      <c r="B8309">
        <v>108</v>
      </c>
      <c r="C8309" t="s">
        <v>481</v>
      </c>
      <c r="D8309" s="1">
        <v>42697</v>
      </c>
      <c r="F8309">
        <v>2</v>
      </c>
      <c r="G8309">
        <v>47825</v>
      </c>
      <c r="H8309" t="s">
        <v>1134</v>
      </c>
      <c r="J8309" t="s">
        <v>14</v>
      </c>
      <c r="K8309">
        <v>50</v>
      </c>
      <c r="L8309" t="s">
        <v>15</v>
      </c>
    </row>
    <row r="8310" spans="1:12">
      <c r="A8310" t="e">
        <f ca="1">E00251424800621</f>
        <v>#NAME?</v>
      </c>
      <c r="B8310">
        <v>108</v>
      </c>
      <c r="C8310" t="s">
        <v>481</v>
      </c>
      <c r="D8310" s="1">
        <v>42865</v>
      </c>
      <c r="F8310">
        <v>2</v>
      </c>
      <c r="G8310">
        <v>2729</v>
      </c>
      <c r="H8310" t="s">
        <v>115</v>
      </c>
      <c r="J8310" t="s">
        <v>14</v>
      </c>
      <c r="K8310">
        <v>51</v>
      </c>
      <c r="L8310" t="s">
        <v>15</v>
      </c>
    </row>
    <row r="8311" spans="1:12">
      <c r="A8311" t="e">
        <f ca="1">E00251510189121</f>
        <v>#NAME?</v>
      </c>
      <c r="B8311">
        <v>164</v>
      </c>
      <c r="C8311" t="s">
        <v>792</v>
      </c>
      <c r="D8311" s="1">
        <v>41537</v>
      </c>
      <c r="F8311">
        <v>1</v>
      </c>
      <c r="G8311">
        <v>49390</v>
      </c>
      <c r="H8311" t="s">
        <v>59</v>
      </c>
      <c r="J8311" t="s">
        <v>14</v>
      </c>
      <c r="K8311">
        <v>50</v>
      </c>
      <c r="L8311" t="s">
        <v>15</v>
      </c>
    </row>
    <row r="8312" spans="1:12">
      <c r="A8312" t="e">
        <f ca="1">E00251429212121</f>
        <v>#NAME?</v>
      </c>
      <c r="B8312">
        <v>695</v>
      </c>
      <c r="C8312" t="s">
        <v>257</v>
      </c>
      <c r="D8312" s="1">
        <v>41775</v>
      </c>
      <c r="F8312">
        <v>6</v>
      </c>
      <c r="G8312">
        <v>7273</v>
      </c>
      <c r="H8312" t="s">
        <v>543</v>
      </c>
      <c r="J8312" t="s">
        <v>14</v>
      </c>
      <c r="K8312">
        <v>41</v>
      </c>
      <c r="L8312" t="s">
        <v>15</v>
      </c>
    </row>
    <row r="8313" spans="1:12">
      <c r="A8313" t="e">
        <f ca="1">E00251429212121</f>
        <v>#NAME?</v>
      </c>
      <c r="B8313">
        <v>695</v>
      </c>
      <c r="C8313" t="s">
        <v>257</v>
      </c>
      <c r="D8313" s="1">
        <v>41850</v>
      </c>
      <c r="F8313">
        <v>1</v>
      </c>
      <c r="G8313">
        <v>5369</v>
      </c>
      <c r="H8313" t="s">
        <v>253</v>
      </c>
      <c r="J8313" t="s">
        <v>14</v>
      </c>
      <c r="K8313">
        <v>41</v>
      </c>
      <c r="L8313" t="s">
        <v>15</v>
      </c>
    </row>
    <row r="8314" spans="1:12">
      <c r="A8314" t="e">
        <f ca="1">E00251429212121</f>
        <v>#NAME?</v>
      </c>
      <c r="B8314">
        <v>695</v>
      </c>
      <c r="C8314" t="s">
        <v>257</v>
      </c>
      <c r="D8314" s="1">
        <v>41851</v>
      </c>
      <c r="F8314">
        <v>5</v>
      </c>
      <c r="G8314">
        <v>34620</v>
      </c>
      <c r="H8314" t="s">
        <v>1135</v>
      </c>
      <c r="J8314" t="s">
        <v>14</v>
      </c>
      <c r="K8314">
        <v>41</v>
      </c>
      <c r="L8314" t="s">
        <v>15</v>
      </c>
    </row>
    <row r="8315" spans="1:12">
      <c r="A8315" t="e">
        <f ca="1">E00251429212121</f>
        <v>#NAME?</v>
      </c>
      <c r="B8315">
        <v>695</v>
      </c>
      <c r="C8315" t="s">
        <v>257</v>
      </c>
      <c r="D8315" s="1">
        <v>42513</v>
      </c>
      <c r="F8315">
        <v>1</v>
      </c>
      <c r="G8315">
        <v>7295</v>
      </c>
      <c r="H8315" t="s">
        <v>76</v>
      </c>
      <c r="J8315" t="s">
        <v>14</v>
      </c>
      <c r="K8315">
        <v>43</v>
      </c>
      <c r="L8315" t="s">
        <v>15</v>
      </c>
    </row>
    <row r="8316" spans="1:12">
      <c r="A8316" t="e">
        <f ca="1">E00251518518421</f>
        <v>#NAME?</v>
      </c>
      <c r="B8316">
        <v>293</v>
      </c>
      <c r="C8316" t="s">
        <v>25</v>
      </c>
      <c r="D8316" s="1">
        <v>42121</v>
      </c>
      <c r="F8316">
        <v>1</v>
      </c>
      <c r="G8316">
        <v>7292</v>
      </c>
      <c r="H8316" t="s">
        <v>189</v>
      </c>
      <c r="J8316" t="s">
        <v>14</v>
      </c>
      <c r="K8316">
        <v>62</v>
      </c>
      <c r="L8316" t="s">
        <v>15</v>
      </c>
    </row>
    <row r="8317" spans="1:12">
      <c r="A8317" t="e">
        <f ca="1">E00251518518421</f>
        <v>#NAME?</v>
      </c>
      <c r="B8317">
        <v>293</v>
      </c>
      <c r="C8317" t="s">
        <v>25</v>
      </c>
      <c r="D8317" s="1">
        <v>42683</v>
      </c>
      <c r="F8317">
        <v>3</v>
      </c>
      <c r="G8317">
        <v>1739</v>
      </c>
      <c r="H8317" t="s">
        <v>110</v>
      </c>
      <c r="J8317" t="s">
        <v>14</v>
      </c>
      <c r="K8317">
        <v>63</v>
      </c>
      <c r="L8317" t="s">
        <v>15</v>
      </c>
    </row>
    <row r="8318" spans="1:12">
      <c r="A8318" t="e">
        <f ca="1">E00251528938321</f>
        <v>#NAME?</v>
      </c>
      <c r="B8318">
        <v>291</v>
      </c>
      <c r="C8318" t="s">
        <v>160</v>
      </c>
      <c r="D8318" s="1">
        <v>42984</v>
      </c>
      <c r="F8318">
        <v>1</v>
      </c>
      <c r="G8318">
        <v>4149</v>
      </c>
      <c r="H8318" t="s">
        <v>703</v>
      </c>
      <c r="J8318" t="s">
        <v>14</v>
      </c>
      <c r="K8318">
        <v>59</v>
      </c>
      <c r="L8318" t="s">
        <v>15</v>
      </c>
    </row>
    <row r="8319" spans="1:12">
      <c r="A8319" t="e">
        <f ca="1">E00251528938321</f>
        <v>#NAME?</v>
      </c>
      <c r="B8319">
        <v>291</v>
      </c>
      <c r="C8319" t="s">
        <v>160</v>
      </c>
      <c r="D8319" s="1">
        <v>43003</v>
      </c>
      <c r="F8319">
        <v>6</v>
      </c>
      <c r="G8319">
        <v>3051</v>
      </c>
      <c r="H8319" t="s">
        <v>13</v>
      </c>
      <c r="J8319" t="s">
        <v>14</v>
      </c>
      <c r="K8319">
        <v>59</v>
      </c>
      <c r="L8319" t="s">
        <v>15</v>
      </c>
    </row>
    <row r="8320" spans="1:12">
      <c r="A8320" t="e">
        <f ca="1">E00251528938321</f>
        <v>#NAME?</v>
      </c>
      <c r="B8320">
        <v>291</v>
      </c>
      <c r="C8320" t="s">
        <v>160</v>
      </c>
      <c r="D8320" s="1">
        <v>43069</v>
      </c>
      <c r="F8320">
        <v>5</v>
      </c>
      <c r="G8320">
        <v>7262</v>
      </c>
      <c r="H8320" t="s">
        <v>198</v>
      </c>
      <c r="J8320" t="s">
        <v>14</v>
      </c>
      <c r="K8320">
        <v>59</v>
      </c>
      <c r="L8320" t="s">
        <v>15</v>
      </c>
    </row>
    <row r="8321" spans="1:12">
      <c r="A8321" t="e">
        <f ca="1">E00251524952721</f>
        <v>#NAME?</v>
      </c>
      <c r="B8321">
        <v>437</v>
      </c>
      <c r="C8321" t="s">
        <v>216</v>
      </c>
      <c r="D8321" s="1">
        <v>42243</v>
      </c>
      <c r="F8321">
        <v>1</v>
      </c>
      <c r="G8321">
        <v>24290</v>
      </c>
      <c r="H8321" t="s">
        <v>580</v>
      </c>
      <c r="J8321" t="s">
        <v>14</v>
      </c>
      <c r="K8321">
        <v>50</v>
      </c>
      <c r="L8321" t="s">
        <v>15</v>
      </c>
    </row>
    <row r="8322" spans="1:12">
      <c r="A8322" t="e">
        <f ca="1">E00251518518421</f>
        <v>#NAME?</v>
      </c>
      <c r="B8322">
        <v>293</v>
      </c>
      <c r="C8322" t="s">
        <v>25</v>
      </c>
      <c r="D8322" s="1">
        <v>41592</v>
      </c>
      <c r="F8322">
        <v>1</v>
      </c>
      <c r="G8322">
        <v>1739</v>
      </c>
      <c r="H8322" t="s">
        <v>286</v>
      </c>
      <c r="J8322" t="s">
        <v>14</v>
      </c>
      <c r="K8322">
        <v>60</v>
      </c>
      <c r="L8322" t="s">
        <v>15</v>
      </c>
    </row>
    <row r="8323" spans="1:12">
      <c r="A8323" t="e">
        <f ca="1">E00251518518421</f>
        <v>#NAME?</v>
      </c>
      <c r="B8323">
        <v>293</v>
      </c>
      <c r="C8323" t="s">
        <v>25</v>
      </c>
      <c r="D8323" s="1">
        <v>42327</v>
      </c>
      <c r="F8323">
        <v>3</v>
      </c>
      <c r="G8323">
        <v>1739</v>
      </c>
      <c r="H8323" t="s">
        <v>110</v>
      </c>
      <c r="J8323" t="s">
        <v>14</v>
      </c>
      <c r="K8323">
        <v>62</v>
      </c>
      <c r="L8323" t="s">
        <v>15</v>
      </c>
    </row>
    <row r="8324" spans="1:12">
      <c r="A8324" t="e">
        <f ca="1">E00251518518421</f>
        <v>#NAME?</v>
      </c>
      <c r="B8324">
        <v>293</v>
      </c>
      <c r="C8324" t="s">
        <v>25</v>
      </c>
      <c r="D8324" s="1">
        <v>42548</v>
      </c>
      <c r="F8324">
        <v>1</v>
      </c>
      <c r="G8324">
        <v>4019</v>
      </c>
      <c r="H8324" t="s">
        <v>26</v>
      </c>
      <c r="J8324" t="s">
        <v>14</v>
      </c>
      <c r="K8324">
        <v>63</v>
      </c>
      <c r="L8324" t="s">
        <v>15</v>
      </c>
    </row>
    <row r="8325" spans="1:12">
      <c r="A8325" t="e">
        <f ca="1">E00251427202121</f>
        <v>#NAME?</v>
      </c>
      <c r="B8325">
        <v>10</v>
      </c>
      <c r="C8325" t="s">
        <v>18</v>
      </c>
      <c r="D8325" s="1">
        <v>42499</v>
      </c>
      <c r="F8325">
        <v>1</v>
      </c>
      <c r="G8325">
        <v>6271</v>
      </c>
      <c r="H8325" t="s">
        <v>1136</v>
      </c>
      <c r="J8325" t="s">
        <v>14</v>
      </c>
      <c r="K8325">
        <v>55</v>
      </c>
      <c r="L8325" t="s">
        <v>15</v>
      </c>
    </row>
    <row r="8326" spans="1:12">
      <c r="A8326" t="e">
        <f ca="1">E00251512430021</f>
        <v>#NAME?</v>
      </c>
      <c r="B8326">
        <v>48</v>
      </c>
      <c r="C8326" t="s">
        <v>249</v>
      </c>
      <c r="D8326" s="1">
        <v>42101</v>
      </c>
      <c r="F8326">
        <v>2</v>
      </c>
      <c r="G8326">
        <v>7291</v>
      </c>
      <c r="H8326" t="s">
        <v>163</v>
      </c>
      <c r="J8326" t="s">
        <v>14</v>
      </c>
      <c r="K8326">
        <v>46</v>
      </c>
      <c r="L8326" t="s">
        <v>15</v>
      </c>
    </row>
    <row r="8327" spans="1:12">
      <c r="A8327" t="e">
        <f ca="1">E00251528938321</f>
        <v>#NAME?</v>
      </c>
      <c r="B8327">
        <v>272</v>
      </c>
      <c r="C8327" t="s">
        <v>174</v>
      </c>
      <c r="D8327" s="1">
        <v>42483</v>
      </c>
      <c r="F8327">
        <v>1</v>
      </c>
      <c r="G8327">
        <v>6084</v>
      </c>
      <c r="H8327" t="s">
        <v>1137</v>
      </c>
      <c r="I8327" t="s">
        <v>56</v>
      </c>
      <c r="J8327" t="s">
        <v>57</v>
      </c>
      <c r="K8327">
        <v>57</v>
      </c>
      <c r="L8327" t="s">
        <v>15</v>
      </c>
    </row>
    <row r="8328" spans="1:12">
      <c r="A8328" t="e">
        <f ca="1">E00251528608021</f>
        <v>#NAME?</v>
      </c>
      <c r="B8328">
        <v>695</v>
      </c>
      <c r="C8328" t="s">
        <v>257</v>
      </c>
      <c r="D8328" s="1">
        <v>41302</v>
      </c>
      <c r="F8328">
        <v>6</v>
      </c>
      <c r="G8328">
        <v>3051</v>
      </c>
      <c r="H8328" t="s">
        <v>13</v>
      </c>
      <c r="J8328" t="s">
        <v>14</v>
      </c>
      <c r="K8328">
        <v>44</v>
      </c>
      <c r="L8328" t="s">
        <v>15</v>
      </c>
    </row>
    <row r="8329" spans="1:12">
      <c r="A8329" t="e">
        <f ca="1">E00251528608021</f>
        <v>#NAME?</v>
      </c>
      <c r="B8329">
        <v>753</v>
      </c>
      <c r="C8329" t="s">
        <v>545</v>
      </c>
      <c r="D8329" s="1">
        <v>41713</v>
      </c>
      <c r="F8329">
        <v>1</v>
      </c>
      <c r="G8329">
        <v>9597</v>
      </c>
      <c r="H8329" t="s">
        <v>540</v>
      </c>
      <c r="I8329" t="s">
        <v>56</v>
      </c>
      <c r="J8329" t="s">
        <v>57</v>
      </c>
      <c r="K8329">
        <v>45</v>
      </c>
      <c r="L8329" t="s">
        <v>15</v>
      </c>
    </row>
    <row r="8330" spans="1:12">
      <c r="A8330" t="e">
        <f ca="1">E00251518518421</f>
        <v>#NAME?</v>
      </c>
      <c r="B8330">
        <v>293</v>
      </c>
      <c r="C8330" t="s">
        <v>25</v>
      </c>
      <c r="D8330" s="1">
        <v>42128</v>
      </c>
      <c r="F8330">
        <v>2</v>
      </c>
      <c r="G8330">
        <v>7292</v>
      </c>
      <c r="H8330" t="s">
        <v>189</v>
      </c>
      <c r="J8330" t="s">
        <v>14</v>
      </c>
      <c r="K8330">
        <v>62</v>
      </c>
      <c r="L8330" t="s">
        <v>15</v>
      </c>
    </row>
    <row r="8331" spans="1:12">
      <c r="A8331" t="e">
        <f ca="1">E00251518518421</f>
        <v>#NAME?</v>
      </c>
      <c r="B8331">
        <v>293</v>
      </c>
      <c r="C8331" t="s">
        <v>25</v>
      </c>
      <c r="D8331" s="1">
        <v>42262</v>
      </c>
      <c r="F8331">
        <v>6</v>
      </c>
      <c r="G8331">
        <v>5859</v>
      </c>
      <c r="H8331" t="s">
        <v>607</v>
      </c>
      <c r="J8331" t="s">
        <v>14</v>
      </c>
      <c r="K8331">
        <v>62</v>
      </c>
      <c r="L8331" t="s">
        <v>15</v>
      </c>
    </row>
    <row r="8332" spans="1:12">
      <c r="A8332" t="e">
        <f ca="1">E00251429728821</f>
        <v>#NAME?</v>
      </c>
      <c r="B8332">
        <v>165</v>
      </c>
      <c r="C8332" t="s">
        <v>461</v>
      </c>
      <c r="D8332" s="1">
        <v>41936</v>
      </c>
      <c r="F8332">
        <v>2</v>
      </c>
      <c r="G8332">
        <v>7802</v>
      </c>
      <c r="H8332" t="s">
        <v>332</v>
      </c>
      <c r="J8332" t="s">
        <v>14</v>
      </c>
      <c r="K8332">
        <v>59</v>
      </c>
      <c r="L8332" t="s">
        <v>22</v>
      </c>
    </row>
    <row r="8333" spans="1:12">
      <c r="A8333" t="e">
        <f ca="1">E00251716444121</f>
        <v>#NAME?</v>
      </c>
      <c r="B8333">
        <v>438</v>
      </c>
      <c r="C8333" t="s">
        <v>474</v>
      </c>
      <c r="D8333" s="1">
        <v>42088</v>
      </c>
      <c r="F8333">
        <v>1</v>
      </c>
      <c r="G8333">
        <v>4019</v>
      </c>
      <c r="H8333" t="s">
        <v>26</v>
      </c>
      <c r="J8333" t="s">
        <v>14</v>
      </c>
      <c r="K8333">
        <v>56</v>
      </c>
      <c r="L8333" t="s">
        <v>15</v>
      </c>
    </row>
    <row r="8334" spans="1:12">
      <c r="A8334" t="e">
        <f ca="1">E00251518518421</f>
        <v>#NAME?</v>
      </c>
      <c r="B8334">
        <v>293</v>
      </c>
      <c r="C8334" t="s">
        <v>25</v>
      </c>
      <c r="D8334" s="1">
        <v>40961</v>
      </c>
      <c r="F8334">
        <v>2</v>
      </c>
      <c r="G8334">
        <v>7810</v>
      </c>
      <c r="H8334" t="s">
        <v>143</v>
      </c>
      <c r="J8334" t="s">
        <v>14</v>
      </c>
      <c r="K8334">
        <v>59</v>
      </c>
      <c r="L8334" t="s">
        <v>15</v>
      </c>
    </row>
    <row r="8335" spans="1:12">
      <c r="A8335" t="e">
        <f ca="1">E00251619838921</f>
        <v>#NAME?</v>
      </c>
      <c r="B8335">
        <v>454</v>
      </c>
      <c r="C8335" t="s">
        <v>179</v>
      </c>
      <c r="D8335" s="1">
        <v>42726</v>
      </c>
      <c r="F8335">
        <v>2</v>
      </c>
      <c r="G8335">
        <v>2720</v>
      </c>
      <c r="H8335" t="s">
        <v>65</v>
      </c>
      <c r="J8335" t="s">
        <v>14</v>
      </c>
      <c r="K8335">
        <v>49</v>
      </c>
      <c r="L8335" t="s">
        <v>15</v>
      </c>
    </row>
    <row r="8336" spans="1:12">
      <c r="A8336" t="e">
        <f ca="1">E00251429309821</f>
        <v>#NAME?</v>
      </c>
      <c r="B8336">
        <v>291</v>
      </c>
      <c r="C8336" t="s">
        <v>160</v>
      </c>
      <c r="D8336" s="1">
        <v>41416</v>
      </c>
      <c r="F8336">
        <v>1</v>
      </c>
      <c r="G8336">
        <v>4408</v>
      </c>
      <c r="H8336" t="s">
        <v>356</v>
      </c>
      <c r="J8336" t="s">
        <v>14</v>
      </c>
      <c r="K8336">
        <v>64</v>
      </c>
      <c r="L8336" t="s">
        <v>15</v>
      </c>
    </row>
    <row r="8337" spans="1:12">
      <c r="A8337" t="e">
        <f ca="1">E00251429309821</f>
        <v>#NAME?</v>
      </c>
      <c r="B8337">
        <v>291</v>
      </c>
      <c r="C8337" t="s">
        <v>160</v>
      </c>
      <c r="D8337" s="1">
        <v>41743</v>
      </c>
      <c r="F8337">
        <v>1</v>
      </c>
      <c r="G8337">
        <v>71536</v>
      </c>
      <c r="H8337" t="s">
        <v>70</v>
      </c>
      <c r="J8337" t="s">
        <v>14</v>
      </c>
      <c r="K8337">
        <v>65</v>
      </c>
      <c r="L8337" t="s">
        <v>15</v>
      </c>
    </row>
    <row r="8338" spans="1:12">
      <c r="A8338" t="e">
        <f ca="1">E00251512430021</f>
        <v>#NAME?</v>
      </c>
      <c r="B8338">
        <v>48</v>
      </c>
      <c r="C8338" t="s">
        <v>249</v>
      </c>
      <c r="D8338" s="1">
        <v>42837</v>
      </c>
      <c r="F8338">
        <v>5</v>
      </c>
      <c r="G8338">
        <v>7291</v>
      </c>
      <c r="H8338" t="s">
        <v>163</v>
      </c>
      <c r="J8338" t="s">
        <v>14</v>
      </c>
      <c r="K8338">
        <v>48</v>
      </c>
      <c r="L8338" t="s">
        <v>15</v>
      </c>
    </row>
    <row r="8339" spans="1:12">
      <c r="A8339" t="e">
        <f ca="1">E00251615086621</f>
        <v>#NAME?</v>
      </c>
      <c r="B8339">
        <v>47</v>
      </c>
      <c r="C8339" t="s">
        <v>494</v>
      </c>
      <c r="D8339" s="1">
        <v>41296</v>
      </c>
      <c r="F8339">
        <v>1</v>
      </c>
      <c r="G8339">
        <v>2169</v>
      </c>
      <c r="H8339" t="s">
        <v>40</v>
      </c>
      <c r="J8339" t="s">
        <v>14</v>
      </c>
      <c r="K8339">
        <v>52</v>
      </c>
      <c r="L8339" t="s">
        <v>15</v>
      </c>
    </row>
    <row r="8340" spans="1:12">
      <c r="A8340" t="e">
        <f ca="1">E00251615086621</f>
        <v>#NAME?</v>
      </c>
      <c r="B8340">
        <v>47</v>
      </c>
      <c r="C8340" t="s">
        <v>494</v>
      </c>
      <c r="D8340" s="1">
        <v>42586</v>
      </c>
      <c r="F8340">
        <v>2</v>
      </c>
      <c r="G8340">
        <v>4019</v>
      </c>
      <c r="H8340" t="s">
        <v>26</v>
      </c>
      <c r="J8340" t="s">
        <v>14</v>
      </c>
      <c r="K8340">
        <v>56</v>
      </c>
      <c r="L8340" t="s">
        <v>15</v>
      </c>
    </row>
    <row r="8341" spans="1:12">
      <c r="A8341" t="e">
        <f ca="1">E00251518518421</f>
        <v>#NAME?</v>
      </c>
      <c r="B8341">
        <v>753</v>
      </c>
      <c r="C8341" t="s">
        <v>545</v>
      </c>
      <c r="D8341" s="1">
        <v>41708</v>
      </c>
      <c r="F8341">
        <v>2</v>
      </c>
      <c r="G8341">
        <v>92411</v>
      </c>
      <c r="H8341" t="s">
        <v>1118</v>
      </c>
      <c r="I8341" t="s">
        <v>56</v>
      </c>
      <c r="J8341" t="s">
        <v>57</v>
      </c>
      <c r="K8341">
        <v>61</v>
      </c>
      <c r="L8341" t="s">
        <v>15</v>
      </c>
    </row>
    <row r="8342" spans="1:12">
      <c r="A8342" t="e">
        <f ca="1">E00251429152221</f>
        <v>#NAME?</v>
      </c>
      <c r="B8342">
        <v>285</v>
      </c>
      <c r="C8342" t="s">
        <v>117</v>
      </c>
      <c r="D8342" s="1">
        <v>42912</v>
      </c>
      <c r="F8342">
        <v>1</v>
      </c>
      <c r="G8342">
        <v>5651</v>
      </c>
      <c r="H8342" t="s">
        <v>617</v>
      </c>
      <c r="J8342" t="s">
        <v>14</v>
      </c>
      <c r="K8342">
        <v>58</v>
      </c>
      <c r="L8342" t="s">
        <v>15</v>
      </c>
    </row>
    <row r="8343" spans="1:12">
      <c r="A8343" t="e">
        <f ca="1">E00251429152221</f>
        <v>#NAME?</v>
      </c>
      <c r="B8343">
        <v>1028</v>
      </c>
      <c r="C8343" t="s">
        <v>127</v>
      </c>
      <c r="D8343" s="1">
        <v>42794</v>
      </c>
      <c r="F8343">
        <v>1</v>
      </c>
      <c r="G8343">
        <v>462</v>
      </c>
      <c r="H8343" t="s">
        <v>288</v>
      </c>
      <c r="I8343" t="s">
        <v>127</v>
      </c>
      <c r="J8343" t="s">
        <v>57</v>
      </c>
      <c r="K8343">
        <v>57</v>
      </c>
      <c r="L8343" t="s">
        <v>15</v>
      </c>
    </row>
    <row r="8344" spans="1:12">
      <c r="A8344" t="e">
        <f ca="1">E00251512430021</f>
        <v>#NAME?</v>
      </c>
      <c r="B8344">
        <v>48</v>
      </c>
      <c r="C8344" t="s">
        <v>249</v>
      </c>
      <c r="D8344" s="1">
        <v>42828</v>
      </c>
      <c r="F8344">
        <v>2</v>
      </c>
      <c r="G8344">
        <v>78009</v>
      </c>
      <c r="H8344" t="s">
        <v>489</v>
      </c>
      <c r="J8344" t="s">
        <v>14</v>
      </c>
      <c r="K8344">
        <v>48</v>
      </c>
      <c r="L8344" t="s">
        <v>22</v>
      </c>
    </row>
    <row r="8345" spans="1:12">
      <c r="A8345" t="e">
        <f ca="1">E00251717807221</f>
        <v>#NAME?</v>
      </c>
      <c r="B8345">
        <v>1128</v>
      </c>
      <c r="C8345" t="s">
        <v>424</v>
      </c>
      <c r="D8345" s="1">
        <v>41897</v>
      </c>
      <c r="F8345">
        <v>1</v>
      </c>
      <c r="G8345">
        <v>5253</v>
      </c>
      <c r="H8345" t="s">
        <v>380</v>
      </c>
      <c r="J8345" t="s">
        <v>14</v>
      </c>
      <c r="K8345">
        <v>46</v>
      </c>
      <c r="L8345" t="s">
        <v>15</v>
      </c>
    </row>
    <row r="8346" spans="1:12">
      <c r="A8346" t="e">
        <f ca="1">E00251510737521</f>
        <v>#NAME?</v>
      </c>
      <c r="B8346">
        <v>122</v>
      </c>
      <c r="C8346" t="s">
        <v>522</v>
      </c>
      <c r="D8346" s="1">
        <v>41474</v>
      </c>
      <c r="F8346">
        <v>1</v>
      </c>
      <c r="G8346">
        <v>25000</v>
      </c>
      <c r="H8346" t="s">
        <v>178</v>
      </c>
      <c r="J8346" t="s">
        <v>14</v>
      </c>
      <c r="K8346">
        <v>63</v>
      </c>
      <c r="L8346" t="s">
        <v>15</v>
      </c>
    </row>
    <row r="8347" spans="1:12">
      <c r="A8347" t="e">
        <f ca="1">E00251510737521</f>
        <v>#NAME?</v>
      </c>
      <c r="B8347">
        <v>122</v>
      </c>
      <c r="C8347" t="s">
        <v>522</v>
      </c>
      <c r="D8347" s="1">
        <v>42192</v>
      </c>
      <c r="F8347">
        <v>5</v>
      </c>
      <c r="G8347">
        <v>4019</v>
      </c>
      <c r="H8347" t="s">
        <v>26</v>
      </c>
      <c r="J8347" t="s">
        <v>14</v>
      </c>
      <c r="K8347">
        <v>65</v>
      </c>
      <c r="L8347" t="s">
        <v>15</v>
      </c>
    </row>
    <row r="8348" spans="1:12">
      <c r="A8348" t="e">
        <f ca="1">E00251532978421</f>
        <v>#NAME?</v>
      </c>
      <c r="B8348">
        <v>477</v>
      </c>
      <c r="C8348" t="s">
        <v>770</v>
      </c>
      <c r="D8348" s="1">
        <v>42660</v>
      </c>
      <c r="F8348">
        <v>1</v>
      </c>
      <c r="G8348">
        <v>1101</v>
      </c>
      <c r="H8348" t="s">
        <v>220</v>
      </c>
      <c r="J8348" t="s">
        <v>14</v>
      </c>
      <c r="K8348">
        <v>53</v>
      </c>
      <c r="L8348" t="s">
        <v>15</v>
      </c>
    </row>
    <row r="8349" spans="1:12">
      <c r="A8349" t="e">
        <f ca="1">E00251532978421</f>
        <v>#NAME?</v>
      </c>
      <c r="B8349">
        <v>477</v>
      </c>
      <c r="C8349" t="s">
        <v>770</v>
      </c>
      <c r="D8349" s="1">
        <v>42873</v>
      </c>
      <c r="F8349">
        <v>1</v>
      </c>
      <c r="G8349">
        <v>27800</v>
      </c>
      <c r="H8349" t="s">
        <v>145</v>
      </c>
      <c r="J8349" t="s">
        <v>14</v>
      </c>
      <c r="K8349">
        <v>54</v>
      </c>
      <c r="L8349" t="s">
        <v>15</v>
      </c>
    </row>
    <row r="8350" spans="1:12">
      <c r="A8350" t="e">
        <f ca="1">E00251512430021</f>
        <v>#NAME?</v>
      </c>
      <c r="B8350">
        <v>48</v>
      </c>
      <c r="C8350" t="s">
        <v>249</v>
      </c>
      <c r="D8350" s="1">
        <v>42907</v>
      </c>
      <c r="F8350">
        <v>2</v>
      </c>
      <c r="G8350">
        <v>7291</v>
      </c>
      <c r="H8350" t="s">
        <v>163</v>
      </c>
      <c r="J8350" t="s">
        <v>14</v>
      </c>
      <c r="K8350">
        <v>49</v>
      </c>
      <c r="L8350" t="s">
        <v>15</v>
      </c>
    </row>
    <row r="8351" spans="1:12">
      <c r="A8351" t="e">
        <f ca="1">E00251528608021</f>
        <v>#NAME?</v>
      </c>
      <c r="B8351">
        <v>695</v>
      </c>
      <c r="C8351" t="s">
        <v>257</v>
      </c>
      <c r="D8351" s="1">
        <v>40956</v>
      </c>
      <c r="F8351">
        <v>6</v>
      </c>
      <c r="G8351">
        <v>49390</v>
      </c>
      <c r="H8351" t="s">
        <v>59</v>
      </c>
      <c r="J8351" t="s">
        <v>14</v>
      </c>
      <c r="K8351">
        <v>43</v>
      </c>
      <c r="L8351" t="s">
        <v>15</v>
      </c>
    </row>
    <row r="8352" spans="1:12">
      <c r="A8352" t="e">
        <f ca="1">E00251424821221</f>
        <v>#NAME?</v>
      </c>
      <c r="B8352">
        <v>122</v>
      </c>
      <c r="C8352" t="s">
        <v>522</v>
      </c>
      <c r="D8352" s="1">
        <v>40983</v>
      </c>
      <c r="F8352">
        <v>3</v>
      </c>
      <c r="G8352">
        <v>4019</v>
      </c>
      <c r="H8352" t="s">
        <v>26</v>
      </c>
      <c r="J8352" t="s">
        <v>14</v>
      </c>
      <c r="K8352">
        <v>56</v>
      </c>
      <c r="L8352" t="s">
        <v>15</v>
      </c>
    </row>
    <row r="8353" spans="1:12">
      <c r="A8353" t="e">
        <f ca="1">E00251424821221</f>
        <v>#NAME?</v>
      </c>
      <c r="B8353">
        <v>122</v>
      </c>
      <c r="C8353" t="s">
        <v>522</v>
      </c>
      <c r="D8353" s="1">
        <v>41197</v>
      </c>
      <c r="F8353">
        <v>3</v>
      </c>
      <c r="G8353">
        <v>4019</v>
      </c>
      <c r="H8353" t="s">
        <v>26</v>
      </c>
      <c r="J8353" t="s">
        <v>14</v>
      </c>
      <c r="K8353">
        <v>56</v>
      </c>
      <c r="L8353" t="s">
        <v>15</v>
      </c>
    </row>
    <row r="8354" spans="1:12">
      <c r="A8354" t="e">
        <f ca="1">E00251424821221</f>
        <v>#NAME?</v>
      </c>
      <c r="B8354">
        <v>122</v>
      </c>
      <c r="C8354" t="s">
        <v>522</v>
      </c>
      <c r="D8354" s="1">
        <v>41017</v>
      </c>
      <c r="F8354">
        <v>1</v>
      </c>
      <c r="G8354">
        <v>30000</v>
      </c>
      <c r="H8354" t="s">
        <v>144</v>
      </c>
      <c r="J8354" t="s">
        <v>14</v>
      </c>
      <c r="K8354">
        <v>56</v>
      </c>
      <c r="L8354" t="s">
        <v>15</v>
      </c>
    </row>
    <row r="8355" spans="1:12">
      <c r="A8355" t="e">
        <f ca="1">E00251510189121</f>
        <v>#NAME?</v>
      </c>
      <c r="B8355">
        <v>164</v>
      </c>
      <c r="C8355" t="s">
        <v>792</v>
      </c>
      <c r="D8355" s="1">
        <v>43069</v>
      </c>
      <c r="F8355">
        <v>6</v>
      </c>
      <c r="G8355">
        <v>2720</v>
      </c>
      <c r="H8355" t="s">
        <v>65</v>
      </c>
      <c r="J8355" t="s">
        <v>14</v>
      </c>
      <c r="K8355">
        <v>54</v>
      </c>
      <c r="L8355" t="s">
        <v>15</v>
      </c>
    </row>
    <row r="8356" spans="1:12">
      <c r="A8356" t="e">
        <f ca="1">E00251713681821</f>
        <v>#NAME?</v>
      </c>
      <c r="B8356">
        <v>204</v>
      </c>
      <c r="C8356" t="s">
        <v>1138</v>
      </c>
      <c r="D8356" s="1">
        <v>42082</v>
      </c>
      <c r="F8356">
        <v>1</v>
      </c>
      <c r="G8356">
        <v>460</v>
      </c>
      <c r="H8356" t="s">
        <v>16</v>
      </c>
      <c r="J8356" t="s">
        <v>14</v>
      </c>
      <c r="K8356">
        <v>51</v>
      </c>
      <c r="L8356" t="s">
        <v>15</v>
      </c>
    </row>
    <row r="8357" spans="1:12">
      <c r="A8357" t="e">
        <f ca="1">E00251528608021</f>
        <v>#NAME?</v>
      </c>
      <c r="B8357">
        <v>695</v>
      </c>
      <c r="C8357" t="s">
        <v>257</v>
      </c>
      <c r="D8357" s="1">
        <v>42145</v>
      </c>
      <c r="F8357">
        <v>3</v>
      </c>
      <c r="G8357">
        <v>27800</v>
      </c>
      <c r="H8357" t="s">
        <v>145</v>
      </c>
      <c r="J8357" t="s">
        <v>14</v>
      </c>
      <c r="K8357">
        <v>46</v>
      </c>
      <c r="L8357" t="s">
        <v>15</v>
      </c>
    </row>
    <row r="8358" spans="1:12">
      <c r="A8358" t="e">
        <f ca="1">E00251528608021</f>
        <v>#NAME?</v>
      </c>
      <c r="B8358">
        <v>695</v>
      </c>
      <c r="C8358" t="s">
        <v>257</v>
      </c>
      <c r="D8358" s="1">
        <v>42173</v>
      </c>
      <c r="F8358">
        <v>4</v>
      </c>
      <c r="G8358">
        <v>73390</v>
      </c>
      <c r="H8358" t="s">
        <v>66</v>
      </c>
      <c r="J8358" t="s">
        <v>14</v>
      </c>
      <c r="K8358">
        <v>46</v>
      </c>
      <c r="L8358" t="s">
        <v>15</v>
      </c>
    </row>
    <row r="8359" spans="1:12">
      <c r="A8359" t="e">
        <f ca="1">E00251516975021</f>
        <v>#NAME?</v>
      </c>
      <c r="B8359">
        <v>62</v>
      </c>
      <c r="C8359" t="s">
        <v>20</v>
      </c>
      <c r="D8359" s="1">
        <v>41562</v>
      </c>
      <c r="F8359">
        <v>1</v>
      </c>
      <c r="G8359">
        <v>78900</v>
      </c>
      <c r="H8359" t="s">
        <v>79</v>
      </c>
      <c r="J8359" t="s">
        <v>14</v>
      </c>
      <c r="K8359">
        <v>41</v>
      </c>
      <c r="L8359" t="s">
        <v>22</v>
      </c>
    </row>
    <row r="8360" spans="1:12">
      <c r="A8360" t="e">
        <f ca="1">E00251429251821</f>
        <v>#NAME?</v>
      </c>
      <c r="B8360">
        <v>272</v>
      </c>
      <c r="C8360" t="s">
        <v>174</v>
      </c>
      <c r="D8360" s="1">
        <v>41656</v>
      </c>
      <c r="E8360">
        <v>4</v>
      </c>
      <c r="F8360">
        <v>3</v>
      </c>
      <c r="G8360">
        <v>78451</v>
      </c>
      <c r="H8360" t="s">
        <v>1139</v>
      </c>
      <c r="J8360" t="s">
        <v>34</v>
      </c>
      <c r="K8360">
        <v>53</v>
      </c>
      <c r="L8360" t="s">
        <v>22</v>
      </c>
    </row>
    <row r="8361" spans="1:12">
      <c r="A8361" t="e">
        <f ca="1">E00251510737521</f>
        <v>#NAME?</v>
      </c>
      <c r="B8361">
        <v>122</v>
      </c>
      <c r="C8361" t="s">
        <v>522</v>
      </c>
      <c r="D8361" s="1">
        <v>41386</v>
      </c>
      <c r="F8361">
        <v>2</v>
      </c>
      <c r="G8361">
        <v>40390</v>
      </c>
      <c r="H8361" t="s">
        <v>624</v>
      </c>
      <c r="J8361" t="s">
        <v>14</v>
      </c>
      <c r="K8361">
        <v>63</v>
      </c>
      <c r="L8361" t="s">
        <v>15</v>
      </c>
    </row>
    <row r="8362" spans="1:12">
      <c r="A8362" t="e">
        <f ca="1">E00251528760321</f>
        <v>#NAME?</v>
      </c>
      <c r="B8362">
        <v>291</v>
      </c>
      <c r="C8362" t="s">
        <v>160</v>
      </c>
      <c r="D8362" s="1">
        <v>41682</v>
      </c>
      <c r="F8362">
        <v>1</v>
      </c>
      <c r="G8362">
        <v>72673</v>
      </c>
      <c r="H8362" t="s">
        <v>394</v>
      </c>
      <c r="J8362" t="s">
        <v>14</v>
      </c>
      <c r="K8362">
        <v>59</v>
      </c>
      <c r="L8362" t="s">
        <v>15</v>
      </c>
    </row>
    <row r="8363" spans="1:12">
      <c r="A8363" t="e">
        <f ca="1">E00251424800621</f>
        <v>#NAME?</v>
      </c>
      <c r="B8363">
        <v>108</v>
      </c>
      <c r="C8363" t="s">
        <v>481</v>
      </c>
      <c r="D8363" s="1">
        <v>42653</v>
      </c>
      <c r="F8363">
        <v>1</v>
      </c>
      <c r="G8363">
        <v>25000</v>
      </c>
      <c r="H8363" t="s">
        <v>178</v>
      </c>
      <c r="J8363" t="s">
        <v>14</v>
      </c>
      <c r="K8363">
        <v>50</v>
      </c>
      <c r="L8363" t="s">
        <v>15</v>
      </c>
    </row>
    <row r="8364" spans="1:12">
      <c r="A8364" t="e">
        <f ca="1">E00251424800621</f>
        <v>#NAME?</v>
      </c>
      <c r="B8364">
        <v>108</v>
      </c>
      <c r="C8364" t="s">
        <v>481</v>
      </c>
      <c r="D8364" s="1">
        <v>41326</v>
      </c>
      <c r="F8364">
        <v>2</v>
      </c>
      <c r="G8364">
        <v>49390</v>
      </c>
      <c r="H8364" t="s">
        <v>59</v>
      </c>
      <c r="J8364" t="s">
        <v>14</v>
      </c>
      <c r="K8364">
        <v>47</v>
      </c>
      <c r="L8364" t="s">
        <v>15</v>
      </c>
    </row>
    <row r="8365" spans="1:12">
      <c r="A8365" t="e">
        <f ca="1">E00251510189121</f>
        <v>#NAME?</v>
      </c>
      <c r="B8365">
        <v>148</v>
      </c>
      <c r="C8365" t="s">
        <v>318</v>
      </c>
      <c r="D8365" s="1">
        <v>43028</v>
      </c>
      <c r="F8365">
        <v>1</v>
      </c>
      <c r="G8365">
        <v>37200</v>
      </c>
      <c r="H8365" t="s">
        <v>619</v>
      </c>
      <c r="I8365" t="s">
        <v>56</v>
      </c>
      <c r="J8365" t="s">
        <v>57</v>
      </c>
      <c r="K8365">
        <v>54</v>
      </c>
      <c r="L8365" t="s">
        <v>15</v>
      </c>
    </row>
    <row r="8366" spans="1:12">
      <c r="A8366" t="e">
        <f ca="1">E00251510189121</f>
        <v>#NAME?</v>
      </c>
      <c r="B8366">
        <v>164</v>
      </c>
      <c r="C8366" t="s">
        <v>792</v>
      </c>
      <c r="D8366" s="1">
        <v>41025</v>
      </c>
      <c r="F8366">
        <v>3</v>
      </c>
      <c r="G8366">
        <v>1749</v>
      </c>
      <c r="H8366" t="s">
        <v>793</v>
      </c>
      <c r="J8366" t="s">
        <v>14</v>
      </c>
      <c r="K8366">
        <v>48</v>
      </c>
      <c r="L8366" t="s">
        <v>15</v>
      </c>
    </row>
    <row r="8367" spans="1:12">
      <c r="A8367" t="e">
        <f ca="1">E00251529478021</f>
        <v>#NAME?</v>
      </c>
      <c r="B8367">
        <v>151</v>
      </c>
      <c r="C8367" t="s">
        <v>381</v>
      </c>
      <c r="D8367" s="1">
        <v>42131</v>
      </c>
      <c r="F8367">
        <v>1</v>
      </c>
      <c r="G8367">
        <v>46420</v>
      </c>
      <c r="H8367" t="s">
        <v>1050</v>
      </c>
      <c r="J8367" t="s">
        <v>14</v>
      </c>
      <c r="K8367">
        <v>59</v>
      </c>
      <c r="L8367" t="s">
        <v>15</v>
      </c>
    </row>
    <row r="8368" spans="1:12">
      <c r="A8368" t="e">
        <f ca="1">E00251429251821</f>
        <v>#NAME?</v>
      </c>
      <c r="B8368">
        <v>290</v>
      </c>
      <c r="C8368" t="s">
        <v>449</v>
      </c>
      <c r="D8368" s="1">
        <v>42528</v>
      </c>
      <c r="F8368">
        <v>2</v>
      </c>
      <c r="G8368">
        <v>25000</v>
      </c>
      <c r="H8368" t="s">
        <v>178</v>
      </c>
      <c r="J8368" t="s">
        <v>14</v>
      </c>
      <c r="K8368">
        <v>56</v>
      </c>
      <c r="L8368" t="s">
        <v>15</v>
      </c>
    </row>
    <row r="8369" spans="1:12">
      <c r="A8369" t="e">
        <f ca="1">E00251528938321</f>
        <v>#NAME?</v>
      </c>
      <c r="B8369">
        <v>291</v>
      </c>
      <c r="C8369" t="s">
        <v>160</v>
      </c>
      <c r="D8369" s="1">
        <v>41390</v>
      </c>
      <c r="F8369">
        <v>2</v>
      </c>
      <c r="G8369">
        <v>2859</v>
      </c>
      <c r="H8369" t="s">
        <v>362</v>
      </c>
      <c r="J8369" t="s">
        <v>14</v>
      </c>
      <c r="K8369">
        <v>54</v>
      </c>
      <c r="L8369" t="s">
        <v>15</v>
      </c>
    </row>
    <row r="8370" spans="1:12">
      <c r="A8370" t="e">
        <f ca="1">E00251510189121</f>
        <v>#NAME?</v>
      </c>
      <c r="B8370">
        <v>164</v>
      </c>
      <c r="C8370" t="s">
        <v>792</v>
      </c>
      <c r="D8370" s="1">
        <v>41393</v>
      </c>
      <c r="F8370">
        <v>1</v>
      </c>
      <c r="G8370">
        <v>49390</v>
      </c>
      <c r="H8370" t="s">
        <v>59</v>
      </c>
      <c r="J8370" t="s">
        <v>14</v>
      </c>
      <c r="K8370">
        <v>49</v>
      </c>
      <c r="L8370" t="s">
        <v>15</v>
      </c>
    </row>
    <row r="8371" spans="1:12">
      <c r="A8371" t="e">
        <f ca="1">E00251617240821</f>
        <v>#NAME?</v>
      </c>
      <c r="B8371">
        <v>469</v>
      </c>
      <c r="C8371" t="s">
        <v>30</v>
      </c>
      <c r="D8371" s="1">
        <v>41108</v>
      </c>
      <c r="F8371">
        <v>1</v>
      </c>
      <c r="G8371">
        <v>549</v>
      </c>
      <c r="H8371" t="s">
        <v>425</v>
      </c>
      <c r="J8371" t="s">
        <v>14</v>
      </c>
      <c r="K8371">
        <v>42</v>
      </c>
      <c r="L8371" t="s">
        <v>15</v>
      </c>
    </row>
    <row r="8372" spans="1:12">
      <c r="A8372" t="e">
        <f ca="1">E00251429728821</f>
        <v>#NAME?</v>
      </c>
      <c r="B8372">
        <v>165</v>
      </c>
      <c r="C8372" t="s">
        <v>461</v>
      </c>
      <c r="D8372" s="1">
        <v>42963</v>
      </c>
      <c r="F8372">
        <v>2</v>
      </c>
      <c r="G8372">
        <v>2169</v>
      </c>
      <c r="H8372" t="s">
        <v>40</v>
      </c>
      <c r="J8372" t="s">
        <v>14</v>
      </c>
      <c r="K8372">
        <v>62</v>
      </c>
      <c r="L8372" t="s">
        <v>15</v>
      </c>
    </row>
    <row r="8373" spans="1:12">
      <c r="A8373" t="e">
        <f ca="1">E00251533631121</f>
        <v>#NAME?</v>
      </c>
      <c r="B8373">
        <v>4891</v>
      </c>
      <c r="C8373" t="s">
        <v>1140</v>
      </c>
      <c r="D8373" s="1">
        <v>42224</v>
      </c>
      <c r="F8373">
        <v>1</v>
      </c>
      <c r="G8373">
        <v>4019</v>
      </c>
      <c r="H8373" t="s">
        <v>26</v>
      </c>
      <c r="J8373" t="s">
        <v>14</v>
      </c>
      <c r="K8373">
        <v>46</v>
      </c>
      <c r="L8373" t="s">
        <v>15</v>
      </c>
    </row>
    <row r="8374" spans="1:12">
      <c r="A8374" t="e">
        <f ca="1">E00251529478021</f>
        <v>#NAME?</v>
      </c>
      <c r="B8374">
        <v>151</v>
      </c>
      <c r="C8374" t="s">
        <v>381</v>
      </c>
      <c r="D8374" s="1">
        <v>41596</v>
      </c>
      <c r="F8374">
        <v>1</v>
      </c>
      <c r="G8374">
        <v>4019</v>
      </c>
      <c r="H8374" t="s">
        <v>26</v>
      </c>
      <c r="J8374" t="s">
        <v>14</v>
      </c>
      <c r="K8374">
        <v>57</v>
      </c>
      <c r="L8374" t="s">
        <v>15</v>
      </c>
    </row>
    <row r="8375" spans="1:12">
      <c r="A8375" t="e">
        <f ca="1">E00251514152121</f>
        <v>#NAME?</v>
      </c>
      <c r="B8375">
        <v>703</v>
      </c>
      <c r="C8375" t="s">
        <v>305</v>
      </c>
      <c r="D8375" s="1">
        <v>42783</v>
      </c>
      <c r="F8375">
        <v>5</v>
      </c>
      <c r="G8375">
        <v>4549</v>
      </c>
      <c r="H8375" t="s">
        <v>69</v>
      </c>
      <c r="J8375" t="s">
        <v>14</v>
      </c>
      <c r="K8375">
        <v>60</v>
      </c>
      <c r="L8375" t="s">
        <v>15</v>
      </c>
    </row>
    <row r="8376" spans="1:12">
      <c r="A8376" t="e">
        <f ca="1">E00251518582921</f>
        <v>#NAME?</v>
      </c>
      <c r="B8376">
        <v>13</v>
      </c>
      <c r="C8376" t="s">
        <v>1141</v>
      </c>
      <c r="D8376" s="1">
        <v>42963</v>
      </c>
      <c r="F8376">
        <v>1</v>
      </c>
      <c r="G8376">
        <v>5990</v>
      </c>
      <c r="H8376" t="s">
        <v>60</v>
      </c>
      <c r="J8376" t="s">
        <v>14</v>
      </c>
      <c r="K8376">
        <v>53</v>
      </c>
      <c r="L8376" t="s">
        <v>15</v>
      </c>
    </row>
    <row r="8377" spans="1:12">
      <c r="A8377" t="e">
        <f ca="1">E00251429825621</f>
        <v>#NAME?</v>
      </c>
      <c r="B8377">
        <v>4893</v>
      </c>
      <c r="C8377" t="s">
        <v>426</v>
      </c>
      <c r="D8377" s="1">
        <v>42872</v>
      </c>
      <c r="F8377">
        <v>1</v>
      </c>
      <c r="G8377">
        <v>9599</v>
      </c>
      <c r="H8377" t="s">
        <v>430</v>
      </c>
      <c r="I8377" t="s">
        <v>148</v>
      </c>
      <c r="J8377" t="s">
        <v>57</v>
      </c>
      <c r="K8377">
        <v>49</v>
      </c>
      <c r="L8377" t="s">
        <v>15</v>
      </c>
    </row>
    <row r="8378" spans="1:12">
      <c r="A8378" t="e">
        <f ca="1">E00251533153821</f>
        <v>#NAME?</v>
      </c>
      <c r="B8378">
        <v>467</v>
      </c>
      <c r="C8378" t="s">
        <v>232</v>
      </c>
      <c r="D8378" s="1">
        <v>41100</v>
      </c>
      <c r="F8378">
        <v>1</v>
      </c>
      <c r="G8378">
        <v>55090</v>
      </c>
      <c r="H8378" t="s">
        <v>400</v>
      </c>
      <c r="J8378" t="s">
        <v>14</v>
      </c>
      <c r="K8378">
        <v>56</v>
      </c>
      <c r="L8378" t="s">
        <v>15</v>
      </c>
    </row>
    <row r="8379" spans="1:12">
      <c r="A8379" t="e">
        <f ca="1">E00251439638221</f>
        <v>#NAME?</v>
      </c>
      <c r="B8379">
        <v>4374</v>
      </c>
      <c r="C8379" t="s">
        <v>898</v>
      </c>
      <c r="D8379" s="1">
        <v>41718</v>
      </c>
      <c r="F8379">
        <v>1</v>
      </c>
      <c r="G8379">
        <v>2720</v>
      </c>
      <c r="H8379" t="s">
        <v>65</v>
      </c>
      <c r="J8379" t="s">
        <v>14</v>
      </c>
      <c r="K8379">
        <v>53</v>
      </c>
      <c r="L8379" t="s">
        <v>15</v>
      </c>
    </row>
    <row r="8380" spans="1:12">
      <c r="A8380" t="e">
        <f ca="1">E00251439638221</f>
        <v>#NAME?</v>
      </c>
      <c r="B8380">
        <v>4374</v>
      </c>
      <c r="C8380" t="s">
        <v>898</v>
      </c>
      <c r="D8380" s="1">
        <v>41766</v>
      </c>
      <c r="F8380">
        <v>1</v>
      </c>
      <c r="G8380">
        <v>4019</v>
      </c>
      <c r="H8380" t="s">
        <v>26</v>
      </c>
      <c r="J8380" t="s">
        <v>14</v>
      </c>
      <c r="K8380">
        <v>54</v>
      </c>
      <c r="L8380" t="s">
        <v>15</v>
      </c>
    </row>
    <row r="8381" spans="1:12">
      <c r="A8381" t="e">
        <f ca="1">E00251439638221</f>
        <v>#NAME?</v>
      </c>
      <c r="B8381">
        <v>4374</v>
      </c>
      <c r="C8381" t="s">
        <v>898</v>
      </c>
      <c r="D8381" s="1">
        <v>42688</v>
      </c>
      <c r="F8381">
        <v>2</v>
      </c>
      <c r="G8381">
        <v>4019</v>
      </c>
      <c r="H8381" t="s">
        <v>26</v>
      </c>
      <c r="J8381" t="s">
        <v>14</v>
      </c>
      <c r="K8381">
        <v>56</v>
      </c>
      <c r="L8381" t="s">
        <v>15</v>
      </c>
    </row>
    <row r="8382" spans="1:12">
      <c r="A8382" t="e">
        <f ca="1">E00251514273221</f>
        <v>#NAME?</v>
      </c>
      <c r="B8382">
        <v>299</v>
      </c>
      <c r="C8382" t="s">
        <v>729</v>
      </c>
      <c r="D8382" s="1">
        <v>41023</v>
      </c>
      <c r="F8382">
        <v>2</v>
      </c>
      <c r="G8382">
        <v>78900</v>
      </c>
      <c r="H8382" t="s">
        <v>79</v>
      </c>
      <c r="J8382" t="s">
        <v>14</v>
      </c>
      <c r="K8382">
        <v>53</v>
      </c>
      <c r="L8382" t="s">
        <v>22</v>
      </c>
    </row>
    <row r="8383" spans="1:12">
      <c r="A8383" t="e">
        <f ca="1">E00251514273221</f>
        <v>#NAME?</v>
      </c>
      <c r="B8383">
        <v>299</v>
      </c>
      <c r="C8383" t="s">
        <v>729</v>
      </c>
      <c r="D8383" s="1">
        <v>41396</v>
      </c>
      <c r="F8383">
        <v>2</v>
      </c>
      <c r="G8383">
        <v>78830</v>
      </c>
      <c r="H8383" t="s">
        <v>297</v>
      </c>
      <c r="J8383" t="s">
        <v>14</v>
      </c>
      <c r="K8383">
        <v>54</v>
      </c>
      <c r="L8383" t="s">
        <v>22</v>
      </c>
    </row>
    <row r="8384" spans="1:12">
      <c r="A8384" t="e">
        <f ca="1">E00251514273221</f>
        <v>#NAME?</v>
      </c>
      <c r="B8384">
        <v>299</v>
      </c>
      <c r="C8384" t="s">
        <v>729</v>
      </c>
      <c r="D8384" s="1">
        <v>41599</v>
      </c>
      <c r="F8384">
        <v>2</v>
      </c>
      <c r="G8384">
        <v>7962</v>
      </c>
      <c r="H8384" t="s">
        <v>111</v>
      </c>
      <c r="J8384" t="s">
        <v>14</v>
      </c>
      <c r="K8384">
        <v>55</v>
      </c>
      <c r="L8384" t="s">
        <v>22</v>
      </c>
    </row>
    <row r="8385" spans="1:12">
      <c r="A8385" t="e">
        <f ca="1">E00251514273221</f>
        <v>#NAME?</v>
      </c>
      <c r="B8385">
        <v>299</v>
      </c>
      <c r="C8385" t="s">
        <v>729</v>
      </c>
      <c r="D8385" s="1">
        <v>42094</v>
      </c>
      <c r="F8385">
        <v>5</v>
      </c>
      <c r="G8385">
        <v>30000</v>
      </c>
      <c r="H8385" t="s">
        <v>144</v>
      </c>
      <c r="J8385" t="s">
        <v>14</v>
      </c>
      <c r="K8385">
        <v>56</v>
      </c>
      <c r="L8385" t="s">
        <v>15</v>
      </c>
    </row>
    <row r="8386" spans="1:12">
      <c r="A8386" t="e">
        <f ca="1">E00251510660421</f>
        <v>#NAME?</v>
      </c>
      <c r="B8386">
        <v>199</v>
      </c>
      <c r="C8386" t="s">
        <v>681</v>
      </c>
      <c r="D8386" s="1">
        <v>41066</v>
      </c>
      <c r="F8386">
        <v>2</v>
      </c>
      <c r="G8386">
        <v>49390</v>
      </c>
      <c r="H8386" t="s">
        <v>59</v>
      </c>
      <c r="J8386" t="s">
        <v>14</v>
      </c>
      <c r="K8386">
        <v>39</v>
      </c>
      <c r="L8386" t="s">
        <v>15</v>
      </c>
    </row>
    <row r="8387" spans="1:12">
      <c r="A8387" t="e">
        <f ca="1">E00251429212121</f>
        <v>#NAME?</v>
      </c>
      <c r="B8387">
        <v>695</v>
      </c>
      <c r="C8387" t="s">
        <v>257</v>
      </c>
      <c r="D8387" s="1">
        <v>43026</v>
      </c>
      <c r="F8387">
        <v>1</v>
      </c>
      <c r="G8387">
        <v>460</v>
      </c>
      <c r="H8387" t="s">
        <v>16</v>
      </c>
      <c r="J8387" t="s">
        <v>14</v>
      </c>
      <c r="K8387">
        <v>44</v>
      </c>
      <c r="L8387" t="s">
        <v>15</v>
      </c>
    </row>
    <row r="8388" spans="1:12">
      <c r="A8388" t="e">
        <f ca="1">E00251529478021</f>
        <v>#NAME?</v>
      </c>
      <c r="B8388">
        <v>151</v>
      </c>
      <c r="C8388" t="s">
        <v>381</v>
      </c>
      <c r="D8388" s="1">
        <v>42297</v>
      </c>
      <c r="F8388">
        <v>2</v>
      </c>
      <c r="G8388">
        <v>25000</v>
      </c>
      <c r="H8388" t="s">
        <v>178</v>
      </c>
      <c r="J8388" t="s">
        <v>14</v>
      </c>
      <c r="K8388">
        <v>59</v>
      </c>
      <c r="L8388" t="s">
        <v>15</v>
      </c>
    </row>
    <row r="8389" spans="1:12">
      <c r="A8389" t="e">
        <f ca="1">E00251529478021</f>
        <v>#NAME?</v>
      </c>
      <c r="B8389">
        <v>151</v>
      </c>
      <c r="C8389" t="s">
        <v>381</v>
      </c>
      <c r="D8389" s="1">
        <v>42467</v>
      </c>
      <c r="F8389">
        <v>1</v>
      </c>
      <c r="G8389">
        <v>27800</v>
      </c>
      <c r="H8389" t="s">
        <v>145</v>
      </c>
      <c r="J8389" t="s">
        <v>14</v>
      </c>
      <c r="K8389">
        <v>60</v>
      </c>
      <c r="L8389" t="s">
        <v>15</v>
      </c>
    </row>
    <row r="8390" spans="1:12">
      <c r="A8390" t="e">
        <f ca="1">E00251528053221</f>
        <v>#NAME?</v>
      </c>
      <c r="B8390">
        <v>66</v>
      </c>
      <c r="C8390" t="s">
        <v>134</v>
      </c>
      <c r="D8390" s="1">
        <v>42891</v>
      </c>
      <c r="F8390">
        <v>2</v>
      </c>
      <c r="G8390">
        <v>3051</v>
      </c>
      <c r="H8390" t="s">
        <v>13</v>
      </c>
      <c r="J8390" t="s">
        <v>14</v>
      </c>
      <c r="K8390">
        <v>57</v>
      </c>
      <c r="L8390" t="s">
        <v>15</v>
      </c>
    </row>
    <row r="8391" spans="1:12">
      <c r="A8391" t="e">
        <f ca="1">E00251514273221</f>
        <v>#NAME?</v>
      </c>
      <c r="B8391">
        <v>299</v>
      </c>
      <c r="C8391" t="s">
        <v>729</v>
      </c>
      <c r="D8391" s="1">
        <v>42803</v>
      </c>
      <c r="F8391">
        <v>1</v>
      </c>
      <c r="G8391">
        <v>4660</v>
      </c>
      <c r="H8391" t="s">
        <v>215</v>
      </c>
      <c r="J8391" t="s">
        <v>14</v>
      </c>
      <c r="K8391">
        <v>58</v>
      </c>
      <c r="L8391" t="s">
        <v>15</v>
      </c>
    </row>
    <row r="8392" spans="1:12">
      <c r="A8392" t="e">
        <f ca="1">E00251514273221</f>
        <v>#NAME?</v>
      </c>
      <c r="B8392">
        <v>299</v>
      </c>
      <c r="C8392" t="s">
        <v>729</v>
      </c>
      <c r="D8392" s="1">
        <v>42831</v>
      </c>
      <c r="F8392">
        <v>1</v>
      </c>
      <c r="G8392">
        <v>4660</v>
      </c>
      <c r="H8392" t="s">
        <v>215</v>
      </c>
      <c r="J8392" t="s">
        <v>14</v>
      </c>
      <c r="K8392">
        <v>58</v>
      </c>
      <c r="L8392" t="s">
        <v>15</v>
      </c>
    </row>
    <row r="8393" spans="1:12">
      <c r="A8393" t="e">
        <f ca="1">E00251429215421</f>
        <v>#NAME?</v>
      </c>
      <c r="B8393">
        <v>286</v>
      </c>
      <c r="C8393" t="s">
        <v>41</v>
      </c>
      <c r="D8393" s="1">
        <v>42499</v>
      </c>
      <c r="F8393">
        <v>1</v>
      </c>
      <c r="G8393">
        <v>7350</v>
      </c>
      <c r="H8393" t="s">
        <v>192</v>
      </c>
      <c r="J8393" t="s">
        <v>14</v>
      </c>
      <c r="K8393">
        <v>48</v>
      </c>
      <c r="L8393" t="s">
        <v>15</v>
      </c>
    </row>
    <row r="8394" spans="1:12">
      <c r="A8394" t="e">
        <f ca="1">E00251529478021</f>
        <v>#NAME?</v>
      </c>
      <c r="B8394">
        <v>151</v>
      </c>
      <c r="C8394" t="s">
        <v>381</v>
      </c>
      <c r="D8394" s="1">
        <v>41974</v>
      </c>
      <c r="F8394">
        <v>2</v>
      </c>
      <c r="G8394">
        <v>4019</v>
      </c>
      <c r="H8394" t="s">
        <v>26</v>
      </c>
      <c r="J8394" t="s">
        <v>14</v>
      </c>
      <c r="K8394">
        <v>58</v>
      </c>
      <c r="L8394" t="s">
        <v>15</v>
      </c>
    </row>
    <row r="8395" spans="1:12">
      <c r="A8395" t="e">
        <f ca="1">E00251514152121</f>
        <v>#NAME?</v>
      </c>
      <c r="B8395">
        <v>703</v>
      </c>
      <c r="C8395" t="s">
        <v>305</v>
      </c>
      <c r="D8395" s="1">
        <v>42902</v>
      </c>
      <c r="F8395">
        <v>6</v>
      </c>
      <c r="G8395">
        <v>4549</v>
      </c>
      <c r="H8395" t="s">
        <v>69</v>
      </c>
      <c r="J8395" t="s">
        <v>14</v>
      </c>
      <c r="K8395">
        <v>60</v>
      </c>
      <c r="L8395" t="s">
        <v>15</v>
      </c>
    </row>
    <row r="8396" spans="1:12">
      <c r="A8396" t="e">
        <f ca="1">E00251529478021</f>
        <v>#NAME?</v>
      </c>
      <c r="B8396">
        <v>151</v>
      </c>
      <c r="C8396" t="s">
        <v>381</v>
      </c>
      <c r="D8396" s="1">
        <v>42863</v>
      </c>
      <c r="F8396">
        <v>1</v>
      </c>
      <c r="G8396">
        <v>25000</v>
      </c>
      <c r="H8396" t="s">
        <v>178</v>
      </c>
      <c r="J8396" t="s">
        <v>14</v>
      </c>
      <c r="K8396">
        <v>61</v>
      </c>
      <c r="L8396" t="s">
        <v>15</v>
      </c>
    </row>
    <row r="8397" spans="1:12">
      <c r="A8397" t="e">
        <f ca="1">E00251529478021</f>
        <v>#NAME?</v>
      </c>
      <c r="B8397">
        <v>151</v>
      </c>
      <c r="C8397" t="s">
        <v>381</v>
      </c>
      <c r="D8397" s="1">
        <v>42776</v>
      </c>
      <c r="F8397">
        <v>2</v>
      </c>
      <c r="G8397">
        <v>2720</v>
      </c>
      <c r="H8397" t="s">
        <v>65</v>
      </c>
      <c r="J8397" t="s">
        <v>14</v>
      </c>
      <c r="K8397">
        <v>61</v>
      </c>
      <c r="L8397" t="s">
        <v>15</v>
      </c>
    </row>
    <row r="8398" spans="1:12">
      <c r="A8398" t="e">
        <f ca="1">E00251429212121</f>
        <v>#NAME?</v>
      </c>
      <c r="B8398">
        <v>695</v>
      </c>
      <c r="C8398" t="s">
        <v>257</v>
      </c>
      <c r="D8398" s="1">
        <v>41621</v>
      </c>
      <c r="F8398">
        <v>5</v>
      </c>
      <c r="G8398">
        <v>7243</v>
      </c>
      <c r="H8398" t="s">
        <v>42</v>
      </c>
      <c r="J8398" t="s">
        <v>14</v>
      </c>
      <c r="K8398">
        <v>41</v>
      </c>
      <c r="L8398" t="s">
        <v>15</v>
      </c>
    </row>
    <row r="8399" spans="1:12">
      <c r="A8399" t="e">
        <f ca="1">E00251533153821</f>
        <v>#NAME?</v>
      </c>
      <c r="B8399">
        <v>467</v>
      </c>
      <c r="C8399" t="s">
        <v>232</v>
      </c>
      <c r="D8399" s="1">
        <v>41991</v>
      </c>
      <c r="F8399">
        <v>1</v>
      </c>
      <c r="G8399">
        <v>5198</v>
      </c>
      <c r="H8399" t="s">
        <v>200</v>
      </c>
      <c r="J8399" t="s">
        <v>14</v>
      </c>
      <c r="K8399">
        <v>59</v>
      </c>
      <c r="L8399" t="s">
        <v>15</v>
      </c>
    </row>
    <row r="8400" spans="1:12">
      <c r="A8400" t="e">
        <f ca="1">E00251533153821</f>
        <v>#NAME?</v>
      </c>
      <c r="B8400">
        <v>467</v>
      </c>
      <c r="C8400" t="s">
        <v>232</v>
      </c>
      <c r="D8400" s="1">
        <v>42418</v>
      </c>
      <c r="F8400">
        <v>1</v>
      </c>
      <c r="G8400">
        <v>460</v>
      </c>
      <c r="H8400" t="s">
        <v>16</v>
      </c>
      <c r="J8400" t="s">
        <v>14</v>
      </c>
      <c r="K8400">
        <v>60</v>
      </c>
      <c r="L8400" t="s">
        <v>15</v>
      </c>
    </row>
    <row r="8401" spans="1:12">
      <c r="A8401" t="e">
        <f ca="1">E00251429212121</f>
        <v>#NAME?</v>
      </c>
      <c r="B8401">
        <v>695</v>
      </c>
      <c r="C8401" t="s">
        <v>257</v>
      </c>
      <c r="D8401" s="1">
        <v>41397</v>
      </c>
      <c r="F8401">
        <v>5</v>
      </c>
      <c r="G8401">
        <v>7243</v>
      </c>
      <c r="H8401" t="s">
        <v>42</v>
      </c>
      <c r="J8401" t="s">
        <v>14</v>
      </c>
      <c r="K8401">
        <v>40</v>
      </c>
      <c r="L8401" t="s">
        <v>15</v>
      </c>
    </row>
    <row r="8402" spans="1:12">
      <c r="A8402" t="e">
        <f ca="1">E00251619843321</f>
        <v>#NAME?</v>
      </c>
      <c r="B8402">
        <v>1273</v>
      </c>
      <c r="C8402" t="s">
        <v>28</v>
      </c>
      <c r="D8402" s="1">
        <v>41429</v>
      </c>
      <c r="F8402">
        <v>1</v>
      </c>
      <c r="G8402">
        <v>78096</v>
      </c>
      <c r="H8402" t="s">
        <v>939</v>
      </c>
      <c r="J8402" t="s">
        <v>14</v>
      </c>
      <c r="K8402">
        <v>50</v>
      </c>
      <c r="L8402" t="s">
        <v>22</v>
      </c>
    </row>
    <row r="8403" spans="1:12">
      <c r="A8403" t="e">
        <f ca="1">E00251514152121</f>
        <v>#NAME?</v>
      </c>
      <c r="B8403">
        <v>702</v>
      </c>
      <c r="C8403" t="s">
        <v>293</v>
      </c>
      <c r="D8403" s="1">
        <v>41414</v>
      </c>
      <c r="F8403">
        <v>3</v>
      </c>
      <c r="G8403">
        <v>3699</v>
      </c>
      <c r="H8403" t="s">
        <v>149</v>
      </c>
      <c r="J8403" t="s">
        <v>14</v>
      </c>
      <c r="K8403">
        <v>56</v>
      </c>
      <c r="L8403" t="s">
        <v>15</v>
      </c>
    </row>
    <row r="8404" spans="1:12">
      <c r="A8404" t="e">
        <f ca="1">E00251615815321</f>
        <v>#NAME?</v>
      </c>
      <c r="B8404">
        <v>500</v>
      </c>
      <c r="C8404" t="s">
        <v>161</v>
      </c>
      <c r="D8404" s="1">
        <v>42843</v>
      </c>
      <c r="F8404">
        <v>2</v>
      </c>
      <c r="G8404">
        <v>7295</v>
      </c>
      <c r="H8404" t="s">
        <v>76</v>
      </c>
      <c r="J8404" t="s">
        <v>14</v>
      </c>
      <c r="K8404">
        <v>59</v>
      </c>
      <c r="L8404" t="s">
        <v>15</v>
      </c>
    </row>
    <row r="8405" spans="1:12">
      <c r="A8405" t="e">
        <f ca="1">E00251514152121</f>
        <v>#NAME?</v>
      </c>
      <c r="B8405">
        <v>703</v>
      </c>
      <c r="C8405" t="s">
        <v>305</v>
      </c>
      <c r="D8405" s="1">
        <v>42198</v>
      </c>
      <c r="F8405">
        <v>6</v>
      </c>
      <c r="G8405">
        <v>69010</v>
      </c>
      <c r="H8405" t="s">
        <v>294</v>
      </c>
      <c r="J8405" t="s">
        <v>14</v>
      </c>
      <c r="K8405">
        <v>58</v>
      </c>
      <c r="L8405" t="s">
        <v>15</v>
      </c>
    </row>
    <row r="8406" spans="1:12">
      <c r="A8406" t="e">
        <f ca="1">E00251614081521</f>
        <v>#NAME?</v>
      </c>
      <c r="B8406">
        <v>764</v>
      </c>
      <c r="C8406" t="s">
        <v>1142</v>
      </c>
      <c r="D8406" s="1">
        <v>41654</v>
      </c>
      <c r="E8406">
        <v>0</v>
      </c>
      <c r="F8406">
        <v>1</v>
      </c>
      <c r="G8406">
        <v>5531</v>
      </c>
      <c r="H8406" t="s">
        <v>462</v>
      </c>
      <c r="J8406" t="s">
        <v>34</v>
      </c>
      <c r="K8406">
        <v>51</v>
      </c>
      <c r="L8406" t="s">
        <v>15</v>
      </c>
    </row>
    <row r="8407" spans="1:12">
      <c r="A8407" t="e">
        <f ca="1">E00251615815321</f>
        <v>#NAME?</v>
      </c>
      <c r="B8407">
        <v>500</v>
      </c>
      <c r="C8407" t="s">
        <v>161</v>
      </c>
      <c r="D8407" s="1">
        <v>42843</v>
      </c>
      <c r="F8407">
        <v>3</v>
      </c>
      <c r="G8407">
        <v>7862</v>
      </c>
      <c r="H8407" t="s">
        <v>27</v>
      </c>
      <c r="J8407" t="s">
        <v>14</v>
      </c>
      <c r="K8407">
        <v>59</v>
      </c>
      <c r="L8407" t="s">
        <v>22</v>
      </c>
    </row>
    <row r="8408" spans="1:12">
      <c r="A8408" t="e">
        <f ca="1">E00251514152121</f>
        <v>#NAME?</v>
      </c>
      <c r="B8408">
        <v>703</v>
      </c>
      <c r="C8408" t="s">
        <v>305</v>
      </c>
      <c r="D8408" s="1">
        <v>42431</v>
      </c>
      <c r="F8408">
        <v>3</v>
      </c>
      <c r="G8408">
        <v>78321</v>
      </c>
      <c r="H8408" t="s">
        <v>490</v>
      </c>
      <c r="J8408" t="s">
        <v>14</v>
      </c>
      <c r="K8408">
        <v>59</v>
      </c>
      <c r="L8408" t="s">
        <v>22</v>
      </c>
    </row>
    <row r="8409" spans="1:12">
      <c r="A8409" t="e">
        <f ca="1">E00251429212121</f>
        <v>#NAME?</v>
      </c>
      <c r="B8409">
        <v>695</v>
      </c>
      <c r="C8409" t="s">
        <v>257</v>
      </c>
      <c r="D8409" s="1">
        <v>42810</v>
      </c>
      <c r="F8409">
        <v>2</v>
      </c>
      <c r="G8409">
        <v>3899</v>
      </c>
      <c r="H8409" t="s">
        <v>264</v>
      </c>
      <c r="J8409" t="s">
        <v>14</v>
      </c>
      <c r="K8409">
        <v>44</v>
      </c>
      <c r="L8409" t="s">
        <v>15</v>
      </c>
    </row>
    <row r="8410" spans="1:12">
      <c r="A8410" t="e">
        <f ca="1">E00251619843321</f>
        <v>#NAME?</v>
      </c>
      <c r="B8410">
        <v>1273</v>
      </c>
      <c r="C8410" t="s">
        <v>28</v>
      </c>
      <c r="D8410" s="1">
        <v>41736</v>
      </c>
      <c r="F8410">
        <v>1</v>
      </c>
      <c r="G8410">
        <v>7862</v>
      </c>
      <c r="H8410" t="s">
        <v>27</v>
      </c>
      <c r="J8410" t="s">
        <v>14</v>
      </c>
      <c r="K8410">
        <v>50</v>
      </c>
      <c r="L8410" t="s">
        <v>22</v>
      </c>
    </row>
    <row r="8411" spans="1:12">
      <c r="A8411" t="e">
        <f ca="1">E00251514152121</f>
        <v>#NAME?</v>
      </c>
      <c r="B8411">
        <v>703</v>
      </c>
      <c r="C8411" t="s">
        <v>305</v>
      </c>
      <c r="D8411" s="1">
        <v>42579</v>
      </c>
      <c r="F8411">
        <v>1</v>
      </c>
      <c r="G8411">
        <v>8270</v>
      </c>
      <c r="H8411" t="s">
        <v>816</v>
      </c>
      <c r="J8411" t="s">
        <v>14</v>
      </c>
      <c r="K8411">
        <v>59</v>
      </c>
      <c r="L8411" t="s">
        <v>15</v>
      </c>
    </row>
    <row r="8412" spans="1:12">
      <c r="A8412" t="e">
        <f ca="1">E00251528960921</f>
        <v>#NAME?</v>
      </c>
      <c r="B8412">
        <v>285</v>
      </c>
      <c r="C8412" t="s">
        <v>117</v>
      </c>
      <c r="D8412" s="1">
        <v>42412</v>
      </c>
      <c r="F8412">
        <v>1</v>
      </c>
      <c r="G8412">
        <v>8798</v>
      </c>
      <c r="H8412" t="s">
        <v>314</v>
      </c>
      <c r="J8412" t="s">
        <v>14</v>
      </c>
      <c r="K8412">
        <v>50</v>
      </c>
      <c r="L8412" t="s">
        <v>15</v>
      </c>
    </row>
    <row r="8413" spans="1:12">
      <c r="A8413" t="e">
        <f ca="1">E00251528960921</f>
        <v>#NAME?</v>
      </c>
      <c r="B8413">
        <v>285</v>
      </c>
      <c r="C8413" t="s">
        <v>117</v>
      </c>
      <c r="D8413" s="1">
        <v>42415</v>
      </c>
      <c r="F8413">
        <v>1</v>
      </c>
      <c r="G8413">
        <v>8798</v>
      </c>
      <c r="H8413" t="s">
        <v>314</v>
      </c>
      <c r="J8413" t="s">
        <v>14</v>
      </c>
      <c r="K8413">
        <v>50</v>
      </c>
      <c r="L8413" t="s">
        <v>15</v>
      </c>
    </row>
    <row r="8414" spans="1:12">
      <c r="A8414" t="e">
        <f ca="1">E00251716498121</f>
        <v>#NAME?</v>
      </c>
      <c r="B8414">
        <v>481</v>
      </c>
      <c r="C8414" t="s">
        <v>402</v>
      </c>
      <c r="D8414" s="1">
        <v>42957</v>
      </c>
      <c r="F8414">
        <v>1</v>
      </c>
      <c r="G8414">
        <v>56400</v>
      </c>
      <c r="H8414" t="s">
        <v>91</v>
      </c>
      <c r="J8414" t="s">
        <v>14</v>
      </c>
      <c r="K8414">
        <v>41</v>
      </c>
      <c r="L8414" t="s">
        <v>15</v>
      </c>
    </row>
    <row r="8415" spans="1:12">
      <c r="A8415" t="e">
        <f ca="1">E00251429212121</f>
        <v>#NAME?</v>
      </c>
      <c r="B8415">
        <v>695</v>
      </c>
      <c r="C8415" t="s">
        <v>257</v>
      </c>
      <c r="D8415" s="1">
        <v>41775</v>
      </c>
      <c r="F8415">
        <v>5</v>
      </c>
      <c r="G8415">
        <v>7243</v>
      </c>
      <c r="H8415" t="s">
        <v>42</v>
      </c>
      <c r="J8415" t="s">
        <v>14</v>
      </c>
      <c r="K8415">
        <v>41</v>
      </c>
      <c r="L8415" t="s">
        <v>15</v>
      </c>
    </row>
    <row r="8416" spans="1:12">
      <c r="A8416" t="e">
        <f ca="1">E00251533153821</f>
        <v>#NAME?</v>
      </c>
      <c r="B8416">
        <v>465</v>
      </c>
      <c r="C8416" t="s">
        <v>439</v>
      </c>
      <c r="D8416" s="1">
        <v>42224</v>
      </c>
      <c r="F8416">
        <v>1</v>
      </c>
      <c r="G8416">
        <v>5920</v>
      </c>
      <c r="H8416" t="s">
        <v>417</v>
      </c>
      <c r="J8416" t="s">
        <v>14</v>
      </c>
      <c r="K8416">
        <v>60</v>
      </c>
      <c r="L8416" t="s">
        <v>15</v>
      </c>
    </row>
    <row r="8417" spans="1:12">
      <c r="A8417" t="e">
        <f ca="1">E00251533153821</f>
        <v>#NAME?</v>
      </c>
      <c r="B8417">
        <v>467</v>
      </c>
      <c r="C8417" t="s">
        <v>232</v>
      </c>
      <c r="D8417" s="1">
        <v>41257</v>
      </c>
      <c r="F8417">
        <v>1</v>
      </c>
      <c r="G8417">
        <v>549</v>
      </c>
      <c r="H8417" t="s">
        <v>425</v>
      </c>
      <c r="J8417" t="s">
        <v>14</v>
      </c>
      <c r="K8417">
        <v>57</v>
      </c>
      <c r="L8417" t="s">
        <v>15</v>
      </c>
    </row>
    <row r="8418" spans="1:12">
      <c r="A8418" t="e">
        <f ca="1">E00251533153821</f>
        <v>#NAME?</v>
      </c>
      <c r="B8418">
        <v>467</v>
      </c>
      <c r="C8418" t="s">
        <v>232</v>
      </c>
      <c r="D8418" s="1">
        <v>41765</v>
      </c>
      <c r="F8418">
        <v>6</v>
      </c>
      <c r="G8418">
        <v>73300</v>
      </c>
      <c r="H8418" t="s">
        <v>86</v>
      </c>
      <c r="J8418" t="s">
        <v>14</v>
      </c>
      <c r="K8418">
        <v>58</v>
      </c>
      <c r="L8418" t="s">
        <v>15</v>
      </c>
    </row>
    <row r="8419" spans="1:12">
      <c r="A8419" t="e">
        <f ca="1">E00251533153821</f>
        <v>#NAME?</v>
      </c>
      <c r="B8419">
        <v>467</v>
      </c>
      <c r="C8419" t="s">
        <v>232</v>
      </c>
      <c r="D8419" s="1">
        <v>41988</v>
      </c>
      <c r="F8419">
        <v>1</v>
      </c>
      <c r="G8419">
        <v>5198</v>
      </c>
      <c r="H8419" t="s">
        <v>200</v>
      </c>
      <c r="J8419" t="s">
        <v>14</v>
      </c>
      <c r="K8419">
        <v>59</v>
      </c>
      <c r="L8419" t="s">
        <v>15</v>
      </c>
    </row>
    <row r="8420" spans="1:12">
      <c r="A8420" t="e">
        <f ca="1">E00251533153821</f>
        <v>#NAME?</v>
      </c>
      <c r="B8420">
        <v>467</v>
      </c>
      <c r="C8420" t="s">
        <v>232</v>
      </c>
      <c r="D8420" s="1">
        <v>42499</v>
      </c>
      <c r="F8420">
        <v>1</v>
      </c>
      <c r="G8420">
        <v>71886</v>
      </c>
      <c r="H8420" t="s">
        <v>1143</v>
      </c>
      <c r="J8420" t="s">
        <v>14</v>
      </c>
      <c r="K8420">
        <v>60</v>
      </c>
      <c r="L8420" t="s">
        <v>15</v>
      </c>
    </row>
    <row r="8421" spans="1:12">
      <c r="A8421" t="e">
        <f ca="1">E00251616870121</f>
        <v>#NAME?</v>
      </c>
      <c r="B8421">
        <v>701</v>
      </c>
      <c r="C8421" t="s">
        <v>72</v>
      </c>
      <c r="D8421" s="1">
        <v>42459</v>
      </c>
      <c r="F8421">
        <v>1</v>
      </c>
      <c r="G8421">
        <v>49390</v>
      </c>
      <c r="H8421" t="s">
        <v>59</v>
      </c>
      <c r="J8421" t="s">
        <v>14</v>
      </c>
      <c r="K8421">
        <v>54</v>
      </c>
      <c r="L8421" t="s">
        <v>15</v>
      </c>
    </row>
    <row r="8422" spans="1:12">
      <c r="A8422" t="e">
        <f ca="1">E00251430091421</f>
        <v>#NAME?</v>
      </c>
      <c r="B8422">
        <v>467</v>
      </c>
      <c r="C8422" t="s">
        <v>232</v>
      </c>
      <c r="D8422" s="1">
        <v>41962</v>
      </c>
      <c r="F8422">
        <v>4</v>
      </c>
      <c r="G8422">
        <v>25000</v>
      </c>
      <c r="H8422" t="s">
        <v>178</v>
      </c>
      <c r="J8422" t="s">
        <v>14</v>
      </c>
      <c r="K8422">
        <v>63</v>
      </c>
      <c r="L8422" t="s">
        <v>15</v>
      </c>
    </row>
    <row r="8423" spans="1:12">
      <c r="A8423" t="e">
        <f ca="1">E00251510813021</f>
        <v>#NAME?</v>
      </c>
      <c r="B8423">
        <v>105</v>
      </c>
      <c r="C8423" t="s">
        <v>682</v>
      </c>
      <c r="D8423" s="1">
        <v>42699</v>
      </c>
      <c r="F8423">
        <v>1</v>
      </c>
      <c r="G8423">
        <v>2809</v>
      </c>
      <c r="H8423" t="s">
        <v>90</v>
      </c>
      <c r="J8423" t="s">
        <v>14</v>
      </c>
      <c r="K8423">
        <v>48</v>
      </c>
      <c r="L8423" t="s">
        <v>15</v>
      </c>
    </row>
    <row r="8424" spans="1:12">
      <c r="A8424" t="e">
        <f ca="1">E00251439831421</f>
        <v>#NAME?</v>
      </c>
      <c r="B8424">
        <v>833</v>
      </c>
      <c r="C8424" t="s">
        <v>1004</v>
      </c>
      <c r="D8424" s="1">
        <v>42019</v>
      </c>
      <c r="E8424">
        <v>1</v>
      </c>
      <c r="F8424">
        <v>1</v>
      </c>
      <c r="G8424">
        <v>4556</v>
      </c>
      <c r="H8424" t="s">
        <v>121</v>
      </c>
      <c r="J8424" t="s">
        <v>34</v>
      </c>
      <c r="K8424">
        <v>40</v>
      </c>
      <c r="L8424" t="s">
        <v>15</v>
      </c>
    </row>
    <row r="8425" spans="1:12">
      <c r="A8425" t="e">
        <f ca="1">E00251531925021</f>
        <v>#NAME?</v>
      </c>
      <c r="B8425">
        <v>703</v>
      </c>
      <c r="C8425" t="s">
        <v>305</v>
      </c>
      <c r="D8425" s="1">
        <v>42464</v>
      </c>
      <c r="F8425">
        <v>3</v>
      </c>
      <c r="G8425">
        <v>2449</v>
      </c>
      <c r="H8425" t="s">
        <v>53</v>
      </c>
      <c r="J8425" t="s">
        <v>14</v>
      </c>
      <c r="K8425">
        <v>48</v>
      </c>
      <c r="L8425" t="s">
        <v>15</v>
      </c>
    </row>
    <row r="8426" spans="1:12">
      <c r="A8426" t="e">
        <f ca="1">E00251514317621</f>
        <v>#NAME?</v>
      </c>
      <c r="B8426">
        <v>1273</v>
      </c>
      <c r="C8426" t="s">
        <v>28</v>
      </c>
      <c r="D8426" s="1">
        <v>42695</v>
      </c>
      <c r="F8426">
        <v>1</v>
      </c>
      <c r="G8426">
        <v>490</v>
      </c>
      <c r="H8426" t="s">
        <v>203</v>
      </c>
      <c r="J8426" t="s">
        <v>14</v>
      </c>
      <c r="K8426">
        <v>44</v>
      </c>
      <c r="L8426" t="s">
        <v>15</v>
      </c>
    </row>
    <row r="8427" spans="1:12">
      <c r="A8427" t="e">
        <f ca="1">E00251514317621</f>
        <v>#NAME?</v>
      </c>
      <c r="B8427">
        <v>1273</v>
      </c>
      <c r="C8427" t="s">
        <v>28</v>
      </c>
      <c r="D8427" s="1">
        <v>42899</v>
      </c>
      <c r="F8427">
        <v>2</v>
      </c>
      <c r="G8427">
        <v>30000</v>
      </c>
      <c r="H8427" t="s">
        <v>144</v>
      </c>
      <c r="J8427" t="s">
        <v>14</v>
      </c>
      <c r="K8427">
        <v>44</v>
      </c>
      <c r="L8427" t="s">
        <v>15</v>
      </c>
    </row>
    <row r="8428" spans="1:12">
      <c r="A8428" t="e">
        <f ca="1">E00251514317621</f>
        <v>#NAME?</v>
      </c>
      <c r="B8428">
        <v>1273</v>
      </c>
      <c r="C8428" t="s">
        <v>28</v>
      </c>
      <c r="D8428" s="1">
        <v>42990</v>
      </c>
      <c r="F8428">
        <v>1</v>
      </c>
      <c r="G8428">
        <v>7880</v>
      </c>
      <c r="H8428" t="s">
        <v>213</v>
      </c>
      <c r="J8428" t="s">
        <v>14</v>
      </c>
      <c r="K8428">
        <v>44</v>
      </c>
      <c r="L8428" t="s">
        <v>22</v>
      </c>
    </row>
    <row r="8429" spans="1:12">
      <c r="A8429" t="e">
        <f ca="1">E00251716475921</f>
        <v>#NAME?</v>
      </c>
      <c r="B8429">
        <v>7505</v>
      </c>
      <c r="C8429" t="s">
        <v>209</v>
      </c>
      <c r="D8429" s="1">
        <v>42625</v>
      </c>
      <c r="F8429">
        <v>3</v>
      </c>
      <c r="G8429">
        <v>7906</v>
      </c>
      <c r="H8429" t="s">
        <v>173</v>
      </c>
      <c r="J8429" t="s">
        <v>14</v>
      </c>
      <c r="K8429">
        <v>44</v>
      </c>
      <c r="L8429" t="s">
        <v>22</v>
      </c>
    </row>
    <row r="8430" spans="1:12">
      <c r="A8430" t="e">
        <f ca="1">E00251514317621</f>
        <v>#NAME?</v>
      </c>
      <c r="B8430">
        <v>1273</v>
      </c>
      <c r="C8430" t="s">
        <v>28</v>
      </c>
      <c r="D8430" s="1">
        <v>42969</v>
      </c>
      <c r="F8430">
        <v>2</v>
      </c>
      <c r="G8430">
        <v>7904</v>
      </c>
      <c r="H8430" t="s">
        <v>75</v>
      </c>
      <c r="J8430" t="s">
        <v>14</v>
      </c>
      <c r="K8430">
        <v>44</v>
      </c>
      <c r="L8430" t="s">
        <v>22</v>
      </c>
    </row>
    <row r="8431" spans="1:12">
      <c r="A8431" t="e">
        <f ca="1">E00251616870121</f>
        <v>#NAME?</v>
      </c>
      <c r="B8431">
        <v>701</v>
      </c>
      <c r="C8431" t="s">
        <v>72</v>
      </c>
      <c r="D8431" s="1">
        <v>42936</v>
      </c>
      <c r="F8431">
        <v>4</v>
      </c>
      <c r="G8431">
        <v>2599</v>
      </c>
      <c r="H8431" t="s">
        <v>238</v>
      </c>
      <c r="J8431" t="s">
        <v>14</v>
      </c>
      <c r="K8431">
        <v>55</v>
      </c>
      <c r="L8431" t="s">
        <v>15</v>
      </c>
    </row>
    <row r="8432" spans="1:12">
      <c r="A8432" t="e">
        <f ca="1">E00251616870121</f>
        <v>#NAME?</v>
      </c>
      <c r="B8432">
        <v>701</v>
      </c>
      <c r="C8432" t="s">
        <v>72</v>
      </c>
      <c r="D8432" s="1">
        <v>42986</v>
      </c>
      <c r="F8432">
        <v>4</v>
      </c>
      <c r="G8432">
        <v>6262</v>
      </c>
      <c r="H8432" t="s">
        <v>590</v>
      </c>
      <c r="J8432" t="s">
        <v>14</v>
      </c>
      <c r="K8432">
        <v>55</v>
      </c>
      <c r="L8432" t="s">
        <v>15</v>
      </c>
    </row>
    <row r="8433" spans="1:12">
      <c r="A8433" t="e">
        <f ca="1">E00251514580521</f>
        <v>#NAME?</v>
      </c>
      <c r="B8433">
        <v>444</v>
      </c>
      <c r="C8433" t="s">
        <v>819</v>
      </c>
      <c r="D8433" s="1">
        <v>42905</v>
      </c>
      <c r="F8433">
        <v>2</v>
      </c>
      <c r="G8433">
        <v>3051</v>
      </c>
      <c r="H8433" t="s">
        <v>13</v>
      </c>
      <c r="J8433" t="s">
        <v>14</v>
      </c>
      <c r="K8433">
        <v>50</v>
      </c>
      <c r="L8433" t="s">
        <v>15</v>
      </c>
    </row>
    <row r="8434" spans="1:12">
      <c r="A8434" t="e">
        <f ca="1">E00251716512621</f>
        <v>#NAME?</v>
      </c>
      <c r="B8434">
        <v>4547</v>
      </c>
      <c r="C8434" t="s">
        <v>818</v>
      </c>
      <c r="D8434" s="1">
        <v>41669</v>
      </c>
      <c r="F8434">
        <v>1</v>
      </c>
      <c r="G8434">
        <v>29690</v>
      </c>
      <c r="H8434" t="s">
        <v>52</v>
      </c>
      <c r="J8434" t="s">
        <v>14</v>
      </c>
      <c r="K8434">
        <v>40</v>
      </c>
      <c r="L8434" t="s">
        <v>15</v>
      </c>
    </row>
    <row r="8435" spans="1:12">
      <c r="A8435" t="e">
        <f ca="1">E00251716512621</f>
        <v>#NAME?</v>
      </c>
      <c r="B8435">
        <v>4547</v>
      </c>
      <c r="C8435" t="s">
        <v>818</v>
      </c>
      <c r="D8435" s="1">
        <v>41830</v>
      </c>
      <c r="F8435">
        <v>1</v>
      </c>
      <c r="G8435">
        <v>29690</v>
      </c>
      <c r="H8435" t="s">
        <v>52</v>
      </c>
      <c r="J8435" t="s">
        <v>14</v>
      </c>
      <c r="K8435">
        <v>40</v>
      </c>
      <c r="L8435" t="s">
        <v>15</v>
      </c>
    </row>
    <row r="8436" spans="1:12">
      <c r="A8436" t="e">
        <f ca="1">E00251430091421</f>
        <v>#NAME?</v>
      </c>
      <c r="B8436">
        <v>467</v>
      </c>
      <c r="C8436" t="s">
        <v>232</v>
      </c>
      <c r="D8436" s="1">
        <v>42422</v>
      </c>
      <c r="F8436">
        <v>3</v>
      </c>
      <c r="G8436">
        <v>4019</v>
      </c>
      <c r="H8436" t="s">
        <v>26</v>
      </c>
      <c r="J8436" t="s">
        <v>14</v>
      </c>
      <c r="K8436">
        <v>64</v>
      </c>
      <c r="L8436" t="s">
        <v>15</v>
      </c>
    </row>
    <row r="8437" spans="1:12">
      <c r="A8437" t="e">
        <f ca="1">E00251427391321</f>
        <v>#NAME?</v>
      </c>
      <c r="B8437">
        <v>28</v>
      </c>
      <c r="C8437" t="s">
        <v>153</v>
      </c>
      <c r="D8437" s="1">
        <v>42073</v>
      </c>
      <c r="F8437">
        <v>2</v>
      </c>
      <c r="G8437">
        <v>7962</v>
      </c>
      <c r="H8437" t="s">
        <v>111</v>
      </c>
      <c r="J8437" t="s">
        <v>14</v>
      </c>
      <c r="K8437">
        <v>48</v>
      </c>
      <c r="L8437" t="s">
        <v>22</v>
      </c>
    </row>
    <row r="8438" spans="1:12">
      <c r="A8438" t="e">
        <f ca="1">E00251427391321</f>
        <v>#NAME?</v>
      </c>
      <c r="B8438">
        <v>28</v>
      </c>
      <c r="C8438" t="s">
        <v>153</v>
      </c>
      <c r="D8438" s="1">
        <v>42790</v>
      </c>
      <c r="F8438">
        <v>3</v>
      </c>
      <c r="G8438">
        <v>7262</v>
      </c>
      <c r="H8438" t="s">
        <v>198</v>
      </c>
      <c r="J8438" t="s">
        <v>14</v>
      </c>
      <c r="K8438">
        <v>50</v>
      </c>
      <c r="L8438" t="s">
        <v>15</v>
      </c>
    </row>
    <row r="8439" spans="1:12">
      <c r="A8439" t="e">
        <f ca="1">E00251518585821</f>
        <v>#NAME?</v>
      </c>
      <c r="B8439">
        <v>295</v>
      </c>
      <c r="C8439" t="s">
        <v>435</v>
      </c>
      <c r="D8439" s="1">
        <v>42186</v>
      </c>
      <c r="F8439">
        <v>3</v>
      </c>
      <c r="G8439">
        <v>7901</v>
      </c>
      <c r="H8439" t="s">
        <v>748</v>
      </c>
      <c r="J8439" t="s">
        <v>14</v>
      </c>
      <c r="K8439">
        <v>62</v>
      </c>
      <c r="L8439" t="s">
        <v>22</v>
      </c>
    </row>
    <row r="8440" spans="1:12">
      <c r="A8440" t="e">
        <f ca="1">E00251514273221</f>
        <v>#NAME?</v>
      </c>
      <c r="B8440">
        <v>299</v>
      </c>
      <c r="C8440" t="s">
        <v>729</v>
      </c>
      <c r="D8440" s="1">
        <v>41920</v>
      </c>
      <c r="F8440">
        <v>5</v>
      </c>
      <c r="G8440">
        <v>6918</v>
      </c>
      <c r="H8440" t="s">
        <v>443</v>
      </c>
      <c r="J8440" t="s">
        <v>14</v>
      </c>
      <c r="K8440">
        <v>56</v>
      </c>
      <c r="L8440" t="s">
        <v>15</v>
      </c>
    </row>
    <row r="8441" spans="1:12">
      <c r="A8441" t="e">
        <f ca="1">E00251514273221</f>
        <v>#NAME?</v>
      </c>
      <c r="B8441">
        <v>299</v>
      </c>
      <c r="C8441" t="s">
        <v>729</v>
      </c>
      <c r="D8441" s="1">
        <v>42104</v>
      </c>
      <c r="F8441">
        <v>6</v>
      </c>
      <c r="G8441">
        <v>3051</v>
      </c>
      <c r="H8441" t="s">
        <v>13</v>
      </c>
      <c r="J8441" t="s">
        <v>14</v>
      </c>
      <c r="K8441">
        <v>56</v>
      </c>
      <c r="L8441" t="s">
        <v>15</v>
      </c>
    </row>
    <row r="8442" spans="1:12">
      <c r="A8442" t="e">
        <f ca="1">E00251427391321</f>
        <v>#NAME?</v>
      </c>
      <c r="B8442">
        <v>28</v>
      </c>
      <c r="C8442" t="s">
        <v>153</v>
      </c>
      <c r="D8442" s="1">
        <v>41730</v>
      </c>
      <c r="F8442">
        <v>1</v>
      </c>
      <c r="G8442">
        <v>78659</v>
      </c>
      <c r="H8442" t="s">
        <v>46</v>
      </c>
      <c r="J8442" t="s">
        <v>14</v>
      </c>
      <c r="K8442">
        <v>47</v>
      </c>
      <c r="L8442" t="s">
        <v>22</v>
      </c>
    </row>
    <row r="8443" spans="1:12">
      <c r="A8443" t="e">
        <f ca="1">E00251616870121</f>
        <v>#NAME?</v>
      </c>
      <c r="B8443">
        <v>701</v>
      </c>
      <c r="C8443" t="s">
        <v>72</v>
      </c>
      <c r="D8443" s="1">
        <v>42857</v>
      </c>
      <c r="F8443">
        <v>3</v>
      </c>
      <c r="G8443">
        <v>2599</v>
      </c>
      <c r="H8443" t="s">
        <v>238</v>
      </c>
      <c r="J8443" t="s">
        <v>14</v>
      </c>
      <c r="K8443">
        <v>55</v>
      </c>
      <c r="L8443" t="s">
        <v>15</v>
      </c>
    </row>
    <row r="8444" spans="1:12">
      <c r="A8444" t="e">
        <f ca="1">E00251616870121</f>
        <v>#NAME?</v>
      </c>
      <c r="B8444">
        <v>701</v>
      </c>
      <c r="C8444" t="s">
        <v>72</v>
      </c>
      <c r="D8444" s="1">
        <v>42857</v>
      </c>
      <c r="F8444">
        <v>4</v>
      </c>
      <c r="G8444">
        <v>49390</v>
      </c>
      <c r="H8444" t="s">
        <v>59</v>
      </c>
      <c r="J8444" t="s">
        <v>14</v>
      </c>
      <c r="K8444">
        <v>55</v>
      </c>
      <c r="L8444" t="s">
        <v>15</v>
      </c>
    </row>
    <row r="8445" spans="1:12">
      <c r="A8445" t="e">
        <f ca="1">E00251616870121</f>
        <v>#NAME?</v>
      </c>
      <c r="B8445">
        <v>701</v>
      </c>
      <c r="C8445" t="s">
        <v>72</v>
      </c>
      <c r="D8445" s="1">
        <v>42870</v>
      </c>
      <c r="F8445">
        <v>6</v>
      </c>
      <c r="G8445">
        <v>2889</v>
      </c>
      <c r="H8445" t="s">
        <v>595</v>
      </c>
      <c r="J8445" t="s">
        <v>14</v>
      </c>
      <c r="K8445">
        <v>55</v>
      </c>
      <c r="L8445" t="s">
        <v>15</v>
      </c>
    </row>
    <row r="8446" spans="1:12">
      <c r="A8446" t="e">
        <f ca="1">E00251531925021</f>
        <v>#NAME?</v>
      </c>
      <c r="B8446">
        <v>703</v>
      </c>
      <c r="C8446" t="s">
        <v>305</v>
      </c>
      <c r="D8446" s="1">
        <v>42864</v>
      </c>
      <c r="F8446">
        <v>4</v>
      </c>
      <c r="G8446">
        <v>6929</v>
      </c>
      <c r="H8446" t="s">
        <v>36</v>
      </c>
      <c r="J8446" t="s">
        <v>14</v>
      </c>
      <c r="K8446">
        <v>49</v>
      </c>
      <c r="L8446" t="s">
        <v>15</v>
      </c>
    </row>
    <row r="8447" spans="1:12">
      <c r="A8447" t="e">
        <f ca="1">E00251532587421</f>
        <v>#NAME?</v>
      </c>
      <c r="B8447">
        <v>445</v>
      </c>
      <c r="C8447" t="s">
        <v>23</v>
      </c>
      <c r="D8447" s="1">
        <v>41110</v>
      </c>
      <c r="F8447">
        <v>1</v>
      </c>
      <c r="G8447">
        <v>49300</v>
      </c>
      <c r="H8447" t="s">
        <v>228</v>
      </c>
      <c r="J8447" t="s">
        <v>14</v>
      </c>
      <c r="K8447">
        <v>48</v>
      </c>
      <c r="L8447" t="s">
        <v>15</v>
      </c>
    </row>
    <row r="8448" spans="1:12">
      <c r="A8448" t="e">
        <f ca="1">E00251532587421</f>
        <v>#NAME?</v>
      </c>
      <c r="B8448">
        <v>445</v>
      </c>
      <c r="C8448" t="s">
        <v>23</v>
      </c>
      <c r="D8448" s="1">
        <v>41641</v>
      </c>
      <c r="F8448">
        <v>1</v>
      </c>
      <c r="G8448">
        <v>22800</v>
      </c>
      <c r="H8448" t="s">
        <v>35</v>
      </c>
      <c r="J8448" t="s">
        <v>14</v>
      </c>
      <c r="K8448">
        <v>49</v>
      </c>
      <c r="L8448" t="s">
        <v>15</v>
      </c>
    </row>
    <row r="8449" spans="1:12">
      <c r="A8449" t="e">
        <f ca="1">E00251439730221</f>
        <v>#NAME?</v>
      </c>
      <c r="B8449">
        <v>290</v>
      </c>
      <c r="C8449" t="s">
        <v>449</v>
      </c>
      <c r="D8449" s="1">
        <v>41103</v>
      </c>
      <c r="F8449">
        <v>4</v>
      </c>
      <c r="G8449">
        <v>7243</v>
      </c>
      <c r="H8449" t="s">
        <v>42</v>
      </c>
      <c r="J8449" t="s">
        <v>14</v>
      </c>
      <c r="K8449">
        <v>48</v>
      </c>
      <c r="L8449" t="s">
        <v>15</v>
      </c>
    </row>
    <row r="8450" spans="1:12">
      <c r="A8450" t="e">
        <f ca="1">E00251439730221</f>
        <v>#NAME?</v>
      </c>
      <c r="B8450">
        <v>290</v>
      </c>
      <c r="C8450" t="s">
        <v>449</v>
      </c>
      <c r="D8450" s="1">
        <v>41145</v>
      </c>
      <c r="F8450">
        <v>6</v>
      </c>
      <c r="G8450">
        <v>3051</v>
      </c>
      <c r="H8450" t="s">
        <v>13</v>
      </c>
      <c r="J8450" t="s">
        <v>14</v>
      </c>
      <c r="K8450">
        <v>48</v>
      </c>
      <c r="L8450" t="s">
        <v>15</v>
      </c>
    </row>
    <row r="8451" spans="1:12">
      <c r="A8451" t="e">
        <f ca="1">E00251439730221</f>
        <v>#NAME?</v>
      </c>
      <c r="B8451">
        <v>290</v>
      </c>
      <c r="C8451" t="s">
        <v>449</v>
      </c>
      <c r="D8451" s="1">
        <v>41487</v>
      </c>
      <c r="F8451">
        <v>6</v>
      </c>
      <c r="G8451">
        <v>78050</v>
      </c>
      <c r="H8451" t="s">
        <v>197</v>
      </c>
      <c r="J8451" t="s">
        <v>14</v>
      </c>
      <c r="K8451">
        <v>49</v>
      </c>
      <c r="L8451" t="s">
        <v>22</v>
      </c>
    </row>
    <row r="8452" spans="1:12">
      <c r="A8452" t="e">
        <f ca="1">E00251531925021</f>
        <v>#NAME?</v>
      </c>
      <c r="B8452">
        <v>703</v>
      </c>
      <c r="C8452" t="s">
        <v>305</v>
      </c>
      <c r="D8452" s="1">
        <v>43081</v>
      </c>
      <c r="F8452">
        <v>5</v>
      </c>
      <c r="G8452">
        <v>3004</v>
      </c>
      <c r="H8452" t="s">
        <v>104</v>
      </c>
      <c r="J8452" t="s">
        <v>14</v>
      </c>
      <c r="K8452">
        <v>50</v>
      </c>
      <c r="L8452" t="s">
        <v>15</v>
      </c>
    </row>
    <row r="8453" spans="1:12">
      <c r="A8453" t="e">
        <f ca="1">E00251514273221</f>
        <v>#NAME?</v>
      </c>
      <c r="B8453">
        <v>299</v>
      </c>
      <c r="C8453" t="s">
        <v>729</v>
      </c>
      <c r="D8453" s="1">
        <v>41130</v>
      </c>
      <c r="F8453">
        <v>1</v>
      </c>
      <c r="G8453">
        <v>59010</v>
      </c>
      <c r="H8453" t="s">
        <v>67</v>
      </c>
      <c r="J8453" t="s">
        <v>14</v>
      </c>
      <c r="K8453">
        <v>54</v>
      </c>
      <c r="L8453" t="s">
        <v>15</v>
      </c>
    </row>
    <row r="8454" spans="1:12">
      <c r="A8454" t="e">
        <f ca="1">E00251514273221</f>
        <v>#NAME?</v>
      </c>
      <c r="B8454">
        <v>299</v>
      </c>
      <c r="C8454" t="s">
        <v>729</v>
      </c>
      <c r="D8454" s="1">
        <v>41367</v>
      </c>
      <c r="F8454">
        <v>1</v>
      </c>
      <c r="G8454">
        <v>4871</v>
      </c>
      <c r="H8454" t="s">
        <v>125</v>
      </c>
      <c r="J8454" t="s">
        <v>14</v>
      </c>
      <c r="K8454">
        <v>54</v>
      </c>
      <c r="L8454" t="s">
        <v>15</v>
      </c>
    </row>
    <row r="8455" spans="1:12">
      <c r="A8455" t="e">
        <f ca="1">E00251514273221</f>
        <v>#NAME?</v>
      </c>
      <c r="B8455">
        <v>299</v>
      </c>
      <c r="C8455" t="s">
        <v>729</v>
      </c>
      <c r="D8455" s="1">
        <v>41624</v>
      </c>
      <c r="F8455">
        <v>2</v>
      </c>
      <c r="G8455">
        <v>3540</v>
      </c>
      <c r="H8455" t="s">
        <v>436</v>
      </c>
      <c r="J8455" t="s">
        <v>14</v>
      </c>
      <c r="K8455">
        <v>55</v>
      </c>
      <c r="L8455" t="s">
        <v>15</v>
      </c>
    </row>
    <row r="8456" spans="1:12">
      <c r="A8456" t="e">
        <f ca="1">E00251616870121</f>
        <v>#NAME?</v>
      </c>
      <c r="B8456">
        <v>701</v>
      </c>
      <c r="C8456" t="s">
        <v>72</v>
      </c>
      <c r="D8456" s="1">
        <v>42928</v>
      </c>
      <c r="F8456">
        <v>2</v>
      </c>
      <c r="G8456">
        <v>2724</v>
      </c>
      <c r="H8456" t="s">
        <v>73</v>
      </c>
      <c r="J8456" t="s">
        <v>14</v>
      </c>
      <c r="K8456">
        <v>55</v>
      </c>
      <c r="L8456" t="s">
        <v>15</v>
      </c>
    </row>
    <row r="8457" spans="1:12">
      <c r="A8457" t="e">
        <f ca="1">E00251616870121</f>
        <v>#NAME?</v>
      </c>
      <c r="B8457">
        <v>701</v>
      </c>
      <c r="C8457" t="s">
        <v>72</v>
      </c>
      <c r="D8457" s="1">
        <v>43083</v>
      </c>
      <c r="F8457">
        <v>6</v>
      </c>
      <c r="G8457">
        <v>2889</v>
      </c>
      <c r="H8457" t="s">
        <v>595</v>
      </c>
      <c r="J8457" t="s">
        <v>14</v>
      </c>
      <c r="K8457">
        <v>55</v>
      </c>
      <c r="L8457" t="s">
        <v>15</v>
      </c>
    </row>
    <row r="8458" spans="1:12">
      <c r="A8458" t="e">
        <f ca="1">E00251439765421</f>
        <v>#NAME?</v>
      </c>
      <c r="B8458">
        <v>1325</v>
      </c>
      <c r="C8458" t="s">
        <v>605</v>
      </c>
      <c r="D8458" s="1">
        <v>41339</v>
      </c>
      <c r="F8458">
        <v>1</v>
      </c>
      <c r="G8458">
        <v>7969</v>
      </c>
      <c r="H8458" t="s">
        <v>87</v>
      </c>
      <c r="J8458" t="s">
        <v>14</v>
      </c>
      <c r="K8458">
        <v>55</v>
      </c>
      <c r="L8458" t="s">
        <v>22</v>
      </c>
    </row>
    <row r="8459" spans="1:12">
      <c r="A8459" t="e">
        <f ca="1">E00251531925021</f>
        <v>#NAME?</v>
      </c>
      <c r="B8459">
        <v>703</v>
      </c>
      <c r="C8459" t="s">
        <v>305</v>
      </c>
      <c r="D8459" s="1">
        <v>42185</v>
      </c>
      <c r="F8459">
        <v>2</v>
      </c>
      <c r="G8459">
        <v>2724</v>
      </c>
      <c r="H8459" t="s">
        <v>73</v>
      </c>
      <c r="J8459" t="s">
        <v>14</v>
      </c>
      <c r="K8459">
        <v>48</v>
      </c>
      <c r="L8459" t="s">
        <v>15</v>
      </c>
    </row>
    <row r="8460" spans="1:12">
      <c r="A8460" t="e">
        <f ca="1">E00251514273221</f>
        <v>#NAME?</v>
      </c>
      <c r="B8460">
        <v>299</v>
      </c>
      <c r="C8460" t="s">
        <v>729</v>
      </c>
      <c r="D8460" s="1">
        <v>41858</v>
      </c>
      <c r="F8460">
        <v>5</v>
      </c>
      <c r="G8460">
        <v>6918</v>
      </c>
      <c r="H8460" t="s">
        <v>443</v>
      </c>
      <c r="J8460" t="s">
        <v>14</v>
      </c>
      <c r="K8460">
        <v>56</v>
      </c>
      <c r="L8460" t="s">
        <v>15</v>
      </c>
    </row>
    <row r="8461" spans="1:12">
      <c r="A8461" t="e">
        <f ca="1">E00251514273221</f>
        <v>#NAME?</v>
      </c>
      <c r="B8461">
        <v>299</v>
      </c>
      <c r="C8461" t="s">
        <v>729</v>
      </c>
      <c r="D8461" s="1">
        <v>41920</v>
      </c>
      <c r="F8461">
        <v>3</v>
      </c>
      <c r="G8461">
        <v>30000</v>
      </c>
      <c r="H8461" t="s">
        <v>144</v>
      </c>
      <c r="J8461" t="s">
        <v>14</v>
      </c>
      <c r="K8461">
        <v>56</v>
      </c>
      <c r="L8461" t="s">
        <v>15</v>
      </c>
    </row>
    <row r="8462" spans="1:12">
      <c r="A8462" t="e">
        <f ca="1">E00251514273221</f>
        <v>#NAME?</v>
      </c>
      <c r="B8462">
        <v>299</v>
      </c>
      <c r="C8462" t="s">
        <v>729</v>
      </c>
      <c r="D8462" s="1">
        <v>42770</v>
      </c>
      <c r="F8462">
        <v>3</v>
      </c>
      <c r="G8462">
        <v>5950</v>
      </c>
      <c r="H8462" t="s">
        <v>24</v>
      </c>
      <c r="J8462" t="s">
        <v>14</v>
      </c>
      <c r="K8462">
        <v>58</v>
      </c>
      <c r="L8462" t="s">
        <v>15</v>
      </c>
    </row>
    <row r="8463" spans="1:12">
      <c r="A8463" t="e">
        <f ca="1">E00251514273221</f>
        <v>#NAME?</v>
      </c>
      <c r="B8463">
        <v>299</v>
      </c>
      <c r="C8463" t="s">
        <v>729</v>
      </c>
      <c r="D8463" s="1">
        <v>42832</v>
      </c>
      <c r="F8463">
        <v>1</v>
      </c>
      <c r="G8463">
        <v>7242</v>
      </c>
      <c r="H8463" t="s">
        <v>93</v>
      </c>
      <c r="J8463" t="s">
        <v>14</v>
      </c>
      <c r="K8463">
        <v>58</v>
      </c>
      <c r="L8463" t="s">
        <v>15</v>
      </c>
    </row>
    <row r="8464" spans="1:12">
      <c r="A8464" t="e">
        <f ca="1">E00251616870121</f>
        <v>#NAME?</v>
      </c>
      <c r="B8464">
        <v>701</v>
      </c>
      <c r="C8464" t="s">
        <v>72</v>
      </c>
      <c r="D8464" s="1">
        <v>41200</v>
      </c>
      <c r="F8464">
        <v>6</v>
      </c>
      <c r="G8464">
        <v>4779</v>
      </c>
      <c r="H8464" t="s">
        <v>231</v>
      </c>
      <c r="J8464" t="s">
        <v>14</v>
      </c>
      <c r="K8464">
        <v>50</v>
      </c>
      <c r="L8464" t="s">
        <v>15</v>
      </c>
    </row>
    <row r="8465" spans="1:12">
      <c r="A8465" t="e">
        <f ca="1">E00251616870121</f>
        <v>#NAME?</v>
      </c>
      <c r="B8465">
        <v>701</v>
      </c>
      <c r="C8465" t="s">
        <v>72</v>
      </c>
      <c r="D8465" s="1">
        <v>41781</v>
      </c>
      <c r="F8465">
        <v>3</v>
      </c>
      <c r="G8465">
        <v>30391</v>
      </c>
      <c r="H8465" t="s">
        <v>690</v>
      </c>
      <c r="J8465" t="s">
        <v>14</v>
      </c>
      <c r="K8465">
        <v>52</v>
      </c>
      <c r="L8465" t="s">
        <v>15</v>
      </c>
    </row>
    <row r="8466" spans="1:12">
      <c r="A8466" t="e">
        <f ca="1">E00251512526121</f>
        <v>#NAME?</v>
      </c>
      <c r="B8466">
        <v>47</v>
      </c>
      <c r="C8466" t="s">
        <v>494</v>
      </c>
      <c r="D8466" s="1">
        <v>42587</v>
      </c>
      <c r="F8466">
        <v>1</v>
      </c>
      <c r="G8466">
        <v>7831</v>
      </c>
      <c r="H8466" t="s">
        <v>274</v>
      </c>
      <c r="J8466" t="s">
        <v>14</v>
      </c>
      <c r="K8466">
        <v>50</v>
      </c>
      <c r="L8466" t="s">
        <v>22</v>
      </c>
    </row>
    <row r="8467" spans="1:12">
      <c r="A8467" t="e">
        <f ca="1">E00251429825621</f>
        <v>#NAME?</v>
      </c>
      <c r="B8467">
        <v>160</v>
      </c>
      <c r="C8467" t="s">
        <v>278</v>
      </c>
      <c r="D8467" s="1">
        <v>41164</v>
      </c>
      <c r="F8467">
        <v>1</v>
      </c>
      <c r="G8467">
        <v>7291</v>
      </c>
      <c r="H8467" t="s">
        <v>163</v>
      </c>
      <c r="J8467" t="s">
        <v>14</v>
      </c>
      <c r="K8467">
        <v>44</v>
      </c>
      <c r="L8467" t="s">
        <v>15</v>
      </c>
    </row>
    <row r="8468" spans="1:12">
      <c r="A8468" t="e">
        <f ca="1">E00251626524421</f>
        <v>#NAME?</v>
      </c>
      <c r="B8468">
        <v>297</v>
      </c>
      <c r="C8468" t="s">
        <v>411</v>
      </c>
      <c r="D8468" s="1">
        <v>41366</v>
      </c>
      <c r="F8468">
        <v>1</v>
      </c>
      <c r="G8468">
        <v>8798</v>
      </c>
      <c r="H8468" t="s">
        <v>314</v>
      </c>
      <c r="J8468" t="s">
        <v>14</v>
      </c>
      <c r="K8468">
        <v>42</v>
      </c>
      <c r="L8468" t="s">
        <v>15</v>
      </c>
    </row>
    <row r="8469" spans="1:12">
      <c r="A8469" t="e">
        <f ca="1">E00251626524421</f>
        <v>#NAME?</v>
      </c>
      <c r="B8469">
        <v>297</v>
      </c>
      <c r="C8469" t="s">
        <v>411</v>
      </c>
      <c r="D8469" s="1">
        <v>41914</v>
      </c>
      <c r="F8469">
        <v>2</v>
      </c>
      <c r="G8469">
        <v>4019</v>
      </c>
      <c r="H8469" t="s">
        <v>26</v>
      </c>
      <c r="J8469" t="s">
        <v>14</v>
      </c>
      <c r="K8469">
        <v>43</v>
      </c>
      <c r="L8469" t="s">
        <v>15</v>
      </c>
    </row>
    <row r="8470" spans="1:12">
      <c r="A8470" t="e">
        <f ca="1">E00251616870121</f>
        <v>#NAME?</v>
      </c>
      <c r="B8470">
        <v>701</v>
      </c>
      <c r="C8470" t="s">
        <v>72</v>
      </c>
      <c r="D8470" s="1">
        <v>41841</v>
      </c>
      <c r="F8470">
        <v>4</v>
      </c>
      <c r="G8470">
        <v>3004</v>
      </c>
      <c r="H8470" t="s">
        <v>104</v>
      </c>
      <c r="J8470" t="s">
        <v>14</v>
      </c>
      <c r="K8470">
        <v>52</v>
      </c>
      <c r="L8470" t="s">
        <v>15</v>
      </c>
    </row>
    <row r="8471" spans="1:12">
      <c r="A8471" t="e">
        <f ca="1">E00251715553221</f>
        <v>#NAME?</v>
      </c>
      <c r="B8471">
        <v>48</v>
      </c>
      <c r="C8471" t="s">
        <v>249</v>
      </c>
      <c r="D8471" s="1">
        <v>42905</v>
      </c>
      <c r="F8471">
        <v>1</v>
      </c>
      <c r="G8471">
        <v>73395</v>
      </c>
      <c r="H8471" t="s">
        <v>1144</v>
      </c>
      <c r="J8471" t="s">
        <v>14</v>
      </c>
      <c r="K8471">
        <v>46</v>
      </c>
      <c r="L8471" t="s">
        <v>15</v>
      </c>
    </row>
    <row r="8472" spans="1:12">
      <c r="A8472" t="e">
        <f ca="1">E00251439730221</f>
        <v>#NAME?</v>
      </c>
      <c r="B8472">
        <v>290</v>
      </c>
      <c r="C8472" t="s">
        <v>449</v>
      </c>
      <c r="D8472" s="1">
        <v>40991</v>
      </c>
      <c r="F8472">
        <v>2</v>
      </c>
      <c r="G8472">
        <v>3899</v>
      </c>
      <c r="H8472" t="s">
        <v>264</v>
      </c>
      <c r="J8472" t="s">
        <v>14</v>
      </c>
      <c r="K8472">
        <v>48</v>
      </c>
      <c r="L8472" t="s">
        <v>15</v>
      </c>
    </row>
    <row r="8473" spans="1:12">
      <c r="A8473" t="e">
        <f ca="1">E00251439730221</f>
        <v>#NAME?</v>
      </c>
      <c r="B8473">
        <v>290</v>
      </c>
      <c r="C8473" t="s">
        <v>449</v>
      </c>
      <c r="D8473" s="1">
        <v>41677</v>
      </c>
      <c r="F8473">
        <v>4</v>
      </c>
      <c r="G8473">
        <v>7243</v>
      </c>
      <c r="H8473" t="s">
        <v>42</v>
      </c>
      <c r="J8473" t="s">
        <v>14</v>
      </c>
      <c r="K8473">
        <v>50</v>
      </c>
      <c r="L8473" t="s">
        <v>15</v>
      </c>
    </row>
    <row r="8474" spans="1:12">
      <c r="A8474" t="e">
        <f ca="1">E00251532587421</f>
        <v>#NAME?</v>
      </c>
      <c r="B8474">
        <v>4842</v>
      </c>
      <c r="C8474" t="s">
        <v>949</v>
      </c>
      <c r="D8474" s="1">
        <v>42225</v>
      </c>
      <c r="F8474">
        <v>2</v>
      </c>
      <c r="G8474">
        <v>49300</v>
      </c>
      <c r="H8474" t="s">
        <v>228</v>
      </c>
      <c r="I8474" t="s">
        <v>148</v>
      </c>
      <c r="J8474" t="s">
        <v>57</v>
      </c>
      <c r="K8474">
        <v>51</v>
      </c>
      <c r="L8474" t="s">
        <v>15</v>
      </c>
    </row>
    <row r="8475" spans="1:12">
      <c r="A8475" t="e">
        <f ca="1">E00251427391321</f>
        <v>#NAME?</v>
      </c>
      <c r="B8475">
        <v>28</v>
      </c>
      <c r="C8475" t="s">
        <v>153</v>
      </c>
      <c r="D8475" s="1">
        <v>42404</v>
      </c>
      <c r="F8475">
        <v>3</v>
      </c>
      <c r="G8475">
        <v>4019</v>
      </c>
      <c r="H8475" t="s">
        <v>26</v>
      </c>
      <c r="J8475" t="s">
        <v>14</v>
      </c>
      <c r="K8475">
        <v>48</v>
      </c>
      <c r="L8475" t="s">
        <v>15</v>
      </c>
    </row>
    <row r="8476" spans="1:12">
      <c r="A8476" t="e">
        <f ca="1">E00251528867921</f>
        <v>#NAME?</v>
      </c>
      <c r="B8476">
        <v>272</v>
      </c>
      <c r="C8476" t="s">
        <v>174</v>
      </c>
      <c r="D8476" s="1">
        <v>42905</v>
      </c>
      <c r="F8476">
        <v>1</v>
      </c>
      <c r="G8476">
        <v>7175</v>
      </c>
      <c r="H8476" t="s">
        <v>689</v>
      </c>
      <c r="I8476" t="s">
        <v>56</v>
      </c>
      <c r="J8476" t="s">
        <v>57</v>
      </c>
      <c r="K8476">
        <v>50</v>
      </c>
      <c r="L8476" t="s">
        <v>15</v>
      </c>
    </row>
    <row r="8477" spans="1:12">
      <c r="A8477" t="e">
        <f ca="1">E00251431694221</f>
        <v>#NAME?</v>
      </c>
      <c r="B8477">
        <v>1128</v>
      </c>
      <c r="C8477" t="s">
        <v>424</v>
      </c>
      <c r="D8477" s="1">
        <v>41184</v>
      </c>
      <c r="F8477">
        <v>1</v>
      </c>
      <c r="G8477">
        <v>7089</v>
      </c>
      <c r="H8477" t="s">
        <v>487</v>
      </c>
      <c r="J8477" t="s">
        <v>14</v>
      </c>
      <c r="K8477">
        <v>48</v>
      </c>
      <c r="L8477" t="s">
        <v>15</v>
      </c>
    </row>
    <row r="8478" spans="1:12">
      <c r="A8478" t="e">
        <f ca="1">E00251514273221</f>
        <v>#NAME?</v>
      </c>
      <c r="B8478">
        <v>299</v>
      </c>
      <c r="C8478" t="s">
        <v>729</v>
      </c>
      <c r="D8478" s="1">
        <v>41711</v>
      </c>
      <c r="F8478">
        <v>1</v>
      </c>
      <c r="G8478">
        <v>7962</v>
      </c>
      <c r="H8478" t="s">
        <v>111</v>
      </c>
      <c r="J8478" t="s">
        <v>14</v>
      </c>
      <c r="K8478">
        <v>55</v>
      </c>
      <c r="L8478" t="s">
        <v>22</v>
      </c>
    </row>
    <row r="8479" spans="1:12">
      <c r="A8479" t="e">
        <f ca="1">E00251430091421</f>
        <v>#NAME?</v>
      </c>
      <c r="B8479">
        <v>467</v>
      </c>
      <c r="C8479" t="s">
        <v>232</v>
      </c>
      <c r="D8479" s="1">
        <v>40948</v>
      </c>
      <c r="F8479">
        <v>1</v>
      </c>
      <c r="G8479">
        <v>4019</v>
      </c>
      <c r="H8479" t="s">
        <v>26</v>
      </c>
      <c r="J8479" t="s">
        <v>14</v>
      </c>
      <c r="K8479">
        <v>60</v>
      </c>
      <c r="L8479" t="s">
        <v>15</v>
      </c>
    </row>
    <row r="8480" spans="1:12">
      <c r="A8480" t="e">
        <f ca="1">E00251626524421</f>
        <v>#NAME?</v>
      </c>
      <c r="B8480">
        <v>297</v>
      </c>
      <c r="C8480" t="s">
        <v>411</v>
      </c>
      <c r="D8480" s="1">
        <v>42810</v>
      </c>
      <c r="F8480">
        <v>1</v>
      </c>
      <c r="G8480">
        <v>4019</v>
      </c>
      <c r="H8480" t="s">
        <v>26</v>
      </c>
      <c r="J8480" t="s">
        <v>14</v>
      </c>
      <c r="K8480">
        <v>46</v>
      </c>
      <c r="L8480" t="s">
        <v>15</v>
      </c>
    </row>
    <row r="8481" spans="1:12">
      <c r="A8481" t="e">
        <f ca="1">E00251532587421</f>
        <v>#NAME?</v>
      </c>
      <c r="B8481">
        <v>445</v>
      </c>
      <c r="C8481" t="s">
        <v>23</v>
      </c>
      <c r="D8481" s="1">
        <v>41037</v>
      </c>
      <c r="F8481">
        <v>2</v>
      </c>
      <c r="G8481">
        <v>49300</v>
      </c>
      <c r="H8481" t="s">
        <v>228</v>
      </c>
      <c r="J8481" t="s">
        <v>14</v>
      </c>
      <c r="K8481">
        <v>48</v>
      </c>
      <c r="L8481" t="s">
        <v>15</v>
      </c>
    </row>
    <row r="8482" spans="1:12">
      <c r="A8482" t="e">
        <f ca="1">E00251439807421</f>
        <v>#NAME?</v>
      </c>
      <c r="B8482">
        <v>354</v>
      </c>
      <c r="C8482" t="s">
        <v>826</v>
      </c>
      <c r="D8482" s="1">
        <v>42339</v>
      </c>
      <c r="F8482">
        <v>3</v>
      </c>
      <c r="G8482">
        <v>25000</v>
      </c>
      <c r="H8482" t="s">
        <v>178</v>
      </c>
      <c r="J8482" t="s">
        <v>14</v>
      </c>
      <c r="K8482">
        <v>55</v>
      </c>
      <c r="L8482" t="s">
        <v>15</v>
      </c>
    </row>
    <row r="8483" spans="1:12">
      <c r="A8483" t="e">
        <f ca="1">E00251532587421</f>
        <v>#NAME?</v>
      </c>
      <c r="B8483">
        <v>445</v>
      </c>
      <c r="C8483" t="s">
        <v>23</v>
      </c>
      <c r="D8483" s="1">
        <v>42237</v>
      </c>
      <c r="F8483">
        <v>1</v>
      </c>
      <c r="G8483">
        <v>84500</v>
      </c>
      <c r="H8483" t="s">
        <v>511</v>
      </c>
      <c r="J8483" t="s">
        <v>14</v>
      </c>
      <c r="K8483">
        <v>51</v>
      </c>
      <c r="L8483" t="s">
        <v>15</v>
      </c>
    </row>
    <row r="8484" spans="1:12">
      <c r="A8484" t="e">
        <f ca="1">E00251514273221</f>
        <v>#NAME?</v>
      </c>
      <c r="B8484">
        <v>299</v>
      </c>
      <c r="C8484" t="s">
        <v>729</v>
      </c>
      <c r="D8484" s="1">
        <v>42366</v>
      </c>
      <c r="F8484">
        <v>4</v>
      </c>
      <c r="G8484">
        <v>30000</v>
      </c>
      <c r="H8484" t="s">
        <v>144</v>
      </c>
      <c r="J8484" t="s">
        <v>14</v>
      </c>
      <c r="K8484">
        <v>57</v>
      </c>
      <c r="L8484" t="s">
        <v>15</v>
      </c>
    </row>
    <row r="8485" spans="1:12">
      <c r="A8485" t="e">
        <f ca="1">E00251514287121</f>
        <v>#NAME?</v>
      </c>
      <c r="B8485">
        <v>502</v>
      </c>
      <c r="C8485" t="s">
        <v>172</v>
      </c>
      <c r="D8485" s="1">
        <v>41619</v>
      </c>
      <c r="F8485">
        <v>1</v>
      </c>
      <c r="G8485">
        <v>4019</v>
      </c>
      <c r="H8485" t="s">
        <v>26</v>
      </c>
      <c r="J8485" t="s">
        <v>14</v>
      </c>
      <c r="K8485">
        <v>54</v>
      </c>
      <c r="L8485" t="s">
        <v>15</v>
      </c>
    </row>
    <row r="8486" spans="1:12">
      <c r="A8486" t="e">
        <f ca="1">E00251514287121</f>
        <v>#NAME?</v>
      </c>
      <c r="B8486">
        <v>7505</v>
      </c>
      <c r="C8486" t="s">
        <v>209</v>
      </c>
      <c r="D8486" s="1">
        <v>42705</v>
      </c>
      <c r="F8486">
        <v>5</v>
      </c>
      <c r="G8486">
        <v>29690</v>
      </c>
      <c r="H8486" t="s">
        <v>52</v>
      </c>
      <c r="J8486" t="s">
        <v>14</v>
      </c>
      <c r="K8486">
        <v>56</v>
      </c>
      <c r="L8486" t="s">
        <v>15</v>
      </c>
    </row>
    <row r="8487" spans="1:12">
      <c r="A8487" t="e">
        <f ca="1">E00251616870121</f>
        <v>#NAME?</v>
      </c>
      <c r="B8487">
        <v>701</v>
      </c>
      <c r="C8487" t="s">
        <v>72</v>
      </c>
      <c r="D8487" s="1">
        <v>42151</v>
      </c>
      <c r="F8487">
        <v>5</v>
      </c>
      <c r="G8487">
        <v>7273</v>
      </c>
      <c r="H8487" t="s">
        <v>543</v>
      </c>
      <c r="J8487" t="s">
        <v>14</v>
      </c>
      <c r="K8487">
        <v>53</v>
      </c>
      <c r="L8487" t="s">
        <v>15</v>
      </c>
    </row>
    <row r="8488" spans="1:12">
      <c r="A8488" t="e">
        <f ca="1">E00251616870121</f>
        <v>#NAME?</v>
      </c>
      <c r="B8488">
        <v>701</v>
      </c>
      <c r="C8488" t="s">
        <v>72</v>
      </c>
      <c r="D8488" s="1">
        <v>42317</v>
      </c>
      <c r="F8488">
        <v>5</v>
      </c>
      <c r="G8488">
        <v>2889</v>
      </c>
      <c r="H8488" t="s">
        <v>595</v>
      </c>
      <c r="J8488" t="s">
        <v>14</v>
      </c>
      <c r="K8488">
        <v>53</v>
      </c>
      <c r="L8488" t="s">
        <v>15</v>
      </c>
    </row>
    <row r="8489" spans="1:12">
      <c r="A8489" t="e">
        <f ca="1">E00251439730221</f>
        <v>#NAME?</v>
      </c>
      <c r="B8489">
        <v>290</v>
      </c>
      <c r="C8489" t="s">
        <v>449</v>
      </c>
      <c r="D8489" s="1">
        <v>42076</v>
      </c>
      <c r="F8489">
        <v>4</v>
      </c>
      <c r="G8489">
        <v>7243</v>
      </c>
      <c r="H8489" t="s">
        <v>42</v>
      </c>
      <c r="J8489" t="s">
        <v>14</v>
      </c>
      <c r="K8489">
        <v>51</v>
      </c>
      <c r="L8489" t="s">
        <v>15</v>
      </c>
    </row>
    <row r="8490" spans="1:12">
      <c r="A8490" t="e">
        <f ca="1">E00251439730221</f>
        <v>#NAME?</v>
      </c>
      <c r="B8490">
        <v>290</v>
      </c>
      <c r="C8490" t="s">
        <v>449</v>
      </c>
      <c r="D8490" s="1">
        <v>42109</v>
      </c>
      <c r="F8490">
        <v>2</v>
      </c>
      <c r="G8490">
        <v>6278</v>
      </c>
      <c r="H8490" t="s">
        <v>554</v>
      </c>
      <c r="J8490" t="s">
        <v>14</v>
      </c>
      <c r="K8490">
        <v>51</v>
      </c>
      <c r="L8490" t="s">
        <v>15</v>
      </c>
    </row>
    <row r="8491" spans="1:12">
      <c r="A8491" t="e">
        <f ca="1">E00251439730221</f>
        <v>#NAME?</v>
      </c>
      <c r="B8491">
        <v>290</v>
      </c>
      <c r="C8491" t="s">
        <v>449</v>
      </c>
      <c r="D8491" s="1">
        <v>42248</v>
      </c>
      <c r="F8491">
        <v>3</v>
      </c>
      <c r="G8491">
        <v>7243</v>
      </c>
      <c r="H8491" t="s">
        <v>42</v>
      </c>
      <c r="J8491" t="s">
        <v>14</v>
      </c>
      <c r="K8491">
        <v>51</v>
      </c>
      <c r="L8491" t="s">
        <v>15</v>
      </c>
    </row>
    <row r="8492" spans="1:12">
      <c r="A8492" t="e">
        <f ca="1">E00251716512621</f>
        <v>#NAME?</v>
      </c>
      <c r="B8492">
        <v>4547</v>
      </c>
      <c r="C8492" t="s">
        <v>818</v>
      </c>
      <c r="D8492" s="1">
        <v>42382</v>
      </c>
      <c r="F8492">
        <v>1</v>
      </c>
      <c r="G8492">
        <v>460</v>
      </c>
      <c r="H8492" t="s">
        <v>16</v>
      </c>
      <c r="J8492" t="s">
        <v>14</v>
      </c>
      <c r="K8492">
        <v>42</v>
      </c>
      <c r="L8492" t="s">
        <v>15</v>
      </c>
    </row>
    <row r="8493" spans="1:12">
      <c r="A8493" t="e">
        <f ca="1">E00251514317621</f>
        <v>#NAME?</v>
      </c>
      <c r="B8493">
        <v>1273</v>
      </c>
      <c r="C8493" t="s">
        <v>28</v>
      </c>
      <c r="D8493" s="1">
        <v>41547</v>
      </c>
      <c r="F8493">
        <v>1</v>
      </c>
      <c r="G8493">
        <v>1179</v>
      </c>
      <c r="H8493" t="s">
        <v>180</v>
      </c>
      <c r="J8493" t="s">
        <v>14</v>
      </c>
      <c r="K8493">
        <v>40</v>
      </c>
      <c r="L8493" t="s">
        <v>15</v>
      </c>
    </row>
    <row r="8494" spans="1:12">
      <c r="A8494" t="e">
        <f ca="1">E00251615167221</f>
        <v>#NAME?</v>
      </c>
      <c r="B8494">
        <v>763</v>
      </c>
      <c r="C8494" t="s">
        <v>194</v>
      </c>
      <c r="D8494" s="1">
        <v>40918</v>
      </c>
      <c r="E8494">
        <v>1</v>
      </c>
      <c r="F8494">
        <v>3</v>
      </c>
      <c r="G8494">
        <v>4019</v>
      </c>
      <c r="H8494" t="s">
        <v>26</v>
      </c>
      <c r="J8494" t="s">
        <v>34</v>
      </c>
      <c r="K8494">
        <v>47</v>
      </c>
      <c r="L8494" t="s">
        <v>15</v>
      </c>
    </row>
    <row r="8495" spans="1:12">
      <c r="A8495" t="e">
        <f ca="1">E00251531925021</f>
        <v>#NAME?</v>
      </c>
      <c r="B8495">
        <v>703</v>
      </c>
      <c r="C8495" t="s">
        <v>305</v>
      </c>
      <c r="D8495" s="1">
        <v>42815</v>
      </c>
      <c r="F8495">
        <v>5</v>
      </c>
      <c r="G8495">
        <v>3004</v>
      </c>
      <c r="H8495" t="s">
        <v>104</v>
      </c>
      <c r="J8495" t="s">
        <v>14</v>
      </c>
      <c r="K8495">
        <v>49</v>
      </c>
      <c r="L8495" t="s">
        <v>15</v>
      </c>
    </row>
    <row r="8496" spans="1:12">
      <c r="A8496" t="e">
        <f ca="1">E00251514580521</f>
        <v>#NAME?</v>
      </c>
      <c r="B8496">
        <v>444</v>
      </c>
      <c r="C8496" t="s">
        <v>819</v>
      </c>
      <c r="D8496" s="1">
        <v>43027</v>
      </c>
      <c r="F8496">
        <v>1</v>
      </c>
      <c r="G8496">
        <v>53510</v>
      </c>
      <c r="H8496" t="s">
        <v>755</v>
      </c>
      <c r="J8496" t="s">
        <v>14</v>
      </c>
      <c r="K8496">
        <v>50</v>
      </c>
      <c r="L8496" t="s">
        <v>15</v>
      </c>
    </row>
    <row r="8497" spans="1:12">
      <c r="A8497" t="e">
        <f ca="1">E00251439730221</f>
        <v>#NAME?</v>
      </c>
      <c r="B8497">
        <v>290</v>
      </c>
      <c r="C8497" t="s">
        <v>449</v>
      </c>
      <c r="D8497" s="1">
        <v>40949</v>
      </c>
      <c r="F8497">
        <v>1</v>
      </c>
      <c r="G8497">
        <v>7876</v>
      </c>
      <c r="H8497" t="s">
        <v>827</v>
      </c>
      <c r="J8497" t="s">
        <v>14</v>
      </c>
      <c r="K8497">
        <v>48</v>
      </c>
      <c r="L8497" t="s">
        <v>22</v>
      </c>
    </row>
    <row r="8498" spans="1:12">
      <c r="A8498" t="e">
        <f ca="1">E00251626524421</f>
        <v>#NAME?</v>
      </c>
      <c r="B8498">
        <v>297</v>
      </c>
      <c r="C8498" t="s">
        <v>411</v>
      </c>
      <c r="D8498" s="1">
        <v>42171</v>
      </c>
      <c r="F8498">
        <v>3</v>
      </c>
      <c r="G8498">
        <v>73390</v>
      </c>
      <c r="H8498" t="s">
        <v>66</v>
      </c>
      <c r="J8498" t="s">
        <v>14</v>
      </c>
      <c r="K8498">
        <v>44</v>
      </c>
      <c r="L8498" t="s">
        <v>15</v>
      </c>
    </row>
    <row r="8499" spans="1:12">
      <c r="A8499" t="e">
        <f ca="1">E00251514580521</f>
        <v>#NAME?</v>
      </c>
      <c r="B8499">
        <v>444</v>
      </c>
      <c r="C8499" t="s">
        <v>819</v>
      </c>
      <c r="D8499" s="1">
        <v>41691</v>
      </c>
      <c r="F8499">
        <v>2</v>
      </c>
      <c r="G8499">
        <v>4019</v>
      </c>
      <c r="H8499" t="s">
        <v>26</v>
      </c>
      <c r="J8499" t="s">
        <v>14</v>
      </c>
      <c r="K8499">
        <v>47</v>
      </c>
      <c r="L8499" t="s">
        <v>15</v>
      </c>
    </row>
    <row r="8500" spans="1:12">
      <c r="A8500" t="e">
        <f ca="1">E00251514580521</f>
        <v>#NAME?</v>
      </c>
      <c r="B8500">
        <v>444</v>
      </c>
      <c r="C8500" t="s">
        <v>819</v>
      </c>
      <c r="D8500" s="1">
        <v>42774</v>
      </c>
      <c r="F8500">
        <v>3</v>
      </c>
      <c r="G8500">
        <v>3051</v>
      </c>
      <c r="H8500" t="s">
        <v>13</v>
      </c>
      <c r="J8500" t="s">
        <v>14</v>
      </c>
      <c r="K8500">
        <v>50</v>
      </c>
      <c r="L8500" t="s">
        <v>15</v>
      </c>
    </row>
    <row r="8501" spans="1:12">
      <c r="A8501" t="e">
        <f ca="1">E00251715553221</f>
        <v>#NAME?</v>
      </c>
      <c r="B8501">
        <v>48</v>
      </c>
      <c r="C8501" t="s">
        <v>249</v>
      </c>
      <c r="D8501" s="1">
        <v>41066</v>
      </c>
      <c r="F8501">
        <v>1</v>
      </c>
      <c r="G8501">
        <v>7291</v>
      </c>
      <c r="H8501" t="s">
        <v>163</v>
      </c>
      <c r="J8501" t="s">
        <v>14</v>
      </c>
      <c r="K8501">
        <v>41</v>
      </c>
      <c r="L8501" t="s">
        <v>15</v>
      </c>
    </row>
    <row r="8502" spans="1:12">
      <c r="A8502" t="e">
        <f ca="1">E00251439730221</f>
        <v>#NAME?</v>
      </c>
      <c r="B8502">
        <v>290</v>
      </c>
      <c r="C8502" t="s">
        <v>449</v>
      </c>
      <c r="D8502" s="1">
        <v>42300</v>
      </c>
      <c r="F8502">
        <v>1</v>
      </c>
      <c r="G8502">
        <v>29690</v>
      </c>
      <c r="H8502" t="s">
        <v>52</v>
      </c>
      <c r="J8502" t="s">
        <v>14</v>
      </c>
      <c r="K8502">
        <v>52</v>
      </c>
      <c r="L8502" t="s">
        <v>15</v>
      </c>
    </row>
    <row r="8503" spans="1:12">
      <c r="A8503" t="e">
        <f ca="1">E00251514287121</f>
        <v>#NAME?</v>
      </c>
      <c r="B8503">
        <v>502</v>
      </c>
      <c r="C8503" t="s">
        <v>172</v>
      </c>
      <c r="D8503" s="1">
        <v>40962</v>
      </c>
      <c r="F8503">
        <v>1</v>
      </c>
      <c r="G8503">
        <v>2449</v>
      </c>
      <c r="H8503" t="s">
        <v>53</v>
      </c>
      <c r="J8503" t="s">
        <v>14</v>
      </c>
      <c r="K8503">
        <v>52</v>
      </c>
      <c r="L8503" t="s">
        <v>15</v>
      </c>
    </row>
    <row r="8504" spans="1:12">
      <c r="A8504" t="e">
        <f ca="1">E00251514287121</f>
        <v>#NAME?</v>
      </c>
      <c r="B8504">
        <v>502</v>
      </c>
      <c r="C8504" t="s">
        <v>172</v>
      </c>
      <c r="D8504" s="1">
        <v>41094</v>
      </c>
      <c r="F8504">
        <v>1</v>
      </c>
      <c r="G8504">
        <v>4571</v>
      </c>
      <c r="H8504" t="s">
        <v>1145</v>
      </c>
      <c r="J8504" t="s">
        <v>14</v>
      </c>
      <c r="K8504">
        <v>52</v>
      </c>
      <c r="L8504" t="s">
        <v>15</v>
      </c>
    </row>
    <row r="8505" spans="1:12">
      <c r="A8505" t="e">
        <f ca="1">E00251514287121</f>
        <v>#NAME?</v>
      </c>
      <c r="B8505">
        <v>7505</v>
      </c>
      <c r="C8505" t="s">
        <v>209</v>
      </c>
      <c r="D8505" s="1">
        <v>42464</v>
      </c>
      <c r="F8505">
        <v>2</v>
      </c>
      <c r="G8505">
        <v>2449</v>
      </c>
      <c r="H8505" t="s">
        <v>53</v>
      </c>
      <c r="J8505" t="s">
        <v>14</v>
      </c>
      <c r="K8505">
        <v>56</v>
      </c>
      <c r="L8505" t="s">
        <v>15</v>
      </c>
    </row>
    <row r="8506" spans="1:12">
      <c r="A8506" t="e">
        <f ca="1">E00251616870121</f>
        <v>#NAME?</v>
      </c>
      <c r="B8506">
        <v>701</v>
      </c>
      <c r="C8506" t="s">
        <v>72</v>
      </c>
      <c r="D8506" s="1">
        <v>41211</v>
      </c>
      <c r="F8506">
        <v>3</v>
      </c>
      <c r="G8506">
        <v>30391</v>
      </c>
      <c r="H8506" t="s">
        <v>690</v>
      </c>
      <c r="J8506" t="s">
        <v>14</v>
      </c>
      <c r="K8506">
        <v>50</v>
      </c>
      <c r="L8506" t="s">
        <v>15</v>
      </c>
    </row>
    <row r="8507" spans="1:12">
      <c r="A8507" t="e">
        <f ca="1">E00251514317621</f>
        <v>#NAME?</v>
      </c>
      <c r="B8507">
        <v>1273</v>
      </c>
      <c r="C8507" t="s">
        <v>28</v>
      </c>
      <c r="D8507" s="1">
        <v>41997</v>
      </c>
      <c r="F8507">
        <v>1</v>
      </c>
      <c r="G8507">
        <v>460</v>
      </c>
      <c r="H8507" t="s">
        <v>16</v>
      </c>
      <c r="J8507" t="s">
        <v>14</v>
      </c>
      <c r="K8507">
        <v>42</v>
      </c>
      <c r="L8507" t="s">
        <v>15</v>
      </c>
    </row>
    <row r="8508" spans="1:12">
      <c r="A8508" t="e">
        <f ca="1">E00251439807421</f>
        <v>#NAME?</v>
      </c>
      <c r="B8508">
        <v>494</v>
      </c>
      <c r="C8508" t="s">
        <v>63</v>
      </c>
      <c r="D8508" s="1">
        <v>41171</v>
      </c>
      <c r="F8508">
        <v>2</v>
      </c>
      <c r="G8508">
        <v>27800</v>
      </c>
      <c r="H8508" t="s">
        <v>145</v>
      </c>
      <c r="J8508" t="s">
        <v>14</v>
      </c>
      <c r="K8508">
        <v>52</v>
      </c>
      <c r="L8508" t="s">
        <v>15</v>
      </c>
    </row>
    <row r="8509" spans="1:12">
      <c r="A8509" t="e">
        <f ca="1">E00251439807421</f>
        <v>#NAME?</v>
      </c>
      <c r="B8509">
        <v>494</v>
      </c>
      <c r="C8509" t="s">
        <v>63</v>
      </c>
      <c r="D8509" s="1">
        <v>41213</v>
      </c>
      <c r="F8509">
        <v>2</v>
      </c>
      <c r="G8509">
        <v>29620</v>
      </c>
      <c r="H8509" t="s">
        <v>460</v>
      </c>
      <c r="J8509" t="s">
        <v>14</v>
      </c>
      <c r="K8509">
        <v>52</v>
      </c>
      <c r="L8509" t="s">
        <v>15</v>
      </c>
    </row>
    <row r="8510" spans="1:12">
      <c r="A8510" t="e">
        <f ca="1">E00251439947821</f>
        <v>#NAME?</v>
      </c>
      <c r="B8510">
        <v>165</v>
      </c>
      <c r="C8510" t="s">
        <v>461</v>
      </c>
      <c r="D8510" s="1">
        <v>42836</v>
      </c>
      <c r="F8510">
        <v>1</v>
      </c>
      <c r="G8510">
        <v>2149</v>
      </c>
      <c r="H8510" t="s">
        <v>484</v>
      </c>
      <c r="J8510" t="s">
        <v>14</v>
      </c>
      <c r="K8510">
        <v>51</v>
      </c>
      <c r="L8510" t="s">
        <v>15</v>
      </c>
    </row>
    <row r="8511" spans="1:12">
      <c r="A8511" t="e">
        <f ca="1">E00251615167221</f>
        <v>#NAME?</v>
      </c>
      <c r="B8511">
        <v>1929</v>
      </c>
      <c r="C8511" t="s">
        <v>195</v>
      </c>
      <c r="D8511" s="1">
        <v>42247</v>
      </c>
      <c r="F8511">
        <v>6</v>
      </c>
      <c r="G8511">
        <v>27800</v>
      </c>
      <c r="H8511" t="s">
        <v>145</v>
      </c>
      <c r="J8511" t="s">
        <v>14</v>
      </c>
      <c r="K8511">
        <v>51</v>
      </c>
      <c r="L8511" t="s">
        <v>15</v>
      </c>
    </row>
    <row r="8512" spans="1:12">
      <c r="A8512" t="e">
        <f ca="1">E00251615167221</f>
        <v>#NAME?</v>
      </c>
      <c r="B8512">
        <v>1929</v>
      </c>
      <c r="C8512" t="s">
        <v>195</v>
      </c>
      <c r="D8512" s="1">
        <v>42788</v>
      </c>
      <c r="F8512">
        <v>2</v>
      </c>
      <c r="G8512">
        <v>4019</v>
      </c>
      <c r="H8512" t="s">
        <v>26</v>
      </c>
      <c r="J8512" t="s">
        <v>14</v>
      </c>
      <c r="K8512">
        <v>52</v>
      </c>
      <c r="L8512" t="s">
        <v>15</v>
      </c>
    </row>
    <row r="8513" spans="1:12">
      <c r="A8513" t="e">
        <f ca="1">E00251512526121</f>
        <v>#NAME?</v>
      </c>
      <c r="B8513">
        <v>47</v>
      </c>
      <c r="C8513" t="s">
        <v>494</v>
      </c>
      <c r="D8513" s="1">
        <v>42312</v>
      </c>
      <c r="F8513">
        <v>2</v>
      </c>
      <c r="G8513">
        <v>7810</v>
      </c>
      <c r="H8513" t="s">
        <v>143</v>
      </c>
      <c r="J8513" t="s">
        <v>14</v>
      </c>
      <c r="K8513">
        <v>50</v>
      </c>
      <c r="L8513" t="s">
        <v>15</v>
      </c>
    </row>
    <row r="8514" spans="1:12">
      <c r="A8514" t="e">
        <f ca="1">E00251430091421</f>
        <v>#NAME?</v>
      </c>
      <c r="B8514">
        <v>467</v>
      </c>
      <c r="C8514" t="s">
        <v>232</v>
      </c>
      <c r="D8514" s="1">
        <v>41292</v>
      </c>
      <c r="F8514">
        <v>3</v>
      </c>
      <c r="G8514">
        <v>73300</v>
      </c>
      <c r="H8514" t="s">
        <v>86</v>
      </c>
      <c r="J8514" t="s">
        <v>14</v>
      </c>
      <c r="K8514">
        <v>61</v>
      </c>
      <c r="L8514" t="s">
        <v>15</v>
      </c>
    </row>
    <row r="8515" spans="1:12">
      <c r="A8515" t="e">
        <f ca="1">E00251430091421</f>
        <v>#NAME?</v>
      </c>
      <c r="B8515">
        <v>467</v>
      </c>
      <c r="C8515" t="s">
        <v>232</v>
      </c>
      <c r="D8515" s="1">
        <v>41962</v>
      </c>
      <c r="F8515">
        <v>2</v>
      </c>
      <c r="G8515">
        <v>73300</v>
      </c>
      <c r="H8515" t="s">
        <v>86</v>
      </c>
      <c r="J8515" t="s">
        <v>14</v>
      </c>
      <c r="K8515">
        <v>63</v>
      </c>
      <c r="L8515" t="s">
        <v>15</v>
      </c>
    </row>
    <row r="8516" spans="1:12">
      <c r="A8516" t="e">
        <f ca="1">E00251429825621</f>
        <v>#NAME?</v>
      </c>
      <c r="B8516">
        <v>160</v>
      </c>
      <c r="C8516" t="s">
        <v>278</v>
      </c>
      <c r="D8516" s="1">
        <v>42104</v>
      </c>
      <c r="F8516">
        <v>3</v>
      </c>
      <c r="G8516">
        <v>3051</v>
      </c>
      <c r="H8516" t="s">
        <v>13</v>
      </c>
      <c r="J8516" t="s">
        <v>14</v>
      </c>
      <c r="K8516">
        <v>47</v>
      </c>
      <c r="L8516" t="s">
        <v>15</v>
      </c>
    </row>
    <row r="8517" spans="1:12">
      <c r="A8517" t="e">
        <f ca="1">E00251439730221</f>
        <v>#NAME?</v>
      </c>
      <c r="B8517">
        <v>290</v>
      </c>
      <c r="C8517" t="s">
        <v>449</v>
      </c>
      <c r="D8517" s="1">
        <v>41701</v>
      </c>
      <c r="F8517">
        <v>6</v>
      </c>
      <c r="G8517">
        <v>78050</v>
      </c>
      <c r="H8517" t="s">
        <v>197</v>
      </c>
      <c r="J8517" t="s">
        <v>14</v>
      </c>
      <c r="K8517">
        <v>50</v>
      </c>
      <c r="L8517" t="s">
        <v>22</v>
      </c>
    </row>
    <row r="8518" spans="1:12">
      <c r="A8518" t="e">
        <f ca="1">E00251616870121</f>
        <v>#NAME?</v>
      </c>
      <c r="B8518">
        <v>701</v>
      </c>
      <c r="C8518" t="s">
        <v>72</v>
      </c>
      <c r="D8518" s="1">
        <v>42103</v>
      </c>
      <c r="F8518">
        <v>2</v>
      </c>
      <c r="G8518">
        <v>2599</v>
      </c>
      <c r="H8518" t="s">
        <v>238</v>
      </c>
      <c r="J8518" t="s">
        <v>14</v>
      </c>
      <c r="K8518">
        <v>53</v>
      </c>
      <c r="L8518" t="s">
        <v>15</v>
      </c>
    </row>
    <row r="8519" spans="1:12">
      <c r="A8519" t="e">
        <f ca="1">E00251715553221</f>
        <v>#NAME?</v>
      </c>
      <c r="B8519">
        <v>48</v>
      </c>
      <c r="C8519" t="s">
        <v>249</v>
      </c>
      <c r="D8519" s="1">
        <v>41058</v>
      </c>
      <c r="F8519">
        <v>1</v>
      </c>
      <c r="G8519">
        <v>38200</v>
      </c>
      <c r="H8519" t="s">
        <v>747</v>
      </c>
      <c r="J8519" t="s">
        <v>14</v>
      </c>
      <c r="K8519">
        <v>41</v>
      </c>
      <c r="L8519" t="s">
        <v>15</v>
      </c>
    </row>
    <row r="8520" spans="1:12">
      <c r="A8520" t="e">
        <f ca="1">E00251616870121</f>
        <v>#NAME?</v>
      </c>
      <c r="B8520">
        <v>701</v>
      </c>
      <c r="C8520" t="s">
        <v>72</v>
      </c>
      <c r="D8520" s="1">
        <v>42642</v>
      </c>
      <c r="F8520">
        <v>6</v>
      </c>
      <c r="G8520">
        <v>7273</v>
      </c>
      <c r="H8520" t="s">
        <v>543</v>
      </c>
      <c r="J8520" t="s">
        <v>14</v>
      </c>
      <c r="K8520">
        <v>54</v>
      </c>
      <c r="L8520" t="s">
        <v>15</v>
      </c>
    </row>
    <row r="8521" spans="1:12">
      <c r="A8521" t="e">
        <f ca="1">E00251529498321</f>
        <v>#NAME?</v>
      </c>
      <c r="B8521">
        <v>163</v>
      </c>
      <c r="C8521" t="s">
        <v>219</v>
      </c>
      <c r="D8521" s="1">
        <v>41695</v>
      </c>
      <c r="F8521">
        <v>1</v>
      </c>
      <c r="G8521">
        <v>6850</v>
      </c>
      <c r="H8521" t="s">
        <v>715</v>
      </c>
      <c r="J8521" t="s">
        <v>14</v>
      </c>
      <c r="K8521">
        <v>63</v>
      </c>
      <c r="L8521" t="s">
        <v>15</v>
      </c>
    </row>
    <row r="8522" spans="1:12">
      <c r="A8522" t="e">
        <f ca="1">E00251512648621</f>
        <v>#NAME?</v>
      </c>
      <c r="B8522">
        <v>62</v>
      </c>
      <c r="C8522" t="s">
        <v>20</v>
      </c>
      <c r="D8522" s="1">
        <v>41207</v>
      </c>
      <c r="F8522">
        <v>1</v>
      </c>
      <c r="G8522">
        <v>7243</v>
      </c>
      <c r="H8522" t="s">
        <v>42</v>
      </c>
      <c r="J8522" t="s">
        <v>14</v>
      </c>
      <c r="K8522">
        <v>45</v>
      </c>
      <c r="L8522" t="s">
        <v>15</v>
      </c>
    </row>
    <row r="8523" spans="1:12">
      <c r="A8523" t="e">
        <f ca="1">E00251626524421</f>
        <v>#NAME?</v>
      </c>
      <c r="B8523">
        <v>297</v>
      </c>
      <c r="C8523" t="s">
        <v>411</v>
      </c>
      <c r="D8523" s="1">
        <v>41332</v>
      </c>
      <c r="F8523">
        <v>5</v>
      </c>
      <c r="G8523">
        <v>73390</v>
      </c>
      <c r="H8523" t="s">
        <v>66</v>
      </c>
      <c r="J8523" t="s">
        <v>14</v>
      </c>
      <c r="K8523">
        <v>42</v>
      </c>
      <c r="L8523" t="s">
        <v>15</v>
      </c>
    </row>
    <row r="8524" spans="1:12">
      <c r="A8524" t="e">
        <f ca="1">E00251626524421</f>
        <v>#NAME?</v>
      </c>
      <c r="B8524">
        <v>297</v>
      </c>
      <c r="C8524" t="s">
        <v>411</v>
      </c>
      <c r="D8524" s="1">
        <v>41809</v>
      </c>
      <c r="F8524">
        <v>5</v>
      </c>
      <c r="G8524">
        <v>73390</v>
      </c>
      <c r="H8524" t="s">
        <v>66</v>
      </c>
      <c r="J8524" t="s">
        <v>14</v>
      </c>
      <c r="K8524">
        <v>43</v>
      </c>
      <c r="L8524" t="s">
        <v>15</v>
      </c>
    </row>
    <row r="8525" spans="1:12">
      <c r="A8525" t="e">
        <f ca="1">E00251715553221</f>
        <v>#NAME?</v>
      </c>
      <c r="B8525">
        <v>48</v>
      </c>
      <c r="C8525" t="s">
        <v>249</v>
      </c>
      <c r="D8525" s="1">
        <v>42479</v>
      </c>
      <c r="F8525">
        <v>1</v>
      </c>
      <c r="G8525">
        <v>6929</v>
      </c>
      <c r="H8525" t="s">
        <v>36</v>
      </c>
      <c r="J8525" t="s">
        <v>14</v>
      </c>
      <c r="K8525">
        <v>45</v>
      </c>
      <c r="L8525" t="s">
        <v>15</v>
      </c>
    </row>
    <row r="8526" spans="1:12">
      <c r="A8526" t="e">
        <f ca="1">E00251427592621</f>
        <v>#NAME?</v>
      </c>
      <c r="B8526">
        <v>10</v>
      </c>
      <c r="C8526" t="s">
        <v>18</v>
      </c>
      <c r="D8526" s="1">
        <v>42348</v>
      </c>
      <c r="F8526">
        <v>1</v>
      </c>
      <c r="G8526">
        <v>72632</v>
      </c>
      <c r="H8526" t="s">
        <v>107</v>
      </c>
      <c r="J8526" t="s">
        <v>14</v>
      </c>
      <c r="K8526">
        <v>46</v>
      </c>
      <c r="L8526" t="s">
        <v>15</v>
      </c>
    </row>
    <row r="8527" spans="1:12">
      <c r="A8527" t="e">
        <f ca="1">E00251514273221</f>
        <v>#NAME?</v>
      </c>
      <c r="B8527">
        <v>299</v>
      </c>
      <c r="C8527" t="s">
        <v>729</v>
      </c>
      <c r="D8527" s="1">
        <v>41073</v>
      </c>
      <c r="F8527">
        <v>1</v>
      </c>
      <c r="G8527">
        <v>59010</v>
      </c>
      <c r="H8527" t="s">
        <v>67</v>
      </c>
      <c r="J8527" t="s">
        <v>14</v>
      </c>
      <c r="K8527">
        <v>53</v>
      </c>
      <c r="L8527" t="s">
        <v>15</v>
      </c>
    </row>
    <row r="8528" spans="1:12">
      <c r="A8528" t="e">
        <f ca="1">E00251430091421</f>
        <v>#NAME?</v>
      </c>
      <c r="B8528">
        <v>467</v>
      </c>
      <c r="C8528" t="s">
        <v>232</v>
      </c>
      <c r="D8528" s="1">
        <v>41226</v>
      </c>
      <c r="F8528">
        <v>3</v>
      </c>
      <c r="G8528">
        <v>73300</v>
      </c>
      <c r="H8528" t="s">
        <v>86</v>
      </c>
      <c r="J8528" t="s">
        <v>14</v>
      </c>
      <c r="K8528">
        <v>61</v>
      </c>
      <c r="L8528" t="s">
        <v>15</v>
      </c>
    </row>
    <row r="8529" spans="1:12">
      <c r="A8529" t="e">
        <f ca="1">E00251514273221</f>
        <v>#NAME?</v>
      </c>
      <c r="B8529">
        <v>299</v>
      </c>
      <c r="C8529" t="s">
        <v>729</v>
      </c>
      <c r="D8529" s="1">
        <v>41456</v>
      </c>
      <c r="F8529">
        <v>2</v>
      </c>
      <c r="G8529">
        <v>7231</v>
      </c>
      <c r="H8529" t="s">
        <v>128</v>
      </c>
      <c r="J8529" t="s">
        <v>14</v>
      </c>
      <c r="K8529">
        <v>54</v>
      </c>
      <c r="L8529" t="s">
        <v>15</v>
      </c>
    </row>
    <row r="8530" spans="1:12">
      <c r="A8530" t="e">
        <f ca="1">E00251514273221</f>
        <v>#NAME?</v>
      </c>
      <c r="B8530">
        <v>299</v>
      </c>
      <c r="C8530" t="s">
        <v>729</v>
      </c>
      <c r="D8530" s="1">
        <v>41673</v>
      </c>
      <c r="F8530">
        <v>6</v>
      </c>
      <c r="G8530">
        <v>78830</v>
      </c>
      <c r="H8530" t="s">
        <v>297</v>
      </c>
      <c r="J8530" t="s">
        <v>14</v>
      </c>
      <c r="K8530">
        <v>55</v>
      </c>
      <c r="L8530" t="s">
        <v>22</v>
      </c>
    </row>
    <row r="8531" spans="1:12">
      <c r="A8531" t="e">
        <f ca="1">E00251514273221</f>
        <v>#NAME?</v>
      </c>
      <c r="B8531">
        <v>299</v>
      </c>
      <c r="C8531" t="s">
        <v>729</v>
      </c>
      <c r="D8531" s="1">
        <v>41726</v>
      </c>
      <c r="F8531">
        <v>2</v>
      </c>
      <c r="G8531">
        <v>3540</v>
      </c>
      <c r="H8531" t="s">
        <v>436</v>
      </c>
      <c r="J8531" t="s">
        <v>14</v>
      </c>
      <c r="K8531">
        <v>55</v>
      </c>
      <c r="L8531" t="s">
        <v>15</v>
      </c>
    </row>
    <row r="8532" spans="1:12">
      <c r="A8532" t="e">
        <f ca="1">E00251616870121</f>
        <v>#NAME?</v>
      </c>
      <c r="B8532">
        <v>701</v>
      </c>
      <c r="C8532" t="s">
        <v>72</v>
      </c>
      <c r="D8532" s="1">
        <v>42825</v>
      </c>
      <c r="F8532">
        <v>3</v>
      </c>
      <c r="G8532">
        <v>2599</v>
      </c>
      <c r="H8532" t="s">
        <v>238</v>
      </c>
      <c r="J8532" t="s">
        <v>14</v>
      </c>
      <c r="K8532">
        <v>55</v>
      </c>
      <c r="L8532" t="s">
        <v>15</v>
      </c>
    </row>
    <row r="8533" spans="1:12">
      <c r="A8533" t="e">
        <f ca="1">E00251616870121</f>
        <v>#NAME?</v>
      </c>
      <c r="B8533">
        <v>701</v>
      </c>
      <c r="C8533" t="s">
        <v>72</v>
      </c>
      <c r="D8533" s="1">
        <v>42870</v>
      </c>
      <c r="F8533">
        <v>3</v>
      </c>
      <c r="G8533">
        <v>2599</v>
      </c>
      <c r="H8533" t="s">
        <v>238</v>
      </c>
      <c r="J8533" t="s">
        <v>14</v>
      </c>
      <c r="K8533">
        <v>55</v>
      </c>
      <c r="L8533" t="s">
        <v>15</v>
      </c>
    </row>
    <row r="8534" spans="1:12">
      <c r="A8534" t="e">
        <f ca="1">E00251616870121</f>
        <v>#NAME?</v>
      </c>
      <c r="B8534">
        <v>701</v>
      </c>
      <c r="C8534" t="s">
        <v>72</v>
      </c>
      <c r="D8534" s="1">
        <v>42872</v>
      </c>
      <c r="F8534">
        <v>1</v>
      </c>
      <c r="G8534">
        <v>7295</v>
      </c>
      <c r="H8534" t="s">
        <v>76</v>
      </c>
      <c r="J8534" t="s">
        <v>14</v>
      </c>
      <c r="K8534">
        <v>55</v>
      </c>
      <c r="L8534" t="s">
        <v>15</v>
      </c>
    </row>
    <row r="8535" spans="1:12">
      <c r="A8535" t="e">
        <f ca="1">E00251616870121</f>
        <v>#NAME?</v>
      </c>
      <c r="B8535">
        <v>701</v>
      </c>
      <c r="C8535" t="s">
        <v>72</v>
      </c>
      <c r="D8535" s="1">
        <v>42936</v>
      </c>
      <c r="F8535">
        <v>3</v>
      </c>
      <c r="G8535">
        <v>2724</v>
      </c>
      <c r="H8535" t="s">
        <v>73</v>
      </c>
      <c r="J8535" t="s">
        <v>14</v>
      </c>
      <c r="K8535">
        <v>55</v>
      </c>
      <c r="L8535" t="s">
        <v>15</v>
      </c>
    </row>
    <row r="8536" spans="1:12">
      <c r="A8536" t="e">
        <f ca="1">E00251616870121</f>
        <v>#NAME?</v>
      </c>
      <c r="B8536">
        <v>701</v>
      </c>
      <c r="C8536" t="s">
        <v>72</v>
      </c>
      <c r="D8536" s="1">
        <v>42951</v>
      </c>
      <c r="F8536">
        <v>3</v>
      </c>
      <c r="G8536">
        <v>2724</v>
      </c>
      <c r="H8536" t="s">
        <v>73</v>
      </c>
      <c r="J8536" t="s">
        <v>14</v>
      </c>
      <c r="K8536">
        <v>55</v>
      </c>
      <c r="L8536" t="s">
        <v>15</v>
      </c>
    </row>
    <row r="8537" spans="1:12">
      <c r="A8537" t="e">
        <f ca="1">E00251432340321</f>
        <v>#NAME?</v>
      </c>
      <c r="B8537">
        <v>448</v>
      </c>
      <c r="C8537" t="s">
        <v>112</v>
      </c>
      <c r="D8537" s="1">
        <v>41901</v>
      </c>
      <c r="F8537">
        <v>2</v>
      </c>
      <c r="G8537">
        <v>7243</v>
      </c>
      <c r="H8537" t="s">
        <v>42</v>
      </c>
      <c r="J8537" t="s">
        <v>14</v>
      </c>
      <c r="K8537">
        <v>54</v>
      </c>
      <c r="L8537" t="s">
        <v>15</v>
      </c>
    </row>
    <row r="8538" spans="1:12">
      <c r="A8538" t="e">
        <f ca="1">E00251432340321</f>
        <v>#NAME?</v>
      </c>
      <c r="B8538">
        <v>448</v>
      </c>
      <c r="C8538" t="s">
        <v>112</v>
      </c>
      <c r="D8538" s="1">
        <v>42255</v>
      </c>
      <c r="F8538">
        <v>1</v>
      </c>
      <c r="G8538">
        <v>4019</v>
      </c>
      <c r="H8538" t="s">
        <v>26</v>
      </c>
      <c r="J8538" t="s">
        <v>14</v>
      </c>
      <c r="K8538">
        <v>55</v>
      </c>
      <c r="L8538" t="s">
        <v>15</v>
      </c>
    </row>
    <row r="8539" spans="1:12">
      <c r="A8539" t="e">
        <f ca="1">E00251531925021</f>
        <v>#NAME?</v>
      </c>
      <c r="B8539">
        <v>703</v>
      </c>
      <c r="C8539" t="s">
        <v>305</v>
      </c>
      <c r="D8539" s="1">
        <v>42829</v>
      </c>
      <c r="F8539">
        <v>2</v>
      </c>
      <c r="G8539">
        <v>2449</v>
      </c>
      <c r="H8539" t="s">
        <v>53</v>
      </c>
      <c r="J8539" t="s">
        <v>14</v>
      </c>
      <c r="K8539">
        <v>49</v>
      </c>
      <c r="L8539" t="s">
        <v>15</v>
      </c>
    </row>
    <row r="8540" spans="1:12">
      <c r="A8540" t="e">
        <f ca="1">E00251532587421</f>
        <v>#NAME?</v>
      </c>
      <c r="B8540">
        <v>445</v>
      </c>
      <c r="C8540" t="s">
        <v>23</v>
      </c>
      <c r="D8540" s="1">
        <v>41520</v>
      </c>
      <c r="F8540">
        <v>2</v>
      </c>
      <c r="G8540">
        <v>49300</v>
      </c>
      <c r="H8540" t="s">
        <v>228</v>
      </c>
      <c r="J8540" t="s">
        <v>14</v>
      </c>
      <c r="K8540">
        <v>49</v>
      </c>
      <c r="L8540" t="s">
        <v>15</v>
      </c>
    </row>
    <row r="8541" spans="1:12">
      <c r="A8541" t="e">
        <f ca="1">E00251532291121</f>
        <v>#NAME?</v>
      </c>
      <c r="B8541">
        <v>497</v>
      </c>
      <c r="C8541" t="s">
        <v>141</v>
      </c>
      <c r="D8541" s="1">
        <v>41989</v>
      </c>
      <c r="F8541">
        <v>1</v>
      </c>
      <c r="G8541">
        <v>2720</v>
      </c>
      <c r="H8541" t="s">
        <v>65</v>
      </c>
      <c r="J8541" t="s">
        <v>14</v>
      </c>
      <c r="K8541">
        <v>59</v>
      </c>
      <c r="L8541" t="s">
        <v>15</v>
      </c>
    </row>
    <row r="8542" spans="1:12">
      <c r="A8542" t="e">
        <f ca="1">E00251532291121</f>
        <v>#NAME?</v>
      </c>
      <c r="B8542">
        <v>497</v>
      </c>
      <c r="C8542" t="s">
        <v>141</v>
      </c>
      <c r="D8542" s="1">
        <v>42335</v>
      </c>
      <c r="F8542">
        <v>1</v>
      </c>
      <c r="G8542">
        <v>5198</v>
      </c>
      <c r="H8542" t="s">
        <v>200</v>
      </c>
      <c r="J8542" t="s">
        <v>14</v>
      </c>
      <c r="K8542">
        <v>60</v>
      </c>
      <c r="L8542" t="s">
        <v>15</v>
      </c>
    </row>
    <row r="8543" spans="1:12">
      <c r="A8543" t="e">
        <f ca="1">E00251532291121</f>
        <v>#NAME?</v>
      </c>
      <c r="B8543">
        <v>497</v>
      </c>
      <c r="C8543" t="s">
        <v>141</v>
      </c>
      <c r="D8543" s="1">
        <v>42509</v>
      </c>
      <c r="F8543">
        <v>1</v>
      </c>
      <c r="G8543">
        <v>8798</v>
      </c>
      <c r="H8543" t="s">
        <v>314</v>
      </c>
      <c r="J8543" t="s">
        <v>14</v>
      </c>
      <c r="K8543">
        <v>61</v>
      </c>
      <c r="L8543" t="s">
        <v>15</v>
      </c>
    </row>
    <row r="8544" spans="1:12">
      <c r="A8544" t="e">
        <f ca="1">E00251427592621</f>
        <v>#NAME?</v>
      </c>
      <c r="B8544">
        <v>10</v>
      </c>
      <c r="C8544" t="s">
        <v>18</v>
      </c>
      <c r="D8544" s="1">
        <v>41782</v>
      </c>
      <c r="F8544">
        <v>1</v>
      </c>
      <c r="G8544">
        <v>27800</v>
      </c>
      <c r="H8544" t="s">
        <v>145</v>
      </c>
      <c r="J8544" t="s">
        <v>14</v>
      </c>
      <c r="K8544">
        <v>45</v>
      </c>
      <c r="L8544" t="s">
        <v>15</v>
      </c>
    </row>
    <row r="8545" spans="1:12">
      <c r="A8545" t="e">
        <f ca="1">E00251616870121</f>
        <v>#NAME?</v>
      </c>
      <c r="B8545">
        <v>701</v>
      </c>
      <c r="C8545" t="s">
        <v>72</v>
      </c>
      <c r="D8545" s="1">
        <v>42416</v>
      </c>
      <c r="F8545">
        <v>6</v>
      </c>
      <c r="G8545">
        <v>4779</v>
      </c>
      <c r="H8545" t="s">
        <v>231</v>
      </c>
      <c r="J8545" t="s">
        <v>14</v>
      </c>
      <c r="K8545">
        <v>53</v>
      </c>
      <c r="L8545" t="s">
        <v>15</v>
      </c>
    </row>
    <row r="8546" spans="1:12">
      <c r="A8546" t="e">
        <f ca="1">E00251532630321</f>
        <v>#NAME?</v>
      </c>
      <c r="B8546">
        <v>490</v>
      </c>
      <c r="C8546" t="s">
        <v>158</v>
      </c>
      <c r="D8546" s="1">
        <v>42678</v>
      </c>
      <c r="F8546">
        <v>1</v>
      </c>
      <c r="G8546">
        <v>29690</v>
      </c>
      <c r="H8546" t="s">
        <v>52</v>
      </c>
      <c r="J8546" t="s">
        <v>14</v>
      </c>
      <c r="K8546">
        <v>64</v>
      </c>
      <c r="L8546" t="s">
        <v>15</v>
      </c>
    </row>
    <row r="8547" spans="1:12">
      <c r="A8547" t="e">
        <f ca="1">E00251514273221</f>
        <v>#NAME?</v>
      </c>
      <c r="B8547">
        <v>299</v>
      </c>
      <c r="C8547" t="s">
        <v>729</v>
      </c>
      <c r="D8547" s="1">
        <v>41312</v>
      </c>
      <c r="F8547">
        <v>1</v>
      </c>
      <c r="G8547">
        <v>78079</v>
      </c>
      <c r="H8547" t="s">
        <v>49</v>
      </c>
      <c r="J8547" t="s">
        <v>14</v>
      </c>
      <c r="K8547">
        <v>54</v>
      </c>
      <c r="L8547" t="s">
        <v>22</v>
      </c>
    </row>
    <row r="8548" spans="1:12">
      <c r="A8548" t="e">
        <f ca="1">E00251430091421</f>
        <v>#NAME?</v>
      </c>
      <c r="B8548">
        <v>467</v>
      </c>
      <c r="C8548" t="s">
        <v>232</v>
      </c>
      <c r="D8548" s="1">
        <v>41292</v>
      </c>
      <c r="F8548">
        <v>4</v>
      </c>
      <c r="G8548">
        <v>3051</v>
      </c>
      <c r="H8548" t="s">
        <v>13</v>
      </c>
      <c r="J8548" t="s">
        <v>14</v>
      </c>
      <c r="K8548">
        <v>61</v>
      </c>
      <c r="L8548" t="s">
        <v>15</v>
      </c>
    </row>
    <row r="8549" spans="1:12">
      <c r="A8549" t="e">
        <f ca="1">E00251514273221</f>
        <v>#NAME?</v>
      </c>
      <c r="B8549">
        <v>299</v>
      </c>
      <c r="C8549" t="s">
        <v>729</v>
      </c>
      <c r="D8549" s="1">
        <v>42789</v>
      </c>
      <c r="F8549">
        <v>1</v>
      </c>
      <c r="G8549">
        <v>7242</v>
      </c>
      <c r="H8549" t="s">
        <v>93</v>
      </c>
      <c r="J8549" t="s">
        <v>14</v>
      </c>
      <c r="K8549">
        <v>58</v>
      </c>
      <c r="L8549" t="s">
        <v>15</v>
      </c>
    </row>
    <row r="8550" spans="1:12">
      <c r="A8550" t="e">
        <f ca="1">E00251514273221</f>
        <v>#NAME?</v>
      </c>
      <c r="B8550">
        <v>299</v>
      </c>
      <c r="C8550" t="s">
        <v>729</v>
      </c>
      <c r="D8550" s="1">
        <v>43047</v>
      </c>
      <c r="F8550">
        <v>1</v>
      </c>
      <c r="G8550">
        <v>4660</v>
      </c>
      <c r="H8550" t="s">
        <v>215</v>
      </c>
      <c r="J8550" t="s">
        <v>14</v>
      </c>
      <c r="K8550">
        <v>59</v>
      </c>
      <c r="L8550" t="s">
        <v>15</v>
      </c>
    </row>
    <row r="8551" spans="1:12">
      <c r="A8551" t="e">
        <f ca="1">E00251514273221</f>
        <v>#NAME?</v>
      </c>
      <c r="B8551">
        <v>299</v>
      </c>
      <c r="C8551" t="s">
        <v>729</v>
      </c>
      <c r="D8551" s="1">
        <v>43050</v>
      </c>
      <c r="F8551">
        <v>2</v>
      </c>
      <c r="G8551">
        <v>5950</v>
      </c>
      <c r="H8551" t="s">
        <v>24</v>
      </c>
      <c r="J8551" t="s">
        <v>14</v>
      </c>
      <c r="K8551">
        <v>59</v>
      </c>
      <c r="L8551" t="s">
        <v>15</v>
      </c>
    </row>
    <row r="8552" spans="1:12">
      <c r="A8552" t="e">
        <f ca="1">E00251531925021</f>
        <v>#NAME?</v>
      </c>
      <c r="B8552">
        <v>703</v>
      </c>
      <c r="C8552" t="s">
        <v>305</v>
      </c>
      <c r="D8552" s="1">
        <v>41368</v>
      </c>
      <c r="F8552">
        <v>1</v>
      </c>
      <c r="G8552">
        <v>5533</v>
      </c>
      <c r="H8552" t="s">
        <v>537</v>
      </c>
      <c r="J8552" t="s">
        <v>14</v>
      </c>
      <c r="K8552">
        <v>45</v>
      </c>
      <c r="L8552" t="s">
        <v>15</v>
      </c>
    </row>
    <row r="8553" spans="1:12">
      <c r="A8553" t="e">
        <f ca="1">E00251531925021</f>
        <v>#NAME?</v>
      </c>
      <c r="B8553">
        <v>703</v>
      </c>
      <c r="C8553" t="s">
        <v>305</v>
      </c>
      <c r="D8553" s="1">
        <v>41369</v>
      </c>
      <c r="F8553">
        <v>1</v>
      </c>
      <c r="G8553">
        <v>5533</v>
      </c>
      <c r="H8553" t="s">
        <v>537</v>
      </c>
      <c r="J8553" t="s">
        <v>14</v>
      </c>
      <c r="K8553">
        <v>45</v>
      </c>
      <c r="L8553" t="s">
        <v>15</v>
      </c>
    </row>
    <row r="8554" spans="1:12">
      <c r="A8554" t="e">
        <f ca="1">E00251514580521</f>
        <v>#NAME?</v>
      </c>
      <c r="B8554">
        <v>444</v>
      </c>
      <c r="C8554" t="s">
        <v>819</v>
      </c>
      <c r="D8554" s="1">
        <v>41488</v>
      </c>
      <c r="F8554">
        <v>1</v>
      </c>
      <c r="G8554">
        <v>71940</v>
      </c>
      <c r="H8554" t="s">
        <v>135</v>
      </c>
      <c r="J8554" t="s">
        <v>14</v>
      </c>
      <c r="K8554">
        <v>46</v>
      </c>
      <c r="L8554" t="s">
        <v>15</v>
      </c>
    </row>
    <row r="8555" spans="1:12">
      <c r="A8555" t="e">
        <f ca="1">E00251510244021</f>
        <v>#NAME?</v>
      </c>
      <c r="B8555">
        <v>189</v>
      </c>
      <c r="C8555" t="s">
        <v>58</v>
      </c>
      <c r="D8555" s="1">
        <v>42480</v>
      </c>
      <c r="F8555">
        <v>1</v>
      </c>
      <c r="G8555">
        <v>7821</v>
      </c>
      <c r="H8555" t="s">
        <v>177</v>
      </c>
      <c r="J8555" t="s">
        <v>14</v>
      </c>
      <c r="K8555">
        <v>58</v>
      </c>
      <c r="L8555" t="s">
        <v>22</v>
      </c>
    </row>
    <row r="8556" spans="1:12">
      <c r="A8556" t="e">
        <f ca="1">E00251510244021</f>
        <v>#NAME?</v>
      </c>
      <c r="B8556">
        <v>4893</v>
      </c>
      <c r="C8556" t="s">
        <v>426</v>
      </c>
      <c r="D8556" s="1">
        <v>42610</v>
      </c>
      <c r="F8556">
        <v>1</v>
      </c>
      <c r="G8556">
        <v>5289</v>
      </c>
      <c r="H8556" t="s">
        <v>936</v>
      </c>
      <c r="I8556" t="s">
        <v>148</v>
      </c>
      <c r="J8556" t="s">
        <v>57</v>
      </c>
      <c r="K8556">
        <v>58</v>
      </c>
      <c r="L8556" t="s">
        <v>15</v>
      </c>
    </row>
    <row r="8557" spans="1:12">
      <c r="A8557" t="e">
        <f ca="1">E00251532630321</f>
        <v>#NAME?</v>
      </c>
      <c r="B8557">
        <v>490</v>
      </c>
      <c r="C8557" t="s">
        <v>158</v>
      </c>
      <c r="D8557" s="1">
        <v>41935</v>
      </c>
      <c r="F8557">
        <v>2</v>
      </c>
      <c r="G8557">
        <v>4019</v>
      </c>
      <c r="H8557" t="s">
        <v>26</v>
      </c>
      <c r="J8557" t="s">
        <v>14</v>
      </c>
      <c r="K8557">
        <v>62</v>
      </c>
      <c r="L8557" t="s">
        <v>15</v>
      </c>
    </row>
    <row r="8558" spans="1:12">
      <c r="A8558" t="e">
        <f ca="1">E00251532630321</f>
        <v>#NAME?</v>
      </c>
      <c r="B8558">
        <v>490</v>
      </c>
      <c r="C8558" t="s">
        <v>158</v>
      </c>
      <c r="D8558" s="1">
        <v>42927</v>
      </c>
      <c r="F8558">
        <v>1</v>
      </c>
      <c r="G8558">
        <v>78650</v>
      </c>
      <c r="H8558" t="s">
        <v>414</v>
      </c>
      <c r="J8558" t="s">
        <v>14</v>
      </c>
      <c r="K8558">
        <v>65</v>
      </c>
      <c r="L8558" t="s">
        <v>22</v>
      </c>
    </row>
    <row r="8559" spans="1:12">
      <c r="A8559" t="e">
        <f ca="1">E00251439730221</f>
        <v>#NAME?</v>
      </c>
      <c r="B8559">
        <v>290</v>
      </c>
      <c r="C8559" t="s">
        <v>449</v>
      </c>
      <c r="D8559" s="1">
        <v>41997</v>
      </c>
      <c r="F8559">
        <v>6</v>
      </c>
      <c r="G8559">
        <v>3051</v>
      </c>
      <c r="H8559" t="s">
        <v>13</v>
      </c>
      <c r="J8559" t="s">
        <v>14</v>
      </c>
      <c r="K8559">
        <v>51</v>
      </c>
      <c r="L8559" t="s">
        <v>15</v>
      </c>
    </row>
    <row r="8560" spans="1:12">
      <c r="A8560" t="e">
        <f ca="1">E00251439730221</f>
        <v>#NAME?</v>
      </c>
      <c r="B8560">
        <v>290</v>
      </c>
      <c r="C8560" t="s">
        <v>449</v>
      </c>
      <c r="D8560" s="1">
        <v>42185</v>
      </c>
      <c r="F8560">
        <v>2</v>
      </c>
      <c r="G8560">
        <v>6278</v>
      </c>
      <c r="H8560" t="s">
        <v>554</v>
      </c>
      <c r="J8560" t="s">
        <v>14</v>
      </c>
      <c r="K8560">
        <v>51</v>
      </c>
      <c r="L8560" t="s">
        <v>15</v>
      </c>
    </row>
    <row r="8561" spans="1:12">
      <c r="A8561" t="e">
        <f ca="1">E00251514273221</f>
        <v>#NAME?</v>
      </c>
      <c r="B8561">
        <v>299</v>
      </c>
      <c r="C8561" t="s">
        <v>729</v>
      </c>
      <c r="D8561" s="1">
        <v>42311</v>
      </c>
      <c r="F8561">
        <v>2</v>
      </c>
      <c r="G8561">
        <v>34600</v>
      </c>
      <c r="H8561" t="s">
        <v>578</v>
      </c>
      <c r="J8561" t="s">
        <v>14</v>
      </c>
      <c r="K8561">
        <v>57</v>
      </c>
      <c r="L8561" t="s">
        <v>15</v>
      </c>
    </row>
    <row r="8562" spans="1:12">
      <c r="A8562" t="e">
        <f ca="1">E00251514580521</f>
        <v>#NAME?</v>
      </c>
      <c r="B8562">
        <v>444</v>
      </c>
      <c r="C8562" t="s">
        <v>819</v>
      </c>
      <c r="D8562" s="1">
        <v>42542</v>
      </c>
      <c r="F8562">
        <v>1</v>
      </c>
      <c r="G8562">
        <v>4019</v>
      </c>
      <c r="H8562" t="s">
        <v>26</v>
      </c>
      <c r="J8562" t="s">
        <v>14</v>
      </c>
      <c r="K8562">
        <v>49</v>
      </c>
      <c r="L8562" t="s">
        <v>15</v>
      </c>
    </row>
    <row r="8563" spans="1:12">
      <c r="A8563" t="e">
        <f ca="1">E00251532630321</f>
        <v>#NAME?</v>
      </c>
      <c r="B8563">
        <v>490</v>
      </c>
      <c r="C8563" t="s">
        <v>158</v>
      </c>
      <c r="D8563" s="1">
        <v>41235</v>
      </c>
      <c r="F8563">
        <v>1</v>
      </c>
      <c r="G8563">
        <v>7822</v>
      </c>
      <c r="H8563" t="s">
        <v>495</v>
      </c>
      <c r="J8563" t="s">
        <v>14</v>
      </c>
      <c r="K8563">
        <v>60</v>
      </c>
      <c r="L8563" t="s">
        <v>22</v>
      </c>
    </row>
    <row r="8564" spans="1:12">
      <c r="A8564" t="e">
        <f ca="1">E00251532630321</f>
        <v>#NAME?</v>
      </c>
      <c r="B8564">
        <v>490</v>
      </c>
      <c r="C8564" t="s">
        <v>158</v>
      </c>
      <c r="D8564" s="1">
        <v>42565</v>
      </c>
      <c r="F8564">
        <v>1</v>
      </c>
      <c r="G8564">
        <v>8052</v>
      </c>
      <c r="H8564" t="s">
        <v>1146</v>
      </c>
      <c r="J8564" t="s">
        <v>14</v>
      </c>
      <c r="K8564">
        <v>64</v>
      </c>
      <c r="L8564" t="s">
        <v>15</v>
      </c>
    </row>
    <row r="8565" spans="1:12">
      <c r="A8565" t="e">
        <f ca="1">E00251514580521</f>
        <v>#NAME?</v>
      </c>
      <c r="B8565">
        <v>444</v>
      </c>
      <c r="C8565" t="s">
        <v>819</v>
      </c>
      <c r="D8565" s="1">
        <v>43019</v>
      </c>
      <c r="F8565">
        <v>2</v>
      </c>
      <c r="G8565">
        <v>53510</v>
      </c>
      <c r="H8565" t="s">
        <v>755</v>
      </c>
      <c r="J8565" t="s">
        <v>14</v>
      </c>
      <c r="K8565">
        <v>50</v>
      </c>
      <c r="L8565" t="s">
        <v>15</v>
      </c>
    </row>
    <row r="8566" spans="1:12">
      <c r="A8566" t="e">
        <f ca="1">E00251427391321</f>
        <v>#NAME?</v>
      </c>
      <c r="B8566">
        <v>28</v>
      </c>
      <c r="C8566" t="s">
        <v>153</v>
      </c>
      <c r="D8566" s="1">
        <v>41234</v>
      </c>
      <c r="F8566">
        <v>1</v>
      </c>
      <c r="G8566">
        <v>2729</v>
      </c>
      <c r="H8566" t="s">
        <v>115</v>
      </c>
      <c r="J8566" t="s">
        <v>14</v>
      </c>
      <c r="K8566">
        <v>45</v>
      </c>
      <c r="L8566" t="s">
        <v>15</v>
      </c>
    </row>
    <row r="8567" spans="1:12">
      <c r="A8567" t="e">
        <f ca="1">E00251427391321</f>
        <v>#NAME?</v>
      </c>
      <c r="B8567">
        <v>28</v>
      </c>
      <c r="C8567" t="s">
        <v>153</v>
      </c>
      <c r="D8567" s="1">
        <v>41445</v>
      </c>
      <c r="F8567">
        <v>2</v>
      </c>
      <c r="G8567">
        <v>98984</v>
      </c>
      <c r="H8567" t="s">
        <v>576</v>
      </c>
      <c r="J8567" t="s">
        <v>14</v>
      </c>
      <c r="K8567">
        <v>46</v>
      </c>
      <c r="L8567" t="s">
        <v>15</v>
      </c>
    </row>
    <row r="8568" spans="1:12">
      <c r="A8568" t="e">
        <f ca="1">E00251514287121</f>
        <v>#NAME?</v>
      </c>
      <c r="B8568">
        <v>7504</v>
      </c>
      <c r="C8568" t="s">
        <v>162</v>
      </c>
      <c r="D8568" s="1">
        <v>41822</v>
      </c>
      <c r="F8568">
        <v>1</v>
      </c>
      <c r="G8568">
        <v>78650</v>
      </c>
      <c r="H8568" t="s">
        <v>414</v>
      </c>
      <c r="J8568" t="s">
        <v>14</v>
      </c>
      <c r="K8568">
        <v>54</v>
      </c>
      <c r="L8568" t="s">
        <v>22</v>
      </c>
    </row>
    <row r="8569" spans="1:12">
      <c r="A8569" t="e">
        <f ca="1">E00251427391321</f>
        <v>#NAME?</v>
      </c>
      <c r="B8569">
        <v>28</v>
      </c>
      <c r="C8569" t="s">
        <v>153</v>
      </c>
      <c r="D8569" s="1">
        <v>42073</v>
      </c>
      <c r="F8569">
        <v>1</v>
      </c>
      <c r="G8569">
        <v>4019</v>
      </c>
      <c r="H8569" t="s">
        <v>26</v>
      </c>
      <c r="J8569" t="s">
        <v>14</v>
      </c>
      <c r="K8569">
        <v>48</v>
      </c>
      <c r="L8569" t="s">
        <v>15</v>
      </c>
    </row>
    <row r="8570" spans="1:12">
      <c r="A8570" t="e">
        <f ca="1">E00251427391321</f>
        <v>#NAME?</v>
      </c>
      <c r="B8570">
        <v>28</v>
      </c>
      <c r="C8570" t="s">
        <v>153</v>
      </c>
      <c r="D8570" s="1">
        <v>42404</v>
      </c>
      <c r="F8570">
        <v>2</v>
      </c>
      <c r="G8570">
        <v>38023</v>
      </c>
      <c r="H8570" t="s">
        <v>17</v>
      </c>
      <c r="J8570" t="s">
        <v>14</v>
      </c>
      <c r="K8570">
        <v>48</v>
      </c>
      <c r="L8570" t="s">
        <v>15</v>
      </c>
    </row>
    <row r="8571" spans="1:12">
      <c r="A8571" t="e">
        <f ca="1">E00251514273221</f>
        <v>#NAME?</v>
      </c>
      <c r="B8571">
        <v>299</v>
      </c>
      <c r="C8571" t="s">
        <v>729</v>
      </c>
      <c r="D8571" s="1">
        <v>42347</v>
      </c>
      <c r="F8571">
        <v>2</v>
      </c>
      <c r="G8571">
        <v>34600</v>
      </c>
      <c r="H8571" t="s">
        <v>578</v>
      </c>
      <c r="J8571" t="s">
        <v>14</v>
      </c>
      <c r="K8571">
        <v>57</v>
      </c>
      <c r="L8571" t="s">
        <v>15</v>
      </c>
    </row>
    <row r="8572" spans="1:12">
      <c r="A8572" t="e">
        <f ca="1">E00251616870121</f>
        <v>#NAME?</v>
      </c>
      <c r="B8572">
        <v>701</v>
      </c>
      <c r="C8572" t="s">
        <v>72</v>
      </c>
      <c r="D8572" s="1">
        <v>42114</v>
      </c>
      <c r="F8572">
        <v>3</v>
      </c>
      <c r="G8572">
        <v>2724</v>
      </c>
      <c r="H8572" t="s">
        <v>73</v>
      </c>
      <c r="J8572" t="s">
        <v>14</v>
      </c>
      <c r="K8572">
        <v>53</v>
      </c>
      <c r="L8572" t="s">
        <v>15</v>
      </c>
    </row>
    <row r="8573" spans="1:12">
      <c r="A8573" t="e">
        <f ca="1">E00251528725821</f>
        <v>#NAME?</v>
      </c>
      <c r="B8573">
        <v>290</v>
      </c>
      <c r="C8573" t="s">
        <v>449</v>
      </c>
      <c r="D8573" s="1">
        <v>40990</v>
      </c>
      <c r="F8573">
        <v>4</v>
      </c>
      <c r="G8573">
        <v>2724</v>
      </c>
      <c r="H8573" t="s">
        <v>73</v>
      </c>
      <c r="J8573" t="s">
        <v>14</v>
      </c>
      <c r="K8573">
        <v>54</v>
      </c>
      <c r="L8573" t="s">
        <v>15</v>
      </c>
    </row>
    <row r="8574" spans="1:12">
      <c r="A8574" t="e">
        <f ca="1">E00251439746321</f>
        <v>#NAME?</v>
      </c>
      <c r="B8574">
        <v>297</v>
      </c>
      <c r="C8574" t="s">
        <v>411</v>
      </c>
      <c r="D8574" s="1">
        <v>41779</v>
      </c>
      <c r="F8574">
        <v>5</v>
      </c>
      <c r="G8574">
        <v>78050</v>
      </c>
      <c r="H8574" t="s">
        <v>197</v>
      </c>
      <c r="J8574" t="s">
        <v>14</v>
      </c>
      <c r="K8574">
        <v>61</v>
      </c>
      <c r="L8574" t="s">
        <v>22</v>
      </c>
    </row>
    <row r="8575" spans="1:12">
      <c r="A8575" t="e">
        <f ca="1">E00251512648621</f>
        <v>#NAME?</v>
      </c>
      <c r="B8575">
        <v>62</v>
      </c>
      <c r="C8575" t="s">
        <v>20</v>
      </c>
      <c r="D8575" s="1">
        <v>42479</v>
      </c>
      <c r="F8575">
        <v>2</v>
      </c>
      <c r="G8575">
        <v>4019</v>
      </c>
      <c r="H8575" t="s">
        <v>26</v>
      </c>
      <c r="J8575" t="s">
        <v>14</v>
      </c>
      <c r="K8575">
        <v>49</v>
      </c>
      <c r="L8575" t="s">
        <v>15</v>
      </c>
    </row>
    <row r="8576" spans="1:12">
      <c r="A8576" t="e">
        <f ca="1">E00251715770121</f>
        <v>#NAME?</v>
      </c>
      <c r="B8576">
        <v>772</v>
      </c>
      <c r="C8576" t="s">
        <v>170</v>
      </c>
      <c r="D8576" s="1">
        <v>42339</v>
      </c>
      <c r="F8576">
        <v>1</v>
      </c>
      <c r="G8576">
        <v>83114</v>
      </c>
      <c r="H8576" t="s">
        <v>1147</v>
      </c>
      <c r="I8576" t="s">
        <v>56</v>
      </c>
      <c r="J8576" t="s">
        <v>57</v>
      </c>
      <c r="K8576">
        <v>64</v>
      </c>
      <c r="L8576" t="s">
        <v>15</v>
      </c>
    </row>
    <row r="8577" spans="1:12">
      <c r="A8577" t="e">
        <f ca="1">E00251715770121</f>
        <v>#NAME?</v>
      </c>
      <c r="B8577">
        <v>2000</v>
      </c>
      <c r="C8577" t="s">
        <v>1148</v>
      </c>
      <c r="D8577" s="1">
        <v>42900</v>
      </c>
      <c r="F8577">
        <v>1</v>
      </c>
      <c r="G8577">
        <v>30270</v>
      </c>
      <c r="H8577" t="s">
        <v>336</v>
      </c>
      <c r="J8577" t="s">
        <v>14</v>
      </c>
      <c r="K8577">
        <v>65</v>
      </c>
      <c r="L8577" t="s">
        <v>15</v>
      </c>
    </row>
    <row r="8578" spans="1:12">
      <c r="A8578" t="e">
        <f ca="1">E00251512648621</f>
        <v>#NAME?</v>
      </c>
      <c r="B8578">
        <v>62</v>
      </c>
      <c r="C8578" t="s">
        <v>20</v>
      </c>
      <c r="D8578" s="1">
        <v>41190</v>
      </c>
      <c r="F8578">
        <v>1</v>
      </c>
      <c r="G8578">
        <v>4019</v>
      </c>
      <c r="H8578" t="s">
        <v>26</v>
      </c>
      <c r="J8578" t="s">
        <v>14</v>
      </c>
      <c r="K8578">
        <v>45</v>
      </c>
      <c r="L8578" t="s">
        <v>15</v>
      </c>
    </row>
    <row r="8579" spans="1:12">
      <c r="A8579" t="e">
        <f ca="1">E00251512648621</f>
        <v>#NAME?</v>
      </c>
      <c r="B8579">
        <v>62</v>
      </c>
      <c r="C8579" t="s">
        <v>20</v>
      </c>
      <c r="D8579" s="1">
        <v>41191</v>
      </c>
      <c r="F8579">
        <v>1</v>
      </c>
      <c r="G8579">
        <v>7243</v>
      </c>
      <c r="H8579" t="s">
        <v>42</v>
      </c>
      <c r="J8579" t="s">
        <v>14</v>
      </c>
      <c r="K8579">
        <v>45</v>
      </c>
      <c r="L8579" t="s">
        <v>15</v>
      </c>
    </row>
    <row r="8580" spans="1:12">
      <c r="A8580" t="e">
        <f ca="1">E00251432340321</f>
        <v>#NAME?</v>
      </c>
      <c r="B8580">
        <v>448</v>
      </c>
      <c r="C8580" t="s">
        <v>112</v>
      </c>
      <c r="D8580" s="1">
        <v>41317</v>
      </c>
      <c r="F8580">
        <v>1</v>
      </c>
      <c r="G8580">
        <v>4019</v>
      </c>
      <c r="H8580" t="s">
        <v>26</v>
      </c>
      <c r="J8580" t="s">
        <v>14</v>
      </c>
      <c r="K8580">
        <v>52</v>
      </c>
      <c r="L8580" t="s">
        <v>15</v>
      </c>
    </row>
    <row r="8581" spans="1:12">
      <c r="A8581" t="e">
        <f ca="1">E00251524987321</f>
        <v>#NAME?</v>
      </c>
      <c r="B8581">
        <v>438</v>
      </c>
      <c r="C8581" t="s">
        <v>474</v>
      </c>
      <c r="D8581" s="1">
        <v>41043</v>
      </c>
      <c r="F8581">
        <v>1</v>
      </c>
      <c r="G8581">
        <v>25000</v>
      </c>
      <c r="H8581" t="s">
        <v>178</v>
      </c>
      <c r="J8581" t="s">
        <v>14</v>
      </c>
      <c r="K8581">
        <v>53</v>
      </c>
      <c r="L8581" t="s">
        <v>15</v>
      </c>
    </row>
    <row r="8582" spans="1:12">
      <c r="A8582" t="e">
        <f ca="1">E00251524987321</f>
        <v>#NAME?</v>
      </c>
      <c r="B8582">
        <v>438</v>
      </c>
      <c r="C8582" t="s">
        <v>474</v>
      </c>
      <c r="D8582" s="1">
        <v>41485</v>
      </c>
      <c r="F8582">
        <v>2</v>
      </c>
      <c r="G8582">
        <v>4019</v>
      </c>
      <c r="H8582" t="s">
        <v>26</v>
      </c>
      <c r="J8582" t="s">
        <v>14</v>
      </c>
      <c r="K8582">
        <v>54</v>
      </c>
      <c r="L8582" t="s">
        <v>15</v>
      </c>
    </row>
    <row r="8583" spans="1:12">
      <c r="A8583" t="e">
        <f ca="1">E00251524987321</f>
        <v>#NAME?</v>
      </c>
      <c r="B8583">
        <v>438</v>
      </c>
      <c r="C8583" t="s">
        <v>474</v>
      </c>
      <c r="D8583" s="1">
        <v>42011</v>
      </c>
      <c r="F8583">
        <v>1</v>
      </c>
      <c r="G8583">
        <v>3540</v>
      </c>
      <c r="H8583" t="s">
        <v>436</v>
      </c>
      <c r="J8583" t="s">
        <v>14</v>
      </c>
      <c r="K8583">
        <v>55</v>
      </c>
      <c r="L8583" t="s">
        <v>15</v>
      </c>
    </row>
    <row r="8584" spans="1:12">
      <c r="A8584" t="e">
        <f ca="1">E00251524987321</f>
        <v>#NAME?</v>
      </c>
      <c r="B8584">
        <v>438</v>
      </c>
      <c r="C8584" t="s">
        <v>474</v>
      </c>
      <c r="D8584" s="1">
        <v>43063</v>
      </c>
      <c r="F8584">
        <v>2</v>
      </c>
      <c r="G8584">
        <v>42731</v>
      </c>
      <c r="H8584" t="s">
        <v>608</v>
      </c>
      <c r="J8584" t="s">
        <v>14</v>
      </c>
      <c r="K8584">
        <v>58</v>
      </c>
      <c r="L8584" t="s">
        <v>15</v>
      </c>
    </row>
    <row r="8585" spans="1:12">
      <c r="A8585" t="e">
        <f ca="1">E00251512648621</f>
        <v>#NAME?</v>
      </c>
      <c r="B8585">
        <v>62</v>
      </c>
      <c r="C8585" t="s">
        <v>20</v>
      </c>
      <c r="D8585" s="1">
        <v>41179</v>
      </c>
      <c r="F8585">
        <v>1</v>
      </c>
      <c r="G8585">
        <v>4019</v>
      </c>
      <c r="H8585" t="s">
        <v>26</v>
      </c>
      <c r="J8585" t="s">
        <v>14</v>
      </c>
      <c r="K8585">
        <v>45</v>
      </c>
      <c r="L8585" t="s">
        <v>15</v>
      </c>
    </row>
    <row r="8586" spans="1:12">
      <c r="A8586" t="e">
        <f ca="1">E00251439831421</f>
        <v>#NAME?</v>
      </c>
      <c r="B8586">
        <v>468</v>
      </c>
      <c r="C8586" t="s">
        <v>721</v>
      </c>
      <c r="D8586" s="1">
        <v>42746</v>
      </c>
      <c r="F8586">
        <v>5</v>
      </c>
      <c r="G8586">
        <v>3051</v>
      </c>
      <c r="H8586" t="s">
        <v>13</v>
      </c>
      <c r="J8586" t="s">
        <v>14</v>
      </c>
      <c r="K8586">
        <v>42</v>
      </c>
      <c r="L8586" t="s">
        <v>15</v>
      </c>
    </row>
    <row r="8587" spans="1:12">
      <c r="A8587" t="e">
        <f ca="1">E00251439831421</f>
        <v>#NAME?</v>
      </c>
      <c r="B8587">
        <v>468</v>
      </c>
      <c r="C8587" t="s">
        <v>721</v>
      </c>
      <c r="D8587" s="1">
        <v>42872</v>
      </c>
      <c r="F8587">
        <v>5</v>
      </c>
      <c r="G8587">
        <v>37205</v>
      </c>
      <c r="H8587" t="s">
        <v>191</v>
      </c>
      <c r="J8587" t="s">
        <v>14</v>
      </c>
      <c r="K8587">
        <v>42</v>
      </c>
      <c r="L8587" t="s">
        <v>15</v>
      </c>
    </row>
    <row r="8588" spans="1:12">
      <c r="A8588" t="e">
        <f ca="1">E00251528725821</f>
        <v>#NAME?</v>
      </c>
      <c r="B8588">
        <v>695</v>
      </c>
      <c r="C8588" t="s">
        <v>257</v>
      </c>
      <c r="D8588" s="1">
        <v>41933</v>
      </c>
      <c r="F8588">
        <v>1</v>
      </c>
      <c r="G8588">
        <v>5651</v>
      </c>
      <c r="H8588" t="s">
        <v>617</v>
      </c>
      <c r="J8588" t="s">
        <v>14</v>
      </c>
      <c r="K8588">
        <v>57</v>
      </c>
      <c r="L8588" t="s">
        <v>15</v>
      </c>
    </row>
    <row r="8589" spans="1:12">
      <c r="A8589" t="e">
        <f ca="1">E00251528725821</f>
        <v>#NAME?</v>
      </c>
      <c r="B8589">
        <v>695</v>
      </c>
      <c r="C8589" t="s">
        <v>257</v>
      </c>
      <c r="D8589" s="1">
        <v>41933</v>
      </c>
      <c r="F8589">
        <v>4</v>
      </c>
      <c r="G8589">
        <v>4781</v>
      </c>
      <c r="H8589" t="s">
        <v>798</v>
      </c>
      <c r="J8589" t="s">
        <v>14</v>
      </c>
      <c r="K8589">
        <v>57</v>
      </c>
      <c r="L8589" t="s">
        <v>15</v>
      </c>
    </row>
    <row r="8590" spans="1:12">
      <c r="A8590" t="e">
        <f ca="1">E00251432340321</f>
        <v>#NAME?</v>
      </c>
      <c r="B8590">
        <v>448</v>
      </c>
      <c r="C8590" t="s">
        <v>112</v>
      </c>
      <c r="D8590" s="1">
        <v>41439</v>
      </c>
      <c r="F8590">
        <v>2</v>
      </c>
      <c r="G8590">
        <v>4019</v>
      </c>
      <c r="H8590" t="s">
        <v>26</v>
      </c>
      <c r="J8590" t="s">
        <v>14</v>
      </c>
      <c r="K8590">
        <v>52</v>
      </c>
      <c r="L8590" t="s">
        <v>15</v>
      </c>
    </row>
    <row r="8591" spans="1:12">
      <c r="A8591" t="e">
        <f ca="1">E00251715048221</f>
        <v>#NAME?</v>
      </c>
      <c r="B8591">
        <v>65</v>
      </c>
      <c r="C8591" t="s">
        <v>713</v>
      </c>
      <c r="D8591" s="1">
        <v>41331</v>
      </c>
      <c r="F8591">
        <v>1</v>
      </c>
      <c r="G8591">
        <v>62210</v>
      </c>
      <c r="H8591" t="s">
        <v>1149</v>
      </c>
      <c r="J8591" t="s">
        <v>14</v>
      </c>
      <c r="K8591">
        <v>44</v>
      </c>
      <c r="L8591" t="s">
        <v>15</v>
      </c>
    </row>
    <row r="8592" spans="1:12">
      <c r="A8592" t="e">
        <f ca="1">E00251528725821</f>
        <v>#NAME?</v>
      </c>
      <c r="B8592">
        <v>290</v>
      </c>
      <c r="C8592" t="s">
        <v>449</v>
      </c>
      <c r="D8592" s="1">
        <v>40990</v>
      </c>
      <c r="F8592">
        <v>2</v>
      </c>
      <c r="G8592">
        <v>7962</v>
      </c>
      <c r="H8592" t="s">
        <v>111</v>
      </c>
      <c r="J8592" t="s">
        <v>14</v>
      </c>
      <c r="K8592">
        <v>54</v>
      </c>
      <c r="L8592" t="s">
        <v>22</v>
      </c>
    </row>
    <row r="8593" spans="1:12">
      <c r="A8593" t="e">
        <f ca="1">E00251528725821</f>
        <v>#NAME?</v>
      </c>
      <c r="B8593">
        <v>294</v>
      </c>
      <c r="C8593" t="s">
        <v>61</v>
      </c>
      <c r="D8593" s="1">
        <v>41733</v>
      </c>
      <c r="F8593">
        <v>4</v>
      </c>
      <c r="G8593">
        <v>4781</v>
      </c>
      <c r="H8593" t="s">
        <v>798</v>
      </c>
      <c r="J8593" t="s">
        <v>14</v>
      </c>
      <c r="K8593">
        <v>56</v>
      </c>
      <c r="L8593" t="s">
        <v>15</v>
      </c>
    </row>
    <row r="8594" spans="1:12">
      <c r="A8594" t="e">
        <f ca="1">E00251528725821</f>
        <v>#NAME?</v>
      </c>
      <c r="B8594">
        <v>294</v>
      </c>
      <c r="C8594" t="s">
        <v>61</v>
      </c>
      <c r="D8594" s="1">
        <v>41933</v>
      </c>
      <c r="F8594">
        <v>2</v>
      </c>
      <c r="G8594">
        <v>7962</v>
      </c>
      <c r="H8594" t="s">
        <v>111</v>
      </c>
      <c r="J8594" t="s">
        <v>14</v>
      </c>
      <c r="K8594">
        <v>57</v>
      </c>
      <c r="L8594" t="s">
        <v>22</v>
      </c>
    </row>
    <row r="8595" spans="1:12">
      <c r="A8595" t="e">
        <f ca="1">E00251439746321</f>
        <v>#NAME?</v>
      </c>
      <c r="B8595">
        <v>297</v>
      </c>
      <c r="C8595" t="s">
        <v>411</v>
      </c>
      <c r="D8595" s="1">
        <v>42410</v>
      </c>
      <c r="F8595">
        <v>1</v>
      </c>
      <c r="G8595">
        <v>49390</v>
      </c>
      <c r="H8595" t="s">
        <v>59</v>
      </c>
      <c r="J8595" t="s">
        <v>14</v>
      </c>
      <c r="K8595">
        <v>63</v>
      </c>
      <c r="L8595" t="s">
        <v>15</v>
      </c>
    </row>
    <row r="8596" spans="1:12">
      <c r="A8596" t="e">
        <f ca="1">E00251715048221</f>
        <v>#NAME?</v>
      </c>
      <c r="B8596">
        <v>65</v>
      </c>
      <c r="C8596" t="s">
        <v>713</v>
      </c>
      <c r="D8596" s="1">
        <v>42294</v>
      </c>
      <c r="F8596">
        <v>1</v>
      </c>
      <c r="G8596">
        <v>27800</v>
      </c>
      <c r="H8596" t="s">
        <v>145</v>
      </c>
      <c r="J8596" t="s">
        <v>14</v>
      </c>
      <c r="K8596">
        <v>47</v>
      </c>
      <c r="L8596" t="s">
        <v>15</v>
      </c>
    </row>
    <row r="8597" spans="1:12">
      <c r="A8597" t="e">
        <f ca="1">E00251417952621</f>
        <v>#NAME?</v>
      </c>
      <c r="B8597">
        <v>66</v>
      </c>
      <c r="C8597" t="s">
        <v>134</v>
      </c>
      <c r="D8597" s="1">
        <v>41078</v>
      </c>
      <c r="F8597">
        <v>1</v>
      </c>
      <c r="G8597">
        <v>4019</v>
      </c>
      <c r="H8597" t="s">
        <v>26</v>
      </c>
      <c r="J8597" t="s">
        <v>14</v>
      </c>
      <c r="K8597">
        <v>45</v>
      </c>
      <c r="L8597" t="s">
        <v>15</v>
      </c>
    </row>
    <row r="8598" spans="1:12">
      <c r="A8598" t="e">
        <f ca="1">E00251715048221</f>
        <v>#NAME?</v>
      </c>
      <c r="B8598">
        <v>65</v>
      </c>
      <c r="C8598" t="s">
        <v>713</v>
      </c>
      <c r="D8598" s="1">
        <v>43066</v>
      </c>
      <c r="F8598">
        <v>3</v>
      </c>
      <c r="G8598">
        <v>3051</v>
      </c>
      <c r="H8598" t="s">
        <v>13</v>
      </c>
      <c r="J8598" t="s">
        <v>14</v>
      </c>
      <c r="K8598">
        <v>49</v>
      </c>
      <c r="L8598" t="s">
        <v>15</v>
      </c>
    </row>
    <row r="8599" spans="1:12">
      <c r="A8599" t="e">
        <f ca="1">E00251439831421</f>
        <v>#NAME?</v>
      </c>
      <c r="B8599">
        <v>468</v>
      </c>
      <c r="C8599" t="s">
        <v>721</v>
      </c>
      <c r="D8599" s="1">
        <v>42887</v>
      </c>
      <c r="F8599">
        <v>1</v>
      </c>
      <c r="G8599">
        <v>49390</v>
      </c>
      <c r="H8599" t="s">
        <v>59</v>
      </c>
      <c r="J8599" t="s">
        <v>14</v>
      </c>
      <c r="K8599">
        <v>42</v>
      </c>
      <c r="L8599" t="s">
        <v>15</v>
      </c>
    </row>
    <row r="8600" spans="1:12">
      <c r="A8600" t="e">
        <f ca="1">E00251524987321</f>
        <v>#NAME?</v>
      </c>
      <c r="B8600">
        <v>438</v>
      </c>
      <c r="C8600" t="s">
        <v>474</v>
      </c>
      <c r="D8600" s="1">
        <v>41086</v>
      </c>
      <c r="F8600">
        <v>1</v>
      </c>
      <c r="G8600">
        <v>25000</v>
      </c>
      <c r="H8600" t="s">
        <v>178</v>
      </c>
      <c r="J8600" t="s">
        <v>14</v>
      </c>
      <c r="K8600">
        <v>53</v>
      </c>
      <c r="L8600" t="s">
        <v>15</v>
      </c>
    </row>
    <row r="8601" spans="1:12">
      <c r="A8601" t="e">
        <f ca="1">E00251615167221</f>
        <v>#NAME?</v>
      </c>
      <c r="B8601">
        <v>1929</v>
      </c>
      <c r="C8601" t="s">
        <v>195</v>
      </c>
      <c r="D8601" s="1">
        <v>42248</v>
      </c>
      <c r="F8601">
        <v>1</v>
      </c>
      <c r="G8601">
        <v>37000</v>
      </c>
      <c r="H8601" t="s">
        <v>1150</v>
      </c>
      <c r="J8601" t="s">
        <v>14</v>
      </c>
      <c r="K8601">
        <v>51</v>
      </c>
      <c r="L8601" t="s">
        <v>15</v>
      </c>
    </row>
    <row r="8602" spans="1:12">
      <c r="A8602" t="e">
        <f ca="1">E00251615167221</f>
        <v>#NAME?</v>
      </c>
      <c r="B8602">
        <v>763</v>
      </c>
      <c r="C8602" t="s">
        <v>194</v>
      </c>
      <c r="D8602" s="1">
        <v>40918</v>
      </c>
      <c r="E8602">
        <v>1</v>
      </c>
      <c r="F8602">
        <v>4</v>
      </c>
      <c r="G8602">
        <v>3004</v>
      </c>
      <c r="H8602" t="s">
        <v>104</v>
      </c>
      <c r="J8602" t="s">
        <v>34</v>
      </c>
      <c r="K8602">
        <v>47</v>
      </c>
      <c r="L8602" t="s">
        <v>15</v>
      </c>
    </row>
    <row r="8603" spans="1:12">
      <c r="A8603" t="e">
        <f ca="1">E00251524987321</f>
        <v>#NAME?</v>
      </c>
      <c r="B8603">
        <v>438</v>
      </c>
      <c r="C8603" t="s">
        <v>474</v>
      </c>
      <c r="D8603" s="1">
        <v>41996</v>
      </c>
      <c r="F8603">
        <v>2</v>
      </c>
      <c r="G8603">
        <v>25000</v>
      </c>
      <c r="H8603" t="s">
        <v>178</v>
      </c>
      <c r="J8603" t="s">
        <v>14</v>
      </c>
      <c r="K8603">
        <v>55</v>
      </c>
      <c r="L8603" t="s">
        <v>15</v>
      </c>
    </row>
    <row r="8604" spans="1:12">
      <c r="A8604" t="e">
        <f ca="1">E00251524987321</f>
        <v>#NAME?</v>
      </c>
      <c r="B8604">
        <v>438</v>
      </c>
      <c r="C8604" t="s">
        <v>474</v>
      </c>
      <c r="D8604" s="1">
        <v>42941</v>
      </c>
      <c r="F8604">
        <v>1</v>
      </c>
      <c r="G8604">
        <v>42731</v>
      </c>
      <c r="H8604" t="s">
        <v>608</v>
      </c>
      <c r="J8604" t="s">
        <v>14</v>
      </c>
      <c r="K8604">
        <v>58</v>
      </c>
      <c r="L8604" t="s">
        <v>15</v>
      </c>
    </row>
    <row r="8605" spans="1:12">
      <c r="A8605" t="e">
        <f ca="1">E00251524987321</f>
        <v>#NAME?</v>
      </c>
      <c r="B8605">
        <v>438</v>
      </c>
      <c r="C8605" t="s">
        <v>474</v>
      </c>
      <c r="D8605" s="1">
        <v>42941</v>
      </c>
      <c r="F8605">
        <v>2</v>
      </c>
      <c r="G8605">
        <v>2729</v>
      </c>
      <c r="H8605" t="s">
        <v>115</v>
      </c>
      <c r="J8605" t="s">
        <v>14</v>
      </c>
      <c r="K8605">
        <v>58</v>
      </c>
      <c r="L8605" t="s">
        <v>15</v>
      </c>
    </row>
    <row r="8606" spans="1:12">
      <c r="A8606" t="e">
        <f ca="1">E00251430251921</f>
        <v>#NAME?</v>
      </c>
      <c r="B8606">
        <v>502</v>
      </c>
      <c r="C8606" t="s">
        <v>172</v>
      </c>
      <c r="D8606" s="1">
        <v>41058</v>
      </c>
      <c r="F8606">
        <v>1</v>
      </c>
      <c r="G8606">
        <v>8448</v>
      </c>
      <c r="H8606" t="s">
        <v>718</v>
      </c>
      <c r="J8606" t="s">
        <v>14</v>
      </c>
      <c r="K8606">
        <v>51</v>
      </c>
      <c r="L8606" t="s">
        <v>15</v>
      </c>
    </row>
    <row r="8607" spans="1:12">
      <c r="A8607" t="e">
        <f ca="1">E00251430251921</f>
        <v>#NAME?</v>
      </c>
      <c r="B8607">
        <v>502</v>
      </c>
      <c r="C8607" t="s">
        <v>172</v>
      </c>
      <c r="D8607" s="1">
        <v>41092</v>
      </c>
      <c r="F8607">
        <v>1</v>
      </c>
      <c r="G8607">
        <v>8448</v>
      </c>
      <c r="H8607" t="s">
        <v>718</v>
      </c>
      <c r="J8607" t="s">
        <v>14</v>
      </c>
      <c r="K8607">
        <v>51</v>
      </c>
      <c r="L8607" t="s">
        <v>15</v>
      </c>
    </row>
    <row r="8608" spans="1:12">
      <c r="A8608" t="e">
        <f ca="1">E00251615167221</f>
        <v>#NAME?</v>
      </c>
      <c r="B8608">
        <v>1929</v>
      </c>
      <c r="C8608" t="s">
        <v>195</v>
      </c>
      <c r="D8608" s="1">
        <v>42069</v>
      </c>
      <c r="F8608">
        <v>5</v>
      </c>
      <c r="G8608">
        <v>27800</v>
      </c>
      <c r="H8608" t="s">
        <v>145</v>
      </c>
      <c r="J8608" t="s">
        <v>14</v>
      </c>
      <c r="K8608">
        <v>50</v>
      </c>
      <c r="L8608" t="s">
        <v>15</v>
      </c>
    </row>
    <row r="8609" spans="1:12">
      <c r="A8609" t="e">
        <f ca="1">E00251615167221</f>
        <v>#NAME?</v>
      </c>
      <c r="B8609">
        <v>1929</v>
      </c>
      <c r="C8609" t="s">
        <v>195</v>
      </c>
      <c r="D8609" s="1">
        <v>42237</v>
      </c>
      <c r="F8609">
        <v>6</v>
      </c>
      <c r="G8609">
        <v>4019</v>
      </c>
      <c r="H8609" t="s">
        <v>26</v>
      </c>
      <c r="J8609" t="s">
        <v>14</v>
      </c>
      <c r="K8609">
        <v>51</v>
      </c>
      <c r="L8609" t="s">
        <v>15</v>
      </c>
    </row>
    <row r="8610" spans="1:12">
      <c r="A8610" t="e">
        <f ca="1">E00251615167221</f>
        <v>#NAME?</v>
      </c>
      <c r="B8610">
        <v>1929</v>
      </c>
      <c r="C8610" t="s">
        <v>195</v>
      </c>
      <c r="D8610" s="1">
        <v>42248</v>
      </c>
      <c r="F8610">
        <v>3</v>
      </c>
      <c r="G8610">
        <v>2724</v>
      </c>
      <c r="H8610" t="s">
        <v>73</v>
      </c>
      <c r="J8610" t="s">
        <v>14</v>
      </c>
      <c r="K8610">
        <v>51</v>
      </c>
      <c r="L8610" t="s">
        <v>15</v>
      </c>
    </row>
    <row r="8611" spans="1:12">
      <c r="A8611" t="e">
        <f ca="1">E00251439831421</f>
        <v>#NAME?</v>
      </c>
      <c r="B8611">
        <v>468</v>
      </c>
      <c r="C8611" t="s">
        <v>721</v>
      </c>
      <c r="D8611" s="1">
        <v>42170</v>
      </c>
      <c r="F8611">
        <v>5</v>
      </c>
      <c r="G8611">
        <v>7869</v>
      </c>
      <c r="H8611" t="s">
        <v>470</v>
      </c>
      <c r="J8611" t="s">
        <v>14</v>
      </c>
      <c r="K8611">
        <v>40</v>
      </c>
      <c r="L8611" t="s">
        <v>22</v>
      </c>
    </row>
    <row r="8612" spans="1:12">
      <c r="A8612" t="e">
        <f ca="1">E00251439831421</f>
        <v>#NAME?</v>
      </c>
      <c r="B8612">
        <v>468</v>
      </c>
      <c r="C8612" t="s">
        <v>721</v>
      </c>
      <c r="D8612" s="1">
        <v>42942</v>
      </c>
      <c r="F8612">
        <v>4</v>
      </c>
      <c r="G8612">
        <v>7028</v>
      </c>
      <c r="H8612" t="s">
        <v>407</v>
      </c>
      <c r="J8612" t="s">
        <v>14</v>
      </c>
      <c r="K8612">
        <v>42</v>
      </c>
      <c r="L8612" t="s">
        <v>15</v>
      </c>
    </row>
    <row r="8613" spans="1:12">
      <c r="A8613" t="e">
        <f ca="1">E00251524987321</f>
        <v>#NAME?</v>
      </c>
      <c r="B8613">
        <v>438</v>
      </c>
      <c r="C8613" t="s">
        <v>474</v>
      </c>
      <c r="D8613" s="1">
        <v>41421</v>
      </c>
      <c r="F8613">
        <v>2</v>
      </c>
      <c r="G8613">
        <v>25000</v>
      </c>
      <c r="H8613" t="s">
        <v>178</v>
      </c>
      <c r="J8613" t="s">
        <v>14</v>
      </c>
      <c r="K8613">
        <v>54</v>
      </c>
      <c r="L8613" t="s">
        <v>15</v>
      </c>
    </row>
    <row r="8614" spans="1:12">
      <c r="A8614" t="e">
        <f ca="1">E00251531964221</f>
        <v>#NAME?</v>
      </c>
      <c r="B8614">
        <v>494</v>
      </c>
      <c r="C8614" t="s">
        <v>63</v>
      </c>
      <c r="D8614" s="1">
        <v>42607</v>
      </c>
      <c r="F8614">
        <v>2</v>
      </c>
      <c r="G8614">
        <v>4019</v>
      </c>
      <c r="H8614" t="s">
        <v>26</v>
      </c>
      <c r="J8614" t="s">
        <v>14</v>
      </c>
      <c r="K8614">
        <v>46</v>
      </c>
      <c r="L8614" t="s">
        <v>15</v>
      </c>
    </row>
    <row r="8615" spans="1:12">
      <c r="A8615" t="e">
        <f ca="1">E00251430251921</f>
        <v>#NAME?</v>
      </c>
      <c r="B8615">
        <v>1028</v>
      </c>
      <c r="C8615" t="s">
        <v>127</v>
      </c>
      <c r="D8615" s="1">
        <v>42472</v>
      </c>
      <c r="F8615">
        <v>1</v>
      </c>
      <c r="G8615">
        <v>78650</v>
      </c>
      <c r="H8615" t="s">
        <v>414</v>
      </c>
      <c r="I8615" t="s">
        <v>127</v>
      </c>
      <c r="J8615" t="s">
        <v>57</v>
      </c>
      <c r="K8615">
        <v>55</v>
      </c>
      <c r="L8615" t="s">
        <v>22</v>
      </c>
    </row>
    <row r="8616" spans="1:12">
      <c r="A8616" t="e">
        <f ca="1">E00251432340321</f>
        <v>#NAME?</v>
      </c>
      <c r="B8616">
        <v>448</v>
      </c>
      <c r="C8616" t="s">
        <v>112</v>
      </c>
      <c r="D8616" s="1">
        <v>41914</v>
      </c>
      <c r="F8616">
        <v>2</v>
      </c>
      <c r="G8616">
        <v>49390</v>
      </c>
      <c r="H8616" t="s">
        <v>59</v>
      </c>
      <c r="J8616" t="s">
        <v>14</v>
      </c>
      <c r="K8616">
        <v>54</v>
      </c>
      <c r="L8616" t="s">
        <v>15</v>
      </c>
    </row>
    <row r="8617" spans="1:12">
      <c r="A8617" t="e">
        <f ca="1">E00251432340321</f>
        <v>#NAME?</v>
      </c>
      <c r="B8617">
        <v>448</v>
      </c>
      <c r="C8617" t="s">
        <v>112</v>
      </c>
      <c r="D8617" s="1">
        <v>42661</v>
      </c>
      <c r="F8617">
        <v>2</v>
      </c>
      <c r="G8617">
        <v>4019</v>
      </c>
      <c r="H8617" t="s">
        <v>26</v>
      </c>
      <c r="J8617" t="s">
        <v>14</v>
      </c>
      <c r="K8617">
        <v>56</v>
      </c>
      <c r="L8617" t="s">
        <v>15</v>
      </c>
    </row>
    <row r="8618" spans="1:12">
      <c r="A8618" t="e">
        <f ca="1">E00251432340321</f>
        <v>#NAME?</v>
      </c>
      <c r="B8618">
        <v>448</v>
      </c>
      <c r="C8618" t="s">
        <v>112</v>
      </c>
      <c r="D8618" s="1">
        <v>42993</v>
      </c>
      <c r="F8618">
        <v>5</v>
      </c>
      <c r="G8618">
        <v>27800</v>
      </c>
      <c r="H8618" t="s">
        <v>145</v>
      </c>
      <c r="J8618" t="s">
        <v>14</v>
      </c>
      <c r="K8618">
        <v>57</v>
      </c>
      <c r="L8618" t="s">
        <v>15</v>
      </c>
    </row>
    <row r="8619" spans="1:12">
      <c r="A8619" t="e">
        <f ca="1">E00251439746321</f>
        <v>#NAME?</v>
      </c>
      <c r="B8619">
        <v>297</v>
      </c>
      <c r="C8619" t="s">
        <v>411</v>
      </c>
      <c r="D8619" s="1">
        <v>42452</v>
      </c>
      <c r="F8619">
        <v>2</v>
      </c>
      <c r="G8619">
        <v>49390</v>
      </c>
      <c r="H8619" t="s">
        <v>59</v>
      </c>
      <c r="J8619" t="s">
        <v>14</v>
      </c>
      <c r="K8619">
        <v>63</v>
      </c>
      <c r="L8619" t="s">
        <v>15</v>
      </c>
    </row>
    <row r="8620" spans="1:12">
      <c r="A8620" t="e">
        <f ca="1">E00251524987321</f>
        <v>#NAME?</v>
      </c>
      <c r="B8620">
        <v>438</v>
      </c>
      <c r="C8620" t="s">
        <v>474</v>
      </c>
      <c r="D8620" s="1">
        <v>41719</v>
      </c>
      <c r="F8620">
        <v>2</v>
      </c>
      <c r="G8620">
        <v>3540</v>
      </c>
      <c r="H8620" t="s">
        <v>436</v>
      </c>
      <c r="J8620" t="s">
        <v>14</v>
      </c>
      <c r="K8620">
        <v>55</v>
      </c>
      <c r="L8620" t="s">
        <v>15</v>
      </c>
    </row>
    <row r="8621" spans="1:12">
      <c r="A8621" t="e">
        <f ca="1">E00251439746321</f>
        <v>#NAME?</v>
      </c>
      <c r="B8621">
        <v>290</v>
      </c>
      <c r="C8621" t="s">
        <v>449</v>
      </c>
      <c r="D8621" s="1">
        <v>41450</v>
      </c>
      <c r="F8621">
        <v>1</v>
      </c>
      <c r="G8621">
        <v>71985</v>
      </c>
      <c r="H8621" t="s">
        <v>738</v>
      </c>
      <c r="J8621" t="s">
        <v>14</v>
      </c>
      <c r="K8621">
        <v>60</v>
      </c>
      <c r="L8621" t="s">
        <v>15</v>
      </c>
    </row>
    <row r="8622" spans="1:12">
      <c r="A8622" t="e">
        <f ca="1">E00251439746321</f>
        <v>#NAME?</v>
      </c>
      <c r="B8622">
        <v>297</v>
      </c>
      <c r="C8622" t="s">
        <v>411</v>
      </c>
      <c r="D8622" s="1">
        <v>41779</v>
      </c>
      <c r="F8622">
        <v>1</v>
      </c>
      <c r="G8622">
        <v>5369</v>
      </c>
      <c r="H8622" t="s">
        <v>253</v>
      </c>
      <c r="J8622" t="s">
        <v>14</v>
      </c>
      <c r="K8622">
        <v>61</v>
      </c>
      <c r="L8622" t="s">
        <v>15</v>
      </c>
    </row>
    <row r="8623" spans="1:12">
      <c r="A8623" t="e">
        <f ca="1">E00251528725821</f>
        <v>#NAME?</v>
      </c>
      <c r="B8623">
        <v>294</v>
      </c>
      <c r="C8623" t="s">
        <v>61</v>
      </c>
      <c r="D8623" s="1">
        <v>41704</v>
      </c>
      <c r="F8623">
        <v>6</v>
      </c>
      <c r="G8623">
        <v>2724</v>
      </c>
      <c r="H8623" t="s">
        <v>73</v>
      </c>
      <c r="J8623" t="s">
        <v>14</v>
      </c>
      <c r="K8623">
        <v>56</v>
      </c>
      <c r="L8623" t="s">
        <v>15</v>
      </c>
    </row>
    <row r="8624" spans="1:12">
      <c r="A8624" t="e">
        <f ca="1">E00251615167221</f>
        <v>#NAME?</v>
      </c>
      <c r="B8624">
        <v>1929</v>
      </c>
      <c r="C8624" t="s">
        <v>195</v>
      </c>
      <c r="D8624" s="1">
        <v>41829</v>
      </c>
      <c r="F8624">
        <v>6</v>
      </c>
      <c r="G8624">
        <v>51889</v>
      </c>
      <c r="H8624" t="s">
        <v>256</v>
      </c>
      <c r="J8624" t="s">
        <v>14</v>
      </c>
      <c r="K8624">
        <v>50</v>
      </c>
      <c r="L8624" t="s">
        <v>15</v>
      </c>
    </row>
    <row r="8625" spans="1:12">
      <c r="A8625" t="e">
        <f ca="1">E00251615167221</f>
        <v>#NAME?</v>
      </c>
      <c r="B8625">
        <v>1929</v>
      </c>
      <c r="C8625" t="s">
        <v>195</v>
      </c>
      <c r="D8625" s="1">
        <v>42132</v>
      </c>
      <c r="F8625">
        <v>4</v>
      </c>
      <c r="G8625">
        <v>4549</v>
      </c>
      <c r="H8625" t="s">
        <v>69</v>
      </c>
      <c r="J8625" t="s">
        <v>14</v>
      </c>
      <c r="K8625">
        <v>50</v>
      </c>
      <c r="L8625" t="s">
        <v>15</v>
      </c>
    </row>
    <row r="8626" spans="1:12">
      <c r="A8626" t="e">
        <f ca="1">E00251615167221</f>
        <v>#NAME?</v>
      </c>
      <c r="B8626">
        <v>1929</v>
      </c>
      <c r="C8626" t="s">
        <v>195</v>
      </c>
      <c r="D8626" s="1">
        <v>42170</v>
      </c>
      <c r="F8626">
        <v>5</v>
      </c>
      <c r="G8626">
        <v>27800</v>
      </c>
      <c r="H8626" t="s">
        <v>145</v>
      </c>
      <c r="J8626" t="s">
        <v>14</v>
      </c>
      <c r="K8626">
        <v>51</v>
      </c>
      <c r="L8626" t="s">
        <v>15</v>
      </c>
    </row>
    <row r="8627" spans="1:12">
      <c r="A8627" t="e">
        <f ca="1">E00251615167221</f>
        <v>#NAME?</v>
      </c>
      <c r="B8627">
        <v>1929</v>
      </c>
      <c r="C8627" t="s">
        <v>195</v>
      </c>
      <c r="D8627" s="1">
        <v>42262</v>
      </c>
      <c r="F8627">
        <v>5</v>
      </c>
      <c r="G8627">
        <v>27800</v>
      </c>
      <c r="H8627" t="s">
        <v>145</v>
      </c>
      <c r="J8627" t="s">
        <v>14</v>
      </c>
      <c r="K8627">
        <v>51</v>
      </c>
      <c r="L8627" t="s">
        <v>15</v>
      </c>
    </row>
    <row r="8628" spans="1:12">
      <c r="A8628" t="e">
        <f ca="1">E00251524987321</f>
        <v>#NAME?</v>
      </c>
      <c r="B8628">
        <v>438</v>
      </c>
      <c r="C8628" t="s">
        <v>474</v>
      </c>
      <c r="D8628" s="1">
        <v>42173</v>
      </c>
      <c r="F8628">
        <v>2</v>
      </c>
      <c r="G8628">
        <v>4019</v>
      </c>
      <c r="H8628" t="s">
        <v>26</v>
      </c>
      <c r="J8628" t="s">
        <v>14</v>
      </c>
      <c r="K8628">
        <v>56</v>
      </c>
      <c r="L8628" t="s">
        <v>15</v>
      </c>
    </row>
    <row r="8629" spans="1:12">
      <c r="A8629" t="e">
        <f ca="1">E00251524987321</f>
        <v>#NAME?</v>
      </c>
      <c r="B8629">
        <v>438</v>
      </c>
      <c r="C8629" t="s">
        <v>474</v>
      </c>
      <c r="D8629" s="1">
        <v>42436</v>
      </c>
      <c r="F8629">
        <v>1</v>
      </c>
      <c r="G8629">
        <v>25000</v>
      </c>
      <c r="H8629" t="s">
        <v>178</v>
      </c>
      <c r="J8629" t="s">
        <v>14</v>
      </c>
      <c r="K8629">
        <v>57</v>
      </c>
      <c r="L8629" t="s">
        <v>15</v>
      </c>
    </row>
    <row r="8630" spans="1:12">
      <c r="A8630" t="e">
        <f ca="1">E00251716576321</f>
        <v>#NAME?</v>
      </c>
      <c r="B8630">
        <v>494</v>
      </c>
      <c r="C8630" t="s">
        <v>63</v>
      </c>
      <c r="D8630" s="1">
        <v>42075</v>
      </c>
      <c r="F8630">
        <v>1</v>
      </c>
      <c r="G8630">
        <v>5198</v>
      </c>
      <c r="H8630" t="s">
        <v>200</v>
      </c>
      <c r="J8630" t="s">
        <v>14</v>
      </c>
      <c r="K8630">
        <v>62</v>
      </c>
      <c r="L8630" t="s">
        <v>15</v>
      </c>
    </row>
    <row r="8631" spans="1:12">
      <c r="A8631" t="e">
        <f ca="1">E00251417952621</f>
        <v>#NAME?</v>
      </c>
      <c r="B8631">
        <v>66</v>
      </c>
      <c r="C8631" t="s">
        <v>134</v>
      </c>
      <c r="D8631" s="1">
        <v>42550</v>
      </c>
      <c r="F8631">
        <v>2</v>
      </c>
      <c r="G8631">
        <v>5990</v>
      </c>
      <c r="H8631" t="s">
        <v>60</v>
      </c>
      <c r="J8631" t="s">
        <v>14</v>
      </c>
      <c r="K8631">
        <v>49</v>
      </c>
      <c r="L8631" t="s">
        <v>15</v>
      </c>
    </row>
    <row r="8632" spans="1:12">
      <c r="A8632" t="e">
        <f ca="1">E00251432340321</f>
        <v>#NAME?</v>
      </c>
      <c r="B8632">
        <v>448</v>
      </c>
      <c r="C8632" t="s">
        <v>112</v>
      </c>
      <c r="D8632" s="1">
        <v>43046</v>
      </c>
      <c r="F8632">
        <v>1</v>
      </c>
      <c r="G8632">
        <v>7292</v>
      </c>
      <c r="H8632" t="s">
        <v>189</v>
      </c>
      <c r="J8632" t="s">
        <v>14</v>
      </c>
      <c r="K8632">
        <v>57</v>
      </c>
      <c r="L8632" t="s">
        <v>15</v>
      </c>
    </row>
    <row r="8633" spans="1:12">
      <c r="A8633" t="e">
        <f ca="1">E00251524987321</f>
        <v>#NAME?</v>
      </c>
      <c r="B8633">
        <v>438</v>
      </c>
      <c r="C8633" t="s">
        <v>474</v>
      </c>
      <c r="D8633" s="1">
        <v>43053</v>
      </c>
      <c r="F8633">
        <v>3</v>
      </c>
      <c r="G8633">
        <v>4019</v>
      </c>
      <c r="H8633" t="s">
        <v>26</v>
      </c>
      <c r="J8633" t="s">
        <v>14</v>
      </c>
      <c r="K8633">
        <v>58</v>
      </c>
      <c r="L8633" t="s">
        <v>15</v>
      </c>
    </row>
    <row r="8634" spans="1:12">
      <c r="A8634" t="e">
        <f ca="1">E00251537880321</f>
        <v>#NAME?</v>
      </c>
      <c r="B8634">
        <v>282</v>
      </c>
      <c r="C8634" t="s">
        <v>724</v>
      </c>
      <c r="D8634" s="1">
        <v>41697</v>
      </c>
      <c r="F8634">
        <v>1</v>
      </c>
      <c r="G8634">
        <v>52100</v>
      </c>
      <c r="H8634" t="s">
        <v>516</v>
      </c>
      <c r="J8634" t="s">
        <v>14</v>
      </c>
      <c r="K8634">
        <v>41</v>
      </c>
      <c r="L8634" t="s">
        <v>15</v>
      </c>
    </row>
    <row r="8635" spans="1:12">
      <c r="A8635" t="e">
        <f ca="1">E00251524987321</f>
        <v>#NAME?</v>
      </c>
      <c r="B8635">
        <v>438</v>
      </c>
      <c r="C8635" t="s">
        <v>474</v>
      </c>
      <c r="D8635" s="1">
        <v>41088</v>
      </c>
      <c r="F8635">
        <v>1</v>
      </c>
      <c r="G8635">
        <v>25000</v>
      </c>
      <c r="H8635" t="s">
        <v>178</v>
      </c>
      <c r="J8635" t="s">
        <v>14</v>
      </c>
      <c r="K8635">
        <v>53</v>
      </c>
      <c r="L8635" t="s">
        <v>15</v>
      </c>
    </row>
    <row r="8636" spans="1:12">
      <c r="A8636" t="e">
        <f ca="1">E00251524987321</f>
        <v>#NAME?</v>
      </c>
      <c r="B8636">
        <v>438</v>
      </c>
      <c r="C8636" t="s">
        <v>474</v>
      </c>
      <c r="D8636" s="1">
        <v>41184</v>
      </c>
      <c r="F8636">
        <v>2</v>
      </c>
      <c r="G8636">
        <v>4019</v>
      </c>
      <c r="H8636" t="s">
        <v>26</v>
      </c>
      <c r="J8636" t="s">
        <v>14</v>
      </c>
      <c r="K8636">
        <v>53</v>
      </c>
      <c r="L8636" t="s">
        <v>15</v>
      </c>
    </row>
    <row r="8637" spans="1:12">
      <c r="A8637" t="e">
        <f ca="1">E00251528052721</f>
        <v>#NAME?</v>
      </c>
      <c r="B8637">
        <v>66</v>
      </c>
      <c r="C8637" t="s">
        <v>134</v>
      </c>
      <c r="D8637" s="1">
        <v>42880</v>
      </c>
      <c r="F8637">
        <v>1</v>
      </c>
      <c r="G8637">
        <v>486</v>
      </c>
      <c r="H8637" t="s">
        <v>39</v>
      </c>
      <c r="J8637" t="s">
        <v>14</v>
      </c>
      <c r="K8637">
        <v>41</v>
      </c>
      <c r="L8637" t="s">
        <v>15</v>
      </c>
    </row>
    <row r="8638" spans="1:12">
      <c r="A8638" t="e">
        <f ca="1">E00251430251921</f>
        <v>#NAME?</v>
      </c>
      <c r="B8638">
        <v>502</v>
      </c>
      <c r="C8638" t="s">
        <v>172</v>
      </c>
      <c r="D8638" s="1">
        <v>41066</v>
      </c>
      <c r="F8638">
        <v>2</v>
      </c>
      <c r="G8638">
        <v>8448</v>
      </c>
      <c r="H8638" t="s">
        <v>718</v>
      </c>
      <c r="J8638" t="s">
        <v>14</v>
      </c>
      <c r="K8638">
        <v>51</v>
      </c>
      <c r="L8638" t="s">
        <v>15</v>
      </c>
    </row>
    <row r="8639" spans="1:12">
      <c r="A8639" t="e">
        <f ca="1">E00251715544321</f>
        <v>#NAME?</v>
      </c>
      <c r="B8639">
        <v>1328</v>
      </c>
      <c r="C8639" t="s">
        <v>697</v>
      </c>
      <c r="D8639" s="1">
        <v>42240</v>
      </c>
      <c r="F8639">
        <v>1</v>
      </c>
      <c r="G8639">
        <v>70400</v>
      </c>
      <c r="H8639" t="s">
        <v>536</v>
      </c>
      <c r="J8639" t="s">
        <v>14</v>
      </c>
      <c r="K8639">
        <v>44</v>
      </c>
      <c r="L8639" t="s">
        <v>15</v>
      </c>
    </row>
    <row r="8640" spans="1:12">
      <c r="A8640" t="e">
        <f ca="1">E00251439831421</f>
        <v>#NAME?</v>
      </c>
      <c r="B8640">
        <v>468</v>
      </c>
      <c r="C8640" t="s">
        <v>721</v>
      </c>
      <c r="D8640" s="1">
        <v>42396</v>
      </c>
      <c r="F8640">
        <v>6</v>
      </c>
      <c r="G8640">
        <v>7869</v>
      </c>
      <c r="H8640" t="s">
        <v>470</v>
      </c>
      <c r="J8640" t="s">
        <v>14</v>
      </c>
      <c r="K8640">
        <v>41</v>
      </c>
      <c r="L8640" t="s">
        <v>22</v>
      </c>
    </row>
    <row r="8641" spans="1:12">
      <c r="A8641" t="e">
        <f ca="1">E00251427220121</f>
        <v>#NAME?</v>
      </c>
      <c r="B8641">
        <v>28</v>
      </c>
      <c r="C8641" t="s">
        <v>153</v>
      </c>
      <c r="D8641" s="1">
        <v>41550</v>
      </c>
      <c r="F8641">
        <v>2</v>
      </c>
      <c r="G8641">
        <v>7242</v>
      </c>
      <c r="H8641" t="s">
        <v>93</v>
      </c>
      <c r="J8641" t="s">
        <v>14</v>
      </c>
      <c r="K8641">
        <v>53</v>
      </c>
      <c r="L8641" t="s">
        <v>15</v>
      </c>
    </row>
    <row r="8642" spans="1:12">
      <c r="A8642" t="e">
        <f ca="1">E00251439746321</f>
        <v>#NAME?</v>
      </c>
      <c r="B8642">
        <v>297</v>
      </c>
      <c r="C8642" t="s">
        <v>411</v>
      </c>
      <c r="D8642" s="1">
        <v>41285</v>
      </c>
      <c r="F8642">
        <v>5</v>
      </c>
      <c r="G8642">
        <v>3679</v>
      </c>
      <c r="H8642" t="s">
        <v>260</v>
      </c>
      <c r="J8642" t="s">
        <v>14</v>
      </c>
      <c r="K8642">
        <v>60</v>
      </c>
      <c r="L8642" t="s">
        <v>15</v>
      </c>
    </row>
    <row r="8643" spans="1:12">
      <c r="A8643" t="e">
        <f ca="1">E00251537880321</f>
        <v>#NAME?</v>
      </c>
      <c r="B8643">
        <v>282</v>
      </c>
      <c r="C8643" t="s">
        <v>724</v>
      </c>
      <c r="D8643" s="1">
        <v>42874</v>
      </c>
      <c r="F8643">
        <v>1</v>
      </c>
      <c r="G8643">
        <v>5272</v>
      </c>
      <c r="H8643" t="s">
        <v>807</v>
      </c>
      <c r="J8643" t="s">
        <v>14</v>
      </c>
      <c r="K8643">
        <v>44</v>
      </c>
      <c r="L8643" t="s">
        <v>15</v>
      </c>
    </row>
    <row r="8644" spans="1:12">
      <c r="A8644" t="e">
        <f ca="1">E00251537880321</f>
        <v>#NAME?</v>
      </c>
      <c r="B8644">
        <v>282</v>
      </c>
      <c r="C8644" t="s">
        <v>724</v>
      </c>
      <c r="D8644" s="1">
        <v>41688</v>
      </c>
      <c r="F8644">
        <v>1</v>
      </c>
      <c r="G8644">
        <v>7804</v>
      </c>
      <c r="H8644" t="s">
        <v>43</v>
      </c>
      <c r="J8644" t="s">
        <v>14</v>
      </c>
      <c r="K8644">
        <v>41</v>
      </c>
      <c r="L8644" t="s">
        <v>22</v>
      </c>
    </row>
    <row r="8645" spans="1:12">
      <c r="A8645" t="e">
        <f ca="1">E00251537880321</f>
        <v>#NAME?</v>
      </c>
      <c r="B8645">
        <v>282</v>
      </c>
      <c r="C8645" t="s">
        <v>724</v>
      </c>
      <c r="D8645" s="1">
        <v>41710</v>
      </c>
      <c r="F8645">
        <v>2</v>
      </c>
      <c r="G8645">
        <v>4189</v>
      </c>
      <c r="H8645" t="s">
        <v>335</v>
      </c>
      <c r="J8645" t="s">
        <v>14</v>
      </c>
      <c r="K8645">
        <v>41</v>
      </c>
      <c r="L8645" t="s">
        <v>15</v>
      </c>
    </row>
    <row r="8646" spans="1:12">
      <c r="A8646" t="e">
        <f ca="1">E00251626527921</f>
        <v>#NAME?</v>
      </c>
      <c r="B8646">
        <v>695</v>
      </c>
      <c r="C8646" t="s">
        <v>257</v>
      </c>
      <c r="D8646" s="1">
        <v>41177</v>
      </c>
      <c r="F8646">
        <v>2</v>
      </c>
      <c r="G8646">
        <v>30591</v>
      </c>
      <c r="H8646" t="s">
        <v>841</v>
      </c>
      <c r="J8646" t="s">
        <v>14</v>
      </c>
      <c r="K8646">
        <v>38</v>
      </c>
      <c r="L8646" t="s">
        <v>15</v>
      </c>
    </row>
    <row r="8647" spans="1:12">
      <c r="A8647" t="e">
        <f ca="1">E00251528052721</f>
        <v>#NAME?</v>
      </c>
      <c r="B8647">
        <v>1097</v>
      </c>
      <c r="C8647" t="s">
        <v>722</v>
      </c>
      <c r="D8647" s="1">
        <v>42201</v>
      </c>
      <c r="F8647">
        <v>1</v>
      </c>
      <c r="G8647">
        <v>7840</v>
      </c>
      <c r="H8647" t="s">
        <v>55</v>
      </c>
      <c r="J8647" t="s">
        <v>14</v>
      </c>
      <c r="K8647">
        <v>39</v>
      </c>
      <c r="L8647" t="s">
        <v>22</v>
      </c>
    </row>
    <row r="8648" spans="1:12">
      <c r="A8648" t="e">
        <f ca="1">E00251439947821</f>
        <v>#NAME?</v>
      </c>
      <c r="B8648">
        <v>165</v>
      </c>
      <c r="C8648" t="s">
        <v>461</v>
      </c>
      <c r="D8648" s="1">
        <v>42349</v>
      </c>
      <c r="F8648">
        <v>2</v>
      </c>
      <c r="G8648">
        <v>49390</v>
      </c>
      <c r="H8648" t="s">
        <v>59</v>
      </c>
      <c r="J8648" t="s">
        <v>14</v>
      </c>
      <c r="K8648">
        <v>50</v>
      </c>
      <c r="L8648" t="s">
        <v>15</v>
      </c>
    </row>
    <row r="8649" spans="1:12">
      <c r="A8649" t="e">
        <f ca="1">E00251615167221</f>
        <v>#NAME?</v>
      </c>
      <c r="B8649">
        <v>1929</v>
      </c>
      <c r="C8649" t="s">
        <v>195</v>
      </c>
      <c r="D8649" s="1">
        <v>41821</v>
      </c>
      <c r="F8649">
        <v>6</v>
      </c>
      <c r="G8649">
        <v>51889</v>
      </c>
      <c r="H8649" t="s">
        <v>256</v>
      </c>
      <c r="J8649" t="s">
        <v>14</v>
      </c>
      <c r="K8649">
        <v>50</v>
      </c>
      <c r="L8649" t="s">
        <v>15</v>
      </c>
    </row>
    <row r="8650" spans="1:12">
      <c r="A8650" t="e">
        <f ca="1">E00251524987321</f>
        <v>#NAME?</v>
      </c>
      <c r="B8650">
        <v>438</v>
      </c>
      <c r="C8650" t="s">
        <v>474</v>
      </c>
      <c r="D8650" s="1">
        <v>41757</v>
      </c>
      <c r="F8650">
        <v>2</v>
      </c>
      <c r="G8650">
        <v>2721</v>
      </c>
      <c r="H8650" t="s">
        <v>465</v>
      </c>
      <c r="J8650" t="s">
        <v>14</v>
      </c>
      <c r="K8650">
        <v>55</v>
      </c>
      <c r="L8650" t="s">
        <v>15</v>
      </c>
    </row>
    <row r="8651" spans="1:12">
      <c r="A8651" t="e">
        <f ca="1">E00251439746321</f>
        <v>#NAME?</v>
      </c>
      <c r="B8651">
        <v>297</v>
      </c>
      <c r="C8651" t="s">
        <v>411</v>
      </c>
      <c r="D8651" s="1">
        <v>41878</v>
      </c>
      <c r="F8651">
        <v>5</v>
      </c>
      <c r="G8651">
        <v>78050</v>
      </c>
      <c r="H8651" t="s">
        <v>197</v>
      </c>
      <c r="J8651" t="s">
        <v>14</v>
      </c>
      <c r="K8651">
        <v>62</v>
      </c>
      <c r="L8651" t="s">
        <v>22</v>
      </c>
    </row>
    <row r="8652" spans="1:12">
      <c r="A8652" t="e">
        <f ca="1">E00251429162721</f>
        <v>#NAME?</v>
      </c>
      <c r="B8652">
        <v>285</v>
      </c>
      <c r="C8652" t="s">
        <v>117</v>
      </c>
      <c r="D8652" s="1">
        <v>41201</v>
      </c>
      <c r="F8652">
        <v>1</v>
      </c>
      <c r="G8652">
        <v>8470</v>
      </c>
      <c r="H8652" t="s">
        <v>120</v>
      </c>
      <c r="J8652" t="s">
        <v>14</v>
      </c>
      <c r="K8652">
        <v>56</v>
      </c>
      <c r="L8652" t="s">
        <v>15</v>
      </c>
    </row>
    <row r="8653" spans="1:12">
      <c r="A8653" t="e">
        <f ca="1">E00251431566321</f>
        <v>#NAME?</v>
      </c>
      <c r="B8653">
        <v>701</v>
      </c>
      <c r="C8653" t="s">
        <v>72</v>
      </c>
      <c r="D8653" s="1">
        <v>42088</v>
      </c>
      <c r="F8653">
        <v>6</v>
      </c>
      <c r="G8653">
        <v>30000</v>
      </c>
      <c r="H8653" t="s">
        <v>144</v>
      </c>
      <c r="J8653" t="s">
        <v>14</v>
      </c>
      <c r="K8653">
        <v>62</v>
      </c>
      <c r="L8653" t="s">
        <v>15</v>
      </c>
    </row>
    <row r="8654" spans="1:12">
      <c r="A8654" t="e">
        <f ca="1">E00251432157821</f>
        <v>#NAME?</v>
      </c>
      <c r="B8654">
        <v>497</v>
      </c>
      <c r="C8654" t="s">
        <v>141</v>
      </c>
      <c r="D8654" s="1">
        <v>42642</v>
      </c>
      <c r="F8654">
        <v>1</v>
      </c>
      <c r="G8654">
        <v>25000</v>
      </c>
      <c r="H8654" t="s">
        <v>178</v>
      </c>
      <c r="J8654" t="s">
        <v>14</v>
      </c>
      <c r="K8654">
        <v>63</v>
      </c>
      <c r="L8654" t="s">
        <v>15</v>
      </c>
    </row>
    <row r="8655" spans="1:12">
      <c r="A8655" t="e">
        <f ca="1">E00251512504921</f>
        <v>#NAME?</v>
      </c>
      <c r="B8655">
        <v>47</v>
      </c>
      <c r="C8655" t="s">
        <v>494</v>
      </c>
      <c r="D8655" s="1">
        <v>42695</v>
      </c>
      <c r="F8655">
        <v>2</v>
      </c>
      <c r="G8655">
        <v>460</v>
      </c>
      <c r="H8655" t="s">
        <v>16</v>
      </c>
      <c r="J8655" t="s">
        <v>14</v>
      </c>
      <c r="K8655">
        <v>54</v>
      </c>
      <c r="L8655" t="s">
        <v>15</v>
      </c>
    </row>
    <row r="8656" spans="1:12">
      <c r="A8656" t="e">
        <f ca="1">E00251512504921</f>
        <v>#NAME?</v>
      </c>
      <c r="B8656">
        <v>47</v>
      </c>
      <c r="C8656" t="s">
        <v>494</v>
      </c>
      <c r="D8656" s="1">
        <v>42746</v>
      </c>
      <c r="F8656">
        <v>2</v>
      </c>
      <c r="G8656">
        <v>49300</v>
      </c>
      <c r="H8656" t="s">
        <v>228</v>
      </c>
      <c r="J8656" t="s">
        <v>14</v>
      </c>
      <c r="K8656">
        <v>54</v>
      </c>
      <c r="L8656" t="s">
        <v>15</v>
      </c>
    </row>
    <row r="8657" spans="1:12">
      <c r="A8657" t="e">
        <f ca="1">E00251518890621</f>
        <v>#NAME?</v>
      </c>
      <c r="B8657">
        <v>290</v>
      </c>
      <c r="C8657" t="s">
        <v>449</v>
      </c>
      <c r="D8657" s="1">
        <v>41830</v>
      </c>
      <c r="F8657">
        <v>2</v>
      </c>
      <c r="G8657">
        <v>7872</v>
      </c>
      <c r="H8657" t="s">
        <v>458</v>
      </c>
      <c r="J8657" t="s">
        <v>14</v>
      </c>
      <c r="K8657">
        <v>59</v>
      </c>
      <c r="L8657" t="s">
        <v>22</v>
      </c>
    </row>
    <row r="8658" spans="1:12">
      <c r="A8658" t="e">
        <f ca="1">E00251518890621</f>
        <v>#NAME?</v>
      </c>
      <c r="B8658">
        <v>290</v>
      </c>
      <c r="C8658" t="s">
        <v>449</v>
      </c>
      <c r="D8658" s="1">
        <v>42685</v>
      </c>
      <c r="F8658">
        <v>1</v>
      </c>
      <c r="G8658">
        <v>7872</v>
      </c>
      <c r="H8658" t="s">
        <v>458</v>
      </c>
      <c r="J8658" t="s">
        <v>14</v>
      </c>
      <c r="K8658">
        <v>61</v>
      </c>
      <c r="L8658" t="s">
        <v>22</v>
      </c>
    </row>
    <row r="8659" spans="1:12">
      <c r="A8659" t="e">
        <f ca="1">E00251711585721</f>
        <v>#NAME?</v>
      </c>
      <c r="B8659">
        <v>10</v>
      </c>
      <c r="C8659" t="s">
        <v>18</v>
      </c>
      <c r="D8659" s="1">
        <v>42019</v>
      </c>
      <c r="F8659">
        <v>1</v>
      </c>
      <c r="G8659">
        <v>30593</v>
      </c>
      <c r="H8659" t="s">
        <v>684</v>
      </c>
      <c r="J8659" t="s">
        <v>14</v>
      </c>
      <c r="K8659">
        <v>54</v>
      </c>
      <c r="L8659" t="s">
        <v>15</v>
      </c>
    </row>
    <row r="8660" spans="1:12">
      <c r="A8660" t="e">
        <f ca="1">E00251512504921</f>
        <v>#NAME?</v>
      </c>
      <c r="B8660">
        <v>47</v>
      </c>
      <c r="C8660" t="s">
        <v>494</v>
      </c>
      <c r="D8660" s="1">
        <v>42096</v>
      </c>
      <c r="F8660">
        <v>1</v>
      </c>
      <c r="G8660">
        <v>5693</v>
      </c>
      <c r="H8660" t="s">
        <v>358</v>
      </c>
      <c r="J8660" t="s">
        <v>14</v>
      </c>
      <c r="K8660">
        <v>52</v>
      </c>
      <c r="L8660" t="s">
        <v>15</v>
      </c>
    </row>
    <row r="8661" spans="1:12">
      <c r="A8661" t="e">
        <f ca="1">E00251512504921</f>
        <v>#NAME?</v>
      </c>
      <c r="B8661">
        <v>47</v>
      </c>
      <c r="C8661" t="s">
        <v>494</v>
      </c>
      <c r="D8661" s="1">
        <v>42619</v>
      </c>
      <c r="F8661">
        <v>2</v>
      </c>
      <c r="G8661">
        <v>49300</v>
      </c>
      <c r="H8661" t="s">
        <v>228</v>
      </c>
      <c r="J8661" t="s">
        <v>14</v>
      </c>
      <c r="K8661">
        <v>53</v>
      </c>
      <c r="L8661" t="s">
        <v>15</v>
      </c>
    </row>
    <row r="8662" spans="1:12">
      <c r="A8662" t="e">
        <f ca="1">E00251512504921</f>
        <v>#NAME?</v>
      </c>
      <c r="B8662">
        <v>47</v>
      </c>
      <c r="C8662" t="s">
        <v>494</v>
      </c>
      <c r="D8662" s="1">
        <v>42746</v>
      </c>
      <c r="F8662">
        <v>4</v>
      </c>
      <c r="G8662">
        <v>27800</v>
      </c>
      <c r="H8662" t="s">
        <v>145</v>
      </c>
      <c r="J8662" t="s">
        <v>14</v>
      </c>
      <c r="K8662">
        <v>54</v>
      </c>
      <c r="L8662" t="s">
        <v>15</v>
      </c>
    </row>
    <row r="8663" spans="1:12">
      <c r="A8663" t="e">
        <f ca="1">E00251532392921</f>
        <v>#NAME?</v>
      </c>
      <c r="B8663">
        <v>494</v>
      </c>
      <c r="C8663" t="s">
        <v>63</v>
      </c>
      <c r="D8663" s="1">
        <v>41571</v>
      </c>
      <c r="F8663">
        <v>1</v>
      </c>
      <c r="G8663">
        <v>3051</v>
      </c>
      <c r="H8663" t="s">
        <v>13</v>
      </c>
      <c r="J8663" t="s">
        <v>14</v>
      </c>
      <c r="K8663">
        <v>38</v>
      </c>
      <c r="L8663" t="s">
        <v>15</v>
      </c>
    </row>
    <row r="8664" spans="1:12">
      <c r="A8664" t="e">
        <f ca="1">E00251431566321</f>
        <v>#NAME?</v>
      </c>
      <c r="B8664">
        <v>701</v>
      </c>
      <c r="C8664" t="s">
        <v>72</v>
      </c>
      <c r="D8664" s="1">
        <v>41401</v>
      </c>
      <c r="F8664">
        <v>2</v>
      </c>
      <c r="G8664">
        <v>30000</v>
      </c>
      <c r="H8664" t="s">
        <v>144</v>
      </c>
      <c r="J8664" t="s">
        <v>14</v>
      </c>
      <c r="K8664">
        <v>60</v>
      </c>
      <c r="L8664" t="s">
        <v>15</v>
      </c>
    </row>
    <row r="8665" spans="1:12">
      <c r="A8665" t="e">
        <f ca="1">E00251626527921</f>
        <v>#NAME?</v>
      </c>
      <c r="B8665">
        <v>695</v>
      </c>
      <c r="C8665" t="s">
        <v>257</v>
      </c>
      <c r="D8665" s="1">
        <v>41352</v>
      </c>
      <c r="F8665">
        <v>2</v>
      </c>
      <c r="G8665">
        <v>78321</v>
      </c>
      <c r="H8665" t="s">
        <v>490</v>
      </c>
      <c r="J8665" t="s">
        <v>14</v>
      </c>
      <c r="K8665">
        <v>39</v>
      </c>
      <c r="L8665" t="s">
        <v>22</v>
      </c>
    </row>
    <row r="8666" spans="1:12">
      <c r="A8666" t="e">
        <f ca="1">E00251611565221</f>
        <v>#NAME?</v>
      </c>
      <c r="B8666">
        <v>10</v>
      </c>
      <c r="C8666" t="s">
        <v>18</v>
      </c>
      <c r="D8666" s="1">
        <v>42184</v>
      </c>
      <c r="F8666">
        <v>2</v>
      </c>
      <c r="G8666">
        <v>6953</v>
      </c>
      <c r="H8666" t="s">
        <v>759</v>
      </c>
      <c r="J8666" t="s">
        <v>14</v>
      </c>
      <c r="K8666">
        <v>47</v>
      </c>
      <c r="L8666" t="s">
        <v>15</v>
      </c>
    </row>
    <row r="8667" spans="1:12">
      <c r="A8667" t="e">
        <f ca="1">E00251513253421</f>
        <v>#NAME?</v>
      </c>
      <c r="B8667">
        <v>470</v>
      </c>
      <c r="C8667" t="s">
        <v>457</v>
      </c>
      <c r="D8667" s="1">
        <v>42016</v>
      </c>
      <c r="F8667">
        <v>2</v>
      </c>
      <c r="G8667">
        <v>460</v>
      </c>
      <c r="H8667" t="s">
        <v>16</v>
      </c>
      <c r="J8667" t="s">
        <v>14</v>
      </c>
      <c r="K8667">
        <v>49</v>
      </c>
      <c r="L8667" t="s">
        <v>15</v>
      </c>
    </row>
    <row r="8668" spans="1:12">
      <c r="A8668" t="e">
        <f ca="1">E00251429162721</f>
        <v>#NAME?</v>
      </c>
      <c r="B8668">
        <v>285</v>
      </c>
      <c r="C8668" t="s">
        <v>117</v>
      </c>
      <c r="D8668" s="1">
        <v>42244</v>
      </c>
      <c r="F8668">
        <v>1</v>
      </c>
      <c r="G8668">
        <v>486</v>
      </c>
      <c r="H8668" t="s">
        <v>39</v>
      </c>
      <c r="J8668" t="s">
        <v>14</v>
      </c>
      <c r="K8668">
        <v>58</v>
      </c>
      <c r="L8668" t="s">
        <v>15</v>
      </c>
    </row>
    <row r="8669" spans="1:12">
      <c r="A8669" t="e">
        <f ca="1">E00251429162721</f>
        <v>#NAME?</v>
      </c>
      <c r="B8669">
        <v>285</v>
      </c>
      <c r="C8669" t="s">
        <v>117</v>
      </c>
      <c r="D8669" s="1">
        <v>42398</v>
      </c>
      <c r="F8669">
        <v>1</v>
      </c>
      <c r="G8669">
        <v>5198</v>
      </c>
      <c r="H8669" t="s">
        <v>200</v>
      </c>
      <c r="J8669" t="s">
        <v>14</v>
      </c>
      <c r="K8669">
        <v>59</v>
      </c>
      <c r="L8669" t="s">
        <v>15</v>
      </c>
    </row>
    <row r="8670" spans="1:12">
      <c r="A8670" t="e">
        <f ca="1">E00251611565221</f>
        <v>#NAME?</v>
      </c>
      <c r="B8670">
        <v>10</v>
      </c>
      <c r="C8670" t="s">
        <v>18</v>
      </c>
      <c r="D8670" s="1">
        <v>42724</v>
      </c>
      <c r="F8670">
        <v>1</v>
      </c>
      <c r="G8670">
        <v>5368</v>
      </c>
      <c r="H8670" t="s">
        <v>101</v>
      </c>
      <c r="J8670" t="s">
        <v>14</v>
      </c>
      <c r="K8670">
        <v>49</v>
      </c>
      <c r="L8670" t="s">
        <v>15</v>
      </c>
    </row>
    <row r="8671" spans="1:12">
      <c r="A8671" t="e">
        <f ca="1">E00251512504921</f>
        <v>#NAME?</v>
      </c>
      <c r="B8671">
        <v>763</v>
      </c>
      <c r="C8671" t="s">
        <v>194</v>
      </c>
      <c r="D8671" s="1">
        <v>41285</v>
      </c>
      <c r="E8671">
        <v>0</v>
      </c>
      <c r="F8671">
        <v>2</v>
      </c>
      <c r="G8671">
        <v>4019</v>
      </c>
      <c r="H8671" t="s">
        <v>26</v>
      </c>
      <c r="J8671" t="s">
        <v>34</v>
      </c>
      <c r="K8671">
        <v>50</v>
      </c>
      <c r="L8671" t="s">
        <v>15</v>
      </c>
    </row>
    <row r="8672" spans="1:12">
      <c r="A8672" t="e">
        <f ca="1">E00251512504921</f>
        <v>#NAME?</v>
      </c>
      <c r="B8672">
        <v>47</v>
      </c>
      <c r="C8672" t="s">
        <v>494</v>
      </c>
      <c r="D8672" s="1">
        <v>41927</v>
      </c>
      <c r="F8672">
        <v>2</v>
      </c>
      <c r="G8672">
        <v>49300</v>
      </c>
      <c r="H8672" t="s">
        <v>228</v>
      </c>
      <c r="J8672" t="s">
        <v>14</v>
      </c>
      <c r="K8672">
        <v>52</v>
      </c>
      <c r="L8672" t="s">
        <v>15</v>
      </c>
    </row>
    <row r="8673" spans="1:12">
      <c r="A8673" t="e">
        <f ca="1">E00251512504921</f>
        <v>#NAME?</v>
      </c>
      <c r="B8673">
        <v>47</v>
      </c>
      <c r="C8673" t="s">
        <v>494</v>
      </c>
      <c r="D8673" s="1">
        <v>42320</v>
      </c>
      <c r="F8673">
        <v>2</v>
      </c>
      <c r="G8673">
        <v>49300</v>
      </c>
      <c r="H8673" t="s">
        <v>228</v>
      </c>
      <c r="J8673" t="s">
        <v>14</v>
      </c>
      <c r="K8673">
        <v>53</v>
      </c>
      <c r="L8673" t="s">
        <v>15</v>
      </c>
    </row>
    <row r="8674" spans="1:12">
      <c r="A8674" t="e">
        <f ca="1">E00251512504921</f>
        <v>#NAME?</v>
      </c>
      <c r="B8674">
        <v>47</v>
      </c>
      <c r="C8674" t="s">
        <v>494</v>
      </c>
      <c r="D8674" s="1">
        <v>42676</v>
      </c>
      <c r="F8674">
        <v>3</v>
      </c>
      <c r="G8674">
        <v>4019</v>
      </c>
      <c r="H8674" t="s">
        <v>26</v>
      </c>
      <c r="J8674" t="s">
        <v>14</v>
      </c>
      <c r="K8674">
        <v>54</v>
      </c>
      <c r="L8674" t="s">
        <v>15</v>
      </c>
    </row>
    <row r="8675" spans="1:12">
      <c r="A8675" t="e">
        <f ca="1">E00251512504921</f>
        <v>#NAME?</v>
      </c>
      <c r="B8675">
        <v>47</v>
      </c>
      <c r="C8675" t="s">
        <v>494</v>
      </c>
      <c r="D8675" s="1">
        <v>42692</v>
      </c>
      <c r="F8675">
        <v>2</v>
      </c>
      <c r="G8675">
        <v>49300</v>
      </c>
      <c r="H8675" t="s">
        <v>228</v>
      </c>
      <c r="J8675" t="s">
        <v>14</v>
      </c>
      <c r="K8675">
        <v>54</v>
      </c>
      <c r="L8675" t="s">
        <v>15</v>
      </c>
    </row>
    <row r="8676" spans="1:12">
      <c r="A8676" t="e">
        <f ca="1">E00251431418121</f>
        <v>#NAME?</v>
      </c>
      <c r="B8676">
        <v>703</v>
      </c>
      <c r="C8676" t="s">
        <v>305</v>
      </c>
      <c r="D8676" s="1">
        <v>42042</v>
      </c>
      <c r="F8676">
        <v>5</v>
      </c>
      <c r="G8676">
        <v>5533</v>
      </c>
      <c r="H8676" t="s">
        <v>537</v>
      </c>
      <c r="J8676" t="s">
        <v>14</v>
      </c>
      <c r="K8676">
        <v>55</v>
      </c>
      <c r="L8676" t="s">
        <v>15</v>
      </c>
    </row>
    <row r="8677" spans="1:12">
      <c r="A8677" t="e">
        <f ca="1">E00251715027421</f>
        <v>#NAME?</v>
      </c>
      <c r="B8677">
        <v>66</v>
      </c>
      <c r="C8677" t="s">
        <v>134</v>
      </c>
      <c r="D8677" s="1">
        <v>42943</v>
      </c>
      <c r="F8677">
        <v>1</v>
      </c>
      <c r="G8677">
        <v>5198</v>
      </c>
      <c r="H8677" t="s">
        <v>200</v>
      </c>
      <c r="J8677" t="s">
        <v>14</v>
      </c>
      <c r="K8677">
        <v>42</v>
      </c>
      <c r="L8677" t="s">
        <v>15</v>
      </c>
    </row>
    <row r="8678" spans="1:12">
      <c r="A8678" t="e">
        <f ca="1">E00251431566321</f>
        <v>#NAME?</v>
      </c>
      <c r="B8678">
        <v>701</v>
      </c>
      <c r="C8678" t="s">
        <v>72</v>
      </c>
      <c r="D8678" s="1">
        <v>41585</v>
      </c>
      <c r="F8678">
        <v>5</v>
      </c>
      <c r="G8678">
        <v>60784</v>
      </c>
      <c r="H8678" t="s">
        <v>839</v>
      </c>
      <c r="J8678" t="s">
        <v>14</v>
      </c>
      <c r="K8678">
        <v>61</v>
      </c>
      <c r="L8678" t="s">
        <v>15</v>
      </c>
    </row>
    <row r="8679" spans="1:12">
      <c r="A8679" t="e">
        <f ca="1">E00251531526821</f>
        <v>#NAME?</v>
      </c>
      <c r="B8679">
        <v>701</v>
      </c>
      <c r="C8679" t="s">
        <v>72</v>
      </c>
      <c r="D8679" s="1">
        <v>41499</v>
      </c>
      <c r="F8679">
        <v>6</v>
      </c>
      <c r="G8679">
        <v>2724</v>
      </c>
      <c r="H8679" t="s">
        <v>73</v>
      </c>
      <c r="J8679" t="s">
        <v>14</v>
      </c>
      <c r="K8679">
        <v>55</v>
      </c>
      <c r="L8679" t="s">
        <v>15</v>
      </c>
    </row>
    <row r="8680" spans="1:12">
      <c r="A8680" t="e">
        <f ca="1">E00251611565221</f>
        <v>#NAME?</v>
      </c>
      <c r="B8680">
        <v>10</v>
      </c>
      <c r="C8680" t="s">
        <v>18</v>
      </c>
      <c r="D8680" s="1">
        <v>41101</v>
      </c>
      <c r="F8680">
        <v>3</v>
      </c>
      <c r="G8680">
        <v>5651</v>
      </c>
      <c r="H8680" t="s">
        <v>617</v>
      </c>
      <c r="J8680" t="s">
        <v>14</v>
      </c>
      <c r="K8680">
        <v>44</v>
      </c>
      <c r="L8680" t="s">
        <v>15</v>
      </c>
    </row>
    <row r="8681" spans="1:12">
      <c r="A8681" t="e">
        <f ca="1">E00251711585721</f>
        <v>#NAME?</v>
      </c>
      <c r="B8681">
        <v>10</v>
      </c>
      <c r="C8681" t="s">
        <v>18</v>
      </c>
      <c r="D8681" s="1">
        <v>41320</v>
      </c>
      <c r="F8681">
        <v>1</v>
      </c>
      <c r="G8681">
        <v>7068</v>
      </c>
      <c r="H8681" t="s">
        <v>979</v>
      </c>
      <c r="J8681" t="s">
        <v>14</v>
      </c>
      <c r="K8681">
        <v>52</v>
      </c>
      <c r="L8681" t="s">
        <v>15</v>
      </c>
    </row>
    <row r="8682" spans="1:12">
      <c r="A8682" t="e">
        <f ca="1">E00251514692621</f>
        <v>#NAME?</v>
      </c>
      <c r="B8682">
        <v>452</v>
      </c>
      <c r="C8682" t="s">
        <v>592</v>
      </c>
      <c r="D8682" s="1">
        <v>42382</v>
      </c>
      <c r="F8682">
        <v>2</v>
      </c>
      <c r="G8682">
        <v>30020</v>
      </c>
      <c r="H8682" t="s">
        <v>1151</v>
      </c>
      <c r="J8682" t="s">
        <v>14</v>
      </c>
      <c r="K8682">
        <v>45</v>
      </c>
      <c r="L8682" t="s">
        <v>15</v>
      </c>
    </row>
    <row r="8683" spans="1:12">
      <c r="A8683" t="e">
        <f ca="1">E00251512504921</f>
        <v>#NAME?</v>
      </c>
      <c r="B8683">
        <v>47</v>
      </c>
      <c r="C8683" t="s">
        <v>494</v>
      </c>
      <c r="D8683" s="1">
        <v>43068</v>
      </c>
      <c r="F8683">
        <v>1</v>
      </c>
      <c r="G8683">
        <v>4019</v>
      </c>
      <c r="H8683" t="s">
        <v>26</v>
      </c>
      <c r="J8683" t="s">
        <v>14</v>
      </c>
      <c r="K8683">
        <v>55</v>
      </c>
      <c r="L8683" t="s">
        <v>15</v>
      </c>
    </row>
    <row r="8684" spans="1:12">
      <c r="A8684" t="e">
        <f ca="1">E00251531526821</f>
        <v>#NAME?</v>
      </c>
      <c r="B8684">
        <v>701</v>
      </c>
      <c r="C8684" t="s">
        <v>72</v>
      </c>
      <c r="D8684" s="1">
        <v>41793</v>
      </c>
      <c r="F8684">
        <v>6</v>
      </c>
      <c r="G8684">
        <v>27802</v>
      </c>
      <c r="H8684" t="s">
        <v>83</v>
      </c>
      <c r="J8684" t="s">
        <v>14</v>
      </c>
      <c r="K8684">
        <v>56</v>
      </c>
      <c r="L8684" t="s">
        <v>15</v>
      </c>
    </row>
    <row r="8685" spans="1:12">
      <c r="A8685" t="e">
        <f ca="1">E00251531526821</f>
        <v>#NAME?</v>
      </c>
      <c r="B8685">
        <v>701</v>
      </c>
      <c r="C8685" t="s">
        <v>72</v>
      </c>
      <c r="D8685" s="1">
        <v>42556</v>
      </c>
      <c r="F8685">
        <v>3</v>
      </c>
      <c r="G8685">
        <v>3899</v>
      </c>
      <c r="H8685" t="s">
        <v>264</v>
      </c>
      <c r="J8685" t="s">
        <v>14</v>
      </c>
      <c r="K8685">
        <v>58</v>
      </c>
      <c r="L8685" t="s">
        <v>15</v>
      </c>
    </row>
    <row r="8686" spans="1:12">
      <c r="A8686" t="e">
        <f ca="1">E00251531526821</f>
        <v>#NAME?</v>
      </c>
      <c r="B8686">
        <v>701</v>
      </c>
      <c r="C8686" t="s">
        <v>72</v>
      </c>
      <c r="D8686" s="1">
        <v>41446</v>
      </c>
      <c r="F8686">
        <v>5</v>
      </c>
      <c r="G8686">
        <v>2989</v>
      </c>
      <c r="H8686" t="s">
        <v>844</v>
      </c>
      <c r="J8686" t="s">
        <v>14</v>
      </c>
      <c r="K8686">
        <v>55</v>
      </c>
      <c r="L8686" t="s">
        <v>15</v>
      </c>
    </row>
    <row r="8687" spans="1:12">
      <c r="A8687" t="e">
        <f ca="1">E00251617666221</f>
        <v>#NAME?</v>
      </c>
      <c r="B8687">
        <v>6156</v>
      </c>
      <c r="C8687" t="s">
        <v>352</v>
      </c>
      <c r="D8687" s="1">
        <v>41725</v>
      </c>
      <c r="F8687">
        <v>1</v>
      </c>
      <c r="G8687">
        <v>3019</v>
      </c>
      <c r="H8687" t="s">
        <v>441</v>
      </c>
      <c r="J8687" t="s">
        <v>14</v>
      </c>
      <c r="K8687">
        <v>38</v>
      </c>
      <c r="L8687" t="s">
        <v>15</v>
      </c>
    </row>
    <row r="8688" spans="1:12">
      <c r="A8688" t="e">
        <f ca="1">E00251617666221</f>
        <v>#NAME?</v>
      </c>
      <c r="B8688">
        <v>6156</v>
      </c>
      <c r="C8688" t="s">
        <v>352</v>
      </c>
      <c r="D8688" s="1">
        <v>41877</v>
      </c>
      <c r="F8688">
        <v>4</v>
      </c>
      <c r="G8688">
        <v>78097</v>
      </c>
      <c r="H8688" t="s">
        <v>1152</v>
      </c>
      <c r="J8688" t="s">
        <v>14</v>
      </c>
      <c r="K8688">
        <v>39</v>
      </c>
      <c r="L8688" t="s">
        <v>22</v>
      </c>
    </row>
    <row r="8689" spans="1:12">
      <c r="A8689" t="e">
        <f ca="1">E00251617666221</f>
        <v>#NAME?</v>
      </c>
      <c r="B8689">
        <v>6156</v>
      </c>
      <c r="C8689" t="s">
        <v>352</v>
      </c>
      <c r="D8689" s="1">
        <v>41960</v>
      </c>
      <c r="F8689">
        <v>1</v>
      </c>
      <c r="G8689">
        <v>78097</v>
      </c>
      <c r="H8689" t="s">
        <v>1152</v>
      </c>
      <c r="J8689" t="s">
        <v>14</v>
      </c>
      <c r="K8689">
        <v>39</v>
      </c>
      <c r="L8689" t="s">
        <v>22</v>
      </c>
    </row>
    <row r="8690" spans="1:12">
      <c r="A8690" t="e">
        <f ca="1">E00251531526821</f>
        <v>#NAME?</v>
      </c>
      <c r="B8690">
        <v>701</v>
      </c>
      <c r="C8690" t="s">
        <v>72</v>
      </c>
      <c r="D8690" s="1">
        <v>42817</v>
      </c>
      <c r="F8690">
        <v>6</v>
      </c>
      <c r="G8690">
        <v>30591</v>
      </c>
      <c r="H8690" t="s">
        <v>841</v>
      </c>
      <c r="J8690" t="s">
        <v>14</v>
      </c>
      <c r="K8690">
        <v>59</v>
      </c>
      <c r="L8690" t="s">
        <v>15</v>
      </c>
    </row>
    <row r="8691" spans="1:12">
      <c r="A8691" t="e">
        <f ca="1">E00251531526821</f>
        <v>#NAME?</v>
      </c>
      <c r="B8691">
        <v>701</v>
      </c>
      <c r="C8691" t="s">
        <v>72</v>
      </c>
      <c r="D8691" s="1">
        <v>42809</v>
      </c>
      <c r="F8691">
        <v>2</v>
      </c>
      <c r="G8691">
        <v>2724</v>
      </c>
      <c r="H8691" t="s">
        <v>73</v>
      </c>
      <c r="J8691" t="s">
        <v>14</v>
      </c>
      <c r="K8691">
        <v>59</v>
      </c>
      <c r="L8691" t="s">
        <v>15</v>
      </c>
    </row>
    <row r="8692" spans="1:12">
      <c r="A8692" t="e">
        <f ca="1">E00251531526821</f>
        <v>#NAME?</v>
      </c>
      <c r="B8692">
        <v>701</v>
      </c>
      <c r="C8692" t="s">
        <v>72</v>
      </c>
      <c r="D8692" s="1">
        <v>42913</v>
      </c>
      <c r="F8692">
        <v>2</v>
      </c>
      <c r="G8692">
        <v>2724</v>
      </c>
      <c r="H8692" t="s">
        <v>73</v>
      </c>
      <c r="J8692" t="s">
        <v>14</v>
      </c>
      <c r="K8692">
        <v>59</v>
      </c>
      <c r="L8692" t="s">
        <v>15</v>
      </c>
    </row>
    <row r="8693" spans="1:12">
      <c r="A8693" t="e">
        <f ca="1">E00251711585721</f>
        <v>#NAME?</v>
      </c>
      <c r="B8693">
        <v>10</v>
      </c>
      <c r="C8693" t="s">
        <v>18</v>
      </c>
      <c r="D8693" s="1">
        <v>41548</v>
      </c>
      <c r="F8693">
        <v>1</v>
      </c>
      <c r="G8693">
        <v>7243</v>
      </c>
      <c r="H8693" t="s">
        <v>42</v>
      </c>
      <c r="J8693" t="s">
        <v>14</v>
      </c>
      <c r="K8693">
        <v>53</v>
      </c>
      <c r="L8693" t="s">
        <v>15</v>
      </c>
    </row>
    <row r="8694" spans="1:12">
      <c r="A8694" t="e">
        <f ca="1">E00251711585721</f>
        <v>#NAME?</v>
      </c>
      <c r="B8694">
        <v>10</v>
      </c>
      <c r="C8694" t="s">
        <v>18</v>
      </c>
      <c r="D8694" s="1">
        <v>42058</v>
      </c>
      <c r="F8694">
        <v>3</v>
      </c>
      <c r="G8694">
        <v>4019</v>
      </c>
      <c r="H8694" t="s">
        <v>26</v>
      </c>
      <c r="J8694" t="s">
        <v>14</v>
      </c>
      <c r="K8694">
        <v>54</v>
      </c>
      <c r="L8694" t="s">
        <v>15</v>
      </c>
    </row>
    <row r="8695" spans="1:12">
      <c r="A8695" t="e">
        <f ca="1">E00251537638721</f>
        <v>#NAME?</v>
      </c>
      <c r="B8695">
        <v>441</v>
      </c>
      <c r="C8695" t="s">
        <v>922</v>
      </c>
      <c r="D8695" s="1">
        <v>41277</v>
      </c>
      <c r="F8695">
        <v>2</v>
      </c>
      <c r="G8695">
        <v>6929</v>
      </c>
      <c r="H8695" t="s">
        <v>36</v>
      </c>
      <c r="J8695" t="s">
        <v>14</v>
      </c>
      <c r="K8695">
        <v>42</v>
      </c>
      <c r="L8695" t="s">
        <v>15</v>
      </c>
    </row>
    <row r="8696" spans="1:12">
      <c r="A8696" t="e">
        <f ca="1">E00251711585721</f>
        <v>#NAME?</v>
      </c>
      <c r="B8696">
        <v>22</v>
      </c>
      <c r="C8696" t="s">
        <v>1153</v>
      </c>
      <c r="D8696" s="1">
        <v>41123</v>
      </c>
      <c r="F8696">
        <v>1</v>
      </c>
      <c r="G8696">
        <v>4019</v>
      </c>
      <c r="H8696" t="s">
        <v>26</v>
      </c>
      <c r="J8696" t="s">
        <v>14</v>
      </c>
      <c r="K8696">
        <v>52</v>
      </c>
      <c r="L8696" t="s">
        <v>15</v>
      </c>
    </row>
    <row r="8697" spans="1:12">
      <c r="A8697" t="e">
        <f ca="1">E00251514692621</f>
        <v>#NAME?</v>
      </c>
      <c r="B8697">
        <v>7953</v>
      </c>
      <c r="C8697" t="s">
        <v>1154</v>
      </c>
      <c r="D8697" s="1">
        <v>42749</v>
      </c>
      <c r="F8697">
        <v>1</v>
      </c>
      <c r="G8697">
        <v>7804</v>
      </c>
      <c r="H8697" t="s">
        <v>43</v>
      </c>
      <c r="J8697" t="s">
        <v>14</v>
      </c>
      <c r="K8697">
        <v>46</v>
      </c>
      <c r="L8697" t="s">
        <v>22</v>
      </c>
    </row>
    <row r="8698" spans="1:12">
      <c r="A8698" t="e">
        <f ca="1">E00251625722621</f>
        <v>#NAME?</v>
      </c>
      <c r="B8698">
        <v>28</v>
      </c>
      <c r="C8698" t="s">
        <v>153</v>
      </c>
      <c r="D8698" s="1">
        <v>42977</v>
      </c>
      <c r="F8698">
        <v>1</v>
      </c>
      <c r="G8698">
        <v>9492</v>
      </c>
      <c r="H8698" t="s">
        <v>317</v>
      </c>
      <c r="J8698" t="s">
        <v>14</v>
      </c>
      <c r="K8698">
        <v>42</v>
      </c>
      <c r="L8698" t="s">
        <v>15</v>
      </c>
    </row>
    <row r="8699" spans="1:12">
      <c r="A8699" t="e">
        <f ca="1">E00251427550421</f>
        <v>#NAME?</v>
      </c>
      <c r="B8699">
        <v>11</v>
      </c>
      <c r="C8699" t="s">
        <v>245</v>
      </c>
      <c r="D8699" s="1">
        <v>41628</v>
      </c>
      <c r="F8699">
        <v>2</v>
      </c>
      <c r="G8699">
        <v>34690</v>
      </c>
      <c r="H8699" t="s">
        <v>118</v>
      </c>
      <c r="J8699" t="s">
        <v>14</v>
      </c>
      <c r="K8699">
        <v>59</v>
      </c>
      <c r="L8699" t="s">
        <v>15</v>
      </c>
    </row>
    <row r="8700" spans="1:12">
      <c r="A8700" t="e">
        <f ca="1">E00251431418121</f>
        <v>#NAME?</v>
      </c>
      <c r="B8700">
        <v>701</v>
      </c>
      <c r="C8700" t="s">
        <v>72</v>
      </c>
      <c r="D8700" s="1">
        <v>42768</v>
      </c>
      <c r="F8700">
        <v>1</v>
      </c>
      <c r="G8700">
        <v>4019</v>
      </c>
      <c r="H8700" t="s">
        <v>26</v>
      </c>
      <c r="J8700" t="s">
        <v>14</v>
      </c>
      <c r="K8700">
        <v>57</v>
      </c>
      <c r="L8700" t="s">
        <v>15</v>
      </c>
    </row>
    <row r="8701" spans="1:12">
      <c r="A8701" t="e">
        <f ca="1">E00251431418121</f>
        <v>#NAME?</v>
      </c>
      <c r="B8701">
        <v>701</v>
      </c>
      <c r="C8701" t="s">
        <v>72</v>
      </c>
      <c r="D8701" s="1">
        <v>41407</v>
      </c>
      <c r="F8701">
        <v>1</v>
      </c>
      <c r="G8701">
        <v>7999</v>
      </c>
      <c r="H8701" t="s">
        <v>80</v>
      </c>
      <c r="J8701" t="s">
        <v>14</v>
      </c>
      <c r="K8701">
        <v>53</v>
      </c>
      <c r="L8701" t="s">
        <v>15</v>
      </c>
    </row>
    <row r="8702" spans="1:12">
      <c r="A8702" t="e">
        <f ca="1">E00251711585721</f>
        <v>#NAME?</v>
      </c>
      <c r="B8702">
        <v>10</v>
      </c>
      <c r="C8702" t="s">
        <v>18</v>
      </c>
      <c r="D8702" s="1">
        <v>41611</v>
      </c>
      <c r="F8702">
        <v>1</v>
      </c>
      <c r="G8702">
        <v>7222</v>
      </c>
      <c r="H8702" t="s">
        <v>560</v>
      </c>
      <c r="J8702" t="s">
        <v>14</v>
      </c>
      <c r="K8702">
        <v>53</v>
      </c>
      <c r="L8702" t="s">
        <v>15</v>
      </c>
    </row>
    <row r="8703" spans="1:12">
      <c r="A8703" t="e">
        <f ca="1">E00251711585721</f>
        <v>#NAME?</v>
      </c>
      <c r="B8703">
        <v>1</v>
      </c>
      <c r="C8703" t="s">
        <v>234</v>
      </c>
      <c r="D8703" s="1">
        <v>42014</v>
      </c>
      <c r="E8703">
        <v>6</v>
      </c>
      <c r="F8703">
        <v>2</v>
      </c>
      <c r="G8703">
        <v>4019</v>
      </c>
      <c r="H8703" t="s">
        <v>26</v>
      </c>
      <c r="J8703" t="s">
        <v>34</v>
      </c>
      <c r="K8703">
        <v>54</v>
      </c>
      <c r="L8703" t="s">
        <v>15</v>
      </c>
    </row>
    <row r="8704" spans="1:12">
      <c r="A8704" t="e">
        <f ca="1">E00251424831821</f>
        <v>#NAME?</v>
      </c>
      <c r="B8704">
        <v>121</v>
      </c>
      <c r="C8704" t="s">
        <v>698</v>
      </c>
      <c r="D8704" s="1">
        <v>42968</v>
      </c>
      <c r="F8704">
        <v>1</v>
      </c>
      <c r="G8704">
        <v>3659</v>
      </c>
      <c r="H8704" t="s">
        <v>132</v>
      </c>
      <c r="J8704" t="s">
        <v>14</v>
      </c>
      <c r="K8704">
        <v>53</v>
      </c>
      <c r="L8704" t="s">
        <v>15</v>
      </c>
    </row>
    <row r="8705" spans="1:12">
      <c r="A8705" t="e">
        <f ca="1">E00251427550421</f>
        <v>#NAME?</v>
      </c>
      <c r="B8705">
        <v>11</v>
      </c>
      <c r="C8705" t="s">
        <v>245</v>
      </c>
      <c r="D8705" s="1">
        <v>41620</v>
      </c>
      <c r="F8705">
        <v>2</v>
      </c>
      <c r="G8705">
        <v>34690</v>
      </c>
      <c r="H8705" t="s">
        <v>118</v>
      </c>
      <c r="J8705" t="s">
        <v>14</v>
      </c>
      <c r="K8705">
        <v>59</v>
      </c>
      <c r="L8705" t="s">
        <v>15</v>
      </c>
    </row>
    <row r="8706" spans="1:12">
      <c r="A8706" t="e">
        <f ca="1">E00251427550421</f>
        <v>#NAME?</v>
      </c>
      <c r="B8706">
        <v>26</v>
      </c>
      <c r="C8706" t="s">
        <v>744</v>
      </c>
      <c r="D8706" s="1">
        <v>42453</v>
      </c>
      <c r="F8706">
        <v>1</v>
      </c>
      <c r="G8706">
        <v>5225</v>
      </c>
      <c r="H8706" t="s">
        <v>280</v>
      </c>
      <c r="J8706" t="s">
        <v>14</v>
      </c>
      <c r="K8706">
        <v>61</v>
      </c>
      <c r="L8706" t="s">
        <v>15</v>
      </c>
    </row>
    <row r="8707" spans="1:12">
      <c r="A8707" t="e">
        <f ca="1">E00251431418121</f>
        <v>#NAME?</v>
      </c>
      <c r="B8707">
        <v>701</v>
      </c>
      <c r="C8707" t="s">
        <v>72</v>
      </c>
      <c r="D8707" s="1">
        <v>41850</v>
      </c>
      <c r="F8707">
        <v>4</v>
      </c>
      <c r="G8707">
        <v>27800</v>
      </c>
      <c r="H8707" t="s">
        <v>145</v>
      </c>
      <c r="J8707" t="s">
        <v>14</v>
      </c>
      <c r="K8707">
        <v>54</v>
      </c>
      <c r="L8707" t="s">
        <v>15</v>
      </c>
    </row>
    <row r="8708" spans="1:12">
      <c r="A8708" t="e">
        <f ca="1">E00251431418121</f>
        <v>#NAME?</v>
      </c>
      <c r="B8708">
        <v>703</v>
      </c>
      <c r="C8708" t="s">
        <v>305</v>
      </c>
      <c r="D8708" s="1">
        <v>42042</v>
      </c>
      <c r="F8708">
        <v>4</v>
      </c>
      <c r="G8708">
        <v>27800</v>
      </c>
      <c r="H8708" t="s">
        <v>145</v>
      </c>
      <c r="J8708" t="s">
        <v>14</v>
      </c>
      <c r="K8708">
        <v>55</v>
      </c>
      <c r="L8708" t="s">
        <v>15</v>
      </c>
    </row>
    <row r="8709" spans="1:12">
      <c r="A8709" t="e">
        <f ca="1">E00251537622321</f>
        <v>#NAME?</v>
      </c>
      <c r="B8709">
        <v>1077</v>
      </c>
      <c r="C8709" t="s">
        <v>848</v>
      </c>
      <c r="D8709" s="1">
        <v>42851</v>
      </c>
      <c r="F8709">
        <v>3</v>
      </c>
      <c r="G8709">
        <v>27802</v>
      </c>
      <c r="H8709" t="s">
        <v>83</v>
      </c>
      <c r="J8709" t="s">
        <v>14</v>
      </c>
      <c r="K8709">
        <v>54</v>
      </c>
      <c r="L8709" t="s">
        <v>15</v>
      </c>
    </row>
    <row r="8710" spans="1:12">
      <c r="A8710" t="e">
        <f ca="1">E00251429162721</f>
        <v>#NAME?</v>
      </c>
      <c r="B8710">
        <v>285</v>
      </c>
      <c r="C8710" t="s">
        <v>117</v>
      </c>
      <c r="D8710" s="1">
        <v>41145</v>
      </c>
      <c r="F8710">
        <v>1</v>
      </c>
      <c r="G8710">
        <v>7231</v>
      </c>
      <c r="H8710" t="s">
        <v>128</v>
      </c>
      <c r="J8710" t="s">
        <v>14</v>
      </c>
      <c r="K8710">
        <v>55</v>
      </c>
      <c r="L8710" t="s">
        <v>15</v>
      </c>
    </row>
    <row r="8711" spans="1:12">
      <c r="A8711" t="e">
        <f ca="1">E00251532392921</f>
        <v>#NAME?</v>
      </c>
      <c r="B8711">
        <v>494</v>
      </c>
      <c r="C8711" t="s">
        <v>63</v>
      </c>
      <c r="D8711" s="1">
        <v>41668</v>
      </c>
      <c r="F8711">
        <v>1</v>
      </c>
      <c r="G8711">
        <v>4519</v>
      </c>
      <c r="H8711" t="s">
        <v>1155</v>
      </c>
      <c r="J8711" t="s">
        <v>14</v>
      </c>
      <c r="K8711">
        <v>38</v>
      </c>
      <c r="L8711" t="s">
        <v>15</v>
      </c>
    </row>
    <row r="8712" spans="1:12">
      <c r="A8712" t="e">
        <f ca="1">E00251611565221</f>
        <v>#NAME?</v>
      </c>
      <c r="B8712">
        <v>10</v>
      </c>
      <c r="C8712" t="s">
        <v>18</v>
      </c>
      <c r="D8712" s="1">
        <v>42734</v>
      </c>
      <c r="F8712">
        <v>1</v>
      </c>
      <c r="G8712">
        <v>5368</v>
      </c>
      <c r="H8712" t="s">
        <v>101</v>
      </c>
      <c r="J8712" t="s">
        <v>14</v>
      </c>
      <c r="K8712">
        <v>49</v>
      </c>
      <c r="L8712" t="s">
        <v>15</v>
      </c>
    </row>
    <row r="8713" spans="1:12">
      <c r="A8713" t="e">
        <f ca="1">E00251626527921</f>
        <v>#NAME?</v>
      </c>
      <c r="B8713">
        <v>695</v>
      </c>
      <c r="C8713" t="s">
        <v>257</v>
      </c>
      <c r="D8713" s="1">
        <v>42823</v>
      </c>
      <c r="F8713">
        <v>2</v>
      </c>
      <c r="G8713">
        <v>463</v>
      </c>
      <c r="H8713" t="s">
        <v>259</v>
      </c>
      <c r="J8713" t="s">
        <v>14</v>
      </c>
      <c r="K8713">
        <v>43</v>
      </c>
      <c r="L8713" t="s">
        <v>15</v>
      </c>
    </row>
    <row r="8714" spans="1:12">
      <c r="A8714" t="e">
        <f ca="1">E00251626527921</f>
        <v>#NAME?</v>
      </c>
      <c r="B8714">
        <v>695</v>
      </c>
      <c r="C8714" t="s">
        <v>257</v>
      </c>
      <c r="D8714" s="1">
        <v>42823</v>
      </c>
      <c r="F8714">
        <v>3</v>
      </c>
      <c r="G8714">
        <v>3051</v>
      </c>
      <c r="H8714" t="s">
        <v>13</v>
      </c>
      <c r="J8714" t="s">
        <v>14</v>
      </c>
      <c r="K8714">
        <v>43</v>
      </c>
      <c r="L8714" t="s">
        <v>15</v>
      </c>
    </row>
    <row r="8715" spans="1:12">
      <c r="A8715" t="e">
        <f ca="1">E00251528743621</f>
        <v>#NAME?</v>
      </c>
      <c r="B8715">
        <v>1325</v>
      </c>
      <c r="C8715" t="s">
        <v>605</v>
      </c>
      <c r="D8715" s="1">
        <v>41968</v>
      </c>
      <c r="F8715">
        <v>3</v>
      </c>
      <c r="G8715">
        <v>3051</v>
      </c>
      <c r="H8715" t="s">
        <v>13</v>
      </c>
      <c r="J8715" t="s">
        <v>14</v>
      </c>
      <c r="K8715">
        <v>52</v>
      </c>
      <c r="L8715" t="s">
        <v>15</v>
      </c>
    </row>
    <row r="8716" spans="1:12">
      <c r="A8716" t="e">
        <f ca="1">E00251528743621</f>
        <v>#NAME?</v>
      </c>
      <c r="B8716">
        <v>1325</v>
      </c>
      <c r="C8716" t="s">
        <v>605</v>
      </c>
      <c r="D8716" s="1">
        <v>41982</v>
      </c>
      <c r="F8716">
        <v>3</v>
      </c>
      <c r="G8716">
        <v>3051</v>
      </c>
      <c r="H8716" t="s">
        <v>13</v>
      </c>
      <c r="J8716" t="s">
        <v>14</v>
      </c>
      <c r="K8716">
        <v>52</v>
      </c>
      <c r="L8716" t="s">
        <v>15</v>
      </c>
    </row>
    <row r="8717" spans="1:12">
      <c r="A8717" t="e">
        <f ca="1">E00251528743621</f>
        <v>#NAME?</v>
      </c>
      <c r="B8717">
        <v>6046</v>
      </c>
      <c r="C8717" t="s">
        <v>98</v>
      </c>
      <c r="D8717" s="1">
        <v>42747</v>
      </c>
      <c r="E8717">
        <v>2</v>
      </c>
      <c r="F8717">
        <v>3</v>
      </c>
      <c r="G8717">
        <v>4019</v>
      </c>
      <c r="H8717" t="s">
        <v>26</v>
      </c>
      <c r="J8717" t="s">
        <v>34</v>
      </c>
      <c r="K8717">
        <v>54</v>
      </c>
      <c r="L8717" t="s">
        <v>15</v>
      </c>
    </row>
    <row r="8718" spans="1:12">
      <c r="A8718" t="e">
        <f ca="1">E00251518589021</f>
        <v>#NAME?</v>
      </c>
      <c r="B8718">
        <v>291</v>
      </c>
      <c r="C8718" t="s">
        <v>160</v>
      </c>
      <c r="D8718" s="1">
        <v>41332</v>
      </c>
      <c r="F8718">
        <v>1</v>
      </c>
      <c r="G8718">
        <v>4619</v>
      </c>
      <c r="H8718" t="s">
        <v>613</v>
      </c>
      <c r="J8718" t="s">
        <v>14</v>
      </c>
      <c r="K8718">
        <v>44</v>
      </c>
      <c r="L8718" t="s">
        <v>15</v>
      </c>
    </row>
    <row r="8719" spans="1:12">
      <c r="A8719" t="e">
        <f ca="1">E00251532959121</f>
        <v>#NAME?</v>
      </c>
      <c r="B8719">
        <v>467</v>
      </c>
      <c r="C8719" t="s">
        <v>232</v>
      </c>
      <c r="D8719" s="1">
        <v>42831</v>
      </c>
      <c r="F8719">
        <v>4</v>
      </c>
      <c r="G8719">
        <v>7291</v>
      </c>
      <c r="H8719" t="s">
        <v>163</v>
      </c>
      <c r="J8719" t="s">
        <v>14</v>
      </c>
      <c r="K8719">
        <v>62</v>
      </c>
      <c r="L8719" t="s">
        <v>15</v>
      </c>
    </row>
    <row r="8720" spans="1:12">
      <c r="A8720" t="e">
        <f ca="1">E00251518868021</f>
        <v>#NAME?</v>
      </c>
      <c r="B8720">
        <v>1791</v>
      </c>
      <c r="C8720" t="s">
        <v>468</v>
      </c>
      <c r="D8720" s="1">
        <v>41625</v>
      </c>
      <c r="F8720">
        <v>3</v>
      </c>
      <c r="G8720">
        <v>7820</v>
      </c>
      <c r="H8720" t="s">
        <v>233</v>
      </c>
      <c r="J8720" t="s">
        <v>14</v>
      </c>
      <c r="K8720">
        <v>60</v>
      </c>
      <c r="L8720" t="s">
        <v>22</v>
      </c>
    </row>
    <row r="8721" spans="1:12">
      <c r="A8721" t="e">
        <f ca="1">E00251528743621</f>
        <v>#NAME?</v>
      </c>
      <c r="B8721">
        <v>1325</v>
      </c>
      <c r="C8721" t="s">
        <v>605</v>
      </c>
      <c r="D8721" s="1">
        <v>42150</v>
      </c>
      <c r="F8721">
        <v>1</v>
      </c>
      <c r="G8721">
        <v>2724</v>
      </c>
      <c r="H8721" t="s">
        <v>73</v>
      </c>
      <c r="J8721" t="s">
        <v>14</v>
      </c>
      <c r="K8721">
        <v>52</v>
      </c>
      <c r="L8721" t="s">
        <v>15</v>
      </c>
    </row>
    <row r="8722" spans="1:12">
      <c r="A8722" t="e">
        <f ca="1">E00251427204321</f>
        <v>#NAME?</v>
      </c>
      <c r="B8722">
        <v>28</v>
      </c>
      <c r="C8722" t="s">
        <v>153</v>
      </c>
      <c r="D8722" s="1">
        <v>41730</v>
      </c>
      <c r="F8722">
        <v>1</v>
      </c>
      <c r="G8722">
        <v>3051</v>
      </c>
      <c r="H8722" t="s">
        <v>13</v>
      </c>
      <c r="J8722" t="s">
        <v>14</v>
      </c>
      <c r="K8722">
        <v>46</v>
      </c>
      <c r="L8722" t="s">
        <v>15</v>
      </c>
    </row>
    <row r="8723" spans="1:12">
      <c r="A8723" t="e">
        <f ca="1">E00251528743621</f>
        <v>#NAME?</v>
      </c>
      <c r="B8723">
        <v>1325</v>
      </c>
      <c r="C8723" t="s">
        <v>605</v>
      </c>
      <c r="D8723" s="1">
        <v>42150</v>
      </c>
      <c r="F8723">
        <v>2</v>
      </c>
      <c r="G8723">
        <v>2169</v>
      </c>
      <c r="H8723" t="s">
        <v>40</v>
      </c>
      <c r="J8723" t="s">
        <v>14</v>
      </c>
      <c r="K8723">
        <v>52</v>
      </c>
      <c r="L8723" t="s">
        <v>15</v>
      </c>
    </row>
    <row r="8724" spans="1:12">
      <c r="A8724" t="e">
        <f ca="1">E00251430134421</f>
        <v>#NAME?</v>
      </c>
      <c r="B8724">
        <v>467</v>
      </c>
      <c r="C8724" t="s">
        <v>232</v>
      </c>
      <c r="D8724" s="1">
        <v>41262</v>
      </c>
      <c r="F8724">
        <v>6</v>
      </c>
      <c r="G8724">
        <v>7841</v>
      </c>
      <c r="H8724" t="s">
        <v>154</v>
      </c>
      <c r="J8724" t="s">
        <v>14</v>
      </c>
      <c r="K8724">
        <v>49</v>
      </c>
      <c r="L8724" t="s">
        <v>22</v>
      </c>
    </row>
    <row r="8725" spans="1:12">
      <c r="A8725" t="e">
        <f ca="1">E00251427204321</f>
        <v>#NAME?</v>
      </c>
      <c r="B8725">
        <v>28</v>
      </c>
      <c r="C8725" t="s">
        <v>153</v>
      </c>
      <c r="D8725" s="1">
        <v>42754</v>
      </c>
      <c r="F8725">
        <v>1</v>
      </c>
      <c r="G8725">
        <v>2689</v>
      </c>
      <c r="H8725" t="s">
        <v>255</v>
      </c>
      <c r="J8725" t="s">
        <v>14</v>
      </c>
      <c r="K8725">
        <v>49</v>
      </c>
      <c r="L8725" t="s">
        <v>15</v>
      </c>
    </row>
    <row r="8726" spans="1:12">
      <c r="A8726" t="e">
        <f ca="1">E00251429783221</f>
        <v>#NAME?</v>
      </c>
      <c r="B8726">
        <v>160</v>
      </c>
      <c r="C8726" t="s">
        <v>278</v>
      </c>
      <c r="D8726" s="1">
        <v>42355</v>
      </c>
      <c r="F8726">
        <v>2</v>
      </c>
      <c r="G8726">
        <v>460</v>
      </c>
      <c r="H8726" t="s">
        <v>16</v>
      </c>
      <c r="J8726" t="s">
        <v>14</v>
      </c>
      <c r="K8726">
        <v>56</v>
      </c>
      <c r="L8726" t="s">
        <v>15</v>
      </c>
    </row>
    <row r="8727" spans="1:12">
      <c r="A8727" t="e">
        <f ca="1">E00251430134421</f>
        <v>#NAME?</v>
      </c>
      <c r="B8727">
        <v>467</v>
      </c>
      <c r="C8727" t="s">
        <v>232</v>
      </c>
      <c r="D8727" s="1">
        <v>42079</v>
      </c>
      <c r="F8727">
        <v>1</v>
      </c>
      <c r="G8727">
        <v>71940</v>
      </c>
      <c r="H8727" t="s">
        <v>135</v>
      </c>
      <c r="J8727" t="s">
        <v>14</v>
      </c>
      <c r="K8727">
        <v>52</v>
      </c>
      <c r="L8727" t="s">
        <v>15</v>
      </c>
    </row>
    <row r="8728" spans="1:12">
      <c r="A8728" t="e">
        <f ca="1">E00251430134421</f>
        <v>#NAME?</v>
      </c>
      <c r="B8728">
        <v>467</v>
      </c>
      <c r="C8728" t="s">
        <v>232</v>
      </c>
      <c r="D8728" s="1">
        <v>42515</v>
      </c>
      <c r="F8728">
        <v>1</v>
      </c>
      <c r="G8728">
        <v>7880</v>
      </c>
      <c r="H8728" t="s">
        <v>213</v>
      </c>
      <c r="J8728" t="s">
        <v>14</v>
      </c>
      <c r="K8728">
        <v>53</v>
      </c>
      <c r="L8728" t="s">
        <v>22</v>
      </c>
    </row>
    <row r="8729" spans="1:12">
      <c r="A8729" t="e">
        <f ca="1">E00251528743621</f>
        <v>#NAME?</v>
      </c>
      <c r="B8729">
        <v>1325</v>
      </c>
      <c r="C8729" t="s">
        <v>605</v>
      </c>
      <c r="D8729" s="1">
        <v>40996</v>
      </c>
      <c r="F8729">
        <v>6</v>
      </c>
      <c r="G8729">
        <v>69270</v>
      </c>
      <c r="H8729" t="s">
        <v>1156</v>
      </c>
      <c r="J8729" t="s">
        <v>14</v>
      </c>
      <c r="K8729">
        <v>49</v>
      </c>
      <c r="L8729" t="s">
        <v>15</v>
      </c>
    </row>
    <row r="8730" spans="1:12">
      <c r="A8730" t="e">
        <f ca="1">E00251528743621</f>
        <v>#NAME?</v>
      </c>
      <c r="B8730">
        <v>1325</v>
      </c>
      <c r="C8730" t="s">
        <v>605</v>
      </c>
      <c r="D8730" s="1">
        <v>41009</v>
      </c>
      <c r="F8730">
        <v>4</v>
      </c>
      <c r="G8730">
        <v>3051</v>
      </c>
      <c r="H8730" t="s">
        <v>13</v>
      </c>
      <c r="J8730" t="s">
        <v>14</v>
      </c>
      <c r="K8730">
        <v>49</v>
      </c>
      <c r="L8730" t="s">
        <v>15</v>
      </c>
    </row>
    <row r="8731" spans="1:12">
      <c r="A8731" t="e">
        <f ca="1">E00251528743621</f>
        <v>#NAME?</v>
      </c>
      <c r="B8731">
        <v>1325</v>
      </c>
      <c r="C8731" t="s">
        <v>605</v>
      </c>
      <c r="D8731" s="1">
        <v>41215</v>
      </c>
      <c r="F8731">
        <v>1</v>
      </c>
      <c r="G8731">
        <v>56400</v>
      </c>
      <c r="H8731" t="s">
        <v>91</v>
      </c>
      <c r="J8731" t="s">
        <v>14</v>
      </c>
      <c r="K8731">
        <v>50</v>
      </c>
      <c r="L8731" t="s">
        <v>15</v>
      </c>
    </row>
    <row r="8732" spans="1:12">
      <c r="A8732" t="e">
        <f ca="1">E00251528743621</f>
        <v>#NAME?</v>
      </c>
      <c r="B8732">
        <v>1325</v>
      </c>
      <c r="C8732" t="s">
        <v>605</v>
      </c>
      <c r="D8732" s="1">
        <v>42662</v>
      </c>
      <c r="F8732">
        <v>3</v>
      </c>
      <c r="G8732">
        <v>4019</v>
      </c>
      <c r="H8732" t="s">
        <v>26</v>
      </c>
      <c r="J8732" t="s">
        <v>14</v>
      </c>
      <c r="K8732">
        <v>54</v>
      </c>
      <c r="L8732" t="s">
        <v>15</v>
      </c>
    </row>
    <row r="8733" spans="1:12">
      <c r="A8733" t="e">
        <f ca="1">E00251528743621</f>
        <v>#NAME?</v>
      </c>
      <c r="B8733">
        <v>6046</v>
      </c>
      <c r="C8733" t="s">
        <v>98</v>
      </c>
      <c r="D8733" s="1">
        <v>42747</v>
      </c>
      <c r="E8733">
        <v>2</v>
      </c>
      <c r="F8733">
        <v>2</v>
      </c>
      <c r="G8733">
        <v>59970</v>
      </c>
      <c r="H8733" t="s">
        <v>1157</v>
      </c>
      <c r="J8733" t="s">
        <v>34</v>
      </c>
      <c r="K8733">
        <v>54</v>
      </c>
      <c r="L8733" t="s">
        <v>15</v>
      </c>
    </row>
    <row r="8734" spans="1:12">
      <c r="A8734" t="e">
        <f ca="1">E00251629160421</f>
        <v>#NAME?</v>
      </c>
      <c r="B8734">
        <v>167</v>
      </c>
      <c r="C8734" t="s">
        <v>549</v>
      </c>
      <c r="D8734" s="1">
        <v>41796</v>
      </c>
      <c r="F8734">
        <v>1</v>
      </c>
      <c r="G8734">
        <v>78900</v>
      </c>
      <c r="H8734" t="s">
        <v>79</v>
      </c>
      <c r="J8734" t="s">
        <v>14</v>
      </c>
      <c r="K8734">
        <v>51</v>
      </c>
      <c r="L8734" t="s">
        <v>22</v>
      </c>
    </row>
    <row r="8735" spans="1:12">
      <c r="A8735" t="e">
        <f ca="1">E00251430134421</f>
        <v>#NAME?</v>
      </c>
      <c r="B8735">
        <v>467</v>
      </c>
      <c r="C8735" t="s">
        <v>232</v>
      </c>
      <c r="D8735" s="1">
        <v>42572</v>
      </c>
      <c r="F8735">
        <v>2</v>
      </c>
      <c r="G8735">
        <v>57420</v>
      </c>
      <c r="H8735" t="s">
        <v>267</v>
      </c>
      <c r="J8735" t="s">
        <v>14</v>
      </c>
      <c r="K8735">
        <v>53</v>
      </c>
      <c r="L8735" t="s">
        <v>15</v>
      </c>
    </row>
    <row r="8736" spans="1:12">
      <c r="A8736" t="e">
        <f ca="1">E00251430134421</f>
        <v>#NAME?</v>
      </c>
      <c r="B8736">
        <v>467</v>
      </c>
      <c r="C8736" t="s">
        <v>232</v>
      </c>
      <c r="D8736" s="1">
        <v>42696</v>
      </c>
      <c r="F8736">
        <v>1</v>
      </c>
      <c r="G8736">
        <v>57410</v>
      </c>
      <c r="H8736" t="s">
        <v>925</v>
      </c>
      <c r="J8736" t="s">
        <v>14</v>
      </c>
      <c r="K8736">
        <v>53</v>
      </c>
      <c r="L8736" t="s">
        <v>15</v>
      </c>
    </row>
    <row r="8737" spans="1:12">
      <c r="A8737" t="e">
        <f ca="1">E00251532313521</f>
        <v>#NAME?</v>
      </c>
      <c r="B8737">
        <v>452</v>
      </c>
      <c r="C8737" t="s">
        <v>592</v>
      </c>
      <c r="D8737" s="1">
        <v>41197</v>
      </c>
      <c r="F8737">
        <v>1</v>
      </c>
      <c r="G8737">
        <v>4262</v>
      </c>
      <c r="H8737" t="s">
        <v>1158</v>
      </c>
      <c r="J8737" t="s">
        <v>14</v>
      </c>
      <c r="K8737">
        <v>48</v>
      </c>
      <c r="L8737" t="s">
        <v>15</v>
      </c>
    </row>
    <row r="8738" spans="1:12">
      <c r="A8738" t="e">
        <f ca="1">E00251518868021</f>
        <v>#NAME?</v>
      </c>
      <c r="B8738">
        <v>1791</v>
      </c>
      <c r="C8738" t="s">
        <v>468</v>
      </c>
      <c r="D8738" s="1">
        <v>42299</v>
      </c>
      <c r="F8738">
        <v>1</v>
      </c>
      <c r="G8738">
        <v>8830</v>
      </c>
      <c r="H8738" t="s">
        <v>691</v>
      </c>
      <c r="J8738" t="s">
        <v>14</v>
      </c>
      <c r="K8738">
        <v>61</v>
      </c>
      <c r="L8738" t="s">
        <v>15</v>
      </c>
    </row>
    <row r="8739" spans="1:12">
      <c r="A8739" t="e">
        <f ca="1">E00251518868021</f>
        <v>#NAME?</v>
      </c>
      <c r="B8739">
        <v>297</v>
      </c>
      <c r="C8739" t="s">
        <v>411</v>
      </c>
      <c r="D8739" s="1">
        <v>42159</v>
      </c>
      <c r="F8739">
        <v>2</v>
      </c>
      <c r="G8739">
        <v>2724</v>
      </c>
      <c r="H8739" t="s">
        <v>73</v>
      </c>
      <c r="J8739" t="s">
        <v>14</v>
      </c>
      <c r="K8739">
        <v>61</v>
      </c>
      <c r="L8739" t="s">
        <v>15</v>
      </c>
    </row>
    <row r="8740" spans="1:12">
      <c r="A8740" t="e">
        <f ca="1">E00251528935221</f>
        <v>#NAME?</v>
      </c>
      <c r="B8740">
        <v>290</v>
      </c>
      <c r="C8740" t="s">
        <v>449</v>
      </c>
      <c r="D8740" s="1">
        <v>43031</v>
      </c>
      <c r="F8740">
        <v>1</v>
      </c>
      <c r="G8740">
        <v>56400</v>
      </c>
      <c r="H8740" t="s">
        <v>91</v>
      </c>
      <c r="J8740" t="s">
        <v>14</v>
      </c>
      <c r="K8740">
        <v>59</v>
      </c>
      <c r="L8740" t="s">
        <v>15</v>
      </c>
    </row>
    <row r="8741" spans="1:12">
      <c r="A8741" t="e">
        <f ca="1">E00251513434021</f>
        <v>#NAME?</v>
      </c>
      <c r="B8741">
        <v>473</v>
      </c>
      <c r="C8741" t="s">
        <v>669</v>
      </c>
      <c r="D8741" s="1">
        <v>41348</v>
      </c>
      <c r="F8741">
        <v>3</v>
      </c>
      <c r="G8741">
        <v>78099</v>
      </c>
      <c r="H8741" t="s">
        <v>225</v>
      </c>
      <c r="J8741" t="s">
        <v>14</v>
      </c>
      <c r="K8741">
        <v>45</v>
      </c>
      <c r="L8741" t="s">
        <v>22</v>
      </c>
    </row>
    <row r="8742" spans="1:12">
      <c r="A8742" t="e">
        <f ca="1">E00251518868021</f>
        <v>#NAME?</v>
      </c>
      <c r="B8742">
        <v>1791</v>
      </c>
      <c r="C8742" t="s">
        <v>468</v>
      </c>
      <c r="D8742" s="1">
        <v>42478</v>
      </c>
      <c r="F8742">
        <v>2</v>
      </c>
      <c r="G8742">
        <v>7804</v>
      </c>
      <c r="H8742" t="s">
        <v>43</v>
      </c>
      <c r="J8742" t="s">
        <v>14</v>
      </c>
      <c r="K8742">
        <v>62</v>
      </c>
      <c r="L8742" t="s">
        <v>22</v>
      </c>
    </row>
    <row r="8743" spans="1:12">
      <c r="A8743" t="e">
        <f ca="1">E00251518868021</f>
        <v>#NAME?</v>
      </c>
      <c r="B8743">
        <v>1791</v>
      </c>
      <c r="C8743" t="s">
        <v>468</v>
      </c>
      <c r="D8743" s="1">
        <v>42552</v>
      </c>
      <c r="F8743">
        <v>3</v>
      </c>
      <c r="G8743">
        <v>6029</v>
      </c>
      <c r="H8743" t="s">
        <v>728</v>
      </c>
      <c r="J8743" t="s">
        <v>14</v>
      </c>
      <c r="K8743">
        <v>62</v>
      </c>
      <c r="L8743" t="s">
        <v>15</v>
      </c>
    </row>
    <row r="8744" spans="1:12">
      <c r="A8744" t="e">
        <f ca="1">E00251518868021</f>
        <v>#NAME?</v>
      </c>
      <c r="B8744">
        <v>1791</v>
      </c>
      <c r="C8744" t="s">
        <v>468</v>
      </c>
      <c r="D8744" s="1">
        <v>43041</v>
      </c>
      <c r="F8744">
        <v>3</v>
      </c>
      <c r="G8744">
        <v>2720</v>
      </c>
      <c r="H8744" t="s">
        <v>65</v>
      </c>
      <c r="J8744" t="s">
        <v>14</v>
      </c>
      <c r="K8744">
        <v>63</v>
      </c>
      <c r="L8744" t="s">
        <v>15</v>
      </c>
    </row>
    <row r="8745" spans="1:12">
      <c r="A8745" t="e">
        <f ca="1">E00251518868021</f>
        <v>#NAME?</v>
      </c>
      <c r="B8745">
        <v>1791</v>
      </c>
      <c r="C8745" t="s">
        <v>468</v>
      </c>
      <c r="D8745" s="1">
        <v>43080</v>
      </c>
      <c r="F8745">
        <v>4</v>
      </c>
      <c r="G8745">
        <v>2890</v>
      </c>
      <c r="H8745" t="s">
        <v>699</v>
      </c>
      <c r="J8745" t="s">
        <v>14</v>
      </c>
      <c r="K8745">
        <v>64</v>
      </c>
      <c r="L8745" t="s">
        <v>15</v>
      </c>
    </row>
    <row r="8746" spans="1:12">
      <c r="A8746" t="e">
        <f ca="1">E00251716594621</f>
        <v>#NAME?</v>
      </c>
      <c r="B8746">
        <v>6046</v>
      </c>
      <c r="C8746" t="s">
        <v>98</v>
      </c>
      <c r="D8746" s="1">
        <v>41290</v>
      </c>
      <c r="E8746">
        <v>2</v>
      </c>
      <c r="F8746">
        <v>3</v>
      </c>
      <c r="G8746">
        <v>3051</v>
      </c>
      <c r="H8746" t="s">
        <v>13</v>
      </c>
      <c r="J8746" t="s">
        <v>34</v>
      </c>
      <c r="K8746">
        <v>52</v>
      </c>
      <c r="L8746" t="s">
        <v>15</v>
      </c>
    </row>
    <row r="8747" spans="1:12">
      <c r="A8747" t="e">
        <f t="shared" ref="A8747:A8752" ca="1" si="73">E00251532959121</f>
        <v>#NAME?</v>
      </c>
      <c r="B8747">
        <v>467</v>
      </c>
      <c r="C8747" t="s">
        <v>232</v>
      </c>
      <c r="D8747" s="1">
        <v>41085</v>
      </c>
      <c r="F8747">
        <v>3</v>
      </c>
      <c r="G8747">
        <v>3689</v>
      </c>
      <c r="H8747" t="s">
        <v>159</v>
      </c>
      <c r="J8747" t="s">
        <v>14</v>
      </c>
      <c r="K8747">
        <v>58</v>
      </c>
      <c r="L8747" t="s">
        <v>15</v>
      </c>
    </row>
    <row r="8748" spans="1:12">
      <c r="A8748" t="e">
        <f t="shared" ca="1" si="73"/>
        <v>#NAME?</v>
      </c>
      <c r="B8748">
        <v>467</v>
      </c>
      <c r="C8748" t="s">
        <v>232</v>
      </c>
      <c r="D8748" s="1">
        <v>41276</v>
      </c>
      <c r="F8748">
        <v>6</v>
      </c>
      <c r="G8748">
        <v>78050</v>
      </c>
      <c r="H8748" t="s">
        <v>197</v>
      </c>
      <c r="J8748" t="s">
        <v>14</v>
      </c>
      <c r="K8748">
        <v>58</v>
      </c>
      <c r="L8748" t="s">
        <v>22</v>
      </c>
    </row>
    <row r="8749" spans="1:12">
      <c r="A8749" t="e">
        <f t="shared" ca="1" si="73"/>
        <v>#NAME?</v>
      </c>
      <c r="B8749">
        <v>467</v>
      </c>
      <c r="C8749" t="s">
        <v>232</v>
      </c>
      <c r="D8749" s="1">
        <v>42663</v>
      </c>
      <c r="F8749">
        <v>2</v>
      </c>
      <c r="G8749">
        <v>7810</v>
      </c>
      <c r="H8749" t="s">
        <v>695</v>
      </c>
      <c r="J8749" t="s">
        <v>14</v>
      </c>
      <c r="K8749">
        <v>62</v>
      </c>
      <c r="L8749" t="s">
        <v>22</v>
      </c>
    </row>
    <row r="8750" spans="1:12">
      <c r="A8750" t="e">
        <f t="shared" ca="1" si="73"/>
        <v>#NAME?</v>
      </c>
      <c r="B8750">
        <v>467</v>
      </c>
      <c r="C8750" t="s">
        <v>232</v>
      </c>
      <c r="D8750" s="1">
        <v>42922</v>
      </c>
      <c r="F8750">
        <v>2</v>
      </c>
      <c r="G8750">
        <v>2809</v>
      </c>
      <c r="H8750" t="s">
        <v>90</v>
      </c>
      <c r="J8750" t="s">
        <v>14</v>
      </c>
      <c r="K8750">
        <v>63</v>
      </c>
      <c r="L8750" t="s">
        <v>15</v>
      </c>
    </row>
    <row r="8751" spans="1:12">
      <c r="A8751" t="e">
        <f t="shared" ca="1" si="73"/>
        <v>#NAME?</v>
      </c>
      <c r="B8751">
        <v>467</v>
      </c>
      <c r="C8751" t="s">
        <v>232</v>
      </c>
      <c r="D8751" s="1">
        <v>42940</v>
      </c>
      <c r="F8751">
        <v>3</v>
      </c>
      <c r="G8751">
        <v>2689</v>
      </c>
      <c r="H8751" t="s">
        <v>255</v>
      </c>
      <c r="J8751" t="s">
        <v>14</v>
      </c>
      <c r="K8751">
        <v>63</v>
      </c>
      <c r="L8751" t="s">
        <v>15</v>
      </c>
    </row>
    <row r="8752" spans="1:12">
      <c r="A8752" t="e">
        <f t="shared" ca="1" si="73"/>
        <v>#NAME?</v>
      </c>
      <c r="B8752">
        <v>467</v>
      </c>
      <c r="C8752" t="s">
        <v>232</v>
      </c>
      <c r="D8752" s="1">
        <v>43080</v>
      </c>
      <c r="F8752">
        <v>2</v>
      </c>
      <c r="G8752">
        <v>73300</v>
      </c>
      <c r="H8752" t="s">
        <v>86</v>
      </c>
      <c r="J8752" t="s">
        <v>14</v>
      </c>
      <c r="K8752">
        <v>63</v>
      </c>
      <c r="L8752" t="s">
        <v>15</v>
      </c>
    </row>
    <row r="8753" spans="1:12">
      <c r="A8753" t="e">
        <f ca="1">E00251526895321</f>
        <v>#NAME?</v>
      </c>
      <c r="B8753">
        <v>30</v>
      </c>
      <c r="C8753" t="s">
        <v>344</v>
      </c>
      <c r="D8753" s="1">
        <v>42541</v>
      </c>
      <c r="F8753">
        <v>2</v>
      </c>
      <c r="G8753">
        <v>7175</v>
      </c>
      <c r="H8753" t="s">
        <v>689</v>
      </c>
      <c r="J8753" t="s">
        <v>14</v>
      </c>
      <c r="K8753">
        <v>55</v>
      </c>
      <c r="L8753" t="s">
        <v>15</v>
      </c>
    </row>
    <row r="8754" spans="1:12">
      <c r="A8754" t="e">
        <f ca="1">E00251430134421</f>
        <v>#NAME?</v>
      </c>
      <c r="B8754">
        <v>467</v>
      </c>
      <c r="C8754" t="s">
        <v>232</v>
      </c>
      <c r="D8754" s="1">
        <v>41353</v>
      </c>
      <c r="F8754">
        <v>2</v>
      </c>
      <c r="G8754">
        <v>4019</v>
      </c>
      <c r="H8754" t="s">
        <v>26</v>
      </c>
      <c r="J8754" t="s">
        <v>14</v>
      </c>
      <c r="K8754">
        <v>50</v>
      </c>
      <c r="L8754" t="s">
        <v>15</v>
      </c>
    </row>
    <row r="8755" spans="1:12">
      <c r="A8755" t="e">
        <f ca="1">E00251430134421</f>
        <v>#NAME?</v>
      </c>
      <c r="B8755">
        <v>467</v>
      </c>
      <c r="C8755" t="s">
        <v>232</v>
      </c>
      <c r="D8755" s="1">
        <v>42558</v>
      </c>
      <c r="F8755">
        <v>2</v>
      </c>
      <c r="G8755">
        <v>4019</v>
      </c>
      <c r="H8755" t="s">
        <v>26</v>
      </c>
      <c r="J8755" t="s">
        <v>14</v>
      </c>
      <c r="K8755">
        <v>53</v>
      </c>
      <c r="L8755" t="s">
        <v>15</v>
      </c>
    </row>
    <row r="8756" spans="1:12">
      <c r="A8756" t="e">
        <f ca="1">E00251430134421</f>
        <v>#NAME?</v>
      </c>
      <c r="B8756">
        <v>467</v>
      </c>
      <c r="C8756" t="s">
        <v>232</v>
      </c>
      <c r="D8756" s="1">
        <v>42726</v>
      </c>
      <c r="F8756">
        <v>2</v>
      </c>
      <c r="G8756">
        <v>57410</v>
      </c>
      <c r="H8756" t="s">
        <v>925</v>
      </c>
      <c r="J8756" t="s">
        <v>14</v>
      </c>
      <c r="K8756">
        <v>53</v>
      </c>
      <c r="L8756" t="s">
        <v>15</v>
      </c>
    </row>
    <row r="8757" spans="1:12">
      <c r="A8757" t="e">
        <f ca="1">E00251528743621</f>
        <v>#NAME?</v>
      </c>
      <c r="B8757">
        <v>1325</v>
      </c>
      <c r="C8757" t="s">
        <v>605</v>
      </c>
      <c r="D8757" s="1">
        <v>41548</v>
      </c>
      <c r="F8757">
        <v>1</v>
      </c>
      <c r="G8757">
        <v>56400</v>
      </c>
      <c r="H8757" t="s">
        <v>91</v>
      </c>
      <c r="J8757" t="s">
        <v>14</v>
      </c>
      <c r="K8757">
        <v>51</v>
      </c>
      <c r="L8757" t="s">
        <v>15</v>
      </c>
    </row>
    <row r="8758" spans="1:12">
      <c r="A8758" t="e">
        <f ca="1">E00251617643721</f>
        <v>#NAME?</v>
      </c>
      <c r="B8758">
        <v>701</v>
      </c>
      <c r="C8758" t="s">
        <v>72</v>
      </c>
      <c r="D8758" s="1">
        <v>41458</v>
      </c>
      <c r="F8758">
        <v>2</v>
      </c>
      <c r="G8758">
        <v>4556</v>
      </c>
      <c r="H8758" t="s">
        <v>121</v>
      </c>
      <c r="J8758" t="s">
        <v>14</v>
      </c>
      <c r="K8758">
        <v>45</v>
      </c>
      <c r="L8758" t="s">
        <v>15</v>
      </c>
    </row>
    <row r="8759" spans="1:12">
      <c r="A8759" t="e">
        <f ca="1">E00251431566321</f>
        <v>#NAME?</v>
      </c>
      <c r="B8759">
        <v>701</v>
      </c>
      <c r="C8759" t="s">
        <v>72</v>
      </c>
      <c r="D8759" s="1">
        <v>41401</v>
      </c>
      <c r="F8759">
        <v>4</v>
      </c>
      <c r="G8759">
        <v>60784</v>
      </c>
      <c r="H8759" t="s">
        <v>839</v>
      </c>
      <c r="J8759" t="s">
        <v>14</v>
      </c>
      <c r="K8759">
        <v>60</v>
      </c>
      <c r="L8759" t="s">
        <v>15</v>
      </c>
    </row>
    <row r="8760" spans="1:12">
      <c r="A8760" t="e">
        <f ca="1">E00251514452721</f>
        <v>#NAME?</v>
      </c>
      <c r="B8760">
        <v>452</v>
      </c>
      <c r="C8760" t="s">
        <v>592</v>
      </c>
      <c r="D8760" s="1">
        <v>42320</v>
      </c>
      <c r="F8760">
        <v>1</v>
      </c>
      <c r="G8760">
        <v>72690</v>
      </c>
      <c r="H8760" t="s">
        <v>363</v>
      </c>
      <c r="J8760" t="s">
        <v>14</v>
      </c>
      <c r="K8760">
        <v>46</v>
      </c>
      <c r="L8760" t="s">
        <v>15</v>
      </c>
    </row>
    <row r="8761" spans="1:12">
      <c r="A8761" t="e">
        <f ca="1">E00251528743621</f>
        <v>#NAME?</v>
      </c>
      <c r="B8761">
        <v>1325</v>
      </c>
      <c r="C8761" t="s">
        <v>605</v>
      </c>
      <c r="D8761" s="1">
        <v>42037</v>
      </c>
      <c r="F8761">
        <v>4</v>
      </c>
      <c r="G8761">
        <v>2169</v>
      </c>
      <c r="H8761" t="s">
        <v>40</v>
      </c>
      <c r="J8761" t="s">
        <v>14</v>
      </c>
      <c r="K8761">
        <v>52</v>
      </c>
      <c r="L8761" t="s">
        <v>15</v>
      </c>
    </row>
    <row r="8762" spans="1:12">
      <c r="A8762" t="e">
        <f ca="1">E00251514452721</f>
        <v>#NAME?</v>
      </c>
      <c r="B8762">
        <v>7207</v>
      </c>
      <c r="C8762" t="s">
        <v>287</v>
      </c>
      <c r="D8762" s="1">
        <v>41906</v>
      </c>
      <c r="F8762">
        <v>1</v>
      </c>
      <c r="G8762">
        <v>72670</v>
      </c>
      <c r="H8762" t="s">
        <v>223</v>
      </c>
      <c r="I8762" t="s">
        <v>148</v>
      </c>
      <c r="J8762" t="s">
        <v>57</v>
      </c>
      <c r="K8762">
        <v>45</v>
      </c>
      <c r="L8762" t="s">
        <v>15</v>
      </c>
    </row>
    <row r="8763" spans="1:12">
      <c r="A8763" t="e">
        <f ca="1">E00251514273321</f>
        <v>#NAME?</v>
      </c>
      <c r="B8763">
        <v>490</v>
      </c>
      <c r="C8763" t="s">
        <v>158</v>
      </c>
      <c r="D8763" s="1">
        <v>41582</v>
      </c>
      <c r="F8763">
        <v>1</v>
      </c>
      <c r="G8763">
        <v>2720</v>
      </c>
      <c r="H8763" t="s">
        <v>65</v>
      </c>
      <c r="J8763" t="s">
        <v>14</v>
      </c>
      <c r="K8763">
        <v>52</v>
      </c>
      <c r="L8763" t="s">
        <v>15</v>
      </c>
    </row>
    <row r="8764" spans="1:12">
      <c r="A8764" t="e">
        <f ca="1">E00251514273321</f>
        <v>#NAME?</v>
      </c>
      <c r="B8764">
        <v>490</v>
      </c>
      <c r="C8764" t="s">
        <v>158</v>
      </c>
      <c r="D8764" s="1">
        <v>41729</v>
      </c>
      <c r="F8764">
        <v>1</v>
      </c>
      <c r="G8764">
        <v>2720</v>
      </c>
      <c r="H8764" t="s">
        <v>65</v>
      </c>
      <c r="J8764" t="s">
        <v>14</v>
      </c>
      <c r="K8764">
        <v>53</v>
      </c>
      <c r="L8764" t="s">
        <v>15</v>
      </c>
    </row>
    <row r="8765" spans="1:12">
      <c r="A8765" t="e">
        <f ca="1">E00251427204321</f>
        <v>#NAME?</v>
      </c>
      <c r="B8765">
        <v>28</v>
      </c>
      <c r="C8765" t="s">
        <v>153</v>
      </c>
      <c r="D8765" s="1">
        <v>41295</v>
      </c>
      <c r="F8765">
        <v>1</v>
      </c>
      <c r="G8765">
        <v>71595</v>
      </c>
      <c r="H8765" t="s">
        <v>672</v>
      </c>
      <c r="J8765" t="s">
        <v>14</v>
      </c>
      <c r="K8765">
        <v>45</v>
      </c>
      <c r="L8765" t="s">
        <v>15</v>
      </c>
    </row>
    <row r="8766" spans="1:12">
      <c r="A8766" t="e">
        <f ca="1">E00251427204321</f>
        <v>#NAME?</v>
      </c>
      <c r="B8766">
        <v>28</v>
      </c>
      <c r="C8766" t="s">
        <v>153</v>
      </c>
      <c r="D8766" s="1">
        <v>41351</v>
      </c>
      <c r="F8766">
        <v>1</v>
      </c>
      <c r="G8766">
        <v>71595</v>
      </c>
      <c r="H8766" t="s">
        <v>672</v>
      </c>
      <c r="J8766" t="s">
        <v>14</v>
      </c>
      <c r="K8766">
        <v>45</v>
      </c>
      <c r="L8766" t="s">
        <v>15</v>
      </c>
    </row>
    <row r="8767" spans="1:12">
      <c r="A8767" t="e">
        <f ca="1">E00251532959121</f>
        <v>#NAME?</v>
      </c>
      <c r="B8767">
        <v>467</v>
      </c>
      <c r="C8767" t="s">
        <v>232</v>
      </c>
      <c r="D8767" s="1">
        <v>41786</v>
      </c>
      <c r="F8767">
        <v>5</v>
      </c>
      <c r="G8767">
        <v>7243</v>
      </c>
      <c r="H8767" t="s">
        <v>42</v>
      </c>
      <c r="J8767" t="s">
        <v>14</v>
      </c>
      <c r="K8767">
        <v>60</v>
      </c>
      <c r="L8767" t="s">
        <v>15</v>
      </c>
    </row>
    <row r="8768" spans="1:12">
      <c r="A8768" t="e">
        <f ca="1">E00251514243921</f>
        <v>#NAME?</v>
      </c>
      <c r="B8768">
        <v>453</v>
      </c>
      <c r="C8768" t="s">
        <v>96</v>
      </c>
      <c r="D8768" s="1">
        <v>41558</v>
      </c>
      <c r="F8768">
        <v>1</v>
      </c>
      <c r="G8768">
        <v>5224</v>
      </c>
      <c r="H8768" t="s">
        <v>382</v>
      </c>
      <c r="J8768" t="s">
        <v>14</v>
      </c>
      <c r="K8768">
        <v>49</v>
      </c>
      <c r="L8768" t="s">
        <v>15</v>
      </c>
    </row>
    <row r="8769" spans="1:12">
      <c r="A8769" t="e">
        <f ca="1">E00251629160421</f>
        <v>#NAME?</v>
      </c>
      <c r="B8769">
        <v>195</v>
      </c>
      <c r="C8769" t="s">
        <v>854</v>
      </c>
      <c r="D8769" s="1">
        <v>42703</v>
      </c>
      <c r="F8769">
        <v>2</v>
      </c>
      <c r="G8769">
        <v>7999</v>
      </c>
      <c r="H8769" t="s">
        <v>80</v>
      </c>
      <c r="J8769" t="s">
        <v>14</v>
      </c>
      <c r="K8769">
        <v>54</v>
      </c>
      <c r="L8769" t="s">
        <v>15</v>
      </c>
    </row>
    <row r="8770" spans="1:12">
      <c r="A8770" t="e">
        <f ca="1">E00251427204321</f>
        <v>#NAME?</v>
      </c>
      <c r="B8770">
        <v>28</v>
      </c>
      <c r="C8770" t="s">
        <v>153</v>
      </c>
      <c r="D8770" s="1">
        <v>42145</v>
      </c>
      <c r="F8770">
        <v>1</v>
      </c>
      <c r="G8770">
        <v>7822</v>
      </c>
      <c r="H8770" t="s">
        <v>495</v>
      </c>
      <c r="J8770" t="s">
        <v>14</v>
      </c>
      <c r="K8770">
        <v>47</v>
      </c>
      <c r="L8770" t="s">
        <v>22</v>
      </c>
    </row>
    <row r="8771" spans="1:12">
      <c r="A8771" t="e">
        <f ca="1">E00251617643721</f>
        <v>#NAME?</v>
      </c>
      <c r="B8771">
        <v>489</v>
      </c>
      <c r="C8771" t="s">
        <v>100</v>
      </c>
      <c r="D8771" s="1">
        <v>42409</v>
      </c>
      <c r="F8771">
        <v>3</v>
      </c>
      <c r="G8771">
        <v>496</v>
      </c>
      <c r="H8771" t="s">
        <v>190</v>
      </c>
      <c r="J8771" t="s">
        <v>14</v>
      </c>
      <c r="K8771">
        <v>48</v>
      </c>
      <c r="L8771" t="s">
        <v>15</v>
      </c>
    </row>
    <row r="8772" spans="1:12">
      <c r="A8772" t="e">
        <f ca="1">E00251617643721</f>
        <v>#NAME?</v>
      </c>
      <c r="B8772">
        <v>489</v>
      </c>
      <c r="C8772" t="s">
        <v>100</v>
      </c>
      <c r="D8772" s="1">
        <v>42626</v>
      </c>
      <c r="F8772">
        <v>3</v>
      </c>
      <c r="G8772">
        <v>3551</v>
      </c>
      <c r="H8772" t="s">
        <v>1159</v>
      </c>
      <c r="J8772" t="s">
        <v>14</v>
      </c>
      <c r="K8772">
        <v>49</v>
      </c>
      <c r="L8772" t="s">
        <v>15</v>
      </c>
    </row>
    <row r="8773" spans="1:12">
      <c r="A8773" t="e">
        <f ca="1">E00251617643721</f>
        <v>#NAME?</v>
      </c>
      <c r="B8773">
        <v>489</v>
      </c>
      <c r="C8773" t="s">
        <v>100</v>
      </c>
      <c r="D8773" s="1">
        <v>42807</v>
      </c>
      <c r="F8773">
        <v>1</v>
      </c>
      <c r="G8773">
        <v>4019</v>
      </c>
      <c r="H8773" t="s">
        <v>26</v>
      </c>
      <c r="J8773" t="s">
        <v>14</v>
      </c>
      <c r="K8773">
        <v>49</v>
      </c>
      <c r="L8773" t="s">
        <v>15</v>
      </c>
    </row>
    <row r="8774" spans="1:12">
      <c r="A8774" t="e">
        <f ca="1">E00251617643721</f>
        <v>#NAME?</v>
      </c>
      <c r="B8774">
        <v>598</v>
      </c>
      <c r="C8774" t="s">
        <v>862</v>
      </c>
      <c r="D8774" s="1">
        <v>42192</v>
      </c>
      <c r="F8774">
        <v>3</v>
      </c>
      <c r="G8774">
        <v>496</v>
      </c>
      <c r="H8774" t="s">
        <v>190</v>
      </c>
      <c r="J8774" t="s">
        <v>14</v>
      </c>
      <c r="K8774">
        <v>47</v>
      </c>
      <c r="L8774" t="s">
        <v>15</v>
      </c>
    </row>
    <row r="8775" spans="1:12">
      <c r="A8775" t="e">
        <f ca="1">E00251617643721</f>
        <v>#NAME?</v>
      </c>
      <c r="B8775">
        <v>701</v>
      </c>
      <c r="C8775" t="s">
        <v>72</v>
      </c>
      <c r="D8775" s="1">
        <v>41019</v>
      </c>
      <c r="F8775">
        <v>1</v>
      </c>
      <c r="G8775">
        <v>7871</v>
      </c>
      <c r="H8775" t="s">
        <v>674</v>
      </c>
      <c r="J8775" t="s">
        <v>14</v>
      </c>
      <c r="K8775">
        <v>44</v>
      </c>
      <c r="L8775" t="s">
        <v>22</v>
      </c>
    </row>
    <row r="8776" spans="1:12">
      <c r="A8776" t="e">
        <f ca="1">E00251528935221</f>
        <v>#NAME?</v>
      </c>
      <c r="B8776">
        <v>290</v>
      </c>
      <c r="C8776" t="s">
        <v>449</v>
      </c>
      <c r="D8776" s="1">
        <v>42431</v>
      </c>
      <c r="F8776">
        <v>3</v>
      </c>
      <c r="G8776">
        <v>4019</v>
      </c>
      <c r="H8776" t="s">
        <v>26</v>
      </c>
      <c r="J8776" t="s">
        <v>14</v>
      </c>
      <c r="K8776">
        <v>57</v>
      </c>
      <c r="L8776" t="s">
        <v>15</v>
      </c>
    </row>
    <row r="8777" spans="1:12">
      <c r="A8777" t="e">
        <f ca="1">E00251528743621</f>
        <v>#NAME?</v>
      </c>
      <c r="B8777">
        <v>1325</v>
      </c>
      <c r="C8777" t="s">
        <v>605</v>
      </c>
      <c r="D8777" s="1">
        <v>41361</v>
      </c>
      <c r="F8777">
        <v>6</v>
      </c>
      <c r="G8777">
        <v>2169</v>
      </c>
      <c r="H8777" t="s">
        <v>40</v>
      </c>
      <c r="J8777" t="s">
        <v>14</v>
      </c>
      <c r="K8777">
        <v>50</v>
      </c>
      <c r="L8777" t="s">
        <v>15</v>
      </c>
    </row>
    <row r="8778" spans="1:12">
      <c r="A8778" t="e">
        <f ca="1">E00251514273321</f>
        <v>#NAME?</v>
      </c>
      <c r="B8778">
        <v>490</v>
      </c>
      <c r="C8778" t="s">
        <v>158</v>
      </c>
      <c r="D8778" s="1">
        <v>40940</v>
      </c>
      <c r="F8778">
        <v>1</v>
      </c>
      <c r="G8778">
        <v>3051</v>
      </c>
      <c r="H8778" t="s">
        <v>13</v>
      </c>
      <c r="J8778" t="s">
        <v>14</v>
      </c>
      <c r="K8778">
        <v>51</v>
      </c>
      <c r="L8778" t="s">
        <v>15</v>
      </c>
    </row>
    <row r="8779" spans="1:12">
      <c r="A8779" t="e">
        <f ca="1">E00251514273321</f>
        <v>#NAME?</v>
      </c>
      <c r="B8779">
        <v>490</v>
      </c>
      <c r="C8779" t="s">
        <v>158</v>
      </c>
      <c r="D8779" s="1">
        <v>41234</v>
      </c>
      <c r="F8779">
        <v>1</v>
      </c>
      <c r="G8779">
        <v>4779</v>
      </c>
      <c r="H8779" t="s">
        <v>231</v>
      </c>
      <c r="J8779" t="s">
        <v>14</v>
      </c>
      <c r="K8779">
        <v>51</v>
      </c>
      <c r="L8779" t="s">
        <v>15</v>
      </c>
    </row>
    <row r="8780" spans="1:12">
      <c r="A8780" t="e">
        <f ca="1">E00251439850121</f>
        <v>#NAME?</v>
      </c>
      <c r="B8780">
        <v>6156</v>
      </c>
      <c r="C8780" t="s">
        <v>352</v>
      </c>
      <c r="D8780" s="1">
        <v>42249</v>
      </c>
      <c r="F8780">
        <v>1</v>
      </c>
      <c r="G8780">
        <v>7862</v>
      </c>
      <c r="H8780" t="s">
        <v>27</v>
      </c>
      <c r="J8780" t="s">
        <v>14</v>
      </c>
      <c r="K8780">
        <v>43</v>
      </c>
      <c r="L8780" t="s">
        <v>22</v>
      </c>
    </row>
    <row r="8781" spans="1:12">
      <c r="A8781" t="e">
        <f ca="1">E00251528935221</f>
        <v>#NAME?</v>
      </c>
      <c r="B8781">
        <v>290</v>
      </c>
      <c r="C8781" t="s">
        <v>449</v>
      </c>
      <c r="D8781" s="1">
        <v>40973</v>
      </c>
      <c r="F8781">
        <v>4</v>
      </c>
      <c r="G8781">
        <v>5369</v>
      </c>
      <c r="H8781" t="s">
        <v>253</v>
      </c>
      <c r="J8781" t="s">
        <v>14</v>
      </c>
      <c r="K8781">
        <v>53</v>
      </c>
      <c r="L8781" t="s">
        <v>15</v>
      </c>
    </row>
    <row r="8782" spans="1:12">
      <c r="A8782" t="e">
        <f ca="1">E00251532959121</f>
        <v>#NAME?</v>
      </c>
      <c r="B8782">
        <v>467</v>
      </c>
      <c r="C8782" t="s">
        <v>232</v>
      </c>
      <c r="D8782" s="1">
        <v>42768</v>
      </c>
      <c r="F8782">
        <v>3</v>
      </c>
      <c r="G8782">
        <v>4660</v>
      </c>
      <c r="H8782" t="s">
        <v>215</v>
      </c>
      <c r="J8782" t="s">
        <v>14</v>
      </c>
      <c r="K8782">
        <v>62</v>
      </c>
      <c r="L8782" t="s">
        <v>15</v>
      </c>
    </row>
    <row r="8783" spans="1:12">
      <c r="A8783" t="e">
        <f ca="1">E00251532959121</f>
        <v>#NAME?</v>
      </c>
      <c r="B8783">
        <v>467</v>
      </c>
      <c r="C8783" t="s">
        <v>232</v>
      </c>
      <c r="D8783" s="1">
        <v>42831</v>
      </c>
      <c r="F8783">
        <v>2</v>
      </c>
      <c r="G8783">
        <v>73300</v>
      </c>
      <c r="H8783" t="s">
        <v>86</v>
      </c>
      <c r="J8783" t="s">
        <v>14</v>
      </c>
      <c r="K8783">
        <v>62</v>
      </c>
      <c r="L8783" t="s">
        <v>15</v>
      </c>
    </row>
    <row r="8784" spans="1:12">
      <c r="A8784" t="e">
        <f ca="1">E00251617643721</f>
        <v>#NAME?</v>
      </c>
      <c r="B8784">
        <v>701</v>
      </c>
      <c r="C8784" t="s">
        <v>72</v>
      </c>
      <c r="D8784" s="1">
        <v>41319</v>
      </c>
      <c r="F8784">
        <v>3</v>
      </c>
      <c r="G8784">
        <v>78050</v>
      </c>
      <c r="H8784" t="s">
        <v>197</v>
      </c>
      <c r="J8784" t="s">
        <v>14</v>
      </c>
      <c r="K8784">
        <v>45</v>
      </c>
      <c r="L8784" t="s">
        <v>22</v>
      </c>
    </row>
    <row r="8785" spans="1:12">
      <c r="A8785" t="e">
        <f ca="1">E00251617643721</f>
        <v>#NAME?</v>
      </c>
      <c r="B8785">
        <v>701</v>
      </c>
      <c r="C8785" t="s">
        <v>72</v>
      </c>
      <c r="D8785" s="1">
        <v>41374</v>
      </c>
      <c r="F8785">
        <v>4</v>
      </c>
      <c r="G8785">
        <v>3559</v>
      </c>
      <c r="H8785" t="s">
        <v>857</v>
      </c>
      <c r="J8785" t="s">
        <v>14</v>
      </c>
      <c r="K8785">
        <v>45</v>
      </c>
      <c r="L8785" t="s">
        <v>15</v>
      </c>
    </row>
    <row r="8786" spans="1:12">
      <c r="A8786" t="e">
        <f ca="1">E00251617643721</f>
        <v>#NAME?</v>
      </c>
      <c r="B8786">
        <v>701</v>
      </c>
      <c r="C8786" t="s">
        <v>72</v>
      </c>
      <c r="D8786" s="1">
        <v>41687</v>
      </c>
      <c r="F8786">
        <v>6</v>
      </c>
      <c r="G8786">
        <v>49390</v>
      </c>
      <c r="H8786" t="s">
        <v>59</v>
      </c>
      <c r="J8786" t="s">
        <v>14</v>
      </c>
      <c r="K8786">
        <v>46</v>
      </c>
      <c r="L8786" t="s">
        <v>15</v>
      </c>
    </row>
    <row r="8787" spans="1:12">
      <c r="A8787" t="e">
        <f ca="1">E00251715431821</f>
        <v>#NAME?</v>
      </c>
      <c r="B8787">
        <v>94</v>
      </c>
      <c r="C8787" t="s">
        <v>74</v>
      </c>
      <c r="D8787" s="1">
        <v>41100</v>
      </c>
      <c r="F8787">
        <v>1</v>
      </c>
      <c r="G8787">
        <v>9108</v>
      </c>
      <c r="H8787" t="s">
        <v>1160</v>
      </c>
      <c r="J8787" t="s">
        <v>14</v>
      </c>
      <c r="K8787">
        <v>47</v>
      </c>
      <c r="L8787" t="s">
        <v>15</v>
      </c>
    </row>
    <row r="8788" spans="1:12">
      <c r="A8788" t="e">
        <f ca="1">E00251529558721</f>
        <v>#NAME?</v>
      </c>
      <c r="B8788">
        <v>154</v>
      </c>
      <c r="C8788" t="s">
        <v>533</v>
      </c>
      <c r="D8788" s="1">
        <v>42033</v>
      </c>
      <c r="F8788">
        <v>1</v>
      </c>
      <c r="G8788">
        <v>4019</v>
      </c>
      <c r="H8788" t="s">
        <v>26</v>
      </c>
      <c r="J8788" t="s">
        <v>14</v>
      </c>
      <c r="K8788">
        <v>56</v>
      </c>
      <c r="L8788" t="s">
        <v>15</v>
      </c>
    </row>
    <row r="8789" spans="1:12">
      <c r="A8789" t="e">
        <f t="shared" ref="A8789:A8794" ca="1" si="74">E00251514273321</f>
        <v>#NAME?</v>
      </c>
      <c r="B8789">
        <v>490</v>
      </c>
      <c r="C8789" t="s">
        <v>158</v>
      </c>
      <c r="D8789" s="1">
        <v>41234</v>
      </c>
      <c r="F8789">
        <v>3</v>
      </c>
      <c r="G8789">
        <v>78839</v>
      </c>
      <c r="H8789" t="s">
        <v>842</v>
      </c>
      <c r="J8789" t="s">
        <v>14</v>
      </c>
      <c r="K8789">
        <v>51</v>
      </c>
      <c r="L8789" t="s">
        <v>22</v>
      </c>
    </row>
    <row r="8790" spans="1:12">
      <c r="A8790" t="e">
        <f t="shared" ca="1" si="74"/>
        <v>#NAME?</v>
      </c>
      <c r="B8790">
        <v>490</v>
      </c>
      <c r="C8790" t="s">
        <v>158</v>
      </c>
      <c r="D8790" s="1">
        <v>41234</v>
      </c>
      <c r="F8790">
        <v>6</v>
      </c>
      <c r="G8790">
        <v>6184</v>
      </c>
      <c r="H8790" t="s">
        <v>849</v>
      </c>
      <c r="J8790" t="s">
        <v>14</v>
      </c>
      <c r="K8790">
        <v>51</v>
      </c>
      <c r="L8790" t="s">
        <v>15</v>
      </c>
    </row>
    <row r="8791" spans="1:12">
      <c r="A8791" t="e">
        <f t="shared" ca="1" si="74"/>
        <v>#NAME?</v>
      </c>
      <c r="B8791">
        <v>490</v>
      </c>
      <c r="C8791" t="s">
        <v>158</v>
      </c>
      <c r="D8791" s="1">
        <v>41416</v>
      </c>
      <c r="F8791">
        <v>3</v>
      </c>
      <c r="G8791">
        <v>7962</v>
      </c>
      <c r="H8791" t="s">
        <v>111</v>
      </c>
      <c r="J8791" t="s">
        <v>14</v>
      </c>
      <c r="K8791">
        <v>52</v>
      </c>
      <c r="L8791" t="s">
        <v>22</v>
      </c>
    </row>
    <row r="8792" spans="1:12">
      <c r="A8792" t="e">
        <f t="shared" ca="1" si="74"/>
        <v>#NAME?</v>
      </c>
      <c r="B8792">
        <v>490</v>
      </c>
      <c r="C8792" t="s">
        <v>158</v>
      </c>
      <c r="D8792" s="1">
        <v>41424</v>
      </c>
      <c r="F8792">
        <v>2</v>
      </c>
      <c r="G8792">
        <v>78839</v>
      </c>
      <c r="H8792" t="s">
        <v>842</v>
      </c>
      <c r="J8792" t="s">
        <v>14</v>
      </c>
      <c r="K8792">
        <v>52</v>
      </c>
      <c r="L8792" t="s">
        <v>22</v>
      </c>
    </row>
    <row r="8793" spans="1:12">
      <c r="A8793" t="e">
        <f t="shared" ca="1" si="74"/>
        <v>#NAME?</v>
      </c>
      <c r="B8793">
        <v>6046</v>
      </c>
      <c r="C8793" t="s">
        <v>98</v>
      </c>
      <c r="D8793" s="1">
        <v>41297</v>
      </c>
      <c r="E8793">
        <v>1</v>
      </c>
      <c r="F8793">
        <v>1</v>
      </c>
      <c r="G8793">
        <v>78833</v>
      </c>
      <c r="H8793" t="s">
        <v>1161</v>
      </c>
      <c r="J8793" t="s">
        <v>34</v>
      </c>
      <c r="K8793">
        <v>52</v>
      </c>
      <c r="L8793" t="s">
        <v>22</v>
      </c>
    </row>
    <row r="8794" spans="1:12">
      <c r="A8794" t="e">
        <f t="shared" ca="1" si="74"/>
        <v>#NAME?</v>
      </c>
      <c r="B8794">
        <v>7111</v>
      </c>
      <c r="C8794" t="s">
        <v>496</v>
      </c>
      <c r="D8794" s="1">
        <v>41688</v>
      </c>
      <c r="F8794">
        <v>1</v>
      </c>
      <c r="G8794">
        <v>9953</v>
      </c>
      <c r="H8794" t="s">
        <v>661</v>
      </c>
      <c r="I8794" t="s">
        <v>148</v>
      </c>
      <c r="J8794" t="s">
        <v>57</v>
      </c>
      <c r="K8794">
        <v>53</v>
      </c>
      <c r="L8794" t="s">
        <v>15</v>
      </c>
    </row>
    <row r="8795" spans="1:12">
      <c r="A8795" t="e">
        <f ca="1">E00251512591221</f>
        <v>#NAME?</v>
      </c>
      <c r="B8795">
        <v>3913</v>
      </c>
      <c r="C8795" t="s">
        <v>251</v>
      </c>
      <c r="D8795" s="1">
        <v>41708</v>
      </c>
      <c r="F8795">
        <v>1</v>
      </c>
      <c r="G8795">
        <v>5790</v>
      </c>
      <c r="H8795" t="s">
        <v>1119</v>
      </c>
      <c r="J8795" t="s">
        <v>14</v>
      </c>
      <c r="K8795">
        <v>42</v>
      </c>
      <c r="L8795" t="s">
        <v>15</v>
      </c>
    </row>
    <row r="8796" spans="1:12">
      <c r="A8796" t="e">
        <f ca="1">E00251427204321</f>
        <v>#NAME?</v>
      </c>
      <c r="B8796">
        <v>1</v>
      </c>
      <c r="C8796" t="s">
        <v>234</v>
      </c>
      <c r="D8796" s="1">
        <v>42646</v>
      </c>
      <c r="F8796">
        <v>1</v>
      </c>
      <c r="G8796">
        <v>57420</v>
      </c>
      <c r="H8796" t="s">
        <v>267</v>
      </c>
      <c r="I8796" t="s">
        <v>56</v>
      </c>
      <c r="J8796" t="s">
        <v>57</v>
      </c>
      <c r="K8796">
        <v>49</v>
      </c>
      <c r="L8796" t="s">
        <v>15</v>
      </c>
    </row>
    <row r="8797" spans="1:12">
      <c r="A8797" t="e">
        <f ca="1">E00251427204321</f>
        <v>#NAME?</v>
      </c>
      <c r="B8797">
        <v>28</v>
      </c>
      <c r="C8797" t="s">
        <v>153</v>
      </c>
      <c r="D8797" s="1">
        <v>41204</v>
      </c>
      <c r="F8797">
        <v>1</v>
      </c>
      <c r="G8797">
        <v>71595</v>
      </c>
      <c r="H8797" t="s">
        <v>672</v>
      </c>
      <c r="J8797" t="s">
        <v>14</v>
      </c>
      <c r="K8797">
        <v>45</v>
      </c>
      <c r="L8797" t="s">
        <v>15</v>
      </c>
    </row>
    <row r="8798" spans="1:12">
      <c r="A8798" t="e">
        <f ca="1">E00251619807221</f>
        <v>#NAME?</v>
      </c>
      <c r="B8798">
        <v>833</v>
      </c>
      <c r="C8798" t="s">
        <v>1004</v>
      </c>
      <c r="D8798" s="1">
        <v>41712</v>
      </c>
      <c r="F8798">
        <v>1</v>
      </c>
      <c r="G8798">
        <v>462</v>
      </c>
      <c r="H8798" t="s">
        <v>288</v>
      </c>
      <c r="I8798" t="s">
        <v>56</v>
      </c>
      <c r="J8798" t="s">
        <v>57</v>
      </c>
      <c r="K8798">
        <v>44</v>
      </c>
      <c r="L8798" t="s">
        <v>15</v>
      </c>
    </row>
    <row r="8799" spans="1:12">
      <c r="A8799" t="e">
        <f ca="1">E00251529558721</f>
        <v>#NAME?</v>
      </c>
      <c r="B8799">
        <v>5994</v>
      </c>
      <c r="C8799" t="s">
        <v>311</v>
      </c>
      <c r="D8799" s="1">
        <v>42031</v>
      </c>
      <c r="E8799">
        <v>0</v>
      </c>
      <c r="F8799">
        <v>1</v>
      </c>
      <c r="G8799">
        <v>55090</v>
      </c>
      <c r="H8799" t="s">
        <v>400</v>
      </c>
      <c r="J8799" t="s">
        <v>34</v>
      </c>
      <c r="K8799">
        <v>56</v>
      </c>
      <c r="L8799" t="s">
        <v>15</v>
      </c>
    </row>
    <row r="8800" spans="1:12">
      <c r="A8800" t="e">
        <f ca="1">E00251537608221</f>
        <v>#NAME?</v>
      </c>
      <c r="B8800">
        <v>442</v>
      </c>
      <c r="C8800" t="s">
        <v>95</v>
      </c>
      <c r="D8800" s="1">
        <v>42907</v>
      </c>
      <c r="F8800">
        <v>4</v>
      </c>
      <c r="G8800">
        <v>2449</v>
      </c>
      <c r="H8800" t="s">
        <v>53</v>
      </c>
      <c r="J8800" t="s">
        <v>14</v>
      </c>
      <c r="K8800">
        <v>66</v>
      </c>
      <c r="L8800" t="s">
        <v>15</v>
      </c>
    </row>
    <row r="8801" spans="1:12">
      <c r="A8801" t="e">
        <f ca="1">E00251532330421</f>
        <v>#NAME?</v>
      </c>
      <c r="B8801">
        <v>488</v>
      </c>
      <c r="C8801" t="s">
        <v>401</v>
      </c>
      <c r="D8801" s="1">
        <v>41291</v>
      </c>
      <c r="F8801">
        <v>1</v>
      </c>
      <c r="G8801">
        <v>7862</v>
      </c>
      <c r="H8801" t="s">
        <v>27</v>
      </c>
      <c r="J8801" t="s">
        <v>14</v>
      </c>
      <c r="K8801">
        <v>40</v>
      </c>
      <c r="L8801" t="s">
        <v>22</v>
      </c>
    </row>
    <row r="8802" spans="1:12">
      <c r="A8802" t="e">
        <f ca="1">E00251617643721</f>
        <v>#NAME?</v>
      </c>
      <c r="B8802">
        <v>701</v>
      </c>
      <c r="C8802" t="s">
        <v>72</v>
      </c>
      <c r="D8802" s="1">
        <v>41157</v>
      </c>
      <c r="F8802">
        <v>3</v>
      </c>
      <c r="G8802">
        <v>3559</v>
      </c>
      <c r="H8802" t="s">
        <v>857</v>
      </c>
      <c r="J8802" t="s">
        <v>14</v>
      </c>
      <c r="K8802">
        <v>45</v>
      </c>
      <c r="L8802" t="s">
        <v>15</v>
      </c>
    </row>
    <row r="8803" spans="1:12">
      <c r="A8803" t="e">
        <f ca="1">E00251617643721</f>
        <v>#NAME?</v>
      </c>
      <c r="B8803">
        <v>718</v>
      </c>
      <c r="C8803" t="s">
        <v>32</v>
      </c>
      <c r="D8803" s="1">
        <v>42222</v>
      </c>
      <c r="F8803">
        <v>3</v>
      </c>
      <c r="G8803">
        <v>9248</v>
      </c>
      <c r="H8803" t="s">
        <v>476</v>
      </c>
      <c r="I8803" t="s">
        <v>56</v>
      </c>
      <c r="J8803" t="s">
        <v>57</v>
      </c>
      <c r="K8803">
        <v>47</v>
      </c>
      <c r="L8803" t="s">
        <v>15</v>
      </c>
    </row>
    <row r="8804" spans="1:12">
      <c r="A8804" t="e">
        <f ca="1">E00251617643721</f>
        <v>#NAME?</v>
      </c>
      <c r="B8804">
        <v>746</v>
      </c>
      <c r="C8804" t="s">
        <v>527</v>
      </c>
      <c r="D8804" s="1">
        <v>42023</v>
      </c>
      <c r="E8804">
        <v>0</v>
      </c>
      <c r="F8804">
        <v>3</v>
      </c>
      <c r="G8804">
        <v>78057</v>
      </c>
      <c r="H8804" t="s">
        <v>140</v>
      </c>
      <c r="J8804" t="s">
        <v>34</v>
      </c>
      <c r="K8804">
        <v>47</v>
      </c>
      <c r="L8804" t="s">
        <v>22</v>
      </c>
    </row>
    <row r="8805" spans="1:12">
      <c r="A8805" t="e">
        <f ca="1">E00251617643721</f>
        <v>#NAME?</v>
      </c>
      <c r="B8805">
        <v>598</v>
      </c>
      <c r="C8805" t="s">
        <v>862</v>
      </c>
      <c r="D8805" s="1">
        <v>41550</v>
      </c>
      <c r="F8805">
        <v>1</v>
      </c>
      <c r="G8805">
        <v>379</v>
      </c>
      <c r="H8805" t="s">
        <v>1162</v>
      </c>
      <c r="J8805" t="s">
        <v>14</v>
      </c>
      <c r="K8805">
        <v>46</v>
      </c>
      <c r="L8805" t="s">
        <v>15</v>
      </c>
    </row>
    <row r="8806" spans="1:12">
      <c r="A8806" t="e">
        <f ca="1">E00251717116321</f>
        <v>#NAME?</v>
      </c>
      <c r="B8806">
        <v>278</v>
      </c>
      <c r="C8806" t="s">
        <v>222</v>
      </c>
      <c r="D8806" s="1">
        <v>43070</v>
      </c>
      <c r="F8806">
        <v>1</v>
      </c>
      <c r="G8806">
        <v>85</v>
      </c>
      <c r="H8806" t="s">
        <v>1163</v>
      </c>
      <c r="J8806" t="s">
        <v>14</v>
      </c>
      <c r="K8806">
        <v>53</v>
      </c>
      <c r="L8806" t="s">
        <v>15</v>
      </c>
    </row>
    <row r="8807" spans="1:12">
      <c r="A8807" t="e">
        <f ca="1">E00251518868021</f>
        <v>#NAME?</v>
      </c>
      <c r="B8807">
        <v>290</v>
      </c>
      <c r="C8807" t="s">
        <v>449</v>
      </c>
      <c r="D8807" s="1">
        <v>41241</v>
      </c>
      <c r="F8807">
        <v>3</v>
      </c>
      <c r="G8807">
        <v>7820</v>
      </c>
      <c r="H8807" t="s">
        <v>233</v>
      </c>
      <c r="J8807" t="s">
        <v>14</v>
      </c>
      <c r="K8807">
        <v>59</v>
      </c>
      <c r="L8807" t="s">
        <v>22</v>
      </c>
    </row>
    <row r="8808" spans="1:12">
      <c r="A8808" t="e">
        <f ca="1">E00251518868021</f>
        <v>#NAME?</v>
      </c>
      <c r="B8808">
        <v>1791</v>
      </c>
      <c r="C8808" t="s">
        <v>468</v>
      </c>
      <c r="D8808" s="1">
        <v>41319</v>
      </c>
      <c r="F8808">
        <v>3</v>
      </c>
      <c r="G8808">
        <v>3499</v>
      </c>
      <c r="H8808" t="s">
        <v>692</v>
      </c>
      <c r="J8808" t="s">
        <v>14</v>
      </c>
      <c r="K8808">
        <v>59</v>
      </c>
      <c r="L8808" t="s">
        <v>15</v>
      </c>
    </row>
    <row r="8809" spans="1:12">
      <c r="A8809" t="e">
        <f ca="1">E00251615945221</f>
        <v>#NAME?</v>
      </c>
      <c r="B8809">
        <v>1273</v>
      </c>
      <c r="C8809" t="s">
        <v>28</v>
      </c>
      <c r="D8809" s="1">
        <v>42383</v>
      </c>
      <c r="F8809">
        <v>2</v>
      </c>
      <c r="G8809">
        <v>7243</v>
      </c>
      <c r="H8809" t="s">
        <v>42</v>
      </c>
      <c r="J8809" t="s">
        <v>14</v>
      </c>
      <c r="K8809">
        <v>51</v>
      </c>
      <c r="L8809" t="s">
        <v>15</v>
      </c>
    </row>
    <row r="8810" spans="1:12">
      <c r="A8810" t="e">
        <f ca="1">E00251615945221</f>
        <v>#NAME?</v>
      </c>
      <c r="B8810">
        <v>1273</v>
      </c>
      <c r="C8810" t="s">
        <v>28</v>
      </c>
      <c r="D8810" s="1">
        <v>43054</v>
      </c>
      <c r="F8810">
        <v>2</v>
      </c>
      <c r="G8810">
        <v>72690</v>
      </c>
      <c r="H8810" t="s">
        <v>363</v>
      </c>
      <c r="J8810" t="s">
        <v>14</v>
      </c>
      <c r="K8810">
        <v>52</v>
      </c>
      <c r="L8810" t="s">
        <v>15</v>
      </c>
    </row>
    <row r="8811" spans="1:12">
      <c r="A8811" t="e">
        <f ca="1">E00251513734821</f>
        <v>#NAME?</v>
      </c>
      <c r="B8811">
        <v>703</v>
      </c>
      <c r="C8811" t="s">
        <v>305</v>
      </c>
      <c r="D8811" s="1">
        <v>42633</v>
      </c>
      <c r="F8811">
        <v>5</v>
      </c>
      <c r="G8811">
        <v>4549</v>
      </c>
      <c r="H8811" t="s">
        <v>69</v>
      </c>
      <c r="J8811" t="s">
        <v>14</v>
      </c>
      <c r="K8811">
        <v>51</v>
      </c>
      <c r="L8811" t="s">
        <v>15</v>
      </c>
    </row>
    <row r="8812" spans="1:12">
      <c r="A8812" t="e">
        <f ca="1">E00251513734821</f>
        <v>#NAME?</v>
      </c>
      <c r="B8812">
        <v>703</v>
      </c>
      <c r="C8812" t="s">
        <v>305</v>
      </c>
      <c r="D8812" s="1">
        <v>42703</v>
      </c>
      <c r="F8812">
        <v>3</v>
      </c>
      <c r="G8812">
        <v>4549</v>
      </c>
      <c r="H8812" t="s">
        <v>69</v>
      </c>
      <c r="J8812" t="s">
        <v>14</v>
      </c>
      <c r="K8812">
        <v>51</v>
      </c>
      <c r="L8812" t="s">
        <v>15</v>
      </c>
    </row>
    <row r="8813" spans="1:12">
      <c r="A8813" t="e">
        <f ca="1">E00251513734821</f>
        <v>#NAME?</v>
      </c>
      <c r="B8813">
        <v>703</v>
      </c>
      <c r="C8813" t="s">
        <v>305</v>
      </c>
      <c r="D8813" s="1">
        <v>42802</v>
      </c>
      <c r="F8813">
        <v>5</v>
      </c>
      <c r="G8813">
        <v>2169</v>
      </c>
      <c r="H8813" t="s">
        <v>40</v>
      </c>
      <c r="J8813" t="s">
        <v>14</v>
      </c>
      <c r="K8813">
        <v>51</v>
      </c>
      <c r="L8813" t="s">
        <v>15</v>
      </c>
    </row>
    <row r="8814" spans="1:12">
      <c r="A8814" t="e">
        <f ca="1">E00251513734821</f>
        <v>#NAME?</v>
      </c>
      <c r="B8814">
        <v>703</v>
      </c>
      <c r="C8814" t="s">
        <v>305</v>
      </c>
      <c r="D8814" s="1">
        <v>42859</v>
      </c>
      <c r="F8814">
        <v>2</v>
      </c>
      <c r="G8814">
        <v>2449</v>
      </c>
      <c r="H8814" t="s">
        <v>53</v>
      </c>
      <c r="J8814" t="s">
        <v>14</v>
      </c>
      <c r="K8814">
        <v>51</v>
      </c>
      <c r="L8814" t="s">
        <v>15</v>
      </c>
    </row>
    <row r="8815" spans="1:12">
      <c r="A8815" t="e">
        <f ca="1">E00251432267921</f>
        <v>#NAME?</v>
      </c>
      <c r="B8815">
        <v>454</v>
      </c>
      <c r="C8815" t="s">
        <v>179</v>
      </c>
      <c r="D8815" s="1">
        <v>42408</v>
      </c>
      <c r="F8815">
        <v>2</v>
      </c>
      <c r="G8815">
        <v>57420</v>
      </c>
      <c r="H8815" t="s">
        <v>267</v>
      </c>
      <c r="J8815" t="s">
        <v>14</v>
      </c>
      <c r="K8815">
        <v>50</v>
      </c>
      <c r="L8815" t="s">
        <v>15</v>
      </c>
    </row>
    <row r="8816" spans="1:12">
      <c r="A8816" t="e">
        <f ca="1">E00251432267921</f>
        <v>#NAME?</v>
      </c>
      <c r="B8816">
        <v>454</v>
      </c>
      <c r="C8816" t="s">
        <v>179</v>
      </c>
      <c r="D8816" s="1">
        <v>42879</v>
      </c>
      <c r="F8816">
        <v>6</v>
      </c>
      <c r="G8816">
        <v>27800</v>
      </c>
      <c r="H8816" t="s">
        <v>145</v>
      </c>
      <c r="J8816" t="s">
        <v>14</v>
      </c>
      <c r="K8816">
        <v>52</v>
      </c>
      <c r="L8816" t="s">
        <v>15</v>
      </c>
    </row>
    <row r="8817" spans="1:12">
      <c r="A8817" t="e">
        <f ca="1">E00251516975021</f>
        <v>#NAME?</v>
      </c>
      <c r="B8817">
        <v>763</v>
      </c>
      <c r="C8817" t="s">
        <v>194</v>
      </c>
      <c r="D8817" s="1">
        <v>42339</v>
      </c>
      <c r="F8817">
        <v>1</v>
      </c>
      <c r="G8817">
        <v>7242</v>
      </c>
      <c r="H8817" t="s">
        <v>93</v>
      </c>
      <c r="I8817" t="s">
        <v>56</v>
      </c>
      <c r="J8817" t="s">
        <v>57</v>
      </c>
      <c r="K8817">
        <v>43</v>
      </c>
      <c r="L8817" t="s">
        <v>15</v>
      </c>
    </row>
    <row r="8818" spans="1:12">
      <c r="A8818" t="e">
        <f ca="1">E00251716444121</f>
        <v>#NAME?</v>
      </c>
      <c r="B8818">
        <v>438</v>
      </c>
      <c r="C8818" t="s">
        <v>474</v>
      </c>
      <c r="D8818" s="1">
        <v>42292</v>
      </c>
      <c r="F8818">
        <v>2</v>
      </c>
      <c r="G8818">
        <v>27800</v>
      </c>
      <c r="H8818" t="s">
        <v>145</v>
      </c>
      <c r="J8818" t="s">
        <v>14</v>
      </c>
      <c r="K8818">
        <v>56</v>
      </c>
      <c r="L8818" t="s">
        <v>15</v>
      </c>
    </row>
    <row r="8819" spans="1:12">
      <c r="A8819" t="e">
        <f ca="1">E00251428403021</f>
        <v>#NAME?</v>
      </c>
      <c r="B8819">
        <v>66</v>
      </c>
      <c r="C8819" t="s">
        <v>134</v>
      </c>
      <c r="D8819" s="1">
        <v>42303</v>
      </c>
      <c r="F8819">
        <v>1</v>
      </c>
      <c r="G8819">
        <v>27800</v>
      </c>
      <c r="H8819" t="s">
        <v>145</v>
      </c>
      <c r="J8819" t="s">
        <v>14</v>
      </c>
      <c r="K8819">
        <v>44</v>
      </c>
      <c r="L8819" t="s">
        <v>15</v>
      </c>
    </row>
    <row r="8820" spans="1:12">
      <c r="A8820" t="e">
        <f ca="1">E00251618081421</f>
        <v>#NAME?</v>
      </c>
      <c r="B8820">
        <v>11</v>
      </c>
      <c r="C8820" t="s">
        <v>245</v>
      </c>
      <c r="D8820" s="1">
        <v>42445</v>
      </c>
      <c r="F8820">
        <v>1</v>
      </c>
      <c r="G8820">
        <v>6809</v>
      </c>
      <c r="H8820" t="s">
        <v>790</v>
      </c>
      <c r="J8820" t="s">
        <v>14</v>
      </c>
      <c r="K8820">
        <v>51</v>
      </c>
      <c r="L8820" t="s">
        <v>15</v>
      </c>
    </row>
    <row r="8821" spans="1:12">
      <c r="A8821" t="e">
        <f ca="1">E00251528938321</f>
        <v>#NAME?</v>
      </c>
      <c r="B8821">
        <v>291</v>
      </c>
      <c r="C8821" t="s">
        <v>160</v>
      </c>
      <c r="D8821" s="1">
        <v>42632</v>
      </c>
      <c r="F8821">
        <v>4</v>
      </c>
      <c r="G8821">
        <v>496</v>
      </c>
      <c r="H8821" t="s">
        <v>190</v>
      </c>
      <c r="J8821" t="s">
        <v>14</v>
      </c>
      <c r="K8821">
        <v>58</v>
      </c>
      <c r="L8821" t="s">
        <v>15</v>
      </c>
    </row>
    <row r="8822" spans="1:12">
      <c r="A8822" t="e">
        <f ca="1">E00251528938321</f>
        <v>#NAME?</v>
      </c>
      <c r="B8822">
        <v>291</v>
      </c>
      <c r="C8822" t="s">
        <v>160</v>
      </c>
      <c r="D8822" s="1">
        <v>42739</v>
      </c>
      <c r="F8822">
        <v>4</v>
      </c>
      <c r="G8822">
        <v>78057</v>
      </c>
      <c r="H8822" t="s">
        <v>140</v>
      </c>
      <c r="J8822" t="s">
        <v>14</v>
      </c>
      <c r="K8822">
        <v>58</v>
      </c>
      <c r="L8822" t="s">
        <v>22</v>
      </c>
    </row>
    <row r="8823" spans="1:12">
      <c r="A8823" t="e">
        <f ca="1">E00251514257621</f>
        <v>#NAME?</v>
      </c>
      <c r="B8823">
        <v>5132</v>
      </c>
      <c r="C8823" t="s">
        <v>853</v>
      </c>
      <c r="D8823" s="1">
        <v>42753</v>
      </c>
      <c r="F8823">
        <v>2</v>
      </c>
      <c r="G8823">
        <v>2449</v>
      </c>
      <c r="H8823" t="s">
        <v>53</v>
      </c>
      <c r="J8823" t="s">
        <v>14</v>
      </c>
      <c r="K8823">
        <v>55</v>
      </c>
      <c r="L8823" t="s">
        <v>15</v>
      </c>
    </row>
    <row r="8824" spans="1:12">
      <c r="A8824" t="e">
        <f ca="1">E00251512525621</f>
        <v>#NAME?</v>
      </c>
      <c r="B8824">
        <v>48</v>
      </c>
      <c r="C8824" t="s">
        <v>249</v>
      </c>
      <c r="D8824" s="1">
        <v>43081</v>
      </c>
      <c r="F8824">
        <v>1</v>
      </c>
      <c r="G8824">
        <v>71535</v>
      </c>
      <c r="H8824" t="s">
        <v>1164</v>
      </c>
      <c r="J8824" t="s">
        <v>14</v>
      </c>
      <c r="K8824">
        <v>68</v>
      </c>
      <c r="L8824" t="s">
        <v>15</v>
      </c>
    </row>
    <row r="8825" spans="1:12">
      <c r="A8825" t="e">
        <f ca="1">E00251512525621</f>
        <v>#NAME?</v>
      </c>
      <c r="B8825">
        <v>767</v>
      </c>
      <c r="C8825" t="s">
        <v>658</v>
      </c>
      <c r="D8825" s="1">
        <v>41304</v>
      </c>
      <c r="E8825">
        <v>0</v>
      </c>
      <c r="F8825">
        <v>2</v>
      </c>
      <c r="G8825">
        <v>4019</v>
      </c>
      <c r="H8825" t="s">
        <v>26</v>
      </c>
      <c r="J8825" t="s">
        <v>34</v>
      </c>
      <c r="K8825">
        <v>63</v>
      </c>
      <c r="L8825" t="s">
        <v>15</v>
      </c>
    </row>
    <row r="8826" spans="1:12">
      <c r="A8826" t="e">
        <f ca="1">E00251716444121</f>
        <v>#NAME?</v>
      </c>
      <c r="B8826">
        <v>7208</v>
      </c>
      <c r="C8826" t="s">
        <v>625</v>
      </c>
      <c r="D8826" s="1">
        <v>42689</v>
      </c>
      <c r="F8826">
        <v>2</v>
      </c>
      <c r="G8826">
        <v>4019</v>
      </c>
      <c r="H8826" t="s">
        <v>26</v>
      </c>
      <c r="I8826" t="s">
        <v>148</v>
      </c>
      <c r="J8826" t="s">
        <v>57</v>
      </c>
      <c r="K8826">
        <v>57</v>
      </c>
      <c r="L8826" t="s">
        <v>15</v>
      </c>
    </row>
    <row r="8827" spans="1:12">
      <c r="A8827" t="e">
        <f ca="1">E00251432267921</f>
        <v>#NAME?</v>
      </c>
      <c r="B8827">
        <v>454</v>
      </c>
      <c r="C8827" t="s">
        <v>179</v>
      </c>
      <c r="D8827" s="1">
        <v>42879</v>
      </c>
      <c r="F8827">
        <v>5</v>
      </c>
      <c r="G8827">
        <v>7820</v>
      </c>
      <c r="H8827" t="s">
        <v>233</v>
      </c>
      <c r="J8827" t="s">
        <v>14</v>
      </c>
      <c r="K8827">
        <v>52</v>
      </c>
      <c r="L8827" t="s">
        <v>22</v>
      </c>
    </row>
    <row r="8828" spans="1:12">
      <c r="A8828" t="e">
        <f ca="1">E00251439718121</f>
        <v>#NAME?</v>
      </c>
      <c r="B8828">
        <v>293</v>
      </c>
      <c r="C8828" t="s">
        <v>25</v>
      </c>
      <c r="D8828" s="1">
        <v>42912</v>
      </c>
      <c r="F8828">
        <v>1</v>
      </c>
      <c r="G8828">
        <v>4779</v>
      </c>
      <c r="H8828" t="s">
        <v>231</v>
      </c>
      <c r="J8828" t="s">
        <v>14</v>
      </c>
      <c r="K8828">
        <v>61</v>
      </c>
      <c r="L8828" t="s">
        <v>15</v>
      </c>
    </row>
    <row r="8829" spans="1:12">
      <c r="A8829" t="e">
        <f t="shared" ref="A8829:A8835" ca="1" si="75">E00251532959121</f>
        <v>#NAME?</v>
      </c>
      <c r="B8829">
        <v>467</v>
      </c>
      <c r="C8829" t="s">
        <v>232</v>
      </c>
      <c r="D8829" s="1">
        <v>41085</v>
      </c>
      <c r="F8829">
        <v>5</v>
      </c>
      <c r="G8829">
        <v>7243</v>
      </c>
      <c r="H8829" t="s">
        <v>42</v>
      </c>
      <c r="J8829" t="s">
        <v>14</v>
      </c>
      <c r="K8829">
        <v>58</v>
      </c>
      <c r="L8829" t="s">
        <v>15</v>
      </c>
    </row>
    <row r="8830" spans="1:12">
      <c r="A8830" t="e">
        <f t="shared" ca="1" si="75"/>
        <v>#NAME?</v>
      </c>
      <c r="B8830">
        <v>467</v>
      </c>
      <c r="C8830" t="s">
        <v>232</v>
      </c>
      <c r="D8830" s="1">
        <v>41544</v>
      </c>
      <c r="F8830">
        <v>6</v>
      </c>
      <c r="G8830">
        <v>71509</v>
      </c>
      <c r="H8830" t="s">
        <v>369</v>
      </c>
      <c r="J8830" t="s">
        <v>14</v>
      </c>
      <c r="K8830">
        <v>59</v>
      </c>
      <c r="L8830" t="s">
        <v>15</v>
      </c>
    </row>
    <row r="8831" spans="1:12">
      <c r="A8831" t="e">
        <f t="shared" ca="1" si="75"/>
        <v>#NAME?</v>
      </c>
      <c r="B8831">
        <v>467</v>
      </c>
      <c r="C8831" t="s">
        <v>232</v>
      </c>
      <c r="D8831" s="1">
        <v>41568</v>
      </c>
      <c r="F8831">
        <v>2</v>
      </c>
      <c r="G8831">
        <v>3689</v>
      </c>
      <c r="H8831" t="s">
        <v>159</v>
      </c>
      <c r="J8831" t="s">
        <v>14</v>
      </c>
      <c r="K8831">
        <v>59</v>
      </c>
      <c r="L8831" t="s">
        <v>15</v>
      </c>
    </row>
    <row r="8832" spans="1:12">
      <c r="A8832" t="e">
        <f t="shared" ca="1" si="75"/>
        <v>#NAME?</v>
      </c>
      <c r="B8832">
        <v>467</v>
      </c>
      <c r="C8832" t="s">
        <v>232</v>
      </c>
      <c r="D8832" s="1">
        <v>41786</v>
      </c>
      <c r="F8832">
        <v>2</v>
      </c>
      <c r="G8832">
        <v>3689</v>
      </c>
      <c r="H8832" t="s">
        <v>159</v>
      </c>
      <c r="J8832" t="s">
        <v>14</v>
      </c>
      <c r="K8832">
        <v>60</v>
      </c>
      <c r="L8832" t="s">
        <v>15</v>
      </c>
    </row>
    <row r="8833" spans="1:12">
      <c r="A8833" t="e">
        <f t="shared" ca="1" si="75"/>
        <v>#NAME?</v>
      </c>
      <c r="B8833">
        <v>467</v>
      </c>
      <c r="C8833" t="s">
        <v>232</v>
      </c>
      <c r="D8833" s="1">
        <v>42520</v>
      </c>
      <c r="F8833">
        <v>2</v>
      </c>
      <c r="G8833">
        <v>33399</v>
      </c>
      <c r="H8833" t="s">
        <v>1094</v>
      </c>
      <c r="J8833" t="s">
        <v>14</v>
      </c>
      <c r="K8833">
        <v>62</v>
      </c>
      <c r="L8833" t="s">
        <v>15</v>
      </c>
    </row>
    <row r="8834" spans="1:12">
      <c r="A8834" t="e">
        <f t="shared" ca="1" si="75"/>
        <v>#NAME?</v>
      </c>
      <c r="B8834">
        <v>467</v>
      </c>
      <c r="C8834" t="s">
        <v>232</v>
      </c>
      <c r="D8834" s="1">
        <v>42810</v>
      </c>
      <c r="F8834">
        <v>5</v>
      </c>
      <c r="G8834">
        <v>3051</v>
      </c>
      <c r="H8834" t="s">
        <v>13</v>
      </c>
      <c r="J8834" t="s">
        <v>14</v>
      </c>
      <c r="K8834">
        <v>62</v>
      </c>
      <c r="L8834" t="s">
        <v>15</v>
      </c>
    </row>
    <row r="8835" spans="1:12">
      <c r="A8835" t="e">
        <f t="shared" ca="1" si="75"/>
        <v>#NAME?</v>
      </c>
      <c r="B8835">
        <v>467</v>
      </c>
      <c r="C8835" t="s">
        <v>232</v>
      </c>
      <c r="D8835" s="1">
        <v>42831</v>
      </c>
      <c r="F8835">
        <v>1</v>
      </c>
      <c r="G8835">
        <v>2809</v>
      </c>
      <c r="H8835" t="s">
        <v>90</v>
      </c>
      <c r="J8835" t="s">
        <v>14</v>
      </c>
      <c r="K8835">
        <v>62</v>
      </c>
      <c r="L8835" t="s">
        <v>15</v>
      </c>
    </row>
    <row r="8836" spans="1:12">
      <c r="A8836" t="e">
        <f ca="1">E00251537608221</f>
        <v>#NAME?</v>
      </c>
      <c r="B8836">
        <v>442</v>
      </c>
      <c r="C8836" t="s">
        <v>95</v>
      </c>
      <c r="D8836" s="1">
        <v>43069</v>
      </c>
      <c r="F8836">
        <v>5</v>
      </c>
      <c r="G8836">
        <v>2449</v>
      </c>
      <c r="H8836" t="s">
        <v>53</v>
      </c>
      <c r="J8836" t="s">
        <v>14</v>
      </c>
      <c r="K8836">
        <v>66</v>
      </c>
      <c r="L8836" t="s">
        <v>15</v>
      </c>
    </row>
    <row r="8837" spans="1:12">
      <c r="A8837" t="e">
        <f ca="1">E00251531550021</f>
        <v>#NAME?</v>
      </c>
      <c r="B8837">
        <v>1786</v>
      </c>
      <c r="C8837" t="s">
        <v>37</v>
      </c>
      <c r="D8837" s="1">
        <v>41743</v>
      </c>
      <c r="F8837">
        <v>1</v>
      </c>
      <c r="G8837">
        <v>4019</v>
      </c>
      <c r="H8837" t="s">
        <v>26</v>
      </c>
      <c r="J8837" t="s">
        <v>14</v>
      </c>
      <c r="K8837">
        <v>57</v>
      </c>
      <c r="L8837" t="s">
        <v>15</v>
      </c>
    </row>
    <row r="8838" spans="1:12">
      <c r="A8838" t="e">
        <f ca="1">E00251531550021</f>
        <v>#NAME?</v>
      </c>
      <c r="B8838">
        <v>1786</v>
      </c>
      <c r="C8838" t="s">
        <v>37</v>
      </c>
      <c r="D8838" s="1">
        <v>42153</v>
      </c>
      <c r="F8838">
        <v>2</v>
      </c>
      <c r="G8838">
        <v>401</v>
      </c>
      <c r="H8838" t="s">
        <v>966</v>
      </c>
      <c r="J8838" t="s">
        <v>14</v>
      </c>
      <c r="K8838">
        <v>58</v>
      </c>
      <c r="L8838" t="s">
        <v>15</v>
      </c>
    </row>
    <row r="8839" spans="1:12">
      <c r="A8839" t="e">
        <f ca="1">E00251528760321</f>
        <v>#NAME?</v>
      </c>
      <c r="B8839">
        <v>291</v>
      </c>
      <c r="C8839" t="s">
        <v>160</v>
      </c>
      <c r="D8839" s="1">
        <v>42303</v>
      </c>
      <c r="F8839">
        <v>2</v>
      </c>
      <c r="G8839">
        <v>4779</v>
      </c>
      <c r="H8839" t="s">
        <v>231</v>
      </c>
      <c r="J8839" t="s">
        <v>14</v>
      </c>
      <c r="K8839">
        <v>61</v>
      </c>
      <c r="L8839" t="s">
        <v>15</v>
      </c>
    </row>
    <row r="8840" spans="1:12">
      <c r="A8840" t="e">
        <f ca="1">E00251528608021</f>
        <v>#NAME?</v>
      </c>
      <c r="B8840">
        <v>695</v>
      </c>
      <c r="C8840" t="s">
        <v>257</v>
      </c>
      <c r="D8840" s="1">
        <v>42075</v>
      </c>
      <c r="F8840">
        <v>3</v>
      </c>
      <c r="G8840">
        <v>73390</v>
      </c>
      <c r="H8840" t="s">
        <v>66</v>
      </c>
      <c r="J8840" t="s">
        <v>14</v>
      </c>
      <c r="K8840">
        <v>46</v>
      </c>
      <c r="L8840" t="s">
        <v>15</v>
      </c>
    </row>
    <row r="8841" spans="1:12">
      <c r="A8841" t="e">
        <f ca="1">E00251512340221</f>
        <v>#NAME?</v>
      </c>
      <c r="B8841">
        <v>52</v>
      </c>
      <c r="C8841" t="s">
        <v>384</v>
      </c>
      <c r="D8841" s="1">
        <v>42898</v>
      </c>
      <c r="F8841">
        <v>2</v>
      </c>
      <c r="G8841">
        <v>2230</v>
      </c>
      <c r="H8841" t="s">
        <v>1165</v>
      </c>
      <c r="J8841" t="s">
        <v>14</v>
      </c>
      <c r="K8841">
        <v>44</v>
      </c>
      <c r="L8841" t="s">
        <v>15</v>
      </c>
    </row>
    <row r="8842" spans="1:12">
      <c r="A8842" t="e">
        <f ca="1">E00251512525621</f>
        <v>#NAME?</v>
      </c>
      <c r="B8842">
        <v>48</v>
      </c>
      <c r="C8842" t="s">
        <v>249</v>
      </c>
      <c r="D8842" s="1">
        <v>41625</v>
      </c>
      <c r="F8842">
        <v>1</v>
      </c>
      <c r="G8842">
        <v>4019</v>
      </c>
      <c r="H8842" t="s">
        <v>26</v>
      </c>
      <c r="J8842" t="s">
        <v>14</v>
      </c>
      <c r="K8842">
        <v>64</v>
      </c>
      <c r="L8842" t="s">
        <v>15</v>
      </c>
    </row>
    <row r="8843" spans="1:12">
      <c r="A8843" t="e">
        <f ca="1">E00251510737521</f>
        <v>#NAME?</v>
      </c>
      <c r="B8843">
        <v>122</v>
      </c>
      <c r="C8843" t="s">
        <v>522</v>
      </c>
      <c r="D8843" s="1">
        <v>41442</v>
      </c>
      <c r="F8843">
        <v>3</v>
      </c>
      <c r="G8843">
        <v>40390</v>
      </c>
      <c r="H8843" t="s">
        <v>624</v>
      </c>
      <c r="J8843" t="s">
        <v>14</v>
      </c>
      <c r="K8843">
        <v>63</v>
      </c>
      <c r="L8843" t="s">
        <v>15</v>
      </c>
    </row>
    <row r="8844" spans="1:12">
      <c r="A8844" t="e">
        <f ca="1">E00251510737521</f>
        <v>#NAME?</v>
      </c>
      <c r="B8844">
        <v>122</v>
      </c>
      <c r="C8844" t="s">
        <v>522</v>
      </c>
      <c r="D8844" s="1">
        <v>41487</v>
      </c>
      <c r="F8844">
        <v>2</v>
      </c>
      <c r="G8844">
        <v>25000</v>
      </c>
      <c r="H8844" t="s">
        <v>178</v>
      </c>
      <c r="J8844" t="s">
        <v>14</v>
      </c>
      <c r="K8844">
        <v>63</v>
      </c>
      <c r="L8844" t="s">
        <v>15</v>
      </c>
    </row>
    <row r="8845" spans="1:12">
      <c r="A8845" t="e">
        <f ca="1">E00251429309821</f>
        <v>#NAME?</v>
      </c>
      <c r="B8845">
        <v>291</v>
      </c>
      <c r="C8845" t="s">
        <v>160</v>
      </c>
      <c r="D8845" s="1">
        <v>42837</v>
      </c>
      <c r="F8845">
        <v>2</v>
      </c>
      <c r="G8845">
        <v>71536</v>
      </c>
      <c r="H8845" t="s">
        <v>70</v>
      </c>
      <c r="J8845" t="s">
        <v>14</v>
      </c>
      <c r="K8845">
        <v>68</v>
      </c>
      <c r="L8845" t="s">
        <v>15</v>
      </c>
    </row>
    <row r="8846" spans="1:12">
      <c r="A8846" t="e">
        <f ca="1">E00251533607221</f>
        <v>#NAME?</v>
      </c>
      <c r="B8846">
        <v>668</v>
      </c>
      <c r="C8846" t="s">
        <v>929</v>
      </c>
      <c r="D8846" s="1">
        <v>42761</v>
      </c>
      <c r="E8846">
        <v>2</v>
      </c>
      <c r="F8846">
        <v>2</v>
      </c>
      <c r="G8846">
        <v>7906</v>
      </c>
      <c r="H8846" t="s">
        <v>173</v>
      </c>
      <c r="J8846" t="s">
        <v>34</v>
      </c>
      <c r="K8846">
        <v>47</v>
      </c>
      <c r="L8846" t="s">
        <v>22</v>
      </c>
    </row>
    <row r="8847" spans="1:12">
      <c r="A8847" t="e">
        <f ca="1">E00251512525621</f>
        <v>#NAME?</v>
      </c>
      <c r="B8847">
        <v>767</v>
      </c>
      <c r="C8847" t="s">
        <v>658</v>
      </c>
      <c r="D8847" s="1">
        <v>41304</v>
      </c>
      <c r="E8847">
        <v>0</v>
      </c>
      <c r="F8847">
        <v>1</v>
      </c>
      <c r="G8847">
        <v>72610</v>
      </c>
      <c r="H8847" t="s">
        <v>226</v>
      </c>
      <c r="J8847" t="s">
        <v>34</v>
      </c>
      <c r="K8847">
        <v>63</v>
      </c>
      <c r="L8847" t="s">
        <v>15</v>
      </c>
    </row>
    <row r="8848" spans="1:12">
      <c r="A8848" t="e">
        <f ca="1">E00251513734821</f>
        <v>#NAME?</v>
      </c>
      <c r="B8848">
        <v>703</v>
      </c>
      <c r="C8848" t="s">
        <v>305</v>
      </c>
      <c r="D8848" s="1">
        <v>43034</v>
      </c>
      <c r="F8848">
        <v>2</v>
      </c>
      <c r="G8848">
        <v>2449</v>
      </c>
      <c r="H8848" t="s">
        <v>53</v>
      </c>
      <c r="J8848" t="s">
        <v>14</v>
      </c>
      <c r="K8848">
        <v>52</v>
      </c>
      <c r="L8848" t="s">
        <v>15</v>
      </c>
    </row>
    <row r="8849" spans="1:12">
      <c r="A8849" t="e">
        <f ca="1">E00251629160421</f>
        <v>#NAME?</v>
      </c>
      <c r="B8849">
        <v>167</v>
      </c>
      <c r="C8849" t="s">
        <v>549</v>
      </c>
      <c r="D8849" s="1">
        <v>41243</v>
      </c>
      <c r="F8849">
        <v>1</v>
      </c>
      <c r="G8849">
        <v>460</v>
      </c>
      <c r="H8849" t="s">
        <v>16</v>
      </c>
      <c r="J8849" t="s">
        <v>14</v>
      </c>
      <c r="K8849">
        <v>50</v>
      </c>
      <c r="L8849" t="s">
        <v>15</v>
      </c>
    </row>
    <row r="8850" spans="1:12">
      <c r="A8850" t="e">
        <f ca="1">E00251629160421</f>
        <v>#NAME?</v>
      </c>
      <c r="B8850">
        <v>195</v>
      </c>
      <c r="C8850" t="s">
        <v>854</v>
      </c>
      <c r="D8850" s="1">
        <v>42244</v>
      </c>
      <c r="F8850">
        <v>2</v>
      </c>
      <c r="G8850">
        <v>6989</v>
      </c>
      <c r="H8850" t="s">
        <v>544</v>
      </c>
      <c r="J8850" t="s">
        <v>14</v>
      </c>
      <c r="K8850">
        <v>52</v>
      </c>
      <c r="L8850" t="s">
        <v>15</v>
      </c>
    </row>
    <row r="8851" spans="1:12">
      <c r="A8851" t="e">
        <f ca="1">E00251514243921</f>
        <v>#NAME?</v>
      </c>
      <c r="B8851">
        <v>453</v>
      </c>
      <c r="C8851" t="s">
        <v>96</v>
      </c>
      <c r="D8851" s="1">
        <v>41691</v>
      </c>
      <c r="F8851">
        <v>1</v>
      </c>
      <c r="G8851">
        <v>2448</v>
      </c>
      <c r="H8851" t="s">
        <v>19</v>
      </c>
      <c r="J8851" t="s">
        <v>14</v>
      </c>
      <c r="K8851">
        <v>49</v>
      </c>
      <c r="L8851" t="s">
        <v>15</v>
      </c>
    </row>
    <row r="8852" spans="1:12">
      <c r="A8852" t="e">
        <f ca="1">E00251514243921</f>
        <v>#NAME?</v>
      </c>
      <c r="B8852">
        <v>453</v>
      </c>
      <c r="C8852" t="s">
        <v>96</v>
      </c>
      <c r="D8852" s="1">
        <v>41773</v>
      </c>
      <c r="F8852">
        <v>3</v>
      </c>
      <c r="G8852">
        <v>70219</v>
      </c>
      <c r="H8852" t="s">
        <v>498</v>
      </c>
      <c r="J8852" t="s">
        <v>14</v>
      </c>
      <c r="K8852">
        <v>49</v>
      </c>
      <c r="L8852" t="s">
        <v>15</v>
      </c>
    </row>
    <row r="8853" spans="1:12">
      <c r="A8853" t="e">
        <f ca="1">E00251629160421</f>
        <v>#NAME?</v>
      </c>
      <c r="B8853">
        <v>167</v>
      </c>
      <c r="C8853" t="s">
        <v>549</v>
      </c>
      <c r="D8853" s="1">
        <v>41219</v>
      </c>
      <c r="F8853">
        <v>1</v>
      </c>
      <c r="G8853">
        <v>460</v>
      </c>
      <c r="H8853" t="s">
        <v>16</v>
      </c>
      <c r="J8853" t="s">
        <v>14</v>
      </c>
      <c r="K8853">
        <v>50</v>
      </c>
      <c r="L8853" t="s">
        <v>15</v>
      </c>
    </row>
    <row r="8854" spans="1:12">
      <c r="A8854" t="e">
        <f ca="1">E00251619802021</f>
        <v>#NAME?</v>
      </c>
      <c r="B8854">
        <v>454</v>
      </c>
      <c r="C8854" t="s">
        <v>179</v>
      </c>
      <c r="D8854" s="1">
        <v>42524</v>
      </c>
      <c r="F8854">
        <v>1</v>
      </c>
      <c r="G8854">
        <v>7291</v>
      </c>
      <c r="H8854" t="s">
        <v>163</v>
      </c>
      <c r="J8854" t="s">
        <v>14</v>
      </c>
      <c r="K8854">
        <v>54</v>
      </c>
      <c r="L8854" t="s">
        <v>15</v>
      </c>
    </row>
    <row r="8855" spans="1:12">
      <c r="A8855" t="e">
        <f ca="1">E00251429215721</f>
        <v>#NAME?</v>
      </c>
      <c r="B8855">
        <v>276</v>
      </c>
      <c r="C8855" t="s">
        <v>122</v>
      </c>
      <c r="D8855" s="1">
        <v>41262</v>
      </c>
      <c r="F8855">
        <v>1</v>
      </c>
      <c r="G8855">
        <v>30000</v>
      </c>
      <c r="H8855" t="s">
        <v>144</v>
      </c>
      <c r="J8855" t="s">
        <v>14</v>
      </c>
      <c r="K8855">
        <v>57</v>
      </c>
      <c r="L8855" t="s">
        <v>15</v>
      </c>
    </row>
    <row r="8856" spans="1:12">
      <c r="A8856" t="e">
        <f ca="1">E00251429215721</f>
        <v>#NAME?</v>
      </c>
      <c r="B8856">
        <v>276</v>
      </c>
      <c r="C8856" t="s">
        <v>122</v>
      </c>
      <c r="D8856" s="1">
        <v>42998</v>
      </c>
      <c r="F8856">
        <v>1</v>
      </c>
      <c r="G8856">
        <v>30000</v>
      </c>
      <c r="H8856" t="s">
        <v>144</v>
      </c>
      <c r="J8856" t="s">
        <v>14</v>
      </c>
      <c r="K8856">
        <v>61</v>
      </c>
      <c r="L8856" t="s">
        <v>15</v>
      </c>
    </row>
    <row r="8857" spans="1:12">
      <c r="A8857" t="e">
        <f ca="1">E00251616256121</f>
        <v>#NAME?</v>
      </c>
      <c r="B8857">
        <v>491</v>
      </c>
      <c r="C8857" t="s">
        <v>567</v>
      </c>
      <c r="D8857" s="1">
        <v>42118</v>
      </c>
      <c r="F8857">
        <v>4</v>
      </c>
      <c r="G8857">
        <v>2750</v>
      </c>
      <c r="H8857" t="s">
        <v>114</v>
      </c>
      <c r="J8857" t="s">
        <v>14</v>
      </c>
      <c r="K8857">
        <v>57</v>
      </c>
      <c r="L8857" t="s">
        <v>15</v>
      </c>
    </row>
    <row r="8858" spans="1:12">
      <c r="A8858" t="e">
        <f ca="1">E00251512648921</f>
        <v>#NAME?</v>
      </c>
      <c r="B8858">
        <v>47</v>
      </c>
      <c r="C8858" t="s">
        <v>494</v>
      </c>
      <c r="D8858" s="1">
        <v>41892</v>
      </c>
      <c r="F8858">
        <v>1</v>
      </c>
      <c r="G8858">
        <v>71514</v>
      </c>
      <c r="H8858" t="s">
        <v>568</v>
      </c>
      <c r="J8858" t="s">
        <v>14</v>
      </c>
      <c r="K8858">
        <v>56</v>
      </c>
      <c r="L8858" t="s">
        <v>15</v>
      </c>
    </row>
    <row r="8859" spans="1:12">
      <c r="A8859" t="e">
        <f ca="1">E00251432420521</f>
        <v>#NAME?</v>
      </c>
      <c r="B8859">
        <v>451</v>
      </c>
      <c r="C8859" t="s">
        <v>102</v>
      </c>
      <c r="D8859" s="1">
        <v>41242</v>
      </c>
      <c r="F8859">
        <v>2</v>
      </c>
      <c r="G8859">
        <v>496</v>
      </c>
      <c r="H8859" t="s">
        <v>190</v>
      </c>
      <c r="J8859" t="s">
        <v>14</v>
      </c>
      <c r="K8859">
        <v>49</v>
      </c>
      <c r="L8859" t="s">
        <v>15</v>
      </c>
    </row>
    <row r="8860" spans="1:12">
      <c r="A8860" t="e">
        <f ca="1">E00251432420521</f>
        <v>#NAME?</v>
      </c>
      <c r="B8860">
        <v>451</v>
      </c>
      <c r="C8860" t="s">
        <v>102</v>
      </c>
      <c r="D8860" s="1">
        <v>41291</v>
      </c>
      <c r="F8860">
        <v>2</v>
      </c>
      <c r="G8860">
        <v>2721</v>
      </c>
      <c r="H8860" t="s">
        <v>465</v>
      </c>
      <c r="J8860" t="s">
        <v>14</v>
      </c>
      <c r="K8860">
        <v>49</v>
      </c>
      <c r="L8860" t="s">
        <v>15</v>
      </c>
    </row>
    <row r="8861" spans="1:12">
      <c r="A8861" t="e">
        <f ca="1">E00251432420521</f>
        <v>#NAME?</v>
      </c>
      <c r="B8861">
        <v>451</v>
      </c>
      <c r="C8861" t="s">
        <v>102</v>
      </c>
      <c r="D8861" s="1">
        <v>41941</v>
      </c>
      <c r="F8861">
        <v>4</v>
      </c>
      <c r="G8861">
        <v>2729</v>
      </c>
      <c r="H8861" t="s">
        <v>115</v>
      </c>
      <c r="J8861" t="s">
        <v>14</v>
      </c>
      <c r="K8861">
        <v>51</v>
      </c>
      <c r="L8861" t="s">
        <v>15</v>
      </c>
    </row>
    <row r="8862" spans="1:12">
      <c r="A8862" t="e">
        <f ca="1">E00251629160421</f>
        <v>#NAME?</v>
      </c>
      <c r="B8862">
        <v>167</v>
      </c>
      <c r="C8862" t="s">
        <v>549</v>
      </c>
      <c r="D8862" s="1">
        <v>41827</v>
      </c>
      <c r="F8862">
        <v>1</v>
      </c>
      <c r="G8862">
        <v>5589</v>
      </c>
      <c r="H8862" t="s">
        <v>152</v>
      </c>
      <c r="J8862" t="s">
        <v>14</v>
      </c>
      <c r="K8862">
        <v>51</v>
      </c>
      <c r="L8862" t="s">
        <v>15</v>
      </c>
    </row>
    <row r="8863" spans="1:12">
      <c r="A8863" t="e">
        <f ca="1">E00251629160421</f>
        <v>#NAME?</v>
      </c>
      <c r="B8863">
        <v>195</v>
      </c>
      <c r="C8863" t="s">
        <v>854</v>
      </c>
      <c r="D8863" s="1">
        <v>42797</v>
      </c>
      <c r="F8863">
        <v>1</v>
      </c>
      <c r="G8863">
        <v>7840</v>
      </c>
      <c r="H8863" t="s">
        <v>55</v>
      </c>
      <c r="J8863" t="s">
        <v>14</v>
      </c>
      <c r="K8863">
        <v>54</v>
      </c>
      <c r="L8863" t="s">
        <v>22</v>
      </c>
    </row>
    <row r="8864" spans="1:12">
      <c r="A8864" t="e">
        <f ca="1">E00251629160421</f>
        <v>#NAME?</v>
      </c>
      <c r="B8864">
        <v>195</v>
      </c>
      <c r="C8864" t="s">
        <v>854</v>
      </c>
      <c r="D8864" s="1">
        <v>42794</v>
      </c>
      <c r="F8864">
        <v>1</v>
      </c>
      <c r="G8864">
        <v>7840</v>
      </c>
      <c r="H8864" t="s">
        <v>55</v>
      </c>
      <c r="J8864" t="s">
        <v>14</v>
      </c>
      <c r="K8864">
        <v>54</v>
      </c>
      <c r="L8864" t="s">
        <v>22</v>
      </c>
    </row>
    <row r="8865" spans="1:12">
      <c r="A8865" t="e">
        <f ca="1">E00251629160421</f>
        <v>#NAME?</v>
      </c>
      <c r="B8865">
        <v>195</v>
      </c>
      <c r="C8865" t="s">
        <v>854</v>
      </c>
      <c r="D8865" s="1">
        <v>42863</v>
      </c>
      <c r="F8865">
        <v>3</v>
      </c>
      <c r="G8865">
        <v>71940</v>
      </c>
      <c r="H8865" t="s">
        <v>135</v>
      </c>
      <c r="J8865" t="s">
        <v>14</v>
      </c>
      <c r="K8865">
        <v>54</v>
      </c>
      <c r="L8865" t="s">
        <v>15</v>
      </c>
    </row>
    <row r="8866" spans="1:12">
      <c r="A8866" t="e">
        <f ca="1">E00251429251821</f>
        <v>#NAME?</v>
      </c>
      <c r="B8866">
        <v>294</v>
      </c>
      <c r="C8866" t="s">
        <v>61</v>
      </c>
      <c r="D8866" s="1">
        <v>41025</v>
      </c>
      <c r="F8866">
        <v>2</v>
      </c>
      <c r="G8866">
        <v>3699</v>
      </c>
      <c r="H8866" t="s">
        <v>149</v>
      </c>
      <c r="J8866" t="s">
        <v>14</v>
      </c>
      <c r="K8866">
        <v>52</v>
      </c>
      <c r="L8866" t="s">
        <v>15</v>
      </c>
    </row>
    <row r="8867" spans="1:12">
      <c r="A8867" t="e">
        <f ca="1">E00251528938321</f>
        <v>#NAME?</v>
      </c>
      <c r="B8867">
        <v>291</v>
      </c>
      <c r="C8867" t="s">
        <v>160</v>
      </c>
      <c r="D8867" s="1">
        <v>41808</v>
      </c>
      <c r="F8867">
        <v>2</v>
      </c>
      <c r="G8867">
        <v>5859</v>
      </c>
      <c r="H8867" t="s">
        <v>607</v>
      </c>
      <c r="J8867" t="s">
        <v>14</v>
      </c>
      <c r="K8867">
        <v>55</v>
      </c>
      <c r="L8867" t="s">
        <v>15</v>
      </c>
    </row>
    <row r="8868" spans="1:12">
      <c r="A8868" t="e">
        <f ca="1">E00251518877721</f>
        <v>#NAME?</v>
      </c>
      <c r="B8868">
        <v>294</v>
      </c>
      <c r="C8868" t="s">
        <v>61</v>
      </c>
      <c r="D8868" s="1">
        <v>42376</v>
      </c>
      <c r="F8868">
        <v>1</v>
      </c>
      <c r="G8868">
        <v>30000</v>
      </c>
      <c r="H8868" t="s">
        <v>144</v>
      </c>
      <c r="J8868" t="s">
        <v>14</v>
      </c>
      <c r="K8868">
        <v>58</v>
      </c>
      <c r="L8868" t="s">
        <v>15</v>
      </c>
    </row>
    <row r="8869" spans="1:12">
      <c r="A8869" t="e">
        <f ca="1">E00251429251821</f>
        <v>#NAME?</v>
      </c>
      <c r="B8869">
        <v>290</v>
      </c>
      <c r="C8869" t="s">
        <v>449</v>
      </c>
      <c r="D8869" s="1">
        <v>42549</v>
      </c>
      <c r="F8869">
        <v>1</v>
      </c>
      <c r="G8869">
        <v>78900</v>
      </c>
      <c r="H8869" t="s">
        <v>79</v>
      </c>
      <c r="J8869" t="s">
        <v>14</v>
      </c>
      <c r="K8869">
        <v>56</v>
      </c>
      <c r="L8869" t="s">
        <v>22</v>
      </c>
    </row>
    <row r="8870" spans="1:12">
      <c r="A8870" t="e">
        <f ca="1">E00251429251821</f>
        <v>#NAME?</v>
      </c>
      <c r="B8870">
        <v>290</v>
      </c>
      <c r="C8870" t="s">
        <v>449</v>
      </c>
      <c r="D8870" s="1">
        <v>42552</v>
      </c>
      <c r="F8870">
        <v>5</v>
      </c>
      <c r="G8870">
        <v>7175</v>
      </c>
      <c r="H8870" t="s">
        <v>689</v>
      </c>
      <c r="J8870" t="s">
        <v>14</v>
      </c>
      <c r="K8870">
        <v>56</v>
      </c>
      <c r="L8870" t="s">
        <v>15</v>
      </c>
    </row>
    <row r="8871" spans="1:12">
      <c r="A8871" t="e">
        <f ca="1">E00251432420521</f>
        <v>#NAME?</v>
      </c>
      <c r="B8871">
        <v>451</v>
      </c>
      <c r="C8871" t="s">
        <v>102</v>
      </c>
      <c r="D8871" s="1">
        <v>41197</v>
      </c>
      <c r="F8871">
        <v>1</v>
      </c>
      <c r="G8871">
        <v>496</v>
      </c>
      <c r="H8871" t="s">
        <v>190</v>
      </c>
      <c r="J8871" t="s">
        <v>14</v>
      </c>
      <c r="K8871">
        <v>49</v>
      </c>
      <c r="L8871" t="s">
        <v>15</v>
      </c>
    </row>
    <row r="8872" spans="1:12">
      <c r="A8872" t="e">
        <f ca="1">E00251429251821</f>
        <v>#NAME?</v>
      </c>
      <c r="B8872">
        <v>290</v>
      </c>
      <c r="C8872" t="s">
        <v>449</v>
      </c>
      <c r="D8872" s="1">
        <v>42325</v>
      </c>
      <c r="F8872">
        <v>3</v>
      </c>
      <c r="G8872">
        <v>43391</v>
      </c>
      <c r="H8872" t="s">
        <v>810</v>
      </c>
      <c r="J8872" t="s">
        <v>14</v>
      </c>
      <c r="K8872">
        <v>55</v>
      </c>
      <c r="L8872" t="s">
        <v>15</v>
      </c>
    </row>
    <row r="8873" spans="1:12">
      <c r="A8873" t="e">
        <f ca="1">E00251427202121</f>
        <v>#NAME?</v>
      </c>
      <c r="B8873">
        <v>10</v>
      </c>
      <c r="C8873" t="s">
        <v>18</v>
      </c>
      <c r="D8873" s="1">
        <v>42410</v>
      </c>
      <c r="F8873">
        <v>3</v>
      </c>
      <c r="G8873">
        <v>71940</v>
      </c>
      <c r="H8873" t="s">
        <v>135</v>
      </c>
      <c r="J8873" t="s">
        <v>14</v>
      </c>
      <c r="K8873">
        <v>55</v>
      </c>
      <c r="L8873" t="s">
        <v>15</v>
      </c>
    </row>
    <row r="8874" spans="1:12">
      <c r="A8874" t="e">
        <f ca="1">E00251510847621</f>
        <v>#NAME?</v>
      </c>
      <c r="B8874">
        <v>100</v>
      </c>
      <c r="C8874" t="s">
        <v>54</v>
      </c>
      <c r="D8874" s="1">
        <v>42574</v>
      </c>
      <c r="F8874">
        <v>1</v>
      </c>
      <c r="G8874">
        <v>8738</v>
      </c>
      <c r="H8874" t="s">
        <v>1166</v>
      </c>
      <c r="I8874" t="s">
        <v>56</v>
      </c>
      <c r="J8874" t="s">
        <v>57</v>
      </c>
      <c r="K8874">
        <v>60</v>
      </c>
      <c r="L8874" t="s">
        <v>15</v>
      </c>
    </row>
    <row r="8875" spans="1:12">
      <c r="A8875" t="e">
        <f ca="1">E00251528938321</f>
        <v>#NAME?</v>
      </c>
      <c r="B8875">
        <v>291</v>
      </c>
      <c r="C8875" t="s">
        <v>160</v>
      </c>
      <c r="D8875" s="1">
        <v>41838</v>
      </c>
      <c r="F8875">
        <v>1</v>
      </c>
      <c r="G8875">
        <v>38023</v>
      </c>
      <c r="H8875" t="s">
        <v>17</v>
      </c>
      <c r="J8875" t="s">
        <v>14</v>
      </c>
      <c r="K8875">
        <v>55</v>
      </c>
      <c r="L8875" t="s">
        <v>15</v>
      </c>
    </row>
    <row r="8876" spans="1:12">
      <c r="A8876" t="e">
        <f ca="1">E00251528938321</f>
        <v>#NAME?</v>
      </c>
      <c r="B8876">
        <v>291</v>
      </c>
      <c r="C8876" t="s">
        <v>160</v>
      </c>
      <c r="D8876" s="1">
        <v>41977</v>
      </c>
      <c r="F8876">
        <v>1</v>
      </c>
      <c r="G8876">
        <v>7262</v>
      </c>
      <c r="H8876" t="s">
        <v>198</v>
      </c>
      <c r="J8876" t="s">
        <v>14</v>
      </c>
      <c r="K8876">
        <v>56</v>
      </c>
      <c r="L8876" t="s">
        <v>15</v>
      </c>
    </row>
    <row r="8877" spans="1:12">
      <c r="A8877" t="e">
        <f ca="1">E00251528938321</f>
        <v>#NAME?</v>
      </c>
      <c r="B8877">
        <v>291</v>
      </c>
      <c r="C8877" t="s">
        <v>160</v>
      </c>
      <c r="D8877" s="1">
        <v>42884</v>
      </c>
      <c r="F8877">
        <v>1</v>
      </c>
      <c r="G8877">
        <v>4149</v>
      </c>
      <c r="H8877" t="s">
        <v>703</v>
      </c>
      <c r="J8877" t="s">
        <v>14</v>
      </c>
      <c r="K8877">
        <v>58</v>
      </c>
      <c r="L8877" t="s">
        <v>15</v>
      </c>
    </row>
    <row r="8878" spans="1:12">
      <c r="A8878" t="e">
        <f ca="1">E00251528938321</f>
        <v>#NAME?</v>
      </c>
      <c r="B8878">
        <v>291</v>
      </c>
      <c r="C8878" t="s">
        <v>160</v>
      </c>
      <c r="D8878" s="1">
        <v>42982</v>
      </c>
      <c r="F8878">
        <v>1</v>
      </c>
      <c r="G8878">
        <v>27800</v>
      </c>
      <c r="H8878" t="s">
        <v>145</v>
      </c>
      <c r="J8878" t="s">
        <v>14</v>
      </c>
      <c r="K8878">
        <v>59</v>
      </c>
      <c r="L8878" t="s">
        <v>15</v>
      </c>
    </row>
    <row r="8879" spans="1:12">
      <c r="A8879" t="e">
        <f ca="1">E00251528938321</f>
        <v>#NAME?</v>
      </c>
      <c r="B8879">
        <v>291</v>
      </c>
      <c r="C8879" t="s">
        <v>160</v>
      </c>
      <c r="D8879" s="1">
        <v>43003</v>
      </c>
      <c r="F8879">
        <v>2</v>
      </c>
      <c r="G8879">
        <v>4149</v>
      </c>
      <c r="H8879" t="s">
        <v>703</v>
      </c>
      <c r="J8879" t="s">
        <v>14</v>
      </c>
      <c r="K8879">
        <v>59</v>
      </c>
      <c r="L8879" t="s">
        <v>15</v>
      </c>
    </row>
    <row r="8880" spans="1:12">
      <c r="A8880" t="e">
        <f ca="1">E00251513734821</f>
        <v>#NAME?</v>
      </c>
      <c r="B8880">
        <v>703</v>
      </c>
      <c r="C8880" t="s">
        <v>305</v>
      </c>
      <c r="D8880" s="1">
        <v>41774</v>
      </c>
      <c r="F8880">
        <v>6</v>
      </c>
      <c r="G8880">
        <v>2169</v>
      </c>
      <c r="H8880" t="s">
        <v>40</v>
      </c>
      <c r="J8880" t="s">
        <v>14</v>
      </c>
      <c r="K8880">
        <v>48</v>
      </c>
      <c r="L8880" t="s">
        <v>15</v>
      </c>
    </row>
    <row r="8881" spans="1:12">
      <c r="A8881" t="e">
        <f ca="1">E00251513734821</f>
        <v>#NAME?</v>
      </c>
      <c r="B8881">
        <v>703</v>
      </c>
      <c r="C8881" t="s">
        <v>305</v>
      </c>
      <c r="D8881" s="1">
        <v>41877</v>
      </c>
      <c r="F8881">
        <v>1</v>
      </c>
      <c r="G8881">
        <v>84500</v>
      </c>
      <c r="H8881" t="s">
        <v>511</v>
      </c>
      <c r="J8881" t="s">
        <v>14</v>
      </c>
      <c r="K8881">
        <v>49</v>
      </c>
      <c r="L8881" t="s">
        <v>15</v>
      </c>
    </row>
    <row r="8882" spans="1:12">
      <c r="A8882" t="e">
        <f ca="1">E00251514257621</f>
        <v>#NAME?</v>
      </c>
      <c r="B8882">
        <v>5132</v>
      </c>
      <c r="C8882" t="s">
        <v>853</v>
      </c>
      <c r="D8882" s="1">
        <v>42297</v>
      </c>
      <c r="F8882">
        <v>1</v>
      </c>
      <c r="G8882">
        <v>2448</v>
      </c>
      <c r="H8882" t="s">
        <v>19</v>
      </c>
      <c r="J8882" t="s">
        <v>14</v>
      </c>
      <c r="K8882">
        <v>53</v>
      </c>
      <c r="L8882" t="s">
        <v>15</v>
      </c>
    </row>
    <row r="8883" spans="1:12">
      <c r="A8883" t="e">
        <f ca="1">E00251429251821</f>
        <v>#NAME?</v>
      </c>
      <c r="B8883">
        <v>294</v>
      </c>
      <c r="C8883" t="s">
        <v>61</v>
      </c>
      <c r="D8883" s="1">
        <v>41470</v>
      </c>
      <c r="F8883">
        <v>6</v>
      </c>
      <c r="G8883">
        <v>27800</v>
      </c>
      <c r="H8883" t="s">
        <v>145</v>
      </c>
      <c r="J8883" t="s">
        <v>14</v>
      </c>
      <c r="K8883">
        <v>53</v>
      </c>
      <c r="L8883" t="s">
        <v>15</v>
      </c>
    </row>
    <row r="8884" spans="1:12">
      <c r="A8884" t="e">
        <f ca="1">E00251528938321</f>
        <v>#NAME?</v>
      </c>
      <c r="B8884">
        <v>291</v>
      </c>
      <c r="C8884" t="s">
        <v>160</v>
      </c>
      <c r="D8884" s="1">
        <v>42132</v>
      </c>
      <c r="F8884">
        <v>2</v>
      </c>
      <c r="G8884">
        <v>5859</v>
      </c>
      <c r="H8884" t="s">
        <v>607</v>
      </c>
      <c r="J8884" t="s">
        <v>14</v>
      </c>
      <c r="K8884">
        <v>56</v>
      </c>
      <c r="L8884" t="s">
        <v>15</v>
      </c>
    </row>
    <row r="8885" spans="1:12">
      <c r="A8885" t="e">
        <f ca="1">E00251512340221</f>
        <v>#NAME?</v>
      </c>
      <c r="B8885">
        <v>6046</v>
      </c>
      <c r="C8885" t="s">
        <v>98</v>
      </c>
      <c r="D8885" s="1">
        <v>42006</v>
      </c>
      <c r="E8885">
        <v>4</v>
      </c>
      <c r="F8885">
        <v>1</v>
      </c>
      <c r="G8885">
        <v>65631</v>
      </c>
      <c r="H8885" t="s">
        <v>1167</v>
      </c>
      <c r="J8885" t="s">
        <v>34</v>
      </c>
      <c r="K8885">
        <v>41</v>
      </c>
      <c r="L8885" t="s">
        <v>15</v>
      </c>
    </row>
    <row r="8886" spans="1:12">
      <c r="A8886" t="e">
        <f ca="1">E00251528938321</f>
        <v>#NAME?</v>
      </c>
      <c r="B8886">
        <v>291</v>
      </c>
      <c r="C8886" t="s">
        <v>160</v>
      </c>
      <c r="D8886" s="1">
        <v>42219</v>
      </c>
      <c r="F8886">
        <v>3</v>
      </c>
      <c r="G8886">
        <v>4019</v>
      </c>
      <c r="H8886" t="s">
        <v>26</v>
      </c>
      <c r="J8886" t="s">
        <v>14</v>
      </c>
      <c r="K8886">
        <v>56</v>
      </c>
      <c r="L8886" t="s">
        <v>15</v>
      </c>
    </row>
    <row r="8887" spans="1:12">
      <c r="A8887" t="e">
        <f ca="1">E00251518518421</f>
        <v>#NAME?</v>
      </c>
      <c r="B8887">
        <v>293</v>
      </c>
      <c r="C8887" t="s">
        <v>25</v>
      </c>
      <c r="D8887" s="1">
        <v>42121</v>
      </c>
      <c r="F8887">
        <v>3</v>
      </c>
      <c r="G8887">
        <v>1739</v>
      </c>
      <c r="H8887" t="s">
        <v>110</v>
      </c>
      <c r="J8887" t="s">
        <v>14</v>
      </c>
      <c r="K8887">
        <v>62</v>
      </c>
      <c r="L8887" t="s">
        <v>15</v>
      </c>
    </row>
    <row r="8888" spans="1:12">
      <c r="A8888" t="e">
        <f ca="1">E00251518518421</f>
        <v>#NAME?</v>
      </c>
      <c r="B8888">
        <v>293</v>
      </c>
      <c r="C8888" t="s">
        <v>25</v>
      </c>
      <c r="D8888" s="1">
        <v>42128</v>
      </c>
      <c r="F8888">
        <v>5</v>
      </c>
      <c r="G8888">
        <v>5859</v>
      </c>
      <c r="H8888" t="s">
        <v>607</v>
      </c>
      <c r="J8888" t="s">
        <v>14</v>
      </c>
      <c r="K8888">
        <v>62</v>
      </c>
      <c r="L8888" t="s">
        <v>15</v>
      </c>
    </row>
    <row r="8889" spans="1:12">
      <c r="A8889" t="e">
        <f ca="1">E00251518518421</f>
        <v>#NAME?</v>
      </c>
      <c r="B8889">
        <v>293</v>
      </c>
      <c r="C8889" t="s">
        <v>25</v>
      </c>
      <c r="D8889" s="1">
        <v>42151</v>
      </c>
      <c r="F8889">
        <v>1</v>
      </c>
      <c r="G8889">
        <v>7292</v>
      </c>
      <c r="H8889" t="s">
        <v>189</v>
      </c>
      <c r="J8889" t="s">
        <v>14</v>
      </c>
      <c r="K8889">
        <v>62</v>
      </c>
      <c r="L8889" t="s">
        <v>15</v>
      </c>
    </row>
    <row r="8890" spans="1:12">
      <c r="A8890" t="e">
        <f ca="1">E00251528608021</f>
        <v>#NAME?</v>
      </c>
      <c r="B8890">
        <v>695</v>
      </c>
      <c r="C8890" t="s">
        <v>257</v>
      </c>
      <c r="D8890" s="1">
        <v>42089</v>
      </c>
      <c r="F8890">
        <v>1</v>
      </c>
      <c r="G8890">
        <v>27800</v>
      </c>
      <c r="H8890" t="s">
        <v>145</v>
      </c>
      <c r="J8890" t="s">
        <v>14</v>
      </c>
      <c r="K8890">
        <v>46</v>
      </c>
      <c r="L8890" t="s">
        <v>15</v>
      </c>
    </row>
    <row r="8891" spans="1:12">
      <c r="A8891" t="e">
        <f ca="1">E00251528608021</f>
        <v>#NAME?</v>
      </c>
      <c r="B8891">
        <v>695</v>
      </c>
      <c r="C8891" t="s">
        <v>257</v>
      </c>
      <c r="D8891" s="1">
        <v>42145</v>
      </c>
      <c r="F8891">
        <v>4</v>
      </c>
      <c r="G8891">
        <v>62989</v>
      </c>
      <c r="H8891" t="s">
        <v>440</v>
      </c>
      <c r="J8891" t="s">
        <v>14</v>
      </c>
      <c r="K8891">
        <v>46</v>
      </c>
      <c r="L8891" t="s">
        <v>15</v>
      </c>
    </row>
    <row r="8892" spans="1:12">
      <c r="A8892" t="e">
        <f ca="1">E00251528608021</f>
        <v>#NAME?</v>
      </c>
      <c r="B8892">
        <v>695</v>
      </c>
      <c r="C8892" t="s">
        <v>257</v>
      </c>
      <c r="D8892" s="1">
        <v>42173</v>
      </c>
      <c r="F8892">
        <v>3</v>
      </c>
      <c r="G8892">
        <v>62989</v>
      </c>
      <c r="H8892" t="s">
        <v>440</v>
      </c>
      <c r="J8892" t="s">
        <v>14</v>
      </c>
      <c r="K8892">
        <v>46</v>
      </c>
      <c r="L8892" t="s">
        <v>15</v>
      </c>
    </row>
    <row r="8893" spans="1:12">
      <c r="A8893" t="e">
        <f ca="1">E00251528608021</f>
        <v>#NAME?</v>
      </c>
      <c r="B8893">
        <v>695</v>
      </c>
      <c r="C8893" t="s">
        <v>257</v>
      </c>
      <c r="D8893" s="1">
        <v>42178</v>
      </c>
      <c r="F8893">
        <v>3</v>
      </c>
      <c r="G8893">
        <v>73390</v>
      </c>
      <c r="H8893" t="s">
        <v>66</v>
      </c>
      <c r="J8893" t="s">
        <v>14</v>
      </c>
      <c r="K8893">
        <v>46</v>
      </c>
      <c r="L8893" t="s">
        <v>15</v>
      </c>
    </row>
    <row r="8894" spans="1:12">
      <c r="A8894" t="e">
        <f ca="1">E00251528608021</f>
        <v>#NAME?</v>
      </c>
      <c r="B8894">
        <v>695</v>
      </c>
      <c r="C8894" t="s">
        <v>257</v>
      </c>
      <c r="D8894" s="1">
        <v>43013</v>
      </c>
      <c r="F8894">
        <v>1</v>
      </c>
      <c r="G8894">
        <v>27800</v>
      </c>
      <c r="H8894" t="s">
        <v>145</v>
      </c>
      <c r="J8894" t="s">
        <v>14</v>
      </c>
      <c r="K8894">
        <v>48</v>
      </c>
      <c r="L8894" t="s">
        <v>15</v>
      </c>
    </row>
    <row r="8895" spans="1:12">
      <c r="A8895" t="e">
        <f ca="1">E00251510189121</f>
        <v>#NAME?</v>
      </c>
      <c r="B8895">
        <v>148</v>
      </c>
      <c r="C8895" t="s">
        <v>318</v>
      </c>
      <c r="D8895" s="1">
        <v>42424</v>
      </c>
      <c r="F8895">
        <v>1</v>
      </c>
      <c r="G8895">
        <v>72610</v>
      </c>
      <c r="H8895" t="s">
        <v>226</v>
      </c>
      <c r="I8895" t="s">
        <v>56</v>
      </c>
      <c r="J8895" t="s">
        <v>57</v>
      </c>
      <c r="K8895">
        <v>52</v>
      </c>
      <c r="L8895" t="s">
        <v>15</v>
      </c>
    </row>
    <row r="8896" spans="1:12">
      <c r="A8896" t="e">
        <f ca="1">E00251510189121</f>
        <v>#NAME?</v>
      </c>
      <c r="B8896">
        <v>164</v>
      </c>
      <c r="C8896" t="s">
        <v>792</v>
      </c>
      <c r="D8896" s="1">
        <v>41075</v>
      </c>
      <c r="F8896">
        <v>1</v>
      </c>
      <c r="G8896">
        <v>49390</v>
      </c>
      <c r="H8896" t="s">
        <v>59</v>
      </c>
      <c r="J8896" t="s">
        <v>14</v>
      </c>
      <c r="K8896">
        <v>49</v>
      </c>
      <c r="L8896" t="s">
        <v>15</v>
      </c>
    </row>
    <row r="8897" spans="1:12">
      <c r="A8897" t="e">
        <f ca="1">E00251512648921</f>
        <v>#NAME?</v>
      </c>
      <c r="B8897">
        <v>47</v>
      </c>
      <c r="C8897" t="s">
        <v>494</v>
      </c>
      <c r="D8897" s="1">
        <v>42912</v>
      </c>
      <c r="F8897">
        <v>3</v>
      </c>
      <c r="G8897">
        <v>29690</v>
      </c>
      <c r="H8897" t="s">
        <v>52</v>
      </c>
      <c r="J8897" t="s">
        <v>14</v>
      </c>
      <c r="K8897">
        <v>59</v>
      </c>
      <c r="L8897" t="s">
        <v>15</v>
      </c>
    </row>
    <row r="8898" spans="1:12">
      <c r="A8898" t="e">
        <f ca="1">E00251516975021</f>
        <v>#NAME?</v>
      </c>
      <c r="B8898">
        <v>62</v>
      </c>
      <c r="C8898" t="s">
        <v>20</v>
      </c>
      <c r="D8898" s="1">
        <v>42780</v>
      </c>
      <c r="F8898">
        <v>5</v>
      </c>
      <c r="G8898">
        <v>7291</v>
      </c>
      <c r="H8898" t="s">
        <v>163</v>
      </c>
      <c r="J8898" t="s">
        <v>14</v>
      </c>
      <c r="K8898">
        <v>44</v>
      </c>
      <c r="L8898" t="s">
        <v>15</v>
      </c>
    </row>
    <row r="8899" spans="1:12">
      <c r="A8899" t="e">
        <f ca="1">E00251617643721</f>
        <v>#NAME?</v>
      </c>
      <c r="B8899">
        <v>598</v>
      </c>
      <c r="C8899" t="s">
        <v>862</v>
      </c>
      <c r="D8899" s="1">
        <v>42178</v>
      </c>
      <c r="F8899">
        <v>1</v>
      </c>
      <c r="G8899">
        <v>49390</v>
      </c>
      <c r="H8899" t="s">
        <v>59</v>
      </c>
      <c r="J8899" t="s">
        <v>14</v>
      </c>
      <c r="K8899">
        <v>47</v>
      </c>
      <c r="L8899" t="s">
        <v>15</v>
      </c>
    </row>
    <row r="8900" spans="1:12">
      <c r="A8900" t="e">
        <f ca="1">E00251429676421</f>
        <v>#NAME?</v>
      </c>
      <c r="B8900">
        <v>161</v>
      </c>
      <c r="C8900" t="s">
        <v>349</v>
      </c>
      <c r="D8900" s="1">
        <v>42577</v>
      </c>
      <c r="F8900">
        <v>2</v>
      </c>
      <c r="G8900">
        <v>7242</v>
      </c>
      <c r="H8900" t="s">
        <v>93</v>
      </c>
      <c r="J8900" t="s">
        <v>14</v>
      </c>
      <c r="K8900">
        <v>42</v>
      </c>
      <c r="L8900" t="s">
        <v>15</v>
      </c>
    </row>
    <row r="8901" spans="1:12">
      <c r="A8901" t="e">
        <f ca="1">E00251528938321</f>
        <v>#NAME?</v>
      </c>
      <c r="B8901">
        <v>291</v>
      </c>
      <c r="C8901" t="s">
        <v>160</v>
      </c>
      <c r="D8901" s="1">
        <v>41983</v>
      </c>
      <c r="F8901">
        <v>2</v>
      </c>
      <c r="G8901">
        <v>5859</v>
      </c>
      <c r="H8901" t="s">
        <v>607</v>
      </c>
      <c r="J8901" t="s">
        <v>14</v>
      </c>
      <c r="K8901">
        <v>56</v>
      </c>
      <c r="L8901" t="s">
        <v>15</v>
      </c>
    </row>
    <row r="8902" spans="1:12">
      <c r="A8902" t="e">
        <f ca="1">E00251427218921</f>
        <v>#NAME?</v>
      </c>
      <c r="B8902">
        <v>10</v>
      </c>
      <c r="C8902" t="s">
        <v>18</v>
      </c>
      <c r="D8902" s="1">
        <v>41796</v>
      </c>
      <c r="F8902">
        <v>4</v>
      </c>
      <c r="G8902">
        <v>2750</v>
      </c>
      <c r="H8902" t="s">
        <v>114</v>
      </c>
      <c r="J8902" t="s">
        <v>14</v>
      </c>
      <c r="K8902">
        <v>52</v>
      </c>
      <c r="L8902" t="s">
        <v>15</v>
      </c>
    </row>
    <row r="8903" spans="1:12">
      <c r="A8903" t="e">
        <f ca="1">E00251617643721</f>
        <v>#NAME?</v>
      </c>
      <c r="B8903">
        <v>701</v>
      </c>
      <c r="C8903" t="s">
        <v>72</v>
      </c>
      <c r="D8903" s="1">
        <v>41198</v>
      </c>
      <c r="F8903">
        <v>6</v>
      </c>
      <c r="G8903">
        <v>49390</v>
      </c>
      <c r="H8903" t="s">
        <v>59</v>
      </c>
      <c r="J8903" t="s">
        <v>14</v>
      </c>
      <c r="K8903">
        <v>45</v>
      </c>
      <c r="L8903" t="s">
        <v>15</v>
      </c>
    </row>
    <row r="8904" spans="1:12">
      <c r="A8904" t="e">
        <f ca="1">E00251518518421</f>
        <v>#NAME?</v>
      </c>
      <c r="B8904">
        <v>293</v>
      </c>
      <c r="C8904" t="s">
        <v>25</v>
      </c>
      <c r="D8904" s="1">
        <v>42262</v>
      </c>
      <c r="F8904">
        <v>5</v>
      </c>
      <c r="G8904">
        <v>1739</v>
      </c>
      <c r="H8904" t="s">
        <v>110</v>
      </c>
      <c r="J8904" t="s">
        <v>14</v>
      </c>
      <c r="K8904">
        <v>62</v>
      </c>
      <c r="L8904" t="s">
        <v>15</v>
      </c>
    </row>
    <row r="8905" spans="1:12">
      <c r="A8905" t="e">
        <f ca="1">E00251518518421</f>
        <v>#NAME?</v>
      </c>
      <c r="B8905">
        <v>293</v>
      </c>
      <c r="C8905" t="s">
        <v>25</v>
      </c>
      <c r="D8905" s="1">
        <v>43052</v>
      </c>
      <c r="F8905">
        <v>2</v>
      </c>
      <c r="G8905">
        <v>5859</v>
      </c>
      <c r="H8905" t="s">
        <v>607</v>
      </c>
      <c r="J8905" t="s">
        <v>14</v>
      </c>
      <c r="K8905">
        <v>64</v>
      </c>
      <c r="L8905" t="s">
        <v>15</v>
      </c>
    </row>
    <row r="8906" spans="1:12">
      <c r="A8906" t="e">
        <f ca="1">E00251524989521</f>
        <v>#NAME?</v>
      </c>
      <c r="B8906">
        <v>454</v>
      </c>
      <c r="C8906" t="s">
        <v>179</v>
      </c>
      <c r="D8906" s="1">
        <v>41124</v>
      </c>
      <c r="F8906">
        <v>1</v>
      </c>
      <c r="G8906">
        <v>30001</v>
      </c>
      <c r="H8906" t="s">
        <v>271</v>
      </c>
      <c r="J8906" t="s">
        <v>14</v>
      </c>
      <c r="K8906">
        <v>54</v>
      </c>
      <c r="L8906" t="s">
        <v>15</v>
      </c>
    </row>
    <row r="8907" spans="1:12">
      <c r="A8907" t="e">
        <f ca="1">E00251617643721</f>
        <v>#NAME?</v>
      </c>
      <c r="B8907">
        <v>701</v>
      </c>
      <c r="C8907" t="s">
        <v>72</v>
      </c>
      <c r="D8907" s="1">
        <v>41458</v>
      </c>
      <c r="F8907">
        <v>1</v>
      </c>
      <c r="G8907">
        <v>4549</v>
      </c>
      <c r="H8907" t="s">
        <v>69</v>
      </c>
      <c r="J8907" t="s">
        <v>14</v>
      </c>
      <c r="K8907">
        <v>45</v>
      </c>
      <c r="L8907" t="s">
        <v>15</v>
      </c>
    </row>
    <row r="8908" spans="1:12">
      <c r="A8908" t="e">
        <f ca="1">E00251617643721</f>
        <v>#NAME?</v>
      </c>
      <c r="B8908">
        <v>701</v>
      </c>
      <c r="C8908" t="s">
        <v>72</v>
      </c>
      <c r="D8908" s="1">
        <v>41165</v>
      </c>
      <c r="F8908">
        <v>1</v>
      </c>
      <c r="G8908">
        <v>4659</v>
      </c>
      <c r="H8908" t="s">
        <v>47</v>
      </c>
      <c r="J8908" t="s">
        <v>14</v>
      </c>
      <c r="K8908">
        <v>45</v>
      </c>
      <c r="L8908" t="s">
        <v>15</v>
      </c>
    </row>
    <row r="8909" spans="1:12">
      <c r="A8909" t="e">
        <f ca="1">E00251617643721</f>
        <v>#NAME?</v>
      </c>
      <c r="B8909">
        <v>701</v>
      </c>
      <c r="C8909" t="s">
        <v>72</v>
      </c>
      <c r="D8909" s="1">
        <v>41290</v>
      </c>
      <c r="F8909">
        <v>1</v>
      </c>
      <c r="G8909">
        <v>91</v>
      </c>
      <c r="H8909" t="s">
        <v>927</v>
      </c>
      <c r="J8909" t="s">
        <v>14</v>
      </c>
      <c r="K8909">
        <v>45</v>
      </c>
      <c r="L8909" t="s">
        <v>15</v>
      </c>
    </row>
    <row r="8910" spans="1:12">
      <c r="A8910" t="e">
        <f ca="1">E00251427221921</f>
        <v>#NAME?</v>
      </c>
      <c r="B8910">
        <v>10</v>
      </c>
      <c r="C8910" t="s">
        <v>18</v>
      </c>
      <c r="D8910" s="1">
        <v>41039</v>
      </c>
      <c r="F8910">
        <v>2</v>
      </c>
      <c r="G8910">
        <v>4019</v>
      </c>
      <c r="H8910" t="s">
        <v>26</v>
      </c>
      <c r="J8910" t="s">
        <v>14</v>
      </c>
      <c r="K8910">
        <v>55</v>
      </c>
      <c r="L8910" t="s">
        <v>15</v>
      </c>
    </row>
    <row r="8911" spans="1:12">
      <c r="A8911" t="e">
        <f ca="1">E00251427221921</f>
        <v>#NAME?</v>
      </c>
      <c r="B8911">
        <v>4991</v>
      </c>
      <c r="C8911" t="s">
        <v>838</v>
      </c>
      <c r="D8911" s="1">
        <v>42927</v>
      </c>
      <c r="F8911">
        <v>1</v>
      </c>
      <c r="G8911">
        <v>2749</v>
      </c>
      <c r="H8911" t="s">
        <v>147</v>
      </c>
      <c r="I8911" t="s">
        <v>148</v>
      </c>
      <c r="J8911" t="s">
        <v>57</v>
      </c>
      <c r="K8911">
        <v>60</v>
      </c>
      <c r="L8911" t="s">
        <v>15</v>
      </c>
    </row>
    <row r="8912" spans="1:12">
      <c r="A8912" t="e">
        <f ca="1">E00251429251821</f>
        <v>#NAME?</v>
      </c>
      <c r="B8912">
        <v>294</v>
      </c>
      <c r="C8912" t="s">
        <v>61</v>
      </c>
      <c r="D8912" s="1">
        <v>41025</v>
      </c>
      <c r="F8912">
        <v>5</v>
      </c>
      <c r="G8912">
        <v>30270</v>
      </c>
      <c r="H8912" t="s">
        <v>336</v>
      </c>
      <c r="J8912" t="s">
        <v>14</v>
      </c>
      <c r="K8912">
        <v>52</v>
      </c>
      <c r="L8912" t="s">
        <v>15</v>
      </c>
    </row>
    <row r="8913" spans="1:12">
      <c r="A8913" t="e">
        <f ca="1">E00251429251821</f>
        <v>#NAME?</v>
      </c>
      <c r="B8913">
        <v>297</v>
      </c>
      <c r="C8913" t="s">
        <v>411</v>
      </c>
      <c r="D8913" s="1">
        <v>42588</v>
      </c>
      <c r="F8913">
        <v>2</v>
      </c>
      <c r="G8913">
        <v>7862</v>
      </c>
      <c r="H8913" t="s">
        <v>27</v>
      </c>
      <c r="J8913" t="s">
        <v>14</v>
      </c>
      <c r="K8913">
        <v>56</v>
      </c>
      <c r="L8913" t="s">
        <v>22</v>
      </c>
    </row>
    <row r="8914" spans="1:12">
      <c r="A8914" t="e">
        <f ca="1">E00251429251821</f>
        <v>#NAME?</v>
      </c>
      <c r="B8914">
        <v>297</v>
      </c>
      <c r="C8914" t="s">
        <v>411</v>
      </c>
      <c r="D8914" s="1">
        <v>42703</v>
      </c>
      <c r="F8914">
        <v>4</v>
      </c>
      <c r="G8914">
        <v>43391</v>
      </c>
      <c r="H8914" t="s">
        <v>810</v>
      </c>
      <c r="J8914" t="s">
        <v>14</v>
      </c>
      <c r="K8914">
        <v>56</v>
      </c>
      <c r="L8914" t="s">
        <v>15</v>
      </c>
    </row>
    <row r="8915" spans="1:12">
      <c r="A8915" t="e">
        <f ca="1">E00251616256121</f>
        <v>#NAME?</v>
      </c>
      <c r="B8915">
        <v>103</v>
      </c>
      <c r="C8915" t="s">
        <v>775</v>
      </c>
      <c r="D8915" s="1">
        <v>41185</v>
      </c>
      <c r="F8915">
        <v>2</v>
      </c>
      <c r="G8915">
        <v>49390</v>
      </c>
      <c r="H8915" t="s">
        <v>59</v>
      </c>
      <c r="J8915" t="s">
        <v>14</v>
      </c>
      <c r="K8915">
        <v>55</v>
      </c>
      <c r="L8915" t="s">
        <v>15</v>
      </c>
    </row>
    <row r="8916" spans="1:12">
      <c r="A8916" t="e">
        <f ca="1">E00251616256121</f>
        <v>#NAME?</v>
      </c>
      <c r="B8916">
        <v>491</v>
      </c>
      <c r="C8916" t="s">
        <v>567</v>
      </c>
      <c r="D8916" s="1">
        <v>42443</v>
      </c>
      <c r="F8916">
        <v>1</v>
      </c>
      <c r="G8916">
        <v>72632</v>
      </c>
      <c r="H8916" t="s">
        <v>107</v>
      </c>
      <c r="J8916" t="s">
        <v>14</v>
      </c>
      <c r="K8916">
        <v>58</v>
      </c>
      <c r="L8916" t="s">
        <v>15</v>
      </c>
    </row>
    <row r="8917" spans="1:12">
      <c r="A8917" t="e">
        <f ca="1">E00251715551121</f>
        <v>#NAME?</v>
      </c>
      <c r="B8917">
        <v>62</v>
      </c>
      <c r="C8917" t="s">
        <v>20</v>
      </c>
      <c r="D8917" s="1">
        <v>42937</v>
      </c>
      <c r="F8917">
        <v>1</v>
      </c>
      <c r="G8917">
        <v>7295</v>
      </c>
      <c r="H8917" t="s">
        <v>76</v>
      </c>
      <c r="J8917" t="s">
        <v>14</v>
      </c>
      <c r="K8917">
        <v>47</v>
      </c>
      <c r="L8917" t="s">
        <v>15</v>
      </c>
    </row>
    <row r="8918" spans="1:12">
      <c r="A8918" t="e">
        <f ca="1">E00251429251821</f>
        <v>#NAME?</v>
      </c>
      <c r="B8918">
        <v>294</v>
      </c>
      <c r="C8918" t="s">
        <v>61</v>
      </c>
      <c r="D8918" s="1">
        <v>41353</v>
      </c>
      <c r="F8918">
        <v>5</v>
      </c>
      <c r="G8918">
        <v>3051</v>
      </c>
      <c r="H8918" t="s">
        <v>13</v>
      </c>
      <c r="J8918" t="s">
        <v>14</v>
      </c>
      <c r="K8918">
        <v>52</v>
      </c>
      <c r="L8918" t="s">
        <v>15</v>
      </c>
    </row>
    <row r="8919" spans="1:12">
      <c r="A8919" t="e">
        <f ca="1">E00251429317021</f>
        <v>#NAME?</v>
      </c>
      <c r="B8919">
        <v>275</v>
      </c>
      <c r="C8919" t="s">
        <v>444</v>
      </c>
      <c r="D8919" s="1">
        <v>41032</v>
      </c>
      <c r="F8919">
        <v>1</v>
      </c>
      <c r="G8919">
        <v>7242</v>
      </c>
      <c r="H8919" t="s">
        <v>93</v>
      </c>
      <c r="J8919" t="s">
        <v>14</v>
      </c>
      <c r="K8919">
        <v>50</v>
      </c>
      <c r="L8919" t="s">
        <v>15</v>
      </c>
    </row>
    <row r="8920" spans="1:12">
      <c r="A8920" t="e">
        <f ca="1">E00251427221921</f>
        <v>#NAME?</v>
      </c>
      <c r="B8920">
        <v>4991</v>
      </c>
      <c r="C8920" t="s">
        <v>838</v>
      </c>
      <c r="D8920" s="1">
        <v>42778</v>
      </c>
      <c r="F8920">
        <v>1</v>
      </c>
      <c r="G8920">
        <v>2749</v>
      </c>
      <c r="H8920" t="s">
        <v>147</v>
      </c>
      <c r="J8920" t="s">
        <v>14</v>
      </c>
      <c r="K8920">
        <v>60</v>
      </c>
      <c r="L8920" t="s">
        <v>15</v>
      </c>
    </row>
    <row r="8921" spans="1:12">
      <c r="A8921" t="e">
        <f ca="1">E00251510737521</f>
        <v>#NAME?</v>
      </c>
      <c r="B8921">
        <v>122</v>
      </c>
      <c r="C8921" t="s">
        <v>522</v>
      </c>
      <c r="D8921" s="1">
        <v>41554</v>
      </c>
      <c r="F8921">
        <v>1</v>
      </c>
      <c r="G8921">
        <v>25000</v>
      </c>
      <c r="H8921" t="s">
        <v>178</v>
      </c>
      <c r="J8921" t="s">
        <v>14</v>
      </c>
      <c r="K8921">
        <v>64</v>
      </c>
      <c r="L8921" t="s">
        <v>15</v>
      </c>
    </row>
    <row r="8922" spans="1:12">
      <c r="A8922" t="e">
        <f ca="1">E00251510737521</f>
        <v>#NAME?</v>
      </c>
      <c r="B8922">
        <v>122</v>
      </c>
      <c r="C8922" t="s">
        <v>522</v>
      </c>
      <c r="D8922" s="1">
        <v>41682</v>
      </c>
      <c r="F8922">
        <v>1</v>
      </c>
      <c r="G8922">
        <v>25000</v>
      </c>
      <c r="H8922" t="s">
        <v>178</v>
      </c>
      <c r="J8922" t="s">
        <v>14</v>
      </c>
      <c r="K8922">
        <v>64</v>
      </c>
      <c r="L8922" t="s">
        <v>15</v>
      </c>
    </row>
    <row r="8923" spans="1:12">
      <c r="A8923" t="e">
        <f ca="1">E00251510737521</f>
        <v>#NAME?</v>
      </c>
      <c r="B8923">
        <v>122</v>
      </c>
      <c r="C8923" t="s">
        <v>522</v>
      </c>
      <c r="D8923" s="1">
        <v>41715</v>
      </c>
      <c r="F8923">
        <v>2</v>
      </c>
      <c r="G8923">
        <v>4019</v>
      </c>
      <c r="H8923" t="s">
        <v>26</v>
      </c>
      <c r="J8923" t="s">
        <v>14</v>
      </c>
      <c r="K8923">
        <v>64</v>
      </c>
      <c r="L8923" t="s">
        <v>15</v>
      </c>
    </row>
    <row r="8924" spans="1:12">
      <c r="A8924" t="e">
        <f ca="1">E00251518518421</f>
        <v>#NAME?</v>
      </c>
      <c r="B8924">
        <v>293</v>
      </c>
      <c r="C8924" t="s">
        <v>25</v>
      </c>
      <c r="D8924" s="1">
        <v>42282</v>
      </c>
      <c r="F8924">
        <v>2</v>
      </c>
      <c r="G8924">
        <v>4019</v>
      </c>
      <c r="H8924" t="s">
        <v>26</v>
      </c>
      <c r="J8924" t="s">
        <v>14</v>
      </c>
      <c r="K8924">
        <v>62</v>
      </c>
      <c r="L8924" t="s">
        <v>15</v>
      </c>
    </row>
    <row r="8925" spans="1:12">
      <c r="A8925" t="e">
        <f ca="1">E00251429309821</f>
        <v>#NAME?</v>
      </c>
      <c r="B8925">
        <v>291</v>
      </c>
      <c r="C8925" t="s">
        <v>160</v>
      </c>
      <c r="D8925" s="1">
        <v>42424</v>
      </c>
      <c r="F8925">
        <v>1</v>
      </c>
      <c r="G8925">
        <v>25000</v>
      </c>
      <c r="H8925" t="s">
        <v>178</v>
      </c>
      <c r="J8925" t="s">
        <v>14</v>
      </c>
      <c r="K8925">
        <v>67</v>
      </c>
      <c r="L8925" t="s">
        <v>15</v>
      </c>
    </row>
    <row r="8926" spans="1:12">
      <c r="A8926" t="e">
        <f ca="1">E00251715752221</f>
        <v>#NAME?</v>
      </c>
      <c r="B8926">
        <v>502</v>
      </c>
      <c r="C8926" t="s">
        <v>172</v>
      </c>
      <c r="D8926" s="1">
        <v>41373</v>
      </c>
      <c r="F8926">
        <v>1</v>
      </c>
      <c r="G8926">
        <v>4019</v>
      </c>
      <c r="H8926" t="s">
        <v>26</v>
      </c>
      <c r="J8926" t="s">
        <v>14</v>
      </c>
      <c r="K8926">
        <v>57</v>
      </c>
      <c r="L8926" t="s">
        <v>15</v>
      </c>
    </row>
    <row r="8927" spans="1:12">
      <c r="A8927" t="e">
        <f ca="1">E00251429317021</f>
        <v>#NAME?</v>
      </c>
      <c r="B8927">
        <v>275</v>
      </c>
      <c r="C8927" t="s">
        <v>444</v>
      </c>
      <c r="D8927" s="1">
        <v>42319</v>
      </c>
      <c r="F8927">
        <v>2</v>
      </c>
      <c r="G8927">
        <v>496</v>
      </c>
      <c r="H8927" t="s">
        <v>190</v>
      </c>
      <c r="J8927" t="s">
        <v>14</v>
      </c>
      <c r="K8927">
        <v>53</v>
      </c>
      <c r="L8927" t="s">
        <v>15</v>
      </c>
    </row>
    <row r="8928" spans="1:12">
      <c r="A8928" t="e">
        <f ca="1">E00251514274321</f>
        <v>#NAME?</v>
      </c>
      <c r="B8928">
        <v>449</v>
      </c>
      <c r="C8928" t="s">
        <v>124</v>
      </c>
      <c r="D8928" s="1">
        <v>41435</v>
      </c>
      <c r="F8928">
        <v>1</v>
      </c>
      <c r="G8928">
        <v>7243</v>
      </c>
      <c r="H8928" t="s">
        <v>42</v>
      </c>
      <c r="J8928" t="s">
        <v>14</v>
      </c>
      <c r="K8928">
        <v>61</v>
      </c>
      <c r="L8928" t="s">
        <v>15</v>
      </c>
    </row>
    <row r="8929" spans="1:12">
      <c r="A8929" t="e">
        <f ca="1">E00251514274321</f>
        <v>#NAME?</v>
      </c>
      <c r="B8929">
        <v>449</v>
      </c>
      <c r="C8929" t="s">
        <v>124</v>
      </c>
      <c r="D8929" s="1">
        <v>42744</v>
      </c>
      <c r="F8929">
        <v>1</v>
      </c>
      <c r="G8929">
        <v>78659</v>
      </c>
      <c r="H8929" t="s">
        <v>46</v>
      </c>
      <c r="J8929" t="s">
        <v>14</v>
      </c>
      <c r="K8929">
        <v>64</v>
      </c>
      <c r="L8929" t="s">
        <v>22</v>
      </c>
    </row>
    <row r="8930" spans="1:12">
      <c r="A8930" t="e">
        <f ca="1">E00251429251821</f>
        <v>#NAME?</v>
      </c>
      <c r="B8930">
        <v>297</v>
      </c>
      <c r="C8930" t="s">
        <v>411</v>
      </c>
      <c r="D8930" s="1">
        <v>42733</v>
      </c>
      <c r="F8930">
        <v>1</v>
      </c>
      <c r="G8930">
        <v>7506</v>
      </c>
      <c r="H8930" t="s">
        <v>539</v>
      </c>
      <c r="J8930" t="s">
        <v>14</v>
      </c>
      <c r="K8930">
        <v>56</v>
      </c>
      <c r="L8930" t="s">
        <v>15</v>
      </c>
    </row>
    <row r="8931" spans="1:12">
      <c r="A8931" t="e">
        <f ca="1">E00251429251821</f>
        <v>#NAME?</v>
      </c>
      <c r="B8931">
        <v>297</v>
      </c>
      <c r="C8931" t="s">
        <v>411</v>
      </c>
      <c r="D8931" s="1">
        <v>42733</v>
      </c>
      <c r="F8931">
        <v>1</v>
      </c>
      <c r="G8931">
        <v>7869</v>
      </c>
      <c r="H8931" t="s">
        <v>470</v>
      </c>
      <c r="J8931" t="s">
        <v>14</v>
      </c>
      <c r="K8931">
        <v>56</v>
      </c>
      <c r="L8931" t="s">
        <v>22</v>
      </c>
    </row>
    <row r="8932" spans="1:12">
      <c r="A8932" t="e">
        <f t="shared" ref="A8932:A8938" ca="1" si="76">E00251528938321</f>
        <v>#NAME?</v>
      </c>
      <c r="B8932">
        <v>291</v>
      </c>
      <c r="C8932" t="s">
        <v>160</v>
      </c>
      <c r="D8932" s="1">
        <v>41309</v>
      </c>
      <c r="F8932">
        <v>2</v>
      </c>
      <c r="G8932">
        <v>490</v>
      </c>
      <c r="H8932" t="s">
        <v>203</v>
      </c>
      <c r="J8932" t="s">
        <v>14</v>
      </c>
      <c r="K8932">
        <v>54</v>
      </c>
      <c r="L8932" t="s">
        <v>15</v>
      </c>
    </row>
    <row r="8933" spans="1:12">
      <c r="A8933" t="e">
        <f t="shared" ca="1" si="76"/>
        <v>#NAME?</v>
      </c>
      <c r="B8933">
        <v>291</v>
      </c>
      <c r="C8933" t="s">
        <v>160</v>
      </c>
      <c r="D8933" s="1">
        <v>41320</v>
      </c>
      <c r="F8933">
        <v>3</v>
      </c>
      <c r="G8933">
        <v>7810</v>
      </c>
      <c r="H8933" t="s">
        <v>695</v>
      </c>
      <c r="J8933" t="s">
        <v>14</v>
      </c>
      <c r="K8933">
        <v>54</v>
      </c>
      <c r="L8933" t="s">
        <v>22</v>
      </c>
    </row>
    <row r="8934" spans="1:12">
      <c r="A8934" t="e">
        <f t="shared" ca="1" si="76"/>
        <v>#NAME?</v>
      </c>
      <c r="B8934">
        <v>291</v>
      </c>
      <c r="C8934" t="s">
        <v>160</v>
      </c>
      <c r="D8934" s="1">
        <v>42489</v>
      </c>
      <c r="F8934">
        <v>1</v>
      </c>
      <c r="G8934">
        <v>7262</v>
      </c>
      <c r="H8934" t="s">
        <v>198</v>
      </c>
      <c r="J8934" t="s">
        <v>14</v>
      </c>
      <c r="K8934">
        <v>57</v>
      </c>
      <c r="L8934" t="s">
        <v>15</v>
      </c>
    </row>
    <row r="8935" spans="1:12">
      <c r="A8935" t="e">
        <f t="shared" ca="1" si="76"/>
        <v>#NAME?</v>
      </c>
      <c r="B8935">
        <v>291</v>
      </c>
      <c r="C8935" t="s">
        <v>160</v>
      </c>
      <c r="D8935" s="1">
        <v>42566</v>
      </c>
      <c r="F8935">
        <v>4</v>
      </c>
      <c r="G8935">
        <v>4019</v>
      </c>
      <c r="H8935" t="s">
        <v>26</v>
      </c>
      <c r="J8935" t="s">
        <v>14</v>
      </c>
      <c r="K8935">
        <v>57</v>
      </c>
      <c r="L8935" t="s">
        <v>15</v>
      </c>
    </row>
    <row r="8936" spans="1:12">
      <c r="A8936" t="e">
        <f t="shared" ca="1" si="76"/>
        <v>#NAME?</v>
      </c>
      <c r="B8936">
        <v>291</v>
      </c>
      <c r="C8936" t="s">
        <v>160</v>
      </c>
      <c r="D8936" s="1">
        <v>42585</v>
      </c>
      <c r="F8936">
        <v>3</v>
      </c>
      <c r="G8936">
        <v>5859</v>
      </c>
      <c r="H8936" t="s">
        <v>607</v>
      </c>
      <c r="J8936" t="s">
        <v>14</v>
      </c>
      <c r="K8936">
        <v>57</v>
      </c>
      <c r="L8936" t="s">
        <v>15</v>
      </c>
    </row>
    <row r="8937" spans="1:12">
      <c r="A8937" t="e">
        <f t="shared" ca="1" si="76"/>
        <v>#NAME?</v>
      </c>
      <c r="B8937">
        <v>291</v>
      </c>
      <c r="C8937" t="s">
        <v>160</v>
      </c>
      <c r="D8937" s="1">
        <v>42319</v>
      </c>
      <c r="F8937">
        <v>3</v>
      </c>
      <c r="G8937">
        <v>5859</v>
      </c>
      <c r="H8937" t="s">
        <v>607</v>
      </c>
      <c r="J8937" t="s">
        <v>14</v>
      </c>
      <c r="K8937">
        <v>57</v>
      </c>
      <c r="L8937" t="s">
        <v>15</v>
      </c>
    </row>
    <row r="8938" spans="1:12">
      <c r="A8938" t="e">
        <f t="shared" ca="1" si="76"/>
        <v>#NAME?</v>
      </c>
      <c r="B8938">
        <v>291</v>
      </c>
      <c r="C8938" t="s">
        <v>160</v>
      </c>
      <c r="D8938" s="1">
        <v>42327</v>
      </c>
      <c r="F8938">
        <v>4</v>
      </c>
      <c r="G8938">
        <v>4019</v>
      </c>
      <c r="H8938" t="s">
        <v>26</v>
      </c>
      <c r="J8938" t="s">
        <v>14</v>
      </c>
      <c r="K8938">
        <v>57</v>
      </c>
      <c r="L8938" t="s">
        <v>15</v>
      </c>
    </row>
    <row r="8939" spans="1:12">
      <c r="A8939" t="e">
        <f ca="1">E00251439925821</f>
        <v>#NAME?</v>
      </c>
      <c r="B8939">
        <v>163</v>
      </c>
      <c r="C8939" t="s">
        <v>219</v>
      </c>
      <c r="D8939" s="1">
        <v>41011</v>
      </c>
      <c r="F8939">
        <v>1</v>
      </c>
      <c r="G8939">
        <v>88</v>
      </c>
      <c r="H8939" t="s">
        <v>919</v>
      </c>
      <c r="J8939" t="s">
        <v>14</v>
      </c>
      <c r="K8939">
        <v>40</v>
      </c>
      <c r="L8939" t="s">
        <v>15</v>
      </c>
    </row>
    <row r="8940" spans="1:12">
      <c r="A8940" t="e">
        <f ca="1">E00251432267921</f>
        <v>#NAME?</v>
      </c>
      <c r="B8940">
        <v>454</v>
      </c>
      <c r="C8940" t="s">
        <v>179</v>
      </c>
      <c r="D8940" s="1">
        <v>41452</v>
      </c>
      <c r="F8940">
        <v>4</v>
      </c>
      <c r="G8940">
        <v>53081</v>
      </c>
      <c r="H8940" t="s">
        <v>456</v>
      </c>
      <c r="J8940" t="s">
        <v>14</v>
      </c>
      <c r="K8940">
        <v>48</v>
      </c>
      <c r="L8940" t="s">
        <v>15</v>
      </c>
    </row>
    <row r="8941" spans="1:12">
      <c r="A8941" t="e">
        <f ca="1">E00251432267921</f>
        <v>#NAME?</v>
      </c>
      <c r="B8941">
        <v>454</v>
      </c>
      <c r="C8941" t="s">
        <v>179</v>
      </c>
      <c r="D8941" s="1">
        <v>41480</v>
      </c>
      <c r="F8941">
        <v>1</v>
      </c>
      <c r="G8941">
        <v>78321</v>
      </c>
      <c r="H8941" t="s">
        <v>490</v>
      </c>
      <c r="J8941" t="s">
        <v>14</v>
      </c>
      <c r="K8941">
        <v>48</v>
      </c>
      <c r="L8941" t="s">
        <v>22</v>
      </c>
    </row>
    <row r="8942" spans="1:12">
      <c r="A8942" t="e">
        <f ca="1">E00251439819121</f>
        <v>#NAME?</v>
      </c>
      <c r="B8942">
        <v>449</v>
      </c>
      <c r="C8942" t="s">
        <v>124</v>
      </c>
      <c r="D8942" s="1">
        <v>42216</v>
      </c>
      <c r="F8942">
        <v>1</v>
      </c>
      <c r="G8942">
        <v>8470</v>
      </c>
      <c r="H8942" t="s">
        <v>120</v>
      </c>
      <c r="J8942" t="s">
        <v>14</v>
      </c>
      <c r="K8942">
        <v>54</v>
      </c>
      <c r="L8942" t="s">
        <v>15</v>
      </c>
    </row>
    <row r="8943" spans="1:12">
      <c r="A8943" t="e">
        <f ca="1">E00251424821221</f>
        <v>#NAME?</v>
      </c>
      <c r="B8943">
        <v>100</v>
      </c>
      <c r="C8943" t="s">
        <v>54</v>
      </c>
      <c r="D8943" s="1">
        <v>41293</v>
      </c>
      <c r="E8943">
        <v>3</v>
      </c>
      <c r="F8943">
        <v>1</v>
      </c>
      <c r="G8943">
        <v>71596</v>
      </c>
      <c r="H8943" t="s">
        <v>505</v>
      </c>
      <c r="J8943" t="s">
        <v>34</v>
      </c>
      <c r="K8943">
        <v>56</v>
      </c>
      <c r="L8943" t="s">
        <v>15</v>
      </c>
    </row>
    <row r="8944" spans="1:12">
      <c r="A8944" t="e">
        <f ca="1">E00251533607221</f>
        <v>#NAME?</v>
      </c>
      <c r="B8944">
        <v>122</v>
      </c>
      <c r="C8944" t="s">
        <v>522</v>
      </c>
      <c r="D8944" s="1">
        <v>41109</v>
      </c>
      <c r="F8944">
        <v>1</v>
      </c>
      <c r="G8944">
        <v>7243</v>
      </c>
      <c r="H8944" t="s">
        <v>42</v>
      </c>
      <c r="J8944" t="s">
        <v>14</v>
      </c>
      <c r="K8944">
        <v>43</v>
      </c>
      <c r="L8944" t="s">
        <v>15</v>
      </c>
    </row>
    <row r="8945" spans="1:12">
      <c r="A8945" t="e">
        <f ca="1">E00251533607221</f>
        <v>#NAME?</v>
      </c>
      <c r="B8945">
        <v>668</v>
      </c>
      <c r="C8945" t="s">
        <v>929</v>
      </c>
      <c r="D8945" s="1">
        <v>42749</v>
      </c>
      <c r="E8945">
        <v>8</v>
      </c>
      <c r="F8945">
        <v>5</v>
      </c>
      <c r="G8945">
        <v>60000</v>
      </c>
      <c r="H8945" t="s">
        <v>799</v>
      </c>
      <c r="J8945" t="s">
        <v>34</v>
      </c>
      <c r="K8945">
        <v>47</v>
      </c>
      <c r="L8945" t="s">
        <v>15</v>
      </c>
    </row>
    <row r="8946" spans="1:12">
      <c r="A8946" t="e">
        <f ca="1">E00251533607221</f>
        <v>#NAME?</v>
      </c>
      <c r="B8946">
        <v>668</v>
      </c>
      <c r="C8946" t="s">
        <v>929</v>
      </c>
      <c r="D8946" s="1">
        <v>42758</v>
      </c>
      <c r="E8946">
        <v>2</v>
      </c>
      <c r="F8946">
        <v>8</v>
      </c>
      <c r="G8946">
        <v>5942</v>
      </c>
      <c r="H8946" t="s">
        <v>1168</v>
      </c>
      <c r="J8946" t="s">
        <v>34</v>
      </c>
      <c r="K8946">
        <v>47</v>
      </c>
      <c r="L8946" t="s">
        <v>15</v>
      </c>
    </row>
    <row r="8947" spans="1:12">
      <c r="A8947" t="e">
        <f ca="1">E00251429251821</f>
        <v>#NAME?</v>
      </c>
      <c r="B8947">
        <v>290</v>
      </c>
      <c r="C8947" t="s">
        <v>449</v>
      </c>
      <c r="D8947" s="1">
        <v>40983</v>
      </c>
      <c r="F8947">
        <v>2</v>
      </c>
      <c r="G8947">
        <v>3699</v>
      </c>
      <c r="H8947" t="s">
        <v>149</v>
      </c>
      <c r="J8947" t="s">
        <v>14</v>
      </c>
      <c r="K8947">
        <v>51</v>
      </c>
      <c r="L8947" t="s">
        <v>15</v>
      </c>
    </row>
    <row r="8948" spans="1:12">
      <c r="A8948" t="e">
        <f ca="1">E00251716444121</f>
        <v>#NAME?</v>
      </c>
      <c r="B8948">
        <v>438</v>
      </c>
      <c r="C8948" t="s">
        <v>474</v>
      </c>
      <c r="D8948" s="1">
        <v>40968</v>
      </c>
      <c r="F8948">
        <v>4</v>
      </c>
      <c r="G8948">
        <v>7873</v>
      </c>
      <c r="H8948" t="s">
        <v>103</v>
      </c>
      <c r="J8948" t="s">
        <v>14</v>
      </c>
      <c r="K8948">
        <v>53</v>
      </c>
      <c r="L8948" t="s">
        <v>22</v>
      </c>
    </row>
    <row r="8949" spans="1:12">
      <c r="A8949" t="e">
        <f ca="1">E00251513734821</f>
        <v>#NAME?</v>
      </c>
      <c r="B8949">
        <v>703</v>
      </c>
      <c r="C8949" t="s">
        <v>305</v>
      </c>
      <c r="D8949" s="1">
        <v>41386</v>
      </c>
      <c r="F8949">
        <v>3</v>
      </c>
      <c r="G8949">
        <v>7811</v>
      </c>
      <c r="H8949" t="s">
        <v>878</v>
      </c>
      <c r="J8949" t="s">
        <v>14</v>
      </c>
      <c r="K8949">
        <v>47</v>
      </c>
      <c r="L8949" t="s">
        <v>22</v>
      </c>
    </row>
    <row r="8950" spans="1:12">
      <c r="A8950" t="e">
        <f ca="1">E00251528608021</f>
        <v>#NAME?</v>
      </c>
      <c r="B8950">
        <v>695</v>
      </c>
      <c r="C8950" t="s">
        <v>257</v>
      </c>
      <c r="D8950" s="1">
        <v>41631</v>
      </c>
      <c r="F8950">
        <v>4</v>
      </c>
      <c r="G8950">
        <v>7820</v>
      </c>
      <c r="H8950" t="s">
        <v>233</v>
      </c>
      <c r="J8950" t="s">
        <v>14</v>
      </c>
      <c r="K8950">
        <v>45</v>
      </c>
      <c r="L8950" t="s">
        <v>22</v>
      </c>
    </row>
    <row r="8951" spans="1:12">
      <c r="A8951" t="e">
        <f ca="1">E00251619802021</f>
        <v>#NAME?</v>
      </c>
      <c r="B8951">
        <v>454</v>
      </c>
      <c r="C8951" t="s">
        <v>179</v>
      </c>
      <c r="D8951" s="1">
        <v>42656</v>
      </c>
      <c r="F8951">
        <v>1</v>
      </c>
      <c r="G8951">
        <v>7291</v>
      </c>
      <c r="H8951" t="s">
        <v>163</v>
      </c>
      <c r="J8951" t="s">
        <v>14</v>
      </c>
      <c r="K8951">
        <v>54</v>
      </c>
      <c r="L8951" t="s">
        <v>15</v>
      </c>
    </row>
    <row r="8952" spans="1:12">
      <c r="A8952" t="e">
        <f ca="1">E00251513734821</f>
        <v>#NAME?</v>
      </c>
      <c r="B8952">
        <v>703</v>
      </c>
      <c r="C8952" t="s">
        <v>305</v>
      </c>
      <c r="D8952" s="1">
        <v>41774</v>
      </c>
      <c r="F8952">
        <v>3</v>
      </c>
      <c r="G8952">
        <v>7811</v>
      </c>
      <c r="H8952" t="s">
        <v>878</v>
      </c>
      <c r="J8952" t="s">
        <v>14</v>
      </c>
      <c r="K8952">
        <v>48</v>
      </c>
      <c r="L8952" t="s">
        <v>22</v>
      </c>
    </row>
    <row r="8953" spans="1:12">
      <c r="A8953" t="e">
        <f ca="1">E00251513734821</f>
        <v>#NAME?</v>
      </c>
      <c r="B8953">
        <v>703</v>
      </c>
      <c r="C8953" t="s">
        <v>305</v>
      </c>
      <c r="D8953" s="1">
        <v>41788</v>
      </c>
      <c r="F8953">
        <v>2</v>
      </c>
      <c r="G8953">
        <v>4549</v>
      </c>
      <c r="H8953" t="s">
        <v>69</v>
      </c>
      <c r="J8953" t="s">
        <v>14</v>
      </c>
      <c r="K8953">
        <v>48</v>
      </c>
      <c r="L8953" t="s">
        <v>15</v>
      </c>
    </row>
    <row r="8954" spans="1:12">
      <c r="A8954" t="e">
        <f ca="1">E00251513734821</f>
        <v>#NAME?</v>
      </c>
      <c r="B8954">
        <v>703</v>
      </c>
      <c r="C8954" t="s">
        <v>305</v>
      </c>
      <c r="D8954" s="1">
        <v>41816</v>
      </c>
      <c r="F8954">
        <v>4</v>
      </c>
      <c r="G8954">
        <v>7811</v>
      </c>
      <c r="H8954" t="s">
        <v>878</v>
      </c>
      <c r="J8954" t="s">
        <v>14</v>
      </c>
      <c r="K8954">
        <v>49</v>
      </c>
      <c r="L8954" t="s">
        <v>22</v>
      </c>
    </row>
    <row r="8955" spans="1:12">
      <c r="A8955" t="e">
        <f ca="1">E00251513734821</f>
        <v>#NAME?</v>
      </c>
      <c r="B8955">
        <v>703</v>
      </c>
      <c r="C8955" t="s">
        <v>305</v>
      </c>
      <c r="D8955" s="1">
        <v>42202</v>
      </c>
      <c r="F8955">
        <v>6</v>
      </c>
      <c r="G8955">
        <v>7811</v>
      </c>
      <c r="H8955" t="s">
        <v>878</v>
      </c>
      <c r="J8955" t="s">
        <v>14</v>
      </c>
      <c r="K8955">
        <v>50</v>
      </c>
      <c r="L8955" t="s">
        <v>22</v>
      </c>
    </row>
    <row r="8956" spans="1:12">
      <c r="A8956" t="e">
        <f ca="1">E00251532613921</f>
        <v>#NAME?</v>
      </c>
      <c r="B8956">
        <v>502</v>
      </c>
      <c r="C8956" t="s">
        <v>172</v>
      </c>
      <c r="D8956" s="1">
        <v>41159</v>
      </c>
      <c r="F8956">
        <v>2</v>
      </c>
      <c r="G8956">
        <v>7048</v>
      </c>
      <c r="H8956" t="s">
        <v>1169</v>
      </c>
      <c r="J8956" t="s">
        <v>14</v>
      </c>
      <c r="K8956">
        <v>49</v>
      </c>
      <c r="L8956" t="s">
        <v>15</v>
      </c>
    </row>
    <row r="8957" spans="1:12">
      <c r="A8957" t="e">
        <f ca="1">E00251429317021</f>
        <v>#NAME?</v>
      </c>
      <c r="B8957">
        <v>275</v>
      </c>
      <c r="C8957" t="s">
        <v>444</v>
      </c>
      <c r="D8957" s="1">
        <v>42301</v>
      </c>
      <c r="F8957">
        <v>1</v>
      </c>
      <c r="G8957">
        <v>78659</v>
      </c>
      <c r="H8957" t="s">
        <v>46</v>
      </c>
      <c r="J8957" t="s">
        <v>14</v>
      </c>
      <c r="K8957">
        <v>53</v>
      </c>
      <c r="L8957" t="s">
        <v>22</v>
      </c>
    </row>
    <row r="8958" spans="1:12">
      <c r="A8958" t="e">
        <f ca="1">E00251429251821</f>
        <v>#NAME?</v>
      </c>
      <c r="B8958">
        <v>753</v>
      </c>
      <c r="C8958" t="s">
        <v>545</v>
      </c>
      <c r="D8958" s="1">
        <v>42393</v>
      </c>
      <c r="E8958">
        <v>0</v>
      </c>
      <c r="F8958">
        <v>1</v>
      </c>
      <c r="G8958">
        <v>7173</v>
      </c>
      <c r="H8958" t="s">
        <v>526</v>
      </c>
      <c r="J8958" t="s">
        <v>34</v>
      </c>
      <c r="K8958">
        <v>55</v>
      </c>
      <c r="L8958" t="s">
        <v>15</v>
      </c>
    </row>
    <row r="8959" spans="1:12">
      <c r="A8959" t="e">
        <f ca="1">E00251513734821</f>
        <v>#NAME?</v>
      </c>
      <c r="B8959">
        <v>703</v>
      </c>
      <c r="C8959" t="s">
        <v>305</v>
      </c>
      <c r="D8959" s="1">
        <v>42219</v>
      </c>
      <c r="F8959">
        <v>5</v>
      </c>
      <c r="G8959">
        <v>2449</v>
      </c>
      <c r="H8959" t="s">
        <v>53</v>
      </c>
      <c r="J8959" t="s">
        <v>14</v>
      </c>
      <c r="K8959">
        <v>50</v>
      </c>
      <c r="L8959" t="s">
        <v>15</v>
      </c>
    </row>
    <row r="8960" spans="1:12">
      <c r="A8960" t="e">
        <f ca="1">E00251513734821</f>
        <v>#NAME?</v>
      </c>
      <c r="B8960">
        <v>703</v>
      </c>
      <c r="C8960" t="s">
        <v>305</v>
      </c>
      <c r="D8960" s="1">
        <v>42438</v>
      </c>
      <c r="F8960">
        <v>6</v>
      </c>
      <c r="G8960">
        <v>5699</v>
      </c>
      <c r="H8960" t="s">
        <v>329</v>
      </c>
      <c r="J8960" t="s">
        <v>14</v>
      </c>
      <c r="K8960">
        <v>50</v>
      </c>
      <c r="L8960" t="s">
        <v>15</v>
      </c>
    </row>
    <row r="8961" spans="1:12">
      <c r="A8961" t="e">
        <f ca="1">E00251513734821</f>
        <v>#NAME?</v>
      </c>
      <c r="B8961">
        <v>703</v>
      </c>
      <c r="C8961" t="s">
        <v>305</v>
      </c>
      <c r="D8961" s="1">
        <v>42446</v>
      </c>
      <c r="F8961">
        <v>6</v>
      </c>
      <c r="G8961">
        <v>5699</v>
      </c>
      <c r="H8961" t="s">
        <v>329</v>
      </c>
      <c r="J8961" t="s">
        <v>14</v>
      </c>
      <c r="K8961">
        <v>50</v>
      </c>
      <c r="L8961" t="s">
        <v>15</v>
      </c>
    </row>
    <row r="8962" spans="1:12">
      <c r="A8962" t="e">
        <f ca="1">E00251424821221</f>
        <v>#NAME?</v>
      </c>
      <c r="B8962">
        <v>122</v>
      </c>
      <c r="C8962" t="s">
        <v>522</v>
      </c>
      <c r="D8962" s="1">
        <v>41416</v>
      </c>
      <c r="F8962">
        <v>3</v>
      </c>
      <c r="G8962">
        <v>25000</v>
      </c>
      <c r="H8962" t="s">
        <v>178</v>
      </c>
      <c r="J8962" t="s">
        <v>14</v>
      </c>
      <c r="K8962">
        <v>57</v>
      </c>
      <c r="L8962" t="s">
        <v>15</v>
      </c>
    </row>
    <row r="8963" spans="1:12">
      <c r="A8963" t="e">
        <f ca="1">E00251429215721</f>
        <v>#NAME?</v>
      </c>
      <c r="B8963">
        <v>276</v>
      </c>
      <c r="C8963" t="s">
        <v>122</v>
      </c>
      <c r="D8963" s="1">
        <v>42618</v>
      </c>
      <c r="F8963">
        <v>2</v>
      </c>
      <c r="G8963">
        <v>30748</v>
      </c>
      <c r="H8963" t="s">
        <v>50</v>
      </c>
      <c r="J8963" t="s">
        <v>14</v>
      </c>
      <c r="K8963">
        <v>60</v>
      </c>
      <c r="L8963" t="s">
        <v>15</v>
      </c>
    </row>
    <row r="8964" spans="1:12">
      <c r="A8964" t="e">
        <f ca="1">E00251429215721</f>
        <v>#NAME?</v>
      </c>
      <c r="B8964">
        <v>276</v>
      </c>
      <c r="C8964" t="s">
        <v>122</v>
      </c>
      <c r="D8964" s="1">
        <v>42998</v>
      </c>
      <c r="F8964">
        <v>3</v>
      </c>
      <c r="G8964">
        <v>3051</v>
      </c>
      <c r="H8964" t="s">
        <v>13</v>
      </c>
      <c r="J8964" t="s">
        <v>14</v>
      </c>
      <c r="K8964">
        <v>61</v>
      </c>
      <c r="L8964" t="s">
        <v>15</v>
      </c>
    </row>
    <row r="8965" spans="1:12">
      <c r="A8965" t="e">
        <f ca="1">E00251513734821</f>
        <v>#NAME?</v>
      </c>
      <c r="B8965">
        <v>703</v>
      </c>
      <c r="C8965" t="s">
        <v>305</v>
      </c>
      <c r="D8965" s="1">
        <v>42572</v>
      </c>
      <c r="F8965">
        <v>5</v>
      </c>
      <c r="G8965">
        <v>4549</v>
      </c>
      <c r="H8965" t="s">
        <v>69</v>
      </c>
      <c r="J8965" t="s">
        <v>14</v>
      </c>
      <c r="K8965">
        <v>51</v>
      </c>
      <c r="L8965" t="s">
        <v>15</v>
      </c>
    </row>
    <row r="8966" spans="1:12">
      <c r="A8966" t="e">
        <f ca="1">E00251513734821</f>
        <v>#NAME?</v>
      </c>
      <c r="B8966">
        <v>703</v>
      </c>
      <c r="C8966" t="s">
        <v>305</v>
      </c>
      <c r="D8966" s="1">
        <v>42572</v>
      </c>
      <c r="F8966">
        <v>6</v>
      </c>
      <c r="G8966">
        <v>78321</v>
      </c>
      <c r="H8966" t="s">
        <v>490</v>
      </c>
      <c r="J8966" t="s">
        <v>14</v>
      </c>
      <c r="K8966">
        <v>51</v>
      </c>
      <c r="L8966" t="s">
        <v>22</v>
      </c>
    </row>
    <row r="8967" spans="1:12">
      <c r="A8967" t="e">
        <f ca="1">E00251513734821</f>
        <v>#NAME?</v>
      </c>
      <c r="B8967">
        <v>703</v>
      </c>
      <c r="C8967" t="s">
        <v>305</v>
      </c>
      <c r="D8967" s="1">
        <v>42667</v>
      </c>
      <c r="F8967">
        <v>3</v>
      </c>
      <c r="G8967">
        <v>4549</v>
      </c>
      <c r="H8967" t="s">
        <v>69</v>
      </c>
      <c r="J8967" t="s">
        <v>14</v>
      </c>
      <c r="K8967">
        <v>51</v>
      </c>
      <c r="L8967" t="s">
        <v>15</v>
      </c>
    </row>
    <row r="8968" spans="1:12">
      <c r="A8968" t="e">
        <f ca="1">E00251513734821</f>
        <v>#NAME?</v>
      </c>
      <c r="B8968">
        <v>703</v>
      </c>
      <c r="C8968" t="s">
        <v>305</v>
      </c>
      <c r="D8968" s="1">
        <v>42668</v>
      </c>
      <c r="F8968">
        <v>5</v>
      </c>
      <c r="G8968">
        <v>2169</v>
      </c>
      <c r="H8968" t="s">
        <v>40</v>
      </c>
      <c r="J8968" t="s">
        <v>14</v>
      </c>
      <c r="K8968">
        <v>51</v>
      </c>
      <c r="L8968" t="s">
        <v>15</v>
      </c>
    </row>
    <row r="8969" spans="1:12">
      <c r="A8969" t="e">
        <f ca="1">E00251513734821</f>
        <v>#NAME?</v>
      </c>
      <c r="B8969">
        <v>703</v>
      </c>
      <c r="C8969" t="s">
        <v>305</v>
      </c>
      <c r="D8969" s="1">
        <v>41495</v>
      </c>
      <c r="F8969">
        <v>6</v>
      </c>
      <c r="G8969">
        <v>2169</v>
      </c>
      <c r="H8969" t="s">
        <v>40</v>
      </c>
      <c r="J8969" t="s">
        <v>14</v>
      </c>
      <c r="K8969">
        <v>48</v>
      </c>
      <c r="L8969" t="s">
        <v>15</v>
      </c>
    </row>
    <row r="8970" spans="1:12">
      <c r="A8970" t="e">
        <f ca="1">E00251424821221</f>
        <v>#NAME?</v>
      </c>
      <c r="B8970">
        <v>122</v>
      </c>
      <c r="C8970" t="s">
        <v>522</v>
      </c>
      <c r="D8970" s="1">
        <v>41479</v>
      </c>
      <c r="F8970">
        <v>3</v>
      </c>
      <c r="G8970">
        <v>4019</v>
      </c>
      <c r="H8970" t="s">
        <v>26</v>
      </c>
      <c r="J8970" t="s">
        <v>14</v>
      </c>
      <c r="K8970">
        <v>57</v>
      </c>
      <c r="L8970" t="s">
        <v>15</v>
      </c>
    </row>
    <row r="8971" spans="1:12">
      <c r="A8971" t="e">
        <f ca="1">E00251429317021</f>
        <v>#NAME?</v>
      </c>
      <c r="B8971">
        <v>275</v>
      </c>
      <c r="C8971" t="s">
        <v>444</v>
      </c>
      <c r="D8971" s="1">
        <v>42171</v>
      </c>
      <c r="F8971">
        <v>1</v>
      </c>
      <c r="G8971">
        <v>496</v>
      </c>
      <c r="H8971" t="s">
        <v>190</v>
      </c>
      <c r="J8971" t="s">
        <v>14</v>
      </c>
      <c r="K8971">
        <v>53</v>
      </c>
      <c r="L8971" t="s">
        <v>15</v>
      </c>
    </row>
    <row r="8972" spans="1:12">
      <c r="A8972" t="e">
        <f ca="1">E00251429317021</f>
        <v>#NAME?</v>
      </c>
      <c r="B8972">
        <v>275</v>
      </c>
      <c r="C8972" t="s">
        <v>444</v>
      </c>
      <c r="D8972" s="1">
        <v>42192</v>
      </c>
      <c r="F8972">
        <v>3</v>
      </c>
      <c r="G8972">
        <v>496</v>
      </c>
      <c r="H8972" t="s">
        <v>190</v>
      </c>
      <c r="J8972" t="s">
        <v>14</v>
      </c>
      <c r="K8972">
        <v>53</v>
      </c>
      <c r="L8972" t="s">
        <v>15</v>
      </c>
    </row>
    <row r="8973" spans="1:12">
      <c r="A8973" t="e">
        <f ca="1">E00251429676421</f>
        <v>#NAME?</v>
      </c>
      <c r="B8973">
        <v>161</v>
      </c>
      <c r="C8973" t="s">
        <v>349</v>
      </c>
      <c r="D8973" s="1">
        <v>43000</v>
      </c>
      <c r="F8973">
        <v>3</v>
      </c>
      <c r="G8973">
        <v>27800</v>
      </c>
      <c r="H8973" t="s">
        <v>145</v>
      </c>
      <c r="J8973" t="s">
        <v>14</v>
      </c>
      <c r="K8973">
        <v>43</v>
      </c>
      <c r="L8973" t="s">
        <v>15</v>
      </c>
    </row>
    <row r="8974" spans="1:12">
      <c r="A8974" t="e">
        <f ca="1">E00251429676421</f>
        <v>#NAME?</v>
      </c>
      <c r="B8974">
        <v>161</v>
      </c>
      <c r="C8974" t="s">
        <v>349</v>
      </c>
      <c r="D8974" s="1">
        <v>43035</v>
      </c>
      <c r="F8974">
        <v>1</v>
      </c>
      <c r="G8974">
        <v>29389</v>
      </c>
      <c r="H8974" t="s">
        <v>881</v>
      </c>
      <c r="J8974" t="s">
        <v>14</v>
      </c>
      <c r="K8974">
        <v>43</v>
      </c>
      <c r="L8974" t="s">
        <v>15</v>
      </c>
    </row>
    <row r="8975" spans="1:12">
      <c r="A8975" t="e">
        <f ca="1">E00251513734821</f>
        <v>#NAME?</v>
      </c>
      <c r="B8975">
        <v>703</v>
      </c>
      <c r="C8975" t="s">
        <v>305</v>
      </c>
      <c r="D8975" s="1">
        <v>42529</v>
      </c>
      <c r="F8975">
        <v>4</v>
      </c>
      <c r="G8975">
        <v>78321</v>
      </c>
      <c r="H8975" t="s">
        <v>490</v>
      </c>
      <c r="J8975" t="s">
        <v>14</v>
      </c>
      <c r="K8975">
        <v>51</v>
      </c>
      <c r="L8975" t="s">
        <v>22</v>
      </c>
    </row>
    <row r="8976" spans="1:12">
      <c r="A8976" t="e">
        <f ca="1">E00251513734821</f>
        <v>#NAME?</v>
      </c>
      <c r="B8976">
        <v>703</v>
      </c>
      <c r="C8976" t="s">
        <v>305</v>
      </c>
      <c r="D8976" s="1">
        <v>42604</v>
      </c>
      <c r="F8976">
        <v>5</v>
      </c>
      <c r="G8976">
        <v>2169</v>
      </c>
      <c r="H8976" t="s">
        <v>40</v>
      </c>
      <c r="J8976" t="s">
        <v>14</v>
      </c>
      <c r="K8976">
        <v>51</v>
      </c>
      <c r="L8976" t="s">
        <v>15</v>
      </c>
    </row>
    <row r="8977" spans="1:12">
      <c r="A8977" t="e">
        <f ca="1">E00251528565821</f>
        <v>#NAME?</v>
      </c>
      <c r="B8977">
        <v>307</v>
      </c>
      <c r="C8977" t="s">
        <v>210</v>
      </c>
      <c r="D8977" s="1">
        <v>41429</v>
      </c>
      <c r="F8977">
        <v>1</v>
      </c>
      <c r="G8977">
        <v>6272</v>
      </c>
      <c r="H8977" t="s">
        <v>635</v>
      </c>
      <c r="J8977" t="s">
        <v>14</v>
      </c>
      <c r="K8977">
        <v>53</v>
      </c>
      <c r="L8977" t="s">
        <v>15</v>
      </c>
    </row>
    <row r="8978" spans="1:12">
      <c r="A8978" t="e">
        <f ca="1">E00251424821221</f>
        <v>#NAME?</v>
      </c>
      <c r="B8978">
        <v>122</v>
      </c>
      <c r="C8978" t="s">
        <v>522</v>
      </c>
      <c r="D8978" s="1">
        <v>41698</v>
      </c>
      <c r="F8978">
        <v>2</v>
      </c>
      <c r="G8978">
        <v>4019</v>
      </c>
      <c r="H8978" t="s">
        <v>26</v>
      </c>
      <c r="J8978" t="s">
        <v>14</v>
      </c>
      <c r="K8978">
        <v>58</v>
      </c>
      <c r="L8978" t="s">
        <v>15</v>
      </c>
    </row>
    <row r="8979" spans="1:12">
      <c r="A8979" t="e">
        <f ca="1">E00251528565821</f>
        <v>#NAME?</v>
      </c>
      <c r="B8979">
        <v>307</v>
      </c>
      <c r="C8979" t="s">
        <v>210</v>
      </c>
      <c r="D8979" s="1">
        <v>42846</v>
      </c>
      <c r="F8979">
        <v>1</v>
      </c>
      <c r="G8979">
        <v>7231</v>
      </c>
      <c r="H8979" t="s">
        <v>128</v>
      </c>
      <c r="J8979" t="s">
        <v>14</v>
      </c>
      <c r="K8979">
        <v>57</v>
      </c>
      <c r="L8979" t="s">
        <v>15</v>
      </c>
    </row>
    <row r="8980" spans="1:12">
      <c r="A8980" t="e">
        <f ca="1">E00251513734821</f>
        <v>#NAME?</v>
      </c>
      <c r="B8980">
        <v>703</v>
      </c>
      <c r="C8980" t="s">
        <v>305</v>
      </c>
      <c r="D8980" s="1">
        <v>41568</v>
      </c>
      <c r="F8980">
        <v>6</v>
      </c>
      <c r="G8980">
        <v>2169</v>
      </c>
      <c r="H8980" t="s">
        <v>40</v>
      </c>
      <c r="J8980" t="s">
        <v>14</v>
      </c>
      <c r="K8980">
        <v>48</v>
      </c>
      <c r="L8980" t="s">
        <v>15</v>
      </c>
    </row>
    <row r="8981" spans="1:12">
      <c r="A8981" t="e">
        <f ca="1">E00251716444121</f>
        <v>#NAME?</v>
      </c>
      <c r="B8981">
        <v>438</v>
      </c>
      <c r="C8981" t="s">
        <v>474</v>
      </c>
      <c r="D8981" s="1">
        <v>42206</v>
      </c>
      <c r="F8981">
        <v>2</v>
      </c>
      <c r="G8981">
        <v>4019</v>
      </c>
      <c r="H8981" t="s">
        <v>26</v>
      </c>
      <c r="J8981" t="s">
        <v>14</v>
      </c>
      <c r="K8981">
        <v>56</v>
      </c>
      <c r="L8981" t="s">
        <v>15</v>
      </c>
    </row>
    <row r="8982" spans="1:12">
      <c r="A8982" t="e">
        <f ca="1">E00251429152221</f>
        <v>#NAME?</v>
      </c>
      <c r="B8982">
        <v>285</v>
      </c>
      <c r="C8982" t="s">
        <v>117</v>
      </c>
      <c r="D8982" s="1">
        <v>42331</v>
      </c>
      <c r="F8982">
        <v>1</v>
      </c>
      <c r="G8982">
        <v>2809</v>
      </c>
      <c r="H8982" t="s">
        <v>90</v>
      </c>
      <c r="J8982" t="s">
        <v>14</v>
      </c>
      <c r="K8982">
        <v>56</v>
      </c>
      <c r="L8982" t="s">
        <v>15</v>
      </c>
    </row>
    <row r="8983" spans="1:12">
      <c r="A8983" t="e">
        <f ca="1">E00251532134321</f>
        <v>#NAME?</v>
      </c>
      <c r="B8983">
        <v>497</v>
      </c>
      <c r="C8983" t="s">
        <v>141</v>
      </c>
      <c r="D8983" s="1">
        <v>41353</v>
      </c>
      <c r="F8983">
        <v>1</v>
      </c>
      <c r="G8983">
        <v>4019</v>
      </c>
      <c r="H8983" t="s">
        <v>26</v>
      </c>
      <c r="J8983" t="s">
        <v>14</v>
      </c>
      <c r="K8983">
        <v>62</v>
      </c>
      <c r="L8983" t="s">
        <v>15</v>
      </c>
    </row>
    <row r="8984" spans="1:12">
      <c r="A8984" t="e">
        <f ca="1">E00251532134321</f>
        <v>#NAME?</v>
      </c>
      <c r="B8984">
        <v>497</v>
      </c>
      <c r="C8984" t="s">
        <v>141</v>
      </c>
      <c r="D8984" s="1">
        <v>42178</v>
      </c>
      <c r="F8984">
        <v>1</v>
      </c>
      <c r="G8984">
        <v>30272</v>
      </c>
      <c r="H8984" t="s">
        <v>740</v>
      </c>
      <c r="J8984" t="s">
        <v>14</v>
      </c>
      <c r="K8984">
        <v>64</v>
      </c>
      <c r="L8984" t="s">
        <v>15</v>
      </c>
    </row>
    <row r="8985" spans="1:12">
      <c r="A8985" t="e">
        <f ca="1">E00251529062621</f>
        <v>#NAME?</v>
      </c>
      <c r="B8985">
        <v>290</v>
      </c>
      <c r="C8985" t="s">
        <v>449</v>
      </c>
      <c r="D8985" s="1">
        <v>41775</v>
      </c>
      <c r="F8985">
        <v>3</v>
      </c>
      <c r="G8985">
        <v>4019</v>
      </c>
      <c r="H8985" t="s">
        <v>26</v>
      </c>
      <c r="J8985" t="s">
        <v>14</v>
      </c>
      <c r="K8985">
        <v>58</v>
      </c>
      <c r="L8985" t="s">
        <v>15</v>
      </c>
    </row>
    <row r="8986" spans="1:12">
      <c r="A8986" t="e">
        <f ca="1">E00251529062621</f>
        <v>#NAME?</v>
      </c>
      <c r="B8986">
        <v>290</v>
      </c>
      <c r="C8986" t="s">
        <v>449</v>
      </c>
      <c r="D8986" s="1">
        <v>42863</v>
      </c>
      <c r="F8986">
        <v>4</v>
      </c>
      <c r="G8986">
        <v>25000</v>
      </c>
      <c r="H8986" t="s">
        <v>178</v>
      </c>
      <c r="J8986" t="s">
        <v>14</v>
      </c>
      <c r="K8986">
        <v>61</v>
      </c>
      <c r="L8986" t="s">
        <v>15</v>
      </c>
    </row>
    <row r="8987" spans="1:12">
      <c r="A8987" t="e">
        <f ca="1">E00251432267921</f>
        <v>#NAME?</v>
      </c>
      <c r="B8987">
        <v>454</v>
      </c>
      <c r="C8987" t="s">
        <v>179</v>
      </c>
      <c r="D8987" s="1">
        <v>42494</v>
      </c>
      <c r="F8987">
        <v>2</v>
      </c>
      <c r="G8987">
        <v>7295</v>
      </c>
      <c r="H8987" t="s">
        <v>76</v>
      </c>
      <c r="J8987" t="s">
        <v>14</v>
      </c>
      <c r="K8987">
        <v>51</v>
      </c>
      <c r="L8987" t="s">
        <v>15</v>
      </c>
    </row>
    <row r="8988" spans="1:12">
      <c r="A8988" t="e">
        <f ca="1">E00251619838921</f>
        <v>#NAME?</v>
      </c>
      <c r="B8988">
        <v>454</v>
      </c>
      <c r="C8988" t="s">
        <v>179</v>
      </c>
      <c r="D8988" s="1">
        <v>41899</v>
      </c>
      <c r="F8988">
        <v>1</v>
      </c>
      <c r="G8988">
        <v>9198</v>
      </c>
      <c r="H8988" t="s">
        <v>229</v>
      </c>
      <c r="J8988" t="s">
        <v>14</v>
      </c>
      <c r="K8988">
        <v>47</v>
      </c>
      <c r="L8988" t="s">
        <v>15</v>
      </c>
    </row>
    <row r="8989" spans="1:12">
      <c r="A8989" t="e">
        <f ca="1">E00251619838921</f>
        <v>#NAME?</v>
      </c>
      <c r="B8989">
        <v>454</v>
      </c>
      <c r="C8989" t="s">
        <v>179</v>
      </c>
      <c r="D8989" s="1">
        <v>42726</v>
      </c>
      <c r="F8989">
        <v>1</v>
      </c>
      <c r="G8989">
        <v>27800</v>
      </c>
      <c r="H8989" t="s">
        <v>145</v>
      </c>
      <c r="J8989" t="s">
        <v>14</v>
      </c>
      <c r="K8989">
        <v>49</v>
      </c>
      <c r="L8989" t="s">
        <v>15</v>
      </c>
    </row>
    <row r="8990" spans="1:12">
      <c r="A8990" t="e">
        <f ca="1">E00251429215721</f>
        <v>#NAME?</v>
      </c>
      <c r="B8990">
        <v>276</v>
      </c>
      <c r="C8990" t="s">
        <v>122</v>
      </c>
      <c r="D8990" s="1">
        <v>42618</v>
      </c>
      <c r="F8990">
        <v>1</v>
      </c>
      <c r="G8990">
        <v>2720</v>
      </c>
      <c r="H8990" t="s">
        <v>65</v>
      </c>
      <c r="J8990" t="s">
        <v>14</v>
      </c>
      <c r="K8990">
        <v>60</v>
      </c>
      <c r="L8990" t="s">
        <v>15</v>
      </c>
    </row>
    <row r="8991" spans="1:12">
      <c r="A8991" t="e">
        <f ca="1">E00251619802021</f>
        <v>#NAME?</v>
      </c>
      <c r="B8991">
        <v>454</v>
      </c>
      <c r="C8991" t="s">
        <v>179</v>
      </c>
      <c r="D8991" s="1">
        <v>41361</v>
      </c>
      <c r="F8991">
        <v>1</v>
      </c>
      <c r="G8991">
        <v>78609</v>
      </c>
      <c r="H8991" t="s">
        <v>240</v>
      </c>
      <c r="J8991" t="s">
        <v>14</v>
      </c>
      <c r="K8991">
        <v>51</v>
      </c>
      <c r="L8991" t="s">
        <v>22</v>
      </c>
    </row>
    <row r="8992" spans="1:12">
      <c r="A8992" t="e">
        <f ca="1">E00251619802021</f>
        <v>#NAME?</v>
      </c>
      <c r="B8992">
        <v>454</v>
      </c>
      <c r="C8992" t="s">
        <v>179</v>
      </c>
      <c r="D8992" s="1">
        <v>41593</v>
      </c>
      <c r="F8992">
        <v>1</v>
      </c>
      <c r="G8992">
        <v>72673</v>
      </c>
      <c r="H8992" t="s">
        <v>394</v>
      </c>
      <c r="J8992" t="s">
        <v>14</v>
      </c>
      <c r="K8992">
        <v>51</v>
      </c>
      <c r="L8992" t="s">
        <v>15</v>
      </c>
    </row>
    <row r="8993" spans="1:12">
      <c r="A8993" t="e">
        <f ca="1">E00251532134321</f>
        <v>#NAME?</v>
      </c>
      <c r="B8993">
        <v>497</v>
      </c>
      <c r="C8993" t="s">
        <v>141</v>
      </c>
      <c r="D8993" s="1">
        <v>41425</v>
      </c>
      <c r="F8993">
        <v>2</v>
      </c>
      <c r="G8993">
        <v>2721</v>
      </c>
      <c r="H8993" t="s">
        <v>465</v>
      </c>
      <c r="J8993" t="s">
        <v>14</v>
      </c>
      <c r="K8993">
        <v>62</v>
      </c>
      <c r="L8993" t="s">
        <v>15</v>
      </c>
    </row>
    <row r="8994" spans="1:12">
      <c r="A8994" t="e">
        <f ca="1">E00251532134321</f>
        <v>#NAME?</v>
      </c>
      <c r="B8994">
        <v>497</v>
      </c>
      <c r="C8994" t="s">
        <v>141</v>
      </c>
      <c r="D8994" s="1">
        <v>42067</v>
      </c>
      <c r="F8994">
        <v>2</v>
      </c>
      <c r="G8994">
        <v>2721</v>
      </c>
      <c r="H8994" t="s">
        <v>465</v>
      </c>
      <c r="J8994" t="s">
        <v>14</v>
      </c>
      <c r="K8994">
        <v>64</v>
      </c>
      <c r="L8994" t="s">
        <v>15</v>
      </c>
    </row>
    <row r="8995" spans="1:12">
      <c r="A8995" t="e">
        <f ca="1">E00251716444121</f>
        <v>#NAME?</v>
      </c>
      <c r="B8995">
        <v>438</v>
      </c>
      <c r="C8995" t="s">
        <v>474</v>
      </c>
      <c r="D8995" s="1">
        <v>41996</v>
      </c>
      <c r="F8995">
        <v>4</v>
      </c>
      <c r="G8995">
        <v>72700</v>
      </c>
      <c r="H8995" t="s">
        <v>649</v>
      </c>
      <c r="J8995" t="s">
        <v>14</v>
      </c>
      <c r="K8995">
        <v>55</v>
      </c>
      <c r="L8995" t="s">
        <v>15</v>
      </c>
    </row>
    <row r="8996" spans="1:12">
      <c r="A8996" t="e">
        <f ca="1">E00251716444121</f>
        <v>#NAME?</v>
      </c>
      <c r="B8996">
        <v>438</v>
      </c>
      <c r="C8996" t="s">
        <v>474</v>
      </c>
      <c r="D8996" s="1">
        <v>42073</v>
      </c>
      <c r="F8996">
        <v>4</v>
      </c>
      <c r="G8996">
        <v>4019</v>
      </c>
      <c r="H8996" t="s">
        <v>26</v>
      </c>
      <c r="J8996" t="s">
        <v>14</v>
      </c>
      <c r="K8996">
        <v>56</v>
      </c>
      <c r="L8996" t="s">
        <v>15</v>
      </c>
    </row>
    <row r="8997" spans="1:12">
      <c r="A8997" t="e">
        <f ca="1">E00251716444121</f>
        <v>#NAME?</v>
      </c>
      <c r="B8997">
        <v>438</v>
      </c>
      <c r="C8997" t="s">
        <v>474</v>
      </c>
      <c r="D8997" s="1">
        <v>42570</v>
      </c>
      <c r="F8997">
        <v>2</v>
      </c>
      <c r="G8997">
        <v>4019</v>
      </c>
      <c r="H8997" t="s">
        <v>26</v>
      </c>
      <c r="J8997" t="s">
        <v>14</v>
      </c>
      <c r="K8997">
        <v>57</v>
      </c>
      <c r="L8997" t="s">
        <v>15</v>
      </c>
    </row>
    <row r="8998" spans="1:12">
      <c r="A8998" t="e">
        <f ca="1">E00251513734821</f>
        <v>#NAME?</v>
      </c>
      <c r="B8998">
        <v>703</v>
      </c>
      <c r="C8998" t="s">
        <v>305</v>
      </c>
      <c r="D8998" s="1">
        <v>43004</v>
      </c>
      <c r="F8998">
        <v>1</v>
      </c>
      <c r="G8998">
        <v>7295</v>
      </c>
      <c r="H8998" t="s">
        <v>76</v>
      </c>
      <c r="J8998" t="s">
        <v>14</v>
      </c>
      <c r="K8998">
        <v>52</v>
      </c>
      <c r="L8998" t="s">
        <v>15</v>
      </c>
    </row>
    <row r="8999" spans="1:12">
      <c r="A8999" t="e">
        <f ca="1">E00251513734821</f>
        <v>#NAME?</v>
      </c>
      <c r="B8999">
        <v>703</v>
      </c>
      <c r="C8999" t="s">
        <v>305</v>
      </c>
      <c r="D8999" s="1">
        <v>43053</v>
      </c>
      <c r="F8999">
        <v>4</v>
      </c>
      <c r="G8999">
        <v>78321</v>
      </c>
      <c r="H8999" t="s">
        <v>490</v>
      </c>
      <c r="J8999" t="s">
        <v>14</v>
      </c>
      <c r="K8999">
        <v>52</v>
      </c>
      <c r="L8999" t="s">
        <v>22</v>
      </c>
    </row>
    <row r="9000" spans="1:12">
      <c r="A9000" t="e">
        <f ca="1">E00251429317021</f>
        <v>#NAME?</v>
      </c>
      <c r="B9000">
        <v>275</v>
      </c>
      <c r="C9000" t="s">
        <v>444</v>
      </c>
      <c r="D9000" s="1">
        <v>42790</v>
      </c>
      <c r="F9000">
        <v>2</v>
      </c>
      <c r="G9000">
        <v>496</v>
      </c>
      <c r="H9000" t="s">
        <v>190</v>
      </c>
      <c r="J9000" t="s">
        <v>14</v>
      </c>
      <c r="K9000">
        <v>54</v>
      </c>
      <c r="L9000" t="s">
        <v>15</v>
      </c>
    </row>
    <row r="9001" spans="1:12">
      <c r="A9001" t="e">
        <f ca="1">E00251429317021</f>
        <v>#NAME?</v>
      </c>
      <c r="B9001">
        <v>275</v>
      </c>
      <c r="C9001" t="s">
        <v>444</v>
      </c>
      <c r="D9001" s="1">
        <v>42790</v>
      </c>
      <c r="F9001">
        <v>3</v>
      </c>
      <c r="G9001">
        <v>3051</v>
      </c>
      <c r="H9001" t="s">
        <v>13</v>
      </c>
      <c r="J9001" t="s">
        <v>14</v>
      </c>
      <c r="K9001">
        <v>54</v>
      </c>
      <c r="L9001" t="s">
        <v>15</v>
      </c>
    </row>
    <row r="9002" spans="1:12">
      <c r="A9002" t="e">
        <f ca="1">E00251432267921</f>
        <v>#NAME?</v>
      </c>
      <c r="B9002">
        <v>454</v>
      </c>
      <c r="C9002" t="s">
        <v>179</v>
      </c>
      <c r="D9002" s="1">
        <v>42333</v>
      </c>
      <c r="F9002">
        <v>1</v>
      </c>
      <c r="G9002">
        <v>25000</v>
      </c>
      <c r="H9002" t="s">
        <v>178</v>
      </c>
      <c r="J9002" t="s">
        <v>14</v>
      </c>
      <c r="K9002">
        <v>50</v>
      </c>
      <c r="L9002" t="s">
        <v>15</v>
      </c>
    </row>
    <row r="9003" spans="1:12">
      <c r="A9003" t="e">
        <f ca="1">E00251432267921</f>
        <v>#NAME?</v>
      </c>
      <c r="B9003">
        <v>1028</v>
      </c>
      <c r="C9003" t="s">
        <v>127</v>
      </c>
      <c r="D9003" s="1">
        <v>42404</v>
      </c>
      <c r="F9003">
        <v>1</v>
      </c>
      <c r="G9003">
        <v>78899</v>
      </c>
      <c r="H9003" t="s">
        <v>1018</v>
      </c>
      <c r="I9003" t="s">
        <v>127</v>
      </c>
      <c r="J9003" t="s">
        <v>57</v>
      </c>
      <c r="K9003">
        <v>50</v>
      </c>
      <c r="L9003" t="s">
        <v>22</v>
      </c>
    </row>
    <row r="9004" spans="1:12">
      <c r="A9004" t="e">
        <f ca="1">E00251429317021</f>
        <v>#NAME?</v>
      </c>
      <c r="B9004">
        <v>275</v>
      </c>
      <c r="C9004" t="s">
        <v>444</v>
      </c>
      <c r="D9004" s="1">
        <v>42059</v>
      </c>
      <c r="F9004">
        <v>2</v>
      </c>
      <c r="G9004">
        <v>3510</v>
      </c>
      <c r="H9004" t="s">
        <v>647</v>
      </c>
      <c r="J9004" t="s">
        <v>14</v>
      </c>
      <c r="K9004">
        <v>52</v>
      </c>
      <c r="L9004" t="s">
        <v>15</v>
      </c>
    </row>
    <row r="9005" spans="1:12">
      <c r="A9005" t="e">
        <f ca="1">E00251439718121</f>
        <v>#NAME?</v>
      </c>
      <c r="B9005">
        <v>293</v>
      </c>
      <c r="C9005" t="s">
        <v>25</v>
      </c>
      <c r="D9005" s="1">
        <v>41054</v>
      </c>
      <c r="F9005">
        <v>2</v>
      </c>
      <c r="G9005">
        <v>7295</v>
      </c>
      <c r="H9005" t="s">
        <v>76</v>
      </c>
      <c r="J9005" t="s">
        <v>14</v>
      </c>
      <c r="K9005">
        <v>56</v>
      </c>
      <c r="L9005" t="s">
        <v>15</v>
      </c>
    </row>
    <row r="9006" spans="1:12">
      <c r="A9006" t="e">
        <f ca="1">E00251429251821</f>
        <v>#NAME?</v>
      </c>
      <c r="B9006">
        <v>294</v>
      </c>
      <c r="C9006" t="s">
        <v>61</v>
      </c>
      <c r="D9006" s="1">
        <v>41851</v>
      </c>
      <c r="F9006">
        <v>3</v>
      </c>
      <c r="G9006">
        <v>7262</v>
      </c>
      <c r="H9006" t="s">
        <v>198</v>
      </c>
      <c r="J9006" t="s">
        <v>14</v>
      </c>
      <c r="K9006">
        <v>54</v>
      </c>
      <c r="L9006" t="s">
        <v>15</v>
      </c>
    </row>
    <row r="9007" spans="1:12">
      <c r="A9007" t="e">
        <f ca="1">E00251429786121</f>
        <v>#NAME?</v>
      </c>
      <c r="B9007">
        <v>156</v>
      </c>
      <c r="C9007" t="s">
        <v>569</v>
      </c>
      <c r="D9007" s="1">
        <v>43070</v>
      </c>
      <c r="F9007">
        <v>2</v>
      </c>
      <c r="G9007">
        <v>490</v>
      </c>
      <c r="H9007" t="s">
        <v>203</v>
      </c>
      <c r="J9007" t="s">
        <v>14</v>
      </c>
      <c r="K9007">
        <v>68</v>
      </c>
      <c r="L9007" t="s">
        <v>15</v>
      </c>
    </row>
    <row r="9008" spans="1:12">
      <c r="A9008" t="e">
        <f ca="1">E00251524952721</f>
        <v>#NAME?</v>
      </c>
      <c r="B9008">
        <v>437</v>
      </c>
      <c r="C9008" t="s">
        <v>216</v>
      </c>
      <c r="D9008" s="1">
        <v>42359</v>
      </c>
      <c r="F9008">
        <v>1</v>
      </c>
      <c r="G9008">
        <v>36840</v>
      </c>
      <c r="H9008" t="s">
        <v>1042</v>
      </c>
      <c r="J9008" t="s">
        <v>14</v>
      </c>
      <c r="K9008">
        <v>50</v>
      </c>
      <c r="L9008" t="s">
        <v>15</v>
      </c>
    </row>
    <row r="9009" spans="1:12">
      <c r="A9009" t="e">
        <f ca="1">E00251524952721</f>
        <v>#NAME?</v>
      </c>
      <c r="B9009">
        <v>437</v>
      </c>
      <c r="C9009" t="s">
        <v>216</v>
      </c>
      <c r="D9009" s="1">
        <v>43054</v>
      </c>
      <c r="F9009">
        <v>1</v>
      </c>
      <c r="G9009">
        <v>30748</v>
      </c>
      <c r="H9009" t="s">
        <v>50</v>
      </c>
      <c r="J9009" t="s">
        <v>14</v>
      </c>
      <c r="K9009">
        <v>52</v>
      </c>
      <c r="L9009" t="s">
        <v>15</v>
      </c>
    </row>
    <row r="9010" spans="1:12">
      <c r="A9010" t="e">
        <f ca="1">E00251524952721</f>
        <v>#NAME?</v>
      </c>
      <c r="B9010">
        <v>437</v>
      </c>
      <c r="C9010" t="s">
        <v>216</v>
      </c>
      <c r="D9010" s="1">
        <v>42398</v>
      </c>
      <c r="F9010">
        <v>1</v>
      </c>
      <c r="G9010">
        <v>7962</v>
      </c>
      <c r="H9010" t="s">
        <v>111</v>
      </c>
      <c r="J9010" t="s">
        <v>14</v>
      </c>
      <c r="K9010">
        <v>50</v>
      </c>
      <c r="L9010" t="s">
        <v>22</v>
      </c>
    </row>
    <row r="9011" spans="1:12">
      <c r="A9011" t="e">
        <f ca="1">E00251513734821</f>
        <v>#NAME?</v>
      </c>
      <c r="B9011">
        <v>703</v>
      </c>
      <c r="C9011" t="s">
        <v>305</v>
      </c>
      <c r="D9011" s="1">
        <v>42888</v>
      </c>
      <c r="F9011">
        <v>1</v>
      </c>
      <c r="G9011">
        <v>7295</v>
      </c>
      <c r="H9011" t="s">
        <v>76</v>
      </c>
      <c r="J9011" t="s">
        <v>14</v>
      </c>
      <c r="K9011">
        <v>51</v>
      </c>
      <c r="L9011" t="s">
        <v>15</v>
      </c>
    </row>
    <row r="9012" spans="1:12">
      <c r="A9012" t="e">
        <f ca="1">E00251513734821</f>
        <v>#NAME?</v>
      </c>
      <c r="B9012">
        <v>703</v>
      </c>
      <c r="C9012" t="s">
        <v>305</v>
      </c>
      <c r="D9012" s="1">
        <v>41585</v>
      </c>
      <c r="F9012">
        <v>4</v>
      </c>
      <c r="G9012">
        <v>7811</v>
      </c>
      <c r="H9012" t="s">
        <v>878</v>
      </c>
      <c r="J9012" t="s">
        <v>14</v>
      </c>
      <c r="K9012">
        <v>48</v>
      </c>
      <c r="L9012" t="s">
        <v>22</v>
      </c>
    </row>
    <row r="9013" spans="1:12">
      <c r="A9013" t="e">
        <f ca="1">E00251513734821</f>
        <v>#NAME?</v>
      </c>
      <c r="B9013">
        <v>703</v>
      </c>
      <c r="C9013" t="s">
        <v>305</v>
      </c>
      <c r="D9013" s="1">
        <v>42438</v>
      </c>
      <c r="F9013">
        <v>2</v>
      </c>
      <c r="G9013">
        <v>7242</v>
      </c>
      <c r="H9013" t="s">
        <v>93</v>
      </c>
      <c r="J9013" t="s">
        <v>14</v>
      </c>
      <c r="K9013">
        <v>50</v>
      </c>
      <c r="L9013" t="s">
        <v>15</v>
      </c>
    </row>
    <row r="9014" spans="1:12">
      <c r="A9014" t="e">
        <f ca="1">E00251513734821</f>
        <v>#NAME?</v>
      </c>
      <c r="B9014">
        <v>703</v>
      </c>
      <c r="C9014" t="s">
        <v>305</v>
      </c>
      <c r="D9014" s="1">
        <v>42541</v>
      </c>
      <c r="F9014">
        <v>3</v>
      </c>
      <c r="G9014">
        <v>4549</v>
      </c>
      <c r="H9014" t="s">
        <v>69</v>
      </c>
      <c r="J9014" t="s">
        <v>14</v>
      </c>
      <c r="K9014">
        <v>51</v>
      </c>
      <c r="L9014" t="s">
        <v>15</v>
      </c>
    </row>
    <row r="9015" spans="1:12">
      <c r="A9015" t="e">
        <f ca="1">E00251429152221</f>
        <v>#NAME?</v>
      </c>
      <c r="B9015">
        <v>734</v>
      </c>
      <c r="C9015" t="s">
        <v>651</v>
      </c>
      <c r="D9015" s="1">
        <v>42756</v>
      </c>
      <c r="E9015">
        <v>0</v>
      </c>
      <c r="F9015">
        <v>1</v>
      </c>
      <c r="G9015">
        <v>5651</v>
      </c>
      <c r="H9015" t="s">
        <v>617</v>
      </c>
      <c r="J9015" t="s">
        <v>34</v>
      </c>
      <c r="K9015">
        <v>57</v>
      </c>
      <c r="L9015" t="s">
        <v>15</v>
      </c>
    </row>
    <row r="9016" spans="1:12">
      <c r="A9016" t="e">
        <f ca="1">E00251514723521</f>
        <v>#NAME?</v>
      </c>
      <c r="B9016">
        <v>500</v>
      </c>
      <c r="C9016" t="s">
        <v>161</v>
      </c>
      <c r="D9016" s="1">
        <v>42377</v>
      </c>
      <c r="F9016">
        <v>2</v>
      </c>
      <c r="G9016">
        <v>2449</v>
      </c>
      <c r="H9016" t="s">
        <v>53</v>
      </c>
      <c r="J9016" t="s">
        <v>14</v>
      </c>
      <c r="K9016">
        <v>45</v>
      </c>
      <c r="L9016" t="s">
        <v>15</v>
      </c>
    </row>
    <row r="9017" spans="1:12">
      <c r="A9017" t="e">
        <f ca="1">E00251514879521</f>
        <v>#NAME?</v>
      </c>
      <c r="B9017">
        <v>497</v>
      </c>
      <c r="C9017" t="s">
        <v>141</v>
      </c>
      <c r="D9017" s="1">
        <v>41303</v>
      </c>
      <c r="F9017">
        <v>1</v>
      </c>
      <c r="G9017">
        <v>37991</v>
      </c>
      <c r="H9017" t="s">
        <v>851</v>
      </c>
      <c r="J9017" t="s">
        <v>14</v>
      </c>
      <c r="K9017">
        <v>41</v>
      </c>
      <c r="L9017" t="s">
        <v>15</v>
      </c>
    </row>
    <row r="9018" spans="1:12">
      <c r="A9018" t="e">
        <f ca="1">E00251514879521</f>
        <v>#NAME?</v>
      </c>
      <c r="B9018">
        <v>497</v>
      </c>
      <c r="C9018" t="s">
        <v>141</v>
      </c>
      <c r="D9018" s="1">
        <v>41565</v>
      </c>
      <c r="F9018">
        <v>1</v>
      </c>
      <c r="G9018">
        <v>29690</v>
      </c>
      <c r="H9018" t="s">
        <v>52</v>
      </c>
      <c r="J9018" t="s">
        <v>14</v>
      </c>
      <c r="K9018">
        <v>42</v>
      </c>
      <c r="L9018" t="s">
        <v>15</v>
      </c>
    </row>
    <row r="9019" spans="1:12">
      <c r="A9019" t="e">
        <f ca="1">E00251514879521</f>
        <v>#NAME?</v>
      </c>
      <c r="B9019">
        <v>497</v>
      </c>
      <c r="C9019" t="s">
        <v>141</v>
      </c>
      <c r="D9019" s="1">
        <v>42800</v>
      </c>
      <c r="F9019">
        <v>1</v>
      </c>
      <c r="G9019">
        <v>5249</v>
      </c>
      <c r="H9019" t="s">
        <v>1170</v>
      </c>
      <c r="J9019" t="s">
        <v>14</v>
      </c>
      <c r="K9019">
        <v>45</v>
      </c>
      <c r="L9019" t="s">
        <v>15</v>
      </c>
    </row>
    <row r="9020" spans="1:12">
      <c r="A9020" t="e">
        <f ca="1">E00251432413621</f>
        <v>#NAME?</v>
      </c>
      <c r="B9020">
        <v>772</v>
      </c>
      <c r="C9020" t="s">
        <v>170</v>
      </c>
      <c r="D9020" s="1">
        <v>42973</v>
      </c>
      <c r="F9020">
        <v>1</v>
      </c>
      <c r="G9020">
        <v>8500</v>
      </c>
      <c r="H9020" t="s">
        <v>983</v>
      </c>
      <c r="I9020" t="s">
        <v>56</v>
      </c>
      <c r="J9020" t="s">
        <v>57</v>
      </c>
      <c r="K9020">
        <v>62</v>
      </c>
      <c r="L9020" t="s">
        <v>15</v>
      </c>
    </row>
    <row r="9021" spans="1:12">
      <c r="A9021" t="e">
        <f ca="1">E00251432267921</f>
        <v>#NAME?</v>
      </c>
      <c r="B9021">
        <v>454</v>
      </c>
      <c r="C9021" t="s">
        <v>179</v>
      </c>
      <c r="D9021" s="1">
        <v>41851</v>
      </c>
      <c r="F9021">
        <v>1</v>
      </c>
      <c r="G9021">
        <v>4556</v>
      </c>
      <c r="H9021" t="s">
        <v>121</v>
      </c>
      <c r="J9021" t="s">
        <v>14</v>
      </c>
      <c r="K9021">
        <v>49</v>
      </c>
      <c r="L9021" t="s">
        <v>15</v>
      </c>
    </row>
    <row r="9022" spans="1:12">
      <c r="A9022" t="e">
        <f ca="1">E00251427218921</f>
        <v>#NAME?</v>
      </c>
      <c r="B9022">
        <v>10</v>
      </c>
      <c r="C9022" t="s">
        <v>18</v>
      </c>
      <c r="D9022" s="1">
        <v>41184</v>
      </c>
      <c r="F9022">
        <v>3</v>
      </c>
      <c r="G9022">
        <v>98984</v>
      </c>
      <c r="H9022" t="s">
        <v>576</v>
      </c>
      <c r="J9022" t="s">
        <v>14</v>
      </c>
      <c r="K9022">
        <v>51</v>
      </c>
      <c r="L9022" t="s">
        <v>15</v>
      </c>
    </row>
    <row r="9023" spans="1:12">
      <c r="A9023" t="e">
        <f ca="1">E00251514723521</f>
        <v>#NAME?</v>
      </c>
      <c r="B9023">
        <v>500</v>
      </c>
      <c r="C9023" t="s">
        <v>161</v>
      </c>
      <c r="D9023" s="1">
        <v>41934</v>
      </c>
      <c r="F9023">
        <v>1</v>
      </c>
      <c r="G9023">
        <v>7242</v>
      </c>
      <c r="H9023" t="s">
        <v>93</v>
      </c>
      <c r="J9023" t="s">
        <v>14</v>
      </c>
      <c r="K9023">
        <v>44</v>
      </c>
      <c r="L9023" t="s">
        <v>15</v>
      </c>
    </row>
    <row r="9024" spans="1:12">
      <c r="A9024" t="e">
        <f ca="1">E00251429152221</f>
        <v>#NAME?</v>
      </c>
      <c r="B9024">
        <v>734</v>
      </c>
      <c r="C9024" t="s">
        <v>651</v>
      </c>
      <c r="D9024" s="1">
        <v>42756</v>
      </c>
      <c r="E9024">
        <v>0</v>
      </c>
      <c r="F9024">
        <v>2</v>
      </c>
      <c r="G9024">
        <v>5533</v>
      </c>
      <c r="H9024" t="s">
        <v>537</v>
      </c>
      <c r="J9024" t="s">
        <v>34</v>
      </c>
      <c r="K9024">
        <v>57</v>
      </c>
      <c r="L9024" t="s">
        <v>15</v>
      </c>
    </row>
    <row r="9025" spans="1:12">
      <c r="A9025" t="e">
        <f ca="1">E00251513734821</f>
        <v>#NAME?</v>
      </c>
      <c r="B9025">
        <v>703</v>
      </c>
      <c r="C9025" t="s">
        <v>305</v>
      </c>
      <c r="D9025" s="1">
        <v>42836</v>
      </c>
      <c r="F9025">
        <v>3</v>
      </c>
      <c r="G9025">
        <v>4549</v>
      </c>
      <c r="H9025" t="s">
        <v>69</v>
      </c>
      <c r="J9025" t="s">
        <v>14</v>
      </c>
      <c r="K9025">
        <v>51</v>
      </c>
      <c r="L9025" t="s">
        <v>15</v>
      </c>
    </row>
    <row r="9026" spans="1:12">
      <c r="A9026" t="e">
        <f ca="1">E00251513734821</f>
        <v>#NAME?</v>
      </c>
      <c r="B9026">
        <v>703</v>
      </c>
      <c r="C9026" t="s">
        <v>305</v>
      </c>
      <c r="D9026" s="1">
        <v>42937</v>
      </c>
      <c r="F9026">
        <v>1</v>
      </c>
      <c r="G9026">
        <v>7295</v>
      </c>
      <c r="H9026" t="s">
        <v>76</v>
      </c>
      <c r="J9026" t="s">
        <v>14</v>
      </c>
      <c r="K9026">
        <v>52</v>
      </c>
      <c r="L9026" t="s">
        <v>15</v>
      </c>
    </row>
    <row r="9027" spans="1:12">
      <c r="A9027" t="e">
        <f ca="1">E00251432267921</f>
        <v>#NAME?</v>
      </c>
      <c r="B9027">
        <v>454</v>
      </c>
      <c r="C9027" t="s">
        <v>179</v>
      </c>
      <c r="D9027" s="1">
        <v>42411</v>
      </c>
      <c r="F9027">
        <v>2</v>
      </c>
      <c r="G9027">
        <v>25000</v>
      </c>
      <c r="H9027" t="s">
        <v>178</v>
      </c>
      <c r="J9027" t="s">
        <v>14</v>
      </c>
      <c r="K9027">
        <v>50</v>
      </c>
      <c r="L9027" t="s">
        <v>15</v>
      </c>
    </row>
    <row r="9028" spans="1:12">
      <c r="A9028" t="e">
        <f ca="1">E00251528608021</f>
        <v>#NAME?</v>
      </c>
      <c r="B9028">
        <v>297</v>
      </c>
      <c r="C9028" t="s">
        <v>411</v>
      </c>
      <c r="D9028" s="1">
        <v>42052</v>
      </c>
      <c r="F9028">
        <v>1</v>
      </c>
      <c r="G9028">
        <v>27800</v>
      </c>
      <c r="H9028" t="s">
        <v>145</v>
      </c>
      <c r="J9028" t="s">
        <v>14</v>
      </c>
      <c r="K9028">
        <v>46</v>
      </c>
      <c r="L9028" t="s">
        <v>15</v>
      </c>
    </row>
    <row r="9029" spans="1:12">
      <c r="A9029" t="e">
        <f ca="1">E00251524952721</f>
        <v>#NAME?</v>
      </c>
      <c r="B9029">
        <v>437</v>
      </c>
      <c r="C9029" t="s">
        <v>216</v>
      </c>
      <c r="D9029" s="1">
        <v>42334</v>
      </c>
      <c r="F9029">
        <v>1</v>
      </c>
      <c r="G9029">
        <v>7962</v>
      </c>
      <c r="H9029" t="s">
        <v>111</v>
      </c>
      <c r="J9029" t="s">
        <v>14</v>
      </c>
      <c r="K9029">
        <v>50</v>
      </c>
      <c r="L9029" t="s">
        <v>22</v>
      </c>
    </row>
    <row r="9030" spans="1:12">
      <c r="A9030" t="e">
        <f ca="1">E00251524952721</f>
        <v>#NAME?</v>
      </c>
      <c r="B9030">
        <v>437</v>
      </c>
      <c r="C9030" t="s">
        <v>216</v>
      </c>
      <c r="D9030" s="1">
        <v>42774</v>
      </c>
      <c r="F9030">
        <v>3</v>
      </c>
      <c r="G9030">
        <v>7962</v>
      </c>
      <c r="H9030" t="s">
        <v>111</v>
      </c>
      <c r="J9030" t="s">
        <v>14</v>
      </c>
      <c r="K9030">
        <v>52</v>
      </c>
      <c r="L9030" t="s">
        <v>22</v>
      </c>
    </row>
    <row r="9031" spans="1:12">
      <c r="A9031" t="e">
        <f ca="1">E00251515343921</f>
        <v>#NAME?</v>
      </c>
      <c r="B9031">
        <v>11</v>
      </c>
      <c r="C9031" t="s">
        <v>245</v>
      </c>
      <c r="D9031" s="1">
        <v>42878</v>
      </c>
      <c r="F9031">
        <v>1</v>
      </c>
      <c r="G9031">
        <v>7819</v>
      </c>
      <c r="H9031" t="s">
        <v>268</v>
      </c>
      <c r="J9031" t="s">
        <v>14</v>
      </c>
      <c r="K9031">
        <v>52</v>
      </c>
      <c r="L9031" t="s">
        <v>15</v>
      </c>
    </row>
    <row r="9032" spans="1:12">
      <c r="A9032" t="e">
        <f ca="1">E00251529062621</f>
        <v>#NAME?</v>
      </c>
      <c r="B9032">
        <v>290</v>
      </c>
      <c r="C9032" t="s">
        <v>449</v>
      </c>
      <c r="D9032" s="1">
        <v>41397</v>
      </c>
      <c r="F9032">
        <v>5</v>
      </c>
      <c r="G9032">
        <v>69010</v>
      </c>
      <c r="H9032" t="s">
        <v>294</v>
      </c>
      <c r="J9032" t="s">
        <v>14</v>
      </c>
      <c r="K9032">
        <v>57</v>
      </c>
      <c r="L9032" t="s">
        <v>15</v>
      </c>
    </row>
    <row r="9033" spans="1:12">
      <c r="A9033" t="e">
        <f ca="1">E00251533607221</f>
        <v>#NAME?</v>
      </c>
      <c r="B9033">
        <v>122</v>
      </c>
      <c r="C9033" t="s">
        <v>522</v>
      </c>
      <c r="D9033" s="1">
        <v>42926</v>
      </c>
      <c r="F9033">
        <v>1</v>
      </c>
      <c r="G9033">
        <v>7880</v>
      </c>
      <c r="H9033" t="s">
        <v>213</v>
      </c>
      <c r="J9033" t="s">
        <v>14</v>
      </c>
      <c r="K9033">
        <v>48</v>
      </c>
      <c r="L9033" t="s">
        <v>22</v>
      </c>
    </row>
    <row r="9034" spans="1:12">
      <c r="A9034" t="e">
        <f ca="1">E00251427218921</f>
        <v>#NAME?</v>
      </c>
      <c r="B9034">
        <v>10</v>
      </c>
      <c r="C9034" t="s">
        <v>18</v>
      </c>
      <c r="D9034" s="1">
        <v>41788</v>
      </c>
      <c r="F9034">
        <v>1</v>
      </c>
      <c r="G9034">
        <v>7823</v>
      </c>
      <c r="H9034" t="s">
        <v>282</v>
      </c>
      <c r="J9034" t="s">
        <v>14</v>
      </c>
      <c r="K9034">
        <v>52</v>
      </c>
      <c r="L9034" t="s">
        <v>22</v>
      </c>
    </row>
    <row r="9035" spans="1:12">
      <c r="A9035" t="e">
        <f ca="1">E00251427218921</f>
        <v>#NAME?</v>
      </c>
      <c r="B9035">
        <v>10</v>
      </c>
      <c r="C9035" t="s">
        <v>18</v>
      </c>
      <c r="D9035" s="1">
        <v>41796</v>
      </c>
      <c r="F9035">
        <v>5</v>
      </c>
      <c r="G9035">
        <v>1739</v>
      </c>
      <c r="H9035" t="s">
        <v>110</v>
      </c>
      <c r="J9035" t="s">
        <v>14</v>
      </c>
      <c r="K9035">
        <v>52</v>
      </c>
      <c r="L9035" t="s">
        <v>15</v>
      </c>
    </row>
    <row r="9036" spans="1:12">
      <c r="A9036" t="e">
        <f ca="1">E00251432194221</f>
        <v>#NAME?</v>
      </c>
      <c r="B9036">
        <v>488</v>
      </c>
      <c r="C9036" t="s">
        <v>401</v>
      </c>
      <c r="D9036" s="1">
        <v>42583</v>
      </c>
      <c r="F9036">
        <v>2</v>
      </c>
      <c r="G9036">
        <v>4019</v>
      </c>
      <c r="H9036" t="s">
        <v>26</v>
      </c>
      <c r="J9036" t="s">
        <v>14</v>
      </c>
      <c r="K9036">
        <v>45</v>
      </c>
      <c r="L9036" t="s">
        <v>15</v>
      </c>
    </row>
    <row r="9037" spans="1:12">
      <c r="A9037" t="e">
        <f ca="1">E00251429284421</f>
        <v>#NAME?</v>
      </c>
      <c r="B9037">
        <v>292</v>
      </c>
      <c r="C9037" t="s">
        <v>467</v>
      </c>
      <c r="D9037" s="1">
        <v>41012</v>
      </c>
      <c r="F9037">
        <v>2</v>
      </c>
      <c r="G9037">
        <v>5950</v>
      </c>
      <c r="H9037" t="s">
        <v>24</v>
      </c>
      <c r="J9037" t="s">
        <v>14</v>
      </c>
      <c r="K9037">
        <v>56</v>
      </c>
      <c r="L9037" t="s">
        <v>15</v>
      </c>
    </row>
    <row r="9038" spans="1:12">
      <c r="A9038" t="e">
        <f ca="1">E00251429284421</f>
        <v>#NAME?</v>
      </c>
      <c r="B9038">
        <v>292</v>
      </c>
      <c r="C9038" t="s">
        <v>467</v>
      </c>
      <c r="D9038" s="1">
        <v>41422</v>
      </c>
      <c r="F9038">
        <v>1</v>
      </c>
      <c r="G9038">
        <v>7243</v>
      </c>
      <c r="H9038" t="s">
        <v>42</v>
      </c>
      <c r="J9038" t="s">
        <v>14</v>
      </c>
      <c r="K9038">
        <v>57</v>
      </c>
      <c r="L9038" t="s">
        <v>15</v>
      </c>
    </row>
    <row r="9039" spans="1:12">
      <c r="A9039" t="e">
        <f ca="1">E00251514247321</f>
        <v>#NAME?</v>
      </c>
      <c r="B9039">
        <v>448</v>
      </c>
      <c r="C9039" t="s">
        <v>112</v>
      </c>
      <c r="D9039" s="1">
        <v>41180</v>
      </c>
      <c r="F9039">
        <v>4</v>
      </c>
      <c r="G9039">
        <v>3051</v>
      </c>
      <c r="H9039" t="s">
        <v>13</v>
      </c>
      <c r="J9039" t="s">
        <v>14</v>
      </c>
      <c r="K9039">
        <v>59</v>
      </c>
      <c r="L9039" t="s">
        <v>15</v>
      </c>
    </row>
    <row r="9040" spans="1:12">
      <c r="A9040" t="e">
        <f ca="1">E00251514247321</f>
        <v>#NAME?</v>
      </c>
      <c r="B9040">
        <v>448</v>
      </c>
      <c r="C9040" t="s">
        <v>112</v>
      </c>
      <c r="D9040" s="1">
        <v>41775</v>
      </c>
      <c r="F9040">
        <v>3</v>
      </c>
      <c r="G9040">
        <v>5258</v>
      </c>
      <c r="H9040" t="s">
        <v>236</v>
      </c>
      <c r="J9040" t="s">
        <v>14</v>
      </c>
      <c r="K9040">
        <v>60</v>
      </c>
      <c r="L9040" t="s">
        <v>15</v>
      </c>
    </row>
    <row r="9041" spans="1:12">
      <c r="A9041" t="e">
        <f ca="1">E00251619053521</f>
        <v>#NAME?</v>
      </c>
      <c r="B9041">
        <v>109</v>
      </c>
      <c r="C9041" t="s">
        <v>480</v>
      </c>
      <c r="D9041" s="1">
        <v>41718</v>
      </c>
      <c r="F9041">
        <v>3</v>
      </c>
      <c r="G9041">
        <v>7222</v>
      </c>
      <c r="H9041" t="s">
        <v>560</v>
      </c>
      <c r="J9041" t="s">
        <v>14</v>
      </c>
      <c r="K9041">
        <v>43</v>
      </c>
      <c r="L9041" t="s">
        <v>15</v>
      </c>
    </row>
    <row r="9042" spans="1:12">
      <c r="A9042" t="e">
        <f ca="1">E00251619053521</f>
        <v>#NAME?</v>
      </c>
      <c r="B9042">
        <v>109</v>
      </c>
      <c r="C9042" t="s">
        <v>480</v>
      </c>
      <c r="D9042" s="1">
        <v>42745</v>
      </c>
      <c r="F9042">
        <v>1</v>
      </c>
      <c r="G9042">
        <v>5990</v>
      </c>
      <c r="H9042" t="s">
        <v>60</v>
      </c>
      <c r="J9042" t="s">
        <v>14</v>
      </c>
      <c r="K9042">
        <v>46</v>
      </c>
      <c r="L9042" t="s">
        <v>15</v>
      </c>
    </row>
    <row r="9043" spans="1:12">
      <c r="A9043" t="e">
        <f ca="1">E00251532351021</f>
        <v>#NAME?</v>
      </c>
      <c r="B9043">
        <v>490</v>
      </c>
      <c r="C9043" t="s">
        <v>158</v>
      </c>
      <c r="D9043" s="1">
        <v>42270</v>
      </c>
      <c r="F9043">
        <v>2</v>
      </c>
      <c r="G9043">
        <v>4019</v>
      </c>
      <c r="H9043" t="s">
        <v>26</v>
      </c>
      <c r="J9043" t="s">
        <v>14</v>
      </c>
      <c r="K9043">
        <v>57</v>
      </c>
      <c r="L9043" t="s">
        <v>15</v>
      </c>
    </row>
    <row r="9044" spans="1:12">
      <c r="A9044" t="e">
        <f ca="1">E00251514283421</f>
        <v>#NAME?</v>
      </c>
      <c r="B9044">
        <v>446</v>
      </c>
      <c r="C9044" t="s">
        <v>94</v>
      </c>
      <c r="D9044" s="1">
        <v>41431</v>
      </c>
      <c r="F9044">
        <v>1</v>
      </c>
      <c r="G9044">
        <v>3899</v>
      </c>
      <c r="H9044" t="s">
        <v>264</v>
      </c>
      <c r="J9044" t="s">
        <v>14</v>
      </c>
      <c r="K9044">
        <v>54</v>
      </c>
      <c r="L9044" t="s">
        <v>15</v>
      </c>
    </row>
    <row r="9045" spans="1:12">
      <c r="A9045" t="e">
        <f ca="1">E00251432267921</f>
        <v>#NAME?</v>
      </c>
      <c r="B9045">
        <v>4982</v>
      </c>
      <c r="C9045" t="s">
        <v>1171</v>
      </c>
      <c r="D9045" s="1">
        <v>41580</v>
      </c>
      <c r="F9045">
        <v>1</v>
      </c>
      <c r="G9045">
        <v>37000</v>
      </c>
      <c r="H9045" t="s">
        <v>1150</v>
      </c>
      <c r="J9045" t="s">
        <v>14</v>
      </c>
      <c r="K9045">
        <v>48</v>
      </c>
      <c r="L9045" t="s">
        <v>15</v>
      </c>
    </row>
    <row r="9046" spans="1:12">
      <c r="A9046" t="e">
        <f ca="1">E00251524952721</f>
        <v>#NAME?</v>
      </c>
      <c r="B9046">
        <v>437</v>
      </c>
      <c r="C9046" t="s">
        <v>216</v>
      </c>
      <c r="D9046" s="1">
        <v>42768</v>
      </c>
      <c r="F9046">
        <v>4</v>
      </c>
      <c r="G9046">
        <v>2720</v>
      </c>
      <c r="H9046" t="s">
        <v>65</v>
      </c>
      <c r="J9046" t="s">
        <v>14</v>
      </c>
      <c r="K9046">
        <v>51</v>
      </c>
      <c r="L9046" t="s">
        <v>15</v>
      </c>
    </row>
    <row r="9047" spans="1:12">
      <c r="A9047" t="e">
        <f ca="1">E00251514285421</f>
        <v>#NAME?</v>
      </c>
      <c r="B9047">
        <v>488</v>
      </c>
      <c r="C9047" t="s">
        <v>401</v>
      </c>
      <c r="D9047" s="1">
        <v>41095</v>
      </c>
      <c r="F9047">
        <v>1</v>
      </c>
      <c r="G9047">
        <v>7262</v>
      </c>
      <c r="H9047" t="s">
        <v>198</v>
      </c>
      <c r="J9047" t="s">
        <v>14</v>
      </c>
      <c r="K9047">
        <v>50</v>
      </c>
      <c r="L9047" t="s">
        <v>15</v>
      </c>
    </row>
    <row r="9048" spans="1:12">
      <c r="A9048" t="e">
        <f ca="1">E00251514729821</f>
        <v>#NAME?</v>
      </c>
      <c r="B9048">
        <v>500</v>
      </c>
      <c r="C9048" t="s">
        <v>161</v>
      </c>
      <c r="D9048" s="1">
        <v>42628</v>
      </c>
      <c r="F9048">
        <v>1</v>
      </c>
      <c r="G9048">
        <v>84200</v>
      </c>
      <c r="H9048" t="s">
        <v>768</v>
      </c>
      <c r="J9048" t="s">
        <v>14</v>
      </c>
      <c r="K9048">
        <v>42</v>
      </c>
      <c r="L9048" t="s">
        <v>15</v>
      </c>
    </row>
    <row r="9049" spans="1:12">
      <c r="A9049" t="e">
        <f ca="1">E00251619053521</f>
        <v>#NAME?</v>
      </c>
      <c r="B9049">
        <v>109</v>
      </c>
      <c r="C9049" t="s">
        <v>480</v>
      </c>
      <c r="D9049" s="1">
        <v>42423</v>
      </c>
      <c r="F9049">
        <v>1</v>
      </c>
      <c r="G9049">
        <v>5990</v>
      </c>
      <c r="H9049" t="s">
        <v>60</v>
      </c>
      <c r="J9049" t="s">
        <v>14</v>
      </c>
      <c r="K9049">
        <v>45</v>
      </c>
      <c r="L9049" t="s">
        <v>15</v>
      </c>
    </row>
    <row r="9050" spans="1:12">
      <c r="A9050" t="e">
        <f ca="1">E00251611297721</f>
        <v>#NAME?</v>
      </c>
      <c r="B9050">
        <v>1028</v>
      </c>
      <c r="C9050" t="s">
        <v>127</v>
      </c>
      <c r="D9050" s="1">
        <v>42510</v>
      </c>
      <c r="F9050">
        <v>1</v>
      </c>
      <c r="G9050">
        <v>78096</v>
      </c>
      <c r="H9050" t="s">
        <v>939</v>
      </c>
      <c r="I9050" t="s">
        <v>127</v>
      </c>
      <c r="J9050" t="s">
        <v>57</v>
      </c>
      <c r="K9050">
        <v>47</v>
      </c>
      <c r="L9050" t="s">
        <v>22</v>
      </c>
    </row>
    <row r="9051" spans="1:12">
      <c r="A9051" t="e">
        <f ca="1">E00251619053521</f>
        <v>#NAME?</v>
      </c>
      <c r="B9051">
        <v>4885</v>
      </c>
      <c r="C9051" t="s">
        <v>491</v>
      </c>
      <c r="D9051" s="1">
        <v>42948</v>
      </c>
      <c r="F9051">
        <v>1</v>
      </c>
      <c r="G9051">
        <v>462</v>
      </c>
      <c r="H9051" t="s">
        <v>288</v>
      </c>
      <c r="J9051" t="s">
        <v>14</v>
      </c>
      <c r="K9051">
        <v>46</v>
      </c>
      <c r="L9051" t="s">
        <v>15</v>
      </c>
    </row>
    <row r="9052" spans="1:12">
      <c r="A9052" t="e">
        <f ca="1">E00251524957221</f>
        <v>#NAME?</v>
      </c>
      <c r="B9052">
        <v>455</v>
      </c>
      <c r="C9052" t="s">
        <v>312</v>
      </c>
      <c r="D9052" s="1">
        <v>42632</v>
      </c>
      <c r="F9052">
        <v>1</v>
      </c>
      <c r="G9052">
        <v>1518</v>
      </c>
      <c r="H9052" t="s">
        <v>1172</v>
      </c>
      <c r="J9052" t="s">
        <v>14</v>
      </c>
      <c r="K9052">
        <v>57</v>
      </c>
      <c r="L9052" t="s">
        <v>15</v>
      </c>
    </row>
    <row r="9053" spans="1:12">
      <c r="A9053" t="e">
        <f ca="1">E00251514878421</f>
        <v>#NAME?</v>
      </c>
      <c r="B9053">
        <v>6156</v>
      </c>
      <c r="C9053" t="s">
        <v>352</v>
      </c>
      <c r="D9053" s="1">
        <v>42867</v>
      </c>
      <c r="F9053">
        <v>2</v>
      </c>
      <c r="G9053">
        <v>4928</v>
      </c>
      <c r="H9053" t="s">
        <v>1173</v>
      </c>
      <c r="J9053" t="s">
        <v>14</v>
      </c>
      <c r="K9053">
        <v>59</v>
      </c>
      <c r="L9053" t="s">
        <v>15</v>
      </c>
    </row>
    <row r="9054" spans="1:12">
      <c r="A9054" t="e">
        <f ca="1">E00251429314921</f>
        <v>#NAME?</v>
      </c>
      <c r="B9054">
        <v>4055</v>
      </c>
      <c r="C9054" t="s">
        <v>51</v>
      </c>
      <c r="D9054" s="1">
        <v>42815</v>
      </c>
      <c r="F9054">
        <v>3</v>
      </c>
      <c r="G9054">
        <v>5929</v>
      </c>
      <c r="H9054" t="s">
        <v>606</v>
      </c>
      <c r="J9054" t="s">
        <v>14</v>
      </c>
      <c r="K9054">
        <v>50</v>
      </c>
      <c r="L9054" t="s">
        <v>15</v>
      </c>
    </row>
    <row r="9055" spans="1:12">
      <c r="A9055" t="e">
        <f ca="1">E00251532134321</f>
        <v>#NAME?</v>
      </c>
      <c r="B9055">
        <v>497</v>
      </c>
      <c r="C9055" t="s">
        <v>141</v>
      </c>
      <c r="D9055" s="1">
        <v>41845</v>
      </c>
      <c r="F9055">
        <v>3</v>
      </c>
      <c r="G9055">
        <v>7906</v>
      </c>
      <c r="H9055" t="s">
        <v>173</v>
      </c>
      <c r="J9055" t="s">
        <v>14</v>
      </c>
      <c r="K9055">
        <v>63</v>
      </c>
      <c r="L9055" t="s">
        <v>22</v>
      </c>
    </row>
    <row r="9056" spans="1:12">
      <c r="A9056" t="e">
        <f ca="1">E00251429317021</f>
        <v>#NAME?</v>
      </c>
      <c r="B9056">
        <v>275</v>
      </c>
      <c r="C9056" t="s">
        <v>444</v>
      </c>
      <c r="D9056" s="1">
        <v>41213</v>
      </c>
      <c r="F9056">
        <v>1</v>
      </c>
      <c r="G9056">
        <v>82520</v>
      </c>
      <c r="H9056" t="s">
        <v>1174</v>
      </c>
      <c r="J9056" t="s">
        <v>14</v>
      </c>
      <c r="K9056">
        <v>50</v>
      </c>
      <c r="L9056" t="s">
        <v>15</v>
      </c>
    </row>
    <row r="9057" spans="1:12">
      <c r="A9057" t="e">
        <f ca="1">E00251429317021</f>
        <v>#NAME?</v>
      </c>
      <c r="B9057">
        <v>275</v>
      </c>
      <c r="C9057" t="s">
        <v>444</v>
      </c>
      <c r="D9057" s="1">
        <v>42275</v>
      </c>
      <c r="F9057">
        <v>1</v>
      </c>
      <c r="G9057">
        <v>496</v>
      </c>
      <c r="H9057" t="s">
        <v>190</v>
      </c>
      <c r="J9057" t="s">
        <v>14</v>
      </c>
      <c r="K9057">
        <v>53</v>
      </c>
      <c r="L9057" t="s">
        <v>15</v>
      </c>
    </row>
    <row r="9058" spans="1:12">
      <c r="A9058" t="e">
        <f ca="1">E00251514247321</f>
        <v>#NAME?</v>
      </c>
      <c r="B9058">
        <v>448</v>
      </c>
      <c r="C9058" t="s">
        <v>112</v>
      </c>
      <c r="D9058" s="1">
        <v>42157</v>
      </c>
      <c r="F9058">
        <v>1</v>
      </c>
      <c r="G9058">
        <v>78093</v>
      </c>
      <c r="H9058" t="s">
        <v>769</v>
      </c>
      <c r="J9058" t="s">
        <v>14</v>
      </c>
      <c r="K9058">
        <v>61</v>
      </c>
      <c r="L9058" t="s">
        <v>22</v>
      </c>
    </row>
    <row r="9059" spans="1:12">
      <c r="A9059" t="e">
        <f ca="1">E00251532351021</f>
        <v>#NAME?</v>
      </c>
      <c r="B9059">
        <v>490</v>
      </c>
      <c r="C9059" t="s">
        <v>158</v>
      </c>
      <c r="D9059" s="1">
        <v>41709</v>
      </c>
      <c r="F9059">
        <v>1</v>
      </c>
      <c r="G9059">
        <v>7243</v>
      </c>
      <c r="H9059" t="s">
        <v>42</v>
      </c>
      <c r="J9059" t="s">
        <v>14</v>
      </c>
      <c r="K9059">
        <v>55</v>
      </c>
      <c r="L9059" t="s">
        <v>15</v>
      </c>
    </row>
    <row r="9060" spans="1:12">
      <c r="A9060" t="e">
        <f ca="1">E00251532351021</f>
        <v>#NAME?</v>
      </c>
      <c r="B9060">
        <v>490</v>
      </c>
      <c r="C9060" t="s">
        <v>158</v>
      </c>
      <c r="D9060" s="1">
        <v>42481</v>
      </c>
      <c r="F9060">
        <v>3</v>
      </c>
      <c r="G9060">
        <v>4019</v>
      </c>
      <c r="H9060" t="s">
        <v>26</v>
      </c>
      <c r="J9060" t="s">
        <v>14</v>
      </c>
      <c r="K9060">
        <v>57</v>
      </c>
      <c r="L9060" t="s">
        <v>15</v>
      </c>
    </row>
    <row r="9061" spans="1:12">
      <c r="A9061" t="e">
        <f ca="1">E00251427200221</f>
        <v>#NAME?</v>
      </c>
      <c r="B9061">
        <v>11</v>
      </c>
      <c r="C9061" t="s">
        <v>245</v>
      </c>
      <c r="D9061" s="1">
        <v>42824</v>
      </c>
      <c r="F9061">
        <v>1</v>
      </c>
      <c r="G9061">
        <v>60090</v>
      </c>
      <c r="H9061" t="s">
        <v>181</v>
      </c>
      <c r="J9061" t="s">
        <v>14</v>
      </c>
      <c r="K9061">
        <v>68</v>
      </c>
      <c r="L9061" t="s">
        <v>15</v>
      </c>
    </row>
    <row r="9062" spans="1:12">
      <c r="A9062" t="e">
        <f ca="1">E00251514247321</f>
        <v>#NAME?</v>
      </c>
      <c r="B9062">
        <v>448</v>
      </c>
      <c r="C9062" t="s">
        <v>112</v>
      </c>
      <c r="D9062" s="1">
        <v>42264</v>
      </c>
      <c r="F9062">
        <v>1</v>
      </c>
      <c r="G9062">
        <v>29690</v>
      </c>
      <c r="H9062" t="s">
        <v>52</v>
      </c>
      <c r="J9062" t="s">
        <v>14</v>
      </c>
      <c r="K9062">
        <v>62</v>
      </c>
      <c r="L9062" t="s">
        <v>15</v>
      </c>
    </row>
    <row r="9063" spans="1:12">
      <c r="A9063" t="e">
        <f ca="1">E00251514247321</f>
        <v>#NAME?</v>
      </c>
      <c r="B9063">
        <v>6046</v>
      </c>
      <c r="C9063" t="s">
        <v>98</v>
      </c>
      <c r="D9063" s="1">
        <v>42381</v>
      </c>
      <c r="F9063">
        <v>1</v>
      </c>
      <c r="G9063">
        <v>92411</v>
      </c>
      <c r="H9063" t="s">
        <v>1118</v>
      </c>
      <c r="I9063" t="s">
        <v>56</v>
      </c>
      <c r="J9063" t="s">
        <v>57</v>
      </c>
      <c r="K9063">
        <v>62</v>
      </c>
      <c r="L9063" t="s">
        <v>15</v>
      </c>
    </row>
    <row r="9064" spans="1:12">
      <c r="A9064" t="e">
        <f ca="1">E00251429314921</f>
        <v>#NAME?</v>
      </c>
      <c r="B9064">
        <v>4055</v>
      </c>
      <c r="C9064" t="s">
        <v>51</v>
      </c>
      <c r="D9064" s="1">
        <v>41536</v>
      </c>
      <c r="F9064">
        <v>2</v>
      </c>
      <c r="G9064">
        <v>29620</v>
      </c>
      <c r="H9064" t="s">
        <v>460</v>
      </c>
      <c r="J9064" t="s">
        <v>14</v>
      </c>
      <c r="K9064">
        <v>47</v>
      </c>
      <c r="L9064" t="s">
        <v>15</v>
      </c>
    </row>
    <row r="9065" spans="1:12">
      <c r="A9065" t="e">
        <f ca="1">E00251429314921</f>
        <v>#NAME?</v>
      </c>
      <c r="B9065">
        <v>4055</v>
      </c>
      <c r="C9065" t="s">
        <v>51</v>
      </c>
      <c r="D9065" s="1">
        <v>41897</v>
      </c>
      <c r="F9065">
        <v>2</v>
      </c>
      <c r="G9065">
        <v>4019</v>
      </c>
      <c r="H9065" t="s">
        <v>26</v>
      </c>
      <c r="J9065" t="s">
        <v>14</v>
      </c>
      <c r="K9065">
        <v>48</v>
      </c>
      <c r="L9065" t="s">
        <v>15</v>
      </c>
    </row>
    <row r="9066" spans="1:12">
      <c r="A9066" t="e">
        <f ca="1">E00251619053521</f>
        <v>#NAME?</v>
      </c>
      <c r="B9066">
        <v>109</v>
      </c>
      <c r="C9066" t="s">
        <v>480</v>
      </c>
      <c r="D9066" s="1">
        <v>41134</v>
      </c>
      <c r="F9066">
        <v>1</v>
      </c>
      <c r="G9066">
        <v>7243</v>
      </c>
      <c r="H9066" t="s">
        <v>42</v>
      </c>
      <c r="J9066" t="s">
        <v>14</v>
      </c>
      <c r="K9066">
        <v>41</v>
      </c>
      <c r="L9066" t="s">
        <v>15</v>
      </c>
    </row>
    <row r="9067" spans="1:12">
      <c r="A9067" t="e">
        <f ca="1">E00251429314921</f>
        <v>#NAME?</v>
      </c>
      <c r="B9067">
        <v>4055</v>
      </c>
      <c r="C9067" t="s">
        <v>51</v>
      </c>
      <c r="D9067" s="1">
        <v>42475</v>
      </c>
      <c r="F9067">
        <v>1</v>
      </c>
      <c r="G9067">
        <v>4019</v>
      </c>
      <c r="H9067" t="s">
        <v>26</v>
      </c>
      <c r="J9067" t="s">
        <v>14</v>
      </c>
      <c r="K9067">
        <v>50</v>
      </c>
      <c r="L9067" t="s">
        <v>15</v>
      </c>
    </row>
    <row r="9068" spans="1:12">
      <c r="A9068" t="e">
        <f ca="1">E00251619053521</f>
        <v>#NAME?</v>
      </c>
      <c r="B9068">
        <v>109</v>
      </c>
      <c r="C9068" t="s">
        <v>480</v>
      </c>
      <c r="D9068" s="1">
        <v>41788</v>
      </c>
      <c r="F9068">
        <v>1</v>
      </c>
      <c r="G9068">
        <v>30000</v>
      </c>
      <c r="H9068" t="s">
        <v>144</v>
      </c>
      <c r="J9068" t="s">
        <v>14</v>
      </c>
      <c r="K9068">
        <v>43</v>
      </c>
      <c r="L9068" t="s">
        <v>15</v>
      </c>
    </row>
    <row r="9069" spans="1:12">
      <c r="A9069" t="e">
        <f ca="1">E00251619053521</f>
        <v>#NAME?</v>
      </c>
      <c r="B9069">
        <v>109</v>
      </c>
      <c r="C9069" t="s">
        <v>480</v>
      </c>
      <c r="D9069" s="1">
        <v>42436</v>
      </c>
      <c r="F9069">
        <v>2</v>
      </c>
      <c r="G9069">
        <v>3899</v>
      </c>
      <c r="H9069" t="s">
        <v>264</v>
      </c>
      <c r="J9069" t="s">
        <v>14</v>
      </c>
      <c r="K9069">
        <v>45</v>
      </c>
      <c r="L9069" t="s">
        <v>15</v>
      </c>
    </row>
    <row r="9070" spans="1:12">
      <c r="A9070" t="e">
        <f ca="1">E00251439819121</f>
        <v>#NAME?</v>
      </c>
      <c r="B9070">
        <v>449</v>
      </c>
      <c r="C9070" t="s">
        <v>124</v>
      </c>
      <c r="D9070" s="1">
        <v>41467</v>
      </c>
      <c r="F9070">
        <v>3</v>
      </c>
      <c r="G9070">
        <v>72743</v>
      </c>
      <c r="H9070" t="s">
        <v>155</v>
      </c>
      <c r="J9070" t="s">
        <v>14</v>
      </c>
      <c r="K9070">
        <v>52</v>
      </c>
      <c r="L9070" t="s">
        <v>15</v>
      </c>
    </row>
    <row r="9071" spans="1:12">
      <c r="A9071" t="e">
        <f ca="1">E00251429314921</f>
        <v>#NAME?</v>
      </c>
      <c r="B9071">
        <v>4055</v>
      </c>
      <c r="C9071" t="s">
        <v>51</v>
      </c>
      <c r="D9071" s="1">
        <v>42815</v>
      </c>
      <c r="F9071">
        <v>1</v>
      </c>
      <c r="G9071">
        <v>72871</v>
      </c>
      <c r="H9071" t="s">
        <v>685</v>
      </c>
      <c r="J9071" t="s">
        <v>14</v>
      </c>
      <c r="K9071">
        <v>50</v>
      </c>
      <c r="L9071" t="s">
        <v>15</v>
      </c>
    </row>
    <row r="9072" spans="1:12">
      <c r="A9072" t="e">
        <f ca="1">E00251619053521</f>
        <v>#NAME?</v>
      </c>
      <c r="B9072">
        <v>4885</v>
      </c>
      <c r="C9072" t="s">
        <v>491</v>
      </c>
      <c r="D9072" s="1">
        <v>42971</v>
      </c>
      <c r="F9072">
        <v>1</v>
      </c>
      <c r="G9072">
        <v>9953</v>
      </c>
      <c r="H9072" t="s">
        <v>661</v>
      </c>
      <c r="J9072" t="s">
        <v>14</v>
      </c>
      <c r="K9072">
        <v>46</v>
      </c>
      <c r="L9072" t="s">
        <v>15</v>
      </c>
    </row>
    <row r="9073" spans="1:12">
      <c r="A9073" t="e">
        <f ca="1">E00251427397821</f>
        <v>#NAME?</v>
      </c>
      <c r="B9073">
        <v>4991</v>
      </c>
      <c r="C9073" t="s">
        <v>838</v>
      </c>
      <c r="D9073" s="1">
        <v>41723</v>
      </c>
      <c r="F9073">
        <v>1</v>
      </c>
      <c r="G9073">
        <v>30000</v>
      </c>
      <c r="H9073" t="s">
        <v>144</v>
      </c>
      <c r="I9073" t="s">
        <v>148</v>
      </c>
      <c r="J9073" t="s">
        <v>57</v>
      </c>
      <c r="K9073">
        <v>63</v>
      </c>
      <c r="L9073" t="s">
        <v>15</v>
      </c>
    </row>
    <row r="9074" spans="1:12">
      <c r="A9074" t="e">
        <f ca="1">E00251532440721</f>
        <v>#NAME?</v>
      </c>
      <c r="B9074">
        <v>4054</v>
      </c>
      <c r="C9074" t="s">
        <v>693</v>
      </c>
      <c r="D9074" s="1">
        <v>40952</v>
      </c>
      <c r="F9074">
        <v>1</v>
      </c>
      <c r="G9074">
        <v>4019</v>
      </c>
      <c r="H9074" t="s">
        <v>26</v>
      </c>
      <c r="J9074" t="s">
        <v>14</v>
      </c>
      <c r="K9074">
        <v>52</v>
      </c>
      <c r="L9074" t="s">
        <v>15</v>
      </c>
    </row>
    <row r="9075" spans="1:12">
      <c r="A9075" t="e">
        <f ca="1">E00251532440721</f>
        <v>#NAME?</v>
      </c>
      <c r="B9075">
        <v>4054</v>
      </c>
      <c r="C9075" t="s">
        <v>693</v>
      </c>
      <c r="D9075" s="1">
        <v>41765</v>
      </c>
      <c r="F9075">
        <v>1</v>
      </c>
      <c r="G9075">
        <v>7350</v>
      </c>
      <c r="H9075" t="s">
        <v>192</v>
      </c>
      <c r="J9075" t="s">
        <v>14</v>
      </c>
      <c r="K9075">
        <v>54</v>
      </c>
      <c r="L9075" t="s">
        <v>15</v>
      </c>
    </row>
    <row r="9076" spans="1:12">
      <c r="A9076" t="e">
        <f ca="1">E00251532440721</f>
        <v>#NAME?</v>
      </c>
      <c r="B9076">
        <v>4054</v>
      </c>
      <c r="C9076" t="s">
        <v>693</v>
      </c>
      <c r="D9076" s="1">
        <v>42107</v>
      </c>
      <c r="F9076">
        <v>1</v>
      </c>
      <c r="G9076">
        <v>81221</v>
      </c>
      <c r="H9076" t="s">
        <v>523</v>
      </c>
      <c r="J9076" t="s">
        <v>14</v>
      </c>
      <c r="K9076">
        <v>55</v>
      </c>
      <c r="L9076" t="s">
        <v>15</v>
      </c>
    </row>
    <row r="9077" spans="1:12">
      <c r="A9077" t="e">
        <f ca="1">E00251429314921</f>
        <v>#NAME?</v>
      </c>
      <c r="B9077">
        <v>4055</v>
      </c>
      <c r="C9077" t="s">
        <v>51</v>
      </c>
      <c r="D9077" s="1">
        <v>42898</v>
      </c>
      <c r="F9077">
        <v>1</v>
      </c>
      <c r="G9077">
        <v>25000</v>
      </c>
      <c r="H9077" t="s">
        <v>178</v>
      </c>
      <c r="J9077" t="s">
        <v>14</v>
      </c>
      <c r="K9077">
        <v>51</v>
      </c>
      <c r="L9077" t="s">
        <v>15</v>
      </c>
    </row>
    <row r="9078" spans="1:12">
      <c r="A9078" t="e">
        <f ca="1">E00251429314921</f>
        <v>#NAME?</v>
      </c>
      <c r="B9078">
        <v>4055</v>
      </c>
      <c r="C9078" t="s">
        <v>51</v>
      </c>
      <c r="D9078" s="1">
        <v>42898</v>
      </c>
      <c r="F9078">
        <v>2</v>
      </c>
      <c r="G9078">
        <v>4019</v>
      </c>
      <c r="H9078" t="s">
        <v>26</v>
      </c>
      <c r="J9078" t="s">
        <v>14</v>
      </c>
      <c r="K9078">
        <v>51</v>
      </c>
      <c r="L9078" t="s">
        <v>15</v>
      </c>
    </row>
    <row r="9079" spans="1:12">
      <c r="A9079" t="e">
        <f ca="1">E00251429284421</f>
        <v>#NAME?</v>
      </c>
      <c r="B9079">
        <v>292</v>
      </c>
      <c r="C9079" t="s">
        <v>467</v>
      </c>
      <c r="D9079" s="1">
        <v>42042</v>
      </c>
      <c r="F9079">
        <v>3</v>
      </c>
      <c r="G9079">
        <v>7243</v>
      </c>
      <c r="H9079" t="s">
        <v>42</v>
      </c>
      <c r="J9079" t="s">
        <v>14</v>
      </c>
      <c r="K9079">
        <v>59</v>
      </c>
      <c r="L9079" t="s">
        <v>15</v>
      </c>
    </row>
    <row r="9080" spans="1:12">
      <c r="A9080" t="e">
        <f ca="1">E00251429284421</f>
        <v>#NAME?</v>
      </c>
      <c r="B9080">
        <v>292</v>
      </c>
      <c r="C9080" t="s">
        <v>467</v>
      </c>
      <c r="D9080" s="1">
        <v>42042</v>
      </c>
      <c r="F9080">
        <v>4</v>
      </c>
      <c r="G9080">
        <v>71536</v>
      </c>
      <c r="H9080" t="s">
        <v>70</v>
      </c>
      <c r="J9080" t="s">
        <v>14</v>
      </c>
      <c r="K9080">
        <v>59</v>
      </c>
      <c r="L9080" t="s">
        <v>15</v>
      </c>
    </row>
    <row r="9081" spans="1:12">
      <c r="A9081" t="e">
        <f ca="1">E00251514247321</f>
        <v>#NAME?</v>
      </c>
      <c r="B9081">
        <v>448</v>
      </c>
      <c r="C9081" t="s">
        <v>112</v>
      </c>
      <c r="D9081" s="1">
        <v>42433</v>
      </c>
      <c r="F9081">
        <v>2</v>
      </c>
      <c r="G9081">
        <v>72190</v>
      </c>
      <c r="H9081" t="s">
        <v>341</v>
      </c>
      <c r="J9081" t="s">
        <v>14</v>
      </c>
      <c r="K9081">
        <v>62</v>
      </c>
      <c r="L9081" t="s">
        <v>15</v>
      </c>
    </row>
    <row r="9082" spans="1:12">
      <c r="A9082" t="e">
        <f ca="1">E00251524952721</f>
        <v>#NAME?</v>
      </c>
      <c r="B9082">
        <v>437</v>
      </c>
      <c r="C9082" t="s">
        <v>216</v>
      </c>
      <c r="D9082" s="1">
        <v>41891</v>
      </c>
      <c r="F9082">
        <v>1</v>
      </c>
      <c r="G9082">
        <v>29690</v>
      </c>
      <c r="H9082" t="s">
        <v>52</v>
      </c>
      <c r="J9082" t="s">
        <v>14</v>
      </c>
      <c r="K9082">
        <v>49</v>
      </c>
      <c r="L9082" t="s">
        <v>15</v>
      </c>
    </row>
    <row r="9083" spans="1:12">
      <c r="A9083" t="e">
        <f ca="1">E00251514212821</f>
        <v>#NAME?</v>
      </c>
      <c r="B9083">
        <v>2863</v>
      </c>
      <c r="C9083" t="s">
        <v>701</v>
      </c>
      <c r="D9083" s="1">
        <v>41900</v>
      </c>
      <c r="F9083">
        <v>1</v>
      </c>
      <c r="G9083">
        <v>2720</v>
      </c>
      <c r="H9083" t="s">
        <v>65</v>
      </c>
      <c r="J9083" t="s">
        <v>14</v>
      </c>
      <c r="K9083">
        <v>57</v>
      </c>
      <c r="L9083" t="s">
        <v>15</v>
      </c>
    </row>
    <row r="9084" spans="1:12">
      <c r="A9084" t="e">
        <f ca="1">E00251532351021</f>
        <v>#NAME?</v>
      </c>
      <c r="B9084">
        <v>6046</v>
      </c>
      <c r="C9084" t="s">
        <v>98</v>
      </c>
      <c r="D9084" s="1">
        <v>41718</v>
      </c>
      <c r="F9084">
        <v>1</v>
      </c>
      <c r="G9084">
        <v>7292</v>
      </c>
      <c r="H9084" t="s">
        <v>189</v>
      </c>
      <c r="I9084" t="s">
        <v>56</v>
      </c>
      <c r="J9084" t="s">
        <v>57</v>
      </c>
      <c r="K9084">
        <v>55</v>
      </c>
      <c r="L9084" t="s">
        <v>15</v>
      </c>
    </row>
    <row r="9085" spans="1:12">
      <c r="A9085" t="e">
        <f ca="1">E00251619053521</f>
        <v>#NAME?</v>
      </c>
      <c r="B9085">
        <v>109</v>
      </c>
      <c r="C9085" t="s">
        <v>480</v>
      </c>
      <c r="D9085" s="1">
        <v>41228</v>
      </c>
      <c r="F9085">
        <v>1</v>
      </c>
      <c r="G9085">
        <v>3671</v>
      </c>
      <c r="H9085" t="s">
        <v>188</v>
      </c>
      <c r="J9085" t="s">
        <v>14</v>
      </c>
      <c r="K9085">
        <v>41</v>
      </c>
      <c r="L9085" t="s">
        <v>15</v>
      </c>
    </row>
    <row r="9086" spans="1:12">
      <c r="A9086" t="e">
        <f ca="1">E00251532351021</f>
        <v>#NAME?</v>
      </c>
      <c r="B9086">
        <v>490</v>
      </c>
      <c r="C9086" t="s">
        <v>158</v>
      </c>
      <c r="D9086" s="1">
        <v>41459</v>
      </c>
      <c r="F9086">
        <v>1</v>
      </c>
      <c r="G9086">
        <v>2859</v>
      </c>
      <c r="H9086" t="s">
        <v>362</v>
      </c>
      <c r="J9086" t="s">
        <v>14</v>
      </c>
      <c r="K9086">
        <v>54</v>
      </c>
      <c r="L9086" t="s">
        <v>15</v>
      </c>
    </row>
    <row r="9087" spans="1:12">
      <c r="A9087" t="e">
        <f ca="1">E00251532351021</f>
        <v>#NAME?</v>
      </c>
      <c r="B9087">
        <v>490</v>
      </c>
      <c r="C9087" t="s">
        <v>158</v>
      </c>
      <c r="D9087" s="1">
        <v>41702</v>
      </c>
      <c r="F9087">
        <v>1</v>
      </c>
      <c r="G9087">
        <v>2720</v>
      </c>
      <c r="H9087" t="s">
        <v>65</v>
      </c>
      <c r="J9087" t="s">
        <v>14</v>
      </c>
      <c r="K9087">
        <v>55</v>
      </c>
      <c r="L9087" t="s">
        <v>15</v>
      </c>
    </row>
    <row r="9088" spans="1:12">
      <c r="A9088" t="e">
        <f ca="1">E00251429215721</f>
        <v>#NAME?</v>
      </c>
      <c r="B9088">
        <v>276</v>
      </c>
      <c r="C9088" t="s">
        <v>122</v>
      </c>
      <c r="D9088" s="1">
        <v>42598</v>
      </c>
      <c r="F9088">
        <v>1</v>
      </c>
      <c r="G9088">
        <v>30000</v>
      </c>
      <c r="H9088" t="s">
        <v>144</v>
      </c>
      <c r="J9088" t="s">
        <v>14</v>
      </c>
      <c r="K9088">
        <v>60</v>
      </c>
      <c r="L9088" t="s">
        <v>15</v>
      </c>
    </row>
    <row r="9089" spans="1:12">
      <c r="A9089" t="e">
        <f ca="1">E00251429284421</f>
        <v>#NAME?</v>
      </c>
      <c r="B9089">
        <v>292</v>
      </c>
      <c r="C9089" t="s">
        <v>467</v>
      </c>
      <c r="D9089" s="1">
        <v>42702</v>
      </c>
      <c r="F9089">
        <v>1</v>
      </c>
      <c r="G9089">
        <v>2720</v>
      </c>
      <c r="H9089" t="s">
        <v>65</v>
      </c>
      <c r="J9089" t="s">
        <v>14</v>
      </c>
      <c r="K9089">
        <v>61</v>
      </c>
      <c r="L9089" t="s">
        <v>15</v>
      </c>
    </row>
    <row r="9090" spans="1:12">
      <c r="A9090" t="e">
        <f ca="1">E00251429215721</f>
        <v>#NAME?</v>
      </c>
      <c r="B9090">
        <v>295</v>
      </c>
      <c r="C9090" t="s">
        <v>435</v>
      </c>
      <c r="D9090" s="1">
        <v>41956</v>
      </c>
      <c r="F9090">
        <v>1</v>
      </c>
      <c r="G9090">
        <v>7262</v>
      </c>
      <c r="H9090" t="s">
        <v>198</v>
      </c>
      <c r="J9090" t="s">
        <v>14</v>
      </c>
      <c r="K9090">
        <v>58</v>
      </c>
      <c r="L9090" t="s">
        <v>15</v>
      </c>
    </row>
    <row r="9091" spans="1:12">
      <c r="A9091" t="e">
        <f ca="1">E00251432427121</f>
        <v>#NAME?</v>
      </c>
      <c r="B9091">
        <v>6156</v>
      </c>
      <c r="C9091" t="s">
        <v>352</v>
      </c>
      <c r="D9091" s="1">
        <v>42648</v>
      </c>
      <c r="F9091">
        <v>2</v>
      </c>
      <c r="G9091">
        <v>49390</v>
      </c>
      <c r="H9091" t="s">
        <v>59</v>
      </c>
      <c r="J9091" t="s">
        <v>14</v>
      </c>
      <c r="K9091">
        <v>52</v>
      </c>
      <c r="L9091" t="s">
        <v>15</v>
      </c>
    </row>
    <row r="9092" spans="1:12">
      <c r="A9092" t="e">
        <f ca="1">E00251514283421</f>
        <v>#NAME?</v>
      </c>
      <c r="B9092">
        <v>446</v>
      </c>
      <c r="C9092" t="s">
        <v>94</v>
      </c>
      <c r="D9092" s="1">
        <v>42390</v>
      </c>
      <c r="F9092">
        <v>1</v>
      </c>
      <c r="G9092">
        <v>5997</v>
      </c>
      <c r="H9092" t="s">
        <v>374</v>
      </c>
      <c r="J9092" t="s">
        <v>14</v>
      </c>
      <c r="K9092">
        <v>57</v>
      </c>
      <c r="L9092" t="s">
        <v>15</v>
      </c>
    </row>
    <row r="9093" spans="1:12">
      <c r="A9093" t="e">
        <f ca="1">E00251619053521</f>
        <v>#NAME?</v>
      </c>
      <c r="B9093">
        <v>109</v>
      </c>
      <c r="C9093" t="s">
        <v>480</v>
      </c>
      <c r="D9093" s="1">
        <v>41180</v>
      </c>
      <c r="F9093">
        <v>1</v>
      </c>
      <c r="G9093">
        <v>78079</v>
      </c>
      <c r="H9093" t="s">
        <v>49</v>
      </c>
      <c r="J9093" t="s">
        <v>14</v>
      </c>
      <c r="K9093">
        <v>41</v>
      </c>
      <c r="L9093" t="s">
        <v>22</v>
      </c>
    </row>
    <row r="9094" spans="1:12">
      <c r="A9094" t="e">
        <f ca="1">E00251430249221</f>
        <v>#NAME?</v>
      </c>
      <c r="B9094">
        <v>498</v>
      </c>
      <c r="C9094" t="s">
        <v>591</v>
      </c>
      <c r="D9094" s="1">
        <v>42573</v>
      </c>
      <c r="F9094">
        <v>4</v>
      </c>
      <c r="G9094">
        <v>7906</v>
      </c>
      <c r="H9094" t="s">
        <v>173</v>
      </c>
      <c r="J9094" t="s">
        <v>14</v>
      </c>
      <c r="K9094">
        <v>66</v>
      </c>
      <c r="L9094" t="s">
        <v>22</v>
      </c>
    </row>
    <row r="9095" spans="1:12">
      <c r="A9095" t="e">
        <f ca="1">E00251430249221</f>
        <v>#NAME?</v>
      </c>
      <c r="B9095">
        <v>498</v>
      </c>
      <c r="C9095" t="s">
        <v>591</v>
      </c>
      <c r="D9095" s="1">
        <v>42920</v>
      </c>
      <c r="F9095">
        <v>4</v>
      </c>
      <c r="G9095">
        <v>2729</v>
      </c>
      <c r="H9095" t="s">
        <v>115</v>
      </c>
      <c r="J9095" t="s">
        <v>14</v>
      </c>
      <c r="K9095">
        <v>67</v>
      </c>
      <c r="L9095" t="s">
        <v>15</v>
      </c>
    </row>
    <row r="9096" spans="1:12">
      <c r="A9096" t="e">
        <f ca="1">E00251524957221</f>
        <v>#NAME?</v>
      </c>
      <c r="B9096">
        <v>455</v>
      </c>
      <c r="C9096" t="s">
        <v>312</v>
      </c>
      <c r="D9096" s="1">
        <v>42466</v>
      </c>
      <c r="F9096">
        <v>1</v>
      </c>
      <c r="G9096">
        <v>9198</v>
      </c>
      <c r="H9096" t="s">
        <v>229</v>
      </c>
      <c r="J9096" t="s">
        <v>14</v>
      </c>
      <c r="K9096">
        <v>56</v>
      </c>
      <c r="L9096" t="s">
        <v>15</v>
      </c>
    </row>
    <row r="9097" spans="1:12">
      <c r="A9097" t="e">
        <f ca="1">E00251427200221</f>
        <v>#NAME?</v>
      </c>
      <c r="B9097">
        <v>11</v>
      </c>
      <c r="C9097" t="s">
        <v>245</v>
      </c>
      <c r="D9097" s="1">
        <v>41166</v>
      </c>
      <c r="F9097">
        <v>1</v>
      </c>
      <c r="G9097">
        <v>3899</v>
      </c>
      <c r="H9097" t="s">
        <v>264</v>
      </c>
      <c r="J9097" t="s">
        <v>14</v>
      </c>
      <c r="K9097">
        <v>63</v>
      </c>
      <c r="L9097" t="s">
        <v>15</v>
      </c>
    </row>
    <row r="9098" spans="1:12">
      <c r="A9098" t="e">
        <f ca="1">E00251427200221</f>
        <v>#NAME?</v>
      </c>
      <c r="B9098">
        <v>11</v>
      </c>
      <c r="C9098" t="s">
        <v>245</v>
      </c>
      <c r="D9098" s="1">
        <v>41340</v>
      </c>
      <c r="F9098">
        <v>4</v>
      </c>
      <c r="G9098">
        <v>53190</v>
      </c>
      <c r="H9098" t="s">
        <v>700</v>
      </c>
      <c r="J9098" t="s">
        <v>14</v>
      </c>
      <c r="K9098">
        <v>64</v>
      </c>
      <c r="L9098" t="s">
        <v>15</v>
      </c>
    </row>
    <row r="9099" spans="1:12">
      <c r="A9099" t="e">
        <f ca="1">E00251429314921</f>
        <v>#NAME?</v>
      </c>
      <c r="B9099">
        <v>4055</v>
      </c>
      <c r="C9099" t="s">
        <v>51</v>
      </c>
      <c r="D9099" s="1">
        <v>42447</v>
      </c>
      <c r="F9099">
        <v>2</v>
      </c>
      <c r="G9099">
        <v>4019</v>
      </c>
      <c r="H9099" t="s">
        <v>26</v>
      </c>
      <c r="J9099" t="s">
        <v>14</v>
      </c>
      <c r="K9099">
        <v>49</v>
      </c>
      <c r="L9099" t="s">
        <v>15</v>
      </c>
    </row>
    <row r="9100" spans="1:12">
      <c r="A9100" t="e">
        <f ca="1">E00251429314921</f>
        <v>#NAME?</v>
      </c>
      <c r="B9100">
        <v>4055</v>
      </c>
      <c r="C9100" t="s">
        <v>51</v>
      </c>
      <c r="D9100" s="1">
        <v>42478</v>
      </c>
      <c r="F9100">
        <v>3</v>
      </c>
      <c r="G9100">
        <v>25000</v>
      </c>
      <c r="H9100" t="s">
        <v>178</v>
      </c>
      <c r="J9100" t="s">
        <v>14</v>
      </c>
      <c r="K9100">
        <v>50</v>
      </c>
      <c r="L9100" t="s">
        <v>15</v>
      </c>
    </row>
    <row r="9101" spans="1:12">
      <c r="A9101" t="e">
        <f ca="1">E00251619053521</f>
        <v>#NAME?</v>
      </c>
      <c r="B9101">
        <v>109</v>
      </c>
      <c r="C9101" t="s">
        <v>480</v>
      </c>
      <c r="D9101" s="1">
        <v>41466</v>
      </c>
      <c r="F9101">
        <v>1</v>
      </c>
      <c r="G9101">
        <v>78096</v>
      </c>
      <c r="H9101" t="s">
        <v>939</v>
      </c>
      <c r="J9101" t="s">
        <v>14</v>
      </c>
      <c r="K9101">
        <v>42</v>
      </c>
      <c r="L9101" t="s">
        <v>22</v>
      </c>
    </row>
    <row r="9102" spans="1:12">
      <c r="A9102" t="e">
        <f ca="1">E00251514152121</f>
        <v>#NAME?</v>
      </c>
      <c r="B9102">
        <v>703</v>
      </c>
      <c r="C9102" t="s">
        <v>305</v>
      </c>
      <c r="D9102" s="1">
        <v>42921</v>
      </c>
      <c r="F9102">
        <v>4</v>
      </c>
      <c r="G9102">
        <v>2119</v>
      </c>
      <c r="H9102" t="s">
        <v>82</v>
      </c>
      <c r="J9102" t="s">
        <v>14</v>
      </c>
      <c r="K9102">
        <v>60</v>
      </c>
      <c r="L9102" t="s">
        <v>15</v>
      </c>
    </row>
    <row r="9103" spans="1:12">
      <c r="A9103" t="e">
        <f ca="1">E00251514152121</f>
        <v>#NAME?</v>
      </c>
      <c r="B9103">
        <v>703</v>
      </c>
      <c r="C9103" t="s">
        <v>305</v>
      </c>
      <c r="D9103" s="1">
        <v>43014</v>
      </c>
      <c r="F9103">
        <v>1</v>
      </c>
      <c r="G9103">
        <v>40490</v>
      </c>
      <c r="H9103" t="s">
        <v>815</v>
      </c>
      <c r="J9103" t="s">
        <v>14</v>
      </c>
      <c r="K9103">
        <v>60</v>
      </c>
      <c r="L9103" t="s">
        <v>15</v>
      </c>
    </row>
    <row r="9104" spans="1:12">
      <c r="A9104" t="e">
        <f ca="1">E00251514152121</f>
        <v>#NAME?</v>
      </c>
      <c r="B9104">
        <v>703</v>
      </c>
      <c r="C9104" t="s">
        <v>305</v>
      </c>
      <c r="D9104" s="1">
        <v>41795</v>
      </c>
      <c r="F9104">
        <v>2</v>
      </c>
      <c r="G9104">
        <v>55090</v>
      </c>
      <c r="H9104" t="s">
        <v>400</v>
      </c>
      <c r="J9104" t="s">
        <v>14</v>
      </c>
      <c r="K9104">
        <v>57</v>
      </c>
      <c r="L9104" t="s">
        <v>15</v>
      </c>
    </row>
    <row r="9105" spans="1:12">
      <c r="A9105" t="e">
        <f ca="1">E00251514152121</f>
        <v>#NAME?</v>
      </c>
      <c r="B9105">
        <v>703</v>
      </c>
      <c r="C9105" t="s">
        <v>305</v>
      </c>
      <c r="D9105" s="1">
        <v>41795</v>
      </c>
      <c r="F9105">
        <v>3</v>
      </c>
      <c r="G9105">
        <v>3699</v>
      </c>
      <c r="H9105" t="s">
        <v>149</v>
      </c>
      <c r="J9105" t="s">
        <v>14</v>
      </c>
      <c r="K9105">
        <v>57</v>
      </c>
      <c r="L9105" t="s">
        <v>15</v>
      </c>
    </row>
    <row r="9106" spans="1:12">
      <c r="A9106" t="e">
        <f ca="1">E00251528150321</f>
        <v>#NAME?</v>
      </c>
      <c r="B9106">
        <v>71</v>
      </c>
      <c r="C9106" t="s">
        <v>258</v>
      </c>
      <c r="D9106" s="1">
        <v>42694</v>
      </c>
      <c r="F9106">
        <v>2</v>
      </c>
      <c r="G9106">
        <v>2329</v>
      </c>
      <c r="H9106" t="s">
        <v>1175</v>
      </c>
      <c r="I9106" t="s">
        <v>148</v>
      </c>
      <c r="J9106" t="s">
        <v>57</v>
      </c>
      <c r="K9106">
        <v>52</v>
      </c>
      <c r="L9106" t="s">
        <v>15</v>
      </c>
    </row>
    <row r="9107" spans="1:12">
      <c r="A9107" t="e">
        <f ca="1">E00251513050821</f>
        <v>#NAME?</v>
      </c>
      <c r="B9107">
        <v>457</v>
      </c>
      <c r="C9107" t="s">
        <v>137</v>
      </c>
      <c r="D9107" s="1">
        <v>42936</v>
      </c>
      <c r="F9107">
        <v>4</v>
      </c>
      <c r="G9107">
        <v>2720</v>
      </c>
      <c r="H9107" t="s">
        <v>65</v>
      </c>
      <c r="J9107" t="s">
        <v>14</v>
      </c>
      <c r="K9107">
        <v>57</v>
      </c>
      <c r="L9107" t="s">
        <v>15</v>
      </c>
    </row>
    <row r="9108" spans="1:12">
      <c r="A9108" t="e">
        <f ca="1">E00251529478021</f>
        <v>#NAME?</v>
      </c>
      <c r="B9108">
        <v>151</v>
      </c>
      <c r="C9108" t="s">
        <v>381</v>
      </c>
      <c r="D9108" s="1">
        <v>41053</v>
      </c>
      <c r="F9108">
        <v>1</v>
      </c>
      <c r="G9108">
        <v>4019</v>
      </c>
      <c r="H9108" t="s">
        <v>26</v>
      </c>
      <c r="J9108" t="s">
        <v>14</v>
      </c>
      <c r="K9108">
        <v>56</v>
      </c>
      <c r="L9108" t="s">
        <v>15</v>
      </c>
    </row>
    <row r="9109" spans="1:12">
      <c r="A9109" t="e">
        <f ca="1">E00251529478021</f>
        <v>#NAME?</v>
      </c>
      <c r="B9109">
        <v>151</v>
      </c>
      <c r="C9109" t="s">
        <v>381</v>
      </c>
      <c r="D9109" s="1">
        <v>42072</v>
      </c>
      <c r="F9109">
        <v>3</v>
      </c>
      <c r="G9109">
        <v>79029</v>
      </c>
      <c r="H9109" t="s">
        <v>21</v>
      </c>
      <c r="J9109" t="s">
        <v>14</v>
      </c>
      <c r="K9109">
        <v>59</v>
      </c>
      <c r="L9109" t="s">
        <v>22</v>
      </c>
    </row>
    <row r="9110" spans="1:12">
      <c r="A9110" t="e">
        <f ca="1">E00251429215421</f>
        <v>#NAME?</v>
      </c>
      <c r="B9110">
        <v>286</v>
      </c>
      <c r="C9110" t="s">
        <v>41</v>
      </c>
      <c r="D9110" s="1">
        <v>42034</v>
      </c>
      <c r="F9110">
        <v>1</v>
      </c>
      <c r="G9110">
        <v>7242</v>
      </c>
      <c r="H9110" t="s">
        <v>93</v>
      </c>
      <c r="J9110" t="s">
        <v>14</v>
      </c>
      <c r="K9110">
        <v>47</v>
      </c>
      <c r="L9110" t="s">
        <v>15</v>
      </c>
    </row>
    <row r="9111" spans="1:12">
      <c r="A9111" t="e">
        <f ca="1">E00251429215421</f>
        <v>#NAME?</v>
      </c>
      <c r="B9111">
        <v>286</v>
      </c>
      <c r="C9111" t="s">
        <v>41</v>
      </c>
      <c r="D9111" s="1">
        <v>42474</v>
      </c>
      <c r="F9111">
        <v>1</v>
      </c>
      <c r="G9111">
        <v>7350</v>
      </c>
      <c r="H9111" t="s">
        <v>192</v>
      </c>
      <c r="J9111" t="s">
        <v>14</v>
      </c>
      <c r="K9111">
        <v>48</v>
      </c>
      <c r="L9111" t="s">
        <v>15</v>
      </c>
    </row>
    <row r="9112" spans="1:12">
      <c r="A9112" t="e">
        <f ca="1">E00251514152121</f>
        <v>#NAME?</v>
      </c>
      <c r="B9112">
        <v>703</v>
      </c>
      <c r="C9112" t="s">
        <v>305</v>
      </c>
      <c r="D9112" s="1">
        <v>42978</v>
      </c>
      <c r="F9112">
        <v>4</v>
      </c>
      <c r="G9112">
        <v>2119</v>
      </c>
      <c r="H9112" t="s">
        <v>82</v>
      </c>
      <c r="J9112" t="s">
        <v>14</v>
      </c>
      <c r="K9112">
        <v>60</v>
      </c>
      <c r="L9112" t="s">
        <v>15</v>
      </c>
    </row>
    <row r="9113" spans="1:12">
      <c r="A9113" t="e">
        <f ca="1">E00251529478021</f>
        <v>#NAME?</v>
      </c>
      <c r="B9113">
        <v>151</v>
      </c>
      <c r="C9113" t="s">
        <v>381</v>
      </c>
      <c r="D9113" s="1">
        <v>42191</v>
      </c>
      <c r="F9113">
        <v>3</v>
      </c>
      <c r="G9113">
        <v>27800</v>
      </c>
      <c r="H9113" t="s">
        <v>145</v>
      </c>
      <c r="J9113" t="s">
        <v>14</v>
      </c>
      <c r="K9113">
        <v>59</v>
      </c>
      <c r="L9113" t="s">
        <v>15</v>
      </c>
    </row>
    <row r="9114" spans="1:12">
      <c r="A9114" t="e">
        <f ca="1">E00251531497221</f>
        <v>#NAME?</v>
      </c>
      <c r="B9114">
        <v>1786</v>
      </c>
      <c r="C9114" t="s">
        <v>37</v>
      </c>
      <c r="D9114" s="1">
        <v>41151</v>
      </c>
      <c r="F9114">
        <v>1</v>
      </c>
      <c r="G9114">
        <v>30000</v>
      </c>
      <c r="H9114" t="s">
        <v>144</v>
      </c>
      <c r="J9114" t="s">
        <v>14</v>
      </c>
      <c r="K9114">
        <v>61</v>
      </c>
      <c r="L9114" t="s">
        <v>15</v>
      </c>
    </row>
    <row r="9115" spans="1:12">
      <c r="A9115" t="e">
        <f ca="1">E00251716551821</f>
        <v>#NAME?</v>
      </c>
      <c r="B9115">
        <v>7504</v>
      </c>
      <c r="C9115" t="s">
        <v>162</v>
      </c>
      <c r="D9115" s="1">
        <v>42895</v>
      </c>
      <c r="F9115">
        <v>3</v>
      </c>
      <c r="G9115">
        <v>29620</v>
      </c>
      <c r="H9115" t="s">
        <v>460</v>
      </c>
      <c r="J9115" t="s">
        <v>14</v>
      </c>
      <c r="K9115">
        <v>47</v>
      </c>
      <c r="L9115" t="s">
        <v>15</v>
      </c>
    </row>
    <row r="9116" spans="1:12">
      <c r="A9116" t="e">
        <f ca="1">E00251514152121</f>
        <v>#NAME?</v>
      </c>
      <c r="B9116">
        <v>703</v>
      </c>
      <c r="C9116" t="s">
        <v>305</v>
      </c>
      <c r="D9116" s="1">
        <v>42724</v>
      </c>
      <c r="F9116">
        <v>3</v>
      </c>
      <c r="G9116">
        <v>73390</v>
      </c>
      <c r="H9116" t="s">
        <v>66</v>
      </c>
      <c r="J9116" t="s">
        <v>14</v>
      </c>
      <c r="K9116">
        <v>59</v>
      </c>
      <c r="L9116" t="s">
        <v>15</v>
      </c>
    </row>
    <row r="9117" spans="1:12">
      <c r="A9117" t="e">
        <f ca="1">E00251514152121</f>
        <v>#NAME?</v>
      </c>
      <c r="B9117">
        <v>703</v>
      </c>
      <c r="C9117" t="s">
        <v>305</v>
      </c>
      <c r="D9117" s="1">
        <v>42474</v>
      </c>
      <c r="F9117">
        <v>4</v>
      </c>
      <c r="G9117">
        <v>2119</v>
      </c>
      <c r="H9117" t="s">
        <v>82</v>
      </c>
      <c r="J9117" t="s">
        <v>14</v>
      </c>
      <c r="K9117">
        <v>59</v>
      </c>
      <c r="L9117" t="s">
        <v>15</v>
      </c>
    </row>
    <row r="9118" spans="1:12">
      <c r="A9118" t="e">
        <f ca="1">E00251615815321</f>
        <v>#NAME?</v>
      </c>
      <c r="B9118">
        <v>457</v>
      </c>
      <c r="C9118" t="s">
        <v>137</v>
      </c>
      <c r="D9118" s="1">
        <v>40991</v>
      </c>
      <c r="F9118">
        <v>1</v>
      </c>
      <c r="G9118">
        <v>7999</v>
      </c>
      <c r="H9118" t="s">
        <v>80</v>
      </c>
      <c r="J9118" t="s">
        <v>14</v>
      </c>
      <c r="K9118">
        <v>54</v>
      </c>
      <c r="L9118" t="s">
        <v>15</v>
      </c>
    </row>
    <row r="9119" spans="1:12">
      <c r="A9119" t="e">
        <f ca="1">E00251514152121</f>
        <v>#NAME?</v>
      </c>
      <c r="B9119">
        <v>744</v>
      </c>
      <c r="C9119" t="s">
        <v>308</v>
      </c>
      <c r="D9119" s="1">
        <v>42377</v>
      </c>
      <c r="E9119">
        <v>0</v>
      </c>
      <c r="F9119">
        <v>1</v>
      </c>
      <c r="G9119">
        <v>55092</v>
      </c>
      <c r="H9119" t="s">
        <v>752</v>
      </c>
      <c r="J9119" t="s">
        <v>34</v>
      </c>
      <c r="K9119">
        <v>58</v>
      </c>
      <c r="L9119" t="s">
        <v>15</v>
      </c>
    </row>
    <row r="9120" spans="1:12">
      <c r="A9120" t="e">
        <f ca="1">E00251512293621</f>
        <v>#NAME?</v>
      </c>
      <c r="B9120">
        <v>51</v>
      </c>
      <c r="C9120" t="s">
        <v>372</v>
      </c>
      <c r="D9120" s="1">
        <v>41592</v>
      </c>
      <c r="F9120">
        <v>2</v>
      </c>
      <c r="G9120">
        <v>3899</v>
      </c>
      <c r="H9120" t="s">
        <v>264</v>
      </c>
      <c r="J9120" t="s">
        <v>14</v>
      </c>
      <c r="K9120">
        <v>49</v>
      </c>
      <c r="L9120" t="s">
        <v>15</v>
      </c>
    </row>
    <row r="9121" spans="1:12">
      <c r="A9121" t="e">
        <f ca="1">E00251512293621</f>
        <v>#NAME?</v>
      </c>
      <c r="B9121">
        <v>51</v>
      </c>
      <c r="C9121" t="s">
        <v>372</v>
      </c>
      <c r="D9121" s="1">
        <v>42857</v>
      </c>
      <c r="F9121">
        <v>1</v>
      </c>
      <c r="G9121">
        <v>72632</v>
      </c>
      <c r="H9121" t="s">
        <v>107</v>
      </c>
      <c r="J9121" t="s">
        <v>14</v>
      </c>
      <c r="K9121">
        <v>52</v>
      </c>
      <c r="L9121" t="s">
        <v>15</v>
      </c>
    </row>
    <row r="9122" spans="1:12">
      <c r="A9122" t="e">
        <f ca="1">E00251512293621</f>
        <v>#NAME?</v>
      </c>
      <c r="B9122">
        <v>51</v>
      </c>
      <c r="C9122" t="s">
        <v>372</v>
      </c>
      <c r="D9122" s="1">
        <v>42927</v>
      </c>
      <c r="F9122">
        <v>5</v>
      </c>
      <c r="G9122">
        <v>29680</v>
      </c>
      <c r="H9122" t="s">
        <v>938</v>
      </c>
      <c r="J9122" t="s">
        <v>14</v>
      </c>
      <c r="K9122">
        <v>52</v>
      </c>
      <c r="L9122" t="s">
        <v>15</v>
      </c>
    </row>
    <row r="9123" spans="1:12">
      <c r="A9123" t="e">
        <f ca="1">E00251514152121</f>
        <v>#NAME?</v>
      </c>
      <c r="B9123">
        <v>703</v>
      </c>
      <c r="C9123" t="s">
        <v>305</v>
      </c>
      <c r="D9123" s="1">
        <v>42654</v>
      </c>
      <c r="F9123">
        <v>5</v>
      </c>
      <c r="G9123">
        <v>40490</v>
      </c>
      <c r="H9123" t="s">
        <v>815</v>
      </c>
      <c r="J9123" t="s">
        <v>14</v>
      </c>
      <c r="K9123">
        <v>59</v>
      </c>
      <c r="L9123" t="s">
        <v>15</v>
      </c>
    </row>
    <row r="9124" spans="1:12">
      <c r="A9124" t="e">
        <f ca="1">E00251514152121</f>
        <v>#NAME?</v>
      </c>
      <c r="B9124">
        <v>703</v>
      </c>
      <c r="C9124" t="s">
        <v>305</v>
      </c>
      <c r="D9124" s="1">
        <v>42759</v>
      </c>
      <c r="F9124">
        <v>5</v>
      </c>
      <c r="G9124">
        <v>2119</v>
      </c>
      <c r="H9124" t="s">
        <v>82</v>
      </c>
      <c r="J9124" t="s">
        <v>14</v>
      </c>
      <c r="K9124">
        <v>59</v>
      </c>
      <c r="L9124" t="s">
        <v>15</v>
      </c>
    </row>
    <row r="9125" spans="1:12">
      <c r="A9125" t="e">
        <f ca="1">E00251531497221</f>
        <v>#NAME?</v>
      </c>
      <c r="B9125">
        <v>1786</v>
      </c>
      <c r="C9125" t="s">
        <v>37</v>
      </c>
      <c r="D9125" s="1">
        <v>41680</v>
      </c>
      <c r="F9125">
        <v>1</v>
      </c>
      <c r="G9125">
        <v>4019</v>
      </c>
      <c r="H9125" t="s">
        <v>26</v>
      </c>
      <c r="J9125" t="s">
        <v>14</v>
      </c>
      <c r="K9125">
        <v>62</v>
      </c>
      <c r="L9125" t="s">
        <v>15</v>
      </c>
    </row>
    <row r="9126" spans="1:12">
      <c r="A9126" t="e">
        <f ca="1">E00251429215421</f>
        <v>#NAME?</v>
      </c>
      <c r="B9126">
        <v>286</v>
      </c>
      <c r="C9126" t="s">
        <v>41</v>
      </c>
      <c r="D9126" s="1">
        <v>41569</v>
      </c>
      <c r="F9126">
        <v>1</v>
      </c>
      <c r="G9126">
        <v>5990</v>
      </c>
      <c r="H9126" t="s">
        <v>60</v>
      </c>
      <c r="J9126" t="s">
        <v>14</v>
      </c>
      <c r="K9126">
        <v>45</v>
      </c>
      <c r="L9126" t="s">
        <v>15</v>
      </c>
    </row>
    <row r="9127" spans="1:12">
      <c r="A9127" t="e">
        <f ca="1">E00251531497221</f>
        <v>#NAME?</v>
      </c>
      <c r="B9127">
        <v>1786</v>
      </c>
      <c r="C9127" t="s">
        <v>37</v>
      </c>
      <c r="D9127" s="1">
        <v>42795</v>
      </c>
      <c r="F9127">
        <v>5</v>
      </c>
      <c r="G9127">
        <v>71596</v>
      </c>
      <c r="H9127" t="s">
        <v>505</v>
      </c>
      <c r="J9127" t="s">
        <v>14</v>
      </c>
      <c r="K9127">
        <v>65</v>
      </c>
      <c r="L9127" t="s">
        <v>15</v>
      </c>
    </row>
    <row r="9128" spans="1:12">
      <c r="A9128" t="e">
        <f ca="1">E00251531360421</f>
        <v>#NAME?</v>
      </c>
      <c r="B9128">
        <v>1786</v>
      </c>
      <c r="C9128" t="s">
        <v>37</v>
      </c>
      <c r="D9128" s="1">
        <v>41183</v>
      </c>
      <c r="F9128">
        <v>2</v>
      </c>
      <c r="G9128">
        <v>463</v>
      </c>
      <c r="H9128" t="s">
        <v>259</v>
      </c>
      <c r="J9128" t="s">
        <v>14</v>
      </c>
      <c r="K9128">
        <v>37</v>
      </c>
      <c r="L9128" t="s">
        <v>15</v>
      </c>
    </row>
    <row r="9129" spans="1:12">
      <c r="A9129" t="e">
        <f ca="1">E00251514152121</f>
        <v>#NAME?</v>
      </c>
      <c r="B9129">
        <v>702</v>
      </c>
      <c r="C9129" t="s">
        <v>293</v>
      </c>
      <c r="D9129" s="1">
        <v>42445</v>
      </c>
      <c r="F9129">
        <v>4</v>
      </c>
      <c r="G9129">
        <v>78321</v>
      </c>
      <c r="H9129" t="s">
        <v>490</v>
      </c>
      <c r="J9129" t="s">
        <v>14</v>
      </c>
      <c r="K9129">
        <v>59</v>
      </c>
      <c r="L9129" t="s">
        <v>22</v>
      </c>
    </row>
    <row r="9130" spans="1:12">
      <c r="A9130" t="e">
        <f ca="1">E00251514152121</f>
        <v>#NAME?</v>
      </c>
      <c r="B9130">
        <v>702</v>
      </c>
      <c r="C9130" t="s">
        <v>293</v>
      </c>
      <c r="D9130" s="1">
        <v>42451</v>
      </c>
      <c r="F9130">
        <v>6</v>
      </c>
      <c r="G9130">
        <v>5289</v>
      </c>
      <c r="H9130" t="s">
        <v>936</v>
      </c>
      <c r="J9130" t="s">
        <v>14</v>
      </c>
      <c r="K9130">
        <v>59</v>
      </c>
      <c r="L9130" t="s">
        <v>15</v>
      </c>
    </row>
    <row r="9131" spans="1:12">
      <c r="A9131" t="e">
        <f ca="1">E00251514152121</f>
        <v>#NAME?</v>
      </c>
      <c r="B9131">
        <v>703</v>
      </c>
      <c r="C9131" t="s">
        <v>305</v>
      </c>
      <c r="D9131" s="1">
        <v>41116</v>
      </c>
      <c r="F9131">
        <v>1</v>
      </c>
      <c r="G9131">
        <v>2119</v>
      </c>
      <c r="H9131" t="s">
        <v>82</v>
      </c>
      <c r="J9131" t="s">
        <v>14</v>
      </c>
      <c r="K9131">
        <v>55</v>
      </c>
      <c r="L9131" t="s">
        <v>15</v>
      </c>
    </row>
    <row r="9132" spans="1:12">
      <c r="A9132" t="e">
        <f ca="1">E00251514152121</f>
        <v>#NAME?</v>
      </c>
      <c r="B9132">
        <v>703</v>
      </c>
      <c r="C9132" t="s">
        <v>305</v>
      </c>
      <c r="D9132" s="1">
        <v>41180</v>
      </c>
      <c r="F9132">
        <v>1</v>
      </c>
      <c r="G9132">
        <v>3829</v>
      </c>
      <c r="H9132" t="s">
        <v>419</v>
      </c>
      <c r="J9132" t="s">
        <v>14</v>
      </c>
      <c r="K9132">
        <v>55</v>
      </c>
      <c r="L9132" t="s">
        <v>15</v>
      </c>
    </row>
    <row r="9133" spans="1:12">
      <c r="A9133" t="e">
        <f ca="1">E00251532351021</f>
        <v>#NAME?</v>
      </c>
      <c r="B9133">
        <v>490</v>
      </c>
      <c r="C9133" t="s">
        <v>158</v>
      </c>
      <c r="D9133" s="1">
        <v>43005</v>
      </c>
      <c r="F9133">
        <v>1</v>
      </c>
      <c r="G9133">
        <v>72632</v>
      </c>
      <c r="H9133" t="s">
        <v>107</v>
      </c>
      <c r="J9133" t="s">
        <v>14</v>
      </c>
      <c r="K9133">
        <v>59</v>
      </c>
      <c r="L9133" t="s">
        <v>15</v>
      </c>
    </row>
    <row r="9134" spans="1:12">
      <c r="A9134" t="e">
        <f ca="1">E00251429212121</f>
        <v>#NAME?</v>
      </c>
      <c r="B9134">
        <v>695</v>
      </c>
      <c r="C9134" t="s">
        <v>257</v>
      </c>
      <c r="D9134" s="1">
        <v>42810</v>
      </c>
      <c r="F9134">
        <v>1</v>
      </c>
      <c r="G9134">
        <v>2169</v>
      </c>
      <c r="H9134" t="s">
        <v>40</v>
      </c>
      <c r="J9134" t="s">
        <v>14</v>
      </c>
      <c r="K9134">
        <v>44</v>
      </c>
      <c r="L9134" t="s">
        <v>15</v>
      </c>
    </row>
    <row r="9135" spans="1:12">
      <c r="A9135" t="e">
        <f ca="1">E00251514152121</f>
        <v>#NAME?</v>
      </c>
      <c r="B9135">
        <v>703</v>
      </c>
      <c r="C9135" t="s">
        <v>305</v>
      </c>
      <c r="D9135" s="1">
        <v>42639</v>
      </c>
      <c r="F9135">
        <v>2</v>
      </c>
      <c r="G9135">
        <v>40490</v>
      </c>
      <c r="H9135" t="s">
        <v>815</v>
      </c>
      <c r="J9135" t="s">
        <v>14</v>
      </c>
      <c r="K9135">
        <v>59</v>
      </c>
      <c r="L9135" t="s">
        <v>15</v>
      </c>
    </row>
    <row r="9136" spans="1:12">
      <c r="A9136" t="e">
        <f ca="1">E00251514152121</f>
        <v>#NAME?</v>
      </c>
      <c r="B9136">
        <v>703</v>
      </c>
      <c r="C9136" t="s">
        <v>305</v>
      </c>
      <c r="D9136" s="1">
        <v>43074</v>
      </c>
      <c r="F9136">
        <v>3</v>
      </c>
      <c r="G9136">
        <v>2724</v>
      </c>
      <c r="H9136" t="s">
        <v>73</v>
      </c>
      <c r="J9136" t="s">
        <v>14</v>
      </c>
      <c r="K9136">
        <v>60</v>
      </c>
      <c r="L9136" t="s">
        <v>15</v>
      </c>
    </row>
    <row r="9137" spans="1:12">
      <c r="A9137" t="e">
        <f ca="1">E00251439638221</f>
        <v>#NAME?</v>
      </c>
      <c r="B9137">
        <v>4374</v>
      </c>
      <c r="C9137" t="s">
        <v>898</v>
      </c>
      <c r="D9137" s="1">
        <v>42657</v>
      </c>
      <c r="F9137">
        <v>1</v>
      </c>
      <c r="G9137">
        <v>53081</v>
      </c>
      <c r="H9137" t="s">
        <v>456</v>
      </c>
      <c r="J9137" t="s">
        <v>14</v>
      </c>
      <c r="K9137">
        <v>56</v>
      </c>
      <c r="L9137" t="s">
        <v>15</v>
      </c>
    </row>
    <row r="9138" spans="1:12">
      <c r="A9138" t="e">
        <f ca="1">E00251532440721</f>
        <v>#NAME?</v>
      </c>
      <c r="B9138">
        <v>4054</v>
      </c>
      <c r="C9138" t="s">
        <v>693</v>
      </c>
      <c r="D9138" s="1">
        <v>42277</v>
      </c>
      <c r="F9138">
        <v>1</v>
      </c>
      <c r="G9138">
        <v>81221</v>
      </c>
      <c r="H9138" t="s">
        <v>523</v>
      </c>
      <c r="J9138" t="s">
        <v>14</v>
      </c>
      <c r="K9138">
        <v>56</v>
      </c>
      <c r="L9138" t="s">
        <v>15</v>
      </c>
    </row>
    <row r="9139" spans="1:12">
      <c r="A9139" t="e">
        <f ca="1">E00251532440721</f>
        <v>#NAME?</v>
      </c>
      <c r="B9139">
        <v>4054</v>
      </c>
      <c r="C9139" t="s">
        <v>693</v>
      </c>
      <c r="D9139" s="1">
        <v>42681</v>
      </c>
      <c r="F9139">
        <v>2</v>
      </c>
      <c r="G9139">
        <v>3540</v>
      </c>
      <c r="H9139" t="s">
        <v>436</v>
      </c>
      <c r="J9139" t="s">
        <v>14</v>
      </c>
      <c r="K9139">
        <v>57</v>
      </c>
      <c r="L9139" t="s">
        <v>15</v>
      </c>
    </row>
    <row r="9140" spans="1:12">
      <c r="A9140" t="e">
        <f ca="1">E00251514247321</f>
        <v>#NAME?</v>
      </c>
      <c r="B9140">
        <v>448</v>
      </c>
      <c r="C9140" t="s">
        <v>112</v>
      </c>
      <c r="D9140" s="1">
        <v>42433</v>
      </c>
      <c r="F9140">
        <v>6</v>
      </c>
      <c r="G9140">
        <v>29690</v>
      </c>
      <c r="H9140" t="s">
        <v>52</v>
      </c>
      <c r="J9140" t="s">
        <v>14</v>
      </c>
      <c r="K9140">
        <v>62</v>
      </c>
      <c r="L9140" t="s">
        <v>15</v>
      </c>
    </row>
    <row r="9141" spans="1:12">
      <c r="A9141" t="e">
        <f ca="1">E00251439638221</f>
        <v>#NAME?</v>
      </c>
      <c r="B9141">
        <v>4374</v>
      </c>
      <c r="C9141" t="s">
        <v>898</v>
      </c>
      <c r="D9141" s="1">
        <v>41765</v>
      </c>
      <c r="F9141">
        <v>1</v>
      </c>
      <c r="G9141">
        <v>4019</v>
      </c>
      <c r="H9141" t="s">
        <v>26</v>
      </c>
      <c r="J9141" t="s">
        <v>14</v>
      </c>
      <c r="K9141">
        <v>54</v>
      </c>
      <c r="L9141" t="s">
        <v>15</v>
      </c>
    </row>
    <row r="9142" spans="1:12">
      <c r="A9142" t="e">
        <f ca="1">E00251429696221</f>
        <v>#NAME?</v>
      </c>
      <c r="B9142">
        <v>199</v>
      </c>
      <c r="C9142" t="s">
        <v>681</v>
      </c>
      <c r="D9142" s="1">
        <v>42993</v>
      </c>
      <c r="F9142">
        <v>2</v>
      </c>
      <c r="G9142">
        <v>4940</v>
      </c>
      <c r="H9142" t="s">
        <v>708</v>
      </c>
      <c r="J9142" t="s">
        <v>14</v>
      </c>
      <c r="K9142">
        <v>68</v>
      </c>
      <c r="L9142" t="s">
        <v>15</v>
      </c>
    </row>
    <row r="9143" spans="1:12">
      <c r="A9143" t="e">
        <f ca="1">E00251514247321</f>
        <v>#NAME?</v>
      </c>
      <c r="B9143">
        <v>291</v>
      </c>
      <c r="C9143" t="s">
        <v>160</v>
      </c>
      <c r="D9143" s="1">
        <v>42616</v>
      </c>
      <c r="F9143">
        <v>1</v>
      </c>
      <c r="G9143">
        <v>8830</v>
      </c>
      <c r="H9143" t="s">
        <v>691</v>
      </c>
      <c r="J9143" t="s">
        <v>14</v>
      </c>
      <c r="K9143">
        <v>63</v>
      </c>
      <c r="L9143" t="s">
        <v>15</v>
      </c>
    </row>
    <row r="9144" spans="1:12">
      <c r="A9144" t="e">
        <f ca="1">E00251439638221</f>
        <v>#NAME?</v>
      </c>
      <c r="B9144">
        <v>4374</v>
      </c>
      <c r="C9144" t="s">
        <v>898</v>
      </c>
      <c r="D9144" s="1">
        <v>42641</v>
      </c>
      <c r="F9144">
        <v>1</v>
      </c>
      <c r="G9144">
        <v>4019</v>
      </c>
      <c r="H9144" t="s">
        <v>26</v>
      </c>
      <c r="J9144" t="s">
        <v>14</v>
      </c>
      <c r="K9144">
        <v>56</v>
      </c>
      <c r="L9144" t="s">
        <v>15</v>
      </c>
    </row>
    <row r="9145" spans="1:12">
      <c r="A9145" t="e">
        <f ca="1">E00251439638221</f>
        <v>#NAME?</v>
      </c>
      <c r="B9145">
        <v>4374</v>
      </c>
      <c r="C9145" t="s">
        <v>898</v>
      </c>
      <c r="D9145" s="1">
        <v>42054</v>
      </c>
      <c r="F9145">
        <v>1</v>
      </c>
      <c r="G9145">
        <v>4019</v>
      </c>
      <c r="H9145" t="s">
        <v>26</v>
      </c>
      <c r="J9145" t="s">
        <v>14</v>
      </c>
      <c r="K9145">
        <v>54</v>
      </c>
      <c r="L9145" t="s">
        <v>15</v>
      </c>
    </row>
    <row r="9146" spans="1:12">
      <c r="A9146" t="e">
        <f ca="1">E00251439638221</f>
        <v>#NAME?</v>
      </c>
      <c r="B9146">
        <v>7023</v>
      </c>
      <c r="C9146" t="s">
        <v>813</v>
      </c>
      <c r="D9146" s="1">
        <v>42520</v>
      </c>
      <c r="F9146">
        <v>1</v>
      </c>
      <c r="G9146">
        <v>37991</v>
      </c>
      <c r="H9146" t="s">
        <v>851</v>
      </c>
      <c r="I9146" t="s">
        <v>148</v>
      </c>
      <c r="J9146" t="s">
        <v>57</v>
      </c>
      <c r="K9146">
        <v>56</v>
      </c>
      <c r="L9146" t="s">
        <v>15</v>
      </c>
    </row>
    <row r="9147" spans="1:12">
      <c r="A9147" t="e">
        <f ca="1">E00251514152121</f>
        <v>#NAME?</v>
      </c>
      <c r="B9147">
        <v>702</v>
      </c>
      <c r="C9147" t="s">
        <v>293</v>
      </c>
      <c r="D9147" s="1">
        <v>42153</v>
      </c>
      <c r="F9147">
        <v>2</v>
      </c>
      <c r="G9147">
        <v>2724</v>
      </c>
      <c r="H9147" t="s">
        <v>73</v>
      </c>
      <c r="J9147" t="s">
        <v>14</v>
      </c>
      <c r="K9147">
        <v>58</v>
      </c>
      <c r="L9147" t="s">
        <v>15</v>
      </c>
    </row>
    <row r="9148" spans="1:12">
      <c r="A9148" t="e">
        <f ca="1">E00251514152121</f>
        <v>#NAME?</v>
      </c>
      <c r="B9148">
        <v>702</v>
      </c>
      <c r="C9148" t="s">
        <v>293</v>
      </c>
      <c r="D9148" s="1">
        <v>42261</v>
      </c>
      <c r="F9148">
        <v>6</v>
      </c>
      <c r="G9148">
        <v>69010</v>
      </c>
      <c r="H9148" t="s">
        <v>294</v>
      </c>
      <c r="J9148" t="s">
        <v>14</v>
      </c>
      <c r="K9148">
        <v>58</v>
      </c>
      <c r="L9148" t="s">
        <v>15</v>
      </c>
    </row>
    <row r="9149" spans="1:12">
      <c r="A9149" t="e">
        <f ca="1">E00251528053221</f>
        <v>#NAME?</v>
      </c>
      <c r="B9149">
        <v>66</v>
      </c>
      <c r="C9149" t="s">
        <v>134</v>
      </c>
      <c r="D9149" s="1">
        <v>42887</v>
      </c>
      <c r="F9149">
        <v>4</v>
      </c>
      <c r="G9149">
        <v>4919</v>
      </c>
      <c r="H9149" t="s">
        <v>801</v>
      </c>
      <c r="J9149" t="s">
        <v>14</v>
      </c>
      <c r="K9149">
        <v>57</v>
      </c>
      <c r="L9149" t="s">
        <v>15</v>
      </c>
    </row>
    <row r="9150" spans="1:12">
      <c r="A9150" t="e">
        <f ca="1">E00251528150321</f>
        <v>#NAME?</v>
      </c>
      <c r="B9150">
        <v>71</v>
      </c>
      <c r="C9150" t="s">
        <v>258</v>
      </c>
      <c r="D9150" s="1">
        <v>42694</v>
      </c>
      <c r="F9150">
        <v>1</v>
      </c>
      <c r="G9150">
        <v>5225</v>
      </c>
      <c r="H9150" t="s">
        <v>280</v>
      </c>
      <c r="I9150" t="s">
        <v>148</v>
      </c>
      <c r="J9150" t="s">
        <v>57</v>
      </c>
      <c r="K9150">
        <v>52</v>
      </c>
      <c r="L9150" t="s">
        <v>15</v>
      </c>
    </row>
    <row r="9151" spans="1:12">
      <c r="A9151" t="e">
        <f ca="1">E00251528150321</f>
        <v>#NAME?</v>
      </c>
      <c r="B9151">
        <v>763</v>
      </c>
      <c r="C9151" t="s">
        <v>194</v>
      </c>
      <c r="D9151" s="1">
        <v>42122</v>
      </c>
      <c r="F9151">
        <v>1</v>
      </c>
      <c r="G9151">
        <v>9243</v>
      </c>
      <c r="H9151" t="s">
        <v>1176</v>
      </c>
      <c r="I9151" t="s">
        <v>56</v>
      </c>
      <c r="J9151" t="s">
        <v>57</v>
      </c>
      <c r="K9151">
        <v>50</v>
      </c>
      <c r="L9151" t="s">
        <v>15</v>
      </c>
    </row>
    <row r="9152" spans="1:12">
      <c r="A9152" t="e">
        <f ca="1">E00251512293621</f>
        <v>#NAME?</v>
      </c>
      <c r="B9152">
        <v>51</v>
      </c>
      <c r="C9152" t="s">
        <v>372</v>
      </c>
      <c r="D9152" s="1">
        <v>42954</v>
      </c>
      <c r="F9152">
        <v>3</v>
      </c>
      <c r="G9152">
        <v>29680</v>
      </c>
      <c r="H9152" t="s">
        <v>938</v>
      </c>
      <c r="J9152" t="s">
        <v>14</v>
      </c>
      <c r="K9152">
        <v>52</v>
      </c>
      <c r="L9152" t="s">
        <v>15</v>
      </c>
    </row>
    <row r="9153" spans="1:12">
      <c r="A9153" t="e">
        <f ca="1">E00251429170621</f>
        <v>#NAME?</v>
      </c>
      <c r="B9153">
        <v>296</v>
      </c>
      <c r="C9153" t="s">
        <v>119</v>
      </c>
      <c r="D9153" s="1">
        <v>42640</v>
      </c>
      <c r="F9153">
        <v>1</v>
      </c>
      <c r="G9153">
        <v>7295</v>
      </c>
      <c r="H9153" t="s">
        <v>76</v>
      </c>
      <c r="J9153" t="s">
        <v>14</v>
      </c>
      <c r="K9153">
        <v>53</v>
      </c>
      <c r="L9153" t="s">
        <v>15</v>
      </c>
    </row>
    <row r="9154" spans="1:12">
      <c r="A9154" t="e">
        <f ca="1">E00251514152121</f>
        <v>#NAME?</v>
      </c>
      <c r="B9154">
        <v>702</v>
      </c>
      <c r="C9154" t="s">
        <v>293</v>
      </c>
      <c r="D9154" s="1">
        <v>42361</v>
      </c>
      <c r="F9154">
        <v>6</v>
      </c>
      <c r="G9154">
        <v>2169</v>
      </c>
      <c r="H9154" t="s">
        <v>40</v>
      </c>
      <c r="J9154" t="s">
        <v>14</v>
      </c>
      <c r="K9154">
        <v>58</v>
      </c>
      <c r="L9154" t="s">
        <v>15</v>
      </c>
    </row>
    <row r="9155" spans="1:12">
      <c r="A9155" t="e">
        <f ca="1">E00251429215421</f>
        <v>#NAME?</v>
      </c>
      <c r="B9155">
        <v>286</v>
      </c>
      <c r="C9155" t="s">
        <v>41</v>
      </c>
      <c r="D9155" s="1">
        <v>42549</v>
      </c>
      <c r="F9155">
        <v>1</v>
      </c>
      <c r="G9155">
        <v>7350</v>
      </c>
      <c r="H9155" t="s">
        <v>192</v>
      </c>
      <c r="J9155" t="s">
        <v>14</v>
      </c>
      <c r="K9155">
        <v>48</v>
      </c>
      <c r="L9155" t="s">
        <v>15</v>
      </c>
    </row>
    <row r="9156" spans="1:12">
      <c r="A9156" t="e">
        <f ca="1">E00251514152121</f>
        <v>#NAME?</v>
      </c>
      <c r="B9156">
        <v>703</v>
      </c>
      <c r="C9156" t="s">
        <v>305</v>
      </c>
      <c r="D9156" s="1">
        <v>41535</v>
      </c>
      <c r="F9156">
        <v>5</v>
      </c>
      <c r="G9156">
        <v>4549</v>
      </c>
      <c r="H9156" t="s">
        <v>69</v>
      </c>
      <c r="J9156" t="s">
        <v>14</v>
      </c>
      <c r="K9156">
        <v>56</v>
      </c>
      <c r="L9156" t="s">
        <v>15</v>
      </c>
    </row>
    <row r="9157" spans="1:12">
      <c r="A9157" t="e">
        <f ca="1">E00251514152121</f>
        <v>#NAME?</v>
      </c>
      <c r="B9157">
        <v>703</v>
      </c>
      <c r="C9157" t="s">
        <v>305</v>
      </c>
      <c r="D9157" s="1">
        <v>41684</v>
      </c>
      <c r="F9157">
        <v>4</v>
      </c>
      <c r="G9157">
        <v>3699</v>
      </c>
      <c r="H9157" t="s">
        <v>149</v>
      </c>
      <c r="J9157" t="s">
        <v>14</v>
      </c>
      <c r="K9157">
        <v>57</v>
      </c>
      <c r="L9157" t="s">
        <v>15</v>
      </c>
    </row>
    <row r="9158" spans="1:12">
      <c r="A9158" t="e">
        <f ca="1">E00251514152121</f>
        <v>#NAME?</v>
      </c>
      <c r="B9158">
        <v>703</v>
      </c>
      <c r="C9158" t="s">
        <v>305</v>
      </c>
      <c r="D9158" s="1">
        <v>41795</v>
      </c>
      <c r="F9158">
        <v>6</v>
      </c>
      <c r="G9158">
        <v>7233</v>
      </c>
      <c r="H9158" t="s">
        <v>412</v>
      </c>
      <c r="J9158" t="s">
        <v>14</v>
      </c>
      <c r="K9158">
        <v>57</v>
      </c>
      <c r="L9158" t="s">
        <v>15</v>
      </c>
    </row>
    <row r="9159" spans="1:12">
      <c r="A9159" t="e">
        <f ca="1">E00251514152121</f>
        <v>#NAME?</v>
      </c>
      <c r="B9159">
        <v>703</v>
      </c>
      <c r="C9159" t="s">
        <v>305</v>
      </c>
      <c r="D9159" s="1">
        <v>41471</v>
      </c>
      <c r="F9159">
        <v>3</v>
      </c>
      <c r="G9159">
        <v>2119</v>
      </c>
      <c r="H9159" t="s">
        <v>82</v>
      </c>
      <c r="J9159" t="s">
        <v>14</v>
      </c>
      <c r="K9159">
        <v>56</v>
      </c>
      <c r="L9159" t="s">
        <v>15</v>
      </c>
    </row>
    <row r="9160" spans="1:12">
      <c r="A9160" t="e">
        <f ca="1">E00251533153821</f>
        <v>#NAME?</v>
      </c>
      <c r="B9160">
        <v>467</v>
      </c>
      <c r="C9160" t="s">
        <v>232</v>
      </c>
      <c r="D9160" s="1">
        <v>41765</v>
      </c>
      <c r="F9160">
        <v>5</v>
      </c>
      <c r="G9160">
        <v>7823</v>
      </c>
      <c r="H9160" t="s">
        <v>282</v>
      </c>
      <c r="J9160" t="s">
        <v>14</v>
      </c>
      <c r="K9160">
        <v>58</v>
      </c>
      <c r="L9160" t="s">
        <v>22</v>
      </c>
    </row>
    <row r="9161" spans="1:12">
      <c r="A9161" t="e">
        <f ca="1">E00251533153821</f>
        <v>#NAME?</v>
      </c>
      <c r="B9161">
        <v>467</v>
      </c>
      <c r="C9161" t="s">
        <v>232</v>
      </c>
      <c r="D9161" s="1">
        <v>41963</v>
      </c>
      <c r="F9161">
        <v>1</v>
      </c>
      <c r="G9161">
        <v>4871</v>
      </c>
      <c r="H9161" t="s">
        <v>125</v>
      </c>
      <c r="J9161" t="s">
        <v>14</v>
      </c>
      <c r="K9161">
        <v>59</v>
      </c>
      <c r="L9161" t="s">
        <v>15</v>
      </c>
    </row>
    <row r="9162" spans="1:12">
      <c r="A9162" t="e">
        <f ca="1">E00251618072321</f>
        <v>#NAME?</v>
      </c>
      <c r="B9162">
        <v>12</v>
      </c>
      <c r="C9162" t="s">
        <v>771</v>
      </c>
      <c r="D9162" s="1">
        <v>42622</v>
      </c>
      <c r="F9162">
        <v>3</v>
      </c>
      <c r="G9162">
        <v>6929</v>
      </c>
      <c r="H9162" t="s">
        <v>36</v>
      </c>
      <c r="J9162" t="s">
        <v>14</v>
      </c>
      <c r="K9162">
        <v>41</v>
      </c>
      <c r="L9162" t="s">
        <v>15</v>
      </c>
    </row>
    <row r="9163" spans="1:12">
      <c r="A9163" t="e">
        <f ca="1">E00251618072321</f>
        <v>#NAME?</v>
      </c>
      <c r="B9163">
        <v>12</v>
      </c>
      <c r="C9163" t="s">
        <v>771</v>
      </c>
      <c r="D9163" s="1">
        <v>42647</v>
      </c>
      <c r="F9163">
        <v>1</v>
      </c>
      <c r="G9163">
        <v>4019</v>
      </c>
      <c r="H9163" t="s">
        <v>26</v>
      </c>
      <c r="J9163" t="s">
        <v>14</v>
      </c>
      <c r="K9163">
        <v>41</v>
      </c>
      <c r="L9163" t="s">
        <v>15</v>
      </c>
    </row>
    <row r="9164" spans="1:12">
      <c r="A9164" t="e">
        <f ca="1">E00251429215421</f>
        <v>#NAME?</v>
      </c>
      <c r="B9164">
        <v>286</v>
      </c>
      <c r="C9164" t="s">
        <v>41</v>
      </c>
      <c r="D9164" s="1">
        <v>42443</v>
      </c>
      <c r="F9164">
        <v>1</v>
      </c>
      <c r="G9164">
        <v>7350</v>
      </c>
      <c r="H9164" t="s">
        <v>192</v>
      </c>
      <c r="J9164" t="s">
        <v>14</v>
      </c>
      <c r="K9164">
        <v>48</v>
      </c>
      <c r="L9164" t="s">
        <v>15</v>
      </c>
    </row>
    <row r="9165" spans="1:12">
      <c r="A9165" t="e">
        <f ca="1">E00251514152121</f>
        <v>#NAME?</v>
      </c>
      <c r="B9165">
        <v>703</v>
      </c>
      <c r="C9165" t="s">
        <v>305</v>
      </c>
      <c r="D9165" s="1">
        <v>43074</v>
      </c>
      <c r="F9165">
        <v>4</v>
      </c>
      <c r="G9165">
        <v>2119</v>
      </c>
      <c r="H9165" t="s">
        <v>82</v>
      </c>
      <c r="J9165" t="s">
        <v>14</v>
      </c>
      <c r="K9165">
        <v>60</v>
      </c>
      <c r="L9165" t="s">
        <v>15</v>
      </c>
    </row>
    <row r="9166" spans="1:12">
      <c r="A9166" t="e">
        <f ca="1">E00251514247321</f>
        <v>#NAME?</v>
      </c>
      <c r="B9166">
        <v>448</v>
      </c>
      <c r="C9166" t="s">
        <v>112</v>
      </c>
      <c r="D9166" s="1">
        <v>41180</v>
      </c>
      <c r="F9166">
        <v>1</v>
      </c>
      <c r="G9166">
        <v>5690</v>
      </c>
      <c r="H9166" t="s">
        <v>889</v>
      </c>
      <c r="J9166" t="s">
        <v>14</v>
      </c>
      <c r="K9166">
        <v>59</v>
      </c>
      <c r="L9166" t="s">
        <v>15</v>
      </c>
    </row>
    <row r="9167" spans="1:12">
      <c r="A9167" t="e">
        <f ca="1">E00251514247321</f>
        <v>#NAME?</v>
      </c>
      <c r="B9167">
        <v>448</v>
      </c>
      <c r="C9167" t="s">
        <v>112</v>
      </c>
      <c r="D9167" s="1">
        <v>41621</v>
      </c>
      <c r="F9167">
        <v>1</v>
      </c>
      <c r="G9167">
        <v>2809</v>
      </c>
      <c r="H9167" t="s">
        <v>90</v>
      </c>
      <c r="J9167" t="s">
        <v>14</v>
      </c>
      <c r="K9167">
        <v>60</v>
      </c>
      <c r="L9167" t="s">
        <v>15</v>
      </c>
    </row>
    <row r="9168" spans="1:12">
      <c r="A9168" t="e">
        <f ca="1">E00251514247321</f>
        <v>#NAME?</v>
      </c>
      <c r="B9168">
        <v>448</v>
      </c>
      <c r="C9168" t="s">
        <v>112</v>
      </c>
      <c r="D9168" s="1">
        <v>42056</v>
      </c>
      <c r="F9168">
        <v>1</v>
      </c>
      <c r="G9168">
        <v>37589</v>
      </c>
      <c r="H9168" t="s">
        <v>1098</v>
      </c>
      <c r="J9168" t="s">
        <v>14</v>
      </c>
      <c r="K9168">
        <v>61</v>
      </c>
      <c r="L9168" t="s">
        <v>15</v>
      </c>
    </row>
    <row r="9169" spans="1:12">
      <c r="A9169" t="e">
        <f t="shared" ref="A9169:A9175" ca="1" si="77">E00251514152121</f>
        <v>#NAME?</v>
      </c>
      <c r="B9169">
        <v>702</v>
      </c>
      <c r="C9169" t="s">
        <v>293</v>
      </c>
      <c r="D9169" s="1">
        <v>40949</v>
      </c>
      <c r="F9169">
        <v>5</v>
      </c>
      <c r="G9169">
        <v>4549</v>
      </c>
      <c r="H9169" t="s">
        <v>69</v>
      </c>
      <c r="J9169" t="s">
        <v>14</v>
      </c>
      <c r="K9169">
        <v>55</v>
      </c>
      <c r="L9169" t="s">
        <v>15</v>
      </c>
    </row>
    <row r="9170" spans="1:12">
      <c r="A9170" t="e">
        <f t="shared" ca="1" si="77"/>
        <v>#NAME?</v>
      </c>
      <c r="B9170">
        <v>702</v>
      </c>
      <c r="C9170" t="s">
        <v>293</v>
      </c>
      <c r="D9170" s="1">
        <v>42041</v>
      </c>
      <c r="F9170">
        <v>4</v>
      </c>
      <c r="G9170">
        <v>2119</v>
      </c>
      <c r="H9170" t="s">
        <v>82</v>
      </c>
      <c r="J9170" t="s">
        <v>14</v>
      </c>
      <c r="K9170">
        <v>57</v>
      </c>
      <c r="L9170" t="s">
        <v>15</v>
      </c>
    </row>
    <row r="9171" spans="1:12">
      <c r="A9171" t="e">
        <f t="shared" ca="1" si="77"/>
        <v>#NAME?</v>
      </c>
      <c r="B9171">
        <v>703</v>
      </c>
      <c r="C9171" t="s">
        <v>305</v>
      </c>
      <c r="D9171" s="1">
        <v>41684</v>
      </c>
      <c r="F9171">
        <v>5</v>
      </c>
      <c r="G9171">
        <v>40490</v>
      </c>
      <c r="H9171" t="s">
        <v>815</v>
      </c>
      <c r="J9171" t="s">
        <v>14</v>
      </c>
      <c r="K9171">
        <v>57</v>
      </c>
      <c r="L9171" t="s">
        <v>15</v>
      </c>
    </row>
    <row r="9172" spans="1:12">
      <c r="A9172" t="e">
        <f t="shared" ca="1" si="77"/>
        <v>#NAME?</v>
      </c>
      <c r="B9172">
        <v>702</v>
      </c>
      <c r="C9172" t="s">
        <v>293</v>
      </c>
      <c r="D9172" s="1">
        <v>40962</v>
      </c>
      <c r="F9172">
        <v>6</v>
      </c>
      <c r="G9172">
        <v>7262</v>
      </c>
      <c r="H9172" t="s">
        <v>198</v>
      </c>
      <c r="J9172" t="s">
        <v>14</v>
      </c>
      <c r="K9172">
        <v>55</v>
      </c>
      <c r="L9172" t="s">
        <v>15</v>
      </c>
    </row>
    <row r="9173" spans="1:12">
      <c r="A9173" t="e">
        <f t="shared" ca="1" si="77"/>
        <v>#NAME?</v>
      </c>
      <c r="B9173">
        <v>702</v>
      </c>
      <c r="C9173" t="s">
        <v>293</v>
      </c>
      <c r="D9173" s="1">
        <v>41262</v>
      </c>
      <c r="F9173">
        <v>6</v>
      </c>
      <c r="G9173">
        <v>7262</v>
      </c>
      <c r="H9173" t="s">
        <v>198</v>
      </c>
      <c r="J9173" t="s">
        <v>14</v>
      </c>
      <c r="K9173">
        <v>55</v>
      </c>
      <c r="L9173" t="s">
        <v>15</v>
      </c>
    </row>
    <row r="9174" spans="1:12">
      <c r="A9174" t="e">
        <f t="shared" ca="1" si="77"/>
        <v>#NAME?</v>
      </c>
      <c r="B9174">
        <v>703</v>
      </c>
      <c r="C9174" t="s">
        <v>305</v>
      </c>
      <c r="D9174" s="1">
        <v>42027</v>
      </c>
      <c r="F9174">
        <v>5</v>
      </c>
      <c r="G9174">
        <v>78050</v>
      </c>
      <c r="H9174" t="s">
        <v>197</v>
      </c>
      <c r="J9174" t="s">
        <v>14</v>
      </c>
      <c r="K9174">
        <v>57</v>
      </c>
      <c r="L9174" t="s">
        <v>22</v>
      </c>
    </row>
    <row r="9175" spans="1:12">
      <c r="A9175" t="e">
        <f t="shared" ca="1" si="77"/>
        <v>#NAME?</v>
      </c>
      <c r="B9175">
        <v>703</v>
      </c>
      <c r="C9175" t="s">
        <v>305</v>
      </c>
      <c r="D9175" s="1">
        <v>42087</v>
      </c>
      <c r="F9175">
        <v>6</v>
      </c>
      <c r="G9175">
        <v>2169</v>
      </c>
      <c r="H9175" t="s">
        <v>40</v>
      </c>
      <c r="J9175" t="s">
        <v>14</v>
      </c>
      <c r="K9175">
        <v>58</v>
      </c>
      <c r="L9175" t="s">
        <v>15</v>
      </c>
    </row>
    <row r="9176" spans="1:12">
      <c r="A9176" t="e">
        <f ca="1">E00251532351021</f>
        <v>#NAME?</v>
      </c>
      <c r="B9176">
        <v>490</v>
      </c>
      <c r="C9176" t="s">
        <v>158</v>
      </c>
      <c r="D9176" s="1">
        <v>43005</v>
      </c>
      <c r="F9176">
        <v>3</v>
      </c>
      <c r="G9176">
        <v>27800</v>
      </c>
      <c r="H9176" t="s">
        <v>145</v>
      </c>
      <c r="J9176" t="s">
        <v>14</v>
      </c>
      <c r="K9176">
        <v>59</v>
      </c>
      <c r="L9176" t="s">
        <v>15</v>
      </c>
    </row>
    <row r="9177" spans="1:12">
      <c r="A9177" t="e">
        <f ca="1">E00251514247321</f>
        <v>#NAME?</v>
      </c>
      <c r="B9177">
        <v>448</v>
      </c>
      <c r="C9177" t="s">
        <v>112</v>
      </c>
      <c r="D9177" s="1">
        <v>42836</v>
      </c>
      <c r="F9177">
        <v>1</v>
      </c>
      <c r="G9177">
        <v>3659</v>
      </c>
      <c r="H9177" t="s">
        <v>132</v>
      </c>
      <c r="J9177" t="s">
        <v>14</v>
      </c>
      <c r="K9177">
        <v>63</v>
      </c>
      <c r="L9177" t="s">
        <v>15</v>
      </c>
    </row>
    <row r="9178" spans="1:12">
      <c r="A9178" t="e">
        <f ca="1">E00251513050821</f>
        <v>#NAME?</v>
      </c>
      <c r="B9178">
        <v>457</v>
      </c>
      <c r="C9178" t="s">
        <v>137</v>
      </c>
      <c r="D9178" s="1">
        <v>42093</v>
      </c>
      <c r="F9178">
        <v>1</v>
      </c>
      <c r="G9178">
        <v>27800</v>
      </c>
      <c r="H9178" t="s">
        <v>145</v>
      </c>
      <c r="J9178" t="s">
        <v>14</v>
      </c>
      <c r="K9178">
        <v>55</v>
      </c>
      <c r="L9178" t="s">
        <v>15</v>
      </c>
    </row>
    <row r="9179" spans="1:12">
      <c r="A9179" t="e">
        <f ca="1">E00251513050821</f>
        <v>#NAME?</v>
      </c>
      <c r="B9179">
        <v>457</v>
      </c>
      <c r="C9179" t="s">
        <v>137</v>
      </c>
      <c r="D9179" s="1">
        <v>42293</v>
      </c>
      <c r="F9179">
        <v>2</v>
      </c>
      <c r="G9179">
        <v>78900</v>
      </c>
      <c r="H9179" t="s">
        <v>79</v>
      </c>
      <c r="J9179" t="s">
        <v>14</v>
      </c>
      <c r="K9179">
        <v>55</v>
      </c>
      <c r="L9179" t="s">
        <v>22</v>
      </c>
    </row>
    <row r="9180" spans="1:12">
      <c r="A9180" t="e">
        <f ca="1">E00251513050821</f>
        <v>#NAME?</v>
      </c>
      <c r="B9180">
        <v>457</v>
      </c>
      <c r="C9180" t="s">
        <v>137</v>
      </c>
      <c r="D9180" s="1">
        <v>42984</v>
      </c>
      <c r="F9180">
        <v>1</v>
      </c>
      <c r="G9180">
        <v>7262</v>
      </c>
      <c r="H9180" t="s">
        <v>198</v>
      </c>
      <c r="J9180" t="s">
        <v>14</v>
      </c>
      <c r="K9180">
        <v>57</v>
      </c>
      <c r="L9180" t="s">
        <v>15</v>
      </c>
    </row>
    <row r="9181" spans="1:12">
      <c r="A9181" t="e">
        <f ca="1">E00251531497221</f>
        <v>#NAME?</v>
      </c>
      <c r="B9181">
        <v>729</v>
      </c>
      <c r="C9181" t="s">
        <v>68</v>
      </c>
      <c r="D9181" s="1">
        <v>42010</v>
      </c>
      <c r="E9181">
        <v>3</v>
      </c>
      <c r="F9181">
        <v>3</v>
      </c>
      <c r="G9181">
        <v>4019</v>
      </c>
      <c r="H9181" t="s">
        <v>26</v>
      </c>
      <c r="J9181" t="s">
        <v>34</v>
      </c>
      <c r="K9181">
        <v>63</v>
      </c>
      <c r="L9181" t="s">
        <v>15</v>
      </c>
    </row>
    <row r="9182" spans="1:12">
      <c r="A9182" t="e">
        <f ca="1">E00251514152121</f>
        <v>#NAME?</v>
      </c>
      <c r="B9182">
        <v>703</v>
      </c>
      <c r="C9182" t="s">
        <v>305</v>
      </c>
      <c r="D9182" s="1">
        <v>42087</v>
      </c>
      <c r="F9182">
        <v>2</v>
      </c>
      <c r="G9182">
        <v>40490</v>
      </c>
      <c r="H9182" t="s">
        <v>815</v>
      </c>
      <c r="J9182" t="s">
        <v>14</v>
      </c>
      <c r="K9182">
        <v>58</v>
      </c>
      <c r="L9182" t="s">
        <v>15</v>
      </c>
    </row>
    <row r="9183" spans="1:12">
      <c r="A9183" t="e">
        <f ca="1">E00251514152121</f>
        <v>#NAME?</v>
      </c>
      <c r="B9183">
        <v>703</v>
      </c>
      <c r="C9183" t="s">
        <v>305</v>
      </c>
      <c r="D9183" s="1">
        <v>42202</v>
      </c>
      <c r="F9183">
        <v>2</v>
      </c>
      <c r="G9183">
        <v>40490</v>
      </c>
      <c r="H9183" t="s">
        <v>815</v>
      </c>
      <c r="J9183" t="s">
        <v>14</v>
      </c>
      <c r="K9183">
        <v>58</v>
      </c>
      <c r="L9183" t="s">
        <v>15</v>
      </c>
    </row>
    <row r="9184" spans="1:12">
      <c r="A9184" t="e">
        <f ca="1">E00251514152121</f>
        <v>#NAME?</v>
      </c>
      <c r="B9184">
        <v>703</v>
      </c>
      <c r="C9184" t="s">
        <v>305</v>
      </c>
      <c r="D9184" s="1">
        <v>42496</v>
      </c>
      <c r="F9184">
        <v>2</v>
      </c>
      <c r="G9184">
        <v>40490</v>
      </c>
      <c r="H9184" t="s">
        <v>815</v>
      </c>
      <c r="J9184" t="s">
        <v>14</v>
      </c>
      <c r="K9184">
        <v>59</v>
      </c>
      <c r="L9184" t="s">
        <v>15</v>
      </c>
    </row>
    <row r="9185" spans="1:12">
      <c r="A9185" t="e">
        <f ca="1">E00251514152121</f>
        <v>#NAME?</v>
      </c>
      <c r="B9185">
        <v>702</v>
      </c>
      <c r="C9185" t="s">
        <v>293</v>
      </c>
      <c r="D9185" s="1">
        <v>41834</v>
      </c>
      <c r="F9185">
        <v>4</v>
      </c>
      <c r="G9185">
        <v>40490</v>
      </c>
      <c r="H9185" t="s">
        <v>815</v>
      </c>
      <c r="J9185" t="s">
        <v>14</v>
      </c>
      <c r="K9185">
        <v>57</v>
      </c>
      <c r="L9185" t="s">
        <v>15</v>
      </c>
    </row>
    <row r="9186" spans="1:12">
      <c r="A9186" t="e">
        <f ca="1">E00251513050821</f>
        <v>#NAME?</v>
      </c>
      <c r="B9186">
        <v>457</v>
      </c>
      <c r="C9186" t="s">
        <v>137</v>
      </c>
      <c r="D9186" s="1">
        <v>42851</v>
      </c>
      <c r="F9186">
        <v>2</v>
      </c>
      <c r="G9186">
        <v>79029</v>
      </c>
      <c r="H9186" t="s">
        <v>21</v>
      </c>
      <c r="J9186" t="s">
        <v>14</v>
      </c>
      <c r="K9186">
        <v>57</v>
      </c>
      <c r="L9186" t="s">
        <v>22</v>
      </c>
    </row>
    <row r="9187" spans="1:12">
      <c r="A9187" t="e">
        <f ca="1">E00251514152121</f>
        <v>#NAME?</v>
      </c>
      <c r="B9187">
        <v>702</v>
      </c>
      <c r="C9187" t="s">
        <v>293</v>
      </c>
      <c r="D9187" s="1">
        <v>42250</v>
      </c>
      <c r="F9187">
        <v>5</v>
      </c>
      <c r="G9187">
        <v>2119</v>
      </c>
      <c r="H9187" t="s">
        <v>82</v>
      </c>
      <c r="J9187" t="s">
        <v>14</v>
      </c>
      <c r="K9187">
        <v>58</v>
      </c>
      <c r="L9187" t="s">
        <v>15</v>
      </c>
    </row>
    <row r="9188" spans="1:12">
      <c r="A9188" t="e">
        <f ca="1">E00251531497221</f>
        <v>#NAME?</v>
      </c>
      <c r="B9188">
        <v>1786</v>
      </c>
      <c r="C9188" t="s">
        <v>37</v>
      </c>
      <c r="D9188" s="1">
        <v>40963</v>
      </c>
      <c r="F9188">
        <v>1</v>
      </c>
      <c r="G9188">
        <v>72670</v>
      </c>
      <c r="H9188" t="s">
        <v>223</v>
      </c>
      <c r="J9188" t="s">
        <v>14</v>
      </c>
      <c r="K9188">
        <v>60</v>
      </c>
      <c r="L9188" t="s">
        <v>15</v>
      </c>
    </row>
    <row r="9189" spans="1:12">
      <c r="A9189" t="e">
        <f ca="1">E00251532440721</f>
        <v>#NAME?</v>
      </c>
      <c r="B9189">
        <v>4054</v>
      </c>
      <c r="C9189" t="s">
        <v>693</v>
      </c>
      <c r="D9189" s="1">
        <v>41437</v>
      </c>
      <c r="F9189">
        <v>1</v>
      </c>
      <c r="G9189">
        <v>4019</v>
      </c>
      <c r="H9189" t="s">
        <v>26</v>
      </c>
      <c r="J9189" t="s">
        <v>14</v>
      </c>
      <c r="K9189">
        <v>53</v>
      </c>
      <c r="L9189" t="s">
        <v>15</v>
      </c>
    </row>
    <row r="9190" spans="1:12">
      <c r="A9190" t="e">
        <f ca="1">E00251532351021</f>
        <v>#NAME?</v>
      </c>
      <c r="B9190">
        <v>490</v>
      </c>
      <c r="C9190" t="s">
        <v>158</v>
      </c>
      <c r="D9190" s="1">
        <v>41912</v>
      </c>
      <c r="F9190">
        <v>2</v>
      </c>
      <c r="G9190">
        <v>4019</v>
      </c>
      <c r="H9190" t="s">
        <v>26</v>
      </c>
      <c r="J9190" t="s">
        <v>14</v>
      </c>
      <c r="K9190">
        <v>56</v>
      </c>
      <c r="L9190" t="s">
        <v>15</v>
      </c>
    </row>
    <row r="9191" spans="1:12">
      <c r="A9191" t="e">
        <f ca="1">E00251532351021</f>
        <v>#NAME?</v>
      </c>
      <c r="B9191">
        <v>490</v>
      </c>
      <c r="C9191" t="s">
        <v>158</v>
      </c>
      <c r="D9191" s="1">
        <v>42297</v>
      </c>
      <c r="F9191">
        <v>2</v>
      </c>
      <c r="G9191">
        <v>4019</v>
      </c>
      <c r="H9191" t="s">
        <v>26</v>
      </c>
      <c r="J9191" t="s">
        <v>14</v>
      </c>
      <c r="K9191">
        <v>57</v>
      </c>
      <c r="L9191" t="s">
        <v>15</v>
      </c>
    </row>
    <row r="9192" spans="1:12">
      <c r="A9192" t="e">
        <f ca="1">E00251532351021</f>
        <v>#NAME?</v>
      </c>
      <c r="B9192">
        <v>490</v>
      </c>
      <c r="C9192" t="s">
        <v>158</v>
      </c>
      <c r="D9192" s="1">
        <v>42431</v>
      </c>
      <c r="F9192">
        <v>2</v>
      </c>
      <c r="G9192">
        <v>4019</v>
      </c>
      <c r="H9192" t="s">
        <v>26</v>
      </c>
      <c r="J9192" t="s">
        <v>14</v>
      </c>
      <c r="K9192">
        <v>57</v>
      </c>
      <c r="L9192" t="s">
        <v>15</v>
      </c>
    </row>
    <row r="9193" spans="1:12">
      <c r="A9193" t="e">
        <f t="shared" ref="A9193:A9199" ca="1" si="78">E00251514152121</f>
        <v>#NAME?</v>
      </c>
      <c r="B9193">
        <v>702</v>
      </c>
      <c r="C9193" t="s">
        <v>293</v>
      </c>
      <c r="D9193" s="1">
        <v>40949</v>
      </c>
      <c r="F9193">
        <v>3</v>
      </c>
      <c r="G9193">
        <v>3699</v>
      </c>
      <c r="H9193" t="s">
        <v>149</v>
      </c>
      <c r="J9193" t="s">
        <v>14</v>
      </c>
      <c r="K9193">
        <v>55</v>
      </c>
      <c r="L9193" t="s">
        <v>15</v>
      </c>
    </row>
    <row r="9194" spans="1:12">
      <c r="A9194" t="e">
        <f t="shared" ca="1" si="78"/>
        <v>#NAME?</v>
      </c>
      <c r="B9194">
        <v>702</v>
      </c>
      <c r="C9194" t="s">
        <v>293</v>
      </c>
      <c r="D9194" s="1">
        <v>41116</v>
      </c>
      <c r="F9194">
        <v>3</v>
      </c>
      <c r="G9194">
        <v>40490</v>
      </c>
      <c r="H9194" t="s">
        <v>815</v>
      </c>
      <c r="J9194" t="s">
        <v>14</v>
      </c>
      <c r="K9194">
        <v>55</v>
      </c>
      <c r="L9194" t="s">
        <v>15</v>
      </c>
    </row>
    <row r="9195" spans="1:12">
      <c r="A9195" t="e">
        <f t="shared" ca="1" si="78"/>
        <v>#NAME?</v>
      </c>
      <c r="B9195">
        <v>702</v>
      </c>
      <c r="C9195" t="s">
        <v>293</v>
      </c>
      <c r="D9195" s="1">
        <v>41262</v>
      </c>
      <c r="F9195">
        <v>5</v>
      </c>
      <c r="G9195">
        <v>7233</v>
      </c>
      <c r="H9195" t="s">
        <v>412</v>
      </c>
      <c r="J9195" t="s">
        <v>14</v>
      </c>
      <c r="K9195">
        <v>55</v>
      </c>
      <c r="L9195" t="s">
        <v>15</v>
      </c>
    </row>
    <row r="9196" spans="1:12">
      <c r="A9196" t="e">
        <f t="shared" ca="1" si="78"/>
        <v>#NAME?</v>
      </c>
      <c r="B9196">
        <v>702</v>
      </c>
      <c r="C9196" t="s">
        <v>293</v>
      </c>
      <c r="D9196" s="1">
        <v>41310</v>
      </c>
      <c r="F9196">
        <v>5</v>
      </c>
      <c r="G9196">
        <v>7233</v>
      </c>
      <c r="H9196" t="s">
        <v>412</v>
      </c>
      <c r="J9196" t="s">
        <v>14</v>
      </c>
      <c r="K9196">
        <v>55</v>
      </c>
      <c r="L9196" t="s">
        <v>15</v>
      </c>
    </row>
    <row r="9197" spans="1:12">
      <c r="A9197" t="e">
        <f t="shared" ca="1" si="78"/>
        <v>#NAME?</v>
      </c>
      <c r="B9197">
        <v>702</v>
      </c>
      <c r="C9197" t="s">
        <v>293</v>
      </c>
      <c r="D9197" s="1">
        <v>41366</v>
      </c>
      <c r="F9197">
        <v>1</v>
      </c>
      <c r="G9197">
        <v>2119</v>
      </c>
      <c r="H9197" t="s">
        <v>82</v>
      </c>
      <c r="J9197" t="s">
        <v>14</v>
      </c>
      <c r="K9197">
        <v>56</v>
      </c>
      <c r="L9197" t="s">
        <v>15</v>
      </c>
    </row>
    <row r="9198" spans="1:12">
      <c r="A9198" t="e">
        <f t="shared" ca="1" si="78"/>
        <v>#NAME?</v>
      </c>
      <c r="B9198">
        <v>703</v>
      </c>
      <c r="C9198" t="s">
        <v>305</v>
      </c>
      <c r="D9198" s="1">
        <v>41116</v>
      </c>
      <c r="F9198">
        <v>6</v>
      </c>
      <c r="G9198">
        <v>7233</v>
      </c>
      <c r="H9198" t="s">
        <v>412</v>
      </c>
      <c r="J9198" t="s">
        <v>14</v>
      </c>
      <c r="K9198">
        <v>55</v>
      </c>
      <c r="L9198" t="s">
        <v>15</v>
      </c>
    </row>
    <row r="9199" spans="1:12">
      <c r="A9199" t="e">
        <f t="shared" ca="1" si="78"/>
        <v>#NAME?</v>
      </c>
      <c r="B9199">
        <v>703</v>
      </c>
      <c r="C9199" t="s">
        <v>305</v>
      </c>
      <c r="D9199" s="1">
        <v>41535</v>
      </c>
      <c r="F9199">
        <v>6</v>
      </c>
      <c r="G9199">
        <v>7233</v>
      </c>
      <c r="H9199" t="s">
        <v>412</v>
      </c>
      <c r="J9199" t="s">
        <v>14</v>
      </c>
      <c r="K9199">
        <v>56</v>
      </c>
      <c r="L9199" t="s">
        <v>15</v>
      </c>
    </row>
    <row r="9200" spans="1:12">
      <c r="A9200" t="e">
        <f ca="1">E00251429696221</f>
        <v>#NAME?</v>
      </c>
      <c r="B9200">
        <v>199</v>
      </c>
      <c r="C9200" t="s">
        <v>681</v>
      </c>
      <c r="D9200" s="1">
        <v>42711</v>
      </c>
      <c r="F9200">
        <v>2</v>
      </c>
      <c r="G9200">
        <v>5198</v>
      </c>
      <c r="H9200" t="s">
        <v>200</v>
      </c>
      <c r="J9200" t="s">
        <v>14</v>
      </c>
      <c r="K9200">
        <v>67</v>
      </c>
      <c r="L9200" t="s">
        <v>15</v>
      </c>
    </row>
    <row r="9201" spans="1:12">
      <c r="A9201" t="e">
        <f ca="1">E00251514152121</f>
        <v>#NAME?</v>
      </c>
      <c r="B9201">
        <v>703</v>
      </c>
      <c r="C9201" t="s">
        <v>305</v>
      </c>
      <c r="D9201" s="1">
        <v>42689</v>
      </c>
      <c r="F9201">
        <v>3</v>
      </c>
      <c r="G9201">
        <v>40490</v>
      </c>
      <c r="H9201" t="s">
        <v>815</v>
      </c>
      <c r="J9201" t="s">
        <v>14</v>
      </c>
      <c r="K9201">
        <v>59</v>
      </c>
      <c r="L9201" t="s">
        <v>15</v>
      </c>
    </row>
    <row r="9202" spans="1:12">
      <c r="A9202" t="e">
        <f ca="1">E00251514152121</f>
        <v>#NAME?</v>
      </c>
      <c r="B9202">
        <v>703</v>
      </c>
      <c r="C9202" t="s">
        <v>305</v>
      </c>
      <c r="D9202" s="1">
        <v>42759</v>
      </c>
      <c r="F9202">
        <v>6</v>
      </c>
      <c r="G9202">
        <v>4549</v>
      </c>
      <c r="H9202" t="s">
        <v>69</v>
      </c>
      <c r="J9202" t="s">
        <v>14</v>
      </c>
      <c r="K9202">
        <v>59</v>
      </c>
      <c r="L9202" t="s">
        <v>15</v>
      </c>
    </row>
    <row r="9203" spans="1:12">
      <c r="A9203" t="e">
        <f ca="1">E00251532351021</f>
        <v>#NAME?</v>
      </c>
      <c r="B9203">
        <v>490</v>
      </c>
      <c r="C9203" t="s">
        <v>158</v>
      </c>
      <c r="D9203" s="1">
        <v>42661</v>
      </c>
      <c r="F9203">
        <v>3</v>
      </c>
      <c r="G9203">
        <v>4019</v>
      </c>
      <c r="H9203" t="s">
        <v>26</v>
      </c>
      <c r="J9203" t="s">
        <v>14</v>
      </c>
      <c r="K9203">
        <v>58</v>
      </c>
      <c r="L9203" t="s">
        <v>15</v>
      </c>
    </row>
    <row r="9204" spans="1:12">
      <c r="A9204" t="e">
        <f ca="1">E00251514152121</f>
        <v>#NAME?</v>
      </c>
      <c r="B9204">
        <v>702</v>
      </c>
      <c r="C9204" t="s">
        <v>293</v>
      </c>
      <c r="D9204" s="1">
        <v>42250</v>
      </c>
      <c r="F9204">
        <v>1</v>
      </c>
      <c r="G9204">
        <v>40490</v>
      </c>
      <c r="H9204" t="s">
        <v>815</v>
      </c>
      <c r="J9204" t="s">
        <v>14</v>
      </c>
      <c r="K9204">
        <v>58</v>
      </c>
      <c r="L9204" t="s">
        <v>15</v>
      </c>
    </row>
    <row r="9205" spans="1:12">
      <c r="A9205" t="e">
        <f ca="1">E00251513050821</f>
        <v>#NAME?</v>
      </c>
      <c r="B9205">
        <v>457</v>
      </c>
      <c r="C9205" t="s">
        <v>137</v>
      </c>
      <c r="D9205" s="1">
        <v>42915</v>
      </c>
      <c r="F9205">
        <v>5</v>
      </c>
      <c r="G9205">
        <v>2720</v>
      </c>
      <c r="H9205" t="s">
        <v>65</v>
      </c>
      <c r="J9205" t="s">
        <v>14</v>
      </c>
      <c r="K9205">
        <v>57</v>
      </c>
      <c r="L9205" t="s">
        <v>15</v>
      </c>
    </row>
    <row r="9206" spans="1:12">
      <c r="A9206" t="e">
        <f ca="1">E00251514152121</f>
        <v>#NAME?</v>
      </c>
      <c r="B9206">
        <v>703</v>
      </c>
      <c r="C9206" t="s">
        <v>305</v>
      </c>
      <c r="D9206" s="1">
        <v>42562</v>
      </c>
      <c r="F9206">
        <v>6</v>
      </c>
      <c r="G9206">
        <v>78321</v>
      </c>
      <c r="H9206" t="s">
        <v>490</v>
      </c>
      <c r="J9206" t="s">
        <v>14</v>
      </c>
      <c r="K9206">
        <v>59</v>
      </c>
      <c r="L9206" t="s">
        <v>22</v>
      </c>
    </row>
    <row r="9207" spans="1:12">
      <c r="A9207" t="e">
        <f ca="1">E00251514152121</f>
        <v>#NAME?</v>
      </c>
      <c r="B9207">
        <v>703</v>
      </c>
      <c r="C9207" t="s">
        <v>305</v>
      </c>
      <c r="D9207" s="1">
        <v>42642</v>
      </c>
      <c r="F9207">
        <v>3</v>
      </c>
      <c r="G9207">
        <v>2724</v>
      </c>
      <c r="H9207" t="s">
        <v>73</v>
      </c>
      <c r="J9207" t="s">
        <v>14</v>
      </c>
      <c r="K9207">
        <v>59</v>
      </c>
      <c r="L9207" t="s">
        <v>15</v>
      </c>
    </row>
    <row r="9208" spans="1:12">
      <c r="A9208" t="e">
        <f ca="1">E00251532351021</f>
        <v>#NAME?</v>
      </c>
      <c r="B9208">
        <v>490</v>
      </c>
      <c r="C9208" t="s">
        <v>158</v>
      </c>
      <c r="D9208" s="1">
        <v>41712</v>
      </c>
      <c r="F9208">
        <v>2</v>
      </c>
      <c r="G9208">
        <v>4019</v>
      </c>
      <c r="H9208" t="s">
        <v>26</v>
      </c>
      <c r="J9208" t="s">
        <v>14</v>
      </c>
      <c r="K9208">
        <v>55</v>
      </c>
      <c r="L9208" t="s">
        <v>15</v>
      </c>
    </row>
    <row r="9209" spans="1:12">
      <c r="A9209" t="e">
        <f ca="1">E00251439638221</f>
        <v>#NAME?</v>
      </c>
      <c r="B9209">
        <v>7023</v>
      </c>
      <c r="C9209" t="s">
        <v>813</v>
      </c>
      <c r="D9209" s="1">
        <v>42764</v>
      </c>
      <c r="F9209">
        <v>3</v>
      </c>
      <c r="G9209">
        <v>7506</v>
      </c>
      <c r="H9209" t="s">
        <v>539</v>
      </c>
      <c r="I9209" t="s">
        <v>148</v>
      </c>
      <c r="J9209" t="s">
        <v>57</v>
      </c>
      <c r="K9209">
        <v>56</v>
      </c>
      <c r="L9209" t="s">
        <v>15</v>
      </c>
    </row>
    <row r="9210" spans="1:12">
      <c r="A9210" t="e">
        <f ca="1">E00251514152121</f>
        <v>#NAME?</v>
      </c>
      <c r="B9210">
        <v>702</v>
      </c>
      <c r="C9210" t="s">
        <v>293</v>
      </c>
      <c r="D9210" s="1">
        <v>42445</v>
      </c>
      <c r="F9210">
        <v>6</v>
      </c>
      <c r="G9210">
        <v>70400</v>
      </c>
      <c r="H9210" t="s">
        <v>536</v>
      </c>
      <c r="J9210" t="s">
        <v>14</v>
      </c>
      <c r="K9210">
        <v>59</v>
      </c>
      <c r="L9210" t="s">
        <v>15</v>
      </c>
    </row>
    <row r="9211" spans="1:12">
      <c r="A9211" t="e">
        <f ca="1">E00251528624321</f>
        <v>#NAME?</v>
      </c>
      <c r="B9211">
        <v>291</v>
      </c>
      <c r="C9211" t="s">
        <v>160</v>
      </c>
      <c r="D9211" s="1">
        <v>41628</v>
      </c>
      <c r="F9211">
        <v>1</v>
      </c>
      <c r="G9211">
        <v>72690</v>
      </c>
      <c r="H9211" t="s">
        <v>363</v>
      </c>
      <c r="J9211" t="s">
        <v>14</v>
      </c>
      <c r="K9211">
        <v>48</v>
      </c>
      <c r="L9211" t="s">
        <v>15</v>
      </c>
    </row>
    <row r="9212" spans="1:12">
      <c r="A9212" t="e">
        <f ca="1">E00251513050821</f>
        <v>#NAME?</v>
      </c>
      <c r="B9212">
        <v>457</v>
      </c>
      <c r="C9212" t="s">
        <v>137</v>
      </c>
      <c r="D9212" s="1">
        <v>41668</v>
      </c>
      <c r="F9212">
        <v>1</v>
      </c>
      <c r="G9212">
        <v>57420</v>
      </c>
      <c r="H9212" t="s">
        <v>267</v>
      </c>
      <c r="J9212" t="s">
        <v>14</v>
      </c>
      <c r="K9212">
        <v>54</v>
      </c>
      <c r="L9212" t="s">
        <v>15</v>
      </c>
    </row>
    <row r="9213" spans="1:12">
      <c r="A9213" t="e">
        <f ca="1">E00251513050821</f>
        <v>#NAME?</v>
      </c>
      <c r="B9213">
        <v>457</v>
      </c>
      <c r="C9213" t="s">
        <v>137</v>
      </c>
      <c r="D9213" s="1">
        <v>42915</v>
      </c>
      <c r="F9213">
        <v>3</v>
      </c>
      <c r="G9213">
        <v>7291</v>
      </c>
      <c r="H9213" t="s">
        <v>163</v>
      </c>
      <c r="J9213" t="s">
        <v>14</v>
      </c>
      <c r="K9213">
        <v>57</v>
      </c>
      <c r="L9213" t="s">
        <v>15</v>
      </c>
    </row>
    <row r="9214" spans="1:12">
      <c r="A9214" t="e">
        <f ca="1">E00251513050821</f>
        <v>#NAME?</v>
      </c>
      <c r="B9214">
        <v>868</v>
      </c>
      <c r="C9214" t="s">
        <v>1177</v>
      </c>
      <c r="D9214" s="1">
        <v>42137</v>
      </c>
      <c r="F9214">
        <v>1</v>
      </c>
      <c r="G9214">
        <v>3091</v>
      </c>
      <c r="H9214" t="s">
        <v>834</v>
      </c>
      <c r="J9214" t="s">
        <v>272</v>
      </c>
      <c r="K9214">
        <v>55</v>
      </c>
      <c r="L9214" t="s">
        <v>15</v>
      </c>
    </row>
    <row r="9215" spans="1:12">
      <c r="A9215" t="e">
        <f ca="1">E00251439807421</f>
        <v>#NAME?</v>
      </c>
      <c r="B9215">
        <v>494</v>
      </c>
      <c r="C9215" t="s">
        <v>63</v>
      </c>
      <c r="D9215" s="1">
        <v>40959</v>
      </c>
      <c r="F9215">
        <v>2</v>
      </c>
      <c r="G9215">
        <v>460</v>
      </c>
      <c r="H9215" t="s">
        <v>16</v>
      </c>
      <c r="J9215" t="s">
        <v>14</v>
      </c>
      <c r="K9215">
        <v>51</v>
      </c>
      <c r="L9215" t="s">
        <v>15</v>
      </c>
    </row>
    <row r="9216" spans="1:12">
      <c r="A9216" t="e">
        <f ca="1">E00251432430821</f>
        <v>#NAME?</v>
      </c>
      <c r="B9216">
        <v>500</v>
      </c>
      <c r="C9216" t="s">
        <v>161</v>
      </c>
      <c r="D9216" s="1">
        <v>41932</v>
      </c>
      <c r="F9216">
        <v>1</v>
      </c>
      <c r="G9216">
        <v>73390</v>
      </c>
      <c r="H9216" t="s">
        <v>66</v>
      </c>
      <c r="J9216" t="s">
        <v>14</v>
      </c>
      <c r="K9216">
        <v>56</v>
      </c>
      <c r="L9216" t="s">
        <v>15</v>
      </c>
    </row>
    <row r="9217" spans="1:12">
      <c r="A9217" t="e">
        <f ca="1">E00251432430821</f>
        <v>#NAME?</v>
      </c>
      <c r="B9217">
        <v>6046</v>
      </c>
      <c r="C9217" t="s">
        <v>98</v>
      </c>
      <c r="D9217" s="1">
        <v>42635</v>
      </c>
      <c r="F9217">
        <v>1</v>
      </c>
      <c r="G9217">
        <v>37300</v>
      </c>
      <c r="H9217" t="s">
        <v>1033</v>
      </c>
      <c r="I9217" t="s">
        <v>56</v>
      </c>
      <c r="J9217" t="s">
        <v>57</v>
      </c>
      <c r="K9217">
        <v>58</v>
      </c>
      <c r="L9217" t="s">
        <v>15</v>
      </c>
    </row>
    <row r="9218" spans="1:12">
      <c r="A9218" t="e">
        <f ca="1">E00251439807421</f>
        <v>#NAME?</v>
      </c>
      <c r="B9218">
        <v>494</v>
      </c>
      <c r="C9218" t="s">
        <v>63</v>
      </c>
      <c r="D9218" s="1">
        <v>41213</v>
      </c>
      <c r="F9218">
        <v>1</v>
      </c>
      <c r="G9218">
        <v>1121</v>
      </c>
      <c r="H9218" t="s">
        <v>894</v>
      </c>
      <c r="J9218" t="s">
        <v>14</v>
      </c>
      <c r="K9218">
        <v>52</v>
      </c>
      <c r="L9218" t="s">
        <v>15</v>
      </c>
    </row>
    <row r="9219" spans="1:12">
      <c r="A9219" t="e">
        <f ca="1">E00251439807421</f>
        <v>#NAME?</v>
      </c>
      <c r="B9219">
        <v>494</v>
      </c>
      <c r="C9219" t="s">
        <v>63</v>
      </c>
      <c r="D9219" s="1">
        <v>41564</v>
      </c>
      <c r="F9219">
        <v>3</v>
      </c>
      <c r="G9219">
        <v>25000</v>
      </c>
      <c r="H9219" t="s">
        <v>178</v>
      </c>
      <c r="J9219" t="s">
        <v>14</v>
      </c>
      <c r="K9219">
        <v>53</v>
      </c>
      <c r="L9219" t="s">
        <v>15</v>
      </c>
    </row>
    <row r="9220" spans="1:12">
      <c r="A9220" t="e">
        <f ca="1">E00251439807421</f>
        <v>#NAME?</v>
      </c>
      <c r="B9220">
        <v>494</v>
      </c>
      <c r="C9220" t="s">
        <v>63</v>
      </c>
      <c r="D9220" s="1">
        <v>41674</v>
      </c>
      <c r="F9220">
        <v>1</v>
      </c>
      <c r="G9220">
        <v>3556</v>
      </c>
      <c r="H9220" t="s">
        <v>912</v>
      </c>
      <c r="J9220" t="s">
        <v>14</v>
      </c>
      <c r="K9220">
        <v>53</v>
      </c>
      <c r="L9220" t="s">
        <v>15</v>
      </c>
    </row>
    <row r="9221" spans="1:12">
      <c r="A9221" t="e">
        <f ca="1">E00251439807421</f>
        <v>#NAME?</v>
      </c>
      <c r="B9221">
        <v>354</v>
      </c>
      <c r="C9221" t="s">
        <v>826</v>
      </c>
      <c r="D9221" s="1">
        <v>41905</v>
      </c>
      <c r="F9221">
        <v>5</v>
      </c>
      <c r="G9221">
        <v>53081</v>
      </c>
      <c r="H9221" t="s">
        <v>456</v>
      </c>
      <c r="J9221" t="s">
        <v>14</v>
      </c>
      <c r="K9221">
        <v>54</v>
      </c>
      <c r="L9221" t="s">
        <v>15</v>
      </c>
    </row>
    <row r="9222" spans="1:12">
      <c r="A9222" t="e">
        <f ca="1">E00251518518221</f>
        <v>#NAME?</v>
      </c>
      <c r="B9222">
        <v>295</v>
      </c>
      <c r="C9222" t="s">
        <v>435</v>
      </c>
      <c r="D9222" s="1">
        <v>42916</v>
      </c>
      <c r="F9222">
        <v>2</v>
      </c>
      <c r="G9222">
        <v>60490</v>
      </c>
      <c r="H9222" t="s">
        <v>322</v>
      </c>
      <c r="J9222" t="s">
        <v>14</v>
      </c>
      <c r="K9222">
        <v>54</v>
      </c>
      <c r="L9222" t="s">
        <v>15</v>
      </c>
    </row>
    <row r="9223" spans="1:12">
      <c r="A9223" t="e">
        <f ca="1">E00251439807421</f>
        <v>#NAME?</v>
      </c>
      <c r="B9223">
        <v>354</v>
      </c>
      <c r="C9223" t="s">
        <v>826</v>
      </c>
      <c r="D9223" s="1">
        <v>42145</v>
      </c>
      <c r="F9223">
        <v>3</v>
      </c>
      <c r="G9223">
        <v>25000</v>
      </c>
      <c r="H9223" t="s">
        <v>178</v>
      </c>
      <c r="J9223" t="s">
        <v>14</v>
      </c>
      <c r="K9223">
        <v>55</v>
      </c>
      <c r="L9223" t="s">
        <v>15</v>
      </c>
    </row>
    <row r="9224" spans="1:12">
      <c r="A9224" t="e">
        <f ca="1">E00251616870121</f>
        <v>#NAME?</v>
      </c>
      <c r="B9224">
        <v>701</v>
      </c>
      <c r="C9224" t="s">
        <v>72</v>
      </c>
      <c r="D9224" s="1">
        <v>42016</v>
      </c>
      <c r="F9224">
        <v>5</v>
      </c>
      <c r="G9224">
        <v>3004</v>
      </c>
      <c r="H9224" t="s">
        <v>104</v>
      </c>
      <c r="J9224" t="s">
        <v>14</v>
      </c>
      <c r="K9224">
        <v>52</v>
      </c>
      <c r="L9224" t="s">
        <v>15</v>
      </c>
    </row>
    <row r="9225" spans="1:12">
      <c r="A9225" t="e">
        <f ca="1">E00251616870121</f>
        <v>#NAME?</v>
      </c>
      <c r="B9225">
        <v>701</v>
      </c>
      <c r="C9225" t="s">
        <v>72</v>
      </c>
      <c r="D9225" s="1">
        <v>42103</v>
      </c>
      <c r="F9225">
        <v>5</v>
      </c>
      <c r="G9225">
        <v>7273</v>
      </c>
      <c r="H9225" t="s">
        <v>543</v>
      </c>
      <c r="J9225" t="s">
        <v>14</v>
      </c>
      <c r="K9225">
        <v>53</v>
      </c>
      <c r="L9225" t="s">
        <v>15</v>
      </c>
    </row>
    <row r="9226" spans="1:12">
      <c r="A9226" t="e">
        <f ca="1">E00251439807421</f>
        <v>#NAME?</v>
      </c>
      <c r="B9226">
        <v>354</v>
      </c>
      <c r="C9226" t="s">
        <v>826</v>
      </c>
      <c r="D9226" s="1">
        <v>42318</v>
      </c>
      <c r="F9226">
        <v>1</v>
      </c>
      <c r="G9226">
        <v>29690</v>
      </c>
      <c r="H9226" t="s">
        <v>52</v>
      </c>
      <c r="J9226" t="s">
        <v>14</v>
      </c>
      <c r="K9226">
        <v>55</v>
      </c>
      <c r="L9226" t="s">
        <v>15</v>
      </c>
    </row>
    <row r="9227" spans="1:12">
      <c r="A9227" t="e">
        <f ca="1">E00251439807421</f>
        <v>#NAME?</v>
      </c>
      <c r="B9227">
        <v>354</v>
      </c>
      <c r="C9227" t="s">
        <v>826</v>
      </c>
      <c r="D9227" s="1">
        <v>42664</v>
      </c>
      <c r="F9227">
        <v>3</v>
      </c>
      <c r="G9227">
        <v>4019</v>
      </c>
      <c r="H9227" t="s">
        <v>26</v>
      </c>
      <c r="J9227" t="s">
        <v>14</v>
      </c>
      <c r="K9227">
        <v>56</v>
      </c>
      <c r="L9227" t="s">
        <v>15</v>
      </c>
    </row>
    <row r="9228" spans="1:12">
      <c r="A9228" t="e">
        <f ca="1">E00251439807421</f>
        <v>#NAME?</v>
      </c>
      <c r="B9228">
        <v>354</v>
      </c>
      <c r="C9228" t="s">
        <v>826</v>
      </c>
      <c r="D9228" s="1">
        <v>42762</v>
      </c>
      <c r="F9228">
        <v>3</v>
      </c>
      <c r="G9228">
        <v>25000</v>
      </c>
      <c r="H9228" t="s">
        <v>178</v>
      </c>
      <c r="J9228" t="s">
        <v>14</v>
      </c>
      <c r="K9228">
        <v>56</v>
      </c>
      <c r="L9228" t="s">
        <v>15</v>
      </c>
    </row>
    <row r="9229" spans="1:12">
      <c r="A9229" t="e">
        <f ca="1">E00251439807421</f>
        <v>#NAME?</v>
      </c>
      <c r="B9229">
        <v>354</v>
      </c>
      <c r="C9229" t="s">
        <v>826</v>
      </c>
      <c r="D9229" s="1">
        <v>42860</v>
      </c>
      <c r="F9229">
        <v>6</v>
      </c>
      <c r="G9229">
        <v>25000</v>
      </c>
      <c r="H9229" t="s">
        <v>178</v>
      </c>
      <c r="J9229" t="s">
        <v>14</v>
      </c>
      <c r="K9229">
        <v>57</v>
      </c>
      <c r="L9229" t="s">
        <v>15</v>
      </c>
    </row>
    <row r="9230" spans="1:12">
      <c r="A9230" t="e">
        <f ca="1">E00251424849521</f>
        <v>#NAME?</v>
      </c>
      <c r="B9230">
        <v>122</v>
      </c>
      <c r="C9230" t="s">
        <v>522</v>
      </c>
      <c r="D9230" s="1">
        <v>42740</v>
      </c>
      <c r="F9230">
        <v>1</v>
      </c>
      <c r="G9230">
        <v>52100</v>
      </c>
      <c r="H9230" t="s">
        <v>516</v>
      </c>
      <c r="J9230" t="s">
        <v>14</v>
      </c>
      <c r="K9230">
        <v>52</v>
      </c>
      <c r="L9230" t="s">
        <v>15</v>
      </c>
    </row>
    <row r="9231" spans="1:12">
      <c r="A9231" t="e">
        <f ca="1">E00251424849521</f>
        <v>#NAME?</v>
      </c>
      <c r="B9231">
        <v>122</v>
      </c>
      <c r="C9231" t="s">
        <v>522</v>
      </c>
      <c r="D9231" s="1">
        <v>42779</v>
      </c>
      <c r="F9231">
        <v>1</v>
      </c>
      <c r="G9231">
        <v>30000</v>
      </c>
      <c r="H9231" t="s">
        <v>144</v>
      </c>
      <c r="J9231" t="s">
        <v>14</v>
      </c>
      <c r="K9231">
        <v>53</v>
      </c>
      <c r="L9231" t="s">
        <v>15</v>
      </c>
    </row>
    <row r="9232" spans="1:12">
      <c r="A9232" t="e">
        <f ca="1">E00251616870121</f>
        <v>#NAME?</v>
      </c>
      <c r="B9232">
        <v>701</v>
      </c>
      <c r="C9232" t="s">
        <v>72</v>
      </c>
      <c r="D9232" s="1">
        <v>41841</v>
      </c>
      <c r="F9232">
        <v>1</v>
      </c>
      <c r="G9232">
        <v>3899</v>
      </c>
      <c r="H9232" t="s">
        <v>264</v>
      </c>
      <c r="J9232" t="s">
        <v>14</v>
      </c>
      <c r="K9232">
        <v>52</v>
      </c>
      <c r="L9232" t="s">
        <v>15</v>
      </c>
    </row>
    <row r="9233" spans="1:12">
      <c r="A9233" t="e">
        <f ca="1">E00251616870121</f>
        <v>#NAME?</v>
      </c>
      <c r="B9233">
        <v>701</v>
      </c>
      <c r="C9233" t="s">
        <v>72</v>
      </c>
      <c r="D9233" s="1">
        <v>42016</v>
      </c>
      <c r="F9233">
        <v>1</v>
      </c>
      <c r="G9233">
        <v>2889</v>
      </c>
      <c r="H9233" t="s">
        <v>595</v>
      </c>
      <c r="J9233" t="s">
        <v>14</v>
      </c>
      <c r="K9233">
        <v>52</v>
      </c>
      <c r="L9233" t="s">
        <v>15</v>
      </c>
    </row>
    <row r="9234" spans="1:12">
      <c r="A9234" t="e">
        <f ca="1">E00251429661121</f>
        <v>#NAME?</v>
      </c>
      <c r="B9234">
        <v>199</v>
      </c>
      <c r="C9234" t="s">
        <v>681</v>
      </c>
      <c r="D9234" s="1">
        <v>41585</v>
      </c>
      <c r="F9234">
        <v>1</v>
      </c>
      <c r="G9234">
        <v>2749</v>
      </c>
      <c r="H9234" t="s">
        <v>147</v>
      </c>
      <c r="J9234" t="s">
        <v>14</v>
      </c>
      <c r="K9234">
        <v>61</v>
      </c>
      <c r="L9234" t="s">
        <v>15</v>
      </c>
    </row>
    <row r="9235" spans="1:12">
      <c r="A9235" t="e">
        <f ca="1">E00251429661121</f>
        <v>#NAME?</v>
      </c>
      <c r="B9235">
        <v>199</v>
      </c>
      <c r="C9235" t="s">
        <v>681</v>
      </c>
      <c r="D9235" s="1">
        <v>42425</v>
      </c>
      <c r="F9235">
        <v>1</v>
      </c>
      <c r="G9235">
        <v>4660</v>
      </c>
      <c r="H9235" t="s">
        <v>215</v>
      </c>
      <c r="J9235" t="s">
        <v>14</v>
      </c>
      <c r="K9235">
        <v>64</v>
      </c>
      <c r="L9235" t="s">
        <v>15</v>
      </c>
    </row>
    <row r="9236" spans="1:12">
      <c r="A9236" t="e">
        <f ca="1">E00251616870121</f>
        <v>#NAME?</v>
      </c>
      <c r="B9236">
        <v>701</v>
      </c>
      <c r="C9236" t="s">
        <v>72</v>
      </c>
      <c r="D9236" s="1">
        <v>42727</v>
      </c>
      <c r="F9236">
        <v>2</v>
      </c>
      <c r="G9236">
        <v>2724</v>
      </c>
      <c r="H9236" t="s">
        <v>73</v>
      </c>
      <c r="J9236" t="s">
        <v>14</v>
      </c>
      <c r="K9236">
        <v>54</v>
      </c>
      <c r="L9236" t="s">
        <v>15</v>
      </c>
    </row>
    <row r="9237" spans="1:12">
      <c r="A9237" t="e">
        <f ca="1">E00251616870121</f>
        <v>#NAME?</v>
      </c>
      <c r="B9237">
        <v>701</v>
      </c>
      <c r="C9237" t="s">
        <v>72</v>
      </c>
      <c r="D9237" s="1">
        <v>42734</v>
      </c>
      <c r="F9237">
        <v>1</v>
      </c>
      <c r="G9237">
        <v>49390</v>
      </c>
      <c r="H9237" t="s">
        <v>59</v>
      </c>
      <c r="J9237" t="s">
        <v>14</v>
      </c>
      <c r="K9237">
        <v>54</v>
      </c>
      <c r="L9237" t="s">
        <v>15</v>
      </c>
    </row>
    <row r="9238" spans="1:12">
      <c r="A9238" t="e">
        <f ca="1">E00251537609421</f>
        <v>#NAME?</v>
      </c>
      <c r="B9238">
        <v>160</v>
      </c>
      <c r="C9238" t="s">
        <v>278</v>
      </c>
      <c r="D9238" s="1">
        <v>41544</v>
      </c>
      <c r="F9238">
        <v>1</v>
      </c>
      <c r="G9238">
        <v>4556</v>
      </c>
      <c r="H9238" t="s">
        <v>121</v>
      </c>
      <c r="J9238" t="s">
        <v>14</v>
      </c>
      <c r="K9238">
        <v>40</v>
      </c>
      <c r="L9238" t="s">
        <v>15</v>
      </c>
    </row>
    <row r="9239" spans="1:12">
      <c r="A9239" t="e">
        <f ca="1">E00251537609421</f>
        <v>#NAME?</v>
      </c>
      <c r="B9239">
        <v>1273</v>
      </c>
      <c r="C9239" t="s">
        <v>28</v>
      </c>
      <c r="D9239" s="1">
        <v>42255</v>
      </c>
      <c r="F9239">
        <v>1</v>
      </c>
      <c r="G9239">
        <v>46400</v>
      </c>
      <c r="H9239" t="s">
        <v>186</v>
      </c>
      <c r="J9239" t="s">
        <v>14</v>
      </c>
      <c r="K9239">
        <v>42</v>
      </c>
      <c r="L9239" t="s">
        <v>15</v>
      </c>
    </row>
    <row r="9240" spans="1:12">
      <c r="A9240" t="e">
        <f ca="1">E00251439807421</f>
        <v>#NAME?</v>
      </c>
      <c r="B9240">
        <v>494</v>
      </c>
      <c r="C9240" t="s">
        <v>63</v>
      </c>
      <c r="D9240" s="1">
        <v>41229</v>
      </c>
      <c r="F9240">
        <v>1</v>
      </c>
      <c r="G9240">
        <v>27800</v>
      </c>
      <c r="H9240" t="s">
        <v>145</v>
      </c>
      <c r="J9240" t="s">
        <v>14</v>
      </c>
      <c r="K9240">
        <v>52</v>
      </c>
      <c r="L9240" t="s">
        <v>15</v>
      </c>
    </row>
    <row r="9241" spans="1:12">
      <c r="A9241" t="e">
        <f ca="1">E00251528624321</f>
        <v>#NAME?</v>
      </c>
      <c r="B9241">
        <v>291</v>
      </c>
      <c r="C9241" t="s">
        <v>160</v>
      </c>
      <c r="D9241" s="1">
        <v>41439</v>
      </c>
      <c r="F9241">
        <v>1</v>
      </c>
      <c r="G9241">
        <v>29690</v>
      </c>
      <c r="H9241" t="s">
        <v>52</v>
      </c>
      <c r="J9241" t="s">
        <v>14</v>
      </c>
      <c r="K9241">
        <v>48</v>
      </c>
      <c r="L9241" t="s">
        <v>15</v>
      </c>
    </row>
    <row r="9242" spans="1:12">
      <c r="A9242" t="e">
        <f ca="1">E00251528624321</f>
        <v>#NAME?</v>
      </c>
      <c r="B9242">
        <v>291</v>
      </c>
      <c r="C9242" t="s">
        <v>160</v>
      </c>
      <c r="D9242" s="1">
        <v>41557</v>
      </c>
      <c r="F9242">
        <v>1</v>
      </c>
      <c r="G9242">
        <v>72690</v>
      </c>
      <c r="H9242" t="s">
        <v>363</v>
      </c>
      <c r="J9242" t="s">
        <v>14</v>
      </c>
      <c r="K9242">
        <v>48</v>
      </c>
      <c r="L9242" t="s">
        <v>15</v>
      </c>
    </row>
    <row r="9243" spans="1:12">
      <c r="A9243" t="e">
        <f ca="1">E00251616870121</f>
        <v>#NAME?</v>
      </c>
      <c r="B9243">
        <v>701</v>
      </c>
      <c r="C9243" t="s">
        <v>72</v>
      </c>
      <c r="D9243" s="1">
        <v>42317</v>
      </c>
      <c r="F9243">
        <v>2</v>
      </c>
      <c r="G9243">
        <v>2724</v>
      </c>
      <c r="H9243" t="s">
        <v>73</v>
      </c>
      <c r="J9243" t="s">
        <v>14</v>
      </c>
      <c r="K9243">
        <v>53</v>
      </c>
      <c r="L9243" t="s">
        <v>15</v>
      </c>
    </row>
    <row r="9244" spans="1:12">
      <c r="A9244" t="e">
        <f ca="1">E00251616870121</f>
        <v>#NAME?</v>
      </c>
      <c r="B9244">
        <v>701</v>
      </c>
      <c r="C9244" t="s">
        <v>72</v>
      </c>
      <c r="D9244" s="1">
        <v>42381</v>
      </c>
      <c r="F9244">
        <v>5</v>
      </c>
      <c r="G9244">
        <v>2889</v>
      </c>
      <c r="H9244" t="s">
        <v>595</v>
      </c>
      <c r="J9244" t="s">
        <v>14</v>
      </c>
      <c r="K9244">
        <v>53</v>
      </c>
      <c r="L9244" t="s">
        <v>15</v>
      </c>
    </row>
    <row r="9245" spans="1:12">
      <c r="A9245" t="e">
        <f ca="1">E00251716475921</f>
        <v>#NAME?</v>
      </c>
      <c r="B9245">
        <v>7505</v>
      </c>
      <c r="C9245" t="s">
        <v>209</v>
      </c>
      <c r="D9245" s="1">
        <v>42625</v>
      </c>
      <c r="F9245">
        <v>2</v>
      </c>
      <c r="G9245">
        <v>2720</v>
      </c>
      <c r="H9245" t="s">
        <v>65</v>
      </c>
      <c r="J9245" t="s">
        <v>14</v>
      </c>
      <c r="K9245">
        <v>44</v>
      </c>
      <c r="L9245" t="s">
        <v>15</v>
      </c>
    </row>
    <row r="9246" spans="1:12">
      <c r="A9246" t="e">
        <f ca="1">E00251424849521</f>
        <v>#NAME?</v>
      </c>
      <c r="B9246">
        <v>122</v>
      </c>
      <c r="C9246" t="s">
        <v>522</v>
      </c>
      <c r="D9246" s="1">
        <v>42865</v>
      </c>
      <c r="F9246">
        <v>3</v>
      </c>
      <c r="G9246">
        <v>27800</v>
      </c>
      <c r="H9246" t="s">
        <v>145</v>
      </c>
      <c r="J9246" t="s">
        <v>14</v>
      </c>
      <c r="K9246">
        <v>53</v>
      </c>
      <c r="L9246" t="s">
        <v>15</v>
      </c>
    </row>
    <row r="9247" spans="1:12">
      <c r="A9247" t="e">
        <f ca="1">E00251439638221</f>
        <v>#NAME?</v>
      </c>
      <c r="B9247">
        <v>4374</v>
      </c>
      <c r="C9247" t="s">
        <v>898</v>
      </c>
      <c r="D9247" s="1">
        <v>41232</v>
      </c>
      <c r="F9247">
        <v>2</v>
      </c>
      <c r="G9247">
        <v>4019</v>
      </c>
      <c r="H9247" t="s">
        <v>26</v>
      </c>
      <c r="J9247" t="s">
        <v>14</v>
      </c>
      <c r="K9247">
        <v>52</v>
      </c>
      <c r="L9247" t="s">
        <v>15</v>
      </c>
    </row>
    <row r="9248" spans="1:12">
      <c r="A9248" t="e">
        <f ca="1">E00251528053221</f>
        <v>#NAME?</v>
      </c>
      <c r="B9248">
        <v>66</v>
      </c>
      <c r="C9248" t="s">
        <v>134</v>
      </c>
      <c r="D9248" s="1">
        <v>42887</v>
      </c>
      <c r="F9248">
        <v>3</v>
      </c>
      <c r="G9248">
        <v>60090</v>
      </c>
      <c r="H9248" t="s">
        <v>181</v>
      </c>
      <c r="J9248" t="s">
        <v>14</v>
      </c>
      <c r="K9248">
        <v>57</v>
      </c>
      <c r="L9248" t="s">
        <v>15</v>
      </c>
    </row>
    <row r="9249" spans="1:12">
      <c r="A9249" t="e">
        <f ca="1">E00251429810321</f>
        <v>#NAME?</v>
      </c>
      <c r="B9249">
        <v>153</v>
      </c>
      <c r="C9249" t="s">
        <v>906</v>
      </c>
      <c r="D9249" s="1">
        <v>42213</v>
      </c>
      <c r="F9249">
        <v>3</v>
      </c>
      <c r="G9249">
        <v>4019</v>
      </c>
      <c r="H9249" t="s">
        <v>26</v>
      </c>
      <c r="J9249" t="s">
        <v>14</v>
      </c>
      <c r="K9249">
        <v>60</v>
      </c>
      <c r="L9249" t="s">
        <v>15</v>
      </c>
    </row>
    <row r="9250" spans="1:12">
      <c r="A9250" t="e">
        <f ca="1">E00251716551821</f>
        <v>#NAME?</v>
      </c>
      <c r="B9250">
        <v>7504</v>
      </c>
      <c r="C9250" t="s">
        <v>162</v>
      </c>
      <c r="D9250" s="1">
        <v>42073</v>
      </c>
      <c r="F9250">
        <v>1</v>
      </c>
      <c r="G9250">
        <v>2729</v>
      </c>
      <c r="H9250" t="s">
        <v>115</v>
      </c>
      <c r="J9250" t="s">
        <v>14</v>
      </c>
      <c r="K9250">
        <v>45</v>
      </c>
      <c r="L9250" t="s">
        <v>15</v>
      </c>
    </row>
    <row r="9251" spans="1:12">
      <c r="A9251" t="e">
        <f ca="1">E00251616967621</f>
        <v>#NAME?</v>
      </c>
      <c r="B9251">
        <v>1786</v>
      </c>
      <c r="C9251" t="s">
        <v>37</v>
      </c>
      <c r="D9251" s="1">
        <v>41103</v>
      </c>
      <c r="F9251">
        <v>1</v>
      </c>
      <c r="G9251">
        <v>4660</v>
      </c>
      <c r="H9251" t="s">
        <v>215</v>
      </c>
      <c r="J9251" t="s">
        <v>14</v>
      </c>
      <c r="K9251">
        <v>46</v>
      </c>
      <c r="L9251" t="s">
        <v>15</v>
      </c>
    </row>
    <row r="9252" spans="1:12">
      <c r="A9252" t="e">
        <f ca="1">E00251616967621</f>
        <v>#NAME?</v>
      </c>
      <c r="B9252">
        <v>1786</v>
      </c>
      <c r="C9252" t="s">
        <v>37</v>
      </c>
      <c r="D9252" s="1">
        <v>42521</v>
      </c>
      <c r="F9252">
        <v>1</v>
      </c>
      <c r="G9252">
        <v>49300</v>
      </c>
      <c r="H9252" t="s">
        <v>228</v>
      </c>
      <c r="J9252" t="s">
        <v>14</v>
      </c>
      <c r="K9252">
        <v>50</v>
      </c>
      <c r="L9252" t="s">
        <v>15</v>
      </c>
    </row>
    <row r="9253" spans="1:12">
      <c r="A9253" t="e">
        <f ca="1">E00251616870121</f>
        <v>#NAME?</v>
      </c>
      <c r="B9253">
        <v>701</v>
      </c>
      <c r="C9253" t="s">
        <v>72</v>
      </c>
      <c r="D9253" s="1">
        <v>42818</v>
      </c>
      <c r="F9253">
        <v>2</v>
      </c>
      <c r="G9253">
        <v>2724</v>
      </c>
      <c r="H9253" t="s">
        <v>73</v>
      </c>
      <c r="J9253" t="s">
        <v>14</v>
      </c>
      <c r="K9253">
        <v>54</v>
      </c>
      <c r="L9253" t="s">
        <v>15</v>
      </c>
    </row>
    <row r="9254" spans="1:12">
      <c r="A9254" t="e">
        <f ca="1">E00251428656921</f>
        <v>#NAME?</v>
      </c>
      <c r="B9254">
        <v>66</v>
      </c>
      <c r="C9254" t="s">
        <v>134</v>
      </c>
      <c r="D9254" s="1">
        <v>41953</v>
      </c>
      <c r="F9254">
        <v>1</v>
      </c>
      <c r="G9254">
        <v>78650</v>
      </c>
      <c r="H9254" t="s">
        <v>414</v>
      </c>
      <c r="J9254" t="s">
        <v>14</v>
      </c>
      <c r="K9254">
        <v>53</v>
      </c>
      <c r="L9254" t="s">
        <v>22</v>
      </c>
    </row>
    <row r="9255" spans="1:12">
      <c r="A9255" t="e">
        <f ca="1">E00251430091421</f>
        <v>#NAME?</v>
      </c>
      <c r="B9255">
        <v>467</v>
      </c>
      <c r="C9255" t="s">
        <v>232</v>
      </c>
      <c r="D9255" s="1">
        <v>41079</v>
      </c>
      <c r="F9255">
        <v>3</v>
      </c>
      <c r="G9255">
        <v>3051</v>
      </c>
      <c r="H9255" t="s">
        <v>13</v>
      </c>
      <c r="J9255" t="s">
        <v>14</v>
      </c>
      <c r="K9255">
        <v>60</v>
      </c>
      <c r="L9255" t="s">
        <v>15</v>
      </c>
    </row>
    <row r="9256" spans="1:12">
      <c r="A9256" t="e">
        <f ca="1">E00251430091421</f>
        <v>#NAME?</v>
      </c>
      <c r="B9256">
        <v>467</v>
      </c>
      <c r="C9256" t="s">
        <v>232</v>
      </c>
      <c r="D9256" s="1">
        <v>41087</v>
      </c>
      <c r="F9256">
        <v>3</v>
      </c>
      <c r="G9256">
        <v>3051</v>
      </c>
      <c r="H9256" t="s">
        <v>13</v>
      </c>
      <c r="J9256" t="s">
        <v>14</v>
      </c>
      <c r="K9256">
        <v>60</v>
      </c>
      <c r="L9256" t="s">
        <v>15</v>
      </c>
    </row>
    <row r="9257" spans="1:12">
      <c r="A9257" t="e">
        <f ca="1">E00251616967621</f>
        <v>#NAME?</v>
      </c>
      <c r="B9257">
        <v>1786</v>
      </c>
      <c r="C9257" t="s">
        <v>37</v>
      </c>
      <c r="D9257" s="1">
        <v>41473</v>
      </c>
      <c r="F9257">
        <v>1</v>
      </c>
      <c r="G9257">
        <v>4779</v>
      </c>
      <c r="H9257" t="s">
        <v>231</v>
      </c>
      <c r="J9257" t="s">
        <v>14</v>
      </c>
      <c r="K9257">
        <v>47</v>
      </c>
      <c r="L9257" t="s">
        <v>15</v>
      </c>
    </row>
    <row r="9258" spans="1:12">
      <c r="A9258" t="e">
        <f ca="1">E00251529118321</f>
        <v>#NAME?</v>
      </c>
      <c r="B9258">
        <v>161</v>
      </c>
      <c r="C9258" t="s">
        <v>349</v>
      </c>
      <c r="D9258" s="1">
        <v>42913</v>
      </c>
      <c r="F9258">
        <v>1</v>
      </c>
      <c r="G9258">
        <v>4189</v>
      </c>
      <c r="H9258" t="s">
        <v>335</v>
      </c>
      <c r="J9258" t="s">
        <v>14</v>
      </c>
      <c r="K9258">
        <v>63</v>
      </c>
      <c r="L9258" t="s">
        <v>15</v>
      </c>
    </row>
    <row r="9259" spans="1:12">
      <c r="A9259" t="e">
        <f ca="1">E00251514152121</f>
        <v>#NAME?</v>
      </c>
      <c r="B9259">
        <v>702</v>
      </c>
      <c r="C9259" t="s">
        <v>293</v>
      </c>
      <c r="D9259" s="1">
        <v>40962</v>
      </c>
      <c r="F9259">
        <v>1</v>
      </c>
      <c r="G9259">
        <v>2119</v>
      </c>
      <c r="H9259" t="s">
        <v>82</v>
      </c>
      <c r="J9259" t="s">
        <v>14</v>
      </c>
      <c r="K9259">
        <v>55</v>
      </c>
      <c r="L9259" t="s">
        <v>15</v>
      </c>
    </row>
    <row r="9260" spans="1:12">
      <c r="A9260" t="e">
        <f ca="1">E00251429661121</f>
        <v>#NAME?</v>
      </c>
      <c r="B9260">
        <v>199</v>
      </c>
      <c r="C9260" t="s">
        <v>681</v>
      </c>
      <c r="D9260" s="1">
        <v>42902</v>
      </c>
      <c r="F9260">
        <v>1</v>
      </c>
      <c r="G9260">
        <v>3804</v>
      </c>
      <c r="H9260" t="s">
        <v>71</v>
      </c>
      <c r="J9260" t="s">
        <v>14</v>
      </c>
      <c r="K9260">
        <v>65</v>
      </c>
      <c r="L9260" t="s">
        <v>15</v>
      </c>
    </row>
    <row r="9261" spans="1:12">
      <c r="A9261" t="e">
        <f ca="1">E00251439807421</f>
        <v>#NAME?</v>
      </c>
      <c r="B9261">
        <v>354</v>
      </c>
      <c r="C9261" t="s">
        <v>826</v>
      </c>
      <c r="D9261" s="1">
        <v>42544</v>
      </c>
      <c r="F9261">
        <v>2</v>
      </c>
      <c r="G9261">
        <v>25000</v>
      </c>
      <c r="H9261" t="s">
        <v>178</v>
      </c>
      <c r="J9261" t="s">
        <v>14</v>
      </c>
      <c r="K9261">
        <v>56</v>
      </c>
      <c r="L9261" t="s">
        <v>15</v>
      </c>
    </row>
    <row r="9262" spans="1:12">
      <c r="A9262" t="e">
        <f ca="1">E00251439807421</f>
        <v>#NAME?</v>
      </c>
      <c r="B9262">
        <v>354</v>
      </c>
      <c r="C9262" t="s">
        <v>826</v>
      </c>
      <c r="D9262" s="1">
        <v>42948</v>
      </c>
      <c r="F9262">
        <v>2</v>
      </c>
      <c r="G9262">
        <v>30000</v>
      </c>
      <c r="H9262" t="s">
        <v>144</v>
      </c>
      <c r="J9262" t="s">
        <v>14</v>
      </c>
      <c r="K9262">
        <v>57</v>
      </c>
      <c r="L9262" t="s">
        <v>15</v>
      </c>
    </row>
    <row r="9263" spans="1:12">
      <c r="A9263" t="e">
        <f ca="1">E00251532372821</f>
        <v>#NAME?</v>
      </c>
      <c r="B9263">
        <v>6156</v>
      </c>
      <c r="C9263" t="s">
        <v>352</v>
      </c>
      <c r="D9263" s="1">
        <v>42702</v>
      </c>
      <c r="F9263">
        <v>1</v>
      </c>
      <c r="G9263">
        <v>4019</v>
      </c>
      <c r="H9263" t="s">
        <v>26</v>
      </c>
      <c r="J9263" t="s">
        <v>14</v>
      </c>
      <c r="K9263">
        <v>49</v>
      </c>
      <c r="L9263" t="s">
        <v>15</v>
      </c>
    </row>
    <row r="9264" spans="1:12">
      <c r="A9264" t="e">
        <f ca="1">E00251616967621</f>
        <v>#NAME?</v>
      </c>
      <c r="B9264">
        <v>1786</v>
      </c>
      <c r="C9264" t="s">
        <v>37</v>
      </c>
      <c r="D9264" s="1">
        <v>42773</v>
      </c>
      <c r="F9264">
        <v>3</v>
      </c>
      <c r="G9264">
        <v>49300</v>
      </c>
      <c r="H9264" t="s">
        <v>228</v>
      </c>
      <c r="J9264" t="s">
        <v>14</v>
      </c>
      <c r="K9264">
        <v>50</v>
      </c>
      <c r="L9264" t="s">
        <v>15</v>
      </c>
    </row>
    <row r="9265" spans="1:12">
      <c r="A9265" t="e">
        <f ca="1">E00251532372821</f>
        <v>#NAME?</v>
      </c>
      <c r="B9265">
        <v>6156</v>
      </c>
      <c r="C9265" t="s">
        <v>352</v>
      </c>
      <c r="D9265" s="1">
        <v>42746</v>
      </c>
      <c r="F9265">
        <v>1</v>
      </c>
      <c r="G9265">
        <v>4019</v>
      </c>
      <c r="H9265" t="s">
        <v>26</v>
      </c>
      <c r="J9265" t="s">
        <v>14</v>
      </c>
      <c r="K9265">
        <v>49</v>
      </c>
      <c r="L9265" t="s">
        <v>15</v>
      </c>
    </row>
    <row r="9266" spans="1:12">
      <c r="A9266" t="e">
        <f ca="1">E00251532372821</f>
        <v>#NAME?</v>
      </c>
      <c r="B9266">
        <v>6156</v>
      </c>
      <c r="C9266" t="s">
        <v>352</v>
      </c>
      <c r="D9266" s="1">
        <v>42836</v>
      </c>
      <c r="F9266">
        <v>1</v>
      </c>
      <c r="G9266">
        <v>7862</v>
      </c>
      <c r="H9266" t="s">
        <v>27</v>
      </c>
      <c r="J9266" t="s">
        <v>14</v>
      </c>
      <c r="K9266">
        <v>50</v>
      </c>
      <c r="L9266" t="s">
        <v>22</v>
      </c>
    </row>
    <row r="9267" spans="1:12">
      <c r="A9267" t="e">
        <f ca="1">E00251432383521</f>
        <v>#NAME?</v>
      </c>
      <c r="B9267">
        <v>6046</v>
      </c>
      <c r="C9267" t="s">
        <v>98</v>
      </c>
      <c r="D9267" s="1">
        <v>41295</v>
      </c>
      <c r="E9267">
        <v>1</v>
      </c>
      <c r="F9267">
        <v>1</v>
      </c>
      <c r="G9267">
        <v>475</v>
      </c>
      <c r="H9267" t="s">
        <v>1178</v>
      </c>
      <c r="J9267" t="s">
        <v>34</v>
      </c>
      <c r="K9267">
        <v>46</v>
      </c>
      <c r="L9267" t="s">
        <v>15</v>
      </c>
    </row>
    <row r="9268" spans="1:12">
      <c r="A9268" t="e">
        <f ca="1">E00251716551821</f>
        <v>#NAME?</v>
      </c>
      <c r="B9268">
        <v>7504</v>
      </c>
      <c r="C9268" t="s">
        <v>162</v>
      </c>
      <c r="D9268" s="1">
        <v>43062</v>
      </c>
      <c r="F9268">
        <v>6</v>
      </c>
      <c r="G9268">
        <v>4019</v>
      </c>
      <c r="H9268" t="s">
        <v>26</v>
      </c>
      <c r="J9268" t="s">
        <v>14</v>
      </c>
      <c r="K9268">
        <v>48</v>
      </c>
      <c r="L9268" t="s">
        <v>15</v>
      </c>
    </row>
    <row r="9269" spans="1:12">
      <c r="A9269" t="e">
        <f ca="1">E00251616870121</f>
        <v>#NAME?</v>
      </c>
      <c r="B9269">
        <v>701</v>
      </c>
      <c r="C9269" t="s">
        <v>72</v>
      </c>
      <c r="D9269" s="1">
        <v>42268</v>
      </c>
      <c r="F9269">
        <v>3</v>
      </c>
      <c r="G9269">
        <v>49390</v>
      </c>
      <c r="H9269" t="s">
        <v>59</v>
      </c>
      <c r="J9269" t="s">
        <v>14</v>
      </c>
      <c r="K9269">
        <v>53</v>
      </c>
      <c r="L9269" t="s">
        <v>15</v>
      </c>
    </row>
    <row r="9270" spans="1:12">
      <c r="A9270" t="e">
        <f ca="1">E00251432430821</f>
        <v>#NAME?</v>
      </c>
      <c r="B9270">
        <v>6046</v>
      </c>
      <c r="C9270" t="s">
        <v>98</v>
      </c>
      <c r="D9270" s="1">
        <v>41653</v>
      </c>
      <c r="E9270">
        <v>0</v>
      </c>
      <c r="F9270">
        <v>1</v>
      </c>
      <c r="G9270">
        <v>7325</v>
      </c>
      <c r="H9270" t="s">
        <v>1179</v>
      </c>
      <c r="J9270" t="s">
        <v>34</v>
      </c>
      <c r="K9270">
        <v>55</v>
      </c>
      <c r="L9270" t="s">
        <v>15</v>
      </c>
    </row>
    <row r="9271" spans="1:12">
      <c r="A9271" t="e">
        <f ca="1">E00251626568221</f>
        <v>#NAME?</v>
      </c>
      <c r="B9271">
        <v>695</v>
      </c>
      <c r="C9271" t="s">
        <v>257</v>
      </c>
      <c r="D9271" s="1">
        <v>42681</v>
      </c>
      <c r="F9271">
        <v>1</v>
      </c>
      <c r="G9271">
        <v>2720</v>
      </c>
      <c r="H9271" t="s">
        <v>65</v>
      </c>
      <c r="J9271" t="s">
        <v>14</v>
      </c>
      <c r="K9271">
        <v>57</v>
      </c>
      <c r="L9271" t="s">
        <v>15</v>
      </c>
    </row>
    <row r="9272" spans="1:12">
      <c r="A9272" t="e">
        <f ca="1">E00251514152121</f>
        <v>#NAME?</v>
      </c>
      <c r="B9272">
        <v>702</v>
      </c>
      <c r="C9272" t="s">
        <v>293</v>
      </c>
      <c r="D9272" s="1">
        <v>41149</v>
      </c>
      <c r="F9272">
        <v>3</v>
      </c>
      <c r="G9272">
        <v>37515</v>
      </c>
      <c r="H9272" t="s">
        <v>612</v>
      </c>
      <c r="J9272" t="s">
        <v>14</v>
      </c>
      <c r="K9272">
        <v>55</v>
      </c>
      <c r="L9272" t="s">
        <v>15</v>
      </c>
    </row>
    <row r="9273" spans="1:12">
      <c r="A9273" t="e">
        <f ca="1">E00251439638221</f>
        <v>#NAME?</v>
      </c>
      <c r="B9273">
        <v>4374</v>
      </c>
      <c r="C9273" t="s">
        <v>898</v>
      </c>
      <c r="D9273" s="1">
        <v>42894</v>
      </c>
      <c r="F9273">
        <v>4</v>
      </c>
      <c r="G9273">
        <v>78057</v>
      </c>
      <c r="H9273" t="s">
        <v>140</v>
      </c>
      <c r="J9273" t="s">
        <v>14</v>
      </c>
      <c r="K9273">
        <v>57</v>
      </c>
      <c r="L9273" t="s">
        <v>22</v>
      </c>
    </row>
    <row r="9274" spans="1:12">
      <c r="A9274" t="e">
        <f ca="1">E00251512748921</f>
        <v>#NAME?</v>
      </c>
      <c r="B9274">
        <v>68</v>
      </c>
      <c r="C9274" t="s">
        <v>657</v>
      </c>
      <c r="D9274" s="1">
        <v>42471</v>
      </c>
      <c r="F9274">
        <v>2</v>
      </c>
      <c r="G9274">
        <v>7279</v>
      </c>
      <c r="H9274" t="s">
        <v>551</v>
      </c>
      <c r="J9274" t="s">
        <v>14</v>
      </c>
      <c r="K9274">
        <v>45</v>
      </c>
      <c r="L9274" t="s">
        <v>15</v>
      </c>
    </row>
    <row r="9275" spans="1:12">
      <c r="A9275" t="e">
        <f ca="1">E00251532489321</f>
        <v>#NAME?</v>
      </c>
      <c r="B9275">
        <v>336</v>
      </c>
      <c r="C9275" t="s">
        <v>901</v>
      </c>
      <c r="D9275" s="1">
        <v>41744</v>
      </c>
      <c r="F9275">
        <v>1</v>
      </c>
      <c r="G9275">
        <v>5990</v>
      </c>
      <c r="H9275" t="s">
        <v>60</v>
      </c>
      <c r="J9275" t="s">
        <v>14</v>
      </c>
      <c r="K9275">
        <v>39</v>
      </c>
      <c r="L9275" t="s">
        <v>15</v>
      </c>
    </row>
    <row r="9276" spans="1:12">
      <c r="A9276" t="e">
        <f t="shared" ref="A9276:A9281" ca="1" si="79">E00251616870121</f>
        <v>#NAME?</v>
      </c>
      <c r="B9276">
        <v>701</v>
      </c>
      <c r="C9276" t="s">
        <v>72</v>
      </c>
      <c r="D9276" s="1">
        <v>41404</v>
      </c>
      <c r="F9276">
        <v>3</v>
      </c>
      <c r="G9276">
        <v>30391</v>
      </c>
      <c r="H9276" t="s">
        <v>690</v>
      </c>
      <c r="J9276" t="s">
        <v>14</v>
      </c>
      <c r="K9276">
        <v>51</v>
      </c>
      <c r="L9276" t="s">
        <v>15</v>
      </c>
    </row>
    <row r="9277" spans="1:12">
      <c r="A9277" t="e">
        <f t="shared" ca="1" si="79"/>
        <v>#NAME?</v>
      </c>
      <c r="B9277">
        <v>701</v>
      </c>
      <c r="C9277" t="s">
        <v>72</v>
      </c>
      <c r="D9277" s="1">
        <v>41621</v>
      </c>
      <c r="F9277">
        <v>3</v>
      </c>
      <c r="G9277">
        <v>30391</v>
      </c>
      <c r="H9277" t="s">
        <v>690</v>
      </c>
      <c r="J9277" t="s">
        <v>14</v>
      </c>
      <c r="K9277">
        <v>51</v>
      </c>
      <c r="L9277" t="s">
        <v>15</v>
      </c>
    </row>
    <row r="9278" spans="1:12">
      <c r="A9278" t="e">
        <f t="shared" ca="1" si="79"/>
        <v>#NAME?</v>
      </c>
      <c r="B9278">
        <v>701</v>
      </c>
      <c r="C9278" t="s">
        <v>72</v>
      </c>
      <c r="D9278" s="1">
        <v>42438</v>
      </c>
      <c r="F9278">
        <v>5</v>
      </c>
      <c r="G9278">
        <v>49390</v>
      </c>
      <c r="H9278" t="s">
        <v>59</v>
      </c>
      <c r="J9278" t="s">
        <v>14</v>
      </c>
      <c r="K9278">
        <v>53</v>
      </c>
      <c r="L9278" t="s">
        <v>15</v>
      </c>
    </row>
    <row r="9279" spans="1:12">
      <c r="A9279" t="e">
        <f t="shared" ca="1" si="79"/>
        <v>#NAME?</v>
      </c>
      <c r="B9279">
        <v>701</v>
      </c>
      <c r="C9279" t="s">
        <v>72</v>
      </c>
      <c r="D9279" s="1">
        <v>42025</v>
      </c>
      <c r="F9279">
        <v>6</v>
      </c>
      <c r="G9279">
        <v>7273</v>
      </c>
      <c r="H9279" t="s">
        <v>543</v>
      </c>
      <c r="J9279" t="s">
        <v>14</v>
      </c>
      <c r="K9279">
        <v>52</v>
      </c>
      <c r="L9279" t="s">
        <v>15</v>
      </c>
    </row>
    <row r="9280" spans="1:12">
      <c r="A9280" t="e">
        <f t="shared" ca="1" si="79"/>
        <v>#NAME?</v>
      </c>
      <c r="B9280">
        <v>701</v>
      </c>
      <c r="C9280" t="s">
        <v>72</v>
      </c>
      <c r="D9280" s="1">
        <v>42107</v>
      </c>
      <c r="F9280">
        <v>5</v>
      </c>
      <c r="G9280">
        <v>30391</v>
      </c>
      <c r="H9280" t="s">
        <v>690</v>
      </c>
      <c r="J9280" t="s">
        <v>14</v>
      </c>
      <c r="K9280">
        <v>53</v>
      </c>
      <c r="L9280" t="s">
        <v>15</v>
      </c>
    </row>
    <row r="9281" spans="1:12">
      <c r="A9281" t="e">
        <f t="shared" ca="1" si="79"/>
        <v>#NAME?</v>
      </c>
      <c r="B9281">
        <v>701</v>
      </c>
      <c r="C9281" t="s">
        <v>72</v>
      </c>
      <c r="D9281" s="1">
        <v>42656</v>
      </c>
      <c r="F9281">
        <v>5</v>
      </c>
      <c r="G9281">
        <v>2889</v>
      </c>
      <c r="H9281" t="s">
        <v>595</v>
      </c>
      <c r="J9281" t="s">
        <v>14</v>
      </c>
      <c r="K9281">
        <v>54</v>
      </c>
      <c r="L9281" t="s">
        <v>15</v>
      </c>
    </row>
    <row r="9282" spans="1:12">
      <c r="A9282" t="e">
        <f ca="1">E00251432430821</f>
        <v>#NAME?</v>
      </c>
      <c r="B9282">
        <v>500</v>
      </c>
      <c r="C9282" t="s">
        <v>161</v>
      </c>
      <c r="D9282" s="1">
        <v>41004</v>
      </c>
      <c r="F9282">
        <v>3</v>
      </c>
      <c r="G9282">
        <v>2169</v>
      </c>
      <c r="H9282" t="s">
        <v>40</v>
      </c>
      <c r="J9282" t="s">
        <v>14</v>
      </c>
      <c r="K9282">
        <v>53</v>
      </c>
      <c r="L9282" t="s">
        <v>15</v>
      </c>
    </row>
    <row r="9283" spans="1:12">
      <c r="A9283" t="e">
        <f ca="1">E00251432430821</f>
        <v>#NAME?</v>
      </c>
      <c r="B9283">
        <v>500</v>
      </c>
      <c r="C9283" t="s">
        <v>161</v>
      </c>
      <c r="D9283" s="1">
        <v>40949</v>
      </c>
      <c r="F9283">
        <v>1</v>
      </c>
      <c r="G9283">
        <v>7295</v>
      </c>
      <c r="H9283" t="s">
        <v>76</v>
      </c>
      <c r="J9283" t="s">
        <v>14</v>
      </c>
      <c r="K9283">
        <v>53</v>
      </c>
      <c r="L9283" t="s">
        <v>15</v>
      </c>
    </row>
    <row r="9284" spans="1:12">
      <c r="A9284" t="e">
        <f ca="1">E00251513050821</f>
        <v>#NAME?</v>
      </c>
      <c r="B9284">
        <v>457</v>
      </c>
      <c r="C9284" t="s">
        <v>137</v>
      </c>
      <c r="D9284" s="1">
        <v>40984</v>
      </c>
      <c r="F9284">
        <v>1</v>
      </c>
      <c r="G9284">
        <v>5920</v>
      </c>
      <c r="H9284" t="s">
        <v>417</v>
      </c>
      <c r="J9284" t="s">
        <v>14</v>
      </c>
      <c r="K9284">
        <v>52</v>
      </c>
      <c r="L9284" t="s">
        <v>15</v>
      </c>
    </row>
    <row r="9285" spans="1:12">
      <c r="A9285" t="e">
        <f ca="1">E00251528624321</f>
        <v>#NAME?</v>
      </c>
      <c r="B9285">
        <v>291</v>
      </c>
      <c r="C9285" t="s">
        <v>160</v>
      </c>
      <c r="D9285" s="1">
        <v>41456</v>
      </c>
      <c r="F9285">
        <v>1</v>
      </c>
      <c r="G9285">
        <v>2809</v>
      </c>
      <c r="H9285" t="s">
        <v>90</v>
      </c>
      <c r="J9285" t="s">
        <v>14</v>
      </c>
      <c r="K9285">
        <v>48</v>
      </c>
      <c r="L9285" t="s">
        <v>15</v>
      </c>
    </row>
    <row r="9286" spans="1:12">
      <c r="A9286" t="e">
        <f ca="1">E00251532489321</f>
        <v>#NAME?</v>
      </c>
      <c r="B9286">
        <v>336</v>
      </c>
      <c r="C9286" t="s">
        <v>901</v>
      </c>
      <c r="D9286" s="1">
        <v>41319</v>
      </c>
      <c r="F9286">
        <v>1</v>
      </c>
      <c r="G9286">
        <v>2449</v>
      </c>
      <c r="H9286" t="s">
        <v>53</v>
      </c>
      <c r="J9286" t="s">
        <v>14</v>
      </c>
      <c r="K9286">
        <v>38</v>
      </c>
      <c r="L9286" t="s">
        <v>15</v>
      </c>
    </row>
    <row r="9287" spans="1:12">
      <c r="A9287" t="e">
        <f ca="1">E00251532489321</f>
        <v>#NAME?</v>
      </c>
      <c r="B9287">
        <v>336</v>
      </c>
      <c r="C9287" t="s">
        <v>901</v>
      </c>
      <c r="D9287" s="1">
        <v>41444</v>
      </c>
      <c r="F9287">
        <v>1</v>
      </c>
      <c r="G9287">
        <v>71610</v>
      </c>
      <c r="H9287" t="s">
        <v>663</v>
      </c>
      <c r="J9287" t="s">
        <v>14</v>
      </c>
      <c r="K9287">
        <v>39</v>
      </c>
      <c r="L9287" t="s">
        <v>15</v>
      </c>
    </row>
    <row r="9288" spans="1:12">
      <c r="A9288" t="e">
        <f ca="1">E00251429696221</f>
        <v>#NAME?</v>
      </c>
      <c r="B9288">
        <v>199</v>
      </c>
      <c r="C9288" t="s">
        <v>681</v>
      </c>
      <c r="D9288" s="1">
        <v>42591</v>
      </c>
      <c r="F9288">
        <v>1</v>
      </c>
      <c r="G9288">
        <v>7862</v>
      </c>
      <c r="H9288" t="s">
        <v>27</v>
      </c>
      <c r="J9288" t="s">
        <v>14</v>
      </c>
      <c r="K9288">
        <v>67</v>
      </c>
      <c r="L9288" t="s">
        <v>22</v>
      </c>
    </row>
    <row r="9289" spans="1:12">
      <c r="A9289" t="e">
        <f ca="1">E00251429696221</f>
        <v>#NAME?</v>
      </c>
      <c r="B9289">
        <v>199</v>
      </c>
      <c r="C9289" t="s">
        <v>681</v>
      </c>
      <c r="D9289" s="1">
        <v>42612</v>
      </c>
      <c r="F9289">
        <v>2</v>
      </c>
      <c r="G9289">
        <v>70219</v>
      </c>
      <c r="H9289" t="s">
        <v>498</v>
      </c>
      <c r="J9289" t="s">
        <v>14</v>
      </c>
      <c r="K9289">
        <v>67</v>
      </c>
      <c r="L9289" t="s">
        <v>15</v>
      </c>
    </row>
    <row r="9290" spans="1:12">
      <c r="A9290" t="e">
        <f ca="1">E00251532489321</f>
        <v>#NAME?</v>
      </c>
      <c r="B9290">
        <v>336</v>
      </c>
      <c r="C9290" t="s">
        <v>901</v>
      </c>
      <c r="D9290" s="1">
        <v>43017</v>
      </c>
      <c r="F9290">
        <v>1</v>
      </c>
      <c r="G9290">
        <v>61689</v>
      </c>
      <c r="H9290" t="s">
        <v>677</v>
      </c>
      <c r="J9290" t="s">
        <v>14</v>
      </c>
      <c r="K9290">
        <v>43</v>
      </c>
      <c r="L9290" t="s">
        <v>15</v>
      </c>
    </row>
    <row r="9291" spans="1:12">
      <c r="A9291" t="e">
        <f ca="1">E00251532489321</f>
        <v>#NAME?</v>
      </c>
      <c r="B9291">
        <v>757</v>
      </c>
      <c r="C9291" t="s">
        <v>1180</v>
      </c>
      <c r="D9291" s="1">
        <v>41828</v>
      </c>
      <c r="F9291">
        <v>1</v>
      </c>
      <c r="G9291">
        <v>9157</v>
      </c>
      <c r="H9291" t="s">
        <v>1181</v>
      </c>
      <c r="I9291" t="s">
        <v>56</v>
      </c>
      <c r="J9291" t="s">
        <v>57</v>
      </c>
      <c r="K9291">
        <v>40</v>
      </c>
      <c r="L9291" t="s">
        <v>15</v>
      </c>
    </row>
    <row r="9292" spans="1:12">
      <c r="A9292" t="e">
        <f ca="1">E00251432430821</f>
        <v>#NAME?</v>
      </c>
      <c r="B9292">
        <v>772</v>
      </c>
      <c r="C9292" t="s">
        <v>170</v>
      </c>
      <c r="D9292" s="1">
        <v>41999</v>
      </c>
      <c r="F9292">
        <v>1</v>
      </c>
      <c r="G9292">
        <v>72889</v>
      </c>
      <c r="H9292" t="s">
        <v>1182</v>
      </c>
      <c r="I9292" t="s">
        <v>56</v>
      </c>
      <c r="J9292" t="s">
        <v>57</v>
      </c>
      <c r="K9292">
        <v>56</v>
      </c>
      <c r="L9292" t="s">
        <v>15</v>
      </c>
    </row>
    <row r="9293" spans="1:12">
      <c r="A9293" t="e">
        <f ca="1">E00251429810321</f>
        <v>#NAME?</v>
      </c>
      <c r="B9293">
        <v>151</v>
      </c>
      <c r="C9293" t="s">
        <v>381</v>
      </c>
      <c r="D9293" s="1">
        <v>42415</v>
      </c>
      <c r="F9293">
        <v>3</v>
      </c>
      <c r="G9293">
        <v>25000</v>
      </c>
      <c r="H9293" t="s">
        <v>178</v>
      </c>
      <c r="J9293" t="s">
        <v>14</v>
      </c>
      <c r="K9293">
        <v>60</v>
      </c>
      <c r="L9293" t="s">
        <v>15</v>
      </c>
    </row>
    <row r="9294" spans="1:12">
      <c r="A9294" t="e">
        <f ca="1">E00251616967621</f>
        <v>#NAME?</v>
      </c>
      <c r="B9294">
        <v>729</v>
      </c>
      <c r="C9294" t="s">
        <v>68</v>
      </c>
      <c r="D9294" s="1">
        <v>42813</v>
      </c>
      <c r="F9294">
        <v>1</v>
      </c>
      <c r="G9294">
        <v>938</v>
      </c>
      <c r="H9294" t="s">
        <v>1183</v>
      </c>
      <c r="I9294" t="s">
        <v>148</v>
      </c>
      <c r="J9294" t="s">
        <v>57</v>
      </c>
      <c r="K9294">
        <v>51</v>
      </c>
      <c r="L9294" t="s">
        <v>15</v>
      </c>
    </row>
    <row r="9295" spans="1:12">
      <c r="A9295" t="e">
        <f ca="1">E00251439638221</f>
        <v>#NAME?</v>
      </c>
      <c r="B9295">
        <v>146</v>
      </c>
      <c r="C9295" t="s">
        <v>963</v>
      </c>
      <c r="D9295" s="1">
        <v>42044</v>
      </c>
      <c r="F9295">
        <v>1</v>
      </c>
      <c r="G9295">
        <v>8483</v>
      </c>
      <c r="H9295" t="s">
        <v>1184</v>
      </c>
      <c r="I9295" t="s">
        <v>56</v>
      </c>
      <c r="J9295" t="s">
        <v>57</v>
      </c>
      <c r="K9295">
        <v>54</v>
      </c>
      <c r="L9295" t="s">
        <v>15</v>
      </c>
    </row>
    <row r="9296" spans="1:12">
      <c r="A9296" t="e">
        <f ca="1">E00251616870121</f>
        <v>#NAME?</v>
      </c>
      <c r="B9296">
        <v>701</v>
      </c>
      <c r="C9296" t="s">
        <v>72</v>
      </c>
      <c r="D9296" s="1">
        <v>42114</v>
      </c>
      <c r="F9296">
        <v>2</v>
      </c>
      <c r="G9296">
        <v>2599</v>
      </c>
      <c r="H9296" t="s">
        <v>238</v>
      </c>
      <c r="J9296" t="s">
        <v>14</v>
      </c>
      <c r="K9296">
        <v>53</v>
      </c>
      <c r="L9296" t="s">
        <v>15</v>
      </c>
    </row>
    <row r="9297" spans="1:12">
      <c r="A9297" t="e">
        <f ca="1">E00251616870121</f>
        <v>#NAME?</v>
      </c>
      <c r="B9297">
        <v>701</v>
      </c>
      <c r="C9297" t="s">
        <v>72</v>
      </c>
      <c r="D9297" s="1">
        <v>42146</v>
      </c>
      <c r="F9297">
        <v>5</v>
      </c>
      <c r="G9297">
        <v>7273</v>
      </c>
      <c r="H9297" t="s">
        <v>543</v>
      </c>
      <c r="J9297" t="s">
        <v>14</v>
      </c>
      <c r="K9297">
        <v>53</v>
      </c>
      <c r="L9297" t="s">
        <v>15</v>
      </c>
    </row>
    <row r="9298" spans="1:12">
      <c r="A9298" t="e">
        <f ca="1">E00251616870121</f>
        <v>#NAME?</v>
      </c>
      <c r="B9298">
        <v>701</v>
      </c>
      <c r="C9298" t="s">
        <v>72</v>
      </c>
      <c r="D9298" s="1">
        <v>42928</v>
      </c>
      <c r="F9298">
        <v>5</v>
      </c>
      <c r="G9298">
        <v>6262</v>
      </c>
      <c r="H9298" t="s">
        <v>590</v>
      </c>
      <c r="J9298" t="s">
        <v>14</v>
      </c>
      <c r="K9298">
        <v>55</v>
      </c>
      <c r="L9298" t="s">
        <v>15</v>
      </c>
    </row>
    <row r="9299" spans="1:12">
      <c r="A9299" t="e">
        <f ca="1">E00251616870121</f>
        <v>#NAME?</v>
      </c>
      <c r="B9299">
        <v>702</v>
      </c>
      <c r="C9299" t="s">
        <v>293</v>
      </c>
      <c r="D9299" s="1">
        <v>41617</v>
      </c>
      <c r="F9299">
        <v>6</v>
      </c>
      <c r="G9299">
        <v>4779</v>
      </c>
      <c r="H9299" t="s">
        <v>231</v>
      </c>
      <c r="J9299" t="s">
        <v>14</v>
      </c>
      <c r="K9299">
        <v>51</v>
      </c>
      <c r="L9299" t="s">
        <v>15</v>
      </c>
    </row>
    <row r="9300" spans="1:12">
      <c r="A9300" t="e">
        <f ca="1">E00251439730221</f>
        <v>#NAME?</v>
      </c>
      <c r="B9300">
        <v>290</v>
      </c>
      <c r="C9300" t="s">
        <v>449</v>
      </c>
      <c r="D9300" s="1">
        <v>42110</v>
      </c>
      <c r="F9300">
        <v>1</v>
      </c>
      <c r="G9300">
        <v>3051</v>
      </c>
      <c r="H9300" t="s">
        <v>13</v>
      </c>
      <c r="J9300" t="s">
        <v>14</v>
      </c>
      <c r="K9300">
        <v>51</v>
      </c>
      <c r="L9300" t="s">
        <v>15</v>
      </c>
    </row>
    <row r="9301" spans="1:12">
      <c r="A9301" t="e">
        <f ca="1">E00251439638221</f>
        <v>#NAME?</v>
      </c>
      <c r="B9301">
        <v>4374</v>
      </c>
      <c r="C9301" t="s">
        <v>898</v>
      </c>
      <c r="D9301" s="1">
        <v>42584</v>
      </c>
      <c r="F9301">
        <v>1</v>
      </c>
      <c r="G9301">
        <v>4019</v>
      </c>
      <c r="H9301" t="s">
        <v>26</v>
      </c>
      <c r="J9301" t="s">
        <v>14</v>
      </c>
      <c r="K9301">
        <v>56</v>
      </c>
      <c r="L9301" t="s">
        <v>15</v>
      </c>
    </row>
    <row r="9302" spans="1:12">
      <c r="A9302" t="e">
        <f ca="1">E00251439638221</f>
        <v>#NAME?</v>
      </c>
      <c r="B9302">
        <v>4374</v>
      </c>
      <c r="C9302" t="s">
        <v>898</v>
      </c>
      <c r="D9302" s="1">
        <v>42684</v>
      </c>
      <c r="F9302">
        <v>1</v>
      </c>
      <c r="G9302">
        <v>4019</v>
      </c>
      <c r="H9302" t="s">
        <v>26</v>
      </c>
      <c r="J9302" t="s">
        <v>14</v>
      </c>
      <c r="K9302">
        <v>56</v>
      </c>
      <c r="L9302" t="s">
        <v>15</v>
      </c>
    </row>
    <row r="9303" spans="1:12">
      <c r="A9303" t="e">
        <f ca="1">E00251439638221</f>
        <v>#NAME?</v>
      </c>
      <c r="B9303">
        <v>4374</v>
      </c>
      <c r="C9303" t="s">
        <v>898</v>
      </c>
      <c r="D9303" s="1">
        <v>42894</v>
      </c>
      <c r="F9303">
        <v>2</v>
      </c>
      <c r="G9303">
        <v>53081</v>
      </c>
      <c r="H9303" t="s">
        <v>456</v>
      </c>
      <c r="J9303" t="s">
        <v>14</v>
      </c>
      <c r="K9303">
        <v>57</v>
      </c>
      <c r="L9303" t="s">
        <v>15</v>
      </c>
    </row>
    <row r="9304" spans="1:12">
      <c r="A9304" t="e">
        <f ca="1">E00251513050821</f>
        <v>#NAME?</v>
      </c>
      <c r="B9304">
        <v>457</v>
      </c>
      <c r="C9304" t="s">
        <v>137</v>
      </c>
      <c r="D9304" s="1">
        <v>42142</v>
      </c>
      <c r="F9304">
        <v>1</v>
      </c>
      <c r="G9304">
        <v>5589</v>
      </c>
      <c r="H9304" t="s">
        <v>152</v>
      </c>
      <c r="J9304" t="s">
        <v>14</v>
      </c>
      <c r="K9304">
        <v>55</v>
      </c>
      <c r="L9304" t="s">
        <v>15</v>
      </c>
    </row>
    <row r="9305" spans="1:12">
      <c r="A9305" t="e">
        <f ca="1">E00251513050821</f>
        <v>#NAME?</v>
      </c>
      <c r="B9305">
        <v>772</v>
      </c>
      <c r="C9305" t="s">
        <v>170</v>
      </c>
      <c r="D9305" s="1">
        <v>41653</v>
      </c>
      <c r="F9305">
        <v>1</v>
      </c>
      <c r="G9305">
        <v>57420</v>
      </c>
      <c r="H9305" t="s">
        <v>267</v>
      </c>
      <c r="I9305" t="s">
        <v>56</v>
      </c>
      <c r="J9305" t="s">
        <v>57</v>
      </c>
      <c r="K9305">
        <v>54</v>
      </c>
      <c r="L9305" t="s">
        <v>15</v>
      </c>
    </row>
    <row r="9306" spans="1:12">
      <c r="A9306" t="e">
        <f t="shared" ref="A9306:A9311" ca="1" si="80">E00251439807421</f>
        <v>#NAME?</v>
      </c>
      <c r="B9306">
        <v>354</v>
      </c>
      <c r="C9306" t="s">
        <v>826</v>
      </c>
      <c r="D9306" s="1">
        <v>42318</v>
      </c>
      <c r="F9306">
        <v>2</v>
      </c>
      <c r="G9306">
        <v>25000</v>
      </c>
      <c r="H9306" t="s">
        <v>178</v>
      </c>
      <c r="J9306" t="s">
        <v>14</v>
      </c>
      <c r="K9306">
        <v>55</v>
      </c>
      <c r="L9306" t="s">
        <v>15</v>
      </c>
    </row>
    <row r="9307" spans="1:12">
      <c r="A9307" t="e">
        <f t="shared" ca="1" si="80"/>
        <v>#NAME?</v>
      </c>
      <c r="B9307">
        <v>354</v>
      </c>
      <c r="C9307" t="s">
        <v>826</v>
      </c>
      <c r="D9307" s="1">
        <v>42544</v>
      </c>
      <c r="F9307">
        <v>1</v>
      </c>
      <c r="G9307">
        <v>71940</v>
      </c>
      <c r="H9307" t="s">
        <v>135</v>
      </c>
      <c r="J9307" t="s">
        <v>14</v>
      </c>
      <c r="K9307">
        <v>56</v>
      </c>
      <c r="L9307" t="s">
        <v>15</v>
      </c>
    </row>
    <row r="9308" spans="1:12">
      <c r="A9308" t="e">
        <f t="shared" ca="1" si="80"/>
        <v>#NAME?</v>
      </c>
      <c r="B9308">
        <v>354</v>
      </c>
      <c r="C9308" t="s">
        <v>826</v>
      </c>
      <c r="D9308" s="1">
        <v>42544</v>
      </c>
      <c r="F9308">
        <v>3</v>
      </c>
      <c r="G9308">
        <v>4019</v>
      </c>
      <c r="H9308" t="s">
        <v>26</v>
      </c>
      <c r="J9308" t="s">
        <v>14</v>
      </c>
      <c r="K9308">
        <v>56</v>
      </c>
      <c r="L9308" t="s">
        <v>15</v>
      </c>
    </row>
    <row r="9309" spans="1:12">
      <c r="A9309" t="e">
        <f t="shared" ca="1" si="80"/>
        <v>#NAME?</v>
      </c>
      <c r="B9309">
        <v>354</v>
      </c>
      <c r="C9309" t="s">
        <v>826</v>
      </c>
      <c r="D9309" s="1">
        <v>42585</v>
      </c>
      <c r="F9309">
        <v>1</v>
      </c>
      <c r="G9309">
        <v>71940</v>
      </c>
      <c r="H9309" t="s">
        <v>135</v>
      </c>
      <c r="J9309" t="s">
        <v>14</v>
      </c>
      <c r="K9309">
        <v>56</v>
      </c>
      <c r="L9309" t="s">
        <v>15</v>
      </c>
    </row>
    <row r="9310" spans="1:12">
      <c r="A9310" t="e">
        <f t="shared" ca="1" si="80"/>
        <v>#NAME?</v>
      </c>
      <c r="B9310">
        <v>354</v>
      </c>
      <c r="C9310" t="s">
        <v>826</v>
      </c>
      <c r="D9310" s="1">
        <v>42669</v>
      </c>
      <c r="F9310">
        <v>1</v>
      </c>
      <c r="G9310">
        <v>30000</v>
      </c>
      <c r="H9310" t="s">
        <v>144</v>
      </c>
      <c r="J9310" t="s">
        <v>14</v>
      </c>
      <c r="K9310">
        <v>56</v>
      </c>
      <c r="L9310" t="s">
        <v>15</v>
      </c>
    </row>
    <row r="9311" spans="1:12">
      <c r="A9311" t="e">
        <f t="shared" ca="1" si="80"/>
        <v>#NAME?</v>
      </c>
      <c r="B9311">
        <v>354</v>
      </c>
      <c r="C9311" t="s">
        <v>826</v>
      </c>
      <c r="D9311" s="1">
        <v>42711</v>
      </c>
      <c r="F9311">
        <v>4</v>
      </c>
      <c r="G9311">
        <v>3051</v>
      </c>
      <c r="H9311" t="s">
        <v>13</v>
      </c>
      <c r="J9311" t="s">
        <v>14</v>
      </c>
      <c r="K9311">
        <v>56</v>
      </c>
      <c r="L9311" t="s">
        <v>15</v>
      </c>
    </row>
    <row r="9312" spans="1:12">
      <c r="A9312" t="e">
        <f ca="1">E00251615173321</f>
        <v>#NAME?</v>
      </c>
      <c r="B9312">
        <v>1028</v>
      </c>
      <c r="C9312" t="s">
        <v>127</v>
      </c>
      <c r="D9312" s="1">
        <v>42896</v>
      </c>
      <c r="F9312">
        <v>1</v>
      </c>
      <c r="G9312">
        <v>7242</v>
      </c>
      <c r="H9312" t="s">
        <v>93</v>
      </c>
      <c r="I9312" t="s">
        <v>127</v>
      </c>
      <c r="J9312" t="s">
        <v>57</v>
      </c>
      <c r="K9312">
        <v>49</v>
      </c>
      <c r="L9312" t="s">
        <v>15</v>
      </c>
    </row>
    <row r="9313" spans="1:12">
      <c r="A9313" t="e">
        <f ca="1">E00251526766021</f>
        <v>#NAME?</v>
      </c>
      <c r="B9313">
        <v>11</v>
      </c>
      <c r="C9313" t="s">
        <v>245</v>
      </c>
      <c r="D9313" s="1">
        <v>42676</v>
      </c>
      <c r="F9313">
        <v>1</v>
      </c>
      <c r="G9313">
        <v>7295</v>
      </c>
      <c r="H9313" t="s">
        <v>76</v>
      </c>
      <c r="J9313" t="s">
        <v>14</v>
      </c>
      <c r="K9313">
        <v>55</v>
      </c>
      <c r="L9313" t="s">
        <v>15</v>
      </c>
    </row>
    <row r="9314" spans="1:12">
      <c r="A9314" t="e">
        <f ca="1">E00251429810321</f>
        <v>#NAME?</v>
      </c>
      <c r="B9314">
        <v>151</v>
      </c>
      <c r="C9314" t="s">
        <v>381</v>
      </c>
      <c r="D9314" s="1">
        <v>42194</v>
      </c>
      <c r="F9314">
        <v>2</v>
      </c>
      <c r="G9314">
        <v>25000</v>
      </c>
      <c r="H9314" t="s">
        <v>178</v>
      </c>
      <c r="J9314" t="s">
        <v>14</v>
      </c>
      <c r="K9314">
        <v>60</v>
      </c>
      <c r="L9314" t="s">
        <v>15</v>
      </c>
    </row>
    <row r="9315" spans="1:12">
      <c r="A9315" t="e">
        <f ca="1">E00251429388021</f>
        <v>#NAME?</v>
      </c>
      <c r="B9315">
        <v>297</v>
      </c>
      <c r="C9315" t="s">
        <v>411</v>
      </c>
      <c r="D9315" s="1">
        <v>42326</v>
      </c>
      <c r="F9315">
        <v>1</v>
      </c>
      <c r="G9315">
        <v>4019</v>
      </c>
      <c r="H9315" t="s">
        <v>26</v>
      </c>
      <c r="J9315" t="s">
        <v>14</v>
      </c>
      <c r="K9315">
        <v>60</v>
      </c>
      <c r="L9315" t="s">
        <v>15</v>
      </c>
    </row>
    <row r="9316" spans="1:12">
      <c r="A9316" t="e">
        <f ca="1">E00251439730221</f>
        <v>#NAME?</v>
      </c>
      <c r="B9316">
        <v>290</v>
      </c>
      <c r="C9316" t="s">
        <v>449</v>
      </c>
      <c r="D9316" s="1">
        <v>42766</v>
      </c>
      <c r="F9316">
        <v>3</v>
      </c>
      <c r="G9316">
        <v>29690</v>
      </c>
      <c r="H9316" t="s">
        <v>52</v>
      </c>
      <c r="J9316" t="s">
        <v>14</v>
      </c>
      <c r="K9316">
        <v>53</v>
      </c>
      <c r="L9316" t="s">
        <v>15</v>
      </c>
    </row>
    <row r="9317" spans="1:12">
      <c r="A9317" t="e">
        <f ca="1">E00251429810321</f>
        <v>#NAME?</v>
      </c>
      <c r="B9317">
        <v>151</v>
      </c>
      <c r="C9317" t="s">
        <v>381</v>
      </c>
      <c r="D9317" s="1">
        <v>41065</v>
      </c>
      <c r="F9317">
        <v>2</v>
      </c>
      <c r="G9317">
        <v>4019</v>
      </c>
      <c r="H9317" t="s">
        <v>26</v>
      </c>
      <c r="J9317" t="s">
        <v>14</v>
      </c>
      <c r="K9317">
        <v>56</v>
      </c>
      <c r="L9317" t="s">
        <v>15</v>
      </c>
    </row>
    <row r="9318" spans="1:12">
      <c r="A9318" t="e">
        <f ca="1">E00251429810321</f>
        <v>#NAME?</v>
      </c>
      <c r="B9318">
        <v>151</v>
      </c>
      <c r="C9318" t="s">
        <v>381</v>
      </c>
      <c r="D9318" s="1">
        <v>41663</v>
      </c>
      <c r="F9318">
        <v>1</v>
      </c>
      <c r="G9318">
        <v>25000</v>
      </c>
      <c r="H9318" t="s">
        <v>178</v>
      </c>
      <c r="J9318" t="s">
        <v>14</v>
      </c>
      <c r="K9318">
        <v>58</v>
      </c>
      <c r="L9318" t="s">
        <v>15</v>
      </c>
    </row>
    <row r="9319" spans="1:12">
      <c r="A9319" t="e">
        <f ca="1">E00251439730221</f>
        <v>#NAME?</v>
      </c>
      <c r="B9319">
        <v>1425</v>
      </c>
      <c r="C9319" t="s">
        <v>1066</v>
      </c>
      <c r="D9319" s="1">
        <v>42337</v>
      </c>
      <c r="F9319">
        <v>1</v>
      </c>
      <c r="G9319">
        <v>99527</v>
      </c>
      <c r="H9319" t="s">
        <v>1041</v>
      </c>
      <c r="I9319" t="s">
        <v>56</v>
      </c>
      <c r="J9319" t="s">
        <v>57</v>
      </c>
      <c r="K9319">
        <v>52</v>
      </c>
      <c r="L9319" t="s">
        <v>15</v>
      </c>
    </row>
    <row r="9320" spans="1:12">
      <c r="A9320" t="e">
        <f ca="1">E00251518518221</f>
        <v>#NAME?</v>
      </c>
      <c r="B9320">
        <v>276</v>
      </c>
      <c r="C9320" t="s">
        <v>122</v>
      </c>
      <c r="D9320" s="1">
        <v>41065</v>
      </c>
      <c r="F9320">
        <v>2</v>
      </c>
      <c r="G9320">
        <v>3804</v>
      </c>
      <c r="H9320" t="s">
        <v>71</v>
      </c>
      <c r="J9320" t="s">
        <v>14</v>
      </c>
      <c r="K9320">
        <v>49</v>
      </c>
      <c r="L9320" t="s">
        <v>15</v>
      </c>
    </row>
    <row r="9321" spans="1:12">
      <c r="A9321" t="e">
        <f ca="1">E00251518518221</f>
        <v>#NAME?</v>
      </c>
      <c r="B9321">
        <v>295</v>
      </c>
      <c r="C9321" t="s">
        <v>435</v>
      </c>
      <c r="D9321" s="1">
        <v>42145</v>
      </c>
      <c r="F9321">
        <v>4</v>
      </c>
      <c r="G9321">
        <v>78650</v>
      </c>
      <c r="H9321" t="s">
        <v>414</v>
      </c>
      <c r="J9321" t="s">
        <v>14</v>
      </c>
      <c r="K9321">
        <v>51</v>
      </c>
      <c r="L9321" t="s">
        <v>22</v>
      </c>
    </row>
    <row r="9322" spans="1:12">
      <c r="A9322" t="e">
        <f ca="1">E00251518518221</f>
        <v>#NAME?</v>
      </c>
      <c r="B9322">
        <v>295</v>
      </c>
      <c r="C9322" t="s">
        <v>435</v>
      </c>
      <c r="D9322" s="1">
        <v>42177</v>
      </c>
      <c r="F9322">
        <v>1</v>
      </c>
      <c r="G9322">
        <v>2809</v>
      </c>
      <c r="H9322" t="s">
        <v>90</v>
      </c>
      <c r="J9322" t="s">
        <v>14</v>
      </c>
      <c r="K9322">
        <v>52</v>
      </c>
      <c r="L9322" t="s">
        <v>15</v>
      </c>
    </row>
    <row r="9323" spans="1:12">
      <c r="A9323" t="e">
        <f ca="1">E00251428656921</f>
        <v>#NAME?</v>
      </c>
      <c r="B9323">
        <v>634</v>
      </c>
      <c r="C9323" t="s">
        <v>1185</v>
      </c>
      <c r="D9323" s="1">
        <v>42940</v>
      </c>
      <c r="F9323">
        <v>1</v>
      </c>
      <c r="G9323">
        <v>218</v>
      </c>
      <c r="H9323" t="s">
        <v>1186</v>
      </c>
      <c r="I9323" t="s">
        <v>56</v>
      </c>
      <c r="J9323" t="s">
        <v>57</v>
      </c>
      <c r="K9323">
        <v>56</v>
      </c>
      <c r="L9323" t="s">
        <v>15</v>
      </c>
    </row>
    <row r="9324" spans="1:12">
      <c r="A9324" t="e">
        <f ca="1">E00251439807421</f>
        <v>#NAME?</v>
      </c>
      <c r="B9324">
        <v>908</v>
      </c>
      <c r="C9324" t="s">
        <v>831</v>
      </c>
      <c r="D9324" s="1">
        <v>42403</v>
      </c>
      <c r="F9324">
        <v>1</v>
      </c>
      <c r="G9324">
        <v>72661</v>
      </c>
      <c r="H9324" t="s">
        <v>1109</v>
      </c>
      <c r="I9324" t="s">
        <v>56</v>
      </c>
      <c r="J9324" t="s">
        <v>57</v>
      </c>
      <c r="K9324">
        <v>55</v>
      </c>
      <c r="L9324" t="s">
        <v>15</v>
      </c>
    </row>
    <row r="9325" spans="1:12">
      <c r="A9325" t="e">
        <f ca="1">E00251439807421</f>
        <v>#NAME?</v>
      </c>
      <c r="B9325">
        <v>354</v>
      </c>
      <c r="C9325" t="s">
        <v>826</v>
      </c>
      <c r="D9325" s="1">
        <v>42670</v>
      </c>
      <c r="F9325">
        <v>1</v>
      </c>
      <c r="G9325">
        <v>30000</v>
      </c>
      <c r="H9325" t="s">
        <v>144</v>
      </c>
      <c r="J9325" t="s">
        <v>14</v>
      </c>
      <c r="K9325">
        <v>56</v>
      </c>
      <c r="L9325" t="s">
        <v>15</v>
      </c>
    </row>
    <row r="9326" spans="1:12">
      <c r="A9326" t="e">
        <f ca="1">E00251532489321</f>
        <v>#NAME?</v>
      </c>
      <c r="B9326">
        <v>336</v>
      </c>
      <c r="C9326" t="s">
        <v>901</v>
      </c>
      <c r="D9326" s="1">
        <v>42867</v>
      </c>
      <c r="F9326">
        <v>1</v>
      </c>
      <c r="G9326">
        <v>71514</v>
      </c>
      <c r="H9326" t="s">
        <v>568</v>
      </c>
      <c r="J9326" t="s">
        <v>14</v>
      </c>
      <c r="K9326">
        <v>42</v>
      </c>
      <c r="L9326" t="s">
        <v>15</v>
      </c>
    </row>
    <row r="9327" spans="1:12">
      <c r="A9327" t="e">
        <f ca="1">E00251532489321</f>
        <v>#NAME?</v>
      </c>
      <c r="B9327">
        <v>336</v>
      </c>
      <c r="C9327" t="s">
        <v>901</v>
      </c>
      <c r="D9327" s="1">
        <v>42886</v>
      </c>
      <c r="F9327">
        <v>1</v>
      </c>
      <c r="G9327">
        <v>71514</v>
      </c>
      <c r="H9327" t="s">
        <v>568</v>
      </c>
      <c r="J9327" t="s">
        <v>14</v>
      </c>
      <c r="K9327">
        <v>42</v>
      </c>
      <c r="L9327" t="s">
        <v>15</v>
      </c>
    </row>
    <row r="9328" spans="1:12">
      <c r="A9328" t="e">
        <f ca="1">E00251430058721</f>
        <v>#NAME?</v>
      </c>
      <c r="B9328">
        <v>456</v>
      </c>
      <c r="C9328" t="s">
        <v>518</v>
      </c>
      <c r="D9328" s="1">
        <v>41820</v>
      </c>
      <c r="F9328">
        <v>2</v>
      </c>
      <c r="G9328">
        <v>2169</v>
      </c>
      <c r="H9328" t="s">
        <v>40</v>
      </c>
      <c r="J9328" t="s">
        <v>14</v>
      </c>
      <c r="K9328">
        <v>49</v>
      </c>
      <c r="L9328" t="s">
        <v>15</v>
      </c>
    </row>
    <row r="9329" spans="1:12">
      <c r="A9329" t="e">
        <f ca="1">E00251430058721</f>
        <v>#NAME?</v>
      </c>
      <c r="B9329">
        <v>456</v>
      </c>
      <c r="C9329" t="s">
        <v>518</v>
      </c>
      <c r="D9329" s="1">
        <v>42576</v>
      </c>
      <c r="F9329">
        <v>1</v>
      </c>
      <c r="G9329">
        <v>7822</v>
      </c>
      <c r="H9329" t="s">
        <v>495</v>
      </c>
      <c r="J9329" t="s">
        <v>14</v>
      </c>
      <c r="K9329">
        <v>51</v>
      </c>
      <c r="L9329" t="s">
        <v>22</v>
      </c>
    </row>
    <row r="9330" spans="1:12">
      <c r="A9330" t="e">
        <f ca="1">E00251439807421</f>
        <v>#NAME?</v>
      </c>
      <c r="B9330">
        <v>494</v>
      </c>
      <c r="C9330" t="s">
        <v>63</v>
      </c>
      <c r="D9330" s="1">
        <v>41054</v>
      </c>
      <c r="F9330">
        <v>1</v>
      </c>
      <c r="G9330">
        <v>25000</v>
      </c>
      <c r="H9330" t="s">
        <v>178</v>
      </c>
      <c r="J9330" t="s">
        <v>14</v>
      </c>
      <c r="K9330">
        <v>52</v>
      </c>
      <c r="L9330" t="s">
        <v>15</v>
      </c>
    </row>
    <row r="9331" spans="1:12">
      <c r="A9331" t="e">
        <f ca="1">E00251439807421</f>
        <v>#NAME?</v>
      </c>
      <c r="B9331">
        <v>494</v>
      </c>
      <c r="C9331" t="s">
        <v>63</v>
      </c>
      <c r="D9331" s="1">
        <v>41054</v>
      </c>
      <c r="F9331">
        <v>2</v>
      </c>
      <c r="G9331">
        <v>27800</v>
      </c>
      <c r="H9331" t="s">
        <v>145</v>
      </c>
      <c r="J9331" t="s">
        <v>14</v>
      </c>
      <c r="K9331">
        <v>52</v>
      </c>
      <c r="L9331" t="s">
        <v>15</v>
      </c>
    </row>
    <row r="9332" spans="1:12">
      <c r="A9332" t="e">
        <f ca="1">E00251429810321</f>
        <v>#NAME?</v>
      </c>
      <c r="B9332">
        <v>151</v>
      </c>
      <c r="C9332" t="s">
        <v>381</v>
      </c>
      <c r="D9332" s="1">
        <v>41764</v>
      </c>
      <c r="F9332">
        <v>2</v>
      </c>
      <c r="G9332">
        <v>25000</v>
      </c>
      <c r="H9332" t="s">
        <v>178</v>
      </c>
      <c r="J9332" t="s">
        <v>14</v>
      </c>
      <c r="K9332">
        <v>58</v>
      </c>
      <c r="L9332" t="s">
        <v>15</v>
      </c>
    </row>
    <row r="9333" spans="1:12">
      <c r="A9333" t="e">
        <f ca="1">E00251515235421</f>
        <v>#NAME?</v>
      </c>
      <c r="B9333">
        <v>28</v>
      </c>
      <c r="C9333" t="s">
        <v>153</v>
      </c>
      <c r="D9333" s="1">
        <v>41590</v>
      </c>
      <c r="F9333">
        <v>1</v>
      </c>
      <c r="G9333">
        <v>2449</v>
      </c>
      <c r="H9333" t="s">
        <v>53</v>
      </c>
      <c r="J9333" t="s">
        <v>14</v>
      </c>
      <c r="K9333">
        <v>58</v>
      </c>
      <c r="L9333" t="s">
        <v>15</v>
      </c>
    </row>
    <row r="9334" spans="1:12">
      <c r="A9334" t="e">
        <f ca="1">E00251515235421</f>
        <v>#NAME?</v>
      </c>
      <c r="B9334">
        <v>28</v>
      </c>
      <c r="C9334" t="s">
        <v>153</v>
      </c>
      <c r="D9334" s="1">
        <v>41590</v>
      </c>
      <c r="F9334">
        <v>3</v>
      </c>
      <c r="G9334">
        <v>25639</v>
      </c>
      <c r="H9334" t="s">
        <v>918</v>
      </c>
      <c r="J9334" t="s">
        <v>14</v>
      </c>
      <c r="K9334">
        <v>58</v>
      </c>
      <c r="L9334" t="s">
        <v>15</v>
      </c>
    </row>
    <row r="9335" spans="1:12">
      <c r="A9335" t="e">
        <f ca="1">E00251715770121</f>
        <v>#NAME?</v>
      </c>
      <c r="B9335">
        <v>2000</v>
      </c>
      <c r="C9335" t="s">
        <v>1148</v>
      </c>
      <c r="D9335" s="1">
        <v>42900</v>
      </c>
      <c r="F9335">
        <v>2</v>
      </c>
      <c r="G9335">
        <v>7904</v>
      </c>
      <c r="H9335" t="s">
        <v>75</v>
      </c>
      <c r="J9335" t="s">
        <v>14</v>
      </c>
      <c r="K9335">
        <v>65</v>
      </c>
      <c r="L9335" t="s">
        <v>22</v>
      </c>
    </row>
    <row r="9336" spans="1:12">
      <c r="A9336" t="e">
        <f ca="1">E00251532092421</f>
        <v>#NAME?</v>
      </c>
      <c r="B9336">
        <v>634</v>
      </c>
      <c r="C9336" t="s">
        <v>1185</v>
      </c>
      <c r="D9336" s="1">
        <v>42561</v>
      </c>
      <c r="F9336">
        <v>1</v>
      </c>
      <c r="G9336">
        <v>81380</v>
      </c>
      <c r="H9336" t="s">
        <v>326</v>
      </c>
      <c r="I9336" t="s">
        <v>56</v>
      </c>
      <c r="J9336" t="s">
        <v>57</v>
      </c>
      <c r="K9336">
        <v>53</v>
      </c>
      <c r="L9336" t="s">
        <v>15</v>
      </c>
    </row>
    <row r="9337" spans="1:12">
      <c r="A9337" t="e">
        <f ca="1">E00251429158321</f>
        <v>#NAME?</v>
      </c>
      <c r="B9337">
        <v>4055</v>
      </c>
      <c r="C9337" t="s">
        <v>51</v>
      </c>
      <c r="D9337" s="1">
        <v>42480</v>
      </c>
      <c r="F9337">
        <v>1</v>
      </c>
      <c r="G9337">
        <v>36610</v>
      </c>
      <c r="H9337" t="s">
        <v>415</v>
      </c>
      <c r="J9337" t="s">
        <v>14</v>
      </c>
      <c r="K9337">
        <v>42</v>
      </c>
      <c r="L9337" t="s">
        <v>15</v>
      </c>
    </row>
    <row r="9338" spans="1:12">
      <c r="A9338" t="e">
        <f ca="1">E00251429388021</f>
        <v>#NAME?</v>
      </c>
      <c r="B9338">
        <v>297</v>
      </c>
      <c r="C9338" t="s">
        <v>411</v>
      </c>
      <c r="D9338" s="1">
        <v>41232</v>
      </c>
      <c r="F9338">
        <v>4</v>
      </c>
      <c r="G9338">
        <v>2724</v>
      </c>
      <c r="H9338" t="s">
        <v>73</v>
      </c>
      <c r="J9338" t="s">
        <v>14</v>
      </c>
      <c r="K9338">
        <v>57</v>
      </c>
      <c r="L9338" t="s">
        <v>15</v>
      </c>
    </row>
    <row r="9339" spans="1:12">
      <c r="A9339" t="e">
        <f ca="1">E00251428426921</f>
        <v>#NAME?</v>
      </c>
      <c r="B9339">
        <v>51</v>
      </c>
      <c r="C9339" t="s">
        <v>372</v>
      </c>
      <c r="D9339" s="1">
        <v>42422</v>
      </c>
      <c r="F9339">
        <v>1</v>
      </c>
      <c r="G9339">
        <v>72703</v>
      </c>
      <c r="H9339" t="s">
        <v>237</v>
      </c>
      <c r="J9339" t="s">
        <v>14</v>
      </c>
      <c r="K9339">
        <v>59</v>
      </c>
      <c r="L9339" t="s">
        <v>15</v>
      </c>
    </row>
    <row r="9340" spans="1:12">
      <c r="A9340" t="e">
        <f ca="1">E00251715770121</f>
        <v>#NAME?</v>
      </c>
      <c r="B9340">
        <v>484</v>
      </c>
      <c r="C9340" t="s">
        <v>916</v>
      </c>
      <c r="D9340" s="1">
        <v>41388</v>
      </c>
      <c r="F9340">
        <v>1</v>
      </c>
      <c r="G9340">
        <v>7904</v>
      </c>
      <c r="H9340" t="s">
        <v>75</v>
      </c>
      <c r="J9340" t="s">
        <v>14</v>
      </c>
      <c r="K9340">
        <v>61</v>
      </c>
      <c r="L9340" t="s">
        <v>22</v>
      </c>
    </row>
    <row r="9341" spans="1:12">
      <c r="A9341" t="e">
        <f ca="1">E00251429661121</f>
        <v>#NAME?</v>
      </c>
      <c r="B9341">
        <v>3435</v>
      </c>
      <c r="C9341" t="s">
        <v>409</v>
      </c>
      <c r="D9341" s="1">
        <v>41475</v>
      </c>
      <c r="F9341">
        <v>1</v>
      </c>
      <c r="G9341">
        <v>8798</v>
      </c>
      <c r="H9341" t="s">
        <v>314</v>
      </c>
      <c r="J9341" t="s">
        <v>14</v>
      </c>
      <c r="K9341">
        <v>61</v>
      </c>
      <c r="L9341" t="s">
        <v>15</v>
      </c>
    </row>
    <row r="9342" spans="1:12">
      <c r="A9342" t="e">
        <f ca="1">E00251439807421</f>
        <v>#NAME?</v>
      </c>
      <c r="B9342">
        <v>494</v>
      </c>
      <c r="C9342" t="s">
        <v>63</v>
      </c>
      <c r="D9342" s="1">
        <v>41796</v>
      </c>
      <c r="F9342">
        <v>2</v>
      </c>
      <c r="G9342">
        <v>4019</v>
      </c>
      <c r="H9342" t="s">
        <v>26</v>
      </c>
      <c r="J9342" t="s">
        <v>14</v>
      </c>
      <c r="K9342">
        <v>54</v>
      </c>
      <c r="L9342" t="s">
        <v>15</v>
      </c>
    </row>
    <row r="9343" spans="1:12">
      <c r="A9343" t="e">
        <f ca="1">E00251439807421</f>
        <v>#NAME?</v>
      </c>
      <c r="B9343">
        <v>908</v>
      </c>
      <c r="C9343" t="s">
        <v>831</v>
      </c>
      <c r="D9343" s="1">
        <v>41945</v>
      </c>
      <c r="F9343">
        <v>1</v>
      </c>
      <c r="G9343">
        <v>72705</v>
      </c>
      <c r="H9343" t="s">
        <v>1187</v>
      </c>
      <c r="I9343" t="s">
        <v>56</v>
      </c>
      <c r="J9343" t="s">
        <v>57</v>
      </c>
      <c r="K9343">
        <v>54</v>
      </c>
      <c r="L9343" t="s">
        <v>15</v>
      </c>
    </row>
    <row r="9344" spans="1:12">
      <c r="A9344" t="e">
        <f ca="1">E00251518518221</f>
        <v>#NAME?</v>
      </c>
      <c r="B9344">
        <v>295</v>
      </c>
      <c r="C9344" t="s">
        <v>435</v>
      </c>
      <c r="D9344" s="1">
        <v>42075</v>
      </c>
      <c r="F9344">
        <v>1</v>
      </c>
      <c r="G9344">
        <v>49390</v>
      </c>
      <c r="H9344" t="s">
        <v>59</v>
      </c>
      <c r="J9344" t="s">
        <v>14</v>
      </c>
      <c r="K9344">
        <v>51</v>
      </c>
      <c r="L9344" t="s">
        <v>15</v>
      </c>
    </row>
    <row r="9345" spans="1:12">
      <c r="A9345" t="e">
        <f ca="1">E00251430058721</f>
        <v>#NAME?</v>
      </c>
      <c r="B9345">
        <v>456</v>
      </c>
      <c r="C9345" t="s">
        <v>518</v>
      </c>
      <c r="D9345" s="1">
        <v>41400</v>
      </c>
      <c r="F9345">
        <v>1</v>
      </c>
      <c r="G9345">
        <v>2169</v>
      </c>
      <c r="H9345" t="s">
        <v>40</v>
      </c>
      <c r="J9345" t="s">
        <v>14</v>
      </c>
      <c r="K9345">
        <v>48</v>
      </c>
      <c r="L9345" t="s">
        <v>15</v>
      </c>
    </row>
    <row r="9346" spans="1:12">
      <c r="A9346" t="e">
        <f ca="1">E00251432303521</f>
        <v>#NAME?</v>
      </c>
      <c r="B9346">
        <v>696</v>
      </c>
      <c r="C9346" t="s">
        <v>913</v>
      </c>
      <c r="D9346" s="1">
        <v>42264</v>
      </c>
      <c r="F9346">
        <v>1</v>
      </c>
      <c r="G9346">
        <v>29532</v>
      </c>
      <c r="H9346" t="s">
        <v>914</v>
      </c>
      <c r="J9346" t="s">
        <v>14</v>
      </c>
      <c r="K9346">
        <v>62</v>
      </c>
      <c r="L9346" t="s">
        <v>15</v>
      </c>
    </row>
    <row r="9347" spans="1:12">
      <c r="A9347" t="e">
        <f ca="1">E00251432303521</f>
        <v>#NAME?</v>
      </c>
      <c r="B9347">
        <v>7111</v>
      </c>
      <c r="C9347" t="s">
        <v>496</v>
      </c>
      <c r="D9347" s="1">
        <v>41792</v>
      </c>
      <c r="F9347">
        <v>1</v>
      </c>
      <c r="G9347">
        <v>8798</v>
      </c>
      <c r="H9347" t="s">
        <v>314</v>
      </c>
      <c r="I9347" t="s">
        <v>148</v>
      </c>
      <c r="J9347" t="s">
        <v>57</v>
      </c>
      <c r="K9347">
        <v>60</v>
      </c>
      <c r="L9347" t="s">
        <v>15</v>
      </c>
    </row>
    <row r="9348" spans="1:12">
      <c r="A9348" t="e">
        <f ca="1">E00251715770121</f>
        <v>#NAME?</v>
      </c>
      <c r="B9348">
        <v>484</v>
      </c>
      <c r="C9348" t="s">
        <v>916</v>
      </c>
      <c r="D9348" s="1">
        <v>41682</v>
      </c>
      <c r="F9348">
        <v>1</v>
      </c>
      <c r="G9348">
        <v>2149</v>
      </c>
      <c r="H9348" t="s">
        <v>484</v>
      </c>
      <c r="J9348" t="s">
        <v>14</v>
      </c>
      <c r="K9348">
        <v>62</v>
      </c>
      <c r="L9348" t="s">
        <v>15</v>
      </c>
    </row>
    <row r="9349" spans="1:12">
      <c r="A9349" t="e">
        <f ca="1">E00251428656921</f>
        <v>#NAME?</v>
      </c>
      <c r="B9349">
        <v>66</v>
      </c>
      <c r="C9349" t="s">
        <v>134</v>
      </c>
      <c r="D9349" s="1">
        <v>41971</v>
      </c>
      <c r="F9349">
        <v>2</v>
      </c>
      <c r="G9349">
        <v>2729</v>
      </c>
      <c r="H9349" t="s">
        <v>115</v>
      </c>
      <c r="J9349" t="s">
        <v>14</v>
      </c>
      <c r="K9349">
        <v>53</v>
      </c>
      <c r="L9349" t="s">
        <v>15</v>
      </c>
    </row>
    <row r="9350" spans="1:12">
      <c r="A9350" t="e">
        <f ca="1">E00251524964221</f>
        <v>#NAME?</v>
      </c>
      <c r="B9350">
        <v>460</v>
      </c>
      <c r="C9350" t="s">
        <v>711</v>
      </c>
      <c r="D9350" s="1">
        <v>41415</v>
      </c>
      <c r="F9350">
        <v>1</v>
      </c>
      <c r="G9350">
        <v>57420</v>
      </c>
      <c r="H9350" t="s">
        <v>267</v>
      </c>
      <c r="J9350" t="s">
        <v>14</v>
      </c>
      <c r="K9350">
        <v>39</v>
      </c>
      <c r="L9350" t="s">
        <v>15</v>
      </c>
    </row>
    <row r="9351" spans="1:12">
      <c r="A9351" t="e">
        <f ca="1">E00251428426921</f>
        <v>#NAME?</v>
      </c>
      <c r="B9351">
        <v>39</v>
      </c>
      <c r="C9351" t="s">
        <v>385</v>
      </c>
      <c r="D9351" s="1">
        <v>42016</v>
      </c>
      <c r="E9351">
        <v>1</v>
      </c>
      <c r="F9351">
        <v>1</v>
      </c>
      <c r="G9351">
        <v>61801</v>
      </c>
      <c r="H9351" t="s">
        <v>1188</v>
      </c>
      <c r="J9351" t="s">
        <v>34</v>
      </c>
      <c r="K9351">
        <v>58</v>
      </c>
      <c r="L9351" t="s">
        <v>15</v>
      </c>
    </row>
    <row r="9352" spans="1:12">
      <c r="A9352" t="e">
        <f ca="1">E00251518518221</f>
        <v>#NAME?</v>
      </c>
      <c r="B9352">
        <v>295</v>
      </c>
      <c r="C9352" t="s">
        <v>435</v>
      </c>
      <c r="D9352" s="1">
        <v>42291</v>
      </c>
      <c r="F9352">
        <v>1</v>
      </c>
      <c r="G9352">
        <v>2809</v>
      </c>
      <c r="H9352" t="s">
        <v>90</v>
      </c>
      <c r="J9352" t="s">
        <v>14</v>
      </c>
      <c r="K9352">
        <v>52</v>
      </c>
      <c r="L9352" t="s">
        <v>15</v>
      </c>
    </row>
    <row r="9353" spans="1:12">
      <c r="A9353" t="e">
        <f ca="1">E00251432302421</f>
        <v>#NAME?</v>
      </c>
      <c r="B9353">
        <v>497</v>
      </c>
      <c r="C9353" t="s">
        <v>141</v>
      </c>
      <c r="D9353" s="1">
        <v>42114</v>
      </c>
      <c r="F9353">
        <v>2</v>
      </c>
      <c r="G9353">
        <v>1748</v>
      </c>
      <c r="H9353" t="s">
        <v>907</v>
      </c>
      <c r="J9353" t="s">
        <v>14</v>
      </c>
      <c r="K9353">
        <v>57</v>
      </c>
      <c r="L9353" t="s">
        <v>15</v>
      </c>
    </row>
    <row r="9354" spans="1:12">
      <c r="A9354" t="e">
        <f ca="1">E00251515235421</f>
        <v>#NAME?</v>
      </c>
      <c r="B9354">
        <v>28</v>
      </c>
      <c r="C9354" t="s">
        <v>153</v>
      </c>
      <c r="D9354" s="1">
        <v>42305</v>
      </c>
      <c r="F9354">
        <v>1</v>
      </c>
      <c r="G9354">
        <v>2449</v>
      </c>
      <c r="H9354" t="s">
        <v>53</v>
      </c>
      <c r="J9354" t="s">
        <v>14</v>
      </c>
      <c r="K9354">
        <v>60</v>
      </c>
      <c r="L9354" t="s">
        <v>15</v>
      </c>
    </row>
    <row r="9355" spans="1:12">
      <c r="A9355" t="e">
        <f ca="1">E00251515235421</f>
        <v>#NAME?</v>
      </c>
      <c r="B9355">
        <v>28</v>
      </c>
      <c r="C9355" t="s">
        <v>153</v>
      </c>
      <c r="D9355" s="1">
        <v>42957</v>
      </c>
      <c r="F9355">
        <v>2</v>
      </c>
      <c r="G9355">
        <v>2449</v>
      </c>
      <c r="H9355" t="s">
        <v>53</v>
      </c>
      <c r="J9355" t="s">
        <v>14</v>
      </c>
      <c r="K9355">
        <v>62</v>
      </c>
      <c r="L9355" t="s">
        <v>15</v>
      </c>
    </row>
    <row r="9356" spans="1:12">
      <c r="A9356" t="e">
        <f ca="1">E00251432302421</f>
        <v>#NAME?</v>
      </c>
      <c r="B9356">
        <v>6046</v>
      </c>
      <c r="C9356" t="s">
        <v>98</v>
      </c>
      <c r="D9356" s="1">
        <v>42017</v>
      </c>
      <c r="E9356">
        <v>0</v>
      </c>
      <c r="F9356">
        <v>1</v>
      </c>
      <c r="G9356">
        <v>3542</v>
      </c>
      <c r="H9356" t="s">
        <v>850</v>
      </c>
      <c r="J9356" t="s">
        <v>34</v>
      </c>
      <c r="K9356">
        <v>57</v>
      </c>
      <c r="L9356" t="s">
        <v>15</v>
      </c>
    </row>
    <row r="9357" spans="1:12">
      <c r="A9357" t="e">
        <f ca="1">E00251432302421</f>
        <v>#NAME?</v>
      </c>
      <c r="B9357">
        <v>7111</v>
      </c>
      <c r="C9357" t="s">
        <v>496</v>
      </c>
      <c r="D9357" s="1">
        <v>42099</v>
      </c>
      <c r="F9357">
        <v>2</v>
      </c>
      <c r="G9357">
        <v>1748</v>
      </c>
      <c r="H9357" t="s">
        <v>907</v>
      </c>
      <c r="I9357" t="s">
        <v>148</v>
      </c>
      <c r="J9357" t="s">
        <v>57</v>
      </c>
      <c r="K9357">
        <v>57</v>
      </c>
      <c r="L9357" t="s">
        <v>15</v>
      </c>
    </row>
    <row r="9358" spans="1:12">
      <c r="A9358" t="e">
        <f ca="1">E00251619840221</f>
        <v>#NAME?</v>
      </c>
      <c r="B9358">
        <v>446</v>
      </c>
      <c r="C9358" t="s">
        <v>94</v>
      </c>
      <c r="D9358" s="1">
        <v>41192</v>
      </c>
      <c r="F9358">
        <v>1</v>
      </c>
      <c r="G9358">
        <v>460</v>
      </c>
      <c r="H9358" t="s">
        <v>16</v>
      </c>
      <c r="J9358" t="s">
        <v>14</v>
      </c>
      <c r="K9358">
        <v>54</v>
      </c>
      <c r="L9358" t="s">
        <v>15</v>
      </c>
    </row>
    <row r="9359" spans="1:12">
      <c r="A9359" t="e">
        <f ca="1">E00251619840221</f>
        <v>#NAME?</v>
      </c>
      <c r="B9359">
        <v>446</v>
      </c>
      <c r="C9359" t="s">
        <v>94</v>
      </c>
      <c r="D9359" s="1">
        <v>41892</v>
      </c>
      <c r="F9359">
        <v>1</v>
      </c>
      <c r="G9359">
        <v>78079</v>
      </c>
      <c r="H9359" t="s">
        <v>49</v>
      </c>
      <c r="J9359" t="s">
        <v>14</v>
      </c>
      <c r="K9359">
        <v>56</v>
      </c>
      <c r="L9359" t="s">
        <v>22</v>
      </c>
    </row>
    <row r="9360" spans="1:12">
      <c r="A9360" t="e">
        <f ca="1">E00251619840221</f>
        <v>#NAME?</v>
      </c>
      <c r="B9360">
        <v>446</v>
      </c>
      <c r="C9360" t="s">
        <v>94</v>
      </c>
      <c r="D9360" s="1">
        <v>42314</v>
      </c>
      <c r="F9360">
        <v>2</v>
      </c>
      <c r="G9360">
        <v>7862</v>
      </c>
      <c r="H9360" t="s">
        <v>27</v>
      </c>
      <c r="J9360" t="s">
        <v>14</v>
      </c>
      <c r="K9360">
        <v>57</v>
      </c>
      <c r="L9360" t="s">
        <v>22</v>
      </c>
    </row>
    <row r="9361" spans="1:12">
      <c r="A9361" t="e">
        <f ca="1">E00251432303521</f>
        <v>#NAME?</v>
      </c>
      <c r="B9361">
        <v>696</v>
      </c>
      <c r="C9361" t="s">
        <v>913</v>
      </c>
      <c r="D9361" s="1">
        <v>42298</v>
      </c>
      <c r="F9361">
        <v>3</v>
      </c>
      <c r="G9361">
        <v>7243</v>
      </c>
      <c r="H9361" t="s">
        <v>42</v>
      </c>
      <c r="J9361" t="s">
        <v>14</v>
      </c>
      <c r="K9361">
        <v>62</v>
      </c>
      <c r="L9361" t="s">
        <v>15</v>
      </c>
    </row>
    <row r="9362" spans="1:12">
      <c r="A9362" t="e">
        <f ca="1">E00251429162721</f>
        <v>#NAME?</v>
      </c>
      <c r="B9362">
        <v>285</v>
      </c>
      <c r="C9362" t="s">
        <v>117</v>
      </c>
      <c r="D9362" s="1">
        <v>41417</v>
      </c>
      <c r="F9362">
        <v>3</v>
      </c>
      <c r="G9362">
        <v>5920</v>
      </c>
      <c r="H9362" t="s">
        <v>417</v>
      </c>
      <c r="J9362" t="s">
        <v>14</v>
      </c>
      <c r="K9362">
        <v>56</v>
      </c>
      <c r="L9362" t="s">
        <v>15</v>
      </c>
    </row>
    <row r="9363" spans="1:12">
      <c r="A9363" t="e">
        <f ca="1">E00251424041421</f>
        <v>#NAME?</v>
      </c>
      <c r="B9363">
        <v>108</v>
      </c>
      <c r="C9363" t="s">
        <v>481</v>
      </c>
      <c r="D9363" s="1">
        <v>43025</v>
      </c>
      <c r="F9363">
        <v>1</v>
      </c>
      <c r="G9363">
        <v>7295</v>
      </c>
      <c r="H9363" t="s">
        <v>76</v>
      </c>
      <c r="J9363" t="s">
        <v>14</v>
      </c>
      <c r="K9363">
        <v>50</v>
      </c>
      <c r="L9363" t="s">
        <v>15</v>
      </c>
    </row>
    <row r="9364" spans="1:12">
      <c r="A9364" t="e">
        <f ca="1">E00251518886021</f>
        <v>#NAME?</v>
      </c>
      <c r="B9364">
        <v>276</v>
      </c>
      <c r="C9364" t="s">
        <v>122</v>
      </c>
      <c r="D9364" s="1">
        <v>42908</v>
      </c>
      <c r="F9364">
        <v>4</v>
      </c>
      <c r="G9364">
        <v>2720</v>
      </c>
      <c r="H9364" t="s">
        <v>65</v>
      </c>
      <c r="J9364" t="s">
        <v>14</v>
      </c>
      <c r="K9364">
        <v>60</v>
      </c>
      <c r="L9364" t="s">
        <v>15</v>
      </c>
    </row>
    <row r="9365" spans="1:12">
      <c r="A9365" t="e">
        <f ca="1">E00251430146821</f>
        <v>#NAME?</v>
      </c>
      <c r="B9365">
        <v>497</v>
      </c>
      <c r="C9365" t="s">
        <v>141</v>
      </c>
      <c r="D9365" s="1">
        <v>42153</v>
      </c>
      <c r="F9365">
        <v>1</v>
      </c>
      <c r="G9365">
        <v>2115</v>
      </c>
      <c r="H9365" t="s">
        <v>1189</v>
      </c>
      <c r="J9365" t="s">
        <v>14</v>
      </c>
      <c r="K9365">
        <v>46</v>
      </c>
      <c r="L9365" t="s">
        <v>15</v>
      </c>
    </row>
    <row r="9366" spans="1:12">
      <c r="A9366" t="e">
        <f ca="1">E00251429390221</f>
        <v>#NAME?</v>
      </c>
      <c r="B9366">
        <v>1325</v>
      </c>
      <c r="C9366" t="s">
        <v>605</v>
      </c>
      <c r="D9366" s="1">
        <v>42930</v>
      </c>
      <c r="F9366">
        <v>1</v>
      </c>
      <c r="G9366">
        <v>73390</v>
      </c>
      <c r="H9366" t="s">
        <v>66</v>
      </c>
      <c r="J9366" t="s">
        <v>14</v>
      </c>
      <c r="K9366">
        <v>42</v>
      </c>
      <c r="L9366" t="s">
        <v>15</v>
      </c>
    </row>
    <row r="9367" spans="1:12">
      <c r="A9367" t="e">
        <f ca="1">E00251619840221</f>
        <v>#NAME?</v>
      </c>
      <c r="B9367">
        <v>446</v>
      </c>
      <c r="C9367" t="s">
        <v>94</v>
      </c>
      <c r="D9367" s="1">
        <v>41471</v>
      </c>
      <c r="F9367">
        <v>1</v>
      </c>
      <c r="G9367">
        <v>30000</v>
      </c>
      <c r="H9367" t="s">
        <v>144</v>
      </c>
      <c r="J9367" t="s">
        <v>14</v>
      </c>
      <c r="K9367">
        <v>55</v>
      </c>
      <c r="L9367" t="s">
        <v>15</v>
      </c>
    </row>
    <row r="9368" spans="1:12">
      <c r="A9368" t="e">
        <f ca="1">E00251619840221</f>
        <v>#NAME?</v>
      </c>
      <c r="B9368">
        <v>446</v>
      </c>
      <c r="C9368" t="s">
        <v>94</v>
      </c>
      <c r="D9368" s="1">
        <v>42562</v>
      </c>
      <c r="F9368">
        <v>3</v>
      </c>
      <c r="G9368">
        <v>2750</v>
      </c>
      <c r="H9368" t="s">
        <v>114</v>
      </c>
      <c r="J9368" t="s">
        <v>14</v>
      </c>
      <c r="K9368">
        <v>58</v>
      </c>
      <c r="L9368" t="s">
        <v>15</v>
      </c>
    </row>
    <row r="9369" spans="1:12">
      <c r="A9369" t="e">
        <f ca="1">E00251619840221</f>
        <v>#NAME?</v>
      </c>
      <c r="B9369">
        <v>446</v>
      </c>
      <c r="C9369" t="s">
        <v>94</v>
      </c>
      <c r="D9369" s="1">
        <v>41117</v>
      </c>
      <c r="F9369">
        <v>1</v>
      </c>
      <c r="G9369">
        <v>5990</v>
      </c>
      <c r="H9369" t="s">
        <v>60</v>
      </c>
      <c r="J9369" t="s">
        <v>14</v>
      </c>
      <c r="K9369">
        <v>54</v>
      </c>
      <c r="L9369" t="s">
        <v>15</v>
      </c>
    </row>
    <row r="9370" spans="1:12">
      <c r="A9370" t="e">
        <f ca="1">E00251619840221</f>
        <v>#NAME?</v>
      </c>
      <c r="B9370">
        <v>446</v>
      </c>
      <c r="C9370" t="s">
        <v>94</v>
      </c>
      <c r="D9370" s="1">
        <v>42164</v>
      </c>
      <c r="F9370">
        <v>1</v>
      </c>
      <c r="G9370">
        <v>2662</v>
      </c>
      <c r="H9370" t="s">
        <v>993</v>
      </c>
      <c r="J9370" t="s">
        <v>14</v>
      </c>
      <c r="K9370">
        <v>57</v>
      </c>
      <c r="L9370" t="s">
        <v>15</v>
      </c>
    </row>
    <row r="9371" spans="1:12">
      <c r="A9371" t="e">
        <f ca="1">E00251613874121</f>
        <v>#NAME?</v>
      </c>
      <c r="B9371">
        <v>164</v>
      </c>
      <c r="C9371" t="s">
        <v>792</v>
      </c>
      <c r="D9371" s="1">
        <v>41215</v>
      </c>
      <c r="F9371">
        <v>1</v>
      </c>
      <c r="G9371">
        <v>5920</v>
      </c>
      <c r="H9371" t="s">
        <v>417</v>
      </c>
      <c r="J9371" t="s">
        <v>14</v>
      </c>
      <c r="K9371">
        <v>46</v>
      </c>
      <c r="L9371" t="s">
        <v>15</v>
      </c>
    </row>
    <row r="9372" spans="1:12">
      <c r="A9372" t="e">
        <f ca="1">E00251432303521</f>
        <v>#NAME?</v>
      </c>
      <c r="B9372">
        <v>473</v>
      </c>
      <c r="C9372" t="s">
        <v>669</v>
      </c>
      <c r="D9372" s="1">
        <v>42024</v>
      </c>
      <c r="F9372">
        <v>1</v>
      </c>
      <c r="G9372">
        <v>5990</v>
      </c>
      <c r="H9372" t="s">
        <v>60</v>
      </c>
      <c r="J9372" t="s">
        <v>14</v>
      </c>
      <c r="K9372">
        <v>61</v>
      </c>
      <c r="L9372" t="s">
        <v>15</v>
      </c>
    </row>
    <row r="9373" spans="1:12">
      <c r="A9373" t="e">
        <f ca="1">E00251432303521</f>
        <v>#NAME?</v>
      </c>
      <c r="B9373">
        <v>696</v>
      </c>
      <c r="C9373" t="s">
        <v>913</v>
      </c>
      <c r="D9373" s="1">
        <v>42129</v>
      </c>
      <c r="F9373">
        <v>2</v>
      </c>
      <c r="G9373">
        <v>2149</v>
      </c>
      <c r="H9373" t="s">
        <v>484</v>
      </c>
      <c r="J9373" t="s">
        <v>14</v>
      </c>
      <c r="K9373">
        <v>61</v>
      </c>
      <c r="L9373" t="s">
        <v>15</v>
      </c>
    </row>
    <row r="9374" spans="1:12">
      <c r="A9374" t="e">
        <f ca="1">E00251432303521</f>
        <v>#NAME?</v>
      </c>
      <c r="B9374">
        <v>696</v>
      </c>
      <c r="C9374" t="s">
        <v>913</v>
      </c>
      <c r="D9374" s="1">
        <v>42439</v>
      </c>
      <c r="F9374">
        <v>1</v>
      </c>
      <c r="G9374">
        <v>29532</v>
      </c>
      <c r="H9374" t="s">
        <v>914</v>
      </c>
      <c r="J9374" t="s">
        <v>14</v>
      </c>
      <c r="K9374">
        <v>62</v>
      </c>
      <c r="L9374" t="s">
        <v>15</v>
      </c>
    </row>
    <row r="9375" spans="1:12">
      <c r="A9375" t="e">
        <f ca="1">E00251531526821</f>
        <v>#NAME?</v>
      </c>
      <c r="B9375">
        <v>701</v>
      </c>
      <c r="C9375" t="s">
        <v>72</v>
      </c>
      <c r="D9375" s="1">
        <v>42913</v>
      </c>
      <c r="F9375">
        <v>6</v>
      </c>
      <c r="G9375">
        <v>30591</v>
      </c>
      <c r="H9375" t="s">
        <v>841</v>
      </c>
      <c r="J9375" t="s">
        <v>14</v>
      </c>
      <c r="K9375">
        <v>59</v>
      </c>
      <c r="L9375" t="s">
        <v>15</v>
      </c>
    </row>
    <row r="9376" spans="1:12">
      <c r="A9376" t="e">
        <f ca="1">E00251430146821</f>
        <v>#NAME?</v>
      </c>
      <c r="B9376">
        <v>497</v>
      </c>
      <c r="C9376" t="s">
        <v>141</v>
      </c>
      <c r="D9376" s="1">
        <v>42019</v>
      </c>
      <c r="F9376">
        <v>2</v>
      </c>
      <c r="G9376">
        <v>78900</v>
      </c>
      <c r="H9376" t="s">
        <v>79</v>
      </c>
      <c r="J9376" t="s">
        <v>14</v>
      </c>
      <c r="K9376">
        <v>45</v>
      </c>
      <c r="L9376" t="s">
        <v>22</v>
      </c>
    </row>
    <row r="9377" spans="1:12">
      <c r="A9377" t="e">
        <f ca="1">E00251711585721</f>
        <v>#NAME?</v>
      </c>
      <c r="B9377">
        <v>10</v>
      </c>
      <c r="C9377" t="s">
        <v>18</v>
      </c>
      <c r="D9377" s="1">
        <v>42065</v>
      </c>
      <c r="F9377">
        <v>1</v>
      </c>
      <c r="G9377">
        <v>7222</v>
      </c>
      <c r="H9377" t="s">
        <v>560</v>
      </c>
      <c r="J9377" t="s">
        <v>14</v>
      </c>
      <c r="K9377">
        <v>54</v>
      </c>
      <c r="L9377" t="s">
        <v>15</v>
      </c>
    </row>
    <row r="9378" spans="1:12">
      <c r="A9378" t="e">
        <f ca="1">E00251429162721</f>
        <v>#NAME?</v>
      </c>
      <c r="B9378">
        <v>285</v>
      </c>
      <c r="C9378" t="s">
        <v>117</v>
      </c>
      <c r="D9378" s="1">
        <v>41673</v>
      </c>
      <c r="F9378">
        <v>2</v>
      </c>
      <c r="G9378">
        <v>7904</v>
      </c>
      <c r="H9378" t="s">
        <v>75</v>
      </c>
      <c r="J9378" t="s">
        <v>14</v>
      </c>
      <c r="K9378">
        <v>57</v>
      </c>
      <c r="L9378" t="s">
        <v>22</v>
      </c>
    </row>
    <row r="9379" spans="1:12">
      <c r="A9379" t="e">
        <f t="shared" ref="A9379:A9388" ca="1" si="81">E00251531526821</f>
        <v>#NAME?</v>
      </c>
      <c r="B9379">
        <v>701</v>
      </c>
      <c r="C9379" t="s">
        <v>72</v>
      </c>
      <c r="D9379" s="1">
        <v>42136</v>
      </c>
      <c r="F9379">
        <v>6</v>
      </c>
      <c r="G9379">
        <v>30591</v>
      </c>
      <c r="H9379" t="s">
        <v>841</v>
      </c>
      <c r="J9379" t="s">
        <v>14</v>
      </c>
      <c r="K9379">
        <v>57</v>
      </c>
      <c r="L9379" t="s">
        <v>15</v>
      </c>
    </row>
    <row r="9380" spans="1:12">
      <c r="A9380" t="e">
        <f t="shared" ca="1" si="81"/>
        <v>#NAME?</v>
      </c>
      <c r="B9380">
        <v>701</v>
      </c>
      <c r="C9380" t="s">
        <v>72</v>
      </c>
      <c r="D9380" s="1">
        <v>42796</v>
      </c>
      <c r="F9380">
        <v>4</v>
      </c>
      <c r="G9380">
        <v>27802</v>
      </c>
      <c r="H9380" t="s">
        <v>83</v>
      </c>
      <c r="J9380" t="s">
        <v>14</v>
      </c>
      <c r="K9380">
        <v>59</v>
      </c>
      <c r="L9380" t="s">
        <v>15</v>
      </c>
    </row>
    <row r="9381" spans="1:12">
      <c r="A9381" t="e">
        <f t="shared" ca="1" si="81"/>
        <v>#NAME?</v>
      </c>
      <c r="B9381">
        <v>701</v>
      </c>
      <c r="C9381" t="s">
        <v>72</v>
      </c>
      <c r="D9381" s="1">
        <v>41533</v>
      </c>
      <c r="F9381">
        <v>6</v>
      </c>
      <c r="G9381">
        <v>2724</v>
      </c>
      <c r="H9381" t="s">
        <v>73</v>
      </c>
      <c r="J9381" t="s">
        <v>14</v>
      </c>
      <c r="K9381">
        <v>55</v>
      </c>
      <c r="L9381" t="s">
        <v>15</v>
      </c>
    </row>
    <row r="9382" spans="1:12">
      <c r="A9382" t="e">
        <f t="shared" ca="1" si="81"/>
        <v>#NAME?</v>
      </c>
      <c r="B9382">
        <v>701</v>
      </c>
      <c r="C9382" t="s">
        <v>72</v>
      </c>
      <c r="D9382" s="1">
        <v>41751</v>
      </c>
      <c r="F9382">
        <v>1</v>
      </c>
      <c r="G9382">
        <v>3804</v>
      </c>
      <c r="H9382" t="s">
        <v>71</v>
      </c>
      <c r="J9382" t="s">
        <v>14</v>
      </c>
      <c r="K9382">
        <v>56</v>
      </c>
      <c r="L9382" t="s">
        <v>15</v>
      </c>
    </row>
    <row r="9383" spans="1:12">
      <c r="A9383" t="e">
        <f t="shared" ca="1" si="81"/>
        <v>#NAME?</v>
      </c>
      <c r="B9383">
        <v>701</v>
      </c>
      <c r="C9383" t="s">
        <v>72</v>
      </c>
      <c r="D9383" s="1">
        <v>41752</v>
      </c>
      <c r="F9383">
        <v>2</v>
      </c>
      <c r="G9383">
        <v>3899</v>
      </c>
      <c r="H9383" t="s">
        <v>264</v>
      </c>
      <c r="J9383" t="s">
        <v>14</v>
      </c>
      <c r="K9383">
        <v>56</v>
      </c>
      <c r="L9383" t="s">
        <v>15</v>
      </c>
    </row>
    <row r="9384" spans="1:12">
      <c r="A9384" t="e">
        <f t="shared" ca="1" si="81"/>
        <v>#NAME?</v>
      </c>
      <c r="B9384">
        <v>701</v>
      </c>
      <c r="C9384" t="s">
        <v>72</v>
      </c>
      <c r="D9384" s="1">
        <v>41764</v>
      </c>
      <c r="F9384">
        <v>5</v>
      </c>
      <c r="G9384">
        <v>2989</v>
      </c>
      <c r="H9384" t="s">
        <v>844</v>
      </c>
      <c r="J9384" t="s">
        <v>14</v>
      </c>
      <c r="K9384">
        <v>56</v>
      </c>
      <c r="L9384" t="s">
        <v>15</v>
      </c>
    </row>
    <row r="9385" spans="1:12">
      <c r="A9385" t="e">
        <f t="shared" ca="1" si="81"/>
        <v>#NAME?</v>
      </c>
      <c r="B9385">
        <v>701</v>
      </c>
      <c r="C9385" t="s">
        <v>72</v>
      </c>
      <c r="D9385" s="1">
        <v>42619</v>
      </c>
      <c r="F9385">
        <v>4</v>
      </c>
      <c r="G9385">
        <v>30591</v>
      </c>
      <c r="H9385" t="s">
        <v>841</v>
      </c>
      <c r="J9385" t="s">
        <v>14</v>
      </c>
      <c r="K9385">
        <v>58</v>
      </c>
      <c r="L9385" t="s">
        <v>15</v>
      </c>
    </row>
    <row r="9386" spans="1:12">
      <c r="A9386" t="e">
        <f t="shared" ca="1" si="81"/>
        <v>#NAME?</v>
      </c>
      <c r="B9386">
        <v>701</v>
      </c>
      <c r="C9386" t="s">
        <v>72</v>
      </c>
      <c r="D9386" s="1">
        <v>42788</v>
      </c>
      <c r="F9386">
        <v>6</v>
      </c>
      <c r="G9386">
        <v>30591</v>
      </c>
      <c r="H9386" t="s">
        <v>841</v>
      </c>
      <c r="J9386" t="s">
        <v>14</v>
      </c>
      <c r="K9386">
        <v>59</v>
      </c>
      <c r="L9386" t="s">
        <v>15</v>
      </c>
    </row>
    <row r="9387" spans="1:12">
      <c r="A9387" t="e">
        <f t="shared" ca="1" si="81"/>
        <v>#NAME?</v>
      </c>
      <c r="B9387">
        <v>701</v>
      </c>
      <c r="C9387" t="s">
        <v>72</v>
      </c>
      <c r="D9387" s="1">
        <v>42895</v>
      </c>
      <c r="F9387">
        <v>1</v>
      </c>
      <c r="G9387">
        <v>2724</v>
      </c>
      <c r="H9387" t="s">
        <v>73</v>
      </c>
      <c r="J9387" t="s">
        <v>14</v>
      </c>
      <c r="K9387">
        <v>59</v>
      </c>
      <c r="L9387" t="s">
        <v>15</v>
      </c>
    </row>
    <row r="9388" spans="1:12">
      <c r="A9388" t="e">
        <f t="shared" ca="1" si="81"/>
        <v>#NAME?</v>
      </c>
      <c r="B9388">
        <v>701</v>
      </c>
      <c r="C9388" t="s">
        <v>72</v>
      </c>
      <c r="D9388" s="1">
        <v>42936</v>
      </c>
      <c r="F9388">
        <v>2</v>
      </c>
      <c r="G9388">
        <v>2724</v>
      </c>
      <c r="H9388" t="s">
        <v>73</v>
      </c>
      <c r="J9388" t="s">
        <v>14</v>
      </c>
      <c r="K9388">
        <v>59</v>
      </c>
      <c r="L9388" t="s">
        <v>15</v>
      </c>
    </row>
    <row r="9389" spans="1:12">
      <c r="A9389" t="e">
        <f ca="1">E00251429162721</f>
        <v>#NAME?</v>
      </c>
      <c r="B9389">
        <v>285</v>
      </c>
      <c r="C9389" t="s">
        <v>117</v>
      </c>
      <c r="D9389" s="1">
        <v>42223</v>
      </c>
      <c r="F9389">
        <v>1</v>
      </c>
      <c r="G9389">
        <v>490</v>
      </c>
      <c r="H9389" t="s">
        <v>203</v>
      </c>
      <c r="J9389" t="s">
        <v>14</v>
      </c>
      <c r="K9389">
        <v>58</v>
      </c>
      <c r="L9389" t="s">
        <v>15</v>
      </c>
    </row>
    <row r="9390" spans="1:12">
      <c r="A9390" t="e">
        <f ca="1">E00251531526821</f>
        <v>#NAME?</v>
      </c>
      <c r="B9390">
        <v>701</v>
      </c>
      <c r="C9390" t="s">
        <v>72</v>
      </c>
      <c r="D9390" s="1">
        <v>42895</v>
      </c>
      <c r="F9390">
        <v>5</v>
      </c>
      <c r="G9390">
        <v>3669</v>
      </c>
      <c r="H9390" t="s">
        <v>289</v>
      </c>
      <c r="J9390" t="s">
        <v>14</v>
      </c>
      <c r="K9390">
        <v>59</v>
      </c>
      <c r="L9390" t="s">
        <v>15</v>
      </c>
    </row>
    <row r="9391" spans="1:12">
      <c r="A9391" t="e">
        <f ca="1">E00251430146821</f>
        <v>#NAME?</v>
      </c>
      <c r="B9391">
        <v>497</v>
      </c>
      <c r="C9391" t="s">
        <v>141</v>
      </c>
      <c r="D9391" s="1">
        <v>41099</v>
      </c>
      <c r="F9391">
        <v>1</v>
      </c>
      <c r="G9391">
        <v>30000</v>
      </c>
      <c r="H9391" t="s">
        <v>144</v>
      </c>
      <c r="J9391" t="s">
        <v>14</v>
      </c>
      <c r="K9391">
        <v>43</v>
      </c>
      <c r="L9391" t="s">
        <v>15</v>
      </c>
    </row>
    <row r="9392" spans="1:12">
      <c r="A9392" t="e">
        <f ca="1">E00251430058721</f>
        <v>#NAME?</v>
      </c>
      <c r="B9392">
        <v>456</v>
      </c>
      <c r="C9392" t="s">
        <v>518</v>
      </c>
      <c r="D9392" s="1">
        <v>42821</v>
      </c>
      <c r="F9392">
        <v>1</v>
      </c>
      <c r="G9392">
        <v>72703</v>
      </c>
      <c r="H9392" t="s">
        <v>237</v>
      </c>
      <c r="J9392" t="s">
        <v>14</v>
      </c>
      <c r="K9392">
        <v>52</v>
      </c>
      <c r="L9392" t="s">
        <v>15</v>
      </c>
    </row>
    <row r="9393" spans="1:12">
      <c r="A9393" t="e">
        <f ca="1">E00251429331821</f>
        <v>#NAME?</v>
      </c>
      <c r="B9393">
        <v>742</v>
      </c>
      <c r="C9393" t="s">
        <v>961</v>
      </c>
      <c r="D9393" s="1">
        <v>42652</v>
      </c>
      <c r="F9393">
        <v>1</v>
      </c>
      <c r="G9393">
        <v>6829</v>
      </c>
      <c r="H9393" t="s">
        <v>666</v>
      </c>
      <c r="I9393" t="s">
        <v>56</v>
      </c>
      <c r="J9393" t="s">
        <v>57</v>
      </c>
      <c r="K9393">
        <v>59</v>
      </c>
      <c r="L9393" t="s">
        <v>15</v>
      </c>
    </row>
    <row r="9394" spans="1:12">
      <c r="A9394" t="e">
        <f ca="1">E00251424041421</f>
        <v>#NAME?</v>
      </c>
      <c r="B9394">
        <v>108</v>
      </c>
      <c r="C9394" t="s">
        <v>481</v>
      </c>
      <c r="D9394" s="1">
        <v>43031</v>
      </c>
      <c r="F9394">
        <v>1</v>
      </c>
      <c r="G9394">
        <v>7295</v>
      </c>
      <c r="H9394" t="s">
        <v>76</v>
      </c>
      <c r="J9394" t="s">
        <v>14</v>
      </c>
      <c r="K9394">
        <v>50</v>
      </c>
      <c r="L9394" t="s">
        <v>15</v>
      </c>
    </row>
    <row r="9395" spans="1:12">
      <c r="A9395" t="e">
        <f ca="1">E00251431418121</f>
        <v>#NAME?</v>
      </c>
      <c r="B9395">
        <v>703</v>
      </c>
      <c r="C9395" t="s">
        <v>305</v>
      </c>
      <c r="D9395" s="1">
        <v>42064</v>
      </c>
      <c r="F9395">
        <v>4</v>
      </c>
      <c r="G9395">
        <v>27800</v>
      </c>
      <c r="H9395" t="s">
        <v>145</v>
      </c>
      <c r="J9395" t="s">
        <v>14</v>
      </c>
      <c r="K9395">
        <v>55</v>
      </c>
      <c r="L9395" t="s">
        <v>15</v>
      </c>
    </row>
    <row r="9396" spans="1:12">
      <c r="A9396" t="e">
        <f ca="1">E00251431566321</f>
        <v>#NAME?</v>
      </c>
      <c r="B9396">
        <v>702</v>
      </c>
      <c r="C9396" t="s">
        <v>293</v>
      </c>
      <c r="D9396" s="1">
        <v>41674</v>
      </c>
      <c r="F9396">
        <v>6</v>
      </c>
      <c r="G9396">
        <v>60784</v>
      </c>
      <c r="H9396" t="s">
        <v>839</v>
      </c>
      <c r="J9396" t="s">
        <v>14</v>
      </c>
      <c r="K9396">
        <v>61</v>
      </c>
      <c r="L9396" t="s">
        <v>15</v>
      </c>
    </row>
    <row r="9397" spans="1:12">
      <c r="A9397" t="e">
        <f ca="1">E00251431566321</f>
        <v>#NAME?</v>
      </c>
      <c r="B9397">
        <v>1786</v>
      </c>
      <c r="C9397" t="s">
        <v>37</v>
      </c>
      <c r="D9397" s="1">
        <v>42299</v>
      </c>
      <c r="F9397">
        <v>1</v>
      </c>
      <c r="G9397">
        <v>99791</v>
      </c>
      <c r="H9397" t="s">
        <v>1190</v>
      </c>
      <c r="J9397" t="s">
        <v>14</v>
      </c>
      <c r="K9397">
        <v>63</v>
      </c>
      <c r="L9397" t="s">
        <v>15</v>
      </c>
    </row>
    <row r="9398" spans="1:12">
      <c r="A9398" t="e">
        <f ca="1">E00251619840221</f>
        <v>#NAME?</v>
      </c>
      <c r="B9398">
        <v>446</v>
      </c>
      <c r="C9398" t="s">
        <v>94</v>
      </c>
      <c r="D9398" s="1">
        <v>41584</v>
      </c>
      <c r="F9398">
        <v>1</v>
      </c>
      <c r="G9398">
        <v>2720</v>
      </c>
      <c r="H9398" t="s">
        <v>65</v>
      </c>
      <c r="J9398" t="s">
        <v>14</v>
      </c>
      <c r="K9398">
        <v>55</v>
      </c>
      <c r="L9398" t="s">
        <v>15</v>
      </c>
    </row>
    <row r="9399" spans="1:12">
      <c r="A9399" t="e">
        <f ca="1">E00251711668421</f>
        <v>#NAME?</v>
      </c>
      <c r="B9399">
        <v>11</v>
      </c>
      <c r="C9399" t="s">
        <v>245</v>
      </c>
      <c r="D9399" s="1">
        <v>42496</v>
      </c>
      <c r="F9399">
        <v>2</v>
      </c>
      <c r="G9399">
        <v>49390</v>
      </c>
      <c r="H9399" t="s">
        <v>59</v>
      </c>
      <c r="J9399" t="s">
        <v>14</v>
      </c>
      <c r="K9399">
        <v>57</v>
      </c>
      <c r="L9399" t="s">
        <v>15</v>
      </c>
    </row>
    <row r="9400" spans="1:12">
      <c r="A9400" t="e">
        <f ca="1">E00251431566321</f>
        <v>#NAME?</v>
      </c>
      <c r="B9400">
        <v>701</v>
      </c>
      <c r="C9400" t="s">
        <v>72</v>
      </c>
      <c r="D9400" s="1">
        <v>41025</v>
      </c>
      <c r="F9400">
        <v>4</v>
      </c>
      <c r="G9400">
        <v>60784</v>
      </c>
      <c r="H9400" t="s">
        <v>839</v>
      </c>
      <c r="J9400" t="s">
        <v>14</v>
      </c>
      <c r="K9400">
        <v>59</v>
      </c>
      <c r="L9400" t="s">
        <v>15</v>
      </c>
    </row>
    <row r="9401" spans="1:12">
      <c r="A9401" t="e">
        <f ca="1">E00251537622321</f>
        <v>#NAME?</v>
      </c>
      <c r="B9401">
        <v>1077</v>
      </c>
      <c r="C9401" t="s">
        <v>848</v>
      </c>
      <c r="D9401" s="1">
        <v>43068</v>
      </c>
      <c r="F9401">
        <v>3</v>
      </c>
      <c r="G9401">
        <v>27802</v>
      </c>
      <c r="H9401" t="s">
        <v>83</v>
      </c>
      <c r="J9401" t="s">
        <v>14</v>
      </c>
      <c r="K9401">
        <v>54</v>
      </c>
      <c r="L9401" t="s">
        <v>15</v>
      </c>
    </row>
    <row r="9402" spans="1:12">
      <c r="A9402" t="e">
        <f ca="1">E00251429158321</f>
        <v>#NAME?</v>
      </c>
      <c r="B9402">
        <v>4055</v>
      </c>
      <c r="C9402" t="s">
        <v>51</v>
      </c>
      <c r="D9402" s="1">
        <v>41878</v>
      </c>
      <c r="F9402">
        <v>1</v>
      </c>
      <c r="G9402">
        <v>5997</v>
      </c>
      <c r="H9402" t="s">
        <v>374</v>
      </c>
      <c r="J9402" t="s">
        <v>14</v>
      </c>
      <c r="K9402">
        <v>41</v>
      </c>
      <c r="L9402" t="s">
        <v>15</v>
      </c>
    </row>
    <row r="9403" spans="1:12">
      <c r="A9403" t="e">
        <f ca="1">E00251429390221</f>
        <v>#NAME?</v>
      </c>
      <c r="B9403">
        <v>272</v>
      </c>
      <c r="C9403" t="s">
        <v>174</v>
      </c>
      <c r="D9403" s="1">
        <v>42513</v>
      </c>
      <c r="F9403">
        <v>2</v>
      </c>
      <c r="G9403">
        <v>7242</v>
      </c>
      <c r="H9403" t="s">
        <v>93</v>
      </c>
      <c r="I9403" t="s">
        <v>56</v>
      </c>
      <c r="J9403" t="s">
        <v>57</v>
      </c>
      <c r="K9403">
        <v>41</v>
      </c>
      <c r="L9403" t="s">
        <v>15</v>
      </c>
    </row>
    <row r="9404" spans="1:12">
      <c r="A9404" t="e">
        <f ca="1">E00251514302321</f>
        <v>#NAME?</v>
      </c>
      <c r="B9404">
        <v>449</v>
      </c>
      <c r="C9404" t="s">
        <v>124</v>
      </c>
      <c r="D9404" s="1">
        <v>41164</v>
      </c>
      <c r="F9404">
        <v>1</v>
      </c>
      <c r="G9404">
        <v>7242</v>
      </c>
      <c r="H9404" t="s">
        <v>93</v>
      </c>
      <c r="J9404" t="s">
        <v>14</v>
      </c>
      <c r="K9404">
        <v>45</v>
      </c>
      <c r="L9404" t="s">
        <v>15</v>
      </c>
    </row>
    <row r="9405" spans="1:12">
      <c r="A9405" t="e">
        <f ca="1">E00251513253421</f>
        <v>#NAME?</v>
      </c>
      <c r="B9405">
        <v>470</v>
      </c>
      <c r="C9405" t="s">
        <v>457</v>
      </c>
      <c r="D9405" s="1">
        <v>41625</v>
      </c>
      <c r="F9405">
        <v>1</v>
      </c>
      <c r="G9405">
        <v>460</v>
      </c>
      <c r="H9405" t="s">
        <v>16</v>
      </c>
      <c r="J9405" t="s">
        <v>14</v>
      </c>
      <c r="K9405">
        <v>48</v>
      </c>
      <c r="L9405" t="s">
        <v>15</v>
      </c>
    </row>
    <row r="9406" spans="1:12">
      <c r="A9406" t="e">
        <f ca="1">E00251513253421</f>
        <v>#NAME?</v>
      </c>
      <c r="B9406">
        <v>470</v>
      </c>
      <c r="C9406" t="s">
        <v>457</v>
      </c>
      <c r="D9406" s="1">
        <v>41732</v>
      </c>
      <c r="F9406">
        <v>1</v>
      </c>
      <c r="G9406">
        <v>72690</v>
      </c>
      <c r="H9406" t="s">
        <v>363</v>
      </c>
      <c r="J9406" t="s">
        <v>14</v>
      </c>
      <c r="K9406">
        <v>48</v>
      </c>
      <c r="L9406" t="s">
        <v>15</v>
      </c>
    </row>
    <row r="9407" spans="1:12">
      <c r="A9407" t="e">
        <f ca="1">E00251615150021</f>
        <v>#NAME?</v>
      </c>
      <c r="B9407">
        <v>1929</v>
      </c>
      <c r="C9407" t="s">
        <v>195</v>
      </c>
      <c r="D9407" s="1">
        <v>42747</v>
      </c>
      <c r="F9407">
        <v>4</v>
      </c>
      <c r="G9407">
        <v>4549</v>
      </c>
      <c r="H9407" t="s">
        <v>69</v>
      </c>
      <c r="J9407" t="s">
        <v>14</v>
      </c>
      <c r="K9407">
        <v>41</v>
      </c>
      <c r="L9407" t="s">
        <v>15</v>
      </c>
    </row>
    <row r="9408" spans="1:12">
      <c r="A9408" t="e">
        <f ca="1">E00251615150021</f>
        <v>#NAME?</v>
      </c>
      <c r="B9408">
        <v>1929</v>
      </c>
      <c r="C9408" t="s">
        <v>195</v>
      </c>
      <c r="D9408" s="1">
        <v>42758</v>
      </c>
      <c r="F9408">
        <v>1</v>
      </c>
      <c r="G9408">
        <v>9249</v>
      </c>
      <c r="H9408" t="s">
        <v>817</v>
      </c>
      <c r="J9408" t="s">
        <v>14</v>
      </c>
      <c r="K9408">
        <v>41</v>
      </c>
      <c r="L9408" t="s">
        <v>15</v>
      </c>
    </row>
    <row r="9409" spans="1:12">
      <c r="A9409" t="e">
        <f ca="1">E00251615150021</f>
        <v>#NAME?</v>
      </c>
      <c r="B9409">
        <v>1929</v>
      </c>
      <c r="C9409" t="s">
        <v>195</v>
      </c>
      <c r="D9409" s="1">
        <v>42781</v>
      </c>
      <c r="F9409">
        <v>4</v>
      </c>
      <c r="G9409">
        <v>4549</v>
      </c>
      <c r="H9409" t="s">
        <v>69</v>
      </c>
      <c r="J9409" t="s">
        <v>14</v>
      </c>
      <c r="K9409">
        <v>41</v>
      </c>
      <c r="L9409" t="s">
        <v>15</v>
      </c>
    </row>
    <row r="9410" spans="1:12">
      <c r="A9410" t="e">
        <f ca="1">E00251537622321</f>
        <v>#NAME?</v>
      </c>
      <c r="B9410">
        <v>1077</v>
      </c>
      <c r="C9410" t="s">
        <v>848</v>
      </c>
      <c r="D9410" s="1">
        <v>42144</v>
      </c>
      <c r="F9410">
        <v>5</v>
      </c>
      <c r="G9410">
        <v>3004</v>
      </c>
      <c r="H9410" t="s">
        <v>104</v>
      </c>
      <c r="J9410" t="s">
        <v>14</v>
      </c>
      <c r="K9410">
        <v>52</v>
      </c>
      <c r="L9410" t="s">
        <v>15</v>
      </c>
    </row>
    <row r="9411" spans="1:12">
      <c r="A9411" t="e">
        <f ca="1">E00251513253421</f>
        <v>#NAME?</v>
      </c>
      <c r="B9411">
        <v>470</v>
      </c>
      <c r="C9411" t="s">
        <v>457</v>
      </c>
      <c r="D9411" s="1">
        <v>42152</v>
      </c>
      <c r="F9411">
        <v>2</v>
      </c>
      <c r="G9411">
        <v>55090</v>
      </c>
      <c r="H9411" t="s">
        <v>400</v>
      </c>
      <c r="J9411" t="s">
        <v>14</v>
      </c>
      <c r="K9411">
        <v>49</v>
      </c>
      <c r="L9411" t="s">
        <v>15</v>
      </c>
    </row>
    <row r="9412" spans="1:12">
      <c r="A9412" t="e">
        <f ca="1">E00251432315821</f>
        <v>#NAME?</v>
      </c>
      <c r="B9412">
        <v>488</v>
      </c>
      <c r="C9412" t="s">
        <v>401</v>
      </c>
      <c r="D9412" s="1">
        <v>42884</v>
      </c>
      <c r="F9412">
        <v>1</v>
      </c>
      <c r="G9412">
        <v>61809</v>
      </c>
      <c r="H9412" t="s">
        <v>521</v>
      </c>
      <c r="J9412" t="s">
        <v>14</v>
      </c>
      <c r="K9412">
        <v>65</v>
      </c>
      <c r="L9412" t="s">
        <v>15</v>
      </c>
    </row>
    <row r="9413" spans="1:12">
      <c r="A9413" t="e">
        <f ca="1">E00251537608221</f>
        <v>#NAME?</v>
      </c>
      <c r="B9413">
        <v>442</v>
      </c>
      <c r="C9413" t="s">
        <v>95</v>
      </c>
      <c r="D9413" s="1">
        <v>42347</v>
      </c>
      <c r="F9413">
        <v>2</v>
      </c>
      <c r="G9413">
        <v>4019</v>
      </c>
      <c r="H9413" t="s">
        <v>26</v>
      </c>
      <c r="J9413" t="s">
        <v>14</v>
      </c>
      <c r="K9413">
        <v>64</v>
      </c>
      <c r="L9413" t="s">
        <v>15</v>
      </c>
    </row>
    <row r="9414" spans="1:12">
      <c r="A9414" t="e">
        <f ca="1">E00251537608221</f>
        <v>#NAME?</v>
      </c>
      <c r="B9414">
        <v>442</v>
      </c>
      <c r="C9414" t="s">
        <v>95</v>
      </c>
      <c r="D9414" s="1">
        <v>42695</v>
      </c>
      <c r="F9414">
        <v>1</v>
      </c>
      <c r="G9414">
        <v>4019</v>
      </c>
      <c r="H9414" t="s">
        <v>26</v>
      </c>
      <c r="J9414" t="s">
        <v>14</v>
      </c>
      <c r="K9414">
        <v>65</v>
      </c>
      <c r="L9414" t="s">
        <v>15</v>
      </c>
    </row>
    <row r="9415" spans="1:12">
      <c r="A9415" t="e">
        <f ca="1">E00251430134421</f>
        <v>#NAME?</v>
      </c>
      <c r="B9415">
        <v>467</v>
      </c>
      <c r="C9415" t="s">
        <v>232</v>
      </c>
      <c r="D9415" s="1">
        <v>41353</v>
      </c>
      <c r="F9415">
        <v>3</v>
      </c>
      <c r="G9415">
        <v>4556</v>
      </c>
      <c r="H9415" t="s">
        <v>121</v>
      </c>
      <c r="J9415" t="s">
        <v>14</v>
      </c>
      <c r="K9415">
        <v>50</v>
      </c>
      <c r="L9415" t="s">
        <v>15</v>
      </c>
    </row>
    <row r="9416" spans="1:12">
      <c r="A9416" t="e">
        <f ca="1">E00251528917021</f>
        <v>#NAME?</v>
      </c>
      <c r="B9416">
        <v>272</v>
      </c>
      <c r="C9416" t="s">
        <v>174</v>
      </c>
      <c r="D9416" s="1">
        <v>41878</v>
      </c>
      <c r="F9416">
        <v>2</v>
      </c>
      <c r="G9416">
        <v>5679</v>
      </c>
      <c r="H9416" t="s">
        <v>1191</v>
      </c>
      <c r="I9416" t="s">
        <v>56</v>
      </c>
      <c r="J9416" t="s">
        <v>57</v>
      </c>
      <c r="K9416">
        <v>56</v>
      </c>
      <c r="L9416" t="s">
        <v>15</v>
      </c>
    </row>
    <row r="9417" spans="1:12">
      <c r="A9417" t="e">
        <f ca="1">E00251531500621</f>
        <v>#NAME?</v>
      </c>
      <c r="B9417">
        <v>702</v>
      </c>
      <c r="C9417" t="s">
        <v>293</v>
      </c>
      <c r="D9417" s="1">
        <v>42398</v>
      </c>
      <c r="F9417">
        <v>5</v>
      </c>
      <c r="G9417">
        <v>7962</v>
      </c>
      <c r="H9417" t="s">
        <v>111</v>
      </c>
      <c r="J9417" t="s">
        <v>14</v>
      </c>
      <c r="K9417">
        <v>52</v>
      </c>
      <c r="L9417" t="s">
        <v>22</v>
      </c>
    </row>
    <row r="9418" spans="1:12">
      <c r="A9418" t="e">
        <f ca="1">E00251514243921</f>
        <v>#NAME?</v>
      </c>
      <c r="B9418">
        <v>453</v>
      </c>
      <c r="C9418" t="s">
        <v>96</v>
      </c>
      <c r="D9418" s="1">
        <v>42558</v>
      </c>
      <c r="F9418">
        <v>1</v>
      </c>
      <c r="G9418">
        <v>73390</v>
      </c>
      <c r="H9418" t="s">
        <v>66</v>
      </c>
      <c r="J9418" t="s">
        <v>14</v>
      </c>
      <c r="K9418">
        <v>51</v>
      </c>
      <c r="L9418" t="s">
        <v>15</v>
      </c>
    </row>
    <row r="9419" spans="1:12">
      <c r="A9419" t="e">
        <f ca="1">E00251439956621</f>
        <v>#NAME?</v>
      </c>
      <c r="B9419">
        <v>166</v>
      </c>
      <c r="C9419" t="s">
        <v>626</v>
      </c>
      <c r="D9419" s="1">
        <v>41899</v>
      </c>
      <c r="F9419">
        <v>1</v>
      </c>
      <c r="G9419">
        <v>8260</v>
      </c>
      <c r="H9419" t="s">
        <v>882</v>
      </c>
      <c r="J9419" t="s">
        <v>14</v>
      </c>
      <c r="K9419">
        <v>41</v>
      </c>
      <c r="L9419" t="s">
        <v>15</v>
      </c>
    </row>
    <row r="9420" spans="1:12">
      <c r="A9420" t="e">
        <f ca="1">E00251430134421</f>
        <v>#NAME?</v>
      </c>
      <c r="B9420">
        <v>467</v>
      </c>
      <c r="C9420" t="s">
        <v>232</v>
      </c>
      <c r="D9420" s="1">
        <v>41361</v>
      </c>
      <c r="F9420">
        <v>6</v>
      </c>
      <c r="G9420">
        <v>2169</v>
      </c>
      <c r="H9420" t="s">
        <v>40</v>
      </c>
      <c r="J9420" t="s">
        <v>14</v>
      </c>
      <c r="K9420">
        <v>50</v>
      </c>
      <c r="L9420" t="s">
        <v>15</v>
      </c>
    </row>
    <row r="9421" spans="1:12">
      <c r="A9421" t="e">
        <f ca="1">E00251430134421</f>
        <v>#NAME?</v>
      </c>
      <c r="B9421">
        <v>467</v>
      </c>
      <c r="C9421" t="s">
        <v>232</v>
      </c>
      <c r="D9421" s="1">
        <v>41586</v>
      </c>
      <c r="F9421">
        <v>4</v>
      </c>
      <c r="G9421">
        <v>4019</v>
      </c>
      <c r="H9421" t="s">
        <v>26</v>
      </c>
      <c r="J9421" t="s">
        <v>14</v>
      </c>
      <c r="K9421">
        <v>50</v>
      </c>
      <c r="L9421" t="s">
        <v>15</v>
      </c>
    </row>
    <row r="9422" spans="1:12">
      <c r="A9422" t="e">
        <f ca="1">E00251531500621</f>
        <v>#NAME?</v>
      </c>
      <c r="B9422">
        <v>703</v>
      </c>
      <c r="C9422" t="s">
        <v>305</v>
      </c>
      <c r="D9422" s="1">
        <v>42629</v>
      </c>
      <c r="F9422">
        <v>1</v>
      </c>
      <c r="G9422">
        <v>2724</v>
      </c>
      <c r="H9422" t="s">
        <v>73</v>
      </c>
      <c r="J9422" t="s">
        <v>14</v>
      </c>
      <c r="K9422">
        <v>52</v>
      </c>
      <c r="L9422" t="s">
        <v>15</v>
      </c>
    </row>
    <row r="9423" spans="1:12">
      <c r="A9423" t="e">
        <f ca="1">E00251531500621</f>
        <v>#NAME?</v>
      </c>
      <c r="B9423">
        <v>703</v>
      </c>
      <c r="C9423" t="s">
        <v>305</v>
      </c>
      <c r="D9423" s="1">
        <v>43006</v>
      </c>
      <c r="F9423">
        <v>4</v>
      </c>
      <c r="G9423">
        <v>7061</v>
      </c>
      <c r="H9423" t="s">
        <v>408</v>
      </c>
      <c r="J9423" t="s">
        <v>14</v>
      </c>
      <c r="K9423">
        <v>53</v>
      </c>
      <c r="L9423" t="s">
        <v>15</v>
      </c>
    </row>
    <row r="9424" spans="1:12">
      <c r="A9424" t="e">
        <f ca="1">E00251617643721</f>
        <v>#NAME?</v>
      </c>
      <c r="B9424">
        <v>489</v>
      </c>
      <c r="C9424" t="s">
        <v>100</v>
      </c>
      <c r="D9424" s="1">
        <v>42324</v>
      </c>
      <c r="F9424">
        <v>1</v>
      </c>
      <c r="G9424">
        <v>49390</v>
      </c>
      <c r="H9424" t="s">
        <v>59</v>
      </c>
      <c r="J9424" t="s">
        <v>14</v>
      </c>
      <c r="K9424">
        <v>48</v>
      </c>
      <c r="L9424" t="s">
        <v>15</v>
      </c>
    </row>
    <row r="9425" spans="1:12">
      <c r="A9425" t="e">
        <f ca="1">E00251529558721</f>
        <v>#NAME?</v>
      </c>
      <c r="B9425">
        <v>154</v>
      </c>
      <c r="C9425" t="s">
        <v>533</v>
      </c>
      <c r="D9425" s="1">
        <v>42382</v>
      </c>
      <c r="F9425">
        <v>1</v>
      </c>
      <c r="G9425">
        <v>4019</v>
      </c>
      <c r="H9425" t="s">
        <v>26</v>
      </c>
      <c r="J9425" t="s">
        <v>14</v>
      </c>
      <c r="K9425">
        <v>57</v>
      </c>
      <c r="L9425" t="s">
        <v>15</v>
      </c>
    </row>
    <row r="9426" spans="1:12">
      <c r="A9426" t="e">
        <f ca="1">E00251529558721</f>
        <v>#NAME?</v>
      </c>
      <c r="B9426">
        <v>154</v>
      </c>
      <c r="C9426" t="s">
        <v>533</v>
      </c>
      <c r="D9426" s="1">
        <v>42501</v>
      </c>
      <c r="F9426">
        <v>1</v>
      </c>
      <c r="G9426">
        <v>3899</v>
      </c>
      <c r="H9426" t="s">
        <v>264</v>
      </c>
      <c r="J9426" t="s">
        <v>14</v>
      </c>
      <c r="K9426">
        <v>58</v>
      </c>
      <c r="L9426" t="s">
        <v>15</v>
      </c>
    </row>
    <row r="9427" spans="1:12">
      <c r="A9427" t="e">
        <f ca="1">E00251629160421</f>
        <v>#NAME?</v>
      </c>
      <c r="B9427">
        <v>167</v>
      </c>
      <c r="C9427" t="s">
        <v>549</v>
      </c>
      <c r="D9427" s="1">
        <v>41079</v>
      </c>
      <c r="F9427">
        <v>1</v>
      </c>
      <c r="G9427">
        <v>5282</v>
      </c>
      <c r="H9427" t="s">
        <v>307</v>
      </c>
      <c r="J9427" t="s">
        <v>14</v>
      </c>
      <c r="K9427">
        <v>49</v>
      </c>
      <c r="L9427" t="s">
        <v>15</v>
      </c>
    </row>
    <row r="9428" spans="1:12">
      <c r="A9428" t="e">
        <f ca="1">E00251430134421</f>
        <v>#NAME?</v>
      </c>
      <c r="B9428">
        <v>467</v>
      </c>
      <c r="C9428" t="s">
        <v>232</v>
      </c>
      <c r="D9428" s="1">
        <v>42459</v>
      </c>
      <c r="F9428">
        <v>1</v>
      </c>
      <c r="G9428">
        <v>4019</v>
      </c>
      <c r="H9428" t="s">
        <v>26</v>
      </c>
      <c r="J9428" t="s">
        <v>14</v>
      </c>
      <c r="K9428">
        <v>53</v>
      </c>
      <c r="L9428" t="s">
        <v>15</v>
      </c>
    </row>
    <row r="9429" spans="1:12">
      <c r="A9429" t="e">
        <f ca="1">E00251514274321</f>
        <v>#NAME?</v>
      </c>
      <c r="B9429">
        <v>449</v>
      </c>
      <c r="C9429" t="s">
        <v>124</v>
      </c>
      <c r="D9429" s="1">
        <v>41724</v>
      </c>
      <c r="F9429">
        <v>1</v>
      </c>
      <c r="G9429">
        <v>7820</v>
      </c>
      <c r="H9429" t="s">
        <v>233</v>
      </c>
      <c r="J9429" t="s">
        <v>14</v>
      </c>
      <c r="K9429">
        <v>62</v>
      </c>
      <c r="L9429" t="s">
        <v>22</v>
      </c>
    </row>
    <row r="9430" spans="1:12">
      <c r="A9430" t="e">
        <f ca="1">E00251432420521</f>
        <v>#NAME?</v>
      </c>
      <c r="B9430">
        <v>451</v>
      </c>
      <c r="C9430" t="s">
        <v>102</v>
      </c>
      <c r="D9430" s="1">
        <v>41941</v>
      </c>
      <c r="F9430">
        <v>3</v>
      </c>
      <c r="G9430">
        <v>496</v>
      </c>
      <c r="H9430" t="s">
        <v>190</v>
      </c>
      <c r="J9430" t="s">
        <v>14</v>
      </c>
      <c r="K9430">
        <v>51</v>
      </c>
      <c r="L9430" t="s">
        <v>15</v>
      </c>
    </row>
    <row r="9431" spans="1:12">
      <c r="A9431" t="e">
        <f ca="1">E00251528935221</f>
        <v>#NAME?</v>
      </c>
      <c r="B9431">
        <v>290</v>
      </c>
      <c r="C9431" t="s">
        <v>449</v>
      </c>
      <c r="D9431" s="1">
        <v>41540</v>
      </c>
      <c r="F9431">
        <v>4</v>
      </c>
      <c r="G9431">
        <v>5369</v>
      </c>
      <c r="H9431" t="s">
        <v>253</v>
      </c>
      <c r="J9431" t="s">
        <v>14</v>
      </c>
      <c r="K9431">
        <v>55</v>
      </c>
      <c r="L9431" t="s">
        <v>15</v>
      </c>
    </row>
    <row r="9432" spans="1:12">
      <c r="A9432" t="e">
        <f ca="1">E00251528935221</f>
        <v>#NAME?</v>
      </c>
      <c r="B9432">
        <v>290</v>
      </c>
      <c r="C9432" t="s">
        <v>449</v>
      </c>
      <c r="D9432" s="1">
        <v>41892</v>
      </c>
      <c r="F9432">
        <v>1</v>
      </c>
      <c r="G9432">
        <v>780</v>
      </c>
      <c r="H9432" t="s">
        <v>1192</v>
      </c>
      <c r="J9432" t="s">
        <v>14</v>
      </c>
      <c r="K9432">
        <v>56</v>
      </c>
      <c r="L9432" t="s">
        <v>15</v>
      </c>
    </row>
    <row r="9433" spans="1:12">
      <c r="A9433" t="e">
        <f ca="1">E00251528935221</f>
        <v>#NAME?</v>
      </c>
      <c r="B9433">
        <v>297</v>
      </c>
      <c r="C9433" t="s">
        <v>411</v>
      </c>
      <c r="D9433" s="1">
        <v>41624</v>
      </c>
      <c r="F9433">
        <v>5</v>
      </c>
      <c r="G9433">
        <v>4019</v>
      </c>
      <c r="H9433" t="s">
        <v>26</v>
      </c>
      <c r="J9433" t="s">
        <v>14</v>
      </c>
      <c r="K9433">
        <v>55</v>
      </c>
      <c r="L9433" t="s">
        <v>15</v>
      </c>
    </row>
    <row r="9434" spans="1:12">
      <c r="A9434" t="e">
        <f ca="1">E00251531526821</f>
        <v>#NAME?</v>
      </c>
      <c r="B9434">
        <v>701</v>
      </c>
      <c r="C9434" t="s">
        <v>72</v>
      </c>
      <c r="D9434" s="1">
        <v>42136</v>
      </c>
      <c r="F9434">
        <v>2</v>
      </c>
      <c r="G9434">
        <v>2724</v>
      </c>
      <c r="H9434" t="s">
        <v>73</v>
      </c>
      <c r="J9434" t="s">
        <v>14</v>
      </c>
      <c r="K9434">
        <v>57</v>
      </c>
      <c r="L9434" t="s">
        <v>15</v>
      </c>
    </row>
    <row r="9435" spans="1:12">
      <c r="A9435" t="e">
        <f ca="1">E00251531526821</f>
        <v>#NAME?</v>
      </c>
      <c r="B9435">
        <v>701</v>
      </c>
      <c r="C9435" t="s">
        <v>72</v>
      </c>
      <c r="D9435" s="1">
        <v>42136</v>
      </c>
      <c r="F9435">
        <v>4</v>
      </c>
      <c r="G9435">
        <v>27802</v>
      </c>
      <c r="H9435" t="s">
        <v>83</v>
      </c>
      <c r="J9435" t="s">
        <v>14</v>
      </c>
      <c r="K9435">
        <v>57</v>
      </c>
      <c r="L9435" t="s">
        <v>15</v>
      </c>
    </row>
    <row r="9436" spans="1:12">
      <c r="A9436" t="e">
        <f ca="1">E00251531526821</f>
        <v>#NAME?</v>
      </c>
      <c r="B9436">
        <v>701</v>
      </c>
      <c r="C9436" t="s">
        <v>72</v>
      </c>
      <c r="D9436" s="1">
        <v>42619</v>
      </c>
      <c r="F9436">
        <v>3</v>
      </c>
      <c r="G9436">
        <v>3899</v>
      </c>
      <c r="H9436" t="s">
        <v>264</v>
      </c>
      <c r="J9436" t="s">
        <v>14</v>
      </c>
      <c r="K9436">
        <v>58</v>
      </c>
      <c r="L9436" t="s">
        <v>15</v>
      </c>
    </row>
    <row r="9437" spans="1:12">
      <c r="A9437" t="e">
        <f ca="1">E00251432420521</f>
        <v>#NAME?</v>
      </c>
      <c r="B9437">
        <v>451</v>
      </c>
      <c r="C9437" t="s">
        <v>102</v>
      </c>
      <c r="D9437" s="1">
        <v>41453</v>
      </c>
      <c r="F9437">
        <v>2</v>
      </c>
      <c r="G9437">
        <v>71690</v>
      </c>
      <c r="H9437" t="s">
        <v>410</v>
      </c>
      <c r="J9437" t="s">
        <v>14</v>
      </c>
      <c r="K9437">
        <v>50</v>
      </c>
      <c r="L9437" t="s">
        <v>15</v>
      </c>
    </row>
    <row r="9438" spans="1:12">
      <c r="A9438" t="e">
        <f ca="1">E00251514257621</f>
        <v>#NAME?</v>
      </c>
      <c r="B9438">
        <v>5132</v>
      </c>
      <c r="C9438" t="s">
        <v>853</v>
      </c>
      <c r="D9438" s="1">
        <v>42753</v>
      </c>
      <c r="F9438">
        <v>2</v>
      </c>
      <c r="G9438">
        <v>78650</v>
      </c>
      <c r="H9438" t="s">
        <v>414</v>
      </c>
      <c r="J9438" t="s">
        <v>14</v>
      </c>
      <c r="K9438">
        <v>55</v>
      </c>
      <c r="L9438" t="s">
        <v>22</v>
      </c>
    </row>
    <row r="9439" spans="1:12">
      <c r="A9439" t="e">
        <f ca="1">E00251617643721</f>
        <v>#NAME?</v>
      </c>
      <c r="B9439">
        <v>701</v>
      </c>
      <c r="C9439" t="s">
        <v>72</v>
      </c>
      <c r="D9439" s="1">
        <v>41423</v>
      </c>
      <c r="F9439">
        <v>2</v>
      </c>
      <c r="G9439">
        <v>4556</v>
      </c>
      <c r="H9439" t="s">
        <v>121</v>
      </c>
      <c r="J9439" t="s">
        <v>14</v>
      </c>
      <c r="K9439">
        <v>45</v>
      </c>
      <c r="L9439" t="s">
        <v>15</v>
      </c>
    </row>
    <row r="9440" spans="1:12">
      <c r="A9440" t="e">
        <f ca="1">E00251537608221</f>
        <v>#NAME?</v>
      </c>
      <c r="B9440">
        <v>442</v>
      </c>
      <c r="C9440" t="s">
        <v>95</v>
      </c>
      <c r="D9440" s="1">
        <v>42507</v>
      </c>
      <c r="F9440">
        <v>1</v>
      </c>
      <c r="G9440">
        <v>4019</v>
      </c>
      <c r="H9440" t="s">
        <v>26</v>
      </c>
      <c r="J9440" t="s">
        <v>14</v>
      </c>
      <c r="K9440">
        <v>64</v>
      </c>
      <c r="L9440" t="s">
        <v>15</v>
      </c>
    </row>
    <row r="9441" spans="1:12">
      <c r="A9441" t="e">
        <f ca="1">E00251513253421</f>
        <v>#NAME?</v>
      </c>
      <c r="B9441">
        <v>470</v>
      </c>
      <c r="C9441" t="s">
        <v>457</v>
      </c>
      <c r="D9441" s="1">
        <v>42331</v>
      </c>
      <c r="F9441">
        <v>2</v>
      </c>
      <c r="G9441">
        <v>4019</v>
      </c>
      <c r="H9441" t="s">
        <v>26</v>
      </c>
      <c r="J9441" t="s">
        <v>14</v>
      </c>
      <c r="K9441">
        <v>50</v>
      </c>
      <c r="L9441" t="s">
        <v>15</v>
      </c>
    </row>
    <row r="9442" spans="1:12">
      <c r="A9442" t="e">
        <f ca="1">E00251629160421</f>
        <v>#NAME?</v>
      </c>
      <c r="B9442">
        <v>167</v>
      </c>
      <c r="C9442" t="s">
        <v>549</v>
      </c>
      <c r="D9442" s="1">
        <v>41397</v>
      </c>
      <c r="F9442">
        <v>1</v>
      </c>
      <c r="G9442">
        <v>78900</v>
      </c>
      <c r="H9442" t="s">
        <v>79</v>
      </c>
      <c r="J9442" t="s">
        <v>14</v>
      </c>
      <c r="K9442">
        <v>50</v>
      </c>
      <c r="L9442" t="s">
        <v>22</v>
      </c>
    </row>
    <row r="9443" spans="1:12">
      <c r="A9443" t="e">
        <f ca="1">E00251629160421</f>
        <v>#NAME?</v>
      </c>
      <c r="B9443">
        <v>195</v>
      </c>
      <c r="C9443" t="s">
        <v>854</v>
      </c>
      <c r="D9443" s="1">
        <v>41989</v>
      </c>
      <c r="F9443">
        <v>2</v>
      </c>
      <c r="G9443">
        <v>7999</v>
      </c>
      <c r="H9443" t="s">
        <v>80</v>
      </c>
      <c r="J9443" t="s">
        <v>14</v>
      </c>
      <c r="K9443">
        <v>52</v>
      </c>
      <c r="L9443" t="s">
        <v>15</v>
      </c>
    </row>
    <row r="9444" spans="1:12">
      <c r="A9444" t="e">
        <f ca="1">E00251629160421</f>
        <v>#NAME?</v>
      </c>
      <c r="B9444">
        <v>195</v>
      </c>
      <c r="C9444" t="s">
        <v>854</v>
      </c>
      <c r="D9444" s="1">
        <v>42829</v>
      </c>
      <c r="F9444">
        <v>2</v>
      </c>
      <c r="G9444">
        <v>4019</v>
      </c>
      <c r="H9444" t="s">
        <v>26</v>
      </c>
      <c r="J9444" t="s">
        <v>14</v>
      </c>
      <c r="K9444">
        <v>54</v>
      </c>
      <c r="L9444" t="s">
        <v>15</v>
      </c>
    </row>
    <row r="9445" spans="1:12">
      <c r="A9445" t="e">
        <f ca="1">E00251513253421</f>
        <v>#NAME?</v>
      </c>
      <c r="B9445">
        <v>833</v>
      </c>
      <c r="C9445" t="s">
        <v>1004</v>
      </c>
      <c r="D9445" s="1">
        <v>42018</v>
      </c>
      <c r="E9445">
        <v>0</v>
      </c>
      <c r="F9445">
        <v>1</v>
      </c>
      <c r="G9445">
        <v>55090</v>
      </c>
      <c r="H9445" t="s">
        <v>400</v>
      </c>
      <c r="J9445" t="s">
        <v>34</v>
      </c>
      <c r="K9445">
        <v>49</v>
      </c>
      <c r="L9445" t="s">
        <v>15</v>
      </c>
    </row>
    <row r="9446" spans="1:12">
      <c r="A9446" t="e">
        <f ca="1">E00251514274321</f>
        <v>#NAME?</v>
      </c>
      <c r="B9446">
        <v>449</v>
      </c>
      <c r="C9446" t="s">
        <v>124</v>
      </c>
      <c r="D9446" s="1">
        <v>42263</v>
      </c>
      <c r="F9446">
        <v>2</v>
      </c>
      <c r="G9446">
        <v>72610</v>
      </c>
      <c r="H9446" t="s">
        <v>226</v>
      </c>
      <c r="J9446" t="s">
        <v>14</v>
      </c>
      <c r="K9446">
        <v>63</v>
      </c>
      <c r="L9446" t="s">
        <v>15</v>
      </c>
    </row>
    <row r="9447" spans="1:12">
      <c r="A9447" t="e">
        <f ca="1">E00251532959121</f>
        <v>#NAME?</v>
      </c>
      <c r="B9447">
        <v>467</v>
      </c>
      <c r="C9447" t="s">
        <v>232</v>
      </c>
      <c r="D9447" s="1">
        <v>41568</v>
      </c>
      <c r="F9447">
        <v>1</v>
      </c>
      <c r="G9447">
        <v>5369</v>
      </c>
      <c r="H9447" t="s">
        <v>253</v>
      </c>
      <c r="J9447" t="s">
        <v>14</v>
      </c>
      <c r="K9447">
        <v>59</v>
      </c>
      <c r="L9447" t="s">
        <v>15</v>
      </c>
    </row>
    <row r="9448" spans="1:12">
      <c r="A9448" t="e">
        <f ca="1">E00251532959121</f>
        <v>#NAME?</v>
      </c>
      <c r="B9448">
        <v>467</v>
      </c>
      <c r="C9448" t="s">
        <v>232</v>
      </c>
      <c r="D9448" s="1">
        <v>42810</v>
      </c>
      <c r="F9448">
        <v>3</v>
      </c>
      <c r="G9448">
        <v>2809</v>
      </c>
      <c r="H9448" t="s">
        <v>90</v>
      </c>
      <c r="J9448" t="s">
        <v>14</v>
      </c>
      <c r="K9448">
        <v>62</v>
      </c>
      <c r="L9448" t="s">
        <v>15</v>
      </c>
    </row>
    <row r="9449" spans="1:12">
      <c r="A9449" t="e">
        <f ca="1">E00251518589721</f>
        <v>#NAME?</v>
      </c>
      <c r="B9449">
        <v>297</v>
      </c>
      <c r="C9449" t="s">
        <v>411</v>
      </c>
      <c r="D9449" s="1">
        <v>41221</v>
      </c>
      <c r="F9449">
        <v>4</v>
      </c>
      <c r="G9449">
        <v>3689</v>
      </c>
      <c r="H9449" t="s">
        <v>159</v>
      </c>
      <c r="J9449" t="s">
        <v>14</v>
      </c>
      <c r="K9449">
        <v>47</v>
      </c>
      <c r="L9449" t="s">
        <v>15</v>
      </c>
    </row>
    <row r="9450" spans="1:12">
      <c r="A9450" t="e">
        <f ca="1">E00251513434021</f>
        <v>#NAME?</v>
      </c>
      <c r="B9450">
        <v>473</v>
      </c>
      <c r="C9450" t="s">
        <v>669</v>
      </c>
      <c r="D9450" s="1">
        <v>41382</v>
      </c>
      <c r="F9450">
        <v>1</v>
      </c>
      <c r="G9450">
        <v>3899</v>
      </c>
      <c r="H9450" t="s">
        <v>264</v>
      </c>
      <c r="J9450" t="s">
        <v>14</v>
      </c>
      <c r="K9450">
        <v>45</v>
      </c>
      <c r="L9450" t="s">
        <v>15</v>
      </c>
    </row>
    <row r="9451" spans="1:12">
      <c r="A9451" t="e">
        <f ca="1">E00251513434021</f>
        <v>#NAME?</v>
      </c>
      <c r="B9451">
        <v>473</v>
      </c>
      <c r="C9451" t="s">
        <v>669</v>
      </c>
      <c r="D9451" s="1">
        <v>42417</v>
      </c>
      <c r="F9451">
        <v>2</v>
      </c>
      <c r="G9451">
        <v>2720</v>
      </c>
      <c r="H9451" t="s">
        <v>65</v>
      </c>
      <c r="J9451" t="s">
        <v>14</v>
      </c>
      <c r="K9451">
        <v>48</v>
      </c>
      <c r="L9451" t="s">
        <v>15</v>
      </c>
    </row>
    <row r="9452" spans="1:12">
      <c r="A9452" t="e">
        <f ca="1">E00251532959121</f>
        <v>#NAME?</v>
      </c>
      <c r="B9452">
        <v>726</v>
      </c>
      <c r="C9452" t="s">
        <v>167</v>
      </c>
      <c r="D9452" s="1">
        <v>42534</v>
      </c>
      <c r="F9452">
        <v>1</v>
      </c>
      <c r="G9452">
        <v>7243</v>
      </c>
      <c r="H9452" t="s">
        <v>42</v>
      </c>
      <c r="I9452" t="s">
        <v>56</v>
      </c>
      <c r="J9452" t="s">
        <v>57</v>
      </c>
      <c r="K9452">
        <v>62</v>
      </c>
      <c r="L9452" t="s">
        <v>15</v>
      </c>
    </row>
    <row r="9453" spans="1:12">
      <c r="A9453" t="e">
        <f ca="1">E00251432420521</f>
        <v>#NAME?</v>
      </c>
      <c r="B9453">
        <v>451</v>
      </c>
      <c r="C9453" t="s">
        <v>102</v>
      </c>
      <c r="D9453" s="1">
        <v>42584</v>
      </c>
      <c r="F9453">
        <v>2</v>
      </c>
      <c r="G9453">
        <v>2729</v>
      </c>
      <c r="H9453" t="s">
        <v>115</v>
      </c>
      <c r="J9453" t="s">
        <v>14</v>
      </c>
      <c r="K9453">
        <v>53</v>
      </c>
      <c r="L9453" t="s">
        <v>15</v>
      </c>
    </row>
    <row r="9454" spans="1:12">
      <c r="A9454" t="e">
        <f ca="1">E00251514274321</f>
        <v>#NAME?</v>
      </c>
      <c r="B9454">
        <v>449</v>
      </c>
      <c r="C9454" t="s">
        <v>124</v>
      </c>
      <c r="D9454" s="1">
        <v>43068</v>
      </c>
      <c r="F9454">
        <v>3</v>
      </c>
      <c r="G9454">
        <v>52510</v>
      </c>
      <c r="H9454" t="s">
        <v>611</v>
      </c>
      <c r="J9454" t="s">
        <v>14</v>
      </c>
      <c r="K9454">
        <v>65</v>
      </c>
      <c r="L9454" t="s">
        <v>15</v>
      </c>
    </row>
    <row r="9455" spans="1:12">
      <c r="A9455" t="e">
        <f ca="1">E00251514273321</f>
        <v>#NAME?</v>
      </c>
      <c r="B9455">
        <v>490</v>
      </c>
      <c r="C9455" t="s">
        <v>158</v>
      </c>
      <c r="D9455" s="1">
        <v>41424</v>
      </c>
      <c r="F9455">
        <v>1</v>
      </c>
      <c r="G9455">
        <v>7962</v>
      </c>
      <c r="H9455" t="s">
        <v>111</v>
      </c>
      <c r="J9455" t="s">
        <v>14</v>
      </c>
      <c r="K9455">
        <v>52</v>
      </c>
      <c r="L9455" t="s">
        <v>22</v>
      </c>
    </row>
    <row r="9456" spans="1:12">
      <c r="A9456" t="e">
        <f ca="1">E00251513253421</f>
        <v>#NAME?</v>
      </c>
      <c r="B9456">
        <v>470</v>
      </c>
      <c r="C9456" t="s">
        <v>457</v>
      </c>
      <c r="D9456" s="1">
        <v>42016</v>
      </c>
      <c r="F9456">
        <v>1</v>
      </c>
      <c r="G9456">
        <v>55090</v>
      </c>
      <c r="H9456" t="s">
        <v>400</v>
      </c>
      <c r="J9456" t="s">
        <v>14</v>
      </c>
      <c r="K9456">
        <v>49</v>
      </c>
      <c r="L9456" t="s">
        <v>15</v>
      </c>
    </row>
    <row r="9457" spans="1:12">
      <c r="A9457" t="e">
        <f ca="1">E00251513253421</f>
        <v>#NAME?</v>
      </c>
      <c r="B9457">
        <v>470</v>
      </c>
      <c r="C9457" t="s">
        <v>457</v>
      </c>
      <c r="D9457" s="1">
        <v>42069</v>
      </c>
      <c r="F9457">
        <v>3</v>
      </c>
      <c r="G9457">
        <v>4019</v>
      </c>
      <c r="H9457" t="s">
        <v>26</v>
      </c>
      <c r="J9457" t="s">
        <v>14</v>
      </c>
      <c r="K9457">
        <v>49</v>
      </c>
      <c r="L9457" t="s">
        <v>15</v>
      </c>
    </row>
    <row r="9458" spans="1:12">
      <c r="A9458" t="e">
        <f ca="1">E00251513253421</f>
        <v>#NAME?</v>
      </c>
      <c r="B9458">
        <v>470</v>
      </c>
      <c r="C9458" t="s">
        <v>457</v>
      </c>
      <c r="D9458" s="1">
        <v>42081</v>
      </c>
      <c r="F9458">
        <v>2</v>
      </c>
      <c r="G9458">
        <v>4019</v>
      </c>
      <c r="H9458" t="s">
        <v>26</v>
      </c>
      <c r="J9458" t="s">
        <v>14</v>
      </c>
      <c r="K9458">
        <v>49</v>
      </c>
      <c r="L9458" t="s">
        <v>15</v>
      </c>
    </row>
    <row r="9459" spans="1:12">
      <c r="A9459" t="e">
        <f ca="1">E00251432420521</f>
        <v>#NAME?</v>
      </c>
      <c r="B9459">
        <v>451</v>
      </c>
      <c r="C9459" t="s">
        <v>102</v>
      </c>
      <c r="D9459" s="1">
        <v>42934</v>
      </c>
      <c r="F9459">
        <v>6</v>
      </c>
      <c r="G9459">
        <v>27800</v>
      </c>
      <c r="H9459" t="s">
        <v>145</v>
      </c>
      <c r="J9459" t="s">
        <v>14</v>
      </c>
      <c r="K9459">
        <v>54</v>
      </c>
      <c r="L9459" t="s">
        <v>15</v>
      </c>
    </row>
    <row r="9460" spans="1:12">
      <c r="A9460" t="e">
        <f ca="1">E00251432420521</f>
        <v>#NAME?</v>
      </c>
      <c r="B9460">
        <v>451</v>
      </c>
      <c r="C9460" t="s">
        <v>102</v>
      </c>
      <c r="D9460" s="1">
        <v>41046</v>
      </c>
      <c r="F9460">
        <v>1</v>
      </c>
      <c r="G9460">
        <v>71690</v>
      </c>
      <c r="H9460" t="s">
        <v>410</v>
      </c>
      <c r="J9460" t="s">
        <v>14</v>
      </c>
      <c r="K9460">
        <v>49</v>
      </c>
      <c r="L9460" t="s">
        <v>15</v>
      </c>
    </row>
    <row r="9461" spans="1:12">
      <c r="A9461" t="e">
        <f ca="1">E00251432420521</f>
        <v>#NAME?</v>
      </c>
      <c r="B9461">
        <v>451</v>
      </c>
      <c r="C9461" t="s">
        <v>102</v>
      </c>
      <c r="D9461" s="1">
        <v>41046</v>
      </c>
      <c r="F9461">
        <v>2</v>
      </c>
      <c r="G9461">
        <v>2721</v>
      </c>
      <c r="H9461" t="s">
        <v>465</v>
      </c>
      <c r="J9461" t="s">
        <v>14</v>
      </c>
      <c r="K9461">
        <v>49</v>
      </c>
      <c r="L9461" t="s">
        <v>15</v>
      </c>
    </row>
    <row r="9462" spans="1:12">
      <c r="A9462" t="e">
        <f ca="1">E00251432420521</f>
        <v>#NAME?</v>
      </c>
      <c r="B9462">
        <v>451</v>
      </c>
      <c r="C9462" t="s">
        <v>102</v>
      </c>
      <c r="D9462" s="1">
        <v>42432</v>
      </c>
      <c r="F9462">
        <v>1</v>
      </c>
      <c r="G9462">
        <v>7831</v>
      </c>
      <c r="H9462" t="s">
        <v>274</v>
      </c>
      <c r="J9462" t="s">
        <v>14</v>
      </c>
      <c r="K9462">
        <v>52</v>
      </c>
      <c r="L9462" t="s">
        <v>22</v>
      </c>
    </row>
    <row r="9463" spans="1:12">
      <c r="A9463" t="e">
        <f ca="1">E00251430146821</f>
        <v>#NAME?</v>
      </c>
      <c r="B9463">
        <v>497</v>
      </c>
      <c r="C9463" t="s">
        <v>141</v>
      </c>
      <c r="D9463" s="1">
        <v>41775</v>
      </c>
      <c r="F9463">
        <v>2</v>
      </c>
      <c r="G9463">
        <v>30000</v>
      </c>
      <c r="H9463" t="s">
        <v>144</v>
      </c>
      <c r="J9463" t="s">
        <v>14</v>
      </c>
      <c r="K9463">
        <v>45</v>
      </c>
      <c r="L9463" t="s">
        <v>15</v>
      </c>
    </row>
    <row r="9464" spans="1:12">
      <c r="A9464" t="e">
        <f ca="1">E00251430146821</f>
        <v>#NAME?</v>
      </c>
      <c r="B9464">
        <v>497</v>
      </c>
      <c r="C9464" t="s">
        <v>141</v>
      </c>
      <c r="D9464" s="1">
        <v>42171</v>
      </c>
      <c r="F9464">
        <v>1</v>
      </c>
      <c r="G9464">
        <v>7245</v>
      </c>
      <c r="H9464" t="s">
        <v>116</v>
      </c>
      <c r="J9464" t="s">
        <v>14</v>
      </c>
      <c r="K9464">
        <v>46</v>
      </c>
      <c r="L9464" t="s">
        <v>15</v>
      </c>
    </row>
    <row r="9465" spans="1:12">
      <c r="A9465" t="e">
        <f ca="1">E00251430146821</f>
        <v>#NAME?</v>
      </c>
      <c r="B9465">
        <v>497</v>
      </c>
      <c r="C9465" t="s">
        <v>141</v>
      </c>
      <c r="D9465" s="1">
        <v>42880</v>
      </c>
      <c r="F9465">
        <v>1</v>
      </c>
      <c r="G9465">
        <v>30000</v>
      </c>
      <c r="H9465" t="s">
        <v>144</v>
      </c>
      <c r="J9465" t="s">
        <v>14</v>
      </c>
      <c r="K9465">
        <v>48</v>
      </c>
      <c r="L9465" t="s">
        <v>15</v>
      </c>
    </row>
    <row r="9466" spans="1:12">
      <c r="A9466" t="e">
        <f ca="1">E00251513253421</f>
        <v>#NAME?</v>
      </c>
      <c r="B9466">
        <v>470</v>
      </c>
      <c r="C9466" t="s">
        <v>457</v>
      </c>
      <c r="D9466" s="1">
        <v>42157</v>
      </c>
      <c r="F9466">
        <v>2</v>
      </c>
      <c r="G9466">
        <v>4019</v>
      </c>
      <c r="H9466" t="s">
        <v>26</v>
      </c>
      <c r="J9466" t="s">
        <v>14</v>
      </c>
      <c r="K9466">
        <v>49</v>
      </c>
      <c r="L9466" t="s">
        <v>15</v>
      </c>
    </row>
    <row r="9467" spans="1:12">
      <c r="A9467" t="e">
        <f ca="1">E00251619840221</f>
        <v>#NAME?</v>
      </c>
      <c r="B9467">
        <v>446</v>
      </c>
      <c r="C9467" t="s">
        <v>94</v>
      </c>
      <c r="D9467" s="1">
        <v>41369</v>
      </c>
      <c r="F9467">
        <v>3</v>
      </c>
      <c r="G9467">
        <v>78079</v>
      </c>
      <c r="H9467" t="s">
        <v>49</v>
      </c>
      <c r="J9467" t="s">
        <v>14</v>
      </c>
      <c r="K9467">
        <v>55</v>
      </c>
      <c r="L9467" t="s">
        <v>22</v>
      </c>
    </row>
    <row r="9468" spans="1:12">
      <c r="A9468" t="e">
        <f ca="1">E00251518589721</f>
        <v>#NAME?</v>
      </c>
      <c r="B9468">
        <v>297</v>
      </c>
      <c r="C9468" t="s">
        <v>411</v>
      </c>
      <c r="D9468" s="1">
        <v>42748</v>
      </c>
      <c r="F9468">
        <v>1</v>
      </c>
      <c r="G9468">
        <v>4721</v>
      </c>
      <c r="H9468" t="s">
        <v>1193</v>
      </c>
      <c r="J9468" t="s">
        <v>14</v>
      </c>
      <c r="K9468">
        <v>51</v>
      </c>
      <c r="L9468" t="s">
        <v>15</v>
      </c>
    </row>
    <row r="9469" spans="1:12">
      <c r="A9469" t="e">
        <f ca="1">E00251518589721</f>
        <v>#NAME?</v>
      </c>
      <c r="B9469">
        <v>297</v>
      </c>
      <c r="C9469" t="s">
        <v>411</v>
      </c>
      <c r="D9469" s="1">
        <v>42919</v>
      </c>
      <c r="F9469">
        <v>1</v>
      </c>
      <c r="G9469">
        <v>4721</v>
      </c>
      <c r="H9469" t="s">
        <v>1193</v>
      </c>
      <c r="J9469" t="s">
        <v>14</v>
      </c>
      <c r="K9469">
        <v>52</v>
      </c>
      <c r="L9469" t="s">
        <v>15</v>
      </c>
    </row>
    <row r="9470" spans="1:12">
      <c r="A9470" t="e">
        <f ca="1">E00251615150021</f>
        <v>#NAME?</v>
      </c>
      <c r="B9470">
        <v>1929</v>
      </c>
      <c r="C9470" t="s">
        <v>195</v>
      </c>
      <c r="D9470" s="1">
        <v>42128</v>
      </c>
      <c r="F9470">
        <v>3</v>
      </c>
      <c r="G9470">
        <v>2599</v>
      </c>
      <c r="H9470" t="s">
        <v>238</v>
      </c>
      <c r="J9470" t="s">
        <v>14</v>
      </c>
      <c r="K9470">
        <v>39</v>
      </c>
      <c r="L9470" t="s">
        <v>15</v>
      </c>
    </row>
    <row r="9471" spans="1:12">
      <c r="A9471" t="e">
        <f ca="1">E00251615150021</f>
        <v>#NAME?</v>
      </c>
      <c r="B9471">
        <v>1929</v>
      </c>
      <c r="C9471" t="s">
        <v>195</v>
      </c>
      <c r="D9471" s="1">
        <v>42472</v>
      </c>
      <c r="F9471">
        <v>5</v>
      </c>
      <c r="G9471">
        <v>78050</v>
      </c>
      <c r="H9471" t="s">
        <v>197</v>
      </c>
      <c r="J9471" t="s">
        <v>14</v>
      </c>
      <c r="K9471">
        <v>40</v>
      </c>
      <c r="L9471" t="s">
        <v>22</v>
      </c>
    </row>
    <row r="9472" spans="1:12">
      <c r="A9472" t="e">
        <f ca="1">E00251532925021</f>
        <v>#NAME?</v>
      </c>
      <c r="B9472">
        <v>491</v>
      </c>
      <c r="C9472" t="s">
        <v>567</v>
      </c>
      <c r="D9472" s="1">
        <v>41253</v>
      </c>
      <c r="F9472">
        <v>1</v>
      </c>
      <c r="G9472">
        <v>6101</v>
      </c>
      <c r="H9472" t="s">
        <v>423</v>
      </c>
      <c r="J9472" t="s">
        <v>14</v>
      </c>
      <c r="K9472">
        <v>49</v>
      </c>
      <c r="L9472" t="s">
        <v>15</v>
      </c>
    </row>
    <row r="9473" spans="1:12">
      <c r="A9473" t="e">
        <f ca="1">E00251417960121</f>
        <v>#NAME?</v>
      </c>
      <c r="B9473">
        <v>50</v>
      </c>
      <c r="C9473" t="s">
        <v>512</v>
      </c>
      <c r="D9473" s="1">
        <v>40970</v>
      </c>
      <c r="F9473">
        <v>2</v>
      </c>
      <c r="G9473">
        <v>4019</v>
      </c>
      <c r="H9473" t="s">
        <v>26</v>
      </c>
      <c r="J9473" t="s">
        <v>14</v>
      </c>
      <c r="K9473">
        <v>61</v>
      </c>
      <c r="L9473" t="s">
        <v>15</v>
      </c>
    </row>
    <row r="9474" spans="1:12">
      <c r="A9474" t="e">
        <f ca="1">E00251417960121</f>
        <v>#NAME?</v>
      </c>
      <c r="B9474">
        <v>50</v>
      </c>
      <c r="C9474" t="s">
        <v>512</v>
      </c>
      <c r="D9474" s="1">
        <v>42425</v>
      </c>
      <c r="F9474">
        <v>2</v>
      </c>
      <c r="G9474">
        <v>25000</v>
      </c>
      <c r="H9474" t="s">
        <v>178</v>
      </c>
      <c r="J9474" t="s">
        <v>14</v>
      </c>
      <c r="K9474">
        <v>64</v>
      </c>
      <c r="L9474" t="s">
        <v>15</v>
      </c>
    </row>
    <row r="9475" spans="1:12">
      <c r="A9475" t="e">
        <f ca="1">E00251615992821</f>
        <v>#NAME?</v>
      </c>
      <c r="B9475">
        <v>457</v>
      </c>
      <c r="C9475" t="s">
        <v>137</v>
      </c>
      <c r="D9475" s="1">
        <v>41677</v>
      </c>
      <c r="F9475">
        <v>2</v>
      </c>
      <c r="G9475">
        <v>7177</v>
      </c>
      <c r="H9475" t="s">
        <v>126</v>
      </c>
      <c r="J9475" t="s">
        <v>14</v>
      </c>
      <c r="K9475">
        <v>44</v>
      </c>
      <c r="L9475" t="s">
        <v>15</v>
      </c>
    </row>
    <row r="9476" spans="1:12">
      <c r="A9476" t="e">
        <f ca="1">E00251619840021</f>
        <v>#NAME?</v>
      </c>
      <c r="B9476">
        <v>458</v>
      </c>
      <c r="C9476" t="s">
        <v>275</v>
      </c>
      <c r="D9476" s="1">
        <v>41150</v>
      </c>
      <c r="F9476">
        <v>1</v>
      </c>
      <c r="G9476">
        <v>7245</v>
      </c>
      <c r="H9476" t="s">
        <v>116</v>
      </c>
      <c r="J9476" t="s">
        <v>14</v>
      </c>
      <c r="K9476">
        <v>49</v>
      </c>
      <c r="L9476" t="s">
        <v>15</v>
      </c>
    </row>
    <row r="9477" spans="1:12">
      <c r="A9477" t="e">
        <f ca="1">E00251716548221</f>
        <v>#NAME?</v>
      </c>
      <c r="B9477">
        <v>449</v>
      </c>
      <c r="C9477" t="s">
        <v>124</v>
      </c>
      <c r="D9477" s="1">
        <v>42440</v>
      </c>
      <c r="F9477">
        <v>1</v>
      </c>
      <c r="G9477">
        <v>4019</v>
      </c>
      <c r="H9477" t="s">
        <v>26</v>
      </c>
      <c r="J9477" t="s">
        <v>14</v>
      </c>
      <c r="K9477">
        <v>50</v>
      </c>
      <c r="L9477" t="s">
        <v>15</v>
      </c>
    </row>
    <row r="9478" spans="1:12">
      <c r="A9478" t="e">
        <f ca="1">E00251716548221</f>
        <v>#NAME?</v>
      </c>
      <c r="B9478">
        <v>449</v>
      </c>
      <c r="C9478" t="s">
        <v>124</v>
      </c>
      <c r="D9478" s="1">
        <v>42513</v>
      </c>
      <c r="F9478">
        <v>1</v>
      </c>
      <c r="G9478">
        <v>78900</v>
      </c>
      <c r="H9478" t="s">
        <v>79</v>
      </c>
      <c r="J9478" t="s">
        <v>14</v>
      </c>
      <c r="K9478">
        <v>50</v>
      </c>
      <c r="L9478" t="s">
        <v>22</v>
      </c>
    </row>
    <row r="9479" spans="1:12">
      <c r="A9479" t="e">
        <f ca="1">E00251429152221</f>
        <v>#NAME?</v>
      </c>
      <c r="B9479">
        <v>285</v>
      </c>
      <c r="C9479" t="s">
        <v>117</v>
      </c>
      <c r="D9479" s="1">
        <v>42163</v>
      </c>
      <c r="F9479">
        <v>1</v>
      </c>
      <c r="G9479">
        <v>2809</v>
      </c>
      <c r="H9479" t="s">
        <v>90</v>
      </c>
      <c r="J9479" t="s">
        <v>14</v>
      </c>
      <c r="K9479">
        <v>56</v>
      </c>
      <c r="L9479" t="s">
        <v>15</v>
      </c>
    </row>
    <row r="9480" spans="1:12">
      <c r="A9480" t="e">
        <f ca="1">E00251518589021</f>
        <v>#NAME?</v>
      </c>
      <c r="B9480">
        <v>291</v>
      </c>
      <c r="C9480" t="s">
        <v>160</v>
      </c>
      <c r="D9480" s="1">
        <v>42342</v>
      </c>
      <c r="F9480">
        <v>1</v>
      </c>
      <c r="G9480">
        <v>29620</v>
      </c>
      <c r="H9480" t="s">
        <v>460</v>
      </c>
      <c r="J9480" t="s">
        <v>14</v>
      </c>
      <c r="K9480">
        <v>47</v>
      </c>
      <c r="L9480" t="s">
        <v>15</v>
      </c>
    </row>
    <row r="9481" spans="1:12">
      <c r="A9481" t="e">
        <f ca="1">E00251716548221</f>
        <v>#NAME?</v>
      </c>
      <c r="B9481">
        <v>6046</v>
      </c>
      <c r="C9481" t="s">
        <v>98</v>
      </c>
      <c r="D9481" s="1">
        <v>42180</v>
      </c>
      <c r="F9481">
        <v>1</v>
      </c>
      <c r="G9481">
        <v>7242</v>
      </c>
      <c r="H9481" t="s">
        <v>93</v>
      </c>
      <c r="I9481" t="s">
        <v>56</v>
      </c>
      <c r="J9481" t="s">
        <v>57</v>
      </c>
      <c r="K9481">
        <v>49</v>
      </c>
      <c r="L9481" t="s">
        <v>15</v>
      </c>
    </row>
    <row r="9482" spans="1:12">
      <c r="A9482" t="e">
        <f ca="1">E00251424013321</f>
        <v>#NAME?</v>
      </c>
      <c r="B9482">
        <v>100</v>
      </c>
      <c r="C9482" t="s">
        <v>54</v>
      </c>
      <c r="D9482" s="1">
        <v>42390</v>
      </c>
      <c r="E9482">
        <v>1</v>
      </c>
      <c r="F9482">
        <v>2</v>
      </c>
      <c r="G9482">
        <v>9248</v>
      </c>
      <c r="H9482" t="s">
        <v>476</v>
      </c>
      <c r="J9482" t="s">
        <v>34</v>
      </c>
      <c r="K9482">
        <v>48</v>
      </c>
      <c r="L9482" t="s">
        <v>15</v>
      </c>
    </row>
    <row r="9483" spans="1:12">
      <c r="A9483" t="e">
        <f ca="1">E00251619802021</f>
        <v>#NAME?</v>
      </c>
      <c r="B9483">
        <v>454</v>
      </c>
      <c r="C9483" t="s">
        <v>179</v>
      </c>
      <c r="D9483" s="1">
        <v>41781</v>
      </c>
      <c r="F9483">
        <v>1</v>
      </c>
      <c r="G9483">
        <v>7291</v>
      </c>
      <c r="H9483" t="s">
        <v>163</v>
      </c>
      <c r="J9483" t="s">
        <v>14</v>
      </c>
      <c r="K9483">
        <v>52</v>
      </c>
      <c r="L9483" t="s">
        <v>15</v>
      </c>
    </row>
    <row r="9484" spans="1:12">
      <c r="A9484" t="e">
        <f ca="1">E00251619802021</f>
        <v>#NAME?</v>
      </c>
      <c r="B9484">
        <v>454</v>
      </c>
      <c r="C9484" t="s">
        <v>179</v>
      </c>
      <c r="D9484" s="1">
        <v>42725</v>
      </c>
      <c r="F9484">
        <v>3</v>
      </c>
      <c r="G9484">
        <v>7242</v>
      </c>
      <c r="H9484" t="s">
        <v>93</v>
      </c>
      <c r="J9484" t="s">
        <v>14</v>
      </c>
      <c r="K9484">
        <v>55</v>
      </c>
      <c r="L9484" t="s">
        <v>15</v>
      </c>
    </row>
    <row r="9485" spans="1:12">
      <c r="A9485" t="e">
        <f ca="1">E00251432420521</f>
        <v>#NAME?</v>
      </c>
      <c r="B9485">
        <v>451</v>
      </c>
      <c r="C9485" t="s">
        <v>102</v>
      </c>
      <c r="D9485" s="1">
        <v>43018</v>
      </c>
      <c r="F9485">
        <v>2</v>
      </c>
      <c r="G9485">
        <v>7802</v>
      </c>
      <c r="H9485" t="s">
        <v>332</v>
      </c>
      <c r="J9485" t="s">
        <v>14</v>
      </c>
      <c r="K9485">
        <v>54</v>
      </c>
      <c r="L9485" t="s">
        <v>22</v>
      </c>
    </row>
    <row r="9486" spans="1:12">
      <c r="A9486" t="e">
        <f ca="1">E00251532132921</f>
        <v>#NAME?</v>
      </c>
      <c r="B9486">
        <v>449</v>
      </c>
      <c r="C9486" t="s">
        <v>124</v>
      </c>
      <c r="D9486" s="1">
        <v>42390</v>
      </c>
      <c r="F9486">
        <v>1</v>
      </c>
      <c r="G9486">
        <v>5235</v>
      </c>
      <c r="H9486" t="s">
        <v>1194</v>
      </c>
      <c r="J9486" t="s">
        <v>14</v>
      </c>
      <c r="K9486">
        <v>55</v>
      </c>
      <c r="L9486" t="s">
        <v>15</v>
      </c>
    </row>
    <row r="9487" spans="1:12">
      <c r="A9487" t="e">
        <f ca="1">E00251532132921</f>
        <v>#NAME?</v>
      </c>
      <c r="B9487">
        <v>449</v>
      </c>
      <c r="C9487" t="s">
        <v>124</v>
      </c>
      <c r="D9487" s="1">
        <v>42558</v>
      </c>
      <c r="F9487">
        <v>1</v>
      </c>
      <c r="G9487">
        <v>4019</v>
      </c>
      <c r="H9487" t="s">
        <v>26</v>
      </c>
      <c r="J9487" t="s">
        <v>14</v>
      </c>
      <c r="K9487">
        <v>56</v>
      </c>
      <c r="L9487" t="s">
        <v>15</v>
      </c>
    </row>
    <row r="9488" spans="1:12">
      <c r="A9488" t="e">
        <f ca="1">E00251532132921</f>
        <v>#NAME?</v>
      </c>
      <c r="B9488">
        <v>449</v>
      </c>
      <c r="C9488" t="s">
        <v>124</v>
      </c>
      <c r="D9488" s="1">
        <v>43006</v>
      </c>
      <c r="F9488">
        <v>1</v>
      </c>
      <c r="G9488">
        <v>4019</v>
      </c>
      <c r="H9488" t="s">
        <v>26</v>
      </c>
      <c r="J9488" t="s">
        <v>14</v>
      </c>
      <c r="K9488">
        <v>57</v>
      </c>
      <c r="L9488" t="s">
        <v>15</v>
      </c>
    </row>
    <row r="9489" spans="1:12">
      <c r="A9489" t="e">
        <f ca="1">E00251533607221</f>
        <v>#NAME?</v>
      </c>
      <c r="B9489">
        <v>122</v>
      </c>
      <c r="C9489" t="s">
        <v>522</v>
      </c>
      <c r="D9489" s="1">
        <v>42684</v>
      </c>
      <c r="F9489">
        <v>1</v>
      </c>
      <c r="G9489">
        <v>4556</v>
      </c>
      <c r="H9489" t="s">
        <v>121</v>
      </c>
      <c r="J9489" t="s">
        <v>14</v>
      </c>
      <c r="K9489">
        <v>47</v>
      </c>
      <c r="L9489" t="s">
        <v>15</v>
      </c>
    </row>
    <row r="9490" spans="1:12">
      <c r="A9490" t="e">
        <f ca="1">E00251532132921</f>
        <v>#NAME?</v>
      </c>
      <c r="B9490">
        <v>7208</v>
      </c>
      <c r="C9490" t="s">
        <v>625</v>
      </c>
      <c r="D9490" s="1">
        <v>42353</v>
      </c>
      <c r="F9490">
        <v>2</v>
      </c>
      <c r="G9490">
        <v>4019</v>
      </c>
      <c r="H9490" t="s">
        <v>26</v>
      </c>
      <c r="I9490" t="s">
        <v>148</v>
      </c>
      <c r="J9490" t="s">
        <v>57</v>
      </c>
      <c r="K9490">
        <v>55</v>
      </c>
      <c r="L9490" t="s">
        <v>15</v>
      </c>
    </row>
    <row r="9491" spans="1:12">
      <c r="A9491" t="e">
        <f ca="1">E00251532063821</f>
        <v>#NAME?</v>
      </c>
      <c r="B9491">
        <v>490</v>
      </c>
      <c r="C9491" t="s">
        <v>158</v>
      </c>
      <c r="D9491" s="1">
        <v>43097</v>
      </c>
      <c r="F9491">
        <v>1</v>
      </c>
      <c r="G9491">
        <v>4019</v>
      </c>
      <c r="H9491" t="s">
        <v>26</v>
      </c>
      <c r="J9491" t="s">
        <v>14</v>
      </c>
      <c r="K9491">
        <v>57</v>
      </c>
      <c r="L9491" t="s">
        <v>15</v>
      </c>
    </row>
    <row r="9492" spans="1:12">
      <c r="A9492" t="e">
        <f ca="1">E00251424013321</f>
        <v>#NAME?</v>
      </c>
      <c r="B9492">
        <v>104</v>
      </c>
      <c r="C9492" t="s">
        <v>88</v>
      </c>
      <c r="D9492" s="1">
        <v>42723</v>
      </c>
      <c r="F9492">
        <v>1</v>
      </c>
      <c r="G9492">
        <v>72871</v>
      </c>
      <c r="H9492" t="s">
        <v>685</v>
      </c>
      <c r="J9492" t="s">
        <v>14</v>
      </c>
      <c r="K9492">
        <v>49</v>
      </c>
      <c r="L9492" t="s">
        <v>15</v>
      </c>
    </row>
    <row r="9493" spans="1:12">
      <c r="A9493" t="e">
        <f ca="1">E00251424013321</f>
        <v>#NAME?</v>
      </c>
      <c r="B9493">
        <v>104</v>
      </c>
      <c r="C9493" t="s">
        <v>88</v>
      </c>
      <c r="D9493" s="1">
        <v>42968</v>
      </c>
      <c r="F9493">
        <v>2</v>
      </c>
      <c r="G9493">
        <v>7845</v>
      </c>
      <c r="H9493" t="s">
        <v>483</v>
      </c>
      <c r="J9493" t="s">
        <v>14</v>
      </c>
      <c r="K9493">
        <v>49</v>
      </c>
      <c r="L9493" t="s">
        <v>22</v>
      </c>
    </row>
    <row r="9494" spans="1:12">
      <c r="A9494" t="e">
        <f ca="1">E00251510819821</f>
        <v>#NAME?</v>
      </c>
      <c r="B9494">
        <v>108</v>
      </c>
      <c r="C9494" t="s">
        <v>481</v>
      </c>
      <c r="D9494" s="1">
        <v>41290</v>
      </c>
      <c r="F9494">
        <v>1</v>
      </c>
      <c r="G9494">
        <v>3051</v>
      </c>
      <c r="H9494" t="s">
        <v>13</v>
      </c>
      <c r="J9494" t="s">
        <v>14</v>
      </c>
      <c r="K9494">
        <v>48</v>
      </c>
      <c r="L9494" t="s">
        <v>15</v>
      </c>
    </row>
    <row r="9495" spans="1:12">
      <c r="A9495" t="e">
        <f ca="1">E00251527266521</f>
        <v>#NAME?</v>
      </c>
      <c r="B9495">
        <v>7927</v>
      </c>
      <c r="C9495" t="s">
        <v>367</v>
      </c>
      <c r="D9495" s="1">
        <v>43069</v>
      </c>
      <c r="F9495">
        <v>1</v>
      </c>
      <c r="G9495">
        <v>81380</v>
      </c>
      <c r="H9495" t="s">
        <v>326</v>
      </c>
      <c r="J9495" t="s">
        <v>14</v>
      </c>
      <c r="K9495">
        <v>58</v>
      </c>
      <c r="L9495" t="s">
        <v>15</v>
      </c>
    </row>
    <row r="9496" spans="1:12">
      <c r="A9496" t="e">
        <f ca="1">E00251619802021</f>
        <v>#NAME?</v>
      </c>
      <c r="B9496">
        <v>454</v>
      </c>
      <c r="C9496" t="s">
        <v>179</v>
      </c>
      <c r="D9496" s="1">
        <v>43034</v>
      </c>
      <c r="F9496">
        <v>2</v>
      </c>
      <c r="G9496">
        <v>7291</v>
      </c>
      <c r="H9496" t="s">
        <v>163</v>
      </c>
      <c r="J9496" t="s">
        <v>14</v>
      </c>
      <c r="K9496">
        <v>55</v>
      </c>
      <c r="L9496" t="s">
        <v>15</v>
      </c>
    </row>
    <row r="9497" spans="1:12">
      <c r="A9497" t="e">
        <f ca="1">E00251533607221</f>
        <v>#NAME?</v>
      </c>
      <c r="B9497">
        <v>100</v>
      </c>
      <c r="C9497" t="s">
        <v>54</v>
      </c>
      <c r="D9497" s="1">
        <v>42383</v>
      </c>
      <c r="E9497">
        <v>3</v>
      </c>
      <c r="F9497">
        <v>2</v>
      </c>
      <c r="G9497">
        <v>5942</v>
      </c>
      <c r="H9497" t="s">
        <v>1168</v>
      </c>
      <c r="J9497" t="s">
        <v>34</v>
      </c>
      <c r="K9497">
        <v>46</v>
      </c>
      <c r="L9497" t="s">
        <v>15</v>
      </c>
    </row>
    <row r="9498" spans="1:12">
      <c r="A9498" t="e">
        <f ca="1">E00251537608221</f>
        <v>#NAME?</v>
      </c>
      <c r="B9498">
        <v>442</v>
      </c>
      <c r="C9498" t="s">
        <v>95</v>
      </c>
      <c r="D9498" s="1">
        <v>41618</v>
      </c>
      <c r="F9498">
        <v>1</v>
      </c>
      <c r="G9498">
        <v>4019</v>
      </c>
      <c r="H9498" t="s">
        <v>26</v>
      </c>
      <c r="J9498" t="s">
        <v>14</v>
      </c>
      <c r="K9498">
        <v>62</v>
      </c>
      <c r="L9498" t="s">
        <v>15</v>
      </c>
    </row>
    <row r="9499" spans="1:12">
      <c r="A9499" t="e">
        <f ca="1">E00251537608221</f>
        <v>#NAME?</v>
      </c>
      <c r="B9499">
        <v>442</v>
      </c>
      <c r="C9499" t="s">
        <v>95</v>
      </c>
      <c r="D9499" s="1">
        <v>42849</v>
      </c>
      <c r="F9499">
        <v>2</v>
      </c>
      <c r="G9499">
        <v>2449</v>
      </c>
      <c r="H9499" t="s">
        <v>53</v>
      </c>
      <c r="J9499" t="s">
        <v>14</v>
      </c>
      <c r="K9499">
        <v>65</v>
      </c>
      <c r="L9499" t="s">
        <v>15</v>
      </c>
    </row>
    <row r="9500" spans="1:12">
      <c r="A9500" t="e">
        <f ca="1">E00251430134421</f>
        <v>#NAME?</v>
      </c>
      <c r="B9500">
        <v>467</v>
      </c>
      <c r="C9500" t="s">
        <v>232</v>
      </c>
      <c r="D9500" s="1">
        <v>42493</v>
      </c>
      <c r="F9500">
        <v>1</v>
      </c>
      <c r="G9500">
        <v>79029</v>
      </c>
      <c r="H9500" t="s">
        <v>21</v>
      </c>
      <c r="J9500" t="s">
        <v>14</v>
      </c>
      <c r="K9500">
        <v>53</v>
      </c>
      <c r="L9500" t="s">
        <v>22</v>
      </c>
    </row>
    <row r="9501" spans="1:12">
      <c r="A9501" t="e">
        <f ca="1">E00251430134421</f>
        <v>#NAME?</v>
      </c>
      <c r="B9501">
        <v>467</v>
      </c>
      <c r="C9501" t="s">
        <v>232</v>
      </c>
      <c r="D9501" s="1">
        <v>42493</v>
      </c>
      <c r="F9501">
        <v>2</v>
      </c>
      <c r="G9501">
        <v>4019</v>
      </c>
      <c r="H9501" t="s">
        <v>26</v>
      </c>
      <c r="J9501" t="s">
        <v>14</v>
      </c>
      <c r="K9501">
        <v>53</v>
      </c>
      <c r="L9501" t="s">
        <v>15</v>
      </c>
    </row>
    <row r="9502" spans="1:12">
      <c r="A9502" t="e">
        <f ca="1">E00251427200121</f>
        <v>#NAME?</v>
      </c>
      <c r="B9502">
        <v>1</v>
      </c>
      <c r="C9502" t="s">
        <v>234</v>
      </c>
      <c r="D9502" s="1">
        <v>42890</v>
      </c>
      <c r="F9502">
        <v>1</v>
      </c>
      <c r="G9502">
        <v>8483</v>
      </c>
      <c r="H9502" t="s">
        <v>1184</v>
      </c>
      <c r="I9502" t="s">
        <v>56</v>
      </c>
      <c r="J9502" t="s">
        <v>57</v>
      </c>
      <c r="K9502">
        <v>45</v>
      </c>
      <c r="L9502" t="s">
        <v>15</v>
      </c>
    </row>
    <row r="9503" spans="1:12">
      <c r="A9503" t="e">
        <f ca="1">E00251514273321</f>
        <v>#NAME?</v>
      </c>
      <c r="B9503">
        <v>490</v>
      </c>
      <c r="C9503" t="s">
        <v>158</v>
      </c>
      <c r="D9503" s="1">
        <v>41464</v>
      </c>
      <c r="F9503">
        <v>2</v>
      </c>
      <c r="G9503">
        <v>78839</v>
      </c>
      <c r="H9503" t="s">
        <v>842</v>
      </c>
      <c r="J9503" t="s">
        <v>14</v>
      </c>
      <c r="K9503">
        <v>52</v>
      </c>
      <c r="L9503" t="s">
        <v>22</v>
      </c>
    </row>
    <row r="9504" spans="1:12">
      <c r="A9504" t="e">
        <f ca="1">E00251537608221</f>
        <v>#NAME?</v>
      </c>
      <c r="B9504">
        <v>442</v>
      </c>
      <c r="C9504" t="s">
        <v>95</v>
      </c>
      <c r="D9504" s="1">
        <v>42915</v>
      </c>
      <c r="F9504">
        <v>3</v>
      </c>
      <c r="G9504">
        <v>2729</v>
      </c>
      <c r="H9504" t="s">
        <v>115</v>
      </c>
      <c r="J9504" t="s">
        <v>14</v>
      </c>
      <c r="K9504">
        <v>66</v>
      </c>
      <c r="L9504" t="s">
        <v>15</v>
      </c>
    </row>
    <row r="9505" spans="1:12">
      <c r="A9505" t="e">
        <f ca="1">E00251513734821</f>
        <v>#NAME?</v>
      </c>
      <c r="B9505">
        <v>703</v>
      </c>
      <c r="C9505" t="s">
        <v>305</v>
      </c>
      <c r="D9505" s="1">
        <v>42241</v>
      </c>
      <c r="F9505">
        <v>3</v>
      </c>
      <c r="G9505">
        <v>2449</v>
      </c>
      <c r="H9505" t="s">
        <v>53</v>
      </c>
      <c r="J9505" t="s">
        <v>14</v>
      </c>
      <c r="K9505">
        <v>50</v>
      </c>
      <c r="L9505" t="s">
        <v>15</v>
      </c>
    </row>
    <row r="9506" spans="1:12">
      <c r="A9506" t="e">
        <f ca="1">E00251513734821</f>
        <v>#NAME?</v>
      </c>
      <c r="B9506">
        <v>703</v>
      </c>
      <c r="C9506" t="s">
        <v>305</v>
      </c>
      <c r="D9506" s="1">
        <v>41316</v>
      </c>
      <c r="F9506">
        <v>2</v>
      </c>
      <c r="G9506">
        <v>4549</v>
      </c>
      <c r="H9506" t="s">
        <v>69</v>
      </c>
      <c r="J9506" t="s">
        <v>14</v>
      </c>
      <c r="K9506">
        <v>47</v>
      </c>
      <c r="L9506" t="s">
        <v>15</v>
      </c>
    </row>
    <row r="9507" spans="1:12">
      <c r="A9507" t="e">
        <f ca="1">E00251514257621</f>
        <v>#NAME?</v>
      </c>
      <c r="B9507">
        <v>5132</v>
      </c>
      <c r="C9507" t="s">
        <v>853</v>
      </c>
      <c r="D9507" s="1">
        <v>41737</v>
      </c>
      <c r="F9507">
        <v>1</v>
      </c>
      <c r="G9507">
        <v>2448</v>
      </c>
      <c r="H9507" t="s">
        <v>19</v>
      </c>
      <c r="J9507" t="s">
        <v>14</v>
      </c>
      <c r="K9507">
        <v>52</v>
      </c>
      <c r="L9507" t="s">
        <v>15</v>
      </c>
    </row>
    <row r="9508" spans="1:12">
      <c r="A9508" t="e">
        <f ca="1">E00251439955221</f>
        <v>#NAME?</v>
      </c>
      <c r="B9508">
        <v>438</v>
      </c>
      <c r="C9508" t="s">
        <v>474</v>
      </c>
      <c r="D9508" s="1">
        <v>41638</v>
      </c>
      <c r="F9508">
        <v>1</v>
      </c>
      <c r="G9508">
        <v>7262</v>
      </c>
      <c r="H9508" t="s">
        <v>198</v>
      </c>
      <c r="J9508" t="s">
        <v>14</v>
      </c>
      <c r="K9508">
        <v>50</v>
      </c>
      <c r="L9508" t="s">
        <v>15</v>
      </c>
    </row>
    <row r="9509" spans="1:12">
      <c r="A9509" t="e">
        <f ca="1">E00251439955221</f>
        <v>#NAME?</v>
      </c>
      <c r="B9509">
        <v>438</v>
      </c>
      <c r="C9509" t="s">
        <v>474</v>
      </c>
      <c r="D9509" s="1">
        <v>41918</v>
      </c>
      <c r="F9509">
        <v>1</v>
      </c>
      <c r="G9509">
        <v>98984</v>
      </c>
      <c r="H9509" t="s">
        <v>576</v>
      </c>
      <c r="J9509" t="s">
        <v>14</v>
      </c>
      <c r="K9509">
        <v>51</v>
      </c>
      <c r="L9509" t="s">
        <v>15</v>
      </c>
    </row>
    <row r="9510" spans="1:12">
      <c r="A9510" t="e">
        <f ca="1">E00251439955221</f>
        <v>#NAME?</v>
      </c>
      <c r="B9510">
        <v>438</v>
      </c>
      <c r="C9510" t="s">
        <v>474</v>
      </c>
      <c r="D9510" s="1">
        <v>42198</v>
      </c>
      <c r="F9510">
        <v>1</v>
      </c>
      <c r="G9510">
        <v>72670</v>
      </c>
      <c r="H9510" t="s">
        <v>223</v>
      </c>
      <c r="J9510" t="s">
        <v>14</v>
      </c>
      <c r="K9510">
        <v>52</v>
      </c>
      <c r="L9510" t="s">
        <v>15</v>
      </c>
    </row>
    <row r="9511" spans="1:12">
      <c r="A9511" t="e">
        <f ca="1">E00251439955221</f>
        <v>#NAME?</v>
      </c>
      <c r="B9511">
        <v>438</v>
      </c>
      <c r="C9511" t="s">
        <v>474</v>
      </c>
      <c r="D9511" s="1">
        <v>42516</v>
      </c>
      <c r="F9511">
        <v>1</v>
      </c>
      <c r="G9511">
        <v>7840</v>
      </c>
      <c r="H9511" t="s">
        <v>55</v>
      </c>
      <c r="J9511" t="s">
        <v>14</v>
      </c>
      <c r="K9511">
        <v>52</v>
      </c>
      <c r="L9511" t="s">
        <v>22</v>
      </c>
    </row>
    <row r="9512" spans="1:12">
      <c r="A9512" t="e">
        <f ca="1">E00251417971821</f>
        <v>#NAME?</v>
      </c>
      <c r="B9512">
        <v>3527</v>
      </c>
      <c r="C9512" t="s">
        <v>598</v>
      </c>
      <c r="D9512" s="1">
        <v>41569</v>
      </c>
      <c r="F9512">
        <v>3</v>
      </c>
      <c r="G9512">
        <v>7295</v>
      </c>
      <c r="H9512" t="s">
        <v>76</v>
      </c>
      <c r="J9512" t="s">
        <v>14</v>
      </c>
      <c r="K9512">
        <v>55</v>
      </c>
      <c r="L9512" t="s">
        <v>15</v>
      </c>
    </row>
    <row r="9513" spans="1:12">
      <c r="A9513" t="e">
        <f ca="1">E00251533607221</f>
        <v>#NAME?</v>
      </c>
      <c r="B9513">
        <v>122</v>
      </c>
      <c r="C9513" t="s">
        <v>522</v>
      </c>
      <c r="D9513" s="1">
        <v>41148</v>
      </c>
      <c r="F9513">
        <v>1</v>
      </c>
      <c r="G9513">
        <v>7243</v>
      </c>
      <c r="H9513" t="s">
        <v>42</v>
      </c>
      <c r="J9513" t="s">
        <v>14</v>
      </c>
      <c r="K9513">
        <v>43</v>
      </c>
      <c r="L9513" t="s">
        <v>15</v>
      </c>
    </row>
    <row r="9514" spans="1:12">
      <c r="A9514" t="e">
        <f ca="1">E00251533607221</f>
        <v>#NAME?</v>
      </c>
      <c r="B9514">
        <v>122</v>
      </c>
      <c r="C9514" t="s">
        <v>522</v>
      </c>
      <c r="D9514" s="1">
        <v>42024</v>
      </c>
      <c r="F9514">
        <v>1</v>
      </c>
      <c r="G9514">
        <v>7242</v>
      </c>
      <c r="H9514" t="s">
        <v>93</v>
      </c>
      <c r="J9514" t="s">
        <v>14</v>
      </c>
      <c r="K9514">
        <v>45</v>
      </c>
      <c r="L9514" t="s">
        <v>15</v>
      </c>
    </row>
    <row r="9515" spans="1:12">
      <c r="A9515" t="e">
        <f ca="1">E00251427218921</f>
        <v>#NAME?</v>
      </c>
      <c r="B9515">
        <v>10</v>
      </c>
      <c r="C9515" t="s">
        <v>18</v>
      </c>
      <c r="D9515" s="1">
        <v>42293</v>
      </c>
      <c r="F9515">
        <v>2</v>
      </c>
      <c r="G9515">
        <v>1739</v>
      </c>
      <c r="H9515" t="s">
        <v>110</v>
      </c>
      <c r="J9515" t="s">
        <v>14</v>
      </c>
      <c r="K9515">
        <v>54</v>
      </c>
      <c r="L9515" t="s">
        <v>15</v>
      </c>
    </row>
    <row r="9516" spans="1:12">
      <c r="A9516" t="e">
        <f ca="1">E00251513734821</f>
        <v>#NAME?</v>
      </c>
      <c r="B9516">
        <v>703</v>
      </c>
      <c r="C9516" t="s">
        <v>305</v>
      </c>
      <c r="D9516" s="1">
        <v>42445</v>
      </c>
      <c r="F9516">
        <v>3</v>
      </c>
      <c r="G9516">
        <v>4549</v>
      </c>
      <c r="H9516" t="s">
        <v>69</v>
      </c>
      <c r="J9516" t="s">
        <v>14</v>
      </c>
      <c r="K9516">
        <v>50</v>
      </c>
      <c r="L9516" t="s">
        <v>15</v>
      </c>
    </row>
    <row r="9517" spans="1:12">
      <c r="A9517" t="e">
        <f ca="1">E00251533607221</f>
        <v>#NAME?</v>
      </c>
      <c r="B9517">
        <v>668</v>
      </c>
      <c r="C9517" t="s">
        <v>929</v>
      </c>
      <c r="D9517" s="1">
        <v>42758</v>
      </c>
      <c r="E9517">
        <v>2</v>
      </c>
      <c r="F9517">
        <v>3</v>
      </c>
      <c r="G9517">
        <v>7906</v>
      </c>
      <c r="H9517" t="s">
        <v>173</v>
      </c>
      <c r="J9517" t="s">
        <v>34</v>
      </c>
      <c r="K9517">
        <v>47</v>
      </c>
      <c r="L9517" t="s">
        <v>22</v>
      </c>
    </row>
    <row r="9518" spans="1:12">
      <c r="A9518" t="e">
        <f ca="1">E00251513734821</f>
        <v>#NAME?</v>
      </c>
      <c r="B9518">
        <v>703</v>
      </c>
      <c r="C9518" t="s">
        <v>305</v>
      </c>
      <c r="D9518" s="1">
        <v>42859</v>
      </c>
      <c r="F9518">
        <v>1</v>
      </c>
      <c r="G9518">
        <v>7242</v>
      </c>
      <c r="H9518" t="s">
        <v>93</v>
      </c>
      <c r="J9518" t="s">
        <v>14</v>
      </c>
      <c r="K9518">
        <v>51</v>
      </c>
      <c r="L9518" t="s">
        <v>15</v>
      </c>
    </row>
    <row r="9519" spans="1:12">
      <c r="A9519" t="e">
        <f ca="1">E00251513734821</f>
        <v>#NAME?</v>
      </c>
      <c r="B9519">
        <v>703</v>
      </c>
      <c r="C9519" t="s">
        <v>305</v>
      </c>
      <c r="D9519" s="1">
        <v>42529</v>
      </c>
      <c r="F9519">
        <v>2</v>
      </c>
      <c r="G9519">
        <v>2449</v>
      </c>
      <c r="H9519" t="s">
        <v>53</v>
      </c>
      <c r="J9519" t="s">
        <v>14</v>
      </c>
      <c r="K9519">
        <v>51</v>
      </c>
      <c r="L9519" t="s">
        <v>15</v>
      </c>
    </row>
    <row r="9520" spans="1:12">
      <c r="A9520" t="e">
        <f ca="1">E00251513734821</f>
        <v>#NAME?</v>
      </c>
      <c r="B9520">
        <v>703</v>
      </c>
      <c r="C9520" t="s">
        <v>305</v>
      </c>
      <c r="D9520" s="1">
        <v>42529</v>
      </c>
      <c r="F9520">
        <v>6</v>
      </c>
      <c r="G9520">
        <v>5699</v>
      </c>
      <c r="H9520" t="s">
        <v>329</v>
      </c>
      <c r="J9520" t="s">
        <v>14</v>
      </c>
      <c r="K9520">
        <v>51</v>
      </c>
      <c r="L9520" t="s">
        <v>15</v>
      </c>
    </row>
    <row r="9521" spans="1:12">
      <c r="A9521" t="e">
        <f ca="1">E00251711670221</f>
        <v>#NAME?</v>
      </c>
      <c r="B9521">
        <v>11</v>
      </c>
      <c r="C9521" t="s">
        <v>245</v>
      </c>
      <c r="D9521" s="1">
        <v>41022</v>
      </c>
      <c r="F9521">
        <v>1</v>
      </c>
      <c r="G9521">
        <v>72632</v>
      </c>
      <c r="H9521" t="s">
        <v>107</v>
      </c>
      <c r="J9521" t="s">
        <v>14</v>
      </c>
      <c r="K9521">
        <v>47</v>
      </c>
      <c r="L9521" t="s">
        <v>15</v>
      </c>
    </row>
    <row r="9522" spans="1:12">
      <c r="A9522" t="e">
        <f ca="1">E00251711670221</f>
        <v>#NAME?</v>
      </c>
      <c r="B9522">
        <v>11</v>
      </c>
      <c r="C9522" t="s">
        <v>245</v>
      </c>
      <c r="D9522" s="1">
        <v>41243</v>
      </c>
      <c r="F9522">
        <v>2</v>
      </c>
      <c r="G9522">
        <v>4019</v>
      </c>
      <c r="H9522" t="s">
        <v>26</v>
      </c>
      <c r="J9522" t="s">
        <v>14</v>
      </c>
      <c r="K9522">
        <v>48</v>
      </c>
      <c r="L9522" t="s">
        <v>15</v>
      </c>
    </row>
    <row r="9523" spans="1:12">
      <c r="A9523" t="e">
        <f ca="1">E00251711670221</f>
        <v>#NAME?</v>
      </c>
      <c r="B9523">
        <v>7927</v>
      </c>
      <c r="C9523" t="s">
        <v>367</v>
      </c>
      <c r="D9523" s="1">
        <v>42774</v>
      </c>
      <c r="F9523">
        <v>3</v>
      </c>
      <c r="G9523">
        <v>7243</v>
      </c>
      <c r="H9523" t="s">
        <v>42</v>
      </c>
      <c r="J9523" t="s">
        <v>14</v>
      </c>
      <c r="K9523">
        <v>52</v>
      </c>
      <c r="L9523" t="s">
        <v>15</v>
      </c>
    </row>
    <row r="9524" spans="1:12">
      <c r="A9524" t="e">
        <f ca="1">E00251616967721</f>
        <v>#NAME?</v>
      </c>
      <c r="B9524">
        <v>701</v>
      </c>
      <c r="C9524" t="s">
        <v>72</v>
      </c>
      <c r="D9524" s="1">
        <v>42430</v>
      </c>
      <c r="F9524">
        <v>4</v>
      </c>
      <c r="G9524">
        <v>5533</v>
      </c>
      <c r="H9524" t="s">
        <v>537</v>
      </c>
      <c r="J9524" t="s">
        <v>14</v>
      </c>
      <c r="K9524">
        <v>47</v>
      </c>
      <c r="L9524" t="s">
        <v>15</v>
      </c>
    </row>
    <row r="9525" spans="1:12">
      <c r="A9525" t="e">
        <f ca="1">E00251430235521</f>
        <v>#NAME?</v>
      </c>
      <c r="B9525">
        <v>498</v>
      </c>
      <c r="C9525" t="s">
        <v>591</v>
      </c>
      <c r="D9525" s="1">
        <v>42573</v>
      </c>
      <c r="F9525">
        <v>1</v>
      </c>
      <c r="G9525">
        <v>3804</v>
      </c>
      <c r="H9525" t="s">
        <v>71</v>
      </c>
      <c r="J9525" t="s">
        <v>14</v>
      </c>
      <c r="K9525">
        <v>53</v>
      </c>
      <c r="L9525" t="s">
        <v>15</v>
      </c>
    </row>
    <row r="9526" spans="1:12">
      <c r="A9526" t="e">
        <f ca="1">E00251427218921</f>
        <v>#NAME?</v>
      </c>
      <c r="B9526">
        <v>4991</v>
      </c>
      <c r="C9526" t="s">
        <v>838</v>
      </c>
      <c r="D9526" s="1">
        <v>41944</v>
      </c>
      <c r="F9526">
        <v>1</v>
      </c>
      <c r="G9526">
        <v>9198</v>
      </c>
      <c r="H9526" t="s">
        <v>229</v>
      </c>
      <c r="I9526" t="s">
        <v>148</v>
      </c>
      <c r="J9526" t="s">
        <v>57</v>
      </c>
      <c r="K9526">
        <v>53</v>
      </c>
      <c r="L9526" t="s">
        <v>15</v>
      </c>
    </row>
    <row r="9527" spans="1:12">
      <c r="A9527" t="e">
        <f ca="1">E00251427218921</f>
        <v>#NAME?</v>
      </c>
      <c r="B9527">
        <v>4991</v>
      </c>
      <c r="C9527" t="s">
        <v>838</v>
      </c>
      <c r="D9527" s="1">
        <v>42462</v>
      </c>
      <c r="F9527">
        <v>1</v>
      </c>
      <c r="G9527">
        <v>462</v>
      </c>
      <c r="H9527" t="s">
        <v>288</v>
      </c>
      <c r="I9527" t="s">
        <v>148</v>
      </c>
      <c r="J9527" t="s">
        <v>57</v>
      </c>
      <c r="K9527">
        <v>54</v>
      </c>
      <c r="L9527" t="s">
        <v>15</v>
      </c>
    </row>
    <row r="9528" spans="1:12">
      <c r="A9528" t="e">
        <f ca="1">E00251619802021</f>
        <v>#NAME?</v>
      </c>
      <c r="B9528">
        <v>454</v>
      </c>
      <c r="C9528" t="s">
        <v>179</v>
      </c>
      <c r="D9528" s="1">
        <v>42405</v>
      </c>
      <c r="F9528">
        <v>1</v>
      </c>
      <c r="G9528">
        <v>7820</v>
      </c>
      <c r="H9528" t="s">
        <v>233</v>
      </c>
      <c r="J9528" t="s">
        <v>14</v>
      </c>
      <c r="K9528">
        <v>54</v>
      </c>
      <c r="L9528" t="s">
        <v>22</v>
      </c>
    </row>
    <row r="9529" spans="1:12">
      <c r="A9529" t="e">
        <f ca="1">E00251615839321</f>
        <v>#NAME?</v>
      </c>
      <c r="B9529">
        <v>498</v>
      </c>
      <c r="C9529" t="s">
        <v>591</v>
      </c>
      <c r="D9529" s="1">
        <v>42744</v>
      </c>
      <c r="F9529">
        <v>1</v>
      </c>
      <c r="G9529">
        <v>2729</v>
      </c>
      <c r="H9529" t="s">
        <v>115</v>
      </c>
      <c r="J9529" t="s">
        <v>14</v>
      </c>
      <c r="K9529">
        <v>58</v>
      </c>
      <c r="L9529" t="s">
        <v>15</v>
      </c>
    </row>
    <row r="9530" spans="1:12">
      <c r="A9530" t="e">
        <f ca="1">E00251619802021</f>
        <v>#NAME?</v>
      </c>
      <c r="B9530">
        <v>454</v>
      </c>
      <c r="C9530" t="s">
        <v>179</v>
      </c>
      <c r="D9530" s="1">
        <v>42207</v>
      </c>
      <c r="F9530">
        <v>3</v>
      </c>
      <c r="G9530">
        <v>7871</v>
      </c>
      <c r="H9530" t="s">
        <v>674</v>
      </c>
      <c r="J9530" t="s">
        <v>14</v>
      </c>
      <c r="K9530">
        <v>53</v>
      </c>
      <c r="L9530" t="s">
        <v>22</v>
      </c>
    </row>
    <row r="9531" spans="1:12">
      <c r="A9531" t="e">
        <f ca="1">E00251619802021</f>
        <v>#NAME?</v>
      </c>
      <c r="B9531">
        <v>454</v>
      </c>
      <c r="C9531" t="s">
        <v>179</v>
      </c>
      <c r="D9531" s="1">
        <v>42660</v>
      </c>
      <c r="F9531">
        <v>3</v>
      </c>
      <c r="G9531">
        <v>7291</v>
      </c>
      <c r="H9531" t="s">
        <v>163</v>
      </c>
      <c r="J9531" t="s">
        <v>14</v>
      </c>
      <c r="K9531">
        <v>54</v>
      </c>
      <c r="L9531" t="s">
        <v>15</v>
      </c>
    </row>
    <row r="9532" spans="1:12">
      <c r="A9532" t="e">
        <f ca="1">E00251512715021</f>
        <v>#NAME?</v>
      </c>
      <c r="B9532">
        <v>52</v>
      </c>
      <c r="C9532" t="s">
        <v>384</v>
      </c>
      <c r="D9532" s="1">
        <v>42864</v>
      </c>
      <c r="F9532">
        <v>1</v>
      </c>
      <c r="G9532">
        <v>7242</v>
      </c>
      <c r="H9532" t="s">
        <v>93</v>
      </c>
      <c r="J9532" t="s">
        <v>14</v>
      </c>
      <c r="K9532">
        <v>51</v>
      </c>
      <c r="L9532" t="s">
        <v>15</v>
      </c>
    </row>
    <row r="9533" spans="1:12">
      <c r="A9533" t="e">
        <f ca="1">E00251512715021</f>
        <v>#NAME?</v>
      </c>
      <c r="B9533">
        <v>52</v>
      </c>
      <c r="C9533" t="s">
        <v>384</v>
      </c>
      <c r="D9533" s="1">
        <v>42969</v>
      </c>
      <c r="F9533">
        <v>1</v>
      </c>
      <c r="G9533">
        <v>71940</v>
      </c>
      <c r="H9533" t="s">
        <v>135</v>
      </c>
      <c r="J9533" t="s">
        <v>14</v>
      </c>
      <c r="K9533">
        <v>51</v>
      </c>
      <c r="L9533" t="s">
        <v>15</v>
      </c>
    </row>
    <row r="9534" spans="1:12">
      <c r="A9534" t="e">
        <f ca="1">E00251512715021</f>
        <v>#NAME?</v>
      </c>
      <c r="B9534">
        <v>52</v>
      </c>
      <c r="C9534" t="s">
        <v>384</v>
      </c>
      <c r="D9534" s="1">
        <v>42969</v>
      </c>
      <c r="F9534">
        <v>3</v>
      </c>
      <c r="G9534">
        <v>27800</v>
      </c>
      <c r="H9534" t="s">
        <v>145</v>
      </c>
      <c r="J9534" t="s">
        <v>14</v>
      </c>
      <c r="K9534">
        <v>51</v>
      </c>
      <c r="L9534" t="s">
        <v>15</v>
      </c>
    </row>
    <row r="9535" spans="1:12">
      <c r="A9535" t="e">
        <f ca="1">E00251432363021</f>
        <v>#NAME?</v>
      </c>
      <c r="B9535">
        <v>493</v>
      </c>
      <c r="C9535" t="s">
        <v>376</v>
      </c>
      <c r="D9535" s="1">
        <v>42758</v>
      </c>
      <c r="F9535">
        <v>1</v>
      </c>
      <c r="G9535">
        <v>3579</v>
      </c>
      <c r="H9535" t="s">
        <v>377</v>
      </c>
      <c r="J9535" t="s">
        <v>14</v>
      </c>
      <c r="K9535">
        <v>48</v>
      </c>
      <c r="L9535" t="s">
        <v>15</v>
      </c>
    </row>
    <row r="9536" spans="1:12">
      <c r="A9536" t="e">
        <f ca="1">E00251432363021</f>
        <v>#NAME?</v>
      </c>
      <c r="B9536">
        <v>493</v>
      </c>
      <c r="C9536" t="s">
        <v>376</v>
      </c>
      <c r="D9536" s="1">
        <v>42993</v>
      </c>
      <c r="F9536">
        <v>3</v>
      </c>
      <c r="G9536">
        <v>7222</v>
      </c>
      <c r="H9536" t="s">
        <v>560</v>
      </c>
      <c r="J9536" t="s">
        <v>14</v>
      </c>
      <c r="K9536">
        <v>49</v>
      </c>
      <c r="L9536" t="s">
        <v>15</v>
      </c>
    </row>
    <row r="9537" spans="1:12">
      <c r="A9537" t="e">
        <f ca="1">E00251713690721</f>
        <v>#NAME?</v>
      </c>
      <c r="B9537">
        <v>198</v>
      </c>
      <c r="C9537" t="s">
        <v>559</v>
      </c>
      <c r="D9537" s="1">
        <v>41722</v>
      </c>
      <c r="F9537">
        <v>1</v>
      </c>
      <c r="G9537">
        <v>72885</v>
      </c>
      <c r="H9537" t="s">
        <v>354</v>
      </c>
      <c r="J9537" t="s">
        <v>14</v>
      </c>
      <c r="K9537">
        <v>40</v>
      </c>
      <c r="L9537" t="s">
        <v>15</v>
      </c>
    </row>
    <row r="9538" spans="1:12">
      <c r="A9538" t="e">
        <f ca="1">E00251713690721</f>
        <v>#NAME?</v>
      </c>
      <c r="B9538">
        <v>198</v>
      </c>
      <c r="C9538" t="s">
        <v>559</v>
      </c>
      <c r="D9538" s="1">
        <v>42034</v>
      </c>
      <c r="F9538">
        <v>1</v>
      </c>
      <c r="G9538">
        <v>72885</v>
      </c>
      <c r="H9538" t="s">
        <v>354</v>
      </c>
      <c r="J9538" t="s">
        <v>14</v>
      </c>
      <c r="K9538">
        <v>41</v>
      </c>
      <c r="L9538" t="s">
        <v>15</v>
      </c>
    </row>
    <row r="9539" spans="1:12">
      <c r="A9539" t="e">
        <f ca="1">E00251713690721</f>
        <v>#NAME?</v>
      </c>
      <c r="B9539">
        <v>198</v>
      </c>
      <c r="C9539" t="s">
        <v>559</v>
      </c>
      <c r="D9539" s="1">
        <v>42248</v>
      </c>
      <c r="F9539">
        <v>1</v>
      </c>
      <c r="G9539">
        <v>93</v>
      </c>
      <c r="H9539" t="s">
        <v>29</v>
      </c>
      <c r="J9539" t="s">
        <v>14</v>
      </c>
      <c r="K9539">
        <v>42</v>
      </c>
      <c r="L9539" t="s">
        <v>15</v>
      </c>
    </row>
    <row r="9540" spans="1:12">
      <c r="A9540" t="e">
        <f ca="1">E00251532134321</f>
        <v>#NAME?</v>
      </c>
      <c r="B9540">
        <v>497</v>
      </c>
      <c r="C9540" t="s">
        <v>141</v>
      </c>
      <c r="D9540" s="1">
        <v>42178</v>
      </c>
      <c r="F9540">
        <v>3</v>
      </c>
      <c r="G9540">
        <v>25000</v>
      </c>
      <c r="H9540" t="s">
        <v>178</v>
      </c>
      <c r="J9540" t="s">
        <v>14</v>
      </c>
      <c r="K9540">
        <v>64</v>
      </c>
      <c r="L9540" t="s">
        <v>15</v>
      </c>
    </row>
    <row r="9541" spans="1:12">
      <c r="A9541" t="e">
        <f ca="1">E00251515343921</f>
        <v>#NAME?</v>
      </c>
      <c r="B9541">
        <v>11</v>
      </c>
      <c r="C9541" t="s">
        <v>245</v>
      </c>
      <c r="D9541" s="1">
        <v>41912</v>
      </c>
      <c r="F9541">
        <v>1</v>
      </c>
      <c r="G9541">
        <v>7831</v>
      </c>
      <c r="H9541" t="s">
        <v>274</v>
      </c>
      <c r="J9541" t="s">
        <v>14</v>
      </c>
      <c r="K9541">
        <v>49</v>
      </c>
      <c r="L9541" t="s">
        <v>22</v>
      </c>
    </row>
    <row r="9542" spans="1:12">
      <c r="A9542" t="e">
        <f ca="1">E00251430352821</f>
        <v>#NAME?</v>
      </c>
      <c r="B9542">
        <v>466</v>
      </c>
      <c r="C9542" t="s">
        <v>396</v>
      </c>
      <c r="D9542" s="1">
        <v>41943</v>
      </c>
      <c r="F9542">
        <v>1</v>
      </c>
      <c r="G9542">
        <v>2729</v>
      </c>
      <c r="H9542" t="s">
        <v>115</v>
      </c>
      <c r="J9542" t="s">
        <v>14</v>
      </c>
      <c r="K9542">
        <v>55</v>
      </c>
      <c r="L9542" t="s">
        <v>15</v>
      </c>
    </row>
    <row r="9543" spans="1:12">
      <c r="A9543" t="e">
        <f ca="1">E00251529062621</f>
        <v>#NAME?</v>
      </c>
      <c r="B9543">
        <v>290</v>
      </c>
      <c r="C9543" t="s">
        <v>449</v>
      </c>
      <c r="D9543" s="1">
        <v>41775</v>
      </c>
      <c r="F9543">
        <v>5</v>
      </c>
      <c r="G9543">
        <v>3051</v>
      </c>
      <c r="H9543" t="s">
        <v>13</v>
      </c>
      <c r="J9543" t="s">
        <v>14</v>
      </c>
      <c r="K9543">
        <v>58</v>
      </c>
      <c r="L9543" t="s">
        <v>15</v>
      </c>
    </row>
    <row r="9544" spans="1:12">
      <c r="A9544" t="e">
        <f ca="1">E00251439819121</f>
        <v>#NAME?</v>
      </c>
      <c r="B9544">
        <v>449</v>
      </c>
      <c r="C9544" t="s">
        <v>124</v>
      </c>
      <c r="D9544" s="1">
        <v>42622</v>
      </c>
      <c r="F9544">
        <v>1</v>
      </c>
      <c r="G9544">
        <v>8362</v>
      </c>
      <c r="H9544" t="s">
        <v>136</v>
      </c>
      <c r="J9544" t="s">
        <v>14</v>
      </c>
      <c r="K9544">
        <v>55</v>
      </c>
      <c r="L9544" t="s">
        <v>15</v>
      </c>
    </row>
    <row r="9545" spans="1:12">
      <c r="A9545" t="e">
        <f ca="1">E00251429786121</f>
        <v>#NAME?</v>
      </c>
      <c r="B9545">
        <v>156</v>
      </c>
      <c r="C9545" t="s">
        <v>569</v>
      </c>
      <c r="D9545" s="1">
        <v>42656</v>
      </c>
      <c r="F9545">
        <v>3</v>
      </c>
      <c r="G9545">
        <v>27800</v>
      </c>
      <c r="H9545" t="s">
        <v>145</v>
      </c>
      <c r="J9545" t="s">
        <v>14</v>
      </c>
      <c r="K9545">
        <v>67</v>
      </c>
      <c r="L9545" t="s">
        <v>15</v>
      </c>
    </row>
    <row r="9546" spans="1:12">
      <c r="A9546" t="e">
        <f ca="1">E00251429786121</f>
        <v>#NAME?</v>
      </c>
      <c r="B9546">
        <v>156</v>
      </c>
      <c r="C9546" t="s">
        <v>569</v>
      </c>
      <c r="D9546" s="1">
        <v>43069</v>
      </c>
      <c r="F9546">
        <v>1</v>
      </c>
      <c r="G9546">
        <v>5198</v>
      </c>
      <c r="H9546" t="s">
        <v>200</v>
      </c>
      <c r="J9546" t="s">
        <v>14</v>
      </c>
      <c r="K9546">
        <v>68</v>
      </c>
      <c r="L9546" t="s">
        <v>15</v>
      </c>
    </row>
    <row r="9547" spans="1:12">
      <c r="A9547" t="e">
        <f ca="1">E00251532582121</f>
        <v>#NAME?</v>
      </c>
      <c r="B9547">
        <v>451</v>
      </c>
      <c r="C9547" t="s">
        <v>102</v>
      </c>
      <c r="D9547" s="1">
        <v>42152</v>
      </c>
      <c r="F9547">
        <v>1</v>
      </c>
      <c r="G9547">
        <v>5276</v>
      </c>
      <c r="H9547" t="s">
        <v>1195</v>
      </c>
      <c r="J9547" t="s">
        <v>14</v>
      </c>
      <c r="K9547">
        <v>49</v>
      </c>
      <c r="L9547" t="s">
        <v>15</v>
      </c>
    </row>
    <row r="9548" spans="1:12">
      <c r="A9548" t="e">
        <f ca="1">E00251533607221</f>
        <v>#NAME?</v>
      </c>
      <c r="B9548">
        <v>122</v>
      </c>
      <c r="C9548" t="s">
        <v>522</v>
      </c>
      <c r="D9548" s="1">
        <v>41933</v>
      </c>
      <c r="F9548">
        <v>1</v>
      </c>
      <c r="G9548">
        <v>5718</v>
      </c>
      <c r="H9548" t="s">
        <v>244</v>
      </c>
      <c r="J9548" t="s">
        <v>14</v>
      </c>
      <c r="K9548">
        <v>45</v>
      </c>
      <c r="L9548" t="s">
        <v>15</v>
      </c>
    </row>
    <row r="9549" spans="1:12">
      <c r="A9549" t="e">
        <f ca="1">E00251533607221</f>
        <v>#NAME?</v>
      </c>
      <c r="B9549">
        <v>668</v>
      </c>
      <c r="C9549" t="s">
        <v>929</v>
      </c>
      <c r="D9549" s="1">
        <v>42758</v>
      </c>
      <c r="E9549">
        <v>2</v>
      </c>
      <c r="F9549">
        <v>2</v>
      </c>
      <c r="G9549">
        <v>7243</v>
      </c>
      <c r="H9549" t="s">
        <v>42</v>
      </c>
      <c r="J9549" t="s">
        <v>34</v>
      </c>
      <c r="K9549">
        <v>47</v>
      </c>
      <c r="L9549" t="s">
        <v>15</v>
      </c>
    </row>
    <row r="9550" spans="1:12">
      <c r="A9550" t="e">
        <f ca="1">E00251532955921</f>
        <v>#NAME?</v>
      </c>
      <c r="B9550">
        <v>459</v>
      </c>
      <c r="C9550" t="s">
        <v>187</v>
      </c>
      <c r="D9550" s="1">
        <v>41115</v>
      </c>
      <c r="F9550">
        <v>1</v>
      </c>
      <c r="G9550">
        <v>7062</v>
      </c>
      <c r="H9550" t="s">
        <v>97</v>
      </c>
      <c r="J9550" t="s">
        <v>14</v>
      </c>
      <c r="K9550">
        <v>50</v>
      </c>
      <c r="L9550" t="s">
        <v>15</v>
      </c>
    </row>
    <row r="9551" spans="1:12">
      <c r="A9551" t="e">
        <f ca="1">E00251427388121</f>
        <v>#NAME?</v>
      </c>
      <c r="B9551">
        <v>28</v>
      </c>
      <c r="C9551" t="s">
        <v>153</v>
      </c>
      <c r="D9551" s="1">
        <v>42992</v>
      </c>
      <c r="F9551">
        <v>1</v>
      </c>
      <c r="G9551">
        <v>72871</v>
      </c>
      <c r="H9551" t="s">
        <v>685</v>
      </c>
      <c r="J9551" t="s">
        <v>14</v>
      </c>
      <c r="K9551">
        <v>65</v>
      </c>
      <c r="L9551" t="s">
        <v>15</v>
      </c>
    </row>
    <row r="9552" spans="1:12">
      <c r="A9552" t="e">
        <f ca="1">E00251514226921</f>
        <v>#NAME?</v>
      </c>
      <c r="B9552">
        <v>489</v>
      </c>
      <c r="C9552" t="s">
        <v>100</v>
      </c>
      <c r="D9552" s="1">
        <v>42468</v>
      </c>
      <c r="F9552">
        <v>1</v>
      </c>
      <c r="G9552">
        <v>95901</v>
      </c>
      <c r="H9552" t="s">
        <v>932</v>
      </c>
      <c r="J9552" t="s">
        <v>14</v>
      </c>
      <c r="K9552">
        <v>46</v>
      </c>
      <c r="L9552" t="s">
        <v>15</v>
      </c>
    </row>
    <row r="9553" spans="1:12">
      <c r="A9553" t="e">
        <f ca="1">E00251524999521</f>
        <v>#NAME?</v>
      </c>
      <c r="B9553">
        <v>437</v>
      </c>
      <c r="C9553" t="s">
        <v>216</v>
      </c>
      <c r="D9553" s="1">
        <v>43054</v>
      </c>
      <c r="F9553">
        <v>2</v>
      </c>
      <c r="G9553">
        <v>24290</v>
      </c>
      <c r="H9553" t="s">
        <v>580</v>
      </c>
      <c r="J9553" t="s">
        <v>14</v>
      </c>
      <c r="K9553">
        <v>46</v>
      </c>
      <c r="L9553" t="s">
        <v>15</v>
      </c>
    </row>
    <row r="9554" spans="1:12">
      <c r="A9554" t="e">
        <f ca="1">E00251529062621</f>
        <v>#NAME?</v>
      </c>
      <c r="B9554">
        <v>290</v>
      </c>
      <c r="C9554" t="s">
        <v>449</v>
      </c>
      <c r="D9554" s="1">
        <v>41445</v>
      </c>
      <c r="F9554">
        <v>6</v>
      </c>
      <c r="G9554">
        <v>2449</v>
      </c>
      <c r="H9554" t="s">
        <v>53</v>
      </c>
      <c r="J9554" t="s">
        <v>14</v>
      </c>
      <c r="K9554">
        <v>57</v>
      </c>
      <c r="L9554" t="s">
        <v>15</v>
      </c>
    </row>
    <row r="9555" spans="1:12">
      <c r="A9555" t="e">
        <f ca="1">E00251432413621</f>
        <v>#NAME?</v>
      </c>
      <c r="B9555">
        <v>769</v>
      </c>
      <c r="C9555" t="s">
        <v>397</v>
      </c>
      <c r="D9555" s="1">
        <v>40920</v>
      </c>
      <c r="E9555">
        <v>0</v>
      </c>
      <c r="F9555">
        <v>1</v>
      </c>
      <c r="G9555">
        <v>4549</v>
      </c>
      <c r="H9555" t="s">
        <v>69</v>
      </c>
      <c r="J9555" t="s">
        <v>34</v>
      </c>
      <c r="K9555">
        <v>56</v>
      </c>
      <c r="L9555" t="s">
        <v>15</v>
      </c>
    </row>
    <row r="9556" spans="1:12">
      <c r="A9556" t="e">
        <f ca="1">E00251532092521</f>
        <v>#NAME?</v>
      </c>
      <c r="B9556">
        <v>769</v>
      </c>
      <c r="C9556" t="s">
        <v>397</v>
      </c>
      <c r="D9556" s="1">
        <v>41279</v>
      </c>
      <c r="E9556">
        <v>1</v>
      </c>
      <c r="F9556">
        <v>2</v>
      </c>
      <c r="G9556">
        <v>4780</v>
      </c>
      <c r="H9556" t="s">
        <v>324</v>
      </c>
      <c r="J9556" t="s">
        <v>34</v>
      </c>
      <c r="K9556">
        <v>43</v>
      </c>
      <c r="L9556" t="s">
        <v>15</v>
      </c>
    </row>
    <row r="9557" spans="1:12">
      <c r="A9557" t="e">
        <f ca="1">E00251429588621</f>
        <v>#NAME?</v>
      </c>
      <c r="B9557">
        <v>189</v>
      </c>
      <c r="C9557" t="s">
        <v>58</v>
      </c>
      <c r="D9557" s="1">
        <v>41936</v>
      </c>
      <c r="F9557">
        <v>2</v>
      </c>
      <c r="G9557">
        <v>2169</v>
      </c>
      <c r="H9557" t="s">
        <v>40</v>
      </c>
      <c r="J9557" t="s">
        <v>14</v>
      </c>
      <c r="K9557">
        <v>43</v>
      </c>
      <c r="L9557" t="s">
        <v>15</v>
      </c>
    </row>
    <row r="9558" spans="1:12">
      <c r="A9558" t="e">
        <f ca="1">E00251429588621</f>
        <v>#NAME?</v>
      </c>
      <c r="B9558">
        <v>189</v>
      </c>
      <c r="C9558" t="s">
        <v>58</v>
      </c>
      <c r="D9558" s="1">
        <v>42569</v>
      </c>
      <c r="F9558">
        <v>1</v>
      </c>
      <c r="G9558">
        <v>2169</v>
      </c>
      <c r="H9558" t="s">
        <v>40</v>
      </c>
      <c r="J9558" t="s">
        <v>14</v>
      </c>
      <c r="K9558">
        <v>45</v>
      </c>
      <c r="L9558" t="s">
        <v>15</v>
      </c>
    </row>
    <row r="9559" spans="1:12">
      <c r="A9559" t="e">
        <f ca="1">E00251529062621</f>
        <v>#NAME?</v>
      </c>
      <c r="B9559">
        <v>290</v>
      </c>
      <c r="C9559" t="s">
        <v>449</v>
      </c>
      <c r="D9559" s="1">
        <v>41906</v>
      </c>
      <c r="F9559">
        <v>1</v>
      </c>
      <c r="G9559">
        <v>78900</v>
      </c>
      <c r="H9559" t="s">
        <v>79</v>
      </c>
      <c r="J9559" t="s">
        <v>14</v>
      </c>
      <c r="K9559">
        <v>58</v>
      </c>
      <c r="L9559" t="s">
        <v>22</v>
      </c>
    </row>
    <row r="9560" spans="1:12">
      <c r="A9560" t="e">
        <f ca="1">E00251529062621</f>
        <v>#NAME?</v>
      </c>
      <c r="B9560">
        <v>290</v>
      </c>
      <c r="C9560" t="s">
        <v>449</v>
      </c>
      <c r="D9560" s="1">
        <v>41351</v>
      </c>
      <c r="F9560">
        <v>3</v>
      </c>
      <c r="G9560">
        <v>3659</v>
      </c>
      <c r="H9560" t="s">
        <v>132</v>
      </c>
      <c r="J9560" t="s">
        <v>14</v>
      </c>
      <c r="K9560">
        <v>56</v>
      </c>
      <c r="L9560" t="s">
        <v>15</v>
      </c>
    </row>
    <row r="9561" spans="1:12">
      <c r="A9561" t="e">
        <f ca="1">E00251529062621</f>
        <v>#NAME?</v>
      </c>
      <c r="B9561">
        <v>290</v>
      </c>
      <c r="C9561" t="s">
        <v>449</v>
      </c>
      <c r="D9561" s="1">
        <v>41933</v>
      </c>
      <c r="F9561">
        <v>1</v>
      </c>
      <c r="G9561">
        <v>7969</v>
      </c>
      <c r="H9561" t="s">
        <v>87</v>
      </c>
      <c r="J9561" t="s">
        <v>14</v>
      </c>
      <c r="K9561">
        <v>58</v>
      </c>
      <c r="L9561" t="s">
        <v>22</v>
      </c>
    </row>
    <row r="9562" spans="1:12">
      <c r="A9562" t="e">
        <f ca="1">E00251515343921</f>
        <v>#NAME?</v>
      </c>
      <c r="B9562">
        <v>11</v>
      </c>
      <c r="C9562" t="s">
        <v>245</v>
      </c>
      <c r="D9562" s="1">
        <v>42170</v>
      </c>
      <c r="F9562">
        <v>1</v>
      </c>
      <c r="G9562">
        <v>52100</v>
      </c>
      <c r="H9562" t="s">
        <v>516</v>
      </c>
      <c r="J9562" t="s">
        <v>14</v>
      </c>
      <c r="K9562">
        <v>50</v>
      </c>
      <c r="L9562" t="s">
        <v>15</v>
      </c>
    </row>
    <row r="9563" spans="1:12">
      <c r="A9563" t="e">
        <f ca="1">E00251512715021</f>
        <v>#NAME?</v>
      </c>
      <c r="B9563">
        <v>52</v>
      </c>
      <c r="C9563" t="s">
        <v>384</v>
      </c>
      <c r="D9563" s="1">
        <v>41314</v>
      </c>
      <c r="F9563">
        <v>1</v>
      </c>
      <c r="G9563">
        <v>7231</v>
      </c>
      <c r="H9563" t="s">
        <v>128</v>
      </c>
      <c r="J9563" t="s">
        <v>14</v>
      </c>
      <c r="K9563">
        <v>47</v>
      </c>
      <c r="L9563" t="s">
        <v>15</v>
      </c>
    </row>
    <row r="9564" spans="1:12">
      <c r="A9564" t="e">
        <f ca="1">E00251512715021</f>
        <v>#NAME?</v>
      </c>
      <c r="B9564">
        <v>52</v>
      </c>
      <c r="C9564" t="s">
        <v>384</v>
      </c>
      <c r="D9564" s="1">
        <v>41913</v>
      </c>
      <c r="F9564">
        <v>1</v>
      </c>
      <c r="G9564">
        <v>7245</v>
      </c>
      <c r="H9564" t="s">
        <v>116</v>
      </c>
      <c r="J9564" t="s">
        <v>14</v>
      </c>
      <c r="K9564">
        <v>48</v>
      </c>
      <c r="L9564" t="s">
        <v>15</v>
      </c>
    </row>
    <row r="9565" spans="1:12">
      <c r="A9565" t="e">
        <f ca="1">E00251532284521</f>
        <v>#NAME?</v>
      </c>
      <c r="B9565">
        <v>1123</v>
      </c>
      <c r="C9565" t="s">
        <v>398</v>
      </c>
      <c r="D9565" s="1">
        <v>42268</v>
      </c>
      <c r="F9565">
        <v>1</v>
      </c>
      <c r="G9565">
        <v>52100</v>
      </c>
      <c r="H9565" t="s">
        <v>516</v>
      </c>
      <c r="J9565" t="s">
        <v>14</v>
      </c>
      <c r="K9565">
        <v>58</v>
      </c>
      <c r="L9565" t="s">
        <v>15</v>
      </c>
    </row>
    <row r="9566" spans="1:12">
      <c r="A9566" t="e">
        <f ca="1">E00251529062621</f>
        <v>#NAME?</v>
      </c>
      <c r="B9566">
        <v>290</v>
      </c>
      <c r="C9566" t="s">
        <v>449</v>
      </c>
      <c r="D9566" s="1">
        <v>42671</v>
      </c>
      <c r="F9566">
        <v>2</v>
      </c>
      <c r="G9566">
        <v>2722</v>
      </c>
      <c r="H9566" t="s">
        <v>339</v>
      </c>
      <c r="J9566" t="s">
        <v>14</v>
      </c>
      <c r="K9566">
        <v>60</v>
      </c>
      <c r="L9566" t="s">
        <v>15</v>
      </c>
    </row>
    <row r="9567" spans="1:12">
      <c r="A9567" t="e">
        <f ca="1">E00251532613921</f>
        <v>#NAME?</v>
      </c>
      <c r="B9567">
        <v>7504</v>
      </c>
      <c r="C9567" t="s">
        <v>162</v>
      </c>
      <c r="D9567" s="1">
        <v>42409</v>
      </c>
      <c r="F9567">
        <v>1</v>
      </c>
      <c r="G9567">
        <v>6029</v>
      </c>
      <c r="H9567" t="s">
        <v>728</v>
      </c>
      <c r="J9567" t="s">
        <v>14</v>
      </c>
      <c r="K9567">
        <v>53</v>
      </c>
      <c r="L9567" t="s">
        <v>15</v>
      </c>
    </row>
    <row r="9568" spans="1:12">
      <c r="A9568" t="e">
        <f ca="1">E00251529062621</f>
        <v>#NAME?</v>
      </c>
      <c r="B9568">
        <v>290</v>
      </c>
      <c r="C9568" t="s">
        <v>449</v>
      </c>
      <c r="D9568" s="1">
        <v>41647</v>
      </c>
      <c r="F9568">
        <v>1</v>
      </c>
      <c r="G9568">
        <v>7969</v>
      </c>
      <c r="H9568" t="s">
        <v>87</v>
      </c>
      <c r="J9568" t="s">
        <v>14</v>
      </c>
      <c r="K9568">
        <v>57</v>
      </c>
      <c r="L9568" t="s">
        <v>22</v>
      </c>
    </row>
    <row r="9569" spans="1:12">
      <c r="A9569" t="e">
        <f ca="1">E00251429782321</f>
        <v>#NAME?</v>
      </c>
      <c r="B9569">
        <v>160</v>
      </c>
      <c r="C9569" t="s">
        <v>278</v>
      </c>
      <c r="D9569" s="1">
        <v>42685</v>
      </c>
      <c r="F9569">
        <v>1</v>
      </c>
      <c r="G9569">
        <v>25000</v>
      </c>
      <c r="H9569" t="s">
        <v>178</v>
      </c>
      <c r="J9569" t="s">
        <v>14</v>
      </c>
      <c r="K9569">
        <v>63</v>
      </c>
      <c r="L9569" t="s">
        <v>15</v>
      </c>
    </row>
    <row r="9570" spans="1:12">
      <c r="A9570" t="e">
        <f ca="1">E00251432149421</f>
        <v>#NAME?</v>
      </c>
      <c r="B9570">
        <v>451</v>
      </c>
      <c r="C9570" t="s">
        <v>102</v>
      </c>
      <c r="D9570" s="1">
        <v>41439</v>
      </c>
      <c r="F9570">
        <v>2</v>
      </c>
      <c r="G9570">
        <v>4019</v>
      </c>
      <c r="H9570" t="s">
        <v>26</v>
      </c>
      <c r="J9570" t="s">
        <v>14</v>
      </c>
      <c r="K9570">
        <v>61</v>
      </c>
      <c r="L9570" t="s">
        <v>15</v>
      </c>
    </row>
    <row r="9571" spans="1:12">
      <c r="A9571" t="e">
        <f ca="1">E00251524954821</f>
        <v>#NAME?</v>
      </c>
      <c r="B9571">
        <v>1273</v>
      </c>
      <c r="C9571" t="s">
        <v>28</v>
      </c>
      <c r="D9571" s="1">
        <v>41941</v>
      </c>
      <c r="F9571">
        <v>1</v>
      </c>
      <c r="G9571">
        <v>9953</v>
      </c>
      <c r="H9571" t="s">
        <v>661</v>
      </c>
      <c r="J9571" t="s">
        <v>14</v>
      </c>
      <c r="K9571">
        <v>62</v>
      </c>
      <c r="L9571" t="s">
        <v>15</v>
      </c>
    </row>
    <row r="9572" spans="1:12">
      <c r="A9572" t="e">
        <f ca="1">E00251518673921</f>
        <v>#NAME?</v>
      </c>
      <c r="B9572">
        <v>695</v>
      </c>
      <c r="C9572" t="s">
        <v>257</v>
      </c>
      <c r="D9572" s="1">
        <v>41544</v>
      </c>
      <c r="F9572">
        <v>3</v>
      </c>
      <c r="G9572">
        <v>7852</v>
      </c>
      <c r="H9572" t="s">
        <v>221</v>
      </c>
      <c r="J9572" t="s">
        <v>14</v>
      </c>
      <c r="K9572">
        <v>62</v>
      </c>
      <c r="L9572" t="s">
        <v>22</v>
      </c>
    </row>
    <row r="9573" spans="1:12">
      <c r="A9573" t="e">
        <f ca="1">E00251518673921</f>
        <v>#NAME?</v>
      </c>
      <c r="B9573">
        <v>695</v>
      </c>
      <c r="C9573" t="s">
        <v>257</v>
      </c>
      <c r="D9573" s="1">
        <v>41575</v>
      </c>
      <c r="F9573">
        <v>1</v>
      </c>
      <c r="G9573">
        <v>28989</v>
      </c>
      <c r="H9573" t="s">
        <v>777</v>
      </c>
      <c r="J9573" t="s">
        <v>14</v>
      </c>
      <c r="K9573">
        <v>62</v>
      </c>
      <c r="L9573" t="s">
        <v>15</v>
      </c>
    </row>
    <row r="9574" spans="1:12">
      <c r="A9574" t="e">
        <f ca="1">E00251518673921</f>
        <v>#NAME?</v>
      </c>
      <c r="B9574">
        <v>695</v>
      </c>
      <c r="C9574" t="s">
        <v>257</v>
      </c>
      <c r="D9574" s="1">
        <v>41575</v>
      </c>
      <c r="F9574">
        <v>2</v>
      </c>
      <c r="G9574">
        <v>57420</v>
      </c>
      <c r="H9574" t="s">
        <v>267</v>
      </c>
      <c r="J9574" t="s">
        <v>14</v>
      </c>
      <c r="K9574">
        <v>62</v>
      </c>
      <c r="L9574" t="s">
        <v>15</v>
      </c>
    </row>
    <row r="9575" spans="1:12">
      <c r="A9575" t="e">
        <f ca="1">E00251518673921</f>
        <v>#NAME?</v>
      </c>
      <c r="B9575">
        <v>695</v>
      </c>
      <c r="C9575" t="s">
        <v>257</v>
      </c>
      <c r="D9575" s="1">
        <v>41575</v>
      </c>
      <c r="F9575">
        <v>6</v>
      </c>
      <c r="G9575">
        <v>3051</v>
      </c>
      <c r="H9575" t="s">
        <v>13</v>
      </c>
      <c r="J9575" t="s">
        <v>14</v>
      </c>
      <c r="K9575">
        <v>62</v>
      </c>
      <c r="L9575" t="s">
        <v>15</v>
      </c>
    </row>
    <row r="9576" spans="1:12">
      <c r="A9576" t="e">
        <f ca="1">E00251518673921</f>
        <v>#NAME?</v>
      </c>
      <c r="B9576">
        <v>695</v>
      </c>
      <c r="C9576" t="s">
        <v>257</v>
      </c>
      <c r="D9576" s="1">
        <v>43052</v>
      </c>
      <c r="F9576">
        <v>1</v>
      </c>
      <c r="G9576">
        <v>37430</v>
      </c>
      <c r="H9576" t="s">
        <v>976</v>
      </c>
      <c r="J9576" t="s">
        <v>14</v>
      </c>
      <c r="K9576">
        <v>66</v>
      </c>
      <c r="L9576" t="s">
        <v>15</v>
      </c>
    </row>
    <row r="9577" spans="1:12">
      <c r="A9577" t="e">
        <f ca="1">E00251432149421</f>
        <v>#NAME?</v>
      </c>
      <c r="B9577">
        <v>451</v>
      </c>
      <c r="C9577" t="s">
        <v>102</v>
      </c>
      <c r="D9577" s="1">
        <v>41654</v>
      </c>
      <c r="F9577">
        <v>5</v>
      </c>
      <c r="G9577">
        <v>2448</v>
      </c>
      <c r="H9577" t="s">
        <v>19</v>
      </c>
      <c r="J9577" t="s">
        <v>14</v>
      </c>
      <c r="K9577">
        <v>61</v>
      </c>
      <c r="L9577" t="s">
        <v>15</v>
      </c>
    </row>
    <row r="9578" spans="1:12">
      <c r="A9578" t="e">
        <f ca="1">E00251432149421</f>
        <v>#NAME?</v>
      </c>
      <c r="B9578">
        <v>451</v>
      </c>
      <c r="C9578" t="s">
        <v>102</v>
      </c>
      <c r="D9578" s="1">
        <v>42492</v>
      </c>
      <c r="F9578">
        <v>1</v>
      </c>
      <c r="G9578">
        <v>4019</v>
      </c>
      <c r="H9578" t="s">
        <v>26</v>
      </c>
      <c r="J9578" t="s">
        <v>14</v>
      </c>
      <c r="K9578">
        <v>64</v>
      </c>
      <c r="L9578" t="s">
        <v>15</v>
      </c>
    </row>
    <row r="9579" spans="1:12">
      <c r="A9579" t="e">
        <f ca="1">E00251432260721</f>
        <v>#NAME?</v>
      </c>
      <c r="B9579">
        <v>454</v>
      </c>
      <c r="C9579" t="s">
        <v>179</v>
      </c>
      <c r="D9579" s="1">
        <v>42761</v>
      </c>
      <c r="F9579">
        <v>2</v>
      </c>
      <c r="G9579">
        <v>27800</v>
      </c>
      <c r="H9579" t="s">
        <v>145</v>
      </c>
      <c r="J9579" t="s">
        <v>14</v>
      </c>
      <c r="K9579">
        <v>63</v>
      </c>
      <c r="L9579" t="s">
        <v>15</v>
      </c>
    </row>
    <row r="9580" spans="1:12">
      <c r="A9580" t="e">
        <f ca="1">E00251713771121</f>
        <v>#NAME?</v>
      </c>
      <c r="B9580">
        <v>163</v>
      </c>
      <c r="C9580" t="s">
        <v>219</v>
      </c>
      <c r="D9580" s="1">
        <v>41666</v>
      </c>
      <c r="F9580">
        <v>1</v>
      </c>
      <c r="G9580">
        <v>72632</v>
      </c>
      <c r="H9580" t="s">
        <v>107</v>
      </c>
      <c r="J9580" t="s">
        <v>14</v>
      </c>
      <c r="K9580">
        <v>45</v>
      </c>
      <c r="L9580" t="s">
        <v>15</v>
      </c>
    </row>
    <row r="9581" spans="1:12">
      <c r="A9581" t="e">
        <f ca="1">E00251528603521</f>
        <v>#NAME?</v>
      </c>
      <c r="B9581">
        <v>293</v>
      </c>
      <c r="C9581" t="s">
        <v>25</v>
      </c>
      <c r="D9581" s="1">
        <v>40946</v>
      </c>
      <c r="F9581">
        <v>1</v>
      </c>
      <c r="G9581">
        <v>2720</v>
      </c>
      <c r="H9581" t="s">
        <v>65</v>
      </c>
      <c r="J9581" t="s">
        <v>14</v>
      </c>
      <c r="K9581">
        <v>45</v>
      </c>
      <c r="L9581" t="s">
        <v>15</v>
      </c>
    </row>
    <row r="9582" spans="1:12">
      <c r="A9582" t="e">
        <f ca="1">E00251514226921</f>
        <v>#NAME?</v>
      </c>
      <c r="B9582">
        <v>489</v>
      </c>
      <c r="C9582" t="s">
        <v>100</v>
      </c>
      <c r="D9582" s="1">
        <v>42478</v>
      </c>
      <c r="F9582">
        <v>2</v>
      </c>
      <c r="G9582">
        <v>5569</v>
      </c>
      <c r="H9582" t="s">
        <v>218</v>
      </c>
      <c r="J9582" t="s">
        <v>14</v>
      </c>
      <c r="K9582">
        <v>46</v>
      </c>
      <c r="L9582" t="s">
        <v>15</v>
      </c>
    </row>
    <row r="9583" spans="1:12">
      <c r="A9583" t="e">
        <f ca="1">E00251514723521</f>
        <v>#NAME?</v>
      </c>
      <c r="B9583">
        <v>500</v>
      </c>
      <c r="C9583" t="s">
        <v>161</v>
      </c>
      <c r="D9583" s="1">
        <v>42795</v>
      </c>
      <c r="F9583">
        <v>1</v>
      </c>
      <c r="G9583">
        <v>70401</v>
      </c>
      <c r="H9583" t="s">
        <v>485</v>
      </c>
      <c r="J9583" t="s">
        <v>14</v>
      </c>
      <c r="K9583">
        <v>47</v>
      </c>
      <c r="L9583" t="s">
        <v>15</v>
      </c>
    </row>
    <row r="9584" spans="1:12">
      <c r="A9584" t="e">
        <f ca="1">E00251718050821</f>
        <v>#NAME?</v>
      </c>
      <c r="B9584">
        <v>1128</v>
      </c>
      <c r="C9584" t="s">
        <v>424</v>
      </c>
      <c r="D9584" s="1">
        <v>42858</v>
      </c>
      <c r="F9584">
        <v>1</v>
      </c>
      <c r="G9584">
        <v>5282</v>
      </c>
      <c r="H9584" t="s">
        <v>307</v>
      </c>
      <c r="J9584" t="s">
        <v>14</v>
      </c>
      <c r="K9584">
        <v>42</v>
      </c>
      <c r="L9584" t="s">
        <v>15</v>
      </c>
    </row>
    <row r="9585" spans="1:12">
      <c r="A9585" t="e">
        <f t="shared" ref="A9585:A9590" ca="1" si="82">E00251531353921</f>
        <v>#NAME?</v>
      </c>
      <c r="B9585">
        <v>701</v>
      </c>
      <c r="C9585" t="s">
        <v>72</v>
      </c>
      <c r="D9585" s="1">
        <v>41241</v>
      </c>
      <c r="F9585">
        <v>5</v>
      </c>
      <c r="G9585">
        <v>6253</v>
      </c>
      <c r="H9585" t="s">
        <v>292</v>
      </c>
      <c r="J9585" t="s">
        <v>14</v>
      </c>
      <c r="K9585">
        <v>56</v>
      </c>
      <c r="L9585" t="s">
        <v>15</v>
      </c>
    </row>
    <row r="9586" spans="1:12">
      <c r="A9586" t="e">
        <f t="shared" ca="1" si="82"/>
        <v>#NAME?</v>
      </c>
      <c r="B9586">
        <v>701</v>
      </c>
      <c r="C9586" t="s">
        <v>72</v>
      </c>
      <c r="D9586" s="1">
        <v>41543</v>
      </c>
      <c r="F9586">
        <v>4</v>
      </c>
      <c r="G9586">
        <v>4779</v>
      </c>
      <c r="H9586" t="s">
        <v>231</v>
      </c>
      <c r="J9586" t="s">
        <v>14</v>
      </c>
      <c r="K9586">
        <v>57</v>
      </c>
      <c r="L9586" t="s">
        <v>15</v>
      </c>
    </row>
    <row r="9587" spans="1:12">
      <c r="A9587" t="e">
        <f t="shared" ca="1" si="82"/>
        <v>#NAME?</v>
      </c>
      <c r="B9587">
        <v>701</v>
      </c>
      <c r="C9587" t="s">
        <v>72</v>
      </c>
      <c r="D9587" s="1">
        <v>42032</v>
      </c>
      <c r="F9587">
        <v>3</v>
      </c>
      <c r="G9587">
        <v>27800</v>
      </c>
      <c r="H9587" t="s">
        <v>145</v>
      </c>
      <c r="J9587" t="s">
        <v>14</v>
      </c>
      <c r="K9587">
        <v>58</v>
      </c>
      <c r="L9587" t="s">
        <v>15</v>
      </c>
    </row>
    <row r="9588" spans="1:12">
      <c r="A9588" t="e">
        <f t="shared" ca="1" si="82"/>
        <v>#NAME?</v>
      </c>
      <c r="B9588">
        <v>701</v>
      </c>
      <c r="C9588" t="s">
        <v>72</v>
      </c>
      <c r="D9588" s="1">
        <v>42114</v>
      </c>
      <c r="F9588">
        <v>5</v>
      </c>
      <c r="G9588">
        <v>4779</v>
      </c>
      <c r="H9588" t="s">
        <v>231</v>
      </c>
      <c r="J9588" t="s">
        <v>14</v>
      </c>
      <c r="K9588">
        <v>59</v>
      </c>
      <c r="L9588" t="s">
        <v>15</v>
      </c>
    </row>
    <row r="9589" spans="1:12">
      <c r="A9589" t="e">
        <f t="shared" ca="1" si="82"/>
        <v>#NAME?</v>
      </c>
      <c r="B9589">
        <v>701</v>
      </c>
      <c r="C9589" t="s">
        <v>72</v>
      </c>
      <c r="D9589" s="1">
        <v>42142</v>
      </c>
      <c r="F9589">
        <v>1</v>
      </c>
      <c r="G9589">
        <v>27800</v>
      </c>
      <c r="H9589" t="s">
        <v>145</v>
      </c>
      <c r="J9589" t="s">
        <v>14</v>
      </c>
      <c r="K9589">
        <v>59</v>
      </c>
      <c r="L9589" t="s">
        <v>15</v>
      </c>
    </row>
    <row r="9590" spans="1:12">
      <c r="A9590" t="e">
        <f t="shared" ca="1" si="82"/>
        <v>#NAME?</v>
      </c>
      <c r="B9590">
        <v>701</v>
      </c>
      <c r="C9590" t="s">
        <v>72</v>
      </c>
      <c r="D9590" s="1">
        <v>42199</v>
      </c>
      <c r="F9590">
        <v>5</v>
      </c>
      <c r="G9590">
        <v>36240</v>
      </c>
      <c r="H9590" t="s">
        <v>279</v>
      </c>
      <c r="J9590" t="s">
        <v>14</v>
      </c>
      <c r="K9590">
        <v>59</v>
      </c>
      <c r="L9590" t="s">
        <v>15</v>
      </c>
    </row>
    <row r="9591" spans="1:12">
      <c r="A9591" t="e">
        <f ca="1">E00251619053021</f>
        <v>#NAME?</v>
      </c>
      <c r="B9591">
        <v>109</v>
      </c>
      <c r="C9591" t="s">
        <v>480</v>
      </c>
      <c r="D9591" s="1">
        <v>41486</v>
      </c>
      <c r="F9591">
        <v>3</v>
      </c>
      <c r="G9591">
        <v>4019</v>
      </c>
      <c r="H9591" t="s">
        <v>26</v>
      </c>
      <c r="J9591" t="s">
        <v>14</v>
      </c>
      <c r="K9591">
        <v>62</v>
      </c>
      <c r="L9591" t="s">
        <v>15</v>
      </c>
    </row>
    <row r="9592" spans="1:12">
      <c r="A9592" t="e">
        <f t="shared" ref="A9592:A9597" ca="1" si="83">E00251531353921</f>
        <v>#NAME?</v>
      </c>
      <c r="B9592">
        <v>701</v>
      </c>
      <c r="C9592" t="s">
        <v>72</v>
      </c>
      <c r="D9592" s="1">
        <v>42305</v>
      </c>
      <c r="F9592">
        <v>5</v>
      </c>
      <c r="G9592">
        <v>36240</v>
      </c>
      <c r="H9592" t="s">
        <v>279</v>
      </c>
      <c r="J9592" t="s">
        <v>14</v>
      </c>
      <c r="K9592">
        <v>59</v>
      </c>
      <c r="L9592" t="s">
        <v>15</v>
      </c>
    </row>
    <row r="9593" spans="1:12">
      <c r="A9593" t="e">
        <f t="shared" ca="1" si="83"/>
        <v>#NAME?</v>
      </c>
      <c r="B9593">
        <v>701</v>
      </c>
      <c r="C9593" t="s">
        <v>72</v>
      </c>
      <c r="D9593" s="1">
        <v>42681</v>
      </c>
      <c r="F9593">
        <v>6</v>
      </c>
      <c r="G9593">
        <v>7243</v>
      </c>
      <c r="H9593" t="s">
        <v>42</v>
      </c>
      <c r="J9593" t="s">
        <v>14</v>
      </c>
      <c r="K9593">
        <v>60</v>
      </c>
      <c r="L9593" t="s">
        <v>15</v>
      </c>
    </row>
    <row r="9594" spans="1:12">
      <c r="A9594" t="e">
        <f t="shared" ca="1" si="83"/>
        <v>#NAME?</v>
      </c>
      <c r="B9594">
        <v>701</v>
      </c>
      <c r="C9594" t="s">
        <v>72</v>
      </c>
      <c r="D9594" s="1">
        <v>42719</v>
      </c>
      <c r="F9594">
        <v>6</v>
      </c>
      <c r="G9594">
        <v>7243</v>
      </c>
      <c r="H9594" t="s">
        <v>42</v>
      </c>
      <c r="J9594" t="s">
        <v>14</v>
      </c>
      <c r="K9594">
        <v>60</v>
      </c>
      <c r="L9594" t="s">
        <v>15</v>
      </c>
    </row>
    <row r="9595" spans="1:12">
      <c r="A9595" t="e">
        <f t="shared" ca="1" si="83"/>
        <v>#NAME?</v>
      </c>
      <c r="B9595">
        <v>701</v>
      </c>
      <c r="C9595" t="s">
        <v>72</v>
      </c>
      <c r="D9595" s="1">
        <v>42800</v>
      </c>
      <c r="F9595">
        <v>3</v>
      </c>
      <c r="G9595">
        <v>7889</v>
      </c>
      <c r="H9595" t="s">
        <v>1018</v>
      </c>
      <c r="J9595" t="s">
        <v>14</v>
      </c>
      <c r="K9595">
        <v>61</v>
      </c>
      <c r="L9595" t="s">
        <v>22</v>
      </c>
    </row>
    <row r="9596" spans="1:12">
      <c r="A9596" t="e">
        <f t="shared" ca="1" si="83"/>
        <v>#NAME?</v>
      </c>
      <c r="B9596">
        <v>701</v>
      </c>
      <c r="C9596" t="s">
        <v>72</v>
      </c>
      <c r="D9596" s="1">
        <v>42846</v>
      </c>
      <c r="F9596">
        <v>4</v>
      </c>
      <c r="G9596">
        <v>6253</v>
      </c>
      <c r="H9596" t="s">
        <v>292</v>
      </c>
      <c r="J9596" t="s">
        <v>14</v>
      </c>
      <c r="K9596">
        <v>61</v>
      </c>
      <c r="L9596" t="s">
        <v>15</v>
      </c>
    </row>
    <row r="9597" spans="1:12">
      <c r="A9597" t="e">
        <f t="shared" ca="1" si="83"/>
        <v>#NAME?</v>
      </c>
      <c r="B9597">
        <v>701</v>
      </c>
      <c r="C9597" t="s">
        <v>72</v>
      </c>
      <c r="D9597" s="1">
        <v>43024</v>
      </c>
      <c r="F9597">
        <v>3</v>
      </c>
      <c r="G9597">
        <v>7062</v>
      </c>
      <c r="H9597" t="s">
        <v>97</v>
      </c>
      <c r="J9597" t="s">
        <v>14</v>
      </c>
      <c r="K9597">
        <v>61</v>
      </c>
      <c r="L9597" t="s">
        <v>15</v>
      </c>
    </row>
    <row r="9598" spans="1:12">
      <c r="A9598" t="e">
        <f ca="1">E00251429922321</f>
        <v>#NAME?</v>
      </c>
      <c r="B9598">
        <v>464</v>
      </c>
      <c r="C9598" t="s">
        <v>45</v>
      </c>
      <c r="D9598" s="1">
        <v>41219</v>
      </c>
      <c r="F9598">
        <v>2</v>
      </c>
      <c r="G9598">
        <v>70400</v>
      </c>
      <c r="H9598" t="s">
        <v>536</v>
      </c>
      <c r="J9598" t="s">
        <v>14</v>
      </c>
      <c r="K9598">
        <v>57</v>
      </c>
      <c r="L9598" t="s">
        <v>15</v>
      </c>
    </row>
    <row r="9599" spans="1:12">
      <c r="A9599" t="e">
        <f ca="1">E00251532134321</f>
        <v>#NAME?</v>
      </c>
      <c r="B9599">
        <v>497</v>
      </c>
      <c r="C9599" t="s">
        <v>141</v>
      </c>
      <c r="D9599" s="1">
        <v>42894</v>
      </c>
      <c r="F9599">
        <v>2</v>
      </c>
      <c r="G9599">
        <v>2721</v>
      </c>
      <c r="H9599" t="s">
        <v>465</v>
      </c>
      <c r="J9599" t="s">
        <v>14</v>
      </c>
      <c r="K9599">
        <v>66</v>
      </c>
      <c r="L9599" t="s">
        <v>15</v>
      </c>
    </row>
    <row r="9600" spans="1:12">
      <c r="A9600" t="e">
        <f ca="1">E00251532975321</f>
        <v>#NAME?</v>
      </c>
      <c r="B9600">
        <v>457</v>
      </c>
      <c r="C9600" t="s">
        <v>137</v>
      </c>
      <c r="D9600" s="1">
        <v>41796</v>
      </c>
      <c r="F9600">
        <v>1</v>
      </c>
      <c r="G9600">
        <v>2749</v>
      </c>
      <c r="H9600" t="s">
        <v>147</v>
      </c>
      <c r="J9600" t="s">
        <v>14</v>
      </c>
      <c r="K9600">
        <v>48</v>
      </c>
      <c r="L9600" t="s">
        <v>15</v>
      </c>
    </row>
    <row r="9601" spans="1:12">
      <c r="A9601" t="e">
        <f ca="1">E00251532975321</f>
        <v>#NAME?</v>
      </c>
      <c r="B9601">
        <v>457</v>
      </c>
      <c r="C9601" t="s">
        <v>137</v>
      </c>
      <c r="D9601" s="1">
        <v>42256</v>
      </c>
      <c r="F9601">
        <v>1</v>
      </c>
      <c r="G9601">
        <v>4549</v>
      </c>
      <c r="H9601" t="s">
        <v>69</v>
      </c>
      <c r="J9601" t="s">
        <v>14</v>
      </c>
      <c r="K9601">
        <v>49</v>
      </c>
      <c r="L9601" t="s">
        <v>15</v>
      </c>
    </row>
    <row r="9602" spans="1:12">
      <c r="A9602" t="e">
        <f ca="1">E00251429922321</f>
        <v>#NAME?</v>
      </c>
      <c r="B9602">
        <v>464</v>
      </c>
      <c r="C9602" t="s">
        <v>45</v>
      </c>
      <c r="D9602" s="1">
        <v>43025</v>
      </c>
      <c r="F9602">
        <v>4</v>
      </c>
      <c r="G9602">
        <v>4019</v>
      </c>
      <c r="H9602" t="s">
        <v>26</v>
      </c>
      <c r="J9602" t="s">
        <v>14</v>
      </c>
      <c r="K9602">
        <v>62</v>
      </c>
      <c r="L9602" t="s">
        <v>15</v>
      </c>
    </row>
    <row r="9603" spans="1:12">
      <c r="A9603" t="e">
        <f ca="1">E00251532134321</f>
        <v>#NAME?</v>
      </c>
      <c r="B9603">
        <v>497</v>
      </c>
      <c r="C9603" t="s">
        <v>141</v>
      </c>
      <c r="D9603" s="1">
        <v>42894</v>
      </c>
      <c r="F9603">
        <v>4</v>
      </c>
      <c r="G9603">
        <v>4019</v>
      </c>
      <c r="H9603" t="s">
        <v>26</v>
      </c>
      <c r="J9603" t="s">
        <v>14</v>
      </c>
      <c r="K9603">
        <v>66</v>
      </c>
      <c r="L9603" t="s">
        <v>15</v>
      </c>
    </row>
    <row r="9604" spans="1:12">
      <c r="A9604" t="e">
        <f ca="1">E00251439718121</f>
        <v>#NAME?</v>
      </c>
      <c r="B9604">
        <v>293</v>
      </c>
      <c r="C9604" t="s">
        <v>25</v>
      </c>
      <c r="D9604" s="1">
        <v>42408</v>
      </c>
      <c r="F9604">
        <v>2</v>
      </c>
      <c r="G9604">
        <v>6929</v>
      </c>
      <c r="H9604" t="s">
        <v>36</v>
      </c>
      <c r="J9604" t="s">
        <v>14</v>
      </c>
      <c r="K9604">
        <v>60</v>
      </c>
      <c r="L9604" t="s">
        <v>15</v>
      </c>
    </row>
    <row r="9605" spans="1:12">
      <c r="A9605" t="e">
        <f ca="1">E00251439718121</f>
        <v>#NAME?</v>
      </c>
      <c r="B9605">
        <v>293</v>
      </c>
      <c r="C9605" t="s">
        <v>25</v>
      </c>
      <c r="D9605" s="1">
        <v>42859</v>
      </c>
      <c r="F9605">
        <v>1</v>
      </c>
      <c r="G9605">
        <v>4779</v>
      </c>
      <c r="H9605" t="s">
        <v>231</v>
      </c>
      <c r="J9605" t="s">
        <v>14</v>
      </c>
      <c r="K9605">
        <v>61</v>
      </c>
      <c r="L9605" t="s">
        <v>15</v>
      </c>
    </row>
    <row r="9606" spans="1:12">
      <c r="A9606" t="e">
        <f ca="1">E00251514879521</f>
        <v>#NAME?</v>
      </c>
      <c r="B9606">
        <v>497</v>
      </c>
      <c r="C9606" t="s">
        <v>141</v>
      </c>
      <c r="D9606" s="1">
        <v>41241</v>
      </c>
      <c r="F9606">
        <v>1</v>
      </c>
      <c r="G9606">
        <v>61689</v>
      </c>
      <c r="H9606" t="s">
        <v>677</v>
      </c>
      <c r="J9606" t="s">
        <v>14</v>
      </c>
      <c r="K9606">
        <v>41</v>
      </c>
      <c r="L9606" t="s">
        <v>15</v>
      </c>
    </row>
    <row r="9607" spans="1:12">
      <c r="A9607" t="e">
        <f ca="1">E00251514879521</f>
        <v>#NAME?</v>
      </c>
      <c r="B9607">
        <v>497</v>
      </c>
      <c r="C9607" t="s">
        <v>141</v>
      </c>
      <c r="D9607" s="1">
        <v>41264</v>
      </c>
      <c r="F9607">
        <v>1</v>
      </c>
      <c r="G9607">
        <v>5990</v>
      </c>
      <c r="H9607" t="s">
        <v>60</v>
      </c>
      <c r="J9607" t="s">
        <v>14</v>
      </c>
      <c r="K9607">
        <v>41</v>
      </c>
      <c r="L9607" t="s">
        <v>15</v>
      </c>
    </row>
    <row r="9608" spans="1:12">
      <c r="A9608" t="e">
        <f ca="1">E00251514879521</f>
        <v>#NAME?</v>
      </c>
      <c r="B9608">
        <v>497</v>
      </c>
      <c r="C9608" t="s">
        <v>141</v>
      </c>
      <c r="D9608" s="1">
        <v>42418</v>
      </c>
      <c r="F9608">
        <v>3</v>
      </c>
      <c r="G9608">
        <v>71800</v>
      </c>
      <c r="H9608" t="s">
        <v>1196</v>
      </c>
      <c r="J9608" t="s">
        <v>14</v>
      </c>
      <c r="K9608">
        <v>44</v>
      </c>
      <c r="L9608" t="s">
        <v>15</v>
      </c>
    </row>
    <row r="9609" spans="1:12">
      <c r="A9609" t="e">
        <f ca="1">E00251439718121</f>
        <v>#NAME?</v>
      </c>
      <c r="B9609">
        <v>293</v>
      </c>
      <c r="C9609" t="s">
        <v>25</v>
      </c>
      <c r="D9609" s="1">
        <v>40946</v>
      </c>
      <c r="F9609">
        <v>1</v>
      </c>
      <c r="G9609">
        <v>78650</v>
      </c>
      <c r="H9609" t="s">
        <v>414</v>
      </c>
      <c r="J9609" t="s">
        <v>14</v>
      </c>
      <c r="K9609">
        <v>56</v>
      </c>
      <c r="L9609" t="s">
        <v>22</v>
      </c>
    </row>
    <row r="9610" spans="1:12">
      <c r="A9610" t="e">
        <f ca="1">E00251429786121</f>
        <v>#NAME?</v>
      </c>
      <c r="B9610">
        <v>156</v>
      </c>
      <c r="C9610" t="s">
        <v>569</v>
      </c>
      <c r="D9610" s="1">
        <v>41697</v>
      </c>
      <c r="F9610">
        <v>2</v>
      </c>
      <c r="G9610">
        <v>27800</v>
      </c>
      <c r="H9610" t="s">
        <v>145</v>
      </c>
      <c r="J9610" t="s">
        <v>14</v>
      </c>
      <c r="K9610">
        <v>64</v>
      </c>
      <c r="L9610" t="s">
        <v>15</v>
      </c>
    </row>
    <row r="9611" spans="1:12">
      <c r="A9611" t="e">
        <f ca="1">E00251429786121</f>
        <v>#NAME?</v>
      </c>
      <c r="B9611">
        <v>156</v>
      </c>
      <c r="C9611" t="s">
        <v>569</v>
      </c>
      <c r="D9611" s="1">
        <v>41918</v>
      </c>
      <c r="F9611">
        <v>2</v>
      </c>
      <c r="G9611">
        <v>7867</v>
      </c>
      <c r="H9611" t="s">
        <v>331</v>
      </c>
      <c r="J9611" t="s">
        <v>14</v>
      </c>
      <c r="K9611">
        <v>64</v>
      </c>
      <c r="L9611" t="s">
        <v>22</v>
      </c>
    </row>
    <row r="9612" spans="1:12">
      <c r="A9612" t="e">
        <f ca="1">E00251537610321</f>
        <v>#NAME?</v>
      </c>
      <c r="B9612">
        <v>1273</v>
      </c>
      <c r="C9612" t="s">
        <v>28</v>
      </c>
      <c r="D9612" s="1">
        <v>42318</v>
      </c>
      <c r="F9612">
        <v>1</v>
      </c>
      <c r="G9612">
        <v>82525</v>
      </c>
      <c r="H9612" t="s">
        <v>371</v>
      </c>
      <c r="J9612" t="s">
        <v>14</v>
      </c>
      <c r="K9612">
        <v>59</v>
      </c>
      <c r="L9612" t="s">
        <v>15</v>
      </c>
    </row>
    <row r="9613" spans="1:12">
      <c r="A9613" t="e">
        <f ca="1">E00251513752721</f>
        <v>#NAME?</v>
      </c>
      <c r="B9613">
        <v>702</v>
      </c>
      <c r="C9613" t="s">
        <v>293</v>
      </c>
      <c r="D9613" s="1">
        <v>42558</v>
      </c>
      <c r="F9613">
        <v>3</v>
      </c>
      <c r="G9613">
        <v>49390</v>
      </c>
      <c r="H9613" t="s">
        <v>59</v>
      </c>
      <c r="J9613" t="s">
        <v>14</v>
      </c>
      <c r="K9613">
        <v>56</v>
      </c>
      <c r="L9613" t="s">
        <v>15</v>
      </c>
    </row>
    <row r="9614" spans="1:12">
      <c r="A9614" t="e">
        <f ca="1">E00251513752721</f>
        <v>#NAME?</v>
      </c>
      <c r="B9614">
        <v>702</v>
      </c>
      <c r="C9614" t="s">
        <v>293</v>
      </c>
      <c r="D9614" s="1">
        <v>41464</v>
      </c>
      <c r="F9614">
        <v>1</v>
      </c>
      <c r="G9614">
        <v>38110</v>
      </c>
      <c r="H9614" t="s">
        <v>962</v>
      </c>
      <c r="J9614" t="s">
        <v>14</v>
      </c>
      <c r="K9614">
        <v>53</v>
      </c>
      <c r="L9614" t="s">
        <v>15</v>
      </c>
    </row>
    <row r="9615" spans="1:12">
      <c r="A9615" t="e">
        <f ca="1">E00251510128221</f>
        <v>#NAME?</v>
      </c>
      <c r="B9615">
        <v>160</v>
      </c>
      <c r="C9615" t="s">
        <v>278</v>
      </c>
      <c r="D9615" s="1">
        <v>41709</v>
      </c>
      <c r="F9615">
        <v>2</v>
      </c>
      <c r="G9615">
        <v>7242</v>
      </c>
      <c r="H9615" t="s">
        <v>93</v>
      </c>
      <c r="J9615" t="s">
        <v>14</v>
      </c>
      <c r="K9615">
        <v>52</v>
      </c>
      <c r="L9615" t="s">
        <v>15</v>
      </c>
    </row>
    <row r="9616" spans="1:12">
      <c r="A9616" t="e">
        <f ca="1">E00251513752721</f>
        <v>#NAME?</v>
      </c>
      <c r="B9616">
        <v>702</v>
      </c>
      <c r="C9616" t="s">
        <v>293</v>
      </c>
      <c r="D9616" s="1">
        <v>41627</v>
      </c>
      <c r="F9616">
        <v>5</v>
      </c>
      <c r="G9616">
        <v>7233</v>
      </c>
      <c r="H9616" t="s">
        <v>412</v>
      </c>
      <c r="J9616" t="s">
        <v>14</v>
      </c>
      <c r="K9616">
        <v>54</v>
      </c>
      <c r="L9616" t="s">
        <v>15</v>
      </c>
    </row>
    <row r="9617" spans="1:12">
      <c r="A9617" t="e">
        <f ca="1">E00251513752721</f>
        <v>#NAME?</v>
      </c>
      <c r="B9617">
        <v>702</v>
      </c>
      <c r="C9617" t="s">
        <v>293</v>
      </c>
      <c r="D9617" s="1">
        <v>42773</v>
      </c>
      <c r="F9617">
        <v>1</v>
      </c>
      <c r="G9617">
        <v>71536</v>
      </c>
      <c r="H9617" t="s">
        <v>70</v>
      </c>
      <c r="J9617" t="s">
        <v>14</v>
      </c>
      <c r="K9617">
        <v>57</v>
      </c>
      <c r="L9617" t="s">
        <v>15</v>
      </c>
    </row>
    <row r="9618" spans="1:12">
      <c r="A9618" t="e">
        <f ca="1">E00251513752721</f>
        <v>#NAME?</v>
      </c>
      <c r="B9618">
        <v>702</v>
      </c>
      <c r="C9618" t="s">
        <v>293</v>
      </c>
      <c r="D9618" s="1">
        <v>41757</v>
      </c>
      <c r="F9618">
        <v>2</v>
      </c>
      <c r="G9618">
        <v>81380</v>
      </c>
      <c r="H9618" t="s">
        <v>326</v>
      </c>
      <c r="J9618" t="s">
        <v>14</v>
      </c>
      <c r="K9618">
        <v>54</v>
      </c>
      <c r="L9618" t="s">
        <v>15</v>
      </c>
    </row>
    <row r="9619" spans="1:12">
      <c r="A9619" t="e">
        <f ca="1">E00251513752721</f>
        <v>#NAME?</v>
      </c>
      <c r="B9619">
        <v>702</v>
      </c>
      <c r="C9619" t="s">
        <v>293</v>
      </c>
      <c r="D9619" s="1">
        <v>42788</v>
      </c>
      <c r="F9619">
        <v>2</v>
      </c>
      <c r="G9619">
        <v>7295</v>
      </c>
      <c r="H9619" t="s">
        <v>76</v>
      </c>
      <c r="J9619" t="s">
        <v>14</v>
      </c>
      <c r="K9619">
        <v>57</v>
      </c>
      <c r="L9619" t="s">
        <v>15</v>
      </c>
    </row>
    <row r="9620" spans="1:12">
      <c r="A9620" t="e">
        <f ca="1">E00251439718121</f>
        <v>#NAME?</v>
      </c>
      <c r="B9620">
        <v>293</v>
      </c>
      <c r="C9620" t="s">
        <v>25</v>
      </c>
      <c r="D9620" s="1">
        <v>42726</v>
      </c>
      <c r="F9620">
        <v>1</v>
      </c>
      <c r="G9620">
        <v>4779</v>
      </c>
      <c r="H9620" t="s">
        <v>231</v>
      </c>
      <c r="J9620" t="s">
        <v>14</v>
      </c>
      <c r="K9620">
        <v>60</v>
      </c>
      <c r="L9620" t="s">
        <v>15</v>
      </c>
    </row>
    <row r="9621" spans="1:12">
      <c r="A9621" t="e">
        <f ca="1">E00251439718121</f>
        <v>#NAME?</v>
      </c>
      <c r="B9621">
        <v>293</v>
      </c>
      <c r="C9621" t="s">
        <v>25</v>
      </c>
      <c r="D9621" s="1">
        <v>42821</v>
      </c>
      <c r="F9621">
        <v>1</v>
      </c>
      <c r="G9621">
        <v>4779</v>
      </c>
      <c r="H9621" t="s">
        <v>231</v>
      </c>
      <c r="J9621" t="s">
        <v>14</v>
      </c>
      <c r="K9621">
        <v>61</v>
      </c>
      <c r="L9621" t="s">
        <v>15</v>
      </c>
    </row>
    <row r="9622" spans="1:12">
      <c r="A9622" t="e">
        <f ca="1">E00251514879521</f>
        <v>#NAME?</v>
      </c>
      <c r="B9622">
        <v>497</v>
      </c>
      <c r="C9622" t="s">
        <v>141</v>
      </c>
      <c r="D9622" s="1">
        <v>42895</v>
      </c>
      <c r="F9622">
        <v>2</v>
      </c>
      <c r="G9622">
        <v>29690</v>
      </c>
      <c r="H9622" t="s">
        <v>52</v>
      </c>
      <c r="J9622" t="s">
        <v>14</v>
      </c>
      <c r="K9622">
        <v>45</v>
      </c>
      <c r="L9622" t="s">
        <v>15</v>
      </c>
    </row>
    <row r="9623" spans="1:12">
      <c r="A9623" t="e">
        <f ca="1">E00251514879521</f>
        <v>#NAME?</v>
      </c>
      <c r="B9623">
        <v>497</v>
      </c>
      <c r="C9623" t="s">
        <v>141</v>
      </c>
      <c r="D9623" s="1">
        <v>42982</v>
      </c>
      <c r="F9623">
        <v>1</v>
      </c>
      <c r="G9623">
        <v>2720</v>
      </c>
      <c r="H9623" t="s">
        <v>65</v>
      </c>
      <c r="J9623" t="s">
        <v>14</v>
      </c>
      <c r="K9623">
        <v>45</v>
      </c>
      <c r="L9623" t="s">
        <v>15</v>
      </c>
    </row>
    <row r="9624" spans="1:12">
      <c r="A9624" t="e">
        <f ca="1">E00251514879521</f>
        <v>#NAME?</v>
      </c>
      <c r="B9624">
        <v>497</v>
      </c>
      <c r="C9624" t="s">
        <v>141</v>
      </c>
      <c r="D9624" s="1">
        <v>42982</v>
      </c>
      <c r="F9624">
        <v>3</v>
      </c>
      <c r="G9624">
        <v>5990</v>
      </c>
      <c r="H9624" t="s">
        <v>60</v>
      </c>
      <c r="J9624" t="s">
        <v>14</v>
      </c>
      <c r="K9624">
        <v>45</v>
      </c>
      <c r="L9624" t="s">
        <v>15</v>
      </c>
    </row>
    <row r="9625" spans="1:12">
      <c r="A9625" t="e">
        <f ca="1">E00251512293621</f>
        <v>#NAME?</v>
      </c>
      <c r="B9625">
        <v>51</v>
      </c>
      <c r="C9625" t="s">
        <v>372</v>
      </c>
      <c r="D9625" s="1">
        <v>41319</v>
      </c>
      <c r="F9625">
        <v>1</v>
      </c>
      <c r="G9625">
        <v>4871</v>
      </c>
      <c r="H9625" t="s">
        <v>125</v>
      </c>
      <c r="J9625" t="s">
        <v>14</v>
      </c>
      <c r="K9625">
        <v>48</v>
      </c>
      <c r="L9625" t="s">
        <v>15</v>
      </c>
    </row>
    <row r="9626" spans="1:12">
      <c r="A9626" t="e">
        <f ca="1">E00251512293621</f>
        <v>#NAME?</v>
      </c>
      <c r="B9626">
        <v>51</v>
      </c>
      <c r="C9626" t="s">
        <v>372</v>
      </c>
      <c r="D9626" s="1">
        <v>42873</v>
      </c>
      <c r="F9626">
        <v>4</v>
      </c>
      <c r="G9626">
        <v>2535</v>
      </c>
      <c r="H9626" t="s">
        <v>934</v>
      </c>
      <c r="J9626" t="s">
        <v>14</v>
      </c>
      <c r="K9626">
        <v>52</v>
      </c>
      <c r="L9626" t="s">
        <v>15</v>
      </c>
    </row>
    <row r="9627" spans="1:12">
      <c r="A9627" t="e">
        <f ca="1">E00251513752721</f>
        <v>#NAME?</v>
      </c>
      <c r="B9627">
        <v>702</v>
      </c>
      <c r="C9627" t="s">
        <v>293</v>
      </c>
      <c r="D9627" s="1">
        <v>42891</v>
      </c>
      <c r="F9627">
        <v>5</v>
      </c>
      <c r="G9627">
        <v>4549</v>
      </c>
      <c r="H9627" t="s">
        <v>69</v>
      </c>
      <c r="J9627" t="s">
        <v>14</v>
      </c>
      <c r="K9627">
        <v>57</v>
      </c>
      <c r="L9627" t="s">
        <v>15</v>
      </c>
    </row>
    <row r="9628" spans="1:12">
      <c r="A9628" t="e">
        <f ca="1">E00251514247321</f>
        <v>#NAME?</v>
      </c>
      <c r="B9628">
        <v>448</v>
      </c>
      <c r="C9628" t="s">
        <v>112</v>
      </c>
      <c r="D9628" s="1">
        <v>41198</v>
      </c>
      <c r="F9628">
        <v>1</v>
      </c>
      <c r="G9628">
        <v>2720</v>
      </c>
      <c r="H9628" t="s">
        <v>65</v>
      </c>
      <c r="J9628" t="s">
        <v>14</v>
      </c>
      <c r="K9628">
        <v>59</v>
      </c>
      <c r="L9628" t="s">
        <v>15</v>
      </c>
    </row>
    <row r="9629" spans="1:12">
      <c r="A9629" t="e">
        <f ca="1">E00251716459421</f>
        <v>#NAME?</v>
      </c>
      <c r="B9629">
        <v>7505</v>
      </c>
      <c r="C9629" t="s">
        <v>209</v>
      </c>
      <c r="D9629" s="1">
        <v>42685</v>
      </c>
      <c r="F9629">
        <v>1</v>
      </c>
      <c r="G9629">
        <v>49300</v>
      </c>
      <c r="H9629" t="s">
        <v>228</v>
      </c>
      <c r="J9629" t="s">
        <v>14</v>
      </c>
      <c r="K9629">
        <v>43</v>
      </c>
      <c r="L9629" t="s">
        <v>15</v>
      </c>
    </row>
    <row r="9630" spans="1:12">
      <c r="A9630" t="e">
        <f ca="1">E00251514247321</f>
        <v>#NAME?</v>
      </c>
      <c r="B9630">
        <v>448</v>
      </c>
      <c r="C9630" t="s">
        <v>112</v>
      </c>
      <c r="D9630" s="1">
        <v>41621</v>
      </c>
      <c r="F9630">
        <v>3</v>
      </c>
      <c r="G9630">
        <v>7871</v>
      </c>
      <c r="H9630" t="s">
        <v>674</v>
      </c>
      <c r="J9630" t="s">
        <v>14</v>
      </c>
      <c r="K9630">
        <v>60</v>
      </c>
      <c r="L9630" t="s">
        <v>22</v>
      </c>
    </row>
    <row r="9631" spans="1:12">
      <c r="A9631" t="e">
        <f ca="1">E00251514247321</f>
        <v>#NAME?</v>
      </c>
      <c r="B9631">
        <v>448</v>
      </c>
      <c r="C9631" t="s">
        <v>112</v>
      </c>
      <c r="D9631" s="1">
        <v>41775</v>
      </c>
      <c r="F9631">
        <v>5</v>
      </c>
      <c r="G9631">
        <v>71590</v>
      </c>
      <c r="H9631" t="s">
        <v>44</v>
      </c>
      <c r="J9631" t="s">
        <v>14</v>
      </c>
      <c r="K9631">
        <v>60</v>
      </c>
      <c r="L9631" t="s">
        <v>15</v>
      </c>
    </row>
    <row r="9632" spans="1:12">
      <c r="A9632" t="e">
        <f ca="1">E00251514247321</f>
        <v>#NAME?</v>
      </c>
      <c r="B9632">
        <v>448</v>
      </c>
      <c r="C9632" t="s">
        <v>112</v>
      </c>
      <c r="D9632" s="1">
        <v>41802</v>
      </c>
      <c r="F9632">
        <v>1</v>
      </c>
      <c r="G9632">
        <v>29690</v>
      </c>
      <c r="H9632" t="s">
        <v>52</v>
      </c>
      <c r="J9632" t="s">
        <v>14</v>
      </c>
      <c r="K9632">
        <v>60</v>
      </c>
      <c r="L9632" t="s">
        <v>15</v>
      </c>
    </row>
    <row r="9633" spans="1:12">
      <c r="A9633" t="e">
        <f ca="1">E00251427388121</f>
        <v>#NAME?</v>
      </c>
      <c r="B9633">
        <v>28</v>
      </c>
      <c r="C9633" t="s">
        <v>153</v>
      </c>
      <c r="D9633" s="1">
        <v>40997</v>
      </c>
      <c r="F9633">
        <v>2</v>
      </c>
      <c r="G9633">
        <v>2448</v>
      </c>
      <c r="H9633" t="s">
        <v>19</v>
      </c>
      <c r="J9633" t="s">
        <v>14</v>
      </c>
      <c r="K9633">
        <v>59</v>
      </c>
      <c r="L9633" t="s">
        <v>15</v>
      </c>
    </row>
    <row r="9634" spans="1:12">
      <c r="A9634" t="e">
        <f ca="1">E00251532975721</f>
        <v>#NAME?</v>
      </c>
      <c r="B9634">
        <v>446</v>
      </c>
      <c r="C9634" t="s">
        <v>94</v>
      </c>
      <c r="D9634" s="1">
        <v>41473</v>
      </c>
      <c r="F9634">
        <v>1</v>
      </c>
      <c r="G9634">
        <v>7810</v>
      </c>
      <c r="H9634" t="s">
        <v>695</v>
      </c>
      <c r="J9634" t="s">
        <v>14</v>
      </c>
      <c r="K9634">
        <v>49</v>
      </c>
      <c r="L9634" t="s">
        <v>22</v>
      </c>
    </row>
    <row r="9635" spans="1:12">
      <c r="A9635" t="e">
        <f ca="1">E00251532421921</f>
        <v>#NAME?</v>
      </c>
      <c r="B9635">
        <v>451</v>
      </c>
      <c r="C9635" t="s">
        <v>102</v>
      </c>
      <c r="D9635" s="1">
        <v>42391</v>
      </c>
      <c r="F9635">
        <v>1</v>
      </c>
      <c r="G9635">
        <v>7962</v>
      </c>
      <c r="H9635" t="s">
        <v>111</v>
      </c>
      <c r="J9635" t="s">
        <v>14</v>
      </c>
      <c r="K9635">
        <v>47</v>
      </c>
      <c r="L9635" t="s">
        <v>22</v>
      </c>
    </row>
    <row r="9636" spans="1:12">
      <c r="A9636" t="e">
        <f ca="1">E00251429317021</f>
        <v>#NAME?</v>
      </c>
      <c r="B9636">
        <v>274</v>
      </c>
      <c r="C9636" t="s">
        <v>506</v>
      </c>
      <c r="D9636" s="1">
        <v>41181</v>
      </c>
      <c r="F9636">
        <v>1</v>
      </c>
      <c r="G9636">
        <v>9599</v>
      </c>
      <c r="H9636" t="s">
        <v>430</v>
      </c>
      <c r="J9636" t="s">
        <v>14</v>
      </c>
      <c r="K9636">
        <v>50</v>
      </c>
      <c r="L9636" t="s">
        <v>15</v>
      </c>
    </row>
    <row r="9637" spans="1:12">
      <c r="A9637" t="e">
        <f ca="1">E00251532975721</f>
        <v>#NAME?</v>
      </c>
      <c r="B9637">
        <v>446</v>
      </c>
      <c r="C9637" t="s">
        <v>94</v>
      </c>
      <c r="D9637" s="1">
        <v>43006</v>
      </c>
      <c r="F9637">
        <v>1</v>
      </c>
      <c r="G9637">
        <v>462</v>
      </c>
      <c r="H9637" t="s">
        <v>288</v>
      </c>
      <c r="J9637" t="s">
        <v>14</v>
      </c>
      <c r="K9637">
        <v>53</v>
      </c>
      <c r="L9637" t="s">
        <v>15</v>
      </c>
    </row>
    <row r="9638" spans="1:12">
      <c r="A9638" t="e">
        <f ca="1">E00251532975721</f>
        <v>#NAME?</v>
      </c>
      <c r="B9638">
        <v>726</v>
      </c>
      <c r="C9638" t="s">
        <v>167</v>
      </c>
      <c r="D9638" s="1">
        <v>42759</v>
      </c>
      <c r="E9638">
        <v>0</v>
      </c>
      <c r="F9638">
        <v>2</v>
      </c>
      <c r="G9638">
        <v>72670</v>
      </c>
      <c r="H9638" t="s">
        <v>223</v>
      </c>
      <c r="J9638" t="s">
        <v>34</v>
      </c>
      <c r="K9638">
        <v>53</v>
      </c>
      <c r="L9638" t="s">
        <v>15</v>
      </c>
    </row>
    <row r="9639" spans="1:12">
      <c r="A9639" t="e">
        <f ca="1">E00251532975721</f>
        <v>#NAME?</v>
      </c>
      <c r="B9639">
        <v>772</v>
      </c>
      <c r="C9639" t="s">
        <v>170</v>
      </c>
      <c r="D9639" s="1">
        <v>43048</v>
      </c>
      <c r="F9639">
        <v>1</v>
      </c>
      <c r="G9639">
        <v>49121</v>
      </c>
      <c r="H9639" t="s">
        <v>1197</v>
      </c>
      <c r="I9639" t="s">
        <v>56</v>
      </c>
      <c r="J9639" t="s">
        <v>57</v>
      </c>
      <c r="K9639">
        <v>53</v>
      </c>
      <c r="L9639" t="s">
        <v>15</v>
      </c>
    </row>
    <row r="9640" spans="1:12">
      <c r="A9640" t="e">
        <f ca="1">E00251429317021</f>
        <v>#NAME?</v>
      </c>
      <c r="B9640">
        <v>275</v>
      </c>
      <c r="C9640" t="s">
        <v>444</v>
      </c>
      <c r="D9640" s="1">
        <v>41914</v>
      </c>
      <c r="F9640">
        <v>1</v>
      </c>
      <c r="G9640">
        <v>496</v>
      </c>
      <c r="H9640" t="s">
        <v>190</v>
      </c>
      <c r="J9640" t="s">
        <v>14</v>
      </c>
      <c r="K9640">
        <v>52</v>
      </c>
      <c r="L9640" t="s">
        <v>15</v>
      </c>
    </row>
    <row r="9641" spans="1:12">
      <c r="A9641" t="e">
        <f ca="1">E00251514879521</f>
        <v>#NAME?</v>
      </c>
      <c r="B9641">
        <v>497</v>
      </c>
      <c r="C9641" t="s">
        <v>141</v>
      </c>
      <c r="D9641" s="1">
        <v>41565</v>
      </c>
      <c r="F9641">
        <v>2</v>
      </c>
      <c r="G9641">
        <v>2720</v>
      </c>
      <c r="H9641" t="s">
        <v>65</v>
      </c>
      <c r="J9641" t="s">
        <v>14</v>
      </c>
      <c r="K9641">
        <v>42</v>
      </c>
      <c r="L9641" t="s">
        <v>15</v>
      </c>
    </row>
    <row r="9642" spans="1:12">
      <c r="A9642" t="e">
        <f ca="1">E00251514879521</f>
        <v>#NAME?</v>
      </c>
      <c r="B9642">
        <v>497</v>
      </c>
      <c r="C9642" t="s">
        <v>141</v>
      </c>
      <c r="D9642" s="1">
        <v>42768</v>
      </c>
      <c r="F9642">
        <v>3</v>
      </c>
      <c r="G9642">
        <v>2720</v>
      </c>
      <c r="H9642" t="s">
        <v>65</v>
      </c>
      <c r="J9642" t="s">
        <v>14</v>
      </c>
      <c r="K9642">
        <v>45</v>
      </c>
      <c r="L9642" t="s">
        <v>15</v>
      </c>
    </row>
    <row r="9643" spans="1:12">
      <c r="A9643" t="e">
        <f ca="1">E00251514247321</f>
        <v>#NAME?</v>
      </c>
      <c r="B9643">
        <v>448</v>
      </c>
      <c r="C9643" t="s">
        <v>112</v>
      </c>
      <c r="D9643" s="1">
        <v>42550</v>
      </c>
      <c r="F9643">
        <v>1</v>
      </c>
      <c r="G9643">
        <v>72190</v>
      </c>
      <c r="H9643" t="s">
        <v>341</v>
      </c>
      <c r="J9643" t="s">
        <v>14</v>
      </c>
      <c r="K9643">
        <v>62</v>
      </c>
      <c r="L9643" t="s">
        <v>15</v>
      </c>
    </row>
    <row r="9644" spans="1:12">
      <c r="A9644" t="e">
        <f ca="1">E00251429317021</f>
        <v>#NAME?</v>
      </c>
      <c r="B9644">
        <v>275</v>
      </c>
      <c r="C9644" t="s">
        <v>444</v>
      </c>
      <c r="D9644" s="1">
        <v>42480</v>
      </c>
      <c r="F9644">
        <v>3</v>
      </c>
      <c r="G9644">
        <v>496</v>
      </c>
      <c r="H9644" t="s">
        <v>190</v>
      </c>
      <c r="J9644" t="s">
        <v>14</v>
      </c>
      <c r="K9644">
        <v>54</v>
      </c>
      <c r="L9644" t="s">
        <v>15</v>
      </c>
    </row>
    <row r="9645" spans="1:12">
      <c r="A9645" t="e">
        <f ca="1">E00251718050821</f>
        <v>#NAME?</v>
      </c>
      <c r="B9645">
        <v>744</v>
      </c>
      <c r="C9645" t="s">
        <v>308</v>
      </c>
      <c r="D9645" s="1">
        <v>42358</v>
      </c>
      <c r="F9645">
        <v>1</v>
      </c>
      <c r="G9645">
        <v>463</v>
      </c>
      <c r="H9645" t="s">
        <v>259</v>
      </c>
      <c r="I9645" t="s">
        <v>56</v>
      </c>
      <c r="J9645" t="s">
        <v>57</v>
      </c>
      <c r="K9645">
        <v>41</v>
      </c>
      <c r="L9645" t="s">
        <v>15</v>
      </c>
    </row>
    <row r="9646" spans="1:12">
      <c r="A9646" t="e">
        <f ca="1">E00251514879521</f>
        <v>#NAME?</v>
      </c>
      <c r="B9646">
        <v>497</v>
      </c>
      <c r="C9646" t="s">
        <v>141</v>
      </c>
      <c r="D9646" s="1">
        <v>41092</v>
      </c>
      <c r="F9646">
        <v>1</v>
      </c>
      <c r="G9646">
        <v>5990</v>
      </c>
      <c r="H9646" t="s">
        <v>60</v>
      </c>
      <c r="J9646" t="s">
        <v>14</v>
      </c>
      <c r="K9646">
        <v>40</v>
      </c>
      <c r="L9646" t="s">
        <v>15</v>
      </c>
    </row>
    <row r="9647" spans="1:12">
      <c r="A9647" t="e">
        <f ca="1">E00251514879521</f>
        <v>#NAME?</v>
      </c>
      <c r="B9647">
        <v>497</v>
      </c>
      <c r="C9647" t="s">
        <v>141</v>
      </c>
      <c r="D9647" s="1">
        <v>41605</v>
      </c>
      <c r="F9647">
        <v>1</v>
      </c>
      <c r="G9647">
        <v>460</v>
      </c>
      <c r="H9647" t="s">
        <v>16</v>
      </c>
      <c r="J9647" t="s">
        <v>14</v>
      </c>
      <c r="K9647">
        <v>42</v>
      </c>
      <c r="L9647" t="s">
        <v>15</v>
      </c>
    </row>
    <row r="9648" spans="1:12">
      <c r="A9648" t="e">
        <f ca="1">E00251514879521</f>
        <v>#NAME?</v>
      </c>
      <c r="B9648">
        <v>497</v>
      </c>
      <c r="C9648" t="s">
        <v>141</v>
      </c>
      <c r="D9648" s="1">
        <v>42418</v>
      </c>
      <c r="F9648">
        <v>1</v>
      </c>
      <c r="G9648">
        <v>30000</v>
      </c>
      <c r="H9648" t="s">
        <v>144</v>
      </c>
      <c r="J9648" t="s">
        <v>14</v>
      </c>
      <c r="K9648">
        <v>44</v>
      </c>
      <c r="L9648" t="s">
        <v>15</v>
      </c>
    </row>
    <row r="9649" spans="1:12">
      <c r="A9649" t="e">
        <f ca="1">E00251429317021</f>
        <v>#NAME?</v>
      </c>
      <c r="B9649">
        <v>274</v>
      </c>
      <c r="C9649" t="s">
        <v>506</v>
      </c>
      <c r="D9649" s="1">
        <v>42786</v>
      </c>
      <c r="F9649">
        <v>1</v>
      </c>
      <c r="G9649">
        <v>3510</v>
      </c>
      <c r="H9649" t="s">
        <v>647</v>
      </c>
      <c r="J9649" t="s">
        <v>14</v>
      </c>
      <c r="K9649">
        <v>54</v>
      </c>
      <c r="L9649" t="s">
        <v>15</v>
      </c>
    </row>
    <row r="9650" spans="1:12">
      <c r="A9650" t="e">
        <f ca="1">E00251429317021</f>
        <v>#NAME?</v>
      </c>
      <c r="B9650">
        <v>275</v>
      </c>
      <c r="C9650" t="s">
        <v>444</v>
      </c>
      <c r="D9650" s="1">
        <v>42320</v>
      </c>
      <c r="F9650">
        <v>1</v>
      </c>
      <c r="G9650">
        <v>5990</v>
      </c>
      <c r="H9650" t="s">
        <v>60</v>
      </c>
      <c r="J9650" t="s">
        <v>14</v>
      </c>
      <c r="K9650">
        <v>53</v>
      </c>
      <c r="L9650" t="s">
        <v>15</v>
      </c>
    </row>
    <row r="9651" spans="1:12">
      <c r="A9651" t="e">
        <f ca="1">E00251429317021</f>
        <v>#NAME?</v>
      </c>
      <c r="B9651">
        <v>275</v>
      </c>
      <c r="C9651" t="s">
        <v>444</v>
      </c>
      <c r="D9651" s="1">
        <v>42627</v>
      </c>
      <c r="F9651">
        <v>1</v>
      </c>
      <c r="G9651">
        <v>71940</v>
      </c>
      <c r="H9651" t="s">
        <v>135</v>
      </c>
      <c r="J9651" t="s">
        <v>14</v>
      </c>
      <c r="K9651">
        <v>54</v>
      </c>
      <c r="L9651" t="s">
        <v>15</v>
      </c>
    </row>
    <row r="9652" spans="1:12">
      <c r="A9652" t="e">
        <f ca="1">E00251532134321</f>
        <v>#NAME?</v>
      </c>
      <c r="B9652">
        <v>497</v>
      </c>
      <c r="C9652" t="s">
        <v>141</v>
      </c>
      <c r="D9652" s="1">
        <v>42767</v>
      </c>
      <c r="F9652">
        <v>1</v>
      </c>
      <c r="G9652">
        <v>2721</v>
      </c>
      <c r="H9652" t="s">
        <v>465</v>
      </c>
      <c r="J9652" t="s">
        <v>14</v>
      </c>
      <c r="K9652">
        <v>65</v>
      </c>
      <c r="L9652" t="s">
        <v>15</v>
      </c>
    </row>
    <row r="9653" spans="1:12">
      <c r="A9653" t="e">
        <f ca="1">E00251510695321</f>
        <v>#NAME?</v>
      </c>
      <c r="B9653">
        <v>725</v>
      </c>
      <c r="C9653" t="s">
        <v>550</v>
      </c>
      <c r="D9653" s="1">
        <v>42633</v>
      </c>
      <c r="F9653">
        <v>1</v>
      </c>
      <c r="G9653">
        <v>81344</v>
      </c>
      <c r="H9653" t="s">
        <v>1198</v>
      </c>
      <c r="I9653" t="s">
        <v>56</v>
      </c>
      <c r="J9653" t="s">
        <v>57</v>
      </c>
      <c r="K9653">
        <v>53</v>
      </c>
      <c r="L9653" t="s">
        <v>15</v>
      </c>
    </row>
    <row r="9654" spans="1:12">
      <c r="A9654" t="e">
        <f ca="1">E00251432196721</f>
        <v>#NAME?</v>
      </c>
      <c r="B9654">
        <v>6046</v>
      </c>
      <c r="C9654" t="s">
        <v>98</v>
      </c>
      <c r="D9654" s="1">
        <v>42907</v>
      </c>
      <c r="F9654">
        <v>1</v>
      </c>
      <c r="G9654">
        <v>78900</v>
      </c>
      <c r="H9654" t="s">
        <v>79</v>
      </c>
      <c r="I9654" t="s">
        <v>56</v>
      </c>
      <c r="J9654" t="s">
        <v>57</v>
      </c>
      <c r="K9654">
        <v>48</v>
      </c>
      <c r="L9654" t="s">
        <v>22</v>
      </c>
    </row>
    <row r="9655" spans="1:12">
      <c r="A9655" t="e">
        <f ca="1">E00251429152121</f>
        <v>#NAME?</v>
      </c>
      <c r="B9655">
        <v>296</v>
      </c>
      <c r="C9655" t="s">
        <v>119</v>
      </c>
      <c r="D9655" s="1">
        <v>41673</v>
      </c>
      <c r="F9655">
        <v>2</v>
      </c>
      <c r="G9655">
        <v>5929</v>
      </c>
      <c r="H9655" t="s">
        <v>606</v>
      </c>
      <c r="J9655" t="s">
        <v>14</v>
      </c>
      <c r="K9655">
        <v>43</v>
      </c>
      <c r="L9655" t="s">
        <v>15</v>
      </c>
    </row>
    <row r="9656" spans="1:12">
      <c r="A9656" t="e">
        <f ca="1">E00251429152121</f>
        <v>#NAME?</v>
      </c>
      <c r="B9656">
        <v>296</v>
      </c>
      <c r="C9656" t="s">
        <v>119</v>
      </c>
      <c r="D9656" s="1">
        <v>41690</v>
      </c>
      <c r="F9656">
        <v>2</v>
      </c>
      <c r="G9656">
        <v>7962</v>
      </c>
      <c r="H9656" t="s">
        <v>111</v>
      </c>
      <c r="J9656" t="s">
        <v>14</v>
      </c>
      <c r="K9656">
        <v>43</v>
      </c>
      <c r="L9656" t="s">
        <v>22</v>
      </c>
    </row>
    <row r="9657" spans="1:12">
      <c r="A9657" t="e">
        <f ca="1">E00251511146121</f>
        <v>#NAME?</v>
      </c>
      <c r="B9657">
        <v>28</v>
      </c>
      <c r="C9657" t="s">
        <v>153</v>
      </c>
      <c r="D9657" s="1">
        <v>41341</v>
      </c>
      <c r="F9657">
        <v>2</v>
      </c>
      <c r="G9657">
        <v>4019</v>
      </c>
      <c r="H9657" t="s">
        <v>26</v>
      </c>
      <c r="J9657" t="s">
        <v>14</v>
      </c>
      <c r="K9657">
        <v>55</v>
      </c>
      <c r="L9657" t="s">
        <v>15</v>
      </c>
    </row>
    <row r="9658" spans="1:12">
      <c r="A9658" t="e">
        <f ca="1">E00251511146121</f>
        <v>#NAME?</v>
      </c>
      <c r="B9658">
        <v>28</v>
      </c>
      <c r="C9658" t="s">
        <v>153</v>
      </c>
      <c r="D9658" s="1">
        <v>41548</v>
      </c>
      <c r="F9658">
        <v>1</v>
      </c>
      <c r="G9658">
        <v>7243</v>
      </c>
      <c r="H9658" t="s">
        <v>42</v>
      </c>
      <c r="J9658" t="s">
        <v>14</v>
      </c>
      <c r="K9658">
        <v>55</v>
      </c>
      <c r="L9658" t="s">
        <v>15</v>
      </c>
    </row>
    <row r="9659" spans="1:12">
      <c r="A9659" t="e">
        <f ca="1">E00251511146121</f>
        <v>#NAME?</v>
      </c>
      <c r="B9659">
        <v>28</v>
      </c>
      <c r="C9659" t="s">
        <v>153</v>
      </c>
      <c r="D9659" s="1">
        <v>42389</v>
      </c>
      <c r="F9659">
        <v>1</v>
      </c>
      <c r="G9659">
        <v>56210</v>
      </c>
      <c r="H9659" t="s">
        <v>212</v>
      </c>
      <c r="J9659" t="s">
        <v>14</v>
      </c>
      <c r="K9659">
        <v>58</v>
      </c>
      <c r="L9659" t="s">
        <v>15</v>
      </c>
    </row>
    <row r="9660" spans="1:12">
      <c r="A9660" t="e">
        <f t="shared" ref="A9660:A9667" ca="1" si="84">E00251513752721</f>
        <v>#NAME?</v>
      </c>
      <c r="B9660">
        <v>702</v>
      </c>
      <c r="C9660" t="s">
        <v>293</v>
      </c>
      <c r="D9660" s="1">
        <v>42558</v>
      </c>
      <c r="F9660">
        <v>6</v>
      </c>
      <c r="G9660">
        <v>7233</v>
      </c>
      <c r="H9660" t="s">
        <v>412</v>
      </c>
      <c r="J9660" t="s">
        <v>14</v>
      </c>
      <c r="K9660">
        <v>56</v>
      </c>
      <c r="L9660" t="s">
        <v>15</v>
      </c>
    </row>
    <row r="9661" spans="1:12">
      <c r="A9661" t="e">
        <f t="shared" ca="1" si="84"/>
        <v>#NAME?</v>
      </c>
      <c r="B9661">
        <v>702</v>
      </c>
      <c r="C9661" t="s">
        <v>293</v>
      </c>
      <c r="D9661" s="1">
        <v>41106</v>
      </c>
      <c r="F9661">
        <v>5</v>
      </c>
      <c r="G9661">
        <v>71536</v>
      </c>
      <c r="H9661" t="s">
        <v>70</v>
      </c>
      <c r="J9661" t="s">
        <v>14</v>
      </c>
      <c r="K9661">
        <v>52</v>
      </c>
      <c r="L9661" t="s">
        <v>15</v>
      </c>
    </row>
    <row r="9662" spans="1:12">
      <c r="A9662" t="e">
        <f t="shared" ca="1" si="84"/>
        <v>#NAME?</v>
      </c>
      <c r="B9662">
        <v>702</v>
      </c>
      <c r="C9662" t="s">
        <v>293</v>
      </c>
      <c r="D9662" s="1">
        <v>41325</v>
      </c>
      <c r="F9662">
        <v>1</v>
      </c>
      <c r="G9662">
        <v>38110</v>
      </c>
      <c r="H9662" t="s">
        <v>962</v>
      </c>
      <c r="J9662" t="s">
        <v>14</v>
      </c>
      <c r="K9662">
        <v>53</v>
      </c>
      <c r="L9662" t="s">
        <v>15</v>
      </c>
    </row>
    <row r="9663" spans="1:12">
      <c r="A9663" t="e">
        <f t="shared" ca="1" si="84"/>
        <v>#NAME?</v>
      </c>
      <c r="B9663">
        <v>702</v>
      </c>
      <c r="C9663" t="s">
        <v>293</v>
      </c>
      <c r="D9663" s="1">
        <v>42171</v>
      </c>
      <c r="F9663">
        <v>5</v>
      </c>
      <c r="G9663">
        <v>27800</v>
      </c>
      <c r="H9663" t="s">
        <v>145</v>
      </c>
      <c r="J9663" t="s">
        <v>14</v>
      </c>
      <c r="K9663">
        <v>55</v>
      </c>
      <c r="L9663" t="s">
        <v>15</v>
      </c>
    </row>
    <row r="9664" spans="1:12">
      <c r="A9664" t="e">
        <f t="shared" ca="1" si="84"/>
        <v>#NAME?</v>
      </c>
      <c r="B9664">
        <v>702</v>
      </c>
      <c r="C9664" t="s">
        <v>293</v>
      </c>
      <c r="D9664" s="1">
        <v>42401</v>
      </c>
      <c r="F9664">
        <v>5</v>
      </c>
      <c r="G9664">
        <v>4549</v>
      </c>
      <c r="H9664" t="s">
        <v>69</v>
      </c>
      <c r="J9664" t="s">
        <v>14</v>
      </c>
      <c r="K9664">
        <v>56</v>
      </c>
      <c r="L9664" t="s">
        <v>15</v>
      </c>
    </row>
    <row r="9665" spans="1:12">
      <c r="A9665" t="e">
        <f t="shared" ca="1" si="84"/>
        <v>#NAME?</v>
      </c>
      <c r="B9665">
        <v>702</v>
      </c>
      <c r="C9665" t="s">
        <v>293</v>
      </c>
      <c r="D9665" s="1">
        <v>42564</v>
      </c>
      <c r="F9665">
        <v>6</v>
      </c>
      <c r="G9665">
        <v>71536</v>
      </c>
      <c r="H9665" t="s">
        <v>70</v>
      </c>
      <c r="J9665" t="s">
        <v>14</v>
      </c>
      <c r="K9665">
        <v>56</v>
      </c>
      <c r="L9665" t="s">
        <v>15</v>
      </c>
    </row>
    <row r="9666" spans="1:12">
      <c r="A9666" t="e">
        <f t="shared" ca="1" si="84"/>
        <v>#NAME?</v>
      </c>
      <c r="B9666">
        <v>702</v>
      </c>
      <c r="C9666" t="s">
        <v>293</v>
      </c>
      <c r="D9666" s="1">
        <v>42815</v>
      </c>
      <c r="F9666">
        <v>1</v>
      </c>
      <c r="G9666">
        <v>7877</v>
      </c>
      <c r="H9666" t="s">
        <v>642</v>
      </c>
      <c r="J9666" t="s">
        <v>14</v>
      </c>
      <c r="K9666">
        <v>57</v>
      </c>
      <c r="L9666" t="s">
        <v>22</v>
      </c>
    </row>
    <row r="9667" spans="1:12">
      <c r="A9667" t="e">
        <f t="shared" ca="1" si="84"/>
        <v>#NAME?</v>
      </c>
      <c r="B9667">
        <v>702</v>
      </c>
      <c r="C9667" t="s">
        <v>293</v>
      </c>
      <c r="D9667" s="1">
        <v>42815</v>
      </c>
      <c r="F9667">
        <v>2</v>
      </c>
      <c r="G9667">
        <v>81380</v>
      </c>
      <c r="H9667" t="s">
        <v>326</v>
      </c>
      <c r="J9667" t="s">
        <v>14</v>
      </c>
      <c r="K9667">
        <v>57</v>
      </c>
      <c r="L9667" t="s">
        <v>15</v>
      </c>
    </row>
    <row r="9668" spans="1:12">
      <c r="A9668" t="e">
        <f ca="1">E00251527027521</f>
        <v>#NAME?</v>
      </c>
      <c r="B9668">
        <v>29</v>
      </c>
      <c r="C9668" t="s">
        <v>309</v>
      </c>
      <c r="D9668" s="1">
        <v>42101</v>
      </c>
      <c r="F9668">
        <v>2</v>
      </c>
      <c r="G9668">
        <v>2750</v>
      </c>
      <c r="H9668" t="s">
        <v>114</v>
      </c>
      <c r="J9668" t="s">
        <v>14</v>
      </c>
      <c r="K9668">
        <v>54</v>
      </c>
      <c r="L9668" t="s">
        <v>15</v>
      </c>
    </row>
    <row r="9669" spans="1:12">
      <c r="A9669" t="e">
        <f ca="1">E00251527027521</f>
        <v>#NAME?</v>
      </c>
      <c r="B9669">
        <v>29</v>
      </c>
      <c r="C9669" t="s">
        <v>309</v>
      </c>
      <c r="D9669" s="1">
        <v>42667</v>
      </c>
      <c r="F9669">
        <v>1</v>
      </c>
      <c r="G9669">
        <v>5758</v>
      </c>
      <c r="H9669" t="s">
        <v>868</v>
      </c>
      <c r="J9669" t="s">
        <v>14</v>
      </c>
      <c r="K9669">
        <v>56</v>
      </c>
      <c r="L9669" t="s">
        <v>15</v>
      </c>
    </row>
    <row r="9670" spans="1:12">
      <c r="A9670" t="e">
        <f ca="1">E00251527027521</f>
        <v>#NAME?</v>
      </c>
      <c r="B9670">
        <v>29</v>
      </c>
      <c r="C9670" t="s">
        <v>309</v>
      </c>
      <c r="D9670" s="1">
        <v>42752</v>
      </c>
      <c r="F9670">
        <v>2</v>
      </c>
      <c r="G9670">
        <v>3540</v>
      </c>
      <c r="H9670" t="s">
        <v>436</v>
      </c>
      <c r="J9670" t="s">
        <v>14</v>
      </c>
      <c r="K9670">
        <v>56</v>
      </c>
      <c r="L9670" t="s">
        <v>15</v>
      </c>
    </row>
    <row r="9671" spans="1:12">
      <c r="A9671" t="e">
        <f ca="1">E00251514152121</f>
        <v>#NAME?</v>
      </c>
      <c r="B9671">
        <v>702</v>
      </c>
      <c r="C9671" t="s">
        <v>293</v>
      </c>
      <c r="D9671" s="1">
        <v>42153</v>
      </c>
      <c r="F9671">
        <v>6</v>
      </c>
      <c r="G9671">
        <v>2169</v>
      </c>
      <c r="H9671" t="s">
        <v>40</v>
      </c>
      <c r="J9671" t="s">
        <v>14</v>
      </c>
      <c r="K9671">
        <v>58</v>
      </c>
      <c r="L9671" t="s">
        <v>15</v>
      </c>
    </row>
    <row r="9672" spans="1:12">
      <c r="A9672" t="e">
        <f ca="1">E00251429170621</f>
        <v>#NAME?</v>
      </c>
      <c r="B9672">
        <v>296</v>
      </c>
      <c r="C9672" t="s">
        <v>119</v>
      </c>
      <c r="D9672" s="1">
        <v>42121</v>
      </c>
      <c r="F9672">
        <v>1</v>
      </c>
      <c r="G9672">
        <v>78609</v>
      </c>
      <c r="H9672" t="s">
        <v>240</v>
      </c>
      <c r="J9672" t="s">
        <v>14</v>
      </c>
      <c r="K9672">
        <v>52</v>
      </c>
      <c r="L9672" t="s">
        <v>22</v>
      </c>
    </row>
    <row r="9673" spans="1:12">
      <c r="A9673" t="e">
        <f ca="1">E00251429170621</f>
        <v>#NAME?</v>
      </c>
      <c r="B9673">
        <v>296</v>
      </c>
      <c r="C9673" t="s">
        <v>119</v>
      </c>
      <c r="D9673" s="1">
        <v>42508</v>
      </c>
      <c r="F9673">
        <v>2</v>
      </c>
      <c r="G9673">
        <v>460</v>
      </c>
      <c r="H9673" t="s">
        <v>16</v>
      </c>
      <c r="J9673" t="s">
        <v>14</v>
      </c>
      <c r="K9673">
        <v>53</v>
      </c>
      <c r="L9673" t="s">
        <v>15</v>
      </c>
    </row>
    <row r="9674" spans="1:12">
      <c r="A9674" t="e">
        <f ca="1">E00251429170621</f>
        <v>#NAME?</v>
      </c>
      <c r="B9674">
        <v>296</v>
      </c>
      <c r="C9674" t="s">
        <v>119</v>
      </c>
      <c r="D9674" s="1">
        <v>42801</v>
      </c>
      <c r="F9674">
        <v>1</v>
      </c>
      <c r="G9674">
        <v>78609</v>
      </c>
      <c r="H9674" t="s">
        <v>240</v>
      </c>
      <c r="J9674" t="s">
        <v>14</v>
      </c>
      <c r="K9674">
        <v>53</v>
      </c>
      <c r="L9674" t="s">
        <v>22</v>
      </c>
    </row>
    <row r="9675" spans="1:12">
      <c r="A9675" t="e">
        <f ca="1">E00251619053021</f>
        <v>#NAME?</v>
      </c>
      <c r="B9675">
        <v>109</v>
      </c>
      <c r="C9675" t="s">
        <v>480</v>
      </c>
      <c r="D9675" s="1">
        <v>42768</v>
      </c>
      <c r="F9675">
        <v>3</v>
      </c>
      <c r="G9675">
        <v>4019</v>
      </c>
      <c r="H9675" t="s">
        <v>26</v>
      </c>
      <c r="J9675" t="s">
        <v>14</v>
      </c>
      <c r="K9675">
        <v>66</v>
      </c>
      <c r="L9675" t="s">
        <v>15</v>
      </c>
    </row>
    <row r="9676" spans="1:12">
      <c r="A9676" t="e">
        <f ca="1">E00251430390021</f>
        <v>#NAME?</v>
      </c>
      <c r="B9676">
        <v>458</v>
      </c>
      <c r="C9676" t="s">
        <v>275</v>
      </c>
      <c r="D9676" s="1">
        <v>42030</v>
      </c>
      <c r="F9676">
        <v>2</v>
      </c>
      <c r="G9676">
        <v>49390</v>
      </c>
      <c r="H9676" t="s">
        <v>59</v>
      </c>
      <c r="J9676" t="s">
        <v>14</v>
      </c>
      <c r="K9676">
        <v>49</v>
      </c>
      <c r="L9676" t="s">
        <v>15</v>
      </c>
    </row>
    <row r="9677" spans="1:12">
      <c r="A9677" t="e">
        <f ca="1">E00251430390021</f>
        <v>#NAME?</v>
      </c>
      <c r="B9677">
        <v>458</v>
      </c>
      <c r="C9677" t="s">
        <v>275</v>
      </c>
      <c r="D9677" s="1">
        <v>42187</v>
      </c>
      <c r="F9677">
        <v>4</v>
      </c>
      <c r="G9677">
        <v>49390</v>
      </c>
      <c r="H9677" t="s">
        <v>59</v>
      </c>
      <c r="J9677" t="s">
        <v>14</v>
      </c>
      <c r="K9677">
        <v>49</v>
      </c>
      <c r="L9677" t="s">
        <v>15</v>
      </c>
    </row>
    <row r="9678" spans="1:12">
      <c r="A9678" t="e">
        <f ca="1">E00251617646621</f>
        <v>#NAME?</v>
      </c>
      <c r="B9678">
        <v>203</v>
      </c>
      <c r="C9678" t="s">
        <v>908</v>
      </c>
      <c r="D9678" s="1">
        <v>42107</v>
      </c>
      <c r="F9678">
        <v>3</v>
      </c>
      <c r="G9678">
        <v>5651</v>
      </c>
      <c r="H9678" t="s">
        <v>617</v>
      </c>
      <c r="J9678" t="s">
        <v>14</v>
      </c>
      <c r="K9678">
        <v>53</v>
      </c>
      <c r="L9678" t="s">
        <v>15</v>
      </c>
    </row>
    <row r="9679" spans="1:12">
      <c r="A9679" t="e">
        <f ca="1">E00251510664921</f>
        <v>#NAME?</v>
      </c>
      <c r="B9679">
        <v>164</v>
      </c>
      <c r="C9679" t="s">
        <v>792</v>
      </c>
      <c r="D9679" s="1">
        <v>42522</v>
      </c>
      <c r="F9679">
        <v>2</v>
      </c>
      <c r="G9679">
        <v>5253</v>
      </c>
      <c r="H9679" t="s">
        <v>380</v>
      </c>
      <c r="J9679" t="s">
        <v>14</v>
      </c>
      <c r="K9679">
        <v>47</v>
      </c>
      <c r="L9679" t="s">
        <v>15</v>
      </c>
    </row>
    <row r="9680" spans="1:12">
      <c r="A9680" t="e">
        <f ca="1">E00251430334821</f>
        <v>#NAME?</v>
      </c>
      <c r="B9680">
        <v>479</v>
      </c>
      <c r="C9680" t="s">
        <v>164</v>
      </c>
      <c r="D9680" s="1">
        <v>41620</v>
      </c>
      <c r="F9680">
        <v>2</v>
      </c>
      <c r="G9680">
        <v>7242</v>
      </c>
      <c r="H9680" t="s">
        <v>93</v>
      </c>
      <c r="J9680" t="s">
        <v>14</v>
      </c>
      <c r="K9680">
        <v>48</v>
      </c>
      <c r="L9680" t="s">
        <v>15</v>
      </c>
    </row>
    <row r="9681" spans="1:12">
      <c r="A9681" t="e">
        <f ca="1">E00251429836321</f>
        <v>#NAME?</v>
      </c>
      <c r="B9681">
        <v>156</v>
      </c>
      <c r="C9681" t="s">
        <v>569</v>
      </c>
      <c r="D9681" s="1">
        <v>41234</v>
      </c>
      <c r="F9681">
        <v>1</v>
      </c>
      <c r="G9681">
        <v>5531</v>
      </c>
      <c r="H9681" t="s">
        <v>462</v>
      </c>
      <c r="J9681" t="s">
        <v>14</v>
      </c>
      <c r="K9681">
        <v>52</v>
      </c>
      <c r="L9681" t="s">
        <v>15</v>
      </c>
    </row>
    <row r="9682" spans="1:12">
      <c r="A9682" t="e">
        <f ca="1">E00251429836321</f>
        <v>#NAME?</v>
      </c>
      <c r="B9682">
        <v>156</v>
      </c>
      <c r="C9682" t="s">
        <v>569</v>
      </c>
      <c r="D9682" s="1">
        <v>42291</v>
      </c>
      <c r="F9682">
        <v>2</v>
      </c>
      <c r="G9682">
        <v>2149</v>
      </c>
      <c r="H9682" t="s">
        <v>484</v>
      </c>
      <c r="J9682" t="s">
        <v>14</v>
      </c>
      <c r="K9682">
        <v>55</v>
      </c>
      <c r="L9682" t="s">
        <v>15</v>
      </c>
    </row>
    <row r="9683" spans="1:12">
      <c r="A9683" t="e">
        <f ca="1">E00251528053221</f>
        <v>#NAME?</v>
      </c>
      <c r="B9683">
        <v>66</v>
      </c>
      <c r="C9683" t="s">
        <v>134</v>
      </c>
      <c r="D9683" s="1">
        <v>42132</v>
      </c>
      <c r="F9683">
        <v>1</v>
      </c>
      <c r="G9683">
        <v>3804</v>
      </c>
      <c r="H9683" t="s">
        <v>71</v>
      </c>
      <c r="J9683" t="s">
        <v>14</v>
      </c>
      <c r="K9683">
        <v>55</v>
      </c>
      <c r="L9683" t="s">
        <v>15</v>
      </c>
    </row>
    <row r="9684" spans="1:12">
      <c r="A9684" t="e">
        <f ca="1">E00251528053221</f>
        <v>#NAME?</v>
      </c>
      <c r="B9684">
        <v>66</v>
      </c>
      <c r="C9684" t="s">
        <v>134</v>
      </c>
      <c r="D9684" s="1">
        <v>42774</v>
      </c>
      <c r="F9684">
        <v>5</v>
      </c>
      <c r="G9684">
        <v>60090</v>
      </c>
      <c r="H9684" t="s">
        <v>181</v>
      </c>
      <c r="J9684" t="s">
        <v>14</v>
      </c>
      <c r="K9684">
        <v>56</v>
      </c>
      <c r="L9684" t="s">
        <v>15</v>
      </c>
    </row>
    <row r="9685" spans="1:12">
      <c r="A9685" t="e">
        <f ca="1">E00251528053221</f>
        <v>#NAME?</v>
      </c>
      <c r="B9685">
        <v>66</v>
      </c>
      <c r="C9685" t="s">
        <v>134</v>
      </c>
      <c r="D9685" s="1">
        <v>42781</v>
      </c>
      <c r="F9685">
        <v>2</v>
      </c>
      <c r="G9685">
        <v>4919</v>
      </c>
      <c r="H9685" t="s">
        <v>801</v>
      </c>
      <c r="J9685" t="s">
        <v>14</v>
      </c>
      <c r="K9685">
        <v>56</v>
      </c>
      <c r="L9685" t="s">
        <v>15</v>
      </c>
    </row>
    <row r="9686" spans="1:12">
      <c r="A9686" t="e">
        <f ca="1">E00251514152121</f>
        <v>#NAME?</v>
      </c>
      <c r="B9686">
        <v>702</v>
      </c>
      <c r="C9686" t="s">
        <v>293</v>
      </c>
      <c r="D9686" s="1">
        <v>42389</v>
      </c>
      <c r="F9686">
        <v>3</v>
      </c>
      <c r="G9686">
        <v>30781</v>
      </c>
      <c r="H9686" t="s">
        <v>584</v>
      </c>
      <c r="J9686" t="s">
        <v>14</v>
      </c>
      <c r="K9686">
        <v>58</v>
      </c>
      <c r="L9686" t="s">
        <v>15</v>
      </c>
    </row>
    <row r="9687" spans="1:12">
      <c r="A9687" t="e">
        <f ca="1">E00251716551821</f>
        <v>#NAME?</v>
      </c>
      <c r="B9687">
        <v>7504</v>
      </c>
      <c r="C9687" t="s">
        <v>162</v>
      </c>
      <c r="D9687" s="1">
        <v>42908</v>
      </c>
      <c r="F9687">
        <v>1</v>
      </c>
      <c r="G9687">
        <v>30000</v>
      </c>
      <c r="H9687" t="s">
        <v>144</v>
      </c>
      <c r="J9687" t="s">
        <v>14</v>
      </c>
      <c r="K9687">
        <v>47</v>
      </c>
      <c r="L9687" t="s">
        <v>15</v>
      </c>
    </row>
    <row r="9688" spans="1:12">
      <c r="A9688" t="e">
        <f ca="1">E00251510212721</f>
        <v>#NAME?</v>
      </c>
      <c r="B9688">
        <v>153</v>
      </c>
      <c r="C9688" t="s">
        <v>906</v>
      </c>
      <c r="D9688" s="1">
        <v>42115</v>
      </c>
      <c r="F9688">
        <v>1</v>
      </c>
      <c r="G9688">
        <v>27800</v>
      </c>
      <c r="H9688" t="s">
        <v>145</v>
      </c>
      <c r="J9688" t="s">
        <v>14</v>
      </c>
      <c r="K9688">
        <v>41</v>
      </c>
      <c r="L9688" t="s">
        <v>15</v>
      </c>
    </row>
    <row r="9689" spans="1:12">
      <c r="A9689" t="e">
        <f ca="1">E00251524955621</f>
        <v>#NAME?</v>
      </c>
      <c r="B9689">
        <v>193</v>
      </c>
      <c r="C9689" t="s">
        <v>247</v>
      </c>
      <c r="D9689" s="1">
        <v>42562</v>
      </c>
      <c r="F9689">
        <v>1</v>
      </c>
      <c r="G9689">
        <v>7955</v>
      </c>
      <c r="H9689" t="s">
        <v>998</v>
      </c>
      <c r="J9689" t="s">
        <v>14</v>
      </c>
      <c r="K9689">
        <v>51</v>
      </c>
      <c r="L9689" t="s">
        <v>22</v>
      </c>
    </row>
    <row r="9690" spans="1:12">
      <c r="A9690" t="e">
        <f ca="1">E00251439824521</f>
        <v>#NAME?</v>
      </c>
      <c r="B9690">
        <v>489</v>
      </c>
      <c r="C9690" t="s">
        <v>100</v>
      </c>
      <c r="D9690" s="1">
        <v>41054</v>
      </c>
      <c r="F9690">
        <v>1</v>
      </c>
      <c r="G9690">
        <v>72690</v>
      </c>
      <c r="H9690" t="s">
        <v>363</v>
      </c>
      <c r="J9690" t="s">
        <v>14</v>
      </c>
      <c r="K9690">
        <v>51</v>
      </c>
      <c r="L9690" t="s">
        <v>15</v>
      </c>
    </row>
    <row r="9691" spans="1:12">
      <c r="A9691" t="e">
        <f ca="1">E00251532508321</f>
        <v>#NAME?</v>
      </c>
      <c r="B9691">
        <v>438</v>
      </c>
      <c r="C9691" t="s">
        <v>474</v>
      </c>
      <c r="D9691" s="1">
        <v>42366</v>
      </c>
      <c r="F9691">
        <v>1</v>
      </c>
      <c r="G9691">
        <v>6929</v>
      </c>
      <c r="H9691" t="s">
        <v>36</v>
      </c>
      <c r="J9691" t="s">
        <v>14</v>
      </c>
      <c r="K9691">
        <v>55</v>
      </c>
      <c r="L9691" t="s">
        <v>15</v>
      </c>
    </row>
    <row r="9692" spans="1:12">
      <c r="A9692" t="e">
        <f ca="1">E00251514238021</f>
        <v>#NAME?</v>
      </c>
      <c r="B9692">
        <v>448</v>
      </c>
      <c r="C9692" t="s">
        <v>112</v>
      </c>
      <c r="D9692" s="1">
        <v>41652</v>
      </c>
      <c r="F9692">
        <v>2</v>
      </c>
      <c r="G9692">
        <v>7992</v>
      </c>
      <c r="H9692" t="s">
        <v>113</v>
      </c>
      <c r="J9692" t="s">
        <v>14</v>
      </c>
      <c r="K9692">
        <v>43</v>
      </c>
      <c r="L9692" t="s">
        <v>22</v>
      </c>
    </row>
    <row r="9693" spans="1:12">
      <c r="A9693" t="e">
        <f ca="1">E00251531961821</f>
        <v>#NAME?</v>
      </c>
      <c r="B9693">
        <v>498</v>
      </c>
      <c r="C9693" t="s">
        <v>591</v>
      </c>
      <c r="D9693" s="1">
        <v>42009</v>
      </c>
      <c r="F9693">
        <v>1</v>
      </c>
      <c r="G9693">
        <v>49390</v>
      </c>
      <c r="H9693" t="s">
        <v>59</v>
      </c>
      <c r="J9693" t="s">
        <v>14</v>
      </c>
      <c r="K9693">
        <v>60</v>
      </c>
      <c r="L9693" t="s">
        <v>15</v>
      </c>
    </row>
    <row r="9694" spans="1:12">
      <c r="A9694" t="e">
        <f ca="1">E00251531961821</f>
        <v>#NAME?</v>
      </c>
      <c r="B9694">
        <v>498</v>
      </c>
      <c r="C9694" t="s">
        <v>591</v>
      </c>
      <c r="D9694" s="1">
        <v>42695</v>
      </c>
      <c r="F9694">
        <v>2</v>
      </c>
      <c r="G9694">
        <v>49390</v>
      </c>
      <c r="H9694" t="s">
        <v>59</v>
      </c>
      <c r="J9694" t="s">
        <v>14</v>
      </c>
      <c r="K9694">
        <v>62</v>
      </c>
      <c r="L9694" t="s">
        <v>15</v>
      </c>
    </row>
    <row r="9695" spans="1:12">
      <c r="A9695" t="e">
        <f ca="1">E00251531961821</f>
        <v>#NAME?</v>
      </c>
      <c r="B9695">
        <v>498</v>
      </c>
      <c r="C9695" t="s">
        <v>591</v>
      </c>
      <c r="D9695" s="1">
        <v>42746</v>
      </c>
      <c r="F9695">
        <v>1</v>
      </c>
      <c r="G9695">
        <v>4019</v>
      </c>
      <c r="H9695" t="s">
        <v>26</v>
      </c>
      <c r="J9695" t="s">
        <v>14</v>
      </c>
      <c r="K9695">
        <v>62</v>
      </c>
      <c r="L9695" t="s">
        <v>15</v>
      </c>
    </row>
    <row r="9696" spans="1:12">
      <c r="A9696" t="e">
        <f ca="1">E00251531961821</f>
        <v>#NAME?</v>
      </c>
      <c r="B9696">
        <v>498</v>
      </c>
      <c r="C9696" t="s">
        <v>591</v>
      </c>
      <c r="D9696" s="1">
        <v>42907</v>
      </c>
      <c r="F9696">
        <v>2</v>
      </c>
      <c r="G9696">
        <v>78097</v>
      </c>
      <c r="H9696" t="s">
        <v>1152</v>
      </c>
      <c r="J9696" t="s">
        <v>14</v>
      </c>
      <c r="K9696">
        <v>62</v>
      </c>
      <c r="L9696" t="s">
        <v>22</v>
      </c>
    </row>
    <row r="9697" spans="1:12">
      <c r="A9697" t="e">
        <f ca="1">E00251531961821</f>
        <v>#NAME?</v>
      </c>
      <c r="B9697">
        <v>498</v>
      </c>
      <c r="C9697" t="s">
        <v>591</v>
      </c>
      <c r="D9697" s="1">
        <v>42922</v>
      </c>
      <c r="F9697">
        <v>4</v>
      </c>
      <c r="G9697">
        <v>4019</v>
      </c>
      <c r="H9697" t="s">
        <v>26</v>
      </c>
      <c r="J9697" t="s">
        <v>14</v>
      </c>
      <c r="K9697">
        <v>62</v>
      </c>
      <c r="L9697" t="s">
        <v>15</v>
      </c>
    </row>
    <row r="9698" spans="1:12">
      <c r="A9698" t="e">
        <f ca="1">E00251619053021</f>
        <v>#NAME?</v>
      </c>
      <c r="B9698">
        <v>109</v>
      </c>
      <c r="C9698" t="s">
        <v>480</v>
      </c>
      <c r="D9698" s="1">
        <v>42768</v>
      </c>
      <c r="F9698">
        <v>2</v>
      </c>
      <c r="G9698">
        <v>27800</v>
      </c>
      <c r="H9698" t="s">
        <v>145</v>
      </c>
      <c r="J9698" t="s">
        <v>14</v>
      </c>
      <c r="K9698">
        <v>66</v>
      </c>
      <c r="L9698" t="s">
        <v>15</v>
      </c>
    </row>
    <row r="9699" spans="1:12">
      <c r="A9699" t="e">
        <f ca="1">E00251439068821</f>
        <v>#NAME?</v>
      </c>
      <c r="B9699">
        <v>701</v>
      </c>
      <c r="C9699" t="s">
        <v>72</v>
      </c>
      <c r="D9699" s="1">
        <v>42328</v>
      </c>
      <c r="F9699">
        <v>6</v>
      </c>
      <c r="G9699">
        <v>78050</v>
      </c>
      <c r="H9699" t="s">
        <v>197</v>
      </c>
      <c r="J9699" t="s">
        <v>14</v>
      </c>
      <c r="K9699">
        <v>52</v>
      </c>
      <c r="L9699" t="s">
        <v>22</v>
      </c>
    </row>
    <row r="9700" spans="1:12">
      <c r="A9700" t="e">
        <f ca="1">E00251531311721</f>
        <v>#NAME?</v>
      </c>
      <c r="B9700">
        <v>703</v>
      </c>
      <c r="C9700" t="s">
        <v>305</v>
      </c>
      <c r="D9700" s="1">
        <v>41801</v>
      </c>
      <c r="F9700">
        <v>2</v>
      </c>
      <c r="G9700">
        <v>73689</v>
      </c>
      <c r="H9700" t="s">
        <v>84</v>
      </c>
      <c r="J9700" t="s">
        <v>14</v>
      </c>
      <c r="K9700">
        <v>47</v>
      </c>
      <c r="L9700" t="s">
        <v>15</v>
      </c>
    </row>
    <row r="9701" spans="1:12">
      <c r="A9701" t="e">
        <f ca="1">E00251531311721</f>
        <v>#NAME?</v>
      </c>
      <c r="B9701">
        <v>703</v>
      </c>
      <c r="C9701" t="s">
        <v>305</v>
      </c>
      <c r="D9701" s="1">
        <v>41824</v>
      </c>
      <c r="F9701">
        <v>5</v>
      </c>
      <c r="G9701">
        <v>25000</v>
      </c>
      <c r="H9701" t="s">
        <v>178</v>
      </c>
      <c r="J9701" t="s">
        <v>14</v>
      </c>
      <c r="K9701">
        <v>47</v>
      </c>
      <c r="L9701" t="s">
        <v>15</v>
      </c>
    </row>
    <row r="9702" spans="1:12">
      <c r="A9702" t="e">
        <f ca="1">E00251531311721</f>
        <v>#NAME?</v>
      </c>
      <c r="B9702">
        <v>703</v>
      </c>
      <c r="C9702" t="s">
        <v>305</v>
      </c>
      <c r="D9702" s="1">
        <v>42542</v>
      </c>
      <c r="F9702">
        <v>2</v>
      </c>
      <c r="G9702">
        <v>709</v>
      </c>
      <c r="H9702" t="s">
        <v>448</v>
      </c>
      <c r="J9702" t="s">
        <v>14</v>
      </c>
      <c r="K9702">
        <v>49</v>
      </c>
      <c r="L9702" t="s">
        <v>15</v>
      </c>
    </row>
    <row r="9703" spans="1:12">
      <c r="A9703" t="e">
        <f ca="1">E00251531311721</f>
        <v>#NAME?</v>
      </c>
      <c r="B9703">
        <v>703</v>
      </c>
      <c r="C9703" t="s">
        <v>305</v>
      </c>
      <c r="D9703" s="1">
        <v>42929</v>
      </c>
      <c r="F9703">
        <v>2</v>
      </c>
      <c r="G9703">
        <v>709</v>
      </c>
      <c r="H9703" t="s">
        <v>448</v>
      </c>
      <c r="J9703" t="s">
        <v>14</v>
      </c>
      <c r="K9703">
        <v>50</v>
      </c>
      <c r="L9703" t="s">
        <v>15</v>
      </c>
    </row>
    <row r="9704" spans="1:12">
      <c r="A9704" t="e">
        <f ca="1">E00251514152121</f>
        <v>#NAME?</v>
      </c>
      <c r="B9704">
        <v>703</v>
      </c>
      <c r="C9704" t="s">
        <v>305</v>
      </c>
      <c r="D9704" s="1">
        <v>42143</v>
      </c>
      <c r="F9704">
        <v>6</v>
      </c>
      <c r="G9704">
        <v>73300</v>
      </c>
      <c r="H9704" t="s">
        <v>86</v>
      </c>
      <c r="J9704" t="s">
        <v>14</v>
      </c>
      <c r="K9704">
        <v>58</v>
      </c>
      <c r="L9704" t="s">
        <v>15</v>
      </c>
    </row>
    <row r="9705" spans="1:12">
      <c r="A9705" t="e">
        <f ca="1">E00251514152121</f>
        <v>#NAME?</v>
      </c>
      <c r="B9705">
        <v>703</v>
      </c>
      <c r="C9705" t="s">
        <v>305</v>
      </c>
      <c r="D9705" s="1">
        <v>42431</v>
      </c>
      <c r="F9705">
        <v>2</v>
      </c>
      <c r="G9705">
        <v>55090</v>
      </c>
      <c r="H9705" t="s">
        <v>400</v>
      </c>
      <c r="J9705" t="s">
        <v>14</v>
      </c>
      <c r="K9705">
        <v>59</v>
      </c>
      <c r="L9705" t="s">
        <v>15</v>
      </c>
    </row>
    <row r="9706" spans="1:12">
      <c r="A9706" t="e">
        <f ca="1">E00251514152121</f>
        <v>#NAME?</v>
      </c>
      <c r="B9706">
        <v>703</v>
      </c>
      <c r="C9706" t="s">
        <v>305</v>
      </c>
      <c r="D9706" s="1">
        <v>42573</v>
      </c>
      <c r="F9706">
        <v>3</v>
      </c>
      <c r="G9706">
        <v>2724</v>
      </c>
      <c r="H9706" t="s">
        <v>73</v>
      </c>
      <c r="J9706" t="s">
        <v>14</v>
      </c>
      <c r="K9706">
        <v>59</v>
      </c>
      <c r="L9706" t="s">
        <v>15</v>
      </c>
    </row>
    <row r="9707" spans="1:12">
      <c r="A9707" t="e">
        <f ca="1">E00251514152121</f>
        <v>#NAME?</v>
      </c>
      <c r="B9707">
        <v>703</v>
      </c>
      <c r="C9707" t="s">
        <v>305</v>
      </c>
      <c r="D9707" s="1">
        <v>42573</v>
      </c>
      <c r="F9707">
        <v>5</v>
      </c>
      <c r="G9707">
        <v>4549</v>
      </c>
      <c r="H9707" t="s">
        <v>69</v>
      </c>
      <c r="J9707" t="s">
        <v>14</v>
      </c>
      <c r="K9707">
        <v>59</v>
      </c>
      <c r="L9707" t="s">
        <v>15</v>
      </c>
    </row>
    <row r="9708" spans="1:12">
      <c r="A9708" t="e">
        <f ca="1">E00251512293621</f>
        <v>#NAME?</v>
      </c>
      <c r="B9708">
        <v>51</v>
      </c>
      <c r="C9708" t="s">
        <v>372</v>
      </c>
      <c r="D9708" s="1">
        <v>41274</v>
      </c>
      <c r="F9708">
        <v>2</v>
      </c>
      <c r="G9708">
        <v>37589</v>
      </c>
      <c r="H9708" t="s">
        <v>1098</v>
      </c>
      <c r="J9708" t="s">
        <v>14</v>
      </c>
      <c r="K9708">
        <v>48</v>
      </c>
      <c r="L9708" t="s">
        <v>15</v>
      </c>
    </row>
    <row r="9709" spans="1:12">
      <c r="A9709" t="e">
        <f ca="1">E00251439068821</f>
        <v>#NAME?</v>
      </c>
      <c r="B9709">
        <v>701</v>
      </c>
      <c r="C9709" t="s">
        <v>72</v>
      </c>
      <c r="D9709" s="1">
        <v>42996</v>
      </c>
      <c r="F9709">
        <v>2</v>
      </c>
      <c r="G9709">
        <v>2724</v>
      </c>
      <c r="H9709" t="s">
        <v>73</v>
      </c>
      <c r="J9709" t="s">
        <v>14</v>
      </c>
      <c r="K9709">
        <v>54</v>
      </c>
      <c r="L9709" t="s">
        <v>15</v>
      </c>
    </row>
    <row r="9710" spans="1:12">
      <c r="A9710" t="e">
        <f ca="1">E00251514152121</f>
        <v>#NAME?</v>
      </c>
      <c r="B9710">
        <v>703</v>
      </c>
      <c r="C9710" t="s">
        <v>305</v>
      </c>
      <c r="D9710" s="1">
        <v>42654</v>
      </c>
      <c r="F9710">
        <v>1</v>
      </c>
      <c r="G9710">
        <v>73300</v>
      </c>
      <c r="H9710" t="s">
        <v>86</v>
      </c>
      <c r="J9710" t="s">
        <v>14</v>
      </c>
      <c r="K9710">
        <v>59</v>
      </c>
      <c r="L9710" t="s">
        <v>15</v>
      </c>
    </row>
    <row r="9711" spans="1:12">
      <c r="A9711" t="e">
        <f ca="1">E00251531311821</f>
        <v>#NAME?</v>
      </c>
      <c r="B9711">
        <v>1128</v>
      </c>
      <c r="C9711" t="s">
        <v>424</v>
      </c>
      <c r="D9711" s="1">
        <v>42600</v>
      </c>
      <c r="F9711">
        <v>3</v>
      </c>
      <c r="G9711">
        <v>27800</v>
      </c>
      <c r="H9711" t="s">
        <v>145</v>
      </c>
      <c r="J9711" t="s">
        <v>14</v>
      </c>
      <c r="K9711">
        <v>42</v>
      </c>
      <c r="L9711" t="s">
        <v>15</v>
      </c>
    </row>
    <row r="9712" spans="1:12">
      <c r="A9712" t="e">
        <f ca="1">E00251532351021</f>
        <v>#NAME?</v>
      </c>
      <c r="B9712">
        <v>490</v>
      </c>
      <c r="C9712" t="s">
        <v>158</v>
      </c>
      <c r="D9712" s="1">
        <v>40977</v>
      </c>
      <c r="F9712">
        <v>1</v>
      </c>
      <c r="G9712">
        <v>2720</v>
      </c>
      <c r="H9712" t="s">
        <v>65</v>
      </c>
      <c r="J9712" t="s">
        <v>14</v>
      </c>
      <c r="K9712">
        <v>53</v>
      </c>
      <c r="L9712" t="s">
        <v>15</v>
      </c>
    </row>
    <row r="9713" spans="1:12">
      <c r="A9713" t="e">
        <f ca="1">E00251513752721</f>
        <v>#NAME?</v>
      </c>
      <c r="B9713">
        <v>702</v>
      </c>
      <c r="C9713" t="s">
        <v>293</v>
      </c>
      <c r="D9713" s="1">
        <v>40976</v>
      </c>
      <c r="F9713">
        <v>2</v>
      </c>
      <c r="G9713">
        <v>7273</v>
      </c>
      <c r="H9713" t="s">
        <v>543</v>
      </c>
      <c r="J9713" t="s">
        <v>14</v>
      </c>
      <c r="K9713">
        <v>52</v>
      </c>
      <c r="L9713" t="s">
        <v>15</v>
      </c>
    </row>
    <row r="9714" spans="1:12">
      <c r="A9714" t="e">
        <f ca="1">E00251533639421</f>
        <v>#NAME?</v>
      </c>
      <c r="B9714">
        <v>1886</v>
      </c>
      <c r="C9714" t="s">
        <v>581</v>
      </c>
      <c r="D9714" s="1">
        <v>42159</v>
      </c>
      <c r="F9714">
        <v>1</v>
      </c>
      <c r="G9714">
        <v>1101</v>
      </c>
      <c r="H9714" t="s">
        <v>220</v>
      </c>
      <c r="J9714" t="s">
        <v>14</v>
      </c>
      <c r="K9714">
        <v>49</v>
      </c>
      <c r="L9714" t="s">
        <v>15</v>
      </c>
    </row>
    <row r="9715" spans="1:12">
      <c r="A9715" t="e">
        <f ca="1">E00251533639421</f>
        <v>#NAME?</v>
      </c>
      <c r="B9715">
        <v>1886</v>
      </c>
      <c r="C9715" t="s">
        <v>581</v>
      </c>
      <c r="D9715" s="1">
        <v>42219</v>
      </c>
      <c r="F9715">
        <v>3</v>
      </c>
      <c r="G9715">
        <v>25000</v>
      </c>
      <c r="H9715" t="s">
        <v>178</v>
      </c>
      <c r="J9715" t="s">
        <v>14</v>
      </c>
      <c r="K9715">
        <v>49</v>
      </c>
      <c r="L9715" t="s">
        <v>15</v>
      </c>
    </row>
    <row r="9716" spans="1:12">
      <c r="A9716" t="e">
        <f ca="1">E00251513752721</f>
        <v>#NAME?</v>
      </c>
      <c r="B9716">
        <v>702</v>
      </c>
      <c r="C9716" t="s">
        <v>293</v>
      </c>
      <c r="D9716" s="1">
        <v>41106</v>
      </c>
      <c r="F9716">
        <v>6</v>
      </c>
      <c r="G9716">
        <v>49390</v>
      </c>
      <c r="H9716" t="s">
        <v>59</v>
      </c>
      <c r="J9716" t="s">
        <v>14</v>
      </c>
      <c r="K9716">
        <v>52</v>
      </c>
      <c r="L9716" t="s">
        <v>15</v>
      </c>
    </row>
    <row r="9717" spans="1:12">
      <c r="A9717" t="e">
        <f ca="1">E00251513752721</f>
        <v>#NAME?</v>
      </c>
      <c r="B9717">
        <v>702</v>
      </c>
      <c r="C9717" t="s">
        <v>293</v>
      </c>
      <c r="D9717" s="1">
        <v>41590</v>
      </c>
      <c r="F9717">
        <v>5</v>
      </c>
      <c r="G9717">
        <v>81380</v>
      </c>
      <c r="H9717" t="s">
        <v>326</v>
      </c>
      <c r="J9717" t="s">
        <v>14</v>
      </c>
      <c r="K9717">
        <v>54</v>
      </c>
      <c r="L9717" t="s">
        <v>15</v>
      </c>
    </row>
    <row r="9718" spans="1:12">
      <c r="A9718" t="e">
        <f ca="1">E00251513752721</f>
        <v>#NAME?</v>
      </c>
      <c r="B9718">
        <v>702</v>
      </c>
      <c r="C9718" t="s">
        <v>293</v>
      </c>
      <c r="D9718" s="1">
        <v>41694</v>
      </c>
      <c r="F9718">
        <v>6</v>
      </c>
      <c r="G9718">
        <v>7273</v>
      </c>
      <c r="H9718" t="s">
        <v>543</v>
      </c>
      <c r="J9718" t="s">
        <v>14</v>
      </c>
      <c r="K9718">
        <v>54</v>
      </c>
      <c r="L9718" t="s">
        <v>15</v>
      </c>
    </row>
    <row r="9719" spans="1:12">
      <c r="A9719" t="e">
        <f ca="1">E00251513752721</f>
        <v>#NAME?</v>
      </c>
      <c r="B9719">
        <v>702</v>
      </c>
      <c r="C9719" t="s">
        <v>293</v>
      </c>
      <c r="D9719" s="1">
        <v>42159</v>
      </c>
      <c r="F9719">
        <v>2</v>
      </c>
      <c r="G9719">
        <v>4019</v>
      </c>
      <c r="H9719" t="s">
        <v>26</v>
      </c>
      <c r="J9719" t="s">
        <v>14</v>
      </c>
      <c r="K9719">
        <v>55</v>
      </c>
      <c r="L9719" t="s">
        <v>15</v>
      </c>
    </row>
    <row r="9720" spans="1:12">
      <c r="A9720" t="e">
        <f ca="1">E00251514238021</f>
        <v>#NAME?</v>
      </c>
      <c r="B9720">
        <v>448</v>
      </c>
      <c r="C9720" t="s">
        <v>112</v>
      </c>
      <c r="D9720" s="1">
        <v>43006</v>
      </c>
      <c r="F9720">
        <v>2</v>
      </c>
      <c r="G9720">
        <v>7177</v>
      </c>
      <c r="H9720" t="s">
        <v>126</v>
      </c>
      <c r="J9720" t="s">
        <v>14</v>
      </c>
      <c r="K9720">
        <v>47</v>
      </c>
      <c r="L9720" t="s">
        <v>15</v>
      </c>
    </row>
    <row r="9721" spans="1:12">
      <c r="A9721" t="e">
        <f ca="1">E00251619053021</f>
        <v>#NAME?</v>
      </c>
      <c r="B9721">
        <v>109</v>
      </c>
      <c r="C9721" t="s">
        <v>480</v>
      </c>
      <c r="D9721" s="1">
        <v>42418</v>
      </c>
      <c r="F9721">
        <v>1</v>
      </c>
      <c r="G9721">
        <v>2149</v>
      </c>
      <c r="H9721" t="s">
        <v>484</v>
      </c>
      <c r="J9721" t="s">
        <v>14</v>
      </c>
      <c r="K9721">
        <v>65</v>
      </c>
      <c r="L9721" t="s">
        <v>15</v>
      </c>
    </row>
    <row r="9722" spans="1:12">
      <c r="A9722" t="e">
        <f ca="1">E00251532351021</f>
        <v>#NAME?</v>
      </c>
      <c r="B9722">
        <v>490</v>
      </c>
      <c r="C9722" t="s">
        <v>158</v>
      </c>
      <c r="D9722" s="1">
        <v>41725</v>
      </c>
      <c r="F9722">
        <v>1</v>
      </c>
      <c r="G9722">
        <v>72191</v>
      </c>
      <c r="H9722" t="s">
        <v>883</v>
      </c>
      <c r="J9722" t="s">
        <v>14</v>
      </c>
      <c r="K9722">
        <v>55</v>
      </c>
      <c r="L9722" t="s">
        <v>15</v>
      </c>
    </row>
    <row r="9723" spans="1:12">
      <c r="A9723" t="e">
        <f ca="1">E00251532351021</f>
        <v>#NAME?</v>
      </c>
      <c r="B9723">
        <v>490</v>
      </c>
      <c r="C9723" t="s">
        <v>158</v>
      </c>
      <c r="D9723" s="1">
        <v>42163</v>
      </c>
      <c r="F9723">
        <v>2</v>
      </c>
      <c r="G9723">
        <v>4019</v>
      </c>
      <c r="H9723" t="s">
        <v>26</v>
      </c>
      <c r="J9723" t="s">
        <v>14</v>
      </c>
      <c r="K9723">
        <v>56</v>
      </c>
      <c r="L9723" t="s">
        <v>15</v>
      </c>
    </row>
    <row r="9724" spans="1:12">
      <c r="A9724" t="e">
        <f ca="1">E00251532351021</f>
        <v>#NAME?</v>
      </c>
      <c r="B9724">
        <v>490</v>
      </c>
      <c r="C9724" t="s">
        <v>158</v>
      </c>
      <c r="D9724" s="1">
        <v>42173</v>
      </c>
      <c r="F9724">
        <v>1</v>
      </c>
      <c r="G9724">
        <v>4019</v>
      </c>
      <c r="H9724" t="s">
        <v>26</v>
      </c>
      <c r="J9724" t="s">
        <v>14</v>
      </c>
      <c r="K9724">
        <v>56</v>
      </c>
      <c r="L9724" t="s">
        <v>15</v>
      </c>
    </row>
    <row r="9725" spans="1:12">
      <c r="A9725" t="e">
        <f ca="1">E00251524989121</f>
        <v>#NAME?</v>
      </c>
      <c r="B9725">
        <v>459</v>
      </c>
      <c r="C9725" t="s">
        <v>187</v>
      </c>
      <c r="D9725" s="1">
        <v>41557</v>
      </c>
      <c r="F9725">
        <v>1</v>
      </c>
      <c r="G9725">
        <v>8470</v>
      </c>
      <c r="H9725" t="s">
        <v>120</v>
      </c>
      <c r="J9725" t="s">
        <v>14</v>
      </c>
      <c r="K9725">
        <v>40</v>
      </c>
      <c r="L9725" t="s">
        <v>15</v>
      </c>
    </row>
    <row r="9726" spans="1:12">
      <c r="A9726" t="e">
        <f ca="1">E00251510212721</f>
        <v>#NAME?</v>
      </c>
      <c r="B9726">
        <v>153</v>
      </c>
      <c r="C9726" t="s">
        <v>906</v>
      </c>
      <c r="D9726" s="1">
        <v>42384</v>
      </c>
      <c r="F9726">
        <v>1</v>
      </c>
      <c r="G9726">
        <v>27800</v>
      </c>
      <c r="H9726" t="s">
        <v>145</v>
      </c>
      <c r="J9726" t="s">
        <v>14</v>
      </c>
      <c r="K9726">
        <v>42</v>
      </c>
      <c r="L9726" t="s">
        <v>15</v>
      </c>
    </row>
    <row r="9727" spans="1:12">
      <c r="A9727" t="e">
        <f ca="1">E00251513752721</f>
        <v>#NAME?</v>
      </c>
      <c r="B9727">
        <v>702</v>
      </c>
      <c r="C9727" t="s">
        <v>293</v>
      </c>
      <c r="D9727" s="1">
        <v>42802</v>
      </c>
      <c r="F9727">
        <v>2</v>
      </c>
      <c r="G9727">
        <v>4019</v>
      </c>
      <c r="H9727" t="s">
        <v>26</v>
      </c>
      <c r="J9727" t="s">
        <v>14</v>
      </c>
      <c r="K9727">
        <v>57</v>
      </c>
      <c r="L9727" t="s">
        <v>15</v>
      </c>
    </row>
    <row r="9728" spans="1:12">
      <c r="A9728" t="e">
        <f ca="1">E00251513752721</f>
        <v>#NAME?</v>
      </c>
      <c r="B9728">
        <v>702</v>
      </c>
      <c r="C9728" t="s">
        <v>293</v>
      </c>
      <c r="D9728" s="1">
        <v>42872</v>
      </c>
      <c r="F9728">
        <v>4</v>
      </c>
      <c r="G9728">
        <v>27800</v>
      </c>
      <c r="H9728" t="s">
        <v>145</v>
      </c>
      <c r="J9728" t="s">
        <v>14</v>
      </c>
      <c r="K9728">
        <v>57</v>
      </c>
      <c r="L9728" t="s">
        <v>15</v>
      </c>
    </row>
    <row r="9729" spans="1:12">
      <c r="A9729" t="e">
        <f ca="1">E00251513752721</f>
        <v>#NAME?</v>
      </c>
      <c r="B9729">
        <v>744</v>
      </c>
      <c r="C9729" t="s">
        <v>308</v>
      </c>
      <c r="D9729" s="1">
        <v>42370</v>
      </c>
      <c r="E9729">
        <v>1</v>
      </c>
      <c r="F9729">
        <v>3</v>
      </c>
      <c r="G9729">
        <v>4019</v>
      </c>
      <c r="H9729" t="s">
        <v>26</v>
      </c>
      <c r="J9729" t="s">
        <v>34</v>
      </c>
      <c r="K9729">
        <v>56</v>
      </c>
      <c r="L9729" t="s">
        <v>15</v>
      </c>
    </row>
    <row r="9730" spans="1:12">
      <c r="A9730" t="e">
        <f ca="1">E00251532372821</f>
        <v>#NAME?</v>
      </c>
      <c r="B9730">
        <v>6156</v>
      </c>
      <c r="C9730" t="s">
        <v>352</v>
      </c>
      <c r="D9730" s="1">
        <v>42702</v>
      </c>
      <c r="F9730">
        <v>1</v>
      </c>
      <c r="G9730">
        <v>4660</v>
      </c>
      <c r="H9730" t="s">
        <v>215</v>
      </c>
      <c r="J9730" t="s">
        <v>14</v>
      </c>
      <c r="K9730">
        <v>49</v>
      </c>
      <c r="L9730" t="s">
        <v>15</v>
      </c>
    </row>
    <row r="9731" spans="1:12">
      <c r="A9731" t="e">
        <f ca="1">E00251424016021</f>
        <v>#NAME?</v>
      </c>
      <c r="B9731">
        <v>206</v>
      </c>
      <c r="C9731" t="s">
        <v>892</v>
      </c>
      <c r="D9731" s="1">
        <v>41709</v>
      </c>
      <c r="F9731">
        <v>1</v>
      </c>
      <c r="G9731">
        <v>7175</v>
      </c>
      <c r="H9731" t="s">
        <v>689</v>
      </c>
      <c r="J9731" t="s">
        <v>14</v>
      </c>
      <c r="K9731">
        <v>59</v>
      </c>
      <c r="L9731" t="s">
        <v>15</v>
      </c>
    </row>
    <row r="9732" spans="1:12">
      <c r="A9732" t="e">
        <f ca="1">E00251513752721</f>
        <v>#NAME?</v>
      </c>
      <c r="B9732">
        <v>702</v>
      </c>
      <c r="C9732" t="s">
        <v>293</v>
      </c>
      <c r="D9732" s="1">
        <v>42401</v>
      </c>
      <c r="F9732">
        <v>3</v>
      </c>
      <c r="G9732">
        <v>49390</v>
      </c>
      <c r="H9732" t="s">
        <v>59</v>
      </c>
      <c r="J9732" t="s">
        <v>14</v>
      </c>
      <c r="K9732">
        <v>56</v>
      </c>
      <c r="L9732" t="s">
        <v>15</v>
      </c>
    </row>
    <row r="9733" spans="1:12">
      <c r="A9733" t="e">
        <f ca="1">E00251716445321</f>
        <v>#NAME?</v>
      </c>
      <c r="B9733">
        <v>286</v>
      </c>
      <c r="C9733" t="s">
        <v>41</v>
      </c>
      <c r="D9733" s="1">
        <v>41649</v>
      </c>
      <c r="F9733">
        <v>1</v>
      </c>
      <c r="G9733">
        <v>93</v>
      </c>
      <c r="H9733" t="s">
        <v>29</v>
      </c>
      <c r="J9733" t="s">
        <v>14</v>
      </c>
      <c r="K9733">
        <v>60</v>
      </c>
      <c r="L9733" t="s">
        <v>15</v>
      </c>
    </row>
    <row r="9734" spans="1:12">
      <c r="A9734" t="e">
        <f ca="1">E00251513752721</f>
        <v>#NAME?</v>
      </c>
      <c r="B9734">
        <v>702</v>
      </c>
      <c r="C9734" t="s">
        <v>293</v>
      </c>
      <c r="D9734" s="1">
        <v>40968</v>
      </c>
      <c r="F9734">
        <v>1</v>
      </c>
      <c r="G9734">
        <v>4019</v>
      </c>
      <c r="H9734" t="s">
        <v>26</v>
      </c>
      <c r="J9734" t="s">
        <v>14</v>
      </c>
      <c r="K9734">
        <v>52</v>
      </c>
      <c r="L9734" t="s">
        <v>15</v>
      </c>
    </row>
    <row r="9735" spans="1:12">
      <c r="A9735" t="e">
        <f ca="1">E00251532302721</f>
        <v>#NAME?</v>
      </c>
      <c r="B9735">
        <v>451</v>
      </c>
      <c r="C9735" t="s">
        <v>102</v>
      </c>
      <c r="D9735" s="1">
        <v>42111</v>
      </c>
      <c r="F9735">
        <v>1</v>
      </c>
      <c r="G9735">
        <v>6959</v>
      </c>
      <c r="H9735" t="s">
        <v>1199</v>
      </c>
      <c r="J9735" t="s">
        <v>14</v>
      </c>
      <c r="K9735">
        <v>53</v>
      </c>
      <c r="L9735" t="s">
        <v>15</v>
      </c>
    </row>
    <row r="9736" spans="1:12">
      <c r="A9736" t="e">
        <f ca="1">E00251439824521</f>
        <v>#NAME?</v>
      </c>
      <c r="B9736">
        <v>7111</v>
      </c>
      <c r="C9736" t="s">
        <v>496</v>
      </c>
      <c r="D9736" s="1">
        <v>42526</v>
      </c>
      <c r="F9736">
        <v>1</v>
      </c>
      <c r="G9736">
        <v>71514</v>
      </c>
      <c r="H9736" t="s">
        <v>568</v>
      </c>
      <c r="I9736" t="s">
        <v>148</v>
      </c>
      <c r="J9736" t="s">
        <v>57</v>
      </c>
      <c r="K9736">
        <v>55</v>
      </c>
      <c r="L9736" t="s">
        <v>15</v>
      </c>
    </row>
    <row r="9737" spans="1:12">
      <c r="A9737" t="e">
        <f ca="1">E00251531468021</f>
        <v>#NAME?</v>
      </c>
      <c r="B9737">
        <v>703</v>
      </c>
      <c r="C9737" t="s">
        <v>305</v>
      </c>
      <c r="D9737" s="1">
        <v>41558</v>
      </c>
      <c r="F9737">
        <v>2</v>
      </c>
      <c r="G9737">
        <v>7273</v>
      </c>
      <c r="H9737" t="s">
        <v>543</v>
      </c>
      <c r="J9737" t="s">
        <v>14</v>
      </c>
      <c r="K9737">
        <v>38</v>
      </c>
      <c r="L9737" t="s">
        <v>15</v>
      </c>
    </row>
    <row r="9738" spans="1:12">
      <c r="A9738" t="e">
        <f t="shared" ref="A9738:A9743" ca="1" si="85">E00251513752721</f>
        <v>#NAME?</v>
      </c>
      <c r="B9738">
        <v>702</v>
      </c>
      <c r="C9738" t="s">
        <v>293</v>
      </c>
      <c r="D9738" s="1">
        <v>41417</v>
      </c>
      <c r="F9738">
        <v>2</v>
      </c>
      <c r="G9738">
        <v>4019</v>
      </c>
      <c r="H9738" t="s">
        <v>26</v>
      </c>
      <c r="J9738" t="s">
        <v>14</v>
      </c>
      <c r="K9738">
        <v>53</v>
      </c>
      <c r="L9738" t="s">
        <v>15</v>
      </c>
    </row>
    <row r="9739" spans="1:12">
      <c r="A9739" t="e">
        <f t="shared" ca="1" si="85"/>
        <v>#NAME?</v>
      </c>
      <c r="B9739">
        <v>702</v>
      </c>
      <c r="C9739" t="s">
        <v>293</v>
      </c>
      <c r="D9739" s="1">
        <v>41590</v>
      </c>
      <c r="F9739">
        <v>6</v>
      </c>
      <c r="G9739">
        <v>7233</v>
      </c>
      <c r="H9739" t="s">
        <v>412</v>
      </c>
      <c r="J9739" t="s">
        <v>14</v>
      </c>
      <c r="K9739">
        <v>54</v>
      </c>
      <c r="L9739" t="s">
        <v>15</v>
      </c>
    </row>
    <row r="9740" spans="1:12">
      <c r="A9740" t="e">
        <f t="shared" ca="1" si="85"/>
        <v>#NAME?</v>
      </c>
      <c r="B9740">
        <v>702</v>
      </c>
      <c r="C9740" t="s">
        <v>293</v>
      </c>
      <c r="D9740" s="1">
        <v>42171</v>
      </c>
      <c r="F9740">
        <v>3</v>
      </c>
      <c r="G9740">
        <v>8798</v>
      </c>
      <c r="H9740" t="s">
        <v>314</v>
      </c>
      <c r="J9740" t="s">
        <v>14</v>
      </c>
      <c r="K9740">
        <v>55</v>
      </c>
      <c r="L9740" t="s">
        <v>15</v>
      </c>
    </row>
    <row r="9741" spans="1:12">
      <c r="A9741" t="e">
        <f t="shared" ca="1" si="85"/>
        <v>#NAME?</v>
      </c>
      <c r="B9741">
        <v>702</v>
      </c>
      <c r="C9741" t="s">
        <v>293</v>
      </c>
      <c r="D9741" s="1">
        <v>42269</v>
      </c>
      <c r="F9741">
        <v>3</v>
      </c>
      <c r="G9741">
        <v>4019</v>
      </c>
      <c r="H9741" t="s">
        <v>26</v>
      </c>
      <c r="J9741" t="s">
        <v>14</v>
      </c>
      <c r="K9741">
        <v>55</v>
      </c>
      <c r="L9741" t="s">
        <v>15</v>
      </c>
    </row>
    <row r="9742" spans="1:12">
      <c r="A9742" t="e">
        <f t="shared" ca="1" si="85"/>
        <v>#NAME?</v>
      </c>
      <c r="B9742">
        <v>702</v>
      </c>
      <c r="C9742" t="s">
        <v>293</v>
      </c>
      <c r="D9742" s="1">
        <v>42353</v>
      </c>
      <c r="F9742">
        <v>1</v>
      </c>
      <c r="G9742">
        <v>91</v>
      </c>
      <c r="H9742" t="s">
        <v>927</v>
      </c>
      <c r="J9742" t="s">
        <v>14</v>
      </c>
      <c r="K9742">
        <v>56</v>
      </c>
      <c r="L9742" t="s">
        <v>15</v>
      </c>
    </row>
    <row r="9743" spans="1:12">
      <c r="A9743" t="e">
        <f t="shared" ca="1" si="85"/>
        <v>#NAME?</v>
      </c>
      <c r="B9743">
        <v>702</v>
      </c>
      <c r="C9743" t="s">
        <v>293</v>
      </c>
      <c r="D9743" s="1">
        <v>42425</v>
      </c>
      <c r="F9743">
        <v>6</v>
      </c>
      <c r="G9743">
        <v>7233</v>
      </c>
      <c r="H9743" t="s">
        <v>412</v>
      </c>
      <c r="J9743" t="s">
        <v>14</v>
      </c>
      <c r="K9743">
        <v>56</v>
      </c>
      <c r="L9743" t="s">
        <v>15</v>
      </c>
    </row>
    <row r="9744" spans="1:12">
      <c r="A9744" t="e">
        <f ca="1">E00251514152121</f>
        <v>#NAME?</v>
      </c>
      <c r="B9744">
        <v>702</v>
      </c>
      <c r="C9744" t="s">
        <v>293</v>
      </c>
      <c r="D9744" s="1">
        <v>41374</v>
      </c>
      <c r="F9744">
        <v>1</v>
      </c>
      <c r="G9744">
        <v>2119</v>
      </c>
      <c r="H9744" t="s">
        <v>82</v>
      </c>
      <c r="J9744" t="s">
        <v>14</v>
      </c>
      <c r="K9744">
        <v>56</v>
      </c>
      <c r="L9744" t="s">
        <v>15</v>
      </c>
    </row>
    <row r="9745" spans="1:12">
      <c r="A9745" t="e">
        <f ca="1">E00251432196721</f>
        <v>#NAME?</v>
      </c>
      <c r="B9745">
        <v>449</v>
      </c>
      <c r="C9745" t="s">
        <v>124</v>
      </c>
      <c r="D9745" s="1">
        <v>42164</v>
      </c>
      <c r="F9745">
        <v>3</v>
      </c>
      <c r="G9745">
        <v>5368</v>
      </c>
      <c r="H9745" t="s">
        <v>101</v>
      </c>
      <c r="J9745" t="s">
        <v>14</v>
      </c>
      <c r="K9745">
        <v>46</v>
      </c>
      <c r="L9745" t="s">
        <v>15</v>
      </c>
    </row>
    <row r="9746" spans="1:12">
      <c r="A9746" t="e">
        <f ca="1">E00251432196721</f>
        <v>#NAME?</v>
      </c>
      <c r="B9746">
        <v>449</v>
      </c>
      <c r="C9746" t="s">
        <v>124</v>
      </c>
      <c r="D9746" s="1">
        <v>42717</v>
      </c>
      <c r="F9746">
        <v>4</v>
      </c>
      <c r="G9746">
        <v>5368</v>
      </c>
      <c r="H9746" t="s">
        <v>101</v>
      </c>
      <c r="J9746" t="s">
        <v>14</v>
      </c>
      <c r="K9746">
        <v>48</v>
      </c>
      <c r="L9746" t="s">
        <v>15</v>
      </c>
    </row>
    <row r="9747" spans="1:12">
      <c r="A9747" t="e">
        <f ca="1">E00251531468021</f>
        <v>#NAME?</v>
      </c>
      <c r="B9747">
        <v>703</v>
      </c>
      <c r="C9747" t="s">
        <v>305</v>
      </c>
      <c r="D9747" s="1">
        <v>43061</v>
      </c>
      <c r="F9747">
        <v>4</v>
      </c>
      <c r="G9747">
        <v>7273</v>
      </c>
      <c r="H9747" t="s">
        <v>543</v>
      </c>
      <c r="J9747" t="s">
        <v>14</v>
      </c>
      <c r="K9747">
        <v>42</v>
      </c>
      <c r="L9747" t="s">
        <v>15</v>
      </c>
    </row>
    <row r="9748" spans="1:12">
      <c r="A9748" t="e">
        <f ca="1">E00251518518221</f>
        <v>#NAME?</v>
      </c>
      <c r="B9748">
        <v>295</v>
      </c>
      <c r="C9748" t="s">
        <v>435</v>
      </c>
      <c r="D9748" s="1">
        <v>42145</v>
      </c>
      <c r="F9748">
        <v>1</v>
      </c>
      <c r="G9748">
        <v>2809</v>
      </c>
      <c r="H9748" t="s">
        <v>90</v>
      </c>
      <c r="J9748" t="s">
        <v>14</v>
      </c>
      <c r="K9748">
        <v>51</v>
      </c>
      <c r="L9748" t="s">
        <v>15</v>
      </c>
    </row>
    <row r="9749" spans="1:12">
      <c r="A9749" t="e">
        <f ca="1">E00251618072321</f>
        <v>#NAME?</v>
      </c>
      <c r="B9749">
        <v>12</v>
      </c>
      <c r="C9749" t="s">
        <v>771</v>
      </c>
      <c r="D9749" s="1">
        <v>42697</v>
      </c>
      <c r="F9749">
        <v>2</v>
      </c>
      <c r="G9749">
        <v>5939</v>
      </c>
      <c r="H9749" t="s">
        <v>1200</v>
      </c>
      <c r="J9749" t="s">
        <v>14</v>
      </c>
      <c r="K9749">
        <v>41</v>
      </c>
      <c r="L9749" t="s">
        <v>15</v>
      </c>
    </row>
    <row r="9750" spans="1:12">
      <c r="A9750" t="e">
        <f ca="1">E00251532508321</f>
        <v>#NAME?</v>
      </c>
      <c r="B9750">
        <v>438</v>
      </c>
      <c r="C9750" t="s">
        <v>474</v>
      </c>
      <c r="D9750" s="1">
        <v>42410</v>
      </c>
      <c r="F9750">
        <v>1</v>
      </c>
      <c r="G9750">
        <v>6929</v>
      </c>
      <c r="H9750" t="s">
        <v>36</v>
      </c>
      <c r="J9750" t="s">
        <v>14</v>
      </c>
      <c r="K9750">
        <v>55</v>
      </c>
      <c r="L9750" t="s">
        <v>15</v>
      </c>
    </row>
    <row r="9751" spans="1:12">
      <c r="A9751" t="e">
        <f ca="1">E00251429170621</f>
        <v>#NAME?</v>
      </c>
      <c r="B9751">
        <v>296</v>
      </c>
      <c r="C9751" t="s">
        <v>119</v>
      </c>
      <c r="D9751" s="1">
        <v>42786</v>
      </c>
      <c r="F9751">
        <v>3</v>
      </c>
      <c r="G9751">
        <v>5368</v>
      </c>
      <c r="H9751" t="s">
        <v>101</v>
      </c>
      <c r="J9751" t="s">
        <v>14</v>
      </c>
      <c r="K9751">
        <v>53</v>
      </c>
      <c r="L9751" t="s">
        <v>15</v>
      </c>
    </row>
    <row r="9752" spans="1:12">
      <c r="A9752" t="e">
        <f ca="1">E00251512209521</f>
        <v>#NAME?</v>
      </c>
      <c r="B9752">
        <v>66</v>
      </c>
      <c r="C9752" t="s">
        <v>134</v>
      </c>
      <c r="D9752" s="1">
        <v>42644</v>
      </c>
      <c r="F9752">
        <v>1</v>
      </c>
      <c r="G9752">
        <v>460</v>
      </c>
      <c r="H9752" t="s">
        <v>16</v>
      </c>
      <c r="J9752" t="s">
        <v>14</v>
      </c>
      <c r="K9752">
        <v>47</v>
      </c>
      <c r="L9752" t="s">
        <v>15</v>
      </c>
    </row>
    <row r="9753" spans="1:12">
      <c r="A9753" t="e">
        <f ca="1">E00251531966421</f>
        <v>#NAME?</v>
      </c>
      <c r="B9753">
        <v>449</v>
      </c>
      <c r="C9753" t="s">
        <v>124</v>
      </c>
      <c r="D9753" s="1">
        <v>41536</v>
      </c>
      <c r="F9753">
        <v>2</v>
      </c>
      <c r="G9753">
        <v>30000</v>
      </c>
      <c r="H9753" t="s">
        <v>144</v>
      </c>
      <c r="J9753" t="s">
        <v>14</v>
      </c>
      <c r="K9753">
        <v>44</v>
      </c>
      <c r="L9753" t="s">
        <v>15</v>
      </c>
    </row>
    <row r="9754" spans="1:12">
      <c r="A9754" t="e">
        <f ca="1">E00251532489321</f>
        <v>#NAME?</v>
      </c>
      <c r="B9754">
        <v>336</v>
      </c>
      <c r="C9754" t="s">
        <v>901</v>
      </c>
      <c r="D9754" s="1">
        <v>41593</v>
      </c>
      <c r="F9754">
        <v>1</v>
      </c>
      <c r="G9754">
        <v>5990</v>
      </c>
      <c r="H9754" t="s">
        <v>60</v>
      </c>
      <c r="J9754" t="s">
        <v>14</v>
      </c>
      <c r="K9754">
        <v>39</v>
      </c>
      <c r="L9754" t="s">
        <v>15</v>
      </c>
    </row>
    <row r="9755" spans="1:12">
      <c r="A9755" t="e">
        <f ca="1">E00251432383521</f>
        <v>#NAME?</v>
      </c>
      <c r="B9755">
        <v>489</v>
      </c>
      <c r="C9755" t="s">
        <v>100</v>
      </c>
      <c r="D9755" s="1">
        <v>41542</v>
      </c>
      <c r="F9755">
        <v>1</v>
      </c>
      <c r="G9755">
        <v>463</v>
      </c>
      <c r="H9755" t="s">
        <v>259</v>
      </c>
      <c r="J9755" t="s">
        <v>14</v>
      </c>
      <c r="K9755">
        <v>47</v>
      </c>
      <c r="L9755" t="s">
        <v>15</v>
      </c>
    </row>
    <row r="9756" spans="1:12">
      <c r="A9756" t="e">
        <f ca="1">E00251432383521</f>
        <v>#NAME?</v>
      </c>
      <c r="B9756">
        <v>489</v>
      </c>
      <c r="C9756" t="s">
        <v>100</v>
      </c>
      <c r="D9756" s="1">
        <v>42830</v>
      </c>
      <c r="F9756">
        <v>1</v>
      </c>
      <c r="G9756">
        <v>3804</v>
      </c>
      <c r="H9756" t="s">
        <v>71</v>
      </c>
      <c r="J9756" t="s">
        <v>14</v>
      </c>
      <c r="K9756">
        <v>50</v>
      </c>
      <c r="L9756" t="s">
        <v>15</v>
      </c>
    </row>
    <row r="9757" spans="1:12">
      <c r="A9757" t="e">
        <f ca="1">E00251532372821</f>
        <v>#NAME?</v>
      </c>
      <c r="B9757">
        <v>6156</v>
      </c>
      <c r="C9757" t="s">
        <v>352</v>
      </c>
      <c r="D9757" s="1">
        <v>41578</v>
      </c>
      <c r="F9757">
        <v>1</v>
      </c>
      <c r="G9757">
        <v>45981</v>
      </c>
      <c r="H9757" t="s">
        <v>917</v>
      </c>
      <c r="J9757" t="s">
        <v>14</v>
      </c>
      <c r="K9757">
        <v>46</v>
      </c>
      <c r="L9757" t="s">
        <v>15</v>
      </c>
    </row>
    <row r="9758" spans="1:12">
      <c r="A9758" t="e">
        <f ca="1">E00251514459821</f>
        <v>#NAME?</v>
      </c>
      <c r="B9758">
        <v>497</v>
      </c>
      <c r="C9758" t="s">
        <v>141</v>
      </c>
      <c r="D9758" s="1">
        <v>42716</v>
      </c>
      <c r="F9758">
        <v>2</v>
      </c>
      <c r="G9758">
        <v>72631</v>
      </c>
      <c r="H9758" t="s">
        <v>142</v>
      </c>
      <c r="J9758" t="s">
        <v>14</v>
      </c>
      <c r="K9758">
        <v>48</v>
      </c>
      <c r="L9758" t="s">
        <v>15</v>
      </c>
    </row>
    <row r="9759" spans="1:12">
      <c r="A9759" t="e">
        <f ca="1">E00251513270121</f>
        <v>#NAME?</v>
      </c>
      <c r="B9759">
        <v>482</v>
      </c>
      <c r="C9759" t="s">
        <v>471</v>
      </c>
      <c r="D9759" s="1">
        <v>42403</v>
      </c>
      <c r="F9759">
        <v>1</v>
      </c>
      <c r="G9759">
        <v>4019</v>
      </c>
      <c r="H9759" t="s">
        <v>26</v>
      </c>
      <c r="J9759" t="s">
        <v>14</v>
      </c>
      <c r="K9759">
        <v>46</v>
      </c>
      <c r="L9759" t="s">
        <v>15</v>
      </c>
    </row>
    <row r="9760" spans="1:12">
      <c r="A9760" t="e">
        <f ca="1">E00251532372821</f>
        <v>#NAME?</v>
      </c>
      <c r="B9760">
        <v>6156</v>
      </c>
      <c r="C9760" t="s">
        <v>352</v>
      </c>
      <c r="D9760" s="1">
        <v>42640</v>
      </c>
      <c r="F9760">
        <v>1</v>
      </c>
      <c r="G9760">
        <v>4660</v>
      </c>
      <c r="H9760" t="s">
        <v>215</v>
      </c>
      <c r="J9760" t="s">
        <v>14</v>
      </c>
      <c r="K9760">
        <v>49</v>
      </c>
      <c r="L9760" t="s">
        <v>15</v>
      </c>
    </row>
    <row r="9761" spans="1:12">
      <c r="A9761" t="e">
        <f ca="1">E00251532372821</f>
        <v>#NAME?</v>
      </c>
      <c r="B9761">
        <v>4842</v>
      </c>
      <c r="C9761" t="s">
        <v>949</v>
      </c>
      <c r="D9761" s="1">
        <v>42705</v>
      </c>
      <c r="F9761">
        <v>2</v>
      </c>
      <c r="G9761">
        <v>7962</v>
      </c>
      <c r="H9761" t="s">
        <v>111</v>
      </c>
      <c r="I9761" t="s">
        <v>148</v>
      </c>
      <c r="J9761" t="s">
        <v>57</v>
      </c>
      <c r="K9761">
        <v>49</v>
      </c>
      <c r="L9761" t="s">
        <v>22</v>
      </c>
    </row>
    <row r="9762" spans="1:12">
      <c r="A9762" t="e">
        <f ca="1">E00251537609421</f>
        <v>#NAME?</v>
      </c>
      <c r="B9762">
        <v>160</v>
      </c>
      <c r="C9762" t="s">
        <v>278</v>
      </c>
      <c r="D9762" s="1">
        <v>41107</v>
      </c>
      <c r="F9762">
        <v>1</v>
      </c>
      <c r="G9762">
        <v>27800</v>
      </c>
      <c r="H9762" t="s">
        <v>145</v>
      </c>
      <c r="J9762" t="s">
        <v>14</v>
      </c>
      <c r="K9762">
        <v>39</v>
      </c>
      <c r="L9762" t="s">
        <v>15</v>
      </c>
    </row>
    <row r="9763" spans="1:12">
      <c r="A9763" t="e">
        <f ca="1">E00251537609421</f>
        <v>#NAME?</v>
      </c>
      <c r="B9763">
        <v>1273</v>
      </c>
      <c r="C9763" t="s">
        <v>28</v>
      </c>
      <c r="D9763" s="1">
        <v>42648</v>
      </c>
      <c r="F9763">
        <v>1</v>
      </c>
      <c r="G9763">
        <v>4556</v>
      </c>
      <c r="H9763" t="s">
        <v>121</v>
      </c>
      <c r="J9763" t="s">
        <v>14</v>
      </c>
      <c r="K9763">
        <v>43</v>
      </c>
      <c r="L9763" t="s">
        <v>15</v>
      </c>
    </row>
    <row r="9764" spans="1:12">
      <c r="A9764" t="e">
        <f ca="1">E00251510213921</f>
        <v>#NAME?</v>
      </c>
      <c r="B9764">
        <v>165</v>
      </c>
      <c r="C9764" t="s">
        <v>461</v>
      </c>
      <c r="D9764" s="1">
        <v>42620</v>
      </c>
      <c r="F9764">
        <v>2</v>
      </c>
      <c r="G9764">
        <v>4019</v>
      </c>
      <c r="H9764" t="s">
        <v>26</v>
      </c>
      <c r="J9764" t="s">
        <v>14</v>
      </c>
      <c r="K9764">
        <v>56</v>
      </c>
      <c r="L9764" t="s">
        <v>15</v>
      </c>
    </row>
    <row r="9765" spans="1:12">
      <c r="A9765" t="e">
        <f ca="1">E00251619839021</f>
        <v>#NAME?</v>
      </c>
      <c r="B9765">
        <v>7208</v>
      </c>
      <c r="C9765" t="s">
        <v>625</v>
      </c>
      <c r="D9765" s="1">
        <v>41727</v>
      </c>
      <c r="F9765">
        <v>1</v>
      </c>
      <c r="G9765">
        <v>9492</v>
      </c>
      <c r="H9765" t="s">
        <v>317</v>
      </c>
      <c r="I9765" t="s">
        <v>148</v>
      </c>
      <c r="J9765" t="s">
        <v>57</v>
      </c>
      <c r="K9765">
        <v>47</v>
      </c>
      <c r="L9765" t="s">
        <v>15</v>
      </c>
    </row>
    <row r="9766" spans="1:12">
      <c r="A9766" t="e">
        <f ca="1">E00251532372821</f>
        <v>#NAME?</v>
      </c>
      <c r="B9766">
        <v>6156</v>
      </c>
      <c r="C9766" t="s">
        <v>352</v>
      </c>
      <c r="D9766" s="1">
        <v>42852</v>
      </c>
      <c r="F9766">
        <v>1</v>
      </c>
      <c r="G9766">
        <v>7862</v>
      </c>
      <c r="H9766" t="s">
        <v>27</v>
      </c>
      <c r="J9766" t="s">
        <v>14</v>
      </c>
      <c r="K9766">
        <v>50</v>
      </c>
      <c r="L9766" t="s">
        <v>22</v>
      </c>
    </row>
    <row r="9767" spans="1:12">
      <c r="A9767" t="e">
        <f ca="1">E00251430176021</f>
        <v>#NAME?</v>
      </c>
      <c r="B9767">
        <v>445</v>
      </c>
      <c r="C9767" t="s">
        <v>23</v>
      </c>
      <c r="D9767" s="1">
        <v>41683</v>
      </c>
      <c r="F9767">
        <v>2</v>
      </c>
      <c r="G9767">
        <v>3051</v>
      </c>
      <c r="H9767" t="s">
        <v>13</v>
      </c>
      <c r="J9767" t="s">
        <v>14</v>
      </c>
      <c r="K9767">
        <v>56</v>
      </c>
      <c r="L9767" t="s">
        <v>15</v>
      </c>
    </row>
    <row r="9768" spans="1:12">
      <c r="A9768" t="e">
        <f ca="1">E00251430176021</f>
        <v>#NAME?</v>
      </c>
      <c r="B9768">
        <v>445</v>
      </c>
      <c r="C9768" t="s">
        <v>23</v>
      </c>
      <c r="D9768" s="1">
        <v>41683</v>
      </c>
      <c r="F9768">
        <v>3</v>
      </c>
      <c r="G9768">
        <v>4019</v>
      </c>
      <c r="H9768" t="s">
        <v>26</v>
      </c>
      <c r="J9768" t="s">
        <v>14</v>
      </c>
      <c r="K9768">
        <v>56</v>
      </c>
      <c r="L9768" t="s">
        <v>15</v>
      </c>
    </row>
    <row r="9769" spans="1:12">
      <c r="A9769" t="e">
        <f ca="1">E00251430176021</f>
        <v>#NAME?</v>
      </c>
      <c r="B9769">
        <v>445</v>
      </c>
      <c r="C9769" t="s">
        <v>23</v>
      </c>
      <c r="D9769" s="1">
        <v>41816</v>
      </c>
      <c r="F9769">
        <v>3</v>
      </c>
      <c r="G9769">
        <v>496</v>
      </c>
      <c r="H9769" t="s">
        <v>190</v>
      </c>
      <c r="J9769" t="s">
        <v>14</v>
      </c>
      <c r="K9769">
        <v>56</v>
      </c>
      <c r="L9769" t="s">
        <v>15</v>
      </c>
    </row>
    <row r="9770" spans="1:12">
      <c r="A9770" t="e">
        <f ca="1">E00251510648821</f>
        <v>#NAME?</v>
      </c>
      <c r="B9770">
        <v>164</v>
      </c>
      <c r="C9770" t="s">
        <v>792</v>
      </c>
      <c r="D9770" s="1">
        <v>41708</v>
      </c>
      <c r="F9770">
        <v>1</v>
      </c>
      <c r="G9770">
        <v>93</v>
      </c>
      <c r="H9770" t="s">
        <v>29</v>
      </c>
      <c r="J9770" t="s">
        <v>14</v>
      </c>
      <c r="K9770">
        <v>44</v>
      </c>
      <c r="L9770" t="s">
        <v>15</v>
      </c>
    </row>
    <row r="9771" spans="1:12">
      <c r="A9771" t="e">
        <f ca="1">E00251432383521</f>
        <v>#NAME?</v>
      </c>
      <c r="B9771">
        <v>489</v>
      </c>
      <c r="C9771" t="s">
        <v>100</v>
      </c>
      <c r="D9771" s="1">
        <v>42815</v>
      </c>
      <c r="F9771">
        <v>1</v>
      </c>
      <c r="G9771">
        <v>3804</v>
      </c>
      <c r="H9771" t="s">
        <v>71</v>
      </c>
      <c r="J9771" t="s">
        <v>14</v>
      </c>
      <c r="K9771">
        <v>50</v>
      </c>
      <c r="L9771" t="s">
        <v>15</v>
      </c>
    </row>
    <row r="9772" spans="1:12">
      <c r="A9772" t="e">
        <f ca="1">E00251429170621</f>
        <v>#NAME?</v>
      </c>
      <c r="B9772">
        <v>296</v>
      </c>
      <c r="C9772" t="s">
        <v>119</v>
      </c>
      <c r="D9772" s="1">
        <v>42508</v>
      </c>
      <c r="F9772">
        <v>1</v>
      </c>
      <c r="G9772">
        <v>71940</v>
      </c>
      <c r="H9772" t="s">
        <v>135</v>
      </c>
      <c r="J9772" t="s">
        <v>14</v>
      </c>
      <c r="K9772">
        <v>53</v>
      </c>
      <c r="L9772" t="s">
        <v>15</v>
      </c>
    </row>
    <row r="9773" spans="1:12">
      <c r="A9773" t="e">
        <f ca="1">E00251429170621</f>
        <v>#NAME?</v>
      </c>
      <c r="B9773">
        <v>296</v>
      </c>
      <c r="C9773" t="s">
        <v>119</v>
      </c>
      <c r="D9773" s="1">
        <v>42802</v>
      </c>
      <c r="F9773">
        <v>1</v>
      </c>
      <c r="G9773">
        <v>5368</v>
      </c>
      <c r="H9773" t="s">
        <v>101</v>
      </c>
      <c r="J9773" t="s">
        <v>14</v>
      </c>
      <c r="K9773">
        <v>53</v>
      </c>
      <c r="L9773" t="s">
        <v>15</v>
      </c>
    </row>
    <row r="9774" spans="1:12">
      <c r="A9774" t="e">
        <f ca="1">E00251439555921</f>
        <v>#NAME?</v>
      </c>
      <c r="B9774">
        <v>702</v>
      </c>
      <c r="C9774" t="s">
        <v>293</v>
      </c>
      <c r="D9774" s="1">
        <v>42185</v>
      </c>
      <c r="F9774">
        <v>3</v>
      </c>
      <c r="G9774">
        <v>7872</v>
      </c>
      <c r="H9774" t="s">
        <v>458</v>
      </c>
      <c r="J9774" t="s">
        <v>14</v>
      </c>
      <c r="K9774">
        <v>57</v>
      </c>
      <c r="L9774" t="s">
        <v>22</v>
      </c>
    </row>
    <row r="9775" spans="1:12">
      <c r="A9775" t="e">
        <f ca="1">E00251439555921</f>
        <v>#NAME?</v>
      </c>
      <c r="B9775">
        <v>702</v>
      </c>
      <c r="C9775" t="s">
        <v>293</v>
      </c>
      <c r="D9775" s="1">
        <v>42185</v>
      </c>
      <c r="F9775">
        <v>4</v>
      </c>
      <c r="G9775">
        <v>2599</v>
      </c>
      <c r="H9775" t="s">
        <v>238</v>
      </c>
      <c r="J9775" t="s">
        <v>14</v>
      </c>
      <c r="K9775">
        <v>57</v>
      </c>
      <c r="L9775" t="s">
        <v>15</v>
      </c>
    </row>
    <row r="9776" spans="1:12">
      <c r="A9776" t="e">
        <f ca="1">E00251439555921</f>
        <v>#NAME?</v>
      </c>
      <c r="B9776">
        <v>702</v>
      </c>
      <c r="C9776" t="s">
        <v>293</v>
      </c>
      <c r="D9776" s="1">
        <v>42305</v>
      </c>
      <c r="F9776">
        <v>4</v>
      </c>
      <c r="G9776">
        <v>37203</v>
      </c>
      <c r="H9776" t="s">
        <v>1201</v>
      </c>
      <c r="J9776" t="s">
        <v>14</v>
      </c>
      <c r="K9776">
        <v>58</v>
      </c>
      <c r="L9776" t="s">
        <v>15</v>
      </c>
    </row>
    <row r="9777" spans="1:12">
      <c r="A9777" t="e">
        <f ca="1">E00251429810321</f>
        <v>#NAME?</v>
      </c>
      <c r="B9777">
        <v>151</v>
      </c>
      <c r="C9777" t="s">
        <v>381</v>
      </c>
      <c r="D9777" s="1">
        <v>41060</v>
      </c>
      <c r="F9777">
        <v>1</v>
      </c>
      <c r="G9777">
        <v>25000</v>
      </c>
      <c r="H9777" t="s">
        <v>178</v>
      </c>
      <c r="J9777" t="s">
        <v>14</v>
      </c>
      <c r="K9777">
        <v>56</v>
      </c>
      <c r="L9777" t="s">
        <v>15</v>
      </c>
    </row>
    <row r="9778" spans="1:12">
      <c r="A9778" t="e">
        <f ca="1">E00251513343121</f>
        <v>#NAME?</v>
      </c>
      <c r="B9778">
        <v>470</v>
      </c>
      <c r="C9778" t="s">
        <v>457</v>
      </c>
      <c r="D9778" s="1">
        <v>41456</v>
      </c>
      <c r="F9778">
        <v>1</v>
      </c>
      <c r="G9778">
        <v>2859</v>
      </c>
      <c r="H9778" t="s">
        <v>362</v>
      </c>
      <c r="J9778" t="s">
        <v>14</v>
      </c>
      <c r="K9778">
        <v>57</v>
      </c>
      <c r="L9778" t="s">
        <v>15</v>
      </c>
    </row>
    <row r="9779" spans="1:12">
      <c r="A9779" t="e">
        <f ca="1">E00251513343121</f>
        <v>#NAME?</v>
      </c>
      <c r="B9779">
        <v>470</v>
      </c>
      <c r="C9779" t="s">
        <v>457</v>
      </c>
      <c r="D9779" s="1">
        <v>41534</v>
      </c>
      <c r="F9779">
        <v>1</v>
      </c>
      <c r="G9779">
        <v>542</v>
      </c>
      <c r="H9779" t="s">
        <v>1202</v>
      </c>
      <c r="J9779" t="s">
        <v>14</v>
      </c>
      <c r="K9779">
        <v>57</v>
      </c>
      <c r="L9779" t="s">
        <v>15</v>
      </c>
    </row>
    <row r="9780" spans="1:12">
      <c r="A9780" t="e">
        <f ca="1">E00251513343121</f>
        <v>#NAME?</v>
      </c>
      <c r="B9780">
        <v>470</v>
      </c>
      <c r="C9780" t="s">
        <v>457</v>
      </c>
      <c r="D9780" s="1">
        <v>42661</v>
      </c>
      <c r="F9780">
        <v>1</v>
      </c>
      <c r="G9780">
        <v>30000</v>
      </c>
      <c r="H9780" t="s">
        <v>144</v>
      </c>
      <c r="J9780" t="s">
        <v>14</v>
      </c>
      <c r="K9780">
        <v>60</v>
      </c>
      <c r="L9780" t="s">
        <v>15</v>
      </c>
    </row>
    <row r="9781" spans="1:12">
      <c r="A9781" t="e">
        <f ca="1">E00251513343121</f>
        <v>#NAME?</v>
      </c>
      <c r="B9781">
        <v>470</v>
      </c>
      <c r="C9781" t="s">
        <v>457</v>
      </c>
      <c r="D9781" s="1">
        <v>42898</v>
      </c>
      <c r="F9781">
        <v>1</v>
      </c>
      <c r="G9781">
        <v>30000</v>
      </c>
      <c r="H9781" t="s">
        <v>144</v>
      </c>
      <c r="J9781" t="s">
        <v>14</v>
      </c>
      <c r="K9781">
        <v>61</v>
      </c>
      <c r="L9781" t="s">
        <v>15</v>
      </c>
    </row>
    <row r="9782" spans="1:12">
      <c r="A9782" t="e">
        <f ca="1">E00251424849521</f>
        <v>#NAME?</v>
      </c>
      <c r="B9782">
        <v>122</v>
      </c>
      <c r="C9782" t="s">
        <v>522</v>
      </c>
      <c r="D9782" s="1">
        <v>42719</v>
      </c>
      <c r="F9782">
        <v>1</v>
      </c>
      <c r="G9782">
        <v>6111</v>
      </c>
      <c r="H9782" t="s">
        <v>937</v>
      </c>
      <c r="J9782" t="s">
        <v>14</v>
      </c>
      <c r="K9782">
        <v>52</v>
      </c>
      <c r="L9782" t="s">
        <v>15</v>
      </c>
    </row>
    <row r="9783" spans="1:12">
      <c r="A9783" t="e">
        <f ca="1">E00251424849521</f>
        <v>#NAME?</v>
      </c>
      <c r="B9783">
        <v>122</v>
      </c>
      <c r="C9783" t="s">
        <v>522</v>
      </c>
      <c r="D9783" s="1">
        <v>43076</v>
      </c>
      <c r="F9783">
        <v>1</v>
      </c>
      <c r="G9783">
        <v>7869</v>
      </c>
      <c r="H9783" t="s">
        <v>470</v>
      </c>
      <c r="J9783" t="s">
        <v>14</v>
      </c>
      <c r="K9783">
        <v>53</v>
      </c>
      <c r="L9783" t="s">
        <v>22</v>
      </c>
    </row>
    <row r="9784" spans="1:12">
      <c r="A9784" t="e">
        <f ca="1">E00251417959821</f>
        <v>#NAME?</v>
      </c>
      <c r="B9784">
        <v>50</v>
      </c>
      <c r="C9784" t="s">
        <v>512</v>
      </c>
      <c r="D9784" s="1">
        <v>41625</v>
      </c>
      <c r="F9784">
        <v>1</v>
      </c>
      <c r="G9784">
        <v>29690</v>
      </c>
      <c r="H9784" t="s">
        <v>52</v>
      </c>
      <c r="J9784" t="s">
        <v>14</v>
      </c>
      <c r="K9784">
        <v>54</v>
      </c>
      <c r="L9784" t="s">
        <v>15</v>
      </c>
    </row>
    <row r="9785" spans="1:12">
      <c r="A9785" t="e">
        <f ca="1">E00251429810321</f>
        <v>#NAME?</v>
      </c>
      <c r="B9785">
        <v>151</v>
      </c>
      <c r="C9785" t="s">
        <v>381</v>
      </c>
      <c r="D9785" s="1">
        <v>42500</v>
      </c>
      <c r="F9785">
        <v>1</v>
      </c>
      <c r="G9785">
        <v>25000</v>
      </c>
      <c r="H9785" t="s">
        <v>178</v>
      </c>
      <c r="J9785" t="s">
        <v>14</v>
      </c>
      <c r="K9785">
        <v>60</v>
      </c>
      <c r="L9785" t="s">
        <v>15</v>
      </c>
    </row>
    <row r="9786" spans="1:12">
      <c r="A9786" t="e">
        <f ca="1">E00251430176021</f>
        <v>#NAME?</v>
      </c>
      <c r="B9786">
        <v>445</v>
      </c>
      <c r="C9786" t="s">
        <v>23</v>
      </c>
      <c r="D9786" s="1">
        <v>42296</v>
      </c>
      <c r="F9786">
        <v>2</v>
      </c>
      <c r="G9786">
        <v>496</v>
      </c>
      <c r="H9786" t="s">
        <v>190</v>
      </c>
      <c r="J9786" t="s">
        <v>14</v>
      </c>
      <c r="K9786">
        <v>57</v>
      </c>
      <c r="L9786" t="s">
        <v>15</v>
      </c>
    </row>
    <row r="9787" spans="1:12">
      <c r="A9787" t="e">
        <f ca="1">E00251430176021</f>
        <v>#NAME?</v>
      </c>
      <c r="B9787">
        <v>445</v>
      </c>
      <c r="C9787" t="s">
        <v>23</v>
      </c>
      <c r="D9787" s="1">
        <v>42376</v>
      </c>
      <c r="F9787">
        <v>3</v>
      </c>
      <c r="G9787">
        <v>496</v>
      </c>
      <c r="H9787" t="s">
        <v>190</v>
      </c>
      <c r="J9787" t="s">
        <v>14</v>
      </c>
      <c r="K9787">
        <v>58</v>
      </c>
      <c r="L9787" t="s">
        <v>15</v>
      </c>
    </row>
    <row r="9788" spans="1:12">
      <c r="A9788" t="e">
        <f t="shared" ref="A9788:A9794" ca="1" si="86">E00251513359021</f>
        <v>#NAME?</v>
      </c>
      <c r="B9788">
        <v>500</v>
      </c>
      <c r="C9788" t="s">
        <v>161</v>
      </c>
      <c r="D9788" s="1">
        <v>41459</v>
      </c>
      <c r="F9788">
        <v>1</v>
      </c>
      <c r="G9788">
        <v>7177</v>
      </c>
      <c r="H9788" t="s">
        <v>126</v>
      </c>
      <c r="J9788" t="s">
        <v>14</v>
      </c>
      <c r="K9788">
        <v>58</v>
      </c>
      <c r="L9788" t="s">
        <v>15</v>
      </c>
    </row>
    <row r="9789" spans="1:12">
      <c r="A9789" t="e">
        <f t="shared" ca="1" si="86"/>
        <v>#NAME?</v>
      </c>
      <c r="B9789">
        <v>500</v>
      </c>
      <c r="C9789" t="s">
        <v>161</v>
      </c>
      <c r="D9789" s="1">
        <v>41464</v>
      </c>
      <c r="F9789">
        <v>2</v>
      </c>
      <c r="G9789">
        <v>71940</v>
      </c>
      <c r="H9789" t="s">
        <v>135</v>
      </c>
      <c r="J9789" t="s">
        <v>14</v>
      </c>
      <c r="K9789">
        <v>58</v>
      </c>
      <c r="L9789" t="s">
        <v>15</v>
      </c>
    </row>
    <row r="9790" spans="1:12">
      <c r="A9790" t="e">
        <f t="shared" ca="1" si="86"/>
        <v>#NAME?</v>
      </c>
      <c r="B9790">
        <v>500</v>
      </c>
      <c r="C9790" t="s">
        <v>161</v>
      </c>
      <c r="D9790" s="1">
        <v>41577</v>
      </c>
      <c r="F9790">
        <v>1</v>
      </c>
      <c r="G9790">
        <v>7177</v>
      </c>
      <c r="H9790" t="s">
        <v>126</v>
      </c>
      <c r="J9790" t="s">
        <v>14</v>
      </c>
      <c r="K9790">
        <v>58</v>
      </c>
      <c r="L9790" t="s">
        <v>15</v>
      </c>
    </row>
    <row r="9791" spans="1:12">
      <c r="A9791" t="e">
        <f t="shared" ca="1" si="86"/>
        <v>#NAME?</v>
      </c>
      <c r="B9791">
        <v>500</v>
      </c>
      <c r="C9791" t="s">
        <v>161</v>
      </c>
      <c r="D9791" s="1">
        <v>41577</v>
      </c>
      <c r="F9791">
        <v>4</v>
      </c>
      <c r="G9791">
        <v>4019</v>
      </c>
      <c r="H9791" t="s">
        <v>26</v>
      </c>
      <c r="J9791" t="s">
        <v>14</v>
      </c>
      <c r="K9791">
        <v>58</v>
      </c>
      <c r="L9791" t="s">
        <v>15</v>
      </c>
    </row>
    <row r="9792" spans="1:12">
      <c r="A9792" t="e">
        <f t="shared" ca="1" si="86"/>
        <v>#NAME?</v>
      </c>
      <c r="B9792">
        <v>500</v>
      </c>
      <c r="C9792" t="s">
        <v>161</v>
      </c>
      <c r="D9792" s="1">
        <v>42019</v>
      </c>
      <c r="F9792">
        <v>1</v>
      </c>
      <c r="G9792">
        <v>78650</v>
      </c>
      <c r="H9792" t="s">
        <v>414</v>
      </c>
      <c r="J9792" t="s">
        <v>14</v>
      </c>
      <c r="K9792">
        <v>59</v>
      </c>
      <c r="L9792" t="s">
        <v>22</v>
      </c>
    </row>
    <row r="9793" spans="1:12">
      <c r="A9793" t="e">
        <f t="shared" ca="1" si="86"/>
        <v>#NAME?</v>
      </c>
      <c r="B9793">
        <v>500</v>
      </c>
      <c r="C9793" t="s">
        <v>161</v>
      </c>
      <c r="D9793" s="1">
        <v>43063</v>
      </c>
      <c r="F9793">
        <v>3</v>
      </c>
      <c r="G9793">
        <v>2720</v>
      </c>
      <c r="H9793" t="s">
        <v>65</v>
      </c>
      <c r="J9793" t="s">
        <v>14</v>
      </c>
      <c r="K9793">
        <v>62</v>
      </c>
      <c r="L9793" t="s">
        <v>15</v>
      </c>
    </row>
    <row r="9794" spans="1:12">
      <c r="A9794" t="e">
        <f t="shared" ca="1" si="86"/>
        <v>#NAME?</v>
      </c>
      <c r="B9794">
        <v>772</v>
      </c>
      <c r="C9794" t="s">
        <v>170</v>
      </c>
      <c r="D9794" s="1">
        <v>41283</v>
      </c>
      <c r="E9794">
        <v>0</v>
      </c>
      <c r="F9794">
        <v>1</v>
      </c>
      <c r="G9794">
        <v>71740</v>
      </c>
      <c r="H9794" t="s">
        <v>621</v>
      </c>
      <c r="J9794" t="s">
        <v>34</v>
      </c>
      <c r="K9794">
        <v>57</v>
      </c>
      <c r="L9794" t="s">
        <v>15</v>
      </c>
    </row>
    <row r="9795" spans="1:12">
      <c r="A9795" t="e">
        <f ca="1">E00251537605521</f>
        <v>#NAME?</v>
      </c>
      <c r="B9795">
        <v>437</v>
      </c>
      <c r="C9795" t="s">
        <v>216</v>
      </c>
      <c r="D9795" s="1">
        <v>42355</v>
      </c>
      <c r="F9795">
        <v>2</v>
      </c>
      <c r="G9795">
        <v>38619</v>
      </c>
      <c r="H9795" t="s">
        <v>299</v>
      </c>
      <c r="J9795" t="s">
        <v>14</v>
      </c>
      <c r="K9795">
        <v>65</v>
      </c>
      <c r="L9795" t="s">
        <v>15</v>
      </c>
    </row>
    <row r="9796" spans="1:12">
      <c r="A9796" t="e">
        <f ca="1">E00251429388021</f>
        <v>#NAME?</v>
      </c>
      <c r="B9796">
        <v>297</v>
      </c>
      <c r="C9796" t="s">
        <v>411</v>
      </c>
      <c r="D9796" s="1">
        <v>42306</v>
      </c>
      <c r="F9796">
        <v>1</v>
      </c>
      <c r="G9796">
        <v>2722</v>
      </c>
      <c r="H9796" t="s">
        <v>339</v>
      </c>
      <c r="J9796" t="s">
        <v>14</v>
      </c>
      <c r="K9796">
        <v>60</v>
      </c>
      <c r="L9796" t="s">
        <v>15</v>
      </c>
    </row>
    <row r="9797" spans="1:12">
      <c r="A9797" t="e">
        <f ca="1">E00251717155721</f>
        <v>#NAME?</v>
      </c>
      <c r="B9797">
        <v>272</v>
      </c>
      <c r="C9797" t="s">
        <v>174</v>
      </c>
      <c r="D9797" s="1">
        <v>42739</v>
      </c>
      <c r="E9797">
        <v>2</v>
      </c>
      <c r="F9797">
        <v>7</v>
      </c>
      <c r="G9797">
        <v>43821</v>
      </c>
      <c r="H9797" t="s">
        <v>1203</v>
      </c>
      <c r="J9797" t="s">
        <v>34</v>
      </c>
      <c r="K9797">
        <v>57</v>
      </c>
      <c r="L9797" t="s">
        <v>15</v>
      </c>
    </row>
    <row r="9798" spans="1:12">
      <c r="A9798" t="e">
        <f ca="1">E00251717155721</f>
        <v>#NAME?</v>
      </c>
      <c r="B9798">
        <v>291</v>
      </c>
      <c r="C9798" t="s">
        <v>160</v>
      </c>
      <c r="D9798" s="1">
        <v>41824</v>
      </c>
      <c r="F9798">
        <v>1</v>
      </c>
      <c r="G9798">
        <v>4019</v>
      </c>
      <c r="H9798" t="s">
        <v>26</v>
      </c>
      <c r="J9798" t="s">
        <v>14</v>
      </c>
      <c r="K9798">
        <v>55</v>
      </c>
      <c r="L9798" t="s">
        <v>15</v>
      </c>
    </row>
    <row r="9799" spans="1:12">
      <c r="A9799" t="e">
        <f ca="1">E00251717155721</f>
        <v>#NAME?</v>
      </c>
      <c r="B9799">
        <v>291</v>
      </c>
      <c r="C9799" t="s">
        <v>160</v>
      </c>
      <c r="D9799" s="1">
        <v>42121</v>
      </c>
      <c r="F9799">
        <v>1</v>
      </c>
      <c r="G9799">
        <v>2720</v>
      </c>
      <c r="H9799" t="s">
        <v>65</v>
      </c>
      <c r="J9799" t="s">
        <v>14</v>
      </c>
      <c r="K9799">
        <v>55</v>
      </c>
      <c r="L9799" t="s">
        <v>15</v>
      </c>
    </row>
    <row r="9800" spans="1:12">
      <c r="A9800" t="e">
        <f ca="1">E00251717155721</f>
        <v>#NAME?</v>
      </c>
      <c r="B9800">
        <v>291</v>
      </c>
      <c r="C9800" t="s">
        <v>160</v>
      </c>
      <c r="D9800" s="1">
        <v>42282</v>
      </c>
      <c r="F9800">
        <v>1</v>
      </c>
      <c r="G9800">
        <v>7822</v>
      </c>
      <c r="H9800" t="s">
        <v>495</v>
      </c>
      <c r="J9800" t="s">
        <v>14</v>
      </c>
      <c r="K9800">
        <v>56</v>
      </c>
      <c r="L9800" t="s">
        <v>22</v>
      </c>
    </row>
    <row r="9801" spans="1:12">
      <c r="A9801" t="e">
        <f ca="1">E00251513343121</f>
        <v>#NAME?</v>
      </c>
      <c r="B9801">
        <v>470</v>
      </c>
      <c r="C9801" t="s">
        <v>457</v>
      </c>
      <c r="D9801" s="1">
        <v>43066</v>
      </c>
      <c r="F9801">
        <v>3</v>
      </c>
      <c r="G9801">
        <v>2720</v>
      </c>
      <c r="H9801" t="s">
        <v>65</v>
      </c>
      <c r="J9801" t="s">
        <v>14</v>
      </c>
      <c r="K9801">
        <v>61</v>
      </c>
      <c r="L9801" t="s">
        <v>15</v>
      </c>
    </row>
    <row r="9802" spans="1:12">
      <c r="A9802" t="e">
        <f ca="1">E00251513343121</f>
        <v>#NAME?</v>
      </c>
      <c r="B9802">
        <v>718</v>
      </c>
      <c r="C9802" t="s">
        <v>32</v>
      </c>
      <c r="D9802" s="1">
        <v>41281</v>
      </c>
      <c r="E9802">
        <v>1</v>
      </c>
      <c r="F9802">
        <v>1</v>
      </c>
      <c r="G9802">
        <v>2113</v>
      </c>
      <c r="H9802" t="s">
        <v>579</v>
      </c>
      <c r="J9802" t="s">
        <v>34</v>
      </c>
      <c r="K9802">
        <v>56</v>
      </c>
      <c r="L9802" t="s">
        <v>15</v>
      </c>
    </row>
    <row r="9803" spans="1:12">
      <c r="A9803" t="e">
        <f ca="1">E00251439824521</f>
        <v>#NAME?</v>
      </c>
      <c r="B9803">
        <v>489</v>
      </c>
      <c r="C9803" t="s">
        <v>100</v>
      </c>
      <c r="D9803" s="1">
        <v>41240</v>
      </c>
      <c r="F9803">
        <v>1</v>
      </c>
      <c r="G9803">
        <v>5990</v>
      </c>
      <c r="H9803" t="s">
        <v>60</v>
      </c>
      <c r="J9803" t="s">
        <v>14</v>
      </c>
      <c r="K9803">
        <v>52</v>
      </c>
      <c r="L9803" t="s">
        <v>15</v>
      </c>
    </row>
    <row r="9804" spans="1:12">
      <c r="A9804" t="e">
        <f ca="1">E00251439824521</f>
        <v>#NAME?</v>
      </c>
      <c r="B9804">
        <v>489</v>
      </c>
      <c r="C9804" t="s">
        <v>100</v>
      </c>
      <c r="D9804" s="1">
        <v>42184</v>
      </c>
      <c r="F9804">
        <v>1</v>
      </c>
      <c r="G9804">
        <v>7871</v>
      </c>
      <c r="H9804" t="s">
        <v>674</v>
      </c>
      <c r="J9804" t="s">
        <v>14</v>
      </c>
      <c r="K9804">
        <v>54</v>
      </c>
      <c r="L9804" t="s">
        <v>22</v>
      </c>
    </row>
    <row r="9805" spans="1:12">
      <c r="A9805" t="e">
        <f ca="1">E00251532372821</f>
        <v>#NAME?</v>
      </c>
      <c r="B9805">
        <v>6156</v>
      </c>
      <c r="C9805" t="s">
        <v>352</v>
      </c>
      <c r="D9805" s="1">
        <v>41871</v>
      </c>
      <c r="F9805">
        <v>1</v>
      </c>
      <c r="G9805">
        <v>72632</v>
      </c>
      <c r="H9805" t="s">
        <v>107</v>
      </c>
      <c r="J9805" t="s">
        <v>14</v>
      </c>
      <c r="K9805">
        <v>47</v>
      </c>
      <c r="L9805" t="s">
        <v>15</v>
      </c>
    </row>
    <row r="9806" spans="1:12">
      <c r="A9806" t="e">
        <f ca="1">E00251429298321</f>
        <v>#NAME?</v>
      </c>
      <c r="B9806">
        <v>276</v>
      </c>
      <c r="C9806" t="s">
        <v>122</v>
      </c>
      <c r="D9806" s="1">
        <v>41340</v>
      </c>
      <c r="F9806">
        <v>1</v>
      </c>
      <c r="G9806">
        <v>49390</v>
      </c>
      <c r="H9806" t="s">
        <v>59</v>
      </c>
      <c r="J9806" t="s">
        <v>14</v>
      </c>
      <c r="K9806">
        <v>46</v>
      </c>
      <c r="L9806" t="s">
        <v>15</v>
      </c>
    </row>
    <row r="9807" spans="1:12">
      <c r="A9807" t="e">
        <f ca="1">E00251429298321</f>
        <v>#NAME?</v>
      </c>
      <c r="B9807">
        <v>276</v>
      </c>
      <c r="C9807" t="s">
        <v>122</v>
      </c>
      <c r="D9807" s="1">
        <v>42873</v>
      </c>
      <c r="F9807">
        <v>1</v>
      </c>
      <c r="G9807">
        <v>71940</v>
      </c>
      <c r="H9807" t="s">
        <v>135</v>
      </c>
      <c r="J9807" t="s">
        <v>14</v>
      </c>
      <c r="K9807">
        <v>50</v>
      </c>
      <c r="L9807" t="s">
        <v>15</v>
      </c>
    </row>
    <row r="9808" spans="1:12">
      <c r="A9808" t="e">
        <f ca="1">E00251532372821</f>
        <v>#NAME?</v>
      </c>
      <c r="B9808">
        <v>6156</v>
      </c>
      <c r="C9808" t="s">
        <v>352</v>
      </c>
      <c r="D9808" s="1">
        <v>41397</v>
      </c>
      <c r="F9808">
        <v>1</v>
      </c>
      <c r="G9808">
        <v>460</v>
      </c>
      <c r="H9808" t="s">
        <v>16</v>
      </c>
      <c r="J9808" t="s">
        <v>14</v>
      </c>
      <c r="K9808">
        <v>46</v>
      </c>
      <c r="L9808" t="s">
        <v>15</v>
      </c>
    </row>
    <row r="9809" spans="1:12">
      <c r="A9809" t="e">
        <f ca="1">E00251429810321</f>
        <v>#NAME?</v>
      </c>
      <c r="B9809">
        <v>153</v>
      </c>
      <c r="C9809" t="s">
        <v>906</v>
      </c>
      <c r="D9809" s="1">
        <v>41620</v>
      </c>
      <c r="F9809">
        <v>1</v>
      </c>
      <c r="G9809">
        <v>25000</v>
      </c>
      <c r="H9809" t="s">
        <v>178</v>
      </c>
      <c r="J9809" t="s">
        <v>14</v>
      </c>
      <c r="K9809">
        <v>58</v>
      </c>
      <c r="L9809" t="s">
        <v>15</v>
      </c>
    </row>
    <row r="9810" spans="1:12">
      <c r="A9810" t="e">
        <f ca="1">E00251429810321</f>
        <v>#NAME?</v>
      </c>
      <c r="B9810">
        <v>4878</v>
      </c>
      <c r="C9810" t="s">
        <v>909</v>
      </c>
      <c r="D9810" s="1">
        <v>42826</v>
      </c>
      <c r="F9810">
        <v>2</v>
      </c>
      <c r="G9810">
        <v>25000</v>
      </c>
      <c r="H9810" t="s">
        <v>178</v>
      </c>
      <c r="I9810" t="s">
        <v>148</v>
      </c>
      <c r="J9810" t="s">
        <v>57</v>
      </c>
      <c r="K9810">
        <v>61</v>
      </c>
      <c r="L9810" t="s">
        <v>15</v>
      </c>
    </row>
    <row r="9811" spans="1:12">
      <c r="A9811" t="e">
        <f ca="1">E00251439824521</f>
        <v>#NAME?</v>
      </c>
      <c r="B9811">
        <v>489</v>
      </c>
      <c r="C9811" t="s">
        <v>100</v>
      </c>
      <c r="D9811" s="1">
        <v>42786</v>
      </c>
      <c r="F9811">
        <v>1</v>
      </c>
      <c r="G9811">
        <v>7175</v>
      </c>
      <c r="H9811" t="s">
        <v>689</v>
      </c>
      <c r="J9811" t="s">
        <v>14</v>
      </c>
      <c r="K9811">
        <v>56</v>
      </c>
      <c r="L9811" t="s">
        <v>15</v>
      </c>
    </row>
    <row r="9812" spans="1:12">
      <c r="A9812" t="e">
        <f ca="1">E00251439555921</f>
        <v>#NAME?</v>
      </c>
      <c r="B9812">
        <v>702</v>
      </c>
      <c r="C9812" t="s">
        <v>293</v>
      </c>
      <c r="D9812" s="1">
        <v>41976</v>
      </c>
      <c r="F9812">
        <v>4</v>
      </c>
      <c r="G9812">
        <v>6278</v>
      </c>
      <c r="H9812" t="s">
        <v>554</v>
      </c>
      <c r="J9812" t="s">
        <v>14</v>
      </c>
      <c r="K9812">
        <v>57</v>
      </c>
      <c r="L9812" t="s">
        <v>15</v>
      </c>
    </row>
    <row r="9813" spans="1:12">
      <c r="A9813" t="e">
        <f ca="1">E00251717155721</f>
        <v>#NAME?</v>
      </c>
      <c r="B9813">
        <v>291</v>
      </c>
      <c r="C9813" t="s">
        <v>160</v>
      </c>
      <c r="D9813" s="1">
        <v>43006</v>
      </c>
      <c r="F9813">
        <v>1</v>
      </c>
      <c r="G9813">
        <v>43310</v>
      </c>
      <c r="H9813" t="s">
        <v>183</v>
      </c>
      <c r="J9813" t="s">
        <v>14</v>
      </c>
      <c r="K9813">
        <v>58</v>
      </c>
      <c r="L9813" t="s">
        <v>15</v>
      </c>
    </row>
    <row r="9814" spans="1:12">
      <c r="A9814" t="e">
        <f ca="1">E00251439824521</f>
        <v>#NAME?</v>
      </c>
      <c r="B9814">
        <v>489</v>
      </c>
      <c r="C9814" t="s">
        <v>100</v>
      </c>
      <c r="D9814" s="1">
        <v>42871</v>
      </c>
      <c r="F9814">
        <v>1</v>
      </c>
      <c r="G9814">
        <v>7175</v>
      </c>
      <c r="H9814" t="s">
        <v>689</v>
      </c>
      <c r="J9814" t="s">
        <v>14</v>
      </c>
      <c r="K9814">
        <v>56</v>
      </c>
      <c r="L9814" t="s">
        <v>15</v>
      </c>
    </row>
    <row r="9815" spans="1:12">
      <c r="A9815" t="e">
        <f ca="1">E00251439824521</f>
        <v>#NAME?</v>
      </c>
      <c r="B9815">
        <v>6311</v>
      </c>
      <c r="C9815" t="s">
        <v>146</v>
      </c>
      <c r="D9815" s="1">
        <v>42086</v>
      </c>
      <c r="F9815">
        <v>1</v>
      </c>
      <c r="G9815">
        <v>7231</v>
      </c>
      <c r="H9815" t="s">
        <v>128</v>
      </c>
      <c r="I9815" t="s">
        <v>148</v>
      </c>
      <c r="J9815" t="s">
        <v>57</v>
      </c>
      <c r="K9815">
        <v>54</v>
      </c>
      <c r="L9815" t="s">
        <v>15</v>
      </c>
    </row>
    <row r="9816" spans="1:12">
      <c r="A9816" t="e">
        <f ca="1">E00251513050821</f>
        <v>#NAME?</v>
      </c>
      <c r="B9816">
        <v>457</v>
      </c>
      <c r="C9816" t="s">
        <v>137</v>
      </c>
      <c r="D9816" s="1">
        <v>41306</v>
      </c>
      <c r="F9816">
        <v>1</v>
      </c>
      <c r="G9816">
        <v>3699</v>
      </c>
      <c r="H9816" t="s">
        <v>149</v>
      </c>
      <c r="J9816" t="s">
        <v>14</v>
      </c>
      <c r="K9816">
        <v>53</v>
      </c>
      <c r="L9816" t="s">
        <v>15</v>
      </c>
    </row>
    <row r="9817" spans="1:12">
      <c r="A9817" t="e">
        <f ca="1">E00251615134721</f>
        <v>#NAME?</v>
      </c>
      <c r="B9817">
        <v>62</v>
      </c>
      <c r="C9817" t="s">
        <v>20</v>
      </c>
      <c r="D9817" s="1">
        <v>41619</v>
      </c>
      <c r="F9817">
        <v>2</v>
      </c>
      <c r="G9817">
        <v>2729</v>
      </c>
      <c r="H9817" t="s">
        <v>115</v>
      </c>
      <c r="J9817" t="s">
        <v>14</v>
      </c>
      <c r="K9817">
        <v>62</v>
      </c>
      <c r="L9817" t="s">
        <v>15</v>
      </c>
    </row>
    <row r="9818" spans="1:12">
      <c r="A9818" t="e">
        <f ca="1">E00251617240821</f>
        <v>#NAME?</v>
      </c>
      <c r="B9818">
        <v>469</v>
      </c>
      <c r="C9818" t="s">
        <v>30</v>
      </c>
      <c r="D9818" s="1">
        <v>41613</v>
      </c>
      <c r="F9818">
        <v>1</v>
      </c>
      <c r="G9818">
        <v>61172</v>
      </c>
      <c r="H9818" t="s">
        <v>48</v>
      </c>
      <c r="J9818" t="s">
        <v>14</v>
      </c>
      <c r="K9818">
        <v>43</v>
      </c>
      <c r="L9818" t="s">
        <v>15</v>
      </c>
    </row>
    <row r="9819" spans="1:12">
      <c r="A9819" t="e">
        <f ca="1">E00251429810321</f>
        <v>#NAME?</v>
      </c>
      <c r="B9819">
        <v>4878</v>
      </c>
      <c r="C9819" t="s">
        <v>909</v>
      </c>
      <c r="D9819" s="1">
        <v>41685</v>
      </c>
      <c r="F9819">
        <v>4</v>
      </c>
      <c r="G9819">
        <v>4019</v>
      </c>
      <c r="H9819" t="s">
        <v>26</v>
      </c>
      <c r="I9819" t="s">
        <v>148</v>
      </c>
      <c r="J9819" t="s">
        <v>57</v>
      </c>
      <c r="K9819">
        <v>58</v>
      </c>
      <c r="L9819" t="s">
        <v>15</v>
      </c>
    </row>
    <row r="9820" spans="1:12">
      <c r="A9820" t="e">
        <f ca="1">E00251513050821</f>
        <v>#NAME?</v>
      </c>
      <c r="B9820">
        <v>457</v>
      </c>
      <c r="C9820" t="s">
        <v>137</v>
      </c>
      <c r="D9820" s="1">
        <v>42825</v>
      </c>
      <c r="F9820">
        <v>2</v>
      </c>
      <c r="G9820">
        <v>2720</v>
      </c>
      <c r="H9820" t="s">
        <v>65</v>
      </c>
      <c r="J9820" t="s">
        <v>14</v>
      </c>
      <c r="K9820">
        <v>57</v>
      </c>
      <c r="L9820" t="s">
        <v>15</v>
      </c>
    </row>
    <row r="9821" spans="1:12">
      <c r="A9821" t="e">
        <f ca="1">E00251427552621</f>
        <v>#NAME?</v>
      </c>
      <c r="B9821">
        <v>30</v>
      </c>
      <c r="C9821" t="s">
        <v>344</v>
      </c>
      <c r="D9821" s="1">
        <v>43026</v>
      </c>
      <c r="F9821">
        <v>2</v>
      </c>
      <c r="G9821">
        <v>3674</v>
      </c>
      <c r="H9821" t="s">
        <v>281</v>
      </c>
      <c r="J9821" t="s">
        <v>14</v>
      </c>
      <c r="K9821">
        <v>49</v>
      </c>
      <c r="L9821" t="s">
        <v>15</v>
      </c>
    </row>
    <row r="9822" spans="1:12">
      <c r="A9822" t="e">
        <f ca="1">E00251429170621</f>
        <v>#NAME?</v>
      </c>
      <c r="B9822">
        <v>296</v>
      </c>
      <c r="C9822" t="s">
        <v>119</v>
      </c>
      <c r="D9822" s="1">
        <v>41603</v>
      </c>
      <c r="F9822">
        <v>1</v>
      </c>
      <c r="G9822">
        <v>460</v>
      </c>
      <c r="H9822" t="s">
        <v>16</v>
      </c>
      <c r="J9822" t="s">
        <v>14</v>
      </c>
      <c r="K9822">
        <v>50</v>
      </c>
      <c r="L9822" t="s">
        <v>15</v>
      </c>
    </row>
    <row r="9823" spans="1:12">
      <c r="A9823" t="e">
        <f ca="1">E00251510702121</f>
        <v>#NAME?</v>
      </c>
      <c r="B9823">
        <v>104</v>
      </c>
      <c r="C9823" t="s">
        <v>88</v>
      </c>
      <c r="D9823" s="1">
        <v>41877</v>
      </c>
      <c r="F9823">
        <v>1</v>
      </c>
      <c r="G9823">
        <v>78900</v>
      </c>
      <c r="H9823" t="s">
        <v>79</v>
      </c>
      <c r="J9823" t="s">
        <v>14</v>
      </c>
      <c r="K9823">
        <v>45</v>
      </c>
      <c r="L9823" t="s">
        <v>22</v>
      </c>
    </row>
    <row r="9824" spans="1:12">
      <c r="A9824" t="e">
        <f ca="1">E00251510702121</f>
        <v>#NAME?</v>
      </c>
      <c r="B9824">
        <v>104</v>
      </c>
      <c r="C9824" t="s">
        <v>88</v>
      </c>
      <c r="D9824" s="1">
        <v>42354</v>
      </c>
      <c r="F9824">
        <v>1</v>
      </c>
      <c r="G9824">
        <v>49390</v>
      </c>
      <c r="H9824" t="s">
        <v>59</v>
      </c>
      <c r="J9824" t="s">
        <v>14</v>
      </c>
      <c r="K9824">
        <v>47</v>
      </c>
      <c r="L9824" t="s">
        <v>15</v>
      </c>
    </row>
    <row r="9825" spans="1:12">
      <c r="A9825" t="e">
        <f ca="1">E00251716591121</f>
        <v>#NAME?</v>
      </c>
      <c r="B9825">
        <v>448</v>
      </c>
      <c r="C9825" t="s">
        <v>112</v>
      </c>
      <c r="D9825" s="1">
        <v>42954</v>
      </c>
      <c r="F9825">
        <v>2</v>
      </c>
      <c r="G9825">
        <v>4019</v>
      </c>
      <c r="H9825" t="s">
        <v>26</v>
      </c>
      <c r="J9825" t="s">
        <v>14</v>
      </c>
      <c r="K9825">
        <v>53</v>
      </c>
      <c r="L9825" t="s">
        <v>15</v>
      </c>
    </row>
    <row r="9826" spans="1:12">
      <c r="A9826" t="e">
        <f ca="1">E00251626524421</f>
        <v>#NAME?</v>
      </c>
      <c r="B9826">
        <v>292</v>
      </c>
      <c r="C9826" t="s">
        <v>467</v>
      </c>
      <c r="D9826" s="1">
        <v>41060</v>
      </c>
      <c r="F9826">
        <v>2</v>
      </c>
      <c r="G9826">
        <v>8798</v>
      </c>
      <c r="H9826" t="s">
        <v>314</v>
      </c>
      <c r="J9826" t="s">
        <v>14</v>
      </c>
      <c r="K9826">
        <v>41</v>
      </c>
      <c r="L9826" t="s">
        <v>15</v>
      </c>
    </row>
    <row r="9827" spans="1:12">
      <c r="A9827" t="e">
        <f ca="1">E00251626524421</f>
        <v>#NAME?</v>
      </c>
      <c r="B9827">
        <v>297</v>
      </c>
      <c r="C9827" t="s">
        <v>411</v>
      </c>
      <c r="D9827" s="1">
        <v>41486</v>
      </c>
      <c r="F9827">
        <v>1</v>
      </c>
      <c r="G9827">
        <v>3689</v>
      </c>
      <c r="H9827" t="s">
        <v>159</v>
      </c>
      <c r="J9827" t="s">
        <v>14</v>
      </c>
      <c r="K9827">
        <v>42</v>
      </c>
      <c r="L9827" t="s">
        <v>15</v>
      </c>
    </row>
    <row r="9828" spans="1:12">
      <c r="A9828" t="e">
        <f ca="1">E00251529210821</f>
        <v>#NAME?</v>
      </c>
      <c r="B9828">
        <v>193</v>
      </c>
      <c r="C9828" t="s">
        <v>247</v>
      </c>
      <c r="D9828" s="1">
        <v>42829</v>
      </c>
      <c r="F9828">
        <v>1</v>
      </c>
      <c r="G9828">
        <v>7175</v>
      </c>
      <c r="H9828" t="s">
        <v>689</v>
      </c>
      <c r="J9828" t="s">
        <v>14</v>
      </c>
      <c r="K9828">
        <v>54</v>
      </c>
      <c r="L9828" t="s">
        <v>15</v>
      </c>
    </row>
    <row r="9829" spans="1:12">
      <c r="A9829" t="e">
        <f ca="1">E00251430176021</f>
        <v>#NAME?</v>
      </c>
      <c r="B9829">
        <v>445</v>
      </c>
      <c r="C9829" t="s">
        <v>23</v>
      </c>
      <c r="D9829" s="1">
        <v>42296</v>
      </c>
      <c r="F9829">
        <v>4</v>
      </c>
      <c r="G9829">
        <v>496</v>
      </c>
      <c r="H9829" t="s">
        <v>190</v>
      </c>
      <c r="J9829" t="s">
        <v>14</v>
      </c>
      <c r="K9829">
        <v>57</v>
      </c>
      <c r="L9829" t="s">
        <v>15</v>
      </c>
    </row>
    <row r="9830" spans="1:12">
      <c r="A9830" t="e">
        <f ca="1">E00251528138121</f>
        <v>#NAME?</v>
      </c>
      <c r="B9830">
        <v>66</v>
      </c>
      <c r="C9830" t="s">
        <v>134</v>
      </c>
      <c r="D9830" s="1">
        <v>41682</v>
      </c>
      <c r="F9830">
        <v>1</v>
      </c>
      <c r="G9830">
        <v>2720</v>
      </c>
      <c r="H9830" t="s">
        <v>65</v>
      </c>
      <c r="J9830" t="s">
        <v>14</v>
      </c>
      <c r="K9830">
        <v>59</v>
      </c>
      <c r="L9830" t="s">
        <v>15</v>
      </c>
    </row>
    <row r="9831" spans="1:12">
      <c r="A9831" t="e">
        <f ca="1">E00251432427221</f>
        <v>#NAME?</v>
      </c>
      <c r="B9831">
        <v>6156</v>
      </c>
      <c r="C9831" t="s">
        <v>352</v>
      </c>
      <c r="D9831" s="1">
        <v>42039</v>
      </c>
      <c r="F9831">
        <v>1</v>
      </c>
      <c r="G9831">
        <v>40599</v>
      </c>
      <c r="H9831" t="s">
        <v>475</v>
      </c>
      <c r="J9831" t="s">
        <v>14</v>
      </c>
      <c r="K9831">
        <v>46</v>
      </c>
      <c r="L9831" t="s">
        <v>15</v>
      </c>
    </row>
    <row r="9832" spans="1:12">
      <c r="A9832" t="e">
        <f ca="1">E00251432427221</f>
        <v>#NAME?</v>
      </c>
      <c r="B9832">
        <v>6311</v>
      </c>
      <c r="C9832" t="s">
        <v>146</v>
      </c>
      <c r="D9832" s="1">
        <v>43022</v>
      </c>
      <c r="F9832">
        <v>1</v>
      </c>
      <c r="G9832">
        <v>463</v>
      </c>
      <c r="H9832" t="s">
        <v>259</v>
      </c>
      <c r="I9832" t="s">
        <v>148</v>
      </c>
      <c r="J9832" t="s">
        <v>57</v>
      </c>
      <c r="K9832">
        <v>49</v>
      </c>
      <c r="L9832" t="s">
        <v>15</v>
      </c>
    </row>
    <row r="9833" spans="1:12">
      <c r="A9833" t="e">
        <f ca="1">E00251514287121</f>
        <v>#NAME?</v>
      </c>
      <c r="B9833">
        <v>502</v>
      </c>
      <c r="C9833" t="s">
        <v>172</v>
      </c>
      <c r="D9833" s="1">
        <v>40962</v>
      </c>
      <c r="F9833">
        <v>2</v>
      </c>
      <c r="G9833">
        <v>4019</v>
      </c>
      <c r="H9833" t="s">
        <v>26</v>
      </c>
      <c r="J9833" t="s">
        <v>14</v>
      </c>
      <c r="K9833">
        <v>52</v>
      </c>
      <c r="L9833" t="s">
        <v>15</v>
      </c>
    </row>
    <row r="9834" spans="1:12">
      <c r="A9834" t="e">
        <f ca="1">E00251529526721</f>
        <v>#NAME?</v>
      </c>
      <c r="B9834">
        <v>470</v>
      </c>
      <c r="C9834" t="s">
        <v>457</v>
      </c>
      <c r="D9834" s="1">
        <v>42523</v>
      </c>
      <c r="F9834">
        <v>3</v>
      </c>
      <c r="G9834">
        <v>4019</v>
      </c>
      <c r="H9834" t="s">
        <v>26</v>
      </c>
      <c r="J9834" t="s">
        <v>14</v>
      </c>
      <c r="K9834">
        <v>56</v>
      </c>
      <c r="L9834" t="s">
        <v>15</v>
      </c>
    </row>
    <row r="9835" spans="1:12">
      <c r="A9835" t="e">
        <f ca="1">E00251432302421</f>
        <v>#NAME?</v>
      </c>
      <c r="B9835">
        <v>497</v>
      </c>
      <c r="C9835" t="s">
        <v>141</v>
      </c>
      <c r="D9835" s="1">
        <v>41264</v>
      </c>
      <c r="F9835">
        <v>2</v>
      </c>
      <c r="G9835">
        <v>496</v>
      </c>
      <c r="H9835" t="s">
        <v>190</v>
      </c>
      <c r="J9835" t="s">
        <v>14</v>
      </c>
      <c r="K9835">
        <v>54</v>
      </c>
      <c r="L9835" t="s">
        <v>15</v>
      </c>
    </row>
    <row r="9836" spans="1:12">
      <c r="A9836" t="e">
        <f ca="1">E00251616870121</f>
        <v>#NAME?</v>
      </c>
      <c r="B9836">
        <v>701</v>
      </c>
      <c r="C9836" t="s">
        <v>72</v>
      </c>
      <c r="D9836" s="1">
        <v>41200</v>
      </c>
      <c r="F9836">
        <v>3</v>
      </c>
      <c r="G9836">
        <v>30391</v>
      </c>
      <c r="H9836" t="s">
        <v>690</v>
      </c>
      <c r="J9836" t="s">
        <v>14</v>
      </c>
      <c r="K9836">
        <v>50</v>
      </c>
      <c r="L9836" t="s">
        <v>15</v>
      </c>
    </row>
    <row r="9837" spans="1:12">
      <c r="A9837" t="e">
        <f ca="1">E00251430058721</f>
        <v>#NAME?</v>
      </c>
      <c r="B9837">
        <v>456</v>
      </c>
      <c r="C9837" t="s">
        <v>518</v>
      </c>
      <c r="D9837" s="1">
        <v>42935</v>
      </c>
      <c r="F9837">
        <v>1</v>
      </c>
      <c r="G9837">
        <v>1103</v>
      </c>
      <c r="H9837" t="s">
        <v>845</v>
      </c>
      <c r="J9837" t="s">
        <v>14</v>
      </c>
      <c r="K9837">
        <v>52</v>
      </c>
      <c r="L9837" t="s">
        <v>15</v>
      </c>
    </row>
    <row r="9838" spans="1:12">
      <c r="A9838" t="e">
        <f ca="1">E00251429388021</f>
        <v>#NAME?</v>
      </c>
      <c r="B9838">
        <v>297</v>
      </c>
      <c r="C9838" t="s">
        <v>411</v>
      </c>
      <c r="D9838" s="1">
        <v>41232</v>
      </c>
      <c r="F9838">
        <v>5</v>
      </c>
      <c r="G9838">
        <v>6028</v>
      </c>
      <c r="H9838" t="s">
        <v>1110</v>
      </c>
      <c r="J9838" t="s">
        <v>14</v>
      </c>
      <c r="K9838">
        <v>57</v>
      </c>
      <c r="L9838" t="s">
        <v>15</v>
      </c>
    </row>
    <row r="9839" spans="1:12">
      <c r="A9839" t="e">
        <f ca="1">E00251626524421</f>
        <v>#NAME?</v>
      </c>
      <c r="B9839">
        <v>297</v>
      </c>
      <c r="C9839" t="s">
        <v>411</v>
      </c>
      <c r="D9839" s="1">
        <v>42073</v>
      </c>
      <c r="F9839">
        <v>2</v>
      </c>
      <c r="G9839">
        <v>46619</v>
      </c>
      <c r="H9839" t="s">
        <v>182</v>
      </c>
      <c r="J9839" t="s">
        <v>14</v>
      </c>
      <c r="K9839">
        <v>44</v>
      </c>
      <c r="L9839" t="s">
        <v>15</v>
      </c>
    </row>
    <row r="9840" spans="1:12">
      <c r="A9840" t="e">
        <f ca="1">E00251432302421</f>
        <v>#NAME?</v>
      </c>
      <c r="B9840">
        <v>497</v>
      </c>
      <c r="C9840" t="s">
        <v>141</v>
      </c>
      <c r="D9840" s="1">
        <v>42689</v>
      </c>
      <c r="F9840">
        <v>1</v>
      </c>
      <c r="G9840">
        <v>496</v>
      </c>
      <c r="H9840" t="s">
        <v>190</v>
      </c>
      <c r="J9840" t="s">
        <v>14</v>
      </c>
      <c r="K9840">
        <v>58</v>
      </c>
      <c r="L9840" t="s">
        <v>15</v>
      </c>
    </row>
    <row r="9841" spans="1:12">
      <c r="A9841" t="e">
        <f ca="1">E00251616870121</f>
        <v>#NAME?</v>
      </c>
      <c r="B9841">
        <v>701</v>
      </c>
      <c r="C9841" t="s">
        <v>72</v>
      </c>
      <c r="D9841" s="1">
        <v>42642</v>
      </c>
      <c r="F9841">
        <v>5</v>
      </c>
      <c r="G9841">
        <v>2889</v>
      </c>
      <c r="H9841" t="s">
        <v>595</v>
      </c>
      <c r="J9841" t="s">
        <v>14</v>
      </c>
      <c r="K9841">
        <v>54</v>
      </c>
      <c r="L9841" t="s">
        <v>15</v>
      </c>
    </row>
    <row r="9842" spans="1:12">
      <c r="A9842" t="e">
        <f ca="1">E00251616870121</f>
        <v>#NAME?</v>
      </c>
      <c r="B9842">
        <v>701</v>
      </c>
      <c r="C9842" t="s">
        <v>72</v>
      </c>
      <c r="D9842" s="1">
        <v>42802</v>
      </c>
      <c r="F9842">
        <v>2</v>
      </c>
      <c r="G9842">
        <v>71940</v>
      </c>
      <c r="H9842" t="s">
        <v>135</v>
      </c>
      <c r="J9842" t="s">
        <v>14</v>
      </c>
      <c r="K9842">
        <v>54</v>
      </c>
      <c r="L9842" t="s">
        <v>15</v>
      </c>
    </row>
    <row r="9843" spans="1:12">
      <c r="A9843" t="e">
        <f ca="1">E00251616870121</f>
        <v>#NAME?</v>
      </c>
      <c r="B9843">
        <v>701</v>
      </c>
      <c r="C9843" t="s">
        <v>72</v>
      </c>
      <c r="D9843" s="1">
        <v>42857</v>
      </c>
      <c r="F9843">
        <v>6</v>
      </c>
      <c r="G9843">
        <v>2889</v>
      </c>
      <c r="H9843" t="s">
        <v>595</v>
      </c>
      <c r="J9843" t="s">
        <v>14</v>
      </c>
      <c r="K9843">
        <v>55</v>
      </c>
      <c r="L9843" t="s">
        <v>15</v>
      </c>
    </row>
    <row r="9844" spans="1:12">
      <c r="A9844" t="e">
        <f ca="1">E00251429205421</f>
        <v>#NAME?</v>
      </c>
      <c r="B9844">
        <v>275</v>
      </c>
      <c r="C9844" t="s">
        <v>444</v>
      </c>
      <c r="D9844" s="1">
        <v>42976</v>
      </c>
      <c r="F9844">
        <v>1</v>
      </c>
      <c r="G9844">
        <v>71940</v>
      </c>
      <c r="H9844" t="s">
        <v>135</v>
      </c>
      <c r="J9844" t="s">
        <v>14</v>
      </c>
      <c r="K9844">
        <v>43</v>
      </c>
      <c r="L9844" t="s">
        <v>15</v>
      </c>
    </row>
    <row r="9845" spans="1:12">
      <c r="A9845" t="e">
        <f ca="1">E00251429205421</f>
        <v>#NAME?</v>
      </c>
      <c r="B9845">
        <v>639</v>
      </c>
      <c r="C9845" t="s">
        <v>1022</v>
      </c>
      <c r="D9845" s="1">
        <v>42487</v>
      </c>
      <c r="E9845">
        <v>23</v>
      </c>
      <c r="F9845">
        <v>6</v>
      </c>
      <c r="G9845">
        <v>31231</v>
      </c>
      <c r="H9845" t="s">
        <v>1204</v>
      </c>
      <c r="J9845" t="s">
        <v>687</v>
      </c>
      <c r="K9845">
        <v>42</v>
      </c>
      <c r="L9845" t="s">
        <v>15</v>
      </c>
    </row>
    <row r="9846" spans="1:12">
      <c r="A9846" t="e">
        <f ca="1">E00251429388021</f>
        <v>#NAME?</v>
      </c>
      <c r="B9846">
        <v>297</v>
      </c>
      <c r="C9846" t="s">
        <v>411</v>
      </c>
      <c r="D9846" s="1">
        <v>42646</v>
      </c>
      <c r="F9846">
        <v>1</v>
      </c>
      <c r="G9846">
        <v>4019</v>
      </c>
      <c r="H9846" t="s">
        <v>26</v>
      </c>
      <c r="J9846" t="s">
        <v>14</v>
      </c>
      <c r="K9846">
        <v>61</v>
      </c>
      <c r="L9846" t="s">
        <v>15</v>
      </c>
    </row>
    <row r="9847" spans="1:12">
      <c r="A9847" t="e">
        <f ca="1">E00251616870121</f>
        <v>#NAME?</v>
      </c>
      <c r="B9847">
        <v>701</v>
      </c>
      <c r="C9847" t="s">
        <v>72</v>
      </c>
      <c r="D9847" s="1">
        <v>42895</v>
      </c>
      <c r="F9847">
        <v>3</v>
      </c>
      <c r="G9847">
        <v>2599</v>
      </c>
      <c r="H9847" t="s">
        <v>238</v>
      </c>
      <c r="J9847" t="s">
        <v>14</v>
      </c>
      <c r="K9847">
        <v>55</v>
      </c>
      <c r="L9847" t="s">
        <v>15</v>
      </c>
    </row>
    <row r="9848" spans="1:12">
      <c r="A9848" t="e">
        <f ca="1">E00251616870121</f>
        <v>#NAME?</v>
      </c>
      <c r="B9848">
        <v>896</v>
      </c>
      <c r="C9848" t="s">
        <v>823</v>
      </c>
      <c r="D9848" s="1">
        <v>39174</v>
      </c>
      <c r="F9848">
        <v>2</v>
      </c>
      <c r="G9848">
        <v>30183</v>
      </c>
      <c r="H9848" t="s">
        <v>1205</v>
      </c>
      <c r="J9848" t="s">
        <v>272</v>
      </c>
      <c r="K9848">
        <v>45</v>
      </c>
      <c r="L9848" t="s">
        <v>15</v>
      </c>
    </row>
    <row r="9849" spans="1:12">
      <c r="A9849" t="e">
        <f ca="1">E00251429205421</f>
        <v>#NAME?</v>
      </c>
      <c r="B9849">
        <v>753</v>
      </c>
      <c r="C9849" t="s">
        <v>545</v>
      </c>
      <c r="D9849" s="1">
        <v>43075</v>
      </c>
      <c r="F9849">
        <v>2</v>
      </c>
      <c r="G9849">
        <v>9148</v>
      </c>
      <c r="H9849" t="s">
        <v>1206</v>
      </c>
      <c r="I9849" t="s">
        <v>56</v>
      </c>
      <c r="J9849" t="s">
        <v>57</v>
      </c>
      <c r="K9849">
        <v>43</v>
      </c>
      <c r="L9849" t="s">
        <v>15</v>
      </c>
    </row>
    <row r="9850" spans="1:12">
      <c r="A9850" t="e">
        <f ca="1">E00251427592621</f>
        <v>#NAME?</v>
      </c>
      <c r="B9850">
        <v>10</v>
      </c>
      <c r="C9850" t="s">
        <v>18</v>
      </c>
      <c r="D9850" s="1">
        <v>42930</v>
      </c>
      <c r="F9850">
        <v>3</v>
      </c>
      <c r="G9850">
        <v>3051</v>
      </c>
      <c r="H9850" t="s">
        <v>13</v>
      </c>
      <c r="J9850" t="s">
        <v>14</v>
      </c>
      <c r="K9850">
        <v>48</v>
      </c>
      <c r="L9850" t="s">
        <v>15</v>
      </c>
    </row>
    <row r="9851" spans="1:12">
      <c r="A9851" t="e">
        <f ca="1">E00251716498121</f>
        <v>#NAME?</v>
      </c>
      <c r="B9851">
        <v>481</v>
      </c>
      <c r="C9851" t="s">
        <v>402</v>
      </c>
      <c r="D9851" s="1">
        <v>41968</v>
      </c>
      <c r="F9851">
        <v>3</v>
      </c>
      <c r="G9851">
        <v>5950</v>
      </c>
      <c r="H9851" t="s">
        <v>24</v>
      </c>
      <c r="J9851" t="s">
        <v>14</v>
      </c>
      <c r="K9851">
        <v>39</v>
      </c>
      <c r="L9851" t="s">
        <v>15</v>
      </c>
    </row>
    <row r="9852" spans="1:12">
      <c r="A9852" t="e">
        <f ca="1">E00251617121621</f>
        <v>#NAME?</v>
      </c>
      <c r="B9852">
        <v>489</v>
      </c>
      <c r="C9852" t="s">
        <v>100</v>
      </c>
      <c r="D9852" s="1">
        <v>42359</v>
      </c>
      <c r="F9852">
        <v>2</v>
      </c>
      <c r="G9852">
        <v>2448</v>
      </c>
      <c r="H9852" t="s">
        <v>19</v>
      </c>
      <c r="J9852" t="s">
        <v>14</v>
      </c>
      <c r="K9852">
        <v>46</v>
      </c>
      <c r="L9852" t="s">
        <v>15</v>
      </c>
    </row>
    <row r="9853" spans="1:12">
      <c r="A9853" t="e">
        <f ca="1">E00251711664321</f>
        <v>#NAME?</v>
      </c>
      <c r="B9853">
        <v>11</v>
      </c>
      <c r="C9853" t="s">
        <v>245</v>
      </c>
      <c r="D9853" s="1">
        <v>42150</v>
      </c>
      <c r="F9853">
        <v>1</v>
      </c>
      <c r="G9853">
        <v>57450</v>
      </c>
      <c r="H9853" t="s">
        <v>662</v>
      </c>
      <c r="J9853" t="s">
        <v>14</v>
      </c>
      <c r="K9853">
        <v>63</v>
      </c>
      <c r="L9853" t="s">
        <v>15</v>
      </c>
    </row>
    <row r="9854" spans="1:12">
      <c r="A9854" t="e">
        <f ca="1">E00251529543621</f>
        <v>#NAME?</v>
      </c>
      <c r="B9854">
        <v>166</v>
      </c>
      <c r="C9854" t="s">
        <v>626</v>
      </c>
      <c r="D9854" s="1">
        <v>42437</v>
      </c>
      <c r="F9854">
        <v>3</v>
      </c>
      <c r="G9854">
        <v>496</v>
      </c>
      <c r="H9854" t="s">
        <v>190</v>
      </c>
      <c r="J9854" t="s">
        <v>14</v>
      </c>
      <c r="K9854">
        <v>53</v>
      </c>
      <c r="L9854" t="s">
        <v>15</v>
      </c>
    </row>
    <row r="9855" spans="1:12">
      <c r="A9855" t="e">
        <f ca="1">E00251529543621</f>
        <v>#NAME?</v>
      </c>
      <c r="B9855">
        <v>166</v>
      </c>
      <c r="C9855" t="s">
        <v>626</v>
      </c>
      <c r="D9855" s="1">
        <v>42711</v>
      </c>
      <c r="F9855">
        <v>1</v>
      </c>
      <c r="G9855">
        <v>3579</v>
      </c>
      <c r="H9855" t="s">
        <v>377</v>
      </c>
      <c r="J9855" t="s">
        <v>14</v>
      </c>
      <c r="K9855">
        <v>53</v>
      </c>
      <c r="L9855" t="s">
        <v>15</v>
      </c>
    </row>
    <row r="9856" spans="1:12">
      <c r="A9856" t="e">
        <f ca="1">E00251439730221</f>
        <v>#NAME?</v>
      </c>
      <c r="B9856">
        <v>290</v>
      </c>
      <c r="C9856" t="s">
        <v>449</v>
      </c>
      <c r="D9856" s="1">
        <v>41323</v>
      </c>
      <c r="F9856">
        <v>2</v>
      </c>
      <c r="G9856">
        <v>3899</v>
      </c>
      <c r="H9856" t="s">
        <v>264</v>
      </c>
      <c r="J9856" t="s">
        <v>14</v>
      </c>
      <c r="K9856">
        <v>49</v>
      </c>
      <c r="L9856" t="s">
        <v>15</v>
      </c>
    </row>
    <row r="9857" spans="1:12">
      <c r="A9857" t="e">
        <f ca="1">E00251439730221</f>
        <v>#NAME?</v>
      </c>
      <c r="B9857">
        <v>290</v>
      </c>
      <c r="C9857" t="s">
        <v>449</v>
      </c>
      <c r="D9857" s="1">
        <v>42090</v>
      </c>
      <c r="F9857">
        <v>1</v>
      </c>
      <c r="G9857">
        <v>4659</v>
      </c>
      <c r="H9857" t="s">
        <v>47</v>
      </c>
      <c r="J9857" t="s">
        <v>14</v>
      </c>
      <c r="K9857">
        <v>51</v>
      </c>
      <c r="L9857" t="s">
        <v>15</v>
      </c>
    </row>
    <row r="9858" spans="1:12">
      <c r="A9858" t="e">
        <f ca="1">E00251716569321</f>
        <v>#NAME?</v>
      </c>
      <c r="B9858">
        <v>489</v>
      </c>
      <c r="C9858" t="s">
        <v>100</v>
      </c>
      <c r="D9858" s="1">
        <v>41788</v>
      </c>
      <c r="F9858">
        <v>1</v>
      </c>
      <c r="G9858">
        <v>2443</v>
      </c>
      <c r="H9858" t="s">
        <v>185</v>
      </c>
      <c r="J9858" t="s">
        <v>14</v>
      </c>
      <c r="K9858">
        <v>54</v>
      </c>
      <c r="L9858" t="s">
        <v>15</v>
      </c>
    </row>
    <row r="9859" spans="1:12">
      <c r="A9859" t="e">
        <f ca="1">E00251528624321</f>
        <v>#NAME?</v>
      </c>
      <c r="B9859">
        <v>291</v>
      </c>
      <c r="C9859" t="s">
        <v>160</v>
      </c>
      <c r="D9859" s="1">
        <v>42929</v>
      </c>
      <c r="F9859">
        <v>2</v>
      </c>
      <c r="G9859">
        <v>78093</v>
      </c>
      <c r="H9859" t="s">
        <v>769</v>
      </c>
      <c r="J9859" t="s">
        <v>14</v>
      </c>
      <c r="K9859">
        <v>52</v>
      </c>
      <c r="L9859" t="s">
        <v>22</v>
      </c>
    </row>
    <row r="9860" spans="1:12">
      <c r="A9860" t="e">
        <f ca="1">E00251439807421</f>
        <v>#NAME?</v>
      </c>
      <c r="B9860">
        <v>354</v>
      </c>
      <c r="C9860" t="s">
        <v>826</v>
      </c>
      <c r="D9860" s="1">
        <v>42559</v>
      </c>
      <c r="F9860">
        <v>1</v>
      </c>
      <c r="G9860">
        <v>25000</v>
      </c>
      <c r="H9860" t="s">
        <v>178</v>
      </c>
      <c r="J9860" t="s">
        <v>14</v>
      </c>
      <c r="K9860">
        <v>56</v>
      </c>
      <c r="L9860" t="s">
        <v>15</v>
      </c>
    </row>
    <row r="9861" spans="1:12">
      <c r="A9861" t="e">
        <f ca="1">E00251439807421</f>
        <v>#NAME?</v>
      </c>
      <c r="B9861">
        <v>354</v>
      </c>
      <c r="C9861" t="s">
        <v>826</v>
      </c>
      <c r="D9861" s="1">
        <v>42692</v>
      </c>
      <c r="F9861">
        <v>1</v>
      </c>
      <c r="G9861">
        <v>30000</v>
      </c>
      <c r="H9861" t="s">
        <v>144</v>
      </c>
      <c r="J9861" t="s">
        <v>14</v>
      </c>
      <c r="K9861">
        <v>56</v>
      </c>
      <c r="L9861" t="s">
        <v>15</v>
      </c>
    </row>
    <row r="9862" spans="1:12">
      <c r="A9862" t="e">
        <f ca="1">E00251439807421</f>
        <v>#NAME?</v>
      </c>
      <c r="B9862">
        <v>354</v>
      </c>
      <c r="C9862" t="s">
        <v>826</v>
      </c>
      <c r="D9862" s="1">
        <v>42762</v>
      </c>
      <c r="F9862">
        <v>5</v>
      </c>
      <c r="G9862">
        <v>3051</v>
      </c>
      <c r="H9862" t="s">
        <v>13</v>
      </c>
      <c r="J9862" t="s">
        <v>14</v>
      </c>
      <c r="K9862">
        <v>56</v>
      </c>
      <c r="L9862" t="s">
        <v>15</v>
      </c>
    </row>
    <row r="9863" spans="1:12">
      <c r="A9863" t="e">
        <f ca="1">E00251439807421</f>
        <v>#NAME?</v>
      </c>
      <c r="B9863">
        <v>354</v>
      </c>
      <c r="C9863" t="s">
        <v>826</v>
      </c>
      <c r="D9863" s="1">
        <v>42762</v>
      </c>
      <c r="F9863">
        <v>6</v>
      </c>
      <c r="G9863">
        <v>2729</v>
      </c>
      <c r="H9863" t="s">
        <v>115</v>
      </c>
      <c r="J9863" t="s">
        <v>14</v>
      </c>
      <c r="K9863">
        <v>56</v>
      </c>
      <c r="L9863" t="s">
        <v>15</v>
      </c>
    </row>
    <row r="9864" spans="1:12">
      <c r="A9864" t="e">
        <f ca="1">E00251439807421</f>
        <v>#NAME?</v>
      </c>
      <c r="B9864">
        <v>494</v>
      </c>
      <c r="C9864" t="s">
        <v>63</v>
      </c>
      <c r="D9864" s="1">
        <v>41054</v>
      </c>
      <c r="F9864">
        <v>1</v>
      </c>
      <c r="G9864">
        <v>1179</v>
      </c>
      <c r="H9864" t="s">
        <v>180</v>
      </c>
      <c r="J9864" t="s">
        <v>14</v>
      </c>
      <c r="K9864">
        <v>52</v>
      </c>
      <c r="L9864" t="s">
        <v>15</v>
      </c>
    </row>
    <row r="9865" spans="1:12">
      <c r="A9865" t="e">
        <f ca="1">E00251514288421</f>
        <v>#NAME?</v>
      </c>
      <c r="B9865">
        <v>481</v>
      </c>
      <c r="C9865" t="s">
        <v>402</v>
      </c>
      <c r="D9865" s="1">
        <v>43060</v>
      </c>
      <c r="F9865">
        <v>4</v>
      </c>
      <c r="G9865">
        <v>4549</v>
      </c>
      <c r="H9865" t="s">
        <v>69</v>
      </c>
      <c r="J9865" t="s">
        <v>14</v>
      </c>
      <c r="K9865">
        <v>61</v>
      </c>
      <c r="L9865" t="s">
        <v>15</v>
      </c>
    </row>
    <row r="9866" spans="1:12">
      <c r="A9866" t="e">
        <f ca="1">E00251514288421</f>
        <v>#NAME?</v>
      </c>
      <c r="B9866">
        <v>481</v>
      </c>
      <c r="C9866" t="s">
        <v>402</v>
      </c>
      <c r="D9866" s="1">
        <v>43060</v>
      </c>
      <c r="F9866">
        <v>5</v>
      </c>
      <c r="G9866">
        <v>6929</v>
      </c>
      <c r="H9866" t="s">
        <v>36</v>
      </c>
      <c r="J9866" t="s">
        <v>14</v>
      </c>
      <c r="K9866">
        <v>61</v>
      </c>
      <c r="L9866" t="s">
        <v>15</v>
      </c>
    </row>
    <row r="9867" spans="1:12">
      <c r="A9867" t="e">
        <f ca="1">E00251413469721</f>
        <v>#NAME?</v>
      </c>
      <c r="B9867">
        <v>1929</v>
      </c>
      <c r="C9867" t="s">
        <v>195</v>
      </c>
      <c r="D9867" s="1">
        <v>41135</v>
      </c>
      <c r="F9867">
        <v>2</v>
      </c>
      <c r="G9867">
        <v>71987</v>
      </c>
      <c r="H9867" t="s">
        <v>276</v>
      </c>
      <c r="J9867" t="s">
        <v>14</v>
      </c>
      <c r="K9867">
        <v>63</v>
      </c>
      <c r="L9867" t="s">
        <v>15</v>
      </c>
    </row>
    <row r="9868" spans="1:12">
      <c r="A9868" t="e">
        <f ca="1">E00251432302421</f>
        <v>#NAME?</v>
      </c>
      <c r="B9868">
        <v>497</v>
      </c>
      <c r="C9868" t="s">
        <v>141</v>
      </c>
      <c r="D9868" s="1">
        <v>41578</v>
      </c>
      <c r="F9868">
        <v>2</v>
      </c>
      <c r="G9868">
        <v>496</v>
      </c>
      <c r="H9868" t="s">
        <v>190</v>
      </c>
      <c r="J9868" t="s">
        <v>14</v>
      </c>
      <c r="K9868">
        <v>55</v>
      </c>
      <c r="L9868" t="s">
        <v>15</v>
      </c>
    </row>
    <row r="9869" spans="1:12">
      <c r="A9869" t="e">
        <f ca="1">E00251432302421</f>
        <v>#NAME?</v>
      </c>
      <c r="B9869">
        <v>497</v>
      </c>
      <c r="C9869" t="s">
        <v>141</v>
      </c>
      <c r="D9869" s="1">
        <v>42818</v>
      </c>
      <c r="F9869">
        <v>2</v>
      </c>
      <c r="G9869">
        <v>7820</v>
      </c>
      <c r="H9869" t="s">
        <v>233</v>
      </c>
      <c r="J9869" t="s">
        <v>14</v>
      </c>
      <c r="K9869">
        <v>59</v>
      </c>
      <c r="L9869" t="s">
        <v>22</v>
      </c>
    </row>
    <row r="9870" spans="1:12">
      <c r="A9870" t="e">
        <f ca="1">E00251439807421</f>
        <v>#NAME?</v>
      </c>
      <c r="B9870">
        <v>494</v>
      </c>
      <c r="C9870" t="s">
        <v>63</v>
      </c>
      <c r="D9870" s="1">
        <v>41488</v>
      </c>
      <c r="F9870">
        <v>2</v>
      </c>
      <c r="G9870">
        <v>6918</v>
      </c>
      <c r="H9870" t="s">
        <v>443</v>
      </c>
      <c r="J9870" t="s">
        <v>14</v>
      </c>
      <c r="K9870">
        <v>53</v>
      </c>
      <c r="L9870" t="s">
        <v>15</v>
      </c>
    </row>
    <row r="9871" spans="1:12">
      <c r="A9871" t="e">
        <f ca="1">E00251617565621</f>
        <v>#NAME?</v>
      </c>
      <c r="B9871">
        <v>201</v>
      </c>
      <c r="C9871" t="s">
        <v>636</v>
      </c>
      <c r="D9871" s="1">
        <v>41467</v>
      </c>
      <c r="F9871">
        <v>1</v>
      </c>
      <c r="G9871">
        <v>6260</v>
      </c>
      <c r="H9871" t="s">
        <v>1034</v>
      </c>
      <c r="J9871" t="s">
        <v>14</v>
      </c>
      <c r="K9871">
        <v>45</v>
      </c>
      <c r="L9871" t="s">
        <v>15</v>
      </c>
    </row>
    <row r="9872" spans="1:12">
      <c r="A9872" t="e">
        <f ca="1">E00251413469721</f>
        <v>#NAME?</v>
      </c>
      <c r="B9872">
        <v>1929</v>
      </c>
      <c r="C9872" t="s">
        <v>195</v>
      </c>
      <c r="D9872" s="1">
        <v>42758</v>
      </c>
      <c r="F9872">
        <v>5</v>
      </c>
      <c r="G9872">
        <v>7295</v>
      </c>
      <c r="H9872" t="s">
        <v>76</v>
      </c>
      <c r="J9872" t="s">
        <v>14</v>
      </c>
      <c r="K9872">
        <v>68</v>
      </c>
      <c r="L9872" t="s">
        <v>15</v>
      </c>
    </row>
    <row r="9873" spans="1:12">
      <c r="A9873" t="e">
        <f ca="1">E00251413469721</f>
        <v>#NAME?</v>
      </c>
      <c r="B9873">
        <v>1929</v>
      </c>
      <c r="C9873" t="s">
        <v>195</v>
      </c>
      <c r="D9873" s="1">
        <v>42871</v>
      </c>
      <c r="F9873">
        <v>2</v>
      </c>
      <c r="G9873">
        <v>27800</v>
      </c>
      <c r="H9873" t="s">
        <v>145</v>
      </c>
      <c r="J9873" t="s">
        <v>14</v>
      </c>
      <c r="K9873">
        <v>68</v>
      </c>
      <c r="L9873" t="s">
        <v>15</v>
      </c>
    </row>
    <row r="9874" spans="1:12">
      <c r="A9874" t="e">
        <f ca="1">E00251439765421</f>
        <v>#NAME?</v>
      </c>
      <c r="B9874">
        <v>1325</v>
      </c>
      <c r="C9874" t="s">
        <v>605</v>
      </c>
      <c r="D9874" s="1">
        <v>43056</v>
      </c>
      <c r="F9874">
        <v>1</v>
      </c>
      <c r="G9874">
        <v>73399</v>
      </c>
      <c r="H9874" t="s">
        <v>1207</v>
      </c>
      <c r="J9874" t="s">
        <v>14</v>
      </c>
      <c r="K9874">
        <v>60</v>
      </c>
      <c r="L9874" t="s">
        <v>15</v>
      </c>
    </row>
    <row r="9875" spans="1:12">
      <c r="A9875" t="e">
        <f ca="1">E00251429810321</f>
        <v>#NAME?</v>
      </c>
      <c r="B9875">
        <v>151</v>
      </c>
      <c r="C9875" t="s">
        <v>381</v>
      </c>
      <c r="D9875" s="1">
        <v>42046</v>
      </c>
      <c r="F9875">
        <v>3</v>
      </c>
      <c r="G9875">
        <v>25000</v>
      </c>
      <c r="H9875" t="s">
        <v>178</v>
      </c>
      <c r="J9875" t="s">
        <v>14</v>
      </c>
      <c r="K9875">
        <v>59</v>
      </c>
      <c r="L9875" t="s">
        <v>15</v>
      </c>
    </row>
    <row r="9876" spans="1:12">
      <c r="A9876" t="e">
        <f ca="1">E00251430176021</f>
        <v>#NAME?</v>
      </c>
      <c r="B9876">
        <v>445</v>
      </c>
      <c r="C9876" t="s">
        <v>23</v>
      </c>
      <c r="D9876" s="1">
        <v>42296</v>
      </c>
      <c r="F9876">
        <v>2</v>
      </c>
      <c r="G9876">
        <v>71940</v>
      </c>
      <c r="H9876" t="s">
        <v>135</v>
      </c>
      <c r="J9876" t="s">
        <v>14</v>
      </c>
      <c r="K9876">
        <v>57</v>
      </c>
      <c r="L9876" t="s">
        <v>15</v>
      </c>
    </row>
    <row r="9877" spans="1:12">
      <c r="A9877" t="e">
        <f ca="1">E00251430176021</f>
        <v>#NAME?</v>
      </c>
      <c r="B9877">
        <v>445</v>
      </c>
      <c r="C9877" t="s">
        <v>23</v>
      </c>
      <c r="D9877" s="1">
        <v>42377</v>
      </c>
      <c r="F9877">
        <v>2</v>
      </c>
      <c r="G9877">
        <v>4019</v>
      </c>
      <c r="H9877" t="s">
        <v>26</v>
      </c>
      <c r="J9877" t="s">
        <v>14</v>
      </c>
      <c r="K9877">
        <v>58</v>
      </c>
      <c r="L9877" t="s">
        <v>15</v>
      </c>
    </row>
    <row r="9878" spans="1:12">
      <c r="A9878" t="e">
        <f ca="1">E00251432302421</f>
        <v>#NAME?</v>
      </c>
      <c r="B9878">
        <v>497</v>
      </c>
      <c r="C9878" t="s">
        <v>141</v>
      </c>
      <c r="D9878" s="1">
        <v>41467</v>
      </c>
      <c r="F9878">
        <v>2</v>
      </c>
      <c r="G9878">
        <v>1748</v>
      </c>
      <c r="H9878" t="s">
        <v>907</v>
      </c>
      <c r="J9878" t="s">
        <v>14</v>
      </c>
      <c r="K9878">
        <v>55</v>
      </c>
      <c r="L9878" t="s">
        <v>15</v>
      </c>
    </row>
    <row r="9879" spans="1:12">
      <c r="A9879" t="e">
        <f ca="1">E00251432302421</f>
        <v>#NAME?</v>
      </c>
      <c r="B9879">
        <v>769</v>
      </c>
      <c r="C9879" t="s">
        <v>397</v>
      </c>
      <c r="D9879" s="1">
        <v>42010</v>
      </c>
      <c r="E9879">
        <v>3</v>
      </c>
      <c r="F9879">
        <v>9</v>
      </c>
      <c r="G9879">
        <v>78830</v>
      </c>
      <c r="H9879" t="s">
        <v>297</v>
      </c>
      <c r="J9879" t="s">
        <v>34</v>
      </c>
      <c r="K9879">
        <v>57</v>
      </c>
      <c r="L9879" t="s">
        <v>22</v>
      </c>
    </row>
    <row r="9880" spans="1:12">
      <c r="A9880" t="e">
        <f ca="1">E00251432302421</f>
        <v>#NAME?</v>
      </c>
      <c r="B9880">
        <v>6046</v>
      </c>
      <c r="C9880" t="s">
        <v>98</v>
      </c>
      <c r="D9880" s="1">
        <v>42389</v>
      </c>
      <c r="E9880">
        <v>0</v>
      </c>
      <c r="F9880">
        <v>3</v>
      </c>
      <c r="G9880">
        <v>27800</v>
      </c>
      <c r="H9880" t="s">
        <v>145</v>
      </c>
      <c r="J9880" t="s">
        <v>34</v>
      </c>
      <c r="K9880">
        <v>58</v>
      </c>
      <c r="L9880" t="s">
        <v>15</v>
      </c>
    </row>
    <row r="9881" spans="1:12">
      <c r="A9881" t="e">
        <f ca="1">E00251430176021</f>
        <v>#NAME?</v>
      </c>
      <c r="B9881">
        <v>445</v>
      </c>
      <c r="C9881" t="s">
        <v>23</v>
      </c>
      <c r="D9881" s="1">
        <v>41844</v>
      </c>
      <c r="F9881">
        <v>2</v>
      </c>
      <c r="G9881">
        <v>4019</v>
      </c>
      <c r="H9881" t="s">
        <v>26</v>
      </c>
      <c r="J9881" t="s">
        <v>14</v>
      </c>
      <c r="K9881">
        <v>56</v>
      </c>
      <c r="L9881" t="s">
        <v>15</v>
      </c>
    </row>
    <row r="9882" spans="1:12">
      <c r="A9882" t="e">
        <f ca="1">E00251430176021</f>
        <v>#NAME?</v>
      </c>
      <c r="B9882">
        <v>445</v>
      </c>
      <c r="C9882" t="s">
        <v>23</v>
      </c>
      <c r="D9882" s="1">
        <v>42544</v>
      </c>
      <c r="F9882">
        <v>2</v>
      </c>
      <c r="G9882">
        <v>496</v>
      </c>
      <c r="H9882" t="s">
        <v>190</v>
      </c>
      <c r="J9882" t="s">
        <v>14</v>
      </c>
      <c r="K9882">
        <v>58</v>
      </c>
      <c r="L9882" t="s">
        <v>15</v>
      </c>
    </row>
    <row r="9883" spans="1:12">
      <c r="A9883" t="e">
        <f ca="1">E00251430176021</f>
        <v>#NAME?</v>
      </c>
      <c r="B9883">
        <v>445</v>
      </c>
      <c r="C9883" t="s">
        <v>23</v>
      </c>
      <c r="D9883" s="1">
        <v>42668</v>
      </c>
      <c r="F9883">
        <v>3</v>
      </c>
      <c r="G9883">
        <v>496</v>
      </c>
      <c r="H9883" t="s">
        <v>190</v>
      </c>
      <c r="J9883" t="s">
        <v>14</v>
      </c>
      <c r="K9883">
        <v>58</v>
      </c>
      <c r="L9883" t="s">
        <v>15</v>
      </c>
    </row>
    <row r="9884" spans="1:12">
      <c r="A9884" t="e">
        <f ca="1">E00251432302421</f>
        <v>#NAME?</v>
      </c>
      <c r="B9884">
        <v>497</v>
      </c>
      <c r="C9884" t="s">
        <v>141</v>
      </c>
      <c r="D9884" s="1">
        <v>42137</v>
      </c>
      <c r="F9884">
        <v>1</v>
      </c>
      <c r="G9884">
        <v>496</v>
      </c>
      <c r="H9884" t="s">
        <v>190</v>
      </c>
      <c r="J9884" t="s">
        <v>14</v>
      </c>
      <c r="K9884">
        <v>57</v>
      </c>
      <c r="L9884" t="s">
        <v>15</v>
      </c>
    </row>
    <row r="9885" spans="1:12">
      <c r="A9885" t="e">
        <f ca="1">E00251432274421</f>
        <v>#NAME?</v>
      </c>
      <c r="B9885">
        <v>450</v>
      </c>
      <c r="C9885" t="s">
        <v>227</v>
      </c>
      <c r="D9885" s="1">
        <v>42437</v>
      </c>
      <c r="F9885">
        <v>3</v>
      </c>
      <c r="G9885">
        <v>49390</v>
      </c>
      <c r="H9885" t="s">
        <v>59</v>
      </c>
      <c r="J9885" t="s">
        <v>14</v>
      </c>
      <c r="K9885">
        <v>50</v>
      </c>
      <c r="L9885" t="s">
        <v>15</v>
      </c>
    </row>
    <row r="9886" spans="1:12">
      <c r="A9886" t="e">
        <f ca="1">E00251432274421</f>
        <v>#NAME?</v>
      </c>
      <c r="B9886">
        <v>6046</v>
      </c>
      <c r="C9886" t="s">
        <v>98</v>
      </c>
      <c r="D9886" s="1">
        <v>42749</v>
      </c>
      <c r="E9886">
        <v>1</v>
      </c>
      <c r="F9886">
        <v>5</v>
      </c>
      <c r="G9886">
        <v>138</v>
      </c>
      <c r="H9886" t="s">
        <v>1208</v>
      </c>
      <c r="J9886" t="s">
        <v>34</v>
      </c>
      <c r="K9886">
        <v>51</v>
      </c>
      <c r="L9886" t="s">
        <v>15</v>
      </c>
    </row>
    <row r="9887" spans="1:12">
      <c r="A9887" t="e">
        <f ca="1">E00251515316621</f>
        <v>#NAME?</v>
      </c>
      <c r="B9887">
        <v>1</v>
      </c>
      <c r="C9887" t="s">
        <v>234</v>
      </c>
      <c r="D9887" s="1">
        <v>42758</v>
      </c>
      <c r="E9887">
        <v>0</v>
      </c>
      <c r="F9887">
        <v>1</v>
      </c>
      <c r="G9887">
        <v>38420</v>
      </c>
      <c r="H9887" t="s">
        <v>587</v>
      </c>
      <c r="J9887" t="s">
        <v>34</v>
      </c>
      <c r="K9887">
        <v>47</v>
      </c>
      <c r="L9887" t="s">
        <v>15</v>
      </c>
    </row>
    <row r="9888" spans="1:12">
      <c r="A9888" t="e">
        <f ca="1">E00251514761221</f>
        <v>#NAME?</v>
      </c>
      <c r="B9888">
        <v>493</v>
      </c>
      <c r="C9888" t="s">
        <v>376</v>
      </c>
      <c r="D9888" s="1">
        <v>43038</v>
      </c>
      <c r="F9888">
        <v>1</v>
      </c>
      <c r="G9888">
        <v>7242</v>
      </c>
      <c r="H9888" t="s">
        <v>93</v>
      </c>
      <c r="J9888" t="s">
        <v>14</v>
      </c>
      <c r="K9888">
        <v>58</v>
      </c>
      <c r="L9888" t="s">
        <v>15</v>
      </c>
    </row>
    <row r="9889" spans="1:12">
      <c r="A9889" t="e">
        <f ca="1">E00251716475921</f>
        <v>#NAME?</v>
      </c>
      <c r="B9889">
        <v>502</v>
      </c>
      <c r="C9889" t="s">
        <v>172</v>
      </c>
      <c r="D9889" s="1">
        <v>41170</v>
      </c>
      <c r="F9889">
        <v>1</v>
      </c>
      <c r="G9889">
        <v>460</v>
      </c>
      <c r="H9889" t="s">
        <v>16</v>
      </c>
      <c r="J9889" t="s">
        <v>14</v>
      </c>
      <c r="K9889">
        <v>40</v>
      </c>
      <c r="L9889" t="s">
        <v>15</v>
      </c>
    </row>
    <row r="9890" spans="1:12">
      <c r="A9890" t="e">
        <f ca="1">E00251427592621</f>
        <v>#NAME?</v>
      </c>
      <c r="B9890">
        <v>10</v>
      </c>
      <c r="C9890" t="s">
        <v>18</v>
      </c>
      <c r="D9890" s="1">
        <v>41810</v>
      </c>
      <c r="F9890">
        <v>1</v>
      </c>
      <c r="G9890">
        <v>27800</v>
      </c>
      <c r="H9890" t="s">
        <v>145</v>
      </c>
      <c r="J9890" t="s">
        <v>14</v>
      </c>
      <c r="K9890">
        <v>45</v>
      </c>
      <c r="L9890" t="s">
        <v>15</v>
      </c>
    </row>
    <row r="9891" spans="1:12">
      <c r="A9891" t="e">
        <f ca="1">E00251430176021</f>
        <v>#NAME?</v>
      </c>
      <c r="B9891">
        <v>445</v>
      </c>
      <c r="C9891" t="s">
        <v>23</v>
      </c>
      <c r="D9891" s="1">
        <v>41991</v>
      </c>
      <c r="F9891">
        <v>2</v>
      </c>
      <c r="G9891">
        <v>496</v>
      </c>
      <c r="H9891" t="s">
        <v>190</v>
      </c>
      <c r="J9891" t="s">
        <v>14</v>
      </c>
      <c r="K9891">
        <v>57</v>
      </c>
      <c r="L9891" t="s">
        <v>15</v>
      </c>
    </row>
    <row r="9892" spans="1:12">
      <c r="A9892" t="e">
        <f ca="1">E00251430091421</f>
        <v>#NAME?</v>
      </c>
      <c r="B9892">
        <v>467</v>
      </c>
      <c r="C9892" t="s">
        <v>232</v>
      </c>
      <c r="D9892" s="1">
        <v>41226</v>
      </c>
      <c r="F9892">
        <v>2</v>
      </c>
      <c r="G9892">
        <v>4019</v>
      </c>
      <c r="H9892" t="s">
        <v>26</v>
      </c>
      <c r="J9892" t="s">
        <v>14</v>
      </c>
      <c r="K9892">
        <v>61</v>
      </c>
      <c r="L9892" t="s">
        <v>15</v>
      </c>
    </row>
    <row r="9893" spans="1:12">
      <c r="A9893" t="e">
        <f ca="1">E00251514252121</f>
        <v>#NAME?</v>
      </c>
      <c r="B9893">
        <v>451</v>
      </c>
      <c r="C9893" t="s">
        <v>102</v>
      </c>
      <c r="D9893" s="1">
        <v>42752</v>
      </c>
      <c r="F9893">
        <v>2</v>
      </c>
      <c r="G9893">
        <v>462</v>
      </c>
      <c r="H9893" t="s">
        <v>288</v>
      </c>
      <c r="J9893" t="s">
        <v>14</v>
      </c>
      <c r="K9893">
        <v>49</v>
      </c>
      <c r="L9893" t="s">
        <v>15</v>
      </c>
    </row>
    <row r="9894" spans="1:12">
      <c r="A9894" t="e">
        <f ca="1">E00251430237821</f>
        <v>#NAME?</v>
      </c>
      <c r="B9894">
        <v>276</v>
      </c>
      <c r="C9894" t="s">
        <v>122</v>
      </c>
      <c r="D9894" s="1">
        <v>41542</v>
      </c>
      <c r="F9894">
        <v>1</v>
      </c>
      <c r="G9894">
        <v>5198</v>
      </c>
      <c r="H9894" t="s">
        <v>200</v>
      </c>
      <c r="J9894" t="s">
        <v>14</v>
      </c>
      <c r="K9894">
        <v>49</v>
      </c>
      <c r="L9894" t="s">
        <v>15</v>
      </c>
    </row>
    <row r="9895" spans="1:12">
      <c r="A9895" t="e">
        <f ca="1">E00251432302421</f>
        <v>#NAME?</v>
      </c>
      <c r="B9895">
        <v>497</v>
      </c>
      <c r="C9895" t="s">
        <v>141</v>
      </c>
      <c r="D9895" s="1">
        <v>42549</v>
      </c>
      <c r="F9895">
        <v>1</v>
      </c>
      <c r="G9895">
        <v>496</v>
      </c>
      <c r="H9895" t="s">
        <v>190</v>
      </c>
      <c r="J9895" t="s">
        <v>14</v>
      </c>
      <c r="K9895">
        <v>58</v>
      </c>
      <c r="L9895" t="s">
        <v>15</v>
      </c>
    </row>
    <row r="9896" spans="1:12">
      <c r="A9896" t="e">
        <f ca="1">E00251432302421</f>
        <v>#NAME?</v>
      </c>
      <c r="B9896">
        <v>769</v>
      </c>
      <c r="C9896" t="s">
        <v>397</v>
      </c>
      <c r="D9896" s="1">
        <v>42010</v>
      </c>
      <c r="E9896">
        <v>3</v>
      </c>
      <c r="F9896">
        <v>7</v>
      </c>
      <c r="G9896">
        <v>30000</v>
      </c>
      <c r="H9896" t="s">
        <v>144</v>
      </c>
      <c r="J9896" t="s">
        <v>34</v>
      </c>
      <c r="K9896">
        <v>57</v>
      </c>
      <c r="L9896" t="s">
        <v>15</v>
      </c>
    </row>
    <row r="9897" spans="1:12">
      <c r="A9897" t="e">
        <f ca="1">E00251430176021</f>
        <v>#NAME?</v>
      </c>
      <c r="B9897">
        <v>445</v>
      </c>
      <c r="C9897" t="s">
        <v>23</v>
      </c>
      <c r="D9897" s="1">
        <v>42670</v>
      </c>
      <c r="F9897">
        <v>1</v>
      </c>
      <c r="G9897">
        <v>4019</v>
      </c>
      <c r="H9897" t="s">
        <v>26</v>
      </c>
      <c r="J9897" t="s">
        <v>14</v>
      </c>
      <c r="K9897">
        <v>58</v>
      </c>
      <c r="L9897" t="s">
        <v>15</v>
      </c>
    </row>
    <row r="9898" spans="1:12">
      <c r="A9898" t="e">
        <f ca="1">E00251715544321</f>
        <v>#NAME?</v>
      </c>
      <c r="B9898">
        <v>1328</v>
      </c>
      <c r="C9898" t="s">
        <v>697</v>
      </c>
      <c r="D9898" s="1">
        <v>42122</v>
      </c>
      <c r="F9898">
        <v>5</v>
      </c>
      <c r="G9898">
        <v>64413</v>
      </c>
      <c r="H9898" t="s">
        <v>1209</v>
      </c>
      <c r="J9898" t="s">
        <v>14</v>
      </c>
      <c r="K9898">
        <v>43</v>
      </c>
      <c r="L9898" t="s">
        <v>15</v>
      </c>
    </row>
    <row r="9899" spans="1:12">
      <c r="A9899" t="e">
        <f ca="1">E00251529498321</f>
        <v>#NAME?</v>
      </c>
      <c r="B9899">
        <v>163</v>
      </c>
      <c r="C9899" t="s">
        <v>219</v>
      </c>
      <c r="D9899" s="1">
        <v>40974</v>
      </c>
      <c r="F9899">
        <v>1</v>
      </c>
      <c r="G9899">
        <v>4019</v>
      </c>
      <c r="H9899" t="s">
        <v>26</v>
      </c>
      <c r="J9899" t="s">
        <v>14</v>
      </c>
      <c r="K9899">
        <v>61</v>
      </c>
      <c r="L9899" t="s">
        <v>15</v>
      </c>
    </row>
    <row r="9900" spans="1:12">
      <c r="A9900" t="e">
        <f ca="1">E00251529498321</f>
        <v>#NAME?</v>
      </c>
      <c r="B9900">
        <v>163</v>
      </c>
      <c r="C9900" t="s">
        <v>219</v>
      </c>
      <c r="D9900" s="1">
        <v>41197</v>
      </c>
      <c r="F9900">
        <v>1</v>
      </c>
      <c r="G9900">
        <v>4019</v>
      </c>
      <c r="H9900" t="s">
        <v>26</v>
      </c>
      <c r="J9900" t="s">
        <v>14</v>
      </c>
      <c r="K9900">
        <v>62</v>
      </c>
      <c r="L9900" t="s">
        <v>15</v>
      </c>
    </row>
    <row r="9901" spans="1:12">
      <c r="A9901" t="e">
        <f ca="1">E00251619838721</f>
        <v>#NAME?</v>
      </c>
      <c r="B9901">
        <v>1273</v>
      </c>
      <c r="C9901" t="s">
        <v>28</v>
      </c>
      <c r="D9901" s="1">
        <v>43041</v>
      </c>
      <c r="F9901">
        <v>1</v>
      </c>
      <c r="G9901">
        <v>4019</v>
      </c>
      <c r="H9901" t="s">
        <v>26</v>
      </c>
      <c r="J9901" t="s">
        <v>14</v>
      </c>
      <c r="K9901">
        <v>52</v>
      </c>
      <c r="L9901" t="s">
        <v>15</v>
      </c>
    </row>
    <row r="9902" spans="1:12">
      <c r="A9902" t="e">
        <f ca="1">E00251515326121</f>
        <v>#NAME?</v>
      </c>
      <c r="B9902">
        <v>30</v>
      </c>
      <c r="C9902" t="s">
        <v>344</v>
      </c>
      <c r="D9902" s="1">
        <v>41198</v>
      </c>
      <c r="F9902">
        <v>1</v>
      </c>
      <c r="G9902">
        <v>49390</v>
      </c>
      <c r="H9902" t="s">
        <v>59</v>
      </c>
      <c r="J9902" t="s">
        <v>14</v>
      </c>
      <c r="K9902">
        <v>41</v>
      </c>
      <c r="L9902" t="s">
        <v>15</v>
      </c>
    </row>
    <row r="9903" spans="1:12">
      <c r="A9903" t="e">
        <f ca="1">E00251515326121</f>
        <v>#NAME?</v>
      </c>
      <c r="B9903">
        <v>30</v>
      </c>
      <c r="C9903" t="s">
        <v>344</v>
      </c>
      <c r="D9903" s="1">
        <v>41625</v>
      </c>
      <c r="F9903">
        <v>4</v>
      </c>
      <c r="G9903">
        <v>4719</v>
      </c>
      <c r="H9903" t="s">
        <v>1039</v>
      </c>
      <c r="J9903" t="s">
        <v>14</v>
      </c>
      <c r="K9903">
        <v>42</v>
      </c>
      <c r="L9903" t="s">
        <v>15</v>
      </c>
    </row>
    <row r="9904" spans="1:12">
      <c r="A9904" t="e">
        <f ca="1">E00251617721821</f>
        <v>#NAME?</v>
      </c>
      <c r="B9904">
        <v>184</v>
      </c>
      <c r="C9904" t="s">
        <v>290</v>
      </c>
      <c r="D9904" s="1">
        <v>41212</v>
      </c>
      <c r="F9904">
        <v>3</v>
      </c>
      <c r="G9904">
        <v>27800</v>
      </c>
      <c r="H9904" t="s">
        <v>145</v>
      </c>
      <c r="J9904" t="s">
        <v>14</v>
      </c>
      <c r="K9904">
        <v>39</v>
      </c>
      <c r="L9904" t="s">
        <v>15</v>
      </c>
    </row>
    <row r="9905" spans="1:12">
      <c r="A9905" t="e">
        <f ca="1">E00251617721821</f>
        <v>#NAME?</v>
      </c>
      <c r="B9905">
        <v>184</v>
      </c>
      <c r="C9905" t="s">
        <v>290</v>
      </c>
      <c r="D9905" s="1">
        <v>41408</v>
      </c>
      <c r="F9905">
        <v>2</v>
      </c>
      <c r="G9905">
        <v>4019</v>
      </c>
      <c r="H9905" t="s">
        <v>26</v>
      </c>
      <c r="J9905" t="s">
        <v>14</v>
      </c>
      <c r="K9905">
        <v>39</v>
      </c>
      <c r="L9905" t="s">
        <v>15</v>
      </c>
    </row>
    <row r="9906" spans="1:12">
      <c r="A9906" t="e">
        <f t="shared" ref="A9906:A9911" ca="1" si="87">E00251617620421</f>
        <v>#NAME?</v>
      </c>
      <c r="B9906">
        <v>481</v>
      </c>
      <c r="C9906" t="s">
        <v>402</v>
      </c>
      <c r="D9906" s="1">
        <v>41421</v>
      </c>
      <c r="F9906">
        <v>1</v>
      </c>
      <c r="G9906">
        <v>7962</v>
      </c>
      <c r="H9906" t="s">
        <v>111</v>
      </c>
      <c r="J9906" t="s">
        <v>14</v>
      </c>
      <c r="K9906">
        <v>51</v>
      </c>
      <c r="L9906" t="s">
        <v>22</v>
      </c>
    </row>
    <row r="9907" spans="1:12">
      <c r="A9907" t="e">
        <f t="shared" ca="1" si="87"/>
        <v>#NAME?</v>
      </c>
      <c r="B9907">
        <v>485</v>
      </c>
      <c r="C9907" t="s">
        <v>241</v>
      </c>
      <c r="D9907" s="1">
        <v>41253</v>
      </c>
      <c r="F9907">
        <v>1</v>
      </c>
      <c r="G9907">
        <v>78906</v>
      </c>
      <c r="H9907" t="s">
        <v>31</v>
      </c>
      <c r="J9907" t="s">
        <v>14</v>
      </c>
      <c r="K9907">
        <v>50</v>
      </c>
      <c r="L9907" t="s">
        <v>22</v>
      </c>
    </row>
    <row r="9908" spans="1:12">
      <c r="A9908" t="e">
        <f t="shared" ca="1" si="87"/>
        <v>#NAME?</v>
      </c>
      <c r="B9908">
        <v>485</v>
      </c>
      <c r="C9908" t="s">
        <v>241</v>
      </c>
      <c r="D9908" s="1">
        <v>41757</v>
      </c>
      <c r="F9908">
        <v>1</v>
      </c>
      <c r="G9908">
        <v>78079</v>
      </c>
      <c r="H9908" t="s">
        <v>49</v>
      </c>
      <c r="J9908" t="s">
        <v>14</v>
      </c>
      <c r="K9908">
        <v>51</v>
      </c>
      <c r="L9908" t="s">
        <v>22</v>
      </c>
    </row>
    <row r="9909" spans="1:12">
      <c r="A9909" t="e">
        <f t="shared" ca="1" si="87"/>
        <v>#NAME?</v>
      </c>
      <c r="B9909">
        <v>485</v>
      </c>
      <c r="C9909" t="s">
        <v>241</v>
      </c>
      <c r="D9909" s="1">
        <v>42012</v>
      </c>
      <c r="F9909">
        <v>4</v>
      </c>
      <c r="G9909">
        <v>7295</v>
      </c>
      <c r="H9909" t="s">
        <v>76</v>
      </c>
      <c r="J9909" t="s">
        <v>14</v>
      </c>
      <c r="K9909">
        <v>52</v>
      </c>
      <c r="L9909" t="s">
        <v>15</v>
      </c>
    </row>
    <row r="9910" spans="1:12">
      <c r="A9910" t="e">
        <f t="shared" ca="1" si="87"/>
        <v>#NAME?</v>
      </c>
      <c r="B9910">
        <v>485</v>
      </c>
      <c r="C9910" t="s">
        <v>241</v>
      </c>
      <c r="D9910" s="1">
        <v>42027</v>
      </c>
      <c r="F9910">
        <v>6</v>
      </c>
      <c r="G9910">
        <v>7299</v>
      </c>
      <c r="H9910" t="s">
        <v>250</v>
      </c>
      <c r="J9910" t="s">
        <v>14</v>
      </c>
      <c r="K9910">
        <v>52</v>
      </c>
      <c r="L9910" t="s">
        <v>15</v>
      </c>
    </row>
    <row r="9911" spans="1:12">
      <c r="A9911" t="e">
        <f t="shared" ca="1" si="87"/>
        <v>#NAME?</v>
      </c>
      <c r="B9911">
        <v>485</v>
      </c>
      <c r="C9911" t="s">
        <v>241</v>
      </c>
      <c r="D9911" s="1">
        <v>42192</v>
      </c>
      <c r="F9911">
        <v>6</v>
      </c>
      <c r="G9911">
        <v>5533</v>
      </c>
      <c r="H9911" t="s">
        <v>537</v>
      </c>
      <c r="J9911" t="s">
        <v>14</v>
      </c>
      <c r="K9911">
        <v>53</v>
      </c>
      <c r="L9911" t="s">
        <v>15</v>
      </c>
    </row>
    <row r="9912" spans="1:12">
      <c r="A9912" t="e">
        <f ca="1">E00251430058721</f>
        <v>#NAME?</v>
      </c>
      <c r="B9912">
        <v>456</v>
      </c>
      <c r="C9912" t="s">
        <v>518</v>
      </c>
      <c r="D9912" s="1">
        <v>42690</v>
      </c>
      <c r="F9912">
        <v>2</v>
      </c>
      <c r="G9912">
        <v>7175</v>
      </c>
      <c r="H9912" t="s">
        <v>689</v>
      </c>
      <c r="J9912" t="s">
        <v>14</v>
      </c>
      <c r="K9912">
        <v>51</v>
      </c>
      <c r="L9912" t="s">
        <v>15</v>
      </c>
    </row>
    <row r="9913" spans="1:12">
      <c r="A9913" t="e">
        <f ca="1">E00251715544321</f>
        <v>#NAME?</v>
      </c>
      <c r="B9913">
        <v>1328</v>
      </c>
      <c r="C9913" t="s">
        <v>697</v>
      </c>
      <c r="D9913" s="1">
        <v>42688</v>
      </c>
      <c r="F9913">
        <v>1</v>
      </c>
      <c r="G9913">
        <v>4779</v>
      </c>
      <c r="H9913" t="s">
        <v>231</v>
      </c>
      <c r="J9913" t="s">
        <v>14</v>
      </c>
      <c r="K9913">
        <v>45</v>
      </c>
      <c r="L9913" t="s">
        <v>15</v>
      </c>
    </row>
    <row r="9914" spans="1:12">
      <c r="A9914" t="e">
        <f ca="1">E00251537609721</f>
        <v>#NAME?</v>
      </c>
      <c r="B9914">
        <v>437</v>
      </c>
      <c r="C9914" t="s">
        <v>216</v>
      </c>
      <c r="D9914" s="1">
        <v>42425</v>
      </c>
      <c r="F9914">
        <v>1</v>
      </c>
      <c r="G9914">
        <v>5718</v>
      </c>
      <c r="H9914" t="s">
        <v>244</v>
      </c>
      <c r="J9914" t="s">
        <v>14</v>
      </c>
      <c r="K9914">
        <v>44</v>
      </c>
      <c r="L9914" t="s">
        <v>15</v>
      </c>
    </row>
    <row r="9915" spans="1:12">
      <c r="A9915" t="e">
        <f ca="1">E00251617620421</f>
        <v>#NAME?</v>
      </c>
      <c r="B9915">
        <v>485</v>
      </c>
      <c r="C9915" t="s">
        <v>241</v>
      </c>
      <c r="D9915" s="1">
        <v>42713</v>
      </c>
      <c r="F9915">
        <v>1</v>
      </c>
      <c r="G9915">
        <v>7962</v>
      </c>
      <c r="H9915" t="s">
        <v>111</v>
      </c>
      <c r="J9915" t="s">
        <v>14</v>
      </c>
      <c r="K9915">
        <v>54</v>
      </c>
      <c r="L9915" t="s">
        <v>22</v>
      </c>
    </row>
    <row r="9916" spans="1:12">
      <c r="A9916" t="e">
        <f ca="1">E00251617620421</f>
        <v>#NAME?</v>
      </c>
      <c r="B9916">
        <v>485</v>
      </c>
      <c r="C9916" t="s">
        <v>241</v>
      </c>
      <c r="D9916" s="1">
        <v>43087</v>
      </c>
      <c r="F9916">
        <v>6</v>
      </c>
      <c r="G9916">
        <v>5369</v>
      </c>
      <c r="H9916" t="s">
        <v>253</v>
      </c>
      <c r="J9916" t="s">
        <v>14</v>
      </c>
      <c r="K9916">
        <v>55</v>
      </c>
      <c r="L9916" t="s">
        <v>15</v>
      </c>
    </row>
    <row r="9917" spans="1:12">
      <c r="A9917" t="e">
        <f ca="1">E00251715777721</f>
        <v>#NAME?</v>
      </c>
      <c r="B9917">
        <v>490</v>
      </c>
      <c r="C9917" t="s">
        <v>158</v>
      </c>
      <c r="D9917" s="1">
        <v>42817</v>
      </c>
      <c r="F9917">
        <v>1</v>
      </c>
      <c r="G9917">
        <v>3510</v>
      </c>
      <c r="H9917" t="s">
        <v>647</v>
      </c>
      <c r="J9917" t="s">
        <v>14</v>
      </c>
      <c r="K9917">
        <v>54</v>
      </c>
      <c r="L9917" t="s">
        <v>15</v>
      </c>
    </row>
    <row r="9918" spans="1:12">
      <c r="A9918" t="e">
        <f ca="1">E00251715544321</f>
        <v>#NAME?</v>
      </c>
      <c r="B9918">
        <v>1328</v>
      </c>
      <c r="C9918" t="s">
        <v>697</v>
      </c>
      <c r="D9918" s="1">
        <v>42026</v>
      </c>
      <c r="F9918">
        <v>1</v>
      </c>
      <c r="G9918">
        <v>4659</v>
      </c>
      <c r="H9918" t="s">
        <v>47</v>
      </c>
      <c r="J9918" t="s">
        <v>14</v>
      </c>
      <c r="K9918">
        <v>43</v>
      </c>
      <c r="L9918" t="s">
        <v>15</v>
      </c>
    </row>
    <row r="9919" spans="1:12">
      <c r="A9919" t="e">
        <f ca="1">E00251429795121</f>
        <v>#NAME?</v>
      </c>
      <c r="B9919">
        <v>154</v>
      </c>
      <c r="C9919" t="s">
        <v>533</v>
      </c>
      <c r="D9919" s="1">
        <v>41570</v>
      </c>
      <c r="F9919">
        <v>2</v>
      </c>
      <c r="G9919">
        <v>2729</v>
      </c>
      <c r="H9919" t="s">
        <v>115</v>
      </c>
      <c r="J9919" t="s">
        <v>14</v>
      </c>
      <c r="K9919">
        <v>45</v>
      </c>
      <c r="L9919" t="s">
        <v>15</v>
      </c>
    </row>
    <row r="9920" spans="1:12">
      <c r="A9920" t="e">
        <f ca="1">E00251429795121</f>
        <v>#NAME?</v>
      </c>
      <c r="B9920">
        <v>154</v>
      </c>
      <c r="C9920" t="s">
        <v>533</v>
      </c>
      <c r="D9920" s="1">
        <v>42492</v>
      </c>
      <c r="F9920">
        <v>1</v>
      </c>
      <c r="G9920">
        <v>460</v>
      </c>
      <c r="H9920" t="s">
        <v>16</v>
      </c>
      <c r="J9920" t="s">
        <v>14</v>
      </c>
      <c r="K9920">
        <v>48</v>
      </c>
      <c r="L9920" t="s">
        <v>15</v>
      </c>
    </row>
    <row r="9921" spans="1:12">
      <c r="A9921" t="e">
        <f ca="1">E00251429795121</f>
        <v>#NAME?</v>
      </c>
      <c r="B9921">
        <v>154</v>
      </c>
      <c r="C9921" t="s">
        <v>533</v>
      </c>
      <c r="D9921" s="1">
        <v>42843</v>
      </c>
      <c r="F9921">
        <v>1</v>
      </c>
      <c r="G9921">
        <v>27800</v>
      </c>
      <c r="H9921" t="s">
        <v>145</v>
      </c>
      <c r="J9921" t="s">
        <v>14</v>
      </c>
      <c r="K9921">
        <v>49</v>
      </c>
      <c r="L9921" t="s">
        <v>15</v>
      </c>
    </row>
    <row r="9922" spans="1:12">
      <c r="A9922" t="e">
        <f ca="1">E00251439947821</f>
        <v>#NAME?</v>
      </c>
      <c r="B9922">
        <v>165</v>
      </c>
      <c r="C9922" t="s">
        <v>461</v>
      </c>
      <c r="D9922" s="1">
        <v>41729</v>
      </c>
      <c r="F9922">
        <v>3</v>
      </c>
      <c r="G9922">
        <v>49390</v>
      </c>
      <c r="H9922" t="s">
        <v>59</v>
      </c>
      <c r="J9922" t="s">
        <v>14</v>
      </c>
      <c r="K9922">
        <v>48</v>
      </c>
      <c r="L9922" t="s">
        <v>15</v>
      </c>
    </row>
    <row r="9923" spans="1:12">
      <c r="A9923" t="e">
        <f ca="1">E00251512648621</f>
        <v>#NAME?</v>
      </c>
      <c r="B9923">
        <v>62</v>
      </c>
      <c r="C9923" t="s">
        <v>20</v>
      </c>
      <c r="D9923" s="1">
        <v>41191</v>
      </c>
      <c r="F9923">
        <v>2</v>
      </c>
      <c r="G9923">
        <v>4019</v>
      </c>
      <c r="H9923" t="s">
        <v>26</v>
      </c>
      <c r="J9923" t="s">
        <v>14</v>
      </c>
      <c r="K9923">
        <v>45</v>
      </c>
      <c r="L9923" t="s">
        <v>15</v>
      </c>
    </row>
    <row r="9924" spans="1:12">
      <c r="A9924" t="e">
        <f ca="1">E00251512648621</f>
        <v>#NAME?</v>
      </c>
      <c r="B9924">
        <v>62</v>
      </c>
      <c r="C9924" t="s">
        <v>20</v>
      </c>
      <c r="D9924" s="1">
        <v>41197</v>
      </c>
      <c r="F9924">
        <v>1</v>
      </c>
      <c r="G9924">
        <v>7243</v>
      </c>
      <c r="H9924" t="s">
        <v>42</v>
      </c>
      <c r="J9924" t="s">
        <v>14</v>
      </c>
      <c r="K9924">
        <v>45</v>
      </c>
      <c r="L9924" t="s">
        <v>15</v>
      </c>
    </row>
    <row r="9925" spans="1:12">
      <c r="A9925" t="e">
        <f ca="1">E00251524994121</f>
        <v>#NAME?</v>
      </c>
      <c r="B9925">
        <v>454</v>
      </c>
      <c r="C9925" t="s">
        <v>179</v>
      </c>
      <c r="D9925" s="1">
        <v>42618</v>
      </c>
      <c r="F9925">
        <v>1</v>
      </c>
      <c r="G9925">
        <v>52100</v>
      </c>
      <c r="H9925" t="s">
        <v>516</v>
      </c>
      <c r="J9925" t="s">
        <v>14</v>
      </c>
      <c r="K9925">
        <v>64</v>
      </c>
      <c r="L9925" t="s">
        <v>15</v>
      </c>
    </row>
    <row r="9926" spans="1:12">
      <c r="A9926" t="e">
        <f ca="1">E00251615167221</f>
        <v>#NAME?</v>
      </c>
      <c r="B9926">
        <v>1929</v>
      </c>
      <c r="C9926" t="s">
        <v>195</v>
      </c>
      <c r="D9926" s="1">
        <v>41577</v>
      </c>
      <c r="F9926">
        <v>1</v>
      </c>
      <c r="G9926">
        <v>1119</v>
      </c>
      <c r="H9926" t="s">
        <v>638</v>
      </c>
      <c r="J9926" t="s">
        <v>14</v>
      </c>
      <c r="K9926">
        <v>49</v>
      </c>
      <c r="L9926" t="s">
        <v>15</v>
      </c>
    </row>
    <row r="9927" spans="1:12">
      <c r="A9927" t="e">
        <f ca="1">E00251615167221</f>
        <v>#NAME?</v>
      </c>
      <c r="B9927">
        <v>1929</v>
      </c>
      <c r="C9927" t="s">
        <v>195</v>
      </c>
      <c r="D9927" s="1">
        <v>42319</v>
      </c>
      <c r="F9927">
        <v>5</v>
      </c>
      <c r="G9927">
        <v>27800</v>
      </c>
      <c r="H9927" t="s">
        <v>145</v>
      </c>
      <c r="J9927" t="s">
        <v>14</v>
      </c>
      <c r="K9927">
        <v>51</v>
      </c>
      <c r="L9927" t="s">
        <v>15</v>
      </c>
    </row>
    <row r="9928" spans="1:12">
      <c r="A9928" t="e">
        <f ca="1">E00251537880321</f>
        <v>#NAME?</v>
      </c>
      <c r="B9928">
        <v>282</v>
      </c>
      <c r="C9928" t="s">
        <v>724</v>
      </c>
      <c r="D9928" s="1">
        <v>41453</v>
      </c>
      <c r="F9928">
        <v>2</v>
      </c>
      <c r="G9928">
        <v>53550</v>
      </c>
      <c r="H9928" t="s">
        <v>345</v>
      </c>
      <c r="J9928" t="s">
        <v>14</v>
      </c>
      <c r="K9928">
        <v>40</v>
      </c>
      <c r="L9928" t="s">
        <v>15</v>
      </c>
    </row>
    <row r="9929" spans="1:12">
      <c r="A9929" t="e">
        <f ca="1">E00251537880321</f>
        <v>#NAME?</v>
      </c>
      <c r="B9929">
        <v>282</v>
      </c>
      <c r="C9929" t="s">
        <v>724</v>
      </c>
      <c r="D9929" s="1">
        <v>41467</v>
      </c>
      <c r="F9929">
        <v>1</v>
      </c>
      <c r="G9929">
        <v>3804</v>
      </c>
      <c r="H9929" t="s">
        <v>71</v>
      </c>
      <c r="J9929" t="s">
        <v>14</v>
      </c>
      <c r="K9929">
        <v>40</v>
      </c>
      <c r="L9929" t="s">
        <v>15</v>
      </c>
    </row>
    <row r="9930" spans="1:12">
      <c r="A9930" t="e">
        <f ca="1">E00251537880321</f>
        <v>#NAME?</v>
      </c>
      <c r="B9930">
        <v>282</v>
      </c>
      <c r="C9930" t="s">
        <v>724</v>
      </c>
      <c r="D9930" s="1">
        <v>42205</v>
      </c>
      <c r="F9930">
        <v>1</v>
      </c>
      <c r="G9930">
        <v>30000</v>
      </c>
      <c r="H9930" t="s">
        <v>144</v>
      </c>
      <c r="J9930" t="s">
        <v>14</v>
      </c>
      <c r="K9930">
        <v>42</v>
      </c>
      <c r="L9930" t="s">
        <v>15</v>
      </c>
    </row>
    <row r="9931" spans="1:12">
      <c r="A9931" t="e">
        <f ca="1">E00251513369121</f>
        <v>#NAME?</v>
      </c>
      <c r="B9931">
        <v>460</v>
      </c>
      <c r="C9931" t="s">
        <v>711</v>
      </c>
      <c r="D9931" s="1">
        <v>42025</v>
      </c>
      <c r="F9931">
        <v>1</v>
      </c>
      <c r="G9931">
        <v>7822</v>
      </c>
      <c r="H9931" t="s">
        <v>495</v>
      </c>
      <c r="J9931" t="s">
        <v>14</v>
      </c>
      <c r="K9931">
        <v>54</v>
      </c>
      <c r="L9931" t="s">
        <v>22</v>
      </c>
    </row>
    <row r="9932" spans="1:12">
      <c r="A9932" t="e">
        <f ca="1">E00251715544321</f>
        <v>#NAME?</v>
      </c>
      <c r="B9932">
        <v>1328</v>
      </c>
      <c r="C9932" t="s">
        <v>697</v>
      </c>
      <c r="D9932" s="1">
        <v>42122</v>
      </c>
      <c r="F9932">
        <v>6</v>
      </c>
      <c r="G9932">
        <v>6488</v>
      </c>
      <c r="H9932" t="s">
        <v>1210</v>
      </c>
      <c r="J9932" t="s">
        <v>14</v>
      </c>
      <c r="K9932">
        <v>43</v>
      </c>
      <c r="L9932" t="s">
        <v>15</v>
      </c>
    </row>
    <row r="9933" spans="1:12">
      <c r="A9933" t="e">
        <f ca="1">E00251613874121</f>
        <v>#NAME?</v>
      </c>
      <c r="B9933">
        <v>164</v>
      </c>
      <c r="C9933" t="s">
        <v>792</v>
      </c>
      <c r="D9933" s="1">
        <v>42185</v>
      </c>
      <c r="F9933">
        <v>1</v>
      </c>
      <c r="G9933">
        <v>7020</v>
      </c>
      <c r="H9933" t="s">
        <v>860</v>
      </c>
      <c r="J9933" t="s">
        <v>14</v>
      </c>
      <c r="K9933">
        <v>49</v>
      </c>
      <c r="L9933" t="s">
        <v>15</v>
      </c>
    </row>
    <row r="9934" spans="1:12">
      <c r="A9934" t="e">
        <f ca="1">E00251513010121</f>
        <v>#NAME?</v>
      </c>
      <c r="B9934">
        <v>446</v>
      </c>
      <c r="C9934" t="s">
        <v>94</v>
      </c>
      <c r="D9934" s="1">
        <v>42905</v>
      </c>
      <c r="F9934">
        <v>2</v>
      </c>
      <c r="G9934">
        <v>2729</v>
      </c>
      <c r="H9934" t="s">
        <v>115</v>
      </c>
      <c r="J9934" t="s">
        <v>14</v>
      </c>
      <c r="K9934">
        <v>46</v>
      </c>
      <c r="L9934" t="s">
        <v>15</v>
      </c>
    </row>
    <row r="9935" spans="1:12">
      <c r="A9935" t="e">
        <f ca="1">E00251430060221</f>
        <v>#NAME?</v>
      </c>
      <c r="B9935">
        <v>467</v>
      </c>
      <c r="C9935" t="s">
        <v>232</v>
      </c>
      <c r="D9935" s="1">
        <v>41260</v>
      </c>
      <c r="F9935">
        <v>1</v>
      </c>
      <c r="G9935">
        <v>71981</v>
      </c>
      <c r="H9935" t="s">
        <v>81</v>
      </c>
      <c r="J9935" t="s">
        <v>14</v>
      </c>
      <c r="K9935">
        <v>54</v>
      </c>
      <c r="L9935" t="s">
        <v>15</v>
      </c>
    </row>
    <row r="9936" spans="1:12">
      <c r="A9936" t="e">
        <f ca="1">E00251439868821</f>
        <v>#NAME?</v>
      </c>
      <c r="B9936">
        <v>489</v>
      </c>
      <c r="C9936" t="s">
        <v>100</v>
      </c>
      <c r="D9936" s="1">
        <v>41956</v>
      </c>
      <c r="F9936">
        <v>4</v>
      </c>
      <c r="G9936">
        <v>78079</v>
      </c>
      <c r="H9936" t="s">
        <v>49</v>
      </c>
      <c r="J9936" t="s">
        <v>14</v>
      </c>
      <c r="K9936">
        <v>62</v>
      </c>
      <c r="L9936" t="s">
        <v>22</v>
      </c>
    </row>
    <row r="9937" spans="1:12">
      <c r="A9937" t="e">
        <f ca="1">E00251439868821</f>
        <v>#NAME?</v>
      </c>
      <c r="B9937">
        <v>489</v>
      </c>
      <c r="C9937" t="s">
        <v>100</v>
      </c>
      <c r="D9937" s="1">
        <v>41967</v>
      </c>
      <c r="F9937">
        <v>1</v>
      </c>
      <c r="G9937">
        <v>49390</v>
      </c>
      <c r="H9937" t="s">
        <v>59</v>
      </c>
      <c r="J9937" t="s">
        <v>14</v>
      </c>
      <c r="K9937">
        <v>62</v>
      </c>
      <c r="L9937" t="s">
        <v>15</v>
      </c>
    </row>
    <row r="9938" spans="1:12">
      <c r="A9938" t="e">
        <f ca="1">E00251439868821</f>
        <v>#NAME?</v>
      </c>
      <c r="B9938">
        <v>489</v>
      </c>
      <c r="C9938" t="s">
        <v>100</v>
      </c>
      <c r="D9938" s="1">
        <v>42107</v>
      </c>
      <c r="F9938">
        <v>2</v>
      </c>
      <c r="G9938">
        <v>78079</v>
      </c>
      <c r="H9938" t="s">
        <v>49</v>
      </c>
      <c r="J9938" t="s">
        <v>14</v>
      </c>
      <c r="K9938">
        <v>62</v>
      </c>
      <c r="L9938" t="s">
        <v>22</v>
      </c>
    </row>
    <row r="9939" spans="1:12">
      <c r="A9939" t="e">
        <f ca="1">E00251528725821</f>
        <v>#NAME?</v>
      </c>
      <c r="B9939">
        <v>294</v>
      </c>
      <c r="C9939" t="s">
        <v>61</v>
      </c>
      <c r="D9939" s="1">
        <v>41723</v>
      </c>
      <c r="F9939">
        <v>3</v>
      </c>
      <c r="G9939">
        <v>7962</v>
      </c>
      <c r="H9939" t="s">
        <v>111</v>
      </c>
      <c r="J9939" t="s">
        <v>14</v>
      </c>
      <c r="K9939">
        <v>56</v>
      </c>
      <c r="L9939" t="s">
        <v>22</v>
      </c>
    </row>
    <row r="9940" spans="1:12">
      <c r="A9940" t="e">
        <f ca="1">E00251528725821</f>
        <v>#NAME?</v>
      </c>
      <c r="B9940">
        <v>695</v>
      </c>
      <c r="C9940" t="s">
        <v>257</v>
      </c>
      <c r="D9940" s="1">
        <v>41933</v>
      </c>
      <c r="F9940">
        <v>2</v>
      </c>
      <c r="G9940">
        <v>7962</v>
      </c>
      <c r="H9940" t="s">
        <v>111</v>
      </c>
      <c r="J9940" t="s">
        <v>14</v>
      </c>
      <c r="K9940">
        <v>57</v>
      </c>
      <c r="L9940" t="s">
        <v>22</v>
      </c>
    </row>
    <row r="9941" spans="1:12">
      <c r="A9941" t="e">
        <f ca="1">E00251430058721</f>
        <v>#NAME?</v>
      </c>
      <c r="B9941">
        <v>456</v>
      </c>
      <c r="C9941" t="s">
        <v>518</v>
      </c>
      <c r="D9941" s="1">
        <v>42576</v>
      </c>
      <c r="F9941">
        <v>2</v>
      </c>
      <c r="G9941">
        <v>1103</v>
      </c>
      <c r="H9941" t="s">
        <v>845</v>
      </c>
      <c r="J9941" t="s">
        <v>14</v>
      </c>
      <c r="K9941">
        <v>51</v>
      </c>
      <c r="L9941" t="s">
        <v>15</v>
      </c>
    </row>
    <row r="9942" spans="1:12">
      <c r="A9942" t="e">
        <f ca="1">E00251715544321</f>
        <v>#NAME?</v>
      </c>
      <c r="B9942">
        <v>767</v>
      </c>
      <c r="C9942" t="s">
        <v>658</v>
      </c>
      <c r="D9942" s="1">
        <v>42115</v>
      </c>
      <c r="F9942">
        <v>1</v>
      </c>
      <c r="G9942">
        <v>64413</v>
      </c>
      <c r="H9942" t="s">
        <v>1209</v>
      </c>
      <c r="I9942" t="s">
        <v>56</v>
      </c>
      <c r="J9942" t="s">
        <v>57</v>
      </c>
      <c r="K9942">
        <v>43</v>
      </c>
      <c r="L9942" t="s">
        <v>15</v>
      </c>
    </row>
    <row r="9943" spans="1:12">
      <c r="A9943" t="e">
        <f ca="1">E00251619842621</f>
        <v>#NAME?</v>
      </c>
      <c r="B9943">
        <v>459</v>
      </c>
      <c r="C9943" t="s">
        <v>187</v>
      </c>
      <c r="D9943" s="1">
        <v>40988</v>
      </c>
      <c r="F9943">
        <v>2</v>
      </c>
      <c r="G9943">
        <v>72611</v>
      </c>
      <c r="H9943" t="s">
        <v>504</v>
      </c>
      <c r="J9943" t="s">
        <v>14</v>
      </c>
      <c r="K9943">
        <v>35</v>
      </c>
      <c r="L9943" t="s">
        <v>15</v>
      </c>
    </row>
    <row r="9944" spans="1:12">
      <c r="A9944" t="e">
        <f ca="1">E00251613874121</f>
        <v>#NAME?</v>
      </c>
      <c r="B9944">
        <v>164</v>
      </c>
      <c r="C9944" t="s">
        <v>792</v>
      </c>
      <c r="D9944" s="1">
        <v>40995</v>
      </c>
      <c r="F9944">
        <v>1</v>
      </c>
      <c r="G9944">
        <v>4556</v>
      </c>
      <c r="H9944" t="s">
        <v>121</v>
      </c>
      <c r="J9944" t="s">
        <v>14</v>
      </c>
      <c r="K9944">
        <v>45</v>
      </c>
      <c r="L9944" t="s">
        <v>15</v>
      </c>
    </row>
    <row r="9945" spans="1:12">
      <c r="A9945" t="e">
        <f ca="1">E00251439864121</f>
        <v>#NAME?</v>
      </c>
      <c r="B9945">
        <v>498</v>
      </c>
      <c r="C9945" t="s">
        <v>591</v>
      </c>
      <c r="D9945" s="1">
        <v>40967</v>
      </c>
      <c r="F9945">
        <v>3</v>
      </c>
      <c r="G9945">
        <v>5368</v>
      </c>
      <c r="H9945" t="s">
        <v>101</v>
      </c>
      <c r="J9945" t="s">
        <v>14</v>
      </c>
      <c r="K9945">
        <v>39</v>
      </c>
      <c r="L9945" t="s">
        <v>15</v>
      </c>
    </row>
    <row r="9946" spans="1:12">
      <c r="A9946" t="e">
        <f ca="1">E00251439831421</f>
        <v>#NAME?</v>
      </c>
      <c r="B9946">
        <v>468</v>
      </c>
      <c r="C9946" t="s">
        <v>721</v>
      </c>
      <c r="D9946" s="1">
        <v>42838</v>
      </c>
      <c r="F9946">
        <v>6</v>
      </c>
      <c r="G9946">
        <v>7869</v>
      </c>
      <c r="H9946" t="s">
        <v>470</v>
      </c>
      <c r="J9946" t="s">
        <v>14</v>
      </c>
      <c r="K9946">
        <v>42</v>
      </c>
      <c r="L9946" t="s">
        <v>22</v>
      </c>
    </row>
    <row r="9947" spans="1:12">
      <c r="A9947" t="e">
        <f ca="1">E00251439831421</f>
        <v>#NAME?</v>
      </c>
      <c r="B9947">
        <v>468</v>
      </c>
      <c r="C9947" t="s">
        <v>721</v>
      </c>
      <c r="D9947" s="1">
        <v>42901</v>
      </c>
      <c r="F9947">
        <v>3</v>
      </c>
      <c r="G9947">
        <v>4556</v>
      </c>
      <c r="H9947" t="s">
        <v>121</v>
      </c>
      <c r="J9947" t="s">
        <v>14</v>
      </c>
      <c r="K9947">
        <v>42</v>
      </c>
      <c r="L9947" t="s">
        <v>15</v>
      </c>
    </row>
    <row r="9948" spans="1:12">
      <c r="A9948" t="e">
        <f ca="1">E00251439831421</f>
        <v>#NAME?</v>
      </c>
      <c r="B9948">
        <v>468</v>
      </c>
      <c r="C9948" t="s">
        <v>721</v>
      </c>
      <c r="D9948" s="1">
        <v>42954</v>
      </c>
      <c r="F9948">
        <v>4</v>
      </c>
      <c r="G9948">
        <v>4556</v>
      </c>
      <c r="H9948" t="s">
        <v>121</v>
      </c>
      <c r="J9948" t="s">
        <v>14</v>
      </c>
      <c r="K9948">
        <v>42</v>
      </c>
      <c r="L9948" t="s">
        <v>15</v>
      </c>
    </row>
    <row r="9949" spans="1:12">
      <c r="A9949" t="e">
        <f ca="1">E00251524998621</f>
        <v>#NAME?</v>
      </c>
      <c r="B9949">
        <v>718</v>
      </c>
      <c r="C9949" t="s">
        <v>32</v>
      </c>
      <c r="D9949" s="1">
        <v>40933</v>
      </c>
      <c r="E9949">
        <v>3</v>
      </c>
      <c r="F9949">
        <v>1</v>
      </c>
      <c r="G9949">
        <v>66081</v>
      </c>
      <c r="H9949" t="s">
        <v>1211</v>
      </c>
      <c r="J9949" t="s">
        <v>34</v>
      </c>
      <c r="K9949">
        <v>36</v>
      </c>
      <c r="L9949" t="s">
        <v>15</v>
      </c>
    </row>
    <row r="9950" spans="1:12">
      <c r="A9950" t="e">
        <f ca="1">E00251439864121</f>
        <v>#NAME?</v>
      </c>
      <c r="B9950">
        <v>498</v>
      </c>
      <c r="C9950" t="s">
        <v>591</v>
      </c>
      <c r="D9950" s="1">
        <v>41332</v>
      </c>
      <c r="F9950">
        <v>1</v>
      </c>
      <c r="G9950">
        <v>4871</v>
      </c>
      <c r="H9950" t="s">
        <v>125</v>
      </c>
      <c r="J9950" t="s">
        <v>14</v>
      </c>
      <c r="K9950">
        <v>40</v>
      </c>
      <c r="L9950" t="s">
        <v>15</v>
      </c>
    </row>
    <row r="9951" spans="1:12">
      <c r="A9951" t="e">
        <f ca="1">E00251432303521</f>
        <v>#NAME?</v>
      </c>
      <c r="B9951">
        <v>7111</v>
      </c>
      <c r="C9951" t="s">
        <v>496</v>
      </c>
      <c r="D9951" s="1">
        <v>41789</v>
      </c>
      <c r="F9951">
        <v>1</v>
      </c>
      <c r="G9951">
        <v>8798</v>
      </c>
      <c r="H9951" t="s">
        <v>314</v>
      </c>
      <c r="I9951" t="s">
        <v>148</v>
      </c>
      <c r="J9951" t="s">
        <v>57</v>
      </c>
      <c r="K9951">
        <v>60</v>
      </c>
      <c r="L9951" t="s">
        <v>15</v>
      </c>
    </row>
    <row r="9952" spans="1:12">
      <c r="A9952" t="e">
        <f ca="1">E00251518873421</f>
        <v>#NAME?</v>
      </c>
      <c r="B9952">
        <v>293</v>
      </c>
      <c r="C9952" t="s">
        <v>25</v>
      </c>
      <c r="D9952" s="1">
        <v>41547</v>
      </c>
      <c r="F9952">
        <v>3</v>
      </c>
      <c r="G9952">
        <v>25000</v>
      </c>
      <c r="H9952" t="s">
        <v>178</v>
      </c>
      <c r="J9952" t="s">
        <v>14</v>
      </c>
      <c r="K9952">
        <v>63</v>
      </c>
      <c r="L9952" t="s">
        <v>15</v>
      </c>
    </row>
    <row r="9953" spans="1:12">
      <c r="A9953" t="e">
        <f ca="1">E00251432340321</f>
        <v>#NAME?</v>
      </c>
      <c r="B9953">
        <v>448</v>
      </c>
      <c r="C9953" t="s">
        <v>112</v>
      </c>
      <c r="D9953" s="1">
        <v>42628</v>
      </c>
      <c r="F9953">
        <v>2</v>
      </c>
      <c r="G9953">
        <v>49390</v>
      </c>
      <c r="H9953" t="s">
        <v>59</v>
      </c>
      <c r="J9953" t="s">
        <v>14</v>
      </c>
      <c r="K9953">
        <v>56</v>
      </c>
      <c r="L9953" t="s">
        <v>15</v>
      </c>
    </row>
    <row r="9954" spans="1:12">
      <c r="A9954" t="e">
        <f ca="1">E00251432340321</f>
        <v>#NAME?</v>
      </c>
      <c r="B9954">
        <v>448</v>
      </c>
      <c r="C9954" t="s">
        <v>112</v>
      </c>
      <c r="D9954" s="1">
        <v>42682</v>
      </c>
      <c r="F9954">
        <v>3</v>
      </c>
      <c r="G9954">
        <v>4019</v>
      </c>
      <c r="H9954" t="s">
        <v>26</v>
      </c>
      <c r="J9954" t="s">
        <v>14</v>
      </c>
      <c r="K9954">
        <v>56</v>
      </c>
      <c r="L9954" t="s">
        <v>15</v>
      </c>
    </row>
    <row r="9955" spans="1:12">
      <c r="A9955" t="e">
        <f ca="1">E00251429286121</f>
        <v>#NAME?</v>
      </c>
      <c r="B9955">
        <v>306</v>
      </c>
      <c r="C9955" t="s">
        <v>502</v>
      </c>
      <c r="D9955" s="1">
        <v>41264</v>
      </c>
      <c r="F9955">
        <v>1</v>
      </c>
      <c r="G9955">
        <v>5229</v>
      </c>
      <c r="H9955" t="s">
        <v>1212</v>
      </c>
      <c r="J9955" t="s">
        <v>14</v>
      </c>
      <c r="K9955">
        <v>63</v>
      </c>
      <c r="L9955" t="s">
        <v>15</v>
      </c>
    </row>
    <row r="9956" spans="1:12">
      <c r="A9956" t="e">
        <f ca="1">E00251429286121</f>
        <v>#NAME?</v>
      </c>
      <c r="B9956">
        <v>306</v>
      </c>
      <c r="C9956" t="s">
        <v>502</v>
      </c>
      <c r="D9956" s="1">
        <v>41600</v>
      </c>
      <c r="F9956">
        <v>1</v>
      </c>
      <c r="G9956">
        <v>460</v>
      </c>
      <c r="H9956" t="s">
        <v>16</v>
      </c>
      <c r="J9956" t="s">
        <v>14</v>
      </c>
      <c r="K9956">
        <v>64</v>
      </c>
      <c r="L9956" t="s">
        <v>15</v>
      </c>
    </row>
    <row r="9957" spans="1:12">
      <c r="A9957" t="e">
        <f ca="1">E00251532063221</f>
        <v>#NAME?</v>
      </c>
      <c r="B9957">
        <v>447</v>
      </c>
      <c r="C9957" t="s">
        <v>262</v>
      </c>
      <c r="D9957" s="1">
        <v>41409</v>
      </c>
      <c r="F9957">
        <v>1</v>
      </c>
      <c r="G9957">
        <v>7831</v>
      </c>
      <c r="H9957" t="s">
        <v>274</v>
      </c>
      <c r="J9957" t="s">
        <v>14</v>
      </c>
      <c r="K9957">
        <v>48</v>
      </c>
      <c r="L9957" t="s">
        <v>22</v>
      </c>
    </row>
    <row r="9958" spans="1:12">
      <c r="A9958" t="e">
        <f ca="1">E00251532063221</f>
        <v>#NAME?</v>
      </c>
      <c r="B9958">
        <v>447</v>
      </c>
      <c r="C9958" t="s">
        <v>262</v>
      </c>
      <c r="D9958" s="1">
        <v>41824</v>
      </c>
      <c r="F9958">
        <v>1</v>
      </c>
      <c r="G9958">
        <v>78057</v>
      </c>
      <c r="H9958" t="s">
        <v>140</v>
      </c>
      <c r="J9958" t="s">
        <v>14</v>
      </c>
      <c r="K9958">
        <v>49</v>
      </c>
      <c r="L9958" t="s">
        <v>22</v>
      </c>
    </row>
    <row r="9959" spans="1:12">
      <c r="A9959" t="e">
        <f ca="1">E00251715048221</f>
        <v>#NAME?</v>
      </c>
      <c r="B9959">
        <v>65</v>
      </c>
      <c r="C9959" t="s">
        <v>713</v>
      </c>
      <c r="D9959" s="1">
        <v>42685</v>
      </c>
      <c r="F9959">
        <v>1</v>
      </c>
      <c r="G9959">
        <v>6108</v>
      </c>
      <c r="H9959" t="s">
        <v>716</v>
      </c>
      <c r="J9959" t="s">
        <v>14</v>
      </c>
      <c r="K9959">
        <v>48</v>
      </c>
      <c r="L9959" t="s">
        <v>15</v>
      </c>
    </row>
    <row r="9960" spans="1:12">
      <c r="A9960" t="e">
        <f ca="1">E00251512525621</f>
        <v>#NAME?</v>
      </c>
      <c r="B9960">
        <v>48</v>
      </c>
      <c r="C9960" t="s">
        <v>249</v>
      </c>
      <c r="D9960" s="1">
        <v>41205</v>
      </c>
      <c r="F9960">
        <v>2</v>
      </c>
      <c r="G9960">
        <v>7906</v>
      </c>
      <c r="H9960" t="s">
        <v>173</v>
      </c>
      <c r="J9960" t="s">
        <v>14</v>
      </c>
      <c r="K9960">
        <v>63</v>
      </c>
      <c r="L9960" t="s">
        <v>22</v>
      </c>
    </row>
    <row r="9961" spans="1:12">
      <c r="A9961" t="e">
        <f ca="1">E00251529543221</f>
        <v>#NAME?</v>
      </c>
      <c r="B9961">
        <v>167</v>
      </c>
      <c r="C9961" t="s">
        <v>549</v>
      </c>
      <c r="D9961" s="1">
        <v>42650</v>
      </c>
      <c r="F9961">
        <v>3</v>
      </c>
      <c r="G9961">
        <v>460</v>
      </c>
      <c r="H9961" t="s">
        <v>16</v>
      </c>
      <c r="J9961" t="s">
        <v>14</v>
      </c>
      <c r="K9961">
        <v>60</v>
      </c>
      <c r="L9961" t="s">
        <v>15</v>
      </c>
    </row>
    <row r="9962" spans="1:12">
      <c r="A9962" t="e">
        <f ca="1">E00251418191921</f>
        <v>#NAME?</v>
      </c>
      <c r="B9962">
        <v>1929</v>
      </c>
      <c r="C9962" t="s">
        <v>195</v>
      </c>
      <c r="D9962" s="1">
        <v>41617</v>
      </c>
      <c r="F9962">
        <v>2</v>
      </c>
      <c r="G9962">
        <v>25000</v>
      </c>
      <c r="H9962" t="s">
        <v>178</v>
      </c>
      <c r="J9962" t="s">
        <v>14</v>
      </c>
      <c r="K9962">
        <v>60</v>
      </c>
      <c r="L9962" t="s">
        <v>15</v>
      </c>
    </row>
    <row r="9963" spans="1:12">
      <c r="A9963" t="e">
        <f ca="1">E00251418191921</f>
        <v>#NAME?</v>
      </c>
      <c r="B9963">
        <v>1929</v>
      </c>
      <c r="C9963" t="s">
        <v>195</v>
      </c>
      <c r="D9963" s="1">
        <v>41968</v>
      </c>
      <c r="F9963">
        <v>2</v>
      </c>
      <c r="G9963">
        <v>71509</v>
      </c>
      <c r="H9963" t="s">
        <v>369</v>
      </c>
      <c r="J9963" t="s">
        <v>14</v>
      </c>
      <c r="K9963">
        <v>61</v>
      </c>
      <c r="L9963" t="s">
        <v>15</v>
      </c>
    </row>
    <row r="9964" spans="1:12">
      <c r="A9964" t="e">
        <f ca="1">E00251518877721</f>
        <v>#NAME?</v>
      </c>
      <c r="B9964">
        <v>294</v>
      </c>
      <c r="C9964" t="s">
        <v>61</v>
      </c>
      <c r="D9964" s="1">
        <v>41002</v>
      </c>
      <c r="F9964">
        <v>1</v>
      </c>
      <c r="G9964">
        <v>5258</v>
      </c>
      <c r="H9964" t="s">
        <v>236</v>
      </c>
      <c r="J9964" t="s">
        <v>14</v>
      </c>
      <c r="K9964">
        <v>55</v>
      </c>
      <c r="L9964" t="s">
        <v>15</v>
      </c>
    </row>
    <row r="9965" spans="1:12">
      <c r="A9965" t="e">
        <f ca="1">E00251518877721</f>
        <v>#NAME?</v>
      </c>
      <c r="B9965">
        <v>294</v>
      </c>
      <c r="C9965" t="s">
        <v>61</v>
      </c>
      <c r="D9965" s="1">
        <v>41978</v>
      </c>
      <c r="F9965">
        <v>3</v>
      </c>
      <c r="G9965">
        <v>7962</v>
      </c>
      <c r="H9965" t="s">
        <v>111</v>
      </c>
      <c r="J9965" t="s">
        <v>14</v>
      </c>
      <c r="K9965">
        <v>57</v>
      </c>
      <c r="L9965" t="s">
        <v>22</v>
      </c>
    </row>
    <row r="9966" spans="1:12">
      <c r="A9966" t="e">
        <f ca="1">E00251514879521</f>
        <v>#NAME?</v>
      </c>
      <c r="B9966">
        <v>497</v>
      </c>
      <c r="C9966" t="s">
        <v>141</v>
      </c>
      <c r="D9966" s="1">
        <v>42907</v>
      </c>
      <c r="F9966">
        <v>1</v>
      </c>
      <c r="G9966">
        <v>7831</v>
      </c>
      <c r="H9966" t="s">
        <v>274</v>
      </c>
      <c r="J9966" t="s">
        <v>14</v>
      </c>
      <c r="K9966">
        <v>45</v>
      </c>
      <c r="L9966" t="s">
        <v>22</v>
      </c>
    </row>
    <row r="9967" spans="1:12">
      <c r="A9967" t="e">
        <f ca="1">E00251537087821</f>
        <v>#NAME?</v>
      </c>
      <c r="B9967">
        <v>291</v>
      </c>
      <c r="C9967" t="s">
        <v>160</v>
      </c>
      <c r="D9967" s="1">
        <v>41340</v>
      </c>
      <c r="F9967">
        <v>1</v>
      </c>
      <c r="G9967">
        <v>4430</v>
      </c>
      <c r="H9967" t="s">
        <v>1067</v>
      </c>
      <c r="J9967" t="s">
        <v>14</v>
      </c>
      <c r="K9967">
        <v>45</v>
      </c>
      <c r="L9967" t="s">
        <v>15</v>
      </c>
    </row>
    <row r="9968" spans="1:12">
      <c r="A9968" t="e">
        <f ca="1">E00251430134821</f>
        <v>#NAME?</v>
      </c>
      <c r="B9968">
        <v>726</v>
      </c>
      <c r="C9968" t="s">
        <v>167</v>
      </c>
      <c r="D9968" s="1">
        <v>41643</v>
      </c>
      <c r="E9968">
        <v>0</v>
      </c>
      <c r="F9968">
        <v>2</v>
      </c>
      <c r="G9968">
        <v>72670</v>
      </c>
      <c r="H9968" t="s">
        <v>223</v>
      </c>
      <c r="J9968" t="s">
        <v>34</v>
      </c>
      <c r="K9968">
        <v>55</v>
      </c>
      <c r="L9968" t="s">
        <v>15</v>
      </c>
    </row>
    <row r="9969" spans="1:12">
      <c r="A9969" t="e">
        <f ca="1">E00251518877721</f>
        <v>#NAME?</v>
      </c>
      <c r="B9969">
        <v>397</v>
      </c>
      <c r="C9969" t="s">
        <v>773</v>
      </c>
      <c r="D9969" s="1">
        <v>42906</v>
      </c>
      <c r="F9969">
        <v>1</v>
      </c>
      <c r="G9969">
        <v>4019</v>
      </c>
      <c r="H9969" t="s">
        <v>26</v>
      </c>
      <c r="J9969" t="s">
        <v>14</v>
      </c>
      <c r="K9969">
        <v>60</v>
      </c>
      <c r="L9969" t="s">
        <v>15</v>
      </c>
    </row>
    <row r="9970" spans="1:12">
      <c r="A9970" t="e">
        <f ca="1">E00251615087721</f>
        <v>#NAME?</v>
      </c>
      <c r="B9970">
        <v>48</v>
      </c>
      <c r="C9970" t="s">
        <v>249</v>
      </c>
      <c r="D9970" s="1">
        <v>43046</v>
      </c>
      <c r="F9970">
        <v>1</v>
      </c>
      <c r="G9970">
        <v>2440</v>
      </c>
      <c r="H9970" t="s">
        <v>555</v>
      </c>
      <c r="J9970" t="s">
        <v>14</v>
      </c>
      <c r="K9970">
        <v>51</v>
      </c>
      <c r="L9970" t="s">
        <v>15</v>
      </c>
    </row>
    <row r="9971" spans="1:12">
      <c r="A9971" t="e">
        <f ca="1">E00251514879521</f>
        <v>#NAME?</v>
      </c>
      <c r="B9971">
        <v>497</v>
      </c>
      <c r="C9971" t="s">
        <v>141</v>
      </c>
      <c r="D9971" s="1">
        <v>42991</v>
      </c>
      <c r="F9971">
        <v>1</v>
      </c>
      <c r="G9971">
        <v>3051</v>
      </c>
      <c r="H9971" t="s">
        <v>13</v>
      </c>
      <c r="J9971" t="s">
        <v>14</v>
      </c>
      <c r="K9971">
        <v>45</v>
      </c>
      <c r="L9971" t="s">
        <v>15</v>
      </c>
    </row>
    <row r="9972" spans="1:12">
      <c r="A9972" t="e">
        <f ca="1">E00251513961521</f>
        <v>#NAME?</v>
      </c>
      <c r="B9972">
        <v>701</v>
      </c>
      <c r="C9972" t="s">
        <v>72</v>
      </c>
      <c r="D9972" s="1">
        <v>43048</v>
      </c>
      <c r="F9972">
        <v>4</v>
      </c>
      <c r="G9972">
        <v>3004</v>
      </c>
      <c r="H9972" t="s">
        <v>104</v>
      </c>
      <c r="J9972" t="s">
        <v>14</v>
      </c>
      <c r="K9972">
        <v>43</v>
      </c>
      <c r="L9972" t="s">
        <v>15</v>
      </c>
    </row>
    <row r="9973" spans="1:12">
      <c r="A9973" t="e">
        <f ca="1">E00251429215721</f>
        <v>#NAME?</v>
      </c>
      <c r="B9973">
        <v>295</v>
      </c>
      <c r="C9973" t="s">
        <v>435</v>
      </c>
      <c r="D9973" s="1">
        <v>41894</v>
      </c>
      <c r="F9973">
        <v>1</v>
      </c>
      <c r="G9973">
        <v>7262</v>
      </c>
      <c r="H9973" t="s">
        <v>198</v>
      </c>
      <c r="J9973" t="s">
        <v>14</v>
      </c>
      <c r="K9973">
        <v>58</v>
      </c>
      <c r="L9973" t="s">
        <v>15</v>
      </c>
    </row>
    <row r="9974" spans="1:12">
      <c r="A9974" t="e">
        <f ca="1">E00251532303521</f>
        <v>#NAME?</v>
      </c>
      <c r="B9974">
        <v>448</v>
      </c>
      <c r="C9974" t="s">
        <v>112</v>
      </c>
      <c r="D9974" s="1">
        <v>41684</v>
      </c>
      <c r="F9974">
        <v>1</v>
      </c>
      <c r="G9974">
        <v>9198</v>
      </c>
      <c r="H9974" t="s">
        <v>229</v>
      </c>
      <c r="J9974" t="s">
        <v>14</v>
      </c>
      <c r="K9974">
        <v>47</v>
      </c>
      <c r="L9974" t="s">
        <v>15</v>
      </c>
    </row>
    <row r="9975" spans="1:12">
      <c r="A9975" t="e">
        <f ca="1">E00251532303521</f>
        <v>#NAME?</v>
      </c>
      <c r="B9975">
        <v>448</v>
      </c>
      <c r="C9975" t="s">
        <v>112</v>
      </c>
      <c r="D9975" s="1">
        <v>41726</v>
      </c>
      <c r="F9975">
        <v>2</v>
      </c>
      <c r="G9975">
        <v>30000</v>
      </c>
      <c r="H9975" t="s">
        <v>144</v>
      </c>
      <c r="J9975" t="s">
        <v>14</v>
      </c>
      <c r="K9975">
        <v>47</v>
      </c>
      <c r="L9975" t="s">
        <v>15</v>
      </c>
    </row>
    <row r="9976" spans="1:12">
      <c r="A9976" t="e">
        <f ca="1">E00251532134321</f>
        <v>#NAME?</v>
      </c>
      <c r="B9976">
        <v>497</v>
      </c>
      <c r="C9976" t="s">
        <v>141</v>
      </c>
      <c r="D9976" s="1">
        <v>42067</v>
      </c>
      <c r="F9976">
        <v>1</v>
      </c>
      <c r="G9976">
        <v>25000</v>
      </c>
      <c r="H9976" t="s">
        <v>178</v>
      </c>
      <c r="J9976" t="s">
        <v>14</v>
      </c>
      <c r="K9976">
        <v>64</v>
      </c>
      <c r="L9976" t="s">
        <v>15</v>
      </c>
    </row>
    <row r="9977" spans="1:12">
      <c r="A9977" t="e">
        <f ca="1">E00251616256121</f>
        <v>#NAME?</v>
      </c>
      <c r="B9977">
        <v>103</v>
      </c>
      <c r="C9977" t="s">
        <v>775</v>
      </c>
      <c r="D9977" s="1">
        <v>41438</v>
      </c>
      <c r="F9977">
        <v>2</v>
      </c>
      <c r="G9977">
        <v>2448</v>
      </c>
      <c r="H9977" t="s">
        <v>19</v>
      </c>
      <c r="J9977" t="s">
        <v>14</v>
      </c>
      <c r="K9977">
        <v>55</v>
      </c>
      <c r="L9977" t="s">
        <v>15</v>
      </c>
    </row>
    <row r="9978" spans="1:12">
      <c r="A9978" t="e">
        <f ca="1">E00251537608721</f>
        <v>#NAME?</v>
      </c>
      <c r="B9978">
        <v>442</v>
      </c>
      <c r="C9978" t="s">
        <v>95</v>
      </c>
      <c r="D9978" s="1">
        <v>41969</v>
      </c>
      <c r="F9978">
        <v>1</v>
      </c>
      <c r="G9978">
        <v>57420</v>
      </c>
      <c r="H9978" t="s">
        <v>267</v>
      </c>
      <c r="J9978" t="s">
        <v>14</v>
      </c>
      <c r="K9978">
        <v>41</v>
      </c>
      <c r="L9978" t="s">
        <v>15</v>
      </c>
    </row>
    <row r="9979" spans="1:12">
      <c r="A9979" t="e">
        <f ca="1">E00251514850521</f>
        <v>#NAME?</v>
      </c>
      <c r="B9979">
        <v>454</v>
      </c>
      <c r="C9979" t="s">
        <v>179</v>
      </c>
      <c r="D9979" s="1">
        <v>43018</v>
      </c>
      <c r="F9979">
        <v>1</v>
      </c>
      <c r="G9979">
        <v>2169</v>
      </c>
      <c r="H9979" t="s">
        <v>40</v>
      </c>
      <c r="J9979" t="s">
        <v>14</v>
      </c>
      <c r="K9979">
        <v>52</v>
      </c>
      <c r="L9979" t="s">
        <v>15</v>
      </c>
    </row>
    <row r="9980" spans="1:12">
      <c r="A9980" t="e">
        <f ca="1">E00251611656421</f>
        <v>#NAME?</v>
      </c>
      <c r="B9980">
        <v>29</v>
      </c>
      <c r="C9980" t="s">
        <v>309</v>
      </c>
      <c r="D9980" s="1">
        <v>41002</v>
      </c>
      <c r="F9980">
        <v>1</v>
      </c>
      <c r="G9980">
        <v>4019</v>
      </c>
      <c r="H9980" t="s">
        <v>26</v>
      </c>
      <c r="J9980" t="s">
        <v>14</v>
      </c>
      <c r="K9980">
        <v>52</v>
      </c>
      <c r="L9980" t="s">
        <v>15</v>
      </c>
    </row>
    <row r="9981" spans="1:12">
      <c r="A9981" t="e">
        <f ca="1">E00251611656421</f>
        <v>#NAME?</v>
      </c>
      <c r="B9981">
        <v>29</v>
      </c>
      <c r="C9981" t="s">
        <v>309</v>
      </c>
      <c r="D9981" s="1">
        <v>41220</v>
      </c>
      <c r="F9981">
        <v>1</v>
      </c>
      <c r="G9981">
        <v>5920</v>
      </c>
      <c r="H9981" t="s">
        <v>417</v>
      </c>
      <c r="J9981" t="s">
        <v>14</v>
      </c>
      <c r="K9981">
        <v>53</v>
      </c>
      <c r="L9981" t="s">
        <v>15</v>
      </c>
    </row>
    <row r="9982" spans="1:12">
      <c r="A9982" t="e">
        <f ca="1">E00251611656421</f>
        <v>#NAME?</v>
      </c>
      <c r="B9982">
        <v>29</v>
      </c>
      <c r="C9982" t="s">
        <v>309</v>
      </c>
      <c r="D9982" s="1">
        <v>41715</v>
      </c>
      <c r="F9982">
        <v>3</v>
      </c>
      <c r="G9982">
        <v>4019</v>
      </c>
      <c r="H9982" t="s">
        <v>26</v>
      </c>
      <c r="J9982" t="s">
        <v>14</v>
      </c>
      <c r="K9982">
        <v>54</v>
      </c>
      <c r="L9982" t="s">
        <v>15</v>
      </c>
    </row>
    <row r="9983" spans="1:12">
      <c r="A9983" t="e">
        <f ca="1">E00251611656421</f>
        <v>#NAME?</v>
      </c>
      <c r="B9983">
        <v>29</v>
      </c>
      <c r="C9983" t="s">
        <v>309</v>
      </c>
      <c r="D9983" s="1">
        <v>41779</v>
      </c>
      <c r="F9983">
        <v>1</v>
      </c>
      <c r="G9983">
        <v>4019</v>
      </c>
      <c r="H9983" t="s">
        <v>26</v>
      </c>
      <c r="J9983" t="s">
        <v>14</v>
      </c>
      <c r="K9983">
        <v>54</v>
      </c>
      <c r="L9983" t="s">
        <v>15</v>
      </c>
    </row>
    <row r="9984" spans="1:12">
      <c r="A9984" t="e">
        <f ca="1">E00251430234721</f>
        <v>#NAME?</v>
      </c>
      <c r="B9984">
        <v>486</v>
      </c>
      <c r="C9984" t="s">
        <v>340</v>
      </c>
      <c r="D9984" s="1">
        <v>42025</v>
      </c>
      <c r="F9984">
        <v>2</v>
      </c>
      <c r="G9984">
        <v>4660</v>
      </c>
      <c r="H9984" t="s">
        <v>215</v>
      </c>
      <c r="J9984" t="s">
        <v>14</v>
      </c>
      <c r="K9984">
        <v>51</v>
      </c>
      <c r="L9984" t="s">
        <v>15</v>
      </c>
    </row>
    <row r="9985" spans="1:12">
      <c r="A9985" t="e">
        <f ca="1">E00251527398421</f>
        <v>#NAME?</v>
      </c>
      <c r="B9985">
        <v>11</v>
      </c>
      <c r="C9985" t="s">
        <v>245</v>
      </c>
      <c r="D9985" s="1">
        <v>42445</v>
      </c>
      <c r="F9985">
        <v>1</v>
      </c>
      <c r="G9985">
        <v>3899</v>
      </c>
      <c r="H9985" t="s">
        <v>264</v>
      </c>
      <c r="J9985" t="s">
        <v>14</v>
      </c>
      <c r="K9985">
        <v>44</v>
      </c>
      <c r="L9985" t="s">
        <v>15</v>
      </c>
    </row>
    <row r="9986" spans="1:12">
      <c r="A9986" t="e">
        <f ca="1">E00251514879521</f>
        <v>#NAME?</v>
      </c>
      <c r="B9986">
        <v>497</v>
      </c>
      <c r="C9986" t="s">
        <v>141</v>
      </c>
      <c r="D9986" s="1">
        <v>42418</v>
      </c>
      <c r="F9986">
        <v>4</v>
      </c>
      <c r="G9986">
        <v>7862</v>
      </c>
      <c r="H9986" t="s">
        <v>27</v>
      </c>
      <c r="J9986" t="s">
        <v>14</v>
      </c>
      <c r="K9986">
        <v>44</v>
      </c>
      <c r="L9986" t="s">
        <v>22</v>
      </c>
    </row>
    <row r="9987" spans="1:12">
      <c r="A9987" t="e">
        <f ca="1">E00251514879521</f>
        <v>#NAME?</v>
      </c>
      <c r="B9987">
        <v>497</v>
      </c>
      <c r="C9987" t="s">
        <v>141</v>
      </c>
      <c r="D9987" s="1">
        <v>42465</v>
      </c>
      <c r="F9987">
        <v>3</v>
      </c>
      <c r="G9987">
        <v>2720</v>
      </c>
      <c r="H9987" t="s">
        <v>65</v>
      </c>
      <c r="J9987" t="s">
        <v>14</v>
      </c>
      <c r="K9987">
        <v>44</v>
      </c>
      <c r="L9987" t="s">
        <v>15</v>
      </c>
    </row>
    <row r="9988" spans="1:12">
      <c r="A9988" t="e">
        <f ca="1">E00251615344521</f>
        <v>#NAME?</v>
      </c>
      <c r="B9988">
        <v>94</v>
      </c>
      <c r="C9988" t="s">
        <v>74</v>
      </c>
      <c r="D9988" s="1">
        <v>42810</v>
      </c>
      <c r="F9988">
        <v>3</v>
      </c>
      <c r="G9988">
        <v>7291</v>
      </c>
      <c r="H9988" t="s">
        <v>163</v>
      </c>
      <c r="J9988" t="s">
        <v>14</v>
      </c>
      <c r="K9988">
        <v>61</v>
      </c>
      <c r="L9988" t="s">
        <v>15</v>
      </c>
    </row>
    <row r="9989" spans="1:12">
      <c r="A9989" t="e">
        <f ca="1">E00251532254321</f>
        <v>#NAME?</v>
      </c>
      <c r="B9989">
        <v>485</v>
      </c>
      <c r="C9989" t="s">
        <v>241</v>
      </c>
      <c r="D9989" s="1">
        <v>42647</v>
      </c>
      <c r="F9989">
        <v>5</v>
      </c>
      <c r="G9989">
        <v>6262</v>
      </c>
      <c r="H9989" t="s">
        <v>590</v>
      </c>
      <c r="J9989" t="s">
        <v>14</v>
      </c>
      <c r="K9989">
        <v>52</v>
      </c>
      <c r="L9989" t="s">
        <v>15</v>
      </c>
    </row>
    <row r="9990" spans="1:12">
      <c r="A9990" t="e">
        <f ca="1">E00251532254321</f>
        <v>#NAME?</v>
      </c>
      <c r="B9990">
        <v>485</v>
      </c>
      <c r="C9990" t="s">
        <v>241</v>
      </c>
      <c r="D9990" s="1">
        <v>42998</v>
      </c>
      <c r="F9990">
        <v>5</v>
      </c>
      <c r="G9990">
        <v>2724</v>
      </c>
      <c r="H9990" t="s">
        <v>73</v>
      </c>
      <c r="J9990" t="s">
        <v>14</v>
      </c>
      <c r="K9990">
        <v>53</v>
      </c>
      <c r="L9990" t="s">
        <v>15</v>
      </c>
    </row>
    <row r="9991" spans="1:12">
      <c r="A9991" t="e">
        <f ca="1">E00251537604621</f>
        <v>#NAME?</v>
      </c>
      <c r="B9991">
        <v>283</v>
      </c>
      <c r="C9991" t="s">
        <v>133</v>
      </c>
      <c r="D9991" s="1">
        <v>41549</v>
      </c>
      <c r="F9991">
        <v>2</v>
      </c>
      <c r="G9991">
        <v>70581</v>
      </c>
      <c r="H9991" t="s">
        <v>310</v>
      </c>
      <c r="J9991" t="s">
        <v>14</v>
      </c>
      <c r="K9991">
        <v>44</v>
      </c>
      <c r="L9991" t="s">
        <v>15</v>
      </c>
    </row>
    <row r="9992" spans="1:12">
      <c r="A9992" t="e">
        <f ca="1">E00251524958821</f>
        <v>#NAME?</v>
      </c>
      <c r="B9992">
        <v>455</v>
      </c>
      <c r="C9992" t="s">
        <v>312</v>
      </c>
      <c r="D9992" s="1">
        <v>41309</v>
      </c>
      <c r="F9992">
        <v>2</v>
      </c>
      <c r="G9992">
        <v>4019</v>
      </c>
      <c r="H9992" t="s">
        <v>26</v>
      </c>
      <c r="J9992" t="s">
        <v>14</v>
      </c>
      <c r="K9992">
        <v>63</v>
      </c>
      <c r="L9992" t="s">
        <v>15</v>
      </c>
    </row>
    <row r="9993" spans="1:12">
      <c r="A9993" t="e">
        <f ca="1">E00251524958821</f>
        <v>#NAME?</v>
      </c>
      <c r="B9993">
        <v>455</v>
      </c>
      <c r="C9993" t="s">
        <v>312</v>
      </c>
      <c r="D9993" s="1">
        <v>41858</v>
      </c>
      <c r="F9993">
        <v>3</v>
      </c>
      <c r="G9993">
        <v>7906</v>
      </c>
      <c r="H9993" t="s">
        <v>173</v>
      </c>
      <c r="J9993" t="s">
        <v>14</v>
      </c>
      <c r="K9993">
        <v>64</v>
      </c>
      <c r="L9993" t="s">
        <v>22</v>
      </c>
    </row>
    <row r="9994" spans="1:12">
      <c r="A9994" t="e">
        <f ca="1">E00251524958821</f>
        <v>#NAME?</v>
      </c>
      <c r="B9994">
        <v>455</v>
      </c>
      <c r="C9994" t="s">
        <v>312</v>
      </c>
      <c r="D9994" s="1">
        <v>42424</v>
      </c>
      <c r="F9994">
        <v>2</v>
      </c>
      <c r="G9994">
        <v>4019</v>
      </c>
      <c r="H9994" t="s">
        <v>26</v>
      </c>
      <c r="J9994" t="s">
        <v>14</v>
      </c>
      <c r="K9994">
        <v>66</v>
      </c>
      <c r="L9994" t="s">
        <v>15</v>
      </c>
    </row>
    <row r="9995" spans="1:12">
      <c r="A9995" t="e">
        <f ca="1">E00251431603221</f>
        <v>#NAME?</v>
      </c>
      <c r="B9995">
        <v>1785</v>
      </c>
      <c r="C9995" t="s">
        <v>129</v>
      </c>
      <c r="D9995" s="1">
        <v>41039</v>
      </c>
      <c r="F9995">
        <v>1</v>
      </c>
      <c r="G9995">
        <v>7831</v>
      </c>
      <c r="H9995" t="s">
        <v>274</v>
      </c>
      <c r="J9995" t="s">
        <v>14</v>
      </c>
      <c r="K9995">
        <v>40</v>
      </c>
      <c r="L9995" t="s">
        <v>22</v>
      </c>
    </row>
    <row r="9996" spans="1:12">
      <c r="A9996" t="e">
        <f ca="1">E00251612899521</f>
        <v>#NAME?</v>
      </c>
      <c r="B9996">
        <v>50</v>
      </c>
      <c r="C9996" t="s">
        <v>512</v>
      </c>
      <c r="D9996" s="1">
        <v>42387</v>
      </c>
      <c r="F9996">
        <v>1</v>
      </c>
      <c r="G9996">
        <v>4019</v>
      </c>
      <c r="H9996" t="s">
        <v>26</v>
      </c>
      <c r="J9996" t="s">
        <v>14</v>
      </c>
      <c r="K9996">
        <v>52</v>
      </c>
      <c r="L9996" t="s">
        <v>15</v>
      </c>
    </row>
    <row r="9997" spans="1:12">
      <c r="A9997" t="e">
        <f ca="1">E00251531527021</f>
        <v>#NAME?</v>
      </c>
      <c r="B9997">
        <v>1786</v>
      </c>
      <c r="C9997" t="s">
        <v>37</v>
      </c>
      <c r="D9997" s="1">
        <v>42408</v>
      </c>
      <c r="F9997">
        <v>2</v>
      </c>
      <c r="G9997">
        <v>73300</v>
      </c>
      <c r="H9997" t="s">
        <v>86</v>
      </c>
      <c r="J9997" t="s">
        <v>14</v>
      </c>
      <c r="K9997">
        <v>64</v>
      </c>
      <c r="L9997" t="s">
        <v>15</v>
      </c>
    </row>
    <row r="9998" spans="1:12">
      <c r="A9998" t="e">
        <f ca="1">E00251429317021</f>
        <v>#NAME?</v>
      </c>
      <c r="B9998">
        <v>275</v>
      </c>
      <c r="C9998" t="s">
        <v>444</v>
      </c>
      <c r="D9998" s="1">
        <v>40954</v>
      </c>
      <c r="F9998">
        <v>1</v>
      </c>
      <c r="G9998">
        <v>496</v>
      </c>
      <c r="H9998" t="s">
        <v>190</v>
      </c>
      <c r="J9998" t="s">
        <v>14</v>
      </c>
      <c r="K9998">
        <v>49</v>
      </c>
      <c r="L9998" t="s">
        <v>15</v>
      </c>
    </row>
    <row r="9999" spans="1:12">
      <c r="A9999" t="e">
        <f ca="1">E00251429317021</f>
        <v>#NAME?</v>
      </c>
      <c r="B9999">
        <v>275</v>
      </c>
      <c r="C9999" t="s">
        <v>444</v>
      </c>
      <c r="D9999" s="1">
        <v>42293</v>
      </c>
      <c r="F9999">
        <v>2</v>
      </c>
      <c r="G9999">
        <v>496</v>
      </c>
      <c r="H9999" t="s">
        <v>190</v>
      </c>
      <c r="J9999" t="s">
        <v>14</v>
      </c>
      <c r="K9999">
        <v>53</v>
      </c>
      <c r="L9999" t="s">
        <v>15</v>
      </c>
    </row>
    <row r="10000" spans="1:12">
      <c r="A10000" t="e">
        <f ca="1">E00251429317021</f>
        <v>#NAME?</v>
      </c>
      <c r="B10000">
        <v>275</v>
      </c>
      <c r="C10000" t="s">
        <v>444</v>
      </c>
      <c r="D10000" s="1">
        <v>42319</v>
      </c>
      <c r="F10000">
        <v>1</v>
      </c>
      <c r="G10000">
        <v>5990</v>
      </c>
      <c r="H10000" t="s">
        <v>60</v>
      </c>
      <c r="J10000" t="s">
        <v>14</v>
      </c>
      <c r="K10000">
        <v>53</v>
      </c>
      <c r="L10000" t="s">
        <v>15</v>
      </c>
    </row>
    <row r="10001" spans="1:12">
      <c r="A10001" t="e">
        <f ca="1">E00251531527021</f>
        <v>#NAME?</v>
      </c>
      <c r="B10001">
        <v>1786</v>
      </c>
      <c r="C10001" t="s">
        <v>37</v>
      </c>
      <c r="D10001" s="1">
        <v>42418</v>
      </c>
      <c r="F10001">
        <v>1</v>
      </c>
      <c r="G10001">
        <v>2859</v>
      </c>
      <c r="H10001" t="s">
        <v>362</v>
      </c>
      <c r="J10001" t="s">
        <v>14</v>
      </c>
      <c r="K10001">
        <v>64</v>
      </c>
      <c r="L10001" t="s">
        <v>15</v>
      </c>
    </row>
    <row r="10002" spans="1:12">
      <c r="A10002" t="e">
        <f ca="1">E00251518870221</f>
        <v>#NAME?</v>
      </c>
      <c r="B10002">
        <v>291</v>
      </c>
      <c r="C10002" t="s">
        <v>160</v>
      </c>
      <c r="D10002" s="1">
        <v>42060</v>
      </c>
      <c r="F10002">
        <v>1</v>
      </c>
      <c r="G10002">
        <v>7231</v>
      </c>
      <c r="H10002" t="s">
        <v>128</v>
      </c>
      <c r="J10002" t="s">
        <v>14</v>
      </c>
      <c r="K10002">
        <v>50</v>
      </c>
      <c r="L10002" t="s">
        <v>15</v>
      </c>
    </row>
    <row r="10003" spans="1:12">
      <c r="A10003" t="e">
        <f ca="1">E00251429206321</f>
        <v>#NAME?</v>
      </c>
      <c r="B10003">
        <v>307</v>
      </c>
      <c r="C10003" t="s">
        <v>210</v>
      </c>
      <c r="D10003" s="1">
        <v>42039</v>
      </c>
      <c r="F10003">
        <v>1</v>
      </c>
      <c r="G10003">
        <v>4779</v>
      </c>
      <c r="H10003" t="s">
        <v>231</v>
      </c>
      <c r="J10003" t="s">
        <v>14</v>
      </c>
      <c r="K10003">
        <v>57</v>
      </c>
      <c r="L10003" t="s">
        <v>15</v>
      </c>
    </row>
    <row r="10004" spans="1:12">
      <c r="A10004" t="e">
        <f ca="1">E00251429206321</f>
        <v>#NAME?</v>
      </c>
      <c r="B10004">
        <v>307</v>
      </c>
      <c r="C10004" t="s">
        <v>210</v>
      </c>
      <c r="D10004" s="1">
        <v>42067</v>
      </c>
      <c r="F10004">
        <v>1</v>
      </c>
      <c r="G10004">
        <v>4779</v>
      </c>
      <c r="H10004" t="s">
        <v>231</v>
      </c>
      <c r="J10004" t="s">
        <v>14</v>
      </c>
      <c r="K10004">
        <v>57</v>
      </c>
      <c r="L10004" t="s">
        <v>15</v>
      </c>
    </row>
    <row r="10005" spans="1:12">
      <c r="A10005" t="e">
        <f ca="1">E00251528672121</f>
        <v>#NAME?</v>
      </c>
      <c r="B10005">
        <v>292</v>
      </c>
      <c r="C10005" t="s">
        <v>467</v>
      </c>
      <c r="D10005" s="1">
        <v>42191</v>
      </c>
      <c r="F10005">
        <v>2</v>
      </c>
      <c r="G10005">
        <v>7273</v>
      </c>
      <c r="H10005" t="s">
        <v>543</v>
      </c>
      <c r="J10005" t="s">
        <v>14</v>
      </c>
      <c r="K10005">
        <v>49</v>
      </c>
      <c r="L10005" t="s">
        <v>15</v>
      </c>
    </row>
    <row r="10006" spans="1:12">
      <c r="A10006" t="e">
        <f ca="1">E00251427592521</f>
        <v>#NAME?</v>
      </c>
      <c r="B10006">
        <v>11</v>
      </c>
      <c r="C10006" t="s">
        <v>245</v>
      </c>
      <c r="D10006" s="1">
        <v>42423</v>
      </c>
      <c r="F10006">
        <v>1</v>
      </c>
      <c r="G10006">
        <v>2809</v>
      </c>
      <c r="H10006" t="s">
        <v>90</v>
      </c>
      <c r="J10006" t="s">
        <v>14</v>
      </c>
      <c r="K10006">
        <v>49</v>
      </c>
      <c r="L10006" t="s">
        <v>15</v>
      </c>
    </row>
    <row r="10007" spans="1:12">
      <c r="A10007" t="e">
        <f ca="1">E00251429661021</f>
        <v>#NAME?</v>
      </c>
      <c r="B10007">
        <v>199</v>
      </c>
      <c r="C10007" t="s">
        <v>681</v>
      </c>
      <c r="D10007" s="1">
        <v>42314</v>
      </c>
      <c r="F10007">
        <v>1</v>
      </c>
      <c r="G10007">
        <v>71500</v>
      </c>
      <c r="H10007" t="s">
        <v>1213</v>
      </c>
      <c r="J10007" t="s">
        <v>14</v>
      </c>
      <c r="K10007">
        <v>58</v>
      </c>
      <c r="L10007" t="s">
        <v>15</v>
      </c>
    </row>
    <row r="10008" spans="1:12">
      <c r="A10008" t="e">
        <f ca="1">E00251429661021</f>
        <v>#NAME?</v>
      </c>
      <c r="B10008">
        <v>199</v>
      </c>
      <c r="C10008" t="s">
        <v>681</v>
      </c>
      <c r="D10008" s="1">
        <v>42835</v>
      </c>
      <c r="F10008">
        <v>1</v>
      </c>
      <c r="G10008">
        <v>37311</v>
      </c>
      <c r="H10008" t="s">
        <v>745</v>
      </c>
      <c r="J10008" t="s">
        <v>14</v>
      </c>
      <c r="K10008">
        <v>60</v>
      </c>
      <c r="L10008" t="s">
        <v>15</v>
      </c>
    </row>
    <row r="10009" spans="1:12">
      <c r="A10009" t="e">
        <f ca="1">E00251514879521</f>
        <v>#NAME?</v>
      </c>
      <c r="B10009">
        <v>497</v>
      </c>
      <c r="C10009" t="s">
        <v>141</v>
      </c>
      <c r="D10009" s="1">
        <v>42552</v>
      </c>
      <c r="F10009">
        <v>3</v>
      </c>
      <c r="G10009">
        <v>3051</v>
      </c>
      <c r="H10009" t="s">
        <v>13</v>
      </c>
      <c r="J10009" t="s">
        <v>14</v>
      </c>
      <c r="K10009">
        <v>44</v>
      </c>
      <c r="L10009" t="s">
        <v>15</v>
      </c>
    </row>
    <row r="10010" spans="1:12">
      <c r="A10010" t="e">
        <f ca="1">E00251514879521</f>
        <v>#NAME?</v>
      </c>
      <c r="B10010">
        <v>497</v>
      </c>
      <c r="C10010" t="s">
        <v>141</v>
      </c>
      <c r="D10010" s="1">
        <v>42858</v>
      </c>
      <c r="F10010">
        <v>6</v>
      </c>
      <c r="G10010">
        <v>29690</v>
      </c>
      <c r="H10010" t="s">
        <v>52</v>
      </c>
      <c r="J10010" t="s">
        <v>14</v>
      </c>
      <c r="K10010">
        <v>45</v>
      </c>
      <c r="L10010" t="s">
        <v>15</v>
      </c>
    </row>
    <row r="10011" spans="1:12">
      <c r="A10011" t="e">
        <f ca="1">E00251529543221</f>
        <v>#NAME?</v>
      </c>
      <c r="B10011">
        <v>167</v>
      </c>
      <c r="C10011" t="s">
        <v>549</v>
      </c>
      <c r="D10011" s="1">
        <v>41619</v>
      </c>
      <c r="F10011">
        <v>1</v>
      </c>
      <c r="G10011">
        <v>72611</v>
      </c>
      <c r="H10011" t="s">
        <v>504</v>
      </c>
      <c r="J10011" t="s">
        <v>14</v>
      </c>
      <c r="K10011">
        <v>58</v>
      </c>
      <c r="L10011" t="s">
        <v>15</v>
      </c>
    </row>
    <row r="10012" spans="1:12">
      <c r="A10012" t="e">
        <f ca="1">E00251515059521</f>
        <v>#NAME?</v>
      </c>
      <c r="B10012">
        <v>10</v>
      </c>
      <c r="C10012" t="s">
        <v>18</v>
      </c>
      <c r="D10012" s="1">
        <v>41849</v>
      </c>
      <c r="F10012">
        <v>1</v>
      </c>
      <c r="G10012">
        <v>27800</v>
      </c>
      <c r="H10012" t="s">
        <v>145</v>
      </c>
      <c r="J10012" t="s">
        <v>14</v>
      </c>
      <c r="K10012">
        <v>51</v>
      </c>
      <c r="L10012" t="s">
        <v>15</v>
      </c>
    </row>
    <row r="10013" spans="1:12">
      <c r="A10013" t="e">
        <f ca="1">E00251515059521</f>
        <v>#NAME?</v>
      </c>
      <c r="B10013">
        <v>10</v>
      </c>
      <c r="C10013" t="s">
        <v>18</v>
      </c>
      <c r="D10013" s="1">
        <v>42214</v>
      </c>
      <c r="F10013">
        <v>1</v>
      </c>
      <c r="G10013">
        <v>2729</v>
      </c>
      <c r="H10013" t="s">
        <v>115</v>
      </c>
      <c r="J10013" t="s">
        <v>14</v>
      </c>
      <c r="K10013">
        <v>52</v>
      </c>
      <c r="L10013" t="s">
        <v>15</v>
      </c>
    </row>
    <row r="10014" spans="1:12">
      <c r="A10014" t="e">
        <f ca="1">E00251518890621</f>
        <v>#NAME?</v>
      </c>
      <c r="B10014">
        <v>290</v>
      </c>
      <c r="C10014" t="s">
        <v>449</v>
      </c>
      <c r="D10014" s="1">
        <v>41488</v>
      </c>
      <c r="F10014">
        <v>4</v>
      </c>
      <c r="G10014">
        <v>59989</v>
      </c>
      <c r="H10014" t="s">
        <v>739</v>
      </c>
      <c r="J10014" t="s">
        <v>14</v>
      </c>
      <c r="K10014">
        <v>58</v>
      </c>
      <c r="L10014" t="s">
        <v>15</v>
      </c>
    </row>
    <row r="10015" spans="1:12">
      <c r="A10015" t="e">
        <f ca="1">E00251513253421</f>
        <v>#NAME?</v>
      </c>
      <c r="B10015">
        <v>470</v>
      </c>
      <c r="C10015" t="s">
        <v>457</v>
      </c>
      <c r="D10015" s="1">
        <v>42069</v>
      </c>
      <c r="F10015">
        <v>2</v>
      </c>
      <c r="G10015">
        <v>5239</v>
      </c>
      <c r="H10015" t="s">
        <v>926</v>
      </c>
      <c r="J10015" t="s">
        <v>14</v>
      </c>
      <c r="K10015">
        <v>49</v>
      </c>
      <c r="L10015" t="s">
        <v>15</v>
      </c>
    </row>
    <row r="10016" spans="1:12">
      <c r="A10016" t="e">
        <f ca="1">E00251430366921</f>
        <v>#NAME?</v>
      </c>
      <c r="B10016">
        <v>489</v>
      </c>
      <c r="C10016" t="s">
        <v>100</v>
      </c>
      <c r="D10016" s="1">
        <v>42306</v>
      </c>
      <c r="F10016">
        <v>2</v>
      </c>
      <c r="G10016">
        <v>71940</v>
      </c>
      <c r="H10016" t="s">
        <v>135</v>
      </c>
      <c r="J10016" t="s">
        <v>14</v>
      </c>
      <c r="K10016">
        <v>52</v>
      </c>
      <c r="L10016" t="s">
        <v>15</v>
      </c>
    </row>
    <row r="10017" spans="1:12">
      <c r="A10017" t="e">
        <f ca="1">E00251514781621</f>
        <v>#NAME?</v>
      </c>
      <c r="B10017">
        <v>159</v>
      </c>
      <c r="C10017" t="s">
        <v>427</v>
      </c>
      <c r="D10017" s="1">
        <v>42114</v>
      </c>
      <c r="F10017">
        <v>1</v>
      </c>
      <c r="G10017">
        <v>2720</v>
      </c>
      <c r="H10017" t="s">
        <v>65</v>
      </c>
      <c r="J10017" t="s">
        <v>14</v>
      </c>
      <c r="K10017">
        <v>54</v>
      </c>
      <c r="L10017" t="s">
        <v>15</v>
      </c>
    </row>
    <row r="10018" spans="1:12">
      <c r="A10018" t="e">
        <f ca="1">E00251518890621</f>
        <v>#NAME?</v>
      </c>
      <c r="B10018">
        <v>290</v>
      </c>
      <c r="C10018" t="s">
        <v>449</v>
      </c>
      <c r="D10018" s="1">
        <v>42503</v>
      </c>
      <c r="F10018">
        <v>1</v>
      </c>
      <c r="G10018">
        <v>88</v>
      </c>
      <c r="H10018" t="s">
        <v>919</v>
      </c>
      <c r="J10018" t="s">
        <v>14</v>
      </c>
      <c r="K10018">
        <v>60</v>
      </c>
      <c r="L10018" t="s">
        <v>15</v>
      </c>
    </row>
    <row r="10019" spans="1:12">
      <c r="A10019" t="e">
        <f ca="1">E00251429244321</f>
        <v>#NAME?</v>
      </c>
      <c r="B10019">
        <v>294</v>
      </c>
      <c r="C10019" t="s">
        <v>61</v>
      </c>
      <c r="D10019" s="1">
        <v>41484</v>
      </c>
      <c r="F10019">
        <v>2</v>
      </c>
      <c r="G10019">
        <v>7262</v>
      </c>
      <c r="H10019" t="s">
        <v>198</v>
      </c>
      <c r="J10019" t="s">
        <v>14</v>
      </c>
      <c r="K10019">
        <v>54</v>
      </c>
      <c r="L10019" t="s">
        <v>15</v>
      </c>
    </row>
    <row r="10020" spans="1:12">
      <c r="A10020" t="e">
        <f ca="1">E00251432157821</f>
        <v>#NAME?</v>
      </c>
      <c r="B10020">
        <v>497</v>
      </c>
      <c r="C10020" t="s">
        <v>141</v>
      </c>
      <c r="D10020" s="1">
        <v>41723</v>
      </c>
      <c r="F10020">
        <v>2</v>
      </c>
      <c r="G10020">
        <v>2720</v>
      </c>
      <c r="H10020" t="s">
        <v>65</v>
      </c>
      <c r="J10020" t="s">
        <v>14</v>
      </c>
      <c r="K10020">
        <v>61</v>
      </c>
      <c r="L10020" t="s">
        <v>15</v>
      </c>
    </row>
    <row r="10021" spans="1:12">
      <c r="A10021" t="e">
        <f ca="1">E00251432157821</f>
        <v>#NAME?</v>
      </c>
      <c r="B10021">
        <v>497</v>
      </c>
      <c r="C10021" t="s">
        <v>141</v>
      </c>
      <c r="D10021" s="1">
        <v>42899</v>
      </c>
      <c r="F10021">
        <v>2</v>
      </c>
      <c r="G10021">
        <v>2720</v>
      </c>
      <c r="H10021" t="s">
        <v>65</v>
      </c>
      <c r="J10021" t="s">
        <v>14</v>
      </c>
      <c r="K10021">
        <v>64</v>
      </c>
      <c r="L10021" t="s">
        <v>15</v>
      </c>
    </row>
    <row r="10022" spans="1:12">
      <c r="A10022" t="e">
        <f ca="1">E00251432157821</f>
        <v>#NAME?</v>
      </c>
      <c r="B10022">
        <v>497</v>
      </c>
      <c r="C10022" t="s">
        <v>141</v>
      </c>
      <c r="D10022" s="1">
        <v>42919</v>
      </c>
      <c r="F10022">
        <v>3</v>
      </c>
      <c r="G10022">
        <v>27800</v>
      </c>
      <c r="H10022" t="s">
        <v>145</v>
      </c>
      <c r="J10022" t="s">
        <v>14</v>
      </c>
      <c r="K10022">
        <v>64</v>
      </c>
      <c r="L10022" t="s">
        <v>15</v>
      </c>
    </row>
    <row r="10023" spans="1:12">
      <c r="A10023" t="e">
        <f ca="1">E00251527004821</f>
        <v>#NAME?</v>
      </c>
      <c r="B10023">
        <v>10</v>
      </c>
      <c r="C10023" t="s">
        <v>18</v>
      </c>
      <c r="D10023" s="1">
        <v>42306</v>
      </c>
      <c r="F10023">
        <v>1</v>
      </c>
      <c r="G10023">
        <v>3671</v>
      </c>
      <c r="H10023" t="s">
        <v>188</v>
      </c>
      <c r="J10023" t="s">
        <v>14</v>
      </c>
      <c r="K10023">
        <v>45</v>
      </c>
      <c r="L10023" t="s">
        <v>15</v>
      </c>
    </row>
    <row r="10024" spans="1:12">
      <c r="A10024" t="e">
        <f ca="1">E00251617666221</f>
        <v>#NAME?</v>
      </c>
      <c r="B10024">
        <v>6156</v>
      </c>
      <c r="C10024" t="s">
        <v>352</v>
      </c>
      <c r="D10024" s="1">
        <v>41773</v>
      </c>
      <c r="F10024">
        <v>1</v>
      </c>
      <c r="G10024">
        <v>3019</v>
      </c>
      <c r="H10024" t="s">
        <v>441</v>
      </c>
      <c r="J10024" t="s">
        <v>14</v>
      </c>
      <c r="K10024">
        <v>38</v>
      </c>
      <c r="L10024" t="s">
        <v>15</v>
      </c>
    </row>
    <row r="10025" spans="1:12">
      <c r="A10025" t="e">
        <f ca="1">E00251531964221</f>
        <v>#NAME?</v>
      </c>
      <c r="B10025">
        <v>494</v>
      </c>
      <c r="C10025" t="s">
        <v>63</v>
      </c>
      <c r="D10025" s="1">
        <v>41423</v>
      </c>
      <c r="F10025">
        <v>1</v>
      </c>
      <c r="G10025">
        <v>4019</v>
      </c>
      <c r="H10025" t="s">
        <v>26</v>
      </c>
      <c r="J10025" t="s">
        <v>14</v>
      </c>
      <c r="K10025">
        <v>42</v>
      </c>
      <c r="L10025" t="s">
        <v>15</v>
      </c>
    </row>
    <row r="10026" spans="1:12">
      <c r="A10026" t="e">
        <f ca="1">E00251531964221</f>
        <v>#NAME?</v>
      </c>
      <c r="B10026">
        <v>494</v>
      </c>
      <c r="C10026" t="s">
        <v>63</v>
      </c>
      <c r="D10026" s="1">
        <v>41816</v>
      </c>
      <c r="F10026">
        <v>1</v>
      </c>
      <c r="G10026">
        <v>7295</v>
      </c>
      <c r="H10026" t="s">
        <v>76</v>
      </c>
      <c r="J10026" t="s">
        <v>14</v>
      </c>
      <c r="K10026">
        <v>43</v>
      </c>
      <c r="L10026" t="s">
        <v>15</v>
      </c>
    </row>
    <row r="10027" spans="1:12">
      <c r="A10027" t="e">
        <f ca="1">E00251531964221</f>
        <v>#NAME?</v>
      </c>
      <c r="B10027">
        <v>494</v>
      </c>
      <c r="C10027" t="s">
        <v>63</v>
      </c>
      <c r="D10027" s="1">
        <v>42061</v>
      </c>
      <c r="F10027">
        <v>1</v>
      </c>
      <c r="G10027">
        <v>7820</v>
      </c>
      <c r="H10027" t="s">
        <v>233</v>
      </c>
      <c r="J10027" t="s">
        <v>14</v>
      </c>
      <c r="K10027">
        <v>44</v>
      </c>
      <c r="L10027" t="s">
        <v>22</v>
      </c>
    </row>
    <row r="10028" spans="1:12">
      <c r="A10028" t="e">
        <f ca="1">E00251531964221</f>
        <v>#NAME?</v>
      </c>
      <c r="B10028">
        <v>494</v>
      </c>
      <c r="C10028" t="s">
        <v>63</v>
      </c>
      <c r="D10028" s="1">
        <v>42115</v>
      </c>
      <c r="F10028">
        <v>2</v>
      </c>
      <c r="G10028">
        <v>4019</v>
      </c>
      <c r="H10028" t="s">
        <v>26</v>
      </c>
      <c r="J10028" t="s">
        <v>14</v>
      </c>
      <c r="K10028">
        <v>44</v>
      </c>
      <c r="L10028" t="s">
        <v>15</v>
      </c>
    </row>
    <row r="10029" spans="1:12">
      <c r="A10029" t="e">
        <f ca="1">E00251531526821</f>
        <v>#NAME?</v>
      </c>
      <c r="B10029">
        <v>701</v>
      </c>
      <c r="C10029" t="s">
        <v>72</v>
      </c>
      <c r="D10029" s="1">
        <v>41729</v>
      </c>
      <c r="F10029">
        <v>4</v>
      </c>
      <c r="G10029">
        <v>30591</v>
      </c>
      <c r="H10029" t="s">
        <v>841</v>
      </c>
      <c r="J10029" t="s">
        <v>14</v>
      </c>
      <c r="K10029">
        <v>56</v>
      </c>
      <c r="L10029" t="s">
        <v>15</v>
      </c>
    </row>
    <row r="10030" spans="1:12">
      <c r="A10030" t="e">
        <f ca="1">E00251531526821</f>
        <v>#NAME?</v>
      </c>
      <c r="B10030">
        <v>701</v>
      </c>
      <c r="C10030" t="s">
        <v>72</v>
      </c>
      <c r="D10030" s="1">
        <v>42002</v>
      </c>
      <c r="F10030">
        <v>2</v>
      </c>
      <c r="G10030">
        <v>3899</v>
      </c>
      <c r="H10030" t="s">
        <v>264</v>
      </c>
      <c r="J10030" t="s">
        <v>14</v>
      </c>
      <c r="K10030">
        <v>57</v>
      </c>
      <c r="L10030" t="s">
        <v>15</v>
      </c>
    </row>
    <row r="10031" spans="1:12">
      <c r="A10031" t="e">
        <f ca="1">E00251531526821</f>
        <v>#NAME?</v>
      </c>
      <c r="B10031">
        <v>701</v>
      </c>
      <c r="C10031" t="s">
        <v>72</v>
      </c>
      <c r="D10031" s="1">
        <v>42325</v>
      </c>
      <c r="F10031">
        <v>4</v>
      </c>
      <c r="G10031">
        <v>27802</v>
      </c>
      <c r="H10031" t="s">
        <v>83</v>
      </c>
      <c r="J10031" t="s">
        <v>14</v>
      </c>
      <c r="K10031">
        <v>58</v>
      </c>
      <c r="L10031" t="s">
        <v>15</v>
      </c>
    </row>
    <row r="10032" spans="1:12">
      <c r="A10032" t="e">
        <f ca="1">E00251619840221</f>
        <v>#NAME?</v>
      </c>
      <c r="B10032">
        <v>446</v>
      </c>
      <c r="C10032" t="s">
        <v>94</v>
      </c>
      <c r="D10032" s="1">
        <v>41150</v>
      </c>
      <c r="F10032">
        <v>1</v>
      </c>
      <c r="G10032">
        <v>8798</v>
      </c>
      <c r="H10032" t="s">
        <v>314</v>
      </c>
      <c r="J10032" t="s">
        <v>14</v>
      </c>
      <c r="K10032">
        <v>54</v>
      </c>
      <c r="L10032" t="s">
        <v>15</v>
      </c>
    </row>
    <row r="10033" spans="1:12">
      <c r="A10033" t="e">
        <f ca="1">E00251619840221</f>
        <v>#NAME?</v>
      </c>
      <c r="B10033">
        <v>446</v>
      </c>
      <c r="C10033" t="s">
        <v>94</v>
      </c>
      <c r="D10033" s="1">
        <v>41890</v>
      </c>
      <c r="F10033">
        <v>1</v>
      </c>
      <c r="G10033">
        <v>30781</v>
      </c>
      <c r="H10033" t="s">
        <v>584</v>
      </c>
      <c r="J10033" t="s">
        <v>14</v>
      </c>
      <c r="K10033">
        <v>56</v>
      </c>
      <c r="L10033" t="s">
        <v>15</v>
      </c>
    </row>
    <row r="10034" spans="1:12">
      <c r="A10034" t="e">
        <f ca="1">E00251619840221</f>
        <v>#NAME?</v>
      </c>
      <c r="B10034">
        <v>446</v>
      </c>
      <c r="C10034" t="s">
        <v>94</v>
      </c>
      <c r="D10034" s="1">
        <v>42556</v>
      </c>
      <c r="F10034">
        <v>1</v>
      </c>
      <c r="G10034">
        <v>78900</v>
      </c>
      <c r="H10034" t="s">
        <v>79</v>
      </c>
      <c r="J10034" t="s">
        <v>14</v>
      </c>
      <c r="K10034">
        <v>58</v>
      </c>
      <c r="L10034" t="s">
        <v>22</v>
      </c>
    </row>
    <row r="10035" spans="1:12">
      <c r="A10035" t="e">
        <f ca="1">E00251524992721</f>
        <v>#NAME?</v>
      </c>
      <c r="B10035">
        <v>494</v>
      </c>
      <c r="C10035" t="s">
        <v>63</v>
      </c>
      <c r="D10035" s="1">
        <v>41229</v>
      </c>
      <c r="F10035">
        <v>1</v>
      </c>
      <c r="G10035">
        <v>5693</v>
      </c>
      <c r="H10035" t="s">
        <v>358</v>
      </c>
      <c r="J10035" t="s">
        <v>14</v>
      </c>
      <c r="K10035">
        <v>40</v>
      </c>
      <c r="L10035" t="s">
        <v>15</v>
      </c>
    </row>
    <row r="10036" spans="1:12">
      <c r="A10036" t="e">
        <f ca="1">E00251432157821</f>
        <v>#NAME?</v>
      </c>
      <c r="B10036">
        <v>497</v>
      </c>
      <c r="C10036" t="s">
        <v>141</v>
      </c>
      <c r="D10036" s="1">
        <v>42919</v>
      </c>
      <c r="F10036">
        <v>4</v>
      </c>
      <c r="G10036">
        <v>25000</v>
      </c>
      <c r="H10036" t="s">
        <v>178</v>
      </c>
      <c r="J10036" t="s">
        <v>14</v>
      </c>
      <c r="K10036">
        <v>64</v>
      </c>
      <c r="L10036" t="s">
        <v>15</v>
      </c>
    </row>
    <row r="10037" spans="1:12">
      <c r="A10037" t="e">
        <f ca="1">E00251537622321</f>
        <v>#NAME?</v>
      </c>
      <c r="B10037">
        <v>1077</v>
      </c>
      <c r="C10037" t="s">
        <v>848</v>
      </c>
      <c r="D10037" s="1">
        <v>42144</v>
      </c>
      <c r="F10037">
        <v>6</v>
      </c>
      <c r="G10037">
        <v>27802</v>
      </c>
      <c r="H10037" t="s">
        <v>83</v>
      </c>
      <c r="J10037" t="s">
        <v>14</v>
      </c>
      <c r="K10037">
        <v>52</v>
      </c>
      <c r="L10037" t="s">
        <v>15</v>
      </c>
    </row>
    <row r="10038" spans="1:12">
      <c r="A10038" t="e">
        <f ca="1">E00251528868821</f>
        <v>#NAME?</v>
      </c>
      <c r="B10038">
        <v>272</v>
      </c>
      <c r="C10038" t="s">
        <v>174</v>
      </c>
      <c r="D10038" s="1">
        <v>42782</v>
      </c>
      <c r="F10038">
        <v>1</v>
      </c>
      <c r="G10038">
        <v>7999</v>
      </c>
      <c r="H10038" t="s">
        <v>80</v>
      </c>
      <c r="I10038" t="s">
        <v>56</v>
      </c>
      <c r="J10038" t="s">
        <v>57</v>
      </c>
      <c r="K10038">
        <v>46</v>
      </c>
      <c r="L10038" t="s">
        <v>15</v>
      </c>
    </row>
    <row r="10039" spans="1:12">
      <c r="A10039" t="e">
        <f ca="1">E00251617666221</f>
        <v>#NAME?</v>
      </c>
      <c r="B10039">
        <v>6156</v>
      </c>
      <c r="C10039" t="s">
        <v>352</v>
      </c>
      <c r="D10039" s="1">
        <v>41773</v>
      </c>
      <c r="F10039">
        <v>2</v>
      </c>
      <c r="G10039">
        <v>2919</v>
      </c>
      <c r="H10039" t="s">
        <v>1214</v>
      </c>
      <c r="J10039" t="s">
        <v>14</v>
      </c>
      <c r="K10039">
        <v>38</v>
      </c>
      <c r="L10039" t="s">
        <v>15</v>
      </c>
    </row>
    <row r="10040" spans="1:12">
      <c r="A10040" t="e">
        <f ca="1">E00251617666221</f>
        <v>#NAME?</v>
      </c>
      <c r="B10040">
        <v>6156</v>
      </c>
      <c r="C10040" t="s">
        <v>352</v>
      </c>
      <c r="D10040" s="1">
        <v>41801</v>
      </c>
      <c r="F10040">
        <v>2</v>
      </c>
      <c r="G10040">
        <v>78097</v>
      </c>
      <c r="H10040" t="s">
        <v>1152</v>
      </c>
      <c r="J10040" t="s">
        <v>14</v>
      </c>
      <c r="K10040">
        <v>38</v>
      </c>
      <c r="L10040" t="s">
        <v>22</v>
      </c>
    </row>
    <row r="10041" spans="1:12">
      <c r="A10041" t="e">
        <f ca="1">E00251617666221</f>
        <v>#NAME?</v>
      </c>
      <c r="B10041">
        <v>6156</v>
      </c>
      <c r="C10041" t="s">
        <v>352</v>
      </c>
      <c r="D10041" s="1">
        <v>41815</v>
      </c>
      <c r="F10041">
        <v>4</v>
      </c>
      <c r="G10041">
        <v>2919</v>
      </c>
      <c r="H10041" t="s">
        <v>1214</v>
      </c>
      <c r="J10041" t="s">
        <v>14</v>
      </c>
      <c r="K10041">
        <v>38</v>
      </c>
      <c r="L10041" t="s">
        <v>15</v>
      </c>
    </row>
    <row r="10042" spans="1:12">
      <c r="A10042" t="e">
        <f ca="1">E00251617666221</f>
        <v>#NAME?</v>
      </c>
      <c r="B10042">
        <v>6156</v>
      </c>
      <c r="C10042" t="s">
        <v>352</v>
      </c>
      <c r="D10042" s="1">
        <v>41877</v>
      </c>
      <c r="F10042">
        <v>2</v>
      </c>
      <c r="G10042">
        <v>3019</v>
      </c>
      <c r="H10042" t="s">
        <v>441</v>
      </c>
      <c r="J10042" t="s">
        <v>14</v>
      </c>
      <c r="K10042">
        <v>39</v>
      </c>
      <c r="L10042" t="s">
        <v>15</v>
      </c>
    </row>
    <row r="10043" spans="1:12">
      <c r="A10043" t="e">
        <f ca="1">E00251524997621</f>
        <v>#NAME?</v>
      </c>
      <c r="B10043">
        <v>1273</v>
      </c>
      <c r="C10043" t="s">
        <v>28</v>
      </c>
      <c r="D10043" s="1">
        <v>42577</v>
      </c>
      <c r="F10043">
        <v>3</v>
      </c>
      <c r="G10043">
        <v>25000</v>
      </c>
      <c r="H10043" t="s">
        <v>178</v>
      </c>
      <c r="J10043" t="s">
        <v>14</v>
      </c>
      <c r="K10043">
        <v>66</v>
      </c>
      <c r="L10043" t="s">
        <v>15</v>
      </c>
    </row>
    <row r="10044" spans="1:12">
      <c r="A10044" t="e">
        <f ca="1">E00251531526821</f>
        <v>#NAME?</v>
      </c>
      <c r="B10044">
        <v>701</v>
      </c>
      <c r="C10044" t="s">
        <v>72</v>
      </c>
      <c r="D10044" s="1">
        <v>42905</v>
      </c>
      <c r="F10044">
        <v>5</v>
      </c>
      <c r="G10044">
        <v>27802</v>
      </c>
      <c r="H10044" t="s">
        <v>83</v>
      </c>
      <c r="J10044" t="s">
        <v>14</v>
      </c>
      <c r="K10044">
        <v>59</v>
      </c>
      <c r="L10044" t="s">
        <v>15</v>
      </c>
    </row>
    <row r="10045" spans="1:12">
      <c r="A10045" t="e">
        <f ca="1">E00251531526821</f>
        <v>#NAME?</v>
      </c>
      <c r="B10045">
        <v>701</v>
      </c>
      <c r="C10045" t="s">
        <v>72</v>
      </c>
      <c r="D10045" s="1">
        <v>42936</v>
      </c>
      <c r="F10045">
        <v>6</v>
      </c>
      <c r="G10045">
        <v>30591</v>
      </c>
      <c r="H10045" t="s">
        <v>841</v>
      </c>
      <c r="J10045" t="s">
        <v>14</v>
      </c>
      <c r="K10045">
        <v>59</v>
      </c>
      <c r="L10045" t="s">
        <v>15</v>
      </c>
    </row>
    <row r="10046" spans="1:12">
      <c r="A10046" t="e">
        <f ca="1">E00251531526821</f>
        <v>#NAME?</v>
      </c>
      <c r="B10046">
        <v>1128</v>
      </c>
      <c r="C10046" t="s">
        <v>424</v>
      </c>
      <c r="D10046" s="1">
        <v>41199</v>
      </c>
      <c r="F10046">
        <v>1</v>
      </c>
      <c r="G10046">
        <v>2724</v>
      </c>
      <c r="H10046" t="s">
        <v>73</v>
      </c>
      <c r="J10046" t="s">
        <v>14</v>
      </c>
      <c r="K10046">
        <v>55</v>
      </c>
      <c r="L10046" t="s">
        <v>15</v>
      </c>
    </row>
    <row r="10047" spans="1:12">
      <c r="A10047" t="e">
        <f ca="1">E00251430149221</f>
        <v>#NAME?</v>
      </c>
      <c r="B10047">
        <v>285</v>
      </c>
      <c r="C10047" t="s">
        <v>117</v>
      </c>
      <c r="D10047" s="1">
        <v>42151</v>
      </c>
      <c r="F10047">
        <v>2</v>
      </c>
      <c r="G10047">
        <v>30390</v>
      </c>
      <c r="H10047" t="s">
        <v>313</v>
      </c>
      <c r="J10047" t="s">
        <v>14</v>
      </c>
      <c r="K10047">
        <v>45</v>
      </c>
      <c r="L10047" t="s">
        <v>15</v>
      </c>
    </row>
    <row r="10048" spans="1:12">
      <c r="A10048" t="e">
        <f ca="1">E00251715553021</f>
        <v>#NAME?</v>
      </c>
      <c r="B10048">
        <v>62</v>
      </c>
      <c r="C10048" t="s">
        <v>20</v>
      </c>
      <c r="D10048" s="1">
        <v>42935</v>
      </c>
      <c r="F10048">
        <v>4</v>
      </c>
      <c r="G10048">
        <v>7089</v>
      </c>
      <c r="H10048" t="s">
        <v>487</v>
      </c>
      <c r="J10048" t="s">
        <v>14</v>
      </c>
      <c r="K10048">
        <v>58</v>
      </c>
      <c r="L10048" t="s">
        <v>15</v>
      </c>
    </row>
    <row r="10049" spans="1:12">
      <c r="A10049" t="e">
        <f ca="1">E00251524997621</f>
        <v>#NAME?</v>
      </c>
      <c r="B10049">
        <v>1273</v>
      </c>
      <c r="C10049" t="s">
        <v>28</v>
      </c>
      <c r="D10049" s="1">
        <v>42719</v>
      </c>
      <c r="F10049">
        <v>1</v>
      </c>
      <c r="G10049">
        <v>60090</v>
      </c>
      <c r="H10049" t="s">
        <v>181</v>
      </c>
      <c r="J10049" t="s">
        <v>14</v>
      </c>
      <c r="K10049">
        <v>66</v>
      </c>
      <c r="L10049" t="s">
        <v>15</v>
      </c>
    </row>
    <row r="10050" spans="1:12">
      <c r="A10050" t="e">
        <f ca="1">E00251531964221</f>
        <v>#NAME?</v>
      </c>
      <c r="B10050">
        <v>494</v>
      </c>
      <c r="C10050" t="s">
        <v>63</v>
      </c>
      <c r="D10050" s="1">
        <v>42746</v>
      </c>
      <c r="F10050">
        <v>1</v>
      </c>
      <c r="G10050">
        <v>7862</v>
      </c>
      <c r="H10050" t="s">
        <v>27</v>
      </c>
      <c r="J10050" t="s">
        <v>14</v>
      </c>
      <c r="K10050">
        <v>46</v>
      </c>
      <c r="L10050" t="s">
        <v>22</v>
      </c>
    </row>
    <row r="10051" spans="1:12">
      <c r="A10051" t="e">
        <f ca="1">E00251432404821</f>
        <v>#NAME?</v>
      </c>
      <c r="B10051">
        <v>481</v>
      </c>
      <c r="C10051" t="s">
        <v>402</v>
      </c>
      <c r="D10051" s="1">
        <v>42328</v>
      </c>
      <c r="F10051">
        <v>1</v>
      </c>
      <c r="G10051">
        <v>7242</v>
      </c>
      <c r="H10051" t="s">
        <v>93</v>
      </c>
      <c r="J10051" t="s">
        <v>14</v>
      </c>
      <c r="K10051">
        <v>47</v>
      </c>
      <c r="L10051" t="s">
        <v>15</v>
      </c>
    </row>
    <row r="10052" spans="1:12">
      <c r="A10052" t="e">
        <f ca="1">E00251429284421</f>
        <v>#NAME?</v>
      </c>
      <c r="B10052">
        <v>292</v>
      </c>
      <c r="C10052" t="s">
        <v>467</v>
      </c>
      <c r="D10052" s="1">
        <v>41724</v>
      </c>
      <c r="F10052">
        <v>5</v>
      </c>
      <c r="G10052">
        <v>2141</v>
      </c>
      <c r="H10052" t="s">
        <v>614</v>
      </c>
      <c r="J10052" t="s">
        <v>14</v>
      </c>
      <c r="K10052">
        <v>58</v>
      </c>
      <c r="L10052" t="s">
        <v>15</v>
      </c>
    </row>
    <row r="10053" spans="1:12">
      <c r="A10053" t="e">
        <f ca="1">E00251513253421</f>
        <v>#NAME?</v>
      </c>
      <c r="B10053">
        <v>470</v>
      </c>
      <c r="C10053" t="s">
        <v>457</v>
      </c>
      <c r="D10053" s="1">
        <v>42152</v>
      </c>
      <c r="F10053">
        <v>1</v>
      </c>
      <c r="G10053">
        <v>4019</v>
      </c>
      <c r="H10053" t="s">
        <v>26</v>
      </c>
      <c r="J10053" t="s">
        <v>14</v>
      </c>
      <c r="K10053">
        <v>49</v>
      </c>
      <c r="L10053" t="s">
        <v>15</v>
      </c>
    </row>
    <row r="10054" spans="1:12">
      <c r="A10054" t="e">
        <f ca="1">E00251429284421</f>
        <v>#NAME?</v>
      </c>
      <c r="B10054">
        <v>292</v>
      </c>
      <c r="C10054" t="s">
        <v>467</v>
      </c>
      <c r="D10054" s="1">
        <v>42384</v>
      </c>
      <c r="F10054">
        <v>1</v>
      </c>
      <c r="G10054">
        <v>49390</v>
      </c>
      <c r="H10054" t="s">
        <v>59</v>
      </c>
      <c r="J10054" t="s">
        <v>14</v>
      </c>
      <c r="K10054">
        <v>60</v>
      </c>
      <c r="L10054" t="s">
        <v>15</v>
      </c>
    </row>
    <row r="10055" spans="1:12">
      <c r="A10055" t="e">
        <f ca="1">E00251429284421</f>
        <v>#NAME?</v>
      </c>
      <c r="B10055">
        <v>294</v>
      </c>
      <c r="C10055" t="s">
        <v>61</v>
      </c>
      <c r="D10055" s="1">
        <v>41934</v>
      </c>
      <c r="F10055">
        <v>1</v>
      </c>
      <c r="G10055">
        <v>7243</v>
      </c>
      <c r="H10055" t="s">
        <v>42</v>
      </c>
      <c r="J10055" t="s">
        <v>14</v>
      </c>
      <c r="K10055">
        <v>59</v>
      </c>
      <c r="L10055" t="s">
        <v>15</v>
      </c>
    </row>
    <row r="10056" spans="1:12">
      <c r="A10056" t="e">
        <f ca="1">E00251429606721</f>
        <v>#NAME?</v>
      </c>
      <c r="B10056">
        <v>148</v>
      </c>
      <c r="C10056" t="s">
        <v>318</v>
      </c>
      <c r="D10056" s="1">
        <v>40911</v>
      </c>
      <c r="E10056">
        <v>0</v>
      </c>
      <c r="F10056">
        <v>1</v>
      </c>
      <c r="G10056">
        <v>4558</v>
      </c>
      <c r="H10056" t="s">
        <v>1215</v>
      </c>
      <c r="J10056" t="s">
        <v>34</v>
      </c>
      <c r="K10056">
        <v>51</v>
      </c>
      <c r="L10056" t="s">
        <v>15</v>
      </c>
    </row>
    <row r="10057" spans="1:12">
      <c r="A10057" t="e">
        <f ca="1">E00251513253421</f>
        <v>#NAME?</v>
      </c>
      <c r="B10057">
        <v>470</v>
      </c>
      <c r="C10057" t="s">
        <v>457</v>
      </c>
      <c r="D10057" s="1">
        <v>42060</v>
      </c>
      <c r="F10057">
        <v>2</v>
      </c>
      <c r="G10057">
        <v>4019</v>
      </c>
      <c r="H10057" t="s">
        <v>26</v>
      </c>
      <c r="J10057" t="s">
        <v>14</v>
      </c>
      <c r="K10057">
        <v>49</v>
      </c>
      <c r="L10057" t="s">
        <v>15</v>
      </c>
    </row>
    <row r="10058" spans="1:12">
      <c r="A10058" t="e">
        <f ca="1">E00251611565221</f>
        <v>#NAME?</v>
      </c>
      <c r="B10058">
        <v>10</v>
      </c>
      <c r="C10058" t="s">
        <v>18</v>
      </c>
      <c r="D10058" s="1">
        <v>42048</v>
      </c>
      <c r="F10058">
        <v>1</v>
      </c>
      <c r="G10058">
        <v>37311</v>
      </c>
      <c r="H10058" t="s">
        <v>745</v>
      </c>
      <c r="J10058" t="s">
        <v>14</v>
      </c>
      <c r="K10058">
        <v>47</v>
      </c>
      <c r="L10058" t="s">
        <v>15</v>
      </c>
    </row>
    <row r="10059" spans="1:12">
      <c r="A10059" t="e">
        <f ca="1">E00251611565221</f>
        <v>#NAME?</v>
      </c>
      <c r="B10059">
        <v>10</v>
      </c>
      <c r="C10059" t="s">
        <v>18</v>
      </c>
      <c r="D10059" s="1">
        <v>42816</v>
      </c>
      <c r="F10059">
        <v>1</v>
      </c>
      <c r="G10059">
        <v>7804</v>
      </c>
      <c r="H10059" t="s">
        <v>43</v>
      </c>
      <c r="J10059" t="s">
        <v>14</v>
      </c>
      <c r="K10059">
        <v>49</v>
      </c>
      <c r="L10059" t="s">
        <v>22</v>
      </c>
    </row>
    <row r="10060" spans="1:12">
      <c r="A10060" t="e">
        <f ca="1">E00251713751121</f>
        <v>#NAME?</v>
      </c>
      <c r="B10060">
        <v>158</v>
      </c>
      <c r="C10060" t="s">
        <v>586</v>
      </c>
      <c r="D10060" s="1">
        <v>41865</v>
      </c>
      <c r="F10060">
        <v>2</v>
      </c>
      <c r="G10060">
        <v>73730</v>
      </c>
      <c r="H10060" t="s">
        <v>266</v>
      </c>
      <c r="J10060" t="s">
        <v>14</v>
      </c>
      <c r="K10060">
        <v>41</v>
      </c>
      <c r="L10060" t="s">
        <v>15</v>
      </c>
    </row>
    <row r="10061" spans="1:12">
      <c r="A10061" t="e">
        <f ca="1">E00251619840221</f>
        <v>#NAME?</v>
      </c>
      <c r="B10061">
        <v>446</v>
      </c>
      <c r="C10061" t="s">
        <v>94</v>
      </c>
      <c r="D10061" s="1">
        <v>41050</v>
      </c>
      <c r="F10061">
        <v>1</v>
      </c>
      <c r="G10061">
        <v>7231</v>
      </c>
      <c r="H10061" t="s">
        <v>128</v>
      </c>
      <c r="J10061" t="s">
        <v>14</v>
      </c>
      <c r="K10061">
        <v>54</v>
      </c>
      <c r="L10061" t="s">
        <v>15</v>
      </c>
    </row>
    <row r="10062" spans="1:12">
      <c r="A10062" t="e">
        <f ca="1">E00251514725221</f>
        <v>#NAME?</v>
      </c>
      <c r="B10062">
        <v>485</v>
      </c>
      <c r="C10062" t="s">
        <v>241</v>
      </c>
      <c r="D10062" s="1">
        <v>43080</v>
      </c>
      <c r="F10062">
        <v>2</v>
      </c>
      <c r="G10062">
        <v>4019</v>
      </c>
      <c r="H10062" t="s">
        <v>26</v>
      </c>
      <c r="J10062" t="s">
        <v>14</v>
      </c>
      <c r="K10062">
        <v>52</v>
      </c>
      <c r="L10062" t="s">
        <v>15</v>
      </c>
    </row>
    <row r="10063" spans="1:12">
      <c r="A10063" t="e">
        <f ca="1">E00251711585721</f>
        <v>#NAME?</v>
      </c>
      <c r="B10063">
        <v>10</v>
      </c>
      <c r="C10063" t="s">
        <v>18</v>
      </c>
      <c r="D10063" s="1">
        <v>41456</v>
      </c>
      <c r="F10063">
        <v>1</v>
      </c>
      <c r="G10063">
        <v>7243</v>
      </c>
      <c r="H10063" t="s">
        <v>42</v>
      </c>
      <c r="J10063" t="s">
        <v>14</v>
      </c>
      <c r="K10063">
        <v>53</v>
      </c>
      <c r="L10063" t="s">
        <v>15</v>
      </c>
    </row>
    <row r="10064" spans="1:12">
      <c r="A10064" t="e">
        <f ca="1">E00251711585721</f>
        <v>#NAME?</v>
      </c>
      <c r="B10064">
        <v>10</v>
      </c>
      <c r="C10064" t="s">
        <v>18</v>
      </c>
      <c r="D10064" s="1">
        <v>41576</v>
      </c>
      <c r="F10064">
        <v>1</v>
      </c>
      <c r="G10064">
        <v>7222</v>
      </c>
      <c r="H10064" t="s">
        <v>560</v>
      </c>
      <c r="J10064" t="s">
        <v>14</v>
      </c>
      <c r="K10064">
        <v>53</v>
      </c>
      <c r="L10064" t="s">
        <v>15</v>
      </c>
    </row>
    <row r="10065" spans="1:12">
      <c r="A10065" t="e">
        <f ca="1">E00251711585721</f>
        <v>#NAME?</v>
      </c>
      <c r="B10065">
        <v>10</v>
      </c>
      <c r="C10065" t="s">
        <v>18</v>
      </c>
      <c r="D10065" s="1">
        <v>41767</v>
      </c>
      <c r="F10065">
        <v>1</v>
      </c>
      <c r="G10065">
        <v>7222</v>
      </c>
      <c r="H10065" t="s">
        <v>560</v>
      </c>
      <c r="J10065" t="s">
        <v>14</v>
      </c>
      <c r="K10065">
        <v>54</v>
      </c>
      <c r="L10065" t="s">
        <v>15</v>
      </c>
    </row>
    <row r="10066" spans="1:12">
      <c r="A10066" t="e">
        <f ca="1">E00251432445021</f>
        <v>#NAME?</v>
      </c>
      <c r="B10066">
        <v>481</v>
      </c>
      <c r="C10066" t="s">
        <v>402</v>
      </c>
      <c r="D10066" s="1">
        <v>42362</v>
      </c>
      <c r="F10066">
        <v>1</v>
      </c>
      <c r="G10066">
        <v>49390</v>
      </c>
      <c r="H10066" t="s">
        <v>59</v>
      </c>
      <c r="J10066" t="s">
        <v>14</v>
      </c>
      <c r="K10066">
        <v>45</v>
      </c>
      <c r="L10066" t="s">
        <v>15</v>
      </c>
    </row>
    <row r="10067" spans="1:12">
      <c r="A10067" t="e">
        <f ca="1">E00251432445021</f>
        <v>#NAME?</v>
      </c>
      <c r="B10067">
        <v>481</v>
      </c>
      <c r="C10067" t="s">
        <v>402</v>
      </c>
      <c r="D10067" s="1">
        <v>42556</v>
      </c>
      <c r="F10067">
        <v>3</v>
      </c>
      <c r="G10067">
        <v>6929</v>
      </c>
      <c r="H10067" t="s">
        <v>36</v>
      </c>
      <c r="J10067" t="s">
        <v>14</v>
      </c>
      <c r="K10067">
        <v>46</v>
      </c>
      <c r="L10067" t="s">
        <v>15</v>
      </c>
    </row>
    <row r="10068" spans="1:12">
      <c r="A10068" t="e">
        <f ca="1">E00251432445021</f>
        <v>#NAME?</v>
      </c>
      <c r="B10068">
        <v>481</v>
      </c>
      <c r="C10068" t="s">
        <v>402</v>
      </c>
      <c r="D10068" s="1">
        <v>42793</v>
      </c>
      <c r="F10068">
        <v>1</v>
      </c>
      <c r="G10068">
        <v>49390</v>
      </c>
      <c r="H10068" t="s">
        <v>59</v>
      </c>
      <c r="J10068" t="s">
        <v>14</v>
      </c>
      <c r="K10068">
        <v>46</v>
      </c>
      <c r="L10068" t="s">
        <v>15</v>
      </c>
    </row>
    <row r="10069" spans="1:12">
      <c r="A10069" t="e">
        <f ca="1">E00251512504921</f>
        <v>#NAME?</v>
      </c>
      <c r="B10069">
        <v>47</v>
      </c>
      <c r="C10069" t="s">
        <v>494</v>
      </c>
      <c r="D10069" s="1">
        <v>41954</v>
      </c>
      <c r="F10069">
        <v>4</v>
      </c>
      <c r="G10069">
        <v>49300</v>
      </c>
      <c r="H10069" t="s">
        <v>228</v>
      </c>
      <c r="J10069" t="s">
        <v>14</v>
      </c>
      <c r="K10069">
        <v>52</v>
      </c>
      <c r="L10069" t="s">
        <v>15</v>
      </c>
    </row>
    <row r="10070" spans="1:12">
      <c r="A10070" t="e">
        <f ca="1">E00251532800321</f>
        <v>#NAME?</v>
      </c>
      <c r="B10070">
        <v>498</v>
      </c>
      <c r="C10070" t="s">
        <v>591</v>
      </c>
      <c r="D10070" s="1">
        <v>41289</v>
      </c>
      <c r="F10070">
        <v>2</v>
      </c>
      <c r="G10070">
        <v>7904</v>
      </c>
      <c r="H10070" t="s">
        <v>75</v>
      </c>
      <c r="J10070" t="s">
        <v>14</v>
      </c>
      <c r="K10070">
        <v>47</v>
      </c>
      <c r="L10070" t="s">
        <v>22</v>
      </c>
    </row>
    <row r="10071" spans="1:12">
      <c r="A10071" t="e">
        <f ca="1">E00251532800321</f>
        <v>#NAME?</v>
      </c>
      <c r="B10071">
        <v>498</v>
      </c>
      <c r="C10071" t="s">
        <v>591</v>
      </c>
      <c r="D10071" s="1">
        <v>42275</v>
      </c>
      <c r="F10071">
        <v>2</v>
      </c>
      <c r="G10071">
        <v>25000</v>
      </c>
      <c r="H10071" t="s">
        <v>178</v>
      </c>
      <c r="J10071" t="s">
        <v>14</v>
      </c>
      <c r="K10071">
        <v>50</v>
      </c>
      <c r="L10071" t="s">
        <v>15</v>
      </c>
    </row>
    <row r="10072" spans="1:12">
      <c r="A10072" t="e">
        <f ca="1">E00251429162721</f>
        <v>#NAME?</v>
      </c>
      <c r="B10072">
        <v>285</v>
      </c>
      <c r="C10072" t="s">
        <v>117</v>
      </c>
      <c r="D10072" s="1">
        <v>42361</v>
      </c>
      <c r="F10072">
        <v>1</v>
      </c>
      <c r="G10072">
        <v>4940</v>
      </c>
      <c r="H10072" t="s">
        <v>708</v>
      </c>
      <c r="J10072" t="s">
        <v>14</v>
      </c>
      <c r="K10072">
        <v>59</v>
      </c>
      <c r="L10072" t="s">
        <v>15</v>
      </c>
    </row>
    <row r="10073" spans="1:12">
      <c r="A10073" t="e">
        <f ca="1">E00251531961121</f>
        <v>#NAME?</v>
      </c>
      <c r="B10073">
        <v>488</v>
      </c>
      <c r="C10073" t="s">
        <v>401</v>
      </c>
      <c r="D10073" s="1">
        <v>42825</v>
      </c>
      <c r="F10073">
        <v>1</v>
      </c>
      <c r="G10073">
        <v>27800</v>
      </c>
      <c r="H10073" t="s">
        <v>145</v>
      </c>
      <c r="J10073" t="s">
        <v>14</v>
      </c>
      <c r="K10073">
        <v>56</v>
      </c>
      <c r="L10073" t="s">
        <v>15</v>
      </c>
    </row>
    <row r="10074" spans="1:12">
      <c r="A10074" t="e">
        <f ca="1">E00251514218521</f>
        <v>#NAME?</v>
      </c>
      <c r="B10074">
        <v>438</v>
      </c>
      <c r="C10074" t="s">
        <v>474</v>
      </c>
      <c r="D10074" s="1">
        <v>41075</v>
      </c>
      <c r="F10074">
        <v>2</v>
      </c>
      <c r="G10074">
        <v>4019</v>
      </c>
      <c r="H10074" t="s">
        <v>26</v>
      </c>
      <c r="J10074" t="s">
        <v>14</v>
      </c>
      <c r="K10074">
        <v>52</v>
      </c>
      <c r="L10074" t="s">
        <v>15</v>
      </c>
    </row>
    <row r="10075" spans="1:12">
      <c r="A10075" t="e">
        <f ca="1">E00251514218521</f>
        <v>#NAME?</v>
      </c>
      <c r="B10075">
        <v>438</v>
      </c>
      <c r="C10075" t="s">
        <v>474</v>
      </c>
      <c r="D10075" s="1">
        <v>41079</v>
      </c>
      <c r="F10075">
        <v>1</v>
      </c>
      <c r="G10075">
        <v>30000</v>
      </c>
      <c r="H10075" t="s">
        <v>144</v>
      </c>
      <c r="J10075" t="s">
        <v>14</v>
      </c>
      <c r="K10075">
        <v>52</v>
      </c>
      <c r="L10075" t="s">
        <v>15</v>
      </c>
    </row>
    <row r="10076" spans="1:12">
      <c r="A10076" t="e">
        <f ca="1">E00251514218521</f>
        <v>#NAME?</v>
      </c>
      <c r="B10076">
        <v>438</v>
      </c>
      <c r="C10076" t="s">
        <v>474</v>
      </c>
      <c r="D10076" s="1">
        <v>41465</v>
      </c>
      <c r="F10076">
        <v>2</v>
      </c>
      <c r="G10076">
        <v>4019</v>
      </c>
      <c r="H10076" t="s">
        <v>26</v>
      </c>
      <c r="J10076" t="s">
        <v>14</v>
      </c>
      <c r="K10076">
        <v>53</v>
      </c>
      <c r="L10076" t="s">
        <v>15</v>
      </c>
    </row>
    <row r="10077" spans="1:12">
      <c r="A10077" t="e">
        <f ca="1">E00251429162821</f>
        <v>#NAME?</v>
      </c>
      <c r="B10077">
        <v>695</v>
      </c>
      <c r="C10077" t="s">
        <v>257</v>
      </c>
      <c r="D10077" s="1">
        <v>42167</v>
      </c>
      <c r="F10077">
        <v>2</v>
      </c>
      <c r="G10077">
        <v>7243</v>
      </c>
      <c r="H10077" t="s">
        <v>42</v>
      </c>
      <c r="J10077" t="s">
        <v>14</v>
      </c>
      <c r="K10077">
        <v>44</v>
      </c>
      <c r="L10077" t="s">
        <v>15</v>
      </c>
    </row>
    <row r="10078" spans="1:12">
      <c r="A10078" t="e">
        <f ca="1">E00251513752721</f>
        <v>#NAME?</v>
      </c>
      <c r="B10078">
        <v>702</v>
      </c>
      <c r="C10078" t="s">
        <v>293</v>
      </c>
      <c r="D10078" s="1">
        <v>40968</v>
      </c>
      <c r="F10078">
        <v>4</v>
      </c>
      <c r="G10078">
        <v>49390</v>
      </c>
      <c r="H10078" t="s">
        <v>59</v>
      </c>
      <c r="J10078" t="s">
        <v>14</v>
      </c>
      <c r="K10078">
        <v>52</v>
      </c>
      <c r="L10078" t="s">
        <v>15</v>
      </c>
    </row>
    <row r="10079" spans="1:12">
      <c r="A10079" t="e">
        <f ca="1">E00251617643721</f>
        <v>#NAME?</v>
      </c>
      <c r="B10079">
        <v>701</v>
      </c>
      <c r="C10079" t="s">
        <v>72</v>
      </c>
      <c r="D10079" s="1">
        <v>41374</v>
      </c>
      <c r="F10079">
        <v>1</v>
      </c>
      <c r="G10079">
        <v>78499</v>
      </c>
      <c r="H10079" t="s">
        <v>1216</v>
      </c>
      <c r="J10079" t="s">
        <v>14</v>
      </c>
      <c r="K10079">
        <v>45</v>
      </c>
      <c r="L10079" t="s">
        <v>22</v>
      </c>
    </row>
    <row r="10080" spans="1:12">
      <c r="A10080" t="e">
        <f ca="1">E00251514274321</f>
        <v>#NAME?</v>
      </c>
      <c r="B10080">
        <v>449</v>
      </c>
      <c r="C10080" t="s">
        <v>124</v>
      </c>
      <c r="D10080" s="1">
        <v>41341</v>
      </c>
      <c r="F10080">
        <v>1</v>
      </c>
      <c r="G10080">
        <v>7243</v>
      </c>
      <c r="H10080" t="s">
        <v>42</v>
      </c>
      <c r="J10080" t="s">
        <v>14</v>
      </c>
      <c r="K10080">
        <v>61</v>
      </c>
      <c r="L10080" t="s">
        <v>15</v>
      </c>
    </row>
    <row r="10081" spans="1:12">
      <c r="A10081" t="e">
        <f ca="1">E00251429783221</f>
        <v>#NAME?</v>
      </c>
      <c r="B10081">
        <v>160</v>
      </c>
      <c r="C10081" t="s">
        <v>278</v>
      </c>
      <c r="D10081" s="1">
        <v>42355</v>
      </c>
      <c r="F10081">
        <v>1</v>
      </c>
      <c r="G10081">
        <v>490</v>
      </c>
      <c r="H10081" t="s">
        <v>203</v>
      </c>
      <c r="J10081" t="s">
        <v>14</v>
      </c>
      <c r="K10081">
        <v>56</v>
      </c>
      <c r="L10081" t="s">
        <v>15</v>
      </c>
    </row>
    <row r="10082" spans="1:12">
      <c r="A10082" t="e">
        <f ca="1">E00251429783221</f>
        <v>#NAME?</v>
      </c>
      <c r="B10082">
        <v>160</v>
      </c>
      <c r="C10082" t="s">
        <v>278</v>
      </c>
      <c r="D10082" s="1">
        <v>42355</v>
      </c>
      <c r="F10082">
        <v>5</v>
      </c>
      <c r="G10082">
        <v>6029</v>
      </c>
      <c r="H10082" t="s">
        <v>728</v>
      </c>
      <c r="J10082" t="s">
        <v>14</v>
      </c>
      <c r="K10082">
        <v>56</v>
      </c>
      <c r="L10082" t="s">
        <v>15</v>
      </c>
    </row>
    <row r="10083" spans="1:12">
      <c r="A10083" t="e">
        <f ca="1">E00251429783221</f>
        <v>#NAME?</v>
      </c>
      <c r="B10083">
        <v>160</v>
      </c>
      <c r="C10083" t="s">
        <v>278</v>
      </c>
      <c r="D10083" s="1">
        <v>42752</v>
      </c>
      <c r="F10083">
        <v>3</v>
      </c>
      <c r="G10083">
        <v>6029</v>
      </c>
      <c r="H10083" t="s">
        <v>728</v>
      </c>
      <c r="J10083" t="s">
        <v>14</v>
      </c>
      <c r="K10083">
        <v>57</v>
      </c>
      <c r="L10083" t="s">
        <v>15</v>
      </c>
    </row>
    <row r="10084" spans="1:12">
      <c r="A10084" t="e">
        <f ca="1">E00251716594621</f>
        <v>#NAME?</v>
      </c>
      <c r="B10084">
        <v>7504</v>
      </c>
      <c r="C10084" t="s">
        <v>162</v>
      </c>
      <c r="D10084" s="1">
        <v>42115</v>
      </c>
      <c r="F10084">
        <v>1</v>
      </c>
      <c r="G10084">
        <v>4019</v>
      </c>
      <c r="H10084" t="s">
        <v>26</v>
      </c>
      <c r="J10084" t="s">
        <v>14</v>
      </c>
      <c r="K10084">
        <v>54</v>
      </c>
      <c r="L10084" t="s">
        <v>15</v>
      </c>
    </row>
    <row r="10085" spans="1:12">
      <c r="A10085" t="e">
        <f ca="1">E00251716594621</f>
        <v>#NAME?</v>
      </c>
      <c r="B10085">
        <v>7504</v>
      </c>
      <c r="C10085" t="s">
        <v>162</v>
      </c>
      <c r="D10085" s="1">
        <v>42593</v>
      </c>
      <c r="F10085">
        <v>1</v>
      </c>
      <c r="G10085">
        <v>4019</v>
      </c>
      <c r="H10085" t="s">
        <v>26</v>
      </c>
      <c r="J10085" t="s">
        <v>14</v>
      </c>
      <c r="K10085">
        <v>56</v>
      </c>
      <c r="L10085" t="s">
        <v>15</v>
      </c>
    </row>
    <row r="10086" spans="1:12">
      <c r="A10086" t="e">
        <f ca="1">E00251717116321</f>
        <v>#NAME?</v>
      </c>
      <c r="B10086">
        <v>1075</v>
      </c>
      <c r="C10086" t="s">
        <v>1217</v>
      </c>
      <c r="D10086" s="1">
        <v>42649</v>
      </c>
      <c r="F10086">
        <v>1</v>
      </c>
      <c r="G10086">
        <v>3004</v>
      </c>
      <c r="H10086" t="s">
        <v>104</v>
      </c>
      <c r="J10086" t="s">
        <v>272</v>
      </c>
      <c r="K10086">
        <v>52</v>
      </c>
      <c r="L10086" t="s">
        <v>15</v>
      </c>
    </row>
    <row r="10087" spans="1:12">
      <c r="A10087" t="e">
        <f ca="1">E00251528877721</f>
        <v>#NAME?</v>
      </c>
      <c r="B10087">
        <v>274</v>
      </c>
      <c r="C10087" t="s">
        <v>506</v>
      </c>
      <c r="D10087" s="1">
        <v>41667</v>
      </c>
      <c r="F10087">
        <v>1</v>
      </c>
      <c r="G10087">
        <v>71940</v>
      </c>
      <c r="H10087" t="s">
        <v>135</v>
      </c>
      <c r="J10087" t="s">
        <v>14</v>
      </c>
      <c r="K10087">
        <v>47</v>
      </c>
      <c r="L10087" t="s">
        <v>15</v>
      </c>
    </row>
    <row r="10088" spans="1:12">
      <c r="A10088" t="e">
        <f ca="1">E00251513752721</f>
        <v>#NAME?</v>
      </c>
      <c r="B10088">
        <v>702</v>
      </c>
      <c r="C10088" t="s">
        <v>293</v>
      </c>
      <c r="D10088" s="1">
        <v>41130</v>
      </c>
      <c r="F10088">
        <v>1</v>
      </c>
      <c r="G10088">
        <v>38610</v>
      </c>
      <c r="H10088" t="s">
        <v>459</v>
      </c>
      <c r="J10088" t="s">
        <v>14</v>
      </c>
      <c r="K10088">
        <v>52</v>
      </c>
      <c r="L10088" t="s">
        <v>15</v>
      </c>
    </row>
    <row r="10089" spans="1:12">
      <c r="A10089" t="e">
        <f ca="1">E00251531311821</f>
        <v>#NAME?</v>
      </c>
      <c r="B10089">
        <v>1128</v>
      </c>
      <c r="C10089" t="s">
        <v>424</v>
      </c>
      <c r="D10089" s="1">
        <v>41366</v>
      </c>
      <c r="F10089">
        <v>1</v>
      </c>
      <c r="G10089">
        <v>8716</v>
      </c>
      <c r="H10089" t="s">
        <v>1218</v>
      </c>
      <c r="J10089" t="s">
        <v>14</v>
      </c>
      <c r="K10089">
        <v>39</v>
      </c>
      <c r="L10089" t="s">
        <v>15</v>
      </c>
    </row>
    <row r="10090" spans="1:12">
      <c r="A10090" t="e">
        <f ca="1">E00251531311821</f>
        <v>#NAME?</v>
      </c>
      <c r="B10090">
        <v>1128</v>
      </c>
      <c r="C10090" t="s">
        <v>424</v>
      </c>
      <c r="D10090" s="1">
        <v>42915</v>
      </c>
      <c r="F10090">
        <v>1</v>
      </c>
      <c r="G10090">
        <v>30000</v>
      </c>
      <c r="H10090" t="s">
        <v>144</v>
      </c>
      <c r="J10090" t="s">
        <v>14</v>
      </c>
      <c r="K10090">
        <v>43</v>
      </c>
      <c r="L10090" t="s">
        <v>15</v>
      </c>
    </row>
    <row r="10091" spans="1:12">
      <c r="A10091" t="e">
        <f ca="1">E00251531311821</f>
        <v>#NAME?</v>
      </c>
      <c r="B10091">
        <v>1128</v>
      </c>
      <c r="C10091" t="s">
        <v>424</v>
      </c>
      <c r="D10091" s="1">
        <v>41940</v>
      </c>
      <c r="F10091">
        <v>1</v>
      </c>
      <c r="G10091">
        <v>72871</v>
      </c>
      <c r="H10091" t="s">
        <v>685</v>
      </c>
      <c r="J10091" t="s">
        <v>14</v>
      </c>
      <c r="K10091">
        <v>40</v>
      </c>
      <c r="L10091" t="s">
        <v>15</v>
      </c>
    </row>
    <row r="10092" spans="1:12">
      <c r="A10092" t="e">
        <f ca="1">E00251531311821</f>
        <v>#NAME?</v>
      </c>
      <c r="B10092">
        <v>1128</v>
      </c>
      <c r="C10092" t="s">
        <v>424</v>
      </c>
      <c r="D10092" s="1">
        <v>42334</v>
      </c>
      <c r="F10092">
        <v>2</v>
      </c>
      <c r="G10092">
        <v>463</v>
      </c>
      <c r="H10092" t="s">
        <v>259</v>
      </c>
      <c r="J10092" t="s">
        <v>14</v>
      </c>
      <c r="K10092">
        <v>41</v>
      </c>
      <c r="L10092" t="s">
        <v>15</v>
      </c>
    </row>
    <row r="10093" spans="1:12">
      <c r="A10093" t="e">
        <f ca="1">E00251531311821</f>
        <v>#NAME?</v>
      </c>
      <c r="B10093">
        <v>1128</v>
      </c>
      <c r="C10093" t="s">
        <v>424</v>
      </c>
      <c r="D10093" s="1">
        <v>42640</v>
      </c>
      <c r="F10093">
        <v>3</v>
      </c>
      <c r="G10093">
        <v>27802</v>
      </c>
      <c r="H10093" t="s">
        <v>83</v>
      </c>
      <c r="J10093" t="s">
        <v>14</v>
      </c>
      <c r="K10093">
        <v>42</v>
      </c>
      <c r="L10093" t="s">
        <v>15</v>
      </c>
    </row>
    <row r="10094" spans="1:12">
      <c r="A10094" t="e">
        <f ca="1">E00251531371621</f>
        <v>#NAME?</v>
      </c>
      <c r="B10094">
        <v>116</v>
      </c>
      <c r="C10094" t="s">
        <v>600</v>
      </c>
      <c r="D10094" s="1">
        <v>42275</v>
      </c>
      <c r="F10094">
        <v>2</v>
      </c>
      <c r="G10094">
        <v>4019</v>
      </c>
      <c r="H10094" t="s">
        <v>26</v>
      </c>
      <c r="J10094" t="s">
        <v>14</v>
      </c>
      <c r="K10094">
        <v>62</v>
      </c>
      <c r="L10094" t="s">
        <v>15</v>
      </c>
    </row>
    <row r="10095" spans="1:12">
      <c r="A10095" t="e">
        <f ca="1">E00251510449421</f>
        <v>#NAME?</v>
      </c>
      <c r="B10095">
        <v>163</v>
      </c>
      <c r="C10095" t="s">
        <v>219</v>
      </c>
      <c r="D10095" s="1">
        <v>41862</v>
      </c>
      <c r="F10095">
        <v>1</v>
      </c>
      <c r="G10095">
        <v>1539</v>
      </c>
      <c r="H10095" t="s">
        <v>342</v>
      </c>
      <c r="J10095" t="s">
        <v>14</v>
      </c>
      <c r="K10095">
        <v>45</v>
      </c>
      <c r="L10095" t="s">
        <v>15</v>
      </c>
    </row>
    <row r="10096" spans="1:12">
      <c r="A10096" t="e">
        <f ca="1">E00251513752721</f>
        <v>#NAME?</v>
      </c>
      <c r="B10096">
        <v>702</v>
      </c>
      <c r="C10096" t="s">
        <v>293</v>
      </c>
      <c r="D10096" s="1">
        <v>41694</v>
      </c>
      <c r="F10096">
        <v>3</v>
      </c>
      <c r="G10096">
        <v>7295</v>
      </c>
      <c r="H10096" t="s">
        <v>76</v>
      </c>
      <c r="J10096" t="s">
        <v>14</v>
      </c>
      <c r="K10096">
        <v>54</v>
      </c>
      <c r="L10096" t="s">
        <v>15</v>
      </c>
    </row>
    <row r="10097" spans="1:12">
      <c r="A10097" t="e">
        <f ca="1">E00251513752721</f>
        <v>#NAME?</v>
      </c>
      <c r="B10097">
        <v>702</v>
      </c>
      <c r="C10097" t="s">
        <v>293</v>
      </c>
      <c r="D10097" s="1">
        <v>42290</v>
      </c>
      <c r="F10097">
        <v>3</v>
      </c>
      <c r="G10097">
        <v>49390</v>
      </c>
      <c r="H10097" t="s">
        <v>59</v>
      </c>
      <c r="J10097" t="s">
        <v>14</v>
      </c>
      <c r="K10097">
        <v>55</v>
      </c>
      <c r="L10097" t="s">
        <v>15</v>
      </c>
    </row>
    <row r="10098" spans="1:12">
      <c r="A10098" t="e">
        <f ca="1">E00251625264121</f>
        <v>#NAME?</v>
      </c>
      <c r="B10098">
        <v>465</v>
      </c>
      <c r="C10098" t="s">
        <v>439</v>
      </c>
      <c r="D10098" s="1">
        <v>41047</v>
      </c>
      <c r="F10098">
        <v>4</v>
      </c>
      <c r="G10098">
        <v>6252</v>
      </c>
      <c r="H10098" t="s">
        <v>1219</v>
      </c>
      <c r="J10098" t="s">
        <v>14</v>
      </c>
      <c r="K10098">
        <v>38</v>
      </c>
      <c r="L10098" t="s">
        <v>15</v>
      </c>
    </row>
    <row r="10099" spans="1:12">
      <c r="A10099" t="e">
        <f ca="1">E00251625264121</f>
        <v>#NAME?</v>
      </c>
      <c r="B10099">
        <v>1273</v>
      </c>
      <c r="C10099" t="s">
        <v>28</v>
      </c>
      <c r="D10099" s="1">
        <v>41701</v>
      </c>
      <c r="F10099">
        <v>1</v>
      </c>
      <c r="G10099">
        <v>30000</v>
      </c>
      <c r="H10099" t="s">
        <v>144</v>
      </c>
      <c r="J10099" t="s">
        <v>14</v>
      </c>
      <c r="K10099">
        <v>40</v>
      </c>
      <c r="L10099" t="s">
        <v>15</v>
      </c>
    </row>
    <row r="10100" spans="1:12">
      <c r="A10100" t="e">
        <f ca="1">E00251531371621</f>
        <v>#NAME?</v>
      </c>
      <c r="B10100">
        <v>701</v>
      </c>
      <c r="C10100" t="s">
        <v>72</v>
      </c>
      <c r="D10100" s="1">
        <v>41947</v>
      </c>
      <c r="F10100">
        <v>1</v>
      </c>
      <c r="G10100">
        <v>3629</v>
      </c>
      <c r="H10100" t="s">
        <v>609</v>
      </c>
      <c r="J10100" t="s">
        <v>14</v>
      </c>
      <c r="K10100">
        <v>61</v>
      </c>
      <c r="L10100" t="s">
        <v>15</v>
      </c>
    </row>
    <row r="10101" spans="1:12">
      <c r="A10101" t="e">
        <f ca="1">E00251427200221</f>
        <v>#NAME?</v>
      </c>
      <c r="B10101">
        <v>11</v>
      </c>
      <c r="C10101" t="s">
        <v>245</v>
      </c>
      <c r="D10101" s="1">
        <v>41323</v>
      </c>
      <c r="F10101">
        <v>3</v>
      </c>
      <c r="G10101">
        <v>6029</v>
      </c>
      <c r="H10101" t="s">
        <v>728</v>
      </c>
      <c r="J10101" t="s">
        <v>14</v>
      </c>
      <c r="K10101">
        <v>63</v>
      </c>
      <c r="L10101" t="s">
        <v>15</v>
      </c>
    </row>
    <row r="10102" spans="1:12">
      <c r="A10102" t="e">
        <f ca="1">E00251427200221</f>
        <v>#NAME?</v>
      </c>
      <c r="B10102">
        <v>11</v>
      </c>
      <c r="C10102" t="s">
        <v>245</v>
      </c>
      <c r="D10102" s="1">
        <v>42069</v>
      </c>
      <c r="F10102">
        <v>3</v>
      </c>
      <c r="G10102">
        <v>53190</v>
      </c>
      <c r="H10102" t="s">
        <v>700</v>
      </c>
      <c r="J10102" t="s">
        <v>14</v>
      </c>
      <c r="K10102">
        <v>66</v>
      </c>
      <c r="L10102" t="s">
        <v>15</v>
      </c>
    </row>
    <row r="10103" spans="1:12">
      <c r="A10103" t="e">
        <f ca="1">E00251429396721</f>
        <v>#NAME?</v>
      </c>
      <c r="B10103">
        <v>695</v>
      </c>
      <c r="C10103" t="s">
        <v>257</v>
      </c>
      <c r="D10103" s="1">
        <v>41446</v>
      </c>
      <c r="F10103">
        <v>1</v>
      </c>
      <c r="G10103">
        <v>78791</v>
      </c>
      <c r="H10103" t="s">
        <v>1058</v>
      </c>
      <c r="J10103" t="s">
        <v>14</v>
      </c>
      <c r="K10103">
        <v>53</v>
      </c>
      <c r="L10103" t="s">
        <v>22</v>
      </c>
    </row>
    <row r="10104" spans="1:12">
      <c r="A10104" t="e">
        <f ca="1">E00251429396721</f>
        <v>#NAME?</v>
      </c>
      <c r="B10104">
        <v>695</v>
      </c>
      <c r="C10104" t="s">
        <v>257</v>
      </c>
      <c r="D10104" s="1">
        <v>41844</v>
      </c>
      <c r="F10104">
        <v>2</v>
      </c>
      <c r="G10104">
        <v>53019</v>
      </c>
      <c r="H10104" t="s">
        <v>304</v>
      </c>
      <c r="J10104" t="s">
        <v>14</v>
      </c>
      <c r="K10104">
        <v>54</v>
      </c>
      <c r="L10104" t="s">
        <v>15</v>
      </c>
    </row>
    <row r="10105" spans="1:12">
      <c r="A10105" t="e">
        <f ca="1">E00251439519721</f>
        <v>#NAME?</v>
      </c>
      <c r="B10105">
        <v>1786</v>
      </c>
      <c r="C10105" t="s">
        <v>37</v>
      </c>
      <c r="D10105" s="1">
        <v>41289</v>
      </c>
      <c r="F10105">
        <v>1</v>
      </c>
      <c r="G10105">
        <v>2468</v>
      </c>
      <c r="H10105" t="s">
        <v>1220</v>
      </c>
      <c r="J10105" t="s">
        <v>14</v>
      </c>
      <c r="K10105">
        <v>58</v>
      </c>
      <c r="L10105" t="s">
        <v>15</v>
      </c>
    </row>
    <row r="10106" spans="1:12">
      <c r="A10106" t="e">
        <f ca="1">E00251439519721</f>
        <v>#NAME?</v>
      </c>
      <c r="B10106">
        <v>1786</v>
      </c>
      <c r="C10106" t="s">
        <v>37</v>
      </c>
      <c r="D10106" s="1">
        <v>41836</v>
      </c>
      <c r="F10106">
        <v>1</v>
      </c>
      <c r="G10106">
        <v>4549</v>
      </c>
      <c r="H10106" t="s">
        <v>69</v>
      </c>
      <c r="J10106" t="s">
        <v>14</v>
      </c>
      <c r="K10106">
        <v>59</v>
      </c>
      <c r="L10106" t="s">
        <v>15</v>
      </c>
    </row>
    <row r="10107" spans="1:12">
      <c r="A10107" t="e">
        <f ca="1">E00251531844021</f>
        <v>#NAME?</v>
      </c>
      <c r="B10107">
        <v>1128</v>
      </c>
      <c r="C10107" t="s">
        <v>424</v>
      </c>
      <c r="D10107" s="1">
        <v>41989</v>
      </c>
      <c r="F10107">
        <v>1</v>
      </c>
      <c r="G10107">
        <v>7089</v>
      </c>
      <c r="H10107" t="s">
        <v>487</v>
      </c>
      <c r="J10107" t="s">
        <v>14</v>
      </c>
      <c r="K10107">
        <v>61</v>
      </c>
      <c r="L10107" t="s">
        <v>15</v>
      </c>
    </row>
    <row r="10108" spans="1:12">
      <c r="A10108" t="e">
        <f ca="1">E00251439928021</f>
        <v>#NAME?</v>
      </c>
      <c r="B10108">
        <v>189</v>
      </c>
      <c r="C10108" t="s">
        <v>58</v>
      </c>
      <c r="D10108" s="1">
        <v>42439</v>
      </c>
      <c r="F10108">
        <v>1</v>
      </c>
      <c r="G10108">
        <v>7245</v>
      </c>
      <c r="H10108" t="s">
        <v>116</v>
      </c>
      <c r="J10108" t="s">
        <v>14</v>
      </c>
      <c r="K10108">
        <v>46</v>
      </c>
      <c r="L10108" t="s">
        <v>15</v>
      </c>
    </row>
    <row r="10109" spans="1:12">
      <c r="A10109" t="e">
        <f ca="1">E00251715820821</f>
        <v>#NAME?</v>
      </c>
      <c r="B10109">
        <v>490</v>
      </c>
      <c r="C10109" t="s">
        <v>158</v>
      </c>
      <c r="D10109" s="1">
        <v>41361</v>
      </c>
      <c r="F10109">
        <v>1</v>
      </c>
      <c r="G10109">
        <v>2531</v>
      </c>
      <c r="H10109" t="s">
        <v>515</v>
      </c>
      <c r="J10109" t="s">
        <v>14</v>
      </c>
      <c r="K10109">
        <v>54</v>
      </c>
      <c r="L10109" t="s">
        <v>15</v>
      </c>
    </row>
    <row r="10110" spans="1:12">
      <c r="A10110" t="e">
        <f ca="1">E00251514878421</f>
        <v>#NAME?</v>
      </c>
      <c r="B10110">
        <v>6156</v>
      </c>
      <c r="C10110" t="s">
        <v>352</v>
      </c>
      <c r="D10110" s="1">
        <v>42585</v>
      </c>
      <c r="F10110">
        <v>1</v>
      </c>
      <c r="G10110">
        <v>4660</v>
      </c>
      <c r="H10110" t="s">
        <v>215</v>
      </c>
      <c r="J10110" t="s">
        <v>14</v>
      </c>
      <c r="K10110">
        <v>58</v>
      </c>
      <c r="L10110" t="s">
        <v>15</v>
      </c>
    </row>
    <row r="10111" spans="1:12">
      <c r="A10111" t="e">
        <f ca="1">E00251615269521</f>
        <v>#NAME?</v>
      </c>
      <c r="B10111">
        <v>94</v>
      </c>
      <c r="C10111" t="s">
        <v>74</v>
      </c>
      <c r="D10111" s="1">
        <v>42663</v>
      </c>
      <c r="F10111">
        <v>3</v>
      </c>
      <c r="G10111">
        <v>7862</v>
      </c>
      <c r="H10111" t="s">
        <v>27</v>
      </c>
      <c r="J10111" t="s">
        <v>14</v>
      </c>
      <c r="K10111">
        <v>57</v>
      </c>
      <c r="L10111" t="s">
        <v>22</v>
      </c>
    </row>
    <row r="10112" spans="1:12">
      <c r="A10112" t="e">
        <f ca="1">E00251615269521</f>
        <v>#NAME?</v>
      </c>
      <c r="B10112">
        <v>94</v>
      </c>
      <c r="C10112" t="s">
        <v>74</v>
      </c>
      <c r="D10112" s="1">
        <v>43056</v>
      </c>
      <c r="F10112">
        <v>4</v>
      </c>
      <c r="G10112">
        <v>7231</v>
      </c>
      <c r="H10112" t="s">
        <v>128</v>
      </c>
      <c r="J10112" t="s">
        <v>14</v>
      </c>
      <c r="K10112">
        <v>58</v>
      </c>
      <c r="L10112" t="s">
        <v>15</v>
      </c>
    </row>
    <row r="10113" spans="1:12">
      <c r="A10113" t="e">
        <f ca="1">E00251515312421</f>
        <v>#NAME?</v>
      </c>
      <c r="B10113">
        <v>10</v>
      </c>
      <c r="C10113" t="s">
        <v>18</v>
      </c>
      <c r="D10113" s="1">
        <v>42228</v>
      </c>
      <c r="F10113">
        <v>1</v>
      </c>
      <c r="G10113">
        <v>7820</v>
      </c>
      <c r="H10113" t="s">
        <v>233</v>
      </c>
      <c r="J10113" t="s">
        <v>14</v>
      </c>
      <c r="K10113">
        <v>44</v>
      </c>
      <c r="L10113" t="s">
        <v>22</v>
      </c>
    </row>
    <row r="10114" spans="1:12">
      <c r="A10114" t="e">
        <f ca="1">E00251432151321</f>
        <v>#NAME?</v>
      </c>
      <c r="B10114">
        <v>494</v>
      </c>
      <c r="C10114" t="s">
        <v>63</v>
      </c>
      <c r="D10114" s="1">
        <v>41402</v>
      </c>
      <c r="F10114">
        <v>1</v>
      </c>
      <c r="G10114">
        <v>7231</v>
      </c>
      <c r="H10114" t="s">
        <v>128</v>
      </c>
      <c r="J10114" t="s">
        <v>14</v>
      </c>
      <c r="K10114">
        <v>45</v>
      </c>
      <c r="L10114" t="s">
        <v>15</v>
      </c>
    </row>
    <row r="10115" spans="1:12">
      <c r="A10115" t="e">
        <f ca="1">E00251432151321</f>
        <v>#NAME?</v>
      </c>
      <c r="B10115">
        <v>494</v>
      </c>
      <c r="C10115" t="s">
        <v>63</v>
      </c>
      <c r="D10115" s="1">
        <v>42031</v>
      </c>
      <c r="F10115">
        <v>2</v>
      </c>
      <c r="G10115">
        <v>30983</v>
      </c>
      <c r="H10115" t="s">
        <v>325</v>
      </c>
      <c r="J10115" t="s">
        <v>14</v>
      </c>
      <c r="K10115">
        <v>47</v>
      </c>
      <c r="L10115" t="s">
        <v>15</v>
      </c>
    </row>
    <row r="10116" spans="1:12">
      <c r="A10116" t="e">
        <f ca="1">E00251427397821</f>
        <v>#NAME?</v>
      </c>
      <c r="B10116">
        <v>10</v>
      </c>
      <c r="C10116" t="s">
        <v>18</v>
      </c>
      <c r="D10116" s="1">
        <v>41872</v>
      </c>
      <c r="F10116">
        <v>2</v>
      </c>
      <c r="G10116">
        <v>2720</v>
      </c>
      <c r="H10116" t="s">
        <v>65</v>
      </c>
      <c r="J10116" t="s">
        <v>14</v>
      </c>
      <c r="K10116">
        <v>63</v>
      </c>
      <c r="L10116" t="s">
        <v>15</v>
      </c>
    </row>
    <row r="10117" spans="1:12">
      <c r="A10117" t="e">
        <f ca="1">E00251430391921</f>
        <v>#NAME?</v>
      </c>
      <c r="B10117">
        <v>469</v>
      </c>
      <c r="C10117" t="s">
        <v>30</v>
      </c>
      <c r="D10117" s="1">
        <v>42900</v>
      </c>
      <c r="F10117">
        <v>3</v>
      </c>
      <c r="G10117">
        <v>7862</v>
      </c>
      <c r="H10117" t="s">
        <v>27</v>
      </c>
      <c r="J10117" t="s">
        <v>14</v>
      </c>
      <c r="K10117">
        <v>62</v>
      </c>
      <c r="L10117" t="s">
        <v>22</v>
      </c>
    </row>
    <row r="10118" spans="1:12">
      <c r="A10118" t="e">
        <f ca="1">E00251518868021</f>
        <v>#NAME?</v>
      </c>
      <c r="B10118">
        <v>272</v>
      </c>
      <c r="C10118" t="s">
        <v>174</v>
      </c>
      <c r="D10118" s="1">
        <v>42413</v>
      </c>
      <c r="F10118">
        <v>2</v>
      </c>
      <c r="G10118">
        <v>7329</v>
      </c>
      <c r="H10118" t="s">
        <v>1221</v>
      </c>
      <c r="I10118" t="s">
        <v>56</v>
      </c>
      <c r="J10118" t="s">
        <v>57</v>
      </c>
      <c r="K10118">
        <v>62</v>
      </c>
      <c r="L10118" t="s">
        <v>15</v>
      </c>
    </row>
    <row r="10119" spans="1:12">
      <c r="A10119" t="e">
        <f ca="1">E00251439569621</f>
        <v>#NAME?</v>
      </c>
      <c r="B10119">
        <v>701</v>
      </c>
      <c r="C10119" t="s">
        <v>72</v>
      </c>
      <c r="D10119" s="1">
        <v>40995</v>
      </c>
      <c r="F10119">
        <v>3</v>
      </c>
      <c r="G10119">
        <v>27802</v>
      </c>
      <c r="H10119" t="s">
        <v>83</v>
      </c>
      <c r="J10119" t="s">
        <v>14</v>
      </c>
      <c r="K10119">
        <v>61</v>
      </c>
      <c r="L10119" t="s">
        <v>15</v>
      </c>
    </row>
    <row r="10120" spans="1:12">
      <c r="A10120" t="e">
        <f ca="1">E00251518868021</f>
        <v>#NAME?</v>
      </c>
      <c r="B10120">
        <v>297</v>
      </c>
      <c r="C10120" t="s">
        <v>411</v>
      </c>
      <c r="D10120" s="1">
        <v>42159</v>
      </c>
      <c r="F10120">
        <v>3</v>
      </c>
      <c r="G10120">
        <v>7262</v>
      </c>
      <c r="H10120" t="s">
        <v>198</v>
      </c>
      <c r="J10120" t="s">
        <v>14</v>
      </c>
      <c r="K10120">
        <v>61</v>
      </c>
      <c r="L10120" t="s">
        <v>15</v>
      </c>
    </row>
    <row r="10121" spans="1:12">
      <c r="A10121" t="e">
        <f ca="1">E00251518868021</f>
        <v>#NAME?</v>
      </c>
      <c r="B10121">
        <v>1791</v>
      </c>
      <c r="C10121" t="s">
        <v>468</v>
      </c>
      <c r="D10121" s="1">
        <v>41617</v>
      </c>
      <c r="F10121">
        <v>6</v>
      </c>
      <c r="G10121">
        <v>3499</v>
      </c>
      <c r="H10121" t="s">
        <v>692</v>
      </c>
      <c r="J10121" t="s">
        <v>14</v>
      </c>
      <c r="K10121">
        <v>60</v>
      </c>
      <c r="L10121" t="s">
        <v>15</v>
      </c>
    </row>
    <row r="10122" spans="1:12">
      <c r="A10122" t="e">
        <f ca="1">E00251518868021</f>
        <v>#NAME?</v>
      </c>
      <c r="B10122">
        <v>1791</v>
      </c>
      <c r="C10122" t="s">
        <v>468</v>
      </c>
      <c r="D10122" s="1">
        <v>41953</v>
      </c>
      <c r="F10122">
        <v>4</v>
      </c>
      <c r="G10122">
        <v>3540</v>
      </c>
      <c r="H10122" t="s">
        <v>436</v>
      </c>
      <c r="J10122" t="s">
        <v>14</v>
      </c>
      <c r="K10122">
        <v>60</v>
      </c>
      <c r="L10122" t="s">
        <v>15</v>
      </c>
    </row>
    <row r="10123" spans="1:12">
      <c r="A10123" t="e">
        <f ca="1">E00251518868021</f>
        <v>#NAME?</v>
      </c>
      <c r="B10123">
        <v>1791</v>
      </c>
      <c r="C10123" t="s">
        <v>468</v>
      </c>
      <c r="D10123" s="1">
        <v>42012</v>
      </c>
      <c r="F10123">
        <v>2</v>
      </c>
      <c r="G10123">
        <v>71983</v>
      </c>
      <c r="H10123" t="s">
        <v>1092</v>
      </c>
      <c r="J10123" t="s">
        <v>14</v>
      </c>
      <c r="K10123">
        <v>61</v>
      </c>
      <c r="L10123" t="s">
        <v>15</v>
      </c>
    </row>
    <row r="10124" spans="1:12">
      <c r="A10124" t="e">
        <f ca="1">E00251518868021</f>
        <v>#NAME?</v>
      </c>
      <c r="B10124">
        <v>1791</v>
      </c>
      <c r="C10124" t="s">
        <v>468</v>
      </c>
      <c r="D10124" s="1">
        <v>43066</v>
      </c>
      <c r="F10124">
        <v>1</v>
      </c>
      <c r="G10124">
        <v>8798</v>
      </c>
      <c r="H10124" t="s">
        <v>314</v>
      </c>
      <c r="J10124" t="s">
        <v>14</v>
      </c>
      <c r="K10124">
        <v>64</v>
      </c>
      <c r="L10124" t="s">
        <v>15</v>
      </c>
    </row>
    <row r="10125" spans="1:12">
      <c r="A10125" t="e">
        <f ca="1">E00251511139621</f>
        <v>#NAME?</v>
      </c>
      <c r="B10125">
        <v>28</v>
      </c>
      <c r="C10125" t="s">
        <v>153</v>
      </c>
      <c r="D10125" s="1">
        <v>41382</v>
      </c>
      <c r="F10125">
        <v>1</v>
      </c>
      <c r="G10125">
        <v>49390</v>
      </c>
      <c r="H10125" t="s">
        <v>59</v>
      </c>
      <c r="J10125" t="s">
        <v>14</v>
      </c>
      <c r="K10125">
        <v>53</v>
      </c>
      <c r="L10125" t="s">
        <v>15</v>
      </c>
    </row>
    <row r="10126" spans="1:12">
      <c r="A10126" t="e">
        <f ca="1">E00251511139621</f>
        <v>#NAME?</v>
      </c>
      <c r="B10126">
        <v>28</v>
      </c>
      <c r="C10126" t="s">
        <v>153</v>
      </c>
      <c r="D10126" s="1">
        <v>41551</v>
      </c>
      <c r="F10126">
        <v>2</v>
      </c>
      <c r="G10126">
        <v>4019</v>
      </c>
      <c r="H10126" t="s">
        <v>26</v>
      </c>
      <c r="J10126" t="s">
        <v>14</v>
      </c>
      <c r="K10126">
        <v>53</v>
      </c>
      <c r="L10126" t="s">
        <v>15</v>
      </c>
    </row>
    <row r="10127" spans="1:12">
      <c r="A10127" t="e">
        <f ca="1">E00251511139621</f>
        <v>#NAME?</v>
      </c>
      <c r="B10127">
        <v>28</v>
      </c>
      <c r="C10127" t="s">
        <v>153</v>
      </c>
      <c r="D10127" s="1">
        <v>41563</v>
      </c>
      <c r="F10127">
        <v>1</v>
      </c>
      <c r="G10127">
        <v>4019</v>
      </c>
      <c r="H10127" t="s">
        <v>26</v>
      </c>
      <c r="J10127" t="s">
        <v>14</v>
      </c>
      <c r="K10127">
        <v>53</v>
      </c>
      <c r="L10127" t="s">
        <v>15</v>
      </c>
    </row>
    <row r="10128" spans="1:12">
      <c r="A10128" t="e">
        <f ca="1">E00251511139621</f>
        <v>#NAME?</v>
      </c>
      <c r="B10128">
        <v>28</v>
      </c>
      <c r="C10128" t="s">
        <v>153</v>
      </c>
      <c r="D10128" s="1">
        <v>42279</v>
      </c>
      <c r="F10128">
        <v>2</v>
      </c>
      <c r="G10128">
        <v>4019</v>
      </c>
      <c r="H10128" t="s">
        <v>26</v>
      </c>
      <c r="J10128" t="s">
        <v>14</v>
      </c>
      <c r="K10128">
        <v>55</v>
      </c>
      <c r="L10128" t="s">
        <v>15</v>
      </c>
    </row>
    <row r="10129" spans="1:12">
      <c r="A10129" t="e">
        <f ca="1">E00251511139621</f>
        <v>#NAME?</v>
      </c>
      <c r="B10129">
        <v>4991</v>
      </c>
      <c r="C10129" t="s">
        <v>838</v>
      </c>
      <c r="D10129" s="1">
        <v>41818</v>
      </c>
      <c r="F10129">
        <v>2</v>
      </c>
      <c r="G10129">
        <v>49390</v>
      </c>
      <c r="H10129" t="s">
        <v>59</v>
      </c>
      <c r="I10129" t="s">
        <v>148</v>
      </c>
      <c r="J10129" t="s">
        <v>57</v>
      </c>
      <c r="K10129">
        <v>54</v>
      </c>
      <c r="L10129" t="s">
        <v>15</v>
      </c>
    </row>
    <row r="10130" spans="1:12">
      <c r="A10130" t="e">
        <f ca="1">E00251439569621</f>
        <v>#NAME?</v>
      </c>
      <c r="B10130">
        <v>701</v>
      </c>
      <c r="C10130" t="s">
        <v>72</v>
      </c>
      <c r="D10130" s="1">
        <v>42685</v>
      </c>
      <c r="F10130">
        <v>2</v>
      </c>
      <c r="G10130">
        <v>2724</v>
      </c>
      <c r="H10130" t="s">
        <v>73</v>
      </c>
      <c r="J10130" t="s">
        <v>14</v>
      </c>
      <c r="K10130">
        <v>65</v>
      </c>
      <c r="L10130" t="s">
        <v>15</v>
      </c>
    </row>
    <row r="10131" spans="1:12">
      <c r="A10131" t="e">
        <f ca="1">E00251439569621</f>
        <v>#NAME?</v>
      </c>
      <c r="B10131">
        <v>701</v>
      </c>
      <c r="C10131" t="s">
        <v>72</v>
      </c>
      <c r="D10131" s="1">
        <v>43007</v>
      </c>
      <c r="F10131">
        <v>1</v>
      </c>
      <c r="G10131">
        <v>71984</v>
      </c>
      <c r="H10131" t="s">
        <v>1099</v>
      </c>
      <c r="J10131" t="s">
        <v>14</v>
      </c>
      <c r="K10131">
        <v>66</v>
      </c>
      <c r="L10131" t="s">
        <v>15</v>
      </c>
    </row>
    <row r="10132" spans="1:12">
      <c r="A10132" t="e">
        <f ca="1">E00251527995921</f>
        <v>#NAME?</v>
      </c>
      <c r="B10132">
        <v>47</v>
      </c>
      <c r="C10132" t="s">
        <v>494</v>
      </c>
      <c r="D10132" s="1">
        <v>42461</v>
      </c>
      <c r="F10132">
        <v>1</v>
      </c>
      <c r="G10132">
        <v>4829</v>
      </c>
      <c r="H10132" t="s">
        <v>783</v>
      </c>
      <c r="J10132" t="s">
        <v>14</v>
      </c>
      <c r="K10132">
        <v>53</v>
      </c>
      <c r="L10132" t="s">
        <v>15</v>
      </c>
    </row>
    <row r="10133" spans="1:12">
      <c r="A10133" t="e">
        <f ca="1">E00251513752721</f>
        <v>#NAME?</v>
      </c>
      <c r="B10133">
        <v>702</v>
      </c>
      <c r="C10133" t="s">
        <v>293</v>
      </c>
      <c r="D10133" s="1">
        <v>42564</v>
      </c>
      <c r="F10133">
        <v>5</v>
      </c>
      <c r="G10133">
        <v>7233</v>
      </c>
      <c r="H10133" t="s">
        <v>412</v>
      </c>
      <c r="J10133" t="s">
        <v>14</v>
      </c>
      <c r="K10133">
        <v>56</v>
      </c>
      <c r="L10133" t="s">
        <v>15</v>
      </c>
    </row>
    <row r="10134" spans="1:12">
      <c r="A10134" t="e">
        <f ca="1">E00251513752721</f>
        <v>#NAME?</v>
      </c>
      <c r="B10134">
        <v>702</v>
      </c>
      <c r="C10134" t="s">
        <v>293</v>
      </c>
      <c r="D10134" s="1">
        <v>43042</v>
      </c>
      <c r="F10134">
        <v>3</v>
      </c>
      <c r="G10134">
        <v>49390</v>
      </c>
      <c r="H10134" t="s">
        <v>59</v>
      </c>
      <c r="J10134" t="s">
        <v>14</v>
      </c>
      <c r="K10134">
        <v>57</v>
      </c>
      <c r="L10134" t="s">
        <v>15</v>
      </c>
    </row>
    <row r="10135" spans="1:12">
      <c r="A10135" t="e">
        <f ca="1">E00251429182321</f>
        <v>#NAME?</v>
      </c>
      <c r="B10135">
        <v>290</v>
      </c>
      <c r="C10135" t="s">
        <v>449</v>
      </c>
      <c r="D10135" s="1">
        <v>41145</v>
      </c>
      <c r="F10135">
        <v>4</v>
      </c>
      <c r="G10135">
        <v>2724</v>
      </c>
      <c r="H10135" t="s">
        <v>73</v>
      </c>
      <c r="J10135" t="s">
        <v>14</v>
      </c>
      <c r="K10135">
        <v>50</v>
      </c>
      <c r="L10135" t="s">
        <v>15</v>
      </c>
    </row>
    <row r="10136" spans="1:12">
      <c r="A10136" t="e">
        <f ca="1">E00251429182321</f>
        <v>#NAME?</v>
      </c>
      <c r="B10136">
        <v>290</v>
      </c>
      <c r="C10136" t="s">
        <v>449</v>
      </c>
      <c r="D10136" s="1">
        <v>41429</v>
      </c>
      <c r="F10136">
        <v>3</v>
      </c>
      <c r="G10136">
        <v>71509</v>
      </c>
      <c r="H10136" t="s">
        <v>369</v>
      </c>
      <c r="J10136" t="s">
        <v>14</v>
      </c>
      <c r="K10136">
        <v>51</v>
      </c>
      <c r="L10136" t="s">
        <v>15</v>
      </c>
    </row>
    <row r="10137" spans="1:12">
      <c r="A10137" t="e">
        <f ca="1">E00251429326321</f>
        <v>#NAME?</v>
      </c>
      <c r="B10137">
        <v>291</v>
      </c>
      <c r="C10137" t="s">
        <v>160</v>
      </c>
      <c r="D10137" s="1">
        <v>42591</v>
      </c>
      <c r="F10137">
        <v>3</v>
      </c>
      <c r="G10137">
        <v>49390</v>
      </c>
      <c r="H10137" t="s">
        <v>59</v>
      </c>
      <c r="J10137" t="s">
        <v>14</v>
      </c>
      <c r="K10137">
        <v>49</v>
      </c>
      <c r="L10137" t="s">
        <v>15</v>
      </c>
    </row>
    <row r="10138" spans="1:12">
      <c r="A10138" t="e">
        <f ca="1">E00251439569621</f>
        <v>#NAME?</v>
      </c>
      <c r="B10138">
        <v>701</v>
      </c>
      <c r="C10138" t="s">
        <v>72</v>
      </c>
      <c r="D10138" s="1">
        <v>43088</v>
      </c>
      <c r="F10138">
        <v>4</v>
      </c>
      <c r="G10138">
        <v>73689</v>
      </c>
      <c r="H10138" t="s">
        <v>84</v>
      </c>
      <c r="J10138" t="s">
        <v>14</v>
      </c>
      <c r="K10138">
        <v>66</v>
      </c>
      <c r="L10138" t="s">
        <v>15</v>
      </c>
    </row>
    <row r="10139" spans="1:12">
      <c r="A10139" t="e">
        <f ca="1">E00251439569621</f>
        <v>#NAME?</v>
      </c>
      <c r="B10139">
        <v>744</v>
      </c>
      <c r="C10139" t="s">
        <v>308</v>
      </c>
      <c r="D10139" s="1">
        <v>42755</v>
      </c>
      <c r="E10139">
        <v>0</v>
      </c>
      <c r="F10139">
        <v>1</v>
      </c>
      <c r="G10139">
        <v>7350</v>
      </c>
      <c r="H10139" t="s">
        <v>192</v>
      </c>
      <c r="J10139" t="s">
        <v>34</v>
      </c>
      <c r="K10139">
        <v>65</v>
      </c>
      <c r="L10139" t="s">
        <v>15</v>
      </c>
    </row>
    <row r="10140" spans="1:12">
      <c r="A10140" t="e">
        <f ca="1">E00251427204321</f>
        <v>#NAME?</v>
      </c>
      <c r="B10140">
        <v>28</v>
      </c>
      <c r="C10140" t="s">
        <v>153</v>
      </c>
      <c r="D10140" s="1">
        <v>42754</v>
      </c>
      <c r="F10140">
        <v>2</v>
      </c>
      <c r="G10140">
        <v>4871</v>
      </c>
      <c r="H10140" t="s">
        <v>125</v>
      </c>
      <c r="J10140" t="s">
        <v>14</v>
      </c>
      <c r="K10140">
        <v>49</v>
      </c>
      <c r="L10140" t="s">
        <v>15</v>
      </c>
    </row>
    <row r="10141" spans="1:12">
      <c r="A10141" t="e">
        <f ca="1">E00251424801221</f>
        <v>#NAME?</v>
      </c>
      <c r="B10141">
        <v>108</v>
      </c>
      <c r="C10141" t="s">
        <v>481</v>
      </c>
      <c r="D10141" s="1">
        <v>41862</v>
      </c>
      <c r="F10141">
        <v>1</v>
      </c>
      <c r="G10141">
        <v>7202</v>
      </c>
      <c r="H10141" t="s">
        <v>594</v>
      </c>
      <c r="J10141" t="s">
        <v>14</v>
      </c>
      <c r="K10141">
        <v>50</v>
      </c>
      <c r="L10141" t="s">
        <v>15</v>
      </c>
    </row>
    <row r="10142" spans="1:12">
      <c r="A10142" t="e">
        <f ca="1">E00251432151321</f>
        <v>#NAME?</v>
      </c>
      <c r="B10142">
        <v>494</v>
      </c>
      <c r="C10142" t="s">
        <v>63</v>
      </c>
      <c r="D10142" s="1">
        <v>42409</v>
      </c>
      <c r="F10142">
        <v>3</v>
      </c>
      <c r="G10142">
        <v>4019</v>
      </c>
      <c r="H10142" t="s">
        <v>26</v>
      </c>
      <c r="J10142" t="s">
        <v>14</v>
      </c>
      <c r="K10142">
        <v>48</v>
      </c>
      <c r="L10142" t="s">
        <v>15</v>
      </c>
    </row>
    <row r="10143" spans="1:12">
      <c r="A10143" t="e">
        <f ca="1">E00251432151321</f>
        <v>#NAME?</v>
      </c>
      <c r="B10143">
        <v>494</v>
      </c>
      <c r="C10143" t="s">
        <v>63</v>
      </c>
      <c r="D10143" s="1">
        <v>42636</v>
      </c>
      <c r="F10143">
        <v>2</v>
      </c>
      <c r="G10143">
        <v>78079</v>
      </c>
      <c r="H10143" t="s">
        <v>49</v>
      </c>
      <c r="J10143" t="s">
        <v>14</v>
      </c>
      <c r="K10143">
        <v>48</v>
      </c>
      <c r="L10143" t="s">
        <v>22</v>
      </c>
    </row>
    <row r="10144" spans="1:12">
      <c r="A10144" t="e">
        <f ca="1">E00251510614621</f>
        <v>#NAME?</v>
      </c>
      <c r="B10144">
        <v>160</v>
      </c>
      <c r="C10144" t="s">
        <v>278</v>
      </c>
      <c r="D10144" s="1">
        <v>41740</v>
      </c>
      <c r="F10144">
        <v>6</v>
      </c>
      <c r="G10144">
        <v>2720</v>
      </c>
      <c r="H10144" t="s">
        <v>65</v>
      </c>
      <c r="J10144" t="s">
        <v>14</v>
      </c>
      <c r="K10144">
        <v>52</v>
      </c>
      <c r="L10144" t="s">
        <v>15</v>
      </c>
    </row>
    <row r="10145" spans="1:12">
      <c r="A10145" t="e">
        <f ca="1">E00251510614621</f>
        <v>#NAME?</v>
      </c>
      <c r="B10145">
        <v>160</v>
      </c>
      <c r="C10145" t="s">
        <v>278</v>
      </c>
      <c r="D10145" s="1">
        <v>42160</v>
      </c>
      <c r="F10145">
        <v>2</v>
      </c>
      <c r="G10145">
        <v>4019</v>
      </c>
      <c r="H10145" t="s">
        <v>26</v>
      </c>
      <c r="J10145" t="s">
        <v>14</v>
      </c>
      <c r="K10145">
        <v>53</v>
      </c>
      <c r="L10145" t="s">
        <v>15</v>
      </c>
    </row>
    <row r="10146" spans="1:12">
      <c r="A10146" t="e">
        <f ca="1">E00251510614621</f>
        <v>#NAME?</v>
      </c>
      <c r="B10146">
        <v>160</v>
      </c>
      <c r="C10146" t="s">
        <v>278</v>
      </c>
      <c r="D10146" s="1">
        <v>42265</v>
      </c>
      <c r="F10146">
        <v>3</v>
      </c>
      <c r="G10146">
        <v>49390</v>
      </c>
      <c r="H10146" t="s">
        <v>59</v>
      </c>
      <c r="J10146" t="s">
        <v>14</v>
      </c>
      <c r="K10146">
        <v>53</v>
      </c>
      <c r="L10146" t="s">
        <v>15</v>
      </c>
    </row>
    <row r="10147" spans="1:12">
      <c r="A10147" t="e">
        <f ca="1">E00251510614621</f>
        <v>#NAME?</v>
      </c>
      <c r="B10147">
        <v>160</v>
      </c>
      <c r="C10147" t="s">
        <v>278</v>
      </c>
      <c r="D10147" s="1">
        <v>43087</v>
      </c>
      <c r="F10147">
        <v>2</v>
      </c>
      <c r="G10147">
        <v>5859</v>
      </c>
      <c r="H10147" t="s">
        <v>607</v>
      </c>
      <c r="J10147" t="s">
        <v>14</v>
      </c>
      <c r="K10147">
        <v>56</v>
      </c>
      <c r="L10147" t="s">
        <v>15</v>
      </c>
    </row>
    <row r="10148" spans="1:12">
      <c r="A10148" t="e">
        <f ca="1">E00251514849321</f>
        <v>#NAME?</v>
      </c>
      <c r="B10148">
        <v>6156</v>
      </c>
      <c r="C10148" t="s">
        <v>352</v>
      </c>
      <c r="D10148" s="1">
        <v>42130</v>
      </c>
      <c r="F10148">
        <v>2</v>
      </c>
      <c r="G10148">
        <v>4019</v>
      </c>
      <c r="H10148" t="s">
        <v>26</v>
      </c>
      <c r="J10148" t="s">
        <v>14</v>
      </c>
      <c r="K10148">
        <v>48</v>
      </c>
      <c r="L10148" t="s">
        <v>15</v>
      </c>
    </row>
    <row r="10149" spans="1:12">
      <c r="A10149" t="e">
        <f ca="1">E00251514454421</f>
        <v>#NAME?</v>
      </c>
      <c r="B10149">
        <v>446</v>
      </c>
      <c r="C10149" t="s">
        <v>94</v>
      </c>
      <c r="D10149" s="1">
        <v>42502</v>
      </c>
      <c r="F10149">
        <v>1</v>
      </c>
      <c r="G10149">
        <v>2189</v>
      </c>
      <c r="H10149" t="s">
        <v>156</v>
      </c>
      <c r="J10149" t="s">
        <v>14</v>
      </c>
      <c r="K10149">
        <v>54</v>
      </c>
      <c r="L10149" t="s">
        <v>15</v>
      </c>
    </row>
    <row r="10150" spans="1:12">
      <c r="A10150" t="e">
        <f ca="1">E00251514454421</f>
        <v>#NAME?</v>
      </c>
      <c r="B10150">
        <v>446</v>
      </c>
      <c r="C10150" t="s">
        <v>94</v>
      </c>
      <c r="D10150" s="1">
        <v>42788</v>
      </c>
      <c r="F10150">
        <v>1</v>
      </c>
      <c r="G10150">
        <v>7804</v>
      </c>
      <c r="H10150" t="s">
        <v>43</v>
      </c>
      <c r="J10150" t="s">
        <v>14</v>
      </c>
      <c r="K10150">
        <v>55</v>
      </c>
      <c r="L10150" t="s">
        <v>22</v>
      </c>
    </row>
    <row r="10151" spans="1:12">
      <c r="A10151" t="e">
        <f ca="1">E00251514454421</f>
        <v>#NAME?</v>
      </c>
      <c r="B10151">
        <v>446</v>
      </c>
      <c r="C10151" t="s">
        <v>94</v>
      </c>
      <c r="D10151" s="1">
        <v>42907</v>
      </c>
      <c r="F10151">
        <v>2</v>
      </c>
      <c r="G10151">
        <v>29690</v>
      </c>
      <c r="H10151" t="s">
        <v>52</v>
      </c>
      <c r="J10151" t="s">
        <v>14</v>
      </c>
      <c r="K10151">
        <v>55</v>
      </c>
      <c r="L10151" t="s">
        <v>15</v>
      </c>
    </row>
    <row r="10152" spans="1:12">
      <c r="A10152" t="e">
        <f ca="1">E00251528743621</f>
        <v>#NAME?</v>
      </c>
      <c r="B10152">
        <v>1325</v>
      </c>
      <c r="C10152" t="s">
        <v>605</v>
      </c>
      <c r="D10152" s="1">
        <v>42163</v>
      </c>
      <c r="F10152">
        <v>2</v>
      </c>
      <c r="G10152">
        <v>2169</v>
      </c>
      <c r="H10152" t="s">
        <v>40</v>
      </c>
      <c r="J10152" t="s">
        <v>14</v>
      </c>
      <c r="K10152">
        <v>52</v>
      </c>
      <c r="L10152" t="s">
        <v>15</v>
      </c>
    </row>
    <row r="10153" spans="1:12">
      <c r="A10153" t="e">
        <f ca="1">E00251528743621</f>
        <v>#NAME?</v>
      </c>
      <c r="B10153">
        <v>1325</v>
      </c>
      <c r="C10153" t="s">
        <v>605</v>
      </c>
      <c r="D10153" s="1">
        <v>42347</v>
      </c>
      <c r="F10153">
        <v>2</v>
      </c>
      <c r="G10153">
        <v>6929</v>
      </c>
      <c r="H10153" t="s">
        <v>36</v>
      </c>
      <c r="J10153" t="s">
        <v>14</v>
      </c>
      <c r="K10153">
        <v>53</v>
      </c>
      <c r="L10153" t="s">
        <v>15</v>
      </c>
    </row>
    <row r="10154" spans="1:12">
      <c r="A10154" t="e">
        <f ca="1">E00251429182321</f>
        <v>#NAME?</v>
      </c>
      <c r="B10154">
        <v>290</v>
      </c>
      <c r="C10154" t="s">
        <v>449</v>
      </c>
      <c r="D10154" s="1">
        <v>43067</v>
      </c>
      <c r="F10154">
        <v>2</v>
      </c>
      <c r="G10154">
        <v>2449</v>
      </c>
      <c r="H10154" t="s">
        <v>53</v>
      </c>
      <c r="J10154" t="s">
        <v>14</v>
      </c>
      <c r="K10154">
        <v>55</v>
      </c>
      <c r="L10154" t="s">
        <v>15</v>
      </c>
    </row>
    <row r="10155" spans="1:12">
      <c r="A10155" t="e">
        <f ca="1">E00251524989121</f>
        <v>#NAME?</v>
      </c>
      <c r="B10155">
        <v>459</v>
      </c>
      <c r="C10155" t="s">
        <v>187</v>
      </c>
      <c r="D10155" s="1">
        <v>41599</v>
      </c>
      <c r="F10155">
        <v>1</v>
      </c>
      <c r="G10155">
        <v>3540</v>
      </c>
      <c r="H10155" t="s">
        <v>436</v>
      </c>
      <c r="J10155" t="s">
        <v>14</v>
      </c>
      <c r="K10155">
        <v>40</v>
      </c>
      <c r="L10155" t="s">
        <v>15</v>
      </c>
    </row>
    <row r="10156" spans="1:12">
      <c r="A10156" t="e">
        <f ca="1">E00251418164121</f>
        <v>#NAME?</v>
      </c>
      <c r="B10156">
        <v>1929</v>
      </c>
      <c r="C10156" t="s">
        <v>195</v>
      </c>
      <c r="D10156" s="1">
        <v>41031</v>
      </c>
      <c r="F10156">
        <v>1</v>
      </c>
      <c r="G10156">
        <v>4019</v>
      </c>
      <c r="H10156" t="s">
        <v>26</v>
      </c>
      <c r="J10156" t="s">
        <v>14</v>
      </c>
      <c r="K10156">
        <v>62</v>
      </c>
      <c r="L10156" t="s">
        <v>15</v>
      </c>
    </row>
    <row r="10157" spans="1:12">
      <c r="A10157" t="e">
        <f ca="1">E00251418164121</f>
        <v>#NAME?</v>
      </c>
      <c r="B10157">
        <v>1929</v>
      </c>
      <c r="C10157" t="s">
        <v>195</v>
      </c>
      <c r="D10157" s="1">
        <v>41394</v>
      </c>
      <c r="F10157">
        <v>1</v>
      </c>
      <c r="G10157">
        <v>4019</v>
      </c>
      <c r="H10157" t="s">
        <v>26</v>
      </c>
      <c r="J10157" t="s">
        <v>14</v>
      </c>
      <c r="K10157">
        <v>63</v>
      </c>
      <c r="L10157" t="s">
        <v>15</v>
      </c>
    </row>
    <row r="10158" spans="1:12">
      <c r="A10158" t="e">
        <f ca="1">E00251418164121</f>
        <v>#NAME?</v>
      </c>
      <c r="B10158">
        <v>1929</v>
      </c>
      <c r="C10158" t="s">
        <v>195</v>
      </c>
      <c r="D10158" s="1">
        <v>42066</v>
      </c>
      <c r="F10158">
        <v>1</v>
      </c>
      <c r="G10158">
        <v>4019</v>
      </c>
      <c r="H10158" t="s">
        <v>26</v>
      </c>
      <c r="J10158" t="s">
        <v>14</v>
      </c>
      <c r="K10158">
        <v>65</v>
      </c>
      <c r="L10158" t="s">
        <v>15</v>
      </c>
    </row>
    <row r="10159" spans="1:12">
      <c r="A10159" t="e">
        <f ca="1">E00251418164121</f>
        <v>#NAME?</v>
      </c>
      <c r="B10159">
        <v>1929</v>
      </c>
      <c r="C10159" t="s">
        <v>195</v>
      </c>
      <c r="D10159" s="1">
        <v>42453</v>
      </c>
      <c r="F10159">
        <v>5</v>
      </c>
      <c r="G10159">
        <v>69010</v>
      </c>
      <c r="H10159" t="s">
        <v>294</v>
      </c>
      <c r="J10159" t="s">
        <v>14</v>
      </c>
      <c r="K10159">
        <v>66</v>
      </c>
      <c r="L10159" t="s">
        <v>15</v>
      </c>
    </row>
    <row r="10160" spans="1:12">
      <c r="A10160" t="e">
        <f ca="1">E00251432151321</f>
        <v>#NAME?</v>
      </c>
      <c r="B10160">
        <v>494</v>
      </c>
      <c r="C10160" t="s">
        <v>63</v>
      </c>
      <c r="D10160" s="1">
        <v>42682</v>
      </c>
      <c r="F10160">
        <v>1</v>
      </c>
      <c r="G10160">
        <v>2729</v>
      </c>
      <c r="H10160" t="s">
        <v>115</v>
      </c>
      <c r="J10160" t="s">
        <v>14</v>
      </c>
      <c r="K10160">
        <v>49</v>
      </c>
      <c r="L10160" t="s">
        <v>15</v>
      </c>
    </row>
    <row r="10161" spans="1:12">
      <c r="A10161" t="e">
        <f ca="1">E00251432443121</f>
        <v>#NAME?</v>
      </c>
      <c r="B10161">
        <v>496</v>
      </c>
      <c r="C10161" t="s">
        <v>365</v>
      </c>
      <c r="D10161" s="1">
        <v>41222</v>
      </c>
      <c r="F10161">
        <v>2</v>
      </c>
      <c r="G10161">
        <v>2729</v>
      </c>
      <c r="H10161" t="s">
        <v>115</v>
      </c>
      <c r="J10161" t="s">
        <v>14</v>
      </c>
      <c r="K10161">
        <v>47</v>
      </c>
      <c r="L10161" t="s">
        <v>15</v>
      </c>
    </row>
    <row r="10162" spans="1:12">
      <c r="A10162" t="e">
        <f ca="1">E00251432443121</f>
        <v>#NAME?</v>
      </c>
      <c r="B10162">
        <v>496</v>
      </c>
      <c r="C10162" t="s">
        <v>365</v>
      </c>
      <c r="D10162" s="1">
        <v>41779</v>
      </c>
      <c r="F10162">
        <v>2</v>
      </c>
      <c r="G10162">
        <v>3540</v>
      </c>
      <c r="H10162" t="s">
        <v>436</v>
      </c>
      <c r="J10162" t="s">
        <v>14</v>
      </c>
      <c r="K10162">
        <v>48</v>
      </c>
      <c r="L10162" t="s">
        <v>15</v>
      </c>
    </row>
    <row r="10163" spans="1:12">
      <c r="A10163" t="e">
        <f ca="1">E00251418164121</f>
        <v>#NAME?</v>
      </c>
      <c r="B10163">
        <v>1929</v>
      </c>
      <c r="C10163" t="s">
        <v>195</v>
      </c>
      <c r="D10163" s="1">
        <v>43074</v>
      </c>
      <c r="F10163">
        <v>2</v>
      </c>
      <c r="G10163">
        <v>4019</v>
      </c>
      <c r="H10163" t="s">
        <v>26</v>
      </c>
      <c r="J10163" t="s">
        <v>14</v>
      </c>
      <c r="K10163">
        <v>68</v>
      </c>
      <c r="L10163" t="s">
        <v>15</v>
      </c>
    </row>
    <row r="10164" spans="1:12">
      <c r="A10164" t="e">
        <f ca="1">E00251531311821</f>
        <v>#NAME?</v>
      </c>
      <c r="B10164">
        <v>1128</v>
      </c>
      <c r="C10164" t="s">
        <v>424</v>
      </c>
      <c r="D10164" s="1">
        <v>42465</v>
      </c>
      <c r="F10164">
        <v>1</v>
      </c>
      <c r="G10164">
        <v>7242</v>
      </c>
      <c r="H10164" t="s">
        <v>93</v>
      </c>
      <c r="J10164" t="s">
        <v>14</v>
      </c>
      <c r="K10164">
        <v>42</v>
      </c>
      <c r="L10164" t="s">
        <v>15</v>
      </c>
    </row>
    <row r="10165" spans="1:12">
      <c r="A10165" t="e">
        <f ca="1">E00251616233021</f>
        <v>#NAME?</v>
      </c>
      <c r="B10165">
        <v>1028</v>
      </c>
      <c r="C10165" t="s">
        <v>127</v>
      </c>
      <c r="D10165" s="1">
        <v>42364</v>
      </c>
      <c r="F10165">
        <v>1</v>
      </c>
      <c r="G10165">
        <v>7880</v>
      </c>
      <c r="H10165" t="s">
        <v>213</v>
      </c>
      <c r="I10165" t="s">
        <v>127</v>
      </c>
      <c r="J10165" t="s">
        <v>57</v>
      </c>
      <c r="K10165">
        <v>53</v>
      </c>
      <c r="L10165" t="s">
        <v>22</v>
      </c>
    </row>
    <row r="10166" spans="1:12">
      <c r="A10166" t="e">
        <f ca="1">E00251532633521</f>
        <v>#NAME?</v>
      </c>
      <c r="B10166">
        <v>493</v>
      </c>
      <c r="C10166" t="s">
        <v>376</v>
      </c>
      <c r="D10166" s="1">
        <v>40942</v>
      </c>
      <c r="F10166">
        <v>1</v>
      </c>
      <c r="G10166">
        <v>72703</v>
      </c>
      <c r="H10166" t="s">
        <v>237</v>
      </c>
      <c r="J10166" t="s">
        <v>14</v>
      </c>
      <c r="K10166">
        <v>55</v>
      </c>
      <c r="L10166" t="s">
        <v>15</v>
      </c>
    </row>
    <row r="10167" spans="1:12">
      <c r="A10167" t="e">
        <f ca="1">E00251532633521</f>
        <v>#NAME?</v>
      </c>
      <c r="B10167">
        <v>493</v>
      </c>
      <c r="C10167" t="s">
        <v>376</v>
      </c>
      <c r="D10167" s="1">
        <v>42662</v>
      </c>
      <c r="F10167">
        <v>2</v>
      </c>
      <c r="G10167">
        <v>4019</v>
      </c>
      <c r="H10167" t="s">
        <v>26</v>
      </c>
      <c r="J10167" t="s">
        <v>14</v>
      </c>
      <c r="K10167">
        <v>60</v>
      </c>
      <c r="L10167" t="s">
        <v>15</v>
      </c>
    </row>
    <row r="10168" spans="1:12">
      <c r="A10168" t="e">
        <f ca="1">E00251518868021</f>
        <v>#NAME?</v>
      </c>
      <c r="B10168">
        <v>1791</v>
      </c>
      <c r="C10168" t="s">
        <v>468</v>
      </c>
      <c r="D10168" s="1">
        <v>43080</v>
      </c>
      <c r="F10168">
        <v>6</v>
      </c>
      <c r="G10168">
        <v>3542</v>
      </c>
      <c r="H10168" t="s">
        <v>850</v>
      </c>
      <c r="J10168" t="s">
        <v>14</v>
      </c>
      <c r="K10168">
        <v>64</v>
      </c>
      <c r="L10168" t="s">
        <v>15</v>
      </c>
    </row>
    <row r="10169" spans="1:12">
      <c r="A10169" t="e">
        <f ca="1">E00251617643721</f>
        <v>#NAME?</v>
      </c>
      <c r="B10169">
        <v>598</v>
      </c>
      <c r="C10169" t="s">
        <v>862</v>
      </c>
      <c r="D10169" s="1">
        <v>41690</v>
      </c>
      <c r="F10169">
        <v>1</v>
      </c>
      <c r="G10169">
        <v>455</v>
      </c>
      <c r="H10169" t="s">
        <v>1222</v>
      </c>
      <c r="J10169" t="s">
        <v>14</v>
      </c>
      <c r="K10169">
        <v>46</v>
      </c>
      <c r="L10169" t="s">
        <v>15</v>
      </c>
    </row>
    <row r="10170" spans="1:12">
      <c r="A10170" t="e">
        <f ca="1">E00251617643721</f>
        <v>#NAME?</v>
      </c>
      <c r="B10170">
        <v>701</v>
      </c>
      <c r="C10170" t="s">
        <v>72</v>
      </c>
      <c r="D10170" s="1">
        <v>41060</v>
      </c>
      <c r="F10170">
        <v>6</v>
      </c>
      <c r="G10170">
        <v>49120</v>
      </c>
      <c r="H10170" t="s">
        <v>168</v>
      </c>
      <c r="J10170" t="s">
        <v>14</v>
      </c>
      <c r="K10170">
        <v>44</v>
      </c>
      <c r="L10170" t="s">
        <v>15</v>
      </c>
    </row>
    <row r="10171" spans="1:12">
      <c r="A10171" t="e">
        <f ca="1">E00251617643721</f>
        <v>#NAME?</v>
      </c>
      <c r="B10171">
        <v>701</v>
      </c>
      <c r="C10171" t="s">
        <v>72</v>
      </c>
      <c r="D10171" s="1">
        <v>41298</v>
      </c>
      <c r="F10171">
        <v>6</v>
      </c>
      <c r="G10171">
        <v>7059</v>
      </c>
      <c r="H10171" t="s">
        <v>230</v>
      </c>
      <c r="J10171" t="s">
        <v>14</v>
      </c>
      <c r="K10171">
        <v>45</v>
      </c>
      <c r="L10171" t="s">
        <v>15</v>
      </c>
    </row>
    <row r="10172" spans="1:12">
      <c r="A10172" t="e">
        <f ca="1">E00251429783221</f>
        <v>#NAME?</v>
      </c>
      <c r="B10172">
        <v>160</v>
      </c>
      <c r="C10172" t="s">
        <v>278</v>
      </c>
      <c r="D10172" s="1">
        <v>41626</v>
      </c>
      <c r="F10172">
        <v>2</v>
      </c>
      <c r="G10172">
        <v>8489</v>
      </c>
      <c r="H10172" t="s">
        <v>327</v>
      </c>
      <c r="J10172" t="s">
        <v>14</v>
      </c>
      <c r="K10172">
        <v>54</v>
      </c>
      <c r="L10172" t="s">
        <v>15</v>
      </c>
    </row>
    <row r="10173" spans="1:12">
      <c r="A10173" t="e">
        <f ca="1">E00251528938321</f>
        <v>#NAME?</v>
      </c>
      <c r="B10173">
        <v>291</v>
      </c>
      <c r="C10173" t="s">
        <v>160</v>
      </c>
      <c r="D10173" s="1">
        <v>42739</v>
      </c>
      <c r="F10173">
        <v>1</v>
      </c>
      <c r="G10173">
        <v>78650</v>
      </c>
      <c r="H10173" t="s">
        <v>414</v>
      </c>
      <c r="J10173" t="s">
        <v>14</v>
      </c>
      <c r="K10173">
        <v>58</v>
      </c>
      <c r="L10173" t="s">
        <v>22</v>
      </c>
    </row>
    <row r="10174" spans="1:12">
      <c r="A10174" t="e">
        <f ca="1">E00251532959121</f>
        <v>#NAME?</v>
      </c>
      <c r="B10174">
        <v>467</v>
      </c>
      <c r="C10174" t="s">
        <v>232</v>
      </c>
      <c r="D10174" s="1">
        <v>41443</v>
      </c>
      <c r="F10174">
        <v>1</v>
      </c>
      <c r="G10174">
        <v>2800</v>
      </c>
      <c r="H10174" t="s">
        <v>717</v>
      </c>
      <c r="J10174" t="s">
        <v>14</v>
      </c>
      <c r="K10174">
        <v>59</v>
      </c>
      <c r="L10174" t="s">
        <v>15</v>
      </c>
    </row>
    <row r="10175" spans="1:12">
      <c r="A10175" t="e">
        <f ca="1">E00251532959121</f>
        <v>#NAME?</v>
      </c>
      <c r="B10175">
        <v>467</v>
      </c>
      <c r="C10175" t="s">
        <v>232</v>
      </c>
      <c r="D10175" s="1">
        <v>42619</v>
      </c>
      <c r="F10175">
        <v>3</v>
      </c>
      <c r="G10175">
        <v>7810</v>
      </c>
      <c r="H10175" t="s">
        <v>695</v>
      </c>
      <c r="J10175" t="s">
        <v>14</v>
      </c>
      <c r="K10175">
        <v>62</v>
      </c>
      <c r="L10175" t="s">
        <v>22</v>
      </c>
    </row>
    <row r="10176" spans="1:12">
      <c r="A10176" t="e">
        <f ca="1">E00251532959121</f>
        <v>#NAME?</v>
      </c>
      <c r="B10176">
        <v>467</v>
      </c>
      <c r="C10176" t="s">
        <v>232</v>
      </c>
      <c r="D10176" s="1">
        <v>42663</v>
      </c>
      <c r="F10176">
        <v>1</v>
      </c>
      <c r="G10176">
        <v>7243</v>
      </c>
      <c r="H10176" t="s">
        <v>42</v>
      </c>
      <c r="J10176" t="s">
        <v>14</v>
      </c>
      <c r="K10176">
        <v>62</v>
      </c>
      <c r="L10176" t="s">
        <v>15</v>
      </c>
    </row>
    <row r="10177" spans="1:12">
      <c r="A10177" t="e">
        <f ca="1">E00251429389321</f>
        <v>#NAME?</v>
      </c>
      <c r="B10177">
        <v>274</v>
      </c>
      <c r="C10177" t="s">
        <v>506</v>
      </c>
      <c r="D10177" s="1">
        <v>41288</v>
      </c>
      <c r="F10177">
        <v>2</v>
      </c>
      <c r="G10177">
        <v>4019</v>
      </c>
      <c r="H10177" t="s">
        <v>26</v>
      </c>
      <c r="J10177" t="s">
        <v>14</v>
      </c>
      <c r="K10177">
        <v>52</v>
      </c>
      <c r="L10177" t="s">
        <v>15</v>
      </c>
    </row>
    <row r="10178" spans="1:12">
      <c r="A10178" t="e">
        <f ca="1">E00251429389321</f>
        <v>#NAME?</v>
      </c>
      <c r="B10178">
        <v>274</v>
      </c>
      <c r="C10178" t="s">
        <v>506</v>
      </c>
      <c r="D10178" s="1">
        <v>41733</v>
      </c>
      <c r="F10178">
        <v>5</v>
      </c>
      <c r="G10178">
        <v>29690</v>
      </c>
      <c r="H10178" t="s">
        <v>52</v>
      </c>
      <c r="J10178" t="s">
        <v>14</v>
      </c>
      <c r="K10178">
        <v>53</v>
      </c>
      <c r="L10178" t="s">
        <v>15</v>
      </c>
    </row>
    <row r="10179" spans="1:12">
      <c r="A10179" t="e">
        <f ca="1">E00251429389321</f>
        <v>#NAME?</v>
      </c>
      <c r="B10179">
        <v>274</v>
      </c>
      <c r="C10179" t="s">
        <v>506</v>
      </c>
      <c r="D10179" s="1">
        <v>41772</v>
      </c>
      <c r="F10179">
        <v>3</v>
      </c>
      <c r="G10179">
        <v>4019</v>
      </c>
      <c r="H10179" t="s">
        <v>26</v>
      </c>
      <c r="J10179" t="s">
        <v>14</v>
      </c>
      <c r="K10179">
        <v>53</v>
      </c>
      <c r="L10179" t="s">
        <v>15</v>
      </c>
    </row>
    <row r="10180" spans="1:12">
      <c r="A10180" t="e">
        <f ca="1">E00251439850121</f>
        <v>#NAME?</v>
      </c>
      <c r="B10180">
        <v>6311</v>
      </c>
      <c r="C10180" t="s">
        <v>146</v>
      </c>
      <c r="D10180" s="1">
        <v>42460</v>
      </c>
      <c r="F10180">
        <v>1</v>
      </c>
      <c r="G10180">
        <v>9198</v>
      </c>
      <c r="H10180" t="s">
        <v>229</v>
      </c>
      <c r="I10180" t="s">
        <v>148</v>
      </c>
      <c r="J10180" t="s">
        <v>57</v>
      </c>
      <c r="K10180">
        <v>43</v>
      </c>
      <c r="L10180" t="s">
        <v>15</v>
      </c>
    </row>
    <row r="10181" spans="1:12">
      <c r="A10181" t="e">
        <f ca="1">E00251513752721</f>
        <v>#NAME?</v>
      </c>
      <c r="B10181">
        <v>702</v>
      </c>
      <c r="C10181" t="s">
        <v>293</v>
      </c>
      <c r="D10181" s="1">
        <v>42269</v>
      </c>
      <c r="F10181">
        <v>2</v>
      </c>
      <c r="G10181">
        <v>4549</v>
      </c>
      <c r="H10181" t="s">
        <v>69</v>
      </c>
      <c r="J10181" t="s">
        <v>14</v>
      </c>
      <c r="K10181">
        <v>55</v>
      </c>
      <c r="L10181" t="s">
        <v>15</v>
      </c>
    </row>
    <row r="10182" spans="1:12">
      <c r="A10182" t="e">
        <f ca="1">E00251619054621</f>
        <v>#NAME?</v>
      </c>
      <c r="B10182">
        <v>109</v>
      </c>
      <c r="C10182" t="s">
        <v>480</v>
      </c>
      <c r="D10182" s="1">
        <v>42202</v>
      </c>
      <c r="F10182">
        <v>1</v>
      </c>
      <c r="G10182">
        <v>2449</v>
      </c>
      <c r="H10182" t="s">
        <v>53</v>
      </c>
      <c r="J10182" t="s">
        <v>14</v>
      </c>
      <c r="K10182">
        <v>47</v>
      </c>
      <c r="L10182" t="s">
        <v>15</v>
      </c>
    </row>
    <row r="10183" spans="1:12">
      <c r="A10183" t="e">
        <f ca="1">E00251510212721</f>
        <v>#NAME?</v>
      </c>
      <c r="B10183">
        <v>153</v>
      </c>
      <c r="C10183" t="s">
        <v>906</v>
      </c>
      <c r="D10183" s="1">
        <v>41977</v>
      </c>
      <c r="F10183">
        <v>1</v>
      </c>
      <c r="G10183">
        <v>88</v>
      </c>
      <c r="H10183" t="s">
        <v>919</v>
      </c>
      <c r="J10183" t="s">
        <v>14</v>
      </c>
      <c r="K10183">
        <v>40</v>
      </c>
      <c r="L10183" t="s">
        <v>15</v>
      </c>
    </row>
    <row r="10184" spans="1:12">
      <c r="A10184" t="e">
        <f ca="1">E00251513752721</f>
        <v>#NAME?</v>
      </c>
      <c r="B10184">
        <v>702</v>
      </c>
      <c r="C10184" t="s">
        <v>293</v>
      </c>
      <c r="D10184" s="1">
        <v>42816</v>
      </c>
      <c r="F10184">
        <v>6</v>
      </c>
      <c r="G10184">
        <v>71536</v>
      </c>
      <c r="H10184" t="s">
        <v>70</v>
      </c>
      <c r="J10184" t="s">
        <v>14</v>
      </c>
      <c r="K10184">
        <v>57</v>
      </c>
      <c r="L10184" t="s">
        <v>15</v>
      </c>
    </row>
    <row r="10185" spans="1:12">
      <c r="A10185" t="e">
        <f ca="1">E00251512293621</f>
        <v>#NAME?</v>
      </c>
      <c r="B10185">
        <v>51</v>
      </c>
      <c r="C10185" t="s">
        <v>372</v>
      </c>
      <c r="D10185" s="1">
        <v>41467</v>
      </c>
      <c r="F10185">
        <v>1</v>
      </c>
      <c r="G10185">
        <v>7102</v>
      </c>
      <c r="H10185" t="s">
        <v>1223</v>
      </c>
      <c r="J10185" t="s">
        <v>14</v>
      </c>
      <c r="K10185">
        <v>48</v>
      </c>
      <c r="L10185" t="s">
        <v>15</v>
      </c>
    </row>
    <row r="10186" spans="1:12">
      <c r="A10186" t="e">
        <f ca="1">E00251512293621</f>
        <v>#NAME?</v>
      </c>
      <c r="B10186">
        <v>51</v>
      </c>
      <c r="C10186" t="s">
        <v>372</v>
      </c>
      <c r="D10186" s="1">
        <v>42747</v>
      </c>
      <c r="F10186">
        <v>2</v>
      </c>
      <c r="G10186">
        <v>2721</v>
      </c>
      <c r="H10186" t="s">
        <v>465</v>
      </c>
      <c r="J10186" t="s">
        <v>14</v>
      </c>
      <c r="K10186">
        <v>52</v>
      </c>
      <c r="L10186" t="s">
        <v>15</v>
      </c>
    </row>
    <row r="10187" spans="1:12">
      <c r="A10187" t="e">
        <f ca="1">E00251512293621</f>
        <v>#NAME?</v>
      </c>
      <c r="B10187">
        <v>51</v>
      </c>
      <c r="C10187" t="s">
        <v>372</v>
      </c>
      <c r="D10187" s="1">
        <v>42916</v>
      </c>
      <c r="F10187">
        <v>3</v>
      </c>
      <c r="G10187">
        <v>7102</v>
      </c>
      <c r="H10187" t="s">
        <v>1223</v>
      </c>
      <c r="J10187" t="s">
        <v>14</v>
      </c>
      <c r="K10187">
        <v>52</v>
      </c>
      <c r="L10187" t="s">
        <v>15</v>
      </c>
    </row>
    <row r="10188" spans="1:12">
      <c r="A10188" t="e">
        <f ca="1">E00251531311821</f>
        <v>#NAME?</v>
      </c>
      <c r="B10188">
        <v>1128</v>
      </c>
      <c r="C10188" t="s">
        <v>424</v>
      </c>
      <c r="D10188" s="1">
        <v>41011</v>
      </c>
      <c r="F10188">
        <v>1</v>
      </c>
      <c r="G10188">
        <v>4659</v>
      </c>
      <c r="H10188" t="s">
        <v>47</v>
      </c>
      <c r="J10188" t="s">
        <v>14</v>
      </c>
      <c r="K10188">
        <v>38</v>
      </c>
      <c r="L10188" t="s">
        <v>15</v>
      </c>
    </row>
    <row r="10189" spans="1:12">
      <c r="A10189" t="e">
        <f ca="1">E00251532102121</f>
        <v>#NAME?</v>
      </c>
      <c r="B10189">
        <v>497</v>
      </c>
      <c r="C10189" t="s">
        <v>141</v>
      </c>
      <c r="D10189" s="1">
        <v>41968</v>
      </c>
      <c r="F10189">
        <v>1</v>
      </c>
      <c r="G10189">
        <v>83109</v>
      </c>
      <c r="H10189" t="s">
        <v>989</v>
      </c>
      <c r="J10189" t="s">
        <v>14</v>
      </c>
      <c r="K10189">
        <v>46</v>
      </c>
      <c r="L10189" t="s">
        <v>15</v>
      </c>
    </row>
    <row r="10190" spans="1:12">
      <c r="A10190" t="e">
        <f ca="1">E00251432216821</f>
        <v>#NAME?</v>
      </c>
      <c r="B10190">
        <v>3068</v>
      </c>
      <c r="C10190" t="s">
        <v>1224</v>
      </c>
      <c r="D10190" s="1">
        <v>42338</v>
      </c>
      <c r="F10190">
        <v>1</v>
      </c>
      <c r="G10190">
        <v>31401</v>
      </c>
      <c r="H10190" t="s">
        <v>1225</v>
      </c>
      <c r="J10190" t="s">
        <v>272</v>
      </c>
      <c r="K10190">
        <v>45</v>
      </c>
      <c r="L10190" t="s">
        <v>15</v>
      </c>
    </row>
    <row r="10191" spans="1:12">
      <c r="A10191" t="e">
        <f ca="1">E00251524991421</f>
        <v>#NAME?</v>
      </c>
      <c r="B10191">
        <v>464</v>
      </c>
      <c r="C10191" t="s">
        <v>45</v>
      </c>
      <c r="D10191" s="1">
        <v>41534</v>
      </c>
      <c r="F10191">
        <v>1</v>
      </c>
      <c r="G10191">
        <v>7098</v>
      </c>
      <c r="H10191" t="s">
        <v>945</v>
      </c>
      <c r="J10191" t="s">
        <v>14</v>
      </c>
      <c r="K10191">
        <v>49</v>
      </c>
      <c r="L10191" t="s">
        <v>15</v>
      </c>
    </row>
    <row r="10192" spans="1:12">
      <c r="A10192" t="e">
        <f ca="1">E00251430249221</f>
        <v>#NAME?</v>
      </c>
      <c r="B10192">
        <v>498</v>
      </c>
      <c r="C10192" t="s">
        <v>591</v>
      </c>
      <c r="D10192" s="1">
        <v>41354</v>
      </c>
      <c r="F10192">
        <v>2</v>
      </c>
      <c r="G10192">
        <v>25000</v>
      </c>
      <c r="H10192" t="s">
        <v>178</v>
      </c>
      <c r="J10192" t="s">
        <v>14</v>
      </c>
      <c r="K10192">
        <v>63</v>
      </c>
      <c r="L10192" t="s">
        <v>15</v>
      </c>
    </row>
    <row r="10193" spans="1:12">
      <c r="A10193" t="e">
        <f ca="1">E00251430249221</f>
        <v>#NAME?</v>
      </c>
      <c r="B10193">
        <v>498</v>
      </c>
      <c r="C10193" t="s">
        <v>591</v>
      </c>
      <c r="D10193" s="1">
        <v>42920</v>
      </c>
      <c r="F10193">
        <v>2</v>
      </c>
      <c r="G10193">
        <v>27800</v>
      </c>
      <c r="H10193" t="s">
        <v>145</v>
      </c>
      <c r="J10193" t="s">
        <v>14</v>
      </c>
      <c r="K10193">
        <v>67</v>
      </c>
      <c r="L10193" t="s">
        <v>15</v>
      </c>
    </row>
    <row r="10194" spans="1:12">
      <c r="A10194" t="e">
        <f ca="1">E00251514247321</f>
        <v>#NAME?</v>
      </c>
      <c r="B10194">
        <v>448</v>
      </c>
      <c r="C10194" t="s">
        <v>112</v>
      </c>
      <c r="D10194" s="1">
        <v>42440</v>
      </c>
      <c r="F10194">
        <v>1</v>
      </c>
      <c r="G10194">
        <v>2720</v>
      </c>
      <c r="H10194" t="s">
        <v>65</v>
      </c>
      <c r="J10194" t="s">
        <v>14</v>
      </c>
      <c r="K10194">
        <v>62</v>
      </c>
      <c r="L10194" t="s">
        <v>15</v>
      </c>
    </row>
    <row r="10195" spans="1:12">
      <c r="A10195" t="e">
        <f ca="1">E00251715760521</f>
        <v>#NAME?</v>
      </c>
      <c r="B10195">
        <v>454</v>
      </c>
      <c r="C10195" t="s">
        <v>179</v>
      </c>
      <c r="D10195" s="1">
        <v>42382</v>
      </c>
      <c r="F10195">
        <v>1</v>
      </c>
      <c r="G10195">
        <v>4619</v>
      </c>
      <c r="H10195" t="s">
        <v>613</v>
      </c>
      <c r="J10195" t="s">
        <v>14</v>
      </c>
      <c r="K10195">
        <v>51</v>
      </c>
      <c r="L10195" t="s">
        <v>15</v>
      </c>
    </row>
    <row r="10196" spans="1:12">
      <c r="A10196" t="e">
        <f ca="1">E00251715760521</f>
        <v>#NAME?</v>
      </c>
      <c r="B10196">
        <v>454</v>
      </c>
      <c r="C10196" t="s">
        <v>179</v>
      </c>
      <c r="D10196" s="1">
        <v>42466</v>
      </c>
      <c r="F10196">
        <v>1</v>
      </c>
      <c r="G10196">
        <v>30983</v>
      </c>
      <c r="H10196" t="s">
        <v>325</v>
      </c>
      <c r="J10196" t="s">
        <v>14</v>
      </c>
      <c r="K10196">
        <v>51</v>
      </c>
      <c r="L10196" t="s">
        <v>15</v>
      </c>
    </row>
    <row r="10197" spans="1:12">
      <c r="A10197" t="e">
        <f ca="1">E00251716492321</f>
        <v>#NAME?</v>
      </c>
      <c r="B10197">
        <v>7504</v>
      </c>
      <c r="C10197" t="s">
        <v>162</v>
      </c>
      <c r="D10197" s="1">
        <v>42170</v>
      </c>
      <c r="F10197">
        <v>2</v>
      </c>
      <c r="G10197">
        <v>79022</v>
      </c>
      <c r="H10197" t="s">
        <v>969</v>
      </c>
      <c r="J10197" t="s">
        <v>14</v>
      </c>
      <c r="K10197">
        <v>48</v>
      </c>
      <c r="L10197" t="s">
        <v>22</v>
      </c>
    </row>
    <row r="10198" spans="1:12">
      <c r="A10198" t="e">
        <f ca="1">E00251716492321</f>
        <v>#NAME?</v>
      </c>
      <c r="B10198">
        <v>7504</v>
      </c>
      <c r="C10198" t="s">
        <v>162</v>
      </c>
      <c r="D10198" s="1">
        <v>42578</v>
      </c>
      <c r="F10198">
        <v>1</v>
      </c>
      <c r="G10198">
        <v>25000</v>
      </c>
      <c r="H10198" t="s">
        <v>178</v>
      </c>
      <c r="J10198" t="s">
        <v>14</v>
      </c>
      <c r="K10198">
        <v>49</v>
      </c>
      <c r="L10198" t="s">
        <v>15</v>
      </c>
    </row>
    <row r="10199" spans="1:12">
      <c r="A10199" t="e">
        <f ca="1">E00251528958621</f>
        <v>#NAME?</v>
      </c>
      <c r="B10199">
        <v>296</v>
      </c>
      <c r="C10199" t="s">
        <v>119</v>
      </c>
      <c r="D10199" s="1">
        <v>41192</v>
      </c>
      <c r="F10199">
        <v>2</v>
      </c>
      <c r="G10199">
        <v>4019</v>
      </c>
      <c r="H10199" t="s">
        <v>26</v>
      </c>
      <c r="J10199" t="s">
        <v>14</v>
      </c>
      <c r="K10199">
        <v>60</v>
      </c>
      <c r="L10199" t="s">
        <v>15</v>
      </c>
    </row>
    <row r="10200" spans="1:12">
      <c r="A10200" t="e">
        <f ca="1">E00251514273321</f>
        <v>#NAME?</v>
      </c>
      <c r="B10200">
        <v>490</v>
      </c>
      <c r="C10200" t="s">
        <v>158</v>
      </c>
      <c r="D10200" s="1">
        <v>41367</v>
      </c>
      <c r="F10200">
        <v>3</v>
      </c>
      <c r="G10200">
        <v>490</v>
      </c>
      <c r="H10200" t="s">
        <v>203</v>
      </c>
      <c r="J10200" t="s">
        <v>14</v>
      </c>
      <c r="K10200">
        <v>52</v>
      </c>
      <c r="L10200" t="s">
        <v>15</v>
      </c>
    </row>
    <row r="10201" spans="1:12">
      <c r="A10201" t="e">
        <f ca="1">E00251514273321</f>
        <v>#NAME?</v>
      </c>
      <c r="B10201">
        <v>490</v>
      </c>
      <c r="C10201" t="s">
        <v>158</v>
      </c>
      <c r="D10201" s="1">
        <v>41738</v>
      </c>
      <c r="F10201">
        <v>3</v>
      </c>
      <c r="G10201">
        <v>4019</v>
      </c>
      <c r="H10201" t="s">
        <v>26</v>
      </c>
      <c r="J10201" t="s">
        <v>14</v>
      </c>
      <c r="K10201">
        <v>53</v>
      </c>
      <c r="L10201" t="s">
        <v>15</v>
      </c>
    </row>
    <row r="10202" spans="1:12">
      <c r="A10202" t="e">
        <f ca="1">E00251532925021</f>
        <v>#NAME?</v>
      </c>
      <c r="B10202">
        <v>491</v>
      </c>
      <c r="C10202" t="s">
        <v>567</v>
      </c>
      <c r="D10202" s="1">
        <v>42986</v>
      </c>
      <c r="F10202">
        <v>1</v>
      </c>
      <c r="G10202">
        <v>5997</v>
      </c>
      <c r="H10202" t="s">
        <v>374</v>
      </c>
      <c r="J10202" t="s">
        <v>14</v>
      </c>
      <c r="K10202">
        <v>54</v>
      </c>
      <c r="L10202" t="s">
        <v>15</v>
      </c>
    </row>
    <row r="10203" spans="1:12">
      <c r="A10203" t="e">
        <f ca="1">E00251512197321</f>
        <v>#NAME?</v>
      </c>
      <c r="B10203">
        <v>3913</v>
      </c>
      <c r="C10203" t="s">
        <v>251</v>
      </c>
      <c r="D10203" s="1">
        <v>41253</v>
      </c>
      <c r="F10203">
        <v>2</v>
      </c>
      <c r="G10203">
        <v>30000</v>
      </c>
      <c r="H10203" t="s">
        <v>144</v>
      </c>
      <c r="J10203" t="s">
        <v>14</v>
      </c>
      <c r="K10203">
        <v>40</v>
      </c>
      <c r="L10203" t="s">
        <v>15</v>
      </c>
    </row>
    <row r="10204" spans="1:12">
      <c r="A10204" t="e">
        <f ca="1">E00251531550021</f>
        <v>#NAME?</v>
      </c>
      <c r="B10204">
        <v>1786</v>
      </c>
      <c r="C10204" t="s">
        <v>37</v>
      </c>
      <c r="D10204" s="1">
        <v>40980</v>
      </c>
      <c r="F10204">
        <v>1</v>
      </c>
      <c r="G10204">
        <v>4019</v>
      </c>
      <c r="H10204" t="s">
        <v>26</v>
      </c>
      <c r="J10204" t="s">
        <v>14</v>
      </c>
      <c r="K10204">
        <v>55</v>
      </c>
      <c r="L10204" t="s">
        <v>15</v>
      </c>
    </row>
    <row r="10205" spans="1:12">
      <c r="A10205" t="e">
        <f ca="1">E00251430134421</f>
        <v>#NAME?</v>
      </c>
      <c r="B10205">
        <v>726</v>
      </c>
      <c r="C10205" t="s">
        <v>167</v>
      </c>
      <c r="D10205" s="1">
        <v>42390</v>
      </c>
      <c r="E10205">
        <v>1</v>
      </c>
      <c r="F10205">
        <v>3</v>
      </c>
      <c r="G10205">
        <v>5920</v>
      </c>
      <c r="H10205" t="s">
        <v>417</v>
      </c>
      <c r="J10205" t="s">
        <v>34</v>
      </c>
      <c r="K10205">
        <v>53</v>
      </c>
      <c r="L10205" t="s">
        <v>15</v>
      </c>
    </row>
    <row r="10206" spans="1:12">
      <c r="A10206" t="e">
        <f ca="1">E00251528935221</f>
        <v>#NAME?</v>
      </c>
      <c r="B10206">
        <v>297</v>
      </c>
      <c r="C10206" t="s">
        <v>411</v>
      </c>
      <c r="D10206" s="1">
        <v>41151</v>
      </c>
      <c r="F10206">
        <v>3</v>
      </c>
      <c r="G10206">
        <v>56400</v>
      </c>
      <c r="H10206" t="s">
        <v>91</v>
      </c>
      <c r="J10206" t="s">
        <v>14</v>
      </c>
      <c r="K10206">
        <v>54</v>
      </c>
      <c r="L10206" t="s">
        <v>15</v>
      </c>
    </row>
    <row r="10207" spans="1:12">
      <c r="A10207" t="e">
        <f ca="1">E00251526894021</f>
        <v>#NAME?</v>
      </c>
      <c r="B10207">
        <v>28</v>
      </c>
      <c r="C10207" t="s">
        <v>153</v>
      </c>
      <c r="D10207" s="1">
        <v>41802</v>
      </c>
      <c r="F10207">
        <v>1</v>
      </c>
      <c r="G10207">
        <v>2729</v>
      </c>
      <c r="H10207" t="s">
        <v>115</v>
      </c>
      <c r="J10207" t="s">
        <v>14</v>
      </c>
      <c r="K10207">
        <v>51</v>
      </c>
      <c r="L10207" t="s">
        <v>15</v>
      </c>
    </row>
    <row r="10208" spans="1:12">
      <c r="A10208" t="e">
        <f ca="1">E00251514257621</f>
        <v>#NAME?</v>
      </c>
      <c r="B10208">
        <v>5132</v>
      </c>
      <c r="C10208" t="s">
        <v>853</v>
      </c>
      <c r="D10208" s="1">
        <v>42753</v>
      </c>
      <c r="F10208">
        <v>3</v>
      </c>
      <c r="G10208">
        <v>2449</v>
      </c>
      <c r="H10208" t="s">
        <v>53</v>
      </c>
      <c r="J10208" t="s">
        <v>14</v>
      </c>
      <c r="K10208">
        <v>55</v>
      </c>
      <c r="L10208" t="s">
        <v>15</v>
      </c>
    </row>
    <row r="10209" spans="1:12">
      <c r="A10209" t="e">
        <f ca="1">E00251532351021</f>
        <v>#NAME?</v>
      </c>
      <c r="B10209">
        <v>490</v>
      </c>
      <c r="C10209" t="s">
        <v>158</v>
      </c>
      <c r="D10209" s="1">
        <v>41971</v>
      </c>
      <c r="F10209">
        <v>2</v>
      </c>
      <c r="G10209">
        <v>4019</v>
      </c>
      <c r="H10209" t="s">
        <v>26</v>
      </c>
      <c r="J10209" t="s">
        <v>14</v>
      </c>
      <c r="K10209">
        <v>56</v>
      </c>
      <c r="L10209" t="s">
        <v>15</v>
      </c>
    </row>
    <row r="10210" spans="1:12">
      <c r="A10210" t="e">
        <f ca="1">E00251532351021</f>
        <v>#NAME?</v>
      </c>
      <c r="B10210">
        <v>490</v>
      </c>
      <c r="C10210" t="s">
        <v>158</v>
      </c>
      <c r="D10210" s="1">
        <v>42297</v>
      </c>
      <c r="F10210">
        <v>1</v>
      </c>
      <c r="G10210">
        <v>33399</v>
      </c>
      <c r="H10210" t="s">
        <v>1094</v>
      </c>
      <c r="J10210" t="s">
        <v>14</v>
      </c>
      <c r="K10210">
        <v>57</v>
      </c>
      <c r="L10210" t="s">
        <v>15</v>
      </c>
    </row>
    <row r="10211" spans="1:12">
      <c r="A10211" t="e">
        <f ca="1">E00251532351021</f>
        <v>#NAME?</v>
      </c>
      <c r="B10211">
        <v>490</v>
      </c>
      <c r="C10211" t="s">
        <v>158</v>
      </c>
      <c r="D10211" s="1">
        <v>42759</v>
      </c>
      <c r="F10211">
        <v>1</v>
      </c>
      <c r="G10211">
        <v>2720</v>
      </c>
      <c r="H10211" t="s">
        <v>65</v>
      </c>
      <c r="J10211" t="s">
        <v>14</v>
      </c>
      <c r="K10211">
        <v>58</v>
      </c>
      <c r="L10211" t="s">
        <v>15</v>
      </c>
    </row>
    <row r="10212" spans="1:12">
      <c r="A10212" t="e">
        <f ca="1">E00251532351021</f>
        <v>#NAME?</v>
      </c>
      <c r="B10212">
        <v>490</v>
      </c>
      <c r="C10212" t="s">
        <v>158</v>
      </c>
      <c r="D10212" s="1">
        <v>43005</v>
      </c>
      <c r="F10212">
        <v>2</v>
      </c>
      <c r="G10212">
        <v>29690</v>
      </c>
      <c r="H10212" t="s">
        <v>52</v>
      </c>
      <c r="J10212" t="s">
        <v>14</v>
      </c>
      <c r="K10212">
        <v>59</v>
      </c>
      <c r="L10212" t="s">
        <v>15</v>
      </c>
    </row>
    <row r="10213" spans="1:12">
      <c r="A10213" t="e">
        <f ca="1">E00251619053021</f>
        <v>#NAME?</v>
      </c>
      <c r="B10213">
        <v>109</v>
      </c>
      <c r="C10213" t="s">
        <v>480</v>
      </c>
      <c r="D10213" s="1">
        <v>42310</v>
      </c>
      <c r="F10213">
        <v>2</v>
      </c>
      <c r="G10213">
        <v>4019</v>
      </c>
      <c r="H10213" t="s">
        <v>26</v>
      </c>
      <c r="J10213" t="s">
        <v>14</v>
      </c>
      <c r="K10213">
        <v>64</v>
      </c>
      <c r="L10213" t="s">
        <v>15</v>
      </c>
    </row>
    <row r="10214" spans="1:12">
      <c r="A10214" t="e">
        <f ca="1">E00251619053021</f>
        <v>#NAME?</v>
      </c>
      <c r="B10214">
        <v>109</v>
      </c>
      <c r="C10214" t="s">
        <v>480</v>
      </c>
      <c r="D10214" s="1">
        <v>42391</v>
      </c>
      <c r="F10214">
        <v>2</v>
      </c>
      <c r="G10214">
        <v>4019</v>
      </c>
      <c r="H10214" t="s">
        <v>26</v>
      </c>
      <c r="J10214" t="s">
        <v>14</v>
      </c>
      <c r="K10214">
        <v>65</v>
      </c>
      <c r="L10214" t="s">
        <v>15</v>
      </c>
    </row>
    <row r="10215" spans="1:12">
      <c r="A10215" t="e">
        <f ca="1">E00251513453021</f>
        <v>#NAME?</v>
      </c>
      <c r="B10215">
        <v>440</v>
      </c>
      <c r="C10215" t="s">
        <v>12</v>
      </c>
      <c r="D10215" s="1">
        <v>41151</v>
      </c>
      <c r="F10215">
        <v>2</v>
      </c>
      <c r="G10215">
        <v>4019</v>
      </c>
      <c r="H10215" t="s">
        <v>26</v>
      </c>
      <c r="J10215" t="s">
        <v>14</v>
      </c>
      <c r="K10215">
        <v>49</v>
      </c>
      <c r="L10215" t="s">
        <v>15</v>
      </c>
    </row>
    <row r="10216" spans="1:12">
      <c r="A10216" t="e">
        <f ca="1">E00251513453021</f>
        <v>#NAME?</v>
      </c>
      <c r="B10216">
        <v>440</v>
      </c>
      <c r="C10216" t="s">
        <v>12</v>
      </c>
      <c r="D10216" s="1">
        <v>41808</v>
      </c>
      <c r="F10216">
        <v>1</v>
      </c>
      <c r="G10216">
        <v>2720</v>
      </c>
      <c r="H10216" t="s">
        <v>65</v>
      </c>
      <c r="J10216" t="s">
        <v>14</v>
      </c>
      <c r="K10216">
        <v>51</v>
      </c>
      <c r="L10216" t="s">
        <v>15</v>
      </c>
    </row>
    <row r="10217" spans="1:12">
      <c r="A10217" t="e">
        <f ca="1">E00251513453021</f>
        <v>#NAME?</v>
      </c>
      <c r="B10217">
        <v>440</v>
      </c>
      <c r="C10217" t="s">
        <v>12</v>
      </c>
      <c r="D10217" s="1">
        <v>42334</v>
      </c>
      <c r="F10217">
        <v>1</v>
      </c>
      <c r="G10217">
        <v>93</v>
      </c>
      <c r="H10217" t="s">
        <v>29</v>
      </c>
      <c r="J10217" t="s">
        <v>14</v>
      </c>
      <c r="K10217">
        <v>52</v>
      </c>
      <c r="L10217" t="s">
        <v>15</v>
      </c>
    </row>
    <row r="10218" spans="1:12">
      <c r="A10218" t="e">
        <f ca="1">E00251432420521</f>
        <v>#NAME?</v>
      </c>
      <c r="B10218">
        <v>451</v>
      </c>
      <c r="C10218" t="s">
        <v>102</v>
      </c>
      <c r="D10218" s="1">
        <v>40970</v>
      </c>
      <c r="F10218">
        <v>1</v>
      </c>
      <c r="G10218">
        <v>30000</v>
      </c>
      <c r="H10218" t="s">
        <v>144</v>
      </c>
      <c r="J10218" t="s">
        <v>14</v>
      </c>
      <c r="K10218">
        <v>48</v>
      </c>
      <c r="L10218" t="s">
        <v>15</v>
      </c>
    </row>
    <row r="10219" spans="1:12">
      <c r="A10219" t="e">
        <f ca="1">E00251432420521</f>
        <v>#NAME?</v>
      </c>
      <c r="B10219">
        <v>451</v>
      </c>
      <c r="C10219" t="s">
        <v>102</v>
      </c>
      <c r="D10219" s="1">
        <v>41941</v>
      </c>
      <c r="F10219">
        <v>1</v>
      </c>
      <c r="G10219">
        <v>30593</v>
      </c>
      <c r="H10219" t="s">
        <v>684</v>
      </c>
      <c r="J10219" t="s">
        <v>14</v>
      </c>
      <c r="K10219">
        <v>51</v>
      </c>
      <c r="L10219" t="s">
        <v>15</v>
      </c>
    </row>
    <row r="10220" spans="1:12">
      <c r="A10220" t="e">
        <f ca="1">E00251537608221</f>
        <v>#NAME?</v>
      </c>
      <c r="B10220">
        <v>442</v>
      </c>
      <c r="C10220" t="s">
        <v>95</v>
      </c>
      <c r="D10220" s="1">
        <v>42521</v>
      </c>
      <c r="F10220">
        <v>1</v>
      </c>
      <c r="G10220">
        <v>4019</v>
      </c>
      <c r="H10220" t="s">
        <v>26</v>
      </c>
      <c r="J10220" t="s">
        <v>14</v>
      </c>
      <c r="K10220">
        <v>65</v>
      </c>
      <c r="L10220" t="s">
        <v>15</v>
      </c>
    </row>
    <row r="10221" spans="1:12">
      <c r="A10221" t="e">
        <f ca="1">E00251439956621</f>
        <v>#NAME?</v>
      </c>
      <c r="B10221">
        <v>166</v>
      </c>
      <c r="C10221" t="s">
        <v>626</v>
      </c>
      <c r="D10221" s="1">
        <v>42951</v>
      </c>
      <c r="F10221">
        <v>1</v>
      </c>
      <c r="G10221">
        <v>539</v>
      </c>
      <c r="H10221" t="s">
        <v>379</v>
      </c>
      <c r="J10221" t="s">
        <v>14</v>
      </c>
      <c r="K10221">
        <v>44</v>
      </c>
      <c r="L10221" t="s">
        <v>15</v>
      </c>
    </row>
    <row r="10222" spans="1:12">
      <c r="A10222" t="e">
        <f ca="1">E00251629160421</f>
        <v>#NAME?</v>
      </c>
      <c r="B10222">
        <v>195</v>
      </c>
      <c r="C10222" t="s">
        <v>854</v>
      </c>
      <c r="D10222" s="1">
        <v>42709</v>
      </c>
      <c r="F10222">
        <v>3</v>
      </c>
      <c r="G10222">
        <v>2729</v>
      </c>
      <c r="H10222" t="s">
        <v>115</v>
      </c>
      <c r="J10222" t="s">
        <v>14</v>
      </c>
      <c r="K10222">
        <v>54</v>
      </c>
      <c r="L10222" t="s">
        <v>15</v>
      </c>
    </row>
    <row r="10223" spans="1:12">
      <c r="A10223" t="e">
        <f ca="1">E00251524999521</f>
        <v>#NAME?</v>
      </c>
      <c r="B10223">
        <v>437</v>
      </c>
      <c r="C10223" t="s">
        <v>216</v>
      </c>
      <c r="D10223" s="1">
        <v>42103</v>
      </c>
      <c r="F10223">
        <v>2</v>
      </c>
      <c r="G10223">
        <v>460</v>
      </c>
      <c r="H10223" t="s">
        <v>16</v>
      </c>
      <c r="J10223" t="s">
        <v>14</v>
      </c>
      <c r="K10223">
        <v>44</v>
      </c>
      <c r="L10223" t="s">
        <v>15</v>
      </c>
    </row>
    <row r="10224" spans="1:12">
      <c r="A10224" t="e">
        <f ca="1">E00251524999521</f>
        <v>#NAME?</v>
      </c>
      <c r="B10224">
        <v>437</v>
      </c>
      <c r="C10224" t="s">
        <v>216</v>
      </c>
      <c r="D10224" s="1">
        <v>42109</v>
      </c>
      <c r="F10224">
        <v>1</v>
      </c>
      <c r="G10224">
        <v>5198</v>
      </c>
      <c r="H10224" t="s">
        <v>200</v>
      </c>
      <c r="J10224" t="s">
        <v>14</v>
      </c>
      <c r="K10224">
        <v>44</v>
      </c>
      <c r="L10224" t="s">
        <v>15</v>
      </c>
    </row>
    <row r="10225" spans="1:12">
      <c r="A10225" t="e">
        <f ca="1">E00251715760521</f>
        <v>#NAME?</v>
      </c>
      <c r="B10225">
        <v>454</v>
      </c>
      <c r="C10225" t="s">
        <v>179</v>
      </c>
      <c r="D10225" s="1">
        <v>42935</v>
      </c>
      <c r="F10225">
        <v>1</v>
      </c>
      <c r="G10225">
        <v>78900</v>
      </c>
      <c r="H10225" t="s">
        <v>79</v>
      </c>
      <c r="J10225" t="s">
        <v>14</v>
      </c>
      <c r="K10225">
        <v>52</v>
      </c>
      <c r="L10225" t="s">
        <v>22</v>
      </c>
    </row>
    <row r="10226" spans="1:12">
      <c r="A10226" t="e">
        <f ca="1">E00251512209421</f>
        <v>#NAME?</v>
      </c>
      <c r="B10226">
        <v>66</v>
      </c>
      <c r="C10226" t="s">
        <v>134</v>
      </c>
      <c r="D10226" s="1">
        <v>41830</v>
      </c>
      <c r="F10226">
        <v>1</v>
      </c>
      <c r="G10226">
        <v>3019</v>
      </c>
      <c r="H10226" t="s">
        <v>441</v>
      </c>
      <c r="J10226" t="s">
        <v>14</v>
      </c>
      <c r="K10226">
        <v>59</v>
      </c>
      <c r="L10226" t="s">
        <v>15</v>
      </c>
    </row>
    <row r="10227" spans="1:12">
      <c r="A10227" t="e">
        <f ca="1">E00251512282321</f>
        <v>#NAME?</v>
      </c>
      <c r="B10227">
        <v>3913</v>
      </c>
      <c r="C10227" t="s">
        <v>251</v>
      </c>
      <c r="D10227" s="1">
        <v>41113</v>
      </c>
      <c r="F10227">
        <v>1</v>
      </c>
      <c r="G10227">
        <v>4299</v>
      </c>
      <c r="H10227" t="s">
        <v>705</v>
      </c>
      <c r="J10227" t="s">
        <v>14</v>
      </c>
      <c r="K10227">
        <v>56</v>
      </c>
      <c r="L10227" t="s">
        <v>15</v>
      </c>
    </row>
    <row r="10228" spans="1:12">
      <c r="A10228" t="e">
        <f ca="1">E00251529174621</f>
        <v>#NAME?</v>
      </c>
      <c r="B10228">
        <v>189</v>
      </c>
      <c r="C10228" t="s">
        <v>58</v>
      </c>
      <c r="D10228" s="1">
        <v>42450</v>
      </c>
      <c r="F10228">
        <v>1</v>
      </c>
      <c r="G10228">
        <v>462</v>
      </c>
      <c r="H10228" t="s">
        <v>288</v>
      </c>
      <c r="J10228" t="s">
        <v>14</v>
      </c>
      <c r="K10228">
        <v>51</v>
      </c>
      <c r="L10228" t="s">
        <v>15</v>
      </c>
    </row>
    <row r="10229" spans="1:12">
      <c r="A10229" t="e">
        <f ca="1">E00251512591221</f>
        <v>#NAME?</v>
      </c>
      <c r="B10229">
        <v>53</v>
      </c>
      <c r="C10229" t="s">
        <v>1226</v>
      </c>
      <c r="D10229" s="1">
        <v>42535</v>
      </c>
      <c r="F10229">
        <v>1</v>
      </c>
      <c r="G10229">
        <v>6929</v>
      </c>
      <c r="H10229" t="s">
        <v>36</v>
      </c>
      <c r="J10229" t="s">
        <v>14</v>
      </c>
      <c r="K10229">
        <v>45</v>
      </c>
      <c r="L10229" t="s">
        <v>15</v>
      </c>
    </row>
    <row r="10230" spans="1:12">
      <c r="A10230" t="e">
        <f ca="1">E00251513434021</f>
        <v>#NAME?</v>
      </c>
      <c r="B10230">
        <v>473</v>
      </c>
      <c r="C10230" t="s">
        <v>669</v>
      </c>
      <c r="D10230" s="1">
        <v>41618</v>
      </c>
      <c r="F10230">
        <v>1</v>
      </c>
      <c r="G10230">
        <v>2448</v>
      </c>
      <c r="H10230" t="s">
        <v>19</v>
      </c>
      <c r="J10230" t="s">
        <v>14</v>
      </c>
      <c r="K10230">
        <v>46</v>
      </c>
      <c r="L10230" t="s">
        <v>15</v>
      </c>
    </row>
    <row r="10231" spans="1:12">
      <c r="A10231" t="e">
        <f ca="1">E00251524999521</f>
        <v>#NAME?</v>
      </c>
      <c r="B10231">
        <v>437</v>
      </c>
      <c r="C10231" t="s">
        <v>216</v>
      </c>
      <c r="D10231" s="1">
        <v>41631</v>
      </c>
      <c r="F10231">
        <v>1</v>
      </c>
      <c r="G10231">
        <v>30000</v>
      </c>
      <c r="H10231" t="s">
        <v>144</v>
      </c>
      <c r="J10231" t="s">
        <v>14</v>
      </c>
      <c r="K10231">
        <v>42</v>
      </c>
      <c r="L10231" t="s">
        <v>15</v>
      </c>
    </row>
    <row r="10232" spans="1:12">
      <c r="A10232" t="e">
        <f ca="1">E00251514243921</f>
        <v>#NAME?</v>
      </c>
      <c r="B10232">
        <v>453</v>
      </c>
      <c r="C10232" t="s">
        <v>96</v>
      </c>
      <c r="D10232" s="1">
        <v>42768</v>
      </c>
      <c r="F10232">
        <v>2</v>
      </c>
      <c r="G10232">
        <v>78906</v>
      </c>
      <c r="H10232" t="s">
        <v>31</v>
      </c>
      <c r="J10232" t="s">
        <v>14</v>
      </c>
      <c r="K10232">
        <v>52</v>
      </c>
      <c r="L10232" t="s">
        <v>22</v>
      </c>
    </row>
    <row r="10233" spans="1:12">
      <c r="A10233" t="e">
        <f ca="1">E00251529558721</f>
        <v>#NAME?</v>
      </c>
      <c r="B10233">
        <v>154</v>
      </c>
      <c r="C10233" t="s">
        <v>533</v>
      </c>
      <c r="D10233" s="1">
        <v>41446</v>
      </c>
      <c r="F10233">
        <v>1</v>
      </c>
      <c r="G10233">
        <v>4019</v>
      </c>
      <c r="H10233" t="s">
        <v>26</v>
      </c>
      <c r="J10233" t="s">
        <v>14</v>
      </c>
      <c r="K10233">
        <v>55</v>
      </c>
      <c r="L10233" t="s">
        <v>15</v>
      </c>
    </row>
    <row r="10234" spans="1:12">
      <c r="A10234" t="e">
        <f ca="1">E00251432194221</f>
        <v>#NAME?</v>
      </c>
      <c r="B10234">
        <v>488</v>
      </c>
      <c r="C10234" t="s">
        <v>401</v>
      </c>
      <c r="D10234" s="1">
        <v>42585</v>
      </c>
      <c r="F10234">
        <v>1</v>
      </c>
      <c r="G10234">
        <v>29623</v>
      </c>
      <c r="H10234" t="s">
        <v>556</v>
      </c>
      <c r="J10234" t="s">
        <v>14</v>
      </c>
      <c r="K10234">
        <v>45</v>
      </c>
      <c r="L10234" t="s">
        <v>15</v>
      </c>
    </row>
    <row r="10235" spans="1:12">
      <c r="A10235" t="e">
        <f ca="1">E00251430254221</f>
        <v>#NAME?</v>
      </c>
      <c r="B10235">
        <v>502</v>
      </c>
      <c r="C10235" t="s">
        <v>172</v>
      </c>
      <c r="D10235" s="1">
        <v>41744</v>
      </c>
      <c r="F10235">
        <v>2</v>
      </c>
      <c r="G10235">
        <v>2689</v>
      </c>
      <c r="H10235" t="s">
        <v>255</v>
      </c>
      <c r="J10235" t="s">
        <v>14</v>
      </c>
      <c r="K10235">
        <v>56</v>
      </c>
      <c r="L10235" t="s">
        <v>15</v>
      </c>
    </row>
    <row r="10236" spans="1:12">
      <c r="A10236" t="e">
        <f ca="1">E00251430254221</f>
        <v>#NAME?</v>
      </c>
      <c r="B10236">
        <v>7505</v>
      </c>
      <c r="C10236" t="s">
        <v>209</v>
      </c>
      <c r="D10236" s="1">
        <v>42810</v>
      </c>
      <c r="F10236">
        <v>2</v>
      </c>
      <c r="G10236">
        <v>87363</v>
      </c>
      <c r="H10236" t="s">
        <v>366</v>
      </c>
      <c r="J10236" t="s">
        <v>14</v>
      </c>
      <c r="K10236">
        <v>59</v>
      </c>
      <c r="L10236" t="s">
        <v>15</v>
      </c>
    </row>
    <row r="10237" spans="1:12">
      <c r="A10237" t="e">
        <f ca="1">E00251528938321</f>
        <v>#NAME?</v>
      </c>
      <c r="B10237">
        <v>291</v>
      </c>
      <c r="C10237" t="s">
        <v>160</v>
      </c>
      <c r="D10237" s="1">
        <v>41344</v>
      </c>
      <c r="F10237">
        <v>1</v>
      </c>
      <c r="G10237">
        <v>7231</v>
      </c>
      <c r="H10237" t="s">
        <v>128</v>
      </c>
      <c r="J10237" t="s">
        <v>14</v>
      </c>
      <c r="K10237">
        <v>54</v>
      </c>
      <c r="L10237" t="s">
        <v>15</v>
      </c>
    </row>
    <row r="10238" spans="1:12">
      <c r="A10238" t="e">
        <f ca="1">E00251528938321</f>
        <v>#NAME?</v>
      </c>
      <c r="B10238">
        <v>291</v>
      </c>
      <c r="C10238" t="s">
        <v>160</v>
      </c>
      <c r="D10238" s="1">
        <v>41348</v>
      </c>
      <c r="F10238">
        <v>1</v>
      </c>
      <c r="G10238">
        <v>7231</v>
      </c>
      <c r="H10238" t="s">
        <v>128</v>
      </c>
      <c r="J10238" t="s">
        <v>14</v>
      </c>
      <c r="K10238">
        <v>54</v>
      </c>
      <c r="L10238" t="s">
        <v>15</v>
      </c>
    </row>
    <row r="10239" spans="1:12">
      <c r="A10239" t="e">
        <f ca="1">E00251528938321</f>
        <v>#NAME?</v>
      </c>
      <c r="B10239">
        <v>291</v>
      </c>
      <c r="C10239" t="s">
        <v>160</v>
      </c>
      <c r="D10239" s="1">
        <v>41808</v>
      </c>
      <c r="F10239">
        <v>3</v>
      </c>
      <c r="G10239">
        <v>4019</v>
      </c>
      <c r="H10239" t="s">
        <v>26</v>
      </c>
      <c r="J10239" t="s">
        <v>14</v>
      </c>
      <c r="K10239">
        <v>55</v>
      </c>
      <c r="L10239" t="s">
        <v>15</v>
      </c>
    </row>
    <row r="10240" spans="1:12">
      <c r="A10240" t="e">
        <f ca="1">E00251510737521</f>
        <v>#NAME?</v>
      </c>
      <c r="B10240">
        <v>122</v>
      </c>
      <c r="C10240" t="s">
        <v>522</v>
      </c>
      <c r="D10240" s="1">
        <v>42215</v>
      </c>
      <c r="F10240">
        <v>4</v>
      </c>
      <c r="G10240">
        <v>4019</v>
      </c>
      <c r="H10240" t="s">
        <v>26</v>
      </c>
      <c r="J10240" t="s">
        <v>14</v>
      </c>
      <c r="K10240">
        <v>65</v>
      </c>
      <c r="L10240" t="s">
        <v>15</v>
      </c>
    </row>
    <row r="10241" spans="1:12">
      <c r="A10241" t="e">
        <f ca="1">E00251619054721</f>
        <v>#NAME?</v>
      </c>
      <c r="B10241">
        <v>109</v>
      </c>
      <c r="C10241" t="s">
        <v>480</v>
      </c>
      <c r="D10241" s="1">
        <v>42171</v>
      </c>
      <c r="F10241">
        <v>1</v>
      </c>
      <c r="G10241">
        <v>30000</v>
      </c>
      <c r="H10241" t="s">
        <v>144</v>
      </c>
      <c r="J10241" t="s">
        <v>14</v>
      </c>
      <c r="K10241">
        <v>46</v>
      </c>
      <c r="L10241" t="s">
        <v>15</v>
      </c>
    </row>
    <row r="10242" spans="1:12">
      <c r="A10242" t="e">
        <f ca="1">E00251524952721</f>
        <v>#NAME?</v>
      </c>
      <c r="B10242">
        <v>437</v>
      </c>
      <c r="C10242" t="s">
        <v>216</v>
      </c>
      <c r="D10242" s="1">
        <v>42774</v>
      </c>
      <c r="F10242">
        <v>2</v>
      </c>
      <c r="G10242">
        <v>2720</v>
      </c>
      <c r="H10242" t="s">
        <v>65</v>
      </c>
      <c r="J10242" t="s">
        <v>14</v>
      </c>
      <c r="K10242">
        <v>52</v>
      </c>
      <c r="L10242" t="s">
        <v>15</v>
      </c>
    </row>
    <row r="10243" spans="1:12">
      <c r="A10243" t="e">
        <f ca="1">E00251533607221</f>
        <v>#NAME?</v>
      </c>
      <c r="B10243">
        <v>122</v>
      </c>
      <c r="C10243" t="s">
        <v>522</v>
      </c>
      <c r="D10243" s="1">
        <v>41156</v>
      </c>
      <c r="F10243">
        <v>2</v>
      </c>
      <c r="G10243">
        <v>7243</v>
      </c>
      <c r="H10243" t="s">
        <v>42</v>
      </c>
      <c r="J10243" t="s">
        <v>14</v>
      </c>
      <c r="K10243">
        <v>43</v>
      </c>
      <c r="L10243" t="s">
        <v>15</v>
      </c>
    </row>
    <row r="10244" spans="1:12">
      <c r="A10244" t="e">
        <f ca="1">E00251533607221</f>
        <v>#NAME?</v>
      </c>
      <c r="B10244">
        <v>122</v>
      </c>
      <c r="C10244" t="s">
        <v>522</v>
      </c>
      <c r="D10244" s="1">
        <v>41166</v>
      </c>
      <c r="F10244">
        <v>1</v>
      </c>
      <c r="G10244">
        <v>7243</v>
      </c>
      <c r="H10244" t="s">
        <v>42</v>
      </c>
      <c r="J10244" t="s">
        <v>14</v>
      </c>
      <c r="K10244">
        <v>43</v>
      </c>
      <c r="L10244" t="s">
        <v>15</v>
      </c>
    </row>
    <row r="10245" spans="1:12">
      <c r="A10245" t="e">
        <f ca="1">E00251533607221</f>
        <v>#NAME?</v>
      </c>
      <c r="B10245">
        <v>122</v>
      </c>
      <c r="C10245" t="s">
        <v>522</v>
      </c>
      <c r="D10245" s="1">
        <v>42041</v>
      </c>
      <c r="F10245">
        <v>2</v>
      </c>
      <c r="G10245">
        <v>7242</v>
      </c>
      <c r="H10245" t="s">
        <v>93</v>
      </c>
      <c r="J10245" t="s">
        <v>14</v>
      </c>
      <c r="K10245">
        <v>45</v>
      </c>
      <c r="L10245" t="s">
        <v>15</v>
      </c>
    </row>
    <row r="10246" spans="1:12">
      <c r="A10246" t="e">
        <f ca="1">E00251717807221</f>
        <v>#NAME?</v>
      </c>
      <c r="B10246">
        <v>729</v>
      </c>
      <c r="C10246" t="s">
        <v>68</v>
      </c>
      <c r="D10246" s="1">
        <v>42402</v>
      </c>
      <c r="F10246">
        <v>1</v>
      </c>
      <c r="G10246">
        <v>78900</v>
      </c>
      <c r="H10246" t="s">
        <v>79</v>
      </c>
      <c r="I10246" t="s">
        <v>56</v>
      </c>
      <c r="J10246" t="s">
        <v>57</v>
      </c>
      <c r="K10246">
        <v>47</v>
      </c>
      <c r="L10246" t="s">
        <v>22</v>
      </c>
    </row>
    <row r="10247" spans="1:12">
      <c r="A10247" t="e">
        <f ca="1">E00251717807221</f>
        <v>#NAME?</v>
      </c>
      <c r="B10247">
        <v>1128</v>
      </c>
      <c r="C10247" t="s">
        <v>424</v>
      </c>
      <c r="D10247" s="1">
        <v>42667</v>
      </c>
      <c r="F10247">
        <v>1</v>
      </c>
      <c r="G10247">
        <v>2724</v>
      </c>
      <c r="H10247" t="s">
        <v>73</v>
      </c>
      <c r="J10247" t="s">
        <v>14</v>
      </c>
      <c r="K10247">
        <v>48</v>
      </c>
      <c r="L10247" t="s">
        <v>15</v>
      </c>
    </row>
    <row r="10248" spans="1:12">
      <c r="A10248" t="e">
        <f ca="1">E00251716551821</f>
        <v>#NAME?</v>
      </c>
      <c r="B10248">
        <v>7504</v>
      </c>
      <c r="C10248" t="s">
        <v>162</v>
      </c>
      <c r="D10248" s="1">
        <v>42520</v>
      </c>
      <c r="F10248">
        <v>1</v>
      </c>
      <c r="G10248">
        <v>93</v>
      </c>
      <c r="H10248" t="s">
        <v>29</v>
      </c>
      <c r="J10248" t="s">
        <v>14</v>
      </c>
      <c r="K10248">
        <v>46</v>
      </c>
      <c r="L10248" t="s">
        <v>15</v>
      </c>
    </row>
    <row r="10249" spans="1:12">
      <c r="A10249" t="e">
        <f ca="1">E00251429378121</f>
        <v>#NAME?</v>
      </c>
      <c r="B10249">
        <v>274</v>
      </c>
      <c r="C10249" t="s">
        <v>506</v>
      </c>
      <c r="D10249" s="1">
        <v>41646</v>
      </c>
      <c r="F10249">
        <v>1</v>
      </c>
      <c r="G10249">
        <v>9599</v>
      </c>
      <c r="H10249" t="s">
        <v>430</v>
      </c>
      <c r="J10249" t="s">
        <v>14</v>
      </c>
      <c r="K10249">
        <v>54</v>
      </c>
      <c r="L10249" t="s">
        <v>15</v>
      </c>
    </row>
    <row r="10250" spans="1:12">
      <c r="A10250" t="e">
        <f ca="1">E00251615086621</f>
        <v>#NAME?</v>
      </c>
      <c r="B10250">
        <v>763</v>
      </c>
      <c r="C10250" t="s">
        <v>194</v>
      </c>
      <c r="D10250" s="1">
        <v>42746</v>
      </c>
      <c r="E10250">
        <v>0</v>
      </c>
      <c r="F10250">
        <v>1</v>
      </c>
      <c r="G10250">
        <v>56944</v>
      </c>
      <c r="H10250" t="s">
        <v>1227</v>
      </c>
      <c r="J10250" t="s">
        <v>34</v>
      </c>
      <c r="K10250">
        <v>56</v>
      </c>
      <c r="L10250" t="s">
        <v>15</v>
      </c>
    </row>
    <row r="10251" spans="1:12">
      <c r="A10251" t="e">
        <f ca="1">E00251427202821</f>
        <v>#NAME?</v>
      </c>
      <c r="B10251">
        <v>29</v>
      </c>
      <c r="C10251" t="s">
        <v>309</v>
      </c>
      <c r="D10251" s="1">
        <v>43067</v>
      </c>
      <c r="F10251">
        <v>1</v>
      </c>
      <c r="G10251">
        <v>60090</v>
      </c>
      <c r="H10251" t="s">
        <v>181</v>
      </c>
      <c r="J10251" t="s">
        <v>14</v>
      </c>
      <c r="K10251">
        <v>68</v>
      </c>
      <c r="L10251" t="s">
        <v>15</v>
      </c>
    </row>
    <row r="10252" spans="1:12">
      <c r="A10252" t="e">
        <f ca="1">E00251427202121</f>
        <v>#NAME?</v>
      </c>
      <c r="B10252">
        <v>30</v>
      </c>
      <c r="C10252" t="s">
        <v>344</v>
      </c>
      <c r="D10252" s="1">
        <v>42163</v>
      </c>
      <c r="F10252">
        <v>1</v>
      </c>
      <c r="G10252">
        <v>8798</v>
      </c>
      <c r="H10252" t="s">
        <v>314</v>
      </c>
      <c r="J10252" t="s">
        <v>14</v>
      </c>
      <c r="K10252">
        <v>54</v>
      </c>
      <c r="L10252" t="s">
        <v>15</v>
      </c>
    </row>
    <row r="10253" spans="1:12">
      <c r="A10253" t="e">
        <f ca="1">E00251619802021</f>
        <v>#NAME?</v>
      </c>
      <c r="B10253">
        <v>454</v>
      </c>
      <c r="C10253" t="s">
        <v>179</v>
      </c>
      <c r="D10253" s="1">
        <v>42024</v>
      </c>
      <c r="F10253">
        <v>1</v>
      </c>
      <c r="G10253">
        <v>7291</v>
      </c>
      <c r="H10253" t="s">
        <v>163</v>
      </c>
      <c r="J10253" t="s">
        <v>14</v>
      </c>
      <c r="K10253">
        <v>53</v>
      </c>
      <c r="L10253" t="s">
        <v>15</v>
      </c>
    </row>
    <row r="10254" spans="1:12">
      <c r="A10254" t="e">
        <f ca="1">E00251512459221</f>
        <v>#NAME?</v>
      </c>
      <c r="B10254">
        <v>1929</v>
      </c>
      <c r="C10254" t="s">
        <v>195</v>
      </c>
      <c r="D10254" s="1">
        <v>41050</v>
      </c>
      <c r="F10254">
        <v>1</v>
      </c>
      <c r="G10254">
        <v>30000</v>
      </c>
      <c r="H10254" t="s">
        <v>144</v>
      </c>
      <c r="J10254" t="s">
        <v>14</v>
      </c>
      <c r="K10254">
        <v>40</v>
      </c>
      <c r="L10254" t="s">
        <v>15</v>
      </c>
    </row>
    <row r="10255" spans="1:12">
      <c r="A10255" t="e">
        <f ca="1">E00251512459221</f>
        <v>#NAME?</v>
      </c>
      <c r="B10255">
        <v>1929</v>
      </c>
      <c r="C10255" t="s">
        <v>195</v>
      </c>
      <c r="D10255" s="1">
        <v>42194</v>
      </c>
      <c r="F10255">
        <v>1</v>
      </c>
      <c r="G10255">
        <v>49390</v>
      </c>
      <c r="H10255" t="s">
        <v>59</v>
      </c>
      <c r="J10255" t="s">
        <v>14</v>
      </c>
      <c r="K10255">
        <v>44</v>
      </c>
      <c r="L10255" t="s">
        <v>15</v>
      </c>
    </row>
    <row r="10256" spans="1:12">
      <c r="A10256" t="e">
        <f ca="1">E00251512459221</f>
        <v>#NAME?</v>
      </c>
      <c r="B10256">
        <v>1929</v>
      </c>
      <c r="C10256" t="s">
        <v>195</v>
      </c>
      <c r="D10256" s="1">
        <v>42324</v>
      </c>
      <c r="F10256">
        <v>3</v>
      </c>
      <c r="G10256">
        <v>49390</v>
      </c>
      <c r="H10256" t="s">
        <v>59</v>
      </c>
      <c r="J10256" t="s">
        <v>14</v>
      </c>
      <c r="K10256">
        <v>44</v>
      </c>
      <c r="L10256" t="s">
        <v>15</v>
      </c>
    </row>
    <row r="10257" spans="1:12">
      <c r="A10257" t="e">
        <f ca="1">E00251528760321</f>
        <v>#NAME?</v>
      </c>
      <c r="B10257">
        <v>291</v>
      </c>
      <c r="C10257" t="s">
        <v>160</v>
      </c>
      <c r="D10257" s="1">
        <v>42748</v>
      </c>
      <c r="F10257">
        <v>1</v>
      </c>
      <c r="G10257">
        <v>7295</v>
      </c>
      <c r="H10257" t="s">
        <v>76</v>
      </c>
      <c r="J10257" t="s">
        <v>14</v>
      </c>
      <c r="K10257">
        <v>62</v>
      </c>
      <c r="L10257" t="s">
        <v>15</v>
      </c>
    </row>
    <row r="10258" spans="1:12">
      <c r="A10258" t="e">
        <f ca="1">E00251424849521</f>
        <v>#NAME?</v>
      </c>
      <c r="B10258">
        <v>100</v>
      </c>
      <c r="C10258" t="s">
        <v>54</v>
      </c>
      <c r="D10258" s="1">
        <v>42047</v>
      </c>
      <c r="F10258">
        <v>1</v>
      </c>
      <c r="G10258">
        <v>7799</v>
      </c>
      <c r="H10258" t="s">
        <v>493</v>
      </c>
      <c r="I10258" t="s">
        <v>56</v>
      </c>
      <c r="J10258" t="s">
        <v>57</v>
      </c>
      <c r="K10258">
        <v>51</v>
      </c>
      <c r="L10258" t="s">
        <v>15</v>
      </c>
    </row>
    <row r="10259" spans="1:12">
      <c r="A10259" t="e">
        <f ca="1">E00251427218921</f>
        <v>#NAME?</v>
      </c>
      <c r="B10259">
        <v>1</v>
      </c>
      <c r="C10259" t="s">
        <v>234</v>
      </c>
      <c r="D10259" s="1">
        <v>41787</v>
      </c>
      <c r="F10259">
        <v>1</v>
      </c>
      <c r="G10259">
        <v>7823</v>
      </c>
      <c r="H10259" t="s">
        <v>282</v>
      </c>
      <c r="I10259" t="s">
        <v>56</v>
      </c>
      <c r="J10259" t="s">
        <v>57</v>
      </c>
      <c r="K10259">
        <v>52</v>
      </c>
      <c r="L10259" t="s">
        <v>22</v>
      </c>
    </row>
    <row r="10260" spans="1:12">
      <c r="A10260" t="e">
        <f ca="1">E00251619838921</f>
        <v>#NAME?</v>
      </c>
      <c r="B10260">
        <v>454</v>
      </c>
      <c r="C10260" t="s">
        <v>179</v>
      </c>
      <c r="D10260" s="1">
        <v>42913</v>
      </c>
      <c r="F10260">
        <v>2</v>
      </c>
      <c r="G10260">
        <v>2721</v>
      </c>
      <c r="H10260" t="s">
        <v>465</v>
      </c>
      <c r="J10260" t="s">
        <v>14</v>
      </c>
      <c r="K10260">
        <v>49</v>
      </c>
      <c r="L10260" t="s">
        <v>15</v>
      </c>
    </row>
    <row r="10261" spans="1:12">
      <c r="A10261" t="e">
        <f ca="1">E00251518518421</f>
        <v>#NAME?</v>
      </c>
      <c r="B10261">
        <v>293</v>
      </c>
      <c r="C10261" t="s">
        <v>25</v>
      </c>
      <c r="D10261" s="1">
        <v>42138</v>
      </c>
      <c r="F10261">
        <v>2</v>
      </c>
      <c r="G10261">
        <v>4019</v>
      </c>
      <c r="H10261" t="s">
        <v>26</v>
      </c>
      <c r="J10261" t="s">
        <v>14</v>
      </c>
      <c r="K10261">
        <v>62</v>
      </c>
      <c r="L10261" t="s">
        <v>15</v>
      </c>
    </row>
    <row r="10262" spans="1:12">
      <c r="A10262" t="e">
        <f ca="1">E00251424841521</f>
        <v>#NAME?</v>
      </c>
      <c r="B10262">
        <v>104</v>
      </c>
      <c r="C10262" t="s">
        <v>88</v>
      </c>
      <c r="D10262" s="1">
        <v>42067</v>
      </c>
      <c r="F10262">
        <v>2</v>
      </c>
      <c r="G10262">
        <v>4739</v>
      </c>
      <c r="H10262" t="s">
        <v>89</v>
      </c>
      <c r="J10262" t="s">
        <v>14</v>
      </c>
      <c r="K10262">
        <v>44</v>
      </c>
      <c r="L10262" t="s">
        <v>15</v>
      </c>
    </row>
    <row r="10263" spans="1:12">
      <c r="A10263" t="e">
        <f ca="1">E00251617696721</f>
        <v>#NAME?</v>
      </c>
      <c r="B10263">
        <v>444</v>
      </c>
      <c r="C10263" t="s">
        <v>819</v>
      </c>
      <c r="D10263" s="1">
        <v>41933</v>
      </c>
      <c r="F10263">
        <v>2</v>
      </c>
      <c r="G10263">
        <v>2989</v>
      </c>
      <c r="H10263" t="s">
        <v>844</v>
      </c>
      <c r="J10263" t="s">
        <v>14</v>
      </c>
      <c r="K10263">
        <v>51</v>
      </c>
      <c r="L10263" t="s">
        <v>15</v>
      </c>
    </row>
    <row r="10264" spans="1:12">
      <c r="A10264" t="e">
        <f ca="1">E00251524951321</f>
        <v>#NAME?</v>
      </c>
      <c r="B10264">
        <v>455</v>
      </c>
      <c r="C10264" t="s">
        <v>312</v>
      </c>
      <c r="D10264" s="1">
        <v>41218</v>
      </c>
      <c r="F10264">
        <v>2</v>
      </c>
      <c r="G10264">
        <v>4019</v>
      </c>
      <c r="H10264" t="s">
        <v>26</v>
      </c>
      <c r="J10264" t="s">
        <v>14</v>
      </c>
      <c r="K10264">
        <v>50</v>
      </c>
      <c r="L10264" t="s">
        <v>15</v>
      </c>
    </row>
    <row r="10265" spans="1:12">
      <c r="A10265" t="e">
        <f ca="1">E00251427218921</f>
        <v>#NAME?</v>
      </c>
      <c r="B10265">
        <v>10</v>
      </c>
      <c r="C10265" t="s">
        <v>18</v>
      </c>
      <c r="D10265" s="1">
        <v>41989</v>
      </c>
      <c r="F10265">
        <v>5</v>
      </c>
      <c r="G10265">
        <v>1739</v>
      </c>
      <c r="H10265" t="s">
        <v>110</v>
      </c>
      <c r="J10265" t="s">
        <v>14</v>
      </c>
      <c r="K10265">
        <v>53</v>
      </c>
      <c r="L10265" t="s">
        <v>15</v>
      </c>
    </row>
    <row r="10266" spans="1:12">
      <c r="A10266" t="e">
        <f ca="1">E00251533153821</f>
        <v>#NAME?</v>
      </c>
      <c r="B10266">
        <v>467</v>
      </c>
      <c r="C10266" t="s">
        <v>232</v>
      </c>
      <c r="D10266" s="1">
        <v>41422</v>
      </c>
      <c r="F10266">
        <v>1</v>
      </c>
      <c r="G10266">
        <v>55090</v>
      </c>
      <c r="H10266" t="s">
        <v>400</v>
      </c>
      <c r="J10266" t="s">
        <v>14</v>
      </c>
      <c r="K10266">
        <v>57</v>
      </c>
      <c r="L10266" t="s">
        <v>15</v>
      </c>
    </row>
    <row r="10267" spans="1:12">
      <c r="A10267" t="e">
        <f ca="1">E00251514152121</f>
        <v>#NAME?</v>
      </c>
      <c r="B10267">
        <v>702</v>
      </c>
      <c r="C10267" t="s">
        <v>293</v>
      </c>
      <c r="D10267" s="1">
        <v>40949</v>
      </c>
      <c r="F10267">
        <v>2</v>
      </c>
      <c r="G10267">
        <v>2119</v>
      </c>
      <c r="H10267" t="s">
        <v>82</v>
      </c>
      <c r="J10267" t="s">
        <v>14</v>
      </c>
      <c r="K10267">
        <v>55</v>
      </c>
      <c r="L10267" t="s">
        <v>15</v>
      </c>
    </row>
    <row r="10268" spans="1:12">
      <c r="A10268" t="e">
        <f ca="1">E00251514152121</f>
        <v>#NAME?</v>
      </c>
      <c r="B10268">
        <v>702</v>
      </c>
      <c r="C10268" t="s">
        <v>293</v>
      </c>
      <c r="D10268" s="1">
        <v>40962</v>
      </c>
      <c r="F10268">
        <v>3</v>
      </c>
      <c r="G10268">
        <v>40490</v>
      </c>
      <c r="H10268" t="s">
        <v>815</v>
      </c>
      <c r="J10268" t="s">
        <v>14</v>
      </c>
      <c r="K10268">
        <v>55</v>
      </c>
      <c r="L10268" t="s">
        <v>15</v>
      </c>
    </row>
    <row r="10269" spans="1:12">
      <c r="A10269" t="e">
        <f ca="1">E00251514152121</f>
        <v>#NAME?</v>
      </c>
      <c r="B10269">
        <v>702</v>
      </c>
      <c r="C10269" t="s">
        <v>293</v>
      </c>
      <c r="D10269" s="1">
        <v>41149</v>
      </c>
      <c r="F10269">
        <v>5</v>
      </c>
      <c r="G10269">
        <v>40490</v>
      </c>
      <c r="H10269" t="s">
        <v>815</v>
      </c>
      <c r="J10269" t="s">
        <v>14</v>
      </c>
      <c r="K10269">
        <v>55</v>
      </c>
      <c r="L10269" t="s">
        <v>15</v>
      </c>
    </row>
    <row r="10270" spans="1:12">
      <c r="A10270" t="e">
        <f ca="1">E00251514152121</f>
        <v>#NAME?</v>
      </c>
      <c r="B10270">
        <v>702</v>
      </c>
      <c r="C10270" t="s">
        <v>293</v>
      </c>
      <c r="D10270" s="1">
        <v>41414</v>
      </c>
      <c r="F10270">
        <v>4</v>
      </c>
      <c r="G10270">
        <v>40490</v>
      </c>
      <c r="H10270" t="s">
        <v>815</v>
      </c>
      <c r="J10270" t="s">
        <v>14</v>
      </c>
      <c r="K10270">
        <v>56</v>
      </c>
      <c r="L10270" t="s">
        <v>15</v>
      </c>
    </row>
    <row r="10271" spans="1:12">
      <c r="A10271" t="e">
        <f ca="1">E00251427221921</f>
        <v>#NAME?</v>
      </c>
      <c r="B10271">
        <v>10</v>
      </c>
      <c r="C10271" t="s">
        <v>18</v>
      </c>
      <c r="D10271" s="1">
        <v>42759</v>
      </c>
      <c r="F10271">
        <v>2</v>
      </c>
      <c r="G10271">
        <v>4019</v>
      </c>
      <c r="H10271" t="s">
        <v>26</v>
      </c>
      <c r="J10271" t="s">
        <v>14</v>
      </c>
      <c r="K10271">
        <v>60</v>
      </c>
      <c r="L10271" t="s">
        <v>15</v>
      </c>
    </row>
    <row r="10272" spans="1:12">
      <c r="A10272" t="e">
        <f t="shared" ref="A10272:A10278" ca="1" si="88">E00251514152121</f>
        <v>#NAME?</v>
      </c>
      <c r="B10272">
        <v>702</v>
      </c>
      <c r="C10272" t="s">
        <v>293</v>
      </c>
      <c r="D10272" s="1">
        <v>42153</v>
      </c>
      <c r="F10272">
        <v>4</v>
      </c>
      <c r="G10272">
        <v>2119</v>
      </c>
      <c r="H10272" t="s">
        <v>82</v>
      </c>
      <c r="J10272" t="s">
        <v>14</v>
      </c>
      <c r="K10272">
        <v>58</v>
      </c>
      <c r="L10272" t="s">
        <v>15</v>
      </c>
    </row>
    <row r="10273" spans="1:12">
      <c r="A10273" t="e">
        <f t="shared" ca="1" si="88"/>
        <v>#NAME?</v>
      </c>
      <c r="B10273">
        <v>702</v>
      </c>
      <c r="C10273" t="s">
        <v>293</v>
      </c>
      <c r="D10273" s="1">
        <v>42460</v>
      </c>
      <c r="F10273">
        <v>6</v>
      </c>
      <c r="G10273">
        <v>2119</v>
      </c>
      <c r="H10273" t="s">
        <v>82</v>
      </c>
      <c r="J10273" t="s">
        <v>14</v>
      </c>
      <c r="K10273">
        <v>59</v>
      </c>
      <c r="L10273" t="s">
        <v>15</v>
      </c>
    </row>
    <row r="10274" spans="1:12">
      <c r="A10274" t="e">
        <f t="shared" ca="1" si="88"/>
        <v>#NAME?</v>
      </c>
      <c r="B10274">
        <v>703</v>
      </c>
      <c r="C10274" t="s">
        <v>305</v>
      </c>
      <c r="D10274" s="1">
        <v>41795</v>
      </c>
      <c r="F10274">
        <v>4</v>
      </c>
      <c r="G10274">
        <v>3699</v>
      </c>
      <c r="H10274" t="s">
        <v>149</v>
      </c>
      <c r="J10274" t="s">
        <v>14</v>
      </c>
      <c r="K10274">
        <v>57</v>
      </c>
      <c r="L10274" t="s">
        <v>15</v>
      </c>
    </row>
    <row r="10275" spans="1:12">
      <c r="A10275" t="e">
        <f t="shared" ca="1" si="88"/>
        <v>#NAME?</v>
      </c>
      <c r="B10275">
        <v>703</v>
      </c>
      <c r="C10275" t="s">
        <v>305</v>
      </c>
      <c r="D10275" s="1">
        <v>41887</v>
      </c>
      <c r="F10275">
        <v>4</v>
      </c>
      <c r="G10275">
        <v>40490</v>
      </c>
      <c r="H10275" t="s">
        <v>815</v>
      </c>
      <c r="J10275" t="s">
        <v>14</v>
      </c>
      <c r="K10275">
        <v>57</v>
      </c>
      <c r="L10275" t="s">
        <v>15</v>
      </c>
    </row>
    <row r="10276" spans="1:12">
      <c r="A10276" t="e">
        <f t="shared" ca="1" si="88"/>
        <v>#NAME?</v>
      </c>
      <c r="B10276">
        <v>703</v>
      </c>
      <c r="C10276" t="s">
        <v>305</v>
      </c>
      <c r="D10276" s="1">
        <v>42202</v>
      </c>
      <c r="F10276">
        <v>3</v>
      </c>
      <c r="G10276">
        <v>2724</v>
      </c>
      <c r="H10276" t="s">
        <v>73</v>
      </c>
      <c r="J10276" t="s">
        <v>14</v>
      </c>
      <c r="K10276">
        <v>58</v>
      </c>
      <c r="L10276" t="s">
        <v>15</v>
      </c>
    </row>
    <row r="10277" spans="1:12">
      <c r="A10277" t="e">
        <f t="shared" ca="1" si="88"/>
        <v>#NAME?</v>
      </c>
      <c r="B10277">
        <v>703</v>
      </c>
      <c r="C10277" t="s">
        <v>305</v>
      </c>
      <c r="D10277" s="1">
        <v>42562</v>
      </c>
      <c r="F10277">
        <v>4</v>
      </c>
      <c r="G10277">
        <v>2119</v>
      </c>
      <c r="H10277" t="s">
        <v>82</v>
      </c>
      <c r="J10277" t="s">
        <v>14</v>
      </c>
      <c r="K10277">
        <v>59</v>
      </c>
      <c r="L10277" t="s">
        <v>15</v>
      </c>
    </row>
    <row r="10278" spans="1:12">
      <c r="A10278" t="e">
        <f t="shared" ca="1" si="88"/>
        <v>#NAME?</v>
      </c>
      <c r="B10278">
        <v>703</v>
      </c>
      <c r="C10278" t="s">
        <v>305</v>
      </c>
      <c r="D10278" s="1">
        <v>42978</v>
      </c>
      <c r="F10278">
        <v>3</v>
      </c>
      <c r="G10278">
        <v>2724</v>
      </c>
      <c r="H10278" t="s">
        <v>73</v>
      </c>
      <c r="J10278" t="s">
        <v>14</v>
      </c>
      <c r="K10278">
        <v>60</v>
      </c>
      <c r="L10278" t="s">
        <v>15</v>
      </c>
    </row>
    <row r="10279" spans="1:12">
      <c r="A10279" t="e">
        <f ca="1">E00251617623621</f>
        <v>#NAME?</v>
      </c>
      <c r="B10279">
        <v>7505</v>
      </c>
      <c r="C10279" t="s">
        <v>209</v>
      </c>
      <c r="D10279" s="1">
        <v>42453</v>
      </c>
      <c r="F10279">
        <v>1</v>
      </c>
      <c r="G10279">
        <v>8830</v>
      </c>
      <c r="H10279" t="s">
        <v>691</v>
      </c>
      <c r="J10279" t="s">
        <v>14</v>
      </c>
      <c r="K10279">
        <v>47</v>
      </c>
      <c r="L10279" t="s">
        <v>15</v>
      </c>
    </row>
    <row r="10280" spans="1:12">
      <c r="A10280" t="e">
        <f ca="1">E00251424821221</f>
        <v>#NAME?</v>
      </c>
      <c r="B10280">
        <v>122</v>
      </c>
      <c r="C10280" t="s">
        <v>522</v>
      </c>
      <c r="D10280" s="1">
        <v>40977</v>
      </c>
      <c r="F10280">
        <v>1</v>
      </c>
      <c r="G10280">
        <v>25000</v>
      </c>
      <c r="H10280" t="s">
        <v>178</v>
      </c>
      <c r="J10280" t="s">
        <v>14</v>
      </c>
      <c r="K10280">
        <v>56</v>
      </c>
      <c r="L10280" t="s">
        <v>15</v>
      </c>
    </row>
    <row r="10281" spans="1:12">
      <c r="A10281" t="e">
        <f ca="1">E00251424821221</f>
        <v>#NAME?</v>
      </c>
      <c r="B10281">
        <v>122</v>
      </c>
      <c r="C10281" t="s">
        <v>522</v>
      </c>
      <c r="D10281" s="1">
        <v>40997</v>
      </c>
      <c r="F10281">
        <v>3</v>
      </c>
      <c r="G10281">
        <v>60090</v>
      </c>
      <c r="H10281" t="s">
        <v>181</v>
      </c>
      <c r="J10281" t="s">
        <v>14</v>
      </c>
      <c r="K10281">
        <v>56</v>
      </c>
      <c r="L10281" t="s">
        <v>15</v>
      </c>
    </row>
    <row r="10282" spans="1:12">
      <c r="A10282" t="e">
        <f ca="1">E00251429251821</f>
        <v>#NAME?</v>
      </c>
      <c r="B10282">
        <v>294</v>
      </c>
      <c r="C10282" t="s">
        <v>61</v>
      </c>
      <c r="D10282" s="1">
        <v>41913</v>
      </c>
      <c r="F10282">
        <v>2</v>
      </c>
      <c r="G10282">
        <v>7962</v>
      </c>
      <c r="H10282" t="s">
        <v>111</v>
      </c>
      <c r="J10282" t="s">
        <v>14</v>
      </c>
      <c r="K10282">
        <v>54</v>
      </c>
      <c r="L10282" t="s">
        <v>22</v>
      </c>
    </row>
    <row r="10283" spans="1:12">
      <c r="A10283" t="e">
        <f ca="1">E00251429251821</f>
        <v>#NAME?</v>
      </c>
      <c r="B10283">
        <v>297</v>
      </c>
      <c r="C10283" t="s">
        <v>411</v>
      </c>
      <c r="D10283" s="1">
        <v>42221</v>
      </c>
      <c r="F10283">
        <v>1</v>
      </c>
      <c r="G10283">
        <v>4659</v>
      </c>
      <c r="H10283" t="s">
        <v>47</v>
      </c>
      <c r="J10283" t="s">
        <v>14</v>
      </c>
      <c r="K10283">
        <v>55</v>
      </c>
      <c r="L10283" t="s">
        <v>15</v>
      </c>
    </row>
    <row r="10284" spans="1:12">
      <c r="A10284" t="e">
        <f ca="1">E00251429251821</f>
        <v>#NAME?</v>
      </c>
      <c r="B10284">
        <v>297</v>
      </c>
      <c r="C10284" t="s">
        <v>411</v>
      </c>
      <c r="D10284" s="1">
        <v>42592</v>
      </c>
      <c r="F10284">
        <v>3</v>
      </c>
      <c r="G10284">
        <v>7175</v>
      </c>
      <c r="H10284" t="s">
        <v>689</v>
      </c>
      <c r="J10284" t="s">
        <v>14</v>
      </c>
      <c r="K10284">
        <v>56</v>
      </c>
      <c r="L10284" t="s">
        <v>15</v>
      </c>
    </row>
    <row r="10285" spans="1:12">
      <c r="A10285" t="e">
        <f ca="1">E00251617547621</f>
        <v>#NAME?</v>
      </c>
      <c r="B10285">
        <v>490</v>
      </c>
      <c r="C10285" t="s">
        <v>158</v>
      </c>
      <c r="D10285" s="1">
        <v>42121</v>
      </c>
      <c r="F10285">
        <v>1</v>
      </c>
      <c r="G10285">
        <v>7242</v>
      </c>
      <c r="H10285" t="s">
        <v>93</v>
      </c>
      <c r="J10285" t="s">
        <v>14</v>
      </c>
      <c r="K10285">
        <v>64</v>
      </c>
      <c r="L10285" t="s">
        <v>15</v>
      </c>
    </row>
    <row r="10286" spans="1:12">
      <c r="A10286" t="e">
        <f ca="1">E00251617547621</f>
        <v>#NAME?</v>
      </c>
      <c r="B10286">
        <v>490</v>
      </c>
      <c r="C10286" t="s">
        <v>158</v>
      </c>
      <c r="D10286" s="1">
        <v>42940</v>
      </c>
      <c r="F10286">
        <v>1</v>
      </c>
      <c r="G10286">
        <v>7242</v>
      </c>
      <c r="H10286" t="s">
        <v>93</v>
      </c>
      <c r="J10286" t="s">
        <v>14</v>
      </c>
      <c r="K10286">
        <v>66</v>
      </c>
      <c r="L10286" t="s">
        <v>15</v>
      </c>
    </row>
    <row r="10287" spans="1:12">
      <c r="A10287" t="e">
        <f ca="1">E00251429251821</f>
        <v>#NAME?</v>
      </c>
      <c r="B10287">
        <v>753</v>
      </c>
      <c r="C10287" t="s">
        <v>545</v>
      </c>
      <c r="D10287" s="1">
        <v>42524</v>
      </c>
      <c r="F10287">
        <v>1</v>
      </c>
      <c r="G10287">
        <v>7173</v>
      </c>
      <c r="H10287" t="s">
        <v>526</v>
      </c>
      <c r="I10287" t="s">
        <v>56</v>
      </c>
      <c r="J10287" t="s">
        <v>57</v>
      </c>
      <c r="K10287">
        <v>56</v>
      </c>
      <c r="L10287" t="s">
        <v>15</v>
      </c>
    </row>
    <row r="10288" spans="1:12">
      <c r="A10288" t="e">
        <f ca="1">E00251429251821</f>
        <v>#NAME?</v>
      </c>
      <c r="B10288">
        <v>753</v>
      </c>
      <c r="C10288" t="s">
        <v>545</v>
      </c>
      <c r="D10288" s="1">
        <v>42671</v>
      </c>
      <c r="F10288">
        <v>1</v>
      </c>
      <c r="G10288">
        <v>7194</v>
      </c>
      <c r="H10288" t="s">
        <v>1228</v>
      </c>
      <c r="I10288" t="s">
        <v>56</v>
      </c>
      <c r="J10288" t="s">
        <v>57</v>
      </c>
      <c r="K10288">
        <v>56</v>
      </c>
      <c r="L10288" t="s">
        <v>15</v>
      </c>
    </row>
    <row r="10289" spans="1:12">
      <c r="A10289" t="e">
        <f ca="1">E00251429251821</f>
        <v>#NAME?</v>
      </c>
      <c r="B10289">
        <v>1325</v>
      </c>
      <c r="C10289" t="s">
        <v>605</v>
      </c>
      <c r="D10289" s="1">
        <v>41793</v>
      </c>
      <c r="F10289">
        <v>4</v>
      </c>
      <c r="G10289">
        <v>30270</v>
      </c>
      <c r="H10289" t="s">
        <v>336</v>
      </c>
      <c r="J10289" t="s">
        <v>14</v>
      </c>
      <c r="K10289">
        <v>54</v>
      </c>
      <c r="L10289" t="s">
        <v>15</v>
      </c>
    </row>
    <row r="10290" spans="1:12">
      <c r="A10290" t="e">
        <f ca="1">E00251528608021</f>
        <v>#NAME?</v>
      </c>
      <c r="B10290">
        <v>695</v>
      </c>
      <c r="C10290" t="s">
        <v>257</v>
      </c>
      <c r="D10290" s="1">
        <v>42073</v>
      </c>
      <c r="F10290">
        <v>1</v>
      </c>
      <c r="G10290">
        <v>27800</v>
      </c>
      <c r="H10290" t="s">
        <v>145</v>
      </c>
      <c r="J10290" t="s">
        <v>14</v>
      </c>
      <c r="K10290">
        <v>46</v>
      </c>
      <c r="L10290" t="s">
        <v>15</v>
      </c>
    </row>
    <row r="10291" spans="1:12">
      <c r="A10291" t="e">
        <f ca="1">E00251528608021</f>
        <v>#NAME?</v>
      </c>
      <c r="B10291">
        <v>695</v>
      </c>
      <c r="C10291" t="s">
        <v>257</v>
      </c>
      <c r="D10291" s="1">
        <v>42089</v>
      </c>
      <c r="F10291">
        <v>2</v>
      </c>
      <c r="G10291">
        <v>62989</v>
      </c>
      <c r="H10291" t="s">
        <v>440</v>
      </c>
      <c r="J10291" t="s">
        <v>14</v>
      </c>
      <c r="K10291">
        <v>46</v>
      </c>
      <c r="L10291" t="s">
        <v>15</v>
      </c>
    </row>
    <row r="10292" spans="1:12">
      <c r="A10292" t="e">
        <f ca="1">E00251439638221</f>
        <v>#NAME?</v>
      </c>
      <c r="B10292">
        <v>4374</v>
      </c>
      <c r="C10292" t="s">
        <v>898</v>
      </c>
      <c r="D10292" s="1">
        <v>41326</v>
      </c>
      <c r="F10292">
        <v>1</v>
      </c>
      <c r="G10292">
        <v>4019</v>
      </c>
      <c r="H10292" t="s">
        <v>26</v>
      </c>
      <c r="J10292" t="s">
        <v>14</v>
      </c>
      <c r="K10292">
        <v>52</v>
      </c>
      <c r="L10292" t="s">
        <v>15</v>
      </c>
    </row>
    <row r="10293" spans="1:12">
      <c r="A10293" t="e">
        <f ca="1">E00251439638221</f>
        <v>#NAME?</v>
      </c>
      <c r="B10293">
        <v>4374</v>
      </c>
      <c r="C10293" t="s">
        <v>898</v>
      </c>
      <c r="D10293" s="1">
        <v>41457</v>
      </c>
      <c r="F10293">
        <v>2</v>
      </c>
      <c r="G10293">
        <v>4019</v>
      </c>
      <c r="H10293" t="s">
        <v>26</v>
      </c>
      <c r="J10293" t="s">
        <v>14</v>
      </c>
      <c r="K10293">
        <v>53</v>
      </c>
      <c r="L10293" t="s">
        <v>15</v>
      </c>
    </row>
    <row r="10294" spans="1:12">
      <c r="A10294" t="e">
        <f ca="1">E00251618081421</f>
        <v>#NAME?</v>
      </c>
      <c r="B10294">
        <v>11</v>
      </c>
      <c r="C10294" t="s">
        <v>245</v>
      </c>
      <c r="D10294" s="1">
        <v>42521</v>
      </c>
      <c r="F10294">
        <v>1</v>
      </c>
      <c r="G10294">
        <v>7869</v>
      </c>
      <c r="H10294" t="s">
        <v>470</v>
      </c>
      <c r="J10294" t="s">
        <v>14</v>
      </c>
      <c r="K10294">
        <v>51</v>
      </c>
      <c r="L10294" t="s">
        <v>22</v>
      </c>
    </row>
    <row r="10295" spans="1:12">
      <c r="A10295" t="e">
        <f ca="1">E00251618081421</f>
        <v>#NAME?</v>
      </c>
      <c r="B10295">
        <v>11</v>
      </c>
      <c r="C10295" t="s">
        <v>245</v>
      </c>
      <c r="D10295" s="1">
        <v>42531</v>
      </c>
      <c r="F10295">
        <v>1</v>
      </c>
      <c r="G10295">
        <v>7869</v>
      </c>
      <c r="H10295" t="s">
        <v>470</v>
      </c>
      <c r="J10295" t="s">
        <v>14</v>
      </c>
      <c r="K10295">
        <v>51</v>
      </c>
      <c r="L10295" t="s">
        <v>22</v>
      </c>
    </row>
    <row r="10296" spans="1:12">
      <c r="A10296" t="e">
        <f ca="1">E00251429290121</f>
        <v>#NAME?</v>
      </c>
      <c r="B10296">
        <v>295</v>
      </c>
      <c r="C10296" t="s">
        <v>435</v>
      </c>
      <c r="D10296" s="1">
        <v>42563</v>
      </c>
      <c r="F10296">
        <v>1</v>
      </c>
      <c r="G10296">
        <v>3004</v>
      </c>
      <c r="H10296" t="s">
        <v>104</v>
      </c>
      <c r="J10296" t="s">
        <v>14</v>
      </c>
      <c r="K10296">
        <v>54</v>
      </c>
      <c r="L10296" t="s">
        <v>15</v>
      </c>
    </row>
    <row r="10297" spans="1:12">
      <c r="A10297" t="e">
        <f ca="1">E00251513734821</f>
        <v>#NAME?</v>
      </c>
      <c r="B10297">
        <v>703</v>
      </c>
      <c r="C10297" t="s">
        <v>305</v>
      </c>
      <c r="D10297" s="1">
        <v>41809</v>
      </c>
      <c r="F10297">
        <v>1</v>
      </c>
      <c r="G10297">
        <v>84500</v>
      </c>
      <c r="H10297" t="s">
        <v>511</v>
      </c>
      <c r="J10297" t="s">
        <v>14</v>
      </c>
      <c r="K10297">
        <v>49</v>
      </c>
      <c r="L10297" t="s">
        <v>15</v>
      </c>
    </row>
    <row r="10298" spans="1:12">
      <c r="A10298" t="e">
        <f ca="1">E00251424800621</f>
        <v>#NAME?</v>
      </c>
      <c r="B10298">
        <v>108</v>
      </c>
      <c r="C10298" t="s">
        <v>481</v>
      </c>
      <c r="D10298" s="1">
        <v>41967</v>
      </c>
      <c r="F10298">
        <v>1</v>
      </c>
      <c r="G10298">
        <v>4619</v>
      </c>
      <c r="H10298" t="s">
        <v>613</v>
      </c>
      <c r="J10298" t="s">
        <v>14</v>
      </c>
      <c r="K10298">
        <v>48</v>
      </c>
      <c r="L10298" t="s">
        <v>15</v>
      </c>
    </row>
    <row r="10299" spans="1:12">
      <c r="A10299" t="e">
        <f ca="1">E00251424800621</f>
        <v>#NAME?</v>
      </c>
      <c r="B10299">
        <v>108</v>
      </c>
      <c r="C10299" t="s">
        <v>481</v>
      </c>
      <c r="D10299" s="1">
        <v>42653</v>
      </c>
      <c r="F10299">
        <v>3</v>
      </c>
      <c r="G10299">
        <v>49390</v>
      </c>
      <c r="H10299" t="s">
        <v>59</v>
      </c>
      <c r="J10299" t="s">
        <v>14</v>
      </c>
      <c r="K10299">
        <v>50</v>
      </c>
      <c r="L10299" t="s">
        <v>15</v>
      </c>
    </row>
    <row r="10300" spans="1:12">
      <c r="A10300" t="e">
        <f ca="1">E00251424800621</f>
        <v>#NAME?</v>
      </c>
      <c r="B10300">
        <v>108</v>
      </c>
      <c r="C10300" t="s">
        <v>481</v>
      </c>
      <c r="D10300" s="1">
        <v>42865</v>
      </c>
      <c r="F10300">
        <v>1</v>
      </c>
      <c r="G10300">
        <v>7243</v>
      </c>
      <c r="H10300" t="s">
        <v>42</v>
      </c>
      <c r="J10300" t="s">
        <v>14</v>
      </c>
      <c r="K10300">
        <v>51</v>
      </c>
      <c r="L10300" t="s">
        <v>15</v>
      </c>
    </row>
    <row r="10301" spans="1:12">
      <c r="A10301" t="e">
        <f ca="1">E00251439908221</f>
        <v>#NAME?</v>
      </c>
      <c r="B10301">
        <v>189</v>
      </c>
      <c r="C10301" t="s">
        <v>58</v>
      </c>
      <c r="D10301" s="1">
        <v>42913</v>
      </c>
      <c r="F10301">
        <v>1</v>
      </c>
      <c r="G10301">
        <v>49390</v>
      </c>
      <c r="H10301" t="s">
        <v>59</v>
      </c>
      <c r="J10301" t="s">
        <v>14</v>
      </c>
      <c r="K10301">
        <v>61</v>
      </c>
      <c r="L10301" t="s">
        <v>15</v>
      </c>
    </row>
    <row r="10302" spans="1:12">
      <c r="A10302" t="e">
        <f ca="1">E00251432177821</f>
        <v>#NAME?</v>
      </c>
      <c r="B10302">
        <v>495</v>
      </c>
      <c r="C10302" t="s">
        <v>347</v>
      </c>
      <c r="D10302" s="1">
        <v>41114</v>
      </c>
      <c r="F10302">
        <v>1</v>
      </c>
      <c r="G10302">
        <v>3804</v>
      </c>
      <c r="H10302" t="s">
        <v>71</v>
      </c>
      <c r="J10302" t="s">
        <v>14</v>
      </c>
      <c r="K10302">
        <v>44</v>
      </c>
      <c r="L10302" t="s">
        <v>15</v>
      </c>
    </row>
    <row r="10303" spans="1:12">
      <c r="A10303" t="e">
        <f t="shared" ref="A10303:A10308" ca="1" si="89">E00251513734821</f>
        <v>#NAME?</v>
      </c>
      <c r="B10303">
        <v>703</v>
      </c>
      <c r="C10303" t="s">
        <v>305</v>
      </c>
      <c r="D10303" s="1">
        <v>42354</v>
      </c>
      <c r="F10303">
        <v>4</v>
      </c>
      <c r="G10303">
        <v>4549</v>
      </c>
      <c r="H10303" t="s">
        <v>69</v>
      </c>
      <c r="J10303" t="s">
        <v>14</v>
      </c>
      <c r="K10303">
        <v>50</v>
      </c>
      <c r="L10303" t="s">
        <v>15</v>
      </c>
    </row>
    <row r="10304" spans="1:12">
      <c r="A10304" t="e">
        <f t="shared" ca="1" si="89"/>
        <v>#NAME?</v>
      </c>
      <c r="B10304">
        <v>703</v>
      </c>
      <c r="C10304" t="s">
        <v>305</v>
      </c>
      <c r="D10304" s="1">
        <v>42438</v>
      </c>
      <c r="F10304">
        <v>4</v>
      </c>
      <c r="G10304">
        <v>78321</v>
      </c>
      <c r="H10304" t="s">
        <v>490</v>
      </c>
      <c r="J10304" t="s">
        <v>14</v>
      </c>
      <c r="K10304">
        <v>50</v>
      </c>
      <c r="L10304" t="s">
        <v>22</v>
      </c>
    </row>
    <row r="10305" spans="1:12">
      <c r="A10305" t="e">
        <f t="shared" ca="1" si="89"/>
        <v>#NAME?</v>
      </c>
      <c r="B10305">
        <v>703</v>
      </c>
      <c r="C10305" t="s">
        <v>305</v>
      </c>
      <c r="D10305" s="1">
        <v>42446</v>
      </c>
      <c r="F10305">
        <v>4</v>
      </c>
      <c r="G10305">
        <v>78321</v>
      </c>
      <c r="H10305" t="s">
        <v>490</v>
      </c>
      <c r="J10305" t="s">
        <v>14</v>
      </c>
      <c r="K10305">
        <v>50</v>
      </c>
      <c r="L10305" t="s">
        <v>22</v>
      </c>
    </row>
    <row r="10306" spans="1:12">
      <c r="A10306" t="e">
        <f t="shared" ca="1" si="89"/>
        <v>#NAME?</v>
      </c>
      <c r="B10306">
        <v>703</v>
      </c>
      <c r="C10306" t="s">
        <v>305</v>
      </c>
      <c r="D10306" s="1">
        <v>42530</v>
      </c>
      <c r="F10306">
        <v>2</v>
      </c>
      <c r="G10306">
        <v>2449</v>
      </c>
      <c r="H10306" t="s">
        <v>53</v>
      </c>
      <c r="J10306" t="s">
        <v>14</v>
      </c>
      <c r="K10306">
        <v>51</v>
      </c>
      <c r="L10306" t="s">
        <v>15</v>
      </c>
    </row>
    <row r="10307" spans="1:12">
      <c r="A10307" t="e">
        <f t="shared" ca="1" si="89"/>
        <v>#NAME?</v>
      </c>
      <c r="B10307">
        <v>703</v>
      </c>
      <c r="C10307" t="s">
        <v>305</v>
      </c>
      <c r="D10307" s="1">
        <v>42859</v>
      </c>
      <c r="F10307">
        <v>5</v>
      </c>
      <c r="G10307">
        <v>2169</v>
      </c>
      <c r="H10307" t="s">
        <v>40</v>
      </c>
      <c r="J10307" t="s">
        <v>14</v>
      </c>
      <c r="K10307">
        <v>51</v>
      </c>
      <c r="L10307" t="s">
        <v>15</v>
      </c>
    </row>
    <row r="10308" spans="1:12">
      <c r="A10308" t="e">
        <f t="shared" ca="1" si="89"/>
        <v>#NAME?</v>
      </c>
      <c r="B10308">
        <v>703</v>
      </c>
      <c r="C10308" t="s">
        <v>305</v>
      </c>
      <c r="D10308" s="1">
        <v>43052</v>
      </c>
      <c r="F10308">
        <v>5</v>
      </c>
      <c r="G10308">
        <v>2169</v>
      </c>
      <c r="H10308" t="s">
        <v>40</v>
      </c>
      <c r="J10308" t="s">
        <v>14</v>
      </c>
      <c r="K10308">
        <v>52</v>
      </c>
      <c r="L10308" t="s">
        <v>15</v>
      </c>
    </row>
    <row r="10309" spans="1:12">
      <c r="A10309" t="e">
        <f ca="1">E00251432267921</f>
        <v>#NAME?</v>
      </c>
      <c r="B10309">
        <v>454</v>
      </c>
      <c r="C10309" t="s">
        <v>179</v>
      </c>
      <c r="D10309" s="1">
        <v>42522</v>
      </c>
      <c r="F10309">
        <v>1</v>
      </c>
      <c r="G10309">
        <v>25000</v>
      </c>
      <c r="H10309" t="s">
        <v>178</v>
      </c>
      <c r="J10309" t="s">
        <v>14</v>
      </c>
      <c r="K10309">
        <v>51</v>
      </c>
      <c r="L10309" t="s">
        <v>15</v>
      </c>
    </row>
    <row r="10310" spans="1:12">
      <c r="A10310" t="e">
        <f ca="1">E00251537633921</f>
        <v>#NAME?</v>
      </c>
      <c r="B10310">
        <v>458</v>
      </c>
      <c r="C10310" t="s">
        <v>275</v>
      </c>
      <c r="D10310" s="1">
        <v>42440</v>
      </c>
      <c r="F10310">
        <v>2</v>
      </c>
      <c r="G10310">
        <v>4149</v>
      </c>
      <c r="H10310" t="s">
        <v>703</v>
      </c>
      <c r="J10310" t="s">
        <v>14</v>
      </c>
      <c r="K10310">
        <v>52</v>
      </c>
      <c r="L10310" t="s">
        <v>15</v>
      </c>
    </row>
    <row r="10311" spans="1:12">
      <c r="A10311" t="e">
        <f ca="1">E00251537633921</f>
        <v>#NAME?</v>
      </c>
      <c r="B10311">
        <v>458</v>
      </c>
      <c r="C10311" t="s">
        <v>275</v>
      </c>
      <c r="D10311" s="1">
        <v>42440</v>
      </c>
      <c r="F10311">
        <v>3</v>
      </c>
      <c r="G10311">
        <v>4019</v>
      </c>
      <c r="H10311" t="s">
        <v>26</v>
      </c>
      <c r="J10311" t="s">
        <v>14</v>
      </c>
      <c r="K10311">
        <v>52</v>
      </c>
      <c r="L10311" t="s">
        <v>15</v>
      </c>
    </row>
    <row r="10312" spans="1:12">
      <c r="A10312" t="e">
        <f ca="1">E00251537633921</f>
        <v>#NAME?</v>
      </c>
      <c r="B10312">
        <v>458</v>
      </c>
      <c r="C10312" t="s">
        <v>275</v>
      </c>
      <c r="D10312" s="1">
        <v>42459</v>
      </c>
      <c r="F10312">
        <v>3</v>
      </c>
      <c r="G10312">
        <v>4019</v>
      </c>
      <c r="H10312" t="s">
        <v>26</v>
      </c>
      <c r="J10312" t="s">
        <v>14</v>
      </c>
      <c r="K10312">
        <v>52</v>
      </c>
      <c r="L10312" t="s">
        <v>15</v>
      </c>
    </row>
    <row r="10313" spans="1:12">
      <c r="A10313" t="e">
        <f ca="1">E00251429309821</f>
        <v>#NAME?</v>
      </c>
      <c r="B10313">
        <v>291</v>
      </c>
      <c r="C10313" t="s">
        <v>160</v>
      </c>
      <c r="D10313" s="1">
        <v>42956</v>
      </c>
      <c r="F10313">
        <v>3</v>
      </c>
      <c r="G10313">
        <v>2729</v>
      </c>
      <c r="H10313" t="s">
        <v>115</v>
      </c>
      <c r="J10313" t="s">
        <v>14</v>
      </c>
      <c r="K10313">
        <v>68</v>
      </c>
      <c r="L10313" t="s">
        <v>15</v>
      </c>
    </row>
    <row r="10314" spans="1:12">
      <c r="A10314" t="e">
        <f ca="1">E00251537637021</f>
        <v>#NAME?</v>
      </c>
      <c r="B10314">
        <v>443</v>
      </c>
      <c r="C10314" t="s">
        <v>582</v>
      </c>
      <c r="D10314" s="1">
        <v>42327</v>
      </c>
      <c r="F10314">
        <v>1</v>
      </c>
      <c r="G10314">
        <v>4019</v>
      </c>
      <c r="H10314" t="s">
        <v>26</v>
      </c>
      <c r="J10314" t="s">
        <v>14</v>
      </c>
      <c r="K10314">
        <v>51</v>
      </c>
      <c r="L10314" t="s">
        <v>15</v>
      </c>
    </row>
    <row r="10315" spans="1:12">
      <c r="A10315" t="e">
        <f ca="1">E00251513734821</f>
        <v>#NAME?</v>
      </c>
      <c r="B10315">
        <v>703</v>
      </c>
      <c r="C10315" t="s">
        <v>305</v>
      </c>
      <c r="D10315" s="1">
        <v>43089</v>
      </c>
      <c r="F10315">
        <v>3</v>
      </c>
      <c r="G10315">
        <v>2449</v>
      </c>
      <c r="H10315" t="s">
        <v>53</v>
      </c>
      <c r="J10315" t="s">
        <v>14</v>
      </c>
      <c r="K10315">
        <v>52</v>
      </c>
      <c r="L10315" t="s">
        <v>15</v>
      </c>
    </row>
    <row r="10316" spans="1:12">
      <c r="A10316" t="e">
        <f ca="1">E00251532587421</f>
        <v>#NAME?</v>
      </c>
      <c r="B10316">
        <v>445</v>
      </c>
      <c r="C10316" t="s">
        <v>23</v>
      </c>
      <c r="D10316" s="1">
        <v>41117</v>
      </c>
      <c r="F10316">
        <v>2</v>
      </c>
      <c r="G10316">
        <v>49300</v>
      </c>
      <c r="H10316" t="s">
        <v>228</v>
      </c>
      <c r="J10316" t="s">
        <v>14</v>
      </c>
      <c r="K10316">
        <v>48</v>
      </c>
      <c r="L10316" t="s">
        <v>15</v>
      </c>
    </row>
    <row r="10317" spans="1:12">
      <c r="A10317" t="e">
        <f ca="1">E00251532587421</f>
        <v>#NAME?</v>
      </c>
      <c r="B10317">
        <v>445</v>
      </c>
      <c r="C10317" t="s">
        <v>23</v>
      </c>
      <c r="D10317" s="1">
        <v>43055</v>
      </c>
      <c r="F10317">
        <v>1</v>
      </c>
      <c r="G10317">
        <v>27800</v>
      </c>
      <c r="H10317" t="s">
        <v>145</v>
      </c>
      <c r="J10317" t="s">
        <v>14</v>
      </c>
      <c r="K10317">
        <v>53</v>
      </c>
      <c r="L10317" t="s">
        <v>15</v>
      </c>
    </row>
    <row r="10318" spans="1:12">
      <c r="A10318" t="e">
        <f ca="1">E00251518634821</f>
        <v>#NAME?</v>
      </c>
      <c r="B10318">
        <v>285</v>
      </c>
      <c r="C10318" t="s">
        <v>117</v>
      </c>
      <c r="D10318" s="1">
        <v>42874</v>
      </c>
      <c r="F10318">
        <v>2</v>
      </c>
      <c r="G10318">
        <v>93</v>
      </c>
      <c r="H10318" t="s">
        <v>29</v>
      </c>
      <c r="J10318" t="s">
        <v>14</v>
      </c>
      <c r="K10318">
        <v>52</v>
      </c>
      <c r="L10318" t="s">
        <v>15</v>
      </c>
    </row>
    <row r="10319" spans="1:12">
      <c r="A10319" t="e">
        <f ca="1">E00251532489321</f>
        <v>#NAME?</v>
      </c>
      <c r="B10319">
        <v>336</v>
      </c>
      <c r="C10319" t="s">
        <v>901</v>
      </c>
      <c r="D10319" s="1">
        <v>41612</v>
      </c>
      <c r="F10319">
        <v>1</v>
      </c>
      <c r="G10319">
        <v>5990</v>
      </c>
      <c r="H10319" t="s">
        <v>60</v>
      </c>
      <c r="J10319" t="s">
        <v>14</v>
      </c>
      <c r="K10319">
        <v>39</v>
      </c>
      <c r="L10319" t="s">
        <v>15</v>
      </c>
    </row>
    <row r="10320" spans="1:12">
      <c r="A10320" t="e">
        <f ca="1">E00251531925021</f>
        <v>#NAME?</v>
      </c>
      <c r="B10320">
        <v>703</v>
      </c>
      <c r="C10320" t="s">
        <v>305</v>
      </c>
      <c r="D10320" s="1">
        <v>42495</v>
      </c>
      <c r="F10320">
        <v>1</v>
      </c>
      <c r="G10320">
        <v>2449</v>
      </c>
      <c r="H10320" t="s">
        <v>53</v>
      </c>
      <c r="J10320" t="s">
        <v>14</v>
      </c>
      <c r="K10320">
        <v>48</v>
      </c>
      <c r="L10320" t="s">
        <v>15</v>
      </c>
    </row>
    <row r="10321" spans="1:12">
      <c r="A10321" t="e">
        <f ca="1">E00251528053221</f>
        <v>#NAME?</v>
      </c>
      <c r="B10321">
        <v>66</v>
      </c>
      <c r="C10321" t="s">
        <v>134</v>
      </c>
      <c r="D10321" s="1">
        <v>41029</v>
      </c>
      <c r="F10321">
        <v>1</v>
      </c>
      <c r="G10321">
        <v>3804</v>
      </c>
      <c r="H10321" t="s">
        <v>71</v>
      </c>
      <c r="J10321" t="s">
        <v>14</v>
      </c>
      <c r="K10321">
        <v>52</v>
      </c>
      <c r="L10321" t="s">
        <v>15</v>
      </c>
    </row>
    <row r="10322" spans="1:12">
      <c r="A10322" t="e">
        <f ca="1">E00251528053221</f>
        <v>#NAME?</v>
      </c>
      <c r="B10322">
        <v>66</v>
      </c>
      <c r="C10322" t="s">
        <v>134</v>
      </c>
      <c r="D10322" s="1">
        <v>42891</v>
      </c>
      <c r="F10322">
        <v>4</v>
      </c>
      <c r="G10322">
        <v>4919</v>
      </c>
      <c r="H10322" t="s">
        <v>801</v>
      </c>
      <c r="J10322" t="s">
        <v>14</v>
      </c>
      <c r="K10322">
        <v>57</v>
      </c>
      <c r="L10322" t="s">
        <v>15</v>
      </c>
    </row>
    <row r="10323" spans="1:12">
      <c r="A10323" t="e">
        <f ca="1">E00251532489321</f>
        <v>#NAME?</v>
      </c>
      <c r="B10323">
        <v>336</v>
      </c>
      <c r="C10323" t="s">
        <v>901</v>
      </c>
      <c r="D10323" s="1">
        <v>42699</v>
      </c>
      <c r="F10323">
        <v>3</v>
      </c>
      <c r="G10323">
        <v>220</v>
      </c>
      <c r="H10323" t="s">
        <v>1229</v>
      </c>
      <c r="J10323" t="s">
        <v>14</v>
      </c>
      <c r="K10323">
        <v>42</v>
      </c>
      <c r="L10323" t="s">
        <v>15</v>
      </c>
    </row>
    <row r="10324" spans="1:12">
      <c r="A10324" t="e">
        <f ca="1">E00251531527121</f>
        <v>#NAME?</v>
      </c>
      <c r="B10324">
        <v>1786</v>
      </c>
      <c r="C10324" t="s">
        <v>37</v>
      </c>
      <c r="D10324" s="1">
        <v>41784</v>
      </c>
      <c r="F10324">
        <v>1</v>
      </c>
      <c r="G10324">
        <v>7242</v>
      </c>
      <c r="H10324" t="s">
        <v>93</v>
      </c>
      <c r="J10324" t="s">
        <v>14</v>
      </c>
      <c r="K10324">
        <v>63</v>
      </c>
      <c r="L10324" t="s">
        <v>15</v>
      </c>
    </row>
    <row r="10325" spans="1:12">
      <c r="A10325" t="e">
        <f ca="1">E00251531527121</f>
        <v>#NAME?</v>
      </c>
      <c r="B10325">
        <v>1786</v>
      </c>
      <c r="C10325" t="s">
        <v>37</v>
      </c>
      <c r="D10325" s="1">
        <v>42795</v>
      </c>
      <c r="F10325">
        <v>2</v>
      </c>
      <c r="G10325">
        <v>25000</v>
      </c>
      <c r="H10325" t="s">
        <v>178</v>
      </c>
      <c r="J10325" t="s">
        <v>14</v>
      </c>
      <c r="K10325">
        <v>65</v>
      </c>
      <c r="L10325" t="s">
        <v>15</v>
      </c>
    </row>
    <row r="10326" spans="1:12">
      <c r="A10326" t="e">
        <f ca="1">E00251518585821</f>
        <v>#NAME?</v>
      </c>
      <c r="B10326">
        <v>295</v>
      </c>
      <c r="C10326" t="s">
        <v>435</v>
      </c>
      <c r="D10326" s="1">
        <v>41976</v>
      </c>
      <c r="F10326">
        <v>1</v>
      </c>
      <c r="G10326">
        <v>460</v>
      </c>
      <c r="H10326" t="s">
        <v>16</v>
      </c>
      <c r="J10326" t="s">
        <v>14</v>
      </c>
      <c r="K10326">
        <v>61</v>
      </c>
      <c r="L10326" t="s">
        <v>15</v>
      </c>
    </row>
    <row r="10327" spans="1:12">
      <c r="A10327" t="e">
        <f ca="1">E00251518585821</f>
        <v>#NAME?</v>
      </c>
      <c r="B10327">
        <v>295</v>
      </c>
      <c r="C10327" t="s">
        <v>435</v>
      </c>
      <c r="D10327" s="1">
        <v>42450</v>
      </c>
      <c r="F10327">
        <v>3</v>
      </c>
      <c r="G10327">
        <v>2410</v>
      </c>
      <c r="H10327" t="s">
        <v>283</v>
      </c>
      <c r="J10327" t="s">
        <v>14</v>
      </c>
      <c r="K10327">
        <v>62</v>
      </c>
      <c r="L10327" t="s">
        <v>15</v>
      </c>
    </row>
    <row r="10328" spans="1:12">
      <c r="A10328" t="e">
        <f ca="1">E00251518585821</f>
        <v>#NAME?</v>
      </c>
      <c r="B10328">
        <v>295</v>
      </c>
      <c r="C10328" t="s">
        <v>435</v>
      </c>
      <c r="D10328" s="1">
        <v>42921</v>
      </c>
      <c r="F10328">
        <v>3</v>
      </c>
      <c r="G10328">
        <v>78057</v>
      </c>
      <c r="H10328" t="s">
        <v>140</v>
      </c>
      <c r="J10328" t="s">
        <v>14</v>
      </c>
      <c r="K10328">
        <v>64</v>
      </c>
      <c r="L10328" t="s">
        <v>22</v>
      </c>
    </row>
    <row r="10329" spans="1:12">
      <c r="A10329" t="e">
        <f ca="1">E00251518585821</f>
        <v>#NAME?</v>
      </c>
      <c r="B10329">
        <v>296</v>
      </c>
      <c r="C10329" t="s">
        <v>119</v>
      </c>
      <c r="D10329" s="1">
        <v>41183</v>
      </c>
      <c r="F10329">
        <v>1</v>
      </c>
      <c r="G10329">
        <v>7295</v>
      </c>
      <c r="H10329" t="s">
        <v>76</v>
      </c>
      <c r="J10329" t="s">
        <v>14</v>
      </c>
      <c r="K10329">
        <v>59</v>
      </c>
      <c r="L10329" t="s">
        <v>15</v>
      </c>
    </row>
    <row r="10330" spans="1:12">
      <c r="A10330" t="e">
        <f ca="1">E00251432430821</f>
        <v>#NAME?</v>
      </c>
      <c r="B10330">
        <v>500</v>
      </c>
      <c r="C10330" t="s">
        <v>161</v>
      </c>
      <c r="D10330" s="1">
        <v>41771</v>
      </c>
      <c r="F10330">
        <v>2</v>
      </c>
      <c r="G10330">
        <v>72632</v>
      </c>
      <c r="H10330" t="s">
        <v>107</v>
      </c>
      <c r="J10330" t="s">
        <v>14</v>
      </c>
      <c r="K10330">
        <v>55</v>
      </c>
      <c r="L10330" t="s">
        <v>15</v>
      </c>
    </row>
    <row r="10331" spans="1:12">
      <c r="A10331" t="e">
        <f ca="1">E00251432430821</f>
        <v>#NAME?</v>
      </c>
      <c r="B10331">
        <v>500</v>
      </c>
      <c r="C10331" t="s">
        <v>161</v>
      </c>
      <c r="D10331" s="1">
        <v>41899</v>
      </c>
      <c r="F10331">
        <v>1</v>
      </c>
      <c r="G10331">
        <v>73390</v>
      </c>
      <c r="H10331" t="s">
        <v>66</v>
      </c>
      <c r="J10331" t="s">
        <v>14</v>
      </c>
      <c r="K10331">
        <v>56</v>
      </c>
      <c r="L10331" t="s">
        <v>15</v>
      </c>
    </row>
    <row r="10332" spans="1:12">
      <c r="A10332" t="e">
        <f ca="1">E00251532291121</f>
        <v>#NAME?</v>
      </c>
      <c r="B10332">
        <v>497</v>
      </c>
      <c r="C10332" t="s">
        <v>141</v>
      </c>
      <c r="D10332" s="1">
        <v>42339</v>
      </c>
      <c r="F10332">
        <v>1</v>
      </c>
      <c r="G10332">
        <v>51889</v>
      </c>
      <c r="H10332" t="s">
        <v>256</v>
      </c>
      <c r="J10332" t="s">
        <v>14</v>
      </c>
      <c r="K10332">
        <v>60</v>
      </c>
      <c r="L10332" t="s">
        <v>15</v>
      </c>
    </row>
    <row r="10333" spans="1:12">
      <c r="A10333" t="e">
        <f ca="1">E00251532291121</f>
        <v>#NAME?</v>
      </c>
      <c r="B10333">
        <v>497</v>
      </c>
      <c r="C10333" t="s">
        <v>141</v>
      </c>
      <c r="D10333" s="1">
        <v>42389</v>
      </c>
      <c r="F10333">
        <v>3</v>
      </c>
      <c r="G10333">
        <v>7242</v>
      </c>
      <c r="H10333" t="s">
        <v>93</v>
      </c>
      <c r="J10333" t="s">
        <v>14</v>
      </c>
      <c r="K10333">
        <v>61</v>
      </c>
      <c r="L10333" t="s">
        <v>15</v>
      </c>
    </row>
    <row r="10334" spans="1:12">
      <c r="A10334" t="e">
        <f ca="1">E00251532291121</f>
        <v>#NAME?</v>
      </c>
      <c r="B10334">
        <v>497</v>
      </c>
      <c r="C10334" t="s">
        <v>141</v>
      </c>
      <c r="D10334" s="1">
        <v>42857</v>
      </c>
      <c r="F10334">
        <v>3</v>
      </c>
      <c r="G10334">
        <v>27800</v>
      </c>
      <c r="H10334" t="s">
        <v>145</v>
      </c>
      <c r="J10334" t="s">
        <v>14</v>
      </c>
      <c r="K10334">
        <v>62</v>
      </c>
      <c r="L10334" t="s">
        <v>15</v>
      </c>
    </row>
    <row r="10335" spans="1:12">
      <c r="A10335" t="e">
        <f ca="1">E00251532291121</f>
        <v>#NAME?</v>
      </c>
      <c r="B10335">
        <v>497</v>
      </c>
      <c r="C10335" t="s">
        <v>141</v>
      </c>
      <c r="D10335" s="1">
        <v>43089</v>
      </c>
      <c r="F10335">
        <v>3</v>
      </c>
      <c r="G10335">
        <v>53210</v>
      </c>
      <c r="H10335" t="s">
        <v>733</v>
      </c>
      <c r="J10335" t="s">
        <v>14</v>
      </c>
      <c r="K10335">
        <v>62</v>
      </c>
      <c r="L10335" t="s">
        <v>15</v>
      </c>
    </row>
    <row r="10336" spans="1:12">
      <c r="A10336" t="e">
        <f ca="1">E00251429396421</f>
        <v>#NAME?</v>
      </c>
      <c r="B10336">
        <v>276</v>
      </c>
      <c r="C10336" t="s">
        <v>122</v>
      </c>
      <c r="D10336" s="1">
        <v>42394</v>
      </c>
      <c r="F10336">
        <v>2</v>
      </c>
      <c r="G10336">
        <v>49390</v>
      </c>
      <c r="H10336" t="s">
        <v>59</v>
      </c>
      <c r="J10336" t="s">
        <v>14</v>
      </c>
      <c r="K10336">
        <v>58</v>
      </c>
      <c r="L10336" t="s">
        <v>15</v>
      </c>
    </row>
    <row r="10337" spans="1:12">
      <c r="A10337" t="e">
        <f ca="1">E00251518518221</f>
        <v>#NAME?</v>
      </c>
      <c r="B10337">
        <v>272</v>
      </c>
      <c r="C10337" t="s">
        <v>174</v>
      </c>
      <c r="D10337" s="1">
        <v>42920</v>
      </c>
      <c r="F10337">
        <v>1</v>
      </c>
      <c r="G10337">
        <v>55090</v>
      </c>
      <c r="H10337" t="s">
        <v>400</v>
      </c>
      <c r="I10337" t="s">
        <v>56</v>
      </c>
      <c r="J10337" t="s">
        <v>57</v>
      </c>
      <c r="K10337">
        <v>54</v>
      </c>
      <c r="L10337" t="s">
        <v>15</v>
      </c>
    </row>
    <row r="10338" spans="1:12">
      <c r="A10338" t="e">
        <f ca="1">E00251518518221</f>
        <v>#NAME?</v>
      </c>
      <c r="B10338">
        <v>276</v>
      </c>
      <c r="C10338" t="s">
        <v>122</v>
      </c>
      <c r="D10338" s="1">
        <v>41537</v>
      </c>
      <c r="F10338">
        <v>2</v>
      </c>
      <c r="G10338">
        <v>7862</v>
      </c>
      <c r="H10338" t="s">
        <v>27</v>
      </c>
      <c r="J10338" t="s">
        <v>14</v>
      </c>
      <c r="K10338">
        <v>50</v>
      </c>
      <c r="L10338" t="s">
        <v>22</v>
      </c>
    </row>
    <row r="10339" spans="1:12">
      <c r="A10339" t="e">
        <f ca="1">E00251518518221</f>
        <v>#NAME?</v>
      </c>
      <c r="B10339">
        <v>295</v>
      </c>
      <c r="C10339" t="s">
        <v>435</v>
      </c>
      <c r="D10339" s="1">
        <v>42096</v>
      </c>
      <c r="F10339">
        <v>1</v>
      </c>
      <c r="G10339">
        <v>49390</v>
      </c>
      <c r="H10339" t="s">
        <v>59</v>
      </c>
      <c r="J10339" t="s">
        <v>14</v>
      </c>
      <c r="K10339">
        <v>51</v>
      </c>
      <c r="L10339" t="s">
        <v>15</v>
      </c>
    </row>
    <row r="10340" spans="1:12">
      <c r="A10340" t="e">
        <f ca="1">E00251518518221</f>
        <v>#NAME?</v>
      </c>
      <c r="B10340">
        <v>295</v>
      </c>
      <c r="C10340" t="s">
        <v>435</v>
      </c>
      <c r="D10340" s="1">
        <v>42325</v>
      </c>
      <c r="F10340">
        <v>1</v>
      </c>
      <c r="G10340">
        <v>2809</v>
      </c>
      <c r="H10340" t="s">
        <v>90</v>
      </c>
      <c r="J10340" t="s">
        <v>14</v>
      </c>
      <c r="K10340">
        <v>52</v>
      </c>
      <c r="L10340" t="s">
        <v>15</v>
      </c>
    </row>
    <row r="10341" spans="1:12">
      <c r="A10341" t="e">
        <f ca="1">E00251528755421</f>
        <v>#NAME?</v>
      </c>
      <c r="B10341">
        <v>4862</v>
      </c>
      <c r="C10341" t="s">
        <v>1230</v>
      </c>
      <c r="D10341" s="1">
        <v>41824</v>
      </c>
      <c r="F10341">
        <v>1</v>
      </c>
      <c r="G10341">
        <v>7880</v>
      </c>
      <c r="H10341" t="s">
        <v>213</v>
      </c>
      <c r="J10341" t="s">
        <v>14</v>
      </c>
      <c r="K10341">
        <v>51</v>
      </c>
      <c r="L10341" t="s">
        <v>22</v>
      </c>
    </row>
    <row r="10342" spans="1:12">
      <c r="A10342" t="e">
        <f ca="1">E00251514580521</f>
        <v>#NAME?</v>
      </c>
      <c r="B10342">
        <v>444</v>
      </c>
      <c r="C10342" t="s">
        <v>819</v>
      </c>
      <c r="D10342" s="1">
        <v>42538</v>
      </c>
      <c r="F10342">
        <v>3</v>
      </c>
      <c r="G10342">
        <v>4019</v>
      </c>
      <c r="H10342" t="s">
        <v>26</v>
      </c>
      <c r="J10342" t="s">
        <v>14</v>
      </c>
      <c r="K10342">
        <v>49</v>
      </c>
      <c r="L10342" t="s">
        <v>15</v>
      </c>
    </row>
    <row r="10343" spans="1:12">
      <c r="A10343" t="e">
        <f ca="1">E00251514580521</f>
        <v>#NAME?</v>
      </c>
      <c r="B10343">
        <v>444</v>
      </c>
      <c r="C10343" t="s">
        <v>819</v>
      </c>
      <c r="D10343" s="1">
        <v>42719</v>
      </c>
      <c r="F10343">
        <v>3</v>
      </c>
      <c r="G10343">
        <v>4019</v>
      </c>
      <c r="H10343" t="s">
        <v>26</v>
      </c>
      <c r="J10343" t="s">
        <v>14</v>
      </c>
      <c r="K10343">
        <v>49</v>
      </c>
      <c r="L10343" t="s">
        <v>15</v>
      </c>
    </row>
    <row r="10344" spans="1:12">
      <c r="A10344" t="e">
        <f ca="1">E00251513050821</f>
        <v>#NAME?</v>
      </c>
      <c r="B10344">
        <v>457</v>
      </c>
      <c r="C10344" t="s">
        <v>137</v>
      </c>
      <c r="D10344" s="1">
        <v>42293</v>
      </c>
      <c r="F10344">
        <v>1</v>
      </c>
      <c r="G10344">
        <v>29690</v>
      </c>
      <c r="H10344" t="s">
        <v>52</v>
      </c>
      <c r="J10344" t="s">
        <v>14</v>
      </c>
      <c r="K10344">
        <v>55</v>
      </c>
      <c r="L10344" t="s">
        <v>15</v>
      </c>
    </row>
    <row r="10345" spans="1:12">
      <c r="A10345" t="e">
        <f ca="1">E00251514273221</f>
        <v>#NAME?</v>
      </c>
      <c r="B10345">
        <v>299</v>
      </c>
      <c r="C10345" t="s">
        <v>729</v>
      </c>
      <c r="D10345" s="1">
        <v>41726</v>
      </c>
      <c r="F10345">
        <v>4</v>
      </c>
      <c r="G10345">
        <v>3051</v>
      </c>
      <c r="H10345" t="s">
        <v>13</v>
      </c>
      <c r="J10345" t="s">
        <v>14</v>
      </c>
      <c r="K10345">
        <v>55</v>
      </c>
      <c r="L10345" t="s">
        <v>15</v>
      </c>
    </row>
    <row r="10346" spans="1:12">
      <c r="A10346" t="e">
        <f ca="1">E00251514273221</f>
        <v>#NAME?</v>
      </c>
      <c r="B10346">
        <v>299</v>
      </c>
      <c r="C10346" t="s">
        <v>729</v>
      </c>
      <c r="D10346" s="1">
        <v>42094</v>
      </c>
      <c r="F10346">
        <v>3</v>
      </c>
      <c r="G10346">
        <v>34600</v>
      </c>
      <c r="H10346" t="s">
        <v>578</v>
      </c>
      <c r="J10346" t="s">
        <v>14</v>
      </c>
      <c r="K10346">
        <v>56</v>
      </c>
      <c r="L10346" t="s">
        <v>15</v>
      </c>
    </row>
    <row r="10347" spans="1:12">
      <c r="A10347" t="e">
        <f ca="1">E00251514273221</f>
        <v>#NAME?</v>
      </c>
      <c r="B10347">
        <v>299</v>
      </c>
      <c r="C10347" t="s">
        <v>729</v>
      </c>
      <c r="D10347" s="1">
        <v>42334</v>
      </c>
      <c r="F10347">
        <v>4</v>
      </c>
      <c r="G10347">
        <v>30000</v>
      </c>
      <c r="H10347" t="s">
        <v>144</v>
      </c>
      <c r="J10347" t="s">
        <v>14</v>
      </c>
      <c r="K10347">
        <v>57</v>
      </c>
      <c r="L10347" t="s">
        <v>15</v>
      </c>
    </row>
    <row r="10348" spans="1:12">
      <c r="A10348" t="e">
        <f ca="1">E00251514273221</f>
        <v>#NAME?</v>
      </c>
      <c r="B10348">
        <v>299</v>
      </c>
      <c r="C10348" t="s">
        <v>729</v>
      </c>
      <c r="D10348" s="1">
        <v>42786</v>
      </c>
      <c r="F10348">
        <v>1</v>
      </c>
      <c r="G10348">
        <v>4660</v>
      </c>
      <c r="H10348" t="s">
        <v>215</v>
      </c>
      <c r="J10348" t="s">
        <v>14</v>
      </c>
      <c r="K10348">
        <v>58</v>
      </c>
      <c r="L10348" t="s">
        <v>15</v>
      </c>
    </row>
    <row r="10349" spans="1:12">
      <c r="A10349" t="e">
        <f ca="1">E00251432302421</f>
        <v>#NAME?</v>
      </c>
      <c r="B10349">
        <v>497</v>
      </c>
      <c r="C10349" t="s">
        <v>141</v>
      </c>
      <c r="D10349" s="1">
        <v>41260</v>
      </c>
      <c r="F10349">
        <v>1</v>
      </c>
      <c r="G10349">
        <v>496</v>
      </c>
      <c r="H10349" t="s">
        <v>190</v>
      </c>
      <c r="J10349" t="s">
        <v>14</v>
      </c>
      <c r="K10349">
        <v>54</v>
      </c>
      <c r="L10349" t="s">
        <v>15</v>
      </c>
    </row>
    <row r="10350" spans="1:12">
      <c r="A10350" t="e">
        <f ca="1">E00251432302421</f>
        <v>#NAME?</v>
      </c>
      <c r="B10350">
        <v>497</v>
      </c>
      <c r="C10350" t="s">
        <v>141</v>
      </c>
      <c r="D10350" s="1">
        <v>42296</v>
      </c>
      <c r="F10350">
        <v>2</v>
      </c>
      <c r="G10350">
        <v>1748</v>
      </c>
      <c r="H10350" t="s">
        <v>907</v>
      </c>
      <c r="J10350" t="s">
        <v>14</v>
      </c>
      <c r="K10350">
        <v>57</v>
      </c>
      <c r="L10350" t="s">
        <v>15</v>
      </c>
    </row>
    <row r="10351" spans="1:12">
      <c r="A10351" t="e">
        <f ca="1">E00251432302421</f>
        <v>#NAME?</v>
      </c>
      <c r="B10351">
        <v>6046</v>
      </c>
      <c r="C10351" t="s">
        <v>98</v>
      </c>
      <c r="D10351" s="1">
        <v>42009</v>
      </c>
      <c r="E10351">
        <v>1</v>
      </c>
      <c r="F10351">
        <v>5</v>
      </c>
      <c r="G10351">
        <v>30000</v>
      </c>
      <c r="H10351" t="s">
        <v>144</v>
      </c>
      <c r="J10351" t="s">
        <v>34</v>
      </c>
      <c r="K10351">
        <v>56</v>
      </c>
      <c r="L10351" t="s">
        <v>15</v>
      </c>
    </row>
    <row r="10352" spans="1:12">
      <c r="A10352" t="e">
        <f ca="1">E00251430176021</f>
        <v>#NAME?</v>
      </c>
      <c r="B10352">
        <v>445</v>
      </c>
      <c r="C10352" t="s">
        <v>23</v>
      </c>
      <c r="D10352" s="1">
        <v>41655</v>
      </c>
      <c r="F10352">
        <v>4</v>
      </c>
      <c r="G10352">
        <v>4019</v>
      </c>
      <c r="H10352" t="s">
        <v>26</v>
      </c>
      <c r="J10352" t="s">
        <v>14</v>
      </c>
      <c r="K10352">
        <v>56</v>
      </c>
      <c r="L10352" t="s">
        <v>15</v>
      </c>
    </row>
    <row r="10353" spans="1:12">
      <c r="A10353" t="e">
        <f ca="1">E00251430176021</f>
        <v>#NAME?</v>
      </c>
      <c r="B10353">
        <v>4842</v>
      </c>
      <c r="C10353" t="s">
        <v>949</v>
      </c>
      <c r="D10353" s="1">
        <v>42371</v>
      </c>
      <c r="F10353">
        <v>3</v>
      </c>
      <c r="G10353">
        <v>496</v>
      </c>
      <c r="H10353" t="s">
        <v>190</v>
      </c>
      <c r="I10353" t="s">
        <v>148</v>
      </c>
      <c r="J10353" t="s">
        <v>57</v>
      </c>
      <c r="K10353">
        <v>58</v>
      </c>
      <c r="L10353" t="s">
        <v>15</v>
      </c>
    </row>
    <row r="10354" spans="1:12">
      <c r="A10354" t="e">
        <f ca="1">E00251532630321</f>
        <v>#NAME?</v>
      </c>
      <c r="B10354">
        <v>490</v>
      </c>
      <c r="C10354" t="s">
        <v>158</v>
      </c>
      <c r="D10354" s="1">
        <v>42104</v>
      </c>
      <c r="F10354">
        <v>1</v>
      </c>
      <c r="G10354">
        <v>8052</v>
      </c>
      <c r="H10354" t="s">
        <v>1146</v>
      </c>
      <c r="J10354" t="s">
        <v>14</v>
      </c>
      <c r="K10354">
        <v>62</v>
      </c>
      <c r="L10354" t="s">
        <v>15</v>
      </c>
    </row>
    <row r="10355" spans="1:12">
      <c r="A10355" t="e">
        <f ca="1">E00251427391321</f>
        <v>#NAME?</v>
      </c>
      <c r="B10355">
        <v>28</v>
      </c>
      <c r="C10355" t="s">
        <v>153</v>
      </c>
      <c r="D10355" s="1">
        <v>41234</v>
      </c>
      <c r="F10355">
        <v>2</v>
      </c>
      <c r="G10355">
        <v>58089</v>
      </c>
      <c r="H10355" t="s">
        <v>988</v>
      </c>
      <c r="J10355" t="s">
        <v>14</v>
      </c>
      <c r="K10355">
        <v>45</v>
      </c>
      <c r="L10355" t="s">
        <v>15</v>
      </c>
    </row>
    <row r="10356" spans="1:12">
      <c r="A10356" t="e">
        <f ca="1">E00251429810321</f>
        <v>#NAME?</v>
      </c>
      <c r="B10356">
        <v>151</v>
      </c>
      <c r="C10356" t="s">
        <v>381</v>
      </c>
      <c r="D10356" s="1">
        <v>42187</v>
      </c>
      <c r="F10356">
        <v>3</v>
      </c>
      <c r="G10356">
        <v>4019</v>
      </c>
      <c r="H10356" t="s">
        <v>26</v>
      </c>
      <c r="J10356" t="s">
        <v>14</v>
      </c>
      <c r="K10356">
        <v>60</v>
      </c>
      <c r="L10356" t="s">
        <v>15</v>
      </c>
    </row>
    <row r="10357" spans="1:12">
      <c r="A10357" t="e">
        <f ca="1">E00251533608121</f>
        <v>#NAME?</v>
      </c>
      <c r="B10357">
        <v>104</v>
      </c>
      <c r="C10357" t="s">
        <v>88</v>
      </c>
      <c r="D10357" s="1">
        <v>43010</v>
      </c>
      <c r="F10357">
        <v>1</v>
      </c>
      <c r="G10357">
        <v>4549</v>
      </c>
      <c r="H10357" t="s">
        <v>69</v>
      </c>
      <c r="J10357" t="s">
        <v>14</v>
      </c>
      <c r="K10357">
        <v>55</v>
      </c>
      <c r="L10357" t="s">
        <v>15</v>
      </c>
    </row>
    <row r="10358" spans="1:12">
      <c r="A10358" t="e">
        <f ca="1">E00251429170621</f>
        <v>#NAME?</v>
      </c>
      <c r="B10358">
        <v>296</v>
      </c>
      <c r="C10358" t="s">
        <v>119</v>
      </c>
      <c r="D10358" s="1">
        <v>41297</v>
      </c>
      <c r="F10358">
        <v>1</v>
      </c>
      <c r="G10358">
        <v>4871</v>
      </c>
      <c r="H10358" t="s">
        <v>125</v>
      </c>
      <c r="J10358" t="s">
        <v>14</v>
      </c>
      <c r="K10358">
        <v>49</v>
      </c>
      <c r="L10358" t="s">
        <v>15</v>
      </c>
    </row>
    <row r="10359" spans="1:12">
      <c r="A10359" t="e">
        <f ca="1">E00251429170621</f>
        <v>#NAME?</v>
      </c>
      <c r="B10359">
        <v>296</v>
      </c>
      <c r="C10359" t="s">
        <v>119</v>
      </c>
      <c r="D10359" s="1">
        <v>42628</v>
      </c>
      <c r="F10359">
        <v>1</v>
      </c>
      <c r="G10359">
        <v>7295</v>
      </c>
      <c r="H10359" t="s">
        <v>76</v>
      </c>
      <c r="J10359" t="s">
        <v>14</v>
      </c>
      <c r="K10359">
        <v>53</v>
      </c>
      <c r="L10359" t="s">
        <v>15</v>
      </c>
    </row>
    <row r="10360" spans="1:12">
      <c r="A10360" t="e">
        <f t="shared" ref="A10360:A10367" ca="1" si="90">E00251424802621</f>
        <v>#NAME?</v>
      </c>
      <c r="B10360">
        <v>115</v>
      </c>
      <c r="C10360" t="s">
        <v>455</v>
      </c>
      <c r="D10360" s="1">
        <v>42811</v>
      </c>
      <c r="F10360">
        <v>2</v>
      </c>
      <c r="G10360">
        <v>5531</v>
      </c>
      <c r="H10360" t="s">
        <v>462</v>
      </c>
      <c r="J10360" t="s">
        <v>14</v>
      </c>
      <c r="K10360">
        <v>50</v>
      </c>
      <c r="L10360" t="s">
        <v>15</v>
      </c>
    </row>
    <row r="10361" spans="1:12">
      <c r="A10361" t="e">
        <f t="shared" ca="1" si="90"/>
        <v>#NAME?</v>
      </c>
      <c r="B10361">
        <v>115</v>
      </c>
      <c r="C10361" t="s">
        <v>455</v>
      </c>
      <c r="D10361" s="1">
        <v>42838</v>
      </c>
      <c r="F10361">
        <v>1</v>
      </c>
      <c r="G10361">
        <v>5531</v>
      </c>
      <c r="H10361" t="s">
        <v>462</v>
      </c>
      <c r="J10361" t="s">
        <v>14</v>
      </c>
      <c r="K10361">
        <v>50</v>
      </c>
      <c r="L10361" t="s">
        <v>15</v>
      </c>
    </row>
    <row r="10362" spans="1:12">
      <c r="A10362" t="e">
        <f t="shared" ca="1" si="90"/>
        <v>#NAME?</v>
      </c>
      <c r="B10362">
        <v>115</v>
      </c>
      <c r="C10362" t="s">
        <v>455</v>
      </c>
      <c r="D10362" s="1">
        <v>42880</v>
      </c>
      <c r="F10362">
        <v>4</v>
      </c>
      <c r="G10362">
        <v>27800</v>
      </c>
      <c r="H10362" t="s">
        <v>145</v>
      </c>
      <c r="J10362" t="s">
        <v>14</v>
      </c>
      <c r="K10362">
        <v>51</v>
      </c>
      <c r="L10362" t="s">
        <v>15</v>
      </c>
    </row>
    <row r="10363" spans="1:12">
      <c r="A10363" t="e">
        <f t="shared" ca="1" si="90"/>
        <v>#NAME?</v>
      </c>
      <c r="B10363">
        <v>115</v>
      </c>
      <c r="C10363" t="s">
        <v>455</v>
      </c>
      <c r="D10363" s="1">
        <v>42916</v>
      </c>
      <c r="F10363">
        <v>2</v>
      </c>
      <c r="G10363">
        <v>3051</v>
      </c>
      <c r="H10363" t="s">
        <v>13</v>
      </c>
      <c r="J10363" t="s">
        <v>14</v>
      </c>
      <c r="K10363">
        <v>51</v>
      </c>
      <c r="L10363" t="s">
        <v>15</v>
      </c>
    </row>
    <row r="10364" spans="1:12">
      <c r="A10364" t="e">
        <f t="shared" ca="1" si="90"/>
        <v>#NAME?</v>
      </c>
      <c r="B10364">
        <v>115</v>
      </c>
      <c r="C10364" t="s">
        <v>455</v>
      </c>
      <c r="D10364" s="1">
        <v>42926</v>
      </c>
      <c r="F10364">
        <v>4</v>
      </c>
      <c r="G10364">
        <v>4019</v>
      </c>
      <c r="H10364" t="s">
        <v>26</v>
      </c>
      <c r="J10364" t="s">
        <v>14</v>
      </c>
      <c r="K10364">
        <v>51</v>
      </c>
      <c r="L10364" t="s">
        <v>15</v>
      </c>
    </row>
    <row r="10365" spans="1:12">
      <c r="A10365" t="e">
        <f t="shared" ca="1" si="90"/>
        <v>#NAME?</v>
      </c>
      <c r="B10365">
        <v>115</v>
      </c>
      <c r="C10365" t="s">
        <v>455</v>
      </c>
      <c r="D10365" s="1">
        <v>43097</v>
      </c>
      <c r="F10365">
        <v>1</v>
      </c>
      <c r="G10365">
        <v>25000</v>
      </c>
      <c r="H10365" t="s">
        <v>178</v>
      </c>
      <c r="J10365" t="s">
        <v>14</v>
      </c>
      <c r="K10365">
        <v>51</v>
      </c>
      <c r="L10365" t="s">
        <v>15</v>
      </c>
    </row>
    <row r="10366" spans="1:12">
      <c r="A10366" t="e">
        <f t="shared" ca="1" si="90"/>
        <v>#NAME?</v>
      </c>
      <c r="B10366">
        <v>4941</v>
      </c>
      <c r="C10366" t="s">
        <v>357</v>
      </c>
      <c r="D10366" s="1">
        <v>41785</v>
      </c>
      <c r="F10366">
        <v>2</v>
      </c>
      <c r="G10366">
        <v>4019</v>
      </c>
      <c r="H10366" t="s">
        <v>26</v>
      </c>
      <c r="J10366" t="s">
        <v>14</v>
      </c>
      <c r="K10366">
        <v>48</v>
      </c>
      <c r="L10366" t="s">
        <v>15</v>
      </c>
    </row>
    <row r="10367" spans="1:12">
      <c r="A10367" t="e">
        <f t="shared" ca="1" si="90"/>
        <v>#NAME?</v>
      </c>
      <c r="B10367">
        <v>4941</v>
      </c>
      <c r="C10367" t="s">
        <v>357</v>
      </c>
      <c r="D10367" s="1">
        <v>42065</v>
      </c>
      <c r="F10367">
        <v>3</v>
      </c>
      <c r="G10367">
        <v>4019</v>
      </c>
      <c r="H10367" t="s">
        <v>26</v>
      </c>
      <c r="J10367" t="s">
        <v>14</v>
      </c>
      <c r="K10367">
        <v>48</v>
      </c>
      <c r="L10367" t="s">
        <v>15</v>
      </c>
    </row>
    <row r="10368" spans="1:12">
      <c r="A10368" t="e">
        <f ca="1">E00251427391321</f>
        <v>#NAME?</v>
      </c>
      <c r="B10368">
        <v>28</v>
      </c>
      <c r="C10368" t="s">
        <v>153</v>
      </c>
      <c r="D10368" s="1">
        <v>42031</v>
      </c>
      <c r="F10368">
        <v>1</v>
      </c>
      <c r="G10368">
        <v>4549</v>
      </c>
      <c r="H10368" t="s">
        <v>69</v>
      </c>
      <c r="J10368" t="s">
        <v>14</v>
      </c>
      <c r="K10368">
        <v>47</v>
      </c>
      <c r="L10368" t="s">
        <v>15</v>
      </c>
    </row>
    <row r="10369" spans="1:12">
      <c r="A10369" t="e">
        <f ca="1">E00251513453021</f>
        <v>#NAME?</v>
      </c>
      <c r="B10369">
        <v>440</v>
      </c>
      <c r="C10369" t="s">
        <v>12</v>
      </c>
      <c r="D10369" s="1">
        <v>41184</v>
      </c>
      <c r="F10369">
        <v>1</v>
      </c>
      <c r="G10369">
        <v>4019</v>
      </c>
      <c r="H10369" t="s">
        <v>26</v>
      </c>
      <c r="J10369" t="s">
        <v>14</v>
      </c>
      <c r="K10369">
        <v>49</v>
      </c>
      <c r="L10369" t="s">
        <v>15</v>
      </c>
    </row>
    <row r="10370" spans="1:12">
      <c r="A10370" t="e">
        <f ca="1">E00251513453021</f>
        <v>#NAME?</v>
      </c>
      <c r="B10370">
        <v>440</v>
      </c>
      <c r="C10370" t="s">
        <v>12</v>
      </c>
      <c r="D10370" s="1">
        <v>41610</v>
      </c>
      <c r="F10370">
        <v>1</v>
      </c>
      <c r="G10370">
        <v>4019</v>
      </c>
      <c r="H10370" t="s">
        <v>26</v>
      </c>
      <c r="J10370" t="s">
        <v>14</v>
      </c>
      <c r="K10370">
        <v>50</v>
      </c>
      <c r="L10370" t="s">
        <v>15</v>
      </c>
    </row>
    <row r="10371" spans="1:12">
      <c r="A10371" t="e">
        <f ca="1">E00251513453021</f>
        <v>#NAME?</v>
      </c>
      <c r="B10371">
        <v>440</v>
      </c>
      <c r="C10371" t="s">
        <v>12</v>
      </c>
      <c r="D10371" s="1">
        <v>41373</v>
      </c>
      <c r="F10371">
        <v>3</v>
      </c>
      <c r="G10371">
        <v>4019</v>
      </c>
      <c r="H10371" t="s">
        <v>26</v>
      </c>
      <c r="J10371" t="s">
        <v>14</v>
      </c>
      <c r="K10371">
        <v>50</v>
      </c>
      <c r="L10371" t="s">
        <v>15</v>
      </c>
    </row>
    <row r="10372" spans="1:12">
      <c r="A10372" t="e">
        <f ca="1">E00251537873421</f>
        <v>#NAME?</v>
      </c>
      <c r="B10372">
        <v>294</v>
      </c>
      <c r="C10372" t="s">
        <v>61</v>
      </c>
      <c r="D10372" s="1">
        <v>41795</v>
      </c>
      <c r="F10372">
        <v>1</v>
      </c>
      <c r="G10372">
        <v>7820</v>
      </c>
      <c r="H10372" t="s">
        <v>233</v>
      </c>
      <c r="J10372" t="s">
        <v>14</v>
      </c>
      <c r="K10372">
        <v>50</v>
      </c>
      <c r="L10372" t="s">
        <v>22</v>
      </c>
    </row>
    <row r="10373" spans="1:12">
      <c r="A10373" t="e">
        <f ca="1">E00251528898821</f>
        <v>#NAME?</v>
      </c>
      <c r="B10373">
        <v>286</v>
      </c>
      <c r="C10373" t="s">
        <v>41</v>
      </c>
      <c r="D10373" s="1">
        <v>41572</v>
      </c>
      <c r="F10373">
        <v>1</v>
      </c>
      <c r="G10373">
        <v>7243</v>
      </c>
      <c r="H10373" t="s">
        <v>42</v>
      </c>
      <c r="J10373" t="s">
        <v>14</v>
      </c>
      <c r="K10373">
        <v>60</v>
      </c>
      <c r="L10373" t="s">
        <v>15</v>
      </c>
    </row>
    <row r="10374" spans="1:12">
      <c r="A10374" t="e">
        <f ca="1">E00251528898821</f>
        <v>#NAME?</v>
      </c>
      <c r="B10374">
        <v>4912</v>
      </c>
      <c r="C10374" t="s">
        <v>1231</v>
      </c>
      <c r="D10374" s="1">
        <v>41574</v>
      </c>
      <c r="F10374">
        <v>1</v>
      </c>
      <c r="G10374">
        <v>7242</v>
      </c>
      <c r="H10374" t="s">
        <v>93</v>
      </c>
      <c r="J10374" t="s">
        <v>14</v>
      </c>
      <c r="K10374">
        <v>60</v>
      </c>
      <c r="L10374" t="s">
        <v>15</v>
      </c>
    </row>
    <row r="10375" spans="1:12">
      <c r="A10375" t="e">
        <f ca="1">E00251513453021</f>
        <v>#NAME?</v>
      </c>
      <c r="B10375">
        <v>440</v>
      </c>
      <c r="C10375" t="s">
        <v>12</v>
      </c>
      <c r="D10375" s="1">
        <v>42747</v>
      </c>
      <c r="F10375">
        <v>4</v>
      </c>
      <c r="G10375">
        <v>463</v>
      </c>
      <c r="H10375" t="s">
        <v>259</v>
      </c>
      <c r="J10375" t="s">
        <v>14</v>
      </c>
      <c r="K10375">
        <v>54</v>
      </c>
      <c r="L10375" t="s">
        <v>15</v>
      </c>
    </row>
    <row r="10376" spans="1:12">
      <c r="A10376" t="e">
        <f ca="1">E00251715553021</f>
        <v>#NAME?</v>
      </c>
      <c r="B10376">
        <v>62</v>
      </c>
      <c r="C10376" t="s">
        <v>20</v>
      </c>
      <c r="D10376" s="1">
        <v>41670</v>
      </c>
      <c r="F10376">
        <v>3</v>
      </c>
      <c r="G10376">
        <v>9198</v>
      </c>
      <c r="H10376" t="s">
        <v>229</v>
      </c>
      <c r="J10376" t="s">
        <v>14</v>
      </c>
      <c r="K10376">
        <v>55</v>
      </c>
      <c r="L10376" t="s">
        <v>15</v>
      </c>
    </row>
    <row r="10377" spans="1:12">
      <c r="A10377" t="e">
        <f ca="1">E00251715553021</f>
        <v>#NAME?</v>
      </c>
      <c r="B10377">
        <v>62</v>
      </c>
      <c r="C10377" t="s">
        <v>20</v>
      </c>
      <c r="D10377" s="1">
        <v>42576</v>
      </c>
      <c r="F10377">
        <v>2</v>
      </c>
      <c r="G10377">
        <v>72704</v>
      </c>
      <c r="H10377" t="s">
        <v>855</v>
      </c>
      <c r="J10377" t="s">
        <v>14</v>
      </c>
      <c r="K10377">
        <v>57</v>
      </c>
      <c r="L10377" t="s">
        <v>15</v>
      </c>
    </row>
    <row r="10378" spans="1:12">
      <c r="A10378" t="e">
        <f ca="1">E00251439821421</f>
        <v>#NAME?</v>
      </c>
      <c r="B10378">
        <v>494</v>
      </c>
      <c r="C10378" t="s">
        <v>63</v>
      </c>
      <c r="D10378" s="1">
        <v>40980</v>
      </c>
      <c r="F10378">
        <v>2</v>
      </c>
      <c r="G10378">
        <v>2449</v>
      </c>
      <c r="H10378" t="s">
        <v>53</v>
      </c>
      <c r="J10378" t="s">
        <v>14</v>
      </c>
      <c r="K10378">
        <v>42</v>
      </c>
      <c r="L10378" t="s">
        <v>15</v>
      </c>
    </row>
    <row r="10379" spans="1:12">
      <c r="A10379" t="e">
        <f ca="1">E00251513363121</f>
        <v>#NAME?</v>
      </c>
      <c r="B10379">
        <v>445</v>
      </c>
      <c r="C10379" t="s">
        <v>23</v>
      </c>
      <c r="D10379" s="1">
        <v>43098</v>
      </c>
      <c r="F10379">
        <v>1</v>
      </c>
      <c r="G10379">
        <v>5198</v>
      </c>
      <c r="H10379" t="s">
        <v>200</v>
      </c>
      <c r="J10379" t="s">
        <v>14</v>
      </c>
      <c r="K10379">
        <v>67</v>
      </c>
      <c r="L10379" t="s">
        <v>15</v>
      </c>
    </row>
    <row r="10380" spans="1:12">
      <c r="A10380" t="e">
        <f ca="1">E00251715553021</f>
        <v>#NAME?</v>
      </c>
      <c r="B10380">
        <v>62</v>
      </c>
      <c r="C10380" t="s">
        <v>20</v>
      </c>
      <c r="D10380" s="1">
        <v>41096</v>
      </c>
      <c r="F10380">
        <v>1</v>
      </c>
      <c r="G10380">
        <v>79029</v>
      </c>
      <c r="H10380" t="s">
        <v>21</v>
      </c>
      <c r="J10380" t="s">
        <v>14</v>
      </c>
      <c r="K10380">
        <v>53</v>
      </c>
      <c r="L10380" t="s">
        <v>22</v>
      </c>
    </row>
    <row r="10381" spans="1:12">
      <c r="A10381" t="e">
        <f ca="1">E00251429173021</f>
        <v>#NAME?</v>
      </c>
      <c r="B10381">
        <v>293</v>
      </c>
      <c r="C10381" t="s">
        <v>25</v>
      </c>
      <c r="D10381" s="1">
        <v>41417</v>
      </c>
      <c r="F10381">
        <v>1</v>
      </c>
      <c r="G10381">
        <v>460</v>
      </c>
      <c r="H10381" t="s">
        <v>16</v>
      </c>
      <c r="J10381" t="s">
        <v>14</v>
      </c>
      <c r="K10381">
        <v>63</v>
      </c>
      <c r="L10381" t="s">
        <v>15</v>
      </c>
    </row>
    <row r="10382" spans="1:12">
      <c r="A10382" t="e">
        <f ca="1">E00251513453021</f>
        <v>#NAME?</v>
      </c>
      <c r="B10382">
        <v>440</v>
      </c>
      <c r="C10382" t="s">
        <v>12</v>
      </c>
      <c r="D10382" s="1">
        <v>43048</v>
      </c>
      <c r="F10382">
        <v>4</v>
      </c>
      <c r="G10382">
        <v>2720</v>
      </c>
      <c r="H10382" t="s">
        <v>65</v>
      </c>
      <c r="J10382" t="s">
        <v>14</v>
      </c>
      <c r="K10382">
        <v>54</v>
      </c>
      <c r="L10382" t="s">
        <v>15</v>
      </c>
    </row>
    <row r="10383" spans="1:12">
      <c r="A10383" t="e">
        <f ca="1">E00251430391921</f>
        <v>#NAME?</v>
      </c>
      <c r="B10383">
        <v>469</v>
      </c>
      <c r="C10383" t="s">
        <v>30</v>
      </c>
      <c r="D10383" s="1">
        <v>41207</v>
      </c>
      <c r="F10383">
        <v>3</v>
      </c>
      <c r="G10383">
        <v>71590</v>
      </c>
      <c r="H10383" t="s">
        <v>44</v>
      </c>
      <c r="J10383" t="s">
        <v>14</v>
      </c>
      <c r="K10383">
        <v>57</v>
      </c>
      <c r="L10383" t="s">
        <v>15</v>
      </c>
    </row>
    <row r="10384" spans="1:12">
      <c r="A10384" t="e">
        <f ca="1">E00251430391921</f>
        <v>#NAME?</v>
      </c>
      <c r="B10384">
        <v>469</v>
      </c>
      <c r="C10384" t="s">
        <v>30</v>
      </c>
      <c r="D10384" s="1">
        <v>42557</v>
      </c>
      <c r="F10384">
        <v>1</v>
      </c>
      <c r="G10384">
        <v>9490</v>
      </c>
      <c r="H10384" t="s">
        <v>138</v>
      </c>
      <c r="J10384" t="s">
        <v>14</v>
      </c>
      <c r="K10384">
        <v>61</v>
      </c>
      <c r="L10384" t="s">
        <v>15</v>
      </c>
    </row>
    <row r="10385" spans="1:12">
      <c r="A10385" t="e">
        <f ca="1">E00251524963521</f>
        <v>#NAME?</v>
      </c>
      <c r="B10385">
        <v>1273</v>
      </c>
      <c r="C10385" t="s">
        <v>28</v>
      </c>
      <c r="D10385" s="1">
        <v>41766</v>
      </c>
      <c r="F10385">
        <v>1</v>
      </c>
      <c r="G10385">
        <v>22800</v>
      </c>
      <c r="H10385" t="s">
        <v>35</v>
      </c>
      <c r="J10385" t="s">
        <v>14</v>
      </c>
      <c r="K10385">
        <v>52</v>
      </c>
      <c r="L10385" t="s">
        <v>15</v>
      </c>
    </row>
    <row r="10386" spans="1:12">
      <c r="A10386" t="e">
        <f ca="1">E00251429173021</f>
        <v>#NAME?</v>
      </c>
      <c r="B10386">
        <v>293</v>
      </c>
      <c r="C10386" t="s">
        <v>25</v>
      </c>
      <c r="D10386" s="1">
        <v>41212</v>
      </c>
      <c r="F10386">
        <v>1</v>
      </c>
      <c r="G10386">
        <v>462</v>
      </c>
      <c r="H10386" t="s">
        <v>288</v>
      </c>
      <c r="J10386" t="s">
        <v>14</v>
      </c>
      <c r="K10386">
        <v>62</v>
      </c>
      <c r="L10386" t="s">
        <v>15</v>
      </c>
    </row>
    <row r="10387" spans="1:12">
      <c r="A10387" t="e">
        <f ca="1">E00251429173021</f>
        <v>#NAME?</v>
      </c>
      <c r="B10387">
        <v>293</v>
      </c>
      <c r="C10387" t="s">
        <v>25</v>
      </c>
      <c r="D10387" s="1">
        <v>41604</v>
      </c>
      <c r="F10387">
        <v>2</v>
      </c>
      <c r="G10387">
        <v>4019</v>
      </c>
      <c r="H10387" t="s">
        <v>26</v>
      </c>
      <c r="J10387" t="s">
        <v>14</v>
      </c>
      <c r="K10387">
        <v>63</v>
      </c>
      <c r="L10387" t="s">
        <v>15</v>
      </c>
    </row>
    <row r="10388" spans="1:12">
      <c r="A10388" t="e">
        <f ca="1">E00251429173021</f>
        <v>#NAME?</v>
      </c>
      <c r="B10388">
        <v>293</v>
      </c>
      <c r="C10388" t="s">
        <v>25</v>
      </c>
      <c r="D10388" s="1">
        <v>42887</v>
      </c>
      <c r="F10388">
        <v>3</v>
      </c>
      <c r="G10388">
        <v>7804</v>
      </c>
      <c r="H10388" t="s">
        <v>43</v>
      </c>
      <c r="J10388" t="s">
        <v>14</v>
      </c>
      <c r="K10388">
        <v>67</v>
      </c>
      <c r="L10388" t="s">
        <v>22</v>
      </c>
    </row>
    <row r="10389" spans="1:12">
      <c r="A10389" t="e">
        <f ca="1">E00251429173021</f>
        <v>#NAME?</v>
      </c>
      <c r="B10389">
        <v>293</v>
      </c>
      <c r="C10389" t="s">
        <v>25</v>
      </c>
      <c r="D10389" s="1">
        <v>42662</v>
      </c>
      <c r="F10389">
        <v>5</v>
      </c>
      <c r="G10389">
        <v>73390</v>
      </c>
      <c r="H10389" t="s">
        <v>66</v>
      </c>
      <c r="J10389" t="s">
        <v>14</v>
      </c>
      <c r="K10389">
        <v>66</v>
      </c>
      <c r="L10389" t="s">
        <v>15</v>
      </c>
    </row>
    <row r="10390" spans="1:12">
      <c r="A10390" t="e">
        <f ca="1">E00251528898821</f>
        <v>#NAME?</v>
      </c>
      <c r="B10390">
        <v>286</v>
      </c>
      <c r="C10390" t="s">
        <v>41</v>
      </c>
      <c r="D10390" s="1">
        <v>41697</v>
      </c>
      <c r="F10390">
        <v>1</v>
      </c>
      <c r="G10390">
        <v>7243</v>
      </c>
      <c r="H10390" t="s">
        <v>42</v>
      </c>
      <c r="J10390" t="s">
        <v>14</v>
      </c>
      <c r="K10390">
        <v>60</v>
      </c>
      <c r="L10390" t="s">
        <v>15</v>
      </c>
    </row>
    <row r="10391" spans="1:12">
      <c r="A10391" t="e">
        <f ca="1">E00251513453021</f>
        <v>#NAME?</v>
      </c>
      <c r="B10391">
        <v>440</v>
      </c>
      <c r="C10391" t="s">
        <v>12</v>
      </c>
      <c r="D10391" s="1">
        <v>42579</v>
      </c>
      <c r="F10391">
        <v>3</v>
      </c>
      <c r="G10391">
        <v>4019</v>
      </c>
      <c r="H10391" t="s">
        <v>26</v>
      </c>
      <c r="J10391" t="s">
        <v>14</v>
      </c>
      <c r="K10391">
        <v>53</v>
      </c>
      <c r="L10391" t="s">
        <v>15</v>
      </c>
    </row>
    <row r="10392" spans="1:12">
      <c r="A10392" t="e">
        <f ca="1">E00251513453021</f>
        <v>#NAME?</v>
      </c>
      <c r="B10392">
        <v>440</v>
      </c>
      <c r="C10392" t="s">
        <v>12</v>
      </c>
      <c r="D10392" s="1">
        <v>42866</v>
      </c>
      <c r="F10392">
        <v>1</v>
      </c>
      <c r="G10392">
        <v>6250</v>
      </c>
      <c r="H10392" t="s">
        <v>1232</v>
      </c>
      <c r="J10392" t="s">
        <v>14</v>
      </c>
      <c r="K10392">
        <v>54</v>
      </c>
      <c r="L10392" t="s">
        <v>15</v>
      </c>
    </row>
    <row r="10393" spans="1:12">
      <c r="A10393" t="e">
        <f ca="1">E00251427224021</f>
        <v>#NAME?</v>
      </c>
      <c r="B10393">
        <v>10</v>
      </c>
      <c r="C10393" t="s">
        <v>18</v>
      </c>
      <c r="D10393" s="1">
        <v>42765</v>
      </c>
      <c r="F10393">
        <v>4</v>
      </c>
      <c r="G10393">
        <v>486</v>
      </c>
      <c r="H10393" t="s">
        <v>39</v>
      </c>
      <c r="J10393" t="s">
        <v>14</v>
      </c>
      <c r="K10393">
        <v>55</v>
      </c>
      <c r="L10393" t="s">
        <v>15</v>
      </c>
    </row>
    <row r="10394" spans="1:12">
      <c r="A10394" t="e">
        <f ca="1">E00251429173021</f>
        <v>#NAME?</v>
      </c>
      <c r="B10394">
        <v>293</v>
      </c>
      <c r="C10394" t="s">
        <v>25</v>
      </c>
      <c r="D10394" s="1">
        <v>41599</v>
      </c>
      <c r="F10394">
        <v>1</v>
      </c>
      <c r="G10394">
        <v>4019</v>
      </c>
      <c r="H10394" t="s">
        <v>26</v>
      </c>
      <c r="J10394" t="s">
        <v>14</v>
      </c>
      <c r="K10394">
        <v>63</v>
      </c>
      <c r="L10394" t="s">
        <v>15</v>
      </c>
    </row>
    <row r="10395" spans="1:12">
      <c r="A10395" t="e">
        <f ca="1">E00251513363121</f>
        <v>#NAME?</v>
      </c>
      <c r="B10395">
        <v>445</v>
      </c>
      <c r="C10395" t="s">
        <v>23</v>
      </c>
      <c r="D10395" s="1">
        <v>42691</v>
      </c>
      <c r="F10395">
        <v>1</v>
      </c>
      <c r="G10395">
        <v>73300</v>
      </c>
      <c r="H10395" t="s">
        <v>86</v>
      </c>
      <c r="J10395" t="s">
        <v>14</v>
      </c>
      <c r="K10395">
        <v>66</v>
      </c>
      <c r="L10395" t="s">
        <v>15</v>
      </c>
    </row>
    <row r="10396" spans="1:12">
      <c r="A10396" t="e">
        <f ca="1">E00251430391921</f>
        <v>#NAME?</v>
      </c>
      <c r="B10396">
        <v>469</v>
      </c>
      <c r="C10396" t="s">
        <v>30</v>
      </c>
      <c r="D10396" s="1">
        <v>42352</v>
      </c>
      <c r="F10396">
        <v>2</v>
      </c>
      <c r="G10396">
        <v>71590</v>
      </c>
      <c r="H10396" t="s">
        <v>44</v>
      </c>
      <c r="J10396" t="s">
        <v>14</v>
      </c>
      <c r="K10396">
        <v>60</v>
      </c>
      <c r="L10396" t="s">
        <v>15</v>
      </c>
    </row>
    <row r="10397" spans="1:12">
      <c r="A10397" t="e">
        <f ca="1">E00251528898821</f>
        <v>#NAME?</v>
      </c>
      <c r="B10397">
        <v>286</v>
      </c>
      <c r="C10397" t="s">
        <v>41</v>
      </c>
      <c r="D10397" s="1">
        <v>41669</v>
      </c>
      <c r="F10397">
        <v>1</v>
      </c>
      <c r="G10397">
        <v>7243</v>
      </c>
      <c r="H10397" t="s">
        <v>42</v>
      </c>
      <c r="J10397" t="s">
        <v>14</v>
      </c>
      <c r="K10397">
        <v>60</v>
      </c>
      <c r="L10397" t="s">
        <v>15</v>
      </c>
    </row>
    <row r="10398" spans="1:12">
      <c r="A10398" t="e">
        <f ca="1">E00251528898821</f>
        <v>#NAME?</v>
      </c>
      <c r="B10398">
        <v>272</v>
      </c>
      <c r="C10398" t="s">
        <v>174</v>
      </c>
      <c r="D10398" s="1">
        <v>42035</v>
      </c>
      <c r="F10398">
        <v>1</v>
      </c>
      <c r="G10398">
        <v>8500</v>
      </c>
      <c r="H10398" t="s">
        <v>983</v>
      </c>
      <c r="I10398" t="s">
        <v>56</v>
      </c>
      <c r="J10398" t="s">
        <v>57</v>
      </c>
      <c r="K10398">
        <v>61</v>
      </c>
      <c r="L10398" t="s">
        <v>15</v>
      </c>
    </row>
    <row r="10399" spans="1:12">
      <c r="A10399" t="e">
        <f ca="1">E00251619840821</f>
        <v>#NAME?</v>
      </c>
      <c r="B10399">
        <v>1273</v>
      </c>
      <c r="C10399" t="s">
        <v>28</v>
      </c>
      <c r="D10399" s="1">
        <v>40949</v>
      </c>
      <c r="F10399">
        <v>1</v>
      </c>
      <c r="G10399">
        <v>463</v>
      </c>
      <c r="H10399" t="s">
        <v>259</v>
      </c>
      <c r="J10399" t="s">
        <v>14</v>
      </c>
      <c r="K10399">
        <v>36</v>
      </c>
      <c r="L10399" t="s">
        <v>15</v>
      </c>
    </row>
    <row r="10400" spans="1:12">
      <c r="A10400" t="e">
        <f ca="1">E00251432416521</f>
        <v>#NAME?</v>
      </c>
      <c r="B10400">
        <v>464</v>
      </c>
      <c r="C10400" t="s">
        <v>45</v>
      </c>
      <c r="D10400" s="1">
        <v>41967</v>
      </c>
      <c r="F10400">
        <v>1</v>
      </c>
      <c r="G10400">
        <v>6851</v>
      </c>
      <c r="H10400" t="s">
        <v>984</v>
      </c>
      <c r="J10400" t="s">
        <v>14</v>
      </c>
      <c r="K10400">
        <v>40</v>
      </c>
      <c r="L10400" t="s">
        <v>15</v>
      </c>
    </row>
    <row r="10401" spans="1:12">
      <c r="A10401" t="e">
        <f t="shared" ref="A10401:A10407" ca="1" si="91">E00251513453021</f>
        <v>#NAME?</v>
      </c>
      <c r="B10401">
        <v>440</v>
      </c>
      <c r="C10401" t="s">
        <v>12</v>
      </c>
      <c r="D10401" s="1">
        <v>42801</v>
      </c>
      <c r="F10401">
        <v>1</v>
      </c>
      <c r="G10401">
        <v>3688</v>
      </c>
      <c r="H10401" t="s">
        <v>632</v>
      </c>
      <c r="J10401" t="s">
        <v>14</v>
      </c>
      <c r="K10401">
        <v>54</v>
      </c>
      <c r="L10401" t="s">
        <v>15</v>
      </c>
    </row>
    <row r="10402" spans="1:12">
      <c r="A10402" t="e">
        <f t="shared" ca="1" si="91"/>
        <v>#NAME?</v>
      </c>
      <c r="B10402">
        <v>440</v>
      </c>
      <c r="C10402" t="s">
        <v>12</v>
      </c>
      <c r="D10402" s="1">
        <v>42801</v>
      </c>
      <c r="F10402">
        <v>2</v>
      </c>
      <c r="G10402">
        <v>78079</v>
      </c>
      <c r="H10402" t="s">
        <v>49</v>
      </c>
      <c r="J10402" t="s">
        <v>14</v>
      </c>
      <c r="K10402">
        <v>54</v>
      </c>
      <c r="L10402" t="s">
        <v>22</v>
      </c>
    </row>
    <row r="10403" spans="1:12">
      <c r="A10403" t="e">
        <f t="shared" ca="1" si="91"/>
        <v>#NAME?</v>
      </c>
      <c r="B10403">
        <v>440</v>
      </c>
      <c r="C10403" t="s">
        <v>12</v>
      </c>
      <c r="D10403" s="1">
        <v>41095</v>
      </c>
      <c r="F10403">
        <v>3</v>
      </c>
      <c r="G10403">
        <v>4019</v>
      </c>
      <c r="H10403" t="s">
        <v>26</v>
      </c>
      <c r="J10403" t="s">
        <v>14</v>
      </c>
      <c r="K10403">
        <v>49</v>
      </c>
      <c r="L10403" t="s">
        <v>15</v>
      </c>
    </row>
    <row r="10404" spans="1:12">
      <c r="A10404" t="e">
        <f t="shared" ca="1" si="91"/>
        <v>#NAME?</v>
      </c>
      <c r="B10404">
        <v>440</v>
      </c>
      <c r="C10404" t="s">
        <v>12</v>
      </c>
      <c r="D10404" s="1">
        <v>41583</v>
      </c>
      <c r="F10404">
        <v>2</v>
      </c>
      <c r="G10404">
        <v>4019</v>
      </c>
      <c r="H10404" t="s">
        <v>26</v>
      </c>
      <c r="J10404" t="s">
        <v>14</v>
      </c>
      <c r="K10404">
        <v>50</v>
      </c>
      <c r="L10404" t="s">
        <v>15</v>
      </c>
    </row>
    <row r="10405" spans="1:12">
      <c r="A10405" t="e">
        <f t="shared" ca="1" si="91"/>
        <v>#NAME?</v>
      </c>
      <c r="B10405">
        <v>440</v>
      </c>
      <c r="C10405" t="s">
        <v>12</v>
      </c>
      <c r="D10405" s="1">
        <v>41656</v>
      </c>
      <c r="F10405">
        <v>2</v>
      </c>
      <c r="G10405">
        <v>4019</v>
      </c>
      <c r="H10405" t="s">
        <v>26</v>
      </c>
      <c r="J10405" t="s">
        <v>14</v>
      </c>
      <c r="K10405">
        <v>51</v>
      </c>
      <c r="L10405" t="s">
        <v>15</v>
      </c>
    </row>
    <row r="10406" spans="1:12">
      <c r="A10406" t="e">
        <f t="shared" ca="1" si="91"/>
        <v>#NAME?</v>
      </c>
      <c r="B10406">
        <v>440</v>
      </c>
      <c r="C10406" t="s">
        <v>12</v>
      </c>
      <c r="D10406" s="1">
        <v>40977</v>
      </c>
      <c r="F10406">
        <v>1</v>
      </c>
      <c r="G10406">
        <v>7820</v>
      </c>
      <c r="H10406" t="s">
        <v>233</v>
      </c>
      <c r="J10406" t="s">
        <v>14</v>
      </c>
      <c r="K10406">
        <v>49</v>
      </c>
      <c r="L10406" t="s">
        <v>22</v>
      </c>
    </row>
    <row r="10407" spans="1:12">
      <c r="A10407" t="e">
        <f t="shared" ca="1" si="91"/>
        <v>#NAME?</v>
      </c>
      <c r="B10407">
        <v>440</v>
      </c>
      <c r="C10407" t="s">
        <v>12</v>
      </c>
      <c r="D10407" s="1">
        <v>41788</v>
      </c>
      <c r="F10407">
        <v>1</v>
      </c>
      <c r="G10407">
        <v>4019</v>
      </c>
      <c r="H10407" t="s">
        <v>26</v>
      </c>
      <c r="J10407" t="s">
        <v>14</v>
      </c>
      <c r="K10407">
        <v>51</v>
      </c>
      <c r="L10407" t="s">
        <v>15</v>
      </c>
    </row>
    <row r="10408" spans="1:12">
      <c r="A10408" t="e">
        <f ca="1">E00251424841521</f>
        <v>#NAME?</v>
      </c>
      <c r="B10408">
        <v>104</v>
      </c>
      <c r="C10408" t="s">
        <v>88</v>
      </c>
      <c r="D10408" s="1">
        <v>42023</v>
      </c>
      <c r="F10408">
        <v>1</v>
      </c>
      <c r="G10408">
        <v>7242</v>
      </c>
      <c r="H10408" t="s">
        <v>93</v>
      </c>
      <c r="J10408" t="s">
        <v>14</v>
      </c>
      <c r="K10408">
        <v>43</v>
      </c>
      <c r="L10408" t="s">
        <v>15</v>
      </c>
    </row>
    <row r="10409" spans="1:12">
      <c r="A10409" t="e">
        <f ca="1">E00251513363121</f>
        <v>#NAME?</v>
      </c>
      <c r="B10409">
        <v>445</v>
      </c>
      <c r="C10409" t="s">
        <v>23</v>
      </c>
      <c r="D10409" s="1">
        <v>42387</v>
      </c>
      <c r="F10409">
        <v>1</v>
      </c>
      <c r="G10409">
        <v>73300</v>
      </c>
      <c r="H10409" t="s">
        <v>86</v>
      </c>
      <c r="J10409" t="s">
        <v>14</v>
      </c>
      <c r="K10409">
        <v>65</v>
      </c>
      <c r="L10409" t="s">
        <v>15</v>
      </c>
    </row>
    <row r="10410" spans="1:12">
      <c r="A10410" t="e">
        <f ca="1">E00251427224021</f>
        <v>#NAME?</v>
      </c>
      <c r="B10410">
        <v>10</v>
      </c>
      <c r="C10410" t="s">
        <v>18</v>
      </c>
      <c r="D10410" s="1">
        <v>42732</v>
      </c>
      <c r="F10410">
        <v>1</v>
      </c>
      <c r="G10410">
        <v>486</v>
      </c>
      <c r="H10410" t="s">
        <v>39</v>
      </c>
      <c r="J10410" t="s">
        <v>14</v>
      </c>
      <c r="K10410">
        <v>54</v>
      </c>
      <c r="L10410" t="s">
        <v>15</v>
      </c>
    </row>
    <row r="10411" spans="1:12">
      <c r="A10411" t="e">
        <f ca="1">E00251424841521</f>
        <v>#NAME?</v>
      </c>
      <c r="B10411">
        <v>104</v>
      </c>
      <c r="C10411" t="s">
        <v>88</v>
      </c>
      <c r="D10411" s="1">
        <v>42270</v>
      </c>
      <c r="F10411">
        <v>1</v>
      </c>
      <c r="G10411">
        <v>2809</v>
      </c>
      <c r="H10411" t="s">
        <v>90</v>
      </c>
      <c r="J10411" t="s">
        <v>14</v>
      </c>
      <c r="K10411">
        <v>44</v>
      </c>
      <c r="L10411" t="s">
        <v>15</v>
      </c>
    </row>
    <row r="10412" spans="1:12">
      <c r="A10412" t="e">
        <f ca="1">E00251537873421</f>
        <v>#NAME?</v>
      </c>
      <c r="B10412">
        <v>294</v>
      </c>
      <c r="C10412" t="s">
        <v>61</v>
      </c>
      <c r="D10412" s="1">
        <v>42726</v>
      </c>
      <c r="F10412">
        <v>1</v>
      </c>
      <c r="G10412">
        <v>7962</v>
      </c>
      <c r="H10412" t="s">
        <v>111</v>
      </c>
      <c r="J10412" t="s">
        <v>14</v>
      </c>
      <c r="K10412">
        <v>52</v>
      </c>
      <c r="L10412" t="s">
        <v>22</v>
      </c>
    </row>
    <row r="10413" spans="1:12">
      <c r="A10413" t="e">
        <f ca="1">E00251537873421</f>
        <v>#NAME?</v>
      </c>
      <c r="B10413">
        <v>294</v>
      </c>
      <c r="C10413" t="s">
        <v>61</v>
      </c>
      <c r="D10413" s="1">
        <v>42697</v>
      </c>
      <c r="F10413">
        <v>1</v>
      </c>
      <c r="G10413">
        <v>7962</v>
      </c>
      <c r="H10413" t="s">
        <v>111</v>
      </c>
      <c r="J10413" t="s">
        <v>14</v>
      </c>
      <c r="K10413">
        <v>52</v>
      </c>
      <c r="L10413" t="s">
        <v>22</v>
      </c>
    </row>
    <row r="10414" spans="1:12">
      <c r="A10414" t="e">
        <f ca="1">E00251537873421</f>
        <v>#NAME?</v>
      </c>
      <c r="B10414">
        <v>1325</v>
      </c>
      <c r="C10414" t="s">
        <v>605</v>
      </c>
      <c r="D10414" s="1">
        <v>42026</v>
      </c>
      <c r="F10414">
        <v>1</v>
      </c>
      <c r="G10414">
        <v>7962</v>
      </c>
      <c r="H10414" t="s">
        <v>111</v>
      </c>
      <c r="J10414" t="s">
        <v>14</v>
      </c>
      <c r="K10414">
        <v>51</v>
      </c>
      <c r="L10414" t="s">
        <v>22</v>
      </c>
    </row>
    <row r="10415" spans="1:12">
      <c r="A10415" t="e">
        <f ca="1">E00251429173021</f>
        <v>#NAME?</v>
      </c>
      <c r="B10415">
        <v>293</v>
      </c>
      <c r="C10415" t="s">
        <v>25</v>
      </c>
      <c r="D10415" s="1">
        <v>41064</v>
      </c>
      <c r="F10415">
        <v>2</v>
      </c>
      <c r="G10415">
        <v>71940</v>
      </c>
      <c r="H10415" t="s">
        <v>135</v>
      </c>
      <c r="J10415" t="s">
        <v>14</v>
      </c>
      <c r="K10415">
        <v>62</v>
      </c>
      <c r="L10415" t="s">
        <v>15</v>
      </c>
    </row>
    <row r="10416" spans="1:12">
      <c r="A10416" t="e">
        <f ca="1">E00251429173021</f>
        <v>#NAME?</v>
      </c>
      <c r="B10416">
        <v>293</v>
      </c>
      <c r="C10416" t="s">
        <v>25</v>
      </c>
      <c r="D10416" s="1">
        <v>41074</v>
      </c>
      <c r="F10416">
        <v>3</v>
      </c>
      <c r="G10416">
        <v>4019</v>
      </c>
      <c r="H10416" t="s">
        <v>26</v>
      </c>
      <c r="J10416" t="s">
        <v>14</v>
      </c>
      <c r="K10416">
        <v>62</v>
      </c>
      <c r="L10416" t="s">
        <v>15</v>
      </c>
    </row>
    <row r="10417" spans="1:12">
      <c r="A10417" t="e">
        <f ca="1">E00251537873421</f>
        <v>#NAME?</v>
      </c>
      <c r="B10417">
        <v>294</v>
      </c>
      <c r="C10417" t="s">
        <v>61</v>
      </c>
      <c r="D10417" s="1">
        <v>40960</v>
      </c>
      <c r="F10417">
        <v>1</v>
      </c>
      <c r="G10417">
        <v>7869</v>
      </c>
      <c r="H10417" t="s">
        <v>470</v>
      </c>
      <c r="J10417" t="s">
        <v>14</v>
      </c>
      <c r="K10417">
        <v>48</v>
      </c>
      <c r="L10417" t="s">
        <v>22</v>
      </c>
    </row>
    <row r="10418" spans="1:12">
      <c r="A10418" t="e">
        <f t="shared" ref="A10418:A10427" ca="1" si="92">E00251429173021</f>
        <v>#NAME?</v>
      </c>
      <c r="B10418">
        <v>293</v>
      </c>
      <c r="C10418" t="s">
        <v>25</v>
      </c>
      <c r="D10418" s="1">
        <v>41423</v>
      </c>
      <c r="F10418">
        <v>1</v>
      </c>
      <c r="G10418">
        <v>4019</v>
      </c>
      <c r="H10418" t="s">
        <v>26</v>
      </c>
      <c r="J10418" t="s">
        <v>14</v>
      </c>
      <c r="K10418">
        <v>63</v>
      </c>
      <c r="L10418" t="s">
        <v>15</v>
      </c>
    </row>
    <row r="10419" spans="1:12">
      <c r="A10419" t="e">
        <f t="shared" ca="1" si="92"/>
        <v>#NAME?</v>
      </c>
      <c r="B10419">
        <v>293</v>
      </c>
      <c r="C10419" t="s">
        <v>25</v>
      </c>
      <c r="D10419" s="1">
        <v>41977</v>
      </c>
      <c r="F10419">
        <v>1</v>
      </c>
      <c r="G10419">
        <v>2720</v>
      </c>
      <c r="H10419" t="s">
        <v>65</v>
      </c>
      <c r="J10419" t="s">
        <v>14</v>
      </c>
      <c r="K10419">
        <v>64</v>
      </c>
      <c r="L10419" t="s">
        <v>15</v>
      </c>
    </row>
    <row r="10420" spans="1:12">
      <c r="A10420" t="e">
        <f t="shared" ca="1" si="92"/>
        <v>#NAME?</v>
      </c>
      <c r="B10420">
        <v>293</v>
      </c>
      <c r="C10420" t="s">
        <v>25</v>
      </c>
      <c r="D10420" s="1">
        <v>42559</v>
      </c>
      <c r="F10420">
        <v>2</v>
      </c>
      <c r="G10420">
        <v>4019</v>
      </c>
      <c r="H10420" t="s">
        <v>26</v>
      </c>
      <c r="J10420" t="s">
        <v>14</v>
      </c>
      <c r="K10420">
        <v>66</v>
      </c>
      <c r="L10420" t="s">
        <v>15</v>
      </c>
    </row>
    <row r="10421" spans="1:12">
      <c r="A10421" t="e">
        <f t="shared" ca="1" si="92"/>
        <v>#NAME?</v>
      </c>
      <c r="B10421">
        <v>293</v>
      </c>
      <c r="C10421" t="s">
        <v>25</v>
      </c>
      <c r="D10421" s="1">
        <v>41074</v>
      </c>
      <c r="F10421">
        <v>2</v>
      </c>
      <c r="G10421">
        <v>71940</v>
      </c>
      <c r="H10421" t="s">
        <v>135</v>
      </c>
      <c r="J10421" t="s">
        <v>14</v>
      </c>
      <c r="K10421">
        <v>62</v>
      </c>
      <c r="L10421" t="s">
        <v>15</v>
      </c>
    </row>
    <row r="10422" spans="1:12">
      <c r="A10422" t="e">
        <f t="shared" ca="1" si="92"/>
        <v>#NAME?</v>
      </c>
      <c r="B10422">
        <v>293</v>
      </c>
      <c r="C10422" t="s">
        <v>25</v>
      </c>
      <c r="D10422" s="1">
        <v>41193</v>
      </c>
      <c r="F10422">
        <v>4</v>
      </c>
      <c r="G10422">
        <v>4019</v>
      </c>
      <c r="H10422" t="s">
        <v>26</v>
      </c>
      <c r="J10422" t="s">
        <v>14</v>
      </c>
      <c r="K10422">
        <v>62</v>
      </c>
      <c r="L10422" t="s">
        <v>15</v>
      </c>
    </row>
    <row r="10423" spans="1:12">
      <c r="A10423" t="e">
        <f t="shared" ca="1" si="92"/>
        <v>#NAME?</v>
      </c>
      <c r="B10423">
        <v>293</v>
      </c>
      <c r="C10423" t="s">
        <v>25</v>
      </c>
      <c r="D10423" s="1">
        <v>42217</v>
      </c>
      <c r="F10423">
        <v>2</v>
      </c>
      <c r="G10423">
        <v>4019</v>
      </c>
      <c r="H10423" t="s">
        <v>26</v>
      </c>
      <c r="J10423" t="s">
        <v>14</v>
      </c>
      <c r="K10423">
        <v>65</v>
      </c>
      <c r="L10423" t="s">
        <v>15</v>
      </c>
    </row>
    <row r="10424" spans="1:12">
      <c r="A10424" t="e">
        <f t="shared" ca="1" si="92"/>
        <v>#NAME?</v>
      </c>
      <c r="B10424">
        <v>293</v>
      </c>
      <c r="C10424" t="s">
        <v>25</v>
      </c>
      <c r="D10424" s="1">
        <v>41318</v>
      </c>
      <c r="F10424">
        <v>1</v>
      </c>
      <c r="G10424">
        <v>72670</v>
      </c>
      <c r="H10424" t="s">
        <v>223</v>
      </c>
      <c r="J10424" t="s">
        <v>14</v>
      </c>
      <c r="K10424">
        <v>63</v>
      </c>
      <c r="L10424" t="s">
        <v>15</v>
      </c>
    </row>
    <row r="10425" spans="1:12">
      <c r="A10425" t="e">
        <f t="shared" ca="1" si="92"/>
        <v>#NAME?</v>
      </c>
      <c r="B10425">
        <v>293</v>
      </c>
      <c r="C10425" t="s">
        <v>25</v>
      </c>
      <c r="D10425" s="1">
        <v>41837</v>
      </c>
      <c r="F10425">
        <v>2</v>
      </c>
      <c r="G10425">
        <v>4019</v>
      </c>
      <c r="H10425" t="s">
        <v>26</v>
      </c>
      <c r="J10425" t="s">
        <v>14</v>
      </c>
      <c r="K10425">
        <v>64</v>
      </c>
      <c r="L10425" t="s">
        <v>15</v>
      </c>
    </row>
    <row r="10426" spans="1:12">
      <c r="A10426" t="e">
        <f t="shared" ca="1" si="92"/>
        <v>#NAME?</v>
      </c>
      <c r="B10426">
        <v>293</v>
      </c>
      <c r="C10426" t="s">
        <v>25</v>
      </c>
      <c r="D10426" s="1">
        <v>42685</v>
      </c>
      <c r="F10426">
        <v>3</v>
      </c>
      <c r="G10426">
        <v>462</v>
      </c>
      <c r="H10426" t="s">
        <v>288</v>
      </c>
      <c r="J10426" t="s">
        <v>14</v>
      </c>
      <c r="K10426">
        <v>66</v>
      </c>
      <c r="L10426" t="s">
        <v>15</v>
      </c>
    </row>
    <row r="10427" spans="1:12">
      <c r="A10427" t="e">
        <f t="shared" ca="1" si="92"/>
        <v>#NAME?</v>
      </c>
      <c r="B10427">
        <v>293</v>
      </c>
      <c r="C10427" t="s">
        <v>25</v>
      </c>
      <c r="D10427" s="1">
        <v>42887</v>
      </c>
      <c r="F10427">
        <v>2</v>
      </c>
      <c r="G10427">
        <v>4019</v>
      </c>
      <c r="H10427" t="s">
        <v>26</v>
      </c>
      <c r="J10427" t="s">
        <v>14</v>
      </c>
      <c r="K10427">
        <v>67</v>
      </c>
      <c r="L10427" t="s">
        <v>15</v>
      </c>
    </row>
    <row r="10428" spans="1:12">
      <c r="A10428" t="e">
        <f ca="1">E00251528898821</f>
        <v>#NAME?</v>
      </c>
      <c r="B10428">
        <v>286</v>
      </c>
      <c r="C10428" t="s">
        <v>41</v>
      </c>
      <c r="D10428" s="1">
        <v>41751</v>
      </c>
      <c r="F10428">
        <v>1</v>
      </c>
      <c r="G10428">
        <v>7243</v>
      </c>
      <c r="H10428" t="s">
        <v>42</v>
      </c>
      <c r="J10428" t="s">
        <v>14</v>
      </c>
      <c r="K10428">
        <v>60</v>
      </c>
      <c r="L10428" t="s">
        <v>15</v>
      </c>
    </row>
    <row r="10429" spans="1:12">
      <c r="A10429" t="e">
        <f ca="1">E00251429207021</f>
        <v>#NAME?</v>
      </c>
      <c r="B10429">
        <v>291</v>
      </c>
      <c r="C10429" t="s">
        <v>160</v>
      </c>
      <c r="D10429" s="1">
        <v>41752</v>
      </c>
      <c r="F10429">
        <v>1</v>
      </c>
      <c r="G10429">
        <v>38023</v>
      </c>
      <c r="H10429" t="s">
        <v>17</v>
      </c>
      <c r="J10429" t="s">
        <v>14</v>
      </c>
      <c r="K10429">
        <v>46</v>
      </c>
      <c r="L10429" t="s">
        <v>15</v>
      </c>
    </row>
    <row r="10430" spans="1:12">
      <c r="A10430" t="e">
        <f ca="1">E00251710596121</f>
        <v>#NAME?</v>
      </c>
      <c r="B10430">
        <v>110</v>
      </c>
      <c r="C10430" t="s">
        <v>980</v>
      </c>
      <c r="D10430" s="1">
        <v>42809</v>
      </c>
      <c r="F10430">
        <v>1</v>
      </c>
      <c r="G10430">
        <v>477</v>
      </c>
      <c r="H10430" t="s">
        <v>615</v>
      </c>
      <c r="J10430" t="s">
        <v>14</v>
      </c>
      <c r="K10430">
        <v>52</v>
      </c>
      <c r="L10430" t="s">
        <v>15</v>
      </c>
    </row>
    <row r="10431" spans="1:12">
      <c r="A10431" t="e">
        <f ca="1">E00251710596121</f>
        <v>#NAME?</v>
      </c>
      <c r="B10431">
        <v>110</v>
      </c>
      <c r="C10431" t="s">
        <v>980</v>
      </c>
      <c r="D10431" s="1">
        <v>41422</v>
      </c>
      <c r="F10431">
        <v>1</v>
      </c>
      <c r="G10431">
        <v>477</v>
      </c>
      <c r="H10431" t="s">
        <v>615</v>
      </c>
      <c r="J10431" t="s">
        <v>14</v>
      </c>
      <c r="K10431">
        <v>48</v>
      </c>
      <c r="L10431" t="s">
        <v>15</v>
      </c>
    </row>
    <row r="10432" spans="1:12">
      <c r="A10432" t="e">
        <f ca="1">E00251710596121</f>
        <v>#NAME?</v>
      </c>
      <c r="B10432">
        <v>110</v>
      </c>
      <c r="C10432" t="s">
        <v>980</v>
      </c>
      <c r="D10432" s="1">
        <v>41905</v>
      </c>
      <c r="F10432">
        <v>1</v>
      </c>
      <c r="G10432">
        <v>7822</v>
      </c>
      <c r="H10432" t="s">
        <v>495</v>
      </c>
      <c r="J10432" t="s">
        <v>14</v>
      </c>
      <c r="K10432">
        <v>49</v>
      </c>
      <c r="L10432" t="s">
        <v>22</v>
      </c>
    </row>
    <row r="10433" spans="1:12">
      <c r="A10433" t="e">
        <f ca="1">E00251710596121</f>
        <v>#NAME?</v>
      </c>
      <c r="B10433">
        <v>110</v>
      </c>
      <c r="C10433" t="s">
        <v>980</v>
      </c>
      <c r="D10433" s="1">
        <v>42139</v>
      </c>
      <c r="F10433">
        <v>1</v>
      </c>
      <c r="G10433">
        <v>3688</v>
      </c>
      <c r="H10433" t="s">
        <v>632</v>
      </c>
      <c r="J10433" t="s">
        <v>14</v>
      </c>
      <c r="K10433">
        <v>50</v>
      </c>
      <c r="L10433" t="s">
        <v>15</v>
      </c>
    </row>
    <row r="10434" spans="1:12">
      <c r="A10434" t="e">
        <f ca="1">E00251615269521</f>
        <v>#NAME?</v>
      </c>
      <c r="B10434">
        <v>94</v>
      </c>
      <c r="C10434" t="s">
        <v>74</v>
      </c>
      <c r="D10434" s="1">
        <v>42425</v>
      </c>
      <c r="F10434">
        <v>1</v>
      </c>
      <c r="G10434">
        <v>2720</v>
      </c>
      <c r="H10434" t="s">
        <v>65</v>
      </c>
      <c r="J10434" t="s">
        <v>14</v>
      </c>
      <c r="K10434">
        <v>56</v>
      </c>
      <c r="L10434" t="s">
        <v>15</v>
      </c>
    </row>
    <row r="10435" spans="1:12">
      <c r="A10435" t="e">
        <f ca="1">E00251615269521</f>
        <v>#NAME?</v>
      </c>
      <c r="B10435">
        <v>94</v>
      </c>
      <c r="C10435" t="s">
        <v>74</v>
      </c>
      <c r="D10435" s="1">
        <v>42471</v>
      </c>
      <c r="F10435">
        <v>1</v>
      </c>
      <c r="G10435">
        <v>7862</v>
      </c>
      <c r="H10435" t="s">
        <v>27</v>
      </c>
      <c r="J10435" t="s">
        <v>14</v>
      </c>
      <c r="K10435">
        <v>56</v>
      </c>
      <c r="L10435" t="s">
        <v>22</v>
      </c>
    </row>
    <row r="10436" spans="1:12">
      <c r="A10436" t="e">
        <f ca="1">E00251615269521</f>
        <v>#NAME?</v>
      </c>
      <c r="B10436">
        <v>94</v>
      </c>
      <c r="C10436" t="s">
        <v>74</v>
      </c>
      <c r="D10436" s="1">
        <v>42632</v>
      </c>
      <c r="F10436">
        <v>1</v>
      </c>
      <c r="G10436">
        <v>2809</v>
      </c>
      <c r="H10436" t="s">
        <v>90</v>
      </c>
      <c r="J10436" t="s">
        <v>14</v>
      </c>
      <c r="K10436">
        <v>57</v>
      </c>
      <c r="L10436" t="s">
        <v>15</v>
      </c>
    </row>
    <row r="10437" spans="1:12">
      <c r="A10437" t="e">
        <f ca="1">E00251528868821</f>
        <v>#NAME?</v>
      </c>
      <c r="B10437">
        <v>4055</v>
      </c>
      <c r="C10437" t="s">
        <v>51</v>
      </c>
      <c r="D10437" s="1">
        <v>41089</v>
      </c>
      <c r="F10437">
        <v>2</v>
      </c>
      <c r="G10437">
        <v>29690</v>
      </c>
      <c r="H10437" t="s">
        <v>52</v>
      </c>
      <c r="J10437" t="s">
        <v>14</v>
      </c>
      <c r="K10437">
        <v>42</v>
      </c>
      <c r="L10437" t="s">
        <v>15</v>
      </c>
    </row>
    <row r="10438" spans="1:12">
      <c r="A10438" t="e">
        <f ca="1">E00251615269521</f>
        <v>#NAME?</v>
      </c>
      <c r="B10438">
        <v>86</v>
      </c>
      <c r="C10438" t="s">
        <v>77</v>
      </c>
      <c r="D10438" s="1">
        <v>41852</v>
      </c>
      <c r="F10438">
        <v>1</v>
      </c>
      <c r="G10438">
        <v>8240</v>
      </c>
      <c r="H10438" t="s">
        <v>78</v>
      </c>
      <c r="I10438" t="s">
        <v>56</v>
      </c>
      <c r="J10438" t="s">
        <v>57</v>
      </c>
      <c r="K10438">
        <v>55</v>
      </c>
      <c r="L10438" t="s">
        <v>15</v>
      </c>
    </row>
    <row r="10439" spans="1:12">
      <c r="A10439" t="e">
        <f ca="1">E00251439519721</f>
        <v>#NAME?</v>
      </c>
      <c r="B10439">
        <v>1786</v>
      </c>
      <c r="C10439" t="s">
        <v>37</v>
      </c>
      <c r="D10439" s="1">
        <v>42724</v>
      </c>
      <c r="F10439">
        <v>2</v>
      </c>
      <c r="G10439">
        <v>7242</v>
      </c>
      <c r="H10439" t="s">
        <v>93</v>
      </c>
      <c r="J10439" t="s">
        <v>14</v>
      </c>
      <c r="K10439">
        <v>61</v>
      </c>
      <c r="L10439" t="s">
        <v>15</v>
      </c>
    </row>
    <row r="10440" spans="1:12">
      <c r="A10440" t="e">
        <f ca="1">E00251439519721</f>
        <v>#NAME?</v>
      </c>
      <c r="B10440">
        <v>703</v>
      </c>
      <c r="C10440" t="s">
        <v>305</v>
      </c>
      <c r="D10440" s="1">
        <v>42718</v>
      </c>
      <c r="F10440">
        <v>1</v>
      </c>
      <c r="G10440">
        <v>4659</v>
      </c>
      <c r="H10440" t="s">
        <v>47</v>
      </c>
      <c r="J10440" t="s">
        <v>14</v>
      </c>
      <c r="K10440">
        <v>61</v>
      </c>
      <c r="L10440" t="s">
        <v>15</v>
      </c>
    </row>
    <row r="10441" spans="1:12">
      <c r="A10441" t="e">
        <f t="shared" ref="A10441:A10454" ca="1" si="93">E00251439569621</f>
        <v>#NAME?</v>
      </c>
      <c r="B10441">
        <v>701</v>
      </c>
      <c r="C10441" t="s">
        <v>72</v>
      </c>
      <c r="D10441" s="1">
        <v>41278</v>
      </c>
      <c r="F10441">
        <v>3</v>
      </c>
      <c r="G10441">
        <v>27802</v>
      </c>
      <c r="H10441" t="s">
        <v>83</v>
      </c>
      <c r="J10441" t="s">
        <v>14</v>
      </c>
      <c r="K10441">
        <v>61</v>
      </c>
      <c r="L10441" t="s">
        <v>15</v>
      </c>
    </row>
    <row r="10442" spans="1:12">
      <c r="A10442" t="e">
        <f t="shared" ca="1" si="93"/>
        <v>#NAME?</v>
      </c>
      <c r="B10442">
        <v>701</v>
      </c>
      <c r="C10442" t="s">
        <v>72</v>
      </c>
      <c r="D10442" s="1">
        <v>42899</v>
      </c>
      <c r="F10442">
        <v>2</v>
      </c>
      <c r="G10442">
        <v>2724</v>
      </c>
      <c r="H10442" t="s">
        <v>73</v>
      </c>
      <c r="J10442" t="s">
        <v>14</v>
      </c>
      <c r="K10442">
        <v>66</v>
      </c>
      <c r="L10442" t="s">
        <v>15</v>
      </c>
    </row>
    <row r="10443" spans="1:12">
      <c r="A10443" t="e">
        <f t="shared" ca="1" si="93"/>
        <v>#NAME?</v>
      </c>
      <c r="B10443">
        <v>701</v>
      </c>
      <c r="C10443" t="s">
        <v>72</v>
      </c>
      <c r="D10443" s="1">
        <v>40967</v>
      </c>
      <c r="F10443">
        <v>2</v>
      </c>
      <c r="G10443">
        <v>7243</v>
      </c>
      <c r="H10443" t="s">
        <v>42</v>
      </c>
      <c r="J10443" t="s">
        <v>14</v>
      </c>
      <c r="K10443">
        <v>60</v>
      </c>
      <c r="L10443" t="s">
        <v>15</v>
      </c>
    </row>
    <row r="10444" spans="1:12">
      <c r="A10444" t="e">
        <f t="shared" ca="1" si="93"/>
        <v>#NAME?</v>
      </c>
      <c r="B10444">
        <v>701</v>
      </c>
      <c r="C10444" t="s">
        <v>72</v>
      </c>
      <c r="D10444" s="1">
        <v>40995</v>
      </c>
      <c r="F10444">
        <v>1</v>
      </c>
      <c r="G10444">
        <v>7243</v>
      </c>
      <c r="H10444" t="s">
        <v>42</v>
      </c>
      <c r="J10444" t="s">
        <v>14</v>
      </c>
      <c r="K10444">
        <v>61</v>
      </c>
      <c r="L10444" t="s">
        <v>15</v>
      </c>
    </row>
    <row r="10445" spans="1:12">
      <c r="A10445" t="e">
        <f t="shared" ca="1" si="93"/>
        <v>#NAME?</v>
      </c>
      <c r="B10445">
        <v>701</v>
      </c>
      <c r="C10445" t="s">
        <v>72</v>
      </c>
      <c r="D10445" s="1">
        <v>41156</v>
      </c>
      <c r="F10445">
        <v>2</v>
      </c>
      <c r="G10445">
        <v>73300</v>
      </c>
      <c r="H10445" t="s">
        <v>86</v>
      </c>
      <c r="J10445" t="s">
        <v>14</v>
      </c>
      <c r="K10445">
        <v>61</v>
      </c>
      <c r="L10445" t="s">
        <v>15</v>
      </c>
    </row>
    <row r="10446" spans="1:12">
      <c r="A10446" t="e">
        <f t="shared" ca="1" si="93"/>
        <v>#NAME?</v>
      </c>
      <c r="B10446">
        <v>701</v>
      </c>
      <c r="C10446" t="s">
        <v>72</v>
      </c>
      <c r="D10446" s="1">
        <v>42691</v>
      </c>
      <c r="F10446">
        <v>2</v>
      </c>
      <c r="G10446">
        <v>71981</v>
      </c>
      <c r="H10446" t="s">
        <v>81</v>
      </c>
      <c r="J10446" t="s">
        <v>14</v>
      </c>
      <c r="K10446">
        <v>65</v>
      </c>
      <c r="L10446" t="s">
        <v>15</v>
      </c>
    </row>
    <row r="10447" spans="1:12">
      <c r="A10447" t="e">
        <f t="shared" ca="1" si="93"/>
        <v>#NAME?</v>
      </c>
      <c r="B10447">
        <v>729</v>
      </c>
      <c r="C10447" t="s">
        <v>68</v>
      </c>
      <c r="D10447" s="1">
        <v>42043</v>
      </c>
      <c r="F10447">
        <v>2</v>
      </c>
      <c r="G10447">
        <v>30500</v>
      </c>
      <c r="H10447" t="s">
        <v>1233</v>
      </c>
      <c r="I10447" t="s">
        <v>56</v>
      </c>
      <c r="J10447" t="s">
        <v>57</v>
      </c>
      <c r="K10447">
        <v>63</v>
      </c>
      <c r="L10447" t="s">
        <v>15</v>
      </c>
    </row>
    <row r="10448" spans="1:12">
      <c r="A10448" t="e">
        <f t="shared" ca="1" si="93"/>
        <v>#NAME?</v>
      </c>
      <c r="B10448">
        <v>701</v>
      </c>
      <c r="C10448" t="s">
        <v>72</v>
      </c>
      <c r="D10448" s="1">
        <v>42054</v>
      </c>
      <c r="F10448">
        <v>3</v>
      </c>
      <c r="G10448">
        <v>2119</v>
      </c>
      <c r="H10448" t="s">
        <v>82</v>
      </c>
      <c r="J10448" t="s">
        <v>14</v>
      </c>
      <c r="K10448">
        <v>63</v>
      </c>
      <c r="L10448" t="s">
        <v>15</v>
      </c>
    </row>
    <row r="10449" spans="1:12">
      <c r="A10449" t="e">
        <f t="shared" ca="1" si="93"/>
        <v>#NAME?</v>
      </c>
      <c r="B10449">
        <v>701</v>
      </c>
      <c r="C10449" t="s">
        <v>72</v>
      </c>
      <c r="D10449" s="1">
        <v>41341</v>
      </c>
      <c r="F10449">
        <v>4</v>
      </c>
      <c r="G10449">
        <v>27802</v>
      </c>
      <c r="H10449" t="s">
        <v>83</v>
      </c>
      <c r="J10449" t="s">
        <v>14</v>
      </c>
      <c r="K10449">
        <v>62</v>
      </c>
      <c r="L10449" t="s">
        <v>15</v>
      </c>
    </row>
    <row r="10450" spans="1:12">
      <c r="A10450" t="e">
        <f t="shared" ca="1" si="93"/>
        <v>#NAME?</v>
      </c>
      <c r="B10450">
        <v>701</v>
      </c>
      <c r="C10450" t="s">
        <v>72</v>
      </c>
      <c r="D10450" s="1">
        <v>41156</v>
      </c>
      <c r="F10450">
        <v>4</v>
      </c>
      <c r="G10450">
        <v>2724</v>
      </c>
      <c r="H10450" t="s">
        <v>73</v>
      </c>
      <c r="J10450" t="s">
        <v>14</v>
      </c>
      <c r="K10450">
        <v>61</v>
      </c>
      <c r="L10450" t="s">
        <v>15</v>
      </c>
    </row>
    <row r="10451" spans="1:12">
      <c r="A10451" t="e">
        <f t="shared" ca="1" si="93"/>
        <v>#NAME?</v>
      </c>
      <c r="B10451">
        <v>701</v>
      </c>
      <c r="C10451" t="s">
        <v>72</v>
      </c>
      <c r="D10451" s="1">
        <v>42424</v>
      </c>
      <c r="F10451">
        <v>6</v>
      </c>
      <c r="G10451">
        <v>7243</v>
      </c>
      <c r="H10451" t="s">
        <v>42</v>
      </c>
      <c r="J10451" t="s">
        <v>14</v>
      </c>
      <c r="K10451">
        <v>64</v>
      </c>
      <c r="L10451" t="s">
        <v>15</v>
      </c>
    </row>
    <row r="10452" spans="1:12">
      <c r="A10452" t="e">
        <f t="shared" ca="1" si="93"/>
        <v>#NAME?</v>
      </c>
      <c r="B10452">
        <v>701</v>
      </c>
      <c r="C10452" t="s">
        <v>72</v>
      </c>
      <c r="D10452" s="1">
        <v>43088</v>
      </c>
      <c r="F10452">
        <v>2</v>
      </c>
      <c r="G10452">
        <v>2724</v>
      </c>
      <c r="H10452" t="s">
        <v>73</v>
      </c>
      <c r="J10452" t="s">
        <v>14</v>
      </c>
      <c r="K10452">
        <v>66</v>
      </c>
      <c r="L10452" t="s">
        <v>15</v>
      </c>
    </row>
    <row r="10453" spans="1:12">
      <c r="A10453" t="e">
        <f t="shared" ca="1" si="93"/>
        <v>#NAME?</v>
      </c>
      <c r="B10453">
        <v>701</v>
      </c>
      <c r="C10453" t="s">
        <v>72</v>
      </c>
      <c r="D10453" s="1">
        <v>42466</v>
      </c>
      <c r="F10453">
        <v>1</v>
      </c>
      <c r="G10453">
        <v>4781</v>
      </c>
      <c r="H10453" t="s">
        <v>798</v>
      </c>
      <c r="J10453" t="s">
        <v>14</v>
      </c>
      <c r="K10453">
        <v>65</v>
      </c>
      <c r="L10453" t="s">
        <v>15</v>
      </c>
    </row>
    <row r="10454" spans="1:12">
      <c r="A10454" t="e">
        <f t="shared" ca="1" si="93"/>
        <v>#NAME?</v>
      </c>
      <c r="B10454">
        <v>701</v>
      </c>
      <c r="C10454" t="s">
        <v>72</v>
      </c>
      <c r="D10454" s="1">
        <v>42466</v>
      </c>
      <c r="F10454">
        <v>4</v>
      </c>
      <c r="G10454">
        <v>2119</v>
      </c>
      <c r="H10454" t="s">
        <v>82</v>
      </c>
      <c r="J10454" t="s">
        <v>14</v>
      </c>
      <c r="K10454">
        <v>65</v>
      </c>
      <c r="L10454" t="s">
        <v>15</v>
      </c>
    </row>
    <row r="10455" spans="1:12">
      <c r="A10455" t="e">
        <f ca="1">E00251528898821</f>
        <v>#NAME?</v>
      </c>
      <c r="B10455">
        <v>286</v>
      </c>
      <c r="C10455" t="s">
        <v>41</v>
      </c>
      <c r="D10455" s="1">
        <v>41687</v>
      </c>
      <c r="F10455">
        <v>2</v>
      </c>
      <c r="G10455">
        <v>27800</v>
      </c>
      <c r="H10455" t="s">
        <v>145</v>
      </c>
      <c r="J10455" t="s">
        <v>14</v>
      </c>
      <c r="K10455">
        <v>60</v>
      </c>
      <c r="L10455" t="s">
        <v>15</v>
      </c>
    </row>
    <row r="10456" spans="1:12">
      <c r="A10456" t="e">
        <f ca="1">E00251532878921</f>
        <v>#NAME?</v>
      </c>
      <c r="B10456">
        <v>442</v>
      </c>
      <c r="C10456" t="s">
        <v>95</v>
      </c>
      <c r="D10456" s="1">
        <v>41400</v>
      </c>
      <c r="F10456">
        <v>1</v>
      </c>
      <c r="G10456">
        <v>52100</v>
      </c>
      <c r="H10456" t="s">
        <v>516</v>
      </c>
      <c r="J10456" t="s">
        <v>14</v>
      </c>
      <c r="K10456">
        <v>62</v>
      </c>
      <c r="L10456" t="s">
        <v>15</v>
      </c>
    </row>
    <row r="10457" spans="1:12">
      <c r="A10457" t="e">
        <f ca="1">E00251439569621</f>
        <v>#NAME?</v>
      </c>
      <c r="B10457">
        <v>729</v>
      </c>
      <c r="C10457" t="s">
        <v>68</v>
      </c>
      <c r="D10457" s="1">
        <v>42670</v>
      </c>
      <c r="F10457">
        <v>1</v>
      </c>
      <c r="G10457">
        <v>8798</v>
      </c>
      <c r="H10457" t="s">
        <v>314</v>
      </c>
      <c r="I10457" t="s">
        <v>56</v>
      </c>
      <c r="J10457" t="s">
        <v>57</v>
      </c>
      <c r="K10457">
        <v>65</v>
      </c>
      <c r="L10457" t="s">
        <v>15</v>
      </c>
    </row>
    <row r="10458" spans="1:12">
      <c r="A10458" t="e">
        <f ca="1">E00251424841521</f>
        <v>#NAME?</v>
      </c>
      <c r="B10458">
        <v>104</v>
      </c>
      <c r="C10458" t="s">
        <v>88</v>
      </c>
      <c r="D10458" s="1">
        <v>42845</v>
      </c>
      <c r="F10458">
        <v>2</v>
      </c>
      <c r="G10458">
        <v>34690</v>
      </c>
      <c r="H10458" t="s">
        <v>118</v>
      </c>
      <c r="J10458" t="s">
        <v>14</v>
      </c>
      <c r="K10458">
        <v>46</v>
      </c>
      <c r="L10458" t="s">
        <v>15</v>
      </c>
    </row>
    <row r="10459" spans="1:12">
      <c r="A10459" t="e">
        <f ca="1">E00251439908221</f>
        <v>#NAME?</v>
      </c>
      <c r="B10459">
        <v>189</v>
      </c>
      <c r="C10459" t="s">
        <v>58</v>
      </c>
      <c r="D10459" s="1">
        <v>41681</v>
      </c>
      <c r="F10459">
        <v>1</v>
      </c>
      <c r="G10459">
        <v>49390</v>
      </c>
      <c r="H10459" t="s">
        <v>59</v>
      </c>
      <c r="J10459" t="s">
        <v>14</v>
      </c>
      <c r="K10459">
        <v>58</v>
      </c>
      <c r="L10459" t="s">
        <v>15</v>
      </c>
    </row>
    <row r="10460" spans="1:12">
      <c r="A10460" t="e">
        <f ca="1">E00251424841521</f>
        <v>#NAME?</v>
      </c>
      <c r="B10460">
        <v>104</v>
      </c>
      <c r="C10460" t="s">
        <v>88</v>
      </c>
      <c r="D10460" s="1">
        <v>43039</v>
      </c>
      <c r="F10460">
        <v>1</v>
      </c>
      <c r="G10460">
        <v>7222</v>
      </c>
      <c r="H10460" t="s">
        <v>560</v>
      </c>
      <c r="J10460" t="s">
        <v>14</v>
      </c>
      <c r="K10460">
        <v>46</v>
      </c>
      <c r="L10460" t="s">
        <v>15</v>
      </c>
    </row>
    <row r="10461" spans="1:12">
      <c r="A10461" t="e">
        <f ca="1">E00251427357521</f>
        <v>#NAME?</v>
      </c>
      <c r="B10461">
        <v>10</v>
      </c>
      <c r="C10461" t="s">
        <v>18</v>
      </c>
      <c r="D10461" s="1">
        <v>42419</v>
      </c>
      <c r="F10461">
        <v>1</v>
      </c>
      <c r="G10461">
        <v>2729</v>
      </c>
      <c r="H10461" t="s">
        <v>115</v>
      </c>
      <c r="J10461" t="s">
        <v>14</v>
      </c>
      <c r="K10461">
        <v>56</v>
      </c>
      <c r="L10461" t="s">
        <v>15</v>
      </c>
    </row>
    <row r="10462" spans="1:12">
      <c r="A10462" t="e">
        <f ca="1">E00251439908221</f>
        <v>#NAME?</v>
      </c>
      <c r="B10462">
        <v>189</v>
      </c>
      <c r="C10462" t="s">
        <v>58</v>
      </c>
      <c r="D10462" s="1">
        <v>41691</v>
      </c>
      <c r="F10462">
        <v>1</v>
      </c>
      <c r="G10462">
        <v>7962</v>
      </c>
      <c r="H10462" t="s">
        <v>111</v>
      </c>
      <c r="J10462" t="s">
        <v>14</v>
      </c>
      <c r="K10462">
        <v>58</v>
      </c>
      <c r="L10462" t="s">
        <v>22</v>
      </c>
    </row>
    <row r="10463" spans="1:12">
      <c r="A10463" t="e">
        <f ca="1">E00251514454421</f>
        <v>#NAME?</v>
      </c>
      <c r="B10463">
        <v>446</v>
      </c>
      <c r="C10463" t="s">
        <v>94</v>
      </c>
      <c r="D10463" s="1">
        <v>41204</v>
      </c>
      <c r="F10463">
        <v>2</v>
      </c>
      <c r="G10463">
        <v>27800</v>
      </c>
      <c r="H10463" t="s">
        <v>145</v>
      </c>
      <c r="J10463" t="s">
        <v>14</v>
      </c>
      <c r="K10463">
        <v>50</v>
      </c>
      <c r="L10463" t="s">
        <v>15</v>
      </c>
    </row>
    <row r="10464" spans="1:12">
      <c r="A10464" t="e">
        <f ca="1">E00251514454421</f>
        <v>#NAME?</v>
      </c>
      <c r="B10464">
        <v>446</v>
      </c>
      <c r="C10464" t="s">
        <v>94</v>
      </c>
      <c r="D10464" s="1">
        <v>41396</v>
      </c>
      <c r="F10464">
        <v>2</v>
      </c>
      <c r="G10464">
        <v>4019</v>
      </c>
      <c r="H10464" t="s">
        <v>26</v>
      </c>
      <c r="J10464" t="s">
        <v>14</v>
      </c>
      <c r="K10464">
        <v>51</v>
      </c>
      <c r="L10464" t="s">
        <v>15</v>
      </c>
    </row>
    <row r="10465" spans="1:12">
      <c r="A10465" t="e">
        <f ca="1">E00251439908221</f>
        <v>#NAME?</v>
      </c>
      <c r="B10465">
        <v>189</v>
      </c>
      <c r="C10465" t="s">
        <v>58</v>
      </c>
      <c r="D10465" s="1">
        <v>41180</v>
      </c>
      <c r="F10465">
        <v>2</v>
      </c>
      <c r="G10465">
        <v>49390</v>
      </c>
      <c r="H10465" t="s">
        <v>59</v>
      </c>
      <c r="J10465" t="s">
        <v>14</v>
      </c>
      <c r="K10465">
        <v>56</v>
      </c>
      <c r="L10465" t="s">
        <v>15</v>
      </c>
    </row>
    <row r="10466" spans="1:12">
      <c r="A10466" t="e">
        <f ca="1">E00251439908221</f>
        <v>#NAME?</v>
      </c>
      <c r="B10466">
        <v>189</v>
      </c>
      <c r="C10466" t="s">
        <v>58</v>
      </c>
      <c r="D10466" s="1">
        <v>41935</v>
      </c>
      <c r="F10466">
        <v>2</v>
      </c>
      <c r="G10466">
        <v>49390</v>
      </c>
      <c r="H10466" t="s">
        <v>59</v>
      </c>
      <c r="J10466" t="s">
        <v>14</v>
      </c>
      <c r="K10466">
        <v>58</v>
      </c>
      <c r="L10466" t="s">
        <v>15</v>
      </c>
    </row>
    <row r="10467" spans="1:12">
      <c r="A10467" t="e">
        <f ca="1">E00251432416521</f>
        <v>#NAME?</v>
      </c>
      <c r="B10467">
        <v>464</v>
      </c>
      <c r="C10467" t="s">
        <v>45</v>
      </c>
      <c r="D10467" s="1">
        <v>42411</v>
      </c>
      <c r="F10467">
        <v>2</v>
      </c>
      <c r="G10467">
        <v>7831</v>
      </c>
      <c r="H10467" t="s">
        <v>274</v>
      </c>
      <c r="J10467" t="s">
        <v>14</v>
      </c>
      <c r="K10467">
        <v>42</v>
      </c>
      <c r="L10467" t="s">
        <v>22</v>
      </c>
    </row>
    <row r="10468" spans="1:12">
      <c r="A10468" t="e">
        <f ca="1">E00251429379521</f>
        <v>#NAME?</v>
      </c>
      <c r="B10468">
        <v>438</v>
      </c>
      <c r="C10468" t="s">
        <v>474</v>
      </c>
      <c r="D10468" s="1">
        <v>42702</v>
      </c>
      <c r="F10468">
        <v>1</v>
      </c>
      <c r="G10468">
        <v>7850</v>
      </c>
      <c r="H10468" t="s">
        <v>393</v>
      </c>
      <c r="J10468" t="s">
        <v>14</v>
      </c>
      <c r="K10468">
        <v>58</v>
      </c>
      <c r="L10468" t="s">
        <v>22</v>
      </c>
    </row>
    <row r="10469" spans="1:12">
      <c r="A10469" t="e">
        <f ca="1">E00251615269521</f>
        <v>#NAME?</v>
      </c>
      <c r="B10469">
        <v>94</v>
      </c>
      <c r="C10469" t="s">
        <v>74</v>
      </c>
      <c r="D10469" s="1">
        <v>41954</v>
      </c>
      <c r="F10469">
        <v>1</v>
      </c>
      <c r="G10469">
        <v>2720</v>
      </c>
      <c r="H10469" t="s">
        <v>65</v>
      </c>
      <c r="J10469" t="s">
        <v>14</v>
      </c>
      <c r="K10469">
        <v>55</v>
      </c>
      <c r="L10469" t="s">
        <v>15</v>
      </c>
    </row>
    <row r="10470" spans="1:12">
      <c r="A10470" t="e">
        <f ca="1">E00251439821421</f>
        <v>#NAME?</v>
      </c>
      <c r="B10470">
        <v>494</v>
      </c>
      <c r="C10470" t="s">
        <v>63</v>
      </c>
      <c r="D10470" s="1">
        <v>41514</v>
      </c>
      <c r="F10470">
        <v>1</v>
      </c>
      <c r="G10470">
        <v>2750</v>
      </c>
      <c r="H10470" t="s">
        <v>114</v>
      </c>
      <c r="J10470" t="s">
        <v>14</v>
      </c>
      <c r="K10470">
        <v>43</v>
      </c>
      <c r="L10470" t="s">
        <v>15</v>
      </c>
    </row>
    <row r="10471" spans="1:12">
      <c r="A10471" t="e">
        <f ca="1">E00251532878921</f>
        <v>#NAME?</v>
      </c>
      <c r="B10471">
        <v>442</v>
      </c>
      <c r="C10471" t="s">
        <v>95</v>
      </c>
      <c r="D10471" s="1">
        <v>41407</v>
      </c>
      <c r="F10471">
        <v>1</v>
      </c>
      <c r="G10471">
        <v>52100</v>
      </c>
      <c r="H10471" t="s">
        <v>516</v>
      </c>
      <c r="J10471" t="s">
        <v>14</v>
      </c>
      <c r="K10471">
        <v>62</v>
      </c>
      <c r="L10471" t="s">
        <v>15</v>
      </c>
    </row>
    <row r="10472" spans="1:12">
      <c r="A10472" t="e">
        <f ca="1">E00251429207021</f>
        <v>#NAME?</v>
      </c>
      <c r="B10472">
        <v>291</v>
      </c>
      <c r="C10472" t="s">
        <v>160</v>
      </c>
      <c r="D10472" s="1">
        <v>42758</v>
      </c>
      <c r="F10472">
        <v>2</v>
      </c>
      <c r="G10472">
        <v>7222</v>
      </c>
      <c r="H10472" t="s">
        <v>560</v>
      </c>
      <c r="J10472" t="s">
        <v>14</v>
      </c>
      <c r="K10472">
        <v>48</v>
      </c>
      <c r="L10472" t="s">
        <v>15</v>
      </c>
    </row>
    <row r="10473" spans="1:12">
      <c r="A10473" t="e">
        <f ca="1">E00251514252121</f>
        <v>#NAME?</v>
      </c>
      <c r="B10473">
        <v>451</v>
      </c>
      <c r="C10473" t="s">
        <v>102</v>
      </c>
      <c r="D10473" s="1">
        <v>42909</v>
      </c>
      <c r="F10473">
        <v>3</v>
      </c>
      <c r="G10473">
        <v>5589</v>
      </c>
      <c r="H10473" t="s">
        <v>152</v>
      </c>
      <c r="J10473" t="s">
        <v>14</v>
      </c>
      <c r="K10473">
        <v>49</v>
      </c>
      <c r="L10473" t="s">
        <v>15</v>
      </c>
    </row>
    <row r="10474" spans="1:12">
      <c r="A10474" t="e">
        <f ca="1">E00251514252121</f>
        <v>#NAME?</v>
      </c>
      <c r="B10474">
        <v>451</v>
      </c>
      <c r="C10474" t="s">
        <v>102</v>
      </c>
      <c r="D10474" s="1">
        <v>42739</v>
      </c>
      <c r="F10474">
        <v>1</v>
      </c>
      <c r="G10474">
        <v>3004</v>
      </c>
      <c r="H10474" t="s">
        <v>104</v>
      </c>
      <c r="J10474" t="s">
        <v>14</v>
      </c>
      <c r="K10474">
        <v>49</v>
      </c>
      <c r="L10474" t="s">
        <v>15</v>
      </c>
    </row>
    <row r="10475" spans="1:12">
      <c r="A10475" t="e">
        <f ca="1">E00251514252121</f>
        <v>#NAME?</v>
      </c>
      <c r="B10475">
        <v>451</v>
      </c>
      <c r="C10475" t="s">
        <v>102</v>
      </c>
      <c r="D10475" s="1">
        <v>42285</v>
      </c>
      <c r="F10475">
        <v>1</v>
      </c>
      <c r="G10475">
        <v>78900</v>
      </c>
      <c r="H10475" t="s">
        <v>79</v>
      </c>
      <c r="J10475" t="s">
        <v>14</v>
      </c>
      <c r="K10475">
        <v>47</v>
      </c>
      <c r="L10475" t="s">
        <v>22</v>
      </c>
    </row>
    <row r="10476" spans="1:12">
      <c r="A10476" t="e">
        <f ca="1">E00251514252121</f>
        <v>#NAME?</v>
      </c>
      <c r="B10476">
        <v>451</v>
      </c>
      <c r="C10476" t="s">
        <v>102</v>
      </c>
      <c r="D10476" s="1">
        <v>42390</v>
      </c>
      <c r="F10476">
        <v>2</v>
      </c>
      <c r="G10476">
        <v>38870</v>
      </c>
      <c r="H10476" t="s">
        <v>514</v>
      </c>
      <c r="J10476" t="s">
        <v>14</v>
      </c>
      <c r="K10476">
        <v>48</v>
      </c>
      <c r="L10476" t="s">
        <v>15</v>
      </c>
    </row>
    <row r="10477" spans="1:12">
      <c r="A10477" t="e">
        <f ca="1">E00251716569321</f>
        <v>#NAME?</v>
      </c>
      <c r="B10477">
        <v>489</v>
      </c>
      <c r="C10477" t="s">
        <v>100</v>
      </c>
      <c r="D10477" s="1">
        <v>42082</v>
      </c>
      <c r="F10477">
        <v>1</v>
      </c>
      <c r="G10477">
        <v>2720</v>
      </c>
      <c r="H10477" t="s">
        <v>65</v>
      </c>
      <c r="J10477" t="s">
        <v>14</v>
      </c>
      <c r="K10477">
        <v>55</v>
      </c>
      <c r="L10477" t="s">
        <v>15</v>
      </c>
    </row>
    <row r="10478" spans="1:12">
      <c r="A10478" t="e">
        <f ca="1">E00251617121621</f>
        <v>#NAME?</v>
      </c>
      <c r="B10478">
        <v>489</v>
      </c>
      <c r="C10478" t="s">
        <v>100</v>
      </c>
      <c r="D10478" s="1">
        <v>41632</v>
      </c>
      <c r="F10478">
        <v>1</v>
      </c>
      <c r="G10478">
        <v>2448</v>
      </c>
      <c r="H10478" t="s">
        <v>19</v>
      </c>
      <c r="J10478" t="s">
        <v>14</v>
      </c>
      <c r="K10478">
        <v>44</v>
      </c>
      <c r="L10478" t="s">
        <v>15</v>
      </c>
    </row>
    <row r="10479" spans="1:12">
      <c r="A10479" t="e">
        <f ca="1">E00251710596121</f>
        <v>#NAME?</v>
      </c>
      <c r="B10479">
        <v>110</v>
      </c>
      <c r="C10479" t="s">
        <v>980</v>
      </c>
      <c r="D10479" s="1">
        <v>42332</v>
      </c>
      <c r="F10479">
        <v>1</v>
      </c>
      <c r="G10479">
        <v>8489</v>
      </c>
      <c r="H10479" t="s">
        <v>327</v>
      </c>
      <c r="J10479" t="s">
        <v>14</v>
      </c>
      <c r="K10479">
        <v>50</v>
      </c>
      <c r="L10479" t="s">
        <v>15</v>
      </c>
    </row>
    <row r="10480" spans="1:12">
      <c r="A10480" t="e">
        <f ca="1">E00251439908221</f>
        <v>#NAME?</v>
      </c>
      <c r="B10480">
        <v>915</v>
      </c>
      <c r="C10480" t="s">
        <v>709</v>
      </c>
      <c r="D10480" s="1">
        <v>41891</v>
      </c>
      <c r="F10480">
        <v>1</v>
      </c>
      <c r="G10480">
        <v>9219</v>
      </c>
      <c r="H10480" t="s">
        <v>1234</v>
      </c>
      <c r="J10480" t="s">
        <v>14</v>
      </c>
      <c r="K10480">
        <v>58</v>
      </c>
      <c r="L10480" t="s">
        <v>15</v>
      </c>
    </row>
    <row r="10481" spans="1:12">
      <c r="A10481" t="e">
        <f ca="1">E00251427357521</f>
        <v>#NAME?</v>
      </c>
      <c r="B10481">
        <v>10</v>
      </c>
      <c r="C10481" t="s">
        <v>18</v>
      </c>
      <c r="D10481" s="1">
        <v>42024</v>
      </c>
      <c r="F10481">
        <v>1</v>
      </c>
      <c r="G10481">
        <v>72704</v>
      </c>
      <c r="H10481" t="s">
        <v>855</v>
      </c>
      <c r="J10481" t="s">
        <v>14</v>
      </c>
      <c r="K10481">
        <v>55</v>
      </c>
      <c r="L10481" t="s">
        <v>15</v>
      </c>
    </row>
    <row r="10482" spans="1:12">
      <c r="A10482" t="e">
        <f ca="1">E00251513363121</f>
        <v>#NAME?</v>
      </c>
      <c r="B10482">
        <v>445</v>
      </c>
      <c r="C10482" t="s">
        <v>23</v>
      </c>
      <c r="D10482" s="1">
        <v>43098</v>
      </c>
      <c r="F10482">
        <v>3</v>
      </c>
      <c r="G10482">
        <v>73300</v>
      </c>
      <c r="H10482" t="s">
        <v>86</v>
      </c>
      <c r="J10482" t="s">
        <v>14</v>
      </c>
      <c r="K10482">
        <v>67</v>
      </c>
      <c r="L10482" t="s">
        <v>15</v>
      </c>
    </row>
    <row r="10483" spans="1:12">
      <c r="A10483" t="e">
        <f ca="1">E00251615269521</f>
        <v>#NAME?</v>
      </c>
      <c r="B10483">
        <v>94</v>
      </c>
      <c r="C10483" t="s">
        <v>74</v>
      </c>
      <c r="D10483" s="1">
        <v>42282</v>
      </c>
      <c r="F10483">
        <v>1</v>
      </c>
      <c r="G10483">
        <v>56400</v>
      </c>
      <c r="H10483" t="s">
        <v>91</v>
      </c>
      <c r="J10483" t="s">
        <v>14</v>
      </c>
      <c r="K10483">
        <v>56</v>
      </c>
      <c r="L10483" t="s">
        <v>15</v>
      </c>
    </row>
    <row r="10484" spans="1:12">
      <c r="A10484" t="e">
        <f ca="1">E00251439908221</f>
        <v>#NAME?</v>
      </c>
      <c r="B10484">
        <v>189</v>
      </c>
      <c r="C10484" t="s">
        <v>58</v>
      </c>
      <c r="D10484" s="1">
        <v>41540</v>
      </c>
      <c r="F10484">
        <v>1</v>
      </c>
      <c r="G10484">
        <v>49390</v>
      </c>
      <c r="H10484" t="s">
        <v>59</v>
      </c>
      <c r="J10484" t="s">
        <v>14</v>
      </c>
      <c r="K10484">
        <v>57</v>
      </c>
      <c r="L10484" t="s">
        <v>15</v>
      </c>
    </row>
    <row r="10485" spans="1:12">
      <c r="A10485" t="e">
        <f ca="1">E00251439908221</f>
        <v>#NAME?</v>
      </c>
      <c r="B10485">
        <v>189</v>
      </c>
      <c r="C10485" t="s">
        <v>58</v>
      </c>
      <c r="D10485" s="1">
        <v>41781</v>
      </c>
      <c r="F10485">
        <v>3</v>
      </c>
      <c r="G10485">
        <v>7019</v>
      </c>
      <c r="H10485" t="s">
        <v>1235</v>
      </c>
      <c r="J10485" t="s">
        <v>14</v>
      </c>
      <c r="K10485">
        <v>58</v>
      </c>
      <c r="L10485" t="s">
        <v>15</v>
      </c>
    </row>
    <row r="10486" spans="1:12">
      <c r="A10486" t="e">
        <f ca="1">E00251615269521</f>
        <v>#NAME?</v>
      </c>
      <c r="B10486">
        <v>94</v>
      </c>
      <c r="C10486" t="s">
        <v>74</v>
      </c>
      <c r="D10486" s="1">
        <v>41032</v>
      </c>
      <c r="F10486">
        <v>1</v>
      </c>
      <c r="G10486">
        <v>7291</v>
      </c>
      <c r="H10486" t="s">
        <v>163</v>
      </c>
      <c r="J10486" t="s">
        <v>14</v>
      </c>
      <c r="K10486">
        <v>52</v>
      </c>
      <c r="L10486" t="s">
        <v>15</v>
      </c>
    </row>
    <row r="10487" spans="1:12">
      <c r="A10487" t="e">
        <f ca="1">E00251615269521</f>
        <v>#NAME?</v>
      </c>
      <c r="B10487">
        <v>94</v>
      </c>
      <c r="C10487" t="s">
        <v>74</v>
      </c>
      <c r="D10487" s="1">
        <v>41032</v>
      </c>
      <c r="F10487">
        <v>2</v>
      </c>
      <c r="G10487">
        <v>71509</v>
      </c>
      <c r="H10487" t="s">
        <v>369</v>
      </c>
      <c r="J10487" t="s">
        <v>14</v>
      </c>
      <c r="K10487">
        <v>52</v>
      </c>
      <c r="L10487" t="s">
        <v>15</v>
      </c>
    </row>
    <row r="10488" spans="1:12">
      <c r="A10488" t="e">
        <f ca="1">E00251615269521</f>
        <v>#NAME?</v>
      </c>
      <c r="B10488">
        <v>94</v>
      </c>
      <c r="C10488" t="s">
        <v>74</v>
      </c>
      <c r="D10488" s="1">
        <v>43005</v>
      </c>
      <c r="F10488">
        <v>3</v>
      </c>
      <c r="G10488">
        <v>7291</v>
      </c>
      <c r="H10488" t="s">
        <v>163</v>
      </c>
      <c r="J10488" t="s">
        <v>14</v>
      </c>
      <c r="K10488">
        <v>58</v>
      </c>
      <c r="L10488" t="s">
        <v>15</v>
      </c>
    </row>
    <row r="10489" spans="1:12">
      <c r="A10489" t="e">
        <f ca="1">E00251532878921</f>
        <v>#NAME?</v>
      </c>
      <c r="B10489">
        <v>442</v>
      </c>
      <c r="C10489" t="s">
        <v>95</v>
      </c>
      <c r="D10489" s="1">
        <v>42436</v>
      </c>
      <c r="F10489">
        <v>1</v>
      </c>
      <c r="G10489">
        <v>30748</v>
      </c>
      <c r="H10489" t="s">
        <v>50</v>
      </c>
      <c r="J10489" t="s">
        <v>14</v>
      </c>
      <c r="K10489">
        <v>65</v>
      </c>
      <c r="L10489" t="s">
        <v>15</v>
      </c>
    </row>
    <row r="10490" spans="1:12">
      <c r="A10490" t="e">
        <f ca="1">E00251439569621</f>
        <v>#NAME?</v>
      </c>
      <c r="B10490">
        <v>701</v>
      </c>
      <c r="C10490" t="s">
        <v>72</v>
      </c>
      <c r="D10490" s="1">
        <v>42628</v>
      </c>
      <c r="F10490">
        <v>6</v>
      </c>
      <c r="G10490">
        <v>27802</v>
      </c>
      <c r="H10490" t="s">
        <v>83</v>
      </c>
      <c r="J10490" t="s">
        <v>14</v>
      </c>
      <c r="K10490">
        <v>65</v>
      </c>
      <c r="L10490" t="s">
        <v>15</v>
      </c>
    </row>
    <row r="10491" spans="1:12">
      <c r="A10491" t="e">
        <f ca="1">E00251432416521</f>
        <v>#NAME?</v>
      </c>
      <c r="B10491">
        <v>464</v>
      </c>
      <c r="C10491" t="s">
        <v>45</v>
      </c>
      <c r="D10491" s="1">
        <v>41771</v>
      </c>
      <c r="F10491">
        <v>1</v>
      </c>
      <c r="G10491">
        <v>7999</v>
      </c>
      <c r="H10491" t="s">
        <v>80</v>
      </c>
      <c r="J10491" t="s">
        <v>14</v>
      </c>
      <c r="K10491">
        <v>40</v>
      </c>
      <c r="L10491" t="s">
        <v>15</v>
      </c>
    </row>
    <row r="10492" spans="1:12">
      <c r="A10492" t="e">
        <f ca="1">E00251429387421</f>
        <v>#NAME?</v>
      </c>
      <c r="B10492">
        <v>276</v>
      </c>
      <c r="C10492" t="s">
        <v>122</v>
      </c>
      <c r="D10492" s="1">
        <v>42023</v>
      </c>
      <c r="F10492">
        <v>1</v>
      </c>
      <c r="G10492">
        <v>6929</v>
      </c>
      <c r="H10492" t="s">
        <v>36</v>
      </c>
      <c r="J10492" t="s">
        <v>14</v>
      </c>
      <c r="K10492">
        <v>48</v>
      </c>
      <c r="L10492" t="s">
        <v>15</v>
      </c>
    </row>
    <row r="10493" spans="1:12">
      <c r="A10493" t="e">
        <f ca="1">E00251439569621</f>
        <v>#NAME?</v>
      </c>
      <c r="B10493">
        <v>701</v>
      </c>
      <c r="C10493" t="s">
        <v>72</v>
      </c>
      <c r="D10493" s="1">
        <v>42696</v>
      </c>
      <c r="F10493">
        <v>1</v>
      </c>
      <c r="G10493">
        <v>71981</v>
      </c>
      <c r="H10493" t="s">
        <v>81</v>
      </c>
      <c r="J10493" t="s">
        <v>14</v>
      </c>
      <c r="K10493">
        <v>65</v>
      </c>
      <c r="L10493" t="s">
        <v>15</v>
      </c>
    </row>
    <row r="10494" spans="1:12">
      <c r="A10494" t="e">
        <f ca="1">E00251514238021</f>
        <v>#NAME?</v>
      </c>
      <c r="B10494">
        <v>448</v>
      </c>
      <c r="C10494" t="s">
        <v>112</v>
      </c>
      <c r="D10494" s="1">
        <v>42405</v>
      </c>
      <c r="F10494">
        <v>2</v>
      </c>
      <c r="G10494">
        <v>7177</v>
      </c>
      <c r="H10494" t="s">
        <v>126</v>
      </c>
      <c r="J10494" t="s">
        <v>14</v>
      </c>
      <c r="K10494">
        <v>45</v>
      </c>
      <c r="L10494" t="s">
        <v>15</v>
      </c>
    </row>
    <row r="10495" spans="1:12">
      <c r="A10495" t="e">
        <f ca="1">E00251514238021</f>
        <v>#NAME?</v>
      </c>
      <c r="B10495">
        <v>448</v>
      </c>
      <c r="C10495" t="s">
        <v>112</v>
      </c>
      <c r="D10495" s="1">
        <v>42408</v>
      </c>
      <c r="F10495">
        <v>1</v>
      </c>
      <c r="G10495">
        <v>71940</v>
      </c>
      <c r="H10495" t="s">
        <v>135</v>
      </c>
      <c r="J10495" t="s">
        <v>14</v>
      </c>
      <c r="K10495">
        <v>45</v>
      </c>
      <c r="L10495" t="s">
        <v>15</v>
      </c>
    </row>
    <row r="10496" spans="1:12">
      <c r="A10496" t="e">
        <f ca="1">E00251514238021</f>
        <v>#NAME?</v>
      </c>
      <c r="B10496">
        <v>448</v>
      </c>
      <c r="C10496" t="s">
        <v>112</v>
      </c>
      <c r="D10496" s="1">
        <v>42565</v>
      </c>
      <c r="F10496">
        <v>2</v>
      </c>
      <c r="G10496">
        <v>7292</v>
      </c>
      <c r="H10496" t="s">
        <v>189</v>
      </c>
      <c r="J10496" t="s">
        <v>14</v>
      </c>
      <c r="K10496">
        <v>45</v>
      </c>
      <c r="L10496" t="s">
        <v>15</v>
      </c>
    </row>
    <row r="10497" spans="1:12">
      <c r="A10497" t="e">
        <f ca="1">E00251514238021</f>
        <v>#NAME?</v>
      </c>
      <c r="B10497">
        <v>448</v>
      </c>
      <c r="C10497" t="s">
        <v>112</v>
      </c>
      <c r="D10497" s="1">
        <v>42636</v>
      </c>
      <c r="F10497">
        <v>2</v>
      </c>
      <c r="G10497">
        <v>7177</v>
      </c>
      <c r="H10497" t="s">
        <v>126</v>
      </c>
      <c r="J10497" t="s">
        <v>14</v>
      </c>
      <c r="K10497">
        <v>46</v>
      </c>
      <c r="L10497" t="s">
        <v>15</v>
      </c>
    </row>
    <row r="10498" spans="1:12">
      <c r="A10498" t="e">
        <f ca="1">E00251429387421</f>
        <v>#NAME?</v>
      </c>
      <c r="B10498">
        <v>276</v>
      </c>
      <c r="C10498" t="s">
        <v>122</v>
      </c>
      <c r="D10498" s="1">
        <v>41144</v>
      </c>
      <c r="F10498">
        <v>1</v>
      </c>
      <c r="G10498">
        <v>3829</v>
      </c>
      <c r="H10498" t="s">
        <v>419</v>
      </c>
      <c r="J10498" t="s">
        <v>14</v>
      </c>
      <c r="K10498">
        <v>46</v>
      </c>
      <c r="L10498" t="s">
        <v>15</v>
      </c>
    </row>
    <row r="10499" spans="1:12">
      <c r="A10499" t="e">
        <f ca="1">E00251429387421</f>
        <v>#NAME?</v>
      </c>
      <c r="B10499">
        <v>276</v>
      </c>
      <c r="C10499" t="s">
        <v>122</v>
      </c>
      <c r="D10499" s="1">
        <v>41478</v>
      </c>
      <c r="F10499">
        <v>1</v>
      </c>
      <c r="G10499">
        <v>30593</v>
      </c>
      <c r="H10499" t="s">
        <v>684</v>
      </c>
      <c r="J10499" t="s">
        <v>14</v>
      </c>
      <c r="K10499">
        <v>47</v>
      </c>
      <c r="L10499" t="s">
        <v>15</v>
      </c>
    </row>
    <row r="10500" spans="1:12">
      <c r="A10500" t="e">
        <f ca="1">E00251429387421</f>
        <v>#NAME?</v>
      </c>
      <c r="B10500">
        <v>276</v>
      </c>
      <c r="C10500" t="s">
        <v>122</v>
      </c>
      <c r="D10500" s="1">
        <v>41659</v>
      </c>
      <c r="F10500">
        <v>1</v>
      </c>
      <c r="G10500">
        <v>5368</v>
      </c>
      <c r="H10500" t="s">
        <v>101</v>
      </c>
      <c r="J10500" t="s">
        <v>14</v>
      </c>
      <c r="K10500">
        <v>47</v>
      </c>
      <c r="L10500" t="s">
        <v>15</v>
      </c>
    </row>
    <row r="10501" spans="1:12">
      <c r="A10501" t="e">
        <f ca="1">E00251429387421</f>
        <v>#NAME?</v>
      </c>
      <c r="B10501">
        <v>276</v>
      </c>
      <c r="C10501" t="s">
        <v>122</v>
      </c>
      <c r="D10501" s="1">
        <v>42562</v>
      </c>
      <c r="F10501">
        <v>1</v>
      </c>
      <c r="G10501">
        <v>34600</v>
      </c>
      <c r="H10501" t="s">
        <v>578</v>
      </c>
      <c r="J10501" t="s">
        <v>14</v>
      </c>
      <c r="K10501">
        <v>50</v>
      </c>
      <c r="L10501" t="s">
        <v>15</v>
      </c>
    </row>
    <row r="10502" spans="1:12">
      <c r="A10502" t="e">
        <f ca="1">E00251429387421</f>
        <v>#NAME?</v>
      </c>
      <c r="B10502">
        <v>753</v>
      </c>
      <c r="C10502" t="s">
        <v>545</v>
      </c>
      <c r="D10502" s="1">
        <v>42009</v>
      </c>
      <c r="E10502">
        <v>2</v>
      </c>
      <c r="F10502">
        <v>1</v>
      </c>
      <c r="G10502">
        <v>2189</v>
      </c>
      <c r="H10502" t="s">
        <v>156</v>
      </c>
      <c r="J10502" t="s">
        <v>34</v>
      </c>
      <c r="K10502">
        <v>48</v>
      </c>
      <c r="L10502" t="s">
        <v>15</v>
      </c>
    </row>
    <row r="10503" spans="1:12">
      <c r="A10503" t="e">
        <f ca="1">E00251514238021</f>
        <v>#NAME?</v>
      </c>
      <c r="B10503">
        <v>448</v>
      </c>
      <c r="C10503" t="s">
        <v>112</v>
      </c>
      <c r="D10503" s="1">
        <v>43006</v>
      </c>
      <c r="F10503">
        <v>4</v>
      </c>
      <c r="G10503">
        <v>30000</v>
      </c>
      <c r="H10503" t="s">
        <v>144</v>
      </c>
      <c r="J10503" t="s">
        <v>14</v>
      </c>
      <c r="K10503">
        <v>47</v>
      </c>
      <c r="L10503" t="s">
        <v>15</v>
      </c>
    </row>
    <row r="10504" spans="1:12">
      <c r="A10504" t="e">
        <f ca="1">E00251439851521</f>
        <v>#NAME?</v>
      </c>
      <c r="B10504">
        <v>453</v>
      </c>
      <c r="C10504" t="s">
        <v>96</v>
      </c>
      <c r="D10504" s="1">
        <v>42802</v>
      </c>
      <c r="F10504">
        <v>1</v>
      </c>
      <c r="G10504">
        <v>72632</v>
      </c>
      <c r="H10504" t="s">
        <v>107</v>
      </c>
      <c r="J10504" t="s">
        <v>14</v>
      </c>
      <c r="K10504">
        <v>48</v>
      </c>
      <c r="L10504" t="s">
        <v>15</v>
      </c>
    </row>
    <row r="10505" spans="1:12">
      <c r="A10505" t="e">
        <f ca="1">E00251716569321</f>
        <v>#NAME?</v>
      </c>
      <c r="B10505">
        <v>286</v>
      </c>
      <c r="C10505" t="s">
        <v>41</v>
      </c>
      <c r="D10505" s="1">
        <v>41611</v>
      </c>
      <c r="F10505">
        <v>3</v>
      </c>
      <c r="G10505">
        <v>3540</v>
      </c>
      <c r="H10505" t="s">
        <v>436</v>
      </c>
      <c r="J10505" t="s">
        <v>14</v>
      </c>
      <c r="K10505">
        <v>54</v>
      </c>
      <c r="L10505" t="s">
        <v>15</v>
      </c>
    </row>
    <row r="10506" spans="1:12">
      <c r="A10506" t="e">
        <f ca="1">E00251716569321</f>
        <v>#NAME?</v>
      </c>
      <c r="B10506">
        <v>489</v>
      </c>
      <c r="C10506" t="s">
        <v>100</v>
      </c>
      <c r="D10506" s="1">
        <v>42367</v>
      </c>
      <c r="F10506">
        <v>1</v>
      </c>
      <c r="G10506">
        <v>5716</v>
      </c>
      <c r="H10506" t="s">
        <v>1236</v>
      </c>
      <c r="J10506" t="s">
        <v>14</v>
      </c>
      <c r="K10506">
        <v>56</v>
      </c>
      <c r="L10506" t="s">
        <v>15</v>
      </c>
    </row>
    <row r="10507" spans="1:12">
      <c r="A10507" t="e">
        <f ca="1">E00251427357521</f>
        <v>#NAME?</v>
      </c>
      <c r="B10507">
        <v>10</v>
      </c>
      <c r="C10507" t="s">
        <v>18</v>
      </c>
      <c r="D10507" s="1">
        <v>42018</v>
      </c>
      <c r="F10507">
        <v>1</v>
      </c>
      <c r="G10507">
        <v>98984</v>
      </c>
      <c r="H10507" t="s">
        <v>576</v>
      </c>
      <c r="J10507" t="s">
        <v>14</v>
      </c>
      <c r="K10507">
        <v>55</v>
      </c>
      <c r="L10507" t="s">
        <v>15</v>
      </c>
    </row>
    <row r="10508" spans="1:12">
      <c r="A10508" t="e">
        <f ca="1">E00251432260721</f>
        <v>#NAME?</v>
      </c>
      <c r="B10508">
        <v>746</v>
      </c>
      <c r="C10508" t="s">
        <v>527</v>
      </c>
      <c r="D10508" s="1">
        <v>42004</v>
      </c>
      <c r="F10508">
        <v>1</v>
      </c>
      <c r="G10508">
        <v>59010</v>
      </c>
      <c r="H10508" t="s">
        <v>67</v>
      </c>
      <c r="I10508" t="s">
        <v>56</v>
      </c>
      <c r="J10508" t="s">
        <v>57</v>
      </c>
      <c r="K10508">
        <v>60</v>
      </c>
      <c r="L10508" t="s">
        <v>15</v>
      </c>
    </row>
    <row r="10509" spans="1:12">
      <c r="A10509" t="e">
        <f ca="1">E00251432260721</f>
        <v>#NAME?</v>
      </c>
      <c r="B10509">
        <v>7208</v>
      </c>
      <c r="C10509" t="s">
        <v>625</v>
      </c>
      <c r="D10509" s="1">
        <v>41686</v>
      </c>
      <c r="F10509">
        <v>1</v>
      </c>
      <c r="G10509">
        <v>460</v>
      </c>
      <c r="H10509" t="s">
        <v>16</v>
      </c>
      <c r="I10509" t="s">
        <v>148</v>
      </c>
      <c r="J10509" t="s">
        <v>57</v>
      </c>
      <c r="K10509">
        <v>60</v>
      </c>
      <c r="L10509" t="s">
        <v>15</v>
      </c>
    </row>
    <row r="10510" spans="1:12">
      <c r="A10510" t="e">
        <f ca="1">E00251439908221</f>
        <v>#NAME?</v>
      </c>
      <c r="B10510">
        <v>189</v>
      </c>
      <c r="C10510" t="s">
        <v>58</v>
      </c>
      <c r="D10510" s="1">
        <v>41204</v>
      </c>
      <c r="F10510">
        <v>1</v>
      </c>
      <c r="G10510">
        <v>49390</v>
      </c>
      <c r="H10510" t="s">
        <v>59</v>
      </c>
      <c r="J10510" t="s">
        <v>14</v>
      </c>
      <c r="K10510">
        <v>56</v>
      </c>
      <c r="L10510" t="s">
        <v>15</v>
      </c>
    </row>
    <row r="10511" spans="1:12">
      <c r="A10511" t="e">
        <f ca="1">E00251515312421</f>
        <v>#NAME?</v>
      </c>
      <c r="B10511">
        <v>10</v>
      </c>
      <c r="C10511" t="s">
        <v>18</v>
      </c>
      <c r="D10511" s="1">
        <v>41582</v>
      </c>
      <c r="F10511">
        <v>2</v>
      </c>
      <c r="G10511">
        <v>72885</v>
      </c>
      <c r="H10511" t="s">
        <v>354</v>
      </c>
      <c r="J10511" t="s">
        <v>14</v>
      </c>
      <c r="K10511">
        <v>42</v>
      </c>
      <c r="L10511" t="s">
        <v>15</v>
      </c>
    </row>
    <row r="10512" spans="1:12">
      <c r="A10512" t="e">
        <f ca="1">E00251514238021</f>
        <v>#NAME?</v>
      </c>
      <c r="B10512">
        <v>448</v>
      </c>
      <c r="C10512" t="s">
        <v>112</v>
      </c>
      <c r="D10512" s="1">
        <v>42636</v>
      </c>
      <c r="F10512">
        <v>1</v>
      </c>
      <c r="G10512">
        <v>71940</v>
      </c>
      <c r="H10512" t="s">
        <v>135</v>
      </c>
      <c r="J10512" t="s">
        <v>14</v>
      </c>
      <c r="K10512">
        <v>46</v>
      </c>
      <c r="L10512" t="s">
        <v>15</v>
      </c>
    </row>
    <row r="10513" spans="1:12">
      <c r="A10513" t="e">
        <f ca="1">E00251432196721</f>
        <v>#NAME?</v>
      </c>
      <c r="B10513">
        <v>449</v>
      </c>
      <c r="C10513" t="s">
        <v>124</v>
      </c>
      <c r="D10513" s="1">
        <v>42167</v>
      </c>
      <c r="F10513">
        <v>2</v>
      </c>
      <c r="G10513">
        <v>5282</v>
      </c>
      <c r="H10513" t="s">
        <v>307</v>
      </c>
      <c r="J10513" t="s">
        <v>14</v>
      </c>
      <c r="K10513">
        <v>46</v>
      </c>
      <c r="L10513" t="s">
        <v>15</v>
      </c>
    </row>
    <row r="10514" spans="1:12">
      <c r="A10514" t="e">
        <f ca="1">E00251430334821</f>
        <v>#NAME?</v>
      </c>
      <c r="B10514">
        <v>480</v>
      </c>
      <c r="C10514" t="s">
        <v>207</v>
      </c>
      <c r="D10514" s="1">
        <v>42335</v>
      </c>
      <c r="F10514">
        <v>2</v>
      </c>
      <c r="G10514">
        <v>2724</v>
      </c>
      <c r="H10514" t="s">
        <v>73</v>
      </c>
      <c r="J10514" t="s">
        <v>14</v>
      </c>
      <c r="K10514">
        <v>50</v>
      </c>
      <c r="L10514" t="s">
        <v>15</v>
      </c>
    </row>
    <row r="10515" spans="1:12">
      <c r="A10515" t="e">
        <f ca="1">E00251514454421</f>
        <v>#NAME?</v>
      </c>
      <c r="B10515">
        <v>446</v>
      </c>
      <c r="C10515" t="s">
        <v>94</v>
      </c>
      <c r="D10515" s="1">
        <v>41666</v>
      </c>
      <c r="F10515">
        <v>1</v>
      </c>
      <c r="G10515">
        <v>4871</v>
      </c>
      <c r="H10515" t="s">
        <v>125</v>
      </c>
      <c r="J10515" t="s">
        <v>14</v>
      </c>
      <c r="K10515">
        <v>52</v>
      </c>
      <c r="L10515" t="s">
        <v>15</v>
      </c>
    </row>
    <row r="10516" spans="1:12">
      <c r="A10516" t="e">
        <f ca="1">E00251514454421</f>
        <v>#NAME?</v>
      </c>
      <c r="B10516">
        <v>446</v>
      </c>
      <c r="C10516" t="s">
        <v>94</v>
      </c>
      <c r="D10516" s="1">
        <v>41690</v>
      </c>
      <c r="F10516">
        <v>3</v>
      </c>
      <c r="G10516">
        <v>4019</v>
      </c>
      <c r="H10516" t="s">
        <v>26</v>
      </c>
      <c r="J10516" t="s">
        <v>14</v>
      </c>
      <c r="K10516">
        <v>52</v>
      </c>
      <c r="L10516" t="s">
        <v>15</v>
      </c>
    </row>
    <row r="10517" spans="1:12">
      <c r="A10517" t="e">
        <f ca="1">E00251514238021</f>
        <v>#NAME?</v>
      </c>
      <c r="B10517">
        <v>448</v>
      </c>
      <c r="C10517" t="s">
        <v>112</v>
      </c>
      <c r="D10517" s="1">
        <v>41607</v>
      </c>
      <c r="F10517">
        <v>2</v>
      </c>
      <c r="G10517">
        <v>7992</v>
      </c>
      <c r="H10517" t="s">
        <v>113</v>
      </c>
      <c r="J10517" t="s">
        <v>14</v>
      </c>
      <c r="K10517">
        <v>43</v>
      </c>
      <c r="L10517" t="s">
        <v>22</v>
      </c>
    </row>
    <row r="10518" spans="1:12">
      <c r="A10518" t="e">
        <f ca="1">E00251514454421</f>
        <v>#NAME?</v>
      </c>
      <c r="B10518">
        <v>446</v>
      </c>
      <c r="C10518" t="s">
        <v>94</v>
      </c>
      <c r="D10518" s="1">
        <v>42460</v>
      </c>
      <c r="F10518">
        <v>1</v>
      </c>
      <c r="G10518">
        <v>78057</v>
      </c>
      <c r="H10518" t="s">
        <v>140</v>
      </c>
      <c r="J10518" t="s">
        <v>14</v>
      </c>
      <c r="K10518">
        <v>54</v>
      </c>
      <c r="L10518" t="s">
        <v>22</v>
      </c>
    </row>
    <row r="10519" spans="1:12">
      <c r="A10519" t="e">
        <f ca="1">E00251514454421</f>
        <v>#NAME?</v>
      </c>
      <c r="B10519">
        <v>446</v>
      </c>
      <c r="C10519" t="s">
        <v>94</v>
      </c>
      <c r="D10519" s="1">
        <v>42857</v>
      </c>
      <c r="F10519">
        <v>1</v>
      </c>
      <c r="G10519">
        <v>7242</v>
      </c>
      <c r="H10519" t="s">
        <v>93</v>
      </c>
      <c r="J10519" t="s">
        <v>14</v>
      </c>
      <c r="K10519">
        <v>55</v>
      </c>
      <c r="L10519" t="s">
        <v>15</v>
      </c>
    </row>
    <row r="10520" spans="1:12">
      <c r="A10520" t="e">
        <f ca="1">E00251432196721</f>
        <v>#NAME?</v>
      </c>
      <c r="B10520">
        <v>449</v>
      </c>
      <c r="C10520" t="s">
        <v>124</v>
      </c>
      <c r="D10520" s="1">
        <v>41023</v>
      </c>
      <c r="F10520">
        <v>1</v>
      </c>
      <c r="G10520">
        <v>7231</v>
      </c>
      <c r="H10520" t="s">
        <v>128</v>
      </c>
      <c r="J10520" t="s">
        <v>14</v>
      </c>
      <c r="K10520">
        <v>43</v>
      </c>
      <c r="L10520" t="s">
        <v>15</v>
      </c>
    </row>
    <row r="10521" spans="1:12">
      <c r="A10521" t="e">
        <f ca="1">E00251532303521</f>
        <v>#NAME?</v>
      </c>
      <c r="B10521">
        <v>448</v>
      </c>
      <c r="C10521" t="s">
        <v>112</v>
      </c>
      <c r="D10521" s="1">
        <v>40942</v>
      </c>
      <c r="F10521">
        <v>1</v>
      </c>
      <c r="G10521">
        <v>27800</v>
      </c>
      <c r="H10521" t="s">
        <v>145</v>
      </c>
      <c r="J10521" t="s">
        <v>14</v>
      </c>
      <c r="K10521">
        <v>45</v>
      </c>
      <c r="L10521" t="s">
        <v>15</v>
      </c>
    </row>
    <row r="10522" spans="1:12">
      <c r="A10522" t="e">
        <f ca="1">E00251532303521</f>
        <v>#NAME?</v>
      </c>
      <c r="B10522">
        <v>448</v>
      </c>
      <c r="C10522" t="s">
        <v>112</v>
      </c>
      <c r="D10522" s="1">
        <v>41964</v>
      </c>
      <c r="F10522">
        <v>1</v>
      </c>
      <c r="G10522">
        <v>5230</v>
      </c>
      <c r="H10522" t="s">
        <v>1237</v>
      </c>
      <c r="J10522" t="s">
        <v>14</v>
      </c>
      <c r="K10522">
        <v>48</v>
      </c>
      <c r="L10522" t="s">
        <v>15</v>
      </c>
    </row>
    <row r="10523" spans="1:12">
      <c r="A10523" t="e">
        <f ca="1">E00251431603221</f>
        <v>#NAME?</v>
      </c>
      <c r="B10523">
        <v>1785</v>
      </c>
      <c r="C10523" t="s">
        <v>129</v>
      </c>
      <c r="D10523" s="1">
        <v>41032</v>
      </c>
      <c r="F10523">
        <v>1</v>
      </c>
      <c r="G10523">
        <v>2809</v>
      </c>
      <c r="H10523" t="s">
        <v>90</v>
      </c>
      <c r="J10523" t="s">
        <v>14</v>
      </c>
      <c r="K10523">
        <v>40</v>
      </c>
      <c r="L10523" t="s">
        <v>15</v>
      </c>
    </row>
    <row r="10524" spans="1:12">
      <c r="A10524" t="e">
        <f ca="1">E00251429387421</f>
        <v>#NAME?</v>
      </c>
      <c r="B10524">
        <v>276</v>
      </c>
      <c r="C10524" t="s">
        <v>122</v>
      </c>
      <c r="D10524" s="1">
        <v>41611</v>
      </c>
      <c r="F10524">
        <v>1</v>
      </c>
      <c r="G10524">
        <v>4660</v>
      </c>
      <c r="H10524" t="s">
        <v>215</v>
      </c>
      <c r="J10524" t="s">
        <v>14</v>
      </c>
      <c r="K10524">
        <v>47</v>
      </c>
      <c r="L10524" t="s">
        <v>15</v>
      </c>
    </row>
    <row r="10525" spans="1:12">
      <c r="A10525" t="e">
        <f ca="1">E00251514252121</f>
        <v>#NAME?</v>
      </c>
      <c r="B10525">
        <v>451</v>
      </c>
      <c r="C10525" t="s">
        <v>102</v>
      </c>
      <c r="D10525" s="1">
        <v>42452</v>
      </c>
      <c r="F10525">
        <v>2</v>
      </c>
      <c r="G10525">
        <v>53560</v>
      </c>
      <c r="H10525" t="s">
        <v>1238</v>
      </c>
      <c r="J10525" t="s">
        <v>14</v>
      </c>
      <c r="K10525">
        <v>48</v>
      </c>
      <c r="L10525" t="s">
        <v>15</v>
      </c>
    </row>
    <row r="10526" spans="1:12">
      <c r="A10526" t="e">
        <f ca="1">E00251431603221</f>
        <v>#NAME?</v>
      </c>
      <c r="B10526">
        <v>1785</v>
      </c>
      <c r="C10526" t="s">
        <v>129</v>
      </c>
      <c r="D10526" s="1">
        <v>42942</v>
      </c>
      <c r="F10526">
        <v>3</v>
      </c>
      <c r="G10526">
        <v>2724</v>
      </c>
      <c r="H10526" t="s">
        <v>73</v>
      </c>
      <c r="J10526" t="s">
        <v>14</v>
      </c>
      <c r="K10526">
        <v>45</v>
      </c>
      <c r="L10526" t="s">
        <v>15</v>
      </c>
    </row>
    <row r="10527" spans="1:12">
      <c r="A10527" t="e">
        <f ca="1">E00251514252121</f>
        <v>#NAME?</v>
      </c>
      <c r="B10527">
        <v>451</v>
      </c>
      <c r="C10527" t="s">
        <v>102</v>
      </c>
      <c r="D10527" s="1">
        <v>41829</v>
      </c>
      <c r="F10527">
        <v>4</v>
      </c>
      <c r="G10527">
        <v>78900</v>
      </c>
      <c r="H10527" t="s">
        <v>79</v>
      </c>
      <c r="J10527" t="s">
        <v>14</v>
      </c>
      <c r="K10527">
        <v>46</v>
      </c>
      <c r="L10527" t="s">
        <v>22</v>
      </c>
    </row>
    <row r="10528" spans="1:12">
      <c r="A10528" t="e">
        <f ca="1">E00251427357521</f>
        <v>#NAME?</v>
      </c>
      <c r="B10528">
        <v>1</v>
      </c>
      <c r="C10528" t="s">
        <v>234</v>
      </c>
      <c r="D10528" s="1">
        <v>42023</v>
      </c>
      <c r="E10528">
        <v>0</v>
      </c>
      <c r="F10528">
        <v>1</v>
      </c>
      <c r="G10528">
        <v>72705</v>
      </c>
      <c r="H10528" t="s">
        <v>1187</v>
      </c>
      <c r="J10528" t="s">
        <v>34</v>
      </c>
      <c r="K10528">
        <v>55</v>
      </c>
      <c r="L10528" t="s">
        <v>15</v>
      </c>
    </row>
    <row r="10529" spans="1:12">
      <c r="A10529" t="e">
        <f ca="1">E00251429331821</f>
        <v>#NAME?</v>
      </c>
      <c r="B10529">
        <v>175</v>
      </c>
      <c r="C10529" t="s">
        <v>131</v>
      </c>
      <c r="D10529" s="1">
        <v>42857</v>
      </c>
      <c r="F10529">
        <v>2</v>
      </c>
      <c r="G10529">
        <v>7851</v>
      </c>
      <c r="H10529" t="s">
        <v>353</v>
      </c>
      <c r="J10529" t="s">
        <v>14</v>
      </c>
      <c r="K10529">
        <v>60</v>
      </c>
      <c r="L10529" t="s">
        <v>22</v>
      </c>
    </row>
    <row r="10530" spans="1:12">
      <c r="A10530" t="e">
        <f ca="1">E00251532975321</f>
        <v>#NAME?</v>
      </c>
      <c r="B10530">
        <v>457</v>
      </c>
      <c r="C10530" t="s">
        <v>137</v>
      </c>
      <c r="D10530" s="1">
        <v>41012</v>
      </c>
      <c r="F10530">
        <v>1</v>
      </c>
      <c r="G10530">
        <v>9490</v>
      </c>
      <c r="H10530" t="s">
        <v>138</v>
      </c>
      <c r="J10530" t="s">
        <v>14</v>
      </c>
      <c r="K10530">
        <v>45</v>
      </c>
      <c r="L10530" t="s">
        <v>15</v>
      </c>
    </row>
    <row r="10531" spans="1:12">
      <c r="A10531" t="e">
        <f ca="1">E00251532975321</f>
        <v>#NAME?</v>
      </c>
      <c r="B10531">
        <v>772</v>
      </c>
      <c r="C10531" t="s">
        <v>170</v>
      </c>
      <c r="D10531" s="1">
        <v>42329</v>
      </c>
      <c r="F10531">
        <v>1</v>
      </c>
      <c r="G10531">
        <v>78900</v>
      </c>
      <c r="H10531" t="s">
        <v>79</v>
      </c>
      <c r="I10531" t="s">
        <v>56</v>
      </c>
      <c r="J10531" t="s">
        <v>57</v>
      </c>
      <c r="K10531">
        <v>49</v>
      </c>
      <c r="L10531" t="s">
        <v>22</v>
      </c>
    </row>
    <row r="10532" spans="1:12">
      <c r="A10532" t="e">
        <f ca="1">E00251512331321</f>
        <v>#NAME?</v>
      </c>
      <c r="B10532">
        <v>66</v>
      </c>
      <c r="C10532" t="s">
        <v>134</v>
      </c>
      <c r="D10532" s="1">
        <v>41691</v>
      </c>
      <c r="F10532">
        <v>2</v>
      </c>
      <c r="G10532">
        <v>7962</v>
      </c>
      <c r="H10532" t="s">
        <v>111</v>
      </c>
      <c r="J10532" t="s">
        <v>14</v>
      </c>
      <c r="K10532">
        <v>54</v>
      </c>
      <c r="L10532" t="s">
        <v>22</v>
      </c>
    </row>
    <row r="10533" spans="1:12">
      <c r="A10533" t="e">
        <f ca="1">E00251512331321</f>
        <v>#NAME?</v>
      </c>
      <c r="B10533">
        <v>66</v>
      </c>
      <c r="C10533" t="s">
        <v>134</v>
      </c>
      <c r="D10533" s="1">
        <v>42065</v>
      </c>
      <c r="F10533">
        <v>1</v>
      </c>
      <c r="G10533">
        <v>4019</v>
      </c>
      <c r="H10533" t="s">
        <v>26</v>
      </c>
      <c r="J10533" t="s">
        <v>14</v>
      </c>
      <c r="K10533">
        <v>55</v>
      </c>
      <c r="L10533" t="s">
        <v>15</v>
      </c>
    </row>
    <row r="10534" spans="1:12">
      <c r="A10534" t="e">
        <f ca="1">E00251512331321</f>
        <v>#NAME?</v>
      </c>
      <c r="B10534">
        <v>66</v>
      </c>
      <c r="C10534" t="s">
        <v>134</v>
      </c>
      <c r="D10534" s="1">
        <v>42615</v>
      </c>
      <c r="F10534">
        <v>1</v>
      </c>
      <c r="G10534">
        <v>3612</v>
      </c>
      <c r="H10534" t="s">
        <v>500</v>
      </c>
      <c r="J10534" t="s">
        <v>14</v>
      </c>
      <c r="K10534">
        <v>56</v>
      </c>
      <c r="L10534" t="s">
        <v>15</v>
      </c>
    </row>
    <row r="10535" spans="1:12">
      <c r="A10535" t="e">
        <f ca="1">E00251512331321</f>
        <v>#NAME?</v>
      </c>
      <c r="B10535">
        <v>66</v>
      </c>
      <c r="C10535" t="s">
        <v>134</v>
      </c>
      <c r="D10535" s="1">
        <v>42648</v>
      </c>
      <c r="F10535">
        <v>1</v>
      </c>
      <c r="G10535">
        <v>71940</v>
      </c>
      <c r="H10535" t="s">
        <v>135</v>
      </c>
      <c r="J10535" t="s">
        <v>14</v>
      </c>
      <c r="K10535">
        <v>57</v>
      </c>
      <c r="L10535" t="s">
        <v>15</v>
      </c>
    </row>
    <row r="10536" spans="1:12">
      <c r="A10536" t="e">
        <f ca="1">E00251430334821</f>
        <v>#NAME?</v>
      </c>
      <c r="B10536">
        <v>480</v>
      </c>
      <c r="C10536" t="s">
        <v>207</v>
      </c>
      <c r="D10536" s="1">
        <v>42335</v>
      </c>
      <c r="F10536">
        <v>3</v>
      </c>
      <c r="G10536">
        <v>2749</v>
      </c>
      <c r="H10536" t="s">
        <v>147</v>
      </c>
      <c r="J10536" t="s">
        <v>14</v>
      </c>
      <c r="K10536">
        <v>50</v>
      </c>
      <c r="L10536" t="s">
        <v>15</v>
      </c>
    </row>
    <row r="10537" spans="1:12">
      <c r="A10537" t="e">
        <f ca="1">E00251514454421</f>
        <v>#NAME?</v>
      </c>
      <c r="B10537">
        <v>446</v>
      </c>
      <c r="C10537" t="s">
        <v>94</v>
      </c>
      <c r="D10537" s="1">
        <v>42464</v>
      </c>
      <c r="F10537">
        <v>1</v>
      </c>
      <c r="G10537">
        <v>4019</v>
      </c>
      <c r="H10537" t="s">
        <v>26</v>
      </c>
      <c r="J10537" t="s">
        <v>14</v>
      </c>
      <c r="K10537">
        <v>54</v>
      </c>
      <c r="L10537" t="s">
        <v>15</v>
      </c>
    </row>
    <row r="10538" spans="1:12">
      <c r="A10538" t="e">
        <f ca="1">E00251716569321</f>
        <v>#NAME?</v>
      </c>
      <c r="B10538">
        <v>286</v>
      </c>
      <c r="C10538" t="s">
        <v>41</v>
      </c>
      <c r="D10538" s="1">
        <v>40975</v>
      </c>
      <c r="F10538">
        <v>3</v>
      </c>
      <c r="G10538">
        <v>2448</v>
      </c>
      <c r="H10538" t="s">
        <v>19</v>
      </c>
      <c r="J10538" t="s">
        <v>14</v>
      </c>
      <c r="K10538">
        <v>52</v>
      </c>
      <c r="L10538" t="s">
        <v>15</v>
      </c>
    </row>
    <row r="10539" spans="1:12">
      <c r="A10539" t="e">
        <f ca="1">E00251716569321</f>
        <v>#NAME?</v>
      </c>
      <c r="B10539">
        <v>286</v>
      </c>
      <c r="C10539" t="s">
        <v>41</v>
      </c>
      <c r="D10539" s="1">
        <v>40975</v>
      </c>
      <c r="F10539">
        <v>4</v>
      </c>
      <c r="G10539">
        <v>7231</v>
      </c>
      <c r="H10539" t="s">
        <v>128</v>
      </c>
      <c r="J10539" t="s">
        <v>14</v>
      </c>
      <c r="K10539">
        <v>52</v>
      </c>
      <c r="L10539" t="s">
        <v>15</v>
      </c>
    </row>
    <row r="10540" spans="1:12">
      <c r="A10540" t="e">
        <f ca="1">E00251515312421</f>
        <v>#NAME?</v>
      </c>
      <c r="B10540">
        <v>10</v>
      </c>
      <c r="C10540" t="s">
        <v>18</v>
      </c>
      <c r="D10540" s="1">
        <v>42564</v>
      </c>
      <c r="F10540">
        <v>2</v>
      </c>
      <c r="G10540">
        <v>5282</v>
      </c>
      <c r="H10540" t="s">
        <v>307</v>
      </c>
      <c r="J10540" t="s">
        <v>14</v>
      </c>
      <c r="K10540">
        <v>45</v>
      </c>
      <c r="L10540" t="s">
        <v>15</v>
      </c>
    </row>
    <row r="10541" spans="1:12">
      <c r="A10541" t="e">
        <f ca="1">E00251514459821</f>
        <v>#NAME?</v>
      </c>
      <c r="B10541">
        <v>497</v>
      </c>
      <c r="C10541" t="s">
        <v>141</v>
      </c>
      <c r="D10541" s="1">
        <v>42073</v>
      </c>
      <c r="F10541">
        <v>2</v>
      </c>
      <c r="G10541">
        <v>72709</v>
      </c>
      <c r="H10541" t="s">
        <v>150</v>
      </c>
      <c r="J10541" t="s">
        <v>14</v>
      </c>
      <c r="K10541">
        <v>46</v>
      </c>
      <c r="L10541" t="s">
        <v>15</v>
      </c>
    </row>
    <row r="10542" spans="1:12">
      <c r="A10542" t="e">
        <f ca="1">E00251716569321</f>
        <v>#NAME?</v>
      </c>
      <c r="B10542">
        <v>286</v>
      </c>
      <c r="C10542" t="s">
        <v>41</v>
      </c>
      <c r="D10542" s="1">
        <v>40996</v>
      </c>
      <c r="F10542">
        <v>1</v>
      </c>
      <c r="G10542">
        <v>7231</v>
      </c>
      <c r="H10542" t="s">
        <v>128</v>
      </c>
      <c r="J10542" t="s">
        <v>14</v>
      </c>
      <c r="K10542">
        <v>52</v>
      </c>
      <c r="L10542" t="s">
        <v>15</v>
      </c>
    </row>
    <row r="10543" spans="1:12">
      <c r="A10543" t="e">
        <f ca="1">E00251716569321</f>
        <v>#NAME?</v>
      </c>
      <c r="B10543">
        <v>286</v>
      </c>
      <c r="C10543" t="s">
        <v>41</v>
      </c>
      <c r="D10543" s="1">
        <v>41656</v>
      </c>
      <c r="F10543">
        <v>1</v>
      </c>
      <c r="G10543">
        <v>3540</v>
      </c>
      <c r="H10543" t="s">
        <v>436</v>
      </c>
      <c r="J10543" t="s">
        <v>14</v>
      </c>
      <c r="K10543">
        <v>54</v>
      </c>
      <c r="L10543" t="s">
        <v>15</v>
      </c>
    </row>
    <row r="10544" spans="1:12">
      <c r="A10544" t="e">
        <f ca="1">E00251514459821</f>
        <v>#NAME?</v>
      </c>
      <c r="B10544">
        <v>497</v>
      </c>
      <c r="C10544" t="s">
        <v>141</v>
      </c>
      <c r="D10544" s="1">
        <v>42688</v>
      </c>
      <c r="F10544">
        <v>1</v>
      </c>
      <c r="G10544">
        <v>72632</v>
      </c>
      <c r="H10544" t="s">
        <v>107</v>
      </c>
      <c r="J10544" t="s">
        <v>14</v>
      </c>
      <c r="K10544">
        <v>48</v>
      </c>
      <c r="L10544" t="s">
        <v>15</v>
      </c>
    </row>
    <row r="10545" spans="1:12">
      <c r="A10545" t="e">
        <f ca="1">E00251512331321</f>
        <v>#NAME?</v>
      </c>
      <c r="B10545">
        <v>66</v>
      </c>
      <c r="C10545" t="s">
        <v>134</v>
      </c>
      <c r="D10545" s="1">
        <v>42564</v>
      </c>
      <c r="F10545">
        <v>2</v>
      </c>
      <c r="G10545">
        <v>4019</v>
      </c>
      <c r="H10545" t="s">
        <v>26</v>
      </c>
      <c r="J10545" t="s">
        <v>14</v>
      </c>
      <c r="K10545">
        <v>56</v>
      </c>
      <c r="L10545" t="s">
        <v>15</v>
      </c>
    </row>
    <row r="10546" spans="1:12">
      <c r="A10546" t="e">
        <f ca="1">E00251430334821</f>
        <v>#NAME?</v>
      </c>
      <c r="B10546">
        <v>479</v>
      </c>
      <c r="C10546" t="s">
        <v>164</v>
      </c>
      <c r="D10546" s="1">
        <v>42256</v>
      </c>
      <c r="F10546">
        <v>1</v>
      </c>
      <c r="G10546">
        <v>78079</v>
      </c>
      <c r="H10546" t="s">
        <v>49</v>
      </c>
      <c r="J10546" t="s">
        <v>14</v>
      </c>
      <c r="K10546">
        <v>49</v>
      </c>
      <c r="L10546" t="s">
        <v>22</v>
      </c>
    </row>
    <row r="10547" spans="1:12">
      <c r="A10547" t="e">
        <f ca="1">E00251432398121</f>
        <v>#NAME?</v>
      </c>
      <c r="B10547">
        <v>453</v>
      </c>
      <c r="C10547" t="s">
        <v>96</v>
      </c>
      <c r="D10547" s="1">
        <v>41550</v>
      </c>
      <c r="F10547">
        <v>1</v>
      </c>
      <c r="G10547">
        <v>30272</v>
      </c>
      <c r="H10547" t="s">
        <v>740</v>
      </c>
      <c r="J10547" t="s">
        <v>14</v>
      </c>
      <c r="K10547">
        <v>53</v>
      </c>
      <c r="L10547" t="s">
        <v>15</v>
      </c>
    </row>
    <row r="10548" spans="1:12">
      <c r="A10548" t="e">
        <f ca="1">E00251514459821</f>
        <v>#NAME?</v>
      </c>
      <c r="B10548">
        <v>497</v>
      </c>
      <c r="C10548" t="s">
        <v>141</v>
      </c>
      <c r="D10548" s="1">
        <v>41631</v>
      </c>
      <c r="F10548">
        <v>1</v>
      </c>
      <c r="G10548">
        <v>29690</v>
      </c>
      <c r="H10548" t="s">
        <v>52</v>
      </c>
      <c r="J10548" t="s">
        <v>14</v>
      </c>
      <c r="K10548">
        <v>45</v>
      </c>
      <c r="L10548" t="s">
        <v>15</v>
      </c>
    </row>
    <row r="10549" spans="1:12">
      <c r="A10549" t="e">
        <f ca="1">E00251514459821</f>
        <v>#NAME?</v>
      </c>
      <c r="B10549">
        <v>497</v>
      </c>
      <c r="C10549" t="s">
        <v>141</v>
      </c>
      <c r="D10549" s="1">
        <v>42086</v>
      </c>
      <c r="F10549">
        <v>1</v>
      </c>
      <c r="G10549">
        <v>72709</v>
      </c>
      <c r="H10549" t="s">
        <v>150</v>
      </c>
      <c r="J10549" t="s">
        <v>14</v>
      </c>
      <c r="K10549">
        <v>46</v>
      </c>
      <c r="L10549" t="s">
        <v>15</v>
      </c>
    </row>
    <row r="10550" spans="1:12">
      <c r="A10550" t="e">
        <f ca="1">E00251716569321</f>
        <v>#NAME?</v>
      </c>
      <c r="B10550">
        <v>286</v>
      </c>
      <c r="C10550" t="s">
        <v>41</v>
      </c>
      <c r="D10550" s="1">
        <v>40975</v>
      </c>
      <c r="F10550">
        <v>1</v>
      </c>
      <c r="G10550">
        <v>57140</v>
      </c>
      <c r="H10550" t="s">
        <v>1239</v>
      </c>
      <c r="J10550" t="s">
        <v>14</v>
      </c>
      <c r="K10550">
        <v>52</v>
      </c>
      <c r="L10550" t="s">
        <v>15</v>
      </c>
    </row>
    <row r="10551" spans="1:12">
      <c r="A10551" t="e">
        <f ca="1">E00251532975321</f>
        <v>#NAME?</v>
      </c>
      <c r="B10551">
        <v>457</v>
      </c>
      <c r="C10551" t="s">
        <v>137</v>
      </c>
      <c r="D10551" s="1">
        <v>41575</v>
      </c>
      <c r="F10551">
        <v>1</v>
      </c>
      <c r="G10551">
        <v>42769</v>
      </c>
      <c r="H10551" t="s">
        <v>530</v>
      </c>
      <c r="J10551" t="s">
        <v>14</v>
      </c>
      <c r="K10551">
        <v>47</v>
      </c>
      <c r="L10551" t="s">
        <v>15</v>
      </c>
    </row>
    <row r="10552" spans="1:12">
      <c r="A10552" t="e">
        <f ca="1">E00251611207321</f>
        <v>#NAME?</v>
      </c>
      <c r="B10552">
        <v>307</v>
      </c>
      <c r="C10552" t="s">
        <v>210</v>
      </c>
      <c r="D10552" s="1">
        <v>41590</v>
      </c>
      <c r="F10552">
        <v>3</v>
      </c>
      <c r="G10552">
        <v>4556</v>
      </c>
      <c r="H10552" t="s">
        <v>121</v>
      </c>
      <c r="J10552" t="s">
        <v>14</v>
      </c>
      <c r="K10552">
        <v>42</v>
      </c>
      <c r="L10552" t="s">
        <v>15</v>
      </c>
    </row>
    <row r="10553" spans="1:12">
      <c r="A10553" t="e">
        <f ca="1">E00251430334821</f>
        <v>#NAME?</v>
      </c>
      <c r="B10553">
        <v>480</v>
      </c>
      <c r="C10553" t="s">
        <v>207</v>
      </c>
      <c r="D10553" s="1">
        <v>40945</v>
      </c>
      <c r="F10553">
        <v>1</v>
      </c>
      <c r="G10553">
        <v>8449</v>
      </c>
      <c r="H10553" t="s">
        <v>1240</v>
      </c>
      <c r="J10553" t="s">
        <v>14</v>
      </c>
      <c r="K10553">
        <v>46</v>
      </c>
      <c r="L10553" t="s">
        <v>15</v>
      </c>
    </row>
    <row r="10554" spans="1:12">
      <c r="A10554" t="e">
        <f ca="1">E00251611207321</f>
        <v>#NAME?</v>
      </c>
      <c r="B10554">
        <v>307</v>
      </c>
      <c r="C10554" t="s">
        <v>210</v>
      </c>
      <c r="D10554" s="1">
        <v>42845</v>
      </c>
      <c r="F10554">
        <v>3</v>
      </c>
      <c r="G10554">
        <v>5258</v>
      </c>
      <c r="H10554" t="s">
        <v>236</v>
      </c>
      <c r="J10554" t="s">
        <v>14</v>
      </c>
      <c r="K10554">
        <v>45</v>
      </c>
      <c r="L10554" t="s">
        <v>15</v>
      </c>
    </row>
    <row r="10555" spans="1:12">
      <c r="A10555" t="e">
        <f ca="1">E00251532303521</f>
        <v>#NAME?</v>
      </c>
      <c r="B10555">
        <v>448</v>
      </c>
      <c r="C10555" t="s">
        <v>112</v>
      </c>
      <c r="D10555" s="1">
        <v>42551</v>
      </c>
      <c r="F10555">
        <v>1</v>
      </c>
      <c r="G10555">
        <v>27800</v>
      </c>
      <c r="H10555" t="s">
        <v>145</v>
      </c>
      <c r="J10555" t="s">
        <v>14</v>
      </c>
      <c r="K10555">
        <v>49</v>
      </c>
      <c r="L10555" t="s">
        <v>15</v>
      </c>
    </row>
    <row r="10556" spans="1:12">
      <c r="A10556" t="e">
        <f ca="1">E00251431603221</f>
        <v>#NAME?</v>
      </c>
      <c r="B10556">
        <v>729</v>
      </c>
      <c r="C10556" t="s">
        <v>68</v>
      </c>
      <c r="D10556" s="1">
        <v>41653</v>
      </c>
      <c r="E10556">
        <v>0</v>
      </c>
      <c r="F10556">
        <v>1</v>
      </c>
      <c r="G10556">
        <v>6210</v>
      </c>
      <c r="H10556" t="s">
        <v>730</v>
      </c>
      <c r="J10556" t="s">
        <v>34</v>
      </c>
      <c r="K10556">
        <v>41</v>
      </c>
      <c r="L10556" t="s">
        <v>15</v>
      </c>
    </row>
    <row r="10557" spans="1:12">
      <c r="A10557" t="e">
        <f ca="1">E00251431603221</f>
        <v>#NAME?</v>
      </c>
      <c r="B10557">
        <v>1785</v>
      </c>
      <c r="C10557" t="s">
        <v>129</v>
      </c>
      <c r="D10557" s="1">
        <v>42275</v>
      </c>
      <c r="F10557">
        <v>1</v>
      </c>
      <c r="G10557">
        <v>2724</v>
      </c>
      <c r="H10557" t="s">
        <v>73</v>
      </c>
      <c r="J10557" t="s">
        <v>14</v>
      </c>
      <c r="K10557">
        <v>43</v>
      </c>
      <c r="L10557" t="s">
        <v>15</v>
      </c>
    </row>
    <row r="10558" spans="1:12">
      <c r="A10558" t="e">
        <f ca="1">E00251514459821</f>
        <v>#NAME?</v>
      </c>
      <c r="B10558">
        <v>497</v>
      </c>
      <c r="C10558" t="s">
        <v>141</v>
      </c>
      <c r="D10558" s="1">
        <v>42166</v>
      </c>
      <c r="F10558">
        <v>1</v>
      </c>
      <c r="G10558">
        <v>2750</v>
      </c>
      <c r="H10558" t="s">
        <v>114</v>
      </c>
      <c r="J10558" t="s">
        <v>14</v>
      </c>
      <c r="K10558">
        <v>46</v>
      </c>
      <c r="L10558" t="s">
        <v>15</v>
      </c>
    </row>
    <row r="10559" spans="1:12">
      <c r="A10559" t="e">
        <f ca="1">E00251514459821</f>
        <v>#NAME?</v>
      </c>
      <c r="B10559">
        <v>497</v>
      </c>
      <c r="C10559" t="s">
        <v>141</v>
      </c>
      <c r="D10559" s="1">
        <v>42131</v>
      </c>
      <c r="F10559">
        <v>3</v>
      </c>
      <c r="G10559">
        <v>72631</v>
      </c>
      <c r="H10559" t="s">
        <v>142</v>
      </c>
      <c r="J10559" t="s">
        <v>14</v>
      </c>
      <c r="K10559">
        <v>46</v>
      </c>
      <c r="L10559" t="s">
        <v>15</v>
      </c>
    </row>
    <row r="10560" spans="1:12">
      <c r="A10560" t="e">
        <f ca="1">E00251514459821</f>
        <v>#NAME?</v>
      </c>
      <c r="B10560">
        <v>497</v>
      </c>
      <c r="C10560" t="s">
        <v>141</v>
      </c>
      <c r="D10560" s="1">
        <v>42598</v>
      </c>
      <c r="F10560">
        <v>3</v>
      </c>
      <c r="G10560">
        <v>72709</v>
      </c>
      <c r="H10560" t="s">
        <v>150</v>
      </c>
      <c r="J10560" t="s">
        <v>14</v>
      </c>
      <c r="K10560">
        <v>48</v>
      </c>
      <c r="L10560" t="s">
        <v>15</v>
      </c>
    </row>
    <row r="10561" spans="1:12">
      <c r="A10561" t="e">
        <f ca="1">E00251514238021</f>
        <v>#NAME?</v>
      </c>
      <c r="B10561">
        <v>448</v>
      </c>
      <c r="C10561" t="s">
        <v>112</v>
      </c>
      <c r="D10561" s="1">
        <v>41474</v>
      </c>
      <c r="F10561">
        <v>1</v>
      </c>
      <c r="G10561">
        <v>7243</v>
      </c>
      <c r="H10561" t="s">
        <v>42</v>
      </c>
      <c r="J10561" t="s">
        <v>14</v>
      </c>
      <c r="K10561">
        <v>42</v>
      </c>
      <c r="L10561" t="s">
        <v>15</v>
      </c>
    </row>
    <row r="10562" spans="1:12">
      <c r="A10562" t="e">
        <f ca="1">E00251514252121</f>
        <v>#NAME?</v>
      </c>
      <c r="B10562">
        <v>451</v>
      </c>
      <c r="C10562" t="s">
        <v>102</v>
      </c>
      <c r="D10562" s="1">
        <v>41731</v>
      </c>
      <c r="F10562">
        <v>2</v>
      </c>
      <c r="G10562">
        <v>7999</v>
      </c>
      <c r="H10562" t="s">
        <v>80</v>
      </c>
      <c r="J10562" t="s">
        <v>14</v>
      </c>
      <c r="K10562">
        <v>46</v>
      </c>
      <c r="L10562" t="s">
        <v>15</v>
      </c>
    </row>
    <row r="10563" spans="1:12">
      <c r="A10563" t="e">
        <f ca="1">E00251514252121</f>
        <v>#NAME?</v>
      </c>
      <c r="B10563">
        <v>451</v>
      </c>
      <c r="C10563" t="s">
        <v>102</v>
      </c>
      <c r="D10563" s="1">
        <v>43054</v>
      </c>
      <c r="F10563">
        <v>2</v>
      </c>
      <c r="G10563">
        <v>3004</v>
      </c>
      <c r="H10563" t="s">
        <v>104</v>
      </c>
      <c r="J10563" t="s">
        <v>14</v>
      </c>
      <c r="K10563">
        <v>50</v>
      </c>
      <c r="L10563" t="s">
        <v>15</v>
      </c>
    </row>
    <row r="10564" spans="1:12">
      <c r="A10564" t="e">
        <f ca="1">E00251514252121</f>
        <v>#NAME?</v>
      </c>
      <c r="B10564">
        <v>6046</v>
      </c>
      <c r="C10564" t="s">
        <v>98</v>
      </c>
      <c r="D10564" s="1">
        <v>41649</v>
      </c>
      <c r="E10564">
        <v>0</v>
      </c>
      <c r="F10564">
        <v>2</v>
      </c>
      <c r="G10564">
        <v>34690</v>
      </c>
      <c r="H10564" t="s">
        <v>118</v>
      </c>
      <c r="J10564" t="s">
        <v>34</v>
      </c>
      <c r="K10564">
        <v>46</v>
      </c>
      <c r="L10564" t="s">
        <v>15</v>
      </c>
    </row>
    <row r="10565" spans="1:12">
      <c r="A10565" t="e">
        <f ca="1">E00251514238021</f>
        <v>#NAME?</v>
      </c>
      <c r="B10565">
        <v>448</v>
      </c>
      <c r="C10565" t="s">
        <v>112</v>
      </c>
      <c r="D10565" s="1">
        <v>42384</v>
      </c>
      <c r="F10565">
        <v>2</v>
      </c>
      <c r="G10565">
        <v>7243</v>
      </c>
      <c r="H10565" t="s">
        <v>42</v>
      </c>
      <c r="J10565" t="s">
        <v>14</v>
      </c>
      <c r="K10565">
        <v>45</v>
      </c>
      <c r="L10565" t="s">
        <v>15</v>
      </c>
    </row>
    <row r="10566" spans="1:12">
      <c r="A10566" t="e">
        <f ca="1">E00251512331321</f>
        <v>#NAME?</v>
      </c>
      <c r="B10566">
        <v>66</v>
      </c>
      <c r="C10566" t="s">
        <v>134</v>
      </c>
      <c r="D10566" s="1">
        <v>42634</v>
      </c>
      <c r="F10566">
        <v>1</v>
      </c>
      <c r="G10566">
        <v>71940</v>
      </c>
      <c r="H10566" t="s">
        <v>135</v>
      </c>
      <c r="J10566" t="s">
        <v>14</v>
      </c>
      <c r="K10566">
        <v>56</v>
      </c>
      <c r="L10566" t="s">
        <v>15</v>
      </c>
    </row>
    <row r="10567" spans="1:12">
      <c r="A10567" t="e">
        <f ca="1">E00251512331321</f>
        <v>#NAME?</v>
      </c>
      <c r="B10567">
        <v>66</v>
      </c>
      <c r="C10567" t="s">
        <v>134</v>
      </c>
      <c r="D10567" s="1">
        <v>42573</v>
      </c>
      <c r="F10567">
        <v>3</v>
      </c>
      <c r="G10567">
        <v>4019</v>
      </c>
      <c r="H10567" t="s">
        <v>26</v>
      </c>
      <c r="J10567" t="s">
        <v>14</v>
      </c>
      <c r="K10567">
        <v>56</v>
      </c>
      <c r="L10567" t="s">
        <v>15</v>
      </c>
    </row>
    <row r="10568" spans="1:12">
      <c r="A10568" t="e">
        <f ca="1">E00251514459821</f>
        <v>#NAME?</v>
      </c>
      <c r="B10568">
        <v>7111</v>
      </c>
      <c r="C10568" t="s">
        <v>496</v>
      </c>
      <c r="D10568" s="1">
        <v>42995</v>
      </c>
      <c r="F10568">
        <v>1</v>
      </c>
      <c r="G10568">
        <v>463</v>
      </c>
      <c r="H10568" t="s">
        <v>259</v>
      </c>
      <c r="I10568" t="s">
        <v>148</v>
      </c>
      <c r="J10568" t="s">
        <v>57</v>
      </c>
      <c r="K10568">
        <v>49</v>
      </c>
      <c r="L10568" t="s">
        <v>15</v>
      </c>
    </row>
    <row r="10569" spans="1:12">
      <c r="A10569" t="e">
        <f ca="1">E00251432196721</f>
        <v>#NAME?</v>
      </c>
      <c r="B10569">
        <v>449</v>
      </c>
      <c r="C10569" t="s">
        <v>124</v>
      </c>
      <c r="D10569" s="1">
        <v>42145</v>
      </c>
      <c r="F10569">
        <v>1</v>
      </c>
      <c r="G10569">
        <v>2750</v>
      </c>
      <c r="H10569" t="s">
        <v>114</v>
      </c>
      <c r="J10569" t="s">
        <v>14</v>
      </c>
      <c r="K10569">
        <v>46</v>
      </c>
      <c r="L10569" t="s">
        <v>15</v>
      </c>
    </row>
    <row r="10570" spans="1:12">
      <c r="A10570" t="e">
        <f ca="1">E00251432196721</f>
        <v>#NAME?</v>
      </c>
      <c r="B10570">
        <v>6046</v>
      </c>
      <c r="C10570" t="s">
        <v>98</v>
      </c>
      <c r="D10570" s="1">
        <v>42016</v>
      </c>
      <c r="E10570">
        <v>3</v>
      </c>
      <c r="F10570">
        <v>5</v>
      </c>
      <c r="G10570">
        <v>56400</v>
      </c>
      <c r="H10570" t="s">
        <v>91</v>
      </c>
      <c r="J10570" t="s">
        <v>34</v>
      </c>
      <c r="K10570">
        <v>46</v>
      </c>
      <c r="L10570" t="s">
        <v>15</v>
      </c>
    </row>
    <row r="10571" spans="1:12">
      <c r="A10571" t="e">
        <f ca="1">E00251619841121</f>
        <v>#NAME?</v>
      </c>
      <c r="B10571">
        <v>459</v>
      </c>
      <c r="C10571" t="s">
        <v>187</v>
      </c>
      <c r="D10571" s="1">
        <v>42184</v>
      </c>
      <c r="F10571">
        <v>2</v>
      </c>
      <c r="G10571">
        <v>4019</v>
      </c>
      <c r="H10571" t="s">
        <v>26</v>
      </c>
      <c r="J10571" t="s">
        <v>14</v>
      </c>
      <c r="K10571">
        <v>47</v>
      </c>
      <c r="L10571" t="s">
        <v>15</v>
      </c>
    </row>
    <row r="10572" spans="1:12">
      <c r="A10572" t="e">
        <f ca="1">E00251619841121</f>
        <v>#NAME?</v>
      </c>
      <c r="B10572">
        <v>459</v>
      </c>
      <c r="C10572" t="s">
        <v>187</v>
      </c>
      <c r="D10572" s="1">
        <v>42480</v>
      </c>
      <c r="F10572">
        <v>1</v>
      </c>
      <c r="G10572">
        <v>4019</v>
      </c>
      <c r="H10572" t="s">
        <v>26</v>
      </c>
      <c r="J10572" t="s">
        <v>14</v>
      </c>
      <c r="K10572">
        <v>47</v>
      </c>
      <c r="L10572" t="s">
        <v>15</v>
      </c>
    </row>
    <row r="10573" spans="1:12">
      <c r="A10573" t="e">
        <f ca="1">E00251514454421</f>
        <v>#NAME?</v>
      </c>
      <c r="B10573">
        <v>446</v>
      </c>
      <c r="C10573" t="s">
        <v>94</v>
      </c>
      <c r="D10573" s="1">
        <v>40941</v>
      </c>
      <c r="F10573">
        <v>2</v>
      </c>
      <c r="G10573">
        <v>4019</v>
      </c>
      <c r="H10573" t="s">
        <v>26</v>
      </c>
      <c r="J10573" t="s">
        <v>14</v>
      </c>
      <c r="K10573">
        <v>50</v>
      </c>
      <c r="L10573" t="s">
        <v>15</v>
      </c>
    </row>
    <row r="10574" spans="1:12">
      <c r="A10574" t="e">
        <f ca="1">E00251514454421</f>
        <v>#NAME?</v>
      </c>
      <c r="B10574">
        <v>446</v>
      </c>
      <c r="C10574" t="s">
        <v>94</v>
      </c>
      <c r="D10574" s="1">
        <v>41666</v>
      </c>
      <c r="F10574">
        <v>2</v>
      </c>
      <c r="G10574">
        <v>4019</v>
      </c>
      <c r="H10574" t="s">
        <v>26</v>
      </c>
      <c r="J10574" t="s">
        <v>14</v>
      </c>
      <c r="K10574">
        <v>52</v>
      </c>
      <c r="L10574" t="s">
        <v>15</v>
      </c>
    </row>
    <row r="10575" spans="1:12">
      <c r="A10575" t="e">
        <f ca="1">E00251432449321</f>
        <v>#NAME?</v>
      </c>
      <c r="B10575">
        <v>490</v>
      </c>
      <c r="C10575" t="s">
        <v>158</v>
      </c>
      <c r="D10575" s="1">
        <v>42905</v>
      </c>
      <c r="F10575">
        <v>6</v>
      </c>
      <c r="G10575">
        <v>29690</v>
      </c>
      <c r="H10575" t="s">
        <v>52</v>
      </c>
      <c r="J10575" t="s">
        <v>14</v>
      </c>
      <c r="K10575">
        <v>60</v>
      </c>
      <c r="L10575" t="s">
        <v>15</v>
      </c>
    </row>
    <row r="10576" spans="1:12">
      <c r="A10576" t="e">
        <f ca="1">E00251432449321</f>
        <v>#NAME?</v>
      </c>
      <c r="B10576">
        <v>490</v>
      </c>
      <c r="C10576" t="s">
        <v>158</v>
      </c>
      <c r="D10576" s="1">
        <v>42943</v>
      </c>
      <c r="F10576">
        <v>1</v>
      </c>
      <c r="G10576">
        <v>1101</v>
      </c>
      <c r="H10576" t="s">
        <v>220</v>
      </c>
      <c r="J10576" t="s">
        <v>14</v>
      </c>
      <c r="K10576">
        <v>61</v>
      </c>
      <c r="L10576" t="s">
        <v>15</v>
      </c>
    </row>
    <row r="10577" spans="1:12">
      <c r="A10577" t="e">
        <f ca="1">E00251514459821</f>
        <v>#NAME?</v>
      </c>
      <c r="B10577">
        <v>497</v>
      </c>
      <c r="C10577" t="s">
        <v>141</v>
      </c>
      <c r="D10577" s="1">
        <v>42881</v>
      </c>
      <c r="F10577">
        <v>1</v>
      </c>
      <c r="G10577">
        <v>72632</v>
      </c>
      <c r="H10577" t="s">
        <v>107</v>
      </c>
      <c r="J10577" t="s">
        <v>14</v>
      </c>
      <c r="K10577">
        <v>48</v>
      </c>
      <c r="L10577" t="s">
        <v>15</v>
      </c>
    </row>
    <row r="10578" spans="1:12">
      <c r="A10578" t="e">
        <f ca="1">E00251717155721</f>
        <v>#NAME?</v>
      </c>
      <c r="B10578">
        <v>291</v>
      </c>
      <c r="C10578" t="s">
        <v>160</v>
      </c>
      <c r="D10578" s="1">
        <v>42405</v>
      </c>
      <c r="F10578">
        <v>1</v>
      </c>
      <c r="G10578">
        <v>4019</v>
      </c>
      <c r="H10578" t="s">
        <v>26</v>
      </c>
      <c r="J10578" t="s">
        <v>14</v>
      </c>
      <c r="K10578">
        <v>56</v>
      </c>
      <c r="L10578" t="s">
        <v>15</v>
      </c>
    </row>
    <row r="10579" spans="1:12">
      <c r="A10579" t="e">
        <f ca="1">E00251430261521</f>
        <v>#NAME?</v>
      </c>
      <c r="B10579">
        <v>500</v>
      </c>
      <c r="C10579" t="s">
        <v>161</v>
      </c>
      <c r="D10579" s="1">
        <v>41386</v>
      </c>
      <c r="F10579">
        <v>1</v>
      </c>
      <c r="G10579">
        <v>4779</v>
      </c>
      <c r="H10579" t="s">
        <v>231</v>
      </c>
      <c r="J10579" t="s">
        <v>14</v>
      </c>
      <c r="K10579">
        <v>49</v>
      </c>
      <c r="L10579" t="s">
        <v>15</v>
      </c>
    </row>
    <row r="10580" spans="1:12">
      <c r="A10580" t="e">
        <f ca="1">E00251432196721</f>
        <v>#NAME?</v>
      </c>
      <c r="B10580">
        <v>449</v>
      </c>
      <c r="C10580" t="s">
        <v>124</v>
      </c>
      <c r="D10580" s="1">
        <v>41296</v>
      </c>
      <c r="F10580">
        <v>3</v>
      </c>
      <c r="G10580">
        <v>5368</v>
      </c>
      <c r="H10580" t="s">
        <v>101</v>
      </c>
      <c r="J10580" t="s">
        <v>14</v>
      </c>
      <c r="K10580">
        <v>44</v>
      </c>
      <c r="L10580" t="s">
        <v>15</v>
      </c>
    </row>
    <row r="10581" spans="1:12">
      <c r="A10581" t="e">
        <f ca="1">E00251432196721</f>
        <v>#NAME?</v>
      </c>
      <c r="B10581">
        <v>449</v>
      </c>
      <c r="C10581" t="s">
        <v>124</v>
      </c>
      <c r="D10581" s="1">
        <v>41702</v>
      </c>
      <c r="F10581">
        <v>2</v>
      </c>
      <c r="G10581">
        <v>7291</v>
      </c>
      <c r="H10581" t="s">
        <v>163</v>
      </c>
      <c r="J10581" t="s">
        <v>14</v>
      </c>
      <c r="K10581">
        <v>45</v>
      </c>
      <c r="L10581" t="s">
        <v>15</v>
      </c>
    </row>
    <row r="10582" spans="1:12">
      <c r="A10582" t="e">
        <f ca="1">E00251716445321</f>
        <v>#NAME?</v>
      </c>
      <c r="B10582">
        <v>7504</v>
      </c>
      <c r="C10582" t="s">
        <v>162</v>
      </c>
      <c r="D10582" s="1">
        <v>42065</v>
      </c>
      <c r="F10582">
        <v>2</v>
      </c>
      <c r="G10582">
        <v>25000</v>
      </c>
      <c r="H10582" t="s">
        <v>178</v>
      </c>
      <c r="J10582" t="s">
        <v>14</v>
      </c>
      <c r="K10582">
        <v>61</v>
      </c>
      <c r="L10582" t="s">
        <v>15</v>
      </c>
    </row>
    <row r="10583" spans="1:12">
      <c r="A10583" t="e">
        <f ca="1">E00251432196721</f>
        <v>#NAME?</v>
      </c>
      <c r="B10583">
        <v>449</v>
      </c>
      <c r="C10583" t="s">
        <v>124</v>
      </c>
      <c r="D10583" s="1">
        <v>41905</v>
      </c>
      <c r="F10583">
        <v>1</v>
      </c>
      <c r="G10583">
        <v>5950</v>
      </c>
      <c r="H10583" t="s">
        <v>24</v>
      </c>
      <c r="J10583" t="s">
        <v>14</v>
      </c>
      <c r="K10583">
        <v>45</v>
      </c>
      <c r="L10583" t="s">
        <v>15</v>
      </c>
    </row>
    <row r="10584" spans="1:12">
      <c r="A10584" t="e">
        <f ca="1">E00251430334821</f>
        <v>#NAME?</v>
      </c>
      <c r="B10584">
        <v>479</v>
      </c>
      <c r="C10584" t="s">
        <v>164</v>
      </c>
      <c r="D10584" s="1">
        <v>41613</v>
      </c>
      <c r="F10584">
        <v>1</v>
      </c>
      <c r="G10584">
        <v>7242</v>
      </c>
      <c r="H10584" t="s">
        <v>93</v>
      </c>
      <c r="J10584" t="s">
        <v>14</v>
      </c>
      <c r="K10584">
        <v>48</v>
      </c>
      <c r="L10584" t="s">
        <v>15</v>
      </c>
    </row>
    <row r="10585" spans="1:12">
      <c r="A10585" t="e">
        <f ca="1">E00251430334821</f>
        <v>#NAME?</v>
      </c>
      <c r="B10585">
        <v>480</v>
      </c>
      <c r="C10585" t="s">
        <v>207</v>
      </c>
      <c r="D10585" s="1">
        <v>40959</v>
      </c>
      <c r="F10585">
        <v>5</v>
      </c>
      <c r="G10585">
        <v>2749</v>
      </c>
      <c r="H10585" t="s">
        <v>147</v>
      </c>
      <c r="J10585" t="s">
        <v>14</v>
      </c>
      <c r="K10585">
        <v>46</v>
      </c>
      <c r="L10585" t="s">
        <v>15</v>
      </c>
    </row>
    <row r="10586" spans="1:12">
      <c r="A10586" t="e">
        <f ca="1">E00251439851521</f>
        <v>#NAME?</v>
      </c>
      <c r="B10586">
        <v>453</v>
      </c>
      <c r="C10586" t="s">
        <v>96</v>
      </c>
      <c r="D10586" s="1">
        <v>41191</v>
      </c>
      <c r="F10586">
        <v>1</v>
      </c>
      <c r="G10586">
        <v>71940</v>
      </c>
      <c r="H10586" t="s">
        <v>135</v>
      </c>
      <c r="J10586" t="s">
        <v>14</v>
      </c>
      <c r="K10586">
        <v>44</v>
      </c>
      <c r="L10586" t="s">
        <v>15</v>
      </c>
    </row>
    <row r="10587" spans="1:12">
      <c r="A10587" t="e">
        <f ca="1">E00251514454421</f>
        <v>#NAME?</v>
      </c>
      <c r="B10587">
        <v>446</v>
      </c>
      <c r="C10587" t="s">
        <v>94</v>
      </c>
      <c r="D10587" s="1">
        <v>43007</v>
      </c>
      <c r="F10587">
        <v>5</v>
      </c>
      <c r="G10587">
        <v>29690</v>
      </c>
      <c r="H10587" t="s">
        <v>52</v>
      </c>
      <c r="J10587" t="s">
        <v>14</v>
      </c>
      <c r="K10587">
        <v>55</v>
      </c>
      <c r="L10587" t="s">
        <v>15</v>
      </c>
    </row>
    <row r="10588" spans="1:12">
      <c r="A10588" t="e">
        <f ca="1">E00251439851521</f>
        <v>#NAME?</v>
      </c>
      <c r="B10588">
        <v>453</v>
      </c>
      <c r="C10588" t="s">
        <v>96</v>
      </c>
      <c r="D10588" s="1">
        <v>42429</v>
      </c>
      <c r="F10588">
        <v>1</v>
      </c>
      <c r="G10588">
        <v>72704</v>
      </c>
      <c r="H10588" t="s">
        <v>855</v>
      </c>
      <c r="J10588" t="s">
        <v>14</v>
      </c>
      <c r="K10588">
        <v>47</v>
      </c>
      <c r="L10588" t="s">
        <v>15</v>
      </c>
    </row>
    <row r="10589" spans="1:12">
      <c r="A10589" t="e">
        <f ca="1">E00251532975721</f>
        <v>#NAME?</v>
      </c>
      <c r="B10589">
        <v>446</v>
      </c>
      <c r="C10589" t="s">
        <v>94</v>
      </c>
      <c r="D10589" s="1">
        <v>42796</v>
      </c>
      <c r="F10589">
        <v>1</v>
      </c>
      <c r="G10589">
        <v>7350</v>
      </c>
      <c r="H10589" t="s">
        <v>192</v>
      </c>
      <c r="J10589" t="s">
        <v>14</v>
      </c>
      <c r="K10589">
        <v>53</v>
      </c>
      <c r="L10589" t="s">
        <v>15</v>
      </c>
    </row>
    <row r="10590" spans="1:12">
      <c r="A10590" t="e">
        <f ca="1">E00251532975721</f>
        <v>#NAME?</v>
      </c>
      <c r="B10590">
        <v>446</v>
      </c>
      <c r="C10590" t="s">
        <v>94</v>
      </c>
      <c r="D10590" s="1">
        <v>41243</v>
      </c>
      <c r="F10590">
        <v>1</v>
      </c>
      <c r="G10590">
        <v>5180</v>
      </c>
      <c r="H10590" t="s">
        <v>165</v>
      </c>
      <c r="J10590" t="s">
        <v>14</v>
      </c>
      <c r="K10590">
        <v>49</v>
      </c>
      <c r="L10590" t="s">
        <v>15</v>
      </c>
    </row>
    <row r="10591" spans="1:12">
      <c r="A10591" t="e">
        <f ca="1">E00251532303521</f>
        <v>#NAME?</v>
      </c>
      <c r="B10591">
        <v>448</v>
      </c>
      <c r="C10591" t="s">
        <v>112</v>
      </c>
      <c r="D10591" s="1">
        <v>42531</v>
      </c>
      <c r="F10591">
        <v>1</v>
      </c>
      <c r="G10591">
        <v>78609</v>
      </c>
      <c r="H10591" t="s">
        <v>240</v>
      </c>
      <c r="J10591" t="s">
        <v>14</v>
      </c>
      <c r="K10591">
        <v>49</v>
      </c>
      <c r="L10591" t="s">
        <v>22</v>
      </c>
    </row>
    <row r="10592" spans="1:12">
      <c r="A10592" t="e">
        <f ca="1">E00251532975721</f>
        <v>#NAME?</v>
      </c>
      <c r="B10592">
        <v>446</v>
      </c>
      <c r="C10592" t="s">
        <v>94</v>
      </c>
      <c r="D10592" s="1">
        <v>41963</v>
      </c>
      <c r="F10592">
        <v>2</v>
      </c>
      <c r="G10592">
        <v>496</v>
      </c>
      <c r="H10592" t="s">
        <v>190</v>
      </c>
      <c r="J10592" t="s">
        <v>14</v>
      </c>
      <c r="K10592">
        <v>51</v>
      </c>
      <c r="L10592" t="s">
        <v>15</v>
      </c>
    </row>
    <row r="10593" spans="1:12">
      <c r="A10593" t="e">
        <f ca="1">E00251532975721</f>
        <v>#NAME?</v>
      </c>
      <c r="B10593">
        <v>446</v>
      </c>
      <c r="C10593" t="s">
        <v>94</v>
      </c>
      <c r="D10593" s="1">
        <v>42445</v>
      </c>
      <c r="F10593">
        <v>1</v>
      </c>
      <c r="G10593">
        <v>6256</v>
      </c>
      <c r="H10593" t="s">
        <v>1241</v>
      </c>
      <c r="J10593" t="s">
        <v>14</v>
      </c>
      <c r="K10593">
        <v>52</v>
      </c>
      <c r="L10593" t="s">
        <v>15</v>
      </c>
    </row>
    <row r="10594" spans="1:12">
      <c r="A10594" t="e">
        <f ca="1">E00251532975721</f>
        <v>#NAME?</v>
      </c>
      <c r="B10594">
        <v>446</v>
      </c>
      <c r="C10594" t="s">
        <v>94</v>
      </c>
      <c r="D10594" s="1">
        <v>42993</v>
      </c>
      <c r="F10594">
        <v>2</v>
      </c>
      <c r="G10594">
        <v>5180</v>
      </c>
      <c r="H10594" t="s">
        <v>165</v>
      </c>
      <c r="J10594" t="s">
        <v>14</v>
      </c>
      <c r="K10594">
        <v>53</v>
      </c>
      <c r="L10594" t="s">
        <v>15</v>
      </c>
    </row>
    <row r="10595" spans="1:12">
      <c r="A10595" t="e">
        <f ca="1">E00251716445321</f>
        <v>#NAME?</v>
      </c>
      <c r="B10595">
        <v>286</v>
      </c>
      <c r="C10595" t="s">
        <v>41</v>
      </c>
      <c r="D10595" s="1">
        <v>42338</v>
      </c>
      <c r="F10595">
        <v>1</v>
      </c>
      <c r="G10595">
        <v>486</v>
      </c>
      <c r="H10595" t="s">
        <v>39</v>
      </c>
      <c r="J10595" t="s">
        <v>14</v>
      </c>
      <c r="K10595">
        <v>62</v>
      </c>
      <c r="L10595" t="s">
        <v>15</v>
      </c>
    </row>
    <row r="10596" spans="1:12">
      <c r="A10596" t="e">
        <f ca="1">E00251716445321</f>
        <v>#NAME?</v>
      </c>
      <c r="B10596">
        <v>286</v>
      </c>
      <c r="C10596" t="s">
        <v>41</v>
      </c>
      <c r="D10596" s="1">
        <v>41323</v>
      </c>
      <c r="F10596">
        <v>1</v>
      </c>
      <c r="G10596">
        <v>4871</v>
      </c>
      <c r="H10596" t="s">
        <v>125</v>
      </c>
      <c r="J10596" t="s">
        <v>14</v>
      </c>
      <c r="K10596">
        <v>59</v>
      </c>
      <c r="L10596" t="s">
        <v>15</v>
      </c>
    </row>
    <row r="10597" spans="1:12">
      <c r="A10597" t="e">
        <f ca="1">E00251514238021</f>
        <v>#NAME?</v>
      </c>
      <c r="B10597">
        <v>448</v>
      </c>
      <c r="C10597" t="s">
        <v>112</v>
      </c>
      <c r="D10597" s="1">
        <v>42398</v>
      </c>
      <c r="F10597">
        <v>1</v>
      </c>
      <c r="G10597">
        <v>7177</v>
      </c>
      <c r="H10597" t="s">
        <v>126</v>
      </c>
      <c r="J10597" t="s">
        <v>14</v>
      </c>
      <c r="K10597">
        <v>45</v>
      </c>
      <c r="L10597" t="s">
        <v>15</v>
      </c>
    </row>
    <row r="10598" spans="1:12">
      <c r="A10598" t="e">
        <f ca="1">E00251429331821</f>
        <v>#NAME?</v>
      </c>
      <c r="B10598">
        <v>283</v>
      </c>
      <c r="C10598" t="s">
        <v>133</v>
      </c>
      <c r="D10598" s="1">
        <v>40990</v>
      </c>
      <c r="F10598">
        <v>4</v>
      </c>
      <c r="G10598">
        <v>7871</v>
      </c>
      <c r="H10598" t="s">
        <v>674</v>
      </c>
      <c r="J10598" t="s">
        <v>14</v>
      </c>
      <c r="K10598">
        <v>55</v>
      </c>
      <c r="L10598" t="s">
        <v>22</v>
      </c>
    </row>
    <row r="10599" spans="1:12">
      <c r="A10599" t="e">
        <f ca="1">E00251429331821</f>
        <v>#NAME?</v>
      </c>
      <c r="B10599">
        <v>283</v>
      </c>
      <c r="C10599" t="s">
        <v>133</v>
      </c>
      <c r="D10599" s="1">
        <v>41386</v>
      </c>
      <c r="F10599">
        <v>1</v>
      </c>
      <c r="G10599">
        <v>7222</v>
      </c>
      <c r="H10599" t="s">
        <v>560</v>
      </c>
      <c r="J10599" t="s">
        <v>14</v>
      </c>
      <c r="K10599">
        <v>56</v>
      </c>
      <c r="L10599" t="s">
        <v>15</v>
      </c>
    </row>
    <row r="10600" spans="1:12">
      <c r="A10600" t="e">
        <f ca="1">E00251717155721</f>
        <v>#NAME?</v>
      </c>
      <c r="B10600">
        <v>291</v>
      </c>
      <c r="C10600" t="s">
        <v>160</v>
      </c>
      <c r="D10600" s="1">
        <v>41306</v>
      </c>
      <c r="F10600">
        <v>1</v>
      </c>
      <c r="G10600">
        <v>4660</v>
      </c>
      <c r="H10600" t="s">
        <v>215</v>
      </c>
      <c r="J10600" t="s">
        <v>14</v>
      </c>
      <c r="K10600">
        <v>53</v>
      </c>
      <c r="L10600" t="s">
        <v>15</v>
      </c>
    </row>
    <row r="10601" spans="1:12">
      <c r="A10601" t="e">
        <f ca="1">E00251514459821</f>
        <v>#NAME?</v>
      </c>
      <c r="B10601">
        <v>497</v>
      </c>
      <c r="C10601" t="s">
        <v>141</v>
      </c>
      <c r="D10601" s="1">
        <v>41478</v>
      </c>
      <c r="F10601">
        <v>1</v>
      </c>
      <c r="G10601">
        <v>29690</v>
      </c>
      <c r="H10601" t="s">
        <v>52</v>
      </c>
      <c r="J10601" t="s">
        <v>14</v>
      </c>
      <c r="K10601">
        <v>45</v>
      </c>
      <c r="L10601" t="s">
        <v>15</v>
      </c>
    </row>
    <row r="10602" spans="1:12">
      <c r="A10602" t="e">
        <f ca="1">E00251514238021</f>
        <v>#NAME?</v>
      </c>
      <c r="B10602">
        <v>448</v>
      </c>
      <c r="C10602" t="s">
        <v>112</v>
      </c>
      <c r="D10602" s="1">
        <v>41470</v>
      </c>
      <c r="F10602">
        <v>1</v>
      </c>
      <c r="G10602">
        <v>7243</v>
      </c>
      <c r="H10602" t="s">
        <v>42</v>
      </c>
      <c r="J10602" t="s">
        <v>14</v>
      </c>
      <c r="K10602">
        <v>42</v>
      </c>
      <c r="L10602" t="s">
        <v>15</v>
      </c>
    </row>
    <row r="10603" spans="1:12">
      <c r="A10603" t="e">
        <f ca="1">E00251514238021</f>
        <v>#NAME?</v>
      </c>
      <c r="B10603">
        <v>448</v>
      </c>
      <c r="C10603" t="s">
        <v>112</v>
      </c>
      <c r="D10603" s="1">
        <v>41479</v>
      </c>
      <c r="F10603">
        <v>2</v>
      </c>
      <c r="G10603">
        <v>7243</v>
      </c>
      <c r="H10603" t="s">
        <v>42</v>
      </c>
      <c r="J10603" t="s">
        <v>14</v>
      </c>
      <c r="K10603">
        <v>42</v>
      </c>
      <c r="L10603" t="s">
        <v>15</v>
      </c>
    </row>
    <row r="10604" spans="1:12">
      <c r="A10604" t="e">
        <f ca="1">E00251514459821</f>
        <v>#NAME?</v>
      </c>
      <c r="B10604">
        <v>497</v>
      </c>
      <c r="C10604" t="s">
        <v>141</v>
      </c>
      <c r="D10604" s="1">
        <v>42515</v>
      </c>
      <c r="F10604">
        <v>3</v>
      </c>
      <c r="G10604">
        <v>72631</v>
      </c>
      <c r="H10604" t="s">
        <v>142</v>
      </c>
      <c r="J10604" t="s">
        <v>14</v>
      </c>
      <c r="K10604">
        <v>47</v>
      </c>
      <c r="L10604" t="s">
        <v>15</v>
      </c>
    </row>
    <row r="10605" spans="1:12">
      <c r="A10605" t="e">
        <f ca="1">E00251430379621</f>
        <v>#NAME?</v>
      </c>
      <c r="B10605">
        <v>1933</v>
      </c>
      <c r="C10605" t="s">
        <v>151</v>
      </c>
      <c r="D10605" s="1">
        <v>42569</v>
      </c>
      <c r="F10605">
        <v>1</v>
      </c>
      <c r="G10605">
        <v>5218</v>
      </c>
      <c r="H10605" t="s">
        <v>1242</v>
      </c>
      <c r="J10605" t="s">
        <v>14</v>
      </c>
      <c r="K10605">
        <v>53</v>
      </c>
      <c r="L10605" t="s">
        <v>15</v>
      </c>
    </row>
    <row r="10606" spans="1:12">
      <c r="A10606" t="e">
        <f ca="1">E00251716445321</f>
        <v>#NAME?</v>
      </c>
      <c r="B10606">
        <v>7504</v>
      </c>
      <c r="C10606" t="s">
        <v>162</v>
      </c>
      <c r="D10606" s="1">
        <v>43088</v>
      </c>
      <c r="F10606">
        <v>4</v>
      </c>
      <c r="G10606">
        <v>27800</v>
      </c>
      <c r="H10606" t="s">
        <v>145</v>
      </c>
      <c r="J10606" t="s">
        <v>14</v>
      </c>
      <c r="K10606">
        <v>64</v>
      </c>
      <c r="L10606" t="s">
        <v>15</v>
      </c>
    </row>
    <row r="10607" spans="1:12">
      <c r="A10607" t="e">
        <f ca="1">E00251432260721</f>
        <v>#NAME?</v>
      </c>
      <c r="B10607">
        <v>696</v>
      </c>
      <c r="C10607" t="s">
        <v>913</v>
      </c>
      <c r="D10607" s="1">
        <v>41880</v>
      </c>
      <c r="F10607">
        <v>1</v>
      </c>
      <c r="G10607">
        <v>7295</v>
      </c>
      <c r="H10607" t="s">
        <v>76</v>
      </c>
      <c r="J10607" t="s">
        <v>14</v>
      </c>
      <c r="K10607">
        <v>60</v>
      </c>
      <c r="L10607" t="s">
        <v>15</v>
      </c>
    </row>
    <row r="10608" spans="1:12">
      <c r="A10608" t="e">
        <f ca="1">E00251439851521</f>
        <v>#NAME?</v>
      </c>
      <c r="B10608">
        <v>453</v>
      </c>
      <c r="C10608" t="s">
        <v>96</v>
      </c>
      <c r="D10608" s="1">
        <v>42711</v>
      </c>
      <c r="F10608">
        <v>1</v>
      </c>
      <c r="G10608">
        <v>72631</v>
      </c>
      <c r="H10608" t="s">
        <v>142</v>
      </c>
      <c r="J10608" t="s">
        <v>14</v>
      </c>
      <c r="K10608">
        <v>48</v>
      </c>
      <c r="L10608" t="s">
        <v>15</v>
      </c>
    </row>
    <row r="10609" spans="1:12">
      <c r="A10609" t="e">
        <f ca="1">E00251439851521</f>
        <v>#NAME?</v>
      </c>
      <c r="B10609">
        <v>6046</v>
      </c>
      <c r="C10609" t="s">
        <v>98</v>
      </c>
      <c r="D10609" s="1">
        <v>42387</v>
      </c>
      <c r="E10609">
        <v>0</v>
      </c>
      <c r="F10609">
        <v>1</v>
      </c>
      <c r="G10609">
        <v>72632</v>
      </c>
      <c r="H10609" t="s">
        <v>107</v>
      </c>
      <c r="J10609" t="s">
        <v>34</v>
      </c>
      <c r="K10609">
        <v>47</v>
      </c>
      <c r="L10609" t="s">
        <v>15</v>
      </c>
    </row>
    <row r="10610" spans="1:12">
      <c r="A10610" t="e">
        <f ca="1">E00251716445321</f>
        <v>#NAME?</v>
      </c>
      <c r="B10610">
        <v>286</v>
      </c>
      <c r="C10610" t="s">
        <v>41</v>
      </c>
      <c r="D10610" s="1">
        <v>42998</v>
      </c>
      <c r="F10610">
        <v>2</v>
      </c>
      <c r="G10610">
        <v>25000</v>
      </c>
      <c r="H10610" t="s">
        <v>178</v>
      </c>
      <c r="J10610" t="s">
        <v>14</v>
      </c>
      <c r="K10610">
        <v>64</v>
      </c>
      <c r="L10610" t="s">
        <v>15</v>
      </c>
    </row>
    <row r="10611" spans="1:12">
      <c r="A10611" t="e">
        <f ca="1">E00251430261521</f>
        <v>#NAME?</v>
      </c>
      <c r="B10611">
        <v>500</v>
      </c>
      <c r="C10611" t="s">
        <v>161</v>
      </c>
      <c r="D10611" s="1">
        <v>41443</v>
      </c>
      <c r="F10611">
        <v>1</v>
      </c>
      <c r="G10611">
        <v>4556</v>
      </c>
      <c r="H10611" t="s">
        <v>121</v>
      </c>
      <c r="J10611" t="s">
        <v>14</v>
      </c>
      <c r="K10611">
        <v>49</v>
      </c>
      <c r="L10611" t="s">
        <v>15</v>
      </c>
    </row>
    <row r="10612" spans="1:12">
      <c r="A10612" t="e">
        <f ca="1">E00251619841121</f>
        <v>#NAME?</v>
      </c>
      <c r="B10612">
        <v>459</v>
      </c>
      <c r="C10612" t="s">
        <v>187</v>
      </c>
      <c r="D10612" s="1">
        <v>41992</v>
      </c>
      <c r="F10612">
        <v>2</v>
      </c>
      <c r="G10612">
        <v>4019</v>
      </c>
      <c r="H10612" t="s">
        <v>26</v>
      </c>
      <c r="J10612" t="s">
        <v>14</v>
      </c>
      <c r="K10612">
        <v>46</v>
      </c>
      <c r="L10612" t="s">
        <v>15</v>
      </c>
    </row>
    <row r="10613" spans="1:12">
      <c r="A10613" t="e">
        <f ca="1">E00251432449321</f>
        <v>#NAME?</v>
      </c>
      <c r="B10613">
        <v>490</v>
      </c>
      <c r="C10613" t="s">
        <v>158</v>
      </c>
      <c r="D10613" s="1">
        <v>41689</v>
      </c>
      <c r="F10613">
        <v>1</v>
      </c>
      <c r="G10613">
        <v>5569</v>
      </c>
      <c r="H10613" t="s">
        <v>218</v>
      </c>
      <c r="J10613" t="s">
        <v>14</v>
      </c>
      <c r="K10613">
        <v>57</v>
      </c>
      <c r="L10613" t="s">
        <v>15</v>
      </c>
    </row>
    <row r="10614" spans="1:12">
      <c r="A10614" t="e">
        <f ca="1">E00251716459421</f>
        <v>#NAME?</v>
      </c>
      <c r="B10614">
        <v>7505</v>
      </c>
      <c r="C10614" t="s">
        <v>209</v>
      </c>
      <c r="D10614" s="1">
        <v>42153</v>
      </c>
      <c r="F10614">
        <v>4</v>
      </c>
      <c r="G10614">
        <v>49300</v>
      </c>
      <c r="H10614" t="s">
        <v>228</v>
      </c>
      <c r="J10614" t="s">
        <v>14</v>
      </c>
      <c r="K10614">
        <v>42</v>
      </c>
      <c r="L10614" t="s">
        <v>15</v>
      </c>
    </row>
    <row r="10615" spans="1:12">
      <c r="A10615" t="e">
        <f ca="1">E00251717155721</f>
        <v>#NAME?</v>
      </c>
      <c r="B10615">
        <v>291</v>
      </c>
      <c r="C10615" t="s">
        <v>160</v>
      </c>
      <c r="D10615" s="1">
        <v>41351</v>
      </c>
      <c r="F10615">
        <v>2</v>
      </c>
      <c r="G10615">
        <v>4019</v>
      </c>
      <c r="H10615" t="s">
        <v>26</v>
      </c>
      <c r="J10615" t="s">
        <v>14</v>
      </c>
      <c r="K10615">
        <v>53</v>
      </c>
      <c r="L10615" t="s">
        <v>15</v>
      </c>
    </row>
    <row r="10616" spans="1:12">
      <c r="A10616" t="e">
        <f ca="1">E00251429331821</f>
        <v>#NAME?</v>
      </c>
      <c r="B10616">
        <v>175</v>
      </c>
      <c r="C10616" t="s">
        <v>131</v>
      </c>
      <c r="D10616" s="1">
        <v>42487</v>
      </c>
      <c r="F10616">
        <v>1</v>
      </c>
      <c r="G10616">
        <v>3829</v>
      </c>
      <c r="H10616" t="s">
        <v>419</v>
      </c>
      <c r="J10616" t="s">
        <v>14</v>
      </c>
      <c r="K10616">
        <v>59</v>
      </c>
      <c r="L10616" t="s">
        <v>15</v>
      </c>
    </row>
    <row r="10617" spans="1:12">
      <c r="A10617" t="e">
        <f ca="1">E00251429331821</f>
        <v>#NAME?</v>
      </c>
      <c r="B10617">
        <v>175</v>
      </c>
      <c r="C10617" t="s">
        <v>131</v>
      </c>
      <c r="D10617" s="1">
        <v>42339</v>
      </c>
      <c r="F10617">
        <v>2</v>
      </c>
      <c r="G10617">
        <v>3659</v>
      </c>
      <c r="H10617" t="s">
        <v>132</v>
      </c>
      <c r="J10617" t="s">
        <v>14</v>
      </c>
      <c r="K10617">
        <v>58</v>
      </c>
      <c r="L10617" t="s">
        <v>15</v>
      </c>
    </row>
    <row r="10618" spans="1:12">
      <c r="A10618" t="e">
        <f ca="1">E00251429331821</f>
        <v>#NAME?</v>
      </c>
      <c r="B10618">
        <v>283</v>
      </c>
      <c r="C10618" t="s">
        <v>133</v>
      </c>
      <c r="D10618" s="1">
        <v>42209</v>
      </c>
      <c r="F10618">
        <v>3</v>
      </c>
      <c r="G10618">
        <v>2729</v>
      </c>
      <c r="H10618" t="s">
        <v>115</v>
      </c>
      <c r="J10618" t="s">
        <v>14</v>
      </c>
      <c r="K10618">
        <v>58</v>
      </c>
      <c r="L10618" t="s">
        <v>15</v>
      </c>
    </row>
    <row r="10619" spans="1:12">
      <c r="A10619" t="e">
        <f ca="1">E00251717155721</f>
        <v>#NAME?</v>
      </c>
      <c r="B10619">
        <v>291</v>
      </c>
      <c r="C10619" t="s">
        <v>160</v>
      </c>
      <c r="D10619" s="1">
        <v>42254</v>
      </c>
      <c r="F10619">
        <v>2</v>
      </c>
      <c r="G10619">
        <v>7291</v>
      </c>
      <c r="H10619" t="s">
        <v>163</v>
      </c>
      <c r="J10619" t="s">
        <v>14</v>
      </c>
      <c r="K10619">
        <v>56</v>
      </c>
      <c r="L10619" t="s">
        <v>15</v>
      </c>
    </row>
    <row r="10620" spans="1:12">
      <c r="A10620" t="e">
        <f ca="1">E00251717155721</f>
        <v>#NAME?</v>
      </c>
      <c r="B10620">
        <v>291</v>
      </c>
      <c r="C10620" t="s">
        <v>160</v>
      </c>
      <c r="D10620" s="1">
        <v>42254</v>
      </c>
      <c r="F10620">
        <v>3</v>
      </c>
      <c r="G10620">
        <v>4019</v>
      </c>
      <c r="H10620" t="s">
        <v>26</v>
      </c>
      <c r="J10620" t="s">
        <v>14</v>
      </c>
      <c r="K10620">
        <v>56</v>
      </c>
      <c r="L10620" t="s">
        <v>15</v>
      </c>
    </row>
    <row r="10621" spans="1:12">
      <c r="A10621" t="e">
        <f ca="1">E00251429331821</f>
        <v>#NAME?</v>
      </c>
      <c r="B10621">
        <v>283</v>
      </c>
      <c r="C10621" t="s">
        <v>133</v>
      </c>
      <c r="D10621" s="1">
        <v>41711</v>
      </c>
      <c r="F10621">
        <v>1</v>
      </c>
      <c r="G10621">
        <v>2729</v>
      </c>
      <c r="H10621" t="s">
        <v>115</v>
      </c>
      <c r="J10621" t="s">
        <v>14</v>
      </c>
      <c r="K10621">
        <v>57</v>
      </c>
      <c r="L10621" t="s">
        <v>15</v>
      </c>
    </row>
    <row r="10622" spans="1:12">
      <c r="A10622" t="e">
        <f ca="1">E00251429331821</f>
        <v>#NAME?</v>
      </c>
      <c r="B10622">
        <v>742</v>
      </c>
      <c r="C10622" t="s">
        <v>961</v>
      </c>
      <c r="D10622" s="1">
        <v>41670</v>
      </c>
      <c r="F10622">
        <v>1</v>
      </c>
      <c r="G10622">
        <v>7194</v>
      </c>
      <c r="H10622" t="s">
        <v>1228</v>
      </c>
      <c r="I10622" t="s">
        <v>56</v>
      </c>
      <c r="J10622" t="s">
        <v>57</v>
      </c>
      <c r="K10622">
        <v>56</v>
      </c>
      <c r="L10622" t="s">
        <v>15</v>
      </c>
    </row>
    <row r="10623" spans="1:12">
      <c r="A10623" t="e">
        <f ca="1">E00251615150021</f>
        <v>#NAME?</v>
      </c>
      <c r="B10623">
        <v>1929</v>
      </c>
      <c r="C10623" t="s">
        <v>195</v>
      </c>
      <c r="D10623" s="1">
        <v>42047</v>
      </c>
      <c r="F10623">
        <v>3</v>
      </c>
      <c r="G10623">
        <v>4549</v>
      </c>
      <c r="H10623" t="s">
        <v>69</v>
      </c>
      <c r="J10623" t="s">
        <v>14</v>
      </c>
      <c r="K10623">
        <v>39</v>
      </c>
      <c r="L10623" t="s">
        <v>15</v>
      </c>
    </row>
    <row r="10624" spans="1:12">
      <c r="A10624" t="e">
        <f ca="1">E00251716445321</f>
        <v>#NAME?</v>
      </c>
      <c r="B10624">
        <v>502</v>
      </c>
      <c r="C10624" t="s">
        <v>172</v>
      </c>
      <c r="D10624" s="1">
        <v>41222</v>
      </c>
      <c r="F10624">
        <v>4</v>
      </c>
      <c r="G10624">
        <v>4019</v>
      </c>
      <c r="H10624" t="s">
        <v>26</v>
      </c>
      <c r="J10624" t="s">
        <v>14</v>
      </c>
      <c r="K10624">
        <v>59</v>
      </c>
      <c r="L10624" t="s">
        <v>15</v>
      </c>
    </row>
    <row r="10625" spans="1:12">
      <c r="A10625" t="e">
        <f ca="1">E00251716445321</f>
        <v>#NAME?</v>
      </c>
      <c r="B10625">
        <v>502</v>
      </c>
      <c r="C10625" t="s">
        <v>172</v>
      </c>
      <c r="D10625" s="1">
        <v>41260</v>
      </c>
      <c r="F10625">
        <v>6</v>
      </c>
      <c r="G10625">
        <v>4019</v>
      </c>
      <c r="H10625" t="s">
        <v>26</v>
      </c>
      <c r="J10625" t="s">
        <v>14</v>
      </c>
      <c r="K10625">
        <v>59</v>
      </c>
      <c r="L10625" t="s">
        <v>15</v>
      </c>
    </row>
    <row r="10626" spans="1:12">
      <c r="A10626" t="e">
        <f ca="1">E00251432196721</f>
        <v>#NAME?</v>
      </c>
      <c r="B10626">
        <v>449</v>
      </c>
      <c r="C10626" t="s">
        <v>124</v>
      </c>
      <c r="D10626" s="1">
        <v>42066</v>
      </c>
      <c r="F10626">
        <v>1</v>
      </c>
      <c r="G10626">
        <v>7862</v>
      </c>
      <c r="H10626" t="s">
        <v>27</v>
      </c>
      <c r="J10626" t="s">
        <v>14</v>
      </c>
      <c r="K10626">
        <v>46</v>
      </c>
      <c r="L10626" t="s">
        <v>22</v>
      </c>
    </row>
    <row r="10627" spans="1:12">
      <c r="A10627" t="e">
        <f ca="1">E00251432196721</f>
        <v>#NAME?</v>
      </c>
      <c r="B10627">
        <v>449</v>
      </c>
      <c r="C10627" t="s">
        <v>124</v>
      </c>
      <c r="D10627" s="1">
        <v>42928</v>
      </c>
      <c r="F10627">
        <v>1</v>
      </c>
      <c r="G10627">
        <v>2750</v>
      </c>
      <c r="H10627" t="s">
        <v>114</v>
      </c>
      <c r="J10627" t="s">
        <v>14</v>
      </c>
      <c r="K10627">
        <v>48</v>
      </c>
      <c r="L10627" t="s">
        <v>15</v>
      </c>
    </row>
    <row r="10628" spans="1:12">
      <c r="A10628" t="e">
        <f ca="1">E00251514238021</f>
        <v>#NAME?</v>
      </c>
      <c r="B10628">
        <v>448</v>
      </c>
      <c r="C10628" t="s">
        <v>112</v>
      </c>
      <c r="D10628" s="1">
        <v>41659</v>
      </c>
      <c r="F10628">
        <v>1</v>
      </c>
      <c r="G10628">
        <v>30000</v>
      </c>
      <c r="H10628" t="s">
        <v>144</v>
      </c>
      <c r="J10628" t="s">
        <v>14</v>
      </c>
      <c r="K10628">
        <v>43</v>
      </c>
      <c r="L10628" t="s">
        <v>15</v>
      </c>
    </row>
    <row r="10629" spans="1:12">
      <c r="A10629" t="e">
        <f ca="1">E00251514238021</f>
        <v>#NAME?</v>
      </c>
      <c r="B10629">
        <v>448</v>
      </c>
      <c r="C10629" t="s">
        <v>112</v>
      </c>
      <c r="D10629" s="1">
        <v>42398</v>
      </c>
      <c r="F10629">
        <v>1</v>
      </c>
      <c r="G10629">
        <v>71940</v>
      </c>
      <c r="H10629" t="s">
        <v>135</v>
      </c>
      <c r="J10629" t="s">
        <v>14</v>
      </c>
      <c r="K10629">
        <v>45</v>
      </c>
      <c r="L10629" t="s">
        <v>15</v>
      </c>
    </row>
    <row r="10630" spans="1:12">
      <c r="A10630" t="e">
        <f ca="1">E00251512331321</f>
        <v>#NAME?</v>
      </c>
      <c r="B10630">
        <v>66</v>
      </c>
      <c r="C10630" t="s">
        <v>134</v>
      </c>
      <c r="D10630" s="1">
        <v>42594</v>
      </c>
      <c r="F10630">
        <v>2</v>
      </c>
      <c r="G10630">
        <v>4019</v>
      </c>
      <c r="H10630" t="s">
        <v>26</v>
      </c>
      <c r="J10630" t="s">
        <v>14</v>
      </c>
      <c r="K10630">
        <v>56</v>
      </c>
      <c r="L10630" t="s">
        <v>15</v>
      </c>
    </row>
    <row r="10631" spans="1:12">
      <c r="A10631" t="e">
        <f ca="1">E00251432196721</f>
        <v>#NAME?</v>
      </c>
      <c r="B10631">
        <v>449</v>
      </c>
      <c r="C10631" t="s">
        <v>124</v>
      </c>
      <c r="D10631" s="1">
        <v>40947</v>
      </c>
      <c r="F10631">
        <v>1</v>
      </c>
      <c r="G10631">
        <v>34690</v>
      </c>
      <c r="H10631" t="s">
        <v>118</v>
      </c>
      <c r="J10631" t="s">
        <v>14</v>
      </c>
      <c r="K10631">
        <v>43</v>
      </c>
      <c r="L10631" t="s">
        <v>15</v>
      </c>
    </row>
    <row r="10632" spans="1:12">
      <c r="A10632" t="e">
        <f ca="1">E00251514454421</f>
        <v>#NAME?</v>
      </c>
      <c r="B10632">
        <v>446</v>
      </c>
      <c r="C10632" t="s">
        <v>94</v>
      </c>
      <c r="D10632" s="1">
        <v>42460</v>
      </c>
      <c r="F10632">
        <v>1</v>
      </c>
      <c r="G10632">
        <v>4019</v>
      </c>
      <c r="H10632" t="s">
        <v>26</v>
      </c>
      <c r="J10632" t="s">
        <v>14</v>
      </c>
      <c r="K10632">
        <v>54</v>
      </c>
      <c r="L10632" t="s">
        <v>15</v>
      </c>
    </row>
    <row r="10633" spans="1:12">
      <c r="A10633" t="e">
        <f ca="1">E00251716445321</f>
        <v>#NAME?</v>
      </c>
      <c r="B10633">
        <v>7504</v>
      </c>
      <c r="C10633" t="s">
        <v>162</v>
      </c>
      <c r="D10633" s="1">
        <v>42058</v>
      </c>
      <c r="F10633">
        <v>1</v>
      </c>
      <c r="G10633">
        <v>25000</v>
      </c>
      <c r="H10633" t="s">
        <v>178</v>
      </c>
      <c r="J10633" t="s">
        <v>14</v>
      </c>
      <c r="K10633">
        <v>61</v>
      </c>
      <c r="L10633" t="s">
        <v>15</v>
      </c>
    </row>
    <row r="10634" spans="1:12">
      <c r="A10634" t="e">
        <f ca="1">E00251716445321</f>
        <v>#NAME?</v>
      </c>
      <c r="B10634">
        <v>7504</v>
      </c>
      <c r="C10634" t="s">
        <v>162</v>
      </c>
      <c r="D10634" s="1">
        <v>42429</v>
      </c>
      <c r="F10634">
        <v>2</v>
      </c>
      <c r="G10634">
        <v>1101</v>
      </c>
      <c r="H10634" t="s">
        <v>220</v>
      </c>
      <c r="J10634" t="s">
        <v>14</v>
      </c>
      <c r="K10634">
        <v>62</v>
      </c>
      <c r="L10634" t="s">
        <v>15</v>
      </c>
    </row>
    <row r="10635" spans="1:12">
      <c r="A10635" t="e">
        <f ca="1">E00251514238021</f>
        <v>#NAME?</v>
      </c>
      <c r="B10635">
        <v>448</v>
      </c>
      <c r="C10635" t="s">
        <v>112</v>
      </c>
      <c r="D10635" s="1">
        <v>42415</v>
      </c>
      <c r="F10635">
        <v>2</v>
      </c>
      <c r="G10635">
        <v>7177</v>
      </c>
      <c r="H10635" t="s">
        <v>126</v>
      </c>
      <c r="J10635" t="s">
        <v>14</v>
      </c>
      <c r="K10635">
        <v>45</v>
      </c>
      <c r="L10635" t="s">
        <v>15</v>
      </c>
    </row>
    <row r="10636" spans="1:12">
      <c r="A10636" t="e">
        <f ca="1">E00251512331321</f>
        <v>#NAME?</v>
      </c>
      <c r="B10636">
        <v>66</v>
      </c>
      <c r="C10636" t="s">
        <v>134</v>
      </c>
      <c r="D10636" s="1">
        <v>41023</v>
      </c>
      <c r="F10636">
        <v>1</v>
      </c>
      <c r="G10636">
        <v>4549</v>
      </c>
      <c r="H10636" t="s">
        <v>69</v>
      </c>
      <c r="J10636" t="s">
        <v>14</v>
      </c>
      <c r="K10636">
        <v>52</v>
      </c>
      <c r="L10636" t="s">
        <v>15</v>
      </c>
    </row>
    <row r="10637" spans="1:12">
      <c r="A10637" t="e">
        <f ca="1">E00251512331321</f>
        <v>#NAME?</v>
      </c>
      <c r="B10637">
        <v>66</v>
      </c>
      <c r="C10637" t="s">
        <v>134</v>
      </c>
      <c r="D10637" s="1">
        <v>42062</v>
      </c>
      <c r="F10637">
        <v>1</v>
      </c>
      <c r="G10637">
        <v>4019</v>
      </c>
      <c r="H10637" t="s">
        <v>26</v>
      </c>
      <c r="J10637" t="s">
        <v>14</v>
      </c>
      <c r="K10637">
        <v>55</v>
      </c>
      <c r="L10637" t="s">
        <v>15</v>
      </c>
    </row>
    <row r="10638" spans="1:12">
      <c r="A10638" t="e">
        <f ca="1">E00251430334821</f>
        <v>#NAME?</v>
      </c>
      <c r="B10638">
        <v>479</v>
      </c>
      <c r="C10638" t="s">
        <v>164</v>
      </c>
      <c r="D10638" s="1">
        <v>40955</v>
      </c>
      <c r="F10638">
        <v>2</v>
      </c>
      <c r="G10638">
        <v>8449</v>
      </c>
      <c r="H10638" t="s">
        <v>1240</v>
      </c>
      <c r="J10638" t="s">
        <v>14</v>
      </c>
      <c r="K10638">
        <v>46</v>
      </c>
      <c r="L10638" t="s">
        <v>15</v>
      </c>
    </row>
    <row r="10639" spans="1:12">
      <c r="A10639" t="e">
        <f ca="1">E00251430334821</f>
        <v>#NAME?</v>
      </c>
      <c r="B10639">
        <v>479</v>
      </c>
      <c r="C10639" t="s">
        <v>164</v>
      </c>
      <c r="D10639" s="1">
        <v>42276</v>
      </c>
      <c r="F10639">
        <v>3</v>
      </c>
      <c r="G10639">
        <v>71986</v>
      </c>
      <c r="H10639" t="s">
        <v>62</v>
      </c>
      <c r="J10639" t="s">
        <v>14</v>
      </c>
      <c r="K10639">
        <v>50</v>
      </c>
      <c r="L10639" t="s">
        <v>15</v>
      </c>
    </row>
    <row r="10640" spans="1:12">
      <c r="A10640" t="e">
        <f ca="1">E00251432196721</f>
        <v>#NAME?</v>
      </c>
      <c r="B10640">
        <v>449</v>
      </c>
      <c r="C10640" t="s">
        <v>124</v>
      </c>
      <c r="D10640" s="1">
        <v>41970</v>
      </c>
      <c r="F10640">
        <v>1</v>
      </c>
      <c r="G10640">
        <v>5198</v>
      </c>
      <c r="H10640" t="s">
        <v>200</v>
      </c>
      <c r="J10640" t="s">
        <v>14</v>
      </c>
      <c r="K10640">
        <v>46</v>
      </c>
      <c r="L10640" t="s">
        <v>15</v>
      </c>
    </row>
    <row r="10641" spans="1:12">
      <c r="A10641" t="e">
        <f ca="1">E00251432196721</f>
        <v>#NAME?</v>
      </c>
      <c r="B10641">
        <v>449</v>
      </c>
      <c r="C10641" t="s">
        <v>124</v>
      </c>
      <c r="D10641" s="1">
        <v>42411</v>
      </c>
      <c r="F10641">
        <v>2</v>
      </c>
      <c r="G10641">
        <v>7242</v>
      </c>
      <c r="H10641" t="s">
        <v>93</v>
      </c>
      <c r="J10641" t="s">
        <v>14</v>
      </c>
      <c r="K10641">
        <v>47</v>
      </c>
      <c r="L10641" t="s">
        <v>15</v>
      </c>
    </row>
    <row r="10642" spans="1:12">
      <c r="A10642" t="e">
        <f ca="1">E00251619841121</f>
        <v>#NAME?</v>
      </c>
      <c r="B10642">
        <v>459</v>
      </c>
      <c r="C10642" t="s">
        <v>187</v>
      </c>
      <c r="D10642" s="1">
        <v>41674</v>
      </c>
      <c r="F10642">
        <v>2</v>
      </c>
      <c r="G10642">
        <v>4019</v>
      </c>
      <c r="H10642" t="s">
        <v>26</v>
      </c>
      <c r="J10642" t="s">
        <v>14</v>
      </c>
      <c r="K10642">
        <v>45</v>
      </c>
      <c r="L10642" t="s">
        <v>15</v>
      </c>
    </row>
    <row r="10643" spans="1:12">
      <c r="A10643" t="e">
        <f ca="1">E00251619841121</f>
        <v>#NAME?</v>
      </c>
      <c r="B10643">
        <v>459</v>
      </c>
      <c r="C10643" t="s">
        <v>187</v>
      </c>
      <c r="D10643" s="1">
        <v>41961</v>
      </c>
      <c r="F10643">
        <v>2</v>
      </c>
      <c r="G10643">
        <v>4019</v>
      </c>
      <c r="H10643" t="s">
        <v>26</v>
      </c>
      <c r="J10643" t="s">
        <v>14</v>
      </c>
      <c r="K10643">
        <v>46</v>
      </c>
      <c r="L10643" t="s">
        <v>15</v>
      </c>
    </row>
    <row r="10644" spans="1:12">
      <c r="A10644" t="e">
        <f ca="1">E00251429331821</f>
        <v>#NAME?</v>
      </c>
      <c r="B10644">
        <v>283</v>
      </c>
      <c r="C10644" t="s">
        <v>133</v>
      </c>
      <c r="D10644" s="1">
        <v>41437</v>
      </c>
      <c r="F10644">
        <v>1</v>
      </c>
      <c r="G10644">
        <v>5990</v>
      </c>
      <c r="H10644" t="s">
        <v>60</v>
      </c>
      <c r="J10644" t="s">
        <v>14</v>
      </c>
      <c r="K10644">
        <v>56</v>
      </c>
      <c r="L10644" t="s">
        <v>15</v>
      </c>
    </row>
    <row r="10645" spans="1:12">
      <c r="A10645" t="e">
        <f ca="1">E00251532975721</f>
        <v>#NAME?</v>
      </c>
      <c r="B10645">
        <v>772</v>
      </c>
      <c r="C10645" t="s">
        <v>170</v>
      </c>
      <c r="D10645" s="1">
        <v>41655</v>
      </c>
      <c r="E10645">
        <v>2</v>
      </c>
      <c r="F10645">
        <v>4</v>
      </c>
      <c r="G10645">
        <v>3051</v>
      </c>
      <c r="H10645" t="s">
        <v>13</v>
      </c>
      <c r="J10645" t="s">
        <v>34</v>
      </c>
      <c r="K10645">
        <v>50</v>
      </c>
      <c r="L10645" t="s">
        <v>15</v>
      </c>
    </row>
    <row r="10646" spans="1:12">
      <c r="A10646" t="e">
        <f ca="1">E00251532975721</f>
        <v>#NAME?</v>
      </c>
      <c r="B10646">
        <v>446</v>
      </c>
      <c r="C10646" t="s">
        <v>94</v>
      </c>
      <c r="D10646" s="1">
        <v>41222</v>
      </c>
      <c r="F10646">
        <v>2</v>
      </c>
      <c r="G10646">
        <v>3051</v>
      </c>
      <c r="H10646" t="s">
        <v>13</v>
      </c>
      <c r="J10646" t="s">
        <v>14</v>
      </c>
      <c r="K10646">
        <v>48</v>
      </c>
      <c r="L10646" t="s">
        <v>15</v>
      </c>
    </row>
    <row r="10647" spans="1:12">
      <c r="A10647" t="e">
        <f ca="1">E00251429331821</f>
        <v>#NAME?</v>
      </c>
      <c r="B10647">
        <v>283</v>
      </c>
      <c r="C10647" t="s">
        <v>133</v>
      </c>
      <c r="D10647" s="1">
        <v>41982</v>
      </c>
      <c r="F10647">
        <v>3</v>
      </c>
      <c r="G10647">
        <v>2729</v>
      </c>
      <c r="H10647" t="s">
        <v>115</v>
      </c>
      <c r="J10647" t="s">
        <v>14</v>
      </c>
      <c r="K10647">
        <v>57</v>
      </c>
      <c r="L10647" t="s">
        <v>15</v>
      </c>
    </row>
    <row r="10648" spans="1:12">
      <c r="A10648" t="e">
        <f ca="1">E00251611207321</f>
        <v>#NAME?</v>
      </c>
      <c r="B10648">
        <v>307</v>
      </c>
      <c r="C10648" t="s">
        <v>210</v>
      </c>
      <c r="D10648" s="1">
        <v>42860</v>
      </c>
      <c r="F10648">
        <v>1</v>
      </c>
      <c r="G10648">
        <v>2448</v>
      </c>
      <c r="H10648" t="s">
        <v>19</v>
      </c>
      <c r="J10648" t="s">
        <v>14</v>
      </c>
      <c r="K10648">
        <v>45</v>
      </c>
      <c r="L10648" t="s">
        <v>15</v>
      </c>
    </row>
    <row r="10649" spans="1:12">
      <c r="A10649" t="e">
        <f ca="1">E00251511146121</f>
        <v>#NAME?</v>
      </c>
      <c r="B10649">
        <v>28</v>
      </c>
      <c r="C10649" t="s">
        <v>153</v>
      </c>
      <c r="D10649" s="1">
        <v>41466</v>
      </c>
      <c r="F10649">
        <v>1</v>
      </c>
      <c r="G10649">
        <v>7243</v>
      </c>
      <c r="H10649" t="s">
        <v>42</v>
      </c>
      <c r="J10649" t="s">
        <v>14</v>
      </c>
      <c r="K10649">
        <v>55</v>
      </c>
      <c r="L10649" t="s">
        <v>15</v>
      </c>
    </row>
    <row r="10650" spans="1:12">
      <c r="A10650" t="e">
        <f ca="1">E00251619841121</f>
        <v>#NAME?</v>
      </c>
      <c r="B10650">
        <v>459</v>
      </c>
      <c r="C10650" t="s">
        <v>187</v>
      </c>
      <c r="D10650" s="1">
        <v>41669</v>
      </c>
      <c r="F10650">
        <v>1</v>
      </c>
      <c r="G10650">
        <v>7804</v>
      </c>
      <c r="H10650" t="s">
        <v>43</v>
      </c>
      <c r="J10650" t="s">
        <v>14</v>
      </c>
      <c r="K10650">
        <v>45</v>
      </c>
      <c r="L10650" t="s">
        <v>22</v>
      </c>
    </row>
    <row r="10651" spans="1:12">
      <c r="A10651" t="e">
        <f ca="1">E00251619841121</f>
        <v>#NAME?</v>
      </c>
      <c r="B10651">
        <v>459</v>
      </c>
      <c r="C10651" t="s">
        <v>187</v>
      </c>
      <c r="D10651" s="1">
        <v>41673</v>
      </c>
      <c r="F10651">
        <v>1</v>
      </c>
      <c r="G10651">
        <v>7804</v>
      </c>
      <c r="H10651" t="s">
        <v>43</v>
      </c>
      <c r="J10651" t="s">
        <v>14</v>
      </c>
      <c r="K10651">
        <v>45</v>
      </c>
      <c r="L10651" t="s">
        <v>22</v>
      </c>
    </row>
    <row r="10652" spans="1:12">
      <c r="A10652" t="e">
        <f ca="1">E00251511146121</f>
        <v>#NAME?</v>
      </c>
      <c r="B10652">
        <v>28</v>
      </c>
      <c r="C10652" t="s">
        <v>153</v>
      </c>
      <c r="D10652" s="1">
        <v>41610</v>
      </c>
      <c r="F10652">
        <v>2</v>
      </c>
      <c r="G10652">
        <v>5920</v>
      </c>
      <c r="H10652" t="s">
        <v>417</v>
      </c>
      <c r="J10652" t="s">
        <v>14</v>
      </c>
      <c r="K10652">
        <v>56</v>
      </c>
      <c r="L10652" t="s">
        <v>15</v>
      </c>
    </row>
    <row r="10653" spans="1:12">
      <c r="A10653" t="e">
        <f ca="1">E00251430261521</f>
        <v>#NAME?</v>
      </c>
      <c r="B10653">
        <v>500</v>
      </c>
      <c r="C10653" t="s">
        <v>161</v>
      </c>
      <c r="D10653" s="1">
        <v>42425</v>
      </c>
      <c r="F10653">
        <v>1</v>
      </c>
      <c r="G10653">
        <v>72632</v>
      </c>
      <c r="H10653" t="s">
        <v>107</v>
      </c>
      <c r="J10653" t="s">
        <v>14</v>
      </c>
      <c r="K10653">
        <v>52</v>
      </c>
      <c r="L10653" t="s">
        <v>15</v>
      </c>
    </row>
    <row r="10654" spans="1:12">
      <c r="A10654" t="e">
        <f ca="1">E00251611207321</f>
        <v>#NAME?</v>
      </c>
      <c r="B10654">
        <v>307</v>
      </c>
      <c r="C10654" t="s">
        <v>210</v>
      </c>
      <c r="D10654" s="1">
        <v>42067</v>
      </c>
      <c r="F10654">
        <v>1</v>
      </c>
      <c r="G10654">
        <v>4556</v>
      </c>
      <c r="H10654" t="s">
        <v>121</v>
      </c>
      <c r="J10654" t="s">
        <v>14</v>
      </c>
      <c r="K10654">
        <v>43</v>
      </c>
      <c r="L10654" t="s">
        <v>15</v>
      </c>
    </row>
    <row r="10655" spans="1:12">
      <c r="A10655" t="e">
        <f ca="1">E00251611207321</f>
        <v>#NAME?</v>
      </c>
      <c r="B10655">
        <v>307</v>
      </c>
      <c r="C10655" t="s">
        <v>210</v>
      </c>
      <c r="D10655" s="1">
        <v>42727</v>
      </c>
      <c r="F10655">
        <v>1</v>
      </c>
      <c r="G10655">
        <v>7906</v>
      </c>
      <c r="H10655" t="s">
        <v>173</v>
      </c>
      <c r="J10655" t="s">
        <v>14</v>
      </c>
      <c r="K10655">
        <v>45</v>
      </c>
      <c r="L10655" t="s">
        <v>22</v>
      </c>
    </row>
    <row r="10656" spans="1:12">
      <c r="A10656" t="e">
        <f ca="1">E00251432260721</f>
        <v>#NAME?</v>
      </c>
      <c r="B10656">
        <v>454</v>
      </c>
      <c r="C10656" t="s">
        <v>179</v>
      </c>
      <c r="D10656" s="1">
        <v>41218</v>
      </c>
      <c r="F10656">
        <v>1</v>
      </c>
      <c r="G10656">
        <v>7823</v>
      </c>
      <c r="H10656" t="s">
        <v>282</v>
      </c>
      <c r="J10656" t="s">
        <v>14</v>
      </c>
      <c r="K10656">
        <v>58</v>
      </c>
      <c r="L10656" t="s">
        <v>22</v>
      </c>
    </row>
    <row r="10657" spans="1:12">
      <c r="A10657" t="e">
        <f ca="1">E00251432272621</f>
        <v>#NAME?</v>
      </c>
      <c r="B10657">
        <v>489</v>
      </c>
      <c r="C10657" t="s">
        <v>100</v>
      </c>
      <c r="D10657" s="1">
        <v>41284</v>
      </c>
      <c r="F10657">
        <v>1</v>
      </c>
      <c r="G10657">
        <v>3051</v>
      </c>
      <c r="H10657" t="s">
        <v>13</v>
      </c>
      <c r="J10657" t="s">
        <v>14</v>
      </c>
      <c r="K10657">
        <v>52</v>
      </c>
      <c r="L10657" t="s">
        <v>15</v>
      </c>
    </row>
    <row r="10658" spans="1:12">
      <c r="A10658" t="e">
        <f ca="1">E00251715428921</f>
        <v>#NAME?</v>
      </c>
      <c r="B10658">
        <v>94</v>
      </c>
      <c r="C10658" t="s">
        <v>74</v>
      </c>
      <c r="D10658" s="1">
        <v>42324</v>
      </c>
      <c r="F10658">
        <v>1</v>
      </c>
      <c r="G10658">
        <v>72632</v>
      </c>
      <c r="H10658" t="s">
        <v>107</v>
      </c>
      <c r="J10658" t="s">
        <v>14</v>
      </c>
      <c r="K10658">
        <v>46</v>
      </c>
      <c r="L10658" t="s">
        <v>15</v>
      </c>
    </row>
    <row r="10659" spans="1:12">
      <c r="A10659" t="e">
        <f ca="1">E00251524999721</f>
        <v>#NAME?</v>
      </c>
      <c r="B10659">
        <v>437</v>
      </c>
      <c r="C10659" t="s">
        <v>216</v>
      </c>
      <c r="D10659" s="1">
        <v>41848</v>
      </c>
      <c r="F10659">
        <v>1</v>
      </c>
      <c r="G10659">
        <v>6929</v>
      </c>
      <c r="H10659" t="s">
        <v>36</v>
      </c>
      <c r="J10659" t="s">
        <v>14</v>
      </c>
      <c r="K10659">
        <v>50</v>
      </c>
      <c r="L10659" t="s">
        <v>15</v>
      </c>
    </row>
    <row r="10660" spans="1:12">
      <c r="A10660" t="e">
        <f ca="1">E00251717155721</f>
        <v>#NAME?</v>
      </c>
      <c r="B10660">
        <v>291</v>
      </c>
      <c r="C10660" t="s">
        <v>160</v>
      </c>
      <c r="D10660" s="1">
        <v>41303</v>
      </c>
      <c r="F10660">
        <v>3</v>
      </c>
      <c r="G10660">
        <v>4019</v>
      </c>
      <c r="H10660" t="s">
        <v>26</v>
      </c>
      <c r="J10660" t="s">
        <v>14</v>
      </c>
      <c r="K10660">
        <v>53</v>
      </c>
      <c r="L10660" t="s">
        <v>15</v>
      </c>
    </row>
    <row r="10661" spans="1:12">
      <c r="A10661" t="e">
        <f ca="1">E00251424839421</f>
        <v>#NAME?</v>
      </c>
      <c r="B10661">
        <v>110</v>
      </c>
      <c r="C10661" t="s">
        <v>980</v>
      </c>
      <c r="D10661" s="1">
        <v>41717</v>
      </c>
      <c r="F10661">
        <v>1</v>
      </c>
      <c r="G10661">
        <v>84500</v>
      </c>
      <c r="H10661" t="s">
        <v>511</v>
      </c>
      <c r="J10661" t="s">
        <v>14</v>
      </c>
      <c r="K10661">
        <v>41</v>
      </c>
      <c r="L10661" t="s">
        <v>15</v>
      </c>
    </row>
    <row r="10662" spans="1:12">
      <c r="A10662" t="e">
        <f ca="1">E00251717155721</f>
        <v>#NAME?</v>
      </c>
      <c r="B10662">
        <v>291</v>
      </c>
      <c r="C10662" t="s">
        <v>160</v>
      </c>
      <c r="D10662" s="1">
        <v>41824</v>
      </c>
      <c r="F10662">
        <v>2</v>
      </c>
      <c r="G10662">
        <v>4019</v>
      </c>
      <c r="H10662" t="s">
        <v>26</v>
      </c>
      <c r="J10662" t="s">
        <v>14</v>
      </c>
      <c r="K10662">
        <v>55</v>
      </c>
      <c r="L10662" t="s">
        <v>15</v>
      </c>
    </row>
    <row r="10663" spans="1:12">
      <c r="A10663" t="e">
        <f ca="1">E00251717155721</f>
        <v>#NAME?</v>
      </c>
      <c r="B10663">
        <v>291</v>
      </c>
      <c r="C10663" t="s">
        <v>160</v>
      </c>
      <c r="D10663" s="1">
        <v>42898</v>
      </c>
      <c r="F10663">
        <v>1</v>
      </c>
      <c r="G10663">
        <v>436</v>
      </c>
      <c r="H10663" t="s">
        <v>193</v>
      </c>
      <c r="J10663" t="s">
        <v>14</v>
      </c>
      <c r="K10663">
        <v>57</v>
      </c>
      <c r="L10663" t="s">
        <v>15</v>
      </c>
    </row>
    <row r="10664" spans="1:12">
      <c r="A10664" t="e">
        <f ca="1">E00251532092521</f>
        <v>#NAME?</v>
      </c>
      <c r="B10664">
        <v>485</v>
      </c>
      <c r="C10664" t="s">
        <v>241</v>
      </c>
      <c r="D10664" s="1">
        <v>42051</v>
      </c>
      <c r="F10664">
        <v>4</v>
      </c>
      <c r="G10664">
        <v>7262</v>
      </c>
      <c r="H10664" t="s">
        <v>198</v>
      </c>
      <c r="J10664" t="s">
        <v>14</v>
      </c>
      <c r="K10664">
        <v>46</v>
      </c>
      <c r="L10664" t="s">
        <v>15</v>
      </c>
    </row>
    <row r="10665" spans="1:12">
      <c r="A10665" t="e">
        <f ca="1">E00251532092521</f>
        <v>#NAME?</v>
      </c>
      <c r="B10665">
        <v>485</v>
      </c>
      <c r="C10665" t="s">
        <v>241</v>
      </c>
      <c r="D10665" s="1">
        <v>42299</v>
      </c>
      <c r="F10665">
        <v>4</v>
      </c>
      <c r="G10665">
        <v>7262</v>
      </c>
      <c r="H10665" t="s">
        <v>198</v>
      </c>
      <c r="J10665" t="s">
        <v>14</v>
      </c>
      <c r="K10665">
        <v>46</v>
      </c>
      <c r="L10665" t="s">
        <v>15</v>
      </c>
    </row>
    <row r="10666" spans="1:12">
      <c r="A10666" t="e">
        <f ca="1">E00251532092521</f>
        <v>#NAME?</v>
      </c>
      <c r="B10666">
        <v>485</v>
      </c>
      <c r="C10666" t="s">
        <v>241</v>
      </c>
      <c r="D10666" s="1">
        <v>42469</v>
      </c>
      <c r="F10666">
        <v>3</v>
      </c>
      <c r="G10666">
        <v>7262</v>
      </c>
      <c r="H10666" t="s">
        <v>198</v>
      </c>
      <c r="J10666" t="s">
        <v>14</v>
      </c>
      <c r="K10666">
        <v>47</v>
      </c>
      <c r="L10666" t="s">
        <v>15</v>
      </c>
    </row>
    <row r="10667" spans="1:12">
      <c r="A10667" t="e">
        <f ca="1">E00251432260721</f>
        <v>#NAME?</v>
      </c>
      <c r="B10667">
        <v>454</v>
      </c>
      <c r="C10667" t="s">
        <v>179</v>
      </c>
      <c r="D10667" s="1">
        <v>41124</v>
      </c>
      <c r="F10667">
        <v>1</v>
      </c>
      <c r="G10667">
        <v>7175</v>
      </c>
      <c r="H10667" t="s">
        <v>689</v>
      </c>
      <c r="J10667" t="s">
        <v>14</v>
      </c>
      <c r="K10667">
        <v>58</v>
      </c>
      <c r="L10667" t="s">
        <v>15</v>
      </c>
    </row>
    <row r="10668" spans="1:12">
      <c r="A10668" t="e">
        <f ca="1">E00251716445321</f>
        <v>#NAME?</v>
      </c>
      <c r="B10668">
        <v>7504</v>
      </c>
      <c r="C10668" t="s">
        <v>162</v>
      </c>
      <c r="D10668" s="1">
        <v>42333</v>
      </c>
      <c r="F10668">
        <v>3</v>
      </c>
      <c r="G10668">
        <v>7962</v>
      </c>
      <c r="H10668" t="s">
        <v>111</v>
      </c>
      <c r="J10668" t="s">
        <v>14</v>
      </c>
      <c r="K10668">
        <v>62</v>
      </c>
      <c r="L10668" t="s">
        <v>22</v>
      </c>
    </row>
    <row r="10669" spans="1:12">
      <c r="A10669" t="e">
        <f ca="1">E00251430334821</f>
        <v>#NAME?</v>
      </c>
      <c r="B10669">
        <v>479</v>
      </c>
      <c r="C10669" t="s">
        <v>164</v>
      </c>
      <c r="D10669" s="1">
        <v>41620</v>
      </c>
      <c r="F10669">
        <v>1</v>
      </c>
      <c r="G10669">
        <v>78900</v>
      </c>
      <c r="H10669" t="s">
        <v>79</v>
      </c>
      <c r="J10669" t="s">
        <v>14</v>
      </c>
      <c r="K10669">
        <v>48</v>
      </c>
      <c r="L10669" t="s">
        <v>22</v>
      </c>
    </row>
    <row r="10670" spans="1:12">
      <c r="A10670" t="e">
        <f ca="1">E00251432196721</f>
        <v>#NAME?</v>
      </c>
      <c r="B10670">
        <v>449</v>
      </c>
      <c r="C10670" t="s">
        <v>124</v>
      </c>
      <c r="D10670" s="1">
        <v>40953</v>
      </c>
      <c r="F10670">
        <v>2</v>
      </c>
      <c r="G10670">
        <v>34690</v>
      </c>
      <c r="H10670" t="s">
        <v>118</v>
      </c>
      <c r="J10670" t="s">
        <v>14</v>
      </c>
      <c r="K10670">
        <v>43</v>
      </c>
      <c r="L10670" t="s">
        <v>15</v>
      </c>
    </row>
    <row r="10671" spans="1:12">
      <c r="A10671" t="e">
        <f ca="1">E00251432196721</f>
        <v>#NAME?</v>
      </c>
      <c r="B10671">
        <v>449</v>
      </c>
      <c r="C10671" t="s">
        <v>124</v>
      </c>
      <c r="D10671" s="1">
        <v>42038</v>
      </c>
      <c r="F10671">
        <v>2</v>
      </c>
      <c r="G10671">
        <v>2750</v>
      </c>
      <c r="H10671" t="s">
        <v>114</v>
      </c>
      <c r="J10671" t="s">
        <v>14</v>
      </c>
      <c r="K10671">
        <v>46</v>
      </c>
      <c r="L10671" t="s">
        <v>15</v>
      </c>
    </row>
    <row r="10672" spans="1:12">
      <c r="A10672" t="e">
        <f ca="1">E00251432196721</f>
        <v>#NAME?</v>
      </c>
      <c r="B10672">
        <v>449</v>
      </c>
      <c r="C10672" t="s">
        <v>124</v>
      </c>
      <c r="D10672" s="1">
        <v>42199</v>
      </c>
      <c r="F10672">
        <v>1</v>
      </c>
      <c r="G10672">
        <v>6179</v>
      </c>
      <c r="H10672" t="s">
        <v>596</v>
      </c>
      <c r="J10672" t="s">
        <v>14</v>
      </c>
      <c r="K10672">
        <v>46</v>
      </c>
      <c r="L10672" t="s">
        <v>15</v>
      </c>
    </row>
    <row r="10673" spans="1:12">
      <c r="A10673" t="e">
        <f ca="1">E00251432260721</f>
        <v>#NAME?</v>
      </c>
      <c r="B10673">
        <v>454</v>
      </c>
      <c r="C10673" t="s">
        <v>179</v>
      </c>
      <c r="D10673" s="1">
        <v>41968</v>
      </c>
      <c r="F10673">
        <v>1</v>
      </c>
      <c r="G10673">
        <v>2729</v>
      </c>
      <c r="H10673" t="s">
        <v>115</v>
      </c>
      <c r="J10673" t="s">
        <v>14</v>
      </c>
      <c r="K10673">
        <v>60</v>
      </c>
      <c r="L10673" t="s">
        <v>15</v>
      </c>
    </row>
    <row r="10674" spans="1:12">
      <c r="A10674" t="e">
        <f ca="1">E00251432260721</f>
        <v>#NAME?</v>
      </c>
      <c r="B10674">
        <v>454</v>
      </c>
      <c r="C10674" t="s">
        <v>179</v>
      </c>
      <c r="D10674" s="1">
        <v>42852</v>
      </c>
      <c r="F10674">
        <v>4</v>
      </c>
      <c r="G10674">
        <v>60090</v>
      </c>
      <c r="H10674" t="s">
        <v>181</v>
      </c>
      <c r="J10674" t="s">
        <v>14</v>
      </c>
      <c r="K10674">
        <v>63</v>
      </c>
      <c r="L10674" t="s">
        <v>15</v>
      </c>
    </row>
    <row r="10675" spans="1:12">
      <c r="A10675" t="e">
        <f ca="1">E00251511146121</f>
        <v>#NAME?</v>
      </c>
      <c r="B10675">
        <v>28</v>
      </c>
      <c r="C10675" t="s">
        <v>153</v>
      </c>
      <c r="D10675" s="1">
        <v>41330</v>
      </c>
      <c r="F10675">
        <v>2</v>
      </c>
      <c r="G10675">
        <v>7243</v>
      </c>
      <c r="H10675" t="s">
        <v>42</v>
      </c>
      <c r="J10675" t="s">
        <v>14</v>
      </c>
      <c r="K10675">
        <v>55</v>
      </c>
      <c r="L10675" t="s">
        <v>15</v>
      </c>
    </row>
    <row r="10676" spans="1:12">
      <c r="A10676" t="e">
        <f ca="1">E00251511146121</f>
        <v>#NAME?</v>
      </c>
      <c r="B10676">
        <v>28</v>
      </c>
      <c r="C10676" t="s">
        <v>153</v>
      </c>
      <c r="D10676" s="1">
        <v>41358</v>
      </c>
      <c r="F10676">
        <v>2</v>
      </c>
      <c r="G10676">
        <v>4019</v>
      </c>
      <c r="H10676" t="s">
        <v>26</v>
      </c>
      <c r="J10676" t="s">
        <v>14</v>
      </c>
      <c r="K10676">
        <v>55</v>
      </c>
      <c r="L10676" t="s">
        <v>15</v>
      </c>
    </row>
    <row r="10677" spans="1:12">
      <c r="A10677" t="e">
        <f ca="1">E00251511146121</f>
        <v>#NAME?</v>
      </c>
      <c r="B10677">
        <v>28</v>
      </c>
      <c r="C10677" t="s">
        <v>153</v>
      </c>
      <c r="D10677" s="1">
        <v>41551</v>
      </c>
      <c r="F10677">
        <v>2</v>
      </c>
      <c r="G10677">
        <v>4019</v>
      </c>
      <c r="H10677" t="s">
        <v>26</v>
      </c>
      <c r="J10677" t="s">
        <v>14</v>
      </c>
      <c r="K10677">
        <v>55</v>
      </c>
      <c r="L10677" t="s">
        <v>15</v>
      </c>
    </row>
    <row r="10678" spans="1:12">
      <c r="A10678" t="e">
        <f ca="1">E00251512331321</f>
        <v>#NAME?</v>
      </c>
      <c r="B10678">
        <v>66</v>
      </c>
      <c r="C10678" t="s">
        <v>134</v>
      </c>
      <c r="D10678" s="1">
        <v>42102</v>
      </c>
      <c r="F10678">
        <v>1</v>
      </c>
      <c r="G10678">
        <v>4019</v>
      </c>
      <c r="H10678" t="s">
        <v>26</v>
      </c>
      <c r="J10678" t="s">
        <v>14</v>
      </c>
      <c r="K10678">
        <v>55</v>
      </c>
      <c r="L10678" t="s">
        <v>15</v>
      </c>
    </row>
    <row r="10679" spans="1:12">
      <c r="A10679" t="e">
        <f ca="1">E00251512331321</f>
        <v>#NAME?</v>
      </c>
      <c r="B10679">
        <v>66</v>
      </c>
      <c r="C10679" t="s">
        <v>134</v>
      </c>
      <c r="D10679" s="1">
        <v>42724</v>
      </c>
      <c r="F10679">
        <v>2</v>
      </c>
      <c r="G10679">
        <v>460</v>
      </c>
      <c r="H10679" t="s">
        <v>16</v>
      </c>
      <c r="J10679" t="s">
        <v>14</v>
      </c>
      <c r="K10679">
        <v>57</v>
      </c>
      <c r="L10679" t="s">
        <v>15</v>
      </c>
    </row>
    <row r="10680" spans="1:12">
      <c r="A10680" t="e">
        <f ca="1">E00251511146121</f>
        <v>#NAME?</v>
      </c>
      <c r="B10680">
        <v>28</v>
      </c>
      <c r="C10680" t="s">
        <v>153</v>
      </c>
      <c r="D10680" s="1">
        <v>42277</v>
      </c>
      <c r="F10680">
        <v>4</v>
      </c>
      <c r="G10680">
        <v>4019</v>
      </c>
      <c r="H10680" t="s">
        <v>26</v>
      </c>
      <c r="J10680" t="s">
        <v>14</v>
      </c>
      <c r="K10680">
        <v>57</v>
      </c>
      <c r="L10680" t="s">
        <v>15</v>
      </c>
    </row>
    <row r="10681" spans="1:12">
      <c r="A10681" t="e">
        <f ca="1">E00251615150021</f>
        <v>#NAME?</v>
      </c>
      <c r="B10681">
        <v>1929</v>
      </c>
      <c r="C10681" t="s">
        <v>195</v>
      </c>
      <c r="D10681" s="1">
        <v>42128</v>
      </c>
      <c r="F10681">
        <v>6</v>
      </c>
      <c r="G10681">
        <v>78050</v>
      </c>
      <c r="H10681" t="s">
        <v>197</v>
      </c>
      <c r="J10681" t="s">
        <v>14</v>
      </c>
      <c r="K10681">
        <v>39</v>
      </c>
      <c r="L10681" t="s">
        <v>22</v>
      </c>
    </row>
    <row r="10682" spans="1:12">
      <c r="A10682" t="e">
        <f ca="1">E00251615150021</f>
        <v>#NAME?</v>
      </c>
      <c r="B10682">
        <v>1929</v>
      </c>
      <c r="C10682" t="s">
        <v>195</v>
      </c>
      <c r="D10682" s="1">
        <v>42472</v>
      </c>
      <c r="F10682">
        <v>3</v>
      </c>
      <c r="G10682">
        <v>4240</v>
      </c>
      <c r="H10682" t="s">
        <v>239</v>
      </c>
      <c r="J10682" t="s">
        <v>14</v>
      </c>
      <c r="K10682">
        <v>40</v>
      </c>
      <c r="L10682" t="s">
        <v>15</v>
      </c>
    </row>
    <row r="10683" spans="1:12">
      <c r="A10683" t="e">
        <f ca="1">E00251615150021</f>
        <v>#NAME?</v>
      </c>
      <c r="B10683">
        <v>1929</v>
      </c>
      <c r="C10683" t="s">
        <v>195</v>
      </c>
      <c r="D10683" s="1">
        <v>42472</v>
      </c>
      <c r="F10683">
        <v>6</v>
      </c>
      <c r="G10683">
        <v>3051</v>
      </c>
      <c r="H10683" t="s">
        <v>13</v>
      </c>
      <c r="J10683" t="s">
        <v>14</v>
      </c>
      <c r="K10683">
        <v>40</v>
      </c>
      <c r="L10683" t="s">
        <v>15</v>
      </c>
    </row>
    <row r="10684" spans="1:12">
      <c r="A10684" t="e">
        <f t="shared" ref="A10684:A10689" ca="1" si="94">E00251513359021</f>
        <v>#NAME?</v>
      </c>
      <c r="B10684">
        <v>500</v>
      </c>
      <c r="C10684" t="s">
        <v>161</v>
      </c>
      <c r="D10684" s="1">
        <v>41464</v>
      </c>
      <c r="F10684">
        <v>3</v>
      </c>
      <c r="G10684">
        <v>49390</v>
      </c>
      <c r="H10684" t="s">
        <v>59</v>
      </c>
      <c r="J10684" t="s">
        <v>14</v>
      </c>
      <c r="K10684">
        <v>58</v>
      </c>
      <c r="L10684" t="s">
        <v>15</v>
      </c>
    </row>
    <row r="10685" spans="1:12">
      <c r="A10685" t="e">
        <f t="shared" ca="1" si="94"/>
        <v>#NAME?</v>
      </c>
      <c r="B10685">
        <v>500</v>
      </c>
      <c r="C10685" t="s">
        <v>161</v>
      </c>
      <c r="D10685" s="1">
        <v>41478</v>
      </c>
      <c r="F10685">
        <v>1</v>
      </c>
      <c r="G10685">
        <v>49390</v>
      </c>
      <c r="H10685" t="s">
        <v>59</v>
      </c>
      <c r="J10685" t="s">
        <v>14</v>
      </c>
      <c r="K10685">
        <v>58</v>
      </c>
      <c r="L10685" t="s">
        <v>15</v>
      </c>
    </row>
    <row r="10686" spans="1:12">
      <c r="A10686" t="e">
        <f t="shared" ca="1" si="94"/>
        <v>#NAME?</v>
      </c>
      <c r="B10686">
        <v>500</v>
      </c>
      <c r="C10686" t="s">
        <v>161</v>
      </c>
      <c r="D10686" s="1">
        <v>41568</v>
      </c>
      <c r="F10686">
        <v>1</v>
      </c>
      <c r="G10686">
        <v>7177</v>
      </c>
      <c r="H10686" t="s">
        <v>126</v>
      </c>
      <c r="J10686" t="s">
        <v>14</v>
      </c>
      <c r="K10686">
        <v>58</v>
      </c>
      <c r="L10686" t="s">
        <v>15</v>
      </c>
    </row>
    <row r="10687" spans="1:12">
      <c r="A10687" t="e">
        <f t="shared" ca="1" si="94"/>
        <v>#NAME?</v>
      </c>
      <c r="B10687">
        <v>500</v>
      </c>
      <c r="C10687" t="s">
        <v>161</v>
      </c>
      <c r="D10687" s="1">
        <v>41568</v>
      </c>
      <c r="F10687">
        <v>2</v>
      </c>
      <c r="G10687">
        <v>8362</v>
      </c>
      <c r="H10687" t="s">
        <v>136</v>
      </c>
      <c r="J10687" t="s">
        <v>14</v>
      </c>
      <c r="K10687">
        <v>58</v>
      </c>
      <c r="L10687" t="s">
        <v>15</v>
      </c>
    </row>
    <row r="10688" spans="1:12">
      <c r="A10688" t="e">
        <f t="shared" ca="1" si="94"/>
        <v>#NAME?</v>
      </c>
      <c r="B10688">
        <v>500</v>
      </c>
      <c r="C10688" t="s">
        <v>161</v>
      </c>
      <c r="D10688" s="1">
        <v>41961</v>
      </c>
      <c r="F10688">
        <v>2</v>
      </c>
      <c r="G10688">
        <v>49390</v>
      </c>
      <c r="H10688" t="s">
        <v>59</v>
      </c>
      <c r="J10688" t="s">
        <v>14</v>
      </c>
      <c r="K10688">
        <v>59</v>
      </c>
      <c r="L10688" t="s">
        <v>15</v>
      </c>
    </row>
    <row r="10689" spans="1:12">
      <c r="A10689" t="e">
        <f t="shared" ca="1" si="94"/>
        <v>#NAME?</v>
      </c>
      <c r="B10689">
        <v>500</v>
      </c>
      <c r="C10689" t="s">
        <v>161</v>
      </c>
      <c r="D10689" s="1">
        <v>42488</v>
      </c>
      <c r="F10689">
        <v>2</v>
      </c>
      <c r="G10689">
        <v>49390</v>
      </c>
      <c r="H10689" t="s">
        <v>59</v>
      </c>
      <c r="J10689" t="s">
        <v>14</v>
      </c>
      <c r="K10689">
        <v>61</v>
      </c>
      <c r="L10689" t="s">
        <v>15</v>
      </c>
    </row>
    <row r="10690" spans="1:12">
      <c r="A10690" t="e">
        <f ca="1">E00251531966421</f>
        <v>#NAME?</v>
      </c>
      <c r="B10690">
        <v>449</v>
      </c>
      <c r="C10690" t="s">
        <v>124</v>
      </c>
      <c r="D10690" s="1">
        <v>41505</v>
      </c>
      <c r="F10690">
        <v>1</v>
      </c>
      <c r="G10690">
        <v>30000</v>
      </c>
      <c r="H10690" t="s">
        <v>144</v>
      </c>
      <c r="J10690" t="s">
        <v>14</v>
      </c>
      <c r="K10690">
        <v>44</v>
      </c>
      <c r="L10690" t="s">
        <v>15</v>
      </c>
    </row>
    <row r="10691" spans="1:12">
      <c r="A10691" t="e">
        <f ca="1">E00251532975321</f>
        <v>#NAME?</v>
      </c>
      <c r="B10691">
        <v>457</v>
      </c>
      <c r="C10691" t="s">
        <v>137</v>
      </c>
      <c r="D10691" s="1">
        <v>41009</v>
      </c>
      <c r="F10691">
        <v>1</v>
      </c>
      <c r="G10691">
        <v>9490</v>
      </c>
      <c r="H10691" t="s">
        <v>138</v>
      </c>
      <c r="J10691" t="s">
        <v>14</v>
      </c>
      <c r="K10691">
        <v>45</v>
      </c>
      <c r="L10691" t="s">
        <v>15</v>
      </c>
    </row>
    <row r="10692" spans="1:12">
      <c r="A10692" t="e">
        <f ca="1">E00251532975721</f>
        <v>#NAME?</v>
      </c>
      <c r="B10692">
        <v>446</v>
      </c>
      <c r="C10692" t="s">
        <v>94</v>
      </c>
      <c r="D10692" s="1">
        <v>41758</v>
      </c>
      <c r="F10692">
        <v>1</v>
      </c>
      <c r="G10692">
        <v>496</v>
      </c>
      <c r="H10692" t="s">
        <v>190</v>
      </c>
      <c r="J10692" t="s">
        <v>14</v>
      </c>
      <c r="K10692">
        <v>50</v>
      </c>
      <c r="L10692" t="s">
        <v>15</v>
      </c>
    </row>
    <row r="10693" spans="1:12">
      <c r="A10693" t="e">
        <f ca="1">E00251717155721</f>
        <v>#NAME?</v>
      </c>
      <c r="B10693">
        <v>291</v>
      </c>
      <c r="C10693" t="s">
        <v>160</v>
      </c>
      <c r="D10693" s="1">
        <v>42121</v>
      </c>
      <c r="F10693">
        <v>2</v>
      </c>
      <c r="G10693">
        <v>4019</v>
      </c>
      <c r="H10693" t="s">
        <v>26</v>
      </c>
      <c r="J10693" t="s">
        <v>14</v>
      </c>
      <c r="K10693">
        <v>55</v>
      </c>
      <c r="L10693" t="s">
        <v>15</v>
      </c>
    </row>
    <row r="10694" spans="1:12">
      <c r="A10694" t="e">
        <f ca="1">E00251717155721</f>
        <v>#NAME?</v>
      </c>
      <c r="B10694">
        <v>291</v>
      </c>
      <c r="C10694" t="s">
        <v>160</v>
      </c>
      <c r="D10694" s="1">
        <v>42577</v>
      </c>
      <c r="F10694">
        <v>4</v>
      </c>
      <c r="G10694">
        <v>2720</v>
      </c>
      <c r="H10694" t="s">
        <v>65</v>
      </c>
      <c r="J10694" t="s">
        <v>14</v>
      </c>
      <c r="K10694">
        <v>57</v>
      </c>
      <c r="L10694" t="s">
        <v>15</v>
      </c>
    </row>
    <row r="10695" spans="1:12">
      <c r="A10695" t="e">
        <f ca="1">E00251532303521</f>
        <v>#NAME?</v>
      </c>
      <c r="B10695">
        <v>448</v>
      </c>
      <c r="C10695" t="s">
        <v>112</v>
      </c>
      <c r="D10695" s="1">
        <v>42290</v>
      </c>
      <c r="F10695">
        <v>1</v>
      </c>
      <c r="G10695">
        <v>6809</v>
      </c>
      <c r="H10695" t="s">
        <v>790</v>
      </c>
      <c r="J10695" t="s">
        <v>14</v>
      </c>
      <c r="K10695">
        <v>48</v>
      </c>
      <c r="L10695" t="s">
        <v>15</v>
      </c>
    </row>
    <row r="10696" spans="1:12">
      <c r="A10696" t="e">
        <f ca="1">E00251432260721</f>
        <v>#NAME?</v>
      </c>
      <c r="B10696">
        <v>454</v>
      </c>
      <c r="C10696" t="s">
        <v>179</v>
      </c>
      <c r="D10696" s="1">
        <v>42657</v>
      </c>
      <c r="F10696">
        <v>1</v>
      </c>
      <c r="G10696">
        <v>4019</v>
      </c>
      <c r="H10696" t="s">
        <v>26</v>
      </c>
      <c r="J10696" t="s">
        <v>14</v>
      </c>
      <c r="K10696">
        <v>62</v>
      </c>
      <c r="L10696" t="s">
        <v>15</v>
      </c>
    </row>
    <row r="10697" spans="1:12">
      <c r="A10697" t="e">
        <f ca="1">E00251432260721</f>
        <v>#NAME?</v>
      </c>
      <c r="B10697">
        <v>454</v>
      </c>
      <c r="C10697" t="s">
        <v>179</v>
      </c>
      <c r="D10697" s="1">
        <v>42671</v>
      </c>
      <c r="F10697">
        <v>2</v>
      </c>
      <c r="G10697">
        <v>27800</v>
      </c>
      <c r="H10697" t="s">
        <v>145</v>
      </c>
      <c r="J10697" t="s">
        <v>14</v>
      </c>
      <c r="K10697">
        <v>62</v>
      </c>
      <c r="L10697" t="s">
        <v>15</v>
      </c>
    </row>
    <row r="10698" spans="1:12">
      <c r="A10698" t="e">
        <f ca="1">E00251432260721</f>
        <v>#NAME?</v>
      </c>
      <c r="B10698">
        <v>454</v>
      </c>
      <c r="C10698" t="s">
        <v>179</v>
      </c>
      <c r="D10698" s="1">
        <v>42734</v>
      </c>
      <c r="F10698">
        <v>1</v>
      </c>
      <c r="G10698">
        <v>7242</v>
      </c>
      <c r="H10698" t="s">
        <v>93</v>
      </c>
      <c r="J10698" t="s">
        <v>14</v>
      </c>
      <c r="K10698">
        <v>62</v>
      </c>
      <c r="L10698" t="s">
        <v>15</v>
      </c>
    </row>
    <row r="10699" spans="1:12">
      <c r="A10699" t="e">
        <f ca="1">E00251532303521</f>
        <v>#NAME?</v>
      </c>
      <c r="B10699">
        <v>448</v>
      </c>
      <c r="C10699" t="s">
        <v>112</v>
      </c>
      <c r="D10699" s="1">
        <v>43055</v>
      </c>
      <c r="F10699">
        <v>1</v>
      </c>
      <c r="G10699">
        <v>7831</v>
      </c>
      <c r="H10699" t="s">
        <v>274</v>
      </c>
      <c r="J10699" t="s">
        <v>14</v>
      </c>
      <c r="K10699">
        <v>51</v>
      </c>
      <c r="L10699" t="s">
        <v>22</v>
      </c>
    </row>
    <row r="10700" spans="1:12">
      <c r="A10700" t="e">
        <f ca="1">E00251532975721</f>
        <v>#NAME?</v>
      </c>
      <c r="B10700">
        <v>772</v>
      </c>
      <c r="C10700" t="s">
        <v>170</v>
      </c>
      <c r="D10700" s="1">
        <v>41958</v>
      </c>
      <c r="F10700">
        <v>1</v>
      </c>
      <c r="G10700">
        <v>78609</v>
      </c>
      <c r="H10700" t="s">
        <v>240</v>
      </c>
      <c r="I10700" t="s">
        <v>56</v>
      </c>
      <c r="J10700" t="s">
        <v>57</v>
      </c>
      <c r="K10700">
        <v>50</v>
      </c>
      <c r="L10700" t="s">
        <v>22</v>
      </c>
    </row>
    <row r="10701" spans="1:12">
      <c r="A10701" t="e">
        <f ca="1">E00251532975721</f>
        <v>#NAME?</v>
      </c>
      <c r="B10701">
        <v>772</v>
      </c>
      <c r="C10701" t="s">
        <v>170</v>
      </c>
      <c r="D10701" s="1">
        <v>42831</v>
      </c>
      <c r="F10701">
        <v>1</v>
      </c>
      <c r="G10701">
        <v>9190</v>
      </c>
      <c r="H10701" t="s">
        <v>1243</v>
      </c>
      <c r="I10701" t="s">
        <v>56</v>
      </c>
      <c r="J10701" t="s">
        <v>57</v>
      </c>
      <c r="K10701">
        <v>53</v>
      </c>
      <c r="L10701" t="s">
        <v>15</v>
      </c>
    </row>
    <row r="10702" spans="1:12">
      <c r="A10702" t="e">
        <f ca="1">E00251432260721</f>
        <v>#NAME?</v>
      </c>
      <c r="B10702">
        <v>454</v>
      </c>
      <c r="C10702" t="s">
        <v>179</v>
      </c>
      <c r="D10702" s="1">
        <v>42703</v>
      </c>
      <c r="F10702">
        <v>1</v>
      </c>
      <c r="G10702">
        <v>4660</v>
      </c>
      <c r="H10702" t="s">
        <v>215</v>
      </c>
      <c r="J10702" t="s">
        <v>14</v>
      </c>
      <c r="K10702">
        <v>62</v>
      </c>
      <c r="L10702" t="s">
        <v>15</v>
      </c>
    </row>
    <row r="10703" spans="1:12">
      <c r="A10703" t="e">
        <f ca="1">E00251430237821</f>
        <v>#NAME?</v>
      </c>
      <c r="B10703">
        <v>276</v>
      </c>
      <c r="C10703" t="s">
        <v>122</v>
      </c>
      <c r="D10703" s="1">
        <v>42143</v>
      </c>
      <c r="F10703">
        <v>3</v>
      </c>
      <c r="G10703">
        <v>7962</v>
      </c>
      <c r="H10703" t="s">
        <v>111</v>
      </c>
      <c r="J10703" t="s">
        <v>14</v>
      </c>
      <c r="K10703">
        <v>50</v>
      </c>
      <c r="L10703" t="s">
        <v>22</v>
      </c>
    </row>
    <row r="10704" spans="1:12">
      <c r="A10704" t="e">
        <f t="shared" ref="A10704:A10709" ca="1" si="95">E00251531353921</f>
        <v>#NAME?</v>
      </c>
      <c r="B10704">
        <v>701</v>
      </c>
      <c r="C10704" t="s">
        <v>72</v>
      </c>
      <c r="D10704" s="1">
        <v>41393</v>
      </c>
      <c r="F10704">
        <v>2</v>
      </c>
      <c r="G10704">
        <v>4779</v>
      </c>
      <c r="H10704" t="s">
        <v>231</v>
      </c>
      <c r="J10704" t="s">
        <v>14</v>
      </c>
      <c r="K10704">
        <v>57</v>
      </c>
      <c r="L10704" t="s">
        <v>15</v>
      </c>
    </row>
    <row r="10705" spans="1:12">
      <c r="A10705" t="e">
        <f t="shared" ca="1" si="95"/>
        <v>#NAME?</v>
      </c>
      <c r="B10705">
        <v>701</v>
      </c>
      <c r="C10705" t="s">
        <v>72</v>
      </c>
      <c r="D10705" s="1">
        <v>41556</v>
      </c>
      <c r="F10705">
        <v>1</v>
      </c>
      <c r="G10705">
        <v>7242</v>
      </c>
      <c r="H10705" t="s">
        <v>93</v>
      </c>
      <c r="J10705" t="s">
        <v>14</v>
      </c>
      <c r="K10705">
        <v>57</v>
      </c>
      <c r="L10705" t="s">
        <v>15</v>
      </c>
    </row>
    <row r="10706" spans="1:12">
      <c r="A10706" t="e">
        <f t="shared" ca="1" si="95"/>
        <v>#NAME?</v>
      </c>
      <c r="B10706">
        <v>701</v>
      </c>
      <c r="C10706" t="s">
        <v>72</v>
      </c>
      <c r="D10706" s="1">
        <v>41953</v>
      </c>
      <c r="F10706">
        <v>4</v>
      </c>
      <c r="G10706">
        <v>7059</v>
      </c>
      <c r="H10706" t="s">
        <v>230</v>
      </c>
      <c r="J10706" t="s">
        <v>14</v>
      </c>
      <c r="K10706">
        <v>58</v>
      </c>
      <c r="L10706" t="s">
        <v>15</v>
      </c>
    </row>
    <row r="10707" spans="1:12">
      <c r="A10707" t="e">
        <f t="shared" ca="1" si="95"/>
        <v>#NAME?</v>
      </c>
      <c r="B10707">
        <v>701</v>
      </c>
      <c r="C10707" t="s">
        <v>72</v>
      </c>
      <c r="D10707" s="1">
        <v>41988</v>
      </c>
      <c r="F10707">
        <v>4</v>
      </c>
      <c r="G10707">
        <v>4779</v>
      </c>
      <c r="H10707" t="s">
        <v>231</v>
      </c>
      <c r="J10707" t="s">
        <v>14</v>
      </c>
      <c r="K10707">
        <v>58</v>
      </c>
      <c r="L10707" t="s">
        <v>15</v>
      </c>
    </row>
    <row r="10708" spans="1:12">
      <c r="A10708" t="e">
        <f t="shared" ca="1" si="95"/>
        <v>#NAME?</v>
      </c>
      <c r="B10708">
        <v>701</v>
      </c>
      <c r="C10708" t="s">
        <v>72</v>
      </c>
      <c r="D10708" s="1">
        <v>42032</v>
      </c>
      <c r="F10708">
        <v>4</v>
      </c>
      <c r="G10708">
        <v>7062</v>
      </c>
      <c r="H10708" t="s">
        <v>97</v>
      </c>
      <c r="J10708" t="s">
        <v>14</v>
      </c>
      <c r="K10708">
        <v>58</v>
      </c>
      <c r="L10708" t="s">
        <v>15</v>
      </c>
    </row>
    <row r="10709" spans="1:12">
      <c r="A10709" t="e">
        <f t="shared" ca="1" si="95"/>
        <v>#NAME?</v>
      </c>
      <c r="B10709">
        <v>701</v>
      </c>
      <c r="C10709" t="s">
        <v>72</v>
      </c>
      <c r="D10709" s="1">
        <v>42044</v>
      </c>
      <c r="F10709">
        <v>1</v>
      </c>
      <c r="G10709">
        <v>27800</v>
      </c>
      <c r="H10709" t="s">
        <v>145</v>
      </c>
      <c r="J10709" t="s">
        <v>14</v>
      </c>
      <c r="K10709">
        <v>58</v>
      </c>
      <c r="L10709" t="s">
        <v>15</v>
      </c>
    </row>
    <row r="10710" spans="1:12">
      <c r="A10710" t="e">
        <f ca="1">E00251432260721</f>
        <v>#NAME?</v>
      </c>
      <c r="B10710">
        <v>454</v>
      </c>
      <c r="C10710" t="s">
        <v>179</v>
      </c>
      <c r="D10710" s="1">
        <v>41459</v>
      </c>
      <c r="F10710">
        <v>1</v>
      </c>
      <c r="G10710">
        <v>72670</v>
      </c>
      <c r="H10710" t="s">
        <v>223</v>
      </c>
      <c r="J10710" t="s">
        <v>14</v>
      </c>
      <c r="K10710">
        <v>59</v>
      </c>
      <c r="L10710" t="s">
        <v>15</v>
      </c>
    </row>
    <row r="10711" spans="1:12">
      <c r="A10711" t="e">
        <f ca="1">E00251511146121</f>
        <v>#NAME?</v>
      </c>
      <c r="B10711">
        <v>1</v>
      </c>
      <c r="C10711" t="s">
        <v>234</v>
      </c>
      <c r="D10711" s="1">
        <v>41907</v>
      </c>
      <c r="F10711">
        <v>1</v>
      </c>
      <c r="G10711">
        <v>78904</v>
      </c>
      <c r="H10711" t="s">
        <v>1244</v>
      </c>
      <c r="I10711" t="s">
        <v>56</v>
      </c>
      <c r="J10711" t="s">
        <v>57</v>
      </c>
      <c r="K10711">
        <v>56</v>
      </c>
      <c r="L10711" t="s">
        <v>22</v>
      </c>
    </row>
    <row r="10712" spans="1:12">
      <c r="A10712" t="e">
        <f ca="1">E00251511146121</f>
        <v>#NAME?</v>
      </c>
      <c r="B10712">
        <v>28</v>
      </c>
      <c r="C10712" t="s">
        <v>153</v>
      </c>
      <c r="D10712" s="1">
        <v>41304</v>
      </c>
      <c r="F10712">
        <v>1</v>
      </c>
      <c r="G10712">
        <v>4019</v>
      </c>
      <c r="H10712" t="s">
        <v>26</v>
      </c>
      <c r="J10712" t="s">
        <v>14</v>
      </c>
      <c r="K10712">
        <v>55</v>
      </c>
      <c r="L10712" t="s">
        <v>15</v>
      </c>
    </row>
    <row r="10713" spans="1:12">
      <c r="A10713" t="e">
        <f ca="1">E00251532132921</f>
        <v>#NAME?</v>
      </c>
      <c r="B10713">
        <v>467</v>
      </c>
      <c r="C10713" t="s">
        <v>232</v>
      </c>
      <c r="D10713" s="1">
        <v>41351</v>
      </c>
      <c r="F10713">
        <v>4</v>
      </c>
      <c r="G10713">
        <v>33394</v>
      </c>
      <c r="H10713" t="s">
        <v>235</v>
      </c>
      <c r="J10713" t="s">
        <v>14</v>
      </c>
      <c r="K10713">
        <v>52</v>
      </c>
      <c r="L10713" t="s">
        <v>15</v>
      </c>
    </row>
    <row r="10714" spans="1:12">
      <c r="A10714" t="e">
        <f ca="1">E00251715428921</f>
        <v>#NAME?</v>
      </c>
      <c r="B10714">
        <v>94</v>
      </c>
      <c r="C10714" t="s">
        <v>74</v>
      </c>
      <c r="D10714" s="1">
        <v>42184</v>
      </c>
      <c r="F10714">
        <v>1</v>
      </c>
      <c r="G10714">
        <v>7242</v>
      </c>
      <c r="H10714" t="s">
        <v>93</v>
      </c>
      <c r="J10714" t="s">
        <v>14</v>
      </c>
      <c r="K10714">
        <v>46</v>
      </c>
      <c r="L10714" t="s">
        <v>15</v>
      </c>
    </row>
    <row r="10715" spans="1:12">
      <c r="A10715" t="e">
        <f ca="1">E00251532132921</f>
        <v>#NAME?</v>
      </c>
      <c r="B10715">
        <v>449</v>
      </c>
      <c r="C10715" t="s">
        <v>124</v>
      </c>
      <c r="D10715" s="1">
        <v>42565</v>
      </c>
      <c r="F10715">
        <v>1</v>
      </c>
      <c r="G10715">
        <v>4019</v>
      </c>
      <c r="H10715" t="s">
        <v>26</v>
      </c>
      <c r="J10715" t="s">
        <v>14</v>
      </c>
      <c r="K10715">
        <v>56</v>
      </c>
      <c r="L10715" t="s">
        <v>15</v>
      </c>
    </row>
    <row r="10716" spans="1:12">
      <c r="A10716" t="e">
        <f ca="1">E00251531353921</f>
        <v>#NAME?</v>
      </c>
      <c r="B10716">
        <v>701</v>
      </c>
      <c r="C10716" t="s">
        <v>72</v>
      </c>
      <c r="D10716" s="1">
        <v>42304</v>
      </c>
      <c r="F10716">
        <v>2</v>
      </c>
      <c r="G10716">
        <v>27800</v>
      </c>
      <c r="H10716" t="s">
        <v>145</v>
      </c>
      <c r="J10716" t="s">
        <v>14</v>
      </c>
      <c r="K10716">
        <v>59</v>
      </c>
      <c r="L10716" t="s">
        <v>15</v>
      </c>
    </row>
    <row r="10717" spans="1:12">
      <c r="A10717" t="e">
        <f ca="1">E00251532132921</f>
        <v>#NAME?</v>
      </c>
      <c r="B10717">
        <v>467</v>
      </c>
      <c r="C10717" t="s">
        <v>232</v>
      </c>
      <c r="D10717" s="1">
        <v>41827</v>
      </c>
      <c r="F10717">
        <v>1</v>
      </c>
      <c r="G10717">
        <v>7243</v>
      </c>
      <c r="H10717" t="s">
        <v>42</v>
      </c>
      <c r="J10717" t="s">
        <v>14</v>
      </c>
      <c r="K10717">
        <v>54</v>
      </c>
      <c r="L10717" t="s">
        <v>15</v>
      </c>
    </row>
    <row r="10718" spans="1:12">
      <c r="A10718" t="e">
        <f ca="1">E00251531353921</f>
        <v>#NAME?</v>
      </c>
      <c r="B10718">
        <v>701</v>
      </c>
      <c r="C10718" t="s">
        <v>72</v>
      </c>
      <c r="D10718" s="1">
        <v>42305</v>
      </c>
      <c r="F10718">
        <v>3</v>
      </c>
      <c r="G10718">
        <v>7062</v>
      </c>
      <c r="H10718" t="s">
        <v>97</v>
      </c>
      <c r="J10718" t="s">
        <v>14</v>
      </c>
      <c r="K10718">
        <v>59</v>
      </c>
      <c r="L10718" t="s">
        <v>15</v>
      </c>
    </row>
    <row r="10719" spans="1:12">
      <c r="A10719" t="e">
        <f ca="1">E00251531353921</f>
        <v>#NAME?</v>
      </c>
      <c r="B10719">
        <v>701</v>
      </c>
      <c r="C10719" t="s">
        <v>72</v>
      </c>
      <c r="D10719" s="1">
        <v>42381</v>
      </c>
      <c r="F10719">
        <v>6</v>
      </c>
      <c r="G10719">
        <v>4779</v>
      </c>
      <c r="H10719" t="s">
        <v>231</v>
      </c>
      <c r="J10719" t="s">
        <v>14</v>
      </c>
      <c r="K10719">
        <v>59</v>
      </c>
      <c r="L10719" t="s">
        <v>15</v>
      </c>
    </row>
    <row r="10720" spans="1:12">
      <c r="A10720" t="e">
        <f t="shared" ref="A10720:A10727" ca="1" si="96">E00251511146121</f>
        <v>#NAME?</v>
      </c>
      <c r="B10720">
        <v>28</v>
      </c>
      <c r="C10720" t="s">
        <v>153</v>
      </c>
      <c r="D10720" s="1">
        <v>41324</v>
      </c>
      <c r="F10720">
        <v>1</v>
      </c>
      <c r="G10720">
        <v>7243</v>
      </c>
      <c r="H10720" t="s">
        <v>42</v>
      </c>
      <c r="J10720" t="s">
        <v>14</v>
      </c>
      <c r="K10720">
        <v>55</v>
      </c>
      <c r="L10720" t="s">
        <v>15</v>
      </c>
    </row>
    <row r="10721" spans="1:12">
      <c r="A10721" t="e">
        <f t="shared" ca="1" si="96"/>
        <v>#NAME?</v>
      </c>
      <c r="B10721">
        <v>28</v>
      </c>
      <c r="C10721" t="s">
        <v>153</v>
      </c>
      <c r="D10721" s="1">
        <v>41537</v>
      </c>
      <c r="F10721">
        <v>3</v>
      </c>
      <c r="G10721">
        <v>4019</v>
      </c>
      <c r="H10721" t="s">
        <v>26</v>
      </c>
      <c r="J10721" t="s">
        <v>14</v>
      </c>
      <c r="K10721">
        <v>55</v>
      </c>
      <c r="L10721" t="s">
        <v>15</v>
      </c>
    </row>
    <row r="10722" spans="1:12">
      <c r="A10722" t="e">
        <f t="shared" ca="1" si="96"/>
        <v>#NAME?</v>
      </c>
      <c r="B10722">
        <v>28</v>
      </c>
      <c r="C10722" t="s">
        <v>153</v>
      </c>
      <c r="D10722" s="1">
        <v>41659</v>
      </c>
      <c r="F10722">
        <v>3</v>
      </c>
      <c r="G10722">
        <v>4019</v>
      </c>
      <c r="H10722" t="s">
        <v>26</v>
      </c>
      <c r="J10722" t="s">
        <v>14</v>
      </c>
      <c r="K10722">
        <v>56</v>
      </c>
      <c r="L10722" t="s">
        <v>15</v>
      </c>
    </row>
    <row r="10723" spans="1:12">
      <c r="A10723" t="e">
        <f t="shared" ca="1" si="96"/>
        <v>#NAME?</v>
      </c>
      <c r="B10723">
        <v>28</v>
      </c>
      <c r="C10723" t="s">
        <v>153</v>
      </c>
      <c r="D10723" s="1">
        <v>41918</v>
      </c>
      <c r="F10723">
        <v>1</v>
      </c>
      <c r="G10723">
        <v>56210</v>
      </c>
      <c r="H10723" t="s">
        <v>212</v>
      </c>
      <c r="J10723" t="s">
        <v>14</v>
      </c>
      <c r="K10723">
        <v>56</v>
      </c>
      <c r="L10723" t="s">
        <v>15</v>
      </c>
    </row>
    <row r="10724" spans="1:12">
      <c r="A10724" t="e">
        <f t="shared" ca="1" si="96"/>
        <v>#NAME?</v>
      </c>
      <c r="B10724">
        <v>28</v>
      </c>
      <c r="C10724" t="s">
        <v>153</v>
      </c>
      <c r="D10724" s="1">
        <v>42074</v>
      </c>
      <c r="F10724">
        <v>2</v>
      </c>
      <c r="G10724">
        <v>7862</v>
      </c>
      <c r="H10724" t="s">
        <v>27</v>
      </c>
      <c r="J10724" t="s">
        <v>14</v>
      </c>
      <c r="K10724">
        <v>57</v>
      </c>
      <c r="L10724" t="s">
        <v>22</v>
      </c>
    </row>
    <row r="10725" spans="1:12">
      <c r="A10725" t="e">
        <f t="shared" ca="1" si="96"/>
        <v>#NAME?</v>
      </c>
      <c r="B10725">
        <v>28</v>
      </c>
      <c r="C10725" t="s">
        <v>153</v>
      </c>
      <c r="D10725" s="1">
        <v>42389</v>
      </c>
      <c r="F10725">
        <v>2</v>
      </c>
      <c r="G10725">
        <v>72290</v>
      </c>
      <c r="H10725" t="s">
        <v>248</v>
      </c>
      <c r="J10725" t="s">
        <v>14</v>
      </c>
      <c r="K10725">
        <v>58</v>
      </c>
      <c r="L10725" t="s">
        <v>15</v>
      </c>
    </row>
    <row r="10726" spans="1:12">
      <c r="A10726" t="e">
        <f t="shared" ca="1" si="96"/>
        <v>#NAME?</v>
      </c>
      <c r="B10726">
        <v>28</v>
      </c>
      <c r="C10726" t="s">
        <v>153</v>
      </c>
      <c r="D10726" s="1">
        <v>41684</v>
      </c>
      <c r="F10726">
        <v>2</v>
      </c>
      <c r="G10726">
        <v>56210</v>
      </c>
      <c r="H10726" t="s">
        <v>212</v>
      </c>
      <c r="J10726" t="s">
        <v>14</v>
      </c>
      <c r="K10726">
        <v>56</v>
      </c>
      <c r="L10726" t="s">
        <v>15</v>
      </c>
    </row>
    <row r="10727" spans="1:12">
      <c r="A10727" t="e">
        <f t="shared" ca="1" si="96"/>
        <v>#NAME?</v>
      </c>
      <c r="B10727">
        <v>4991</v>
      </c>
      <c r="C10727" t="s">
        <v>838</v>
      </c>
      <c r="D10727" s="1">
        <v>42273</v>
      </c>
      <c r="F10727">
        <v>2</v>
      </c>
      <c r="G10727">
        <v>4019</v>
      </c>
      <c r="H10727" t="s">
        <v>26</v>
      </c>
      <c r="I10727" t="s">
        <v>148</v>
      </c>
      <c r="J10727" t="s">
        <v>57</v>
      </c>
      <c r="K10727">
        <v>57</v>
      </c>
      <c r="L10727" t="s">
        <v>15</v>
      </c>
    </row>
    <row r="10728" spans="1:12">
      <c r="A10728" t="e">
        <f ca="1">E00251531353921</f>
        <v>#NAME?</v>
      </c>
      <c r="B10728">
        <v>701</v>
      </c>
      <c r="C10728" t="s">
        <v>72</v>
      </c>
      <c r="D10728" s="1">
        <v>42719</v>
      </c>
      <c r="F10728">
        <v>3</v>
      </c>
      <c r="G10728">
        <v>7062</v>
      </c>
      <c r="H10728" t="s">
        <v>97</v>
      </c>
      <c r="J10728" t="s">
        <v>14</v>
      </c>
      <c r="K10728">
        <v>60</v>
      </c>
      <c r="L10728" t="s">
        <v>15</v>
      </c>
    </row>
    <row r="10729" spans="1:12">
      <c r="A10729" t="e">
        <f ca="1">E00251532132921</f>
        <v>#NAME?</v>
      </c>
      <c r="B10729">
        <v>467</v>
      </c>
      <c r="C10729" t="s">
        <v>232</v>
      </c>
      <c r="D10729" s="1">
        <v>41050</v>
      </c>
      <c r="F10729">
        <v>4</v>
      </c>
      <c r="G10729">
        <v>33394</v>
      </c>
      <c r="H10729" t="s">
        <v>235</v>
      </c>
      <c r="J10729" t="s">
        <v>14</v>
      </c>
      <c r="K10729">
        <v>52</v>
      </c>
      <c r="L10729" t="s">
        <v>15</v>
      </c>
    </row>
    <row r="10730" spans="1:12">
      <c r="A10730" t="e">
        <f ca="1">E00251619840421</f>
        <v>#NAME?</v>
      </c>
      <c r="B10730">
        <v>438</v>
      </c>
      <c r="C10730" t="s">
        <v>474</v>
      </c>
      <c r="D10730" s="1">
        <v>41306</v>
      </c>
      <c r="F10730">
        <v>1</v>
      </c>
      <c r="G10730">
        <v>4871</v>
      </c>
      <c r="H10730" t="s">
        <v>125</v>
      </c>
      <c r="J10730" t="s">
        <v>14</v>
      </c>
      <c r="K10730">
        <v>40</v>
      </c>
      <c r="L10730" t="s">
        <v>15</v>
      </c>
    </row>
    <row r="10731" spans="1:12">
      <c r="A10731" t="e">
        <f ca="1">E00251532132921</f>
        <v>#NAME?</v>
      </c>
      <c r="B10731">
        <v>467</v>
      </c>
      <c r="C10731" t="s">
        <v>232</v>
      </c>
      <c r="D10731" s="1">
        <v>41074</v>
      </c>
      <c r="F10731">
        <v>2</v>
      </c>
      <c r="G10731">
        <v>3699</v>
      </c>
      <c r="H10731" t="s">
        <v>149</v>
      </c>
      <c r="J10731" t="s">
        <v>14</v>
      </c>
      <c r="K10731">
        <v>52</v>
      </c>
      <c r="L10731" t="s">
        <v>15</v>
      </c>
    </row>
    <row r="10732" spans="1:12">
      <c r="A10732" t="e">
        <f ca="1">E00251532132921</f>
        <v>#NAME?</v>
      </c>
      <c r="B10732">
        <v>726</v>
      </c>
      <c r="C10732" t="s">
        <v>167</v>
      </c>
      <c r="D10732" s="1">
        <v>41815</v>
      </c>
      <c r="F10732">
        <v>1</v>
      </c>
      <c r="G10732">
        <v>7241</v>
      </c>
      <c r="H10732" t="s">
        <v>252</v>
      </c>
      <c r="I10732" t="s">
        <v>56</v>
      </c>
      <c r="J10732" t="s">
        <v>57</v>
      </c>
      <c r="K10732">
        <v>54</v>
      </c>
      <c r="L10732" t="s">
        <v>15</v>
      </c>
    </row>
    <row r="10733" spans="1:12">
      <c r="A10733" t="e">
        <f ca="1">E00251537898321</f>
        <v>#NAME?</v>
      </c>
      <c r="B10733">
        <v>294</v>
      </c>
      <c r="C10733" t="s">
        <v>61</v>
      </c>
      <c r="D10733" s="1">
        <v>41220</v>
      </c>
      <c r="F10733">
        <v>1</v>
      </c>
      <c r="G10733">
        <v>4659</v>
      </c>
      <c r="H10733" t="s">
        <v>47</v>
      </c>
      <c r="J10733" t="s">
        <v>14</v>
      </c>
      <c r="K10733">
        <v>39</v>
      </c>
      <c r="L10733" t="s">
        <v>15</v>
      </c>
    </row>
    <row r="10734" spans="1:12">
      <c r="A10734" t="e">
        <f ca="1">E00251715428921</f>
        <v>#NAME?</v>
      </c>
      <c r="B10734">
        <v>836</v>
      </c>
      <c r="C10734" t="s">
        <v>1245</v>
      </c>
      <c r="D10734" s="1">
        <v>42761</v>
      </c>
      <c r="E10734">
        <v>0</v>
      </c>
      <c r="F10734">
        <v>1</v>
      </c>
      <c r="G10734">
        <v>72632</v>
      </c>
      <c r="H10734" t="s">
        <v>107</v>
      </c>
      <c r="J10734" t="s">
        <v>34</v>
      </c>
      <c r="K10734">
        <v>47</v>
      </c>
      <c r="L10734" t="s">
        <v>15</v>
      </c>
    </row>
    <row r="10735" spans="1:12">
      <c r="A10735" t="e">
        <f ca="1">E00251532506121</f>
        <v>#NAME?</v>
      </c>
      <c r="B10735">
        <v>493</v>
      </c>
      <c r="C10735" t="s">
        <v>376</v>
      </c>
      <c r="D10735" s="1">
        <v>42067</v>
      </c>
      <c r="F10735">
        <v>1</v>
      </c>
      <c r="G10735">
        <v>4660</v>
      </c>
      <c r="H10735" t="s">
        <v>215</v>
      </c>
      <c r="J10735" t="s">
        <v>14</v>
      </c>
      <c r="K10735">
        <v>46</v>
      </c>
      <c r="L10735" t="s">
        <v>15</v>
      </c>
    </row>
    <row r="10736" spans="1:12">
      <c r="A10736" t="e">
        <f ca="1">E00251429331821</f>
        <v>#NAME?</v>
      </c>
      <c r="B10736">
        <v>175</v>
      </c>
      <c r="C10736" t="s">
        <v>131</v>
      </c>
      <c r="D10736" s="1">
        <v>42908</v>
      </c>
      <c r="F10736">
        <v>1</v>
      </c>
      <c r="G10736">
        <v>9330</v>
      </c>
      <c r="H10736" t="s">
        <v>1246</v>
      </c>
      <c r="J10736" t="s">
        <v>14</v>
      </c>
      <c r="K10736">
        <v>60</v>
      </c>
      <c r="L10736" t="s">
        <v>15</v>
      </c>
    </row>
    <row r="10737" spans="1:12">
      <c r="A10737" t="e">
        <f ca="1">E00251429331821</f>
        <v>#NAME?</v>
      </c>
      <c r="B10737">
        <v>283</v>
      </c>
      <c r="C10737" t="s">
        <v>133</v>
      </c>
      <c r="D10737" s="1">
        <v>41982</v>
      </c>
      <c r="F10737">
        <v>1</v>
      </c>
      <c r="G10737">
        <v>38023</v>
      </c>
      <c r="H10737" t="s">
        <v>17</v>
      </c>
      <c r="J10737" t="s">
        <v>14</v>
      </c>
      <c r="K10737">
        <v>57</v>
      </c>
      <c r="L10737" t="s">
        <v>15</v>
      </c>
    </row>
    <row r="10738" spans="1:12">
      <c r="A10738" t="e">
        <f ca="1">E00251715428921</f>
        <v>#NAME?</v>
      </c>
      <c r="B10738">
        <v>94</v>
      </c>
      <c r="C10738" t="s">
        <v>74</v>
      </c>
      <c r="D10738" s="1">
        <v>41556</v>
      </c>
      <c r="F10738">
        <v>1</v>
      </c>
      <c r="G10738">
        <v>7852</v>
      </c>
      <c r="H10738" t="s">
        <v>221</v>
      </c>
      <c r="J10738" t="s">
        <v>14</v>
      </c>
      <c r="K10738">
        <v>44</v>
      </c>
      <c r="L10738" t="s">
        <v>22</v>
      </c>
    </row>
    <row r="10739" spans="1:12">
      <c r="A10739" t="e">
        <f ca="1">E00251615150021</f>
        <v>#NAME?</v>
      </c>
      <c r="B10739">
        <v>1929</v>
      </c>
      <c r="C10739" t="s">
        <v>195</v>
      </c>
      <c r="D10739" s="1">
        <v>42472</v>
      </c>
      <c r="F10739">
        <v>1</v>
      </c>
      <c r="G10739">
        <v>7262</v>
      </c>
      <c r="H10739" t="s">
        <v>198</v>
      </c>
      <c r="J10739" t="s">
        <v>14</v>
      </c>
      <c r="K10739">
        <v>40</v>
      </c>
      <c r="L10739" t="s">
        <v>15</v>
      </c>
    </row>
    <row r="10740" spans="1:12">
      <c r="A10740" t="e">
        <f ca="1">E00251615150021</f>
        <v>#NAME?</v>
      </c>
      <c r="B10740">
        <v>1929</v>
      </c>
      <c r="C10740" t="s">
        <v>195</v>
      </c>
      <c r="D10740" s="1">
        <v>42472</v>
      </c>
      <c r="F10740">
        <v>4</v>
      </c>
      <c r="G10740">
        <v>4549</v>
      </c>
      <c r="H10740" t="s">
        <v>69</v>
      </c>
      <c r="J10740" t="s">
        <v>14</v>
      </c>
      <c r="K10740">
        <v>40</v>
      </c>
      <c r="L10740" t="s">
        <v>15</v>
      </c>
    </row>
    <row r="10741" spans="1:12">
      <c r="A10741" t="e">
        <f ca="1">E00251532092521</f>
        <v>#NAME?</v>
      </c>
      <c r="B10741">
        <v>6046</v>
      </c>
      <c r="C10741" t="s">
        <v>98</v>
      </c>
      <c r="D10741" s="1">
        <v>42051</v>
      </c>
      <c r="F10741">
        <v>1</v>
      </c>
      <c r="G10741">
        <v>87340</v>
      </c>
      <c r="H10741" t="s">
        <v>1247</v>
      </c>
      <c r="I10741" t="s">
        <v>56</v>
      </c>
      <c r="J10741" t="s">
        <v>57</v>
      </c>
      <c r="K10741">
        <v>46</v>
      </c>
      <c r="L10741" t="s">
        <v>15</v>
      </c>
    </row>
    <row r="10742" spans="1:12">
      <c r="A10742" t="e">
        <f ca="1">E00251515316621</f>
        <v>#NAME?</v>
      </c>
      <c r="B10742">
        <v>11</v>
      </c>
      <c r="C10742" t="s">
        <v>245</v>
      </c>
      <c r="D10742" s="1">
        <v>41886</v>
      </c>
      <c r="F10742">
        <v>4</v>
      </c>
      <c r="G10742">
        <v>52100</v>
      </c>
      <c r="H10742" t="s">
        <v>516</v>
      </c>
      <c r="J10742" t="s">
        <v>14</v>
      </c>
      <c r="K10742">
        <v>45</v>
      </c>
      <c r="L10742" t="s">
        <v>15</v>
      </c>
    </row>
    <row r="10743" spans="1:12">
      <c r="A10743" t="e">
        <f ca="1">E00251430379621</f>
        <v>#NAME?</v>
      </c>
      <c r="B10743">
        <v>1933</v>
      </c>
      <c r="C10743" t="s">
        <v>151</v>
      </c>
      <c r="D10743" s="1">
        <v>43089</v>
      </c>
      <c r="F10743">
        <v>2</v>
      </c>
      <c r="G10743">
        <v>3899</v>
      </c>
      <c r="H10743" t="s">
        <v>264</v>
      </c>
      <c r="J10743" t="s">
        <v>14</v>
      </c>
      <c r="K10743">
        <v>54</v>
      </c>
      <c r="L10743" t="s">
        <v>15</v>
      </c>
    </row>
    <row r="10744" spans="1:12">
      <c r="A10744" t="e">
        <f ca="1">E00251615150021</f>
        <v>#NAME?</v>
      </c>
      <c r="B10744">
        <v>1929</v>
      </c>
      <c r="C10744" t="s">
        <v>195</v>
      </c>
      <c r="D10744" s="1">
        <v>42361</v>
      </c>
      <c r="F10744">
        <v>5</v>
      </c>
      <c r="G10744">
        <v>78050</v>
      </c>
      <c r="H10744" t="s">
        <v>197</v>
      </c>
      <c r="J10744" t="s">
        <v>14</v>
      </c>
      <c r="K10744">
        <v>40</v>
      </c>
      <c r="L10744" t="s">
        <v>22</v>
      </c>
    </row>
    <row r="10745" spans="1:12">
      <c r="A10745" t="e">
        <f ca="1">E00251511146121</f>
        <v>#NAME?</v>
      </c>
      <c r="B10745">
        <v>28</v>
      </c>
      <c r="C10745" t="s">
        <v>153</v>
      </c>
      <c r="D10745" s="1">
        <v>41610</v>
      </c>
      <c r="F10745">
        <v>3</v>
      </c>
      <c r="G10745">
        <v>56210</v>
      </c>
      <c r="H10745" t="s">
        <v>212</v>
      </c>
      <c r="J10745" t="s">
        <v>14</v>
      </c>
      <c r="K10745">
        <v>56</v>
      </c>
      <c r="L10745" t="s">
        <v>15</v>
      </c>
    </row>
    <row r="10746" spans="1:12">
      <c r="A10746" t="e">
        <f ca="1">E00251511146121</f>
        <v>#NAME?</v>
      </c>
      <c r="B10746">
        <v>28</v>
      </c>
      <c r="C10746" t="s">
        <v>153</v>
      </c>
      <c r="D10746" s="1">
        <v>41628</v>
      </c>
      <c r="F10746">
        <v>2</v>
      </c>
      <c r="G10746">
        <v>4019</v>
      </c>
      <c r="H10746" t="s">
        <v>26</v>
      </c>
      <c r="J10746" t="s">
        <v>14</v>
      </c>
      <c r="K10746">
        <v>56</v>
      </c>
      <c r="L10746" t="s">
        <v>15</v>
      </c>
    </row>
    <row r="10747" spans="1:12">
      <c r="A10747" t="e">
        <f ca="1">E00251511146121</f>
        <v>#NAME?</v>
      </c>
      <c r="B10747">
        <v>6</v>
      </c>
      <c r="C10747" t="s">
        <v>780</v>
      </c>
      <c r="D10747" s="1">
        <v>41869</v>
      </c>
      <c r="F10747">
        <v>2</v>
      </c>
      <c r="G10747">
        <v>4019</v>
      </c>
      <c r="H10747" t="s">
        <v>26</v>
      </c>
      <c r="J10747" t="s">
        <v>14</v>
      </c>
      <c r="K10747">
        <v>56</v>
      </c>
      <c r="L10747" t="s">
        <v>15</v>
      </c>
    </row>
    <row r="10748" spans="1:12">
      <c r="A10748" t="e">
        <f ca="1">E00251611205521</f>
        <v>#NAME?</v>
      </c>
      <c r="B10748">
        <v>278</v>
      </c>
      <c r="C10748" t="s">
        <v>222</v>
      </c>
      <c r="D10748" s="1">
        <v>41050</v>
      </c>
      <c r="F10748">
        <v>1</v>
      </c>
      <c r="G10748">
        <v>30000</v>
      </c>
      <c r="H10748" t="s">
        <v>144</v>
      </c>
      <c r="J10748" t="s">
        <v>14</v>
      </c>
      <c r="K10748">
        <v>44</v>
      </c>
      <c r="L10748" t="s">
        <v>15</v>
      </c>
    </row>
    <row r="10749" spans="1:12">
      <c r="A10749" t="e">
        <f t="shared" ref="A10749:A10756" ca="1" si="97">E00251511146121</f>
        <v>#NAME?</v>
      </c>
      <c r="B10749">
        <v>28</v>
      </c>
      <c r="C10749" t="s">
        <v>153</v>
      </c>
      <c r="D10749" s="1">
        <v>41500</v>
      </c>
      <c r="F10749">
        <v>2</v>
      </c>
      <c r="G10749">
        <v>4019</v>
      </c>
      <c r="H10749" t="s">
        <v>26</v>
      </c>
      <c r="J10749" t="s">
        <v>14</v>
      </c>
      <c r="K10749">
        <v>55</v>
      </c>
      <c r="L10749" t="s">
        <v>15</v>
      </c>
    </row>
    <row r="10750" spans="1:12">
      <c r="A10750" t="e">
        <f t="shared" ca="1" si="97"/>
        <v>#NAME?</v>
      </c>
      <c r="B10750">
        <v>28</v>
      </c>
      <c r="C10750" t="s">
        <v>153</v>
      </c>
      <c r="D10750" s="1">
        <v>41921</v>
      </c>
      <c r="F10750">
        <v>2</v>
      </c>
      <c r="G10750">
        <v>4019</v>
      </c>
      <c r="H10750" t="s">
        <v>26</v>
      </c>
      <c r="J10750" t="s">
        <v>14</v>
      </c>
      <c r="K10750">
        <v>56</v>
      </c>
      <c r="L10750" t="s">
        <v>15</v>
      </c>
    </row>
    <row r="10751" spans="1:12">
      <c r="A10751" t="e">
        <f t="shared" ca="1" si="97"/>
        <v>#NAME?</v>
      </c>
      <c r="B10751">
        <v>28</v>
      </c>
      <c r="C10751" t="s">
        <v>153</v>
      </c>
      <c r="D10751" s="1">
        <v>42277</v>
      </c>
      <c r="F10751">
        <v>1</v>
      </c>
      <c r="G10751">
        <v>2720</v>
      </c>
      <c r="H10751" t="s">
        <v>65</v>
      </c>
      <c r="J10751" t="s">
        <v>14</v>
      </c>
      <c r="K10751">
        <v>57</v>
      </c>
      <c r="L10751" t="s">
        <v>15</v>
      </c>
    </row>
    <row r="10752" spans="1:12">
      <c r="A10752" t="e">
        <f t="shared" ca="1" si="97"/>
        <v>#NAME?</v>
      </c>
      <c r="B10752">
        <v>28</v>
      </c>
      <c r="C10752" t="s">
        <v>153</v>
      </c>
      <c r="D10752" s="1">
        <v>41548</v>
      </c>
      <c r="F10752">
        <v>2</v>
      </c>
      <c r="G10752">
        <v>4019</v>
      </c>
      <c r="H10752" t="s">
        <v>26</v>
      </c>
      <c r="J10752" t="s">
        <v>14</v>
      </c>
      <c r="K10752">
        <v>55</v>
      </c>
      <c r="L10752" t="s">
        <v>15</v>
      </c>
    </row>
    <row r="10753" spans="1:12">
      <c r="A10753" t="e">
        <f t="shared" ca="1" si="97"/>
        <v>#NAME?</v>
      </c>
      <c r="B10753">
        <v>28</v>
      </c>
      <c r="C10753" t="s">
        <v>153</v>
      </c>
      <c r="D10753" s="1">
        <v>41593</v>
      </c>
      <c r="F10753">
        <v>1</v>
      </c>
      <c r="G10753">
        <v>4019</v>
      </c>
      <c r="H10753" t="s">
        <v>26</v>
      </c>
      <c r="J10753" t="s">
        <v>14</v>
      </c>
      <c r="K10753">
        <v>55</v>
      </c>
      <c r="L10753" t="s">
        <v>15</v>
      </c>
    </row>
    <row r="10754" spans="1:12">
      <c r="A10754" t="e">
        <f t="shared" ca="1" si="97"/>
        <v>#NAME?</v>
      </c>
      <c r="B10754">
        <v>28</v>
      </c>
      <c r="C10754" t="s">
        <v>153</v>
      </c>
      <c r="D10754" s="1">
        <v>42277</v>
      </c>
      <c r="F10754">
        <v>2</v>
      </c>
      <c r="G10754">
        <v>79029</v>
      </c>
      <c r="H10754" t="s">
        <v>21</v>
      </c>
      <c r="J10754" t="s">
        <v>14</v>
      </c>
      <c r="K10754">
        <v>57</v>
      </c>
      <c r="L10754" t="s">
        <v>22</v>
      </c>
    </row>
    <row r="10755" spans="1:12">
      <c r="A10755" t="e">
        <f t="shared" ca="1" si="97"/>
        <v>#NAME?</v>
      </c>
      <c r="B10755">
        <v>28</v>
      </c>
      <c r="C10755" t="s">
        <v>153</v>
      </c>
      <c r="D10755" s="1">
        <v>43098</v>
      </c>
      <c r="F10755">
        <v>1</v>
      </c>
      <c r="G10755">
        <v>7869</v>
      </c>
      <c r="H10755" t="s">
        <v>470</v>
      </c>
      <c r="J10755" t="s">
        <v>14</v>
      </c>
      <c r="K10755">
        <v>60</v>
      </c>
      <c r="L10755" t="s">
        <v>22</v>
      </c>
    </row>
    <row r="10756" spans="1:12">
      <c r="A10756" t="e">
        <f t="shared" ca="1" si="97"/>
        <v>#NAME?</v>
      </c>
      <c r="B10756">
        <v>28</v>
      </c>
      <c r="C10756" t="s">
        <v>153</v>
      </c>
      <c r="D10756" s="1">
        <v>42389</v>
      </c>
      <c r="F10756">
        <v>1</v>
      </c>
      <c r="G10756">
        <v>4019</v>
      </c>
      <c r="H10756" t="s">
        <v>26</v>
      </c>
      <c r="J10756" t="s">
        <v>14</v>
      </c>
      <c r="K10756">
        <v>58</v>
      </c>
      <c r="L10756" t="s">
        <v>15</v>
      </c>
    </row>
    <row r="10757" spans="1:12">
      <c r="A10757" t="e">
        <f ca="1">E00251432272621</f>
        <v>#NAME?</v>
      </c>
      <c r="B10757">
        <v>489</v>
      </c>
      <c r="C10757" t="s">
        <v>100</v>
      </c>
      <c r="D10757" s="1">
        <v>41270</v>
      </c>
      <c r="F10757">
        <v>1</v>
      </c>
      <c r="G10757">
        <v>496</v>
      </c>
      <c r="H10757" t="s">
        <v>190</v>
      </c>
      <c r="J10757" t="s">
        <v>14</v>
      </c>
      <c r="K10757">
        <v>52</v>
      </c>
      <c r="L10757" t="s">
        <v>15</v>
      </c>
    </row>
    <row r="10758" spans="1:12">
      <c r="A10758" t="e">
        <f ca="1">E00251432272621</f>
        <v>#NAME?</v>
      </c>
      <c r="B10758">
        <v>489</v>
      </c>
      <c r="C10758" t="s">
        <v>100</v>
      </c>
      <c r="D10758" s="1">
        <v>42158</v>
      </c>
      <c r="F10758">
        <v>1</v>
      </c>
      <c r="G10758">
        <v>7222</v>
      </c>
      <c r="H10758" t="s">
        <v>560</v>
      </c>
      <c r="J10758" t="s">
        <v>14</v>
      </c>
      <c r="K10758">
        <v>54</v>
      </c>
      <c r="L10758" t="s">
        <v>15</v>
      </c>
    </row>
    <row r="10759" spans="1:12">
      <c r="A10759" t="e">
        <f ca="1">E00251432272621</f>
        <v>#NAME?</v>
      </c>
      <c r="B10759">
        <v>489</v>
      </c>
      <c r="C10759" t="s">
        <v>100</v>
      </c>
      <c r="D10759" s="1">
        <v>42548</v>
      </c>
      <c r="F10759">
        <v>2</v>
      </c>
      <c r="G10759">
        <v>3051</v>
      </c>
      <c r="H10759" t="s">
        <v>13</v>
      </c>
      <c r="J10759" t="s">
        <v>14</v>
      </c>
      <c r="K10759">
        <v>55</v>
      </c>
      <c r="L10759" t="s">
        <v>15</v>
      </c>
    </row>
    <row r="10760" spans="1:12">
      <c r="A10760" t="e">
        <f ca="1">E00251418205021</f>
        <v>#NAME?</v>
      </c>
      <c r="B10760">
        <v>48</v>
      </c>
      <c r="C10760" t="s">
        <v>249</v>
      </c>
      <c r="D10760" s="1">
        <v>42835</v>
      </c>
      <c r="F10760">
        <v>1</v>
      </c>
      <c r="G10760">
        <v>45981</v>
      </c>
      <c r="H10760" t="s">
        <v>917</v>
      </c>
      <c r="J10760" t="s">
        <v>14</v>
      </c>
      <c r="K10760">
        <v>48</v>
      </c>
      <c r="L10760" t="s">
        <v>15</v>
      </c>
    </row>
    <row r="10761" spans="1:12">
      <c r="A10761" t="e">
        <f ca="1">E00251619840021</f>
        <v>#NAME?</v>
      </c>
      <c r="B10761">
        <v>458</v>
      </c>
      <c r="C10761" t="s">
        <v>275</v>
      </c>
      <c r="D10761" s="1">
        <v>41710</v>
      </c>
      <c r="F10761">
        <v>2</v>
      </c>
      <c r="G10761">
        <v>78900</v>
      </c>
      <c r="H10761" t="s">
        <v>79</v>
      </c>
      <c r="J10761" t="s">
        <v>14</v>
      </c>
      <c r="K10761">
        <v>50</v>
      </c>
      <c r="L10761" t="s">
        <v>22</v>
      </c>
    </row>
    <row r="10762" spans="1:12">
      <c r="A10762" t="e">
        <f ca="1">E00251532092521</f>
        <v>#NAME?</v>
      </c>
      <c r="B10762">
        <v>485</v>
      </c>
      <c r="C10762" t="s">
        <v>241</v>
      </c>
      <c r="D10762" s="1">
        <v>42058</v>
      </c>
      <c r="F10762">
        <v>2</v>
      </c>
      <c r="G10762">
        <v>2599</v>
      </c>
      <c r="H10762" t="s">
        <v>238</v>
      </c>
      <c r="J10762" t="s">
        <v>14</v>
      </c>
      <c r="K10762">
        <v>46</v>
      </c>
      <c r="L10762" t="s">
        <v>15</v>
      </c>
    </row>
    <row r="10763" spans="1:12">
      <c r="A10763" t="e">
        <f ca="1">E00251532132921</f>
        <v>#NAME?</v>
      </c>
      <c r="B10763">
        <v>449</v>
      </c>
      <c r="C10763" t="s">
        <v>124</v>
      </c>
      <c r="D10763" s="1">
        <v>42639</v>
      </c>
      <c r="F10763">
        <v>1</v>
      </c>
      <c r="G10763">
        <v>7820</v>
      </c>
      <c r="H10763" t="s">
        <v>233</v>
      </c>
      <c r="J10763" t="s">
        <v>14</v>
      </c>
      <c r="K10763">
        <v>56</v>
      </c>
      <c r="L10763" t="s">
        <v>22</v>
      </c>
    </row>
    <row r="10764" spans="1:12">
      <c r="A10764" t="e">
        <f ca="1">E00251510128221</f>
        <v>#NAME?</v>
      </c>
      <c r="B10764">
        <v>160</v>
      </c>
      <c r="C10764" t="s">
        <v>278</v>
      </c>
      <c r="D10764" s="1">
        <v>41709</v>
      </c>
      <c r="F10764">
        <v>3</v>
      </c>
      <c r="G10764">
        <v>4019</v>
      </c>
      <c r="H10764" t="s">
        <v>26</v>
      </c>
      <c r="J10764" t="s">
        <v>14</v>
      </c>
      <c r="K10764">
        <v>52</v>
      </c>
      <c r="L10764" t="s">
        <v>15</v>
      </c>
    </row>
    <row r="10765" spans="1:12">
      <c r="A10765" t="e">
        <f ca="1">E00251510128221</f>
        <v>#NAME?</v>
      </c>
      <c r="B10765">
        <v>160</v>
      </c>
      <c r="C10765" t="s">
        <v>278</v>
      </c>
      <c r="D10765" s="1">
        <v>41723</v>
      </c>
      <c r="F10765">
        <v>1</v>
      </c>
      <c r="G10765">
        <v>4019</v>
      </c>
      <c r="H10765" t="s">
        <v>26</v>
      </c>
      <c r="J10765" t="s">
        <v>14</v>
      </c>
      <c r="K10765">
        <v>52</v>
      </c>
      <c r="L10765" t="s">
        <v>15</v>
      </c>
    </row>
    <row r="10766" spans="1:12">
      <c r="A10766" t="e">
        <f ca="1">E00251510128221</f>
        <v>#NAME?</v>
      </c>
      <c r="B10766">
        <v>148</v>
      </c>
      <c r="C10766" t="s">
        <v>318</v>
      </c>
      <c r="D10766" s="1">
        <v>41892</v>
      </c>
      <c r="F10766">
        <v>1</v>
      </c>
      <c r="G10766">
        <v>57400</v>
      </c>
      <c r="H10766" t="s">
        <v>478</v>
      </c>
      <c r="I10766" t="s">
        <v>56</v>
      </c>
      <c r="J10766" t="s">
        <v>57</v>
      </c>
      <c r="K10766">
        <v>52</v>
      </c>
      <c r="L10766" t="s">
        <v>15</v>
      </c>
    </row>
    <row r="10767" spans="1:12">
      <c r="A10767" t="e">
        <f ca="1">E00251510128221</f>
        <v>#NAME?</v>
      </c>
      <c r="B10767">
        <v>160</v>
      </c>
      <c r="C10767" t="s">
        <v>278</v>
      </c>
      <c r="D10767" s="1">
        <v>42397</v>
      </c>
      <c r="F10767">
        <v>1</v>
      </c>
      <c r="G10767">
        <v>6029</v>
      </c>
      <c r="H10767" t="s">
        <v>728</v>
      </c>
      <c r="J10767" t="s">
        <v>14</v>
      </c>
      <c r="K10767">
        <v>54</v>
      </c>
      <c r="L10767" t="s">
        <v>15</v>
      </c>
    </row>
    <row r="10768" spans="1:12">
      <c r="A10768" t="e">
        <f ca="1">E00251531966421</f>
        <v>#NAME?</v>
      </c>
      <c r="B10768">
        <v>449</v>
      </c>
      <c r="C10768" t="s">
        <v>124</v>
      </c>
      <c r="D10768" s="1">
        <v>41366</v>
      </c>
      <c r="F10768">
        <v>2</v>
      </c>
      <c r="G10768">
        <v>460</v>
      </c>
      <c r="H10768" t="s">
        <v>16</v>
      </c>
      <c r="J10768" t="s">
        <v>14</v>
      </c>
      <c r="K10768">
        <v>43</v>
      </c>
      <c r="L10768" t="s">
        <v>15</v>
      </c>
    </row>
    <row r="10769" spans="1:12">
      <c r="A10769" t="e">
        <f ca="1">E00251430237821</f>
        <v>#NAME?</v>
      </c>
      <c r="B10769">
        <v>276</v>
      </c>
      <c r="C10769" t="s">
        <v>122</v>
      </c>
      <c r="D10769" s="1">
        <v>41232</v>
      </c>
      <c r="F10769">
        <v>3</v>
      </c>
      <c r="G10769">
        <v>4660</v>
      </c>
      <c r="H10769" t="s">
        <v>215</v>
      </c>
      <c r="J10769" t="s">
        <v>14</v>
      </c>
      <c r="K10769">
        <v>48</v>
      </c>
      <c r="L10769" t="s">
        <v>15</v>
      </c>
    </row>
    <row r="10770" spans="1:12">
      <c r="A10770" t="e">
        <f ca="1">E00251429369721</f>
        <v>#NAME?</v>
      </c>
      <c r="B10770">
        <v>272</v>
      </c>
      <c r="C10770" t="s">
        <v>174</v>
      </c>
      <c r="D10770" s="1">
        <v>40917</v>
      </c>
      <c r="E10770">
        <v>0</v>
      </c>
      <c r="F10770">
        <v>1</v>
      </c>
      <c r="G10770">
        <v>217</v>
      </c>
      <c r="H10770" t="s">
        <v>864</v>
      </c>
      <c r="J10770" t="s">
        <v>34</v>
      </c>
      <c r="K10770">
        <v>37</v>
      </c>
      <c r="L10770" t="s">
        <v>15</v>
      </c>
    </row>
    <row r="10771" spans="1:12">
      <c r="A10771" t="e">
        <f ca="1">E00251430237821</f>
        <v>#NAME?</v>
      </c>
      <c r="B10771">
        <v>276</v>
      </c>
      <c r="C10771" t="s">
        <v>122</v>
      </c>
      <c r="D10771" s="1">
        <v>42244</v>
      </c>
      <c r="F10771">
        <v>5</v>
      </c>
      <c r="G10771">
        <v>7962</v>
      </c>
      <c r="H10771" t="s">
        <v>111</v>
      </c>
      <c r="J10771" t="s">
        <v>14</v>
      </c>
      <c r="K10771">
        <v>51</v>
      </c>
      <c r="L10771" t="s">
        <v>22</v>
      </c>
    </row>
    <row r="10772" spans="1:12">
      <c r="A10772" t="e">
        <f ca="1">E00251524955621</f>
        <v>#NAME?</v>
      </c>
      <c r="B10772">
        <v>193</v>
      </c>
      <c r="C10772" t="s">
        <v>247</v>
      </c>
      <c r="D10772" s="1">
        <v>42773</v>
      </c>
      <c r="F10772">
        <v>1</v>
      </c>
      <c r="G10772">
        <v>8362</v>
      </c>
      <c r="H10772" t="s">
        <v>136</v>
      </c>
      <c r="J10772" t="s">
        <v>14</v>
      </c>
      <c r="K10772">
        <v>52</v>
      </c>
      <c r="L10772" t="s">
        <v>15</v>
      </c>
    </row>
    <row r="10773" spans="1:12">
      <c r="A10773" t="e">
        <f ca="1">E00251439068821</f>
        <v>#NAME?</v>
      </c>
      <c r="B10773">
        <v>701</v>
      </c>
      <c r="C10773" t="s">
        <v>72</v>
      </c>
      <c r="D10773" s="1">
        <v>42937</v>
      </c>
      <c r="F10773">
        <v>1</v>
      </c>
      <c r="G10773">
        <v>7243</v>
      </c>
      <c r="H10773" t="s">
        <v>42</v>
      </c>
      <c r="J10773" t="s">
        <v>14</v>
      </c>
      <c r="K10773">
        <v>54</v>
      </c>
      <c r="L10773" t="s">
        <v>15</v>
      </c>
    </row>
    <row r="10774" spans="1:12">
      <c r="A10774" t="e">
        <f ca="1">E00251439068821</f>
        <v>#NAME?</v>
      </c>
      <c r="B10774">
        <v>701</v>
      </c>
      <c r="C10774" t="s">
        <v>72</v>
      </c>
      <c r="D10774" s="1">
        <v>42943</v>
      </c>
      <c r="F10774">
        <v>3</v>
      </c>
      <c r="G10774">
        <v>56400</v>
      </c>
      <c r="H10774" t="s">
        <v>91</v>
      </c>
      <c r="J10774" t="s">
        <v>14</v>
      </c>
      <c r="K10774">
        <v>54</v>
      </c>
      <c r="L10774" t="s">
        <v>15</v>
      </c>
    </row>
    <row r="10775" spans="1:12">
      <c r="A10775" t="e">
        <f ca="1">E00251439068821</f>
        <v>#NAME?</v>
      </c>
      <c r="B10775">
        <v>701</v>
      </c>
      <c r="C10775" t="s">
        <v>72</v>
      </c>
      <c r="D10775" s="1">
        <v>42996</v>
      </c>
      <c r="F10775">
        <v>1</v>
      </c>
      <c r="G10775">
        <v>7243</v>
      </c>
      <c r="H10775" t="s">
        <v>42</v>
      </c>
      <c r="J10775" t="s">
        <v>14</v>
      </c>
      <c r="K10775">
        <v>54</v>
      </c>
      <c r="L10775" t="s">
        <v>15</v>
      </c>
    </row>
    <row r="10776" spans="1:12">
      <c r="A10776" t="e">
        <f ca="1">E00251524955621</f>
        <v>#NAME?</v>
      </c>
      <c r="B10776">
        <v>193</v>
      </c>
      <c r="C10776" t="s">
        <v>247</v>
      </c>
      <c r="D10776" s="1">
        <v>42443</v>
      </c>
      <c r="F10776">
        <v>1</v>
      </c>
      <c r="G10776">
        <v>8362</v>
      </c>
      <c r="H10776" t="s">
        <v>136</v>
      </c>
      <c r="J10776" t="s">
        <v>14</v>
      </c>
      <c r="K10776">
        <v>51</v>
      </c>
      <c r="L10776" t="s">
        <v>15</v>
      </c>
    </row>
    <row r="10777" spans="1:12">
      <c r="A10777" t="e">
        <f ca="1">E00251518673921</f>
        <v>#NAME?</v>
      </c>
      <c r="B10777">
        <v>695</v>
      </c>
      <c r="C10777" t="s">
        <v>257</v>
      </c>
      <c r="D10777" s="1">
        <v>41236</v>
      </c>
      <c r="F10777">
        <v>1</v>
      </c>
      <c r="G10777">
        <v>28989</v>
      </c>
      <c r="H10777" t="s">
        <v>777</v>
      </c>
      <c r="J10777" t="s">
        <v>14</v>
      </c>
      <c r="K10777">
        <v>61</v>
      </c>
      <c r="L10777" t="s">
        <v>15</v>
      </c>
    </row>
    <row r="10778" spans="1:12">
      <c r="A10778" t="e">
        <f ca="1">E00251518673921</f>
        <v>#NAME?</v>
      </c>
      <c r="B10778">
        <v>695</v>
      </c>
      <c r="C10778" t="s">
        <v>257</v>
      </c>
      <c r="D10778" s="1">
        <v>41236</v>
      </c>
      <c r="F10778">
        <v>6</v>
      </c>
      <c r="G10778">
        <v>5921</v>
      </c>
      <c r="H10778" t="s">
        <v>680</v>
      </c>
      <c r="J10778" t="s">
        <v>14</v>
      </c>
      <c r="K10778">
        <v>61</v>
      </c>
      <c r="L10778" t="s">
        <v>15</v>
      </c>
    </row>
    <row r="10779" spans="1:12">
      <c r="A10779" t="e">
        <f ca="1">E00251518673921</f>
        <v>#NAME?</v>
      </c>
      <c r="B10779">
        <v>695</v>
      </c>
      <c r="C10779" t="s">
        <v>257</v>
      </c>
      <c r="D10779" s="1">
        <v>41898</v>
      </c>
      <c r="F10779">
        <v>5</v>
      </c>
      <c r="G10779">
        <v>7262</v>
      </c>
      <c r="H10779" t="s">
        <v>198</v>
      </c>
      <c r="J10779" t="s">
        <v>14</v>
      </c>
      <c r="K10779">
        <v>63</v>
      </c>
      <c r="L10779" t="s">
        <v>15</v>
      </c>
    </row>
    <row r="10780" spans="1:12">
      <c r="A10780" t="e">
        <f ca="1">E00251615125021</f>
        <v>#NAME?</v>
      </c>
      <c r="B10780">
        <v>1928</v>
      </c>
      <c r="C10780" t="s">
        <v>1248</v>
      </c>
      <c r="D10780" s="1">
        <v>42751</v>
      </c>
      <c r="F10780">
        <v>1</v>
      </c>
      <c r="G10780">
        <v>4659</v>
      </c>
      <c r="H10780" t="s">
        <v>47</v>
      </c>
      <c r="J10780" t="s">
        <v>14</v>
      </c>
      <c r="K10780">
        <v>60</v>
      </c>
      <c r="L10780" t="s">
        <v>15</v>
      </c>
    </row>
    <row r="10781" spans="1:12">
      <c r="A10781" t="e">
        <f ca="1">E00251532975721</f>
        <v>#NAME?</v>
      </c>
      <c r="B10781">
        <v>446</v>
      </c>
      <c r="C10781" t="s">
        <v>94</v>
      </c>
      <c r="D10781" s="1">
        <v>42790</v>
      </c>
      <c r="F10781">
        <v>1</v>
      </c>
      <c r="G10781">
        <v>7350</v>
      </c>
      <c r="H10781" t="s">
        <v>192</v>
      </c>
      <c r="J10781" t="s">
        <v>14</v>
      </c>
      <c r="K10781">
        <v>53</v>
      </c>
      <c r="L10781" t="s">
        <v>15</v>
      </c>
    </row>
    <row r="10782" spans="1:12">
      <c r="A10782" t="e">
        <f ca="1">E00251615150021</f>
        <v>#NAME?</v>
      </c>
      <c r="B10782">
        <v>1929</v>
      </c>
      <c r="C10782" t="s">
        <v>195</v>
      </c>
      <c r="D10782" s="1">
        <v>42313</v>
      </c>
      <c r="F10782">
        <v>1</v>
      </c>
      <c r="G10782">
        <v>7840</v>
      </c>
      <c r="H10782" t="s">
        <v>55</v>
      </c>
      <c r="J10782" t="s">
        <v>14</v>
      </c>
      <c r="K10782">
        <v>40</v>
      </c>
      <c r="L10782" t="s">
        <v>22</v>
      </c>
    </row>
    <row r="10783" spans="1:12">
      <c r="A10783" t="e">
        <f ca="1">E00251532092521</f>
        <v>#NAME?</v>
      </c>
      <c r="B10783">
        <v>485</v>
      </c>
      <c r="C10783" t="s">
        <v>241</v>
      </c>
      <c r="D10783" s="1">
        <v>40982</v>
      </c>
      <c r="F10783">
        <v>1</v>
      </c>
      <c r="G10783">
        <v>9599</v>
      </c>
      <c r="H10783" t="s">
        <v>430</v>
      </c>
      <c r="J10783" t="s">
        <v>14</v>
      </c>
      <c r="K10783">
        <v>43</v>
      </c>
      <c r="L10783" t="s">
        <v>15</v>
      </c>
    </row>
    <row r="10784" spans="1:12">
      <c r="A10784" t="e">
        <f ca="1">E00251532132921</f>
        <v>#NAME?</v>
      </c>
      <c r="B10784">
        <v>467</v>
      </c>
      <c r="C10784" t="s">
        <v>232</v>
      </c>
      <c r="D10784" s="1">
        <v>41407</v>
      </c>
      <c r="F10784">
        <v>5</v>
      </c>
      <c r="G10784">
        <v>7820</v>
      </c>
      <c r="H10784" t="s">
        <v>233</v>
      </c>
      <c r="J10784" t="s">
        <v>14</v>
      </c>
      <c r="K10784">
        <v>53</v>
      </c>
      <c r="L10784" t="s">
        <v>22</v>
      </c>
    </row>
    <row r="10785" spans="1:12">
      <c r="A10785" t="e">
        <f ca="1">E00251432272621</f>
        <v>#NAME?</v>
      </c>
      <c r="B10785">
        <v>489</v>
      </c>
      <c r="C10785" t="s">
        <v>100</v>
      </c>
      <c r="D10785" s="1">
        <v>42579</v>
      </c>
      <c r="F10785">
        <v>2</v>
      </c>
      <c r="G10785">
        <v>27800</v>
      </c>
      <c r="H10785" t="s">
        <v>145</v>
      </c>
      <c r="J10785" t="s">
        <v>14</v>
      </c>
      <c r="K10785">
        <v>55</v>
      </c>
      <c r="L10785" t="s">
        <v>15</v>
      </c>
    </row>
    <row r="10786" spans="1:12">
      <c r="A10786" t="e">
        <f ca="1">E00251532063221</f>
        <v>#NAME?</v>
      </c>
      <c r="B10786">
        <v>447</v>
      </c>
      <c r="C10786" t="s">
        <v>262</v>
      </c>
      <c r="D10786" s="1">
        <v>41766</v>
      </c>
      <c r="F10786">
        <v>3</v>
      </c>
      <c r="G10786">
        <v>4019</v>
      </c>
      <c r="H10786" t="s">
        <v>26</v>
      </c>
      <c r="J10786" t="s">
        <v>14</v>
      </c>
      <c r="K10786">
        <v>49</v>
      </c>
      <c r="L10786" t="s">
        <v>15</v>
      </c>
    </row>
    <row r="10787" spans="1:12">
      <c r="A10787" t="e">
        <f ca="1">E00251429331821</f>
        <v>#NAME?</v>
      </c>
      <c r="B10787">
        <v>283</v>
      </c>
      <c r="C10787" t="s">
        <v>133</v>
      </c>
      <c r="D10787" s="1">
        <v>41248</v>
      </c>
      <c r="F10787">
        <v>2</v>
      </c>
      <c r="G10787">
        <v>7222</v>
      </c>
      <c r="H10787" t="s">
        <v>560</v>
      </c>
      <c r="J10787" t="s">
        <v>14</v>
      </c>
      <c r="K10787">
        <v>55</v>
      </c>
      <c r="L10787" t="s">
        <v>15</v>
      </c>
    </row>
    <row r="10788" spans="1:12">
      <c r="A10788" t="e">
        <f ca="1">E00251429331821</f>
        <v>#NAME?</v>
      </c>
      <c r="B10788">
        <v>283</v>
      </c>
      <c r="C10788" t="s">
        <v>133</v>
      </c>
      <c r="D10788" s="1">
        <v>41459</v>
      </c>
      <c r="F10788">
        <v>1</v>
      </c>
      <c r="G10788">
        <v>29690</v>
      </c>
      <c r="H10788" t="s">
        <v>52</v>
      </c>
      <c r="J10788" t="s">
        <v>14</v>
      </c>
      <c r="K10788">
        <v>56</v>
      </c>
      <c r="L10788" t="s">
        <v>15</v>
      </c>
    </row>
    <row r="10789" spans="1:12">
      <c r="A10789" t="e">
        <f ca="1">E00251524995121</f>
        <v>#NAME?</v>
      </c>
      <c r="B10789">
        <v>457</v>
      </c>
      <c r="C10789" t="s">
        <v>137</v>
      </c>
      <c r="D10789" s="1">
        <v>41095</v>
      </c>
      <c r="F10789">
        <v>1</v>
      </c>
      <c r="G10789">
        <v>30000</v>
      </c>
      <c r="H10789" t="s">
        <v>144</v>
      </c>
      <c r="J10789" t="s">
        <v>14</v>
      </c>
      <c r="K10789">
        <v>38</v>
      </c>
      <c r="L10789" t="s">
        <v>15</v>
      </c>
    </row>
    <row r="10790" spans="1:12">
      <c r="A10790" t="e">
        <f ca="1">E00251524995121</f>
        <v>#NAME?</v>
      </c>
      <c r="B10790">
        <v>457</v>
      </c>
      <c r="C10790" t="s">
        <v>137</v>
      </c>
      <c r="D10790" s="1">
        <v>41795</v>
      </c>
      <c r="F10790">
        <v>1</v>
      </c>
      <c r="G10790">
        <v>2729</v>
      </c>
      <c r="H10790" t="s">
        <v>115</v>
      </c>
      <c r="J10790" t="s">
        <v>14</v>
      </c>
      <c r="K10790">
        <v>40</v>
      </c>
      <c r="L10790" t="s">
        <v>15</v>
      </c>
    </row>
    <row r="10791" spans="1:12">
      <c r="A10791" t="e">
        <f ca="1">E00251615150021</f>
        <v>#NAME?</v>
      </c>
      <c r="B10791">
        <v>1929</v>
      </c>
      <c r="C10791" t="s">
        <v>195</v>
      </c>
      <c r="D10791" s="1">
        <v>42181</v>
      </c>
      <c r="F10791">
        <v>3</v>
      </c>
      <c r="G10791">
        <v>4549</v>
      </c>
      <c r="H10791" t="s">
        <v>69</v>
      </c>
      <c r="J10791" t="s">
        <v>14</v>
      </c>
      <c r="K10791">
        <v>39</v>
      </c>
      <c r="L10791" t="s">
        <v>15</v>
      </c>
    </row>
    <row r="10792" spans="1:12">
      <c r="A10792" t="e">
        <f ca="1">E00251615150021</f>
        <v>#NAME?</v>
      </c>
      <c r="B10792">
        <v>1929</v>
      </c>
      <c r="C10792" t="s">
        <v>195</v>
      </c>
      <c r="D10792" s="1">
        <v>42313</v>
      </c>
      <c r="F10792">
        <v>4</v>
      </c>
      <c r="G10792">
        <v>4240</v>
      </c>
      <c r="H10792" t="s">
        <v>239</v>
      </c>
      <c r="J10792" t="s">
        <v>14</v>
      </c>
      <c r="K10792">
        <v>40</v>
      </c>
      <c r="L10792" t="s">
        <v>15</v>
      </c>
    </row>
    <row r="10793" spans="1:12">
      <c r="A10793" t="e">
        <f ca="1">E00251424839421</f>
        <v>#NAME?</v>
      </c>
      <c r="B10793">
        <v>110</v>
      </c>
      <c r="C10793" t="s">
        <v>980</v>
      </c>
      <c r="D10793" s="1">
        <v>42402</v>
      </c>
      <c r="F10793">
        <v>1</v>
      </c>
      <c r="G10793">
        <v>71940</v>
      </c>
      <c r="H10793" t="s">
        <v>135</v>
      </c>
      <c r="J10793" t="s">
        <v>14</v>
      </c>
      <c r="K10793">
        <v>43</v>
      </c>
      <c r="L10793" t="s">
        <v>15</v>
      </c>
    </row>
    <row r="10794" spans="1:12">
      <c r="A10794" t="e">
        <f ca="1">E00251532132921</f>
        <v>#NAME?</v>
      </c>
      <c r="B10794">
        <v>449</v>
      </c>
      <c r="C10794" t="s">
        <v>124</v>
      </c>
      <c r="D10794" s="1">
        <v>42670</v>
      </c>
      <c r="F10794">
        <v>2</v>
      </c>
      <c r="G10794">
        <v>7820</v>
      </c>
      <c r="H10794" t="s">
        <v>233</v>
      </c>
      <c r="J10794" t="s">
        <v>14</v>
      </c>
      <c r="K10794">
        <v>56</v>
      </c>
      <c r="L10794" t="s">
        <v>22</v>
      </c>
    </row>
    <row r="10795" spans="1:12">
      <c r="A10795" t="e">
        <f ca="1">E00251532132921</f>
        <v>#NAME?</v>
      </c>
      <c r="B10795">
        <v>449</v>
      </c>
      <c r="C10795" t="s">
        <v>124</v>
      </c>
      <c r="D10795" s="1">
        <v>42705</v>
      </c>
      <c r="F10795">
        <v>2</v>
      </c>
      <c r="G10795">
        <v>4019</v>
      </c>
      <c r="H10795" t="s">
        <v>26</v>
      </c>
      <c r="J10795" t="s">
        <v>14</v>
      </c>
      <c r="K10795">
        <v>56</v>
      </c>
      <c r="L10795" t="s">
        <v>15</v>
      </c>
    </row>
    <row r="10796" spans="1:12">
      <c r="A10796" t="e">
        <f ca="1">E00251531353921</f>
        <v>#NAME?</v>
      </c>
      <c r="B10796">
        <v>701</v>
      </c>
      <c r="C10796" t="s">
        <v>72</v>
      </c>
      <c r="D10796" s="1">
        <v>41296</v>
      </c>
      <c r="F10796">
        <v>2</v>
      </c>
      <c r="G10796">
        <v>4779</v>
      </c>
      <c r="H10796" t="s">
        <v>231</v>
      </c>
      <c r="J10796" t="s">
        <v>14</v>
      </c>
      <c r="K10796">
        <v>56</v>
      </c>
      <c r="L10796" t="s">
        <v>15</v>
      </c>
    </row>
    <row r="10797" spans="1:12">
      <c r="A10797" t="e">
        <f ca="1">E00251532132921</f>
        <v>#NAME?</v>
      </c>
      <c r="B10797">
        <v>449</v>
      </c>
      <c r="C10797" t="s">
        <v>124</v>
      </c>
      <c r="D10797" s="1">
        <v>42159</v>
      </c>
      <c r="F10797">
        <v>1</v>
      </c>
      <c r="G10797">
        <v>4019</v>
      </c>
      <c r="H10797" t="s">
        <v>26</v>
      </c>
      <c r="J10797" t="s">
        <v>14</v>
      </c>
      <c r="K10797">
        <v>55</v>
      </c>
      <c r="L10797" t="s">
        <v>15</v>
      </c>
    </row>
    <row r="10798" spans="1:12">
      <c r="A10798" t="e">
        <f ca="1">E00251532132921</f>
        <v>#NAME?</v>
      </c>
      <c r="B10798">
        <v>449</v>
      </c>
      <c r="C10798" t="s">
        <v>124</v>
      </c>
      <c r="D10798" s="1">
        <v>42751</v>
      </c>
      <c r="F10798">
        <v>1</v>
      </c>
      <c r="G10798">
        <v>30000</v>
      </c>
      <c r="H10798" t="s">
        <v>144</v>
      </c>
      <c r="J10798" t="s">
        <v>14</v>
      </c>
      <c r="K10798">
        <v>56</v>
      </c>
      <c r="L10798" t="s">
        <v>15</v>
      </c>
    </row>
    <row r="10799" spans="1:12">
      <c r="A10799" t="e">
        <f ca="1">E00251532132921</f>
        <v>#NAME?</v>
      </c>
      <c r="B10799">
        <v>449</v>
      </c>
      <c r="C10799" t="s">
        <v>124</v>
      </c>
      <c r="D10799" s="1">
        <v>43018</v>
      </c>
      <c r="F10799">
        <v>1</v>
      </c>
      <c r="G10799">
        <v>78650</v>
      </c>
      <c r="H10799" t="s">
        <v>414</v>
      </c>
      <c r="J10799" t="s">
        <v>14</v>
      </c>
      <c r="K10799">
        <v>57</v>
      </c>
      <c r="L10799" t="s">
        <v>22</v>
      </c>
    </row>
    <row r="10800" spans="1:12">
      <c r="A10800" t="e">
        <f ca="1">E00251532132921</f>
        <v>#NAME?</v>
      </c>
      <c r="B10800">
        <v>467</v>
      </c>
      <c r="C10800" t="s">
        <v>232</v>
      </c>
      <c r="D10800" s="1">
        <v>41241</v>
      </c>
      <c r="F10800">
        <v>4</v>
      </c>
      <c r="G10800">
        <v>4599</v>
      </c>
      <c r="H10800" t="s">
        <v>1249</v>
      </c>
      <c r="J10800" t="s">
        <v>14</v>
      </c>
      <c r="K10800">
        <v>52</v>
      </c>
      <c r="L10800" t="s">
        <v>15</v>
      </c>
    </row>
    <row r="10801" spans="1:12">
      <c r="A10801" t="e">
        <f ca="1">E00251532132921</f>
        <v>#NAME?</v>
      </c>
      <c r="B10801">
        <v>6046</v>
      </c>
      <c r="C10801" t="s">
        <v>98</v>
      </c>
      <c r="D10801" s="1">
        <v>42769</v>
      </c>
      <c r="F10801">
        <v>1</v>
      </c>
      <c r="G10801">
        <v>3888</v>
      </c>
      <c r="H10801" t="s">
        <v>1250</v>
      </c>
      <c r="I10801" t="s">
        <v>56</v>
      </c>
      <c r="J10801" t="s">
        <v>57</v>
      </c>
      <c r="K10801">
        <v>56</v>
      </c>
      <c r="L10801" t="s">
        <v>15</v>
      </c>
    </row>
    <row r="10802" spans="1:12">
      <c r="A10802" t="e">
        <f ca="1">E00251429863321</f>
        <v>#NAME?</v>
      </c>
      <c r="B10802">
        <v>165</v>
      </c>
      <c r="C10802" t="s">
        <v>461</v>
      </c>
      <c r="D10802" s="1">
        <v>41648</v>
      </c>
      <c r="F10802">
        <v>1</v>
      </c>
      <c r="G10802">
        <v>78900</v>
      </c>
      <c r="H10802" t="s">
        <v>79</v>
      </c>
      <c r="J10802" t="s">
        <v>14</v>
      </c>
      <c r="K10802">
        <v>45</v>
      </c>
      <c r="L10802" t="s">
        <v>22</v>
      </c>
    </row>
    <row r="10803" spans="1:12">
      <c r="A10803" t="e">
        <f ca="1">E00251515316621</f>
        <v>#NAME?</v>
      </c>
      <c r="B10803">
        <v>11</v>
      </c>
      <c r="C10803" t="s">
        <v>245</v>
      </c>
      <c r="D10803" s="1">
        <v>41898</v>
      </c>
      <c r="F10803">
        <v>1</v>
      </c>
      <c r="G10803">
        <v>52100</v>
      </c>
      <c r="H10803" t="s">
        <v>516</v>
      </c>
      <c r="J10803" t="s">
        <v>14</v>
      </c>
      <c r="K10803">
        <v>45</v>
      </c>
      <c r="L10803" t="s">
        <v>15</v>
      </c>
    </row>
    <row r="10804" spans="1:12">
      <c r="A10804" t="e">
        <f ca="1">E00251518673921</f>
        <v>#NAME?</v>
      </c>
      <c r="B10804">
        <v>695</v>
      </c>
      <c r="C10804" t="s">
        <v>257</v>
      </c>
      <c r="D10804" s="1">
        <v>40963</v>
      </c>
      <c r="F10804">
        <v>1</v>
      </c>
      <c r="G10804">
        <v>28989</v>
      </c>
      <c r="H10804" t="s">
        <v>777</v>
      </c>
      <c r="J10804" t="s">
        <v>14</v>
      </c>
      <c r="K10804">
        <v>60</v>
      </c>
      <c r="L10804" t="s">
        <v>15</v>
      </c>
    </row>
    <row r="10805" spans="1:12">
      <c r="A10805" t="e">
        <f ca="1">E00251518673921</f>
        <v>#NAME?</v>
      </c>
      <c r="B10805">
        <v>695</v>
      </c>
      <c r="C10805" t="s">
        <v>257</v>
      </c>
      <c r="D10805" s="1">
        <v>42068</v>
      </c>
      <c r="F10805">
        <v>3</v>
      </c>
      <c r="G10805">
        <v>7262</v>
      </c>
      <c r="H10805" t="s">
        <v>198</v>
      </c>
      <c r="J10805" t="s">
        <v>14</v>
      </c>
      <c r="K10805">
        <v>64</v>
      </c>
      <c r="L10805" t="s">
        <v>15</v>
      </c>
    </row>
    <row r="10806" spans="1:12">
      <c r="A10806" t="e">
        <f ca="1">E00251518673921</f>
        <v>#NAME?</v>
      </c>
      <c r="B10806">
        <v>695</v>
      </c>
      <c r="C10806" t="s">
        <v>257</v>
      </c>
      <c r="D10806" s="1">
        <v>42529</v>
      </c>
      <c r="F10806">
        <v>1</v>
      </c>
      <c r="G10806">
        <v>1103</v>
      </c>
      <c r="H10806" t="s">
        <v>845</v>
      </c>
      <c r="J10806" t="s">
        <v>14</v>
      </c>
      <c r="K10806">
        <v>65</v>
      </c>
      <c r="L10806" t="s">
        <v>15</v>
      </c>
    </row>
    <row r="10807" spans="1:12">
      <c r="A10807" t="e">
        <f ca="1">E00251513359021</f>
        <v>#NAME?</v>
      </c>
      <c r="B10807">
        <v>500</v>
      </c>
      <c r="C10807" t="s">
        <v>161</v>
      </c>
      <c r="D10807" s="1">
        <v>42464</v>
      </c>
      <c r="F10807">
        <v>2</v>
      </c>
      <c r="G10807">
        <v>7804</v>
      </c>
      <c r="H10807" t="s">
        <v>43</v>
      </c>
      <c r="J10807" t="s">
        <v>14</v>
      </c>
      <c r="K10807">
        <v>61</v>
      </c>
      <c r="L10807" t="s">
        <v>22</v>
      </c>
    </row>
    <row r="10808" spans="1:12">
      <c r="A10808" t="e">
        <f ca="1">E00251713771121</f>
        <v>#NAME?</v>
      </c>
      <c r="B10808">
        <v>148</v>
      </c>
      <c r="C10808" t="s">
        <v>318</v>
      </c>
      <c r="D10808" s="1">
        <v>42892</v>
      </c>
      <c r="F10808">
        <v>1</v>
      </c>
      <c r="G10808">
        <v>5950</v>
      </c>
      <c r="H10808" t="s">
        <v>24</v>
      </c>
      <c r="I10808" t="s">
        <v>56</v>
      </c>
      <c r="J10808" t="s">
        <v>57</v>
      </c>
      <c r="K10808">
        <v>49</v>
      </c>
      <c r="L10808" t="s">
        <v>15</v>
      </c>
    </row>
    <row r="10809" spans="1:12">
      <c r="A10809" t="e">
        <f ca="1">E00251713771121</f>
        <v>#NAME?</v>
      </c>
      <c r="B10809">
        <v>163</v>
      </c>
      <c r="C10809" t="s">
        <v>219</v>
      </c>
      <c r="D10809" s="1">
        <v>41828</v>
      </c>
      <c r="F10809">
        <v>1</v>
      </c>
      <c r="G10809">
        <v>7231</v>
      </c>
      <c r="H10809" t="s">
        <v>128</v>
      </c>
      <c r="J10809" t="s">
        <v>14</v>
      </c>
      <c r="K10809">
        <v>46</v>
      </c>
      <c r="L10809" t="s">
        <v>15</v>
      </c>
    </row>
    <row r="10810" spans="1:12">
      <c r="A10810" t="e">
        <f ca="1">E00251430237821</f>
        <v>#NAME?</v>
      </c>
      <c r="B10810">
        <v>276</v>
      </c>
      <c r="C10810" t="s">
        <v>122</v>
      </c>
      <c r="D10810" s="1">
        <v>40942</v>
      </c>
      <c r="F10810">
        <v>1</v>
      </c>
      <c r="G10810">
        <v>7245</v>
      </c>
      <c r="H10810" t="s">
        <v>116</v>
      </c>
      <c r="J10810" t="s">
        <v>14</v>
      </c>
      <c r="K10810">
        <v>47</v>
      </c>
      <c r="L10810" t="s">
        <v>15</v>
      </c>
    </row>
    <row r="10811" spans="1:12">
      <c r="A10811" t="e">
        <f ca="1">E00251424839421</f>
        <v>#NAME?</v>
      </c>
      <c r="B10811">
        <v>110</v>
      </c>
      <c r="C10811" t="s">
        <v>980</v>
      </c>
      <c r="D10811" s="1">
        <v>41775</v>
      </c>
      <c r="F10811">
        <v>1</v>
      </c>
      <c r="G10811">
        <v>84500</v>
      </c>
      <c r="H10811" t="s">
        <v>511</v>
      </c>
      <c r="J10811" t="s">
        <v>14</v>
      </c>
      <c r="K10811">
        <v>41</v>
      </c>
      <c r="L10811" t="s">
        <v>15</v>
      </c>
    </row>
    <row r="10812" spans="1:12">
      <c r="A10812" t="e">
        <f ca="1">E00251430237821</f>
        <v>#NAME?</v>
      </c>
      <c r="B10812">
        <v>276</v>
      </c>
      <c r="C10812" t="s">
        <v>122</v>
      </c>
      <c r="D10812" s="1">
        <v>41939</v>
      </c>
      <c r="F10812">
        <v>1</v>
      </c>
      <c r="G10812">
        <v>2729</v>
      </c>
      <c r="H10812" t="s">
        <v>115</v>
      </c>
      <c r="J10812" t="s">
        <v>14</v>
      </c>
      <c r="K10812">
        <v>50</v>
      </c>
      <c r="L10812" t="s">
        <v>15</v>
      </c>
    </row>
    <row r="10813" spans="1:12">
      <c r="A10813" t="e">
        <f ca="1">E00251528773221</f>
        <v>#NAME?</v>
      </c>
      <c r="B10813">
        <v>276</v>
      </c>
      <c r="C10813" t="s">
        <v>122</v>
      </c>
      <c r="D10813" s="1">
        <v>41208</v>
      </c>
      <c r="F10813">
        <v>5</v>
      </c>
      <c r="G10813">
        <v>4019</v>
      </c>
      <c r="H10813" t="s">
        <v>26</v>
      </c>
      <c r="J10813" t="s">
        <v>14</v>
      </c>
      <c r="K10813">
        <v>46</v>
      </c>
      <c r="L10813" t="s">
        <v>15</v>
      </c>
    </row>
    <row r="10814" spans="1:12">
      <c r="A10814" t="e">
        <f ca="1">E00251528773221</f>
        <v>#NAME?</v>
      </c>
      <c r="B10814">
        <v>276</v>
      </c>
      <c r="C10814" t="s">
        <v>122</v>
      </c>
      <c r="D10814" s="1">
        <v>41461</v>
      </c>
      <c r="F10814">
        <v>2</v>
      </c>
      <c r="G10814">
        <v>4019</v>
      </c>
      <c r="H10814" t="s">
        <v>26</v>
      </c>
      <c r="J10814" t="s">
        <v>14</v>
      </c>
      <c r="K10814">
        <v>47</v>
      </c>
      <c r="L10814" t="s">
        <v>15</v>
      </c>
    </row>
    <row r="10815" spans="1:12">
      <c r="A10815" t="e">
        <f ca="1">E00251528773221</f>
        <v>#NAME?</v>
      </c>
      <c r="B10815">
        <v>276</v>
      </c>
      <c r="C10815" t="s">
        <v>122</v>
      </c>
      <c r="D10815" s="1">
        <v>41639</v>
      </c>
      <c r="F10815">
        <v>1</v>
      </c>
      <c r="G10815">
        <v>2720</v>
      </c>
      <c r="H10815" t="s">
        <v>65</v>
      </c>
      <c r="J10815" t="s">
        <v>14</v>
      </c>
      <c r="K10815">
        <v>48</v>
      </c>
      <c r="L10815" t="s">
        <v>15</v>
      </c>
    </row>
    <row r="10816" spans="1:12">
      <c r="A10816" t="e">
        <f ca="1">E00251528773221</f>
        <v>#NAME?</v>
      </c>
      <c r="B10816">
        <v>276</v>
      </c>
      <c r="C10816" t="s">
        <v>122</v>
      </c>
      <c r="D10816" s="1">
        <v>42068</v>
      </c>
      <c r="F10816">
        <v>3</v>
      </c>
      <c r="G10816">
        <v>4019</v>
      </c>
      <c r="H10816" t="s">
        <v>26</v>
      </c>
      <c r="J10816" t="s">
        <v>14</v>
      </c>
      <c r="K10816">
        <v>49</v>
      </c>
      <c r="L10816" t="s">
        <v>15</v>
      </c>
    </row>
    <row r="10817" spans="1:12">
      <c r="A10817" t="e">
        <f ca="1">E00251515316621</f>
        <v>#NAME?</v>
      </c>
      <c r="B10817">
        <v>1</v>
      </c>
      <c r="C10817" t="s">
        <v>234</v>
      </c>
      <c r="D10817" s="1">
        <v>41294</v>
      </c>
      <c r="E10817">
        <v>0</v>
      </c>
      <c r="F10817">
        <v>3</v>
      </c>
      <c r="G10817">
        <v>7906</v>
      </c>
      <c r="H10817" t="s">
        <v>173</v>
      </c>
      <c r="J10817" t="s">
        <v>34</v>
      </c>
      <c r="K10817">
        <v>43</v>
      </c>
      <c r="L10817" t="s">
        <v>22</v>
      </c>
    </row>
    <row r="10818" spans="1:12">
      <c r="A10818" t="e">
        <f ca="1">E00251430261521</f>
        <v>#NAME?</v>
      </c>
      <c r="B10818">
        <v>500</v>
      </c>
      <c r="C10818" t="s">
        <v>161</v>
      </c>
      <c r="D10818" s="1">
        <v>41121</v>
      </c>
      <c r="F10818">
        <v>1</v>
      </c>
      <c r="G10818">
        <v>6279</v>
      </c>
      <c r="H10818" t="s">
        <v>756</v>
      </c>
      <c r="J10818" t="s">
        <v>14</v>
      </c>
      <c r="K10818">
        <v>48</v>
      </c>
      <c r="L10818" t="s">
        <v>15</v>
      </c>
    </row>
    <row r="10819" spans="1:12">
      <c r="A10819" t="e">
        <f ca="1">E00251430261521</f>
        <v>#NAME?</v>
      </c>
      <c r="B10819">
        <v>500</v>
      </c>
      <c r="C10819" t="s">
        <v>161</v>
      </c>
      <c r="D10819" s="1">
        <v>42138</v>
      </c>
      <c r="F10819">
        <v>2</v>
      </c>
      <c r="G10819">
        <v>5650</v>
      </c>
      <c r="H10819" t="s">
        <v>211</v>
      </c>
      <c r="J10819" t="s">
        <v>14</v>
      </c>
      <c r="K10819">
        <v>51</v>
      </c>
      <c r="L10819" t="s">
        <v>15</v>
      </c>
    </row>
    <row r="10820" spans="1:12">
      <c r="A10820" t="e">
        <f ca="1">E00251430261521</f>
        <v>#NAME?</v>
      </c>
      <c r="B10820">
        <v>500</v>
      </c>
      <c r="C10820" t="s">
        <v>161</v>
      </c>
      <c r="D10820" s="1">
        <v>42788</v>
      </c>
      <c r="F10820">
        <v>1</v>
      </c>
      <c r="G10820">
        <v>3829</v>
      </c>
      <c r="H10820" t="s">
        <v>419</v>
      </c>
      <c r="J10820" t="s">
        <v>14</v>
      </c>
      <c r="K10820">
        <v>53</v>
      </c>
      <c r="L10820" t="s">
        <v>15</v>
      </c>
    </row>
    <row r="10821" spans="1:12">
      <c r="A10821" t="e">
        <f ca="1">E00251430366921</f>
        <v>#NAME?</v>
      </c>
      <c r="B10821">
        <v>489</v>
      </c>
      <c r="C10821" t="s">
        <v>100</v>
      </c>
      <c r="D10821" s="1">
        <v>43045</v>
      </c>
      <c r="F10821">
        <v>1</v>
      </c>
      <c r="G10821">
        <v>5265</v>
      </c>
      <c r="H10821" t="s">
        <v>1007</v>
      </c>
      <c r="J10821" t="s">
        <v>14</v>
      </c>
      <c r="K10821">
        <v>54</v>
      </c>
      <c r="L10821" t="s">
        <v>15</v>
      </c>
    </row>
    <row r="10822" spans="1:12">
      <c r="A10822" t="e">
        <f ca="1">E00251532132921</f>
        <v>#NAME?</v>
      </c>
      <c r="B10822">
        <v>467</v>
      </c>
      <c r="C10822" t="s">
        <v>232</v>
      </c>
      <c r="D10822" s="1">
        <v>41807</v>
      </c>
      <c r="F10822">
        <v>1</v>
      </c>
      <c r="G10822">
        <v>4019</v>
      </c>
      <c r="H10822" t="s">
        <v>26</v>
      </c>
      <c r="J10822" t="s">
        <v>14</v>
      </c>
      <c r="K10822">
        <v>54</v>
      </c>
      <c r="L10822" t="s">
        <v>15</v>
      </c>
    </row>
    <row r="10823" spans="1:12">
      <c r="A10823" t="e">
        <f ca="1">E00251424839421</f>
        <v>#NAME?</v>
      </c>
      <c r="B10823">
        <v>110</v>
      </c>
      <c r="C10823" t="s">
        <v>980</v>
      </c>
      <c r="D10823" s="1">
        <v>42411</v>
      </c>
      <c r="F10823">
        <v>1</v>
      </c>
      <c r="G10823">
        <v>71940</v>
      </c>
      <c r="H10823" t="s">
        <v>135</v>
      </c>
      <c r="J10823" t="s">
        <v>14</v>
      </c>
      <c r="K10823">
        <v>43</v>
      </c>
      <c r="L10823" t="s">
        <v>15</v>
      </c>
    </row>
    <row r="10824" spans="1:12">
      <c r="A10824" t="e">
        <f ca="1">E00251515316621</f>
        <v>#NAME?</v>
      </c>
      <c r="B10824">
        <v>11</v>
      </c>
      <c r="C10824" t="s">
        <v>245</v>
      </c>
      <c r="D10824" s="1">
        <v>42698</v>
      </c>
      <c r="F10824">
        <v>1</v>
      </c>
      <c r="G10824">
        <v>7242</v>
      </c>
      <c r="H10824" t="s">
        <v>93</v>
      </c>
      <c r="J10824" t="s">
        <v>14</v>
      </c>
      <c r="K10824">
        <v>47</v>
      </c>
      <c r="L10824" t="s">
        <v>15</v>
      </c>
    </row>
    <row r="10825" spans="1:12">
      <c r="A10825" t="e">
        <f ca="1">E00251537898321</f>
        <v>#NAME?</v>
      </c>
      <c r="B10825">
        <v>294</v>
      </c>
      <c r="C10825" t="s">
        <v>61</v>
      </c>
      <c r="D10825" s="1">
        <v>42339</v>
      </c>
      <c r="F10825">
        <v>1</v>
      </c>
      <c r="G10825">
        <v>4619</v>
      </c>
      <c r="H10825" t="s">
        <v>613</v>
      </c>
      <c r="J10825" t="s">
        <v>14</v>
      </c>
      <c r="K10825">
        <v>42</v>
      </c>
      <c r="L10825" t="s">
        <v>15</v>
      </c>
    </row>
    <row r="10826" spans="1:12">
      <c r="A10826" t="e">
        <f ca="1">E00251532132921</f>
        <v>#NAME?</v>
      </c>
      <c r="B10826">
        <v>449</v>
      </c>
      <c r="C10826" t="s">
        <v>124</v>
      </c>
      <c r="D10826" s="1">
        <v>42152</v>
      </c>
      <c r="F10826">
        <v>4</v>
      </c>
      <c r="G10826">
        <v>4019</v>
      </c>
      <c r="H10826" t="s">
        <v>26</v>
      </c>
      <c r="J10826" t="s">
        <v>14</v>
      </c>
      <c r="K10826">
        <v>55</v>
      </c>
      <c r="L10826" t="s">
        <v>15</v>
      </c>
    </row>
    <row r="10827" spans="1:12">
      <c r="A10827" t="e">
        <f ca="1">E00251439068821</f>
        <v>#NAME?</v>
      </c>
      <c r="B10827">
        <v>701</v>
      </c>
      <c r="C10827" t="s">
        <v>72</v>
      </c>
      <c r="D10827" s="1">
        <v>41428</v>
      </c>
      <c r="F10827">
        <v>5</v>
      </c>
      <c r="G10827">
        <v>51889</v>
      </c>
      <c r="H10827" t="s">
        <v>256</v>
      </c>
      <c r="J10827" t="s">
        <v>14</v>
      </c>
      <c r="K10827">
        <v>50</v>
      </c>
      <c r="L10827" t="s">
        <v>15</v>
      </c>
    </row>
    <row r="10828" spans="1:12">
      <c r="A10828" t="e">
        <f ca="1">E00251619840021</f>
        <v>#NAME?</v>
      </c>
      <c r="B10828">
        <v>458</v>
      </c>
      <c r="C10828" t="s">
        <v>275</v>
      </c>
      <c r="D10828" s="1">
        <v>41710</v>
      </c>
      <c r="F10828">
        <v>1</v>
      </c>
      <c r="G10828">
        <v>5479</v>
      </c>
      <c r="H10828" t="s">
        <v>843</v>
      </c>
      <c r="J10828" t="s">
        <v>14</v>
      </c>
      <c r="K10828">
        <v>50</v>
      </c>
      <c r="L10828" t="s">
        <v>15</v>
      </c>
    </row>
    <row r="10829" spans="1:12">
      <c r="A10829" t="e">
        <f ca="1">E00251524955621</f>
        <v>#NAME?</v>
      </c>
      <c r="B10829">
        <v>725</v>
      </c>
      <c r="C10829" t="s">
        <v>550</v>
      </c>
      <c r="D10829" s="1">
        <v>42545</v>
      </c>
      <c r="F10829">
        <v>1</v>
      </c>
      <c r="G10829">
        <v>30011</v>
      </c>
      <c r="H10829" t="s">
        <v>676</v>
      </c>
      <c r="I10829" t="s">
        <v>56</v>
      </c>
      <c r="J10829" t="s">
        <v>57</v>
      </c>
      <c r="K10829">
        <v>51</v>
      </c>
      <c r="L10829" t="s">
        <v>15</v>
      </c>
    </row>
    <row r="10830" spans="1:12">
      <c r="A10830" t="e">
        <f ca="1">E00251510702121</f>
        <v>#NAME?</v>
      </c>
      <c r="B10830">
        <v>104</v>
      </c>
      <c r="C10830" t="s">
        <v>88</v>
      </c>
      <c r="D10830" s="1">
        <v>41558</v>
      </c>
      <c r="F10830">
        <v>2</v>
      </c>
      <c r="G10830">
        <v>49390</v>
      </c>
      <c r="H10830" t="s">
        <v>59</v>
      </c>
      <c r="J10830" t="s">
        <v>14</v>
      </c>
      <c r="K10830">
        <v>44</v>
      </c>
      <c r="L10830" t="s">
        <v>15</v>
      </c>
    </row>
    <row r="10831" spans="1:12">
      <c r="A10831" t="e">
        <f ca="1">E00251510128221</f>
        <v>#NAME?</v>
      </c>
      <c r="B10831">
        <v>160</v>
      </c>
      <c r="C10831" t="s">
        <v>278</v>
      </c>
      <c r="D10831" s="1">
        <v>42397</v>
      </c>
      <c r="F10831">
        <v>4</v>
      </c>
      <c r="G10831">
        <v>4019</v>
      </c>
      <c r="H10831" t="s">
        <v>26</v>
      </c>
      <c r="J10831" t="s">
        <v>14</v>
      </c>
      <c r="K10831">
        <v>54</v>
      </c>
      <c r="L10831" t="s">
        <v>15</v>
      </c>
    </row>
    <row r="10832" spans="1:12">
      <c r="A10832" t="e">
        <f ca="1">E00251531353921</f>
        <v>#NAME?</v>
      </c>
      <c r="B10832">
        <v>701</v>
      </c>
      <c r="C10832" t="s">
        <v>72</v>
      </c>
      <c r="D10832" s="1">
        <v>42072</v>
      </c>
      <c r="F10832">
        <v>2</v>
      </c>
      <c r="G10832">
        <v>7062</v>
      </c>
      <c r="H10832" t="s">
        <v>97</v>
      </c>
      <c r="J10832" t="s">
        <v>14</v>
      </c>
      <c r="K10832">
        <v>59</v>
      </c>
      <c r="L10832" t="s">
        <v>15</v>
      </c>
    </row>
    <row r="10833" spans="1:12">
      <c r="A10833" t="e">
        <f ca="1">E00251510128221</f>
        <v>#NAME?</v>
      </c>
      <c r="B10833">
        <v>160</v>
      </c>
      <c r="C10833" t="s">
        <v>278</v>
      </c>
      <c r="D10833" s="1">
        <v>42978</v>
      </c>
      <c r="F10833">
        <v>1</v>
      </c>
      <c r="G10833">
        <v>5920</v>
      </c>
      <c r="H10833" t="s">
        <v>417</v>
      </c>
      <c r="J10833" t="s">
        <v>14</v>
      </c>
      <c r="K10833">
        <v>55</v>
      </c>
      <c r="L10833" t="s">
        <v>15</v>
      </c>
    </row>
    <row r="10834" spans="1:12">
      <c r="A10834" t="e">
        <f ca="1">E00251510128221</f>
        <v>#NAME?</v>
      </c>
      <c r="B10834">
        <v>160</v>
      </c>
      <c r="C10834" t="s">
        <v>278</v>
      </c>
      <c r="D10834" s="1">
        <v>43054</v>
      </c>
      <c r="F10834">
        <v>1</v>
      </c>
      <c r="G10834">
        <v>72632</v>
      </c>
      <c r="H10834" t="s">
        <v>107</v>
      </c>
      <c r="J10834" t="s">
        <v>14</v>
      </c>
      <c r="K10834">
        <v>56</v>
      </c>
      <c r="L10834" t="s">
        <v>15</v>
      </c>
    </row>
    <row r="10835" spans="1:12">
      <c r="A10835" t="e">
        <f ca="1">E00251531353921</f>
        <v>#NAME?</v>
      </c>
      <c r="B10835">
        <v>701</v>
      </c>
      <c r="C10835" t="s">
        <v>72</v>
      </c>
      <c r="D10835" s="1">
        <v>42053</v>
      </c>
      <c r="F10835">
        <v>4</v>
      </c>
      <c r="G10835">
        <v>6253</v>
      </c>
      <c r="H10835" t="s">
        <v>292</v>
      </c>
      <c r="J10835" t="s">
        <v>14</v>
      </c>
      <c r="K10835">
        <v>58</v>
      </c>
      <c r="L10835" t="s">
        <v>15</v>
      </c>
    </row>
    <row r="10836" spans="1:12">
      <c r="A10836" t="e">
        <f ca="1">E00251524955621</f>
        <v>#NAME?</v>
      </c>
      <c r="B10836">
        <v>193</v>
      </c>
      <c r="C10836" t="s">
        <v>247</v>
      </c>
      <c r="D10836" s="1">
        <v>42040</v>
      </c>
      <c r="F10836">
        <v>2</v>
      </c>
      <c r="G10836">
        <v>3540</v>
      </c>
      <c r="H10836" t="s">
        <v>436</v>
      </c>
      <c r="J10836" t="s">
        <v>14</v>
      </c>
      <c r="K10836">
        <v>50</v>
      </c>
      <c r="L10836" t="s">
        <v>15</v>
      </c>
    </row>
    <row r="10837" spans="1:12">
      <c r="A10837" t="e">
        <f ca="1">E00251510128221</f>
        <v>#NAME?</v>
      </c>
      <c r="B10837">
        <v>160</v>
      </c>
      <c r="C10837" t="s">
        <v>278</v>
      </c>
      <c r="D10837" s="1">
        <v>42107</v>
      </c>
      <c r="F10837">
        <v>2</v>
      </c>
      <c r="G10837">
        <v>4019</v>
      </c>
      <c r="H10837" t="s">
        <v>26</v>
      </c>
      <c r="J10837" t="s">
        <v>14</v>
      </c>
      <c r="K10837">
        <v>53</v>
      </c>
      <c r="L10837" t="s">
        <v>15</v>
      </c>
    </row>
    <row r="10838" spans="1:12">
      <c r="A10838" t="e">
        <f ca="1">E00251531353921</f>
        <v>#NAME?</v>
      </c>
      <c r="B10838">
        <v>701</v>
      </c>
      <c r="C10838" t="s">
        <v>72</v>
      </c>
      <c r="D10838" s="1">
        <v>42086</v>
      </c>
      <c r="F10838">
        <v>3</v>
      </c>
      <c r="G10838">
        <v>6253</v>
      </c>
      <c r="H10838" t="s">
        <v>292</v>
      </c>
      <c r="J10838" t="s">
        <v>14</v>
      </c>
      <c r="K10838">
        <v>59</v>
      </c>
      <c r="L10838" t="s">
        <v>15</v>
      </c>
    </row>
    <row r="10839" spans="1:12">
      <c r="A10839" t="e">
        <f ca="1">E00251531353921</f>
        <v>#NAME?</v>
      </c>
      <c r="B10839">
        <v>701</v>
      </c>
      <c r="C10839" t="s">
        <v>72</v>
      </c>
      <c r="D10839" s="1">
        <v>42443</v>
      </c>
      <c r="F10839">
        <v>6</v>
      </c>
      <c r="G10839">
        <v>36240</v>
      </c>
      <c r="H10839" t="s">
        <v>279</v>
      </c>
      <c r="J10839" t="s">
        <v>14</v>
      </c>
      <c r="K10839">
        <v>60</v>
      </c>
      <c r="L10839" t="s">
        <v>15</v>
      </c>
    </row>
    <row r="10840" spans="1:12">
      <c r="A10840" t="e">
        <f ca="1">E00251510128221</f>
        <v>#NAME?</v>
      </c>
      <c r="B10840">
        <v>160</v>
      </c>
      <c r="C10840" t="s">
        <v>278</v>
      </c>
      <c r="D10840" s="1">
        <v>42290</v>
      </c>
      <c r="F10840">
        <v>1</v>
      </c>
      <c r="G10840">
        <v>7881</v>
      </c>
      <c r="H10840" t="s">
        <v>637</v>
      </c>
      <c r="J10840" t="s">
        <v>14</v>
      </c>
      <c r="K10840">
        <v>53</v>
      </c>
      <c r="L10840" t="s">
        <v>22</v>
      </c>
    </row>
    <row r="10841" spans="1:12">
      <c r="A10841" t="e">
        <f ca="1">E00251510128221</f>
        <v>#NAME?</v>
      </c>
      <c r="B10841">
        <v>160</v>
      </c>
      <c r="C10841" t="s">
        <v>278</v>
      </c>
      <c r="D10841" s="1">
        <v>42397</v>
      </c>
      <c r="F10841">
        <v>3</v>
      </c>
      <c r="G10841">
        <v>30748</v>
      </c>
      <c r="H10841" t="s">
        <v>50</v>
      </c>
      <c r="J10841" t="s">
        <v>14</v>
      </c>
      <c r="K10841">
        <v>54</v>
      </c>
      <c r="L10841" t="s">
        <v>15</v>
      </c>
    </row>
    <row r="10842" spans="1:12">
      <c r="A10842" t="e">
        <f ca="1">E00251510128221</f>
        <v>#NAME?</v>
      </c>
      <c r="B10842">
        <v>148</v>
      </c>
      <c r="C10842" t="s">
        <v>318</v>
      </c>
      <c r="D10842" s="1">
        <v>41834</v>
      </c>
      <c r="F10842">
        <v>1</v>
      </c>
      <c r="G10842">
        <v>78906</v>
      </c>
      <c r="H10842" t="s">
        <v>31</v>
      </c>
      <c r="I10842" t="s">
        <v>56</v>
      </c>
      <c r="J10842" t="s">
        <v>57</v>
      </c>
      <c r="K10842">
        <v>52</v>
      </c>
      <c r="L10842" t="s">
        <v>22</v>
      </c>
    </row>
    <row r="10843" spans="1:12">
      <c r="A10843" t="e">
        <f ca="1">E00251510128221</f>
        <v>#NAME?</v>
      </c>
      <c r="B10843">
        <v>160</v>
      </c>
      <c r="C10843" t="s">
        <v>278</v>
      </c>
      <c r="D10843" s="1">
        <v>41892</v>
      </c>
      <c r="F10843">
        <v>1</v>
      </c>
      <c r="G10843">
        <v>78906</v>
      </c>
      <c r="H10843" t="s">
        <v>31</v>
      </c>
      <c r="J10843" t="s">
        <v>14</v>
      </c>
      <c r="K10843">
        <v>52</v>
      </c>
      <c r="L10843" t="s">
        <v>22</v>
      </c>
    </row>
    <row r="10844" spans="1:12">
      <c r="A10844" t="e">
        <f ca="1">E00251510128221</f>
        <v>#NAME?</v>
      </c>
      <c r="B10844">
        <v>160</v>
      </c>
      <c r="C10844" t="s">
        <v>278</v>
      </c>
      <c r="D10844" s="1">
        <v>42290</v>
      </c>
      <c r="F10844">
        <v>2</v>
      </c>
      <c r="G10844">
        <v>56400</v>
      </c>
      <c r="H10844" t="s">
        <v>91</v>
      </c>
      <c r="J10844" t="s">
        <v>14</v>
      </c>
      <c r="K10844">
        <v>53</v>
      </c>
      <c r="L10844" t="s">
        <v>15</v>
      </c>
    </row>
    <row r="10845" spans="1:12">
      <c r="A10845" t="e">
        <f ca="1">E00251528773221</f>
        <v>#NAME?</v>
      </c>
      <c r="B10845">
        <v>276</v>
      </c>
      <c r="C10845" t="s">
        <v>122</v>
      </c>
      <c r="D10845" s="1">
        <v>40954</v>
      </c>
      <c r="F10845">
        <v>1</v>
      </c>
      <c r="G10845">
        <v>4019</v>
      </c>
      <c r="H10845" t="s">
        <v>26</v>
      </c>
      <c r="J10845" t="s">
        <v>14</v>
      </c>
      <c r="K10845">
        <v>46</v>
      </c>
      <c r="L10845" t="s">
        <v>15</v>
      </c>
    </row>
    <row r="10846" spans="1:12">
      <c r="A10846" t="e">
        <f ca="1">E00251528773221</f>
        <v>#NAME?</v>
      </c>
      <c r="B10846">
        <v>276</v>
      </c>
      <c r="C10846" t="s">
        <v>122</v>
      </c>
      <c r="D10846" s="1">
        <v>41082</v>
      </c>
      <c r="F10846">
        <v>2</v>
      </c>
      <c r="G10846">
        <v>3051</v>
      </c>
      <c r="H10846" t="s">
        <v>13</v>
      </c>
      <c r="J10846" t="s">
        <v>14</v>
      </c>
      <c r="K10846">
        <v>46</v>
      </c>
      <c r="L10846" t="s">
        <v>15</v>
      </c>
    </row>
    <row r="10847" spans="1:12">
      <c r="A10847" t="e">
        <f ca="1">E00251430366921</f>
        <v>#NAME?</v>
      </c>
      <c r="B10847">
        <v>489</v>
      </c>
      <c r="C10847" t="s">
        <v>100</v>
      </c>
      <c r="D10847" s="1">
        <v>42548</v>
      </c>
      <c r="F10847">
        <v>1</v>
      </c>
      <c r="G10847">
        <v>7030</v>
      </c>
      <c r="H10847" t="s">
        <v>333</v>
      </c>
      <c r="J10847" t="s">
        <v>14</v>
      </c>
      <c r="K10847">
        <v>53</v>
      </c>
      <c r="L10847" t="s">
        <v>15</v>
      </c>
    </row>
    <row r="10848" spans="1:12">
      <c r="A10848" t="e">
        <f ca="1">E00251430366921</f>
        <v>#NAME?</v>
      </c>
      <c r="B10848">
        <v>489</v>
      </c>
      <c r="C10848" t="s">
        <v>100</v>
      </c>
      <c r="D10848" s="1">
        <v>42551</v>
      </c>
      <c r="F10848">
        <v>1</v>
      </c>
      <c r="G10848">
        <v>7030</v>
      </c>
      <c r="H10848" t="s">
        <v>333</v>
      </c>
      <c r="J10848" t="s">
        <v>14</v>
      </c>
      <c r="K10848">
        <v>53</v>
      </c>
      <c r="L10848" t="s">
        <v>15</v>
      </c>
    </row>
    <row r="10849" spans="1:12">
      <c r="A10849" t="e">
        <f ca="1">E00251430366921</f>
        <v>#NAME?</v>
      </c>
      <c r="B10849">
        <v>489</v>
      </c>
      <c r="C10849" t="s">
        <v>100</v>
      </c>
      <c r="D10849" s="1">
        <v>42555</v>
      </c>
      <c r="F10849">
        <v>1</v>
      </c>
      <c r="G10849">
        <v>7030</v>
      </c>
      <c r="H10849" t="s">
        <v>333</v>
      </c>
      <c r="J10849" t="s">
        <v>14</v>
      </c>
      <c r="K10849">
        <v>53</v>
      </c>
      <c r="L10849" t="s">
        <v>15</v>
      </c>
    </row>
    <row r="10850" spans="1:12">
      <c r="A10850" t="e">
        <f ca="1">E00251518673921</f>
        <v>#NAME?</v>
      </c>
      <c r="B10850">
        <v>695</v>
      </c>
      <c r="C10850" t="s">
        <v>257</v>
      </c>
      <c r="D10850" s="1">
        <v>41690</v>
      </c>
      <c r="F10850">
        <v>1</v>
      </c>
      <c r="G10850">
        <v>4871</v>
      </c>
      <c r="H10850" t="s">
        <v>125</v>
      </c>
      <c r="J10850" t="s">
        <v>14</v>
      </c>
      <c r="K10850">
        <v>62</v>
      </c>
      <c r="L10850" t="s">
        <v>15</v>
      </c>
    </row>
    <row r="10851" spans="1:12">
      <c r="A10851" t="e">
        <f ca="1">E00251528773221</f>
        <v>#NAME?</v>
      </c>
      <c r="B10851">
        <v>276</v>
      </c>
      <c r="C10851" t="s">
        <v>122</v>
      </c>
      <c r="D10851" s="1">
        <v>40989</v>
      </c>
      <c r="F10851">
        <v>3</v>
      </c>
      <c r="G10851">
        <v>4019</v>
      </c>
      <c r="H10851" t="s">
        <v>26</v>
      </c>
      <c r="J10851" t="s">
        <v>14</v>
      </c>
      <c r="K10851">
        <v>46</v>
      </c>
      <c r="L10851" t="s">
        <v>15</v>
      </c>
    </row>
    <row r="10852" spans="1:12">
      <c r="A10852" t="e">
        <f ca="1">E00251528773221</f>
        <v>#NAME?</v>
      </c>
      <c r="B10852">
        <v>276</v>
      </c>
      <c r="C10852" t="s">
        <v>122</v>
      </c>
      <c r="D10852" s="1">
        <v>41208</v>
      </c>
      <c r="F10852">
        <v>4</v>
      </c>
      <c r="G10852">
        <v>2720</v>
      </c>
      <c r="H10852" t="s">
        <v>65</v>
      </c>
      <c r="J10852" t="s">
        <v>14</v>
      </c>
      <c r="K10852">
        <v>46</v>
      </c>
      <c r="L10852" t="s">
        <v>15</v>
      </c>
    </row>
    <row r="10853" spans="1:12">
      <c r="A10853" t="e">
        <f ca="1">E00251528773221</f>
        <v>#NAME?</v>
      </c>
      <c r="B10853">
        <v>276</v>
      </c>
      <c r="C10853" t="s">
        <v>122</v>
      </c>
      <c r="D10853" s="1">
        <v>41457</v>
      </c>
      <c r="F10853">
        <v>1</v>
      </c>
      <c r="G10853">
        <v>78057</v>
      </c>
      <c r="H10853" t="s">
        <v>140</v>
      </c>
      <c r="J10853" t="s">
        <v>14</v>
      </c>
      <c r="K10853">
        <v>47</v>
      </c>
      <c r="L10853" t="s">
        <v>22</v>
      </c>
    </row>
    <row r="10854" spans="1:12">
      <c r="A10854" t="e">
        <f ca="1">E00251528773221</f>
        <v>#NAME?</v>
      </c>
      <c r="B10854">
        <v>276</v>
      </c>
      <c r="C10854" t="s">
        <v>122</v>
      </c>
      <c r="D10854" s="1">
        <v>41457</v>
      </c>
      <c r="F10854">
        <v>2</v>
      </c>
      <c r="G10854">
        <v>4019</v>
      </c>
      <c r="H10854" t="s">
        <v>26</v>
      </c>
      <c r="J10854" t="s">
        <v>14</v>
      </c>
      <c r="K10854">
        <v>47</v>
      </c>
      <c r="L10854" t="s">
        <v>15</v>
      </c>
    </row>
    <row r="10855" spans="1:12">
      <c r="A10855" t="e">
        <f ca="1">E00251432149421</f>
        <v>#NAME?</v>
      </c>
      <c r="B10855">
        <v>451</v>
      </c>
      <c r="C10855" t="s">
        <v>102</v>
      </c>
      <c r="D10855" s="1">
        <v>41921</v>
      </c>
      <c r="F10855">
        <v>2</v>
      </c>
      <c r="G10855">
        <v>4019</v>
      </c>
      <c r="H10855" t="s">
        <v>26</v>
      </c>
      <c r="J10855" t="s">
        <v>14</v>
      </c>
      <c r="K10855">
        <v>62</v>
      </c>
      <c r="L10855" t="s">
        <v>15</v>
      </c>
    </row>
    <row r="10856" spans="1:12">
      <c r="A10856" t="e">
        <f ca="1">E00251513359021</f>
        <v>#NAME?</v>
      </c>
      <c r="B10856">
        <v>500</v>
      </c>
      <c r="C10856" t="s">
        <v>161</v>
      </c>
      <c r="D10856" s="1">
        <v>42292</v>
      </c>
      <c r="F10856">
        <v>2</v>
      </c>
      <c r="G10856">
        <v>29690</v>
      </c>
      <c r="H10856" t="s">
        <v>52</v>
      </c>
      <c r="J10856" t="s">
        <v>14</v>
      </c>
      <c r="K10856">
        <v>60</v>
      </c>
      <c r="L10856" t="s">
        <v>15</v>
      </c>
    </row>
    <row r="10857" spans="1:12">
      <c r="A10857" t="e">
        <f ca="1">E00251513359021</f>
        <v>#NAME?</v>
      </c>
      <c r="B10857">
        <v>500</v>
      </c>
      <c r="C10857" t="s">
        <v>161</v>
      </c>
      <c r="D10857" s="1">
        <v>42439</v>
      </c>
      <c r="F10857">
        <v>2</v>
      </c>
      <c r="G10857">
        <v>49390</v>
      </c>
      <c r="H10857" t="s">
        <v>59</v>
      </c>
      <c r="J10857" t="s">
        <v>14</v>
      </c>
      <c r="K10857">
        <v>61</v>
      </c>
      <c r="L10857" t="s">
        <v>15</v>
      </c>
    </row>
    <row r="10858" spans="1:12">
      <c r="A10858" t="e">
        <f ca="1">E00251432149421</f>
        <v>#NAME?</v>
      </c>
      <c r="B10858">
        <v>451</v>
      </c>
      <c r="C10858" t="s">
        <v>102</v>
      </c>
      <c r="D10858" s="1">
        <v>41925</v>
      </c>
      <c r="F10858">
        <v>3</v>
      </c>
      <c r="G10858">
        <v>4019</v>
      </c>
      <c r="H10858" t="s">
        <v>26</v>
      </c>
      <c r="J10858" t="s">
        <v>14</v>
      </c>
      <c r="K10858">
        <v>62</v>
      </c>
      <c r="L10858" t="s">
        <v>15</v>
      </c>
    </row>
    <row r="10859" spans="1:12">
      <c r="A10859" t="e">
        <f ca="1">E00251510702121</f>
        <v>#NAME?</v>
      </c>
      <c r="B10859">
        <v>104</v>
      </c>
      <c r="C10859" t="s">
        <v>88</v>
      </c>
      <c r="D10859" s="1">
        <v>42446</v>
      </c>
      <c r="F10859">
        <v>1</v>
      </c>
      <c r="G10859">
        <v>49390</v>
      </c>
      <c r="H10859" t="s">
        <v>59</v>
      </c>
      <c r="J10859" t="s">
        <v>14</v>
      </c>
      <c r="K10859">
        <v>47</v>
      </c>
      <c r="L10859" t="s">
        <v>15</v>
      </c>
    </row>
    <row r="10860" spans="1:12">
      <c r="A10860" t="e">
        <f ca="1">E00251528773221</f>
        <v>#NAME?</v>
      </c>
      <c r="B10860">
        <v>276</v>
      </c>
      <c r="C10860" t="s">
        <v>122</v>
      </c>
      <c r="D10860" s="1">
        <v>41184</v>
      </c>
      <c r="F10860">
        <v>3</v>
      </c>
      <c r="G10860">
        <v>4019</v>
      </c>
      <c r="H10860" t="s">
        <v>26</v>
      </c>
      <c r="J10860" t="s">
        <v>14</v>
      </c>
      <c r="K10860">
        <v>46</v>
      </c>
      <c r="L10860" t="s">
        <v>15</v>
      </c>
    </row>
    <row r="10861" spans="1:12">
      <c r="A10861" t="e">
        <f ca="1">E00251528773221</f>
        <v>#NAME?</v>
      </c>
      <c r="B10861">
        <v>276</v>
      </c>
      <c r="C10861" t="s">
        <v>122</v>
      </c>
      <c r="D10861" s="1">
        <v>42146</v>
      </c>
      <c r="F10861">
        <v>3</v>
      </c>
      <c r="G10861">
        <v>4019</v>
      </c>
      <c r="H10861" t="s">
        <v>26</v>
      </c>
      <c r="J10861" t="s">
        <v>14</v>
      </c>
      <c r="K10861">
        <v>49</v>
      </c>
      <c r="L10861" t="s">
        <v>15</v>
      </c>
    </row>
    <row r="10862" spans="1:12">
      <c r="A10862" t="e">
        <f ca="1">E00251528773221</f>
        <v>#NAME?</v>
      </c>
      <c r="B10862">
        <v>276</v>
      </c>
      <c r="C10862" t="s">
        <v>122</v>
      </c>
      <c r="D10862" s="1">
        <v>42914</v>
      </c>
      <c r="F10862">
        <v>2</v>
      </c>
      <c r="G10862">
        <v>2720</v>
      </c>
      <c r="H10862" t="s">
        <v>65</v>
      </c>
      <c r="J10862" t="s">
        <v>14</v>
      </c>
      <c r="K10862">
        <v>51</v>
      </c>
      <c r="L10862" t="s">
        <v>15</v>
      </c>
    </row>
    <row r="10863" spans="1:12">
      <c r="A10863" t="e">
        <f ca="1">E00251418205021</f>
        <v>#NAME?</v>
      </c>
      <c r="B10863">
        <v>48</v>
      </c>
      <c r="C10863" t="s">
        <v>249</v>
      </c>
      <c r="D10863" s="1">
        <v>41381</v>
      </c>
      <c r="F10863">
        <v>2</v>
      </c>
      <c r="G10863">
        <v>7872</v>
      </c>
      <c r="H10863" t="s">
        <v>458</v>
      </c>
      <c r="J10863" t="s">
        <v>14</v>
      </c>
      <c r="K10863">
        <v>44</v>
      </c>
      <c r="L10863" t="s">
        <v>22</v>
      </c>
    </row>
    <row r="10864" spans="1:12">
      <c r="A10864" t="e">
        <f ca="1">E00251531353921</f>
        <v>#NAME?</v>
      </c>
      <c r="B10864">
        <v>701</v>
      </c>
      <c r="C10864" t="s">
        <v>72</v>
      </c>
      <c r="D10864" s="1">
        <v>41241</v>
      </c>
      <c r="F10864">
        <v>4</v>
      </c>
      <c r="G10864">
        <v>7062</v>
      </c>
      <c r="H10864" t="s">
        <v>97</v>
      </c>
      <c r="J10864" t="s">
        <v>14</v>
      </c>
      <c r="K10864">
        <v>56</v>
      </c>
      <c r="L10864" t="s">
        <v>15</v>
      </c>
    </row>
    <row r="10865" spans="1:12">
      <c r="A10865" t="e">
        <f ca="1">E00251418205021</f>
        <v>#NAME?</v>
      </c>
      <c r="B10865">
        <v>48</v>
      </c>
      <c r="C10865" t="s">
        <v>249</v>
      </c>
      <c r="D10865" s="1">
        <v>43035</v>
      </c>
      <c r="F10865">
        <v>1</v>
      </c>
      <c r="G10865">
        <v>72670</v>
      </c>
      <c r="H10865" t="s">
        <v>223</v>
      </c>
      <c r="J10865" t="s">
        <v>14</v>
      </c>
      <c r="K10865">
        <v>48</v>
      </c>
      <c r="L10865" t="s">
        <v>15</v>
      </c>
    </row>
    <row r="10866" spans="1:12">
      <c r="A10866" t="e">
        <f ca="1">E00251518673921</f>
        <v>#NAME?</v>
      </c>
      <c r="B10866">
        <v>695</v>
      </c>
      <c r="C10866" t="s">
        <v>257</v>
      </c>
      <c r="D10866" s="1">
        <v>41236</v>
      </c>
      <c r="F10866">
        <v>5</v>
      </c>
      <c r="G10866">
        <v>3051</v>
      </c>
      <c r="H10866" t="s">
        <v>13</v>
      </c>
      <c r="J10866" t="s">
        <v>14</v>
      </c>
      <c r="K10866">
        <v>61</v>
      </c>
      <c r="L10866" t="s">
        <v>15</v>
      </c>
    </row>
    <row r="10867" spans="1:12">
      <c r="A10867" t="e">
        <f ca="1">E00251418205021</f>
        <v>#NAME?</v>
      </c>
      <c r="B10867">
        <v>48</v>
      </c>
      <c r="C10867" t="s">
        <v>249</v>
      </c>
      <c r="D10867" s="1">
        <v>42171</v>
      </c>
      <c r="F10867">
        <v>1</v>
      </c>
      <c r="G10867">
        <v>45981</v>
      </c>
      <c r="H10867" t="s">
        <v>917</v>
      </c>
      <c r="J10867" t="s">
        <v>14</v>
      </c>
      <c r="K10867">
        <v>46</v>
      </c>
      <c r="L10867" t="s">
        <v>15</v>
      </c>
    </row>
    <row r="10868" spans="1:12">
      <c r="A10868" t="e">
        <f ca="1">E00251531353921</f>
        <v>#NAME?</v>
      </c>
      <c r="B10868">
        <v>701</v>
      </c>
      <c r="C10868" t="s">
        <v>72</v>
      </c>
      <c r="D10868" s="1">
        <v>41911</v>
      </c>
      <c r="F10868">
        <v>5</v>
      </c>
      <c r="G10868">
        <v>7059</v>
      </c>
      <c r="H10868" t="s">
        <v>230</v>
      </c>
      <c r="J10868" t="s">
        <v>14</v>
      </c>
      <c r="K10868">
        <v>58</v>
      </c>
      <c r="L10868" t="s">
        <v>15</v>
      </c>
    </row>
    <row r="10869" spans="1:12">
      <c r="A10869" t="e">
        <f ca="1">E00251531353921</f>
        <v>#NAME?</v>
      </c>
      <c r="B10869">
        <v>701</v>
      </c>
      <c r="C10869" t="s">
        <v>72</v>
      </c>
      <c r="D10869" s="1">
        <v>42044</v>
      </c>
      <c r="F10869">
        <v>5</v>
      </c>
      <c r="G10869">
        <v>4779</v>
      </c>
      <c r="H10869" t="s">
        <v>231</v>
      </c>
      <c r="J10869" t="s">
        <v>14</v>
      </c>
      <c r="K10869">
        <v>58</v>
      </c>
      <c r="L10869" t="s">
        <v>15</v>
      </c>
    </row>
    <row r="10870" spans="1:12">
      <c r="A10870" t="e">
        <f ca="1">E00251515316621</f>
        <v>#NAME?</v>
      </c>
      <c r="B10870">
        <v>11</v>
      </c>
      <c r="C10870" t="s">
        <v>245</v>
      </c>
      <c r="D10870" s="1">
        <v>42317</v>
      </c>
      <c r="F10870">
        <v>1</v>
      </c>
      <c r="G10870">
        <v>2149</v>
      </c>
      <c r="H10870" t="s">
        <v>484</v>
      </c>
      <c r="J10870" t="s">
        <v>14</v>
      </c>
      <c r="K10870">
        <v>46</v>
      </c>
      <c r="L10870" t="s">
        <v>15</v>
      </c>
    </row>
    <row r="10871" spans="1:12">
      <c r="A10871" t="e">
        <f ca="1">E00251513359021</f>
        <v>#NAME?</v>
      </c>
      <c r="B10871">
        <v>500</v>
      </c>
      <c r="C10871" t="s">
        <v>161</v>
      </c>
      <c r="D10871" s="1">
        <v>42478</v>
      </c>
      <c r="F10871">
        <v>1</v>
      </c>
      <c r="G10871">
        <v>38619</v>
      </c>
      <c r="H10871" t="s">
        <v>299</v>
      </c>
      <c r="J10871" t="s">
        <v>14</v>
      </c>
      <c r="K10871">
        <v>61</v>
      </c>
      <c r="L10871" t="s">
        <v>15</v>
      </c>
    </row>
    <row r="10872" spans="1:12">
      <c r="A10872" t="e">
        <f ca="1">E00251513359021</f>
        <v>#NAME?</v>
      </c>
      <c r="B10872">
        <v>6311</v>
      </c>
      <c r="C10872" t="s">
        <v>146</v>
      </c>
      <c r="D10872" s="1">
        <v>42456</v>
      </c>
      <c r="F10872">
        <v>2</v>
      </c>
      <c r="G10872">
        <v>49390</v>
      </c>
      <c r="H10872" t="s">
        <v>59</v>
      </c>
      <c r="I10872" t="s">
        <v>148</v>
      </c>
      <c r="J10872" t="s">
        <v>57</v>
      </c>
      <c r="K10872">
        <v>61</v>
      </c>
      <c r="L10872" t="s">
        <v>15</v>
      </c>
    </row>
    <row r="10873" spans="1:12">
      <c r="A10873" t="e">
        <f ca="1">E00251430237821</f>
        <v>#NAME?</v>
      </c>
      <c r="B10873">
        <v>276</v>
      </c>
      <c r="C10873" t="s">
        <v>122</v>
      </c>
      <c r="D10873" s="1">
        <v>41232</v>
      </c>
      <c r="F10873">
        <v>1</v>
      </c>
      <c r="G10873">
        <v>7272</v>
      </c>
      <c r="H10873" t="s">
        <v>395</v>
      </c>
      <c r="J10873" t="s">
        <v>14</v>
      </c>
      <c r="K10873">
        <v>48</v>
      </c>
      <c r="L10873" t="s">
        <v>15</v>
      </c>
    </row>
    <row r="10874" spans="1:12">
      <c r="A10874" t="e">
        <f ca="1">E00251430237821</f>
        <v>#NAME?</v>
      </c>
      <c r="B10874">
        <v>276</v>
      </c>
      <c r="C10874" t="s">
        <v>122</v>
      </c>
      <c r="D10874" s="1">
        <v>41596</v>
      </c>
      <c r="F10874">
        <v>2</v>
      </c>
      <c r="G10874">
        <v>5198</v>
      </c>
      <c r="H10874" t="s">
        <v>200</v>
      </c>
      <c r="J10874" t="s">
        <v>14</v>
      </c>
      <c r="K10874">
        <v>49</v>
      </c>
      <c r="L10874" t="s">
        <v>15</v>
      </c>
    </row>
    <row r="10875" spans="1:12">
      <c r="A10875" t="e">
        <f ca="1">E00251430237821</f>
        <v>#NAME?</v>
      </c>
      <c r="B10875">
        <v>276</v>
      </c>
      <c r="C10875" t="s">
        <v>122</v>
      </c>
      <c r="D10875" s="1">
        <v>42244</v>
      </c>
      <c r="F10875">
        <v>2</v>
      </c>
      <c r="G10875">
        <v>7904</v>
      </c>
      <c r="H10875" t="s">
        <v>75</v>
      </c>
      <c r="J10875" t="s">
        <v>14</v>
      </c>
      <c r="K10875">
        <v>51</v>
      </c>
      <c r="L10875" t="s">
        <v>22</v>
      </c>
    </row>
    <row r="10876" spans="1:12">
      <c r="A10876" t="e">
        <f ca="1">E00251510702121</f>
        <v>#NAME?</v>
      </c>
      <c r="B10876">
        <v>104</v>
      </c>
      <c r="C10876" t="s">
        <v>88</v>
      </c>
      <c r="D10876" s="1">
        <v>41222</v>
      </c>
      <c r="F10876">
        <v>1</v>
      </c>
      <c r="G10876">
        <v>49390</v>
      </c>
      <c r="H10876" t="s">
        <v>59</v>
      </c>
      <c r="J10876" t="s">
        <v>14</v>
      </c>
      <c r="K10876">
        <v>43</v>
      </c>
      <c r="L10876" t="s">
        <v>15</v>
      </c>
    </row>
    <row r="10877" spans="1:12">
      <c r="A10877" t="e">
        <f ca="1">E00251531353921</f>
        <v>#NAME?</v>
      </c>
      <c r="B10877">
        <v>701</v>
      </c>
      <c r="C10877" t="s">
        <v>72</v>
      </c>
      <c r="D10877" s="1">
        <v>42048</v>
      </c>
      <c r="F10877">
        <v>1</v>
      </c>
      <c r="G10877">
        <v>4871</v>
      </c>
      <c r="H10877" t="s">
        <v>125</v>
      </c>
      <c r="J10877" t="s">
        <v>14</v>
      </c>
      <c r="K10877">
        <v>58</v>
      </c>
      <c r="L10877" t="s">
        <v>15</v>
      </c>
    </row>
    <row r="10878" spans="1:12">
      <c r="A10878" t="e">
        <f ca="1">E00251510702121</f>
        <v>#NAME?</v>
      </c>
      <c r="B10878">
        <v>104</v>
      </c>
      <c r="C10878" t="s">
        <v>88</v>
      </c>
      <c r="D10878" s="1">
        <v>42887</v>
      </c>
      <c r="F10878">
        <v>1</v>
      </c>
      <c r="G10878">
        <v>49390</v>
      </c>
      <c r="H10878" t="s">
        <v>59</v>
      </c>
      <c r="J10878" t="s">
        <v>14</v>
      </c>
      <c r="K10878">
        <v>48</v>
      </c>
      <c r="L10878" t="s">
        <v>15</v>
      </c>
    </row>
    <row r="10879" spans="1:12">
      <c r="A10879" t="e">
        <f ca="1">E00251510702121</f>
        <v>#NAME?</v>
      </c>
      <c r="B10879">
        <v>104</v>
      </c>
      <c r="C10879" t="s">
        <v>88</v>
      </c>
      <c r="D10879" s="1">
        <v>41596</v>
      </c>
      <c r="F10879">
        <v>1</v>
      </c>
      <c r="G10879">
        <v>49390</v>
      </c>
      <c r="H10879" t="s">
        <v>59</v>
      </c>
      <c r="J10879" t="s">
        <v>14</v>
      </c>
      <c r="K10879">
        <v>45</v>
      </c>
      <c r="L10879" t="s">
        <v>15</v>
      </c>
    </row>
    <row r="10880" spans="1:12">
      <c r="A10880" t="e">
        <f ca="1">E00251510702121</f>
        <v>#NAME?</v>
      </c>
      <c r="B10880">
        <v>104</v>
      </c>
      <c r="C10880" t="s">
        <v>88</v>
      </c>
      <c r="D10880" s="1">
        <v>41624</v>
      </c>
      <c r="F10880">
        <v>2</v>
      </c>
      <c r="G10880">
        <v>49390</v>
      </c>
      <c r="H10880" t="s">
        <v>59</v>
      </c>
      <c r="J10880" t="s">
        <v>14</v>
      </c>
      <c r="K10880">
        <v>45</v>
      </c>
      <c r="L10880" t="s">
        <v>15</v>
      </c>
    </row>
    <row r="10881" spans="1:12">
      <c r="A10881" t="e">
        <f ca="1">E00251510702121</f>
        <v>#NAME?</v>
      </c>
      <c r="B10881">
        <v>104</v>
      </c>
      <c r="C10881" t="s">
        <v>88</v>
      </c>
      <c r="D10881" s="1">
        <v>41809</v>
      </c>
      <c r="F10881">
        <v>1</v>
      </c>
      <c r="G10881">
        <v>4779</v>
      </c>
      <c r="H10881" t="s">
        <v>231</v>
      </c>
      <c r="J10881" t="s">
        <v>14</v>
      </c>
      <c r="K10881">
        <v>45</v>
      </c>
      <c r="L10881" t="s">
        <v>15</v>
      </c>
    </row>
    <row r="10882" spans="1:12">
      <c r="A10882" t="e">
        <f ca="1">E00251532063221</f>
        <v>#NAME?</v>
      </c>
      <c r="B10882">
        <v>447</v>
      </c>
      <c r="C10882" t="s">
        <v>262</v>
      </c>
      <c r="D10882" s="1">
        <v>42860</v>
      </c>
      <c r="F10882">
        <v>1</v>
      </c>
      <c r="G10882">
        <v>4019</v>
      </c>
      <c r="H10882" t="s">
        <v>26</v>
      </c>
      <c r="J10882" t="s">
        <v>14</v>
      </c>
      <c r="K10882">
        <v>52</v>
      </c>
      <c r="L10882" t="s">
        <v>15</v>
      </c>
    </row>
    <row r="10883" spans="1:12">
      <c r="A10883" t="e">
        <f ca="1">E00251513359021</f>
        <v>#NAME?</v>
      </c>
      <c r="B10883">
        <v>500</v>
      </c>
      <c r="C10883" t="s">
        <v>161</v>
      </c>
      <c r="D10883" s="1">
        <v>41326</v>
      </c>
      <c r="F10883">
        <v>1</v>
      </c>
      <c r="G10883">
        <v>4019</v>
      </c>
      <c r="H10883" t="s">
        <v>26</v>
      </c>
      <c r="J10883" t="s">
        <v>14</v>
      </c>
      <c r="K10883">
        <v>58</v>
      </c>
      <c r="L10883" t="s">
        <v>15</v>
      </c>
    </row>
    <row r="10884" spans="1:12">
      <c r="A10884" t="e">
        <f ca="1">E00251513359021</f>
        <v>#NAME?</v>
      </c>
      <c r="B10884">
        <v>500</v>
      </c>
      <c r="C10884" t="s">
        <v>161</v>
      </c>
      <c r="D10884" s="1">
        <v>42320</v>
      </c>
      <c r="F10884">
        <v>3</v>
      </c>
      <c r="G10884">
        <v>29690</v>
      </c>
      <c r="H10884" t="s">
        <v>52</v>
      </c>
      <c r="J10884" t="s">
        <v>14</v>
      </c>
      <c r="K10884">
        <v>60</v>
      </c>
      <c r="L10884" t="s">
        <v>15</v>
      </c>
    </row>
    <row r="10885" spans="1:12">
      <c r="A10885" t="e">
        <f ca="1">E00251513359021</f>
        <v>#NAME?</v>
      </c>
      <c r="B10885">
        <v>500</v>
      </c>
      <c r="C10885" t="s">
        <v>161</v>
      </c>
      <c r="D10885" s="1">
        <v>42429</v>
      </c>
      <c r="F10885">
        <v>2</v>
      </c>
      <c r="G10885">
        <v>49390</v>
      </c>
      <c r="H10885" t="s">
        <v>59</v>
      </c>
      <c r="J10885" t="s">
        <v>14</v>
      </c>
      <c r="K10885">
        <v>61</v>
      </c>
      <c r="L10885" t="s">
        <v>15</v>
      </c>
    </row>
    <row r="10886" spans="1:12">
      <c r="A10886" t="e">
        <f ca="1">E00251432149421</f>
        <v>#NAME?</v>
      </c>
      <c r="B10886">
        <v>451</v>
      </c>
      <c r="C10886" t="s">
        <v>102</v>
      </c>
      <c r="D10886" s="1">
        <v>41439</v>
      </c>
      <c r="F10886">
        <v>1</v>
      </c>
      <c r="G10886">
        <v>38619</v>
      </c>
      <c r="H10886" t="s">
        <v>299</v>
      </c>
      <c r="J10886" t="s">
        <v>14</v>
      </c>
      <c r="K10886">
        <v>61</v>
      </c>
      <c r="L10886" t="s">
        <v>15</v>
      </c>
    </row>
    <row r="10887" spans="1:12">
      <c r="A10887" t="e">
        <f ca="1">E00251432149421</f>
        <v>#NAME?</v>
      </c>
      <c r="B10887">
        <v>451</v>
      </c>
      <c r="C10887" t="s">
        <v>102</v>
      </c>
      <c r="D10887" s="1">
        <v>41442</v>
      </c>
      <c r="F10887">
        <v>2</v>
      </c>
      <c r="G10887">
        <v>4019</v>
      </c>
      <c r="H10887" t="s">
        <v>26</v>
      </c>
      <c r="J10887" t="s">
        <v>14</v>
      </c>
      <c r="K10887">
        <v>61</v>
      </c>
      <c r="L10887" t="s">
        <v>15</v>
      </c>
    </row>
    <row r="10888" spans="1:12">
      <c r="A10888" t="e">
        <f ca="1">E00251432149421</f>
        <v>#NAME?</v>
      </c>
      <c r="B10888">
        <v>451</v>
      </c>
      <c r="C10888" t="s">
        <v>102</v>
      </c>
      <c r="D10888" s="1">
        <v>41624</v>
      </c>
      <c r="F10888">
        <v>1</v>
      </c>
      <c r="G10888">
        <v>2729</v>
      </c>
      <c r="H10888" t="s">
        <v>115</v>
      </c>
      <c r="J10888" t="s">
        <v>14</v>
      </c>
      <c r="K10888">
        <v>61</v>
      </c>
      <c r="L10888" t="s">
        <v>15</v>
      </c>
    </row>
    <row r="10889" spans="1:12">
      <c r="A10889" t="e">
        <f ca="1">E00251617721821</f>
        <v>#NAME?</v>
      </c>
      <c r="B10889">
        <v>184</v>
      </c>
      <c r="C10889" t="s">
        <v>290</v>
      </c>
      <c r="D10889" s="1">
        <v>41100</v>
      </c>
      <c r="F10889">
        <v>1</v>
      </c>
      <c r="G10889">
        <v>27800</v>
      </c>
      <c r="H10889" t="s">
        <v>145</v>
      </c>
      <c r="J10889" t="s">
        <v>14</v>
      </c>
      <c r="K10889">
        <v>39</v>
      </c>
      <c r="L10889" t="s">
        <v>15</v>
      </c>
    </row>
    <row r="10890" spans="1:12">
      <c r="A10890" t="e">
        <f ca="1">E00251617721821</f>
        <v>#NAME?</v>
      </c>
      <c r="B10890">
        <v>184</v>
      </c>
      <c r="C10890" t="s">
        <v>290</v>
      </c>
      <c r="D10890" s="1">
        <v>41764</v>
      </c>
      <c r="F10890">
        <v>2</v>
      </c>
      <c r="G10890">
        <v>4019</v>
      </c>
      <c r="H10890" t="s">
        <v>26</v>
      </c>
      <c r="J10890" t="s">
        <v>14</v>
      </c>
      <c r="K10890">
        <v>40</v>
      </c>
      <c r="L10890" t="s">
        <v>15</v>
      </c>
    </row>
    <row r="10891" spans="1:12">
      <c r="A10891" t="e">
        <f ca="1">E00251531353921</f>
        <v>#NAME?</v>
      </c>
      <c r="B10891">
        <v>701</v>
      </c>
      <c r="C10891" t="s">
        <v>72</v>
      </c>
      <c r="D10891" s="1">
        <v>42570</v>
      </c>
      <c r="F10891">
        <v>1</v>
      </c>
      <c r="G10891">
        <v>27800</v>
      </c>
      <c r="H10891" t="s">
        <v>145</v>
      </c>
      <c r="J10891" t="s">
        <v>14</v>
      </c>
      <c r="K10891">
        <v>60</v>
      </c>
      <c r="L10891" t="s">
        <v>15</v>
      </c>
    </row>
    <row r="10892" spans="1:12">
      <c r="A10892" t="e">
        <f ca="1">E00251617721821</f>
        <v>#NAME?</v>
      </c>
      <c r="B10892">
        <v>3418</v>
      </c>
      <c r="C10892" t="s">
        <v>291</v>
      </c>
      <c r="D10892" s="1">
        <v>41959</v>
      </c>
      <c r="F10892">
        <v>1</v>
      </c>
      <c r="G10892">
        <v>7231</v>
      </c>
      <c r="H10892" t="s">
        <v>128</v>
      </c>
      <c r="J10892" t="s">
        <v>14</v>
      </c>
      <c r="K10892">
        <v>41</v>
      </c>
      <c r="L10892" t="s">
        <v>15</v>
      </c>
    </row>
    <row r="10893" spans="1:12">
      <c r="A10893" t="e">
        <f ca="1">E00251510702121</f>
        <v>#NAME?</v>
      </c>
      <c r="B10893">
        <v>104</v>
      </c>
      <c r="C10893" t="s">
        <v>88</v>
      </c>
      <c r="D10893" s="1">
        <v>42354</v>
      </c>
      <c r="F10893">
        <v>2</v>
      </c>
      <c r="G10893">
        <v>49390</v>
      </c>
      <c r="H10893" t="s">
        <v>59</v>
      </c>
      <c r="J10893" t="s">
        <v>14</v>
      </c>
      <c r="K10893">
        <v>47</v>
      </c>
      <c r="L10893" t="s">
        <v>15</v>
      </c>
    </row>
    <row r="10894" spans="1:12">
      <c r="A10894" t="e">
        <f ca="1">E00251510702121</f>
        <v>#NAME?</v>
      </c>
      <c r="B10894">
        <v>104</v>
      </c>
      <c r="C10894" t="s">
        <v>88</v>
      </c>
      <c r="D10894" s="1">
        <v>42548</v>
      </c>
      <c r="F10894">
        <v>1</v>
      </c>
      <c r="G10894">
        <v>929</v>
      </c>
      <c r="H10894" t="s">
        <v>285</v>
      </c>
      <c r="J10894" t="s">
        <v>14</v>
      </c>
      <c r="K10894">
        <v>47</v>
      </c>
      <c r="L10894" t="s">
        <v>15</v>
      </c>
    </row>
    <row r="10895" spans="1:12">
      <c r="A10895" t="e">
        <f ca="1">E00251531353921</f>
        <v>#NAME?</v>
      </c>
      <c r="B10895">
        <v>701</v>
      </c>
      <c r="C10895" t="s">
        <v>72</v>
      </c>
      <c r="D10895" s="1">
        <v>42086</v>
      </c>
      <c r="F10895">
        <v>4</v>
      </c>
      <c r="G10895">
        <v>36240</v>
      </c>
      <c r="H10895" t="s">
        <v>279</v>
      </c>
      <c r="J10895" t="s">
        <v>14</v>
      </c>
      <c r="K10895">
        <v>59</v>
      </c>
      <c r="L10895" t="s">
        <v>15</v>
      </c>
    </row>
    <row r="10896" spans="1:12">
      <c r="A10896" t="e">
        <f ca="1">E00251531353921</f>
        <v>#NAME?</v>
      </c>
      <c r="B10896">
        <v>701</v>
      </c>
      <c r="C10896" t="s">
        <v>72</v>
      </c>
      <c r="D10896" s="1">
        <v>42132</v>
      </c>
      <c r="F10896">
        <v>3</v>
      </c>
      <c r="G10896">
        <v>7062</v>
      </c>
      <c r="H10896" t="s">
        <v>97</v>
      </c>
      <c r="J10896" t="s">
        <v>14</v>
      </c>
      <c r="K10896">
        <v>59</v>
      </c>
      <c r="L10896" t="s">
        <v>15</v>
      </c>
    </row>
    <row r="10897" spans="1:12">
      <c r="A10897" t="e">
        <f ca="1">E00251513359021</f>
        <v>#NAME?</v>
      </c>
      <c r="B10897">
        <v>500</v>
      </c>
      <c r="C10897" t="s">
        <v>161</v>
      </c>
      <c r="D10897" s="1">
        <v>41851</v>
      </c>
      <c r="F10897">
        <v>2</v>
      </c>
      <c r="G10897">
        <v>7850</v>
      </c>
      <c r="H10897" t="s">
        <v>393</v>
      </c>
      <c r="J10897" t="s">
        <v>14</v>
      </c>
      <c r="K10897">
        <v>59</v>
      </c>
      <c r="L10897" t="s">
        <v>22</v>
      </c>
    </row>
    <row r="10898" spans="1:12">
      <c r="A10898" t="e">
        <f ca="1">E00251513359021</f>
        <v>#NAME?</v>
      </c>
      <c r="B10898">
        <v>500</v>
      </c>
      <c r="C10898" t="s">
        <v>161</v>
      </c>
      <c r="D10898" s="1">
        <v>42292</v>
      </c>
      <c r="F10898">
        <v>3</v>
      </c>
      <c r="G10898">
        <v>4019</v>
      </c>
      <c r="H10898" t="s">
        <v>26</v>
      </c>
      <c r="J10898" t="s">
        <v>14</v>
      </c>
      <c r="K10898">
        <v>60</v>
      </c>
      <c r="L10898" t="s">
        <v>15</v>
      </c>
    </row>
    <row r="10899" spans="1:12">
      <c r="A10899" t="e">
        <f ca="1">E00251531865821</f>
        <v>#NAME?</v>
      </c>
      <c r="B10899">
        <v>702</v>
      </c>
      <c r="C10899" t="s">
        <v>293</v>
      </c>
      <c r="D10899" s="1">
        <v>42341</v>
      </c>
      <c r="F10899">
        <v>1</v>
      </c>
      <c r="G10899">
        <v>2800</v>
      </c>
      <c r="H10899" t="s">
        <v>717</v>
      </c>
      <c r="J10899" t="s">
        <v>14</v>
      </c>
      <c r="K10899">
        <v>55</v>
      </c>
      <c r="L10899" t="s">
        <v>15</v>
      </c>
    </row>
    <row r="10900" spans="1:12">
      <c r="A10900" t="e">
        <f ca="1">E00251513359021</f>
        <v>#NAME?</v>
      </c>
      <c r="B10900">
        <v>500</v>
      </c>
      <c r="C10900" t="s">
        <v>161</v>
      </c>
      <c r="D10900" s="1">
        <v>41975</v>
      </c>
      <c r="F10900">
        <v>1</v>
      </c>
      <c r="G10900">
        <v>78650</v>
      </c>
      <c r="H10900" t="s">
        <v>414</v>
      </c>
      <c r="J10900" t="s">
        <v>14</v>
      </c>
      <c r="K10900">
        <v>59</v>
      </c>
      <c r="L10900" t="s">
        <v>22</v>
      </c>
    </row>
    <row r="10901" spans="1:12">
      <c r="A10901" t="e">
        <f ca="1">E00251510702121</f>
        <v>#NAME?</v>
      </c>
      <c r="B10901">
        <v>104</v>
      </c>
      <c r="C10901" t="s">
        <v>88</v>
      </c>
      <c r="D10901" s="1">
        <v>42810</v>
      </c>
      <c r="F10901">
        <v>2</v>
      </c>
      <c r="G10901">
        <v>49390</v>
      </c>
      <c r="H10901" t="s">
        <v>59</v>
      </c>
      <c r="J10901" t="s">
        <v>14</v>
      </c>
      <c r="K10901">
        <v>48</v>
      </c>
      <c r="L10901" t="s">
        <v>15</v>
      </c>
    </row>
    <row r="10902" spans="1:12">
      <c r="A10902" t="e">
        <f ca="1">E00251513359021</f>
        <v>#NAME?</v>
      </c>
      <c r="B10902">
        <v>500</v>
      </c>
      <c r="C10902" t="s">
        <v>161</v>
      </c>
      <c r="D10902" s="1">
        <v>42320</v>
      </c>
      <c r="F10902">
        <v>1</v>
      </c>
      <c r="G10902">
        <v>49390</v>
      </c>
      <c r="H10902" t="s">
        <v>59</v>
      </c>
      <c r="J10902" t="s">
        <v>14</v>
      </c>
      <c r="K10902">
        <v>60</v>
      </c>
      <c r="L10902" t="s">
        <v>15</v>
      </c>
    </row>
    <row r="10903" spans="1:12">
      <c r="A10903" t="e">
        <f ca="1">E00251513359021</f>
        <v>#NAME?</v>
      </c>
      <c r="B10903">
        <v>500</v>
      </c>
      <c r="C10903" t="s">
        <v>161</v>
      </c>
      <c r="D10903" s="1">
        <v>42628</v>
      </c>
      <c r="F10903">
        <v>1</v>
      </c>
      <c r="G10903">
        <v>5718</v>
      </c>
      <c r="H10903" t="s">
        <v>244</v>
      </c>
      <c r="J10903" t="s">
        <v>14</v>
      </c>
      <c r="K10903">
        <v>61</v>
      </c>
      <c r="L10903" t="s">
        <v>15</v>
      </c>
    </row>
    <row r="10904" spans="1:12">
      <c r="A10904" t="e">
        <f ca="1">E00251513359021</f>
        <v>#NAME?</v>
      </c>
      <c r="B10904">
        <v>772</v>
      </c>
      <c r="C10904" t="s">
        <v>170</v>
      </c>
      <c r="D10904" s="1">
        <v>41283</v>
      </c>
      <c r="E10904">
        <v>0</v>
      </c>
      <c r="F10904">
        <v>2</v>
      </c>
      <c r="G10904">
        <v>4019</v>
      </c>
      <c r="H10904" t="s">
        <v>26</v>
      </c>
      <c r="J10904" t="s">
        <v>34</v>
      </c>
      <c r="K10904">
        <v>57</v>
      </c>
      <c r="L10904" t="s">
        <v>15</v>
      </c>
    </row>
    <row r="10905" spans="1:12">
      <c r="A10905" t="e">
        <f ca="1">E00251513359021</f>
        <v>#NAME?</v>
      </c>
      <c r="B10905">
        <v>772</v>
      </c>
      <c r="C10905" t="s">
        <v>170</v>
      </c>
      <c r="D10905" s="1">
        <v>41283</v>
      </c>
      <c r="E10905">
        <v>0</v>
      </c>
      <c r="F10905">
        <v>5</v>
      </c>
      <c r="G10905">
        <v>311</v>
      </c>
      <c r="H10905" t="s">
        <v>599</v>
      </c>
      <c r="J10905" t="s">
        <v>34</v>
      </c>
      <c r="K10905">
        <v>57</v>
      </c>
      <c r="L10905" t="s">
        <v>15</v>
      </c>
    </row>
    <row r="10906" spans="1:12">
      <c r="A10906" t="e">
        <f ca="1">E00251531865821</f>
        <v>#NAME?</v>
      </c>
      <c r="B10906">
        <v>702</v>
      </c>
      <c r="C10906" t="s">
        <v>293</v>
      </c>
      <c r="D10906" s="1">
        <v>42215</v>
      </c>
      <c r="F10906">
        <v>3</v>
      </c>
      <c r="G10906">
        <v>7273</v>
      </c>
      <c r="H10906" t="s">
        <v>543</v>
      </c>
      <c r="J10906" t="s">
        <v>14</v>
      </c>
      <c r="K10906">
        <v>54</v>
      </c>
      <c r="L10906" t="s">
        <v>15</v>
      </c>
    </row>
    <row r="10907" spans="1:12">
      <c r="A10907" t="e">
        <f ca="1">E00251528773221</f>
        <v>#NAME?</v>
      </c>
      <c r="B10907">
        <v>276</v>
      </c>
      <c r="C10907" t="s">
        <v>122</v>
      </c>
      <c r="D10907" s="1">
        <v>43068</v>
      </c>
      <c r="F10907">
        <v>1</v>
      </c>
      <c r="G10907">
        <v>2720</v>
      </c>
      <c r="H10907" t="s">
        <v>65</v>
      </c>
      <c r="J10907" t="s">
        <v>14</v>
      </c>
      <c r="K10907">
        <v>52</v>
      </c>
      <c r="L10907" t="s">
        <v>15</v>
      </c>
    </row>
    <row r="10908" spans="1:12">
      <c r="A10908" t="e">
        <f ca="1">E00251531865821</f>
        <v>#NAME?</v>
      </c>
      <c r="B10908">
        <v>702</v>
      </c>
      <c r="C10908" t="s">
        <v>293</v>
      </c>
      <c r="D10908" s="1">
        <v>42527</v>
      </c>
      <c r="F10908">
        <v>3</v>
      </c>
      <c r="G10908">
        <v>27800</v>
      </c>
      <c r="H10908" t="s">
        <v>145</v>
      </c>
      <c r="J10908" t="s">
        <v>14</v>
      </c>
      <c r="K10908">
        <v>55</v>
      </c>
      <c r="L10908" t="s">
        <v>15</v>
      </c>
    </row>
    <row r="10909" spans="1:12">
      <c r="A10909" t="e">
        <f ca="1">E00251531865821</f>
        <v>#NAME?</v>
      </c>
      <c r="B10909">
        <v>702</v>
      </c>
      <c r="C10909" t="s">
        <v>293</v>
      </c>
      <c r="D10909" s="1">
        <v>42829</v>
      </c>
      <c r="F10909">
        <v>1</v>
      </c>
      <c r="G10909">
        <v>2724</v>
      </c>
      <c r="H10909" t="s">
        <v>73</v>
      </c>
      <c r="J10909" t="s">
        <v>14</v>
      </c>
      <c r="K10909">
        <v>56</v>
      </c>
      <c r="L10909" t="s">
        <v>15</v>
      </c>
    </row>
    <row r="10910" spans="1:12">
      <c r="A10910" t="e">
        <f ca="1">E00251531865821</f>
        <v>#NAME?</v>
      </c>
      <c r="B10910">
        <v>702</v>
      </c>
      <c r="C10910" t="s">
        <v>293</v>
      </c>
      <c r="D10910" s="1">
        <v>42829</v>
      </c>
      <c r="F10910">
        <v>2</v>
      </c>
      <c r="G10910">
        <v>78830</v>
      </c>
      <c r="H10910" t="s">
        <v>297</v>
      </c>
      <c r="J10910" t="s">
        <v>14</v>
      </c>
      <c r="K10910">
        <v>56</v>
      </c>
      <c r="L10910" t="s">
        <v>22</v>
      </c>
    </row>
    <row r="10911" spans="1:12">
      <c r="A10911" t="e">
        <f ca="1">E00251432149421</f>
        <v>#NAME?</v>
      </c>
      <c r="B10911">
        <v>451</v>
      </c>
      <c r="C10911" t="s">
        <v>102</v>
      </c>
      <c r="D10911" s="1">
        <v>41823</v>
      </c>
      <c r="F10911">
        <v>1</v>
      </c>
      <c r="G10911">
        <v>7226</v>
      </c>
      <c r="H10911" t="s">
        <v>1001</v>
      </c>
      <c r="J10911" t="s">
        <v>14</v>
      </c>
      <c r="K10911">
        <v>62</v>
      </c>
      <c r="L10911" t="s">
        <v>15</v>
      </c>
    </row>
    <row r="10912" spans="1:12">
      <c r="A10912" t="e">
        <f ca="1">E00251432149421</f>
        <v>#NAME?</v>
      </c>
      <c r="B10912">
        <v>451</v>
      </c>
      <c r="C10912" t="s">
        <v>102</v>
      </c>
      <c r="D10912" s="1">
        <v>42067</v>
      </c>
      <c r="F10912">
        <v>2</v>
      </c>
      <c r="G10912">
        <v>4019</v>
      </c>
      <c r="H10912" t="s">
        <v>26</v>
      </c>
      <c r="J10912" t="s">
        <v>14</v>
      </c>
      <c r="K10912">
        <v>62</v>
      </c>
      <c r="L10912" t="s">
        <v>15</v>
      </c>
    </row>
    <row r="10913" spans="1:12">
      <c r="A10913" t="e">
        <f ca="1">E00251432149421</f>
        <v>#NAME?</v>
      </c>
      <c r="B10913">
        <v>451</v>
      </c>
      <c r="C10913" t="s">
        <v>102</v>
      </c>
      <c r="D10913" s="1">
        <v>42606</v>
      </c>
      <c r="F10913">
        <v>2</v>
      </c>
      <c r="G10913">
        <v>4139</v>
      </c>
      <c r="H10913" t="s">
        <v>300</v>
      </c>
      <c r="J10913" t="s">
        <v>14</v>
      </c>
      <c r="K10913">
        <v>64</v>
      </c>
      <c r="L10913" t="s">
        <v>15</v>
      </c>
    </row>
    <row r="10914" spans="1:12">
      <c r="A10914" t="e">
        <f ca="1">E00251516995721</f>
        <v>#NAME?</v>
      </c>
      <c r="B10914">
        <v>1929</v>
      </c>
      <c r="C10914" t="s">
        <v>195</v>
      </c>
      <c r="D10914" s="1">
        <v>42103</v>
      </c>
      <c r="F10914">
        <v>1</v>
      </c>
      <c r="G10914">
        <v>7836</v>
      </c>
      <c r="H10914" t="s">
        <v>298</v>
      </c>
      <c r="J10914" t="s">
        <v>14</v>
      </c>
      <c r="K10914">
        <v>42</v>
      </c>
      <c r="L10914" t="s">
        <v>22</v>
      </c>
    </row>
    <row r="10915" spans="1:12">
      <c r="A10915" t="e">
        <f ca="1">E00251531353921</f>
        <v>#NAME?</v>
      </c>
      <c r="B10915">
        <v>701</v>
      </c>
      <c r="C10915" t="s">
        <v>72</v>
      </c>
      <c r="D10915" s="1">
        <v>42048</v>
      </c>
      <c r="F10915">
        <v>2</v>
      </c>
      <c r="G10915">
        <v>78050</v>
      </c>
      <c r="H10915" t="s">
        <v>197</v>
      </c>
      <c r="J10915" t="s">
        <v>14</v>
      </c>
      <c r="K10915">
        <v>58</v>
      </c>
      <c r="L10915" t="s">
        <v>22</v>
      </c>
    </row>
    <row r="10916" spans="1:12">
      <c r="A10916" t="e">
        <f ca="1">E00251531353921</f>
        <v>#NAME?</v>
      </c>
      <c r="B10916">
        <v>701</v>
      </c>
      <c r="C10916" t="s">
        <v>72</v>
      </c>
      <c r="D10916" s="1">
        <v>42048</v>
      </c>
      <c r="F10916">
        <v>3</v>
      </c>
      <c r="G10916">
        <v>7062</v>
      </c>
      <c r="H10916" t="s">
        <v>97</v>
      </c>
      <c r="J10916" t="s">
        <v>14</v>
      </c>
      <c r="K10916">
        <v>58</v>
      </c>
      <c r="L10916" t="s">
        <v>15</v>
      </c>
    </row>
    <row r="10917" spans="1:12">
      <c r="A10917" t="e">
        <f ca="1">E00251432149421</f>
        <v>#NAME?</v>
      </c>
      <c r="B10917">
        <v>451</v>
      </c>
      <c r="C10917" t="s">
        <v>102</v>
      </c>
      <c r="D10917" s="1">
        <v>42572</v>
      </c>
      <c r="F10917">
        <v>3</v>
      </c>
      <c r="G10917">
        <v>4139</v>
      </c>
      <c r="H10917" t="s">
        <v>300</v>
      </c>
      <c r="J10917" t="s">
        <v>14</v>
      </c>
      <c r="K10917">
        <v>64</v>
      </c>
      <c r="L10917" t="s">
        <v>15</v>
      </c>
    </row>
    <row r="10918" spans="1:12">
      <c r="A10918" t="e">
        <f ca="1">E00251432149421</f>
        <v>#NAME?</v>
      </c>
      <c r="B10918">
        <v>451</v>
      </c>
      <c r="C10918" t="s">
        <v>102</v>
      </c>
      <c r="D10918" s="1">
        <v>43068</v>
      </c>
      <c r="F10918">
        <v>2</v>
      </c>
      <c r="G10918">
        <v>4019</v>
      </c>
      <c r="H10918" t="s">
        <v>26</v>
      </c>
      <c r="J10918" t="s">
        <v>14</v>
      </c>
      <c r="K10918">
        <v>65</v>
      </c>
      <c r="L10918" t="s">
        <v>15</v>
      </c>
    </row>
    <row r="10919" spans="1:12">
      <c r="A10919" t="e">
        <f ca="1">E00251531353921</f>
        <v>#NAME?</v>
      </c>
      <c r="B10919">
        <v>701</v>
      </c>
      <c r="C10919" t="s">
        <v>72</v>
      </c>
      <c r="D10919" s="1">
        <v>42282</v>
      </c>
      <c r="F10919">
        <v>6</v>
      </c>
      <c r="G10919">
        <v>4779</v>
      </c>
      <c r="H10919" t="s">
        <v>231</v>
      </c>
      <c r="J10919" t="s">
        <v>14</v>
      </c>
      <c r="K10919">
        <v>59</v>
      </c>
      <c r="L10919" t="s">
        <v>15</v>
      </c>
    </row>
    <row r="10920" spans="1:12">
      <c r="A10920" t="e">
        <f ca="1">E00251510128221</f>
        <v>#NAME?</v>
      </c>
      <c r="B10920">
        <v>160</v>
      </c>
      <c r="C10920" t="s">
        <v>278</v>
      </c>
      <c r="D10920" s="1">
        <v>41900</v>
      </c>
      <c r="F10920">
        <v>1</v>
      </c>
      <c r="G10920">
        <v>57400</v>
      </c>
      <c r="H10920" t="s">
        <v>478</v>
      </c>
      <c r="J10920" t="s">
        <v>14</v>
      </c>
      <c r="K10920">
        <v>52</v>
      </c>
      <c r="L10920" t="s">
        <v>15</v>
      </c>
    </row>
    <row r="10921" spans="1:12">
      <c r="A10921" t="e">
        <f ca="1">E00251516995721</f>
        <v>#NAME?</v>
      </c>
      <c r="B10921">
        <v>1929</v>
      </c>
      <c r="C10921" t="s">
        <v>195</v>
      </c>
      <c r="D10921" s="1">
        <v>42719</v>
      </c>
      <c r="F10921">
        <v>3</v>
      </c>
      <c r="G10921">
        <v>70400</v>
      </c>
      <c r="H10921" t="s">
        <v>536</v>
      </c>
      <c r="J10921" t="s">
        <v>14</v>
      </c>
      <c r="K10921">
        <v>44</v>
      </c>
      <c r="L10921" t="s">
        <v>15</v>
      </c>
    </row>
    <row r="10922" spans="1:12">
      <c r="A10922" t="e">
        <f ca="1">E00251432149421</f>
        <v>#NAME?</v>
      </c>
      <c r="B10922">
        <v>7207</v>
      </c>
      <c r="C10922" t="s">
        <v>287</v>
      </c>
      <c r="D10922" s="1">
        <v>42614</v>
      </c>
      <c r="F10922">
        <v>1</v>
      </c>
      <c r="G10922">
        <v>7245</v>
      </c>
      <c r="H10922" t="s">
        <v>116</v>
      </c>
      <c r="I10922" t="s">
        <v>148</v>
      </c>
      <c r="J10922" t="s">
        <v>57</v>
      </c>
      <c r="K10922">
        <v>64</v>
      </c>
      <c r="L10922" t="s">
        <v>15</v>
      </c>
    </row>
    <row r="10923" spans="1:12">
      <c r="A10923" t="e">
        <f ca="1">E00251432149421</f>
        <v>#NAME?</v>
      </c>
      <c r="B10923">
        <v>451</v>
      </c>
      <c r="C10923" t="s">
        <v>102</v>
      </c>
      <c r="D10923" s="1">
        <v>42625</v>
      </c>
      <c r="F10923">
        <v>2</v>
      </c>
      <c r="G10923">
        <v>4139</v>
      </c>
      <c r="H10923" t="s">
        <v>300</v>
      </c>
      <c r="J10923" t="s">
        <v>14</v>
      </c>
      <c r="K10923">
        <v>64</v>
      </c>
      <c r="L10923" t="s">
        <v>15</v>
      </c>
    </row>
    <row r="10924" spans="1:12">
      <c r="A10924" t="e">
        <f ca="1">E00251432149421</f>
        <v>#NAME?</v>
      </c>
      <c r="B10924">
        <v>451</v>
      </c>
      <c r="C10924" t="s">
        <v>102</v>
      </c>
      <c r="D10924" s="1">
        <v>41240</v>
      </c>
      <c r="F10924">
        <v>1</v>
      </c>
      <c r="G10924">
        <v>4871</v>
      </c>
      <c r="H10924" t="s">
        <v>125</v>
      </c>
      <c r="J10924" t="s">
        <v>14</v>
      </c>
      <c r="K10924">
        <v>60</v>
      </c>
      <c r="L10924" t="s">
        <v>15</v>
      </c>
    </row>
    <row r="10925" spans="1:12">
      <c r="A10925" t="e">
        <f ca="1">E00251432149421</f>
        <v>#NAME?</v>
      </c>
      <c r="B10925">
        <v>451</v>
      </c>
      <c r="C10925" t="s">
        <v>102</v>
      </c>
      <c r="D10925" s="1">
        <v>41654</v>
      </c>
      <c r="F10925">
        <v>4</v>
      </c>
      <c r="G10925">
        <v>2729</v>
      </c>
      <c r="H10925" t="s">
        <v>115</v>
      </c>
      <c r="J10925" t="s">
        <v>14</v>
      </c>
      <c r="K10925">
        <v>61</v>
      </c>
      <c r="L10925" t="s">
        <v>15</v>
      </c>
    </row>
    <row r="10926" spans="1:12">
      <c r="A10926" t="e">
        <f ca="1">E00251513359021</f>
        <v>#NAME?</v>
      </c>
      <c r="B10926">
        <v>500</v>
      </c>
      <c r="C10926" t="s">
        <v>161</v>
      </c>
      <c r="D10926" s="1">
        <v>42990</v>
      </c>
      <c r="F10926">
        <v>4</v>
      </c>
      <c r="G10926">
        <v>4019</v>
      </c>
      <c r="H10926" t="s">
        <v>26</v>
      </c>
      <c r="J10926" t="s">
        <v>14</v>
      </c>
      <c r="K10926">
        <v>62</v>
      </c>
      <c r="L10926" t="s">
        <v>15</v>
      </c>
    </row>
    <row r="10927" spans="1:12">
      <c r="A10927" t="e">
        <f ca="1">E00251432149421</f>
        <v>#NAME?</v>
      </c>
      <c r="B10927">
        <v>451</v>
      </c>
      <c r="C10927" t="s">
        <v>102</v>
      </c>
      <c r="D10927" s="1">
        <v>42572</v>
      </c>
      <c r="F10927">
        <v>2</v>
      </c>
      <c r="G10927">
        <v>7831</v>
      </c>
      <c r="H10927" t="s">
        <v>274</v>
      </c>
      <c r="J10927" t="s">
        <v>14</v>
      </c>
      <c r="K10927">
        <v>64</v>
      </c>
      <c r="L10927" t="s">
        <v>22</v>
      </c>
    </row>
    <row r="10928" spans="1:12">
      <c r="A10928" t="e">
        <f ca="1">E00251432149421</f>
        <v>#NAME?</v>
      </c>
      <c r="B10928">
        <v>451</v>
      </c>
      <c r="C10928" t="s">
        <v>102</v>
      </c>
      <c r="D10928" s="1">
        <v>42709</v>
      </c>
      <c r="F10928">
        <v>1</v>
      </c>
      <c r="G10928">
        <v>4019</v>
      </c>
      <c r="H10928" t="s">
        <v>26</v>
      </c>
      <c r="J10928" t="s">
        <v>14</v>
      </c>
      <c r="K10928">
        <v>64</v>
      </c>
      <c r="L10928" t="s">
        <v>15</v>
      </c>
    </row>
    <row r="10929" spans="1:12">
      <c r="A10929" t="e">
        <f ca="1">E00251537601921</f>
        <v>#NAME?</v>
      </c>
      <c r="B10929">
        <v>441</v>
      </c>
      <c r="C10929" t="s">
        <v>922</v>
      </c>
      <c r="D10929" s="1">
        <v>41206</v>
      </c>
      <c r="F10929">
        <v>1</v>
      </c>
      <c r="G10929">
        <v>2720</v>
      </c>
      <c r="H10929" t="s">
        <v>65</v>
      </c>
      <c r="J10929" t="s">
        <v>14</v>
      </c>
      <c r="K10929">
        <v>47</v>
      </c>
      <c r="L10929" t="s">
        <v>15</v>
      </c>
    </row>
    <row r="10930" spans="1:12">
      <c r="A10930" t="e">
        <f ca="1">E00251615125021</f>
        <v>#NAME?</v>
      </c>
      <c r="B10930">
        <v>1928</v>
      </c>
      <c r="C10930" t="s">
        <v>1248</v>
      </c>
      <c r="D10930" s="1">
        <v>41644</v>
      </c>
      <c r="F10930">
        <v>1</v>
      </c>
      <c r="G10930">
        <v>4659</v>
      </c>
      <c r="H10930" t="s">
        <v>47</v>
      </c>
      <c r="J10930" t="s">
        <v>14</v>
      </c>
      <c r="K10930">
        <v>57</v>
      </c>
      <c r="L10930" t="s">
        <v>15</v>
      </c>
    </row>
    <row r="10931" spans="1:12">
      <c r="A10931" t="e">
        <f ca="1">E00251516995721</f>
        <v>#NAME?</v>
      </c>
      <c r="B10931">
        <v>1929</v>
      </c>
      <c r="C10931" t="s">
        <v>195</v>
      </c>
      <c r="D10931" s="1">
        <v>41375</v>
      </c>
      <c r="F10931">
        <v>1</v>
      </c>
      <c r="G10931">
        <v>78079</v>
      </c>
      <c r="H10931" t="s">
        <v>49</v>
      </c>
      <c r="J10931" t="s">
        <v>14</v>
      </c>
      <c r="K10931">
        <v>40</v>
      </c>
      <c r="L10931" t="s">
        <v>22</v>
      </c>
    </row>
    <row r="10932" spans="1:12">
      <c r="A10932" t="e">
        <f ca="1">E00251531353921</f>
        <v>#NAME?</v>
      </c>
      <c r="B10932">
        <v>701</v>
      </c>
      <c r="C10932" t="s">
        <v>72</v>
      </c>
      <c r="D10932" s="1">
        <v>42464</v>
      </c>
      <c r="F10932">
        <v>3</v>
      </c>
      <c r="G10932">
        <v>7062</v>
      </c>
      <c r="H10932" t="s">
        <v>97</v>
      </c>
      <c r="J10932" t="s">
        <v>14</v>
      </c>
      <c r="K10932">
        <v>60</v>
      </c>
      <c r="L10932" t="s">
        <v>15</v>
      </c>
    </row>
    <row r="10933" spans="1:12">
      <c r="A10933" t="e">
        <f ca="1">E00251531353921</f>
        <v>#NAME?</v>
      </c>
      <c r="B10933">
        <v>701</v>
      </c>
      <c r="C10933" t="s">
        <v>72</v>
      </c>
      <c r="D10933" s="1">
        <v>42632</v>
      </c>
      <c r="F10933">
        <v>1</v>
      </c>
      <c r="G10933">
        <v>27800</v>
      </c>
      <c r="H10933" t="s">
        <v>145</v>
      </c>
      <c r="J10933" t="s">
        <v>14</v>
      </c>
      <c r="K10933">
        <v>60</v>
      </c>
      <c r="L10933" t="s">
        <v>15</v>
      </c>
    </row>
    <row r="10934" spans="1:12">
      <c r="A10934" t="e">
        <f ca="1">E00251531353921</f>
        <v>#NAME?</v>
      </c>
      <c r="B10934">
        <v>701</v>
      </c>
      <c r="C10934" t="s">
        <v>72</v>
      </c>
      <c r="D10934" s="1">
        <v>42800</v>
      </c>
      <c r="F10934">
        <v>6</v>
      </c>
      <c r="G10934">
        <v>7062</v>
      </c>
      <c r="H10934" t="s">
        <v>97</v>
      </c>
      <c r="J10934" t="s">
        <v>14</v>
      </c>
      <c r="K10934">
        <v>61</v>
      </c>
      <c r="L10934" t="s">
        <v>15</v>
      </c>
    </row>
    <row r="10935" spans="1:12">
      <c r="A10935" t="e">
        <f ca="1">E00251531353921</f>
        <v>#NAME?</v>
      </c>
      <c r="B10935">
        <v>701</v>
      </c>
      <c r="C10935" t="s">
        <v>72</v>
      </c>
      <c r="D10935" s="1">
        <v>42815</v>
      </c>
      <c r="F10935">
        <v>3</v>
      </c>
      <c r="G10935">
        <v>27802</v>
      </c>
      <c r="H10935" t="s">
        <v>83</v>
      </c>
      <c r="J10935" t="s">
        <v>14</v>
      </c>
      <c r="K10935">
        <v>61</v>
      </c>
      <c r="L10935" t="s">
        <v>15</v>
      </c>
    </row>
    <row r="10936" spans="1:12">
      <c r="A10936" t="e">
        <f ca="1">E00251537601921</f>
        <v>#NAME?</v>
      </c>
      <c r="B10936">
        <v>441</v>
      </c>
      <c r="C10936" t="s">
        <v>922</v>
      </c>
      <c r="D10936" s="1">
        <v>41379</v>
      </c>
      <c r="F10936">
        <v>1</v>
      </c>
      <c r="G10936">
        <v>78321</v>
      </c>
      <c r="H10936" t="s">
        <v>490</v>
      </c>
      <c r="J10936" t="s">
        <v>14</v>
      </c>
      <c r="K10936">
        <v>48</v>
      </c>
      <c r="L10936" t="s">
        <v>22</v>
      </c>
    </row>
    <row r="10937" spans="1:12">
      <c r="A10937" t="e">
        <f ca="1">E00251537601921</f>
        <v>#NAME?</v>
      </c>
      <c r="B10937">
        <v>441</v>
      </c>
      <c r="C10937" t="s">
        <v>922</v>
      </c>
      <c r="D10937" s="1">
        <v>41390</v>
      </c>
      <c r="F10937">
        <v>2</v>
      </c>
      <c r="G10937">
        <v>7868</v>
      </c>
      <c r="H10937" t="s">
        <v>1251</v>
      </c>
      <c r="J10937" t="s">
        <v>14</v>
      </c>
      <c r="K10937">
        <v>48</v>
      </c>
      <c r="L10937" t="s">
        <v>22</v>
      </c>
    </row>
    <row r="10938" spans="1:12">
      <c r="A10938" t="e">
        <f ca="1">E00251531353921</f>
        <v>#NAME?</v>
      </c>
      <c r="B10938">
        <v>701</v>
      </c>
      <c r="C10938" t="s">
        <v>72</v>
      </c>
      <c r="D10938" s="1">
        <v>41905</v>
      </c>
      <c r="F10938">
        <v>5</v>
      </c>
      <c r="G10938">
        <v>7062</v>
      </c>
      <c r="H10938" t="s">
        <v>97</v>
      </c>
      <c r="J10938" t="s">
        <v>14</v>
      </c>
      <c r="K10938">
        <v>58</v>
      </c>
      <c r="L10938" t="s">
        <v>15</v>
      </c>
    </row>
    <row r="10939" spans="1:12">
      <c r="A10939" t="e">
        <f ca="1">E00251531353921</f>
        <v>#NAME?</v>
      </c>
      <c r="B10939">
        <v>701</v>
      </c>
      <c r="C10939" t="s">
        <v>72</v>
      </c>
      <c r="D10939" s="1">
        <v>43024</v>
      </c>
      <c r="F10939">
        <v>6</v>
      </c>
      <c r="G10939">
        <v>7243</v>
      </c>
      <c r="H10939" t="s">
        <v>42</v>
      </c>
      <c r="J10939" t="s">
        <v>14</v>
      </c>
      <c r="K10939">
        <v>61</v>
      </c>
      <c r="L10939" t="s">
        <v>15</v>
      </c>
    </row>
    <row r="10940" spans="1:12">
      <c r="A10940" t="e">
        <f ca="1">E00251439068821</f>
        <v>#NAME?</v>
      </c>
      <c r="B10940">
        <v>701</v>
      </c>
      <c r="C10940" t="s">
        <v>72</v>
      </c>
      <c r="D10940" s="1">
        <v>42776</v>
      </c>
      <c r="F10940">
        <v>1</v>
      </c>
      <c r="G10940">
        <v>4779</v>
      </c>
      <c r="H10940" t="s">
        <v>231</v>
      </c>
      <c r="J10940" t="s">
        <v>14</v>
      </c>
      <c r="K10940">
        <v>54</v>
      </c>
      <c r="L10940" t="s">
        <v>15</v>
      </c>
    </row>
    <row r="10941" spans="1:12">
      <c r="A10941" t="e">
        <f ca="1">E00251439068821</f>
        <v>#NAME?</v>
      </c>
      <c r="B10941">
        <v>701</v>
      </c>
      <c r="C10941" t="s">
        <v>72</v>
      </c>
      <c r="D10941" s="1">
        <v>42776</v>
      </c>
      <c r="F10941">
        <v>4</v>
      </c>
      <c r="G10941">
        <v>78050</v>
      </c>
      <c r="H10941" t="s">
        <v>197</v>
      </c>
      <c r="J10941" t="s">
        <v>14</v>
      </c>
      <c r="K10941">
        <v>54</v>
      </c>
      <c r="L10941" t="s">
        <v>22</v>
      </c>
    </row>
    <row r="10942" spans="1:12">
      <c r="A10942" t="e">
        <f ca="1">E00251439068821</f>
        <v>#NAME?</v>
      </c>
      <c r="B10942">
        <v>701</v>
      </c>
      <c r="C10942" t="s">
        <v>72</v>
      </c>
      <c r="D10942" s="1">
        <v>41785</v>
      </c>
      <c r="F10942">
        <v>2</v>
      </c>
      <c r="G10942">
        <v>78050</v>
      </c>
      <c r="H10942" t="s">
        <v>197</v>
      </c>
      <c r="J10942" t="s">
        <v>14</v>
      </c>
      <c r="K10942">
        <v>51</v>
      </c>
      <c r="L10942" t="s">
        <v>22</v>
      </c>
    </row>
    <row r="10943" spans="1:12">
      <c r="A10943" t="e">
        <f ca="1">E00251439068821</f>
        <v>#NAME?</v>
      </c>
      <c r="B10943">
        <v>701</v>
      </c>
      <c r="C10943" t="s">
        <v>72</v>
      </c>
      <c r="D10943" s="1">
        <v>41802</v>
      </c>
      <c r="F10943">
        <v>1</v>
      </c>
      <c r="G10943">
        <v>56400</v>
      </c>
      <c r="H10943" t="s">
        <v>91</v>
      </c>
      <c r="J10943" t="s">
        <v>14</v>
      </c>
      <c r="K10943">
        <v>51</v>
      </c>
      <c r="L10943" t="s">
        <v>15</v>
      </c>
    </row>
    <row r="10944" spans="1:12">
      <c r="A10944" t="e">
        <f ca="1">E00251439068821</f>
        <v>#NAME?</v>
      </c>
      <c r="B10944">
        <v>701</v>
      </c>
      <c r="C10944" t="s">
        <v>72</v>
      </c>
      <c r="D10944" s="1">
        <v>42884</v>
      </c>
      <c r="F10944">
        <v>4</v>
      </c>
      <c r="G10944">
        <v>56400</v>
      </c>
      <c r="H10944" t="s">
        <v>91</v>
      </c>
      <c r="J10944" t="s">
        <v>14</v>
      </c>
      <c r="K10944">
        <v>54</v>
      </c>
      <c r="L10944" t="s">
        <v>15</v>
      </c>
    </row>
    <row r="10945" spans="1:12">
      <c r="A10945" t="e">
        <f ca="1">E00251418205021</f>
        <v>#NAME?</v>
      </c>
      <c r="B10945">
        <v>48</v>
      </c>
      <c r="C10945" t="s">
        <v>249</v>
      </c>
      <c r="D10945" s="1">
        <v>41792</v>
      </c>
      <c r="F10945">
        <v>1</v>
      </c>
      <c r="G10945">
        <v>2410</v>
      </c>
      <c r="H10945" t="s">
        <v>283</v>
      </c>
      <c r="J10945" t="s">
        <v>14</v>
      </c>
      <c r="K10945">
        <v>45</v>
      </c>
      <c r="L10945" t="s">
        <v>15</v>
      </c>
    </row>
    <row r="10946" spans="1:12">
      <c r="A10946" t="e">
        <f ca="1">E00251531865821</f>
        <v>#NAME?</v>
      </c>
      <c r="B10946">
        <v>702</v>
      </c>
      <c r="C10946" t="s">
        <v>293</v>
      </c>
      <c r="D10946" s="1">
        <v>42048</v>
      </c>
      <c r="F10946">
        <v>5</v>
      </c>
      <c r="G10946">
        <v>6929</v>
      </c>
      <c r="H10946" t="s">
        <v>36</v>
      </c>
      <c r="J10946" t="s">
        <v>14</v>
      </c>
      <c r="K10946">
        <v>54</v>
      </c>
      <c r="L10946" t="s">
        <v>15</v>
      </c>
    </row>
    <row r="10947" spans="1:12">
      <c r="A10947" t="e">
        <f ca="1">E00251531865821</f>
        <v>#NAME?</v>
      </c>
      <c r="B10947">
        <v>702</v>
      </c>
      <c r="C10947" t="s">
        <v>293</v>
      </c>
      <c r="D10947" s="1">
        <v>42328</v>
      </c>
      <c r="F10947">
        <v>4</v>
      </c>
      <c r="G10947">
        <v>7062</v>
      </c>
      <c r="H10947" t="s">
        <v>97</v>
      </c>
      <c r="J10947" t="s">
        <v>14</v>
      </c>
      <c r="K10947">
        <v>55</v>
      </c>
      <c r="L10947" t="s">
        <v>15</v>
      </c>
    </row>
    <row r="10948" spans="1:12">
      <c r="A10948" t="e">
        <f ca="1">E00251531865821</f>
        <v>#NAME?</v>
      </c>
      <c r="B10948">
        <v>702</v>
      </c>
      <c r="C10948" t="s">
        <v>293</v>
      </c>
      <c r="D10948" s="1">
        <v>42341</v>
      </c>
      <c r="F10948">
        <v>6</v>
      </c>
      <c r="G10948">
        <v>6264</v>
      </c>
      <c r="H10948" t="s">
        <v>295</v>
      </c>
      <c r="J10948" t="s">
        <v>14</v>
      </c>
      <c r="K10948">
        <v>55</v>
      </c>
      <c r="L10948" t="s">
        <v>15</v>
      </c>
    </row>
    <row r="10949" spans="1:12">
      <c r="A10949" t="e">
        <f ca="1">E00251429178821</f>
        <v>#NAME?</v>
      </c>
      <c r="B10949">
        <v>285</v>
      </c>
      <c r="C10949" t="s">
        <v>117</v>
      </c>
      <c r="D10949" s="1">
        <v>41627</v>
      </c>
      <c r="F10949">
        <v>2</v>
      </c>
      <c r="G10949">
        <v>30000</v>
      </c>
      <c r="H10949" t="s">
        <v>144</v>
      </c>
      <c r="J10949" t="s">
        <v>14</v>
      </c>
      <c r="K10949">
        <v>55</v>
      </c>
      <c r="L10949" t="s">
        <v>15</v>
      </c>
    </row>
    <row r="10950" spans="1:12">
      <c r="A10950" t="e">
        <f ca="1">E00251531865821</f>
        <v>#NAME?</v>
      </c>
      <c r="B10950">
        <v>702</v>
      </c>
      <c r="C10950" t="s">
        <v>293</v>
      </c>
      <c r="D10950" s="1">
        <v>42410</v>
      </c>
      <c r="F10950">
        <v>1</v>
      </c>
      <c r="G10950">
        <v>53019</v>
      </c>
      <c r="H10950" t="s">
        <v>304</v>
      </c>
      <c r="J10950" t="s">
        <v>14</v>
      </c>
      <c r="K10950">
        <v>55</v>
      </c>
      <c r="L10950" t="s">
        <v>15</v>
      </c>
    </row>
    <row r="10951" spans="1:12">
      <c r="A10951" t="e">
        <f ca="1">E00251531865821</f>
        <v>#NAME?</v>
      </c>
      <c r="B10951">
        <v>702</v>
      </c>
      <c r="C10951" t="s">
        <v>293</v>
      </c>
      <c r="D10951" s="1">
        <v>42807</v>
      </c>
      <c r="F10951">
        <v>6</v>
      </c>
      <c r="G10951">
        <v>6264</v>
      </c>
      <c r="H10951" t="s">
        <v>295</v>
      </c>
      <c r="J10951" t="s">
        <v>14</v>
      </c>
      <c r="K10951">
        <v>56</v>
      </c>
      <c r="L10951" t="s">
        <v>15</v>
      </c>
    </row>
    <row r="10952" spans="1:12">
      <c r="A10952" t="e">
        <f ca="1">E00251429178821</f>
        <v>#NAME?</v>
      </c>
      <c r="B10952">
        <v>857</v>
      </c>
      <c r="C10952" t="s">
        <v>1252</v>
      </c>
      <c r="D10952" s="1">
        <v>41771</v>
      </c>
      <c r="F10952">
        <v>1</v>
      </c>
      <c r="G10952">
        <v>3019</v>
      </c>
      <c r="H10952" t="s">
        <v>441</v>
      </c>
      <c r="J10952" t="s">
        <v>272</v>
      </c>
      <c r="K10952">
        <v>55</v>
      </c>
      <c r="L10952" t="s">
        <v>15</v>
      </c>
    </row>
    <row r="10953" spans="1:12">
      <c r="A10953" t="e">
        <f ca="1">E00251429776121</f>
        <v>#NAME?</v>
      </c>
      <c r="B10953">
        <v>192</v>
      </c>
      <c r="C10953" t="s">
        <v>321</v>
      </c>
      <c r="D10953" s="1">
        <v>42006</v>
      </c>
      <c r="F10953">
        <v>1</v>
      </c>
      <c r="G10953">
        <v>1109</v>
      </c>
      <c r="H10953" t="s">
        <v>1253</v>
      </c>
      <c r="J10953" t="s">
        <v>14</v>
      </c>
      <c r="K10953">
        <v>41</v>
      </c>
      <c r="L10953" t="s">
        <v>15</v>
      </c>
    </row>
    <row r="10954" spans="1:12">
      <c r="A10954" t="e">
        <f ca="1">E00251429776121</f>
        <v>#NAME?</v>
      </c>
      <c r="B10954">
        <v>5994</v>
      </c>
      <c r="C10954" t="s">
        <v>311</v>
      </c>
      <c r="D10954" s="1">
        <v>41659</v>
      </c>
      <c r="E10954">
        <v>1</v>
      </c>
      <c r="F10954">
        <v>1</v>
      </c>
      <c r="G10954">
        <v>99641</v>
      </c>
      <c r="H10954" t="s">
        <v>1254</v>
      </c>
      <c r="J10954" t="s">
        <v>34</v>
      </c>
      <c r="K10954">
        <v>40</v>
      </c>
      <c r="L10954" t="s">
        <v>15</v>
      </c>
    </row>
    <row r="10955" spans="1:12">
      <c r="A10955" t="e">
        <f ca="1">E00251429776121</f>
        <v>#NAME?</v>
      </c>
      <c r="B10955">
        <v>5994</v>
      </c>
      <c r="C10955" t="s">
        <v>311</v>
      </c>
      <c r="D10955" s="1">
        <v>42547</v>
      </c>
      <c r="F10955">
        <v>1</v>
      </c>
      <c r="G10955">
        <v>6010</v>
      </c>
      <c r="H10955" t="s">
        <v>176</v>
      </c>
      <c r="I10955" t="s">
        <v>56</v>
      </c>
      <c r="J10955" t="s">
        <v>57</v>
      </c>
      <c r="K10955">
        <v>43</v>
      </c>
      <c r="L10955" t="s">
        <v>15</v>
      </c>
    </row>
    <row r="10956" spans="1:12">
      <c r="A10956" t="e">
        <f ca="1">E00251528762521</f>
        <v>#NAME?</v>
      </c>
      <c r="B10956">
        <v>291</v>
      </c>
      <c r="C10956" t="s">
        <v>160</v>
      </c>
      <c r="D10956" s="1">
        <v>42081</v>
      </c>
      <c r="F10956">
        <v>1</v>
      </c>
      <c r="G10956">
        <v>81000</v>
      </c>
      <c r="H10956" t="s">
        <v>866</v>
      </c>
      <c r="J10956" t="s">
        <v>14</v>
      </c>
      <c r="K10956">
        <v>50</v>
      </c>
      <c r="L10956" t="s">
        <v>15</v>
      </c>
    </row>
    <row r="10957" spans="1:12">
      <c r="A10957" t="e">
        <f ca="1">E00251531353921</f>
        <v>#NAME?</v>
      </c>
      <c r="B10957">
        <v>701</v>
      </c>
      <c r="C10957" t="s">
        <v>72</v>
      </c>
      <c r="D10957" s="1">
        <v>41905</v>
      </c>
      <c r="F10957">
        <v>2</v>
      </c>
      <c r="G10957">
        <v>78050</v>
      </c>
      <c r="H10957" t="s">
        <v>197</v>
      </c>
      <c r="J10957" t="s">
        <v>14</v>
      </c>
      <c r="K10957">
        <v>58</v>
      </c>
      <c r="L10957" t="s">
        <v>22</v>
      </c>
    </row>
    <row r="10958" spans="1:12">
      <c r="A10958" t="e">
        <f ca="1">E00251430366921</f>
        <v>#NAME?</v>
      </c>
      <c r="B10958">
        <v>489</v>
      </c>
      <c r="C10958" t="s">
        <v>100</v>
      </c>
      <c r="D10958" s="1">
        <v>40970</v>
      </c>
      <c r="F10958">
        <v>1</v>
      </c>
      <c r="G10958">
        <v>4019</v>
      </c>
      <c r="H10958" t="s">
        <v>26</v>
      </c>
      <c r="J10958" t="s">
        <v>14</v>
      </c>
      <c r="K10958">
        <v>48</v>
      </c>
      <c r="L10958" t="s">
        <v>15</v>
      </c>
    </row>
    <row r="10959" spans="1:12">
      <c r="A10959" t="e">
        <f ca="1">E00251430366921</f>
        <v>#NAME?</v>
      </c>
      <c r="B10959">
        <v>489</v>
      </c>
      <c r="C10959" t="s">
        <v>100</v>
      </c>
      <c r="D10959" s="1">
        <v>41492</v>
      </c>
      <c r="F10959">
        <v>1</v>
      </c>
      <c r="G10959">
        <v>3699</v>
      </c>
      <c r="H10959" t="s">
        <v>149</v>
      </c>
      <c r="J10959" t="s">
        <v>14</v>
      </c>
      <c r="K10959">
        <v>50</v>
      </c>
      <c r="L10959" t="s">
        <v>15</v>
      </c>
    </row>
    <row r="10960" spans="1:12">
      <c r="A10960" t="e">
        <f ca="1">E00251430366921</f>
        <v>#NAME?</v>
      </c>
      <c r="B10960">
        <v>489</v>
      </c>
      <c r="C10960" t="s">
        <v>100</v>
      </c>
      <c r="D10960" s="1">
        <v>42543</v>
      </c>
      <c r="F10960">
        <v>1</v>
      </c>
      <c r="G10960">
        <v>7030</v>
      </c>
      <c r="H10960" t="s">
        <v>333</v>
      </c>
      <c r="J10960" t="s">
        <v>14</v>
      </c>
      <c r="K10960">
        <v>53</v>
      </c>
      <c r="L10960" t="s">
        <v>15</v>
      </c>
    </row>
    <row r="10961" spans="1:12">
      <c r="A10961" t="e">
        <f ca="1">E00251510731621</f>
        <v>#NAME?</v>
      </c>
      <c r="B10961">
        <v>110</v>
      </c>
      <c r="C10961" t="s">
        <v>980</v>
      </c>
      <c r="D10961" s="1">
        <v>42444</v>
      </c>
      <c r="F10961">
        <v>1</v>
      </c>
      <c r="G10961">
        <v>5718</v>
      </c>
      <c r="H10961" t="s">
        <v>244</v>
      </c>
      <c r="J10961" t="s">
        <v>14</v>
      </c>
      <c r="K10961">
        <v>44</v>
      </c>
      <c r="L10961" t="s">
        <v>15</v>
      </c>
    </row>
    <row r="10962" spans="1:12">
      <c r="A10962" t="e">
        <f ca="1">E00251430366921</f>
        <v>#NAME?</v>
      </c>
      <c r="B10962">
        <v>489</v>
      </c>
      <c r="C10962" t="s">
        <v>100</v>
      </c>
      <c r="D10962" s="1">
        <v>41360</v>
      </c>
      <c r="F10962">
        <v>2</v>
      </c>
      <c r="G10962">
        <v>53250</v>
      </c>
      <c r="H10962" t="s">
        <v>1255</v>
      </c>
      <c r="J10962" t="s">
        <v>14</v>
      </c>
      <c r="K10962">
        <v>49</v>
      </c>
      <c r="L10962" t="s">
        <v>15</v>
      </c>
    </row>
    <row r="10963" spans="1:12">
      <c r="A10963" t="e">
        <f ca="1">E00251430366921</f>
        <v>#NAME?</v>
      </c>
      <c r="B10963">
        <v>489</v>
      </c>
      <c r="C10963" t="s">
        <v>100</v>
      </c>
      <c r="D10963" s="1">
        <v>41403</v>
      </c>
      <c r="F10963">
        <v>1</v>
      </c>
      <c r="G10963">
        <v>1104</v>
      </c>
      <c r="H10963" t="s">
        <v>1256</v>
      </c>
      <c r="J10963" t="s">
        <v>14</v>
      </c>
      <c r="K10963">
        <v>49</v>
      </c>
      <c r="L10963" t="s">
        <v>15</v>
      </c>
    </row>
    <row r="10964" spans="1:12">
      <c r="A10964" t="e">
        <f ca="1">E00251430366921</f>
        <v>#NAME?</v>
      </c>
      <c r="B10964">
        <v>489</v>
      </c>
      <c r="C10964" t="s">
        <v>100</v>
      </c>
      <c r="D10964" s="1">
        <v>41807</v>
      </c>
      <c r="F10964">
        <v>1</v>
      </c>
      <c r="G10964">
        <v>7222</v>
      </c>
      <c r="H10964" t="s">
        <v>560</v>
      </c>
      <c r="J10964" t="s">
        <v>14</v>
      </c>
      <c r="K10964">
        <v>50</v>
      </c>
      <c r="L10964" t="s">
        <v>15</v>
      </c>
    </row>
    <row r="10965" spans="1:12">
      <c r="A10965" t="e">
        <f ca="1">E00251430366921</f>
        <v>#NAME?</v>
      </c>
      <c r="B10965">
        <v>489</v>
      </c>
      <c r="C10965" t="s">
        <v>100</v>
      </c>
      <c r="D10965" s="1">
        <v>42670</v>
      </c>
      <c r="F10965">
        <v>1</v>
      </c>
      <c r="G10965">
        <v>5258</v>
      </c>
      <c r="H10965" t="s">
        <v>236</v>
      </c>
      <c r="J10965" t="s">
        <v>14</v>
      </c>
      <c r="K10965">
        <v>53</v>
      </c>
      <c r="L10965" t="s">
        <v>15</v>
      </c>
    </row>
    <row r="10966" spans="1:12">
      <c r="A10966" t="e">
        <f ca="1">E00251430366921</f>
        <v>#NAME?</v>
      </c>
      <c r="B10966">
        <v>489</v>
      </c>
      <c r="C10966" t="s">
        <v>100</v>
      </c>
      <c r="D10966" s="1">
        <v>42997</v>
      </c>
      <c r="F10966">
        <v>1</v>
      </c>
      <c r="G10966">
        <v>7862</v>
      </c>
      <c r="H10966" t="s">
        <v>27</v>
      </c>
      <c r="J10966" t="s">
        <v>14</v>
      </c>
      <c r="K10966">
        <v>54</v>
      </c>
      <c r="L10966" t="s">
        <v>22</v>
      </c>
    </row>
    <row r="10967" spans="1:12">
      <c r="A10967" t="e">
        <f ca="1">E00251532063221</f>
        <v>#NAME?</v>
      </c>
      <c r="B10967">
        <v>447</v>
      </c>
      <c r="C10967" t="s">
        <v>262</v>
      </c>
      <c r="D10967" s="1">
        <v>42146</v>
      </c>
      <c r="F10967">
        <v>1</v>
      </c>
      <c r="G10967">
        <v>78057</v>
      </c>
      <c r="H10967" t="s">
        <v>140</v>
      </c>
      <c r="J10967" t="s">
        <v>14</v>
      </c>
      <c r="K10967">
        <v>50</v>
      </c>
      <c r="L10967" t="s">
        <v>22</v>
      </c>
    </row>
    <row r="10968" spans="1:12">
      <c r="A10968" t="e">
        <f ca="1">E00251439068821</f>
        <v>#NAME?</v>
      </c>
      <c r="B10968">
        <v>701</v>
      </c>
      <c r="C10968" t="s">
        <v>72</v>
      </c>
      <c r="D10968" s="1">
        <v>42569</v>
      </c>
      <c r="F10968">
        <v>3</v>
      </c>
      <c r="G10968">
        <v>56400</v>
      </c>
      <c r="H10968" t="s">
        <v>91</v>
      </c>
      <c r="J10968" t="s">
        <v>14</v>
      </c>
      <c r="K10968">
        <v>53</v>
      </c>
      <c r="L10968" t="s">
        <v>15</v>
      </c>
    </row>
    <row r="10969" spans="1:12">
      <c r="A10969" t="e">
        <f ca="1">E00251617721821</f>
        <v>#NAME?</v>
      </c>
      <c r="B10969">
        <v>184</v>
      </c>
      <c r="C10969" t="s">
        <v>290</v>
      </c>
      <c r="D10969" s="1">
        <v>41212</v>
      </c>
      <c r="F10969">
        <v>2</v>
      </c>
      <c r="G10969">
        <v>4019</v>
      </c>
      <c r="H10969" t="s">
        <v>26</v>
      </c>
      <c r="J10969" t="s">
        <v>14</v>
      </c>
      <c r="K10969">
        <v>39</v>
      </c>
      <c r="L10969" t="s">
        <v>15</v>
      </c>
    </row>
    <row r="10970" spans="1:12">
      <c r="A10970" t="e">
        <f ca="1">E00251532063221</f>
        <v>#NAME?</v>
      </c>
      <c r="B10970">
        <v>447</v>
      </c>
      <c r="C10970" t="s">
        <v>262</v>
      </c>
      <c r="D10970" s="1">
        <v>41436</v>
      </c>
      <c r="F10970">
        <v>1</v>
      </c>
      <c r="G10970">
        <v>4019</v>
      </c>
      <c r="H10970" t="s">
        <v>26</v>
      </c>
      <c r="J10970" t="s">
        <v>14</v>
      </c>
      <c r="K10970">
        <v>48</v>
      </c>
      <c r="L10970" t="s">
        <v>15</v>
      </c>
    </row>
    <row r="10971" spans="1:12">
      <c r="A10971" t="e">
        <f ca="1">E00251532063221</f>
        <v>#NAME?</v>
      </c>
      <c r="B10971">
        <v>447</v>
      </c>
      <c r="C10971" t="s">
        <v>262</v>
      </c>
      <c r="D10971" s="1">
        <v>41481</v>
      </c>
      <c r="F10971">
        <v>1</v>
      </c>
      <c r="G10971">
        <v>4019</v>
      </c>
      <c r="H10971" t="s">
        <v>26</v>
      </c>
      <c r="J10971" t="s">
        <v>14</v>
      </c>
      <c r="K10971">
        <v>48</v>
      </c>
      <c r="L10971" t="s">
        <v>15</v>
      </c>
    </row>
    <row r="10972" spans="1:12">
      <c r="A10972" t="e">
        <f ca="1">E00251532063221</f>
        <v>#NAME?</v>
      </c>
      <c r="B10972">
        <v>447</v>
      </c>
      <c r="C10972" t="s">
        <v>262</v>
      </c>
      <c r="D10972" s="1">
        <v>41660</v>
      </c>
      <c r="F10972">
        <v>1</v>
      </c>
      <c r="G10972">
        <v>4019</v>
      </c>
      <c r="H10972" t="s">
        <v>26</v>
      </c>
      <c r="J10972" t="s">
        <v>14</v>
      </c>
      <c r="K10972">
        <v>49</v>
      </c>
      <c r="L10972" t="s">
        <v>15</v>
      </c>
    </row>
    <row r="10973" spans="1:12">
      <c r="A10973" t="e">
        <f ca="1">E00251532063221</f>
        <v>#NAME?</v>
      </c>
      <c r="B10973">
        <v>447</v>
      </c>
      <c r="C10973" t="s">
        <v>262</v>
      </c>
      <c r="D10973" s="1">
        <v>42727</v>
      </c>
      <c r="F10973">
        <v>2</v>
      </c>
      <c r="G10973">
        <v>7831</v>
      </c>
      <c r="H10973" t="s">
        <v>274</v>
      </c>
      <c r="J10973" t="s">
        <v>14</v>
      </c>
      <c r="K10973">
        <v>52</v>
      </c>
      <c r="L10973" t="s">
        <v>22</v>
      </c>
    </row>
    <row r="10974" spans="1:12">
      <c r="A10974" t="e">
        <f ca="1">E00251532063221</f>
        <v>#NAME?</v>
      </c>
      <c r="B10974">
        <v>447</v>
      </c>
      <c r="C10974" t="s">
        <v>262</v>
      </c>
      <c r="D10974" s="1">
        <v>43089</v>
      </c>
      <c r="F10974">
        <v>5</v>
      </c>
      <c r="G10974">
        <v>78057</v>
      </c>
      <c r="H10974" t="s">
        <v>140</v>
      </c>
      <c r="J10974" t="s">
        <v>14</v>
      </c>
      <c r="K10974">
        <v>53</v>
      </c>
      <c r="L10974" t="s">
        <v>22</v>
      </c>
    </row>
    <row r="10975" spans="1:12">
      <c r="A10975" t="e">
        <f ca="1">E00251531865821</f>
        <v>#NAME?</v>
      </c>
      <c r="B10975">
        <v>702</v>
      </c>
      <c r="C10975" t="s">
        <v>293</v>
      </c>
      <c r="D10975" s="1">
        <v>42653</v>
      </c>
      <c r="F10975">
        <v>4</v>
      </c>
      <c r="G10975">
        <v>7062</v>
      </c>
      <c r="H10975" t="s">
        <v>97</v>
      </c>
      <c r="J10975" t="s">
        <v>14</v>
      </c>
      <c r="K10975">
        <v>55</v>
      </c>
      <c r="L10975" t="s">
        <v>15</v>
      </c>
    </row>
    <row r="10976" spans="1:12">
      <c r="A10976" t="e">
        <f ca="1">E00251513359021</f>
        <v>#NAME?</v>
      </c>
      <c r="B10976">
        <v>500</v>
      </c>
      <c r="C10976" t="s">
        <v>161</v>
      </c>
      <c r="D10976" s="1">
        <v>41604</v>
      </c>
      <c r="F10976">
        <v>2</v>
      </c>
      <c r="G10976">
        <v>460</v>
      </c>
      <c r="H10976" t="s">
        <v>16</v>
      </c>
      <c r="J10976" t="s">
        <v>14</v>
      </c>
      <c r="K10976">
        <v>58</v>
      </c>
      <c r="L10976" t="s">
        <v>15</v>
      </c>
    </row>
    <row r="10977" spans="1:12">
      <c r="A10977" t="e">
        <f ca="1">E00251513359021</f>
        <v>#NAME?</v>
      </c>
      <c r="B10977">
        <v>500</v>
      </c>
      <c r="C10977" t="s">
        <v>161</v>
      </c>
      <c r="D10977" s="1">
        <v>41961</v>
      </c>
      <c r="F10977">
        <v>2</v>
      </c>
      <c r="G10977">
        <v>4019</v>
      </c>
      <c r="H10977" t="s">
        <v>26</v>
      </c>
      <c r="J10977" t="s">
        <v>14</v>
      </c>
      <c r="K10977">
        <v>59</v>
      </c>
      <c r="L10977" t="s">
        <v>15</v>
      </c>
    </row>
    <row r="10978" spans="1:12">
      <c r="A10978" t="e">
        <f ca="1">E00251531353921</f>
        <v>#NAME?</v>
      </c>
      <c r="B10978">
        <v>701</v>
      </c>
      <c r="C10978" t="s">
        <v>72</v>
      </c>
      <c r="D10978" s="1">
        <v>42304</v>
      </c>
      <c r="F10978">
        <v>4</v>
      </c>
      <c r="G10978">
        <v>6253</v>
      </c>
      <c r="H10978" t="s">
        <v>292</v>
      </c>
      <c r="J10978" t="s">
        <v>14</v>
      </c>
      <c r="K10978">
        <v>59</v>
      </c>
      <c r="L10978" t="s">
        <v>15</v>
      </c>
    </row>
    <row r="10979" spans="1:12">
      <c r="A10979" t="e">
        <f ca="1">E00251531353921</f>
        <v>#NAME?</v>
      </c>
      <c r="B10979">
        <v>701</v>
      </c>
      <c r="C10979" t="s">
        <v>72</v>
      </c>
      <c r="D10979" s="1">
        <v>42352</v>
      </c>
      <c r="F10979">
        <v>2</v>
      </c>
      <c r="G10979">
        <v>7062</v>
      </c>
      <c r="H10979" t="s">
        <v>97</v>
      </c>
      <c r="J10979" t="s">
        <v>14</v>
      </c>
      <c r="K10979">
        <v>59</v>
      </c>
      <c r="L10979" t="s">
        <v>15</v>
      </c>
    </row>
    <row r="10980" spans="1:12">
      <c r="A10980" t="e">
        <f ca="1">E00251531353921</f>
        <v>#NAME?</v>
      </c>
      <c r="B10980">
        <v>701</v>
      </c>
      <c r="C10980" t="s">
        <v>72</v>
      </c>
      <c r="D10980" s="1">
        <v>42352</v>
      </c>
      <c r="F10980">
        <v>4</v>
      </c>
      <c r="G10980">
        <v>6253</v>
      </c>
      <c r="H10980" t="s">
        <v>292</v>
      </c>
      <c r="J10980" t="s">
        <v>14</v>
      </c>
      <c r="K10980">
        <v>59</v>
      </c>
      <c r="L10980" t="s">
        <v>15</v>
      </c>
    </row>
    <row r="10981" spans="1:12">
      <c r="A10981" t="e">
        <f ca="1">E00251531865821</f>
        <v>#NAME?</v>
      </c>
      <c r="B10981">
        <v>702</v>
      </c>
      <c r="C10981" t="s">
        <v>293</v>
      </c>
      <c r="D10981" s="1">
        <v>42863</v>
      </c>
      <c r="F10981">
        <v>2</v>
      </c>
      <c r="G10981">
        <v>61610</v>
      </c>
      <c r="H10981" t="s">
        <v>915</v>
      </c>
      <c r="J10981" t="s">
        <v>14</v>
      </c>
      <c r="K10981">
        <v>56</v>
      </c>
      <c r="L10981" t="s">
        <v>15</v>
      </c>
    </row>
    <row r="10982" spans="1:12">
      <c r="A10982" t="e">
        <f ca="1">E00251510731621</f>
        <v>#NAME?</v>
      </c>
      <c r="B10982">
        <v>110</v>
      </c>
      <c r="C10982" t="s">
        <v>980</v>
      </c>
      <c r="D10982" s="1">
        <v>42983</v>
      </c>
      <c r="F10982">
        <v>1</v>
      </c>
      <c r="G10982">
        <v>5718</v>
      </c>
      <c r="H10982" t="s">
        <v>244</v>
      </c>
      <c r="J10982" t="s">
        <v>14</v>
      </c>
      <c r="K10982">
        <v>46</v>
      </c>
      <c r="L10982" t="s">
        <v>15</v>
      </c>
    </row>
    <row r="10983" spans="1:12">
      <c r="A10983" t="e">
        <f ca="1">E00251514849321</f>
        <v>#NAME?</v>
      </c>
      <c r="B10983">
        <v>6156</v>
      </c>
      <c r="C10983" t="s">
        <v>352</v>
      </c>
      <c r="D10983" s="1">
        <v>41696</v>
      </c>
      <c r="F10983">
        <v>1</v>
      </c>
      <c r="G10983">
        <v>7851</v>
      </c>
      <c r="H10983" t="s">
        <v>353</v>
      </c>
      <c r="J10983" t="s">
        <v>14</v>
      </c>
      <c r="K10983">
        <v>46</v>
      </c>
      <c r="L10983" t="s">
        <v>22</v>
      </c>
    </row>
    <row r="10984" spans="1:12">
      <c r="A10984" t="e">
        <f ca="1">E00251430366921</f>
        <v>#NAME?</v>
      </c>
      <c r="B10984">
        <v>489</v>
      </c>
      <c r="C10984" t="s">
        <v>100</v>
      </c>
      <c r="D10984" s="1">
        <v>41628</v>
      </c>
      <c r="F10984">
        <v>3</v>
      </c>
      <c r="G10984">
        <v>29690</v>
      </c>
      <c r="H10984" t="s">
        <v>52</v>
      </c>
      <c r="J10984" t="s">
        <v>14</v>
      </c>
      <c r="K10984">
        <v>50</v>
      </c>
      <c r="L10984" t="s">
        <v>15</v>
      </c>
    </row>
    <row r="10985" spans="1:12">
      <c r="A10985" t="e">
        <f ca="1">E00251531353921</f>
        <v>#NAME?</v>
      </c>
      <c r="B10985">
        <v>701</v>
      </c>
      <c r="C10985" t="s">
        <v>72</v>
      </c>
      <c r="D10985" s="1">
        <v>42471</v>
      </c>
      <c r="F10985">
        <v>1</v>
      </c>
      <c r="G10985">
        <v>27800</v>
      </c>
      <c r="H10985" t="s">
        <v>145</v>
      </c>
      <c r="J10985" t="s">
        <v>14</v>
      </c>
      <c r="K10985">
        <v>60</v>
      </c>
      <c r="L10985" t="s">
        <v>15</v>
      </c>
    </row>
    <row r="10986" spans="1:12">
      <c r="A10986" t="e">
        <f ca="1">E00251524958821</f>
        <v>#NAME?</v>
      </c>
      <c r="B10986">
        <v>455</v>
      </c>
      <c r="C10986" t="s">
        <v>312</v>
      </c>
      <c r="D10986" s="1">
        <v>41858</v>
      </c>
      <c r="F10986">
        <v>2</v>
      </c>
      <c r="G10986">
        <v>5718</v>
      </c>
      <c r="H10986" t="s">
        <v>244</v>
      </c>
      <c r="J10986" t="s">
        <v>14</v>
      </c>
      <c r="K10986">
        <v>64</v>
      </c>
      <c r="L10986" t="s">
        <v>15</v>
      </c>
    </row>
    <row r="10987" spans="1:12">
      <c r="A10987" t="e">
        <f ca="1">E00251513359021</f>
        <v>#NAME?</v>
      </c>
      <c r="B10987">
        <v>6311</v>
      </c>
      <c r="C10987" t="s">
        <v>146</v>
      </c>
      <c r="D10987" s="1">
        <v>42456</v>
      </c>
      <c r="F10987">
        <v>1</v>
      </c>
      <c r="G10987">
        <v>30000</v>
      </c>
      <c r="H10987" t="s">
        <v>144</v>
      </c>
      <c r="I10987" t="s">
        <v>148</v>
      </c>
      <c r="J10987" t="s">
        <v>57</v>
      </c>
      <c r="K10987">
        <v>61</v>
      </c>
      <c r="L10987" t="s">
        <v>15</v>
      </c>
    </row>
    <row r="10988" spans="1:12">
      <c r="A10988" t="e">
        <f ca="1">E00251531353921</f>
        <v>#NAME?</v>
      </c>
      <c r="B10988">
        <v>701</v>
      </c>
      <c r="C10988" t="s">
        <v>72</v>
      </c>
      <c r="D10988" s="1">
        <v>42681</v>
      </c>
      <c r="F10988">
        <v>3</v>
      </c>
      <c r="G10988">
        <v>7062</v>
      </c>
      <c r="H10988" t="s">
        <v>97</v>
      </c>
      <c r="J10988" t="s">
        <v>14</v>
      </c>
      <c r="K10988">
        <v>60</v>
      </c>
      <c r="L10988" t="s">
        <v>15</v>
      </c>
    </row>
    <row r="10989" spans="1:12">
      <c r="A10989" t="e">
        <f ca="1">E00251531353921</f>
        <v>#NAME?</v>
      </c>
      <c r="B10989">
        <v>701</v>
      </c>
      <c r="C10989" t="s">
        <v>72</v>
      </c>
      <c r="D10989" s="1">
        <v>42793</v>
      </c>
      <c r="F10989">
        <v>6</v>
      </c>
      <c r="G10989">
        <v>7243</v>
      </c>
      <c r="H10989" t="s">
        <v>42</v>
      </c>
      <c r="J10989" t="s">
        <v>14</v>
      </c>
      <c r="K10989">
        <v>61</v>
      </c>
      <c r="L10989" t="s">
        <v>15</v>
      </c>
    </row>
    <row r="10990" spans="1:12">
      <c r="A10990" t="e">
        <f ca="1">E00251514762521</f>
        <v>#NAME?</v>
      </c>
      <c r="B10990">
        <v>6046</v>
      </c>
      <c r="C10990" t="s">
        <v>98</v>
      </c>
      <c r="D10990" s="1">
        <v>41280</v>
      </c>
      <c r="E10990">
        <v>0</v>
      </c>
      <c r="F10990">
        <v>1</v>
      </c>
      <c r="G10990">
        <v>6248</v>
      </c>
      <c r="H10990" t="s">
        <v>1257</v>
      </c>
      <c r="J10990" t="s">
        <v>34</v>
      </c>
      <c r="K10990">
        <v>45</v>
      </c>
      <c r="L10990" t="s">
        <v>15</v>
      </c>
    </row>
    <row r="10991" spans="1:12">
      <c r="A10991" t="e">
        <f ca="1">E00251617721821</f>
        <v>#NAME?</v>
      </c>
      <c r="B10991">
        <v>184</v>
      </c>
      <c r="C10991" t="s">
        <v>290</v>
      </c>
      <c r="D10991" s="1">
        <v>41177</v>
      </c>
      <c r="F10991">
        <v>2</v>
      </c>
      <c r="G10991">
        <v>4019</v>
      </c>
      <c r="H10991" t="s">
        <v>26</v>
      </c>
      <c r="J10991" t="s">
        <v>14</v>
      </c>
      <c r="K10991">
        <v>39</v>
      </c>
      <c r="L10991" t="s">
        <v>15</v>
      </c>
    </row>
    <row r="10992" spans="1:12">
      <c r="A10992" t="e">
        <f ca="1">E00251439068821</f>
        <v>#NAME?</v>
      </c>
      <c r="B10992">
        <v>701</v>
      </c>
      <c r="C10992" t="s">
        <v>72</v>
      </c>
      <c r="D10992" s="1">
        <v>41785</v>
      </c>
      <c r="F10992">
        <v>3</v>
      </c>
      <c r="G10992">
        <v>3004</v>
      </c>
      <c r="H10992" t="s">
        <v>104</v>
      </c>
      <c r="J10992" t="s">
        <v>14</v>
      </c>
      <c r="K10992">
        <v>51</v>
      </c>
      <c r="L10992" t="s">
        <v>15</v>
      </c>
    </row>
    <row r="10993" spans="1:12">
      <c r="A10993" t="e">
        <f ca="1">E00251439068821</f>
        <v>#NAME?</v>
      </c>
      <c r="B10993">
        <v>701</v>
      </c>
      <c r="C10993" t="s">
        <v>72</v>
      </c>
      <c r="D10993" s="1">
        <v>42803</v>
      </c>
      <c r="F10993">
        <v>5</v>
      </c>
      <c r="G10993">
        <v>78050</v>
      </c>
      <c r="H10993" t="s">
        <v>197</v>
      </c>
      <c r="J10993" t="s">
        <v>14</v>
      </c>
      <c r="K10993">
        <v>54</v>
      </c>
      <c r="L10993" t="s">
        <v>22</v>
      </c>
    </row>
    <row r="10994" spans="1:12">
      <c r="A10994" t="e">
        <f ca="1">E00251617721821</f>
        <v>#NAME?</v>
      </c>
      <c r="B10994">
        <v>184</v>
      </c>
      <c r="C10994" t="s">
        <v>290</v>
      </c>
      <c r="D10994" s="1">
        <v>41310</v>
      </c>
      <c r="F10994">
        <v>1</v>
      </c>
      <c r="G10994">
        <v>2722</v>
      </c>
      <c r="H10994" t="s">
        <v>339</v>
      </c>
      <c r="J10994" t="s">
        <v>14</v>
      </c>
      <c r="K10994">
        <v>39</v>
      </c>
      <c r="L10994" t="s">
        <v>15</v>
      </c>
    </row>
    <row r="10995" spans="1:12">
      <c r="A10995" t="e">
        <f ca="1">E00251617721821</f>
        <v>#NAME?</v>
      </c>
      <c r="B10995">
        <v>184</v>
      </c>
      <c r="C10995" t="s">
        <v>290</v>
      </c>
      <c r="D10995" s="1">
        <v>41313</v>
      </c>
      <c r="F10995">
        <v>1</v>
      </c>
      <c r="G10995">
        <v>9492</v>
      </c>
      <c r="H10995" t="s">
        <v>317</v>
      </c>
      <c r="J10995" t="s">
        <v>14</v>
      </c>
      <c r="K10995">
        <v>39</v>
      </c>
      <c r="L10995" t="s">
        <v>15</v>
      </c>
    </row>
    <row r="10996" spans="1:12">
      <c r="A10996" t="e">
        <f ca="1">E00251617721821</f>
        <v>#NAME?</v>
      </c>
      <c r="B10996">
        <v>3418</v>
      </c>
      <c r="C10996" t="s">
        <v>291</v>
      </c>
      <c r="D10996" s="1">
        <v>41300</v>
      </c>
      <c r="F10996">
        <v>1</v>
      </c>
      <c r="G10996">
        <v>9492</v>
      </c>
      <c r="H10996" t="s">
        <v>317</v>
      </c>
      <c r="J10996" t="s">
        <v>14</v>
      </c>
      <c r="K10996">
        <v>39</v>
      </c>
      <c r="L10996" t="s">
        <v>15</v>
      </c>
    </row>
    <row r="10997" spans="1:12">
      <c r="A10997" t="e">
        <f ca="1">E00251527027521</f>
        <v>#NAME?</v>
      </c>
      <c r="B10997">
        <v>29</v>
      </c>
      <c r="C10997" t="s">
        <v>309</v>
      </c>
      <c r="D10997" s="1">
        <v>40941</v>
      </c>
      <c r="F10997">
        <v>1</v>
      </c>
      <c r="G10997">
        <v>2720</v>
      </c>
      <c r="H10997" t="s">
        <v>65</v>
      </c>
      <c r="J10997" t="s">
        <v>14</v>
      </c>
      <c r="K10997">
        <v>51</v>
      </c>
      <c r="L10997" t="s">
        <v>15</v>
      </c>
    </row>
    <row r="10998" spans="1:12">
      <c r="A10998" t="e">
        <f ca="1">E00251531353921</f>
        <v>#NAME?</v>
      </c>
      <c r="B10998">
        <v>701</v>
      </c>
      <c r="C10998" t="s">
        <v>72</v>
      </c>
      <c r="D10998" s="1">
        <v>41543</v>
      </c>
      <c r="F10998">
        <v>2</v>
      </c>
      <c r="G10998">
        <v>7242</v>
      </c>
      <c r="H10998" t="s">
        <v>93</v>
      </c>
      <c r="J10998" t="s">
        <v>14</v>
      </c>
      <c r="K10998">
        <v>57</v>
      </c>
      <c r="L10998" t="s">
        <v>15</v>
      </c>
    </row>
    <row r="10999" spans="1:12">
      <c r="A10999" t="e">
        <f ca="1">E00251531353921</f>
        <v>#NAME?</v>
      </c>
      <c r="B10999">
        <v>701</v>
      </c>
      <c r="C10999" t="s">
        <v>72</v>
      </c>
      <c r="D10999" s="1">
        <v>41905</v>
      </c>
      <c r="F10999">
        <v>4</v>
      </c>
      <c r="G10999">
        <v>7059</v>
      </c>
      <c r="H10999" t="s">
        <v>230</v>
      </c>
      <c r="J10999" t="s">
        <v>14</v>
      </c>
      <c r="K10999">
        <v>58</v>
      </c>
      <c r="L10999" t="s">
        <v>15</v>
      </c>
    </row>
    <row r="11000" spans="1:12">
      <c r="A11000" t="e">
        <f ca="1">E00251430366921</f>
        <v>#NAME?</v>
      </c>
      <c r="B11000">
        <v>489</v>
      </c>
      <c r="C11000" t="s">
        <v>100</v>
      </c>
      <c r="D11000" s="1">
        <v>41219</v>
      </c>
      <c r="F11000">
        <v>1</v>
      </c>
      <c r="G11000">
        <v>4019</v>
      </c>
      <c r="H11000" t="s">
        <v>26</v>
      </c>
      <c r="J11000" t="s">
        <v>14</v>
      </c>
      <c r="K11000">
        <v>49</v>
      </c>
      <c r="L11000" t="s">
        <v>15</v>
      </c>
    </row>
    <row r="11001" spans="1:12">
      <c r="A11001" t="e">
        <f ca="1">E00251430366921</f>
        <v>#NAME?</v>
      </c>
      <c r="B11001">
        <v>489</v>
      </c>
      <c r="C11001" t="s">
        <v>100</v>
      </c>
      <c r="D11001" s="1">
        <v>41478</v>
      </c>
      <c r="F11001">
        <v>3</v>
      </c>
      <c r="G11001">
        <v>7222</v>
      </c>
      <c r="H11001" t="s">
        <v>560</v>
      </c>
      <c r="J11001" t="s">
        <v>14</v>
      </c>
      <c r="K11001">
        <v>50</v>
      </c>
      <c r="L11001" t="s">
        <v>15</v>
      </c>
    </row>
    <row r="11002" spans="1:12">
      <c r="A11002" t="e">
        <f ca="1">E00251430366921</f>
        <v>#NAME?</v>
      </c>
      <c r="B11002">
        <v>489</v>
      </c>
      <c r="C11002" t="s">
        <v>100</v>
      </c>
      <c r="D11002" s="1">
        <v>42243</v>
      </c>
      <c r="F11002">
        <v>1</v>
      </c>
      <c r="G11002">
        <v>71940</v>
      </c>
      <c r="H11002" t="s">
        <v>135</v>
      </c>
      <c r="J11002" t="s">
        <v>14</v>
      </c>
      <c r="K11002">
        <v>52</v>
      </c>
      <c r="L11002" t="s">
        <v>15</v>
      </c>
    </row>
    <row r="11003" spans="1:12">
      <c r="A11003" t="e">
        <f ca="1">E00251510731621</f>
        <v>#NAME?</v>
      </c>
      <c r="B11003">
        <v>110</v>
      </c>
      <c r="C11003" t="s">
        <v>980</v>
      </c>
      <c r="D11003" s="1">
        <v>42759</v>
      </c>
      <c r="F11003">
        <v>2</v>
      </c>
      <c r="G11003">
        <v>8488</v>
      </c>
      <c r="H11003" t="s">
        <v>964</v>
      </c>
      <c r="J11003" t="s">
        <v>14</v>
      </c>
      <c r="K11003">
        <v>45</v>
      </c>
      <c r="L11003" t="s">
        <v>15</v>
      </c>
    </row>
    <row r="11004" spans="1:12">
      <c r="A11004" t="e">
        <f ca="1">E00251430366921</f>
        <v>#NAME?</v>
      </c>
      <c r="B11004">
        <v>489</v>
      </c>
      <c r="C11004" t="s">
        <v>100</v>
      </c>
      <c r="D11004" s="1">
        <v>42996</v>
      </c>
      <c r="F11004">
        <v>1</v>
      </c>
      <c r="G11004">
        <v>5226</v>
      </c>
      <c r="H11004" t="s">
        <v>1258</v>
      </c>
      <c r="J11004" t="s">
        <v>14</v>
      </c>
      <c r="K11004">
        <v>54</v>
      </c>
      <c r="L11004" t="s">
        <v>15</v>
      </c>
    </row>
    <row r="11005" spans="1:12">
      <c r="A11005" t="e">
        <f ca="1">E00251617721821</f>
        <v>#NAME?</v>
      </c>
      <c r="B11005">
        <v>184</v>
      </c>
      <c r="C11005" t="s">
        <v>290</v>
      </c>
      <c r="D11005" s="1">
        <v>43003</v>
      </c>
      <c r="F11005">
        <v>1</v>
      </c>
      <c r="G11005">
        <v>4019</v>
      </c>
      <c r="H11005" t="s">
        <v>26</v>
      </c>
      <c r="J11005" t="s">
        <v>14</v>
      </c>
      <c r="K11005">
        <v>44</v>
      </c>
      <c r="L11005" t="s">
        <v>15</v>
      </c>
    </row>
    <row r="11006" spans="1:12">
      <c r="A11006" t="e">
        <f ca="1">E00251429776121</f>
        <v>#NAME?</v>
      </c>
      <c r="B11006">
        <v>192</v>
      </c>
      <c r="C11006" t="s">
        <v>321</v>
      </c>
      <c r="D11006" s="1">
        <v>41234</v>
      </c>
      <c r="F11006">
        <v>1</v>
      </c>
      <c r="G11006">
        <v>5651</v>
      </c>
      <c r="H11006" t="s">
        <v>617</v>
      </c>
      <c r="J11006" t="s">
        <v>14</v>
      </c>
      <c r="K11006">
        <v>39</v>
      </c>
      <c r="L11006" t="s">
        <v>15</v>
      </c>
    </row>
    <row r="11007" spans="1:12">
      <c r="A11007" t="e">
        <f ca="1">E00251531865821</f>
        <v>#NAME?</v>
      </c>
      <c r="B11007">
        <v>702</v>
      </c>
      <c r="C11007" t="s">
        <v>293</v>
      </c>
      <c r="D11007" s="1">
        <v>42062</v>
      </c>
      <c r="F11007">
        <v>1</v>
      </c>
      <c r="G11007">
        <v>7273</v>
      </c>
      <c r="H11007" t="s">
        <v>543</v>
      </c>
      <c r="J11007" t="s">
        <v>14</v>
      </c>
      <c r="K11007">
        <v>54</v>
      </c>
      <c r="L11007" t="s">
        <v>15</v>
      </c>
    </row>
    <row r="11008" spans="1:12">
      <c r="A11008" t="e">
        <f ca="1">E00251432149421</f>
        <v>#NAME?</v>
      </c>
      <c r="B11008">
        <v>451</v>
      </c>
      <c r="C11008" t="s">
        <v>102</v>
      </c>
      <c r="D11008" s="1">
        <v>41786</v>
      </c>
      <c r="F11008">
        <v>1</v>
      </c>
      <c r="G11008">
        <v>2729</v>
      </c>
      <c r="H11008" t="s">
        <v>115</v>
      </c>
      <c r="J11008" t="s">
        <v>14</v>
      </c>
      <c r="K11008">
        <v>62</v>
      </c>
      <c r="L11008" t="s">
        <v>15</v>
      </c>
    </row>
    <row r="11009" spans="1:12">
      <c r="A11009" t="e">
        <f ca="1">E00251432149421</f>
        <v>#NAME?</v>
      </c>
      <c r="B11009">
        <v>451</v>
      </c>
      <c r="C11009" t="s">
        <v>102</v>
      </c>
      <c r="D11009" s="1">
        <v>41926</v>
      </c>
      <c r="F11009">
        <v>2</v>
      </c>
      <c r="G11009">
        <v>4019</v>
      </c>
      <c r="H11009" t="s">
        <v>26</v>
      </c>
      <c r="J11009" t="s">
        <v>14</v>
      </c>
      <c r="K11009">
        <v>62</v>
      </c>
      <c r="L11009" t="s">
        <v>15</v>
      </c>
    </row>
    <row r="11010" spans="1:12">
      <c r="A11010" t="e">
        <f ca="1">E00251432149421</f>
        <v>#NAME?</v>
      </c>
      <c r="B11010">
        <v>451</v>
      </c>
      <c r="C11010" t="s">
        <v>102</v>
      </c>
      <c r="D11010" s="1">
        <v>42067</v>
      </c>
      <c r="F11010">
        <v>1</v>
      </c>
      <c r="G11010">
        <v>7243</v>
      </c>
      <c r="H11010" t="s">
        <v>42</v>
      </c>
      <c r="J11010" t="s">
        <v>14</v>
      </c>
      <c r="K11010">
        <v>62</v>
      </c>
      <c r="L11010" t="s">
        <v>15</v>
      </c>
    </row>
    <row r="11011" spans="1:12">
      <c r="A11011" t="e">
        <f ca="1">E00251432149421</f>
        <v>#NAME?</v>
      </c>
      <c r="B11011">
        <v>451</v>
      </c>
      <c r="C11011" t="s">
        <v>102</v>
      </c>
      <c r="D11011" s="1">
        <v>42773</v>
      </c>
      <c r="F11011">
        <v>4</v>
      </c>
      <c r="G11011">
        <v>7840</v>
      </c>
      <c r="H11011" t="s">
        <v>55</v>
      </c>
      <c r="J11011" t="s">
        <v>14</v>
      </c>
      <c r="K11011">
        <v>64</v>
      </c>
      <c r="L11011" t="s">
        <v>22</v>
      </c>
    </row>
    <row r="11012" spans="1:12">
      <c r="A11012" t="e">
        <f ca="1">E00251432149421</f>
        <v>#NAME?</v>
      </c>
      <c r="B11012">
        <v>451</v>
      </c>
      <c r="C11012" t="s">
        <v>102</v>
      </c>
      <c r="D11012" s="1">
        <v>43068</v>
      </c>
      <c r="F11012">
        <v>4</v>
      </c>
      <c r="G11012">
        <v>7840</v>
      </c>
      <c r="H11012" t="s">
        <v>55</v>
      </c>
      <c r="J11012" t="s">
        <v>14</v>
      </c>
      <c r="K11012">
        <v>65</v>
      </c>
      <c r="L11012" t="s">
        <v>22</v>
      </c>
    </row>
    <row r="11013" spans="1:12">
      <c r="A11013" t="e">
        <f ca="1">E00251531865821</f>
        <v>#NAME?</v>
      </c>
      <c r="B11013">
        <v>702</v>
      </c>
      <c r="C11013" t="s">
        <v>293</v>
      </c>
      <c r="D11013" s="1">
        <v>42829</v>
      </c>
      <c r="F11013">
        <v>2</v>
      </c>
      <c r="G11013">
        <v>2724</v>
      </c>
      <c r="H11013" t="s">
        <v>73</v>
      </c>
      <c r="J11013" t="s">
        <v>14</v>
      </c>
      <c r="K11013">
        <v>56</v>
      </c>
      <c r="L11013" t="s">
        <v>15</v>
      </c>
    </row>
    <row r="11014" spans="1:12">
      <c r="A11014" t="e">
        <f ca="1">E00251531865821</f>
        <v>#NAME?</v>
      </c>
      <c r="B11014">
        <v>702</v>
      </c>
      <c r="C11014" t="s">
        <v>293</v>
      </c>
      <c r="D11014" s="1">
        <v>42849</v>
      </c>
      <c r="F11014">
        <v>3</v>
      </c>
      <c r="G11014">
        <v>27800</v>
      </c>
      <c r="H11014" t="s">
        <v>145</v>
      </c>
      <c r="J11014" t="s">
        <v>14</v>
      </c>
      <c r="K11014">
        <v>56</v>
      </c>
      <c r="L11014" t="s">
        <v>15</v>
      </c>
    </row>
    <row r="11015" spans="1:12">
      <c r="A11015" t="e">
        <f ca="1">E00251429776121</f>
        <v>#NAME?</v>
      </c>
      <c r="B11015">
        <v>192</v>
      </c>
      <c r="C11015" t="s">
        <v>321</v>
      </c>
      <c r="D11015" s="1">
        <v>42905</v>
      </c>
      <c r="F11015">
        <v>3</v>
      </c>
      <c r="G11015">
        <v>29690</v>
      </c>
      <c r="H11015" t="s">
        <v>52</v>
      </c>
      <c r="J11015" t="s">
        <v>14</v>
      </c>
      <c r="K11015">
        <v>44</v>
      </c>
      <c r="L11015" t="s">
        <v>15</v>
      </c>
    </row>
    <row r="11016" spans="1:12">
      <c r="A11016" t="e">
        <f ca="1">E00251439068821</f>
        <v>#NAME?</v>
      </c>
      <c r="B11016">
        <v>701</v>
      </c>
      <c r="C11016" t="s">
        <v>72</v>
      </c>
      <c r="D11016" s="1">
        <v>41824</v>
      </c>
      <c r="F11016">
        <v>1</v>
      </c>
      <c r="G11016">
        <v>5258</v>
      </c>
      <c r="H11016" t="s">
        <v>236</v>
      </c>
      <c r="J11016" t="s">
        <v>14</v>
      </c>
      <c r="K11016">
        <v>51</v>
      </c>
      <c r="L11016" t="s">
        <v>15</v>
      </c>
    </row>
    <row r="11017" spans="1:12">
      <c r="A11017" t="e">
        <f ca="1">E00251527027521</f>
        <v>#NAME?</v>
      </c>
      <c r="B11017">
        <v>29</v>
      </c>
      <c r="C11017" t="s">
        <v>309</v>
      </c>
      <c r="D11017" s="1">
        <v>42513</v>
      </c>
      <c r="F11017">
        <v>1</v>
      </c>
      <c r="G11017">
        <v>4189</v>
      </c>
      <c r="H11017" t="s">
        <v>335</v>
      </c>
      <c r="J11017" t="s">
        <v>14</v>
      </c>
      <c r="K11017">
        <v>56</v>
      </c>
      <c r="L11017" t="s">
        <v>15</v>
      </c>
    </row>
    <row r="11018" spans="1:12">
      <c r="A11018" t="e">
        <f ca="1">E00251516995721</f>
        <v>#NAME?</v>
      </c>
      <c r="B11018">
        <v>1929</v>
      </c>
      <c r="C11018" t="s">
        <v>195</v>
      </c>
      <c r="D11018" s="1">
        <v>42408</v>
      </c>
      <c r="F11018">
        <v>3</v>
      </c>
      <c r="G11018">
        <v>70400</v>
      </c>
      <c r="H11018" t="s">
        <v>536</v>
      </c>
      <c r="J11018" t="s">
        <v>14</v>
      </c>
      <c r="K11018">
        <v>43</v>
      </c>
      <c r="L11018" t="s">
        <v>15</v>
      </c>
    </row>
    <row r="11019" spans="1:12">
      <c r="A11019" t="e">
        <f ca="1">E00251516995721</f>
        <v>#NAME?</v>
      </c>
      <c r="B11019">
        <v>1929</v>
      </c>
      <c r="C11019" t="s">
        <v>195</v>
      </c>
      <c r="D11019" s="1">
        <v>42775</v>
      </c>
      <c r="F11019">
        <v>4</v>
      </c>
      <c r="G11019">
        <v>30000</v>
      </c>
      <c r="H11019" t="s">
        <v>144</v>
      </c>
      <c r="J11019" t="s">
        <v>14</v>
      </c>
      <c r="K11019">
        <v>44</v>
      </c>
      <c r="L11019" t="s">
        <v>15</v>
      </c>
    </row>
    <row r="11020" spans="1:12">
      <c r="A11020" t="e">
        <f ca="1">E00251527027521</f>
        <v>#NAME?</v>
      </c>
      <c r="B11020">
        <v>29</v>
      </c>
      <c r="C11020" t="s">
        <v>309</v>
      </c>
      <c r="D11020" s="1">
        <v>42752</v>
      </c>
      <c r="F11020">
        <v>1</v>
      </c>
      <c r="G11020">
        <v>3540</v>
      </c>
      <c r="H11020" t="s">
        <v>436</v>
      </c>
      <c r="J11020" t="s">
        <v>14</v>
      </c>
      <c r="K11020">
        <v>56</v>
      </c>
      <c r="L11020" t="s">
        <v>15</v>
      </c>
    </row>
    <row r="11021" spans="1:12">
      <c r="A11021" t="e">
        <f ca="1">E00251430366921</f>
        <v>#NAME?</v>
      </c>
      <c r="B11021">
        <v>489</v>
      </c>
      <c r="C11021" t="s">
        <v>100</v>
      </c>
      <c r="D11021" s="1">
        <v>42306</v>
      </c>
      <c r="F11021">
        <v>4</v>
      </c>
      <c r="G11021">
        <v>3556</v>
      </c>
      <c r="H11021" t="s">
        <v>912</v>
      </c>
      <c r="J11021" t="s">
        <v>14</v>
      </c>
      <c r="K11021">
        <v>52</v>
      </c>
      <c r="L11021" t="s">
        <v>15</v>
      </c>
    </row>
    <row r="11022" spans="1:12">
      <c r="A11022" t="e">
        <f ca="1">E00251514762521</f>
        <v>#NAME?</v>
      </c>
      <c r="B11022">
        <v>449</v>
      </c>
      <c r="C11022" t="s">
        <v>124</v>
      </c>
      <c r="D11022" s="1">
        <v>42682</v>
      </c>
      <c r="F11022">
        <v>1</v>
      </c>
      <c r="G11022">
        <v>1330</v>
      </c>
      <c r="H11022" t="s">
        <v>667</v>
      </c>
      <c r="J11022" t="s">
        <v>14</v>
      </c>
      <c r="K11022">
        <v>49</v>
      </c>
      <c r="L11022" t="s">
        <v>15</v>
      </c>
    </row>
    <row r="11023" spans="1:12">
      <c r="A11023" t="e">
        <f ca="1">E00251531353921</f>
        <v>#NAME?</v>
      </c>
      <c r="B11023">
        <v>701</v>
      </c>
      <c r="C11023" t="s">
        <v>72</v>
      </c>
      <c r="D11023" s="1">
        <v>42727</v>
      </c>
      <c r="F11023">
        <v>4</v>
      </c>
      <c r="G11023">
        <v>5369</v>
      </c>
      <c r="H11023" t="s">
        <v>253</v>
      </c>
      <c r="J11023" t="s">
        <v>14</v>
      </c>
      <c r="K11023">
        <v>60</v>
      </c>
      <c r="L11023" t="s">
        <v>15</v>
      </c>
    </row>
    <row r="11024" spans="1:12">
      <c r="A11024" t="e">
        <f ca="1">E00251531353921</f>
        <v>#NAME?</v>
      </c>
      <c r="B11024">
        <v>701</v>
      </c>
      <c r="C11024" t="s">
        <v>72</v>
      </c>
      <c r="D11024" s="1">
        <v>42800</v>
      </c>
      <c r="F11024">
        <v>2</v>
      </c>
      <c r="G11024">
        <v>7262</v>
      </c>
      <c r="H11024" t="s">
        <v>198</v>
      </c>
      <c r="J11024" t="s">
        <v>14</v>
      </c>
      <c r="K11024">
        <v>61</v>
      </c>
      <c r="L11024" t="s">
        <v>15</v>
      </c>
    </row>
    <row r="11025" spans="1:12">
      <c r="A11025" t="e">
        <f ca="1">E00251524958821</f>
        <v>#NAME?</v>
      </c>
      <c r="B11025">
        <v>455</v>
      </c>
      <c r="C11025" t="s">
        <v>312</v>
      </c>
      <c r="D11025" s="1">
        <v>43031</v>
      </c>
      <c r="F11025">
        <v>2</v>
      </c>
      <c r="G11025">
        <v>4289</v>
      </c>
      <c r="H11025" t="s">
        <v>1116</v>
      </c>
      <c r="J11025" t="s">
        <v>14</v>
      </c>
      <c r="K11025">
        <v>68</v>
      </c>
      <c r="L11025" t="s">
        <v>15</v>
      </c>
    </row>
    <row r="11026" spans="1:12">
      <c r="A11026" t="e">
        <f ca="1">E00251429178821</f>
        <v>#NAME?</v>
      </c>
      <c r="B11026">
        <v>285</v>
      </c>
      <c r="C11026" t="s">
        <v>117</v>
      </c>
      <c r="D11026" s="1">
        <v>41766</v>
      </c>
      <c r="F11026">
        <v>1</v>
      </c>
      <c r="G11026">
        <v>30000</v>
      </c>
      <c r="H11026" t="s">
        <v>144</v>
      </c>
      <c r="J11026" t="s">
        <v>14</v>
      </c>
      <c r="K11026">
        <v>55</v>
      </c>
      <c r="L11026" t="s">
        <v>15</v>
      </c>
    </row>
    <row r="11027" spans="1:12">
      <c r="A11027" t="e">
        <f ca="1">E00251531865821</f>
        <v>#NAME?</v>
      </c>
      <c r="B11027">
        <v>702</v>
      </c>
      <c r="C11027" t="s">
        <v>293</v>
      </c>
      <c r="D11027" s="1">
        <v>42016</v>
      </c>
      <c r="F11027">
        <v>3</v>
      </c>
      <c r="G11027">
        <v>2724</v>
      </c>
      <c r="H11027" t="s">
        <v>73</v>
      </c>
      <c r="J11027" t="s">
        <v>14</v>
      </c>
      <c r="K11027">
        <v>54</v>
      </c>
      <c r="L11027" t="s">
        <v>15</v>
      </c>
    </row>
    <row r="11028" spans="1:12">
      <c r="A11028" t="e">
        <f ca="1">E00251510695321</f>
        <v>#NAME?</v>
      </c>
      <c r="B11028">
        <v>191</v>
      </c>
      <c r="C11028" t="s">
        <v>320</v>
      </c>
      <c r="D11028" s="1">
        <v>42177</v>
      </c>
      <c r="F11028">
        <v>3</v>
      </c>
      <c r="G11028">
        <v>7243</v>
      </c>
      <c r="H11028" t="s">
        <v>42</v>
      </c>
      <c r="J11028" t="s">
        <v>14</v>
      </c>
      <c r="K11028">
        <v>52</v>
      </c>
      <c r="L11028" t="s">
        <v>15</v>
      </c>
    </row>
    <row r="11029" spans="1:12">
      <c r="A11029" t="e">
        <f t="shared" ref="A11029:A11038" ca="1" si="98">E00251531865821</f>
        <v>#NAME?</v>
      </c>
      <c r="B11029">
        <v>702</v>
      </c>
      <c r="C11029" t="s">
        <v>293</v>
      </c>
      <c r="D11029" s="1">
        <v>42033</v>
      </c>
      <c r="F11029">
        <v>3</v>
      </c>
      <c r="G11029">
        <v>27800</v>
      </c>
      <c r="H11029" t="s">
        <v>145</v>
      </c>
      <c r="J11029" t="s">
        <v>14</v>
      </c>
      <c r="K11029">
        <v>54</v>
      </c>
      <c r="L11029" t="s">
        <v>15</v>
      </c>
    </row>
    <row r="11030" spans="1:12">
      <c r="A11030" t="e">
        <f t="shared" ca="1" si="98"/>
        <v>#NAME?</v>
      </c>
      <c r="B11030">
        <v>702</v>
      </c>
      <c r="C11030" t="s">
        <v>293</v>
      </c>
      <c r="D11030" s="1">
        <v>42292</v>
      </c>
      <c r="F11030">
        <v>1</v>
      </c>
      <c r="G11030">
        <v>7062</v>
      </c>
      <c r="H11030" t="s">
        <v>97</v>
      </c>
      <c r="J11030" t="s">
        <v>14</v>
      </c>
      <c r="K11030">
        <v>54</v>
      </c>
      <c r="L11030" t="s">
        <v>15</v>
      </c>
    </row>
    <row r="11031" spans="1:12">
      <c r="A11031" t="e">
        <f t="shared" ca="1" si="98"/>
        <v>#NAME?</v>
      </c>
      <c r="B11031">
        <v>702</v>
      </c>
      <c r="C11031" t="s">
        <v>293</v>
      </c>
      <c r="D11031" s="1">
        <v>42341</v>
      </c>
      <c r="F11031">
        <v>5</v>
      </c>
      <c r="G11031">
        <v>53019</v>
      </c>
      <c r="H11031" t="s">
        <v>304</v>
      </c>
      <c r="J11031" t="s">
        <v>14</v>
      </c>
      <c r="K11031">
        <v>55</v>
      </c>
      <c r="L11031" t="s">
        <v>15</v>
      </c>
    </row>
    <row r="11032" spans="1:12">
      <c r="A11032" t="e">
        <f t="shared" ca="1" si="98"/>
        <v>#NAME?</v>
      </c>
      <c r="B11032">
        <v>702</v>
      </c>
      <c r="C11032" t="s">
        <v>293</v>
      </c>
      <c r="D11032" s="1">
        <v>42341</v>
      </c>
      <c r="F11032">
        <v>5</v>
      </c>
      <c r="G11032">
        <v>7062</v>
      </c>
      <c r="H11032" t="s">
        <v>97</v>
      </c>
      <c r="J11032" t="s">
        <v>14</v>
      </c>
      <c r="K11032">
        <v>55</v>
      </c>
      <c r="L11032" t="s">
        <v>15</v>
      </c>
    </row>
    <row r="11033" spans="1:12">
      <c r="A11033" t="e">
        <f t="shared" ca="1" si="98"/>
        <v>#NAME?</v>
      </c>
      <c r="B11033">
        <v>702</v>
      </c>
      <c r="C11033" t="s">
        <v>293</v>
      </c>
      <c r="D11033" s="1">
        <v>42328</v>
      </c>
      <c r="F11033">
        <v>3</v>
      </c>
      <c r="G11033">
        <v>27800</v>
      </c>
      <c r="H11033" t="s">
        <v>145</v>
      </c>
      <c r="J11033" t="s">
        <v>14</v>
      </c>
      <c r="K11033">
        <v>55</v>
      </c>
      <c r="L11033" t="s">
        <v>15</v>
      </c>
    </row>
    <row r="11034" spans="1:12">
      <c r="A11034" t="e">
        <f t="shared" ca="1" si="98"/>
        <v>#NAME?</v>
      </c>
      <c r="B11034">
        <v>702</v>
      </c>
      <c r="C11034" t="s">
        <v>293</v>
      </c>
      <c r="D11034" s="1">
        <v>42338</v>
      </c>
      <c r="F11034">
        <v>6</v>
      </c>
      <c r="G11034">
        <v>6264</v>
      </c>
      <c r="H11034" t="s">
        <v>295</v>
      </c>
      <c r="J11034" t="s">
        <v>14</v>
      </c>
      <c r="K11034">
        <v>55</v>
      </c>
      <c r="L11034" t="s">
        <v>15</v>
      </c>
    </row>
    <row r="11035" spans="1:12">
      <c r="A11035" t="e">
        <f t="shared" ca="1" si="98"/>
        <v>#NAME?</v>
      </c>
      <c r="B11035">
        <v>702</v>
      </c>
      <c r="C11035" t="s">
        <v>293</v>
      </c>
      <c r="D11035" s="1">
        <v>42829</v>
      </c>
      <c r="F11035">
        <v>6</v>
      </c>
      <c r="G11035">
        <v>6264</v>
      </c>
      <c r="H11035" t="s">
        <v>295</v>
      </c>
      <c r="J11035" t="s">
        <v>14</v>
      </c>
      <c r="K11035">
        <v>56</v>
      </c>
      <c r="L11035" t="s">
        <v>15</v>
      </c>
    </row>
    <row r="11036" spans="1:12">
      <c r="A11036" t="e">
        <f t="shared" ca="1" si="98"/>
        <v>#NAME?</v>
      </c>
      <c r="B11036">
        <v>702</v>
      </c>
      <c r="C11036" t="s">
        <v>293</v>
      </c>
      <c r="D11036" s="1">
        <v>42849</v>
      </c>
      <c r="F11036">
        <v>5</v>
      </c>
      <c r="G11036">
        <v>53019</v>
      </c>
      <c r="H11036" t="s">
        <v>304</v>
      </c>
      <c r="J11036" t="s">
        <v>14</v>
      </c>
      <c r="K11036">
        <v>56</v>
      </c>
      <c r="L11036" t="s">
        <v>15</v>
      </c>
    </row>
    <row r="11037" spans="1:12">
      <c r="A11037" t="e">
        <f t="shared" ca="1" si="98"/>
        <v>#NAME?</v>
      </c>
      <c r="B11037">
        <v>702</v>
      </c>
      <c r="C11037" t="s">
        <v>293</v>
      </c>
      <c r="D11037" s="1">
        <v>42851</v>
      </c>
      <c r="F11037">
        <v>3</v>
      </c>
      <c r="G11037">
        <v>7062</v>
      </c>
      <c r="H11037" t="s">
        <v>97</v>
      </c>
      <c r="J11037" t="s">
        <v>14</v>
      </c>
      <c r="K11037">
        <v>56</v>
      </c>
      <c r="L11037" t="s">
        <v>15</v>
      </c>
    </row>
    <row r="11038" spans="1:12">
      <c r="A11038" t="e">
        <f t="shared" ca="1" si="98"/>
        <v>#NAME?</v>
      </c>
      <c r="B11038">
        <v>702</v>
      </c>
      <c r="C11038" t="s">
        <v>293</v>
      </c>
      <c r="D11038" s="1">
        <v>42863</v>
      </c>
      <c r="F11038">
        <v>5</v>
      </c>
      <c r="G11038">
        <v>7062</v>
      </c>
      <c r="H11038" t="s">
        <v>97</v>
      </c>
      <c r="J11038" t="s">
        <v>14</v>
      </c>
      <c r="K11038">
        <v>56</v>
      </c>
      <c r="L11038" t="s">
        <v>15</v>
      </c>
    </row>
    <row r="11039" spans="1:12">
      <c r="A11039" t="e">
        <f ca="1">E00251516995721</f>
        <v>#NAME?</v>
      </c>
      <c r="B11039">
        <v>1929</v>
      </c>
      <c r="C11039" t="s">
        <v>195</v>
      </c>
      <c r="D11039" s="1">
        <v>42719</v>
      </c>
      <c r="F11039">
        <v>4</v>
      </c>
      <c r="G11039">
        <v>30000</v>
      </c>
      <c r="H11039" t="s">
        <v>144</v>
      </c>
      <c r="J11039" t="s">
        <v>14</v>
      </c>
      <c r="K11039">
        <v>44</v>
      </c>
      <c r="L11039" t="s">
        <v>15</v>
      </c>
    </row>
    <row r="11040" spans="1:12">
      <c r="A11040" t="e">
        <f ca="1">E00251617721821</f>
        <v>#NAME?</v>
      </c>
      <c r="B11040">
        <v>184</v>
      </c>
      <c r="C11040" t="s">
        <v>290</v>
      </c>
      <c r="D11040" s="1">
        <v>41297</v>
      </c>
      <c r="F11040">
        <v>1</v>
      </c>
      <c r="G11040">
        <v>9492</v>
      </c>
      <c r="H11040" t="s">
        <v>317</v>
      </c>
      <c r="J11040" t="s">
        <v>14</v>
      </c>
      <c r="K11040">
        <v>39</v>
      </c>
      <c r="L11040" t="s">
        <v>15</v>
      </c>
    </row>
    <row r="11041" spans="1:12">
      <c r="A11041" t="e">
        <f ca="1">E00251617721821</f>
        <v>#NAME?</v>
      </c>
      <c r="B11041">
        <v>184</v>
      </c>
      <c r="C11041" t="s">
        <v>290</v>
      </c>
      <c r="D11041" s="1">
        <v>41345</v>
      </c>
      <c r="F11041">
        <v>1</v>
      </c>
      <c r="G11041">
        <v>2722</v>
      </c>
      <c r="H11041" t="s">
        <v>339</v>
      </c>
      <c r="J11041" t="s">
        <v>14</v>
      </c>
      <c r="K11041">
        <v>39</v>
      </c>
      <c r="L11041" t="s">
        <v>15</v>
      </c>
    </row>
    <row r="11042" spans="1:12">
      <c r="A11042" t="e">
        <f ca="1">E00251617721821</f>
        <v>#NAME?</v>
      </c>
      <c r="B11042">
        <v>184</v>
      </c>
      <c r="C11042" t="s">
        <v>290</v>
      </c>
      <c r="D11042" s="1">
        <v>42234</v>
      </c>
      <c r="F11042">
        <v>1</v>
      </c>
      <c r="G11042">
        <v>4019</v>
      </c>
      <c r="H11042" t="s">
        <v>26</v>
      </c>
      <c r="J11042" t="s">
        <v>14</v>
      </c>
      <c r="K11042">
        <v>42</v>
      </c>
      <c r="L11042" t="s">
        <v>15</v>
      </c>
    </row>
    <row r="11043" spans="1:12">
      <c r="A11043" t="e">
        <f ca="1">E00251617721821</f>
        <v>#NAME?</v>
      </c>
      <c r="B11043">
        <v>184</v>
      </c>
      <c r="C11043" t="s">
        <v>290</v>
      </c>
      <c r="D11043" s="1">
        <v>41732</v>
      </c>
      <c r="F11043">
        <v>2</v>
      </c>
      <c r="G11043">
        <v>4019</v>
      </c>
      <c r="H11043" t="s">
        <v>26</v>
      </c>
      <c r="J11043" t="s">
        <v>14</v>
      </c>
      <c r="K11043">
        <v>40</v>
      </c>
      <c r="L11043" t="s">
        <v>15</v>
      </c>
    </row>
    <row r="11044" spans="1:12">
      <c r="A11044" t="e">
        <f ca="1">E00251617721821</f>
        <v>#NAME?</v>
      </c>
      <c r="B11044">
        <v>184</v>
      </c>
      <c r="C11044" t="s">
        <v>290</v>
      </c>
      <c r="D11044" s="1">
        <v>41170</v>
      </c>
      <c r="F11044">
        <v>2</v>
      </c>
      <c r="G11044">
        <v>4019</v>
      </c>
      <c r="H11044" t="s">
        <v>26</v>
      </c>
      <c r="J11044" t="s">
        <v>14</v>
      </c>
      <c r="K11044">
        <v>39</v>
      </c>
      <c r="L11044" t="s">
        <v>15</v>
      </c>
    </row>
    <row r="11045" spans="1:12">
      <c r="A11045" t="e">
        <f ca="1">E00251439665521</f>
        <v>#NAME?</v>
      </c>
      <c r="B11045">
        <v>772</v>
      </c>
      <c r="C11045" t="s">
        <v>170</v>
      </c>
      <c r="D11045" s="1">
        <v>42757</v>
      </c>
      <c r="E11045">
        <v>0</v>
      </c>
      <c r="F11045">
        <v>2</v>
      </c>
      <c r="G11045">
        <v>1991</v>
      </c>
      <c r="H11045" t="s">
        <v>1259</v>
      </c>
      <c r="J11045" t="s">
        <v>34</v>
      </c>
      <c r="K11045">
        <v>49</v>
      </c>
      <c r="L11045" t="s">
        <v>15</v>
      </c>
    </row>
    <row r="11046" spans="1:12">
      <c r="A11046" t="e">
        <f ca="1">E00251439665521</f>
        <v>#NAME?</v>
      </c>
      <c r="B11046">
        <v>772</v>
      </c>
      <c r="C11046" t="s">
        <v>170</v>
      </c>
      <c r="D11046" s="1">
        <v>42757</v>
      </c>
      <c r="E11046">
        <v>0</v>
      </c>
      <c r="F11046">
        <v>3</v>
      </c>
      <c r="G11046">
        <v>3051</v>
      </c>
      <c r="H11046" t="s">
        <v>13</v>
      </c>
      <c r="J11046" t="s">
        <v>34</v>
      </c>
      <c r="K11046">
        <v>49</v>
      </c>
      <c r="L11046" t="s">
        <v>15</v>
      </c>
    </row>
    <row r="11047" spans="1:12">
      <c r="A11047" t="e">
        <f ca="1">E00251532259321</f>
        <v>#NAME?</v>
      </c>
      <c r="B11047">
        <v>497</v>
      </c>
      <c r="C11047" t="s">
        <v>141</v>
      </c>
      <c r="D11047" s="1">
        <v>41081</v>
      </c>
      <c r="F11047">
        <v>1</v>
      </c>
      <c r="G11047">
        <v>3804</v>
      </c>
      <c r="H11047" t="s">
        <v>71</v>
      </c>
      <c r="J11047" t="s">
        <v>14</v>
      </c>
      <c r="K11047">
        <v>46</v>
      </c>
      <c r="L11047" t="s">
        <v>15</v>
      </c>
    </row>
    <row r="11048" spans="1:12">
      <c r="A11048" t="e">
        <f ca="1">E00251527027521</f>
        <v>#NAME?</v>
      </c>
      <c r="B11048">
        <v>29</v>
      </c>
      <c r="C11048" t="s">
        <v>309</v>
      </c>
      <c r="D11048" s="1">
        <v>41652</v>
      </c>
      <c r="F11048">
        <v>1</v>
      </c>
      <c r="G11048">
        <v>2859</v>
      </c>
      <c r="H11048" t="s">
        <v>362</v>
      </c>
      <c r="J11048" t="s">
        <v>14</v>
      </c>
      <c r="K11048">
        <v>53</v>
      </c>
      <c r="L11048" t="s">
        <v>15</v>
      </c>
    </row>
    <row r="11049" spans="1:12">
      <c r="A11049" t="e">
        <f ca="1">E00251439665521</f>
        <v>#NAME?</v>
      </c>
      <c r="B11049">
        <v>494</v>
      </c>
      <c r="C11049" t="s">
        <v>63</v>
      </c>
      <c r="D11049" s="1">
        <v>41737</v>
      </c>
      <c r="F11049">
        <v>3</v>
      </c>
      <c r="G11049">
        <v>7840</v>
      </c>
      <c r="H11049" t="s">
        <v>55</v>
      </c>
      <c r="J11049" t="s">
        <v>14</v>
      </c>
      <c r="K11049">
        <v>46</v>
      </c>
      <c r="L11049" t="s">
        <v>22</v>
      </c>
    </row>
    <row r="11050" spans="1:12">
      <c r="A11050" t="e">
        <f ca="1">E00251439665521</f>
        <v>#NAME?</v>
      </c>
      <c r="B11050">
        <v>7208</v>
      </c>
      <c r="C11050" t="s">
        <v>625</v>
      </c>
      <c r="D11050" s="1">
        <v>42772</v>
      </c>
      <c r="F11050">
        <v>1</v>
      </c>
      <c r="G11050">
        <v>8798</v>
      </c>
      <c r="H11050" t="s">
        <v>314</v>
      </c>
      <c r="I11050" t="s">
        <v>148</v>
      </c>
      <c r="J11050" t="s">
        <v>57</v>
      </c>
      <c r="K11050">
        <v>49</v>
      </c>
      <c r="L11050" t="s">
        <v>15</v>
      </c>
    </row>
    <row r="11051" spans="1:12">
      <c r="A11051" t="e">
        <f ca="1">E00251529195621</f>
        <v>#NAME?</v>
      </c>
      <c r="B11051">
        <v>161</v>
      </c>
      <c r="C11051" t="s">
        <v>349</v>
      </c>
      <c r="D11051" s="1">
        <v>42867</v>
      </c>
      <c r="F11051">
        <v>1</v>
      </c>
      <c r="G11051">
        <v>2113</v>
      </c>
      <c r="H11051" t="s">
        <v>579</v>
      </c>
      <c r="J11051" t="s">
        <v>14</v>
      </c>
      <c r="K11051">
        <v>59</v>
      </c>
      <c r="L11051" t="s">
        <v>15</v>
      </c>
    </row>
    <row r="11052" spans="1:12">
      <c r="A11052" t="e">
        <f ca="1">E00251430234721</f>
        <v>#NAME?</v>
      </c>
      <c r="B11052">
        <v>486</v>
      </c>
      <c r="C11052" t="s">
        <v>340</v>
      </c>
      <c r="D11052" s="1">
        <v>41823</v>
      </c>
      <c r="F11052">
        <v>1</v>
      </c>
      <c r="G11052">
        <v>9198</v>
      </c>
      <c r="H11052" t="s">
        <v>229</v>
      </c>
      <c r="J11052" t="s">
        <v>14</v>
      </c>
      <c r="K11052">
        <v>50</v>
      </c>
      <c r="L11052" t="s">
        <v>15</v>
      </c>
    </row>
    <row r="11053" spans="1:12">
      <c r="A11053" t="e">
        <f ca="1">E00251429205421</f>
        <v>#NAME?</v>
      </c>
      <c r="B11053">
        <v>275</v>
      </c>
      <c r="C11053" t="s">
        <v>444</v>
      </c>
      <c r="D11053" s="1">
        <v>42628</v>
      </c>
      <c r="F11053">
        <v>1</v>
      </c>
      <c r="G11053">
        <v>72671</v>
      </c>
      <c r="H11053" t="s">
        <v>948</v>
      </c>
      <c r="J11053" t="s">
        <v>14</v>
      </c>
      <c r="K11053">
        <v>42</v>
      </c>
      <c r="L11053" t="s">
        <v>15</v>
      </c>
    </row>
    <row r="11054" spans="1:12">
      <c r="A11054" t="e">
        <f ca="1">E00251429205421</f>
        <v>#NAME?</v>
      </c>
      <c r="B11054">
        <v>753</v>
      </c>
      <c r="C11054" t="s">
        <v>545</v>
      </c>
      <c r="D11054" s="1">
        <v>43075</v>
      </c>
      <c r="F11054">
        <v>1</v>
      </c>
      <c r="G11054">
        <v>71944</v>
      </c>
      <c r="H11054" t="s">
        <v>1260</v>
      </c>
      <c r="I11054" t="s">
        <v>56</v>
      </c>
      <c r="J11054" t="s">
        <v>57</v>
      </c>
      <c r="K11054">
        <v>43</v>
      </c>
      <c r="L11054" t="s">
        <v>15</v>
      </c>
    </row>
    <row r="11055" spans="1:12">
      <c r="A11055" t="e">
        <f ca="1">E00251617721821</f>
        <v>#NAME?</v>
      </c>
      <c r="B11055">
        <v>184</v>
      </c>
      <c r="C11055" t="s">
        <v>290</v>
      </c>
      <c r="D11055" s="1">
        <v>42824</v>
      </c>
      <c r="F11055">
        <v>2</v>
      </c>
      <c r="G11055">
        <v>4019</v>
      </c>
      <c r="H11055" t="s">
        <v>26</v>
      </c>
      <c r="J11055" t="s">
        <v>14</v>
      </c>
      <c r="K11055">
        <v>43</v>
      </c>
      <c r="L11055" t="s">
        <v>15</v>
      </c>
    </row>
    <row r="11056" spans="1:12">
      <c r="A11056" t="e">
        <f ca="1">E00251617721821</f>
        <v>#NAME?</v>
      </c>
      <c r="B11056">
        <v>3418</v>
      </c>
      <c r="C11056" t="s">
        <v>291</v>
      </c>
      <c r="D11056" s="1">
        <v>41293</v>
      </c>
      <c r="F11056">
        <v>1</v>
      </c>
      <c r="G11056">
        <v>4019</v>
      </c>
      <c r="H11056" t="s">
        <v>26</v>
      </c>
      <c r="J11056" t="s">
        <v>14</v>
      </c>
      <c r="K11056">
        <v>39</v>
      </c>
      <c r="L11056" t="s">
        <v>15</v>
      </c>
    </row>
    <row r="11057" spans="1:12">
      <c r="A11057" t="e">
        <f ca="1">E00251524958821</f>
        <v>#NAME?</v>
      </c>
      <c r="B11057">
        <v>455</v>
      </c>
      <c r="C11057" t="s">
        <v>312</v>
      </c>
      <c r="D11057" s="1">
        <v>41010</v>
      </c>
      <c r="F11057">
        <v>1</v>
      </c>
      <c r="G11057">
        <v>3699</v>
      </c>
      <c r="H11057" t="s">
        <v>149</v>
      </c>
      <c r="J11057" t="s">
        <v>14</v>
      </c>
      <c r="K11057">
        <v>62</v>
      </c>
      <c r="L11057" t="s">
        <v>15</v>
      </c>
    </row>
    <row r="11058" spans="1:12">
      <c r="A11058" t="e">
        <f ca="1">E00251524958821</f>
        <v>#NAME?</v>
      </c>
      <c r="B11058">
        <v>455</v>
      </c>
      <c r="C11058" t="s">
        <v>312</v>
      </c>
      <c r="D11058" s="1">
        <v>41309</v>
      </c>
      <c r="F11058">
        <v>1</v>
      </c>
      <c r="G11058">
        <v>25000</v>
      </c>
      <c r="H11058" t="s">
        <v>178</v>
      </c>
      <c r="J11058" t="s">
        <v>14</v>
      </c>
      <c r="K11058">
        <v>63</v>
      </c>
      <c r="L11058" t="s">
        <v>15</v>
      </c>
    </row>
    <row r="11059" spans="1:12">
      <c r="A11059" t="e">
        <f ca="1">E00251524958821</f>
        <v>#NAME?</v>
      </c>
      <c r="B11059">
        <v>455</v>
      </c>
      <c r="C11059" t="s">
        <v>312</v>
      </c>
      <c r="D11059" s="1">
        <v>41681</v>
      </c>
      <c r="F11059">
        <v>3</v>
      </c>
      <c r="G11059">
        <v>25000</v>
      </c>
      <c r="H11059" t="s">
        <v>178</v>
      </c>
      <c r="J11059" t="s">
        <v>14</v>
      </c>
      <c r="K11059">
        <v>64</v>
      </c>
      <c r="L11059" t="s">
        <v>15</v>
      </c>
    </row>
    <row r="11060" spans="1:12">
      <c r="A11060" t="e">
        <f ca="1">E00251524958821</f>
        <v>#NAME?</v>
      </c>
      <c r="B11060">
        <v>455</v>
      </c>
      <c r="C11060" t="s">
        <v>312</v>
      </c>
      <c r="D11060" s="1">
        <v>41925</v>
      </c>
      <c r="F11060">
        <v>2</v>
      </c>
      <c r="G11060">
        <v>25000</v>
      </c>
      <c r="H11060" t="s">
        <v>178</v>
      </c>
      <c r="J11060" t="s">
        <v>14</v>
      </c>
      <c r="K11060">
        <v>65</v>
      </c>
      <c r="L11060" t="s">
        <v>15</v>
      </c>
    </row>
    <row r="11061" spans="1:12">
      <c r="A11061" t="e">
        <f ca="1">E00251430366921</f>
        <v>#NAME?</v>
      </c>
      <c r="B11061">
        <v>489</v>
      </c>
      <c r="C11061" t="s">
        <v>100</v>
      </c>
      <c r="D11061" s="1">
        <v>41961</v>
      </c>
      <c r="F11061">
        <v>1</v>
      </c>
      <c r="G11061">
        <v>3556</v>
      </c>
      <c r="H11061" t="s">
        <v>912</v>
      </c>
      <c r="J11061" t="s">
        <v>14</v>
      </c>
      <c r="K11061">
        <v>51</v>
      </c>
      <c r="L11061" t="s">
        <v>15</v>
      </c>
    </row>
    <row r="11062" spans="1:12">
      <c r="A11062" t="e">
        <f ca="1">E00251429776121</f>
        <v>#NAME?</v>
      </c>
      <c r="B11062">
        <v>192</v>
      </c>
      <c r="C11062" t="s">
        <v>321</v>
      </c>
      <c r="D11062" s="1">
        <v>41234</v>
      </c>
      <c r="F11062">
        <v>2</v>
      </c>
      <c r="G11062">
        <v>30000</v>
      </c>
      <c r="H11062" t="s">
        <v>144</v>
      </c>
      <c r="J11062" t="s">
        <v>14</v>
      </c>
      <c r="K11062">
        <v>39</v>
      </c>
      <c r="L11062" t="s">
        <v>15</v>
      </c>
    </row>
    <row r="11063" spans="1:12">
      <c r="A11063" t="e">
        <f ca="1">E00251430366921</f>
        <v>#NAME?</v>
      </c>
      <c r="B11063">
        <v>489</v>
      </c>
      <c r="C11063" t="s">
        <v>100</v>
      </c>
      <c r="D11063" s="1">
        <v>43031</v>
      </c>
      <c r="F11063">
        <v>1</v>
      </c>
      <c r="G11063">
        <v>5265</v>
      </c>
      <c r="H11063" t="s">
        <v>1007</v>
      </c>
      <c r="J11063" t="s">
        <v>14</v>
      </c>
      <c r="K11063">
        <v>54</v>
      </c>
      <c r="L11063" t="s">
        <v>15</v>
      </c>
    </row>
    <row r="11064" spans="1:12">
      <c r="A11064" t="e">
        <f ca="1">E00251514762521</f>
        <v>#NAME?</v>
      </c>
      <c r="B11064">
        <v>449</v>
      </c>
      <c r="C11064" t="s">
        <v>124</v>
      </c>
      <c r="D11064" s="1">
        <v>41452</v>
      </c>
      <c r="F11064">
        <v>2</v>
      </c>
      <c r="G11064">
        <v>5260</v>
      </c>
      <c r="H11064" t="s">
        <v>1261</v>
      </c>
      <c r="J11064" t="s">
        <v>14</v>
      </c>
      <c r="K11064">
        <v>45</v>
      </c>
      <c r="L11064" t="s">
        <v>15</v>
      </c>
    </row>
    <row r="11065" spans="1:12">
      <c r="A11065" t="e">
        <f ca="1">E00251429776121</f>
        <v>#NAME?</v>
      </c>
      <c r="B11065">
        <v>5994</v>
      </c>
      <c r="C11065" t="s">
        <v>311</v>
      </c>
      <c r="D11065" s="1">
        <v>42574</v>
      </c>
      <c r="F11065">
        <v>2</v>
      </c>
      <c r="G11065">
        <v>7994</v>
      </c>
      <c r="H11065" t="s">
        <v>1262</v>
      </c>
      <c r="I11065" t="s">
        <v>56</v>
      </c>
      <c r="J11065" t="s">
        <v>57</v>
      </c>
      <c r="K11065">
        <v>43</v>
      </c>
      <c r="L11065" t="s">
        <v>22</v>
      </c>
    </row>
    <row r="11066" spans="1:12">
      <c r="A11066" t="e">
        <f ca="1">E00251524958821</f>
        <v>#NAME?</v>
      </c>
      <c r="B11066">
        <v>455</v>
      </c>
      <c r="C11066" t="s">
        <v>312</v>
      </c>
      <c r="D11066" s="1">
        <v>42780</v>
      </c>
      <c r="F11066">
        <v>1</v>
      </c>
      <c r="G11066">
        <v>4408</v>
      </c>
      <c r="H11066" t="s">
        <v>356</v>
      </c>
      <c r="J11066" t="s">
        <v>14</v>
      </c>
      <c r="K11066">
        <v>67</v>
      </c>
      <c r="L11066" t="s">
        <v>15</v>
      </c>
    </row>
    <row r="11067" spans="1:12">
      <c r="A11067" t="e">
        <f ca="1">E00251616253621</f>
        <v>#NAME?</v>
      </c>
      <c r="B11067">
        <v>486</v>
      </c>
      <c r="C11067" t="s">
        <v>340</v>
      </c>
      <c r="D11067" s="1">
        <v>41569</v>
      </c>
      <c r="F11067">
        <v>1</v>
      </c>
      <c r="G11067">
        <v>30000</v>
      </c>
      <c r="H11067" t="s">
        <v>144</v>
      </c>
      <c r="J11067" t="s">
        <v>14</v>
      </c>
      <c r="K11067">
        <v>42</v>
      </c>
      <c r="L11067" t="s">
        <v>15</v>
      </c>
    </row>
    <row r="11068" spans="1:12">
      <c r="A11068" t="e">
        <f ca="1">E00251616253621</f>
        <v>#NAME?</v>
      </c>
      <c r="B11068">
        <v>486</v>
      </c>
      <c r="C11068" t="s">
        <v>340</v>
      </c>
      <c r="D11068" s="1">
        <v>41988</v>
      </c>
      <c r="F11068">
        <v>1</v>
      </c>
      <c r="G11068">
        <v>3004</v>
      </c>
      <c r="H11068" t="s">
        <v>104</v>
      </c>
      <c r="J11068" t="s">
        <v>14</v>
      </c>
      <c r="K11068">
        <v>43</v>
      </c>
      <c r="L11068" t="s">
        <v>15</v>
      </c>
    </row>
    <row r="11069" spans="1:12">
      <c r="A11069" t="e">
        <f ca="1">E00251529195621</f>
        <v>#NAME?</v>
      </c>
      <c r="B11069">
        <v>148</v>
      </c>
      <c r="C11069" t="s">
        <v>318</v>
      </c>
      <c r="D11069" s="1">
        <v>42745</v>
      </c>
      <c r="E11069">
        <v>6</v>
      </c>
      <c r="F11069">
        <v>1</v>
      </c>
      <c r="G11069">
        <v>2113</v>
      </c>
      <c r="H11069" t="s">
        <v>579</v>
      </c>
      <c r="J11069" t="s">
        <v>34</v>
      </c>
      <c r="K11069">
        <v>59</v>
      </c>
      <c r="L11069" t="s">
        <v>15</v>
      </c>
    </row>
    <row r="11070" spans="1:12">
      <c r="A11070" t="e">
        <f ca="1">E00251529195621</f>
        <v>#NAME?</v>
      </c>
      <c r="B11070">
        <v>161</v>
      </c>
      <c r="C11070" t="s">
        <v>349</v>
      </c>
      <c r="D11070" s="1">
        <v>42828</v>
      </c>
      <c r="F11070">
        <v>4</v>
      </c>
      <c r="G11070">
        <v>3051</v>
      </c>
      <c r="H11070" t="s">
        <v>13</v>
      </c>
      <c r="J11070" t="s">
        <v>14</v>
      </c>
      <c r="K11070">
        <v>59</v>
      </c>
      <c r="L11070" t="s">
        <v>15</v>
      </c>
    </row>
    <row r="11071" spans="1:12">
      <c r="A11071" t="e">
        <f ca="1">E00251524958821</f>
        <v>#NAME?</v>
      </c>
      <c r="B11071">
        <v>455</v>
      </c>
      <c r="C11071" t="s">
        <v>312</v>
      </c>
      <c r="D11071" s="1">
        <v>42865</v>
      </c>
      <c r="F11071">
        <v>5</v>
      </c>
      <c r="G11071">
        <v>4019</v>
      </c>
      <c r="H11071" t="s">
        <v>26</v>
      </c>
      <c r="J11071" t="s">
        <v>14</v>
      </c>
      <c r="K11071">
        <v>67</v>
      </c>
      <c r="L11071" t="s">
        <v>15</v>
      </c>
    </row>
    <row r="11072" spans="1:12">
      <c r="A11072" t="e">
        <f ca="1">E00251524958821</f>
        <v>#NAME?</v>
      </c>
      <c r="B11072">
        <v>455</v>
      </c>
      <c r="C11072" t="s">
        <v>312</v>
      </c>
      <c r="D11072" s="1">
        <v>43041</v>
      </c>
      <c r="F11072">
        <v>1</v>
      </c>
      <c r="G11072">
        <v>5198</v>
      </c>
      <c r="H11072" t="s">
        <v>200</v>
      </c>
      <c r="J11072" t="s">
        <v>14</v>
      </c>
      <c r="K11072">
        <v>68</v>
      </c>
      <c r="L11072" t="s">
        <v>15</v>
      </c>
    </row>
    <row r="11073" spans="1:12">
      <c r="A11073" t="e">
        <f ca="1">E00251524958821</f>
        <v>#NAME?</v>
      </c>
      <c r="B11073">
        <v>455</v>
      </c>
      <c r="C11073" t="s">
        <v>312</v>
      </c>
      <c r="D11073" s="1">
        <v>43076</v>
      </c>
      <c r="F11073">
        <v>3</v>
      </c>
      <c r="G11073">
        <v>60090</v>
      </c>
      <c r="H11073" t="s">
        <v>181</v>
      </c>
      <c r="J11073" t="s">
        <v>14</v>
      </c>
      <c r="K11073">
        <v>68</v>
      </c>
      <c r="L11073" t="s">
        <v>15</v>
      </c>
    </row>
    <row r="11074" spans="1:12">
      <c r="A11074" t="e">
        <f ca="1">E00251616253621</f>
        <v>#NAME?</v>
      </c>
      <c r="B11074">
        <v>486</v>
      </c>
      <c r="C11074" t="s">
        <v>340</v>
      </c>
      <c r="D11074" s="1">
        <v>42884</v>
      </c>
      <c r="F11074">
        <v>2</v>
      </c>
      <c r="G11074">
        <v>7231</v>
      </c>
      <c r="H11074" t="s">
        <v>128</v>
      </c>
      <c r="J11074" t="s">
        <v>14</v>
      </c>
      <c r="K11074">
        <v>46</v>
      </c>
      <c r="L11074" t="s">
        <v>15</v>
      </c>
    </row>
    <row r="11075" spans="1:12">
      <c r="A11075" t="e">
        <f ca="1">E00251432274421</f>
        <v>#NAME?</v>
      </c>
      <c r="B11075">
        <v>450</v>
      </c>
      <c r="C11075" t="s">
        <v>227</v>
      </c>
      <c r="D11075" s="1">
        <v>40956</v>
      </c>
      <c r="F11075">
        <v>3</v>
      </c>
      <c r="G11075">
        <v>4019</v>
      </c>
      <c r="H11075" t="s">
        <v>26</v>
      </c>
      <c r="J11075" t="s">
        <v>14</v>
      </c>
      <c r="K11075">
        <v>46</v>
      </c>
      <c r="L11075" t="s">
        <v>15</v>
      </c>
    </row>
    <row r="11076" spans="1:12">
      <c r="A11076" t="e">
        <f ca="1">E00251510695321</f>
        <v>#NAME?</v>
      </c>
      <c r="B11076">
        <v>191</v>
      </c>
      <c r="C11076" t="s">
        <v>320</v>
      </c>
      <c r="D11076" s="1">
        <v>42144</v>
      </c>
      <c r="F11076">
        <v>3</v>
      </c>
      <c r="G11076">
        <v>3051</v>
      </c>
      <c r="H11076" t="s">
        <v>13</v>
      </c>
      <c r="J11076" t="s">
        <v>14</v>
      </c>
      <c r="K11076">
        <v>52</v>
      </c>
      <c r="L11076" t="s">
        <v>15</v>
      </c>
    </row>
    <row r="11077" spans="1:12">
      <c r="A11077" t="e">
        <f ca="1">E00251514849321</f>
        <v>#NAME?</v>
      </c>
      <c r="B11077">
        <v>6156</v>
      </c>
      <c r="C11077" t="s">
        <v>352</v>
      </c>
      <c r="D11077" s="1">
        <v>41688</v>
      </c>
      <c r="F11077">
        <v>1</v>
      </c>
      <c r="G11077">
        <v>7851</v>
      </c>
      <c r="H11077" t="s">
        <v>353</v>
      </c>
      <c r="J11077" t="s">
        <v>14</v>
      </c>
      <c r="K11077">
        <v>46</v>
      </c>
      <c r="L11077" t="s">
        <v>22</v>
      </c>
    </row>
    <row r="11078" spans="1:12">
      <c r="A11078" t="e">
        <f ca="1">E00251510695321</f>
        <v>#NAME?</v>
      </c>
      <c r="B11078">
        <v>191</v>
      </c>
      <c r="C11078" t="s">
        <v>320</v>
      </c>
      <c r="D11078" s="1">
        <v>42773</v>
      </c>
      <c r="F11078">
        <v>2</v>
      </c>
      <c r="G11078">
        <v>81380</v>
      </c>
      <c r="H11078" t="s">
        <v>326</v>
      </c>
      <c r="J11078" t="s">
        <v>14</v>
      </c>
      <c r="K11078">
        <v>53</v>
      </c>
      <c r="L11078" t="s">
        <v>15</v>
      </c>
    </row>
    <row r="11079" spans="1:12">
      <c r="A11079" t="e">
        <f ca="1">E00251510695321</f>
        <v>#NAME?</v>
      </c>
      <c r="B11079">
        <v>5994</v>
      </c>
      <c r="C11079" t="s">
        <v>311</v>
      </c>
      <c r="D11079" s="1">
        <v>42392</v>
      </c>
      <c r="E11079">
        <v>2</v>
      </c>
      <c r="F11079">
        <v>3</v>
      </c>
      <c r="G11079">
        <v>27800</v>
      </c>
      <c r="H11079" t="s">
        <v>145</v>
      </c>
      <c r="J11079" t="s">
        <v>34</v>
      </c>
      <c r="K11079">
        <v>52</v>
      </c>
      <c r="L11079" t="s">
        <v>15</v>
      </c>
    </row>
    <row r="11080" spans="1:12">
      <c r="A11080" t="e">
        <f ca="1">E00251516995721</f>
        <v>#NAME?</v>
      </c>
      <c r="B11080">
        <v>1929</v>
      </c>
      <c r="C11080" t="s">
        <v>195</v>
      </c>
      <c r="D11080" s="1">
        <v>42398</v>
      </c>
      <c r="F11080">
        <v>3</v>
      </c>
      <c r="G11080">
        <v>70400</v>
      </c>
      <c r="H11080" t="s">
        <v>536</v>
      </c>
      <c r="J11080" t="s">
        <v>14</v>
      </c>
      <c r="K11080">
        <v>43</v>
      </c>
      <c r="L11080" t="s">
        <v>15</v>
      </c>
    </row>
    <row r="11081" spans="1:12">
      <c r="A11081" t="e">
        <f ca="1">E00251432274421</f>
        <v>#NAME?</v>
      </c>
      <c r="B11081">
        <v>450</v>
      </c>
      <c r="C11081" t="s">
        <v>227</v>
      </c>
      <c r="D11081" s="1">
        <v>41764</v>
      </c>
      <c r="F11081">
        <v>2</v>
      </c>
      <c r="G11081">
        <v>7295</v>
      </c>
      <c r="H11081" t="s">
        <v>76</v>
      </c>
      <c r="J11081" t="s">
        <v>14</v>
      </c>
      <c r="K11081">
        <v>48</v>
      </c>
      <c r="L11081" t="s">
        <v>15</v>
      </c>
    </row>
    <row r="11082" spans="1:12">
      <c r="A11082" t="e">
        <f ca="1">E00251516995721</f>
        <v>#NAME?</v>
      </c>
      <c r="B11082">
        <v>1929</v>
      </c>
      <c r="C11082" t="s">
        <v>195</v>
      </c>
      <c r="D11082" s="1">
        <v>41095</v>
      </c>
      <c r="F11082">
        <v>1</v>
      </c>
      <c r="G11082">
        <v>5950</v>
      </c>
      <c r="H11082" t="s">
        <v>24</v>
      </c>
      <c r="J11082" t="s">
        <v>14</v>
      </c>
      <c r="K11082">
        <v>39</v>
      </c>
      <c r="L11082" t="s">
        <v>15</v>
      </c>
    </row>
    <row r="11083" spans="1:12">
      <c r="A11083" t="e">
        <f ca="1">E00251432274421</f>
        <v>#NAME?</v>
      </c>
      <c r="B11083">
        <v>450</v>
      </c>
      <c r="C11083" t="s">
        <v>227</v>
      </c>
      <c r="D11083" s="1">
        <v>41996</v>
      </c>
      <c r="F11083">
        <v>1</v>
      </c>
      <c r="G11083">
        <v>4778</v>
      </c>
      <c r="H11083" t="s">
        <v>1000</v>
      </c>
      <c r="J11083" t="s">
        <v>14</v>
      </c>
      <c r="K11083">
        <v>49</v>
      </c>
      <c r="L11083" t="s">
        <v>15</v>
      </c>
    </row>
    <row r="11084" spans="1:12">
      <c r="A11084" t="e">
        <f ca="1">E00251432274421</f>
        <v>#NAME?</v>
      </c>
      <c r="B11084">
        <v>6046</v>
      </c>
      <c r="C11084" t="s">
        <v>98</v>
      </c>
      <c r="D11084" s="1">
        <v>42147</v>
      </c>
      <c r="F11084">
        <v>1</v>
      </c>
      <c r="G11084">
        <v>9181</v>
      </c>
      <c r="H11084" t="s">
        <v>541</v>
      </c>
      <c r="I11084" t="s">
        <v>56</v>
      </c>
      <c r="J11084" t="s">
        <v>57</v>
      </c>
      <c r="K11084">
        <v>49</v>
      </c>
      <c r="L11084" t="s">
        <v>15</v>
      </c>
    </row>
    <row r="11085" spans="1:12">
      <c r="A11085" t="e">
        <f ca="1">E00251514849321</f>
        <v>#NAME?</v>
      </c>
      <c r="B11085">
        <v>6156</v>
      </c>
      <c r="C11085" t="s">
        <v>352</v>
      </c>
      <c r="D11085" s="1">
        <v>41724</v>
      </c>
      <c r="F11085">
        <v>1</v>
      </c>
      <c r="G11085">
        <v>30000</v>
      </c>
      <c r="H11085" t="s">
        <v>144</v>
      </c>
      <c r="J11085" t="s">
        <v>14</v>
      </c>
      <c r="K11085">
        <v>47</v>
      </c>
      <c r="L11085" t="s">
        <v>15</v>
      </c>
    </row>
    <row r="11086" spans="1:12">
      <c r="A11086" t="e">
        <f ca="1">E00251524958821</f>
        <v>#NAME?</v>
      </c>
      <c r="B11086">
        <v>455</v>
      </c>
      <c r="C11086" t="s">
        <v>312</v>
      </c>
      <c r="D11086" s="1">
        <v>41681</v>
      </c>
      <c r="F11086">
        <v>4</v>
      </c>
      <c r="G11086">
        <v>4019</v>
      </c>
      <c r="H11086" t="s">
        <v>26</v>
      </c>
      <c r="J11086" t="s">
        <v>14</v>
      </c>
      <c r="K11086">
        <v>64</v>
      </c>
      <c r="L11086" t="s">
        <v>15</v>
      </c>
    </row>
    <row r="11087" spans="1:12">
      <c r="A11087" t="e">
        <f ca="1">E00251524958821</f>
        <v>#NAME?</v>
      </c>
      <c r="B11087">
        <v>455</v>
      </c>
      <c r="C11087" t="s">
        <v>312</v>
      </c>
      <c r="D11087" s="1">
        <v>41711</v>
      </c>
      <c r="F11087">
        <v>1</v>
      </c>
      <c r="G11087">
        <v>36610</v>
      </c>
      <c r="H11087" t="s">
        <v>415</v>
      </c>
      <c r="J11087" t="s">
        <v>14</v>
      </c>
      <c r="K11087">
        <v>64</v>
      </c>
      <c r="L11087" t="s">
        <v>15</v>
      </c>
    </row>
    <row r="11088" spans="1:12">
      <c r="A11088" t="e">
        <f ca="1">E00251524958821</f>
        <v>#NAME?</v>
      </c>
      <c r="B11088">
        <v>455</v>
      </c>
      <c r="C11088" t="s">
        <v>312</v>
      </c>
      <c r="D11088" s="1">
        <v>41858</v>
      </c>
      <c r="F11088">
        <v>6</v>
      </c>
      <c r="G11088">
        <v>4019</v>
      </c>
      <c r="H11088" t="s">
        <v>26</v>
      </c>
      <c r="J11088" t="s">
        <v>14</v>
      </c>
      <c r="K11088">
        <v>64</v>
      </c>
      <c r="L11088" t="s">
        <v>15</v>
      </c>
    </row>
    <row r="11089" spans="1:12">
      <c r="A11089" t="e">
        <f ca="1">E00251516995721</f>
        <v>#NAME?</v>
      </c>
      <c r="B11089">
        <v>1929</v>
      </c>
      <c r="C11089" t="s">
        <v>195</v>
      </c>
      <c r="D11089" s="1">
        <v>42850</v>
      </c>
      <c r="F11089">
        <v>1</v>
      </c>
      <c r="G11089">
        <v>2800</v>
      </c>
      <c r="H11089" t="s">
        <v>717</v>
      </c>
      <c r="J11089" t="s">
        <v>14</v>
      </c>
      <c r="K11089">
        <v>44</v>
      </c>
      <c r="L11089" t="s">
        <v>15</v>
      </c>
    </row>
    <row r="11090" spans="1:12">
      <c r="A11090" t="e">
        <f ca="1">E00251516995721</f>
        <v>#NAME?</v>
      </c>
      <c r="B11090">
        <v>1929</v>
      </c>
      <c r="C11090" t="s">
        <v>195</v>
      </c>
      <c r="D11090" s="1">
        <v>42850</v>
      </c>
      <c r="F11090">
        <v>5</v>
      </c>
      <c r="G11090">
        <v>30000</v>
      </c>
      <c r="H11090" t="s">
        <v>144</v>
      </c>
      <c r="J11090" t="s">
        <v>14</v>
      </c>
      <c r="K11090">
        <v>44</v>
      </c>
      <c r="L11090" t="s">
        <v>15</v>
      </c>
    </row>
    <row r="11091" spans="1:12">
      <c r="A11091" t="e">
        <f ca="1">E00251432316021</f>
        <v>#NAME?</v>
      </c>
      <c r="B11091">
        <v>495</v>
      </c>
      <c r="C11091" t="s">
        <v>347</v>
      </c>
      <c r="D11091" s="1">
        <v>41775</v>
      </c>
      <c r="F11091">
        <v>1</v>
      </c>
      <c r="G11091">
        <v>7804</v>
      </c>
      <c r="H11091" t="s">
        <v>43</v>
      </c>
      <c r="J11091" t="s">
        <v>14</v>
      </c>
      <c r="K11091">
        <v>46</v>
      </c>
      <c r="L11091" t="s">
        <v>22</v>
      </c>
    </row>
    <row r="11092" spans="1:12">
      <c r="A11092" t="e">
        <f ca="1">E00251510695321</f>
        <v>#NAME?</v>
      </c>
      <c r="B11092">
        <v>191</v>
      </c>
      <c r="C11092" t="s">
        <v>320</v>
      </c>
      <c r="D11092" s="1">
        <v>41558</v>
      </c>
      <c r="F11092">
        <v>2</v>
      </c>
      <c r="G11092">
        <v>2419</v>
      </c>
      <c r="H11092" t="s">
        <v>802</v>
      </c>
      <c r="J11092" t="s">
        <v>14</v>
      </c>
      <c r="K11092">
        <v>50</v>
      </c>
      <c r="L11092" t="s">
        <v>15</v>
      </c>
    </row>
    <row r="11093" spans="1:12">
      <c r="A11093" t="e">
        <f ca="1">E00251430234721</f>
        <v>#NAME?</v>
      </c>
      <c r="B11093">
        <v>486</v>
      </c>
      <c r="C11093" t="s">
        <v>340</v>
      </c>
      <c r="D11093" s="1">
        <v>42737</v>
      </c>
      <c r="F11093">
        <v>1</v>
      </c>
      <c r="G11093">
        <v>38870</v>
      </c>
      <c r="H11093" t="s">
        <v>514</v>
      </c>
      <c r="J11093" t="s">
        <v>14</v>
      </c>
      <c r="K11093">
        <v>52</v>
      </c>
      <c r="L11093" t="s">
        <v>15</v>
      </c>
    </row>
    <row r="11094" spans="1:12">
      <c r="A11094" t="e">
        <f ca="1">E00251524958821</f>
        <v>#NAME?</v>
      </c>
      <c r="B11094">
        <v>455</v>
      </c>
      <c r="C11094" t="s">
        <v>312</v>
      </c>
      <c r="D11094" s="1">
        <v>40996</v>
      </c>
      <c r="F11094">
        <v>2</v>
      </c>
      <c r="G11094">
        <v>27800</v>
      </c>
      <c r="H11094" t="s">
        <v>145</v>
      </c>
      <c r="J11094" t="s">
        <v>14</v>
      </c>
      <c r="K11094">
        <v>62</v>
      </c>
      <c r="L11094" t="s">
        <v>15</v>
      </c>
    </row>
    <row r="11095" spans="1:12">
      <c r="A11095" t="e">
        <f ca="1">E00251524958821</f>
        <v>#NAME?</v>
      </c>
      <c r="B11095">
        <v>455</v>
      </c>
      <c r="C11095" t="s">
        <v>312</v>
      </c>
      <c r="D11095" s="1">
        <v>42135</v>
      </c>
      <c r="F11095">
        <v>2</v>
      </c>
      <c r="G11095">
        <v>40290</v>
      </c>
      <c r="H11095" t="s">
        <v>348</v>
      </c>
      <c r="J11095" t="s">
        <v>14</v>
      </c>
      <c r="K11095">
        <v>65</v>
      </c>
      <c r="L11095" t="s">
        <v>15</v>
      </c>
    </row>
    <row r="11096" spans="1:12">
      <c r="A11096" t="e">
        <f ca="1">E00251524958821</f>
        <v>#NAME?</v>
      </c>
      <c r="B11096">
        <v>455</v>
      </c>
      <c r="C11096" t="s">
        <v>312</v>
      </c>
      <c r="D11096" s="1">
        <v>42303</v>
      </c>
      <c r="F11096">
        <v>1</v>
      </c>
      <c r="G11096">
        <v>40290</v>
      </c>
      <c r="H11096" t="s">
        <v>348</v>
      </c>
      <c r="J11096" t="s">
        <v>14</v>
      </c>
      <c r="K11096">
        <v>66</v>
      </c>
      <c r="L11096" t="s">
        <v>15</v>
      </c>
    </row>
    <row r="11097" spans="1:12">
      <c r="A11097" t="e">
        <f ca="1">E00251524958821</f>
        <v>#NAME?</v>
      </c>
      <c r="B11097">
        <v>455</v>
      </c>
      <c r="C11097" t="s">
        <v>312</v>
      </c>
      <c r="D11097" s="1">
        <v>42606</v>
      </c>
      <c r="F11097">
        <v>3</v>
      </c>
      <c r="G11097">
        <v>4019</v>
      </c>
      <c r="H11097" t="s">
        <v>26</v>
      </c>
      <c r="J11097" t="s">
        <v>14</v>
      </c>
      <c r="K11097">
        <v>66</v>
      </c>
      <c r="L11097" t="s">
        <v>15</v>
      </c>
    </row>
    <row r="11098" spans="1:12">
      <c r="A11098" t="e">
        <f ca="1">E00251524958821</f>
        <v>#NAME?</v>
      </c>
      <c r="B11098">
        <v>455</v>
      </c>
      <c r="C11098" t="s">
        <v>312</v>
      </c>
      <c r="D11098" s="1">
        <v>42717</v>
      </c>
      <c r="F11098">
        <v>2</v>
      </c>
      <c r="G11098">
        <v>30390</v>
      </c>
      <c r="H11098" t="s">
        <v>313</v>
      </c>
      <c r="J11098" t="s">
        <v>14</v>
      </c>
      <c r="K11098">
        <v>67</v>
      </c>
      <c r="L11098" t="s">
        <v>15</v>
      </c>
    </row>
    <row r="11099" spans="1:12">
      <c r="A11099" t="e">
        <f ca="1">E00251528912721</f>
        <v>#NAME?</v>
      </c>
      <c r="B11099">
        <v>293</v>
      </c>
      <c r="C11099" t="s">
        <v>25</v>
      </c>
      <c r="D11099" s="1">
        <v>42142</v>
      </c>
      <c r="F11099">
        <v>2</v>
      </c>
      <c r="G11099">
        <v>5531</v>
      </c>
      <c r="H11099" t="s">
        <v>462</v>
      </c>
      <c r="J11099" t="s">
        <v>14</v>
      </c>
      <c r="K11099">
        <v>51</v>
      </c>
      <c r="L11099" t="s">
        <v>15</v>
      </c>
    </row>
    <row r="11100" spans="1:12">
      <c r="A11100" t="e">
        <f ca="1">E00251513961521</f>
        <v>#NAME?</v>
      </c>
      <c r="B11100">
        <v>701</v>
      </c>
      <c r="C11100" t="s">
        <v>72</v>
      </c>
      <c r="D11100" s="1">
        <v>41801</v>
      </c>
      <c r="F11100">
        <v>3</v>
      </c>
      <c r="G11100">
        <v>6264</v>
      </c>
      <c r="H11100" t="s">
        <v>295</v>
      </c>
      <c r="J11100" t="s">
        <v>14</v>
      </c>
      <c r="K11100">
        <v>39</v>
      </c>
      <c r="L11100" t="s">
        <v>15</v>
      </c>
    </row>
    <row r="11101" spans="1:12">
      <c r="A11101" t="e">
        <f ca="1">E00251716516021</f>
        <v>#NAME?</v>
      </c>
      <c r="B11101">
        <v>490</v>
      </c>
      <c r="C11101" t="s">
        <v>158</v>
      </c>
      <c r="D11101" s="1">
        <v>42186</v>
      </c>
      <c r="F11101">
        <v>3</v>
      </c>
      <c r="G11101">
        <v>49390</v>
      </c>
      <c r="H11101" t="s">
        <v>59</v>
      </c>
      <c r="J11101" t="s">
        <v>14</v>
      </c>
      <c r="K11101">
        <v>52</v>
      </c>
      <c r="L11101" t="s">
        <v>15</v>
      </c>
    </row>
    <row r="11102" spans="1:12">
      <c r="A11102" t="e">
        <f ca="1">E00251432287821</f>
        <v>#NAME?</v>
      </c>
      <c r="B11102">
        <v>483</v>
      </c>
      <c r="C11102" t="s">
        <v>351</v>
      </c>
      <c r="D11102" s="1">
        <v>42158</v>
      </c>
      <c r="F11102">
        <v>1</v>
      </c>
      <c r="G11102">
        <v>2750</v>
      </c>
      <c r="H11102" t="s">
        <v>114</v>
      </c>
      <c r="J11102" t="s">
        <v>14</v>
      </c>
      <c r="K11102">
        <v>45</v>
      </c>
      <c r="L11102" t="s">
        <v>15</v>
      </c>
    </row>
    <row r="11103" spans="1:12">
      <c r="A11103" t="e">
        <f ca="1">E00251514849321</f>
        <v>#NAME?</v>
      </c>
      <c r="B11103">
        <v>6156</v>
      </c>
      <c r="C11103" t="s">
        <v>352</v>
      </c>
      <c r="D11103" s="1">
        <v>42130</v>
      </c>
      <c r="F11103">
        <v>1</v>
      </c>
      <c r="G11103">
        <v>7243</v>
      </c>
      <c r="H11103" t="s">
        <v>42</v>
      </c>
      <c r="J11103" t="s">
        <v>14</v>
      </c>
      <c r="K11103">
        <v>48</v>
      </c>
      <c r="L11103" t="s">
        <v>15</v>
      </c>
    </row>
    <row r="11104" spans="1:12">
      <c r="A11104" t="e">
        <f ca="1">E00251514849321</f>
        <v>#NAME?</v>
      </c>
      <c r="B11104">
        <v>6156</v>
      </c>
      <c r="C11104" t="s">
        <v>352</v>
      </c>
      <c r="D11104" s="1">
        <v>42396</v>
      </c>
      <c r="F11104">
        <v>1</v>
      </c>
      <c r="G11104">
        <v>78650</v>
      </c>
      <c r="H11104" t="s">
        <v>414</v>
      </c>
      <c r="J11104" t="s">
        <v>14</v>
      </c>
      <c r="K11104">
        <v>48</v>
      </c>
      <c r="L11104" t="s">
        <v>22</v>
      </c>
    </row>
    <row r="11105" spans="1:12">
      <c r="A11105" t="e">
        <f ca="1">E00251514849321</f>
        <v>#NAME?</v>
      </c>
      <c r="B11105">
        <v>6156</v>
      </c>
      <c r="C11105" t="s">
        <v>352</v>
      </c>
      <c r="D11105" s="1">
        <v>42213</v>
      </c>
      <c r="F11105">
        <v>1</v>
      </c>
      <c r="G11105">
        <v>463</v>
      </c>
      <c r="H11105" t="s">
        <v>259</v>
      </c>
      <c r="J11105" t="s">
        <v>14</v>
      </c>
      <c r="K11105">
        <v>48</v>
      </c>
      <c r="L11105" t="s">
        <v>15</v>
      </c>
    </row>
    <row r="11106" spans="1:12">
      <c r="A11106" t="e">
        <f ca="1">E00251514849321</f>
        <v>#NAME?</v>
      </c>
      <c r="B11106">
        <v>6156</v>
      </c>
      <c r="C11106" t="s">
        <v>352</v>
      </c>
      <c r="D11106" s="1">
        <v>41709</v>
      </c>
      <c r="F11106">
        <v>3</v>
      </c>
      <c r="G11106">
        <v>7851</v>
      </c>
      <c r="H11106" t="s">
        <v>353</v>
      </c>
      <c r="J11106" t="s">
        <v>14</v>
      </c>
      <c r="K11106">
        <v>46</v>
      </c>
      <c r="L11106" t="s">
        <v>22</v>
      </c>
    </row>
    <row r="11107" spans="1:12">
      <c r="A11107" t="e">
        <f ca="1">E00251616253621</f>
        <v>#NAME?</v>
      </c>
      <c r="B11107">
        <v>486</v>
      </c>
      <c r="C11107" t="s">
        <v>340</v>
      </c>
      <c r="D11107" s="1">
        <v>42754</v>
      </c>
      <c r="F11107">
        <v>1</v>
      </c>
      <c r="G11107">
        <v>7290</v>
      </c>
      <c r="H11107" t="s">
        <v>707</v>
      </c>
      <c r="J11107" t="s">
        <v>14</v>
      </c>
      <c r="K11107">
        <v>45</v>
      </c>
      <c r="L11107" t="s">
        <v>15</v>
      </c>
    </row>
    <row r="11108" spans="1:12">
      <c r="A11108" t="e">
        <f ca="1">E00251524958821</f>
        <v>#NAME?</v>
      </c>
      <c r="B11108">
        <v>455</v>
      </c>
      <c r="C11108" t="s">
        <v>312</v>
      </c>
      <c r="D11108" s="1">
        <v>41523</v>
      </c>
      <c r="F11108">
        <v>2</v>
      </c>
      <c r="G11108">
        <v>4019</v>
      </c>
      <c r="H11108" t="s">
        <v>26</v>
      </c>
      <c r="J11108" t="s">
        <v>14</v>
      </c>
      <c r="K11108">
        <v>64</v>
      </c>
      <c r="L11108" t="s">
        <v>15</v>
      </c>
    </row>
    <row r="11109" spans="1:12">
      <c r="A11109" t="e">
        <f ca="1">E00251524958821</f>
        <v>#NAME?</v>
      </c>
      <c r="B11109">
        <v>455</v>
      </c>
      <c r="C11109" t="s">
        <v>312</v>
      </c>
      <c r="D11109" s="1">
        <v>41689</v>
      </c>
      <c r="F11109">
        <v>2</v>
      </c>
      <c r="G11109">
        <v>25000</v>
      </c>
      <c r="H11109" t="s">
        <v>178</v>
      </c>
      <c r="J11109" t="s">
        <v>14</v>
      </c>
      <c r="K11109">
        <v>64</v>
      </c>
      <c r="L11109" t="s">
        <v>15</v>
      </c>
    </row>
    <row r="11110" spans="1:12">
      <c r="A11110" t="e">
        <f ca="1">E00251524958821</f>
        <v>#NAME?</v>
      </c>
      <c r="B11110">
        <v>455</v>
      </c>
      <c r="C11110" t="s">
        <v>312</v>
      </c>
      <c r="D11110" s="1">
        <v>41911</v>
      </c>
      <c r="F11110">
        <v>3</v>
      </c>
      <c r="G11110">
        <v>40290</v>
      </c>
      <c r="H11110" t="s">
        <v>348</v>
      </c>
      <c r="J11110" t="s">
        <v>14</v>
      </c>
      <c r="K11110">
        <v>65</v>
      </c>
      <c r="L11110" t="s">
        <v>15</v>
      </c>
    </row>
    <row r="11111" spans="1:12">
      <c r="A11111" t="e">
        <f ca="1">E00251524958821</f>
        <v>#NAME?</v>
      </c>
      <c r="B11111">
        <v>455</v>
      </c>
      <c r="C11111" t="s">
        <v>312</v>
      </c>
      <c r="D11111" s="1">
        <v>43004</v>
      </c>
      <c r="F11111">
        <v>1</v>
      </c>
      <c r="G11111">
        <v>25000</v>
      </c>
      <c r="H11111" t="s">
        <v>178</v>
      </c>
      <c r="J11111" t="s">
        <v>14</v>
      </c>
      <c r="K11111">
        <v>68</v>
      </c>
      <c r="L11111" t="s">
        <v>15</v>
      </c>
    </row>
    <row r="11112" spans="1:12">
      <c r="A11112" t="e">
        <f ca="1">E00251524958821</f>
        <v>#NAME?</v>
      </c>
      <c r="B11112">
        <v>455</v>
      </c>
      <c r="C11112" t="s">
        <v>312</v>
      </c>
      <c r="D11112" s="1">
        <v>41205</v>
      </c>
      <c r="F11112">
        <v>1</v>
      </c>
      <c r="G11112">
        <v>40290</v>
      </c>
      <c r="H11112" t="s">
        <v>348</v>
      </c>
      <c r="J11112" t="s">
        <v>14</v>
      </c>
      <c r="K11112">
        <v>63</v>
      </c>
      <c r="L11112" t="s">
        <v>15</v>
      </c>
    </row>
    <row r="11113" spans="1:12">
      <c r="A11113" t="e">
        <f ca="1">E00251415579021</f>
        <v>#NAME?</v>
      </c>
      <c r="B11113">
        <v>464</v>
      </c>
      <c r="C11113" t="s">
        <v>45</v>
      </c>
      <c r="D11113" s="1">
        <v>42853</v>
      </c>
      <c r="F11113">
        <v>1</v>
      </c>
      <c r="G11113">
        <v>75732</v>
      </c>
      <c r="H11113" t="s">
        <v>1263</v>
      </c>
      <c r="J11113" t="s">
        <v>14</v>
      </c>
      <c r="K11113">
        <v>50</v>
      </c>
      <c r="L11113" t="s">
        <v>15</v>
      </c>
    </row>
    <row r="11114" spans="1:12">
      <c r="A11114" t="e">
        <f ca="1">E00251524958821</f>
        <v>#NAME?</v>
      </c>
      <c r="B11114">
        <v>455</v>
      </c>
      <c r="C11114" t="s">
        <v>312</v>
      </c>
      <c r="D11114" s="1">
        <v>41569</v>
      </c>
      <c r="F11114">
        <v>2</v>
      </c>
      <c r="G11114">
        <v>25000</v>
      </c>
      <c r="H11114" t="s">
        <v>178</v>
      </c>
      <c r="J11114" t="s">
        <v>14</v>
      </c>
      <c r="K11114">
        <v>64</v>
      </c>
      <c r="L11114" t="s">
        <v>15</v>
      </c>
    </row>
    <row r="11115" spans="1:12">
      <c r="A11115" t="e">
        <f ca="1">E00251524958821</f>
        <v>#NAME?</v>
      </c>
      <c r="B11115">
        <v>455</v>
      </c>
      <c r="C11115" t="s">
        <v>312</v>
      </c>
      <c r="D11115" s="1">
        <v>43059</v>
      </c>
      <c r="F11115">
        <v>1</v>
      </c>
      <c r="G11115">
        <v>5198</v>
      </c>
      <c r="H11115" t="s">
        <v>200</v>
      </c>
      <c r="J11115" t="s">
        <v>14</v>
      </c>
      <c r="K11115">
        <v>68</v>
      </c>
      <c r="L11115" t="s">
        <v>15</v>
      </c>
    </row>
    <row r="11116" spans="1:12">
      <c r="A11116" t="e">
        <f ca="1">E00251524958821</f>
        <v>#NAME?</v>
      </c>
      <c r="B11116">
        <v>455</v>
      </c>
      <c r="C11116" t="s">
        <v>312</v>
      </c>
      <c r="D11116" s="1">
        <v>40996</v>
      </c>
      <c r="F11116">
        <v>4</v>
      </c>
      <c r="G11116">
        <v>25000</v>
      </c>
      <c r="H11116" t="s">
        <v>178</v>
      </c>
      <c r="J11116" t="s">
        <v>14</v>
      </c>
      <c r="K11116">
        <v>62</v>
      </c>
      <c r="L11116" t="s">
        <v>15</v>
      </c>
    </row>
    <row r="11117" spans="1:12">
      <c r="A11117" t="e">
        <f ca="1">E00251524958821</f>
        <v>#NAME?</v>
      </c>
      <c r="B11117">
        <v>455</v>
      </c>
      <c r="C11117" t="s">
        <v>312</v>
      </c>
      <c r="D11117" s="1">
        <v>42052</v>
      </c>
      <c r="F11117">
        <v>3</v>
      </c>
      <c r="G11117">
        <v>25000</v>
      </c>
      <c r="H11117" t="s">
        <v>178</v>
      </c>
      <c r="J11117" t="s">
        <v>14</v>
      </c>
      <c r="K11117">
        <v>65</v>
      </c>
      <c r="L11117" t="s">
        <v>15</v>
      </c>
    </row>
    <row r="11118" spans="1:12">
      <c r="A11118" t="e">
        <f ca="1">E00251531481321</f>
        <v>#NAME?</v>
      </c>
      <c r="B11118">
        <v>701</v>
      </c>
      <c r="C11118" t="s">
        <v>72</v>
      </c>
      <c r="D11118" s="1">
        <v>41158</v>
      </c>
      <c r="F11118">
        <v>2</v>
      </c>
      <c r="G11118">
        <v>7299</v>
      </c>
      <c r="H11118" t="s">
        <v>250</v>
      </c>
      <c r="J11118" t="s">
        <v>14</v>
      </c>
      <c r="K11118">
        <v>44</v>
      </c>
      <c r="L11118" t="s">
        <v>15</v>
      </c>
    </row>
    <row r="11119" spans="1:12">
      <c r="A11119" t="e">
        <f ca="1">E00251715539621</f>
        <v>#NAME?</v>
      </c>
      <c r="B11119">
        <v>48</v>
      </c>
      <c r="C11119" t="s">
        <v>249</v>
      </c>
      <c r="D11119" s="1">
        <v>42744</v>
      </c>
      <c r="F11119">
        <v>1</v>
      </c>
      <c r="G11119">
        <v>7295</v>
      </c>
      <c r="H11119" t="s">
        <v>76</v>
      </c>
      <c r="J11119" t="s">
        <v>14</v>
      </c>
      <c r="K11119">
        <v>44</v>
      </c>
      <c r="L11119" t="s">
        <v>15</v>
      </c>
    </row>
    <row r="11120" spans="1:12">
      <c r="A11120" t="e">
        <f ca="1">E00251515059521</f>
        <v>#NAME?</v>
      </c>
      <c r="B11120">
        <v>10</v>
      </c>
      <c r="C11120" t="s">
        <v>18</v>
      </c>
      <c r="D11120" s="1">
        <v>41829</v>
      </c>
      <c r="F11120">
        <v>1</v>
      </c>
      <c r="G11120">
        <v>7823</v>
      </c>
      <c r="H11120" t="s">
        <v>282</v>
      </c>
      <c r="J11120" t="s">
        <v>14</v>
      </c>
      <c r="K11120">
        <v>51</v>
      </c>
      <c r="L11120" t="s">
        <v>22</v>
      </c>
    </row>
    <row r="11121" spans="1:12">
      <c r="A11121" t="e">
        <f ca="1">E00251432316021</f>
        <v>#NAME?</v>
      </c>
      <c r="B11121">
        <v>495</v>
      </c>
      <c r="C11121" t="s">
        <v>347</v>
      </c>
      <c r="D11121" s="1">
        <v>41582</v>
      </c>
      <c r="F11121">
        <v>2</v>
      </c>
      <c r="G11121">
        <v>49390</v>
      </c>
      <c r="H11121" t="s">
        <v>59</v>
      </c>
      <c r="J11121" t="s">
        <v>14</v>
      </c>
      <c r="K11121">
        <v>45</v>
      </c>
      <c r="L11121" t="s">
        <v>15</v>
      </c>
    </row>
    <row r="11122" spans="1:12">
      <c r="A11122" t="e">
        <f ca="1">E00251424802621</f>
        <v>#NAME?</v>
      </c>
      <c r="B11122">
        <v>115</v>
      </c>
      <c r="C11122" t="s">
        <v>455</v>
      </c>
      <c r="D11122" s="1">
        <v>41597</v>
      </c>
      <c r="F11122">
        <v>1</v>
      </c>
      <c r="G11122">
        <v>78057</v>
      </c>
      <c r="H11122" t="s">
        <v>140</v>
      </c>
      <c r="J11122" t="s">
        <v>14</v>
      </c>
      <c r="K11122">
        <v>47</v>
      </c>
      <c r="L11122" t="s">
        <v>22</v>
      </c>
    </row>
    <row r="11123" spans="1:12">
      <c r="A11123" t="e">
        <f ca="1">E00251424802621</f>
        <v>#NAME?</v>
      </c>
      <c r="B11123">
        <v>115</v>
      </c>
      <c r="C11123" t="s">
        <v>455</v>
      </c>
      <c r="D11123" s="1">
        <v>42838</v>
      </c>
      <c r="F11123">
        <v>4</v>
      </c>
      <c r="G11123">
        <v>4019</v>
      </c>
      <c r="H11123" t="s">
        <v>26</v>
      </c>
      <c r="J11123" t="s">
        <v>14</v>
      </c>
      <c r="K11123">
        <v>50</v>
      </c>
      <c r="L11123" t="s">
        <v>15</v>
      </c>
    </row>
    <row r="11124" spans="1:12">
      <c r="A11124" t="e">
        <f ca="1">E00251529195621</f>
        <v>#NAME?</v>
      </c>
      <c r="B11124">
        <v>161</v>
      </c>
      <c r="C11124" t="s">
        <v>349</v>
      </c>
      <c r="D11124" s="1">
        <v>42828</v>
      </c>
      <c r="F11124">
        <v>1</v>
      </c>
      <c r="G11124">
        <v>7879</v>
      </c>
      <c r="H11124" t="s">
        <v>1264</v>
      </c>
      <c r="J11124" t="s">
        <v>14</v>
      </c>
      <c r="K11124">
        <v>59</v>
      </c>
      <c r="L11124" t="s">
        <v>22</v>
      </c>
    </row>
    <row r="11125" spans="1:12">
      <c r="A11125" t="e">
        <f ca="1">E00251424802621</f>
        <v>#NAME?</v>
      </c>
      <c r="B11125">
        <v>115</v>
      </c>
      <c r="C11125" t="s">
        <v>455</v>
      </c>
      <c r="D11125" s="1">
        <v>42852</v>
      </c>
      <c r="F11125">
        <v>3</v>
      </c>
      <c r="G11125">
        <v>78057</v>
      </c>
      <c r="H11125" t="s">
        <v>140</v>
      </c>
      <c r="J11125" t="s">
        <v>14</v>
      </c>
      <c r="K11125">
        <v>50</v>
      </c>
      <c r="L11125" t="s">
        <v>22</v>
      </c>
    </row>
    <row r="11126" spans="1:12">
      <c r="A11126" t="e">
        <f ca="1">E00251424802621</f>
        <v>#NAME?</v>
      </c>
      <c r="B11126">
        <v>115</v>
      </c>
      <c r="C11126" t="s">
        <v>455</v>
      </c>
      <c r="D11126" s="1">
        <v>42880</v>
      </c>
      <c r="F11126">
        <v>2</v>
      </c>
      <c r="G11126">
        <v>3051</v>
      </c>
      <c r="H11126" t="s">
        <v>13</v>
      </c>
      <c r="J11126" t="s">
        <v>14</v>
      </c>
      <c r="K11126">
        <v>51</v>
      </c>
      <c r="L11126" t="s">
        <v>15</v>
      </c>
    </row>
    <row r="11127" spans="1:12">
      <c r="A11127" t="e">
        <f ca="1">E00251424802621</f>
        <v>#NAME?</v>
      </c>
      <c r="B11127">
        <v>115</v>
      </c>
      <c r="C11127" t="s">
        <v>455</v>
      </c>
      <c r="D11127" s="1">
        <v>42983</v>
      </c>
      <c r="F11127">
        <v>4</v>
      </c>
      <c r="G11127">
        <v>4019</v>
      </c>
      <c r="H11127" t="s">
        <v>26</v>
      </c>
      <c r="J11127" t="s">
        <v>14</v>
      </c>
      <c r="K11127">
        <v>51</v>
      </c>
      <c r="L11127" t="s">
        <v>15</v>
      </c>
    </row>
    <row r="11128" spans="1:12">
      <c r="A11128" t="e">
        <f ca="1">E00251432274421</f>
        <v>#NAME?</v>
      </c>
      <c r="B11128">
        <v>450</v>
      </c>
      <c r="C11128" t="s">
        <v>227</v>
      </c>
      <c r="D11128" s="1">
        <v>41591</v>
      </c>
      <c r="F11128">
        <v>3</v>
      </c>
      <c r="G11128">
        <v>49390</v>
      </c>
      <c r="H11128" t="s">
        <v>59</v>
      </c>
      <c r="J11128" t="s">
        <v>14</v>
      </c>
      <c r="K11128">
        <v>48</v>
      </c>
      <c r="L11128" t="s">
        <v>15</v>
      </c>
    </row>
    <row r="11129" spans="1:12">
      <c r="A11129" t="e">
        <f ca="1">E00251432274421</f>
        <v>#NAME?</v>
      </c>
      <c r="B11129">
        <v>450</v>
      </c>
      <c r="C11129" t="s">
        <v>227</v>
      </c>
      <c r="D11129" s="1">
        <v>41745</v>
      </c>
      <c r="F11129">
        <v>2</v>
      </c>
      <c r="G11129">
        <v>49390</v>
      </c>
      <c r="H11129" t="s">
        <v>59</v>
      </c>
      <c r="J11129" t="s">
        <v>14</v>
      </c>
      <c r="K11129">
        <v>48</v>
      </c>
      <c r="L11129" t="s">
        <v>15</v>
      </c>
    </row>
    <row r="11130" spans="1:12">
      <c r="A11130" t="e">
        <f ca="1">E00251432274421</f>
        <v>#NAME?</v>
      </c>
      <c r="B11130">
        <v>450</v>
      </c>
      <c r="C11130" t="s">
        <v>227</v>
      </c>
      <c r="D11130" s="1">
        <v>41914</v>
      </c>
      <c r="F11130">
        <v>4</v>
      </c>
      <c r="G11130">
        <v>6929</v>
      </c>
      <c r="H11130" t="s">
        <v>36</v>
      </c>
      <c r="J11130" t="s">
        <v>14</v>
      </c>
      <c r="K11130">
        <v>49</v>
      </c>
      <c r="L11130" t="s">
        <v>15</v>
      </c>
    </row>
    <row r="11131" spans="1:12">
      <c r="A11131" t="e">
        <f ca="1">E00251524981821</f>
        <v>#NAME?</v>
      </c>
      <c r="B11131">
        <v>454</v>
      </c>
      <c r="C11131" t="s">
        <v>179</v>
      </c>
      <c r="D11131" s="1">
        <v>41079</v>
      </c>
      <c r="F11131">
        <v>2</v>
      </c>
      <c r="G11131">
        <v>2349</v>
      </c>
      <c r="H11131" t="s">
        <v>497</v>
      </c>
      <c r="J11131" t="s">
        <v>14</v>
      </c>
      <c r="K11131">
        <v>59</v>
      </c>
      <c r="L11131" t="s">
        <v>15</v>
      </c>
    </row>
    <row r="11132" spans="1:12">
      <c r="A11132" t="e">
        <f ca="1">E00251524981821</f>
        <v>#NAME?</v>
      </c>
      <c r="B11132">
        <v>454</v>
      </c>
      <c r="C11132" t="s">
        <v>179</v>
      </c>
      <c r="D11132" s="1">
        <v>41493</v>
      </c>
      <c r="F11132">
        <v>1</v>
      </c>
      <c r="G11132">
        <v>2349</v>
      </c>
      <c r="H11132" t="s">
        <v>497</v>
      </c>
      <c r="J11132" t="s">
        <v>14</v>
      </c>
      <c r="K11132">
        <v>60</v>
      </c>
      <c r="L11132" t="s">
        <v>15</v>
      </c>
    </row>
    <row r="11133" spans="1:12">
      <c r="A11133" t="e">
        <f ca="1">E00251526894021</f>
        <v>#NAME?</v>
      </c>
      <c r="B11133">
        <v>28</v>
      </c>
      <c r="C11133" t="s">
        <v>153</v>
      </c>
      <c r="D11133" s="1">
        <v>42677</v>
      </c>
      <c r="F11133">
        <v>1</v>
      </c>
      <c r="G11133">
        <v>7242</v>
      </c>
      <c r="H11133" t="s">
        <v>93</v>
      </c>
      <c r="J11133" t="s">
        <v>14</v>
      </c>
      <c r="K11133">
        <v>53</v>
      </c>
      <c r="L11133" t="s">
        <v>15</v>
      </c>
    </row>
    <row r="11134" spans="1:12">
      <c r="A11134" t="e">
        <f ca="1">E00251427359921</f>
        <v>#NAME?</v>
      </c>
      <c r="B11134">
        <v>10</v>
      </c>
      <c r="C11134" t="s">
        <v>18</v>
      </c>
      <c r="D11134" s="1">
        <v>42431</v>
      </c>
      <c r="F11134">
        <v>1</v>
      </c>
      <c r="G11134">
        <v>8242</v>
      </c>
      <c r="H11134" t="s">
        <v>1009</v>
      </c>
      <c r="J11134" t="s">
        <v>14</v>
      </c>
      <c r="K11134">
        <v>59</v>
      </c>
      <c r="L11134" t="s">
        <v>15</v>
      </c>
    </row>
    <row r="11135" spans="1:12">
      <c r="A11135" t="e">
        <f ca="1">E00251427397321</f>
        <v>#NAME?</v>
      </c>
      <c r="B11135">
        <v>30</v>
      </c>
      <c r="C11135" t="s">
        <v>344</v>
      </c>
      <c r="D11135" s="1">
        <v>41089</v>
      </c>
      <c r="F11135">
        <v>2</v>
      </c>
      <c r="G11135">
        <v>2459</v>
      </c>
      <c r="H11135" t="s">
        <v>472</v>
      </c>
      <c r="J11135" t="s">
        <v>14</v>
      </c>
      <c r="K11135">
        <v>44</v>
      </c>
      <c r="L11135" t="s">
        <v>15</v>
      </c>
    </row>
    <row r="11136" spans="1:12">
      <c r="A11136" t="e">
        <f ca="1">E00251528958621</f>
        <v>#NAME?</v>
      </c>
      <c r="B11136">
        <v>295</v>
      </c>
      <c r="C11136" t="s">
        <v>435</v>
      </c>
      <c r="D11136" s="1">
        <v>41976</v>
      </c>
      <c r="F11136">
        <v>2</v>
      </c>
      <c r="G11136">
        <v>7242</v>
      </c>
      <c r="H11136" t="s">
        <v>93</v>
      </c>
      <c r="J11136" t="s">
        <v>14</v>
      </c>
      <c r="K11136">
        <v>63</v>
      </c>
      <c r="L11136" t="s">
        <v>15</v>
      </c>
    </row>
    <row r="11137" spans="1:12">
      <c r="A11137" t="e">
        <f ca="1">E00251513961521</f>
        <v>#NAME?</v>
      </c>
      <c r="B11137">
        <v>701</v>
      </c>
      <c r="C11137" t="s">
        <v>72</v>
      </c>
      <c r="D11137" s="1">
        <v>42895</v>
      </c>
      <c r="F11137">
        <v>2</v>
      </c>
      <c r="G11137">
        <v>6264</v>
      </c>
      <c r="H11137" t="s">
        <v>295</v>
      </c>
      <c r="J11137" t="s">
        <v>14</v>
      </c>
      <c r="K11137">
        <v>42</v>
      </c>
      <c r="L11137" t="s">
        <v>15</v>
      </c>
    </row>
    <row r="11138" spans="1:12">
      <c r="A11138" t="e">
        <f ca="1">E00251510806521</f>
        <v>#NAME?</v>
      </c>
      <c r="B11138">
        <v>104</v>
      </c>
      <c r="C11138" t="s">
        <v>88</v>
      </c>
      <c r="D11138" s="1">
        <v>41737</v>
      </c>
      <c r="F11138">
        <v>1</v>
      </c>
      <c r="G11138">
        <v>8470</v>
      </c>
      <c r="H11138" t="s">
        <v>120</v>
      </c>
      <c r="J11138" t="s">
        <v>14</v>
      </c>
      <c r="K11138">
        <v>45</v>
      </c>
      <c r="L11138" t="s">
        <v>15</v>
      </c>
    </row>
    <row r="11139" spans="1:12">
      <c r="A11139" t="e">
        <f ca="1">E00251432274421</f>
        <v>#NAME?</v>
      </c>
      <c r="B11139">
        <v>450</v>
      </c>
      <c r="C11139" t="s">
        <v>227</v>
      </c>
      <c r="D11139" s="1">
        <v>41795</v>
      </c>
      <c r="F11139">
        <v>5</v>
      </c>
      <c r="G11139">
        <v>4019</v>
      </c>
      <c r="H11139" t="s">
        <v>26</v>
      </c>
      <c r="J11139" t="s">
        <v>14</v>
      </c>
      <c r="K11139">
        <v>48</v>
      </c>
      <c r="L11139" t="s">
        <v>15</v>
      </c>
    </row>
    <row r="11140" spans="1:12">
      <c r="A11140" t="e">
        <f ca="1">E00251432274421</f>
        <v>#NAME?</v>
      </c>
      <c r="B11140">
        <v>450</v>
      </c>
      <c r="C11140" t="s">
        <v>227</v>
      </c>
      <c r="D11140" s="1">
        <v>42747</v>
      </c>
      <c r="F11140">
        <v>3</v>
      </c>
      <c r="G11140">
        <v>78057</v>
      </c>
      <c r="H11140" t="s">
        <v>140</v>
      </c>
      <c r="J11140" t="s">
        <v>14</v>
      </c>
      <c r="K11140">
        <v>51</v>
      </c>
      <c r="L11140" t="s">
        <v>22</v>
      </c>
    </row>
    <row r="11141" spans="1:12">
      <c r="A11141" t="e">
        <f ca="1">E00251518587221</f>
        <v>#NAME?</v>
      </c>
      <c r="B11141">
        <v>464</v>
      </c>
      <c r="C11141" t="s">
        <v>45</v>
      </c>
      <c r="D11141" s="1">
        <v>43038</v>
      </c>
      <c r="F11141">
        <v>2</v>
      </c>
      <c r="G11141">
        <v>73730</v>
      </c>
      <c r="H11141" t="s">
        <v>266</v>
      </c>
      <c r="J11141" t="s">
        <v>14</v>
      </c>
      <c r="K11141">
        <v>45</v>
      </c>
      <c r="L11141" t="s">
        <v>15</v>
      </c>
    </row>
    <row r="11142" spans="1:12">
      <c r="A11142" t="e">
        <f ca="1">E00251510806521</f>
        <v>#NAME?</v>
      </c>
      <c r="B11142">
        <v>104</v>
      </c>
      <c r="C11142" t="s">
        <v>88</v>
      </c>
      <c r="D11142" s="1">
        <v>41618</v>
      </c>
      <c r="F11142">
        <v>1</v>
      </c>
      <c r="G11142">
        <v>7292</v>
      </c>
      <c r="H11142" t="s">
        <v>189</v>
      </c>
      <c r="J11142" t="s">
        <v>14</v>
      </c>
      <c r="K11142">
        <v>44</v>
      </c>
      <c r="L11142" t="s">
        <v>15</v>
      </c>
    </row>
    <row r="11143" spans="1:12">
      <c r="A11143" t="e">
        <f ca="1">E00251510806521</f>
        <v>#NAME?</v>
      </c>
      <c r="B11143">
        <v>104</v>
      </c>
      <c r="C11143" t="s">
        <v>88</v>
      </c>
      <c r="D11143" s="1">
        <v>41781</v>
      </c>
      <c r="F11143">
        <v>2</v>
      </c>
      <c r="G11143">
        <v>496</v>
      </c>
      <c r="H11143" t="s">
        <v>190</v>
      </c>
      <c r="J11143" t="s">
        <v>14</v>
      </c>
      <c r="K11143">
        <v>45</v>
      </c>
      <c r="L11143" t="s">
        <v>15</v>
      </c>
    </row>
    <row r="11144" spans="1:12">
      <c r="A11144" t="e">
        <f ca="1">E00251430234721</f>
        <v>#NAME?</v>
      </c>
      <c r="B11144">
        <v>486</v>
      </c>
      <c r="C11144" t="s">
        <v>340</v>
      </c>
      <c r="D11144" s="1">
        <v>42296</v>
      </c>
      <c r="F11144">
        <v>1</v>
      </c>
      <c r="G11144">
        <v>7999</v>
      </c>
      <c r="H11144" t="s">
        <v>80</v>
      </c>
      <c r="J11144" t="s">
        <v>14</v>
      </c>
      <c r="K11144">
        <v>51</v>
      </c>
      <c r="L11144" t="s">
        <v>15</v>
      </c>
    </row>
    <row r="11145" spans="1:12">
      <c r="A11145" t="e">
        <f ca="1">E00251524981821</f>
        <v>#NAME?</v>
      </c>
      <c r="B11145">
        <v>454</v>
      </c>
      <c r="C11145" t="s">
        <v>179</v>
      </c>
      <c r="D11145" s="1">
        <v>42458</v>
      </c>
      <c r="F11145">
        <v>1</v>
      </c>
      <c r="G11145">
        <v>7231</v>
      </c>
      <c r="H11145" t="s">
        <v>128</v>
      </c>
      <c r="J11145" t="s">
        <v>14</v>
      </c>
      <c r="K11145">
        <v>63</v>
      </c>
      <c r="L11145" t="s">
        <v>15</v>
      </c>
    </row>
    <row r="11146" spans="1:12">
      <c r="A11146" t="e">
        <f ca="1">E00251513961521</f>
        <v>#NAME?</v>
      </c>
      <c r="B11146">
        <v>701</v>
      </c>
      <c r="C11146" t="s">
        <v>72</v>
      </c>
      <c r="D11146" s="1">
        <v>41057</v>
      </c>
      <c r="F11146">
        <v>2</v>
      </c>
      <c r="G11146">
        <v>3004</v>
      </c>
      <c r="H11146" t="s">
        <v>104</v>
      </c>
      <c r="J11146" t="s">
        <v>14</v>
      </c>
      <c r="K11146">
        <v>37</v>
      </c>
      <c r="L11146" t="s">
        <v>15</v>
      </c>
    </row>
    <row r="11147" spans="1:12">
      <c r="A11147" t="e">
        <f ca="1">E00251432274421</f>
        <v>#NAME?</v>
      </c>
      <c r="B11147">
        <v>450</v>
      </c>
      <c r="C11147" t="s">
        <v>227</v>
      </c>
      <c r="D11147" s="1">
        <v>40956</v>
      </c>
      <c r="F11147">
        <v>1</v>
      </c>
      <c r="G11147">
        <v>4659</v>
      </c>
      <c r="H11147" t="s">
        <v>47</v>
      </c>
      <c r="J11147" t="s">
        <v>14</v>
      </c>
      <c r="K11147">
        <v>46</v>
      </c>
      <c r="L11147" t="s">
        <v>15</v>
      </c>
    </row>
    <row r="11148" spans="1:12">
      <c r="A11148" t="e">
        <f ca="1">E00251432274421</f>
        <v>#NAME?</v>
      </c>
      <c r="B11148">
        <v>450</v>
      </c>
      <c r="C11148" t="s">
        <v>227</v>
      </c>
      <c r="D11148" s="1">
        <v>41813</v>
      </c>
      <c r="F11148">
        <v>1</v>
      </c>
      <c r="G11148">
        <v>73679</v>
      </c>
      <c r="H11148" t="s">
        <v>1265</v>
      </c>
      <c r="J11148" t="s">
        <v>14</v>
      </c>
      <c r="K11148">
        <v>48</v>
      </c>
      <c r="L11148" t="s">
        <v>15</v>
      </c>
    </row>
    <row r="11149" spans="1:12">
      <c r="A11149" t="e">
        <f ca="1">E00251432209721</f>
        <v>#NAME?</v>
      </c>
      <c r="B11149">
        <v>489</v>
      </c>
      <c r="C11149" t="s">
        <v>100</v>
      </c>
      <c r="D11149" s="1">
        <v>41857</v>
      </c>
      <c r="F11149">
        <v>1</v>
      </c>
      <c r="G11149">
        <v>7242</v>
      </c>
      <c r="H11149" t="s">
        <v>93</v>
      </c>
      <c r="J11149" t="s">
        <v>14</v>
      </c>
      <c r="K11149">
        <v>41</v>
      </c>
      <c r="L11149" t="s">
        <v>15</v>
      </c>
    </row>
    <row r="11150" spans="1:12">
      <c r="A11150" t="e">
        <f ca="1">E00251432209721</f>
        <v>#NAME?</v>
      </c>
      <c r="B11150">
        <v>7111</v>
      </c>
      <c r="C11150" t="s">
        <v>496</v>
      </c>
      <c r="D11150" s="1">
        <v>42650</v>
      </c>
      <c r="F11150">
        <v>1</v>
      </c>
      <c r="G11150">
        <v>7802</v>
      </c>
      <c r="H11150" t="s">
        <v>332</v>
      </c>
      <c r="I11150" t="s">
        <v>148</v>
      </c>
      <c r="J11150" t="s">
        <v>57</v>
      </c>
      <c r="K11150">
        <v>43</v>
      </c>
      <c r="L11150" t="s">
        <v>22</v>
      </c>
    </row>
    <row r="11151" spans="1:12">
      <c r="A11151" t="e">
        <f ca="1">E00251510806521</f>
        <v>#NAME?</v>
      </c>
      <c r="B11151">
        <v>104</v>
      </c>
      <c r="C11151" t="s">
        <v>88</v>
      </c>
      <c r="D11151" s="1">
        <v>41739</v>
      </c>
      <c r="F11151">
        <v>2</v>
      </c>
      <c r="G11151">
        <v>496</v>
      </c>
      <c r="H11151" t="s">
        <v>190</v>
      </c>
      <c r="J11151" t="s">
        <v>14</v>
      </c>
      <c r="K11151">
        <v>45</v>
      </c>
      <c r="L11151" t="s">
        <v>15</v>
      </c>
    </row>
    <row r="11152" spans="1:12">
      <c r="A11152" t="e">
        <f ca="1">E00251510806521</f>
        <v>#NAME?</v>
      </c>
      <c r="B11152">
        <v>104</v>
      </c>
      <c r="C11152" t="s">
        <v>88</v>
      </c>
      <c r="D11152" s="1">
        <v>42837</v>
      </c>
      <c r="F11152">
        <v>3</v>
      </c>
      <c r="G11152">
        <v>7222</v>
      </c>
      <c r="H11152" t="s">
        <v>560</v>
      </c>
      <c r="J11152" t="s">
        <v>14</v>
      </c>
      <c r="K11152">
        <v>48</v>
      </c>
      <c r="L11152" t="s">
        <v>15</v>
      </c>
    </row>
    <row r="11153" spans="1:12">
      <c r="A11153" t="e">
        <f ca="1">E00251510806521</f>
        <v>#NAME?</v>
      </c>
      <c r="B11153">
        <v>117</v>
      </c>
      <c r="C11153" t="s">
        <v>364</v>
      </c>
      <c r="D11153" s="1">
        <v>42226</v>
      </c>
      <c r="F11153">
        <v>2</v>
      </c>
      <c r="G11153">
        <v>496</v>
      </c>
      <c r="H11153" t="s">
        <v>190</v>
      </c>
      <c r="J11153" t="s">
        <v>14</v>
      </c>
      <c r="K11153">
        <v>46</v>
      </c>
      <c r="L11153" t="s">
        <v>15</v>
      </c>
    </row>
    <row r="11154" spans="1:12">
      <c r="A11154" t="e">
        <f ca="1">E00251513961521</f>
        <v>#NAME?</v>
      </c>
      <c r="B11154">
        <v>701</v>
      </c>
      <c r="C11154" t="s">
        <v>72</v>
      </c>
      <c r="D11154" s="1">
        <v>42870</v>
      </c>
      <c r="F11154">
        <v>3</v>
      </c>
      <c r="G11154">
        <v>71987</v>
      </c>
      <c r="H11154" t="s">
        <v>276</v>
      </c>
      <c r="J11154" t="s">
        <v>14</v>
      </c>
      <c r="K11154">
        <v>42</v>
      </c>
      <c r="L11154" t="s">
        <v>15</v>
      </c>
    </row>
    <row r="11155" spans="1:12">
      <c r="A11155" t="e">
        <f ca="1">E00251513961521</f>
        <v>#NAME?</v>
      </c>
      <c r="B11155">
        <v>701</v>
      </c>
      <c r="C11155" t="s">
        <v>72</v>
      </c>
      <c r="D11155" s="1">
        <v>43017</v>
      </c>
      <c r="F11155">
        <v>3</v>
      </c>
      <c r="G11155">
        <v>30000</v>
      </c>
      <c r="H11155" t="s">
        <v>144</v>
      </c>
      <c r="J11155" t="s">
        <v>14</v>
      </c>
      <c r="K11155">
        <v>42</v>
      </c>
      <c r="L11155" t="s">
        <v>15</v>
      </c>
    </row>
    <row r="11156" spans="1:12">
      <c r="A11156" t="e">
        <f ca="1">E00251513961521</f>
        <v>#NAME?</v>
      </c>
      <c r="B11156">
        <v>701</v>
      </c>
      <c r="C11156" t="s">
        <v>72</v>
      </c>
      <c r="D11156" s="1">
        <v>42870</v>
      </c>
      <c r="F11156">
        <v>5</v>
      </c>
      <c r="G11156">
        <v>30000</v>
      </c>
      <c r="H11156" t="s">
        <v>144</v>
      </c>
      <c r="J11156" t="s">
        <v>14</v>
      </c>
      <c r="K11156">
        <v>42</v>
      </c>
      <c r="L11156" t="s">
        <v>15</v>
      </c>
    </row>
    <row r="11157" spans="1:12">
      <c r="A11157" t="e">
        <f ca="1">E00251510806521</f>
        <v>#NAME?</v>
      </c>
      <c r="B11157">
        <v>104</v>
      </c>
      <c r="C11157" t="s">
        <v>88</v>
      </c>
      <c r="D11157" s="1">
        <v>42311</v>
      </c>
      <c r="F11157">
        <v>1</v>
      </c>
      <c r="G11157">
        <v>7062</v>
      </c>
      <c r="H11157" t="s">
        <v>97</v>
      </c>
      <c r="J11157" t="s">
        <v>14</v>
      </c>
      <c r="K11157">
        <v>46</v>
      </c>
      <c r="L11157" t="s">
        <v>15</v>
      </c>
    </row>
    <row r="11158" spans="1:12">
      <c r="A11158" t="e">
        <f ca="1">E00251510806521</f>
        <v>#NAME?</v>
      </c>
      <c r="B11158">
        <v>104</v>
      </c>
      <c r="C11158" t="s">
        <v>88</v>
      </c>
      <c r="D11158" s="1">
        <v>42692</v>
      </c>
      <c r="F11158">
        <v>1</v>
      </c>
      <c r="G11158">
        <v>72290</v>
      </c>
      <c r="H11158" t="s">
        <v>248</v>
      </c>
      <c r="J11158" t="s">
        <v>14</v>
      </c>
      <c r="K11158">
        <v>47</v>
      </c>
      <c r="L11158" t="s">
        <v>15</v>
      </c>
    </row>
    <row r="11159" spans="1:12">
      <c r="A11159" t="e">
        <f ca="1">E00251510806521</f>
        <v>#NAME?</v>
      </c>
      <c r="B11159">
        <v>117</v>
      </c>
      <c r="C11159" t="s">
        <v>364</v>
      </c>
      <c r="D11159" s="1">
        <v>42749</v>
      </c>
      <c r="F11159">
        <v>1</v>
      </c>
      <c r="G11159">
        <v>72290</v>
      </c>
      <c r="H11159" t="s">
        <v>248</v>
      </c>
      <c r="J11159" t="s">
        <v>14</v>
      </c>
      <c r="K11159">
        <v>47</v>
      </c>
      <c r="L11159" t="s">
        <v>15</v>
      </c>
    </row>
    <row r="11160" spans="1:12">
      <c r="A11160" t="e">
        <f ca="1">E00251537087821</f>
        <v>#NAME?</v>
      </c>
      <c r="B11160">
        <v>291</v>
      </c>
      <c r="C11160" t="s">
        <v>160</v>
      </c>
      <c r="D11160" s="1">
        <v>42983</v>
      </c>
      <c r="F11160">
        <v>2</v>
      </c>
      <c r="G11160">
        <v>2720</v>
      </c>
      <c r="H11160" t="s">
        <v>65</v>
      </c>
      <c r="J11160" t="s">
        <v>14</v>
      </c>
      <c r="K11160">
        <v>50</v>
      </c>
      <c r="L11160" t="s">
        <v>15</v>
      </c>
    </row>
    <row r="11161" spans="1:12">
      <c r="A11161" t="e">
        <f ca="1">E00251711658521</f>
        <v>#NAME?</v>
      </c>
      <c r="B11161">
        <v>11</v>
      </c>
      <c r="C11161" t="s">
        <v>245</v>
      </c>
      <c r="D11161" s="1">
        <v>41199</v>
      </c>
      <c r="F11161">
        <v>1</v>
      </c>
      <c r="G11161">
        <v>30983</v>
      </c>
      <c r="H11161" t="s">
        <v>325</v>
      </c>
      <c r="J11161" t="s">
        <v>14</v>
      </c>
      <c r="K11161">
        <v>40</v>
      </c>
      <c r="L11161" t="s">
        <v>15</v>
      </c>
    </row>
    <row r="11162" spans="1:12">
      <c r="A11162" t="e">
        <f ca="1">E00251711658521</f>
        <v>#NAME?</v>
      </c>
      <c r="B11162">
        <v>11</v>
      </c>
      <c r="C11162" t="s">
        <v>245</v>
      </c>
      <c r="D11162" s="1">
        <v>41239</v>
      </c>
      <c r="F11162">
        <v>1</v>
      </c>
      <c r="G11162">
        <v>73730</v>
      </c>
      <c r="H11162" t="s">
        <v>266</v>
      </c>
      <c r="J11162" t="s">
        <v>14</v>
      </c>
      <c r="K11162">
        <v>40</v>
      </c>
      <c r="L11162" t="s">
        <v>15</v>
      </c>
    </row>
    <row r="11163" spans="1:12">
      <c r="A11163" t="e">
        <f ca="1">E00251537610321</f>
        <v>#NAME?</v>
      </c>
      <c r="B11163">
        <v>1273</v>
      </c>
      <c r="C11163" t="s">
        <v>28</v>
      </c>
      <c r="D11163" s="1">
        <v>42796</v>
      </c>
      <c r="F11163">
        <v>2</v>
      </c>
      <c r="G11163">
        <v>2449</v>
      </c>
      <c r="H11163" t="s">
        <v>53</v>
      </c>
      <c r="J11163" t="s">
        <v>14</v>
      </c>
      <c r="K11163">
        <v>60</v>
      </c>
      <c r="L11163" t="s">
        <v>15</v>
      </c>
    </row>
    <row r="11164" spans="1:12">
      <c r="A11164" t="e">
        <f ca="1">E00251537087821</f>
        <v>#NAME?</v>
      </c>
      <c r="B11164">
        <v>291</v>
      </c>
      <c r="C11164" t="s">
        <v>160</v>
      </c>
      <c r="D11164" s="1">
        <v>42359</v>
      </c>
      <c r="F11164">
        <v>4</v>
      </c>
      <c r="G11164">
        <v>72871</v>
      </c>
      <c r="H11164" t="s">
        <v>685</v>
      </c>
      <c r="J11164" t="s">
        <v>14</v>
      </c>
      <c r="K11164">
        <v>48</v>
      </c>
      <c r="L11164" t="s">
        <v>15</v>
      </c>
    </row>
    <row r="11165" spans="1:12">
      <c r="A11165" t="e">
        <f ca="1">E00251537087821</f>
        <v>#NAME?</v>
      </c>
      <c r="B11165">
        <v>291</v>
      </c>
      <c r="C11165" t="s">
        <v>160</v>
      </c>
      <c r="D11165" s="1">
        <v>41558</v>
      </c>
      <c r="F11165">
        <v>1</v>
      </c>
      <c r="G11165">
        <v>71940</v>
      </c>
      <c r="H11165" t="s">
        <v>135</v>
      </c>
      <c r="J11165" t="s">
        <v>14</v>
      </c>
      <c r="K11165">
        <v>46</v>
      </c>
      <c r="L11165" t="s">
        <v>15</v>
      </c>
    </row>
    <row r="11166" spans="1:12">
      <c r="A11166" t="e">
        <f ca="1">E00251611656421</f>
        <v>#NAME?</v>
      </c>
      <c r="B11166">
        <v>29</v>
      </c>
      <c r="C11166" t="s">
        <v>309</v>
      </c>
      <c r="D11166" s="1">
        <v>41432</v>
      </c>
      <c r="F11166">
        <v>2</v>
      </c>
      <c r="G11166">
        <v>4019</v>
      </c>
      <c r="H11166" t="s">
        <v>26</v>
      </c>
      <c r="J11166" t="s">
        <v>14</v>
      </c>
      <c r="K11166">
        <v>53</v>
      </c>
      <c r="L11166" t="s">
        <v>15</v>
      </c>
    </row>
    <row r="11167" spans="1:12">
      <c r="A11167" t="e">
        <f ca="1">E00251512560421</f>
        <v>#NAME?</v>
      </c>
      <c r="B11167">
        <v>51</v>
      </c>
      <c r="C11167" t="s">
        <v>372</v>
      </c>
      <c r="D11167" s="1">
        <v>41701</v>
      </c>
      <c r="F11167">
        <v>1</v>
      </c>
      <c r="G11167">
        <v>7962</v>
      </c>
      <c r="H11167" t="s">
        <v>111</v>
      </c>
      <c r="J11167" t="s">
        <v>14</v>
      </c>
      <c r="K11167">
        <v>52</v>
      </c>
      <c r="L11167" t="s">
        <v>22</v>
      </c>
    </row>
    <row r="11168" spans="1:12">
      <c r="A11168" t="e">
        <f ca="1">E00251711658521</f>
        <v>#NAME?</v>
      </c>
      <c r="B11168">
        <v>7927</v>
      </c>
      <c r="C11168" t="s">
        <v>367</v>
      </c>
      <c r="D11168" s="1">
        <v>42748</v>
      </c>
      <c r="F11168">
        <v>2</v>
      </c>
      <c r="G11168">
        <v>4019</v>
      </c>
      <c r="H11168" t="s">
        <v>26</v>
      </c>
      <c r="J11168" t="s">
        <v>14</v>
      </c>
      <c r="K11168">
        <v>44</v>
      </c>
      <c r="L11168" t="s">
        <v>15</v>
      </c>
    </row>
    <row r="11169" spans="1:12">
      <c r="A11169" t="e">
        <f ca="1">E00251711658521</f>
        <v>#NAME?</v>
      </c>
      <c r="B11169">
        <v>7927</v>
      </c>
      <c r="C11169" t="s">
        <v>367</v>
      </c>
      <c r="D11169" s="1">
        <v>42748</v>
      </c>
      <c r="F11169">
        <v>3</v>
      </c>
      <c r="G11169">
        <v>27800</v>
      </c>
      <c r="H11169" t="s">
        <v>145</v>
      </c>
      <c r="J11169" t="s">
        <v>14</v>
      </c>
      <c r="K11169">
        <v>44</v>
      </c>
      <c r="L11169" t="s">
        <v>15</v>
      </c>
    </row>
    <row r="11170" spans="1:12">
      <c r="A11170" t="e">
        <f ca="1">E00251711658521</f>
        <v>#NAME?</v>
      </c>
      <c r="B11170">
        <v>4991</v>
      </c>
      <c r="C11170" t="s">
        <v>838</v>
      </c>
      <c r="D11170" s="1">
        <v>42738</v>
      </c>
      <c r="F11170">
        <v>1</v>
      </c>
      <c r="G11170">
        <v>7231</v>
      </c>
      <c r="H11170" t="s">
        <v>128</v>
      </c>
      <c r="I11170" t="s">
        <v>148</v>
      </c>
      <c r="J11170" t="s">
        <v>57</v>
      </c>
      <c r="K11170">
        <v>44</v>
      </c>
      <c r="L11170" t="s">
        <v>15</v>
      </c>
    </row>
    <row r="11171" spans="1:12">
      <c r="A11171" t="e">
        <f ca="1">E00251711658521</f>
        <v>#NAME?</v>
      </c>
      <c r="B11171">
        <v>7927</v>
      </c>
      <c r="C11171" t="s">
        <v>367</v>
      </c>
      <c r="D11171" s="1">
        <v>42837</v>
      </c>
      <c r="F11171">
        <v>1</v>
      </c>
      <c r="G11171">
        <v>4019</v>
      </c>
      <c r="H11171" t="s">
        <v>26</v>
      </c>
      <c r="J11171" t="s">
        <v>14</v>
      </c>
      <c r="K11171">
        <v>44</v>
      </c>
      <c r="L11171" t="s">
        <v>15</v>
      </c>
    </row>
    <row r="11172" spans="1:12">
      <c r="A11172" t="e">
        <f ca="1">E00251537087821</f>
        <v>#NAME?</v>
      </c>
      <c r="B11172">
        <v>291</v>
      </c>
      <c r="C11172" t="s">
        <v>160</v>
      </c>
      <c r="D11172" s="1">
        <v>42739</v>
      </c>
      <c r="F11172">
        <v>2</v>
      </c>
      <c r="G11172">
        <v>71940</v>
      </c>
      <c r="H11172" t="s">
        <v>135</v>
      </c>
      <c r="J11172" t="s">
        <v>14</v>
      </c>
      <c r="K11172">
        <v>49</v>
      </c>
      <c r="L11172" t="s">
        <v>15</v>
      </c>
    </row>
    <row r="11173" spans="1:12">
      <c r="A11173" t="e">
        <f ca="1">E00251611656421</f>
        <v>#NAME?</v>
      </c>
      <c r="B11173">
        <v>29</v>
      </c>
      <c r="C11173" t="s">
        <v>309</v>
      </c>
      <c r="D11173" s="1">
        <v>40982</v>
      </c>
      <c r="F11173">
        <v>1</v>
      </c>
      <c r="G11173">
        <v>2729</v>
      </c>
      <c r="H11173" t="s">
        <v>115</v>
      </c>
      <c r="J11173" t="s">
        <v>14</v>
      </c>
      <c r="K11173">
        <v>52</v>
      </c>
      <c r="L11173" t="s">
        <v>15</v>
      </c>
    </row>
    <row r="11174" spans="1:12">
      <c r="A11174" t="e">
        <f ca="1">E00251611656421</f>
        <v>#NAME?</v>
      </c>
      <c r="B11174">
        <v>29</v>
      </c>
      <c r="C11174" t="s">
        <v>309</v>
      </c>
      <c r="D11174" s="1">
        <v>41388</v>
      </c>
      <c r="F11174">
        <v>1</v>
      </c>
      <c r="G11174">
        <v>4019</v>
      </c>
      <c r="H11174" t="s">
        <v>26</v>
      </c>
      <c r="J11174" t="s">
        <v>14</v>
      </c>
      <c r="K11174">
        <v>53</v>
      </c>
      <c r="L11174" t="s">
        <v>15</v>
      </c>
    </row>
    <row r="11175" spans="1:12">
      <c r="A11175" t="e">
        <f ca="1">E00251611656421</f>
        <v>#NAME?</v>
      </c>
      <c r="B11175">
        <v>29</v>
      </c>
      <c r="C11175" t="s">
        <v>309</v>
      </c>
      <c r="D11175" s="1">
        <v>42221</v>
      </c>
      <c r="F11175">
        <v>1</v>
      </c>
      <c r="G11175">
        <v>9492</v>
      </c>
      <c r="H11175" t="s">
        <v>317</v>
      </c>
      <c r="J11175" t="s">
        <v>14</v>
      </c>
      <c r="K11175">
        <v>56</v>
      </c>
      <c r="L11175" t="s">
        <v>15</v>
      </c>
    </row>
    <row r="11176" spans="1:12">
      <c r="A11176" t="e">
        <f ca="1">E00251537087821</f>
        <v>#NAME?</v>
      </c>
      <c r="B11176">
        <v>291</v>
      </c>
      <c r="C11176" t="s">
        <v>160</v>
      </c>
      <c r="D11176" s="1">
        <v>41775</v>
      </c>
      <c r="F11176">
        <v>1</v>
      </c>
      <c r="G11176">
        <v>7823</v>
      </c>
      <c r="H11176" t="s">
        <v>282</v>
      </c>
      <c r="J11176" t="s">
        <v>14</v>
      </c>
      <c r="K11176">
        <v>47</v>
      </c>
      <c r="L11176" t="s">
        <v>22</v>
      </c>
    </row>
    <row r="11177" spans="1:12">
      <c r="A11177" t="e">
        <f ca="1">E00251611656421</f>
        <v>#NAME?</v>
      </c>
      <c r="B11177">
        <v>29</v>
      </c>
      <c r="C11177" t="s">
        <v>309</v>
      </c>
      <c r="D11177" s="1">
        <v>42110</v>
      </c>
      <c r="F11177">
        <v>2</v>
      </c>
      <c r="G11177">
        <v>4019</v>
      </c>
      <c r="H11177" t="s">
        <v>26</v>
      </c>
      <c r="J11177" t="s">
        <v>14</v>
      </c>
      <c r="K11177">
        <v>55</v>
      </c>
      <c r="L11177" t="s">
        <v>15</v>
      </c>
    </row>
    <row r="11178" spans="1:12">
      <c r="A11178" t="e">
        <f ca="1">E00251611656421</f>
        <v>#NAME?</v>
      </c>
      <c r="B11178">
        <v>29</v>
      </c>
      <c r="C11178" t="s">
        <v>309</v>
      </c>
      <c r="D11178" s="1">
        <v>43000</v>
      </c>
      <c r="F11178">
        <v>3</v>
      </c>
      <c r="G11178">
        <v>4019</v>
      </c>
      <c r="H11178" t="s">
        <v>26</v>
      </c>
      <c r="J11178" t="s">
        <v>14</v>
      </c>
      <c r="K11178">
        <v>58</v>
      </c>
      <c r="L11178" t="s">
        <v>15</v>
      </c>
    </row>
    <row r="11179" spans="1:12">
      <c r="A11179" t="e">
        <f ca="1">E00251611656421</f>
        <v>#NAME?</v>
      </c>
      <c r="B11179">
        <v>29</v>
      </c>
      <c r="C11179" t="s">
        <v>309</v>
      </c>
      <c r="D11179" s="1">
        <v>41827</v>
      </c>
      <c r="F11179">
        <v>2</v>
      </c>
      <c r="G11179">
        <v>7880</v>
      </c>
      <c r="H11179" t="s">
        <v>213</v>
      </c>
      <c r="J11179" t="s">
        <v>14</v>
      </c>
      <c r="K11179">
        <v>55</v>
      </c>
      <c r="L11179" t="s">
        <v>22</v>
      </c>
    </row>
    <row r="11180" spans="1:12">
      <c r="A11180" t="e">
        <f ca="1">E00251512560421</f>
        <v>#NAME?</v>
      </c>
      <c r="B11180">
        <v>51</v>
      </c>
      <c r="C11180" t="s">
        <v>372</v>
      </c>
      <c r="D11180" s="1">
        <v>42795</v>
      </c>
      <c r="F11180">
        <v>1</v>
      </c>
      <c r="G11180">
        <v>5990</v>
      </c>
      <c r="H11180" t="s">
        <v>60</v>
      </c>
      <c r="J11180" t="s">
        <v>14</v>
      </c>
      <c r="K11180">
        <v>55</v>
      </c>
      <c r="L11180" t="s">
        <v>15</v>
      </c>
    </row>
    <row r="11181" spans="1:12">
      <c r="A11181" t="e">
        <f ca="1">E00251611656421</f>
        <v>#NAME?</v>
      </c>
      <c r="B11181">
        <v>29</v>
      </c>
      <c r="C11181" t="s">
        <v>309</v>
      </c>
      <c r="D11181" s="1">
        <v>41843</v>
      </c>
      <c r="F11181">
        <v>3</v>
      </c>
      <c r="G11181">
        <v>4019</v>
      </c>
      <c r="H11181" t="s">
        <v>26</v>
      </c>
      <c r="J11181" t="s">
        <v>14</v>
      </c>
      <c r="K11181">
        <v>55</v>
      </c>
      <c r="L11181" t="s">
        <v>15</v>
      </c>
    </row>
    <row r="11182" spans="1:12">
      <c r="A11182" t="e">
        <f ca="1">E00251518870221</f>
        <v>#NAME?</v>
      </c>
      <c r="B11182">
        <v>291</v>
      </c>
      <c r="C11182" t="s">
        <v>160</v>
      </c>
      <c r="D11182" s="1">
        <v>42228</v>
      </c>
      <c r="F11182">
        <v>1</v>
      </c>
      <c r="G11182">
        <v>7840</v>
      </c>
      <c r="H11182" t="s">
        <v>55</v>
      </c>
      <c r="J11182" t="s">
        <v>14</v>
      </c>
      <c r="K11182">
        <v>50</v>
      </c>
      <c r="L11182" t="s">
        <v>22</v>
      </c>
    </row>
    <row r="11183" spans="1:12">
      <c r="A11183" t="e">
        <f ca="1">E00251518870221</f>
        <v>#NAME?</v>
      </c>
      <c r="B11183">
        <v>291</v>
      </c>
      <c r="C11183" t="s">
        <v>160</v>
      </c>
      <c r="D11183" s="1">
        <v>42779</v>
      </c>
      <c r="F11183">
        <v>1</v>
      </c>
      <c r="G11183">
        <v>3540</v>
      </c>
      <c r="H11183" t="s">
        <v>436</v>
      </c>
      <c r="J11183" t="s">
        <v>14</v>
      </c>
      <c r="K11183">
        <v>52</v>
      </c>
      <c r="L11183" t="s">
        <v>15</v>
      </c>
    </row>
    <row r="11184" spans="1:12">
      <c r="A11184" t="e">
        <f ca="1">E00251611656421</f>
        <v>#NAME?</v>
      </c>
      <c r="B11184">
        <v>29</v>
      </c>
      <c r="C11184" t="s">
        <v>309</v>
      </c>
      <c r="D11184" s="1">
        <v>41044</v>
      </c>
      <c r="F11184">
        <v>2</v>
      </c>
      <c r="G11184">
        <v>4019</v>
      </c>
      <c r="H11184" t="s">
        <v>26</v>
      </c>
      <c r="J11184" t="s">
        <v>14</v>
      </c>
      <c r="K11184">
        <v>52</v>
      </c>
      <c r="L11184" t="s">
        <v>15</v>
      </c>
    </row>
    <row r="11185" spans="1:12">
      <c r="A11185" t="e">
        <f ca="1">E00251611656421</f>
        <v>#NAME?</v>
      </c>
      <c r="B11185">
        <v>29</v>
      </c>
      <c r="C11185" t="s">
        <v>309</v>
      </c>
      <c r="D11185" s="1">
        <v>42212</v>
      </c>
      <c r="F11185">
        <v>1</v>
      </c>
      <c r="G11185">
        <v>6961</v>
      </c>
      <c r="H11185" t="s">
        <v>561</v>
      </c>
      <c r="J11185" t="s">
        <v>14</v>
      </c>
      <c r="K11185">
        <v>56</v>
      </c>
      <c r="L11185" t="s">
        <v>15</v>
      </c>
    </row>
    <row r="11186" spans="1:12">
      <c r="A11186" t="e">
        <f ca="1">E00251611656421</f>
        <v>#NAME?</v>
      </c>
      <c r="B11186">
        <v>29</v>
      </c>
      <c r="C11186" t="s">
        <v>309</v>
      </c>
      <c r="D11186" s="1">
        <v>43000</v>
      </c>
      <c r="F11186">
        <v>4</v>
      </c>
      <c r="G11186">
        <v>3051</v>
      </c>
      <c r="H11186" t="s">
        <v>13</v>
      </c>
      <c r="J11186" t="s">
        <v>14</v>
      </c>
      <c r="K11186">
        <v>58</v>
      </c>
      <c r="L11186" t="s">
        <v>15</v>
      </c>
    </row>
    <row r="11187" spans="1:12">
      <c r="A11187" t="e">
        <f ca="1">E00251611656421</f>
        <v>#NAME?</v>
      </c>
      <c r="B11187">
        <v>886</v>
      </c>
      <c r="C11187" t="s">
        <v>1011</v>
      </c>
      <c r="D11187" s="1">
        <v>40976</v>
      </c>
      <c r="F11187">
        <v>1</v>
      </c>
      <c r="G11187">
        <v>3004</v>
      </c>
      <c r="H11187" t="s">
        <v>104</v>
      </c>
      <c r="J11187" t="s">
        <v>272</v>
      </c>
      <c r="K11187">
        <v>52</v>
      </c>
      <c r="L11187" t="s">
        <v>15</v>
      </c>
    </row>
    <row r="11188" spans="1:12">
      <c r="A11188" t="e">
        <f ca="1">E00251715425121</f>
        <v>#NAME?</v>
      </c>
      <c r="B11188">
        <v>93</v>
      </c>
      <c r="C11188" t="s">
        <v>375</v>
      </c>
      <c r="D11188" s="1">
        <v>42034</v>
      </c>
      <c r="F11188">
        <v>1</v>
      </c>
      <c r="G11188">
        <v>69010</v>
      </c>
      <c r="H11188" t="s">
        <v>294</v>
      </c>
      <c r="J11188" t="s">
        <v>14</v>
      </c>
      <c r="K11188">
        <v>56</v>
      </c>
      <c r="L11188" t="s">
        <v>15</v>
      </c>
    </row>
    <row r="11189" spans="1:12">
      <c r="A11189" t="e">
        <f ca="1">E00251619839221</f>
        <v>#NAME?</v>
      </c>
      <c r="B11189">
        <v>455</v>
      </c>
      <c r="C11189" t="s">
        <v>312</v>
      </c>
      <c r="D11189" s="1">
        <v>42222</v>
      </c>
      <c r="F11189">
        <v>1</v>
      </c>
      <c r="G11189">
        <v>72190</v>
      </c>
      <c r="H11189" t="s">
        <v>341</v>
      </c>
      <c r="J11189" t="s">
        <v>14</v>
      </c>
      <c r="K11189">
        <v>52</v>
      </c>
      <c r="L11189" t="s">
        <v>15</v>
      </c>
    </row>
    <row r="11190" spans="1:12">
      <c r="A11190" t="e">
        <f ca="1">E00251529116421</f>
        <v>#NAME?</v>
      </c>
      <c r="B11190">
        <v>151</v>
      </c>
      <c r="C11190" t="s">
        <v>381</v>
      </c>
      <c r="D11190" s="1">
        <v>41990</v>
      </c>
      <c r="F11190">
        <v>1</v>
      </c>
      <c r="G11190">
        <v>463</v>
      </c>
      <c r="H11190" t="s">
        <v>259</v>
      </c>
      <c r="J11190" t="s">
        <v>14</v>
      </c>
      <c r="K11190">
        <v>54</v>
      </c>
      <c r="L11190" t="s">
        <v>15</v>
      </c>
    </row>
    <row r="11191" spans="1:12">
      <c r="A11191" t="e">
        <f ca="1">E00251432363021</f>
        <v>#NAME?</v>
      </c>
      <c r="B11191">
        <v>493</v>
      </c>
      <c r="C11191" t="s">
        <v>376</v>
      </c>
      <c r="D11191" s="1">
        <v>42073</v>
      </c>
      <c r="F11191">
        <v>1</v>
      </c>
      <c r="G11191">
        <v>7231</v>
      </c>
      <c r="H11191" t="s">
        <v>128</v>
      </c>
      <c r="J11191" t="s">
        <v>14</v>
      </c>
      <c r="K11191">
        <v>47</v>
      </c>
      <c r="L11191" t="s">
        <v>15</v>
      </c>
    </row>
    <row r="11192" spans="1:12">
      <c r="A11192" t="e">
        <f ca="1">E00251529116421</f>
        <v>#NAME?</v>
      </c>
      <c r="B11192">
        <v>4878</v>
      </c>
      <c r="C11192" t="s">
        <v>909</v>
      </c>
      <c r="D11192" s="1">
        <v>42208</v>
      </c>
      <c r="F11192">
        <v>1</v>
      </c>
      <c r="G11192">
        <v>4019</v>
      </c>
      <c r="H11192" t="s">
        <v>26</v>
      </c>
      <c r="I11192" t="s">
        <v>148</v>
      </c>
      <c r="J11192" t="s">
        <v>57</v>
      </c>
      <c r="K11192">
        <v>54</v>
      </c>
      <c r="L11192" t="s">
        <v>15</v>
      </c>
    </row>
    <row r="11193" spans="1:12">
      <c r="A11193" t="e">
        <f ca="1">E00251526894021</f>
        <v>#NAME?</v>
      </c>
      <c r="B11193">
        <v>28</v>
      </c>
      <c r="C11193" t="s">
        <v>153</v>
      </c>
      <c r="D11193" s="1">
        <v>42380</v>
      </c>
      <c r="F11193">
        <v>1</v>
      </c>
      <c r="G11193">
        <v>2729</v>
      </c>
      <c r="H11193" t="s">
        <v>115</v>
      </c>
      <c r="J11193" t="s">
        <v>14</v>
      </c>
      <c r="K11193">
        <v>53</v>
      </c>
      <c r="L11193" t="s">
        <v>15</v>
      </c>
    </row>
    <row r="11194" spans="1:12">
      <c r="A11194" t="e">
        <f ca="1">E00251526894021</f>
        <v>#NAME?</v>
      </c>
      <c r="B11194">
        <v>28</v>
      </c>
      <c r="C11194" t="s">
        <v>153</v>
      </c>
      <c r="D11194" s="1">
        <v>42352</v>
      </c>
      <c r="F11194">
        <v>2</v>
      </c>
      <c r="G11194">
        <v>2729</v>
      </c>
      <c r="H11194" t="s">
        <v>115</v>
      </c>
      <c r="J11194" t="s">
        <v>14</v>
      </c>
      <c r="K11194">
        <v>52</v>
      </c>
      <c r="L11194" t="s">
        <v>15</v>
      </c>
    </row>
    <row r="11195" spans="1:12">
      <c r="A11195" t="e">
        <f ca="1">E00251715425121</f>
        <v>#NAME?</v>
      </c>
      <c r="B11195">
        <v>93</v>
      </c>
      <c r="C11195" t="s">
        <v>375</v>
      </c>
      <c r="D11195" s="1">
        <v>42079</v>
      </c>
      <c r="F11195">
        <v>1</v>
      </c>
      <c r="G11195">
        <v>4721</v>
      </c>
      <c r="H11195" t="s">
        <v>1193</v>
      </c>
      <c r="J11195" t="s">
        <v>14</v>
      </c>
      <c r="K11195">
        <v>56</v>
      </c>
      <c r="L11195" t="s">
        <v>15</v>
      </c>
    </row>
    <row r="11196" spans="1:12">
      <c r="A11196" t="e">
        <f ca="1">E00251429782321</f>
        <v>#NAME?</v>
      </c>
      <c r="B11196">
        <v>160</v>
      </c>
      <c r="C11196" t="s">
        <v>278</v>
      </c>
      <c r="D11196" s="1">
        <v>41870</v>
      </c>
      <c r="F11196">
        <v>2</v>
      </c>
      <c r="G11196">
        <v>4019</v>
      </c>
      <c r="H11196" t="s">
        <v>26</v>
      </c>
      <c r="J11196" t="s">
        <v>14</v>
      </c>
      <c r="K11196">
        <v>60</v>
      </c>
      <c r="L11196" t="s">
        <v>15</v>
      </c>
    </row>
    <row r="11197" spans="1:12">
      <c r="A11197" t="e">
        <f ca="1">E00251512715021</f>
        <v>#NAME?</v>
      </c>
      <c r="B11197">
        <v>52</v>
      </c>
      <c r="C11197" t="s">
        <v>384</v>
      </c>
      <c r="D11197" s="1">
        <v>42472</v>
      </c>
      <c r="F11197">
        <v>3</v>
      </c>
      <c r="G11197">
        <v>4019</v>
      </c>
      <c r="H11197" t="s">
        <v>26</v>
      </c>
      <c r="J11197" t="s">
        <v>14</v>
      </c>
      <c r="K11197">
        <v>50</v>
      </c>
      <c r="L11197" t="s">
        <v>15</v>
      </c>
    </row>
    <row r="11198" spans="1:12">
      <c r="A11198" t="e">
        <f ca="1">E00251512715021</f>
        <v>#NAME?</v>
      </c>
      <c r="B11198">
        <v>52</v>
      </c>
      <c r="C11198" t="s">
        <v>384</v>
      </c>
      <c r="D11198" s="1">
        <v>42863</v>
      </c>
      <c r="F11198">
        <v>1</v>
      </c>
      <c r="G11198">
        <v>7242</v>
      </c>
      <c r="H11198" t="s">
        <v>93</v>
      </c>
      <c r="J11198" t="s">
        <v>14</v>
      </c>
      <c r="K11198">
        <v>51</v>
      </c>
      <c r="L11198" t="s">
        <v>15</v>
      </c>
    </row>
    <row r="11199" spans="1:12">
      <c r="A11199" t="e">
        <f ca="1">E00251429782321</f>
        <v>#NAME?</v>
      </c>
      <c r="B11199">
        <v>160</v>
      </c>
      <c r="C11199" t="s">
        <v>278</v>
      </c>
      <c r="D11199" s="1">
        <v>42514</v>
      </c>
      <c r="F11199">
        <v>2</v>
      </c>
      <c r="G11199">
        <v>25000</v>
      </c>
      <c r="H11199" t="s">
        <v>178</v>
      </c>
      <c r="J11199" t="s">
        <v>14</v>
      </c>
      <c r="K11199">
        <v>62</v>
      </c>
      <c r="L11199" t="s">
        <v>15</v>
      </c>
    </row>
    <row r="11200" spans="1:12">
      <c r="A11200" t="e">
        <f ca="1">E00251429782321</f>
        <v>#NAME?</v>
      </c>
      <c r="B11200">
        <v>160</v>
      </c>
      <c r="C11200" t="s">
        <v>278</v>
      </c>
      <c r="D11200" s="1">
        <v>42528</v>
      </c>
      <c r="F11200">
        <v>1</v>
      </c>
      <c r="G11200">
        <v>25000</v>
      </c>
      <c r="H11200" t="s">
        <v>178</v>
      </c>
      <c r="J11200" t="s">
        <v>14</v>
      </c>
      <c r="K11200">
        <v>62</v>
      </c>
      <c r="L11200" t="s">
        <v>15</v>
      </c>
    </row>
    <row r="11201" spans="1:12">
      <c r="A11201" t="e">
        <f ca="1">E00251429782321</f>
        <v>#NAME?</v>
      </c>
      <c r="B11201">
        <v>160</v>
      </c>
      <c r="C11201" t="s">
        <v>278</v>
      </c>
      <c r="D11201" s="1">
        <v>42695</v>
      </c>
      <c r="F11201">
        <v>3</v>
      </c>
      <c r="G11201">
        <v>4019</v>
      </c>
      <c r="H11201" t="s">
        <v>26</v>
      </c>
      <c r="J11201" t="s">
        <v>14</v>
      </c>
      <c r="K11201">
        <v>63</v>
      </c>
      <c r="L11201" t="s">
        <v>15</v>
      </c>
    </row>
    <row r="11202" spans="1:12">
      <c r="A11202" t="e">
        <f ca="1">E00251619839221</f>
        <v>#NAME?</v>
      </c>
      <c r="B11202">
        <v>455</v>
      </c>
      <c r="C11202" t="s">
        <v>312</v>
      </c>
      <c r="D11202" s="1">
        <v>40974</v>
      </c>
      <c r="F11202">
        <v>1</v>
      </c>
      <c r="G11202">
        <v>490</v>
      </c>
      <c r="H11202" t="s">
        <v>203</v>
      </c>
      <c r="J11202" t="s">
        <v>14</v>
      </c>
      <c r="K11202">
        <v>48</v>
      </c>
      <c r="L11202" t="s">
        <v>15</v>
      </c>
    </row>
    <row r="11203" spans="1:12">
      <c r="A11203" t="e">
        <f ca="1">E00251429782321</f>
        <v>#NAME?</v>
      </c>
      <c r="B11203">
        <v>160</v>
      </c>
      <c r="C11203" t="s">
        <v>278</v>
      </c>
      <c r="D11203" s="1">
        <v>42600</v>
      </c>
      <c r="F11203">
        <v>3</v>
      </c>
      <c r="G11203">
        <v>4019</v>
      </c>
      <c r="H11203" t="s">
        <v>26</v>
      </c>
      <c r="J11203" t="s">
        <v>14</v>
      </c>
      <c r="K11203">
        <v>62</v>
      </c>
      <c r="L11203" t="s">
        <v>15</v>
      </c>
    </row>
    <row r="11204" spans="1:12">
      <c r="A11204" t="e">
        <f ca="1">E00251432363021</f>
        <v>#NAME?</v>
      </c>
      <c r="B11204">
        <v>493</v>
      </c>
      <c r="C11204" t="s">
        <v>376</v>
      </c>
      <c r="D11204" s="1">
        <v>42131</v>
      </c>
      <c r="F11204">
        <v>1</v>
      </c>
      <c r="G11204">
        <v>7231</v>
      </c>
      <c r="H11204" t="s">
        <v>128</v>
      </c>
      <c r="J11204" t="s">
        <v>14</v>
      </c>
      <c r="K11204">
        <v>47</v>
      </c>
      <c r="L11204" t="s">
        <v>15</v>
      </c>
    </row>
    <row r="11205" spans="1:12">
      <c r="A11205" t="e">
        <f ca="1">E00251429782321</f>
        <v>#NAME?</v>
      </c>
      <c r="B11205">
        <v>160</v>
      </c>
      <c r="C11205" t="s">
        <v>278</v>
      </c>
      <c r="D11205" s="1">
        <v>41319</v>
      </c>
      <c r="F11205">
        <v>1</v>
      </c>
      <c r="G11205">
        <v>7999</v>
      </c>
      <c r="H11205" t="s">
        <v>80</v>
      </c>
      <c r="J11205" t="s">
        <v>14</v>
      </c>
      <c r="K11205">
        <v>59</v>
      </c>
      <c r="L11205" t="s">
        <v>15</v>
      </c>
    </row>
    <row r="11206" spans="1:12">
      <c r="A11206" t="e">
        <f ca="1">E00251429782321</f>
        <v>#NAME?</v>
      </c>
      <c r="B11206">
        <v>160</v>
      </c>
      <c r="C11206" t="s">
        <v>278</v>
      </c>
      <c r="D11206" s="1">
        <v>41393</v>
      </c>
      <c r="F11206">
        <v>3</v>
      </c>
      <c r="G11206">
        <v>4019</v>
      </c>
      <c r="H11206" t="s">
        <v>26</v>
      </c>
      <c r="J11206" t="s">
        <v>14</v>
      </c>
      <c r="K11206">
        <v>59</v>
      </c>
      <c r="L11206" t="s">
        <v>15</v>
      </c>
    </row>
    <row r="11207" spans="1:12">
      <c r="A11207" t="e">
        <f ca="1">E00251429782321</f>
        <v>#NAME?</v>
      </c>
      <c r="B11207">
        <v>160</v>
      </c>
      <c r="C11207" t="s">
        <v>278</v>
      </c>
      <c r="D11207" s="1">
        <v>42198</v>
      </c>
      <c r="F11207">
        <v>4</v>
      </c>
      <c r="G11207">
        <v>25040</v>
      </c>
      <c r="H11207" t="s">
        <v>388</v>
      </c>
      <c r="J11207" t="s">
        <v>14</v>
      </c>
      <c r="K11207">
        <v>61</v>
      </c>
      <c r="L11207" t="s">
        <v>15</v>
      </c>
    </row>
    <row r="11208" spans="1:12">
      <c r="A11208" t="e">
        <f ca="1">E00251512715021</f>
        <v>#NAME?</v>
      </c>
      <c r="B11208">
        <v>52</v>
      </c>
      <c r="C11208" t="s">
        <v>384</v>
      </c>
      <c r="D11208" s="1">
        <v>42427</v>
      </c>
      <c r="F11208">
        <v>1</v>
      </c>
      <c r="G11208">
        <v>7262</v>
      </c>
      <c r="H11208" t="s">
        <v>198</v>
      </c>
      <c r="J11208" t="s">
        <v>14</v>
      </c>
      <c r="K11208">
        <v>50</v>
      </c>
      <c r="L11208" t="s">
        <v>15</v>
      </c>
    </row>
    <row r="11209" spans="1:12">
      <c r="A11209" t="e">
        <f t="shared" ref="A11209:A11215" ca="1" si="99">E00251429782321</f>
        <v>#NAME?</v>
      </c>
      <c r="B11209">
        <v>160</v>
      </c>
      <c r="C11209" t="s">
        <v>278</v>
      </c>
      <c r="D11209" s="1">
        <v>41368</v>
      </c>
      <c r="F11209">
        <v>1</v>
      </c>
      <c r="G11209">
        <v>30000</v>
      </c>
      <c r="H11209" t="s">
        <v>144</v>
      </c>
      <c r="J11209" t="s">
        <v>14</v>
      </c>
      <c r="K11209">
        <v>59</v>
      </c>
      <c r="L11209" t="s">
        <v>15</v>
      </c>
    </row>
    <row r="11210" spans="1:12">
      <c r="A11210" t="e">
        <f t="shared" ca="1" si="99"/>
        <v>#NAME?</v>
      </c>
      <c r="B11210">
        <v>160</v>
      </c>
      <c r="C11210" t="s">
        <v>278</v>
      </c>
      <c r="D11210" s="1">
        <v>41957</v>
      </c>
      <c r="F11210">
        <v>2</v>
      </c>
      <c r="G11210">
        <v>4019</v>
      </c>
      <c r="H11210" t="s">
        <v>26</v>
      </c>
      <c r="J11210" t="s">
        <v>14</v>
      </c>
      <c r="K11210">
        <v>61</v>
      </c>
      <c r="L11210" t="s">
        <v>15</v>
      </c>
    </row>
    <row r="11211" spans="1:12">
      <c r="A11211" t="e">
        <f t="shared" ca="1" si="99"/>
        <v>#NAME?</v>
      </c>
      <c r="B11211">
        <v>160</v>
      </c>
      <c r="C11211" t="s">
        <v>278</v>
      </c>
      <c r="D11211" s="1">
        <v>42698</v>
      </c>
      <c r="F11211">
        <v>2</v>
      </c>
      <c r="G11211">
        <v>25000</v>
      </c>
      <c r="H11211" t="s">
        <v>178</v>
      </c>
      <c r="J11211" t="s">
        <v>14</v>
      </c>
      <c r="K11211">
        <v>63</v>
      </c>
      <c r="L11211" t="s">
        <v>15</v>
      </c>
    </row>
    <row r="11212" spans="1:12">
      <c r="A11212" t="e">
        <f t="shared" ca="1" si="99"/>
        <v>#NAME?</v>
      </c>
      <c r="B11212">
        <v>160</v>
      </c>
      <c r="C11212" t="s">
        <v>278</v>
      </c>
      <c r="D11212" s="1">
        <v>41978</v>
      </c>
      <c r="F11212">
        <v>1</v>
      </c>
      <c r="G11212">
        <v>25000</v>
      </c>
      <c r="H11212" t="s">
        <v>178</v>
      </c>
      <c r="J11212" t="s">
        <v>14</v>
      </c>
      <c r="K11212">
        <v>61</v>
      </c>
      <c r="L11212" t="s">
        <v>15</v>
      </c>
    </row>
    <row r="11213" spans="1:12">
      <c r="A11213" t="e">
        <f t="shared" ca="1" si="99"/>
        <v>#NAME?</v>
      </c>
      <c r="B11213">
        <v>160</v>
      </c>
      <c r="C11213" t="s">
        <v>278</v>
      </c>
      <c r="D11213" s="1">
        <v>42199</v>
      </c>
      <c r="F11213">
        <v>1</v>
      </c>
      <c r="G11213">
        <v>25000</v>
      </c>
      <c r="H11213" t="s">
        <v>178</v>
      </c>
      <c r="J11213" t="s">
        <v>14</v>
      </c>
      <c r="K11213">
        <v>61</v>
      </c>
      <c r="L11213" t="s">
        <v>15</v>
      </c>
    </row>
    <row r="11214" spans="1:12">
      <c r="A11214" t="e">
        <f t="shared" ca="1" si="99"/>
        <v>#NAME?</v>
      </c>
      <c r="B11214">
        <v>160</v>
      </c>
      <c r="C11214" t="s">
        <v>278</v>
      </c>
      <c r="D11214" s="1">
        <v>42600</v>
      </c>
      <c r="F11214">
        <v>1</v>
      </c>
      <c r="G11214">
        <v>27801</v>
      </c>
      <c r="H11214" t="s">
        <v>387</v>
      </c>
      <c r="J11214" t="s">
        <v>14</v>
      </c>
      <c r="K11214">
        <v>62</v>
      </c>
      <c r="L11214" t="s">
        <v>15</v>
      </c>
    </row>
    <row r="11215" spans="1:12">
      <c r="A11215" t="e">
        <f t="shared" ca="1" si="99"/>
        <v>#NAME?</v>
      </c>
      <c r="B11215">
        <v>160</v>
      </c>
      <c r="C11215" t="s">
        <v>278</v>
      </c>
      <c r="D11215" s="1">
        <v>42647</v>
      </c>
      <c r="F11215">
        <v>1</v>
      </c>
      <c r="G11215">
        <v>25000</v>
      </c>
      <c r="H11215" t="s">
        <v>178</v>
      </c>
      <c r="J11215" t="s">
        <v>14</v>
      </c>
      <c r="K11215">
        <v>63</v>
      </c>
      <c r="L11215" t="s">
        <v>15</v>
      </c>
    </row>
    <row r="11216" spans="1:12">
      <c r="A11216" t="e">
        <f ca="1">E00251432363021</f>
        <v>#NAME?</v>
      </c>
      <c r="B11216">
        <v>493</v>
      </c>
      <c r="C11216" t="s">
        <v>376</v>
      </c>
      <c r="D11216" s="1">
        <v>42136</v>
      </c>
      <c r="F11216">
        <v>2</v>
      </c>
      <c r="G11216">
        <v>7231</v>
      </c>
      <c r="H11216" t="s">
        <v>128</v>
      </c>
      <c r="J11216" t="s">
        <v>14</v>
      </c>
      <c r="K11216">
        <v>47</v>
      </c>
      <c r="L11216" t="s">
        <v>15</v>
      </c>
    </row>
    <row r="11217" spans="1:12">
      <c r="A11217" t="e">
        <f ca="1">E00251715024021</f>
        <v>#NAME?</v>
      </c>
      <c r="B11217">
        <v>39</v>
      </c>
      <c r="C11217" t="s">
        <v>385</v>
      </c>
      <c r="D11217" s="1">
        <v>42743</v>
      </c>
      <c r="E11217">
        <v>7</v>
      </c>
      <c r="F11217">
        <v>7</v>
      </c>
      <c r="G11217">
        <v>87342</v>
      </c>
      <c r="H11217" t="s">
        <v>1266</v>
      </c>
      <c r="J11217" t="s">
        <v>34</v>
      </c>
      <c r="K11217">
        <v>40</v>
      </c>
      <c r="L11217" t="s">
        <v>15</v>
      </c>
    </row>
    <row r="11218" spans="1:12">
      <c r="A11218" t="e">
        <f ca="1">E00251429782321</f>
        <v>#NAME?</v>
      </c>
      <c r="B11218">
        <v>160</v>
      </c>
      <c r="C11218" t="s">
        <v>278</v>
      </c>
      <c r="D11218" s="1">
        <v>42307</v>
      </c>
      <c r="F11218">
        <v>1</v>
      </c>
      <c r="G11218">
        <v>7242</v>
      </c>
      <c r="H11218" t="s">
        <v>93</v>
      </c>
      <c r="J11218" t="s">
        <v>14</v>
      </c>
      <c r="K11218">
        <v>62</v>
      </c>
      <c r="L11218" t="s">
        <v>15</v>
      </c>
    </row>
    <row r="11219" spans="1:12">
      <c r="A11219" t="e">
        <f ca="1">E00251512715021</f>
        <v>#NAME?</v>
      </c>
      <c r="B11219">
        <v>52</v>
      </c>
      <c r="C11219" t="s">
        <v>384</v>
      </c>
      <c r="D11219" s="1">
        <v>42999</v>
      </c>
      <c r="F11219">
        <v>1</v>
      </c>
      <c r="G11219">
        <v>7295</v>
      </c>
      <c r="H11219" t="s">
        <v>76</v>
      </c>
      <c r="J11219" t="s">
        <v>14</v>
      </c>
      <c r="K11219">
        <v>51</v>
      </c>
      <c r="L11219" t="s">
        <v>15</v>
      </c>
    </row>
    <row r="11220" spans="1:12">
      <c r="A11220" t="e">
        <f ca="1">E00251512715021</f>
        <v>#NAME?</v>
      </c>
      <c r="B11220">
        <v>52</v>
      </c>
      <c r="C11220" t="s">
        <v>384</v>
      </c>
      <c r="D11220" s="1">
        <v>42753</v>
      </c>
      <c r="F11220">
        <v>1</v>
      </c>
      <c r="G11220">
        <v>4019</v>
      </c>
      <c r="H11220" t="s">
        <v>26</v>
      </c>
      <c r="J11220" t="s">
        <v>14</v>
      </c>
      <c r="K11220">
        <v>50</v>
      </c>
      <c r="L11220" t="s">
        <v>15</v>
      </c>
    </row>
    <row r="11221" spans="1:12">
      <c r="A11221" t="e">
        <f ca="1">E00251512715021</f>
        <v>#NAME?</v>
      </c>
      <c r="B11221">
        <v>52</v>
      </c>
      <c r="C11221" t="s">
        <v>384</v>
      </c>
      <c r="D11221" s="1">
        <v>42753</v>
      </c>
      <c r="F11221">
        <v>2</v>
      </c>
      <c r="G11221">
        <v>27800</v>
      </c>
      <c r="H11221" t="s">
        <v>145</v>
      </c>
      <c r="J11221" t="s">
        <v>14</v>
      </c>
      <c r="K11221">
        <v>50</v>
      </c>
      <c r="L11221" t="s">
        <v>15</v>
      </c>
    </row>
    <row r="11222" spans="1:12">
      <c r="A11222" t="e">
        <f ca="1">E00251512715021</f>
        <v>#NAME?</v>
      </c>
      <c r="B11222">
        <v>52</v>
      </c>
      <c r="C11222" t="s">
        <v>384</v>
      </c>
      <c r="D11222" s="1">
        <v>42964</v>
      </c>
      <c r="F11222">
        <v>1</v>
      </c>
      <c r="G11222">
        <v>71940</v>
      </c>
      <c r="H11222" t="s">
        <v>135</v>
      </c>
      <c r="J11222" t="s">
        <v>14</v>
      </c>
      <c r="K11222">
        <v>51</v>
      </c>
      <c r="L11222" t="s">
        <v>15</v>
      </c>
    </row>
    <row r="11223" spans="1:12">
      <c r="A11223" t="e">
        <f ca="1">E00251439558321</f>
        <v>#NAME?</v>
      </c>
      <c r="B11223">
        <v>1786</v>
      </c>
      <c r="C11223" t="s">
        <v>37</v>
      </c>
      <c r="D11223" s="1">
        <v>41281</v>
      </c>
      <c r="F11223">
        <v>1</v>
      </c>
      <c r="G11223">
        <v>3051</v>
      </c>
      <c r="H11223" t="s">
        <v>13</v>
      </c>
      <c r="J11223" t="s">
        <v>14</v>
      </c>
      <c r="K11223">
        <v>50</v>
      </c>
      <c r="L11223" t="s">
        <v>15</v>
      </c>
    </row>
    <row r="11224" spans="1:12">
      <c r="A11224" t="e">
        <f ca="1">E00251439558321</f>
        <v>#NAME?</v>
      </c>
      <c r="B11224">
        <v>1786</v>
      </c>
      <c r="C11224" t="s">
        <v>37</v>
      </c>
      <c r="D11224" s="1">
        <v>42580</v>
      </c>
      <c r="F11224">
        <v>4</v>
      </c>
      <c r="G11224">
        <v>49390</v>
      </c>
      <c r="H11224" t="s">
        <v>59</v>
      </c>
      <c r="J11224" t="s">
        <v>14</v>
      </c>
      <c r="K11224">
        <v>53</v>
      </c>
      <c r="L11224" t="s">
        <v>15</v>
      </c>
    </row>
    <row r="11225" spans="1:12">
      <c r="A11225" t="e">
        <f ca="1">E00251512715021</f>
        <v>#NAME?</v>
      </c>
      <c r="B11225">
        <v>52</v>
      </c>
      <c r="C11225" t="s">
        <v>384</v>
      </c>
      <c r="D11225" s="1">
        <v>41319</v>
      </c>
      <c r="F11225">
        <v>1</v>
      </c>
      <c r="G11225">
        <v>7231</v>
      </c>
      <c r="H11225" t="s">
        <v>128</v>
      </c>
      <c r="J11225" t="s">
        <v>14</v>
      </c>
      <c r="K11225">
        <v>47</v>
      </c>
      <c r="L11225" t="s">
        <v>15</v>
      </c>
    </row>
    <row r="11226" spans="1:12">
      <c r="A11226" t="e">
        <f ca="1">E00251715024021</f>
        <v>#NAME?</v>
      </c>
      <c r="B11226">
        <v>767</v>
      </c>
      <c r="C11226" t="s">
        <v>658</v>
      </c>
      <c r="D11226" s="1">
        <v>42777</v>
      </c>
      <c r="F11226">
        <v>1</v>
      </c>
      <c r="G11226">
        <v>7089</v>
      </c>
      <c r="H11226" t="s">
        <v>487</v>
      </c>
      <c r="I11226" t="s">
        <v>56</v>
      </c>
      <c r="J11226" t="s">
        <v>57</v>
      </c>
      <c r="K11226">
        <v>40</v>
      </c>
      <c r="L11226" t="s">
        <v>15</v>
      </c>
    </row>
    <row r="11227" spans="1:12">
      <c r="A11227" t="e">
        <f ca="1">E00251429782321</f>
        <v>#NAME?</v>
      </c>
      <c r="B11227">
        <v>160</v>
      </c>
      <c r="C11227" t="s">
        <v>278</v>
      </c>
      <c r="D11227" s="1">
        <v>41368</v>
      </c>
      <c r="F11227">
        <v>2</v>
      </c>
      <c r="G11227">
        <v>25000</v>
      </c>
      <c r="H11227" t="s">
        <v>178</v>
      </c>
      <c r="J11227" t="s">
        <v>14</v>
      </c>
      <c r="K11227">
        <v>59</v>
      </c>
      <c r="L11227" t="s">
        <v>15</v>
      </c>
    </row>
    <row r="11228" spans="1:12">
      <c r="A11228" t="e">
        <f ca="1">E00251429782321</f>
        <v>#NAME?</v>
      </c>
      <c r="B11228">
        <v>160</v>
      </c>
      <c r="C11228" t="s">
        <v>278</v>
      </c>
      <c r="D11228" s="1">
        <v>42198</v>
      </c>
      <c r="F11228">
        <v>1</v>
      </c>
      <c r="G11228">
        <v>25000</v>
      </c>
      <c r="H11228" t="s">
        <v>178</v>
      </c>
      <c r="J11228" t="s">
        <v>14</v>
      </c>
      <c r="K11228">
        <v>61</v>
      </c>
      <c r="L11228" t="s">
        <v>15</v>
      </c>
    </row>
    <row r="11229" spans="1:12">
      <c r="A11229" t="e">
        <f ca="1">E00251429892721</f>
        <v>#NAME?</v>
      </c>
      <c r="B11229">
        <v>189</v>
      </c>
      <c r="C11229" t="s">
        <v>58</v>
      </c>
      <c r="D11229" s="1">
        <v>42430</v>
      </c>
      <c r="F11229">
        <v>1</v>
      </c>
      <c r="G11229">
        <v>460</v>
      </c>
      <c r="H11229" t="s">
        <v>16</v>
      </c>
      <c r="J11229" t="s">
        <v>14</v>
      </c>
      <c r="K11229">
        <v>43</v>
      </c>
      <c r="L11229" t="s">
        <v>15</v>
      </c>
    </row>
    <row r="11230" spans="1:12">
      <c r="A11230" t="e">
        <f ca="1">E00251432363021</f>
        <v>#NAME?</v>
      </c>
      <c r="B11230">
        <v>493</v>
      </c>
      <c r="C11230" t="s">
        <v>376</v>
      </c>
      <c r="D11230" s="1">
        <v>42137</v>
      </c>
      <c r="F11230">
        <v>1</v>
      </c>
      <c r="G11230">
        <v>7231</v>
      </c>
      <c r="H11230" t="s">
        <v>128</v>
      </c>
      <c r="J11230" t="s">
        <v>14</v>
      </c>
      <c r="K11230">
        <v>47</v>
      </c>
      <c r="L11230" t="s">
        <v>15</v>
      </c>
    </row>
    <row r="11231" spans="1:12">
      <c r="A11231" t="e">
        <f ca="1">E00251429782321</f>
        <v>#NAME?</v>
      </c>
      <c r="B11231">
        <v>160</v>
      </c>
      <c r="C11231" t="s">
        <v>278</v>
      </c>
      <c r="D11231" s="1">
        <v>41870</v>
      </c>
      <c r="F11231">
        <v>1</v>
      </c>
      <c r="G11231">
        <v>25000</v>
      </c>
      <c r="H11231" t="s">
        <v>178</v>
      </c>
      <c r="J11231" t="s">
        <v>14</v>
      </c>
      <c r="K11231">
        <v>60</v>
      </c>
      <c r="L11231" t="s">
        <v>15</v>
      </c>
    </row>
    <row r="11232" spans="1:12">
      <c r="A11232" t="e">
        <f ca="1">E00251512715021</f>
        <v>#NAME?</v>
      </c>
      <c r="B11232">
        <v>52</v>
      </c>
      <c r="C11232" t="s">
        <v>384</v>
      </c>
      <c r="D11232" s="1">
        <v>41324</v>
      </c>
      <c r="F11232">
        <v>1</v>
      </c>
      <c r="G11232">
        <v>7231</v>
      </c>
      <c r="H11232" t="s">
        <v>128</v>
      </c>
      <c r="J11232" t="s">
        <v>14</v>
      </c>
      <c r="K11232">
        <v>47</v>
      </c>
      <c r="L11232" t="s">
        <v>15</v>
      </c>
    </row>
    <row r="11233" spans="1:12">
      <c r="A11233" t="e">
        <f ca="1">E00251429782321</f>
        <v>#NAME?</v>
      </c>
      <c r="B11233">
        <v>160</v>
      </c>
      <c r="C11233" t="s">
        <v>278</v>
      </c>
      <c r="D11233" s="1">
        <v>42307</v>
      </c>
      <c r="F11233">
        <v>5</v>
      </c>
      <c r="G11233">
        <v>4019</v>
      </c>
      <c r="H11233" t="s">
        <v>26</v>
      </c>
      <c r="J11233" t="s">
        <v>14</v>
      </c>
      <c r="K11233">
        <v>62</v>
      </c>
      <c r="L11233" t="s">
        <v>15</v>
      </c>
    </row>
    <row r="11234" spans="1:12">
      <c r="A11234" t="e">
        <f ca="1">E00251512715021</f>
        <v>#NAME?</v>
      </c>
      <c r="B11234">
        <v>52</v>
      </c>
      <c r="C11234" t="s">
        <v>384</v>
      </c>
      <c r="D11234" s="1">
        <v>42479</v>
      </c>
      <c r="F11234">
        <v>1</v>
      </c>
      <c r="G11234">
        <v>4019</v>
      </c>
      <c r="H11234" t="s">
        <v>26</v>
      </c>
      <c r="J11234" t="s">
        <v>14</v>
      </c>
      <c r="K11234">
        <v>50</v>
      </c>
      <c r="L11234" t="s">
        <v>15</v>
      </c>
    </row>
    <row r="11235" spans="1:12">
      <c r="A11235" t="e">
        <f t="shared" ref="A11235:A11240" ca="1" si="100">E00251429782321</f>
        <v>#NAME?</v>
      </c>
      <c r="B11235">
        <v>160</v>
      </c>
      <c r="C11235" t="s">
        <v>278</v>
      </c>
      <c r="D11235" s="1">
        <v>41226</v>
      </c>
      <c r="F11235">
        <v>2</v>
      </c>
      <c r="G11235">
        <v>4019</v>
      </c>
      <c r="H11235" t="s">
        <v>26</v>
      </c>
      <c r="J11235" t="s">
        <v>14</v>
      </c>
      <c r="K11235">
        <v>59</v>
      </c>
      <c r="L11235" t="s">
        <v>15</v>
      </c>
    </row>
    <row r="11236" spans="1:12">
      <c r="A11236" t="e">
        <f t="shared" ca="1" si="100"/>
        <v>#NAME?</v>
      </c>
      <c r="B11236">
        <v>160</v>
      </c>
      <c r="C11236" t="s">
        <v>278</v>
      </c>
      <c r="D11236" s="1">
        <v>41393</v>
      </c>
      <c r="F11236">
        <v>1</v>
      </c>
      <c r="G11236">
        <v>30000</v>
      </c>
      <c r="H11236" t="s">
        <v>144</v>
      </c>
      <c r="J11236" t="s">
        <v>14</v>
      </c>
      <c r="K11236">
        <v>59</v>
      </c>
      <c r="L11236" t="s">
        <v>15</v>
      </c>
    </row>
    <row r="11237" spans="1:12">
      <c r="A11237" t="e">
        <f t="shared" ca="1" si="100"/>
        <v>#NAME?</v>
      </c>
      <c r="B11237">
        <v>160</v>
      </c>
      <c r="C11237" t="s">
        <v>278</v>
      </c>
      <c r="D11237" s="1">
        <v>42888</v>
      </c>
      <c r="F11237">
        <v>4</v>
      </c>
      <c r="G11237">
        <v>4019</v>
      </c>
      <c r="H11237" t="s">
        <v>26</v>
      </c>
      <c r="J11237" t="s">
        <v>14</v>
      </c>
      <c r="K11237">
        <v>63</v>
      </c>
      <c r="L11237" t="s">
        <v>15</v>
      </c>
    </row>
    <row r="11238" spans="1:12">
      <c r="A11238" t="e">
        <f t="shared" ca="1" si="100"/>
        <v>#NAME?</v>
      </c>
      <c r="B11238">
        <v>160</v>
      </c>
      <c r="C11238" t="s">
        <v>278</v>
      </c>
      <c r="D11238" s="1">
        <v>43039</v>
      </c>
      <c r="F11238">
        <v>4</v>
      </c>
      <c r="G11238">
        <v>27800</v>
      </c>
      <c r="H11238" t="s">
        <v>145</v>
      </c>
      <c r="J11238" t="s">
        <v>14</v>
      </c>
      <c r="K11238">
        <v>64</v>
      </c>
      <c r="L11238" t="s">
        <v>15</v>
      </c>
    </row>
    <row r="11239" spans="1:12">
      <c r="A11239" t="e">
        <f t="shared" ca="1" si="100"/>
        <v>#NAME?</v>
      </c>
      <c r="B11239">
        <v>160</v>
      </c>
      <c r="C11239" t="s">
        <v>278</v>
      </c>
      <c r="D11239" s="1">
        <v>42170</v>
      </c>
      <c r="F11239">
        <v>2</v>
      </c>
      <c r="G11239">
        <v>4019</v>
      </c>
      <c r="H11239" t="s">
        <v>26</v>
      </c>
      <c r="J11239" t="s">
        <v>14</v>
      </c>
      <c r="K11239">
        <v>61</v>
      </c>
      <c r="L11239" t="s">
        <v>15</v>
      </c>
    </row>
    <row r="11240" spans="1:12">
      <c r="A11240" t="e">
        <f t="shared" ca="1" si="100"/>
        <v>#NAME?</v>
      </c>
      <c r="B11240">
        <v>160</v>
      </c>
      <c r="C11240" t="s">
        <v>278</v>
      </c>
      <c r="D11240" s="1">
        <v>41305</v>
      </c>
      <c r="F11240">
        <v>3</v>
      </c>
      <c r="G11240">
        <v>4019</v>
      </c>
      <c r="H11240" t="s">
        <v>26</v>
      </c>
      <c r="J11240" t="s">
        <v>14</v>
      </c>
      <c r="K11240">
        <v>59</v>
      </c>
      <c r="L11240" t="s">
        <v>15</v>
      </c>
    </row>
    <row r="11241" spans="1:12">
      <c r="A11241" t="e">
        <f ca="1">E00251512715021</f>
        <v>#NAME?</v>
      </c>
      <c r="B11241">
        <v>52</v>
      </c>
      <c r="C11241" t="s">
        <v>384</v>
      </c>
      <c r="D11241" s="1">
        <v>41541</v>
      </c>
      <c r="F11241">
        <v>2</v>
      </c>
      <c r="G11241">
        <v>5368</v>
      </c>
      <c r="H11241" t="s">
        <v>101</v>
      </c>
      <c r="J11241" t="s">
        <v>14</v>
      </c>
      <c r="K11241">
        <v>47</v>
      </c>
      <c r="L11241" t="s">
        <v>15</v>
      </c>
    </row>
    <row r="11242" spans="1:12">
      <c r="A11242" t="e">
        <f ca="1">E00251429782321</f>
        <v>#NAME?</v>
      </c>
      <c r="B11242">
        <v>160</v>
      </c>
      <c r="C11242" t="s">
        <v>278</v>
      </c>
      <c r="D11242" s="1">
        <v>42339</v>
      </c>
      <c r="F11242">
        <v>1</v>
      </c>
      <c r="G11242">
        <v>4660</v>
      </c>
      <c r="H11242" t="s">
        <v>215</v>
      </c>
      <c r="J11242" t="s">
        <v>14</v>
      </c>
      <c r="K11242">
        <v>62</v>
      </c>
      <c r="L11242" t="s">
        <v>15</v>
      </c>
    </row>
    <row r="11243" spans="1:12">
      <c r="A11243" t="e">
        <f ca="1">E00251429782321</f>
        <v>#NAME?</v>
      </c>
      <c r="B11243">
        <v>160</v>
      </c>
      <c r="C11243" t="s">
        <v>278</v>
      </c>
      <c r="D11243" s="1">
        <v>42341</v>
      </c>
      <c r="F11243">
        <v>2</v>
      </c>
      <c r="G11243">
        <v>7242</v>
      </c>
      <c r="H11243" t="s">
        <v>93</v>
      </c>
      <c r="J11243" t="s">
        <v>14</v>
      </c>
      <c r="K11243">
        <v>62</v>
      </c>
      <c r="L11243" t="s">
        <v>15</v>
      </c>
    </row>
    <row r="11244" spans="1:12">
      <c r="A11244" t="e">
        <f ca="1">E00251439558321</f>
        <v>#NAME?</v>
      </c>
      <c r="B11244">
        <v>1786</v>
      </c>
      <c r="C11244" t="s">
        <v>37</v>
      </c>
      <c r="D11244" s="1">
        <v>42317</v>
      </c>
      <c r="F11244">
        <v>1</v>
      </c>
      <c r="G11244">
        <v>49390</v>
      </c>
      <c r="H11244" t="s">
        <v>59</v>
      </c>
      <c r="J11244" t="s">
        <v>14</v>
      </c>
      <c r="K11244">
        <v>53</v>
      </c>
      <c r="L11244" t="s">
        <v>15</v>
      </c>
    </row>
    <row r="11245" spans="1:12">
      <c r="A11245" t="e">
        <f ca="1">E00251430352821</f>
        <v>#NAME?</v>
      </c>
      <c r="B11245">
        <v>464</v>
      </c>
      <c r="C11245" t="s">
        <v>45</v>
      </c>
      <c r="D11245" s="1">
        <v>41576</v>
      </c>
      <c r="F11245">
        <v>1</v>
      </c>
      <c r="G11245">
        <v>2729</v>
      </c>
      <c r="H11245" t="s">
        <v>115</v>
      </c>
      <c r="J11245" t="s">
        <v>14</v>
      </c>
      <c r="K11245">
        <v>54</v>
      </c>
      <c r="L11245" t="s">
        <v>15</v>
      </c>
    </row>
    <row r="11246" spans="1:12">
      <c r="A11246" t="e">
        <f ca="1">E00251430352821</f>
        <v>#NAME?</v>
      </c>
      <c r="B11246">
        <v>7505</v>
      </c>
      <c r="C11246" t="s">
        <v>209</v>
      </c>
      <c r="D11246" s="1">
        <v>42430</v>
      </c>
      <c r="F11246">
        <v>1</v>
      </c>
      <c r="G11246">
        <v>55090</v>
      </c>
      <c r="H11246" t="s">
        <v>400</v>
      </c>
      <c r="J11246" t="s">
        <v>14</v>
      </c>
      <c r="K11246">
        <v>56</v>
      </c>
      <c r="L11246" t="s">
        <v>15</v>
      </c>
    </row>
    <row r="11247" spans="1:12">
      <c r="A11247" t="e">
        <f ca="1">E00251532284521</f>
        <v>#NAME?</v>
      </c>
      <c r="B11247">
        <v>1123</v>
      </c>
      <c r="C11247" t="s">
        <v>398</v>
      </c>
      <c r="D11247" s="1">
        <v>42745</v>
      </c>
      <c r="F11247">
        <v>1</v>
      </c>
      <c r="G11247">
        <v>7862</v>
      </c>
      <c r="H11247" t="s">
        <v>27</v>
      </c>
      <c r="J11247" t="s">
        <v>14</v>
      </c>
      <c r="K11247">
        <v>60</v>
      </c>
      <c r="L11247" t="s">
        <v>22</v>
      </c>
    </row>
    <row r="11248" spans="1:12">
      <c r="A11248" t="e">
        <f ca="1">E00251518589721</f>
        <v>#NAME?</v>
      </c>
      <c r="B11248">
        <v>297</v>
      </c>
      <c r="C11248" t="s">
        <v>411</v>
      </c>
      <c r="D11248" s="1">
        <v>41389</v>
      </c>
      <c r="F11248">
        <v>2</v>
      </c>
      <c r="G11248">
        <v>57420</v>
      </c>
      <c r="H11248" t="s">
        <v>267</v>
      </c>
      <c r="J11248" t="s">
        <v>14</v>
      </c>
      <c r="K11248">
        <v>47</v>
      </c>
      <c r="L11248" t="s">
        <v>15</v>
      </c>
    </row>
    <row r="11249" spans="1:12">
      <c r="A11249" t="e">
        <f ca="1">E00251531481321</f>
        <v>#NAME?</v>
      </c>
      <c r="B11249">
        <v>701</v>
      </c>
      <c r="C11249" t="s">
        <v>72</v>
      </c>
      <c r="D11249" s="1">
        <v>42174</v>
      </c>
      <c r="F11249">
        <v>1</v>
      </c>
      <c r="G11249">
        <v>5289</v>
      </c>
      <c r="H11249" t="s">
        <v>936</v>
      </c>
      <c r="J11249" t="s">
        <v>14</v>
      </c>
      <c r="K11249">
        <v>46</v>
      </c>
      <c r="L11249" t="s">
        <v>15</v>
      </c>
    </row>
    <row r="11250" spans="1:12">
      <c r="A11250" t="e">
        <f ca="1">E00251531481321</f>
        <v>#NAME?</v>
      </c>
      <c r="B11250">
        <v>701</v>
      </c>
      <c r="C11250" t="s">
        <v>72</v>
      </c>
      <c r="D11250" s="1">
        <v>43068</v>
      </c>
      <c r="F11250">
        <v>3</v>
      </c>
      <c r="G11250">
        <v>61172</v>
      </c>
      <c r="H11250" t="s">
        <v>48</v>
      </c>
      <c r="J11250" t="s">
        <v>14</v>
      </c>
      <c r="K11250">
        <v>49</v>
      </c>
      <c r="L11250" t="s">
        <v>15</v>
      </c>
    </row>
    <row r="11251" spans="1:12">
      <c r="A11251" t="e">
        <f ca="1">E00251531481321</f>
        <v>#NAME?</v>
      </c>
      <c r="B11251">
        <v>701</v>
      </c>
      <c r="C11251" t="s">
        <v>72</v>
      </c>
      <c r="D11251" s="1">
        <v>43080</v>
      </c>
      <c r="F11251">
        <v>1</v>
      </c>
      <c r="G11251">
        <v>71987</v>
      </c>
      <c r="H11251" t="s">
        <v>276</v>
      </c>
      <c r="J11251" t="s">
        <v>14</v>
      </c>
      <c r="K11251">
        <v>49</v>
      </c>
      <c r="L11251" t="s">
        <v>15</v>
      </c>
    </row>
    <row r="11252" spans="1:12">
      <c r="A11252" t="e">
        <f ca="1">E00251429244321</f>
        <v>#NAME?</v>
      </c>
      <c r="B11252">
        <v>294</v>
      </c>
      <c r="C11252" t="s">
        <v>61</v>
      </c>
      <c r="D11252" s="1">
        <v>41872</v>
      </c>
      <c r="F11252">
        <v>4</v>
      </c>
      <c r="G11252">
        <v>7262</v>
      </c>
      <c r="H11252" t="s">
        <v>198</v>
      </c>
      <c r="J11252" t="s">
        <v>14</v>
      </c>
      <c r="K11252">
        <v>55</v>
      </c>
      <c r="L11252" t="s">
        <v>15</v>
      </c>
    </row>
    <row r="11253" spans="1:12">
      <c r="A11253" t="e">
        <f ca="1">E00251429244321</f>
        <v>#NAME?</v>
      </c>
      <c r="B11253">
        <v>294</v>
      </c>
      <c r="C11253" t="s">
        <v>61</v>
      </c>
      <c r="D11253" s="1">
        <v>42942</v>
      </c>
      <c r="F11253">
        <v>2</v>
      </c>
      <c r="G11253">
        <v>60090</v>
      </c>
      <c r="H11253" t="s">
        <v>181</v>
      </c>
      <c r="J11253" t="s">
        <v>14</v>
      </c>
      <c r="K11253">
        <v>58</v>
      </c>
      <c r="L11253" t="s">
        <v>15</v>
      </c>
    </row>
    <row r="11254" spans="1:12">
      <c r="A11254" t="e">
        <f ca="1">E00251417969121</f>
        <v>#NAME?</v>
      </c>
      <c r="B11254">
        <v>66</v>
      </c>
      <c r="C11254" t="s">
        <v>134</v>
      </c>
      <c r="D11254" s="1">
        <v>41761</v>
      </c>
      <c r="F11254">
        <v>1</v>
      </c>
      <c r="G11254">
        <v>78449</v>
      </c>
      <c r="H11254" t="s">
        <v>277</v>
      </c>
      <c r="J11254" t="s">
        <v>14</v>
      </c>
      <c r="K11254">
        <v>42</v>
      </c>
      <c r="L11254" t="s">
        <v>22</v>
      </c>
    </row>
    <row r="11255" spans="1:12">
      <c r="A11255" t="e">
        <f ca="1">E00251429244321</f>
        <v>#NAME?</v>
      </c>
      <c r="B11255">
        <v>294</v>
      </c>
      <c r="C11255" t="s">
        <v>61</v>
      </c>
      <c r="D11255" s="1">
        <v>42055</v>
      </c>
      <c r="F11255">
        <v>3</v>
      </c>
      <c r="G11255">
        <v>2169</v>
      </c>
      <c r="H11255" t="s">
        <v>40</v>
      </c>
      <c r="J11255" t="s">
        <v>14</v>
      </c>
      <c r="K11255">
        <v>55</v>
      </c>
      <c r="L11255" t="s">
        <v>15</v>
      </c>
    </row>
    <row r="11256" spans="1:12">
      <c r="A11256" t="e">
        <f ca="1">E00251432404821</f>
        <v>#NAME?</v>
      </c>
      <c r="B11256">
        <v>481</v>
      </c>
      <c r="C11256" t="s">
        <v>402</v>
      </c>
      <c r="D11256" s="1">
        <v>41437</v>
      </c>
      <c r="F11256">
        <v>3</v>
      </c>
      <c r="G11256">
        <v>4659</v>
      </c>
      <c r="H11256" t="s">
        <v>47</v>
      </c>
      <c r="J11256" t="s">
        <v>14</v>
      </c>
      <c r="K11256">
        <v>45</v>
      </c>
      <c r="L11256" t="s">
        <v>15</v>
      </c>
    </row>
    <row r="11257" spans="1:12">
      <c r="A11257" t="e">
        <f ca="1">E00251531961121</f>
        <v>#NAME?</v>
      </c>
      <c r="B11257">
        <v>488</v>
      </c>
      <c r="C11257" t="s">
        <v>401</v>
      </c>
      <c r="D11257" s="1">
        <v>42825</v>
      </c>
      <c r="F11257">
        <v>2</v>
      </c>
      <c r="G11257">
        <v>2729</v>
      </c>
      <c r="H11257" t="s">
        <v>115</v>
      </c>
      <c r="J11257" t="s">
        <v>14</v>
      </c>
      <c r="K11257">
        <v>56</v>
      </c>
      <c r="L11257" t="s">
        <v>15</v>
      </c>
    </row>
    <row r="11258" spans="1:12">
      <c r="A11258" t="e">
        <f ca="1">E00251429244321</f>
        <v>#NAME?</v>
      </c>
      <c r="B11258">
        <v>294</v>
      </c>
      <c r="C11258" t="s">
        <v>61</v>
      </c>
      <c r="D11258" s="1">
        <v>42004</v>
      </c>
      <c r="F11258">
        <v>2</v>
      </c>
      <c r="G11258">
        <v>7262</v>
      </c>
      <c r="H11258" t="s">
        <v>198</v>
      </c>
      <c r="J11258" t="s">
        <v>14</v>
      </c>
      <c r="K11258">
        <v>55</v>
      </c>
      <c r="L11258" t="s">
        <v>15</v>
      </c>
    </row>
    <row r="11259" spans="1:12">
      <c r="A11259" t="e">
        <f ca="1">E00251429244321</f>
        <v>#NAME?</v>
      </c>
      <c r="B11259">
        <v>294</v>
      </c>
      <c r="C11259" t="s">
        <v>61</v>
      </c>
      <c r="D11259" s="1">
        <v>42207</v>
      </c>
      <c r="F11259">
        <v>5</v>
      </c>
      <c r="G11259">
        <v>73390</v>
      </c>
      <c r="H11259" t="s">
        <v>66</v>
      </c>
      <c r="J11259" t="s">
        <v>14</v>
      </c>
      <c r="K11259">
        <v>56</v>
      </c>
      <c r="L11259" t="s">
        <v>15</v>
      </c>
    </row>
    <row r="11260" spans="1:12">
      <c r="A11260" t="e">
        <f ca="1">E00251429244321</f>
        <v>#NAME?</v>
      </c>
      <c r="B11260">
        <v>294</v>
      </c>
      <c r="C11260" t="s">
        <v>61</v>
      </c>
      <c r="D11260" s="1">
        <v>42919</v>
      </c>
      <c r="F11260">
        <v>1</v>
      </c>
      <c r="G11260">
        <v>7962</v>
      </c>
      <c r="H11260" t="s">
        <v>111</v>
      </c>
      <c r="J11260" t="s">
        <v>14</v>
      </c>
      <c r="K11260">
        <v>58</v>
      </c>
      <c r="L11260" t="s">
        <v>22</v>
      </c>
    </row>
    <row r="11261" spans="1:12">
      <c r="A11261" t="e">
        <f ca="1">E00251432316021</f>
        <v>#NAME?</v>
      </c>
      <c r="B11261">
        <v>495</v>
      </c>
      <c r="C11261" t="s">
        <v>347</v>
      </c>
      <c r="D11261" s="1">
        <v>41198</v>
      </c>
      <c r="F11261">
        <v>1</v>
      </c>
      <c r="G11261">
        <v>49390</v>
      </c>
      <c r="H11261" t="s">
        <v>59</v>
      </c>
      <c r="J11261" t="s">
        <v>14</v>
      </c>
      <c r="K11261">
        <v>44</v>
      </c>
      <c r="L11261" t="s">
        <v>15</v>
      </c>
    </row>
    <row r="11262" spans="1:12">
      <c r="A11262" t="e">
        <f ca="1">E00251531481321</f>
        <v>#NAME?</v>
      </c>
      <c r="B11262">
        <v>701</v>
      </c>
      <c r="C11262" t="s">
        <v>72</v>
      </c>
      <c r="D11262" s="1">
        <v>41341</v>
      </c>
      <c r="F11262">
        <v>1</v>
      </c>
      <c r="G11262">
        <v>8362</v>
      </c>
      <c r="H11262" t="s">
        <v>136</v>
      </c>
      <c r="J11262" t="s">
        <v>14</v>
      </c>
      <c r="K11262">
        <v>44</v>
      </c>
      <c r="L11262" t="s">
        <v>15</v>
      </c>
    </row>
    <row r="11263" spans="1:12">
      <c r="A11263" t="e">
        <f ca="1">E00251531481321</f>
        <v>#NAME?</v>
      </c>
      <c r="B11263">
        <v>701</v>
      </c>
      <c r="C11263" t="s">
        <v>72</v>
      </c>
      <c r="D11263" s="1">
        <v>42174</v>
      </c>
      <c r="F11263">
        <v>4</v>
      </c>
      <c r="G11263">
        <v>6262</v>
      </c>
      <c r="H11263" t="s">
        <v>590</v>
      </c>
      <c r="J11263" t="s">
        <v>14</v>
      </c>
      <c r="K11263">
        <v>46</v>
      </c>
      <c r="L11263" t="s">
        <v>15</v>
      </c>
    </row>
    <row r="11264" spans="1:12">
      <c r="A11264" t="e">
        <f ca="1">E00251531481321</f>
        <v>#NAME?</v>
      </c>
      <c r="B11264">
        <v>701</v>
      </c>
      <c r="C11264" t="s">
        <v>72</v>
      </c>
      <c r="D11264" s="1">
        <v>43055</v>
      </c>
      <c r="F11264">
        <v>3</v>
      </c>
      <c r="G11264">
        <v>61172</v>
      </c>
      <c r="H11264" t="s">
        <v>48</v>
      </c>
      <c r="J11264" t="s">
        <v>14</v>
      </c>
      <c r="K11264">
        <v>49</v>
      </c>
      <c r="L11264" t="s">
        <v>15</v>
      </c>
    </row>
    <row r="11265" spans="1:12">
      <c r="A11265" t="e">
        <f ca="1">E00251512346621</f>
        <v>#NAME?</v>
      </c>
      <c r="B11265">
        <v>54</v>
      </c>
      <c r="C11265" t="s">
        <v>405</v>
      </c>
      <c r="D11265" s="1">
        <v>42195</v>
      </c>
      <c r="F11265">
        <v>1</v>
      </c>
      <c r="G11265">
        <v>6019</v>
      </c>
      <c r="H11265" t="s">
        <v>406</v>
      </c>
      <c r="J11265" t="s">
        <v>14</v>
      </c>
      <c r="K11265">
        <v>64</v>
      </c>
      <c r="L11265" t="s">
        <v>15</v>
      </c>
    </row>
    <row r="11266" spans="1:12">
      <c r="A11266" t="e">
        <f ca="1">E00251512346621</f>
        <v>#NAME?</v>
      </c>
      <c r="B11266">
        <v>54</v>
      </c>
      <c r="C11266" t="s">
        <v>405</v>
      </c>
      <c r="D11266" s="1">
        <v>42429</v>
      </c>
      <c r="F11266">
        <v>4</v>
      </c>
      <c r="G11266">
        <v>1179</v>
      </c>
      <c r="H11266" t="s">
        <v>180</v>
      </c>
      <c r="J11266" t="s">
        <v>14</v>
      </c>
      <c r="K11266">
        <v>65</v>
      </c>
      <c r="L11266" t="s">
        <v>15</v>
      </c>
    </row>
    <row r="11267" spans="1:12">
      <c r="A11267" t="e">
        <f ca="1">E00251512346621</f>
        <v>#NAME?</v>
      </c>
      <c r="B11267">
        <v>3527</v>
      </c>
      <c r="C11267" t="s">
        <v>598</v>
      </c>
      <c r="D11267" s="1">
        <v>43081</v>
      </c>
      <c r="F11267">
        <v>2</v>
      </c>
      <c r="G11267">
        <v>36600</v>
      </c>
      <c r="H11267" t="s">
        <v>1267</v>
      </c>
      <c r="J11267" t="s">
        <v>14</v>
      </c>
      <c r="K11267">
        <v>67</v>
      </c>
      <c r="L11267" t="s">
        <v>15</v>
      </c>
    </row>
    <row r="11268" spans="1:12">
      <c r="A11268" t="e">
        <f ca="1">E00251427597621</f>
        <v>#NAME?</v>
      </c>
      <c r="B11268">
        <v>11</v>
      </c>
      <c r="C11268" t="s">
        <v>245</v>
      </c>
      <c r="D11268" s="1">
        <v>41171</v>
      </c>
      <c r="F11268">
        <v>1</v>
      </c>
      <c r="G11268">
        <v>5950</v>
      </c>
      <c r="H11268" t="s">
        <v>24</v>
      </c>
      <c r="J11268" t="s">
        <v>14</v>
      </c>
      <c r="K11268">
        <v>39</v>
      </c>
      <c r="L11268" t="s">
        <v>15</v>
      </c>
    </row>
    <row r="11269" spans="1:12">
      <c r="A11269" t="e">
        <f ca="1">E00251427597621</f>
        <v>#NAME?</v>
      </c>
      <c r="B11269">
        <v>11</v>
      </c>
      <c r="C11269" t="s">
        <v>245</v>
      </c>
      <c r="D11269" s="1">
        <v>41976</v>
      </c>
      <c r="F11269">
        <v>1</v>
      </c>
      <c r="G11269">
        <v>5990</v>
      </c>
      <c r="H11269" t="s">
        <v>60</v>
      </c>
      <c r="J11269" t="s">
        <v>14</v>
      </c>
      <c r="K11269">
        <v>41</v>
      </c>
      <c r="L11269" t="s">
        <v>15</v>
      </c>
    </row>
    <row r="11270" spans="1:12">
      <c r="A11270" t="e">
        <f ca="1">E00251432404821</f>
        <v>#NAME?</v>
      </c>
      <c r="B11270">
        <v>481</v>
      </c>
      <c r="C11270" t="s">
        <v>402</v>
      </c>
      <c r="D11270" s="1">
        <v>41283</v>
      </c>
      <c r="F11270">
        <v>1</v>
      </c>
      <c r="G11270">
        <v>4619</v>
      </c>
      <c r="H11270" t="s">
        <v>613</v>
      </c>
      <c r="J11270" t="s">
        <v>14</v>
      </c>
      <c r="K11270">
        <v>44</v>
      </c>
      <c r="L11270" t="s">
        <v>15</v>
      </c>
    </row>
    <row r="11271" spans="1:12">
      <c r="A11271" t="e">
        <f ca="1">E00251514720821</f>
        <v>#NAME?</v>
      </c>
      <c r="B11271">
        <v>200</v>
      </c>
      <c r="C11271" t="s">
        <v>403</v>
      </c>
      <c r="D11271" s="1">
        <v>41228</v>
      </c>
      <c r="F11271">
        <v>2</v>
      </c>
      <c r="G11271">
        <v>7810</v>
      </c>
      <c r="H11271" t="s">
        <v>143</v>
      </c>
      <c r="J11271" t="s">
        <v>14</v>
      </c>
      <c r="K11271">
        <v>38</v>
      </c>
      <c r="L11271" t="s">
        <v>15</v>
      </c>
    </row>
    <row r="11272" spans="1:12">
      <c r="A11272" t="e">
        <f ca="1">E00251514720821</f>
        <v>#NAME?</v>
      </c>
      <c r="B11272">
        <v>200</v>
      </c>
      <c r="C11272" t="s">
        <v>403</v>
      </c>
      <c r="D11272" s="1">
        <v>41610</v>
      </c>
      <c r="F11272">
        <v>2</v>
      </c>
      <c r="G11272">
        <v>7242</v>
      </c>
      <c r="H11272" t="s">
        <v>93</v>
      </c>
      <c r="J11272" t="s">
        <v>14</v>
      </c>
      <c r="K11272">
        <v>39</v>
      </c>
      <c r="L11272" t="s">
        <v>15</v>
      </c>
    </row>
    <row r="11273" spans="1:12">
      <c r="A11273" t="e">
        <f ca="1">E00251619842221</f>
        <v>#NAME?</v>
      </c>
      <c r="B11273">
        <v>439</v>
      </c>
      <c r="C11273" t="s">
        <v>416</v>
      </c>
      <c r="D11273" s="1">
        <v>42292</v>
      </c>
      <c r="F11273">
        <v>1</v>
      </c>
      <c r="G11273">
        <v>56984</v>
      </c>
      <c r="H11273" t="s">
        <v>1268</v>
      </c>
      <c r="J11273" t="s">
        <v>14</v>
      </c>
      <c r="K11273">
        <v>49</v>
      </c>
      <c r="L11273" t="s">
        <v>15</v>
      </c>
    </row>
    <row r="11274" spans="1:12">
      <c r="A11274" t="e">
        <f ca="1">E00251432404821</f>
        <v>#NAME?</v>
      </c>
      <c r="B11274">
        <v>481</v>
      </c>
      <c r="C11274" t="s">
        <v>402</v>
      </c>
      <c r="D11274" s="1">
        <v>42382</v>
      </c>
      <c r="F11274">
        <v>6</v>
      </c>
      <c r="G11274">
        <v>4779</v>
      </c>
      <c r="H11274" t="s">
        <v>231</v>
      </c>
      <c r="J11274" t="s">
        <v>14</v>
      </c>
      <c r="K11274">
        <v>47</v>
      </c>
      <c r="L11274" t="s">
        <v>15</v>
      </c>
    </row>
    <row r="11275" spans="1:12">
      <c r="A11275" t="e">
        <f ca="1">E00251417969121</f>
        <v>#NAME?</v>
      </c>
      <c r="B11275">
        <v>66</v>
      </c>
      <c r="C11275" t="s">
        <v>134</v>
      </c>
      <c r="D11275" s="1">
        <v>41761</v>
      </c>
      <c r="F11275">
        <v>2</v>
      </c>
      <c r="G11275">
        <v>462</v>
      </c>
      <c r="H11275" t="s">
        <v>288</v>
      </c>
      <c r="J11275" t="s">
        <v>14</v>
      </c>
      <c r="K11275">
        <v>42</v>
      </c>
      <c r="L11275" t="s">
        <v>15</v>
      </c>
    </row>
    <row r="11276" spans="1:12">
      <c r="A11276" t="e">
        <f ca="1">E00251427597621</f>
        <v>#NAME?</v>
      </c>
      <c r="B11276">
        <v>11</v>
      </c>
      <c r="C11276" t="s">
        <v>245</v>
      </c>
      <c r="D11276" s="1">
        <v>41060</v>
      </c>
      <c r="F11276">
        <v>1</v>
      </c>
      <c r="G11276">
        <v>3643</v>
      </c>
      <c r="H11276" t="s">
        <v>1269</v>
      </c>
      <c r="J11276" t="s">
        <v>14</v>
      </c>
      <c r="K11276">
        <v>38</v>
      </c>
      <c r="L11276" t="s">
        <v>15</v>
      </c>
    </row>
    <row r="11277" spans="1:12">
      <c r="A11277" t="e">
        <f ca="1">E00251531961121</f>
        <v>#NAME?</v>
      </c>
      <c r="B11277">
        <v>488</v>
      </c>
      <c r="C11277" t="s">
        <v>401</v>
      </c>
      <c r="D11277" s="1">
        <v>41025</v>
      </c>
      <c r="F11277">
        <v>1</v>
      </c>
      <c r="G11277">
        <v>2729</v>
      </c>
      <c r="H11277" t="s">
        <v>115</v>
      </c>
      <c r="J11277" t="s">
        <v>14</v>
      </c>
      <c r="K11277">
        <v>51</v>
      </c>
      <c r="L11277" t="s">
        <v>15</v>
      </c>
    </row>
    <row r="11278" spans="1:12">
      <c r="A11278" t="e">
        <f ca="1">E00251531961121</f>
        <v>#NAME?</v>
      </c>
      <c r="B11278">
        <v>1028</v>
      </c>
      <c r="C11278" t="s">
        <v>127</v>
      </c>
      <c r="D11278" s="1">
        <v>42029</v>
      </c>
      <c r="F11278">
        <v>1</v>
      </c>
      <c r="G11278">
        <v>7804</v>
      </c>
      <c r="H11278" t="s">
        <v>43</v>
      </c>
      <c r="I11278" t="s">
        <v>127</v>
      </c>
      <c r="J11278" t="s">
        <v>57</v>
      </c>
      <c r="K11278">
        <v>53</v>
      </c>
      <c r="L11278" t="s">
        <v>22</v>
      </c>
    </row>
    <row r="11279" spans="1:12">
      <c r="A11279" t="e">
        <f ca="1">E00251531961121</f>
        <v>#NAME?</v>
      </c>
      <c r="B11279">
        <v>488</v>
      </c>
      <c r="C11279" t="s">
        <v>401</v>
      </c>
      <c r="D11279" s="1">
        <v>42622</v>
      </c>
      <c r="F11279">
        <v>1</v>
      </c>
      <c r="G11279">
        <v>2729</v>
      </c>
      <c r="H11279" t="s">
        <v>115</v>
      </c>
      <c r="J11279" t="s">
        <v>14</v>
      </c>
      <c r="K11279">
        <v>55</v>
      </c>
      <c r="L11279" t="s">
        <v>15</v>
      </c>
    </row>
    <row r="11280" spans="1:12">
      <c r="A11280" t="e">
        <f ca="1">E00251512346621</f>
        <v>#NAME?</v>
      </c>
      <c r="B11280">
        <v>54</v>
      </c>
      <c r="C11280" t="s">
        <v>405</v>
      </c>
      <c r="D11280" s="1">
        <v>42342</v>
      </c>
      <c r="F11280">
        <v>1</v>
      </c>
      <c r="G11280">
        <v>36610</v>
      </c>
      <c r="H11280" t="s">
        <v>415</v>
      </c>
      <c r="J11280" t="s">
        <v>14</v>
      </c>
      <c r="K11280">
        <v>65</v>
      </c>
      <c r="L11280" t="s">
        <v>15</v>
      </c>
    </row>
    <row r="11281" spans="1:12">
      <c r="A11281" t="e">
        <f ca="1">E00251432404821</f>
        <v>#NAME?</v>
      </c>
      <c r="B11281">
        <v>481</v>
      </c>
      <c r="C11281" t="s">
        <v>402</v>
      </c>
      <c r="D11281" s="1">
        <v>40977</v>
      </c>
      <c r="F11281">
        <v>1</v>
      </c>
      <c r="G11281">
        <v>4659</v>
      </c>
      <c r="H11281" t="s">
        <v>47</v>
      </c>
      <c r="J11281" t="s">
        <v>14</v>
      </c>
      <c r="K11281">
        <v>43</v>
      </c>
      <c r="L11281" t="s">
        <v>15</v>
      </c>
    </row>
    <row r="11282" spans="1:12">
      <c r="A11282" t="e">
        <f ca="1">E00251432404821</f>
        <v>#NAME?</v>
      </c>
      <c r="B11282">
        <v>481</v>
      </c>
      <c r="C11282" t="s">
        <v>402</v>
      </c>
      <c r="D11282" s="1">
        <v>41313</v>
      </c>
      <c r="F11282">
        <v>3</v>
      </c>
      <c r="G11282">
        <v>6929</v>
      </c>
      <c r="H11282" t="s">
        <v>36</v>
      </c>
      <c r="J11282" t="s">
        <v>14</v>
      </c>
      <c r="K11282">
        <v>44</v>
      </c>
      <c r="L11282" t="s">
        <v>15</v>
      </c>
    </row>
    <row r="11283" spans="1:12">
      <c r="A11283" t="e">
        <f ca="1">E00251432404821</f>
        <v>#NAME?</v>
      </c>
      <c r="B11283">
        <v>481</v>
      </c>
      <c r="C11283" t="s">
        <v>402</v>
      </c>
      <c r="D11283" s="1">
        <v>42339</v>
      </c>
      <c r="F11283">
        <v>1</v>
      </c>
      <c r="G11283">
        <v>7242</v>
      </c>
      <c r="H11283" t="s">
        <v>93</v>
      </c>
      <c r="J11283" t="s">
        <v>14</v>
      </c>
      <c r="K11283">
        <v>47</v>
      </c>
      <c r="L11283" t="s">
        <v>15</v>
      </c>
    </row>
    <row r="11284" spans="1:12">
      <c r="A11284" t="e">
        <f ca="1">E00251518589721</f>
        <v>#NAME?</v>
      </c>
      <c r="B11284">
        <v>297</v>
      </c>
      <c r="C11284" t="s">
        <v>411</v>
      </c>
      <c r="D11284" s="1">
        <v>41654</v>
      </c>
      <c r="F11284">
        <v>2</v>
      </c>
      <c r="G11284">
        <v>4659</v>
      </c>
      <c r="H11284" t="s">
        <v>47</v>
      </c>
      <c r="J11284" t="s">
        <v>14</v>
      </c>
      <c r="K11284">
        <v>48</v>
      </c>
      <c r="L11284" t="s">
        <v>15</v>
      </c>
    </row>
    <row r="11285" spans="1:12">
      <c r="A11285" t="e">
        <f ca="1">E00251518589721</f>
        <v>#NAME?</v>
      </c>
      <c r="B11285">
        <v>297</v>
      </c>
      <c r="C11285" t="s">
        <v>411</v>
      </c>
      <c r="D11285" s="1">
        <v>41824</v>
      </c>
      <c r="F11285">
        <v>4</v>
      </c>
      <c r="G11285">
        <v>57420</v>
      </c>
      <c r="H11285" t="s">
        <v>267</v>
      </c>
      <c r="J11285" t="s">
        <v>14</v>
      </c>
      <c r="K11285">
        <v>49</v>
      </c>
      <c r="L11285" t="s">
        <v>15</v>
      </c>
    </row>
    <row r="11286" spans="1:12">
      <c r="A11286" t="e">
        <f ca="1">E00251518589721</f>
        <v>#NAME?</v>
      </c>
      <c r="B11286">
        <v>297</v>
      </c>
      <c r="C11286" t="s">
        <v>411</v>
      </c>
      <c r="D11286" s="1">
        <v>41968</v>
      </c>
      <c r="F11286">
        <v>2</v>
      </c>
      <c r="G11286">
        <v>5533</v>
      </c>
      <c r="H11286" t="s">
        <v>537</v>
      </c>
      <c r="J11286" t="s">
        <v>14</v>
      </c>
      <c r="K11286">
        <v>49</v>
      </c>
      <c r="L11286" t="s">
        <v>15</v>
      </c>
    </row>
    <row r="11287" spans="1:12">
      <c r="A11287" t="e">
        <f ca="1">E00251518589721</f>
        <v>#NAME?</v>
      </c>
      <c r="B11287">
        <v>297</v>
      </c>
      <c r="C11287" t="s">
        <v>411</v>
      </c>
      <c r="D11287" s="1">
        <v>41851</v>
      </c>
      <c r="F11287">
        <v>1</v>
      </c>
      <c r="G11287">
        <v>55329</v>
      </c>
      <c r="H11287" t="s">
        <v>869</v>
      </c>
      <c r="J11287" t="s">
        <v>14</v>
      </c>
      <c r="K11287">
        <v>49</v>
      </c>
      <c r="L11287" t="s">
        <v>15</v>
      </c>
    </row>
    <row r="11288" spans="1:12">
      <c r="A11288" t="e">
        <f ca="1">E00251528602821</f>
        <v>#NAME?</v>
      </c>
      <c r="B11288">
        <v>294</v>
      </c>
      <c r="C11288" t="s">
        <v>61</v>
      </c>
      <c r="D11288" s="1">
        <v>41939</v>
      </c>
      <c r="F11288">
        <v>1</v>
      </c>
      <c r="G11288">
        <v>3829</v>
      </c>
      <c r="H11288" t="s">
        <v>419</v>
      </c>
      <c r="J11288" t="s">
        <v>14</v>
      </c>
      <c r="K11288">
        <v>45</v>
      </c>
      <c r="L11288" t="s">
        <v>15</v>
      </c>
    </row>
    <row r="11289" spans="1:12">
      <c r="A11289" t="e">
        <f ca="1">E00251432404821</f>
        <v>#NAME?</v>
      </c>
      <c r="B11289">
        <v>481</v>
      </c>
      <c r="C11289" t="s">
        <v>402</v>
      </c>
      <c r="D11289" s="1">
        <v>41437</v>
      </c>
      <c r="F11289">
        <v>6</v>
      </c>
      <c r="G11289">
        <v>7061</v>
      </c>
      <c r="H11289" t="s">
        <v>408</v>
      </c>
      <c r="J11289" t="s">
        <v>14</v>
      </c>
      <c r="K11289">
        <v>45</v>
      </c>
      <c r="L11289" t="s">
        <v>15</v>
      </c>
    </row>
    <row r="11290" spans="1:12">
      <c r="A11290" t="e">
        <f ca="1">E00251432404821</f>
        <v>#NAME?</v>
      </c>
      <c r="B11290">
        <v>481</v>
      </c>
      <c r="C11290" t="s">
        <v>402</v>
      </c>
      <c r="D11290" s="1">
        <v>42324</v>
      </c>
      <c r="F11290">
        <v>1</v>
      </c>
      <c r="G11290">
        <v>7242</v>
      </c>
      <c r="H11290" t="s">
        <v>93</v>
      </c>
      <c r="J11290" t="s">
        <v>14</v>
      </c>
      <c r="K11290">
        <v>47</v>
      </c>
      <c r="L11290" t="s">
        <v>15</v>
      </c>
    </row>
    <row r="11291" spans="1:12">
      <c r="A11291" t="e">
        <f ca="1">E00251432404821</f>
        <v>#NAME?</v>
      </c>
      <c r="B11291">
        <v>481</v>
      </c>
      <c r="C11291" t="s">
        <v>402</v>
      </c>
      <c r="D11291" s="1">
        <v>42562</v>
      </c>
      <c r="F11291">
        <v>3</v>
      </c>
      <c r="G11291">
        <v>6929</v>
      </c>
      <c r="H11291" t="s">
        <v>36</v>
      </c>
      <c r="J11291" t="s">
        <v>14</v>
      </c>
      <c r="K11291">
        <v>48</v>
      </c>
      <c r="L11291" t="s">
        <v>15</v>
      </c>
    </row>
    <row r="11292" spans="1:12">
      <c r="A11292" t="e">
        <f ca="1">E00251432404821</f>
        <v>#NAME?</v>
      </c>
      <c r="B11292">
        <v>481</v>
      </c>
      <c r="C11292" t="s">
        <v>402</v>
      </c>
      <c r="D11292" s="1">
        <v>42935</v>
      </c>
      <c r="F11292">
        <v>5</v>
      </c>
      <c r="G11292">
        <v>73390</v>
      </c>
      <c r="H11292" t="s">
        <v>66</v>
      </c>
      <c r="J11292" t="s">
        <v>14</v>
      </c>
      <c r="K11292">
        <v>49</v>
      </c>
      <c r="L11292" t="s">
        <v>15</v>
      </c>
    </row>
    <row r="11293" spans="1:12">
      <c r="A11293" t="e">
        <f ca="1">E00251528602821</f>
        <v>#NAME?</v>
      </c>
      <c r="B11293">
        <v>6046</v>
      </c>
      <c r="C11293" t="s">
        <v>98</v>
      </c>
      <c r="D11293" s="1">
        <v>42993</v>
      </c>
      <c r="F11293">
        <v>1</v>
      </c>
      <c r="G11293">
        <v>2469</v>
      </c>
      <c r="H11293" t="s">
        <v>1270</v>
      </c>
      <c r="I11293" t="s">
        <v>56</v>
      </c>
      <c r="J11293" t="s">
        <v>57</v>
      </c>
      <c r="K11293">
        <v>48</v>
      </c>
      <c r="L11293" t="s">
        <v>15</v>
      </c>
    </row>
    <row r="11294" spans="1:12">
      <c r="A11294" t="e">
        <f ca="1">E00251427597621</f>
        <v>#NAME?</v>
      </c>
      <c r="B11294">
        <v>11</v>
      </c>
      <c r="C11294" t="s">
        <v>245</v>
      </c>
      <c r="D11294" s="1">
        <v>41201</v>
      </c>
      <c r="F11294">
        <v>1</v>
      </c>
      <c r="G11294">
        <v>70400</v>
      </c>
      <c r="H11294" t="s">
        <v>536</v>
      </c>
      <c r="J11294" t="s">
        <v>14</v>
      </c>
      <c r="K11294">
        <v>39</v>
      </c>
      <c r="L11294" t="s">
        <v>15</v>
      </c>
    </row>
    <row r="11295" spans="1:12">
      <c r="A11295" t="e">
        <f ca="1">E00251427597621</f>
        <v>#NAME?</v>
      </c>
      <c r="B11295">
        <v>11</v>
      </c>
      <c r="C11295" t="s">
        <v>245</v>
      </c>
      <c r="D11295" s="1">
        <v>42873</v>
      </c>
      <c r="F11295">
        <v>1</v>
      </c>
      <c r="G11295">
        <v>4779</v>
      </c>
      <c r="H11295" t="s">
        <v>231</v>
      </c>
      <c r="J11295" t="s">
        <v>14</v>
      </c>
      <c r="K11295">
        <v>43</v>
      </c>
      <c r="L11295" t="s">
        <v>15</v>
      </c>
    </row>
    <row r="11296" spans="1:12">
      <c r="A11296" t="e">
        <f ca="1">E00251518589721</f>
        <v>#NAME?</v>
      </c>
      <c r="B11296">
        <v>297</v>
      </c>
      <c r="C11296" t="s">
        <v>411</v>
      </c>
      <c r="D11296" s="1">
        <v>41824</v>
      </c>
      <c r="F11296">
        <v>3</v>
      </c>
      <c r="G11296">
        <v>5533</v>
      </c>
      <c r="H11296" t="s">
        <v>537</v>
      </c>
      <c r="J11296" t="s">
        <v>14</v>
      </c>
      <c r="K11296">
        <v>49</v>
      </c>
      <c r="L11296" t="s">
        <v>15</v>
      </c>
    </row>
    <row r="11297" spans="1:12">
      <c r="A11297" t="e">
        <f ca="1">E00251619842221</f>
        <v>#NAME?</v>
      </c>
      <c r="B11297">
        <v>746</v>
      </c>
      <c r="C11297" t="s">
        <v>527</v>
      </c>
      <c r="D11297" s="1">
        <v>41827</v>
      </c>
      <c r="F11297">
        <v>1</v>
      </c>
      <c r="G11297">
        <v>6262</v>
      </c>
      <c r="H11297" t="s">
        <v>590</v>
      </c>
      <c r="I11297" t="s">
        <v>56</v>
      </c>
      <c r="J11297" t="s">
        <v>57</v>
      </c>
      <c r="K11297">
        <v>48</v>
      </c>
      <c r="L11297" t="s">
        <v>15</v>
      </c>
    </row>
    <row r="11298" spans="1:12">
      <c r="A11298" t="e">
        <f ca="1">E00251512346621</f>
        <v>#NAME?</v>
      </c>
      <c r="B11298">
        <v>3527</v>
      </c>
      <c r="C11298" t="s">
        <v>598</v>
      </c>
      <c r="D11298" s="1">
        <v>42577</v>
      </c>
      <c r="F11298">
        <v>1</v>
      </c>
      <c r="G11298">
        <v>4481</v>
      </c>
      <c r="H11298" t="s">
        <v>1271</v>
      </c>
      <c r="J11298" t="s">
        <v>14</v>
      </c>
      <c r="K11298">
        <v>65</v>
      </c>
      <c r="L11298" t="s">
        <v>15</v>
      </c>
    </row>
    <row r="11299" spans="1:12">
      <c r="A11299" t="e">
        <f ca="1">E00251619842221</f>
        <v>#NAME?</v>
      </c>
      <c r="B11299">
        <v>6046</v>
      </c>
      <c r="C11299" t="s">
        <v>98</v>
      </c>
      <c r="D11299" s="1">
        <v>41920</v>
      </c>
      <c r="F11299">
        <v>1</v>
      </c>
      <c r="G11299">
        <v>6210</v>
      </c>
      <c r="H11299" t="s">
        <v>730</v>
      </c>
      <c r="I11299" t="s">
        <v>56</v>
      </c>
      <c r="J11299" t="s">
        <v>57</v>
      </c>
      <c r="K11299">
        <v>48</v>
      </c>
      <c r="L11299" t="s">
        <v>15</v>
      </c>
    </row>
    <row r="11300" spans="1:12">
      <c r="A11300" t="e">
        <f ca="1">E00251514302321</f>
        <v>#NAME?</v>
      </c>
      <c r="B11300">
        <v>449</v>
      </c>
      <c r="C11300" t="s">
        <v>124</v>
      </c>
      <c r="D11300" s="1">
        <v>42164</v>
      </c>
      <c r="F11300">
        <v>1</v>
      </c>
      <c r="G11300">
        <v>2809</v>
      </c>
      <c r="H11300" t="s">
        <v>90</v>
      </c>
      <c r="J11300" t="s">
        <v>14</v>
      </c>
      <c r="K11300">
        <v>48</v>
      </c>
      <c r="L11300" t="s">
        <v>15</v>
      </c>
    </row>
    <row r="11301" spans="1:12">
      <c r="A11301" t="e">
        <f ca="1">E00251619842221</f>
        <v>#NAME?</v>
      </c>
      <c r="B11301">
        <v>439</v>
      </c>
      <c r="C11301" t="s">
        <v>416</v>
      </c>
      <c r="D11301" s="1">
        <v>42745</v>
      </c>
      <c r="F11301">
        <v>1</v>
      </c>
      <c r="G11301">
        <v>56984</v>
      </c>
      <c r="H11301" t="s">
        <v>1268</v>
      </c>
      <c r="J11301" t="s">
        <v>14</v>
      </c>
      <c r="K11301">
        <v>51</v>
      </c>
      <c r="L11301" t="s">
        <v>15</v>
      </c>
    </row>
    <row r="11302" spans="1:12">
      <c r="A11302" t="e">
        <f ca="1">E00251429788421</f>
        <v>#NAME?</v>
      </c>
      <c r="B11302">
        <v>187</v>
      </c>
      <c r="C11302" t="s">
        <v>420</v>
      </c>
      <c r="D11302" s="1">
        <v>42513</v>
      </c>
      <c r="F11302">
        <v>1</v>
      </c>
      <c r="G11302">
        <v>7242</v>
      </c>
      <c r="H11302" t="s">
        <v>93</v>
      </c>
      <c r="J11302" t="s">
        <v>14</v>
      </c>
      <c r="K11302">
        <v>46</v>
      </c>
      <c r="L11302" t="s">
        <v>15</v>
      </c>
    </row>
    <row r="11303" spans="1:12">
      <c r="A11303" t="e">
        <f ca="1">E00251518589721</f>
        <v>#NAME?</v>
      </c>
      <c r="B11303">
        <v>297</v>
      </c>
      <c r="C11303" t="s">
        <v>411</v>
      </c>
      <c r="D11303" s="1">
        <v>41968</v>
      </c>
      <c r="F11303">
        <v>6</v>
      </c>
      <c r="G11303">
        <v>7233</v>
      </c>
      <c r="H11303" t="s">
        <v>412</v>
      </c>
      <c r="J11303" t="s">
        <v>14</v>
      </c>
      <c r="K11303">
        <v>49</v>
      </c>
      <c r="L11303" t="s">
        <v>15</v>
      </c>
    </row>
    <row r="11304" spans="1:12">
      <c r="A11304" t="e">
        <f ca="1">E00251518589721</f>
        <v>#NAME?</v>
      </c>
      <c r="B11304">
        <v>297</v>
      </c>
      <c r="C11304" t="s">
        <v>411</v>
      </c>
      <c r="D11304" s="1">
        <v>41758</v>
      </c>
      <c r="F11304">
        <v>1</v>
      </c>
      <c r="G11304">
        <v>53019</v>
      </c>
      <c r="H11304" t="s">
        <v>304</v>
      </c>
      <c r="J11304" t="s">
        <v>14</v>
      </c>
      <c r="K11304">
        <v>48</v>
      </c>
      <c r="L11304" t="s">
        <v>15</v>
      </c>
    </row>
    <row r="11305" spans="1:12">
      <c r="A11305" t="e">
        <f ca="1">E00251512346621</f>
        <v>#NAME?</v>
      </c>
      <c r="B11305">
        <v>54</v>
      </c>
      <c r="C11305" t="s">
        <v>405</v>
      </c>
      <c r="D11305" s="1">
        <v>41459</v>
      </c>
      <c r="F11305">
        <v>1</v>
      </c>
      <c r="G11305">
        <v>3612</v>
      </c>
      <c r="H11305" t="s">
        <v>500</v>
      </c>
      <c r="J11305" t="s">
        <v>14</v>
      </c>
      <c r="K11305">
        <v>62</v>
      </c>
      <c r="L11305" t="s">
        <v>15</v>
      </c>
    </row>
    <row r="11306" spans="1:12">
      <c r="A11306" t="e">
        <f ca="1">E00251514302321</f>
        <v>#NAME?</v>
      </c>
      <c r="B11306">
        <v>449</v>
      </c>
      <c r="C11306" t="s">
        <v>124</v>
      </c>
      <c r="D11306" s="1">
        <v>43087</v>
      </c>
      <c r="F11306">
        <v>1</v>
      </c>
      <c r="G11306">
        <v>78900</v>
      </c>
      <c r="H11306" t="s">
        <v>79</v>
      </c>
      <c r="J11306" t="s">
        <v>14</v>
      </c>
      <c r="K11306">
        <v>51</v>
      </c>
      <c r="L11306" t="s">
        <v>22</v>
      </c>
    </row>
    <row r="11307" spans="1:12">
      <c r="A11307" t="e">
        <f ca="1">E00251429788421</f>
        <v>#NAME?</v>
      </c>
      <c r="B11307">
        <v>187</v>
      </c>
      <c r="C11307" t="s">
        <v>420</v>
      </c>
      <c r="D11307" s="1">
        <v>42114</v>
      </c>
      <c r="F11307">
        <v>1</v>
      </c>
      <c r="G11307">
        <v>700</v>
      </c>
      <c r="H11307" t="s">
        <v>437</v>
      </c>
      <c r="J11307" t="s">
        <v>14</v>
      </c>
      <c r="K11307">
        <v>45</v>
      </c>
      <c r="L11307" t="s">
        <v>15</v>
      </c>
    </row>
    <row r="11308" spans="1:12">
      <c r="A11308" t="e">
        <f ca="1">E00251429788421</f>
        <v>#NAME?</v>
      </c>
      <c r="B11308">
        <v>187</v>
      </c>
      <c r="C11308" t="s">
        <v>420</v>
      </c>
      <c r="D11308" s="1">
        <v>42808</v>
      </c>
      <c r="F11308">
        <v>1</v>
      </c>
      <c r="G11308">
        <v>2720</v>
      </c>
      <c r="H11308" t="s">
        <v>65</v>
      </c>
      <c r="J11308" t="s">
        <v>14</v>
      </c>
      <c r="K11308">
        <v>47</v>
      </c>
      <c r="L11308" t="s">
        <v>15</v>
      </c>
    </row>
    <row r="11309" spans="1:12">
      <c r="A11309" t="e">
        <f ca="1">E00251429788421</f>
        <v>#NAME?</v>
      </c>
      <c r="B11309">
        <v>187</v>
      </c>
      <c r="C11309" t="s">
        <v>420</v>
      </c>
      <c r="D11309" s="1">
        <v>42849</v>
      </c>
      <c r="F11309">
        <v>1</v>
      </c>
      <c r="G11309">
        <v>8489</v>
      </c>
      <c r="H11309" t="s">
        <v>327</v>
      </c>
      <c r="J11309" t="s">
        <v>14</v>
      </c>
      <c r="K11309">
        <v>47</v>
      </c>
      <c r="L11309" t="s">
        <v>15</v>
      </c>
    </row>
    <row r="11310" spans="1:12">
      <c r="A11310" t="e">
        <f ca="1">E00251619842221</f>
        <v>#NAME?</v>
      </c>
      <c r="B11310">
        <v>439</v>
      </c>
      <c r="C11310" t="s">
        <v>416</v>
      </c>
      <c r="D11310" s="1">
        <v>42769</v>
      </c>
      <c r="F11310">
        <v>2</v>
      </c>
      <c r="G11310">
        <v>2720</v>
      </c>
      <c r="H11310" t="s">
        <v>65</v>
      </c>
      <c r="J11310" t="s">
        <v>14</v>
      </c>
      <c r="K11310">
        <v>51</v>
      </c>
      <c r="L11310" t="s">
        <v>15</v>
      </c>
    </row>
    <row r="11311" spans="1:12">
      <c r="A11311" t="e">
        <f ca="1">E00251619842221</f>
        <v>#NAME?</v>
      </c>
      <c r="B11311">
        <v>439</v>
      </c>
      <c r="C11311" t="s">
        <v>416</v>
      </c>
      <c r="D11311" s="1">
        <v>42913</v>
      </c>
      <c r="F11311">
        <v>1</v>
      </c>
      <c r="G11311">
        <v>3899</v>
      </c>
      <c r="H11311" t="s">
        <v>264</v>
      </c>
      <c r="J11311" t="s">
        <v>14</v>
      </c>
      <c r="K11311">
        <v>51</v>
      </c>
      <c r="L11311" t="s">
        <v>15</v>
      </c>
    </row>
    <row r="11312" spans="1:12">
      <c r="A11312" t="e">
        <f ca="1">E00251619842221</f>
        <v>#NAME?</v>
      </c>
      <c r="B11312">
        <v>439</v>
      </c>
      <c r="C11312" t="s">
        <v>416</v>
      </c>
      <c r="D11312" s="1">
        <v>43039</v>
      </c>
      <c r="F11312">
        <v>4</v>
      </c>
      <c r="G11312">
        <v>3899</v>
      </c>
      <c r="H11312" t="s">
        <v>264</v>
      </c>
      <c r="J11312" t="s">
        <v>14</v>
      </c>
      <c r="K11312">
        <v>51</v>
      </c>
      <c r="L11312" t="s">
        <v>15</v>
      </c>
    </row>
    <row r="11313" spans="1:12">
      <c r="A11313" t="e">
        <f ca="1">E00251619842221</f>
        <v>#NAME?</v>
      </c>
      <c r="B11313">
        <v>7208</v>
      </c>
      <c r="C11313" t="s">
        <v>625</v>
      </c>
      <c r="D11313" s="1">
        <v>42847</v>
      </c>
      <c r="F11313">
        <v>2</v>
      </c>
      <c r="G11313">
        <v>3888</v>
      </c>
      <c r="H11313" t="s">
        <v>1250</v>
      </c>
      <c r="I11313" t="s">
        <v>148</v>
      </c>
      <c r="J11313" t="s">
        <v>57</v>
      </c>
      <c r="K11313">
        <v>51</v>
      </c>
      <c r="L11313" t="s">
        <v>15</v>
      </c>
    </row>
    <row r="11314" spans="1:12">
      <c r="A11314" t="e">
        <f ca="1">E00251514257921</f>
        <v>#NAME?</v>
      </c>
      <c r="B11314">
        <v>481</v>
      </c>
      <c r="C11314" t="s">
        <v>402</v>
      </c>
      <c r="D11314" s="1">
        <v>40998</v>
      </c>
      <c r="F11314">
        <v>1</v>
      </c>
      <c r="G11314">
        <v>8290</v>
      </c>
      <c r="H11314" t="s">
        <v>563</v>
      </c>
      <c r="J11314" t="s">
        <v>14</v>
      </c>
      <c r="K11314">
        <v>54</v>
      </c>
      <c r="L11314" t="s">
        <v>15</v>
      </c>
    </row>
    <row r="11315" spans="1:12">
      <c r="A11315" t="e">
        <f ca="1">E00251432397921</f>
        <v>#NAME?</v>
      </c>
      <c r="B11315">
        <v>497</v>
      </c>
      <c r="C11315" t="s">
        <v>141</v>
      </c>
      <c r="D11315" s="1">
        <v>41092</v>
      </c>
      <c r="F11315">
        <v>1</v>
      </c>
      <c r="G11315">
        <v>72479</v>
      </c>
      <c r="H11315" t="s">
        <v>421</v>
      </c>
      <c r="J11315" t="s">
        <v>14</v>
      </c>
      <c r="K11315">
        <v>57</v>
      </c>
      <c r="L11315" t="s">
        <v>15</v>
      </c>
    </row>
    <row r="11316" spans="1:12">
      <c r="A11316" t="e">
        <f ca="1">E00251432397921</f>
        <v>#NAME?</v>
      </c>
      <c r="B11316">
        <v>497</v>
      </c>
      <c r="C11316" t="s">
        <v>141</v>
      </c>
      <c r="D11316" s="1">
        <v>41904</v>
      </c>
      <c r="F11316">
        <v>1</v>
      </c>
      <c r="G11316">
        <v>7243</v>
      </c>
      <c r="H11316" t="s">
        <v>42</v>
      </c>
      <c r="J11316" t="s">
        <v>14</v>
      </c>
      <c r="K11316">
        <v>59</v>
      </c>
      <c r="L11316" t="s">
        <v>15</v>
      </c>
    </row>
    <row r="11317" spans="1:12">
      <c r="A11317" t="e">
        <f ca="1">E00251432397921</f>
        <v>#NAME?</v>
      </c>
      <c r="B11317">
        <v>6046</v>
      </c>
      <c r="C11317" t="s">
        <v>98</v>
      </c>
      <c r="D11317" s="1">
        <v>41820</v>
      </c>
      <c r="F11317">
        <v>1</v>
      </c>
      <c r="G11317">
        <v>7242</v>
      </c>
      <c r="H11317" t="s">
        <v>93</v>
      </c>
      <c r="I11317" t="s">
        <v>56</v>
      </c>
      <c r="J11317" t="s">
        <v>57</v>
      </c>
      <c r="K11317">
        <v>59</v>
      </c>
      <c r="L11317" t="s">
        <v>15</v>
      </c>
    </row>
    <row r="11318" spans="1:12">
      <c r="A11318" t="e">
        <f ca="1">E00251514257921</f>
        <v>#NAME?</v>
      </c>
      <c r="B11318">
        <v>481</v>
      </c>
      <c r="C11318" t="s">
        <v>402</v>
      </c>
      <c r="D11318" s="1">
        <v>43025</v>
      </c>
      <c r="F11318">
        <v>2</v>
      </c>
      <c r="G11318">
        <v>6918</v>
      </c>
      <c r="H11318" t="s">
        <v>443</v>
      </c>
      <c r="J11318" t="s">
        <v>14</v>
      </c>
      <c r="K11318">
        <v>59</v>
      </c>
      <c r="L11318" t="s">
        <v>15</v>
      </c>
    </row>
    <row r="11319" spans="1:12">
      <c r="A11319" t="e">
        <f ca="1">E00251619842221</f>
        <v>#NAME?</v>
      </c>
      <c r="B11319">
        <v>439</v>
      </c>
      <c r="C11319" t="s">
        <v>416</v>
      </c>
      <c r="D11319" s="1">
        <v>42416</v>
      </c>
      <c r="F11319">
        <v>2</v>
      </c>
      <c r="G11319">
        <v>7242</v>
      </c>
      <c r="H11319" t="s">
        <v>93</v>
      </c>
      <c r="J11319" t="s">
        <v>14</v>
      </c>
      <c r="K11319">
        <v>50</v>
      </c>
      <c r="L11319" t="s">
        <v>15</v>
      </c>
    </row>
    <row r="11320" spans="1:12">
      <c r="A11320" t="e">
        <f ca="1">E00251532433121</f>
        <v>#NAME?</v>
      </c>
      <c r="B11320">
        <v>483</v>
      </c>
      <c r="C11320" t="s">
        <v>351</v>
      </c>
      <c r="D11320" s="1">
        <v>41801</v>
      </c>
      <c r="F11320">
        <v>2</v>
      </c>
      <c r="G11320">
        <v>4019</v>
      </c>
      <c r="H11320" t="s">
        <v>26</v>
      </c>
      <c r="J11320" t="s">
        <v>14</v>
      </c>
      <c r="K11320">
        <v>55</v>
      </c>
      <c r="L11320" t="s">
        <v>15</v>
      </c>
    </row>
    <row r="11321" spans="1:12">
      <c r="A11321" t="e">
        <f ca="1">E00251429788421</f>
        <v>#NAME?</v>
      </c>
      <c r="B11321">
        <v>206</v>
      </c>
      <c r="C11321" t="s">
        <v>892</v>
      </c>
      <c r="D11321" s="1">
        <v>42094</v>
      </c>
      <c r="F11321">
        <v>1</v>
      </c>
      <c r="G11321">
        <v>5198</v>
      </c>
      <c r="H11321" t="s">
        <v>200</v>
      </c>
      <c r="J11321" t="s">
        <v>14</v>
      </c>
      <c r="K11321">
        <v>45</v>
      </c>
      <c r="L11321" t="s">
        <v>15</v>
      </c>
    </row>
    <row r="11322" spans="1:12">
      <c r="A11322" t="e">
        <f ca="1">E00251532433121</f>
        <v>#NAME?</v>
      </c>
      <c r="B11322">
        <v>483</v>
      </c>
      <c r="C11322" t="s">
        <v>351</v>
      </c>
      <c r="D11322" s="1">
        <v>41788</v>
      </c>
      <c r="F11322">
        <v>1</v>
      </c>
      <c r="G11322">
        <v>30748</v>
      </c>
      <c r="H11322" t="s">
        <v>50</v>
      </c>
      <c r="J11322" t="s">
        <v>14</v>
      </c>
      <c r="K11322">
        <v>55</v>
      </c>
      <c r="L11322" t="s">
        <v>15</v>
      </c>
    </row>
    <row r="11323" spans="1:12">
      <c r="A11323" t="e">
        <f ca="1">E00251429788421</f>
        <v>#NAME?</v>
      </c>
      <c r="B11323">
        <v>187</v>
      </c>
      <c r="C11323" t="s">
        <v>420</v>
      </c>
      <c r="D11323" s="1">
        <v>42061</v>
      </c>
      <c r="F11323">
        <v>1</v>
      </c>
      <c r="G11323">
        <v>460</v>
      </c>
      <c r="H11323" t="s">
        <v>16</v>
      </c>
      <c r="J11323" t="s">
        <v>14</v>
      </c>
      <c r="K11323">
        <v>45</v>
      </c>
      <c r="L11323" t="s">
        <v>15</v>
      </c>
    </row>
    <row r="11324" spans="1:12">
      <c r="A11324" t="e">
        <f ca="1">E00251715784221</f>
        <v>#NAME?</v>
      </c>
      <c r="B11324">
        <v>172</v>
      </c>
      <c r="C11324" t="s">
        <v>433</v>
      </c>
      <c r="D11324" s="1">
        <v>42768</v>
      </c>
      <c r="F11324">
        <v>1</v>
      </c>
      <c r="G11324">
        <v>30723</v>
      </c>
      <c r="H11324" t="s">
        <v>434</v>
      </c>
      <c r="J11324" t="s">
        <v>14</v>
      </c>
      <c r="K11324">
        <v>40</v>
      </c>
      <c r="L11324" t="s">
        <v>15</v>
      </c>
    </row>
    <row r="11325" spans="1:12">
      <c r="A11325" t="e">
        <f ca="1">E00251510449421</f>
        <v>#NAME?</v>
      </c>
      <c r="B11325">
        <v>163</v>
      </c>
      <c r="C11325" t="s">
        <v>219</v>
      </c>
      <c r="D11325" s="1">
        <v>41851</v>
      </c>
      <c r="F11325">
        <v>1</v>
      </c>
      <c r="G11325">
        <v>1539</v>
      </c>
      <c r="H11325" t="s">
        <v>342</v>
      </c>
      <c r="J11325" t="s">
        <v>14</v>
      </c>
      <c r="K11325">
        <v>45</v>
      </c>
      <c r="L11325" t="s">
        <v>15</v>
      </c>
    </row>
    <row r="11326" spans="1:12">
      <c r="A11326" t="e">
        <f ca="1">E00251531844021</f>
        <v>#NAME?</v>
      </c>
      <c r="B11326">
        <v>1128</v>
      </c>
      <c r="C11326" t="s">
        <v>424</v>
      </c>
      <c r="D11326" s="1">
        <v>41673</v>
      </c>
      <c r="F11326">
        <v>1</v>
      </c>
      <c r="G11326">
        <v>4011</v>
      </c>
      <c r="H11326" t="s">
        <v>828</v>
      </c>
      <c r="J11326" t="s">
        <v>14</v>
      </c>
      <c r="K11326">
        <v>60</v>
      </c>
      <c r="L11326" t="s">
        <v>15</v>
      </c>
    </row>
    <row r="11327" spans="1:12">
      <c r="A11327" t="e">
        <f ca="1">E00251430399821</f>
        <v>#NAME?</v>
      </c>
      <c r="B11327">
        <v>187</v>
      </c>
      <c r="C11327" t="s">
        <v>420</v>
      </c>
      <c r="D11327" s="1">
        <v>41113</v>
      </c>
      <c r="F11327">
        <v>3</v>
      </c>
      <c r="G11327">
        <v>4019</v>
      </c>
      <c r="H11327" t="s">
        <v>26</v>
      </c>
      <c r="J11327" t="s">
        <v>14</v>
      </c>
      <c r="K11327">
        <v>58</v>
      </c>
      <c r="L11327" t="s">
        <v>15</v>
      </c>
    </row>
    <row r="11328" spans="1:12">
      <c r="A11328" t="e">
        <f ca="1">E00251430399821</f>
        <v>#NAME?</v>
      </c>
      <c r="B11328">
        <v>187</v>
      </c>
      <c r="C11328" t="s">
        <v>420</v>
      </c>
      <c r="D11328" s="1">
        <v>42131</v>
      </c>
      <c r="F11328">
        <v>1</v>
      </c>
      <c r="G11328">
        <v>4019</v>
      </c>
      <c r="H11328" t="s">
        <v>26</v>
      </c>
      <c r="J11328" t="s">
        <v>14</v>
      </c>
      <c r="K11328">
        <v>61</v>
      </c>
      <c r="L11328" t="s">
        <v>15</v>
      </c>
    </row>
    <row r="11329" spans="1:12">
      <c r="A11329" t="e">
        <f ca="1">E00251514781621</f>
        <v>#NAME?</v>
      </c>
      <c r="B11329">
        <v>159</v>
      </c>
      <c r="C11329" t="s">
        <v>427</v>
      </c>
      <c r="D11329" s="1">
        <v>42276</v>
      </c>
      <c r="F11329">
        <v>2</v>
      </c>
      <c r="G11329">
        <v>4019</v>
      </c>
      <c r="H11329" t="s">
        <v>26</v>
      </c>
      <c r="J11329" t="s">
        <v>14</v>
      </c>
      <c r="K11329">
        <v>55</v>
      </c>
      <c r="L11329" t="s">
        <v>15</v>
      </c>
    </row>
    <row r="11330" spans="1:12">
      <c r="A11330" t="e">
        <f ca="1">E00251514257921</f>
        <v>#NAME?</v>
      </c>
      <c r="B11330">
        <v>481</v>
      </c>
      <c r="C11330" t="s">
        <v>402</v>
      </c>
      <c r="D11330" s="1">
        <v>41402</v>
      </c>
      <c r="F11330">
        <v>1</v>
      </c>
      <c r="G11330">
        <v>4659</v>
      </c>
      <c r="H11330" t="s">
        <v>47</v>
      </c>
      <c r="J11330" t="s">
        <v>14</v>
      </c>
      <c r="K11330">
        <v>55</v>
      </c>
      <c r="L11330" t="s">
        <v>15</v>
      </c>
    </row>
    <row r="11331" spans="1:12">
      <c r="A11331" t="e">
        <f ca="1">E00251514257921</f>
        <v>#NAME?</v>
      </c>
      <c r="B11331">
        <v>481</v>
      </c>
      <c r="C11331" t="s">
        <v>402</v>
      </c>
      <c r="D11331" s="1">
        <v>41400</v>
      </c>
      <c r="F11331">
        <v>1</v>
      </c>
      <c r="G11331">
        <v>4659</v>
      </c>
      <c r="H11331" t="s">
        <v>47</v>
      </c>
      <c r="J11331" t="s">
        <v>14</v>
      </c>
      <c r="K11331">
        <v>55</v>
      </c>
      <c r="L11331" t="s">
        <v>15</v>
      </c>
    </row>
    <row r="11332" spans="1:12">
      <c r="A11332" t="e">
        <f ca="1">E00251613886221</f>
        <v>#NAME?</v>
      </c>
      <c r="B11332">
        <v>725</v>
      </c>
      <c r="C11332" t="s">
        <v>550</v>
      </c>
      <c r="D11332" s="1">
        <v>42393</v>
      </c>
      <c r="E11332">
        <v>1</v>
      </c>
      <c r="F11332">
        <v>5</v>
      </c>
      <c r="G11332">
        <v>79029</v>
      </c>
      <c r="H11332" t="s">
        <v>21</v>
      </c>
      <c r="J11332" t="s">
        <v>34</v>
      </c>
      <c r="K11332">
        <v>50</v>
      </c>
      <c r="L11332" t="s">
        <v>22</v>
      </c>
    </row>
    <row r="11333" spans="1:12">
      <c r="A11333" t="e">
        <f ca="1">E00251531844021</f>
        <v>#NAME?</v>
      </c>
      <c r="B11333">
        <v>1128</v>
      </c>
      <c r="C11333" t="s">
        <v>424</v>
      </c>
      <c r="D11333" s="1">
        <v>41036</v>
      </c>
      <c r="F11333">
        <v>1</v>
      </c>
      <c r="G11333">
        <v>2890</v>
      </c>
      <c r="H11333" t="s">
        <v>699</v>
      </c>
      <c r="J11333" t="s">
        <v>14</v>
      </c>
      <c r="K11333">
        <v>58</v>
      </c>
      <c r="L11333" t="s">
        <v>15</v>
      </c>
    </row>
    <row r="11334" spans="1:12">
      <c r="A11334" t="e">
        <f ca="1">E00251531844021</f>
        <v>#NAME?</v>
      </c>
      <c r="B11334">
        <v>1128</v>
      </c>
      <c r="C11334" t="s">
        <v>424</v>
      </c>
      <c r="D11334" s="1">
        <v>42958</v>
      </c>
      <c r="F11334">
        <v>1</v>
      </c>
      <c r="G11334">
        <v>4011</v>
      </c>
      <c r="H11334" t="s">
        <v>828</v>
      </c>
      <c r="J11334" t="s">
        <v>14</v>
      </c>
      <c r="K11334">
        <v>64</v>
      </c>
      <c r="L11334" t="s">
        <v>15</v>
      </c>
    </row>
    <row r="11335" spans="1:12">
      <c r="A11335" t="e">
        <f ca="1">E00251531844021</f>
        <v>#NAME?</v>
      </c>
      <c r="B11335">
        <v>1128</v>
      </c>
      <c r="C11335" t="s">
        <v>424</v>
      </c>
      <c r="D11335" s="1">
        <v>41443</v>
      </c>
      <c r="F11335">
        <v>2</v>
      </c>
      <c r="G11335">
        <v>2890</v>
      </c>
      <c r="H11335" t="s">
        <v>699</v>
      </c>
      <c r="J11335" t="s">
        <v>14</v>
      </c>
      <c r="K11335">
        <v>60</v>
      </c>
      <c r="L11335" t="s">
        <v>15</v>
      </c>
    </row>
    <row r="11336" spans="1:12">
      <c r="A11336" t="e">
        <f ca="1">E00251531844021</f>
        <v>#NAME?</v>
      </c>
      <c r="B11336">
        <v>1128</v>
      </c>
      <c r="C11336" t="s">
        <v>424</v>
      </c>
      <c r="D11336" s="1">
        <v>42577</v>
      </c>
      <c r="F11336">
        <v>2</v>
      </c>
      <c r="G11336">
        <v>4019</v>
      </c>
      <c r="H11336" t="s">
        <v>26</v>
      </c>
      <c r="J11336" t="s">
        <v>14</v>
      </c>
      <c r="K11336">
        <v>63</v>
      </c>
      <c r="L11336" t="s">
        <v>15</v>
      </c>
    </row>
    <row r="11337" spans="1:12">
      <c r="A11337" t="e">
        <f ca="1">E00251514257921</f>
        <v>#NAME?</v>
      </c>
      <c r="B11337">
        <v>481</v>
      </c>
      <c r="C11337" t="s">
        <v>402</v>
      </c>
      <c r="D11337" s="1">
        <v>43067</v>
      </c>
      <c r="F11337">
        <v>4</v>
      </c>
      <c r="G11337">
        <v>73300</v>
      </c>
      <c r="H11337" t="s">
        <v>86</v>
      </c>
      <c r="J11337" t="s">
        <v>14</v>
      </c>
      <c r="K11337">
        <v>59</v>
      </c>
      <c r="L11337" t="s">
        <v>15</v>
      </c>
    </row>
    <row r="11338" spans="1:12">
      <c r="A11338" t="e">
        <f ca="1">E00251429776121</f>
        <v>#NAME?</v>
      </c>
      <c r="B11338">
        <v>192</v>
      </c>
      <c r="C11338" t="s">
        <v>321</v>
      </c>
      <c r="D11338" s="1">
        <v>41159</v>
      </c>
      <c r="F11338">
        <v>5</v>
      </c>
      <c r="G11338">
        <v>4779</v>
      </c>
      <c r="H11338" t="s">
        <v>231</v>
      </c>
      <c r="J11338" t="s">
        <v>14</v>
      </c>
      <c r="K11338">
        <v>39</v>
      </c>
      <c r="L11338" t="s">
        <v>15</v>
      </c>
    </row>
    <row r="11339" spans="1:12">
      <c r="A11339" t="e">
        <f ca="1">E00251429788421</f>
        <v>#NAME?</v>
      </c>
      <c r="B11339">
        <v>187</v>
      </c>
      <c r="C11339" t="s">
        <v>420</v>
      </c>
      <c r="D11339" s="1">
        <v>42781</v>
      </c>
      <c r="F11339">
        <v>1</v>
      </c>
      <c r="G11339">
        <v>2720</v>
      </c>
      <c r="H11339" t="s">
        <v>65</v>
      </c>
      <c r="J11339" t="s">
        <v>14</v>
      </c>
      <c r="K11339">
        <v>47</v>
      </c>
      <c r="L11339" t="s">
        <v>15</v>
      </c>
    </row>
    <row r="11340" spans="1:12">
      <c r="A11340" t="e">
        <f ca="1">E00251429788421</f>
        <v>#NAME?</v>
      </c>
      <c r="B11340">
        <v>187</v>
      </c>
      <c r="C11340" t="s">
        <v>420</v>
      </c>
      <c r="D11340" s="1">
        <v>41666</v>
      </c>
      <c r="F11340">
        <v>1</v>
      </c>
      <c r="G11340">
        <v>7242</v>
      </c>
      <c r="H11340" t="s">
        <v>93</v>
      </c>
      <c r="J11340" t="s">
        <v>14</v>
      </c>
      <c r="K11340">
        <v>43</v>
      </c>
      <c r="L11340" t="s">
        <v>15</v>
      </c>
    </row>
    <row r="11341" spans="1:12">
      <c r="A11341" t="e">
        <f ca="1">E00251510449421</f>
        <v>#NAME?</v>
      </c>
      <c r="B11341">
        <v>163</v>
      </c>
      <c r="C11341" t="s">
        <v>219</v>
      </c>
      <c r="D11341" s="1">
        <v>42524</v>
      </c>
      <c r="F11341">
        <v>1</v>
      </c>
      <c r="G11341">
        <v>1539</v>
      </c>
      <c r="H11341" t="s">
        <v>342</v>
      </c>
      <c r="J11341" t="s">
        <v>14</v>
      </c>
      <c r="K11341">
        <v>47</v>
      </c>
      <c r="L11341" t="s">
        <v>15</v>
      </c>
    </row>
    <row r="11342" spans="1:12">
      <c r="A11342" t="e">
        <f ca="1">E00251510449421</f>
        <v>#NAME?</v>
      </c>
      <c r="B11342">
        <v>4893</v>
      </c>
      <c r="C11342" t="s">
        <v>426</v>
      </c>
      <c r="D11342" s="1">
        <v>42350</v>
      </c>
      <c r="F11342">
        <v>2</v>
      </c>
      <c r="G11342">
        <v>1539</v>
      </c>
      <c r="H11342" t="s">
        <v>342</v>
      </c>
      <c r="I11342" t="s">
        <v>148</v>
      </c>
      <c r="J11342" t="s">
        <v>57</v>
      </c>
      <c r="K11342">
        <v>46</v>
      </c>
      <c r="L11342" t="s">
        <v>15</v>
      </c>
    </row>
    <row r="11343" spans="1:12">
      <c r="A11343" t="e">
        <f ca="1">E00251429152121</f>
        <v>#NAME?</v>
      </c>
      <c r="B11343">
        <v>295</v>
      </c>
      <c r="C11343" t="s">
        <v>435</v>
      </c>
      <c r="D11343" s="1">
        <v>42076</v>
      </c>
      <c r="F11343">
        <v>1</v>
      </c>
      <c r="G11343">
        <v>7962</v>
      </c>
      <c r="H11343" t="s">
        <v>111</v>
      </c>
      <c r="J11343" t="s">
        <v>14</v>
      </c>
      <c r="K11343">
        <v>44</v>
      </c>
      <c r="L11343" t="s">
        <v>22</v>
      </c>
    </row>
    <row r="11344" spans="1:12">
      <c r="A11344" t="e">
        <f ca="1">E00251429152121</f>
        <v>#NAME?</v>
      </c>
      <c r="B11344">
        <v>295</v>
      </c>
      <c r="C11344" t="s">
        <v>435</v>
      </c>
      <c r="D11344" s="1">
        <v>42333</v>
      </c>
      <c r="F11344">
        <v>1</v>
      </c>
      <c r="G11344">
        <v>78906</v>
      </c>
      <c r="H11344" t="s">
        <v>31</v>
      </c>
      <c r="J11344" t="s">
        <v>14</v>
      </c>
      <c r="K11344">
        <v>45</v>
      </c>
      <c r="L11344" t="s">
        <v>22</v>
      </c>
    </row>
    <row r="11345" spans="1:12">
      <c r="A11345" t="e">
        <f ca="1">E00251715832121</f>
        <v>#NAME?</v>
      </c>
      <c r="B11345">
        <v>486</v>
      </c>
      <c r="C11345" t="s">
        <v>340</v>
      </c>
      <c r="D11345" s="1">
        <v>41597</v>
      </c>
      <c r="F11345">
        <v>1</v>
      </c>
      <c r="G11345">
        <v>4779</v>
      </c>
      <c r="H11345" t="s">
        <v>231</v>
      </c>
      <c r="J11345" t="s">
        <v>14</v>
      </c>
      <c r="K11345">
        <v>38</v>
      </c>
      <c r="L11345" t="s">
        <v>15</v>
      </c>
    </row>
    <row r="11346" spans="1:12">
      <c r="A11346" t="e">
        <f ca="1">E00251429152121</f>
        <v>#NAME?</v>
      </c>
      <c r="B11346">
        <v>295</v>
      </c>
      <c r="C11346" t="s">
        <v>435</v>
      </c>
      <c r="D11346" s="1">
        <v>42695</v>
      </c>
      <c r="F11346">
        <v>3</v>
      </c>
      <c r="G11346">
        <v>53081</v>
      </c>
      <c r="H11346" t="s">
        <v>456</v>
      </c>
      <c r="J11346" t="s">
        <v>14</v>
      </c>
      <c r="K11346">
        <v>46</v>
      </c>
      <c r="L11346" t="s">
        <v>15</v>
      </c>
    </row>
    <row r="11347" spans="1:12">
      <c r="A11347" t="e">
        <f ca="1">E00251715832121</f>
        <v>#NAME?</v>
      </c>
      <c r="B11347">
        <v>486</v>
      </c>
      <c r="C11347" t="s">
        <v>340</v>
      </c>
      <c r="D11347" s="1">
        <v>41556</v>
      </c>
      <c r="F11347">
        <v>2</v>
      </c>
      <c r="G11347">
        <v>2729</v>
      </c>
      <c r="H11347" t="s">
        <v>115</v>
      </c>
      <c r="J11347" t="s">
        <v>14</v>
      </c>
      <c r="K11347">
        <v>38</v>
      </c>
      <c r="L11347" t="s">
        <v>15</v>
      </c>
    </row>
    <row r="11348" spans="1:12">
      <c r="A11348" t="e">
        <f ca="1">E00251715832121</f>
        <v>#NAME?</v>
      </c>
      <c r="B11348">
        <v>486</v>
      </c>
      <c r="C11348" t="s">
        <v>340</v>
      </c>
      <c r="D11348" s="1">
        <v>41605</v>
      </c>
      <c r="F11348">
        <v>3</v>
      </c>
      <c r="G11348">
        <v>5589</v>
      </c>
      <c r="H11348" t="s">
        <v>152</v>
      </c>
      <c r="J11348" t="s">
        <v>14</v>
      </c>
      <c r="K11348">
        <v>38</v>
      </c>
      <c r="L11348" t="s">
        <v>15</v>
      </c>
    </row>
    <row r="11349" spans="1:12">
      <c r="A11349" t="e">
        <f ca="1">E00251715832121</f>
        <v>#NAME?</v>
      </c>
      <c r="B11349">
        <v>486</v>
      </c>
      <c r="C11349" t="s">
        <v>340</v>
      </c>
      <c r="D11349" s="1">
        <v>42489</v>
      </c>
      <c r="F11349">
        <v>2</v>
      </c>
      <c r="G11349">
        <v>49390</v>
      </c>
      <c r="H11349" t="s">
        <v>59</v>
      </c>
      <c r="J11349" t="s">
        <v>14</v>
      </c>
      <c r="K11349">
        <v>41</v>
      </c>
      <c r="L11349" t="s">
        <v>15</v>
      </c>
    </row>
    <row r="11350" spans="1:12">
      <c r="A11350" t="e">
        <f ca="1">E00251429152121</f>
        <v>#NAME?</v>
      </c>
      <c r="B11350">
        <v>295</v>
      </c>
      <c r="C11350" t="s">
        <v>435</v>
      </c>
      <c r="D11350" s="1">
        <v>42822</v>
      </c>
      <c r="F11350">
        <v>3</v>
      </c>
      <c r="G11350">
        <v>53081</v>
      </c>
      <c r="H11350" t="s">
        <v>456</v>
      </c>
      <c r="J11350" t="s">
        <v>14</v>
      </c>
      <c r="K11350">
        <v>46</v>
      </c>
      <c r="L11350" t="s">
        <v>15</v>
      </c>
    </row>
    <row r="11351" spans="1:12">
      <c r="A11351" t="e">
        <f ca="1">E00251429152121</f>
        <v>#NAME?</v>
      </c>
      <c r="B11351">
        <v>295</v>
      </c>
      <c r="C11351" t="s">
        <v>435</v>
      </c>
      <c r="D11351" s="1">
        <v>42760</v>
      </c>
      <c r="F11351">
        <v>2</v>
      </c>
      <c r="G11351">
        <v>53081</v>
      </c>
      <c r="H11351" t="s">
        <v>456</v>
      </c>
      <c r="J11351" t="s">
        <v>14</v>
      </c>
      <c r="K11351">
        <v>46</v>
      </c>
      <c r="L11351" t="s">
        <v>15</v>
      </c>
    </row>
    <row r="11352" spans="1:12">
      <c r="A11352" t="e">
        <f ca="1">E00251715832121</f>
        <v>#NAME?</v>
      </c>
      <c r="B11352">
        <v>486</v>
      </c>
      <c r="C11352" t="s">
        <v>340</v>
      </c>
      <c r="D11352" s="1">
        <v>42782</v>
      </c>
      <c r="F11352">
        <v>1</v>
      </c>
      <c r="G11352">
        <v>93</v>
      </c>
      <c r="H11352" t="s">
        <v>29</v>
      </c>
      <c r="J11352" t="s">
        <v>14</v>
      </c>
      <c r="K11352">
        <v>42</v>
      </c>
      <c r="L11352" t="s">
        <v>15</v>
      </c>
    </row>
    <row r="11353" spans="1:12">
      <c r="A11353" t="e">
        <f ca="1">E00251439928021</f>
        <v>#NAME?</v>
      </c>
      <c r="B11353">
        <v>189</v>
      </c>
      <c r="C11353" t="s">
        <v>58</v>
      </c>
      <c r="D11353" s="1">
        <v>42032</v>
      </c>
      <c r="F11353">
        <v>1</v>
      </c>
      <c r="G11353">
        <v>7222</v>
      </c>
      <c r="H11353" t="s">
        <v>560</v>
      </c>
      <c r="J11353" t="s">
        <v>14</v>
      </c>
      <c r="K11353">
        <v>45</v>
      </c>
      <c r="L11353" t="s">
        <v>15</v>
      </c>
    </row>
    <row r="11354" spans="1:12">
      <c r="A11354" t="e">
        <f ca="1">E00251715832121</f>
        <v>#NAME?</v>
      </c>
      <c r="B11354">
        <v>486</v>
      </c>
      <c r="C11354" t="s">
        <v>340</v>
      </c>
      <c r="D11354" s="1">
        <v>41549</v>
      </c>
      <c r="F11354">
        <v>2</v>
      </c>
      <c r="G11354">
        <v>2720</v>
      </c>
      <c r="H11354" t="s">
        <v>65</v>
      </c>
      <c r="J11354" t="s">
        <v>14</v>
      </c>
      <c r="K11354">
        <v>38</v>
      </c>
      <c r="L11354" t="s">
        <v>15</v>
      </c>
    </row>
    <row r="11355" spans="1:12">
      <c r="A11355" t="e">
        <f ca="1">E00251531311721</f>
        <v>#NAME?</v>
      </c>
      <c r="B11355">
        <v>703</v>
      </c>
      <c r="C11355" t="s">
        <v>305</v>
      </c>
      <c r="D11355" s="1">
        <v>41229</v>
      </c>
      <c r="F11355">
        <v>1</v>
      </c>
      <c r="G11355">
        <v>3540</v>
      </c>
      <c r="H11355" t="s">
        <v>436</v>
      </c>
      <c r="J11355" t="s">
        <v>14</v>
      </c>
      <c r="K11355">
        <v>46</v>
      </c>
      <c r="L11355" t="s">
        <v>15</v>
      </c>
    </row>
    <row r="11356" spans="1:12">
      <c r="A11356" t="e">
        <f ca="1">E00251531311721</f>
        <v>#NAME?</v>
      </c>
      <c r="B11356">
        <v>703</v>
      </c>
      <c r="C11356" t="s">
        <v>305</v>
      </c>
      <c r="D11356" s="1">
        <v>41830</v>
      </c>
      <c r="F11356">
        <v>1</v>
      </c>
      <c r="G11356">
        <v>78799</v>
      </c>
      <c r="H11356" t="s">
        <v>438</v>
      </c>
      <c r="J11356" t="s">
        <v>14</v>
      </c>
      <c r="K11356">
        <v>47</v>
      </c>
      <c r="L11356" t="s">
        <v>22</v>
      </c>
    </row>
    <row r="11357" spans="1:12">
      <c r="A11357" t="e">
        <f ca="1">E00251715832121</f>
        <v>#NAME?</v>
      </c>
      <c r="B11357">
        <v>486</v>
      </c>
      <c r="C11357" t="s">
        <v>340</v>
      </c>
      <c r="D11357" s="1">
        <v>42410</v>
      </c>
      <c r="F11357">
        <v>1</v>
      </c>
      <c r="G11357">
        <v>49390</v>
      </c>
      <c r="H11357" t="s">
        <v>59</v>
      </c>
      <c r="J11357" t="s">
        <v>14</v>
      </c>
      <c r="K11357">
        <v>41</v>
      </c>
      <c r="L11357" t="s">
        <v>15</v>
      </c>
    </row>
    <row r="11358" spans="1:12">
      <c r="A11358" t="e">
        <f ca="1">E00251715832121</f>
        <v>#NAME?</v>
      </c>
      <c r="B11358">
        <v>486</v>
      </c>
      <c r="C11358" t="s">
        <v>340</v>
      </c>
      <c r="D11358" s="1">
        <v>42038</v>
      </c>
      <c r="F11358">
        <v>1</v>
      </c>
      <c r="G11358">
        <v>49390</v>
      </c>
      <c r="H11358" t="s">
        <v>59</v>
      </c>
      <c r="J11358" t="s">
        <v>14</v>
      </c>
      <c r="K11358">
        <v>40</v>
      </c>
      <c r="L11358" t="s">
        <v>15</v>
      </c>
    </row>
    <row r="11359" spans="1:12">
      <c r="A11359" t="e">
        <f ca="1">E00251625264121</f>
        <v>#NAME?</v>
      </c>
      <c r="B11359">
        <v>465</v>
      </c>
      <c r="C11359" t="s">
        <v>439</v>
      </c>
      <c r="D11359" s="1">
        <v>40960</v>
      </c>
      <c r="F11359">
        <v>4</v>
      </c>
      <c r="G11359">
        <v>5921</v>
      </c>
      <c r="H11359" t="s">
        <v>680</v>
      </c>
      <c r="J11359" t="s">
        <v>14</v>
      </c>
      <c r="K11359">
        <v>38</v>
      </c>
      <c r="L11359" t="s">
        <v>15</v>
      </c>
    </row>
    <row r="11360" spans="1:12">
      <c r="A11360" t="e">
        <f ca="1">E00251625264121</f>
        <v>#NAME?</v>
      </c>
      <c r="B11360">
        <v>465</v>
      </c>
      <c r="C11360" t="s">
        <v>439</v>
      </c>
      <c r="D11360" s="1">
        <v>41191</v>
      </c>
      <c r="F11360">
        <v>1</v>
      </c>
      <c r="G11360">
        <v>91</v>
      </c>
      <c r="H11360" t="s">
        <v>927</v>
      </c>
      <c r="J11360" t="s">
        <v>14</v>
      </c>
      <c r="K11360">
        <v>39</v>
      </c>
      <c r="L11360" t="s">
        <v>15</v>
      </c>
    </row>
    <row r="11361" spans="1:12">
      <c r="A11361" t="e">
        <f ca="1">E00251625264121</f>
        <v>#NAME?</v>
      </c>
      <c r="B11361">
        <v>1273</v>
      </c>
      <c r="C11361" t="s">
        <v>28</v>
      </c>
      <c r="D11361" s="1">
        <v>41848</v>
      </c>
      <c r="F11361">
        <v>1</v>
      </c>
      <c r="G11361">
        <v>3542</v>
      </c>
      <c r="H11361" t="s">
        <v>850</v>
      </c>
      <c r="J11361" t="s">
        <v>14</v>
      </c>
      <c r="K11361">
        <v>41</v>
      </c>
      <c r="L11361" t="s">
        <v>15</v>
      </c>
    </row>
    <row r="11362" spans="1:12">
      <c r="A11362" t="e">
        <f ca="1">E00251625264121</f>
        <v>#NAME?</v>
      </c>
      <c r="B11362">
        <v>1273</v>
      </c>
      <c r="C11362" t="s">
        <v>28</v>
      </c>
      <c r="D11362" s="1">
        <v>42061</v>
      </c>
      <c r="F11362">
        <v>1</v>
      </c>
      <c r="G11362">
        <v>7222</v>
      </c>
      <c r="H11362" t="s">
        <v>560</v>
      </c>
      <c r="J11362" t="s">
        <v>14</v>
      </c>
      <c r="K11362">
        <v>41</v>
      </c>
      <c r="L11362" t="s">
        <v>15</v>
      </c>
    </row>
    <row r="11363" spans="1:12">
      <c r="A11363" t="e">
        <f ca="1">E00251429182321</f>
        <v>#NAME?</v>
      </c>
      <c r="B11363">
        <v>290</v>
      </c>
      <c r="C11363" t="s">
        <v>449</v>
      </c>
      <c r="D11363" s="1">
        <v>42052</v>
      </c>
      <c r="F11363">
        <v>3</v>
      </c>
      <c r="G11363">
        <v>7262</v>
      </c>
      <c r="H11363" t="s">
        <v>198</v>
      </c>
      <c r="J11363" t="s">
        <v>14</v>
      </c>
      <c r="K11363">
        <v>52</v>
      </c>
      <c r="L11363" t="s">
        <v>15</v>
      </c>
    </row>
    <row r="11364" spans="1:12">
      <c r="A11364" t="e">
        <f ca="1">E00251429182321</f>
        <v>#NAME?</v>
      </c>
      <c r="B11364">
        <v>290</v>
      </c>
      <c r="C11364" t="s">
        <v>449</v>
      </c>
      <c r="D11364" s="1">
        <v>42227</v>
      </c>
      <c r="F11364">
        <v>2</v>
      </c>
      <c r="G11364">
        <v>71509</v>
      </c>
      <c r="H11364" t="s">
        <v>369</v>
      </c>
      <c r="J11364" t="s">
        <v>14</v>
      </c>
      <c r="K11364">
        <v>53</v>
      </c>
      <c r="L11364" t="s">
        <v>15</v>
      </c>
    </row>
    <row r="11365" spans="1:12">
      <c r="A11365" t="e">
        <f ca="1">E00251430388321</f>
        <v>#NAME?</v>
      </c>
      <c r="B11365">
        <v>457</v>
      </c>
      <c r="C11365" t="s">
        <v>137</v>
      </c>
      <c r="D11365" s="1">
        <v>41823</v>
      </c>
      <c r="F11365">
        <v>1</v>
      </c>
      <c r="G11365">
        <v>6929</v>
      </c>
      <c r="H11365" t="s">
        <v>36</v>
      </c>
      <c r="J11365" t="s">
        <v>14</v>
      </c>
      <c r="K11365">
        <v>39</v>
      </c>
      <c r="L11365" t="s">
        <v>15</v>
      </c>
    </row>
    <row r="11366" spans="1:12">
      <c r="A11366" t="e">
        <f ca="1">E00251531311721</f>
        <v>#NAME?</v>
      </c>
      <c r="B11366">
        <v>703</v>
      </c>
      <c r="C11366" t="s">
        <v>305</v>
      </c>
      <c r="D11366" s="1">
        <v>41206</v>
      </c>
      <c r="F11366">
        <v>5</v>
      </c>
      <c r="G11366">
        <v>62989</v>
      </c>
      <c r="H11366" t="s">
        <v>440</v>
      </c>
      <c r="J11366" t="s">
        <v>14</v>
      </c>
      <c r="K11366">
        <v>45</v>
      </c>
      <c r="L11366" t="s">
        <v>15</v>
      </c>
    </row>
    <row r="11367" spans="1:12">
      <c r="A11367" t="e">
        <f ca="1">E00251429205421</f>
        <v>#NAME?</v>
      </c>
      <c r="B11367">
        <v>274</v>
      </c>
      <c r="C11367" t="s">
        <v>506</v>
      </c>
      <c r="D11367" s="1">
        <v>42954</v>
      </c>
      <c r="F11367">
        <v>1</v>
      </c>
      <c r="G11367">
        <v>7242</v>
      </c>
      <c r="H11367" t="s">
        <v>93</v>
      </c>
      <c r="J11367" t="s">
        <v>14</v>
      </c>
      <c r="K11367">
        <v>43</v>
      </c>
      <c r="L11367" t="s">
        <v>15</v>
      </c>
    </row>
    <row r="11368" spans="1:12">
      <c r="A11368" t="e">
        <f ca="1">E00251625264121</f>
        <v>#NAME?</v>
      </c>
      <c r="B11368">
        <v>1273</v>
      </c>
      <c r="C11368" t="s">
        <v>28</v>
      </c>
      <c r="D11368" s="1">
        <v>41613</v>
      </c>
      <c r="F11368">
        <v>1</v>
      </c>
      <c r="G11368">
        <v>63690</v>
      </c>
      <c r="H11368" t="s">
        <v>1272</v>
      </c>
      <c r="J11368" t="s">
        <v>14</v>
      </c>
      <c r="K11368">
        <v>40</v>
      </c>
      <c r="L11368" t="s">
        <v>15</v>
      </c>
    </row>
    <row r="11369" spans="1:12">
      <c r="A11369" t="e">
        <f ca="1">E00251531311721</f>
        <v>#NAME?</v>
      </c>
      <c r="B11369">
        <v>703</v>
      </c>
      <c r="C11369" t="s">
        <v>305</v>
      </c>
      <c r="D11369" s="1">
        <v>43041</v>
      </c>
      <c r="F11369">
        <v>3</v>
      </c>
      <c r="G11369">
        <v>709</v>
      </c>
      <c r="H11369" t="s">
        <v>448</v>
      </c>
      <c r="J11369" t="s">
        <v>14</v>
      </c>
      <c r="K11369">
        <v>50</v>
      </c>
      <c r="L11369" t="s">
        <v>15</v>
      </c>
    </row>
    <row r="11370" spans="1:12">
      <c r="A11370" t="e">
        <f ca="1">E00251531311721</f>
        <v>#NAME?</v>
      </c>
      <c r="B11370">
        <v>703</v>
      </c>
      <c r="C11370" t="s">
        <v>305</v>
      </c>
      <c r="D11370" s="1">
        <v>43047</v>
      </c>
      <c r="F11370">
        <v>4</v>
      </c>
      <c r="G11370">
        <v>4299</v>
      </c>
      <c r="H11370" t="s">
        <v>705</v>
      </c>
      <c r="J11370" t="s">
        <v>14</v>
      </c>
      <c r="K11370">
        <v>50</v>
      </c>
      <c r="L11370" t="s">
        <v>15</v>
      </c>
    </row>
    <row r="11371" spans="1:12">
      <c r="A11371" t="e">
        <f ca="1">E00251439928021</f>
        <v>#NAME?</v>
      </c>
      <c r="B11371">
        <v>189</v>
      </c>
      <c r="C11371" t="s">
        <v>58</v>
      </c>
      <c r="D11371" s="1">
        <v>42479</v>
      </c>
      <c r="F11371">
        <v>1</v>
      </c>
      <c r="G11371">
        <v>8470</v>
      </c>
      <c r="H11371" t="s">
        <v>120</v>
      </c>
      <c r="J11371" t="s">
        <v>14</v>
      </c>
      <c r="K11371">
        <v>46</v>
      </c>
      <c r="L11371" t="s">
        <v>15</v>
      </c>
    </row>
    <row r="11372" spans="1:12">
      <c r="A11372" t="e">
        <f ca="1">E00251429182321</f>
        <v>#NAME?</v>
      </c>
      <c r="B11372">
        <v>290</v>
      </c>
      <c r="C11372" t="s">
        <v>449</v>
      </c>
      <c r="D11372" s="1">
        <v>42062</v>
      </c>
      <c r="F11372">
        <v>2</v>
      </c>
      <c r="G11372">
        <v>71509</v>
      </c>
      <c r="H11372" t="s">
        <v>369</v>
      </c>
      <c r="J11372" t="s">
        <v>14</v>
      </c>
      <c r="K11372">
        <v>52</v>
      </c>
      <c r="L11372" t="s">
        <v>15</v>
      </c>
    </row>
    <row r="11373" spans="1:12">
      <c r="A11373" t="e">
        <f ca="1">E00251429182321</f>
        <v>#NAME?</v>
      </c>
      <c r="B11373">
        <v>297</v>
      </c>
      <c r="C11373" t="s">
        <v>411</v>
      </c>
      <c r="D11373" s="1">
        <v>41908</v>
      </c>
      <c r="F11373">
        <v>3</v>
      </c>
      <c r="G11373">
        <v>7262</v>
      </c>
      <c r="H11373" t="s">
        <v>198</v>
      </c>
      <c r="J11373" t="s">
        <v>14</v>
      </c>
      <c r="K11373">
        <v>52</v>
      </c>
      <c r="L11373" t="s">
        <v>15</v>
      </c>
    </row>
    <row r="11374" spans="1:12">
      <c r="A11374" t="e">
        <f ca="1">E00251625264121</f>
        <v>#NAME?</v>
      </c>
      <c r="B11374">
        <v>1273</v>
      </c>
      <c r="C11374" t="s">
        <v>28</v>
      </c>
      <c r="D11374" s="1">
        <v>43059</v>
      </c>
      <c r="F11374">
        <v>1</v>
      </c>
      <c r="G11374">
        <v>6918</v>
      </c>
      <c r="H11374" t="s">
        <v>443</v>
      </c>
      <c r="J11374" t="s">
        <v>14</v>
      </c>
      <c r="K11374">
        <v>44</v>
      </c>
      <c r="L11374" t="s">
        <v>15</v>
      </c>
    </row>
    <row r="11375" spans="1:12">
      <c r="A11375" t="e">
        <f ca="1">E00251531311721</f>
        <v>#NAME?</v>
      </c>
      <c r="B11375">
        <v>703</v>
      </c>
      <c r="C11375" t="s">
        <v>305</v>
      </c>
      <c r="D11375" s="1">
        <v>41612</v>
      </c>
      <c r="F11375">
        <v>3</v>
      </c>
      <c r="G11375">
        <v>3540</v>
      </c>
      <c r="H11375" t="s">
        <v>436</v>
      </c>
      <c r="J11375" t="s">
        <v>14</v>
      </c>
      <c r="K11375">
        <v>47</v>
      </c>
      <c r="L11375" t="s">
        <v>15</v>
      </c>
    </row>
    <row r="11376" spans="1:12">
      <c r="A11376" t="e">
        <f ca="1">E00251625264121</f>
        <v>#NAME?</v>
      </c>
      <c r="B11376">
        <v>465</v>
      </c>
      <c r="C11376" t="s">
        <v>439</v>
      </c>
      <c r="D11376" s="1">
        <v>41046</v>
      </c>
      <c r="F11376">
        <v>4</v>
      </c>
      <c r="G11376">
        <v>6252</v>
      </c>
      <c r="H11376" t="s">
        <v>1219</v>
      </c>
      <c r="J11376" t="s">
        <v>14</v>
      </c>
      <c r="K11376">
        <v>38</v>
      </c>
      <c r="L11376" t="s">
        <v>15</v>
      </c>
    </row>
    <row r="11377" spans="1:12">
      <c r="A11377" t="e">
        <f ca="1">E00251625264121</f>
        <v>#NAME?</v>
      </c>
      <c r="B11377">
        <v>1273</v>
      </c>
      <c r="C11377" t="s">
        <v>28</v>
      </c>
      <c r="D11377" s="1">
        <v>42163</v>
      </c>
      <c r="F11377">
        <v>1</v>
      </c>
      <c r="G11377">
        <v>72632</v>
      </c>
      <c r="H11377" t="s">
        <v>107</v>
      </c>
      <c r="J11377" t="s">
        <v>14</v>
      </c>
      <c r="K11377">
        <v>41</v>
      </c>
      <c r="L11377" t="s">
        <v>15</v>
      </c>
    </row>
    <row r="11378" spans="1:12">
      <c r="A11378" t="e">
        <f ca="1">E00251531311721</f>
        <v>#NAME?</v>
      </c>
      <c r="B11378">
        <v>703</v>
      </c>
      <c r="C11378" t="s">
        <v>305</v>
      </c>
      <c r="D11378" s="1">
        <v>42145</v>
      </c>
      <c r="F11378">
        <v>2</v>
      </c>
      <c r="G11378">
        <v>78799</v>
      </c>
      <c r="H11378" t="s">
        <v>438</v>
      </c>
      <c r="J11378" t="s">
        <v>14</v>
      </c>
      <c r="K11378">
        <v>48</v>
      </c>
      <c r="L11378" t="s">
        <v>22</v>
      </c>
    </row>
    <row r="11379" spans="1:12">
      <c r="A11379" t="e">
        <f ca="1">E00251625264121</f>
        <v>#NAME?</v>
      </c>
      <c r="B11379">
        <v>465</v>
      </c>
      <c r="C11379" t="s">
        <v>439</v>
      </c>
      <c r="D11379" s="1">
        <v>41046</v>
      </c>
      <c r="F11379">
        <v>1</v>
      </c>
      <c r="G11379">
        <v>3019</v>
      </c>
      <c r="H11379" t="s">
        <v>441</v>
      </c>
      <c r="J11379" t="s">
        <v>14</v>
      </c>
      <c r="K11379">
        <v>38</v>
      </c>
      <c r="L11379" t="s">
        <v>15</v>
      </c>
    </row>
    <row r="11380" spans="1:12">
      <c r="A11380" t="e">
        <f ca="1">E00251432274421</f>
        <v>#NAME?</v>
      </c>
      <c r="B11380">
        <v>450</v>
      </c>
      <c r="C11380" t="s">
        <v>227</v>
      </c>
      <c r="D11380" s="1">
        <v>41795</v>
      </c>
      <c r="F11380">
        <v>3</v>
      </c>
      <c r="G11380">
        <v>3051</v>
      </c>
      <c r="H11380" t="s">
        <v>13</v>
      </c>
      <c r="J11380" t="s">
        <v>14</v>
      </c>
      <c r="K11380">
        <v>48</v>
      </c>
      <c r="L11380" t="s">
        <v>15</v>
      </c>
    </row>
    <row r="11381" spans="1:12">
      <c r="A11381" t="e">
        <f ca="1">E00251531311721</f>
        <v>#NAME?</v>
      </c>
      <c r="B11381">
        <v>703</v>
      </c>
      <c r="C11381" t="s">
        <v>305</v>
      </c>
      <c r="D11381" s="1">
        <v>42929</v>
      </c>
      <c r="F11381">
        <v>1</v>
      </c>
      <c r="G11381">
        <v>2410</v>
      </c>
      <c r="H11381" t="s">
        <v>283</v>
      </c>
      <c r="J11381" t="s">
        <v>14</v>
      </c>
      <c r="K11381">
        <v>50</v>
      </c>
      <c r="L11381" t="s">
        <v>15</v>
      </c>
    </row>
    <row r="11382" spans="1:12">
      <c r="A11382" t="e">
        <f ca="1">E00251432274421</f>
        <v>#NAME?</v>
      </c>
      <c r="B11382">
        <v>450</v>
      </c>
      <c r="C11382" t="s">
        <v>227</v>
      </c>
      <c r="D11382" s="1">
        <v>42059</v>
      </c>
      <c r="F11382">
        <v>3</v>
      </c>
      <c r="G11382">
        <v>4019</v>
      </c>
      <c r="H11382" t="s">
        <v>26</v>
      </c>
      <c r="J11382" t="s">
        <v>14</v>
      </c>
      <c r="K11382">
        <v>49</v>
      </c>
      <c r="L11382" t="s">
        <v>15</v>
      </c>
    </row>
    <row r="11383" spans="1:12">
      <c r="A11383" t="e">
        <f ca="1">E00251432274421</f>
        <v>#NAME?</v>
      </c>
      <c r="B11383">
        <v>450</v>
      </c>
      <c r="C11383" t="s">
        <v>227</v>
      </c>
      <c r="D11383" s="1">
        <v>42178</v>
      </c>
      <c r="F11383">
        <v>4</v>
      </c>
      <c r="G11383">
        <v>49390</v>
      </c>
      <c r="H11383" t="s">
        <v>59</v>
      </c>
      <c r="J11383" t="s">
        <v>14</v>
      </c>
      <c r="K11383">
        <v>49</v>
      </c>
      <c r="L11383" t="s">
        <v>15</v>
      </c>
    </row>
    <row r="11384" spans="1:12">
      <c r="A11384" t="e">
        <f ca="1">E00251424802621</f>
        <v>#NAME?</v>
      </c>
      <c r="B11384">
        <v>115</v>
      </c>
      <c r="C11384" t="s">
        <v>455</v>
      </c>
      <c r="D11384" s="1">
        <v>42578</v>
      </c>
      <c r="F11384">
        <v>1</v>
      </c>
      <c r="G11384">
        <v>25000</v>
      </c>
      <c r="H11384" t="s">
        <v>178</v>
      </c>
      <c r="J11384" t="s">
        <v>14</v>
      </c>
      <c r="K11384">
        <v>50</v>
      </c>
      <c r="L11384" t="s">
        <v>15</v>
      </c>
    </row>
    <row r="11385" spans="1:12">
      <c r="A11385" t="e">
        <f ca="1">E00251429205421</f>
        <v>#NAME?</v>
      </c>
      <c r="B11385">
        <v>274</v>
      </c>
      <c r="C11385" t="s">
        <v>506</v>
      </c>
      <c r="D11385" s="1">
        <v>42968</v>
      </c>
      <c r="F11385">
        <v>1</v>
      </c>
      <c r="G11385">
        <v>7242</v>
      </c>
      <c r="H11385" t="s">
        <v>93</v>
      </c>
      <c r="J11385" t="s">
        <v>14</v>
      </c>
      <c r="K11385">
        <v>43</v>
      </c>
      <c r="L11385" t="s">
        <v>15</v>
      </c>
    </row>
    <row r="11386" spans="1:12">
      <c r="A11386" t="e">
        <f ca="1">E00251429205421</f>
        <v>#NAME?</v>
      </c>
      <c r="B11386">
        <v>275</v>
      </c>
      <c r="C11386" t="s">
        <v>444</v>
      </c>
      <c r="D11386" s="1">
        <v>42564</v>
      </c>
      <c r="F11386">
        <v>1</v>
      </c>
      <c r="G11386">
        <v>30590</v>
      </c>
      <c r="H11386" t="s">
        <v>445</v>
      </c>
      <c r="J11386" t="s">
        <v>14</v>
      </c>
      <c r="K11386">
        <v>42</v>
      </c>
      <c r="L11386" t="s">
        <v>15</v>
      </c>
    </row>
    <row r="11387" spans="1:12">
      <c r="A11387" t="e">
        <f ca="1">E00251715539621</f>
        <v>#NAME?</v>
      </c>
      <c r="B11387">
        <v>48</v>
      </c>
      <c r="C11387" t="s">
        <v>249</v>
      </c>
      <c r="D11387" s="1">
        <v>41815</v>
      </c>
      <c r="F11387">
        <v>1</v>
      </c>
      <c r="G11387">
        <v>55320</v>
      </c>
      <c r="H11387" t="s">
        <v>346</v>
      </c>
      <c r="J11387" t="s">
        <v>14</v>
      </c>
      <c r="K11387">
        <v>41</v>
      </c>
      <c r="L11387" t="s">
        <v>15</v>
      </c>
    </row>
    <row r="11388" spans="1:12">
      <c r="A11388" t="e">
        <f ca="1">E00251513343121</f>
        <v>#NAME?</v>
      </c>
      <c r="B11388">
        <v>470</v>
      </c>
      <c r="C11388" t="s">
        <v>457</v>
      </c>
      <c r="D11388" s="1">
        <v>41415</v>
      </c>
      <c r="F11388">
        <v>2</v>
      </c>
      <c r="G11388">
        <v>542</v>
      </c>
      <c r="H11388" t="s">
        <v>1202</v>
      </c>
      <c r="J11388" t="s">
        <v>14</v>
      </c>
      <c r="K11388">
        <v>57</v>
      </c>
      <c r="L11388" t="s">
        <v>15</v>
      </c>
    </row>
    <row r="11389" spans="1:12">
      <c r="A11389" t="e">
        <f ca="1">E00251513343121</f>
        <v>#NAME?</v>
      </c>
      <c r="B11389">
        <v>470</v>
      </c>
      <c r="C11389" t="s">
        <v>457</v>
      </c>
      <c r="D11389" s="1">
        <v>42311</v>
      </c>
      <c r="F11389">
        <v>1</v>
      </c>
      <c r="G11389">
        <v>2750</v>
      </c>
      <c r="H11389" t="s">
        <v>114</v>
      </c>
      <c r="J11389" t="s">
        <v>14</v>
      </c>
      <c r="K11389">
        <v>59</v>
      </c>
      <c r="L11389" t="s">
        <v>15</v>
      </c>
    </row>
    <row r="11390" spans="1:12">
      <c r="A11390" t="e">
        <f ca="1">E00251528958621</f>
        <v>#NAME?</v>
      </c>
      <c r="B11390">
        <v>295</v>
      </c>
      <c r="C11390" t="s">
        <v>435</v>
      </c>
      <c r="D11390" s="1">
        <v>42149</v>
      </c>
      <c r="F11390">
        <v>2</v>
      </c>
      <c r="G11390">
        <v>25000</v>
      </c>
      <c r="H11390" t="s">
        <v>178</v>
      </c>
      <c r="J11390" t="s">
        <v>14</v>
      </c>
      <c r="K11390">
        <v>63</v>
      </c>
      <c r="L11390" t="s">
        <v>15</v>
      </c>
    </row>
    <row r="11391" spans="1:12">
      <c r="A11391" t="e">
        <f ca="1">E00251528958621</f>
        <v>#NAME?</v>
      </c>
      <c r="B11391">
        <v>295</v>
      </c>
      <c r="C11391" t="s">
        <v>435</v>
      </c>
      <c r="D11391" s="1">
        <v>42913</v>
      </c>
      <c r="F11391">
        <v>6</v>
      </c>
      <c r="G11391">
        <v>71940</v>
      </c>
      <c r="H11391" t="s">
        <v>135</v>
      </c>
      <c r="J11391" t="s">
        <v>14</v>
      </c>
      <c r="K11391">
        <v>65</v>
      </c>
      <c r="L11391" t="s">
        <v>15</v>
      </c>
    </row>
    <row r="11392" spans="1:12">
      <c r="A11392" t="e">
        <f ca="1">E00251513343121</f>
        <v>#NAME?</v>
      </c>
      <c r="B11392">
        <v>718</v>
      </c>
      <c r="C11392" t="s">
        <v>32</v>
      </c>
      <c r="D11392" s="1">
        <v>42017</v>
      </c>
      <c r="E11392">
        <v>0</v>
      </c>
      <c r="F11392">
        <v>4</v>
      </c>
      <c r="G11392">
        <v>2449</v>
      </c>
      <c r="H11392" t="s">
        <v>53</v>
      </c>
      <c r="J11392" t="s">
        <v>34</v>
      </c>
      <c r="K11392">
        <v>58</v>
      </c>
      <c r="L11392" t="s">
        <v>15</v>
      </c>
    </row>
    <row r="11393" spans="1:12">
      <c r="A11393" t="e">
        <f ca="1">E00251518891821</f>
        <v>#NAME?</v>
      </c>
      <c r="B11393">
        <v>292</v>
      </c>
      <c r="C11393" t="s">
        <v>467</v>
      </c>
      <c r="D11393" s="1">
        <v>41340</v>
      </c>
      <c r="F11393">
        <v>3</v>
      </c>
      <c r="G11393">
        <v>73390</v>
      </c>
      <c r="H11393" t="s">
        <v>66</v>
      </c>
      <c r="J11393" t="s">
        <v>14</v>
      </c>
      <c r="K11393">
        <v>45</v>
      </c>
      <c r="L11393" t="s">
        <v>15</v>
      </c>
    </row>
    <row r="11394" spans="1:12">
      <c r="A11394" t="e">
        <f ca="1">E00251424802621</f>
        <v>#NAME?</v>
      </c>
      <c r="B11394">
        <v>4941</v>
      </c>
      <c r="C11394" t="s">
        <v>357</v>
      </c>
      <c r="D11394" s="1">
        <v>43100</v>
      </c>
      <c r="F11394">
        <v>2</v>
      </c>
      <c r="G11394">
        <v>78057</v>
      </c>
      <c r="H11394" t="s">
        <v>140</v>
      </c>
      <c r="J11394" t="s">
        <v>14</v>
      </c>
      <c r="K11394">
        <v>51</v>
      </c>
      <c r="L11394" t="s">
        <v>22</v>
      </c>
    </row>
    <row r="11395" spans="1:12">
      <c r="A11395" t="e">
        <f ca="1">E00251616253621</f>
        <v>#NAME?</v>
      </c>
      <c r="B11395">
        <v>486</v>
      </c>
      <c r="C11395" t="s">
        <v>340</v>
      </c>
      <c r="D11395" s="1">
        <v>41597</v>
      </c>
      <c r="F11395">
        <v>1</v>
      </c>
      <c r="G11395">
        <v>30750</v>
      </c>
      <c r="H11395" t="s">
        <v>1073</v>
      </c>
      <c r="J11395" t="s">
        <v>14</v>
      </c>
      <c r="K11395">
        <v>42</v>
      </c>
      <c r="L11395" t="s">
        <v>15</v>
      </c>
    </row>
    <row r="11396" spans="1:12">
      <c r="A11396" t="e">
        <f ca="1">E00251616253621</f>
        <v>#NAME?</v>
      </c>
      <c r="B11396">
        <v>486</v>
      </c>
      <c r="C11396" t="s">
        <v>340</v>
      </c>
      <c r="D11396" s="1">
        <v>41970</v>
      </c>
      <c r="F11396">
        <v>1</v>
      </c>
      <c r="G11396">
        <v>8448</v>
      </c>
      <c r="H11396" t="s">
        <v>718</v>
      </c>
      <c r="J11396" t="s">
        <v>14</v>
      </c>
      <c r="K11396">
        <v>43</v>
      </c>
      <c r="L11396" t="s">
        <v>15</v>
      </c>
    </row>
    <row r="11397" spans="1:12">
      <c r="A11397" t="e">
        <f ca="1">E00251528958621</f>
        <v>#NAME?</v>
      </c>
      <c r="B11397">
        <v>295</v>
      </c>
      <c r="C11397" t="s">
        <v>435</v>
      </c>
      <c r="D11397" s="1">
        <v>42922</v>
      </c>
      <c r="F11397">
        <v>2</v>
      </c>
      <c r="G11397">
        <v>4019</v>
      </c>
      <c r="H11397" t="s">
        <v>26</v>
      </c>
      <c r="J11397" t="s">
        <v>14</v>
      </c>
      <c r="K11397">
        <v>65</v>
      </c>
      <c r="L11397" t="s">
        <v>15</v>
      </c>
    </row>
    <row r="11398" spans="1:12">
      <c r="A11398" t="e">
        <f ca="1">E00251528958621</f>
        <v>#NAME?</v>
      </c>
      <c r="B11398">
        <v>295</v>
      </c>
      <c r="C11398" t="s">
        <v>435</v>
      </c>
      <c r="D11398" s="1">
        <v>42479</v>
      </c>
      <c r="F11398">
        <v>1</v>
      </c>
      <c r="G11398">
        <v>25000</v>
      </c>
      <c r="H11398" t="s">
        <v>178</v>
      </c>
      <c r="J11398" t="s">
        <v>14</v>
      </c>
      <c r="K11398">
        <v>64</v>
      </c>
      <c r="L11398" t="s">
        <v>15</v>
      </c>
    </row>
    <row r="11399" spans="1:12">
      <c r="A11399" t="e">
        <f ca="1">E00251528958621</f>
        <v>#NAME?</v>
      </c>
      <c r="B11399">
        <v>295</v>
      </c>
      <c r="C11399" t="s">
        <v>435</v>
      </c>
      <c r="D11399" s="1">
        <v>42516</v>
      </c>
      <c r="F11399">
        <v>1</v>
      </c>
      <c r="G11399">
        <v>78057</v>
      </c>
      <c r="H11399" t="s">
        <v>140</v>
      </c>
      <c r="J11399" t="s">
        <v>14</v>
      </c>
      <c r="K11399">
        <v>64</v>
      </c>
      <c r="L11399" t="s">
        <v>22</v>
      </c>
    </row>
    <row r="11400" spans="1:12">
      <c r="A11400" t="e">
        <f ca="1">E00251528958621</f>
        <v>#NAME?</v>
      </c>
      <c r="B11400">
        <v>296</v>
      </c>
      <c r="C11400" t="s">
        <v>119</v>
      </c>
      <c r="D11400" s="1">
        <v>41394</v>
      </c>
      <c r="F11400">
        <v>1</v>
      </c>
      <c r="G11400">
        <v>7242</v>
      </c>
      <c r="H11400" t="s">
        <v>93</v>
      </c>
      <c r="J11400" t="s">
        <v>14</v>
      </c>
      <c r="K11400">
        <v>61</v>
      </c>
      <c r="L11400" t="s">
        <v>15</v>
      </c>
    </row>
    <row r="11401" spans="1:12">
      <c r="A11401" t="e">
        <f ca="1">E00251616253621</f>
        <v>#NAME?</v>
      </c>
      <c r="B11401">
        <v>486</v>
      </c>
      <c r="C11401" t="s">
        <v>340</v>
      </c>
      <c r="D11401" s="1">
        <v>42356</v>
      </c>
      <c r="F11401">
        <v>1</v>
      </c>
      <c r="G11401">
        <v>7242</v>
      </c>
      <c r="H11401" t="s">
        <v>93</v>
      </c>
      <c r="J11401" t="s">
        <v>14</v>
      </c>
      <c r="K11401">
        <v>44</v>
      </c>
      <c r="L11401" t="s">
        <v>15</v>
      </c>
    </row>
    <row r="11402" spans="1:12">
      <c r="A11402" t="e">
        <f ca="1">E00251616253621</f>
        <v>#NAME?</v>
      </c>
      <c r="B11402">
        <v>486</v>
      </c>
      <c r="C11402" t="s">
        <v>340</v>
      </c>
      <c r="D11402" s="1">
        <v>41260</v>
      </c>
      <c r="F11402">
        <v>1</v>
      </c>
      <c r="G11402">
        <v>30000</v>
      </c>
      <c r="H11402" t="s">
        <v>144</v>
      </c>
      <c r="J11402" t="s">
        <v>14</v>
      </c>
      <c r="K11402">
        <v>41</v>
      </c>
      <c r="L11402" t="s">
        <v>15</v>
      </c>
    </row>
    <row r="11403" spans="1:12">
      <c r="A11403" t="e">
        <f ca="1">E00251616253621</f>
        <v>#NAME?</v>
      </c>
      <c r="B11403">
        <v>486</v>
      </c>
      <c r="C11403" t="s">
        <v>340</v>
      </c>
      <c r="D11403" s="1">
        <v>41597</v>
      </c>
      <c r="F11403">
        <v>2</v>
      </c>
      <c r="G11403">
        <v>30000</v>
      </c>
      <c r="H11403" t="s">
        <v>144</v>
      </c>
      <c r="J11403" t="s">
        <v>14</v>
      </c>
      <c r="K11403">
        <v>42</v>
      </c>
      <c r="L11403" t="s">
        <v>15</v>
      </c>
    </row>
    <row r="11404" spans="1:12">
      <c r="A11404" t="e">
        <f ca="1">E00251616253621</f>
        <v>#NAME?</v>
      </c>
      <c r="B11404">
        <v>486</v>
      </c>
      <c r="C11404" t="s">
        <v>340</v>
      </c>
      <c r="D11404" s="1">
        <v>42402</v>
      </c>
      <c r="F11404">
        <v>2</v>
      </c>
      <c r="G11404">
        <v>7242</v>
      </c>
      <c r="H11404" t="s">
        <v>93</v>
      </c>
      <c r="J11404" t="s">
        <v>14</v>
      </c>
      <c r="K11404">
        <v>44</v>
      </c>
      <c r="L11404" t="s">
        <v>15</v>
      </c>
    </row>
    <row r="11405" spans="1:12">
      <c r="A11405" t="e">
        <f ca="1">E00251528958621</f>
        <v>#NAME?</v>
      </c>
      <c r="B11405">
        <v>296</v>
      </c>
      <c r="C11405" t="s">
        <v>119</v>
      </c>
      <c r="D11405" s="1">
        <v>41316</v>
      </c>
      <c r="F11405">
        <v>1</v>
      </c>
      <c r="G11405">
        <v>25000</v>
      </c>
      <c r="H11405" t="s">
        <v>178</v>
      </c>
      <c r="J11405" t="s">
        <v>14</v>
      </c>
      <c r="K11405">
        <v>61</v>
      </c>
      <c r="L11405" t="s">
        <v>15</v>
      </c>
    </row>
    <row r="11406" spans="1:12">
      <c r="A11406" t="e">
        <f ca="1">E00251532041021</f>
        <v>#NAME?</v>
      </c>
      <c r="B11406">
        <v>6046</v>
      </c>
      <c r="C11406" t="s">
        <v>98</v>
      </c>
      <c r="D11406" s="1">
        <v>41654</v>
      </c>
      <c r="F11406">
        <v>1</v>
      </c>
      <c r="G11406">
        <v>71941</v>
      </c>
      <c r="H11406" t="s">
        <v>679</v>
      </c>
      <c r="I11406" t="s">
        <v>56</v>
      </c>
      <c r="J11406" t="s">
        <v>57</v>
      </c>
      <c r="K11406">
        <v>39</v>
      </c>
      <c r="L11406" t="s">
        <v>15</v>
      </c>
    </row>
    <row r="11407" spans="1:12">
      <c r="A11407" t="e">
        <f ca="1">E00251424802621</f>
        <v>#NAME?</v>
      </c>
      <c r="B11407">
        <v>4941</v>
      </c>
      <c r="C11407" t="s">
        <v>357</v>
      </c>
      <c r="D11407" s="1">
        <v>42953</v>
      </c>
      <c r="F11407">
        <v>4</v>
      </c>
      <c r="G11407">
        <v>27800</v>
      </c>
      <c r="H11407" t="s">
        <v>145</v>
      </c>
      <c r="J11407" t="s">
        <v>14</v>
      </c>
      <c r="K11407">
        <v>51</v>
      </c>
      <c r="L11407" t="s">
        <v>15</v>
      </c>
    </row>
    <row r="11408" spans="1:12">
      <c r="A11408" t="e">
        <f ca="1">E00251616253621</f>
        <v>#NAME?</v>
      </c>
      <c r="B11408">
        <v>486</v>
      </c>
      <c r="C11408" t="s">
        <v>340</v>
      </c>
      <c r="D11408" s="1">
        <v>42845</v>
      </c>
      <c r="F11408">
        <v>1</v>
      </c>
      <c r="G11408">
        <v>7231</v>
      </c>
      <c r="H11408" t="s">
        <v>128</v>
      </c>
      <c r="J11408" t="s">
        <v>14</v>
      </c>
      <c r="K11408">
        <v>46</v>
      </c>
      <c r="L11408" t="s">
        <v>15</v>
      </c>
    </row>
    <row r="11409" spans="1:12">
      <c r="A11409" t="e">
        <f t="shared" ref="A11409:A11414" ca="1" si="101">E00251528958621</f>
        <v>#NAME?</v>
      </c>
      <c r="B11409">
        <v>296</v>
      </c>
      <c r="C11409" t="s">
        <v>119</v>
      </c>
      <c r="D11409" s="1">
        <v>41823</v>
      </c>
      <c r="F11409">
        <v>1</v>
      </c>
      <c r="G11409">
        <v>25000</v>
      </c>
      <c r="H11409" t="s">
        <v>178</v>
      </c>
      <c r="J11409" t="s">
        <v>14</v>
      </c>
      <c r="K11409">
        <v>62</v>
      </c>
      <c r="L11409" t="s">
        <v>15</v>
      </c>
    </row>
    <row r="11410" spans="1:12">
      <c r="A11410" t="e">
        <f t="shared" ca="1" si="101"/>
        <v>#NAME?</v>
      </c>
      <c r="B11410">
        <v>296</v>
      </c>
      <c r="C11410" t="s">
        <v>119</v>
      </c>
      <c r="D11410" s="1">
        <v>41939</v>
      </c>
      <c r="F11410">
        <v>2</v>
      </c>
      <c r="G11410">
        <v>25000</v>
      </c>
      <c r="H11410" t="s">
        <v>178</v>
      </c>
      <c r="J11410" t="s">
        <v>14</v>
      </c>
      <c r="K11410">
        <v>62</v>
      </c>
      <c r="L11410" t="s">
        <v>15</v>
      </c>
    </row>
    <row r="11411" spans="1:12">
      <c r="A11411" t="e">
        <f t="shared" ca="1" si="101"/>
        <v>#NAME?</v>
      </c>
      <c r="B11411">
        <v>296</v>
      </c>
      <c r="C11411" t="s">
        <v>119</v>
      </c>
      <c r="D11411" s="1">
        <v>41955</v>
      </c>
      <c r="F11411">
        <v>2</v>
      </c>
      <c r="G11411">
        <v>25000</v>
      </c>
      <c r="H11411" t="s">
        <v>178</v>
      </c>
      <c r="J11411" t="s">
        <v>14</v>
      </c>
      <c r="K11411">
        <v>62</v>
      </c>
      <c r="L11411" t="s">
        <v>15</v>
      </c>
    </row>
    <row r="11412" spans="1:12">
      <c r="A11412" t="e">
        <f t="shared" ca="1" si="101"/>
        <v>#NAME?</v>
      </c>
      <c r="B11412">
        <v>295</v>
      </c>
      <c r="C11412" t="s">
        <v>435</v>
      </c>
      <c r="D11412" s="1">
        <v>42913</v>
      </c>
      <c r="F11412">
        <v>5</v>
      </c>
      <c r="G11412">
        <v>4019</v>
      </c>
      <c r="H11412" t="s">
        <v>26</v>
      </c>
      <c r="J11412" t="s">
        <v>14</v>
      </c>
      <c r="K11412">
        <v>65</v>
      </c>
      <c r="L11412" t="s">
        <v>15</v>
      </c>
    </row>
    <row r="11413" spans="1:12">
      <c r="A11413" t="e">
        <f t="shared" ca="1" si="101"/>
        <v>#NAME?</v>
      </c>
      <c r="B11413">
        <v>296</v>
      </c>
      <c r="C11413" t="s">
        <v>119</v>
      </c>
      <c r="D11413" s="1">
        <v>41032</v>
      </c>
      <c r="F11413">
        <v>2</v>
      </c>
      <c r="G11413">
        <v>2722</v>
      </c>
      <c r="H11413" t="s">
        <v>339</v>
      </c>
      <c r="J11413" t="s">
        <v>14</v>
      </c>
      <c r="K11413">
        <v>60</v>
      </c>
      <c r="L11413" t="s">
        <v>15</v>
      </c>
    </row>
    <row r="11414" spans="1:12">
      <c r="A11414" t="e">
        <f t="shared" ca="1" si="101"/>
        <v>#NAME?</v>
      </c>
      <c r="B11414">
        <v>296</v>
      </c>
      <c r="C11414" t="s">
        <v>119</v>
      </c>
      <c r="D11414" s="1">
        <v>41047</v>
      </c>
      <c r="F11414">
        <v>3</v>
      </c>
      <c r="G11414">
        <v>27800</v>
      </c>
      <c r="H11414" t="s">
        <v>145</v>
      </c>
      <c r="J11414" t="s">
        <v>14</v>
      </c>
      <c r="K11414">
        <v>60</v>
      </c>
      <c r="L11414" t="s">
        <v>15</v>
      </c>
    </row>
    <row r="11415" spans="1:12">
      <c r="A11415" t="e">
        <f ca="1">E00251518891821</f>
        <v>#NAME?</v>
      </c>
      <c r="B11415">
        <v>294</v>
      </c>
      <c r="C11415" t="s">
        <v>61</v>
      </c>
      <c r="D11415" s="1">
        <v>41941</v>
      </c>
      <c r="F11415">
        <v>3</v>
      </c>
      <c r="G11415">
        <v>7962</v>
      </c>
      <c r="H11415" t="s">
        <v>111</v>
      </c>
      <c r="J11415" t="s">
        <v>14</v>
      </c>
      <c r="K11415">
        <v>47</v>
      </c>
      <c r="L11415" t="s">
        <v>22</v>
      </c>
    </row>
    <row r="11416" spans="1:12">
      <c r="A11416" t="e">
        <f ca="1">E00251528958621</f>
        <v>#NAME?</v>
      </c>
      <c r="B11416">
        <v>296</v>
      </c>
      <c r="C11416" t="s">
        <v>119</v>
      </c>
      <c r="D11416" s="1">
        <v>41394</v>
      </c>
      <c r="F11416">
        <v>3</v>
      </c>
      <c r="G11416">
        <v>25000</v>
      </c>
      <c r="H11416" t="s">
        <v>178</v>
      </c>
      <c r="J11416" t="s">
        <v>14</v>
      </c>
      <c r="K11416">
        <v>61</v>
      </c>
      <c r="L11416" t="s">
        <v>15</v>
      </c>
    </row>
    <row r="11417" spans="1:12">
      <c r="A11417" t="e">
        <f ca="1">E00251528958621</f>
        <v>#NAME?</v>
      </c>
      <c r="B11417">
        <v>296</v>
      </c>
      <c r="C11417" t="s">
        <v>119</v>
      </c>
      <c r="D11417" s="1">
        <v>41822</v>
      </c>
      <c r="F11417">
        <v>1</v>
      </c>
      <c r="G11417">
        <v>6809</v>
      </c>
      <c r="H11417" t="s">
        <v>790</v>
      </c>
      <c r="J11417" t="s">
        <v>14</v>
      </c>
      <c r="K11417">
        <v>62</v>
      </c>
      <c r="L11417" t="s">
        <v>15</v>
      </c>
    </row>
    <row r="11418" spans="1:12">
      <c r="A11418" t="e">
        <f ca="1">E00251432274421</f>
        <v>#NAME?</v>
      </c>
      <c r="B11418">
        <v>450</v>
      </c>
      <c r="C11418" t="s">
        <v>227</v>
      </c>
      <c r="D11418" s="1">
        <v>42747</v>
      </c>
      <c r="F11418">
        <v>2</v>
      </c>
      <c r="G11418">
        <v>4019</v>
      </c>
      <c r="H11418" t="s">
        <v>26</v>
      </c>
      <c r="J11418" t="s">
        <v>14</v>
      </c>
      <c r="K11418">
        <v>51</v>
      </c>
      <c r="L11418" t="s">
        <v>15</v>
      </c>
    </row>
    <row r="11419" spans="1:12">
      <c r="A11419" t="e">
        <f ca="1">E00251528958621</f>
        <v>#NAME?</v>
      </c>
      <c r="B11419">
        <v>296</v>
      </c>
      <c r="C11419" t="s">
        <v>119</v>
      </c>
      <c r="D11419" s="1">
        <v>41607</v>
      </c>
      <c r="F11419">
        <v>1</v>
      </c>
      <c r="G11419">
        <v>25000</v>
      </c>
      <c r="H11419" t="s">
        <v>178</v>
      </c>
      <c r="J11419" t="s">
        <v>14</v>
      </c>
      <c r="K11419">
        <v>62</v>
      </c>
      <c r="L11419" t="s">
        <v>15</v>
      </c>
    </row>
    <row r="11420" spans="1:12">
      <c r="A11420" t="e">
        <f ca="1">E00251432274421</f>
        <v>#NAME?</v>
      </c>
      <c r="B11420">
        <v>450</v>
      </c>
      <c r="C11420" t="s">
        <v>227</v>
      </c>
      <c r="D11420" s="1">
        <v>41261</v>
      </c>
      <c r="F11420">
        <v>1</v>
      </c>
      <c r="G11420">
        <v>3540</v>
      </c>
      <c r="H11420" t="s">
        <v>436</v>
      </c>
      <c r="J11420" t="s">
        <v>14</v>
      </c>
      <c r="K11420">
        <v>47</v>
      </c>
      <c r="L11420" t="s">
        <v>15</v>
      </c>
    </row>
    <row r="11421" spans="1:12">
      <c r="A11421" t="e">
        <f ca="1">E00251424802621</f>
        <v>#NAME?</v>
      </c>
      <c r="B11421">
        <v>4941</v>
      </c>
      <c r="C11421" t="s">
        <v>357</v>
      </c>
      <c r="D11421" s="1">
        <v>42940</v>
      </c>
      <c r="F11421">
        <v>2</v>
      </c>
      <c r="G11421">
        <v>29620</v>
      </c>
      <c r="H11421" t="s">
        <v>460</v>
      </c>
      <c r="J11421" t="s">
        <v>14</v>
      </c>
      <c r="K11421">
        <v>51</v>
      </c>
      <c r="L11421" t="s">
        <v>15</v>
      </c>
    </row>
    <row r="11422" spans="1:12">
      <c r="A11422" t="e">
        <f ca="1">E00251424802621</f>
        <v>#NAME?</v>
      </c>
      <c r="B11422">
        <v>4941</v>
      </c>
      <c r="C11422" t="s">
        <v>357</v>
      </c>
      <c r="D11422" s="1">
        <v>43100</v>
      </c>
      <c r="F11422">
        <v>1</v>
      </c>
      <c r="G11422">
        <v>4019</v>
      </c>
      <c r="H11422" t="s">
        <v>26</v>
      </c>
      <c r="J11422" t="s">
        <v>14</v>
      </c>
      <c r="K11422">
        <v>51</v>
      </c>
      <c r="L11422" t="s">
        <v>15</v>
      </c>
    </row>
    <row r="11423" spans="1:12">
      <c r="A11423" t="e">
        <f ca="1">E00251424802621</f>
        <v>#NAME?</v>
      </c>
      <c r="B11423">
        <v>115</v>
      </c>
      <c r="C11423" t="s">
        <v>455</v>
      </c>
      <c r="D11423" s="1">
        <v>41005</v>
      </c>
      <c r="F11423">
        <v>2</v>
      </c>
      <c r="G11423">
        <v>4019</v>
      </c>
      <c r="H11423" t="s">
        <v>26</v>
      </c>
      <c r="J11423" t="s">
        <v>14</v>
      </c>
      <c r="K11423">
        <v>45</v>
      </c>
      <c r="L11423" t="s">
        <v>15</v>
      </c>
    </row>
    <row r="11424" spans="1:12">
      <c r="A11424" t="e">
        <f ca="1">E00251528958621</f>
        <v>#NAME?</v>
      </c>
      <c r="B11424">
        <v>296</v>
      </c>
      <c r="C11424" t="s">
        <v>119</v>
      </c>
      <c r="D11424" s="1">
        <v>41955</v>
      </c>
      <c r="F11424">
        <v>3</v>
      </c>
      <c r="G11424">
        <v>4019</v>
      </c>
      <c r="H11424" t="s">
        <v>26</v>
      </c>
      <c r="J11424" t="s">
        <v>14</v>
      </c>
      <c r="K11424">
        <v>62</v>
      </c>
      <c r="L11424" t="s">
        <v>15</v>
      </c>
    </row>
    <row r="11425" spans="1:12">
      <c r="A11425" t="e">
        <f ca="1">E00251528958621</f>
        <v>#NAME?</v>
      </c>
      <c r="B11425">
        <v>296</v>
      </c>
      <c r="C11425" t="s">
        <v>119</v>
      </c>
      <c r="D11425" s="1">
        <v>41401</v>
      </c>
      <c r="F11425">
        <v>1</v>
      </c>
      <c r="G11425">
        <v>70521</v>
      </c>
      <c r="H11425" t="s">
        <v>204</v>
      </c>
      <c r="J11425" t="s">
        <v>14</v>
      </c>
      <c r="K11425">
        <v>61</v>
      </c>
      <c r="L11425" t="s">
        <v>15</v>
      </c>
    </row>
    <row r="11426" spans="1:12">
      <c r="A11426" t="e">
        <f ca="1">E00251432209721</f>
        <v>#NAME?</v>
      </c>
      <c r="B11426">
        <v>489</v>
      </c>
      <c r="C11426" t="s">
        <v>100</v>
      </c>
      <c r="D11426" s="1">
        <v>41309</v>
      </c>
      <c r="F11426">
        <v>1</v>
      </c>
      <c r="G11426">
        <v>7242</v>
      </c>
      <c r="H11426" t="s">
        <v>93</v>
      </c>
      <c r="J11426" t="s">
        <v>14</v>
      </c>
      <c r="K11426">
        <v>40</v>
      </c>
      <c r="L11426" t="s">
        <v>15</v>
      </c>
    </row>
    <row r="11427" spans="1:12">
      <c r="A11427" t="e">
        <f ca="1">E00251424802621</f>
        <v>#NAME?</v>
      </c>
      <c r="B11427">
        <v>115</v>
      </c>
      <c r="C11427" t="s">
        <v>455</v>
      </c>
      <c r="D11427" s="1">
        <v>41201</v>
      </c>
      <c r="F11427">
        <v>1</v>
      </c>
      <c r="G11427">
        <v>25000</v>
      </c>
      <c r="H11427" t="s">
        <v>178</v>
      </c>
      <c r="J11427" t="s">
        <v>14</v>
      </c>
      <c r="K11427">
        <v>46</v>
      </c>
      <c r="L11427" t="s">
        <v>15</v>
      </c>
    </row>
    <row r="11428" spans="1:12">
      <c r="A11428" t="e">
        <f ca="1">E00251424802621</f>
        <v>#NAME?</v>
      </c>
      <c r="B11428">
        <v>115</v>
      </c>
      <c r="C11428" t="s">
        <v>455</v>
      </c>
      <c r="D11428" s="1">
        <v>41376</v>
      </c>
      <c r="F11428">
        <v>1</v>
      </c>
      <c r="G11428">
        <v>25000</v>
      </c>
      <c r="H11428" t="s">
        <v>178</v>
      </c>
      <c r="J11428" t="s">
        <v>14</v>
      </c>
      <c r="K11428">
        <v>46</v>
      </c>
      <c r="L11428" t="s">
        <v>15</v>
      </c>
    </row>
    <row r="11429" spans="1:12">
      <c r="A11429" t="e">
        <f ca="1">E00251424802621</f>
        <v>#NAME?</v>
      </c>
      <c r="B11429">
        <v>115</v>
      </c>
      <c r="C11429" t="s">
        <v>455</v>
      </c>
      <c r="D11429" s="1">
        <v>43097</v>
      </c>
      <c r="F11429">
        <v>4</v>
      </c>
      <c r="G11429">
        <v>78057</v>
      </c>
      <c r="H11429" t="s">
        <v>140</v>
      </c>
      <c r="J11429" t="s">
        <v>14</v>
      </c>
      <c r="K11429">
        <v>51</v>
      </c>
      <c r="L11429" t="s">
        <v>22</v>
      </c>
    </row>
    <row r="11430" spans="1:12">
      <c r="A11430" t="e">
        <f ca="1">E00251510213921</f>
        <v>#NAME?</v>
      </c>
      <c r="B11430">
        <v>164</v>
      </c>
      <c r="C11430" t="s">
        <v>792</v>
      </c>
      <c r="D11430" s="1">
        <v>42411</v>
      </c>
      <c r="F11430">
        <v>2</v>
      </c>
      <c r="G11430">
        <v>4019</v>
      </c>
      <c r="H11430" t="s">
        <v>26</v>
      </c>
      <c r="J11430" t="s">
        <v>14</v>
      </c>
      <c r="K11430">
        <v>56</v>
      </c>
      <c r="L11430" t="s">
        <v>15</v>
      </c>
    </row>
    <row r="11431" spans="1:12">
      <c r="A11431" t="e">
        <f ca="1">E00251528958621</f>
        <v>#NAME?</v>
      </c>
      <c r="B11431">
        <v>295</v>
      </c>
      <c r="C11431" t="s">
        <v>435</v>
      </c>
      <c r="D11431" s="1">
        <v>42178</v>
      </c>
      <c r="F11431">
        <v>2</v>
      </c>
      <c r="G11431">
        <v>25000</v>
      </c>
      <c r="H11431" t="s">
        <v>178</v>
      </c>
      <c r="J11431" t="s">
        <v>14</v>
      </c>
      <c r="K11431">
        <v>63</v>
      </c>
      <c r="L11431" t="s">
        <v>15</v>
      </c>
    </row>
    <row r="11432" spans="1:12">
      <c r="A11432" t="e">
        <f ca="1">E00251510213921</f>
        <v>#NAME?</v>
      </c>
      <c r="B11432">
        <v>165</v>
      </c>
      <c r="C11432" t="s">
        <v>461</v>
      </c>
      <c r="D11432" s="1">
        <v>41604</v>
      </c>
      <c r="F11432">
        <v>1</v>
      </c>
      <c r="G11432">
        <v>7964</v>
      </c>
      <c r="H11432" t="s">
        <v>524</v>
      </c>
      <c r="J11432" t="s">
        <v>14</v>
      </c>
      <c r="K11432">
        <v>54</v>
      </c>
      <c r="L11432" t="s">
        <v>22</v>
      </c>
    </row>
    <row r="11433" spans="1:12">
      <c r="A11433" t="e">
        <f ca="1">E00251510213921</f>
        <v>#NAME?</v>
      </c>
      <c r="B11433">
        <v>165</v>
      </c>
      <c r="C11433" t="s">
        <v>461</v>
      </c>
      <c r="D11433" s="1">
        <v>41766</v>
      </c>
      <c r="F11433">
        <v>1</v>
      </c>
      <c r="G11433">
        <v>4019</v>
      </c>
      <c r="H11433" t="s">
        <v>26</v>
      </c>
      <c r="J11433" t="s">
        <v>14</v>
      </c>
      <c r="K11433">
        <v>54</v>
      </c>
      <c r="L11433" t="s">
        <v>15</v>
      </c>
    </row>
    <row r="11434" spans="1:12">
      <c r="A11434" t="e">
        <f ca="1">E00251528958621</f>
        <v>#NAME?</v>
      </c>
      <c r="B11434">
        <v>295</v>
      </c>
      <c r="C11434" t="s">
        <v>435</v>
      </c>
      <c r="D11434" s="1">
        <v>42422</v>
      </c>
      <c r="F11434">
        <v>1</v>
      </c>
      <c r="G11434">
        <v>38200</v>
      </c>
      <c r="H11434" t="s">
        <v>747</v>
      </c>
      <c r="J11434" t="s">
        <v>14</v>
      </c>
      <c r="K11434">
        <v>64</v>
      </c>
      <c r="L11434" t="s">
        <v>15</v>
      </c>
    </row>
    <row r="11435" spans="1:12">
      <c r="A11435" t="e">
        <f ca="1">E00251528958621</f>
        <v>#NAME?</v>
      </c>
      <c r="B11435">
        <v>295</v>
      </c>
      <c r="C11435" t="s">
        <v>435</v>
      </c>
      <c r="D11435" s="1">
        <v>42642</v>
      </c>
      <c r="F11435">
        <v>2</v>
      </c>
      <c r="G11435">
        <v>4019</v>
      </c>
      <c r="H11435" t="s">
        <v>26</v>
      </c>
      <c r="J11435" t="s">
        <v>14</v>
      </c>
      <c r="K11435">
        <v>64</v>
      </c>
      <c r="L11435" t="s">
        <v>15</v>
      </c>
    </row>
    <row r="11436" spans="1:12">
      <c r="A11436" t="e">
        <f ca="1">E00251510213921</f>
        <v>#NAME?</v>
      </c>
      <c r="B11436">
        <v>165</v>
      </c>
      <c r="C11436" t="s">
        <v>461</v>
      </c>
      <c r="D11436" s="1">
        <v>42955</v>
      </c>
      <c r="F11436">
        <v>1</v>
      </c>
      <c r="G11436">
        <v>8058</v>
      </c>
      <c r="H11436" t="s">
        <v>469</v>
      </c>
      <c r="J11436" t="s">
        <v>14</v>
      </c>
      <c r="K11436">
        <v>57</v>
      </c>
      <c r="L11436" t="s">
        <v>15</v>
      </c>
    </row>
    <row r="11437" spans="1:12">
      <c r="A11437" t="e">
        <f ca="1">E00251432209721</f>
        <v>#NAME?</v>
      </c>
      <c r="B11437">
        <v>7111</v>
      </c>
      <c r="C11437" t="s">
        <v>496</v>
      </c>
      <c r="D11437" s="1">
        <v>42127</v>
      </c>
      <c r="F11437">
        <v>1</v>
      </c>
      <c r="G11437">
        <v>463</v>
      </c>
      <c r="H11437" t="s">
        <v>259</v>
      </c>
      <c r="I11437" t="s">
        <v>148</v>
      </c>
      <c r="J11437" t="s">
        <v>57</v>
      </c>
      <c r="K11437">
        <v>42</v>
      </c>
      <c r="L11437" t="s">
        <v>15</v>
      </c>
    </row>
    <row r="11438" spans="1:12">
      <c r="A11438" t="e">
        <f ca="1">E00251424802621</f>
        <v>#NAME?</v>
      </c>
      <c r="B11438">
        <v>115</v>
      </c>
      <c r="C11438" t="s">
        <v>455</v>
      </c>
      <c r="D11438" s="1">
        <v>41383</v>
      </c>
      <c r="F11438">
        <v>2</v>
      </c>
      <c r="G11438">
        <v>4019</v>
      </c>
      <c r="H11438" t="s">
        <v>26</v>
      </c>
      <c r="J11438" t="s">
        <v>14</v>
      </c>
      <c r="K11438">
        <v>46</v>
      </c>
      <c r="L11438" t="s">
        <v>15</v>
      </c>
    </row>
    <row r="11439" spans="1:12">
      <c r="A11439" t="e">
        <f ca="1">E00251424802621</f>
        <v>#NAME?</v>
      </c>
      <c r="B11439">
        <v>115</v>
      </c>
      <c r="C11439" t="s">
        <v>455</v>
      </c>
      <c r="D11439" s="1">
        <v>42880</v>
      </c>
      <c r="F11439">
        <v>1</v>
      </c>
      <c r="G11439">
        <v>5531</v>
      </c>
      <c r="H11439" t="s">
        <v>462</v>
      </c>
      <c r="J11439" t="s">
        <v>14</v>
      </c>
      <c r="K11439">
        <v>51</v>
      </c>
      <c r="L11439" t="s">
        <v>15</v>
      </c>
    </row>
    <row r="11440" spans="1:12">
      <c r="A11440" t="e">
        <f ca="1">E00251424802621</f>
        <v>#NAME?</v>
      </c>
      <c r="B11440">
        <v>115</v>
      </c>
      <c r="C11440" t="s">
        <v>455</v>
      </c>
      <c r="D11440" s="1">
        <v>42923</v>
      </c>
      <c r="F11440">
        <v>3</v>
      </c>
      <c r="G11440">
        <v>3051</v>
      </c>
      <c r="H11440" t="s">
        <v>13</v>
      </c>
      <c r="J11440" t="s">
        <v>14</v>
      </c>
      <c r="K11440">
        <v>51</v>
      </c>
      <c r="L11440" t="s">
        <v>15</v>
      </c>
    </row>
    <row r="11441" spans="1:12">
      <c r="A11441" t="e">
        <f ca="1">E00251513343121</f>
        <v>#NAME?</v>
      </c>
      <c r="B11441">
        <v>470</v>
      </c>
      <c r="C11441" t="s">
        <v>457</v>
      </c>
      <c r="D11441" s="1">
        <v>42760</v>
      </c>
      <c r="F11441">
        <v>1</v>
      </c>
      <c r="G11441">
        <v>30000</v>
      </c>
      <c r="H11441" t="s">
        <v>144</v>
      </c>
      <c r="J11441" t="s">
        <v>14</v>
      </c>
      <c r="K11441">
        <v>60</v>
      </c>
      <c r="L11441" t="s">
        <v>15</v>
      </c>
    </row>
    <row r="11442" spans="1:12">
      <c r="A11442" t="e">
        <f ca="1">E00251432209721</f>
        <v>#NAME?</v>
      </c>
      <c r="B11442">
        <v>489</v>
      </c>
      <c r="C11442" t="s">
        <v>100</v>
      </c>
      <c r="D11442" s="1">
        <v>41198</v>
      </c>
      <c r="F11442">
        <v>1</v>
      </c>
      <c r="G11442">
        <v>2449</v>
      </c>
      <c r="H11442" t="s">
        <v>53</v>
      </c>
      <c r="J11442" t="s">
        <v>14</v>
      </c>
      <c r="K11442">
        <v>40</v>
      </c>
      <c r="L11442" t="s">
        <v>15</v>
      </c>
    </row>
    <row r="11443" spans="1:12">
      <c r="A11443" t="e">
        <f ca="1">E00251432209721</f>
        <v>#NAME?</v>
      </c>
      <c r="B11443">
        <v>6046</v>
      </c>
      <c r="C11443" t="s">
        <v>98</v>
      </c>
      <c r="D11443" s="1">
        <v>41745</v>
      </c>
      <c r="F11443">
        <v>2</v>
      </c>
      <c r="G11443">
        <v>8483</v>
      </c>
      <c r="H11443" t="s">
        <v>1184</v>
      </c>
      <c r="I11443" t="s">
        <v>56</v>
      </c>
      <c r="J11443" t="s">
        <v>57</v>
      </c>
      <c r="K11443">
        <v>41</v>
      </c>
      <c r="L11443" t="s">
        <v>15</v>
      </c>
    </row>
    <row r="11444" spans="1:12">
      <c r="A11444" t="e">
        <f ca="1">E00251432209721</f>
        <v>#NAME?</v>
      </c>
      <c r="B11444">
        <v>7111</v>
      </c>
      <c r="C11444" t="s">
        <v>496</v>
      </c>
      <c r="D11444" s="1">
        <v>42127</v>
      </c>
      <c r="F11444">
        <v>2</v>
      </c>
      <c r="G11444">
        <v>463</v>
      </c>
      <c r="H11444" t="s">
        <v>259</v>
      </c>
      <c r="I11444" t="s">
        <v>148</v>
      </c>
      <c r="J11444" t="s">
        <v>57</v>
      </c>
      <c r="K11444">
        <v>42</v>
      </c>
      <c r="L11444" t="s">
        <v>15</v>
      </c>
    </row>
    <row r="11445" spans="1:12">
      <c r="A11445" t="e">
        <f ca="1">E00251528958621</f>
        <v>#NAME?</v>
      </c>
      <c r="B11445">
        <v>295</v>
      </c>
      <c r="C11445" t="s">
        <v>435</v>
      </c>
      <c r="D11445" s="1">
        <v>42849</v>
      </c>
      <c r="F11445">
        <v>5</v>
      </c>
      <c r="G11445">
        <v>71940</v>
      </c>
      <c r="H11445" t="s">
        <v>135</v>
      </c>
      <c r="J11445" t="s">
        <v>14</v>
      </c>
      <c r="K11445">
        <v>65</v>
      </c>
      <c r="L11445" t="s">
        <v>15</v>
      </c>
    </row>
    <row r="11446" spans="1:12">
      <c r="A11446" t="e">
        <f ca="1">E00251528958621</f>
        <v>#NAME?</v>
      </c>
      <c r="B11446">
        <v>295</v>
      </c>
      <c r="C11446" t="s">
        <v>435</v>
      </c>
      <c r="D11446" s="1">
        <v>42922</v>
      </c>
      <c r="F11446">
        <v>4</v>
      </c>
      <c r="G11446">
        <v>2722</v>
      </c>
      <c r="H11446" t="s">
        <v>339</v>
      </c>
      <c r="J11446" t="s">
        <v>14</v>
      </c>
      <c r="K11446">
        <v>65</v>
      </c>
      <c r="L11446" t="s">
        <v>15</v>
      </c>
    </row>
    <row r="11447" spans="1:12">
      <c r="A11447" t="e">
        <f ca="1">E00251528958621</f>
        <v>#NAME?</v>
      </c>
      <c r="B11447">
        <v>295</v>
      </c>
      <c r="C11447" t="s">
        <v>435</v>
      </c>
      <c r="D11447" s="1">
        <v>42982</v>
      </c>
      <c r="F11447">
        <v>1</v>
      </c>
      <c r="G11447">
        <v>7245</v>
      </c>
      <c r="H11447" t="s">
        <v>116</v>
      </c>
      <c r="J11447" t="s">
        <v>14</v>
      </c>
      <c r="K11447">
        <v>65</v>
      </c>
      <c r="L11447" t="s">
        <v>15</v>
      </c>
    </row>
    <row r="11448" spans="1:12">
      <c r="A11448" t="e">
        <f ca="1">E00251424802621</f>
        <v>#NAME?</v>
      </c>
      <c r="B11448">
        <v>4941</v>
      </c>
      <c r="C11448" t="s">
        <v>357</v>
      </c>
      <c r="D11448" s="1">
        <v>42709</v>
      </c>
      <c r="F11448">
        <v>4</v>
      </c>
      <c r="G11448">
        <v>27800</v>
      </c>
      <c r="H11448" t="s">
        <v>145</v>
      </c>
      <c r="J11448" t="s">
        <v>14</v>
      </c>
      <c r="K11448">
        <v>50</v>
      </c>
      <c r="L11448" t="s">
        <v>15</v>
      </c>
    </row>
    <row r="11449" spans="1:12">
      <c r="A11449" t="e">
        <f ca="1">E00251424802621</f>
        <v>#NAME?</v>
      </c>
      <c r="B11449">
        <v>4941</v>
      </c>
      <c r="C11449" t="s">
        <v>357</v>
      </c>
      <c r="D11449" s="1">
        <v>41680</v>
      </c>
      <c r="F11449">
        <v>1</v>
      </c>
      <c r="G11449">
        <v>25000</v>
      </c>
      <c r="H11449" t="s">
        <v>178</v>
      </c>
      <c r="J11449" t="s">
        <v>14</v>
      </c>
      <c r="K11449">
        <v>47</v>
      </c>
      <c r="L11449" t="s">
        <v>15</v>
      </c>
    </row>
    <row r="11450" spans="1:12">
      <c r="A11450" t="e">
        <f ca="1">E00251424802621</f>
        <v>#NAME?</v>
      </c>
      <c r="B11450">
        <v>4941</v>
      </c>
      <c r="C11450" t="s">
        <v>357</v>
      </c>
      <c r="D11450" s="1">
        <v>42816</v>
      </c>
      <c r="F11450">
        <v>1</v>
      </c>
      <c r="G11450">
        <v>37230</v>
      </c>
      <c r="H11450" t="s">
        <v>361</v>
      </c>
      <c r="J11450" t="s">
        <v>14</v>
      </c>
      <c r="K11450">
        <v>50</v>
      </c>
      <c r="L11450" t="s">
        <v>15</v>
      </c>
    </row>
    <row r="11451" spans="1:12">
      <c r="A11451" t="e">
        <f ca="1">E00251424802621</f>
        <v>#NAME?</v>
      </c>
      <c r="B11451">
        <v>4941</v>
      </c>
      <c r="C11451" t="s">
        <v>357</v>
      </c>
      <c r="D11451" s="1">
        <v>42940</v>
      </c>
      <c r="F11451">
        <v>3</v>
      </c>
      <c r="G11451">
        <v>78057</v>
      </c>
      <c r="H11451" t="s">
        <v>140</v>
      </c>
      <c r="J11451" t="s">
        <v>14</v>
      </c>
      <c r="K11451">
        <v>51</v>
      </c>
      <c r="L11451" t="s">
        <v>22</v>
      </c>
    </row>
    <row r="11452" spans="1:12">
      <c r="A11452" t="e">
        <f ca="1">E00251424802621</f>
        <v>#NAME?</v>
      </c>
      <c r="B11452">
        <v>4941</v>
      </c>
      <c r="C11452" t="s">
        <v>357</v>
      </c>
      <c r="D11452" s="1">
        <v>43100</v>
      </c>
      <c r="F11452">
        <v>4</v>
      </c>
      <c r="G11452">
        <v>27800</v>
      </c>
      <c r="H11452" t="s">
        <v>145</v>
      </c>
      <c r="J11452" t="s">
        <v>14</v>
      </c>
      <c r="K11452">
        <v>51</v>
      </c>
      <c r="L11452" t="s">
        <v>15</v>
      </c>
    </row>
    <row r="11453" spans="1:12">
      <c r="A11453" t="e">
        <f ca="1">E00251616253621</f>
        <v>#NAME?</v>
      </c>
      <c r="B11453">
        <v>486</v>
      </c>
      <c r="C11453" t="s">
        <v>340</v>
      </c>
      <c r="D11453" s="1">
        <v>42660</v>
      </c>
      <c r="F11453">
        <v>1</v>
      </c>
      <c r="G11453">
        <v>7290</v>
      </c>
      <c r="H11453" t="s">
        <v>707</v>
      </c>
      <c r="J11453" t="s">
        <v>14</v>
      </c>
      <c r="K11453">
        <v>45</v>
      </c>
      <c r="L11453" t="s">
        <v>15</v>
      </c>
    </row>
    <row r="11454" spans="1:12">
      <c r="A11454" t="e">
        <f ca="1">E00251439955221</f>
        <v>#NAME?</v>
      </c>
      <c r="B11454">
        <v>438</v>
      </c>
      <c r="C11454" t="s">
        <v>474</v>
      </c>
      <c r="D11454" s="1">
        <v>41348</v>
      </c>
      <c r="F11454">
        <v>1</v>
      </c>
      <c r="G11454">
        <v>53560</v>
      </c>
      <c r="H11454" t="s">
        <v>1238</v>
      </c>
      <c r="J11454" t="s">
        <v>14</v>
      </c>
      <c r="K11454">
        <v>49</v>
      </c>
      <c r="L11454" t="s">
        <v>15</v>
      </c>
    </row>
    <row r="11455" spans="1:12">
      <c r="A11455" t="e">
        <f t="shared" ref="A11455:A11462" ca="1" si="102">E00251528958621</f>
        <v>#NAME?</v>
      </c>
      <c r="B11455">
        <v>296</v>
      </c>
      <c r="C11455" t="s">
        <v>119</v>
      </c>
      <c r="D11455" s="1">
        <v>41442</v>
      </c>
      <c r="F11455">
        <v>2</v>
      </c>
      <c r="G11455">
        <v>4019</v>
      </c>
      <c r="H11455" t="s">
        <v>26</v>
      </c>
      <c r="J11455" t="s">
        <v>14</v>
      </c>
      <c r="K11455">
        <v>61</v>
      </c>
      <c r="L11455" t="s">
        <v>15</v>
      </c>
    </row>
    <row r="11456" spans="1:12">
      <c r="A11456" t="e">
        <f t="shared" ca="1" si="102"/>
        <v>#NAME?</v>
      </c>
      <c r="B11456">
        <v>296</v>
      </c>
      <c r="C11456" t="s">
        <v>119</v>
      </c>
      <c r="D11456" s="1">
        <v>41565</v>
      </c>
      <c r="F11456">
        <v>1</v>
      </c>
      <c r="G11456">
        <v>29690</v>
      </c>
      <c r="H11456" t="s">
        <v>52</v>
      </c>
      <c r="J11456" t="s">
        <v>14</v>
      </c>
      <c r="K11456">
        <v>61</v>
      </c>
      <c r="L11456" t="s">
        <v>15</v>
      </c>
    </row>
    <row r="11457" spans="1:12">
      <c r="A11457" t="e">
        <f t="shared" ca="1" si="102"/>
        <v>#NAME?</v>
      </c>
      <c r="B11457">
        <v>296</v>
      </c>
      <c r="C11457" t="s">
        <v>119</v>
      </c>
      <c r="D11457" s="1">
        <v>41596</v>
      </c>
      <c r="F11457">
        <v>2</v>
      </c>
      <c r="G11457">
        <v>25000</v>
      </c>
      <c r="H11457" t="s">
        <v>178</v>
      </c>
      <c r="J11457" t="s">
        <v>14</v>
      </c>
      <c r="K11457">
        <v>61</v>
      </c>
      <c r="L11457" t="s">
        <v>15</v>
      </c>
    </row>
    <row r="11458" spans="1:12">
      <c r="A11458" t="e">
        <f t="shared" ca="1" si="102"/>
        <v>#NAME?</v>
      </c>
      <c r="B11458">
        <v>296</v>
      </c>
      <c r="C11458" t="s">
        <v>119</v>
      </c>
      <c r="D11458" s="1">
        <v>41736</v>
      </c>
      <c r="F11458">
        <v>2</v>
      </c>
      <c r="G11458">
        <v>25000</v>
      </c>
      <c r="H11458" t="s">
        <v>178</v>
      </c>
      <c r="J11458" t="s">
        <v>14</v>
      </c>
      <c r="K11458">
        <v>62</v>
      </c>
      <c r="L11458" t="s">
        <v>15</v>
      </c>
    </row>
    <row r="11459" spans="1:12">
      <c r="A11459" t="e">
        <f t="shared" ca="1" si="102"/>
        <v>#NAME?</v>
      </c>
      <c r="B11459">
        <v>296</v>
      </c>
      <c r="C11459" t="s">
        <v>119</v>
      </c>
      <c r="D11459" s="1">
        <v>41821</v>
      </c>
      <c r="F11459">
        <v>2</v>
      </c>
      <c r="G11459">
        <v>25000</v>
      </c>
      <c r="H11459" t="s">
        <v>178</v>
      </c>
      <c r="J11459" t="s">
        <v>14</v>
      </c>
      <c r="K11459">
        <v>62</v>
      </c>
      <c r="L11459" t="s">
        <v>15</v>
      </c>
    </row>
    <row r="11460" spans="1:12">
      <c r="A11460" t="e">
        <f t="shared" ca="1" si="102"/>
        <v>#NAME?</v>
      </c>
      <c r="B11460">
        <v>295</v>
      </c>
      <c r="C11460" t="s">
        <v>435</v>
      </c>
      <c r="D11460" s="1">
        <v>42178</v>
      </c>
      <c r="F11460">
        <v>3</v>
      </c>
      <c r="G11460">
        <v>4019</v>
      </c>
      <c r="H11460" t="s">
        <v>26</v>
      </c>
      <c r="J11460" t="s">
        <v>14</v>
      </c>
      <c r="K11460">
        <v>63</v>
      </c>
      <c r="L11460" t="s">
        <v>15</v>
      </c>
    </row>
    <row r="11461" spans="1:12">
      <c r="A11461" t="e">
        <f t="shared" ca="1" si="102"/>
        <v>#NAME?</v>
      </c>
      <c r="B11461">
        <v>295</v>
      </c>
      <c r="C11461" t="s">
        <v>435</v>
      </c>
      <c r="D11461" s="1">
        <v>42198</v>
      </c>
      <c r="F11461">
        <v>1</v>
      </c>
      <c r="G11461">
        <v>25000</v>
      </c>
      <c r="H11461" t="s">
        <v>178</v>
      </c>
      <c r="J11461" t="s">
        <v>14</v>
      </c>
      <c r="K11461">
        <v>63</v>
      </c>
      <c r="L11461" t="s">
        <v>15</v>
      </c>
    </row>
    <row r="11462" spans="1:12">
      <c r="A11462" t="e">
        <f t="shared" ca="1" si="102"/>
        <v>#NAME?</v>
      </c>
      <c r="B11462">
        <v>295</v>
      </c>
      <c r="C11462" t="s">
        <v>435</v>
      </c>
      <c r="D11462" s="1">
        <v>42286</v>
      </c>
      <c r="F11462">
        <v>1</v>
      </c>
      <c r="G11462">
        <v>71940</v>
      </c>
      <c r="H11462" t="s">
        <v>135</v>
      </c>
      <c r="J11462" t="s">
        <v>14</v>
      </c>
      <c r="K11462">
        <v>63</v>
      </c>
      <c r="L11462" t="s">
        <v>15</v>
      </c>
    </row>
    <row r="11463" spans="1:12">
      <c r="A11463" t="e">
        <f ca="1">E00251513343121</f>
        <v>#NAME?</v>
      </c>
      <c r="B11463">
        <v>470</v>
      </c>
      <c r="C11463" t="s">
        <v>457</v>
      </c>
      <c r="D11463" s="1">
        <v>42047</v>
      </c>
      <c r="F11463">
        <v>5</v>
      </c>
      <c r="G11463">
        <v>7820</v>
      </c>
      <c r="H11463" t="s">
        <v>233</v>
      </c>
      <c r="J11463" t="s">
        <v>14</v>
      </c>
      <c r="K11463">
        <v>58</v>
      </c>
      <c r="L11463" t="s">
        <v>22</v>
      </c>
    </row>
    <row r="11464" spans="1:12">
      <c r="A11464" t="e">
        <f ca="1">E00251513343121</f>
        <v>#NAME?</v>
      </c>
      <c r="B11464">
        <v>470</v>
      </c>
      <c r="C11464" t="s">
        <v>457</v>
      </c>
      <c r="D11464" s="1">
        <v>42311</v>
      </c>
      <c r="F11464">
        <v>6</v>
      </c>
      <c r="G11464">
        <v>2459</v>
      </c>
      <c r="H11464" t="s">
        <v>472</v>
      </c>
      <c r="J11464" t="s">
        <v>14</v>
      </c>
      <c r="K11464">
        <v>59</v>
      </c>
      <c r="L11464" t="s">
        <v>15</v>
      </c>
    </row>
    <row r="11465" spans="1:12">
      <c r="A11465" t="e">
        <f ca="1">E00251518891821</f>
        <v>#NAME?</v>
      </c>
      <c r="B11465">
        <v>294</v>
      </c>
      <c r="C11465" t="s">
        <v>61</v>
      </c>
      <c r="D11465" s="1">
        <v>40998</v>
      </c>
      <c r="F11465">
        <v>1</v>
      </c>
      <c r="G11465">
        <v>78900</v>
      </c>
      <c r="H11465" t="s">
        <v>79</v>
      </c>
      <c r="J11465" t="s">
        <v>14</v>
      </c>
      <c r="K11465">
        <v>44</v>
      </c>
      <c r="L11465" t="s">
        <v>22</v>
      </c>
    </row>
    <row r="11466" spans="1:12">
      <c r="A11466" t="e">
        <f t="shared" ref="A11466:A11474" ca="1" si="103">E00251510213921</f>
        <v>#NAME?</v>
      </c>
      <c r="B11466">
        <v>4893</v>
      </c>
      <c r="C11466" t="s">
        <v>426</v>
      </c>
      <c r="D11466" s="1">
        <v>42314</v>
      </c>
      <c r="F11466">
        <v>1</v>
      </c>
      <c r="G11466">
        <v>7242</v>
      </c>
      <c r="H11466" t="s">
        <v>93</v>
      </c>
      <c r="I11466" t="s">
        <v>148</v>
      </c>
      <c r="J11466" t="s">
        <v>57</v>
      </c>
      <c r="K11466">
        <v>56</v>
      </c>
      <c r="L11466" t="s">
        <v>15</v>
      </c>
    </row>
    <row r="11467" spans="1:12">
      <c r="A11467" t="e">
        <f t="shared" ca="1" si="103"/>
        <v>#NAME?</v>
      </c>
      <c r="B11467">
        <v>148</v>
      </c>
      <c r="C11467" t="s">
        <v>318</v>
      </c>
      <c r="D11467" s="1">
        <v>42786</v>
      </c>
      <c r="F11467">
        <v>1</v>
      </c>
      <c r="G11467">
        <v>8054</v>
      </c>
      <c r="H11467" t="s">
        <v>1026</v>
      </c>
      <c r="I11467" t="s">
        <v>56</v>
      </c>
      <c r="J11467" t="s">
        <v>57</v>
      </c>
      <c r="K11467">
        <v>57</v>
      </c>
      <c r="L11467" t="s">
        <v>15</v>
      </c>
    </row>
    <row r="11468" spans="1:12">
      <c r="A11468" t="e">
        <f t="shared" ca="1" si="103"/>
        <v>#NAME?</v>
      </c>
      <c r="B11468">
        <v>165</v>
      </c>
      <c r="C11468" t="s">
        <v>461</v>
      </c>
      <c r="D11468" s="1">
        <v>41295</v>
      </c>
      <c r="F11468">
        <v>1</v>
      </c>
      <c r="G11468">
        <v>78900</v>
      </c>
      <c r="H11468" t="s">
        <v>79</v>
      </c>
      <c r="J11468" t="s">
        <v>14</v>
      </c>
      <c r="K11468">
        <v>53</v>
      </c>
      <c r="L11468" t="s">
        <v>22</v>
      </c>
    </row>
    <row r="11469" spans="1:12">
      <c r="A11469" t="e">
        <f t="shared" ca="1" si="103"/>
        <v>#NAME?</v>
      </c>
      <c r="B11469">
        <v>165</v>
      </c>
      <c r="C11469" t="s">
        <v>461</v>
      </c>
      <c r="D11469" s="1">
        <v>41561</v>
      </c>
      <c r="F11469">
        <v>2</v>
      </c>
      <c r="G11469">
        <v>7290</v>
      </c>
      <c r="H11469" t="s">
        <v>707</v>
      </c>
      <c r="J11469" t="s">
        <v>14</v>
      </c>
      <c r="K11469">
        <v>53</v>
      </c>
      <c r="L11469" t="s">
        <v>15</v>
      </c>
    </row>
    <row r="11470" spans="1:12">
      <c r="A11470" t="e">
        <f t="shared" ca="1" si="103"/>
        <v>#NAME?</v>
      </c>
      <c r="B11470">
        <v>165</v>
      </c>
      <c r="C11470" t="s">
        <v>461</v>
      </c>
      <c r="D11470" s="1">
        <v>41772</v>
      </c>
      <c r="F11470">
        <v>1</v>
      </c>
      <c r="G11470">
        <v>4019</v>
      </c>
      <c r="H11470" t="s">
        <v>26</v>
      </c>
      <c r="J11470" t="s">
        <v>14</v>
      </c>
      <c r="K11470">
        <v>54</v>
      </c>
      <c r="L11470" t="s">
        <v>15</v>
      </c>
    </row>
    <row r="11471" spans="1:12">
      <c r="A11471" t="e">
        <f t="shared" ca="1" si="103"/>
        <v>#NAME?</v>
      </c>
      <c r="B11471">
        <v>165</v>
      </c>
      <c r="C11471" t="s">
        <v>461</v>
      </c>
      <c r="D11471" s="1">
        <v>42317</v>
      </c>
      <c r="F11471">
        <v>3</v>
      </c>
      <c r="G11471">
        <v>7242</v>
      </c>
      <c r="H11471" t="s">
        <v>93</v>
      </c>
      <c r="J11471" t="s">
        <v>14</v>
      </c>
      <c r="K11471">
        <v>56</v>
      </c>
      <c r="L11471" t="s">
        <v>15</v>
      </c>
    </row>
    <row r="11472" spans="1:12">
      <c r="A11472" t="e">
        <f t="shared" ca="1" si="103"/>
        <v>#NAME?</v>
      </c>
      <c r="B11472">
        <v>165</v>
      </c>
      <c r="C11472" t="s">
        <v>461</v>
      </c>
      <c r="D11472" s="1">
        <v>42317</v>
      </c>
      <c r="F11472">
        <v>2</v>
      </c>
      <c r="G11472">
        <v>7862</v>
      </c>
      <c r="H11472" t="s">
        <v>27</v>
      </c>
      <c r="J11472" t="s">
        <v>14</v>
      </c>
      <c r="K11472">
        <v>56</v>
      </c>
      <c r="L11472" t="s">
        <v>22</v>
      </c>
    </row>
    <row r="11473" spans="1:12">
      <c r="A11473" t="e">
        <f t="shared" ca="1" si="103"/>
        <v>#NAME?</v>
      </c>
      <c r="B11473">
        <v>165</v>
      </c>
      <c r="C11473" t="s">
        <v>461</v>
      </c>
      <c r="D11473" s="1">
        <v>42557</v>
      </c>
      <c r="F11473">
        <v>1</v>
      </c>
      <c r="G11473">
        <v>2449</v>
      </c>
      <c r="H11473" t="s">
        <v>53</v>
      </c>
      <c r="J11473" t="s">
        <v>14</v>
      </c>
      <c r="K11473">
        <v>56</v>
      </c>
      <c r="L11473" t="s">
        <v>15</v>
      </c>
    </row>
    <row r="11474" spans="1:12">
      <c r="A11474" t="e">
        <f t="shared" ca="1" si="103"/>
        <v>#NAME?</v>
      </c>
      <c r="B11474">
        <v>165</v>
      </c>
      <c r="C11474" t="s">
        <v>461</v>
      </c>
      <c r="D11474" s="1">
        <v>42797</v>
      </c>
      <c r="F11474">
        <v>1</v>
      </c>
      <c r="G11474">
        <v>8058</v>
      </c>
      <c r="H11474" t="s">
        <v>469</v>
      </c>
      <c r="J11474" t="s">
        <v>14</v>
      </c>
      <c r="K11474">
        <v>57</v>
      </c>
      <c r="L11474" t="s">
        <v>15</v>
      </c>
    </row>
    <row r="11475" spans="1:12">
      <c r="A11475" t="e">
        <f ca="1">E00251513343121</f>
        <v>#NAME?</v>
      </c>
      <c r="B11475">
        <v>470</v>
      </c>
      <c r="C11475" t="s">
        <v>457</v>
      </c>
      <c r="D11475" s="1">
        <v>41627</v>
      </c>
      <c r="F11475">
        <v>3</v>
      </c>
      <c r="G11475">
        <v>56400</v>
      </c>
      <c r="H11475" t="s">
        <v>91</v>
      </c>
      <c r="J11475" t="s">
        <v>14</v>
      </c>
      <c r="K11475">
        <v>57</v>
      </c>
      <c r="L11475" t="s">
        <v>15</v>
      </c>
    </row>
    <row r="11476" spans="1:12">
      <c r="A11476" t="e">
        <f ca="1">E00251513343121</f>
        <v>#NAME?</v>
      </c>
      <c r="B11476">
        <v>470</v>
      </c>
      <c r="C11476" t="s">
        <v>457</v>
      </c>
      <c r="D11476" s="1">
        <v>41845</v>
      </c>
      <c r="F11476">
        <v>3</v>
      </c>
      <c r="G11476">
        <v>2459</v>
      </c>
      <c r="H11476" t="s">
        <v>472</v>
      </c>
      <c r="J11476" t="s">
        <v>14</v>
      </c>
      <c r="K11476">
        <v>58</v>
      </c>
      <c r="L11476" t="s">
        <v>15</v>
      </c>
    </row>
    <row r="11477" spans="1:12">
      <c r="A11477" t="e">
        <f ca="1">E00251518891821</f>
        <v>#NAME?</v>
      </c>
      <c r="B11477">
        <v>294</v>
      </c>
      <c r="C11477" t="s">
        <v>61</v>
      </c>
      <c r="D11477" s="1">
        <v>41288</v>
      </c>
      <c r="F11477">
        <v>2</v>
      </c>
      <c r="G11477">
        <v>7962</v>
      </c>
      <c r="H11477" t="s">
        <v>111</v>
      </c>
      <c r="J11477" t="s">
        <v>14</v>
      </c>
      <c r="K11477">
        <v>45</v>
      </c>
      <c r="L11477" t="s">
        <v>22</v>
      </c>
    </row>
    <row r="11478" spans="1:12">
      <c r="A11478" t="e">
        <f ca="1">E00251518891821</f>
        <v>#NAME?</v>
      </c>
      <c r="B11478">
        <v>294</v>
      </c>
      <c r="C11478" t="s">
        <v>61</v>
      </c>
      <c r="D11478" s="1">
        <v>41456</v>
      </c>
      <c r="F11478">
        <v>2</v>
      </c>
      <c r="G11478">
        <v>7962</v>
      </c>
      <c r="H11478" t="s">
        <v>111</v>
      </c>
      <c r="J11478" t="s">
        <v>14</v>
      </c>
      <c r="K11478">
        <v>45</v>
      </c>
      <c r="L11478" t="s">
        <v>22</v>
      </c>
    </row>
    <row r="11479" spans="1:12">
      <c r="A11479" t="e">
        <f ca="1">E00251518891821</f>
        <v>#NAME?</v>
      </c>
      <c r="B11479">
        <v>294</v>
      </c>
      <c r="C11479" t="s">
        <v>61</v>
      </c>
      <c r="D11479" s="1">
        <v>41843</v>
      </c>
      <c r="F11479">
        <v>6</v>
      </c>
      <c r="G11479">
        <v>27800</v>
      </c>
      <c r="H11479" t="s">
        <v>145</v>
      </c>
      <c r="J11479" t="s">
        <v>14</v>
      </c>
      <c r="K11479">
        <v>47</v>
      </c>
      <c r="L11479" t="s">
        <v>15</v>
      </c>
    </row>
    <row r="11480" spans="1:12">
      <c r="A11480" t="e">
        <f ca="1">E00251513343121</f>
        <v>#NAME?</v>
      </c>
      <c r="B11480">
        <v>470</v>
      </c>
      <c r="C11480" t="s">
        <v>457</v>
      </c>
      <c r="D11480" s="1">
        <v>41288</v>
      </c>
      <c r="F11480">
        <v>5</v>
      </c>
      <c r="G11480">
        <v>2459</v>
      </c>
      <c r="H11480" t="s">
        <v>472</v>
      </c>
      <c r="J11480" t="s">
        <v>14</v>
      </c>
      <c r="K11480">
        <v>56</v>
      </c>
      <c r="L11480" t="s">
        <v>15</v>
      </c>
    </row>
    <row r="11481" spans="1:12">
      <c r="A11481" t="e">
        <f ca="1">E00251513343121</f>
        <v>#NAME?</v>
      </c>
      <c r="B11481">
        <v>470</v>
      </c>
      <c r="C11481" t="s">
        <v>457</v>
      </c>
      <c r="D11481" s="1">
        <v>41488</v>
      </c>
      <c r="F11481">
        <v>1</v>
      </c>
      <c r="G11481">
        <v>7291</v>
      </c>
      <c r="H11481" t="s">
        <v>163</v>
      </c>
      <c r="J11481" t="s">
        <v>14</v>
      </c>
      <c r="K11481">
        <v>57</v>
      </c>
      <c r="L11481" t="s">
        <v>15</v>
      </c>
    </row>
    <row r="11482" spans="1:12">
      <c r="A11482" t="e">
        <f ca="1">E00251513343121</f>
        <v>#NAME?</v>
      </c>
      <c r="B11482">
        <v>470</v>
      </c>
      <c r="C11482" t="s">
        <v>457</v>
      </c>
      <c r="D11482" s="1">
        <v>41961</v>
      </c>
      <c r="F11482">
        <v>4</v>
      </c>
      <c r="G11482">
        <v>2118</v>
      </c>
      <c r="H11482" t="s">
        <v>1273</v>
      </c>
      <c r="J11482" t="s">
        <v>14</v>
      </c>
      <c r="K11482">
        <v>58</v>
      </c>
      <c r="L11482" t="s">
        <v>15</v>
      </c>
    </row>
    <row r="11483" spans="1:12">
      <c r="A11483" t="e">
        <f ca="1">E00251513343121</f>
        <v>#NAME?</v>
      </c>
      <c r="B11483">
        <v>470</v>
      </c>
      <c r="C11483" t="s">
        <v>457</v>
      </c>
      <c r="D11483" s="1">
        <v>41991</v>
      </c>
      <c r="F11483">
        <v>1</v>
      </c>
      <c r="G11483">
        <v>2448</v>
      </c>
      <c r="H11483" t="s">
        <v>19</v>
      </c>
      <c r="J11483" t="s">
        <v>14</v>
      </c>
      <c r="K11483">
        <v>58</v>
      </c>
      <c r="L11483" t="s">
        <v>15</v>
      </c>
    </row>
    <row r="11484" spans="1:12">
      <c r="A11484" t="e">
        <f ca="1">E00251510213921</f>
        <v>#NAME?</v>
      </c>
      <c r="B11484">
        <v>165</v>
      </c>
      <c r="C11484" t="s">
        <v>461</v>
      </c>
      <c r="D11484" s="1">
        <v>41561</v>
      </c>
      <c r="F11484">
        <v>3</v>
      </c>
      <c r="G11484">
        <v>5368</v>
      </c>
      <c r="H11484" t="s">
        <v>101</v>
      </c>
      <c r="J11484" t="s">
        <v>14</v>
      </c>
      <c r="K11484">
        <v>53</v>
      </c>
      <c r="L11484" t="s">
        <v>15</v>
      </c>
    </row>
    <row r="11485" spans="1:12">
      <c r="A11485" t="e">
        <f ca="1">E00251513270121</f>
        <v>#NAME?</v>
      </c>
      <c r="B11485">
        <v>446</v>
      </c>
      <c r="C11485" t="s">
        <v>94</v>
      </c>
      <c r="D11485" s="1">
        <v>41725</v>
      </c>
      <c r="F11485">
        <v>1</v>
      </c>
      <c r="G11485">
        <v>7469</v>
      </c>
      <c r="H11485" t="s">
        <v>1274</v>
      </c>
      <c r="J11485" t="s">
        <v>14</v>
      </c>
      <c r="K11485">
        <v>44</v>
      </c>
      <c r="L11485" t="s">
        <v>15</v>
      </c>
    </row>
    <row r="11486" spans="1:12">
      <c r="A11486" t="e">
        <f ca="1">E00251513343121</f>
        <v>#NAME?</v>
      </c>
      <c r="B11486">
        <v>470</v>
      </c>
      <c r="C11486" t="s">
        <v>457</v>
      </c>
      <c r="D11486" s="1">
        <v>42934</v>
      </c>
      <c r="F11486">
        <v>3</v>
      </c>
      <c r="G11486">
        <v>2449</v>
      </c>
      <c r="H11486" t="s">
        <v>53</v>
      </c>
      <c r="J11486" t="s">
        <v>14</v>
      </c>
      <c r="K11486">
        <v>61</v>
      </c>
      <c r="L11486" t="s">
        <v>15</v>
      </c>
    </row>
    <row r="11487" spans="1:12">
      <c r="A11487" t="e">
        <f ca="1">E00251432209721</f>
        <v>#NAME?</v>
      </c>
      <c r="B11487">
        <v>489</v>
      </c>
      <c r="C11487" t="s">
        <v>100</v>
      </c>
      <c r="D11487" s="1">
        <v>41310</v>
      </c>
      <c r="F11487">
        <v>1</v>
      </c>
      <c r="G11487">
        <v>7242</v>
      </c>
      <c r="H11487" t="s">
        <v>93</v>
      </c>
      <c r="J11487" t="s">
        <v>14</v>
      </c>
      <c r="K11487">
        <v>40</v>
      </c>
      <c r="L11487" t="s">
        <v>15</v>
      </c>
    </row>
    <row r="11488" spans="1:12">
      <c r="A11488" t="e">
        <f ca="1">E00251439955221</f>
        <v>#NAME?</v>
      </c>
      <c r="B11488">
        <v>438</v>
      </c>
      <c r="C11488" t="s">
        <v>474</v>
      </c>
      <c r="D11488" s="1">
        <v>42516</v>
      </c>
      <c r="F11488">
        <v>2</v>
      </c>
      <c r="G11488">
        <v>4019</v>
      </c>
      <c r="H11488" t="s">
        <v>26</v>
      </c>
      <c r="J11488" t="s">
        <v>14</v>
      </c>
      <c r="K11488">
        <v>52</v>
      </c>
      <c r="L11488" t="s">
        <v>15</v>
      </c>
    </row>
    <row r="11489" spans="1:12">
      <c r="A11489" t="e">
        <f ca="1">E00251513343121</f>
        <v>#NAME?</v>
      </c>
      <c r="B11489">
        <v>470</v>
      </c>
      <c r="C11489" t="s">
        <v>457</v>
      </c>
      <c r="D11489" s="1">
        <v>43066</v>
      </c>
      <c r="F11489">
        <v>2</v>
      </c>
      <c r="G11489">
        <v>7291</v>
      </c>
      <c r="H11489" t="s">
        <v>163</v>
      </c>
      <c r="J11489" t="s">
        <v>14</v>
      </c>
      <c r="K11489">
        <v>61</v>
      </c>
      <c r="L11489" t="s">
        <v>15</v>
      </c>
    </row>
    <row r="11490" spans="1:12">
      <c r="A11490" t="e">
        <f ca="1">E00251513343121</f>
        <v>#NAME?</v>
      </c>
      <c r="B11490">
        <v>470</v>
      </c>
      <c r="C11490" t="s">
        <v>457</v>
      </c>
      <c r="D11490" s="1">
        <v>42760</v>
      </c>
      <c r="F11490">
        <v>5</v>
      </c>
      <c r="G11490">
        <v>2449</v>
      </c>
      <c r="H11490" t="s">
        <v>53</v>
      </c>
      <c r="J11490" t="s">
        <v>14</v>
      </c>
      <c r="K11490">
        <v>60</v>
      </c>
      <c r="L11490" t="s">
        <v>15</v>
      </c>
    </row>
    <row r="11491" spans="1:12">
      <c r="A11491" t="e">
        <f ca="1">E00251513343121</f>
        <v>#NAME?</v>
      </c>
      <c r="B11491">
        <v>470</v>
      </c>
      <c r="C11491" t="s">
        <v>457</v>
      </c>
      <c r="D11491" s="1">
        <v>42934</v>
      </c>
      <c r="F11491">
        <v>1</v>
      </c>
      <c r="G11491">
        <v>2720</v>
      </c>
      <c r="H11491" t="s">
        <v>65</v>
      </c>
      <c r="J11491" t="s">
        <v>14</v>
      </c>
      <c r="K11491">
        <v>61</v>
      </c>
      <c r="L11491" t="s">
        <v>15</v>
      </c>
    </row>
    <row r="11492" spans="1:12">
      <c r="A11492" t="e">
        <f ca="1">E00251513343121</f>
        <v>#NAME?</v>
      </c>
      <c r="B11492">
        <v>470</v>
      </c>
      <c r="C11492" t="s">
        <v>457</v>
      </c>
      <c r="D11492" s="1">
        <v>43066</v>
      </c>
      <c r="F11492">
        <v>5</v>
      </c>
      <c r="G11492">
        <v>2449</v>
      </c>
      <c r="H11492" t="s">
        <v>53</v>
      </c>
      <c r="J11492" t="s">
        <v>14</v>
      </c>
      <c r="K11492">
        <v>61</v>
      </c>
      <c r="L11492" t="s">
        <v>15</v>
      </c>
    </row>
    <row r="11493" spans="1:12">
      <c r="A11493" t="e">
        <f ca="1">E00251439955221</f>
        <v>#NAME?</v>
      </c>
      <c r="B11493">
        <v>438</v>
      </c>
      <c r="C11493" t="s">
        <v>474</v>
      </c>
      <c r="D11493" s="1">
        <v>41103</v>
      </c>
      <c r="F11493">
        <v>1</v>
      </c>
      <c r="G11493">
        <v>57400</v>
      </c>
      <c r="H11493" t="s">
        <v>478</v>
      </c>
      <c r="J11493" t="s">
        <v>14</v>
      </c>
      <c r="K11493">
        <v>49</v>
      </c>
      <c r="L11493" t="s">
        <v>15</v>
      </c>
    </row>
    <row r="11494" spans="1:12">
      <c r="A11494" t="e">
        <f ca="1">E00251510213921</f>
        <v>#NAME?</v>
      </c>
      <c r="B11494">
        <v>165</v>
      </c>
      <c r="C11494" t="s">
        <v>461</v>
      </c>
      <c r="D11494" s="1">
        <v>41561</v>
      </c>
      <c r="F11494">
        <v>1</v>
      </c>
      <c r="G11494">
        <v>7245</v>
      </c>
      <c r="H11494" t="s">
        <v>116</v>
      </c>
      <c r="J11494" t="s">
        <v>14</v>
      </c>
      <c r="K11494">
        <v>53</v>
      </c>
      <c r="L11494" t="s">
        <v>15</v>
      </c>
    </row>
    <row r="11495" spans="1:12">
      <c r="A11495" t="e">
        <f ca="1">E00251432427221</f>
        <v>#NAME?</v>
      </c>
      <c r="B11495">
        <v>833</v>
      </c>
      <c r="C11495" t="s">
        <v>1004</v>
      </c>
      <c r="D11495" s="1">
        <v>42381</v>
      </c>
      <c r="E11495">
        <v>0</v>
      </c>
      <c r="F11495">
        <v>1</v>
      </c>
      <c r="G11495">
        <v>7350</v>
      </c>
      <c r="H11495" t="s">
        <v>192</v>
      </c>
      <c r="J11495" t="s">
        <v>34</v>
      </c>
      <c r="K11495">
        <v>47</v>
      </c>
      <c r="L11495" t="s">
        <v>15</v>
      </c>
    </row>
    <row r="11496" spans="1:12">
      <c r="A11496" t="e">
        <f ca="1">E00251432427221</f>
        <v>#NAME?</v>
      </c>
      <c r="B11496">
        <v>6156</v>
      </c>
      <c r="C11496" t="s">
        <v>352</v>
      </c>
      <c r="D11496" s="1">
        <v>42201</v>
      </c>
      <c r="F11496">
        <v>2</v>
      </c>
      <c r="G11496">
        <v>53081</v>
      </c>
      <c r="H11496" t="s">
        <v>456</v>
      </c>
      <c r="J11496" t="s">
        <v>14</v>
      </c>
      <c r="K11496">
        <v>47</v>
      </c>
      <c r="L11496" t="s">
        <v>15</v>
      </c>
    </row>
    <row r="11497" spans="1:12">
      <c r="A11497" t="e">
        <f ca="1">E00251617695721</f>
        <v>#NAME?</v>
      </c>
      <c r="B11497">
        <v>495</v>
      </c>
      <c r="C11497" t="s">
        <v>347</v>
      </c>
      <c r="D11497" s="1">
        <v>42514</v>
      </c>
      <c r="F11497">
        <v>2</v>
      </c>
      <c r="G11497">
        <v>4019</v>
      </c>
      <c r="H11497" t="s">
        <v>26</v>
      </c>
      <c r="J11497" t="s">
        <v>14</v>
      </c>
      <c r="K11497">
        <v>65</v>
      </c>
      <c r="L11497" t="s">
        <v>15</v>
      </c>
    </row>
    <row r="11498" spans="1:12">
      <c r="A11498" t="e">
        <f ca="1">E00251430235521</f>
        <v>#NAME?</v>
      </c>
      <c r="B11498">
        <v>498</v>
      </c>
      <c r="C11498" t="s">
        <v>591</v>
      </c>
      <c r="D11498" s="1">
        <v>42233</v>
      </c>
      <c r="F11498">
        <v>1</v>
      </c>
      <c r="G11498">
        <v>3804</v>
      </c>
      <c r="H11498" t="s">
        <v>71</v>
      </c>
      <c r="J11498" t="s">
        <v>14</v>
      </c>
      <c r="K11498">
        <v>52</v>
      </c>
      <c r="L11498" t="s">
        <v>15</v>
      </c>
    </row>
    <row r="11499" spans="1:12">
      <c r="A11499" t="e">
        <f ca="1">E00251432445021</f>
        <v>#NAME?</v>
      </c>
      <c r="B11499">
        <v>481</v>
      </c>
      <c r="C11499" t="s">
        <v>402</v>
      </c>
      <c r="D11499" s="1">
        <v>41831</v>
      </c>
      <c r="F11499">
        <v>4</v>
      </c>
      <c r="G11499">
        <v>78050</v>
      </c>
      <c r="H11499" t="s">
        <v>197</v>
      </c>
      <c r="J11499" t="s">
        <v>14</v>
      </c>
      <c r="K11499">
        <v>44</v>
      </c>
      <c r="L11499" t="s">
        <v>22</v>
      </c>
    </row>
    <row r="11500" spans="1:12">
      <c r="A11500" t="e">
        <f ca="1">E00251432445021</f>
        <v>#NAME?</v>
      </c>
      <c r="B11500">
        <v>481</v>
      </c>
      <c r="C11500" t="s">
        <v>402</v>
      </c>
      <c r="D11500" s="1">
        <v>41831</v>
      </c>
      <c r="F11500">
        <v>5</v>
      </c>
      <c r="G11500">
        <v>46619</v>
      </c>
      <c r="H11500" t="s">
        <v>182</v>
      </c>
      <c r="J11500" t="s">
        <v>14</v>
      </c>
      <c r="K11500">
        <v>44</v>
      </c>
      <c r="L11500" t="s">
        <v>15</v>
      </c>
    </row>
    <row r="11501" spans="1:12">
      <c r="A11501" t="e">
        <f ca="1">E00251432445021</f>
        <v>#NAME?</v>
      </c>
      <c r="B11501">
        <v>481</v>
      </c>
      <c r="C11501" t="s">
        <v>402</v>
      </c>
      <c r="D11501" s="1">
        <v>42044</v>
      </c>
      <c r="F11501">
        <v>4</v>
      </c>
      <c r="G11501">
        <v>7028</v>
      </c>
      <c r="H11501" t="s">
        <v>407</v>
      </c>
      <c r="J11501" t="s">
        <v>14</v>
      </c>
      <c r="K11501">
        <v>44</v>
      </c>
      <c r="L11501" t="s">
        <v>15</v>
      </c>
    </row>
    <row r="11502" spans="1:12">
      <c r="A11502" t="e">
        <f ca="1">E00251617695721</f>
        <v>#NAME?</v>
      </c>
      <c r="B11502">
        <v>495</v>
      </c>
      <c r="C11502" t="s">
        <v>347</v>
      </c>
      <c r="D11502" s="1">
        <v>42765</v>
      </c>
      <c r="F11502">
        <v>1</v>
      </c>
      <c r="G11502">
        <v>37000</v>
      </c>
      <c r="H11502" t="s">
        <v>1150</v>
      </c>
      <c r="J11502" t="s">
        <v>14</v>
      </c>
      <c r="K11502">
        <v>66</v>
      </c>
      <c r="L11502" t="s">
        <v>15</v>
      </c>
    </row>
    <row r="11503" spans="1:12">
      <c r="A11503" t="e">
        <f ca="1">E00251432427221</f>
        <v>#NAME?</v>
      </c>
      <c r="B11503">
        <v>502</v>
      </c>
      <c r="C11503" t="s">
        <v>172</v>
      </c>
      <c r="D11503" s="1">
        <v>41618</v>
      </c>
      <c r="F11503">
        <v>4</v>
      </c>
      <c r="G11503">
        <v>40599</v>
      </c>
      <c r="H11503" t="s">
        <v>475</v>
      </c>
      <c r="J11503" t="s">
        <v>14</v>
      </c>
      <c r="K11503">
        <v>45</v>
      </c>
      <c r="L11503" t="s">
        <v>15</v>
      </c>
    </row>
    <row r="11504" spans="1:12">
      <c r="A11504" t="e">
        <f ca="1">E00251432427221</f>
        <v>#NAME?</v>
      </c>
      <c r="B11504">
        <v>6156</v>
      </c>
      <c r="C11504" t="s">
        <v>352</v>
      </c>
      <c r="D11504" s="1">
        <v>42537</v>
      </c>
      <c r="F11504">
        <v>1</v>
      </c>
      <c r="G11504">
        <v>7350</v>
      </c>
      <c r="H11504" t="s">
        <v>192</v>
      </c>
      <c r="J11504" t="s">
        <v>14</v>
      </c>
      <c r="K11504">
        <v>48</v>
      </c>
      <c r="L11504" t="s">
        <v>15</v>
      </c>
    </row>
    <row r="11505" spans="1:12">
      <c r="A11505" t="e">
        <f ca="1">E00251510819821</f>
        <v>#NAME?</v>
      </c>
      <c r="B11505">
        <v>108</v>
      </c>
      <c r="C11505" t="s">
        <v>481</v>
      </c>
      <c r="D11505" s="1">
        <v>42223</v>
      </c>
      <c r="F11505">
        <v>1</v>
      </c>
      <c r="G11505">
        <v>71940</v>
      </c>
      <c r="H11505" t="s">
        <v>135</v>
      </c>
      <c r="J11505" t="s">
        <v>14</v>
      </c>
      <c r="K11505">
        <v>51</v>
      </c>
      <c r="L11505" t="s">
        <v>15</v>
      </c>
    </row>
    <row r="11506" spans="1:12">
      <c r="A11506" t="e">
        <f ca="1">E00251439955221</f>
        <v>#NAME?</v>
      </c>
      <c r="B11506">
        <v>438</v>
      </c>
      <c r="C11506" t="s">
        <v>474</v>
      </c>
      <c r="D11506" s="1">
        <v>42198</v>
      </c>
      <c r="F11506">
        <v>2</v>
      </c>
      <c r="G11506">
        <v>7840</v>
      </c>
      <c r="H11506" t="s">
        <v>55</v>
      </c>
      <c r="J11506" t="s">
        <v>14</v>
      </c>
      <c r="K11506">
        <v>52</v>
      </c>
      <c r="L11506" t="s">
        <v>22</v>
      </c>
    </row>
    <row r="11507" spans="1:12">
      <c r="A11507" t="e">
        <f ca="1">E00251510819821</f>
        <v>#NAME?</v>
      </c>
      <c r="B11507">
        <v>108</v>
      </c>
      <c r="C11507" t="s">
        <v>481</v>
      </c>
      <c r="D11507" s="1">
        <v>42996</v>
      </c>
      <c r="F11507">
        <v>2</v>
      </c>
      <c r="G11507">
        <v>7904</v>
      </c>
      <c r="H11507" t="s">
        <v>75</v>
      </c>
      <c r="J11507" t="s">
        <v>14</v>
      </c>
      <c r="K11507">
        <v>53</v>
      </c>
      <c r="L11507" t="s">
        <v>22</v>
      </c>
    </row>
    <row r="11508" spans="1:12">
      <c r="A11508" t="e">
        <f ca="1">E00251510819821</f>
        <v>#NAME?</v>
      </c>
      <c r="B11508">
        <v>108</v>
      </c>
      <c r="C11508" t="s">
        <v>481</v>
      </c>
      <c r="D11508" s="1">
        <v>41290</v>
      </c>
      <c r="F11508">
        <v>2</v>
      </c>
      <c r="G11508">
        <v>30748</v>
      </c>
      <c r="H11508" t="s">
        <v>50</v>
      </c>
      <c r="J11508" t="s">
        <v>14</v>
      </c>
      <c r="K11508">
        <v>48</v>
      </c>
      <c r="L11508" t="s">
        <v>15</v>
      </c>
    </row>
    <row r="11509" spans="1:12">
      <c r="A11509" t="e">
        <f ca="1">E00251432445021</f>
        <v>#NAME?</v>
      </c>
      <c r="B11509">
        <v>481</v>
      </c>
      <c r="C11509" t="s">
        <v>402</v>
      </c>
      <c r="D11509" s="1">
        <v>42828</v>
      </c>
      <c r="F11509">
        <v>6</v>
      </c>
      <c r="G11509">
        <v>61172</v>
      </c>
      <c r="H11509" t="s">
        <v>48</v>
      </c>
      <c r="J11509" t="s">
        <v>14</v>
      </c>
      <c r="K11509">
        <v>47</v>
      </c>
      <c r="L11509" t="s">
        <v>15</v>
      </c>
    </row>
    <row r="11510" spans="1:12">
      <c r="A11510" t="e">
        <f ca="1">E00251432445021</f>
        <v>#NAME?</v>
      </c>
      <c r="B11510">
        <v>481</v>
      </c>
      <c r="C11510" t="s">
        <v>402</v>
      </c>
      <c r="D11510" s="1">
        <v>43081</v>
      </c>
      <c r="F11510">
        <v>4</v>
      </c>
      <c r="G11510">
        <v>73390</v>
      </c>
      <c r="H11510" t="s">
        <v>66</v>
      </c>
      <c r="J11510" t="s">
        <v>14</v>
      </c>
      <c r="K11510">
        <v>47</v>
      </c>
      <c r="L11510" t="s">
        <v>15</v>
      </c>
    </row>
    <row r="11511" spans="1:12">
      <c r="A11511" t="e">
        <f ca="1">E00251432445021</f>
        <v>#NAME?</v>
      </c>
      <c r="B11511">
        <v>485</v>
      </c>
      <c r="C11511" t="s">
        <v>241</v>
      </c>
      <c r="D11511" s="1">
        <v>42310</v>
      </c>
      <c r="F11511">
        <v>2</v>
      </c>
      <c r="G11511">
        <v>49390</v>
      </c>
      <c r="H11511" t="s">
        <v>59</v>
      </c>
      <c r="J11511" t="s">
        <v>14</v>
      </c>
      <c r="K11511">
        <v>45</v>
      </c>
      <c r="L11511" t="s">
        <v>15</v>
      </c>
    </row>
    <row r="11512" spans="1:12">
      <c r="A11512" t="e">
        <f ca="1">E00251439955221</f>
        <v>#NAME?</v>
      </c>
      <c r="B11512">
        <v>438</v>
      </c>
      <c r="C11512" t="s">
        <v>474</v>
      </c>
      <c r="D11512" s="1">
        <v>41918</v>
      </c>
      <c r="F11512">
        <v>2</v>
      </c>
      <c r="G11512">
        <v>4019</v>
      </c>
      <c r="H11512" t="s">
        <v>26</v>
      </c>
      <c r="J11512" t="s">
        <v>14</v>
      </c>
      <c r="K11512">
        <v>51</v>
      </c>
      <c r="L11512" t="s">
        <v>15</v>
      </c>
    </row>
    <row r="11513" spans="1:12">
      <c r="A11513" t="e">
        <f ca="1">E00251439955221</f>
        <v>#NAME?</v>
      </c>
      <c r="B11513">
        <v>438</v>
      </c>
      <c r="C11513" t="s">
        <v>474</v>
      </c>
      <c r="D11513" s="1">
        <v>42111</v>
      </c>
      <c r="F11513">
        <v>1</v>
      </c>
      <c r="G11513">
        <v>4019</v>
      </c>
      <c r="H11513" t="s">
        <v>26</v>
      </c>
      <c r="J11513" t="s">
        <v>14</v>
      </c>
      <c r="K11513">
        <v>51</v>
      </c>
      <c r="L11513" t="s">
        <v>15</v>
      </c>
    </row>
    <row r="11514" spans="1:12">
      <c r="A11514" t="e">
        <f ca="1">E00251619053621</f>
        <v>#NAME?</v>
      </c>
      <c r="B11514">
        <v>109</v>
      </c>
      <c r="C11514" t="s">
        <v>480</v>
      </c>
      <c r="D11514" s="1">
        <v>42949</v>
      </c>
      <c r="F11514">
        <v>1</v>
      </c>
      <c r="G11514">
        <v>4557</v>
      </c>
      <c r="H11514" t="s">
        <v>1275</v>
      </c>
      <c r="J11514" t="s">
        <v>14</v>
      </c>
      <c r="K11514">
        <v>50</v>
      </c>
      <c r="L11514" t="s">
        <v>15</v>
      </c>
    </row>
    <row r="11515" spans="1:12">
      <c r="A11515" t="e">
        <f ca="1">E00251424013321</f>
        <v>#NAME?</v>
      </c>
      <c r="B11515">
        <v>104</v>
      </c>
      <c r="C11515" t="s">
        <v>88</v>
      </c>
      <c r="D11515" s="1">
        <v>41646</v>
      </c>
      <c r="F11515">
        <v>1</v>
      </c>
      <c r="G11515">
        <v>7847</v>
      </c>
      <c r="H11515" t="s">
        <v>622</v>
      </c>
      <c r="J11515" t="s">
        <v>14</v>
      </c>
      <c r="K11515">
        <v>46</v>
      </c>
      <c r="L11515" t="s">
        <v>22</v>
      </c>
    </row>
    <row r="11516" spans="1:12">
      <c r="A11516" t="e">
        <f ca="1">E00251430235521</f>
        <v>#NAME?</v>
      </c>
      <c r="B11516">
        <v>498</v>
      </c>
      <c r="C11516" t="s">
        <v>591</v>
      </c>
      <c r="D11516" s="1">
        <v>41402</v>
      </c>
      <c r="F11516">
        <v>1</v>
      </c>
      <c r="G11516">
        <v>72671</v>
      </c>
      <c r="H11516" t="s">
        <v>948</v>
      </c>
      <c r="J11516" t="s">
        <v>14</v>
      </c>
      <c r="K11516">
        <v>50</v>
      </c>
      <c r="L11516" t="s">
        <v>15</v>
      </c>
    </row>
    <row r="11517" spans="1:12">
      <c r="A11517" t="e">
        <f ca="1">E00251510819821</f>
        <v>#NAME?</v>
      </c>
      <c r="B11517">
        <v>108</v>
      </c>
      <c r="C11517" t="s">
        <v>481</v>
      </c>
      <c r="D11517" s="1">
        <v>42796</v>
      </c>
      <c r="F11517">
        <v>1</v>
      </c>
      <c r="G11517">
        <v>71536</v>
      </c>
      <c r="H11517" t="s">
        <v>70</v>
      </c>
      <c r="J11517" t="s">
        <v>14</v>
      </c>
      <c r="K11517">
        <v>52</v>
      </c>
      <c r="L11517" t="s">
        <v>15</v>
      </c>
    </row>
    <row r="11518" spans="1:12">
      <c r="A11518" t="e">
        <f ca="1">E00251510819821</f>
        <v>#NAME?</v>
      </c>
      <c r="B11518">
        <v>108</v>
      </c>
      <c r="C11518" t="s">
        <v>481</v>
      </c>
      <c r="D11518" s="1">
        <v>42996</v>
      </c>
      <c r="F11518">
        <v>4</v>
      </c>
      <c r="G11518">
        <v>2875</v>
      </c>
      <c r="H11518" t="s">
        <v>350</v>
      </c>
      <c r="J11518" t="s">
        <v>14</v>
      </c>
      <c r="K11518">
        <v>53</v>
      </c>
      <c r="L11518" t="s">
        <v>15</v>
      </c>
    </row>
    <row r="11519" spans="1:12">
      <c r="A11519" t="e">
        <f ca="1">E00251432427221</f>
        <v>#NAME?</v>
      </c>
      <c r="B11519">
        <v>502</v>
      </c>
      <c r="C11519" t="s">
        <v>172</v>
      </c>
      <c r="D11519" s="1">
        <v>41093</v>
      </c>
      <c r="F11519">
        <v>1</v>
      </c>
      <c r="G11519">
        <v>7841</v>
      </c>
      <c r="H11519" t="s">
        <v>154</v>
      </c>
      <c r="J11519" t="s">
        <v>14</v>
      </c>
      <c r="K11519">
        <v>44</v>
      </c>
      <c r="L11519" t="s">
        <v>22</v>
      </c>
    </row>
    <row r="11520" spans="1:12">
      <c r="A11520" t="e">
        <f ca="1">E00251432427221</f>
        <v>#NAME?</v>
      </c>
      <c r="B11520">
        <v>6156</v>
      </c>
      <c r="C11520" t="s">
        <v>352</v>
      </c>
      <c r="D11520" s="1">
        <v>42510</v>
      </c>
      <c r="F11520">
        <v>3</v>
      </c>
      <c r="G11520">
        <v>40599</v>
      </c>
      <c r="H11520" t="s">
        <v>475</v>
      </c>
      <c r="J11520" t="s">
        <v>14</v>
      </c>
      <c r="K11520">
        <v>48</v>
      </c>
      <c r="L11520" t="s">
        <v>15</v>
      </c>
    </row>
    <row r="11521" spans="1:12">
      <c r="A11521" t="e">
        <f ca="1">E00251617695721</f>
        <v>#NAME?</v>
      </c>
      <c r="B11521">
        <v>495</v>
      </c>
      <c r="C11521" t="s">
        <v>347</v>
      </c>
      <c r="D11521" s="1">
        <v>41458</v>
      </c>
      <c r="F11521">
        <v>1</v>
      </c>
      <c r="G11521">
        <v>4019</v>
      </c>
      <c r="H11521" t="s">
        <v>26</v>
      </c>
      <c r="J11521" t="s">
        <v>14</v>
      </c>
      <c r="K11521">
        <v>63</v>
      </c>
      <c r="L11521" t="s">
        <v>15</v>
      </c>
    </row>
    <row r="11522" spans="1:12">
      <c r="A11522" t="e">
        <f ca="1">E00251617695721</f>
        <v>#NAME?</v>
      </c>
      <c r="B11522">
        <v>495</v>
      </c>
      <c r="C11522" t="s">
        <v>347</v>
      </c>
      <c r="D11522" s="1">
        <v>41551</v>
      </c>
      <c r="F11522">
        <v>1</v>
      </c>
      <c r="G11522">
        <v>60090</v>
      </c>
      <c r="H11522" t="s">
        <v>181</v>
      </c>
      <c r="J11522" t="s">
        <v>14</v>
      </c>
      <c r="K11522">
        <v>63</v>
      </c>
      <c r="L11522" t="s">
        <v>15</v>
      </c>
    </row>
    <row r="11523" spans="1:12">
      <c r="A11523" t="e">
        <f ca="1">E00251617695721</f>
        <v>#NAME?</v>
      </c>
      <c r="B11523">
        <v>495</v>
      </c>
      <c r="C11523" t="s">
        <v>347</v>
      </c>
      <c r="D11523" s="1">
        <v>42765</v>
      </c>
      <c r="F11523">
        <v>2</v>
      </c>
      <c r="G11523">
        <v>4019</v>
      </c>
      <c r="H11523" t="s">
        <v>26</v>
      </c>
      <c r="J11523" t="s">
        <v>14</v>
      </c>
      <c r="K11523">
        <v>66</v>
      </c>
      <c r="L11523" t="s">
        <v>15</v>
      </c>
    </row>
    <row r="11524" spans="1:12">
      <c r="A11524" t="e">
        <f ca="1">E00251424013321</f>
        <v>#NAME?</v>
      </c>
      <c r="B11524">
        <v>104</v>
      </c>
      <c r="C11524" t="s">
        <v>88</v>
      </c>
      <c r="D11524" s="1">
        <v>41318</v>
      </c>
      <c r="F11524">
        <v>3</v>
      </c>
      <c r="G11524">
        <v>7804</v>
      </c>
      <c r="H11524" t="s">
        <v>43</v>
      </c>
      <c r="J11524" t="s">
        <v>14</v>
      </c>
      <c r="K11524">
        <v>45</v>
      </c>
      <c r="L11524" t="s">
        <v>22</v>
      </c>
    </row>
    <row r="11525" spans="1:12">
      <c r="A11525" t="e">
        <f ca="1">E00251424013321</f>
        <v>#NAME?</v>
      </c>
      <c r="B11525">
        <v>104</v>
      </c>
      <c r="C11525" t="s">
        <v>88</v>
      </c>
      <c r="D11525" s="1">
        <v>41855</v>
      </c>
      <c r="F11525">
        <v>2</v>
      </c>
      <c r="G11525">
        <v>7242</v>
      </c>
      <c r="H11525" t="s">
        <v>93</v>
      </c>
      <c r="J11525" t="s">
        <v>14</v>
      </c>
      <c r="K11525">
        <v>46</v>
      </c>
      <c r="L11525" t="s">
        <v>15</v>
      </c>
    </row>
    <row r="11526" spans="1:12">
      <c r="A11526" t="e">
        <f ca="1">E00251432445021</f>
        <v>#NAME?</v>
      </c>
      <c r="B11526">
        <v>485</v>
      </c>
      <c r="C11526" t="s">
        <v>241</v>
      </c>
      <c r="D11526" s="1">
        <v>42718</v>
      </c>
      <c r="F11526">
        <v>4</v>
      </c>
      <c r="G11526">
        <v>7028</v>
      </c>
      <c r="H11526" t="s">
        <v>407</v>
      </c>
      <c r="J11526" t="s">
        <v>14</v>
      </c>
      <c r="K11526">
        <v>46</v>
      </c>
      <c r="L11526" t="s">
        <v>15</v>
      </c>
    </row>
    <row r="11527" spans="1:12">
      <c r="A11527" t="e">
        <f ca="1">E00251432445021</f>
        <v>#NAME?</v>
      </c>
      <c r="B11527">
        <v>481</v>
      </c>
      <c r="C11527" t="s">
        <v>402</v>
      </c>
      <c r="D11527" s="1">
        <v>42332</v>
      </c>
      <c r="F11527">
        <v>3</v>
      </c>
      <c r="G11527">
        <v>6929</v>
      </c>
      <c r="H11527" t="s">
        <v>36</v>
      </c>
      <c r="J11527" t="s">
        <v>14</v>
      </c>
      <c r="K11527">
        <v>45</v>
      </c>
      <c r="L11527" t="s">
        <v>15</v>
      </c>
    </row>
    <row r="11528" spans="1:12">
      <c r="A11528" t="e">
        <f ca="1">E00251510819821</f>
        <v>#NAME?</v>
      </c>
      <c r="B11528">
        <v>108</v>
      </c>
      <c r="C11528" t="s">
        <v>481</v>
      </c>
      <c r="D11528" s="1">
        <v>42702</v>
      </c>
      <c r="F11528">
        <v>1</v>
      </c>
      <c r="G11528">
        <v>7862</v>
      </c>
      <c r="H11528" t="s">
        <v>27</v>
      </c>
      <c r="J11528" t="s">
        <v>14</v>
      </c>
      <c r="K11528">
        <v>52</v>
      </c>
      <c r="L11528" t="s">
        <v>22</v>
      </c>
    </row>
    <row r="11529" spans="1:12">
      <c r="A11529" t="e">
        <f ca="1">E00251432445021</f>
        <v>#NAME?</v>
      </c>
      <c r="B11529">
        <v>481</v>
      </c>
      <c r="C11529" t="s">
        <v>402</v>
      </c>
      <c r="D11529" s="1">
        <v>42514</v>
      </c>
      <c r="F11529">
        <v>3</v>
      </c>
      <c r="G11529">
        <v>6929</v>
      </c>
      <c r="H11529" t="s">
        <v>36</v>
      </c>
      <c r="J11529" t="s">
        <v>14</v>
      </c>
      <c r="K11529">
        <v>46</v>
      </c>
      <c r="L11529" t="s">
        <v>15</v>
      </c>
    </row>
    <row r="11530" spans="1:12">
      <c r="A11530" t="e">
        <f ca="1">E00251432445021</f>
        <v>#NAME?</v>
      </c>
      <c r="B11530">
        <v>481</v>
      </c>
      <c r="C11530" t="s">
        <v>402</v>
      </c>
      <c r="D11530" s="1">
        <v>41087</v>
      </c>
      <c r="F11530">
        <v>3</v>
      </c>
      <c r="G11530">
        <v>7243</v>
      </c>
      <c r="H11530" t="s">
        <v>42</v>
      </c>
      <c r="J11530" t="s">
        <v>14</v>
      </c>
      <c r="K11530">
        <v>42</v>
      </c>
      <c r="L11530" t="s">
        <v>15</v>
      </c>
    </row>
    <row r="11531" spans="1:12">
      <c r="A11531" t="e">
        <f ca="1">E00251432445021</f>
        <v>#NAME?</v>
      </c>
      <c r="B11531">
        <v>481</v>
      </c>
      <c r="C11531" t="s">
        <v>402</v>
      </c>
      <c r="D11531" s="1">
        <v>42919</v>
      </c>
      <c r="F11531">
        <v>6</v>
      </c>
      <c r="G11531">
        <v>5369</v>
      </c>
      <c r="H11531" t="s">
        <v>253</v>
      </c>
      <c r="J11531" t="s">
        <v>14</v>
      </c>
      <c r="K11531">
        <v>47</v>
      </c>
      <c r="L11531" t="s">
        <v>15</v>
      </c>
    </row>
    <row r="11532" spans="1:12">
      <c r="A11532" t="e">
        <f ca="1">E00251424801221</f>
        <v>#NAME?</v>
      </c>
      <c r="B11532">
        <v>108</v>
      </c>
      <c r="C11532" t="s">
        <v>481</v>
      </c>
      <c r="D11532" s="1">
        <v>41547</v>
      </c>
      <c r="F11532">
        <v>2</v>
      </c>
      <c r="G11532">
        <v>72700</v>
      </c>
      <c r="H11532" t="s">
        <v>649</v>
      </c>
      <c r="J11532" t="s">
        <v>14</v>
      </c>
      <c r="K11532">
        <v>49</v>
      </c>
      <c r="L11532" t="s">
        <v>15</v>
      </c>
    </row>
    <row r="11533" spans="1:12">
      <c r="A11533" t="e">
        <f t="shared" ref="A11533:A11539" ca="1" si="104">E00251432445021</f>
        <v>#NAME?</v>
      </c>
      <c r="B11533">
        <v>481</v>
      </c>
      <c r="C11533" t="s">
        <v>402</v>
      </c>
      <c r="D11533" s="1">
        <v>42381</v>
      </c>
      <c r="F11533">
        <v>4</v>
      </c>
      <c r="G11533">
        <v>7028</v>
      </c>
      <c r="H11533" t="s">
        <v>407</v>
      </c>
      <c r="J11533" t="s">
        <v>14</v>
      </c>
      <c r="K11533">
        <v>45</v>
      </c>
      <c r="L11533" t="s">
        <v>15</v>
      </c>
    </row>
    <row r="11534" spans="1:12">
      <c r="A11534" t="e">
        <f t="shared" ca="1" si="104"/>
        <v>#NAME?</v>
      </c>
      <c r="B11534">
        <v>481</v>
      </c>
      <c r="C11534" t="s">
        <v>402</v>
      </c>
      <c r="D11534" s="1">
        <v>42527</v>
      </c>
      <c r="F11534">
        <v>3</v>
      </c>
      <c r="G11534">
        <v>6929</v>
      </c>
      <c r="H11534" t="s">
        <v>36</v>
      </c>
      <c r="J11534" t="s">
        <v>14</v>
      </c>
      <c r="K11534">
        <v>46</v>
      </c>
      <c r="L11534" t="s">
        <v>15</v>
      </c>
    </row>
    <row r="11535" spans="1:12">
      <c r="A11535" t="e">
        <f t="shared" ca="1" si="104"/>
        <v>#NAME?</v>
      </c>
      <c r="B11535">
        <v>481</v>
      </c>
      <c r="C11535" t="s">
        <v>402</v>
      </c>
      <c r="D11535" s="1">
        <v>41311</v>
      </c>
      <c r="F11535">
        <v>6</v>
      </c>
      <c r="G11535">
        <v>49390</v>
      </c>
      <c r="H11535" t="s">
        <v>59</v>
      </c>
      <c r="J11535" t="s">
        <v>14</v>
      </c>
      <c r="K11535">
        <v>42</v>
      </c>
      <c r="L11535" t="s">
        <v>15</v>
      </c>
    </row>
    <row r="11536" spans="1:12">
      <c r="A11536" t="e">
        <f t="shared" ca="1" si="104"/>
        <v>#NAME?</v>
      </c>
      <c r="B11536">
        <v>481</v>
      </c>
      <c r="C11536" t="s">
        <v>402</v>
      </c>
      <c r="D11536" s="1">
        <v>41751</v>
      </c>
      <c r="F11536">
        <v>2</v>
      </c>
      <c r="G11536">
        <v>7089</v>
      </c>
      <c r="H11536" t="s">
        <v>487</v>
      </c>
      <c r="J11536" t="s">
        <v>14</v>
      </c>
      <c r="K11536">
        <v>44</v>
      </c>
      <c r="L11536" t="s">
        <v>15</v>
      </c>
    </row>
    <row r="11537" spans="1:12">
      <c r="A11537" t="e">
        <f t="shared" ca="1" si="104"/>
        <v>#NAME?</v>
      </c>
      <c r="B11537">
        <v>481</v>
      </c>
      <c r="C11537" t="s">
        <v>402</v>
      </c>
      <c r="D11537" s="1">
        <v>42648</v>
      </c>
      <c r="F11537">
        <v>2</v>
      </c>
      <c r="G11537">
        <v>27800</v>
      </c>
      <c r="H11537" t="s">
        <v>145</v>
      </c>
      <c r="J11537" t="s">
        <v>14</v>
      </c>
      <c r="K11537">
        <v>46</v>
      </c>
      <c r="L11537" t="s">
        <v>15</v>
      </c>
    </row>
    <row r="11538" spans="1:12">
      <c r="A11538" t="e">
        <f t="shared" ca="1" si="104"/>
        <v>#NAME?</v>
      </c>
      <c r="B11538">
        <v>481</v>
      </c>
      <c r="C11538" t="s">
        <v>402</v>
      </c>
      <c r="D11538" s="1">
        <v>42793</v>
      </c>
      <c r="F11538">
        <v>3</v>
      </c>
      <c r="G11538">
        <v>6929</v>
      </c>
      <c r="H11538" t="s">
        <v>36</v>
      </c>
      <c r="J11538" t="s">
        <v>14</v>
      </c>
      <c r="K11538">
        <v>46</v>
      </c>
      <c r="L11538" t="s">
        <v>15</v>
      </c>
    </row>
    <row r="11539" spans="1:12">
      <c r="A11539" t="e">
        <f t="shared" ca="1" si="104"/>
        <v>#NAME?</v>
      </c>
      <c r="B11539">
        <v>481</v>
      </c>
      <c r="C11539" t="s">
        <v>402</v>
      </c>
      <c r="D11539" s="1">
        <v>41087</v>
      </c>
      <c r="F11539">
        <v>2</v>
      </c>
      <c r="G11539">
        <v>7295</v>
      </c>
      <c r="H11539" t="s">
        <v>76</v>
      </c>
      <c r="J11539" t="s">
        <v>14</v>
      </c>
      <c r="K11539">
        <v>42</v>
      </c>
      <c r="L11539" t="s">
        <v>15</v>
      </c>
    </row>
    <row r="11540" spans="1:12">
      <c r="A11540" t="e">
        <f ca="1">E00251524992321</f>
        <v>#NAME?</v>
      </c>
      <c r="B11540">
        <v>437</v>
      </c>
      <c r="C11540" t="s">
        <v>216</v>
      </c>
      <c r="D11540" s="1">
        <v>41851</v>
      </c>
      <c r="F11540">
        <v>1</v>
      </c>
      <c r="G11540">
        <v>7019</v>
      </c>
      <c r="H11540" t="s">
        <v>1235</v>
      </c>
      <c r="J11540" t="s">
        <v>14</v>
      </c>
      <c r="K11540">
        <v>62</v>
      </c>
      <c r="L11540" t="s">
        <v>15</v>
      </c>
    </row>
    <row r="11541" spans="1:12">
      <c r="A11541" t="e">
        <f ca="1">E00251432445021</f>
        <v>#NAME?</v>
      </c>
      <c r="B11541">
        <v>481</v>
      </c>
      <c r="C11541" t="s">
        <v>402</v>
      </c>
      <c r="D11541" s="1">
        <v>43032</v>
      </c>
      <c r="F11541">
        <v>2</v>
      </c>
      <c r="G11541">
        <v>27800</v>
      </c>
      <c r="H11541" t="s">
        <v>145</v>
      </c>
      <c r="J11541" t="s">
        <v>14</v>
      </c>
      <c r="K11541">
        <v>47</v>
      </c>
      <c r="L11541" t="s">
        <v>15</v>
      </c>
    </row>
    <row r="11542" spans="1:12">
      <c r="A11542" t="e">
        <f ca="1">E00251527266521</f>
        <v>#NAME?</v>
      </c>
      <c r="B11542">
        <v>1</v>
      </c>
      <c r="C11542" t="s">
        <v>234</v>
      </c>
      <c r="D11542" s="1">
        <v>42990</v>
      </c>
      <c r="F11542">
        <v>2</v>
      </c>
      <c r="G11542">
        <v>7802</v>
      </c>
      <c r="H11542" t="s">
        <v>332</v>
      </c>
      <c r="I11542" t="s">
        <v>56</v>
      </c>
      <c r="J11542" t="s">
        <v>57</v>
      </c>
      <c r="K11542">
        <v>57</v>
      </c>
      <c r="L11542" t="s">
        <v>22</v>
      </c>
    </row>
    <row r="11543" spans="1:12">
      <c r="A11543" t="e">
        <f t="shared" ref="A11543:A11550" ca="1" si="105">E00251432445021</f>
        <v>#NAME?</v>
      </c>
      <c r="B11543">
        <v>481</v>
      </c>
      <c r="C11543" t="s">
        <v>402</v>
      </c>
      <c r="D11543" s="1">
        <v>42621</v>
      </c>
      <c r="F11543">
        <v>1</v>
      </c>
      <c r="G11543">
        <v>49390</v>
      </c>
      <c r="H11543" t="s">
        <v>59</v>
      </c>
      <c r="J11543" t="s">
        <v>14</v>
      </c>
      <c r="K11543">
        <v>46</v>
      </c>
      <c r="L11543" t="s">
        <v>15</v>
      </c>
    </row>
    <row r="11544" spans="1:12">
      <c r="A11544" t="e">
        <f t="shared" ca="1" si="105"/>
        <v>#NAME?</v>
      </c>
      <c r="B11544">
        <v>485</v>
      </c>
      <c r="C11544" t="s">
        <v>241</v>
      </c>
      <c r="D11544" s="1">
        <v>42303</v>
      </c>
      <c r="F11544">
        <v>4</v>
      </c>
      <c r="G11544">
        <v>6929</v>
      </c>
      <c r="H11544" t="s">
        <v>36</v>
      </c>
      <c r="J11544" t="s">
        <v>14</v>
      </c>
      <c r="K11544">
        <v>45</v>
      </c>
      <c r="L11544" t="s">
        <v>15</v>
      </c>
    </row>
    <row r="11545" spans="1:12">
      <c r="A11545" t="e">
        <f t="shared" ca="1" si="105"/>
        <v>#NAME?</v>
      </c>
      <c r="B11545">
        <v>485</v>
      </c>
      <c r="C11545" t="s">
        <v>241</v>
      </c>
      <c r="D11545" s="1">
        <v>42317</v>
      </c>
      <c r="F11545">
        <v>2</v>
      </c>
      <c r="G11545">
        <v>49390</v>
      </c>
      <c r="H11545" t="s">
        <v>59</v>
      </c>
      <c r="J11545" t="s">
        <v>14</v>
      </c>
      <c r="K11545">
        <v>45</v>
      </c>
      <c r="L11545" t="s">
        <v>15</v>
      </c>
    </row>
    <row r="11546" spans="1:12">
      <c r="A11546" t="e">
        <f t="shared" ca="1" si="105"/>
        <v>#NAME?</v>
      </c>
      <c r="B11546">
        <v>485</v>
      </c>
      <c r="C11546" t="s">
        <v>241</v>
      </c>
      <c r="D11546" s="1">
        <v>42681</v>
      </c>
      <c r="F11546">
        <v>4</v>
      </c>
      <c r="G11546">
        <v>7028</v>
      </c>
      <c r="H11546" t="s">
        <v>407</v>
      </c>
      <c r="J11546" t="s">
        <v>14</v>
      </c>
      <c r="K11546">
        <v>46</v>
      </c>
      <c r="L11546" t="s">
        <v>15</v>
      </c>
    </row>
    <row r="11547" spans="1:12">
      <c r="A11547" t="e">
        <f t="shared" ca="1" si="105"/>
        <v>#NAME?</v>
      </c>
      <c r="B11547">
        <v>481</v>
      </c>
      <c r="C11547" t="s">
        <v>402</v>
      </c>
      <c r="D11547" s="1">
        <v>42325</v>
      </c>
      <c r="F11547">
        <v>6</v>
      </c>
      <c r="G11547">
        <v>5369</v>
      </c>
      <c r="H11547" t="s">
        <v>253</v>
      </c>
      <c r="J11547" t="s">
        <v>14</v>
      </c>
      <c r="K11547">
        <v>45</v>
      </c>
      <c r="L11547" t="s">
        <v>15</v>
      </c>
    </row>
    <row r="11548" spans="1:12">
      <c r="A11548" t="e">
        <f t="shared" ca="1" si="105"/>
        <v>#NAME?</v>
      </c>
      <c r="B11548">
        <v>481</v>
      </c>
      <c r="C11548" t="s">
        <v>402</v>
      </c>
      <c r="D11548" s="1">
        <v>42828</v>
      </c>
      <c r="F11548">
        <v>1</v>
      </c>
      <c r="G11548">
        <v>49390</v>
      </c>
      <c r="H11548" t="s">
        <v>59</v>
      </c>
      <c r="J11548" t="s">
        <v>14</v>
      </c>
      <c r="K11548">
        <v>47</v>
      </c>
      <c r="L11548" t="s">
        <v>15</v>
      </c>
    </row>
    <row r="11549" spans="1:12">
      <c r="A11549" t="e">
        <f t="shared" ca="1" si="105"/>
        <v>#NAME?</v>
      </c>
      <c r="B11549">
        <v>481</v>
      </c>
      <c r="C11549" t="s">
        <v>402</v>
      </c>
      <c r="D11549" s="1">
        <v>42347</v>
      </c>
      <c r="F11549">
        <v>2</v>
      </c>
      <c r="G11549">
        <v>27800</v>
      </c>
      <c r="H11549" t="s">
        <v>145</v>
      </c>
      <c r="J11549" t="s">
        <v>14</v>
      </c>
      <c r="K11549">
        <v>45</v>
      </c>
      <c r="L11549" t="s">
        <v>15</v>
      </c>
    </row>
    <row r="11550" spans="1:12">
      <c r="A11550" t="e">
        <f t="shared" ca="1" si="105"/>
        <v>#NAME?</v>
      </c>
      <c r="B11550">
        <v>481</v>
      </c>
      <c r="C11550" t="s">
        <v>402</v>
      </c>
      <c r="D11550" s="1">
        <v>42347</v>
      </c>
      <c r="F11550">
        <v>5</v>
      </c>
      <c r="G11550">
        <v>5369</v>
      </c>
      <c r="H11550" t="s">
        <v>253</v>
      </c>
      <c r="J11550" t="s">
        <v>14</v>
      </c>
      <c r="K11550">
        <v>45</v>
      </c>
      <c r="L11550" t="s">
        <v>15</v>
      </c>
    </row>
    <row r="11551" spans="1:12">
      <c r="A11551" t="e">
        <f ca="1">E00251430235521</f>
        <v>#NAME?</v>
      </c>
      <c r="B11551">
        <v>498</v>
      </c>
      <c r="C11551" t="s">
        <v>591</v>
      </c>
      <c r="D11551" s="1">
        <v>42572</v>
      </c>
      <c r="F11551">
        <v>1</v>
      </c>
      <c r="G11551">
        <v>3804</v>
      </c>
      <c r="H11551" t="s">
        <v>71</v>
      </c>
      <c r="J11551" t="s">
        <v>14</v>
      </c>
      <c r="K11551">
        <v>53</v>
      </c>
      <c r="L11551" t="s">
        <v>15</v>
      </c>
    </row>
    <row r="11552" spans="1:12">
      <c r="A11552" t="e">
        <f ca="1">E00251418164121</f>
        <v>#NAME?</v>
      </c>
      <c r="B11552">
        <v>1929</v>
      </c>
      <c r="C11552" t="s">
        <v>195</v>
      </c>
      <c r="D11552" s="1">
        <v>41459</v>
      </c>
      <c r="F11552">
        <v>1</v>
      </c>
      <c r="G11552">
        <v>27800</v>
      </c>
      <c r="H11552" t="s">
        <v>145</v>
      </c>
      <c r="J11552" t="s">
        <v>14</v>
      </c>
      <c r="K11552">
        <v>64</v>
      </c>
      <c r="L11552" t="s">
        <v>15</v>
      </c>
    </row>
    <row r="11553" spans="1:12">
      <c r="A11553" t="e">
        <f ca="1">E00251529526721</f>
        <v>#NAME?</v>
      </c>
      <c r="B11553">
        <v>470</v>
      </c>
      <c r="C11553" t="s">
        <v>457</v>
      </c>
      <c r="D11553" s="1">
        <v>43066</v>
      </c>
      <c r="F11553">
        <v>6</v>
      </c>
      <c r="G11553">
        <v>29690</v>
      </c>
      <c r="H11553" t="s">
        <v>52</v>
      </c>
      <c r="J11553" t="s">
        <v>14</v>
      </c>
      <c r="K11553">
        <v>57</v>
      </c>
      <c r="L11553" t="s">
        <v>15</v>
      </c>
    </row>
    <row r="11554" spans="1:12">
      <c r="A11554" t="e">
        <f ca="1">E00251432445021</f>
        <v>#NAME?</v>
      </c>
      <c r="B11554">
        <v>481</v>
      </c>
      <c r="C11554" t="s">
        <v>402</v>
      </c>
      <c r="D11554" s="1">
        <v>42648</v>
      </c>
      <c r="F11554">
        <v>3</v>
      </c>
      <c r="G11554">
        <v>6929</v>
      </c>
      <c r="H11554" t="s">
        <v>36</v>
      </c>
      <c r="J11554" t="s">
        <v>14</v>
      </c>
      <c r="K11554">
        <v>46</v>
      </c>
      <c r="L11554" t="s">
        <v>15</v>
      </c>
    </row>
    <row r="11555" spans="1:12">
      <c r="A11555" t="e">
        <f ca="1">E00251432445021</f>
        <v>#NAME?</v>
      </c>
      <c r="B11555">
        <v>481</v>
      </c>
      <c r="C11555" t="s">
        <v>402</v>
      </c>
      <c r="D11555" s="1">
        <v>42543</v>
      </c>
      <c r="F11555">
        <v>1</v>
      </c>
      <c r="G11555">
        <v>49390</v>
      </c>
      <c r="H11555" t="s">
        <v>59</v>
      </c>
      <c r="J11555" t="s">
        <v>14</v>
      </c>
      <c r="K11555">
        <v>46</v>
      </c>
      <c r="L11555" t="s">
        <v>15</v>
      </c>
    </row>
    <row r="11556" spans="1:12">
      <c r="A11556" t="e">
        <f ca="1">E00251432445021</f>
        <v>#NAME?</v>
      </c>
      <c r="B11556">
        <v>481</v>
      </c>
      <c r="C11556" t="s">
        <v>402</v>
      </c>
      <c r="D11556" s="1">
        <v>42919</v>
      </c>
      <c r="F11556">
        <v>4</v>
      </c>
      <c r="G11556">
        <v>46619</v>
      </c>
      <c r="H11556" t="s">
        <v>182</v>
      </c>
      <c r="J11556" t="s">
        <v>14</v>
      </c>
      <c r="K11556">
        <v>47</v>
      </c>
      <c r="L11556" t="s">
        <v>15</v>
      </c>
    </row>
    <row r="11557" spans="1:12">
      <c r="A11557" t="e">
        <f ca="1">E00251432445021</f>
        <v>#NAME?</v>
      </c>
      <c r="B11557">
        <v>485</v>
      </c>
      <c r="C11557" t="s">
        <v>241</v>
      </c>
      <c r="D11557" s="1">
        <v>42310</v>
      </c>
      <c r="F11557">
        <v>6</v>
      </c>
      <c r="G11557">
        <v>5369</v>
      </c>
      <c r="H11557" t="s">
        <v>253</v>
      </c>
      <c r="J11557" t="s">
        <v>14</v>
      </c>
      <c r="K11557">
        <v>45</v>
      </c>
      <c r="L11557" t="s">
        <v>15</v>
      </c>
    </row>
    <row r="11558" spans="1:12">
      <c r="A11558" t="e">
        <f ca="1">E00251529526721</f>
        <v>#NAME?</v>
      </c>
      <c r="B11558">
        <v>470</v>
      </c>
      <c r="C11558" t="s">
        <v>457</v>
      </c>
      <c r="D11558" s="1">
        <v>41830</v>
      </c>
      <c r="F11558">
        <v>1</v>
      </c>
      <c r="G11558">
        <v>4019</v>
      </c>
      <c r="H11558" t="s">
        <v>26</v>
      </c>
      <c r="J11558" t="s">
        <v>14</v>
      </c>
      <c r="K11558">
        <v>54</v>
      </c>
      <c r="L11558" t="s">
        <v>15</v>
      </c>
    </row>
    <row r="11559" spans="1:12">
      <c r="A11559" t="e">
        <f ca="1">E00251524981821</f>
        <v>#NAME?</v>
      </c>
      <c r="B11559">
        <v>454</v>
      </c>
      <c r="C11559" t="s">
        <v>179</v>
      </c>
      <c r="D11559" s="1">
        <v>42809</v>
      </c>
      <c r="F11559">
        <v>1</v>
      </c>
      <c r="G11559">
        <v>6953</v>
      </c>
      <c r="H11559" t="s">
        <v>759</v>
      </c>
      <c r="J11559" t="s">
        <v>14</v>
      </c>
      <c r="K11559">
        <v>64</v>
      </c>
      <c r="L11559" t="s">
        <v>15</v>
      </c>
    </row>
    <row r="11560" spans="1:12">
      <c r="A11560" t="e">
        <f ca="1">E00251619054721</f>
        <v>#NAME?</v>
      </c>
      <c r="B11560">
        <v>109</v>
      </c>
      <c r="C11560" t="s">
        <v>480</v>
      </c>
      <c r="D11560" s="1">
        <v>41450</v>
      </c>
      <c r="F11560">
        <v>3</v>
      </c>
      <c r="G11560">
        <v>7245</v>
      </c>
      <c r="H11560" t="s">
        <v>116</v>
      </c>
      <c r="J11560" t="s">
        <v>14</v>
      </c>
      <c r="K11560">
        <v>44</v>
      </c>
      <c r="L11560" t="s">
        <v>15</v>
      </c>
    </row>
    <row r="11561" spans="1:12">
      <c r="A11561" t="e">
        <f ca="1">E00251524981821</f>
        <v>#NAME?</v>
      </c>
      <c r="B11561">
        <v>454</v>
      </c>
      <c r="C11561" t="s">
        <v>179</v>
      </c>
      <c r="D11561" s="1">
        <v>41404</v>
      </c>
      <c r="F11561">
        <v>2</v>
      </c>
      <c r="G11561">
        <v>2349</v>
      </c>
      <c r="H11561" t="s">
        <v>497</v>
      </c>
      <c r="J11561" t="s">
        <v>14</v>
      </c>
      <c r="K11561">
        <v>60</v>
      </c>
      <c r="L11561" t="s">
        <v>15</v>
      </c>
    </row>
    <row r="11562" spans="1:12">
      <c r="A11562" t="e">
        <f ca="1">E00251716516021</f>
        <v>#NAME?</v>
      </c>
      <c r="B11562">
        <v>490</v>
      </c>
      <c r="C11562" t="s">
        <v>158</v>
      </c>
      <c r="D11562" s="1">
        <v>42284</v>
      </c>
      <c r="F11562">
        <v>2</v>
      </c>
      <c r="G11562">
        <v>7820</v>
      </c>
      <c r="H11562" t="s">
        <v>233</v>
      </c>
      <c r="J11562" t="s">
        <v>14</v>
      </c>
      <c r="K11562">
        <v>52</v>
      </c>
      <c r="L11562" t="s">
        <v>22</v>
      </c>
    </row>
    <row r="11563" spans="1:12">
      <c r="A11563" t="e">
        <f ca="1">E00251513365321</f>
        <v>#NAME?</v>
      </c>
      <c r="B11563">
        <v>765</v>
      </c>
      <c r="C11563" t="s">
        <v>446</v>
      </c>
      <c r="D11563" s="1">
        <v>43078</v>
      </c>
      <c r="F11563">
        <v>1</v>
      </c>
      <c r="G11563">
        <v>78701</v>
      </c>
      <c r="H11563" t="s">
        <v>355</v>
      </c>
      <c r="I11563" t="s">
        <v>56</v>
      </c>
      <c r="J11563" t="s">
        <v>57</v>
      </c>
      <c r="K11563">
        <v>43</v>
      </c>
      <c r="L11563" t="s">
        <v>22</v>
      </c>
    </row>
    <row r="11564" spans="1:12">
      <c r="A11564" t="e">
        <f ca="1">E00251513365321</f>
        <v>#NAME?</v>
      </c>
      <c r="B11564">
        <v>4893</v>
      </c>
      <c r="C11564" t="s">
        <v>426</v>
      </c>
      <c r="D11564" s="1">
        <v>41655</v>
      </c>
      <c r="F11564">
        <v>1</v>
      </c>
      <c r="G11564">
        <v>7840</v>
      </c>
      <c r="H11564" t="s">
        <v>55</v>
      </c>
      <c r="I11564" t="s">
        <v>148</v>
      </c>
      <c r="J11564" t="s">
        <v>57</v>
      </c>
      <c r="K11564">
        <v>39</v>
      </c>
      <c r="L11564" t="s">
        <v>22</v>
      </c>
    </row>
    <row r="11565" spans="1:12">
      <c r="A11565" t="e">
        <f ca="1">E00251427397321</f>
        <v>#NAME?</v>
      </c>
      <c r="B11565">
        <v>31</v>
      </c>
      <c r="C11565" t="s">
        <v>334</v>
      </c>
      <c r="D11565" s="1">
        <v>42951</v>
      </c>
      <c r="F11565">
        <v>2</v>
      </c>
      <c r="G11565">
        <v>53550</v>
      </c>
      <c r="H11565" t="s">
        <v>345</v>
      </c>
      <c r="J11565" t="s">
        <v>14</v>
      </c>
      <c r="K11565">
        <v>49</v>
      </c>
      <c r="L11565" t="s">
        <v>15</v>
      </c>
    </row>
    <row r="11566" spans="1:12">
      <c r="A11566" t="e">
        <f ca="1">E00251432360121</f>
        <v>#NAME?</v>
      </c>
      <c r="B11566">
        <v>497</v>
      </c>
      <c r="C11566" t="s">
        <v>141</v>
      </c>
      <c r="D11566" s="1">
        <v>43080</v>
      </c>
      <c r="F11566">
        <v>1</v>
      </c>
      <c r="G11566">
        <v>7242</v>
      </c>
      <c r="H11566" t="s">
        <v>93</v>
      </c>
      <c r="J11566" t="s">
        <v>14</v>
      </c>
      <c r="K11566">
        <v>54</v>
      </c>
      <c r="L11566" t="s">
        <v>15</v>
      </c>
    </row>
    <row r="11567" spans="1:12">
      <c r="A11567" t="e">
        <f ca="1">E00251524981821</f>
        <v>#NAME?</v>
      </c>
      <c r="B11567">
        <v>454</v>
      </c>
      <c r="C11567" t="s">
        <v>179</v>
      </c>
      <c r="D11567" s="1">
        <v>41625</v>
      </c>
      <c r="F11567">
        <v>1</v>
      </c>
      <c r="G11567">
        <v>2729</v>
      </c>
      <c r="H11567" t="s">
        <v>115</v>
      </c>
      <c r="J11567" t="s">
        <v>14</v>
      </c>
      <c r="K11567">
        <v>60</v>
      </c>
      <c r="L11567" t="s">
        <v>15</v>
      </c>
    </row>
    <row r="11568" spans="1:12">
      <c r="A11568" t="e">
        <f ca="1">E00251524981821</f>
        <v>#NAME?</v>
      </c>
      <c r="B11568">
        <v>454</v>
      </c>
      <c r="C11568" t="s">
        <v>179</v>
      </c>
      <c r="D11568" s="1">
        <v>42718</v>
      </c>
      <c r="F11568">
        <v>2</v>
      </c>
      <c r="G11568">
        <v>2729</v>
      </c>
      <c r="H11568" t="s">
        <v>115</v>
      </c>
      <c r="J11568" t="s">
        <v>14</v>
      </c>
      <c r="K11568">
        <v>63</v>
      </c>
      <c r="L11568" t="s">
        <v>15</v>
      </c>
    </row>
    <row r="11569" spans="1:12">
      <c r="A11569" t="e">
        <f ca="1">E00251524981821</f>
        <v>#NAME?</v>
      </c>
      <c r="B11569">
        <v>454</v>
      </c>
      <c r="C11569" t="s">
        <v>179</v>
      </c>
      <c r="D11569" s="1">
        <v>41689</v>
      </c>
      <c r="F11569">
        <v>3</v>
      </c>
      <c r="G11569">
        <v>2349</v>
      </c>
      <c r="H11569" t="s">
        <v>497</v>
      </c>
      <c r="J11569" t="s">
        <v>14</v>
      </c>
      <c r="K11569">
        <v>61</v>
      </c>
      <c r="L11569" t="s">
        <v>15</v>
      </c>
    </row>
    <row r="11570" spans="1:12">
      <c r="A11570" t="e">
        <f ca="1">E00251524981821</f>
        <v>#NAME?</v>
      </c>
      <c r="B11570">
        <v>454</v>
      </c>
      <c r="C11570" t="s">
        <v>179</v>
      </c>
      <c r="D11570" s="1">
        <v>42390</v>
      </c>
      <c r="F11570">
        <v>2</v>
      </c>
      <c r="G11570">
        <v>38619</v>
      </c>
      <c r="H11570" t="s">
        <v>299</v>
      </c>
      <c r="J11570" t="s">
        <v>14</v>
      </c>
      <c r="K11570">
        <v>62</v>
      </c>
      <c r="L11570" t="s">
        <v>15</v>
      </c>
    </row>
    <row r="11571" spans="1:12">
      <c r="A11571" t="e">
        <f ca="1">E00251524981821</f>
        <v>#NAME?</v>
      </c>
      <c r="B11571">
        <v>454</v>
      </c>
      <c r="C11571" t="s">
        <v>179</v>
      </c>
      <c r="D11571" s="1">
        <v>42390</v>
      </c>
      <c r="F11571">
        <v>3</v>
      </c>
      <c r="G11571">
        <v>2349</v>
      </c>
      <c r="H11571" t="s">
        <v>497</v>
      </c>
      <c r="J11571" t="s">
        <v>14</v>
      </c>
      <c r="K11571">
        <v>62</v>
      </c>
      <c r="L11571" t="s">
        <v>15</v>
      </c>
    </row>
    <row r="11572" spans="1:12">
      <c r="A11572" t="e">
        <f ca="1">E00251619054721</f>
        <v>#NAME?</v>
      </c>
      <c r="B11572">
        <v>109</v>
      </c>
      <c r="C11572" t="s">
        <v>480</v>
      </c>
      <c r="D11572" s="1">
        <v>42424</v>
      </c>
      <c r="F11572">
        <v>1</v>
      </c>
      <c r="G11572">
        <v>7810</v>
      </c>
      <c r="H11572" t="s">
        <v>143</v>
      </c>
      <c r="J11572" t="s">
        <v>14</v>
      </c>
      <c r="K11572">
        <v>47</v>
      </c>
      <c r="L11572" t="s">
        <v>15</v>
      </c>
    </row>
    <row r="11573" spans="1:12">
      <c r="A11573" t="e">
        <f ca="1">E00251716516021</f>
        <v>#NAME?</v>
      </c>
      <c r="B11573">
        <v>490</v>
      </c>
      <c r="C11573" t="s">
        <v>158</v>
      </c>
      <c r="D11573" s="1">
        <v>42380</v>
      </c>
      <c r="F11573">
        <v>1</v>
      </c>
      <c r="G11573">
        <v>5997</v>
      </c>
      <c r="H11573" t="s">
        <v>374</v>
      </c>
      <c r="J11573" t="s">
        <v>14</v>
      </c>
      <c r="K11573">
        <v>52</v>
      </c>
      <c r="L11573" t="s">
        <v>15</v>
      </c>
    </row>
    <row r="11574" spans="1:12">
      <c r="A11574" t="e">
        <f ca="1">E00251716516021</f>
        <v>#NAME?</v>
      </c>
      <c r="B11574">
        <v>490</v>
      </c>
      <c r="C11574" t="s">
        <v>158</v>
      </c>
      <c r="D11574" s="1">
        <v>41660</v>
      </c>
      <c r="F11574">
        <v>2</v>
      </c>
      <c r="G11574">
        <v>49390</v>
      </c>
      <c r="H11574" t="s">
        <v>59</v>
      </c>
      <c r="J11574" t="s">
        <v>14</v>
      </c>
      <c r="K11574">
        <v>50</v>
      </c>
      <c r="L11574" t="s">
        <v>15</v>
      </c>
    </row>
    <row r="11575" spans="1:12">
      <c r="A11575" t="e">
        <f ca="1">E00251716516021</f>
        <v>#NAME?</v>
      </c>
      <c r="B11575">
        <v>490</v>
      </c>
      <c r="C11575" t="s">
        <v>158</v>
      </c>
      <c r="D11575" s="1">
        <v>42538</v>
      </c>
      <c r="F11575">
        <v>1</v>
      </c>
      <c r="G11575">
        <v>25000</v>
      </c>
      <c r="H11575" t="s">
        <v>178</v>
      </c>
      <c r="J11575" t="s">
        <v>14</v>
      </c>
      <c r="K11575">
        <v>53</v>
      </c>
      <c r="L11575" t="s">
        <v>15</v>
      </c>
    </row>
    <row r="11576" spans="1:12">
      <c r="A11576" t="e">
        <f ca="1">E00251524999421</f>
        <v>#NAME?</v>
      </c>
      <c r="B11576">
        <v>442</v>
      </c>
      <c r="C11576" t="s">
        <v>95</v>
      </c>
      <c r="D11576" s="1">
        <v>42669</v>
      </c>
      <c r="F11576">
        <v>1</v>
      </c>
      <c r="G11576">
        <v>30000</v>
      </c>
      <c r="H11576" t="s">
        <v>144</v>
      </c>
      <c r="J11576" t="s">
        <v>14</v>
      </c>
      <c r="K11576">
        <v>53</v>
      </c>
      <c r="L11576" t="s">
        <v>15</v>
      </c>
    </row>
    <row r="11577" spans="1:12">
      <c r="A11577" t="e">
        <f ca="1">E00251524981821</f>
        <v>#NAME?</v>
      </c>
      <c r="B11577">
        <v>454</v>
      </c>
      <c r="C11577" t="s">
        <v>179</v>
      </c>
      <c r="D11577" s="1">
        <v>41211</v>
      </c>
      <c r="F11577">
        <v>1</v>
      </c>
      <c r="G11577">
        <v>2729</v>
      </c>
      <c r="H11577" t="s">
        <v>115</v>
      </c>
      <c r="J11577" t="s">
        <v>14</v>
      </c>
      <c r="K11577">
        <v>59</v>
      </c>
      <c r="L11577" t="s">
        <v>15</v>
      </c>
    </row>
    <row r="11578" spans="1:12">
      <c r="A11578" t="e">
        <f ca="1">E00251524981821</f>
        <v>#NAME?</v>
      </c>
      <c r="B11578">
        <v>454</v>
      </c>
      <c r="C11578" t="s">
        <v>179</v>
      </c>
      <c r="D11578" s="1">
        <v>41458</v>
      </c>
      <c r="F11578">
        <v>2</v>
      </c>
      <c r="G11578">
        <v>2349</v>
      </c>
      <c r="H11578" t="s">
        <v>497</v>
      </c>
      <c r="J11578" t="s">
        <v>14</v>
      </c>
      <c r="K11578">
        <v>60</v>
      </c>
      <c r="L11578" t="s">
        <v>15</v>
      </c>
    </row>
    <row r="11579" spans="1:12">
      <c r="A11579" t="e">
        <f ca="1">E00251524981821</f>
        <v>#NAME?</v>
      </c>
      <c r="B11579">
        <v>454</v>
      </c>
      <c r="C11579" t="s">
        <v>179</v>
      </c>
      <c r="D11579" s="1">
        <v>42181</v>
      </c>
      <c r="F11579">
        <v>3</v>
      </c>
      <c r="G11579">
        <v>2349</v>
      </c>
      <c r="H11579" t="s">
        <v>497</v>
      </c>
      <c r="J11579" t="s">
        <v>14</v>
      </c>
      <c r="K11579">
        <v>62</v>
      </c>
      <c r="L11579" t="s">
        <v>15</v>
      </c>
    </row>
    <row r="11580" spans="1:12">
      <c r="A11580" t="e">
        <f ca="1">E00251524981821</f>
        <v>#NAME?</v>
      </c>
      <c r="B11580">
        <v>454</v>
      </c>
      <c r="C11580" t="s">
        <v>179</v>
      </c>
      <c r="D11580" s="1">
        <v>42290</v>
      </c>
      <c r="F11580">
        <v>3</v>
      </c>
      <c r="G11580">
        <v>37520</v>
      </c>
      <c r="H11580" t="s">
        <v>1276</v>
      </c>
      <c r="J11580" t="s">
        <v>14</v>
      </c>
      <c r="K11580">
        <v>62</v>
      </c>
      <c r="L11580" t="s">
        <v>15</v>
      </c>
    </row>
    <row r="11581" spans="1:12">
      <c r="A11581" t="e">
        <f ca="1">E00251512209521</f>
        <v>#NAME?</v>
      </c>
      <c r="B11581">
        <v>66</v>
      </c>
      <c r="C11581" t="s">
        <v>134</v>
      </c>
      <c r="D11581" s="1">
        <v>41660</v>
      </c>
      <c r="F11581">
        <v>2</v>
      </c>
      <c r="G11581">
        <v>60889</v>
      </c>
      <c r="H11581" t="s">
        <v>1277</v>
      </c>
      <c r="J11581" t="s">
        <v>14</v>
      </c>
      <c r="K11581">
        <v>44</v>
      </c>
      <c r="L11581" t="s">
        <v>15</v>
      </c>
    </row>
    <row r="11582" spans="1:12">
      <c r="A11582" t="e">
        <f ca="1">E00251424039221</f>
        <v>#NAME?</v>
      </c>
      <c r="B11582">
        <v>108</v>
      </c>
      <c r="C11582" t="s">
        <v>481</v>
      </c>
      <c r="D11582" s="1">
        <v>41040</v>
      </c>
      <c r="F11582">
        <v>1</v>
      </c>
      <c r="G11582">
        <v>30000</v>
      </c>
      <c r="H11582" t="s">
        <v>144</v>
      </c>
      <c r="J11582" t="s">
        <v>14</v>
      </c>
      <c r="K11582">
        <v>45</v>
      </c>
      <c r="L11582" t="s">
        <v>15</v>
      </c>
    </row>
    <row r="11583" spans="1:12">
      <c r="A11583" t="e">
        <f ca="1">E00251427751621</f>
        <v>#NAME?</v>
      </c>
      <c r="B11583">
        <v>27</v>
      </c>
      <c r="C11583" t="s">
        <v>499</v>
      </c>
      <c r="D11583" s="1">
        <v>42836</v>
      </c>
      <c r="F11583">
        <v>1</v>
      </c>
      <c r="G11583">
        <v>3612</v>
      </c>
      <c r="H11583" t="s">
        <v>500</v>
      </c>
      <c r="J11583" t="s">
        <v>14</v>
      </c>
      <c r="K11583">
        <v>58</v>
      </c>
      <c r="L11583" t="s">
        <v>15</v>
      </c>
    </row>
    <row r="11584" spans="1:12">
      <c r="A11584" t="e">
        <f ca="1">E00251615164721</f>
        <v>#NAME?</v>
      </c>
      <c r="B11584">
        <v>47</v>
      </c>
      <c r="C11584" t="s">
        <v>494</v>
      </c>
      <c r="D11584" s="1">
        <v>42571</v>
      </c>
      <c r="F11584">
        <v>1</v>
      </c>
      <c r="G11584">
        <v>30000</v>
      </c>
      <c r="H11584" t="s">
        <v>144</v>
      </c>
      <c r="J11584" t="s">
        <v>14</v>
      </c>
      <c r="K11584">
        <v>60</v>
      </c>
      <c r="L11584" t="s">
        <v>15</v>
      </c>
    </row>
    <row r="11585" spans="1:12">
      <c r="A11585" t="e">
        <f ca="1">E00251429286121</f>
        <v>#NAME?</v>
      </c>
      <c r="B11585">
        <v>306</v>
      </c>
      <c r="C11585" t="s">
        <v>502</v>
      </c>
      <c r="D11585" s="1">
        <v>42324</v>
      </c>
      <c r="F11585">
        <v>1</v>
      </c>
      <c r="G11585">
        <v>1889</v>
      </c>
      <c r="H11585" t="s">
        <v>1036</v>
      </c>
      <c r="J11585" t="s">
        <v>14</v>
      </c>
      <c r="K11585">
        <v>65</v>
      </c>
      <c r="L11585" t="s">
        <v>15</v>
      </c>
    </row>
    <row r="11586" spans="1:12">
      <c r="A11586" t="e">
        <f ca="1">E00251429395521</f>
        <v>#NAME?</v>
      </c>
      <c r="B11586">
        <v>283</v>
      </c>
      <c r="C11586" t="s">
        <v>133</v>
      </c>
      <c r="D11586" s="1">
        <v>41206</v>
      </c>
      <c r="F11586">
        <v>1</v>
      </c>
      <c r="G11586">
        <v>30748</v>
      </c>
      <c r="H11586" t="s">
        <v>50</v>
      </c>
      <c r="J11586" t="s">
        <v>14</v>
      </c>
      <c r="K11586">
        <v>42</v>
      </c>
      <c r="L11586" t="s">
        <v>15</v>
      </c>
    </row>
    <row r="11587" spans="1:12">
      <c r="A11587" t="e">
        <f ca="1">E00251429286121</f>
        <v>#NAME?</v>
      </c>
      <c r="B11587">
        <v>306</v>
      </c>
      <c r="C11587" t="s">
        <v>502</v>
      </c>
      <c r="D11587" s="1">
        <v>42268</v>
      </c>
      <c r="F11587">
        <v>1</v>
      </c>
      <c r="G11587">
        <v>37311</v>
      </c>
      <c r="H11587" t="s">
        <v>745</v>
      </c>
      <c r="J11587" t="s">
        <v>14</v>
      </c>
      <c r="K11587">
        <v>65</v>
      </c>
      <c r="L11587" t="s">
        <v>15</v>
      </c>
    </row>
    <row r="11588" spans="1:12">
      <c r="A11588" t="e">
        <f ca="1">E00251524997721</f>
        <v>#NAME?</v>
      </c>
      <c r="B11588">
        <v>455</v>
      </c>
      <c r="C11588" t="s">
        <v>312</v>
      </c>
      <c r="D11588" s="1">
        <v>42640</v>
      </c>
      <c r="F11588">
        <v>1</v>
      </c>
      <c r="G11588">
        <v>7242</v>
      </c>
      <c r="H11588" t="s">
        <v>93</v>
      </c>
      <c r="J11588" t="s">
        <v>14</v>
      </c>
      <c r="K11588">
        <v>51</v>
      </c>
      <c r="L11588" t="s">
        <v>15</v>
      </c>
    </row>
    <row r="11589" spans="1:12">
      <c r="A11589" t="e">
        <f ca="1">E00251524999421</f>
        <v>#NAME?</v>
      </c>
      <c r="B11589">
        <v>442</v>
      </c>
      <c r="C11589" t="s">
        <v>95</v>
      </c>
      <c r="D11589" s="1">
        <v>42859</v>
      </c>
      <c r="F11589">
        <v>1</v>
      </c>
      <c r="G11589">
        <v>30000</v>
      </c>
      <c r="H11589" t="s">
        <v>144</v>
      </c>
      <c r="J11589" t="s">
        <v>14</v>
      </c>
      <c r="K11589">
        <v>54</v>
      </c>
      <c r="L11589" t="s">
        <v>15</v>
      </c>
    </row>
    <row r="11590" spans="1:12">
      <c r="A11590" t="e">
        <f ca="1">E00251429395521</f>
        <v>#NAME?</v>
      </c>
      <c r="B11590">
        <v>283</v>
      </c>
      <c r="C11590" t="s">
        <v>133</v>
      </c>
      <c r="D11590" s="1">
        <v>41352</v>
      </c>
      <c r="F11590">
        <v>1</v>
      </c>
      <c r="G11590">
        <v>490</v>
      </c>
      <c r="H11590" t="s">
        <v>203</v>
      </c>
      <c r="J11590" t="s">
        <v>14</v>
      </c>
      <c r="K11590">
        <v>43</v>
      </c>
      <c r="L11590" t="s">
        <v>15</v>
      </c>
    </row>
    <row r="11591" spans="1:12">
      <c r="A11591" t="e">
        <f ca="1">E00251429395521</f>
        <v>#NAME?</v>
      </c>
      <c r="B11591">
        <v>283</v>
      </c>
      <c r="C11591" t="s">
        <v>133</v>
      </c>
      <c r="D11591" s="1">
        <v>41366</v>
      </c>
      <c r="F11591">
        <v>1</v>
      </c>
      <c r="G11591">
        <v>486</v>
      </c>
      <c r="H11591" t="s">
        <v>39</v>
      </c>
      <c r="J11591" t="s">
        <v>14</v>
      </c>
      <c r="K11591">
        <v>43</v>
      </c>
      <c r="L11591" t="s">
        <v>15</v>
      </c>
    </row>
    <row r="11592" spans="1:12">
      <c r="A11592" t="e">
        <f ca="1">E00251617139121</f>
        <v>#NAME?</v>
      </c>
      <c r="B11592">
        <v>500</v>
      </c>
      <c r="C11592" t="s">
        <v>161</v>
      </c>
      <c r="D11592" s="1">
        <v>41927</v>
      </c>
      <c r="F11592">
        <v>1</v>
      </c>
      <c r="G11592">
        <v>78906</v>
      </c>
      <c r="H11592" t="s">
        <v>31</v>
      </c>
      <c r="J11592" t="s">
        <v>14</v>
      </c>
      <c r="K11592">
        <v>42</v>
      </c>
      <c r="L11592" t="s">
        <v>22</v>
      </c>
    </row>
    <row r="11593" spans="1:12">
      <c r="A11593" t="e">
        <f ca="1">E00251429286121</f>
        <v>#NAME?</v>
      </c>
      <c r="B11593">
        <v>306</v>
      </c>
      <c r="C11593" t="s">
        <v>502</v>
      </c>
      <c r="D11593" s="1">
        <v>42045</v>
      </c>
      <c r="F11593">
        <v>2</v>
      </c>
      <c r="G11593">
        <v>460</v>
      </c>
      <c r="H11593" t="s">
        <v>16</v>
      </c>
      <c r="J11593" t="s">
        <v>14</v>
      </c>
      <c r="K11593">
        <v>65</v>
      </c>
      <c r="L11593" t="s">
        <v>15</v>
      </c>
    </row>
    <row r="11594" spans="1:12">
      <c r="A11594" t="e">
        <f ca="1">E00251429286121</f>
        <v>#NAME?</v>
      </c>
      <c r="B11594">
        <v>306</v>
      </c>
      <c r="C11594" t="s">
        <v>502</v>
      </c>
      <c r="D11594" s="1">
        <v>42083</v>
      </c>
      <c r="F11594">
        <v>1</v>
      </c>
      <c r="G11594">
        <v>1889</v>
      </c>
      <c r="H11594" t="s">
        <v>1036</v>
      </c>
      <c r="J11594" t="s">
        <v>14</v>
      </c>
      <c r="K11594">
        <v>65</v>
      </c>
      <c r="L11594" t="s">
        <v>15</v>
      </c>
    </row>
    <row r="11595" spans="1:12">
      <c r="A11595" t="e">
        <f ca="1">E00251429176121</f>
        <v>#NAME?</v>
      </c>
      <c r="B11595">
        <v>274</v>
      </c>
      <c r="C11595" t="s">
        <v>506</v>
      </c>
      <c r="D11595" s="1">
        <v>42304</v>
      </c>
      <c r="F11595">
        <v>1</v>
      </c>
      <c r="G11595">
        <v>71690</v>
      </c>
      <c r="H11595" t="s">
        <v>410</v>
      </c>
      <c r="J11595" t="s">
        <v>14</v>
      </c>
      <c r="K11595">
        <v>49</v>
      </c>
      <c r="L11595" t="s">
        <v>15</v>
      </c>
    </row>
    <row r="11596" spans="1:12">
      <c r="A11596" t="e">
        <f ca="1">E00251432287821</f>
        <v>#NAME?</v>
      </c>
      <c r="B11596">
        <v>483</v>
      </c>
      <c r="C11596" t="s">
        <v>351</v>
      </c>
      <c r="D11596" s="1">
        <v>41675</v>
      </c>
      <c r="F11596">
        <v>1</v>
      </c>
      <c r="G11596">
        <v>72885</v>
      </c>
      <c r="H11596" t="s">
        <v>354</v>
      </c>
      <c r="J11596" t="s">
        <v>14</v>
      </c>
      <c r="K11596">
        <v>44</v>
      </c>
      <c r="L11596" t="s">
        <v>15</v>
      </c>
    </row>
    <row r="11597" spans="1:12">
      <c r="A11597" t="e">
        <f ca="1">E00251424039221</f>
        <v>#NAME?</v>
      </c>
      <c r="B11597">
        <v>108</v>
      </c>
      <c r="C11597" t="s">
        <v>481</v>
      </c>
      <c r="D11597" s="1">
        <v>40989</v>
      </c>
      <c r="F11597">
        <v>1</v>
      </c>
      <c r="G11597">
        <v>30000</v>
      </c>
      <c r="H11597" t="s">
        <v>144</v>
      </c>
      <c r="J11597" t="s">
        <v>14</v>
      </c>
      <c r="K11597">
        <v>45</v>
      </c>
      <c r="L11597" t="s">
        <v>15</v>
      </c>
    </row>
    <row r="11598" spans="1:12">
      <c r="A11598" t="e">
        <f ca="1">E00251432287821</f>
        <v>#NAME?</v>
      </c>
      <c r="B11598">
        <v>483</v>
      </c>
      <c r="C11598" t="s">
        <v>351</v>
      </c>
      <c r="D11598" s="1">
        <v>43059</v>
      </c>
      <c r="F11598">
        <v>2</v>
      </c>
      <c r="G11598">
        <v>2449</v>
      </c>
      <c r="H11598" t="s">
        <v>53</v>
      </c>
      <c r="J11598" t="s">
        <v>14</v>
      </c>
      <c r="K11598">
        <v>48</v>
      </c>
      <c r="L11598" t="s">
        <v>15</v>
      </c>
    </row>
    <row r="11599" spans="1:12">
      <c r="A11599" t="e">
        <f ca="1">E00251524999421</f>
        <v>#NAME?</v>
      </c>
      <c r="B11599">
        <v>442</v>
      </c>
      <c r="C11599" t="s">
        <v>95</v>
      </c>
      <c r="D11599" s="1">
        <v>42479</v>
      </c>
      <c r="F11599">
        <v>1</v>
      </c>
      <c r="G11599">
        <v>52100</v>
      </c>
      <c r="H11599" t="s">
        <v>516</v>
      </c>
      <c r="J11599" t="s">
        <v>14</v>
      </c>
      <c r="K11599">
        <v>53</v>
      </c>
      <c r="L11599" t="s">
        <v>15</v>
      </c>
    </row>
    <row r="11600" spans="1:12">
      <c r="A11600" t="e">
        <f ca="1">E00251617139121</f>
        <v>#NAME?</v>
      </c>
      <c r="B11600">
        <v>500</v>
      </c>
      <c r="C11600" t="s">
        <v>161</v>
      </c>
      <c r="D11600" s="1">
        <v>42886</v>
      </c>
      <c r="F11600">
        <v>1</v>
      </c>
      <c r="G11600">
        <v>7806</v>
      </c>
      <c r="H11600" t="s">
        <v>184</v>
      </c>
      <c r="J11600" t="s">
        <v>14</v>
      </c>
      <c r="K11600">
        <v>45</v>
      </c>
      <c r="L11600" t="s">
        <v>22</v>
      </c>
    </row>
    <row r="11601" spans="1:12">
      <c r="A11601" t="e">
        <f ca="1">E00251524999421</f>
        <v>#NAME?</v>
      </c>
      <c r="B11601">
        <v>442</v>
      </c>
      <c r="C11601" t="s">
        <v>95</v>
      </c>
      <c r="D11601" s="1">
        <v>42047</v>
      </c>
      <c r="F11601">
        <v>1</v>
      </c>
      <c r="G11601">
        <v>460</v>
      </c>
      <c r="H11601" t="s">
        <v>16</v>
      </c>
      <c r="J11601" t="s">
        <v>14</v>
      </c>
      <c r="K11601">
        <v>51</v>
      </c>
      <c r="L11601" t="s">
        <v>15</v>
      </c>
    </row>
    <row r="11602" spans="1:12">
      <c r="A11602" t="e">
        <f ca="1">E00251429395521</f>
        <v>#NAME?</v>
      </c>
      <c r="B11602">
        <v>283</v>
      </c>
      <c r="C11602" t="s">
        <v>133</v>
      </c>
      <c r="D11602" s="1">
        <v>41347</v>
      </c>
      <c r="F11602">
        <v>2</v>
      </c>
      <c r="G11602">
        <v>490</v>
      </c>
      <c r="H11602" t="s">
        <v>203</v>
      </c>
      <c r="J11602" t="s">
        <v>14</v>
      </c>
      <c r="K11602">
        <v>43</v>
      </c>
      <c r="L11602" t="s">
        <v>15</v>
      </c>
    </row>
    <row r="11603" spans="1:12">
      <c r="A11603" t="e">
        <f ca="1">E00251429176121</f>
        <v>#NAME?</v>
      </c>
      <c r="B11603">
        <v>274</v>
      </c>
      <c r="C11603" t="s">
        <v>506</v>
      </c>
      <c r="D11603" s="1">
        <v>42676</v>
      </c>
      <c r="F11603">
        <v>1</v>
      </c>
      <c r="G11603">
        <v>2449</v>
      </c>
      <c r="H11603" t="s">
        <v>53</v>
      </c>
      <c r="J11603" t="s">
        <v>14</v>
      </c>
      <c r="K11603">
        <v>50</v>
      </c>
      <c r="L11603" t="s">
        <v>15</v>
      </c>
    </row>
    <row r="11604" spans="1:12">
      <c r="A11604" t="e">
        <f ca="1">E00251518886021</f>
        <v>#NAME?</v>
      </c>
      <c r="B11604">
        <v>276</v>
      </c>
      <c r="C11604" t="s">
        <v>122</v>
      </c>
      <c r="D11604" s="1">
        <v>42060</v>
      </c>
      <c r="F11604">
        <v>1</v>
      </c>
      <c r="G11604">
        <v>5198</v>
      </c>
      <c r="H11604" t="s">
        <v>200</v>
      </c>
      <c r="J11604" t="s">
        <v>14</v>
      </c>
      <c r="K11604">
        <v>58</v>
      </c>
      <c r="L11604" t="s">
        <v>15</v>
      </c>
    </row>
    <row r="11605" spans="1:12">
      <c r="A11605" t="e">
        <f ca="1">E00251432287821</f>
        <v>#NAME?</v>
      </c>
      <c r="B11605">
        <v>483</v>
      </c>
      <c r="C11605" t="s">
        <v>351</v>
      </c>
      <c r="D11605" s="1">
        <v>42828</v>
      </c>
      <c r="F11605">
        <v>2</v>
      </c>
      <c r="G11605">
        <v>2449</v>
      </c>
      <c r="H11605" t="s">
        <v>53</v>
      </c>
      <c r="J11605" t="s">
        <v>14</v>
      </c>
      <c r="K11605">
        <v>47</v>
      </c>
      <c r="L11605" t="s">
        <v>15</v>
      </c>
    </row>
    <row r="11606" spans="1:12">
      <c r="A11606" t="e">
        <f ca="1">E00251524999421</f>
        <v>#NAME?</v>
      </c>
      <c r="B11606">
        <v>442</v>
      </c>
      <c r="C11606" t="s">
        <v>95</v>
      </c>
      <c r="D11606" s="1">
        <v>41557</v>
      </c>
      <c r="F11606">
        <v>1</v>
      </c>
      <c r="G11606">
        <v>2448</v>
      </c>
      <c r="H11606" t="s">
        <v>19</v>
      </c>
      <c r="J11606" t="s">
        <v>14</v>
      </c>
      <c r="K11606">
        <v>50</v>
      </c>
      <c r="L11606" t="s">
        <v>15</v>
      </c>
    </row>
    <row r="11607" spans="1:12">
      <c r="A11607" t="e">
        <f ca="1">E00251429395521</f>
        <v>#NAME?</v>
      </c>
      <c r="B11607">
        <v>283</v>
      </c>
      <c r="C11607" t="s">
        <v>133</v>
      </c>
      <c r="D11607" s="1">
        <v>41995</v>
      </c>
      <c r="F11607">
        <v>1</v>
      </c>
      <c r="G11607">
        <v>7295</v>
      </c>
      <c r="H11607" t="s">
        <v>76</v>
      </c>
      <c r="J11607" t="s">
        <v>14</v>
      </c>
      <c r="K11607">
        <v>45</v>
      </c>
      <c r="L11607" t="s">
        <v>15</v>
      </c>
    </row>
    <row r="11608" spans="1:12">
      <c r="A11608" t="e">
        <f ca="1">E00251524999421</f>
        <v>#NAME?</v>
      </c>
      <c r="B11608">
        <v>442</v>
      </c>
      <c r="C11608" t="s">
        <v>95</v>
      </c>
      <c r="D11608" s="1">
        <v>42781</v>
      </c>
      <c r="F11608">
        <v>1</v>
      </c>
      <c r="G11608">
        <v>3804</v>
      </c>
      <c r="H11608" t="s">
        <v>71</v>
      </c>
      <c r="J11608" t="s">
        <v>14</v>
      </c>
      <c r="K11608">
        <v>53</v>
      </c>
      <c r="L11608" t="s">
        <v>15</v>
      </c>
    </row>
    <row r="11609" spans="1:12">
      <c r="A11609" t="e">
        <f ca="1">E00251524997721</f>
        <v>#NAME?</v>
      </c>
      <c r="B11609">
        <v>455</v>
      </c>
      <c r="C11609" t="s">
        <v>312</v>
      </c>
      <c r="D11609" s="1">
        <v>42130</v>
      </c>
      <c r="F11609">
        <v>1</v>
      </c>
      <c r="G11609">
        <v>7242</v>
      </c>
      <c r="H11609" t="s">
        <v>93</v>
      </c>
      <c r="J11609" t="s">
        <v>14</v>
      </c>
      <c r="K11609">
        <v>50</v>
      </c>
      <c r="L11609" t="s">
        <v>15</v>
      </c>
    </row>
    <row r="11610" spans="1:12">
      <c r="A11610" t="e">
        <f ca="1">E00251518886021</f>
        <v>#NAME?</v>
      </c>
      <c r="B11610">
        <v>276</v>
      </c>
      <c r="C11610" t="s">
        <v>122</v>
      </c>
      <c r="D11610" s="1">
        <v>42885</v>
      </c>
      <c r="F11610">
        <v>3</v>
      </c>
      <c r="G11610">
        <v>25000</v>
      </c>
      <c r="H11610" t="s">
        <v>178</v>
      </c>
      <c r="J11610" t="s">
        <v>14</v>
      </c>
      <c r="K11610">
        <v>60</v>
      </c>
      <c r="L11610" t="s">
        <v>15</v>
      </c>
    </row>
    <row r="11611" spans="1:12">
      <c r="A11611" t="e">
        <f ca="1">E00251619838721</f>
        <v>#NAME?</v>
      </c>
      <c r="B11611">
        <v>746</v>
      </c>
      <c r="C11611" t="s">
        <v>527</v>
      </c>
      <c r="D11611" s="1">
        <v>40924</v>
      </c>
      <c r="E11611">
        <v>2</v>
      </c>
      <c r="F11611">
        <v>1</v>
      </c>
      <c r="G11611">
        <v>5409</v>
      </c>
      <c r="H11611" t="s">
        <v>1278</v>
      </c>
      <c r="J11611" t="s">
        <v>34</v>
      </c>
      <c r="K11611">
        <v>46</v>
      </c>
      <c r="L11611" t="s">
        <v>15</v>
      </c>
    </row>
    <row r="11612" spans="1:12">
      <c r="A11612" t="e">
        <f ca="1">E00251439860321</f>
        <v>#NAME?</v>
      </c>
      <c r="B11612">
        <v>458</v>
      </c>
      <c r="C11612" t="s">
        <v>275</v>
      </c>
      <c r="D11612" s="1">
        <v>42429</v>
      </c>
      <c r="F11612">
        <v>1</v>
      </c>
      <c r="G11612">
        <v>4940</v>
      </c>
      <c r="H11612" t="s">
        <v>708</v>
      </c>
      <c r="J11612" t="s">
        <v>14</v>
      </c>
      <c r="K11612">
        <v>55</v>
      </c>
      <c r="L11612" t="s">
        <v>15</v>
      </c>
    </row>
    <row r="11613" spans="1:12">
      <c r="A11613" t="e">
        <f ca="1">E00251617139121</f>
        <v>#NAME?</v>
      </c>
      <c r="B11613">
        <v>500</v>
      </c>
      <c r="C11613" t="s">
        <v>161</v>
      </c>
      <c r="D11613" s="1">
        <v>41333</v>
      </c>
      <c r="F11613">
        <v>1</v>
      </c>
      <c r="G11613">
        <v>7242</v>
      </c>
      <c r="H11613" t="s">
        <v>93</v>
      </c>
      <c r="J11613" t="s">
        <v>14</v>
      </c>
      <c r="K11613">
        <v>41</v>
      </c>
      <c r="L11613" t="s">
        <v>15</v>
      </c>
    </row>
    <row r="11614" spans="1:12">
      <c r="A11614" t="e">
        <f ca="1">E00251518886021</f>
        <v>#NAME?</v>
      </c>
      <c r="B11614">
        <v>276</v>
      </c>
      <c r="C11614" t="s">
        <v>122</v>
      </c>
      <c r="D11614" s="1">
        <v>41381</v>
      </c>
      <c r="F11614">
        <v>1</v>
      </c>
      <c r="G11614">
        <v>27801</v>
      </c>
      <c r="H11614" t="s">
        <v>387</v>
      </c>
      <c r="J11614" t="s">
        <v>14</v>
      </c>
      <c r="K11614">
        <v>56</v>
      </c>
      <c r="L11614" t="s">
        <v>15</v>
      </c>
    </row>
    <row r="11615" spans="1:12">
      <c r="A11615" t="e">
        <f ca="1">E00251518886021</f>
        <v>#NAME?</v>
      </c>
      <c r="B11615">
        <v>276</v>
      </c>
      <c r="C11615" t="s">
        <v>122</v>
      </c>
      <c r="D11615" s="1">
        <v>41683</v>
      </c>
      <c r="F11615">
        <v>2</v>
      </c>
      <c r="G11615">
        <v>2720</v>
      </c>
      <c r="H11615" t="s">
        <v>65</v>
      </c>
      <c r="J11615" t="s">
        <v>14</v>
      </c>
      <c r="K11615">
        <v>57</v>
      </c>
      <c r="L11615" t="s">
        <v>15</v>
      </c>
    </row>
    <row r="11616" spans="1:12">
      <c r="A11616" t="e">
        <f ca="1">E00251524999421</f>
        <v>#NAME?</v>
      </c>
      <c r="B11616">
        <v>442</v>
      </c>
      <c r="C11616" t="s">
        <v>95</v>
      </c>
      <c r="D11616" s="1">
        <v>42894</v>
      </c>
      <c r="F11616">
        <v>1</v>
      </c>
      <c r="G11616">
        <v>30000</v>
      </c>
      <c r="H11616" t="s">
        <v>144</v>
      </c>
      <c r="J11616" t="s">
        <v>14</v>
      </c>
      <c r="K11616">
        <v>54</v>
      </c>
      <c r="L11616" t="s">
        <v>15</v>
      </c>
    </row>
    <row r="11617" spans="1:12">
      <c r="A11617" t="e">
        <f ca="1">E00251619838721</f>
        <v>#NAME?</v>
      </c>
      <c r="B11617">
        <v>739</v>
      </c>
      <c r="C11617" t="s">
        <v>957</v>
      </c>
      <c r="D11617" s="1">
        <v>42855</v>
      </c>
      <c r="F11617">
        <v>1</v>
      </c>
      <c r="G11617">
        <v>7999</v>
      </c>
      <c r="H11617" t="s">
        <v>80</v>
      </c>
      <c r="I11617" t="s">
        <v>56</v>
      </c>
      <c r="J11617" t="s">
        <v>57</v>
      </c>
      <c r="K11617">
        <v>51</v>
      </c>
      <c r="L11617" t="s">
        <v>15</v>
      </c>
    </row>
    <row r="11618" spans="1:12">
      <c r="A11618" t="e">
        <f ca="1">E00251518886021</f>
        <v>#NAME?</v>
      </c>
      <c r="B11618">
        <v>276</v>
      </c>
      <c r="C11618" t="s">
        <v>122</v>
      </c>
      <c r="D11618" s="1">
        <v>41660</v>
      </c>
      <c r="F11618">
        <v>2</v>
      </c>
      <c r="G11618">
        <v>25000</v>
      </c>
      <c r="H11618" t="s">
        <v>178</v>
      </c>
      <c r="J11618" t="s">
        <v>14</v>
      </c>
      <c r="K11618">
        <v>57</v>
      </c>
      <c r="L11618" t="s">
        <v>15</v>
      </c>
    </row>
    <row r="11619" spans="1:12">
      <c r="A11619" t="e">
        <f ca="1">E00251524999421</f>
        <v>#NAME?</v>
      </c>
      <c r="B11619">
        <v>442</v>
      </c>
      <c r="C11619" t="s">
        <v>95</v>
      </c>
      <c r="D11619" s="1">
        <v>41632</v>
      </c>
      <c r="F11619">
        <v>1</v>
      </c>
      <c r="G11619">
        <v>460</v>
      </c>
      <c r="H11619" t="s">
        <v>16</v>
      </c>
      <c r="J11619" t="s">
        <v>14</v>
      </c>
      <c r="K11619">
        <v>50</v>
      </c>
      <c r="L11619" t="s">
        <v>15</v>
      </c>
    </row>
    <row r="11620" spans="1:12">
      <c r="A11620" t="e">
        <f ca="1">E00251424039221</f>
        <v>#NAME?</v>
      </c>
      <c r="B11620">
        <v>1322</v>
      </c>
      <c r="C11620" t="s">
        <v>1279</v>
      </c>
      <c r="D11620" s="1">
        <v>41026</v>
      </c>
      <c r="F11620">
        <v>1</v>
      </c>
      <c r="G11620">
        <v>9309</v>
      </c>
      <c r="H11620" t="s">
        <v>876</v>
      </c>
      <c r="J11620" t="s">
        <v>14</v>
      </c>
      <c r="K11620">
        <v>45</v>
      </c>
      <c r="L11620" t="s">
        <v>15</v>
      </c>
    </row>
    <row r="11621" spans="1:12">
      <c r="A11621" t="e">
        <f ca="1">E00251532382321</f>
        <v>#NAME?</v>
      </c>
      <c r="B11621">
        <v>456</v>
      </c>
      <c r="C11621" t="s">
        <v>518</v>
      </c>
      <c r="D11621" s="1">
        <v>41880</v>
      </c>
      <c r="F11621">
        <v>1</v>
      </c>
      <c r="G11621">
        <v>25000</v>
      </c>
      <c r="H11621" t="s">
        <v>178</v>
      </c>
      <c r="J11621" t="s">
        <v>14</v>
      </c>
      <c r="K11621">
        <v>55</v>
      </c>
      <c r="L11621" t="s">
        <v>15</v>
      </c>
    </row>
    <row r="11622" spans="1:12">
      <c r="A11622" t="e">
        <f ca="1">E00251439860321</f>
        <v>#NAME?</v>
      </c>
      <c r="B11622">
        <v>458</v>
      </c>
      <c r="C11622" t="s">
        <v>275</v>
      </c>
      <c r="D11622" s="1">
        <v>42625</v>
      </c>
      <c r="F11622">
        <v>1</v>
      </c>
      <c r="G11622">
        <v>7295</v>
      </c>
      <c r="H11622" t="s">
        <v>76</v>
      </c>
      <c r="J11622" t="s">
        <v>14</v>
      </c>
      <c r="K11622">
        <v>55</v>
      </c>
      <c r="L11622" t="s">
        <v>15</v>
      </c>
    </row>
    <row r="11623" spans="1:12">
      <c r="A11623" t="e">
        <f ca="1">E00251439860321</f>
        <v>#NAME?</v>
      </c>
      <c r="B11623">
        <v>458</v>
      </c>
      <c r="C11623" t="s">
        <v>275</v>
      </c>
      <c r="D11623" s="1">
        <v>42447</v>
      </c>
      <c r="F11623">
        <v>1</v>
      </c>
      <c r="G11623">
        <v>3051</v>
      </c>
      <c r="H11623" t="s">
        <v>13</v>
      </c>
      <c r="J11623" t="s">
        <v>14</v>
      </c>
      <c r="K11623">
        <v>55</v>
      </c>
      <c r="L11623" t="s">
        <v>15</v>
      </c>
    </row>
    <row r="11624" spans="1:12">
      <c r="A11624" t="e">
        <f ca="1">E00251531826221</f>
        <v>#NAME?</v>
      </c>
      <c r="B11624">
        <v>1786</v>
      </c>
      <c r="C11624" t="s">
        <v>37</v>
      </c>
      <c r="D11624" s="1">
        <v>41946</v>
      </c>
      <c r="F11624">
        <v>1</v>
      </c>
      <c r="G11624">
        <v>2531</v>
      </c>
      <c r="H11624" t="s">
        <v>515</v>
      </c>
      <c r="J11624" t="s">
        <v>14</v>
      </c>
      <c r="K11624">
        <v>40</v>
      </c>
      <c r="L11624" t="s">
        <v>15</v>
      </c>
    </row>
    <row r="11625" spans="1:12">
      <c r="A11625" t="e">
        <f ca="1">E00251515326121</f>
        <v>#NAME?</v>
      </c>
      <c r="B11625">
        <v>30</v>
      </c>
      <c r="C11625" t="s">
        <v>344</v>
      </c>
      <c r="D11625" s="1">
        <v>42968</v>
      </c>
      <c r="F11625">
        <v>1</v>
      </c>
      <c r="G11625">
        <v>49390</v>
      </c>
      <c r="H11625" t="s">
        <v>59</v>
      </c>
      <c r="J11625" t="s">
        <v>14</v>
      </c>
      <c r="K11625">
        <v>45</v>
      </c>
      <c r="L11625" t="s">
        <v>15</v>
      </c>
    </row>
    <row r="11626" spans="1:12">
      <c r="A11626" t="e">
        <f ca="1">E00251417959821</f>
        <v>#NAME?</v>
      </c>
      <c r="B11626">
        <v>50</v>
      </c>
      <c r="C11626" t="s">
        <v>512</v>
      </c>
      <c r="D11626" s="1">
        <v>40991</v>
      </c>
      <c r="F11626">
        <v>2</v>
      </c>
      <c r="G11626">
        <v>72703</v>
      </c>
      <c r="H11626" t="s">
        <v>237</v>
      </c>
      <c r="J11626" t="s">
        <v>14</v>
      </c>
      <c r="K11626">
        <v>52</v>
      </c>
      <c r="L11626" t="s">
        <v>15</v>
      </c>
    </row>
    <row r="11627" spans="1:12">
      <c r="A11627" t="e">
        <f ca="1">E00251417959821</f>
        <v>#NAME?</v>
      </c>
      <c r="B11627">
        <v>50</v>
      </c>
      <c r="C11627" t="s">
        <v>512</v>
      </c>
      <c r="D11627" s="1">
        <v>41219</v>
      </c>
      <c r="F11627">
        <v>1</v>
      </c>
      <c r="G11627">
        <v>71940</v>
      </c>
      <c r="H11627" t="s">
        <v>135</v>
      </c>
      <c r="J11627" t="s">
        <v>14</v>
      </c>
      <c r="K11627">
        <v>53</v>
      </c>
      <c r="L11627" t="s">
        <v>15</v>
      </c>
    </row>
    <row r="11628" spans="1:12">
      <c r="A11628" t="e">
        <f ca="1">E00251518873421</f>
        <v>#NAME?</v>
      </c>
      <c r="B11628">
        <v>293</v>
      </c>
      <c r="C11628" t="s">
        <v>25</v>
      </c>
      <c r="D11628" s="1">
        <v>42677</v>
      </c>
      <c r="F11628">
        <v>2</v>
      </c>
      <c r="G11628">
        <v>4019</v>
      </c>
      <c r="H11628" t="s">
        <v>26</v>
      </c>
      <c r="J11628" t="s">
        <v>14</v>
      </c>
      <c r="K11628">
        <v>66</v>
      </c>
      <c r="L11628" t="s">
        <v>15</v>
      </c>
    </row>
    <row r="11629" spans="1:12">
      <c r="A11629" t="e">
        <f ca="1">E00251430095721</f>
        <v>#NAME?</v>
      </c>
      <c r="B11629">
        <v>500</v>
      </c>
      <c r="C11629" t="s">
        <v>161</v>
      </c>
      <c r="D11629" s="1">
        <v>42956</v>
      </c>
      <c r="F11629">
        <v>2</v>
      </c>
      <c r="G11629">
        <v>3051</v>
      </c>
      <c r="H11629" t="s">
        <v>13</v>
      </c>
      <c r="J11629" t="s">
        <v>14</v>
      </c>
      <c r="K11629">
        <v>59</v>
      </c>
      <c r="L11629" t="s">
        <v>15</v>
      </c>
    </row>
    <row r="11630" spans="1:12">
      <c r="A11630" t="e">
        <f ca="1">E00251518873421</f>
        <v>#NAME?</v>
      </c>
      <c r="B11630">
        <v>293</v>
      </c>
      <c r="C11630" t="s">
        <v>25</v>
      </c>
      <c r="D11630" s="1">
        <v>41912</v>
      </c>
      <c r="F11630">
        <v>1</v>
      </c>
      <c r="G11630">
        <v>4660</v>
      </c>
      <c r="H11630" t="s">
        <v>215</v>
      </c>
      <c r="J11630" t="s">
        <v>14</v>
      </c>
      <c r="K11630">
        <v>64</v>
      </c>
      <c r="L11630" t="s">
        <v>15</v>
      </c>
    </row>
    <row r="11631" spans="1:12">
      <c r="A11631" t="e">
        <f ca="1">E00251518873421</f>
        <v>#NAME?</v>
      </c>
      <c r="B11631">
        <v>293</v>
      </c>
      <c r="C11631" t="s">
        <v>25</v>
      </c>
      <c r="D11631" s="1">
        <v>41912</v>
      </c>
      <c r="F11631">
        <v>3</v>
      </c>
      <c r="G11631">
        <v>4019</v>
      </c>
      <c r="H11631" t="s">
        <v>26</v>
      </c>
      <c r="J11631" t="s">
        <v>14</v>
      </c>
      <c r="K11631">
        <v>64</v>
      </c>
      <c r="L11631" t="s">
        <v>15</v>
      </c>
    </row>
    <row r="11632" spans="1:12">
      <c r="A11632" t="e">
        <f ca="1">E00251518873421</f>
        <v>#NAME?</v>
      </c>
      <c r="B11632">
        <v>293</v>
      </c>
      <c r="C11632" t="s">
        <v>25</v>
      </c>
      <c r="D11632" s="1">
        <v>42795</v>
      </c>
      <c r="F11632">
        <v>2</v>
      </c>
      <c r="G11632">
        <v>4019</v>
      </c>
      <c r="H11632" t="s">
        <v>26</v>
      </c>
      <c r="J11632" t="s">
        <v>14</v>
      </c>
      <c r="K11632">
        <v>67</v>
      </c>
      <c r="L11632" t="s">
        <v>15</v>
      </c>
    </row>
    <row r="11633" spans="1:12">
      <c r="A11633" t="e">
        <f ca="1">E00251518873421</f>
        <v>#NAME?</v>
      </c>
      <c r="B11633">
        <v>293</v>
      </c>
      <c r="C11633" t="s">
        <v>25</v>
      </c>
      <c r="D11633" s="1">
        <v>42795</v>
      </c>
      <c r="F11633">
        <v>1</v>
      </c>
      <c r="G11633">
        <v>25000</v>
      </c>
      <c r="H11633" t="s">
        <v>178</v>
      </c>
      <c r="J11633" t="s">
        <v>14</v>
      </c>
      <c r="K11633">
        <v>67</v>
      </c>
      <c r="L11633" t="s">
        <v>15</v>
      </c>
    </row>
    <row r="11634" spans="1:12">
      <c r="A11634" t="e">
        <f ca="1">E00251518873421</f>
        <v>#NAME?</v>
      </c>
      <c r="B11634">
        <v>293</v>
      </c>
      <c r="C11634" t="s">
        <v>25</v>
      </c>
      <c r="D11634" s="1">
        <v>41620</v>
      </c>
      <c r="F11634">
        <v>3</v>
      </c>
      <c r="G11634">
        <v>4019</v>
      </c>
      <c r="H11634" t="s">
        <v>26</v>
      </c>
      <c r="J11634" t="s">
        <v>14</v>
      </c>
      <c r="K11634">
        <v>63</v>
      </c>
      <c r="L11634" t="s">
        <v>15</v>
      </c>
    </row>
    <row r="11635" spans="1:12">
      <c r="A11635" t="e">
        <f ca="1">E00251531826221</f>
        <v>#NAME?</v>
      </c>
      <c r="B11635">
        <v>1786</v>
      </c>
      <c r="C11635" t="s">
        <v>37</v>
      </c>
      <c r="D11635" s="1">
        <v>42485</v>
      </c>
      <c r="F11635">
        <v>1</v>
      </c>
      <c r="G11635">
        <v>61172</v>
      </c>
      <c r="H11635" t="s">
        <v>48</v>
      </c>
      <c r="J11635" t="s">
        <v>14</v>
      </c>
      <c r="K11635">
        <v>42</v>
      </c>
      <c r="L11635" t="s">
        <v>15</v>
      </c>
    </row>
    <row r="11636" spans="1:12">
      <c r="A11636" t="e">
        <f ca="1">E00251619838721</f>
        <v>#NAME?</v>
      </c>
      <c r="B11636">
        <v>1273</v>
      </c>
      <c r="C11636" t="s">
        <v>28</v>
      </c>
      <c r="D11636" s="1">
        <v>43038</v>
      </c>
      <c r="F11636">
        <v>1</v>
      </c>
      <c r="G11636">
        <v>27800</v>
      </c>
      <c r="H11636" t="s">
        <v>145</v>
      </c>
      <c r="J11636" t="s">
        <v>14</v>
      </c>
      <c r="K11636">
        <v>52</v>
      </c>
      <c r="L11636" t="s">
        <v>15</v>
      </c>
    </row>
    <row r="11637" spans="1:12">
      <c r="A11637" t="e">
        <f ca="1">E00251518873421</f>
        <v>#NAME?</v>
      </c>
      <c r="B11637">
        <v>293</v>
      </c>
      <c r="C11637" t="s">
        <v>25</v>
      </c>
      <c r="D11637" s="1">
        <v>43006</v>
      </c>
      <c r="F11637">
        <v>1</v>
      </c>
      <c r="G11637">
        <v>25000</v>
      </c>
      <c r="H11637" t="s">
        <v>178</v>
      </c>
      <c r="J11637" t="s">
        <v>14</v>
      </c>
      <c r="K11637">
        <v>67</v>
      </c>
      <c r="L11637" t="s">
        <v>15</v>
      </c>
    </row>
    <row r="11638" spans="1:12">
      <c r="A11638" t="e">
        <f ca="1">E00251518873421</f>
        <v>#NAME?</v>
      </c>
      <c r="B11638">
        <v>293</v>
      </c>
      <c r="C11638" t="s">
        <v>25</v>
      </c>
      <c r="D11638" s="1">
        <v>41431</v>
      </c>
      <c r="F11638">
        <v>1</v>
      </c>
      <c r="G11638">
        <v>25000</v>
      </c>
      <c r="H11638" t="s">
        <v>178</v>
      </c>
      <c r="J11638" t="s">
        <v>14</v>
      </c>
      <c r="K11638">
        <v>63</v>
      </c>
      <c r="L11638" t="s">
        <v>15</v>
      </c>
    </row>
    <row r="11639" spans="1:12">
      <c r="A11639" t="e">
        <f ca="1">E00251537605521</f>
        <v>#NAME?</v>
      </c>
      <c r="B11639">
        <v>437</v>
      </c>
      <c r="C11639" t="s">
        <v>216</v>
      </c>
      <c r="D11639" s="1">
        <v>41081</v>
      </c>
      <c r="F11639">
        <v>1</v>
      </c>
      <c r="G11639">
        <v>2859</v>
      </c>
      <c r="H11639" t="s">
        <v>362</v>
      </c>
      <c r="J11639" t="s">
        <v>14</v>
      </c>
      <c r="K11639">
        <v>62</v>
      </c>
      <c r="L11639" t="s">
        <v>15</v>
      </c>
    </row>
    <row r="11640" spans="1:12">
      <c r="A11640" t="e">
        <f ca="1">E00251537605521</f>
        <v>#NAME?</v>
      </c>
      <c r="B11640">
        <v>437</v>
      </c>
      <c r="C11640" t="s">
        <v>216</v>
      </c>
      <c r="D11640" s="1">
        <v>42201</v>
      </c>
      <c r="F11640">
        <v>1</v>
      </c>
      <c r="G11640">
        <v>42769</v>
      </c>
      <c r="H11640" t="s">
        <v>530</v>
      </c>
      <c r="J11640" t="s">
        <v>14</v>
      </c>
      <c r="K11640">
        <v>65</v>
      </c>
      <c r="L11640" t="s">
        <v>15</v>
      </c>
    </row>
    <row r="11641" spans="1:12">
      <c r="A11641" t="e">
        <f ca="1">E00251537605521</f>
        <v>#NAME?</v>
      </c>
      <c r="B11641">
        <v>437</v>
      </c>
      <c r="C11641" t="s">
        <v>216</v>
      </c>
      <c r="D11641" s="1">
        <v>42332</v>
      </c>
      <c r="F11641">
        <v>1</v>
      </c>
      <c r="G11641">
        <v>42769</v>
      </c>
      <c r="H11641" t="s">
        <v>530</v>
      </c>
      <c r="J11641" t="s">
        <v>14</v>
      </c>
      <c r="K11641">
        <v>65</v>
      </c>
      <c r="L11641" t="s">
        <v>15</v>
      </c>
    </row>
    <row r="11642" spans="1:12">
      <c r="A11642" t="e">
        <f ca="1">E00251518873421</f>
        <v>#NAME?</v>
      </c>
      <c r="B11642">
        <v>293</v>
      </c>
      <c r="C11642" t="s">
        <v>25</v>
      </c>
      <c r="D11642" s="1">
        <v>41612</v>
      </c>
      <c r="F11642">
        <v>3</v>
      </c>
      <c r="G11642">
        <v>25000</v>
      </c>
      <c r="H11642" t="s">
        <v>178</v>
      </c>
      <c r="J11642" t="s">
        <v>14</v>
      </c>
      <c r="K11642">
        <v>63</v>
      </c>
      <c r="L11642" t="s">
        <v>15</v>
      </c>
    </row>
    <row r="11643" spans="1:12">
      <c r="A11643" t="e">
        <f ca="1">E00251518873421</f>
        <v>#NAME?</v>
      </c>
      <c r="B11643">
        <v>293</v>
      </c>
      <c r="C11643" t="s">
        <v>25</v>
      </c>
      <c r="D11643" s="1">
        <v>41955</v>
      </c>
      <c r="F11643">
        <v>1</v>
      </c>
      <c r="G11643">
        <v>25000</v>
      </c>
      <c r="H11643" t="s">
        <v>178</v>
      </c>
      <c r="J11643" t="s">
        <v>14</v>
      </c>
      <c r="K11643">
        <v>64</v>
      </c>
      <c r="L11643" t="s">
        <v>15</v>
      </c>
    </row>
    <row r="11644" spans="1:12">
      <c r="A11644" t="e">
        <f ca="1">E00251518873421</f>
        <v>#NAME?</v>
      </c>
      <c r="B11644">
        <v>293</v>
      </c>
      <c r="C11644" t="s">
        <v>25</v>
      </c>
      <c r="D11644" s="1">
        <v>42058</v>
      </c>
      <c r="F11644">
        <v>2</v>
      </c>
      <c r="G11644">
        <v>2722</v>
      </c>
      <c r="H11644" t="s">
        <v>339</v>
      </c>
      <c r="J11644" t="s">
        <v>14</v>
      </c>
      <c r="K11644">
        <v>64</v>
      </c>
      <c r="L11644" t="s">
        <v>15</v>
      </c>
    </row>
    <row r="11645" spans="1:12">
      <c r="A11645" t="e">
        <f ca="1">E00251439860321</f>
        <v>#NAME?</v>
      </c>
      <c r="B11645">
        <v>458</v>
      </c>
      <c r="C11645" t="s">
        <v>275</v>
      </c>
      <c r="D11645" s="1">
        <v>41226</v>
      </c>
      <c r="F11645">
        <v>1</v>
      </c>
      <c r="G11645">
        <v>72610</v>
      </c>
      <c r="H11645" t="s">
        <v>226</v>
      </c>
      <c r="J11645" t="s">
        <v>14</v>
      </c>
      <c r="K11645">
        <v>51</v>
      </c>
      <c r="L11645" t="s">
        <v>15</v>
      </c>
    </row>
    <row r="11646" spans="1:12">
      <c r="A11646" t="e">
        <f ca="1">E00251439860321</f>
        <v>#NAME?</v>
      </c>
      <c r="B11646">
        <v>458</v>
      </c>
      <c r="C11646" t="s">
        <v>275</v>
      </c>
      <c r="D11646" s="1">
        <v>42418</v>
      </c>
      <c r="F11646">
        <v>2</v>
      </c>
      <c r="G11646">
        <v>5198</v>
      </c>
      <c r="H11646" t="s">
        <v>200</v>
      </c>
      <c r="J11646" t="s">
        <v>14</v>
      </c>
      <c r="K11646">
        <v>55</v>
      </c>
      <c r="L11646" t="s">
        <v>15</v>
      </c>
    </row>
    <row r="11647" spans="1:12">
      <c r="A11647" t="e">
        <f ca="1">E00251532382321</f>
        <v>#NAME?</v>
      </c>
      <c r="B11647">
        <v>456</v>
      </c>
      <c r="C11647" t="s">
        <v>518</v>
      </c>
      <c r="D11647" s="1">
        <v>42045</v>
      </c>
      <c r="F11647">
        <v>5</v>
      </c>
      <c r="G11647">
        <v>460</v>
      </c>
      <c r="H11647" t="s">
        <v>16</v>
      </c>
      <c r="J11647" t="s">
        <v>14</v>
      </c>
      <c r="K11647">
        <v>55</v>
      </c>
      <c r="L11647" t="s">
        <v>15</v>
      </c>
    </row>
    <row r="11648" spans="1:12">
      <c r="A11648" t="e">
        <f ca="1">E00251532382321</f>
        <v>#NAME?</v>
      </c>
      <c r="B11648">
        <v>456</v>
      </c>
      <c r="C11648" t="s">
        <v>518</v>
      </c>
      <c r="D11648" s="1">
        <v>42998</v>
      </c>
      <c r="F11648">
        <v>1</v>
      </c>
      <c r="G11648">
        <v>25000</v>
      </c>
      <c r="H11648" t="s">
        <v>178</v>
      </c>
      <c r="J11648" t="s">
        <v>14</v>
      </c>
      <c r="K11648">
        <v>58</v>
      </c>
      <c r="L11648" t="s">
        <v>15</v>
      </c>
    </row>
    <row r="11649" spans="1:12">
      <c r="A11649" t="e">
        <f ca="1">E00251512459221</f>
        <v>#NAME?</v>
      </c>
      <c r="B11649">
        <v>1929</v>
      </c>
      <c r="C11649" t="s">
        <v>195</v>
      </c>
      <c r="D11649" s="1">
        <v>41710</v>
      </c>
      <c r="F11649">
        <v>2</v>
      </c>
      <c r="G11649">
        <v>46619</v>
      </c>
      <c r="H11649" t="s">
        <v>182</v>
      </c>
      <c r="J11649" t="s">
        <v>14</v>
      </c>
      <c r="K11649">
        <v>42</v>
      </c>
      <c r="L11649" t="s">
        <v>15</v>
      </c>
    </row>
    <row r="11650" spans="1:12">
      <c r="A11650" t="e">
        <f ca="1">E00251512459221</f>
        <v>#NAME?</v>
      </c>
      <c r="B11650">
        <v>1929</v>
      </c>
      <c r="C11650" t="s">
        <v>195</v>
      </c>
      <c r="D11650" s="1">
        <v>42194</v>
      </c>
      <c r="F11650">
        <v>5</v>
      </c>
      <c r="G11650">
        <v>70400</v>
      </c>
      <c r="H11650" t="s">
        <v>536</v>
      </c>
      <c r="J11650" t="s">
        <v>14</v>
      </c>
      <c r="K11650">
        <v>44</v>
      </c>
      <c r="L11650" t="s">
        <v>15</v>
      </c>
    </row>
    <row r="11651" spans="1:12">
      <c r="A11651" t="e">
        <f ca="1">E00251532382321</f>
        <v>#NAME?</v>
      </c>
      <c r="B11651">
        <v>456</v>
      </c>
      <c r="C11651" t="s">
        <v>518</v>
      </c>
      <c r="D11651" s="1">
        <v>42975</v>
      </c>
      <c r="F11651">
        <v>2</v>
      </c>
      <c r="G11651">
        <v>4019</v>
      </c>
      <c r="H11651" t="s">
        <v>26</v>
      </c>
      <c r="J11651" t="s">
        <v>14</v>
      </c>
      <c r="K11651">
        <v>58</v>
      </c>
      <c r="L11651" t="s">
        <v>15</v>
      </c>
    </row>
    <row r="11652" spans="1:12">
      <c r="A11652" t="e">
        <f ca="1">E00251532382321</f>
        <v>#NAME?</v>
      </c>
      <c r="B11652">
        <v>456</v>
      </c>
      <c r="C11652" t="s">
        <v>518</v>
      </c>
      <c r="D11652" s="1">
        <v>43084</v>
      </c>
      <c r="F11652">
        <v>1</v>
      </c>
      <c r="G11652">
        <v>460</v>
      </c>
      <c r="H11652" t="s">
        <v>16</v>
      </c>
      <c r="J11652" t="s">
        <v>14</v>
      </c>
      <c r="K11652">
        <v>58</v>
      </c>
      <c r="L11652" t="s">
        <v>15</v>
      </c>
    </row>
    <row r="11653" spans="1:12">
      <c r="A11653" t="e">
        <f ca="1">E00251518873421</f>
        <v>#NAME?</v>
      </c>
      <c r="B11653">
        <v>293</v>
      </c>
      <c r="C11653" t="s">
        <v>25</v>
      </c>
      <c r="D11653" s="1">
        <v>42885</v>
      </c>
      <c r="F11653">
        <v>4</v>
      </c>
      <c r="G11653">
        <v>61171</v>
      </c>
      <c r="H11653" t="s">
        <v>513</v>
      </c>
      <c r="J11653" t="s">
        <v>14</v>
      </c>
      <c r="K11653">
        <v>67</v>
      </c>
      <c r="L11653" t="s">
        <v>15</v>
      </c>
    </row>
    <row r="11654" spans="1:12">
      <c r="A11654" t="e">
        <f ca="1">E00251518873421</f>
        <v>#NAME?</v>
      </c>
      <c r="B11654">
        <v>293</v>
      </c>
      <c r="C11654" t="s">
        <v>25</v>
      </c>
      <c r="D11654" s="1">
        <v>42930</v>
      </c>
      <c r="F11654">
        <v>2</v>
      </c>
      <c r="G11654">
        <v>30789</v>
      </c>
      <c r="H11654" t="s">
        <v>92</v>
      </c>
      <c r="J11654" t="s">
        <v>14</v>
      </c>
      <c r="K11654">
        <v>67</v>
      </c>
      <c r="L11654" t="s">
        <v>15</v>
      </c>
    </row>
    <row r="11655" spans="1:12">
      <c r="A11655" t="e">
        <f ca="1">E00251532382321</f>
        <v>#NAME?</v>
      </c>
      <c r="B11655">
        <v>456</v>
      </c>
      <c r="C11655" t="s">
        <v>518</v>
      </c>
      <c r="D11655" s="1">
        <v>42975</v>
      </c>
      <c r="F11655">
        <v>4</v>
      </c>
      <c r="G11655">
        <v>7904</v>
      </c>
      <c r="H11655" t="s">
        <v>75</v>
      </c>
      <c r="J11655" t="s">
        <v>14</v>
      </c>
      <c r="K11655">
        <v>58</v>
      </c>
      <c r="L11655" t="s">
        <v>22</v>
      </c>
    </row>
    <row r="11656" spans="1:12">
      <c r="A11656" t="e">
        <f ca="1">E00251515326121</f>
        <v>#NAME?</v>
      </c>
      <c r="B11656">
        <v>30</v>
      </c>
      <c r="C11656" t="s">
        <v>344</v>
      </c>
      <c r="D11656" s="1">
        <v>41310</v>
      </c>
      <c r="F11656">
        <v>2</v>
      </c>
      <c r="G11656">
        <v>7904</v>
      </c>
      <c r="H11656" t="s">
        <v>75</v>
      </c>
      <c r="J11656" t="s">
        <v>14</v>
      </c>
      <c r="K11656">
        <v>41</v>
      </c>
      <c r="L11656" t="s">
        <v>22</v>
      </c>
    </row>
    <row r="11657" spans="1:12">
      <c r="A11657" t="e">
        <f ca="1">E00251715779021</f>
        <v>#NAME?</v>
      </c>
      <c r="B11657">
        <v>500</v>
      </c>
      <c r="C11657" t="s">
        <v>161</v>
      </c>
      <c r="D11657" s="1">
        <v>41813</v>
      </c>
      <c r="F11657">
        <v>3</v>
      </c>
      <c r="G11657">
        <v>6251</v>
      </c>
      <c r="H11657" t="s">
        <v>1280</v>
      </c>
      <c r="J11657" t="s">
        <v>14</v>
      </c>
      <c r="K11657">
        <v>61</v>
      </c>
      <c r="L11657" t="s">
        <v>15</v>
      </c>
    </row>
    <row r="11658" spans="1:12">
      <c r="A11658" t="e">
        <f ca="1">E00251512459221</f>
        <v>#NAME?</v>
      </c>
      <c r="B11658">
        <v>1929</v>
      </c>
      <c r="C11658" t="s">
        <v>195</v>
      </c>
      <c r="D11658" s="1">
        <v>42319</v>
      </c>
      <c r="F11658">
        <v>1</v>
      </c>
      <c r="G11658">
        <v>69010</v>
      </c>
      <c r="H11658" t="s">
        <v>294</v>
      </c>
      <c r="J11658" t="s">
        <v>14</v>
      </c>
      <c r="K11658">
        <v>44</v>
      </c>
      <c r="L11658" t="s">
        <v>15</v>
      </c>
    </row>
    <row r="11659" spans="1:12">
      <c r="A11659" t="e">
        <f ca="1">E00251512459221</f>
        <v>#NAME?</v>
      </c>
      <c r="B11659">
        <v>1929</v>
      </c>
      <c r="C11659" t="s">
        <v>195</v>
      </c>
      <c r="D11659" s="1">
        <v>42347</v>
      </c>
      <c r="F11659">
        <v>6</v>
      </c>
      <c r="G11659">
        <v>70400</v>
      </c>
      <c r="H11659" t="s">
        <v>536</v>
      </c>
      <c r="J11659" t="s">
        <v>14</v>
      </c>
      <c r="K11659">
        <v>44</v>
      </c>
      <c r="L11659" t="s">
        <v>15</v>
      </c>
    </row>
    <row r="11660" spans="1:12">
      <c r="A11660" t="e">
        <f ca="1">E00251512459221</f>
        <v>#NAME?</v>
      </c>
      <c r="B11660">
        <v>1929</v>
      </c>
      <c r="C11660" t="s">
        <v>195</v>
      </c>
      <c r="D11660" s="1">
        <v>42586</v>
      </c>
      <c r="F11660">
        <v>3</v>
      </c>
      <c r="G11660">
        <v>78906</v>
      </c>
      <c r="H11660" t="s">
        <v>31</v>
      </c>
      <c r="J11660" t="s">
        <v>14</v>
      </c>
      <c r="K11660">
        <v>45</v>
      </c>
      <c r="L11660" t="s">
        <v>22</v>
      </c>
    </row>
    <row r="11661" spans="1:12">
      <c r="A11661" t="e">
        <f ca="1">E00251512459221</f>
        <v>#NAME?</v>
      </c>
      <c r="B11661">
        <v>1929</v>
      </c>
      <c r="C11661" t="s">
        <v>195</v>
      </c>
      <c r="D11661" s="1">
        <v>42782</v>
      </c>
      <c r="F11661">
        <v>3</v>
      </c>
      <c r="G11661">
        <v>2141</v>
      </c>
      <c r="H11661" t="s">
        <v>614</v>
      </c>
      <c r="J11661" t="s">
        <v>14</v>
      </c>
      <c r="K11661">
        <v>45</v>
      </c>
      <c r="L11661" t="s">
        <v>15</v>
      </c>
    </row>
    <row r="11662" spans="1:12">
      <c r="A11662" t="e">
        <f ca="1">E00251715779021</f>
        <v>#NAME?</v>
      </c>
      <c r="B11662">
        <v>500</v>
      </c>
      <c r="C11662" t="s">
        <v>161</v>
      </c>
      <c r="D11662" s="1">
        <v>42401</v>
      </c>
      <c r="F11662">
        <v>1</v>
      </c>
      <c r="G11662">
        <v>7811</v>
      </c>
      <c r="H11662" t="s">
        <v>878</v>
      </c>
      <c r="J11662" t="s">
        <v>14</v>
      </c>
      <c r="K11662">
        <v>62</v>
      </c>
      <c r="L11662" t="s">
        <v>22</v>
      </c>
    </row>
    <row r="11663" spans="1:12">
      <c r="A11663" t="e">
        <f ca="1">E00251515326121</f>
        <v>#NAME?</v>
      </c>
      <c r="B11663">
        <v>30</v>
      </c>
      <c r="C11663" t="s">
        <v>344</v>
      </c>
      <c r="D11663" s="1">
        <v>41277</v>
      </c>
      <c r="F11663">
        <v>1</v>
      </c>
      <c r="G11663">
        <v>49390</v>
      </c>
      <c r="H11663" t="s">
        <v>59</v>
      </c>
      <c r="J11663" t="s">
        <v>14</v>
      </c>
      <c r="K11663">
        <v>41</v>
      </c>
      <c r="L11663" t="s">
        <v>15</v>
      </c>
    </row>
    <row r="11664" spans="1:12">
      <c r="A11664" t="e">
        <f ca="1">E00251529281021</f>
        <v>#NAME?</v>
      </c>
      <c r="B11664">
        <v>191</v>
      </c>
      <c r="C11664" t="s">
        <v>320</v>
      </c>
      <c r="D11664" s="1">
        <v>42745</v>
      </c>
      <c r="F11664">
        <v>1</v>
      </c>
      <c r="G11664">
        <v>7831</v>
      </c>
      <c r="H11664" t="s">
        <v>274</v>
      </c>
      <c r="J11664" t="s">
        <v>14</v>
      </c>
      <c r="K11664">
        <v>48</v>
      </c>
      <c r="L11664" t="s">
        <v>22</v>
      </c>
    </row>
    <row r="11665" spans="1:12">
      <c r="A11665" t="e">
        <f ca="1">E00251417959821</f>
        <v>#NAME?</v>
      </c>
      <c r="B11665">
        <v>50</v>
      </c>
      <c r="C11665" t="s">
        <v>512</v>
      </c>
      <c r="D11665" s="1">
        <v>42676</v>
      </c>
      <c r="F11665">
        <v>1</v>
      </c>
      <c r="G11665">
        <v>7962</v>
      </c>
      <c r="H11665" t="s">
        <v>111</v>
      </c>
      <c r="J11665" t="s">
        <v>14</v>
      </c>
      <c r="K11665">
        <v>57</v>
      </c>
      <c r="L11665" t="s">
        <v>22</v>
      </c>
    </row>
    <row r="11666" spans="1:12">
      <c r="A11666" t="e">
        <f ca="1">E00251417959821</f>
        <v>#NAME?</v>
      </c>
      <c r="B11666">
        <v>50</v>
      </c>
      <c r="C11666" t="s">
        <v>512</v>
      </c>
      <c r="D11666" s="1">
        <v>43047</v>
      </c>
      <c r="F11666">
        <v>2</v>
      </c>
      <c r="G11666">
        <v>27800</v>
      </c>
      <c r="H11666" t="s">
        <v>145</v>
      </c>
      <c r="J11666" t="s">
        <v>14</v>
      </c>
      <c r="K11666">
        <v>58</v>
      </c>
      <c r="L11666" t="s">
        <v>15</v>
      </c>
    </row>
    <row r="11667" spans="1:12">
      <c r="A11667" t="e">
        <f ca="1">E00251515326121</f>
        <v>#NAME?</v>
      </c>
      <c r="B11667">
        <v>30</v>
      </c>
      <c r="C11667" t="s">
        <v>344</v>
      </c>
      <c r="D11667" s="1">
        <v>42117</v>
      </c>
      <c r="F11667">
        <v>1</v>
      </c>
      <c r="G11667">
        <v>49390</v>
      </c>
      <c r="H11667" t="s">
        <v>59</v>
      </c>
      <c r="J11667" t="s">
        <v>14</v>
      </c>
      <c r="K11667">
        <v>43</v>
      </c>
      <c r="L11667" t="s">
        <v>15</v>
      </c>
    </row>
    <row r="11668" spans="1:12">
      <c r="A11668" t="e">
        <f ca="1">E00251531826221</f>
        <v>#NAME?</v>
      </c>
      <c r="B11668">
        <v>1786</v>
      </c>
      <c r="C11668" t="s">
        <v>37</v>
      </c>
      <c r="D11668" s="1">
        <v>41666</v>
      </c>
      <c r="F11668">
        <v>1</v>
      </c>
      <c r="G11668">
        <v>2531</v>
      </c>
      <c r="H11668" t="s">
        <v>515</v>
      </c>
      <c r="J11668" t="s">
        <v>14</v>
      </c>
      <c r="K11668">
        <v>40</v>
      </c>
      <c r="L11668" t="s">
        <v>15</v>
      </c>
    </row>
    <row r="11669" spans="1:12">
      <c r="A11669" t="e">
        <f ca="1">E00251537605521</f>
        <v>#NAME?</v>
      </c>
      <c r="B11669">
        <v>437</v>
      </c>
      <c r="C11669" t="s">
        <v>216</v>
      </c>
      <c r="D11669" s="1">
        <v>41823</v>
      </c>
      <c r="F11669">
        <v>1</v>
      </c>
      <c r="G11669">
        <v>73300</v>
      </c>
      <c r="H11669" t="s">
        <v>86</v>
      </c>
      <c r="J11669" t="s">
        <v>14</v>
      </c>
      <c r="K11669">
        <v>64</v>
      </c>
      <c r="L11669" t="s">
        <v>15</v>
      </c>
    </row>
    <row r="11670" spans="1:12">
      <c r="A11670" t="e">
        <f ca="1">E00251715848321</f>
        <v>#NAME?</v>
      </c>
      <c r="B11670">
        <v>470</v>
      </c>
      <c r="C11670" t="s">
        <v>457</v>
      </c>
      <c r="D11670" s="1">
        <v>42649</v>
      </c>
      <c r="F11670">
        <v>2</v>
      </c>
      <c r="G11670">
        <v>3051</v>
      </c>
      <c r="H11670" t="s">
        <v>13</v>
      </c>
      <c r="J11670" t="s">
        <v>14</v>
      </c>
      <c r="K11670">
        <v>53</v>
      </c>
      <c r="L11670" t="s">
        <v>15</v>
      </c>
    </row>
    <row r="11671" spans="1:12">
      <c r="A11671" t="e">
        <f ca="1">E00251529281021</f>
        <v>#NAME?</v>
      </c>
      <c r="B11671">
        <v>191</v>
      </c>
      <c r="C11671" t="s">
        <v>320</v>
      </c>
      <c r="D11671" s="1">
        <v>42829</v>
      </c>
      <c r="F11671">
        <v>1</v>
      </c>
      <c r="G11671">
        <v>7831</v>
      </c>
      <c r="H11671" t="s">
        <v>274</v>
      </c>
      <c r="J11671" t="s">
        <v>14</v>
      </c>
      <c r="K11671">
        <v>49</v>
      </c>
      <c r="L11671" t="s">
        <v>22</v>
      </c>
    </row>
    <row r="11672" spans="1:12">
      <c r="A11672" t="e">
        <f ca="1">E00251417959821</f>
        <v>#NAME?</v>
      </c>
      <c r="B11672">
        <v>50</v>
      </c>
      <c r="C11672" t="s">
        <v>512</v>
      </c>
      <c r="D11672" s="1">
        <v>42314</v>
      </c>
      <c r="F11672">
        <v>2</v>
      </c>
      <c r="G11672">
        <v>2729</v>
      </c>
      <c r="H11672" t="s">
        <v>115</v>
      </c>
      <c r="J11672" t="s">
        <v>14</v>
      </c>
      <c r="K11672">
        <v>56</v>
      </c>
      <c r="L11672" t="s">
        <v>15</v>
      </c>
    </row>
    <row r="11673" spans="1:12">
      <c r="A11673" t="e">
        <f ca="1">E00251532382321</f>
        <v>#NAME?</v>
      </c>
      <c r="B11673">
        <v>456</v>
      </c>
      <c r="C11673" t="s">
        <v>518</v>
      </c>
      <c r="D11673" s="1">
        <v>41880</v>
      </c>
      <c r="F11673">
        <v>4</v>
      </c>
      <c r="G11673">
        <v>2729</v>
      </c>
      <c r="H11673" t="s">
        <v>115</v>
      </c>
      <c r="J11673" t="s">
        <v>14</v>
      </c>
      <c r="K11673">
        <v>55</v>
      </c>
      <c r="L11673" t="s">
        <v>15</v>
      </c>
    </row>
    <row r="11674" spans="1:12">
      <c r="A11674" t="e">
        <f ca="1">E00251619842621</f>
        <v>#NAME?</v>
      </c>
      <c r="B11674">
        <v>746</v>
      </c>
      <c r="C11674" t="s">
        <v>527</v>
      </c>
      <c r="D11674" s="1">
        <v>42013</v>
      </c>
      <c r="E11674">
        <v>0</v>
      </c>
      <c r="F11674">
        <v>1</v>
      </c>
      <c r="G11674">
        <v>72670</v>
      </c>
      <c r="H11674" t="s">
        <v>223</v>
      </c>
      <c r="J11674" t="s">
        <v>34</v>
      </c>
      <c r="K11674">
        <v>38</v>
      </c>
      <c r="L11674" t="s">
        <v>15</v>
      </c>
    </row>
    <row r="11675" spans="1:12">
      <c r="A11675" t="e">
        <f ca="1">E00251619842621</f>
        <v>#NAME?</v>
      </c>
      <c r="B11675">
        <v>746</v>
      </c>
      <c r="C11675" t="s">
        <v>527</v>
      </c>
      <c r="D11675" s="1">
        <v>42766</v>
      </c>
      <c r="E11675">
        <v>4</v>
      </c>
      <c r="F11675">
        <v>7</v>
      </c>
      <c r="G11675">
        <v>53081</v>
      </c>
      <c r="H11675" t="s">
        <v>456</v>
      </c>
      <c r="J11675" t="s">
        <v>34</v>
      </c>
      <c r="K11675">
        <v>40</v>
      </c>
      <c r="L11675" t="s">
        <v>15</v>
      </c>
    </row>
    <row r="11676" spans="1:12">
      <c r="A11676" t="e">
        <f ca="1">E00251532382321</f>
        <v>#NAME?</v>
      </c>
      <c r="B11676">
        <v>456</v>
      </c>
      <c r="C11676" t="s">
        <v>518</v>
      </c>
      <c r="D11676" s="1">
        <v>42249</v>
      </c>
      <c r="F11676">
        <v>2</v>
      </c>
      <c r="G11676">
        <v>4019</v>
      </c>
      <c r="H11676" t="s">
        <v>26</v>
      </c>
      <c r="J11676" t="s">
        <v>14</v>
      </c>
      <c r="K11676">
        <v>56</v>
      </c>
      <c r="L11676" t="s">
        <v>15</v>
      </c>
    </row>
    <row r="11677" spans="1:12">
      <c r="A11677" t="e">
        <f ca="1">E00251532382321</f>
        <v>#NAME?</v>
      </c>
      <c r="B11677">
        <v>456</v>
      </c>
      <c r="C11677" t="s">
        <v>518</v>
      </c>
      <c r="D11677" s="1">
        <v>42276</v>
      </c>
      <c r="F11677">
        <v>3</v>
      </c>
      <c r="G11677">
        <v>4019</v>
      </c>
      <c r="H11677" t="s">
        <v>26</v>
      </c>
      <c r="J11677" t="s">
        <v>14</v>
      </c>
      <c r="K11677">
        <v>56</v>
      </c>
      <c r="L11677" t="s">
        <v>15</v>
      </c>
    </row>
    <row r="11678" spans="1:12">
      <c r="A11678" t="e">
        <f ca="1">E00251617620421</f>
        <v>#NAME?</v>
      </c>
      <c r="B11678">
        <v>481</v>
      </c>
      <c r="C11678" t="s">
        <v>402</v>
      </c>
      <c r="D11678" s="1">
        <v>42032</v>
      </c>
      <c r="F11678">
        <v>1</v>
      </c>
      <c r="G11678">
        <v>5533</v>
      </c>
      <c r="H11678" t="s">
        <v>537</v>
      </c>
      <c r="J11678" t="s">
        <v>14</v>
      </c>
      <c r="K11678">
        <v>52</v>
      </c>
      <c r="L11678" t="s">
        <v>15</v>
      </c>
    </row>
    <row r="11679" spans="1:12">
      <c r="A11679" t="e">
        <f ca="1">E00251617620421</f>
        <v>#NAME?</v>
      </c>
      <c r="B11679">
        <v>485</v>
      </c>
      <c r="C11679" t="s">
        <v>241</v>
      </c>
      <c r="D11679" s="1">
        <v>40968</v>
      </c>
      <c r="F11679">
        <v>5</v>
      </c>
      <c r="G11679">
        <v>2169</v>
      </c>
      <c r="H11679" t="s">
        <v>40</v>
      </c>
      <c r="J11679" t="s">
        <v>14</v>
      </c>
      <c r="K11679">
        <v>49</v>
      </c>
      <c r="L11679" t="s">
        <v>15</v>
      </c>
    </row>
    <row r="11680" spans="1:12">
      <c r="A11680" t="e">
        <f ca="1">E00251617620421</f>
        <v>#NAME?</v>
      </c>
      <c r="B11680">
        <v>485</v>
      </c>
      <c r="C11680" t="s">
        <v>241</v>
      </c>
      <c r="D11680" s="1">
        <v>41757</v>
      </c>
      <c r="F11680">
        <v>4</v>
      </c>
      <c r="G11680">
        <v>7295</v>
      </c>
      <c r="H11680" t="s">
        <v>76</v>
      </c>
      <c r="J11680" t="s">
        <v>14</v>
      </c>
      <c r="K11680">
        <v>51</v>
      </c>
      <c r="L11680" t="s">
        <v>15</v>
      </c>
    </row>
    <row r="11681" spans="1:12">
      <c r="A11681" t="e">
        <f ca="1">E00251617620421</f>
        <v>#NAME?</v>
      </c>
      <c r="B11681">
        <v>485</v>
      </c>
      <c r="C11681" t="s">
        <v>241</v>
      </c>
      <c r="D11681" s="1">
        <v>42327</v>
      </c>
      <c r="F11681">
        <v>3</v>
      </c>
      <c r="G11681">
        <v>7962</v>
      </c>
      <c r="H11681" t="s">
        <v>111</v>
      </c>
      <c r="J11681" t="s">
        <v>14</v>
      </c>
      <c r="K11681">
        <v>53</v>
      </c>
      <c r="L11681" t="s">
        <v>22</v>
      </c>
    </row>
    <row r="11682" spans="1:12">
      <c r="A11682" t="e">
        <f ca="1">E00251617620421</f>
        <v>#NAME?</v>
      </c>
      <c r="B11682">
        <v>485</v>
      </c>
      <c r="C11682" t="s">
        <v>241</v>
      </c>
      <c r="D11682" s="1">
        <v>42473</v>
      </c>
      <c r="F11682">
        <v>3</v>
      </c>
      <c r="G11682">
        <v>7962</v>
      </c>
      <c r="H11682" t="s">
        <v>111</v>
      </c>
      <c r="J11682" t="s">
        <v>14</v>
      </c>
      <c r="K11682">
        <v>53</v>
      </c>
      <c r="L11682" t="s">
        <v>22</v>
      </c>
    </row>
    <row r="11683" spans="1:12">
      <c r="A11683" t="e">
        <f ca="1">E00251430095721</f>
        <v>#NAME?</v>
      </c>
      <c r="B11683">
        <v>500</v>
      </c>
      <c r="C11683" t="s">
        <v>161</v>
      </c>
      <c r="D11683" s="1">
        <v>41464</v>
      </c>
      <c r="F11683">
        <v>2</v>
      </c>
      <c r="G11683">
        <v>496</v>
      </c>
      <c r="H11683" t="s">
        <v>190</v>
      </c>
      <c r="J11683" t="s">
        <v>14</v>
      </c>
      <c r="K11683">
        <v>55</v>
      </c>
      <c r="L11683" t="s">
        <v>15</v>
      </c>
    </row>
    <row r="11684" spans="1:12">
      <c r="A11684" t="e">
        <f ca="1">E00251430095721</f>
        <v>#NAME?</v>
      </c>
      <c r="B11684">
        <v>500</v>
      </c>
      <c r="C11684" t="s">
        <v>161</v>
      </c>
      <c r="D11684" s="1">
        <v>41565</v>
      </c>
      <c r="F11684">
        <v>4</v>
      </c>
      <c r="G11684">
        <v>496</v>
      </c>
      <c r="H11684" t="s">
        <v>190</v>
      </c>
      <c r="J11684" t="s">
        <v>14</v>
      </c>
      <c r="K11684">
        <v>55</v>
      </c>
      <c r="L11684" t="s">
        <v>15</v>
      </c>
    </row>
    <row r="11685" spans="1:12">
      <c r="A11685" t="e">
        <f ca="1">E00251711668421</f>
        <v>#NAME?</v>
      </c>
      <c r="B11685">
        <v>11</v>
      </c>
      <c r="C11685" t="s">
        <v>245</v>
      </c>
      <c r="D11685" s="1">
        <v>41927</v>
      </c>
      <c r="F11685">
        <v>1</v>
      </c>
      <c r="G11685">
        <v>7962</v>
      </c>
      <c r="H11685" t="s">
        <v>111</v>
      </c>
      <c r="J11685" t="s">
        <v>14</v>
      </c>
      <c r="K11685">
        <v>55</v>
      </c>
      <c r="L11685" t="s">
        <v>22</v>
      </c>
    </row>
    <row r="11686" spans="1:12">
      <c r="A11686" t="e">
        <f ca="1">E00251711668421</f>
        <v>#NAME?</v>
      </c>
      <c r="B11686">
        <v>11</v>
      </c>
      <c r="C11686" t="s">
        <v>245</v>
      </c>
      <c r="D11686" s="1">
        <v>42425</v>
      </c>
      <c r="F11686">
        <v>3</v>
      </c>
      <c r="G11686">
        <v>4019</v>
      </c>
      <c r="H11686" t="s">
        <v>26</v>
      </c>
      <c r="J11686" t="s">
        <v>14</v>
      </c>
      <c r="K11686">
        <v>56</v>
      </c>
      <c r="L11686" t="s">
        <v>15</v>
      </c>
    </row>
    <row r="11687" spans="1:12">
      <c r="A11687" t="e">
        <f ca="1">E00251711668421</f>
        <v>#NAME?</v>
      </c>
      <c r="B11687">
        <v>7927</v>
      </c>
      <c r="C11687" t="s">
        <v>367</v>
      </c>
      <c r="D11687" s="1">
        <v>42690</v>
      </c>
      <c r="F11687">
        <v>3</v>
      </c>
      <c r="G11687">
        <v>49390</v>
      </c>
      <c r="H11687" t="s">
        <v>59</v>
      </c>
      <c r="J11687" t="s">
        <v>14</v>
      </c>
      <c r="K11687">
        <v>57</v>
      </c>
      <c r="L11687" t="s">
        <v>15</v>
      </c>
    </row>
    <row r="11688" spans="1:12">
      <c r="A11688" t="e">
        <f ca="1">E00251430095721</f>
        <v>#NAME?</v>
      </c>
      <c r="B11688">
        <v>500</v>
      </c>
      <c r="C11688" t="s">
        <v>161</v>
      </c>
      <c r="D11688" s="1">
        <v>42123</v>
      </c>
      <c r="F11688">
        <v>2</v>
      </c>
      <c r="G11688">
        <v>25000</v>
      </c>
      <c r="H11688" t="s">
        <v>178</v>
      </c>
      <c r="J11688" t="s">
        <v>14</v>
      </c>
      <c r="K11688">
        <v>56</v>
      </c>
      <c r="L11688" t="s">
        <v>15</v>
      </c>
    </row>
    <row r="11689" spans="1:12">
      <c r="A11689" t="e">
        <f ca="1">E00251430095721</f>
        <v>#NAME?</v>
      </c>
      <c r="B11689">
        <v>500</v>
      </c>
      <c r="C11689" t="s">
        <v>161</v>
      </c>
      <c r="D11689" s="1">
        <v>42137</v>
      </c>
      <c r="F11689">
        <v>2</v>
      </c>
      <c r="G11689">
        <v>496</v>
      </c>
      <c r="H11689" t="s">
        <v>190</v>
      </c>
      <c r="J11689" t="s">
        <v>14</v>
      </c>
      <c r="K11689">
        <v>56</v>
      </c>
      <c r="L11689" t="s">
        <v>15</v>
      </c>
    </row>
    <row r="11690" spans="1:12">
      <c r="A11690" t="e">
        <f ca="1">E00251430095721</f>
        <v>#NAME?</v>
      </c>
      <c r="B11690">
        <v>500</v>
      </c>
      <c r="C11690" t="s">
        <v>161</v>
      </c>
      <c r="D11690" s="1">
        <v>42716</v>
      </c>
      <c r="F11690">
        <v>5</v>
      </c>
      <c r="G11690">
        <v>30501</v>
      </c>
      <c r="H11690" t="s">
        <v>935</v>
      </c>
      <c r="J11690" t="s">
        <v>14</v>
      </c>
      <c r="K11690">
        <v>58</v>
      </c>
      <c r="L11690" t="s">
        <v>15</v>
      </c>
    </row>
    <row r="11691" spans="1:12">
      <c r="A11691" t="e">
        <f ca="1">E00251417959821</f>
        <v>#NAME?</v>
      </c>
      <c r="B11691">
        <v>50</v>
      </c>
      <c r="C11691" t="s">
        <v>512</v>
      </c>
      <c r="D11691" s="1">
        <v>40991</v>
      </c>
      <c r="F11691">
        <v>1</v>
      </c>
      <c r="G11691">
        <v>29690</v>
      </c>
      <c r="H11691" t="s">
        <v>52</v>
      </c>
      <c r="J11691" t="s">
        <v>14</v>
      </c>
      <c r="K11691">
        <v>52</v>
      </c>
      <c r="L11691" t="s">
        <v>15</v>
      </c>
    </row>
    <row r="11692" spans="1:12">
      <c r="A11692" t="e">
        <f ca="1">E00251417959821</f>
        <v>#NAME?</v>
      </c>
      <c r="B11692">
        <v>50</v>
      </c>
      <c r="C11692" t="s">
        <v>512</v>
      </c>
      <c r="D11692" s="1">
        <v>41295</v>
      </c>
      <c r="F11692">
        <v>1</v>
      </c>
      <c r="G11692">
        <v>7962</v>
      </c>
      <c r="H11692" t="s">
        <v>111</v>
      </c>
      <c r="J11692" t="s">
        <v>14</v>
      </c>
      <c r="K11692">
        <v>53</v>
      </c>
      <c r="L11692" t="s">
        <v>22</v>
      </c>
    </row>
    <row r="11693" spans="1:12">
      <c r="A11693" t="e">
        <f ca="1">E00251417959821</f>
        <v>#NAME?</v>
      </c>
      <c r="B11693">
        <v>50</v>
      </c>
      <c r="C11693" t="s">
        <v>512</v>
      </c>
      <c r="D11693" s="1">
        <v>42356</v>
      </c>
      <c r="F11693">
        <v>1</v>
      </c>
      <c r="G11693">
        <v>2809</v>
      </c>
      <c r="H11693" t="s">
        <v>90</v>
      </c>
      <c r="J11693" t="s">
        <v>14</v>
      </c>
      <c r="K11693">
        <v>56</v>
      </c>
      <c r="L11693" t="s">
        <v>15</v>
      </c>
    </row>
    <row r="11694" spans="1:12">
      <c r="A11694" t="e">
        <f ca="1">E00251417959821</f>
        <v>#NAME?</v>
      </c>
      <c r="B11694">
        <v>50</v>
      </c>
      <c r="C11694" t="s">
        <v>512</v>
      </c>
      <c r="D11694" s="1">
        <v>42536</v>
      </c>
      <c r="F11694">
        <v>1</v>
      </c>
      <c r="G11694">
        <v>78906</v>
      </c>
      <c r="H11694" t="s">
        <v>31</v>
      </c>
      <c r="J11694" t="s">
        <v>14</v>
      </c>
      <c r="K11694">
        <v>57</v>
      </c>
      <c r="L11694" t="s">
        <v>22</v>
      </c>
    </row>
    <row r="11695" spans="1:12">
      <c r="A11695" t="e">
        <f ca="1">E00251417959821</f>
        <v>#NAME?</v>
      </c>
      <c r="B11695">
        <v>50</v>
      </c>
      <c r="C11695" t="s">
        <v>512</v>
      </c>
      <c r="D11695" s="1">
        <v>43047</v>
      </c>
      <c r="F11695">
        <v>1</v>
      </c>
      <c r="G11695">
        <v>4019</v>
      </c>
      <c r="H11695" t="s">
        <v>26</v>
      </c>
      <c r="J11695" t="s">
        <v>14</v>
      </c>
      <c r="K11695">
        <v>58</v>
      </c>
      <c r="L11695" t="s">
        <v>15</v>
      </c>
    </row>
    <row r="11696" spans="1:12">
      <c r="A11696" t="e">
        <f ca="1">E00251619842621</f>
        <v>#NAME?</v>
      </c>
      <c r="B11696">
        <v>459</v>
      </c>
      <c r="C11696" t="s">
        <v>187</v>
      </c>
      <c r="D11696" s="1">
        <v>41225</v>
      </c>
      <c r="F11696">
        <v>1</v>
      </c>
      <c r="G11696">
        <v>72611</v>
      </c>
      <c r="H11696" t="s">
        <v>504</v>
      </c>
      <c r="J11696" t="s">
        <v>14</v>
      </c>
      <c r="K11696">
        <v>36</v>
      </c>
      <c r="L11696" t="s">
        <v>15</v>
      </c>
    </row>
    <row r="11697" spans="1:12">
      <c r="A11697" t="e">
        <f ca="1">E00251619842621</f>
        <v>#NAME?</v>
      </c>
      <c r="B11697">
        <v>459</v>
      </c>
      <c r="C11697" t="s">
        <v>187</v>
      </c>
      <c r="D11697" s="1">
        <v>41016</v>
      </c>
      <c r="F11697">
        <v>1</v>
      </c>
      <c r="G11697">
        <v>72611</v>
      </c>
      <c r="H11697" t="s">
        <v>504</v>
      </c>
      <c r="J11697" t="s">
        <v>14</v>
      </c>
      <c r="K11697">
        <v>36</v>
      </c>
      <c r="L11697" t="s">
        <v>15</v>
      </c>
    </row>
    <row r="11698" spans="1:12">
      <c r="A11698" t="e">
        <f ca="1">E00251619842621</f>
        <v>#NAME?</v>
      </c>
      <c r="B11698">
        <v>459</v>
      </c>
      <c r="C11698" t="s">
        <v>187</v>
      </c>
      <c r="D11698" s="1">
        <v>41912</v>
      </c>
      <c r="F11698">
        <v>1</v>
      </c>
      <c r="G11698">
        <v>4549</v>
      </c>
      <c r="H11698" t="s">
        <v>69</v>
      </c>
      <c r="J11698" t="s">
        <v>14</v>
      </c>
      <c r="K11698">
        <v>38</v>
      </c>
      <c r="L11698" t="s">
        <v>15</v>
      </c>
    </row>
    <row r="11699" spans="1:12">
      <c r="A11699" t="e">
        <f ca="1">E00251430095721</f>
        <v>#NAME?</v>
      </c>
      <c r="B11699">
        <v>500</v>
      </c>
      <c r="C11699" t="s">
        <v>161</v>
      </c>
      <c r="D11699" s="1">
        <v>41206</v>
      </c>
      <c r="F11699">
        <v>2</v>
      </c>
      <c r="G11699">
        <v>496</v>
      </c>
      <c r="H11699" t="s">
        <v>190</v>
      </c>
      <c r="J11699" t="s">
        <v>14</v>
      </c>
      <c r="K11699">
        <v>54</v>
      </c>
      <c r="L11699" t="s">
        <v>15</v>
      </c>
    </row>
    <row r="11700" spans="1:12">
      <c r="A11700" t="e">
        <f ca="1">E00251715848321</f>
        <v>#NAME?</v>
      </c>
      <c r="B11700">
        <v>470</v>
      </c>
      <c r="C11700" t="s">
        <v>457</v>
      </c>
      <c r="D11700" s="1">
        <v>41605</v>
      </c>
      <c r="F11700">
        <v>2</v>
      </c>
      <c r="G11700">
        <v>72871</v>
      </c>
      <c r="H11700" t="s">
        <v>685</v>
      </c>
      <c r="J11700" t="s">
        <v>14</v>
      </c>
      <c r="K11700">
        <v>50</v>
      </c>
      <c r="L11700" t="s">
        <v>15</v>
      </c>
    </row>
    <row r="11701" spans="1:12">
      <c r="A11701" t="e">
        <f ca="1">E00251619842621</f>
        <v>#NAME?</v>
      </c>
      <c r="B11701">
        <v>459</v>
      </c>
      <c r="C11701" t="s">
        <v>187</v>
      </c>
      <c r="D11701" s="1">
        <v>42262</v>
      </c>
      <c r="F11701">
        <v>2</v>
      </c>
      <c r="G11701">
        <v>72670</v>
      </c>
      <c r="H11701" t="s">
        <v>223</v>
      </c>
      <c r="J11701" t="s">
        <v>14</v>
      </c>
      <c r="K11701">
        <v>39</v>
      </c>
      <c r="L11701" t="s">
        <v>15</v>
      </c>
    </row>
    <row r="11702" spans="1:12">
      <c r="A11702" t="e">
        <f ca="1">E00251619842621</f>
        <v>#NAME?</v>
      </c>
      <c r="B11702">
        <v>459</v>
      </c>
      <c r="C11702" t="s">
        <v>187</v>
      </c>
      <c r="D11702" s="1">
        <v>41065</v>
      </c>
      <c r="F11702">
        <v>1</v>
      </c>
      <c r="G11702">
        <v>72611</v>
      </c>
      <c r="H11702" t="s">
        <v>504</v>
      </c>
      <c r="J11702" t="s">
        <v>14</v>
      </c>
      <c r="K11702">
        <v>36</v>
      </c>
      <c r="L11702" t="s">
        <v>15</v>
      </c>
    </row>
    <row r="11703" spans="1:12">
      <c r="A11703" t="e">
        <f ca="1">E00251427098221</f>
        <v>#NAME?</v>
      </c>
      <c r="B11703">
        <v>11</v>
      </c>
      <c r="C11703" t="s">
        <v>245</v>
      </c>
      <c r="D11703" s="1">
        <v>42494</v>
      </c>
      <c r="F11703">
        <v>1</v>
      </c>
      <c r="G11703">
        <v>4019</v>
      </c>
      <c r="H11703" t="s">
        <v>26</v>
      </c>
      <c r="J11703" t="s">
        <v>14</v>
      </c>
      <c r="K11703">
        <v>43</v>
      </c>
      <c r="L11703" t="s">
        <v>15</v>
      </c>
    </row>
    <row r="11704" spans="1:12">
      <c r="A11704" t="e">
        <f ca="1">E00251427098221</f>
        <v>#NAME?</v>
      </c>
      <c r="B11704">
        <v>4991</v>
      </c>
      <c r="C11704" t="s">
        <v>838</v>
      </c>
      <c r="D11704" s="1">
        <v>41713</v>
      </c>
      <c r="F11704">
        <v>2</v>
      </c>
      <c r="G11704">
        <v>4019</v>
      </c>
      <c r="H11704" t="s">
        <v>26</v>
      </c>
      <c r="I11704" t="s">
        <v>148</v>
      </c>
      <c r="J11704" t="s">
        <v>57</v>
      </c>
      <c r="K11704">
        <v>41</v>
      </c>
      <c r="L11704" t="s">
        <v>15</v>
      </c>
    </row>
    <row r="11705" spans="1:12">
      <c r="A11705" t="e">
        <f ca="1">E00251619842621</f>
        <v>#NAME?</v>
      </c>
      <c r="B11705">
        <v>459</v>
      </c>
      <c r="C11705" t="s">
        <v>187</v>
      </c>
      <c r="D11705" s="1">
        <v>41092</v>
      </c>
      <c r="F11705">
        <v>1</v>
      </c>
      <c r="G11705">
        <v>72611</v>
      </c>
      <c r="H11705" t="s">
        <v>504</v>
      </c>
      <c r="J11705" t="s">
        <v>14</v>
      </c>
      <c r="K11705">
        <v>36</v>
      </c>
      <c r="L11705" t="s">
        <v>15</v>
      </c>
    </row>
    <row r="11706" spans="1:12">
      <c r="A11706" t="e">
        <f ca="1">E00251619842621</f>
        <v>#NAME?</v>
      </c>
      <c r="B11706">
        <v>459</v>
      </c>
      <c r="C11706" t="s">
        <v>187</v>
      </c>
      <c r="D11706" s="1">
        <v>41165</v>
      </c>
      <c r="F11706">
        <v>1</v>
      </c>
      <c r="G11706">
        <v>72611</v>
      </c>
      <c r="H11706" t="s">
        <v>504</v>
      </c>
      <c r="J11706" t="s">
        <v>14</v>
      </c>
      <c r="K11706">
        <v>36</v>
      </c>
      <c r="L11706" t="s">
        <v>15</v>
      </c>
    </row>
    <row r="11707" spans="1:12">
      <c r="A11707" t="e">
        <f ca="1">E00251619842621</f>
        <v>#NAME?</v>
      </c>
      <c r="B11707">
        <v>459</v>
      </c>
      <c r="C11707" t="s">
        <v>187</v>
      </c>
      <c r="D11707" s="1">
        <v>42660</v>
      </c>
      <c r="F11707">
        <v>1</v>
      </c>
      <c r="G11707">
        <v>2809</v>
      </c>
      <c r="H11707" t="s">
        <v>90</v>
      </c>
      <c r="J11707" t="s">
        <v>14</v>
      </c>
      <c r="K11707">
        <v>40</v>
      </c>
      <c r="L11707" t="s">
        <v>15</v>
      </c>
    </row>
    <row r="11708" spans="1:12">
      <c r="A11708" t="e">
        <f ca="1">E00251417959821</f>
        <v>#NAME?</v>
      </c>
      <c r="B11708">
        <v>50</v>
      </c>
      <c r="C11708" t="s">
        <v>512</v>
      </c>
      <c r="D11708" s="1">
        <v>42748</v>
      </c>
      <c r="F11708">
        <v>1</v>
      </c>
      <c r="G11708">
        <v>5718</v>
      </c>
      <c r="H11708" t="s">
        <v>244</v>
      </c>
      <c r="J11708" t="s">
        <v>14</v>
      </c>
      <c r="K11708">
        <v>57</v>
      </c>
      <c r="L11708" t="s">
        <v>15</v>
      </c>
    </row>
    <row r="11709" spans="1:12">
      <c r="A11709" t="e">
        <f ca="1">E00251439555921</f>
        <v>#NAME?</v>
      </c>
      <c r="B11709">
        <v>702</v>
      </c>
      <c r="C11709" t="s">
        <v>293</v>
      </c>
      <c r="D11709" s="1">
        <v>41604</v>
      </c>
      <c r="F11709">
        <v>1</v>
      </c>
      <c r="G11709">
        <v>53019</v>
      </c>
      <c r="H11709" t="s">
        <v>304</v>
      </c>
      <c r="J11709" t="s">
        <v>14</v>
      </c>
      <c r="K11709">
        <v>56</v>
      </c>
      <c r="L11709" t="s">
        <v>15</v>
      </c>
    </row>
    <row r="11710" spans="1:12">
      <c r="A11710" t="e">
        <f ca="1">E00251439555921</f>
        <v>#NAME?</v>
      </c>
      <c r="B11710">
        <v>702</v>
      </c>
      <c r="C11710" t="s">
        <v>293</v>
      </c>
      <c r="D11710" s="1">
        <v>42305</v>
      </c>
      <c r="F11710">
        <v>2</v>
      </c>
      <c r="G11710">
        <v>6278</v>
      </c>
      <c r="H11710" t="s">
        <v>554</v>
      </c>
      <c r="J11710" t="s">
        <v>14</v>
      </c>
      <c r="K11710">
        <v>58</v>
      </c>
      <c r="L11710" t="s">
        <v>15</v>
      </c>
    </row>
    <row r="11711" spans="1:12">
      <c r="A11711" t="e">
        <f ca="1">E00251429795121</f>
        <v>#NAME?</v>
      </c>
      <c r="B11711">
        <v>154</v>
      </c>
      <c r="C11711" t="s">
        <v>533</v>
      </c>
      <c r="D11711" s="1">
        <v>41025</v>
      </c>
      <c r="F11711">
        <v>1</v>
      </c>
      <c r="G11711">
        <v>27800</v>
      </c>
      <c r="H11711" t="s">
        <v>145</v>
      </c>
      <c r="J11711" t="s">
        <v>14</v>
      </c>
      <c r="K11711">
        <v>44</v>
      </c>
      <c r="L11711" t="s">
        <v>15</v>
      </c>
    </row>
    <row r="11712" spans="1:12">
      <c r="A11712" t="e">
        <f ca="1">E00251429795121</f>
        <v>#NAME?</v>
      </c>
      <c r="B11712">
        <v>154</v>
      </c>
      <c r="C11712" t="s">
        <v>533</v>
      </c>
      <c r="D11712" s="1">
        <v>42496</v>
      </c>
      <c r="F11712">
        <v>1</v>
      </c>
      <c r="G11712">
        <v>460</v>
      </c>
      <c r="H11712" t="s">
        <v>16</v>
      </c>
      <c r="J11712" t="s">
        <v>14</v>
      </c>
      <c r="K11712">
        <v>48</v>
      </c>
      <c r="L11712" t="s">
        <v>15</v>
      </c>
    </row>
    <row r="11713" spans="1:12">
      <c r="A11713" t="e">
        <f ca="1">E00251537605521</f>
        <v>#NAME?</v>
      </c>
      <c r="B11713">
        <v>437</v>
      </c>
      <c r="C11713" t="s">
        <v>216</v>
      </c>
      <c r="D11713" s="1">
        <v>41235</v>
      </c>
      <c r="F11713">
        <v>2</v>
      </c>
      <c r="G11713">
        <v>72610</v>
      </c>
      <c r="H11713" t="s">
        <v>226</v>
      </c>
      <c r="J11713" t="s">
        <v>14</v>
      </c>
      <c r="K11713">
        <v>62</v>
      </c>
      <c r="L11713" t="s">
        <v>15</v>
      </c>
    </row>
    <row r="11714" spans="1:12">
      <c r="A11714" t="e">
        <f ca="1">E00251439555921</f>
        <v>#NAME?</v>
      </c>
      <c r="B11714">
        <v>702</v>
      </c>
      <c r="C11714" t="s">
        <v>293</v>
      </c>
      <c r="D11714" s="1">
        <v>41031</v>
      </c>
      <c r="F11714">
        <v>3</v>
      </c>
      <c r="G11714">
        <v>7295</v>
      </c>
      <c r="H11714" t="s">
        <v>76</v>
      </c>
      <c r="J11714" t="s">
        <v>14</v>
      </c>
      <c r="K11714">
        <v>54</v>
      </c>
      <c r="L11714" t="s">
        <v>15</v>
      </c>
    </row>
    <row r="11715" spans="1:12">
      <c r="A11715" t="e">
        <f ca="1">E00251439555921</f>
        <v>#NAME?</v>
      </c>
      <c r="B11715">
        <v>702</v>
      </c>
      <c r="C11715" t="s">
        <v>293</v>
      </c>
      <c r="D11715" s="1">
        <v>42206</v>
      </c>
      <c r="F11715">
        <v>4</v>
      </c>
      <c r="G11715">
        <v>69010</v>
      </c>
      <c r="H11715" t="s">
        <v>294</v>
      </c>
      <c r="J11715" t="s">
        <v>14</v>
      </c>
      <c r="K11715">
        <v>57</v>
      </c>
      <c r="L11715" t="s">
        <v>15</v>
      </c>
    </row>
    <row r="11716" spans="1:12">
      <c r="A11716" t="e">
        <f ca="1">E00251417959821</f>
        <v>#NAME?</v>
      </c>
      <c r="B11716">
        <v>50</v>
      </c>
      <c r="C11716" t="s">
        <v>512</v>
      </c>
      <c r="D11716" s="1">
        <v>42563</v>
      </c>
      <c r="F11716">
        <v>1</v>
      </c>
      <c r="G11716">
        <v>27800</v>
      </c>
      <c r="H11716" t="s">
        <v>145</v>
      </c>
      <c r="J11716" t="s">
        <v>14</v>
      </c>
      <c r="K11716">
        <v>57</v>
      </c>
      <c r="L11716" t="s">
        <v>15</v>
      </c>
    </row>
    <row r="11717" spans="1:12">
      <c r="A11717" t="e">
        <f ca="1">E00251537605521</f>
        <v>#NAME?</v>
      </c>
      <c r="B11717">
        <v>437</v>
      </c>
      <c r="C11717" t="s">
        <v>216</v>
      </c>
      <c r="D11717" s="1">
        <v>42355</v>
      </c>
      <c r="F11717">
        <v>1</v>
      </c>
      <c r="G11717">
        <v>7962</v>
      </c>
      <c r="H11717" t="s">
        <v>111</v>
      </c>
      <c r="J11717" t="s">
        <v>14</v>
      </c>
      <c r="K11717">
        <v>65</v>
      </c>
      <c r="L11717" t="s">
        <v>22</v>
      </c>
    </row>
    <row r="11718" spans="1:12">
      <c r="A11718" t="e">
        <f ca="1">E00251711668421</f>
        <v>#NAME?</v>
      </c>
      <c r="B11718">
        <v>11</v>
      </c>
      <c r="C11718" t="s">
        <v>245</v>
      </c>
      <c r="D11718" s="1">
        <v>42516</v>
      </c>
      <c r="F11718">
        <v>3</v>
      </c>
      <c r="G11718">
        <v>49390</v>
      </c>
      <c r="H11718" t="s">
        <v>59</v>
      </c>
      <c r="J11718" t="s">
        <v>14</v>
      </c>
      <c r="K11718">
        <v>57</v>
      </c>
      <c r="L11718" t="s">
        <v>15</v>
      </c>
    </row>
    <row r="11719" spans="1:12">
      <c r="A11719" t="e">
        <f ca="1">E00251512459221</f>
        <v>#NAME?</v>
      </c>
      <c r="B11719">
        <v>1929</v>
      </c>
      <c r="C11719" t="s">
        <v>195</v>
      </c>
      <c r="D11719" s="1">
        <v>42194</v>
      </c>
      <c r="F11719">
        <v>3</v>
      </c>
      <c r="G11719">
        <v>4556</v>
      </c>
      <c r="H11719" t="s">
        <v>121</v>
      </c>
      <c r="J11719" t="s">
        <v>14</v>
      </c>
      <c r="K11719">
        <v>44</v>
      </c>
      <c r="L11719" t="s">
        <v>15</v>
      </c>
    </row>
    <row r="11720" spans="1:12">
      <c r="A11720" t="e">
        <f ca="1">E00251711668421</f>
        <v>#NAME?</v>
      </c>
      <c r="B11720">
        <v>7927</v>
      </c>
      <c r="C11720" t="s">
        <v>367</v>
      </c>
      <c r="D11720" s="1">
        <v>42892</v>
      </c>
      <c r="F11720">
        <v>3</v>
      </c>
      <c r="G11720">
        <v>37205</v>
      </c>
      <c r="H11720" t="s">
        <v>191</v>
      </c>
      <c r="J11720" t="s">
        <v>14</v>
      </c>
      <c r="K11720">
        <v>58</v>
      </c>
      <c r="L11720" t="s">
        <v>15</v>
      </c>
    </row>
    <row r="11721" spans="1:12">
      <c r="A11721" t="e">
        <f ca="1">E00251711668421</f>
        <v>#NAME?</v>
      </c>
      <c r="B11721">
        <v>7927</v>
      </c>
      <c r="C11721" t="s">
        <v>367</v>
      </c>
      <c r="D11721" s="1">
        <v>43060</v>
      </c>
      <c r="F11721">
        <v>1</v>
      </c>
      <c r="G11721">
        <v>30002</v>
      </c>
      <c r="H11721" t="s">
        <v>492</v>
      </c>
      <c r="J11721" t="s">
        <v>14</v>
      </c>
      <c r="K11721">
        <v>58</v>
      </c>
      <c r="L11721" t="s">
        <v>15</v>
      </c>
    </row>
    <row r="11722" spans="1:12">
      <c r="A11722" t="e">
        <f ca="1">E00251430095721</f>
        <v>#NAME?</v>
      </c>
      <c r="B11722">
        <v>500</v>
      </c>
      <c r="C11722" t="s">
        <v>161</v>
      </c>
      <c r="D11722" s="1">
        <v>41206</v>
      </c>
      <c r="F11722">
        <v>1</v>
      </c>
      <c r="G11722">
        <v>25000</v>
      </c>
      <c r="H11722" t="s">
        <v>178</v>
      </c>
      <c r="J11722" t="s">
        <v>14</v>
      </c>
      <c r="K11722">
        <v>54</v>
      </c>
      <c r="L11722" t="s">
        <v>15</v>
      </c>
    </row>
    <row r="11723" spans="1:12">
      <c r="A11723" t="e">
        <f ca="1">E00251430095721</f>
        <v>#NAME?</v>
      </c>
      <c r="B11723">
        <v>500</v>
      </c>
      <c r="C11723" t="s">
        <v>161</v>
      </c>
      <c r="D11723" s="1">
        <v>41254</v>
      </c>
      <c r="F11723">
        <v>1</v>
      </c>
      <c r="G11723">
        <v>25000</v>
      </c>
      <c r="H11723" t="s">
        <v>178</v>
      </c>
      <c r="J11723" t="s">
        <v>14</v>
      </c>
      <c r="K11723">
        <v>54</v>
      </c>
      <c r="L11723" t="s">
        <v>15</v>
      </c>
    </row>
    <row r="11724" spans="1:12">
      <c r="A11724" t="e">
        <f ca="1">E00251430095721</f>
        <v>#NAME?</v>
      </c>
      <c r="B11724">
        <v>500</v>
      </c>
      <c r="C11724" t="s">
        <v>161</v>
      </c>
      <c r="D11724" s="1">
        <v>41319</v>
      </c>
      <c r="F11724">
        <v>5</v>
      </c>
      <c r="G11724">
        <v>25000</v>
      </c>
      <c r="H11724" t="s">
        <v>178</v>
      </c>
      <c r="J11724" t="s">
        <v>14</v>
      </c>
      <c r="K11724">
        <v>54</v>
      </c>
      <c r="L11724" t="s">
        <v>15</v>
      </c>
    </row>
    <row r="11725" spans="1:12">
      <c r="A11725" t="e">
        <f ca="1">E00251617620421</f>
        <v>#NAME?</v>
      </c>
      <c r="B11725">
        <v>485</v>
      </c>
      <c r="C11725" t="s">
        <v>241</v>
      </c>
      <c r="D11725" s="1">
        <v>43082</v>
      </c>
      <c r="F11725">
        <v>5</v>
      </c>
      <c r="G11725">
        <v>5533</v>
      </c>
      <c r="H11725" t="s">
        <v>537</v>
      </c>
      <c r="J11725" t="s">
        <v>14</v>
      </c>
      <c r="K11725">
        <v>55</v>
      </c>
      <c r="L11725" t="s">
        <v>15</v>
      </c>
    </row>
    <row r="11726" spans="1:12">
      <c r="A11726" t="e">
        <f ca="1">E00251430095721</f>
        <v>#NAME?</v>
      </c>
      <c r="B11726">
        <v>500</v>
      </c>
      <c r="C11726" t="s">
        <v>161</v>
      </c>
      <c r="D11726" s="1">
        <v>42956</v>
      </c>
      <c r="F11726">
        <v>5</v>
      </c>
      <c r="G11726">
        <v>7904</v>
      </c>
      <c r="H11726" t="s">
        <v>75</v>
      </c>
      <c r="J11726" t="s">
        <v>14</v>
      </c>
      <c r="K11726">
        <v>59</v>
      </c>
      <c r="L11726" t="s">
        <v>22</v>
      </c>
    </row>
    <row r="11727" spans="1:12">
      <c r="A11727" t="e">
        <f ca="1">E00251512459221</f>
        <v>#NAME?</v>
      </c>
      <c r="B11727">
        <v>1929</v>
      </c>
      <c r="C11727" t="s">
        <v>195</v>
      </c>
      <c r="D11727" s="1">
        <v>42208</v>
      </c>
      <c r="F11727">
        <v>1</v>
      </c>
      <c r="G11727">
        <v>7039</v>
      </c>
      <c r="H11727" t="s">
        <v>650</v>
      </c>
      <c r="J11727" t="s">
        <v>14</v>
      </c>
      <c r="K11727">
        <v>44</v>
      </c>
      <c r="L11727" t="s">
        <v>15</v>
      </c>
    </row>
    <row r="11728" spans="1:12">
      <c r="A11728" t="e">
        <f ca="1">E00251430095721</f>
        <v>#NAME?</v>
      </c>
      <c r="B11728">
        <v>456</v>
      </c>
      <c r="C11728" t="s">
        <v>518</v>
      </c>
      <c r="D11728" s="1">
        <v>42170</v>
      </c>
      <c r="F11728">
        <v>1</v>
      </c>
      <c r="G11728">
        <v>25000</v>
      </c>
      <c r="H11728" t="s">
        <v>178</v>
      </c>
      <c r="J11728" t="s">
        <v>14</v>
      </c>
      <c r="K11728">
        <v>57</v>
      </c>
      <c r="L11728" t="s">
        <v>15</v>
      </c>
    </row>
    <row r="11729" spans="1:12">
      <c r="A11729" t="e">
        <f ca="1">E00251430095721</f>
        <v>#NAME?</v>
      </c>
      <c r="B11729">
        <v>500</v>
      </c>
      <c r="C11729" t="s">
        <v>161</v>
      </c>
      <c r="D11729" s="1">
        <v>41171</v>
      </c>
      <c r="F11729">
        <v>2</v>
      </c>
      <c r="G11729">
        <v>496</v>
      </c>
      <c r="H11729" t="s">
        <v>190</v>
      </c>
      <c r="J11729" t="s">
        <v>14</v>
      </c>
      <c r="K11729">
        <v>54</v>
      </c>
      <c r="L11729" t="s">
        <v>15</v>
      </c>
    </row>
    <row r="11730" spans="1:12">
      <c r="A11730" t="e">
        <f ca="1">E00251619842621</f>
        <v>#NAME?</v>
      </c>
      <c r="B11730">
        <v>459</v>
      </c>
      <c r="C11730" t="s">
        <v>187</v>
      </c>
      <c r="D11730" s="1">
        <v>42159</v>
      </c>
      <c r="F11730">
        <v>1</v>
      </c>
      <c r="G11730">
        <v>72611</v>
      </c>
      <c r="H11730" t="s">
        <v>504</v>
      </c>
      <c r="J11730" t="s">
        <v>14</v>
      </c>
      <c r="K11730">
        <v>39</v>
      </c>
      <c r="L11730" t="s">
        <v>15</v>
      </c>
    </row>
    <row r="11731" spans="1:12">
      <c r="A11731" t="e">
        <f ca="1">E00251619842621</f>
        <v>#NAME?</v>
      </c>
      <c r="B11731">
        <v>746</v>
      </c>
      <c r="C11731" t="s">
        <v>527</v>
      </c>
      <c r="D11731" s="1">
        <v>42766</v>
      </c>
      <c r="E11731">
        <v>4</v>
      </c>
      <c r="F11731">
        <v>6</v>
      </c>
      <c r="G11731">
        <v>5533</v>
      </c>
      <c r="H11731" t="s">
        <v>537</v>
      </c>
      <c r="J11731" t="s">
        <v>34</v>
      </c>
      <c r="K11731">
        <v>40</v>
      </c>
      <c r="L11731" t="s">
        <v>15</v>
      </c>
    </row>
    <row r="11732" spans="1:12">
      <c r="A11732" t="e">
        <f ca="1">E00251619842621</f>
        <v>#NAME?</v>
      </c>
      <c r="B11732">
        <v>1028</v>
      </c>
      <c r="C11732" t="s">
        <v>127</v>
      </c>
      <c r="D11732" s="1">
        <v>42947</v>
      </c>
      <c r="F11732">
        <v>1</v>
      </c>
      <c r="G11732">
        <v>78900</v>
      </c>
      <c r="H11732" t="s">
        <v>79</v>
      </c>
      <c r="I11732" t="s">
        <v>127</v>
      </c>
      <c r="J11732" t="s">
        <v>57</v>
      </c>
      <c r="K11732">
        <v>41</v>
      </c>
      <c r="L11732" t="s">
        <v>22</v>
      </c>
    </row>
    <row r="11733" spans="1:12">
      <c r="A11733" t="e">
        <f t="shared" ref="A11733:A11738" ca="1" si="106">E00251430095721</f>
        <v>#NAME?</v>
      </c>
      <c r="B11733">
        <v>500</v>
      </c>
      <c r="C11733" t="s">
        <v>161</v>
      </c>
      <c r="D11733" s="1">
        <v>41464</v>
      </c>
      <c r="F11733">
        <v>1</v>
      </c>
      <c r="G11733">
        <v>25000</v>
      </c>
      <c r="H11733" t="s">
        <v>178</v>
      </c>
      <c r="J11733" t="s">
        <v>14</v>
      </c>
      <c r="K11733">
        <v>55</v>
      </c>
      <c r="L11733" t="s">
        <v>15</v>
      </c>
    </row>
    <row r="11734" spans="1:12">
      <c r="A11734" t="e">
        <f t="shared" ca="1" si="106"/>
        <v>#NAME?</v>
      </c>
      <c r="B11734">
        <v>500</v>
      </c>
      <c r="C11734" t="s">
        <v>161</v>
      </c>
      <c r="D11734" s="1">
        <v>41569</v>
      </c>
      <c r="F11734">
        <v>1</v>
      </c>
      <c r="G11734">
        <v>25000</v>
      </c>
      <c r="H11734" t="s">
        <v>178</v>
      </c>
      <c r="J11734" t="s">
        <v>14</v>
      </c>
      <c r="K11734">
        <v>55</v>
      </c>
      <c r="L11734" t="s">
        <v>15</v>
      </c>
    </row>
    <row r="11735" spans="1:12">
      <c r="A11735" t="e">
        <f t="shared" ca="1" si="106"/>
        <v>#NAME?</v>
      </c>
      <c r="B11735">
        <v>500</v>
      </c>
      <c r="C11735" t="s">
        <v>161</v>
      </c>
      <c r="D11735" s="1">
        <v>42118</v>
      </c>
      <c r="F11735">
        <v>6</v>
      </c>
      <c r="G11735">
        <v>6069</v>
      </c>
      <c r="H11735" t="s">
        <v>840</v>
      </c>
      <c r="J11735" t="s">
        <v>14</v>
      </c>
      <c r="K11735">
        <v>56</v>
      </c>
      <c r="L11735" t="s">
        <v>15</v>
      </c>
    </row>
    <row r="11736" spans="1:12">
      <c r="A11736" t="e">
        <f t="shared" ca="1" si="106"/>
        <v>#NAME?</v>
      </c>
      <c r="B11736">
        <v>500</v>
      </c>
      <c r="C11736" t="s">
        <v>161</v>
      </c>
      <c r="D11736" s="1">
        <v>41891</v>
      </c>
      <c r="F11736">
        <v>2</v>
      </c>
      <c r="G11736">
        <v>496</v>
      </c>
      <c r="H11736" t="s">
        <v>190</v>
      </c>
      <c r="J11736" t="s">
        <v>14</v>
      </c>
      <c r="K11736">
        <v>56</v>
      </c>
      <c r="L11736" t="s">
        <v>15</v>
      </c>
    </row>
    <row r="11737" spans="1:12">
      <c r="A11737" t="e">
        <f t="shared" ca="1" si="106"/>
        <v>#NAME?</v>
      </c>
      <c r="B11737">
        <v>500</v>
      </c>
      <c r="C11737" t="s">
        <v>161</v>
      </c>
      <c r="D11737" s="1">
        <v>41247</v>
      </c>
      <c r="F11737">
        <v>1</v>
      </c>
      <c r="G11737">
        <v>25000</v>
      </c>
      <c r="H11737" t="s">
        <v>178</v>
      </c>
      <c r="J11737" t="s">
        <v>14</v>
      </c>
      <c r="K11737">
        <v>54</v>
      </c>
      <c r="L11737" t="s">
        <v>15</v>
      </c>
    </row>
    <row r="11738" spans="1:12">
      <c r="A11738" t="e">
        <f t="shared" ca="1" si="106"/>
        <v>#NAME?</v>
      </c>
      <c r="B11738">
        <v>500</v>
      </c>
      <c r="C11738" t="s">
        <v>161</v>
      </c>
      <c r="D11738" s="1">
        <v>41270</v>
      </c>
      <c r="F11738">
        <v>1</v>
      </c>
      <c r="G11738">
        <v>25000</v>
      </c>
      <c r="H11738" t="s">
        <v>178</v>
      </c>
      <c r="J11738" t="s">
        <v>14</v>
      </c>
      <c r="K11738">
        <v>54</v>
      </c>
      <c r="L11738" t="s">
        <v>15</v>
      </c>
    </row>
    <row r="11739" spans="1:12">
      <c r="A11739" t="e">
        <f ca="1">E00251439555921</f>
        <v>#NAME?</v>
      </c>
      <c r="B11739">
        <v>702</v>
      </c>
      <c r="C11739" t="s">
        <v>293</v>
      </c>
      <c r="D11739" s="1">
        <v>41110</v>
      </c>
      <c r="F11739">
        <v>1</v>
      </c>
      <c r="G11739">
        <v>5368</v>
      </c>
      <c r="H11739" t="s">
        <v>101</v>
      </c>
      <c r="J11739" t="s">
        <v>14</v>
      </c>
      <c r="K11739">
        <v>54</v>
      </c>
      <c r="L11739" t="s">
        <v>15</v>
      </c>
    </row>
    <row r="11740" spans="1:12">
      <c r="A11740" t="e">
        <f ca="1">E00251439555921</f>
        <v>#NAME?</v>
      </c>
      <c r="B11740">
        <v>702</v>
      </c>
      <c r="C11740" t="s">
        <v>293</v>
      </c>
      <c r="D11740" s="1">
        <v>43084</v>
      </c>
      <c r="F11740">
        <v>3</v>
      </c>
      <c r="G11740">
        <v>2410</v>
      </c>
      <c r="H11740" t="s">
        <v>283</v>
      </c>
      <c r="J11740" t="s">
        <v>14</v>
      </c>
      <c r="K11740">
        <v>60</v>
      </c>
      <c r="L11740" t="s">
        <v>15</v>
      </c>
    </row>
    <row r="11741" spans="1:12">
      <c r="A11741" t="e">
        <f ca="1">E00251617620421</f>
        <v>#NAME?</v>
      </c>
      <c r="B11741">
        <v>481</v>
      </c>
      <c r="C11741" t="s">
        <v>402</v>
      </c>
      <c r="D11741" s="1">
        <v>41220</v>
      </c>
      <c r="F11741">
        <v>3</v>
      </c>
      <c r="G11741">
        <v>7295</v>
      </c>
      <c r="H11741" t="s">
        <v>76</v>
      </c>
      <c r="J11741" t="s">
        <v>14</v>
      </c>
      <c r="K11741">
        <v>50</v>
      </c>
      <c r="L11741" t="s">
        <v>15</v>
      </c>
    </row>
    <row r="11742" spans="1:12">
      <c r="A11742" t="e">
        <f ca="1">E00251537605521</f>
        <v>#NAME?</v>
      </c>
      <c r="B11742">
        <v>437</v>
      </c>
      <c r="C11742" t="s">
        <v>216</v>
      </c>
      <c r="D11742" s="1">
        <v>42381</v>
      </c>
      <c r="F11742">
        <v>1</v>
      </c>
      <c r="G11742">
        <v>42769</v>
      </c>
      <c r="H11742" t="s">
        <v>530</v>
      </c>
      <c r="J11742" t="s">
        <v>14</v>
      </c>
      <c r="K11742">
        <v>65</v>
      </c>
      <c r="L11742" t="s">
        <v>15</v>
      </c>
    </row>
    <row r="11743" spans="1:12">
      <c r="A11743" t="e">
        <f ca="1">E00251439555921</f>
        <v>#NAME?</v>
      </c>
      <c r="B11743">
        <v>702</v>
      </c>
      <c r="C11743" t="s">
        <v>293</v>
      </c>
      <c r="D11743" s="1">
        <v>40966</v>
      </c>
      <c r="F11743">
        <v>1</v>
      </c>
      <c r="G11743">
        <v>5368</v>
      </c>
      <c r="H11743" t="s">
        <v>101</v>
      </c>
      <c r="J11743" t="s">
        <v>14</v>
      </c>
      <c r="K11743">
        <v>54</v>
      </c>
      <c r="L11743" t="s">
        <v>15</v>
      </c>
    </row>
    <row r="11744" spans="1:12">
      <c r="A11744" t="e">
        <f ca="1">E00251427098221</f>
        <v>#NAME?</v>
      </c>
      <c r="B11744">
        <v>11</v>
      </c>
      <c r="C11744" t="s">
        <v>245</v>
      </c>
      <c r="D11744" s="1">
        <v>41571</v>
      </c>
      <c r="F11744">
        <v>2</v>
      </c>
      <c r="G11744">
        <v>4019</v>
      </c>
      <c r="H11744" t="s">
        <v>26</v>
      </c>
      <c r="J11744" t="s">
        <v>14</v>
      </c>
      <c r="K11744">
        <v>40</v>
      </c>
      <c r="L11744" t="s">
        <v>15</v>
      </c>
    </row>
    <row r="11745" spans="1:12">
      <c r="A11745" t="e">
        <f ca="1">E00251617620421</f>
        <v>#NAME?</v>
      </c>
      <c r="B11745">
        <v>485</v>
      </c>
      <c r="C11745" t="s">
        <v>241</v>
      </c>
      <c r="D11745" s="1">
        <v>41036</v>
      </c>
      <c r="F11745">
        <v>4</v>
      </c>
      <c r="G11745">
        <v>3051</v>
      </c>
      <c r="H11745" t="s">
        <v>13</v>
      </c>
      <c r="J11745" t="s">
        <v>14</v>
      </c>
      <c r="K11745">
        <v>49</v>
      </c>
      <c r="L11745" t="s">
        <v>15</v>
      </c>
    </row>
    <row r="11746" spans="1:12">
      <c r="A11746" t="e">
        <f ca="1">E00251510746621</f>
        <v>#NAME?</v>
      </c>
      <c r="B11746">
        <v>122</v>
      </c>
      <c r="C11746" t="s">
        <v>522</v>
      </c>
      <c r="D11746" s="1">
        <v>41332</v>
      </c>
      <c r="F11746">
        <v>1</v>
      </c>
      <c r="G11746">
        <v>6929</v>
      </c>
      <c r="H11746" t="s">
        <v>36</v>
      </c>
      <c r="J11746" t="s">
        <v>14</v>
      </c>
      <c r="K11746">
        <v>41</v>
      </c>
      <c r="L11746" t="s">
        <v>15</v>
      </c>
    </row>
    <row r="11747" spans="1:12">
      <c r="A11747" t="e">
        <f ca="1">E00251537605521</f>
        <v>#NAME?</v>
      </c>
      <c r="B11747">
        <v>437</v>
      </c>
      <c r="C11747" t="s">
        <v>216</v>
      </c>
      <c r="D11747" s="1">
        <v>42831</v>
      </c>
      <c r="F11747">
        <v>1</v>
      </c>
      <c r="G11747">
        <v>2729</v>
      </c>
      <c r="H11747" t="s">
        <v>115</v>
      </c>
      <c r="J11747" t="s">
        <v>14</v>
      </c>
      <c r="K11747">
        <v>67</v>
      </c>
      <c r="L11747" t="s">
        <v>15</v>
      </c>
    </row>
    <row r="11748" spans="1:12">
      <c r="A11748" t="e">
        <f ca="1">E00251617620421</f>
        <v>#NAME?</v>
      </c>
      <c r="B11748">
        <v>485</v>
      </c>
      <c r="C11748" t="s">
        <v>241</v>
      </c>
      <c r="D11748" s="1">
        <v>42027</v>
      </c>
      <c r="F11748">
        <v>2</v>
      </c>
      <c r="G11748">
        <v>5533</v>
      </c>
      <c r="H11748" t="s">
        <v>537</v>
      </c>
      <c r="J11748" t="s">
        <v>14</v>
      </c>
      <c r="K11748">
        <v>52</v>
      </c>
      <c r="L11748" t="s">
        <v>15</v>
      </c>
    </row>
    <row r="11749" spans="1:12">
      <c r="A11749" t="e">
        <f ca="1">E00251510746621</f>
        <v>#NAME?</v>
      </c>
      <c r="B11749">
        <v>122</v>
      </c>
      <c r="C11749" t="s">
        <v>522</v>
      </c>
      <c r="D11749" s="1">
        <v>42982</v>
      </c>
      <c r="F11749">
        <v>1</v>
      </c>
      <c r="G11749">
        <v>2749</v>
      </c>
      <c r="H11749" t="s">
        <v>147</v>
      </c>
      <c r="J11749" t="s">
        <v>14</v>
      </c>
      <c r="K11749">
        <v>45</v>
      </c>
      <c r="L11749" t="s">
        <v>15</v>
      </c>
    </row>
    <row r="11750" spans="1:12">
      <c r="A11750" t="e">
        <f ca="1">E00251715779021</f>
        <v>#NAME?</v>
      </c>
      <c r="B11750">
        <v>500</v>
      </c>
      <c r="C11750" t="s">
        <v>161</v>
      </c>
      <c r="D11750" s="1">
        <v>41908</v>
      </c>
      <c r="F11750">
        <v>1</v>
      </c>
      <c r="G11750">
        <v>49390</v>
      </c>
      <c r="H11750" t="s">
        <v>59</v>
      </c>
      <c r="J11750" t="s">
        <v>14</v>
      </c>
      <c r="K11750">
        <v>61</v>
      </c>
      <c r="L11750" t="s">
        <v>15</v>
      </c>
    </row>
    <row r="11751" spans="1:12">
      <c r="A11751" t="e">
        <f ca="1">E00251430095721</f>
        <v>#NAME?</v>
      </c>
      <c r="B11751">
        <v>500</v>
      </c>
      <c r="C11751" t="s">
        <v>161</v>
      </c>
      <c r="D11751" s="1">
        <v>42936</v>
      </c>
      <c r="F11751">
        <v>1</v>
      </c>
      <c r="G11751">
        <v>25000</v>
      </c>
      <c r="H11751" t="s">
        <v>178</v>
      </c>
      <c r="J11751" t="s">
        <v>14</v>
      </c>
      <c r="K11751">
        <v>59</v>
      </c>
      <c r="L11751" t="s">
        <v>15</v>
      </c>
    </row>
    <row r="11752" spans="1:12">
      <c r="A11752" t="e">
        <f ca="1">E00251430095721</f>
        <v>#NAME?</v>
      </c>
      <c r="B11752">
        <v>500</v>
      </c>
      <c r="C11752" t="s">
        <v>161</v>
      </c>
      <c r="D11752" s="1">
        <v>42956</v>
      </c>
      <c r="F11752">
        <v>4</v>
      </c>
      <c r="G11752">
        <v>30501</v>
      </c>
      <c r="H11752" t="s">
        <v>935</v>
      </c>
      <c r="J11752" t="s">
        <v>14</v>
      </c>
      <c r="K11752">
        <v>59</v>
      </c>
      <c r="L11752" t="s">
        <v>15</v>
      </c>
    </row>
    <row r="11753" spans="1:12">
      <c r="A11753" t="e">
        <f ca="1">E00251617620421</f>
        <v>#NAME?</v>
      </c>
      <c r="B11753">
        <v>485</v>
      </c>
      <c r="C11753" t="s">
        <v>241</v>
      </c>
      <c r="D11753" s="1">
        <v>42895</v>
      </c>
      <c r="F11753">
        <v>2</v>
      </c>
      <c r="G11753">
        <v>7962</v>
      </c>
      <c r="H11753" t="s">
        <v>111</v>
      </c>
      <c r="J11753" t="s">
        <v>14</v>
      </c>
      <c r="K11753">
        <v>55</v>
      </c>
      <c r="L11753" t="s">
        <v>22</v>
      </c>
    </row>
    <row r="11754" spans="1:12">
      <c r="A11754" t="e">
        <f ca="1">E00251417959821</f>
        <v>#NAME?</v>
      </c>
      <c r="B11754">
        <v>50</v>
      </c>
      <c r="C11754" t="s">
        <v>512</v>
      </c>
      <c r="D11754" s="1">
        <v>41625</v>
      </c>
      <c r="F11754">
        <v>2</v>
      </c>
      <c r="G11754">
        <v>27800</v>
      </c>
      <c r="H11754" t="s">
        <v>145</v>
      </c>
      <c r="J11754" t="s">
        <v>14</v>
      </c>
      <c r="K11754">
        <v>54</v>
      </c>
      <c r="L11754" t="s">
        <v>15</v>
      </c>
    </row>
    <row r="11755" spans="1:12">
      <c r="A11755" t="e">
        <f ca="1">E00251715779021</f>
        <v>#NAME?</v>
      </c>
      <c r="B11755">
        <v>500</v>
      </c>
      <c r="C11755" t="s">
        <v>161</v>
      </c>
      <c r="D11755" s="1">
        <v>42577</v>
      </c>
      <c r="F11755">
        <v>1</v>
      </c>
      <c r="G11755">
        <v>27800</v>
      </c>
      <c r="H11755" t="s">
        <v>145</v>
      </c>
      <c r="J11755" t="s">
        <v>14</v>
      </c>
      <c r="K11755">
        <v>63</v>
      </c>
      <c r="L11755" t="s">
        <v>15</v>
      </c>
    </row>
    <row r="11756" spans="1:12">
      <c r="A11756" t="e">
        <f ca="1">E00251611656421</f>
        <v>#NAME?</v>
      </c>
      <c r="B11756">
        <v>29</v>
      </c>
      <c r="C11756" t="s">
        <v>309</v>
      </c>
      <c r="D11756" s="1">
        <v>42622</v>
      </c>
      <c r="F11756">
        <v>3</v>
      </c>
      <c r="G11756">
        <v>4019</v>
      </c>
      <c r="H11756" t="s">
        <v>26</v>
      </c>
      <c r="J11756" t="s">
        <v>14</v>
      </c>
      <c r="K11756">
        <v>57</v>
      </c>
      <c r="L11756" t="s">
        <v>15</v>
      </c>
    </row>
    <row r="11757" spans="1:12">
      <c r="A11757" t="e">
        <f ca="1">E00251611656421</f>
        <v>#NAME?</v>
      </c>
      <c r="B11757">
        <v>29</v>
      </c>
      <c r="C11757" t="s">
        <v>309</v>
      </c>
      <c r="D11757" s="1">
        <v>42725</v>
      </c>
      <c r="F11757">
        <v>1</v>
      </c>
      <c r="G11757">
        <v>4019</v>
      </c>
      <c r="H11757" t="s">
        <v>26</v>
      </c>
      <c r="J11757" t="s">
        <v>14</v>
      </c>
      <c r="K11757">
        <v>57</v>
      </c>
      <c r="L11757" t="s">
        <v>15</v>
      </c>
    </row>
    <row r="11758" spans="1:12">
      <c r="A11758" t="e">
        <f ca="1">E00251711668421</f>
        <v>#NAME?</v>
      </c>
      <c r="B11758">
        <v>11</v>
      </c>
      <c r="C11758" t="s">
        <v>245</v>
      </c>
      <c r="D11758" s="1">
        <v>40945</v>
      </c>
      <c r="F11758">
        <v>1</v>
      </c>
      <c r="G11758">
        <v>462</v>
      </c>
      <c r="H11758" t="s">
        <v>288</v>
      </c>
      <c r="J11758" t="s">
        <v>14</v>
      </c>
      <c r="K11758">
        <v>52</v>
      </c>
      <c r="L11758" t="s">
        <v>15</v>
      </c>
    </row>
    <row r="11759" spans="1:12">
      <c r="A11759" t="e">
        <f ca="1">E00251518870221</f>
        <v>#NAME?</v>
      </c>
      <c r="B11759">
        <v>291</v>
      </c>
      <c r="C11759" t="s">
        <v>160</v>
      </c>
      <c r="D11759" s="1">
        <v>43010</v>
      </c>
      <c r="F11759">
        <v>1</v>
      </c>
      <c r="G11759">
        <v>72709</v>
      </c>
      <c r="H11759" t="s">
        <v>150</v>
      </c>
      <c r="J11759" t="s">
        <v>14</v>
      </c>
      <c r="K11759">
        <v>53</v>
      </c>
      <c r="L11759" t="s">
        <v>15</v>
      </c>
    </row>
    <row r="11760" spans="1:12">
      <c r="A11760" t="e">
        <f ca="1">E00251518870221</f>
        <v>#NAME?</v>
      </c>
      <c r="B11760">
        <v>291</v>
      </c>
      <c r="C11760" t="s">
        <v>160</v>
      </c>
      <c r="D11760" s="1">
        <v>40946</v>
      </c>
      <c r="F11760">
        <v>1</v>
      </c>
      <c r="G11760">
        <v>71940</v>
      </c>
      <c r="H11760" t="s">
        <v>135</v>
      </c>
      <c r="J11760" t="s">
        <v>14</v>
      </c>
      <c r="K11760">
        <v>47</v>
      </c>
      <c r="L11760" t="s">
        <v>15</v>
      </c>
    </row>
    <row r="11761" spans="1:12">
      <c r="A11761" t="e">
        <f ca="1">E00251532421921</f>
        <v>#NAME?</v>
      </c>
      <c r="B11761">
        <v>451</v>
      </c>
      <c r="C11761" t="s">
        <v>102</v>
      </c>
      <c r="D11761" s="1">
        <v>42814</v>
      </c>
      <c r="F11761">
        <v>1</v>
      </c>
      <c r="G11761">
        <v>49390</v>
      </c>
      <c r="H11761" t="s">
        <v>59</v>
      </c>
      <c r="J11761" t="s">
        <v>14</v>
      </c>
      <c r="K11761">
        <v>48</v>
      </c>
      <c r="L11761" t="s">
        <v>15</v>
      </c>
    </row>
    <row r="11762" spans="1:12">
      <c r="A11762" t="e">
        <f ca="1">E00251430134821</f>
        <v>#NAME?</v>
      </c>
      <c r="B11762">
        <v>726</v>
      </c>
      <c r="C11762" t="s">
        <v>167</v>
      </c>
      <c r="D11762" s="1">
        <v>41285</v>
      </c>
      <c r="E11762">
        <v>0</v>
      </c>
      <c r="F11762">
        <v>1</v>
      </c>
      <c r="G11762">
        <v>7350</v>
      </c>
      <c r="H11762" t="s">
        <v>192</v>
      </c>
      <c r="J11762" t="s">
        <v>34</v>
      </c>
      <c r="K11762">
        <v>54</v>
      </c>
      <c r="L11762" t="s">
        <v>15</v>
      </c>
    </row>
    <row r="11763" spans="1:12">
      <c r="A11763" t="e">
        <f ca="1">E00251439519321</f>
        <v>#NAME?</v>
      </c>
      <c r="B11763">
        <v>729</v>
      </c>
      <c r="C11763" t="s">
        <v>68</v>
      </c>
      <c r="D11763" s="1">
        <v>42012</v>
      </c>
      <c r="E11763">
        <v>2</v>
      </c>
      <c r="F11763">
        <v>1</v>
      </c>
      <c r="G11763">
        <v>71596</v>
      </c>
      <c r="H11763" t="s">
        <v>505</v>
      </c>
      <c r="J11763" t="s">
        <v>34</v>
      </c>
      <c r="K11763">
        <v>59</v>
      </c>
      <c r="L11763" t="s">
        <v>15</v>
      </c>
    </row>
    <row r="11764" spans="1:12">
      <c r="A11764" t="e">
        <f ca="1">E00251439519321</f>
        <v>#NAME?</v>
      </c>
      <c r="B11764">
        <v>729</v>
      </c>
      <c r="C11764" t="s">
        <v>68</v>
      </c>
      <c r="D11764" s="1">
        <v>42012</v>
      </c>
      <c r="E11764">
        <v>2</v>
      </c>
      <c r="F11764">
        <v>4</v>
      </c>
      <c r="G11764">
        <v>2724</v>
      </c>
      <c r="H11764" t="s">
        <v>73</v>
      </c>
      <c r="J11764" t="s">
        <v>34</v>
      </c>
      <c r="K11764">
        <v>59</v>
      </c>
      <c r="L11764" t="s">
        <v>15</v>
      </c>
    </row>
    <row r="11765" spans="1:12">
      <c r="A11765" t="e">
        <f ca="1">E00251439519321</f>
        <v>#NAME?</v>
      </c>
      <c r="B11765">
        <v>1786</v>
      </c>
      <c r="C11765" t="s">
        <v>37</v>
      </c>
      <c r="D11765" s="1">
        <v>42087</v>
      </c>
      <c r="F11765">
        <v>1</v>
      </c>
      <c r="G11765">
        <v>4660</v>
      </c>
      <c r="H11765" t="s">
        <v>215</v>
      </c>
      <c r="J11765" t="s">
        <v>14</v>
      </c>
      <c r="K11765">
        <v>59</v>
      </c>
      <c r="L11765" t="s">
        <v>15</v>
      </c>
    </row>
    <row r="11766" spans="1:12">
      <c r="A11766" t="e">
        <f ca="1">E00251532421921</f>
        <v>#NAME?</v>
      </c>
      <c r="B11766">
        <v>451</v>
      </c>
      <c r="C11766" t="s">
        <v>102</v>
      </c>
      <c r="D11766" s="1">
        <v>41473</v>
      </c>
      <c r="F11766">
        <v>1</v>
      </c>
      <c r="G11766">
        <v>49390</v>
      </c>
      <c r="H11766" t="s">
        <v>59</v>
      </c>
      <c r="J11766" t="s">
        <v>14</v>
      </c>
      <c r="K11766">
        <v>44</v>
      </c>
      <c r="L11766" t="s">
        <v>15</v>
      </c>
    </row>
    <row r="11767" spans="1:12">
      <c r="A11767" t="e">
        <f ca="1">E00251532421921</f>
        <v>#NAME?</v>
      </c>
      <c r="B11767">
        <v>451</v>
      </c>
      <c r="C11767" t="s">
        <v>102</v>
      </c>
      <c r="D11767" s="1">
        <v>43012</v>
      </c>
      <c r="F11767">
        <v>1</v>
      </c>
      <c r="G11767">
        <v>4019</v>
      </c>
      <c r="H11767" t="s">
        <v>26</v>
      </c>
      <c r="J11767" t="s">
        <v>14</v>
      </c>
      <c r="K11767">
        <v>48</v>
      </c>
      <c r="L11767" t="s">
        <v>15</v>
      </c>
    </row>
    <row r="11768" spans="1:12">
      <c r="A11768" t="e">
        <f ca="1">E00251518870221</f>
        <v>#NAME?</v>
      </c>
      <c r="B11768">
        <v>291</v>
      </c>
      <c r="C11768" t="s">
        <v>160</v>
      </c>
      <c r="D11768" s="1">
        <v>42103</v>
      </c>
      <c r="F11768">
        <v>1</v>
      </c>
      <c r="G11768">
        <v>7804</v>
      </c>
      <c r="H11768" t="s">
        <v>43</v>
      </c>
      <c r="J11768" t="s">
        <v>14</v>
      </c>
      <c r="K11768">
        <v>50</v>
      </c>
      <c r="L11768" t="s">
        <v>22</v>
      </c>
    </row>
    <row r="11769" spans="1:12">
      <c r="A11769" t="e">
        <f ca="1">E00251518870221</f>
        <v>#NAME?</v>
      </c>
      <c r="B11769">
        <v>291</v>
      </c>
      <c r="C11769" t="s">
        <v>160</v>
      </c>
      <c r="D11769" s="1">
        <v>42562</v>
      </c>
      <c r="F11769">
        <v>1</v>
      </c>
      <c r="G11769">
        <v>8798</v>
      </c>
      <c r="H11769" t="s">
        <v>314</v>
      </c>
      <c r="J11769" t="s">
        <v>14</v>
      </c>
      <c r="K11769">
        <v>51</v>
      </c>
      <c r="L11769" t="s">
        <v>15</v>
      </c>
    </row>
    <row r="11770" spans="1:12">
      <c r="A11770" t="e">
        <f ca="1">E00251439519321</f>
        <v>#NAME?</v>
      </c>
      <c r="B11770">
        <v>1786</v>
      </c>
      <c r="C11770" t="s">
        <v>37</v>
      </c>
      <c r="D11770" s="1">
        <v>41025</v>
      </c>
      <c r="F11770">
        <v>3</v>
      </c>
      <c r="G11770">
        <v>2720</v>
      </c>
      <c r="H11770" t="s">
        <v>65</v>
      </c>
      <c r="J11770" t="s">
        <v>14</v>
      </c>
      <c r="K11770">
        <v>56</v>
      </c>
      <c r="L11770" t="s">
        <v>15</v>
      </c>
    </row>
    <row r="11771" spans="1:12">
      <c r="A11771" t="e">
        <f ca="1">E00251430134821</f>
        <v>#NAME?</v>
      </c>
      <c r="B11771">
        <v>482</v>
      </c>
      <c r="C11771" t="s">
        <v>471</v>
      </c>
      <c r="D11771" s="1">
        <v>42054</v>
      </c>
      <c r="F11771">
        <v>1</v>
      </c>
      <c r="G11771">
        <v>3051</v>
      </c>
      <c r="H11771" t="s">
        <v>13</v>
      </c>
      <c r="J11771" t="s">
        <v>14</v>
      </c>
      <c r="K11771">
        <v>57</v>
      </c>
      <c r="L11771" t="s">
        <v>15</v>
      </c>
    </row>
    <row r="11772" spans="1:12">
      <c r="A11772" t="e">
        <f ca="1">E00251430134821</f>
        <v>#NAME?</v>
      </c>
      <c r="B11772">
        <v>482</v>
      </c>
      <c r="C11772" t="s">
        <v>471</v>
      </c>
      <c r="D11772" s="1">
        <v>42719</v>
      </c>
      <c r="F11772">
        <v>3</v>
      </c>
      <c r="G11772">
        <v>2720</v>
      </c>
      <c r="H11772" t="s">
        <v>65</v>
      </c>
      <c r="J11772" t="s">
        <v>14</v>
      </c>
      <c r="K11772">
        <v>58</v>
      </c>
      <c r="L11772" t="s">
        <v>15</v>
      </c>
    </row>
    <row r="11773" spans="1:12">
      <c r="A11773" t="e">
        <f ca="1">E00251430134821</f>
        <v>#NAME?</v>
      </c>
      <c r="B11773">
        <v>482</v>
      </c>
      <c r="C11773" t="s">
        <v>471</v>
      </c>
      <c r="D11773" s="1">
        <v>42719</v>
      </c>
      <c r="F11773">
        <v>4</v>
      </c>
      <c r="G11773">
        <v>3051</v>
      </c>
      <c r="H11773" t="s">
        <v>13</v>
      </c>
      <c r="J11773" t="s">
        <v>14</v>
      </c>
      <c r="K11773">
        <v>58</v>
      </c>
      <c r="L11773" t="s">
        <v>15</v>
      </c>
    </row>
    <row r="11774" spans="1:12">
      <c r="A11774" t="e">
        <f ca="1">E00251518870221</f>
        <v>#NAME?</v>
      </c>
      <c r="B11774">
        <v>291</v>
      </c>
      <c r="C11774" t="s">
        <v>160</v>
      </c>
      <c r="D11774" s="1">
        <v>42409</v>
      </c>
      <c r="F11774">
        <v>1</v>
      </c>
      <c r="G11774">
        <v>7840</v>
      </c>
      <c r="H11774" t="s">
        <v>55</v>
      </c>
      <c r="J11774" t="s">
        <v>14</v>
      </c>
      <c r="K11774">
        <v>51</v>
      </c>
      <c r="L11774" t="s">
        <v>22</v>
      </c>
    </row>
    <row r="11775" spans="1:12">
      <c r="A11775" t="e">
        <f ca="1">E00251518870221</f>
        <v>#NAME?</v>
      </c>
      <c r="B11775">
        <v>291</v>
      </c>
      <c r="C11775" t="s">
        <v>160</v>
      </c>
      <c r="D11775" s="1">
        <v>42592</v>
      </c>
      <c r="F11775">
        <v>2</v>
      </c>
      <c r="G11775">
        <v>8798</v>
      </c>
      <c r="H11775" t="s">
        <v>314</v>
      </c>
      <c r="J11775" t="s">
        <v>14</v>
      </c>
      <c r="K11775">
        <v>51</v>
      </c>
      <c r="L11775" t="s">
        <v>15</v>
      </c>
    </row>
    <row r="11776" spans="1:12">
      <c r="A11776" t="e">
        <f ca="1">E00251514850521</f>
        <v>#NAME?</v>
      </c>
      <c r="B11776">
        <v>454</v>
      </c>
      <c r="C11776" t="s">
        <v>179</v>
      </c>
      <c r="D11776" s="1">
        <v>42437</v>
      </c>
      <c r="F11776">
        <v>1</v>
      </c>
      <c r="G11776">
        <v>69010</v>
      </c>
      <c r="H11776" t="s">
        <v>294</v>
      </c>
      <c r="J11776" t="s">
        <v>14</v>
      </c>
      <c r="K11776">
        <v>51</v>
      </c>
      <c r="L11776" t="s">
        <v>15</v>
      </c>
    </row>
    <row r="11777" spans="1:12">
      <c r="A11777" t="e">
        <f ca="1">E00251514850521</f>
        <v>#NAME?</v>
      </c>
      <c r="B11777">
        <v>454</v>
      </c>
      <c r="C11777" t="s">
        <v>179</v>
      </c>
      <c r="D11777" s="1">
        <v>43018</v>
      </c>
      <c r="F11777">
        <v>2</v>
      </c>
      <c r="G11777">
        <v>7020</v>
      </c>
      <c r="H11777" t="s">
        <v>860</v>
      </c>
      <c r="J11777" t="s">
        <v>14</v>
      </c>
      <c r="K11777">
        <v>52</v>
      </c>
      <c r="L11777" t="s">
        <v>15</v>
      </c>
    </row>
    <row r="11778" spans="1:12">
      <c r="A11778" t="e">
        <f ca="1">E00251429233321</f>
        <v>#NAME?</v>
      </c>
      <c r="B11778">
        <v>1791</v>
      </c>
      <c r="C11778" t="s">
        <v>468</v>
      </c>
      <c r="D11778" s="1">
        <v>42467</v>
      </c>
      <c r="F11778">
        <v>1</v>
      </c>
      <c r="G11778">
        <v>7038</v>
      </c>
      <c r="H11778" t="s">
        <v>1281</v>
      </c>
      <c r="J11778" t="s">
        <v>14</v>
      </c>
      <c r="K11778">
        <v>57</v>
      </c>
      <c r="L11778" t="s">
        <v>15</v>
      </c>
    </row>
    <row r="11779" spans="1:12">
      <c r="A11779" t="e">
        <f ca="1">E00251532348621</f>
        <v>#NAME?</v>
      </c>
      <c r="B11779">
        <v>473</v>
      </c>
      <c r="C11779" t="s">
        <v>669</v>
      </c>
      <c r="D11779" s="1">
        <v>42472</v>
      </c>
      <c r="F11779">
        <v>1</v>
      </c>
      <c r="G11779">
        <v>7231</v>
      </c>
      <c r="H11779" t="s">
        <v>128</v>
      </c>
      <c r="J11779" t="s">
        <v>14</v>
      </c>
      <c r="K11779">
        <v>46</v>
      </c>
      <c r="L11779" t="s">
        <v>15</v>
      </c>
    </row>
    <row r="11780" spans="1:12">
      <c r="A11780" t="e">
        <f ca="1">E00251532348621</f>
        <v>#NAME?</v>
      </c>
      <c r="B11780">
        <v>473</v>
      </c>
      <c r="C11780" t="s">
        <v>669</v>
      </c>
      <c r="D11780" s="1">
        <v>42726</v>
      </c>
      <c r="F11780">
        <v>1</v>
      </c>
      <c r="G11780">
        <v>3804</v>
      </c>
      <c r="H11780" t="s">
        <v>71</v>
      </c>
      <c r="J11780" t="s">
        <v>14</v>
      </c>
      <c r="K11780">
        <v>46</v>
      </c>
      <c r="L11780" t="s">
        <v>15</v>
      </c>
    </row>
    <row r="11781" spans="1:12">
      <c r="A11781" t="e">
        <f ca="1">E00251429208321</f>
        <v>#NAME?</v>
      </c>
      <c r="B11781">
        <v>695</v>
      </c>
      <c r="C11781" t="s">
        <v>257</v>
      </c>
      <c r="D11781" s="1">
        <v>41513</v>
      </c>
      <c r="F11781">
        <v>2</v>
      </c>
      <c r="G11781">
        <v>2893</v>
      </c>
      <c r="H11781" t="s">
        <v>542</v>
      </c>
      <c r="J11781" t="s">
        <v>14</v>
      </c>
      <c r="K11781">
        <v>62</v>
      </c>
      <c r="L11781" t="s">
        <v>15</v>
      </c>
    </row>
    <row r="11782" spans="1:12">
      <c r="A11782" t="e">
        <f ca="1">E00251429208321</f>
        <v>#NAME?</v>
      </c>
      <c r="B11782">
        <v>695</v>
      </c>
      <c r="C11782" t="s">
        <v>257</v>
      </c>
      <c r="D11782" s="1">
        <v>41513</v>
      </c>
      <c r="F11782">
        <v>6</v>
      </c>
      <c r="G11782">
        <v>51889</v>
      </c>
      <c r="H11782" t="s">
        <v>256</v>
      </c>
      <c r="J11782" t="s">
        <v>14</v>
      </c>
      <c r="K11782">
        <v>62</v>
      </c>
      <c r="L11782" t="s">
        <v>15</v>
      </c>
    </row>
    <row r="11783" spans="1:12">
      <c r="A11783" t="e">
        <f ca="1">E00251529543221</f>
        <v>#NAME?</v>
      </c>
      <c r="B11783">
        <v>167</v>
      </c>
      <c r="C11783" t="s">
        <v>549</v>
      </c>
      <c r="D11783" s="1">
        <v>42325</v>
      </c>
      <c r="F11783">
        <v>2</v>
      </c>
      <c r="G11783">
        <v>4019</v>
      </c>
      <c r="H11783" t="s">
        <v>26</v>
      </c>
      <c r="J11783" t="s">
        <v>14</v>
      </c>
      <c r="K11783">
        <v>59</v>
      </c>
      <c r="L11783" t="s">
        <v>15</v>
      </c>
    </row>
    <row r="11784" spans="1:12">
      <c r="A11784" t="e">
        <f ca="1">E00251531527021</f>
        <v>#NAME?</v>
      </c>
      <c r="B11784">
        <v>1786</v>
      </c>
      <c r="C11784" t="s">
        <v>37</v>
      </c>
      <c r="D11784" s="1">
        <v>42709</v>
      </c>
      <c r="F11784">
        <v>1</v>
      </c>
      <c r="G11784">
        <v>494</v>
      </c>
      <c r="H11784" t="s">
        <v>557</v>
      </c>
      <c r="J11784" t="s">
        <v>14</v>
      </c>
      <c r="K11784">
        <v>65</v>
      </c>
      <c r="L11784" t="s">
        <v>15</v>
      </c>
    </row>
    <row r="11785" spans="1:12">
      <c r="A11785" t="e">
        <f ca="1">E00251512530021</f>
        <v>#NAME?</v>
      </c>
      <c r="B11785">
        <v>47</v>
      </c>
      <c r="C11785" t="s">
        <v>494</v>
      </c>
      <c r="D11785" s="1">
        <v>41016</v>
      </c>
      <c r="F11785">
        <v>1</v>
      </c>
      <c r="G11785">
        <v>462</v>
      </c>
      <c r="H11785" t="s">
        <v>288</v>
      </c>
      <c r="J11785" t="s">
        <v>14</v>
      </c>
      <c r="K11785">
        <v>42</v>
      </c>
      <c r="L11785" t="s">
        <v>15</v>
      </c>
    </row>
    <row r="11786" spans="1:12">
      <c r="A11786" t="e">
        <f ca="1">E00251532421921</f>
        <v>#NAME?</v>
      </c>
      <c r="B11786">
        <v>451</v>
      </c>
      <c r="C11786" t="s">
        <v>102</v>
      </c>
      <c r="D11786" s="1">
        <v>42387</v>
      </c>
      <c r="F11786">
        <v>2</v>
      </c>
      <c r="G11786">
        <v>49390</v>
      </c>
      <c r="H11786" t="s">
        <v>59</v>
      </c>
      <c r="J11786" t="s">
        <v>14</v>
      </c>
      <c r="K11786">
        <v>47</v>
      </c>
      <c r="L11786" t="s">
        <v>15</v>
      </c>
    </row>
    <row r="11787" spans="1:12">
      <c r="A11787" t="e">
        <f ca="1">E00251429922321</f>
        <v>#NAME?</v>
      </c>
      <c r="B11787">
        <v>464</v>
      </c>
      <c r="C11787" t="s">
        <v>45</v>
      </c>
      <c r="D11787" s="1">
        <v>42928</v>
      </c>
      <c r="F11787">
        <v>2</v>
      </c>
      <c r="G11787">
        <v>2729</v>
      </c>
      <c r="H11787" t="s">
        <v>115</v>
      </c>
      <c r="J11787" t="s">
        <v>14</v>
      </c>
      <c r="K11787">
        <v>62</v>
      </c>
      <c r="L11787" t="s">
        <v>15</v>
      </c>
    </row>
    <row r="11788" spans="1:12">
      <c r="A11788" t="e">
        <f ca="1">E00251615087721</f>
        <v>#NAME?</v>
      </c>
      <c r="B11788">
        <v>48</v>
      </c>
      <c r="C11788" t="s">
        <v>249</v>
      </c>
      <c r="D11788" s="1">
        <v>42723</v>
      </c>
      <c r="F11788">
        <v>1</v>
      </c>
      <c r="G11788">
        <v>6279</v>
      </c>
      <c r="H11788" t="s">
        <v>756</v>
      </c>
      <c r="J11788" t="s">
        <v>14</v>
      </c>
      <c r="K11788">
        <v>50</v>
      </c>
      <c r="L11788" t="s">
        <v>15</v>
      </c>
    </row>
    <row r="11789" spans="1:12">
      <c r="A11789" t="e">
        <f ca="1">E00251429233321</f>
        <v>#NAME?</v>
      </c>
      <c r="B11789">
        <v>1791</v>
      </c>
      <c r="C11789" t="s">
        <v>468</v>
      </c>
      <c r="D11789" s="1">
        <v>41213</v>
      </c>
      <c r="F11789">
        <v>3</v>
      </c>
      <c r="G11789">
        <v>2724</v>
      </c>
      <c r="H11789" t="s">
        <v>73</v>
      </c>
      <c r="J11789" t="s">
        <v>14</v>
      </c>
      <c r="K11789">
        <v>54</v>
      </c>
      <c r="L11789" t="s">
        <v>15</v>
      </c>
    </row>
    <row r="11790" spans="1:12">
      <c r="A11790" t="e">
        <f ca="1">E00251429233321</f>
        <v>#NAME?</v>
      </c>
      <c r="B11790">
        <v>1791</v>
      </c>
      <c r="C11790" t="s">
        <v>468</v>
      </c>
      <c r="D11790" s="1">
        <v>41571</v>
      </c>
      <c r="F11790">
        <v>1</v>
      </c>
      <c r="G11790">
        <v>4659</v>
      </c>
      <c r="H11790" t="s">
        <v>47</v>
      </c>
      <c r="J11790" t="s">
        <v>14</v>
      </c>
      <c r="K11790">
        <v>55</v>
      </c>
      <c r="L11790" t="s">
        <v>15</v>
      </c>
    </row>
    <row r="11791" spans="1:12">
      <c r="A11791" t="e">
        <f ca="1">E00251429233321</f>
        <v>#NAME?</v>
      </c>
      <c r="B11791">
        <v>1791</v>
      </c>
      <c r="C11791" t="s">
        <v>468</v>
      </c>
      <c r="D11791" s="1">
        <v>41809</v>
      </c>
      <c r="F11791">
        <v>1</v>
      </c>
      <c r="G11791">
        <v>38830</v>
      </c>
      <c r="H11791" t="s">
        <v>847</v>
      </c>
      <c r="J11791" t="s">
        <v>14</v>
      </c>
      <c r="K11791">
        <v>55</v>
      </c>
      <c r="L11791" t="s">
        <v>15</v>
      </c>
    </row>
    <row r="11792" spans="1:12">
      <c r="A11792" t="e">
        <f ca="1">E00251615087721</f>
        <v>#NAME?</v>
      </c>
      <c r="B11792">
        <v>48</v>
      </c>
      <c r="C11792" t="s">
        <v>249</v>
      </c>
      <c r="D11792" s="1">
        <v>41701</v>
      </c>
      <c r="F11792">
        <v>1</v>
      </c>
      <c r="G11792">
        <v>5990</v>
      </c>
      <c r="H11792" t="s">
        <v>60</v>
      </c>
      <c r="J11792" t="s">
        <v>14</v>
      </c>
      <c r="K11792">
        <v>48</v>
      </c>
      <c r="L11792" t="s">
        <v>15</v>
      </c>
    </row>
    <row r="11793" spans="1:12">
      <c r="A11793" t="e">
        <f ca="1">E00251429233321</f>
        <v>#NAME?</v>
      </c>
      <c r="B11793">
        <v>1791</v>
      </c>
      <c r="C11793" t="s">
        <v>468</v>
      </c>
      <c r="D11793" s="1">
        <v>41184</v>
      </c>
      <c r="F11793">
        <v>5</v>
      </c>
      <c r="G11793">
        <v>2724</v>
      </c>
      <c r="H11793" t="s">
        <v>73</v>
      </c>
      <c r="J11793" t="s">
        <v>14</v>
      </c>
      <c r="K11793">
        <v>54</v>
      </c>
      <c r="L11793" t="s">
        <v>15</v>
      </c>
    </row>
    <row r="11794" spans="1:12">
      <c r="A11794" t="e">
        <f ca="1">E00251429233321</f>
        <v>#NAME?</v>
      </c>
      <c r="B11794">
        <v>1791</v>
      </c>
      <c r="C11794" t="s">
        <v>468</v>
      </c>
      <c r="D11794" s="1">
        <v>42073</v>
      </c>
      <c r="F11794">
        <v>1</v>
      </c>
      <c r="G11794">
        <v>2724</v>
      </c>
      <c r="H11794" t="s">
        <v>73</v>
      </c>
      <c r="J11794" t="s">
        <v>14</v>
      </c>
      <c r="K11794">
        <v>56</v>
      </c>
      <c r="L11794" t="s">
        <v>15</v>
      </c>
    </row>
    <row r="11795" spans="1:12">
      <c r="A11795" t="e">
        <f ca="1">E00251514850521</f>
        <v>#NAME?</v>
      </c>
      <c r="B11795">
        <v>454</v>
      </c>
      <c r="C11795" t="s">
        <v>179</v>
      </c>
      <c r="D11795" s="1">
        <v>42906</v>
      </c>
      <c r="F11795">
        <v>2</v>
      </c>
      <c r="G11795">
        <v>4564</v>
      </c>
      <c r="H11795" t="s">
        <v>1282</v>
      </c>
      <c r="J11795" t="s">
        <v>14</v>
      </c>
      <c r="K11795">
        <v>52</v>
      </c>
      <c r="L11795" t="s">
        <v>15</v>
      </c>
    </row>
    <row r="11796" spans="1:12">
      <c r="A11796" t="e">
        <f ca="1">E00251529543221</f>
        <v>#NAME?</v>
      </c>
      <c r="B11796">
        <v>167</v>
      </c>
      <c r="C11796" t="s">
        <v>549</v>
      </c>
      <c r="D11796" s="1">
        <v>42893</v>
      </c>
      <c r="F11796">
        <v>1</v>
      </c>
      <c r="G11796">
        <v>2720</v>
      </c>
      <c r="H11796" t="s">
        <v>65</v>
      </c>
      <c r="J11796" t="s">
        <v>14</v>
      </c>
      <c r="K11796">
        <v>61</v>
      </c>
      <c r="L11796" t="s">
        <v>15</v>
      </c>
    </row>
    <row r="11797" spans="1:12">
      <c r="A11797" t="e">
        <f ca="1">E00251529543221</f>
        <v>#NAME?</v>
      </c>
      <c r="B11797">
        <v>725</v>
      </c>
      <c r="C11797" t="s">
        <v>550</v>
      </c>
      <c r="D11797" s="1">
        <v>42008</v>
      </c>
      <c r="E11797">
        <v>3</v>
      </c>
      <c r="F11797">
        <v>6</v>
      </c>
      <c r="G11797">
        <v>56400</v>
      </c>
      <c r="H11797" t="s">
        <v>91</v>
      </c>
      <c r="J11797" t="s">
        <v>34</v>
      </c>
      <c r="K11797">
        <v>59</v>
      </c>
      <c r="L11797" t="s">
        <v>15</v>
      </c>
    </row>
    <row r="11798" spans="1:12">
      <c r="A11798" t="e">
        <f ca="1">E00251429922321</f>
        <v>#NAME?</v>
      </c>
      <c r="B11798">
        <v>464</v>
      </c>
      <c r="C11798" t="s">
        <v>45</v>
      </c>
      <c r="D11798" s="1">
        <v>42954</v>
      </c>
      <c r="F11798">
        <v>2</v>
      </c>
      <c r="G11798">
        <v>2729</v>
      </c>
      <c r="H11798" t="s">
        <v>115</v>
      </c>
      <c r="J11798" t="s">
        <v>14</v>
      </c>
      <c r="K11798">
        <v>62</v>
      </c>
      <c r="L11798" t="s">
        <v>15</v>
      </c>
    </row>
    <row r="11799" spans="1:12">
      <c r="A11799" t="e">
        <f ca="1">E00251529543221</f>
        <v>#NAME?</v>
      </c>
      <c r="B11799">
        <v>167</v>
      </c>
      <c r="C11799" t="s">
        <v>549</v>
      </c>
      <c r="D11799" s="1">
        <v>42884</v>
      </c>
      <c r="F11799">
        <v>3</v>
      </c>
      <c r="G11799">
        <v>29690</v>
      </c>
      <c r="H11799" t="s">
        <v>52</v>
      </c>
      <c r="J11799" t="s">
        <v>14</v>
      </c>
      <c r="K11799">
        <v>61</v>
      </c>
      <c r="L11799" t="s">
        <v>15</v>
      </c>
    </row>
    <row r="11800" spans="1:12">
      <c r="A11800" t="e">
        <f ca="1">E00251531527021</f>
        <v>#NAME?</v>
      </c>
      <c r="B11800">
        <v>1786</v>
      </c>
      <c r="C11800" t="s">
        <v>37</v>
      </c>
      <c r="D11800" s="1">
        <v>42074</v>
      </c>
      <c r="F11800">
        <v>1</v>
      </c>
      <c r="G11800">
        <v>43885</v>
      </c>
      <c r="H11800" t="s">
        <v>303</v>
      </c>
      <c r="J11800" t="s">
        <v>14</v>
      </c>
      <c r="K11800">
        <v>63</v>
      </c>
      <c r="L11800" t="s">
        <v>15</v>
      </c>
    </row>
    <row r="11801" spans="1:12">
      <c r="A11801" t="e">
        <f ca="1">E00251537608721</f>
        <v>#NAME?</v>
      </c>
      <c r="B11801">
        <v>442</v>
      </c>
      <c r="C11801" t="s">
        <v>95</v>
      </c>
      <c r="D11801" s="1">
        <v>41828</v>
      </c>
      <c r="F11801">
        <v>1</v>
      </c>
      <c r="G11801">
        <v>7231</v>
      </c>
      <c r="H11801" t="s">
        <v>128</v>
      </c>
      <c r="J11801" t="s">
        <v>14</v>
      </c>
      <c r="K11801">
        <v>41</v>
      </c>
      <c r="L11801" t="s">
        <v>15</v>
      </c>
    </row>
    <row r="11802" spans="1:12">
      <c r="A11802" t="e">
        <f ca="1">E00251529543221</f>
        <v>#NAME?</v>
      </c>
      <c r="B11802">
        <v>167</v>
      </c>
      <c r="C11802" t="s">
        <v>549</v>
      </c>
      <c r="D11802" s="1">
        <v>41792</v>
      </c>
      <c r="F11802">
        <v>1</v>
      </c>
      <c r="G11802">
        <v>25000</v>
      </c>
      <c r="H11802" t="s">
        <v>178</v>
      </c>
      <c r="J11802" t="s">
        <v>14</v>
      </c>
      <c r="K11802">
        <v>58</v>
      </c>
      <c r="L11802" t="s">
        <v>15</v>
      </c>
    </row>
    <row r="11803" spans="1:12">
      <c r="A11803" t="e">
        <f ca="1">E00251429208321</f>
        <v>#NAME?</v>
      </c>
      <c r="B11803">
        <v>695</v>
      </c>
      <c r="C11803" t="s">
        <v>257</v>
      </c>
      <c r="D11803" s="1">
        <v>41824</v>
      </c>
      <c r="F11803">
        <v>2</v>
      </c>
      <c r="G11803">
        <v>55090</v>
      </c>
      <c r="H11803" t="s">
        <v>400</v>
      </c>
      <c r="J11803" t="s">
        <v>14</v>
      </c>
      <c r="K11803">
        <v>63</v>
      </c>
      <c r="L11803" t="s">
        <v>15</v>
      </c>
    </row>
    <row r="11804" spans="1:12">
      <c r="A11804" t="e">
        <f ca="1">E00251418191921</f>
        <v>#NAME?</v>
      </c>
      <c r="B11804">
        <v>1929</v>
      </c>
      <c r="C11804" t="s">
        <v>195</v>
      </c>
      <c r="D11804" s="1">
        <v>42844</v>
      </c>
      <c r="F11804">
        <v>5</v>
      </c>
      <c r="G11804">
        <v>70400</v>
      </c>
      <c r="H11804" t="s">
        <v>536</v>
      </c>
      <c r="J11804" t="s">
        <v>14</v>
      </c>
      <c r="K11804">
        <v>63</v>
      </c>
      <c r="L11804" t="s">
        <v>15</v>
      </c>
    </row>
    <row r="11805" spans="1:12">
      <c r="A11805" t="e">
        <f ca="1">E00251529543221</f>
        <v>#NAME?</v>
      </c>
      <c r="B11805">
        <v>167</v>
      </c>
      <c r="C11805" t="s">
        <v>549</v>
      </c>
      <c r="D11805" s="1">
        <v>42311</v>
      </c>
      <c r="F11805">
        <v>4</v>
      </c>
      <c r="G11805">
        <v>4019</v>
      </c>
      <c r="H11805" t="s">
        <v>26</v>
      </c>
      <c r="J11805" t="s">
        <v>14</v>
      </c>
      <c r="K11805">
        <v>59</v>
      </c>
      <c r="L11805" t="s">
        <v>15</v>
      </c>
    </row>
    <row r="11806" spans="1:12">
      <c r="A11806" t="e">
        <f ca="1">E00251418191921</f>
        <v>#NAME?</v>
      </c>
      <c r="B11806">
        <v>1929</v>
      </c>
      <c r="C11806" t="s">
        <v>195</v>
      </c>
      <c r="D11806" s="1">
        <v>41424</v>
      </c>
      <c r="F11806">
        <v>3</v>
      </c>
      <c r="G11806">
        <v>2449</v>
      </c>
      <c r="H11806" t="s">
        <v>53</v>
      </c>
      <c r="J11806" t="s">
        <v>14</v>
      </c>
      <c r="K11806">
        <v>59</v>
      </c>
      <c r="L11806" t="s">
        <v>15</v>
      </c>
    </row>
    <row r="11807" spans="1:12">
      <c r="A11807" t="e">
        <f ca="1">E00251531920921</f>
        <v>#NAME?</v>
      </c>
      <c r="B11807">
        <v>729</v>
      </c>
      <c r="C11807" t="s">
        <v>68</v>
      </c>
      <c r="D11807" s="1">
        <v>41647</v>
      </c>
      <c r="E11807">
        <v>5</v>
      </c>
      <c r="F11807">
        <v>2</v>
      </c>
      <c r="G11807">
        <v>5989</v>
      </c>
      <c r="H11807" t="s">
        <v>1051</v>
      </c>
      <c r="J11807" t="s">
        <v>34</v>
      </c>
      <c r="K11807">
        <v>46</v>
      </c>
      <c r="L11807" t="s">
        <v>15</v>
      </c>
    </row>
    <row r="11808" spans="1:12">
      <c r="A11808" t="e">
        <f ca="1">E00251529543221</f>
        <v>#NAME?</v>
      </c>
      <c r="B11808">
        <v>725</v>
      </c>
      <c r="C11808" t="s">
        <v>550</v>
      </c>
      <c r="D11808" s="1">
        <v>41291</v>
      </c>
      <c r="E11808">
        <v>0</v>
      </c>
      <c r="F11808">
        <v>4</v>
      </c>
      <c r="G11808">
        <v>5539</v>
      </c>
      <c r="H11808" t="s">
        <v>1283</v>
      </c>
      <c r="J11808" t="s">
        <v>34</v>
      </c>
      <c r="K11808">
        <v>57</v>
      </c>
      <c r="L11808" t="s">
        <v>15</v>
      </c>
    </row>
    <row r="11809" spans="1:12">
      <c r="A11809" t="e">
        <f ca="1">E00251418191921</f>
        <v>#NAME?</v>
      </c>
      <c r="B11809">
        <v>1929</v>
      </c>
      <c r="C11809" t="s">
        <v>195</v>
      </c>
      <c r="D11809" s="1">
        <v>41729</v>
      </c>
      <c r="F11809">
        <v>1</v>
      </c>
      <c r="G11809">
        <v>25000</v>
      </c>
      <c r="H11809" t="s">
        <v>178</v>
      </c>
      <c r="J11809" t="s">
        <v>14</v>
      </c>
      <c r="K11809">
        <v>60</v>
      </c>
      <c r="L11809" t="s">
        <v>15</v>
      </c>
    </row>
    <row r="11810" spans="1:12">
      <c r="A11810" t="e">
        <f ca="1">E00251418191921</f>
        <v>#NAME?</v>
      </c>
      <c r="B11810">
        <v>1929</v>
      </c>
      <c r="C11810" t="s">
        <v>195</v>
      </c>
      <c r="D11810" s="1">
        <v>41968</v>
      </c>
      <c r="F11810">
        <v>3</v>
      </c>
      <c r="G11810">
        <v>73300</v>
      </c>
      <c r="H11810" t="s">
        <v>86</v>
      </c>
      <c r="J11810" t="s">
        <v>14</v>
      </c>
      <c r="K11810">
        <v>61</v>
      </c>
      <c r="L11810" t="s">
        <v>15</v>
      </c>
    </row>
    <row r="11811" spans="1:12">
      <c r="A11811" t="e">
        <f ca="1">E00251429208321</f>
        <v>#NAME?</v>
      </c>
      <c r="B11811">
        <v>753</v>
      </c>
      <c r="C11811" t="s">
        <v>545</v>
      </c>
      <c r="D11811" s="1">
        <v>41294</v>
      </c>
      <c r="E11811">
        <v>0</v>
      </c>
      <c r="F11811">
        <v>2</v>
      </c>
      <c r="G11811">
        <v>71597</v>
      </c>
      <c r="H11811" t="s">
        <v>1284</v>
      </c>
      <c r="J11811" t="s">
        <v>34</v>
      </c>
      <c r="K11811">
        <v>61</v>
      </c>
      <c r="L11811" t="s">
        <v>15</v>
      </c>
    </row>
    <row r="11812" spans="1:12">
      <c r="A11812" t="e">
        <f ca="1">E00251532612121</f>
        <v>#NAME?</v>
      </c>
      <c r="B11812">
        <v>6156</v>
      </c>
      <c r="C11812" t="s">
        <v>352</v>
      </c>
      <c r="D11812" s="1">
        <v>41722</v>
      </c>
      <c r="F11812">
        <v>2</v>
      </c>
      <c r="G11812">
        <v>4019</v>
      </c>
      <c r="H11812" t="s">
        <v>26</v>
      </c>
      <c r="J11812" t="s">
        <v>14</v>
      </c>
      <c r="K11812">
        <v>47</v>
      </c>
      <c r="L11812" t="s">
        <v>15</v>
      </c>
    </row>
    <row r="11813" spans="1:12">
      <c r="A11813" t="e">
        <f ca="1">E00251429233321</f>
        <v>#NAME?</v>
      </c>
      <c r="B11813">
        <v>1791</v>
      </c>
      <c r="C11813" t="s">
        <v>468</v>
      </c>
      <c r="D11813" s="1">
        <v>42507</v>
      </c>
      <c r="F11813">
        <v>1</v>
      </c>
      <c r="G11813">
        <v>49390</v>
      </c>
      <c r="H11813" t="s">
        <v>59</v>
      </c>
      <c r="J11813" t="s">
        <v>14</v>
      </c>
      <c r="K11813">
        <v>57</v>
      </c>
      <c r="L11813" t="s">
        <v>15</v>
      </c>
    </row>
    <row r="11814" spans="1:12">
      <c r="A11814" t="e">
        <f ca="1">E00251537608721</f>
        <v>#NAME?</v>
      </c>
      <c r="B11814">
        <v>442</v>
      </c>
      <c r="C11814" t="s">
        <v>95</v>
      </c>
      <c r="D11814" s="1">
        <v>41954</v>
      </c>
      <c r="F11814">
        <v>1</v>
      </c>
      <c r="G11814">
        <v>57450</v>
      </c>
      <c r="H11814" t="s">
        <v>662</v>
      </c>
      <c r="J11814" t="s">
        <v>14</v>
      </c>
      <c r="K11814">
        <v>41</v>
      </c>
      <c r="L11814" t="s">
        <v>15</v>
      </c>
    </row>
    <row r="11815" spans="1:12">
      <c r="A11815" t="e">
        <f ca="1">E00251537608721</f>
        <v>#NAME?</v>
      </c>
      <c r="B11815">
        <v>442</v>
      </c>
      <c r="C11815" t="s">
        <v>95</v>
      </c>
      <c r="D11815" s="1">
        <v>42669</v>
      </c>
      <c r="F11815">
        <v>1</v>
      </c>
      <c r="G11815">
        <v>57420</v>
      </c>
      <c r="H11815" t="s">
        <v>267</v>
      </c>
      <c r="J11815" t="s">
        <v>14</v>
      </c>
      <c r="K11815">
        <v>43</v>
      </c>
      <c r="L11815" t="s">
        <v>15</v>
      </c>
    </row>
    <row r="11816" spans="1:12">
      <c r="A11816" t="e">
        <f ca="1">E00251529543221</f>
        <v>#NAME?</v>
      </c>
      <c r="B11816">
        <v>167</v>
      </c>
      <c r="C11816" t="s">
        <v>549</v>
      </c>
      <c r="D11816" s="1">
        <v>42529</v>
      </c>
      <c r="F11816">
        <v>1</v>
      </c>
      <c r="G11816">
        <v>27800</v>
      </c>
      <c r="H11816" t="s">
        <v>145</v>
      </c>
      <c r="J11816" t="s">
        <v>14</v>
      </c>
      <c r="K11816">
        <v>60</v>
      </c>
      <c r="L11816" t="s">
        <v>15</v>
      </c>
    </row>
    <row r="11817" spans="1:12">
      <c r="A11817" t="e">
        <f ca="1">E00251529543221</f>
        <v>#NAME?</v>
      </c>
      <c r="B11817">
        <v>725</v>
      </c>
      <c r="C11817" t="s">
        <v>550</v>
      </c>
      <c r="D11817" s="1">
        <v>42020</v>
      </c>
      <c r="E11817">
        <v>0</v>
      </c>
      <c r="F11817">
        <v>3</v>
      </c>
      <c r="G11817">
        <v>25000</v>
      </c>
      <c r="H11817" t="s">
        <v>178</v>
      </c>
      <c r="J11817" t="s">
        <v>34</v>
      </c>
      <c r="K11817">
        <v>59</v>
      </c>
      <c r="L11817" t="s">
        <v>15</v>
      </c>
    </row>
    <row r="11818" spans="1:12">
      <c r="A11818" t="e">
        <f ca="1">E00251418191921</f>
        <v>#NAME?</v>
      </c>
      <c r="B11818">
        <v>1929</v>
      </c>
      <c r="C11818" t="s">
        <v>195</v>
      </c>
      <c r="D11818" s="1">
        <v>41831</v>
      </c>
      <c r="F11818">
        <v>3</v>
      </c>
      <c r="G11818">
        <v>73300</v>
      </c>
      <c r="H11818" t="s">
        <v>86</v>
      </c>
      <c r="J11818" t="s">
        <v>14</v>
      </c>
      <c r="K11818">
        <v>60</v>
      </c>
      <c r="L11818" t="s">
        <v>15</v>
      </c>
    </row>
    <row r="11819" spans="1:12">
      <c r="A11819" t="e">
        <f ca="1">E00251531920921</f>
        <v>#NAME?</v>
      </c>
      <c r="B11819">
        <v>1786</v>
      </c>
      <c r="C11819" t="s">
        <v>37</v>
      </c>
      <c r="D11819" s="1">
        <v>42082</v>
      </c>
      <c r="F11819">
        <v>1</v>
      </c>
      <c r="G11819">
        <v>5989</v>
      </c>
      <c r="H11819" t="s">
        <v>1051</v>
      </c>
      <c r="J11819" t="s">
        <v>14</v>
      </c>
      <c r="K11819">
        <v>47</v>
      </c>
      <c r="L11819" t="s">
        <v>15</v>
      </c>
    </row>
    <row r="11820" spans="1:12">
      <c r="A11820" t="e">
        <f ca="1">E00251418191921</f>
        <v>#NAME?</v>
      </c>
      <c r="B11820">
        <v>1929</v>
      </c>
      <c r="C11820" t="s">
        <v>195</v>
      </c>
      <c r="D11820" s="1">
        <v>42844</v>
      </c>
      <c r="F11820">
        <v>2</v>
      </c>
      <c r="G11820">
        <v>25000</v>
      </c>
      <c r="H11820" t="s">
        <v>178</v>
      </c>
      <c r="J11820" t="s">
        <v>14</v>
      </c>
      <c r="K11820">
        <v>63</v>
      </c>
      <c r="L11820" t="s">
        <v>15</v>
      </c>
    </row>
    <row r="11821" spans="1:12">
      <c r="A11821" t="e">
        <f ca="1">E00251615087721</f>
        <v>#NAME?</v>
      </c>
      <c r="B11821">
        <v>48</v>
      </c>
      <c r="C11821" t="s">
        <v>249</v>
      </c>
      <c r="D11821" s="1">
        <v>41436</v>
      </c>
      <c r="F11821">
        <v>1</v>
      </c>
      <c r="G11821">
        <v>2449</v>
      </c>
      <c r="H11821" t="s">
        <v>53</v>
      </c>
      <c r="J11821" t="s">
        <v>14</v>
      </c>
      <c r="K11821">
        <v>47</v>
      </c>
      <c r="L11821" t="s">
        <v>15</v>
      </c>
    </row>
    <row r="11822" spans="1:12">
      <c r="A11822" t="e">
        <f ca="1">E00251529543221</f>
        <v>#NAME?</v>
      </c>
      <c r="B11822">
        <v>167</v>
      </c>
      <c r="C11822" t="s">
        <v>549</v>
      </c>
      <c r="D11822" s="1">
        <v>41619</v>
      </c>
      <c r="F11822">
        <v>1</v>
      </c>
      <c r="G11822">
        <v>6266</v>
      </c>
      <c r="H11822" t="s">
        <v>99</v>
      </c>
      <c r="J11822" t="s">
        <v>14</v>
      </c>
      <c r="K11822">
        <v>58</v>
      </c>
      <c r="L11822" t="s">
        <v>15</v>
      </c>
    </row>
    <row r="11823" spans="1:12">
      <c r="A11823" t="e">
        <f ca="1">E00251529543221</f>
        <v>#NAME?</v>
      </c>
      <c r="B11823">
        <v>167</v>
      </c>
      <c r="C11823" t="s">
        <v>549</v>
      </c>
      <c r="D11823" s="1">
        <v>42272</v>
      </c>
      <c r="F11823">
        <v>2</v>
      </c>
      <c r="G11823">
        <v>4019</v>
      </c>
      <c r="H11823" t="s">
        <v>26</v>
      </c>
      <c r="J11823" t="s">
        <v>14</v>
      </c>
      <c r="K11823">
        <v>59</v>
      </c>
      <c r="L11823" t="s">
        <v>15</v>
      </c>
    </row>
    <row r="11824" spans="1:12">
      <c r="A11824" t="e">
        <f ca="1">E00251529543221</f>
        <v>#NAME?</v>
      </c>
      <c r="B11824">
        <v>167</v>
      </c>
      <c r="C11824" t="s">
        <v>549</v>
      </c>
      <c r="D11824" s="1">
        <v>41534</v>
      </c>
      <c r="F11824">
        <v>1</v>
      </c>
      <c r="G11824">
        <v>5789</v>
      </c>
      <c r="H11824" t="s">
        <v>552</v>
      </c>
      <c r="J11824" t="s">
        <v>14</v>
      </c>
      <c r="K11824">
        <v>57</v>
      </c>
      <c r="L11824" t="s">
        <v>15</v>
      </c>
    </row>
    <row r="11825" spans="1:12">
      <c r="A11825" t="e">
        <f ca="1">E00251418191921</f>
        <v>#NAME?</v>
      </c>
      <c r="B11825">
        <v>1929</v>
      </c>
      <c r="C11825" t="s">
        <v>195</v>
      </c>
      <c r="D11825" s="1">
        <v>43018</v>
      </c>
      <c r="F11825">
        <v>2</v>
      </c>
      <c r="G11825">
        <v>30748</v>
      </c>
      <c r="H11825" t="s">
        <v>50</v>
      </c>
      <c r="J11825" t="s">
        <v>14</v>
      </c>
      <c r="K11825">
        <v>64</v>
      </c>
      <c r="L11825" t="s">
        <v>15</v>
      </c>
    </row>
    <row r="11826" spans="1:12">
      <c r="A11826" t="e">
        <f ca="1">E00251537608721</f>
        <v>#NAME?</v>
      </c>
      <c r="B11826">
        <v>827</v>
      </c>
      <c r="C11826" t="s">
        <v>205</v>
      </c>
      <c r="D11826" s="1">
        <v>41661</v>
      </c>
      <c r="E11826">
        <v>2</v>
      </c>
      <c r="F11826">
        <v>1</v>
      </c>
      <c r="G11826">
        <v>57410</v>
      </c>
      <c r="H11826" t="s">
        <v>925</v>
      </c>
      <c r="J11826" t="s">
        <v>34</v>
      </c>
      <c r="K11826">
        <v>41</v>
      </c>
      <c r="L11826" t="s">
        <v>15</v>
      </c>
    </row>
    <row r="11827" spans="1:12">
      <c r="A11827" t="e">
        <f ca="1">E00251418191921</f>
        <v>#NAME?</v>
      </c>
      <c r="B11827">
        <v>1929</v>
      </c>
      <c r="C11827" t="s">
        <v>195</v>
      </c>
      <c r="D11827" s="1">
        <v>41213</v>
      </c>
      <c r="F11827">
        <v>2</v>
      </c>
      <c r="G11827">
        <v>78050</v>
      </c>
      <c r="H11827" t="s">
        <v>197</v>
      </c>
      <c r="J11827" t="s">
        <v>14</v>
      </c>
      <c r="K11827">
        <v>59</v>
      </c>
      <c r="L11827" t="s">
        <v>22</v>
      </c>
    </row>
    <row r="11828" spans="1:12">
      <c r="A11828" t="e">
        <f ca="1">E00251531527021</f>
        <v>#NAME?</v>
      </c>
      <c r="B11828">
        <v>1786</v>
      </c>
      <c r="C11828" t="s">
        <v>37</v>
      </c>
      <c r="D11828" s="1">
        <v>41589</v>
      </c>
      <c r="F11828">
        <v>3</v>
      </c>
      <c r="G11828">
        <v>2899</v>
      </c>
      <c r="H11828" t="s">
        <v>464</v>
      </c>
      <c r="J11828" t="s">
        <v>14</v>
      </c>
      <c r="K11828">
        <v>62</v>
      </c>
      <c r="L11828" t="s">
        <v>15</v>
      </c>
    </row>
    <row r="11829" spans="1:12">
      <c r="A11829" t="e">
        <f ca="1">E00251531527021</f>
        <v>#NAME?</v>
      </c>
      <c r="B11829">
        <v>1786</v>
      </c>
      <c r="C11829" t="s">
        <v>37</v>
      </c>
      <c r="D11829" s="1">
        <v>42814</v>
      </c>
      <c r="F11829">
        <v>3</v>
      </c>
      <c r="G11829">
        <v>494</v>
      </c>
      <c r="H11829" t="s">
        <v>557</v>
      </c>
      <c r="J11829" t="s">
        <v>14</v>
      </c>
      <c r="K11829">
        <v>65</v>
      </c>
      <c r="L11829" t="s">
        <v>15</v>
      </c>
    </row>
    <row r="11830" spans="1:12">
      <c r="A11830" t="e">
        <f ca="1">E00251615087721</f>
        <v>#NAME?</v>
      </c>
      <c r="B11830">
        <v>48</v>
      </c>
      <c r="C11830" t="s">
        <v>249</v>
      </c>
      <c r="D11830" s="1">
        <v>42578</v>
      </c>
      <c r="F11830">
        <v>1</v>
      </c>
      <c r="G11830">
        <v>7262</v>
      </c>
      <c r="H11830" t="s">
        <v>198</v>
      </c>
      <c r="J11830" t="s">
        <v>14</v>
      </c>
      <c r="K11830">
        <v>50</v>
      </c>
      <c r="L11830" t="s">
        <v>15</v>
      </c>
    </row>
    <row r="11831" spans="1:12">
      <c r="A11831" t="e">
        <f ca="1">E00251429233321</f>
        <v>#NAME?</v>
      </c>
      <c r="B11831">
        <v>1791</v>
      </c>
      <c r="C11831" t="s">
        <v>468</v>
      </c>
      <c r="D11831" s="1">
        <v>41795</v>
      </c>
      <c r="F11831">
        <v>1</v>
      </c>
      <c r="G11831">
        <v>38830</v>
      </c>
      <c r="H11831" t="s">
        <v>847</v>
      </c>
      <c r="J11831" t="s">
        <v>14</v>
      </c>
      <c r="K11831">
        <v>55</v>
      </c>
      <c r="L11831" t="s">
        <v>15</v>
      </c>
    </row>
    <row r="11832" spans="1:12">
      <c r="A11832" t="e">
        <f ca="1">E00251429233321</f>
        <v>#NAME?</v>
      </c>
      <c r="B11832">
        <v>1791</v>
      </c>
      <c r="C11832" t="s">
        <v>468</v>
      </c>
      <c r="D11832" s="1">
        <v>42187</v>
      </c>
      <c r="F11832">
        <v>4</v>
      </c>
      <c r="G11832">
        <v>73300</v>
      </c>
      <c r="H11832" t="s">
        <v>86</v>
      </c>
      <c r="J11832" t="s">
        <v>14</v>
      </c>
      <c r="K11832">
        <v>56</v>
      </c>
      <c r="L11832" t="s">
        <v>15</v>
      </c>
    </row>
    <row r="11833" spans="1:12">
      <c r="A11833" t="e">
        <f ca="1">E00251532955921</f>
        <v>#NAME?</v>
      </c>
      <c r="B11833">
        <v>459</v>
      </c>
      <c r="C11833" t="s">
        <v>187</v>
      </c>
      <c r="D11833" s="1">
        <v>42881</v>
      </c>
      <c r="F11833">
        <v>1</v>
      </c>
      <c r="G11833">
        <v>7840</v>
      </c>
      <c r="H11833" t="s">
        <v>55</v>
      </c>
      <c r="J11833" t="s">
        <v>14</v>
      </c>
      <c r="K11833">
        <v>55</v>
      </c>
      <c r="L11833" t="s">
        <v>22</v>
      </c>
    </row>
    <row r="11834" spans="1:12">
      <c r="A11834" t="e">
        <f ca="1">E00251429588621</f>
        <v>#NAME?</v>
      </c>
      <c r="B11834">
        <v>189</v>
      </c>
      <c r="C11834" t="s">
        <v>58</v>
      </c>
      <c r="D11834" s="1">
        <v>41050</v>
      </c>
      <c r="F11834">
        <v>1</v>
      </c>
      <c r="G11834">
        <v>3804</v>
      </c>
      <c r="H11834" t="s">
        <v>71</v>
      </c>
      <c r="J11834" t="s">
        <v>14</v>
      </c>
      <c r="K11834">
        <v>40</v>
      </c>
      <c r="L11834" t="s">
        <v>15</v>
      </c>
    </row>
    <row r="11835" spans="1:12">
      <c r="A11835" t="e">
        <f ca="1">E00251430375521</f>
        <v>#NAME?</v>
      </c>
      <c r="B11835">
        <v>500</v>
      </c>
      <c r="C11835" t="s">
        <v>161</v>
      </c>
      <c r="D11835" s="1">
        <v>42068</v>
      </c>
      <c r="F11835">
        <v>2</v>
      </c>
      <c r="G11835">
        <v>5997</v>
      </c>
      <c r="H11835" t="s">
        <v>374</v>
      </c>
      <c r="J11835" t="s">
        <v>14</v>
      </c>
      <c r="K11835">
        <v>62</v>
      </c>
      <c r="L11835" t="s">
        <v>15</v>
      </c>
    </row>
    <row r="11836" spans="1:12">
      <c r="A11836" t="e">
        <f ca="1">E00251512209421</f>
        <v>#NAME?</v>
      </c>
      <c r="B11836">
        <v>66</v>
      </c>
      <c r="C11836" t="s">
        <v>134</v>
      </c>
      <c r="D11836" s="1">
        <v>42177</v>
      </c>
      <c r="F11836">
        <v>1</v>
      </c>
      <c r="G11836">
        <v>3019</v>
      </c>
      <c r="H11836" t="s">
        <v>441</v>
      </c>
      <c r="J11836" t="s">
        <v>14</v>
      </c>
      <c r="K11836">
        <v>60</v>
      </c>
      <c r="L11836" t="s">
        <v>15</v>
      </c>
    </row>
    <row r="11837" spans="1:12">
      <c r="A11837" t="e">
        <f ca="1">E00251713690721</f>
        <v>#NAME?</v>
      </c>
      <c r="B11837">
        <v>198</v>
      </c>
      <c r="C11837" t="s">
        <v>559</v>
      </c>
      <c r="D11837" s="1">
        <v>41598</v>
      </c>
      <c r="F11837">
        <v>1</v>
      </c>
      <c r="G11837">
        <v>72885</v>
      </c>
      <c r="H11837" t="s">
        <v>354</v>
      </c>
      <c r="J11837" t="s">
        <v>14</v>
      </c>
      <c r="K11837">
        <v>40</v>
      </c>
      <c r="L11837" t="s">
        <v>15</v>
      </c>
    </row>
    <row r="11838" spans="1:12">
      <c r="A11838" t="e">
        <f ca="1">E00251713690721</f>
        <v>#NAME?</v>
      </c>
      <c r="B11838">
        <v>198</v>
      </c>
      <c r="C11838" t="s">
        <v>559</v>
      </c>
      <c r="D11838" s="1">
        <v>41908</v>
      </c>
      <c r="F11838">
        <v>2</v>
      </c>
      <c r="G11838">
        <v>72885</v>
      </c>
      <c r="H11838" t="s">
        <v>354</v>
      </c>
      <c r="J11838" t="s">
        <v>14</v>
      </c>
      <c r="K11838">
        <v>41</v>
      </c>
      <c r="L11838" t="s">
        <v>15</v>
      </c>
    </row>
    <row r="11839" spans="1:12">
      <c r="A11839" t="e">
        <f ca="1">E00251512209421</f>
        <v>#NAME?</v>
      </c>
      <c r="B11839">
        <v>66</v>
      </c>
      <c r="C11839" t="s">
        <v>134</v>
      </c>
      <c r="D11839" s="1">
        <v>42352</v>
      </c>
      <c r="F11839">
        <v>2</v>
      </c>
      <c r="G11839">
        <v>30748</v>
      </c>
      <c r="H11839" t="s">
        <v>50</v>
      </c>
      <c r="J11839" t="s">
        <v>14</v>
      </c>
      <c r="K11839">
        <v>61</v>
      </c>
      <c r="L11839" t="s">
        <v>15</v>
      </c>
    </row>
    <row r="11840" spans="1:12">
      <c r="A11840" t="e">
        <f ca="1">E00251616235721</f>
        <v>#NAME?</v>
      </c>
      <c r="B11840">
        <v>491</v>
      </c>
      <c r="C11840" t="s">
        <v>567</v>
      </c>
      <c r="D11840" s="1">
        <v>41037</v>
      </c>
      <c r="F11840">
        <v>1</v>
      </c>
      <c r="G11840">
        <v>2448</v>
      </c>
      <c r="H11840" t="s">
        <v>19</v>
      </c>
      <c r="J11840" t="s">
        <v>14</v>
      </c>
      <c r="K11840">
        <v>50</v>
      </c>
      <c r="L11840" t="s">
        <v>15</v>
      </c>
    </row>
    <row r="11841" spans="1:12">
      <c r="A11841" t="e">
        <f ca="1">E00251429588621</f>
        <v>#NAME?</v>
      </c>
      <c r="B11841">
        <v>189</v>
      </c>
      <c r="C11841" t="s">
        <v>58</v>
      </c>
      <c r="D11841" s="1">
        <v>41654</v>
      </c>
      <c r="F11841">
        <v>1</v>
      </c>
      <c r="G11841">
        <v>566</v>
      </c>
      <c r="H11841" t="s">
        <v>1061</v>
      </c>
      <c r="J11841" t="s">
        <v>14</v>
      </c>
      <c r="K11841">
        <v>42</v>
      </c>
      <c r="L11841" t="s">
        <v>15</v>
      </c>
    </row>
    <row r="11842" spans="1:12">
      <c r="A11842" t="e">
        <f ca="1">E00251429290121</f>
        <v>#NAME?</v>
      </c>
      <c r="B11842">
        <v>296</v>
      </c>
      <c r="C11842" t="s">
        <v>119</v>
      </c>
      <c r="D11842" s="1">
        <v>41059</v>
      </c>
      <c r="F11842">
        <v>1</v>
      </c>
      <c r="G11842">
        <v>78079</v>
      </c>
      <c r="H11842" t="s">
        <v>49</v>
      </c>
      <c r="J11842" t="s">
        <v>14</v>
      </c>
      <c r="K11842">
        <v>50</v>
      </c>
      <c r="L11842" t="s">
        <v>22</v>
      </c>
    </row>
    <row r="11843" spans="1:12">
      <c r="A11843" t="e">
        <f ca="1">E00251513276921</f>
        <v>#NAME?</v>
      </c>
      <c r="B11843">
        <v>456</v>
      </c>
      <c r="C11843" t="s">
        <v>518</v>
      </c>
      <c r="D11843" s="1">
        <v>42041</v>
      </c>
      <c r="F11843">
        <v>1</v>
      </c>
      <c r="G11843">
        <v>460</v>
      </c>
      <c r="H11843" t="s">
        <v>16</v>
      </c>
      <c r="J11843" t="s">
        <v>14</v>
      </c>
      <c r="K11843">
        <v>56</v>
      </c>
      <c r="L11843" t="s">
        <v>15</v>
      </c>
    </row>
    <row r="11844" spans="1:12">
      <c r="A11844" t="e">
        <f ca="1">E00251513276921</f>
        <v>#NAME?</v>
      </c>
      <c r="B11844">
        <v>456</v>
      </c>
      <c r="C11844" t="s">
        <v>518</v>
      </c>
      <c r="D11844" s="1">
        <v>42059</v>
      </c>
      <c r="F11844">
        <v>1</v>
      </c>
      <c r="G11844">
        <v>460</v>
      </c>
      <c r="H11844" t="s">
        <v>16</v>
      </c>
      <c r="J11844" t="s">
        <v>14</v>
      </c>
      <c r="K11844">
        <v>56</v>
      </c>
      <c r="L11844" t="s">
        <v>15</v>
      </c>
    </row>
    <row r="11845" spans="1:12">
      <c r="A11845" t="e">
        <f ca="1">E00251430375521</f>
        <v>#NAME?</v>
      </c>
      <c r="B11845">
        <v>500</v>
      </c>
      <c r="C11845" t="s">
        <v>161</v>
      </c>
      <c r="D11845" s="1">
        <v>42205</v>
      </c>
      <c r="F11845">
        <v>1</v>
      </c>
      <c r="G11845">
        <v>5990</v>
      </c>
      <c r="H11845" t="s">
        <v>60</v>
      </c>
      <c r="J11845" t="s">
        <v>14</v>
      </c>
      <c r="K11845">
        <v>62</v>
      </c>
      <c r="L11845" t="s">
        <v>15</v>
      </c>
    </row>
    <row r="11846" spans="1:12">
      <c r="A11846" t="e">
        <f ca="1">E00251513276921</f>
        <v>#NAME?</v>
      </c>
      <c r="B11846">
        <v>456</v>
      </c>
      <c r="C11846" t="s">
        <v>518</v>
      </c>
      <c r="D11846" s="1">
        <v>40966</v>
      </c>
      <c r="F11846">
        <v>1</v>
      </c>
      <c r="G11846">
        <v>462</v>
      </c>
      <c r="H11846" t="s">
        <v>288</v>
      </c>
      <c r="J11846" t="s">
        <v>14</v>
      </c>
      <c r="K11846">
        <v>53</v>
      </c>
      <c r="L11846" t="s">
        <v>15</v>
      </c>
    </row>
    <row r="11847" spans="1:12">
      <c r="A11847" t="e">
        <f ca="1">E00251713690721</f>
        <v>#NAME?</v>
      </c>
      <c r="B11847">
        <v>198</v>
      </c>
      <c r="C11847" t="s">
        <v>559</v>
      </c>
      <c r="D11847" s="1">
        <v>42114</v>
      </c>
      <c r="F11847">
        <v>1</v>
      </c>
      <c r="G11847">
        <v>72885</v>
      </c>
      <c r="H11847" t="s">
        <v>354</v>
      </c>
      <c r="J11847" t="s">
        <v>14</v>
      </c>
      <c r="K11847">
        <v>41</v>
      </c>
      <c r="L11847" t="s">
        <v>15</v>
      </c>
    </row>
    <row r="11848" spans="1:12">
      <c r="A11848" t="e">
        <f ca="1">E00251713690721</f>
        <v>#NAME?</v>
      </c>
      <c r="B11848">
        <v>198</v>
      </c>
      <c r="C11848" t="s">
        <v>559</v>
      </c>
      <c r="D11848" s="1">
        <v>41928</v>
      </c>
      <c r="F11848">
        <v>2</v>
      </c>
      <c r="G11848">
        <v>72885</v>
      </c>
      <c r="H11848" t="s">
        <v>354</v>
      </c>
      <c r="J11848" t="s">
        <v>14</v>
      </c>
      <c r="K11848">
        <v>41</v>
      </c>
      <c r="L11848" t="s">
        <v>15</v>
      </c>
    </row>
    <row r="11849" spans="1:12">
      <c r="A11849" t="e">
        <f ca="1">E00251713690721</f>
        <v>#NAME?</v>
      </c>
      <c r="B11849">
        <v>198</v>
      </c>
      <c r="C11849" t="s">
        <v>559</v>
      </c>
      <c r="D11849" s="1">
        <v>42074</v>
      </c>
      <c r="F11849">
        <v>1</v>
      </c>
      <c r="G11849">
        <v>72885</v>
      </c>
      <c r="H11849" t="s">
        <v>354</v>
      </c>
      <c r="J11849" t="s">
        <v>14</v>
      </c>
      <c r="K11849">
        <v>41</v>
      </c>
      <c r="L11849" t="s">
        <v>15</v>
      </c>
    </row>
    <row r="11850" spans="1:12">
      <c r="A11850" t="e">
        <f ca="1">E00251512430321</f>
        <v>#NAME?</v>
      </c>
      <c r="B11850">
        <v>48</v>
      </c>
      <c r="C11850" t="s">
        <v>249</v>
      </c>
      <c r="D11850" s="1">
        <v>42215</v>
      </c>
      <c r="F11850">
        <v>1</v>
      </c>
      <c r="G11850">
        <v>78900</v>
      </c>
      <c r="H11850" t="s">
        <v>79</v>
      </c>
      <c r="J11850" t="s">
        <v>14</v>
      </c>
      <c r="K11850">
        <v>44</v>
      </c>
      <c r="L11850" t="s">
        <v>22</v>
      </c>
    </row>
    <row r="11851" spans="1:12">
      <c r="A11851" t="e">
        <f ca="1">E00251427202821</f>
        <v>#NAME?</v>
      </c>
      <c r="B11851">
        <v>29</v>
      </c>
      <c r="C11851" t="s">
        <v>309</v>
      </c>
      <c r="D11851" s="1">
        <v>41753</v>
      </c>
      <c r="F11851">
        <v>1</v>
      </c>
      <c r="G11851">
        <v>27800</v>
      </c>
      <c r="H11851" t="s">
        <v>145</v>
      </c>
      <c r="J11851" t="s">
        <v>14</v>
      </c>
      <c r="K11851">
        <v>65</v>
      </c>
      <c r="L11851" t="s">
        <v>15</v>
      </c>
    </row>
    <row r="11852" spans="1:12">
      <c r="A11852" t="e">
        <f ca="1">E00251427202821</f>
        <v>#NAME?</v>
      </c>
      <c r="B11852">
        <v>29</v>
      </c>
      <c r="C11852" t="s">
        <v>309</v>
      </c>
      <c r="D11852" s="1">
        <v>42718</v>
      </c>
      <c r="F11852">
        <v>3</v>
      </c>
      <c r="G11852">
        <v>27800</v>
      </c>
      <c r="H11852" t="s">
        <v>145</v>
      </c>
      <c r="J11852" t="s">
        <v>14</v>
      </c>
      <c r="K11852">
        <v>67</v>
      </c>
      <c r="L11852" t="s">
        <v>15</v>
      </c>
    </row>
    <row r="11853" spans="1:12">
      <c r="A11853" t="e">
        <f ca="1">E00251713690721</f>
        <v>#NAME?</v>
      </c>
      <c r="B11853">
        <v>198</v>
      </c>
      <c r="C11853" t="s">
        <v>559</v>
      </c>
      <c r="D11853" s="1">
        <v>41719</v>
      </c>
      <c r="F11853">
        <v>1</v>
      </c>
      <c r="G11853">
        <v>72885</v>
      </c>
      <c r="H11853" t="s">
        <v>354</v>
      </c>
      <c r="J11853" t="s">
        <v>14</v>
      </c>
      <c r="K11853">
        <v>40</v>
      </c>
      <c r="L11853" t="s">
        <v>15</v>
      </c>
    </row>
    <row r="11854" spans="1:12">
      <c r="A11854" t="e">
        <f ca="1">E00251617623621</f>
        <v>#NAME?</v>
      </c>
      <c r="B11854">
        <v>502</v>
      </c>
      <c r="C11854" t="s">
        <v>172</v>
      </c>
      <c r="D11854" s="1">
        <v>41404</v>
      </c>
      <c r="F11854">
        <v>1</v>
      </c>
      <c r="G11854">
        <v>7242</v>
      </c>
      <c r="H11854" t="s">
        <v>93</v>
      </c>
      <c r="J11854" t="s">
        <v>14</v>
      </c>
      <c r="K11854">
        <v>44</v>
      </c>
      <c r="L11854" t="s">
        <v>15</v>
      </c>
    </row>
    <row r="11855" spans="1:12">
      <c r="A11855" t="e">
        <f ca="1">E00251429378121</f>
        <v>#NAME?</v>
      </c>
      <c r="B11855">
        <v>274</v>
      </c>
      <c r="C11855" t="s">
        <v>506</v>
      </c>
      <c r="D11855" s="1">
        <v>42878</v>
      </c>
      <c r="F11855">
        <v>2</v>
      </c>
      <c r="G11855">
        <v>2729</v>
      </c>
      <c r="H11855" t="s">
        <v>115</v>
      </c>
      <c r="J11855" t="s">
        <v>14</v>
      </c>
      <c r="K11855">
        <v>57</v>
      </c>
      <c r="L11855" t="s">
        <v>15</v>
      </c>
    </row>
    <row r="11856" spans="1:12">
      <c r="A11856" t="e">
        <f ca="1">E00251616235721</f>
        <v>#NAME?</v>
      </c>
      <c r="B11856">
        <v>491</v>
      </c>
      <c r="C11856" t="s">
        <v>567</v>
      </c>
      <c r="D11856" s="1">
        <v>41702</v>
      </c>
      <c r="F11856">
        <v>1</v>
      </c>
      <c r="G11856">
        <v>2448</v>
      </c>
      <c r="H11856" t="s">
        <v>19</v>
      </c>
      <c r="J11856" t="s">
        <v>14</v>
      </c>
      <c r="K11856">
        <v>52</v>
      </c>
      <c r="L11856" t="s">
        <v>15</v>
      </c>
    </row>
    <row r="11857" spans="1:12">
      <c r="A11857" t="e">
        <f ca="1">E00251427248621</f>
        <v>#NAME?</v>
      </c>
      <c r="B11857">
        <v>30</v>
      </c>
      <c r="C11857" t="s">
        <v>344</v>
      </c>
      <c r="D11857" s="1">
        <v>41565</v>
      </c>
      <c r="F11857">
        <v>1</v>
      </c>
      <c r="G11857">
        <v>98984</v>
      </c>
      <c r="H11857" t="s">
        <v>576</v>
      </c>
      <c r="J11857" t="s">
        <v>14</v>
      </c>
      <c r="K11857">
        <v>46</v>
      </c>
      <c r="L11857" t="s">
        <v>15</v>
      </c>
    </row>
    <row r="11858" spans="1:12">
      <c r="A11858" t="e">
        <f ca="1">E00251616235721</f>
        <v>#NAME?</v>
      </c>
      <c r="B11858">
        <v>491</v>
      </c>
      <c r="C11858" t="s">
        <v>567</v>
      </c>
      <c r="D11858" s="1">
        <v>42825</v>
      </c>
      <c r="F11858">
        <v>1</v>
      </c>
      <c r="G11858">
        <v>61171</v>
      </c>
      <c r="H11858" t="s">
        <v>513</v>
      </c>
      <c r="J11858" t="s">
        <v>14</v>
      </c>
      <c r="K11858">
        <v>55</v>
      </c>
      <c r="L11858" t="s">
        <v>15</v>
      </c>
    </row>
    <row r="11859" spans="1:12">
      <c r="A11859" t="e">
        <f ca="1">E00251616235721</f>
        <v>#NAME?</v>
      </c>
      <c r="B11859">
        <v>6311</v>
      </c>
      <c r="C11859" t="s">
        <v>146</v>
      </c>
      <c r="D11859" s="1">
        <v>42408</v>
      </c>
      <c r="F11859">
        <v>1</v>
      </c>
      <c r="G11859">
        <v>7867</v>
      </c>
      <c r="H11859" t="s">
        <v>331</v>
      </c>
      <c r="I11859" t="s">
        <v>148</v>
      </c>
      <c r="J11859" t="s">
        <v>57</v>
      </c>
      <c r="K11859">
        <v>54</v>
      </c>
      <c r="L11859" t="s">
        <v>22</v>
      </c>
    </row>
    <row r="11860" spans="1:12">
      <c r="A11860" t="e">
        <f ca="1">E00251515098921</f>
        <v>#NAME?</v>
      </c>
      <c r="B11860">
        <v>11</v>
      </c>
      <c r="C11860" t="s">
        <v>245</v>
      </c>
      <c r="D11860" s="1">
        <v>41313</v>
      </c>
      <c r="F11860">
        <v>1</v>
      </c>
      <c r="G11860">
        <v>7869</v>
      </c>
      <c r="H11860" t="s">
        <v>470</v>
      </c>
      <c r="J11860" t="s">
        <v>14</v>
      </c>
      <c r="K11860">
        <v>50</v>
      </c>
      <c r="L11860" t="s">
        <v>22</v>
      </c>
    </row>
    <row r="11861" spans="1:12">
      <c r="A11861" t="e">
        <f ca="1">E00251417971421</f>
        <v>#NAME?</v>
      </c>
      <c r="B11861">
        <v>51</v>
      </c>
      <c r="C11861" t="s">
        <v>372</v>
      </c>
      <c r="D11861" s="1">
        <v>42907</v>
      </c>
      <c r="F11861">
        <v>1</v>
      </c>
      <c r="G11861">
        <v>37311</v>
      </c>
      <c r="H11861" t="s">
        <v>745</v>
      </c>
      <c r="J11861" t="s">
        <v>14</v>
      </c>
      <c r="K11861">
        <v>54</v>
      </c>
      <c r="L11861" t="s">
        <v>15</v>
      </c>
    </row>
    <row r="11862" spans="1:12">
      <c r="A11862" t="e">
        <f ca="1">E00251515098921</f>
        <v>#NAME?</v>
      </c>
      <c r="B11862">
        <v>11</v>
      </c>
      <c r="C11862" t="s">
        <v>245</v>
      </c>
      <c r="D11862" s="1">
        <v>41821</v>
      </c>
      <c r="F11862">
        <v>1</v>
      </c>
      <c r="G11862">
        <v>27800</v>
      </c>
      <c r="H11862" t="s">
        <v>145</v>
      </c>
      <c r="J11862" t="s">
        <v>14</v>
      </c>
      <c r="K11862">
        <v>51</v>
      </c>
      <c r="L11862" t="s">
        <v>15</v>
      </c>
    </row>
    <row r="11863" spans="1:12">
      <c r="A11863" t="e">
        <f ca="1">E00251429378121</f>
        <v>#NAME?</v>
      </c>
      <c r="B11863">
        <v>274</v>
      </c>
      <c r="C11863" t="s">
        <v>506</v>
      </c>
      <c r="D11863" s="1">
        <v>43070</v>
      </c>
      <c r="F11863">
        <v>1</v>
      </c>
      <c r="G11863">
        <v>78701</v>
      </c>
      <c r="H11863" t="s">
        <v>355</v>
      </c>
      <c r="J11863" t="s">
        <v>14</v>
      </c>
      <c r="K11863">
        <v>58</v>
      </c>
      <c r="L11863" t="s">
        <v>22</v>
      </c>
    </row>
    <row r="11864" spans="1:12">
      <c r="A11864" t="e">
        <f ca="1">E00251429290121</f>
        <v>#NAME?</v>
      </c>
      <c r="B11864">
        <v>296</v>
      </c>
      <c r="C11864" t="s">
        <v>119</v>
      </c>
      <c r="D11864" s="1">
        <v>41029</v>
      </c>
      <c r="F11864">
        <v>2</v>
      </c>
      <c r="G11864">
        <v>78079</v>
      </c>
      <c r="H11864" t="s">
        <v>49</v>
      </c>
      <c r="J11864" t="s">
        <v>14</v>
      </c>
      <c r="K11864">
        <v>50</v>
      </c>
      <c r="L11864" t="s">
        <v>22</v>
      </c>
    </row>
    <row r="11865" spans="1:12">
      <c r="A11865" t="e">
        <f ca="1">E00251512209421</f>
        <v>#NAME?</v>
      </c>
      <c r="B11865">
        <v>66</v>
      </c>
      <c r="C11865" t="s">
        <v>134</v>
      </c>
      <c r="D11865" s="1">
        <v>42390</v>
      </c>
      <c r="F11865">
        <v>1</v>
      </c>
      <c r="G11865">
        <v>3019</v>
      </c>
      <c r="H11865" t="s">
        <v>441</v>
      </c>
      <c r="J11865" t="s">
        <v>14</v>
      </c>
      <c r="K11865">
        <v>61</v>
      </c>
      <c r="L11865" t="s">
        <v>15</v>
      </c>
    </row>
    <row r="11866" spans="1:12">
      <c r="A11866" t="e">
        <f ca="1">E00251429290121</f>
        <v>#NAME?</v>
      </c>
      <c r="B11866">
        <v>296</v>
      </c>
      <c r="C11866" t="s">
        <v>119</v>
      </c>
      <c r="D11866" s="1">
        <v>41367</v>
      </c>
      <c r="F11866">
        <v>2</v>
      </c>
      <c r="G11866">
        <v>49390</v>
      </c>
      <c r="H11866" t="s">
        <v>59</v>
      </c>
      <c r="J11866" t="s">
        <v>14</v>
      </c>
      <c r="K11866">
        <v>51</v>
      </c>
      <c r="L11866" t="s">
        <v>15</v>
      </c>
    </row>
    <row r="11867" spans="1:12">
      <c r="A11867" t="e">
        <f ca="1">E00251537633921</f>
        <v>#NAME?</v>
      </c>
      <c r="B11867">
        <v>458</v>
      </c>
      <c r="C11867" t="s">
        <v>275</v>
      </c>
      <c r="D11867" s="1">
        <v>42556</v>
      </c>
      <c r="F11867">
        <v>2</v>
      </c>
      <c r="G11867">
        <v>41091</v>
      </c>
      <c r="H11867" t="s">
        <v>975</v>
      </c>
      <c r="J11867" t="s">
        <v>14</v>
      </c>
      <c r="K11867">
        <v>53</v>
      </c>
      <c r="L11867" t="s">
        <v>15</v>
      </c>
    </row>
    <row r="11868" spans="1:12">
      <c r="A11868" t="e">
        <f ca="1">E00251537633921</f>
        <v>#NAME?</v>
      </c>
      <c r="B11868">
        <v>458</v>
      </c>
      <c r="C11868" t="s">
        <v>275</v>
      </c>
      <c r="D11868" s="1">
        <v>42611</v>
      </c>
      <c r="F11868">
        <v>1</v>
      </c>
      <c r="G11868">
        <v>4149</v>
      </c>
      <c r="H11868" t="s">
        <v>703</v>
      </c>
      <c r="J11868" t="s">
        <v>14</v>
      </c>
      <c r="K11868">
        <v>53</v>
      </c>
      <c r="L11868" t="s">
        <v>15</v>
      </c>
    </row>
    <row r="11869" spans="1:12">
      <c r="A11869" t="e">
        <f ca="1">E00251429290121</f>
        <v>#NAME?</v>
      </c>
      <c r="B11869">
        <v>296</v>
      </c>
      <c r="C11869" t="s">
        <v>119</v>
      </c>
      <c r="D11869" s="1">
        <v>41397</v>
      </c>
      <c r="F11869">
        <v>1</v>
      </c>
      <c r="G11869">
        <v>462</v>
      </c>
      <c r="H11869" t="s">
        <v>288</v>
      </c>
      <c r="J11869" t="s">
        <v>14</v>
      </c>
      <c r="K11869">
        <v>51</v>
      </c>
      <c r="L11869" t="s">
        <v>15</v>
      </c>
    </row>
    <row r="11870" spans="1:12">
      <c r="A11870" t="e">
        <f ca="1">E00251512915421</f>
        <v>#NAME?</v>
      </c>
      <c r="B11870">
        <v>458</v>
      </c>
      <c r="C11870" t="s">
        <v>275</v>
      </c>
      <c r="D11870" s="1">
        <v>43012</v>
      </c>
      <c r="F11870">
        <v>3</v>
      </c>
      <c r="G11870">
        <v>2720</v>
      </c>
      <c r="H11870" t="s">
        <v>65</v>
      </c>
      <c r="J11870" t="s">
        <v>14</v>
      </c>
      <c r="K11870">
        <v>61</v>
      </c>
      <c r="L11870" t="s">
        <v>15</v>
      </c>
    </row>
    <row r="11871" spans="1:12">
      <c r="A11871" t="e">
        <f ca="1">E00251512209421</f>
        <v>#NAME?</v>
      </c>
      <c r="B11871">
        <v>66</v>
      </c>
      <c r="C11871" t="s">
        <v>134</v>
      </c>
      <c r="D11871" s="1">
        <v>42380</v>
      </c>
      <c r="F11871">
        <v>1</v>
      </c>
      <c r="G11871">
        <v>30748</v>
      </c>
      <c r="H11871" t="s">
        <v>50</v>
      </c>
      <c r="J11871" t="s">
        <v>14</v>
      </c>
      <c r="K11871">
        <v>61</v>
      </c>
      <c r="L11871" t="s">
        <v>15</v>
      </c>
    </row>
    <row r="11872" spans="1:12">
      <c r="A11872" t="e">
        <f ca="1">E00251512915421</f>
        <v>#NAME?</v>
      </c>
      <c r="B11872">
        <v>458</v>
      </c>
      <c r="C11872" t="s">
        <v>275</v>
      </c>
      <c r="D11872" s="1">
        <v>42214</v>
      </c>
      <c r="F11872">
        <v>1</v>
      </c>
      <c r="G11872">
        <v>72190</v>
      </c>
      <c r="H11872" t="s">
        <v>341</v>
      </c>
      <c r="J11872" t="s">
        <v>14</v>
      </c>
      <c r="K11872">
        <v>58</v>
      </c>
      <c r="L11872" t="s">
        <v>15</v>
      </c>
    </row>
    <row r="11873" spans="1:12">
      <c r="A11873" t="e">
        <f ca="1">E00251429378121</f>
        <v>#NAME?</v>
      </c>
      <c r="B11873">
        <v>274</v>
      </c>
      <c r="C11873" t="s">
        <v>506</v>
      </c>
      <c r="D11873" s="1">
        <v>42082</v>
      </c>
      <c r="F11873">
        <v>1</v>
      </c>
      <c r="G11873">
        <v>78650</v>
      </c>
      <c r="H11873" t="s">
        <v>414</v>
      </c>
      <c r="J11873" t="s">
        <v>14</v>
      </c>
      <c r="K11873">
        <v>55</v>
      </c>
      <c r="L11873" t="s">
        <v>22</v>
      </c>
    </row>
    <row r="11874" spans="1:12">
      <c r="A11874" t="e">
        <f ca="1">E00251429290121</f>
        <v>#NAME?</v>
      </c>
      <c r="B11874">
        <v>296</v>
      </c>
      <c r="C11874" t="s">
        <v>119</v>
      </c>
      <c r="D11874" s="1">
        <v>41621</v>
      </c>
      <c r="F11874">
        <v>1</v>
      </c>
      <c r="G11874">
        <v>7291</v>
      </c>
      <c r="H11874" t="s">
        <v>163</v>
      </c>
      <c r="J11874" t="s">
        <v>14</v>
      </c>
      <c r="K11874">
        <v>52</v>
      </c>
      <c r="L11874" t="s">
        <v>15</v>
      </c>
    </row>
    <row r="11875" spans="1:12">
      <c r="A11875" t="e">
        <f ca="1">E00251616235721</f>
        <v>#NAME?</v>
      </c>
      <c r="B11875">
        <v>491</v>
      </c>
      <c r="C11875" t="s">
        <v>567</v>
      </c>
      <c r="D11875" s="1">
        <v>42387</v>
      </c>
      <c r="F11875">
        <v>1</v>
      </c>
      <c r="G11875">
        <v>73300</v>
      </c>
      <c r="H11875" t="s">
        <v>86</v>
      </c>
      <c r="J11875" t="s">
        <v>14</v>
      </c>
      <c r="K11875">
        <v>54</v>
      </c>
      <c r="L11875" t="s">
        <v>15</v>
      </c>
    </row>
    <row r="11876" spans="1:12">
      <c r="A11876" t="e">
        <f ca="1">E00251529568321</f>
        <v>#NAME?</v>
      </c>
      <c r="B11876">
        <v>156</v>
      </c>
      <c r="C11876" t="s">
        <v>569</v>
      </c>
      <c r="D11876" s="1">
        <v>42734</v>
      </c>
      <c r="F11876">
        <v>1</v>
      </c>
      <c r="G11876">
        <v>7242</v>
      </c>
      <c r="H11876" t="s">
        <v>93</v>
      </c>
      <c r="J11876" t="s">
        <v>14</v>
      </c>
      <c r="K11876">
        <v>58</v>
      </c>
      <c r="L11876" t="s">
        <v>15</v>
      </c>
    </row>
    <row r="11877" spans="1:12">
      <c r="A11877" t="e">
        <f ca="1">E00251524982021</f>
        <v>#NAME?</v>
      </c>
      <c r="B11877">
        <v>439</v>
      </c>
      <c r="C11877" t="s">
        <v>416</v>
      </c>
      <c r="D11877" s="1">
        <v>42893</v>
      </c>
      <c r="F11877">
        <v>1</v>
      </c>
      <c r="G11877">
        <v>5718</v>
      </c>
      <c r="H11877" t="s">
        <v>244</v>
      </c>
      <c r="J11877" t="s">
        <v>14</v>
      </c>
      <c r="K11877">
        <v>43</v>
      </c>
      <c r="L11877" t="s">
        <v>15</v>
      </c>
    </row>
    <row r="11878" spans="1:12">
      <c r="A11878" t="e">
        <f ca="1">E00251427202821</f>
        <v>#NAME?</v>
      </c>
      <c r="B11878">
        <v>31</v>
      </c>
      <c r="C11878" t="s">
        <v>334</v>
      </c>
      <c r="D11878" s="1">
        <v>41831</v>
      </c>
      <c r="F11878">
        <v>1</v>
      </c>
      <c r="G11878">
        <v>7243</v>
      </c>
      <c r="H11878" t="s">
        <v>42</v>
      </c>
      <c r="J11878" t="s">
        <v>14</v>
      </c>
      <c r="K11878">
        <v>65</v>
      </c>
      <c r="L11878" t="s">
        <v>15</v>
      </c>
    </row>
    <row r="11879" spans="1:12">
      <c r="A11879" t="e">
        <f ca="1">E00251616235721</f>
        <v>#NAME?</v>
      </c>
      <c r="B11879">
        <v>491</v>
      </c>
      <c r="C11879" t="s">
        <v>567</v>
      </c>
      <c r="D11879" s="1">
        <v>42698</v>
      </c>
      <c r="F11879">
        <v>1</v>
      </c>
      <c r="G11879">
        <v>2448</v>
      </c>
      <c r="H11879" t="s">
        <v>19</v>
      </c>
      <c r="J11879" t="s">
        <v>14</v>
      </c>
      <c r="K11879">
        <v>54</v>
      </c>
      <c r="L11879" t="s">
        <v>15</v>
      </c>
    </row>
    <row r="11880" spans="1:12">
      <c r="A11880" t="e">
        <f ca="1">E00251427202821</f>
        <v>#NAME?</v>
      </c>
      <c r="B11880">
        <v>29</v>
      </c>
      <c r="C11880" t="s">
        <v>309</v>
      </c>
      <c r="D11880" s="1">
        <v>42282</v>
      </c>
      <c r="F11880">
        <v>3</v>
      </c>
      <c r="G11880">
        <v>4721</v>
      </c>
      <c r="H11880" t="s">
        <v>1193</v>
      </c>
      <c r="J11880" t="s">
        <v>14</v>
      </c>
      <c r="K11880">
        <v>66</v>
      </c>
      <c r="L11880" t="s">
        <v>15</v>
      </c>
    </row>
    <row r="11881" spans="1:12">
      <c r="A11881" t="e">
        <f ca="1">E00251427202821</f>
        <v>#NAME?</v>
      </c>
      <c r="B11881">
        <v>31</v>
      </c>
      <c r="C11881" t="s">
        <v>334</v>
      </c>
      <c r="D11881" s="1">
        <v>41891</v>
      </c>
      <c r="F11881">
        <v>1</v>
      </c>
      <c r="G11881">
        <v>7862</v>
      </c>
      <c r="H11881" t="s">
        <v>27</v>
      </c>
      <c r="J11881" t="s">
        <v>14</v>
      </c>
      <c r="K11881">
        <v>65</v>
      </c>
      <c r="L11881" t="s">
        <v>22</v>
      </c>
    </row>
    <row r="11882" spans="1:12">
      <c r="A11882" t="e">
        <f ca="1">E00251616235721</f>
        <v>#NAME?</v>
      </c>
      <c r="B11882">
        <v>491</v>
      </c>
      <c r="C11882" t="s">
        <v>567</v>
      </c>
      <c r="D11882" s="1">
        <v>42075</v>
      </c>
      <c r="F11882">
        <v>1</v>
      </c>
      <c r="G11882">
        <v>2448</v>
      </c>
      <c r="H11882" t="s">
        <v>19</v>
      </c>
      <c r="J11882" t="s">
        <v>14</v>
      </c>
      <c r="K11882">
        <v>53</v>
      </c>
      <c r="L11882" t="s">
        <v>15</v>
      </c>
    </row>
    <row r="11883" spans="1:12">
      <c r="A11883" t="e">
        <f ca="1">E00251427202821</f>
        <v>#NAME?</v>
      </c>
      <c r="B11883">
        <v>31</v>
      </c>
      <c r="C11883" t="s">
        <v>334</v>
      </c>
      <c r="D11883" s="1">
        <v>41635</v>
      </c>
      <c r="F11883">
        <v>1</v>
      </c>
      <c r="G11883">
        <v>6071</v>
      </c>
      <c r="H11883" t="s">
        <v>1285</v>
      </c>
      <c r="J11883" t="s">
        <v>14</v>
      </c>
      <c r="K11883">
        <v>64</v>
      </c>
      <c r="L11883" t="s">
        <v>15</v>
      </c>
    </row>
    <row r="11884" spans="1:12">
      <c r="A11884" t="e">
        <f ca="1">E00251617623621</f>
        <v>#NAME?</v>
      </c>
      <c r="B11884">
        <v>7505</v>
      </c>
      <c r="C11884" t="s">
        <v>209</v>
      </c>
      <c r="D11884" s="1">
        <v>43080</v>
      </c>
      <c r="F11884">
        <v>1</v>
      </c>
      <c r="G11884">
        <v>5224</v>
      </c>
      <c r="H11884" t="s">
        <v>382</v>
      </c>
      <c r="J11884" t="s">
        <v>14</v>
      </c>
      <c r="K11884">
        <v>48</v>
      </c>
      <c r="L11884" t="s">
        <v>15</v>
      </c>
    </row>
    <row r="11885" spans="1:12">
      <c r="A11885" t="e">
        <f ca="1">E00251427363921</f>
        <v>#NAME?</v>
      </c>
      <c r="B11885">
        <v>1</v>
      </c>
      <c r="C11885" t="s">
        <v>234</v>
      </c>
      <c r="D11885" s="1">
        <v>42893</v>
      </c>
      <c r="F11885">
        <v>1</v>
      </c>
      <c r="G11885">
        <v>81504</v>
      </c>
      <c r="H11885" t="s">
        <v>1286</v>
      </c>
      <c r="I11885" t="s">
        <v>56</v>
      </c>
      <c r="J11885" t="s">
        <v>57</v>
      </c>
      <c r="K11885">
        <v>49</v>
      </c>
      <c r="L11885" t="s">
        <v>15</v>
      </c>
    </row>
    <row r="11886" spans="1:12">
      <c r="A11886" t="e">
        <f ca="1">E00251427202821</f>
        <v>#NAME?</v>
      </c>
      <c r="B11886">
        <v>29</v>
      </c>
      <c r="C11886" t="s">
        <v>309</v>
      </c>
      <c r="D11886" s="1">
        <v>41568</v>
      </c>
      <c r="F11886">
        <v>1</v>
      </c>
      <c r="G11886">
        <v>2774</v>
      </c>
      <c r="H11886" t="s">
        <v>1287</v>
      </c>
      <c r="J11886" t="s">
        <v>14</v>
      </c>
      <c r="K11886">
        <v>64</v>
      </c>
      <c r="L11886" t="s">
        <v>15</v>
      </c>
    </row>
    <row r="11887" spans="1:12">
      <c r="A11887" t="e">
        <f ca="1">E00251429182321</f>
        <v>#NAME?</v>
      </c>
      <c r="B11887">
        <v>290</v>
      </c>
      <c r="C11887" t="s">
        <v>449</v>
      </c>
      <c r="D11887" s="1">
        <v>42153</v>
      </c>
      <c r="F11887">
        <v>2</v>
      </c>
      <c r="G11887">
        <v>2449</v>
      </c>
      <c r="H11887" t="s">
        <v>53</v>
      </c>
      <c r="J11887" t="s">
        <v>14</v>
      </c>
      <c r="K11887">
        <v>53</v>
      </c>
      <c r="L11887" t="s">
        <v>15</v>
      </c>
    </row>
    <row r="11888" spans="1:12">
      <c r="A11888" t="e">
        <f ca="1">E00251617623621</f>
        <v>#NAME?</v>
      </c>
      <c r="B11888">
        <v>502</v>
      </c>
      <c r="C11888" t="s">
        <v>172</v>
      </c>
      <c r="D11888" s="1">
        <v>41676</v>
      </c>
      <c r="F11888">
        <v>2</v>
      </c>
      <c r="G11888">
        <v>5291</v>
      </c>
      <c r="H11888" t="s">
        <v>1054</v>
      </c>
      <c r="J11888" t="s">
        <v>14</v>
      </c>
      <c r="K11888">
        <v>45</v>
      </c>
      <c r="L11888" t="s">
        <v>15</v>
      </c>
    </row>
    <row r="11889" spans="1:12">
      <c r="A11889" t="e">
        <f ca="1">E00251524982021</f>
        <v>#NAME?</v>
      </c>
      <c r="B11889">
        <v>439</v>
      </c>
      <c r="C11889" t="s">
        <v>416</v>
      </c>
      <c r="D11889" s="1">
        <v>41435</v>
      </c>
      <c r="F11889">
        <v>1</v>
      </c>
      <c r="G11889">
        <v>5718</v>
      </c>
      <c r="H11889" t="s">
        <v>244</v>
      </c>
      <c r="J11889" t="s">
        <v>14</v>
      </c>
      <c r="K11889">
        <v>39</v>
      </c>
      <c r="L11889" t="s">
        <v>15</v>
      </c>
    </row>
    <row r="11890" spans="1:12">
      <c r="A11890" t="e">
        <f ca="1">E00251524982021</f>
        <v>#NAME?</v>
      </c>
      <c r="B11890">
        <v>439</v>
      </c>
      <c r="C11890" t="s">
        <v>416</v>
      </c>
      <c r="D11890" s="1">
        <v>42104</v>
      </c>
      <c r="F11890">
        <v>2</v>
      </c>
      <c r="G11890">
        <v>1179</v>
      </c>
      <c r="H11890" t="s">
        <v>180</v>
      </c>
      <c r="J11890" t="s">
        <v>14</v>
      </c>
      <c r="K11890">
        <v>41</v>
      </c>
      <c r="L11890" t="s">
        <v>15</v>
      </c>
    </row>
    <row r="11891" spans="1:12">
      <c r="A11891" t="e">
        <f ca="1">E00251427202821</f>
        <v>#NAME?</v>
      </c>
      <c r="B11891">
        <v>29</v>
      </c>
      <c r="C11891" t="s">
        <v>309</v>
      </c>
      <c r="D11891" s="1">
        <v>41940</v>
      </c>
      <c r="F11891">
        <v>2</v>
      </c>
      <c r="G11891">
        <v>2774</v>
      </c>
      <c r="H11891" t="s">
        <v>1287</v>
      </c>
      <c r="J11891" t="s">
        <v>14</v>
      </c>
      <c r="K11891">
        <v>65</v>
      </c>
      <c r="L11891" t="s">
        <v>15</v>
      </c>
    </row>
    <row r="11892" spans="1:12">
      <c r="A11892" t="e">
        <f ca="1">E00251514781621</f>
        <v>#NAME?</v>
      </c>
      <c r="B11892">
        <v>159</v>
      </c>
      <c r="C11892" t="s">
        <v>427</v>
      </c>
      <c r="D11892" s="1">
        <v>42114</v>
      </c>
      <c r="F11892">
        <v>3</v>
      </c>
      <c r="G11892">
        <v>7242</v>
      </c>
      <c r="H11892" t="s">
        <v>93</v>
      </c>
      <c r="J11892" t="s">
        <v>14</v>
      </c>
      <c r="K11892">
        <v>54</v>
      </c>
      <c r="L11892" t="s">
        <v>15</v>
      </c>
    </row>
    <row r="11893" spans="1:12">
      <c r="A11893" t="e">
        <f ca="1">E00251439928021</f>
        <v>#NAME?</v>
      </c>
      <c r="B11893">
        <v>189</v>
      </c>
      <c r="C11893" t="s">
        <v>58</v>
      </c>
      <c r="D11893" s="1">
        <v>42846</v>
      </c>
      <c r="F11893">
        <v>3</v>
      </c>
      <c r="G11893">
        <v>7245</v>
      </c>
      <c r="H11893" t="s">
        <v>116</v>
      </c>
      <c r="J11893" t="s">
        <v>14</v>
      </c>
      <c r="K11893">
        <v>47</v>
      </c>
      <c r="L11893" t="s">
        <v>15</v>
      </c>
    </row>
    <row r="11894" spans="1:12">
      <c r="A11894" t="e">
        <f ca="1">E00251427562221</f>
        <v>#NAME?</v>
      </c>
      <c r="B11894">
        <v>1</v>
      </c>
      <c r="C11894" t="s">
        <v>234</v>
      </c>
      <c r="D11894" s="1">
        <v>40928</v>
      </c>
      <c r="E11894">
        <v>3</v>
      </c>
      <c r="F11894">
        <v>3</v>
      </c>
      <c r="G11894">
        <v>65961</v>
      </c>
      <c r="H11894" t="s">
        <v>1288</v>
      </c>
      <c r="J11894" t="s">
        <v>34</v>
      </c>
      <c r="K11894">
        <v>37</v>
      </c>
      <c r="L11894" t="s">
        <v>15</v>
      </c>
    </row>
    <row r="11895" spans="1:12">
      <c r="A11895" t="e">
        <f ca="1">E00251430399821</f>
        <v>#NAME?</v>
      </c>
      <c r="B11895">
        <v>187</v>
      </c>
      <c r="C11895" t="s">
        <v>420</v>
      </c>
      <c r="D11895" s="1">
        <v>42417</v>
      </c>
      <c r="F11895">
        <v>3</v>
      </c>
      <c r="G11895">
        <v>30000</v>
      </c>
      <c r="H11895" t="s">
        <v>144</v>
      </c>
      <c r="J11895" t="s">
        <v>14</v>
      </c>
      <c r="K11895">
        <v>62</v>
      </c>
      <c r="L11895" t="s">
        <v>15</v>
      </c>
    </row>
    <row r="11896" spans="1:12">
      <c r="A11896" t="e">
        <f ca="1">E00251430399821</f>
        <v>#NAME?</v>
      </c>
      <c r="B11896">
        <v>6156</v>
      </c>
      <c r="C11896" t="s">
        <v>352</v>
      </c>
      <c r="D11896" s="1">
        <v>40953</v>
      </c>
      <c r="F11896">
        <v>1</v>
      </c>
      <c r="G11896">
        <v>460</v>
      </c>
      <c r="H11896" t="s">
        <v>16</v>
      </c>
      <c r="J11896" t="s">
        <v>14</v>
      </c>
      <c r="K11896">
        <v>58</v>
      </c>
      <c r="L11896" t="s">
        <v>15</v>
      </c>
    </row>
    <row r="11897" spans="1:12">
      <c r="A11897" t="e">
        <f ca="1">E00251514781621</f>
        <v>#NAME?</v>
      </c>
      <c r="B11897">
        <v>159</v>
      </c>
      <c r="C11897" t="s">
        <v>427</v>
      </c>
      <c r="D11897" s="1">
        <v>41228</v>
      </c>
      <c r="F11897">
        <v>1</v>
      </c>
      <c r="G11897">
        <v>4019</v>
      </c>
      <c r="H11897" t="s">
        <v>26</v>
      </c>
      <c r="J11897" t="s">
        <v>14</v>
      </c>
      <c r="K11897">
        <v>52</v>
      </c>
      <c r="L11897" t="s">
        <v>15</v>
      </c>
    </row>
    <row r="11898" spans="1:12">
      <c r="A11898" t="e">
        <f ca="1">E00251533639421</f>
        <v>#NAME?</v>
      </c>
      <c r="B11898">
        <v>1886</v>
      </c>
      <c r="C11898" t="s">
        <v>581</v>
      </c>
      <c r="D11898" s="1">
        <v>42450</v>
      </c>
      <c r="F11898">
        <v>1</v>
      </c>
      <c r="G11898">
        <v>72690</v>
      </c>
      <c r="H11898" t="s">
        <v>363</v>
      </c>
      <c r="J11898" t="s">
        <v>14</v>
      </c>
      <c r="K11898">
        <v>50</v>
      </c>
      <c r="L11898" t="s">
        <v>15</v>
      </c>
    </row>
    <row r="11899" spans="1:12">
      <c r="A11899" t="e">
        <f ca="1">E00251429182321</f>
        <v>#NAME?</v>
      </c>
      <c r="B11899">
        <v>290</v>
      </c>
      <c r="C11899" t="s">
        <v>449</v>
      </c>
      <c r="D11899" s="1">
        <v>41767</v>
      </c>
      <c r="F11899">
        <v>1</v>
      </c>
      <c r="G11899">
        <v>3659</v>
      </c>
      <c r="H11899" t="s">
        <v>132</v>
      </c>
      <c r="J11899" t="s">
        <v>14</v>
      </c>
      <c r="K11899">
        <v>52</v>
      </c>
      <c r="L11899" t="s">
        <v>15</v>
      </c>
    </row>
    <row r="11900" spans="1:12">
      <c r="A11900" t="e">
        <f ca="1">E00251427562221</f>
        <v>#NAME?</v>
      </c>
      <c r="B11900">
        <v>11</v>
      </c>
      <c r="C11900" t="s">
        <v>245</v>
      </c>
      <c r="D11900" s="1">
        <v>40953</v>
      </c>
      <c r="F11900">
        <v>1</v>
      </c>
      <c r="G11900">
        <v>78650</v>
      </c>
      <c r="H11900" t="s">
        <v>414</v>
      </c>
      <c r="J11900" t="s">
        <v>14</v>
      </c>
      <c r="K11900">
        <v>37</v>
      </c>
      <c r="L11900" t="s">
        <v>22</v>
      </c>
    </row>
    <row r="11901" spans="1:12">
      <c r="A11901" t="e">
        <f ca="1">E00251429182321</f>
        <v>#NAME?</v>
      </c>
      <c r="B11901">
        <v>290</v>
      </c>
      <c r="C11901" t="s">
        <v>449</v>
      </c>
      <c r="D11901" s="1">
        <v>42062</v>
      </c>
      <c r="F11901">
        <v>1</v>
      </c>
      <c r="G11901">
        <v>5950</v>
      </c>
      <c r="H11901" t="s">
        <v>24</v>
      </c>
      <c r="J11901" t="s">
        <v>14</v>
      </c>
      <c r="K11901">
        <v>52</v>
      </c>
      <c r="L11901" t="s">
        <v>15</v>
      </c>
    </row>
    <row r="11902" spans="1:12">
      <c r="A11902" t="e">
        <f ca="1">E00251439928021</f>
        <v>#NAME?</v>
      </c>
      <c r="B11902">
        <v>189</v>
      </c>
      <c r="C11902" t="s">
        <v>58</v>
      </c>
      <c r="D11902" s="1">
        <v>41521</v>
      </c>
      <c r="F11902">
        <v>1</v>
      </c>
      <c r="G11902">
        <v>7804</v>
      </c>
      <c r="H11902" t="s">
        <v>43</v>
      </c>
      <c r="J11902" t="s">
        <v>14</v>
      </c>
      <c r="K11902">
        <v>43</v>
      </c>
      <c r="L11902" t="s">
        <v>22</v>
      </c>
    </row>
    <row r="11903" spans="1:12">
      <c r="A11903" t="e">
        <f ca="1">E00251439928021</f>
        <v>#NAME?</v>
      </c>
      <c r="B11903">
        <v>189</v>
      </c>
      <c r="C11903" t="s">
        <v>58</v>
      </c>
      <c r="D11903" s="1">
        <v>42439</v>
      </c>
      <c r="F11903">
        <v>2</v>
      </c>
      <c r="G11903">
        <v>30781</v>
      </c>
      <c r="H11903" t="s">
        <v>584</v>
      </c>
      <c r="J11903" t="s">
        <v>14</v>
      </c>
      <c r="K11903">
        <v>46</v>
      </c>
      <c r="L11903" t="s">
        <v>15</v>
      </c>
    </row>
    <row r="11904" spans="1:12">
      <c r="A11904" t="e">
        <f ca="1">E00251439928021</f>
        <v>#NAME?</v>
      </c>
      <c r="B11904">
        <v>189</v>
      </c>
      <c r="C11904" t="s">
        <v>58</v>
      </c>
      <c r="D11904" s="1">
        <v>42873</v>
      </c>
      <c r="F11904">
        <v>1</v>
      </c>
      <c r="G11904">
        <v>30000</v>
      </c>
      <c r="H11904" t="s">
        <v>144</v>
      </c>
      <c r="J11904" t="s">
        <v>14</v>
      </c>
      <c r="K11904">
        <v>47</v>
      </c>
      <c r="L11904" t="s">
        <v>15</v>
      </c>
    </row>
    <row r="11905" spans="1:12">
      <c r="A11905" t="e">
        <f ca="1">E00251531471221</f>
        <v>#NAME?</v>
      </c>
      <c r="B11905">
        <v>1786</v>
      </c>
      <c r="C11905" t="s">
        <v>37</v>
      </c>
      <c r="D11905" s="1">
        <v>42192</v>
      </c>
      <c r="F11905">
        <v>3</v>
      </c>
      <c r="G11905">
        <v>2729</v>
      </c>
      <c r="H11905" t="s">
        <v>115</v>
      </c>
      <c r="J11905" t="s">
        <v>14</v>
      </c>
      <c r="K11905">
        <v>59</v>
      </c>
      <c r="L11905" t="s">
        <v>15</v>
      </c>
    </row>
    <row r="11906" spans="1:12">
      <c r="A11906" t="e">
        <f ca="1">E00251429182321</f>
        <v>#NAME?</v>
      </c>
      <c r="B11906">
        <v>290</v>
      </c>
      <c r="C11906" t="s">
        <v>449</v>
      </c>
      <c r="D11906" s="1">
        <v>42052</v>
      </c>
      <c r="F11906">
        <v>1</v>
      </c>
      <c r="G11906">
        <v>2449</v>
      </c>
      <c r="H11906" t="s">
        <v>53</v>
      </c>
      <c r="J11906" t="s">
        <v>14</v>
      </c>
      <c r="K11906">
        <v>52</v>
      </c>
      <c r="L11906" t="s">
        <v>15</v>
      </c>
    </row>
    <row r="11907" spans="1:12">
      <c r="A11907" t="e">
        <f ca="1">E00251629186521</f>
        <v>#NAME?</v>
      </c>
      <c r="B11907">
        <v>163</v>
      </c>
      <c r="C11907" t="s">
        <v>219</v>
      </c>
      <c r="D11907" s="1">
        <v>42726</v>
      </c>
      <c r="F11907">
        <v>3</v>
      </c>
      <c r="G11907">
        <v>2729</v>
      </c>
      <c r="H11907" t="s">
        <v>115</v>
      </c>
      <c r="J11907" t="s">
        <v>14</v>
      </c>
      <c r="K11907">
        <v>44</v>
      </c>
      <c r="L11907" t="s">
        <v>15</v>
      </c>
    </row>
    <row r="11908" spans="1:12">
      <c r="A11908" t="e">
        <f ca="1">E00251629186521</f>
        <v>#NAME?</v>
      </c>
      <c r="B11908">
        <v>163</v>
      </c>
      <c r="C11908" t="s">
        <v>219</v>
      </c>
      <c r="D11908" s="1">
        <v>41519</v>
      </c>
      <c r="F11908">
        <v>1</v>
      </c>
      <c r="G11908">
        <v>84500</v>
      </c>
      <c r="H11908" t="s">
        <v>511</v>
      </c>
      <c r="J11908" t="s">
        <v>14</v>
      </c>
      <c r="K11908">
        <v>41</v>
      </c>
      <c r="L11908" t="s">
        <v>15</v>
      </c>
    </row>
    <row r="11909" spans="1:12">
      <c r="A11909" t="e">
        <f ca="1">E00251439638521</f>
        <v>#NAME?</v>
      </c>
      <c r="B11909">
        <v>167</v>
      </c>
      <c r="C11909" t="s">
        <v>549</v>
      </c>
      <c r="D11909" s="1">
        <v>42443</v>
      </c>
      <c r="F11909">
        <v>3</v>
      </c>
      <c r="G11909">
        <v>37230</v>
      </c>
      <c r="H11909" t="s">
        <v>361</v>
      </c>
      <c r="J11909" t="s">
        <v>14</v>
      </c>
      <c r="K11909">
        <v>42</v>
      </c>
      <c r="L11909" t="s">
        <v>15</v>
      </c>
    </row>
    <row r="11910" spans="1:12">
      <c r="A11910" t="e">
        <f ca="1">E00251524964921</f>
        <v>#NAME?</v>
      </c>
      <c r="B11910">
        <v>458</v>
      </c>
      <c r="C11910" t="s">
        <v>275</v>
      </c>
      <c r="D11910" s="1">
        <v>42702</v>
      </c>
      <c r="F11910">
        <v>1</v>
      </c>
      <c r="G11910">
        <v>52100</v>
      </c>
      <c r="H11910" t="s">
        <v>516</v>
      </c>
      <c r="J11910" t="s">
        <v>14</v>
      </c>
      <c r="K11910">
        <v>50</v>
      </c>
      <c r="L11910" t="s">
        <v>15</v>
      </c>
    </row>
    <row r="11911" spans="1:12">
      <c r="A11911" t="e">
        <f ca="1">E00251430399821</f>
        <v>#NAME?</v>
      </c>
      <c r="B11911">
        <v>187</v>
      </c>
      <c r="C11911" t="s">
        <v>420</v>
      </c>
      <c r="D11911" s="1">
        <v>42893</v>
      </c>
      <c r="F11911">
        <v>3</v>
      </c>
      <c r="G11911">
        <v>2720</v>
      </c>
      <c r="H11911" t="s">
        <v>65</v>
      </c>
      <c r="J11911" t="s">
        <v>14</v>
      </c>
      <c r="K11911">
        <v>63</v>
      </c>
      <c r="L11911" t="s">
        <v>15</v>
      </c>
    </row>
    <row r="11912" spans="1:12">
      <c r="A11912" t="e">
        <f ca="1">E00251439928021</f>
        <v>#NAME?</v>
      </c>
      <c r="B11912">
        <v>4893</v>
      </c>
      <c r="C11912" t="s">
        <v>426</v>
      </c>
      <c r="D11912" s="1">
        <v>42818</v>
      </c>
      <c r="F11912">
        <v>2</v>
      </c>
      <c r="G11912">
        <v>30000</v>
      </c>
      <c r="H11912" t="s">
        <v>144</v>
      </c>
      <c r="I11912" t="s">
        <v>148</v>
      </c>
      <c r="J11912" t="s">
        <v>57</v>
      </c>
      <c r="K11912">
        <v>47</v>
      </c>
      <c r="L11912" t="s">
        <v>15</v>
      </c>
    </row>
    <row r="11913" spans="1:12">
      <c r="A11913" t="e">
        <f ca="1">E00251430399821</f>
        <v>#NAME?</v>
      </c>
      <c r="B11913">
        <v>187</v>
      </c>
      <c r="C11913" t="s">
        <v>420</v>
      </c>
      <c r="D11913" s="1">
        <v>41723</v>
      </c>
      <c r="F11913">
        <v>1</v>
      </c>
      <c r="G11913">
        <v>2720</v>
      </c>
      <c r="H11913" t="s">
        <v>65</v>
      </c>
      <c r="J11913" t="s">
        <v>14</v>
      </c>
      <c r="K11913">
        <v>60</v>
      </c>
      <c r="L11913" t="s">
        <v>15</v>
      </c>
    </row>
    <row r="11914" spans="1:12">
      <c r="A11914" t="e">
        <f ca="1">E00251430399821</f>
        <v>#NAME?</v>
      </c>
      <c r="B11914">
        <v>187</v>
      </c>
      <c r="C11914" t="s">
        <v>420</v>
      </c>
      <c r="D11914" s="1">
        <v>42359</v>
      </c>
      <c r="F11914">
        <v>3</v>
      </c>
      <c r="G11914">
        <v>4019</v>
      </c>
      <c r="H11914" t="s">
        <v>26</v>
      </c>
      <c r="J11914" t="s">
        <v>14</v>
      </c>
      <c r="K11914">
        <v>62</v>
      </c>
      <c r="L11914" t="s">
        <v>15</v>
      </c>
    </row>
    <row r="11915" spans="1:12">
      <c r="A11915" t="e">
        <f ca="1">E00251430399821</f>
        <v>#NAME?</v>
      </c>
      <c r="B11915">
        <v>187</v>
      </c>
      <c r="C11915" t="s">
        <v>420</v>
      </c>
      <c r="D11915" s="1">
        <v>42515</v>
      </c>
      <c r="F11915">
        <v>1</v>
      </c>
      <c r="G11915">
        <v>2720</v>
      </c>
      <c r="H11915" t="s">
        <v>65</v>
      </c>
      <c r="J11915" t="s">
        <v>14</v>
      </c>
      <c r="K11915">
        <v>62</v>
      </c>
      <c r="L11915" t="s">
        <v>15</v>
      </c>
    </row>
    <row r="11916" spans="1:12">
      <c r="A11916" t="e">
        <f ca="1">E00251439928021</f>
        <v>#NAME?</v>
      </c>
      <c r="B11916">
        <v>4893</v>
      </c>
      <c r="C11916" t="s">
        <v>426</v>
      </c>
      <c r="D11916" s="1">
        <v>42818</v>
      </c>
      <c r="F11916">
        <v>3</v>
      </c>
      <c r="G11916">
        <v>7291</v>
      </c>
      <c r="H11916" t="s">
        <v>163</v>
      </c>
      <c r="I11916" t="s">
        <v>148</v>
      </c>
      <c r="J11916" t="s">
        <v>57</v>
      </c>
      <c r="K11916">
        <v>47</v>
      </c>
      <c r="L11916" t="s">
        <v>15</v>
      </c>
    </row>
    <row r="11917" spans="1:12">
      <c r="A11917" t="e">
        <f ca="1">E00251533165621</f>
        <v>#NAME?</v>
      </c>
      <c r="B11917">
        <v>443</v>
      </c>
      <c r="C11917" t="s">
        <v>582</v>
      </c>
      <c r="D11917" s="1">
        <v>41956</v>
      </c>
      <c r="F11917">
        <v>1</v>
      </c>
      <c r="G11917">
        <v>9309</v>
      </c>
      <c r="H11917" t="s">
        <v>876</v>
      </c>
      <c r="J11917" t="s">
        <v>14</v>
      </c>
      <c r="K11917">
        <v>54</v>
      </c>
      <c r="L11917" t="s">
        <v>15</v>
      </c>
    </row>
    <row r="11918" spans="1:12">
      <c r="A11918" t="e">
        <f ca="1">E00251629186521</f>
        <v>#NAME?</v>
      </c>
      <c r="B11918">
        <v>163</v>
      </c>
      <c r="C11918" t="s">
        <v>219</v>
      </c>
      <c r="D11918" s="1">
        <v>42705</v>
      </c>
      <c r="F11918">
        <v>1</v>
      </c>
      <c r="G11918">
        <v>27800</v>
      </c>
      <c r="H11918" t="s">
        <v>145</v>
      </c>
      <c r="J11918" t="s">
        <v>14</v>
      </c>
      <c r="K11918">
        <v>44</v>
      </c>
      <c r="L11918" t="s">
        <v>15</v>
      </c>
    </row>
    <row r="11919" spans="1:12">
      <c r="A11919" t="e">
        <f ca="1">E00251629186521</f>
        <v>#NAME?</v>
      </c>
      <c r="B11919">
        <v>163</v>
      </c>
      <c r="C11919" t="s">
        <v>219</v>
      </c>
      <c r="D11919" s="1">
        <v>42031</v>
      </c>
      <c r="F11919">
        <v>1</v>
      </c>
      <c r="G11919">
        <v>2729</v>
      </c>
      <c r="H11919" t="s">
        <v>115</v>
      </c>
      <c r="J11919" t="s">
        <v>14</v>
      </c>
      <c r="K11919">
        <v>42</v>
      </c>
      <c r="L11919" t="s">
        <v>15</v>
      </c>
    </row>
    <row r="11920" spans="1:12">
      <c r="A11920" t="e">
        <f ca="1">E00251629186521</f>
        <v>#NAME?</v>
      </c>
      <c r="B11920">
        <v>163</v>
      </c>
      <c r="C11920" t="s">
        <v>219</v>
      </c>
      <c r="D11920" s="1">
        <v>42786</v>
      </c>
      <c r="F11920">
        <v>3</v>
      </c>
      <c r="G11920">
        <v>27800</v>
      </c>
      <c r="H11920" t="s">
        <v>145</v>
      </c>
      <c r="J11920" t="s">
        <v>14</v>
      </c>
      <c r="K11920">
        <v>44</v>
      </c>
      <c r="L11920" t="s">
        <v>15</v>
      </c>
    </row>
    <row r="11921" spans="1:12">
      <c r="A11921" t="e">
        <f ca="1">E00251432153221</f>
        <v>#NAME?</v>
      </c>
      <c r="B11921">
        <v>489</v>
      </c>
      <c r="C11921" t="s">
        <v>100</v>
      </c>
      <c r="D11921" s="1">
        <v>42213</v>
      </c>
      <c r="F11921">
        <v>1</v>
      </c>
      <c r="G11921">
        <v>7964</v>
      </c>
      <c r="H11921" t="s">
        <v>524</v>
      </c>
      <c r="J11921" t="s">
        <v>14</v>
      </c>
      <c r="K11921">
        <v>45</v>
      </c>
      <c r="L11921" t="s">
        <v>22</v>
      </c>
    </row>
    <row r="11922" spans="1:12">
      <c r="A11922" t="e">
        <f ca="1">E00251430399821</f>
        <v>#NAME?</v>
      </c>
      <c r="B11922">
        <v>187</v>
      </c>
      <c r="C11922" t="s">
        <v>420</v>
      </c>
      <c r="D11922" s="1">
        <v>41984</v>
      </c>
      <c r="F11922">
        <v>5</v>
      </c>
      <c r="G11922">
        <v>38830</v>
      </c>
      <c r="H11922" t="s">
        <v>847</v>
      </c>
      <c r="J11922" t="s">
        <v>14</v>
      </c>
      <c r="K11922">
        <v>61</v>
      </c>
      <c r="L11922" t="s">
        <v>15</v>
      </c>
    </row>
    <row r="11923" spans="1:12">
      <c r="A11923" t="e">
        <f ca="1">E00251430399821</f>
        <v>#NAME?</v>
      </c>
      <c r="B11923">
        <v>187</v>
      </c>
      <c r="C11923" t="s">
        <v>420</v>
      </c>
      <c r="D11923" s="1">
        <v>42359</v>
      </c>
      <c r="F11923">
        <v>2</v>
      </c>
      <c r="G11923">
        <v>7904</v>
      </c>
      <c r="H11923" t="s">
        <v>75</v>
      </c>
      <c r="J11923" t="s">
        <v>14</v>
      </c>
      <c r="K11923">
        <v>62</v>
      </c>
      <c r="L11923" t="s">
        <v>22</v>
      </c>
    </row>
    <row r="11924" spans="1:12">
      <c r="A11924" t="e">
        <f ca="1">E00251430399821</f>
        <v>#NAME?</v>
      </c>
      <c r="B11924">
        <v>187</v>
      </c>
      <c r="C11924" t="s">
        <v>420</v>
      </c>
      <c r="D11924" s="1">
        <v>42864</v>
      </c>
      <c r="F11924">
        <v>1</v>
      </c>
      <c r="G11924">
        <v>78079</v>
      </c>
      <c r="H11924" t="s">
        <v>49</v>
      </c>
      <c r="J11924" t="s">
        <v>14</v>
      </c>
      <c r="K11924">
        <v>63</v>
      </c>
      <c r="L11924" t="s">
        <v>22</v>
      </c>
    </row>
    <row r="11925" spans="1:12">
      <c r="A11925" t="e">
        <f ca="1">E00251430399821</f>
        <v>#NAME?</v>
      </c>
      <c r="B11925">
        <v>187</v>
      </c>
      <c r="C11925" t="s">
        <v>420</v>
      </c>
      <c r="D11925" s="1">
        <v>43066</v>
      </c>
      <c r="F11925">
        <v>4</v>
      </c>
      <c r="G11925">
        <v>7904</v>
      </c>
      <c r="H11925" t="s">
        <v>75</v>
      </c>
      <c r="J11925" t="s">
        <v>14</v>
      </c>
      <c r="K11925">
        <v>64</v>
      </c>
      <c r="L11925" t="s">
        <v>22</v>
      </c>
    </row>
    <row r="11926" spans="1:12">
      <c r="A11926" t="e">
        <f ca="1">E00251528917021</f>
        <v>#NAME?</v>
      </c>
      <c r="B11926">
        <v>276</v>
      </c>
      <c r="C11926" t="s">
        <v>122</v>
      </c>
      <c r="D11926" s="1">
        <v>41401</v>
      </c>
      <c r="F11926">
        <v>1</v>
      </c>
      <c r="G11926">
        <v>9492</v>
      </c>
      <c r="H11926" t="s">
        <v>317</v>
      </c>
      <c r="J11926" t="s">
        <v>14</v>
      </c>
      <c r="K11926">
        <v>55</v>
      </c>
      <c r="L11926" t="s">
        <v>15</v>
      </c>
    </row>
    <row r="11927" spans="1:12">
      <c r="A11927" t="e">
        <f ca="1">E00251528917021</f>
        <v>#NAME?</v>
      </c>
      <c r="B11927">
        <v>276</v>
      </c>
      <c r="C11927" t="s">
        <v>122</v>
      </c>
      <c r="D11927" s="1">
        <v>42158</v>
      </c>
      <c r="F11927">
        <v>1</v>
      </c>
      <c r="G11927">
        <v>460</v>
      </c>
      <c r="H11927" t="s">
        <v>16</v>
      </c>
      <c r="J11927" t="s">
        <v>14</v>
      </c>
      <c r="K11927">
        <v>57</v>
      </c>
      <c r="L11927" t="s">
        <v>15</v>
      </c>
    </row>
    <row r="11928" spans="1:12">
      <c r="A11928" t="e">
        <f ca="1">E00251430399821</f>
        <v>#NAME?</v>
      </c>
      <c r="B11928">
        <v>187</v>
      </c>
      <c r="C11928" t="s">
        <v>420</v>
      </c>
      <c r="D11928" s="1">
        <v>42096</v>
      </c>
      <c r="F11928">
        <v>1</v>
      </c>
      <c r="G11928">
        <v>4019</v>
      </c>
      <c r="H11928" t="s">
        <v>26</v>
      </c>
      <c r="J11928" t="s">
        <v>14</v>
      </c>
      <c r="K11928">
        <v>61</v>
      </c>
      <c r="L11928" t="s">
        <v>15</v>
      </c>
    </row>
    <row r="11929" spans="1:12">
      <c r="A11929" t="e">
        <f ca="1">E00251528917021</f>
        <v>#NAME?</v>
      </c>
      <c r="B11929">
        <v>276</v>
      </c>
      <c r="C11929" t="s">
        <v>122</v>
      </c>
      <c r="D11929" s="1">
        <v>42202</v>
      </c>
      <c r="F11929">
        <v>1</v>
      </c>
      <c r="G11929">
        <v>71940</v>
      </c>
      <c r="H11929" t="s">
        <v>135</v>
      </c>
      <c r="J11929" t="s">
        <v>14</v>
      </c>
      <c r="K11929">
        <v>57</v>
      </c>
      <c r="L11929" t="s">
        <v>15</v>
      </c>
    </row>
    <row r="11930" spans="1:12">
      <c r="A11930" t="e">
        <f ca="1">E00251629186521</f>
        <v>#NAME?</v>
      </c>
      <c r="B11930">
        <v>163</v>
      </c>
      <c r="C11930" t="s">
        <v>219</v>
      </c>
      <c r="D11930" s="1">
        <v>42786</v>
      </c>
      <c r="F11930">
        <v>4</v>
      </c>
      <c r="G11930">
        <v>2729</v>
      </c>
      <c r="H11930" t="s">
        <v>115</v>
      </c>
      <c r="J11930" t="s">
        <v>14</v>
      </c>
      <c r="K11930">
        <v>44</v>
      </c>
      <c r="L11930" t="s">
        <v>15</v>
      </c>
    </row>
    <row r="11931" spans="1:12">
      <c r="A11931" t="e">
        <f ca="1">E00251430399821</f>
        <v>#NAME?</v>
      </c>
      <c r="B11931">
        <v>187</v>
      </c>
      <c r="C11931" t="s">
        <v>420</v>
      </c>
      <c r="D11931" s="1">
        <v>41631</v>
      </c>
      <c r="F11931">
        <v>1</v>
      </c>
      <c r="G11931">
        <v>4019</v>
      </c>
      <c r="H11931" t="s">
        <v>26</v>
      </c>
      <c r="J11931" t="s">
        <v>14</v>
      </c>
      <c r="K11931">
        <v>60</v>
      </c>
      <c r="L11931" t="s">
        <v>15</v>
      </c>
    </row>
    <row r="11932" spans="1:12">
      <c r="A11932" t="e">
        <f ca="1">E00251531471221</f>
        <v>#NAME?</v>
      </c>
      <c r="B11932">
        <v>1786</v>
      </c>
      <c r="C11932" t="s">
        <v>37</v>
      </c>
      <c r="D11932" s="1">
        <v>41439</v>
      </c>
      <c r="F11932">
        <v>1</v>
      </c>
      <c r="G11932">
        <v>4659</v>
      </c>
      <c r="H11932" t="s">
        <v>47</v>
      </c>
      <c r="J11932" t="s">
        <v>14</v>
      </c>
      <c r="K11932">
        <v>57</v>
      </c>
      <c r="L11932" t="s">
        <v>15</v>
      </c>
    </row>
    <row r="11933" spans="1:12">
      <c r="A11933" t="e">
        <f ca="1">E00251533165621</f>
        <v>#NAME?</v>
      </c>
      <c r="B11933">
        <v>443</v>
      </c>
      <c r="C11933" t="s">
        <v>582</v>
      </c>
      <c r="D11933" s="1">
        <v>42699</v>
      </c>
      <c r="F11933">
        <v>1</v>
      </c>
      <c r="G11933">
        <v>1739</v>
      </c>
      <c r="H11933" t="s">
        <v>110</v>
      </c>
      <c r="J11933" t="s">
        <v>14</v>
      </c>
      <c r="K11933">
        <v>56</v>
      </c>
      <c r="L11933" t="s">
        <v>15</v>
      </c>
    </row>
    <row r="11934" spans="1:12">
      <c r="A11934" t="e">
        <f ca="1">E00251430063721</f>
        <v>#NAME?</v>
      </c>
      <c r="B11934">
        <v>482</v>
      </c>
      <c r="C11934" t="s">
        <v>471</v>
      </c>
      <c r="D11934" s="1">
        <v>42815</v>
      </c>
      <c r="F11934">
        <v>2</v>
      </c>
      <c r="G11934">
        <v>3051</v>
      </c>
      <c r="H11934" t="s">
        <v>13</v>
      </c>
      <c r="J11934" t="s">
        <v>14</v>
      </c>
      <c r="K11934">
        <v>55</v>
      </c>
      <c r="L11934" t="s">
        <v>15</v>
      </c>
    </row>
    <row r="11935" spans="1:12">
      <c r="A11935" t="e">
        <f ca="1">E00251531471221</f>
        <v>#NAME?</v>
      </c>
      <c r="B11935">
        <v>1786</v>
      </c>
      <c r="C11935" t="s">
        <v>37</v>
      </c>
      <c r="D11935" s="1">
        <v>42668</v>
      </c>
      <c r="F11935">
        <v>6</v>
      </c>
      <c r="G11935">
        <v>27800</v>
      </c>
      <c r="H11935" t="s">
        <v>145</v>
      </c>
      <c r="J11935" t="s">
        <v>14</v>
      </c>
      <c r="K11935">
        <v>60</v>
      </c>
      <c r="L11935" t="s">
        <v>15</v>
      </c>
    </row>
    <row r="11936" spans="1:12">
      <c r="A11936" t="e">
        <f ca="1">E00251439638521</f>
        <v>#NAME?</v>
      </c>
      <c r="B11936">
        <v>167</v>
      </c>
      <c r="C11936" t="s">
        <v>549</v>
      </c>
      <c r="D11936" s="1">
        <v>42446</v>
      </c>
      <c r="F11936">
        <v>1</v>
      </c>
      <c r="G11936">
        <v>37203</v>
      </c>
      <c r="H11936" t="s">
        <v>1201</v>
      </c>
      <c r="J11936" t="s">
        <v>14</v>
      </c>
      <c r="K11936">
        <v>42</v>
      </c>
      <c r="L11936" t="s">
        <v>15</v>
      </c>
    </row>
    <row r="11937" spans="1:12">
      <c r="A11937" t="e">
        <f ca="1">E00251533639421</f>
        <v>#NAME?</v>
      </c>
      <c r="B11937">
        <v>1886</v>
      </c>
      <c r="C11937" t="s">
        <v>581</v>
      </c>
      <c r="D11937" s="1">
        <v>42450</v>
      </c>
      <c r="F11937">
        <v>2</v>
      </c>
      <c r="G11937">
        <v>6069</v>
      </c>
      <c r="H11937" t="s">
        <v>840</v>
      </c>
      <c r="J11937" t="s">
        <v>14</v>
      </c>
      <c r="K11937">
        <v>50</v>
      </c>
      <c r="L11937" t="s">
        <v>15</v>
      </c>
    </row>
    <row r="11938" spans="1:12">
      <c r="A11938" t="e">
        <f ca="1">E00251533639421</f>
        <v>#NAME?</v>
      </c>
      <c r="B11938">
        <v>1886</v>
      </c>
      <c r="C11938" t="s">
        <v>581</v>
      </c>
      <c r="D11938" s="1">
        <v>42223</v>
      </c>
      <c r="F11938">
        <v>1</v>
      </c>
      <c r="G11938">
        <v>25000</v>
      </c>
      <c r="H11938" t="s">
        <v>178</v>
      </c>
      <c r="J11938" t="s">
        <v>14</v>
      </c>
      <c r="K11938">
        <v>49</v>
      </c>
      <c r="L11938" t="s">
        <v>15</v>
      </c>
    </row>
    <row r="11939" spans="1:12">
      <c r="A11939" t="e">
        <f ca="1">E00251533639421</f>
        <v>#NAME?</v>
      </c>
      <c r="B11939">
        <v>1886</v>
      </c>
      <c r="C11939" t="s">
        <v>581</v>
      </c>
      <c r="D11939" s="1">
        <v>42223</v>
      </c>
      <c r="F11939">
        <v>3</v>
      </c>
      <c r="G11939">
        <v>7262</v>
      </c>
      <c r="H11939" t="s">
        <v>198</v>
      </c>
      <c r="J11939" t="s">
        <v>14</v>
      </c>
      <c r="K11939">
        <v>49</v>
      </c>
      <c r="L11939" t="s">
        <v>15</v>
      </c>
    </row>
    <row r="11940" spans="1:12">
      <c r="A11940" t="e">
        <f ca="1">E00251432176421</f>
        <v>#NAME?</v>
      </c>
      <c r="B11940">
        <v>489</v>
      </c>
      <c r="C11940" t="s">
        <v>100</v>
      </c>
      <c r="D11940" s="1">
        <v>41694</v>
      </c>
      <c r="F11940">
        <v>1</v>
      </c>
      <c r="G11940">
        <v>463</v>
      </c>
      <c r="H11940" t="s">
        <v>259</v>
      </c>
      <c r="J11940" t="s">
        <v>14</v>
      </c>
      <c r="K11940">
        <v>43</v>
      </c>
      <c r="L11940" t="s">
        <v>15</v>
      </c>
    </row>
    <row r="11941" spans="1:12">
      <c r="A11941" t="e">
        <f ca="1">E00251524997621</f>
        <v>#NAME?</v>
      </c>
      <c r="B11941">
        <v>1273</v>
      </c>
      <c r="C11941" t="s">
        <v>28</v>
      </c>
      <c r="D11941" s="1">
        <v>42719</v>
      </c>
      <c r="F11941">
        <v>6</v>
      </c>
      <c r="G11941">
        <v>3051</v>
      </c>
      <c r="H11941" t="s">
        <v>13</v>
      </c>
      <c r="J11941" t="s">
        <v>14</v>
      </c>
      <c r="K11941">
        <v>66</v>
      </c>
      <c r="L11941" t="s">
        <v>15</v>
      </c>
    </row>
    <row r="11942" spans="1:12">
      <c r="A11942" t="e">
        <f ca="1">E00251439638521</f>
        <v>#NAME?</v>
      </c>
      <c r="B11942">
        <v>167</v>
      </c>
      <c r="C11942" t="s">
        <v>549</v>
      </c>
      <c r="D11942" s="1">
        <v>42443</v>
      </c>
      <c r="F11942">
        <v>1</v>
      </c>
      <c r="G11942">
        <v>37203</v>
      </c>
      <c r="H11942" t="s">
        <v>1201</v>
      </c>
      <c r="J11942" t="s">
        <v>14</v>
      </c>
      <c r="K11942">
        <v>42</v>
      </c>
      <c r="L11942" t="s">
        <v>15</v>
      </c>
    </row>
    <row r="11943" spans="1:12">
      <c r="A11943" t="e">
        <f ca="1">E00251439638521</f>
        <v>#NAME?</v>
      </c>
      <c r="B11943">
        <v>4893</v>
      </c>
      <c r="C11943" t="s">
        <v>426</v>
      </c>
      <c r="D11943" s="1">
        <v>43077</v>
      </c>
      <c r="F11943">
        <v>1</v>
      </c>
      <c r="G11943">
        <v>30748</v>
      </c>
      <c r="H11943" t="s">
        <v>50</v>
      </c>
      <c r="I11943" t="s">
        <v>148</v>
      </c>
      <c r="J11943" t="s">
        <v>57</v>
      </c>
      <c r="K11943">
        <v>43</v>
      </c>
      <c r="L11943" t="s">
        <v>15</v>
      </c>
    </row>
    <row r="11944" spans="1:12">
      <c r="A11944" t="e">
        <f ca="1">E00251533639421</f>
        <v>#NAME?</v>
      </c>
      <c r="B11944">
        <v>1886</v>
      </c>
      <c r="C11944" t="s">
        <v>581</v>
      </c>
      <c r="D11944" s="1">
        <v>41891</v>
      </c>
      <c r="F11944">
        <v>1</v>
      </c>
      <c r="G11944">
        <v>71940</v>
      </c>
      <c r="H11944" t="s">
        <v>135</v>
      </c>
      <c r="J11944" t="s">
        <v>14</v>
      </c>
      <c r="K11944">
        <v>48</v>
      </c>
      <c r="L11944" t="s">
        <v>15</v>
      </c>
    </row>
    <row r="11945" spans="1:12">
      <c r="A11945" t="e">
        <f ca="1">E00251533639421</f>
        <v>#NAME?</v>
      </c>
      <c r="B11945">
        <v>1886</v>
      </c>
      <c r="C11945" t="s">
        <v>581</v>
      </c>
      <c r="D11945" s="1">
        <v>41984</v>
      </c>
      <c r="F11945">
        <v>1</v>
      </c>
      <c r="G11945">
        <v>79029</v>
      </c>
      <c r="H11945" t="s">
        <v>21</v>
      </c>
      <c r="J11945" t="s">
        <v>14</v>
      </c>
      <c r="K11945">
        <v>49</v>
      </c>
      <c r="L11945" t="s">
        <v>22</v>
      </c>
    </row>
    <row r="11946" spans="1:12">
      <c r="A11946" t="e">
        <f ca="1">E00251533639421</f>
        <v>#NAME?</v>
      </c>
      <c r="B11946">
        <v>1886</v>
      </c>
      <c r="C11946" t="s">
        <v>581</v>
      </c>
      <c r="D11946" s="1">
        <v>42468</v>
      </c>
      <c r="F11946">
        <v>2</v>
      </c>
      <c r="G11946">
        <v>25000</v>
      </c>
      <c r="H11946" t="s">
        <v>178</v>
      </c>
      <c r="J11946" t="s">
        <v>14</v>
      </c>
      <c r="K11946">
        <v>50</v>
      </c>
      <c r="L11946" t="s">
        <v>15</v>
      </c>
    </row>
    <row r="11947" spans="1:12">
      <c r="A11947" t="e">
        <f ca="1">E00251528917021</f>
        <v>#NAME?</v>
      </c>
      <c r="B11947">
        <v>276</v>
      </c>
      <c r="C11947" t="s">
        <v>122</v>
      </c>
      <c r="D11947" s="1">
        <v>41396</v>
      </c>
      <c r="F11947">
        <v>2</v>
      </c>
      <c r="G11947">
        <v>9492</v>
      </c>
      <c r="H11947" t="s">
        <v>317</v>
      </c>
      <c r="J11947" t="s">
        <v>14</v>
      </c>
      <c r="K11947">
        <v>55</v>
      </c>
      <c r="L11947" t="s">
        <v>15</v>
      </c>
    </row>
    <row r="11948" spans="1:12">
      <c r="A11948" t="e">
        <f ca="1">E00251533165621</f>
        <v>#NAME?</v>
      </c>
      <c r="B11948">
        <v>443</v>
      </c>
      <c r="C11948" t="s">
        <v>582</v>
      </c>
      <c r="D11948" s="1">
        <v>41575</v>
      </c>
      <c r="F11948">
        <v>1</v>
      </c>
      <c r="G11948">
        <v>38830</v>
      </c>
      <c r="H11948" t="s">
        <v>847</v>
      </c>
      <c r="J11948" t="s">
        <v>14</v>
      </c>
      <c r="K11948">
        <v>53</v>
      </c>
      <c r="L11948" t="s">
        <v>15</v>
      </c>
    </row>
    <row r="11949" spans="1:12">
      <c r="A11949" t="e">
        <f ca="1">E00251532302721</f>
        <v>#NAME?</v>
      </c>
      <c r="B11949">
        <v>451</v>
      </c>
      <c r="C11949" t="s">
        <v>102</v>
      </c>
      <c r="D11949" s="1">
        <v>41253</v>
      </c>
      <c r="F11949">
        <v>1</v>
      </c>
      <c r="G11949">
        <v>29690</v>
      </c>
      <c r="H11949" t="s">
        <v>52</v>
      </c>
      <c r="J11949" t="s">
        <v>14</v>
      </c>
      <c r="K11949">
        <v>51</v>
      </c>
      <c r="L11949" t="s">
        <v>15</v>
      </c>
    </row>
    <row r="11950" spans="1:12">
      <c r="A11950" t="e">
        <f ca="1">E00251533165621</f>
        <v>#NAME?</v>
      </c>
      <c r="B11950">
        <v>443</v>
      </c>
      <c r="C11950" t="s">
        <v>582</v>
      </c>
      <c r="D11950" s="1">
        <v>40949</v>
      </c>
      <c r="F11950">
        <v>1</v>
      </c>
      <c r="G11950">
        <v>2169</v>
      </c>
      <c r="H11950" t="s">
        <v>40</v>
      </c>
      <c r="J11950" t="s">
        <v>14</v>
      </c>
      <c r="K11950">
        <v>51</v>
      </c>
      <c r="L11950" t="s">
        <v>15</v>
      </c>
    </row>
    <row r="11951" spans="1:12">
      <c r="A11951" t="e">
        <f ca="1">E00251533165621</f>
        <v>#NAME?</v>
      </c>
      <c r="B11951">
        <v>443</v>
      </c>
      <c r="C11951" t="s">
        <v>582</v>
      </c>
      <c r="D11951" s="1">
        <v>42556</v>
      </c>
      <c r="F11951">
        <v>1</v>
      </c>
      <c r="G11951">
        <v>1105</v>
      </c>
      <c r="H11951" t="s">
        <v>865</v>
      </c>
      <c r="J11951" t="s">
        <v>14</v>
      </c>
      <c r="K11951">
        <v>55</v>
      </c>
      <c r="L11951" t="s">
        <v>15</v>
      </c>
    </row>
    <row r="11952" spans="1:12">
      <c r="A11952" t="e">
        <f ca="1">E00251432153221</f>
        <v>#NAME?</v>
      </c>
      <c r="B11952">
        <v>489</v>
      </c>
      <c r="C11952" t="s">
        <v>100</v>
      </c>
      <c r="D11952" s="1">
        <v>42300</v>
      </c>
      <c r="F11952">
        <v>1</v>
      </c>
      <c r="G11952">
        <v>4019</v>
      </c>
      <c r="H11952" t="s">
        <v>26</v>
      </c>
      <c r="J11952" t="s">
        <v>14</v>
      </c>
      <c r="K11952">
        <v>45</v>
      </c>
      <c r="L11952" t="s">
        <v>15</v>
      </c>
    </row>
    <row r="11953" spans="1:12">
      <c r="A11953" t="e">
        <f ca="1">E00251532302721</f>
        <v>#NAME?</v>
      </c>
      <c r="B11953">
        <v>451</v>
      </c>
      <c r="C11953" t="s">
        <v>102</v>
      </c>
      <c r="D11953" s="1">
        <v>42376</v>
      </c>
      <c r="F11953">
        <v>3</v>
      </c>
      <c r="G11953">
        <v>73730</v>
      </c>
      <c r="H11953" t="s">
        <v>266</v>
      </c>
      <c r="J11953" t="s">
        <v>14</v>
      </c>
      <c r="K11953">
        <v>54</v>
      </c>
      <c r="L11953" t="s">
        <v>15</v>
      </c>
    </row>
    <row r="11954" spans="1:12">
      <c r="A11954" t="e">
        <f ca="1">E00251533165621</f>
        <v>#NAME?</v>
      </c>
      <c r="B11954">
        <v>443</v>
      </c>
      <c r="C11954" t="s">
        <v>582</v>
      </c>
      <c r="D11954" s="1">
        <v>41932</v>
      </c>
      <c r="F11954">
        <v>1</v>
      </c>
      <c r="G11954">
        <v>7242</v>
      </c>
      <c r="H11954" t="s">
        <v>93</v>
      </c>
      <c r="J11954" t="s">
        <v>14</v>
      </c>
      <c r="K11954">
        <v>54</v>
      </c>
      <c r="L11954" t="s">
        <v>15</v>
      </c>
    </row>
    <row r="11955" spans="1:12">
      <c r="A11955" t="e">
        <f ca="1">E00251533165621</f>
        <v>#NAME?</v>
      </c>
      <c r="B11955">
        <v>443</v>
      </c>
      <c r="C11955" t="s">
        <v>582</v>
      </c>
      <c r="D11955" s="1">
        <v>42969</v>
      </c>
      <c r="F11955">
        <v>1</v>
      </c>
      <c r="G11955">
        <v>7295</v>
      </c>
      <c r="H11955" t="s">
        <v>76</v>
      </c>
      <c r="J11955" t="s">
        <v>14</v>
      </c>
      <c r="K11955">
        <v>56</v>
      </c>
      <c r="L11955" t="s">
        <v>15</v>
      </c>
    </row>
    <row r="11956" spans="1:12">
      <c r="A11956" t="e">
        <f ca="1">E00251713751121</f>
        <v>#NAME?</v>
      </c>
      <c r="B11956">
        <v>158</v>
      </c>
      <c r="C11956" t="s">
        <v>586</v>
      </c>
      <c r="D11956" s="1">
        <v>41830</v>
      </c>
      <c r="F11956">
        <v>1</v>
      </c>
      <c r="G11956">
        <v>61171</v>
      </c>
      <c r="H11956" t="s">
        <v>513</v>
      </c>
      <c r="J11956" t="s">
        <v>14</v>
      </c>
      <c r="K11956">
        <v>41</v>
      </c>
      <c r="L11956" t="s">
        <v>15</v>
      </c>
    </row>
    <row r="11957" spans="1:12">
      <c r="A11957" t="e">
        <f ca="1">E00251533165621</f>
        <v>#NAME?</v>
      </c>
      <c r="B11957">
        <v>443</v>
      </c>
      <c r="C11957" t="s">
        <v>582</v>
      </c>
      <c r="D11957" s="1">
        <v>41317</v>
      </c>
      <c r="F11957">
        <v>1</v>
      </c>
      <c r="G11957">
        <v>1739</v>
      </c>
      <c r="H11957" t="s">
        <v>286</v>
      </c>
      <c r="J11957" t="s">
        <v>14</v>
      </c>
      <c r="K11957">
        <v>52</v>
      </c>
      <c r="L11957" t="s">
        <v>15</v>
      </c>
    </row>
    <row r="11958" spans="1:12">
      <c r="A11958" t="e">
        <f ca="1">E00251533165621</f>
        <v>#NAME?</v>
      </c>
      <c r="B11958">
        <v>443</v>
      </c>
      <c r="C11958" t="s">
        <v>582</v>
      </c>
      <c r="D11958" s="1">
        <v>42076</v>
      </c>
      <c r="F11958">
        <v>1</v>
      </c>
      <c r="G11958">
        <v>7030</v>
      </c>
      <c r="H11958" t="s">
        <v>333</v>
      </c>
      <c r="J11958" t="s">
        <v>14</v>
      </c>
      <c r="K11958">
        <v>54</v>
      </c>
      <c r="L11958" t="s">
        <v>15</v>
      </c>
    </row>
    <row r="11959" spans="1:12">
      <c r="A11959" t="e">
        <f ca="1">E00251533165621</f>
        <v>#NAME?</v>
      </c>
      <c r="B11959">
        <v>443</v>
      </c>
      <c r="C11959" t="s">
        <v>582</v>
      </c>
      <c r="D11959" s="1">
        <v>43083</v>
      </c>
      <c r="F11959">
        <v>1</v>
      </c>
      <c r="G11959">
        <v>1739</v>
      </c>
      <c r="H11959" t="s">
        <v>110</v>
      </c>
      <c r="J11959" t="s">
        <v>14</v>
      </c>
      <c r="K11959">
        <v>57</v>
      </c>
      <c r="L11959" t="s">
        <v>15</v>
      </c>
    </row>
    <row r="11960" spans="1:12">
      <c r="A11960" t="e">
        <f ca="1">E00251432153221</f>
        <v>#NAME?</v>
      </c>
      <c r="B11960">
        <v>489</v>
      </c>
      <c r="C11960" t="s">
        <v>100</v>
      </c>
      <c r="D11960" s="1">
        <v>42802</v>
      </c>
      <c r="F11960">
        <v>1</v>
      </c>
      <c r="G11960">
        <v>4019</v>
      </c>
      <c r="H11960" t="s">
        <v>26</v>
      </c>
      <c r="J11960" t="s">
        <v>14</v>
      </c>
      <c r="K11960">
        <v>46</v>
      </c>
      <c r="L11960" t="s">
        <v>15</v>
      </c>
    </row>
    <row r="11961" spans="1:12">
      <c r="A11961" t="e">
        <f ca="1">E00251430063721</f>
        <v>#NAME?</v>
      </c>
      <c r="B11961">
        <v>482</v>
      </c>
      <c r="C11961" t="s">
        <v>471</v>
      </c>
      <c r="D11961" s="1">
        <v>42480</v>
      </c>
      <c r="F11961">
        <v>1</v>
      </c>
      <c r="G11961">
        <v>3051</v>
      </c>
      <c r="H11961" t="s">
        <v>13</v>
      </c>
      <c r="J11961" t="s">
        <v>14</v>
      </c>
      <c r="K11961">
        <v>54</v>
      </c>
      <c r="L11961" t="s">
        <v>15</v>
      </c>
    </row>
    <row r="11962" spans="1:12">
      <c r="A11962" t="e">
        <f ca="1">E00251430063721</f>
        <v>#NAME?</v>
      </c>
      <c r="B11962">
        <v>482</v>
      </c>
      <c r="C11962" t="s">
        <v>471</v>
      </c>
      <c r="D11962" s="1">
        <v>42480</v>
      </c>
      <c r="F11962">
        <v>2</v>
      </c>
      <c r="G11962">
        <v>4019</v>
      </c>
      <c r="H11962" t="s">
        <v>26</v>
      </c>
      <c r="J11962" t="s">
        <v>14</v>
      </c>
      <c r="K11962">
        <v>54</v>
      </c>
      <c r="L11962" t="s">
        <v>15</v>
      </c>
    </row>
    <row r="11963" spans="1:12">
      <c r="A11963" t="e">
        <f ca="1">E00251531500621</f>
        <v>#NAME?</v>
      </c>
      <c r="B11963">
        <v>702</v>
      </c>
      <c r="C11963" t="s">
        <v>293</v>
      </c>
      <c r="D11963" s="1">
        <v>41911</v>
      </c>
      <c r="F11963">
        <v>2</v>
      </c>
      <c r="G11963">
        <v>3699</v>
      </c>
      <c r="H11963" t="s">
        <v>149</v>
      </c>
      <c r="J11963" t="s">
        <v>14</v>
      </c>
      <c r="K11963">
        <v>50</v>
      </c>
      <c r="L11963" t="s">
        <v>15</v>
      </c>
    </row>
    <row r="11964" spans="1:12">
      <c r="A11964" t="e">
        <f ca="1">E00251531500621</f>
        <v>#NAME?</v>
      </c>
      <c r="B11964">
        <v>702</v>
      </c>
      <c r="C11964" t="s">
        <v>293</v>
      </c>
      <c r="D11964" s="1">
        <v>41911</v>
      </c>
      <c r="F11964">
        <v>3</v>
      </c>
      <c r="G11964">
        <v>7962</v>
      </c>
      <c r="H11964" t="s">
        <v>111</v>
      </c>
      <c r="J11964" t="s">
        <v>14</v>
      </c>
      <c r="K11964">
        <v>50</v>
      </c>
      <c r="L11964" t="s">
        <v>22</v>
      </c>
    </row>
    <row r="11965" spans="1:12">
      <c r="A11965" t="e">
        <f ca="1">E00251531961821</f>
        <v>#NAME?</v>
      </c>
      <c r="B11965">
        <v>498</v>
      </c>
      <c r="C11965" t="s">
        <v>591</v>
      </c>
      <c r="D11965" s="1">
        <v>43060</v>
      </c>
      <c r="F11965">
        <v>1</v>
      </c>
      <c r="G11965">
        <v>49390</v>
      </c>
      <c r="H11965" t="s">
        <v>59</v>
      </c>
      <c r="J11965" t="s">
        <v>14</v>
      </c>
      <c r="K11965">
        <v>63</v>
      </c>
      <c r="L11965" t="s">
        <v>15</v>
      </c>
    </row>
    <row r="11966" spans="1:12">
      <c r="A11966" t="e">
        <f ca="1">E00251429350021</f>
        <v>#NAME?</v>
      </c>
      <c r="B11966">
        <v>278</v>
      </c>
      <c r="C11966" t="s">
        <v>222</v>
      </c>
      <c r="D11966" s="1">
        <v>41135</v>
      </c>
      <c r="F11966">
        <v>1</v>
      </c>
      <c r="G11966">
        <v>78900</v>
      </c>
      <c r="H11966" t="s">
        <v>79</v>
      </c>
      <c r="J11966" t="s">
        <v>14</v>
      </c>
      <c r="K11966">
        <v>62</v>
      </c>
      <c r="L11966" t="s">
        <v>22</v>
      </c>
    </row>
    <row r="11967" spans="1:12">
      <c r="A11967" t="e">
        <f ca="1">E00251429350021</f>
        <v>#NAME?</v>
      </c>
      <c r="B11967">
        <v>278</v>
      </c>
      <c r="C11967" t="s">
        <v>222</v>
      </c>
      <c r="D11967" s="1">
        <v>41543</v>
      </c>
      <c r="F11967">
        <v>2</v>
      </c>
      <c r="G11967">
        <v>1739</v>
      </c>
      <c r="H11967" t="s">
        <v>286</v>
      </c>
      <c r="J11967" t="s">
        <v>14</v>
      </c>
      <c r="K11967">
        <v>63</v>
      </c>
      <c r="L11967" t="s">
        <v>15</v>
      </c>
    </row>
    <row r="11968" spans="1:12">
      <c r="A11968" t="e">
        <f ca="1">E00251531500621</f>
        <v>#NAME?</v>
      </c>
      <c r="B11968">
        <v>703</v>
      </c>
      <c r="C11968" t="s">
        <v>305</v>
      </c>
      <c r="D11968" s="1">
        <v>41837</v>
      </c>
      <c r="F11968">
        <v>2</v>
      </c>
      <c r="G11968">
        <v>7962</v>
      </c>
      <c r="H11968" t="s">
        <v>111</v>
      </c>
      <c r="J11968" t="s">
        <v>14</v>
      </c>
      <c r="K11968">
        <v>50</v>
      </c>
      <c r="L11968" t="s">
        <v>22</v>
      </c>
    </row>
    <row r="11969" spans="1:12">
      <c r="A11969" t="e">
        <f ca="1">E00251531500621</f>
        <v>#NAME?</v>
      </c>
      <c r="B11969">
        <v>703</v>
      </c>
      <c r="C11969" t="s">
        <v>305</v>
      </c>
      <c r="D11969" s="1">
        <v>42643</v>
      </c>
      <c r="F11969">
        <v>3</v>
      </c>
      <c r="G11969">
        <v>27802</v>
      </c>
      <c r="H11969" t="s">
        <v>83</v>
      </c>
      <c r="J11969" t="s">
        <v>14</v>
      </c>
      <c r="K11969">
        <v>52</v>
      </c>
      <c r="L11969" t="s">
        <v>15</v>
      </c>
    </row>
    <row r="11970" spans="1:12">
      <c r="A11970" t="e">
        <f ca="1">E00251531961821</f>
        <v>#NAME?</v>
      </c>
      <c r="B11970">
        <v>498</v>
      </c>
      <c r="C11970" t="s">
        <v>591</v>
      </c>
      <c r="D11970" s="1">
        <v>41102</v>
      </c>
      <c r="F11970">
        <v>2</v>
      </c>
      <c r="G11970">
        <v>49390</v>
      </c>
      <c r="H11970" t="s">
        <v>59</v>
      </c>
      <c r="J11970" t="s">
        <v>14</v>
      </c>
      <c r="K11970">
        <v>57</v>
      </c>
      <c r="L11970" t="s">
        <v>15</v>
      </c>
    </row>
    <row r="11971" spans="1:12">
      <c r="A11971" t="e">
        <f ca="1">E00251531961821</f>
        <v>#NAME?</v>
      </c>
      <c r="B11971">
        <v>498</v>
      </c>
      <c r="C11971" t="s">
        <v>591</v>
      </c>
      <c r="D11971" s="1">
        <v>41555</v>
      </c>
      <c r="F11971">
        <v>2</v>
      </c>
      <c r="G11971">
        <v>78097</v>
      </c>
      <c r="H11971" t="s">
        <v>1152</v>
      </c>
      <c r="J11971" t="s">
        <v>14</v>
      </c>
      <c r="K11971">
        <v>58</v>
      </c>
      <c r="L11971" t="s">
        <v>22</v>
      </c>
    </row>
    <row r="11972" spans="1:12">
      <c r="A11972" t="e">
        <f ca="1">E00251531961821</f>
        <v>#NAME?</v>
      </c>
      <c r="B11972">
        <v>498</v>
      </c>
      <c r="C11972" t="s">
        <v>591</v>
      </c>
      <c r="D11972" s="1">
        <v>42206</v>
      </c>
      <c r="F11972">
        <v>3</v>
      </c>
      <c r="G11972">
        <v>49390</v>
      </c>
      <c r="H11972" t="s">
        <v>59</v>
      </c>
      <c r="J11972" t="s">
        <v>14</v>
      </c>
      <c r="K11972">
        <v>60</v>
      </c>
      <c r="L11972" t="s">
        <v>15</v>
      </c>
    </row>
    <row r="11973" spans="1:12">
      <c r="A11973" t="e">
        <f ca="1">E00251513365321</f>
        <v>#NAME?</v>
      </c>
      <c r="B11973">
        <v>193</v>
      </c>
      <c r="C11973" t="s">
        <v>247</v>
      </c>
      <c r="D11973" s="1">
        <v>41996</v>
      </c>
      <c r="F11973">
        <v>1</v>
      </c>
      <c r="G11973">
        <v>6299</v>
      </c>
      <c r="H11973" t="s">
        <v>488</v>
      </c>
      <c r="J11973" t="s">
        <v>14</v>
      </c>
      <c r="K11973">
        <v>40</v>
      </c>
      <c r="L11973" t="s">
        <v>15</v>
      </c>
    </row>
    <row r="11974" spans="1:12">
      <c r="A11974" t="e">
        <f ca="1">E00251513365321</f>
        <v>#NAME?</v>
      </c>
      <c r="B11974">
        <v>193</v>
      </c>
      <c r="C11974" t="s">
        <v>247</v>
      </c>
      <c r="D11974" s="1">
        <v>42678</v>
      </c>
      <c r="F11974">
        <v>2</v>
      </c>
      <c r="G11974">
        <v>4778</v>
      </c>
      <c r="H11974" t="s">
        <v>1000</v>
      </c>
      <c r="J11974" t="s">
        <v>14</v>
      </c>
      <c r="K11974">
        <v>42</v>
      </c>
      <c r="L11974" t="s">
        <v>15</v>
      </c>
    </row>
    <row r="11975" spans="1:12">
      <c r="A11975" t="e">
        <f ca="1">E00251418164121</f>
        <v>#NAME?</v>
      </c>
      <c r="B11975">
        <v>1929</v>
      </c>
      <c r="C11975" t="s">
        <v>195</v>
      </c>
      <c r="D11975" s="1">
        <v>42793</v>
      </c>
      <c r="F11975">
        <v>4</v>
      </c>
      <c r="G11975">
        <v>27800</v>
      </c>
      <c r="H11975" t="s">
        <v>145</v>
      </c>
      <c r="J11975" t="s">
        <v>14</v>
      </c>
      <c r="K11975">
        <v>67</v>
      </c>
      <c r="L11975" t="s">
        <v>15</v>
      </c>
    </row>
    <row r="11976" spans="1:12">
      <c r="A11976" t="e">
        <f ca="1">E00251711670221</f>
        <v>#NAME?</v>
      </c>
      <c r="B11976">
        <v>11</v>
      </c>
      <c r="C11976" t="s">
        <v>245</v>
      </c>
      <c r="D11976" s="1">
        <v>42041</v>
      </c>
      <c r="F11976">
        <v>3</v>
      </c>
      <c r="G11976">
        <v>27800</v>
      </c>
      <c r="H11976" t="s">
        <v>145</v>
      </c>
      <c r="J11976" t="s">
        <v>14</v>
      </c>
      <c r="K11976">
        <v>50</v>
      </c>
      <c r="L11976" t="s">
        <v>15</v>
      </c>
    </row>
    <row r="11977" spans="1:12">
      <c r="A11977" t="e">
        <f ca="1">E00251424801221</f>
        <v>#NAME?</v>
      </c>
      <c r="B11977">
        <v>108</v>
      </c>
      <c r="C11977" t="s">
        <v>481</v>
      </c>
      <c r="D11977" s="1">
        <v>41900</v>
      </c>
      <c r="F11977">
        <v>3</v>
      </c>
      <c r="G11977">
        <v>2720</v>
      </c>
      <c r="H11977" t="s">
        <v>65</v>
      </c>
      <c r="J11977" t="s">
        <v>14</v>
      </c>
      <c r="K11977">
        <v>50</v>
      </c>
      <c r="L11977" t="s">
        <v>15</v>
      </c>
    </row>
    <row r="11978" spans="1:12">
      <c r="A11978" t="e">
        <f ca="1">E00251417971821</f>
        <v>#NAME?</v>
      </c>
      <c r="B11978">
        <v>3527</v>
      </c>
      <c r="C11978" t="s">
        <v>598</v>
      </c>
      <c r="D11978" s="1">
        <v>41621</v>
      </c>
      <c r="F11978">
        <v>1</v>
      </c>
      <c r="G11978">
        <v>311</v>
      </c>
      <c r="H11978" t="s">
        <v>599</v>
      </c>
      <c r="J11978" t="s">
        <v>14</v>
      </c>
      <c r="K11978">
        <v>56</v>
      </c>
      <c r="L11978" t="s">
        <v>15</v>
      </c>
    </row>
    <row r="11979" spans="1:12">
      <c r="A11979" t="e">
        <f ca="1">E00251417971821</f>
        <v>#NAME?</v>
      </c>
      <c r="B11979">
        <v>3527</v>
      </c>
      <c r="C11979" t="s">
        <v>598</v>
      </c>
      <c r="D11979" s="1">
        <v>42580</v>
      </c>
      <c r="F11979">
        <v>1</v>
      </c>
      <c r="G11979">
        <v>49121</v>
      </c>
      <c r="H11979" t="s">
        <v>1197</v>
      </c>
      <c r="J11979" t="s">
        <v>14</v>
      </c>
      <c r="K11979">
        <v>58</v>
      </c>
      <c r="L11979" t="s">
        <v>15</v>
      </c>
    </row>
    <row r="11980" spans="1:12">
      <c r="A11980" t="e">
        <f ca="1">E00251418164121</f>
        <v>#NAME?</v>
      </c>
      <c r="B11980">
        <v>71</v>
      </c>
      <c r="C11980" t="s">
        <v>258</v>
      </c>
      <c r="D11980" s="1">
        <v>42440</v>
      </c>
      <c r="F11980">
        <v>1</v>
      </c>
      <c r="G11980">
        <v>4660</v>
      </c>
      <c r="H11980" t="s">
        <v>215</v>
      </c>
      <c r="I11980" t="s">
        <v>148</v>
      </c>
      <c r="J11980" t="s">
        <v>57</v>
      </c>
      <c r="K11980">
        <v>66</v>
      </c>
      <c r="L11980" t="s">
        <v>15</v>
      </c>
    </row>
    <row r="11981" spans="1:12">
      <c r="A11981" t="e">
        <f ca="1">E00251418164121</f>
        <v>#NAME?</v>
      </c>
      <c r="B11981">
        <v>1929</v>
      </c>
      <c r="C11981" t="s">
        <v>195</v>
      </c>
      <c r="D11981" s="1">
        <v>42423</v>
      </c>
      <c r="F11981">
        <v>2</v>
      </c>
      <c r="G11981">
        <v>2724</v>
      </c>
      <c r="H11981" t="s">
        <v>73</v>
      </c>
      <c r="J11981" t="s">
        <v>14</v>
      </c>
      <c r="K11981">
        <v>66</v>
      </c>
      <c r="L11981" t="s">
        <v>15</v>
      </c>
    </row>
    <row r="11982" spans="1:12">
      <c r="A11982" t="e">
        <f ca="1">E00251513365321</f>
        <v>#NAME?</v>
      </c>
      <c r="B11982">
        <v>193</v>
      </c>
      <c r="C11982" t="s">
        <v>247</v>
      </c>
      <c r="D11982" s="1">
        <v>41453</v>
      </c>
      <c r="F11982">
        <v>2</v>
      </c>
      <c r="G11982">
        <v>6102</v>
      </c>
      <c r="H11982" t="s">
        <v>1064</v>
      </c>
      <c r="J11982" t="s">
        <v>14</v>
      </c>
      <c r="K11982">
        <v>39</v>
      </c>
      <c r="L11982" t="s">
        <v>15</v>
      </c>
    </row>
    <row r="11983" spans="1:12">
      <c r="A11983" t="e">
        <f ca="1">E00251513365321</f>
        <v>#NAME?</v>
      </c>
      <c r="B11983">
        <v>1028</v>
      </c>
      <c r="C11983" t="s">
        <v>127</v>
      </c>
      <c r="D11983" s="1">
        <v>41655</v>
      </c>
      <c r="F11983">
        <v>1</v>
      </c>
      <c r="G11983">
        <v>34839</v>
      </c>
      <c r="H11983" t="s">
        <v>1289</v>
      </c>
      <c r="I11983" t="s">
        <v>127</v>
      </c>
      <c r="J11983" t="s">
        <v>57</v>
      </c>
      <c r="K11983">
        <v>39</v>
      </c>
      <c r="L11983" t="s">
        <v>15</v>
      </c>
    </row>
    <row r="11984" spans="1:12">
      <c r="A11984" t="e">
        <f ca="1">E00251424801221</f>
        <v>#NAME?</v>
      </c>
      <c r="B11984">
        <v>108</v>
      </c>
      <c r="C11984" t="s">
        <v>481</v>
      </c>
      <c r="D11984" s="1">
        <v>42867</v>
      </c>
      <c r="F11984">
        <v>1</v>
      </c>
      <c r="G11984">
        <v>2720</v>
      </c>
      <c r="H11984" t="s">
        <v>65</v>
      </c>
      <c r="J11984" t="s">
        <v>14</v>
      </c>
      <c r="K11984">
        <v>53</v>
      </c>
      <c r="L11984" t="s">
        <v>15</v>
      </c>
    </row>
    <row r="11985" spans="1:12">
      <c r="A11985" t="e">
        <f ca="1">E00251711670221</f>
        <v>#NAME?</v>
      </c>
      <c r="B11985">
        <v>11</v>
      </c>
      <c r="C11985" t="s">
        <v>245</v>
      </c>
      <c r="D11985" s="1">
        <v>42538</v>
      </c>
      <c r="F11985">
        <v>2</v>
      </c>
      <c r="G11985">
        <v>4019</v>
      </c>
      <c r="H11985" t="s">
        <v>26</v>
      </c>
      <c r="J11985" t="s">
        <v>14</v>
      </c>
      <c r="K11985">
        <v>51</v>
      </c>
      <c r="L11985" t="s">
        <v>15</v>
      </c>
    </row>
    <row r="11986" spans="1:12">
      <c r="A11986" t="e">
        <f ca="1">E00251616967721</f>
        <v>#NAME?</v>
      </c>
      <c r="B11986">
        <v>701</v>
      </c>
      <c r="C11986" t="s">
        <v>72</v>
      </c>
      <c r="D11986" s="1">
        <v>41360</v>
      </c>
      <c r="F11986">
        <v>2</v>
      </c>
      <c r="G11986">
        <v>5533</v>
      </c>
      <c r="H11986" t="s">
        <v>537</v>
      </c>
      <c r="J11986" t="s">
        <v>14</v>
      </c>
      <c r="K11986">
        <v>44</v>
      </c>
      <c r="L11986" t="s">
        <v>15</v>
      </c>
    </row>
    <row r="11987" spans="1:12">
      <c r="A11987" t="e">
        <f t="shared" ref="A11987:A11994" ca="1" si="107">E00251418164121</f>
        <v>#NAME?</v>
      </c>
      <c r="B11987">
        <v>1929</v>
      </c>
      <c r="C11987" t="s">
        <v>195</v>
      </c>
      <c r="D11987" s="1">
        <v>41900</v>
      </c>
      <c r="F11987">
        <v>1</v>
      </c>
      <c r="G11987">
        <v>4659</v>
      </c>
      <c r="H11987" t="s">
        <v>47</v>
      </c>
      <c r="J11987" t="s">
        <v>14</v>
      </c>
      <c r="K11987">
        <v>65</v>
      </c>
      <c r="L11987" t="s">
        <v>15</v>
      </c>
    </row>
    <row r="11988" spans="1:12">
      <c r="A11988" t="e">
        <f t="shared" ca="1" si="107"/>
        <v>#NAME?</v>
      </c>
      <c r="B11988">
        <v>1929</v>
      </c>
      <c r="C11988" t="s">
        <v>195</v>
      </c>
      <c r="D11988" s="1">
        <v>41955</v>
      </c>
      <c r="F11988">
        <v>6</v>
      </c>
      <c r="G11988">
        <v>46619</v>
      </c>
      <c r="H11988" t="s">
        <v>182</v>
      </c>
      <c r="J11988" t="s">
        <v>14</v>
      </c>
      <c r="K11988">
        <v>65</v>
      </c>
      <c r="L11988" t="s">
        <v>15</v>
      </c>
    </row>
    <row r="11989" spans="1:12">
      <c r="A11989" t="e">
        <f t="shared" ca="1" si="107"/>
        <v>#NAME?</v>
      </c>
      <c r="B11989">
        <v>1929</v>
      </c>
      <c r="C11989" t="s">
        <v>195</v>
      </c>
      <c r="D11989" s="1">
        <v>42746</v>
      </c>
      <c r="F11989">
        <v>1</v>
      </c>
      <c r="G11989">
        <v>46619</v>
      </c>
      <c r="H11989" t="s">
        <v>182</v>
      </c>
      <c r="J11989" t="s">
        <v>14</v>
      </c>
      <c r="K11989">
        <v>67</v>
      </c>
      <c r="L11989" t="s">
        <v>15</v>
      </c>
    </row>
    <row r="11990" spans="1:12">
      <c r="A11990" t="e">
        <f t="shared" ca="1" si="107"/>
        <v>#NAME?</v>
      </c>
      <c r="B11990">
        <v>1929</v>
      </c>
      <c r="C11990" t="s">
        <v>195</v>
      </c>
      <c r="D11990" s="1">
        <v>42884</v>
      </c>
      <c r="F11990">
        <v>5</v>
      </c>
      <c r="G11990">
        <v>69010</v>
      </c>
      <c r="H11990" t="s">
        <v>294</v>
      </c>
      <c r="J11990" t="s">
        <v>14</v>
      </c>
      <c r="K11990">
        <v>67</v>
      </c>
      <c r="L11990" t="s">
        <v>15</v>
      </c>
    </row>
    <row r="11991" spans="1:12">
      <c r="A11991" t="e">
        <f t="shared" ca="1" si="107"/>
        <v>#NAME?</v>
      </c>
      <c r="B11991">
        <v>1929</v>
      </c>
      <c r="C11991" t="s">
        <v>195</v>
      </c>
      <c r="D11991" s="1">
        <v>42884</v>
      </c>
      <c r="F11991">
        <v>6</v>
      </c>
      <c r="G11991">
        <v>6929</v>
      </c>
      <c r="H11991" t="s">
        <v>36</v>
      </c>
      <c r="J11991" t="s">
        <v>14</v>
      </c>
      <c r="K11991">
        <v>67</v>
      </c>
      <c r="L11991" t="s">
        <v>15</v>
      </c>
    </row>
    <row r="11992" spans="1:12">
      <c r="A11992" t="e">
        <f t="shared" ca="1" si="107"/>
        <v>#NAME?</v>
      </c>
      <c r="B11992">
        <v>1929</v>
      </c>
      <c r="C11992" t="s">
        <v>195</v>
      </c>
      <c r="D11992" s="1">
        <v>40969</v>
      </c>
      <c r="F11992">
        <v>2</v>
      </c>
      <c r="G11992">
        <v>4019</v>
      </c>
      <c r="H11992" t="s">
        <v>26</v>
      </c>
      <c r="J11992" t="s">
        <v>14</v>
      </c>
      <c r="K11992">
        <v>62</v>
      </c>
      <c r="L11992" t="s">
        <v>15</v>
      </c>
    </row>
    <row r="11993" spans="1:12">
      <c r="A11993" t="e">
        <f t="shared" ca="1" si="107"/>
        <v>#NAME?</v>
      </c>
      <c r="B11993">
        <v>1929</v>
      </c>
      <c r="C11993" t="s">
        <v>195</v>
      </c>
      <c r="D11993" s="1">
        <v>42453</v>
      </c>
      <c r="F11993">
        <v>2</v>
      </c>
      <c r="G11993">
        <v>1739</v>
      </c>
      <c r="H11993" t="s">
        <v>110</v>
      </c>
      <c r="J11993" t="s">
        <v>14</v>
      </c>
      <c r="K11993">
        <v>66</v>
      </c>
      <c r="L11993" t="s">
        <v>15</v>
      </c>
    </row>
    <row r="11994" spans="1:12">
      <c r="A11994" t="e">
        <f t="shared" ca="1" si="107"/>
        <v>#NAME?</v>
      </c>
      <c r="B11994">
        <v>1929</v>
      </c>
      <c r="C11994" t="s">
        <v>195</v>
      </c>
      <c r="D11994" s="1">
        <v>42453</v>
      </c>
      <c r="F11994">
        <v>6</v>
      </c>
      <c r="G11994">
        <v>69010</v>
      </c>
      <c r="H11994" t="s">
        <v>294</v>
      </c>
      <c r="J11994" t="s">
        <v>14</v>
      </c>
      <c r="K11994">
        <v>66</v>
      </c>
      <c r="L11994" t="s">
        <v>15</v>
      </c>
    </row>
    <row r="11995" spans="1:12">
      <c r="A11995" t="e">
        <f ca="1">E00251529174621</f>
        <v>#NAME?</v>
      </c>
      <c r="B11995">
        <v>189</v>
      </c>
      <c r="C11995" t="s">
        <v>58</v>
      </c>
      <c r="D11995" s="1">
        <v>41870</v>
      </c>
      <c r="F11995">
        <v>2</v>
      </c>
      <c r="G11995">
        <v>3804</v>
      </c>
      <c r="H11995" t="s">
        <v>71</v>
      </c>
      <c r="J11995" t="s">
        <v>14</v>
      </c>
      <c r="K11995">
        <v>50</v>
      </c>
      <c r="L11995" t="s">
        <v>15</v>
      </c>
    </row>
    <row r="11996" spans="1:12">
      <c r="A11996" t="e">
        <f ca="1">E00251417971821</f>
        <v>#NAME?</v>
      </c>
      <c r="B11996">
        <v>3527</v>
      </c>
      <c r="C11996" t="s">
        <v>598</v>
      </c>
      <c r="D11996" s="1">
        <v>42892</v>
      </c>
      <c r="F11996">
        <v>1</v>
      </c>
      <c r="G11996">
        <v>311</v>
      </c>
      <c r="H11996" t="s">
        <v>599</v>
      </c>
      <c r="J11996" t="s">
        <v>14</v>
      </c>
      <c r="K11996">
        <v>59</v>
      </c>
      <c r="L11996" t="s">
        <v>15</v>
      </c>
    </row>
    <row r="11997" spans="1:12">
      <c r="A11997" t="e">
        <f ca="1">E00251417971821</f>
        <v>#NAME?</v>
      </c>
      <c r="B11997">
        <v>3527</v>
      </c>
      <c r="C11997" t="s">
        <v>598</v>
      </c>
      <c r="D11997" s="1">
        <v>42927</v>
      </c>
      <c r="F11997">
        <v>1</v>
      </c>
      <c r="G11997">
        <v>311</v>
      </c>
      <c r="H11997" t="s">
        <v>599</v>
      </c>
      <c r="J11997" t="s">
        <v>14</v>
      </c>
      <c r="K11997">
        <v>59</v>
      </c>
      <c r="L11997" t="s">
        <v>15</v>
      </c>
    </row>
    <row r="11998" spans="1:12">
      <c r="A11998" t="e">
        <f ca="1">E00251532063821</f>
        <v>#NAME?</v>
      </c>
      <c r="B11998">
        <v>490</v>
      </c>
      <c r="C11998" t="s">
        <v>158</v>
      </c>
      <c r="D11998" s="1">
        <v>42578</v>
      </c>
      <c r="F11998">
        <v>1</v>
      </c>
      <c r="G11998">
        <v>93</v>
      </c>
      <c r="H11998" t="s">
        <v>29</v>
      </c>
      <c r="J11998" t="s">
        <v>14</v>
      </c>
      <c r="K11998">
        <v>55</v>
      </c>
      <c r="L11998" t="s">
        <v>15</v>
      </c>
    </row>
    <row r="11999" spans="1:12">
      <c r="A11999" t="e">
        <f ca="1">E00251418164121</f>
        <v>#NAME?</v>
      </c>
      <c r="B11999">
        <v>1929</v>
      </c>
      <c r="C11999" t="s">
        <v>195</v>
      </c>
      <c r="D11999" s="1">
        <v>40967</v>
      </c>
      <c r="F11999">
        <v>1</v>
      </c>
      <c r="G11999">
        <v>4019</v>
      </c>
      <c r="H11999" t="s">
        <v>26</v>
      </c>
      <c r="J11999" t="s">
        <v>14</v>
      </c>
      <c r="K11999">
        <v>62</v>
      </c>
      <c r="L11999" t="s">
        <v>15</v>
      </c>
    </row>
    <row r="12000" spans="1:12">
      <c r="A12000" t="e">
        <f ca="1">E00251711670221</f>
        <v>#NAME?</v>
      </c>
      <c r="B12000">
        <v>11</v>
      </c>
      <c r="C12000" t="s">
        <v>245</v>
      </c>
      <c r="D12000" s="1">
        <v>40973</v>
      </c>
      <c r="F12000">
        <v>1</v>
      </c>
      <c r="G12000">
        <v>72632</v>
      </c>
      <c r="H12000" t="s">
        <v>107</v>
      </c>
      <c r="J12000" t="s">
        <v>14</v>
      </c>
      <c r="K12000">
        <v>47</v>
      </c>
      <c r="L12000" t="s">
        <v>15</v>
      </c>
    </row>
    <row r="12001" spans="1:12">
      <c r="A12001" t="e">
        <f ca="1">E00251711670221</f>
        <v>#NAME?</v>
      </c>
      <c r="B12001">
        <v>11</v>
      </c>
      <c r="C12001" t="s">
        <v>245</v>
      </c>
      <c r="D12001" s="1">
        <v>41505</v>
      </c>
      <c r="F12001">
        <v>3</v>
      </c>
      <c r="G12001">
        <v>72709</v>
      </c>
      <c r="H12001" t="s">
        <v>150</v>
      </c>
      <c r="J12001" t="s">
        <v>14</v>
      </c>
      <c r="K12001">
        <v>49</v>
      </c>
      <c r="L12001" t="s">
        <v>15</v>
      </c>
    </row>
    <row r="12002" spans="1:12">
      <c r="A12002" t="e">
        <f ca="1">E00251711670221</f>
        <v>#NAME?</v>
      </c>
      <c r="B12002">
        <v>11</v>
      </c>
      <c r="C12002" t="s">
        <v>245</v>
      </c>
      <c r="D12002" s="1">
        <v>42137</v>
      </c>
      <c r="F12002">
        <v>3</v>
      </c>
      <c r="G12002">
        <v>4019</v>
      </c>
      <c r="H12002" t="s">
        <v>26</v>
      </c>
      <c r="J12002" t="s">
        <v>14</v>
      </c>
      <c r="K12002">
        <v>50</v>
      </c>
      <c r="L12002" t="s">
        <v>15</v>
      </c>
    </row>
    <row r="12003" spans="1:12">
      <c r="A12003" t="e">
        <f ca="1">E00251711670221</f>
        <v>#NAME?</v>
      </c>
      <c r="B12003">
        <v>11</v>
      </c>
      <c r="C12003" t="s">
        <v>245</v>
      </c>
      <c r="D12003" s="1">
        <v>42200</v>
      </c>
      <c r="F12003">
        <v>3</v>
      </c>
      <c r="G12003">
        <v>71940</v>
      </c>
      <c r="H12003" t="s">
        <v>135</v>
      </c>
      <c r="J12003" t="s">
        <v>14</v>
      </c>
      <c r="K12003">
        <v>51</v>
      </c>
      <c r="L12003" t="s">
        <v>15</v>
      </c>
    </row>
    <row r="12004" spans="1:12">
      <c r="A12004" t="e">
        <f ca="1">E00251418164121</f>
        <v>#NAME?</v>
      </c>
      <c r="B12004">
        <v>1929</v>
      </c>
      <c r="C12004" t="s">
        <v>195</v>
      </c>
      <c r="D12004" s="1">
        <v>41058</v>
      </c>
      <c r="F12004">
        <v>1</v>
      </c>
      <c r="G12004">
        <v>4019</v>
      </c>
      <c r="H12004" t="s">
        <v>26</v>
      </c>
      <c r="J12004" t="s">
        <v>14</v>
      </c>
      <c r="K12004">
        <v>62</v>
      </c>
      <c r="L12004" t="s">
        <v>15</v>
      </c>
    </row>
    <row r="12005" spans="1:12">
      <c r="A12005" t="e">
        <f ca="1">E00251418164121</f>
        <v>#NAME?</v>
      </c>
      <c r="B12005">
        <v>1929</v>
      </c>
      <c r="C12005" t="s">
        <v>195</v>
      </c>
      <c r="D12005" s="1">
        <v>41859</v>
      </c>
      <c r="F12005">
        <v>1</v>
      </c>
      <c r="G12005">
        <v>1119</v>
      </c>
      <c r="H12005" t="s">
        <v>638</v>
      </c>
      <c r="J12005" t="s">
        <v>14</v>
      </c>
      <c r="K12005">
        <v>65</v>
      </c>
      <c r="L12005" t="s">
        <v>15</v>
      </c>
    </row>
    <row r="12006" spans="1:12">
      <c r="A12006" t="e">
        <f ca="1">E00251418164121</f>
        <v>#NAME?</v>
      </c>
      <c r="B12006">
        <v>1929</v>
      </c>
      <c r="C12006" t="s">
        <v>195</v>
      </c>
      <c r="D12006" s="1">
        <v>42746</v>
      </c>
      <c r="F12006">
        <v>2</v>
      </c>
      <c r="G12006">
        <v>4019</v>
      </c>
      <c r="H12006" t="s">
        <v>26</v>
      </c>
      <c r="J12006" t="s">
        <v>14</v>
      </c>
      <c r="K12006">
        <v>67</v>
      </c>
      <c r="L12006" t="s">
        <v>15</v>
      </c>
    </row>
    <row r="12007" spans="1:12">
      <c r="A12007" t="e">
        <f ca="1">E00251531371621</f>
        <v>#NAME?</v>
      </c>
      <c r="B12007">
        <v>116</v>
      </c>
      <c r="C12007" t="s">
        <v>600</v>
      </c>
      <c r="D12007" s="1">
        <v>42111</v>
      </c>
      <c r="F12007">
        <v>1</v>
      </c>
      <c r="G12007">
        <v>3659</v>
      </c>
      <c r="H12007" t="s">
        <v>132</v>
      </c>
      <c r="J12007" t="s">
        <v>14</v>
      </c>
      <c r="K12007">
        <v>61</v>
      </c>
      <c r="L12007" t="s">
        <v>15</v>
      </c>
    </row>
    <row r="12008" spans="1:12">
      <c r="A12008" t="e">
        <f ca="1">E00251417971821</f>
        <v>#NAME?</v>
      </c>
      <c r="B12008">
        <v>3527</v>
      </c>
      <c r="C12008" t="s">
        <v>598</v>
      </c>
      <c r="D12008" s="1">
        <v>42409</v>
      </c>
      <c r="F12008">
        <v>1</v>
      </c>
      <c r="G12008">
        <v>91</v>
      </c>
      <c r="H12008" t="s">
        <v>927</v>
      </c>
      <c r="J12008" t="s">
        <v>14</v>
      </c>
      <c r="K12008">
        <v>58</v>
      </c>
      <c r="L12008" t="s">
        <v>15</v>
      </c>
    </row>
    <row r="12009" spans="1:12">
      <c r="A12009" t="e">
        <f ca="1">E00251418164121</f>
        <v>#NAME?</v>
      </c>
      <c r="B12009">
        <v>1929</v>
      </c>
      <c r="C12009" t="s">
        <v>195</v>
      </c>
      <c r="D12009" s="1">
        <v>42066</v>
      </c>
      <c r="F12009">
        <v>4</v>
      </c>
      <c r="G12009">
        <v>4659</v>
      </c>
      <c r="H12009" t="s">
        <v>47</v>
      </c>
      <c r="J12009" t="s">
        <v>14</v>
      </c>
      <c r="K12009">
        <v>65</v>
      </c>
      <c r="L12009" t="s">
        <v>15</v>
      </c>
    </row>
    <row r="12010" spans="1:12">
      <c r="A12010" t="e">
        <f ca="1">E00251418164121</f>
        <v>#NAME?</v>
      </c>
      <c r="B12010">
        <v>1929</v>
      </c>
      <c r="C12010" t="s">
        <v>195</v>
      </c>
      <c r="D12010" s="1">
        <v>43028</v>
      </c>
      <c r="F12010">
        <v>1</v>
      </c>
      <c r="G12010">
        <v>566</v>
      </c>
      <c r="H12010" t="s">
        <v>1061</v>
      </c>
      <c r="J12010" t="s">
        <v>14</v>
      </c>
      <c r="K12010">
        <v>68</v>
      </c>
      <c r="L12010" t="s">
        <v>15</v>
      </c>
    </row>
    <row r="12011" spans="1:12">
      <c r="A12011" t="e">
        <f ca="1">E00251513365321</f>
        <v>#NAME?</v>
      </c>
      <c r="B12011">
        <v>193</v>
      </c>
      <c r="C12011" t="s">
        <v>247</v>
      </c>
      <c r="D12011" s="1">
        <v>41578</v>
      </c>
      <c r="F12011">
        <v>1</v>
      </c>
      <c r="G12011">
        <v>62212</v>
      </c>
      <c r="H12011" t="s">
        <v>1097</v>
      </c>
      <c r="J12011" t="s">
        <v>14</v>
      </c>
      <c r="K12011">
        <v>39</v>
      </c>
      <c r="L12011" t="s">
        <v>15</v>
      </c>
    </row>
    <row r="12012" spans="1:12">
      <c r="A12012" t="e">
        <f ca="1">E00251513365321</f>
        <v>#NAME?</v>
      </c>
      <c r="B12012">
        <v>193</v>
      </c>
      <c r="C12012" t="s">
        <v>247</v>
      </c>
      <c r="D12012" s="1">
        <v>42090</v>
      </c>
      <c r="F12012">
        <v>1</v>
      </c>
      <c r="G12012">
        <v>7231</v>
      </c>
      <c r="H12012" t="s">
        <v>128</v>
      </c>
      <c r="J12012" t="s">
        <v>14</v>
      </c>
      <c r="K12012">
        <v>41</v>
      </c>
      <c r="L12012" t="s">
        <v>15</v>
      </c>
    </row>
    <row r="12013" spans="1:12">
      <c r="A12013" t="e">
        <f ca="1">E00251532303421</f>
        <v>#NAME?</v>
      </c>
      <c r="B12013">
        <v>452</v>
      </c>
      <c r="C12013" t="s">
        <v>592</v>
      </c>
      <c r="D12013" s="1">
        <v>41451</v>
      </c>
      <c r="F12013">
        <v>1</v>
      </c>
      <c r="G12013">
        <v>52340</v>
      </c>
      <c r="H12013" t="s">
        <v>593</v>
      </c>
      <c r="J12013" t="s">
        <v>14</v>
      </c>
      <c r="K12013">
        <v>49</v>
      </c>
      <c r="L12013" t="s">
        <v>15</v>
      </c>
    </row>
    <row r="12014" spans="1:12">
      <c r="A12014" t="e">
        <f ca="1">E00251430069521</f>
        <v>#NAME?</v>
      </c>
      <c r="B12014">
        <v>491</v>
      </c>
      <c r="C12014" t="s">
        <v>567</v>
      </c>
      <c r="D12014" s="1">
        <v>41471</v>
      </c>
      <c r="F12014">
        <v>1</v>
      </c>
      <c r="G12014">
        <v>2729</v>
      </c>
      <c r="H12014" t="s">
        <v>115</v>
      </c>
      <c r="J12014" t="s">
        <v>14</v>
      </c>
      <c r="K12014">
        <v>40</v>
      </c>
      <c r="L12014" t="s">
        <v>15</v>
      </c>
    </row>
    <row r="12015" spans="1:12">
      <c r="A12015" t="e">
        <f ca="1">E00251531371621</f>
        <v>#NAME?</v>
      </c>
      <c r="B12015">
        <v>116</v>
      </c>
      <c r="C12015" t="s">
        <v>600</v>
      </c>
      <c r="D12015" s="1">
        <v>42591</v>
      </c>
      <c r="F12015">
        <v>1</v>
      </c>
      <c r="G12015">
        <v>2811</v>
      </c>
      <c r="H12015" t="s">
        <v>603</v>
      </c>
      <c r="J12015" t="s">
        <v>14</v>
      </c>
      <c r="K12015">
        <v>63</v>
      </c>
      <c r="L12015" t="s">
        <v>15</v>
      </c>
    </row>
    <row r="12016" spans="1:12">
      <c r="A12016" t="e">
        <f ca="1">E00251531371621</f>
        <v>#NAME?</v>
      </c>
      <c r="B12016">
        <v>116</v>
      </c>
      <c r="C12016" t="s">
        <v>600</v>
      </c>
      <c r="D12016" s="1">
        <v>42726</v>
      </c>
      <c r="F12016">
        <v>3</v>
      </c>
      <c r="G12016">
        <v>4019</v>
      </c>
      <c r="H12016" t="s">
        <v>26</v>
      </c>
      <c r="J12016" t="s">
        <v>14</v>
      </c>
      <c r="K12016">
        <v>63</v>
      </c>
      <c r="L12016" t="s">
        <v>15</v>
      </c>
    </row>
    <row r="12017" spans="1:12">
      <c r="A12017" t="e">
        <f ca="1">E00251531371621</f>
        <v>#NAME?</v>
      </c>
      <c r="B12017">
        <v>116</v>
      </c>
      <c r="C12017" t="s">
        <v>600</v>
      </c>
      <c r="D12017" s="1">
        <v>42816</v>
      </c>
      <c r="F12017">
        <v>4</v>
      </c>
      <c r="G12017">
        <v>3659</v>
      </c>
      <c r="H12017" t="s">
        <v>132</v>
      </c>
      <c r="J12017" t="s">
        <v>14</v>
      </c>
      <c r="K12017">
        <v>63</v>
      </c>
      <c r="L12017" t="s">
        <v>15</v>
      </c>
    </row>
    <row r="12018" spans="1:12">
      <c r="A12018" t="e">
        <f ca="1">E00251531371621</f>
        <v>#NAME?</v>
      </c>
      <c r="B12018">
        <v>116</v>
      </c>
      <c r="C12018" t="s">
        <v>600</v>
      </c>
      <c r="D12018" s="1">
        <v>42878</v>
      </c>
      <c r="F12018">
        <v>1</v>
      </c>
      <c r="G12018">
        <v>25000</v>
      </c>
      <c r="H12018" t="s">
        <v>178</v>
      </c>
      <c r="J12018" t="s">
        <v>14</v>
      </c>
      <c r="K12018">
        <v>63</v>
      </c>
      <c r="L12018" t="s">
        <v>15</v>
      </c>
    </row>
    <row r="12019" spans="1:12">
      <c r="A12019" t="e">
        <f ca="1">E00251532063821</f>
        <v>#NAME?</v>
      </c>
      <c r="B12019">
        <v>490</v>
      </c>
      <c r="C12019" t="s">
        <v>158</v>
      </c>
      <c r="D12019" s="1">
        <v>43081</v>
      </c>
      <c r="F12019">
        <v>3</v>
      </c>
      <c r="G12019">
        <v>2809</v>
      </c>
      <c r="H12019" t="s">
        <v>90</v>
      </c>
      <c r="J12019" t="s">
        <v>14</v>
      </c>
      <c r="K12019">
        <v>57</v>
      </c>
      <c r="L12019" t="s">
        <v>15</v>
      </c>
    </row>
    <row r="12020" spans="1:12">
      <c r="A12020" t="e">
        <f ca="1">E00251513365321</f>
        <v>#NAME?</v>
      </c>
      <c r="B12020">
        <v>725</v>
      </c>
      <c r="C12020" t="s">
        <v>550</v>
      </c>
      <c r="D12020" s="1">
        <v>42137</v>
      </c>
      <c r="F12020">
        <v>1</v>
      </c>
      <c r="G12020">
        <v>78900</v>
      </c>
      <c r="H12020" t="s">
        <v>79</v>
      </c>
      <c r="I12020" t="s">
        <v>56</v>
      </c>
      <c r="J12020" t="s">
        <v>57</v>
      </c>
      <c r="K12020">
        <v>41</v>
      </c>
      <c r="L12020" t="s">
        <v>22</v>
      </c>
    </row>
    <row r="12021" spans="1:12">
      <c r="A12021" t="e">
        <f ca="1">E00251531371621</f>
        <v>#NAME?</v>
      </c>
      <c r="B12021">
        <v>701</v>
      </c>
      <c r="C12021" t="s">
        <v>72</v>
      </c>
      <c r="D12021" s="1">
        <v>42025</v>
      </c>
      <c r="F12021">
        <v>2</v>
      </c>
      <c r="G12021">
        <v>4019</v>
      </c>
      <c r="H12021" t="s">
        <v>26</v>
      </c>
      <c r="J12021" t="s">
        <v>14</v>
      </c>
      <c r="K12021">
        <v>61</v>
      </c>
      <c r="L12021" t="s">
        <v>15</v>
      </c>
    </row>
    <row r="12022" spans="1:12">
      <c r="A12022" t="e">
        <f ca="1">E00251532063821</f>
        <v>#NAME?</v>
      </c>
      <c r="B12022">
        <v>490</v>
      </c>
      <c r="C12022" t="s">
        <v>158</v>
      </c>
      <c r="D12022" s="1">
        <v>42853</v>
      </c>
      <c r="F12022">
        <v>1</v>
      </c>
      <c r="G12022">
        <v>4556</v>
      </c>
      <c r="H12022" t="s">
        <v>121</v>
      </c>
      <c r="J12022" t="s">
        <v>14</v>
      </c>
      <c r="K12022">
        <v>56</v>
      </c>
      <c r="L12022" t="s">
        <v>15</v>
      </c>
    </row>
    <row r="12023" spans="1:12">
      <c r="A12023" t="e">
        <f ca="1">E00251532063821</f>
        <v>#NAME?</v>
      </c>
      <c r="B12023">
        <v>490</v>
      </c>
      <c r="C12023" t="s">
        <v>158</v>
      </c>
      <c r="D12023" s="1">
        <v>43061</v>
      </c>
      <c r="F12023">
        <v>1</v>
      </c>
      <c r="G12023">
        <v>7962</v>
      </c>
      <c r="H12023" t="s">
        <v>111</v>
      </c>
      <c r="J12023" t="s">
        <v>14</v>
      </c>
      <c r="K12023">
        <v>56</v>
      </c>
      <c r="L12023" t="s">
        <v>22</v>
      </c>
    </row>
    <row r="12024" spans="1:12">
      <c r="A12024" t="e">
        <f ca="1">E00251424801221</f>
        <v>#NAME?</v>
      </c>
      <c r="B12024">
        <v>108</v>
      </c>
      <c r="C12024" t="s">
        <v>481</v>
      </c>
      <c r="D12024" s="1">
        <v>41919</v>
      </c>
      <c r="F12024">
        <v>1</v>
      </c>
      <c r="G12024">
        <v>2720</v>
      </c>
      <c r="H12024" t="s">
        <v>65</v>
      </c>
      <c r="J12024" t="s">
        <v>14</v>
      </c>
      <c r="K12024">
        <v>50</v>
      </c>
      <c r="L12024" t="s">
        <v>15</v>
      </c>
    </row>
    <row r="12025" spans="1:12">
      <c r="A12025" t="e">
        <f ca="1">E00251532063821</f>
        <v>#NAME?</v>
      </c>
      <c r="B12025">
        <v>490</v>
      </c>
      <c r="C12025" t="s">
        <v>158</v>
      </c>
      <c r="D12025" s="1">
        <v>43061</v>
      </c>
      <c r="F12025">
        <v>3</v>
      </c>
      <c r="G12025">
        <v>2729</v>
      </c>
      <c r="H12025" t="s">
        <v>115</v>
      </c>
      <c r="J12025" t="s">
        <v>14</v>
      </c>
      <c r="K12025">
        <v>56</v>
      </c>
      <c r="L12025" t="s">
        <v>15</v>
      </c>
    </row>
    <row r="12026" spans="1:12">
      <c r="A12026" t="e">
        <f ca="1">E00251532063821</f>
        <v>#NAME?</v>
      </c>
      <c r="B12026">
        <v>490</v>
      </c>
      <c r="C12026" t="s">
        <v>158</v>
      </c>
      <c r="D12026" s="1">
        <v>43082</v>
      </c>
      <c r="F12026">
        <v>1</v>
      </c>
      <c r="G12026">
        <v>4019</v>
      </c>
      <c r="H12026" t="s">
        <v>26</v>
      </c>
      <c r="J12026" t="s">
        <v>14</v>
      </c>
      <c r="K12026">
        <v>57</v>
      </c>
      <c r="L12026" t="s">
        <v>15</v>
      </c>
    </row>
    <row r="12027" spans="1:12">
      <c r="A12027" t="e">
        <f ca="1">E00251424801221</f>
        <v>#NAME?</v>
      </c>
      <c r="B12027">
        <v>108</v>
      </c>
      <c r="C12027" t="s">
        <v>481</v>
      </c>
      <c r="D12027" s="1">
        <v>42437</v>
      </c>
      <c r="F12027">
        <v>1</v>
      </c>
      <c r="G12027">
        <v>3670</v>
      </c>
      <c r="H12027" t="s">
        <v>1290</v>
      </c>
      <c r="J12027" t="s">
        <v>14</v>
      </c>
      <c r="K12027">
        <v>52</v>
      </c>
      <c r="L12027" t="s">
        <v>15</v>
      </c>
    </row>
    <row r="12028" spans="1:12">
      <c r="A12028" t="e">
        <f ca="1">E00251418164121</f>
        <v>#NAME?</v>
      </c>
      <c r="B12028">
        <v>1929</v>
      </c>
      <c r="C12028" t="s">
        <v>195</v>
      </c>
      <c r="D12028" s="1">
        <v>43074</v>
      </c>
      <c r="F12028">
        <v>4</v>
      </c>
      <c r="G12028">
        <v>27800</v>
      </c>
      <c r="H12028" t="s">
        <v>145</v>
      </c>
      <c r="J12028" t="s">
        <v>14</v>
      </c>
      <c r="K12028">
        <v>68</v>
      </c>
      <c r="L12028" t="s">
        <v>15</v>
      </c>
    </row>
    <row r="12029" spans="1:12">
      <c r="A12029" t="e">
        <f ca="1">E00251417971821</f>
        <v>#NAME?</v>
      </c>
      <c r="B12029">
        <v>3527</v>
      </c>
      <c r="C12029" t="s">
        <v>598</v>
      </c>
      <c r="D12029" s="1">
        <v>42641</v>
      </c>
      <c r="F12029">
        <v>1</v>
      </c>
      <c r="G12029">
        <v>311</v>
      </c>
      <c r="H12029" t="s">
        <v>599</v>
      </c>
      <c r="J12029" t="s">
        <v>14</v>
      </c>
      <c r="K12029">
        <v>58</v>
      </c>
      <c r="L12029" t="s">
        <v>15</v>
      </c>
    </row>
    <row r="12030" spans="1:12">
      <c r="A12030" t="e">
        <f ca="1">E00251518887521</f>
        <v>#NAME?</v>
      </c>
      <c r="B12030">
        <v>291</v>
      </c>
      <c r="C12030" t="s">
        <v>160</v>
      </c>
      <c r="D12030" s="1">
        <v>42405</v>
      </c>
      <c r="F12030">
        <v>1</v>
      </c>
      <c r="G12030">
        <v>22800</v>
      </c>
      <c r="H12030" t="s">
        <v>35</v>
      </c>
      <c r="J12030" t="s">
        <v>14</v>
      </c>
      <c r="K12030">
        <v>55</v>
      </c>
      <c r="L12030" t="s">
        <v>15</v>
      </c>
    </row>
    <row r="12031" spans="1:12">
      <c r="A12031" t="e">
        <f ca="1">E00251532063821</f>
        <v>#NAME?</v>
      </c>
      <c r="B12031">
        <v>490</v>
      </c>
      <c r="C12031" t="s">
        <v>158</v>
      </c>
      <c r="D12031" s="1">
        <v>42403</v>
      </c>
      <c r="F12031">
        <v>1</v>
      </c>
      <c r="G12031">
        <v>4556</v>
      </c>
      <c r="H12031" t="s">
        <v>121</v>
      </c>
      <c r="J12031" t="s">
        <v>14</v>
      </c>
      <c r="K12031">
        <v>55</v>
      </c>
      <c r="L12031" t="s">
        <v>15</v>
      </c>
    </row>
    <row r="12032" spans="1:12">
      <c r="A12032" t="e">
        <f ca="1">E00251417971821</f>
        <v>#NAME?</v>
      </c>
      <c r="B12032">
        <v>3527</v>
      </c>
      <c r="C12032" t="s">
        <v>598</v>
      </c>
      <c r="D12032" s="1">
        <v>42628</v>
      </c>
      <c r="F12032">
        <v>1</v>
      </c>
      <c r="G12032">
        <v>311</v>
      </c>
      <c r="H12032" t="s">
        <v>599</v>
      </c>
      <c r="J12032" t="s">
        <v>14</v>
      </c>
      <c r="K12032">
        <v>58</v>
      </c>
      <c r="L12032" t="s">
        <v>15</v>
      </c>
    </row>
    <row r="12033" spans="1:12">
      <c r="A12033" t="e">
        <f ca="1">E00251417971821</f>
        <v>#NAME?</v>
      </c>
      <c r="B12033">
        <v>1038</v>
      </c>
      <c r="C12033" t="s">
        <v>1062</v>
      </c>
      <c r="D12033" s="1">
        <v>42639</v>
      </c>
      <c r="F12033">
        <v>1</v>
      </c>
      <c r="G12033">
        <v>3004</v>
      </c>
      <c r="H12033" t="s">
        <v>104</v>
      </c>
      <c r="J12033" t="s">
        <v>272</v>
      </c>
      <c r="K12033">
        <v>58</v>
      </c>
      <c r="L12033" t="s">
        <v>15</v>
      </c>
    </row>
    <row r="12034" spans="1:12">
      <c r="A12034" t="e">
        <f ca="1">E00251711670221</f>
        <v>#NAME?</v>
      </c>
      <c r="B12034">
        <v>11</v>
      </c>
      <c r="C12034" t="s">
        <v>245</v>
      </c>
      <c r="D12034" s="1">
        <v>42152</v>
      </c>
      <c r="F12034">
        <v>3</v>
      </c>
      <c r="G12034">
        <v>71940</v>
      </c>
      <c r="H12034" t="s">
        <v>135</v>
      </c>
      <c r="J12034" t="s">
        <v>14</v>
      </c>
      <c r="K12034">
        <v>50</v>
      </c>
      <c r="L12034" t="s">
        <v>15</v>
      </c>
    </row>
    <row r="12035" spans="1:12">
      <c r="A12035" t="e">
        <f ca="1">E00251711670221</f>
        <v>#NAME?</v>
      </c>
      <c r="B12035">
        <v>11</v>
      </c>
      <c r="C12035" t="s">
        <v>245</v>
      </c>
      <c r="D12035" s="1">
        <v>42278</v>
      </c>
      <c r="F12035">
        <v>1</v>
      </c>
      <c r="G12035">
        <v>7243</v>
      </c>
      <c r="H12035" t="s">
        <v>42</v>
      </c>
      <c r="J12035" t="s">
        <v>14</v>
      </c>
      <c r="K12035">
        <v>51</v>
      </c>
      <c r="L12035" t="s">
        <v>15</v>
      </c>
    </row>
    <row r="12036" spans="1:12">
      <c r="A12036" t="e">
        <f ca="1">E00251432151321</f>
        <v>#NAME?</v>
      </c>
      <c r="B12036">
        <v>494</v>
      </c>
      <c r="C12036" t="s">
        <v>63</v>
      </c>
      <c r="D12036" s="1">
        <v>41338</v>
      </c>
      <c r="F12036">
        <v>1</v>
      </c>
      <c r="G12036">
        <v>30000</v>
      </c>
      <c r="H12036" t="s">
        <v>144</v>
      </c>
      <c r="J12036" t="s">
        <v>14</v>
      </c>
      <c r="K12036">
        <v>45</v>
      </c>
      <c r="L12036" t="s">
        <v>15</v>
      </c>
    </row>
    <row r="12037" spans="1:12">
      <c r="A12037" t="e">
        <f ca="1">E00251432151321</f>
        <v>#NAME?</v>
      </c>
      <c r="B12037">
        <v>494</v>
      </c>
      <c r="C12037" t="s">
        <v>63</v>
      </c>
      <c r="D12037" s="1">
        <v>41689</v>
      </c>
      <c r="F12037">
        <v>2</v>
      </c>
      <c r="G12037">
        <v>4019</v>
      </c>
      <c r="H12037" t="s">
        <v>26</v>
      </c>
      <c r="J12037" t="s">
        <v>14</v>
      </c>
      <c r="K12037">
        <v>46</v>
      </c>
      <c r="L12037" t="s">
        <v>15</v>
      </c>
    </row>
    <row r="12038" spans="1:12">
      <c r="A12038" t="e">
        <f ca="1">E00251432151321</f>
        <v>#NAME?</v>
      </c>
      <c r="B12038">
        <v>494</v>
      </c>
      <c r="C12038" t="s">
        <v>63</v>
      </c>
      <c r="D12038" s="1">
        <v>41992</v>
      </c>
      <c r="F12038">
        <v>1</v>
      </c>
      <c r="G12038">
        <v>2811</v>
      </c>
      <c r="H12038" t="s">
        <v>603</v>
      </c>
      <c r="J12038" t="s">
        <v>14</v>
      </c>
      <c r="K12038">
        <v>47</v>
      </c>
      <c r="L12038" t="s">
        <v>15</v>
      </c>
    </row>
    <row r="12039" spans="1:12">
      <c r="A12039" t="e">
        <f ca="1">E00251711670221</f>
        <v>#NAME?</v>
      </c>
      <c r="B12039">
        <v>11</v>
      </c>
      <c r="C12039" t="s">
        <v>245</v>
      </c>
      <c r="D12039" s="1">
        <v>42499</v>
      </c>
      <c r="F12039">
        <v>2</v>
      </c>
      <c r="G12039">
        <v>7292</v>
      </c>
      <c r="H12039" t="s">
        <v>189</v>
      </c>
      <c r="J12039" t="s">
        <v>14</v>
      </c>
      <c r="K12039">
        <v>51</v>
      </c>
      <c r="L12039" t="s">
        <v>15</v>
      </c>
    </row>
    <row r="12040" spans="1:12">
      <c r="A12040" t="e">
        <f ca="1">E00251432151321</f>
        <v>#NAME?</v>
      </c>
      <c r="B12040">
        <v>494</v>
      </c>
      <c r="C12040" t="s">
        <v>63</v>
      </c>
      <c r="D12040" s="1">
        <v>42409</v>
      </c>
      <c r="F12040">
        <v>1</v>
      </c>
      <c r="G12040">
        <v>2811</v>
      </c>
      <c r="H12040" t="s">
        <v>603</v>
      </c>
      <c r="J12040" t="s">
        <v>14</v>
      </c>
      <c r="K12040">
        <v>48</v>
      </c>
      <c r="L12040" t="s">
        <v>15</v>
      </c>
    </row>
    <row r="12041" spans="1:12">
      <c r="A12041" t="e">
        <f ca="1">E00251616967721</f>
        <v>#NAME?</v>
      </c>
      <c r="B12041">
        <v>701</v>
      </c>
      <c r="C12041" t="s">
        <v>72</v>
      </c>
      <c r="D12041" s="1">
        <v>41317</v>
      </c>
      <c r="F12041">
        <v>2</v>
      </c>
      <c r="G12041">
        <v>5368</v>
      </c>
      <c r="H12041" t="s">
        <v>101</v>
      </c>
      <c r="J12041" t="s">
        <v>14</v>
      </c>
      <c r="K12041">
        <v>43</v>
      </c>
      <c r="L12041" t="s">
        <v>15</v>
      </c>
    </row>
    <row r="12042" spans="1:12">
      <c r="A12042" t="e">
        <f ca="1">E00251616967721</f>
        <v>#NAME?</v>
      </c>
      <c r="B12042">
        <v>701</v>
      </c>
      <c r="C12042" t="s">
        <v>72</v>
      </c>
      <c r="D12042" s="1">
        <v>41348</v>
      </c>
      <c r="F12042">
        <v>1</v>
      </c>
      <c r="G12042">
        <v>2889</v>
      </c>
      <c r="H12042" t="s">
        <v>595</v>
      </c>
      <c r="J12042" t="s">
        <v>14</v>
      </c>
      <c r="K12042">
        <v>44</v>
      </c>
      <c r="L12042" t="s">
        <v>15</v>
      </c>
    </row>
    <row r="12043" spans="1:12">
      <c r="A12043" t="e">
        <f ca="1">E00251616967721</f>
        <v>#NAME?</v>
      </c>
      <c r="B12043">
        <v>701</v>
      </c>
      <c r="C12043" t="s">
        <v>72</v>
      </c>
      <c r="D12043" s="1">
        <v>41430</v>
      </c>
      <c r="F12043">
        <v>1</v>
      </c>
      <c r="G12043">
        <v>2889</v>
      </c>
      <c r="H12043" t="s">
        <v>595</v>
      </c>
      <c r="J12043" t="s">
        <v>14</v>
      </c>
      <c r="K12043">
        <v>44</v>
      </c>
      <c r="L12043" t="s">
        <v>15</v>
      </c>
    </row>
    <row r="12044" spans="1:12">
      <c r="A12044" t="e">
        <f ca="1">E00251532303421</f>
        <v>#NAME?</v>
      </c>
      <c r="B12044">
        <v>452</v>
      </c>
      <c r="C12044" t="s">
        <v>592</v>
      </c>
      <c r="D12044" s="1">
        <v>42934</v>
      </c>
      <c r="F12044">
        <v>1</v>
      </c>
      <c r="G12044">
        <v>52340</v>
      </c>
      <c r="H12044" t="s">
        <v>593</v>
      </c>
      <c r="J12044" t="s">
        <v>14</v>
      </c>
      <c r="K12044">
        <v>53</v>
      </c>
      <c r="L12044" t="s">
        <v>15</v>
      </c>
    </row>
    <row r="12045" spans="1:12">
      <c r="A12045" t="e">
        <f ca="1">E00251711670221</f>
        <v>#NAME?</v>
      </c>
      <c r="B12045">
        <v>11</v>
      </c>
      <c r="C12045" t="s">
        <v>245</v>
      </c>
      <c r="D12045" s="1">
        <v>42347</v>
      </c>
      <c r="F12045">
        <v>2</v>
      </c>
      <c r="G12045">
        <v>7292</v>
      </c>
      <c r="H12045" t="s">
        <v>189</v>
      </c>
      <c r="J12045" t="s">
        <v>14</v>
      </c>
      <c r="K12045">
        <v>51</v>
      </c>
      <c r="L12045" t="s">
        <v>15</v>
      </c>
    </row>
    <row r="12046" spans="1:12">
      <c r="A12046" t="e">
        <f ca="1">E00251711670221</f>
        <v>#NAME?</v>
      </c>
      <c r="B12046">
        <v>11</v>
      </c>
      <c r="C12046" t="s">
        <v>245</v>
      </c>
      <c r="D12046" s="1">
        <v>42556</v>
      </c>
      <c r="F12046">
        <v>2</v>
      </c>
      <c r="G12046">
        <v>4019</v>
      </c>
      <c r="H12046" t="s">
        <v>26</v>
      </c>
      <c r="J12046" t="s">
        <v>14</v>
      </c>
      <c r="K12046">
        <v>51</v>
      </c>
      <c r="L12046" t="s">
        <v>15</v>
      </c>
    </row>
    <row r="12047" spans="1:12">
      <c r="A12047" t="e">
        <f ca="1">E00251711670221</f>
        <v>#NAME?</v>
      </c>
      <c r="B12047">
        <v>11</v>
      </c>
      <c r="C12047" t="s">
        <v>245</v>
      </c>
      <c r="D12047" s="1">
        <v>40941</v>
      </c>
      <c r="F12047">
        <v>2</v>
      </c>
      <c r="G12047">
        <v>72632</v>
      </c>
      <c r="H12047" t="s">
        <v>107</v>
      </c>
      <c r="J12047" t="s">
        <v>14</v>
      </c>
      <c r="K12047">
        <v>47</v>
      </c>
      <c r="L12047" t="s">
        <v>15</v>
      </c>
    </row>
    <row r="12048" spans="1:12">
      <c r="A12048" t="e">
        <f ca="1">E00251616967721</f>
        <v>#NAME?</v>
      </c>
      <c r="B12048">
        <v>701</v>
      </c>
      <c r="C12048" t="s">
        <v>72</v>
      </c>
      <c r="D12048" s="1">
        <v>42395</v>
      </c>
      <c r="F12048">
        <v>1</v>
      </c>
      <c r="G12048">
        <v>27802</v>
      </c>
      <c r="H12048" t="s">
        <v>83</v>
      </c>
      <c r="J12048" t="s">
        <v>14</v>
      </c>
      <c r="K12048">
        <v>46</v>
      </c>
      <c r="L12048" t="s">
        <v>15</v>
      </c>
    </row>
    <row r="12049" spans="1:12">
      <c r="A12049" t="e">
        <f ca="1">E00251616967721</f>
        <v>#NAME?</v>
      </c>
      <c r="B12049">
        <v>701</v>
      </c>
      <c r="C12049" t="s">
        <v>72</v>
      </c>
      <c r="D12049" s="1">
        <v>42562</v>
      </c>
      <c r="F12049">
        <v>5</v>
      </c>
      <c r="G12049">
        <v>5533</v>
      </c>
      <c r="H12049" t="s">
        <v>537</v>
      </c>
      <c r="J12049" t="s">
        <v>14</v>
      </c>
      <c r="K12049">
        <v>47</v>
      </c>
      <c r="L12049" t="s">
        <v>15</v>
      </c>
    </row>
    <row r="12050" spans="1:12">
      <c r="A12050" t="e">
        <f t="shared" ref="A12050:A12056" ca="1" si="108">E00251429326321</f>
        <v>#NAME?</v>
      </c>
      <c r="B12050">
        <v>291</v>
      </c>
      <c r="C12050" t="s">
        <v>160</v>
      </c>
      <c r="D12050" s="1">
        <v>42488</v>
      </c>
      <c r="F12050">
        <v>1</v>
      </c>
      <c r="G12050">
        <v>6929</v>
      </c>
      <c r="H12050" t="s">
        <v>36</v>
      </c>
      <c r="J12050" t="s">
        <v>14</v>
      </c>
      <c r="K12050">
        <v>49</v>
      </c>
      <c r="L12050" t="s">
        <v>15</v>
      </c>
    </row>
    <row r="12051" spans="1:12">
      <c r="A12051" t="e">
        <f t="shared" ca="1" si="108"/>
        <v>#NAME?</v>
      </c>
      <c r="B12051">
        <v>291</v>
      </c>
      <c r="C12051" t="s">
        <v>160</v>
      </c>
      <c r="D12051" s="1">
        <v>42584</v>
      </c>
      <c r="F12051">
        <v>4</v>
      </c>
      <c r="G12051">
        <v>49390</v>
      </c>
      <c r="H12051" t="s">
        <v>59</v>
      </c>
      <c r="J12051" t="s">
        <v>14</v>
      </c>
      <c r="K12051">
        <v>49</v>
      </c>
      <c r="L12051" t="s">
        <v>15</v>
      </c>
    </row>
    <row r="12052" spans="1:12">
      <c r="A12052" t="e">
        <f t="shared" ca="1" si="108"/>
        <v>#NAME?</v>
      </c>
      <c r="B12052">
        <v>291</v>
      </c>
      <c r="C12052" t="s">
        <v>160</v>
      </c>
      <c r="D12052" s="1">
        <v>42586</v>
      </c>
      <c r="F12052">
        <v>2</v>
      </c>
      <c r="G12052">
        <v>7243</v>
      </c>
      <c r="H12052" t="s">
        <v>42</v>
      </c>
      <c r="J12052" t="s">
        <v>14</v>
      </c>
      <c r="K12052">
        <v>49</v>
      </c>
      <c r="L12052" t="s">
        <v>15</v>
      </c>
    </row>
    <row r="12053" spans="1:12">
      <c r="A12053" t="e">
        <f t="shared" ca="1" si="108"/>
        <v>#NAME?</v>
      </c>
      <c r="B12053">
        <v>291</v>
      </c>
      <c r="C12053" t="s">
        <v>160</v>
      </c>
      <c r="D12053" s="1">
        <v>42594</v>
      </c>
      <c r="F12053">
        <v>3</v>
      </c>
      <c r="G12053">
        <v>49300</v>
      </c>
      <c r="H12053" t="s">
        <v>228</v>
      </c>
      <c r="J12053" t="s">
        <v>14</v>
      </c>
      <c r="K12053">
        <v>49</v>
      </c>
      <c r="L12053" t="s">
        <v>15</v>
      </c>
    </row>
    <row r="12054" spans="1:12">
      <c r="A12054" t="e">
        <f t="shared" ca="1" si="108"/>
        <v>#NAME?</v>
      </c>
      <c r="B12054">
        <v>291</v>
      </c>
      <c r="C12054" t="s">
        <v>160</v>
      </c>
      <c r="D12054" s="1">
        <v>42598</v>
      </c>
      <c r="F12054">
        <v>2</v>
      </c>
      <c r="G12054">
        <v>49300</v>
      </c>
      <c r="H12054" t="s">
        <v>228</v>
      </c>
      <c r="J12054" t="s">
        <v>14</v>
      </c>
      <c r="K12054">
        <v>49</v>
      </c>
      <c r="L12054" t="s">
        <v>15</v>
      </c>
    </row>
    <row r="12055" spans="1:12">
      <c r="A12055" t="e">
        <f t="shared" ca="1" si="108"/>
        <v>#NAME?</v>
      </c>
      <c r="B12055">
        <v>291</v>
      </c>
      <c r="C12055" t="s">
        <v>160</v>
      </c>
      <c r="D12055" s="1">
        <v>42622</v>
      </c>
      <c r="F12055">
        <v>1</v>
      </c>
      <c r="G12055">
        <v>49300</v>
      </c>
      <c r="H12055" t="s">
        <v>228</v>
      </c>
      <c r="J12055" t="s">
        <v>14</v>
      </c>
      <c r="K12055">
        <v>49</v>
      </c>
      <c r="L12055" t="s">
        <v>15</v>
      </c>
    </row>
    <row r="12056" spans="1:12">
      <c r="A12056" t="e">
        <f t="shared" ca="1" si="108"/>
        <v>#NAME?</v>
      </c>
      <c r="B12056">
        <v>291</v>
      </c>
      <c r="C12056" t="s">
        <v>160</v>
      </c>
      <c r="D12056" s="1">
        <v>42668</v>
      </c>
      <c r="F12056">
        <v>1</v>
      </c>
      <c r="G12056">
        <v>49300</v>
      </c>
      <c r="H12056" t="s">
        <v>228</v>
      </c>
      <c r="J12056" t="s">
        <v>14</v>
      </c>
      <c r="K12056">
        <v>49</v>
      </c>
      <c r="L12056" t="s">
        <v>15</v>
      </c>
    </row>
    <row r="12057" spans="1:12">
      <c r="A12057" t="e">
        <f ca="1">E00251711670221</f>
        <v>#NAME?</v>
      </c>
      <c r="B12057">
        <v>11</v>
      </c>
      <c r="C12057" t="s">
        <v>245</v>
      </c>
      <c r="D12057" s="1">
        <v>42347</v>
      </c>
      <c r="F12057">
        <v>1</v>
      </c>
      <c r="G12057">
        <v>7243</v>
      </c>
      <c r="H12057" t="s">
        <v>42</v>
      </c>
      <c r="J12057" t="s">
        <v>14</v>
      </c>
      <c r="K12057">
        <v>51</v>
      </c>
      <c r="L12057" t="s">
        <v>15</v>
      </c>
    </row>
    <row r="12058" spans="1:12">
      <c r="A12058" t="e">
        <f ca="1">E00251711670221</f>
        <v>#NAME?</v>
      </c>
      <c r="B12058">
        <v>11</v>
      </c>
      <c r="C12058" t="s">
        <v>245</v>
      </c>
      <c r="D12058" s="1">
        <v>42459</v>
      </c>
      <c r="F12058">
        <v>1</v>
      </c>
      <c r="G12058">
        <v>72632</v>
      </c>
      <c r="H12058" t="s">
        <v>107</v>
      </c>
      <c r="J12058" t="s">
        <v>14</v>
      </c>
      <c r="K12058">
        <v>51</v>
      </c>
      <c r="L12058" t="s">
        <v>15</v>
      </c>
    </row>
    <row r="12059" spans="1:12">
      <c r="A12059" t="e">
        <f ca="1">E00251711670221</f>
        <v>#NAME?</v>
      </c>
      <c r="B12059">
        <v>11</v>
      </c>
      <c r="C12059" t="s">
        <v>245</v>
      </c>
      <c r="D12059" s="1">
        <v>40973</v>
      </c>
      <c r="F12059">
        <v>2</v>
      </c>
      <c r="G12059">
        <v>4019</v>
      </c>
      <c r="H12059" t="s">
        <v>26</v>
      </c>
      <c r="J12059" t="s">
        <v>14</v>
      </c>
      <c r="K12059">
        <v>47</v>
      </c>
      <c r="L12059" t="s">
        <v>15</v>
      </c>
    </row>
    <row r="12060" spans="1:12">
      <c r="A12060" t="e">
        <f ca="1">E00251616967721</f>
        <v>#NAME?</v>
      </c>
      <c r="B12060">
        <v>701</v>
      </c>
      <c r="C12060" t="s">
        <v>72</v>
      </c>
      <c r="D12060" s="1">
        <v>41745</v>
      </c>
      <c r="F12060">
        <v>2</v>
      </c>
      <c r="G12060">
        <v>5533</v>
      </c>
      <c r="H12060" t="s">
        <v>537</v>
      </c>
      <c r="J12060" t="s">
        <v>14</v>
      </c>
      <c r="K12060">
        <v>45</v>
      </c>
      <c r="L12060" t="s">
        <v>15</v>
      </c>
    </row>
    <row r="12061" spans="1:12">
      <c r="A12061" t="e">
        <f ca="1">E00251616967721</f>
        <v>#NAME?</v>
      </c>
      <c r="B12061">
        <v>701</v>
      </c>
      <c r="C12061" t="s">
        <v>72</v>
      </c>
      <c r="D12061" s="1">
        <v>42614</v>
      </c>
      <c r="F12061">
        <v>6</v>
      </c>
      <c r="G12061">
        <v>2889</v>
      </c>
      <c r="H12061" t="s">
        <v>595</v>
      </c>
      <c r="J12061" t="s">
        <v>14</v>
      </c>
      <c r="K12061">
        <v>47</v>
      </c>
      <c r="L12061" t="s">
        <v>15</v>
      </c>
    </row>
    <row r="12062" spans="1:12">
      <c r="A12062" t="e">
        <f ca="1">E00251616967721</f>
        <v>#NAME?</v>
      </c>
      <c r="B12062">
        <v>701</v>
      </c>
      <c r="C12062" t="s">
        <v>72</v>
      </c>
      <c r="D12062" s="1">
        <v>42685</v>
      </c>
      <c r="F12062">
        <v>3</v>
      </c>
      <c r="G12062">
        <v>27802</v>
      </c>
      <c r="H12062" t="s">
        <v>83</v>
      </c>
      <c r="J12062" t="s">
        <v>14</v>
      </c>
      <c r="K12062">
        <v>47</v>
      </c>
      <c r="L12062" t="s">
        <v>15</v>
      </c>
    </row>
    <row r="12063" spans="1:12">
      <c r="A12063" t="e">
        <f ca="1">E00251616967721</f>
        <v>#NAME?</v>
      </c>
      <c r="B12063">
        <v>701</v>
      </c>
      <c r="C12063" t="s">
        <v>72</v>
      </c>
      <c r="D12063" s="1">
        <v>43014</v>
      </c>
      <c r="F12063">
        <v>1</v>
      </c>
      <c r="G12063">
        <v>5533</v>
      </c>
      <c r="H12063" t="s">
        <v>537</v>
      </c>
      <c r="J12063" t="s">
        <v>14</v>
      </c>
      <c r="K12063">
        <v>48</v>
      </c>
      <c r="L12063" t="s">
        <v>15</v>
      </c>
    </row>
    <row r="12064" spans="1:12">
      <c r="A12064" t="e">
        <f ca="1">E00251711670221</f>
        <v>#NAME?</v>
      </c>
      <c r="B12064">
        <v>1</v>
      </c>
      <c r="C12064" t="s">
        <v>234</v>
      </c>
      <c r="D12064" s="1">
        <v>40929</v>
      </c>
      <c r="E12064">
        <v>0</v>
      </c>
      <c r="F12064">
        <v>1</v>
      </c>
      <c r="G12064">
        <v>7350</v>
      </c>
      <c r="H12064" t="s">
        <v>192</v>
      </c>
      <c r="J12064" t="s">
        <v>34</v>
      </c>
      <c r="K12064">
        <v>47</v>
      </c>
      <c r="L12064" t="s">
        <v>15</v>
      </c>
    </row>
    <row r="12065" spans="1:12">
      <c r="A12065" t="e">
        <f ca="1">E00251711670221</f>
        <v>#NAME?</v>
      </c>
      <c r="B12065">
        <v>11</v>
      </c>
      <c r="C12065" t="s">
        <v>245</v>
      </c>
      <c r="D12065" s="1">
        <v>41213</v>
      </c>
      <c r="F12065">
        <v>2</v>
      </c>
      <c r="G12065">
        <v>4019</v>
      </c>
      <c r="H12065" t="s">
        <v>26</v>
      </c>
      <c r="J12065" t="s">
        <v>14</v>
      </c>
      <c r="K12065">
        <v>48</v>
      </c>
      <c r="L12065" t="s">
        <v>15</v>
      </c>
    </row>
    <row r="12066" spans="1:12">
      <c r="A12066" t="e">
        <f ca="1">E00251711670221</f>
        <v>#NAME?</v>
      </c>
      <c r="B12066">
        <v>11</v>
      </c>
      <c r="C12066" t="s">
        <v>245</v>
      </c>
      <c r="D12066" s="1">
        <v>41697</v>
      </c>
      <c r="F12066">
        <v>2</v>
      </c>
      <c r="G12066">
        <v>4019</v>
      </c>
      <c r="H12066" t="s">
        <v>26</v>
      </c>
      <c r="J12066" t="s">
        <v>14</v>
      </c>
      <c r="K12066">
        <v>49</v>
      </c>
      <c r="L12066" t="s">
        <v>15</v>
      </c>
    </row>
    <row r="12067" spans="1:12">
      <c r="A12067" t="e">
        <f ca="1">E00251511139621</f>
        <v>#NAME?</v>
      </c>
      <c r="B12067">
        <v>28</v>
      </c>
      <c r="C12067" t="s">
        <v>153</v>
      </c>
      <c r="D12067" s="1">
        <v>41026</v>
      </c>
      <c r="F12067">
        <v>1</v>
      </c>
      <c r="G12067">
        <v>49390</v>
      </c>
      <c r="H12067" t="s">
        <v>59</v>
      </c>
      <c r="J12067" t="s">
        <v>14</v>
      </c>
      <c r="K12067">
        <v>52</v>
      </c>
      <c r="L12067" t="s">
        <v>15</v>
      </c>
    </row>
    <row r="12068" spans="1:12">
      <c r="A12068" t="e">
        <f ca="1">E00251711670221</f>
        <v>#NAME?</v>
      </c>
      <c r="B12068">
        <v>11</v>
      </c>
      <c r="C12068" t="s">
        <v>245</v>
      </c>
      <c r="D12068" s="1">
        <v>41505</v>
      </c>
      <c r="F12068">
        <v>4</v>
      </c>
      <c r="G12068">
        <v>4019</v>
      </c>
      <c r="H12068" t="s">
        <v>26</v>
      </c>
      <c r="J12068" t="s">
        <v>14</v>
      </c>
      <c r="K12068">
        <v>49</v>
      </c>
      <c r="L12068" t="s">
        <v>15</v>
      </c>
    </row>
    <row r="12069" spans="1:12">
      <c r="A12069" t="e">
        <f ca="1">E00251711670221</f>
        <v>#NAME?</v>
      </c>
      <c r="B12069">
        <v>11</v>
      </c>
      <c r="C12069" t="s">
        <v>245</v>
      </c>
      <c r="D12069" s="1">
        <v>42499</v>
      </c>
      <c r="F12069">
        <v>3</v>
      </c>
      <c r="G12069">
        <v>7243</v>
      </c>
      <c r="H12069" t="s">
        <v>42</v>
      </c>
      <c r="J12069" t="s">
        <v>14</v>
      </c>
      <c r="K12069">
        <v>51</v>
      </c>
      <c r="L12069" t="s">
        <v>15</v>
      </c>
    </row>
    <row r="12070" spans="1:12">
      <c r="A12070" t="e">
        <f ca="1">E00251616233021</f>
        <v>#NAME?</v>
      </c>
      <c r="B12070">
        <v>1325</v>
      </c>
      <c r="C12070" t="s">
        <v>605</v>
      </c>
      <c r="D12070" s="1">
        <v>41383</v>
      </c>
      <c r="F12070">
        <v>6</v>
      </c>
      <c r="G12070">
        <v>2169</v>
      </c>
      <c r="H12070" t="s">
        <v>40</v>
      </c>
      <c r="J12070" t="s">
        <v>14</v>
      </c>
      <c r="K12070">
        <v>50</v>
      </c>
      <c r="L12070" t="s">
        <v>15</v>
      </c>
    </row>
    <row r="12071" spans="1:12">
      <c r="A12071" t="e">
        <f ca="1">E00251616967721</f>
        <v>#NAME?</v>
      </c>
      <c r="B12071">
        <v>701</v>
      </c>
      <c r="C12071" t="s">
        <v>72</v>
      </c>
      <c r="D12071" s="1">
        <v>41200</v>
      </c>
      <c r="F12071">
        <v>2</v>
      </c>
      <c r="G12071">
        <v>463</v>
      </c>
      <c r="H12071" t="s">
        <v>259</v>
      </c>
      <c r="J12071" t="s">
        <v>14</v>
      </c>
      <c r="K12071">
        <v>43</v>
      </c>
      <c r="L12071" t="s">
        <v>15</v>
      </c>
    </row>
    <row r="12072" spans="1:12">
      <c r="A12072" t="e">
        <f ca="1">E00251616967721</f>
        <v>#NAME?</v>
      </c>
      <c r="B12072">
        <v>701</v>
      </c>
      <c r="C12072" t="s">
        <v>72</v>
      </c>
      <c r="D12072" s="1">
        <v>42353</v>
      </c>
      <c r="F12072">
        <v>6</v>
      </c>
      <c r="G12072">
        <v>2889</v>
      </c>
      <c r="H12072" t="s">
        <v>595</v>
      </c>
      <c r="J12072" t="s">
        <v>14</v>
      </c>
      <c r="K12072">
        <v>46</v>
      </c>
      <c r="L12072" t="s">
        <v>15</v>
      </c>
    </row>
    <row r="12073" spans="1:12">
      <c r="A12073" t="e">
        <f ca="1">E00251711670221</f>
        <v>#NAME?</v>
      </c>
      <c r="B12073">
        <v>11</v>
      </c>
      <c r="C12073" t="s">
        <v>245</v>
      </c>
      <c r="D12073" s="1">
        <v>42587</v>
      </c>
      <c r="F12073">
        <v>1</v>
      </c>
      <c r="G12073">
        <v>72632</v>
      </c>
      <c r="H12073" t="s">
        <v>107</v>
      </c>
      <c r="J12073" t="s">
        <v>14</v>
      </c>
      <c r="K12073">
        <v>52</v>
      </c>
      <c r="L12073" t="s">
        <v>15</v>
      </c>
    </row>
    <row r="12074" spans="1:12">
      <c r="A12074" t="e">
        <f ca="1">E00251616967721</f>
        <v>#NAME?</v>
      </c>
      <c r="B12074">
        <v>701</v>
      </c>
      <c r="C12074" t="s">
        <v>72</v>
      </c>
      <c r="D12074" s="1">
        <v>42614</v>
      </c>
      <c r="F12074">
        <v>1</v>
      </c>
      <c r="G12074">
        <v>61171</v>
      </c>
      <c r="H12074" t="s">
        <v>513</v>
      </c>
      <c r="J12074" t="s">
        <v>14</v>
      </c>
      <c r="K12074">
        <v>47</v>
      </c>
      <c r="L12074" t="s">
        <v>15</v>
      </c>
    </row>
    <row r="12075" spans="1:12">
      <c r="A12075" t="e">
        <f ca="1">E00251616967721</f>
        <v>#NAME?</v>
      </c>
      <c r="B12075">
        <v>701</v>
      </c>
      <c r="C12075" t="s">
        <v>72</v>
      </c>
      <c r="D12075" s="1">
        <v>42982</v>
      </c>
      <c r="F12075">
        <v>5</v>
      </c>
      <c r="G12075">
        <v>73390</v>
      </c>
      <c r="H12075" t="s">
        <v>66</v>
      </c>
      <c r="J12075" t="s">
        <v>14</v>
      </c>
      <c r="K12075">
        <v>48</v>
      </c>
      <c r="L12075" t="s">
        <v>15</v>
      </c>
    </row>
    <row r="12076" spans="1:12">
      <c r="A12076" t="e">
        <f ca="1">E00251616967721</f>
        <v>#NAME?</v>
      </c>
      <c r="B12076">
        <v>701</v>
      </c>
      <c r="C12076" t="s">
        <v>72</v>
      </c>
      <c r="D12076" s="1">
        <v>42425</v>
      </c>
      <c r="F12076">
        <v>3</v>
      </c>
      <c r="G12076">
        <v>27802</v>
      </c>
      <c r="H12076" t="s">
        <v>83</v>
      </c>
      <c r="J12076" t="s">
        <v>14</v>
      </c>
      <c r="K12076">
        <v>47</v>
      </c>
      <c r="L12076" t="s">
        <v>15</v>
      </c>
    </row>
    <row r="12077" spans="1:12">
      <c r="A12077" t="e">
        <f ca="1">E00251511139621</f>
        <v>#NAME?</v>
      </c>
      <c r="B12077">
        <v>28</v>
      </c>
      <c r="C12077" t="s">
        <v>153</v>
      </c>
      <c r="D12077" s="1">
        <v>42088</v>
      </c>
      <c r="F12077">
        <v>3</v>
      </c>
      <c r="G12077">
        <v>49390</v>
      </c>
      <c r="H12077" t="s">
        <v>59</v>
      </c>
      <c r="J12077" t="s">
        <v>14</v>
      </c>
      <c r="K12077">
        <v>54</v>
      </c>
      <c r="L12077" t="s">
        <v>15</v>
      </c>
    </row>
    <row r="12078" spans="1:12">
      <c r="A12078" t="e">
        <f ca="1">E00251511139621</f>
        <v>#NAME?</v>
      </c>
      <c r="B12078">
        <v>28</v>
      </c>
      <c r="C12078" t="s">
        <v>153</v>
      </c>
      <c r="D12078" s="1">
        <v>42823</v>
      </c>
      <c r="F12078">
        <v>1</v>
      </c>
      <c r="G12078">
        <v>73390</v>
      </c>
      <c r="H12078" t="s">
        <v>66</v>
      </c>
      <c r="J12078" t="s">
        <v>14</v>
      </c>
      <c r="K12078">
        <v>56</v>
      </c>
      <c r="L12078" t="s">
        <v>15</v>
      </c>
    </row>
    <row r="12079" spans="1:12">
      <c r="A12079" t="e">
        <f ca="1">E00251616967721</f>
        <v>#NAME?</v>
      </c>
      <c r="B12079">
        <v>701</v>
      </c>
      <c r="C12079" t="s">
        <v>72</v>
      </c>
      <c r="D12079" s="1">
        <v>42685</v>
      </c>
      <c r="F12079">
        <v>6</v>
      </c>
      <c r="G12079">
        <v>2889</v>
      </c>
      <c r="H12079" t="s">
        <v>595</v>
      </c>
      <c r="J12079" t="s">
        <v>14</v>
      </c>
      <c r="K12079">
        <v>47</v>
      </c>
      <c r="L12079" t="s">
        <v>15</v>
      </c>
    </row>
    <row r="12080" spans="1:12">
      <c r="A12080" t="e">
        <f ca="1">E00251616967721</f>
        <v>#NAME?</v>
      </c>
      <c r="B12080">
        <v>701</v>
      </c>
      <c r="C12080" t="s">
        <v>72</v>
      </c>
      <c r="D12080" s="1">
        <v>42706</v>
      </c>
      <c r="F12080">
        <v>5</v>
      </c>
      <c r="G12080">
        <v>5533</v>
      </c>
      <c r="H12080" t="s">
        <v>537</v>
      </c>
      <c r="J12080" t="s">
        <v>14</v>
      </c>
      <c r="K12080">
        <v>47</v>
      </c>
      <c r="L12080" t="s">
        <v>15</v>
      </c>
    </row>
    <row r="12081" spans="1:12">
      <c r="A12081" t="e">
        <f ca="1">E00251616967721</f>
        <v>#NAME?</v>
      </c>
      <c r="B12081">
        <v>701</v>
      </c>
      <c r="C12081" t="s">
        <v>72</v>
      </c>
      <c r="D12081" s="1">
        <v>43014</v>
      </c>
      <c r="F12081">
        <v>4</v>
      </c>
      <c r="G12081">
        <v>27802</v>
      </c>
      <c r="H12081" t="s">
        <v>83</v>
      </c>
      <c r="J12081" t="s">
        <v>14</v>
      </c>
      <c r="K12081">
        <v>48</v>
      </c>
      <c r="L12081" t="s">
        <v>15</v>
      </c>
    </row>
    <row r="12082" spans="1:12">
      <c r="A12082" t="e">
        <f ca="1">E00251616967721</f>
        <v>#NAME?</v>
      </c>
      <c r="B12082">
        <v>701</v>
      </c>
      <c r="C12082" t="s">
        <v>72</v>
      </c>
      <c r="D12082" s="1">
        <v>41359</v>
      </c>
      <c r="F12082">
        <v>3</v>
      </c>
      <c r="G12082">
        <v>4556</v>
      </c>
      <c r="H12082" t="s">
        <v>121</v>
      </c>
      <c r="J12082" t="s">
        <v>14</v>
      </c>
      <c r="K12082">
        <v>44</v>
      </c>
      <c r="L12082" t="s">
        <v>15</v>
      </c>
    </row>
    <row r="12083" spans="1:12">
      <c r="A12083" t="e">
        <f ca="1">E00251616967721</f>
        <v>#NAME?</v>
      </c>
      <c r="B12083">
        <v>701</v>
      </c>
      <c r="C12083" t="s">
        <v>72</v>
      </c>
      <c r="D12083" s="1">
        <v>42397</v>
      </c>
      <c r="F12083">
        <v>5</v>
      </c>
      <c r="G12083">
        <v>70400</v>
      </c>
      <c r="H12083" t="s">
        <v>536</v>
      </c>
      <c r="J12083" t="s">
        <v>14</v>
      </c>
      <c r="K12083">
        <v>46</v>
      </c>
      <c r="L12083" t="s">
        <v>15</v>
      </c>
    </row>
    <row r="12084" spans="1:12">
      <c r="A12084" t="e">
        <f ca="1">E00251616233021</f>
        <v>#NAME?</v>
      </c>
      <c r="B12084">
        <v>1325</v>
      </c>
      <c r="C12084" t="s">
        <v>605</v>
      </c>
      <c r="D12084" s="1">
        <v>42384</v>
      </c>
      <c r="F12084">
        <v>1</v>
      </c>
      <c r="G12084">
        <v>7880</v>
      </c>
      <c r="H12084" t="s">
        <v>213</v>
      </c>
      <c r="J12084" t="s">
        <v>14</v>
      </c>
      <c r="K12084">
        <v>53</v>
      </c>
      <c r="L12084" t="s">
        <v>22</v>
      </c>
    </row>
    <row r="12085" spans="1:12">
      <c r="A12085" t="e">
        <f ca="1">E00251616233021</f>
        <v>#NAME?</v>
      </c>
      <c r="B12085">
        <v>1325</v>
      </c>
      <c r="C12085" t="s">
        <v>605</v>
      </c>
      <c r="D12085" s="1">
        <v>42759</v>
      </c>
      <c r="F12085">
        <v>1</v>
      </c>
      <c r="G12085">
        <v>4019</v>
      </c>
      <c r="H12085" t="s">
        <v>26</v>
      </c>
      <c r="J12085" t="s">
        <v>14</v>
      </c>
      <c r="K12085">
        <v>54</v>
      </c>
      <c r="L12085" t="s">
        <v>15</v>
      </c>
    </row>
    <row r="12086" spans="1:12">
      <c r="A12086" t="e">
        <f ca="1">E00251510614621</f>
        <v>#NAME?</v>
      </c>
      <c r="B12086">
        <v>160</v>
      </c>
      <c r="C12086" t="s">
        <v>278</v>
      </c>
      <c r="D12086" s="1">
        <v>41218</v>
      </c>
      <c r="F12086">
        <v>1</v>
      </c>
      <c r="G12086">
        <v>49390</v>
      </c>
      <c r="H12086" t="s">
        <v>59</v>
      </c>
      <c r="J12086" t="s">
        <v>14</v>
      </c>
      <c r="K12086">
        <v>50</v>
      </c>
      <c r="L12086" t="s">
        <v>15</v>
      </c>
    </row>
    <row r="12087" spans="1:12">
      <c r="A12087" t="e">
        <f ca="1">E00251510614621</f>
        <v>#NAME?</v>
      </c>
      <c r="B12087">
        <v>160</v>
      </c>
      <c r="C12087" t="s">
        <v>278</v>
      </c>
      <c r="D12087" s="1">
        <v>41740</v>
      </c>
      <c r="F12087">
        <v>5</v>
      </c>
      <c r="G12087">
        <v>4430</v>
      </c>
      <c r="H12087" t="s">
        <v>1067</v>
      </c>
      <c r="J12087" t="s">
        <v>14</v>
      </c>
      <c r="K12087">
        <v>52</v>
      </c>
      <c r="L12087" t="s">
        <v>15</v>
      </c>
    </row>
    <row r="12088" spans="1:12">
      <c r="A12088" t="e">
        <f ca="1">E00251510614621</f>
        <v>#NAME?</v>
      </c>
      <c r="B12088">
        <v>160</v>
      </c>
      <c r="C12088" t="s">
        <v>278</v>
      </c>
      <c r="D12088" s="1">
        <v>41922</v>
      </c>
      <c r="F12088">
        <v>1</v>
      </c>
      <c r="G12088">
        <v>49390</v>
      </c>
      <c r="H12088" t="s">
        <v>59</v>
      </c>
      <c r="J12088" t="s">
        <v>14</v>
      </c>
      <c r="K12088">
        <v>52</v>
      </c>
      <c r="L12088" t="s">
        <v>15</v>
      </c>
    </row>
    <row r="12089" spans="1:12">
      <c r="A12089" t="e">
        <f ca="1">E00251511139621</f>
        <v>#NAME?</v>
      </c>
      <c r="B12089">
        <v>28</v>
      </c>
      <c r="C12089" t="s">
        <v>153</v>
      </c>
      <c r="D12089" s="1">
        <v>41929</v>
      </c>
      <c r="F12089">
        <v>1</v>
      </c>
      <c r="G12089">
        <v>7038</v>
      </c>
      <c r="H12089" t="s">
        <v>1281</v>
      </c>
      <c r="J12089" t="s">
        <v>14</v>
      </c>
      <c r="K12089">
        <v>54</v>
      </c>
      <c r="L12089" t="s">
        <v>15</v>
      </c>
    </row>
    <row r="12090" spans="1:12">
      <c r="A12090" t="e">
        <f ca="1">E00251511139621</f>
        <v>#NAME?</v>
      </c>
      <c r="B12090">
        <v>28</v>
      </c>
      <c r="C12090" t="s">
        <v>153</v>
      </c>
      <c r="D12090" s="1">
        <v>42088</v>
      </c>
      <c r="F12090">
        <v>4</v>
      </c>
      <c r="G12090">
        <v>4019</v>
      </c>
      <c r="H12090" t="s">
        <v>26</v>
      </c>
      <c r="J12090" t="s">
        <v>14</v>
      </c>
      <c r="K12090">
        <v>54</v>
      </c>
      <c r="L12090" t="s">
        <v>15</v>
      </c>
    </row>
    <row r="12091" spans="1:12">
      <c r="A12091" t="e">
        <f ca="1">E00251511139621</f>
        <v>#NAME?</v>
      </c>
      <c r="B12091">
        <v>28</v>
      </c>
      <c r="C12091" t="s">
        <v>153</v>
      </c>
      <c r="D12091" s="1">
        <v>42641</v>
      </c>
      <c r="F12091">
        <v>1</v>
      </c>
      <c r="G12091">
        <v>7847</v>
      </c>
      <c r="H12091" t="s">
        <v>622</v>
      </c>
      <c r="J12091" t="s">
        <v>14</v>
      </c>
      <c r="K12091">
        <v>56</v>
      </c>
      <c r="L12091" t="s">
        <v>22</v>
      </c>
    </row>
    <row r="12092" spans="1:12">
      <c r="A12092" t="e">
        <f ca="1">E00251511139621</f>
        <v>#NAME?</v>
      </c>
      <c r="B12092">
        <v>28</v>
      </c>
      <c r="C12092" t="s">
        <v>153</v>
      </c>
      <c r="D12092" s="1">
        <v>42648</v>
      </c>
      <c r="F12092">
        <v>2</v>
      </c>
      <c r="G12092">
        <v>7847</v>
      </c>
      <c r="H12092" t="s">
        <v>622</v>
      </c>
      <c r="J12092" t="s">
        <v>14</v>
      </c>
      <c r="K12092">
        <v>56</v>
      </c>
      <c r="L12092" t="s">
        <v>22</v>
      </c>
    </row>
    <row r="12093" spans="1:12">
      <c r="A12093" t="e">
        <f ca="1">E00251511139621</f>
        <v>#NAME?</v>
      </c>
      <c r="B12093">
        <v>28</v>
      </c>
      <c r="C12093" t="s">
        <v>153</v>
      </c>
      <c r="D12093" s="1">
        <v>40996</v>
      </c>
      <c r="F12093">
        <v>1</v>
      </c>
      <c r="G12093">
        <v>49390</v>
      </c>
      <c r="H12093" t="s">
        <v>59</v>
      </c>
      <c r="J12093" t="s">
        <v>14</v>
      </c>
      <c r="K12093">
        <v>51</v>
      </c>
      <c r="L12093" t="s">
        <v>15</v>
      </c>
    </row>
    <row r="12094" spans="1:12">
      <c r="A12094" t="e">
        <f ca="1">E00251718071621</f>
        <v>#NAME?</v>
      </c>
      <c r="B12094">
        <v>1786</v>
      </c>
      <c r="C12094" t="s">
        <v>37</v>
      </c>
      <c r="D12094" s="1">
        <v>41051</v>
      </c>
      <c r="F12094">
        <v>1</v>
      </c>
      <c r="G12094">
        <v>7831</v>
      </c>
      <c r="H12094" t="s">
        <v>274</v>
      </c>
      <c r="J12094" t="s">
        <v>14</v>
      </c>
      <c r="K12094">
        <v>50</v>
      </c>
      <c r="L12094" t="s">
        <v>22</v>
      </c>
    </row>
    <row r="12095" spans="1:12">
      <c r="A12095" t="e">
        <f ca="1">E00251510614621</f>
        <v>#NAME?</v>
      </c>
      <c r="B12095">
        <v>160</v>
      </c>
      <c r="C12095" t="s">
        <v>278</v>
      </c>
      <c r="D12095" s="1">
        <v>41592</v>
      </c>
      <c r="F12095">
        <v>3</v>
      </c>
      <c r="G12095">
        <v>5859</v>
      </c>
      <c r="H12095" t="s">
        <v>607</v>
      </c>
      <c r="J12095" t="s">
        <v>14</v>
      </c>
      <c r="K12095">
        <v>51</v>
      </c>
      <c r="L12095" t="s">
        <v>15</v>
      </c>
    </row>
    <row r="12096" spans="1:12">
      <c r="A12096" t="e">
        <f ca="1">E00251510614621</f>
        <v>#NAME?</v>
      </c>
      <c r="B12096">
        <v>160</v>
      </c>
      <c r="C12096" t="s">
        <v>278</v>
      </c>
      <c r="D12096" s="1">
        <v>41856</v>
      </c>
      <c r="F12096">
        <v>3</v>
      </c>
      <c r="G12096">
        <v>49390</v>
      </c>
      <c r="H12096" t="s">
        <v>59</v>
      </c>
      <c r="J12096" t="s">
        <v>14</v>
      </c>
      <c r="K12096">
        <v>52</v>
      </c>
      <c r="L12096" t="s">
        <v>15</v>
      </c>
    </row>
    <row r="12097" spans="1:12">
      <c r="A12097" t="e">
        <f ca="1">E00251510614621</f>
        <v>#NAME?</v>
      </c>
      <c r="B12097">
        <v>160</v>
      </c>
      <c r="C12097" t="s">
        <v>278</v>
      </c>
      <c r="D12097" s="1">
        <v>42286</v>
      </c>
      <c r="F12097">
        <v>3</v>
      </c>
      <c r="G12097">
        <v>5859</v>
      </c>
      <c r="H12097" t="s">
        <v>607</v>
      </c>
      <c r="J12097" t="s">
        <v>14</v>
      </c>
      <c r="K12097">
        <v>53</v>
      </c>
      <c r="L12097" t="s">
        <v>15</v>
      </c>
    </row>
    <row r="12098" spans="1:12">
      <c r="A12098" t="e">
        <f ca="1">E00251510614621</f>
        <v>#NAME?</v>
      </c>
      <c r="B12098">
        <v>160</v>
      </c>
      <c r="C12098" t="s">
        <v>278</v>
      </c>
      <c r="D12098" s="1">
        <v>42286</v>
      </c>
      <c r="F12098">
        <v>5</v>
      </c>
      <c r="G12098">
        <v>49390</v>
      </c>
      <c r="H12098" t="s">
        <v>59</v>
      </c>
      <c r="J12098" t="s">
        <v>14</v>
      </c>
      <c r="K12098">
        <v>53</v>
      </c>
      <c r="L12098" t="s">
        <v>15</v>
      </c>
    </row>
    <row r="12099" spans="1:12">
      <c r="A12099" t="e">
        <f ca="1">E00251510614621</f>
        <v>#NAME?</v>
      </c>
      <c r="B12099">
        <v>160</v>
      </c>
      <c r="C12099" t="s">
        <v>278</v>
      </c>
      <c r="D12099" s="1">
        <v>42325</v>
      </c>
      <c r="F12099">
        <v>1</v>
      </c>
      <c r="G12099">
        <v>5859</v>
      </c>
      <c r="H12099" t="s">
        <v>607</v>
      </c>
      <c r="J12099" t="s">
        <v>14</v>
      </c>
      <c r="K12099">
        <v>53</v>
      </c>
      <c r="L12099" t="s">
        <v>15</v>
      </c>
    </row>
    <row r="12100" spans="1:12">
      <c r="A12100" t="e">
        <f ca="1">E00251511139621</f>
        <v>#NAME?</v>
      </c>
      <c r="B12100">
        <v>28</v>
      </c>
      <c r="C12100" t="s">
        <v>153</v>
      </c>
      <c r="D12100" s="1">
        <v>41521</v>
      </c>
      <c r="F12100">
        <v>2</v>
      </c>
      <c r="G12100">
        <v>2720</v>
      </c>
      <c r="H12100" t="s">
        <v>65</v>
      </c>
      <c r="J12100" t="s">
        <v>14</v>
      </c>
      <c r="K12100">
        <v>53</v>
      </c>
      <c r="L12100" t="s">
        <v>15</v>
      </c>
    </row>
    <row r="12101" spans="1:12">
      <c r="A12101" t="e">
        <f ca="1">E00251511139621</f>
        <v>#NAME?</v>
      </c>
      <c r="B12101">
        <v>28</v>
      </c>
      <c r="C12101" t="s">
        <v>153</v>
      </c>
      <c r="D12101" s="1">
        <v>41929</v>
      </c>
      <c r="F12101">
        <v>2</v>
      </c>
      <c r="G12101">
        <v>49390</v>
      </c>
      <c r="H12101" t="s">
        <v>59</v>
      </c>
      <c r="J12101" t="s">
        <v>14</v>
      </c>
      <c r="K12101">
        <v>54</v>
      </c>
      <c r="L12101" t="s">
        <v>15</v>
      </c>
    </row>
    <row r="12102" spans="1:12">
      <c r="A12102" t="e">
        <f ca="1">E00251531371621</f>
        <v>#NAME?</v>
      </c>
      <c r="B12102">
        <v>701</v>
      </c>
      <c r="C12102" t="s">
        <v>72</v>
      </c>
      <c r="D12102" s="1">
        <v>41558</v>
      </c>
      <c r="F12102">
        <v>5</v>
      </c>
      <c r="G12102">
        <v>25000</v>
      </c>
      <c r="H12102" t="s">
        <v>178</v>
      </c>
      <c r="J12102" t="s">
        <v>14</v>
      </c>
      <c r="K12102">
        <v>60</v>
      </c>
      <c r="L12102" t="s">
        <v>15</v>
      </c>
    </row>
    <row r="12103" spans="1:12">
      <c r="A12103" t="e">
        <f ca="1">E00251511139621</f>
        <v>#NAME?</v>
      </c>
      <c r="B12103">
        <v>28</v>
      </c>
      <c r="C12103" t="s">
        <v>153</v>
      </c>
      <c r="D12103" s="1">
        <v>41824</v>
      </c>
      <c r="F12103">
        <v>2</v>
      </c>
      <c r="G12103">
        <v>4019</v>
      </c>
      <c r="H12103" t="s">
        <v>26</v>
      </c>
      <c r="J12103" t="s">
        <v>14</v>
      </c>
      <c r="K12103">
        <v>54</v>
      </c>
      <c r="L12103" t="s">
        <v>15</v>
      </c>
    </row>
    <row r="12104" spans="1:12">
      <c r="A12104" t="e">
        <f ca="1">E00251510614621</f>
        <v>#NAME?</v>
      </c>
      <c r="B12104">
        <v>160</v>
      </c>
      <c r="C12104" t="s">
        <v>278</v>
      </c>
      <c r="D12104" s="1">
        <v>43063</v>
      </c>
      <c r="F12104">
        <v>5</v>
      </c>
      <c r="G12104">
        <v>5859</v>
      </c>
      <c r="H12104" t="s">
        <v>607</v>
      </c>
      <c r="J12104" t="s">
        <v>14</v>
      </c>
      <c r="K12104">
        <v>55</v>
      </c>
      <c r="L12104" t="s">
        <v>15</v>
      </c>
    </row>
    <row r="12105" spans="1:12">
      <c r="A12105" t="e">
        <f ca="1">E00251616233021</f>
        <v>#NAME?</v>
      </c>
      <c r="B12105">
        <v>1325</v>
      </c>
      <c r="C12105" t="s">
        <v>605</v>
      </c>
      <c r="D12105" s="1">
        <v>42808</v>
      </c>
      <c r="F12105">
        <v>2</v>
      </c>
      <c r="G12105">
        <v>2720</v>
      </c>
      <c r="H12105" t="s">
        <v>65</v>
      </c>
      <c r="J12105" t="s">
        <v>14</v>
      </c>
      <c r="K12105">
        <v>54</v>
      </c>
      <c r="L12105" t="s">
        <v>15</v>
      </c>
    </row>
    <row r="12106" spans="1:12">
      <c r="A12106" t="e">
        <f ca="1">E00251510614621</f>
        <v>#NAME?</v>
      </c>
      <c r="B12106">
        <v>160</v>
      </c>
      <c r="C12106" t="s">
        <v>278</v>
      </c>
      <c r="D12106" s="1">
        <v>41544</v>
      </c>
      <c r="F12106">
        <v>2</v>
      </c>
      <c r="G12106">
        <v>2720</v>
      </c>
      <c r="H12106" t="s">
        <v>65</v>
      </c>
      <c r="J12106" t="s">
        <v>14</v>
      </c>
      <c r="K12106">
        <v>51</v>
      </c>
      <c r="L12106" t="s">
        <v>15</v>
      </c>
    </row>
    <row r="12107" spans="1:12">
      <c r="A12107" t="e">
        <f ca="1">E00251510614621</f>
        <v>#NAME?</v>
      </c>
      <c r="B12107">
        <v>160</v>
      </c>
      <c r="C12107" t="s">
        <v>278</v>
      </c>
      <c r="D12107" s="1">
        <v>41992</v>
      </c>
      <c r="F12107">
        <v>2</v>
      </c>
      <c r="G12107">
        <v>4019</v>
      </c>
      <c r="H12107" t="s">
        <v>26</v>
      </c>
      <c r="J12107" t="s">
        <v>14</v>
      </c>
      <c r="K12107">
        <v>53</v>
      </c>
      <c r="L12107" t="s">
        <v>15</v>
      </c>
    </row>
    <row r="12108" spans="1:12">
      <c r="A12108" t="e">
        <f ca="1">E00251531371621</f>
        <v>#NAME?</v>
      </c>
      <c r="B12108">
        <v>116</v>
      </c>
      <c r="C12108" t="s">
        <v>600</v>
      </c>
      <c r="D12108" s="1">
        <v>42270</v>
      </c>
      <c r="F12108">
        <v>3</v>
      </c>
      <c r="G12108">
        <v>4019</v>
      </c>
      <c r="H12108" t="s">
        <v>26</v>
      </c>
      <c r="J12108" t="s">
        <v>14</v>
      </c>
      <c r="K12108">
        <v>62</v>
      </c>
      <c r="L12108" t="s">
        <v>15</v>
      </c>
    </row>
    <row r="12109" spans="1:12">
      <c r="A12109" t="e">
        <f ca="1">E00251531371621</f>
        <v>#NAME?</v>
      </c>
      <c r="B12109">
        <v>116</v>
      </c>
      <c r="C12109" t="s">
        <v>600</v>
      </c>
      <c r="D12109" s="1">
        <v>42353</v>
      </c>
      <c r="F12109">
        <v>1</v>
      </c>
      <c r="G12109">
        <v>2811</v>
      </c>
      <c r="H12109" t="s">
        <v>603</v>
      </c>
      <c r="J12109" t="s">
        <v>14</v>
      </c>
      <c r="K12109">
        <v>62</v>
      </c>
      <c r="L12109" t="s">
        <v>15</v>
      </c>
    </row>
    <row r="12110" spans="1:12">
      <c r="A12110" t="e">
        <f ca="1">E00251531371621</f>
        <v>#NAME?</v>
      </c>
      <c r="B12110">
        <v>116</v>
      </c>
      <c r="C12110" t="s">
        <v>600</v>
      </c>
      <c r="D12110" s="1">
        <v>42563</v>
      </c>
      <c r="F12110">
        <v>1</v>
      </c>
      <c r="G12110">
        <v>2811</v>
      </c>
      <c r="H12110" t="s">
        <v>603</v>
      </c>
      <c r="J12110" t="s">
        <v>14</v>
      </c>
      <c r="K12110">
        <v>63</v>
      </c>
      <c r="L12110" t="s">
        <v>15</v>
      </c>
    </row>
    <row r="12111" spans="1:12">
      <c r="A12111" t="e">
        <f ca="1">E00251531371621</f>
        <v>#NAME?</v>
      </c>
      <c r="B12111">
        <v>116</v>
      </c>
      <c r="C12111" t="s">
        <v>600</v>
      </c>
      <c r="D12111" s="1">
        <v>42564</v>
      </c>
      <c r="F12111">
        <v>2</v>
      </c>
      <c r="G12111">
        <v>25000</v>
      </c>
      <c r="H12111" t="s">
        <v>178</v>
      </c>
      <c r="J12111" t="s">
        <v>14</v>
      </c>
      <c r="K12111">
        <v>63</v>
      </c>
      <c r="L12111" t="s">
        <v>15</v>
      </c>
    </row>
    <row r="12112" spans="1:12">
      <c r="A12112" t="e">
        <f ca="1">E00251531371621</f>
        <v>#NAME?</v>
      </c>
      <c r="B12112">
        <v>116</v>
      </c>
      <c r="C12112" t="s">
        <v>600</v>
      </c>
      <c r="D12112" s="1">
        <v>42761</v>
      </c>
      <c r="F12112">
        <v>2</v>
      </c>
      <c r="G12112">
        <v>41041</v>
      </c>
      <c r="H12112" t="s">
        <v>1069</v>
      </c>
      <c r="J12112" t="s">
        <v>14</v>
      </c>
      <c r="K12112">
        <v>63</v>
      </c>
      <c r="L12112" t="s">
        <v>15</v>
      </c>
    </row>
    <row r="12113" spans="1:12">
      <c r="A12113" t="e">
        <f ca="1">E00251711670221</f>
        <v>#NAME?</v>
      </c>
      <c r="B12113">
        <v>1</v>
      </c>
      <c r="C12113" t="s">
        <v>234</v>
      </c>
      <c r="D12113" s="1">
        <v>42020</v>
      </c>
      <c r="E12113">
        <v>1</v>
      </c>
      <c r="F12113">
        <v>3</v>
      </c>
      <c r="G12113">
        <v>72759</v>
      </c>
      <c r="H12113" t="s">
        <v>1291</v>
      </c>
      <c r="J12113" t="s">
        <v>34</v>
      </c>
      <c r="K12113">
        <v>50</v>
      </c>
      <c r="L12113" t="s">
        <v>15</v>
      </c>
    </row>
    <row r="12114" spans="1:12">
      <c r="A12114" t="e">
        <f ca="1">E00251531371621</f>
        <v>#NAME?</v>
      </c>
      <c r="B12114">
        <v>100</v>
      </c>
      <c r="C12114" t="s">
        <v>54</v>
      </c>
      <c r="D12114" s="1">
        <v>42377</v>
      </c>
      <c r="E12114">
        <v>5</v>
      </c>
      <c r="F12114">
        <v>1</v>
      </c>
      <c r="G12114">
        <v>41031</v>
      </c>
      <c r="H12114" t="s">
        <v>1292</v>
      </c>
      <c r="J12114" t="s">
        <v>34</v>
      </c>
      <c r="K12114">
        <v>62</v>
      </c>
      <c r="L12114" t="s">
        <v>15</v>
      </c>
    </row>
    <row r="12115" spans="1:12">
      <c r="A12115" t="e">
        <f ca="1">E00251531371621</f>
        <v>#NAME?</v>
      </c>
      <c r="B12115">
        <v>116</v>
      </c>
      <c r="C12115" t="s">
        <v>600</v>
      </c>
      <c r="D12115" s="1">
        <v>42270</v>
      </c>
      <c r="F12115">
        <v>1</v>
      </c>
      <c r="G12115">
        <v>25000</v>
      </c>
      <c r="H12115" t="s">
        <v>178</v>
      </c>
      <c r="J12115" t="s">
        <v>14</v>
      </c>
      <c r="K12115">
        <v>62</v>
      </c>
      <c r="L12115" t="s">
        <v>15</v>
      </c>
    </row>
    <row r="12116" spans="1:12">
      <c r="A12116" t="e">
        <f ca="1">E00251511139621</f>
        <v>#NAME?</v>
      </c>
      <c r="B12116">
        <v>28</v>
      </c>
      <c r="C12116" t="s">
        <v>153</v>
      </c>
      <c r="D12116" s="1">
        <v>41183</v>
      </c>
      <c r="F12116">
        <v>2</v>
      </c>
      <c r="G12116">
        <v>4019</v>
      </c>
      <c r="H12116" t="s">
        <v>26</v>
      </c>
      <c r="J12116" t="s">
        <v>14</v>
      </c>
      <c r="K12116">
        <v>52</v>
      </c>
      <c r="L12116" t="s">
        <v>15</v>
      </c>
    </row>
    <row r="12117" spans="1:12">
      <c r="A12117" t="e">
        <f ca="1">E00251511139621</f>
        <v>#NAME?</v>
      </c>
      <c r="B12117">
        <v>28</v>
      </c>
      <c r="C12117" t="s">
        <v>153</v>
      </c>
      <c r="D12117" s="1">
        <v>41186</v>
      </c>
      <c r="F12117">
        <v>1</v>
      </c>
      <c r="G12117">
        <v>49390</v>
      </c>
      <c r="H12117" t="s">
        <v>59</v>
      </c>
      <c r="J12117" t="s">
        <v>14</v>
      </c>
      <c r="K12117">
        <v>52</v>
      </c>
      <c r="L12117" t="s">
        <v>15</v>
      </c>
    </row>
    <row r="12118" spans="1:12">
      <c r="A12118" t="e">
        <f ca="1">E00251531371621</f>
        <v>#NAME?</v>
      </c>
      <c r="B12118">
        <v>116</v>
      </c>
      <c r="C12118" t="s">
        <v>600</v>
      </c>
      <c r="D12118" s="1">
        <v>42465</v>
      </c>
      <c r="F12118">
        <v>1</v>
      </c>
      <c r="G12118">
        <v>4019</v>
      </c>
      <c r="H12118" t="s">
        <v>26</v>
      </c>
      <c r="J12118" t="s">
        <v>14</v>
      </c>
      <c r="K12118">
        <v>62</v>
      </c>
      <c r="L12118" t="s">
        <v>15</v>
      </c>
    </row>
    <row r="12119" spans="1:12">
      <c r="A12119" t="e">
        <f ca="1">E00251531371621</f>
        <v>#NAME?</v>
      </c>
      <c r="B12119">
        <v>116</v>
      </c>
      <c r="C12119" t="s">
        <v>600</v>
      </c>
      <c r="D12119" s="1">
        <v>42698</v>
      </c>
      <c r="F12119">
        <v>2</v>
      </c>
      <c r="G12119">
        <v>4149</v>
      </c>
      <c r="H12119" t="s">
        <v>703</v>
      </c>
      <c r="J12119" t="s">
        <v>14</v>
      </c>
      <c r="K12119">
        <v>63</v>
      </c>
      <c r="L12119" t="s">
        <v>15</v>
      </c>
    </row>
    <row r="12120" spans="1:12">
      <c r="A12120" t="e">
        <f ca="1">E00251510614621</f>
        <v>#NAME?</v>
      </c>
      <c r="B12120">
        <v>160</v>
      </c>
      <c r="C12120" t="s">
        <v>278</v>
      </c>
      <c r="D12120" s="1">
        <v>41563</v>
      </c>
      <c r="F12120">
        <v>2</v>
      </c>
      <c r="G12120">
        <v>4019</v>
      </c>
      <c r="H12120" t="s">
        <v>26</v>
      </c>
      <c r="J12120" t="s">
        <v>14</v>
      </c>
      <c r="K12120">
        <v>51</v>
      </c>
      <c r="L12120" t="s">
        <v>15</v>
      </c>
    </row>
    <row r="12121" spans="1:12">
      <c r="A12121" t="e">
        <f ca="1">E00251531371621</f>
        <v>#NAME?</v>
      </c>
      <c r="B12121">
        <v>116</v>
      </c>
      <c r="C12121" t="s">
        <v>600</v>
      </c>
      <c r="D12121" s="1">
        <v>42663</v>
      </c>
      <c r="F12121">
        <v>4</v>
      </c>
      <c r="G12121">
        <v>4019</v>
      </c>
      <c r="H12121" t="s">
        <v>26</v>
      </c>
      <c r="J12121" t="s">
        <v>14</v>
      </c>
      <c r="K12121">
        <v>63</v>
      </c>
      <c r="L12121" t="s">
        <v>15</v>
      </c>
    </row>
    <row r="12122" spans="1:12">
      <c r="A12122" t="e">
        <f ca="1">E00251531371621</f>
        <v>#NAME?</v>
      </c>
      <c r="B12122">
        <v>116</v>
      </c>
      <c r="C12122" t="s">
        <v>600</v>
      </c>
      <c r="D12122" s="1">
        <v>42878</v>
      </c>
      <c r="F12122">
        <v>4</v>
      </c>
      <c r="G12122">
        <v>2811</v>
      </c>
      <c r="H12122" t="s">
        <v>603</v>
      </c>
      <c r="J12122" t="s">
        <v>14</v>
      </c>
      <c r="K12122">
        <v>63</v>
      </c>
      <c r="L12122" t="s">
        <v>15</v>
      </c>
    </row>
    <row r="12123" spans="1:12">
      <c r="A12123" t="e">
        <f ca="1">E00251510614621</f>
        <v>#NAME?</v>
      </c>
      <c r="B12123">
        <v>160</v>
      </c>
      <c r="C12123" t="s">
        <v>278</v>
      </c>
      <c r="D12123" s="1">
        <v>42362</v>
      </c>
      <c r="F12123">
        <v>2</v>
      </c>
      <c r="G12123">
        <v>5859</v>
      </c>
      <c r="H12123" t="s">
        <v>607</v>
      </c>
      <c r="J12123" t="s">
        <v>14</v>
      </c>
      <c r="K12123">
        <v>54</v>
      </c>
      <c r="L12123" t="s">
        <v>15</v>
      </c>
    </row>
    <row r="12124" spans="1:12">
      <c r="A12124" t="e">
        <f ca="1">E00251510614621</f>
        <v>#NAME?</v>
      </c>
      <c r="B12124">
        <v>160</v>
      </c>
      <c r="C12124" t="s">
        <v>278</v>
      </c>
      <c r="D12124" s="1">
        <v>41299</v>
      </c>
      <c r="F12124">
        <v>3</v>
      </c>
      <c r="G12124">
        <v>4019</v>
      </c>
      <c r="H12124" t="s">
        <v>26</v>
      </c>
      <c r="J12124" t="s">
        <v>14</v>
      </c>
      <c r="K12124">
        <v>51</v>
      </c>
      <c r="L12124" t="s">
        <v>15</v>
      </c>
    </row>
    <row r="12125" spans="1:12">
      <c r="A12125" t="e">
        <f ca="1">E00251531371621</f>
        <v>#NAME?</v>
      </c>
      <c r="B12125">
        <v>701</v>
      </c>
      <c r="C12125" t="s">
        <v>72</v>
      </c>
      <c r="D12125" s="1">
        <v>41654</v>
      </c>
      <c r="F12125">
        <v>1</v>
      </c>
      <c r="G12125">
        <v>3629</v>
      </c>
      <c r="H12125" t="s">
        <v>609</v>
      </c>
      <c r="J12125" t="s">
        <v>14</v>
      </c>
      <c r="K12125">
        <v>60</v>
      </c>
      <c r="L12125" t="s">
        <v>15</v>
      </c>
    </row>
    <row r="12126" spans="1:12">
      <c r="A12126" t="e">
        <f ca="1">E00251510614621</f>
        <v>#NAME?</v>
      </c>
      <c r="B12126">
        <v>160</v>
      </c>
      <c r="C12126" t="s">
        <v>278</v>
      </c>
      <c r="D12126" s="1">
        <v>42576</v>
      </c>
      <c r="F12126">
        <v>2</v>
      </c>
      <c r="G12126">
        <v>2720</v>
      </c>
      <c r="H12126" t="s">
        <v>65</v>
      </c>
      <c r="J12126" t="s">
        <v>14</v>
      </c>
      <c r="K12126">
        <v>54</v>
      </c>
      <c r="L12126" t="s">
        <v>15</v>
      </c>
    </row>
    <row r="12127" spans="1:12">
      <c r="A12127" t="e">
        <f ca="1">E00251510614621</f>
        <v>#NAME?</v>
      </c>
      <c r="B12127">
        <v>160</v>
      </c>
      <c r="C12127" t="s">
        <v>278</v>
      </c>
      <c r="D12127" s="1">
        <v>43063</v>
      </c>
      <c r="F12127">
        <v>1</v>
      </c>
      <c r="G12127">
        <v>7851</v>
      </c>
      <c r="H12127" t="s">
        <v>353</v>
      </c>
      <c r="J12127" t="s">
        <v>14</v>
      </c>
      <c r="K12127">
        <v>55</v>
      </c>
      <c r="L12127" t="s">
        <v>22</v>
      </c>
    </row>
    <row r="12128" spans="1:12">
      <c r="A12128" t="e">
        <f ca="1">E00251718071621</f>
        <v>#NAME?</v>
      </c>
      <c r="B12128">
        <v>1786</v>
      </c>
      <c r="C12128" t="s">
        <v>37</v>
      </c>
      <c r="D12128" s="1">
        <v>42333</v>
      </c>
      <c r="F12128">
        <v>1</v>
      </c>
      <c r="G12128">
        <v>2809</v>
      </c>
      <c r="H12128" t="s">
        <v>90</v>
      </c>
      <c r="J12128" t="s">
        <v>14</v>
      </c>
      <c r="K12128">
        <v>53</v>
      </c>
      <c r="L12128" t="s">
        <v>15</v>
      </c>
    </row>
    <row r="12129" spans="1:12">
      <c r="A12129" t="e">
        <f ca="1">E00251531371621</f>
        <v>#NAME?</v>
      </c>
      <c r="B12129">
        <v>729</v>
      </c>
      <c r="C12129" t="s">
        <v>68</v>
      </c>
      <c r="D12129" s="1">
        <v>43064</v>
      </c>
      <c r="F12129">
        <v>1</v>
      </c>
      <c r="G12129">
        <v>42731</v>
      </c>
      <c r="H12129" t="s">
        <v>608</v>
      </c>
      <c r="I12129" t="s">
        <v>56</v>
      </c>
      <c r="J12129" t="s">
        <v>57</v>
      </c>
      <c r="K12129">
        <v>64</v>
      </c>
      <c r="L12129" t="s">
        <v>15</v>
      </c>
    </row>
    <row r="12130" spans="1:12">
      <c r="A12130" t="e">
        <f ca="1">E00251510614621</f>
        <v>#NAME?</v>
      </c>
      <c r="B12130">
        <v>160</v>
      </c>
      <c r="C12130" t="s">
        <v>278</v>
      </c>
      <c r="D12130" s="1">
        <v>41969</v>
      </c>
      <c r="F12130">
        <v>4</v>
      </c>
      <c r="G12130">
        <v>49390</v>
      </c>
      <c r="H12130" t="s">
        <v>59</v>
      </c>
      <c r="J12130" t="s">
        <v>14</v>
      </c>
      <c r="K12130">
        <v>52</v>
      </c>
      <c r="L12130" t="s">
        <v>15</v>
      </c>
    </row>
    <row r="12131" spans="1:12">
      <c r="A12131" t="e">
        <f ca="1">E00251531371621</f>
        <v>#NAME?</v>
      </c>
      <c r="B12131">
        <v>701</v>
      </c>
      <c r="C12131" t="s">
        <v>72</v>
      </c>
      <c r="D12131" s="1">
        <v>41086</v>
      </c>
      <c r="F12131">
        <v>3</v>
      </c>
      <c r="G12131">
        <v>30000</v>
      </c>
      <c r="H12131" t="s">
        <v>144</v>
      </c>
      <c r="J12131" t="s">
        <v>14</v>
      </c>
      <c r="K12131">
        <v>59</v>
      </c>
      <c r="L12131" t="s">
        <v>15</v>
      </c>
    </row>
    <row r="12132" spans="1:12">
      <c r="A12132" t="e">
        <f ca="1">E00251616233021</f>
        <v>#NAME?</v>
      </c>
      <c r="B12132">
        <v>1028</v>
      </c>
      <c r="C12132" t="s">
        <v>127</v>
      </c>
      <c r="D12132" s="1">
        <v>42366</v>
      </c>
      <c r="F12132">
        <v>1</v>
      </c>
      <c r="G12132">
        <v>4019</v>
      </c>
      <c r="H12132" t="s">
        <v>26</v>
      </c>
      <c r="I12132" t="s">
        <v>127</v>
      </c>
      <c r="J12132" t="s">
        <v>57</v>
      </c>
      <c r="K12132">
        <v>53</v>
      </c>
      <c r="L12132" t="s">
        <v>15</v>
      </c>
    </row>
    <row r="12133" spans="1:12">
      <c r="A12133" t="e">
        <f ca="1">E00251616233021</f>
        <v>#NAME?</v>
      </c>
      <c r="B12133">
        <v>1325</v>
      </c>
      <c r="C12133" t="s">
        <v>605</v>
      </c>
      <c r="D12133" s="1">
        <v>42026</v>
      </c>
      <c r="F12133">
        <v>4</v>
      </c>
      <c r="G12133">
        <v>4556</v>
      </c>
      <c r="H12133" t="s">
        <v>121</v>
      </c>
      <c r="J12133" t="s">
        <v>14</v>
      </c>
      <c r="K12133">
        <v>52</v>
      </c>
      <c r="L12133" t="s">
        <v>15</v>
      </c>
    </row>
    <row r="12134" spans="1:12">
      <c r="A12134" t="e">
        <f ca="1">E00251616233021</f>
        <v>#NAME?</v>
      </c>
      <c r="B12134">
        <v>1325</v>
      </c>
      <c r="C12134" t="s">
        <v>605</v>
      </c>
      <c r="D12134" s="1">
        <v>42887</v>
      </c>
      <c r="F12134">
        <v>3</v>
      </c>
      <c r="G12134">
        <v>7880</v>
      </c>
      <c r="H12134" t="s">
        <v>213</v>
      </c>
      <c r="J12134" t="s">
        <v>14</v>
      </c>
      <c r="K12134">
        <v>55</v>
      </c>
      <c r="L12134" t="s">
        <v>22</v>
      </c>
    </row>
    <row r="12135" spans="1:12">
      <c r="A12135" t="e">
        <f ca="1">E00251531371621</f>
        <v>#NAME?</v>
      </c>
      <c r="B12135">
        <v>701</v>
      </c>
      <c r="C12135" t="s">
        <v>72</v>
      </c>
      <c r="D12135" s="1">
        <v>41299</v>
      </c>
      <c r="F12135">
        <v>5</v>
      </c>
      <c r="G12135">
        <v>25000</v>
      </c>
      <c r="H12135" t="s">
        <v>178</v>
      </c>
      <c r="J12135" t="s">
        <v>14</v>
      </c>
      <c r="K12135">
        <v>59</v>
      </c>
      <c r="L12135" t="s">
        <v>15</v>
      </c>
    </row>
    <row r="12136" spans="1:12">
      <c r="A12136" t="e">
        <f ca="1">E00251511139621</f>
        <v>#NAME?</v>
      </c>
      <c r="B12136">
        <v>28</v>
      </c>
      <c r="C12136" t="s">
        <v>153</v>
      </c>
      <c r="D12136" s="1">
        <v>41775</v>
      </c>
      <c r="F12136">
        <v>1</v>
      </c>
      <c r="G12136">
        <v>4019</v>
      </c>
      <c r="H12136" t="s">
        <v>26</v>
      </c>
      <c r="J12136" t="s">
        <v>14</v>
      </c>
      <c r="K12136">
        <v>54</v>
      </c>
      <c r="L12136" t="s">
        <v>15</v>
      </c>
    </row>
    <row r="12137" spans="1:12">
      <c r="A12137" t="e">
        <f ca="1">E00251510614621</f>
        <v>#NAME?</v>
      </c>
      <c r="B12137">
        <v>160</v>
      </c>
      <c r="C12137" t="s">
        <v>278</v>
      </c>
      <c r="D12137" s="1">
        <v>41843</v>
      </c>
      <c r="F12137">
        <v>3</v>
      </c>
      <c r="G12137">
        <v>49390</v>
      </c>
      <c r="H12137" t="s">
        <v>59</v>
      </c>
      <c r="J12137" t="s">
        <v>14</v>
      </c>
      <c r="K12137">
        <v>52</v>
      </c>
      <c r="L12137" t="s">
        <v>15</v>
      </c>
    </row>
    <row r="12138" spans="1:12">
      <c r="A12138" t="e">
        <f ca="1">E00251511139621</f>
        <v>#NAME?</v>
      </c>
      <c r="B12138">
        <v>28</v>
      </c>
      <c r="C12138" t="s">
        <v>153</v>
      </c>
      <c r="D12138" s="1">
        <v>41824</v>
      </c>
      <c r="F12138">
        <v>1</v>
      </c>
      <c r="G12138">
        <v>49390</v>
      </c>
      <c r="H12138" t="s">
        <v>59</v>
      </c>
      <c r="J12138" t="s">
        <v>14</v>
      </c>
      <c r="K12138">
        <v>54</v>
      </c>
      <c r="L12138" t="s">
        <v>15</v>
      </c>
    </row>
    <row r="12139" spans="1:12">
      <c r="A12139" t="e">
        <f ca="1">E00251716548221</f>
        <v>#NAME?</v>
      </c>
      <c r="B12139">
        <v>6046</v>
      </c>
      <c r="C12139" t="s">
        <v>98</v>
      </c>
      <c r="D12139" s="1">
        <v>40925</v>
      </c>
      <c r="E12139">
        <v>0</v>
      </c>
      <c r="F12139">
        <v>2</v>
      </c>
      <c r="G12139">
        <v>4019</v>
      </c>
      <c r="H12139" t="s">
        <v>26</v>
      </c>
      <c r="J12139" t="s">
        <v>34</v>
      </c>
      <c r="K12139">
        <v>46</v>
      </c>
      <c r="L12139" t="s">
        <v>15</v>
      </c>
    </row>
    <row r="12140" spans="1:12">
      <c r="A12140" t="e">
        <f ca="1">E00251511139621</f>
        <v>#NAME?</v>
      </c>
      <c r="B12140">
        <v>28</v>
      </c>
      <c r="C12140" t="s">
        <v>153</v>
      </c>
      <c r="D12140" s="1">
        <v>41197</v>
      </c>
      <c r="F12140">
        <v>3</v>
      </c>
      <c r="G12140">
        <v>4019</v>
      </c>
      <c r="H12140" t="s">
        <v>26</v>
      </c>
      <c r="J12140" t="s">
        <v>14</v>
      </c>
      <c r="K12140">
        <v>52</v>
      </c>
      <c r="L12140" t="s">
        <v>15</v>
      </c>
    </row>
    <row r="12141" spans="1:12">
      <c r="A12141" t="e">
        <f ca="1">E00251429326321</f>
        <v>#NAME?</v>
      </c>
      <c r="B12141">
        <v>291</v>
      </c>
      <c r="C12141" t="s">
        <v>160</v>
      </c>
      <c r="D12141" s="1">
        <v>41929</v>
      </c>
      <c r="F12141">
        <v>1</v>
      </c>
      <c r="G12141">
        <v>27800</v>
      </c>
      <c r="H12141" t="s">
        <v>145</v>
      </c>
      <c r="J12141" t="s">
        <v>14</v>
      </c>
      <c r="K12141">
        <v>47</v>
      </c>
      <c r="L12141" t="s">
        <v>15</v>
      </c>
    </row>
    <row r="12142" spans="1:12">
      <c r="A12142" t="e">
        <f ca="1">E00251429326321</f>
        <v>#NAME?</v>
      </c>
      <c r="B12142">
        <v>291</v>
      </c>
      <c r="C12142" t="s">
        <v>160</v>
      </c>
      <c r="D12142" s="1">
        <v>42577</v>
      </c>
      <c r="F12142">
        <v>1</v>
      </c>
      <c r="G12142">
        <v>7243</v>
      </c>
      <c r="H12142" t="s">
        <v>42</v>
      </c>
      <c r="J12142" t="s">
        <v>14</v>
      </c>
      <c r="K12142">
        <v>49</v>
      </c>
      <c r="L12142" t="s">
        <v>15</v>
      </c>
    </row>
    <row r="12143" spans="1:12">
      <c r="A12143" t="e">
        <f ca="1">E00251511139621</f>
        <v>#NAME?</v>
      </c>
      <c r="B12143">
        <v>28</v>
      </c>
      <c r="C12143" t="s">
        <v>153</v>
      </c>
      <c r="D12143" s="1">
        <v>41411</v>
      </c>
      <c r="F12143">
        <v>3</v>
      </c>
      <c r="G12143">
        <v>4019</v>
      </c>
      <c r="H12143" t="s">
        <v>26</v>
      </c>
      <c r="J12143" t="s">
        <v>14</v>
      </c>
      <c r="K12143">
        <v>53</v>
      </c>
      <c r="L12143" t="s">
        <v>15</v>
      </c>
    </row>
    <row r="12144" spans="1:12">
      <c r="A12144" t="e">
        <f ca="1">E00251512459221</f>
        <v>#NAME?</v>
      </c>
      <c r="B12144">
        <v>1929</v>
      </c>
      <c r="C12144" t="s">
        <v>195</v>
      </c>
      <c r="D12144" s="1">
        <v>42194</v>
      </c>
      <c r="F12144">
        <v>2</v>
      </c>
      <c r="G12144">
        <v>2141</v>
      </c>
      <c r="H12144" t="s">
        <v>614</v>
      </c>
      <c r="J12144" t="s">
        <v>14</v>
      </c>
      <c r="K12144">
        <v>44</v>
      </c>
      <c r="L12144" t="s">
        <v>15</v>
      </c>
    </row>
    <row r="12145" spans="1:12">
      <c r="A12145" t="e">
        <f ca="1">E00251512459221</f>
        <v>#NAME?</v>
      </c>
      <c r="B12145">
        <v>1929</v>
      </c>
      <c r="C12145" t="s">
        <v>195</v>
      </c>
      <c r="D12145" s="1">
        <v>42198</v>
      </c>
      <c r="F12145">
        <v>6</v>
      </c>
      <c r="G12145">
        <v>7295</v>
      </c>
      <c r="H12145" t="s">
        <v>76</v>
      </c>
      <c r="J12145" t="s">
        <v>14</v>
      </c>
      <c r="K12145">
        <v>44</v>
      </c>
      <c r="L12145" t="s">
        <v>15</v>
      </c>
    </row>
    <row r="12146" spans="1:12">
      <c r="A12146" t="e">
        <f ca="1">E00251511139621</f>
        <v>#NAME?</v>
      </c>
      <c r="B12146">
        <v>28</v>
      </c>
      <c r="C12146" t="s">
        <v>153</v>
      </c>
      <c r="D12146" s="1">
        <v>42607</v>
      </c>
      <c r="F12146">
        <v>1</v>
      </c>
      <c r="G12146">
        <v>49390</v>
      </c>
      <c r="H12146" t="s">
        <v>59</v>
      </c>
      <c r="J12146" t="s">
        <v>14</v>
      </c>
      <c r="K12146">
        <v>56</v>
      </c>
      <c r="L12146" t="s">
        <v>15</v>
      </c>
    </row>
    <row r="12147" spans="1:12">
      <c r="A12147" t="e">
        <f ca="1">E00251511139621</f>
        <v>#NAME?</v>
      </c>
      <c r="B12147">
        <v>28</v>
      </c>
      <c r="C12147" t="s">
        <v>153</v>
      </c>
      <c r="D12147" s="1">
        <v>42249</v>
      </c>
      <c r="F12147">
        <v>1</v>
      </c>
      <c r="G12147">
        <v>49390</v>
      </c>
      <c r="H12147" t="s">
        <v>59</v>
      </c>
      <c r="J12147" t="s">
        <v>14</v>
      </c>
      <c r="K12147">
        <v>55</v>
      </c>
      <c r="L12147" t="s">
        <v>15</v>
      </c>
    </row>
    <row r="12148" spans="1:12">
      <c r="A12148" t="e">
        <f ca="1">E00251511139621</f>
        <v>#NAME?</v>
      </c>
      <c r="B12148">
        <v>28</v>
      </c>
      <c r="C12148" t="s">
        <v>153</v>
      </c>
      <c r="D12148" s="1">
        <v>42292</v>
      </c>
      <c r="F12148">
        <v>1</v>
      </c>
      <c r="G12148">
        <v>49390</v>
      </c>
      <c r="H12148" t="s">
        <v>59</v>
      </c>
      <c r="J12148" t="s">
        <v>14</v>
      </c>
      <c r="K12148">
        <v>55</v>
      </c>
      <c r="L12148" t="s">
        <v>15</v>
      </c>
    </row>
    <row r="12149" spans="1:12">
      <c r="A12149" t="e">
        <f ca="1">E00251511139621</f>
        <v>#NAME?</v>
      </c>
      <c r="B12149">
        <v>28</v>
      </c>
      <c r="C12149" t="s">
        <v>153</v>
      </c>
      <c r="D12149" s="1">
        <v>42335</v>
      </c>
      <c r="F12149">
        <v>1</v>
      </c>
      <c r="G12149">
        <v>49390</v>
      </c>
      <c r="H12149" t="s">
        <v>59</v>
      </c>
      <c r="J12149" t="s">
        <v>14</v>
      </c>
      <c r="K12149">
        <v>55</v>
      </c>
      <c r="L12149" t="s">
        <v>15</v>
      </c>
    </row>
    <row r="12150" spans="1:12">
      <c r="A12150" t="e">
        <f ca="1">E00251429326321</f>
        <v>#NAME?</v>
      </c>
      <c r="B12150">
        <v>291</v>
      </c>
      <c r="C12150" t="s">
        <v>160</v>
      </c>
      <c r="D12150" s="1">
        <v>41297</v>
      </c>
      <c r="F12150">
        <v>2</v>
      </c>
      <c r="G12150">
        <v>49390</v>
      </c>
      <c r="H12150" t="s">
        <v>59</v>
      </c>
      <c r="J12150" t="s">
        <v>14</v>
      </c>
      <c r="K12150">
        <v>46</v>
      </c>
      <c r="L12150" t="s">
        <v>15</v>
      </c>
    </row>
    <row r="12151" spans="1:12">
      <c r="A12151" t="e">
        <f ca="1">E00251429326321</f>
        <v>#NAME?</v>
      </c>
      <c r="B12151">
        <v>291</v>
      </c>
      <c r="C12151" t="s">
        <v>160</v>
      </c>
      <c r="D12151" s="1">
        <v>42586</v>
      </c>
      <c r="F12151">
        <v>3</v>
      </c>
      <c r="G12151">
        <v>49390</v>
      </c>
      <c r="H12151" t="s">
        <v>59</v>
      </c>
      <c r="J12151" t="s">
        <v>14</v>
      </c>
      <c r="K12151">
        <v>49</v>
      </c>
      <c r="L12151" t="s">
        <v>15</v>
      </c>
    </row>
    <row r="12152" spans="1:12">
      <c r="A12152" t="e">
        <f ca="1">E00251432326121</f>
        <v>#NAME?</v>
      </c>
      <c r="B12152">
        <v>489</v>
      </c>
      <c r="C12152" t="s">
        <v>100</v>
      </c>
      <c r="D12152" s="1">
        <v>42355</v>
      </c>
      <c r="F12152">
        <v>1</v>
      </c>
      <c r="G12152">
        <v>4019</v>
      </c>
      <c r="H12152" t="s">
        <v>26</v>
      </c>
      <c r="J12152" t="s">
        <v>14</v>
      </c>
      <c r="K12152">
        <v>48</v>
      </c>
      <c r="L12152" t="s">
        <v>15</v>
      </c>
    </row>
    <row r="12153" spans="1:12">
      <c r="A12153" t="e">
        <f ca="1">E00251432151321</f>
        <v>#NAME?</v>
      </c>
      <c r="B12153">
        <v>494</v>
      </c>
      <c r="C12153" t="s">
        <v>63</v>
      </c>
      <c r="D12153" s="1">
        <v>41257</v>
      </c>
      <c r="F12153">
        <v>1</v>
      </c>
      <c r="G12153">
        <v>2809</v>
      </c>
      <c r="H12153" t="s">
        <v>90</v>
      </c>
      <c r="J12153" t="s">
        <v>14</v>
      </c>
      <c r="K12153">
        <v>45</v>
      </c>
      <c r="L12153" t="s">
        <v>15</v>
      </c>
    </row>
    <row r="12154" spans="1:12">
      <c r="A12154" t="e">
        <f ca="1">E00251616233021</f>
        <v>#NAME?</v>
      </c>
      <c r="B12154">
        <v>294</v>
      </c>
      <c r="C12154" t="s">
        <v>61</v>
      </c>
      <c r="D12154" s="1">
        <v>41772</v>
      </c>
      <c r="F12154">
        <v>5</v>
      </c>
      <c r="G12154">
        <v>7273</v>
      </c>
      <c r="H12154" t="s">
        <v>543</v>
      </c>
      <c r="J12154" t="s">
        <v>14</v>
      </c>
      <c r="K12154">
        <v>51</v>
      </c>
      <c r="L12154" t="s">
        <v>15</v>
      </c>
    </row>
    <row r="12155" spans="1:12">
      <c r="A12155" t="e">
        <f ca="1">E00251716565521</f>
        <v>#NAME?</v>
      </c>
      <c r="B12155">
        <v>7504</v>
      </c>
      <c r="C12155" t="s">
        <v>162</v>
      </c>
      <c r="D12155" s="1">
        <v>43018</v>
      </c>
      <c r="F12155">
        <v>1</v>
      </c>
      <c r="G12155">
        <v>7231</v>
      </c>
      <c r="H12155" t="s">
        <v>128</v>
      </c>
      <c r="J12155" t="s">
        <v>14</v>
      </c>
      <c r="K12155">
        <v>58</v>
      </c>
      <c r="L12155" t="s">
        <v>15</v>
      </c>
    </row>
    <row r="12156" spans="1:12">
      <c r="A12156" t="e">
        <f ca="1">E00251511139621</f>
        <v>#NAME?</v>
      </c>
      <c r="B12156">
        <v>4991</v>
      </c>
      <c r="C12156" t="s">
        <v>838</v>
      </c>
      <c r="D12156" s="1">
        <v>41818</v>
      </c>
      <c r="F12156">
        <v>3</v>
      </c>
      <c r="G12156">
        <v>4019</v>
      </c>
      <c r="H12156" t="s">
        <v>26</v>
      </c>
      <c r="I12156" t="s">
        <v>148</v>
      </c>
      <c r="J12156" t="s">
        <v>57</v>
      </c>
      <c r="K12156">
        <v>54</v>
      </c>
      <c r="L12156" t="s">
        <v>15</v>
      </c>
    </row>
    <row r="12157" spans="1:12">
      <c r="A12157" t="e">
        <f ca="1">E00251511139621</f>
        <v>#NAME?</v>
      </c>
      <c r="B12157">
        <v>28</v>
      </c>
      <c r="C12157" t="s">
        <v>153</v>
      </c>
      <c r="D12157" s="1">
        <v>43006</v>
      </c>
      <c r="F12157">
        <v>3</v>
      </c>
      <c r="G12157">
        <v>4019</v>
      </c>
      <c r="H12157" t="s">
        <v>26</v>
      </c>
      <c r="J12157" t="s">
        <v>14</v>
      </c>
      <c r="K12157">
        <v>57</v>
      </c>
      <c r="L12157" t="s">
        <v>15</v>
      </c>
    </row>
    <row r="12158" spans="1:12">
      <c r="A12158" t="e">
        <f ca="1">E00251511139621</f>
        <v>#NAME?</v>
      </c>
      <c r="B12158">
        <v>28</v>
      </c>
      <c r="C12158" t="s">
        <v>153</v>
      </c>
      <c r="D12158" s="1">
        <v>43054</v>
      </c>
      <c r="F12158">
        <v>2</v>
      </c>
      <c r="G12158">
        <v>2720</v>
      </c>
      <c r="H12158" t="s">
        <v>65</v>
      </c>
      <c r="J12158" t="s">
        <v>14</v>
      </c>
      <c r="K12158">
        <v>57</v>
      </c>
      <c r="L12158" t="s">
        <v>15</v>
      </c>
    </row>
    <row r="12159" spans="1:12">
      <c r="A12159" t="e">
        <f ca="1">E00251511139621</f>
        <v>#NAME?</v>
      </c>
      <c r="B12159">
        <v>28</v>
      </c>
      <c r="C12159" t="s">
        <v>153</v>
      </c>
      <c r="D12159" s="1">
        <v>41536</v>
      </c>
      <c r="F12159">
        <v>2</v>
      </c>
      <c r="G12159">
        <v>4019</v>
      </c>
      <c r="H12159" t="s">
        <v>26</v>
      </c>
      <c r="J12159" t="s">
        <v>14</v>
      </c>
      <c r="K12159">
        <v>53</v>
      </c>
      <c r="L12159" t="s">
        <v>15</v>
      </c>
    </row>
    <row r="12160" spans="1:12">
      <c r="A12160" t="e">
        <f ca="1">E00251512459221</f>
        <v>#NAME?</v>
      </c>
      <c r="B12160">
        <v>1329</v>
      </c>
      <c r="C12160" t="s">
        <v>520</v>
      </c>
      <c r="D12160" s="1">
        <v>42378</v>
      </c>
      <c r="F12160">
        <v>5</v>
      </c>
      <c r="G12160">
        <v>2410</v>
      </c>
      <c r="H12160" t="s">
        <v>283</v>
      </c>
      <c r="J12160" t="s">
        <v>14</v>
      </c>
      <c r="K12160">
        <v>44</v>
      </c>
      <c r="L12160" t="s">
        <v>15</v>
      </c>
    </row>
    <row r="12161" spans="1:12">
      <c r="A12161" t="e">
        <f t="shared" ref="A12161:A12166" ca="1" si="109">E00251432151321</f>
        <v>#NAME?</v>
      </c>
      <c r="B12161">
        <v>494</v>
      </c>
      <c r="C12161" t="s">
        <v>63</v>
      </c>
      <c r="D12161" s="1">
        <v>41668</v>
      </c>
      <c r="F12161">
        <v>1</v>
      </c>
      <c r="G12161">
        <v>7962</v>
      </c>
      <c r="H12161" t="s">
        <v>111</v>
      </c>
      <c r="J12161" t="s">
        <v>14</v>
      </c>
      <c r="K12161">
        <v>46</v>
      </c>
      <c r="L12161" t="s">
        <v>22</v>
      </c>
    </row>
    <row r="12162" spans="1:12">
      <c r="A12162" t="e">
        <f t="shared" ca="1" si="109"/>
        <v>#NAME?</v>
      </c>
      <c r="B12162">
        <v>494</v>
      </c>
      <c r="C12162" t="s">
        <v>63</v>
      </c>
      <c r="D12162" s="1">
        <v>41674</v>
      </c>
      <c r="F12162">
        <v>1</v>
      </c>
      <c r="G12162">
        <v>30000</v>
      </c>
      <c r="H12162" t="s">
        <v>144</v>
      </c>
      <c r="J12162" t="s">
        <v>14</v>
      </c>
      <c r="K12162">
        <v>46</v>
      </c>
      <c r="L12162" t="s">
        <v>15</v>
      </c>
    </row>
    <row r="12163" spans="1:12">
      <c r="A12163" t="e">
        <f t="shared" ca="1" si="109"/>
        <v>#NAME?</v>
      </c>
      <c r="B12163">
        <v>494</v>
      </c>
      <c r="C12163" t="s">
        <v>63</v>
      </c>
      <c r="D12163" s="1">
        <v>42263</v>
      </c>
      <c r="F12163">
        <v>1</v>
      </c>
      <c r="G12163">
        <v>7262</v>
      </c>
      <c r="H12163" t="s">
        <v>198</v>
      </c>
      <c r="J12163" t="s">
        <v>14</v>
      </c>
      <c r="K12163">
        <v>47</v>
      </c>
      <c r="L12163" t="s">
        <v>15</v>
      </c>
    </row>
    <row r="12164" spans="1:12">
      <c r="A12164" t="e">
        <f t="shared" ca="1" si="109"/>
        <v>#NAME?</v>
      </c>
      <c r="B12164">
        <v>494</v>
      </c>
      <c r="C12164" t="s">
        <v>63</v>
      </c>
      <c r="D12164" s="1">
        <v>42409</v>
      </c>
      <c r="F12164">
        <v>2</v>
      </c>
      <c r="G12164">
        <v>2809</v>
      </c>
      <c r="H12164" t="s">
        <v>90</v>
      </c>
      <c r="J12164" t="s">
        <v>14</v>
      </c>
      <c r="K12164">
        <v>48</v>
      </c>
      <c r="L12164" t="s">
        <v>15</v>
      </c>
    </row>
    <row r="12165" spans="1:12">
      <c r="A12165" t="e">
        <f t="shared" ca="1" si="109"/>
        <v>#NAME?</v>
      </c>
      <c r="B12165">
        <v>494</v>
      </c>
      <c r="C12165" t="s">
        <v>63</v>
      </c>
      <c r="D12165" s="1">
        <v>42409</v>
      </c>
      <c r="F12165">
        <v>2</v>
      </c>
      <c r="G12165">
        <v>477</v>
      </c>
      <c r="H12165" t="s">
        <v>615</v>
      </c>
      <c r="J12165" t="s">
        <v>14</v>
      </c>
      <c r="K12165">
        <v>48</v>
      </c>
      <c r="L12165" t="s">
        <v>15</v>
      </c>
    </row>
    <row r="12166" spans="1:12">
      <c r="A12166" t="e">
        <f t="shared" ca="1" si="109"/>
        <v>#NAME?</v>
      </c>
      <c r="B12166">
        <v>494</v>
      </c>
      <c r="C12166" t="s">
        <v>63</v>
      </c>
      <c r="D12166" s="1">
        <v>42804</v>
      </c>
      <c r="F12166">
        <v>5</v>
      </c>
      <c r="G12166">
        <v>7291</v>
      </c>
      <c r="H12166" t="s">
        <v>163</v>
      </c>
      <c r="J12166" t="s">
        <v>14</v>
      </c>
      <c r="K12166">
        <v>49</v>
      </c>
      <c r="L12166" t="s">
        <v>15</v>
      </c>
    </row>
    <row r="12167" spans="1:12">
      <c r="A12167" t="e">
        <f ca="1">E00251616233021</f>
        <v>#NAME?</v>
      </c>
      <c r="B12167">
        <v>1325</v>
      </c>
      <c r="C12167" t="s">
        <v>605</v>
      </c>
      <c r="D12167" s="1">
        <v>41387</v>
      </c>
      <c r="F12167">
        <v>4</v>
      </c>
      <c r="G12167">
        <v>7273</v>
      </c>
      <c r="H12167" t="s">
        <v>543</v>
      </c>
      <c r="J12167" t="s">
        <v>14</v>
      </c>
      <c r="K12167">
        <v>50</v>
      </c>
      <c r="L12167" t="s">
        <v>15</v>
      </c>
    </row>
    <row r="12168" spans="1:12">
      <c r="A12168" t="e">
        <f ca="1">E00251512459221</f>
        <v>#NAME?</v>
      </c>
      <c r="B12168">
        <v>1929</v>
      </c>
      <c r="C12168" t="s">
        <v>195</v>
      </c>
      <c r="D12168" s="1">
        <v>42208</v>
      </c>
      <c r="F12168">
        <v>6</v>
      </c>
      <c r="G12168">
        <v>70400</v>
      </c>
      <c r="H12168" t="s">
        <v>536</v>
      </c>
      <c r="J12168" t="s">
        <v>14</v>
      </c>
      <c r="K12168">
        <v>44</v>
      </c>
      <c r="L12168" t="s">
        <v>15</v>
      </c>
    </row>
    <row r="12169" spans="1:12">
      <c r="A12169" t="e">
        <f ca="1">E00251429326321</f>
        <v>#NAME?</v>
      </c>
      <c r="B12169">
        <v>291</v>
      </c>
      <c r="C12169" t="s">
        <v>160</v>
      </c>
      <c r="D12169" s="1">
        <v>42599</v>
      </c>
      <c r="F12169">
        <v>1</v>
      </c>
      <c r="G12169">
        <v>49300</v>
      </c>
      <c r="H12169" t="s">
        <v>228</v>
      </c>
      <c r="J12169" t="s">
        <v>14</v>
      </c>
      <c r="K12169">
        <v>49</v>
      </c>
      <c r="L12169" t="s">
        <v>15</v>
      </c>
    </row>
    <row r="12170" spans="1:12">
      <c r="A12170" t="e">
        <f ca="1">E00251511139621</f>
        <v>#NAME?</v>
      </c>
      <c r="B12170">
        <v>28</v>
      </c>
      <c r="C12170" t="s">
        <v>153</v>
      </c>
      <c r="D12170" s="1">
        <v>42648</v>
      </c>
      <c r="F12170">
        <v>1</v>
      </c>
      <c r="G12170">
        <v>49390</v>
      </c>
      <c r="H12170" t="s">
        <v>59</v>
      </c>
      <c r="J12170" t="s">
        <v>14</v>
      </c>
      <c r="K12170">
        <v>56</v>
      </c>
      <c r="L12170" t="s">
        <v>15</v>
      </c>
    </row>
    <row r="12171" spans="1:12">
      <c r="A12171" t="e">
        <f ca="1">E00251432151321</f>
        <v>#NAME?</v>
      </c>
      <c r="B12171">
        <v>494</v>
      </c>
      <c r="C12171" t="s">
        <v>63</v>
      </c>
      <c r="D12171" s="1">
        <v>40949</v>
      </c>
      <c r="F12171">
        <v>1</v>
      </c>
      <c r="G12171">
        <v>2809</v>
      </c>
      <c r="H12171" t="s">
        <v>90</v>
      </c>
      <c r="J12171" t="s">
        <v>14</v>
      </c>
      <c r="K12171">
        <v>44</v>
      </c>
      <c r="L12171" t="s">
        <v>15</v>
      </c>
    </row>
    <row r="12172" spans="1:12">
      <c r="A12172" t="e">
        <f ca="1">E00251432151321</f>
        <v>#NAME?</v>
      </c>
      <c r="B12172">
        <v>494</v>
      </c>
      <c r="C12172" t="s">
        <v>63</v>
      </c>
      <c r="D12172" s="1">
        <v>41505</v>
      </c>
      <c r="F12172">
        <v>1</v>
      </c>
      <c r="G12172">
        <v>2809</v>
      </c>
      <c r="H12172" t="s">
        <v>90</v>
      </c>
      <c r="J12172" t="s">
        <v>14</v>
      </c>
      <c r="K12172">
        <v>45</v>
      </c>
      <c r="L12172" t="s">
        <v>15</v>
      </c>
    </row>
    <row r="12173" spans="1:12">
      <c r="A12173" t="e">
        <f ca="1">E00251432151321</f>
        <v>#NAME?</v>
      </c>
      <c r="B12173">
        <v>494</v>
      </c>
      <c r="C12173" t="s">
        <v>63</v>
      </c>
      <c r="D12173" s="1">
        <v>41680</v>
      </c>
      <c r="F12173">
        <v>1</v>
      </c>
      <c r="G12173">
        <v>4019</v>
      </c>
      <c r="H12173" t="s">
        <v>26</v>
      </c>
      <c r="J12173" t="s">
        <v>14</v>
      </c>
      <c r="K12173">
        <v>46</v>
      </c>
      <c r="L12173" t="s">
        <v>15</v>
      </c>
    </row>
    <row r="12174" spans="1:12">
      <c r="A12174" t="e">
        <f ca="1">E00251429326321</f>
        <v>#NAME?</v>
      </c>
      <c r="B12174">
        <v>291</v>
      </c>
      <c r="C12174" t="s">
        <v>160</v>
      </c>
      <c r="D12174" s="1">
        <v>42599</v>
      </c>
      <c r="F12174">
        <v>1</v>
      </c>
      <c r="G12174">
        <v>7262</v>
      </c>
      <c r="H12174" t="s">
        <v>198</v>
      </c>
      <c r="J12174" t="s">
        <v>14</v>
      </c>
      <c r="K12174">
        <v>49</v>
      </c>
      <c r="L12174" t="s">
        <v>15</v>
      </c>
    </row>
    <row r="12175" spans="1:12">
      <c r="A12175" t="e">
        <f ca="1">E00251512459221</f>
        <v>#NAME?</v>
      </c>
      <c r="B12175">
        <v>1929</v>
      </c>
      <c r="C12175" t="s">
        <v>195</v>
      </c>
      <c r="D12175" s="1">
        <v>41610</v>
      </c>
      <c r="F12175">
        <v>2</v>
      </c>
      <c r="G12175">
        <v>69010</v>
      </c>
      <c r="H12175" t="s">
        <v>294</v>
      </c>
      <c r="J12175" t="s">
        <v>14</v>
      </c>
      <c r="K12175">
        <v>42</v>
      </c>
      <c r="L12175" t="s">
        <v>15</v>
      </c>
    </row>
    <row r="12176" spans="1:12">
      <c r="A12176" t="e">
        <f ca="1">E00251512459221</f>
        <v>#NAME?</v>
      </c>
      <c r="B12176">
        <v>1929</v>
      </c>
      <c r="C12176" t="s">
        <v>195</v>
      </c>
      <c r="D12176" s="1">
        <v>42185</v>
      </c>
      <c r="F12176">
        <v>1</v>
      </c>
      <c r="G12176">
        <v>49390</v>
      </c>
      <c r="H12176" t="s">
        <v>59</v>
      </c>
      <c r="J12176" t="s">
        <v>14</v>
      </c>
      <c r="K12176">
        <v>44</v>
      </c>
      <c r="L12176" t="s">
        <v>15</v>
      </c>
    </row>
    <row r="12177" spans="1:12">
      <c r="A12177" t="e">
        <f ca="1">E00251716565521</f>
        <v>#NAME?</v>
      </c>
      <c r="B12177">
        <v>7504</v>
      </c>
      <c r="C12177" t="s">
        <v>162</v>
      </c>
      <c r="D12177" s="1">
        <v>42257</v>
      </c>
      <c r="F12177">
        <v>1</v>
      </c>
      <c r="G12177">
        <v>2720</v>
      </c>
      <c r="H12177" t="s">
        <v>65</v>
      </c>
      <c r="J12177" t="s">
        <v>14</v>
      </c>
      <c r="K12177">
        <v>56</v>
      </c>
      <c r="L12177" t="s">
        <v>15</v>
      </c>
    </row>
    <row r="12178" spans="1:12">
      <c r="A12178" t="e">
        <f ca="1">E00251512459221</f>
        <v>#NAME?</v>
      </c>
      <c r="B12178">
        <v>1929</v>
      </c>
      <c r="C12178" t="s">
        <v>195</v>
      </c>
      <c r="D12178" s="1">
        <v>42198</v>
      </c>
      <c r="F12178">
        <v>3</v>
      </c>
      <c r="G12178">
        <v>4556</v>
      </c>
      <c r="H12178" t="s">
        <v>121</v>
      </c>
      <c r="J12178" t="s">
        <v>14</v>
      </c>
      <c r="K12178">
        <v>44</v>
      </c>
      <c r="L12178" t="s">
        <v>15</v>
      </c>
    </row>
    <row r="12179" spans="1:12">
      <c r="A12179" t="e">
        <f ca="1">E00251512459221</f>
        <v>#NAME?</v>
      </c>
      <c r="B12179">
        <v>1929</v>
      </c>
      <c r="C12179" t="s">
        <v>195</v>
      </c>
      <c r="D12179" s="1">
        <v>42198</v>
      </c>
      <c r="F12179">
        <v>5</v>
      </c>
      <c r="G12179">
        <v>70400</v>
      </c>
      <c r="H12179" t="s">
        <v>536</v>
      </c>
      <c r="J12179" t="s">
        <v>14</v>
      </c>
      <c r="K12179">
        <v>44</v>
      </c>
      <c r="L12179" t="s">
        <v>15</v>
      </c>
    </row>
    <row r="12180" spans="1:12">
      <c r="A12180" t="e">
        <f ca="1">E00251432151321</f>
        <v>#NAME?</v>
      </c>
      <c r="B12180">
        <v>494</v>
      </c>
      <c r="C12180" t="s">
        <v>63</v>
      </c>
      <c r="D12180" s="1">
        <v>41843</v>
      </c>
      <c r="F12180">
        <v>1</v>
      </c>
      <c r="G12180">
        <v>2809</v>
      </c>
      <c r="H12180" t="s">
        <v>90</v>
      </c>
      <c r="J12180" t="s">
        <v>14</v>
      </c>
      <c r="K12180">
        <v>46</v>
      </c>
      <c r="L12180" t="s">
        <v>15</v>
      </c>
    </row>
    <row r="12181" spans="1:12">
      <c r="A12181" t="e">
        <f ca="1">E00251626575521</f>
        <v>#NAME?</v>
      </c>
      <c r="B12181">
        <v>272</v>
      </c>
      <c r="C12181" t="s">
        <v>174</v>
      </c>
      <c r="D12181" s="1">
        <v>41646</v>
      </c>
      <c r="E12181">
        <v>0</v>
      </c>
      <c r="F12181">
        <v>1</v>
      </c>
      <c r="G12181">
        <v>5651</v>
      </c>
      <c r="H12181" t="s">
        <v>617</v>
      </c>
      <c r="J12181" t="s">
        <v>34</v>
      </c>
      <c r="K12181">
        <v>43</v>
      </c>
      <c r="L12181" t="s">
        <v>15</v>
      </c>
    </row>
    <row r="12182" spans="1:12">
      <c r="A12182" t="e">
        <f ca="1">E00251531371621</f>
        <v>#NAME?</v>
      </c>
      <c r="B12182">
        <v>116</v>
      </c>
      <c r="C12182" t="s">
        <v>600</v>
      </c>
      <c r="D12182" s="1">
        <v>42199</v>
      </c>
      <c r="F12182">
        <v>4</v>
      </c>
      <c r="G12182">
        <v>4019</v>
      </c>
      <c r="H12182" t="s">
        <v>26</v>
      </c>
      <c r="J12182" t="s">
        <v>14</v>
      </c>
      <c r="K12182">
        <v>62</v>
      </c>
      <c r="L12182" t="s">
        <v>15</v>
      </c>
    </row>
    <row r="12183" spans="1:12">
      <c r="A12183" t="e">
        <f ca="1">E00251432151321</f>
        <v>#NAME?</v>
      </c>
      <c r="B12183">
        <v>494</v>
      </c>
      <c r="C12183" t="s">
        <v>63</v>
      </c>
      <c r="D12183" s="1">
        <v>42923</v>
      </c>
      <c r="F12183">
        <v>6</v>
      </c>
      <c r="G12183">
        <v>2811</v>
      </c>
      <c r="H12183" t="s">
        <v>603</v>
      </c>
      <c r="J12183" t="s">
        <v>14</v>
      </c>
      <c r="K12183">
        <v>49</v>
      </c>
      <c r="L12183" t="s">
        <v>15</v>
      </c>
    </row>
    <row r="12184" spans="1:12">
      <c r="A12184" t="e">
        <f ca="1">E00251716548221</f>
        <v>#NAME?</v>
      </c>
      <c r="B12184">
        <v>449</v>
      </c>
      <c r="C12184" t="s">
        <v>124</v>
      </c>
      <c r="D12184" s="1">
        <v>41556</v>
      </c>
      <c r="F12184">
        <v>2</v>
      </c>
      <c r="G12184">
        <v>4019</v>
      </c>
      <c r="H12184" t="s">
        <v>26</v>
      </c>
      <c r="J12184" t="s">
        <v>14</v>
      </c>
      <c r="K12184">
        <v>48</v>
      </c>
      <c r="L12184" t="s">
        <v>15</v>
      </c>
    </row>
    <row r="12185" spans="1:12">
      <c r="A12185" t="e">
        <f ca="1">E00251716548221</f>
        <v>#NAME?</v>
      </c>
      <c r="B12185">
        <v>449</v>
      </c>
      <c r="C12185" t="s">
        <v>124</v>
      </c>
      <c r="D12185" s="1">
        <v>41626</v>
      </c>
      <c r="F12185">
        <v>1</v>
      </c>
      <c r="G12185">
        <v>7242</v>
      </c>
      <c r="H12185" t="s">
        <v>93</v>
      </c>
      <c r="J12185" t="s">
        <v>14</v>
      </c>
      <c r="K12185">
        <v>48</v>
      </c>
      <c r="L12185" t="s">
        <v>15</v>
      </c>
    </row>
    <row r="12186" spans="1:12">
      <c r="A12186" t="e">
        <f ca="1">E00251716548221</f>
        <v>#NAME?</v>
      </c>
      <c r="B12186">
        <v>449</v>
      </c>
      <c r="C12186" t="s">
        <v>124</v>
      </c>
      <c r="D12186" s="1">
        <v>41759</v>
      </c>
      <c r="F12186">
        <v>2</v>
      </c>
      <c r="G12186">
        <v>4019</v>
      </c>
      <c r="H12186" t="s">
        <v>26</v>
      </c>
      <c r="J12186" t="s">
        <v>14</v>
      </c>
      <c r="K12186">
        <v>48</v>
      </c>
      <c r="L12186" t="s">
        <v>15</v>
      </c>
    </row>
    <row r="12187" spans="1:12">
      <c r="A12187" t="e">
        <f ca="1">E00251716548221</f>
        <v>#NAME?</v>
      </c>
      <c r="B12187">
        <v>449</v>
      </c>
      <c r="C12187" t="s">
        <v>124</v>
      </c>
      <c r="D12187" s="1">
        <v>42632</v>
      </c>
      <c r="F12187">
        <v>1</v>
      </c>
      <c r="G12187">
        <v>4019</v>
      </c>
      <c r="H12187" t="s">
        <v>26</v>
      </c>
      <c r="J12187" t="s">
        <v>14</v>
      </c>
      <c r="K12187">
        <v>51</v>
      </c>
      <c r="L12187" t="s">
        <v>15</v>
      </c>
    </row>
    <row r="12188" spans="1:12">
      <c r="A12188" t="e">
        <f ca="1">E00251432151321</f>
        <v>#NAME?</v>
      </c>
      <c r="B12188">
        <v>494</v>
      </c>
      <c r="C12188" t="s">
        <v>63</v>
      </c>
      <c r="D12188" s="1">
        <v>43049</v>
      </c>
      <c r="F12188">
        <v>4</v>
      </c>
      <c r="G12188">
        <v>2809</v>
      </c>
      <c r="H12188" t="s">
        <v>90</v>
      </c>
      <c r="J12188" t="s">
        <v>14</v>
      </c>
      <c r="K12188">
        <v>50</v>
      </c>
      <c r="L12188" t="s">
        <v>15</v>
      </c>
    </row>
    <row r="12189" spans="1:12">
      <c r="A12189" t="e">
        <f ca="1">E00251616233021</f>
        <v>#NAME?</v>
      </c>
      <c r="B12189">
        <v>1325</v>
      </c>
      <c r="C12189" t="s">
        <v>605</v>
      </c>
      <c r="D12189" s="1">
        <v>42887</v>
      </c>
      <c r="F12189">
        <v>2</v>
      </c>
      <c r="G12189">
        <v>5929</v>
      </c>
      <c r="H12189" t="s">
        <v>606</v>
      </c>
      <c r="J12189" t="s">
        <v>14</v>
      </c>
      <c r="K12189">
        <v>55</v>
      </c>
      <c r="L12189" t="s">
        <v>15</v>
      </c>
    </row>
    <row r="12190" spans="1:12">
      <c r="A12190" t="e">
        <f ca="1">E00251626575521</f>
        <v>#NAME?</v>
      </c>
      <c r="B12190">
        <v>278</v>
      </c>
      <c r="C12190" t="s">
        <v>222</v>
      </c>
      <c r="D12190" s="1">
        <v>42612</v>
      </c>
      <c r="F12190">
        <v>1</v>
      </c>
      <c r="G12190">
        <v>2169</v>
      </c>
      <c r="H12190" t="s">
        <v>40</v>
      </c>
      <c r="J12190" t="s">
        <v>14</v>
      </c>
      <c r="K12190">
        <v>46</v>
      </c>
      <c r="L12190" t="s">
        <v>15</v>
      </c>
    </row>
    <row r="12191" spans="1:12">
      <c r="A12191" t="e">
        <f ca="1">E00251615134721</f>
        <v>#NAME?</v>
      </c>
      <c r="B12191">
        <v>62</v>
      </c>
      <c r="C12191" t="s">
        <v>20</v>
      </c>
      <c r="D12191" s="1">
        <v>41816</v>
      </c>
      <c r="F12191">
        <v>1</v>
      </c>
      <c r="G12191">
        <v>29690</v>
      </c>
      <c r="H12191" t="s">
        <v>52</v>
      </c>
      <c r="J12191" t="s">
        <v>14</v>
      </c>
      <c r="K12191">
        <v>62</v>
      </c>
      <c r="L12191" t="s">
        <v>15</v>
      </c>
    </row>
    <row r="12192" spans="1:12">
      <c r="A12192" t="e">
        <f ca="1">E00251429298321</f>
        <v>#NAME?</v>
      </c>
      <c r="B12192">
        <v>276</v>
      </c>
      <c r="C12192" t="s">
        <v>122</v>
      </c>
      <c r="D12192" s="1">
        <v>41985</v>
      </c>
      <c r="F12192">
        <v>1</v>
      </c>
      <c r="G12192">
        <v>7231</v>
      </c>
      <c r="H12192" t="s">
        <v>128</v>
      </c>
      <c r="J12192" t="s">
        <v>14</v>
      </c>
      <c r="K12192">
        <v>48</v>
      </c>
      <c r="L12192" t="s">
        <v>15</v>
      </c>
    </row>
    <row r="12193" spans="1:12">
      <c r="A12193" t="e">
        <f ca="1">E00251512459221</f>
        <v>#NAME?</v>
      </c>
      <c r="B12193">
        <v>1929</v>
      </c>
      <c r="C12193" t="s">
        <v>195</v>
      </c>
      <c r="D12193" s="1">
        <v>41710</v>
      </c>
      <c r="F12193">
        <v>3</v>
      </c>
      <c r="G12193">
        <v>49390</v>
      </c>
      <c r="H12193" t="s">
        <v>59</v>
      </c>
      <c r="J12193" t="s">
        <v>14</v>
      </c>
      <c r="K12193">
        <v>42</v>
      </c>
      <c r="L12193" t="s">
        <v>15</v>
      </c>
    </row>
    <row r="12194" spans="1:12">
      <c r="A12194" t="e">
        <f ca="1">E00251615134721</f>
        <v>#NAME?</v>
      </c>
      <c r="B12194">
        <v>62</v>
      </c>
      <c r="C12194" t="s">
        <v>20</v>
      </c>
      <c r="D12194" s="1">
        <v>41226</v>
      </c>
      <c r="F12194">
        <v>1</v>
      </c>
      <c r="G12194">
        <v>4019</v>
      </c>
      <c r="H12194" t="s">
        <v>26</v>
      </c>
      <c r="J12194" t="s">
        <v>14</v>
      </c>
      <c r="K12194">
        <v>61</v>
      </c>
      <c r="L12194" t="s">
        <v>15</v>
      </c>
    </row>
    <row r="12195" spans="1:12">
      <c r="A12195" t="e">
        <f ca="1">E00251512459221</f>
        <v>#NAME?</v>
      </c>
      <c r="B12195">
        <v>1929</v>
      </c>
      <c r="C12195" t="s">
        <v>195</v>
      </c>
      <c r="D12195" s="1">
        <v>42586</v>
      </c>
      <c r="F12195">
        <v>1</v>
      </c>
      <c r="G12195">
        <v>30000</v>
      </c>
      <c r="H12195" t="s">
        <v>144</v>
      </c>
      <c r="J12195" t="s">
        <v>14</v>
      </c>
      <c r="K12195">
        <v>45</v>
      </c>
      <c r="L12195" t="s">
        <v>15</v>
      </c>
    </row>
    <row r="12196" spans="1:12">
      <c r="A12196" t="e">
        <f ca="1">E00251626575521</f>
        <v>#NAME?</v>
      </c>
      <c r="B12196">
        <v>278</v>
      </c>
      <c r="C12196" t="s">
        <v>222</v>
      </c>
      <c r="D12196" s="1">
        <v>41379</v>
      </c>
      <c r="F12196">
        <v>2</v>
      </c>
      <c r="G12196">
        <v>5789</v>
      </c>
      <c r="H12196" t="s">
        <v>552</v>
      </c>
      <c r="J12196" t="s">
        <v>14</v>
      </c>
      <c r="K12196">
        <v>42</v>
      </c>
      <c r="L12196" t="s">
        <v>15</v>
      </c>
    </row>
    <row r="12197" spans="1:12">
      <c r="A12197" t="e">
        <f ca="1">E00251512459221</f>
        <v>#NAME?</v>
      </c>
      <c r="B12197">
        <v>1929</v>
      </c>
      <c r="C12197" t="s">
        <v>195</v>
      </c>
      <c r="D12197" s="1">
        <v>42194</v>
      </c>
      <c r="F12197">
        <v>4</v>
      </c>
      <c r="G12197">
        <v>69010</v>
      </c>
      <c r="H12197" t="s">
        <v>294</v>
      </c>
      <c r="J12197" t="s">
        <v>14</v>
      </c>
      <c r="K12197">
        <v>44</v>
      </c>
      <c r="L12197" t="s">
        <v>15</v>
      </c>
    </row>
    <row r="12198" spans="1:12">
      <c r="A12198" t="e">
        <f ca="1">E00251615134721</f>
        <v>#NAME?</v>
      </c>
      <c r="B12198">
        <v>62</v>
      </c>
      <c r="C12198" t="s">
        <v>20</v>
      </c>
      <c r="D12198" s="1">
        <v>42061</v>
      </c>
      <c r="F12198">
        <v>1</v>
      </c>
      <c r="G12198">
        <v>8830</v>
      </c>
      <c r="H12198" t="s">
        <v>691</v>
      </c>
      <c r="J12198" t="s">
        <v>14</v>
      </c>
      <c r="K12198">
        <v>63</v>
      </c>
      <c r="L12198" t="s">
        <v>15</v>
      </c>
    </row>
    <row r="12199" spans="1:12">
      <c r="A12199" t="e">
        <f ca="1">E00251615134721</f>
        <v>#NAME?</v>
      </c>
      <c r="B12199">
        <v>62</v>
      </c>
      <c r="C12199" t="s">
        <v>20</v>
      </c>
      <c r="D12199" s="1">
        <v>42153</v>
      </c>
      <c r="F12199">
        <v>3</v>
      </c>
      <c r="G12199">
        <v>4019</v>
      </c>
      <c r="H12199" t="s">
        <v>26</v>
      </c>
      <c r="J12199" t="s">
        <v>14</v>
      </c>
      <c r="K12199">
        <v>63</v>
      </c>
      <c r="L12199" t="s">
        <v>15</v>
      </c>
    </row>
    <row r="12200" spans="1:12">
      <c r="A12200" t="e">
        <f ca="1">E00251615134721</f>
        <v>#NAME?</v>
      </c>
      <c r="B12200">
        <v>62</v>
      </c>
      <c r="C12200" t="s">
        <v>20</v>
      </c>
      <c r="D12200" s="1">
        <v>42033</v>
      </c>
      <c r="F12200">
        <v>1</v>
      </c>
      <c r="G12200">
        <v>8830</v>
      </c>
      <c r="H12200" t="s">
        <v>691</v>
      </c>
      <c r="J12200" t="s">
        <v>14</v>
      </c>
      <c r="K12200">
        <v>63</v>
      </c>
      <c r="L12200" t="s">
        <v>15</v>
      </c>
    </row>
    <row r="12201" spans="1:12">
      <c r="A12201" t="e">
        <f ca="1">E00251427098221</f>
        <v>#NAME?</v>
      </c>
      <c r="B12201">
        <v>11</v>
      </c>
      <c r="C12201" t="s">
        <v>245</v>
      </c>
      <c r="D12201" s="1">
        <v>41467</v>
      </c>
      <c r="F12201">
        <v>1</v>
      </c>
      <c r="G12201">
        <v>4019</v>
      </c>
      <c r="H12201" t="s">
        <v>26</v>
      </c>
      <c r="J12201" t="s">
        <v>14</v>
      </c>
      <c r="K12201">
        <v>40</v>
      </c>
      <c r="L12201" t="s">
        <v>15</v>
      </c>
    </row>
    <row r="12202" spans="1:12">
      <c r="A12202" t="e">
        <f ca="1">E00251615134721</f>
        <v>#NAME?</v>
      </c>
      <c r="B12202">
        <v>62</v>
      </c>
      <c r="C12202" t="s">
        <v>20</v>
      </c>
      <c r="D12202" s="1">
        <v>42194</v>
      </c>
      <c r="F12202">
        <v>1</v>
      </c>
      <c r="G12202">
        <v>4019</v>
      </c>
      <c r="H12202" t="s">
        <v>26</v>
      </c>
      <c r="J12202" t="s">
        <v>14</v>
      </c>
      <c r="K12202">
        <v>63</v>
      </c>
      <c r="L12202" t="s">
        <v>15</v>
      </c>
    </row>
    <row r="12203" spans="1:12">
      <c r="A12203" t="e">
        <f ca="1">E00251615134721</f>
        <v>#NAME?</v>
      </c>
      <c r="B12203">
        <v>62</v>
      </c>
      <c r="C12203" t="s">
        <v>20</v>
      </c>
      <c r="D12203" s="1">
        <v>42719</v>
      </c>
      <c r="F12203">
        <v>4</v>
      </c>
      <c r="G12203">
        <v>27800</v>
      </c>
      <c r="H12203" t="s">
        <v>145</v>
      </c>
      <c r="J12203" t="s">
        <v>14</v>
      </c>
      <c r="K12203">
        <v>65</v>
      </c>
      <c r="L12203" t="s">
        <v>15</v>
      </c>
    </row>
    <row r="12204" spans="1:12">
      <c r="A12204" t="e">
        <f ca="1">E00251512351721</f>
        <v>#NAME?</v>
      </c>
      <c r="B12204">
        <v>1038</v>
      </c>
      <c r="C12204" t="s">
        <v>1062</v>
      </c>
      <c r="D12204" s="1">
        <v>42929</v>
      </c>
      <c r="F12204">
        <v>1</v>
      </c>
      <c r="G12204">
        <v>30928</v>
      </c>
      <c r="H12204" t="s">
        <v>905</v>
      </c>
      <c r="J12204" t="s">
        <v>272</v>
      </c>
      <c r="K12204">
        <v>50</v>
      </c>
      <c r="L12204" t="s">
        <v>15</v>
      </c>
    </row>
    <row r="12205" spans="1:12">
      <c r="A12205" t="e">
        <f ca="1">E00251626575521</f>
        <v>#NAME?</v>
      </c>
      <c r="B12205">
        <v>278</v>
      </c>
      <c r="C12205" t="s">
        <v>222</v>
      </c>
      <c r="D12205" s="1">
        <v>41729</v>
      </c>
      <c r="F12205">
        <v>1</v>
      </c>
      <c r="G12205">
        <v>5651</v>
      </c>
      <c r="H12205" t="s">
        <v>617</v>
      </c>
      <c r="J12205" t="s">
        <v>14</v>
      </c>
      <c r="K12205">
        <v>43</v>
      </c>
      <c r="L12205" t="s">
        <v>15</v>
      </c>
    </row>
    <row r="12206" spans="1:12">
      <c r="A12206" t="e">
        <f ca="1">E00251510761421</f>
        <v>#NAME?</v>
      </c>
      <c r="B12206">
        <v>104</v>
      </c>
      <c r="C12206" t="s">
        <v>88</v>
      </c>
      <c r="D12206" s="1">
        <v>41771</v>
      </c>
      <c r="F12206">
        <v>1</v>
      </c>
      <c r="G12206">
        <v>2169</v>
      </c>
      <c r="H12206" t="s">
        <v>40</v>
      </c>
      <c r="J12206" t="s">
        <v>14</v>
      </c>
      <c r="K12206">
        <v>46</v>
      </c>
      <c r="L12206" t="s">
        <v>15</v>
      </c>
    </row>
    <row r="12207" spans="1:12">
      <c r="A12207" t="e">
        <f ca="1">E00251510248921</f>
        <v>#NAME?</v>
      </c>
      <c r="B12207">
        <v>160</v>
      </c>
      <c r="C12207" t="s">
        <v>278</v>
      </c>
      <c r="D12207" s="1">
        <v>42786</v>
      </c>
      <c r="F12207">
        <v>1</v>
      </c>
      <c r="G12207">
        <v>30983</v>
      </c>
      <c r="H12207" t="s">
        <v>325</v>
      </c>
      <c r="J12207" t="s">
        <v>14</v>
      </c>
      <c r="K12207">
        <v>43</v>
      </c>
      <c r="L12207" t="s">
        <v>15</v>
      </c>
    </row>
    <row r="12208" spans="1:12">
      <c r="A12208" t="e">
        <f ca="1">E00251429298321</f>
        <v>#NAME?</v>
      </c>
      <c r="B12208">
        <v>276</v>
      </c>
      <c r="C12208" t="s">
        <v>122</v>
      </c>
      <c r="D12208" s="1">
        <v>41080</v>
      </c>
      <c r="F12208">
        <v>1</v>
      </c>
      <c r="G12208">
        <v>49390</v>
      </c>
      <c r="H12208" t="s">
        <v>59</v>
      </c>
      <c r="J12208" t="s">
        <v>14</v>
      </c>
      <c r="K12208">
        <v>45</v>
      </c>
      <c r="L12208" t="s">
        <v>15</v>
      </c>
    </row>
    <row r="12209" spans="1:12">
      <c r="A12209" t="e">
        <f ca="1">E00251429298321</f>
        <v>#NAME?</v>
      </c>
      <c r="B12209">
        <v>276</v>
      </c>
      <c r="C12209" t="s">
        <v>122</v>
      </c>
      <c r="D12209" s="1">
        <v>42818</v>
      </c>
      <c r="F12209">
        <v>2</v>
      </c>
      <c r="G12209">
        <v>6929</v>
      </c>
      <c r="H12209" t="s">
        <v>36</v>
      </c>
      <c r="J12209" t="s">
        <v>14</v>
      </c>
      <c r="K12209">
        <v>50</v>
      </c>
      <c r="L12209" t="s">
        <v>15</v>
      </c>
    </row>
    <row r="12210" spans="1:12">
      <c r="A12210" t="e">
        <f ca="1">E00251615134721</f>
        <v>#NAME?</v>
      </c>
      <c r="B12210">
        <v>62</v>
      </c>
      <c r="C12210" t="s">
        <v>20</v>
      </c>
      <c r="D12210" s="1">
        <v>41821</v>
      </c>
      <c r="F12210">
        <v>2</v>
      </c>
      <c r="G12210">
        <v>4019</v>
      </c>
      <c r="H12210" t="s">
        <v>26</v>
      </c>
      <c r="J12210" t="s">
        <v>14</v>
      </c>
      <c r="K12210">
        <v>62</v>
      </c>
      <c r="L12210" t="s">
        <v>15</v>
      </c>
    </row>
    <row r="12211" spans="1:12">
      <c r="A12211" t="e">
        <f ca="1">E00251528913621</f>
        <v>#NAME?</v>
      </c>
      <c r="B12211">
        <v>293</v>
      </c>
      <c r="C12211" t="s">
        <v>25</v>
      </c>
      <c r="D12211" s="1">
        <v>41138</v>
      </c>
      <c r="F12211">
        <v>1</v>
      </c>
      <c r="G12211">
        <v>3004</v>
      </c>
      <c r="H12211" t="s">
        <v>104</v>
      </c>
      <c r="J12211" t="s">
        <v>14</v>
      </c>
      <c r="K12211">
        <v>39</v>
      </c>
      <c r="L12211" t="s">
        <v>15</v>
      </c>
    </row>
    <row r="12212" spans="1:12">
      <c r="A12212" t="e">
        <f ca="1">E00251510761421</f>
        <v>#NAME?</v>
      </c>
      <c r="B12212">
        <v>104</v>
      </c>
      <c r="C12212" t="s">
        <v>88</v>
      </c>
      <c r="D12212" s="1">
        <v>41765</v>
      </c>
      <c r="F12212">
        <v>1</v>
      </c>
      <c r="G12212">
        <v>2169</v>
      </c>
      <c r="H12212" t="s">
        <v>40</v>
      </c>
      <c r="J12212" t="s">
        <v>14</v>
      </c>
      <c r="K12212">
        <v>46</v>
      </c>
      <c r="L12212" t="s">
        <v>15</v>
      </c>
    </row>
    <row r="12213" spans="1:12">
      <c r="A12213" t="e">
        <f ca="1">E00251429298321</f>
        <v>#NAME?</v>
      </c>
      <c r="B12213">
        <v>276</v>
      </c>
      <c r="C12213" t="s">
        <v>122</v>
      </c>
      <c r="D12213" s="1">
        <v>41642</v>
      </c>
      <c r="F12213">
        <v>2</v>
      </c>
      <c r="G12213">
        <v>49390</v>
      </c>
      <c r="H12213" t="s">
        <v>59</v>
      </c>
      <c r="J12213" t="s">
        <v>14</v>
      </c>
      <c r="K12213">
        <v>47</v>
      </c>
      <c r="L12213" t="s">
        <v>15</v>
      </c>
    </row>
    <row r="12214" spans="1:12">
      <c r="A12214" t="e">
        <f ca="1">E00251510761421</f>
        <v>#NAME?</v>
      </c>
      <c r="B12214">
        <v>104</v>
      </c>
      <c r="C12214" t="s">
        <v>88</v>
      </c>
      <c r="D12214" s="1">
        <v>41498</v>
      </c>
      <c r="F12214">
        <v>1</v>
      </c>
      <c r="G12214">
        <v>37230</v>
      </c>
      <c r="H12214" t="s">
        <v>361</v>
      </c>
      <c r="J12214" t="s">
        <v>14</v>
      </c>
      <c r="K12214">
        <v>45</v>
      </c>
      <c r="L12214" t="s">
        <v>15</v>
      </c>
    </row>
    <row r="12215" spans="1:12">
      <c r="A12215" t="e">
        <f ca="1">E00251528913621</f>
        <v>#NAME?</v>
      </c>
      <c r="B12215">
        <v>293</v>
      </c>
      <c r="C12215" t="s">
        <v>25</v>
      </c>
      <c r="D12215" s="1">
        <v>40954</v>
      </c>
      <c r="F12215">
        <v>2</v>
      </c>
      <c r="G12215">
        <v>3004</v>
      </c>
      <c r="H12215" t="s">
        <v>104</v>
      </c>
      <c r="J12215" t="s">
        <v>14</v>
      </c>
      <c r="K12215">
        <v>39</v>
      </c>
      <c r="L12215" t="s">
        <v>15</v>
      </c>
    </row>
    <row r="12216" spans="1:12">
      <c r="A12216" t="e">
        <f ca="1">E00251615134721</f>
        <v>#NAME?</v>
      </c>
      <c r="B12216">
        <v>62</v>
      </c>
      <c r="C12216" t="s">
        <v>20</v>
      </c>
      <c r="D12216" s="1">
        <v>43048</v>
      </c>
      <c r="F12216">
        <v>4</v>
      </c>
      <c r="G12216">
        <v>38619</v>
      </c>
      <c r="H12216" t="s">
        <v>299</v>
      </c>
      <c r="J12216" t="s">
        <v>14</v>
      </c>
      <c r="K12216">
        <v>65</v>
      </c>
      <c r="L12216" t="s">
        <v>15</v>
      </c>
    </row>
    <row r="12217" spans="1:12">
      <c r="A12217" t="e">
        <f ca="1">E00251528913621</f>
        <v>#NAME?</v>
      </c>
      <c r="B12217">
        <v>293</v>
      </c>
      <c r="C12217" t="s">
        <v>25</v>
      </c>
      <c r="D12217" s="1">
        <v>43048</v>
      </c>
      <c r="F12217">
        <v>2</v>
      </c>
      <c r="G12217">
        <v>4019</v>
      </c>
      <c r="H12217" t="s">
        <v>26</v>
      </c>
      <c r="J12217" t="s">
        <v>14</v>
      </c>
      <c r="K12217">
        <v>44</v>
      </c>
      <c r="L12217" t="s">
        <v>15</v>
      </c>
    </row>
    <row r="12218" spans="1:12">
      <c r="A12218" t="e">
        <f ca="1">E00251430348521</f>
        <v>#NAME?</v>
      </c>
      <c r="B12218">
        <v>772</v>
      </c>
      <c r="C12218" t="s">
        <v>170</v>
      </c>
      <c r="D12218" s="1">
        <v>42034</v>
      </c>
      <c r="E12218">
        <v>2</v>
      </c>
      <c r="F12218">
        <v>1</v>
      </c>
      <c r="G12218">
        <v>2181</v>
      </c>
      <c r="H12218" t="s">
        <v>1293</v>
      </c>
      <c r="J12218" t="s">
        <v>34</v>
      </c>
      <c r="K12218">
        <v>64</v>
      </c>
      <c r="L12218" t="s">
        <v>15</v>
      </c>
    </row>
    <row r="12219" spans="1:12">
      <c r="A12219" t="e">
        <f ca="1">E00251532368021</f>
        <v>#NAME?</v>
      </c>
      <c r="B12219">
        <v>6046</v>
      </c>
      <c r="C12219" t="s">
        <v>98</v>
      </c>
      <c r="D12219" s="1">
        <v>42400</v>
      </c>
      <c r="E12219">
        <v>3</v>
      </c>
      <c r="F12219">
        <v>3</v>
      </c>
      <c r="G12219">
        <v>2859</v>
      </c>
      <c r="H12219" t="s">
        <v>362</v>
      </c>
      <c r="J12219" t="s">
        <v>34</v>
      </c>
      <c r="K12219">
        <v>58</v>
      </c>
      <c r="L12219" t="s">
        <v>15</v>
      </c>
    </row>
    <row r="12220" spans="1:12">
      <c r="A12220" t="e">
        <f ca="1">E00251430348521</f>
        <v>#NAME?</v>
      </c>
      <c r="B12220">
        <v>772</v>
      </c>
      <c r="C12220" t="s">
        <v>170</v>
      </c>
      <c r="D12220" s="1">
        <v>42398</v>
      </c>
      <c r="E12220">
        <v>1</v>
      </c>
      <c r="F12220">
        <v>4</v>
      </c>
      <c r="G12220">
        <v>5920</v>
      </c>
      <c r="H12220" t="s">
        <v>417</v>
      </c>
      <c r="J12220" t="s">
        <v>34</v>
      </c>
      <c r="K12220">
        <v>65</v>
      </c>
      <c r="L12220" t="s">
        <v>15</v>
      </c>
    </row>
    <row r="12221" spans="1:12">
      <c r="A12221" t="e">
        <f ca="1">E00251524951321</f>
        <v>#NAME?</v>
      </c>
      <c r="B12221">
        <v>455</v>
      </c>
      <c r="C12221" t="s">
        <v>312</v>
      </c>
      <c r="D12221" s="1">
        <v>41485</v>
      </c>
      <c r="F12221">
        <v>1</v>
      </c>
      <c r="G12221">
        <v>4019</v>
      </c>
      <c r="H12221" t="s">
        <v>26</v>
      </c>
      <c r="J12221" t="s">
        <v>14</v>
      </c>
      <c r="K12221">
        <v>51</v>
      </c>
      <c r="L12221" t="s">
        <v>15</v>
      </c>
    </row>
    <row r="12222" spans="1:12">
      <c r="A12222" t="e">
        <f ca="1">E00251619839021</f>
        <v>#NAME?</v>
      </c>
      <c r="B12222">
        <v>437</v>
      </c>
      <c r="C12222" t="s">
        <v>216</v>
      </c>
      <c r="D12222" s="1">
        <v>41032</v>
      </c>
      <c r="F12222">
        <v>2</v>
      </c>
      <c r="G12222">
        <v>4019</v>
      </c>
      <c r="H12222" t="s">
        <v>26</v>
      </c>
      <c r="J12222" t="s">
        <v>14</v>
      </c>
      <c r="K12222">
        <v>45</v>
      </c>
      <c r="L12222" t="s">
        <v>15</v>
      </c>
    </row>
    <row r="12223" spans="1:12">
      <c r="A12223" t="e">
        <f ca="1">E00251439864321</f>
        <v>#NAME?</v>
      </c>
      <c r="B12223">
        <v>496</v>
      </c>
      <c r="C12223" t="s">
        <v>365</v>
      </c>
      <c r="D12223" s="1">
        <v>41506</v>
      </c>
      <c r="F12223">
        <v>1</v>
      </c>
      <c r="G12223">
        <v>7295</v>
      </c>
      <c r="H12223" t="s">
        <v>76</v>
      </c>
      <c r="J12223" t="s">
        <v>14</v>
      </c>
      <c r="K12223">
        <v>40</v>
      </c>
      <c r="L12223" t="s">
        <v>15</v>
      </c>
    </row>
    <row r="12224" spans="1:12">
      <c r="A12224" t="e">
        <f ca="1">E00251510761421</f>
        <v>#NAME?</v>
      </c>
      <c r="B12224">
        <v>104</v>
      </c>
      <c r="C12224" t="s">
        <v>88</v>
      </c>
      <c r="D12224" s="1">
        <v>42999</v>
      </c>
      <c r="F12224">
        <v>1</v>
      </c>
      <c r="G12224">
        <v>4660</v>
      </c>
      <c r="H12224" t="s">
        <v>215</v>
      </c>
      <c r="J12224" t="s">
        <v>14</v>
      </c>
      <c r="K12224">
        <v>49</v>
      </c>
      <c r="L12224" t="s">
        <v>15</v>
      </c>
    </row>
    <row r="12225" spans="1:12">
      <c r="A12225" t="e">
        <f ca="1">E00251512443421</f>
        <v>#NAME?</v>
      </c>
      <c r="B12225">
        <v>1929</v>
      </c>
      <c r="C12225" t="s">
        <v>195</v>
      </c>
      <c r="D12225" s="1">
        <v>41486</v>
      </c>
      <c r="F12225">
        <v>1</v>
      </c>
      <c r="G12225">
        <v>2800</v>
      </c>
      <c r="H12225" t="s">
        <v>717</v>
      </c>
      <c r="J12225" t="s">
        <v>14</v>
      </c>
      <c r="K12225">
        <v>53</v>
      </c>
      <c r="L12225" t="s">
        <v>15</v>
      </c>
    </row>
    <row r="12226" spans="1:12">
      <c r="A12226" t="e">
        <f ca="1">E00251512443421</f>
        <v>#NAME?</v>
      </c>
      <c r="B12226">
        <v>1929</v>
      </c>
      <c r="C12226" t="s">
        <v>195</v>
      </c>
      <c r="D12226" s="1">
        <v>42892</v>
      </c>
      <c r="F12226">
        <v>1</v>
      </c>
      <c r="G12226">
        <v>69010</v>
      </c>
      <c r="H12226" t="s">
        <v>294</v>
      </c>
      <c r="J12226" t="s">
        <v>14</v>
      </c>
      <c r="K12226">
        <v>57</v>
      </c>
      <c r="L12226" t="s">
        <v>15</v>
      </c>
    </row>
    <row r="12227" spans="1:12">
      <c r="A12227" t="e">
        <f ca="1">E00251533600621</f>
        <v>#NAME?</v>
      </c>
      <c r="B12227">
        <v>104</v>
      </c>
      <c r="C12227" t="s">
        <v>88</v>
      </c>
      <c r="D12227" s="1">
        <v>41716</v>
      </c>
      <c r="F12227">
        <v>1</v>
      </c>
      <c r="G12227">
        <v>38830</v>
      </c>
      <c r="H12227" t="s">
        <v>847</v>
      </c>
      <c r="J12227" t="s">
        <v>14</v>
      </c>
      <c r="K12227">
        <v>56</v>
      </c>
      <c r="L12227" t="s">
        <v>15</v>
      </c>
    </row>
    <row r="12228" spans="1:12">
      <c r="A12228" t="e">
        <f ca="1">E00251533600621</f>
        <v>#NAME?</v>
      </c>
      <c r="B12228">
        <v>104</v>
      </c>
      <c r="C12228" t="s">
        <v>88</v>
      </c>
      <c r="D12228" s="1">
        <v>41736</v>
      </c>
      <c r="F12228">
        <v>1</v>
      </c>
      <c r="G12228">
        <v>38830</v>
      </c>
      <c r="H12228" t="s">
        <v>847</v>
      </c>
      <c r="J12228" t="s">
        <v>14</v>
      </c>
      <c r="K12228">
        <v>56</v>
      </c>
      <c r="L12228" t="s">
        <v>15</v>
      </c>
    </row>
    <row r="12229" spans="1:12">
      <c r="A12229" t="e">
        <f ca="1">E00251533600621</f>
        <v>#NAME?</v>
      </c>
      <c r="B12229">
        <v>104</v>
      </c>
      <c r="C12229" t="s">
        <v>88</v>
      </c>
      <c r="D12229" s="1">
        <v>42541</v>
      </c>
      <c r="F12229">
        <v>1</v>
      </c>
      <c r="G12229">
        <v>2720</v>
      </c>
      <c r="H12229" t="s">
        <v>65</v>
      </c>
      <c r="J12229" t="s">
        <v>14</v>
      </c>
      <c r="K12229">
        <v>58</v>
      </c>
      <c r="L12229" t="s">
        <v>15</v>
      </c>
    </row>
    <row r="12230" spans="1:12">
      <c r="A12230" t="e">
        <f ca="1">E00251613168521</f>
        <v>#NAME?</v>
      </c>
      <c r="B12230">
        <v>48</v>
      </c>
      <c r="C12230" t="s">
        <v>249</v>
      </c>
      <c r="D12230" s="1">
        <v>43038</v>
      </c>
      <c r="F12230">
        <v>3</v>
      </c>
      <c r="G12230">
        <v>27800</v>
      </c>
      <c r="H12230" t="s">
        <v>145</v>
      </c>
      <c r="J12230" t="s">
        <v>14</v>
      </c>
      <c r="K12230">
        <v>41</v>
      </c>
      <c r="L12230" t="s">
        <v>15</v>
      </c>
    </row>
    <row r="12231" spans="1:12">
      <c r="A12231" t="e">
        <f ca="1">E00251529543621</f>
        <v>#NAME?</v>
      </c>
      <c r="B12231">
        <v>166</v>
      </c>
      <c r="C12231" t="s">
        <v>626</v>
      </c>
      <c r="D12231" s="1">
        <v>41242</v>
      </c>
      <c r="F12231">
        <v>4</v>
      </c>
      <c r="G12231">
        <v>25000</v>
      </c>
      <c r="H12231" t="s">
        <v>178</v>
      </c>
      <c r="J12231" t="s">
        <v>14</v>
      </c>
      <c r="K12231">
        <v>49</v>
      </c>
      <c r="L12231" t="s">
        <v>15</v>
      </c>
    </row>
    <row r="12232" spans="1:12">
      <c r="A12232" t="e">
        <f ca="1">E00251529543621</f>
        <v>#NAME?</v>
      </c>
      <c r="B12232">
        <v>166</v>
      </c>
      <c r="C12232" t="s">
        <v>626</v>
      </c>
      <c r="D12232" s="1">
        <v>41984</v>
      </c>
      <c r="F12232">
        <v>3</v>
      </c>
      <c r="G12232">
        <v>2721</v>
      </c>
      <c r="H12232" t="s">
        <v>465</v>
      </c>
      <c r="J12232" t="s">
        <v>14</v>
      </c>
      <c r="K12232">
        <v>51</v>
      </c>
      <c r="L12232" t="s">
        <v>15</v>
      </c>
    </row>
    <row r="12233" spans="1:12">
      <c r="A12233" t="e">
        <f ca="1">E00251617696721</f>
        <v>#NAME?</v>
      </c>
      <c r="B12233">
        <v>444</v>
      </c>
      <c r="C12233" t="s">
        <v>819</v>
      </c>
      <c r="D12233" s="1">
        <v>41933</v>
      </c>
      <c r="F12233">
        <v>1</v>
      </c>
      <c r="G12233">
        <v>38200</v>
      </c>
      <c r="H12233" t="s">
        <v>747</v>
      </c>
      <c r="J12233" t="s">
        <v>14</v>
      </c>
      <c r="K12233">
        <v>51</v>
      </c>
      <c r="L12233" t="s">
        <v>15</v>
      </c>
    </row>
    <row r="12234" spans="1:12">
      <c r="A12234" t="e">
        <f ca="1">E00251617696721</f>
        <v>#NAME?</v>
      </c>
      <c r="B12234">
        <v>444</v>
      </c>
      <c r="C12234" t="s">
        <v>819</v>
      </c>
      <c r="D12234" s="1">
        <v>42717</v>
      </c>
      <c r="F12234">
        <v>1</v>
      </c>
      <c r="G12234">
        <v>4189</v>
      </c>
      <c r="H12234" t="s">
        <v>335</v>
      </c>
      <c r="J12234" t="s">
        <v>14</v>
      </c>
      <c r="K12234">
        <v>53</v>
      </c>
      <c r="L12234" t="s">
        <v>15</v>
      </c>
    </row>
    <row r="12235" spans="1:12">
      <c r="A12235" t="e">
        <f ca="1">E00251524951321</f>
        <v>#NAME?</v>
      </c>
      <c r="B12235">
        <v>455</v>
      </c>
      <c r="C12235" t="s">
        <v>312</v>
      </c>
      <c r="D12235" s="1">
        <v>41141</v>
      </c>
      <c r="F12235">
        <v>1</v>
      </c>
      <c r="G12235">
        <v>4019</v>
      </c>
      <c r="H12235" t="s">
        <v>26</v>
      </c>
      <c r="J12235" t="s">
        <v>14</v>
      </c>
      <c r="K12235">
        <v>50</v>
      </c>
      <c r="L12235" t="s">
        <v>15</v>
      </c>
    </row>
    <row r="12236" spans="1:12">
      <c r="A12236" t="e">
        <f ca="1">E00251533600621</f>
        <v>#NAME?</v>
      </c>
      <c r="B12236">
        <v>104</v>
      </c>
      <c r="C12236" t="s">
        <v>88</v>
      </c>
      <c r="D12236" s="1">
        <v>42926</v>
      </c>
      <c r="F12236">
        <v>4</v>
      </c>
      <c r="G12236">
        <v>27800</v>
      </c>
      <c r="H12236" t="s">
        <v>145</v>
      </c>
      <c r="J12236" t="s">
        <v>14</v>
      </c>
      <c r="K12236">
        <v>59</v>
      </c>
      <c r="L12236" t="s">
        <v>15</v>
      </c>
    </row>
    <row r="12237" spans="1:12">
      <c r="A12237" t="e">
        <f ca="1">E00251533600621</f>
        <v>#NAME?</v>
      </c>
      <c r="B12237">
        <v>104</v>
      </c>
      <c r="C12237" t="s">
        <v>88</v>
      </c>
      <c r="D12237" s="1">
        <v>41436</v>
      </c>
      <c r="F12237">
        <v>1</v>
      </c>
      <c r="G12237">
        <v>78079</v>
      </c>
      <c r="H12237" t="s">
        <v>49</v>
      </c>
      <c r="J12237" t="s">
        <v>14</v>
      </c>
      <c r="K12237">
        <v>55</v>
      </c>
      <c r="L12237" t="s">
        <v>22</v>
      </c>
    </row>
    <row r="12238" spans="1:12">
      <c r="A12238" t="e">
        <f ca="1">E00251533600621</f>
        <v>#NAME?</v>
      </c>
      <c r="B12238">
        <v>104</v>
      </c>
      <c r="C12238" t="s">
        <v>88</v>
      </c>
      <c r="D12238" s="1">
        <v>42926</v>
      </c>
      <c r="F12238">
        <v>3</v>
      </c>
      <c r="G12238">
        <v>2449</v>
      </c>
      <c r="H12238" t="s">
        <v>53</v>
      </c>
      <c r="J12238" t="s">
        <v>14</v>
      </c>
      <c r="K12238">
        <v>59</v>
      </c>
      <c r="L12238" t="s">
        <v>15</v>
      </c>
    </row>
    <row r="12239" spans="1:12">
      <c r="A12239" t="e">
        <f ca="1">E00251524951321</f>
        <v>#NAME?</v>
      </c>
      <c r="B12239">
        <v>455</v>
      </c>
      <c r="C12239" t="s">
        <v>312</v>
      </c>
      <c r="D12239" s="1">
        <v>42495</v>
      </c>
      <c r="F12239">
        <v>3</v>
      </c>
      <c r="G12239">
        <v>4019</v>
      </c>
      <c r="H12239" t="s">
        <v>26</v>
      </c>
      <c r="J12239" t="s">
        <v>14</v>
      </c>
      <c r="K12239">
        <v>53</v>
      </c>
      <c r="L12239" t="s">
        <v>15</v>
      </c>
    </row>
    <row r="12240" spans="1:12">
      <c r="A12240" t="e">
        <f ca="1">E00251524951321</f>
        <v>#NAME?</v>
      </c>
      <c r="B12240">
        <v>455</v>
      </c>
      <c r="C12240" t="s">
        <v>312</v>
      </c>
      <c r="D12240" s="1">
        <v>42634</v>
      </c>
      <c r="F12240">
        <v>2</v>
      </c>
      <c r="G12240">
        <v>4019</v>
      </c>
      <c r="H12240" t="s">
        <v>26</v>
      </c>
      <c r="J12240" t="s">
        <v>14</v>
      </c>
      <c r="K12240">
        <v>54</v>
      </c>
      <c r="L12240" t="s">
        <v>15</v>
      </c>
    </row>
    <row r="12241" spans="1:12">
      <c r="A12241" t="e">
        <f ca="1">E00251613168521</f>
        <v>#NAME?</v>
      </c>
      <c r="B12241">
        <v>48</v>
      </c>
      <c r="C12241" t="s">
        <v>249</v>
      </c>
      <c r="D12241" s="1">
        <v>43041</v>
      </c>
      <c r="F12241">
        <v>4</v>
      </c>
      <c r="G12241">
        <v>27800</v>
      </c>
      <c r="H12241" t="s">
        <v>145</v>
      </c>
      <c r="J12241" t="s">
        <v>14</v>
      </c>
      <c r="K12241">
        <v>41</v>
      </c>
      <c r="L12241" t="s">
        <v>15</v>
      </c>
    </row>
    <row r="12242" spans="1:12">
      <c r="A12242" t="e">
        <f ca="1">E00251429888621</f>
        <v>#NAME?</v>
      </c>
      <c r="B12242">
        <v>166</v>
      </c>
      <c r="C12242" t="s">
        <v>626</v>
      </c>
      <c r="D12242" s="1">
        <v>41624</v>
      </c>
      <c r="F12242">
        <v>2</v>
      </c>
      <c r="G12242">
        <v>2720</v>
      </c>
      <c r="H12242" t="s">
        <v>65</v>
      </c>
      <c r="J12242" t="s">
        <v>14</v>
      </c>
      <c r="K12242">
        <v>62</v>
      </c>
      <c r="L12242" t="s">
        <v>15</v>
      </c>
    </row>
    <row r="12243" spans="1:12">
      <c r="A12243" t="e">
        <f t="shared" ref="A12243:A12251" ca="1" si="110">E00251529526721</f>
        <v>#NAME?</v>
      </c>
      <c r="B12243">
        <v>470</v>
      </c>
      <c r="C12243" t="s">
        <v>457</v>
      </c>
      <c r="D12243" s="1">
        <v>42016</v>
      </c>
      <c r="F12243">
        <v>1</v>
      </c>
      <c r="G12243">
        <v>27800</v>
      </c>
      <c r="H12243" t="s">
        <v>145</v>
      </c>
      <c r="J12243" t="s">
        <v>14</v>
      </c>
      <c r="K12243">
        <v>55</v>
      </c>
      <c r="L12243" t="s">
        <v>15</v>
      </c>
    </row>
    <row r="12244" spans="1:12">
      <c r="A12244" t="e">
        <f t="shared" ca="1" si="110"/>
        <v>#NAME?</v>
      </c>
      <c r="B12244">
        <v>470</v>
      </c>
      <c r="C12244" t="s">
        <v>457</v>
      </c>
      <c r="D12244" s="1">
        <v>42053</v>
      </c>
      <c r="F12244">
        <v>1</v>
      </c>
      <c r="G12244">
        <v>460</v>
      </c>
      <c r="H12244" t="s">
        <v>16</v>
      </c>
      <c r="J12244" t="s">
        <v>14</v>
      </c>
      <c r="K12244">
        <v>55</v>
      </c>
      <c r="L12244" t="s">
        <v>15</v>
      </c>
    </row>
    <row r="12245" spans="1:12">
      <c r="A12245" t="e">
        <f t="shared" ca="1" si="110"/>
        <v>#NAME?</v>
      </c>
      <c r="B12245">
        <v>3449</v>
      </c>
      <c r="C12245" t="s">
        <v>629</v>
      </c>
      <c r="D12245" s="1">
        <v>40983</v>
      </c>
      <c r="F12245">
        <v>1</v>
      </c>
      <c r="G12245">
        <v>4019</v>
      </c>
      <c r="H12245" t="s">
        <v>26</v>
      </c>
      <c r="J12245" t="s">
        <v>14</v>
      </c>
      <c r="K12245">
        <v>52</v>
      </c>
      <c r="L12245" t="s">
        <v>15</v>
      </c>
    </row>
    <row r="12246" spans="1:12">
      <c r="A12246" t="e">
        <f t="shared" ca="1" si="110"/>
        <v>#NAME?</v>
      </c>
      <c r="B12246">
        <v>3449</v>
      </c>
      <c r="C12246" t="s">
        <v>629</v>
      </c>
      <c r="D12246" s="1">
        <v>41472</v>
      </c>
      <c r="F12246">
        <v>1</v>
      </c>
      <c r="G12246">
        <v>4019</v>
      </c>
      <c r="H12246" t="s">
        <v>26</v>
      </c>
      <c r="J12246" t="s">
        <v>14</v>
      </c>
      <c r="K12246">
        <v>53</v>
      </c>
      <c r="L12246" t="s">
        <v>15</v>
      </c>
    </row>
    <row r="12247" spans="1:12">
      <c r="A12247" t="e">
        <f t="shared" ca="1" si="110"/>
        <v>#NAME?</v>
      </c>
      <c r="B12247">
        <v>3449</v>
      </c>
      <c r="C12247" t="s">
        <v>629</v>
      </c>
      <c r="D12247" s="1">
        <v>41697</v>
      </c>
      <c r="F12247">
        <v>1</v>
      </c>
      <c r="G12247">
        <v>4019</v>
      </c>
      <c r="H12247" t="s">
        <v>26</v>
      </c>
      <c r="J12247" t="s">
        <v>14</v>
      </c>
      <c r="K12247">
        <v>54</v>
      </c>
      <c r="L12247" t="s">
        <v>15</v>
      </c>
    </row>
    <row r="12248" spans="1:12">
      <c r="A12248" t="e">
        <f t="shared" ca="1" si="110"/>
        <v>#NAME?</v>
      </c>
      <c r="B12248">
        <v>470</v>
      </c>
      <c r="C12248" t="s">
        <v>457</v>
      </c>
      <c r="D12248" s="1">
        <v>41824</v>
      </c>
      <c r="F12248">
        <v>2</v>
      </c>
      <c r="G12248">
        <v>369</v>
      </c>
      <c r="H12248" t="s">
        <v>1294</v>
      </c>
      <c r="J12248" t="s">
        <v>14</v>
      </c>
      <c r="K12248">
        <v>54</v>
      </c>
      <c r="L12248" t="s">
        <v>15</v>
      </c>
    </row>
    <row r="12249" spans="1:12">
      <c r="A12249" t="e">
        <f t="shared" ca="1" si="110"/>
        <v>#NAME?</v>
      </c>
      <c r="B12249">
        <v>470</v>
      </c>
      <c r="C12249" t="s">
        <v>457</v>
      </c>
      <c r="D12249" s="1">
        <v>41904</v>
      </c>
      <c r="F12249">
        <v>1</v>
      </c>
      <c r="G12249">
        <v>4019</v>
      </c>
      <c r="H12249" t="s">
        <v>26</v>
      </c>
      <c r="J12249" t="s">
        <v>14</v>
      </c>
      <c r="K12249">
        <v>54</v>
      </c>
      <c r="L12249" t="s">
        <v>15</v>
      </c>
    </row>
    <row r="12250" spans="1:12">
      <c r="A12250" t="e">
        <f t="shared" ca="1" si="110"/>
        <v>#NAME?</v>
      </c>
      <c r="B12250">
        <v>470</v>
      </c>
      <c r="C12250" t="s">
        <v>457</v>
      </c>
      <c r="D12250" s="1">
        <v>42335</v>
      </c>
      <c r="F12250">
        <v>4</v>
      </c>
      <c r="G12250">
        <v>29690</v>
      </c>
      <c r="H12250" t="s">
        <v>52</v>
      </c>
      <c r="J12250" t="s">
        <v>14</v>
      </c>
      <c r="K12250">
        <v>55</v>
      </c>
      <c r="L12250" t="s">
        <v>15</v>
      </c>
    </row>
    <row r="12251" spans="1:12">
      <c r="A12251" t="e">
        <f t="shared" ca="1" si="110"/>
        <v>#NAME?</v>
      </c>
      <c r="B12251">
        <v>718</v>
      </c>
      <c r="C12251" t="s">
        <v>32</v>
      </c>
      <c r="D12251" s="1">
        <v>42021</v>
      </c>
      <c r="E12251">
        <v>1</v>
      </c>
      <c r="F12251">
        <v>6</v>
      </c>
      <c r="G12251">
        <v>71536</v>
      </c>
      <c r="H12251" t="s">
        <v>70</v>
      </c>
      <c r="J12251" t="s">
        <v>34</v>
      </c>
      <c r="K12251">
        <v>55</v>
      </c>
      <c r="L12251" t="s">
        <v>15</v>
      </c>
    </row>
    <row r="12252" spans="1:12">
      <c r="A12252" t="e">
        <f ca="1">E00251716591121</f>
        <v>#NAME?</v>
      </c>
      <c r="B12252">
        <v>448</v>
      </c>
      <c r="C12252" t="s">
        <v>112</v>
      </c>
      <c r="D12252" s="1">
        <v>42642</v>
      </c>
      <c r="F12252">
        <v>1</v>
      </c>
      <c r="G12252">
        <v>4019</v>
      </c>
      <c r="H12252" t="s">
        <v>26</v>
      </c>
      <c r="J12252" t="s">
        <v>14</v>
      </c>
      <c r="K12252">
        <v>52</v>
      </c>
      <c r="L12252" t="s">
        <v>15</v>
      </c>
    </row>
    <row r="12253" spans="1:12">
      <c r="A12253" t="e">
        <f t="shared" ref="A12253:A12258" ca="1" si="111">E00251529543621</f>
        <v>#NAME?</v>
      </c>
      <c r="B12253">
        <v>166</v>
      </c>
      <c r="C12253" t="s">
        <v>626</v>
      </c>
      <c r="D12253" s="1">
        <v>42608</v>
      </c>
      <c r="F12253">
        <v>1</v>
      </c>
      <c r="G12253">
        <v>3579</v>
      </c>
      <c r="H12253" t="s">
        <v>377</v>
      </c>
      <c r="J12253" t="s">
        <v>14</v>
      </c>
      <c r="K12253">
        <v>53</v>
      </c>
      <c r="L12253" t="s">
        <v>15</v>
      </c>
    </row>
    <row r="12254" spans="1:12">
      <c r="A12254" t="e">
        <f t="shared" ca="1" si="111"/>
        <v>#NAME?</v>
      </c>
      <c r="B12254">
        <v>166</v>
      </c>
      <c r="C12254" t="s">
        <v>626</v>
      </c>
      <c r="D12254" s="1">
        <v>42030</v>
      </c>
      <c r="F12254">
        <v>1</v>
      </c>
      <c r="G12254">
        <v>496</v>
      </c>
      <c r="H12254" t="s">
        <v>190</v>
      </c>
      <c r="J12254" t="s">
        <v>14</v>
      </c>
      <c r="K12254">
        <v>51</v>
      </c>
      <c r="L12254" t="s">
        <v>15</v>
      </c>
    </row>
    <row r="12255" spans="1:12">
      <c r="A12255" t="e">
        <f t="shared" ca="1" si="111"/>
        <v>#NAME?</v>
      </c>
      <c r="B12255">
        <v>166</v>
      </c>
      <c r="C12255" t="s">
        <v>626</v>
      </c>
      <c r="D12255" s="1">
        <v>42461</v>
      </c>
      <c r="F12255">
        <v>4</v>
      </c>
      <c r="G12255">
        <v>496</v>
      </c>
      <c r="H12255" t="s">
        <v>190</v>
      </c>
      <c r="J12255" t="s">
        <v>14</v>
      </c>
      <c r="K12255">
        <v>53</v>
      </c>
      <c r="L12255" t="s">
        <v>15</v>
      </c>
    </row>
    <row r="12256" spans="1:12">
      <c r="A12256" t="e">
        <f t="shared" ca="1" si="111"/>
        <v>#NAME?</v>
      </c>
      <c r="B12256">
        <v>166</v>
      </c>
      <c r="C12256" t="s">
        <v>626</v>
      </c>
      <c r="D12256" s="1">
        <v>42472</v>
      </c>
      <c r="F12256">
        <v>5</v>
      </c>
      <c r="G12256">
        <v>4019</v>
      </c>
      <c r="H12256" t="s">
        <v>26</v>
      </c>
      <c r="J12256" t="s">
        <v>14</v>
      </c>
      <c r="K12256">
        <v>53</v>
      </c>
      <c r="L12256" t="s">
        <v>15</v>
      </c>
    </row>
    <row r="12257" spans="1:12">
      <c r="A12257" t="e">
        <f t="shared" ca="1" si="111"/>
        <v>#NAME?</v>
      </c>
      <c r="B12257">
        <v>166</v>
      </c>
      <c r="C12257" t="s">
        <v>626</v>
      </c>
      <c r="D12257" s="1">
        <v>42424</v>
      </c>
      <c r="F12257">
        <v>5</v>
      </c>
      <c r="G12257">
        <v>496</v>
      </c>
      <c r="H12257" t="s">
        <v>190</v>
      </c>
      <c r="J12257" t="s">
        <v>14</v>
      </c>
      <c r="K12257">
        <v>53</v>
      </c>
      <c r="L12257" t="s">
        <v>15</v>
      </c>
    </row>
    <row r="12258" spans="1:12">
      <c r="A12258" t="e">
        <f t="shared" ca="1" si="111"/>
        <v>#NAME?</v>
      </c>
      <c r="B12258">
        <v>827</v>
      </c>
      <c r="C12258" t="s">
        <v>205</v>
      </c>
      <c r="D12258" s="1">
        <v>42743</v>
      </c>
      <c r="E12258">
        <v>0</v>
      </c>
      <c r="F12258">
        <v>4</v>
      </c>
      <c r="G12258">
        <v>49390</v>
      </c>
      <c r="H12258" t="s">
        <v>59</v>
      </c>
      <c r="J12258" t="s">
        <v>34</v>
      </c>
      <c r="K12258">
        <v>53</v>
      </c>
      <c r="L12258" t="s">
        <v>15</v>
      </c>
    </row>
    <row r="12259" spans="1:12">
      <c r="A12259" t="e">
        <f t="shared" ref="A12259:A12264" ca="1" si="112">E00251514761221</f>
        <v>#NAME?</v>
      </c>
      <c r="B12259">
        <v>453</v>
      </c>
      <c r="C12259" t="s">
        <v>96</v>
      </c>
      <c r="D12259" s="1">
        <v>41367</v>
      </c>
      <c r="F12259">
        <v>1</v>
      </c>
      <c r="G12259">
        <v>4556</v>
      </c>
      <c r="H12259" t="s">
        <v>121</v>
      </c>
      <c r="J12259" t="s">
        <v>14</v>
      </c>
      <c r="K12259">
        <v>53</v>
      </c>
      <c r="L12259" t="s">
        <v>15</v>
      </c>
    </row>
    <row r="12260" spans="1:12">
      <c r="A12260" t="e">
        <f t="shared" ca="1" si="112"/>
        <v>#NAME?</v>
      </c>
      <c r="B12260">
        <v>453</v>
      </c>
      <c r="C12260" t="s">
        <v>96</v>
      </c>
      <c r="D12260" s="1">
        <v>41739</v>
      </c>
      <c r="F12260">
        <v>1</v>
      </c>
      <c r="G12260">
        <v>71940</v>
      </c>
      <c r="H12260" t="s">
        <v>135</v>
      </c>
      <c r="J12260" t="s">
        <v>14</v>
      </c>
      <c r="K12260">
        <v>54</v>
      </c>
      <c r="L12260" t="s">
        <v>15</v>
      </c>
    </row>
    <row r="12261" spans="1:12">
      <c r="A12261" t="e">
        <f t="shared" ca="1" si="112"/>
        <v>#NAME?</v>
      </c>
      <c r="B12261">
        <v>453</v>
      </c>
      <c r="C12261" t="s">
        <v>96</v>
      </c>
      <c r="D12261" s="1">
        <v>42388</v>
      </c>
      <c r="F12261">
        <v>2</v>
      </c>
      <c r="G12261">
        <v>3004</v>
      </c>
      <c r="H12261" t="s">
        <v>104</v>
      </c>
      <c r="J12261" t="s">
        <v>14</v>
      </c>
      <c r="K12261">
        <v>56</v>
      </c>
      <c r="L12261" t="s">
        <v>15</v>
      </c>
    </row>
    <row r="12262" spans="1:12">
      <c r="A12262" t="e">
        <f t="shared" ca="1" si="112"/>
        <v>#NAME?</v>
      </c>
      <c r="B12262">
        <v>493</v>
      </c>
      <c r="C12262" t="s">
        <v>376</v>
      </c>
      <c r="D12262" s="1">
        <v>42724</v>
      </c>
      <c r="F12262">
        <v>2</v>
      </c>
      <c r="G12262">
        <v>3540</v>
      </c>
      <c r="H12262" t="s">
        <v>436</v>
      </c>
      <c r="J12262" t="s">
        <v>14</v>
      </c>
      <c r="K12262">
        <v>57</v>
      </c>
      <c r="L12262" t="s">
        <v>15</v>
      </c>
    </row>
    <row r="12263" spans="1:12">
      <c r="A12263" t="e">
        <f t="shared" ca="1" si="112"/>
        <v>#NAME?</v>
      </c>
      <c r="B12263">
        <v>493</v>
      </c>
      <c r="C12263" t="s">
        <v>376</v>
      </c>
      <c r="D12263" s="1">
        <v>42870</v>
      </c>
      <c r="F12263">
        <v>4</v>
      </c>
      <c r="G12263">
        <v>2720</v>
      </c>
      <c r="H12263" t="s">
        <v>65</v>
      </c>
      <c r="J12263" t="s">
        <v>14</v>
      </c>
      <c r="K12263">
        <v>57</v>
      </c>
      <c r="L12263" t="s">
        <v>15</v>
      </c>
    </row>
    <row r="12264" spans="1:12">
      <c r="A12264" t="e">
        <f t="shared" ca="1" si="112"/>
        <v>#NAME?</v>
      </c>
      <c r="B12264">
        <v>6046</v>
      </c>
      <c r="C12264" t="s">
        <v>98</v>
      </c>
      <c r="D12264" s="1">
        <v>42368</v>
      </c>
      <c r="F12264">
        <v>1</v>
      </c>
      <c r="G12264">
        <v>71946</v>
      </c>
      <c r="H12264" t="s">
        <v>109</v>
      </c>
      <c r="I12264" t="s">
        <v>56</v>
      </c>
      <c r="J12264" t="s">
        <v>57</v>
      </c>
      <c r="K12264">
        <v>56</v>
      </c>
      <c r="L12264" t="s">
        <v>15</v>
      </c>
    </row>
    <row r="12265" spans="1:12">
      <c r="A12265" t="e">
        <f ca="1">E00251529543621</f>
        <v>#NAME?</v>
      </c>
      <c r="B12265">
        <v>166</v>
      </c>
      <c r="C12265" t="s">
        <v>626</v>
      </c>
      <c r="D12265" s="1">
        <v>41743</v>
      </c>
      <c r="F12265">
        <v>4</v>
      </c>
      <c r="G12265">
        <v>30390</v>
      </c>
      <c r="H12265" t="s">
        <v>313</v>
      </c>
      <c r="J12265" t="s">
        <v>14</v>
      </c>
      <c r="K12265">
        <v>51</v>
      </c>
      <c r="L12265" t="s">
        <v>15</v>
      </c>
    </row>
    <row r="12266" spans="1:12">
      <c r="A12266" t="e">
        <f ca="1">E00251529543621</f>
        <v>#NAME?</v>
      </c>
      <c r="B12266">
        <v>166</v>
      </c>
      <c r="C12266" t="s">
        <v>626</v>
      </c>
      <c r="D12266" s="1">
        <v>41996</v>
      </c>
      <c r="F12266">
        <v>1</v>
      </c>
      <c r="G12266">
        <v>4019</v>
      </c>
      <c r="H12266" t="s">
        <v>26</v>
      </c>
      <c r="J12266" t="s">
        <v>14</v>
      </c>
      <c r="K12266">
        <v>51</v>
      </c>
      <c r="L12266" t="s">
        <v>15</v>
      </c>
    </row>
    <row r="12267" spans="1:12">
      <c r="A12267" t="e">
        <f ca="1">E00251529543621</f>
        <v>#NAME?</v>
      </c>
      <c r="B12267">
        <v>166</v>
      </c>
      <c r="C12267" t="s">
        <v>626</v>
      </c>
      <c r="D12267" s="1">
        <v>42461</v>
      </c>
      <c r="F12267">
        <v>3</v>
      </c>
      <c r="G12267">
        <v>3579</v>
      </c>
      <c r="H12267" t="s">
        <v>377</v>
      </c>
      <c r="J12267" t="s">
        <v>14</v>
      </c>
      <c r="K12267">
        <v>53</v>
      </c>
      <c r="L12267" t="s">
        <v>15</v>
      </c>
    </row>
    <row r="12268" spans="1:12">
      <c r="A12268" t="e">
        <f ca="1">E00251432360121</f>
        <v>#NAME?</v>
      </c>
      <c r="B12268">
        <v>497</v>
      </c>
      <c r="C12268" t="s">
        <v>141</v>
      </c>
      <c r="D12268" s="1">
        <v>42608</v>
      </c>
      <c r="F12268">
        <v>2</v>
      </c>
      <c r="G12268">
        <v>38900</v>
      </c>
      <c r="H12268" t="s">
        <v>1295</v>
      </c>
      <c r="J12268" t="s">
        <v>14</v>
      </c>
      <c r="K12268">
        <v>53</v>
      </c>
      <c r="L12268" t="s">
        <v>15</v>
      </c>
    </row>
    <row r="12269" spans="1:12">
      <c r="A12269" t="e">
        <f ca="1">E00251529543621</f>
        <v>#NAME?</v>
      </c>
      <c r="B12269">
        <v>166</v>
      </c>
      <c r="C12269" t="s">
        <v>626</v>
      </c>
      <c r="D12269" s="1">
        <v>42711</v>
      </c>
      <c r="F12269">
        <v>4</v>
      </c>
      <c r="G12269">
        <v>3051</v>
      </c>
      <c r="H12269" t="s">
        <v>13</v>
      </c>
      <c r="J12269" t="s">
        <v>14</v>
      </c>
      <c r="K12269">
        <v>53</v>
      </c>
      <c r="L12269" t="s">
        <v>15</v>
      </c>
    </row>
    <row r="12270" spans="1:12">
      <c r="A12270" t="e">
        <f ca="1">E00251514761221</f>
        <v>#NAME?</v>
      </c>
      <c r="B12270">
        <v>453</v>
      </c>
      <c r="C12270" t="s">
        <v>96</v>
      </c>
      <c r="D12270" s="1">
        <v>41235</v>
      </c>
      <c r="F12270">
        <v>1</v>
      </c>
      <c r="G12270">
        <v>7242</v>
      </c>
      <c r="H12270" t="s">
        <v>93</v>
      </c>
      <c r="J12270" t="s">
        <v>14</v>
      </c>
      <c r="K12270">
        <v>53</v>
      </c>
      <c r="L12270" t="s">
        <v>15</v>
      </c>
    </row>
    <row r="12271" spans="1:12">
      <c r="A12271" t="e">
        <f ca="1">E00251514761221</f>
        <v>#NAME?</v>
      </c>
      <c r="B12271">
        <v>453</v>
      </c>
      <c r="C12271" t="s">
        <v>96</v>
      </c>
      <c r="D12271" s="1">
        <v>42157</v>
      </c>
      <c r="F12271">
        <v>2</v>
      </c>
      <c r="G12271">
        <v>78650</v>
      </c>
      <c r="H12271" t="s">
        <v>414</v>
      </c>
      <c r="J12271" t="s">
        <v>14</v>
      </c>
      <c r="K12271">
        <v>55</v>
      </c>
      <c r="L12271" t="s">
        <v>22</v>
      </c>
    </row>
    <row r="12272" spans="1:12">
      <c r="A12272" t="e">
        <f ca="1">E00251514761221</f>
        <v>#NAME?</v>
      </c>
      <c r="B12272">
        <v>493</v>
      </c>
      <c r="C12272" t="s">
        <v>376</v>
      </c>
      <c r="D12272" s="1">
        <v>42557</v>
      </c>
      <c r="F12272">
        <v>2</v>
      </c>
      <c r="G12272">
        <v>3659</v>
      </c>
      <c r="H12272" t="s">
        <v>132</v>
      </c>
      <c r="J12272" t="s">
        <v>14</v>
      </c>
      <c r="K12272">
        <v>56</v>
      </c>
      <c r="L12272" t="s">
        <v>15</v>
      </c>
    </row>
    <row r="12273" spans="1:12">
      <c r="A12273" t="e">
        <f ca="1">E00251716591121</f>
        <v>#NAME?</v>
      </c>
      <c r="B12273">
        <v>448</v>
      </c>
      <c r="C12273" t="s">
        <v>112</v>
      </c>
      <c r="D12273" s="1">
        <v>42521</v>
      </c>
      <c r="F12273">
        <v>1</v>
      </c>
      <c r="G12273">
        <v>7242</v>
      </c>
      <c r="H12273" t="s">
        <v>93</v>
      </c>
      <c r="J12273" t="s">
        <v>14</v>
      </c>
      <c r="K12273">
        <v>52</v>
      </c>
      <c r="L12273" t="s">
        <v>15</v>
      </c>
    </row>
    <row r="12274" spans="1:12">
      <c r="A12274" t="e">
        <f ca="1">E00251716591121</f>
        <v>#NAME?</v>
      </c>
      <c r="B12274">
        <v>448</v>
      </c>
      <c r="C12274" t="s">
        <v>112</v>
      </c>
      <c r="D12274" s="1">
        <v>42538</v>
      </c>
      <c r="F12274">
        <v>3</v>
      </c>
      <c r="G12274">
        <v>4019</v>
      </c>
      <c r="H12274" t="s">
        <v>26</v>
      </c>
      <c r="J12274" t="s">
        <v>14</v>
      </c>
      <c r="K12274">
        <v>52</v>
      </c>
      <c r="L12274" t="s">
        <v>15</v>
      </c>
    </row>
    <row r="12275" spans="1:12">
      <c r="A12275" t="e">
        <f ca="1">E00251529543621</f>
        <v>#NAME?</v>
      </c>
      <c r="B12275">
        <v>166</v>
      </c>
      <c r="C12275" t="s">
        <v>626</v>
      </c>
      <c r="D12275" s="1">
        <v>41628</v>
      </c>
      <c r="F12275">
        <v>2</v>
      </c>
      <c r="G12275">
        <v>25000</v>
      </c>
      <c r="H12275" t="s">
        <v>178</v>
      </c>
      <c r="J12275" t="s">
        <v>14</v>
      </c>
      <c r="K12275">
        <v>50</v>
      </c>
      <c r="L12275" t="s">
        <v>15</v>
      </c>
    </row>
    <row r="12276" spans="1:12">
      <c r="A12276" t="e">
        <f ca="1">E00251529543621</f>
        <v>#NAME?</v>
      </c>
      <c r="B12276">
        <v>166</v>
      </c>
      <c r="C12276" t="s">
        <v>626</v>
      </c>
      <c r="D12276" s="1">
        <v>41984</v>
      </c>
      <c r="F12276">
        <v>5</v>
      </c>
      <c r="G12276">
        <v>30390</v>
      </c>
      <c r="H12276" t="s">
        <v>313</v>
      </c>
      <c r="J12276" t="s">
        <v>14</v>
      </c>
      <c r="K12276">
        <v>51</v>
      </c>
      <c r="L12276" t="s">
        <v>15</v>
      </c>
    </row>
    <row r="12277" spans="1:12">
      <c r="A12277" t="e">
        <f ca="1">E00251514761221</f>
        <v>#NAME?</v>
      </c>
      <c r="B12277">
        <v>453</v>
      </c>
      <c r="C12277" t="s">
        <v>96</v>
      </c>
      <c r="D12277" s="1">
        <v>41711</v>
      </c>
      <c r="F12277">
        <v>1</v>
      </c>
      <c r="G12277">
        <v>71940</v>
      </c>
      <c r="H12277" t="s">
        <v>135</v>
      </c>
      <c r="J12277" t="s">
        <v>14</v>
      </c>
      <c r="K12277">
        <v>54</v>
      </c>
      <c r="L12277" t="s">
        <v>15</v>
      </c>
    </row>
    <row r="12278" spans="1:12">
      <c r="A12278" t="e">
        <f ca="1">E00251514761221</f>
        <v>#NAME?</v>
      </c>
      <c r="B12278">
        <v>453</v>
      </c>
      <c r="C12278" t="s">
        <v>96</v>
      </c>
      <c r="D12278" s="1">
        <v>42107</v>
      </c>
      <c r="F12278">
        <v>1</v>
      </c>
      <c r="G12278">
        <v>7231</v>
      </c>
      <c r="H12278" t="s">
        <v>128</v>
      </c>
      <c r="J12278" t="s">
        <v>14</v>
      </c>
      <c r="K12278">
        <v>55</v>
      </c>
      <c r="L12278" t="s">
        <v>15</v>
      </c>
    </row>
    <row r="12279" spans="1:12">
      <c r="A12279" t="e">
        <f ca="1">E00251432360121</f>
        <v>#NAME?</v>
      </c>
      <c r="B12279">
        <v>497</v>
      </c>
      <c r="C12279" t="s">
        <v>141</v>
      </c>
      <c r="D12279" s="1">
        <v>42383</v>
      </c>
      <c r="F12279">
        <v>1</v>
      </c>
      <c r="G12279">
        <v>2449</v>
      </c>
      <c r="H12279" t="s">
        <v>53</v>
      </c>
      <c r="J12279" t="s">
        <v>14</v>
      </c>
      <c r="K12279">
        <v>52</v>
      </c>
      <c r="L12279" t="s">
        <v>15</v>
      </c>
    </row>
    <row r="12280" spans="1:12">
      <c r="A12280" t="e">
        <f ca="1">E00251514761221</f>
        <v>#NAME?</v>
      </c>
      <c r="B12280">
        <v>493</v>
      </c>
      <c r="C12280" t="s">
        <v>376</v>
      </c>
      <c r="D12280" s="1">
        <v>43005</v>
      </c>
      <c r="F12280">
        <v>3</v>
      </c>
      <c r="G12280">
        <v>7231</v>
      </c>
      <c r="H12280" t="s">
        <v>128</v>
      </c>
      <c r="J12280" t="s">
        <v>14</v>
      </c>
      <c r="K12280">
        <v>58</v>
      </c>
      <c r="L12280" t="s">
        <v>15</v>
      </c>
    </row>
    <row r="12281" spans="1:12">
      <c r="A12281" t="e">
        <f t="shared" ref="A12281:A12286" ca="1" si="113">E00251529543621</f>
        <v>#NAME?</v>
      </c>
      <c r="B12281">
        <v>166</v>
      </c>
      <c r="C12281" t="s">
        <v>626</v>
      </c>
      <c r="D12281" s="1">
        <v>41743</v>
      </c>
      <c r="F12281">
        <v>5</v>
      </c>
      <c r="G12281">
        <v>496</v>
      </c>
      <c r="H12281" t="s">
        <v>190</v>
      </c>
      <c r="J12281" t="s">
        <v>14</v>
      </c>
      <c r="K12281">
        <v>51</v>
      </c>
      <c r="L12281" t="s">
        <v>15</v>
      </c>
    </row>
    <row r="12282" spans="1:12">
      <c r="A12282" t="e">
        <f t="shared" ca="1" si="113"/>
        <v>#NAME?</v>
      </c>
      <c r="B12282">
        <v>166</v>
      </c>
      <c r="C12282" t="s">
        <v>626</v>
      </c>
      <c r="D12282" s="1">
        <v>41984</v>
      </c>
      <c r="F12282">
        <v>6</v>
      </c>
      <c r="G12282">
        <v>496</v>
      </c>
      <c r="H12282" t="s">
        <v>190</v>
      </c>
      <c r="J12282" t="s">
        <v>14</v>
      </c>
      <c r="K12282">
        <v>51</v>
      </c>
      <c r="L12282" t="s">
        <v>15</v>
      </c>
    </row>
    <row r="12283" spans="1:12">
      <c r="A12283" t="e">
        <f t="shared" ca="1" si="113"/>
        <v>#NAME?</v>
      </c>
      <c r="B12283">
        <v>166</v>
      </c>
      <c r="C12283" t="s">
        <v>626</v>
      </c>
      <c r="D12283" s="1">
        <v>41996</v>
      </c>
      <c r="F12283">
        <v>4</v>
      </c>
      <c r="G12283">
        <v>3051</v>
      </c>
      <c r="H12283" t="s">
        <v>13</v>
      </c>
      <c r="J12283" t="s">
        <v>14</v>
      </c>
      <c r="K12283">
        <v>51</v>
      </c>
      <c r="L12283" t="s">
        <v>15</v>
      </c>
    </row>
    <row r="12284" spans="1:12">
      <c r="A12284" t="e">
        <f t="shared" ca="1" si="113"/>
        <v>#NAME?</v>
      </c>
      <c r="B12284">
        <v>166</v>
      </c>
      <c r="C12284" t="s">
        <v>626</v>
      </c>
      <c r="D12284" s="1">
        <v>42620</v>
      </c>
      <c r="F12284">
        <v>1</v>
      </c>
      <c r="G12284">
        <v>4019</v>
      </c>
      <c r="H12284" t="s">
        <v>26</v>
      </c>
      <c r="J12284" t="s">
        <v>14</v>
      </c>
      <c r="K12284">
        <v>53</v>
      </c>
      <c r="L12284" t="s">
        <v>15</v>
      </c>
    </row>
    <row r="12285" spans="1:12">
      <c r="A12285" t="e">
        <f t="shared" ca="1" si="113"/>
        <v>#NAME?</v>
      </c>
      <c r="B12285">
        <v>166</v>
      </c>
      <c r="C12285" t="s">
        <v>626</v>
      </c>
      <c r="D12285" s="1">
        <v>42629</v>
      </c>
      <c r="F12285">
        <v>1</v>
      </c>
      <c r="G12285">
        <v>3579</v>
      </c>
      <c r="H12285" t="s">
        <v>377</v>
      </c>
      <c r="J12285" t="s">
        <v>14</v>
      </c>
      <c r="K12285">
        <v>53</v>
      </c>
      <c r="L12285" t="s">
        <v>15</v>
      </c>
    </row>
    <row r="12286" spans="1:12">
      <c r="A12286" t="e">
        <f t="shared" ca="1" si="113"/>
        <v>#NAME?</v>
      </c>
      <c r="B12286">
        <v>4893</v>
      </c>
      <c r="C12286" t="s">
        <v>426</v>
      </c>
      <c r="D12286" s="1">
        <v>43015</v>
      </c>
      <c r="F12286">
        <v>1</v>
      </c>
      <c r="G12286">
        <v>5272</v>
      </c>
      <c r="H12286" t="s">
        <v>807</v>
      </c>
      <c r="I12286" t="s">
        <v>148</v>
      </c>
      <c r="J12286" t="s">
        <v>57</v>
      </c>
      <c r="K12286">
        <v>54</v>
      </c>
      <c r="L12286" t="s">
        <v>15</v>
      </c>
    </row>
    <row r="12287" spans="1:12">
      <c r="A12287" t="e">
        <f ca="1">E00251432169921</f>
        <v>#NAME?</v>
      </c>
      <c r="B12287">
        <v>494</v>
      </c>
      <c r="C12287" t="s">
        <v>63</v>
      </c>
      <c r="D12287" s="1">
        <v>41563</v>
      </c>
      <c r="F12287">
        <v>2</v>
      </c>
      <c r="G12287">
        <v>7871</v>
      </c>
      <c r="H12287" t="s">
        <v>674</v>
      </c>
      <c r="J12287" t="s">
        <v>14</v>
      </c>
      <c r="K12287">
        <v>55</v>
      </c>
      <c r="L12287" t="s">
        <v>22</v>
      </c>
    </row>
    <row r="12288" spans="1:12">
      <c r="A12288" t="e">
        <f ca="1">E00251432169921</f>
        <v>#NAME?</v>
      </c>
      <c r="B12288">
        <v>494</v>
      </c>
      <c r="C12288" t="s">
        <v>63</v>
      </c>
      <c r="D12288" s="1">
        <v>42237</v>
      </c>
      <c r="F12288">
        <v>1</v>
      </c>
      <c r="G12288">
        <v>3051</v>
      </c>
      <c r="H12288" t="s">
        <v>13</v>
      </c>
      <c r="J12288" t="s">
        <v>14</v>
      </c>
      <c r="K12288">
        <v>57</v>
      </c>
      <c r="L12288" t="s">
        <v>15</v>
      </c>
    </row>
    <row r="12289" spans="1:12">
      <c r="A12289" t="e">
        <f ca="1">E00251529526721</f>
        <v>#NAME?</v>
      </c>
      <c r="B12289">
        <v>470</v>
      </c>
      <c r="C12289" t="s">
        <v>457</v>
      </c>
      <c r="D12289" s="1">
        <v>41932</v>
      </c>
      <c r="F12289">
        <v>1</v>
      </c>
      <c r="G12289">
        <v>27800</v>
      </c>
      <c r="H12289" t="s">
        <v>145</v>
      </c>
      <c r="J12289" t="s">
        <v>14</v>
      </c>
      <c r="K12289">
        <v>54</v>
      </c>
      <c r="L12289" t="s">
        <v>15</v>
      </c>
    </row>
    <row r="12290" spans="1:12">
      <c r="A12290" t="e">
        <f ca="1">E00251529526721</f>
        <v>#NAME?</v>
      </c>
      <c r="B12290">
        <v>470</v>
      </c>
      <c r="C12290" t="s">
        <v>457</v>
      </c>
      <c r="D12290" s="1">
        <v>42300</v>
      </c>
      <c r="F12290">
        <v>1</v>
      </c>
      <c r="G12290">
        <v>4019</v>
      </c>
      <c r="H12290" t="s">
        <v>26</v>
      </c>
      <c r="J12290" t="s">
        <v>14</v>
      </c>
      <c r="K12290">
        <v>55</v>
      </c>
      <c r="L12290" t="s">
        <v>15</v>
      </c>
    </row>
    <row r="12291" spans="1:12">
      <c r="A12291" t="e">
        <f ca="1">E00251617235221</f>
        <v>#NAME?</v>
      </c>
      <c r="B12291">
        <v>489</v>
      </c>
      <c r="C12291" t="s">
        <v>100</v>
      </c>
      <c r="D12291" s="1">
        <v>42355</v>
      </c>
      <c r="F12291">
        <v>2</v>
      </c>
      <c r="G12291">
        <v>52100</v>
      </c>
      <c r="H12291" t="s">
        <v>516</v>
      </c>
      <c r="J12291" t="s">
        <v>14</v>
      </c>
      <c r="K12291">
        <v>60</v>
      </c>
      <c r="L12291" t="s">
        <v>15</v>
      </c>
    </row>
    <row r="12292" spans="1:12">
      <c r="A12292" t="e">
        <f ca="1">E00251617235221</f>
        <v>#NAME?</v>
      </c>
      <c r="B12292">
        <v>489</v>
      </c>
      <c r="C12292" t="s">
        <v>100</v>
      </c>
      <c r="D12292" s="1">
        <v>42444</v>
      </c>
      <c r="F12292">
        <v>1</v>
      </c>
      <c r="G12292">
        <v>2729</v>
      </c>
      <c r="H12292" t="s">
        <v>115</v>
      </c>
      <c r="J12292" t="s">
        <v>14</v>
      </c>
      <c r="K12292">
        <v>61</v>
      </c>
      <c r="L12292" t="s">
        <v>15</v>
      </c>
    </row>
    <row r="12293" spans="1:12">
      <c r="A12293" t="e">
        <f ca="1">E00251432169921</f>
        <v>#NAME?</v>
      </c>
      <c r="B12293">
        <v>494</v>
      </c>
      <c r="C12293" t="s">
        <v>63</v>
      </c>
      <c r="D12293" s="1">
        <v>41563</v>
      </c>
      <c r="F12293">
        <v>1</v>
      </c>
      <c r="G12293">
        <v>4189</v>
      </c>
      <c r="H12293" t="s">
        <v>335</v>
      </c>
      <c r="J12293" t="s">
        <v>14</v>
      </c>
      <c r="K12293">
        <v>55</v>
      </c>
      <c r="L12293" t="s">
        <v>15</v>
      </c>
    </row>
    <row r="12294" spans="1:12">
      <c r="A12294" t="e">
        <f ca="1">E00251432169921</f>
        <v>#NAME?</v>
      </c>
      <c r="B12294">
        <v>494</v>
      </c>
      <c r="C12294" t="s">
        <v>63</v>
      </c>
      <c r="D12294" s="1">
        <v>42135</v>
      </c>
      <c r="F12294">
        <v>2</v>
      </c>
      <c r="G12294">
        <v>3051</v>
      </c>
      <c r="H12294" t="s">
        <v>13</v>
      </c>
      <c r="J12294" t="s">
        <v>14</v>
      </c>
      <c r="K12294">
        <v>57</v>
      </c>
      <c r="L12294" t="s">
        <v>15</v>
      </c>
    </row>
    <row r="12295" spans="1:12">
      <c r="A12295" t="e">
        <f ca="1">E00251432169921</f>
        <v>#NAME?</v>
      </c>
      <c r="B12295">
        <v>494</v>
      </c>
      <c r="C12295" t="s">
        <v>63</v>
      </c>
      <c r="D12295" s="1">
        <v>42248</v>
      </c>
      <c r="F12295">
        <v>3</v>
      </c>
      <c r="G12295">
        <v>2729</v>
      </c>
      <c r="H12295" t="s">
        <v>115</v>
      </c>
      <c r="J12295" t="s">
        <v>14</v>
      </c>
      <c r="K12295">
        <v>57</v>
      </c>
      <c r="L12295" t="s">
        <v>15</v>
      </c>
    </row>
    <row r="12296" spans="1:12">
      <c r="A12296" t="e">
        <f ca="1">E00251432169921</f>
        <v>#NAME?</v>
      </c>
      <c r="B12296">
        <v>494</v>
      </c>
      <c r="C12296" t="s">
        <v>63</v>
      </c>
      <c r="D12296" s="1">
        <v>41351</v>
      </c>
      <c r="F12296">
        <v>2</v>
      </c>
      <c r="G12296">
        <v>2729</v>
      </c>
      <c r="H12296" t="s">
        <v>115</v>
      </c>
      <c r="J12296" t="s">
        <v>14</v>
      </c>
      <c r="K12296">
        <v>54</v>
      </c>
      <c r="L12296" t="s">
        <v>15</v>
      </c>
    </row>
    <row r="12297" spans="1:12">
      <c r="A12297" t="e">
        <f ca="1">E00251514761221</f>
        <v>#NAME?</v>
      </c>
      <c r="B12297">
        <v>453</v>
      </c>
      <c r="C12297" t="s">
        <v>96</v>
      </c>
      <c r="D12297" s="1">
        <v>41222</v>
      </c>
      <c r="F12297">
        <v>1</v>
      </c>
      <c r="G12297">
        <v>7242</v>
      </c>
      <c r="H12297" t="s">
        <v>93</v>
      </c>
      <c r="J12297" t="s">
        <v>14</v>
      </c>
      <c r="K12297">
        <v>53</v>
      </c>
      <c r="L12297" t="s">
        <v>15</v>
      </c>
    </row>
    <row r="12298" spans="1:12">
      <c r="A12298" t="e">
        <f ca="1">E00251514761221</f>
        <v>#NAME?</v>
      </c>
      <c r="B12298">
        <v>453</v>
      </c>
      <c r="C12298" t="s">
        <v>96</v>
      </c>
      <c r="D12298" s="1">
        <v>41701</v>
      </c>
      <c r="F12298">
        <v>1</v>
      </c>
      <c r="G12298">
        <v>71940</v>
      </c>
      <c r="H12298" t="s">
        <v>135</v>
      </c>
      <c r="J12298" t="s">
        <v>14</v>
      </c>
      <c r="K12298">
        <v>54</v>
      </c>
      <c r="L12298" t="s">
        <v>15</v>
      </c>
    </row>
    <row r="12299" spans="1:12">
      <c r="A12299" t="e">
        <f ca="1">E00251514761221</f>
        <v>#NAME?</v>
      </c>
      <c r="B12299">
        <v>6046</v>
      </c>
      <c r="C12299" t="s">
        <v>98</v>
      </c>
      <c r="D12299" s="1">
        <v>42279</v>
      </c>
      <c r="F12299">
        <v>1</v>
      </c>
      <c r="G12299">
        <v>71941</v>
      </c>
      <c r="H12299" t="s">
        <v>679</v>
      </c>
      <c r="I12299" t="s">
        <v>56</v>
      </c>
      <c r="J12299" t="s">
        <v>57</v>
      </c>
      <c r="K12299">
        <v>56</v>
      </c>
      <c r="L12299" t="s">
        <v>15</v>
      </c>
    </row>
    <row r="12300" spans="1:12">
      <c r="A12300" t="e">
        <f ca="1">E00251514761221</f>
        <v>#NAME?</v>
      </c>
      <c r="B12300">
        <v>496</v>
      </c>
      <c r="C12300" t="s">
        <v>365</v>
      </c>
      <c r="D12300" s="1">
        <v>42969</v>
      </c>
      <c r="F12300">
        <v>2</v>
      </c>
      <c r="G12300">
        <v>7242</v>
      </c>
      <c r="H12300" t="s">
        <v>93</v>
      </c>
      <c r="J12300" t="s">
        <v>14</v>
      </c>
      <c r="K12300">
        <v>57</v>
      </c>
      <c r="L12300" t="s">
        <v>15</v>
      </c>
    </row>
    <row r="12301" spans="1:12">
      <c r="A12301" t="e">
        <f ca="1">E00251514761221</f>
        <v>#NAME?</v>
      </c>
      <c r="B12301">
        <v>6046</v>
      </c>
      <c r="C12301" t="s">
        <v>98</v>
      </c>
      <c r="D12301" s="1">
        <v>42887</v>
      </c>
      <c r="F12301">
        <v>1</v>
      </c>
      <c r="G12301">
        <v>92321</v>
      </c>
      <c r="H12301" t="s">
        <v>1296</v>
      </c>
      <c r="I12301" t="s">
        <v>56</v>
      </c>
      <c r="J12301" t="s">
        <v>57</v>
      </c>
      <c r="K12301">
        <v>57</v>
      </c>
      <c r="L12301" t="s">
        <v>15</v>
      </c>
    </row>
    <row r="12302" spans="1:12">
      <c r="A12302" t="e">
        <f ca="1">E00251617565621</f>
        <v>#NAME?</v>
      </c>
      <c r="B12302">
        <v>177</v>
      </c>
      <c r="C12302" t="s">
        <v>725</v>
      </c>
      <c r="D12302" s="1">
        <v>41080</v>
      </c>
      <c r="F12302">
        <v>1</v>
      </c>
      <c r="G12302">
        <v>7062</v>
      </c>
      <c r="H12302" t="s">
        <v>97</v>
      </c>
      <c r="J12302" t="s">
        <v>14</v>
      </c>
      <c r="K12302">
        <v>44</v>
      </c>
      <c r="L12302" t="s">
        <v>15</v>
      </c>
    </row>
    <row r="12303" spans="1:12">
      <c r="A12303" t="e">
        <f ca="1">E00251514757121</f>
        <v>#NAME?</v>
      </c>
      <c r="B12303">
        <v>7208</v>
      </c>
      <c r="C12303" t="s">
        <v>625</v>
      </c>
      <c r="D12303" s="1">
        <v>41693</v>
      </c>
      <c r="F12303">
        <v>1</v>
      </c>
      <c r="G12303">
        <v>460</v>
      </c>
      <c r="H12303" t="s">
        <v>16</v>
      </c>
      <c r="I12303" t="s">
        <v>148</v>
      </c>
      <c r="J12303" t="s">
        <v>57</v>
      </c>
      <c r="K12303">
        <v>39</v>
      </c>
      <c r="L12303" t="s">
        <v>15</v>
      </c>
    </row>
    <row r="12304" spans="1:12">
      <c r="A12304" t="e">
        <f ca="1">E00251617235221</f>
        <v>#NAME?</v>
      </c>
      <c r="B12304">
        <v>489</v>
      </c>
      <c r="C12304" t="s">
        <v>100</v>
      </c>
      <c r="D12304" s="1">
        <v>41011</v>
      </c>
      <c r="F12304">
        <v>1</v>
      </c>
      <c r="G12304">
        <v>7262</v>
      </c>
      <c r="H12304" t="s">
        <v>198</v>
      </c>
      <c r="J12304" t="s">
        <v>14</v>
      </c>
      <c r="K12304">
        <v>57</v>
      </c>
      <c r="L12304" t="s">
        <v>15</v>
      </c>
    </row>
    <row r="12305" spans="1:12">
      <c r="A12305" t="e">
        <f ca="1">E00251716591121</f>
        <v>#NAME?</v>
      </c>
      <c r="B12305">
        <v>448</v>
      </c>
      <c r="C12305" t="s">
        <v>112</v>
      </c>
      <c r="D12305" s="1">
        <v>42213</v>
      </c>
      <c r="F12305">
        <v>1</v>
      </c>
      <c r="G12305">
        <v>7804</v>
      </c>
      <c r="H12305" t="s">
        <v>43</v>
      </c>
      <c r="J12305" t="s">
        <v>14</v>
      </c>
      <c r="K12305">
        <v>51</v>
      </c>
      <c r="L12305" t="s">
        <v>22</v>
      </c>
    </row>
    <row r="12306" spans="1:12">
      <c r="A12306" t="e">
        <f ca="1">E00251514761221</f>
        <v>#NAME?</v>
      </c>
      <c r="B12306">
        <v>493</v>
      </c>
      <c r="C12306" t="s">
        <v>376</v>
      </c>
      <c r="D12306" s="1">
        <v>43005</v>
      </c>
      <c r="F12306">
        <v>1</v>
      </c>
      <c r="G12306">
        <v>7242</v>
      </c>
      <c r="H12306" t="s">
        <v>93</v>
      </c>
      <c r="J12306" t="s">
        <v>14</v>
      </c>
      <c r="K12306">
        <v>58</v>
      </c>
      <c r="L12306" t="s">
        <v>15</v>
      </c>
    </row>
    <row r="12307" spans="1:12">
      <c r="A12307" t="e">
        <f ca="1">E00251429396421</f>
        <v>#NAME?</v>
      </c>
      <c r="B12307">
        <v>276</v>
      </c>
      <c r="C12307" t="s">
        <v>122</v>
      </c>
      <c r="D12307" s="1">
        <v>41318</v>
      </c>
      <c r="F12307">
        <v>1</v>
      </c>
      <c r="G12307">
        <v>7802</v>
      </c>
      <c r="H12307" t="s">
        <v>332</v>
      </c>
      <c r="J12307" t="s">
        <v>14</v>
      </c>
      <c r="K12307">
        <v>55</v>
      </c>
      <c r="L12307" t="s">
        <v>22</v>
      </c>
    </row>
    <row r="12308" spans="1:12">
      <c r="A12308" t="e">
        <f ca="1">E00251429396421</f>
        <v>#NAME?</v>
      </c>
      <c r="B12308">
        <v>276</v>
      </c>
      <c r="C12308" t="s">
        <v>122</v>
      </c>
      <c r="D12308" s="1">
        <v>42761</v>
      </c>
      <c r="F12308">
        <v>1</v>
      </c>
      <c r="G12308">
        <v>78057</v>
      </c>
      <c r="H12308" t="s">
        <v>140</v>
      </c>
      <c r="J12308" t="s">
        <v>14</v>
      </c>
      <c r="K12308">
        <v>59</v>
      </c>
      <c r="L12308" t="s">
        <v>22</v>
      </c>
    </row>
    <row r="12309" spans="1:12">
      <c r="A12309" t="e">
        <f ca="1">E00251716591121</f>
        <v>#NAME?</v>
      </c>
      <c r="B12309">
        <v>448</v>
      </c>
      <c r="C12309" t="s">
        <v>112</v>
      </c>
      <c r="D12309" s="1">
        <v>42747</v>
      </c>
      <c r="F12309">
        <v>2</v>
      </c>
      <c r="G12309">
        <v>4019</v>
      </c>
      <c r="H12309" t="s">
        <v>26</v>
      </c>
      <c r="J12309" t="s">
        <v>14</v>
      </c>
      <c r="K12309">
        <v>52</v>
      </c>
      <c r="L12309" t="s">
        <v>15</v>
      </c>
    </row>
    <row r="12310" spans="1:12">
      <c r="A12310" t="e">
        <f ca="1">E00251716591121</f>
        <v>#NAME?</v>
      </c>
      <c r="B12310">
        <v>448</v>
      </c>
      <c r="C12310" t="s">
        <v>112</v>
      </c>
      <c r="D12310" s="1">
        <v>42774</v>
      </c>
      <c r="F12310">
        <v>5</v>
      </c>
      <c r="G12310">
        <v>3051</v>
      </c>
      <c r="H12310" t="s">
        <v>13</v>
      </c>
      <c r="J12310" t="s">
        <v>14</v>
      </c>
      <c r="K12310">
        <v>53</v>
      </c>
      <c r="L12310" t="s">
        <v>15</v>
      </c>
    </row>
    <row r="12311" spans="1:12">
      <c r="A12311" t="e">
        <f ca="1">E00251716591121</f>
        <v>#NAME?</v>
      </c>
      <c r="B12311">
        <v>448</v>
      </c>
      <c r="C12311" t="s">
        <v>112</v>
      </c>
      <c r="D12311" s="1">
        <v>42957</v>
      </c>
      <c r="F12311">
        <v>1</v>
      </c>
      <c r="G12311">
        <v>93</v>
      </c>
      <c r="H12311" t="s">
        <v>29</v>
      </c>
      <c r="J12311" t="s">
        <v>14</v>
      </c>
      <c r="K12311">
        <v>53</v>
      </c>
      <c r="L12311" t="s">
        <v>15</v>
      </c>
    </row>
    <row r="12312" spans="1:12">
      <c r="A12312" t="e">
        <f ca="1">E00251432169921</f>
        <v>#NAME?</v>
      </c>
      <c r="B12312">
        <v>494</v>
      </c>
      <c r="C12312" t="s">
        <v>63</v>
      </c>
      <c r="D12312" s="1">
        <v>41563</v>
      </c>
      <c r="F12312">
        <v>3</v>
      </c>
      <c r="G12312">
        <v>71940</v>
      </c>
      <c r="H12312" t="s">
        <v>135</v>
      </c>
      <c r="J12312" t="s">
        <v>14</v>
      </c>
      <c r="K12312">
        <v>55</v>
      </c>
      <c r="L12312" t="s">
        <v>15</v>
      </c>
    </row>
    <row r="12313" spans="1:12">
      <c r="A12313" t="e">
        <f ca="1">E00251617573321</f>
        <v>#NAME?</v>
      </c>
      <c r="B12313">
        <v>440</v>
      </c>
      <c r="C12313" t="s">
        <v>12</v>
      </c>
      <c r="D12313" s="1">
        <v>41033</v>
      </c>
      <c r="F12313">
        <v>1</v>
      </c>
      <c r="G12313">
        <v>7881</v>
      </c>
      <c r="H12313" t="s">
        <v>637</v>
      </c>
      <c r="J12313" t="s">
        <v>14</v>
      </c>
      <c r="K12313">
        <v>42</v>
      </c>
      <c r="L12313" t="s">
        <v>22</v>
      </c>
    </row>
    <row r="12314" spans="1:12">
      <c r="A12314" t="e">
        <f ca="1">E00251432169921</f>
        <v>#NAME?</v>
      </c>
      <c r="B12314">
        <v>494</v>
      </c>
      <c r="C12314" t="s">
        <v>63</v>
      </c>
      <c r="D12314" s="1">
        <v>42107</v>
      </c>
      <c r="F12314">
        <v>1</v>
      </c>
      <c r="G12314">
        <v>3051</v>
      </c>
      <c r="H12314" t="s">
        <v>13</v>
      </c>
      <c r="J12314" t="s">
        <v>14</v>
      </c>
      <c r="K12314">
        <v>56</v>
      </c>
      <c r="L12314" t="s">
        <v>15</v>
      </c>
    </row>
    <row r="12315" spans="1:12">
      <c r="A12315" t="e">
        <f ca="1">E00251432169921</f>
        <v>#NAME?</v>
      </c>
      <c r="B12315">
        <v>494</v>
      </c>
      <c r="C12315" t="s">
        <v>63</v>
      </c>
      <c r="D12315" s="1">
        <v>42639</v>
      </c>
      <c r="F12315">
        <v>1</v>
      </c>
      <c r="G12315">
        <v>3051</v>
      </c>
      <c r="H12315" t="s">
        <v>13</v>
      </c>
      <c r="J12315" t="s">
        <v>14</v>
      </c>
      <c r="K12315">
        <v>58</v>
      </c>
      <c r="L12315" t="s">
        <v>15</v>
      </c>
    </row>
    <row r="12316" spans="1:12">
      <c r="A12316" t="e">
        <f ca="1">E00251432169921</f>
        <v>#NAME?</v>
      </c>
      <c r="B12316">
        <v>494</v>
      </c>
      <c r="C12316" t="s">
        <v>63</v>
      </c>
      <c r="D12316" s="1">
        <v>42683</v>
      </c>
      <c r="F12316">
        <v>1</v>
      </c>
      <c r="G12316">
        <v>78650</v>
      </c>
      <c r="H12316" t="s">
        <v>414</v>
      </c>
      <c r="J12316" t="s">
        <v>14</v>
      </c>
      <c r="K12316">
        <v>58</v>
      </c>
      <c r="L12316" t="s">
        <v>22</v>
      </c>
    </row>
    <row r="12317" spans="1:12">
      <c r="A12317" t="e">
        <f ca="1">E00251432169921</f>
        <v>#NAME?</v>
      </c>
      <c r="B12317">
        <v>494</v>
      </c>
      <c r="C12317" t="s">
        <v>63</v>
      </c>
      <c r="D12317" s="1">
        <v>41191</v>
      </c>
      <c r="F12317">
        <v>1</v>
      </c>
      <c r="G12317">
        <v>73300</v>
      </c>
      <c r="H12317" t="s">
        <v>86</v>
      </c>
      <c r="J12317" t="s">
        <v>14</v>
      </c>
      <c r="K12317">
        <v>54</v>
      </c>
      <c r="L12317" t="s">
        <v>15</v>
      </c>
    </row>
    <row r="12318" spans="1:12">
      <c r="A12318" t="e">
        <f ca="1">E00251716591121</f>
        <v>#NAME?</v>
      </c>
      <c r="B12318">
        <v>448</v>
      </c>
      <c r="C12318" t="s">
        <v>112</v>
      </c>
      <c r="D12318" s="1">
        <v>41921</v>
      </c>
      <c r="F12318">
        <v>1</v>
      </c>
      <c r="G12318">
        <v>93</v>
      </c>
      <c r="H12318" t="s">
        <v>29</v>
      </c>
      <c r="J12318" t="s">
        <v>14</v>
      </c>
      <c r="K12318">
        <v>50</v>
      </c>
      <c r="L12318" t="s">
        <v>15</v>
      </c>
    </row>
    <row r="12319" spans="1:12">
      <c r="A12319" t="e">
        <f ca="1">E00251716591121</f>
        <v>#NAME?</v>
      </c>
      <c r="B12319">
        <v>448</v>
      </c>
      <c r="C12319" t="s">
        <v>112</v>
      </c>
      <c r="D12319" s="1">
        <v>42198</v>
      </c>
      <c r="F12319">
        <v>1</v>
      </c>
      <c r="G12319">
        <v>7804</v>
      </c>
      <c r="H12319" t="s">
        <v>43</v>
      </c>
      <c r="J12319" t="s">
        <v>14</v>
      </c>
      <c r="K12319">
        <v>51</v>
      </c>
      <c r="L12319" t="s">
        <v>22</v>
      </c>
    </row>
    <row r="12320" spans="1:12">
      <c r="A12320" t="e">
        <f ca="1">E00251716591121</f>
        <v>#NAME?</v>
      </c>
      <c r="B12320">
        <v>448</v>
      </c>
      <c r="C12320" t="s">
        <v>112</v>
      </c>
      <c r="D12320" s="1">
        <v>42202</v>
      </c>
      <c r="F12320">
        <v>1</v>
      </c>
      <c r="G12320">
        <v>7804</v>
      </c>
      <c r="H12320" t="s">
        <v>43</v>
      </c>
      <c r="J12320" t="s">
        <v>14</v>
      </c>
      <c r="K12320">
        <v>51</v>
      </c>
      <c r="L12320" t="s">
        <v>22</v>
      </c>
    </row>
    <row r="12321" spans="1:12">
      <c r="A12321" t="e">
        <f ca="1">E00251716591121</f>
        <v>#NAME?</v>
      </c>
      <c r="B12321">
        <v>448</v>
      </c>
      <c r="C12321" t="s">
        <v>112</v>
      </c>
      <c r="D12321" s="1">
        <v>42591</v>
      </c>
      <c r="F12321">
        <v>3</v>
      </c>
      <c r="G12321">
        <v>4019</v>
      </c>
      <c r="H12321" t="s">
        <v>26</v>
      </c>
      <c r="J12321" t="s">
        <v>14</v>
      </c>
      <c r="K12321">
        <v>52</v>
      </c>
      <c r="L12321" t="s">
        <v>15</v>
      </c>
    </row>
    <row r="12322" spans="1:12">
      <c r="A12322" t="e">
        <f ca="1">E00251716591121</f>
        <v>#NAME?</v>
      </c>
      <c r="B12322">
        <v>448</v>
      </c>
      <c r="C12322" t="s">
        <v>112</v>
      </c>
      <c r="D12322" s="1">
        <v>42774</v>
      </c>
      <c r="F12322">
        <v>2</v>
      </c>
      <c r="G12322">
        <v>4019</v>
      </c>
      <c r="H12322" t="s">
        <v>26</v>
      </c>
      <c r="J12322" t="s">
        <v>14</v>
      </c>
      <c r="K12322">
        <v>53</v>
      </c>
      <c r="L12322" t="s">
        <v>15</v>
      </c>
    </row>
    <row r="12323" spans="1:12">
      <c r="A12323" t="e">
        <f ca="1">E00251432169921</f>
        <v>#NAME?</v>
      </c>
      <c r="B12323">
        <v>6046</v>
      </c>
      <c r="C12323" t="s">
        <v>98</v>
      </c>
      <c r="D12323" s="1">
        <v>42080</v>
      </c>
      <c r="F12323">
        <v>1</v>
      </c>
      <c r="G12323">
        <v>71849</v>
      </c>
      <c r="H12323" t="s">
        <v>1297</v>
      </c>
      <c r="I12323" t="s">
        <v>56</v>
      </c>
      <c r="J12323" t="s">
        <v>57</v>
      </c>
      <c r="K12323">
        <v>56</v>
      </c>
      <c r="L12323" t="s">
        <v>15</v>
      </c>
    </row>
    <row r="12324" spans="1:12">
      <c r="A12324" t="e">
        <f ca="1">E00251429396421</f>
        <v>#NAME?</v>
      </c>
      <c r="B12324">
        <v>276</v>
      </c>
      <c r="C12324" t="s">
        <v>122</v>
      </c>
      <c r="D12324" s="1">
        <v>41078</v>
      </c>
      <c r="F12324">
        <v>1</v>
      </c>
      <c r="G12324">
        <v>7804</v>
      </c>
      <c r="H12324" t="s">
        <v>43</v>
      </c>
      <c r="J12324" t="s">
        <v>14</v>
      </c>
      <c r="K12324">
        <v>55</v>
      </c>
      <c r="L12324" t="s">
        <v>22</v>
      </c>
    </row>
    <row r="12325" spans="1:12">
      <c r="A12325" t="e">
        <f ca="1">E00251429396421</f>
        <v>#NAME?</v>
      </c>
      <c r="B12325">
        <v>276</v>
      </c>
      <c r="C12325" t="s">
        <v>122</v>
      </c>
      <c r="D12325" s="1">
        <v>41089</v>
      </c>
      <c r="F12325">
        <v>2</v>
      </c>
      <c r="G12325">
        <v>78057</v>
      </c>
      <c r="H12325" t="s">
        <v>140</v>
      </c>
      <c r="J12325" t="s">
        <v>14</v>
      </c>
      <c r="K12325">
        <v>55</v>
      </c>
      <c r="L12325" t="s">
        <v>22</v>
      </c>
    </row>
    <row r="12326" spans="1:12">
      <c r="A12326" t="e">
        <f ca="1">E00251514288421</f>
        <v>#NAME?</v>
      </c>
      <c r="B12326">
        <v>481</v>
      </c>
      <c r="C12326" t="s">
        <v>402</v>
      </c>
      <c r="D12326" s="1">
        <v>42283</v>
      </c>
      <c r="F12326">
        <v>2</v>
      </c>
      <c r="G12326">
        <v>7079</v>
      </c>
      <c r="H12326" t="s">
        <v>1105</v>
      </c>
      <c r="J12326" t="s">
        <v>14</v>
      </c>
      <c r="K12326">
        <v>59</v>
      </c>
      <c r="L12326" t="s">
        <v>15</v>
      </c>
    </row>
    <row r="12327" spans="1:12">
      <c r="A12327" t="e">
        <f ca="1">E00251514288421</f>
        <v>#NAME?</v>
      </c>
      <c r="B12327">
        <v>481</v>
      </c>
      <c r="C12327" t="s">
        <v>402</v>
      </c>
      <c r="D12327" s="1">
        <v>42998</v>
      </c>
      <c r="F12327">
        <v>4</v>
      </c>
      <c r="G12327">
        <v>4549</v>
      </c>
      <c r="H12327" t="s">
        <v>69</v>
      </c>
      <c r="J12327" t="s">
        <v>14</v>
      </c>
      <c r="K12327">
        <v>61</v>
      </c>
      <c r="L12327" t="s">
        <v>15</v>
      </c>
    </row>
    <row r="12328" spans="1:12">
      <c r="A12328" t="e">
        <f ca="1">E00251716591121</f>
        <v>#NAME?</v>
      </c>
      <c r="B12328">
        <v>448</v>
      </c>
      <c r="C12328" t="s">
        <v>112</v>
      </c>
      <c r="D12328" s="1">
        <v>42747</v>
      </c>
      <c r="F12328">
        <v>4</v>
      </c>
      <c r="G12328">
        <v>27800</v>
      </c>
      <c r="H12328" t="s">
        <v>145</v>
      </c>
      <c r="J12328" t="s">
        <v>14</v>
      </c>
      <c r="K12328">
        <v>52</v>
      </c>
      <c r="L12328" t="s">
        <v>15</v>
      </c>
    </row>
    <row r="12329" spans="1:12">
      <c r="A12329" t="e">
        <f ca="1">E00251514288421</f>
        <v>#NAME?</v>
      </c>
      <c r="B12329">
        <v>485</v>
      </c>
      <c r="C12329" t="s">
        <v>241</v>
      </c>
      <c r="D12329" s="1">
        <v>43081</v>
      </c>
      <c r="F12329">
        <v>2</v>
      </c>
      <c r="G12329">
        <v>49120</v>
      </c>
      <c r="H12329" t="s">
        <v>168</v>
      </c>
      <c r="J12329" t="s">
        <v>14</v>
      </c>
      <c r="K12329">
        <v>62</v>
      </c>
      <c r="L12329" t="s">
        <v>15</v>
      </c>
    </row>
    <row r="12330" spans="1:12">
      <c r="A12330" t="e">
        <f ca="1">E00251716591121</f>
        <v>#NAME?</v>
      </c>
      <c r="B12330">
        <v>448</v>
      </c>
      <c r="C12330" t="s">
        <v>112</v>
      </c>
      <c r="D12330" s="1">
        <v>41046</v>
      </c>
      <c r="F12330">
        <v>1</v>
      </c>
      <c r="G12330">
        <v>30000</v>
      </c>
      <c r="H12330" t="s">
        <v>144</v>
      </c>
      <c r="J12330" t="s">
        <v>14</v>
      </c>
      <c r="K12330">
        <v>48</v>
      </c>
      <c r="L12330" t="s">
        <v>15</v>
      </c>
    </row>
    <row r="12331" spans="1:12">
      <c r="A12331" t="e">
        <f ca="1">E00251716591121</f>
        <v>#NAME?</v>
      </c>
      <c r="B12331">
        <v>448</v>
      </c>
      <c r="C12331" t="s">
        <v>112</v>
      </c>
      <c r="D12331" s="1">
        <v>42591</v>
      </c>
      <c r="F12331">
        <v>1</v>
      </c>
      <c r="G12331">
        <v>3689</v>
      </c>
      <c r="H12331" t="s">
        <v>159</v>
      </c>
      <c r="J12331" t="s">
        <v>14</v>
      </c>
      <c r="K12331">
        <v>52</v>
      </c>
      <c r="L12331" t="s">
        <v>15</v>
      </c>
    </row>
    <row r="12332" spans="1:12">
      <c r="A12332" t="e">
        <f ca="1">E00251429396421</f>
        <v>#NAME?</v>
      </c>
      <c r="B12332">
        <v>276</v>
      </c>
      <c r="C12332" t="s">
        <v>122</v>
      </c>
      <c r="D12332" s="1">
        <v>41624</v>
      </c>
      <c r="F12332">
        <v>3</v>
      </c>
      <c r="G12332">
        <v>4019</v>
      </c>
      <c r="H12332" t="s">
        <v>26</v>
      </c>
      <c r="J12332" t="s">
        <v>14</v>
      </c>
      <c r="K12332">
        <v>56</v>
      </c>
      <c r="L12332" t="s">
        <v>15</v>
      </c>
    </row>
    <row r="12333" spans="1:12">
      <c r="A12333" t="e">
        <f ca="1">E00251716591121</f>
        <v>#NAME?</v>
      </c>
      <c r="B12333">
        <v>448</v>
      </c>
      <c r="C12333" t="s">
        <v>112</v>
      </c>
      <c r="D12333" s="1">
        <v>41130</v>
      </c>
      <c r="F12333">
        <v>1</v>
      </c>
      <c r="G12333">
        <v>72690</v>
      </c>
      <c r="H12333" t="s">
        <v>363</v>
      </c>
      <c r="J12333" t="s">
        <v>14</v>
      </c>
      <c r="K12333">
        <v>48</v>
      </c>
      <c r="L12333" t="s">
        <v>15</v>
      </c>
    </row>
    <row r="12334" spans="1:12">
      <c r="A12334" t="e">
        <f ca="1">E00251514288421</f>
        <v>#NAME?</v>
      </c>
      <c r="B12334">
        <v>485</v>
      </c>
      <c r="C12334" t="s">
        <v>241</v>
      </c>
      <c r="D12334" s="1">
        <v>43081</v>
      </c>
      <c r="F12334">
        <v>4</v>
      </c>
      <c r="G12334">
        <v>7028</v>
      </c>
      <c r="H12334" t="s">
        <v>407</v>
      </c>
      <c r="J12334" t="s">
        <v>14</v>
      </c>
      <c r="K12334">
        <v>62</v>
      </c>
      <c r="L12334" t="s">
        <v>15</v>
      </c>
    </row>
    <row r="12335" spans="1:12">
      <c r="A12335" t="e">
        <f ca="1">E00251413469721</f>
        <v>#NAME?</v>
      </c>
      <c r="B12335">
        <v>1929</v>
      </c>
      <c r="C12335" t="s">
        <v>195</v>
      </c>
      <c r="D12335" s="1">
        <v>41204</v>
      </c>
      <c r="F12335">
        <v>3</v>
      </c>
      <c r="G12335">
        <v>27800</v>
      </c>
      <c r="H12335" t="s">
        <v>145</v>
      </c>
      <c r="J12335" t="s">
        <v>14</v>
      </c>
      <c r="K12335">
        <v>63</v>
      </c>
      <c r="L12335" t="s">
        <v>15</v>
      </c>
    </row>
    <row r="12336" spans="1:12">
      <c r="A12336" t="e">
        <f ca="1">E00251413469721</f>
        <v>#NAME?</v>
      </c>
      <c r="B12336">
        <v>1929</v>
      </c>
      <c r="C12336" t="s">
        <v>195</v>
      </c>
      <c r="D12336" s="1">
        <v>42871</v>
      </c>
      <c r="F12336">
        <v>6</v>
      </c>
      <c r="G12336">
        <v>7820</v>
      </c>
      <c r="H12336" t="s">
        <v>233</v>
      </c>
      <c r="J12336" t="s">
        <v>14</v>
      </c>
      <c r="K12336">
        <v>68</v>
      </c>
      <c r="L12336" t="s">
        <v>22</v>
      </c>
    </row>
    <row r="12337" spans="1:12">
      <c r="A12337" t="e">
        <f ca="1">E00251528138121</f>
        <v>#NAME?</v>
      </c>
      <c r="B12337">
        <v>66</v>
      </c>
      <c r="C12337" t="s">
        <v>134</v>
      </c>
      <c r="D12337" s="1">
        <v>42821</v>
      </c>
      <c r="F12337">
        <v>1</v>
      </c>
      <c r="G12337">
        <v>29690</v>
      </c>
      <c r="H12337" t="s">
        <v>52</v>
      </c>
      <c r="J12337" t="s">
        <v>14</v>
      </c>
      <c r="K12337">
        <v>62</v>
      </c>
      <c r="L12337" t="s">
        <v>15</v>
      </c>
    </row>
    <row r="12338" spans="1:12">
      <c r="A12338" t="e">
        <f ca="1">E00251513958321</f>
        <v>#NAME?</v>
      </c>
      <c r="B12338">
        <v>1785</v>
      </c>
      <c r="C12338" t="s">
        <v>129</v>
      </c>
      <c r="D12338" s="1">
        <v>42660</v>
      </c>
      <c r="F12338">
        <v>2</v>
      </c>
      <c r="G12338">
        <v>7243</v>
      </c>
      <c r="H12338" t="s">
        <v>42</v>
      </c>
      <c r="J12338" t="s">
        <v>14</v>
      </c>
      <c r="K12338">
        <v>50</v>
      </c>
      <c r="L12338" t="s">
        <v>15</v>
      </c>
    </row>
    <row r="12339" spans="1:12">
      <c r="A12339" t="e">
        <f ca="1">E00251711668421</f>
        <v>#NAME?</v>
      </c>
      <c r="B12339">
        <v>11</v>
      </c>
      <c r="C12339" t="s">
        <v>245</v>
      </c>
      <c r="D12339" s="1">
        <v>41766</v>
      </c>
      <c r="F12339">
        <v>6</v>
      </c>
      <c r="G12339">
        <v>71940</v>
      </c>
      <c r="H12339" t="s">
        <v>135</v>
      </c>
      <c r="J12339" t="s">
        <v>14</v>
      </c>
      <c r="K12339">
        <v>55</v>
      </c>
      <c r="L12339" t="s">
        <v>15</v>
      </c>
    </row>
    <row r="12340" spans="1:12">
      <c r="A12340" t="e">
        <f ca="1">E00251617620421</f>
        <v>#NAME?</v>
      </c>
      <c r="B12340">
        <v>485</v>
      </c>
      <c r="C12340" t="s">
        <v>241</v>
      </c>
      <c r="D12340" s="1">
        <v>42174</v>
      </c>
      <c r="F12340">
        <v>2</v>
      </c>
      <c r="G12340">
        <v>4549</v>
      </c>
      <c r="H12340" t="s">
        <v>69</v>
      </c>
      <c r="J12340" t="s">
        <v>14</v>
      </c>
      <c r="K12340">
        <v>53</v>
      </c>
      <c r="L12340" t="s">
        <v>15</v>
      </c>
    </row>
    <row r="12341" spans="1:12">
      <c r="A12341" t="e">
        <f ca="1">E00251617620421</f>
        <v>#NAME?</v>
      </c>
      <c r="B12341">
        <v>485</v>
      </c>
      <c r="C12341" t="s">
        <v>241</v>
      </c>
      <c r="D12341" s="1">
        <v>43017</v>
      </c>
      <c r="F12341">
        <v>6</v>
      </c>
      <c r="G12341">
        <v>5369</v>
      </c>
      <c r="H12341" t="s">
        <v>253</v>
      </c>
      <c r="J12341" t="s">
        <v>14</v>
      </c>
      <c r="K12341">
        <v>55</v>
      </c>
      <c r="L12341" t="s">
        <v>15</v>
      </c>
    </row>
    <row r="12342" spans="1:12">
      <c r="A12342" t="e">
        <f ca="1">E00251711668421</f>
        <v>#NAME?</v>
      </c>
      <c r="B12342">
        <v>28</v>
      </c>
      <c r="C12342" t="s">
        <v>153</v>
      </c>
      <c r="D12342" s="1">
        <v>41211</v>
      </c>
      <c r="F12342">
        <v>1</v>
      </c>
      <c r="G12342">
        <v>30002</v>
      </c>
      <c r="H12342" t="s">
        <v>492</v>
      </c>
      <c r="J12342" t="s">
        <v>14</v>
      </c>
      <c r="K12342">
        <v>53</v>
      </c>
      <c r="L12342" t="s">
        <v>15</v>
      </c>
    </row>
    <row r="12343" spans="1:12">
      <c r="A12343" t="e">
        <f ca="1">E00251711668421</f>
        <v>#NAME?</v>
      </c>
      <c r="B12343">
        <v>11</v>
      </c>
      <c r="C12343" t="s">
        <v>245</v>
      </c>
      <c r="D12343" s="1">
        <v>42496</v>
      </c>
      <c r="F12343">
        <v>1</v>
      </c>
      <c r="G12343">
        <v>4660</v>
      </c>
      <c r="H12343" t="s">
        <v>215</v>
      </c>
      <c r="J12343" t="s">
        <v>14</v>
      </c>
      <c r="K12343">
        <v>57</v>
      </c>
      <c r="L12343" t="s">
        <v>15</v>
      </c>
    </row>
    <row r="12344" spans="1:12">
      <c r="A12344" t="e">
        <f ca="1">E00251711668421</f>
        <v>#NAME?</v>
      </c>
      <c r="B12344">
        <v>7927</v>
      </c>
      <c r="C12344" t="s">
        <v>367</v>
      </c>
      <c r="D12344" s="1">
        <v>42892</v>
      </c>
      <c r="F12344">
        <v>2</v>
      </c>
      <c r="G12344">
        <v>2729</v>
      </c>
      <c r="H12344" t="s">
        <v>115</v>
      </c>
      <c r="J12344" t="s">
        <v>14</v>
      </c>
      <c r="K12344">
        <v>58</v>
      </c>
      <c r="L12344" t="s">
        <v>15</v>
      </c>
    </row>
    <row r="12345" spans="1:12">
      <c r="A12345" t="e">
        <f ca="1">E00251513010121</f>
        <v>#NAME?</v>
      </c>
      <c r="B12345">
        <v>772</v>
      </c>
      <c r="C12345" t="s">
        <v>170</v>
      </c>
      <c r="D12345" s="1">
        <v>42522</v>
      </c>
      <c r="F12345">
        <v>1</v>
      </c>
      <c r="G12345">
        <v>7295</v>
      </c>
      <c r="H12345" t="s">
        <v>76</v>
      </c>
      <c r="I12345" t="s">
        <v>56</v>
      </c>
      <c r="J12345" t="s">
        <v>57</v>
      </c>
      <c r="K12345">
        <v>45</v>
      </c>
      <c r="L12345" t="s">
        <v>15</v>
      </c>
    </row>
    <row r="12346" spans="1:12">
      <c r="A12346" t="e">
        <f t="shared" ref="A12346:A12356" ca="1" si="114">E00251617620421</f>
        <v>#NAME?</v>
      </c>
      <c r="B12346">
        <v>485</v>
      </c>
      <c r="C12346" t="s">
        <v>241</v>
      </c>
      <c r="D12346" s="1">
        <v>42397</v>
      </c>
      <c r="F12346">
        <v>1</v>
      </c>
      <c r="G12346">
        <v>5369</v>
      </c>
      <c r="H12346" t="s">
        <v>253</v>
      </c>
      <c r="J12346" t="s">
        <v>14</v>
      </c>
      <c r="K12346">
        <v>53</v>
      </c>
      <c r="L12346" t="s">
        <v>15</v>
      </c>
    </row>
    <row r="12347" spans="1:12">
      <c r="A12347" t="e">
        <f t="shared" ca="1" si="114"/>
        <v>#NAME?</v>
      </c>
      <c r="B12347">
        <v>485</v>
      </c>
      <c r="C12347" t="s">
        <v>241</v>
      </c>
      <c r="D12347" s="1">
        <v>42534</v>
      </c>
      <c r="F12347">
        <v>5</v>
      </c>
      <c r="G12347">
        <v>7962</v>
      </c>
      <c r="H12347" t="s">
        <v>111</v>
      </c>
      <c r="J12347" t="s">
        <v>14</v>
      </c>
      <c r="K12347">
        <v>54</v>
      </c>
      <c r="L12347" t="s">
        <v>22</v>
      </c>
    </row>
    <row r="12348" spans="1:12">
      <c r="A12348" t="e">
        <f t="shared" ca="1" si="114"/>
        <v>#NAME?</v>
      </c>
      <c r="B12348">
        <v>485</v>
      </c>
      <c r="C12348" t="s">
        <v>241</v>
      </c>
      <c r="D12348" s="1">
        <v>42636</v>
      </c>
      <c r="F12348">
        <v>1</v>
      </c>
      <c r="G12348">
        <v>4549</v>
      </c>
      <c r="H12348" t="s">
        <v>69</v>
      </c>
      <c r="J12348" t="s">
        <v>14</v>
      </c>
      <c r="K12348">
        <v>54</v>
      </c>
      <c r="L12348" t="s">
        <v>15</v>
      </c>
    </row>
    <row r="12349" spans="1:12">
      <c r="A12349" t="e">
        <f t="shared" ca="1" si="114"/>
        <v>#NAME?</v>
      </c>
      <c r="B12349">
        <v>485</v>
      </c>
      <c r="C12349" t="s">
        <v>241</v>
      </c>
      <c r="D12349" s="1">
        <v>41253</v>
      </c>
      <c r="F12349">
        <v>2</v>
      </c>
      <c r="G12349">
        <v>4549</v>
      </c>
      <c r="H12349" t="s">
        <v>69</v>
      </c>
      <c r="J12349" t="s">
        <v>14</v>
      </c>
      <c r="K12349">
        <v>50</v>
      </c>
      <c r="L12349" t="s">
        <v>15</v>
      </c>
    </row>
    <row r="12350" spans="1:12">
      <c r="A12350" t="e">
        <f t="shared" ca="1" si="114"/>
        <v>#NAME?</v>
      </c>
      <c r="B12350">
        <v>485</v>
      </c>
      <c r="C12350" t="s">
        <v>241</v>
      </c>
      <c r="D12350" s="1">
        <v>41415</v>
      </c>
      <c r="F12350">
        <v>4</v>
      </c>
      <c r="G12350">
        <v>30000</v>
      </c>
      <c r="H12350" t="s">
        <v>144</v>
      </c>
      <c r="J12350" t="s">
        <v>14</v>
      </c>
      <c r="K12350">
        <v>51</v>
      </c>
      <c r="L12350" t="s">
        <v>15</v>
      </c>
    </row>
    <row r="12351" spans="1:12">
      <c r="A12351" t="e">
        <f t="shared" ca="1" si="114"/>
        <v>#NAME?</v>
      </c>
      <c r="B12351">
        <v>485</v>
      </c>
      <c r="C12351" t="s">
        <v>241</v>
      </c>
      <c r="D12351" s="1">
        <v>41757</v>
      </c>
      <c r="F12351">
        <v>5</v>
      </c>
      <c r="G12351">
        <v>7295</v>
      </c>
      <c r="H12351" t="s">
        <v>76</v>
      </c>
      <c r="J12351" t="s">
        <v>14</v>
      </c>
      <c r="K12351">
        <v>51</v>
      </c>
      <c r="L12351" t="s">
        <v>15</v>
      </c>
    </row>
    <row r="12352" spans="1:12">
      <c r="A12352" t="e">
        <f t="shared" ca="1" si="114"/>
        <v>#NAME?</v>
      </c>
      <c r="B12352">
        <v>485</v>
      </c>
      <c r="C12352" t="s">
        <v>241</v>
      </c>
      <c r="D12352" s="1">
        <v>42534</v>
      </c>
      <c r="F12352">
        <v>1</v>
      </c>
      <c r="G12352">
        <v>4549</v>
      </c>
      <c r="H12352" t="s">
        <v>69</v>
      </c>
      <c r="J12352" t="s">
        <v>14</v>
      </c>
      <c r="K12352">
        <v>54</v>
      </c>
      <c r="L12352" t="s">
        <v>15</v>
      </c>
    </row>
    <row r="12353" spans="1:12">
      <c r="A12353" t="e">
        <f t="shared" ca="1" si="114"/>
        <v>#NAME?</v>
      </c>
      <c r="B12353">
        <v>485</v>
      </c>
      <c r="C12353" t="s">
        <v>241</v>
      </c>
      <c r="D12353" s="1">
        <v>42643</v>
      </c>
      <c r="F12353">
        <v>5</v>
      </c>
      <c r="G12353">
        <v>5533</v>
      </c>
      <c r="H12353" t="s">
        <v>537</v>
      </c>
      <c r="J12353" t="s">
        <v>14</v>
      </c>
      <c r="K12353">
        <v>54</v>
      </c>
      <c r="L12353" t="s">
        <v>15</v>
      </c>
    </row>
    <row r="12354" spans="1:12">
      <c r="A12354" t="e">
        <f t="shared" ca="1" si="114"/>
        <v>#NAME?</v>
      </c>
      <c r="B12354">
        <v>485</v>
      </c>
      <c r="C12354" t="s">
        <v>241</v>
      </c>
      <c r="D12354" s="1">
        <v>42726</v>
      </c>
      <c r="F12354">
        <v>2</v>
      </c>
      <c r="G12354">
        <v>7962</v>
      </c>
      <c r="H12354" t="s">
        <v>111</v>
      </c>
      <c r="J12354" t="s">
        <v>14</v>
      </c>
      <c r="K12354">
        <v>54</v>
      </c>
      <c r="L12354" t="s">
        <v>22</v>
      </c>
    </row>
    <row r="12355" spans="1:12">
      <c r="A12355" t="e">
        <f t="shared" ca="1" si="114"/>
        <v>#NAME?</v>
      </c>
      <c r="B12355">
        <v>481</v>
      </c>
      <c r="C12355" t="s">
        <v>402</v>
      </c>
      <c r="D12355" s="1">
        <v>42032</v>
      </c>
      <c r="F12355">
        <v>6</v>
      </c>
      <c r="G12355">
        <v>30000</v>
      </c>
      <c r="H12355" t="s">
        <v>144</v>
      </c>
      <c r="J12355" t="s">
        <v>14</v>
      </c>
      <c r="K12355">
        <v>52</v>
      </c>
      <c r="L12355" t="s">
        <v>15</v>
      </c>
    </row>
    <row r="12356" spans="1:12">
      <c r="A12356" t="e">
        <f t="shared" ca="1" si="114"/>
        <v>#NAME?</v>
      </c>
      <c r="B12356">
        <v>485</v>
      </c>
      <c r="C12356" t="s">
        <v>241</v>
      </c>
      <c r="D12356" s="1">
        <v>42166</v>
      </c>
      <c r="F12356">
        <v>6</v>
      </c>
      <c r="G12356">
        <v>5533</v>
      </c>
      <c r="H12356" t="s">
        <v>537</v>
      </c>
      <c r="J12356" t="s">
        <v>14</v>
      </c>
      <c r="K12356">
        <v>53</v>
      </c>
      <c r="L12356" t="s">
        <v>15</v>
      </c>
    </row>
    <row r="12357" spans="1:12">
      <c r="A12357" t="e">
        <f ca="1">E00251429396421</f>
        <v>#NAME?</v>
      </c>
      <c r="B12357">
        <v>276</v>
      </c>
      <c r="C12357" t="s">
        <v>122</v>
      </c>
      <c r="D12357" s="1">
        <v>42394</v>
      </c>
      <c r="F12357">
        <v>1</v>
      </c>
      <c r="G12357">
        <v>38100</v>
      </c>
      <c r="H12357" t="s">
        <v>574</v>
      </c>
      <c r="J12357" t="s">
        <v>14</v>
      </c>
      <c r="K12357">
        <v>58</v>
      </c>
      <c r="L12357" t="s">
        <v>15</v>
      </c>
    </row>
    <row r="12358" spans="1:12">
      <c r="A12358" t="e">
        <f ca="1">E00251617620421</f>
        <v>#NAME?</v>
      </c>
      <c r="B12358">
        <v>485</v>
      </c>
      <c r="C12358" t="s">
        <v>241</v>
      </c>
      <c r="D12358" s="1">
        <v>42320</v>
      </c>
      <c r="F12358">
        <v>5</v>
      </c>
      <c r="G12358">
        <v>5533</v>
      </c>
      <c r="H12358" t="s">
        <v>537</v>
      </c>
      <c r="J12358" t="s">
        <v>14</v>
      </c>
      <c r="K12358">
        <v>53</v>
      </c>
      <c r="L12358" t="s">
        <v>15</v>
      </c>
    </row>
    <row r="12359" spans="1:12">
      <c r="A12359" t="e">
        <f ca="1">E00251617620421</f>
        <v>#NAME?</v>
      </c>
      <c r="B12359">
        <v>485</v>
      </c>
      <c r="C12359" t="s">
        <v>241</v>
      </c>
      <c r="D12359" s="1">
        <v>42327</v>
      </c>
      <c r="F12359">
        <v>1</v>
      </c>
      <c r="G12359">
        <v>7819</v>
      </c>
      <c r="H12359" t="s">
        <v>268</v>
      </c>
      <c r="J12359" t="s">
        <v>14</v>
      </c>
      <c r="K12359">
        <v>53</v>
      </c>
      <c r="L12359" t="s">
        <v>15</v>
      </c>
    </row>
    <row r="12360" spans="1:12">
      <c r="A12360" t="e">
        <f ca="1">E00251617620421</f>
        <v>#NAME?</v>
      </c>
      <c r="B12360">
        <v>485</v>
      </c>
      <c r="C12360" t="s">
        <v>241</v>
      </c>
      <c r="D12360" s="1">
        <v>42726</v>
      </c>
      <c r="F12360">
        <v>4</v>
      </c>
      <c r="G12360">
        <v>2169</v>
      </c>
      <c r="H12360" t="s">
        <v>40</v>
      </c>
      <c r="J12360" t="s">
        <v>14</v>
      </c>
      <c r="K12360">
        <v>54</v>
      </c>
      <c r="L12360" t="s">
        <v>15</v>
      </c>
    </row>
    <row r="12361" spans="1:12">
      <c r="A12361" t="e">
        <f ca="1">E00251617620421</f>
        <v>#NAME?</v>
      </c>
      <c r="B12361">
        <v>485</v>
      </c>
      <c r="C12361" t="s">
        <v>241</v>
      </c>
      <c r="D12361" s="1">
        <v>43078</v>
      </c>
      <c r="F12361">
        <v>6</v>
      </c>
      <c r="G12361">
        <v>5369</v>
      </c>
      <c r="H12361" t="s">
        <v>253</v>
      </c>
      <c r="J12361" t="s">
        <v>14</v>
      </c>
      <c r="K12361">
        <v>55</v>
      </c>
      <c r="L12361" t="s">
        <v>15</v>
      </c>
    </row>
    <row r="12362" spans="1:12">
      <c r="A12362" t="e">
        <f ca="1">E00251617620421</f>
        <v>#NAME?</v>
      </c>
      <c r="B12362">
        <v>485</v>
      </c>
      <c r="C12362" t="s">
        <v>241</v>
      </c>
      <c r="D12362" s="1">
        <v>41253</v>
      </c>
      <c r="F12362">
        <v>5</v>
      </c>
      <c r="G12362">
        <v>3051</v>
      </c>
      <c r="H12362" t="s">
        <v>13</v>
      </c>
      <c r="J12362" t="s">
        <v>14</v>
      </c>
      <c r="K12362">
        <v>50</v>
      </c>
      <c r="L12362" t="s">
        <v>15</v>
      </c>
    </row>
    <row r="12363" spans="1:12">
      <c r="A12363" t="e">
        <f ca="1">E00251715779021</f>
        <v>#NAME?</v>
      </c>
      <c r="B12363">
        <v>500</v>
      </c>
      <c r="C12363" t="s">
        <v>161</v>
      </c>
      <c r="D12363" s="1">
        <v>41281</v>
      </c>
      <c r="F12363">
        <v>2</v>
      </c>
      <c r="G12363">
        <v>49390</v>
      </c>
      <c r="H12363" t="s">
        <v>59</v>
      </c>
      <c r="J12363" t="s">
        <v>14</v>
      </c>
      <c r="K12363">
        <v>59</v>
      </c>
      <c r="L12363" t="s">
        <v>15</v>
      </c>
    </row>
    <row r="12364" spans="1:12">
      <c r="A12364" t="e">
        <f ca="1">E00251715779021</f>
        <v>#NAME?</v>
      </c>
      <c r="B12364">
        <v>500</v>
      </c>
      <c r="C12364" t="s">
        <v>161</v>
      </c>
      <c r="D12364" s="1">
        <v>41562</v>
      </c>
      <c r="F12364">
        <v>1</v>
      </c>
      <c r="G12364">
        <v>5225</v>
      </c>
      <c r="H12364" t="s">
        <v>280</v>
      </c>
      <c r="J12364" t="s">
        <v>14</v>
      </c>
      <c r="K12364">
        <v>60</v>
      </c>
      <c r="L12364" t="s">
        <v>15</v>
      </c>
    </row>
    <row r="12365" spans="1:12">
      <c r="A12365" t="e">
        <f ca="1">E00251439542921</f>
        <v>#NAME?</v>
      </c>
      <c r="B12365">
        <v>1786</v>
      </c>
      <c r="C12365" t="s">
        <v>37</v>
      </c>
      <c r="D12365" s="1">
        <v>42660</v>
      </c>
      <c r="F12365">
        <v>1</v>
      </c>
      <c r="G12365">
        <v>78079</v>
      </c>
      <c r="H12365" t="s">
        <v>49</v>
      </c>
      <c r="J12365" t="s">
        <v>14</v>
      </c>
      <c r="K12365">
        <v>63</v>
      </c>
      <c r="L12365" t="s">
        <v>22</v>
      </c>
    </row>
    <row r="12366" spans="1:12">
      <c r="A12366" t="e">
        <f ca="1">E00251617620421</f>
        <v>#NAME?</v>
      </c>
      <c r="B12366">
        <v>485</v>
      </c>
      <c r="C12366" t="s">
        <v>241</v>
      </c>
      <c r="D12366" s="1">
        <v>41415</v>
      </c>
      <c r="F12366">
        <v>1</v>
      </c>
      <c r="G12366">
        <v>7962</v>
      </c>
      <c r="H12366" t="s">
        <v>111</v>
      </c>
      <c r="J12366" t="s">
        <v>14</v>
      </c>
      <c r="K12366">
        <v>51</v>
      </c>
      <c r="L12366" t="s">
        <v>22</v>
      </c>
    </row>
    <row r="12367" spans="1:12">
      <c r="A12367" t="e">
        <f ca="1">E00251617620421</f>
        <v>#NAME?</v>
      </c>
      <c r="B12367">
        <v>485</v>
      </c>
      <c r="C12367" t="s">
        <v>241</v>
      </c>
      <c r="D12367" s="1">
        <v>41940</v>
      </c>
      <c r="F12367">
        <v>1</v>
      </c>
      <c r="G12367">
        <v>91</v>
      </c>
      <c r="H12367" t="s">
        <v>927</v>
      </c>
      <c r="J12367" t="s">
        <v>14</v>
      </c>
      <c r="K12367">
        <v>52</v>
      </c>
      <c r="L12367" t="s">
        <v>15</v>
      </c>
    </row>
    <row r="12368" spans="1:12">
      <c r="A12368" t="e">
        <f ca="1">E00251711668421</f>
        <v>#NAME?</v>
      </c>
      <c r="B12368">
        <v>7927</v>
      </c>
      <c r="C12368" t="s">
        <v>367</v>
      </c>
      <c r="D12368" s="1">
        <v>42726</v>
      </c>
      <c r="F12368">
        <v>1</v>
      </c>
      <c r="G12368">
        <v>7862</v>
      </c>
      <c r="H12368" t="s">
        <v>27</v>
      </c>
      <c r="J12368" t="s">
        <v>14</v>
      </c>
      <c r="K12368">
        <v>57</v>
      </c>
      <c r="L12368" t="s">
        <v>22</v>
      </c>
    </row>
    <row r="12369" spans="1:12">
      <c r="A12369" t="e">
        <f ca="1">E00251715779021</f>
        <v>#NAME?</v>
      </c>
      <c r="B12369">
        <v>500</v>
      </c>
      <c r="C12369" t="s">
        <v>161</v>
      </c>
      <c r="D12369" s="1">
        <v>42291</v>
      </c>
      <c r="F12369">
        <v>2</v>
      </c>
      <c r="G12369">
        <v>49390</v>
      </c>
      <c r="H12369" t="s">
        <v>59</v>
      </c>
      <c r="J12369" t="s">
        <v>14</v>
      </c>
      <c r="K12369">
        <v>62</v>
      </c>
      <c r="L12369" t="s">
        <v>15</v>
      </c>
    </row>
    <row r="12370" spans="1:12">
      <c r="A12370" t="e">
        <f ca="1">E00251715779021</f>
        <v>#NAME?</v>
      </c>
      <c r="B12370">
        <v>500</v>
      </c>
      <c r="C12370" t="s">
        <v>161</v>
      </c>
      <c r="D12370" s="1">
        <v>42969</v>
      </c>
      <c r="F12370">
        <v>3</v>
      </c>
      <c r="G12370">
        <v>49390</v>
      </c>
      <c r="H12370" t="s">
        <v>59</v>
      </c>
      <c r="J12370" t="s">
        <v>14</v>
      </c>
      <c r="K12370">
        <v>64</v>
      </c>
      <c r="L12370" t="s">
        <v>15</v>
      </c>
    </row>
    <row r="12371" spans="1:12">
      <c r="A12371" t="e">
        <f ca="1">E00251617620421</f>
        <v>#NAME?</v>
      </c>
      <c r="B12371">
        <v>485</v>
      </c>
      <c r="C12371" t="s">
        <v>241</v>
      </c>
      <c r="D12371" s="1">
        <v>42534</v>
      </c>
      <c r="F12371">
        <v>2</v>
      </c>
      <c r="G12371">
        <v>7299</v>
      </c>
      <c r="H12371" t="s">
        <v>250</v>
      </c>
      <c r="J12371" t="s">
        <v>14</v>
      </c>
      <c r="K12371">
        <v>54</v>
      </c>
      <c r="L12371" t="s">
        <v>15</v>
      </c>
    </row>
    <row r="12372" spans="1:12">
      <c r="A12372" t="e">
        <f ca="1">E00251617620421</f>
        <v>#NAME?</v>
      </c>
      <c r="B12372">
        <v>485</v>
      </c>
      <c r="C12372" t="s">
        <v>241</v>
      </c>
      <c r="D12372" s="1">
        <v>42895</v>
      </c>
      <c r="F12372">
        <v>4</v>
      </c>
      <c r="G12372">
        <v>2169</v>
      </c>
      <c r="H12372" t="s">
        <v>40</v>
      </c>
      <c r="J12372" t="s">
        <v>14</v>
      </c>
      <c r="K12372">
        <v>55</v>
      </c>
      <c r="L12372" t="s">
        <v>15</v>
      </c>
    </row>
    <row r="12373" spans="1:12">
      <c r="A12373" t="e">
        <f ca="1">E00251617620421</f>
        <v>#NAME?</v>
      </c>
      <c r="B12373">
        <v>485</v>
      </c>
      <c r="C12373" t="s">
        <v>241</v>
      </c>
      <c r="D12373" s="1">
        <v>42779</v>
      </c>
      <c r="F12373">
        <v>3</v>
      </c>
      <c r="G12373">
        <v>4549</v>
      </c>
      <c r="H12373" t="s">
        <v>69</v>
      </c>
      <c r="J12373" t="s">
        <v>14</v>
      </c>
      <c r="K12373">
        <v>54</v>
      </c>
      <c r="L12373" t="s">
        <v>15</v>
      </c>
    </row>
    <row r="12374" spans="1:12">
      <c r="A12374" t="e">
        <f ca="1">E00251429795121</f>
        <v>#NAME?</v>
      </c>
      <c r="B12374">
        <v>154</v>
      </c>
      <c r="C12374" t="s">
        <v>533</v>
      </c>
      <c r="D12374" s="1">
        <v>42919</v>
      </c>
      <c r="F12374">
        <v>1</v>
      </c>
      <c r="G12374">
        <v>27800</v>
      </c>
      <c r="H12374" t="s">
        <v>145</v>
      </c>
      <c r="J12374" t="s">
        <v>14</v>
      </c>
      <c r="K12374">
        <v>49</v>
      </c>
      <c r="L12374" t="s">
        <v>15</v>
      </c>
    </row>
    <row r="12375" spans="1:12">
      <c r="A12375" t="e">
        <f ca="1">E00251429795121</f>
        <v>#NAME?</v>
      </c>
      <c r="B12375">
        <v>154</v>
      </c>
      <c r="C12375" t="s">
        <v>533</v>
      </c>
      <c r="D12375" s="1">
        <v>42919</v>
      </c>
      <c r="F12375">
        <v>3</v>
      </c>
      <c r="G12375">
        <v>2720</v>
      </c>
      <c r="H12375" t="s">
        <v>65</v>
      </c>
      <c r="J12375" t="s">
        <v>14</v>
      </c>
      <c r="K12375">
        <v>49</v>
      </c>
      <c r="L12375" t="s">
        <v>15</v>
      </c>
    </row>
    <row r="12376" spans="1:12">
      <c r="A12376" t="e">
        <f ca="1">E00251711668421</f>
        <v>#NAME?</v>
      </c>
      <c r="B12376">
        <v>11</v>
      </c>
      <c r="C12376" t="s">
        <v>245</v>
      </c>
      <c r="D12376" s="1">
        <v>41766</v>
      </c>
      <c r="F12376">
        <v>2</v>
      </c>
      <c r="G12376">
        <v>2729</v>
      </c>
      <c r="H12376" t="s">
        <v>115</v>
      </c>
      <c r="J12376" t="s">
        <v>14</v>
      </c>
      <c r="K12376">
        <v>55</v>
      </c>
      <c r="L12376" t="s">
        <v>15</v>
      </c>
    </row>
    <row r="12377" spans="1:12">
      <c r="A12377" t="e">
        <f ca="1">E00251711668421</f>
        <v>#NAME?</v>
      </c>
      <c r="B12377">
        <v>11</v>
      </c>
      <c r="C12377" t="s">
        <v>245</v>
      </c>
      <c r="D12377" s="1">
        <v>42284</v>
      </c>
      <c r="F12377">
        <v>4</v>
      </c>
      <c r="G12377">
        <v>4019</v>
      </c>
      <c r="H12377" t="s">
        <v>26</v>
      </c>
      <c r="J12377" t="s">
        <v>14</v>
      </c>
      <c r="K12377">
        <v>56</v>
      </c>
      <c r="L12377" t="s">
        <v>15</v>
      </c>
    </row>
    <row r="12378" spans="1:12">
      <c r="A12378" t="e">
        <f ca="1">E00251429795121</f>
        <v>#NAME?</v>
      </c>
      <c r="B12378">
        <v>154</v>
      </c>
      <c r="C12378" t="s">
        <v>533</v>
      </c>
      <c r="D12378" s="1">
        <v>42459</v>
      </c>
      <c r="F12378">
        <v>1</v>
      </c>
      <c r="G12378">
        <v>2720</v>
      </c>
      <c r="H12378" t="s">
        <v>65</v>
      </c>
      <c r="J12378" t="s">
        <v>14</v>
      </c>
      <c r="K12378">
        <v>48</v>
      </c>
      <c r="L12378" t="s">
        <v>15</v>
      </c>
    </row>
    <row r="12379" spans="1:12">
      <c r="A12379" t="e">
        <f ca="1">E00251429795121</f>
        <v>#NAME?</v>
      </c>
      <c r="B12379">
        <v>154</v>
      </c>
      <c r="C12379" t="s">
        <v>533</v>
      </c>
      <c r="D12379" s="1">
        <v>42843</v>
      </c>
      <c r="F12379">
        <v>2</v>
      </c>
      <c r="G12379">
        <v>25000</v>
      </c>
      <c r="H12379" t="s">
        <v>178</v>
      </c>
      <c r="J12379" t="s">
        <v>14</v>
      </c>
      <c r="K12379">
        <v>49</v>
      </c>
      <c r="L12379" t="s">
        <v>15</v>
      </c>
    </row>
    <row r="12380" spans="1:12">
      <c r="A12380" t="e">
        <f ca="1">E00251529504221</f>
        <v>#NAME?</v>
      </c>
      <c r="B12380">
        <v>148</v>
      </c>
      <c r="C12380" t="s">
        <v>318</v>
      </c>
      <c r="D12380" s="1">
        <v>42740</v>
      </c>
      <c r="E12380">
        <v>11</v>
      </c>
      <c r="F12380">
        <v>3</v>
      </c>
      <c r="G12380">
        <v>5533</v>
      </c>
      <c r="H12380" t="s">
        <v>537</v>
      </c>
      <c r="J12380" t="s">
        <v>34</v>
      </c>
      <c r="K12380">
        <v>50</v>
      </c>
      <c r="L12380" t="s">
        <v>15</v>
      </c>
    </row>
    <row r="12381" spans="1:12">
      <c r="A12381" t="e">
        <f ca="1">E00251529504221</f>
        <v>#NAME?</v>
      </c>
      <c r="B12381">
        <v>4893</v>
      </c>
      <c r="C12381" t="s">
        <v>426</v>
      </c>
      <c r="D12381" s="1">
        <v>42173</v>
      </c>
      <c r="F12381">
        <v>1</v>
      </c>
      <c r="G12381">
        <v>9198</v>
      </c>
      <c r="H12381" t="s">
        <v>229</v>
      </c>
      <c r="I12381" t="s">
        <v>148</v>
      </c>
      <c r="J12381" t="s">
        <v>57</v>
      </c>
      <c r="K12381">
        <v>48</v>
      </c>
      <c r="L12381" t="s">
        <v>15</v>
      </c>
    </row>
    <row r="12382" spans="1:12">
      <c r="A12382" t="e">
        <f ca="1">E00251524984921</f>
        <v>#NAME?</v>
      </c>
      <c r="B12382">
        <v>454</v>
      </c>
      <c r="C12382" t="s">
        <v>179</v>
      </c>
      <c r="D12382" s="1">
        <v>42188</v>
      </c>
      <c r="F12382">
        <v>1</v>
      </c>
      <c r="G12382">
        <v>2859</v>
      </c>
      <c r="H12382" t="s">
        <v>362</v>
      </c>
      <c r="J12382" t="s">
        <v>14</v>
      </c>
      <c r="K12382">
        <v>41</v>
      </c>
      <c r="L12382" t="s">
        <v>15</v>
      </c>
    </row>
    <row r="12383" spans="1:12">
      <c r="A12383" t="e">
        <f ca="1">E00251529504221</f>
        <v>#NAME?</v>
      </c>
      <c r="B12383">
        <v>148</v>
      </c>
      <c r="C12383" t="s">
        <v>318</v>
      </c>
      <c r="D12383" s="1">
        <v>42751</v>
      </c>
      <c r="E12383">
        <v>15</v>
      </c>
      <c r="F12383">
        <v>2</v>
      </c>
      <c r="G12383">
        <v>5533</v>
      </c>
      <c r="H12383" t="s">
        <v>537</v>
      </c>
      <c r="J12383" t="s">
        <v>34</v>
      </c>
      <c r="K12383">
        <v>50</v>
      </c>
      <c r="L12383" t="s">
        <v>15</v>
      </c>
    </row>
    <row r="12384" spans="1:12">
      <c r="A12384" t="e">
        <f ca="1">E00251429795121</f>
        <v>#NAME?</v>
      </c>
      <c r="B12384">
        <v>154</v>
      </c>
      <c r="C12384" t="s">
        <v>533</v>
      </c>
      <c r="D12384" s="1">
        <v>41088</v>
      </c>
      <c r="F12384">
        <v>1</v>
      </c>
      <c r="G12384">
        <v>27800</v>
      </c>
      <c r="H12384" t="s">
        <v>145</v>
      </c>
      <c r="J12384" t="s">
        <v>14</v>
      </c>
      <c r="K12384">
        <v>44</v>
      </c>
      <c r="L12384" t="s">
        <v>15</v>
      </c>
    </row>
    <row r="12385" spans="1:12">
      <c r="A12385" t="e">
        <f ca="1">E00251429795121</f>
        <v>#NAME?</v>
      </c>
      <c r="B12385">
        <v>154</v>
      </c>
      <c r="C12385" t="s">
        <v>533</v>
      </c>
      <c r="D12385" s="1">
        <v>42767</v>
      </c>
      <c r="F12385">
        <v>1</v>
      </c>
      <c r="G12385">
        <v>3540</v>
      </c>
      <c r="H12385" t="s">
        <v>436</v>
      </c>
      <c r="J12385" t="s">
        <v>14</v>
      </c>
      <c r="K12385">
        <v>49</v>
      </c>
      <c r="L12385" t="s">
        <v>15</v>
      </c>
    </row>
    <row r="12386" spans="1:12">
      <c r="A12386" t="e">
        <f ca="1">E00251529504221</f>
        <v>#NAME?</v>
      </c>
      <c r="B12386">
        <v>193</v>
      </c>
      <c r="C12386" t="s">
        <v>247</v>
      </c>
      <c r="D12386" s="1">
        <v>43052</v>
      </c>
      <c r="F12386">
        <v>1</v>
      </c>
      <c r="G12386">
        <v>7242</v>
      </c>
      <c r="H12386" t="s">
        <v>93</v>
      </c>
      <c r="J12386" t="s">
        <v>14</v>
      </c>
      <c r="K12386">
        <v>51</v>
      </c>
      <c r="L12386" t="s">
        <v>15</v>
      </c>
    </row>
    <row r="12387" spans="1:12">
      <c r="A12387" t="e">
        <f ca="1">E00251513010121</f>
        <v>#NAME?</v>
      </c>
      <c r="B12387">
        <v>446</v>
      </c>
      <c r="C12387" t="s">
        <v>94</v>
      </c>
      <c r="D12387" s="1">
        <v>42514</v>
      </c>
      <c r="F12387">
        <v>4</v>
      </c>
      <c r="G12387">
        <v>2729</v>
      </c>
      <c r="H12387" t="s">
        <v>115</v>
      </c>
      <c r="J12387" t="s">
        <v>14</v>
      </c>
      <c r="K12387">
        <v>45</v>
      </c>
      <c r="L12387" t="s">
        <v>15</v>
      </c>
    </row>
    <row r="12388" spans="1:12">
      <c r="A12388" t="e">
        <f ca="1">E00251524984921</f>
        <v>#NAME?</v>
      </c>
      <c r="B12388">
        <v>7208</v>
      </c>
      <c r="C12388" t="s">
        <v>625</v>
      </c>
      <c r="D12388" s="1">
        <v>42401</v>
      </c>
      <c r="F12388">
        <v>1</v>
      </c>
      <c r="G12388">
        <v>7231</v>
      </c>
      <c r="H12388" t="s">
        <v>128</v>
      </c>
      <c r="I12388" t="s">
        <v>148</v>
      </c>
      <c r="J12388" t="s">
        <v>57</v>
      </c>
      <c r="K12388">
        <v>42</v>
      </c>
      <c r="L12388" t="s">
        <v>15</v>
      </c>
    </row>
    <row r="12389" spans="1:12">
      <c r="A12389" t="e">
        <f ca="1">E00251513010121</f>
        <v>#NAME?</v>
      </c>
      <c r="B12389">
        <v>446</v>
      </c>
      <c r="C12389" t="s">
        <v>94</v>
      </c>
      <c r="D12389" s="1">
        <v>41380</v>
      </c>
      <c r="F12389">
        <v>2</v>
      </c>
      <c r="G12389">
        <v>2729</v>
      </c>
      <c r="H12389" t="s">
        <v>115</v>
      </c>
      <c r="J12389" t="s">
        <v>14</v>
      </c>
      <c r="K12389">
        <v>42</v>
      </c>
      <c r="L12389" t="s">
        <v>15</v>
      </c>
    </row>
    <row r="12390" spans="1:12">
      <c r="A12390" t="e">
        <f ca="1">E00251513010121</f>
        <v>#NAME?</v>
      </c>
      <c r="B12390">
        <v>446</v>
      </c>
      <c r="C12390" t="s">
        <v>94</v>
      </c>
      <c r="D12390" s="1">
        <v>41642</v>
      </c>
      <c r="F12390">
        <v>1</v>
      </c>
      <c r="G12390">
        <v>72704</v>
      </c>
      <c r="H12390" t="s">
        <v>855</v>
      </c>
      <c r="J12390" t="s">
        <v>14</v>
      </c>
      <c r="K12390">
        <v>43</v>
      </c>
      <c r="L12390" t="s">
        <v>15</v>
      </c>
    </row>
    <row r="12391" spans="1:12">
      <c r="A12391" t="e">
        <f ca="1">E00251429795121</f>
        <v>#NAME?</v>
      </c>
      <c r="B12391">
        <v>154</v>
      </c>
      <c r="C12391" t="s">
        <v>533</v>
      </c>
      <c r="D12391" s="1">
        <v>42753</v>
      </c>
      <c r="F12391">
        <v>3</v>
      </c>
      <c r="G12391">
        <v>78079</v>
      </c>
      <c r="H12391" t="s">
        <v>49</v>
      </c>
      <c r="J12391" t="s">
        <v>14</v>
      </c>
      <c r="K12391">
        <v>49</v>
      </c>
      <c r="L12391" t="s">
        <v>22</v>
      </c>
    </row>
    <row r="12392" spans="1:12">
      <c r="A12392" t="e">
        <f ca="1">E00251537609721</f>
        <v>#NAME?</v>
      </c>
      <c r="B12392">
        <v>437</v>
      </c>
      <c r="C12392" t="s">
        <v>216</v>
      </c>
      <c r="D12392" s="1">
        <v>43063</v>
      </c>
      <c r="F12392">
        <v>1</v>
      </c>
      <c r="G12392">
        <v>5718</v>
      </c>
      <c r="H12392" t="s">
        <v>244</v>
      </c>
      <c r="J12392" t="s">
        <v>14</v>
      </c>
      <c r="K12392">
        <v>46</v>
      </c>
      <c r="L12392" t="s">
        <v>15</v>
      </c>
    </row>
    <row r="12393" spans="1:12">
      <c r="A12393" t="e">
        <f ca="1">E00251429795121</f>
        <v>#NAME?</v>
      </c>
      <c r="B12393">
        <v>154</v>
      </c>
      <c r="C12393" t="s">
        <v>533</v>
      </c>
      <c r="D12393" s="1">
        <v>42767</v>
      </c>
      <c r="F12393">
        <v>3</v>
      </c>
      <c r="G12393">
        <v>79029</v>
      </c>
      <c r="H12393" t="s">
        <v>21</v>
      </c>
      <c r="J12393" t="s">
        <v>14</v>
      </c>
      <c r="K12393">
        <v>49</v>
      </c>
      <c r="L12393" t="s">
        <v>22</v>
      </c>
    </row>
    <row r="12394" spans="1:12">
      <c r="A12394" t="e">
        <f ca="1">E00251429795121</f>
        <v>#NAME?</v>
      </c>
      <c r="B12394">
        <v>154</v>
      </c>
      <c r="C12394" t="s">
        <v>533</v>
      </c>
      <c r="D12394" s="1">
        <v>43027</v>
      </c>
      <c r="F12394">
        <v>2</v>
      </c>
      <c r="G12394">
        <v>25000</v>
      </c>
      <c r="H12394" t="s">
        <v>178</v>
      </c>
      <c r="J12394" t="s">
        <v>14</v>
      </c>
      <c r="K12394">
        <v>49</v>
      </c>
      <c r="L12394" t="s">
        <v>15</v>
      </c>
    </row>
    <row r="12395" spans="1:12">
      <c r="A12395" t="e">
        <f ca="1">E00251524984921</f>
        <v>#NAME?</v>
      </c>
      <c r="B12395">
        <v>454</v>
      </c>
      <c r="C12395" t="s">
        <v>179</v>
      </c>
      <c r="D12395" s="1">
        <v>41968</v>
      </c>
      <c r="F12395">
        <v>1</v>
      </c>
      <c r="G12395">
        <v>93</v>
      </c>
      <c r="H12395" t="s">
        <v>29</v>
      </c>
      <c r="J12395" t="s">
        <v>14</v>
      </c>
      <c r="K12395">
        <v>41</v>
      </c>
      <c r="L12395" t="s">
        <v>15</v>
      </c>
    </row>
    <row r="12396" spans="1:12">
      <c r="A12396" t="e">
        <f ca="1">E00251512591921</f>
        <v>#NAME?</v>
      </c>
      <c r="B12396">
        <v>767</v>
      </c>
      <c r="C12396" t="s">
        <v>658</v>
      </c>
      <c r="D12396" s="1">
        <v>42575</v>
      </c>
      <c r="F12396">
        <v>1</v>
      </c>
      <c r="G12396">
        <v>7336</v>
      </c>
      <c r="H12396" t="s">
        <v>1298</v>
      </c>
      <c r="I12396" t="s">
        <v>56</v>
      </c>
      <c r="J12396" t="s">
        <v>57</v>
      </c>
      <c r="K12396">
        <v>42</v>
      </c>
      <c r="L12396" t="s">
        <v>15</v>
      </c>
    </row>
    <row r="12397" spans="1:12">
      <c r="A12397" t="e">
        <f ca="1">E00251439868821</f>
        <v>#NAME?</v>
      </c>
      <c r="B12397">
        <v>7111</v>
      </c>
      <c r="C12397" t="s">
        <v>496</v>
      </c>
      <c r="D12397" s="1">
        <v>42231</v>
      </c>
      <c r="F12397">
        <v>1</v>
      </c>
      <c r="G12397">
        <v>9492</v>
      </c>
      <c r="H12397" t="s">
        <v>317</v>
      </c>
      <c r="I12397" t="s">
        <v>148</v>
      </c>
      <c r="J12397" t="s">
        <v>57</v>
      </c>
      <c r="K12397">
        <v>63</v>
      </c>
      <c r="L12397" t="s">
        <v>15</v>
      </c>
    </row>
    <row r="12398" spans="1:12">
      <c r="A12398" t="e">
        <f ca="1">E00251439864121</f>
        <v>#NAME?</v>
      </c>
      <c r="B12398">
        <v>498</v>
      </c>
      <c r="C12398" t="s">
        <v>591</v>
      </c>
      <c r="D12398" s="1">
        <v>41113</v>
      </c>
      <c r="F12398">
        <v>1</v>
      </c>
      <c r="G12398">
        <v>5198</v>
      </c>
      <c r="H12398" t="s">
        <v>200</v>
      </c>
      <c r="J12398" t="s">
        <v>14</v>
      </c>
      <c r="K12398">
        <v>39</v>
      </c>
      <c r="L12398" t="s">
        <v>15</v>
      </c>
    </row>
    <row r="12399" spans="1:12">
      <c r="A12399" t="e">
        <f ca="1">E00251429681721</f>
        <v>#NAME?</v>
      </c>
      <c r="B12399">
        <v>200</v>
      </c>
      <c r="C12399" t="s">
        <v>403</v>
      </c>
      <c r="D12399" s="1">
        <v>42387</v>
      </c>
      <c r="F12399">
        <v>1</v>
      </c>
      <c r="G12399">
        <v>7245</v>
      </c>
      <c r="H12399" t="s">
        <v>116</v>
      </c>
      <c r="J12399" t="s">
        <v>14</v>
      </c>
      <c r="K12399">
        <v>43</v>
      </c>
      <c r="L12399" t="s">
        <v>15</v>
      </c>
    </row>
    <row r="12400" spans="1:12">
      <c r="A12400" t="e">
        <f ca="1">E00251528773621</f>
        <v>#NAME?</v>
      </c>
      <c r="B12400">
        <v>297</v>
      </c>
      <c r="C12400" t="s">
        <v>411</v>
      </c>
      <c r="D12400" s="1">
        <v>40990</v>
      </c>
      <c r="F12400">
        <v>1</v>
      </c>
      <c r="G12400">
        <v>7806</v>
      </c>
      <c r="H12400" t="s">
        <v>184</v>
      </c>
      <c r="J12400" t="s">
        <v>14</v>
      </c>
      <c r="K12400">
        <v>36</v>
      </c>
      <c r="L12400" t="s">
        <v>22</v>
      </c>
    </row>
    <row r="12401" spans="1:12">
      <c r="A12401" t="e">
        <f ca="1">E00251429681721</f>
        <v>#NAME?</v>
      </c>
      <c r="B12401">
        <v>200</v>
      </c>
      <c r="C12401" t="s">
        <v>403</v>
      </c>
      <c r="D12401" s="1">
        <v>41751</v>
      </c>
      <c r="F12401">
        <v>2</v>
      </c>
      <c r="G12401">
        <v>481</v>
      </c>
      <c r="H12401" t="s">
        <v>1080</v>
      </c>
      <c r="J12401" t="s">
        <v>14</v>
      </c>
      <c r="K12401">
        <v>41</v>
      </c>
      <c r="L12401" t="s">
        <v>15</v>
      </c>
    </row>
    <row r="12402" spans="1:12">
      <c r="A12402" t="e">
        <f ca="1">E00251715777721</f>
        <v>#NAME?</v>
      </c>
      <c r="B12402">
        <v>490</v>
      </c>
      <c r="C12402" t="s">
        <v>158</v>
      </c>
      <c r="D12402" s="1">
        <v>41787</v>
      </c>
      <c r="F12402">
        <v>1</v>
      </c>
      <c r="G12402">
        <v>4019</v>
      </c>
      <c r="H12402" t="s">
        <v>26</v>
      </c>
      <c r="J12402" t="s">
        <v>14</v>
      </c>
      <c r="K12402">
        <v>51</v>
      </c>
      <c r="L12402" t="s">
        <v>15</v>
      </c>
    </row>
    <row r="12403" spans="1:12">
      <c r="A12403" t="e">
        <f ca="1">E00251528773621</f>
        <v>#NAME?</v>
      </c>
      <c r="B12403">
        <v>297</v>
      </c>
      <c r="C12403" t="s">
        <v>411</v>
      </c>
      <c r="D12403" s="1">
        <v>41218</v>
      </c>
      <c r="F12403">
        <v>4</v>
      </c>
      <c r="G12403">
        <v>5921</v>
      </c>
      <c r="H12403" t="s">
        <v>680</v>
      </c>
      <c r="J12403" t="s">
        <v>14</v>
      </c>
      <c r="K12403">
        <v>37</v>
      </c>
      <c r="L12403" t="s">
        <v>15</v>
      </c>
    </row>
    <row r="12404" spans="1:12">
      <c r="A12404" t="e">
        <f ca="1">E00251715777721</f>
        <v>#NAME?</v>
      </c>
      <c r="B12404">
        <v>490</v>
      </c>
      <c r="C12404" t="s">
        <v>158</v>
      </c>
      <c r="D12404" s="1">
        <v>42950</v>
      </c>
      <c r="F12404">
        <v>1</v>
      </c>
      <c r="G12404">
        <v>8798</v>
      </c>
      <c r="H12404" t="s">
        <v>314</v>
      </c>
      <c r="J12404" t="s">
        <v>14</v>
      </c>
      <c r="K12404">
        <v>54</v>
      </c>
      <c r="L12404" t="s">
        <v>15</v>
      </c>
    </row>
    <row r="12405" spans="1:12">
      <c r="A12405" t="e">
        <f ca="1">E00251528773621</f>
        <v>#NAME?</v>
      </c>
      <c r="B12405">
        <v>297</v>
      </c>
      <c r="C12405" t="s">
        <v>411</v>
      </c>
      <c r="D12405" s="1">
        <v>41009</v>
      </c>
      <c r="F12405">
        <v>1</v>
      </c>
      <c r="G12405">
        <v>5369</v>
      </c>
      <c r="H12405" t="s">
        <v>253</v>
      </c>
      <c r="J12405" t="s">
        <v>14</v>
      </c>
      <c r="K12405">
        <v>36</v>
      </c>
      <c r="L12405" t="s">
        <v>15</v>
      </c>
    </row>
    <row r="12406" spans="1:12">
      <c r="A12406" t="e">
        <f ca="1">E00251528773621</f>
        <v>#NAME?</v>
      </c>
      <c r="B12406">
        <v>297</v>
      </c>
      <c r="C12406" t="s">
        <v>411</v>
      </c>
      <c r="D12406" s="1">
        <v>41124</v>
      </c>
      <c r="F12406">
        <v>2</v>
      </c>
      <c r="G12406">
        <v>7245</v>
      </c>
      <c r="H12406" t="s">
        <v>116</v>
      </c>
      <c r="J12406" t="s">
        <v>14</v>
      </c>
      <c r="K12406">
        <v>37</v>
      </c>
      <c r="L12406" t="s">
        <v>15</v>
      </c>
    </row>
    <row r="12407" spans="1:12">
      <c r="A12407" t="e">
        <f ca="1">E00251429681721</f>
        <v>#NAME?</v>
      </c>
      <c r="B12407">
        <v>200</v>
      </c>
      <c r="C12407" t="s">
        <v>403</v>
      </c>
      <c r="D12407" s="1">
        <v>42382</v>
      </c>
      <c r="F12407">
        <v>1</v>
      </c>
      <c r="G12407">
        <v>7245</v>
      </c>
      <c r="H12407" t="s">
        <v>116</v>
      </c>
      <c r="J12407" t="s">
        <v>14</v>
      </c>
      <c r="K12407">
        <v>43</v>
      </c>
      <c r="L12407" t="s">
        <v>15</v>
      </c>
    </row>
    <row r="12408" spans="1:12">
      <c r="A12408" t="e">
        <f ca="1">E00251715777721</f>
        <v>#NAME?</v>
      </c>
      <c r="B12408">
        <v>490</v>
      </c>
      <c r="C12408" t="s">
        <v>158</v>
      </c>
      <c r="D12408" s="1">
        <v>41914</v>
      </c>
      <c r="F12408">
        <v>1</v>
      </c>
      <c r="G12408">
        <v>4019</v>
      </c>
      <c r="H12408" t="s">
        <v>26</v>
      </c>
      <c r="J12408" t="s">
        <v>14</v>
      </c>
      <c r="K12408">
        <v>52</v>
      </c>
      <c r="L12408" t="s">
        <v>15</v>
      </c>
    </row>
    <row r="12409" spans="1:12">
      <c r="A12409" t="e">
        <f ca="1">E00251715777721</f>
        <v>#NAME?</v>
      </c>
      <c r="B12409">
        <v>490</v>
      </c>
      <c r="C12409" t="s">
        <v>158</v>
      </c>
      <c r="D12409" s="1">
        <v>41802</v>
      </c>
      <c r="F12409">
        <v>1</v>
      </c>
      <c r="G12409">
        <v>4019</v>
      </c>
      <c r="H12409" t="s">
        <v>26</v>
      </c>
      <c r="J12409" t="s">
        <v>14</v>
      </c>
      <c r="K12409">
        <v>51</v>
      </c>
      <c r="L12409" t="s">
        <v>15</v>
      </c>
    </row>
    <row r="12410" spans="1:12">
      <c r="A12410" t="e">
        <f ca="1">E00251715777721</f>
        <v>#NAME?</v>
      </c>
      <c r="B12410">
        <v>6046</v>
      </c>
      <c r="C12410" t="s">
        <v>98</v>
      </c>
      <c r="D12410" s="1">
        <v>42755</v>
      </c>
      <c r="E12410">
        <v>6</v>
      </c>
      <c r="F12410">
        <v>1</v>
      </c>
      <c r="G12410">
        <v>1532</v>
      </c>
      <c r="H12410" t="s">
        <v>1299</v>
      </c>
      <c r="J12410" t="s">
        <v>34</v>
      </c>
      <c r="K12410">
        <v>54</v>
      </c>
      <c r="L12410" t="s">
        <v>15</v>
      </c>
    </row>
    <row r="12411" spans="1:12">
      <c r="A12411" t="e">
        <f ca="1">E00251524997621</f>
        <v>#NAME?</v>
      </c>
      <c r="B12411">
        <v>1273</v>
      </c>
      <c r="C12411" t="s">
        <v>28</v>
      </c>
      <c r="D12411" s="1">
        <v>42696</v>
      </c>
      <c r="F12411">
        <v>6</v>
      </c>
      <c r="G12411">
        <v>4019</v>
      </c>
      <c r="H12411" t="s">
        <v>26</v>
      </c>
      <c r="J12411" t="s">
        <v>14</v>
      </c>
      <c r="K12411">
        <v>66</v>
      </c>
      <c r="L12411" t="s">
        <v>15</v>
      </c>
    </row>
    <row r="12412" spans="1:12">
      <c r="A12412" t="e">
        <f ca="1">E00251524998621</f>
        <v>#NAME?</v>
      </c>
      <c r="B12412">
        <v>461</v>
      </c>
      <c r="C12412" t="s">
        <v>648</v>
      </c>
      <c r="D12412" s="1">
        <v>41617</v>
      </c>
      <c r="F12412">
        <v>1</v>
      </c>
      <c r="G12412">
        <v>490</v>
      </c>
      <c r="H12412" t="s">
        <v>203</v>
      </c>
      <c r="J12412" t="s">
        <v>14</v>
      </c>
      <c r="K12412">
        <v>38</v>
      </c>
      <c r="L12412" t="s">
        <v>15</v>
      </c>
    </row>
    <row r="12413" spans="1:12">
      <c r="A12413" t="e">
        <f ca="1">E00251524997621</f>
        <v>#NAME?</v>
      </c>
      <c r="B12413">
        <v>746</v>
      </c>
      <c r="C12413" t="s">
        <v>527</v>
      </c>
      <c r="D12413" s="1">
        <v>42715</v>
      </c>
      <c r="F12413">
        <v>1</v>
      </c>
      <c r="G12413">
        <v>5589</v>
      </c>
      <c r="H12413" t="s">
        <v>152</v>
      </c>
      <c r="I12413" t="s">
        <v>56</v>
      </c>
      <c r="J12413" t="s">
        <v>57</v>
      </c>
      <c r="K12413">
        <v>66</v>
      </c>
      <c r="L12413" t="s">
        <v>15</v>
      </c>
    </row>
    <row r="12414" spans="1:12">
      <c r="A12414" t="e">
        <f ca="1">E00251528773621</f>
        <v>#NAME?</v>
      </c>
      <c r="B12414">
        <v>297</v>
      </c>
      <c r="C12414" t="s">
        <v>411</v>
      </c>
      <c r="D12414" s="1">
        <v>41124</v>
      </c>
      <c r="F12414">
        <v>1</v>
      </c>
      <c r="G12414">
        <v>5369</v>
      </c>
      <c r="H12414" t="s">
        <v>253</v>
      </c>
      <c r="J12414" t="s">
        <v>14</v>
      </c>
      <c r="K12414">
        <v>37</v>
      </c>
      <c r="L12414" t="s">
        <v>15</v>
      </c>
    </row>
    <row r="12415" spans="1:12">
      <c r="A12415" t="e">
        <f ca="1">E00251524997621</f>
        <v>#NAME?</v>
      </c>
      <c r="B12415">
        <v>1273</v>
      </c>
      <c r="C12415" t="s">
        <v>28</v>
      </c>
      <c r="D12415" s="1">
        <v>42720</v>
      </c>
      <c r="F12415">
        <v>1</v>
      </c>
      <c r="G12415">
        <v>5589</v>
      </c>
      <c r="H12415" t="s">
        <v>152</v>
      </c>
      <c r="J12415" t="s">
        <v>14</v>
      </c>
      <c r="K12415">
        <v>67</v>
      </c>
      <c r="L12415" t="s">
        <v>15</v>
      </c>
    </row>
    <row r="12416" spans="1:12">
      <c r="A12416" t="e">
        <f ca="1">E00251524998621</f>
        <v>#NAME?</v>
      </c>
      <c r="B12416">
        <v>461</v>
      </c>
      <c r="C12416" t="s">
        <v>648</v>
      </c>
      <c r="D12416" s="1">
        <v>40994</v>
      </c>
      <c r="F12416">
        <v>2</v>
      </c>
      <c r="G12416">
        <v>7242</v>
      </c>
      <c r="H12416" t="s">
        <v>93</v>
      </c>
      <c r="J12416" t="s">
        <v>14</v>
      </c>
      <c r="K12416">
        <v>36</v>
      </c>
      <c r="L12416" t="s">
        <v>15</v>
      </c>
    </row>
    <row r="12417" spans="1:12">
      <c r="A12417" t="e">
        <f ca="1">E00251532629421</f>
        <v>#NAME?</v>
      </c>
      <c r="B12417">
        <v>488</v>
      </c>
      <c r="C12417" t="s">
        <v>401</v>
      </c>
      <c r="D12417" s="1">
        <v>41386</v>
      </c>
      <c r="F12417">
        <v>1</v>
      </c>
      <c r="G12417">
        <v>7062</v>
      </c>
      <c r="H12417" t="s">
        <v>97</v>
      </c>
      <c r="J12417" t="s">
        <v>14</v>
      </c>
      <c r="K12417">
        <v>56</v>
      </c>
      <c r="L12417" t="s">
        <v>15</v>
      </c>
    </row>
    <row r="12418" spans="1:12">
      <c r="A12418" t="e">
        <f ca="1">E00251429606721</f>
        <v>#NAME?</v>
      </c>
      <c r="B12418">
        <v>4893</v>
      </c>
      <c r="C12418" t="s">
        <v>426</v>
      </c>
      <c r="D12418" s="1">
        <v>43027</v>
      </c>
      <c r="F12418">
        <v>1</v>
      </c>
      <c r="G12418">
        <v>78659</v>
      </c>
      <c r="H12418" t="s">
        <v>46</v>
      </c>
      <c r="I12418" t="s">
        <v>148</v>
      </c>
      <c r="J12418" t="s">
        <v>57</v>
      </c>
      <c r="K12418">
        <v>57</v>
      </c>
      <c r="L12418" t="s">
        <v>22</v>
      </c>
    </row>
    <row r="12419" spans="1:12">
      <c r="A12419" t="e">
        <f ca="1">E00251531500621</f>
        <v>#NAME?</v>
      </c>
      <c r="B12419">
        <v>703</v>
      </c>
      <c r="C12419" t="s">
        <v>305</v>
      </c>
      <c r="D12419" s="1">
        <v>42783</v>
      </c>
      <c r="F12419">
        <v>4</v>
      </c>
      <c r="G12419">
        <v>27802</v>
      </c>
      <c r="H12419" t="s">
        <v>83</v>
      </c>
      <c r="J12419" t="s">
        <v>14</v>
      </c>
      <c r="K12419">
        <v>53</v>
      </c>
      <c r="L12419" t="s">
        <v>15</v>
      </c>
    </row>
    <row r="12420" spans="1:12">
      <c r="A12420" t="e">
        <f ca="1">E00251531500621</f>
        <v>#NAME?</v>
      </c>
      <c r="B12420">
        <v>703</v>
      </c>
      <c r="C12420" t="s">
        <v>305</v>
      </c>
      <c r="D12420" s="1">
        <v>43006</v>
      </c>
      <c r="F12420">
        <v>1</v>
      </c>
      <c r="G12420">
        <v>2724</v>
      </c>
      <c r="H12420" t="s">
        <v>73</v>
      </c>
      <c r="J12420" t="s">
        <v>14</v>
      </c>
      <c r="K12420">
        <v>53</v>
      </c>
      <c r="L12420" t="s">
        <v>15</v>
      </c>
    </row>
    <row r="12421" spans="1:12">
      <c r="A12421" t="e">
        <f ca="1">E00251429350021</f>
        <v>#NAME?</v>
      </c>
      <c r="B12421">
        <v>272</v>
      </c>
      <c r="C12421" t="s">
        <v>174</v>
      </c>
      <c r="D12421" s="1">
        <v>41298</v>
      </c>
      <c r="E12421">
        <v>0</v>
      </c>
      <c r="F12421">
        <v>1</v>
      </c>
      <c r="G12421">
        <v>6210</v>
      </c>
      <c r="H12421" t="s">
        <v>730</v>
      </c>
      <c r="J12421" t="s">
        <v>34</v>
      </c>
      <c r="K12421">
        <v>62</v>
      </c>
      <c r="L12421" t="s">
        <v>15</v>
      </c>
    </row>
    <row r="12422" spans="1:12">
      <c r="A12422" t="e">
        <f ca="1">E00251429350021</f>
        <v>#NAME?</v>
      </c>
      <c r="B12422">
        <v>278</v>
      </c>
      <c r="C12422" t="s">
        <v>222</v>
      </c>
      <c r="D12422" s="1">
        <v>41508</v>
      </c>
      <c r="F12422">
        <v>2</v>
      </c>
      <c r="G12422">
        <v>7891</v>
      </c>
      <c r="H12422" t="s">
        <v>888</v>
      </c>
      <c r="J12422" t="s">
        <v>14</v>
      </c>
      <c r="K12422">
        <v>63</v>
      </c>
      <c r="L12422" t="s">
        <v>22</v>
      </c>
    </row>
    <row r="12423" spans="1:12">
      <c r="A12423" t="e">
        <f ca="1">E00251524997621</f>
        <v>#NAME?</v>
      </c>
      <c r="B12423">
        <v>1273</v>
      </c>
      <c r="C12423" t="s">
        <v>28</v>
      </c>
      <c r="D12423" s="1">
        <v>42719</v>
      </c>
      <c r="F12423">
        <v>3</v>
      </c>
      <c r="G12423">
        <v>60090</v>
      </c>
      <c r="H12423" t="s">
        <v>181</v>
      </c>
      <c r="J12423" t="s">
        <v>14</v>
      </c>
      <c r="K12423">
        <v>66</v>
      </c>
      <c r="L12423" t="s">
        <v>15</v>
      </c>
    </row>
    <row r="12424" spans="1:12">
      <c r="A12424" t="e">
        <f ca="1">E00251524997621</f>
        <v>#NAME?</v>
      </c>
      <c r="B12424">
        <v>1273</v>
      </c>
      <c r="C12424" t="s">
        <v>28</v>
      </c>
      <c r="D12424" s="1">
        <v>42816</v>
      </c>
      <c r="F12424">
        <v>5</v>
      </c>
      <c r="G12424">
        <v>36610</v>
      </c>
      <c r="H12424" t="s">
        <v>415</v>
      </c>
      <c r="J12424" t="s">
        <v>14</v>
      </c>
      <c r="K12424">
        <v>67</v>
      </c>
      <c r="L12424" t="s">
        <v>15</v>
      </c>
    </row>
    <row r="12425" spans="1:12">
      <c r="A12425" t="e">
        <f ca="1">E00251514725221</f>
        <v>#NAME?</v>
      </c>
      <c r="B12425">
        <v>481</v>
      </c>
      <c r="C12425" t="s">
        <v>402</v>
      </c>
      <c r="D12425" s="1">
        <v>41682</v>
      </c>
      <c r="F12425">
        <v>3</v>
      </c>
      <c r="G12425">
        <v>7295</v>
      </c>
      <c r="H12425" t="s">
        <v>76</v>
      </c>
      <c r="J12425" t="s">
        <v>14</v>
      </c>
      <c r="K12425">
        <v>48</v>
      </c>
      <c r="L12425" t="s">
        <v>15</v>
      </c>
    </row>
    <row r="12426" spans="1:12">
      <c r="A12426" t="e">
        <f ca="1">E00251514725221</f>
        <v>#NAME?</v>
      </c>
      <c r="B12426">
        <v>485</v>
      </c>
      <c r="C12426" t="s">
        <v>241</v>
      </c>
      <c r="D12426" s="1">
        <v>43017</v>
      </c>
      <c r="F12426">
        <v>5</v>
      </c>
      <c r="G12426">
        <v>27800</v>
      </c>
      <c r="H12426" t="s">
        <v>145</v>
      </c>
      <c r="J12426" t="s">
        <v>14</v>
      </c>
      <c r="K12426">
        <v>52</v>
      </c>
      <c r="L12426" t="s">
        <v>15</v>
      </c>
    </row>
    <row r="12427" spans="1:12">
      <c r="A12427" t="e">
        <f ca="1">E00251514725221</f>
        <v>#NAME?</v>
      </c>
      <c r="B12427">
        <v>485</v>
      </c>
      <c r="C12427" t="s">
        <v>241</v>
      </c>
      <c r="D12427" s="1">
        <v>43045</v>
      </c>
      <c r="F12427">
        <v>5</v>
      </c>
      <c r="G12427">
        <v>27800</v>
      </c>
      <c r="H12427" t="s">
        <v>145</v>
      </c>
      <c r="J12427" t="s">
        <v>14</v>
      </c>
      <c r="K12427">
        <v>52</v>
      </c>
      <c r="L12427" t="s">
        <v>15</v>
      </c>
    </row>
    <row r="12428" spans="1:12">
      <c r="A12428" t="e">
        <f ca="1">E00251514725221</f>
        <v>#NAME?</v>
      </c>
      <c r="B12428">
        <v>485</v>
      </c>
      <c r="C12428" t="s">
        <v>241</v>
      </c>
      <c r="D12428" s="1">
        <v>43091</v>
      </c>
      <c r="F12428">
        <v>5</v>
      </c>
      <c r="G12428">
        <v>27800</v>
      </c>
      <c r="H12428" t="s">
        <v>145</v>
      </c>
      <c r="J12428" t="s">
        <v>14</v>
      </c>
      <c r="K12428">
        <v>52</v>
      </c>
      <c r="L12428" t="s">
        <v>15</v>
      </c>
    </row>
    <row r="12429" spans="1:12">
      <c r="A12429" t="e">
        <f ca="1">E00251532800321</f>
        <v>#NAME?</v>
      </c>
      <c r="B12429">
        <v>498</v>
      </c>
      <c r="C12429" t="s">
        <v>591</v>
      </c>
      <c r="D12429" s="1">
        <v>42923</v>
      </c>
      <c r="F12429">
        <v>1</v>
      </c>
      <c r="G12429">
        <v>25000</v>
      </c>
      <c r="H12429" t="s">
        <v>178</v>
      </c>
      <c r="J12429" t="s">
        <v>14</v>
      </c>
      <c r="K12429">
        <v>52</v>
      </c>
      <c r="L12429" t="s">
        <v>15</v>
      </c>
    </row>
    <row r="12430" spans="1:12">
      <c r="A12430" t="e">
        <f ca="1">E00251533061921</f>
        <v>#NAME?</v>
      </c>
      <c r="B12430">
        <v>471</v>
      </c>
      <c r="C12430" t="s">
        <v>654</v>
      </c>
      <c r="D12430" s="1">
        <v>42538</v>
      </c>
      <c r="F12430">
        <v>1</v>
      </c>
      <c r="G12430">
        <v>4019</v>
      </c>
      <c r="H12430" t="s">
        <v>26</v>
      </c>
      <c r="J12430" t="s">
        <v>14</v>
      </c>
      <c r="K12430">
        <v>49</v>
      </c>
      <c r="L12430" t="s">
        <v>15</v>
      </c>
    </row>
    <row r="12431" spans="1:12">
      <c r="A12431" t="e">
        <f ca="1">E00251531500621</f>
        <v>#NAME?</v>
      </c>
      <c r="B12431">
        <v>702</v>
      </c>
      <c r="C12431" t="s">
        <v>293</v>
      </c>
      <c r="D12431" s="1">
        <v>41683</v>
      </c>
      <c r="F12431">
        <v>6</v>
      </c>
      <c r="G12431">
        <v>27802</v>
      </c>
      <c r="H12431" t="s">
        <v>83</v>
      </c>
      <c r="J12431" t="s">
        <v>14</v>
      </c>
      <c r="K12431">
        <v>50</v>
      </c>
      <c r="L12431" t="s">
        <v>15</v>
      </c>
    </row>
    <row r="12432" spans="1:12">
      <c r="A12432" t="e">
        <f ca="1">E00251531500621</f>
        <v>#NAME?</v>
      </c>
      <c r="B12432">
        <v>702</v>
      </c>
      <c r="C12432" t="s">
        <v>293</v>
      </c>
      <c r="D12432" s="1">
        <v>41824</v>
      </c>
      <c r="F12432">
        <v>4</v>
      </c>
      <c r="G12432">
        <v>7061</v>
      </c>
      <c r="H12432" t="s">
        <v>408</v>
      </c>
      <c r="J12432" t="s">
        <v>14</v>
      </c>
      <c r="K12432">
        <v>50</v>
      </c>
      <c r="L12432" t="s">
        <v>15</v>
      </c>
    </row>
    <row r="12433" spans="1:12">
      <c r="A12433" t="e">
        <f ca="1">E00251531500621</f>
        <v>#NAME?</v>
      </c>
      <c r="B12433">
        <v>702</v>
      </c>
      <c r="C12433" t="s">
        <v>293</v>
      </c>
      <c r="D12433" s="1">
        <v>41824</v>
      </c>
      <c r="F12433">
        <v>5</v>
      </c>
      <c r="G12433">
        <v>27802</v>
      </c>
      <c r="H12433" t="s">
        <v>83</v>
      </c>
      <c r="J12433" t="s">
        <v>14</v>
      </c>
      <c r="K12433">
        <v>50</v>
      </c>
      <c r="L12433" t="s">
        <v>15</v>
      </c>
    </row>
    <row r="12434" spans="1:12">
      <c r="A12434" t="e">
        <f ca="1">E00251429606721</f>
        <v>#NAME?</v>
      </c>
      <c r="B12434">
        <v>161</v>
      </c>
      <c r="C12434" t="s">
        <v>349</v>
      </c>
      <c r="D12434" s="1">
        <v>42024</v>
      </c>
      <c r="F12434">
        <v>1</v>
      </c>
      <c r="G12434">
        <v>38830</v>
      </c>
      <c r="H12434" t="s">
        <v>847</v>
      </c>
      <c r="J12434" t="s">
        <v>14</v>
      </c>
      <c r="K12434">
        <v>54</v>
      </c>
      <c r="L12434" t="s">
        <v>15</v>
      </c>
    </row>
    <row r="12435" spans="1:12">
      <c r="A12435" t="e">
        <f ca="1">E00251718067721</f>
        <v>#NAME?</v>
      </c>
      <c r="B12435">
        <v>701</v>
      </c>
      <c r="C12435" t="s">
        <v>72</v>
      </c>
      <c r="D12435" s="1">
        <v>41416</v>
      </c>
      <c r="F12435">
        <v>1</v>
      </c>
      <c r="G12435">
        <v>5997</v>
      </c>
      <c r="H12435" t="s">
        <v>374</v>
      </c>
      <c r="J12435" t="s">
        <v>14</v>
      </c>
      <c r="K12435">
        <v>47</v>
      </c>
      <c r="L12435" t="s">
        <v>15</v>
      </c>
    </row>
    <row r="12436" spans="1:12">
      <c r="A12436" t="e">
        <f ca="1">E00251531500621</f>
        <v>#NAME?</v>
      </c>
      <c r="B12436">
        <v>702</v>
      </c>
      <c r="C12436" t="s">
        <v>293</v>
      </c>
      <c r="D12436" s="1">
        <v>42240</v>
      </c>
      <c r="F12436">
        <v>4</v>
      </c>
      <c r="G12436">
        <v>2724</v>
      </c>
      <c r="H12436" t="s">
        <v>73</v>
      </c>
      <c r="J12436" t="s">
        <v>14</v>
      </c>
      <c r="K12436">
        <v>51</v>
      </c>
      <c r="L12436" t="s">
        <v>15</v>
      </c>
    </row>
    <row r="12437" spans="1:12">
      <c r="A12437" t="e">
        <f ca="1">E00251718067721</f>
        <v>#NAME?</v>
      </c>
      <c r="B12437">
        <v>701</v>
      </c>
      <c r="C12437" t="s">
        <v>72</v>
      </c>
      <c r="D12437" s="1">
        <v>41429</v>
      </c>
      <c r="F12437">
        <v>2</v>
      </c>
      <c r="G12437">
        <v>7243</v>
      </c>
      <c r="H12437" t="s">
        <v>42</v>
      </c>
      <c r="J12437" t="s">
        <v>14</v>
      </c>
      <c r="K12437">
        <v>47</v>
      </c>
      <c r="L12437" t="s">
        <v>15</v>
      </c>
    </row>
    <row r="12438" spans="1:12">
      <c r="A12438" t="e">
        <f ca="1">E00251713751121</f>
        <v>#NAME?</v>
      </c>
      <c r="B12438">
        <v>158</v>
      </c>
      <c r="C12438" t="s">
        <v>586</v>
      </c>
      <c r="D12438" s="1">
        <v>42499</v>
      </c>
      <c r="F12438">
        <v>1</v>
      </c>
      <c r="G12438">
        <v>78079</v>
      </c>
      <c r="H12438" t="s">
        <v>49</v>
      </c>
      <c r="J12438" t="s">
        <v>14</v>
      </c>
      <c r="K12438">
        <v>42</v>
      </c>
      <c r="L12438" t="s">
        <v>22</v>
      </c>
    </row>
    <row r="12439" spans="1:12">
      <c r="A12439" t="e">
        <f ca="1">E00251713751121</f>
        <v>#NAME?</v>
      </c>
      <c r="B12439">
        <v>158</v>
      </c>
      <c r="C12439" t="s">
        <v>586</v>
      </c>
      <c r="D12439" s="1">
        <v>41759</v>
      </c>
      <c r="F12439">
        <v>1</v>
      </c>
      <c r="G12439">
        <v>38420</v>
      </c>
      <c r="H12439" t="s">
        <v>587</v>
      </c>
      <c r="J12439" t="s">
        <v>14</v>
      </c>
      <c r="K12439">
        <v>40</v>
      </c>
      <c r="L12439" t="s">
        <v>15</v>
      </c>
    </row>
    <row r="12440" spans="1:12">
      <c r="A12440" t="e">
        <f ca="1">E00251524997621</f>
        <v>#NAME?</v>
      </c>
      <c r="B12440">
        <v>1273</v>
      </c>
      <c r="C12440" t="s">
        <v>28</v>
      </c>
      <c r="D12440" s="1">
        <v>42816</v>
      </c>
      <c r="F12440">
        <v>4</v>
      </c>
      <c r="G12440">
        <v>60090</v>
      </c>
      <c r="H12440" t="s">
        <v>181</v>
      </c>
      <c r="J12440" t="s">
        <v>14</v>
      </c>
      <c r="K12440">
        <v>67</v>
      </c>
      <c r="L12440" t="s">
        <v>15</v>
      </c>
    </row>
    <row r="12441" spans="1:12">
      <c r="A12441" t="e">
        <f ca="1">E00251713751121</f>
        <v>#NAME?</v>
      </c>
      <c r="B12441">
        <v>742</v>
      </c>
      <c r="C12441" t="s">
        <v>961</v>
      </c>
      <c r="D12441" s="1">
        <v>41667</v>
      </c>
      <c r="E12441">
        <v>0</v>
      </c>
      <c r="F12441">
        <v>2</v>
      </c>
      <c r="G12441">
        <v>70901</v>
      </c>
      <c r="H12441" t="s">
        <v>1300</v>
      </c>
      <c r="J12441" t="s">
        <v>34</v>
      </c>
      <c r="K12441">
        <v>40</v>
      </c>
      <c r="L12441" t="s">
        <v>15</v>
      </c>
    </row>
    <row r="12442" spans="1:12">
      <c r="A12442" t="e">
        <f ca="1">E00251537608621</f>
        <v>#NAME?</v>
      </c>
      <c r="B12442">
        <v>1273</v>
      </c>
      <c r="C12442" t="s">
        <v>28</v>
      </c>
      <c r="D12442" s="1">
        <v>42165</v>
      </c>
      <c r="F12442">
        <v>1</v>
      </c>
      <c r="G12442">
        <v>7175</v>
      </c>
      <c r="H12442" t="s">
        <v>689</v>
      </c>
      <c r="J12442" t="s">
        <v>14</v>
      </c>
      <c r="K12442">
        <v>53</v>
      </c>
      <c r="L12442" t="s">
        <v>15</v>
      </c>
    </row>
    <row r="12443" spans="1:12">
      <c r="A12443" t="e">
        <f ca="1">E00251531500621</f>
        <v>#NAME?</v>
      </c>
      <c r="B12443">
        <v>702</v>
      </c>
      <c r="C12443" t="s">
        <v>293</v>
      </c>
      <c r="D12443" s="1">
        <v>41740</v>
      </c>
      <c r="F12443">
        <v>1</v>
      </c>
      <c r="G12443">
        <v>3699</v>
      </c>
      <c r="H12443" t="s">
        <v>149</v>
      </c>
      <c r="J12443" t="s">
        <v>14</v>
      </c>
      <c r="K12443">
        <v>50</v>
      </c>
      <c r="L12443" t="s">
        <v>15</v>
      </c>
    </row>
    <row r="12444" spans="1:12">
      <c r="A12444" t="e">
        <f ca="1">E00251531500621</f>
        <v>#NAME?</v>
      </c>
      <c r="B12444">
        <v>702</v>
      </c>
      <c r="C12444" t="s">
        <v>293</v>
      </c>
      <c r="D12444" s="1">
        <v>41740</v>
      </c>
      <c r="F12444">
        <v>3</v>
      </c>
      <c r="G12444">
        <v>3051</v>
      </c>
      <c r="H12444" t="s">
        <v>13</v>
      </c>
      <c r="J12444" t="s">
        <v>14</v>
      </c>
      <c r="K12444">
        <v>50</v>
      </c>
      <c r="L12444" t="s">
        <v>15</v>
      </c>
    </row>
    <row r="12445" spans="1:12">
      <c r="A12445" t="e">
        <f ca="1">E00251531500621</f>
        <v>#NAME?</v>
      </c>
      <c r="B12445">
        <v>703</v>
      </c>
      <c r="C12445" t="s">
        <v>305</v>
      </c>
      <c r="D12445" s="1">
        <v>42783</v>
      </c>
      <c r="F12445">
        <v>3</v>
      </c>
      <c r="G12445">
        <v>7962</v>
      </c>
      <c r="H12445" t="s">
        <v>111</v>
      </c>
      <c r="J12445" t="s">
        <v>14</v>
      </c>
      <c r="K12445">
        <v>53</v>
      </c>
      <c r="L12445" t="s">
        <v>22</v>
      </c>
    </row>
    <row r="12446" spans="1:12">
      <c r="A12446" t="e">
        <f ca="1">E00251531500621</f>
        <v>#NAME?</v>
      </c>
      <c r="B12446">
        <v>703</v>
      </c>
      <c r="C12446" t="s">
        <v>305</v>
      </c>
      <c r="D12446" s="1">
        <v>42804</v>
      </c>
      <c r="F12446">
        <v>1</v>
      </c>
      <c r="G12446">
        <v>3699</v>
      </c>
      <c r="H12446" t="s">
        <v>149</v>
      </c>
      <c r="J12446" t="s">
        <v>14</v>
      </c>
      <c r="K12446">
        <v>53</v>
      </c>
      <c r="L12446" t="s">
        <v>15</v>
      </c>
    </row>
    <row r="12447" spans="1:12">
      <c r="A12447" t="e">
        <f ca="1">E00251531500621</f>
        <v>#NAME?</v>
      </c>
      <c r="B12447">
        <v>702</v>
      </c>
      <c r="C12447" t="s">
        <v>293</v>
      </c>
      <c r="D12447" s="1">
        <v>42471</v>
      </c>
      <c r="F12447">
        <v>6</v>
      </c>
      <c r="G12447">
        <v>6278</v>
      </c>
      <c r="H12447" t="s">
        <v>554</v>
      </c>
      <c r="J12447" t="s">
        <v>14</v>
      </c>
      <c r="K12447">
        <v>52</v>
      </c>
      <c r="L12447" t="s">
        <v>15</v>
      </c>
    </row>
    <row r="12448" spans="1:12">
      <c r="A12448" t="e">
        <f ca="1">E00251626548221</f>
        <v>#NAME?</v>
      </c>
      <c r="B12448">
        <v>292</v>
      </c>
      <c r="C12448" t="s">
        <v>467</v>
      </c>
      <c r="D12448" s="1">
        <v>41660</v>
      </c>
      <c r="F12448">
        <v>6</v>
      </c>
      <c r="G12448">
        <v>5921</v>
      </c>
      <c r="H12448" t="s">
        <v>680</v>
      </c>
      <c r="J12448" t="s">
        <v>14</v>
      </c>
      <c r="K12448">
        <v>49</v>
      </c>
      <c r="L12448" t="s">
        <v>15</v>
      </c>
    </row>
    <row r="12449" spans="1:12">
      <c r="A12449" t="e">
        <f ca="1">E00251432315821</f>
        <v>#NAME?</v>
      </c>
      <c r="B12449">
        <v>488</v>
      </c>
      <c r="C12449" t="s">
        <v>401</v>
      </c>
      <c r="D12449" s="1">
        <v>43067</v>
      </c>
      <c r="F12449">
        <v>2</v>
      </c>
      <c r="G12449">
        <v>79029</v>
      </c>
      <c r="H12449" t="s">
        <v>21</v>
      </c>
      <c r="J12449" t="s">
        <v>14</v>
      </c>
      <c r="K12449">
        <v>66</v>
      </c>
      <c r="L12449" t="s">
        <v>22</v>
      </c>
    </row>
    <row r="12450" spans="1:12">
      <c r="A12450" t="e">
        <f ca="1">E00251531500621</f>
        <v>#NAME?</v>
      </c>
      <c r="B12450">
        <v>702</v>
      </c>
      <c r="C12450" t="s">
        <v>293</v>
      </c>
      <c r="D12450" s="1">
        <v>41628</v>
      </c>
      <c r="F12450">
        <v>6</v>
      </c>
      <c r="G12450">
        <v>2724</v>
      </c>
      <c r="H12450" t="s">
        <v>73</v>
      </c>
      <c r="J12450" t="s">
        <v>14</v>
      </c>
      <c r="K12450">
        <v>49</v>
      </c>
      <c r="L12450" t="s">
        <v>15</v>
      </c>
    </row>
    <row r="12451" spans="1:12">
      <c r="A12451" t="e">
        <f ca="1">E00251429350021</f>
        <v>#NAME?</v>
      </c>
      <c r="B12451">
        <v>278</v>
      </c>
      <c r="C12451" t="s">
        <v>222</v>
      </c>
      <c r="D12451" s="1">
        <v>41964</v>
      </c>
      <c r="F12451">
        <v>1</v>
      </c>
      <c r="G12451">
        <v>1739</v>
      </c>
      <c r="H12451" t="s">
        <v>110</v>
      </c>
      <c r="J12451" t="s">
        <v>14</v>
      </c>
      <c r="K12451">
        <v>64</v>
      </c>
      <c r="L12451" t="s">
        <v>15</v>
      </c>
    </row>
    <row r="12452" spans="1:12">
      <c r="A12452" t="e">
        <f ca="1">E00251432270321</f>
        <v>#NAME?</v>
      </c>
      <c r="B12452">
        <v>488</v>
      </c>
      <c r="C12452" t="s">
        <v>401</v>
      </c>
      <c r="D12452" s="1">
        <v>42237</v>
      </c>
      <c r="F12452">
        <v>1</v>
      </c>
      <c r="G12452">
        <v>71610</v>
      </c>
      <c r="H12452" t="s">
        <v>663</v>
      </c>
      <c r="J12452" t="s">
        <v>14</v>
      </c>
      <c r="K12452">
        <v>55</v>
      </c>
      <c r="L12452" t="s">
        <v>15</v>
      </c>
    </row>
    <row r="12453" spans="1:12">
      <c r="A12453" t="e">
        <f ca="1">E00251432270321</f>
        <v>#NAME?</v>
      </c>
      <c r="B12453">
        <v>488</v>
      </c>
      <c r="C12453" t="s">
        <v>401</v>
      </c>
      <c r="D12453" s="1">
        <v>42415</v>
      </c>
      <c r="F12453">
        <v>1</v>
      </c>
      <c r="G12453">
        <v>60090</v>
      </c>
      <c r="H12453" t="s">
        <v>181</v>
      </c>
      <c r="J12453" t="s">
        <v>14</v>
      </c>
      <c r="K12453">
        <v>56</v>
      </c>
      <c r="L12453" t="s">
        <v>15</v>
      </c>
    </row>
    <row r="12454" spans="1:12">
      <c r="A12454" t="e">
        <f ca="1">E00251531500621</f>
        <v>#NAME?</v>
      </c>
      <c r="B12454">
        <v>702</v>
      </c>
      <c r="C12454" t="s">
        <v>293</v>
      </c>
      <c r="D12454" s="1">
        <v>42184</v>
      </c>
      <c r="F12454">
        <v>6</v>
      </c>
      <c r="G12454">
        <v>62989</v>
      </c>
      <c r="H12454" t="s">
        <v>440</v>
      </c>
      <c r="J12454" t="s">
        <v>14</v>
      </c>
      <c r="K12454">
        <v>51</v>
      </c>
      <c r="L12454" t="s">
        <v>15</v>
      </c>
    </row>
    <row r="12455" spans="1:12">
      <c r="A12455" t="e">
        <f ca="1">E00251518871921</f>
        <v>#NAME?</v>
      </c>
      <c r="B12455">
        <v>307</v>
      </c>
      <c r="C12455" t="s">
        <v>210</v>
      </c>
      <c r="D12455" s="1">
        <v>41212</v>
      </c>
      <c r="F12455">
        <v>1</v>
      </c>
      <c r="G12455">
        <v>7245</v>
      </c>
      <c r="H12455" t="s">
        <v>116</v>
      </c>
      <c r="J12455" t="s">
        <v>14</v>
      </c>
      <c r="K12455">
        <v>50</v>
      </c>
      <c r="L12455" t="s">
        <v>15</v>
      </c>
    </row>
    <row r="12456" spans="1:12">
      <c r="A12456" t="e">
        <f ca="1">E00251518871921</f>
        <v>#NAME?</v>
      </c>
      <c r="B12456">
        <v>307</v>
      </c>
      <c r="C12456" t="s">
        <v>210</v>
      </c>
      <c r="D12456" s="1">
        <v>41215</v>
      </c>
      <c r="F12456">
        <v>1</v>
      </c>
      <c r="G12456">
        <v>7222</v>
      </c>
      <c r="H12456" t="s">
        <v>560</v>
      </c>
      <c r="J12456" t="s">
        <v>14</v>
      </c>
      <c r="K12456">
        <v>50</v>
      </c>
      <c r="L12456" t="s">
        <v>15</v>
      </c>
    </row>
    <row r="12457" spans="1:12">
      <c r="A12457" t="e">
        <f ca="1">E00251429350021</f>
        <v>#NAME?</v>
      </c>
      <c r="B12457">
        <v>278</v>
      </c>
      <c r="C12457" t="s">
        <v>222</v>
      </c>
      <c r="D12457" s="1">
        <v>41242</v>
      </c>
      <c r="F12457">
        <v>1</v>
      </c>
      <c r="G12457">
        <v>73300</v>
      </c>
      <c r="H12457" t="s">
        <v>86</v>
      </c>
      <c r="J12457" t="s">
        <v>14</v>
      </c>
      <c r="K12457">
        <v>62</v>
      </c>
      <c r="L12457" t="s">
        <v>15</v>
      </c>
    </row>
    <row r="12458" spans="1:12">
      <c r="A12458" t="e">
        <f ca="1">E00251531500621</f>
        <v>#NAME?</v>
      </c>
      <c r="B12458">
        <v>702</v>
      </c>
      <c r="C12458" t="s">
        <v>293</v>
      </c>
      <c r="D12458" s="1">
        <v>42240</v>
      </c>
      <c r="F12458">
        <v>3</v>
      </c>
      <c r="G12458">
        <v>7962</v>
      </c>
      <c r="H12458" t="s">
        <v>111</v>
      </c>
      <c r="J12458" t="s">
        <v>14</v>
      </c>
      <c r="K12458">
        <v>51</v>
      </c>
      <c r="L12458" t="s">
        <v>22</v>
      </c>
    </row>
    <row r="12459" spans="1:12">
      <c r="A12459" t="e">
        <f ca="1">E00251531500621</f>
        <v>#NAME?</v>
      </c>
      <c r="B12459">
        <v>702</v>
      </c>
      <c r="C12459" t="s">
        <v>293</v>
      </c>
      <c r="D12459" s="1">
        <v>42398</v>
      </c>
      <c r="F12459">
        <v>4</v>
      </c>
      <c r="G12459">
        <v>27802</v>
      </c>
      <c r="H12459" t="s">
        <v>83</v>
      </c>
      <c r="J12459" t="s">
        <v>14</v>
      </c>
      <c r="K12459">
        <v>52</v>
      </c>
      <c r="L12459" t="s">
        <v>15</v>
      </c>
    </row>
    <row r="12460" spans="1:12">
      <c r="A12460" t="e">
        <f ca="1">E00251531500621</f>
        <v>#NAME?</v>
      </c>
      <c r="B12460">
        <v>702</v>
      </c>
      <c r="C12460" t="s">
        <v>293</v>
      </c>
      <c r="D12460" s="1">
        <v>42415</v>
      </c>
      <c r="F12460">
        <v>5</v>
      </c>
      <c r="G12460">
        <v>7061</v>
      </c>
      <c r="H12460" t="s">
        <v>408</v>
      </c>
      <c r="J12460" t="s">
        <v>14</v>
      </c>
      <c r="K12460">
        <v>52</v>
      </c>
      <c r="L12460" t="s">
        <v>15</v>
      </c>
    </row>
    <row r="12461" spans="1:12">
      <c r="A12461" t="e">
        <f ca="1">E00251429350021</f>
        <v>#NAME?</v>
      </c>
      <c r="B12461">
        <v>278</v>
      </c>
      <c r="C12461" t="s">
        <v>222</v>
      </c>
      <c r="D12461" s="1">
        <v>42439</v>
      </c>
      <c r="F12461">
        <v>1</v>
      </c>
      <c r="G12461">
        <v>56210</v>
      </c>
      <c r="H12461" t="s">
        <v>212</v>
      </c>
      <c r="J12461" t="s">
        <v>14</v>
      </c>
      <c r="K12461">
        <v>65</v>
      </c>
      <c r="L12461" t="s">
        <v>15</v>
      </c>
    </row>
    <row r="12462" spans="1:12">
      <c r="A12462" t="e">
        <f ca="1">E00251429350021</f>
        <v>#NAME?</v>
      </c>
      <c r="B12462">
        <v>278</v>
      </c>
      <c r="C12462" t="s">
        <v>222</v>
      </c>
      <c r="D12462" s="1">
        <v>42654</v>
      </c>
      <c r="F12462">
        <v>2</v>
      </c>
      <c r="G12462">
        <v>1739</v>
      </c>
      <c r="H12462" t="s">
        <v>110</v>
      </c>
      <c r="J12462" t="s">
        <v>14</v>
      </c>
      <c r="K12462">
        <v>66</v>
      </c>
      <c r="L12462" t="s">
        <v>15</v>
      </c>
    </row>
    <row r="12463" spans="1:12">
      <c r="A12463" t="e">
        <f ca="1">E00251432315821</f>
        <v>#NAME?</v>
      </c>
      <c r="B12463">
        <v>488</v>
      </c>
      <c r="C12463" t="s">
        <v>401</v>
      </c>
      <c r="D12463" s="1">
        <v>42776</v>
      </c>
      <c r="F12463">
        <v>1</v>
      </c>
      <c r="G12463">
        <v>79029</v>
      </c>
      <c r="H12463" t="s">
        <v>21</v>
      </c>
      <c r="J12463" t="s">
        <v>14</v>
      </c>
      <c r="K12463">
        <v>65</v>
      </c>
      <c r="L12463" t="s">
        <v>22</v>
      </c>
    </row>
    <row r="12464" spans="1:12">
      <c r="A12464" t="e">
        <f ca="1">E00251531500621</f>
        <v>#NAME?</v>
      </c>
      <c r="B12464">
        <v>703</v>
      </c>
      <c r="C12464" t="s">
        <v>305</v>
      </c>
      <c r="D12464" s="1">
        <v>42690</v>
      </c>
      <c r="F12464">
        <v>5</v>
      </c>
      <c r="G12464">
        <v>7061</v>
      </c>
      <c r="H12464" t="s">
        <v>408</v>
      </c>
      <c r="J12464" t="s">
        <v>14</v>
      </c>
      <c r="K12464">
        <v>52</v>
      </c>
      <c r="L12464" t="s">
        <v>15</v>
      </c>
    </row>
    <row r="12465" spans="1:12">
      <c r="A12465" t="e">
        <f ca="1">E00251429350021</f>
        <v>#NAME?</v>
      </c>
      <c r="B12465">
        <v>278</v>
      </c>
      <c r="C12465" t="s">
        <v>222</v>
      </c>
      <c r="D12465" s="1">
        <v>42034</v>
      </c>
      <c r="F12465">
        <v>2</v>
      </c>
      <c r="G12465">
        <v>2169</v>
      </c>
      <c r="H12465" t="s">
        <v>40</v>
      </c>
      <c r="J12465" t="s">
        <v>14</v>
      </c>
      <c r="K12465">
        <v>64</v>
      </c>
      <c r="L12465" t="s">
        <v>15</v>
      </c>
    </row>
    <row r="12466" spans="1:12">
      <c r="A12466" t="e">
        <f ca="1">E00251531500621</f>
        <v>#NAME?</v>
      </c>
      <c r="B12466">
        <v>702</v>
      </c>
      <c r="C12466" t="s">
        <v>293</v>
      </c>
      <c r="D12466" s="1">
        <v>41911</v>
      </c>
      <c r="F12466">
        <v>5</v>
      </c>
      <c r="G12466">
        <v>7061</v>
      </c>
      <c r="H12466" t="s">
        <v>408</v>
      </c>
      <c r="J12466" t="s">
        <v>14</v>
      </c>
      <c r="K12466">
        <v>50</v>
      </c>
      <c r="L12466" t="s">
        <v>15</v>
      </c>
    </row>
    <row r="12467" spans="1:12">
      <c r="A12467" t="e">
        <f ca="1">E00251533061921</f>
        <v>#NAME?</v>
      </c>
      <c r="B12467">
        <v>471</v>
      </c>
      <c r="C12467" t="s">
        <v>654</v>
      </c>
      <c r="D12467" s="1">
        <v>41270</v>
      </c>
      <c r="F12467">
        <v>2</v>
      </c>
      <c r="G12467">
        <v>71536</v>
      </c>
      <c r="H12467" t="s">
        <v>70</v>
      </c>
      <c r="J12467" t="s">
        <v>14</v>
      </c>
      <c r="K12467">
        <v>45</v>
      </c>
      <c r="L12467" t="s">
        <v>15</v>
      </c>
    </row>
    <row r="12468" spans="1:12">
      <c r="A12468" t="e">
        <f ca="1">E00251533061921</f>
        <v>#NAME?</v>
      </c>
      <c r="B12468">
        <v>471</v>
      </c>
      <c r="C12468" t="s">
        <v>654</v>
      </c>
      <c r="D12468" s="1">
        <v>42501</v>
      </c>
      <c r="F12468">
        <v>1</v>
      </c>
      <c r="G12468">
        <v>4019</v>
      </c>
      <c r="H12468" t="s">
        <v>26</v>
      </c>
      <c r="J12468" t="s">
        <v>14</v>
      </c>
      <c r="K12468">
        <v>48</v>
      </c>
      <c r="L12468" t="s">
        <v>15</v>
      </c>
    </row>
    <row r="12469" spans="1:12">
      <c r="A12469" t="e">
        <f ca="1">E00251533061921</f>
        <v>#NAME?</v>
      </c>
      <c r="B12469">
        <v>696</v>
      </c>
      <c r="C12469" t="s">
        <v>913</v>
      </c>
      <c r="D12469" s="1">
        <v>41824</v>
      </c>
      <c r="F12469">
        <v>1</v>
      </c>
      <c r="G12469">
        <v>8840</v>
      </c>
      <c r="H12469" t="s">
        <v>1122</v>
      </c>
      <c r="J12469" t="s">
        <v>14</v>
      </c>
      <c r="K12469">
        <v>47</v>
      </c>
      <c r="L12469" t="s">
        <v>15</v>
      </c>
    </row>
    <row r="12470" spans="1:12">
      <c r="A12470" t="e">
        <f ca="1">E00251531500621</f>
        <v>#NAME?</v>
      </c>
      <c r="B12470">
        <v>703</v>
      </c>
      <c r="C12470" t="s">
        <v>305</v>
      </c>
      <c r="D12470" s="1">
        <v>41653</v>
      </c>
      <c r="F12470">
        <v>3</v>
      </c>
      <c r="G12470">
        <v>3051</v>
      </c>
      <c r="H12470" t="s">
        <v>13</v>
      </c>
      <c r="J12470" t="s">
        <v>14</v>
      </c>
      <c r="K12470">
        <v>50</v>
      </c>
      <c r="L12470" t="s">
        <v>15</v>
      </c>
    </row>
    <row r="12471" spans="1:12">
      <c r="A12471" t="e">
        <f ca="1">E00251531500621</f>
        <v>#NAME?</v>
      </c>
      <c r="B12471">
        <v>703</v>
      </c>
      <c r="C12471" t="s">
        <v>305</v>
      </c>
      <c r="D12471" s="1">
        <v>41865</v>
      </c>
      <c r="F12471">
        <v>6</v>
      </c>
      <c r="G12471">
        <v>2724</v>
      </c>
      <c r="H12471" t="s">
        <v>73</v>
      </c>
      <c r="J12471" t="s">
        <v>14</v>
      </c>
      <c r="K12471">
        <v>50</v>
      </c>
      <c r="L12471" t="s">
        <v>15</v>
      </c>
    </row>
    <row r="12472" spans="1:12">
      <c r="A12472" t="e">
        <f ca="1">E00251531500621</f>
        <v>#NAME?</v>
      </c>
      <c r="B12472">
        <v>703</v>
      </c>
      <c r="C12472" t="s">
        <v>305</v>
      </c>
      <c r="D12472" s="1">
        <v>43006</v>
      </c>
      <c r="F12472">
        <v>5</v>
      </c>
      <c r="G12472">
        <v>6278</v>
      </c>
      <c r="H12472" t="s">
        <v>554</v>
      </c>
      <c r="J12472" t="s">
        <v>14</v>
      </c>
      <c r="K12472">
        <v>53</v>
      </c>
      <c r="L12472" t="s">
        <v>15</v>
      </c>
    </row>
    <row r="12473" spans="1:12">
      <c r="A12473" t="e">
        <f ca="1">E00251531500621</f>
        <v>#NAME?</v>
      </c>
      <c r="B12473">
        <v>703</v>
      </c>
      <c r="C12473" t="s">
        <v>305</v>
      </c>
      <c r="D12473" s="1">
        <v>43048</v>
      </c>
      <c r="F12473">
        <v>1</v>
      </c>
      <c r="G12473">
        <v>2699</v>
      </c>
      <c r="H12473" t="s">
        <v>1301</v>
      </c>
      <c r="J12473" t="s">
        <v>14</v>
      </c>
      <c r="K12473">
        <v>53</v>
      </c>
      <c r="L12473" t="s">
        <v>15</v>
      </c>
    </row>
    <row r="12474" spans="1:12">
      <c r="A12474" t="e">
        <f ca="1">E00251526889621</f>
        <v>#NAME?</v>
      </c>
      <c r="B12474">
        <v>1</v>
      </c>
      <c r="C12474" t="s">
        <v>234</v>
      </c>
      <c r="D12474" s="1">
        <v>43034</v>
      </c>
      <c r="F12474">
        <v>1</v>
      </c>
      <c r="G12474">
        <v>7880</v>
      </c>
      <c r="H12474" t="s">
        <v>213</v>
      </c>
      <c r="I12474" t="s">
        <v>56</v>
      </c>
      <c r="J12474" t="s">
        <v>57</v>
      </c>
      <c r="K12474">
        <v>52</v>
      </c>
      <c r="L12474" t="s">
        <v>22</v>
      </c>
    </row>
    <row r="12475" spans="1:12">
      <c r="A12475" t="e">
        <f ca="1">E00251531500621</f>
        <v>#NAME?</v>
      </c>
      <c r="B12475">
        <v>703</v>
      </c>
      <c r="C12475" t="s">
        <v>305</v>
      </c>
      <c r="D12475" s="1">
        <v>41292</v>
      </c>
      <c r="F12475">
        <v>5</v>
      </c>
      <c r="G12475">
        <v>2724</v>
      </c>
      <c r="H12475" t="s">
        <v>73</v>
      </c>
      <c r="J12475" t="s">
        <v>14</v>
      </c>
      <c r="K12475">
        <v>49</v>
      </c>
      <c r="L12475" t="s">
        <v>15</v>
      </c>
    </row>
    <row r="12476" spans="1:12">
      <c r="A12476" t="e">
        <f ca="1">E00251514725221</f>
        <v>#NAME?</v>
      </c>
      <c r="B12476">
        <v>485</v>
      </c>
      <c r="C12476" t="s">
        <v>241</v>
      </c>
      <c r="D12476" s="1">
        <v>43080</v>
      </c>
      <c r="F12476">
        <v>4</v>
      </c>
      <c r="G12476">
        <v>7823</v>
      </c>
      <c r="H12476" t="s">
        <v>282</v>
      </c>
      <c r="J12476" t="s">
        <v>14</v>
      </c>
      <c r="K12476">
        <v>52</v>
      </c>
      <c r="L12476" t="s">
        <v>22</v>
      </c>
    </row>
    <row r="12477" spans="1:12">
      <c r="A12477" t="e">
        <f ca="1">E00251531500621</f>
        <v>#NAME?</v>
      </c>
      <c r="B12477">
        <v>703</v>
      </c>
      <c r="C12477" t="s">
        <v>305</v>
      </c>
      <c r="D12477" s="1">
        <v>43006</v>
      </c>
      <c r="F12477">
        <v>3</v>
      </c>
      <c r="G12477">
        <v>7962</v>
      </c>
      <c r="H12477" t="s">
        <v>111</v>
      </c>
      <c r="J12477" t="s">
        <v>14</v>
      </c>
      <c r="K12477">
        <v>53</v>
      </c>
      <c r="L12477" t="s">
        <v>22</v>
      </c>
    </row>
    <row r="12478" spans="1:12">
      <c r="A12478" t="e">
        <f ca="1">E00251532800321</f>
        <v>#NAME?</v>
      </c>
      <c r="B12478">
        <v>498</v>
      </c>
      <c r="C12478" t="s">
        <v>591</v>
      </c>
      <c r="D12478" s="1">
        <v>41310</v>
      </c>
      <c r="F12478">
        <v>1</v>
      </c>
      <c r="G12478">
        <v>25000</v>
      </c>
      <c r="H12478" t="s">
        <v>178</v>
      </c>
      <c r="J12478" t="s">
        <v>14</v>
      </c>
      <c r="K12478">
        <v>47</v>
      </c>
      <c r="L12478" t="s">
        <v>15</v>
      </c>
    </row>
    <row r="12479" spans="1:12">
      <c r="A12479" t="e">
        <f ca="1">E00251514725221</f>
        <v>#NAME?</v>
      </c>
      <c r="B12479">
        <v>1028</v>
      </c>
      <c r="C12479" t="s">
        <v>127</v>
      </c>
      <c r="D12479" s="1">
        <v>42995</v>
      </c>
      <c r="F12479">
        <v>1</v>
      </c>
      <c r="G12479">
        <v>4590</v>
      </c>
      <c r="H12479" t="s">
        <v>1302</v>
      </c>
      <c r="I12479" t="s">
        <v>127</v>
      </c>
      <c r="J12479" t="s">
        <v>57</v>
      </c>
      <c r="K12479">
        <v>52</v>
      </c>
      <c r="L12479" t="s">
        <v>15</v>
      </c>
    </row>
    <row r="12480" spans="1:12">
      <c r="A12480" t="e">
        <f ca="1">E00251531500621</f>
        <v>#NAME?</v>
      </c>
      <c r="B12480">
        <v>703</v>
      </c>
      <c r="C12480" t="s">
        <v>305</v>
      </c>
      <c r="D12480" s="1">
        <v>41382</v>
      </c>
      <c r="F12480">
        <v>1</v>
      </c>
      <c r="G12480">
        <v>3699</v>
      </c>
      <c r="H12480" t="s">
        <v>149</v>
      </c>
      <c r="J12480" t="s">
        <v>14</v>
      </c>
      <c r="K12480">
        <v>49</v>
      </c>
      <c r="L12480" t="s">
        <v>15</v>
      </c>
    </row>
    <row r="12481" spans="1:12">
      <c r="A12481" t="e">
        <f ca="1">E00251532800321</f>
        <v>#NAME?</v>
      </c>
      <c r="B12481">
        <v>498</v>
      </c>
      <c r="C12481" t="s">
        <v>591</v>
      </c>
      <c r="D12481" s="1">
        <v>43073</v>
      </c>
      <c r="F12481">
        <v>1</v>
      </c>
      <c r="G12481">
        <v>25000</v>
      </c>
      <c r="H12481" t="s">
        <v>178</v>
      </c>
      <c r="J12481" t="s">
        <v>14</v>
      </c>
      <c r="K12481">
        <v>52</v>
      </c>
      <c r="L12481" t="s">
        <v>15</v>
      </c>
    </row>
    <row r="12482" spans="1:12">
      <c r="A12482" t="e">
        <f ca="1">E00251531500621</f>
        <v>#NAME?</v>
      </c>
      <c r="B12482">
        <v>703</v>
      </c>
      <c r="C12482" t="s">
        <v>305</v>
      </c>
      <c r="D12482" s="1">
        <v>42678</v>
      </c>
      <c r="F12482">
        <v>6</v>
      </c>
      <c r="G12482">
        <v>62989</v>
      </c>
      <c r="H12482" t="s">
        <v>440</v>
      </c>
      <c r="J12482" t="s">
        <v>14</v>
      </c>
      <c r="K12482">
        <v>52</v>
      </c>
      <c r="L12482" t="s">
        <v>15</v>
      </c>
    </row>
    <row r="12483" spans="1:12">
      <c r="A12483" t="e">
        <f ca="1">E00251531500621</f>
        <v>#NAME?</v>
      </c>
      <c r="B12483">
        <v>703</v>
      </c>
      <c r="C12483" t="s">
        <v>305</v>
      </c>
      <c r="D12483" s="1">
        <v>42783</v>
      </c>
      <c r="F12483">
        <v>2</v>
      </c>
      <c r="G12483">
        <v>2724</v>
      </c>
      <c r="H12483" t="s">
        <v>73</v>
      </c>
      <c r="J12483" t="s">
        <v>14</v>
      </c>
      <c r="K12483">
        <v>53</v>
      </c>
      <c r="L12483" t="s">
        <v>15</v>
      </c>
    </row>
    <row r="12484" spans="1:12">
      <c r="A12484" t="e">
        <f ca="1">E00251531500621</f>
        <v>#NAME?</v>
      </c>
      <c r="B12484">
        <v>703</v>
      </c>
      <c r="C12484" t="s">
        <v>305</v>
      </c>
      <c r="D12484" s="1">
        <v>42804</v>
      </c>
      <c r="F12484">
        <v>6</v>
      </c>
      <c r="G12484">
        <v>6278</v>
      </c>
      <c r="H12484" t="s">
        <v>554</v>
      </c>
      <c r="J12484" t="s">
        <v>14</v>
      </c>
      <c r="K12484">
        <v>53</v>
      </c>
      <c r="L12484" t="s">
        <v>15</v>
      </c>
    </row>
    <row r="12485" spans="1:12">
      <c r="A12485" t="e">
        <f ca="1">E00251417957321</f>
        <v>#NAME?</v>
      </c>
      <c r="B12485">
        <v>68</v>
      </c>
      <c r="C12485" t="s">
        <v>657</v>
      </c>
      <c r="D12485" s="1">
        <v>41178</v>
      </c>
      <c r="F12485">
        <v>1</v>
      </c>
      <c r="G12485">
        <v>4019</v>
      </c>
      <c r="H12485" t="s">
        <v>26</v>
      </c>
      <c r="J12485" t="s">
        <v>14</v>
      </c>
      <c r="K12485">
        <v>38</v>
      </c>
      <c r="L12485" t="s">
        <v>15</v>
      </c>
    </row>
    <row r="12486" spans="1:12">
      <c r="A12486" t="e">
        <f ca="1">E00251531500621</f>
        <v>#NAME?</v>
      </c>
      <c r="B12486">
        <v>703</v>
      </c>
      <c r="C12486" t="s">
        <v>305</v>
      </c>
      <c r="D12486" s="1">
        <v>43010</v>
      </c>
      <c r="F12486">
        <v>2</v>
      </c>
      <c r="G12486">
        <v>27802</v>
      </c>
      <c r="H12486" t="s">
        <v>83</v>
      </c>
      <c r="J12486" t="s">
        <v>14</v>
      </c>
      <c r="K12486">
        <v>53</v>
      </c>
      <c r="L12486" t="s">
        <v>15</v>
      </c>
    </row>
    <row r="12487" spans="1:12">
      <c r="A12487" t="e">
        <f ca="1">E00251531500621</f>
        <v>#NAME?</v>
      </c>
      <c r="B12487">
        <v>703</v>
      </c>
      <c r="C12487" t="s">
        <v>305</v>
      </c>
      <c r="D12487" s="1">
        <v>43048</v>
      </c>
      <c r="F12487">
        <v>3</v>
      </c>
      <c r="G12487">
        <v>27802</v>
      </c>
      <c r="H12487" t="s">
        <v>83</v>
      </c>
      <c r="J12487" t="s">
        <v>14</v>
      </c>
      <c r="K12487">
        <v>53</v>
      </c>
      <c r="L12487" t="s">
        <v>15</v>
      </c>
    </row>
    <row r="12488" spans="1:12">
      <c r="A12488" t="e">
        <f t="shared" ref="A12488:A12494" ca="1" si="115">E00251514725221</f>
        <v>#NAME?</v>
      </c>
      <c r="B12488">
        <v>485</v>
      </c>
      <c r="C12488" t="s">
        <v>241</v>
      </c>
      <c r="D12488" s="1">
        <v>41969</v>
      </c>
      <c r="F12488">
        <v>5</v>
      </c>
      <c r="G12488">
        <v>2410</v>
      </c>
      <c r="H12488" t="s">
        <v>283</v>
      </c>
      <c r="J12488" t="s">
        <v>14</v>
      </c>
      <c r="K12488">
        <v>49</v>
      </c>
      <c r="L12488" t="s">
        <v>15</v>
      </c>
    </row>
    <row r="12489" spans="1:12">
      <c r="A12489" t="e">
        <f t="shared" ca="1" si="115"/>
        <v>#NAME?</v>
      </c>
      <c r="B12489">
        <v>485</v>
      </c>
      <c r="C12489" t="s">
        <v>241</v>
      </c>
      <c r="D12489" s="1">
        <v>43019</v>
      </c>
      <c r="F12489">
        <v>3</v>
      </c>
      <c r="G12489">
        <v>2139</v>
      </c>
      <c r="H12489" t="s">
        <v>660</v>
      </c>
      <c r="J12489" t="s">
        <v>14</v>
      </c>
      <c r="K12489">
        <v>52</v>
      </c>
      <c r="L12489" t="s">
        <v>15</v>
      </c>
    </row>
    <row r="12490" spans="1:12">
      <c r="A12490" t="e">
        <f t="shared" ca="1" si="115"/>
        <v>#NAME?</v>
      </c>
      <c r="B12490">
        <v>485</v>
      </c>
      <c r="C12490" t="s">
        <v>241</v>
      </c>
      <c r="D12490" s="1">
        <v>43080</v>
      </c>
      <c r="F12490">
        <v>6</v>
      </c>
      <c r="G12490">
        <v>2410</v>
      </c>
      <c r="H12490" t="s">
        <v>283</v>
      </c>
      <c r="J12490" t="s">
        <v>14</v>
      </c>
      <c r="K12490">
        <v>52</v>
      </c>
      <c r="L12490" t="s">
        <v>15</v>
      </c>
    </row>
    <row r="12491" spans="1:12">
      <c r="A12491" t="e">
        <f t="shared" ca="1" si="115"/>
        <v>#NAME?</v>
      </c>
      <c r="B12491">
        <v>485</v>
      </c>
      <c r="C12491" t="s">
        <v>241</v>
      </c>
      <c r="D12491" s="1">
        <v>43027</v>
      </c>
      <c r="F12491">
        <v>5</v>
      </c>
      <c r="G12491">
        <v>27800</v>
      </c>
      <c r="H12491" t="s">
        <v>145</v>
      </c>
      <c r="J12491" t="s">
        <v>14</v>
      </c>
      <c r="K12491">
        <v>52</v>
      </c>
      <c r="L12491" t="s">
        <v>15</v>
      </c>
    </row>
    <row r="12492" spans="1:12">
      <c r="A12492" t="e">
        <f t="shared" ca="1" si="115"/>
        <v>#NAME?</v>
      </c>
      <c r="B12492">
        <v>481</v>
      </c>
      <c r="C12492" t="s">
        <v>402</v>
      </c>
      <c r="D12492" s="1">
        <v>41684</v>
      </c>
      <c r="F12492">
        <v>4</v>
      </c>
      <c r="G12492">
        <v>2410</v>
      </c>
      <c r="H12492" t="s">
        <v>283</v>
      </c>
      <c r="J12492" t="s">
        <v>14</v>
      </c>
      <c r="K12492">
        <v>48</v>
      </c>
      <c r="L12492" t="s">
        <v>15</v>
      </c>
    </row>
    <row r="12493" spans="1:12">
      <c r="A12493" t="e">
        <f t="shared" ca="1" si="115"/>
        <v>#NAME?</v>
      </c>
      <c r="B12493">
        <v>485</v>
      </c>
      <c r="C12493" t="s">
        <v>241</v>
      </c>
      <c r="D12493" s="1">
        <v>42996</v>
      </c>
      <c r="F12493">
        <v>1</v>
      </c>
      <c r="G12493">
        <v>43491</v>
      </c>
      <c r="H12493" t="s">
        <v>1083</v>
      </c>
      <c r="J12493" t="s">
        <v>14</v>
      </c>
      <c r="K12493">
        <v>52</v>
      </c>
      <c r="L12493" t="s">
        <v>15</v>
      </c>
    </row>
    <row r="12494" spans="1:12">
      <c r="A12494" t="e">
        <f t="shared" ca="1" si="115"/>
        <v>#NAME?</v>
      </c>
      <c r="B12494">
        <v>485</v>
      </c>
      <c r="C12494" t="s">
        <v>241</v>
      </c>
      <c r="D12494" s="1">
        <v>43019</v>
      </c>
      <c r="F12494">
        <v>5</v>
      </c>
      <c r="G12494">
        <v>2410</v>
      </c>
      <c r="H12494" t="s">
        <v>283</v>
      </c>
      <c r="J12494" t="s">
        <v>14</v>
      </c>
      <c r="K12494">
        <v>52</v>
      </c>
      <c r="L12494" t="s">
        <v>15</v>
      </c>
    </row>
    <row r="12495" spans="1:12">
      <c r="A12495" t="e">
        <f ca="1">E00251526889621</f>
        <v>#NAME?</v>
      </c>
      <c r="B12495">
        <v>10</v>
      </c>
      <c r="C12495" t="s">
        <v>18</v>
      </c>
      <c r="D12495" s="1">
        <v>42985</v>
      </c>
      <c r="F12495">
        <v>2</v>
      </c>
      <c r="G12495">
        <v>27800</v>
      </c>
      <c r="H12495" t="s">
        <v>145</v>
      </c>
      <c r="J12495" t="s">
        <v>14</v>
      </c>
      <c r="K12495">
        <v>52</v>
      </c>
      <c r="L12495" t="s">
        <v>15</v>
      </c>
    </row>
    <row r="12496" spans="1:12">
      <c r="A12496" t="e">
        <f ca="1">E00251531527021</f>
        <v>#NAME?</v>
      </c>
      <c r="B12496">
        <v>729</v>
      </c>
      <c r="C12496" t="s">
        <v>68</v>
      </c>
      <c r="D12496" s="1">
        <v>40924</v>
      </c>
      <c r="E12496">
        <v>3</v>
      </c>
      <c r="F12496">
        <v>2</v>
      </c>
      <c r="G12496">
        <v>61804</v>
      </c>
      <c r="H12496" t="s">
        <v>519</v>
      </c>
      <c r="J12496" t="s">
        <v>34</v>
      </c>
      <c r="K12496">
        <v>60</v>
      </c>
      <c r="L12496" t="s">
        <v>15</v>
      </c>
    </row>
    <row r="12497" spans="1:12">
      <c r="A12497" t="e">
        <f ca="1">E00251531527021</f>
        <v>#NAME?</v>
      </c>
      <c r="B12497">
        <v>1786</v>
      </c>
      <c r="C12497" t="s">
        <v>37</v>
      </c>
      <c r="D12497" s="1">
        <v>41372</v>
      </c>
      <c r="F12497">
        <v>3</v>
      </c>
      <c r="G12497">
        <v>73300</v>
      </c>
      <c r="H12497" t="s">
        <v>86</v>
      </c>
      <c r="J12497" t="s">
        <v>14</v>
      </c>
      <c r="K12497">
        <v>62</v>
      </c>
      <c r="L12497" t="s">
        <v>15</v>
      </c>
    </row>
    <row r="12498" spans="1:12">
      <c r="A12498" t="e">
        <f ca="1">E00251531527021</f>
        <v>#NAME?</v>
      </c>
      <c r="B12498">
        <v>1786</v>
      </c>
      <c r="C12498" t="s">
        <v>37</v>
      </c>
      <c r="D12498" s="1">
        <v>41387</v>
      </c>
      <c r="F12498">
        <v>2</v>
      </c>
      <c r="G12498">
        <v>2899</v>
      </c>
      <c r="H12498" t="s">
        <v>464</v>
      </c>
      <c r="J12498" t="s">
        <v>14</v>
      </c>
      <c r="K12498">
        <v>62</v>
      </c>
      <c r="L12498" t="s">
        <v>15</v>
      </c>
    </row>
    <row r="12499" spans="1:12">
      <c r="A12499" t="e">
        <f ca="1">E00251531527021</f>
        <v>#NAME?</v>
      </c>
      <c r="B12499">
        <v>1786</v>
      </c>
      <c r="C12499" t="s">
        <v>37</v>
      </c>
      <c r="D12499" s="1">
        <v>41424</v>
      </c>
      <c r="F12499">
        <v>1</v>
      </c>
      <c r="G12499">
        <v>1120</v>
      </c>
      <c r="H12499" t="s">
        <v>242</v>
      </c>
      <c r="J12499" t="s">
        <v>14</v>
      </c>
      <c r="K12499">
        <v>62</v>
      </c>
      <c r="L12499" t="s">
        <v>15</v>
      </c>
    </row>
    <row r="12500" spans="1:12">
      <c r="A12500" t="e">
        <f ca="1">E00251537608721</f>
        <v>#NAME?</v>
      </c>
      <c r="B12500">
        <v>442</v>
      </c>
      <c r="C12500" t="s">
        <v>95</v>
      </c>
      <c r="D12500" s="1">
        <v>42283</v>
      </c>
      <c r="F12500">
        <v>1</v>
      </c>
      <c r="G12500">
        <v>25201</v>
      </c>
      <c r="H12500" t="s">
        <v>668</v>
      </c>
      <c r="J12500" t="s">
        <v>14</v>
      </c>
      <c r="K12500">
        <v>42</v>
      </c>
      <c r="L12500" t="s">
        <v>15</v>
      </c>
    </row>
    <row r="12501" spans="1:12">
      <c r="A12501" t="e">
        <f ca="1">E00251432270321</f>
        <v>#NAME?</v>
      </c>
      <c r="B12501">
        <v>488</v>
      </c>
      <c r="C12501" t="s">
        <v>401</v>
      </c>
      <c r="D12501" s="1">
        <v>42555</v>
      </c>
      <c r="F12501">
        <v>2</v>
      </c>
      <c r="G12501">
        <v>2729</v>
      </c>
      <c r="H12501" t="s">
        <v>115</v>
      </c>
      <c r="J12501" t="s">
        <v>14</v>
      </c>
      <c r="K12501">
        <v>56</v>
      </c>
      <c r="L12501" t="s">
        <v>15</v>
      </c>
    </row>
    <row r="12502" spans="1:12">
      <c r="A12502" t="e">
        <f ca="1">E00251432270321</f>
        <v>#NAME?</v>
      </c>
      <c r="B12502">
        <v>6311</v>
      </c>
      <c r="C12502" t="s">
        <v>146</v>
      </c>
      <c r="D12502" s="1">
        <v>42329</v>
      </c>
      <c r="F12502">
        <v>1</v>
      </c>
      <c r="G12502">
        <v>8798</v>
      </c>
      <c r="H12502" t="s">
        <v>314</v>
      </c>
      <c r="I12502" t="s">
        <v>148</v>
      </c>
      <c r="J12502" t="s">
        <v>57</v>
      </c>
      <c r="K12502">
        <v>56</v>
      </c>
      <c r="L12502" t="s">
        <v>15</v>
      </c>
    </row>
    <row r="12503" spans="1:12">
      <c r="A12503" t="e">
        <f ca="1">E00251430064921</f>
        <v>#NAME?</v>
      </c>
      <c r="B12503">
        <v>467</v>
      </c>
      <c r="C12503" t="s">
        <v>232</v>
      </c>
      <c r="D12503" s="1">
        <v>42632</v>
      </c>
      <c r="F12503">
        <v>2</v>
      </c>
      <c r="G12503">
        <v>4019</v>
      </c>
      <c r="H12503" t="s">
        <v>26</v>
      </c>
      <c r="J12503" t="s">
        <v>14</v>
      </c>
      <c r="K12503">
        <v>57</v>
      </c>
      <c r="L12503" t="s">
        <v>15</v>
      </c>
    </row>
    <row r="12504" spans="1:12">
      <c r="A12504" t="e">
        <f ca="1">E00251514725221</f>
        <v>#NAME?</v>
      </c>
      <c r="B12504">
        <v>485</v>
      </c>
      <c r="C12504" t="s">
        <v>241</v>
      </c>
      <c r="D12504" s="1">
        <v>42025</v>
      </c>
      <c r="F12504">
        <v>4</v>
      </c>
      <c r="G12504">
        <v>73390</v>
      </c>
      <c r="H12504" t="s">
        <v>66</v>
      </c>
      <c r="J12504" t="s">
        <v>14</v>
      </c>
      <c r="K12504">
        <v>49</v>
      </c>
      <c r="L12504" t="s">
        <v>15</v>
      </c>
    </row>
    <row r="12505" spans="1:12">
      <c r="A12505" t="e">
        <f ca="1">E00251532800321</f>
        <v>#NAME?</v>
      </c>
      <c r="B12505">
        <v>498</v>
      </c>
      <c r="C12505" t="s">
        <v>591</v>
      </c>
      <c r="D12505" s="1">
        <v>42573</v>
      </c>
      <c r="F12505">
        <v>1</v>
      </c>
      <c r="G12505">
        <v>60090</v>
      </c>
      <c r="H12505" t="s">
        <v>181</v>
      </c>
      <c r="J12505" t="s">
        <v>14</v>
      </c>
      <c r="K12505">
        <v>51</v>
      </c>
      <c r="L12505" t="s">
        <v>15</v>
      </c>
    </row>
    <row r="12506" spans="1:12">
      <c r="A12506" t="e">
        <f ca="1">E00251615087721</f>
        <v>#NAME?</v>
      </c>
      <c r="B12506">
        <v>48</v>
      </c>
      <c r="C12506" t="s">
        <v>249</v>
      </c>
      <c r="D12506" s="1">
        <v>42347</v>
      </c>
      <c r="F12506">
        <v>1</v>
      </c>
      <c r="G12506">
        <v>7851</v>
      </c>
      <c r="H12506" t="s">
        <v>353</v>
      </c>
      <c r="J12506" t="s">
        <v>14</v>
      </c>
      <c r="K12506">
        <v>49</v>
      </c>
      <c r="L12506" t="s">
        <v>22</v>
      </c>
    </row>
    <row r="12507" spans="1:12">
      <c r="A12507" t="e">
        <f ca="1">E00251532800321</f>
        <v>#NAME?</v>
      </c>
      <c r="B12507">
        <v>498</v>
      </c>
      <c r="C12507" t="s">
        <v>591</v>
      </c>
      <c r="D12507" s="1">
        <v>41771</v>
      </c>
      <c r="F12507">
        <v>1</v>
      </c>
      <c r="G12507">
        <v>25000</v>
      </c>
      <c r="H12507" t="s">
        <v>178</v>
      </c>
      <c r="J12507" t="s">
        <v>14</v>
      </c>
      <c r="K12507">
        <v>48</v>
      </c>
      <c r="L12507" t="s">
        <v>15</v>
      </c>
    </row>
    <row r="12508" spans="1:12">
      <c r="A12508" t="e">
        <f ca="1">E00251514725221</f>
        <v>#NAME?</v>
      </c>
      <c r="B12508">
        <v>485</v>
      </c>
      <c r="C12508" t="s">
        <v>241</v>
      </c>
      <c r="D12508" s="1">
        <v>42996</v>
      </c>
      <c r="F12508">
        <v>2</v>
      </c>
      <c r="G12508">
        <v>2139</v>
      </c>
      <c r="H12508" t="s">
        <v>660</v>
      </c>
      <c r="J12508" t="s">
        <v>14</v>
      </c>
      <c r="K12508">
        <v>52</v>
      </c>
      <c r="L12508" t="s">
        <v>15</v>
      </c>
    </row>
    <row r="12509" spans="1:12">
      <c r="A12509" t="e">
        <f ca="1">E00251532800321</f>
        <v>#NAME?</v>
      </c>
      <c r="B12509">
        <v>498</v>
      </c>
      <c r="C12509" t="s">
        <v>591</v>
      </c>
      <c r="D12509" s="1">
        <v>42032</v>
      </c>
      <c r="F12509">
        <v>1</v>
      </c>
      <c r="G12509">
        <v>25000</v>
      </c>
      <c r="H12509" t="s">
        <v>178</v>
      </c>
      <c r="J12509" t="s">
        <v>14</v>
      </c>
      <c r="K12509">
        <v>49</v>
      </c>
      <c r="L12509" t="s">
        <v>15</v>
      </c>
    </row>
    <row r="12510" spans="1:12">
      <c r="A12510" t="e">
        <f ca="1">E00251532800321</f>
        <v>#NAME?</v>
      </c>
      <c r="B12510">
        <v>498</v>
      </c>
      <c r="C12510" t="s">
        <v>591</v>
      </c>
      <c r="D12510" s="1">
        <v>42307</v>
      </c>
      <c r="F12510">
        <v>2</v>
      </c>
      <c r="G12510">
        <v>27800</v>
      </c>
      <c r="H12510" t="s">
        <v>145</v>
      </c>
      <c r="J12510" t="s">
        <v>14</v>
      </c>
      <c r="K12510">
        <v>50</v>
      </c>
      <c r="L12510" t="s">
        <v>15</v>
      </c>
    </row>
    <row r="12511" spans="1:12">
      <c r="A12511" t="e">
        <f ca="1">E00251532800321</f>
        <v>#NAME?</v>
      </c>
      <c r="B12511">
        <v>880</v>
      </c>
      <c r="C12511" t="s">
        <v>833</v>
      </c>
      <c r="D12511" s="1">
        <v>40850</v>
      </c>
      <c r="F12511">
        <v>1</v>
      </c>
      <c r="G12511">
        <v>3014</v>
      </c>
      <c r="H12511" t="s">
        <v>822</v>
      </c>
      <c r="J12511" t="s">
        <v>272</v>
      </c>
      <c r="K12511">
        <v>46</v>
      </c>
      <c r="L12511" t="s">
        <v>15</v>
      </c>
    </row>
    <row r="12512" spans="1:12">
      <c r="A12512" t="e">
        <f ca="1">E00251514725221</f>
        <v>#NAME?</v>
      </c>
      <c r="B12512">
        <v>485</v>
      </c>
      <c r="C12512" t="s">
        <v>241</v>
      </c>
      <c r="D12512" s="1">
        <v>43021</v>
      </c>
      <c r="F12512">
        <v>2</v>
      </c>
      <c r="G12512">
        <v>4019</v>
      </c>
      <c r="H12512" t="s">
        <v>26</v>
      </c>
      <c r="J12512" t="s">
        <v>14</v>
      </c>
      <c r="K12512">
        <v>52</v>
      </c>
      <c r="L12512" t="s">
        <v>15</v>
      </c>
    </row>
    <row r="12513" spans="1:12">
      <c r="A12513" t="e">
        <f ca="1">E00251532800321</f>
        <v>#NAME?</v>
      </c>
      <c r="B12513">
        <v>498</v>
      </c>
      <c r="C12513" t="s">
        <v>591</v>
      </c>
      <c r="D12513" s="1">
        <v>43073</v>
      </c>
      <c r="F12513">
        <v>3</v>
      </c>
      <c r="G12513">
        <v>27800</v>
      </c>
      <c r="H12513" t="s">
        <v>145</v>
      </c>
      <c r="J12513" t="s">
        <v>14</v>
      </c>
      <c r="K12513">
        <v>52</v>
      </c>
      <c r="L12513" t="s">
        <v>15</v>
      </c>
    </row>
    <row r="12514" spans="1:12">
      <c r="A12514" t="e">
        <f ca="1">E00251432270321</f>
        <v>#NAME?</v>
      </c>
      <c r="B12514">
        <v>6156</v>
      </c>
      <c r="C12514" t="s">
        <v>352</v>
      </c>
      <c r="D12514" s="1">
        <v>42725</v>
      </c>
      <c r="F12514">
        <v>1</v>
      </c>
      <c r="G12514">
        <v>4779</v>
      </c>
      <c r="H12514" t="s">
        <v>231</v>
      </c>
      <c r="J12514" t="s">
        <v>14</v>
      </c>
      <c r="K12514">
        <v>57</v>
      </c>
      <c r="L12514" t="s">
        <v>15</v>
      </c>
    </row>
    <row r="12515" spans="1:12">
      <c r="A12515" t="e">
        <f ca="1">E00251537604621</f>
        <v>#NAME?</v>
      </c>
      <c r="B12515">
        <v>283</v>
      </c>
      <c r="C12515" t="s">
        <v>133</v>
      </c>
      <c r="D12515" s="1">
        <v>41430</v>
      </c>
      <c r="F12515">
        <v>1</v>
      </c>
      <c r="G12515">
        <v>7243</v>
      </c>
      <c r="H12515" t="s">
        <v>42</v>
      </c>
      <c r="J12515" t="s">
        <v>14</v>
      </c>
      <c r="K12515">
        <v>44</v>
      </c>
      <c r="L12515" t="s">
        <v>15</v>
      </c>
    </row>
    <row r="12516" spans="1:12">
      <c r="A12516" t="e">
        <f ca="1">E00251612899521</f>
        <v>#NAME?</v>
      </c>
      <c r="B12516">
        <v>50</v>
      </c>
      <c r="C12516" t="s">
        <v>512</v>
      </c>
      <c r="D12516" s="1">
        <v>41599</v>
      </c>
      <c r="F12516">
        <v>2</v>
      </c>
      <c r="G12516">
        <v>30983</v>
      </c>
      <c r="H12516" t="s">
        <v>325</v>
      </c>
      <c r="J12516" t="s">
        <v>14</v>
      </c>
      <c r="K12516">
        <v>50</v>
      </c>
      <c r="L12516" t="s">
        <v>15</v>
      </c>
    </row>
    <row r="12517" spans="1:12">
      <c r="A12517" t="e">
        <f ca="1">E00251612899521</f>
        <v>#NAME?</v>
      </c>
      <c r="B12517">
        <v>50</v>
      </c>
      <c r="C12517" t="s">
        <v>512</v>
      </c>
      <c r="D12517" s="1">
        <v>42669</v>
      </c>
      <c r="F12517">
        <v>1</v>
      </c>
      <c r="G12517">
        <v>7291</v>
      </c>
      <c r="H12517" t="s">
        <v>163</v>
      </c>
      <c r="J12517" t="s">
        <v>14</v>
      </c>
      <c r="K12517">
        <v>53</v>
      </c>
      <c r="L12517" t="s">
        <v>15</v>
      </c>
    </row>
    <row r="12518" spans="1:12">
      <c r="A12518" t="e">
        <f ca="1">E00251429922321</f>
        <v>#NAME?</v>
      </c>
      <c r="B12518">
        <v>464</v>
      </c>
      <c r="C12518" t="s">
        <v>45</v>
      </c>
      <c r="D12518" s="1">
        <v>42899</v>
      </c>
      <c r="F12518">
        <v>1</v>
      </c>
      <c r="G12518">
        <v>2729</v>
      </c>
      <c r="H12518" t="s">
        <v>115</v>
      </c>
      <c r="J12518" t="s">
        <v>14</v>
      </c>
      <c r="K12518">
        <v>62</v>
      </c>
      <c r="L12518" t="s">
        <v>15</v>
      </c>
    </row>
    <row r="12519" spans="1:12">
      <c r="A12519" t="e">
        <f ca="1">E00251429922321</f>
        <v>#NAME?</v>
      </c>
      <c r="B12519">
        <v>464</v>
      </c>
      <c r="C12519" t="s">
        <v>45</v>
      </c>
      <c r="D12519" s="1">
        <v>42942</v>
      </c>
      <c r="F12519">
        <v>1</v>
      </c>
      <c r="G12519">
        <v>7272</v>
      </c>
      <c r="H12519" t="s">
        <v>395</v>
      </c>
      <c r="J12519" t="s">
        <v>14</v>
      </c>
      <c r="K12519">
        <v>62</v>
      </c>
      <c r="L12519" t="s">
        <v>15</v>
      </c>
    </row>
    <row r="12520" spans="1:12">
      <c r="A12520" t="e">
        <f ca="1">E00251532348621</f>
        <v>#NAME?</v>
      </c>
      <c r="B12520">
        <v>473</v>
      </c>
      <c r="C12520" t="s">
        <v>669</v>
      </c>
      <c r="D12520" s="1">
        <v>41393</v>
      </c>
      <c r="F12520">
        <v>1</v>
      </c>
      <c r="G12520">
        <v>7231</v>
      </c>
      <c r="H12520" t="s">
        <v>128</v>
      </c>
      <c r="J12520" t="s">
        <v>14</v>
      </c>
      <c r="K12520">
        <v>43</v>
      </c>
      <c r="L12520" t="s">
        <v>15</v>
      </c>
    </row>
    <row r="12521" spans="1:12">
      <c r="A12521" t="e">
        <f ca="1">E00251531920921</f>
        <v>#NAME?</v>
      </c>
      <c r="B12521">
        <v>729</v>
      </c>
      <c r="C12521" t="s">
        <v>68</v>
      </c>
      <c r="D12521" s="1">
        <v>41647</v>
      </c>
      <c r="E12521">
        <v>5</v>
      </c>
      <c r="F12521">
        <v>1</v>
      </c>
      <c r="G12521">
        <v>5990</v>
      </c>
      <c r="H12521" t="s">
        <v>60</v>
      </c>
      <c r="J12521" t="s">
        <v>34</v>
      </c>
      <c r="K12521">
        <v>46</v>
      </c>
      <c r="L12521" t="s">
        <v>15</v>
      </c>
    </row>
    <row r="12522" spans="1:12">
      <c r="A12522" t="e">
        <f ca="1">E00251429922321</f>
        <v>#NAME?</v>
      </c>
      <c r="B12522">
        <v>466</v>
      </c>
      <c r="C12522" t="s">
        <v>396</v>
      </c>
      <c r="D12522" s="1">
        <v>42641</v>
      </c>
      <c r="F12522">
        <v>1</v>
      </c>
      <c r="G12522">
        <v>37272</v>
      </c>
      <c r="H12522" t="s">
        <v>301</v>
      </c>
      <c r="J12522" t="s">
        <v>14</v>
      </c>
      <c r="K12522">
        <v>61</v>
      </c>
      <c r="L12522" t="s">
        <v>15</v>
      </c>
    </row>
    <row r="12523" spans="1:12">
      <c r="A12523" t="e">
        <f ca="1">E00251427592921</f>
        <v>#NAME?</v>
      </c>
      <c r="B12523">
        <v>28</v>
      </c>
      <c r="C12523" t="s">
        <v>153</v>
      </c>
      <c r="D12523" s="1">
        <v>42879</v>
      </c>
      <c r="F12523">
        <v>1</v>
      </c>
      <c r="G12523">
        <v>4189</v>
      </c>
      <c r="H12523" t="s">
        <v>335</v>
      </c>
      <c r="J12523" t="s">
        <v>14</v>
      </c>
      <c r="K12523">
        <v>55</v>
      </c>
      <c r="L12523" t="s">
        <v>15</v>
      </c>
    </row>
    <row r="12524" spans="1:12">
      <c r="A12524" t="e">
        <f ca="1">E00251615344521</f>
        <v>#NAME?</v>
      </c>
      <c r="B12524">
        <v>94</v>
      </c>
      <c r="C12524" t="s">
        <v>74</v>
      </c>
      <c r="D12524" s="1">
        <v>42943</v>
      </c>
      <c r="F12524">
        <v>3</v>
      </c>
      <c r="G12524">
        <v>79029</v>
      </c>
      <c r="H12524" t="s">
        <v>21</v>
      </c>
      <c r="J12524" t="s">
        <v>14</v>
      </c>
      <c r="K12524">
        <v>61</v>
      </c>
      <c r="L12524" t="s">
        <v>22</v>
      </c>
    </row>
    <row r="12525" spans="1:12">
      <c r="A12525" t="e">
        <f ca="1">E00251531920921</f>
        <v>#NAME?</v>
      </c>
      <c r="B12525">
        <v>1786</v>
      </c>
      <c r="C12525" t="s">
        <v>37</v>
      </c>
      <c r="D12525" s="1">
        <v>42198</v>
      </c>
      <c r="F12525">
        <v>2</v>
      </c>
      <c r="G12525">
        <v>78079</v>
      </c>
      <c r="H12525" t="s">
        <v>49</v>
      </c>
      <c r="J12525" t="s">
        <v>14</v>
      </c>
      <c r="K12525">
        <v>48</v>
      </c>
      <c r="L12525" t="s">
        <v>22</v>
      </c>
    </row>
    <row r="12526" spans="1:12">
      <c r="A12526" t="e">
        <f ca="1">E00251427592921</f>
        <v>#NAME?</v>
      </c>
      <c r="B12526">
        <v>28</v>
      </c>
      <c r="C12526" t="s">
        <v>153</v>
      </c>
      <c r="D12526" s="1">
        <v>41460</v>
      </c>
      <c r="F12526">
        <v>1</v>
      </c>
      <c r="G12526">
        <v>6918</v>
      </c>
      <c r="H12526" t="s">
        <v>443</v>
      </c>
      <c r="J12526" t="s">
        <v>14</v>
      </c>
      <c r="K12526">
        <v>51</v>
      </c>
      <c r="L12526" t="s">
        <v>15</v>
      </c>
    </row>
    <row r="12527" spans="1:12">
      <c r="A12527" t="e">
        <f ca="1">E00251427592921</f>
        <v>#NAME?</v>
      </c>
      <c r="B12527">
        <v>4991</v>
      </c>
      <c r="C12527" t="s">
        <v>838</v>
      </c>
      <c r="D12527" s="1">
        <v>42596</v>
      </c>
      <c r="F12527">
        <v>1</v>
      </c>
      <c r="G12527">
        <v>7089</v>
      </c>
      <c r="H12527" t="s">
        <v>487</v>
      </c>
      <c r="I12527" t="s">
        <v>148</v>
      </c>
      <c r="J12527" t="s">
        <v>57</v>
      </c>
      <c r="K12527">
        <v>54</v>
      </c>
      <c r="L12527" t="s">
        <v>15</v>
      </c>
    </row>
    <row r="12528" spans="1:12">
      <c r="A12528" t="e">
        <f ca="1">E00251537608721</f>
        <v>#NAME?</v>
      </c>
      <c r="B12528">
        <v>442</v>
      </c>
      <c r="C12528" t="s">
        <v>95</v>
      </c>
      <c r="D12528" s="1">
        <v>41205</v>
      </c>
      <c r="F12528">
        <v>1</v>
      </c>
      <c r="G12528">
        <v>57450</v>
      </c>
      <c r="H12528" t="s">
        <v>662</v>
      </c>
      <c r="J12528" t="s">
        <v>14</v>
      </c>
      <c r="K12528">
        <v>39</v>
      </c>
      <c r="L12528" t="s">
        <v>15</v>
      </c>
    </row>
    <row r="12529" spans="1:12">
      <c r="A12529" t="e">
        <f ca="1">E00251537604621</f>
        <v>#NAME?</v>
      </c>
      <c r="B12529">
        <v>283</v>
      </c>
      <c r="C12529" t="s">
        <v>133</v>
      </c>
      <c r="D12529" s="1">
        <v>42493</v>
      </c>
      <c r="F12529">
        <v>2</v>
      </c>
      <c r="G12529">
        <v>3051</v>
      </c>
      <c r="H12529" t="s">
        <v>13</v>
      </c>
      <c r="J12529" t="s">
        <v>14</v>
      </c>
      <c r="K12529">
        <v>47</v>
      </c>
      <c r="L12529" t="s">
        <v>15</v>
      </c>
    </row>
    <row r="12530" spans="1:12">
      <c r="A12530" t="e">
        <f ca="1">E00251537608721</f>
        <v>#NAME?</v>
      </c>
      <c r="B12530">
        <v>442</v>
      </c>
      <c r="C12530" t="s">
        <v>95</v>
      </c>
      <c r="D12530" s="1">
        <v>42058</v>
      </c>
      <c r="F12530">
        <v>1</v>
      </c>
      <c r="G12530">
        <v>57450</v>
      </c>
      <c r="H12530" t="s">
        <v>662</v>
      </c>
      <c r="J12530" t="s">
        <v>14</v>
      </c>
      <c r="K12530">
        <v>42</v>
      </c>
      <c r="L12530" t="s">
        <v>15</v>
      </c>
    </row>
    <row r="12531" spans="1:12">
      <c r="A12531" t="e">
        <f ca="1">E00251537604621</f>
        <v>#NAME?</v>
      </c>
      <c r="B12531">
        <v>283</v>
      </c>
      <c r="C12531" t="s">
        <v>133</v>
      </c>
      <c r="D12531" s="1">
        <v>42909</v>
      </c>
      <c r="F12531">
        <v>1</v>
      </c>
      <c r="G12531">
        <v>7243</v>
      </c>
      <c r="H12531" t="s">
        <v>42</v>
      </c>
      <c r="J12531" t="s">
        <v>14</v>
      </c>
      <c r="K12531">
        <v>48</v>
      </c>
      <c r="L12531" t="s">
        <v>15</v>
      </c>
    </row>
    <row r="12532" spans="1:12">
      <c r="A12532" t="e">
        <f ca="1">E00251532612121</f>
        <v>#NAME?</v>
      </c>
      <c r="B12532">
        <v>6156</v>
      </c>
      <c r="C12532" t="s">
        <v>352</v>
      </c>
      <c r="D12532" s="1">
        <v>42492</v>
      </c>
      <c r="F12532">
        <v>3</v>
      </c>
      <c r="G12532">
        <v>2729</v>
      </c>
      <c r="H12532" t="s">
        <v>115</v>
      </c>
      <c r="J12532" t="s">
        <v>14</v>
      </c>
      <c r="K12532">
        <v>49</v>
      </c>
      <c r="L12532" t="s">
        <v>15</v>
      </c>
    </row>
    <row r="12533" spans="1:12">
      <c r="A12533" t="e">
        <f ca="1">E00251430292421</f>
        <v>#NAME?</v>
      </c>
      <c r="B12533">
        <v>757</v>
      </c>
      <c r="C12533" t="s">
        <v>1180</v>
      </c>
      <c r="D12533" s="1">
        <v>41896</v>
      </c>
      <c r="F12533">
        <v>2</v>
      </c>
      <c r="G12533">
        <v>30000</v>
      </c>
      <c r="H12533" t="s">
        <v>144</v>
      </c>
      <c r="I12533" t="s">
        <v>56</v>
      </c>
      <c r="J12533" t="s">
        <v>57</v>
      </c>
      <c r="K12533">
        <v>55</v>
      </c>
      <c r="L12533" t="s">
        <v>15</v>
      </c>
    </row>
    <row r="12534" spans="1:12">
      <c r="A12534" t="e">
        <f ca="1">E00251532348621</f>
        <v>#NAME?</v>
      </c>
      <c r="B12534">
        <v>473</v>
      </c>
      <c r="C12534" t="s">
        <v>669</v>
      </c>
      <c r="D12534" s="1">
        <v>42500</v>
      </c>
      <c r="F12534">
        <v>1</v>
      </c>
      <c r="G12534">
        <v>7906</v>
      </c>
      <c r="H12534" t="s">
        <v>173</v>
      </c>
      <c r="J12534" t="s">
        <v>14</v>
      </c>
      <c r="K12534">
        <v>46</v>
      </c>
      <c r="L12534" t="s">
        <v>22</v>
      </c>
    </row>
    <row r="12535" spans="1:12">
      <c r="A12535" t="e">
        <f ca="1">E00251430292421</f>
        <v>#NAME?</v>
      </c>
      <c r="B12535">
        <v>1933</v>
      </c>
      <c r="C12535" t="s">
        <v>151</v>
      </c>
      <c r="D12535" s="1">
        <v>41018</v>
      </c>
      <c r="F12535">
        <v>1</v>
      </c>
      <c r="G12535">
        <v>3899</v>
      </c>
      <c r="H12535" t="s">
        <v>264</v>
      </c>
      <c r="J12535" t="s">
        <v>14</v>
      </c>
      <c r="K12535">
        <v>53</v>
      </c>
      <c r="L12535" t="s">
        <v>15</v>
      </c>
    </row>
    <row r="12536" spans="1:12">
      <c r="A12536" t="e">
        <f ca="1">E00251713667221</f>
        <v>#NAME?</v>
      </c>
      <c r="B12536">
        <v>154</v>
      </c>
      <c r="C12536" t="s">
        <v>533</v>
      </c>
      <c r="D12536" s="1">
        <v>41631</v>
      </c>
      <c r="F12536">
        <v>1</v>
      </c>
      <c r="G12536">
        <v>7242</v>
      </c>
      <c r="H12536" t="s">
        <v>93</v>
      </c>
      <c r="J12536" t="s">
        <v>14</v>
      </c>
      <c r="K12536">
        <v>49</v>
      </c>
      <c r="L12536" t="s">
        <v>15</v>
      </c>
    </row>
    <row r="12537" spans="1:12">
      <c r="A12537" t="e">
        <f ca="1">E00251430292421</f>
        <v>#NAME?</v>
      </c>
      <c r="B12537">
        <v>1933</v>
      </c>
      <c r="C12537" t="s">
        <v>151</v>
      </c>
      <c r="D12537" s="1">
        <v>41018</v>
      </c>
      <c r="F12537">
        <v>2</v>
      </c>
      <c r="G12537">
        <v>5368</v>
      </c>
      <c r="H12537" t="s">
        <v>101</v>
      </c>
      <c r="J12537" t="s">
        <v>14</v>
      </c>
      <c r="K12537">
        <v>53</v>
      </c>
      <c r="L12537" t="s">
        <v>15</v>
      </c>
    </row>
    <row r="12538" spans="1:12">
      <c r="A12538" t="e">
        <f ca="1">E00251430292421</f>
        <v>#NAME?</v>
      </c>
      <c r="B12538">
        <v>1933</v>
      </c>
      <c r="C12538" t="s">
        <v>151</v>
      </c>
      <c r="D12538" s="1">
        <v>41540</v>
      </c>
      <c r="F12538">
        <v>1</v>
      </c>
      <c r="G12538">
        <v>78900</v>
      </c>
      <c r="H12538" t="s">
        <v>79</v>
      </c>
      <c r="J12538" t="s">
        <v>14</v>
      </c>
      <c r="K12538">
        <v>54</v>
      </c>
      <c r="L12538" t="s">
        <v>22</v>
      </c>
    </row>
    <row r="12539" spans="1:12">
      <c r="A12539" t="e">
        <f ca="1">E00251531920921</f>
        <v>#NAME?</v>
      </c>
      <c r="B12539">
        <v>1786</v>
      </c>
      <c r="C12539" t="s">
        <v>37</v>
      </c>
      <c r="D12539" s="1">
        <v>41445</v>
      </c>
      <c r="F12539">
        <v>1</v>
      </c>
      <c r="G12539">
        <v>6929</v>
      </c>
      <c r="H12539" t="s">
        <v>36</v>
      </c>
      <c r="J12539" t="s">
        <v>14</v>
      </c>
      <c r="K12539">
        <v>46</v>
      </c>
      <c r="L12539" t="s">
        <v>15</v>
      </c>
    </row>
    <row r="12540" spans="1:12">
      <c r="A12540" t="e">
        <f ca="1">E00251430292421</f>
        <v>#NAME?</v>
      </c>
      <c r="B12540">
        <v>1933</v>
      </c>
      <c r="C12540" t="s">
        <v>151</v>
      </c>
      <c r="D12540" s="1">
        <v>42653</v>
      </c>
      <c r="F12540">
        <v>2</v>
      </c>
      <c r="G12540">
        <v>4019</v>
      </c>
      <c r="H12540" t="s">
        <v>26</v>
      </c>
      <c r="J12540" t="s">
        <v>14</v>
      </c>
      <c r="K12540">
        <v>57</v>
      </c>
      <c r="L12540" t="s">
        <v>15</v>
      </c>
    </row>
    <row r="12541" spans="1:12">
      <c r="A12541" t="e">
        <f ca="1">E00251532612121</f>
        <v>#NAME?</v>
      </c>
      <c r="B12541">
        <v>6156</v>
      </c>
      <c r="C12541" t="s">
        <v>352</v>
      </c>
      <c r="D12541" s="1">
        <v>42291</v>
      </c>
      <c r="F12541">
        <v>1</v>
      </c>
      <c r="G12541">
        <v>4019</v>
      </c>
      <c r="H12541" t="s">
        <v>26</v>
      </c>
      <c r="J12541" t="s">
        <v>14</v>
      </c>
      <c r="K12541">
        <v>48</v>
      </c>
      <c r="L12541" t="s">
        <v>15</v>
      </c>
    </row>
    <row r="12542" spans="1:12">
      <c r="A12542" t="e">
        <f ca="1">E00251612899521</f>
        <v>#NAME?</v>
      </c>
      <c r="B12542">
        <v>50</v>
      </c>
      <c r="C12542" t="s">
        <v>512</v>
      </c>
      <c r="D12542" s="1">
        <v>41978</v>
      </c>
      <c r="F12542">
        <v>1</v>
      </c>
      <c r="G12542">
        <v>4019</v>
      </c>
      <c r="H12542" t="s">
        <v>26</v>
      </c>
      <c r="J12542" t="s">
        <v>14</v>
      </c>
      <c r="K12542">
        <v>51</v>
      </c>
      <c r="L12542" t="s">
        <v>15</v>
      </c>
    </row>
    <row r="12543" spans="1:12">
      <c r="A12543" t="e">
        <f ca="1">E00251512501921</f>
        <v>#NAME?</v>
      </c>
      <c r="B12543">
        <v>47</v>
      </c>
      <c r="C12543" t="s">
        <v>494</v>
      </c>
      <c r="D12543" s="1">
        <v>41648</v>
      </c>
      <c r="F12543">
        <v>1</v>
      </c>
      <c r="G12543">
        <v>2859</v>
      </c>
      <c r="H12543" t="s">
        <v>362</v>
      </c>
      <c r="J12543" t="s">
        <v>14</v>
      </c>
      <c r="K12543">
        <v>42</v>
      </c>
      <c r="L12543" t="s">
        <v>15</v>
      </c>
    </row>
    <row r="12544" spans="1:12">
      <c r="A12544" t="e">
        <f ca="1">E00251429922321</f>
        <v>#NAME?</v>
      </c>
      <c r="B12544">
        <v>464</v>
      </c>
      <c r="C12544" t="s">
        <v>45</v>
      </c>
      <c r="D12544" s="1">
        <v>41564</v>
      </c>
      <c r="F12544">
        <v>2</v>
      </c>
      <c r="G12544">
        <v>2729</v>
      </c>
      <c r="H12544" t="s">
        <v>115</v>
      </c>
      <c r="J12544" t="s">
        <v>14</v>
      </c>
      <c r="K12544">
        <v>58</v>
      </c>
      <c r="L12544" t="s">
        <v>15</v>
      </c>
    </row>
    <row r="12545" spans="1:12">
      <c r="A12545" t="e">
        <f ca="1">E00251429922321</f>
        <v>#NAME?</v>
      </c>
      <c r="B12545">
        <v>464</v>
      </c>
      <c r="C12545" t="s">
        <v>45</v>
      </c>
      <c r="D12545" s="1">
        <v>42899</v>
      </c>
      <c r="F12545">
        <v>3</v>
      </c>
      <c r="G12545">
        <v>4019</v>
      </c>
      <c r="H12545" t="s">
        <v>26</v>
      </c>
      <c r="J12545" t="s">
        <v>14</v>
      </c>
      <c r="K12545">
        <v>62</v>
      </c>
      <c r="L12545" t="s">
        <v>15</v>
      </c>
    </row>
    <row r="12546" spans="1:12">
      <c r="A12546" t="e">
        <f ca="1">E00251532254321</f>
        <v>#NAME?</v>
      </c>
      <c r="B12546">
        <v>485</v>
      </c>
      <c r="C12546" t="s">
        <v>241</v>
      </c>
      <c r="D12546" s="1">
        <v>42404</v>
      </c>
      <c r="F12546">
        <v>5</v>
      </c>
      <c r="G12546">
        <v>6253</v>
      </c>
      <c r="H12546" t="s">
        <v>292</v>
      </c>
      <c r="J12546" t="s">
        <v>14</v>
      </c>
      <c r="K12546">
        <v>51</v>
      </c>
      <c r="L12546" t="s">
        <v>15</v>
      </c>
    </row>
    <row r="12547" spans="1:12">
      <c r="A12547" t="e">
        <f ca="1">E00251532254321</f>
        <v>#NAME?</v>
      </c>
      <c r="B12547">
        <v>485</v>
      </c>
      <c r="C12547" t="s">
        <v>241</v>
      </c>
      <c r="D12547" s="1">
        <v>42595</v>
      </c>
      <c r="F12547">
        <v>1</v>
      </c>
      <c r="G12547">
        <v>78499</v>
      </c>
      <c r="H12547" t="s">
        <v>1216</v>
      </c>
      <c r="J12547" t="s">
        <v>14</v>
      </c>
      <c r="K12547">
        <v>52</v>
      </c>
      <c r="L12547" t="s">
        <v>22</v>
      </c>
    </row>
    <row r="12548" spans="1:12">
      <c r="A12548" t="e">
        <f ca="1">E00251532254321</f>
        <v>#NAME?</v>
      </c>
      <c r="B12548">
        <v>485</v>
      </c>
      <c r="C12548" t="s">
        <v>241</v>
      </c>
      <c r="D12548" s="1">
        <v>42745</v>
      </c>
      <c r="F12548">
        <v>4</v>
      </c>
      <c r="G12548">
        <v>6101</v>
      </c>
      <c r="H12548" t="s">
        <v>423</v>
      </c>
      <c r="J12548" t="s">
        <v>14</v>
      </c>
      <c r="K12548">
        <v>52</v>
      </c>
      <c r="L12548" t="s">
        <v>15</v>
      </c>
    </row>
    <row r="12549" spans="1:12">
      <c r="A12549" t="e">
        <f ca="1">E00251532254321</f>
        <v>#NAME?</v>
      </c>
      <c r="B12549">
        <v>485</v>
      </c>
      <c r="C12549" t="s">
        <v>241</v>
      </c>
      <c r="D12549" s="1">
        <v>42789</v>
      </c>
      <c r="F12549">
        <v>3</v>
      </c>
      <c r="G12549">
        <v>9953</v>
      </c>
      <c r="H12549" t="s">
        <v>661</v>
      </c>
      <c r="J12549" t="s">
        <v>14</v>
      </c>
      <c r="K12549">
        <v>52</v>
      </c>
      <c r="L12549" t="s">
        <v>15</v>
      </c>
    </row>
    <row r="12550" spans="1:12">
      <c r="A12550" t="e">
        <f ca="1">E00251532254321</f>
        <v>#NAME?</v>
      </c>
      <c r="B12550">
        <v>485</v>
      </c>
      <c r="C12550" t="s">
        <v>241</v>
      </c>
      <c r="D12550" s="1">
        <v>42843</v>
      </c>
      <c r="F12550">
        <v>4</v>
      </c>
      <c r="G12550">
        <v>6262</v>
      </c>
      <c r="H12550" t="s">
        <v>590</v>
      </c>
      <c r="J12550" t="s">
        <v>14</v>
      </c>
      <c r="K12550">
        <v>52</v>
      </c>
      <c r="L12550" t="s">
        <v>15</v>
      </c>
    </row>
    <row r="12551" spans="1:12">
      <c r="A12551" t="e">
        <f ca="1">E00251615344521</f>
        <v>#NAME?</v>
      </c>
      <c r="B12551">
        <v>94</v>
      </c>
      <c r="C12551" t="s">
        <v>74</v>
      </c>
      <c r="D12551" s="1">
        <v>41583</v>
      </c>
      <c r="F12551">
        <v>4</v>
      </c>
      <c r="G12551">
        <v>72291</v>
      </c>
      <c r="H12551" t="s">
        <v>675</v>
      </c>
      <c r="J12551" t="s">
        <v>14</v>
      </c>
      <c r="K12551">
        <v>58</v>
      </c>
      <c r="L12551" t="s">
        <v>15</v>
      </c>
    </row>
    <row r="12552" spans="1:12">
      <c r="A12552" t="e">
        <f ca="1">E00251615344521</f>
        <v>#NAME?</v>
      </c>
      <c r="B12552">
        <v>977</v>
      </c>
      <c r="C12552" t="s">
        <v>1303</v>
      </c>
      <c r="D12552" s="1">
        <v>43018</v>
      </c>
      <c r="F12552">
        <v>2</v>
      </c>
      <c r="G12552">
        <v>3019</v>
      </c>
      <c r="H12552" t="s">
        <v>441</v>
      </c>
      <c r="J12552" t="s">
        <v>272</v>
      </c>
      <c r="K12552">
        <v>62</v>
      </c>
      <c r="L12552" t="s">
        <v>15</v>
      </c>
    </row>
    <row r="12553" spans="1:12">
      <c r="A12553" t="e">
        <f ca="1">E00251429922321</f>
        <v>#NAME?</v>
      </c>
      <c r="B12553">
        <v>464</v>
      </c>
      <c r="C12553" t="s">
        <v>45</v>
      </c>
      <c r="D12553" s="1">
        <v>41197</v>
      </c>
      <c r="F12553">
        <v>1</v>
      </c>
      <c r="G12553">
        <v>2724</v>
      </c>
      <c r="H12553" t="s">
        <v>73</v>
      </c>
      <c r="J12553" t="s">
        <v>14</v>
      </c>
      <c r="K12553">
        <v>57</v>
      </c>
      <c r="L12553" t="s">
        <v>15</v>
      </c>
    </row>
    <row r="12554" spans="1:12">
      <c r="A12554" t="e">
        <f ca="1">E00251429922321</f>
        <v>#NAME?</v>
      </c>
      <c r="B12554">
        <v>466</v>
      </c>
      <c r="C12554" t="s">
        <v>396</v>
      </c>
      <c r="D12554" s="1">
        <v>41768</v>
      </c>
      <c r="F12554">
        <v>1</v>
      </c>
      <c r="G12554">
        <v>38870</v>
      </c>
      <c r="H12554" t="s">
        <v>514</v>
      </c>
      <c r="J12554" t="s">
        <v>14</v>
      </c>
      <c r="K12554">
        <v>58</v>
      </c>
      <c r="L12554" t="s">
        <v>15</v>
      </c>
    </row>
    <row r="12555" spans="1:12">
      <c r="A12555" t="e">
        <f ca="1">E00251429922321</f>
        <v>#NAME?</v>
      </c>
      <c r="B12555">
        <v>464</v>
      </c>
      <c r="C12555" t="s">
        <v>45</v>
      </c>
      <c r="D12555" s="1">
        <v>43025</v>
      </c>
      <c r="F12555">
        <v>2</v>
      </c>
      <c r="G12555">
        <v>7272</v>
      </c>
      <c r="H12555" t="s">
        <v>395</v>
      </c>
      <c r="J12555" t="s">
        <v>14</v>
      </c>
      <c r="K12555">
        <v>62</v>
      </c>
      <c r="L12555" t="s">
        <v>15</v>
      </c>
    </row>
    <row r="12556" spans="1:12">
      <c r="A12556" t="e">
        <f ca="1">E00251429922321</f>
        <v>#NAME?</v>
      </c>
      <c r="B12556">
        <v>466</v>
      </c>
      <c r="C12556" t="s">
        <v>396</v>
      </c>
      <c r="D12556" s="1">
        <v>41975</v>
      </c>
      <c r="F12556">
        <v>2</v>
      </c>
      <c r="G12556">
        <v>7262</v>
      </c>
      <c r="H12556" t="s">
        <v>198</v>
      </c>
      <c r="J12556" t="s">
        <v>14</v>
      </c>
      <c r="K12556">
        <v>59</v>
      </c>
      <c r="L12556" t="s">
        <v>15</v>
      </c>
    </row>
    <row r="12557" spans="1:12">
      <c r="A12557" t="e">
        <f ca="1">E00251615344521</f>
        <v>#NAME?</v>
      </c>
      <c r="B12557">
        <v>94</v>
      </c>
      <c r="C12557" t="s">
        <v>74</v>
      </c>
      <c r="D12557" s="1">
        <v>42181</v>
      </c>
      <c r="F12557">
        <v>1</v>
      </c>
      <c r="G12557">
        <v>549</v>
      </c>
      <c r="H12557" t="s">
        <v>425</v>
      </c>
      <c r="J12557" t="s">
        <v>14</v>
      </c>
      <c r="K12557">
        <v>59</v>
      </c>
      <c r="L12557" t="s">
        <v>15</v>
      </c>
    </row>
    <row r="12558" spans="1:12">
      <c r="A12558" t="e">
        <f ca="1">E00251531920921</f>
        <v>#NAME?</v>
      </c>
      <c r="B12558">
        <v>1786</v>
      </c>
      <c r="C12558" t="s">
        <v>37</v>
      </c>
      <c r="D12558" s="1">
        <v>41913</v>
      </c>
      <c r="F12558">
        <v>2</v>
      </c>
      <c r="G12558">
        <v>30011</v>
      </c>
      <c r="H12558" t="s">
        <v>676</v>
      </c>
      <c r="J12558" t="s">
        <v>14</v>
      </c>
      <c r="K12558">
        <v>47</v>
      </c>
      <c r="L12558" t="s">
        <v>15</v>
      </c>
    </row>
    <row r="12559" spans="1:12">
      <c r="A12559" t="e">
        <f ca="1">E00251517759721</f>
        <v>#NAME?</v>
      </c>
      <c r="B12559">
        <v>105</v>
      </c>
      <c r="C12559" t="s">
        <v>682</v>
      </c>
      <c r="D12559" s="1">
        <v>41320</v>
      </c>
      <c r="F12559">
        <v>1</v>
      </c>
      <c r="G12559">
        <v>37621</v>
      </c>
      <c r="H12559" t="s">
        <v>683</v>
      </c>
      <c r="J12559" t="s">
        <v>14</v>
      </c>
      <c r="K12559">
        <v>56</v>
      </c>
      <c r="L12559" t="s">
        <v>15</v>
      </c>
    </row>
    <row r="12560" spans="1:12">
      <c r="A12560" t="e">
        <f ca="1">E00251615344521</f>
        <v>#NAME?</v>
      </c>
      <c r="B12560">
        <v>94</v>
      </c>
      <c r="C12560" t="s">
        <v>74</v>
      </c>
      <c r="D12560" s="1">
        <v>41827</v>
      </c>
      <c r="F12560">
        <v>1</v>
      </c>
      <c r="G12560">
        <v>539</v>
      </c>
      <c r="H12560" t="s">
        <v>379</v>
      </c>
      <c r="J12560" t="s">
        <v>14</v>
      </c>
      <c r="K12560">
        <v>58</v>
      </c>
      <c r="L12560" t="s">
        <v>15</v>
      </c>
    </row>
    <row r="12561" spans="1:12">
      <c r="A12561" t="e">
        <f ca="1">E00251615344521</f>
        <v>#NAME?</v>
      </c>
      <c r="B12561">
        <v>94</v>
      </c>
      <c r="C12561" t="s">
        <v>74</v>
      </c>
      <c r="D12561" s="1">
        <v>42159</v>
      </c>
      <c r="F12561">
        <v>1</v>
      </c>
      <c r="G12561">
        <v>72190</v>
      </c>
      <c r="H12561" t="s">
        <v>341</v>
      </c>
      <c r="J12561" t="s">
        <v>14</v>
      </c>
      <c r="K12561">
        <v>59</v>
      </c>
      <c r="L12561" t="s">
        <v>15</v>
      </c>
    </row>
    <row r="12562" spans="1:12">
      <c r="A12562" t="e">
        <f ca="1">E00251713667221</f>
        <v>#NAME?</v>
      </c>
      <c r="B12562">
        <v>154</v>
      </c>
      <c r="C12562" t="s">
        <v>533</v>
      </c>
      <c r="D12562" s="1">
        <v>42195</v>
      </c>
      <c r="F12562">
        <v>2</v>
      </c>
      <c r="G12562">
        <v>45981</v>
      </c>
      <c r="H12562" t="s">
        <v>917</v>
      </c>
      <c r="J12562" t="s">
        <v>14</v>
      </c>
      <c r="K12562">
        <v>51</v>
      </c>
      <c r="L12562" t="s">
        <v>15</v>
      </c>
    </row>
    <row r="12563" spans="1:12">
      <c r="A12563" t="e">
        <f ca="1">E00251713667221</f>
        <v>#NAME?</v>
      </c>
      <c r="B12563">
        <v>154</v>
      </c>
      <c r="C12563" t="s">
        <v>533</v>
      </c>
      <c r="D12563" s="1">
        <v>42408</v>
      </c>
      <c r="F12563">
        <v>1</v>
      </c>
      <c r="G12563">
        <v>84500</v>
      </c>
      <c r="H12563" t="s">
        <v>511</v>
      </c>
      <c r="J12563" t="s">
        <v>14</v>
      </c>
      <c r="K12563">
        <v>51</v>
      </c>
      <c r="L12563" t="s">
        <v>15</v>
      </c>
    </row>
    <row r="12564" spans="1:12">
      <c r="A12564" t="e">
        <f ca="1">E00251526638621</f>
        <v>#NAME?</v>
      </c>
      <c r="B12564">
        <v>28</v>
      </c>
      <c r="C12564" t="s">
        <v>153</v>
      </c>
      <c r="D12564" s="1">
        <v>41809</v>
      </c>
      <c r="F12564">
        <v>1</v>
      </c>
      <c r="G12564">
        <v>71590</v>
      </c>
      <c r="H12564" t="s">
        <v>44</v>
      </c>
      <c r="J12564" t="s">
        <v>14</v>
      </c>
      <c r="K12564">
        <v>53</v>
      </c>
      <c r="L12564" t="s">
        <v>15</v>
      </c>
    </row>
    <row r="12565" spans="1:12">
      <c r="A12565" t="e">
        <f ca="1">E00251537604521</f>
        <v>#NAME?</v>
      </c>
      <c r="B12565">
        <v>459</v>
      </c>
      <c r="C12565" t="s">
        <v>187</v>
      </c>
      <c r="D12565" s="1">
        <v>42335</v>
      </c>
      <c r="F12565">
        <v>1</v>
      </c>
      <c r="G12565">
        <v>7262</v>
      </c>
      <c r="H12565" t="s">
        <v>198</v>
      </c>
      <c r="J12565" t="s">
        <v>14</v>
      </c>
      <c r="K12565">
        <v>51</v>
      </c>
      <c r="L12565" t="s">
        <v>15</v>
      </c>
    </row>
    <row r="12566" spans="1:12">
      <c r="A12566" t="e">
        <f ca="1">E00251713667221</f>
        <v>#NAME?</v>
      </c>
      <c r="B12566">
        <v>154</v>
      </c>
      <c r="C12566" t="s">
        <v>533</v>
      </c>
      <c r="D12566" s="1">
        <v>42647</v>
      </c>
      <c r="F12566">
        <v>1</v>
      </c>
      <c r="G12566">
        <v>81221</v>
      </c>
      <c r="H12566" t="s">
        <v>523</v>
      </c>
      <c r="J12566" t="s">
        <v>14</v>
      </c>
      <c r="K12566">
        <v>52</v>
      </c>
      <c r="L12566" t="s">
        <v>15</v>
      </c>
    </row>
    <row r="12567" spans="1:12">
      <c r="A12567" t="e">
        <f ca="1">E00251713667221</f>
        <v>#NAME?</v>
      </c>
      <c r="B12567">
        <v>154</v>
      </c>
      <c r="C12567" t="s">
        <v>533</v>
      </c>
      <c r="D12567" s="1">
        <v>42760</v>
      </c>
      <c r="F12567">
        <v>3</v>
      </c>
      <c r="G12567">
        <v>27800</v>
      </c>
      <c r="H12567" t="s">
        <v>145</v>
      </c>
      <c r="J12567" t="s">
        <v>14</v>
      </c>
      <c r="K12567">
        <v>52</v>
      </c>
      <c r="L12567" t="s">
        <v>15</v>
      </c>
    </row>
    <row r="12568" spans="1:12">
      <c r="A12568" t="e">
        <f ca="1">E00251528672121</f>
        <v>#NAME?</v>
      </c>
      <c r="B12568">
        <v>292</v>
      </c>
      <c r="C12568" t="s">
        <v>467</v>
      </c>
      <c r="D12568" s="1">
        <v>41176</v>
      </c>
      <c r="F12568">
        <v>2</v>
      </c>
      <c r="G12568">
        <v>7273</v>
      </c>
      <c r="H12568" t="s">
        <v>543</v>
      </c>
      <c r="J12568" t="s">
        <v>14</v>
      </c>
      <c r="K12568">
        <v>46</v>
      </c>
      <c r="L12568" t="s">
        <v>15</v>
      </c>
    </row>
    <row r="12569" spans="1:12">
      <c r="A12569" t="e">
        <f ca="1">E00251528672121</f>
        <v>#NAME?</v>
      </c>
      <c r="B12569">
        <v>292</v>
      </c>
      <c r="C12569" t="s">
        <v>467</v>
      </c>
      <c r="D12569" s="1">
        <v>41450</v>
      </c>
      <c r="F12569">
        <v>4</v>
      </c>
      <c r="G12569">
        <v>5289</v>
      </c>
      <c r="H12569" t="s">
        <v>936</v>
      </c>
      <c r="J12569" t="s">
        <v>14</v>
      </c>
      <c r="K12569">
        <v>47</v>
      </c>
      <c r="L12569" t="s">
        <v>15</v>
      </c>
    </row>
    <row r="12570" spans="1:12">
      <c r="A12570" t="e">
        <f ca="1">E00251713667221</f>
        <v>#NAME?</v>
      </c>
      <c r="B12570">
        <v>154</v>
      </c>
      <c r="C12570" t="s">
        <v>533</v>
      </c>
      <c r="D12570" s="1">
        <v>41969</v>
      </c>
      <c r="F12570">
        <v>1</v>
      </c>
      <c r="G12570">
        <v>2720</v>
      </c>
      <c r="H12570" t="s">
        <v>65</v>
      </c>
      <c r="J12570" t="s">
        <v>14</v>
      </c>
      <c r="K12570">
        <v>50</v>
      </c>
      <c r="L12570" t="s">
        <v>15</v>
      </c>
    </row>
    <row r="12571" spans="1:12">
      <c r="A12571" t="e">
        <f ca="1">E00251713667221</f>
        <v>#NAME?</v>
      </c>
      <c r="B12571">
        <v>154</v>
      </c>
      <c r="C12571" t="s">
        <v>533</v>
      </c>
      <c r="D12571" s="1">
        <v>42768</v>
      </c>
      <c r="F12571">
        <v>1</v>
      </c>
      <c r="G12571">
        <v>81221</v>
      </c>
      <c r="H12571" t="s">
        <v>523</v>
      </c>
      <c r="J12571" t="s">
        <v>14</v>
      </c>
      <c r="K12571">
        <v>52</v>
      </c>
      <c r="L12571" t="s">
        <v>15</v>
      </c>
    </row>
    <row r="12572" spans="1:12">
      <c r="A12572" t="e">
        <f ca="1">E00251713667221</f>
        <v>#NAME?</v>
      </c>
      <c r="B12572">
        <v>154</v>
      </c>
      <c r="C12572" t="s">
        <v>533</v>
      </c>
      <c r="D12572" s="1">
        <v>42508</v>
      </c>
      <c r="F12572">
        <v>2</v>
      </c>
      <c r="G12572">
        <v>7262</v>
      </c>
      <c r="H12572" t="s">
        <v>198</v>
      </c>
      <c r="J12572" t="s">
        <v>14</v>
      </c>
      <c r="K12572">
        <v>52</v>
      </c>
      <c r="L12572" t="s">
        <v>15</v>
      </c>
    </row>
    <row r="12573" spans="1:12">
      <c r="A12573" t="e">
        <f ca="1">E00251528672121</f>
        <v>#NAME?</v>
      </c>
      <c r="B12573">
        <v>856</v>
      </c>
      <c r="C12573" t="s">
        <v>1117</v>
      </c>
      <c r="D12573" s="1">
        <v>42059</v>
      </c>
      <c r="F12573">
        <v>1</v>
      </c>
      <c r="G12573">
        <v>3090</v>
      </c>
      <c r="H12573" t="s">
        <v>653</v>
      </c>
      <c r="J12573" t="s">
        <v>272</v>
      </c>
      <c r="K12573">
        <v>49</v>
      </c>
      <c r="L12573" t="s">
        <v>15</v>
      </c>
    </row>
    <row r="12574" spans="1:12">
      <c r="A12574" t="e">
        <f ca="1">E00251713667221</f>
        <v>#NAME?</v>
      </c>
      <c r="B12574">
        <v>154</v>
      </c>
      <c r="C12574" t="s">
        <v>533</v>
      </c>
      <c r="D12574" s="1">
        <v>41716</v>
      </c>
      <c r="F12574">
        <v>1</v>
      </c>
      <c r="G12574">
        <v>7242</v>
      </c>
      <c r="H12574" t="s">
        <v>93</v>
      </c>
      <c r="J12574" t="s">
        <v>14</v>
      </c>
      <c r="K12574">
        <v>50</v>
      </c>
      <c r="L12574" t="s">
        <v>15</v>
      </c>
    </row>
    <row r="12575" spans="1:12">
      <c r="A12575" t="e">
        <f ca="1">E00251713667221</f>
        <v>#NAME?</v>
      </c>
      <c r="B12575">
        <v>154</v>
      </c>
      <c r="C12575" t="s">
        <v>533</v>
      </c>
      <c r="D12575" s="1">
        <v>42550</v>
      </c>
      <c r="F12575">
        <v>1</v>
      </c>
      <c r="G12575">
        <v>81221</v>
      </c>
      <c r="H12575" t="s">
        <v>523</v>
      </c>
      <c r="J12575" t="s">
        <v>14</v>
      </c>
      <c r="K12575">
        <v>52</v>
      </c>
      <c r="L12575" t="s">
        <v>15</v>
      </c>
    </row>
    <row r="12576" spans="1:12">
      <c r="A12576" t="e">
        <f ca="1">E00251713667221</f>
        <v>#NAME?</v>
      </c>
      <c r="B12576">
        <v>4878</v>
      </c>
      <c r="C12576" t="s">
        <v>909</v>
      </c>
      <c r="D12576" s="1">
        <v>41916</v>
      </c>
      <c r="F12576">
        <v>1</v>
      </c>
      <c r="G12576">
        <v>9490</v>
      </c>
      <c r="H12576" t="s">
        <v>138</v>
      </c>
      <c r="I12576" t="s">
        <v>148</v>
      </c>
      <c r="J12576" t="s">
        <v>57</v>
      </c>
      <c r="K12576">
        <v>50</v>
      </c>
      <c r="L12576" t="s">
        <v>15</v>
      </c>
    </row>
    <row r="12577" spans="1:12">
      <c r="A12577" t="e">
        <f ca="1">E00251532812721</f>
        <v>#NAME?</v>
      </c>
      <c r="B12577">
        <v>7505</v>
      </c>
      <c r="C12577" t="s">
        <v>209</v>
      </c>
      <c r="D12577" s="1">
        <v>42822</v>
      </c>
      <c r="F12577">
        <v>1</v>
      </c>
      <c r="G12577">
        <v>3051</v>
      </c>
      <c r="H12577" t="s">
        <v>13</v>
      </c>
      <c r="J12577" t="s">
        <v>14</v>
      </c>
      <c r="K12577">
        <v>62</v>
      </c>
      <c r="L12577" t="s">
        <v>15</v>
      </c>
    </row>
    <row r="12578" spans="1:12">
      <c r="A12578" t="e">
        <f ca="1">E00251713667221</f>
        <v>#NAME?</v>
      </c>
      <c r="B12578">
        <v>5994</v>
      </c>
      <c r="C12578" t="s">
        <v>311</v>
      </c>
      <c r="D12578" s="1">
        <v>42760</v>
      </c>
      <c r="F12578">
        <v>1</v>
      </c>
      <c r="G12578">
        <v>7242</v>
      </c>
      <c r="H12578" t="s">
        <v>93</v>
      </c>
      <c r="I12578" t="s">
        <v>56</v>
      </c>
      <c r="J12578" t="s">
        <v>57</v>
      </c>
      <c r="K12578">
        <v>52</v>
      </c>
      <c r="L12578" t="s">
        <v>15</v>
      </c>
    </row>
    <row r="12579" spans="1:12">
      <c r="A12579" t="e">
        <f ca="1">E00251615153321</f>
        <v>#NAME?</v>
      </c>
      <c r="B12579">
        <v>50</v>
      </c>
      <c r="C12579" t="s">
        <v>512</v>
      </c>
      <c r="D12579" s="1">
        <v>42790</v>
      </c>
      <c r="F12579">
        <v>1</v>
      </c>
      <c r="G12579">
        <v>1330</v>
      </c>
      <c r="H12579" t="s">
        <v>667</v>
      </c>
      <c r="J12579" t="s">
        <v>14</v>
      </c>
      <c r="K12579">
        <v>49</v>
      </c>
      <c r="L12579" t="s">
        <v>15</v>
      </c>
    </row>
    <row r="12580" spans="1:12">
      <c r="A12580" t="e">
        <f ca="1">E00251532812721</f>
        <v>#NAME?</v>
      </c>
      <c r="B12580">
        <v>7505</v>
      </c>
      <c r="C12580" t="s">
        <v>209</v>
      </c>
      <c r="D12580" s="1">
        <v>42264</v>
      </c>
      <c r="F12580">
        <v>1</v>
      </c>
      <c r="G12580">
        <v>3051</v>
      </c>
      <c r="H12580" t="s">
        <v>13</v>
      </c>
      <c r="J12580" t="s">
        <v>14</v>
      </c>
      <c r="K12580">
        <v>60</v>
      </c>
      <c r="L12580" t="s">
        <v>15</v>
      </c>
    </row>
    <row r="12581" spans="1:12">
      <c r="A12581" t="e">
        <f ca="1">E00251532812721</f>
        <v>#NAME?</v>
      </c>
      <c r="B12581">
        <v>7505</v>
      </c>
      <c r="C12581" t="s">
        <v>209</v>
      </c>
      <c r="D12581" s="1">
        <v>42816</v>
      </c>
      <c r="F12581">
        <v>2</v>
      </c>
      <c r="G12581">
        <v>3051</v>
      </c>
      <c r="H12581" t="s">
        <v>13</v>
      </c>
      <c r="J12581" t="s">
        <v>14</v>
      </c>
      <c r="K12581">
        <v>62</v>
      </c>
      <c r="L12581" t="s">
        <v>15</v>
      </c>
    </row>
    <row r="12582" spans="1:12">
      <c r="A12582" t="e">
        <f ca="1">E00251528868321</f>
        <v>#NAME?</v>
      </c>
      <c r="B12582">
        <v>276</v>
      </c>
      <c r="C12582" t="s">
        <v>122</v>
      </c>
      <c r="D12582" s="1">
        <v>42964</v>
      </c>
      <c r="F12582">
        <v>4</v>
      </c>
      <c r="G12582">
        <v>2729</v>
      </c>
      <c r="H12582" t="s">
        <v>115</v>
      </c>
      <c r="J12582" t="s">
        <v>14</v>
      </c>
      <c r="K12582">
        <v>60</v>
      </c>
      <c r="L12582" t="s">
        <v>15</v>
      </c>
    </row>
    <row r="12583" spans="1:12">
      <c r="A12583" t="e">
        <f ca="1">E00251427592521</f>
        <v>#NAME?</v>
      </c>
      <c r="B12583">
        <v>11</v>
      </c>
      <c r="C12583" t="s">
        <v>245</v>
      </c>
      <c r="D12583" s="1">
        <v>41768</v>
      </c>
      <c r="F12583">
        <v>1</v>
      </c>
      <c r="G12583">
        <v>217</v>
      </c>
      <c r="H12583" t="s">
        <v>864</v>
      </c>
      <c r="J12583" t="s">
        <v>14</v>
      </c>
      <c r="K12583">
        <v>47</v>
      </c>
      <c r="L12583" t="s">
        <v>15</v>
      </c>
    </row>
    <row r="12584" spans="1:12">
      <c r="A12584" t="e">
        <f ca="1">E00251713667221</f>
        <v>#NAME?</v>
      </c>
      <c r="B12584">
        <v>154</v>
      </c>
      <c r="C12584" t="s">
        <v>533</v>
      </c>
      <c r="D12584" s="1">
        <v>42760</v>
      </c>
      <c r="F12584">
        <v>2</v>
      </c>
      <c r="G12584">
        <v>2720</v>
      </c>
      <c r="H12584" t="s">
        <v>65</v>
      </c>
      <c r="J12584" t="s">
        <v>14</v>
      </c>
      <c r="K12584">
        <v>52</v>
      </c>
      <c r="L12584" t="s">
        <v>15</v>
      </c>
    </row>
    <row r="12585" spans="1:12">
      <c r="A12585" t="e">
        <f ca="1">E00251532254321</f>
        <v>#NAME?</v>
      </c>
      <c r="B12585">
        <v>485</v>
      </c>
      <c r="C12585" t="s">
        <v>241</v>
      </c>
      <c r="D12585" s="1">
        <v>41701</v>
      </c>
      <c r="F12585">
        <v>4</v>
      </c>
      <c r="G12585">
        <v>2169</v>
      </c>
      <c r="H12585" t="s">
        <v>40</v>
      </c>
      <c r="J12585" t="s">
        <v>14</v>
      </c>
      <c r="K12585">
        <v>49</v>
      </c>
      <c r="L12585" t="s">
        <v>15</v>
      </c>
    </row>
    <row r="12586" spans="1:12">
      <c r="A12586" t="e">
        <f ca="1">E00251532254321</f>
        <v>#NAME?</v>
      </c>
      <c r="B12586">
        <v>485</v>
      </c>
      <c r="C12586" t="s">
        <v>241</v>
      </c>
      <c r="D12586" s="1">
        <v>42404</v>
      </c>
      <c r="F12586">
        <v>4</v>
      </c>
      <c r="G12586">
        <v>6262</v>
      </c>
      <c r="H12586" t="s">
        <v>590</v>
      </c>
      <c r="J12586" t="s">
        <v>14</v>
      </c>
      <c r="K12586">
        <v>51</v>
      </c>
      <c r="L12586" t="s">
        <v>15</v>
      </c>
    </row>
    <row r="12587" spans="1:12">
      <c r="A12587" t="e">
        <f ca="1">E00251532254321</f>
        <v>#NAME?</v>
      </c>
      <c r="B12587">
        <v>485</v>
      </c>
      <c r="C12587" t="s">
        <v>241</v>
      </c>
      <c r="D12587" s="1">
        <v>42395</v>
      </c>
      <c r="F12587">
        <v>4</v>
      </c>
      <c r="G12587">
        <v>6253</v>
      </c>
      <c r="H12587" t="s">
        <v>292</v>
      </c>
      <c r="J12587" t="s">
        <v>14</v>
      </c>
      <c r="K12587">
        <v>51</v>
      </c>
      <c r="L12587" t="s">
        <v>15</v>
      </c>
    </row>
    <row r="12588" spans="1:12">
      <c r="A12588" t="e">
        <f ca="1">E00251517759721</f>
        <v>#NAME?</v>
      </c>
      <c r="B12588">
        <v>105</v>
      </c>
      <c r="C12588" t="s">
        <v>682</v>
      </c>
      <c r="D12588" s="1">
        <v>41400</v>
      </c>
      <c r="F12588">
        <v>3</v>
      </c>
      <c r="G12588">
        <v>4019</v>
      </c>
      <c r="H12588" t="s">
        <v>26</v>
      </c>
      <c r="J12588" t="s">
        <v>14</v>
      </c>
      <c r="K12588">
        <v>56</v>
      </c>
      <c r="L12588" t="s">
        <v>15</v>
      </c>
    </row>
    <row r="12589" spans="1:12">
      <c r="A12589" t="e">
        <f ca="1">E00251532254321</f>
        <v>#NAME?</v>
      </c>
      <c r="B12589">
        <v>485</v>
      </c>
      <c r="C12589" t="s">
        <v>241</v>
      </c>
      <c r="D12589" s="1">
        <v>42789</v>
      </c>
      <c r="F12589">
        <v>1</v>
      </c>
      <c r="G12589">
        <v>7262</v>
      </c>
      <c r="H12589" t="s">
        <v>198</v>
      </c>
      <c r="J12589" t="s">
        <v>14</v>
      </c>
      <c r="K12589">
        <v>52</v>
      </c>
      <c r="L12589" t="s">
        <v>15</v>
      </c>
    </row>
    <row r="12590" spans="1:12">
      <c r="A12590" t="e">
        <f ca="1">E00251532254321</f>
        <v>#NAME?</v>
      </c>
      <c r="B12590">
        <v>485</v>
      </c>
      <c r="C12590" t="s">
        <v>241</v>
      </c>
      <c r="D12590" s="1">
        <v>42685</v>
      </c>
      <c r="F12590">
        <v>4</v>
      </c>
      <c r="G12590">
        <v>6262</v>
      </c>
      <c r="H12590" t="s">
        <v>590</v>
      </c>
      <c r="J12590" t="s">
        <v>14</v>
      </c>
      <c r="K12590">
        <v>52</v>
      </c>
      <c r="L12590" t="s">
        <v>15</v>
      </c>
    </row>
    <row r="12591" spans="1:12">
      <c r="A12591" t="e">
        <f ca="1">E00251532254321</f>
        <v>#NAME?</v>
      </c>
      <c r="B12591">
        <v>485</v>
      </c>
      <c r="C12591" t="s">
        <v>241</v>
      </c>
      <c r="D12591" s="1">
        <v>42698</v>
      </c>
      <c r="F12591">
        <v>5</v>
      </c>
      <c r="G12591">
        <v>2724</v>
      </c>
      <c r="H12591" t="s">
        <v>73</v>
      </c>
      <c r="J12591" t="s">
        <v>14</v>
      </c>
      <c r="K12591">
        <v>52</v>
      </c>
      <c r="L12591" t="s">
        <v>15</v>
      </c>
    </row>
    <row r="12592" spans="1:12">
      <c r="A12592" t="e">
        <f ca="1">E00251532812721</f>
        <v>#NAME?</v>
      </c>
      <c r="B12592">
        <v>7505</v>
      </c>
      <c r="C12592" t="s">
        <v>209</v>
      </c>
      <c r="D12592" s="1">
        <v>42264</v>
      </c>
      <c r="F12592">
        <v>2</v>
      </c>
      <c r="G12592">
        <v>496</v>
      </c>
      <c r="H12592" t="s">
        <v>190</v>
      </c>
      <c r="J12592" t="s">
        <v>14</v>
      </c>
      <c r="K12592">
        <v>60</v>
      </c>
      <c r="L12592" t="s">
        <v>15</v>
      </c>
    </row>
    <row r="12593" spans="1:12">
      <c r="A12593" t="e">
        <f ca="1">E00251532812721</f>
        <v>#NAME?</v>
      </c>
      <c r="B12593">
        <v>7505</v>
      </c>
      <c r="C12593" t="s">
        <v>209</v>
      </c>
      <c r="D12593" s="1">
        <v>42325</v>
      </c>
      <c r="F12593">
        <v>1</v>
      </c>
      <c r="G12593">
        <v>2721</v>
      </c>
      <c r="H12593" t="s">
        <v>465</v>
      </c>
      <c r="J12593" t="s">
        <v>14</v>
      </c>
      <c r="K12593">
        <v>60</v>
      </c>
      <c r="L12593" t="s">
        <v>15</v>
      </c>
    </row>
    <row r="12594" spans="1:12">
      <c r="A12594" t="e">
        <f ca="1">E00251526638621</f>
        <v>#NAME?</v>
      </c>
      <c r="B12594">
        <v>28</v>
      </c>
      <c r="C12594" t="s">
        <v>153</v>
      </c>
      <c r="D12594" s="1">
        <v>41809</v>
      </c>
      <c r="F12594">
        <v>2</v>
      </c>
      <c r="G12594">
        <v>71940</v>
      </c>
      <c r="H12594" t="s">
        <v>135</v>
      </c>
      <c r="J12594" t="s">
        <v>14</v>
      </c>
      <c r="K12594">
        <v>53</v>
      </c>
      <c r="L12594" t="s">
        <v>15</v>
      </c>
    </row>
    <row r="12595" spans="1:12">
      <c r="A12595" t="e">
        <f ca="1">E00251532254321</f>
        <v>#NAME?</v>
      </c>
      <c r="B12595">
        <v>485</v>
      </c>
      <c r="C12595" t="s">
        <v>241</v>
      </c>
      <c r="D12595" s="1">
        <v>42822</v>
      </c>
      <c r="F12595">
        <v>5</v>
      </c>
      <c r="G12595">
        <v>2724</v>
      </c>
      <c r="H12595" t="s">
        <v>73</v>
      </c>
      <c r="J12595" t="s">
        <v>14</v>
      </c>
      <c r="K12595">
        <v>52</v>
      </c>
      <c r="L12595" t="s">
        <v>15</v>
      </c>
    </row>
    <row r="12596" spans="1:12">
      <c r="A12596" t="e">
        <f ca="1">E00251532254321</f>
        <v>#NAME?</v>
      </c>
      <c r="B12596">
        <v>485</v>
      </c>
      <c r="C12596" t="s">
        <v>241</v>
      </c>
      <c r="D12596" s="1">
        <v>42969</v>
      </c>
      <c r="F12596">
        <v>5</v>
      </c>
      <c r="G12596">
        <v>6101</v>
      </c>
      <c r="H12596" t="s">
        <v>423</v>
      </c>
      <c r="J12596" t="s">
        <v>14</v>
      </c>
      <c r="K12596">
        <v>53</v>
      </c>
      <c r="L12596" t="s">
        <v>15</v>
      </c>
    </row>
    <row r="12597" spans="1:12">
      <c r="A12597" t="e">
        <f ca="1">E00251428403021</f>
        <v>#NAME?</v>
      </c>
      <c r="B12597">
        <v>66</v>
      </c>
      <c r="C12597" t="s">
        <v>134</v>
      </c>
      <c r="D12597" s="1">
        <v>42234</v>
      </c>
      <c r="F12597">
        <v>2</v>
      </c>
      <c r="G12597">
        <v>7530</v>
      </c>
      <c r="H12597" t="s">
        <v>1304</v>
      </c>
      <c r="J12597" t="s">
        <v>14</v>
      </c>
      <c r="K12597">
        <v>44</v>
      </c>
      <c r="L12597" t="s">
        <v>15</v>
      </c>
    </row>
    <row r="12598" spans="1:12">
      <c r="A12598" t="e">
        <f ca="1">E00251532254321</f>
        <v>#NAME?</v>
      </c>
      <c r="B12598">
        <v>485</v>
      </c>
      <c r="C12598" t="s">
        <v>241</v>
      </c>
      <c r="D12598" s="1">
        <v>42958</v>
      </c>
      <c r="F12598">
        <v>4</v>
      </c>
      <c r="G12598">
        <v>6101</v>
      </c>
      <c r="H12598" t="s">
        <v>423</v>
      </c>
      <c r="J12598" t="s">
        <v>14</v>
      </c>
      <c r="K12598">
        <v>53</v>
      </c>
      <c r="L12598" t="s">
        <v>15</v>
      </c>
    </row>
    <row r="12599" spans="1:12">
      <c r="A12599" t="e">
        <f ca="1">E00251517759721</f>
        <v>#NAME?</v>
      </c>
      <c r="B12599">
        <v>105</v>
      </c>
      <c r="C12599" t="s">
        <v>682</v>
      </c>
      <c r="D12599" s="1">
        <v>41547</v>
      </c>
      <c r="F12599">
        <v>1</v>
      </c>
      <c r="G12599">
        <v>37621</v>
      </c>
      <c r="H12599" t="s">
        <v>683</v>
      </c>
      <c r="J12599" t="s">
        <v>14</v>
      </c>
      <c r="K12599">
        <v>57</v>
      </c>
      <c r="L12599" t="s">
        <v>15</v>
      </c>
    </row>
    <row r="12600" spans="1:12">
      <c r="A12600" t="e">
        <f ca="1">E00251532254321</f>
        <v>#NAME?</v>
      </c>
      <c r="B12600">
        <v>485</v>
      </c>
      <c r="C12600" t="s">
        <v>241</v>
      </c>
      <c r="D12600" s="1">
        <v>42751</v>
      </c>
      <c r="F12600">
        <v>4</v>
      </c>
      <c r="G12600">
        <v>2724</v>
      </c>
      <c r="H12600" t="s">
        <v>73</v>
      </c>
      <c r="J12600" t="s">
        <v>14</v>
      </c>
      <c r="K12600">
        <v>52</v>
      </c>
      <c r="L12600" t="s">
        <v>15</v>
      </c>
    </row>
    <row r="12601" spans="1:12">
      <c r="A12601" t="e">
        <f t="shared" ref="A12601:A12606" ca="1" si="116">E00251532812721</f>
        <v>#NAME?</v>
      </c>
      <c r="B12601">
        <v>769</v>
      </c>
      <c r="C12601" t="s">
        <v>397</v>
      </c>
      <c r="D12601" s="1">
        <v>41645</v>
      </c>
      <c r="E12601">
        <v>1</v>
      </c>
      <c r="F12601">
        <v>1</v>
      </c>
      <c r="G12601">
        <v>6039</v>
      </c>
      <c r="H12601" t="s">
        <v>573</v>
      </c>
      <c r="J12601" t="s">
        <v>34</v>
      </c>
      <c r="K12601">
        <v>58</v>
      </c>
      <c r="L12601" t="s">
        <v>15</v>
      </c>
    </row>
    <row r="12602" spans="1:12">
      <c r="A12602" t="e">
        <f t="shared" ca="1" si="116"/>
        <v>#NAME?</v>
      </c>
      <c r="B12602">
        <v>7505</v>
      </c>
      <c r="C12602" t="s">
        <v>209</v>
      </c>
      <c r="D12602" s="1">
        <v>41834</v>
      </c>
      <c r="F12602">
        <v>1</v>
      </c>
      <c r="G12602">
        <v>3051</v>
      </c>
      <c r="H12602" t="s">
        <v>13</v>
      </c>
      <c r="J12602" t="s">
        <v>14</v>
      </c>
      <c r="K12602">
        <v>59</v>
      </c>
      <c r="L12602" t="s">
        <v>15</v>
      </c>
    </row>
    <row r="12603" spans="1:12">
      <c r="A12603" t="e">
        <f t="shared" ca="1" si="116"/>
        <v>#NAME?</v>
      </c>
      <c r="B12603">
        <v>7505</v>
      </c>
      <c r="C12603" t="s">
        <v>209</v>
      </c>
      <c r="D12603" s="1">
        <v>42110</v>
      </c>
      <c r="F12603">
        <v>1</v>
      </c>
      <c r="G12603">
        <v>3051</v>
      </c>
      <c r="H12603" t="s">
        <v>13</v>
      </c>
      <c r="J12603" t="s">
        <v>14</v>
      </c>
      <c r="K12603">
        <v>60</v>
      </c>
      <c r="L12603" t="s">
        <v>15</v>
      </c>
    </row>
    <row r="12604" spans="1:12">
      <c r="A12604" t="e">
        <f t="shared" ca="1" si="116"/>
        <v>#NAME?</v>
      </c>
      <c r="B12604">
        <v>7505</v>
      </c>
      <c r="C12604" t="s">
        <v>209</v>
      </c>
      <c r="D12604" s="1">
        <v>42166</v>
      </c>
      <c r="F12604">
        <v>2</v>
      </c>
      <c r="G12604">
        <v>496</v>
      </c>
      <c r="H12604" t="s">
        <v>190</v>
      </c>
      <c r="J12604" t="s">
        <v>14</v>
      </c>
      <c r="K12604">
        <v>60</v>
      </c>
      <c r="L12604" t="s">
        <v>15</v>
      </c>
    </row>
    <row r="12605" spans="1:12">
      <c r="A12605" t="e">
        <f t="shared" ca="1" si="116"/>
        <v>#NAME?</v>
      </c>
      <c r="B12605">
        <v>7505</v>
      </c>
      <c r="C12605" t="s">
        <v>209</v>
      </c>
      <c r="D12605" s="1">
        <v>42859</v>
      </c>
      <c r="F12605">
        <v>2</v>
      </c>
      <c r="G12605">
        <v>2449</v>
      </c>
      <c r="H12605" t="s">
        <v>53</v>
      </c>
      <c r="J12605" t="s">
        <v>14</v>
      </c>
      <c r="K12605">
        <v>62</v>
      </c>
      <c r="L12605" t="s">
        <v>15</v>
      </c>
    </row>
    <row r="12606" spans="1:12">
      <c r="A12606" t="e">
        <f t="shared" ca="1" si="116"/>
        <v>#NAME?</v>
      </c>
      <c r="B12606">
        <v>7505</v>
      </c>
      <c r="C12606" t="s">
        <v>209</v>
      </c>
      <c r="D12606" s="1">
        <v>43041</v>
      </c>
      <c r="F12606">
        <v>6</v>
      </c>
      <c r="G12606">
        <v>496</v>
      </c>
      <c r="H12606" t="s">
        <v>190</v>
      </c>
      <c r="J12606" t="s">
        <v>14</v>
      </c>
      <c r="K12606">
        <v>62</v>
      </c>
      <c r="L12606" t="s">
        <v>15</v>
      </c>
    </row>
    <row r="12607" spans="1:12">
      <c r="A12607" t="e">
        <f ca="1">E00251429661021</f>
        <v>#NAME?</v>
      </c>
      <c r="B12607">
        <v>199</v>
      </c>
      <c r="C12607" t="s">
        <v>681</v>
      </c>
      <c r="D12607" s="1">
        <v>42328</v>
      </c>
      <c r="F12607">
        <v>1</v>
      </c>
      <c r="G12607">
        <v>7231</v>
      </c>
      <c r="H12607" t="s">
        <v>128</v>
      </c>
      <c r="J12607" t="s">
        <v>14</v>
      </c>
      <c r="K12607">
        <v>59</v>
      </c>
      <c r="L12607" t="s">
        <v>15</v>
      </c>
    </row>
    <row r="12608" spans="1:12">
      <c r="A12608" t="e">
        <f ca="1">E00251517759721</f>
        <v>#NAME?</v>
      </c>
      <c r="B12608">
        <v>892</v>
      </c>
      <c r="C12608" t="s">
        <v>1305</v>
      </c>
      <c r="D12608" s="1">
        <v>42578</v>
      </c>
      <c r="F12608">
        <v>1</v>
      </c>
      <c r="G12608">
        <v>30000</v>
      </c>
      <c r="H12608" t="s">
        <v>144</v>
      </c>
      <c r="J12608" t="s">
        <v>272</v>
      </c>
      <c r="K12608">
        <v>60</v>
      </c>
      <c r="L12608" t="s">
        <v>15</v>
      </c>
    </row>
    <row r="12609" spans="1:12">
      <c r="A12609" t="e">
        <f ca="1">E00251517759721</f>
        <v>#NAME?</v>
      </c>
      <c r="B12609">
        <v>105</v>
      </c>
      <c r="C12609" t="s">
        <v>682</v>
      </c>
      <c r="D12609" s="1">
        <v>42874</v>
      </c>
      <c r="F12609">
        <v>2</v>
      </c>
      <c r="G12609">
        <v>37621</v>
      </c>
      <c r="H12609" t="s">
        <v>683</v>
      </c>
      <c r="J12609" t="s">
        <v>14</v>
      </c>
      <c r="K12609">
        <v>60</v>
      </c>
      <c r="L12609" t="s">
        <v>15</v>
      </c>
    </row>
    <row r="12610" spans="1:12">
      <c r="A12610" t="e">
        <f t="shared" ref="A12610:A12619" ca="1" si="117">E00251532254321</f>
        <v>#NAME?</v>
      </c>
      <c r="B12610">
        <v>485</v>
      </c>
      <c r="C12610" t="s">
        <v>241</v>
      </c>
      <c r="D12610" s="1">
        <v>41443</v>
      </c>
      <c r="F12610">
        <v>2</v>
      </c>
      <c r="G12610">
        <v>99520</v>
      </c>
      <c r="H12610" t="s">
        <v>1086</v>
      </c>
      <c r="J12610" t="s">
        <v>14</v>
      </c>
      <c r="K12610">
        <v>49</v>
      </c>
      <c r="L12610" t="s">
        <v>15</v>
      </c>
    </row>
    <row r="12611" spans="1:12">
      <c r="A12611" t="e">
        <f t="shared" ca="1" si="117"/>
        <v>#NAME?</v>
      </c>
      <c r="B12611">
        <v>485</v>
      </c>
      <c r="C12611" t="s">
        <v>241</v>
      </c>
      <c r="D12611" s="1">
        <v>41928</v>
      </c>
      <c r="F12611">
        <v>2</v>
      </c>
      <c r="G12611">
        <v>46619</v>
      </c>
      <c r="H12611" t="s">
        <v>182</v>
      </c>
      <c r="J12611" t="s">
        <v>14</v>
      </c>
      <c r="K12611">
        <v>50</v>
      </c>
      <c r="L12611" t="s">
        <v>15</v>
      </c>
    </row>
    <row r="12612" spans="1:12">
      <c r="A12612" t="e">
        <f t="shared" ca="1" si="117"/>
        <v>#NAME?</v>
      </c>
      <c r="B12612">
        <v>481</v>
      </c>
      <c r="C12612" t="s">
        <v>402</v>
      </c>
      <c r="D12612" s="1">
        <v>42870</v>
      </c>
      <c r="F12612">
        <v>3</v>
      </c>
      <c r="G12612">
        <v>25000</v>
      </c>
      <c r="H12612" t="s">
        <v>178</v>
      </c>
      <c r="J12612" t="s">
        <v>14</v>
      </c>
      <c r="K12612">
        <v>53</v>
      </c>
      <c r="L12612" t="s">
        <v>15</v>
      </c>
    </row>
    <row r="12613" spans="1:12">
      <c r="A12613" t="e">
        <f t="shared" ca="1" si="117"/>
        <v>#NAME?</v>
      </c>
      <c r="B12613">
        <v>485</v>
      </c>
      <c r="C12613" t="s">
        <v>241</v>
      </c>
      <c r="D12613" s="1">
        <v>41620</v>
      </c>
      <c r="F12613">
        <v>1</v>
      </c>
      <c r="G12613">
        <v>46619</v>
      </c>
      <c r="H12613" t="s">
        <v>182</v>
      </c>
      <c r="J12613" t="s">
        <v>14</v>
      </c>
      <c r="K12613">
        <v>49</v>
      </c>
      <c r="L12613" t="s">
        <v>15</v>
      </c>
    </row>
    <row r="12614" spans="1:12">
      <c r="A12614" t="e">
        <f t="shared" ca="1" si="117"/>
        <v>#NAME?</v>
      </c>
      <c r="B12614">
        <v>485</v>
      </c>
      <c r="C12614" t="s">
        <v>241</v>
      </c>
      <c r="D12614" s="1">
        <v>41858</v>
      </c>
      <c r="F12614">
        <v>5</v>
      </c>
      <c r="G12614">
        <v>6262</v>
      </c>
      <c r="H12614" t="s">
        <v>590</v>
      </c>
      <c r="J12614" t="s">
        <v>14</v>
      </c>
      <c r="K12614">
        <v>50</v>
      </c>
      <c r="L12614" t="s">
        <v>15</v>
      </c>
    </row>
    <row r="12615" spans="1:12">
      <c r="A12615" t="e">
        <f t="shared" ca="1" si="117"/>
        <v>#NAME?</v>
      </c>
      <c r="B12615">
        <v>481</v>
      </c>
      <c r="C12615" t="s">
        <v>402</v>
      </c>
      <c r="D12615" s="1">
        <v>42670</v>
      </c>
      <c r="F12615">
        <v>5</v>
      </c>
      <c r="G12615">
        <v>6253</v>
      </c>
      <c r="H12615" t="s">
        <v>292</v>
      </c>
      <c r="J12615" t="s">
        <v>14</v>
      </c>
      <c r="K12615">
        <v>52</v>
      </c>
      <c r="L12615" t="s">
        <v>15</v>
      </c>
    </row>
    <row r="12616" spans="1:12">
      <c r="A12616" t="e">
        <f t="shared" ca="1" si="117"/>
        <v>#NAME?</v>
      </c>
      <c r="B12616">
        <v>485</v>
      </c>
      <c r="C12616" t="s">
        <v>241</v>
      </c>
      <c r="D12616" s="1">
        <v>41701</v>
      </c>
      <c r="F12616">
        <v>1</v>
      </c>
      <c r="G12616">
        <v>99520</v>
      </c>
      <c r="H12616" t="s">
        <v>1086</v>
      </c>
      <c r="J12616" t="s">
        <v>14</v>
      </c>
      <c r="K12616">
        <v>49</v>
      </c>
      <c r="L12616" t="s">
        <v>15</v>
      </c>
    </row>
    <row r="12617" spans="1:12">
      <c r="A12617" t="e">
        <f t="shared" ca="1" si="117"/>
        <v>#NAME?</v>
      </c>
      <c r="B12617">
        <v>485</v>
      </c>
      <c r="C12617" t="s">
        <v>241</v>
      </c>
      <c r="D12617" s="1">
        <v>41701</v>
      </c>
      <c r="F12617">
        <v>3</v>
      </c>
      <c r="G12617">
        <v>30000</v>
      </c>
      <c r="H12617" t="s">
        <v>144</v>
      </c>
      <c r="J12617" t="s">
        <v>14</v>
      </c>
      <c r="K12617">
        <v>49</v>
      </c>
      <c r="L12617" t="s">
        <v>15</v>
      </c>
    </row>
    <row r="12618" spans="1:12">
      <c r="A12618" t="e">
        <f t="shared" ca="1" si="117"/>
        <v>#NAME?</v>
      </c>
      <c r="B12618">
        <v>485</v>
      </c>
      <c r="C12618" t="s">
        <v>241</v>
      </c>
      <c r="D12618" s="1">
        <v>41745</v>
      </c>
      <c r="F12618">
        <v>2</v>
      </c>
      <c r="G12618">
        <v>2724</v>
      </c>
      <c r="H12618" t="s">
        <v>73</v>
      </c>
      <c r="J12618" t="s">
        <v>14</v>
      </c>
      <c r="K12618">
        <v>49</v>
      </c>
      <c r="L12618" t="s">
        <v>15</v>
      </c>
    </row>
    <row r="12619" spans="1:12">
      <c r="A12619" t="e">
        <f t="shared" ca="1" si="117"/>
        <v>#NAME?</v>
      </c>
      <c r="B12619">
        <v>485</v>
      </c>
      <c r="C12619" t="s">
        <v>241</v>
      </c>
      <c r="D12619" s="1">
        <v>42110</v>
      </c>
      <c r="F12619">
        <v>6</v>
      </c>
      <c r="G12619">
        <v>3051</v>
      </c>
      <c r="H12619" t="s">
        <v>13</v>
      </c>
      <c r="J12619" t="s">
        <v>14</v>
      </c>
      <c r="K12619">
        <v>50</v>
      </c>
      <c r="L12619" t="s">
        <v>15</v>
      </c>
    </row>
    <row r="12620" spans="1:12">
      <c r="A12620" t="e">
        <f ca="1">E00251532812721</f>
        <v>#NAME?</v>
      </c>
      <c r="B12620">
        <v>7505</v>
      </c>
      <c r="C12620" t="s">
        <v>209</v>
      </c>
      <c r="D12620" s="1">
        <v>42851</v>
      </c>
      <c r="F12620">
        <v>1</v>
      </c>
      <c r="G12620">
        <v>2721</v>
      </c>
      <c r="H12620" t="s">
        <v>465</v>
      </c>
      <c r="J12620" t="s">
        <v>14</v>
      </c>
      <c r="K12620">
        <v>62</v>
      </c>
      <c r="L12620" t="s">
        <v>15</v>
      </c>
    </row>
    <row r="12621" spans="1:12">
      <c r="A12621" t="e">
        <f ca="1">E00251532254321</f>
        <v>#NAME?</v>
      </c>
      <c r="B12621">
        <v>485</v>
      </c>
      <c r="C12621" t="s">
        <v>241</v>
      </c>
      <c r="D12621" s="1">
        <v>42432</v>
      </c>
      <c r="F12621">
        <v>5</v>
      </c>
      <c r="G12621">
        <v>7820</v>
      </c>
      <c r="H12621" t="s">
        <v>233</v>
      </c>
      <c r="J12621" t="s">
        <v>14</v>
      </c>
      <c r="K12621">
        <v>51</v>
      </c>
      <c r="L12621" t="s">
        <v>22</v>
      </c>
    </row>
    <row r="12622" spans="1:12">
      <c r="A12622" t="e">
        <f ca="1">E00251532254321</f>
        <v>#NAME?</v>
      </c>
      <c r="B12622">
        <v>485</v>
      </c>
      <c r="C12622" t="s">
        <v>241</v>
      </c>
      <c r="D12622" s="1">
        <v>42985</v>
      </c>
      <c r="F12622">
        <v>1</v>
      </c>
      <c r="G12622">
        <v>4539</v>
      </c>
      <c r="H12622" t="s">
        <v>673</v>
      </c>
      <c r="J12622" t="s">
        <v>14</v>
      </c>
      <c r="K12622">
        <v>53</v>
      </c>
      <c r="L12622" t="s">
        <v>15</v>
      </c>
    </row>
    <row r="12623" spans="1:12">
      <c r="A12623" t="e">
        <f ca="1">E00251432151321</f>
        <v>#NAME?</v>
      </c>
      <c r="B12623">
        <v>494</v>
      </c>
      <c r="C12623" t="s">
        <v>63</v>
      </c>
      <c r="D12623" s="1">
        <v>41943</v>
      </c>
      <c r="F12623">
        <v>1</v>
      </c>
      <c r="G12623">
        <v>46410</v>
      </c>
      <c r="H12623" t="s">
        <v>482</v>
      </c>
      <c r="J12623" t="s">
        <v>14</v>
      </c>
      <c r="K12623">
        <v>47</v>
      </c>
      <c r="L12623" t="s">
        <v>15</v>
      </c>
    </row>
    <row r="12624" spans="1:12">
      <c r="A12624" t="e">
        <f ca="1">E00251429326321</f>
        <v>#NAME?</v>
      </c>
      <c r="B12624">
        <v>291</v>
      </c>
      <c r="C12624" t="s">
        <v>160</v>
      </c>
      <c r="D12624" s="1">
        <v>42699</v>
      </c>
      <c r="F12624">
        <v>1</v>
      </c>
      <c r="G12624">
        <v>7243</v>
      </c>
      <c r="H12624" t="s">
        <v>42</v>
      </c>
      <c r="J12624" t="s">
        <v>14</v>
      </c>
      <c r="K12624">
        <v>49</v>
      </c>
      <c r="L12624" t="s">
        <v>15</v>
      </c>
    </row>
    <row r="12625" spans="1:12">
      <c r="A12625" t="e">
        <f t="shared" ref="A12625:A12635" ca="1" si="118">E00251432151321</f>
        <v>#NAME?</v>
      </c>
      <c r="B12625">
        <v>494</v>
      </c>
      <c r="C12625" t="s">
        <v>63</v>
      </c>
      <c r="D12625" s="1">
        <v>42263</v>
      </c>
      <c r="F12625">
        <v>2</v>
      </c>
      <c r="G12625">
        <v>4019</v>
      </c>
      <c r="H12625" t="s">
        <v>26</v>
      </c>
      <c r="J12625" t="s">
        <v>14</v>
      </c>
      <c r="K12625">
        <v>47</v>
      </c>
      <c r="L12625" t="s">
        <v>15</v>
      </c>
    </row>
    <row r="12626" spans="1:12">
      <c r="A12626" t="e">
        <f t="shared" ca="1" si="118"/>
        <v>#NAME?</v>
      </c>
      <c r="B12626">
        <v>494</v>
      </c>
      <c r="C12626" t="s">
        <v>63</v>
      </c>
      <c r="D12626" s="1">
        <v>42564</v>
      </c>
      <c r="F12626">
        <v>2</v>
      </c>
      <c r="G12626">
        <v>4019</v>
      </c>
      <c r="H12626" t="s">
        <v>26</v>
      </c>
      <c r="J12626" t="s">
        <v>14</v>
      </c>
      <c r="K12626">
        <v>48</v>
      </c>
      <c r="L12626" t="s">
        <v>15</v>
      </c>
    </row>
    <row r="12627" spans="1:12">
      <c r="A12627" t="e">
        <f t="shared" ca="1" si="118"/>
        <v>#NAME?</v>
      </c>
      <c r="B12627">
        <v>494</v>
      </c>
      <c r="C12627" t="s">
        <v>63</v>
      </c>
      <c r="D12627" s="1">
        <v>41526</v>
      </c>
      <c r="F12627">
        <v>1</v>
      </c>
      <c r="G12627">
        <v>7231</v>
      </c>
      <c r="H12627" t="s">
        <v>128</v>
      </c>
      <c r="J12627" t="s">
        <v>14</v>
      </c>
      <c r="K12627">
        <v>45</v>
      </c>
      <c r="L12627" t="s">
        <v>15</v>
      </c>
    </row>
    <row r="12628" spans="1:12">
      <c r="A12628" t="e">
        <f t="shared" ca="1" si="118"/>
        <v>#NAME?</v>
      </c>
      <c r="B12628">
        <v>494</v>
      </c>
      <c r="C12628" t="s">
        <v>63</v>
      </c>
      <c r="D12628" s="1">
        <v>41845</v>
      </c>
      <c r="F12628">
        <v>1</v>
      </c>
      <c r="G12628">
        <v>7245</v>
      </c>
      <c r="H12628" t="s">
        <v>116</v>
      </c>
      <c r="J12628" t="s">
        <v>14</v>
      </c>
      <c r="K12628">
        <v>46</v>
      </c>
      <c r="L12628" t="s">
        <v>15</v>
      </c>
    </row>
    <row r="12629" spans="1:12">
      <c r="A12629" t="e">
        <f t="shared" ca="1" si="118"/>
        <v>#NAME?</v>
      </c>
      <c r="B12629">
        <v>494</v>
      </c>
      <c r="C12629" t="s">
        <v>63</v>
      </c>
      <c r="D12629" s="1">
        <v>42636</v>
      </c>
      <c r="F12629">
        <v>3</v>
      </c>
      <c r="G12629">
        <v>4019</v>
      </c>
      <c r="H12629" t="s">
        <v>26</v>
      </c>
      <c r="J12629" t="s">
        <v>14</v>
      </c>
      <c r="K12629">
        <v>48</v>
      </c>
      <c r="L12629" t="s">
        <v>15</v>
      </c>
    </row>
    <row r="12630" spans="1:12">
      <c r="A12630" t="e">
        <f t="shared" ca="1" si="118"/>
        <v>#NAME?</v>
      </c>
      <c r="B12630">
        <v>494</v>
      </c>
      <c r="C12630" t="s">
        <v>63</v>
      </c>
      <c r="D12630" s="1">
        <v>42688</v>
      </c>
      <c r="F12630">
        <v>2</v>
      </c>
      <c r="G12630">
        <v>78079</v>
      </c>
      <c r="H12630" t="s">
        <v>49</v>
      </c>
      <c r="J12630" t="s">
        <v>14</v>
      </c>
      <c r="K12630">
        <v>49</v>
      </c>
      <c r="L12630" t="s">
        <v>22</v>
      </c>
    </row>
    <row r="12631" spans="1:12">
      <c r="A12631" t="e">
        <f t="shared" ca="1" si="118"/>
        <v>#NAME?</v>
      </c>
      <c r="B12631">
        <v>494</v>
      </c>
      <c r="C12631" t="s">
        <v>63</v>
      </c>
      <c r="D12631" s="1">
        <v>42466</v>
      </c>
      <c r="F12631">
        <v>1</v>
      </c>
      <c r="G12631">
        <v>2809</v>
      </c>
      <c r="H12631" t="s">
        <v>90</v>
      </c>
      <c r="J12631" t="s">
        <v>14</v>
      </c>
      <c r="K12631">
        <v>48</v>
      </c>
      <c r="L12631" t="s">
        <v>15</v>
      </c>
    </row>
    <row r="12632" spans="1:12">
      <c r="A12632" t="e">
        <f t="shared" ca="1" si="118"/>
        <v>#NAME?</v>
      </c>
      <c r="B12632">
        <v>494</v>
      </c>
      <c r="C12632" t="s">
        <v>63</v>
      </c>
      <c r="D12632" s="1">
        <v>42626</v>
      </c>
      <c r="F12632">
        <v>2</v>
      </c>
      <c r="G12632">
        <v>2809</v>
      </c>
      <c r="H12632" t="s">
        <v>90</v>
      </c>
      <c r="J12632" t="s">
        <v>14</v>
      </c>
      <c r="K12632">
        <v>48</v>
      </c>
      <c r="L12632" t="s">
        <v>15</v>
      </c>
    </row>
    <row r="12633" spans="1:12">
      <c r="A12633" t="e">
        <f t="shared" ca="1" si="118"/>
        <v>#NAME?</v>
      </c>
      <c r="B12633">
        <v>494</v>
      </c>
      <c r="C12633" t="s">
        <v>63</v>
      </c>
      <c r="D12633" s="1">
        <v>42845</v>
      </c>
      <c r="F12633">
        <v>2</v>
      </c>
      <c r="G12633">
        <v>477</v>
      </c>
      <c r="H12633" t="s">
        <v>615</v>
      </c>
      <c r="J12633" t="s">
        <v>14</v>
      </c>
      <c r="K12633">
        <v>49</v>
      </c>
      <c r="L12633" t="s">
        <v>15</v>
      </c>
    </row>
    <row r="12634" spans="1:12">
      <c r="A12634" t="e">
        <f t="shared" ca="1" si="118"/>
        <v>#NAME?</v>
      </c>
      <c r="B12634">
        <v>494</v>
      </c>
      <c r="C12634" t="s">
        <v>63</v>
      </c>
      <c r="D12634" s="1">
        <v>42871</v>
      </c>
      <c r="F12634">
        <v>2</v>
      </c>
      <c r="G12634">
        <v>477</v>
      </c>
      <c r="H12634" t="s">
        <v>615</v>
      </c>
      <c r="J12634" t="s">
        <v>14</v>
      </c>
      <c r="K12634">
        <v>49</v>
      </c>
      <c r="L12634" t="s">
        <v>15</v>
      </c>
    </row>
    <row r="12635" spans="1:12">
      <c r="A12635" t="e">
        <f t="shared" ca="1" si="118"/>
        <v>#NAME?</v>
      </c>
      <c r="B12635">
        <v>3068</v>
      </c>
      <c r="C12635" t="s">
        <v>1224</v>
      </c>
      <c r="D12635" s="1">
        <v>41331</v>
      </c>
      <c r="F12635">
        <v>1</v>
      </c>
      <c r="G12635">
        <v>30924</v>
      </c>
      <c r="H12635" t="s">
        <v>1306</v>
      </c>
      <c r="J12635" t="s">
        <v>272</v>
      </c>
      <c r="K12635">
        <v>45</v>
      </c>
      <c r="L12635" t="s">
        <v>15</v>
      </c>
    </row>
    <row r="12636" spans="1:12">
      <c r="A12636" t="e">
        <f ca="1">E00251517759721</f>
        <v>#NAME?</v>
      </c>
      <c r="B12636">
        <v>105</v>
      </c>
      <c r="C12636" t="s">
        <v>682</v>
      </c>
      <c r="D12636" s="1">
        <v>41400</v>
      </c>
      <c r="F12636">
        <v>1</v>
      </c>
      <c r="G12636">
        <v>30000</v>
      </c>
      <c r="H12636" t="s">
        <v>144</v>
      </c>
      <c r="J12636" t="s">
        <v>14</v>
      </c>
      <c r="K12636">
        <v>56</v>
      </c>
      <c r="L12636" t="s">
        <v>15</v>
      </c>
    </row>
    <row r="12637" spans="1:12">
      <c r="A12637" t="e">
        <f ca="1">E00251532633521</f>
        <v>#NAME?</v>
      </c>
      <c r="B12637">
        <v>493</v>
      </c>
      <c r="C12637" t="s">
        <v>376</v>
      </c>
      <c r="D12637" s="1">
        <v>43014</v>
      </c>
      <c r="F12637">
        <v>3</v>
      </c>
      <c r="G12637">
        <v>60090</v>
      </c>
      <c r="H12637" t="s">
        <v>181</v>
      </c>
      <c r="J12637" t="s">
        <v>14</v>
      </c>
      <c r="K12637">
        <v>61</v>
      </c>
      <c r="L12637" t="s">
        <v>15</v>
      </c>
    </row>
    <row r="12638" spans="1:12">
      <c r="A12638" t="e">
        <f ca="1">E00251532254321</f>
        <v>#NAME?</v>
      </c>
      <c r="B12638">
        <v>485</v>
      </c>
      <c r="C12638" t="s">
        <v>241</v>
      </c>
      <c r="D12638" s="1">
        <v>41338</v>
      </c>
      <c r="F12638">
        <v>4</v>
      </c>
      <c r="G12638">
        <v>2169</v>
      </c>
      <c r="H12638" t="s">
        <v>40</v>
      </c>
      <c r="J12638" t="s">
        <v>14</v>
      </c>
      <c r="K12638">
        <v>48</v>
      </c>
      <c r="L12638" t="s">
        <v>15</v>
      </c>
    </row>
    <row r="12639" spans="1:12">
      <c r="A12639" t="e">
        <f ca="1">E00251429326321</f>
        <v>#NAME?</v>
      </c>
      <c r="B12639">
        <v>291</v>
      </c>
      <c r="C12639" t="s">
        <v>160</v>
      </c>
      <c r="D12639" s="1">
        <v>41219</v>
      </c>
      <c r="F12639">
        <v>1</v>
      </c>
      <c r="G12639">
        <v>49390</v>
      </c>
      <c r="H12639" t="s">
        <v>59</v>
      </c>
      <c r="J12639" t="s">
        <v>14</v>
      </c>
      <c r="K12639">
        <v>45</v>
      </c>
      <c r="L12639" t="s">
        <v>15</v>
      </c>
    </row>
    <row r="12640" spans="1:12">
      <c r="A12640" t="e">
        <f ca="1">E00251432151321</f>
        <v>#NAME?</v>
      </c>
      <c r="B12640">
        <v>494</v>
      </c>
      <c r="C12640" t="s">
        <v>63</v>
      </c>
      <c r="D12640" s="1">
        <v>42990</v>
      </c>
      <c r="F12640">
        <v>4</v>
      </c>
      <c r="G12640">
        <v>4019</v>
      </c>
      <c r="H12640" t="s">
        <v>26</v>
      </c>
      <c r="J12640" t="s">
        <v>14</v>
      </c>
      <c r="K12640">
        <v>49</v>
      </c>
      <c r="L12640" t="s">
        <v>15</v>
      </c>
    </row>
    <row r="12641" spans="1:12">
      <c r="A12641" t="e">
        <f ca="1">E00251432151321</f>
        <v>#NAME?</v>
      </c>
      <c r="B12641">
        <v>494</v>
      </c>
      <c r="C12641" t="s">
        <v>63</v>
      </c>
      <c r="D12641" s="1">
        <v>43084</v>
      </c>
      <c r="F12641">
        <v>6</v>
      </c>
      <c r="G12641">
        <v>7904</v>
      </c>
      <c r="H12641" t="s">
        <v>75</v>
      </c>
      <c r="J12641" t="s">
        <v>14</v>
      </c>
      <c r="K12641">
        <v>50</v>
      </c>
      <c r="L12641" t="s">
        <v>22</v>
      </c>
    </row>
    <row r="12642" spans="1:12">
      <c r="A12642" t="e">
        <f ca="1">E00251432151321</f>
        <v>#NAME?</v>
      </c>
      <c r="B12642">
        <v>494</v>
      </c>
      <c r="C12642" t="s">
        <v>63</v>
      </c>
      <c r="D12642" s="1">
        <v>41535</v>
      </c>
      <c r="F12642">
        <v>1</v>
      </c>
      <c r="G12642">
        <v>2811</v>
      </c>
      <c r="H12642" t="s">
        <v>603</v>
      </c>
      <c r="J12642" t="s">
        <v>14</v>
      </c>
      <c r="K12642">
        <v>45</v>
      </c>
      <c r="L12642" t="s">
        <v>15</v>
      </c>
    </row>
    <row r="12643" spans="1:12">
      <c r="A12643" t="e">
        <f ca="1">E00251432151321</f>
        <v>#NAME?</v>
      </c>
      <c r="B12643">
        <v>494</v>
      </c>
      <c r="C12643" t="s">
        <v>63</v>
      </c>
      <c r="D12643" s="1">
        <v>41698</v>
      </c>
      <c r="F12643">
        <v>2</v>
      </c>
      <c r="G12643">
        <v>2809</v>
      </c>
      <c r="H12643" t="s">
        <v>90</v>
      </c>
      <c r="J12643" t="s">
        <v>14</v>
      </c>
      <c r="K12643">
        <v>46</v>
      </c>
      <c r="L12643" t="s">
        <v>15</v>
      </c>
    </row>
    <row r="12644" spans="1:12">
      <c r="A12644" t="e">
        <f ca="1">E00251511139621</f>
        <v>#NAME?</v>
      </c>
      <c r="B12644">
        <v>28</v>
      </c>
      <c r="C12644" t="s">
        <v>153</v>
      </c>
      <c r="D12644" s="1">
        <v>41820</v>
      </c>
      <c r="F12644">
        <v>3</v>
      </c>
      <c r="G12644">
        <v>4019</v>
      </c>
      <c r="H12644" t="s">
        <v>26</v>
      </c>
      <c r="J12644" t="s">
        <v>14</v>
      </c>
      <c r="K12644">
        <v>54</v>
      </c>
      <c r="L12644" t="s">
        <v>15</v>
      </c>
    </row>
    <row r="12645" spans="1:12">
      <c r="A12645" t="e">
        <f ca="1">E00251511139621</f>
        <v>#NAME?</v>
      </c>
      <c r="B12645">
        <v>28</v>
      </c>
      <c r="C12645" t="s">
        <v>153</v>
      </c>
      <c r="D12645" s="1">
        <v>43054</v>
      </c>
      <c r="F12645">
        <v>4</v>
      </c>
      <c r="G12645">
        <v>4019</v>
      </c>
      <c r="H12645" t="s">
        <v>26</v>
      </c>
      <c r="J12645" t="s">
        <v>14</v>
      </c>
      <c r="K12645">
        <v>57</v>
      </c>
      <c r="L12645" t="s">
        <v>15</v>
      </c>
    </row>
    <row r="12646" spans="1:12">
      <c r="A12646" t="e">
        <f ca="1">E00251432151321</f>
        <v>#NAME?</v>
      </c>
      <c r="B12646">
        <v>494</v>
      </c>
      <c r="C12646" t="s">
        <v>63</v>
      </c>
      <c r="D12646" s="1">
        <v>41698</v>
      </c>
      <c r="F12646">
        <v>1</v>
      </c>
      <c r="G12646">
        <v>2811</v>
      </c>
      <c r="H12646" t="s">
        <v>603</v>
      </c>
      <c r="J12646" t="s">
        <v>14</v>
      </c>
      <c r="K12646">
        <v>46</v>
      </c>
      <c r="L12646" t="s">
        <v>15</v>
      </c>
    </row>
    <row r="12647" spans="1:12">
      <c r="A12647" t="e">
        <f ca="1">E00251432151321</f>
        <v>#NAME?</v>
      </c>
      <c r="B12647">
        <v>494</v>
      </c>
      <c r="C12647" t="s">
        <v>63</v>
      </c>
      <c r="D12647" s="1">
        <v>41968</v>
      </c>
      <c r="F12647">
        <v>5</v>
      </c>
      <c r="G12647">
        <v>30983</v>
      </c>
      <c r="H12647" t="s">
        <v>325</v>
      </c>
      <c r="J12647" t="s">
        <v>14</v>
      </c>
      <c r="K12647">
        <v>47</v>
      </c>
      <c r="L12647" t="s">
        <v>15</v>
      </c>
    </row>
    <row r="12648" spans="1:12">
      <c r="A12648" t="e">
        <f ca="1">E00251432151321</f>
        <v>#NAME?</v>
      </c>
      <c r="B12648">
        <v>494</v>
      </c>
      <c r="C12648" t="s">
        <v>63</v>
      </c>
      <c r="D12648" s="1">
        <v>41992</v>
      </c>
      <c r="F12648">
        <v>4</v>
      </c>
      <c r="G12648">
        <v>4019</v>
      </c>
      <c r="H12648" t="s">
        <v>26</v>
      </c>
      <c r="J12648" t="s">
        <v>14</v>
      </c>
      <c r="K12648">
        <v>47</v>
      </c>
      <c r="L12648" t="s">
        <v>15</v>
      </c>
    </row>
    <row r="12649" spans="1:12">
      <c r="A12649" t="e">
        <f ca="1">E00251432151321</f>
        <v>#NAME?</v>
      </c>
      <c r="B12649">
        <v>494</v>
      </c>
      <c r="C12649" t="s">
        <v>63</v>
      </c>
      <c r="D12649" s="1">
        <v>41698</v>
      </c>
      <c r="F12649">
        <v>3</v>
      </c>
      <c r="G12649">
        <v>4019</v>
      </c>
      <c r="H12649" t="s">
        <v>26</v>
      </c>
      <c r="J12649" t="s">
        <v>14</v>
      </c>
      <c r="K12649">
        <v>46</v>
      </c>
      <c r="L12649" t="s">
        <v>15</v>
      </c>
    </row>
    <row r="12650" spans="1:12">
      <c r="A12650" t="e">
        <f ca="1">E00251716548221</f>
        <v>#NAME?</v>
      </c>
      <c r="B12650">
        <v>449</v>
      </c>
      <c r="C12650" t="s">
        <v>124</v>
      </c>
      <c r="D12650" s="1">
        <v>42923</v>
      </c>
      <c r="F12650">
        <v>5</v>
      </c>
      <c r="G12650">
        <v>7904</v>
      </c>
      <c r="H12650" t="s">
        <v>75</v>
      </c>
      <c r="J12650" t="s">
        <v>14</v>
      </c>
      <c r="K12650">
        <v>51</v>
      </c>
      <c r="L12650" t="s">
        <v>22</v>
      </c>
    </row>
    <row r="12651" spans="1:12">
      <c r="A12651" t="e">
        <f ca="1">E00251716548221</f>
        <v>#NAME?</v>
      </c>
      <c r="B12651">
        <v>449</v>
      </c>
      <c r="C12651" t="s">
        <v>124</v>
      </c>
      <c r="D12651" s="1">
        <v>42942</v>
      </c>
      <c r="F12651">
        <v>1</v>
      </c>
      <c r="G12651">
        <v>5277</v>
      </c>
      <c r="H12651" t="s">
        <v>1307</v>
      </c>
      <c r="J12651" t="s">
        <v>14</v>
      </c>
      <c r="K12651">
        <v>51</v>
      </c>
      <c r="L12651" t="s">
        <v>15</v>
      </c>
    </row>
    <row r="12652" spans="1:12">
      <c r="A12652" t="e">
        <f ca="1">E00251716548221</f>
        <v>#NAME?</v>
      </c>
      <c r="B12652">
        <v>449</v>
      </c>
      <c r="C12652" t="s">
        <v>124</v>
      </c>
      <c r="D12652" s="1">
        <v>42942</v>
      </c>
      <c r="F12652">
        <v>2</v>
      </c>
      <c r="G12652">
        <v>4139</v>
      </c>
      <c r="H12652" t="s">
        <v>300</v>
      </c>
      <c r="J12652" t="s">
        <v>14</v>
      </c>
      <c r="K12652">
        <v>51</v>
      </c>
      <c r="L12652" t="s">
        <v>15</v>
      </c>
    </row>
    <row r="12653" spans="1:12">
      <c r="A12653" t="e">
        <f ca="1">E00251716548221</f>
        <v>#NAME?</v>
      </c>
      <c r="B12653">
        <v>6046</v>
      </c>
      <c r="C12653" t="s">
        <v>98</v>
      </c>
      <c r="D12653" s="1">
        <v>40925</v>
      </c>
      <c r="E12653">
        <v>0</v>
      </c>
      <c r="F12653">
        <v>1</v>
      </c>
      <c r="G12653">
        <v>2180</v>
      </c>
      <c r="H12653" t="s">
        <v>879</v>
      </c>
      <c r="J12653" t="s">
        <v>34</v>
      </c>
      <c r="K12653">
        <v>46</v>
      </c>
      <c r="L12653" t="s">
        <v>15</v>
      </c>
    </row>
    <row r="12654" spans="1:12">
      <c r="A12654" t="e">
        <f ca="1">E00251432151321</f>
        <v>#NAME?</v>
      </c>
      <c r="B12654">
        <v>494</v>
      </c>
      <c r="C12654" t="s">
        <v>63</v>
      </c>
      <c r="D12654" s="1">
        <v>43049</v>
      </c>
      <c r="F12654">
        <v>5</v>
      </c>
      <c r="G12654">
        <v>2811</v>
      </c>
      <c r="H12654" t="s">
        <v>603</v>
      </c>
      <c r="J12654" t="s">
        <v>14</v>
      </c>
      <c r="K12654">
        <v>50</v>
      </c>
      <c r="L12654" t="s">
        <v>15</v>
      </c>
    </row>
    <row r="12655" spans="1:12">
      <c r="A12655" t="e">
        <f ca="1">E00251417960121</f>
        <v>#NAME?</v>
      </c>
      <c r="B12655">
        <v>50</v>
      </c>
      <c r="C12655" t="s">
        <v>512</v>
      </c>
      <c r="D12655" s="1">
        <v>41043</v>
      </c>
      <c r="F12655">
        <v>1</v>
      </c>
      <c r="G12655">
        <v>4019</v>
      </c>
      <c r="H12655" t="s">
        <v>26</v>
      </c>
      <c r="J12655" t="s">
        <v>14</v>
      </c>
      <c r="K12655">
        <v>61</v>
      </c>
      <c r="L12655" t="s">
        <v>15</v>
      </c>
    </row>
    <row r="12656" spans="1:12">
      <c r="A12656" t="e">
        <f ca="1">E00251417960121</f>
        <v>#NAME?</v>
      </c>
      <c r="B12656">
        <v>50</v>
      </c>
      <c r="C12656" t="s">
        <v>512</v>
      </c>
      <c r="D12656" s="1">
        <v>41541</v>
      </c>
      <c r="F12656">
        <v>3</v>
      </c>
      <c r="G12656">
        <v>4019</v>
      </c>
      <c r="H12656" t="s">
        <v>26</v>
      </c>
      <c r="J12656" t="s">
        <v>14</v>
      </c>
      <c r="K12656">
        <v>62</v>
      </c>
      <c r="L12656" t="s">
        <v>15</v>
      </c>
    </row>
    <row r="12657" spans="1:12">
      <c r="A12657" t="e">
        <f t="shared" ref="A12657:A12662" ca="1" si="119">E00251716548221</f>
        <v>#NAME?</v>
      </c>
      <c r="B12657">
        <v>449</v>
      </c>
      <c r="C12657" t="s">
        <v>124</v>
      </c>
      <c r="D12657" s="1">
        <v>41834</v>
      </c>
      <c r="F12657">
        <v>2</v>
      </c>
      <c r="G12657">
        <v>4019</v>
      </c>
      <c r="H12657" t="s">
        <v>26</v>
      </c>
      <c r="J12657" t="s">
        <v>14</v>
      </c>
      <c r="K12657">
        <v>48</v>
      </c>
      <c r="L12657" t="s">
        <v>15</v>
      </c>
    </row>
    <row r="12658" spans="1:12">
      <c r="A12658" t="e">
        <f t="shared" ca="1" si="119"/>
        <v>#NAME?</v>
      </c>
      <c r="B12658">
        <v>449</v>
      </c>
      <c r="C12658" t="s">
        <v>124</v>
      </c>
      <c r="D12658" s="1">
        <v>42177</v>
      </c>
      <c r="F12658">
        <v>4</v>
      </c>
      <c r="G12658">
        <v>4019</v>
      </c>
      <c r="H12658" t="s">
        <v>26</v>
      </c>
      <c r="J12658" t="s">
        <v>14</v>
      </c>
      <c r="K12658">
        <v>49</v>
      </c>
      <c r="L12658" t="s">
        <v>15</v>
      </c>
    </row>
    <row r="12659" spans="1:12">
      <c r="A12659" t="e">
        <f t="shared" ca="1" si="119"/>
        <v>#NAME?</v>
      </c>
      <c r="B12659">
        <v>449</v>
      </c>
      <c r="C12659" t="s">
        <v>124</v>
      </c>
      <c r="D12659" s="1">
        <v>43018</v>
      </c>
      <c r="F12659">
        <v>3</v>
      </c>
      <c r="G12659">
        <v>4139</v>
      </c>
      <c r="H12659" t="s">
        <v>300</v>
      </c>
      <c r="J12659" t="s">
        <v>14</v>
      </c>
      <c r="K12659">
        <v>52</v>
      </c>
      <c r="L12659" t="s">
        <v>15</v>
      </c>
    </row>
    <row r="12660" spans="1:12">
      <c r="A12660" t="e">
        <f t="shared" ca="1" si="119"/>
        <v>#NAME?</v>
      </c>
      <c r="B12660">
        <v>449</v>
      </c>
      <c r="C12660" t="s">
        <v>124</v>
      </c>
      <c r="D12660" s="1">
        <v>41829</v>
      </c>
      <c r="F12660">
        <v>3</v>
      </c>
      <c r="G12660">
        <v>4019</v>
      </c>
      <c r="H12660" t="s">
        <v>26</v>
      </c>
      <c r="J12660" t="s">
        <v>14</v>
      </c>
      <c r="K12660">
        <v>48</v>
      </c>
      <c r="L12660" t="s">
        <v>15</v>
      </c>
    </row>
    <row r="12661" spans="1:12">
      <c r="A12661" t="e">
        <f t="shared" ca="1" si="119"/>
        <v>#NAME?</v>
      </c>
      <c r="B12661">
        <v>449</v>
      </c>
      <c r="C12661" t="s">
        <v>124</v>
      </c>
      <c r="D12661" s="1">
        <v>41894</v>
      </c>
      <c r="F12661">
        <v>1</v>
      </c>
      <c r="G12661">
        <v>59654</v>
      </c>
      <c r="H12661" t="s">
        <v>1070</v>
      </c>
      <c r="J12661" t="s">
        <v>14</v>
      </c>
      <c r="K12661">
        <v>49</v>
      </c>
      <c r="L12661" t="s">
        <v>15</v>
      </c>
    </row>
    <row r="12662" spans="1:12">
      <c r="A12662" t="e">
        <f t="shared" ca="1" si="119"/>
        <v>#NAME?</v>
      </c>
      <c r="B12662">
        <v>449</v>
      </c>
      <c r="C12662" t="s">
        <v>124</v>
      </c>
      <c r="D12662" s="1">
        <v>42074</v>
      </c>
      <c r="F12662">
        <v>1</v>
      </c>
      <c r="G12662">
        <v>78900</v>
      </c>
      <c r="H12662" t="s">
        <v>79</v>
      </c>
      <c r="J12662" t="s">
        <v>14</v>
      </c>
      <c r="K12662">
        <v>49</v>
      </c>
      <c r="L12662" t="s">
        <v>22</v>
      </c>
    </row>
    <row r="12663" spans="1:12">
      <c r="A12663" t="e">
        <f ca="1">E00251514279221</f>
        <v>#NAME?</v>
      </c>
      <c r="B12663">
        <v>772</v>
      </c>
      <c r="C12663" t="s">
        <v>170</v>
      </c>
      <c r="D12663" s="1">
        <v>43077</v>
      </c>
      <c r="E12663">
        <v>8</v>
      </c>
      <c r="F12663">
        <v>1</v>
      </c>
      <c r="G12663">
        <v>3019</v>
      </c>
      <c r="H12663" t="s">
        <v>441</v>
      </c>
      <c r="J12663" t="s">
        <v>687</v>
      </c>
      <c r="K12663">
        <v>46</v>
      </c>
      <c r="L12663" t="s">
        <v>15</v>
      </c>
    </row>
    <row r="12664" spans="1:12">
      <c r="A12664" t="e">
        <f ca="1">E00251716548221</f>
        <v>#NAME?</v>
      </c>
      <c r="B12664">
        <v>449</v>
      </c>
      <c r="C12664" t="s">
        <v>124</v>
      </c>
      <c r="D12664" s="1">
        <v>42866</v>
      </c>
      <c r="F12664">
        <v>3</v>
      </c>
      <c r="G12664">
        <v>7873</v>
      </c>
      <c r="H12664" t="s">
        <v>103</v>
      </c>
      <c r="J12664" t="s">
        <v>14</v>
      </c>
      <c r="K12664">
        <v>51</v>
      </c>
      <c r="L12664" t="s">
        <v>22</v>
      </c>
    </row>
    <row r="12665" spans="1:12">
      <c r="A12665" t="e">
        <f ca="1">E00251716548221</f>
        <v>#NAME?</v>
      </c>
      <c r="B12665">
        <v>449</v>
      </c>
      <c r="C12665" t="s">
        <v>124</v>
      </c>
      <c r="D12665" s="1">
        <v>42872</v>
      </c>
      <c r="F12665">
        <v>1</v>
      </c>
      <c r="G12665">
        <v>4139</v>
      </c>
      <c r="H12665" t="s">
        <v>300</v>
      </c>
      <c r="J12665" t="s">
        <v>14</v>
      </c>
      <c r="K12665">
        <v>51</v>
      </c>
      <c r="L12665" t="s">
        <v>15</v>
      </c>
    </row>
    <row r="12666" spans="1:12">
      <c r="A12666" t="e">
        <f ca="1">E00251429389321</f>
        <v>#NAME?</v>
      </c>
      <c r="B12666">
        <v>274</v>
      </c>
      <c r="C12666" t="s">
        <v>506</v>
      </c>
      <c r="D12666" s="1">
        <v>42724</v>
      </c>
      <c r="F12666">
        <v>5</v>
      </c>
      <c r="G12666">
        <v>27800</v>
      </c>
      <c r="H12666" t="s">
        <v>145</v>
      </c>
      <c r="J12666" t="s">
        <v>14</v>
      </c>
      <c r="K12666">
        <v>56</v>
      </c>
      <c r="L12666" t="s">
        <v>15</v>
      </c>
    </row>
    <row r="12667" spans="1:12">
      <c r="A12667" t="e">
        <f ca="1">E00251429389321</f>
        <v>#NAME?</v>
      </c>
      <c r="B12667">
        <v>274</v>
      </c>
      <c r="C12667" t="s">
        <v>506</v>
      </c>
      <c r="D12667" s="1">
        <v>42758</v>
      </c>
      <c r="F12667">
        <v>3</v>
      </c>
      <c r="G12667">
        <v>4019</v>
      </c>
      <c r="H12667" t="s">
        <v>26</v>
      </c>
      <c r="J12667" t="s">
        <v>14</v>
      </c>
      <c r="K12667">
        <v>56</v>
      </c>
      <c r="L12667" t="s">
        <v>15</v>
      </c>
    </row>
    <row r="12668" spans="1:12">
      <c r="A12668" t="e">
        <f ca="1">E00251532633521</f>
        <v>#NAME?</v>
      </c>
      <c r="B12668">
        <v>640</v>
      </c>
      <c r="C12668" t="s">
        <v>623</v>
      </c>
      <c r="D12668" s="1">
        <v>42256</v>
      </c>
      <c r="F12668">
        <v>1</v>
      </c>
      <c r="G12668">
        <v>92411</v>
      </c>
      <c r="H12668" t="s">
        <v>1118</v>
      </c>
      <c r="I12668" t="s">
        <v>148</v>
      </c>
      <c r="J12668" t="s">
        <v>57</v>
      </c>
      <c r="K12668">
        <v>59</v>
      </c>
      <c r="L12668" t="s">
        <v>15</v>
      </c>
    </row>
    <row r="12669" spans="1:12">
      <c r="A12669" t="e">
        <f ca="1">E00251514279221</f>
        <v>#NAME?</v>
      </c>
      <c r="B12669">
        <v>491</v>
      </c>
      <c r="C12669" t="s">
        <v>567</v>
      </c>
      <c r="D12669" s="1">
        <v>43083</v>
      </c>
      <c r="F12669">
        <v>1</v>
      </c>
      <c r="G12669">
        <v>29600</v>
      </c>
      <c r="H12669" t="s">
        <v>1308</v>
      </c>
      <c r="J12669" t="s">
        <v>14</v>
      </c>
      <c r="K12669">
        <v>46</v>
      </c>
      <c r="L12669" t="s">
        <v>15</v>
      </c>
    </row>
    <row r="12670" spans="1:12">
      <c r="A12670" t="e">
        <f ca="1">E00251514279221</f>
        <v>#NAME?</v>
      </c>
      <c r="B12670">
        <v>491</v>
      </c>
      <c r="C12670" t="s">
        <v>567</v>
      </c>
      <c r="D12670" s="1">
        <v>42759</v>
      </c>
      <c r="F12670">
        <v>1</v>
      </c>
      <c r="G12670">
        <v>30000</v>
      </c>
      <c r="H12670" t="s">
        <v>144</v>
      </c>
      <c r="J12670" t="s">
        <v>14</v>
      </c>
      <c r="K12670">
        <v>45</v>
      </c>
      <c r="L12670" t="s">
        <v>15</v>
      </c>
    </row>
    <row r="12671" spans="1:12">
      <c r="A12671" t="e">
        <f ca="1">E00251514279221</f>
        <v>#NAME?</v>
      </c>
      <c r="B12671">
        <v>491</v>
      </c>
      <c r="C12671" t="s">
        <v>567</v>
      </c>
      <c r="D12671" s="1">
        <v>41901</v>
      </c>
      <c r="F12671">
        <v>1</v>
      </c>
      <c r="G12671">
        <v>52809</v>
      </c>
      <c r="H12671" t="s">
        <v>157</v>
      </c>
      <c r="J12671" t="s">
        <v>14</v>
      </c>
      <c r="K12671">
        <v>43</v>
      </c>
      <c r="L12671" t="s">
        <v>15</v>
      </c>
    </row>
    <row r="12672" spans="1:12">
      <c r="A12672" t="e">
        <f t="shared" ref="A12672:A12680" ca="1" si="120">E00251716548221</f>
        <v>#NAME?</v>
      </c>
      <c r="B12672">
        <v>449</v>
      </c>
      <c r="C12672" t="s">
        <v>124</v>
      </c>
      <c r="D12672" s="1">
        <v>41430</v>
      </c>
      <c r="F12672">
        <v>2</v>
      </c>
      <c r="G12672">
        <v>4019</v>
      </c>
      <c r="H12672" t="s">
        <v>26</v>
      </c>
      <c r="J12672" t="s">
        <v>14</v>
      </c>
      <c r="K12672">
        <v>47</v>
      </c>
      <c r="L12672" t="s">
        <v>15</v>
      </c>
    </row>
    <row r="12673" spans="1:12">
      <c r="A12673" t="e">
        <f t="shared" ca="1" si="120"/>
        <v>#NAME?</v>
      </c>
      <c r="B12673">
        <v>449</v>
      </c>
      <c r="C12673" t="s">
        <v>124</v>
      </c>
      <c r="D12673" s="1">
        <v>41114</v>
      </c>
      <c r="F12673">
        <v>1</v>
      </c>
      <c r="G12673">
        <v>4019</v>
      </c>
      <c r="H12673" t="s">
        <v>26</v>
      </c>
      <c r="J12673" t="s">
        <v>14</v>
      </c>
      <c r="K12673">
        <v>46</v>
      </c>
      <c r="L12673" t="s">
        <v>15</v>
      </c>
    </row>
    <row r="12674" spans="1:12">
      <c r="A12674" t="e">
        <f t="shared" ca="1" si="120"/>
        <v>#NAME?</v>
      </c>
      <c r="B12674">
        <v>449</v>
      </c>
      <c r="C12674" t="s">
        <v>124</v>
      </c>
      <c r="D12674" s="1">
        <v>41572</v>
      </c>
      <c r="F12674">
        <v>2</v>
      </c>
      <c r="G12674">
        <v>4019</v>
      </c>
      <c r="H12674" t="s">
        <v>26</v>
      </c>
      <c r="J12674" t="s">
        <v>14</v>
      </c>
      <c r="K12674">
        <v>48</v>
      </c>
      <c r="L12674" t="s">
        <v>15</v>
      </c>
    </row>
    <row r="12675" spans="1:12">
      <c r="A12675" t="e">
        <f t="shared" ca="1" si="120"/>
        <v>#NAME?</v>
      </c>
      <c r="B12675">
        <v>449</v>
      </c>
      <c r="C12675" t="s">
        <v>124</v>
      </c>
      <c r="D12675" s="1">
        <v>41642</v>
      </c>
      <c r="F12675">
        <v>2</v>
      </c>
      <c r="G12675">
        <v>4019</v>
      </c>
      <c r="H12675" t="s">
        <v>26</v>
      </c>
      <c r="J12675" t="s">
        <v>14</v>
      </c>
      <c r="K12675">
        <v>48</v>
      </c>
      <c r="L12675" t="s">
        <v>15</v>
      </c>
    </row>
    <row r="12676" spans="1:12">
      <c r="A12676" t="e">
        <f t="shared" ca="1" si="120"/>
        <v>#NAME?</v>
      </c>
      <c r="B12676">
        <v>449</v>
      </c>
      <c r="C12676" t="s">
        <v>124</v>
      </c>
      <c r="D12676" s="1">
        <v>41941</v>
      </c>
      <c r="F12676">
        <v>2</v>
      </c>
      <c r="G12676">
        <v>7904</v>
      </c>
      <c r="H12676" t="s">
        <v>75</v>
      </c>
      <c r="J12676" t="s">
        <v>14</v>
      </c>
      <c r="K12676">
        <v>49</v>
      </c>
      <c r="L12676" t="s">
        <v>22</v>
      </c>
    </row>
    <row r="12677" spans="1:12">
      <c r="A12677" t="e">
        <f t="shared" ca="1" si="120"/>
        <v>#NAME?</v>
      </c>
      <c r="B12677">
        <v>449</v>
      </c>
      <c r="C12677" t="s">
        <v>124</v>
      </c>
      <c r="D12677" s="1">
        <v>42212</v>
      </c>
      <c r="F12677">
        <v>2</v>
      </c>
      <c r="G12677">
        <v>4019</v>
      </c>
      <c r="H12677" t="s">
        <v>26</v>
      </c>
      <c r="J12677" t="s">
        <v>14</v>
      </c>
      <c r="K12677">
        <v>49</v>
      </c>
      <c r="L12677" t="s">
        <v>15</v>
      </c>
    </row>
    <row r="12678" spans="1:12">
      <c r="A12678" t="e">
        <f t="shared" ca="1" si="120"/>
        <v>#NAME?</v>
      </c>
      <c r="B12678">
        <v>449</v>
      </c>
      <c r="C12678" t="s">
        <v>124</v>
      </c>
      <c r="D12678" s="1">
        <v>42944</v>
      </c>
      <c r="F12678">
        <v>4</v>
      </c>
      <c r="G12678">
        <v>27800</v>
      </c>
      <c r="H12678" t="s">
        <v>145</v>
      </c>
      <c r="J12678" t="s">
        <v>14</v>
      </c>
      <c r="K12678">
        <v>51</v>
      </c>
      <c r="L12678" t="s">
        <v>15</v>
      </c>
    </row>
    <row r="12679" spans="1:12">
      <c r="A12679" t="e">
        <f t="shared" ca="1" si="120"/>
        <v>#NAME?</v>
      </c>
      <c r="B12679">
        <v>449</v>
      </c>
      <c r="C12679" t="s">
        <v>124</v>
      </c>
      <c r="D12679" s="1">
        <v>43056</v>
      </c>
      <c r="F12679">
        <v>3</v>
      </c>
      <c r="G12679">
        <v>7904</v>
      </c>
      <c r="H12679" t="s">
        <v>75</v>
      </c>
      <c r="J12679" t="s">
        <v>14</v>
      </c>
      <c r="K12679">
        <v>52</v>
      </c>
      <c r="L12679" t="s">
        <v>22</v>
      </c>
    </row>
    <row r="12680" spans="1:12">
      <c r="A12680" t="e">
        <f t="shared" ca="1" si="120"/>
        <v>#NAME?</v>
      </c>
      <c r="B12680">
        <v>449</v>
      </c>
      <c r="C12680" t="s">
        <v>124</v>
      </c>
      <c r="D12680" s="1">
        <v>41710</v>
      </c>
      <c r="F12680">
        <v>2</v>
      </c>
      <c r="G12680">
        <v>59654</v>
      </c>
      <c r="H12680" t="s">
        <v>1070</v>
      </c>
      <c r="J12680" t="s">
        <v>14</v>
      </c>
      <c r="K12680">
        <v>48</v>
      </c>
      <c r="L12680" t="s">
        <v>15</v>
      </c>
    </row>
    <row r="12681" spans="1:12">
      <c r="A12681" t="e">
        <f ca="1">E00251417960121</f>
        <v>#NAME?</v>
      </c>
      <c r="B12681">
        <v>39</v>
      </c>
      <c r="C12681" t="s">
        <v>385</v>
      </c>
      <c r="D12681" s="1">
        <v>40921</v>
      </c>
      <c r="E12681">
        <v>3</v>
      </c>
      <c r="F12681">
        <v>3</v>
      </c>
      <c r="G12681">
        <v>25000</v>
      </c>
      <c r="H12681" t="s">
        <v>178</v>
      </c>
      <c r="J12681" t="s">
        <v>34</v>
      </c>
      <c r="K12681">
        <v>60</v>
      </c>
      <c r="L12681" t="s">
        <v>15</v>
      </c>
    </row>
    <row r="12682" spans="1:12">
      <c r="A12682" t="e">
        <f ca="1">E00251417960121</f>
        <v>#NAME?</v>
      </c>
      <c r="B12682">
        <v>50</v>
      </c>
      <c r="C12682" t="s">
        <v>512</v>
      </c>
      <c r="D12682" s="1">
        <v>41011</v>
      </c>
      <c r="F12682">
        <v>1</v>
      </c>
      <c r="G12682">
        <v>25000</v>
      </c>
      <c r="H12682" t="s">
        <v>178</v>
      </c>
      <c r="J12682" t="s">
        <v>14</v>
      </c>
      <c r="K12682">
        <v>61</v>
      </c>
      <c r="L12682" t="s">
        <v>15</v>
      </c>
    </row>
    <row r="12683" spans="1:12">
      <c r="A12683" t="e">
        <f ca="1">E00251417960121</f>
        <v>#NAME?</v>
      </c>
      <c r="B12683">
        <v>50</v>
      </c>
      <c r="C12683" t="s">
        <v>512</v>
      </c>
      <c r="D12683" s="1">
        <v>41848</v>
      </c>
      <c r="F12683">
        <v>1</v>
      </c>
      <c r="G12683">
        <v>25000</v>
      </c>
      <c r="H12683" t="s">
        <v>178</v>
      </c>
      <c r="J12683" t="s">
        <v>14</v>
      </c>
      <c r="K12683">
        <v>63</v>
      </c>
      <c r="L12683" t="s">
        <v>15</v>
      </c>
    </row>
    <row r="12684" spans="1:12">
      <c r="A12684" t="e">
        <f ca="1">E00251429396721</f>
        <v>#NAME?</v>
      </c>
      <c r="B12684">
        <v>695</v>
      </c>
      <c r="C12684" t="s">
        <v>257</v>
      </c>
      <c r="D12684" s="1">
        <v>41022</v>
      </c>
      <c r="F12684">
        <v>1</v>
      </c>
      <c r="G12684">
        <v>53019</v>
      </c>
      <c r="H12684" t="s">
        <v>304</v>
      </c>
      <c r="J12684" t="s">
        <v>14</v>
      </c>
      <c r="K12684">
        <v>52</v>
      </c>
      <c r="L12684" t="s">
        <v>15</v>
      </c>
    </row>
    <row r="12685" spans="1:12">
      <c r="A12685" t="e">
        <f ca="1">E00251432326121</f>
        <v>#NAME?</v>
      </c>
      <c r="B12685">
        <v>489</v>
      </c>
      <c r="C12685" t="s">
        <v>100</v>
      </c>
      <c r="D12685" s="1">
        <v>42478</v>
      </c>
      <c r="F12685">
        <v>1</v>
      </c>
      <c r="G12685">
        <v>4019</v>
      </c>
      <c r="H12685" t="s">
        <v>26</v>
      </c>
      <c r="J12685" t="s">
        <v>14</v>
      </c>
      <c r="K12685">
        <v>49</v>
      </c>
      <c r="L12685" t="s">
        <v>15</v>
      </c>
    </row>
    <row r="12686" spans="1:12">
      <c r="A12686" t="e">
        <f ca="1">E00251429396721</f>
        <v>#NAME?</v>
      </c>
      <c r="B12686">
        <v>695</v>
      </c>
      <c r="C12686" t="s">
        <v>257</v>
      </c>
      <c r="D12686" s="1">
        <v>41571</v>
      </c>
      <c r="F12686">
        <v>4</v>
      </c>
      <c r="G12686">
        <v>73390</v>
      </c>
      <c r="H12686" t="s">
        <v>66</v>
      </c>
      <c r="J12686" t="s">
        <v>14</v>
      </c>
      <c r="K12686">
        <v>53</v>
      </c>
      <c r="L12686" t="s">
        <v>15</v>
      </c>
    </row>
    <row r="12687" spans="1:12">
      <c r="A12687" t="e">
        <f ca="1">E00251514279221</f>
        <v>#NAME?</v>
      </c>
      <c r="B12687">
        <v>772</v>
      </c>
      <c r="C12687" t="s">
        <v>170</v>
      </c>
      <c r="D12687" s="1">
        <v>42743</v>
      </c>
      <c r="E12687">
        <v>8</v>
      </c>
      <c r="F12687">
        <v>4</v>
      </c>
      <c r="G12687">
        <v>29181</v>
      </c>
      <c r="H12687" t="s">
        <v>1309</v>
      </c>
      <c r="J12687" t="s">
        <v>34</v>
      </c>
      <c r="K12687">
        <v>45</v>
      </c>
      <c r="L12687" t="s">
        <v>15</v>
      </c>
    </row>
    <row r="12688" spans="1:12">
      <c r="A12688" t="e">
        <f ca="1">E00251514279221</f>
        <v>#NAME?</v>
      </c>
      <c r="B12688">
        <v>772</v>
      </c>
      <c r="C12688" t="s">
        <v>170</v>
      </c>
      <c r="D12688" s="1">
        <v>43077</v>
      </c>
      <c r="E12688">
        <v>8</v>
      </c>
      <c r="F12688">
        <v>2</v>
      </c>
      <c r="G12688">
        <v>3014</v>
      </c>
      <c r="H12688" t="s">
        <v>822</v>
      </c>
      <c r="J12688" t="s">
        <v>687</v>
      </c>
      <c r="K12688">
        <v>46</v>
      </c>
      <c r="L12688" t="s">
        <v>15</v>
      </c>
    </row>
    <row r="12689" spans="1:12">
      <c r="A12689" t="e">
        <f ca="1">E00251514279221</f>
        <v>#NAME?</v>
      </c>
      <c r="B12689">
        <v>772</v>
      </c>
      <c r="C12689" t="s">
        <v>170</v>
      </c>
      <c r="D12689" s="1">
        <v>43077</v>
      </c>
      <c r="E12689">
        <v>8</v>
      </c>
      <c r="F12689">
        <v>4</v>
      </c>
      <c r="G12689">
        <v>29181</v>
      </c>
      <c r="H12689" t="s">
        <v>1309</v>
      </c>
      <c r="J12689" t="s">
        <v>687</v>
      </c>
      <c r="K12689">
        <v>46</v>
      </c>
      <c r="L12689" t="s">
        <v>15</v>
      </c>
    </row>
    <row r="12690" spans="1:12">
      <c r="A12690" t="e">
        <f ca="1">E00251429396721</f>
        <v>#NAME?</v>
      </c>
      <c r="B12690">
        <v>695</v>
      </c>
      <c r="C12690" t="s">
        <v>257</v>
      </c>
      <c r="D12690" s="1">
        <v>42033</v>
      </c>
      <c r="F12690">
        <v>5</v>
      </c>
      <c r="G12690">
        <v>73390</v>
      </c>
      <c r="H12690" t="s">
        <v>66</v>
      </c>
      <c r="J12690" t="s">
        <v>14</v>
      </c>
      <c r="K12690">
        <v>54</v>
      </c>
      <c r="L12690" t="s">
        <v>15</v>
      </c>
    </row>
    <row r="12691" spans="1:12">
      <c r="A12691" t="e">
        <f ca="1">E00251429396721</f>
        <v>#NAME?</v>
      </c>
      <c r="B12691">
        <v>695</v>
      </c>
      <c r="C12691" t="s">
        <v>257</v>
      </c>
      <c r="D12691" s="1">
        <v>42075</v>
      </c>
      <c r="F12691">
        <v>2</v>
      </c>
      <c r="G12691">
        <v>6266</v>
      </c>
      <c r="H12691" t="s">
        <v>99</v>
      </c>
      <c r="J12691" t="s">
        <v>14</v>
      </c>
      <c r="K12691">
        <v>55</v>
      </c>
      <c r="L12691" t="s">
        <v>15</v>
      </c>
    </row>
    <row r="12692" spans="1:12">
      <c r="A12692" t="e">
        <f ca="1">E00251429396721</f>
        <v>#NAME?</v>
      </c>
      <c r="B12692">
        <v>695</v>
      </c>
      <c r="C12692" t="s">
        <v>257</v>
      </c>
      <c r="D12692" s="1">
        <v>42075</v>
      </c>
      <c r="F12692">
        <v>4</v>
      </c>
      <c r="G12692">
        <v>71509</v>
      </c>
      <c r="H12692" t="s">
        <v>369</v>
      </c>
      <c r="J12692" t="s">
        <v>14</v>
      </c>
      <c r="K12692">
        <v>55</v>
      </c>
      <c r="L12692" t="s">
        <v>15</v>
      </c>
    </row>
    <row r="12693" spans="1:12">
      <c r="A12693" t="e">
        <f ca="1">E00251429241821</f>
        <v>#NAME?</v>
      </c>
      <c r="B12693">
        <v>286</v>
      </c>
      <c r="C12693" t="s">
        <v>41</v>
      </c>
      <c r="D12693" s="1">
        <v>41624</v>
      </c>
      <c r="F12693">
        <v>1</v>
      </c>
      <c r="G12693">
        <v>29690</v>
      </c>
      <c r="H12693" t="s">
        <v>52</v>
      </c>
      <c r="J12693" t="s">
        <v>14</v>
      </c>
      <c r="K12693">
        <v>45</v>
      </c>
      <c r="L12693" t="s">
        <v>15</v>
      </c>
    </row>
    <row r="12694" spans="1:12">
      <c r="A12694" t="e">
        <f ca="1">E00251429396721</f>
        <v>#NAME?</v>
      </c>
      <c r="B12694">
        <v>695</v>
      </c>
      <c r="C12694" t="s">
        <v>257</v>
      </c>
      <c r="D12694" s="1">
        <v>42922</v>
      </c>
      <c r="F12694">
        <v>1</v>
      </c>
      <c r="G12694">
        <v>71940</v>
      </c>
      <c r="H12694" t="s">
        <v>135</v>
      </c>
      <c r="J12694" t="s">
        <v>14</v>
      </c>
      <c r="K12694">
        <v>57</v>
      </c>
      <c r="L12694" t="s">
        <v>15</v>
      </c>
    </row>
    <row r="12695" spans="1:12">
      <c r="A12695" t="e">
        <f ca="1">E00251417960121</f>
        <v>#NAME?</v>
      </c>
      <c r="B12695">
        <v>50</v>
      </c>
      <c r="C12695" t="s">
        <v>512</v>
      </c>
      <c r="D12695" s="1">
        <v>42513</v>
      </c>
      <c r="F12695">
        <v>2</v>
      </c>
      <c r="G12695">
        <v>4019</v>
      </c>
      <c r="H12695" t="s">
        <v>26</v>
      </c>
      <c r="J12695" t="s">
        <v>14</v>
      </c>
      <c r="K12695">
        <v>65</v>
      </c>
      <c r="L12695" t="s">
        <v>15</v>
      </c>
    </row>
    <row r="12696" spans="1:12">
      <c r="A12696" t="e">
        <f ca="1">E00251417960121</f>
        <v>#NAME?</v>
      </c>
      <c r="B12696">
        <v>50</v>
      </c>
      <c r="C12696" t="s">
        <v>512</v>
      </c>
      <c r="D12696" s="1">
        <v>42513</v>
      </c>
      <c r="F12696">
        <v>3</v>
      </c>
      <c r="G12696">
        <v>25000</v>
      </c>
      <c r="H12696" t="s">
        <v>178</v>
      </c>
      <c r="J12696" t="s">
        <v>14</v>
      </c>
      <c r="K12696">
        <v>65</v>
      </c>
      <c r="L12696" t="s">
        <v>15</v>
      </c>
    </row>
    <row r="12697" spans="1:12">
      <c r="A12697" t="e">
        <f ca="1">E00251432326121</f>
        <v>#NAME?</v>
      </c>
      <c r="B12697">
        <v>489</v>
      </c>
      <c r="C12697" t="s">
        <v>100</v>
      </c>
      <c r="D12697" s="1">
        <v>42030</v>
      </c>
      <c r="F12697">
        <v>1</v>
      </c>
      <c r="G12697">
        <v>4019</v>
      </c>
      <c r="H12697" t="s">
        <v>26</v>
      </c>
      <c r="J12697" t="s">
        <v>14</v>
      </c>
      <c r="K12697">
        <v>47</v>
      </c>
      <c r="L12697" t="s">
        <v>15</v>
      </c>
    </row>
    <row r="12698" spans="1:12">
      <c r="A12698" t="e">
        <f ca="1">E00251532633521</f>
        <v>#NAME?</v>
      </c>
      <c r="B12698">
        <v>493</v>
      </c>
      <c r="C12698" t="s">
        <v>376</v>
      </c>
      <c r="D12698" s="1">
        <v>41148</v>
      </c>
      <c r="F12698">
        <v>1</v>
      </c>
      <c r="G12698">
        <v>7243</v>
      </c>
      <c r="H12698" t="s">
        <v>42</v>
      </c>
      <c r="J12698" t="s">
        <v>14</v>
      </c>
      <c r="K12698">
        <v>56</v>
      </c>
      <c r="L12698" t="s">
        <v>15</v>
      </c>
    </row>
    <row r="12699" spans="1:12">
      <c r="A12699" t="e">
        <f ca="1">E00251532633521</f>
        <v>#NAME?</v>
      </c>
      <c r="B12699">
        <v>493</v>
      </c>
      <c r="C12699" t="s">
        <v>376</v>
      </c>
      <c r="D12699" s="1">
        <v>41351</v>
      </c>
      <c r="F12699">
        <v>1</v>
      </c>
      <c r="G12699">
        <v>38830</v>
      </c>
      <c r="H12699" t="s">
        <v>847</v>
      </c>
      <c r="J12699" t="s">
        <v>14</v>
      </c>
      <c r="K12699">
        <v>56</v>
      </c>
      <c r="L12699" t="s">
        <v>15</v>
      </c>
    </row>
    <row r="12700" spans="1:12">
      <c r="A12700" t="e">
        <f ca="1">E00251716548221</f>
        <v>#NAME?</v>
      </c>
      <c r="B12700">
        <v>449</v>
      </c>
      <c r="C12700" t="s">
        <v>124</v>
      </c>
      <c r="D12700" s="1">
        <v>42277</v>
      </c>
      <c r="F12700">
        <v>2</v>
      </c>
      <c r="G12700">
        <v>7822</v>
      </c>
      <c r="H12700" t="s">
        <v>495</v>
      </c>
      <c r="J12700" t="s">
        <v>14</v>
      </c>
      <c r="K12700">
        <v>50</v>
      </c>
      <c r="L12700" t="s">
        <v>22</v>
      </c>
    </row>
    <row r="12701" spans="1:12">
      <c r="A12701" t="e">
        <f ca="1">E00251417960121</f>
        <v>#NAME?</v>
      </c>
      <c r="B12701">
        <v>50</v>
      </c>
      <c r="C12701" t="s">
        <v>512</v>
      </c>
      <c r="D12701" s="1">
        <v>42227</v>
      </c>
      <c r="F12701">
        <v>1</v>
      </c>
      <c r="G12701">
        <v>25000</v>
      </c>
      <c r="H12701" t="s">
        <v>178</v>
      </c>
      <c r="J12701" t="s">
        <v>14</v>
      </c>
      <c r="K12701">
        <v>64</v>
      </c>
      <c r="L12701" t="s">
        <v>15</v>
      </c>
    </row>
    <row r="12702" spans="1:12">
      <c r="A12702" t="e">
        <f ca="1">E00251429389321</f>
        <v>#NAME?</v>
      </c>
      <c r="B12702">
        <v>274</v>
      </c>
      <c r="C12702" t="s">
        <v>506</v>
      </c>
      <c r="D12702" s="1">
        <v>41880</v>
      </c>
      <c r="F12702">
        <v>2</v>
      </c>
      <c r="G12702">
        <v>25000</v>
      </c>
      <c r="H12702" t="s">
        <v>178</v>
      </c>
      <c r="J12702" t="s">
        <v>14</v>
      </c>
      <c r="K12702">
        <v>54</v>
      </c>
      <c r="L12702" t="s">
        <v>15</v>
      </c>
    </row>
    <row r="12703" spans="1:12">
      <c r="A12703" t="e">
        <f ca="1">E00251429389321</f>
        <v>#NAME?</v>
      </c>
      <c r="B12703">
        <v>274</v>
      </c>
      <c r="C12703" t="s">
        <v>506</v>
      </c>
      <c r="D12703" s="1">
        <v>42118</v>
      </c>
      <c r="F12703">
        <v>2</v>
      </c>
      <c r="G12703">
        <v>25000</v>
      </c>
      <c r="H12703" t="s">
        <v>178</v>
      </c>
      <c r="J12703" t="s">
        <v>14</v>
      </c>
      <c r="K12703">
        <v>54</v>
      </c>
      <c r="L12703" t="s">
        <v>15</v>
      </c>
    </row>
    <row r="12704" spans="1:12">
      <c r="A12704" t="e">
        <f ca="1">E00251429389321</f>
        <v>#NAME?</v>
      </c>
      <c r="B12704">
        <v>274</v>
      </c>
      <c r="C12704" t="s">
        <v>506</v>
      </c>
      <c r="D12704" s="1">
        <v>42724</v>
      </c>
      <c r="F12704">
        <v>2</v>
      </c>
      <c r="G12704">
        <v>30748</v>
      </c>
      <c r="H12704" t="s">
        <v>50</v>
      </c>
      <c r="J12704" t="s">
        <v>14</v>
      </c>
      <c r="K12704">
        <v>56</v>
      </c>
      <c r="L12704" t="s">
        <v>15</v>
      </c>
    </row>
    <row r="12705" spans="1:12">
      <c r="A12705" t="e">
        <f ca="1">E00251429162821</f>
        <v>#NAME?</v>
      </c>
      <c r="B12705">
        <v>695</v>
      </c>
      <c r="C12705" t="s">
        <v>257</v>
      </c>
      <c r="D12705" s="1">
        <v>42146</v>
      </c>
      <c r="F12705">
        <v>3</v>
      </c>
      <c r="G12705">
        <v>73390</v>
      </c>
      <c r="H12705" t="s">
        <v>66</v>
      </c>
      <c r="J12705" t="s">
        <v>14</v>
      </c>
      <c r="K12705">
        <v>44</v>
      </c>
      <c r="L12705" t="s">
        <v>15</v>
      </c>
    </row>
    <row r="12706" spans="1:12">
      <c r="A12706" t="e">
        <f ca="1">E00251417960121</f>
        <v>#NAME?</v>
      </c>
      <c r="B12706">
        <v>50</v>
      </c>
      <c r="C12706" t="s">
        <v>512</v>
      </c>
      <c r="D12706" s="1">
        <v>41051</v>
      </c>
      <c r="F12706">
        <v>2</v>
      </c>
      <c r="G12706">
        <v>25000</v>
      </c>
      <c r="H12706" t="s">
        <v>178</v>
      </c>
      <c r="J12706" t="s">
        <v>14</v>
      </c>
      <c r="K12706">
        <v>61</v>
      </c>
      <c r="L12706" t="s">
        <v>15</v>
      </c>
    </row>
    <row r="12707" spans="1:12">
      <c r="A12707" t="e">
        <f ca="1">E00251417960121</f>
        <v>#NAME?</v>
      </c>
      <c r="B12707">
        <v>50</v>
      </c>
      <c r="C12707" t="s">
        <v>512</v>
      </c>
      <c r="D12707" s="1">
        <v>42326</v>
      </c>
      <c r="F12707">
        <v>3</v>
      </c>
      <c r="G12707">
        <v>25000</v>
      </c>
      <c r="H12707" t="s">
        <v>178</v>
      </c>
      <c r="J12707" t="s">
        <v>14</v>
      </c>
      <c r="K12707">
        <v>64</v>
      </c>
      <c r="L12707" t="s">
        <v>15</v>
      </c>
    </row>
    <row r="12708" spans="1:12">
      <c r="A12708" t="e">
        <f ca="1">E00251716548221</f>
        <v>#NAME?</v>
      </c>
      <c r="B12708">
        <v>449</v>
      </c>
      <c r="C12708" t="s">
        <v>124</v>
      </c>
      <c r="D12708" s="1">
        <v>41556</v>
      </c>
      <c r="F12708">
        <v>1</v>
      </c>
      <c r="G12708">
        <v>9198</v>
      </c>
      <c r="H12708" t="s">
        <v>229</v>
      </c>
      <c r="J12708" t="s">
        <v>14</v>
      </c>
      <c r="K12708">
        <v>48</v>
      </c>
      <c r="L12708" t="s">
        <v>15</v>
      </c>
    </row>
    <row r="12709" spans="1:12">
      <c r="A12709" t="e">
        <f ca="1">E00251716548221</f>
        <v>#NAME?</v>
      </c>
      <c r="B12709">
        <v>449</v>
      </c>
      <c r="C12709" t="s">
        <v>124</v>
      </c>
      <c r="D12709" s="1">
        <v>41572</v>
      </c>
      <c r="F12709">
        <v>1</v>
      </c>
      <c r="G12709">
        <v>9198</v>
      </c>
      <c r="H12709" t="s">
        <v>229</v>
      </c>
      <c r="J12709" t="s">
        <v>14</v>
      </c>
      <c r="K12709">
        <v>48</v>
      </c>
      <c r="L12709" t="s">
        <v>15</v>
      </c>
    </row>
    <row r="12710" spans="1:12">
      <c r="A12710" t="e">
        <f ca="1">E00251716548221</f>
        <v>#NAME?</v>
      </c>
      <c r="B12710">
        <v>449</v>
      </c>
      <c r="C12710" t="s">
        <v>124</v>
      </c>
      <c r="D12710" s="1">
        <v>42866</v>
      </c>
      <c r="F12710">
        <v>1</v>
      </c>
      <c r="G12710">
        <v>78650</v>
      </c>
      <c r="H12710" t="s">
        <v>414</v>
      </c>
      <c r="J12710" t="s">
        <v>14</v>
      </c>
      <c r="K12710">
        <v>51</v>
      </c>
      <c r="L12710" t="s">
        <v>22</v>
      </c>
    </row>
    <row r="12711" spans="1:12">
      <c r="A12711" t="e">
        <f ca="1">E00251716562321</f>
        <v>#NAME?</v>
      </c>
      <c r="B12711">
        <v>470</v>
      </c>
      <c r="C12711" t="s">
        <v>457</v>
      </c>
      <c r="D12711" s="1">
        <v>41708</v>
      </c>
      <c r="F12711">
        <v>1</v>
      </c>
      <c r="G12711">
        <v>38611</v>
      </c>
      <c r="H12711" t="s">
        <v>422</v>
      </c>
      <c r="J12711" t="s">
        <v>14</v>
      </c>
      <c r="K12711">
        <v>37</v>
      </c>
      <c r="L12711" t="s">
        <v>15</v>
      </c>
    </row>
    <row r="12712" spans="1:12">
      <c r="A12712" t="e">
        <f ca="1">E00251417960121</f>
        <v>#NAME?</v>
      </c>
      <c r="B12712">
        <v>50</v>
      </c>
      <c r="C12712" t="s">
        <v>512</v>
      </c>
      <c r="D12712" s="1">
        <v>42478</v>
      </c>
      <c r="F12712">
        <v>3</v>
      </c>
      <c r="G12712">
        <v>25000</v>
      </c>
      <c r="H12712" t="s">
        <v>178</v>
      </c>
      <c r="J12712" t="s">
        <v>14</v>
      </c>
      <c r="K12712">
        <v>65</v>
      </c>
      <c r="L12712" t="s">
        <v>15</v>
      </c>
    </row>
    <row r="12713" spans="1:12">
      <c r="A12713" t="e">
        <f ca="1">E00251417960121</f>
        <v>#NAME?</v>
      </c>
      <c r="B12713">
        <v>50</v>
      </c>
      <c r="C12713" t="s">
        <v>512</v>
      </c>
      <c r="D12713" s="1">
        <v>42857</v>
      </c>
      <c r="F12713">
        <v>1</v>
      </c>
      <c r="G12713">
        <v>7869</v>
      </c>
      <c r="H12713" t="s">
        <v>470</v>
      </c>
      <c r="J12713" t="s">
        <v>14</v>
      </c>
      <c r="K12713">
        <v>66</v>
      </c>
      <c r="L12713" t="s">
        <v>22</v>
      </c>
    </row>
    <row r="12714" spans="1:12">
      <c r="A12714" t="e">
        <f ca="1">E00251417960121</f>
        <v>#NAME?</v>
      </c>
      <c r="B12714">
        <v>50</v>
      </c>
      <c r="C12714" t="s">
        <v>512</v>
      </c>
      <c r="D12714" s="1">
        <v>42857</v>
      </c>
      <c r="F12714">
        <v>2</v>
      </c>
      <c r="G12714">
        <v>7872</v>
      </c>
      <c r="H12714" t="s">
        <v>458</v>
      </c>
      <c r="J12714" t="s">
        <v>14</v>
      </c>
      <c r="K12714">
        <v>66</v>
      </c>
      <c r="L12714" t="s">
        <v>22</v>
      </c>
    </row>
    <row r="12715" spans="1:12">
      <c r="A12715" t="e">
        <f ca="1">E00251716562321</f>
        <v>#NAME?</v>
      </c>
      <c r="B12715">
        <v>488</v>
      </c>
      <c r="C12715" t="s">
        <v>401</v>
      </c>
      <c r="D12715" s="1">
        <v>41537</v>
      </c>
      <c r="F12715">
        <v>1</v>
      </c>
      <c r="G12715">
        <v>9957</v>
      </c>
      <c r="H12715" t="s">
        <v>1310</v>
      </c>
      <c r="J12715" t="s">
        <v>14</v>
      </c>
      <c r="K12715">
        <v>37</v>
      </c>
      <c r="L12715" t="s">
        <v>15</v>
      </c>
    </row>
    <row r="12716" spans="1:12">
      <c r="A12716" t="e">
        <f ca="1">E00251532633521</f>
        <v>#NAME?</v>
      </c>
      <c r="B12716">
        <v>493</v>
      </c>
      <c r="C12716" t="s">
        <v>376</v>
      </c>
      <c r="D12716" s="1">
        <v>42151</v>
      </c>
      <c r="F12716">
        <v>1</v>
      </c>
      <c r="G12716">
        <v>4019</v>
      </c>
      <c r="H12716" t="s">
        <v>26</v>
      </c>
      <c r="J12716" t="s">
        <v>14</v>
      </c>
      <c r="K12716">
        <v>59</v>
      </c>
      <c r="L12716" t="s">
        <v>15</v>
      </c>
    </row>
    <row r="12717" spans="1:12">
      <c r="A12717" t="e">
        <f ca="1">E00251532633521</f>
        <v>#NAME?</v>
      </c>
      <c r="B12717">
        <v>493</v>
      </c>
      <c r="C12717" t="s">
        <v>376</v>
      </c>
      <c r="D12717" s="1">
        <v>42543</v>
      </c>
      <c r="F12717">
        <v>1</v>
      </c>
      <c r="G12717">
        <v>4439</v>
      </c>
      <c r="H12717" t="s">
        <v>702</v>
      </c>
      <c r="J12717" t="s">
        <v>14</v>
      </c>
      <c r="K12717">
        <v>60</v>
      </c>
      <c r="L12717" t="s">
        <v>15</v>
      </c>
    </row>
    <row r="12718" spans="1:12">
      <c r="A12718" t="e">
        <f ca="1">E00251532633521</f>
        <v>#NAME?</v>
      </c>
      <c r="B12718">
        <v>496</v>
      </c>
      <c r="C12718" t="s">
        <v>365</v>
      </c>
      <c r="D12718" s="1">
        <v>42523</v>
      </c>
      <c r="F12718">
        <v>1</v>
      </c>
      <c r="G12718">
        <v>93</v>
      </c>
      <c r="H12718" t="s">
        <v>29</v>
      </c>
      <c r="J12718" t="s">
        <v>14</v>
      </c>
      <c r="K12718">
        <v>60</v>
      </c>
      <c r="L12718" t="s">
        <v>15</v>
      </c>
    </row>
    <row r="12719" spans="1:12">
      <c r="A12719" t="e">
        <f ca="1">E00251532633521</f>
        <v>#NAME?</v>
      </c>
      <c r="B12719">
        <v>496</v>
      </c>
      <c r="C12719" t="s">
        <v>365</v>
      </c>
      <c r="D12719" s="1">
        <v>42758</v>
      </c>
      <c r="F12719">
        <v>1</v>
      </c>
      <c r="G12719">
        <v>71940</v>
      </c>
      <c r="H12719" t="s">
        <v>135</v>
      </c>
      <c r="J12719" t="s">
        <v>14</v>
      </c>
      <c r="K12719">
        <v>60</v>
      </c>
      <c r="L12719" t="s">
        <v>15</v>
      </c>
    </row>
    <row r="12720" spans="1:12">
      <c r="A12720" t="e">
        <f ca="1">E00251532633521</f>
        <v>#NAME?</v>
      </c>
      <c r="B12720">
        <v>493</v>
      </c>
      <c r="C12720" t="s">
        <v>376</v>
      </c>
      <c r="D12720" s="1">
        <v>42800</v>
      </c>
      <c r="F12720">
        <v>3</v>
      </c>
      <c r="G12720">
        <v>60090</v>
      </c>
      <c r="H12720" t="s">
        <v>181</v>
      </c>
      <c r="J12720" t="s">
        <v>14</v>
      </c>
      <c r="K12720">
        <v>60</v>
      </c>
      <c r="L12720" t="s">
        <v>15</v>
      </c>
    </row>
    <row r="12721" spans="1:12">
      <c r="A12721" t="e">
        <f ca="1">E00251429162821</f>
        <v>#NAME?</v>
      </c>
      <c r="B12721">
        <v>297</v>
      </c>
      <c r="C12721" t="s">
        <v>411</v>
      </c>
      <c r="D12721" s="1">
        <v>41465</v>
      </c>
      <c r="F12721">
        <v>1</v>
      </c>
      <c r="G12721">
        <v>7231</v>
      </c>
      <c r="H12721" t="s">
        <v>128</v>
      </c>
      <c r="J12721" t="s">
        <v>14</v>
      </c>
      <c r="K12721">
        <v>42</v>
      </c>
      <c r="L12721" t="s">
        <v>15</v>
      </c>
    </row>
    <row r="12722" spans="1:12">
      <c r="A12722" t="e">
        <f ca="1">E00251429396721</f>
        <v>#NAME?</v>
      </c>
      <c r="B12722">
        <v>695</v>
      </c>
      <c r="C12722" t="s">
        <v>257</v>
      </c>
      <c r="D12722" s="1">
        <v>41075</v>
      </c>
      <c r="F12722">
        <v>2</v>
      </c>
      <c r="G12722">
        <v>7243</v>
      </c>
      <c r="H12722" t="s">
        <v>42</v>
      </c>
      <c r="J12722" t="s">
        <v>14</v>
      </c>
      <c r="K12722">
        <v>52</v>
      </c>
      <c r="L12722" t="s">
        <v>15</v>
      </c>
    </row>
    <row r="12723" spans="1:12">
      <c r="A12723" t="e">
        <f ca="1">E00251429396721</f>
        <v>#NAME?</v>
      </c>
      <c r="B12723">
        <v>695</v>
      </c>
      <c r="C12723" t="s">
        <v>257</v>
      </c>
      <c r="D12723" s="1">
        <v>41571</v>
      </c>
      <c r="F12723">
        <v>6</v>
      </c>
      <c r="G12723">
        <v>3051</v>
      </c>
      <c r="H12723" t="s">
        <v>13</v>
      </c>
      <c r="J12723" t="s">
        <v>14</v>
      </c>
      <c r="K12723">
        <v>53</v>
      </c>
      <c r="L12723" t="s">
        <v>15</v>
      </c>
    </row>
    <row r="12724" spans="1:12">
      <c r="A12724" t="e">
        <f ca="1">E00251429396721</f>
        <v>#NAME?</v>
      </c>
      <c r="B12724">
        <v>695</v>
      </c>
      <c r="C12724" t="s">
        <v>257</v>
      </c>
      <c r="D12724" s="1">
        <v>42030</v>
      </c>
      <c r="F12724">
        <v>3</v>
      </c>
      <c r="G12724">
        <v>6266</v>
      </c>
      <c r="H12724" t="s">
        <v>99</v>
      </c>
      <c r="J12724" t="s">
        <v>14</v>
      </c>
      <c r="K12724">
        <v>54</v>
      </c>
      <c r="L12724" t="s">
        <v>15</v>
      </c>
    </row>
    <row r="12725" spans="1:12">
      <c r="A12725" t="e">
        <f ca="1">E00251532633521</f>
        <v>#NAME?</v>
      </c>
      <c r="B12725">
        <v>493</v>
      </c>
      <c r="C12725" t="s">
        <v>376</v>
      </c>
      <c r="D12725" s="1">
        <v>42086</v>
      </c>
      <c r="F12725">
        <v>1</v>
      </c>
      <c r="G12725">
        <v>7862</v>
      </c>
      <c r="H12725" t="s">
        <v>27</v>
      </c>
      <c r="J12725" t="s">
        <v>14</v>
      </c>
      <c r="K12725">
        <v>58</v>
      </c>
      <c r="L12725" t="s">
        <v>22</v>
      </c>
    </row>
    <row r="12726" spans="1:12">
      <c r="A12726" t="e">
        <f ca="1">E00251532633521</f>
        <v>#NAME?</v>
      </c>
      <c r="B12726">
        <v>493</v>
      </c>
      <c r="C12726" t="s">
        <v>376</v>
      </c>
      <c r="D12726" s="1">
        <v>42543</v>
      </c>
      <c r="F12726">
        <v>4</v>
      </c>
      <c r="G12726">
        <v>4019</v>
      </c>
      <c r="H12726" t="s">
        <v>26</v>
      </c>
      <c r="J12726" t="s">
        <v>14</v>
      </c>
      <c r="K12726">
        <v>60</v>
      </c>
      <c r="L12726" t="s">
        <v>15</v>
      </c>
    </row>
    <row r="12727" spans="1:12">
      <c r="A12727" t="e">
        <f ca="1">E00251532633521</f>
        <v>#NAME?</v>
      </c>
      <c r="B12727">
        <v>493</v>
      </c>
      <c r="C12727" t="s">
        <v>376</v>
      </c>
      <c r="D12727" s="1">
        <v>42912</v>
      </c>
      <c r="F12727">
        <v>4</v>
      </c>
      <c r="G12727">
        <v>4019</v>
      </c>
      <c r="H12727" t="s">
        <v>26</v>
      </c>
      <c r="J12727" t="s">
        <v>14</v>
      </c>
      <c r="K12727">
        <v>61</v>
      </c>
      <c r="L12727" t="s">
        <v>15</v>
      </c>
    </row>
    <row r="12728" spans="1:12">
      <c r="A12728" t="e">
        <f ca="1">E00251429396721</f>
        <v>#NAME?</v>
      </c>
      <c r="B12728">
        <v>695</v>
      </c>
      <c r="C12728" t="s">
        <v>257</v>
      </c>
      <c r="D12728" s="1">
        <v>42034</v>
      </c>
      <c r="F12728">
        <v>4</v>
      </c>
      <c r="G12728">
        <v>71509</v>
      </c>
      <c r="H12728" t="s">
        <v>369</v>
      </c>
      <c r="J12728" t="s">
        <v>14</v>
      </c>
      <c r="K12728">
        <v>54</v>
      </c>
      <c r="L12728" t="s">
        <v>15</v>
      </c>
    </row>
    <row r="12729" spans="1:12">
      <c r="A12729" t="e">
        <f ca="1">E00251429396721</f>
        <v>#NAME?</v>
      </c>
      <c r="B12729">
        <v>695</v>
      </c>
      <c r="C12729" t="s">
        <v>257</v>
      </c>
      <c r="D12729" s="1">
        <v>42037</v>
      </c>
      <c r="F12729">
        <v>3</v>
      </c>
      <c r="G12729">
        <v>7243</v>
      </c>
      <c r="H12729" t="s">
        <v>42</v>
      </c>
      <c r="J12729" t="s">
        <v>14</v>
      </c>
      <c r="K12729">
        <v>54</v>
      </c>
      <c r="L12729" t="s">
        <v>15</v>
      </c>
    </row>
    <row r="12730" spans="1:12">
      <c r="A12730" t="e">
        <f ca="1">E00251429396721</f>
        <v>#NAME?</v>
      </c>
      <c r="B12730">
        <v>695</v>
      </c>
      <c r="C12730" t="s">
        <v>257</v>
      </c>
      <c r="D12730" s="1">
        <v>42382</v>
      </c>
      <c r="F12730">
        <v>1</v>
      </c>
      <c r="G12730">
        <v>7243</v>
      </c>
      <c r="H12730" t="s">
        <v>42</v>
      </c>
      <c r="J12730" t="s">
        <v>14</v>
      </c>
      <c r="K12730">
        <v>55</v>
      </c>
      <c r="L12730" t="s">
        <v>15</v>
      </c>
    </row>
    <row r="12731" spans="1:12">
      <c r="A12731" t="e">
        <f ca="1">E00251715558021</f>
        <v>#NAME?</v>
      </c>
      <c r="B12731">
        <v>1329</v>
      </c>
      <c r="C12731" t="s">
        <v>520</v>
      </c>
      <c r="D12731" s="1">
        <v>42828</v>
      </c>
      <c r="F12731">
        <v>3</v>
      </c>
      <c r="G12731">
        <v>73689</v>
      </c>
      <c r="H12731" t="s">
        <v>84</v>
      </c>
      <c r="J12731" t="s">
        <v>14</v>
      </c>
      <c r="K12731">
        <v>43</v>
      </c>
      <c r="L12731" t="s">
        <v>15</v>
      </c>
    </row>
    <row r="12732" spans="1:12">
      <c r="A12732" t="e">
        <f ca="1">E00251429389321</f>
        <v>#NAME?</v>
      </c>
      <c r="B12732">
        <v>274</v>
      </c>
      <c r="C12732" t="s">
        <v>506</v>
      </c>
      <c r="D12732" s="1">
        <v>42317</v>
      </c>
      <c r="F12732">
        <v>4</v>
      </c>
      <c r="G12732">
        <v>4019</v>
      </c>
      <c r="H12732" t="s">
        <v>26</v>
      </c>
      <c r="J12732" t="s">
        <v>14</v>
      </c>
      <c r="K12732">
        <v>55</v>
      </c>
      <c r="L12732" t="s">
        <v>15</v>
      </c>
    </row>
    <row r="12733" spans="1:12">
      <c r="A12733" t="e">
        <f ca="1">E00251429389321</f>
        <v>#NAME?</v>
      </c>
      <c r="B12733">
        <v>274</v>
      </c>
      <c r="C12733" t="s">
        <v>506</v>
      </c>
      <c r="D12733" s="1">
        <v>42333</v>
      </c>
      <c r="F12733">
        <v>1</v>
      </c>
      <c r="G12733">
        <v>7272</v>
      </c>
      <c r="H12733" t="s">
        <v>395</v>
      </c>
      <c r="J12733" t="s">
        <v>14</v>
      </c>
      <c r="K12733">
        <v>55</v>
      </c>
      <c r="L12733" t="s">
        <v>15</v>
      </c>
    </row>
    <row r="12734" spans="1:12">
      <c r="A12734" t="e">
        <f ca="1">E00251427384421</f>
        <v>#NAME?</v>
      </c>
      <c r="B12734">
        <v>10</v>
      </c>
      <c r="C12734" t="s">
        <v>18</v>
      </c>
      <c r="D12734" s="1">
        <v>40960</v>
      </c>
      <c r="F12734">
        <v>1</v>
      </c>
      <c r="G12734">
        <v>93</v>
      </c>
      <c r="H12734" t="s">
        <v>29</v>
      </c>
      <c r="J12734" t="s">
        <v>14</v>
      </c>
      <c r="K12734">
        <v>49</v>
      </c>
      <c r="L12734" t="s">
        <v>15</v>
      </c>
    </row>
    <row r="12735" spans="1:12">
      <c r="A12735" t="e">
        <f ca="1">E00251427384421</f>
        <v>#NAME?</v>
      </c>
      <c r="B12735">
        <v>10</v>
      </c>
      <c r="C12735" t="s">
        <v>18</v>
      </c>
      <c r="D12735" s="1">
        <v>41765</v>
      </c>
      <c r="F12735">
        <v>2</v>
      </c>
      <c r="G12735">
        <v>7810</v>
      </c>
      <c r="H12735" t="s">
        <v>143</v>
      </c>
      <c r="J12735" t="s">
        <v>14</v>
      </c>
      <c r="K12735">
        <v>51</v>
      </c>
      <c r="L12735" t="s">
        <v>15</v>
      </c>
    </row>
    <row r="12736" spans="1:12">
      <c r="A12736" t="e">
        <f ca="1">E00251429389321</f>
        <v>#NAME?</v>
      </c>
      <c r="B12736">
        <v>275</v>
      </c>
      <c r="C12736" t="s">
        <v>444</v>
      </c>
      <c r="D12736" s="1">
        <v>42419</v>
      </c>
      <c r="F12736">
        <v>3</v>
      </c>
      <c r="G12736">
        <v>4019</v>
      </c>
      <c r="H12736" t="s">
        <v>26</v>
      </c>
      <c r="J12736" t="s">
        <v>14</v>
      </c>
      <c r="K12736">
        <v>55</v>
      </c>
      <c r="L12736" t="s">
        <v>15</v>
      </c>
    </row>
    <row r="12737" spans="1:12">
      <c r="A12737" t="e">
        <f ca="1">E00251518868021</f>
        <v>#NAME?</v>
      </c>
      <c r="B12737">
        <v>753</v>
      </c>
      <c r="C12737" t="s">
        <v>545</v>
      </c>
      <c r="D12737" s="1">
        <v>42029</v>
      </c>
      <c r="E12737">
        <v>0</v>
      </c>
      <c r="F12737">
        <v>1</v>
      </c>
      <c r="G12737">
        <v>3542</v>
      </c>
      <c r="H12737" t="s">
        <v>850</v>
      </c>
      <c r="J12737" t="s">
        <v>34</v>
      </c>
      <c r="K12737">
        <v>61</v>
      </c>
      <c r="L12737" t="s">
        <v>15</v>
      </c>
    </row>
    <row r="12738" spans="1:12">
      <c r="A12738" t="e">
        <f ca="1">E00251716594621</f>
        <v>#NAME?</v>
      </c>
      <c r="B12738">
        <v>6046</v>
      </c>
      <c r="C12738" t="s">
        <v>98</v>
      </c>
      <c r="D12738" s="1">
        <v>41290</v>
      </c>
      <c r="E12738">
        <v>2</v>
      </c>
      <c r="F12738">
        <v>4</v>
      </c>
      <c r="G12738">
        <v>4019</v>
      </c>
      <c r="H12738" t="s">
        <v>26</v>
      </c>
      <c r="J12738" t="s">
        <v>34</v>
      </c>
      <c r="K12738">
        <v>52</v>
      </c>
      <c r="L12738" t="s">
        <v>15</v>
      </c>
    </row>
    <row r="12739" spans="1:12">
      <c r="A12739" t="e">
        <f ca="1">E00251716594621</f>
        <v>#NAME?</v>
      </c>
      <c r="B12739">
        <v>7504</v>
      </c>
      <c r="C12739" t="s">
        <v>162</v>
      </c>
      <c r="D12739" s="1">
        <v>41976</v>
      </c>
      <c r="F12739">
        <v>2</v>
      </c>
      <c r="G12739">
        <v>4019</v>
      </c>
      <c r="H12739" t="s">
        <v>26</v>
      </c>
      <c r="J12739" t="s">
        <v>14</v>
      </c>
      <c r="K12739">
        <v>54</v>
      </c>
      <c r="L12739" t="s">
        <v>15</v>
      </c>
    </row>
    <row r="12740" spans="1:12">
      <c r="A12740" t="e">
        <f ca="1">E00251518868021</f>
        <v>#NAME?</v>
      </c>
      <c r="B12740">
        <v>1791</v>
      </c>
      <c r="C12740" t="s">
        <v>468</v>
      </c>
      <c r="D12740" s="1">
        <v>41467</v>
      </c>
      <c r="F12740">
        <v>2</v>
      </c>
      <c r="G12740">
        <v>6028</v>
      </c>
      <c r="H12740" t="s">
        <v>1110</v>
      </c>
      <c r="J12740" t="s">
        <v>14</v>
      </c>
      <c r="K12740">
        <v>59</v>
      </c>
      <c r="L12740" t="s">
        <v>15</v>
      </c>
    </row>
    <row r="12741" spans="1:12">
      <c r="A12741" t="e">
        <f ca="1">E00251430390021</f>
        <v>#NAME?</v>
      </c>
      <c r="B12741">
        <v>458</v>
      </c>
      <c r="C12741" t="s">
        <v>275</v>
      </c>
      <c r="D12741" s="1">
        <v>41506</v>
      </c>
      <c r="F12741">
        <v>2</v>
      </c>
      <c r="G12741">
        <v>49390</v>
      </c>
      <c r="H12741" t="s">
        <v>59</v>
      </c>
      <c r="J12741" t="s">
        <v>14</v>
      </c>
      <c r="K12741">
        <v>47</v>
      </c>
      <c r="L12741" t="s">
        <v>15</v>
      </c>
    </row>
    <row r="12742" spans="1:12">
      <c r="A12742" t="e">
        <f ca="1">E00251430390021</f>
        <v>#NAME?</v>
      </c>
      <c r="B12742">
        <v>458</v>
      </c>
      <c r="C12742" t="s">
        <v>275</v>
      </c>
      <c r="D12742" s="1">
        <v>41570</v>
      </c>
      <c r="F12742">
        <v>1</v>
      </c>
      <c r="G12742">
        <v>49390</v>
      </c>
      <c r="H12742" t="s">
        <v>59</v>
      </c>
      <c r="J12742" t="s">
        <v>14</v>
      </c>
      <c r="K12742">
        <v>48</v>
      </c>
      <c r="L12742" t="s">
        <v>15</v>
      </c>
    </row>
    <row r="12743" spans="1:12">
      <c r="A12743" t="e">
        <f ca="1">E00251518868021</f>
        <v>#NAME?</v>
      </c>
      <c r="B12743">
        <v>1791</v>
      </c>
      <c r="C12743" t="s">
        <v>468</v>
      </c>
      <c r="D12743" s="1">
        <v>42012</v>
      </c>
      <c r="F12743">
        <v>6</v>
      </c>
      <c r="G12743">
        <v>29590</v>
      </c>
      <c r="H12743" t="s">
        <v>743</v>
      </c>
      <c r="J12743" t="s">
        <v>14</v>
      </c>
      <c r="K12743">
        <v>61</v>
      </c>
      <c r="L12743" t="s">
        <v>15</v>
      </c>
    </row>
    <row r="12744" spans="1:12">
      <c r="A12744" t="e">
        <f ca="1">E00251518868021</f>
        <v>#NAME?</v>
      </c>
      <c r="B12744">
        <v>1791</v>
      </c>
      <c r="C12744" t="s">
        <v>468</v>
      </c>
      <c r="D12744" s="1">
        <v>42044</v>
      </c>
      <c r="F12744">
        <v>3</v>
      </c>
      <c r="G12744">
        <v>7262</v>
      </c>
      <c r="H12744" t="s">
        <v>198</v>
      </c>
      <c r="J12744" t="s">
        <v>14</v>
      </c>
      <c r="K12744">
        <v>61</v>
      </c>
      <c r="L12744" t="s">
        <v>15</v>
      </c>
    </row>
    <row r="12745" spans="1:12">
      <c r="A12745" t="e">
        <f ca="1">E00251510503721</f>
        <v>#NAME?</v>
      </c>
      <c r="B12745">
        <v>189</v>
      </c>
      <c r="C12745" t="s">
        <v>58</v>
      </c>
      <c r="D12745" s="1">
        <v>41953</v>
      </c>
      <c r="F12745">
        <v>1</v>
      </c>
      <c r="G12745">
        <v>7350</v>
      </c>
      <c r="H12745" t="s">
        <v>192</v>
      </c>
      <c r="J12745" t="s">
        <v>14</v>
      </c>
      <c r="K12745">
        <v>40</v>
      </c>
      <c r="L12745" t="s">
        <v>15</v>
      </c>
    </row>
    <row r="12746" spans="1:12">
      <c r="A12746" t="e">
        <f ca="1">E00251518868021</f>
        <v>#NAME?</v>
      </c>
      <c r="B12746">
        <v>1791</v>
      </c>
      <c r="C12746" t="s">
        <v>468</v>
      </c>
      <c r="D12746" s="1">
        <v>42352</v>
      </c>
      <c r="F12746">
        <v>1</v>
      </c>
      <c r="G12746">
        <v>3542</v>
      </c>
      <c r="H12746" t="s">
        <v>850</v>
      </c>
      <c r="J12746" t="s">
        <v>14</v>
      </c>
      <c r="K12746">
        <v>62</v>
      </c>
      <c r="L12746" t="s">
        <v>15</v>
      </c>
    </row>
    <row r="12747" spans="1:12">
      <c r="A12747" t="e">
        <f ca="1">E00251427384421</f>
        <v>#NAME?</v>
      </c>
      <c r="B12747">
        <v>10</v>
      </c>
      <c r="C12747" t="s">
        <v>18</v>
      </c>
      <c r="D12747" s="1">
        <v>41199</v>
      </c>
      <c r="F12747">
        <v>1</v>
      </c>
      <c r="G12747">
        <v>93</v>
      </c>
      <c r="H12747" t="s">
        <v>29</v>
      </c>
      <c r="J12747" t="s">
        <v>14</v>
      </c>
      <c r="K12747">
        <v>49</v>
      </c>
      <c r="L12747" t="s">
        <v>15</v>
      </c>
    </row>
    <row r="12748" spans="1:12">
      <c r="A12748" t="e">
        <f ca="1">E00251429396721</f>
        <v>#NAME?</v>
      </c>
      <c r="B12748">
        <v>695</v>
      </c>
      <c r="C12748" t="s">
        <v>257</v>
      </c>
      <c r="D12748" s="1">
        <v>42408</v>
      </c>
      <c r="F12748">
        <v>2</v>
      </c>
      <c r="G12748">
        <v>1739</v>
      </c>
      <c r="H12748" t="s">
        <v>110</v>
      </c>
      <c r="J12748" t="s">
        <v>14</v>
      </c>
      <c r="K12748">
        <v>55</v>
      </c>
      <c r="L12748" t="s">
        <v>15</v>
      </c>
    </row>
    <row r="12749" spans="1:12">
      <c r="A12749" t="e">
        <f ca="1">E00251529174621</f>
        <v>#NAME?</v>
      </c>
      <c r="B12749">
        <v>189</v>
      </c>
      <c r="C12749" t="s">
        <v>58</v>
      </c>
      <c r="D12749" s="1">
        <v>43025</v>
      </c>
      <c r="F12749">
        <v>1</v>
      </c>
      <c r="G12749">
        <v>7999</v>
      </c>
      <c r="H12749" t="s">
        <v>80</v>
      </c>
      <c r="J12749" t="s">
        <v>14</v>
      </c>
      <c r="K12749">
        <v>53</v>
      </c>
      <c r="L12749" t="s">
        <v>15</v>
      </c>
    </row>
    <row r="12750" spans="1:12">
      <c r="A12750" t="e">
        <f ca="1">E00251615737321</f>
        <v>#NAME?</v>
      </c>
      <c r="B12750">
        <v>1933</v>
      </c>
      <c r="C12750" t="s">
        <v>151</v>
      </c>
      <c r="D12750" s="1">
        <v>42409</v>
      </c>
      <c r="F12750">
        <v>1</v>
      </c>
      <c r="G12750">
        <v>4019</v>
      </c>
      <c r="H12750" t="s">
        <v>26</v>
      </c>
      <c r="J12750" t="s">
        <v>14</v>
      </c>
      <c r="K12750">
        <v>56</v>
      </c>
      <c r="L12750" t="s">
        <v>15</v>
      </c>
    </row>
    <row r="12751" spans="1:12">
      <c r="A12751" t="e">
        <f ca="1">E00251715558021</f>
        <v>#NAME?</v>
      </c>
      <c r="B12751">
        <v>1329</v>
      </c>
      <c r="C12751" t="s">
        <v>520</v>
      </c>
      <c r="D12751" s="1">
        <v>42853</v>
      </c>
      <c r="F12751">
        <v>1</v>
      </c>
      <c r="G12751">
        <v>34600</v>
      </c>
      <c r="H12751" t="s">
        <v>578</v>
      </c>
      <c r="J12751" t="s">
        <v>14</v>
      </c>
      <c r="K12751">
        <v>43</v>
      </c>
      <c r="L12751" t="s">
        <v>15</v>
      </c>
    </row>
    <row r="12752" spans="1:12">
      <c r="A12752" t="e">
        <f ca="1">E00251427384421</f>
        <v>#NAME?</v>
      </c>
      <c r="B12752">
        <v>10</v>
      </c>
      <c r="C12752" t="s">
        <v>18</v>
      </c>
      <c r="D12752" s="1">
        <v>41465</v>
      </c>
      <c r="F12752">
        <v>2</v>
      </c>
      <c r="G12752">
        <v>1101</v>
      </c>
      <c r="H12752" t="s">
        <v>220</v>
      </c>
      <c r="J12752" t="s">
        <v>14</v>
      </c>
      <c r="K12752">
        <v>50</v>
      </c>
      <c r="L12752" t="s">
        <v>15</v>
      </c>
    </row>
    <row r="12753" spans="1:12">
      <c r="A12753" t="e">
        <f ca="1">E00251510503721</f>
        <v>#NAME?</v>
      </c>
      <c r="B12753">
        <v>189</v>
      </c>
      <c r="C12753" t="s">
        <v>58</v>
      </c>
      <c r="D12753" s="1">
        <v>41393</v>
      </c>
      <c r="F12753">
        <v>2</v>
      </c>
      <c r="G12753">
        <v>7350</v>
      </c>
      <c r="H12753" t="s">
        <v>192</v>
      </c>
      <c r="J12753" t="s">
        <v>14</v>
      </c>
      <c r="K12753">
        <v>38</v>
      </c>
      <c r="L12753" t="s">
        <v>15</v>
      </c>
    </row>
    <row r="12754" spans="1:12">
      <c r="A12754" t="e">
        <f ca="1">E00251510503721</f>
        <v>#NAME?</v>
      </c>
      <c r="B12754">
        <v>189</v>
      </c>
      <c r="C12754" t="s">
        <v>58</v>
      </c>
      <c r="D12754" s="1">
        <v>41591</v>
      </c>
      <c r="F12754">
        <v>1</v>
      </c>
      <c r="G12754">
        <v>463</v>
      </c>
      <c r="H12754" t="s">
        <v>259</v>
      </c>
      <c r="J12754" t="s">
        <v>14</v>
      </c>
      <c r="K12754">
        <v>39</v>
      </c>
      <c r="L12754" t="s">
        <v>15</v>
      </c>
    </row>
    <row r="12755" spans="1:12">
      <c r="A12755" t="e">
        <f ca="1">E00251510503721</f>
        <v>#NAME?</v>
      </c>
      <c r="B12755">
        <v>189</v>
      </c>
      <c r="C12755" t="s">
        <v>58</v>
      </c>
      <c r="D12755" s="1">
        <v>41393</v>
      </c>
      <c r="F12755">
        <v>1</v>
      </c>
      <c r="G12755">
        <v>71940</v>
      </c>
      <c r="H12755" t="s">
        <v>135</v>
      </c>
      <c r="J12755" t="s">
        <v>14</v>
      </c>
      <c r="K12755">
        <v>38</v>
      </c>
      <c r="L12755" t="s">
        <v>15</v>
      </c>
    </row>
    <row r="12756" spans="1:12">
      <c r="A12756" t="e">
        <f ca="1">E00251531961821</f>
        <v>#NAME?</v>
      </c>
      <c r="B12756">
        <v>498</v>
      </c>
      <c r="C12756" t="s">
        <v>591</v>
      </c>
      <c r="D12756" s="1">
        <v>41771</v>
      </c>
      <c r="F12756">
        <v>1</v>
      </c>
      <c r="G12756">
        <v>49390</v>
      </c>
      <c r="H12756" t="s">
        <v>59</v>
      </c>
      <c r="J12756" t="s">
        <v>14</v>
      </c>
      <c r="K12756">
        <v>59</v>
      </c>
      <c r="L12756" t="s">
        <v>15</v>
      </c>
    </row>
    <row r="12757" spans="1:12">
      <c r="A12757" t="e">
        <f ca="1">E00251531961821</f>
        <v>#NAME?</v>
      </c>
      <c r="B12757">
        <v>498</v>
      </c>
      <c r="C12757" t="s">
        <v>591</v>
      </c>
      <c r="D12757" s="1">
        <v>42068</v>
      </c>
      <c r="F12757">
        <v>1</v>
      </c>
      <c r="G12757">
        <v>49390</v>
      </c>
      <c r="H12757" t="s">
        <v>59</v>
      </c>
      <c r="J12757" t="s">
        <v>14</v>
      </c>
      <c r="K12757">
        <v>60</v>
      </c>
      <c r="L12757" t="s">
        <v>15</v>
      </c>
    </row>
    <row r="12758" spans="1:12">
      <c r="A12758" t="e">
        <f ca="1">E00251531961821</f>
        <v>#NAME?</v>
      </c>
      <c r="B12758">
        <v>498</v>
      </c>
      <c r="C12758" t="s">
        <v>591</v>
      </c>
      <c r="D12758" s="1">
        <v>42073</v>
      </c>
      <c r="F12758">
        <v>1</v>
      </c>
      <c r="G12758">
        <v>49390</v>
      </c>
      <c r="H12758" t="s">
        <v>59</v>
      </c>
      <c r="J12758" t="s">
        <v>14</v>
      </c>
      <c r="K12758">
        <v>60</v>
      </c>
      <c r="L12758" t="s">
        <v>15</v>
      </c>
    </row>
    <row r="12759" spans="1:12">
      <c r="A12759" t="e">
        <f ca="1">E00251531961821</f>
        <v>#NAME?</v>
      </c>
      <c r="B12759">
        <v>498</v>
      </c>
      <c r="C12759" t="s">
        <v>591</v>
      </c>
      <c r="D12759" s="1">
        <v>42096</v>
      </c>
      <c r="F12759">
        <v>3</v>
      </c>
      <c r="G12759">
        <v>78449</v>
      </c>
      <c r="H12759" t="s">
        <v>277</v>
      </c>
      <c r="J12759" t="s">
        <v>14</v>
      </c>
      <c r="K12759">
        <v>60</v>
      </c>
      <c r="L12759" t="s">
        <v>22</v>
      </c>
    </row>
    <row r="12760" spans="1:12">
      <c r="A12760" t="e">
        <f ca="1">E00251531961821</f>
        <v>#NAME?</v>
      </c>
      <c r="B12760">
        <v>498</v>
      </c>
      <c r="C12760" t="s">
        <v>591</v>
      </c>
      <c r="D12760" s="1">
        <v>41620</v>
      </c>
      <c r="F12760">
        <v>1</v>
      </c>
      <c r="G12760">
        <v>49390</v>
      </c>
      <c r="H12760" t="s">
        <v>59</v>
      </c>
      <c r="J12760" t="s">
        <v>14</v>
      </c>
      <c r="K12760">
        <v>59</v>
      </c>
      <c r="L12760" t="s">
        <v>15</v>
      </c>
    </row>
    <row r="12761" spans="1:12">
      <c r="A12761" t="e">
        <f ca="1">E00251722805021</f>
        <v>#NAME?</v>
      </c>
      <c r="B12761">
        <v>373</v>
      </c>
      <c r="C12761" t="s">
        <v>749</v>
      </c>
      <c r="D12761" s="1">
        <v>41443</v>
      </c>
      <c r="F12761">
        <v>1</v>
      </c>
      <c r="G12761">
        <v>1179</v>
      </c>
      <c r="H12761" t="s">
        <v>180</v>
      </c>
      <c r="J12761" t="s">
        <v>14</v>
      </c>
      <c r="K12761">
        <v>36</v>
      </c>
      <c r="L12761" t="s">
        <v>15</v>
      </c>
    </row>
    <row r="12762" spans="1:12">
      <c r="A12762" t="e">
        <f ca="1">E00251531961821</f>
        <v>#NAME?</v>
      </c>
      <c r="B12762">
        <v>498</v>
      </c>
      <c r="C12762" t="s">
        <v>591</v>
      </c>
      <c r="D12762" s="1">
        <v>42044</v>
      </c>
      <c r="F12762">
        <v>2</v>
      </c>
      <c r="G12762">
        <v>4019</v>
      </c>
      <c r="H12762" t="s">
        <v>26</v>
      </c>
      <c r="J12762" t="s">
        <v>14</v>
      </c>
      <c r="K12762">
        <v>60</v>
      </c>
      <c r="L12762" t="s">
        <v>15</v>
      </c>
    </row>
    <row r="12763" spans="1:12">
      <c r="A12763" t="e">
        <f ca="1">E00251427384421</f>
        <v>#NAME?</v>
      </c>
      <c r="B12763">
        <v>10</v>
      </c>
      <c r="C12763" t="s">
        <v>18</v>
      </c>
      <c r="D12763" s="1">
        <v>41912</v>
      </c>
      <c r="F12763">
        <v>1</v>
      </c>
      <c r="G12763">
        <v>38830</v>
      </c>
      <c r="H12763" t="s">
        <v>847</v>
      </c>
      <c r="J12763" t="s">
        <v>14</v>
      </c>
      <c r="K12763">
        <v>51</v>
      </c>
      <c r="L12763" t="s">
        <v>15</v>
      </c>
    </row>
    <row r="12764" spans="1:12">
      <c r="A12764" t="e">
        <f t="shared" ref="A12764:A12769" ca="1" si="121">E00251531961821</f>
        <v>#NAME?</v>
      </c>
      <c r="B12764">
        <v>498</v>
      </c>
      <c r="C12764" t="s">
        <v>591</v>
      </c>
      <c r="D12764" s="1">
        <v>41190</v>
      </c>
      <c r="F12764">
        <v>2</v>
      </c>
      <c r="G12764">
        <v>49390</v>
      </c>
      <c r="H12764" t="s">
        <v>59</v>
      </c>
      <c r="J12764" t="s">
        <v>14</v>
      </c>
      <c r="K12764">
        <v>57</v>
      </c>
      <c r="L12764" t="s">
        <v>15</v>
      </c>
    </row>
    <row r="12765" spans="1:12">
      <c r="A12765" t="e">
        <f t="shared" ca="1" si="121"/>
        <v>#NAME?</v>
      </c>
      <c r="B12765">
        <v>498</v>
      </c>
      <c r="C12765" t="s">
        <v>591</v>
      </c>
      <c r="D12765" s="1">
        <v>41226</v>
      </c>
      <c r="F12765">
        <v>1</v>
      </c>
      <c r="G12765">
        <v>49390</v>
      </c>
      <c r="H12765" t="s">
        <v>59</v>
      </c>
      <c r="J12765" t="s">
        <v>14</v>
      </c>
      <c r="K12765">
        <v>58</v>
      </c>
      <c r="L12765" t="s">
        <v>15</v>
      </c>
    </row>
    <row r="12766" spans="1:12">
      <c r="A12766" t="e">
        <f t="shared" ca="1" si="121"/>
        <v>#NAME?</v>
      </c>
      <c r="B12766">
        <v>498</v>
      </c>
      <c r="C12766" t="s">
        <v>591</v>
      </c>
      <c r="D12766" s="1">
        <v>41578</v>
      </c>
      <c r="F12766">
        <v>1</v>
      </c>
      <c r="G12766">
        <v>4019</v>
      </c>
      <c r="H12766" t="s">
        <v>26</v>
      </c>
      <c r="J12766" t="s">
        <v>14</v>
      </c>
      <c r="K12766">
        <v>58</v>
      </c>
      <c r="L12766" t="s">
        <v>15</v>
      </c>
    </row>
    <row r="12767" spans="1:12">
      <c r="A12767" t="e">
        <f t="shared" ca="1" si="121"/>
        <v>#NAME?</v>
      </c>
      <c r="B12767">
        <v>498</v>
      </c>
      <c r="C12767" t="s">
        <v>591</v>
      </c>
      <c r="D12767" s="1">
        <v>43006</v>
      </c>
      <c r="F12767">
        <v>4</v>
      </c>
      <c r="G12767">
        <v>78097</v>
      </c>
      <c r="H12767" t="s">
        <v>1152</v>
      </c>
      <c r="J12767" t="s">
        <v>14</v>
      </c>
      <c r="K12767">
        <v>62</v>
      </c>
      <c r="L12767" t="s">
        <v>22</v>
      </c>
    </row>
    <row r="12768" spans="1:12">
      <c r="A12768" t="e">
        <f t="shared" ca="1" si="121"/>
        <v>#NAME?</v>
      </c>
      <c r="B12768">
        <v>498</v>
      </c>
      <c r="C12768" t="s">
        <v>591</v>
      </c>
      <c r="D12768" s="1">
        <v>42849</v>
      </c>
      <c r="F12768">
        <v>5</v>
      </c>
      <c r="G12768">
        <v>4019</v>
      </c>
      <c r="H12768" t="s">
        <v>26</v>
      </c>
      <c r="J12768" t="s">
        <v>14</v>
      </c>
      <c r="K12768">
        <v>62</v>
      </c>
      <c r="L12768" t="s">
        <v>15</v>
      </c>
    </row>
    <row r="12769" spans="1:12">
      <c r="A12769" t="e">
        <f t="shared" ca="1" si="121"/>
        <v>#NAME?</v>
      </c>
      <c r="B12769">
        <v>498</v>
      </c>
      <c r="C12769" t="s">
        <v>591</v>
      </c>
      <c r="D12769" s="1">
        <v>43060</v>
      </c>
      <c r="F12769">
        <v>2</v>
      </c>
      <c r="G12769">
        <v>4779</v>
      </c>
      <c r="H12769" t="s">
        <v>231</v>
      </c>
      <c r="J12769" t="s">
        <v>14</v>
      </c>
      <c r="K12769">
        <v>63</v>
      </c>
      <c r="L12769" t="s">
        <v>15</v>
      </c>
    </row>
    <row r="12770" spans="1:12">
      <c r="A12770" t="e">
        <f ca="1">E00251626562021</f>
        <v>#NAME?</v>
      </c>
      <c r="B12770">
        <v>4054</v>
      </c>
      <c r="C12770" t="s">
        <v>693</v>
      </c>
      <c r="D12770" s="1">
        <v>40966</v>
      </c>
      <c r="F12770">
        <v>1</v>
      </c>
      <c r="G12770">
        <v>4871</v>
      </c>
      <c r="H12770" t="s">
        <v>125</v>
      </c>
      <c r="J12770" t="s">
        <v>14</v>
      </c>
      <c r="K12770">
        <v>41</v>
      </c>
      <c r="L12770" t="s">
        <v>15</v>
      </c>
    </row>
    <row r="12771" spans="1:12">
      <c r="A12771" t="e">
        <f ca="1">E00251432443121</f>
        <v>#NAME?</v>
      </c>
      <c r="B12771">
        <v>496</v>
      </c>
      <c r="C12771" t="s">
        <v>365</v>
      </c>
      <c r="D12771" s="1">
        <v>42171</v>
      </c>
      <c r="F12771">
        <v>2</v>
      </c>
      <c r="G12771">
        <v>2729</v>
      </c>
      <c r="H12771" t="s">
        <v>115</v>
      </c>
      <c r="J12771" t="s">
        <v>14</v>
      </c>
      <c r="K12771">
        <v>49</v>
      </c>
      <c r="L12771" t="s">
        <v>15</v>
      </c>
    </row>
    <row r="12772" spans="1:12">
      <c r="A12772" t="e">
        <f ca="1">E00251432443121</f>
        <v>#NAME?</v>
      </c>
      <c r="B12772">
        <v>496</v>
      </c>
      <c r="C12772" t="s">
        <v>365</v>
      </c>
      <c r="D12772" s="1">
        <v>42464</v>
      </c>
      <c r="F12772">
        <v>1</v>
      </c>
      <c r="G12772">
        <v>4019</v>
      </c>
      <c r="H12772" t="s">
        <v>26</v>
      </c>
      <c r="J12772" t="s">
        <v>14</v>
      </c>
      <c r="K12772">
        <v>50</v>
      </c>
      <c r="L12772" t="s">
        <v>15</v>
      </c>
    </row>
    <row r="12773" spans="1:12">
      <c r="A12773" t="e">
        <f ca="1">E00251430390021</f>
        <v>#NAME?</v>
      </c>
      <c r="B12773">
        <v>458</v>
      </c>
      <c r="C12773" t="s">
        <v>275</v>
      </c>
      <c r="D12773" s="1">
        <v>41831</v>
      </c>
      <c r="F12773">
        <v>1</v>
      </c>
      <c r="G12773">
        <v>2809</v>
      </c>
      <c r="H12773" t="s">
        <v>90</v>
      </c>
      <c r="J12773" t="s">
        <v>14</v>
      </c>
      <c r="K12773">
        <v>48</v>
      </c>
      <c r="L12773" t="s">
        <v>15</v>
      </c>
    </row>
    <row r="12774" spans="1:12">
      <c r="A12774" t="e">
        <f ca="1">E00251430390021</f>
        <v>#NAME?</v>
      </c>
      <c r="B12774">
        <v>458</v>
      </c>
      <c r="C12774" t="s">
        <v>275</v>
      </c>
      <c r="D12774" s="1">
        <v>42691</v>
      </c>
      <c r="F12774">
        <v>1</v>
      </c>
      <c r="G12774">
        <v>460</v>
      </c>
      <c r="H12774" t="s">
        <v>16</v>
      </c>
      <c r="J12774" t="s">
        <v>14</v>
      </c>
      <c r="K12774">
        <v>51</v>
      </c>
      <c r="L12774" t="s">
        <v>15</v>
      </c>
    </row>
    <row r="12775" spans="1:12">
      <c r="A12775" t="e">
        <f ca="1">E00251430390021</f>
        <v>#NAME?</v>
      </c>
      <c r="B12775">
        <v>458</v>
      </c>
      <c r="C12775" t="s">
        <v>275</v>
      </c>
      <c r="D12775" s="1">
        <v>42824</v>
      </c>
      <c r="F12775">
        <v>5</v>
      </c>
      <c r="G12775">
        <v>30983</v>
      </c>
      <c r="H12775" t="s">
        <v>325</v>
      </c>
      <c r="J12775" t="s">
        <v>14</v>
      </c>
      <c r="K12775">
        <v>51</v>
      </c>
      <c r="L12775" t="s">
        <v>15</v>
      </c>
    </row>
    <row r="12776" spans="1:12">
      <c r="A12776" t="e">
        <f ca="1">E00251430390021</f>
        <v>#NAME?</v>
      </c>
      <c r="B12776">
        <v>458</v>
      </c>
      <c r="C12776" t="s">
        <v>275</v>
      </c>
      <c r="D12776" s="1">
        <v>41949</v>
      </c>
      <c r="F12776">
        <v>2</v>
      </c>
      <c r="G12776">
        <v>49390</v>
      </c>
      <c r="H12776" t="s">
        <v>59</v>
      </c>
      <c r="J12776" t="s">
        <v>14</v>
      </c>
      <c r="K12776">
        <v>49</v>
      </c>
      <c r="L12776" t="s">
        <v>15</v>
      </c>
    </row>
    <row r="12777" spans="1:12">
      <c r="A12777" t="e">
        <f ca="1">E00251430390021</f>
        <v>#NAME?</v>
      </c>
      <c r="B12777">
        <v>458</v>
      </c>
      <c r="C12777" t="s">
        <v>275</v>
      </c>
      <c r="D12777" s="1">
        <v>42417</v>
      </c>
      <c r="F12777">
        <v>2</v>
      </c>
      <c r="G12777">
        <v>49390</v>
      </c>
      <c r="H12777" t="s">
        <v>59</v>
      </c>
      <c r="J12777" t="s">
        <v>14</v>
      </c>
      <c r="K12777">
        <v>50</v>
      </c>
      <c r="L12777" t="s">
        <v>15</v>
      </c>
    </row>
    <row r="12778" spans="1:12">
      <c r="A12778" t="e">
        <f ca="1">E00251514218521</f>
        <v>#NAME?</v>
      </c>
      <c r="B12778">
        <v>438</v>
      </c>
      <c r="C12778" t="s">
        <v>474</v>
      </c>
      <c r="D12778" s="1">
        <v>41948</v>
      </c>
      <c r="F12778">
        <v>2</v>
      </c>
      <c r="G12778">
        <v>78830</v>
      </c>
      <c r="H12778" t="s">
        <v>297</v>
      </c>
      <c r="J12778" t="s">
        <v>14</v>
      </c>
      <c r="K12778">
        <v>55</v>
      </c>
      <c r="L12778" t="s">
        <v>22</v>
      </c>
    </row>
    <row r="12779" spans="1:12">
      <c r="A12779" t="e">
        <f ca="1">E00251514218521</f>
        <v>#NAME?</v>
      </c>
      <c r="B12779">
        <v>438</v>
      </c>
      <c r="C12779" t="s">
        <v>474</v>
      </c>
      <c r="D12779" s="1">
        <v>42027</v>
      </c>
      <c r="F12779">
        <v>3</v>
      </c>
      <c r="G12779">
        <v>79029</v>
      </c>
      <c r="H12779" t="s">
        <v>21</v>
      </c>
      <c r="J12779" t="s">
        <v>14</v>
      </c>
      <c r="K12779">
        <v>55</v>
      </c>
      <c r="L12779" t="s">
        <v>22</v>
      </c>
    </row>
    <row r="12780" spans="1:12">
      <c r="A12780" t="e">
        <f ca="1">E00251514218521</f>
        <v>#NAME?</v>
      </c>
      <c r="B12780">
        <v>438</v>
      </c>
      <c r="C12780" t="s">
        <v>474</v>
      </c>
      <c r="D12780" s="1">
        <v>42312</v>
      </c>
      <c r="F12780">
        <v>2</v>
      </c>
      <c r="G12780">
        <v>72704</v>
      </c>
      <c r="H12780" t="s">
        <v>855</v>
      </c>
      <c r="J12780" t="s">
        <v>14</v>
      </c>
      <c r="K12780">
        <v>56</v>
      </c>
      <c r="L12780" t="s">
        <v>15</v>
      </c>
    </row>
    <row r="12781" spans="1:12">
      <c r="A12781" t="e">
        <f ca="1">E00251531961821</f>
        <v>#NAME?</v>
      </c>
      <c r="B12781">
        <v>498</v>
      </c>
      <c r="C12781" t="s">
        <v>591</v>
      </c>
      <c r="D12781" s="1">
        <v>41625</v>
      </c>
      <c r="F12781">
        <v>3</v>
      </c>
      <c r="G12781">
        <v>4019</v>
      </c>
      <c r="H12781" t="s">
        <v>26</v>
      </c>
      <c r="J12781" t="s">
        <v>14</v>
      </c>
      <c r="K12781">
        <v>59</v>
      </c>
      <c r="L12781" t="s">
        <v>15</v>
      </c>
    </row>
    <row r="12782" spans="1:12">
      <c r="A12782" t="e">
        <f ca="1">E00251531961821</f>
        <v>#NAME?</v>
      </c>
      <c r="B12782">
        <v>498</v>
      </c>
      <c r="C12782" t="s">
        <v>591</v>
      </c>
      <c r="D12782" s="1">
        <v>42068</v>
      </c>
      <c r="F12782">
        <v>2</v>
      </c>
      <c r="G12782">
        <v>4019</v>
      </c>
      <c r="H12782" t="s">
        <v>26</v>
      </c>
      <c r="J12782" t="s">
        <v>14</v>
      </c>
      <c r="K12782">
        <v>60</v>
      </c>
      <c r="L12782" t="s">
        <v>15</v>
      </c>
    </row>
    <row r="12783" spans="1:12">
      <c r="A12783" t="e">
        <f ca="1">E00251430390021</f>
        <v>#NAME?</v>
      </c>
      <c r="B12783">
        <v>458</v>
      </c>
      <c r="C12783" t="s">
        <v>275</v>
      </c>
      <c r="D12783" s="1">
        <v>41585</v>
      </c>
      <c r="F12783">
        <v>1</v>
      </c>
      <c r="G12783">
        <v>49390</v>
      </c>
      <c r="H12783" t="s">
        <v>59</v>
      </c>
      <c r="J12783" t="s">
        <v>14</v>
      </c>
      <c r="K12783">
        <v>48</v>
      </c>
      <c r="L12783" t="s">
        <v>15</v>
      </c>
    </row>
    <row r="12784" spans="1:12">
      <c r="A12784" t="e">
        <f ca="1">E00251430390021</f>
        <v>#NAME?</v>
      </c>
      <c r="B12784">
        <v>458</v>
      </c>
      <c r="C12784" t="s">
        <v>275</v>
      </c>
      <c r="D12784" s="1">
        <v>42187</v>
      </c>
      <c r="F12784">
        <v>3</v>
      </c>
      <c r="G12784">
        <v>49390</v>
      </c>
      <c r="H12784" t="s">
        <v>59</v>
      </c>
      <c r="J12784" t="s">
        <v>14</v>
      </c>
      <c r="K12784">
        <v>49</v>
      </c>
      <c r="L12784" t="s">
        <v>15</v>
      </c>
    </row>
    <row r="12785" spans="1:12">
      <c r="A12785" t="e">
        <f ca="1">E00251531961821</f>
        <v>#NAME?</v>
      </c>
      <c r="B12785">
        <v>498</v>
      </c>
      <c r="C12785" t="s">
        <v>591</v>
      </c>
      <c r="D12785" s="1">
        <v>42206</v>
      </c>
      <c r="F12785">
        <v>1</v>
      </c>
      <c r="G12785">
        <v>38022</v>
      </c>
      <c r="H12785" t="s">
        <v>208</v>
      </c>
      <c r="J12785" t="s">
        <v>14</v>
      </c>
      <c r="K12785">
        <v>60</v>
      </c>
      <c r="L12785" t="s">
        <v>15</v>
      </c>
    </row>
    <row r="12786" spans="1:12">
      <c r="A12786" t="e">
        <f ca="1">E00251531961821</f>
        <v>#NAME?</v>
      </c>
      <c r="B12786">
        <v>498</v>
      </c>
      <c r="C12786" t="s">
        <v>591</v>
      </c>
      <c r="D12786" s="1">
        <v>42206</v>
      </c>
      <c r="F12786">
        <v>4</v>
      </c>
      <c r="G12786">
        <v>4019</v>
      </c>
      <c r="H12786" t="s">
        <v>26</v>
      </c>
      <c r="J12786" t="s">
        <v>14</v>
      </c>
      <c r="K12786">
        <v>60</v>
      </c>
      <c r="L12786" t="s">
        <v>15</v>
      </c>
    </row>
    <row r="12787" spans="1:12">
      <c r="A12787" t="e">
        <f ca="1">E00251531961821</f>
        <v>#NAME?</v>
      </c>
      <c r="B12787">
        <v>498</v>
      </c>
      <c r="C12787" t="s">
        <v>591</v>
      </c>
      <c r="D12787" s="1">
        <v>42849</v>
      </c>
      <c r="F12787">
        <v>2</v>
      </c>
      <c r="G12787">
        <v>49390</v>
      </c>
      <c r="H12787" t="s">
        <v>59</v>
      </c>
      <c r="J12787" t="s">
        <v>14</v>
      </c>
      <c r="K12787">
        <v>62</v>
      </c>
      <c r="L12787" t="s">
        <v>15</v>
      </c>
    </row>
    <row r="12788" spans="1:12">
      <c r="A12788" t="e">
        <f ca="1">E00251531961821</f>
        <v>#NAME?</v>
      </c>
      <c r="B12788">
        <v>498</v>
      </c>
      <c r="C12788" t="s">
        <v>591</v>
      </c>
      <c r="D12788" s="1">
        <v>43087</v>
      </c>
      <c r="F12788">
        <v>2</v>
      </c>
      <c r="G12788">
        <v>4019</v>
      </c>
      <c r="H12788" t="s">
        <v>26</v>
      </c>
      <c r="J12788" t="s">
        <v>14</v>
      </c>
      <c r="K12788">
        <v>63</v>
      </c>
      <c r="L12788" t="s">
        <v>15</v>
      </c>
    </row>
    <row r="12789" spans="1:12">
      <c r="A12789" t="e">
        <f ca="1">E00251430390021</f>
        <v>#NAME?</v>
      </c>
      <c r="B12789">
        <v>458</v>
      </c>
      <c r="C12789" t="s">
        <v>275</v>
      </c>
      <c r="D12789" s="1">
        <v>41936</v>
      </c>
      <c r="F12789">
        <v>1</v>
      </c>
      <c r="G12789">
        <v>49390</v>
      </c>
      <c r="H12789" t="s">
        <v>59</v>
      </c>
      <c r="J12789" t="s">
        <v>14</v>
      </c>
      <c r="K12789">
        <v>49</v>
      </c>
      <c r="L12789" t="s">
        <v>15</v>
      </c>
    </row>
    <row r="12790" spans="1:12">
      <c r="A12790" t="e">
        <f ca="1">E00251430390021</f>
        <v>#NAME?</v>
      </c>
      <c r="B12790">
        <v>458</v>
      </c>
      <c r="C12790" t="s">
        <v>275</v>
      </c>
      <c r="D12790" s="1">
        <v>42030</v>
      </c>
      <c r="F12790">
        <v>1</v>
      </c>
      <c r="G12790">
        <v>49390</v>
      </c>
      <c r="H12790" t="s">
        <v>59</v>
      </c>
      <c r="J12790" t="s">
        <v>14</v>
      </c>
      <c r="K12790">
        <v>49</v>
      </c>
      <c r="L12790" t="s">
        <v>15</v>
      </c>
    </row>
    <row r="12791" spans="1:12">
      <c r="A12791" t="e">
        <f ca="1">E00251430390021</f>
        <v>#NAME?</v>
      </c>
      <c r="B12791">
        <v>458</v>
      </c>
      <c r="C12791" t="s">
        <v>275</v>
      </c>
      <c r="D12791" s="1">
        <v>42555</v>
      </c>
      <c r="F12791">
        <v>2</v>
      </c>
      <c r="G12791">
        <v>49390</v>
      </c>
      <c r="H12791" t="s">
        <v>59</v>
      </c>
      <c r="J12791" t="s">
        <v>14</v>
      </c>
      <c r="K12791">
        <v>50</v>
      </c>
      <c r="L12791" t="s">
        <v>15</v>
      </c>
    </row>
    <row r="12792" spans="1:12">
      <c r="A12792" t="e">
        <f ca="1">E00251532618221</f>
        <v>#NAME?</v>
      </c>
      <c r="B12792">
        <v>457</v>
      </c>
      <c r="C12792" t="s">
        <v>137</v>
      </c>
      <c r="D12792" s="1">
        <v>42255</v>
      </c>
      <c r="F12792">
        <v>2</v>
      </c>
      <c r="G12792">
        <v>4019</v>
      </c>
      <c r="H12792" t="s">
        <v>26</v>
      </c>
      <c r="J12792" t="s">
        <v>14</v>
      </c>
      <c r="K12792">
        <v>62</v>
      </c>
      <c r="L12792" t="s">
        <v>15</v>
      </c>
    </row>
    <row r="12793" spans="1:12">
      <c r="A12793" t="e">
        <f ca="1">E00251430390021</f>
        <v>#NAME?</v>
      </c>
      <c r="B12793">
        <v>458</v>
      </c>
      <c r="C12793" t="s">
        <v>275</v>
      </c>
      <c r="D12793" s="1">
        <v>42373</v>
      </c>
      <c r="F12793">
        <v>3</v>
      </c>
      <c r="G12793">
        <v>5291</v>
      </c>
      <c r="H12793" t="s">
        <v>1054</v>
      </c>
      <c r="J12793" t="s">
        <v>14</v>
      </c>
      <c r="K12793">
        <v>50</v>
      </c>
      <c r="L12793" t="s">
        <v>15</v>
      </c>
    </row>
    <row r="12794" spans="1:12">
      <c r="A12794" t="e">
        <f ca="1">E00251531961821</f>
        <v>#NAME?</v>
      </c>
      <c r="B12794">
        <v>498</v>
      </c>
      <c r="C12794" t="s">
        <v>591</v>
      </c>
      <c r="D12794" s="1">
        <v>42361</v>
      </c>
      <c r="F12794">
        <v>1</v>
      </c>
      <c r="G12794">
        <v>49390</v>
      </c>
      <c r="H12794" t="s">
        <v>59</v>
      </c>
      <c r="J12794" t="s">
        <v>14</v>
      </c>
      <c r="K12794">
        <v>61</v>
      </c>
      <c r="L12794" t="s">
        <v>15</v>
      </c>
    </row>
    <row r="12795" spans="1:12">
      <c r="A12795" t="e">
        <f ca="1">E00251531961821</f>
        <v>#NAME?</v>
      </c>
      <c r="B12795">
        <v>498</v>
      </c>
      <c r="C12795" t="s">
        <v>591</v>
      </c>
      <c r="D12795" s="1">
        <v>42849</v>
      </c>
      <c r="F12795">
        <v>3</v>
      </c>
      <c r="G12795">
        <v>51919</v>
      </c>
      <c r="H12795" t="s">
        <v>166</v>
      </c>
      <c r="J12795" t="s">
        <v>14</v>
      </c>
      <c r="K12795">
        <v>62</v>
      </c>
      <c r="L12795" t="s">
        <v>15</v>
      </c>
    </row>
    <row r="12796" spans="1:12">
      <c r="A12796" t="e">
        <f ca="1">E00251430390021</f>
        <v>#NAME?</v>
      </c>
      <c r="B12796">
        <v>458</v>
      </c>
      <c r="C12796" t="s">
        <v>275</v>
      </c>
      <c r="D12796" s="1">
        <v>42359</v>
      </c>
      <c r="F12796">
        <v>1</v>
      </c>
      <c r="G12796">
        <v>49390</v>
      </c>
      <c r="H12796" t="s">
        <v>59</v>
      </c>
      <c r="J12796" t="s">
        <v>14</v>
      </c>
      <c r="K12796">
        <v>50</v>
      </c>
      <c r="L12796" t="s">
        <v>15</v>
      </c>
    </row>
    <row r="12797" spans="1:12">
      <c r="A12797" t="e">
        <f ca="1">E00251430390021</f>
        <v>#NAME?</v>
      </c>
      <c r="B12797">
        <v>458</v>
      </c>
      <c r="C12797" t="s">
        <v>275</v>
      </c>
      <c r="D12797" s="1">
        <v>42612</v>
      </c>
      <c r="F12797">
        <v>1</v>
      </c>
      <c r="G12797">
        <v>462</v>
      </c>
      <c r="H12797" t="s">
        <v>288</v>
      </c>
      <c r="J12797" t="s">
        <v>14</v>
      </c>
      <c r="K12797">
        <v>50</v>
      </c>
      <c r="L12797" t="s">
        <v>15</v>
      </c>
    </row>
    <row r="12798" spans="1:12">
      <c r="A12798" t="e">
        <f ca="1">E00251430390021</f>
        <v>#NAME?</v>
      </c>
      <c r="B12798">
        <v>458</v>
      </c>
      <c r="C12798" t="s">
        <v>275</v>
      </c>
      <c r="D12798" s="1">
        <v>42657</v>
      </c>
      <c r="F12798">
        <v>2</v>
      </c>
      <c r="G12798">
        <v>49390</v>
      </c>
      <c r="H12798" t="s">
        <v>59</v>
      </c>
      <c r="J12798" t="s">
        <v>14</v>
      </c>
      <c r="K12798">
        <v>51</v>
      </c>
      <c r="L12798" t="s">
        <v>15</v>
      </c>
    </row>
    <row r="12799" spans="1:12">
      <c r="A12799" t="e">
        <f ca="1">E00251531961821</f>
        <v>#NAME?</v>
      </c>
      <c r="B12799">
        <v>498</v>
      </c>
      <c r="C12799" t="s">
        <v>591</v>
      </c>
      <c r="D12799" s="1">
        <v>40983</v>
      </c>
      <c r="F12799">
        <v>2</v>
      </c>
      <c r="G12799">
        <v>49390</v>
      </c>
      <c r="H12799" t="s">
        <v>59</v>
      </c>
      <c r="J12799" t="s">
        <v>14</v>
      </c>
      <c r="K12799">
        <v>57</v>
      </c>
      <c r="L12799" t="s">
        <v>15</v>
      </c>
    </row>
    <row r="12800" spans="1:12">
      <c r="A12800" t="e">
        <f ca="1">E00251617668521</f>
        <v>#NAME?</v>
      </c>
      <c r="B12800">
        <v>448</v>
      </c>
      <c r="C12800" t="s">
        <v>112</v>
      </c>
      <c r="D12800" s="1">
        <v>41037</v>
      </c>
      <c r="F12800">
        <v>2</v>
      </c>
      <c r="G12800">
        <v>5589</v>
      </c>
      <c r="H12800" t="s">
        <v>152</v>
      </c>
      <c r="J12800" t="s">
        <v>14</v>
      </c>
      <c r="K12800">
        <v>55</v>
      </c>
      <c r="L12800" t="s">
        <v>15</v>
      </c>
    </row>
    <row r="12801" spans="1:12">
      <c r="A12801" t="e">
        <f ca="1">E00251617668521</f>
        <v>#NAME?</v>
      </c>
      <c r="B12801">
        <v>448</v>
      </c>
      <c r="C12801" t="s">
        <v>112</v>
      </c>
      <c r="D12801" s="1">
        <v>41656</v>
      </c>
      <c r="F12801">
        <v>2</v>
      </c>
      <c r="G12801">
        <v>6029</v>
      </c>
      <c r="H12801" t="s">
        <v>728</v>
      </c>
      <c r="J12801" t="s">
        <v>14</v>
      </c>
      <c r="K12801">
        <v>57</v>
      </c>
      <c r="L12801" t="s">
        <v>15</v>
      </c>
    </row>
    <row r="12802" spans="1:12">
      <c r="A12802" t="e">
        <f ca="1">E00251531961821</f>
        <v>#NAME?</v>
      </c>
      <c r="B12802">
        <v>498</v>
      </c>
      <c r="C12802" t="s">
        <v>591</v>
      </c>
      <c r="D12802" s="1">
        <v>42922</v>
      </c>
      <c r="F12802">
        <v>3</v>
      </c>
      <c r="G12802">
        <v>29620</v>
      </c>
      <c r="H12802" t="s">
        <v>460</v>
      </c>
      <c r="J12802" t="s">
        <v>14</v>
      </c>
      <c r="K12802">
        <v>62</v>
      </c>
      <c r="L12802" t="s">
        <v>15</v>
      </c>
    </row>
    <row r="12803" spans="1:12">
      <c r="A12803" t="e">
        <f ca="1">E00251531961821</f>
        <v>#NAME?</v>
      </c>
      <c r="B12803">
        <v>498</v>
      </c>
      <c r="C12803" t="s">
        <v>591</v>
      </c>
      <c r="D12803" s="1">
        <v>42928</v>
      </c>
      <c r="F12803">
        <v>2</v>
      </c>
      <c r="G12803">
        <v>4619</v>
      </c>
      <c r="H12803" t="s">
        <v>613</v>
      </c>
      <c r="J12803" t="s">
        <v>14</v>
      </c>
      <c r="K12803">
        <v>62</v>
      </c>
      <c r="L12803" t="s">
        <v>15</v>
      </c>
    </row>
    <row r="12804" spans="1:12">
      <c r="A12804" t="e">
        <f ca="1">E00251531961821</f>
        <v>#NAME?</v>
      </c>
      <c r="B12804">
        <v>498</v>
      </c>
      <c r="C12804" t="s">
        <v>591</v>
      </c>
      <c r="D12804" s="1">
        <v>42954</v>
      </c>
      <c r="F12804">
        <v>1</v>
      </c>
      <c r="G12804">
        <v>7231</v>
      </c>
      <c r="H12804" t="s">
        <v>128</v>
      </c>
      <c r="J12804" t="s">
        <v>14</v>
      </c>
      <c r="K12804">
        <v>62</v>
      </c>
      <c r="L12804" t="s">
        <v>15</v>
      </c>
    </row>
    <row r="12805" spans="1:12">
      <c r="A12805" t="e">
        <f ca="1">E00251430390021</f>
        <v>#NAME?</v>
      </c>
      <c r="B12805">
        <v>458</v>
      </c>
      <c r="C12805" t="s">
        <v>275</v>
      </c>
      <c r="D12805" s="1">
        <v>41687</v>
      </c>
      <c r="F12805">
        <v>1</v>
      </c>
      <c r="G12805">
        <v>72632</v>
      </c>
      <c r="H12805" t="s">
        <v>107</v>
      </c>
      <c r="J12805" t="s">
        <v>14</v>
      </c>
      <c r="K12805">
        <v>48</v>
      </c>
      <c r="L12805" t="s">
        <v>15</v>
      </c>
    </row>
    <row r="12806" spans="1:12">
      <c r="A12806" t="e">
        <f ca="1">E00251430390021</f>
        <v>#NAME?</v>
      </c>
      <c r="B12806">
        <v>458</v>
      </c>
      <c r="C12806" t="s">
        <v>275</v>
      </c>
      <c r="D12806" s="1">
        <v>41988</v>
      </c>
      <c r="F12806">
        <v>2</v>
      </c>
      <c r="G12806">
        <v>1121</v>
      </c>
      <c r="H12806" t="s">
        <v>894</v>
      </c>
      <c r="J12806" t="s">
        <v>14</v>
      </c>
      <c r="K12806">
        <v>49</v>
      </c>
      <c r="L12806" t="s">
        <v>15</v>
      </c>
    </row>
    <row r="12807" spans="1:12">
      <c r="A12807" t="e">
        <f ca="1">E00251429284421</f>
        <v>#NAME?</v>
      </c>
      <c r="B12807">
        <v>292</v>
      </c>
      <c r="C12807" t="s">
        <v>467</v>
      </c>
      <c r="D12807" s="1">
        <v>41671</v>
      </c>
      <c r="F12807">
        <v>3</v>
      </c>
      <c r="G12807">
        <v>49390</v>
      </c>
      <c r="H12807" t="s">
        <v>59</v>
      </c>
      <c r="J12807" t="s">
        <v>14</v>
      </c>
      <c r="K12807">
        <v>58</v>
      </c>
      <c r="L12807" t="s">
        <v>15</v>
      </c>
    </row>
    <row r="12808" spans="1:12">
      <c r="A12808" t="e">
        <f ca="1">E00251429284421</f>
        <v>#NAME?</v>
      </c>
      <c r="B12808">
        <v>292</v>
      </c>
      <c r="C12808" t="s">
        <v>467</v>
      </c>
      <c r="D12808" s="1">
        <v>41724</v>
      </c>
      <c r="F12808">
        <v>2</v>
      </c>
      <c r="G12808">
        <v>71536</v>
      </c>
      <c r="H12808" t="s">
        <v>70</v>
      </c>
      <c r="J12808" t="s">
        <v>14</v>
      </c>
      <c r="K12808">
        <v>58</v>
      </c>
      <c r="L12808" t="s">
        <v>15</v>
      </c>
    </row>
    <row r="12809" spans="1:12">
      <c r="A12809" t="e">
        <f ca="1">E00251429284421</f>
        <v>#NAME?</v>
      </c>
      <c r="B12809">
        <v>292</v>
      </c>
      <c r="C12809" t="s">
        <v>467</v>
      </c>
      <c r="D12809" s="1">
        <v>42045</v>
      </c>
      <c r="F12809">
        <v>1</v>
      </c>
      <c r="G12809">
        <v>7242</v>
      </c>
      <c r="H12809" t="s">
        <v>93</v>
      </c>
      <c r="J12809" t="s">
        <v>14</v>
      </c>
      <c r="K12809">
        <v>59</v>
      </c>
      <c r="L12809" t="s">
        <v>15</v>
      </c>
    </row>
    <row r="12810" spans="1:12">
      <c r="A12810" t="e">
        <f ca="1">E00251510740021</f>
        <v>#NAME?</v>
      </c>
      <c r="B12810">
        <v>121</v>
      </c>
      <c r="C12810" t="s">
        <v>698</v>
      </c>
      <c r="D12810" s="1">
        <v>41809</v>
      </c>
      <c r="F12810">
        <v>1</v>
      </c>
      <c r="G12810">
        <v>4719</v>
      </c>
      <c r="H12810" t="s">
        <v>1039</v>
      </c>
      <c r="J12810" t="s">
        <v>14</v>
      </c>
      <c r="K12810">
        <v>49</v>
      </c>
      <c r="L12810" t="s">
        <v>15</v>
      </c>
    </row>
    <row r="12811" spans="1:12">
      <c r="A12811" t="e">
        <f ca="1">E00251510740021</f>
        <v>#NAME?</v>
      </c>
      <c r="B12811">
        <v>121</v>
      </c>
      <c r="C12811" t="s">
        <v>698</v>
      </c>
      <c r="D12811" s="1">
        <v>41809</v>
      </c>
      <c r="F12811">
        <v>2</v>
      </c>
      <c r="G12811">
        <v>4556</v>
      </c>
      <c r="H12811" t="s">
        <v>121</v>
      </c>
      <c r="J12811" t="s">
        <v>14</v>
      </c>
      <c r="K12811">
        <v>49</v>
      </c>
      <c r="L12811" t="s">
        <v>15</v>
      </c>
    </row>
    <row r="12812" spans="1:12">
      <c r="A12812" t="e">
        <f ca="1">E00251617668521</f>
        <v>#NAME?</v>
      </c>
      <c r="B12812">
        <v>448</v>
      </c>
      <c r="C12812" t="s">
        <v>112</v>
      </c>
      <c r="D12812" s="1">
        <v>40955</v>
      </c>
      <c r="F12812">
        <v>1</v>
      </c>
      <c r="G12812">
        <v>30000</v>
      </c>
      <c r="H12812" t="s">
        <v>144</v>
      </c>
      <c r="J12812" t="s">
        <v>14</v>
      </c>
      <c r="K12812">
        <v>55</v>
      </c>
      <c r="L12812" t="s">
        <v>15</v>
      </c>
    </row>
    <row r="12813" spans="1:12">
      <c r="A12813" t="e">
        <f ca="1">E00251429284421</f>
        <v>#NAME?</v>
      </c>
      <c r="B12813">
        <v>292</v>
      </c>
      <c r="C12813" t="s">
        <v>467</v>
      </c>
      <c r="D12813" s="1">
        <v>42759</v>
      </c>
      <c r="F12813">
        <v>4</v>
      </c>
      <c r="G12813">
        <v>49390</v>
      </c>
      <c r="H12813" t="s">
        <v>59</v>
      </c>
      <c r="J12813" t="s">
        <v>14</v>
      </c>
      <c r="K12813">
        <v>61</v>
      </c>
      <c r="L12813" t="s">
        <v>15</v>
      </c>
    </row>
    <row r="12814" spans="1:12">
      <c r="A12814" t="e">
        <f ca="1">E00251429284421</f>
        <v>#NAME?</v>
      </c>
      <c r="B12814">
        <v>753</v>
      </c>
      <c r="C12814" t="s">
        <v>545</v>
      </c>
      <c r="D12814" s="1">
        <v>41299</v>
      </c>
      <c r="E12814">
        <v>0</v>
      </c>
      <c r="F12814">
        <v>2</v>
      </c>
      <c r="G12814">
        <v>71594</v>
      </c>
      <c r="H12814" t="s">
        <v>1311</v>
      </c>
      <c r="J12814" t="s">
        <v>34</v>
      </c>
      <c r="K12814">
        <v>57</v>
      </c>
      <c r="L12814" t="s">
        <v>15</v>
      </c>
    </row>
    <row r="12815" spans="1:12">
      <c r="A12815" t="e">
        <f ca="1">E00251510740021</f>
        <v>#NAME?</v>
      </c>
      <c r="B12815">
        <v>121</v>
      </c>
      <c r="C12815" t="s">
        <v>698</v>
      </c>
      <c r="D12815" s="1">
        <v>41326</v>
      </c>
      <c r="F12815">
        <v>1</v>
      </c>
      <c r="G12815">
        <v>5693</v>
      </c>
      <c r="H12815" t="s">
        <v>358</v>
      </c>
      <c r="J12815" t="s">
        <v>14</v>
      </c>
      <c r="K12815">
        <v>47</v>
      </c>
      <c r="L12815" t="s">
        <v>15</v>
      </c>
    </row>
    <row r="12816" spans="1:12">
      <c r="A12816" t="e">
        <f ca="1">E00251528877721</f>
        <v>#NAME?</v>
      </c>
      <c r="B12816">
        <v>274</v>
      </c>
      <c r="C12816" t="s">
        <v>506</v>
      </c>
      <c r="D12816" s="1">
        <v>41649</v>
      </c>
      <c r="F12816">
        <v>2</v>
      </c>
      <c r="G12816">
        <v>7231</v>
      </c>
      <c r="H12816" t="s">
        <v>128</v>
      </c>
      <c r="J12816" t="s">
        <v>14</v>
      </c>
      <c r="K12816">
        <v>47</v>
      </c>
      <c r="L12816" t="s">
        <v>15</v>
      </c>
    </row>
    <row r="12817" spans="1:12">
      <c r="A12817" t="e">
        <f ca="1">E00251528877721</f>
        <v>#NAME?</v>
      </c>
      <c r="B12817">
        <v>292</v>
      </c>
      <c r="C12817" t="s">
        <v>467</v>
      </c>
      <c r="D12817" s="1">
        <v>42809</v>
      </c>
      <c r="F12817">
        <v>1</v>
      </c>
      <c r="G12817">
        <v>7242</v>
      </c>
      <c r="H12817" t="s">
        <v>93</v>
      </c>
      <c r="J12817" t="s">
        <v>14</v>
      </c>
      <c r="K12817">
        <v>50</v>
      </c>
      <c r="L12817" t="s">
        <v>15</v>
      </c>
    </row>
    <row r="12818" spans="1:12">
      <c r="A12818" t="e">
        <f ca="1">E00251715760521</f>
        <v>#NAME?</v>
      </c>
      <c r="B12818">
        <v>454</v>
      </c>
      <c r="C12818" t="s">
        <v>179</v>
      </c>
      <c r="D12818" s="1">
        <v>41803</v>
      </c>
      <c r="F12818">
        <v>1</v>
      </c>
      <c r="G12818">
        <v>84500</v>
      </c>
      <c r="H12818" t="s">
        <v>511</v>
      </c>
      <c r="J12818" t="s">
        <v>14</v>
      </c>
      <c r="K12818">
        <v>49</v>
      </c>
      <c r="L12818" t="s">
        <v>15</v>
      </c>
    </row>
    <row r="12819" spans="1:12">
      <c r="A12819" t="e">
        <f ca="1">E00251617668521</f>
        <v>#NAME?</v>
      </c>
      <c r="B12819">
        <v>448</v>
      </c>
      <c r="C12819" t="s">
        <v>112</v>
      </c>
      <c r="D12819" s="1">
        <v>41401</v>
      </c>
      <c r="F12819">
        <v>1</v>
      </c>
      <c r="G12819">
        <v>4439</v>
      </c>
      <c r="H12819" t="s">
        <v>702</v>
      </c>
      <c r="J12819" t="s">
        <v>14</v>
      </c>
      <c r="K12819">
        <v>56</v>
      </c>
      <c r="L12819" t="s">
        <v>15</v>
      </c>
    </row>
    <row r="12820" spans="1:12">
      <c r="A12820" t="e">
        <f ca="1">E00251617668521</f>
        <v>#NAME?</v>
      </c>
      <c r="B12820">
        <v>448</v>
      </c>
      <c r="C12820" t="s">
        <v>112</v>
      </c>
      <c r="D12820" s="1">
        <v>42076</v>
      </c>
      <c r="F12820">
        <v>1</v>
      </c>
      <c r="G12820">
        <v>4439</v>
      </c>
      <c r="H12820" t="s">
        <v>702</v>
      </c>
      <c r="J12820" t="s">
        <v>14</v>
      </c>
      <c r="K12820">
        <v>58</v>
      </c>
      <c r="L12820" t="s">
        <v>15</v>
      </c>
    </row>
    <row r="12821" spans="1:12">
      <c r="A12821" t="e">
        <f ca="1">E00251514218521</f>
        <v>#NAME?</v>
      </c>
      <c r="B12821">
        <v>438</v>
      </c>
      <c r="C12821" t="s">
        <v>474</v>
      </c>
      <c r="D12821" s="1">
        <v>41701</v>
      </c>
      <c r="F12821">
        <v>3</v>
      </c>
      <c r="G12821">
        <v>4019</v>
      </c>
      <c r="H12821" t="s">
        <v>26</v>
      </c>
      <c r="J12821" t="s">
        <v>14</v>
      </c>
      <c r="K12821">
        <v>54</v>
      </c>
      <c r="L12821" t="s">
        <v>15</v>
      </c>
    </row>
    <row r="12822" spans="1:12">
      <c r="A12822" t="e">
        <f ca="1">E00251514218521</f>
        <v>#NAME?</v>
      </c>
      <c r="B12822">
        <v>438</v>
      </c>
      <c r="C12822" t="s">
        <v>474</v>
      </c>
      <c r="D12822" s="1">
        <v>42432</v>
      </c>
      <c r="F12822">
        <v>2</v>
      </c>
      <c r="G12822">
        <v>25000</v>
      </c>
      <c r="H12822" t="s">
        <v>178</v>
      </c>
      <c r="J12822" t="s">
        <v>14</v>
      </c>
      <c r="K12822">
        <v>56</v>
      </c>
      <c r="L12822" t="s">
        <v>15</v>
      </c>
    </row>
    <row r="12823" spans="1:12">
      <c r="A12823" t="e">
        <f ca="1">E00251514218521</f>
        <v>#NAME?</v>
      </c>
      <c r="B12823">
        <v>438</v>
      </c>
      <c r="C12823" t="s">
        <v>474</v>
      </c>
      <c r="D12823" s="1">
        <v>42649</v>
      </c>
      <c r="F12823">
        <v>1</v>
      </c>
      <c r="G12823">
        <v>29690</v>
      </c>
      <c r="H12823" t="s">
        <v>52</v>
      </c>
      <c r="J12823" t="s">
        <v>14</v>
      </c>
      <c r="K12823">
        <v>57</v>
      </c>
      <c r="L12823" t="s">
        <v>15</v>
      </c>
    </row>
    <row r="12824" spans="1:12">
      <c r="A12824" t="e">
        <f ca="1">E00251514218521</f>
        <v>#NAME?</v>
      </c>
      <c r="B12824">
        <v>438</v>
      </c>
      <c r="C12824" t="s">
        <v>474</v>
      </c>
      <c r="D12824" s="1">
        <v>42767</v>
      </c>
      <c r="F12824">
        <v>3</v>
      </c>
      <c r="G12824">
        <v>7880</v>
      </c>
      <c r="H12824" t="s">
        <v>213</v>
      </c>
      <c r="J12824" t="s">
        <v>14</v>
      </c>
      <c r="K12824">
        <v>57</v>
      </c>
      <c r="L12824" t="s">
        <v>22</v>
      </c>
    </row>
    <row r="12825" spans="1:12">
      <c r="A12825" t="e">
        <f ca="1">E00251616879521</f>
        <v>#NAME?</v>
      </c>
      <c r="B12825">
        <v>744</v>
      </c>
      <c r="C12825" t="s">
        <v>308</v>
      </c>
      <c r="D12825" s="1">
        <v>42061</v>
      </c>
      <c r="F12825">
        <v>1</v>
      </c>
      <c r="G12825">
        <v>7999</v>
      </c>
      <c r="H12825" t="s">
        <v>80</v>
      </c>
      <c r="I12825" t="s">
        <v>56</v>
      </c>
      <c r="J12825" t="s">
        <v>57</v>
      </c>
      <c r="K12825">
        <v>53</v>
      </c>
      <c r="L12825" t="s">
        <v>15</v>
      </c>
    </row>
    <row r="12826" spans="1:12">
      <c r="A12826" t="e">
        <f ca="1">E00251417971421</f>
        <v>#NAME?</v>
      </c>
      <c r="B12826">
        <v>51</v>
      </c>
      <c r="C12826" t="s">
        <v>372</v>
      </c>
      <c r="D12826" s="1">
        <v>43011</v>
      </c>
      <c r="F12826">
        <v>2</v>
      </c>
      <c r="G12826">
        <v>2729</v>
      </c>
      <c r="H12826" t="s">
        <v>115</v>
      </c>
      <c r="J12826" t="s">
        <v>14</v>
      </c>
      <c r="K12826">
        <v>54</v>
      </c>
      <c r="L12826" t="s">
        <v>15</v>
      </c>
    </row>
    <row r="12827" spans="1:12">
      <c r="A12827" t="e">
        <f ca="1">E00251417971421</f>
        <v>#NAME?</v>
      </c>
      <c r="B12827">
        <v>51</v>
      </c>
      <c r="C12827" t="s">
        <v>372</v>
      </c>
      <c r="D12827" s="1">
        <v>42590</v>
      </c>
      <c r="F12827">
        <v>1</v>
      </c>
      <c r="G12827">
        <v>3688</v>
      </c>
      <c r="H12827" t="s">
        <v>632</v>
      </c>
      <c r="J12827" t="s">
        <v>14</v>
      </c>
      <c r="K12827">
        <v>53</v>
      </c>
      <c r="L12827" t="s">
        <v>15</v>
      </c>
    </row>
    <row r="12828" spans="1:12">
      <c r="A12828" t="e">
        <f ca="1">E00251514218521</f>
        <v>#NAME?</v>
      </c>
      <c r="B12828">
        <v>827</v>
      </c>
      <c r="C12828" t="s">
        <v>205</v>
      </c>
      <c r="D12828" s="1">
        <v>42024</v>
      </c>
      <c r="E12828">
        <v>0</v>
      </c>
      <c r="F12828">
        <v>1</v>
      </c>
      <c r="G12828">
        <v>3540</v>
      </c>
      <c r="H12828" t="s">
        <v>436</v>
      </c>
      <c r="J12828" t="s">
        <v>34</v>
      </c>
      <c r="K12828">
        <v>55</v>
      </c>
      <c r="L12828" t="s">
        <v>15</v>
      </c>
    </row>
    <row r="12829" spans="1:12">
      <c r="A12829" t="e">
        <f ca="1">E00251514878421</f>
        <v>#NAME?</v>
      </c>
      <c r="B12829">
        <v>6156</v>
      </c>
      <c r="C12829" t="s">
        <v>352</v>
      </c>
      <c r="D12829" s="1">
        <v>42867</v>
      </c>
      <c r="F12829">
        <v>3</v>
      </c>
      <c r="G12829">
        <v>7202</v>
      </c>
      <c r="H12829" t="s">
        <v>594</v>
      </c>
      <c r="J12829" t="s">
        <v>14</v>
      </c>
      <c r="K12829">
        <v>59</v>
      </c>
      <c r="L12829" t="s">
        <v>15</v>
      </c>
    </row>
    <row r="12830" spans="1:12">
      <c r="A12830" t="e">
        <f ca="1">E00251514218521</f>
        <v>#NAME?</v>
      </c>
      <c r="B12830">
        <v>438</v>
      </c>
      <c r="C12830" t="s">
        <v>474</v>
      </c>
      <c r="D12830" s="1">
        <v>41051</v>
      </c>
      <c r="F12830">
        <v>2</v>
      </c>
      <c r="G12830">
        <v>78650</v>
      </c>
      <c r="H12830" t="s">
        <v>414</v>
      </c>
      <c r="J12830" t="s">
        <v>14</v>
      </c>
      <c r="K12830">
        <v>52</v>
      </c>
      <c r="L12830" t="s">
        <v>22</v>
      </c>
    </row>
    <row r="12831" spans="1:12">
      <c r="A12831" t="e">
        <f ca="1">E00251432443121</f>
        <v>#NAME?</v>
      </c>
      <c r="B12831">
        <v>496</v>
      </c>
      <c r="C12831" t="s">
        <v>365</v>
      </c>
      <c r="D12831" s="1">
        <v>41481</v>
      </c>
      <c r="F12831">
        <v>2</v>
      </c>
      <c r="G12831">
        <v>2729</v>
      </c>
      <c r="H12831" t="s">
        <v>115</v>
      </c>
      <c r="J12831" t="s">
        <v>14</v>
      </c>
      <c r="K12831">
        <v>48</v>
      </c>
      <c r="L12831" t="s">
        <v>15</v>
      </c>
    </row>
    <row r="12832" spans="1:12">
      <c r="A12832" t="e">
        <f ca="1">E00251432443121</f>
        <v>#NAME?</v>
      </c>
      <c r="B12832">
        <v>496</v>
      </c>
      <c r="C12832" t="s">
        <v>365</v>
      </c>
      <c r="D12832" s="1">
        <v>42772</v>
      </c>
      <c r="F12832">
        <v>1</v>
      </c>
      <c r="G12832">
        <v>4019</v>
      </c>
      <c r="H12832" t="s">
        <v>26</v>
      </c>
      <c r="J12832" t="s">
        <v>14</v>
      </c>
      <c r="K12832">
        <v>51</v>
      </c>
      <c r="L12832" t="s">
        <v>15</v>
      </c>
    </row>
    <row r="12833" spans="1:12">
      <c r="A12833" t="e">
        <f ca="1">E00251432443121</f>
        <v>#NAME?</v>
      </c>
      <c r="B12833">
        <v>496</v>
      </c>
      <c r="C12833" t="s">
        <v>365</v>
      </c>
      <c r="D12833" s="1">
        <v>43061</v>
      </c>
      <c r="F12833">
        <v>1</v>
      </c>
      <c r="G12833">
        <v>4019</v>
      </c>
      <c r="H12833" t="s">
        <v>26</v>
      </c>
      <c r="J12833" t="s">
        <v>14</v>
      </c>
      <c r="K12833">
        <v>52</v>
      </c>
      <c r="L12833" t="s">
        <v>15</v>
      </c>
    </row>
    <row r="12834" spans="1:12">
      <c r="A12834" t="e">
        <f t="shared" ref="A12834:A12839" ca="1" si="122">E00251514218521</f>
        <v>#NAME?</v>
      </c>
      <c r="B12834">
        <v>438</v>
      </c>
      <c r="C12834" t="s">
        <v>474</v>
      </c>
      <c r="D12834" s="1">
        <v>41109</v>
      </c>
      <c r="F12834">
        <v>1</v>
      </c>
      <c r="G12834">
        <v>30000</v>
      </c>
      <c r="H12834" t="s">
        <v>144</v>
      </c>
      <c r="J12834" t="s">
        <v>14</v>
      </c>
      <c r="K12834">
        <v>52</v>
      </c>
      <c r="L12834" t="s">
        <v>15</v>
      </c>
    </row>
    <row r="12835" spans="1:12">
      <c r="A12835" t="e">
        <f t="shared" ca="1" si="122"/>
        <v>#NAME?</v>
      </c>
      <c r="B12835">
        <v>438</v>
      </c>
      <c r="C12835" t="s">
        <v>474</v>
      </c>
      <c r="D12835" s="1">
        <v>41208</v>
      </c>
      <c r="F12835">
        <v>1</v>
      </c>
      <c r="G12835">
        <v>79029</v>
      </c>
      <c r="H12835" t="s">
        <v>21</v>
      </c>
      <c r="J12835" t="s">
        <v>14</v>
      </c>
      <c r="K12835">
        <v>53</v>
      </c>
      <c r="L12835" t="s">
        <v>22</v>
      </c>
    </row>
    <row r="12836" spans="1:12">
      <c r="A12836" t="e">
        <f t="shared" ca="1" si="122"/>
        <v>#NAME?</v>
      </c>
      <c r="B12836">
        <v>438</v>
      </c>
      <c r="C12836" t="s">
        <v>474</v>
      </c>
      <c r="D12836" s="1">
        <v>40961</v>
      </c>
      <c r="F12836">
        <v>3</v>
      </c>
      <c r="G12836">
        <v>30983</v>
      </c>
      <c r="H12836" t="s">
        <v>325</v>
      </c>
      <c r="J12836" t="s">
        <v>14</v>
      </c>
      <c r="K12836">
        <v>52</v>
      </c>
      <c r="L12836" t="s">
        <v>15</v>
      </c>
    </row>
    <row r="12837" spans="1:12">
      <c r="A12837" t="e">
        <f t="shared" ca="1" si="122"/>
        <v>#NAME?</v>
      </c>
      <c r="B12837">
        <v>438</v>
      </c>
      <c r="C12837" t="s">
        <v>474</v>
      </c>
      <c r="D12837" s="1">
        <v>42514</v>
      </c>
      <c r="F12837">
        <v>1</v>
      </c>
      <c r="G12837">
        <v>25000</v>
      </c>
      <c r="H12837" t="s">
        <v>178</v>
      </c>
      <c r="J12837" t="s">
        <v>14</v>
      </c>
      <c r="K12837">
        <v>56</v>
      </c>
      <c r="L12837" t="s">
        <v>15</v>
      </c>
    </row>
    <row r="12838" spans="1:12">
      <c r="A12838" t="e">
        <f t="shared" ca="1" si="122"/>
        <v>#NAME?</v>
      </c>
      <c r="B12838">
        <v>438</v>
      </c>
      <c r="C12838" t="s">
        <v>474</v>
      </c>
      <c r="D12838" s="1">
        <v>42696</v>
      </c>
      <c r="F12838">
        <v>1</v>
      </c>
      <c r="G12838">
        <v>7291</v>
      </c>
      <c r="H12838" t="s">
        <v>163</v>
      </c>
      <c r="J12838" t="s">
        <v>14</v>
      </c>
      <c r="K12838">
        <v>57</v>
      </c>
      <c r="L12838" t="s">
        <v>15</v>
      </c>
    </row>
    <row r="12839" spans="1:12">
      <c r="A12839" t="e">
        <f t="shared" ca="1" si="122"/>
        <v>#NAME?</v>
      </c>
      <c r="B12839">
        <v>438</v>
      </c>
      <c r="C12839" t="s">
        <v>474</v>
      </c>
      <c r="D12839" s="1">
        <v>42790</v>
      </c>
      <c r="F12839">
        <v>5</v>
      </c>
      <c r="G12839">
        <v>7904</v>
      </c>
      <c r="H12839" t="s">
        <v>75</v>
      </c>
      <c r="J12839" t="s">
        <v>14</v>
      </c>
      <c r="K12839">
        <v>57</v>
      </c>
      <c r="L12839" t="s">
        <v>22</v>
      </c>
    </row>
    <row r="12840" spans="1:12">
      <c r="A12840" t="e">
        <f ca="1">E00251617668521</f>
        <v>#NAME?</v>
      </c>
      <c r="B12840">
        <v>448</v>
      </c>
      <c r="C12840" t="s">
        <v>112</v>
      </c>
      <c r="D12840" s="1">
        <v>40981</v>
      </c>
      <c r="F12840">
        <v>1</v>
      </c>
      <c r="G12840">
        <v>30000</v>
      </c>
      <c r="H12840" t="s">
        <v>144</v>
      </c>
      <c r="J12840" t="s">
        <v>14</v>
      </c>
      <c r="K12840">
        <v>55</v>
      </c>
      <c r="L12840" t="s">
        <v>15</v>
      </c>
    </row>
    <row r="12841" spans="1:12">
      <c r="A12841" t="e">
        <f ca="1">E00251514218521</f>
        <v>#NAME?</v>
      </c>
      <c r="B12841">
        <v>438</v>
      </c>
      <c r="C12841" t="s">
        <v>474</v>
      </c>
      <c r="D12841" s="1">
        <v>42577</v>
      </c>
      <c r="F12841">
        <v>1</v>
      </c>
      <c r="G12841">
        <v>7291</v>
      </c>
      <c r="H12841" t="s">
        <v>163</v>
      </c>
      <c r="J12841" t="s">
        <v>14</v>
      </c>
      <c r="K12841">
        <v>56</v>
      </c>
      <c r="L12841" t="s">
        <v>15</v>
      </c>
    </row>
    <row r="12842" spans="1:12">
      <c r="A12842" t="e">
        <f ca="1">E00251514218521</f>
        <v>#NAME?</v>
      </c>
      <c r="B12842">
        <v>438</v>
      </c>
      <c r="C12842" t="s">
        <v>474</v>
      </c>
      <c r="D12842" s="1">
        <v>41051</v>
      </c>
      <c r="F12842">
        <v>4</v>
      </c>
      <c r="G12842">
        <v>4019</v>
      </c>
      <c r="H12842" t="s">
        <v>26</v>
      </c>
      <c r="J12842" t="s">
        <v>14</v>
      </c>
      <c r="K12842">
        <v>52</v>
      </c>
      <c r="L12842" t="s">
        <v>15</v>
      </c>
    </row>
    <row r="12843" spans="1:12">
      <c r="A12843" t="e">
        <f ca="1">E00251432443121</f>
        <v>#NAME?</v>
      </c>
      <c r="B12843">
        <v>496</v>
      </c>
      <c r="C12843" t="s">
        <v>365</v>
      </c>
      <c r="D12843" s="1">
        <v>42943</v>
      </c>
      <c r="F12843">
        <v>2</v>
      </c>
      <c r="G12843">
        <v>2113</v>
      </c>
      <c r="H12843" t="s">
        <v>579</v>
      </c>
      <c r="J12843" t="s">
        <v>14</v>
      </c>
      <c r="K12843">
        <v>52</v>
      </c>
      <c r="L12843" t="s">
        <v>15</v>
      </c>
    </row>
    <row r="12844" spans="1:12">
      <c r="A12844" t="e">
        <f ca="1">E00251722805021</f>
        <v>#NAME?</v>
      </c>
      <c r="B12844">
        <v>373</v>
      </c>
      <c r="C12844" t="s">
        <v>749</v>
      </c>
      <c r="D12844" s="1">
        <v>41537</v>
      </c>
      <c r="F12844">
        <v>1</v>
      </c>
      <c r="G12844">
        <v>1179</v>
      </c>
      <c r="H12844" t="s">
        <v>180</v>
      </c>
      <c r="J12844" t="s">
        <v>14</v>
      </c>
      <c r="K12844">
        <v>36</v>
      </c>
      <c r="L12844" t="s">
        <v>15</v>
      </c>
    </row>
    <row r="12845" spans="1:12">
      <c r="A12845" t="e">
        <f ca="1">E00251722805021</f>
        <v>#NAME?</v>
      </c>
      <c r="B12845">
        <v>373</v>
      </c>
      <c r="C12845" t="s">
        <v>749</v>
      </c>
      <c r="D12845" s="1">
        <v>41694</v>
      </c>
      <c r="F12845">
        <v>1</v>
      </c>
      <c r="G12845">
        <v>5225</v>
      </c>
      <c r="H12845" t="s">
        <v>280</v>
      </c>
      <c r="J12845" t="s">
        <v>14</v>
      </c>
      <c r="K12845">
        <v>36</v>
      </c>
      <c r="L12845" t="s">
        <v>15</v>
      </c>
    </row>
    <row r="12846" spans="1:12">
      <c r="A12846" t="e">
        <f ca="1">E00251417971421</f>
        <v>#NAME?</v>
      </c>
      <c r="B12846">
        <v>51</v>
      </c>
      <c r="C12846" t="s">
        <v>372</v>
      </c>
      <c r="D12846" s="1">
        <v>42864</v>
      </c>
      <c r="F12846">
        <v>6</v>
      </c>
      <c r="G12846">
        <v>72871</v>
      </c>
      <c r="H12846" t="s">
        <v>685</v>
      </c>
      <c r="J12846" t="s">
        <v>14</v>
      </c>
      <c r="K12846">
        <v>54</v>
      </c>
      <c r="L12846" t="s">
        <v>15</v>
      </c>
    </row>
    <row r="12847" spans="1:12">
      <c r="A12847" t="e">
        <f t="shared" ref="A12847:A12852" ca="1" si="123">E00251537633921</f>
        <v>#NAME?</v>
      </c>
      <c r="B12847">
        <v>458</v>
      </c>
      <c r="C12847" t="s">
        <v>275</v>
      </c>
      <c r="D12847" s="1">
        <v>42440</v>
      </c>
      <c r="F12847">
        <v>4</v>
      </c>
      <c r="G12847">
        <v>4019</v>
      </c>
      <c r="H12847" t="s">
        <v>26</v>
      </c>
      <c r="J12847" t="s">
        <v>14</v>
      </c>
      <c r="K12847">
        <v>52</v>
      </c>
      <c r="L12847" t="s">
        <v>15</v>
      </c>
    </row>
    <row r="12848" spans="1:12">
      <c r="A12848" t="e">
        <f t="shared" ca="1" si="123"/>
        <v>#NAME?</v>
      </c>
      <c r="B12848">
        <v>458</v>
      </c>
      <c r="C12848" t="s">
        <v>275</v>
      </c>
      <c r="D12848" s="1">
        <v>42466</v>
      </c>
      <c r="F12848">
        <v>1</v>
      </c>
      <c r="G12848">
        <v>4149</v>
      </c>
      <c r="H12848" t="s">
        <v>703</v>
      </c>
      <c r="J12848" t="s">
        <v>14</v>
      </c>
      <c r="K12848">
        <v>52</v>
      </c>
      <c r="L12848" t="s">
        <v>15</v>
      </c>
    </row>
    <row r="12849" spans="1:12">
      <c r="A12849" t="e">
        <f t="shared" ca="1" si="123"/>
        <v>#NAME?</v>
      </c>
      <c r="B12849">
        <v>458</v>
      </c>
      <c r="C12849" t="s">
        <v>275</v>
      </c>
      <c r="D12849" s="1">
        <v>42681</v>
      </c>
      <c r="F12849">
        <v>1</v>
      </c>
      <c r="G12849">
        <v>78057</v>
      </c>
      <c r="H12849" t="s">
        <v>140</v>
      </c>
      <c r="J12849" t="s">
        <v>14</v>
      </c>
      <c r="K12849">
        <v>53</v>
      </c>
      <c r="L12849" t="s">
        <v>22</v>
      </c>
    </row>
    <row r="12850" spans="1:12">
      <c r="A12850" t="e">
        <f t="shared" ca="1" si="123"/>
        <v>#NAME?</v>
      </c>
      <c r="B12850">
        <v>458</v>
      </c>
      <c r="C12850" t="s">
        <v>275</v>
      </c>
      <c r="D12850" s="1">
        <v>42459</v>
      </c>
      <c r="F12850">
        <v>2</v>
      </c>
      <c r="G12850">
        <v>41091</v>
      </c>
      <c r="H12850" t="s">
        <v>975</v>
      </c>
      <c r="J12850" t="s">
        <v>14</v>
      </c>
      <c r="K12850">
        <v>52</v>
      </c>
      <c r="L12850" t="s">
        <v>15</v>
      </c>
    </row>
    <row r="12851" spans="1:12">
      <c r="A12851" t="e">
        <f t="shared" ca="1" si="123"/>
        <v>#NAME?</v>
      </c>
      <c r="B12851">
        <v>458</v>
      </c>
      <c r="C12851" t="s">
        <v>275</v>
      </c>
      <c r="D12851" s="1">
        <v>42466</v>
      </c>
      <c r="F12851">
        <v>3</v>
      </c>
      <c r="G12851">
        <v>4019</v>
      </c>
      <c r="H12851" t="s">
        <v>26</v>
      </c>
      <c r="J12851" t="s">
        <v>14</v>
      </c>
      <c r="K12851">
        <v>52</v>
      </c>
      <c r="L12851" t="s">
        <v>15</v>
      </c>
    </row>
    <row r="12852" spans="1:12">
      <c r="A12852" t="e">
        <f t="shared" ca="1" si="123"/>
        <v>#NAME?</v>
      </c>
      <c r="B12852">
        <v>458</v>
      </c>
      <c r="C12852" t="s">
        <v>275</v>
      </c>
      <c r="D12852" s="1">
        <v>42674</v>
      </c>
      <c r="F12852">
        <v>3</v>
      </c>
      <c r="G12852">
        <v>4019</v>
      </c>
      <c r="H12852" t="s">
        <v>26</v>
      </c>
      <c r="J12852" t="s">
        <v>14</v>
      </c>
      <c r="K12852">
        <v>53</v>
      </c>
      <c r="L12852" t="s">
        <v>15</v>
      </c>
    </row>
    <row r="12853" spans="1:12">
      <c r="A12853" t="e">
        <f ca="1">E00251427363921</f>
        <v>#NAME?</v>
      </c>
      <c r="B12853">
        <v>11</v>
      </c>
      <c r="C12853" t="s">
        <v>245</v>
      </c>
      <c r="D12853" s="1">
        <v>41997</v>
      </c>
      <c r="F12853">
        <v>1</v>
      </c>
      <c r="G12853">
        <v>4549</v>
      </c>
      <c r="H12853" t="s">
        <v>69</v>
      </c>
      <c r="J12853" t="s">
        <v>14</v>
      </c>
      <c r="K12853">
        <v>47</v>
      </c>
      <c r="L12853" t="s">
        <v>15</v>
      </c>
    </row>
    <row r="12854" spans="1:12">
      <c r="A12854" t="e">
        <f ca="1">E00251537633921</f>
        <v>#NAME?</v>
      </c>
      <c r="B12854">
        <v>772</v>
      </c>
      <c r="C12854" t="s">
        <v>170</v>
      </c>
      <c r="D12854" s="1">
        <v>42396</v>
      </c>
      <c r="F12854">
        <v>1</v>
      </c>
      <c r="G12854">
        <v>4111</v>
      </c>
      <c r="H12854" t="s">
        <v>1131</v>
      </c>
      <c r="I12854" t="s">
        <v>56</v>
      </c>
      <c r="J12854" t="s">
        <v>57</v>
      </c>
      <c r="K12854">
        <v>52</v>
      </c>
      <c r="L12854" t="s">
        <v>15</v>
      </c>
    </row>
    <row r="12855" spans="1:12">
      <c r="A12855" t="e">
        <f ca="1">E00251537633921</f>
        <v>#NAME?</v>
      </c>
      <c r="B12855">
        <v>458</v>
      </c>
      <c r="C12855" t="s">
        <v>275</v>
      </c>
      <c r="D12855" s="1">
        <v>42459</v>
      </c>
      <c r="F12855">
        <v>3</v>
      </c>
      <c r="G12855">
        <v>41091</v>
      </c>
      <c r="H12855" t="s">
        <v>975</v>
      </c>
      <c r="J12855" t="s">
        <v>14</v>
      </c>
      <c r="K12855">
        <v>52</v>
      </c>
      <c r="L12855" t="s">
        <v>15</v>
      </c>
    </row>
    <row r="12856" spans="1:12">
      <c r="A12856" t="e">
        <f ca="1">E00251537633921</f>
        <v>#NAME?</v>
      </c>
      <c r="B12856">
        <v>458</v>
      </c>
      <c r="C12856" t="s">
        <v>275</v>
      </c>
      <c r="D12856" s="1">
        <v>42424</v>
      </c>
      <c r="F12856">
        <v>1</v>
      </c>
      <c r="G12856">
        <v>41091</v>
      </c>
      <c r="H12856" t="s">
        <v>975</v>
      </c>
      <c r="J12856" t="s">
        <v>14</v>
      </c>
      <c r="K12856">
        <v>52</v>
      </c>
      <c r="L12856" t="s">
        <v>15</v>
      </c>
    </row>
    <row r="12857" spans="1:12">
      <c r="A12857" t="e">
        <f ca="1">E00251537633921</f>
        <v>#NAME?</v>
      </c>
      <c r="B12857">
        <v>458</v>
      </c>
      <c r="C12857" t="s">
        <v>275</v>
      </c>
      <c r="D12857" s="1">
        <v>42674</v>
      </c>
      <c r="F12857">
        <v>1</v>
      </c>
      <c r="G12857">
        <v>78057</v>
      </c>
      <c r="H12857" t="s">
        <v>140</v>
      </c>
      <c r="J12857" t="s">
        <v>14</v>
      </c>
      <c r="K12857">
        <v>53</v>
      </c>
      <c r="L12857" t="s">
        <v>22</v>
      </c>
    </row>
    <row r="12858" spans="1:12">
      <c r="A12858" t="e">
        <f ca="1">E00251537633921</f>
        <v>#NAME?</v>
      </c>
      <c r="B12858">
        <v>772</v>
      </c>
      <c r="C12858" t="s">
        <v>170</v>
      </c>
      <c r="D12858" s="1">
        <v>42397</v>
      </c>
      <c r="E12858">
        <v>1</v>
      </c>
      <c r="F12858">
        <v>1</v>
      </c>
      <c r="G12858">
        <v>41071</v>
      </c>
      <c r="H12858" t="s">
        <v>1312</v>
      </c>
      <c r="J12858" t="s">
        <v>34</v>
      </c>
      <c r="K12858">
        <v>52</v>
      </c>
      <c r="L12858" t="s">
        <v>15</v>
      </c>
    </row>
    <row r="12859" spans="1:12">
      <c r="A12859" t="e">
        <f ca="1">E00251512282321</f>
        <v>#NAME?</v>
      </c>
      <c r="B12859">
        <v>3913</v>
      </c>
      <c r="C12859" t="s">
        <v>251</v>
      </c>
      <c r="D12859" s="1">
        <v>42569</v>
      </c>
      <c r="F12859">
        <v>3</v>
      </c>
      <c r="G12859">
        <v>4019</v>
      </c>
      <c r="H12859" t="s">
        <v>26</v>
      </c>
      <c r="J12859" t="s">
        <v>14</v>
      </c>
      <c r="K12859">
        <v>60</v>
      </c>
      <c r="L12859" t="s">
        <v>15</v>
      </c>
    </row>
    <row r="12860" spans="1:12">
      <c r="A12860" t="e">
        <f ca="1">E00251512282321</f>
        <v>#NAME?</v>
      </c>
      <c r="B12860">
        <v>3913</v>
      </c>
      <c r="C12860" t="s">
        <v>251</v>
      </c>
      <c r="D12860" s="1">
        <v>42573</v>
      </c>
      <c r="F12860">
        <v>2</v>
      </c>
      <c r="G12860">
        <v>1739</v>
      </c>
      <c r="H12860" t="s">
        <v>110</v>
      </c>
      <c r="J12860" t="s">
        <v>14</v>
      </c>
      <c r="K12860">
        <v>60</v>
      </c>
      <c r="L12860" t="s">
        <v>15</v>
      </c>
    </row>
    <row r="12861" spans="1:12">
      <c r="A12861" t="e">
        <f ca="1">E00251524954821</f>
        <v>#NAME?</v>
      </c>
      <c r="B12861">
        <v>1273</v>
      </c>
      <c r="C12861" t="s">
        <v>28</v>
      </c>
      <c r="D12861" s="1">
        <v>42030</v>
      </c>
      <c r="F12861">
        <v>1</v>
      </c>
      <c r="G12861">
        <v>2720</v>
      </c>
      <c r="H12861" t="s">
        <v>65</v>
      </c>
      <c r="J12861" t="s">
        <v>14</v>
      </c>
      <c r="K12861">
        <v>62</v>
      </c>
      <c r="L12861" t="s">
        <v>15</v>
      </c>
    </row>
    <row r="12862" spans="1:12">
      <c r="A12862" t="e">
        <f ca="1">E00251524954821</f>
        <v>#NAME?</v>
      </c>
      <c r="B12862">
        <v>1273</v>
      </c>
      <c r="C12862" t="s">
        <v>28</v>
      </c>
      <c r="D12862" s="1">
        <v>42724</v>
      </c>
      <c r="F12862">
        <v>1</v>
      </c>
      <c r="G12862">
        <v>2720</v>
      </c>
      <c r="H12862" t="s">
        <v>65</v>
      </c>
      <c r="J12862" t="s">
        <v>14</v>
      </c>
      <c r="K12862">
        <v>64</v>
      </c>
      <c r="L12862" t="s">
        <v>15</v>
      </c>
    </row>
    <row r="12863" spans="1:12">
      <c r="A12863" t="e">
        <f ca="1">E00251429309821</f>
        <v>#NAME?</v>
      </c>
      <c r="B12863">
        <v>272</v>
      </c>
      <c r="C12863" t="s">
        <v>174</v>
      </c>
      <c r="D12863" s="1">
        <v>42755</v>
      </c>
      <c r="E12863">
        <v>2</v>
      </c>
      <c r="F12863">
        <v>1</v>
      </c>
      <c r="G12863">
        <v>6010</v>
      </c>
      <c r="H12863" t="s">
        <v>176</v>
      </c>
      <c r="J12863" t="s">
        <v>34</v>
      </c>
      <c r="K12863">
        <v>68</v>
      </c>
      <c r="L12863" t="s">
        <v>15</v>
      </c>
    </row>
    <row r="12864" spans="1:12">
      <c r="A12864" t="e">
        <f ca="1">E00251512282321</f>
        <v>#NAME?</v>
      </c>
      <c r="B12864">
        <v>3913</v>
      </c>
      <c r="C12864" t="s">
        <v>251</v>
      </c>
      <c r="D12864" s="1">
        <v>42061</v>
      </c>
      <c r="F12864">
        <v>1</v>
      </c>
      <c r="G12864">
        <v>4019</v>
      </c>
      <c r="H12864" t="s">
        <v>26</v>
      </c>
      <c r="J12864" t="s">
        <v>14</v>
      </c>
      <c r="K12864">
        <v>59</v>
      </c>
      <c r="L12864" t="s">
        <v>15</v>
      </c>
    </row>
    <row r="12865" spans="1:12">
      <c r="A12865" t="e">
        <f ca="1">E00251512282321</f>
        <v>#NAME?</v>
      </c>
      <c r="B12865">
        <v>3913</v>
      </c>
      <c r="C12865" t="s">
        <v>251</v>
      </c>
      <c r="D12865" s="1">
        <v>42066</v>
      </c>
      <c r="F12865">
        <v>2</v>
      </c>
      <c r="G12865">
        <v>1739</v>
      </c>
      <c r="H12865" t="s">
        <v>110</v>
      </c>
      <c r="J12865" t="s">
        <v>14</v>
      </c>
      <c r="K12865">
        <v>59</v>
      </c>
      <c r="L12865" t="s">
        <v>15</v>
      </c>
    </row>
    <row r="12866" spans="1:12">
      <c r="A12866" t="e">
        <f ca="1">E00251512282321</f>
        <v>#NAME?</v>
      </c>
      <c r="B12866">
        <v>3913</v>
      </c>
      <c r="C12866" t="s">
        <v>251</v>
      </c>
      <c r="D12866" s="1">
        <v>42801</v>
      </c>
      <c r="F12866">
        <v>3</v>
      </c>
      <c r="G12866">
        <v>4019</v>
      </c>
      <c r="H12866" t="s">
        <v>26</v>
      </c>
      <c r="J12866" t="s">
        <v>14</v>
      </c>
      <c r="K12866">
        <v>61</v>
      </c>
      <c r="L12866" t="s">
        <v>15</v>
      </c>
    </row>
    <row r="12867" spans="1:12">
      <c r="A12867" t="e">
        <f ca="1">E00251429309821</f>
        <v>#NAME?</v>
      </c>
      <c r="B12867">
        <v>291</v>
      </c>
      <c r="C12867" t="s">
        <v>160</v>
      </c>
      <c r="D12867" s="1">
        <v>41577</v>
      </c>
      <c r="F12867">
        <v>2</v>
      </c>
      <c r="G12867">
        <v>4019</v>
      </c>
      <c r="H12867" t="s">
        <v>26</v>
      </c>
      <c r="J12867" t="s">
        <v>14</v>
      </c>
      <c r="K12867">
        <v>64</v>
      </c>
      <c r="L12867" t="s">
        <v>15</v>
      </c>
    </row>
    <row r="12868" spans="1:12">
      <c r="A12868" t="e">
        <f ca="1">E00251429309821</f>
        <v>#NAME?</v>
      </c>
      <c r="B12868">
        <v>291</v>
      </c>
      <c r="C12868" t="s">
        <v>160</v>
      </c>
      <c r="D12868" s="1">
        <v>41600</v>
      </c>
      <c r="F12868">
        <v>1</v>
      </c>
      <c r="G12868">
        <v>25000</v>
      </c>
      <c r="H12868" t="s">
        <v>178</v>
      </c>
      <c r="J12868" t="s">
        <v>14</v>
      </c>
      <c r="K12868">
        <v>64</v>
      </c>
      <c r="L12868" t="s">
        <v>15</v>
      </c>
    </row>
    <row r="12869" spans="1:12">
      <c r="A12869" t="e">
        <f ca="1">E00251429309821</f>
        <v>#NAME?</v>
      </c>
      <c r="B12869">
        <v>291</v>
      </c>
      <c r="C12869" t="s">
        <v>160</v>
      </c>
      <c r="D12869" s="1">
        <v>41759</v>
      </c>
      <c r="F12869">
        <v>1</v>
      </c>
      <c r="G12869">
        <v>25000</v>
      </c>
      <c r="H12869" t="s">
        <v>178</v>
      </c>
      <c r="J12869" t="s">
        <v>14</v>
      </c>
      <c r="K12869">
        <v>65</v>
      </c>
      <c r="L12869" t="s">
        <v>15</v>
      </c>
    </row>
    <row r="12870" spans="1:12">
      <c r="A12870" t="e">
        <f ca="1">E00251429309821</f>
        <v>#NAME?</v>
      </c>
      <c r="B12870">
        <v>291</v>
      </c>
      <c r="C12870" t="s">
        <v>160</v>
      </c>
      <c r="D12870" s="1">
        <v>42354</v>
      </c>
      <c r="F12870">
        <v>1</v>
      </c>
      <c r="G12870">
        <v>25000</v>
      </c>
      <c r="H12870" t="s">
        <v>178</v>
      </c>
      <c r="J12870" t="s">
        <v>14</v>
      </c>
      <c r="K12870">
        <v>66</v>
      </c>
      <c r="L12870" t="s">
        <v>15</v>
      </c>
    </row>
    <row r="12871" spans="1:12">
      <c r="A12871" t="e">
        <f ca="1">E00251429309821</f>
        <v>#NAME?</v>
      </c>
      <c r="B12871">
        <v>291</v>
      </c>
      <c r="C12871" t="s">
        <v>160</v>
      </c>
      <c r="D12871" s="1">
        <v>42671</v>
      </c>
      <c r="F12871">
        <v>1</v>
      </c>
      <c r="G12871">
        <v>25000</v>
      </c>
      <c r="H12871" t="s">
        <v>178</v>
      </c>
      <c r="J12871" t="s">
        <v>14</v>
      </c>
      <c r="K12871">
        <v>67</v>
      </c>
      <c r="L12871" t="s">
        <v>15</v>
      </c>
    </row>
    <row r="12872" spans="1:12">
      <c r="A12872" t="e">
        <f ca="1">E00251512282321</f>
        <v>#NAME?</v>
      </c>
      <c r="B12872">
        <v>3913</v>
      </c>
      <c r="C12872" t="s">
        <v>251</v>
      </c>
      <c r="D12872" s="1">
        <v>40960</v>
      </c>
      <c r="F12872">
        <v>1</v>
      </c>
      <c r="G12872">
        <v>4299</v>
      </c>
      <c r="H12872" t="s">
        <v>705</v>
      </c>
      <c r="J12872" t="s">
        <v>14</v>
      </c>
      <c r="K12872">
        <v>56</v>
      </c>
      <c r="L12872" t="s">
        <v>15</v>
      </c>
    </row>
    <row r="12873" spans="1:12">
      <c r="A12873" t="e">
        <f ca="1">E00251512282321</f>
        <v>#NAME?</v>
      </c>
      <c r="B12873">
        <v>3913</v>
      </c>
      <c r="C12873" t="s">
        <v>251</v>
      </c>
      <c r="D12873" s="1">
        <v>41232</v>
      </c>
      <c r="F12873">
        <v>1</v>
      </c>
      <c r="G12873">
        <v>4299</v>
      </c>
      <c r="H12873" t="s">
        <v>705</v>
      </c>
      <c r="J12873" t="s">
        <v>14</v>
      </c>
      <c r="K12873">
        <v>56</v>
      </c>
      <c r="L12873" t="s">
        <v>15</v>
      </c>
    </row>
    <row r="12874" spans="1:12">
      <c r="A12874" t="e">
        <f ca="1">E00251512282321</f>
        <v>#NAME?</v>
      </c>
      <c r="B12874">
        <v>3913</v>
      </c>
      <c r="C12874" t="s">
        <v>251</v>
      </c>
      <c r="D12874" s="1">
        <v>42479</v>
      </c>
      <c r="F12874">
        <v>3</v>
      </c>
      <c r="G12874">
        <v>1739</v>
      </c>
      <c r="H12874" t="s">
        <v>110</v>
      </c>
      <c r="J12874" t="s">
        <v>14</v>
      </c>
      <c r="K12874">
        <v>60</v>
      </c>
      <c r="L12874" t="s">
        <v>15</v>
      </c>
    </row>
    <row r="12875" spans="1:12">
      <c r="A12875" t="e">
        <f ca="1">E00251512282321</f>
        <v>#NAME?</v>
      </c>
      <c r="B12875">
        <v>3913</v>
      </c>
      <c r="C12875" t="s">
        <v>251</v>
      </c>
      <c r="D12875" s="1">
        <v>41223</v>
      </c>
      <c r="F12875">
        <v>2</v>
      </c>
      <c r="G12875">
        <v>4659</v>
      </c>
      <c r="H12875" t="s">
        <v>47</v>
      </c>
      <c r="J12875" t="s">
        <v>14</v>
      </c>
      <c r="K12875">
        <v>56</v>
      </c>
      <c r="L12875" t="s">
        <v>15</v>
      </c>
    </row>
    <row r="12876" spans="1:12">
      <c r="A12876" t="e">
        <f ca="1">E00251512282321</f>
        <v>#NAME?</v>
      </c>
      <c r="B12876">
        <v>3913</v>
      </c>
      <c r="C12876" t="s">
        <v>251</v>
      </c>
      <c r="D12876" s="1">
        <v>42935</v>
      </c>
      <c r="F12876">
        <v>1</v>
      </c>
      <c r="G12876">
        <v>2169</v>
      </c>
      <c r="H12876" t="s">
        <v>40</v>
      </c>
      <c r="J12876" t="s">
        <v>14</v>
      </c>
      <c r="K12876">
        <v>61</v>
      </c>
      <c r="L12876" t="s">
        <v>15</v>
      </c>
    </row>
    <row r="12877" spans="1:12">
      <c r="A12877" t="e">
        <f ca="1">E00251429309821</f>
        <v>#NAME?</v>
      </c>
      <c r="B12877">
        <v>291</v>
      </c>
      <c r="C12877" t="s">
        <v>160</v>
      </c>
      <c r="D12877" s="1">
        <v>43034</v>
      </c>
      <c r="F12877">
        <v>4</v>
      </c>
      <c r="G12877">
        <v>60090</v>
      </c>
      <c r="H12877" t="s">
        <v>181</v>
      </c>
      <c r="J12877" t="s">
        <v>14</v>
      </c>
      <c r="K12877">
        <v>68</v>
      </c>
      <c r="L12877" t="s">
        <v>15</v>
      </c>
    </row>
    <row r="12878" spans="1:12">
      <c r="A12878" t="e">
        <f ca="1">E00251512282321</f>
        <v>#NAME?</v>
      </c>
      <c r="B12878">
        <v>3913</v>
      </c>
      <c r="C12878" t="s">
        <v>251</v>
      </c>
      <c r="D12878" s="1">
        <v>42480</v>
      </c>
      <c r="F12878">
        <v>1</v>
      </c>
      <c r="G12878">
        <v>7089</v>
      </c>
      <c r="H12878" t="s">
        <v>487</v>
      </c>
      <c r="J12878" t="s">
        <v>14</v>
      </c>
      <c r="K12878">
        <v>60</v>
      </c>
      <c r="L12878" t="s">
        <v>15</v>
      </c>
    </row>
    <row r="12879" spans="1:12">
      <c r="A12879" t="e">
        <f ca="1">E00251512282321</f>
        <v>#NAME?</v>
      </c>
      <c r="B12879">
        <v>3913</v>
      </c>
      <c r="C12879" t="s">
        <v>251</v>
      </c>
      <c r="D12879" s="1">
        <v>42102</v>
      </c>
      <c r="F12879">
        <v>1</v>
      </c>
      <c r="G12879">
        <v>4019</v>
      </c>
      <c r="H12879" t="s">
        <v>26</v>
      </c>
      <c r="J12879" t="s">
        <v>14</v>
      </c>
      <c r="K12879">
        <v>59</v>
      </c>
      <c r="L12879" t="s">
        <v>15</v>
      </c>
    </row>
    <row r="12880" spans="1:12">
      <c r="A12880" t="e">
        <f ca="1">E00251512282321</f>
        <v>#NAME?</v>
      </c>
      <c r="B12880">
        <v>3913</v>
      </c>
      <c r="C12880" t="s">
        <v>251</v>
      </c>
      <c r="D12880" s="1">
        <v>42573</v>
      </c>
      <c r="F12880">
        <v>1</v>
      </c>
      <c r="G12880">
        <v>2449</v>
      </c>
      <c r="H12880" t="s">
        <v>53</v>
      </c>
      <c r="J12880" t="s">
        <v>14</v>
      </c>
      <c r="K12880">
        <v>60</v>
      </c>
      <c r="L12880" t="s">
        <v>15</v>
      </c>
    </row>
    <row r="12881" spans="1:12">
      <c r="A12881" t="e">
        <f ca="1">E00251524954821</f>
        <v>#NAME?</v>
      </c>
      <c r="B12881">
        <v>1273</v>
      </c>
      <c r="C12881" t="s">
        <v>28</v>
      </c>
      <c r="D12881" s="1">
        <v>42682</v>
      </c>
      <c r="F12881">
        <v>1</v>
      </c>
      <c r="G12881">
        <v>2720</v>
      </c>
      <c r="H12881" t="s">
        <v>65</v>
      </c>
      <c r="J12881" t="s">
        <v>14</v>
      </c>
      <c r="K12881">
        <v>64</v>
      </c>
      <c r="L12881" t="s">
        <v>15</v>
      </c>
    </row>
    <row r="12882" spans="1:12">
      <c r="A12882" t="e">
        <f ca="1">E00251524954821</f>
        <v>#NAME?</v>
      </c>
      <c r="B12882">
        <v>1273</v>
      </c>
      <c r="C12882" t="s">
        <v>28</v>
      </c>
      <c r="D12882" s="1">
        <v>42794</v>
      </c>
      <c r="F12882">
        <v>1</v>
      </c>
      <c r="G12882">
        <v>2449</v>
      </c>
      <c r="H12882" t="s">
        <v>53</v>
      </c>
      <c r="J12882" t="s">
        <v>14</v>
      </c>
      <c r="K12882">
        <v>64</v>
      </c>
      <c r="L12882" t="s">
        <v>15</v>
      </c>
    </row>
    <row r="12883" spans="1:12">
      <c r="A12883" t="e">
        <f ca="1">E00251510737521</f>
        <v>#NAME?</v>
      </c>
      <c r="B12883">
        <v>122</v>
      </c>
      <c r="C12883" t="s">
        <v>522</v>
      </c>
      <c r="D12883" s="1">
        <v>41652</v>
      </c>
      <c r="F12883">
        <v>1</v>
      </c>
      <c r="G12883">
        <v>25000</v>
      </c>
      <c r="H12883" t="s">
        <v>178</v>
      </c>
      <c r="J12883" t="s">
        <v>14</v>
      </c>
      <c r="K12883">
        <v>64</v>
      </c>
      <c r="L12883" t="s">
        <v>15</v>
      </c>
    </row>
    <row r="12884" spans="1:12">
      <c r="A12884" t="e">
        <f ca="1">E00251510737521</f>
        <v>#NAME?</v>
      </c>
      <c r="B12884">
        <v>122</v>
      </c>
      <c r="C12884" t="s">
        <v>522</v>
      </c>
      <c r="D12884" s="1">
        <v>42058</v>
      </c>
      <c r="F12884">
        <v>1</v>
      </c>
      <c r="G12884">
        <v>25000</v>
      </c>
      <c r="H12884" t="s">
        <v>178</v>
      </c>
      <c r="J12884" t="s">
        <v>14</v>
      </c>
      <c r="K12884">
        <v>65</v>
      </c>
      <c r="L12884" t="s">
        <v>15</v>
      </c>
    </row>
    <row r="12885" spans="1:12">
      <c r="A12885" t="e">
        <f ca="1">E00251616217521</f>
        <v>#NAME?</v>
      </c>
      <c r="B12885">
        <v>7023</v>
      </c>
      <c r="C12885" t="s">
        <v>813</v>
      </c>
      <c r="D12885" s="1">
        <v>41868</v>
      </c>
      <c r="F12885">
        <v>1</v>
      </c>
      <c r="G12885">
        <v>5990</v>
      </c>
      <c r="H12885" t="s">
        <v>60</v>
      </c>
      <c r="I12885" t="s">
        <v>148</v>
      </c>
      <c r="J12885" t="s">
        <v>57</v>
      </c>
      <c r="K12885">
        <v>44</v>
      </c>
      <c r="L12885" t="s">
        <v>15</v>
      </c>
    </row>
    <row r="12886" spans="1:12">
      <c r="A12886" t="e">
        <f ca="1">E00251512197321</f>
        <v>#NAME?</v>
      </c>
      <c r="B12886">
        <v>3913</v>
      </c>
      <c r="C12886" t="s">
        <v>251</v>
      </c>
      <c r="D12886" s="1">
        <v>42639</v>
      </c>
      <c r="F12886">
        <v>1</v>
      </c>
      <c r="G12886">
        <v>7295</v>
      </c>
      <c r="H12886" t="s">
        <v>76</v>
      </c>
      <c r="J12886" t="s">
        <v>14</v>
      </c>
      <c r="K12886">
        <v>44</v>
      </c>
      <c r="L12886" t="s">
        <v>15</v>
      </c>
    </row>
    <row r="12887" spans="1:12">
      <c r="A12887" t="e">
        <f t="shared" ref="A12887:A12892" ca="1" si="124">E00251528938321</f>
        <v>#NAME?</v>
      </c>
      <c r="B12887">
        <v>272</v>
      </c>
      <c r="C12887" t="s">
        <v>174</v>
      </c>
      <c r="D12887" s="1">
        <v>42389</v>
      </c>
      <c r="E12887">
        <v>1</v>
      </c>
      <c r="F12887">
        <v>1</v>
      </c>
      <c r="G12887">
        <v>72610</v>
      </c>
      <c r="H12887" t="s">
        <v>226</v>
      </c>
      <c r="J12887" t="s">
        <v>34</v>
      </c>
      <c r="K12887">
        <v>57</v>
      </c>
      <c r="L12887" t="s">
        <v>15</v>
      </c>
    </row>
    <row r="12888" spans="1:12">
      <c r="A12888" t="e">
        <f t="shared" ca="1" si="124"/>
        <v>#NAME?</v>
      </c>
      <c r="B12888">
        <v>272</v>
      </c>
      <c r="C12888" t="s">
        <v>174</v>
      </c>
      <c r="D12888" s="1">
        <v>42739</v>
      </c>
      <c r="E12888">
        <v>9</v>
      </c>
      <c r="F12888">
        <v>2</v>
      </c>
      <c r="G12888">
        <v>41401</v>
      </c>
      <c r="H12888" t="s">
        <v>872</v>
      </c>
      <c r="J12888" t="s">
        <v>34</v>
      </c>
      <c r="K12888">
        <v>58</v>
      </c>
      <c r="L12888" t="s">
        <v>15</v>
      </c>
    </row>
    <row r="12889" spans="1:12">
      <c r="A12889" t="e">
        <f t="shared" ca="1" si="124"/>
        <v>#NAME?</v>
      </c>
      <c r="B12889">
        <v>291</v>
      </c>
      <c r="C12889" t="s">
        <v>160</v>
      </c>
      <c r="D12889" s="1">
        <v>41342</v>
      </c>
      <c r="F12889">
        <v>2</v>
      </c>
      <c r="G12889">
        <v>4019</v>
      </c>
      <c r="H12889" t="s">
        <v>26</v>
      </c>
      <c r="J12889" t="s">
        <v>14</v>
      </c>
      <c r="K12889">
        <v>54</v>
      </c>
      <c r="L12889" t="s">
        <v>15</v>
      </c>
    </row>
    <row r="12890" spans="1:12">
      <c r="A12890" t="e">
        <f t="shared" ca="1" si="124"/>
        <v>#NAME?</v>
      </c>
      <c r="B12890">
        <v>291</v>
      </c>
      <c r="C12890" t="s">
        <v>160</v>
      </c>
      <c r="D12890" s="1">
        <v>42165</v>
      </c>
      <c r="F12890">
        <v>1</v>
      </c>
      <c r="G12890">
        <v>52100</v>
      </c>
      <c r="H12890" t="s">
        <v>516</v>
      </c>
      <c r="J12890" t="s">
        <v>14</v>
      </c>
      <c r="K12890">
        <v>56</v>
      </c>
      <c r="L12890" t="s">
        <v>15</v>
      </c>
    </row>
    <row r="12891" spans="1:12">
      <c r="A12891" t="e">
        <f t="shared" ca="1" si="124"/>
        <v>#NAME?</v>
      </c>
      <c r="B12891">
        <v>291</v>
      </c>
      <c r="C12891" t="s">
        <v>160</v>
      </c>
      <c r="D12891" s="1">
        <v>42283</v>
      </c>
      <c r="F12891">
        <v>4</v>
      </c>
      <c r="G12891">
        <v>4019</v>
      </c>
      <c r="H12891" t="s">
        <v>26</v>
      </c>
      <c r="J12891" t="s">
        <v>14</v>
      </c>
      <c r="K12891">
        <v>57</v>
      </c>
      <c r="L12891" t="s">
        <v>15</v>
      </c>
    </row>
    <row r="12892" spans="1:12">
      <c r="A12892" t="e">
        <f t="shared" ca="1" si="124"/>
        <v>#NAME?</v>
      </c>
      <c r="B12892">
        <v>291</v>
      </c>
      <c r="C12892" t="s">
        <v>160</v>
      </c>
      <c r="D12892" s="1">
        <v>42489</v>
      </c>
      <c r="F12892">
        <v>3</v>
      </c>
      <c r="G12892">
        <v>5859</v>
      </c>
      <c r="H12892" t="s">
        <v>607</v>
      </c>
      <c r="J12892" t="s">
        <v>14</v>
      </c>
      <c r="K12892">
        <v>57</v>
      </c>
      <c r="L12892" t="s">
        <v>15</v>
      </c>
    </row>
    <row r="12893" spans="1:12">
      <c r="A12893" t="e">
        <f ca="1">E00251715752221</f>
        <v>#NAME?</v>
      </c>
      <c r="B12893">
        <v>502</v>
      </c>
      <c r="C12893" t="s">
        <v>172</v>
      </c>
      <c r="D12893" s="1">
        <v>41289</v>
      </c>
      <c r="F12893">
        <v>2</v>
      </c>
      <c r="G12893">
        <v>4019</v>
      </c>
      <c r="H12893" t="s">
        <v>26</v>
      </c>
      <c r="J12893" t="s">
        <v>14</v>
      </c>
      <c r="K12893">
        <v>57</v>
      </c>
      <c r="L12893" t="s">
        <v>15</v>
      </c>
    </row>
    <row r="12894" spans="1:12">
      <c r="A12894" t="e">
        <f ca="1">E00251439868821</f>
        <v>#NAME?</v>
      </c>
      <c r="B12894">
        <v>489</v>
      </c>
      <c r="C12894" t="s">
        <v>100</v>
      </c>
      <c r="D12894" s="1">
        <v>42058</v>
      </c>
      <c r="F12894">
        <v>3</v>
      </c>
      <c r="G12894">
        <v>49390</v>
      </c>
      <c r="H12894" t="s">
        <v>59</v>
      </c>
      <c r="J12894" t="s">
        <v>14</v>
      </c>
      <c r="K12894">
        <v>62</v>
      </c>
      <c r="L12894" t="s">
        <v>15</v>
      </c>
    </row>
    <row r="12895" spans="1:12">
      <c r="A12895" t="e">
        <f ca="1">E00251439868821</f>
        <v>#NAME?</v>
      </c>
      <c r="B12895">
        <v>489</v>
      </c>
      <c r="C12895" t="s">
        <v>100</v>
      </c>
      <c r="D12895" s="1">
        <v>43032</v>
      </c>
      <c r="F12895">
        <v>1</v>
      </c>
      <c r="G12895">
        <v>27800</v>
      </c>
      <c r="H12895" t="s">
        <v>145</v>
      </c>
      <c r="J12895" t="s">
        <v>14</v>
      </c>
      <c r="K12895">
        <v>65</v>
      </c>
      <c r="L12895" t="s">
        <v>15</v>
      </c>
    </row>
    <row r="12896" spans="1:12">
      <c r="A12896" t="e">
        <f ca="1">E00251439864121</f>
        <v>#NAME?</v>
      </c>
      <c r="B12896">
        <v>498</v>
      </c>
      <c r="C12896" t="s">
        <v>591</v>
      </c>
      <c r="D12896" s="1">
        <v>41628</v>
      </c>
      <c r="F12896">
        <v>1</v>
      </c>
      <c r="G12896">
        <v>88</v>
      </c>
      <c r="H12896" t="s">
        <v>919</v>
      </c>
      <c r="J12896" t="s">
        <v>14</v>
      </c>
      <c r="K12896">
        <v>40</v>
      </c>
      <c r="L12896" t="s">
        <v>15</v>
      </c>
    </row>
    <row r="12897" spans="1:12">
      <c r="A12897" t="e">
        <f ca="1">E00251439864121</f>
        <v>#NAME?</v>
      </c>
      <c r="B12897">
        <v>498</v>
      </c>
      <c r="C12897" t="s">
        <v>591</v>
      </c>
      <c r="D12897" s="1">
        <v>41628</v>
      </c>
      <c r="F12897">
        <v>2</v>
      </c>
      <c r="G12897">
        <v>3004</v>
      </c>
      <c r="H12897" t="s">
        <v>104</v>
      </c>
      <c r="J12897" t="s">
        <v>14</v>
      </c>
      <c r="K12897">
        <v>40</v>
      </c>
      <c r="L12897" t="s">
        <v>15</v>
      </c>
    </row>
    <row r="12898" spans="1:12">
      <c r="A12898" t="e">
        <f ca="1">E00251439864121</f>
        <v>#NAME?</v>
      </c>
      <c r="B12898">
        <v>498</v>
      </c>
      <c r="C12898" t="s">
        <v>591</v>
      </c>
      <c r="D12898" s="1">
        <v>41940</v>
      </c>
      <c r="F12898">
        <v>2</v>
      </c>
      <c r="G12898">
        <v>3004</v>
      </c>
      <c r="H12898" t="s">
        <v>104</v>
      </c>
      <c r="J12898" t="s">
        <v>14</v>
      </c>
      <c r="K12898">
        <v>41</v>
      </c>
      <c r="L12898" t="s">
        <v>15</v>
      </c>
    </row>
    <row r="12899" spans="1:12">
      <c r="A12899" t="e">
        <f ca="1">E00251439868821</f>
        <v>#NAME?</v>
      </c>
      <c r="B12899">
        <v>489</v>
      </c>
      <c r="C12899" t="s">
        <v>100</v>
      </c>
      <c r="D12899" s="1">
        <v>41785</v>
      </c>
      <c r="F12899">
        <v>2</v>
      </c>
      <c r="G12899">
        <v>7862</v>
      </c>
      <c r="H12899" t="s">
        <v>27</v>
      </c>
      <c r="J12899" t="s">
        <v>14</v>
      </c>
      <c r="K12899">
        <v>62</v>
      </c>
      <c r="L12899" t="s">
        <v>22</v>
      </c>
    </row>
    <row r="12900" spans="1:12">
      <c r="A12900" t="e">
        <f ca="1">E00251439868821</f>
        <v>#NAME?</v>
      </c>
      <c r="B12900">
        <v>489</v>
      </c>
      <c r="C12900" t="s">
        <v>100</v>
      </c>
      <c r="D12900" s="1">
        <v>42472</v>
      </c>
      <c r="F12900">
        <v>2</v>
      </c>
      <c r="G12900">
        <v>78609</v>
      </c>
      <c r="H12900" t="s">
        <v>240</v>
      </c>
      <c r="J12900" t="s">
        <v>14</v>
      </c>
      <c r="K12900">
        <v>63</v>
      </c>
      <c r="L12900" t="s">
        <v>22</v>
      </c>
    </row>
    <row r="12901" spans="1:12">
      <c r="A12901" t="e">
        <f ca="1">E00251439868821</f>
        <v>#NAME?</v>
      </c>
      <c r="B12901">
        <v>489</v>
      </c>
      <c r="C12901" t="s">
        <v>100</v>
      </c>
      <c r="D12901" s="1">
        <v>41676</v>
      </c>
      <c r="F12901">
        <v>2</v>
      </c>
      <c r="G12901">
        <v>52340</v>
      </c>
      <c r="H12901" t="s">
        <v>593</v>
      </c>
      <c r="J12901" t="s">
        <v>14</v>
      </c>
      <c r="K12901">
        <v>61</v>
      </c>
      <c r="L12901" t="s">
        <v>15</v>
      </c>
    </row>
    <row r="12902" spans="1:12">
      <c r="A12902" t="e">
        <f ca="1">E00251713652521</f>
        <v>#NAME?</v>
      </c>
      <c r="B12902">
        <v>187</v>
      </c>
      <c r="C12902" t="s">
        <v>420</v>
      </c>
      <c r="D12902" s="1">
        <v>40941</v>
      </c>
      <c r="F12902">
        <v>1</v>
      </c>
      <c r="G12902">
        <v>460</v>
      </c>
      <c r="H12902" t="s">
        <v>16</v>
      </c>
      <c r="J12902" t="s">
        <v>14</v>
      </c>
      <c r="K12902">
        <v>39</v>
      </c>
      <c r="L12902" t="s">
        <v>15</v>
      </c>
    </row>
    <row r="12903" spans="1:12">
      <c r="A12903" t="e">
        <f ca="1">E00251439868821</f>
        <v>#NAME?</v>
      </c>
      <c r="B12903">
        <v>489</v>
      </c>
      <c r="C12903" t="s">
        <v>100</v>
      </c>
      <c r="D12903" s="1">
        <v>41778</v>
      </c>
      <c r="F12903">
        <v>1</v>
      </c>
      <c r="G12903">
        <v>30112</v>
      </c>
      <c r="H12903" t="s">
        <v>645</v>
      </c>
      <c r="J12903" t="s">
        <v>14</v>
      </c>
      <c r="K12903">
        <v>62</v>
      </c>
      <c r="L12903" t="s">
        <v>15</v>
      </c>
    </row>
    <row r="12904" spans="1:12">
      <c r="A12904" t="e">
        <f ca="1">E00251529498321</f>
        <v>#NAME?</v>
      </c>
      <c r="B12904">
        <v>163</v>
      </c>
      <c r="C12904" t="s">
        <v>219</v>
      </c>
      <c r="D12904" s="1">
        <v>42446</v>
      </c>
      <c r="F12904">
        <v>2</v>
      </c>
      <c r="G12904">
        <v>4019</v>
      </c>
      <c r="H12904" t="s">
        <v>26</v>
      </c>
      <c r="J12904" t="s">
        <v>14</v>
      </c>
      <c r="K12904">
        <v>65</v>
      </c>
      <c r="L12904" t="s">
        <v>15</v>
      </c>
    </row>
    <row r="12905" spans="1:12">
      <c r="A12905" t="e">
        <f ca="1">E00251417997521</f>
        <v>#NAME?</v>
      </c>
      <c r="B12905">
        <v>767</v>
      </c>
      <c r="C12905" t="s">
        <v>658</v>
      </c>
      <c r="D12905" s="1">
        <v>42070</v>
      </c>
      <c r="F12905">
        <v>1</v>
      </c>
      <c r="G12905">
        <v>9490</v>
      </c>
      <c r="H12905" t="s">
        <v>138</v>
      </c>
      <c r="I12905" t="s">
        <v>56</v>
      </c>
      <c r="J12905" t="s">
        <v>57</v>
      </c>
      <c r="K12905">
        <v>41</v>
      </c>
      <c r="L12905" t="s">
        <v>15</v>
      </c>
    </row>
    <row r="12906" spans="1:12">
      <c r="A12906" t="e">
        <f ca="1">E00251439868821</f>
        <v>#NAME?</v>
      </c>
      <c r="B12906">
        <v>489</v>
      </c>
      <c r="C12906" t="s">
        <v>100</v>
      </c>
      <c r="D12906" s="1">
        <v>43061</v>
      </c>
      <c r="F12906">
        <v>2</v>
      </c>
      <c r="G12906">
        <v>78609</v>
      </c>
      <c r="H12906" t="s">
        <v>240</v>
      </c>
      <c r="J12906" t="s">
        <v>14</v>
      </c>
      <c r="K12906">
        <v>65</v>
      </c>
      <c r="L12906" t="s">
        <v>22</v>
      </c>
    </row>
    <row r="12907" spans="1:12">
      <c r="A12907" t="e">
        <f ca="1">E00251439868821</f>
        <v>#NAME?</v>
      </c>
      <c r="B12907">
        <v>7111</v>
      </c>
      <c r="C12907" t="s">
        <v>496</v>
      </c>
      <c r="D12907" s="1">
        <v>41874</v>
      </c>
      <c r="F12907">
        <v>2</v>
      </c>
      <c r="G12907">
        <v>49390</v>
      </c>
      <c r="H12907" t="s">
        <v>59</v>
      </c>
      <c r="I12907" t="s">
        <v>148</v>
      </c>
      <c r="J12907" t="s">
        <v>57</v>
      </c>
      <c r="K12907">
        <v>62</v>
      </c>
      <c r="L12907" t="s">
        <v>15</v>
      </c>
    </row>
    <row r="12908" spans="1:12">
      <c r="A12908" t="e">
        <f ca="1">E00251716576321</f>
        <v>#NAME?</v>
      </c>
      <c r="B12908">
        <v>494</v>
      </c>
      <c r="C12908" t="s">
        <v>63</v>
      </c>
      <c r="D12908" s="1">
        <v>41668</v>
      </c>
      <c r="F12908">
        <v>1</v>
      </c>
      <c r="G12908">
        <v>4660</v>
      </c>
      <c r="H12908" t="s">
        <v>215</v>
      </c>
      <c r="J12908" t="s">
        <v>14</v>
      </c>
      <c r="K12908">
        <v>61</v>
      </c>
      <c r="L12908" t="s">
        <v>15</v>
      </c>
    </row>
    <row r="12909" spans="1:12">
      <c r="A12909" t="e">
        <f ca="1">E00251716576321</f>
        <v>#NAME?</v>
      </c>
      <c r="B12909">
        <v>494</v>
      </c>
      <c r="C12909" t="s">
        <v>63</v>
      </c>
      <c r="D12909" s="1">
        <v>41696</v>
      </c>
      <c r="F12909">
        <v>1</v>
      </c>
      <c r="G12909">
        <v>25000</v>
      </c>
      <c r="H12909" t="s">
        <v>178</v>
      </c>
      <c r="J12909" t="s">
        <v>14</v>
      </c>
      <c r="K12909">
        <v>61</v>
      </c>
      <c r="L12909" t="s">
        <v>15</v>
      </c>
    </row>
    <row r="12910" spans="1:12">
      <c r="A12910" t="e">
        <f ca="1">E00251513369121</f>
        <v>#NAME?</v>
      </c>
      <c r="B12910">
        <v>460</v>
      </c>
      <c r="C12910" t="s">
        <v>711</v>
      </c>
      <c r="D12910" s="1">
        <v>41953</v>
      </c>
      <c r="F12910">
        <v>5</v>
      </c>
      <c r="G12910">
        <v>78093</v>
      </c>
      <c r="H12910" t="s">
        <v>769</v>
      </c>
      <c r="J12910" t="s">
        <v>14</v>
      </c>
      <c r="K12910">
        <v>54</v>
      </c>
      <c r="L12910" t="s">
        <v>22</v>
      </c>
    </row>
    <row r="12911" spans="1:12">
      <c r="A12911" t="e">
        <f ca="1">E00251615167221</f>
        <v>#NAME?</v>
      </c>
      <c r="B12911">
        <v>1929</v>
      </c>
      <c r="C12911" t="s">
        <v>195</v>
      </c>
      <c r="D12911" s="1">
        <v>41054</v>
      </c>
      <c r="F12911">
        <v>1</v>
      </c>
      <c r="G12911">
        <v>51889</v>
      </c>
      <c r="H12911" t="s">
        <v>256</v>
      </c>
      <c r="J12911" t="s">
        <v>14</v>
      </c>
      <c r="K12911">
        <v>47</v>
      </c>
      <c r="L12911" t="s">
        <v>15</v>
      </c>
    </row>
    <row r="12912" spans="1:12">
      <c r="A12912" t="e">
        <f ca="1">E00251615167221</f>
        <v>#NAME?</v>
      </c>
      <c r="B12912">
        <v>1929</v>
      </c>
      <c r="C12912" t="s">
        <v>195</v>
      </c>
      <c r="D12912" s="1">
        <v>42069</v>
      </c>
      <c r="F12912">
        <v>2</v>
      </c>
      <c r="G12912">
        <v>4019</v>
      </c>
      <c r="H12912" t="s">
        <v>26</v>
      </c>
      <c r="J12912" t="s">
        <v>14</v>
      </c>
      <c r="K12912">
        <v>50</v>
      </c>
      <c r="L12912" t="s">
        <v>15</v>
      </c>
    </row>
    <row r="12913" spans="1:12">
      <c r="A12913" t="e">
        <f ca="1">E00251615167221</f>
        <v>#NAME?</v>
      </c>
      <c r="B12913">
        <v>1929</v>
      </c>
      <c r="C12913" t="s">
        <v>195</v>
      </c>
      <c r="D12913" s="1">
        <v>42130</v>
      </c>
      <c r="F12913">
        <v>5</v>
      </c>
      <c r="G12913">
        <v>27800</v>
      </c>
      <c r="H12913" t="s">
        <v>145</v>
      </c>
      <c r="J12913" t="s">
        <v>14</v>
      </c>
      <c r="K12913">
        <v>50</v>
      </c>
      <c r="L12913" t="s">
        <v>15</v>
      </c>
    </row>
    <row r="12914" spans="1:12">
      <c r="A12914" t="e">
        <f ca="1">E00251513369121</f>
        <v>#NAME?</v>
      </c>
      <c r="B12914">
        <v>460</v>
      </c>
      <c r="C12914" t="s">
        <v>711</v>
      </c>
      <c r="D12914" s="1">
        <v>41953</v>
      </c>
      <c r="F12914">
        <v>4</v>
      </c>
      <c r="G12914">
        <v>7262</v>
      </c>
      <c r="H12914" t="s">
        <v>198</v>
      </c>
      <c r="J12914" t="s">
        <v>14</v>
      </c>
      <c r="K12914">
        <v>54</v>
      </c>
      <c r="L12914" t="s">
        <v>15</v>
      </c>
    </row>
    <row r="12915" spans="1:12">
      <c r="A12915" t="e">
        <f ca="1">E00251513369121</f>
        <v>#NAME?</v>
      </c>
      <c r="B12915">
        <v>460</v>
      </c>
      <c r="C12915" t="s">
        <v>711</v>
      </c>
      <c r="D12915" s="1">
        <v>42488</v>
      </c>
      <c r="F12915">
        <v>1</v>
      </c>
      <c r="G12915">
        <v>7862</v>
      </c>
      <c r="H12915" t="s">
        <v>27</v>
      </c>
      <c r="J12915" t="s">
        <v>14</v>
      </c>
      <c r="K12915">
        <v>56</v>
      </c>
      <c r="L12915" t="s">
        <v>22</v>
      </c>
    </row>
    <row r="12916" spans="1:12">
      <c r="A12916" t="e">
        <f ca="1">E00251432340321</f>
        <v>#NAME?</v>
      </c>
      <c r="B12916">
        <v>448</v>
      </c>
      <c r="C12916" t="s">
        <v>112</v>
      </c>
      <c r="D12916" s="1">
        <v>41316</v>
      </c>
      <c r="F12916">
        <v>1</v>
      </c>
      <c r="G12916">
        <v>29690</v>
      </c>
      <c r="H12916" t="s">
        <v>52</v>
      </c>
      <c r="J12916" t="s">
        <v>14</v>
      </c>
      <c r="K12916">
        <v>52</v>
      </c>
      <c r="L12916" t="s">
        <v>15</v>
      </c>
    </row>
    <row r="12917" spans="1:12">
      <c r="A12917" t="e">
        <f ca="1">E00251432340321</f>
        <v>#NAME?</v>
      </c>
      <c r="B12917">
        <v>448</v>
      </c>
      <c r="C12917" t="s">
        <v>112</v>
      </c>
      <c r="D12917" s="1">
        <v>41373</v>
      </c>
      <c r="F12917">
        <v>1</v>
      </c>
      <c r="G12917">
        <v>27800</v>
      </c>
      <c r="H12917" t="s">
        <v>145</v>
      </c>
      <c r="J12917" t="s">
        <v>14</v>
      </c>
      <c r="K12917">
        <v>52</v>
      </c>
      <c r="L12917" t="s">
        <v>15</v>
      </c>
    </row>
    <row r="12918" spans="1:12">
      <c r="A12918" t="e">
        <f ca="1">E00251432340321</f>
        <v>#NAME?</v>
      </c>
      <c r="B12918">
        <v>448</v>
      </c>
      <c r="C12918" t="s">
        <v>112</v>
      </c>
      <c r="D12918" s="1">
        <v>41676</v>
      </c>
      <c r="F12918">
        <v>1</v>
      </c>
      <c r="G12918">
        <v>4019</v>
      </c>
      <c r="H12918" t="s">
        <v>26</v>
      </c>
      <c r="J12918" t="s">
        <v>14</v>
      </c>
      <c r="K12918">
        <v>53</v>
      </c>
      <c r="L12918" t="s">
        <v>15</v>
      </c>
    </row>
    <row r="12919" spans="1:12">
      <c r="A12919" t="e">
        <f ca="1">E00251413469721</f>
        <v>#NAME?</v>
      </c>
      <c r="B12919">
        <v>1929</v>
      </c>
      <c r="C12919" t="s">
        <v>195</v>
      </c>
      <c r="D12919" s="1">
        <v>42222</v>
      </c>
      <c r="F12919">
        <v>2</v>
      </c>
      <c r="G12919">
        <v>7804</v>
      </c>
      <c r="H12919" t="s">
        <v>43</v>
      </c>
      <c r="J12919" t="s">
        <v>14</v>
      </c>
      <c r="K12919">
        <v>66</v>
      </c>
      <c r="L12919" t="s">
        <v>22</v>
      </c>
    </row>
    <row r="12920" spans="1:12">
      <c r="A12920" t="e">
        <f ca="1">E00251413469721</f>
        <v>#NAME?</v>
      </c>
      <c r="B12920">
        <v>1929</v>
      </c>
      <c r="C12920" t="s">
        <v>195</v>
      </c>
      <c r="D12920" s="1">
        <v>42691</v>
      </c>
      <c r="F12920">
        <v>6</v>
      </c>
      <c r="G12920">
        <v>7820</v>
      </c>
      <c r="H12920" t="s">
        <v>233</v>
      </c>
      <c r="J12920" t="s">
        <v>14</v>
      </c>
      <c r="K12920">
        <v>67</v>
      </c>
      <c r="L12920" t="s">
        <v>22</v>
      </c>
    </row>
    <row r="12921" spans="1:12">
      <c r="A12921" t="e">
        <f ca="1">E00251413469721</f>
        <v>#NAME?</v>
      </c>
      <c r="B12921">
        <v>1929</v>
      </c>
      <c r="C12921" t="s">
        <v>195</v>
      </c>
      <c r="D12921" s="1">
        <v>42901</v>
      </c>
      <c r="F12921">
        <v>2</v>
      </c>
      <c r="G12921">
        <v>4660</v>
      </c>
      <c r="H12921" t="s">
        <v>215</v>
      </c>
      <c r="J12921" t="s">
        <v>14</v>
      </c>
      <c r="K12921">
        <v>68</v>
      </c>
      <c r="L12921" t="s">
        <v>15</v>
      </c>
    </row>
    <row r="12922" spans="1:12">
      <c r="A12922" t="e">
        <f ca="1">E00251514288421</f>
        <v>#NAME?</v>
      </c>
      <c r="B12922">
        <v>485</v>
      </c>
      <c r="C12922" t="s">
        <v>241</v>
      </c>
      <c r="D12922" s="1">
        <v>43033</v>
      </c>
      <c r="F12922">
        <v>1</v>
      </c>
      <c r="G12922">
        <v>5238</v>
      </c>
      <c r="H12922" t="s">
        <v>196</v>
      </c>
      <c r="J12922" t="s">
        <v>14</v>
      </c>
      <c r="K12922">
        <v>61</v>
      </c>
      <c r="L12922" t="s">
        <v>15</v>
      </c>
    </row>
    <row r="12923" spans="1:12">
      <c r="A12923" t="e">
        <f ca="1">E00251417952621</f>
        <v>#NAME?</v>
      </c>
      <c r="B12923">
        <v>66</v>
      </c>
      <c r="C12923" t="s">
        <v>134</v>
      </c>
      <c r="D12923" s="1">
        <v>41995</v>
      </c>
      <c r="F12923">
        <v>1</v>
      </c>
      <c r="G12923">
        <v>4019</v>
      </c>
      <c r="H12923" t="s">
        <v>26</v>
      </c>
      <c r="J12923" t="s">
        <v>14</v>
      </c>
      <c r="K12923">
        <v>47</v>
      </c>
      <c r="L12923" t="s">
        <v>15</v>
      </c>
    </row>
    <row r="12924" spans="1:12">
      <c r="A12924" t="e">
        <f ca="1">E00251417952621</f>
        <v>#NAME?</v>
      </c>
      <c r="B12924">
        <v>66</v>
      </c>
      <c r="C12924" t="s">
        <v>134</v>
      </c>
      <c r="D12924" s="1">
        <v>42510</v>
      </c>
      <c r="F12924">
        <v>1</v>
      </c>
      <c r="G12924">
        <v>4019</v>
      </c>
      <c r="H12924" t="s">
        <v>26</v>
      </c>
      <c r="J12924" t="s">
        <v>14</v>
      </c>
      <c r="K12924">
        <v>49</v>
      </c>
      <c r="L12924" t="s">
        <v>15</v>
      </c>
    </row>
    <row r="12925" spans="1:12">
      <c r="A12925" t="e">
        <f ca="1">E00251718095121</f>
        <v>#NAME?</v>
      </c>
      <c r="B12925">
        <v>703</v>
      </c>
      <c r="C12925" t="s">
        <v>305</v>
      </c>
      <c r="D12925" s="1">
        <v>43099</v>
      </c>
      <c r="F12925">
        <v>1</v>
      </c>
      <c r="G12925">
        <v>4659</v>
      </c>
      <c r="H12925" t="s">
        <v>47</v>
      </c>
      <c r="J12925" t="s">
        <v>14</v>
      </c>
      <c r="K12925">
        <v>47</v>
      </c>
      <c r="L12925" t="s">
        <v>15</v>
      </c>
    </row>
    <row r="12926" spans="1:12">
      <c r="A12926" t="e">
        <f ca="1">E00251432177821</f>
        <v>#NAME?</v>
      </c>
      <c r="B12926">
        <v>495</v>
      </c>
      <c r="C12926" t="s">
        <v>347</v>
      </c>
      <c r="D12926" s="1">
        <v>42177</v>
      </c>
      <c r="F12926">
        <v>1</v>
      </c>
      <c r="G12926">
        <v>3804</v>
      </c>
      <c r="H12926" t="s">
        <v>71</v>
      </c>
      <c r="J12926" t="s">
        <v>14</v>
      </c>
      <c r="K12926">
        <v>47</v>
      </c>
      <c r="L12926" t="s">
        <v>15</v>
      </c>
    </row>
    <row r="12927" spans="1:12">
      <c r="A12927" t="e">
        <f ca="1">E00251432177821</f>
        <v>#NAME?</v>
      </c>
      <c r="B12927">
        <v>495</v>
      </c>
      <c r="C12927" t="s">
        <v>347</v>
      </c>
      <c r="D12927" s="1">
        <v>42521</v>
      </c>
      <c r="F12927">
        <v>1</v>
      </c>
      <c r="G12927">
        <v>3051</v>
      </c>
      <c r="H12927" t="s">
        <v>13</v>
      </c>
      <c r="J12927" t="s">
        <v>14</v>
      </c>
      <c r="K12927">
        <v>48</v>
      </c>
      <c r="L12927" t="s">
        <v>15</v>
      </c>
    </row>
    <row r="12928" spans="1:12">
      <c r="A12928" t="e">
        <f ca="1">E00251528052721</f>
        <v>#NAME?</v>
      </c>
      <c r="B12928">
        <v>1097</v>
      </c>
      <c r="C12928" t="s">
        <v>722</v>
      </c>
      <c r="D12928" s="1">
        <v>41660</v>
      </c>
      <c r="F12928">
        <v>1</v>
      </c>
      <c r="G12928">
        <v>460</v>
      </c>
      <c r="H12928" t="s">
        <v>16</v>
      </c>
      <c r="J12928" t="s">
        <v>14</v>
      </c>
      <c r="K12928">
        <v>38</v>
      </c>
      <c r="L12928" t="s">
        <v>15</v>
      </c>
    </row>
    <row r="12929" spans="1:12">
      <c r="A12929" t="e">
        <f ca="1">E00251429332421</f>
        <v>#NAME?</v>
      </c>
      <c r="B12929">
        <v>1325</v>
      </c>
      <c r="C12929" t="s">
        <v>605</v>
      </c>
      <c r="D12929" s="1">
        <v>40940</v>
      </c>
      <c r="F12929">
        <v>5</v>
      </c>
      <c r="G12929">
        <v>30000</v>
      </c>
      <c r="H12929" t="s">
        <v>144</v>
      </c>
      <c r="J12929" t="s">
        <v>14</v>
      </c>
      <c r="K12929">
        <v>45</v>
      </c>
      <c r="L12929" t="s">
        <v>15</v>
      </c>
    </row>
    <row r="12930" spans="1:12">
      <c r="A12930" t="e">
        <f ca="1">E00251413469721</f>
        <v>#NAME?</v>
      </c>
      <c r="B12930">
        <v>1929</v>
      </c>
      <c r="C12930" t="s">
        <v>195</v>
      </c>
      <c r="D12930" s="1">
        <v>42901</v>
      </c>
      <c r="F12930">
        <v>4</v>
      </c>
      <c r="G12930">
        <v>72291</v>
      </c>
      <c r="H12930" t="s">
        <v>675</v>
      </c>
      <c r="J12930" t="s">
        <v>14</v>
      </c>
      <c r="K12930">
        <v>68</v>
      </c>
      <c r="L12930" t="s">
        <v>15</v>
      </c>
    </row>
    <row r="12931" spans="1:12">
      <c r="A12931" t="e">
        <f ca="1">E00251432177821</f>
        <v>#NAME?</v>
      </c>
      <c r="B12931">
        <v>495</v>
      </c>
      <c r="C12931" t="s">
        <v>347</v>
      </c>
      <c r="D12931" s="1">
        <v>43070</v>
      </c>
      <c r="F12931">
        <v>1</v>
      </c>
      <c r="G12931">
        <v>2720</v>
      </c>
      <c r="H12931" t="s">
        <v>65</v>
      </c>
      <c r="J12931" t="s">
        <v>14</v>
      </c>
      <c r="K12931">
        <v>50</v>
      </c>
      <c r="L12931" t="s">
        <v>15</v>
      </c>
    </row>
    <row r="12932" spans="1:12">
      <c r="A12932" t="e">
        <f ca="1">E00251715048221</f>
        <v>#NAME?</v>
      </c>
      <c r="B12932">
        <v>65</v>
      </c>
      <c r="C12932" t="s">
        <v>713</v>
      </c>
      <c r="D12932" s="1">
        <v>42335</v>
      </c>
      <c r="F12932">
        <v>2</v>
      </c>
      <c r="G12932">
        <v>62210</v>
      </c>
      <c r="H12932" t="s">
        <v>1149</v>
      </c>
      <c r="J12932" t="s">
        <v>14</v>
      </c>
      <c r="K12932">
        <v>47</v>
      </c>
      <c r="L12932" t="s">
        <v>15</v>
      </c>
    </row>
    <row r="12933" spans="1:12">
      <c r="A12933" t="e">
        <f ca="1">E00251711664321</f>
        <v>#NAME?</v>
      </c>
      <c r="B12933">
        <v>11</v>
      </c>
      <c r="C12933" t="s">
        <v>245</v>
      </c>
      <c r="D12933" s="1">
        <v>43054</v>
      </c>
      <c r="F12933">
        <v>1</v>
      </c>
      <c r="G12933">
        <v>8798</v>
      </c>
      <c r="H12933" t="s">
        <v>314</v>
      </c>
      <c r="J12933" t="s">
        <v>14</v>
      </c>
      <c r="K12933">
        <v>66</v>
      </c>
      <c r="L12933" t="s">
        <v>15</v>
      </c>
    </row>
    <row r="12934" spans="1:12">
      <c r="A12934" t="e">
        <f ca="1">E00251429396421</f>
        <v>#NAME?</v>
      </c>
      <c r="B12934">
        <v>276</v>
      </c>
      <c r="C12934" t="s">
        <v>122</v>
      </c>
      <c r="D12934" s="1">
        <v>41225</v>
      </c>
      <c r="F12934">
        <v>3</v>
      </c>
      <c r="G12934">
        <v>4019</v>
      </c>
      <c r="H12934" t="s">
        <v>26</v>
      </c>
      <c r="J12934" t="s">
        <v>14</v>
      </c>
      <c r="K12934">
        <v>55</v>
      </c>
      <c r="L12934" t="s">
        <v>15</v>
      </c>
    </row>
    <row r="12935" spans="1:12">
      <c r="A12935" t="e">
        <f ca="1">E00251429332421</f>
        <v>#NAME?</v>
      </c>
      <c r="B12935">
        <v>1325</v>
      </c>
      <c r="C12935" t="s">
        <v>605</v>
      </c>
      <c r="D12935" s="1">
        <v>42692</v>
      </c>
      <c r="F12935">
        <v>2</v>
      </c>
      <c r="G12935">
        <v>60090</v>
      </c>
      <c r="H12935" t="s">
        <v>181</v>
      </c>
      <c r="J12935" t="s">
        <v>14</v>
      </c>
      <c r="K12935">
        <v>50</v>
      </c>
      <c r="L12935" t="s">
        <v>15</v>
      </c>
    </row>
    <row r="12936" spans="1:12">
      <c r="A12936" t="e">
        <f ca="1">E00251514288421</f>
        <v>#NAME?</v>
      </c>
      <c r="B12936">
        <v>481</v>
      </c>
      <c r="C12936" t="s">
        <v>402</v>
      </c>
      <c r="D12936" s="1">
        <v>41605</v>
      </c>
      <c r="F12936">
        <v>1</v>
      </c>
      <c r="G12936">
        <v>4549</v>
      </c>
      <c r="H12936" t="s">
        <v>69</v>
      </c>
      <c r="J12936" t="s">
        <v>14</v>
      </c>
      <c r="K12936">
        <v>58</v>
      </c>
      <c r="L12936" t="s">
        <v>15</v>
      </c>
    </row>
    <row r="12937" spans="1:12">
      <c r="A12937" t="e">
        <f ca="1">E00251512443421</f>
        <v>#NAME?</v>
      </c>
      <c r="B12937">
        <v>1929</v>
      </c>
      <c r="C12937" t="s">
        <v>195</v>
      </c>
      <c r="D12937" s="1">
        <v>42317</v>
      </c>
      <c r="F12937">
        <v>1</v>
      </c>
      <c r="G12937">
        <v>2800</v>
      </c>
      <c r="H12937" t="s">
        <v>717</v>
      </c>
      <c r="J12937" t="s">
        <v>14</v>
      </c>
      <c r="K12937">
        <v>55</v>
      </c>
      <c r="L12937" t="s">
        <v>15</v>
      </c>
    </row>
    <row r="12938" spans="1:12">
      <c r="A12938" t="e">
        <f ca="1">E00251711664321</f>
        <v>#NAME?</v>
      </c>
      <c r="B12938">
        <v>11</v>
      </c>
      <c r="C12938" t="s">
        <v>245</v>
      </c>
      <c r="D12938" s="1">
        <v>43059</v>
      </c>
      <c r="F12938">
        <v>1</v>
      </c>
      <c r="G12938">
        <v>8798</v>
      </c>
      <c r="H12938" t="s">
        <v>314</v>
      </c>
      <c r="J12938" t="s">
        <v>14</v>
      </c>
      <c r="K12938">
        <v>66</v>
      </c>
      <c r="L12938" t="s">
        <v>15</v>
      </c>
    </row>
    <row r="12939" spans="1:12">
      <c r="A12939" t="e">
        <f ca="1">E00251514288421</f>
        <v>#NAME?</v>
      </c>
      <c r="B12939">
        <v>481</v>
      </c>
      <c r="C12939" t="s">
        <v>402</v>
      </c>
      <c r="D12939" s="1">
        <v>41719</v>
      </c>
      <c r="F12939">
        <v>2</v>
      </c>
      <c r="G12939">
        <v>7295</v>
      </c>
      <c r="H12939" t="s">
        <v>76</v>
      </c>
      <c r="J12939" t="s">
        <v>14</v>
      </c>
      <c r="K12939">
        <v>58</v>
      </c>
      <c r="L12939" t="s">
        <v>15</v>
      </c>
    </row>
    <row r="12940" spans="1:12">
      <c r="A12940" t="e">
        <f ca="1">E00251529498321</f>
        <v>#NAME?</v>
      </c>
      <c r="B12940">
        <v>163</v>
      </c>
      <c r="C12940" t="s">
        <v>219</v>
      </c>
      <c r="D12940" s="1">
        <v>41260</v>
      </c>
      <c r="F12940">
        <v>1</v>
      </c>
      <c r="G12940">
        <v>4019</v>
      </c>
      <c r="H12940" t="s">
        <v>26</v>
      </c>
      <c r="J12940" t="s">
        <v>14</v>
      </c>
      <c r="K12940">
        <v>62</v>
      </c>
      <c r="L12940" t="s">
        <v>15</v>
      </c>
    </row>
    <row r="12941" spans="1:12">
      <c r="A12941" t="e">
        <f ca="1">E00251514288421</f>
        <v>#NAME?</v>
      </c>
      <c r="B12941">
        <v>481</v>
      </c>
      <c r="C12941" t="s">
        <v>402</v>
      </c>
      <c r="D12941" s="1">
        <v>41719</v>
      </c>
      <c r="F12941">
        <v>5</v>
      </c>
      <c r="G12941">
        <v>30000</v>
      </c>
      <c r="H12941" t="s">
        <v>144</v>
      </c>
      <c r="J12941" t="s">
        <v>14</v>
      </c>
      <c r="K12941">
        <v>58</v>
      </c>
      <c r="L12941" t="s">
        <v>15</v>
      </c>
    </row>
    <row r="12942" spans="1:12">
      <c r="A12942" t="e">
        <f ca="1">E00251514288421</f>
        <v>#NAME?</v>
      </c>
      <c r="B12942">
        <v>481</v>
      </c>
      <c r="C12942" t="s">
        <v>402</v>
      </c>
      <c r="D12942" s="1">
        <v>42276</v>
      </c>
      <c r="F12942">
        <v>2</v>
      </c>
      <c r="G12942">
        <v>3051</v>
      </c>
      <c r="H12942" t="s">
        <v>13</v>
      </c>
      <c r="J12942" t="s">
        <v>14</v>
      </c>
      <c r="K12942">
        <v>59</v>
      </c>
      <c r="L12942" t="s">
        <v>15</v>
      </c>
    </row>
    <row r="12943" spans="1:12">
      <c r="A12943" t="e">
        <f ca="1">E00251514288421</f>
        <v>#NAME?</v>
      </c>
      <c r="B12943">
        <v>481</v>
      </c>
      <c r="C12943" t="s">
        <v>402</v>
      </c>
      <c r="D12943" s="1">
        <v>42709</v>
      </c>
      <c r="F12943">
        <v>6</v>
      </c>
      <c r="G12943">
        <v>4549</v>
      </c>
      <c r="H12943" t="s">
        <v>69</v>
      </c>
      <c r="J12943" t="s">
        <v>14</v>
      </c>
      <c r="K12943">
        <v>61</v>
      </c>
      <c r="L12943" t="s">
        <v>15</v>
      </c>
    </row>
    <row r="12944" spans="1:12">
      <c r="A12944" t="e">
        <f ca="1">E00251514288421</f>
        <v>#NAME?</v>
      </c>
      <c r="B12944">
        <v>485</v>
      </c>
      <c r="C12944" t="s">
        <v>241</v>
      </c>
      <c r="D12944" s="1">
        <v>42998</v>
      </c>
      <c r="F12944">
        <v>6</v>
      </c>
      <c r="G12944">
        <v>6929</v>
      </c>
      <c r="H12944" t="s">
        <v>36</v>
      </c>
      <c r="J12944" t="s">
        <v>14</v>
      </c>
      <c r="K12944">
        <v>61</v>
      </c>
      <c r="L12944" t="s">
        <v>15</v>
      </c>
    </row>
    <row r="12945" spans="1:12">
      <c r="A12945" t="e">
        <f ca="1">E00251514288421</f>
        <v>#NAME?</v>
      </c>
      <c r="B12945">
        <v>485</v>
      </c>
      <c r="C12945" t="s">
        <v>241</v>
      </c>
      <c r="D12945" s="1">
        <v>43033</v>
      </c>
      <c r="F12945">
        <v>6</v>
      </c>
      <c r="G12945">
        <v>6929</v>
      </c>
      <c r="H12945" t="s">
        <v>36</v>
      </c>
      <c r="J12945" t="s">
        <v>14</v>
      </c>
      <c r="K12945">
        <v>61</v>
      </c>
      <c r="L12945" t="s">
        <v>15</v>
      </c>
    </row>
    <row r="12946" spans="1:12">
      <c r="A12946" t="e">
        <f ca="1">E00251529498321</f>
        <v>#NAME?</v>
      </c>
      <c r="B12946">
        <v>163</v>
      </c>
      <c r="C12946" t="s">
        <v>219</v>
      </c>
      <c r="D12946" s="1">
        <v>42825</v>
      </c>
      <c r="F12946">
        <v>2</v>
      </c>
      <c r="G12946">
        <v>4019</v>
      </c>
      <c r="H12946" t="s">
        <v>26</v>
      </c>
      <c r="J12946" t="s">
        <v>14</v>
      </c>
      <c r="K12946">
        <v>66</v>
      </c>
      <c r="L12946" t="s">
        <v>15</v>
      </c>
    </row>
    <row r="12947" spans="1:12">
      <c r="A12947" t="e">
        <f ca="1">E00251514288421</f>
        <v>#NAME?</v>
      </c>
      <c r="B12947">
        <v>485</v>
      </c>
      <c r="C12947" t="s">
        <v>241</v>
      </c>
      <c r="D12947" s="1">
        <v>41723</v>
      </c>
      <c r="F12947">
        <v>4</v>
      </c>
      <c r="G12947">
        <v>34600</v>
      </c>
      <c r="H12947" t="s">
        <v>578</v>
      </c>
      <c r="J12947" t="s">
        <v>14</v>
      </c>
      <c r="K12947">
        <v>58</v>
      </c>
      <c r="L12947" t="s">
        <v>15</v>
      </c>
    </row>
    <row r="12948" spans="1:12">
      <c r="A12948" t="e">
        <f ca="1">E00251413469721</f>
        <v>#NAME?</v>
      </c>
      <c r="B12948">
        <v>1929</v>
      </c>
      <c r="C12948" t="s">
        <v>195</v>
      </c>
      <c r="D12948" s="1">
        <v>42748</v>
      </c>
      <c r="F12948">
        <v>6</v>
      </c>
      <c r="G12948">
        <v>7820</v>
      </c>
      <c r="H12948" t="s">
        <v>233</v>
      </c>
      <c r="J12948" t="s">
        <v>14</v>
      </c>
      <c r="K12948">
        <v>68</v>
      </c>
      <c r="L12948" t="s">
        <v>22</v>
      </c>
    </row>
    <row r="12949" spans="1:12">
      <c r="A12949" t="e">
        <f ca="1">E00251430251921</f>
        <v>#NAME?</v>
      </c>
      <c r="B12949">
        <v>502</v>
      </c>
      <c r="C12949" t="s">
        <v>172</v>
      </c>
      <c r="D12949" s="1">
        <v>41219</v>
      </c>
      <c r="F12949">
        <v>1</v>
      </c>
      <c r="G12949">
        <v>8448</v>
      </c>
      <c r="H12949" t="s">
        <v>718</v>
      </c>
      <c r="J12949" t="s">
        <v>14</v>
      </c>
      <c r="K12949">
        <v>51</v>
      </c>
      <c r="L12949" t="s">
        <v>15</v>
      </c>
    </row>
    <row r="12950" spans="1:12">
      <c r="A12950" t="e">
        <f ca="1">E00251619839021</f>
        <v>#NAME?</v>
      </c>
      <c r="B12950">
        <v>437</v>
      </c>
      <c r="C12950" t="s">
        <v>216</v>
      </c>
      <c r="D12950" s="1">
        <v>41726</v>
      </c>
      <c r="F12950">
        <v>2</v>
      </c>
      <c r="G12950">
        <v>4019</v>
      </c>
      <c r="H12950" t="s">
        <v>26</v>
      </c>
      <c r="J12950" t="s">
        <v>14</v>
      </c>
      <c r="K12950">
        <v>47</v>
      </c>
      <c r="L12950" t="s">
        <v>15</v>
      </c>
    </row>
    <row r="12951" spans="1:12">
      <c r="A12951" t="e">
        <f ca="1">E00251619839021</f>
        <v>#NAME?</v>
      </c>
      <c r="B12951">
        <v>437</v>
      </c>
      <c r="C12951" t="s">
        <v>216</v>
      </c>
      <c r="D12951" s="1">
        <v>41729</v>
      </c>
      <c r="F12951">
        <v>1</v>
      </c>
      <c r="G12951">
        <v>9492</v>
      </c>
      <c r="H12951" t="s">
        <v>317</v>
      </c>
      <c r="J12951" t="s">
        <v>14</v>
      </c>
      <c r="K12951">
        <v>47</v>
      </c>
      <c r="L12951" t="s">
        <v>15</v>
      </c>
    </row>
    <row r="12952" spans="1:12">
      <c r="A12952" t="e">
        <f ca="1">E00251524951321</f>
        <v>#NAME?</v>
      </c>
      <c r="B12952">
        <v>455</v>
      </c>
      <c r="C12952" t="s">
        <v>312</v>
      </c>
      <c r="D12952" s="1">
        <v>42335</v>
      </c>
      <c r="F12952">
        <v>1</v>
      </c>
      <c r="G12952">
        <v>4019</v>
      </c>
      <c r="H12952" t="s">
        <v>26</v>
      </c>
      <c r="J12952" t="s">
        <v>14</v>
      </c>
      <c r="K12952">
        <v>53</v>
      </c>
      <c r="L12952" t="s">
        <v>15</v>
      </c>
    </row>
    <row r="12953" spans="1:12">
      <c r="A12953" t="e">
        <f ca="1">E00251413469721</f>
        <v>#NAME?</v>
      </c>
      <c r="B12953">
        <v>1929</v>
      </c>
      <c r="C12953" t="s">
        <v>195</v>
      </c>
      <c r="D12953" s="1">
        <v>41137</v>
      </c>
      <c r="F12953">
        <v>1</v>
      </c>
      <c r="G12953">
        <v>71987</v>
      </c>
      <c r="H12953" t="s">
        <v>276</v>
      </c>
      <c r="J12953" t="s">
        <v>14</v>
      </c>
      <c r="K12953">
        <v>63</v>
      </c>
      <c r="L12953" t="s">
        <v>15</v>
      </c>
    </row>
    <row r="12954" spans="1:12">
      <c r="A12954" t="e">
        <f ca="1">E00251413469721</f>
        <v>#NAME?</v>
      </c>
      <c r="B12954">
        <v>1929</v>
      </c>
      <c r="C12954" t="s">
        <v>195</v>
      </c>
      <c r="D12954" s="1">
        <v>41235</v>
      </c>
      <c r="F12954">
        <v>1</v>
      </c>
      <c r="G12954">
        <v>27800</v>
      </c>
      <c r="H12954" t="s">
        <v>145</v>
      </c>
      <c r="J12954" t="s">
        <v>14</v>
      </c>
      <c r="K12954">
        <v>63</v>
      </c>
      <c r="L12954" t="s">
        <v>15</v>
      </c>
    </row>
    <row r="12955" spans="1:12">
      <c r="A12955" t="e">
        <f ca="1">E00251529498321</f>
        <v>#NAME?</v>
      </c>
      <c r="B12955">
        <v>4893</v>
      </c>
      <c r="C12955" t="s">
        <v>426</v>
      </c>
      <c r="D12955" s="1">
        <v>42418</v>
      </c>
      <c r="F12955">
        <v>2</v>
      </c>
      <c r="G12955">
        <v>4019</v>
      </c>
      <c r="H12955" t="s">
        <v>26</v>
      </c>
      <c r="I12955" t="s">
        <v>148</v>
      </c>
      <c r="J12955" t="s">
        <v>57</v>
      </c>
      <c r="K12955">
        <v>65</v>
      </c>
      <c r="L12955" t="s">
        <v>15</v>
      </c>
    </row>
    <row r="12956" spans="1:12">
      <c r="A12956" t="e">
        <f ca="1">E00251432340321</f>
        <v>#NAME?</v>
      </c>
      <c r="B12956">
        <v>448</v>
      </c>
      <c r="C12956" t="s">
        <v>112</v>
      </c>
      <c r="D12956" s="1">
        <v>42423</v>
      </c>
      <c r="F12956">
        <v>3</v>
      </c>
      <c r="G12956">
        <v>4019</v>
      </c>
      <c r="H12956" t="s">
        <v>26</v>
      </c>
      <c r="J12956" t="s">
        <v>14</v>
      </c>
      <c r="K12956">
        <v>55</v>
      </c>
      <c r="L12956" t="s">
        <v>15</v>
      </c>
    </row>
    <row r="12957" spans="1:12">
      <c r="A12957" t="e">
        <f ca="1">E00251429396421</f>
        <v>#NAME?</v>
      </c>
      <c r="B12957">
        <v>276</v>
      </c>
      <c r="C12957" t="s">
        <v>122</v>
      </c>
      <c r="D12957" s="1">
        <v>41089</v>
      </c>
      <c r="F12957">
        <v>6</v>
      </c>
      <c r="G12957">
        <v>6279</v>
      </c>
      <c r="H12957" t="s">
        <v>756</v>
      </c>
      <c r="J12957" t="s">
        <v>14</v>
      </c>
      <c r="K12957">
        <v>55</v>
      </c>
      <c r="L12957" t="s">
        <v>15</v>
      </c>
    </row>
    <row r="12958" spans="1:12">
      <c r="A12958" t="e">
        <f ca="1">E00251429396421</f>
        <v>#NAME?</v>
      </c>
      <c r="B12958">
        <v>276</v>
      </c>
      <c r="C12958" t="s">
        <v>122</v>
      </c>
      <c r="D12958" s="1">
        <v>41225</v>
      </c>
      <c r="F12958">
        <v>2</v>
      </c>
      <c r="G12958">
        <v>49390</v>
      </c>
      <c r="H12958" t="s">
        <v>59</v>
      </c>
      <c r="J12958" t="s">
        <v>14</v>
      </c>
      <c r="K12958">
        <v>55</v>
      </c>
      <c r="L12958" t="s">
        <v>15</v>
      </c>
    </row>
    <row r="12959" spans="1:12">
      <c r="A12959" t="e">
        <f ca="1">E00251429396421</f>
        <v>#NAME?</v>
      </c>
      <c r="B12959">
        <v>276</v>
      </c>
      <c r="C12959" t="s">
        <v>122</v>
      </c>
      <c r="D12959" s="1">
        <v>42019</v>
      </c>
      <c r="F12959">
        <v>2</v>
      </c>
      <c r="G12959">
        <v>4019</v>
      </c>
      <c r="H12959" t="s">
        <v>26</v>
      </c>
      <c r="J12959" t="s">
        <v>14</v>
      </c>
      <c r="K12959">
        <v>57</v>
      </c>
      <c r="L12959" t="s">
        <v>15</v>
      </c>
    </row>
    <row r="12960" spans="1:12">
      <c r="A12960" t="e">
        <f ca="1">E00251432340321</f>
        <v>#NAME?</v>
      </c>
      <c r="B12960">
        <v>448</v>
      </c>
      <c r="C12960" t="s">
        <v>112</v>
      </c>
      <c r="D12960" s="1">
        <v>43081</v>
      </c>
      <c r="F12960">
        <v>1</v>
      </c>
      <c r="G12960">
        <v>4019</v>
      </c>
      <c r="H12960" t="s">
        <v>26</v>
      </c>
      <c r="J12960" t="s">
        <v>14</v>
      </c>
      <c r="K12960">
        <v>57</v>
      </c>
      <c r="L12960" t="s">
        <v>15</v>
      </c>
    </row>
    <row r="12961" spans="1:12">
      <c r="A12961" t="e">
        <f ca="1">E00251439746321</f>
        <v>#NAME?</v>
      </c>
      <c r="B12961">
        <v>297</v>
      </c>
      <c r="C12961" t="s">
        <v>411</v>
      </c>
      <c r="D12961" s="1">
        <v>41519</v>
      </c>
      <c r="F12961">
        <v>3</v>
      </c>
      <c r="G12961">
        <v>3689</v>
      </c>
      <c r="H12961" t="s">
        <v>159</v>
      </c>
      <c r="J12961" t="s">
        <v>14</v>
      </c>
      <c r="K12961">
        <v>61</v>
      </c>
      <c r="L12961" t="s">
        <v>15</v>
      </c>
    </row>
    <row r="12962" spans="1:12">
      <c r="A12962" t="e">
        <f ca="1">E00251439746321</f>
        <v>#NAME?</v>
      </c>
      <c r="B12962">
        <v>297</v>
      </c>
      <c r="C12962" t="s">
        <v>411</v>
      </c>
      <c r="D12962" s="1">
        <v>41702</v>
      </c>
      <c r="F12962">
        <v>6</v>
      </c>
      <c r="G12962">
        <v>78050</v>
      </c>
      <c r="H12962" t="s">
        <v>197</v>
      </c>
      <c r="J12962" t="s">
        <v>14</v>
      </c>
      <c r="K12962">
        <v>61</v>
      </c>
      <c r="L12962" t="s">
        <v>22</v>
      </c>
    </row>
    <row r="12963" spans="1:12">
      <c r="A12963" t="e">
        <f ca="1">E00251430251921</f>
        <v>#NAME?</v>
      </c>
      <c r="B12963">
        <v>7504</v>
      </c>
      <c r="C12963" t="s">
        <v>162</v>
      </c>
      <c r="D12963" s="1">
        <v>42002</v>
      </c>
      <c r="F12963">
        <v>2</v>
      </c>
      <c r="G12963">
        <v>30272</v>
      </c>
      <c r="H12963" t="s">
        <v>740</v>
      </c>
      <c r="J12963" t="s">
        <v>14</v>
      </c>
      <c r="K12963">
        <v>53</v>
      </c>
      <c r="L12963" t="s">
        <v>15</v>
      </c>
    </row>
    <row r="12964" spans="1:12">
      <c r="A12964" t="e">
        <f ca="1">E00251430251921</f>
        <v>#NAME?</v>
      </c>
      <c r="B12964">
        <v>7504</v>
      </c>
      <c r="C12964" t="s">
        <v>162</v>
      </c>
      <c r="D12964" s="1">
        <v>42060</v>
      </c>
      <c r="F12964">
        <v>2</v>
      </c>
      <c r="G12964">
        <v>1619</v>
      </c>
      <c r="H12964" t="s">
        <v>835</v>
      </c>
      <c r="J12964" t="s">
        <v>14</v>
      </c>
      <c r="K12964">
        <v>53</v>
      </c>
      <c r="L12964" t="s">
        <v>15</v>
      </c>
    </row>
    <row r="12965" spans="1:12">
      <c r="A12965" t="e">
        <f ca="1">E00251439746321</f>
        <v>#NAME?</v>
      </c>
      <c r="B12965">
        <v>297</v>
      </c>
      <c r="C12965" t="s">
        <v>411</v>
      </c>
      <c r="D12965" s="1">
        <v>41788</v>
      </c>
      <c r="F12965">
        <v>2</v>
      </c>
      <c r="G12965">
        <v>3689</v>
      </c>
      <c r="H12965" t="s">
        <v>159</v>
      </c>
      <c r="J12965" t="s">
        <v>14</v>
      </c>
      <c r="K12965">
        <v>61</v>
      </c>
      <c r="L12965" t="s">
        <v>15</v>
      </c>
    </row>
    <row r="12966" spans="1:12">
      <c r="A12966" t="e">
        <f ca="1">E00251439746321</f>
        <v>#NAME?</v>
      </c>
      <c r="B12966">
        <v>297</v>
      </c>
      <c r="C12966" t="s">
        <v>411</v>
      </c>
      <c r="D12966" s="1">
        <v>42017</v>
      </c>
      <c r="F12966">
        <v>2</v>
      </c>
      <c r="G12966">
        <v>3689</v>
      </c>
      <c r="H12966" t="s">
        <v>159</v>
      </c>
      <c r="J12966" t="s">
        <v>14</v>
      </c>
      <c r="K12966">
        <v>62</v>
      </c>
      <c r="L12966" t="s">
        <v>15</v>
      </c>
    </row>
    <row r="12967" spans="1:12">
      <c r="A12967" t="e">
        <f ca="1">E00251512648621</f>
        <v>#NAME?</v>
      </c>
      <c r="B12967">
        <v>62</v>
      </c>
      <c r="C12967" t="s">
        <v>20</v>
      </c>
      <c r="D12967" s="1">
        <v>41207</v>
      </c>
      <c r="F12967">
        <v>2</v>
      </c>
      <c r="G12967">
        <v>4019</v>
      </c>
      <c r="H12967" t="s">
        <v>26</v>
      </c>
      <c r="J12967" t="s">
        <v>14</v>
      </c>
      <c r="K12967">
        <v>45</v>
      </c>
      <c r="L12967" t="s">
        <v>15</v>
      </c>
    </row>
    <row r="12968" spans="1:12">
      <c r="A12968" t="e">
        <f ca="1">E00251512648621</f>
        <v>#NAME?</v>
      </c>
      <c r="B12968">
        <v>62</v>
      </c>
      <c r="C12968" t="s">
        <v>20</v>
      </c>
      <c r="D12968" s="1">
        <v>41564</v>
      </c>
      <c r="F12968">
        <v>4</v>
      </c>
      <c r="G12968">
        <v>7242</v>
      </c>
      <c r="H12968" t="s">
        <v>93</v>
      </c>
      <c r="J12968" t="s">
        <v>14</v>
      </c>
      <c r="K12968">
        <v>46</v>
      </c>
      <c r="L12968" t="s">
        <v>15</v>
      </c>
    </row>
    <row r="12969" spans="1:12">
      <c r="A12969" t="e">
        <f ca="1">E00251528138121</f>
        <v>#NAME?</v>
      </c>
      <c r="B12969">
        <v>66</v>
      </c>
      <c r="C12969" t="s">
        <v>134</v>
      </c>
      <c r="D12969" s="1">
        <v>42178</v>
      </c>
      <c r="F12969">
        <v>2</v>
      </c>
      <c r="G12969">
        <v>4019</v>
      </c>
      <c r="H12969" t="s">
        <v>26</v>
      </c>
      <c r="J12969" t="s">
        <v>14</v>
      </c>
      <c r="K12969">
        <v>60</v>
      </c>
      <c r="L12969" t="s">
        <v>15</v>
      </c>
    </row>
    <row r="12970" spans="1:12">
      <c r="A12970" t="e">
        <f ca="1">E00251528138121</f>
        <v>#NAME?</v>
      </c>
      <c r="B12970">
        <v>66</v>
      </c>
      <c r="C12970" t="s">
        <v>134</v>
      </c>
      <c r="D12970" s="1">
        <v>42863</v>
      </c>
      <c r="F12970">
        <v>1</v>
      </c>
      <c r="G12970">
        <v>72885</v>
      </c>
      <c r="H12970" t="s">
        <v>354</v>
      </c>
      <c r="J12970" t="s">
        <v>14</v>
      </c>
      <c r="K12970">
        <v>62</v>
      </c>
      <c r="L12970" t="s">
        <v>15</v>
      </c>
    </row>
    <row r="12971" spans="1:12">
      <c r="A12971" t="e">
        <f ca="1">E00251528138121</f>
        <v>#NAME?</v>
      </c>
      <c r="B12971">
        <v>66</v>
      </c>
      <c r="C12971" t="s">
        <v>134</v>
      </c>
      <c r="D12971" s="1">
        <v>42751</v>
      </c>
      <c r="F12971">
        <v>1</v>
      </c>
      <c r="G12971">
        <v>4019</v>
      </c>
      <c r="H12971" t="s">
        <v>26</v>
      </c>
      <c r="J12971" t="s">
        <v>14</v>
      </c>
      <c r="K12971">
        <v>62</v>
      </c>
      <c r="L12971" t="s">
        <v>15</v>
      </c>
    </row>
    <row r="12972" spans="1:12">
      <c r="A12972" t="e">
        <f ca="1">E00251528138121</f>
        <v>#NAME?</v>
      </c>
      <c r="B12972">
        <v>66</v>
      </c>
      <c r="C12972" t="s">
        <v>134</v>
      </c>
      <c r="D12972" s="1">
        <v>42927</v>
      </c>
      <c r="F12972">
        <v>1</v>
      </c>
      <c r="G12972">
        <v>7291</v>
      </c>
      <c r="H12972" t="s">
        <v>163</v>
      </c>
      <c r="J12972" t="s">
        <v>14</v>
      </c>
      <c r="K12972">
        <v>62</v>
      </c>
      <c r="L12972" t="s">
        <v>15</v>
      </c>
    </row>
    <row r="12973" spans="1:12">
      <c r="A12973" t="e">
        <f ca="1">E00251619839021</f>
        <v>#NAME?</v>
      </c>
      <c r="B12973">
        <v>437</v>
      </c>
      <c r="C12973" t="s">
        <v>216</v>
      </c>
      <c r="D12973" s="1">
        <v>41723</v>
      </c>
      <c r="F12973">
        <v>1</v>
      </c>
      <c r="G12973">
        <v>9492</v>
      </c>
      <c r="H12973" t="s">
        <v>317</v>
      </c>
      <c r="J12973" t="s">
        <v>14</v>
      </c>
      <c r="K12973">
        <v>47</v>
      </c>
      <c r="L12973" t="s">
        <v>15</v>
      </c>
    </row>
    <row r="12974" spans="1:12">
      <c r="A12974" t="e">
        <f ca="1">E00251514725021</f>
        <v>#NAME?</v>
      </c>
      <c r="B12974">
        <v>489</v>
      </c>
      <c r="C12974" t="s">
        <v>100</v>
      </c>
      <c r="D12974" s="1">
        <v>41786</v>
      </c>
      <c r="F12974">
        <v>2</v>
      </c>
      <c r="G12974">
        <v>52333</v>
      </c>
      <c r="H12974" t="s">
        <v>1078</v>
      </c>
      <c r="J12974" t="s">
        <v>14</v>
      </c>
      <c r="K12974">
        <v>42</v>
      </c>
      <c r="L12974" t="s">
        <v>15</v>
      </c>
    </row>
    <row r="12975" spans="1:12">
      <c r="A12975" t="e">
        <f ca="1">E00251514288421</f>
        <v>#NAME?</v>
      </c>
      <c r="B12975">
        <v>481</v>
      </c>
      <c r="C12975" t="s">
        <v>402</v>
      </c>
      <c r="D12975" s="1">
        <v>43091</v>
      </c>
      <c r="F12975">
        <v>2</v>
      </c>
      <c r="G12975">
        <v>4549</v>
      </c>
      <c r="H12975" t="s">
        <v>69</v>
      </c>
      <c r="J12975" t="s">
        <v>14</v>
      </c>
      <c r="K12975">
        <v>62</v>
      </c>
      <c r="L12975" t="s">
        <v>15</v>
      </c>
    </row>
    <row r="12976" spans="1:12">
      <c r="A12976" t="e">
        <f ca="1">E00251528755421</f>
        <v>#NAME?</v>
      </c>
      <c r="B12976">
        <v>278</v>
      </c>
      <c r="C12976" t="s">
        <v>222</v>
      </c>
      <c r="D12976" s="1">
        <v>42955</v>
      </c>
      <c r="F12976">
        <v>1</v>
      </c>
      <c r="G12976">
        <v>8270</v>
      </c>
      <c r="H12976" t="s">
        <v>816</v>
      </c>
      <c r="J12976" t="s">
        <v>14</v>
      </c>
      <c r="K12976">
        <v>54</v>
      </c>
      <c r="L12976" t="s">
        <v>15</v>
      </c>
    </row>
    <row r="12977" spans="1:12">
      <c r="A12977" t="e">
        <f ca="1">E00251533616021</f>
        <v>#NAME?</v>
      </c>
      <c r="B12977">
        <v>104</v>
      </c>
      <c r="C12977" t="s">
        <v>88</v>
      </c>
      <c r="D12977" s="1">
        <v>41988</v>
      </c>
      <c r="F12977">
        <v>1</v>
      </c>
      <c r="G12977">
        <v>7999</v>
      </c>
      <c r="H12977" t="s">
        <v>80</v>
      </c>
      <c r="J12977" t="s">
        <v>14</v>
      </c>
      <c r="K12977">
        <v>44</v>
      </c>
      <c r="L12977" t="s">
        <v>15</v>
      </c>
    </row>
    <row r="12978" spans="1:12">
      <c r="A12978" t="e">
        <f ca="1">E00251439746321</f>
        <v>#NAME?</v>
      </c>
      <c r="B12978">
        <v>6046</v>
      </c>
      <c r="C12978" t="s">
        <v>98</v>
      </c>
      <c r="D12978" s="1">
        <v>42112</v>
      </c>
      <c r="F12978">
        <v>1</v>
      </c>
      <c r="G12978">
        <v>37921</v>
      </c>
      <c r="H12978" t="s">
        <v>859</v>
      </c>
      <c r="I12978" t="s">
        <v>56</v>
      </c>
      <c r="J12978" t="s">
        <v>57</v>
      </c>
      <c r="K12978">
        <v>62</v>
      </c>
      <c r="L12978" t="s">
        <v>15</v>
      </c>
    </row>
    <row r="12979" spans="1:12">
      <c r="A12979" t="e">
        <f ca="1">E00251439947821</f>
        <v>#NAME?</v>
      </c>
      <c r="B12979">
        <v>165</v>
      </c>
      <c r="C12979" t="s">
        <v>461</v>
      </c>
      <c r="D12979" s="1">
        <v>42905</v>
      </c>
      <c r="F12979">
        <v>3</v>
      </c>
      <c r="G12979">
        <v>5204</v>
      </c>
      <c r="H12979" t="s">
        <v>1313</v>
      </c>
      <c r="J12979" t="s">
        <v>14</v>
      </c>
      <c r="K12979">
        <v>52</v>
      </c>
      <c r="L12979" t="s">
        <v>15</v>
      </c>
    </row>
    <row r="12980" spans="1:12">
      <c r="A12980" t="e">
        <f ca="1">E00251617573321</f>
        <v>#NAME?</v>
      </c>
      <c r="B12980">
        <v>440</v>
      </c>
      <c r="C12980" t="s">
        <v>12</v>
      </c>
      <c r="D12980" s="1">
        <v>42342</v>
      </c>
      <c r="F12980">
        <v>1</v>
      </c>
      <c r="G12980">
        <v>30000</v>
      </c>
      <c r="H12980" t="s">
        <v>144</v>
      </c>
      <c r="J12980" t="s">
        <v>14</v>
      </c>
      <c r="K12980">
        <v>46</v>
      </c>
      <c r="L12980" t="s">
        <v>15</v>
      </c>
    </row>
    <row r="12981" spans="1:12">
      <c r="A12981" t="e">
        <f ca="1">E00251617573321</f>
        <v>#NAME?</v>
      </c>
      <c r="B12981">
        <v>746</v>
      </c>
      <c r="C12981" t="s">
        <v>527</v>
      </c>
      <c r="D12981" s="1">
        <v>42019</v>
      </c>
      <c r="E12981">
        <v>0</v>
      </c>
      <c r="F12981">
        <v>2</v>
      </c>
      <c r="G12981">
        <v>6282</v>
      </c>
      <c r="H12981" t="s">
        <v>1314</v>
      </c>
      <c r="J12981" t="s">
        <v>34</v>
      </c>
      <c r="K12981">
        <v>45</v>
      </c>
      <c r="L12981" t="s">
        <v>15</v>
      </c>
    </row>
    <row r="12982" spans="1:12">
      <c r="A12982" t="e">
        <f ca="1">E00251617573321</f>
        <v>#NAME?</v>
      </c>
      <c r="B12982">
        <v>746</v>
      </c>
      <c r="C12982" t="s">
        <v>527</v>
      </c>
      <c r="D12982" s="1">
        <v>42033</v>
      </c>
      <c r="F12982">
        <v>1</v>
      </c>
      <c r="G12982">
        <v>6266</v>
      </c>
      <c r="H12982" t="s">
        <v>99</v>
      </c>
      <c r="I12982" t="s">
        <v>56</v>
      </c>
      <c r="J12982" t="s">
        <v>57</v>
      </c>
      <c r="K12982">
        <v>45</v>
      </c>
      <c r="L12982" t="s">
        <v>15</v>
      </c>
    </row>
    <row r="12983" spans="1:12">
      <c r="A12983" t="e">
        <f ca="1">E00251619839021</f>
        <v>#NAME?</v>
      </c>
      <c r="B12983">
        <v>437</v>
      </c>
      <c r="C12983" t="s">
        <v>216</v>
      </c>
      <c r="D12983" s="1">
        <v>41402</v>
      </c>
      <c r="F12983">
        <v>1</v>
      </c>
      <c r="G12983">
        <v>4019</v>
      </c>
      <c r="H12983" t="s">
        <v>26</v>
      </c>
      <c r="J12983" t="s">
        <v>14</v>
      </c>
      <c r="K12983">
        <v>46</v>
      </c>
      <c r="L12983" t="s">
        <v>15</v>
      </c>
    </row>
    <row r="12984" spans="1:12">
      <c r="A12984" t="e">
        <f ca="1">E00251619839021</f>
        <v>#NAME?</v>
      </c>
      <c r="B12984">
        <v>437</v>
      </c>
      <c r="C12984" t="s">
        <v>216</v>
      </c>
      <c r="D12984" s="1">
        <v>41723</v>
      </c>
      <c r="F12984">
        <v>2</v>
      </c>
      <c r="G12984">
        <v>9492</v>
      </c>
      <c r="H12984" t="s">
        <v>317</v>
      </c>
      <c r="J12984" t="s">
        <v>14</v>
      </c>
      <c r="K12984">
        <v>47</v>
      </c>
      <c r="L12984" t="s">
        <v>15</v>
      </c>
    </row>
    <row r="12985" spans="1:12">
      <c r="A12985" t="e">
        <f ca="1">E00251716572021</f>
        <v>#NAME?</v>
      </c>
      <c r="B12985">
        <v>446</v>
      </c>
      <c r="C12985" t="s">
        <v>94</v>
      </c>
      <c r="D12985" s="1">
        <v>41723</v>
      </c>
      <c r="F12985">
        <v>2</v>
      </c>
      <c r="G12985">
        <v>4019</v>
      </c>
      <c r="H12985" t="s">
        <v>26</v>
      </c>
      <c r="J12985" t="s">
        <v>14</v>
      </c>
      <c r="K12985">
        <v>43</v>
      </c>
      <c r="L12985" t="s">
        <v>15</v>
      </c>
    </row>
    <row r="12986" spans="1:12">
      <c r="A12986" t="e">
        <f ca="1">E00251716572021</f>
        <v>#NAME?</v>
      </c>
      <c r="B12986">
        <v>446</v>
      </c>
      <c r="C12986" t="s">
        <v>94</v>
      </c>
      <c r="D12986" s="1">
        <v>41849</v>
      </c>
      <c r="F12986">
        <v>4</v>
      </c>
      <c r="G12986">
        <v>7242</v>
      </c>
      <c r="H12986" t="s">
        <v>93</v>
      </c>
      <c r="J12986" t="s">
        <v>14</v>
      </c>
      <c r="K12986">
        <v>44</v>
      </c>
      <c r="L12986" t="s">
        <v>15</v>
      </c>
    </row>
    <row r="12987" spans="1:12">
      <c r="A12987" t="e">
        <f ca="1">E00251439947821</f>
        <v>#NAME?</v>
      </c>
      <c r="B12987">
        <v>165</v>
      </c>
      <c r="C12987" t="s">
        <v>461</v>
      </c>
      <c r="D12987" s="1">
        <v>42831</v>
      </c>
      <c r="F12987">
        <v>1</v>
      </c>
      <c r="G12987">
        <v>2149</v>
      </c>
      <c r="H12987" t="s">
        <v>484</v>
      </c>
      <c r="J12987" t="s">
        <v>14</v>
      </c>
      <c r="K12987">
        <v>51</v>
      </c>
      <c r="L12987" t="s">
        <v>15</v>
      </c>
    </row>
    <row r="12988" spans="1:12">
      <c r="A12988" t="e">
        <f ca="1">E00251716572021</f>
        <v>#NAME?</v>
      </c>
      <c r="B12988">
        <v>446</v>
      </c>
      <c r="C12988" t="s">
        <v>94</v>
      </c>
      <c r="D12988" s="1">
        <v>42403</v>
      </c>
      <c r="F12988">
        <v>3</v>
      </c>
      <c r="G12988">
        <v>4019</v>
      </c>
      <c r="H12988" t="s">
        <v>26</v>
      </c>
      <c r="J12988" t="s">
        <v>14</v>
      </c>
      <c r="K12988">
        <v>45</v>
      </c>
      <c r="L12988" t="s">
        <v>15</v>
      </c>
    </row>
    <row r="12989" spans="1:12">
      <c r="A12989" t="e">
        <f ca="1">E00251716572021</f>
        <v>#NAME?</v>
      </c>
      <c r="B12989">
        <v>446</v>
      </c>
      <c r="C12989" t="s">
        <v>94</v>
      </c>
      <c r="D12989" s="1">
        <v>43082</v>
      </c>
      <c r="F12989">
        <v>3</v>
      </c>
      <c r="G12989">
        <v>4019</v>
      </c>
      <c r="H12989" t="s">
        <v>26</v>
      </c>
      <c r="J12989" t="s">
        <v>14</v>
      </c>
      <c r="K12989">
        <v>47</v>
      </c>
      <c r="L12989" t="s">
        <v>15</v>
      </c>
    </row>
    <row r="12990" spans="1:12">
      <c r="A12990" t="e">
        <f ca="1">E00251619839021</f>
        <v>#NAME?</v>
      </c>
      <c r="B12990">
        <v>437</v>
      </c>
      <c r="C12990" t="s">
        <v>216</v>
      </c>
      <c r="D12990" s="1">
        <v>42723</v>
      </c>
      <c r="F12990">
        <v>4</v>
      </c>
      <c r="G12990">
        <v>30000</v>
      </c>
      <c r="H12990" t="s">
        <v>144</v>
      </c>
      <c r="J12990" t="s">
        <v>14</v>
      </c>
      <c r="K12990">
        <v>50</v>
      </c>
      <c r="L12990" t="s">
        <v>15</v>
      </c>
    </row>
    <row r="12991" spans="1:12">
      <c r="A12991" t="e">
        <f ca="1">E00251514752621</f>
        <v>#NAME?</v>
      </c>
      <c r="B12991">
        <v>481</v>
      </c>
      <c r="C12991" t="s">
        <v>402</v>
      </c>
      <c r="D12991" s="1">
        <v>42878</v>
      </c>
      <c r="F12991">
        <v>4</v>
      </c>
      <c r="G12991">
        <v>73390</v>
      </c>
      <c r="H12991" t="s">
        <v>66</v>
      </c>
      <c r="J12991" t="s">
        <v>14</v>
      </c>
      <c r="K12991">
        <v>57</v>
      </c>
      <c r="L12991" t="s">
        <v>15</v>
      </c>
    </row>
    <row r="12992" spans="1:12">
      <c r="A12992" t="e">
        <f ca="1">E00251514752621</f>
        <v>#NAME?</v>
      </c>
      <c r="B12992">
        <v>481</v>
      </c>
      <c r="C12992" t="s">
        <v>402</v>
      </c>
      <c r="D12992" s="1">
        <v>43019</v>
      </c>
      <c r="F12992">
        <v>6</v>
      </c>
      <c r="G12992">
        <v>3540</v>
      </c>
      <c r="H12992" t="s">
        <v>436</v>
      </c>
      <c r="J12992" t="s">
        <v>14</v>
      </c>
      <c r="K12992">
        <v>58</v>
      </c>
      <c r="L12992" t="s">
        <v>15</v>
      </c>
    </row>
    <row r="12993" spans="1:12">
      <c r="A12993" t="e">
        <f ca="1">E00251711664321</f>
        <v>#NAME?</v>
      </c>
      <c r="B12993">
        <v>11</v>
      </c>
      <c r="C12993" t="s">
        <v>245</v>
      </c>
      <c r="D12993" s="1">
        <v>43042</v>
      </c>
      <c r="F12993">
        <v>1</v>
      </c>
      <c r="G12993">
        <v>8798</v>
      </c>
      <c r="H12993" t="s">
        <v>314</v>
      </c>
      <c r="J12993" t="s">
        <v>14</v>
      </c>
      <c r="K12993">
        <v>66</v>
      </c>
      <c r="L12993" t="s">
        <v>15</v>
      </c>
    </row>
    <row r="12994" spans="1:12">
      <c r="A12994" t="e">
        <f ca="1">E00251537880321</f>
        <v>#NAME?</v>
      </c>
      <c r="B12994">
        <v>282</v>
      </c>
      <c r="C12994" t="s">
        <v>724</v>
      </c>
      <c r="D12994" s="1">
        <v>41575</v>
      </c>
      <c r="F12994">
        <v>1</v>
      </c>
      <c r="G12994">
        <v>7242</v>
      </c>
      <c r="H12994" t="s">
        <v>93</v>
      </c>
      <c r="J12994" t="s">
        <v>14</v>
      </c>
      <c r="K12994">
        <v>40</v>
      </c>
      <c r="L12994" t="s">
        <v>15</v>
      </c>
    </row>
    <row r="12995" spans="1:12">
      <c r="A12995" t="e">
        <f ca="1">E00251537880321</f>
        <v>#NAME?</v>
      </c>
      <c r="B12995">
        <v>282</v>
      </c>
      <c r="C12995" t="s">
        <v>724</v>
      </c>
      <c r="D12995" s="1">
        <v>42205</v>
      </c>
      <c r="F12995">
        <v>3</v>
      </c>
      <c r="G12995">
        <v>6929</v>
      </c>
      <c r="H12995" t="s">
        <v>36</v>
      </c>
      <c r="J12995" t="s">
        <v>14</v>
      </c>
      <c r="K12995">
        <v>42</v>
      </c>
      <c r="L12995" t="s">
        <v>15</v>
      </c>
    </row>
    <row r="12996" spans="1:12">
      <c r="A12996" t="e">
        <f ca="1">E00251619839021</f>
        <v>#NAME?</v>
      </c>
      <c r="B12996">
        <v>437</v>
      </c>
      <c r="C12996" t="s">
        <v>216</v>
      </c>
      <c r="D12996" s="1">
        <v>42291</v>
      </c>
      <c r="F12996">
        <v>2</v>
      </c>
      <c r="G12996">
        <v>4019</v>
      </c>
      <c r="H12996" t="s">
        <v>26</v>
      </c>
      <c r="J12996" t="s">
        <v>14</v>
      </c>
      <c r="K12996">
        <v>49</v>
      </c>
      <c r="L12996" t="s">
        <v>15</v>
      </c>
    </row>
    <row r="12997" spans="1:12">
      <c r="A12997" t="e">
        <f ca="1">E00251619801621</f>
        <v>#NAME?</v>
      </c>
      <c r="B12997">
        <v>148</v>
      </c>
      <c r="C12997" t="s">
        <v>318</v>
      </c>
      <c r="D12997" s="1">
        <v>42650</v>
      </c>
      <c r="F12997">
        <v>2</v>
      </c>
      <c r="G12997">
        <v>82300</v>
      </c>
      <c r="H12997" t="s">
        <v>1315</v>
      </c>
      <c r="I12997" t="s">
        <v>56</v>
      </c>
      <c r="J12997" t="s">
        <v>57</v>
      </c>
      <c r="K12997">
        <v>43</v>
      </c>
      <c r="L12997" t="s">
        <v>15</v>
      </c>
    </row>
    <row r="12998" spans="1:12">
      <c r="A12998" t="e">
        <f ca="1">E00251514288421</f>
        <v>#NAME?</v>
      </c>
      <c r="B12998">
        <v>485</v>
      </c>
      <c r="C12998" t="s">
        <v>241</v>
      </c>
      <c r="D12998" s="1">
        <v>41723</v>
      </c>
      <c r="F12998">
        <v>5</v>
      </c>
      <c r="G12998">
        <v>30000</v>
      </c>
      <c r="H12998" t="s">
        <v>144</v>
      </c>
      <c r="J12998" t="s">
        <v>14</v>
      </c>
      <c r="K12998">
        <v>58</v>
      </c>
      <c r="L12998" t="s">
        <v>15</v>
      </c>
    </row>
    <row r="12999" spans="1:12">
      <c r="A12999" t="e">
        <f ca="1">E00251716572021</f>
        <v>#NAME?</v>
      </c>
      <c r="B12999">
        <v>446</v>
      </c>
      <c r="C12999" t="s">
        <v>94</v>
      </c>
      <c r="D12999" s="1">
        <v>41857</v>
      </c>
      <c r="F12999">
        <v>3</v>
      </c>
      <c r="G12999">
        <v>4019</v>
      </c>
      <c r="H12999" t="s">
        <v>26</v>
      </c>
      <c r="J12999" t="s">
        <v>14</v>
      </c>
      <c r="K12999">
        <v>44</v>
      </c>
      <c r="L12999" t="s">
        <v>15</v>
      </c>
    </row>
    <row r="13000" spans="1:12">
      <c r="A13000" t="e">
        <f ca="1">E00251619839021</f>
        <v>#NAME?</v>
      </c>
      <c r="B13000">
        <v>723</v>
      </c>
      <c r="C13000" t="s">
        <v>719</v>
      </c>
      <c r="D13000" s="1">
        <v>42015</v>
      </c>
      <c r="F13000">
        <v>1</v>
      </c>
      <c r="G13000">
        <v>81305</v>
      </c>
      <c r="H13000" t="s">
        <v>1020</v>
      </c>
      <c r="I13000" t="s">
        <v>56</v>
      </c>
      <c r="J13000" t="s">
        <v>57</v>
      </c>
      <c r="K13000">
        <v>48</v>
      </c>
      <c r="L13000" t="s">
        <v>15</v>
      </c>
    </row>
    <row r="13001" spans="1:12">
      <c r="A13001" t="e">
        <f ca="1">E00251514288421</f>
        <v>#NAME?</v>
      </c>
      <c r="B13001">
        <v>481</v>
      </c>
      <c r="C13001" t="s">
        <v>402</v>
      </c>
      <c r="D13001" s="1">
        <v>42251</v>
      </c>
      <c r="F13001">
        <v>2</v>
      </c>
      <c r="G13001">
        <v>4549</v>
      </c>
      <c r="H13001" t="s">
        <v>69</v>
      </c>
      <c r="J13001" t="s">
        <v>14</v>
      </c>
      <c r="K13001">
        <v>59</v>
      </c>
      <c r="L13001" t="s">
        <v>15</v>
      </c>
    </row>
    <row r="13002" spans="1:12">
      <c r="A13002" t="e">
        <f ca="1">E00251514288421</f>
        <v>#NAME?</v>
      </c>
      <c r="B13002">
        <v>481</v>
      </c>
      <c r="C13002" t="s">
        <v>402</v>
      </c>
      <c r="D13002" s="1">
        <v>42276</v>
      </c>
      <c r="F13002">
        <v>4</v>
      </c>
      <c r="G13002">
        <v>30000</v>
      </c>
      <c r="H13002" t="s">
        <v>144</v>
      </c>
      <c r="J13002" t="s">
        <v>14</v>
      </c>
      <c r="K13002">
        <v>59</v>
      </c>
      <c r="L13002" t="s">
        <v>15</v>
      </c>
    </row>
    <row r="13003" spans="1:12">
      <c r="A13003" t="e">
        <f ca="1">E00251514288421</f>
        <v>#NAME?</v>
      </c>
      <c r="B13003">
        <v>481</v>
      </c>
      <c r="C13003" t="s">
        <v>402</v>
      </c>
      <c r="D13003" s="1">
        <v>42979</v>
      </c>
      <c r="F13003">
        <v>6</v>
      </c>
      <c r="G13003">
        <v>6929</v>
      </c>
      <c r="H13003" t="s">
        <v>36</v>
      </c>
      <c r="J13003" t="s">
        <v>14</v>
      </c>
      <c r="K13003">
        <v>61</v>
      </c>
      <c r="L13003" t="s">
        <v>15</v>
      </c>
    </row>
    <row r="13004" spans="1:12">
      <c r="A13004" t="e">
        <f ca="1">E00251514288421</f>
        <v>#NAME?</v>
      </c>
      <c r="B13004">
        <v>481</v>
      </c>
      <c r="C13004" t="s">
        <v>402</v>
      </c>
      <c r="D13004" s="1">
        <v>42992</v>
      </c>
      <c r="F13004">
        <v>6</v>
      </c>
      <c r="G13004">
        <v>4549</v>
      </c>
      <c r="H13004" t="s">
        <v>69</v>
      </c>
      <c r="J13004" t="s">
        <v>14</v>
      </c>
      <c r="K13004">
        <v>61</v>
      </c>
      <c r="L13004" t="s">
        <v>15</v>
      </c>
    </row>
    <row r="13005" spans="1:12">
      <c r="A13005" t="e">
        <f ca="1">E00251514288421</f>
        <v>#NAME?</v>
      </c>
      <c r="B13005">
        <v>481</v>
      </c>
      <c r="C13005" t="s">
        <v>402</v>
      </c>
      <c r="D13005" s="1">
        <v>41719</v>
      </c>
      <c r="F13005">
        <v>6</v>
      </c>
      <c r="G13005">
        <v>3051</v>
      </c>
      <c r="H13005" t="s">
        <v>13</v>
      </c>
      <c r="J13005" t="s">
        <v>14</v>
      </c>
      <c r="K13005">
        <v>58</v>
      </c>
      <c r="L13005" t="s">
        <v>15</v>
      </c>
    </row>
    <row r="13006" spans="1:12">
      <c r="A13006" t="e">
        <f ca="1">E00251413469721</f>
        <v>#NAME?</v>
      </c>
      <c r="B13006">
        <v>1929</v>
      </c>
      <c r="C13006" t="s">
        <v>195</v>
      </c>
      <c r="D13006" s="1">
        <v>41457</v>
      </c>
      <c r="F13006">
        <v>1</v>
      </c>
      <c r="G13006">
        <v>46619</v>
      </c>
      <c r="H13006" t="s">
        <v>182</v>
      </c>
      <c r="J13006" t="s">
        <v>14</v>
      </c>
      <c r="K13006">
        <v>64</v>
      </c>
      <c r="L13006" t="s">
        <v>15</v>
      </c>
    </row>
    <row r="13007" spans="1:12">
      <c r="A13007" t="e">
        <f ca="1">E00251413469721</f>
        <v>#NAME?</v>
      </c>
      <c r="B13007">
        <v>1929</v>
      </c>
      <c r="C13007" t="s">
        <v>195</v>
      </c>
      <c r="D13007" s="1">
        <v>41789</v>
      </c>
      <c r="F13007">
        <v>2</v>
      </c>
      <c r="G13007">
        <v>9249</v>
      </c>
      <c r="H13007" t="s">
        <v>817</v>
      </c>
      <c r="J13007" t="s">
        <v>14</v>
      </c>
      <c r="K13007">
        <v>65</v>
      </c>
      <c r="L13007" t="s">
        <v>15</v>
      </c>
    </row>
    <row r="13008" spans="1:12">
      <c r="A13008" t="e">
        <f ca="1">E00251716576321</f>
        <v>#NAME?</v>
      </c>
      <c r="B13008">
        <v>494</v>
      </c>
      <c r="C13008" t="s">
        <v>63</v>
      </c>
      <c r="D13008" s="1">
        <v>41708</v>
      </c>
      <c r="F13008">
        <v>1</v>
      </c>
      <c r="G13008">
        <v>25000</v>
      </c>
      <c r="H13008" t="s">
        <v>178</v>
      </c>
      <c r="J13008" t="s">
        <v>14</v>
      </c>
      <c r="K13008">
        <v>61</v>
      </c>
      <c r="L13008" t="s">
        <v>15</v>
      </c>
    </row>
    <row r="13009" spans="1:12">
      <c r="A13009" t="e">
        <f ca="1">E00251528725821</f>
        <v>#NAME?</v>
      </c>
      <c r="B13009">
        <v>294</v>
      </c>
      <c r="C13009" t="s">
        <v>61</v>
      </c>
      <c r="D13009" s="1">
        <v>40962</v>
      </c>
      <c r="F13009">
        <v>5</v>
      </c>
      <c r="G13009">
        <v>2724</v>
      </c>
      <c r="H13009" t="s">
        <v>73</v>
      </c>
      <c r="J13009" t="s">
        <v>14</v>
      </c>
      <c r="K13009">
        <v>54</v>
      </c>
      <c r="L13009" t="s">
        <v>15</v>
      </c>
    </row>
    <row r="13010" spans="1:12">
      <c r="A13010" t="e">
        <f ca="1">E00251619839021</f>
        <v>#NAME?</v>
      </c>
      <c r="B13010">
        <v>437</v>
      </c>
      <c r="C13010" t="s">
        <v>216</v>
      </c>
      <c r="D13010" s="1">
        <v>41534</v>
      </c>
      <c r="F13010">
        <v>1</v>
      </c>
      <c r="G13010">
        <v>4019</v>
      </c>
      <c r="H13010" t="s">
        <v>26</v>
      </c>
      <c r="J13010" t="s">
        <v>14</v>
      </c>
      <c r="K13010">
        <v>47</v>
      </c>
      <c r="L13010" t="s">
        <v>15</v>
      </c>
    </row>
    <row r="13011" spans="1:12">
      <c r="A13011" t="e">
        <f ca="1">E00251619839021</f>
        <v>#NAME?</v>
      </c>
      <c r="B13011">
        <v>437</v>
      </c>
      <c r="C13011" t="s">
        <v>216</v>
      </c>
      <c r="D13011" s="1">
        <v>41724</v>
      </c>
      <c r="F13011">
        <v>2</v>
      </c>
      <c r="G13011">
        <v>4019</v>
      </c>
      <c r="H13011" t="s">
        <v>26</v>
      </c>
      <c r="J13011" t="s">
        <v>14</v>
      </c>
      <c r="K13011">
        <v>47</v>
      </c>
      <c r="L13011" t="s">
        <v>15</v>
      </c>
    </row>
    <row r="13012" spans="1:12">
      <c r="A13012" t="e">
        <f ca="1">E00251532291121</f>
        <v>#NAME?</v>
      </c>
      <c r="B13012">
        <v>497</v>
      </c>
      <c r="C13012" t="s">
        <v>141</v>
      </c>
      <c r="D13012" s="1">
        <v>42958</v>
      </c>
      <c r="F13012">
        <v>3</v>
      </c>
      <c r="G13012">
        <v>51889</v>
      </c>
      <c r="H13012" t="s">
        <v>256</v>
      </c>
      <c r="J13012" t="s">
        <v>14</v>
      </c>
      <c r="K13012">
        <v>62</v>
      </c>
      <c r="L13012" t="s">
        <v>15</v>
      </c>
    </row>
    <row r="13013" spans="1:12">
      <c r="A13013" t="e">
        <f ca="1">E00251518872621</f>
        <v>#NAME?</v>
      </c>
      <c r="B13013">
        <v>292</v>
      </c>
      <c r="C13013" t="s">
        <v>467</v>
      </c>
      <c r="D13013" s="1">
        <v>41072</v>
      </c>
      <c r="F13013">
        <v>2</v>
      </c>
      <c r="G13013">
        <v>38420</v>
      </c>
      <c r="H13013" t="s">
        <v>587</v>
      </c>
      <c r="J13013" t="s">
        <v>14</v>
      </c>
      <c r="K13013">
        <v>46</v>
      </c>
      <c r="L13013" t="s">
        <v>15</v>
      </c>
    </row>
    <row r="13014" spans="1:12">
      <c r="A13014" t="e">
        <f ca="1">E00251518872621</f>
        <v>#NAME?</v>
      </c>
      <c r="B13014">
        <v>292</v>
      </c>
      <c r="C13014" t="s">
        <v>467</v>
      </c>
      <c r="D13014" s="1">
        <v>41072</v>
      </c>
      <c r="F13014">
        <v>1</v>
      </c>
      <c r="G13014">
        <v>37205</v>
      </c>
      <c r="H13014" t="s">
        <v>191</v>
      </c>
      <c r="J13014" t="s">
        <v>14</v>
      </c>
      <c r="K13014">
        <v>46</v>
      </c>
      <c r="L13014" t="s">
        <v>15</v>
      </c>
    </row>
    <row r="13015" spans="1:12">
      <c r="A13015" t="e">
        <f ca="1">E00251518585821</f>
        <v>#NAME?</v>
      </c>
      <c r="B13015">
        <v>295</v>
      </c>
      <c r="C13015" t="s">
        <v>435</v>
      </c>
      <c r="D13015" s="1">
        <v>42450</v>
      </c>
      <c r="F13015">
        <v>2</v>
      </c>
      <c r="G13015">
        <v>2449</v>
      </c>
      <c r="H13015" t="s">
        <v>53</v>
      </c>
      <c r="J13015" t="s">
        <v>14</v>
      </c>
      <c r="K13015">
        <v>62</v>
      </c>
      <c r="L13015" t="s">
        <v>15</v>
      </c>
    </row>
    <row r="13016" spans="1:12">
      <c r="A13016" t="e">
        <f ca="1">E00251518585821</f>
        <v>#NAME?</v>
      </c>
      <c r="B13016">
        <v>295</v>
      </c>
      <c r="C13016" t="s">
        <v>435</v>
      </c>
      <c r="D13016" s="1">
        <v>42450</v>
      </c>
      <c r="F13016">
        <v>4</v>
      </c>
      <c r="G13016">
        <v>462</v>
      </c>
      <c r="H13016" t="s">
        <v>288</v>
      </c>
      <c r="J13016" t="s">
        <v>14</v>
      </c>
      <c r="K13016">
        <v>62</v>
      </c>
      <c r="L13016" t="s">
        <v>15</v>
      </c>
    </row>
    <row r="13017" spans="1:12">
      <c r="A13017" t="e">
        <f ca="1">E00251533616021</f>
        <v>#NAME?</v>
      </c>
      <c r="B13017">
        <v>104</v>
      </c>
      <c r="C13017" t="s">
        <v>88</v>
      </c>
      <c r="D13017" s="1">
        <v>41282</v>
      </c>
      <c r="F13017">
        <v>2</v>
      </c>
      <c r="G13017">
        <v>7233</v>
      </c>
      <c r="H13017" t="s">
        <v>412</v>
      </c>
      <c r="J13017" t="s">
        <v>14</v>
      </c>
      <c r="K13017">
        <v>42</v>
      </c>
      <c r="L13017" t="s">
        <v>15</v>
      </c>
    </row>
    <row r="13018" spans="1:12">
      <c r="A13018" t="e">
        <f ca="1">E00251429332421</f>
        <v>#NAME?</v>
      </c>
      <c r="B13018">
        <v>1325</v>
      </c>
      <c r="C13018" t="s">
        <v>605</v>
      </c>
      <c r="D13018" s="1">
        <v>40940</v>
      </c>
      <c r="F13018">
        <v>3</v>
      </c>
      <c r="G13018">
        <v>3899</v>
      </c>
      <c r="H13018" t="s">
        <v>264</v>
      </c>
      <c r="J13018" t="s">
        <v>14</v>
      </c>
      <c r="K13018">
        <v>45</v>
      </c>
      <c r="L13018" t="s">
        <v>15</v>
      </c>
    </row>
    <row r="13019" spans="1:12">
      <c r="A13019" t="e">
        <f ca="1">E00251429332421</f>
        <v>#NAME?</v>
      </c>
      <c r="B13019">
        <v>1325</v>
      </c>
      <c r="C13019" t="s">
        <v>605</v>
      </c>
      <c r="D13019" s="1">
        <v>41199</v>
      </c>
      <c r="F13019">
        <v>1</v>
      </c>
      <c r="G13019">
        <v>5369</v>
      </c>
      <c r="H13019" t="s">
        <v>253</v>
      </c>
      <c r="J13019" t="s">
        <v>14</v>
      </c>
      <c r="K13019">
        <v>46</v>
      </c>
      <c r="L13019" t="s">
        <v>15</v>
      </c>
    </row>
    <row r="13020" spans="1:12">
      <c r="A13020" t="e">
        <f ca="1">E00251429332421</f>
        <v>#NAME?</v>
      </c>
      <c r="B13020">
        <v>1325</v>
      </c>
      <c r="C13020" t="s">
        <v>605</v>
      </c>
      <c r="D13020" s="1">
        <v>41313</v>
      </c>
      <c r="F13020">
        <v>1</v>
      </c>
      <c r="G13020">
        <v>91</v>
      </c>
      <c r="H13020" t="s">
        <v>927</v>
      </c>
      <c r="J13020" t="s">
        <v>14</v>
      </c>
      <c r="K13020">
        <v>46</v>
      </c>
      <c r="L13020" t="s">
        <v>15</v>
      </c>
    </row>
    <row r="13021" spans="1:12">
      <c r="A13021" t="e">
        <f ca="1">E00251429332421</f>
        <v>#NAME?</v>
      </c>
      <c r="B13021">
        <v>1325</v>
      </c>
      <c r="C13021" t="s">
        <v>605</v>
      </c>
      <c r="D13021" s="1">
        <v>42873</v>
      </c>
      <c r="F13021">
        <v>1</v>
      </c>
      <c r="G13021">
        <v>81400</v>
      </c>
      <c r="H13021" t="s">
        <v>1107</v>
      </c>
      <c r="J13021" t="s">
        <v>14</v>
      </c>
      <c r="K13021">
        <v>50</v>
      </c>
      <c r="L13021" t="s">
        <v>15</v>
      </c>
    </row>
    <row r="13022" spans="1:12">
      <c r="A13022" t="e">
        <f t="shared" ref="A13022:A13030" ca="1" si="125">E00251514273221</f>
        <v>#NAME?</v>
      </c>
      <c r="B13022">
        <v>299</v>
      </c>
      <c r="C13022" t="s">
        <v>729</v>
      </c>
      <c r="D13022" s="1">
        <v>41023</v>
      </c>
      <c r="F13022">
        <v>3</v>
      </c>
      <c r="G13022">
        <v>59010</v>
      </c>
      <c r="H13022" t="s">
        <v>67</v>
      </c>
      <c r="J13022" t="s">
        <v>14</v>
      </c>
      <c r="K13022">
        <v>53</v>
      </c>
      <c r="L13022" t="s">
        <v>15</v>
      </c>
    </row>
    <row r="13023" spans="1:12">
      <c r="A13023" t="e">
        <f t="shared" ca="1" si="125"/>
        <v>#NAME?</v>
      </c>
      <c r="B13023">
        <v>299</v>
      </c>
      <c r="C13023" t="s">
        <v>729</v>
      </c>
      <c r="D13023" s="1">
        <v>41724</v>
      </c>
      <c r="F13023">
        <v>3</v>
      </c>
      <c r="G13023">
        <v>30000</v>
      </c>
      <c r="H13023" t="s">
        <v>144</v>
      </c>
      <c r="J13023" t="s">
        <v>14</v>
      </c>
      <c r="K13023">
        <v>55</v>
      </c>
      <c r="L13023" t="s">
        <v>15</v>
      </c>
    </row>
    <row r="13024" spans="1:12">
      <c r="A13024" t="e">
        <f t="shared" ca="1" si="125"/>
        <v>#NAME?</v>
      </c>
      <c r="B13024">
        <v>299</v>
      </c>
      <c r="C13024" t="s">
        <v>729</v>
      </c>
      <c r="D13024" s="1">
        <v>41984</v>
      </c>
      <c r="F13024">
        <v>1</v>
      </c>
      <c r="G13024">
        <v>7962</v>
      </c>
      <c r="H13024" t="s">
        <v>111</v>
      </c>
      <c r="J13024" t="s">
        <v>14</v>
      </c>
      <c r="K13024">
        <v>56</v>
      </c>
      <c r="L13024" t="s">
        <v>22</v>
      </c>
    </row>
    <row r="13025" spans="1:12">
      <c r="A13025" t="e">
        <f t="shared" ca="1" si="125"/>
        <v>#NAME?</v>
      </c>
      <c r="B13025">
        <v>299</v>
      </c>
      <c r="C13025" t="s">
        <v>729</v>
      </c>
      <c r="D13025" s="1">
        <v>42094</v>
      </c>
      <c r="F13025">
        <v>6</v>
      </c>
      <c r="G13025">
        <v>3051</v>
      </c>
      <c r="H13025" t="s">
        <v>13</v>
      </c>
      <c r="J13025" t="s">
        <v>14</v>
      </c>
      <c r="K13025">
        <v>56</v>
      </c>
      <c r="L13025" t="s">
        <v>15</v>
      </c>
    </row>
    <row r="13026" spans="1:12">
      <c r="A13026" t="e">
        <f t="shared" ca="1" si="125"/>
        <v>#NAME?</v>
      </c>
      <c r="B13026">
        <v>299</v>
      </c>
      <c r="C13026" t="s">
        <v>729</v>
      </c>
      <c r="D13026" s="1">
        <v>42107</v>
      </c>
      <c r="F13026">
        <v>4</v>
      </c>
      <c r="G13026">
        <v>30000</v>
      </c>
      <c r="H13026" t="s">
        <v>144</v>
      </c>
      <c r="J13026" t="s">
        <v>14</v>
      </c>
      <c r="K13026">
        <v>56</v>
      </c>
      <c r="L13026" t="s">
        <v>15</v>
      </c>
    </row>
    <row r="13027" spans="1:12">
      <c r="A13027" t="e">
        <f t="shared" ca="1" si="125"/>
        <v>#NAME?</v>
      </c>
      <c r="B13027">
        <v>299</v>
      </c>
      <c r="C13027" t="s">
        <v>729</v>
      </c>
      <c r="D13027" s="1">
        <v>42334</v>
      </c>
      <c r="F13027">
        <v>1</v>
      </c>
      <c r="G13027">
        <v>4019</v>
      </c>
      <c r="H13027" t="s">
        <v>26</v>
      </c>
      <c r="J13027" t="s">
        <v>14</v>
      </c>
      <c r="K13027">
        <v>57</v>
      </c>
      <c r="L13027" t="s">
        <v>15</v>
      </c>
    </row>
    <row r="13028" spans="1:12">
      <c r="A13028" t="e">
        <f t="shared" ca="1" si="125"/>
        <v>#NAME?</v>
      </c>
      <c r="B13028">
        <v>299</v>
      </c>
      <c r="C13028" t="s">
        <v>729</v>
      </c>
      <c r="D13028" s="1">
        <v>42334</v>
      </c>
      <c r="F13028">
        <v>3</v>
      </c>
      <c r="G13028">
        <v>3540</v>
      </c>
      <c r="H13028" t="s">
        <v>436</v>
      </c>
      <c r="J13028" t="s">
        <v>14</v>
      </c>
      <c r="K13028">
        <v>57</v>
      </c>
      <c r="L13028" t="s">
        <v>15</v>
      </c>
    </row>
    <row r="13029" spans="1:12">
      <c r="A13029" t="e">
        <f t="shared" ca="1" si="125"/>
        <v>#NAME?</v>
      </c>
      <c r="B13029">
        <v>299</v>
      </c>
      <c r="C13029" t="s">
        <v>729</v>
      </c>
      <c r="D13029" s="1">
        <v>42347</v>
      </c>
      <c r="F13029">
        <v>3</v>
      </c>
      <c r="G13029">
        <v>3540</v>
      </c>
      <c r="H13029" t="s">
        <v>436</v>
      </c>
      <c r="J13029" t="s">
        <v>14</v>
      </c>
      <c r="K13029">
        <v>57</v>
      </c>
      <c r="L13029" t="s">
        <v>15</v>
      </c>
    </row>
    <row r="13030" spans="1:12">
      <c r="A13030" t="e">
        <f t="shared" ca="1" si="125"/>
        <v>#NAME?</v>
      </c>
      <c r="B13030">
        <v>299</v>
      </c>
      <c r="C13030" t="s">
        <v>729</v>
      </c>
      <c r="D13030" s="1">
        <v>42366</v>
      </c>
      <c r="F13030">
        <v>5</v>
      </c>
      <c r="G13030">
        <v>3051</v>
      </c>
      <c r="H13030" t="s">
        <v>13</v>
      </c>
      <c r="J13030" t="s">
        <v>14</v>
      </c>
      <c r="K13030">
        <v>57</v>
      </c>
      <c r="L13030" t="s">
        <v>15</v>
      </c>
    </row>
    <row r="13031" spans="1:12">
      <c r="A13031" t="e">
        <f ca="1">E00251716572021</f>
        <v>#NAME?</v>
      </c>
      <c r="B13031">
        <v>446</v>
      </c>
      <c r="C13031" t="s">
        <v>94</v>
      </c>
      <c r="D13031" s="1">
        <v>41393</v>
      </c>
      <c r="F13031">
        <v>1</v>
      </c>
      <c r="G13031">
        <v>7999</v>
      </c>
      <c r="H13031" t="s">
        <v>80</v>
      </c>
      <c r="J13031" t="s">
        <v>14</v>
      </c>
      <c r="K13031">
        <v>42</v>
      </c>
      <c r="L13031" t="s">
        <v>15</v>
      </c>
    </row>
    <row r="13032" spans="1:12">
      <c r="A13032" t="e">
        <f ca="1">E00251626524421</f>
        <v>#NAME?</v>
      </c>
      <c r="B13032">
        <v>290</v>
      </c>
      <c r="C13032" t="s">
        <v>449</v>
      </c>
      <c r="D13032" s="1">
        <v>42103</v>
      </c>
      <c r="F13032">
        <v>2</v>
      </c>
      <c r="G13032">
        <v>73390</v>
      </c>
      <c r="H13032" t="s">
        <v>66</v>
      </c>
      <c r="J13032" t="s">
        <v>14</v>
      </c>
      <c r="K13032">
        <v>44</v>
      </c>
      <c r="L13032" t="s">
        <v>15</v>
      </c>
    </row>
    <row r="13033" spans="1:12">
      <c r="A13033" t="e">
        <f ca="1">E00251626524421</f>
        <v>#NAME?</v>
      </c>
      <c r="B13033">
        <v>297</v>
      </c>
      <c r="C13033" t="s">
        <v>411</v>
      </c>
      <c r="D13033" s="1">
        <v>40981</v>
      </c>
      <c r="F13033">
        <v>6</v>
      </c>
      <c r="G13033">
        <v>7820</v>
      </c>
      <c r="H13033" t="s">
        <v>233</v>
      </c>
      <c r="J13033" t="s">
        <v>14</v>
      </c>
      <c r="K13033">
        <v>41</v>
      </c>
      <c r="L13033" t="s">
        <v>22</v>
      </c>
    </row>
    <row r="13034" spans="1:12">
      <c r="A13034" t="e">
        <f ca="1">E00251429332421</f>
        <v>#NAME?</v>
      </c>
      <c r="B13034">
        <v>1325</v>
      </c>
      <c r="C13034" t="s">
        <v>605</v>
      </c>
      <c r="D13034" s="1">
        <v>42178</v>
      </c>
      <c r="F13034">
        <v>1</v>
      </c>
      <c r="G13034">
        <v>8798</v>
      </c>
      <c r="H13034" t="s">
        <v>314</v>
      </c>
      <c r="J13034" t="s">
        <v>14</v>
      </c>
      <c r="K13034">
        <v>49</v>
      </c>
      <c r="L13034" t="s">
        <v>15</v>
      </c>
    </row>
    <row r="13035" spans="1:12">
      <c r="A13035" t="e">
        <f ca="1">E00251533616021</f>
        <v>#NAME?</v>
      </c>
      <c r="B13035">
        <v>104</v>
      </c>
      <c r="C13035" t="s">
        <v>88</v>
      </c>
      <c r="D13035" s="1">
        <v>41241</v>
      </c>
      <c r="F13035">
        <v>1</v>
      </c>
      <c r="G13035">
        <v>460</v>
      </c>
      <c r="H13035" t="s">
        <v>16</v>
      </c>
      <c r="J13035" t="s">
        <v>14</v>
      </c>
      <c r="K13035">
        <v>42</v>
      </c>
      <c r="L13035" t="s">
        <v>15</v>
      </c>
    </row>
    <row r="13036" spans="1:12">
      <c r="A13036" t="e">
        <f ca="1">E00251533616021</f>
        <v>#NAME?</v>
      </c>
      <c r="B13036">
        <v>104</v>
      </c>
      <c r="C13036" t="s">
        <v>88</v>
      </c>
      <c r="D13036" s="1">
        <v>42705</v>
      </c>
      <c r="F13036">
        <v>1</v>
      </c>
      <c r="G13036">
        <v>460</v>
      </c>
      <c r="H13036" t="s">
        <v>16</v>
      </c>
      <c r="J13036" t="s">
        <v>14</v>
      </c>
      <c r="K13036">
        <v>46</v>
      </c>
      <c r="L13036" t="s">
        <v>15</v>
      </c>
    </row>
    <row r="13037" spans="1:12">
      <c r="A13037" t="e">
        <f ca="1">E00251716498121</f>
        <v>#NAME?</v>
      </c>
      <c r="B13037">
        <v>481</v>
      </c>
      <c r="C13037" t="s">
        <v>402</v>
      </c>
      <c r="D13037" s="1">
        <v>42507</v>
      </c>
      <c r="F13037">
        <v>2</v>
      </c>
      <c r="G13037">
        <v>78050</v>
      </c>
      <c r="H13037" t="s">
        <v>197</v>
      </c>
      <c r="J13037" t="s">
        <v>14</v>
      </c>
      <c r="K13037">
        <v>40</v>
      </c>
      <c r="L13037" t="s">
        <v>22</v>
      </c>
    </row>
    <row r="13038" spans="1:12">
      <c r="A13038" t="e">
        <f ca="1">E00251514752621</f>
        <v>#NAME?</v>
      </c>
      <c r="B13038">
        <v>481</v>
      </c>
      <c r="C13038" t="s">
        <v>402</v>
      </c>
      <c r="D13038" s="1">
        <v>42794</v>
      </c>
      <c r="F13038">
        <v>1</v>
      </c>
      <c r="G13038">
        <v>4619</v>
      </c>
      <c r="H13038" t="s">
        <v>613</v>
      </c>
      <c r="J13038" t="s">
        <v>14</v>
      </c>
      <c r="K13038">
        <v>57</v>
      </c>
      <c r="L13038" t="s">
        <v>15</v>
      </c>
    </row>
    <row r="13039" spans="1:12">
      <c r="A13039" t="e">
        <f t="shared" ref="A13039:A13044" ca="1" si="126">E00251514288421</f>
        <v>#NAME?</v>
      </c>
      <c r="B13039">
        <v>481</v>
      </c>
      <c r="C13039" t="s">
        <v>402</v>
      </c>
      <c r="D13039" s="1">
        <v>41233</v>
      </c>
      <c r="F13039">
        <v>1</v>
      </c>
      <c r="G13039">
        <v>7831</v>
      </c>
      <c r="H13039" t="s">
        <v>274</v>
      </c>
      <c r="J13039" t="s">
        <v>14</v>
      </c>
      <c r="K13039">
        <v>56</v>
      </c>
      <c r="L13039" t="s">
        <v>22</v>
      </c>
    </row>
    <row r="13040" spans="1:12">
      <c r="A13040" t="e">
        <f t="shared" ca="1" si="126"/>
        <v>#NAME?</v>
      </c>
      <c r="B13040">
        <v>481</v>
      </c>
      <c r="C13040" t="s">
        <v>402</v>
      </c>
      <c r="D13040" s="1">
        <v>41971</v>
      </c>
      <c r="F13040">
        <v>1</v>
      </c>
      <c r="G13040">
        <v>4549</v>
      </c>
      <c r="H13040" t="s">
        <v>69</v>
      </c>
      <c r="J13040" t="s">
        <v>14</v>
      </c>
      <c r="K13040">
        <v>59</v>
      </c>
      <c r="L13040" t="s">
        <v>15</v>
      </c>
    </row>
    <row r="13041" spans="1:12">
      <c r="A13041" t="e">
        <f t="shared" ca="1" si="126"/>
        <v>#NAME?</v>
      </c>
      <c r="B13041">
        <v>481</v>
      </c>
      <c r="C13041" t="s">
        <v>402</v>
      </c>
      <c r="D13041" s="1">
        <v>42251</v>
      </c>
      <c r="F13041">
        <v>3</v>
      </c>
      <c r="G13041">
        <v>6929</v>
      </c>
      <c r="H13041" t="s">
        <v>36</v>
      </c>
      <c r="J13041" t="s">
        <v>14</v>
      </c>
      <c r="K13041">
        <v>59</v>
      </c>
      <c r="L13041" t="s">
        <v>15</v>
      </c>
    </row>
    <row r="13042" spans="1:12">
      <c r="A13042" t="e">
        <f t="shared" ca="1" si="126"/>
        <v>#NAME?</v>
      </c>
      <c r="B13042">
        <v>481</v>
      </c>
      <c r="C13042" t="s">
        <v>402</v>
      </c>
      <c r="D13042" s="1">
        <v>42276</v>
      </c>
      <c r="F13042">
        <v>4</v>
      </c>
      <c r="G13042">
        <v>6929</v>
      </c>
      <c r="H13042" t="s">
        <v>36</v>
      </c>
      <c r="J13042" t="s">
        <v>14</v>
      </c>
      <c r="K13042">
        <v>59</v>
      </c>
      <c r="L13042" t="s">
        <v>15</v>
      </c>
    </row>
    <row r="13043" spans="1:12">
      <c r="A13043" t="e">
        <f t="shared" ca="1" si="126"/>
        <v>#NAME?</v>
      </c>
      <c r="B13043">
        <v>481</v>
      </c>
      <c r="C13043" t="s">
        <v>402</v>
      </c>
      <c r="D13043" s="1">
        <v>42300</v>
      </c>
      <c r="F13043">
        <v>2</v>
      </c>
      <c r="G13043">
        <v>49120</v>
      </c>
      <c r="H13043" t="s">
        <v>168</v>
      </c>
      <c r="J13043" t="s">
        <v>14</v>
      </c>
      <c r="K13043">
        <v>59</v>
      </c>
      <c r="L13043" t="s">
        <v>15</v>
      </c>
    </row>
    <row r="13044" spans="1:12">
      <c r="A13044" t="e">
        <f t="shared" ca="1" si="126"/>
        <v>#NAME?</v>
      </c>
      <c r="B13044">
        <v>481</v>
      </c>
      <c r="C13044" t="s">
        <v>402</v>
      </c>
      <c r="D13044" s="1">
        <v>42744</v>
      </c>
      <c r="F13044">
        <v>1</v>
      </c>
      <c r="G13044">
        <v>49120</v>
      </c>
      <c r="H13044" t="s">
        <v>168</v>
      </c>
      <c r="J13044" t="s">
        <v>14</v>
      </c>
      <c r="K13044">
        <v>61</v>
      </c>
      <c r="L13044" t="s">
        <v>15</v>
      </c>
    </row>
    <row r="13045" spans="1:12">
      <c r="A13045" t="e">
        <f ca="1">E00251429332421</f>
        <v>#NAME?</v>
      </c>
      <c r="B13045">
        <v>1325</v>
      </c>
      <c r="C13045" t="s">
        <v>605</v>
      </c>
      <c r="D13045" s="1">
        <v>42299</v>
      </c>
      <c r="F13045">
        <v>1</v>
      </c>
      <c r="G13045">
        <v>25000</v>
      </c>
      <c r="H13045" t="s">
        <v>178</v>
      </c>
      <c r="J13045" t="s">
        <v>14</v>
      </c>
      <c r="K13045">
        <v>49</v>
      </c>
      <c r="L13045" t="s">
        <v>15</v>
      </c>
    </row>
    <row r="13046" spans="1:12">
      <c r="A13046" t="e">
        <f ca="1">E00251429825621</f>
        <v>#NAME?</v>
      </c>
      <c r="B13046">
        <v>160</v>
      </c>
      <c r="C13046" t="s">
        <v>278</v>
      </c>
      <c r="D13046" s="1">
        <v>41393</v>
      </c>
      <c r="F13046">
        <v>1</v>
      </c>
      <c r="G13046">
        <v>71940</v>
      </c>
      <c r="H13046" t="s">
        <v>135</v>
      </c>
      <c r="J13046" t="s">
        <v>14</v>
      </c>
      <c r="K13046">
        <v>45</v>
      </c>
      <c r="L13046" t="s">
        <v>15</v>
      </c>
    </row>
    <row r="13047" spans="1:12">
      <c r="A13047" t="e">
        <f ca="1">E00251528755421</f>
        <v>#NAME?</v>
      </c>
      <c r="B13047">
        <v>278</v>
      </c>
      <c r="C13047" t="s">
        <v>222</v>
      </c>
      <c r="D13047" s="1">
        <v>42898</v>
      </c>
      <c r="F13047">
        <v>1</v>
      </c>
      <c r="G13047">
        <v>8270</v>
      </c>
      <c r="H13047" t="s">
        <v>816</v>
      </c>
      <c r="J13047" t="s">
        <v>14</v>
      </c>
      <c r="K13047">
        <v>54</v>
      </c>
      <c r="L13047" t="s">
        <v>15</v>
      </c>
    </row>
    <row r="13048" spans="1:12">
      <c r="A13048" t="e">
        <f ca="1">E00251431694221</f>
        <v>#NAME?</v>
      </c>
      <c r="B13048">
        <v>1128</v>
      </c>
      <c r="C13048" t="s">
        <v>424</v>
      </c>
      <c r="D13048" s="1">
        <v>43062</v>
      </c>
      <c r="F13048">
        <v>2</v>
      </c>
      <c r="G13048">
        <v>5272</v>
      </c>
      <c r="H13048" t="s">
        <v>807</v>
      </c>
      <c r="J13048" t="s">
        <v>14</v>
      </c>
      <c r="K13048">
        <v>53</v>
      </c>
      <c r="L13048" t="s">
        <v>15</v>
      </c>
    </row>
    <row r="13049" spans="1:12">
      <c r="A13049" t="e">
        <f ca="1">E00251518634821</f>
        <v>#NAME?</v>
      </c>
      <c r="B13049">
        <v>285</v>
      </c>
      <c r="C13049" t="s">
        <v>117</v>
      </c>
      <c r="D13049" s="1">
        <v>41397</v>
      </c>
      <c r="F13049">
        <v>1</v>
      </c>
      <c r="G13049">
        <v>2729</v>
      </c>
      <c r="H13049" t="s">
        <v>115</v>
      </c>
      <c r="J13049" t="s">
        <v>14</v>
      </c>
      <c r="K13049">
        <v>48</v>
      </c>
      <c r="L13049" t="s">
        <v>15</v>
      </c>
    </row>
    <row r="13050" spans="1:12">
      <c r="A13050" t="e">
        <f ca="1">E00251514273221</f>
        <v>#NAME?</v>
      </c>
      <c r="B13050">
        <v>490</v>
      </c>
      <c r="C13050" t="s">
        <v>158</v>
      </c>
      <c r="D13050" s="1">
        <v>41451</v>
      </c>
      <c r="F13050">
        <v>1</v>
      </c>
      <c r="G13050">
        <v>7295</v>
      </c>
      <c r="H13050" t="s">
        <v>76</v>
      </c>
      <c r="J13050" t="s">
        <v>14</v>
      </c>
      <c r="K13050">
        <v>54</v>
      </c>
      <c r="L13050" t="s">
        <v>15</v>
      </c>
    </row>
    <row r="13051" spans="1:12">
      <c r="A13051" t="e">
        <f ca="1">E00251533616021</f>
        <v>#NAME?</v>
      </c>
      <c r="B13051">
        <v>104</v>
      </c>
      <c r="C13051" t="s">
        <v>88</v>
      </c>
      <c r="D13051" s="1">
        <v>40977</v>
      </c>
      <c r="F13051">
        <v>1</v>
      </c>
      <c r="G13051">
        <v>7220</v>
      </c>
      <c r="H13051" t="s">
        <v>757</v>
      </c>
      <c r="J13051" t="s">
        <v>14</v>
      </c>
      <c r="K13051">
        <v>41</v>
      </c>
      <c r="L13051" t="s">
        <v>15</v>
      </c>
    </row>
    <row r="13052" spans="1:12">
      <c r="A13052" t="e">
        <f ca="1">E00251533616021</f>
        <v>#NAME?</v>
      </c>
      <c r="B13052">
        <v>104</v>
      </c>
      <c r="C13052" t="s">
        <v>88</v>
      </c>
      <c r="D13052" s="1">
        <v>40977</v>
      </c>
      <c r="F13052">
        <v>5</v>
      </c>
      <c r="G13052">
        <v>72190</v>
      </c>
      <c r="H13052" t="s">
        <v>341</v>
      </c>
      <c r="J13052" t="s">
        <v>14</v>
      </c>
      <c r="K13052">
        <v>41</v>
      </c>
      <c r="L13052" t="s">
        <v>15</v>
      </c>
    </row>
    <row r="13053" spans="1:12">
      <c r="A13053" t="e">
        <f ca="1">E00251533616021</f>
        <v>#NAME?</v>
      </c>
      <c r="B13053">
        <v>104</v>
      </c>
      <c r="C13053" t="s">
        <v>88</v>
      </c>
      <c r="D13053" s="1">
        <v>41421</v>
      </c>
      <c r="F13053">
        <v>4</v>
      </c>
      <c r="G13053">
        <v>7233</v>
      </c>
      <c r="H13053" t="s">
        <v>412</v>
      </c>
      <c r="J13053" t="s">
        <v>14</v>
      </c>
      <c r="K13053">
        <v>42</v>
      </c>
      <c r="L13053" t="s">
        <v>15</v>
      </c>
    </row>
    <row r="13054" spans="1:12">
      <c r="A13054" t="e">
        <f ca="1">E00251533616021</f>
        <v>#NAME?</v>
      </c>
      <c r="B13054">
        <v>104</v>
      </c>
      <c r="C13054" t="s">
        <v>88</v>
      </c>
      <c r="D13054" s="1">
        <v>40977</v>
      </c>
      <c r="F13054">
        <v>3</v>
      </c>
      <c r="G13054">
        <v>3574</v>
      </c>
      <c r="H13054" t="s">
        <v>731</v>
      </c>
      <c r="J13054" t="s">
        <v>14</v>
      </c>
      <c r="K13054">
        <v>41</v>
      </c>
      <c r="L13054" t="s">
        <v>15</v>
      </c>
    </row>
    <row r="13055" spans="1:12">
      <c r="A13055" t="e">
        <f ca="1">E00251514752621</f>
        <v>#NAME?</v>
      </c>
      <c r="B13055">
        <v>481</v>
      </c>
      <c r="C13055" t="s">
        <v>402</v>
      </c>
      <c r="D13055" s="1">
        <v>40947</v>
      </c>
      <c r="F13055">
        <v>1</v>
      </c>
      <c r="G13055">
        <v>4659</v>
      </c>
      <c r="H13055" t="s">
        <v>47</v>
      </c>
      <c r="J13055" t="s">
        <v>14</v>
      </c>
      <c r="K13055">
        <v>52</v>
      </c>
      <c r="L13055" t="s">
        <v>15</v>
      </c>
    </row>
    <row r="13056" spans="1:12">
      <c r="A13056" t="e">
        <f ca="1">E00251532291121</f>
        <v>#NAME?</v>
      </c>
      <c r="B13056">
        <v>497</v>
      </c>
      <c r="C13056" t="s">
        <v>141</v>
      </c>
      <c r="D13056" s="1">
        <v>42507</v>
      </c>
      <c r="F13056">
        <v>1</v>
      </c>
      <c r="G13056">
        <v>8798</v>
      </c>
      <c r="H13056" t="s">
        <v>314</v>
      </c>
      <c r="J13056" t="s">
        <v>14</v>
      </c>
      <c r="K13056">
        <v>61</v>
      </c>
      <c r="L13056" t="s">
        <v>15</v>
      </c>
    </row>
    <row r="13057" spans="1:12">
      <c r="A13057" t="e">
        <f ca="1">E00251429332421</f>
        <v>#NAME?</v>
      </c>
      <c r="B13057">
        <v>1325</v>
      </c>
      <c r="C13057" t="s">
        <v>605</v>
      </c>
      <c r="D13057" s="1">
        <v>42185</v>
      </c>
      <c r="F13057">
        <v>3</v>
      </c>
      <c r="G13057">
        <v>7295</v>
      </c>
      <c r="H13057" t="s">
        <v>76</v>
      </c>
      <c r="J13057" t="s">
        <v>14</v>
      </c>
      <c r="K13057">
        <v>49</v>
      </c>
      <c r="L13057" t="s">
        <v>15</v>
      </c>
    </row>
    <row r="13058" spans="1:12">
      <c r="A13058" t="e">
        <f ca="1">E00251614081521</f>
        <v>#NAME?</v>
      </c>
      <c r="B13058">
        <v>174</v>
      </c>
      <c r="C13058" t="s">
        <v>812</v>
      </c>
      <c r="D13058" s="1">
        <v>41663</v>
      </c>
      <c r="F13058">
        <v>1</v>
      </c>
      <c r="G13058">
        <v>5539</v>
      </c>
      <c r="H13058" t="s">
        <v>1283</v>
      </c>
      <c r="J13058" t="s">
        <v>14</v>
      </c>
      <c r="K13058">
        <v>51</v>
      </c>
      <c r="L13058" t="s">
        <v>15</v>
      </c>
    </row>
    <row r="13059" spans="1:12">
      <c r="A13059" t="e">
        <f ca="1">E00251518582921</f>
        <v>#NAME?</v>
      </c>
      <c r="B13059">
        <v>275</v>
      </c>
      <c r="C13059" t="s">
        <v>444</v>
      </c>
      <c r="D13059" s="1">
        <v>42319</v>
      </c>
      <c r="F13059">
        <v>1</v>
      </c>
      <c r="G13059">
        <v>8798</v>
      </c>
      <c r="H13059" t="s">
        <v>314</v>
      </c>
      <c r="J13059" t="s">
        <v>14</v>
      </c>
      <c r="K13059">
        <v>51</v>
      </c>
      <c r="L13059" t="s">
        <v>15</v>
      </c>
    </row>
    <row r="13060" spans="1:12">
      <c r="A13060" t="e">
        <f ca="1">E00251413469721</f>
        <v>#NAME?</v>
      </c>
      <c r="B13060">
        <v>1929</v>
      </c>
      <c r="C13060" t="s">
        <v>195</v>
      </c>
      <c r="D13060" s="1">
        <v>42206</v>
      </c>
      <c r="F13060">
        <v>1</v>
      </c>
      <c r="G13060">
        <v>7804</v>
      </c>
      <c r="H13060" t="s">
        <v>43</v>
      </c>
      <c r="J13060" t="s">
        <v>14</v>
      </c>
      <c r="K13060">
        <v>66</v>
      </c>
      <c r="L13060" t="s">
        <v>22</v>
      </c>
    </row>
    <row r="13061" spans="1:12">
      <c r="A13061" t="e">
        <f ca="1">E00251614081521</f>
        <v>#NAME?</v>
      </c>
      <c r="B13061">
        <v>174</v>
      </c>
      <c r="C13061" t="s">
        <v>812</v>
      </c>
      <c r="D13061" s="1">
        <v>42604</v>
      </c>
      <c r="F13061">
        <v>3</v>
      </c>
      <c r="G13061">
        <v>33829</v>
      </c>
      <c r="H13061" t="s">
        <v>463</v>
      </c>
      <c r="J13061" t="s">
        <v>14</v>
      </c>
      <c r="K13061">
        <v>54</v>
      </c>
      <c r="L13061" t="s">
        <v>15</v>
      </c>
    </row>
    <row r="13062" spans="1:12">
      <c r="A13062" t="e">
        <f ca="1">E00251529551021</f>
        <v>#NAME?</v>
      </c>
      <c r="B13062">
        <v>201</v>
      </c>
      <c r="C13062" t="s">
        <v>636</v>
      </c>
      <c r="D13062" s="1">
        <v>42786</v>
      </c>
      <c r="F13062">
        <v>1</v>
      </c>
      <c r="G13062">
        <v>7337</v>
      </c>
      <c r="H13062" t="s">
        <v>737</v>
      </c>
      <c r="J13062" t="s">
        <v>14</v>
      </c>
      <c r="K13062">
        <v>50</v>
      </c>
      <c r="L13062" t="s">
        <v>15</v>
      </c>
    </row>
    <row r="13063" spans="1:12">
      <c r="A13063" t="e">
        <f ca="1">E00251514752621</f>
        <v>#NAME?</v>
      </c>
      <c r="B13063">
        <v>481</v>
      </c>
      <c r="C13063" t="s">
        <v>402</v>
      </c>
      <c r="D13063" s="1">
        <v>42081</v>
      </c>
      <c r="F13063">
        <v>1</v>
      </c>
      <c r="G13063">
        <v>6101</v>
      </c>
      <c r="H13063" t="s">
        <v>423</v>
      </c>
      <c r="J13063" t="s">
        <v>14</v>
      </c>
      <c r="K13063">
        <v>55</v>
      </c>
      <c r="L13063" t="s">
        <v>15</v>
      </c>
    </row>
    <row r="13064" spans="1:12">
      <c r="A13064" t="e">
        <f ca="1">E00251518585821</f>
        <v>#NAME?</v>
      </c>
      <c r="B13064">
        <v>272</v>
      </c>
      <c r="C13064" t="s">
        <v>174</v>
      </c>
      <c r="D13064" s="1">
        <v>42167</v>
      </c>
      <c r="F13064">
        <v>1</v>
      </c>
      <c r="G13064">
        <v>73671</v>
      </c>
      <c r="H13064" t="s">
        <v>1316</v>
      </c>
      <c r="I13064" t="s">
        <v>56</v>
      </c>
      <c r="J13064" t="s">
        <v>57</v>
      </c>
      <c r="K13064">
        <v>62</v>
      </c>
      <c r="L13064" t="s">
        <v>15</v>
      </c>
    </row>
    <row r="13065" spans="1:12">
      <c r="A13065" t="e">
        <f ca="1">E00251533616021</f>
        <v>#NAME?</v>
      </c>
      <c r="B13065">
        <v>104</v>
      </c>
      <c r="C13065" t="s">
        <v>88</v>
      </c>
      <c r="D13065" s="1">
        <v>41421</v>
      </c>
      <c r="F13065">
        <v>1</v>
      </c>
      <c r="G13065">
        <v>7220</v>
      </c>
      <c r="H13065" t="s">
        <v>757</v>
      </c>
      <c r="J13065" t="s">
        <v>14</v>
      </c>
      <c r="K13065">
        <v>42</v>
      </c>
      <c r="L13065" t="s">
        <v>15</v>
      </c>
    </row>
    <row r="13066" spans="1:12">
      <c r="A13066" t="e">
        <f ca="1">E00251429332421</f>
        <v>#NAME?</v>
      </c>
      <c r="B13066">
        <v>1325</v>
      </c>
      <c r="C13066" t="s">
        <v>605</v>
      </c>
      <c r="D13066" s="1">
        <v>41199</v>
      </c>
      <c r="F13066">
        <v>4</v>
      </c>
      <c r="G13066">
        <v>7295</v>
      </c>
      <c r="H13066" t="s">
        <v>76</v>
      </c>
      <c r="J13066" t="s">
        <v>14</v>
      </c>
      <c r="K13066">
        <v>46</v>
      </c>
      <c r="L13066" t="s">
        <v>15</v>
      </c>
    </row>
    <row r="13067" spans="1:12">
      <c r="A13067" t="e">
        <f ca="1">E00251532291121</f>
        <v>#NAME?</v>
      </c>
      <c r="B13067">
        <v>497</v>
      </c>
      <c r="C13067" t="s">
        <v>141</v>
      </c>
      <c r="D13067" s="1">
        <v>42131</v>
      </c>
      <c r="F13067">
        <v>4</v>
      </c>
      <c r="G13067">
        <v>78079</v>
      </c>
      <c r="H13067" t="s">
        <v>49</v>
      </c>
      <c r="J13067" t="s">
        <v>14</v>
      </c>
      <c r="K13067">
        <v>60</v>
      </c>
      <c r="L13067" t="s">
        <v>22</v>
      </c>
    </row>
    <row r="13068" spans="1:12">
      <c r="A13068" t="e">
        <f ca="1">E00251528755421</f>
        <v>#NAME?</v>
      </c>
      <c r="B13068">
        <v>278</v>
      </c>
      <c r="C13068" t="s">
        <v>222</v>
      </c>
      <c r="D13068" s="1">
        <v>42990</v>
      </c>
      <c r="F13068">
        <v>1</v>
      </c>
      <c r="G13068">
        <v>8270</v>
      </c>
      <c r="H13068" t="s">
        <v>816</v>
      </c>
      <c r="J13068" t="s">
        <v>14</v>
      </c>
      <c r="K13068">
        <v>54</v>
      </c>
      <c r="L13068" t="s">
        <v>15</v>
      </c>
    </row>
    <row r="13069" spans="1:12">
      <c r="A13069" t="e">
        <f ca="1">E00251432157821</f>
        <v>#NAME?</v>
      </c>
      <c r="B13069">
        <v>497</v>
      </c>
      <c r="C13069" t="s">
        <v>141</v>
      </c>
      <c r="D13069" s="1">
        <v>42899</v>
      </c>
      <c r="F13069">
        <v>1</v>
      </c>
      <c r="G13069">
        <v>25000</v>
      </c>
      <c r="H13069" t="s">
        <v>178</v>
      </c>
      <c r="J13069" t="s">
        <v>14</v>
      </c>
      <c r="K13069">
        <v>64</v>
      </c>
      <c r="L13069" t="s">
        <v>15</v>
      </c>
    </row>
    <row r="13070" spans="1:12">
      <c r="A13070" t="e">
        <f ca="1">E00251531527121</f>
        <v>#NAME?</v>
      </c>
      <c r="B13070">
        <v>1786</v>
      </c>
      <c r="C13070" t="s">
        <v>37</v>
      </c>
      <c r="D13070" s="1">
        <v>42628</v>
      </c>
      <c r="F13070">
        <v>1</v>
      </c>
      <c r="G13070">
        <v>71946</v>
      </c>
      <c r="H13070" t="s">
        <v>109</v>
      </c>
      <c r="J13070" t="s">
        <v>14</v>
      </c>
      <c r="K13070">
        <v>65</v>
      </c>
      <c r="L13070" t="s">
        <v>15</v>
      </c>
    </row>
    <row r="13071" spans="1:12">
      <c r="A13071" t="e">
        <f ca="1">E00251531527121</f>
        <v>#NAME?</v>
      </c>
      <c r="B13071">
        <v>1786</v>
      </c>
      <c r="C13071" t="s">
        <v>37</v>
      </c>
      <c r="D13071" s="1">
        <v>42649</v>
      </c>
      <c r="F13071">
        <v>2</v>
      </c>
      <c r="G13071">
        <v>25000</v>
      </c>
      <c r="H13071" t="s">
        <v>178</v>
      </c>
      <c r="J13071" t="s">
        <v>14</v>
      </c>
      <c r="K13071">
        <v>65</v>
      </c>
      <c r="L13071" t="s">
        <v>15</v>
      </c>
    </row>
    <row r="13072" spans="1:12">
      <c r="A13072" t="e">
        <f ca="1">E00251626524421</f>
        <v>#NAME?</v>
      </c>
      <c r="B13072">
        <v>297</v>
      </c>
      <c r="C13072" t="s">
        <v>411</v>
      </c>
      <c r="D13072" s="1">
        <v>41809</v>
      </c>
      <c r="F13072">
        <v>6</v>
      </c>
      <c r="G13072">
        <v>7820</v>
      </c>
      <c r="H13072" t="s">
        <v>233</v>
      </c>
      <c r="J13072" t="s">
        <v>14</v>
      </c>
      <c r="K13072">
        <v>43</v>
      </c>
      <c r="L13072" t="s">
        <v>22</v>
      </c>
    </row>
    <row r="13073" spans="1:12">
      <c r="A13073" t="e">
        <f ca="1">E00251431694221</f>
        <v>#NAME?</v>
      </c>
      <c r="B13073">
        <v>1128</v>
      </c>
      <c r="C13073" t="s">
        <v>424</v>
      </c>
      <c r="D13073" s="1">
        <v>42894</v>
      </c>
      <c r="F13073">
        <v>2</v>
      </c>
      <c r="G13073">
        <v>2724</v>
      </c>
      <c r="H13073" t="s">
        <v>73</v>
      </c>
      <c r="J13073" t="s">
        <v>14</v>
      </c>
      <c r="K13073">
        <v>53</v>
      </c>
      <c r="L13073" t="s">
        <v>15</v>
      </c>
    </row>
    <row r="13074" spans="1:12">
      <c r="A13074" t="e">
        <f ca="1">E00251514725221</f>
        <v>#NAME?</v>
      </c>
      <c r="B13074">
        <v>6046</v>
      </c>
      <c r="C13074" t="s">
        <v>98</v>
      </c>
      <c r="D13074" s="1">
        <v>42752</v>
      </c>
      <c r="E13074">
        <v>24</v>
      </c>
      <c r="F13074">
        <v>4</v>
      </c>
      <c r="G13074">
        <v>5990</v>
      </c>
      <c r="H13074" t="s">
        <v>60</v>
      </c>
      <c r="J13074" t="s">
        <v>34</v>
      </c>
      <c r="K13074">
        <v>51</v>
      </c>
      <c r="L13074" t="s">
        <v>15</v>
      </c>
    </row>
    <row r="13075" spans="1:12">
      <c r="A13075" t="e">
        <f ca="1">E00251439554121</f>
        <v>#NAME?</v>
      </c>
      <c r="B13075">
        <v>1785</v>
      </c>
      <c r="C13075" t="s">
        <v>129</v>
      </c>
      <c r="D13075" s="1">
        <v>42709</v>
      </c>
      <c r="F13075">
        <v>1</v>
      </c>
      <c r="G13075">
        <v>43491</v>
      </c>
      <c r="H13075" t="s">
        <v>1083</v>
      </c>
      <c r="J13075" t="s">
        <v>14</v>
      </c>
      <c r="K13075">
        <v>56</v>
      </c>
      <c r="L13075" t="s">
        <v>15</v>
      </c>
    </row>
    <row r="13076" spans="1:12">
      <c r="A13076" t="e">
        <f ca="1">E00251430064921</f>
        <v>#NAME?</v>
      </c>
      <c r="B13076">
        <v>467</v>
      </c>
      <c r="C13076" t="s">
        <v>232</v>
      </c>
      <c r="D13076" s="1">
        <v>42313</v>
      </c>
      <c r="F13076">
        <v>2</v>
      </c>
      <c r="G13076">
        <v>4019</v>
      </c>
      <c r="H13076" t="s">
        <v>26</v>
      </c>
      <c r="J13076" t="s">
        <v>14</v>
      </c>
      <c r="K13076">
        <v>56</v>
      </c>
      <c r="L13076" t="s">
        <v>15</v>
      </c>
    </row>
    <row r="13077" spans="1:12">
      <c r="A13077" t="e">
        <f ca="1">E00251430064921</f>
        <v>#NAME?</v>
      </c>
      <c r="B13077">
        <v>467</v>
      </c>
      <c r="C13077" t="s">
        <v>232</v>
      </c>
      <c r="D13077" s="1">
        <v>42570</v>
      </c>
      <c r="F13077">
        <v>1</v>
      </c>
      <c r="G13077">
        <v>25000</v>
      </c>
      <c r="H13077" t="s">
        <v>178</v>
      </c>
      <c r="J13077" t="s">
        <v>14</v>
      </c>
      <c r="K13077">
        <v>57</v>
      </c>
      <c r="L13077" t="s">
        <v>15</v>
      </c>
    </row>
    <row r="13078" spans="1:12">
      <c r="A13078" t="e">
        <f ca="1">E00251430064921</f>
        <v>#NAME?</v>
      </c>
      <c r="B13078">
        <v>467</v>
      </c>
      <c r="C13078" t="s">
        <v>232</v>
      </c>
      <c r="D13078" s="1">
        <v>41009</v>
      </c>
      <c r="F13078">
        <v>1</v>
      </c>
      <c r="G13078">
        <v>9953</v>
      </c>
      <c r="H13078" t="s">
        <v>661</v>
      </c>
      <c r="J13078" t="s">
        <v>14</v>
      </c>
      <c r="K13078">
        <v>52</v>
      </c>
      <c r="L13078" t="s">
        <v>15</v>
      </c>
    </row>
    <row r="13079" spans="1:12">
      <c r="A13079" t="e">
        <f ca="1">E00251529551021</f>
        <v>#NAME?</v>
      </c>
      <c r="B13079">
        <v>201</v>
      </c>
      <c r="C13079" t="s">
        <v>636</v>
      </c>
      <c r="D13079" s="1">
        <v>41050</v>
      </c>
      <c r="F13079">
        <v>1</v>
      </c>
      <c r="G13079">
        <v>72743</v>
      </c>
      <c r="H13079" t="s">
        <v>155</v>
      </c>
      <c r="J13079" t="s">
        <v>14</v>
      </c>
      <c r="K13079">
        <v>45</v>
      </c>
      <c r="L13079" t="s">
        <v>15</v>
      </c>
    </row>
    <row r="13080" spans="1:12">
      <c r="A13080" t="e">
        <f ca="1">E00251529478021</f>
        <v>#NAME?</v>
      </c>
      <c r="B13080">
        <v>151</v>
      </c>
      <c r="C13080" t="s">
        <v>381</v>
      </c>
      <c r="D13080" s="1">
        <v>42192</v>
      </c>
      <c r="F13080">
        <v>1</v>
      </c>
      <c r="G13080">
        <v>4019</v>
      </c>
      <c r="H13080" t="s">
        <v>26</v>
      </c>
      <c r="J13080" t="s">
        <v>14</v>
      </c>
      <c r="K13080">
        <v>59</v>
      </c>
      <c r="L13080" t="s">
        <v>15</v>
      </c>
    </row>
    <row r="13081" spans="1:12">
      <c r="A13081" t="e">
        <f ca="1">E00251616870121</f>
        <v>#NAME?</v>
      </c>
      <c r="B13081">
        <v>701</v>
      </c>
      <c r="C13081" t="s">
        <v>72</v>
      </c>
      <c r="D13081" s="1">
        <v>41228</v>
      </c>
      <c r="F13081">
        <v>3</v>
      </c>
      <c r="G13081">
        <v>30391</v>
      </c>
      <c r="H13081" t="s">
        <v>690</v>
      </c>
      <c r="J13081" t="s">
        <v>14</v>
      </c>
      <c r="K13081">
        <v>50</v>
      </c>
      <c r="L13081" t="s">
        <v>15</v>
      </c>
    </row>
    <row r="13082" spans="1:12">
      <c r="A13082" t="e">
        <f ca="1">E00251616870121</f>
        <v>#NAME?</v>
      </c>
      <c r="B13082">
        <v>701</v>
      </c>
      <c r="C13082" t="s">
        <v>72</v>
      </c>
      <c r="D13082" s="1">
        <v>41900</v>
      </c>
      <c r="F13082">
        <v>1</v>
      </c>
      <c r="G13082">
        <v>5693</v>
      </c>
      <c r="H13082" t="s">
        <v>358</v>
      </c>
      <c r="J13082" t="s">
        <v>14</v>
      </c>
      <c r="K13082">
        <v>52</v>
      </c>
      <c r="L13082" t="s">
        <v>15</v>
      </c>
    </row>
    <row r="13083" spans="1:12">
      <c r="A13083" t="e">
        <f ca="1">E00251616870121</f>
        <v>#NAME?</v>
      </c>
      <c r="B13083">
        <v>701</v>
      </c>
      <c r="C13083" t="s">
        <v>72</v>
      </c>
      <c r="D13083" s="1">
        <v>42102</v>
      </c>
      <c r="F13083">
        <v>5</v>
      </c>
      <c r="G13083">
        <v>7273</v>
      </c>
      <c r="H13083" t="s">
        <v>543</v>
      </c>
      <c r="J13083" t="s">
        <v>14</v>
      </c>
      <c r="K13083">
        <v>53</v>
      </c>
      <c r="L13083" t="s">
        <v>15</v>
      </c>
    </row>
    <row r="13084" spans="1:12">
      <c r="A13084" t="e">
        <f ca="1">E00251432177821</f>
        <v>#NAME?</v>
      </c>
      <c r="B13084">
        <v>495</v>
      </c>
      <c r="C13084" t="s">
        <v>347</v>
      </c>
      <c r="D13084" s="1">
        <v>42521</v>
      </c>
      <c r="F13084">
        <v>2</v>
      </c>
      <c r="G13084">
        <v>2729</v>
      </c>
      <c r="H13084" t="s">
        <v>115</v>
      </c>
      <c r="J13084" t="s">
        <v>14</v>
      </c>
      <c r="K13084">
        <v>48</v>
      </c>
      <c r="L13084" t="s">
        <v>15</v>
      </c>
    </row>
    <row r="13085" spans="1:12">
      <c r="A13085" t="e">
        <f ca="1">E00251432177821</f>
        <v>#NAME?</v>
      </c>
      <c r="B13085">
        <v>495</v>
      </c>
      <c r="C13085" t="s">
        <v>347</v>
      </c>
      <c r="D13085" s="1">
        <v>42913</v>
      </c>
      <c r="F13085">
        <v>3</v>
      </c>
      <c r="G13085">
        <v>3051</v>
      </c>
      <c r="H13085" t="s">
        <v>13</v>
      </c>
      <c r="J13085" t="s">
        <v>14</v>
      </c>
      <c r="K13085">
        <v>49</v>
      </c>
      <c r="L13085" t="s">
        <v>15</v>
      </c>
    </row>
    <row r="13086" spans="1:12">
      <c r="A13086" t="e">
        <f ca="1">E00251616870121</f>
        <v>#NAME?</v>
      </c>
      <c r="B13086">
        <v>701</v>
      </c>
      <c r="C13086" t="s">
        <v>72</v>
      </c>
      <c r="D13086" s="1">
        <v>42374</v>
      </c>
      <c r="F13086">
        <v>5</v>
      </c>
      <c r="G13086">
        <v>7273</v>
      </c>
      <c r="H13086" t="s">
        <v>543</v>
      </c>
      <c r="J13086" t="s">
        <v>14</v>
      </c>
      <c r="K13086">
        <v>53</v>
      </c>
      <c r="L13086" t="s">
        <v>15</v>
      </c>
    </row>
    <row r="13087" spans="1:12">
      <c r="A13087" t="e">
        <f ca="1">E00251616870121</f>
        <v>#NAME?</v>
      </c>
      <c r="B13087">
        <v>701</v>
      </c>
      <c r="C13087" t="s">
        <v>72</v>
      </c>
      <c r="D13087" s="1">
        <v>42514</v>
      </c>
      <c r="F13087">
        <v>4</v>
      </c>
      <c r="G13087">
        <v>49390</v>
      </c>
      <c r="H13087" t="s">
        <v>59</v>
      </c>
      <c r="J13087" t="s">
        <v>14</v>
      </c>
      <c r="K13087">
        <v>54</v>
      </c>
      <c r="L13087" t="s">
        <v>15</v>
      </c>
    </row>
    <row r="13088" spans="1:12">
      <c r="A13088" t="e">
        <f ca="1">E00251616870121</f>
        <v>#NAME?</v>
      </c>
      <c r="B13088">
        <v>701</v>
      </c>
      <c r="C13088" t="s">
        <v>72</v>
      </c>
      <c r="D13088" s="1">
        <v>42653</v>
      </c>
      <c r="F13088">
        <v>2</v>
      </c>
      <c r="G13088">
        <v>2724</v>
      </c>
      <c r="H13088" t="s">
        <v>73</v>
      </c>
      <c r="J13088" t="s">
        <v>14</v>
      </c>
      <c r="K13088">
        <v>54</v>
      </c>
      <c r="L13088" t="s">
        <v>15</v>
      </c>
    </row>
    <row r="13089" spans="1:12">
      <c r="A13089" t="e">
        <f ca="1">E00251617666221</f>
        <v>#NAME?</v>
      </c>
      <c r="B13089">
        <v>6156</v>
      </c>
      <c r="C13089" t="s">
        <v>352</v>
      </c>
      <c r="D13089" s="1">
        <v>42115</v>
      </c>
      <c r="F13089">
        <v>2</v>
      </c>
      <c r="G13089">
        <v>2919</v>
      </c>
      <c r="H13089" t="s">
        <v>1214</v>
      </c>
      <c r="J13089" t="s">
        <v>14</v>
      </c>
      <c r="K13089">
        <v>39</v>
      </c>
      <c r="L13089" t="s">
        <v>15</v>
      </c>
    </row>
    <row r="13090" spans="1:12">
      <c r="A13090" t="e">
        <f ca="1">E00251429825621</f>
        <v>#NAME?</v>
      </c>
      <c r="B13090">
        <v>160</v>
      </c>
      <c r="C13090" t="s">
        <v>278</v>
      </c>
      <c r="D13090" s="1">
        <v>41542</v>
      </c>
      <c r="F13090">
        <v>1</v>
      </c>
      <c r="G13090">
        <v>71940</v>
      </c>
      <c r="H13090" t="s">
        <v>135</v>
      </c>
      <c r="J13090" t="s">
        <v>14</v>
      </c>
      <c r="K13090">
        <v>45</v>
      </c>
      <c r="L13090" t="s">
        <v>15</v>
      </c>
    </row>
    <row r="13091" spans="1:12">
      <c r="A13091" t="e">
        <f ca="1">E00251532291121</f>
        <v>#NAME?</v>
      </c>
      <c r="B13091">
        <v>497</v>
      </c>
      <c r="C13091" t="s">
        <v>141</v>
      </c>
      <c r="D13091" s="1">
        <v>42733</v>
      </c>
      <c r="F13091">
        <v>2</v>
      </c>
      <c r="G13091">
        <v>27800</v>
      </c>
      <c r="H13091" t="s">
        <v>145</v>
      </c>
      <c r="J13091" t="s">
        <v>14</v>
      </c>
      <c r="K13091">
        <v>61</v>
      </c>
      <c r="L13091" t="s">
        <v>15</v>
      </c>
    </row>
    <row r="13092" spans="1:12">
      <c r="A13092" t="e">
        <f ca="1">E00251533608121</f>
        <v>#NAME?</v>
      </c>
      <c r="B13092">
        <v>100</v>
      </c>
      <c r="C13092" t="s">
        <v>54</v>
      </c>
      <c r="D13092" s="1">
        <v>42601</v>
      </c>
      <c r="F13092">
        <v>1</v>
      </c>
      <c r="G13092">
        <v>8830</v>
      </c>
      <c r="H13092" t="s">
        <v>691</v>
      </c>
      <c r="I13092" t="s">
        <v>56</v>
      </c>
      <c r="J13092" t="s">
        <v>57</v>
      </c>
      <c r="K13092">
        <v>54</v>
      </c>
      <c r="L13092" t="s">
        <v>15</v>
      </c>
    </row>
    <row r="13093" spans="1:12">
      <c r="A13093" t="e">
        <f ca="1">E00251424846821</f>
        <v>#NAME?</v>
      </c>
      <c r="B13093">
        <v>122</v>
      </c>
      <c r="C13093" t="s">
        <v>522</v>
      </c>
      <c r="D13093" s="1">
        <v>41555</v>
      </c>
      <c r="F13093">
        <v>1</v>
      </c>
      <c r="G13093">
        <v>2720</v>
      </c>
      <c r="H13093" t="s">
        <v>65</v>
      </c>
      <c r="J13093" t="s">
        <v>14</v>
      </c>
      <c r="K13093">
        <v>61</v>
      </c>
      <c r="L13093" t="s">
        <v>15</v>
      </c>
    </row>
    <row r="13094" spans="1:12">
      <c r="A13094" t="e">
        <f ca="1">E00251626524421</f>
        <v>#NAME?</v>
      </c>
      <c r="B13094">
        <v>297</v>
      </c>
      <c r="C13094" t="s">
        <v>411</v>
      </c>
      <c r="D13094" s="1">
        <v>41946</v>
      </c>
      <c r="F13094">
        <v>2</v>
      </c>
      <c r="G13094">
        <v>1119</v>
      </c>
      <c r="H13094" t="s">
        <v>638</v>
      </c>
      <c r="J13094" t="s">
        <v>14</v>
      </c>
      <c r="K13094">
        <v>43</v>
      </c>
      <c r="L13094" t="s">
        <v>15</v>
      </c>
    </row>
    <row r="13095" spans="1:12">
      <c r="A13095" t="e">
        <f ca="1">E00251439554121</f>
        <v>#NAME?</v>
      </c>
      <c r="B13095">
        <v>1785</v>
      </c>
      <c r="C13095" t="s">
        <v>129</v>
      </c>
      <c r="D13095" s="1">
        <v>42578</v>
      </c>
      <c r="F13095">
        <v>1</v>
      </c>
      <c r="G13095">
        <v>71946</v>
      </c>
      <c r="H13095" t="s">
        <v>109</v>
      </c>
      <c r="J13095" t="s">
        <v>14</v>
      </c>
      <c r="K13095">
        <v>56</v>
      </c>
      <c r="L13095" t="s">
        <v>15</v>
      </c>
    </row>
    <row r="13096" spans="1:12">
      <c r="A13096" t="e">
        <f ca="1">E00251619843321</f>
        <v>#NAME?</v>
      </c>
      <c r="B13096">
        <v>1273</v>
      </c>
      <c r="C13096" t="s">
        <v>28</v>
      </c>
      <c r="D13096" s="1">
        <v>42059</v>
      </c>
      <c r="F13096">
        <v>1</v>
      </c>
      <c r="G13096">
        <v>7506</v>
      </c>
      <c r="H13096" t="s">
        <v>539</v>
      </c>
      <c r="J13096" t="s">
        <v>14</v>
      </c>
      <c r="K13096">
        <v>51</v>
      </c>
      <c r="L13096" t="s">
        <v>15</v>
      </c>
    </row>
    <row r="13097" spans="1:12">
      <c r="A13097" t="e">
        <f ca="1">E00251619843321</f>
        <v>#NAME?</v>
      </c>
      <c r="B13097">
        <v>1273</v>
      </c>
      <c r="C13097" t="s">
        <v>28</v>
      </c>
      <c r="D13097" s="1">
        <v>42929</v>
      </c>
      <c r="F13097">
        <v>1</v>
      </c>
      <c r="G13097">
        <v>462</v>
      </c>
      <c r="H13097" t="s">
        <v>288</v>
      </c>
      <c r="J13097" t="s">
        <v>14</v>
      </c>
      <c r="K13097">
        <v>54</v>
      </c>
      <c r="L13097" t="s">
        <v>15</v>
      </c>
    </row>
    <row r="13098" spans="1:12">
      <c r="A13098" t="e">
        <f ca="1">E00251514580521</f>
        <v>#NAME?</v>
      </c>
      <c r="B13098">
        <v>444</v>
      </c>
      <c r="C13098" t="s">
        <v>819</v>
      </c>
      <c r="D13098" s="1">
        <v>42919</v>
      </c>
      <c r="F13098">
        <v>2</v>
      </c>
      <c r="G13098">
        <v>78900</v>
      </c>
      <c r="H13098" t="s">
        <v>79</v>
      </c>
      <c r="J13098" t="s">
        <v>14</v>
      </c>
      <c r="K13098">
        <v>50</v>
      </c>
      <c r="L13098" t="s">
        <v>22</v>
      </c>
    </row>
    <row r="13099" spans="1:12">
      <c r="A13099" t="e">
        <f ca="1">E00251430149221</f>
        <v>#NAME?</v>
      </c>
      <c r="B13099">
        <v>285</v>
      </c>
      <c r="C13099" t="s">
        <v>117</v>
      </c>
      <c r="D13099" s="1">
        <v>43088</v>
      </c>
      <c r="F13099">
        <v>1</v>
      </c>
      <c r="G13099">
        <v>463</v>
      </c>
      <c r="H13099" t="s">
        <v>259</v>
      </c>
      <c r="J13099" t="s">
        <v>14</v>
      </c>
      <c r="K13099">
        <v>48</v>
      </c>
      <c r="L13099" t="s">
        <v>15</v>
      </c>
    </row>
    <row r="13100" spans="1:12">
      <c r="A13100" t="e">
        <f ca="1">E00251429205921</f>
        <v>#NAME?</v>
      </c>
      <c r="B13100">
        <v>291</v>
      </c>
      <c r="C13100" t="s">
        <v>160</v>
      </c>
      <c r="D13100" s="1">
        <v>42662</v>
      </c>
      <c r="F13100">
        <v>1</v>
      </c>
      <c r="G13100">
        <v>4619</v>
      </c>
      <c r="H13100" t="s">
        <v>613</v>
      </c>
      <c r="J13100" t="s">
        <v>14</v>
      </c>
      <c r="K13100">
        <v>45</v>
      </c>
      <c r="L13100" t="s">
        <v>15</v>
      </c>
    </row>
    <row r="13101" spans="1:12">
      <c r="A13101" t="e">
        <f ca="1">E00251429205921</f>
        <v>#NAME?</v>
      </c>
      <c r="B13101">
        <v>291</v>
      </c>
      <c r="C13101" t="s">
        <v>160</v>
      </c>
      <c r="D13101" s="1">
        <v>41418</v>
      </c>
      <c r="F13101">
        <v>2</v>
      </c>
      <c r="G13101">
        <v>73730</v>
      </c>
      <c r="H13101" t="s">
        <v>266</v>
      </c>
      <c r="J13101" t="s">
        <v>14</v>
      </c>
      <c r="K13101">
        <v>41</v>
      </c>
      <c r="L13101" t="s">
        <v>15</v>
      </c>
    </row>
    <row r="13102" spans="1:12">
      <c r="A13102" t="e">
        <f ca="1">E00251432157821</f>
        <v>#NAME?</v>
      </c>
      <c r="B13102">
        <v>497</v>
      </c>
      <c r="C13102" t="s">
        <v>141</v>
      </c>
      <c r="D13102" s="1">
        <v>40960</v>
      </c>
      <c r="F13102">
        <v>1</v>
      </c>
      <c r="G13102">
        <v>25000</v>
      </c>
      <c r="H13102" t="s">
        <v>178</v>
      </c>
      <c r="J13102" t="s">
        <v>14</v>
      </c>
      <c r="K13102">
        <v>59</v>
      </c>
      <c r="L13102" t="s">
        <v>15</v>
      </c>
    </row>
    <row r="13103" spans="1:12">
      <c r="A13103" t="e">
        <f ca="1">E00251430064921</f>
        <v>#NAME?</v>
      </c>
      <c r="B13103">
        <v>467</v>
      </c>
      <c r="C13103" t="s">
        <v>232</v>
      </c>
      <c r="D13103" s="1">
        <v>42247</v>
      </c>
      <c r="F13103">
        <v>1</v>
      </c>
      <c r="G13103">
        <v>4019</v>
      </c>
      <c r="H13103" t="s">
        <v>26</v>
      </c>
      <c r="J13103" t="s">
        <v>14</v>
      </c>
      <c r="K13103">
        <v>56</v>
      </c>
      <c r="L13103" t="s">
        <v>15</v>
      </c>
    </row>
    <row r="13104" spans="1:12">
      <c r="A13104" t="e">
        <f ca="1">E00251430064921</f>
        <v>#NAME?</v>
      </c>
      <c r="B13104">
        <v>467</v>
      </c>
      <c r="C13104" t="s">
        <v>232</v>
      </c>
      <c r="D13104" s="1">
        <v>42388</v>
      </c>
      <c r="F13104">
        <v>1</v>
      </c>
      <c r="G13104">
        <v>25000</v>
      </c>
      <c r="H13104" t="s">
        <v>178</v>
      </c>
      <c r="J13104" t="s">
        <v>14</v>
      </c>
      <c r="K13104">
        <v>56</v>
      </c>
      <c r="L13104" t="s">
        <v>15</v>
      </c>
    </row>
    <row r="13105" spans="1:12">
      <c r="A13105" t="e">
        <f ca="1">E00251432157821</f>
        <v>#NAME?</v>
      </c>
      <c r="B13105">
        <v>497</v>
      </c>
      <c r="C13105" t="s">
        <v>141</v>
      </c>
      <c r="D13105" s="1">
        <v>42292</v>
      </c>
      <c r="F13105">
        <v>1</v>
      </c>
      <c r="G13105">
        <v>25000</v>
      </c>
      <c r="H13105" t="s">
        <v>178</v>
      </c>
      <c r="J13105" t="s">
        <v>14</v>
      </c>
      <c r="K13105">
        <v>63</v>
      </c>
      <c r="L13105" t="s">
        <v>15</v>
      </c>
    </row>
    <row r="13106" spans="1:12">
      <c r="A13106" t="e">
        <f ca="1">E00251514752621</f>
        <v>#NAME?</v>
      </c>
      <c r="B13106">
        <v>481</v>
      </c>
      <c r="C13106" t="s">
        <v>402</v>
      </c>
      <c r="D13106" s="1">
        <v>41412</v>
      </c>
      <c r="F13106">
        <v>1</v>
      </c>
      <c r="G13106">
        <v>5699</v>
      </c>
      <c r="H13106" t="s">
        <v>329</v>
      </c>
      <c r="J13106" t="s">
        <v>14</v>
      </c>
      <c r="K13106">
        <v>53</v>
      </c>
      <c r="L13106" t="s">
        <v>15</v>
      </c>
    </row>
    <row r="13107" spans="1:12">
      <c r="A13107" t="e">
        <f ca="1">E00251528755421</f>
        <v>#NAME?</v>
      </c>
      <c r="B13107">
        <v>278</v>
      </c>
      <c r="C13107" t="s">
        <v>222</v>
      </c>
      <c r="D13107" s="1">
        <v>41456</v>
      </c>
      <c r="F13107">
        <v>3</v>
      </c>
      <c r="G13107">
        <v>3051</v>
      </c>
      <c r="H13107" t="s">
        <v>13</v>
      </c>
      <c r="J13107" t="s">
        <v>14</v>
      </c>
      <c r="K13107">
        <v>50</v>
      </c>
      <c r="L13107" t="s">
        <v>15</v>
      </c>
    </row>
    <row r="13108" spans="1:12">
      <c r="A13108" t="e">
        <f ca="1">E00251518585821</f>
        <v>#NAME?</v>
      </c>
      <c r="B13108">
        <v>295</v>
      </c>
      <c r="C13108" t="s">
        <v>435</v>
      </c>
      <c r="D13108" s="1">
        <v>42256</v>
      </c>
      <c r="F13108">
        <v>1</v>
      </c>
      <c r="G13108">
        <v>2722</v>
      </c>
      <c r="H13108" t="s">
        <v>339</v>
      </c>
      <c r="J13108" t="s">
        <v>14</v>
      </c>
      <c r="K13108">
        <v>62</v>
      </c>
      <c r="L13108" t="s">
        <v>15</v>
      </c>
    </row>
    <row r="13109" spans="1:12">
      <c r="A13109" t="e">
        <f ca="1">E00251518585821</f>
        <v>#NAME?</v>
      </c>
      <c r="B13109">
        <v>295</v>
      </c>
      <c r="C13109" t="s">
        <v>435</v>
      </c>
      <c r="D13109" s="1">
        <v>42921</v>
      </c>
      <c r="F13109">
        <v>2</v>
      </c>
      <c r="G13109">
        <v>7242</v>
      </c>
      <c r="H13109" t="s">
        <v>93</v>
      </c>
      <c r="J13109" t="s">
        <v>14</v>
      </c>
      <c r="K13109">
        <v>64</v>
      </c>
      <c r="L13109" t="s">
        <v>15</v>
      </c>
    </row>
    <row r="13110" spans="1:12">
      <c r="A13110" t="e">
        <f ca="1">E00251532291121</f>
        <v>#NAME?</v>
      </c>
      <c r="B13110">
        <v>497</v>
      </c>
      <c r="C13110" t="s">
        <v>141</v>
      </c>
      <c r="D13110" s="1">
        <v>42489</v>
      </c>
      <c r="F13110">
        <v>1</v>
      </c>
      <c r="G13110">
        <v>51889</v>
      </c>
      <c r="H13110" t="s">
        <v>256</v>
      </c>
      <c r="J13110" t="s">
        <v>14</v>
      </c>
      <c r="K13110">
        <v>61</v>
      </c>
      <c r="L13110" t="s">
        <v>15</v>
      </c>
    </row>
    <row r="13111" spans="1:12">
      <c r="A13111" t="e">
        <f ca="1">E00251532291121</f>
        <v>#NAME?</v>
      </c>
      <c r="B13111">
        <v>497</v>
      </c>
      <c r="C13111" t="s">
        <v>141</v>
      </c>
      <c r="D13111" s="1">
        <v>42859</v>
      </c>
      <c r="F13111">
        <v>2</v>
      </c>
      <c r="G13111">
        <v>460</v>
      </c>
      <c r="H13111" t="s">
        <v>16</v>
      </c>
      <c r="J13111" t="s">
        <v>14</v>
      </c>
      <c r="K13111">
        <v>62</v>
      </c>
      <c r="L13111" t="s">
        <v>15</v>
      </c>
    </row>
    <row r="13112" spans="1:12">
      <c r="A13112" t="e">
        <f ca="1">E00251616870121</f>
        <v>#NAME?</v>
      </c>
      <c r="B13112">
        <v>701</v>
      </c>
      <c r="C13112" t="s">
        <v>72</v>
      </c>
      <c r="D13112" s="1">
        <v>42870</v>
      </c>
      <c r="F13112">
        <v>4</v>
      </c>
      <c r="G13112">
        <v>49390</v>
      </c>
      <c r="H13112" t="s">
        <v>59</v>
      </c>
      <c r="J13112" t="s">
        <v>14</v>
      </c>
      <c r="K13112">
        <v>55</v>
      </c>
      <c r="L13112" t="s">
        <v>15</v>
      </c>
    </row>
    <row r="13113" spans="1:12">
      <c r="A13113" t="e">
        <f ca="1">E00251616870121</f>
        <v>#NAME?</v>
      </c>
      <c r="B13113">
        <v>701</v>
      </c>
      <c r="C13113" t="s">
        <v>72</v>
      </c>
      <c r="D13113" s="1">
        <v>42928</v>
      </c>
      <c r="F13113">
        <v>6</v>
      </c>
      <c r="G13113">
        <v>2889</v>
      </c>
      <c r="H13113" t="s">
        <v>595</v>
      </c>
      <c r="J13113" t="s">
        <v>14</v>
      </c>
      <c r="K13113">
        <v>55</v>
      </c>
      <c r="L13113" t="s">
        <v>15</v>
      </c>
    </row>
    <row r="13114" spans="1:12">
      <c r="A13114" t="e">
        <f ca="1">E00251424846821</f>
        <v>#NAME?</v>
      </c>
      <c r="B13114">
        <v>122</v>
      </c>
      <c r="C13114" t="s">
        <v>522</v>
      </c>
      <c r="D13114" s="1">
        <v>41555</v>
      </c>
      <c r="F13114">
        <v>2</v>
      </c>
      <c r="G13114">
        <v>2729</v>
      </c>
      <c r="H13114" t="s">
        <v>115</v>
      </c>
      <c r="J13114" t="s">
        <v>14</v>
      </c>
      <c r="K13114">
        <v>61</v>
      </c>
      <c r="L13114" t="s">
        <v>15</v>
      </c>
    </row>
    <row r="13115" spans="1:12">
      <c r="A13115" t="e">
        <f ca="1">E00251424846821</f>
        <v>#NAME?</v>
      </c>
      <c r="B13115">
        <v>122</v>
      </c>
      <c r="C13115" t="s">
        <v>522</v>
      </c>
      <c r="D13115" s="1">
        <v>42759</v>
      </c>
      <c r="F13115">
        <v>1</v>
      </c>
      <c r="G13115">
        <v>2720</v>
      </c>
      <c r="H13115" t="s">
        <v>65</v>
      </c>
      <c r="J13115" t="s">
        <v>14</v>
      </c>
      <c r="K13115">
        <v>64</v>
      </c>
      <c r="L13115" t="s">
        <v>15</v>
      </c>
    </row>
    <row r="13116" spans="1:12">
      <c r="A13116" t="e">
        <f ca="1">E00251424846821</f>
        <v>#NAME?</v>
      </c>
      <c r="B13116">
        <v>122</v>
      </c>
      <c r="C13116" t="s">
        <v>522</v>
      </c>
      <c r="D13116" s="1">
        <v>42788</v>
      </c>
      <c r="F13116">
        <v>2</v>
      </c>
      <c r="G13116">
        <v>2720</v>
      </c>
      <c r="H13116" t="s">
        <v>65</v>
      </c>
      <c r="J13116" t="s">
        <v>14</v>
      </c>
      <c r="K13116">
        <v>64</v>
      </c>
      <c r="L13116" t="s">
        <v>15</v>
      </c>
    </row>
    <row r="13117" spans="1:12">
      <c r="A13117" t="e">
        <f ca="1">E00251532630321</f>
        <v>#NAME?</v>
      </c>
      <c r="B13117">
        <v>490</v>
      </c>
      <c r="C13117" t="s">
        <v>158</v>
      </c>
      <c r="D13117" s="1">
        <v>42570</v>
      </c>
      <c r="F13117">
        <v>1</v>
      </c>
      <c r="G13117">
        <v>8052</v>
      </c>
      <c r="H13117" t="s">
        <v>1146</v>
      </c>
      <c r="J13117" t="s">
        <v>14</v>
      </c>
      <c r="K13117">
        <v>64</v>
      </c>
      <c r="L13117" t="s">
        <v>15</v>
      </c>
    </row>
    <row r="13118" spans="1:12">
      <c r="A13118" t="e">
        <f ca="1">E00251531527121</f>
        <v>#NAME?</v>
      </c>
      <c r="B13118">
        <v>1786</v>
      </c>
      <c r="C13118" t="s">
        <v>37</v>
      </c>
      <c r="D13118" s="1">
        <v>41362</v>
      </c>
      <c r="F13118">
        <v>1</v>
      </c>
      <c r="G13118">
        <v>4659</v>
      </c>
      <c r="H13118" t="s">
        <v>47</v>
      </c>
      <c r="J13118" t="s">
        <v>14</v>
      </c>
      <c r="K13118">
        <v>62</v>
      </c>
      <c r="L13118" t="s">
        <v>15</v>
      </c>
    </row>
    <row r="13119" spans="1:12">
      <c r="A13119" t="e">
        <f ca="1">E00251529551021</f>
        <v>#NAME?</v>
      </c>
      <c r="B13119">
        <v>201</v>
      </c>
      <c r="C13119" t="s">
        <v>636</v>
      </c>
      <c r="D13119" s="1">
        <v>42704</v>
      </c>
      <c r="F13119">
        <v>1</v>
      </c>
      <c r="G13119">
        <v>4779</v>
      </c>
      <c r="H13119" t="s">
        <v>231</v>
      </c>
      <c r="J13119" t="s">
        <v>14</v>
      </c>
      <c r="K13119">
        <v>50</v>
      </c>
      <c r="L13119" t="s">
        <v>15</v>
      </c>
    </row>
    <row r="13120" spans="1:12">
      <c r="A13120" t="e">
        <f ca="1">E00251431694221</f>
        <v>#NAME?</v>
      </c>
      <c r="B13120">
        <v>1128</v>
      </c>
      <c r="C13120" t="s">
        <v>424</v>
      </c>
      <c r="D13120" s="1">
        <v>41241</v>
      </c>
      <c r="F13120">
        <v>1</v>
      </c>
      <c r="G13120">
        <v>734</v>
      </c>
      <c r="H13120" t="s">
        <v>678</v>
      </c>
      <c r="J13120" t="s">
        <v>14</v>
      </c>
      <c r="K13120">
        <v>48</v>
      </c>
      <c r="L13120" t="s">
        <v>15</v>
      </c>
    </row>
    <row r="13121" spans="1:12">
      <c r="A13121" t="e">
        <f ca="1">E00251430064921</f>
        <v>#NAME?</v>
      </c>
      <c r="B13121">
        <v>467</v>
      </c>
      <c r="C13121" t="s">
        <v>232</v>
      </c>
      <c r="D13121" s="1">
        <v>41135</v>
      </c>
      <c r="F13121">
        <v>2</v>
      </c>
      <c r="G13121">
        <v>4019</v>
      </c>
      <c r="H13121" t="s">
        <v>26</v>
      </c>
      <c r="J13121" t="s">
        <v>14</v>
      </c>
      <c r="K13121">
        <v>53</v>
      </c>
      <c r="L13121" t="s">
        <v>15</v>
      </c>
    </row>
    <row r="13122" spans="1:12">
      <c r="A13122" t="e">
        <f ca="1">E00251529551021</f>
        <v>#NAME?</v>
      </c>
      <c r="B13122">
        <v>201</v>
      </c>
      <c r="C13122" t="s">
        <v>636</v>
      </c>
      <c r="D13122" s="1">
        <v>42704</v>
      </c>
      <c r="F13122">
        <v>1</v>
      </c>
      <c r="G13122">
        <v>7089</v>
      </c>
      <c r="H13122" t="s">
        <v>487</v>
      </c>
      <c r="J13122" t="s">
        <v>14</v>
      </c>
      <c r="K13122">
        <v>50</v>
      </c>
      <c r="L13122" t="s">
        <v>15</v>
      </c>
    </row>
    <row r="13123" spans="1:12">
      <c r="A13123" t="e">
        <f ca="1">E00251430064921</f>
        <v>#NAME?</v>
      </c>
      <c r="B13123">
        <v>467</v>
      </c>
      <c r="C13123" t="s">
        <v>232</v>
      </c>
      <c r="D13123" s="1">
        <v>42278</v>
      </c>
      <c r="F13123">
        <v>2</v>
      </c>
      <c r="G13123">
        <v>4019</v>
      </c>
      <c r="H13123" t="s">
        <v>26</v>
      </c>
      <c r="J13123" t="s">
        <v>14</v>
      </c>
      <c r="K13123">
        <v>56</v>
      </c>
      <c r="L13123" t="s">
        <v>15</v>
      </c>
    </row>
    <row r="13124" spans="1:12">
      <c r="A13124" t="e">
        <f ca="1">E00251532291121</f>
        <v>#NAME?</v>
      </c>
      <c r="B13124">
        <v>497</v>
      </c>
      <c r="C13124" t="s">
        <v>141</v>
      </c>
      <c r="D13124" s="1">
        <v>42131</v>
      </c>
      <c r="F13124">
        <v>1</v>
      </c>
      <c r="G13124">
        <v>53010</v>
      </c>
      <c r="H13124" t="s">
        <v>261</v>
      </c>
      <c r="J13124" t="s">
        <v>14</v>
      </c>
      <c r="K13124">
        <v>60</v>
      </c>
      <c r="L13124" t="s">
        <v>15</v>
      </c>
    </row>
    <row r="13125" spans="1:12">
      <c r="A13125" t="e">
        <f ca="1">E00251532291121</f>
        <v>#NAME?</v>
      </c>
      <c r="B13125">
        <v>497</v>
      </c>
      <c r="C13125" t="s">
        <v>141</v>
      </c>
      <c r="D13125" s="1">
        <v>42389</v>
      </c>
      <c r="F13125">
        <v>4</v>
      </c>
      <c r="G13125">
        <v>2113</v>
      </c>
      <c r="H13125" t="s">
        <v>579</v>
      </c>
      <c r="J13125" t="s">
        <v>14</v>
      </c>
      <c r="K13125">
        <v>61</v>
      </c>
      <c r="L13125" t="s">
        <v>15</v>
      </c>
    </row>
    <row r="13126" spans="1:12">
      <c r="A13126" t="e">
        <f ca="1">E00251626524421</f>
        <v>#NAME?</v>
      </c>
      <c r="B13126">
        <v>297</v>
      </c>
      <c r="C13126" t="s">
        <v>411</v>
      </c>
      <c r="D13126" s="1">
        <v>41410</v>
      </c>
      <c r="F13126">
        <v>6</v>
      </c>
      <c r="G13126">
        <v>7820</v>
      </c>
      <c r="H13126" t="s">
        <v>233</v>
      </c>
      <c r="J13126" t="s">
        <v>14</v>
      </c>
      <c r="K13126">
        <v>42</v>
      </c>
      <c r="L13126" t="s">
        <v>22</v>
      </c>
    </row>
    <row r="13127" spans="1:12">
      <c r="A13127" t="e">
        <f ca="1">E00251626524421</f>
        <v>#NAME?</v>
      </c>
      <c r="B13127">
        <v>297</v>
      </c>
      <c r="C13127" t="s">
        <v>411</v>
      </c>
      <c r="D13127" s="1">
        <v>42439</v>
      </c>
      <c r="F13127">
        <v>2</v>
      </c>
      <c r="G13127">
        <v>4019</v>
      </c>
      <c r="H13127" t="s">
        <v>26</v>
      </c>
      <c r="J13127" t="s">
        <v>14</v>
      </c>
      <c r="K13127">
        <v>45</v>
      </c>
      <c r="L13127" t="s">
        <v>15</v>
      </c>
    </row>
    <row r="13128" spans="1:12">
      <c r="A13128" t="e">
        <f ca="1">E00251514725221</f>
        <v>#NAME?</v>
      </c>
      <c r="B13128">
        <v>485</v>
      </c>
      <c r="C13128" t="s">
        <v>241</v>
      </c>
      <c r="D13128" s="1">
        <v>41674</v>
      </c>
      <c r="F13128">
        <v>3</v>
      </c>
      <c r="G13128">
        <v>7295</v>
      </c>
      <c r="H13128" t="s">
        <v>76</v>
      </c>
      <c r="J13128" t="s">
        <v>14</v>
      </c>
      <c r="K13128">
        <v>48</v>
      </c>
      <c r="L13128" t="s">
        <v>15</v>
      </c>
    </row>
    <row r="13129" spans="1:12">
      <c r="A13129" t="e">
        <f ca="1">E00251514725221</f>
        <v>#NAME?</v>
      </c>
      <c r="B13129">
        <v>485</v>
      </c>
      <c r="C13129" t="s">
        <v>241</v>
      </c>
      <c r="D13129" s="1">
        <v>41674</v>
      </c>
      <c r="F13129">
        <v>4</v>
      </c>
      <c r="G13129">
        <v>2410</v>
      </c>
      <c r="H13129" t="s">
        <v>283</v>
      </c>
      <c r="J13129" t="s">
        <v>14</v>
      </c>
      <c r="K13129">
        <v>48</v>
      </c>
      <c r="L13129" t="s">
        <v>15</v>
      </c>
    </row>
    <row r="13130" spans="1:12">
      <c r="A13130" t="e">
        <f ca="1">E00251532392921</f>
        <v>#NAME?</v>
      </c>
      <c r="B13130">
        <v>494</v>
      </c>
      <c r="C13130" t="s">
        <v>63</v>
      </c>
      <c r="D13130" s="1">
        <v>41571</v>
      </c>
      <c r="F13130">
        <v>3</v>
      </c>
      <c r="G13130">
        <v>529</v>
      </c>
      <c r="H13130" t="s">
        <v>1024</v>
      </c>
      <c r="J13130" t="s">
        <v>14</v>
      </c>
      <c r="K13130">
        <v>38</v>
      </c>
      <c r="L13130" t="s">
        <v>15</v>
      </c>
    </row>
    <row r="13131" spans="1:12">
      <c r="A13131" t="e">
        <f ca="1">E00251432177821</f>
        <v>#NAME?</v>
      </c>
      <c r="B13131">
        <v>496</v>
      </c>
      <c r="C13131" t="s">
        <v>365</v>
      </c>
      <c r="D13131" s="1">
        <v>42521</v>
      </c>
      <c r="F13131">
        <v>1</v>
      </c>
      <c r="G13131">
        <v>3051</v>
      </c>
      <c r="H13131" t="s">
        <v>13</v>
      </c>
      <c r="J13131" t="s">
        <v>14</v>
      </c>
      <c r="K13131">
        <v>48</v>
      </c>
      <c r="L13131" t="s">
        <v>15</v>
      </c>
    </row>
    <row r="13132" spans="1:12">
      <c r="A13132" t="e">
        <f ca="1">E00251514725221</f>
        <v>#NAME?</v>
      </c>
      <c r="B13132">
        <v>485</v>
      </c>
      <c r="C13132" t="s">
        <v>241</v>
      </c>
      <c r="D13132" s="1">
        <v>43017</v>
      </c>
      <c r="F13132">
        <v>4</v>
      </c>
      <c r="G13132">
        <v>2410</v>
      </c>
      <c r="H13132" t="s">
        <v>283</v>
      </c>
      <c r="J13132" t="s">
        <v>14</v>
      </c>
      <c r="K13132">
        <v>52</v>
      </c>
      <c r="L13132" t="s">
        <v>15</v>
      </c>
    </row>
    <row r="13133" spans="1:12">
      <c r="A13133" t="e">
        <f ca="1">E00251512504921</f>
        <v>#NAME?</v>
      </c>
      <c r="B13133">
        <v>47</v>
      </c>
      <c r="C13133" t="s">
        <v>494</v>
      </c>
      <c r="D13133" s="1">
        <v>41570</v>
      </c>
      <c r="F13133">
        <v>2</v>
      </c>
      <c r="G13133">
        <v>49120</v>
      </c>
      <c r="H13133" t="s">
        <v>168</v>
      </c>
      <c r="J13133" t="s">
        <v>14</v>
      </c>
      <c r="K13133">
        <v>51</v>
      </c>
      <c r="L13133" t="s">
        <v>15</v>
      </c>
    </row>
    <row r="13134" spans="1:12">
      <c r="A13134" t="e">
        <f ca="1">E00251512504921</f>
        <v>#NAME?</v>
      </c>
      <c r="B13134">
        <v>47</v>
      </c>
      <c r="C13134" t="s">
        <v>494</v>
      </c>
      <c r="D13134" s="1">
        <v>41829</v>
      </c>
      <c r="F13134">
        <v>2</v>
      </c>
      <c r="G13134">
        <v>49300</v>
      </c>
      <c r="H13134" t="s">
        <v>228</v>
      </c>
      <c r="J13134" t="s">
        <v>14</v>
      </c>
      <c r="K13134">
        <v>51</v>
      </c>
      <c r="L13134" t="s">
        <v>15</v>
      </c>
    </row>
    <row r="13135" spans="1:12">
      <c r="A13135" t="e">
        <f ca="1">E00251518890621</f>
        <v>#NAME?</v>
      </c>
      <c r="B13135">
        <v>290</v>
      </c>
      <c r="C13135" t="s">
        <v>449</v>
      </c>
      <c r="D13135" s="1">
        <v>41484</v>
      </c>
      <c r="F13135">
        <v>5</v>
      </c>
      <c r="G13135">
        <v>6069</v>
      </c>
      <c r="H13135" t="s">
        <v>840</v>
      </c>
      <c r="J13135" t="s">
        <v>14</v>
      </c>
      <c r="K13135">
        <v>58</v>
      </c>
      <c r="L13135" t="s">
        <v>15</v>
      </c>
    </row>
    <row r="13136" spans="1:12">
      <c r="A13136" t="e">
        <f ca="1">E00251429825621</f>
        <v>#NAME?</v>
      </c>
      <c r="B13136">
        <v>160</v>
      </c>
      <c r="C13136" t="s">
        <v>278</v>
      </c>
      <c r="D13136" s="1">
        <v>41445</v>
      </c>
      <c r="F13136">
        <v>1</v>
      </c>
      <c r="G13136">
        <v>88</v>
      </c>
      <c r="H13136" t="s">
        <v>919</v>
      </c>
      <c r="J13136" t="s">
        <v>14</v>
      </c>
      <c r="K13136">
        <v>45</v>
      </c>
      <c r="L13136" t="s">
        <v>15</v>
      </c>
    </row>
    <row r="13137" spans="1:12">
      <c r="A13137" t="e">
        <f ca="1">E00251626524421</f>
        <v>#NAME?</v>
      </c>
      <c r="B13137">
        <v>297</v>
      </c>
      <c r="C13137" t="s">
        <v>411</v>
      </c>
      <c r="D13137" s="1">
        <v>41608</v>
      </c>
      <c r="F13137">
        <v>1</v>
      </c>
      <c r="G13137">
        <v>4659</v>
      </c>
      <c r="H13137" t="s">
        <v>47</v>
      </c>
      <c r="J13137" t="s">
        <v>14</v>
      </c>
      <c r="K13137">
        <v>42</v>
      </c>
      <c r="L13137" t="s">
        <v>15</v>
      </c>
    </row>
    <row r="13138" spans="1:12">
      <c r="A13138" t="e">
        <f ca="1">E00251626524421</f>
        <v>#NAME?</v>
      </c>
      <c r="B13138">
        <v>297</v>
      </c>
      <c r="C13138" t="s">
        <v>411</v>
      </c>
      <c r="D13138" s="1">
        <v>42171</v>
      </c>
      <c r="F13138">
        <v>1</v>
      </c>
      <c r="G13138">
        <v>4019</v>
      </c>
      <c r="H13138" t="s">
        <v>26</v>
      </c>
      <c r="J13138" t="s">
        <v>14</v>
      </c>
      <c r="K13138">
        <v>44</v>
      </c>
      <c r="L13138" t="s">
        <v>15</v>
      </c>
    </row>
    <row r="13139" spans="1:12">
      <c r="A13139" t="e">
        <f ca="1">E00251432270321</f>
        <v>#NAME?</v>
      </c>
      <c r="B13139">
        <v>488</v>
      </c>
      <c r="C13139" t="s">
        <v>401</v>
      </c>
      <c r="D13139" s="1">
        <v>41474</v>
      </c>
      <c r="F13139">
        <v>1</v>
      </c>
      <c r="G13139">
        <v>5641</v>
      </c>
      <c r="H13139" t="s">
        <v>1040</v>
      </c>
      <c r="J13139" t="s">
        <v>14</v>
      </c>
      <c r="K13139">
        <v>53</v>
      </c>
      <c r="L13139" t="s">
        <v>15</v>
      </c>
    </row>
    <row r="13140" spans="1:12">
      <c r="A13140" t="e">
        <f ca="1">E00251432270321</f>
        <v>#NAME?</v>
      </c>
      <c r="B13140">
        <v>488</v>
      </c>
      <c r="C13140" t="s">
        <v>401</v>
      </c>
      <c r="D13140" s="1">
        <v>41900</v>
      </c>
      <c r="F13140">
        <v>2</v>
      </c>
      <c r="G13140">
        <v>1101</v>
      </c>
      <c r="H13140" t="s">
        <v>220</v>
      </c>
      <c r="J13140" t="s">
        <v>14</v>
      </c>
      <c r="K13140">
        <v>54</v>
      </c>
      <c r="L13140" t="s">
        <v>15</v>
      </c>
    </row>
    <row r="13141" spans="1:12">
      <c r="A13141" t="e">
        <f ca="1">E00251432157821</f>
        <v>#NAME?</v>
      </c>
      <c r="B13141">
        <v>497</v>
      </c>
      <c r="C13141" t="s">
        <v>141</v>
      </c>
      <c r="D13141" s="1">
        <v>43048</v>
      </c>
      <c r="F13141">
        <v>1</v>
      </c>
      <c r="G13141">
        <v>25000</v>
      </c>
      <c r="H13141" t="s">
        <v>178</v>
      </c>
      <c r="J13141" t="s">
        <v>14</v>
      </c>
      <c r="K13141">
        <v>65</v>
      </c>
      <c r="L13141" t="s">
        <v>15</v>
      </c>
    </row>
    <row r="13142" spans="1:12">
      <c r="A13142" t="e">
        <f ca="1">E00251626524421</f>
        <v>#NAME?</v>
      </c>
      <c r="B13142">
        <v>297</v>
      </c>
      <c r="C13142" t="s">
        <v>411</v>
      </c>
      <c r="D13142" s="1">
        <v>42031</v>
      </c>
      <c r="F13142">
        <v>3</v>
      </c>
      <c r="G13142">
        <v>4556</v>
      </c>
      <c r="H13142" t="s">
        <v>121</v>
      </c>
      <c r="J13142" t="s">
        <v>14</v>
      </c>
      <c r="K13142">
        <v>44</v>
      </c>
      <c r="L13142" t="s">
        <v>15</v>
      </c>
    </row>
    <row r="13143" spans="1:12">
      <c r="A13143" t="e">
        <f ca="1">E00251626524421</f>
        <v>#NAME?</v>
      </c>
      <c r="B13143">
        <v>297</v>
      </c>
      <c r="C13143" t="s">
        <v>411</v>
      </c>
      <c r="D13143" s="1">
        <v>42754</v>
      </c>
      <c r="F13143">
        <v>1</v>
      </c>
      <c r="G13143">
        <v>4779</v>
      </c>
      <c r="H13143" t="s">
        <v>231</v>
      </c>
      <c r="J13143" t="s">
        <v>14</v>
      </c>
      <c r="K13143">
        <v>46</v>
      </c>
      <c r="L13143" t="s">
        <v>15</v>
      </c>
    </row>
    <row r="13144" spans="1:12">
      <c r="A13144" t="e">
        <f ca="1">E00251626524421</f>
        <v>#NAME?</v>
      </c>
      <c r="B13144">
        <v>753</v>
      </c>
      <c r="C13144" t="s">
        <v>545</v>
      </c>
      <c r="D13144" s="1">
        <v>41959</v>
      </c>
      <c r="F13144">
        <v>1</v>
      </c>
      <c r="G13144">
        <v>7242</v>
      </c>
      <c r="H13144" t="s">
        <v>93</v>
      </c>
      <c r="I13144" t="s">
        <v>56</v>
      </c>
      <c r="J13144" t="s">
        <v>57</v>
      </c>
      <c r="K13144">
        <v>43</v>
      </c>
      <c r="L13144" t="s">
        <v>15</v>
      </c>
    </row>
    <row r="13145" spans="1:12">
      <c r="A13145" t="e">
        <f ca="1">E00251427391321</f>
        <v>#NAME?</v>
      </c>
      <c r="B13145">
        <v>28</v>
      </c>
      <c r="C13145" t="s">
        <v>153</v>
      </c>
      <c r="D13145" s="1">
        <v>41662</v>
      </c>
      <c r="F13145">
        <v>1</v>
      </c>
      <c r="G13145">
        <v>71940</v>
      </c>
      <c r="H13145" t="s">
        <v>135</v>
      </c>
      <c r="J13145" t="s">
        <v>14</v>
      </c>
      <c r="K13145">
        <v>46</v>
      </c>
      <c r="L13145" t="s">
        <v>15</v>
      </c>
    </row>
    <row r="13146" spans="1:12">
      <c r="A13146" t="e">
        <f ca="1">E00251427391321</f>
        <v>#NAME?</v>
      </c>
      <c r="B13146">
        <v>28</v>
      </c>
      <c r="C13146" t="s">
        <v>153</v>
      </c>
      <c r="D13146" s="1">
        <v>42790</v>
      </c>
      <c r="F13146">
        <v>4</v>
      </c>
      <c r="G13146">
        <v>7962</v>
      </c>
      <c r="H13146" t="s">
        <v>111</v>
      </c>
      <c r="J13146" t="s">
        <v>14</v>
      </c>
      <c r="K13146">
        <v>50</v>
      </c>
      <c r="L13146" t="s">
        <v>22</v>
      </c>
    </row>
    <row r="13147" spans="1:12">
      <c r="A13147" t="e">
        <f ca="1">E00251526602321</f>
        <v>#NAME?</v>
      </c>
      <c r="B13147">
        <v>10</v>
      </c>
      <c r="C13147" t="s">
        <v>18</v>
      </c>
      <c r="D13147" s="1">
        <v>42639</v>
      </c>
      <c r="F13147">
        <v>1</v>
      </c>
      <c r="G13147">
        <v>78820</v>
      </c>
      <c r="H13147" t="s">
        <v>861</v>
      </c>
      <c r="J13147" t="s">
        <v>14</v>
      </c>
      <c r="K13147">
        <v>61</v>
      </c>
      <c r="L13147" t="s">
        <v>22</v>
      </c>
    </row>
    <row r="13148" spans="1:12">
      <c r="A13148" t="e">
        <f ca="1">E00251524986621</f>
        <v>#NAME?</v>
      </c>
      <c r="B13148">
        <v>457</v>
      </c>
      <c r="C13148" t="s">
        <v>137</v>
      </c>
      <c r="D13148" s="1">
        <v>42121</v>
      </c>
      <c r="F13148">
        <v>1</v>
      </c>
      <c r="G13148">
        <v>8798</v>
      </c>
      <c r="H13148" t="s">
        <v>314</v>
      </c>
      <c r="J13148" t="s">
        <v>14</v>
      </c>
      <c r="K13148">
        <v>42</v>
      </c>
      <c r="L13148" t="s">
        <v>15</v>
      </c>
    </row>
    <row r="13149" spans="1:12">
      <c r="A13149" t="e">
        <f ca="1">E00251417957321</f>
        <v>#NAME?</v>
      </c>
      <c r="B13149">
        <v>68</v>
      </c>
      <c r="C13149" t="s">
        <v>657</v>
      </c>
      <c r="D13149" s="1">
        <v>41820</v>
      </c>
      <c r="F13149">
        <v>1</v>
      </c>
      <c r="G13149">
        <v>7910</v>
      </c>
      <c r="H13149" t="s">
        <v>296</v>
      </c>
      <c r="J13149" t="s">
        <v>14</v>
      </c>
      <c r="K13149">
        <v>40</v>
      </c>
      <c r="L13149" t="s">
        <v>22</v>
      </c>
    </row>
    <row r="13150" spans="1:12">
      <c r="A13150" t="e">
        <f ca="1">E00251617666221</f>
        <v>#NAME?</v>
      </c>
      <c r="B13150">
        <v>6046</v>
      </c>
      <c r="C13150" t="s">
        <v>98</v>
      </c>
      <c r="D13150" s="1">
        <v>42377</v>
      </c>
      <c r="E13150">
        <v>0</v>
      </c>
      <c r="F13150">
        <v>4</v>
      </c>
      <c r="G13150">
        <v>30393</v>
      </c>
      <c r="H13150" t="s">
        <v>1317</v>
      </c>
      <c r="J13150" t="s">
        <v>34</v>
      </c>
      <c r="K13150">
        <v>40</v>
      </c>
      <c r="L13150" t="s">
        <v>15</v>
      </c>
    </row>
    <row r="13151" spans="1:12">
      <c r="A13151" t="e">
        <f ca="1">E00251514692621</f>
        <v>#NAME?</v>
      </c>
      <c r="B13151">
        <v>452</v>
      </c>
      <c r="C13151" t="s">
        <v>592</v>
      </c>
      <c r="D13151" s="1">
        <v>41876</v>
      </c>
      <c r="F13151">
        <v>1</v>
      </c>
      <c r="G13151">
        <v>9198</v>
      </c>
      <c r="H13151" t="s">
        <v>229</v>
      </c>
      <c r="J13151" t="s">
        <v>14</v>
      </c>
      <c r="K13151">
        <v>43</v>
      </c>
      <c r="L13151" t="s">
        <v>15</v>
      </c>
    </row>
    <row r="13152" spans="1:12">
      <c r="A13152" t="e">
        <f ca="1">E00251617666221</f>
        <v>#NAME?</v>
      </c>
      <c r="B13152">
        <v>6156</v>
      </c>
      <c r="C13152" t="s">
        <v>352</v>
      </c>
      <c r="D13152" s="1">
        <v>41317</v>
      </c>
      <c r="F13152">
        <v>1</v>
      </c>
      <c r="G13152">
        <v>3019</v>
      </c>
      <c r="H13152" t="s">
        <v>441</v>
      </c>
      <c r="J13152" t="s">
        <v>14</v>
      </c>
      <c r="K13152">
        <v>37</v>
      </c>
      <c r="L13152" t="s">
        <v>15</v>
      </c>
    </row>
    <row r="13153" spans="1:12">
      <c r="A13153" t="e">
        <f ca="1">E00251532392921</f>
        <v>#NAME?</v>
      </c>
      <c r="B13153">
        <v>494</v>
      </c>
      <c r="C13153" t="s">
        <v>63</v>
      </c>
      <c r="D13153" s="1">
        <v>41571</v>
      </c>
      <c r="F13153">
        <v>2</v>
      </c>
      <c r="G13153">
        <v>7041</v>
      </c>
      <c r="H13153" t="s">
        <v>1318</v>
      </c>
      <c r="J13153" t="s">
        <v>14</v>
      </c>
      <c r="K13153">
        <v>38</v>
      </c>
      <c r="L13153" t="s">
        <v>15</v>
      </c>
    </row>
    <row r="13154" spans="1:12">
      <c r="A13154" t="e">
        <f ca="1">E00251429396721</f>
        <v>#NAME?</v>
      </c>
      <c r="B13154">
        <v>695</v>
      </c>
      <c r="C13154" t="s">
        <v>257</v>
      </c>
      <c r="D13154" s="1">
        <v>41452</v>
      </c>
      <c r="F13154">
        <v>6</v>
      </c>
      <c r="G13154">
        <v>30000</v>
      </c>
      <c r="H13154" t="s">
        <v>144</v>
      </c>
      <c r="J13154" t="s">
        <v>14</v>
      </c>
      <c r="K13154">
        <v>53</v>
      </c>
      <c r="L13154" t="s">
        <v>15</v>
      </c>
    </row>
    <row r="13155" spans="1:12">
      <c r="A13155" t="e">
        <f ca="1">E00251429396721</f>
        <v>#NAME?</v>
      </c>
      <c r="B13155">
        <v>753</v>
      </c>
      <c r="C13155" t="s">
        <v>545</v>
      </c>
      <c r="D13155" s="1">
        <v>42389</v>
      </c>
      <c r="E13155">
        <v>4</v>
      </c>
      <c r="F13155">
        <v>3</v>
      </c>
      <c r="G13155">
        <v>7291</v>
      </c>
      <c r="H13155" t="s">
        <v>163</v>
      </c>
      <c r="J13155" t="s">
        <v>34</v>
      </c>
      <c r="K13155">
        <v>55</v>
      </c>
      <c r="L13155" t="s">
        <v>15</v>
      </c>
    </row>
    <row r="13156" spans="1:12">
      <c r="A13156" t="e">
        <f ca="1">E00251518851921</f>
        <v>#NAME?</v>
      </c>
      <c r="B13156">
        <v>6046</v>
      </c>
      <c r="C13156" t="s">
        <v>98</v>
      </c>
      <c r="D13156" s="1">
        <v>42016</v>
      </c>
      <c r="F13156">
        <v>1</v>
      </c>
      <c r="G13156">
        <v>9181</v>
      </c>
      <c r="H13156" t="s">
        <v>541</v>
      </c>
      <c r="I13156" t="s">
        <v>56</v>
      </c>
      <c r="J13156" t="s">
        <v>57</v>
      </c>
      <c r="K13156">
        <v>44</v>
      </c>
      <c r="L13156" t="s">
        <v>15</v>
      </c>
    </row>
    <row r="13157" spans="1:12">
      <c r="A13157" t="e">
        <f ca="1">E00251514452721</f>
        <v>#NAME?</v>
      </c>
      <c r="B13157">
        <v>452</v>
      </c>
      <c r="C13157" t="s">
        <v>592</v>
      </c>
      <c r="D13157" s="1">
        <v>41291</v>
      </c>
      <c r="F13157">
        <v>2</v>
      </c>
      <c r="G13157">
        <v>7901</v>
      </c>
      <c r="H13157" t="s">
        <v>748</v>
      </c>
      <c r="J13157" t="s">
        <v>14</v>
      </c>
      <c r="K13157">
        <v>44</v>
      </c>
      <c r="L13157" t="s">
        <v>22</v>
      </c>
    </row>
    <row r="13158" spans="1:12">
      <c r="A13158" t="e">
        <f ca="1">E00251514452721</f>
        <v>#NAME?</v>
      </c>
      <c r="B13158">
        <v>452</v>
      </c>
      <c r="C13158" t="s">
        <v>592</v>
      </c>
      <c r="D13158" s="1">
        <v>41603</v>
      </c>
      <c r="F13158">
        <v>1</v>
      </c>
      <c r="G13158">
        <v>61171</v>
      </c>
      <c r="H13158" t="s">
        <v>513</v>
      </c>
      <c r="J13158" t="s">
        <v>14</v>
      </c>
      <c r="K13158">
        <v>44</v>
      </c>
      <c r="L13158" t="s">
        <v>15</v>
      </c>
    </row>
    <row r="13159" spans="1:12">
      <c r="A13159" t="e">
        <f ca="1">E00251617666221</f>
        <v>#NAME?</v>
      </c>
      <c r="B13159">
        <v>6156</v>
      </c>
      <c r="C13159" t="s">
        <v>352</v>
      </c>
      <c r="D13159" s="1">
        <v>41751</v>
      </c>
      <c r="F13159">
        <v>2</v>
      </c>
      <c r="G13159">
        <v>78097</v>
      </c>
      <c r="H13159" t="s">
        <v>1152</v>
      </c>
      <c r="J13159" t="s">
        <v>14</v>
      </c>
      <c r="K13159">
        <v>38</v>
      </c>
      <c r="L13159" t="s">
        <v>22</v>
      </c>
    </row>
    <row r="13160" spans="1:12">
      <c r="A13160" t="e">
        <f ca="1">E00251617666221</f>
        <v>#NAME?</v>
      </c>
      <c r="B13160">
        <v>6156</v>
      </c>
      <c r="C13160" t="s">
        <v>352</v>
      </c>
      <c r="D13160" s="1">
        <v>41940</v>
      </c>
      <c r="F13160">
        <v>2</v>
      </c>
      <c r="G13160">
        <v>78097</v>
      </c>
      <c r="H13160" t="s">
        <v>1152</v>
      </c>
      <c r="J13160" t="s">
        <v>14</v>
      </c>
      <c r="K13160">
        <v>39</v>
      </c>
      <c r="L13160" t="s">
        <v>22</v>
      </c>
    </row>
    <row r="13161" spans="1:12">
      <c r="A13161" t="e">
        <f ca="1">E00251518890621</f>
        <v>#NAME?</v>
      </c>
      <c r="B13161">
        <v>290</v>
      </c>
      <c r="C13161" t="s">
        <v>449</v>
      </c>
      <c r="D13161" s="1">
        <v>41858</v>
      </c>
      <c r="F13161">
        <v>3</v>
      </c>
      <c r="G13161">
        <v>3699</v>
      </c>
      <c r="H13161" t="s">
        <v>149</v>
      </c>
      <c r="J13161" t="s">
        <v>14</v>
      </c>
      <c r="K13161">
        <v>59</v>
      </c>
      <c r="L13161" t="s">
        <v>15</v>
      </c>
    </row>
    <row r="13162" spans="1:12">
      <c r="A13162" t="e">
        <f ca="1">E00251614133021</f>
        <v>#NAME?</v>
      </c>
      <c r="B13162">
        <v>163</v>
      </c>
      <c r="C13162" t="s">
        <v>219</v>
      </c>
      <c r="D13162" s="1">
        <v>42164</v>
      </c>
      <c r="F13162">
        <v>1</v>
      </c>
      <c r="G13162">
        <v>3051</v>
      </c>
      <c r="H13162" t="s">
        <v>13</v>
      </c>
      <c r="J13162" t="s">
        <v>14</v>
      </c>
      <c r="K13162">
        <v>48</v>
      </c>
      <c r="L13162" t="s">
        <v>15</v>
      </c>
    </row>
    <row r="13163" spans="1:12">
      <c r="A13163" t="e">
        <f ca="1">E00251429396721</f>
        <v>#NAME?</v>
      </c>
      <c r="B13163">
        <v>695</v>
      </c>
      <c r="C13163" t="s">
        <v>257</v>
      </c>
      <c r="D13163" s="1">
        <v>41121</v>
      </c>
      <c r="F13163">
        <v>2</v>
      </c>
      <c r="G13163">
        <v>7243</v>
      </c>
      <c r="H13163" t="s">
        <v>42</v>
      </c>
      <c r="J13163" t="s">
        <v>14</v>
      </c>
      <c r="K13163">
        <v>52</v>
      </c>
      <c r="L13163" t="s">
        <v>15</v>
      </c>
    </row>
    <row r="13164" spans="1:12">
      <c r="A13164" t="e">
        <f ca="1">E00251429396721</f>
        <v>#NAME?</v>
      </c>
      <c r="B13164">
        <v>695</v>
      </c>
      <c r="C13164" t="s">
        <v>257</v>
      </c>
      <c r="D13164" s="1">
        <v>41422</v>
      </c>
      <c r="F13164">
        <v>3</v>
      </c>
      <c r="G13164">
        <v>7243</v>
      </c>
      <c r="H13164" t="s">
        <v>42</v>
      </c>
      <c r="J13164" t="s">
        <v>14</v>
      </c>
      <c r="K13164">
        <v>53</v>
      </c>
      <c r="L13164" t="s">
        <v>15</v>
      </c>
    </row>
    <row r="13165" spans="1:12">
      <c r="A13165" t="e">
        <f t="shared" ref="A13165:A13170" ca="1" si="127">E00251429389321</f>
        <v>#NAME?</v>
      </c>
      <c r="B13165">
        <v>274</v>
      </c>
      <c r="C13165" t="s">
        <v>506</v>
      </c>
      <c r="D13165" s="1">
        <v>41333</v>
      </c>
      <c r="F13165">
        <v>1</v>
      </c>
      <c r="G13165">
        <v>29690</v>
      </c>
      <c r="H13165" t="s">
        <v>52</v>
      </c>
      <c r="J13165" t="s">
        <v>14</v>
      </c>
      <c r="K13165">
        <v>52</v>
      </c>
      <c r="L13165" t="s">
        <v>15</v>
      </c>
    </row>
    <row r="13166" spans="1:12">
      <c r="A13166" t="e">
        <f t="shared" ca="1" si="127"/>
        <v>#NAME?</v>
      </c>
      <c r="B13166">
        <v>274</v>
      </c>
      <c r="C13166" t="s">
        <v>506</v>
      </c>
      <c r="D13166" s="1">
        <v>41733</v>
      </c>
      <c r="F13166">
        <v>6</v>
      </c>
      <c r="G13166">
        <v>79029</v>
      </c>
      <c r="H13166" t="s">
        <v>21</v>
      </c>
      <c r="J13166" t="s">
        <v>14</v>
      </c>
      <c r="K13166">
        <v>53</v>
      </c>
      <c r="L13166" t="s">
        <v>22</v>
      </c>
    </row>
    <row r="13167" spans="1:12">
      <c r="A13167" t="e">
        <f t="shared" ca="1" si="127"/>
        <v>#NAME?</v>
      </c>
      <c r="B13167">
        <v>274</v>
      </c>
      <c r="C13167" t="s">
        <v>506</v>
      </c>
      <c r="D13167" s="1">
        <v>41907</v>
      </c>
      <c r="F13167">
        <v>2</v>
      </c>
      <c r="G13167">
        <v>4019</v>
      </c>
      <c r="H13167" t="s">
        <v>26</v>
      </c>
      <c r="J13167" t="s">
        <v>14</v>
      </c>
      <c r="K13167">
        <v>54</v>
      </c>
      <c r="L13167" t="s">
        <v>15</v>
      </c>
    </row>
    <row r="13168" spans="1:12">
      <c r="A13168" t="e">
        <f t="shared" ca="1" si="127"/>
        <v>#NAME?</v>
      </c>
      <c r="B13168">
        <v>274</v>
      </c>
      <c r="C13168" t="s">
        <v>506</v>
      </c>
      <c r="D13168" s="1">
        <v>42342</v>
      </c>
      <c r="F13168">
        <v>2</v>
      </c>
      <c r="G13168">
        <v>25000</v>
      </c>
      <c r="H13168" t="s">
        <v>178</v>
      </c>
      <c r="J13168" t="s">
        <v>14</v>
      </c>
      <c r="K13168">
        <v>55</v>
      </c>
      <c r="L13168" t="s">
        <v>15</v>
      </c>
    </row>
    <row r="13169" spans="1:12">
      <c r="A13169" t="e">
        <f t="shared" ca="1" si="127"/>
        <v>#NAME?</v>
      </c>
      <c r="B13169">
        <v>274</v>
      </c>
      <c r="C13169" t="s">
        <v>506</v>
      </c>
      <c r="D13169" s="1">
        <v>41326</v>
      </c>
      <c r="F13169">
        <v>1</v>
      </c>
      <c r="G13169">
        <v>29690</v>
      </c>
      <c r="H13169" t="s">
        <v>52</v>
      </c>
      <c r="J13169" t="s">
        <v>14</v>
      </c>
      <c r="K13169">
        <v>52</v>
      </c>
      <c r="L13169" t="s">
        <v>15</v>
      </c>
    </row>
    <row r="13170" spans="1:12">
      <c r="A13170" t="e">
        <f t="shared" ca="1" si="127"/>
        <v>#NAME?</v>
      </c>
      <c r="B13170">
        <v>274</v>
      </c>
      <c r="C13170" t="s">
        <v>506</v>
      </c>
      <c r="D13170" s="1">
        <v>41897</v>
      </c>
      <c r="F13170">
        <v>2</v>
      </c>
      <c r="G13170">
        <v>7242</v>
      </c>
      <c r="H13170" t="s">
        <v>93</v>
      </c>
      <c r="J13170" t="s">
        <v>14</v>
      </c>
      <c r="K13170">
        <v>54</v>
      </c>
      <c r="L13170" t="s">
        <v>15</v>
      </c>
    </row>
    <row r="13171" spans="1:12">
      <c r="A13171" t="e">
        <f ca="1">E00251625722621</f>
        <v>#NAME?</v>
      </c>
      <c r="B13171">
        <v>28</v>
      </c>
      <c r="C13171" t="s">
        <v>153</v>
      </c>
      <c r="D13171" s="1">
        <v>42986</v>
      </c>
      <c r="F13171">
        <v>1</v>
      </c>
      <c r="G13171">
        <v>9492</v>
      </c>
      <c r="H13171" t="s">
        <v>317</v>
      </c>
      <c r="J13171" t="s">
        <v>14</v>
      </c>
      <c r="K13171">
        <v>42</v>
      </c>
      <c r="L13171" t="s">
        <v>15</v>
      </c>
    </row>
    <row r="13172" spans="1:12">
      <c r="A13172" t="e">
        <f ca="1">E00251429205921</f>
        <v>#NAME?</v>
      </c>
      <c r="B13172">
        <v>291</v>
      </c>
      <c r="C13172" t="s">
        <v>160</v>
      </c>
      <c r="D13172" s="1">
        <v>41247</v>
      </c>
      <c r="F13172">
        <v>1</v>
      </c>
      <c r="G13172">
        <v>3899</v>
      </c>
      <c r="H13172" t="s">
        <v>264</v>
      </c>
      <c r="J13172" t="s">
        <v>14</v>
      </c>
      <c r="K13172">
        <v>41</v>
      </c>
      <c r="L13172" t="s">
        <v>15</v>
      </c>
    </row>
    <row r="13173" spans="1:12">
      <c r="A13173" t="e">
        <f ca="1">E00251531964221</f>
        <v>#NAME?</v>
      </c>
      <c r="B13173">
        <v>6046</v>
      </c>
      <c r="C13173" t="s">
        <v>98</v>
      </c>
      <c r="D13173" s="1">
        <v>42941</v>
      </c>
      <c r="F13173">
        <v>1</v>
      </c>
      <c r="G13173">
        <v>73390</v>
      </c>
      <c r="H13173" t="s">
        <v>66</v>
      </c>
      <c r="I13173" t="s">
        <v>56</v>
      </c>
      <c r="J13173" t="s">
        <v>57</v>
      </c>
      <c r="K13173">
        <v>46</v>
      </c>
      <c r="L13173" t="s">
        <v>15</v>
      </c>
    </row>
    <row r="13174" spans="1:12">
      <c r="A13174" t="e">
        <f ca="1">E00251711585721</f>
        <v>#NAME?</v>
      </c>
      <c r="B13174">
        <v>10</v>
      </c>
      <c r="C13174" t="s">
        <v>18</v>
      </c>
      <c r="D13174" s="1">
        <v>41064</v>
      </c>
      <c r="F13174">
        <v>1</v>
      </c>
      <c r="G13174">
        <v>4019</v>
      </c>
      <c r="H13174" t="s">
        <v>26</v>
      </c>
      <c r="J13174" t="s">
        <v>14</v>
      </c>
      <c r="K13174">
        <v>52</v>
      </c>
      <c r="L13174" t="s">
        <v>15</v>
      </c>
    </row>
    <row r="13175" spans="1:12">
      <c r="A13175" t="e">
        <f ca="1">E00251429396721</f>
        <v>#NAME?</v>
      </c>
      <c r="B13175">
        <v>695</v>
      </c>
      <c r="C13175" t="s">
        <v>257</v>
      </c>
      <c r="D13175" s="1">
        <v>42033</v>
      </c>
      <c r="F13175">
        <v>2</v>
      </c>
      <c r="G13175">
        <v>6266</v>
      </c>
      <c r="H13175" t="s">
        <v>99</v>
      </c>
      <c r="J13175" t="s">
        <v>14</v>
      </c>
      <c r="K13175">
        <v>54</v>
      </c>
      <c r="L13175" t="s">
        <v>15</v>
      </c>
    </row>
    <row r="13176" spans="1:12">
      <c r="A13176" t="e">
        <f ca="1">E00251429396721</f>
        <v>#NAME?</v>
      </c>
      <c r="B13176">
        <v>695</v>
      </c>
      <c r="C13176" t="s">
        <v>257</v>
      </c>
      <c r="D13176" s="1">
        <v>42037</v>
      </c>
      <c r="F13176">
        <v>5</v>
      </c>
      <c r="G13176">
        <v>73390</v>
      </c>
      <c r="H13176" t="s">
        <v>66</v>
      </c>
      <c r="J13176" t="s">
        <v>14</v>
      </c>
      <c r="K13176">
        <v>54</v>
      </c>
      <c r="L13176" t="s">
        <v>15</v>
      </c>
    </row>
    <row r="13177" spans="1:12">
      <c r="A13177" t="e">
        <f ca="1">E00251432157821</f>
        <v>#NAME?</v>
      </c>
      <c r="B13177">
        <v>497</v>
      </c>
      <c r="C13177" t="s">
        <v>141</v>
      </c>
      <c r="D13177" s="1">
        <v>40997</v>
      </c>
      <c r="F13177">
        <v>1</v>
      </c>
      <c r="G13177">
        <v>25000</v>
      </c>
      <c r="H13177" t="s">
        <v>178</v>
      </c>
      <c r="J13177" t="s">
        <v>14</v>
      </c>
      <c r="K13177">
        <v>59</v>
      </c>
      <c r="L13177" t="s">
        <v>15</v>
      </c>
    </row>
    <row r="13178" spans="1:12">
      <c r="A13178" t="e">
        <f ca="1">E00251512504921</f>
        <v>#NAME?</v>
      </c>
      <c r="B13178">
        <v>47</v>
      </c>
      <c r="C13178" t="s">
        <v>494</v>
      </c>
      <c r="D13178" s="1">
        <v>41038</v>
      </c>
      <c r="F13178">
        <v>4</v>
      </c>
      <c r="G13178">
        <v>49120</v>
      </c>
      <c r="H13178" t="s">
        <v>168</v>
      </c>
      <c r="J13178" t="s">
        <v>14</v>
      </c>
      <c r="K13178">
        <v>49</v>
      </c>
      <c r="L13178" t="s">
        <v>15</v>
      </c>
    </row>
    <row r="13179" spans="1:12">
      <c r="A13179" t="e">
        <f ca="1">E00251512504921</f>
        <v>#NAME?</v>
      </c>
      <c r="B13179">
        <v>47</v>
      </c>
      <c r="C13179" t="s">
        <v>494</v>
      </c>
      <c r="D13179" s="1">
        <v>41599</v>
      </c>
      <c r="F13179">
        <v>1</v>
      </c>
      <c r="G13179">
        <v>4019</v>
      </c>
      <c r="H13179" t="s">
        <v>26</v>
      </c>
      <c r="J13179" t="s">
        <v>14</v>
      </c>
      <c r="K13179">
        <v>51</v>
      </c>
      <c r="L13179" t="s">
        <v>15</v>
      </c>
    </row>
    <row r="13180" spans="1:12">
      <c r="A13180" t="e">
        <f ca="1">E00251512504921</f>
        <v>#NAME?</v>
      </c>
      <c r="B13180">
        <v>47</v>
      </c>
      <c r="C13180" t="s">
        <v>494</v>
      </c>
      <c r="D13180" s="1">
        <v>42320</v>
      </c>
      <c r="F13180">
        <v>1</v>
      </c>
      <c r="G13180">
        <v>4019</v>
      </c>
      <c r="H13180" t="s">
        <v>26</v>
      </c>
      <c r="J13180" t="s">
        <v>14</v>
      </c>
      <c r="K13180">
        <v>53</v>
      </c>
      <c r="L13180" t="s">
        <v>15</v>
      </c>
    </row>
    <row r="13181" spans="1:12">
      <c r="A13181" t="e">
        <f ca="1">E00251711585721</f>
        <v>#NAME?</v>
      </c>
      <c r="B13181">
        <v>10</v>
      </c>
      <c r="C13181" t="s">
        <v>18</v>
      </c>
      <c r="D13181" s="1">
        <v>42338</v>
      </c>
      <c r="F13181">
        <v>1</v>
      </c>
      <c r="G13181">
        <v>2729</v>
      </c>
      <c r="H13181" t="s">
        <v>115</v>
      </c>
      <c r="J13181" t="s">
        <v>14</v>
      </c>
      <c r="K13181">
        <v>55</v>
      </c>
      <c r="L13181" t="s">
        <v>15</v>
      </c>
    </row>
    <row r="13182" spans="1:12">
      <c r="A13182" t="e">
        <f ca="1">E00251711585721</f>
        <v>#NAME?</v>
      </c>
      <c r="B13182">
        <v>10</v>
      </c>
      <c r="C13182" t="s">
        <v>18</v>
      </c>
      <c r="D13182" s="1">
        <v>42676</v>
      </c>
      <c r="F13182">
        <v>2</v>
      </c>
      <c r="G13182">
        <v>2449</v>
      </c>
      <c r="H13182" t="s">
        <v>53</v>
      </c>
      <c r="J13182" t="s">
        <v>14</v>
      </c>
      <c r="K13182">
        <v>56</v>
      </c>
      <c r="L13182" t="s">
        <v>15</v>
      </c>
    </row>
    <row r="13183" spans="1:12">
      <c r="A13183" t="e">
        <f ca="1">E00251429389321</f>
        <v>#NAME?</v>
      </c>
      <c r="B13183">
        <v>274</v>
      </c>
      <c r="C13183" t="s">
        <v>506</v>
      </c>
      <c r="D13183" s="1">
        <v>42724</v>
      </c>
      <c r="F13183">
        <v>4</v>
      </c>
      <c r="G13183">
        <v>4019</v>
      </c>
      <c r="H13183" t="s">
        <v>26</v>
      </c>
      <c r="J13183" t="s">
        <v>14</v>
      </c>
      <c r="K13183">
        <v>56</v>
      </c>
      <c r="L13183" t="s">
        <v>15</v>
      </c>
    </row>
    <row r="13184" spans="1:12">
      <c r="A13184" t="e">
        <f ca="1">E00251429389321</f>
        <v>#NAME?</v>
      </c>
      <c r="B13184">
        <v>274</v>
      </c>
      <c r="C13184" t="s">
        <v>506</v>
      </c>
      <c r="D13184" s="1">
        <v>42772</v>
      </c>
      <c r="F13184">
        <v>1</v>
      </c>
      <c r="G13184">
        <v>25000</v>
      </c>
      <c r="H13184" t="s">
        <v>178</v>
      </c>
      <c r="J13184" t="s">
        <v>14</v>
      </c>
      <c r="K13184">
        <v>56</v>
      </c>
      <c r="L13184" t="s">
        <v>15</v>
      </c>
    </row>
    <row r="13185" spans="1:12">
      <c r="A13185" t="e">
        <f ca="1">E00251429389321</f>
        <v>#NAME?</v>
      </c>
      <c r="B13185">
        <v>274</v>
      </c>
      <c r="C13185" t="s">
        <v>506</v>
      </c>
      <c r="D13185" s="1">
        <v>42772</v>
      </c>
      <c r="F13185">
        <v>3</v>
      </c>
      <c r="G13185">
        <v>4019</v>
      </c>
      <c r="H13185" t="s">
        <v>26</v>
      </c>
      <c r="J13185" t="s">
        <v>14</v>
      </c>
      <c r="K13185">
        <v>56</v>
      </c>
      <c r="L13185" t="s">
        <v>15</v>
      </c>
    </row>
    <row r="13186" spans="1:12">
      <c r="A13186" t="e">
        <f ca="1">E00251432180821</f>
        <v>#NAME?</v>
      </c>
      <c r="B13186">
        <v>489</v>
      </c>
      <c r="C13186" t="s">
        <v>100</v>
      </c>
      <c r="D13186" s="1">
        <v>42403</v>
      </c>
      <c r="F13186">
        <v>1</v>
      </c>
      <c r="G13186">
        <v>2720</v>
      </c>
      <c r="H13186" t="s">
        <v>65</v>
      </c>
      <c r="J13186" t="s">
        <v>14</v>
      </c>
      <c r="K13186">
        <v>53</v>
      </c>
      <c r="L13186" t="s">
        <v>15</v>
      </c>
    </row>
    <row r="13187" spans="1:12">
      <c r="A13187" t="e">
        <f ca="1">E00251512504921</f>
        <v>#NAME?</v>
      </c>
      <c r="B13187">
        <v>47</v>
      </c>
      <c r="C13187" t="s">
        <v>494</v>
      </c>
      <c r="D13187" s="1">
        <v>42066</v>
      </c>
      <c r="F13187">
        <v>3</v>
      </c>
      <c r="G13187">
        <v>49120</v>
      </c>
      <c r="H13187" t="s">
        <v>168</v>
      </c>
      <c r="J13187" t="s">
        <v>14</v>
      </c>
      <c r="K13187">
        <v>52</v>
      </c>
      <c r="L13187" t="s">
        <v>15</v>
      </c>
    </row>
    <row r="13188" spans="1:12">
      <c r="A13188" t="e">
        <f ca="1">E00251512504921</f>
        <v>#NAME?</v>
      </c>
      <c r="B13188">
        <v>47</v>
      </c>
      <c r="C13188" t="s">
        <v>494</v>
      </c>
      <c r="D13188" s="1">
        <v>42072</v>
      </c>
      <c r="F13188">
        <v>1</v>
      </c>
      <c r="G13188">
        <v>49300</v>
      </c>
      <c r="H13188" t="s">
        <v>228</v>
      </c>
      <c r="J13188" t="s">
        <v>14</v>
      </c>
      <c r="K13188">
        <v>52</v>
      </c>
      <c r="L13188" t="s">
        <v>15</v>
      </c>
    </row>
    <row r="13189" spans="1:12">
      <c r="A13189" t="e">
        <f ca="1">E00251518868021</f>
        <v>#NAME?</v>
      </c>
      <c r="B13189">
        <v>272</v>
      </c>
      <c r="C13189" t="s">
        <v>174</v>
      </c>
      <c r="D13189" s="1">
        <v>41853</v>
      </c>
      <c r="F13189">
        <v>1</v>
      </c>
      <c r="G13189">
        <v>71690</v>
      </c>
      <c r="H13189" t="s">
        <v>410</v>
      </c>
      <c r="I13189" t="s">
        <v>56</v>
      </c>
      <c r="J13189" t="s">
        <v>57</v>
      </c>
      <c r="K13189">
        <v>60</v>
      </c>
      <c r="L13189" t="s">
        <v>15</v>
      </c>
    </row>
    <row r="13190" spans="1:12">
      <c r="A13190" t="e">
        <f ca="1">E00251518868021</f>
        <v>#NAME?</v>
      </c>
      <c r="B13190">
        <v>272</v>
      </c>
      <c r="C13190" t="s">
        <v>174</v>
      </c>
      <c r="D13190" s="1">
        <v>42841</v>
      </c>
      <c r="F13190">
        <v>1</v>
      </c>
      <c r="G13190">
        <v>7820</v>
      </c>
      <c r="H13190" t="s">
        <v>233</v>
      </c>
      <c r="I13190" t="s">
        <v>56</v>
      </c>
      <c r="J13190" t="s">
        <v>57</v>
      </c>
      <c r="K13190">
        <v>63</v>
      </c>
      <c r="L13190" t="s">
        <v>22</v>
      </c>
    </row>
    <row r="13191" spans="1:12">
      <c r="A13191" t="e">
        <f ca="1">E00251512504921</f>
        <v>#NAME?</v>
      </c>
      <c r="B13191">
        <v>47</v>
      </c>
      <c r="C13191" t="s">
        <v>494</v>
      </c>
      <c r="D13191" s="1">
        <v>42149</v>
      </c>
      <c r="F13191">
        <v>2</v>
      </c>
      <c r="G13191">
        <v>4019</v>
      </c>
      <c r="H13191" t="s">
        <v>26</v>
      </c>
      <c r="J13191" t="s">
        <v>14</v>
      </c>
      <c r="K13191">
        <v>52</v>
      </c>
      <c r="L13191" t="s">
        <v>15</v>
      </c>
    </row>
    <row r="13192" spans="1:12">
      <c r="A13192" t="e">
        <f ca="1">E00251512504921</f>
        <v>#NAME?</v>
      </c>
      <c r="B13192">
        <v>47</v>
      </c>
      <c r="C13192" t="s">
        <v>494</v>
      </c>
      <c r="D13192" s="1">
        <v>42347</v>
      </c>
      <c r="F13192">
        <v>1</v>
      </c>
      <c r="G13192">
        <v>49300</v>
      </c>
      <c r="H13192" t="s">
        <v>228</v>
      </c>
      <c r="J13192" t="s">
        <v>14</v>
      </c>
      <c r="K13192">
        <v>53</v>
      </c>
      <c r="L13192" t="s">
        <v>15</v>
      </c>
    </row>
    <row r="13193" spans="1:12">
      <c r="A13193" t="e">
        <f ca="1">E00251512504921</f>
        <v>#NAME?</v>
      </c>
      <c r="B13193">
        <v>47</v>
      </c>
      <c r="C13193" t="s">
        <v>494</v>
      </c>
      <c r="D13193" s="1">
        <v>43098</v>
      </c>
      <c r="F13193">
        <v>1</v>
      </c>
      <c r="G13193">
        <v>49300</v>
      </c>
      <c r="H13193" t="s">
        <v>228</v>
      </c>
      <c r="J13193" t="s">
        <v>14</v>
      </c>
      <c r="K13193">
        <v>55</v>
      </c>
      <c r="L13193" t="s">
        <v>15</v>
      </c>
    </row>
    <row r="13194" spans="1:12">
      <c r="A13194" t="e">
        <f ca="1">E00251531964221</f>
        <v>#NAME?</v>
      </c>
      <c r="B13194">
        <v>494</v>
      </c>
      <c r="C13194" t="s">
        <v>63</v>
      </c>
      <c r="D13194" s="1">
        <v>43063</v>
      </c>
      <c r="F13194">
        <v>1</v>
      </c>
      <c r="G13194">
        <v>42090</v>
      </c>
      <c r="H13194" t="s">
        <v>1319</v>
      </c>
      <c r="J13194" t="s">
        <v>14</v>
      </c>
      <c r="K13194">
        <v>47</v>
      </c>
      <c r="L13194" t="s">
        <v>15</v>
      </c>
    </row>
    <row r="13195" spans="1:12">
      <c r="A13195" t="e">
        <f ca="1">E00251429396721</f>
        <v>#NAME?</v>
      </c>
      <c r="B13195">
        <v>695</v>
      </c>
      <c r="C13195" t="s">
        <v>257</v>
      </c>
      <c r="D13195" s="1">
        <v>42385</v>
      </c>
      <c r="F13195">
        <v>1</v>
      </c>
      <c r="G13195">
        <v>7243</v>
      </c>
      <c r="H13195" t="s">
        <v>42</v>
      </c>
      <c r="J13195" t="s">
        <v>14</v>
      </c>
      <c r="K13195">
        <v>55</v>
      </c>
      <c r="L13195" t="s">
        <v>15</v>
      </c>
    </row>
    <row r="13196" spans="1:12">
      <c r="A13196" t="e">
        <f ca="1">E00251518868021</f>
        <v>#NAME?</v>
      </c>
      <c r="B13196">
        <v>1791</v>
      </c>
      <c r="C13196" t="s">
        <v>468</v>
      </c>
      <c r="D13196" s="1">
        <v>41438</v>
      </c>
      <c r="F13196">
        <v>6</v>
      </c>
      <c r="G13196">
        <v>6028</v>
      </c>
      <c r="H13196" t="s">
        <v>1110</v>
      </c>
      <c r="J13196" t="s">
        <v>14</v>
      </c>
      <c r="K13196">
        <v>59</v>
      </c>
      <c r="L13196" t="s">
        <v>15</v>
      </c>
    </row>
    <row r="13197" spans="1:12">
      <c r="A13197" t="e">
        <f ca="1">E00251518868021</f>
        <v>#NAME?</v>
      </c>
      <c r="B13197">
        <v>1791</v>
      </c>
      <c r="C13197" t="s">
        <v>468</v>
      </c>
      <c r="D13197" s="1">
        <v>41687</v>
      </c>
      <c r="F13197">
        <v>3</v>
      </c>
      <c r="G13197">
        <v>7295</v>
      </c>
      <c r="H13197" t="s">
        <v>76</v>
      </c>
      <c r="J13197" t="s">
        <v>14</v>
      </c>
      <c r="K13197">
        <v>60</v>
      </c>
      <c r="L13197" t="s">
        <v>15</v>
      </c>
    </row>
    <row r="13198" spans="1:12">
      <c r="A13198" t="e">
        <f ca="1">E00251518868021</f>
        <v>#NAME?</v>
      </c>
      <c r="B13198">
        <v>1791</v>
      </c>
      <c r="C13198" t="s">
        <v>468</v>
      </c>
      <c r="D13198" s="1">
        <v>41829</v>
      </c>
      <c r="F13198">
        <v>5</v>
      </c>
      <c r="G13198">
        <v>3540</v>
      </c>
      <c r="H13198" t="s">
        <v>436</v>
      </c>
      <c r="J13198" t="s">
        <v>14</v>
      </c>
      <c r="K13198">
        <v>60</v>
      </c>
      <c r="L13198" t="s">
        <v>15</v>
      </c>
    </row>
    <row r="13199" spans="1:12">
      <c r="A13199" t="e">
        <f ca="1">E00251532309221</f>
        <v>#NAME?</v>
      </c>
      <c r="B13199">
        <v>451</v>
      </c>
      <c r="C13199" t="s">
        <v>102</v>
      </c>
      <c r="D13199" s="1">
        <v>40973</v>
      </c>
      <c r="F13199">
        <v>1</v>
      </c>
      <c r="G13199">
        <v>463</v>
      </c>
      <c r="H13199" t="s">
        <v>259</v>
      </c>
      <c r="J13199" t="s">
        <v>14</v>
      </c>
      <c r="K13199">
        <v>46</v>
      </c>
      <c r="L13199" t="s">
        <v>15</v>
      </c>
    </row>
    <row r="13200" spans="1:12">
      <c r="A13200" t="e">
        <f ca="1">E00251427550421</f>
        <v>#NAME?</v>
      </c>
      <c r="B13200">
        <v>11</v>
      </c>
      <c r="C13200" t="s">
        <v>245</v>
      </c>
      <c r="D13200" s="1">
        <v>41624</v>
      </c>
      <c r="F13200">
        <v>1</v>
      </c>
      <c r="G13200">
        <v>34690</v>
      </c>
      <c r="H13200" t="s">
        <v>118</v>
      </c>
      <c r="J13200" t="s">
        <v>14</v>
      </c>
      <c r="K13200">
        <v>59</v>
      </c>
      <c r="L13200" t="s">
        <v>15</v>
      </c>
    </row>
    <row r="13201" spans="1:12">
      <c r="A13201" t="e">
        <f ca="1">E00251716492321</f>
        <v>#NAME?</v>
      </c>
      <c r="B13201">
        <v>7504</v>
      </c>
      <c r="C13201" t="s">
        <v>162</v>
      </c>
      <c r="D13201" s="1">
        <v>42541</v>
      </c>
      <c r="F13201">
        <v>1</v>
      </c>
      <c r="G13201">
        <v>25000</v>
      </c>
      <c r="H13201" t="s">
        <v>178</v>
      </c>
      <c r="J13201" t="s">
        <v>14</v>
      </c>
      <c r="K13201">
        <v>49</v>
      </c>
      <c r="L13201" t="s">
        <v>15</v>
      </c>
    </row>
    <row r="13202" spans="1:12">
      <c r="A13202" t="e">
        <f ca="1">E00251615945221</f>
        <v>#NAME?</v>
      </c>
      <c r="B13202">
        <v>1273</v>
      </c>
      <c r="C13202" t="s">
        <v>28</v>
      </c>
      <c r="D13202" s="1">
        <v>42327</v>
      </c>
      <c r="F13202">
        <v>2</v>
      </c>
      <c r="G13202">
        <v>7243</v>
      </c>
      <c r="H13202" t="s">
        <v>42</v>
      </c>
      <c r="J13202" t="s">
        <v>14</v>
      </c>
      <c r="K13202">
        <v>50</v>
      </c>
      <c r="L13202" t="s">
        <v>15</v>
      </c>
    </row>
    <row r="13203" spans="1:12">
      <c r="A13203" t="e">
        <f ca="1">E00251716594621</f>
        <v>#NAME?</v>
      </c>
      <c r="B13203">
        <v>502</v>
      </c>
      <c r="C13203" t="s">
        <v>172</v>
      </c>
      <c r="D13203" s="1">
        <v>41435</v>
      </c>
      <c r="F13203">
        <v>2</v>
      </c>
      <c r="G13203">
        <v>4019</v>
      </c>
      <c r="H13203" t="s">
        <v>26</v>
      </c>
      <c r="J13203" t="s">
        <v>14</v>
      </c>
      <c r="K13203">
        <v>53</v>
      </c>
      <c r="L13203" t="s">
        <v>15</v>
      </c>
    </row>
    <row r="13204" spans="1:12">
      <c r="A13204" t="e">
        <f ca="1">E00251532309221</f>
        <v>#NAME?</v>
      </c>
      <c r="B13204">
        <v>451</v>
      </c>
      <c r="C13204" t="s">
        <v>102</v>
      </c>
      <c r="D13204" s="1">
        <v>42772</v>
      </c>
      <c r="F13204">
        <v>2</v>
      </c>
      <c r="G13204">
        <v>7242</v>
      </c>
      <c r="H13204" t="s">
        <v>93</v>
      </c>
      <c r="J13204" t="s">
        <v>14</v>
      </c>
      <c r="K13204">
        <v>51</v>
      </c>
      <c r="L13204" t="s">
        <v>15</v>
      </c>
    </row>
    <row r="13205" spans="1:12">
      <c r="A13205" t="e">
        <f ca="1">E00251429162721</f>
        <v>#NAME?</v>
      </c>
      <c r="B13205">
        <v>285</v>
      </c>
      <c r="C13205" t="s">
        <v>117</v>
      </c>
      <c r="D13205" s="1">
        <v>42223</v>
      </c>
      <c r="F13205">
        <v>2</v>
      </c>
      <c r="G13205">
        <v>5198</v>
      </c>
      <c r="H13205" t="s">
        <v>200</v>
      </c>
      <c r="J13205" t="s">
        <v>14</v>
      </c>
      <c r="K13205">
        <v>58</v>
      </c>
      <c r="L13205" t="s">
        <v>15</v>
      </c>
    </row>
    <row r="13206" spans="1:12">
      <c r="A13206" t="e">
        <f ca="1">E00251429783221</f>
        <v>#NAME?</v>
      </c>
      <c r="B13206">
        <v>4893</v>
      </c>
      <c r="C13206" t="s">
        <v>426</v>
      </c>
      <c r="D13206" s="1">
        <v>42300</v>
      </c>
      <c r="F13206">
        <v>1</v>
      </c>
      <c r="G13206">
        <v>71940</v>
      </c>
      <c r="H13206" t="s">
        <v>135</v>
      </c>
      <c r="I13206" t="s">
        <v>148</v>
      </c>
      <c r="J13206" t="s">
        <v>57</v>
      </c>
      <c r="K13206">
        <v>56</v>
      </c>
      <c r="L13206" t="s">
        <v>15</v>
      </c>
    </row>
    <row r="13207" spans="1:12">
      <c r="A13207" t="e">
        <f ca="1">E00251518868021</f>
        <v>#NAME?</v>
      </c>
      <c r="B13207">
        <v>1791</v>
      </c>
      <c r="C13207" t="s">
        <v>468</v>
      </c>
      <c r="D13207" s="1">
        <v>41935</v>
      </c>
      <c r="F13207">
        <v>3</v>
      </c>
      <c r="G13207">
        <v>3499</v>
      </c>
      <c r="H13207" t="s">
        <v>692</v>
      </c>
      <c r="J13207" t="s">
        <v>14</v>
      </c>
      <c r="K13207">
        <v>60</v>
      </c>
      <c r="L13207" t="s">
        <v>15</v>
      </c>
    </row>
    <row r="13208" spans="1:12">
      <c r="A13208" t="e">
        <f ca="1">E00251518868021</f>
        <v>#NAME?</v>
      </c>
      <c r="B13208">
        <v>1791</v>
      </c>
      <c r="C13208" t="s">
        <v>468</v>
      </c>
      <c r="D13208" s="1">
        <v>42012</v>
      </c>
      <c r="F13208">
        <v>5</v>
      </c>
      <c r="G13208">
        <v>3540</v>
      </c>
      <c r="H13208" t="s">
        <v>436</v>
      </c>
      <c r="J13208" t="s">
        <v>14</v>
      </c>
      <c r="K13208">
        <v>61</v>
      </c>
      <c r="L13208" t="s">
        <v>15</v>
      </c>
    </row>
    <row r="13209" spans="1:12">
      <c r="A13209" t="e">
        <f ca="1">E00251514452721</f>
        <v>#NAME?</v>
      </c>
      <c r="B13209">
        <v>452</v>
      </c>
      <c r="C13209" t="s">
        <v>592</v>
      </c>
      <c r="D13209" s="1">
        <v>41291</v>
      </c>
      <c r="F13209">
        <v>3</v>
      </c>
      <c r="G13209">
        <v>72670</v>
      </c>
      <c r="H13209" t="s">
        <v>223</v>
      </c>
      <c r="J13209" t="s">
        <v>14</v>
      </c>
      <c r="K13209">
        <v>44</v>
      </c>
      <c r="L13209" t="s">
        <v>15</v>
      </c>
    </row>
    <row r="13210" spans="1:12">
      <c r="A13210" t="e">
        <f ca="1">E00251514452721</f>
        <v>#NAME?</v>
      </c>
      <c r="B13210">
        <v>452</v>
      </c>
      <c r="C13210" t="s">
        <v>592</v>
      </c>
      <c r="D13210" s="1">
        <v>42285</v>
      </c>
      <c r="F13210">
        <v>2</v>
      </c>
      <c r="G13210">
        <v>7901</v>
      </c>
      <c r="H13210" t="s">
        <v>748</v>
      </c>
      <c r="J13210" t="s">
        <v>14</v>
      </c>
      <c r="K13210">
        <v>46</v>
      </c>
      <c r="L13210" t="s">
        <v>22</v>
      </c>
    </row>
    <row r="13211" spans="1:12">
      <c r="A13211" t="e">
        <f ca="1">E00251626527921</f>
        <v>#NAME?</v>
      </c>
      <c r="B13211">
        <v>695</v>
      </c>
      <c r="C13211" t="s">
        <v>257</v>
      </c>
      <c r="D13211" s="1">
        <v>41397</v>
      </c>
      <c r="F13211">
        <v>1</v>
      </c>
      <c r="G13211">
        <v>30591</v>
      </c>
      <c r="H13211" t="s">
        <v>841</v>
      </c>
      <c r="J13211" t="s">
        <v>14</v>
      </c>
      <c r="K13211">
        <v>39</v>
      </c>
      <c r="L13211" t="s">
        <v>15</v>
      </c>
    </row>
    <row r="13212" spans="1:12">
      <c r="A13212" t="e">
        <f ca="1">E00251429389321</f>
        <v>#NAME?</v>
      </c>
      <c r="B13212">
        <v>274</v>
      </c>
      <c r="C13212" t="s">
        <v>506</v>
      </c>
      <c r="D13212" s="1">
        <v>42789</v>
      </c>
      <c r="F13212">
        <v>2</v>
      </c>
      <c r="G13212">
        <v>29690</v>
      </c>
      <c r="H13212" t="s">
        <v>52</v>
      </c>
      <c r="J13212" t="s">
        <v>14</v>
      </c>
      <c r="K13212">
        <v>56</v>
      </c>
      <c r="L13212" t="s">
        <v>15</v>
      </c>
    </row>
    <row r="13213" spans="1:12">
      <c r="A13213" t="e">
        <f ca="1">E00251715431821</f>
        <v>#NAME?</v>
      </c>
      <c r="B13213">
        <v>94</v>
      </c>
      <c r="C13213" t="s">
        <v>74</v>
      </c>
      <c r="D13213" s="1">
        <v>41376</v>
      </c>
      <c r="F13213">
        <v>2</v>
      </c>
      <c r="G13213">
        <v>7243</v>
      </c>
      <c r="H13213" t="s">
        <v>42</v>
      </c>
      <c r="J13213" t="s">
        <v>14</v>
      </c>
      <c r="K13213">
        <v>48</v>
      </c>
      <c r="L13213" t="s">
        <v>15</v>
      </c>
    </row>
    <row r="13214" spans="1:12">
      <c r="A13214" t="e">
        <f ca="1">E00251518890621</f>
        <v>#NAME?</v>
      </c>
      <c r="B13214">
        <v>290</v>
      </c>
      <c r="C13214" t="s">
        <v>449</v>
      </c>
      <c r="D13214" s="1">
        <v>41484</v>
      </c>
      <c r="F13214">
        <v>1</v>
      </c>
      <c r="G13214">
        <v>4148</v>
      </c>
      <c r="H13214" t="s">
        <v>741</v>
      </c>
      <c r="J13214" t="s">
        <v>14</v>
      </c>
      <c r="K13214">
        <v>58</v>
      </c>
      <c r="L13214" t="s">
        <v>15</v>
      </c>
    </row>
    <row r="13215" spans="1:12">
      <c r="A13215" t="e">
        <f ca="1">E00251626527921</f>
        <v>#NAME?</v>
      </c>
      <c r="B13215">
        <v>753</v>
      </c>
      <c r="C13215" t="s">
        <v>545</v>
      </c>
      <c r="D13215" s="1">
        <v>42754</v>
      </c>
      <c r="E13215">
        <v>0</v>
      </c>
      <c r="F13215">
        <v>1</v>
      </c>
      <c r="G13215">
        <v>7173</v>
      </c>
      <c r="H13215" t="s">
        <v>526</v>
      </c>
      <c r="J13215" t="s">
        <v>34</v>
      </c>
      <c r="K13215">
        <v>43</v>
      </c>
      <c r="L13215" t="s">
        <v>15</v>
      </c>
    </row>
    <row r="13216" spans="1:12">
      <c r="A13216" t="e">
        <f ca="1">E00251431418121</f>
        <v>#NAME?</v>
      </c>
      <c r="B13216">
        <v>701</v>
      </c>
      <c r="C13216" t="s">
        <v>72</v>
      </c>
      <c r="D13216" s="1">
        <v>40994</v>
      </c>
      <c r="F13216">
        <v>1</v>
      </c>
      <c r="G13216">
        <v>91</v>
      </c>
      <c r="H13216" t="s">
        <v>927</v>
      </c>
      <c r="J13216" t="s">
        <v>14</v>
      </c>
      <c r="K13216">
        <v>52</v>
      </c>
      <c r="L13216" t="s">
        <v>15</v>
      </c>
    </row>
    <row r="13217" spans="1:12">
      <c r="A13217" t="e">
        <f ca="1">E00251431418121</f>
        <v>#NAME?</v>
      </c>
      <c r="B13217">
        <v>701</v>
      </c>
      <c r="C13217" t="s">
        <v>72</v>
      </c>
      <c r="D13217" s="1">
        <v>41940</v>
      </c>
      <c r="F13217">
        <v>5</v>
      </c>
      <c r="G13217">
        <v>27800</v>
      </c>
      <c r="H13217" t="s">
        <v>145</v>
      </c>
      <c r="J13217" t="s">
        <v>14</v>
      </c>
      <c r="K13217">
        <v>54</v>
      </c>
      <c r="L13217" t="s">
        <v>15</v>
      </c>
    </row>
    <row r="13218" spans="1:12">
      <c r="A13218" t="e">
        <f ca="1">E00251431418121</f>
        <v>#NAME?</v>
      </c>
      <c r="B13218">
        <v>701</v>
      </c>
      <c r="C13218" t="s">
        <v>72</v>
      </c>
      <c r="D13218" s="1">
        <v>42865</v>
      </c>
      <c r="F13218">
        <v>6</v>
      </c>
      <c r="G13218">
        <v>5533</v>
      </c>
      <c r="H13218" t="s">
        <v>537</v>
      </c>
      <c r="J13218" t="s">
        <v>14</v>
      </c>
      <c r="K13218">
        <v>57</v>
      </c>
      <c r="L13218" t="s">
        <v>15</v>
      </c>
    </row>
    <row r="13219" spans="1:12">
      <c r="A13219" t="e">
        <f ca="1">E00251429389321</f>
        <v>#NAME?</v>
      </c>
      <c r="B13219">
        <v>274</v>
      </c>
      <c r="C13219" t="s">
        <v>506</v>
      </c>
      <c r="D13219" s="1">
        <v>41733</v>
      </c>
      <c r="F13219">
        <v>4</v>
      </c>
      <c r="G13219">
        <v>4019</v>
      </c>
      <c r="H13219" t="s">
        <v>26</v>
      </c>
      <c r="J13219" t="s">
        <v>14</v>
      </c>
      <c r="K13219">
        <v>53</v>
      </c>
      <c r="L13219" t="s">
        <v>15</v>
      </c>
    </row>
    <row r="13220" spans="1:12">
      <c r="A13220" t="e">
        <f ca="1">E00251427204321</f>
        <v>#NAME?</v>
      </c>
      <c r="B13220">
        <v>28</v>
      </c>
      <c r="C13220" t="s">
        <v>153</v>
      </c>
      <c r="D13220" s="1">
        <v>41505</v>
      </c>
      <c r="F13220">
        <v>1</v>
      </c>
      <c r="G13220">
        <v>71595</v>
      </c>
      <c r="H13220" t="s">
        <v>672</v>
      </c>
      <c r="J13220" t="s">
        <v>14</v>
      </c>
      <c r="K13220">
        <v>46</v>
      </c>
      <c r="L13220" t="s">
        <v>15</v>
      </c>
    </row>
    <row r="13221" spans="1:12">
      <c r="A13221" t="e">
        <f ca="1">E00251429389321</f>
        <v>#NAME?</v>
      </c>
      <c r="B13221">
        <v>274</v>
      </c>
      <c r="C13221" t="s">
        <v>506</v>
      </c>
      <c r="D13221" s="1">
        <v>41897</v>
      </c>
      <c r="F13221">
        <v>2</v>
      </c>
      <c r="G13221">
        <v>25000</v>
      </c>
      <c r="H13221" t="s">
        <v>178</v>
      </c>
      <c r="J13221" t="s">
        <v>14</v>
      </c>
      <c r="K13221">
        <v>54</v>
      </c>
      <c r="L13221" t="s">
        <v>15</v>
      </c>
    </row>
    <row r="13222" spans="1:12">
      <c r="A13222" t="e">
        <f ca="1">E00251429783221</f>
        <v>#NAME?</v>
      </c>
      <c r="B13222">
        <v>160</v>
      </c>
      <c r="C13222" t="s">
        <v>278</v>
      </c>
      <c r="D13222" s="1">
        <v>42129</v>
      </c>
      <c r="F13222">
        <v>1</v>
      </c>
      <c r="G13222">
        <v>2720</v>
      </c>
      <c r="H13222" t="s">
        <v>65</v>
      </c>
      <c r="J13222" t="s">
        <v>14</v>
      </c>
      <c r="K13222">
        <v>55</v>
      </c>
      <c r="L13222" t="s">
        <v>15</v>
      </c>
    </row>
    <row r="13223" spans="1:12">
      <c r="A13223" t="e">
        <f ca="1">E00251715431821</f>
        <v>#NAME?</v>
      </c>
      <c r="B13223">
        <v>94</v>
      </c>
      <c r="C13223" t="s">
        <v>74</v>
      </c>
      <c r="D13223" s="1">
        <v>42759</v>
      </c>
      <c r="F13223">
        <v>1</v>
      </c>
      <c r="G13223">
        <v>2729</v>
      </c>
      <c r="H13223" t="s">
        <v>115</v>
      </c>
      <c r="J13223" t="s">
        <v>14</v>
      </c>
      <c r="K13223">
        <v>51</v>
      </c>
      <c r="L13223" t="s">
        <v>15</v>
      </c>
    </row>
    <row r="13224" spans="1:12">
      <c r="A13224" t="e">
        <f ca="1">E00251625722621</f>
        <v>#NAME?</v>
      </c>
      <c r="B13224">
        <v>28</v>
      </c>
      <c r="C13224" t="s">
        <v>153</v>
      </c>
      <c r="D13224" s="1">
        <v>41585</v>
      </c>
      <c r="F13224">
        <v>1</v>
      </c>
      <c r="G13224">
        <v>6989</v>
      </c>
      <c r="H13224" t="s">
        <v>544</v>
      </c>
      <c r="J13224" t="s">
        <v>14</v>
      </c>
      <c r="K13224">
        <v>38</v>
      </c>
      <c r="L13224" t="s">
        <v>15</v>
      </c>
    </row>
    <row r="13225" spans="1:12">
      <c r="A13225" t="e">
        <f ca="1">E00251625722621</f>
        <v>#NAME?</v>
      </c>
      <c r="B13225">
        <v>28</v>
      </c>
      <c r="C13225" t="s">
        <v>153</v>
      </c>
      <c r="D13225" s="1">
        <v>42286</v>
      </c>
      <c r="F13225">
        <v>2</v>
      </c>
      <c r="G13225">
        <v>3798</v>
      </c>
      <c r="H13225" t="s">
        <v>902</v>
      </c>
      <c r="J13225" t="s">
        <v>14</v>
      </c>
      <c r="K13225">
        <v>40</v>
      </c>
      <c r="L13225" t="s">
        <v>15</v>
      </c>
    </row>
    <row r="13226" spans="1:12">
      <c r="A13226" t="e">
        <f ca="1">E00251625722621</f>
        <v>#NAME?</v>
      </c>
      <c r="B13226">
        <v>28</v>
      </c>
      <c r="C13226" t="s">
        <v>153</v>
      </c>
      <c r="D13226" s="1">
        <v>43041</v>
      </c>
      <c r="F13226">
        <v>2</v>
      </c>
      <c r="G13226">
        <v>7292</v>
      </c>
      <c r="H13226" t="s">
        <v>189</v>
      </c>
      <c r="J13226" t="s">
        <v>14</v>
      </c>
      <c r="K13226">
        <v>42</v>
      </c>
      <c r="L13226" t="s">
        <v>15</v>
      </c>
    </row>
    <row r="13227" spans="1:12">
      <c r="A13227" t="e">
        <f ca="1">E00251716594621</f>
        <v>#NAME?</v>
      </c>
      <c r="B13227">
        <v>7504</v>
      </c>
      <c r="C13227" t="s">
        <v>162</v>
      </c>
      <c r="D13227" s="1">
        <v>42144</v>
      </c>
      <c r="F13227">
        <v>1</v>
      </c>
      <c r="G13227">
        <v>4019</v>
      </c>
      <c r="H13227" t="s">
        <v>26</v>
      </c>
      <c r="J13227" t="s">
        <v>14</v>
      </c>
      <c r="K13227">
        <v>55</v>
      </c>
      <c r="L13227" t="s">
        <v>15</v>
      </c>
    </row>
    <row r="13228" spans="1:12">
      <c r="A13228" t="e">
        <f ca="1">E00251716594621</f>
        <v>#NAME?</v>
      </c>
      <c r="B13228">
        <v>7504</v>
      </c>
      <c r="C13228" t="s">
        <v>162</v>
      </c>
      <c r="D13228" s="1">
        <v>42396</v>
      </c>
      <c r="F13228">
        <v>1</v>
      </c>
      <c r="G13228">
        <v>4019</v>
      </c>
      <c r="H13228" t="s">
        <v>26</v>
      </c>
      <c r="J13228" t="s">
        <v>14</v>
      </c>
      <c r="K13228">
        <v>55</v>
      </c>
      <c r="L13228" t="s">
        <v>15</v>
      </c>
    </row>
    <row r="13229" spans="1:12">
      <c r="A13229" t="e">
        <f ca="1">E00251716594621</f>
        <v>#NAME?</v>
      </c>
      <c r="B13229">
        <v>7504</v>
      </c>
      <c r="C13229" t="s">
        <v>162</v>
      </c>
      <c r="D13229" s="1">
        <v>42424</v>
      </c>
      <c r="F13229">
        <v>2</v>
      </c>
      <c r="G13229">
        <v>4019</v>
      </c>
      <c r="H13229" t="s">
        <v>26</v>
      </c>
      <c r="J13229" t="s">
        <v>14</v>
      </c>
      <c r="K13229">
        <v>55</v>
      </c>
      <c r="L13229" t="s">
        <v>15</v>
      </c>
    </row>
    <row r="13230" spans="1:12">
      <c r="A13230" t="e">
        <f ca="1">E00251716492321</f>
        <v>#NAME?</v>
      </c>
      <c r="B13230">
        <v>7207</v>
      </c>
      <c r="C13230" t="s">
        <v>287</v>
      </c>
      <c r="D13230" s="1">
        <v>42737</v>
      </c>
      <c r="F13230">
        <v>1</v>
      </c>
      <c r="G13230">
        <v>460</v>
      </c>
      <c r="H13230" t="s">
        <v>16</v>
      </c>
      <c r="I13230" t="s">
        <v>148</v>
      </c>
      <c r="J13230" t="s">
        <v>57</v>
      </c>
      <c r="K13230">
        <v>50</v>
      </c>
      <c r="L13230" t="s">
        <v>15</v>
      </c>
    </row>
    <row r="13231" spans="1:12">
      <c r="A13231" t="e">
        <f ca="1">E00251532313521</f>
        <v>#NAME?</v>
      </c>
      <c r="B13231">
        <v>452</v>
      </c>
      <c r="C13231" t="s">
        <v>592</v>
      </c>
      <c r="D13231" s="1">
        <v>42898</v>
      </c>
      <c r="F13231">
        <v>2</v>
      </c>
      <c r="G13231">
        <v>2729</v>
      </c>
      <c r="H13231" t="s">
        <v>115</v>
      </c>
      <c r="J13231" t="s">
        <v>14</v>
      </c>
      <c r="K13231">
        <v>52</v>
      </c>
      <c r="L13231" t="s">
        <v>15</v>
      </c>
    </row>
    <row r="13232" spans="1:12">
      <c r="A13232" t="e">
        <f ca="1">E00251531964221</f>
        <v>#NAME?</v>
      </c>
      <c r="B13232">
        <v>494</v>
      </c>
      <c r="C13232" t="s">
        <v>63</v>
      </c>
      <c r="D13232" s="1">
        <v>41688</v>
      </c>
      <c r="F13232">
        <v>1</v>
      </c>
      <c r="G13232">
        <v>463</v>
      </c>
      <c r="H13232" t="s">
        <v>259</v>
      </c>
      <c r="J13232" t="s">
        <v>14</v>
      </c>
      <c r="K13232">
        <v>43</v>
      </c>
      <c r="L13232" t="s">
        <v>15</v>
      </c>
    </row>
    <row r="13233" spans="1:12">
      <c r="A13233" t="e">
        <f ca="1">E00251531964221</f>
        <v>#NAME?</v>
      </c>
      <c r="B13233">
        <v>494</v>
      </c>
      <c r="C13233" t="s">
        <v>63</v>
      </c>
      <c r="D13233" s="1">
        <v>42046</v>
      </c>
      <c r="F13233">
        <v>2</v>
      </c>
      <c r="G13233">
        <v>4019</v>
      </c>
      <c r="H13233" t="s">
        <v>26</v>
      </c>
      <c r="J13233" t="s">
        <v>14</v>
      </c>
      <c r="K13233">
        <v>44</v>
      </c>
      <c r="L13233" t="s">
        <v>15</v>
      </c>
    </row>
    <row r="13234" spans="1:12">
      <c r="A13234" t="e">
        <f ca="1">E00251512504921</f>
        <v>#NAME?</v>
      </c>
      <c r="B13234">
        <v>47</v>
      </c>
      <c r="C13234" t="s">
        <v>494</v>
      </c>
      <c r="D13234" s="1">
        <v>42164</v>
      </c>
      <c r="F13234">
        <v>1</v>
      </c>
      <c r="G13234">
        <v>71690</v>
      </c>
      <c r="H13234" t="s">
        <v>410</v>
      </c>
      <c r="J13234" t="s">
        <v>14</v>
      </c>
      <c r="K13234">
        <v>52</v>
      </c>
      <c r="L13234" t="s">
        <v>15</v>
      </c>
    </row>
    <row r="13235" spans="1:12">
      <c r="A13235" t="e">
        <f ca="1">E00251625722621</f>
        <v>#NAME?</v>
      </c>
      <c r="B13235">
        <v>28</v>
      </c>
      <c r="C13235" t="s">
        <v>153</v>
      </c>
      <c r="D13235" s="1">
        <v>41922</v>
      </c>
      <c r="F13235">
        <v>1</v>
      </c>
      <c r="G13235">
        <v>7906</v>
      </c>
      <c r="H13235" t="s">
        <v>173</v>
      </c>
      <c r="J13235" t="s">
        <v>14</v>
      </c>
      <c r="K13235">
        <v>39</v>
      </c>
      <c r="L13235" t="s">
        <v>22</v>
      </c>
    </row>
    <row r="13236" spans="1:12">
      <c r="A13236" t="e">
        <f ca="1">E00251427204321</f>
        <v>#NAME?</v>
      </c>
      <c r="B13236">
        <v>28</v>
      </c>
      <c r="C13236" t="s">
        <v>153</v>
      </c>
      <c r="D13236" s="1">
        <v>41361</v>
      </c>
      <c r="F13236">
        <v>2</v>
      </c>
      <c r="G13236">
        <v>71595</v>
      </c>
      <c r="H13236" t="s">
        <v>672</v>
      </c>
      <c r="J13236" t="s">
        <v>14</v>
      </c>
      <c r="K13236">
        <v>45</v>
      </c>
      <c r="L13236" t="s">
        <v>15</v>
      </c>
    </row>
    <row r="13237" spans="1:12">
      <c r="A13237" t="e">
        <f ca="1">E00251518851921</f>
        <v>#NAME?</v>
      </c>
      <c r="B13237">
        <v>1325</v>
      </c>
      <c r="C13237" t="s">
        <v>605</v>
      </c>
      <c r="D13237" s="1">
        <v>41201</v>
      </c>
      <c r="F13237">
        <v>2</v>
      </c>
      <c r="G13237">
        <v>7823</v>
      </c>
      <c r="H13237" t="s">
        <v>282</v>
      </c>
      <c r="J13237" t="s">
        <v>14</v>
      </c>
      <c r="K13237">
        <v>42</v>
      </c>
      <c r="L13237" t="s">
        <v>22</v>
      </c>
    </row>
    <row r="13238" spans="1:12">
      <c r="A13238" t="e">
        <f ca="1">E00251514218521</f>
        <v>#NAME?</v>
      </c>
      <c r="B13238">
        <v>438</v>
      </c>
      <c r="C13238" t="s">
        <v>474</v>
      </c>
      <c r="D13238" s="1">
        <v>42584</v>
      </c>
      <c r="F13238">
        <v>1</v>
      </c>
      <c r="G13238">
        <v>61689</v>
      </c>
      <c r="H13238" t="s">
        <v>677</v>
      </c>
      <c r="J13238" t="s">
        <v>14</v>
      </c>
      <c r="K13238">
        <v>57</v>
      </c>
      <c r="L13238" t="s">
        <v>15</v>
      </c>
    </row>
    <row r="13239" spans="1:12">
      <c r="A13239" t="e">
        <f ca="1">E00251432216821</f>
        <v>#NAME?</v>
      </c>
      <c r="B13239">
        <v>772</v>
      </c>
      <c r="C13239" t="s">
        <v>170</v>
      </c>
      <c r="D13239" s="1">
        <v>42711</v>
      </c>
      <c r="F13239">
        <v>1</v>
      </c>
      <c r="G13239">
        <v>92311</v>
      </c>
      <c r="H13239" t="s">
        <v>800</v>
      </c>
      <c r="I13239" t="s">
        <v>56</v>
      </c>
      <c r="J13239" t="s">
        <v>57</v>
      </c>
      <c r="K13239">
        <v>46</v>
      </c>
      <c r="L13239" t="s">
        <v>15</v>
      </c>
    </row>
    <row r="13240" spans="1:12">
      <c r="A13240" t="e">
        <f ca="1">E00251532959121</f>
        <v>#NAME?</v>
      </c>
      <c r="B13240">
        <v>467</v>
      </c>
      <c r="C13240" t="s">
        <v>232</v>
      </c>
      <c r="D13240" s="1">
        <v>41443</v>
      </c>
      <c r="F13240">
        <v>5</v>
      </c>
      <c r="G13240">
        <v>7243</v>
      </c>
      <c r="H13240" t="s">
        <v>42</v>
      </c>
      <c r="J13240" t="s">
        <v>14</v>
      </c>
      <c r="K13240">
        <v>59</v>
      </c>
      <c r="L13240" t="s">
        <v>15</v>
      </c>
    </row>
    <row r="13241" spans="1:12">
      <c r="A13241" t="e">
        <f ca="1">E00251432216821</f>
        <v>#NAME?</v>
      </c>
      <c r="B13241">
        <v>6046</v>
      </c>
      <c r="C13241" t="s">
        <v>98</v>
      </c>
      <c r="D13241" s="1">
        <v>43071</v>
      </c>
      <c r="F13241">
        <v>1</v>
      </c>
      <c r="G13241">
        <v>92320</v>
      </c>
      <c r="H13241" t="s">
        <v>529</v>
      </c>
      <c r="I13241" t="s">
        <v>56</v>
      </c>
      <c r="J13241" t="s">
        <v>57</v>
      </c>
      <c r="K13241">
        <v>47</v>
      </c>
      <c r="L13241" t="s">
        <v>15</v>
      </c>
    </row>
    <row r="13242" spans="1:12">
      <c r="A13242" t="e">
        <f ca="1">E00251514218521</f>
        <v>#NAME?</v>
      </c>
      <c r="B13242">
        <v>438</v>
      </c>
      <c r="C13242" t="s">
        <v>474</v>
      </c>
      <c r="D13242" s="1">
        <v>41024</v>
      </c>
      <c r="F13242">
        <v>1</v>
      </c>
      <c r="G13242">
        <v>4019</v>
      </c>
      <c r="H13242" t="s">
        <v>26</v>
      </c>
      <c r="J13242" t="s">
        <v>14</v>
      </c>
      <c r="K13242">
        <v>52</v>
      </c>
      <c r="L13242" t="s">
        <v>15</v>
      </c>
    </row>
    <row r="13243" spans="1:12">
      <c r="A13243" t="e">
        <f ca="1">E00251514218521</f>
        <v>#NAME?</v>
      </c>
      <c r="B13243">
        <v>438</v>
      </c>
      <c r="C13243" t="s">
        <v>474</v>
      </c>
      <c r="D13243" s="1">
        <v>41061</v>
      </c>
      <c r="F13243">
        <v>3</v>
      </c>
      <c r="G13243">
        <v>4019</v>
      </c>
      <c r="H13243" t="s">
        <v>26</v>
      </c>
      <c r="J13243" t="s">
        <v>14</v>
      </c>
      <c r="K13243">
        <v>52</v>
      </c>
      <c r="L13243" t="s">
        <v>15</v>
      </c>
    </row>
    <row r="13244" spans="1:12">
      <c r="A13244" t="e">
        <f ca="1">E00251514218521</f>
        <v>#NAME?</v>
      </c>
      <c r="B13244">
        <v>438</v>
      </c>
      <c r="C13244" t="s">
        <v>474</v>
      </c>
      <c r="D13244" s="1">
        <v>41114</v>
      </c>
      <c r="F13244">
        <v>3</v>
      </c>
      <c r="G13244">
        <v>30000</v>
      </c>
      <c r="H13244" t="s">
        <v>144</v>
      </c>
      <c r="J13244" t="s">
        <v>14</v>
      </c>
      <c r="K13244">
        <v>52</v>
      </c>
      <c r="L13244" t="s">
        <v>15</v>
      </c>
    </row>
    <row r="13245" spans="1:12">
      <c r="A13245" t="e">
        <f ca="1">E00251532959121</f>
        <v>#NAME?</v>
      </c>
      <c r="B13245">
        <v>467</v>
      </c>
      <c r="C13245" t="s">
        <v>232</v>
      </c>
      <c r="D13245" s="1">
        <v>42775</v>
      </c>
      <c r="F13245">
        <v>2</v>
      </c>
      <c r="G13245">
        <v>49300</v>
      </c>
      <c r="H13245" t="s">
        <v>228</v>
      </c>
      <c r="J13245" t="s">
        <v>14</v>
      </c>
      <c r="K13245">
        <v>62</v>
      </c>
      <c r="L13245" t="s">
        <v>15</v>
      </c>
    </row>
    <row r="13246" spans="1:12">
      <c r="A13246" t="e">
        <f ca="1">E00251532959121</f>
        <v>#NAME?</v>
      </c>
      <c r="B13246">
        <v>467</v>
      </c>
      <c r="C13246" t="s">
        <v>232</v>
      </c>
      <c r="D13246" s="1">
        <v>42922</v>
      </c>
      <c r="F13246">
        <v>4</v>
      </c>
      <c r="G13246">
        <v>7291</v>
      </c>
      <c r="H13246" t="s">
        <v>163</v>
      </c>
      <c r="J13246" t="s">
        <v>14</v>
      </c>
      <c r="K13246">
        <v>63</v>
      </c>
      <c r="L13246" t="s">
        <v>15</v>
      </c>
    </row>
    <row r="13247" spans="1:12">
      <c r="A13247" t="e">
        <f ca="1">E00251514218521</f>
        <v>#NAME?</v>
      </c>
      <c r="B13247">
        <v>438</v>
      </c>
      <c r="C13247" t="s">
        <v>474</v>
      </c>
      <c r="D13247" s="1">
        <v>41964</v>
      </c>
      <c r="F13247">
        <v>1</v>
      </c>
      <c r="G13247">
        <v>4019</v>
      </c>
      <c r="H13247" t="s">
        <v>26</v>
      </c>
      <c r="J13247" t="s">
        <v>14</v>
      </c>
      <c r="K13247">
        <v>55</v>
      </c>
      <c r="L13247" t="s">
        <v>15</v>
      </c>
    </row>
    <row r="13248" spans="1:12">
      <c r="A13248" t="e">
        <f ca="1">E00251527995921</f>
        <v>#NAME?</v>
      </c>
      <c r="B13248">
        <v>47</v>
      </c>
      <c r="C13248" t="s">
        <v>494</v>
      </c>
      <c r="D13248" s="1">
        <v>42461</v>
      </c>
      <c r="F13248">
        <v>2</v>
      </c>
      <c r="G13248">
        <v>4871</v>
      </c>
      <c r="H13248" t="s">
        <v>125</v>
      </c>
      <c r="J13248" t="s">
        <v>14</v>
      </c>
      <c r="K13248">
        <v>53</v>
      </c>
      <c r="L13248" t="s">
        <v>15</v>
      </c>
    </row>
    <row r="13249" spans="1:12">
      <c r="A13249" t="e">
        <f ca="1">E00251429284421</f>
        <v>#NAME?</v>
      </c>
      <c r="B13249">
        <v>292</v>
      </c>
      <c r="C13249" t="s">
        <v>467</v>
      </c>
      <c r="D13249" s="1">
        <v>41120</v>
      </c>
      <c r="F13249">
        <v>5</v>
      </c>
      <c r="G13249">
        <v>49390</v>
      </c>
      <c r="H13249" t="s">
        <v>59</v>
      </c>
      <c r="J13249" t="s">
        <v>14</v>
      </c>
      <c r="K13249">
        <v>56</v>
      </c>
      <c r="L13249" t="s">
        <v>15</v>
      </c>
    </row>
    <row r="13250" spans="1:12">
      <c r="A13250" t="e">
        <f ca="1">E00251429284421</f>
        <v>#NAME?</v>
      </c>
      <c r="B13250">
        <v>292</v>
      </c>
      <c r="C13250" t="s">
        <v>467</v>
      </c>
      <c r="D13250" s="1">
        <v>41422</v>
      </c>
      <c r="F13250">
        <v>5</v>
      </c>
      <c r="G13250">
        <v>2141</v>
      </c>
      <c r="H13250" t="s">
        <v>614</v>
      </c>
      <c r="J13250" t="s">
        <v>14</v>
      </c>
      <c r="K13250">
        <v>57</v>
      </c>
      <c r="L13250" t="s">
        <v>15</v>
      </c>
    </row>
    <row r="13251" spans="1:12">
      <c r="A13251" t="e">
        <f ca="1">E00251527995921</f>
        <v>#NAME?</v>
      </c>
      <c r="B13251">
        <v>47</v>
      </c>
      <c r="C13251" t="s">
        <v>494</v>
      </c>
      <c r="D13251" s="1">
        <v>41351</v>
      </c>
      <c r="F13251">
        <v>2</v>
      </c>
      <c r="G13251">
        <v>7388</v>
      </c>
      <c r="H13251" t="s">
        <v>1320</v>
      </c>
      <c r="J13251" t="s">
        <v>14</v>
      </c>
      <c r="K13251">
        <v>50</v>
      </c>
      <c r="L13251" t="s">
        <v>15</v>
      </c>
    </row>
    <row r="13252" spans="1:12">
      <c r="A13252" t="e">
        <f ca="1">E00251716594621</f>
        <v>#NAME?</v>
      </c>
      <c r="B13252">
        <v>502</v>
      </c>
      <c r="C13252" t="s">
        <v>172</v>
      </c>
      <c r="D13252" s="1">
        <v>41382</v>
      </c>
      <c r="F13252">
        <v>1</v>
      </c>
      <c r="G13252">
        <v>60090</v>
      </c>
      <c r="H13252" t="s">
        <v>181</v>
      </c>
      <c r="J13252" t="s">
        <v>14</v>
      </c>
      <c r="K13252">
        <v>52</v>
      </c>
      <c r="L13252" t="s">
        <v>15</v>
      </c>
    </row>
    <row r="13253" spans="1:12">
      <c r="A13253" t="e">
        <f ca="1">E00251514452721</f>
        <v>#NAME?</v>
      </c>
      <c r="B13253">
        <v>452</v>
      </c>
      <c r="C13253" t="s">
        <v>592</v>
      </c>
      <c r="D13253" s="1">
        <v>42285</v>
      </c>
      <c r="F13253">
        <v>3</v>
      </c>
      <c r="G13253">
        <v>72690</v>
      </c>
      <c r="H13253" t="s">
        <v>363</v>
      </c>
      <c r="J13253" t="s">
        <v>14</v>
      </c>
      <c r="K13253">
        <v>46</v>
      </c>
      <c r="L13253" t="s">
        <v>15</v>
      </c>
    </row>
    <row r="13254" spans="1:12">
      <c r="A13254" t="e">
        <f ca="1">E00251717116321</f>
        <v>#NAME?</v>
      </c>
      <c r="B13254">
        <v>278</v>
      </c>
      <c r="C13254" t="s">
        <v>222</v>
      </c>
      <c r="D13254" s="1">
        <v>42066</v>
      </c>
      <c r="F13254">
        <v>1</v>
      </c>
      <c r="G13254">
        <v>30748</v>
      </c>
      <c r="H13254" t="s">
        <v>50</v>
      </c>
      <c r="J13254" t="s">
        <v>14</v>
      </c>
      <c r="K13254">
        <v>50</v>
      </c>
      <c r="L13254" t="s">
        <v>15</v>
      </c>
    </row>
    <row r="13255" spans="1:12">
      <c r="A13255" t="e">
        <f ca="1">E00251514218521</f>
        <v>#NAME?</v>
      </c>
      <c r="B13255">
        <v>438</v>
      </c>
      <c r="C13255" t="s">
        <v>474</v>
      </c>
      <c r="D13255" s="1">
        <v>42164</v>
      </c>
      <c r="F13255">
        <v>1</v>
      </c>
      <c r="G13255">
        <v>8362</v>
      </c>
      <c r="H13255" t="s">
        <v>136</v>
      </c>
      <c r="J13255" t="s">
        <v>14</v>
      </c>
      <c r="K13255">
        <v>55</v>
      </c>
      <c r="L13255" t="s">
        <v>15</v>
      </c>
    </row>
    <row r="13256" spans="1:12">
      <c r="A13256" t="e">
        <f ca="1">E00251514218521</f>
        <v>#NAME?</v>
      </c>
      <c r="B13256">
        <v>438</v>
      </c>
      <c r="C13256" t="s">
        <v>474</v>
      </c>
      <c r="D13256" s="1">
        <v>42475</v>
      </c>
      <c r="F13256">
        <v>4</v>
      </c>
      <c r="G13256">
        <v>4019</v>
      </c>
      <c r="H13256" t="s">
        <v>26</v>
      </c>
      <c r="J13256" t="s">
        <v>14</v>
      </c>
      <c r="K13256">
        <v>56</v>
      </c>
      <c r="L13256" t="s">
        <v>15</v>
      </c>
    </row>
    <row r="13257" spans="1:12">
      <c r="A13257" t="e">
        <f ca="1">E00251722805021</f>
        <v>#NAME?</v>
      </c>
      <c r="B13257">
        <v>373</v>
      </c>
      <c r="C13257" t="s">
        <v>749</v>
      </c>
      <c r="D13257" s="1">
        <v>41331</v>
      </c>
      <c r="F13257">
        <v>1</v>
      </c>
      <c r="G13257">
        <v>4871</v>
      </c>
      <c r="H13257" t="s">
        <v>125</v>
      </c>
      <c r="J13257" t="s">
        <v>14</v>
      </c>
      <c r="K13257">
        <v>35</v>
      </c>
      <c r="L13257" t="s">
        <v>15</v>
      </c>
    </row>
    <row r="13258" spans="1:12">
      <c r="A13258" t="e">
        <f ca="1">E00251429284421</f>
        <v>#NAME?</v>
      </c>
      <c r="B13258">
        <v>292</v>
      </c>
      <c r="C13258" t="s">
        <v>467</v>
      </c>
      <c r="D13258" s="1">
        <v>41724</v>
      </c>
      <c r="F13258">
        <v>1</v>
      </c>
      <c r="G13258">
        <v>7243</v>
      </c>
      <c r="H13258" t="s">
        <v>42</v>
      </c>
      <c r="J13258" t="s">
        <v>14</v>
      </c>
      <c r="K13258">
        <v>58</v>
      </c>
      <c r="L13258" t="s">
        <v>15</v>
      </c>
    </row>
    <row r="13259" spans="1:12">
      <c r="A13259" t="e">
        <f ca="1">E00251429284421</f>
        <v>#NAME?</v>
      </c>
      <c r="B13259">
        <v>292</v>
      </c>
      <c r="C13259" t="s">
        <v>467</v>
      </c>
      <c r="D13259" s="1">
        <v>42044</v>
      </c>
      <c r="F13259">
        <v>2</v>
      </c>
      <c r="G13259">
        <v>2141</v>
      </c>
      <c r="H13259" t="s">
        <v>614</v>
      </c>
      <c r="J13259" t="s">
        <v>14</v>
      </c>
      <c r="K13259">
        <v>59</v>
      </c>
      <c r="L13259" t="s">
        <v>15</v>
      </c>
    </row>
    <row r="13260" spans="1:12">
      <c r="A13260" t="e">
        <f ca="1">E00251510545921</f>
        <v>#NAME?</v>
      </c>
      <c r="B13260">
        <v>189</v>
      </c>
      <c r="C13260" t="s">
        <v>58</v>
      </c>
      <c r="D13260" s="1">
        <v>41113</v>
      </c>
      <c r="F13260">
        <v>1</v>
      </c>
      <c r="G13260">
        <v>29623</v>
      </c>
      <c r="H13260" t="s">
        <v>556</v>
      </c>
      <c r="J13260" t="s">
        <v>14</v>
      </c>
      <c r="K13260">
        <v>53</v>
      </c>
      <c r="L13260" t="s">
        <v>15</v>
      </c>
    </row>
    <row r="13261" spans="1:12">
      <c r="A13261" t="e">
        <f ca="1">E00251514274321</f>
        <v>#NAME?</v>
      </c>
      <c r="B13261">
        <v>449</v>
      </c>
      <c r="C13261" t="s">
        <v>124</v>
      </c>
      <c r="D13261" s="1">
        <v>41283</v>
      </c>
      <c r="F13261">
        <v>5</v>
      </c>
      <c r="G13261">
        <v>7822</v>
      </c>
      <c r="H13261" t="s">
        <v>495</v>
      </c>
      <c r="J13261" t="s">
        <v>14</v>
      </c>
      <c r="K13261">
        <v>60</v>
      </c>
      <c r="L13261" t="s">
        <v>22</v>
      </c>
    </row>
    <row r="13262" spans="1:12">
      <c r="A13262" t="e">
        <f ca="1">E00251514274321</f>
        <v>#NAME?</v>
      </c>
      <c r="B13262">
        <v>449</v>
      </c>
      <c r="C13262" t="s">
        <v>124</v>
      </c>
      <c r="D13262" s="1">
        <v>41806</v>
      </c>
      <c r="F13262">
        <v>1</v>
      </c>
      <c r="G13262">
        <v>7881</v>
      </c>
      <c r="H13262" t="s">
        <v>637</v>
      </c>
      <c r="J13262" t="s">
        <v>14</v>
      </c>
      <c r="K13262">
        <v>62</v>
      </c>
      <c r="L13262" t="s">
        <v>22</v>
      </c>
    </row>
    <row r="13263" spans="1:12">
      <c r="A13263" t="e">
        <f ca="1">E00251514218521</f>
        <v>#NAME?</v>
      </c>
      <c r="B13263">
        <v>438</v>
      </c>
      <c r="C13263" t="s">
        <v>474</v>
      </c>
      <c r="D13263" s="1">
        <v>41072</v>
      </c>
      <c r="F13263">
        <v>3</v>
      </c>
      <c r="G13263">
        <v>4019</v>
      </c>
      <c r="H13263" t="s">
        <v>26</v>
      </c>
      <c r="J13263" t="s">
        <v>14</v>
      </c>
      <c r="K13263">
        <v>52</v>
      </c>
      <c r="L13263" t="s">
        <v>15</v>
      </c>
    </row>
    <row r="13264" spans="1:12">
      <c r="A13264" t="e">
        <f ca="1">E00251514218521</f>
        <v>#NAME?</v>
      </c>
      <c r="B13264">
        <v>438</v>
      </c>
      <c r="C13264" t="s">
        <v>474</v>
      </c>
      <c r="D13264" s="1">
        <v>41103</v>
      </c>
      <c r="F13264">
        <v>2</v>
      </c>
      <c r="G13264">
        <v>4019</v>
      </c>
      <c r="H13264" t="s">
        <v>26</v>
      </c>
      <c r="J13264" t="s">
        <v>14</v>
      </c>
      <c r="K13264">
        <v>52</v>
      </c>
      <c r="L13264" t="s">
        <v>15</v>
      </c>
    </row>
    <row r="13265" spans="1:12">
      <c r="A13265" t="e">
        <f ca="1">E00251514218521</f>
        <v>#NAME?</v>
      </c>
      <c r="B13265">
        <v>438</v>
      </c>
      <c r="C13265" t="s">
        <v>474</v>
      </c>
      <c r="D13265" s="1">
        <v>42559</v>
      </c>
      <c r="F13265">
        <v>1</v>
      </c>
      <c r="G13265">
        <v>25000</v>
      </c>
      <c r="H13265" t="s">
        <v>178</v>
      </c>
      <c r="J13265" t="s">
        <v>14</v>
      </c>
      <c r="K13265">
        <v>56</v>
      </c>
      <c r="L13265" t="s">
        <v>15</v>
      </c>
    </row>
    <row r="13266" spans="1:12">
      <c r="A13266" t="e">
        <f ca="1">E00251715760521</f>
        <v>#NAME?</v>
      </c>
      <c r="B13266">
        <v>454</v>
      </c>
      <c r="C13266" t="s">
        <v>179</v>
      </c>
      <c r="D13266" s="1">
        <v>41808</v>
      </c>
      <c r="F13266">
        <v>1</v>
      </c>
      <c r="G13266">
        <v>84500</v>
      </c>
      <c r="H13266" t="s">
        <v>511</v>
      </c>
      <c r="J13266" t="s">
        <v>14</v>
      </c>
      <c r="K13266">
        <v>49</v>
      </c>
      <c r="L13266" t="s">
        <v>15</v>
      </c>
    </row>
    <row r="13267" spans="1:12">
      <c r="A13267" t="e">
        <f ca="1">E00251429284421</f>
        <v>#NAME?</v>
      </c>
      <c r="B13267">
        <v>292</v>
      </c>
      <c r="C13267" t="s">
        <v>467</v>
      </c>
      <c r="D13267" s="1">
        <v>42625</v>
      </c>
      <c r="F13267">
        <v>2</v>
      </c>
      <c r="G13267">
        <v>49390</v>
      </c>
      <c r="H13267" t="s">
        <v>59</v>
      </c>
      <c r="J13267" t="s">
        <v>14</v>
      </c>
      <c r="K13267">
        <v>61</v>
      </c>
      <c r="L13267" t="s">
        <v>15</v>
      </c>
    </row>
    <row r="13268" spans="1:12">
      <c r="A13268" t="e">
        <f ca="1">E00251429284421</f>
        <v>#NAME?</v>
      </c>
      <c r="B13268">
        <v>292</v>
      </c>
      <c r="C13268" t="s">
        <v>467</v>
      </c>
      <c r="D13268" s="1">
        <v>42759</v>
      </c>
      <c r="F13268">
        <v>5</v>
      </c>
      <c r="G13268">
        <v>4409</v>
      </c>
      <c r="H13268" t="s">
        <v>1321</v>
      </c>
      <c r="J13268" t="s">
        <v>14</v>
      </c>
      <c r="K13268">
        <v>61</v>
      </c>
      <c r="L13268" t="s">
        <v>15</v>
      </c>
    </row>
    <row r="13269" spans="1:12">
      <c r="A13269" t="e">
        <f ca="1">E00251715760521</f>
        <v>#NAME?</v>
      </c>
      <c r="B13269">
        <v>454</v>
      </c>
      <c r="C13269" t="s">
        <v>179</v>
      </c>
      <c r="D13269" s="1">
        <v>42699</v>
      </c>
      <c r="F13269">
        <v>1</v>
      </c>
      <c r="G13269">
        <v>46400</v>
      </c>
      <c r="H13269" t="s">
        <v>186</v>
      </c>
      <c r="J13269" t="s">
        <v>14</v>
      </c>
      <c r="K13269">
        <v>52</v>
      </c>
      <c r="L13269" t="s">
        <v>15</v>
      </c>
    </row>
    <row r="13270" spans="1:12">
      <c r="A13270" t="e">
        <f ca="1">E00251514452721</f>
        <v>#NAME?</v>
      </c>
      <c r="B13270">
        <v>452</v>
      </c>
      <c r="C13270" t="s">
        <v>592</v>
      </c>
      <c r="D13270" s="1">
        <v>42934</v>
      </c>
      <c r="F13270">
        <v>1</v>
      </c>
      <c r="G13270">
        <v>7242</v>
      </c>
      <c r="H13270" t="s">
        <v>93</v>
      </c>
      <c r="J13270" t="s">
        <v>14</v>
      </c>
      <c r="K13270">
        <v>48</v>
      </c>
      <c r="L13270" t="s">
        <v>15</v>
      </c>
    </row>
    <row r="13271" spans="1:12">
      <c r="A13271" t="e">
        <f ca="1">E00251429176921</f>
        <v>#NAME?</v>
      </c>
      <c r="B13271">
        <v>4910</v>
      </c>
      <c r="C13271" t="s">
        <v>214</v>
      </c>
      <c r="D13271" s="1">
        <v>41729</v>
      </c>
      <c r="F13271">
        <v>1</v>
      </c>
      <c r="G13271">
        <v>7862</v>
      </c>
      <c r="H13271" t="s">
        <v>27</v>
      </c>
      <c r="J13271" t="s">
        <v>14</v>
      </c>
      <c r="K13271">
        <v>46</v>
      </c>
      <c r="L13271" t="s">
        <v>22</v>
      </c>
    </row>
    <row r="13272" spans="1:12">
      <c r="A13272" t="e">
        <f ca="1">E00251514218521</f>
        <v>#NAME?</v>
      </c>
      <c r="B13272">
        <v>438</v>
      </c>
      <c r="C13272" t="s">
        <v>474</v>
      </c>
      <c r="D13272" s="1">
        <v>41816</v>
      </c>
      <c r="F13272">
        <v>3</v>
      </c>
      <c r="G13272">
        <v>27800</v>
      </c>
      <c r="H13272" t="s">
        <v>145</v>
      </c>
      <c r="J13272" t="s">
        <v>14</v>
      </c>
      <c r="K13272">
        <v>54</v>
      </c>
      <c r="L13272" t="s">
        <v>15</v>
      </c>
    </row>
    <row r="13273" spans="1:12">
      <c r="A13273" t="e">
        <f ca="1">E00251514218521</f>
        <v>#NAME?</v>
      </c>
      <c r="B13273">
        <v>438</v>
      </c>
      <c r="C13273" t="s">
        <v>474</v>
      </c>
      <c r="D13273" s="1">
        <v>42027</v>
      </c>
      <c r="F13273">
        <v>4</v>
      </c>
      <c r="G13273">
        <v>4019</v>
      </c>
      <c r="H13273" t="s">
        <v>26</v>
      </c>
      <c r="J13273" t="s">
        <v>14</v>
      </c>
      <c r="K13273">
        <v>55</v>
      </c>
      <c r="L13273" t="s">
        <v>15</v>
      </c>
    </row>
    <row r="13274" spans="1:12">
      <c r="A13274" t="e">
        <f ca="1">E00251514218521</f>
        <v>#NAME?</v>
      </c>
      <c r="B13274">
        <v>438</v>
      </c>
      <c r="C13274" t="s">
        <v>474</v>
      </c>
      <c r="D13274" s="1">
        <v>42486</v>
      </c>
      <c r="F13274">
        <v>1</v>
      </c>
      <c r="G13274">
        <v>25000</v>
      </c>
      <c r="H13274" t="s">
        <v>178</v>
      </c>
      <c r="J13274" t="s">
        <v>14</v>
      </c>
      <c r="K13274">
        <v>56</v>
      </c>
      <c r="L13274" t="s">
        <v>15</v>
      </c>
    </row>
    <row r="13275" spans="1:12">
      <c r="A13275" t="e">
        <f ca="1">E00251427204321</f>
        <v>#NAME?</v>
      </c>
      <c r="B13275">
        <v>28</v>
      </c>
      <c r="C13275" t="s">
        <v>153</v>
      </c>
      <c r="D13275" s="1">
        <v>41198</v>
      </c>
      <c r="F13275">
        <v>1</v>
      </c>
      <c r="G13275">
        <v>71595</v>
      </c>
      <c r="H13275" t="s">
        <v>672</v>
      </c>
      <c r="J13275" t="s">
        <v>14</v>
      </c>
      <c r="K13275">
        <v>45</v>
      </c>
      <c r="L13275" t="s">
        <v>15</v>
      </c>
    </row>
    <row r="13276" spans="1:12">
      <c r="A13276" t="e">
        <f ca="1">E00251427204321</f>
        <v>#NAME?</v>
      </c>
      <c r="B13276">
        <v>28</v>
      </c>
      <c r="C13276" t="s">
        <v>153</v>
      </c>
      <c r="D13276" s="1">
        <v>41704</v>
      </c>
      <c r="F13276">
        <v>1</v>
      </c>
      <c r="G13276">
        <v>3051</v>
      </c>
      <c r="H13276" t="s">
        <v>13</v>
      </c>
      <c r="J13276" t="s">
        <v>14</v>
      </c>
      <c r="K13276">
        <v>46</v>
      </c>
      <c r="L13276" t="s">
        <v>15</v>
      </c>
    </row>
    <row r="13277" spans="1:12">
      <c r="A13277" t="e">
        <f ca="1">E00251532313521</f>
        <v>#NAME?</v>
      </c>
      <c r="B13277">
        <v>452</v>
      </c>
      <c r="C13277" t="s">
        <v>592</v>
      </c>
      <c r="D13277" s="1">
        <v>42898</v>
      </c>
      <c r="F13277">
        <v>3</v>
      </c>
      <c r="G13277">
        <v>7904</v>
      </c>
      <c r="H13277" t="s">
        <v>75</v>
      </c>
      <c r="J13277" t="s">
        <v>14</v>
      </c>
      <c r="K13277">
        <v>52</v>
      </c>
      <c r="L13277" t="s">
        <v>22</v>
      </c>
    </row>
    <row r="13278" spans="1:12">
      <c r="A13278" t="e">
        <f ca="1">E00251716594621</f>
        <v>#NAME?</v>
      </c>
      <c r="B13278">
        <v>7504</v>
      </c>
      <c r="C13278" t="s">
        <v>162</v>
      </c>
      <c r="D13278" s="1">
        <v>42424</v>
      </c>
      <c r="F13278">
        <v>3</v>
      </c>
      <c r="G13278">
        <v>7945</v>
      </c>
      <c r="H13278" t="s">
        <v>1322</v>
      </c>
      <c r="J13278" t="s">
        <v>14</v>
      </c>
      <c r="K13278">
        <v>55</v>
      </c>
      <c r="L13278" t="s">
        <v>22</v>
      </c>
    </row>
    <row r="13279" spans="1:12">
      <c r="A13279" t="e">
        <f ca="1">E00251430254221</f>
        <v>#NAME?</v>
      </c>
      <c r="B13279">
        <v>7505</v>
      </c>
      <c r="C13279" t="s">
        <v>209</v>
      </c>
      <c r="D13279" s="1">
        <v>41879</v>
      </c>
      <c r="F13279">
        <v>1</v>
      </c>
      <c r="G13279">
        <v>7841</v>
      </c>
      <c r="H13279" t="s">
        <v>154</v>
      </c>
      <c r="J13279" t="s">
        <v>14</v>
      </c>
      <c r="K13279">
        <v>57</v>
      </c>
      <c r="L13279" t="s">
        <v>22</v>
      </c>
    </row>
    <row r="13280" spans="1:12">
      <c r="A13280" t="e">
        <f ca="1">E00251430249221</f>
        <v>#NAME?</v>
      </c>
      <c r="B13280">
        <v>498</v>
      </c>
      <c r="C13280" t="s">
        <v>591</v>
      </c>
      <c r="D13280" s="1">
        <v>41550</v>
      </c>
      <c r="F13280">
        <v>1</v>
      </c>
      <c r="G13280">
        <v>25000</v>
      </c>
      <c r="H13280" t="s">
        <v>178</v>
      </c>
      <c r="J13280" t="s">
        <v>14</v>
      </c>
      <c r="K13280">
        <v>63</v>
      </c>
      <c r="L13280" t="s">
        <v>15</v>
      </c>
    </row>
    <row r="13281" spans="1:12">
      <c r="A13281" t="e">
        <f ca="1">E00251430249221</f>
        <v>#NAME?</v>
      </c>
      <c r="B13281">
        <v>498</v>
      </c>
      <c r="C13281" t="s">
        <v>591</v>
      </c>
      <c r="D13281" s="1">
        <v>42537</v>
      </c>
      <c r="F13281">
        <v>4</v>
      </c>
      <c r="G13281">
        <v>4019</v>
      </c>
      <c r="H13281" t="s">
        <v>26</v>
      </c>
      <c r="J13281" t="s">
        <v>14</v>
      </c>
      <c r="K13281">
        <v>66</v>
      </c>
      <c r="L13281" t="s">
        <v>15</v>
      </c>
    </row>
    <row r="13282" spans="1:12">
      <c r="A13282" t="e">
        <f ca="1">E00251430249221</f>
        <v>#NAME?</v>
      </c>
      <c r="B13282">
        <v>498</v>
      </c>
      <c r="C13282" t="s">
        <v>591</v>
      </c>
      <c r="D13282" s="1">
        <v>42719</v>
      </c>
      <c r="F13282">
        <v>4</v>
      </c>
      <c r="G13282">
        <v>25000</v>
      </c>
      <c r="H13282" t="s">
        <v>178</v>
      </c>
      <c r="J13282" t="s">
        <v>14</v>
      </c>
      <c r="K13282">
        <v>66</v>
      </c>
      <c r="L13282" t="s">
        <v>15</v>
      </c>
    </row>
    <row r="13283" spans="1:12">
      <c r="A13283" t="e">
        <f ca="1">E00251518868021</f>
        <v>#NAME?</v>
      </c>
      <c r="B13283">
        <v>272</v>
      </c>
      <c r="C13283" t="s">
        <v>174</v>
      </c>
      <c r="D13283" s="1">
        <v>42295</v>
      </c>
      <c r="F13283">
        <v>1</v>
      </c>
      <c r="G13283">
        <v>8820</v>
      </c>
      <c r="H13283" t="s">
        <v>323</v>
      </c>
      <c r="I13283" t="s">
        <v>56</v>
      </c>
      <c r="J13283" t="s">
        <v>57</v>
      </c>
      <c r="K13283">
        <v>61</v>
      </c>
      <c r="L13283" t="s">
        <v>15</v>
      </c>
    </row>
    <row r="13284" spans="1:12">
      <c r="A13284" t="e">
        <f ca="1">E00251518868021</f>
        <v>#NAME?</v>
      </c>
      <c r="B13284">
        <v>753</v>
      </c>
      <c r="C13284" t="s">
        <v>545</v>
      </c>
      <c r="D13284" s="1">
        <v>43028</v>
      </c>
      <c r="F13284">
        <v>1</v>
      </c>
      <c r="G13284">
        <v>692</v>
      </c>
      <c r="H13284" t="s">
        <v>1323</v>
      </c>
      <c r="I13284" t="s">
        <v>56</v>
      </c>
      <c r="J13284" t="s">
        <v>57</v>
      </c>
      <c r="K13284">
        <v>63</v>
      </c>
      <c r="L13284" t="s">
        <v>15</v>
      </c>
    </row>
    <row r="13285" spans="1:12">
      <c r="A13285" t="e">
        <f ca="1">E00251518868021</f>
        <v>#NAME?</v>
      </c>
      <c r="B13285">
        <v>1325</v>
      </c>
      <c r="C13285" t="s">
        <v>605</v>
      </c>
      <c r="D13285" s="1">
        <v>41883</v>
      </c>
      <c r="F13285">
        <v>4</v>
      </c>
      <c r="G13285">
        <v>3540</v>
      </c>
      <c r="H13285" t="s">
        <v>436</v>
      </c>
      <c r="J13285" t="s">
        <v>14</v>
      </c>
      <c r="K13285">
        <v>60</v>
      </c>
      <c r="L13285" t="s">
        <v>15</v>
      </c>
    </row>
    <row r="13286" spans="1:12">
      <c r="A13286" t="e">
        <f ca="1">E00251518868021</f>
        <v>#NAME?</v>
      </c>
      <c r="B13286">
        <v>1791</v>
      </c>
      <c r="C13286" t="s">
        <v>468</v>
      </c>
      <c r="D13286" s="1">
        <v>41551</v>
      </c>
      <c r="F13286">
        <v>1</v>
      </c>
      <c r="G13286">
        <v>2899</v>
      </c>
      <c r="H13286" t="s">
        <v>464</v>
      </c>
      <c r="J13286" t="s">
        <v>14</v>
      </c>
      <c r="K13286">
        <v>59</v>
      </c>
      <c r="L13286" t="s">
        <v>15</v>
      </c>
    </row>
    <row r="13287" spans="1:12">
      <c r="A13287" t="e">
        <f ca="1">E00251514218521</f>
        <v>#NAME?</v>
      </c>
      <c r="B13287">
        <v>438</v>
      </c>
      <c r="C13287" t="s">
        <v>474</v>
      </c>
      <c r="D13287" s="1">
        <v>42696</v>
      </c>
      <c r="F13287">
        <v>3</v>
      </c>
      <c r="G13287">
        <v>25000</v>
      </c>
      <c r="H13287" t="s">
        <v>178</v>
      </c>
      <c r="J13287" t="s">
        <v>14</v>
      </c>
      <c r="K13287">
        <v>57</v>
      </c>
      <c r="L13287" t="s">
        <v>15</v>
      </c>
    </row>
    <row r="13288" spans="1:12">
      <c r="A13288" t="e">
        <f ca="1">E00251510545921</f>
        <v>#NAME?</v>
      </c>
      <c r="B13288">
        <v>742</v>
      </c>
      <c r="C13288" t="s">
        <v>961</v>
      </c>
      <c r="D13288" s="1">
        <v>41651</v>
      </c>
      <c r="E13288">
        <v>0</v>
      </c>
      <c r="F13288">
        <v>2</v>
      </c>
      <c r="G13288">
        <v>73392</v>
      </c>
      <c r="H13288" t="s">
        <v>986</v>
      </c>
      <c r="J13288" t="s">
        <v>34</v>
      </c>
      <c r="K13288">
        <v>54</v>
      </c>
      <c r="L13288" t="s">
        <v>15</v>
      </c>
    </row>
    <row r="13289" spans="1:12">
      <c r="A13289" t="e">
        <f ca="1">E00251430249221</f>
        <v>#NAME?</v>
      </c>
      <c r="B13289">
        <v>498</v>
      </c>
      <c r="C13289" t="s">
        <v>591</v>
      </c>
      <c r="D13289" s="1">
        <v>42762</v>
      </c>
      <c r="F13289">
        <v>5</v>
      </c>
      <c r="G13289">
        <v>4019</v>
      </c>
      <c r="H13289" t="s">
        <v>26</v>
      </c>
      <c r="J13289" t="s">
        <v>14</v>
      </c>
      <c r="K13289">
        <v>66</v>
      </c>
      <c r="L13289" t="s">
        <v>15</v>
      </c>
    </row>
    <row r="13290" spans="1:12">
      <c r="A13290" t="e">
        <f ca="1">E00251430249221</f>
        <v>#NAME?</v>
      </c>
      <c r="B13290">
        <v>498</v>
      </c>
      <c r="C13290" t="s">
        <v>591</v>
      </c>
      <c r="D13290" s="1">
        <v>42863</v>
      </c>
      <c r="F13290">
        <v>1</v>
      </c>
      <c r="G13290">
        <v>5239</v>
      </c>
      <c r="H13290" t="s">
        <v>926</v>
      </c>
      <c r="J13290" t="s">
        <v>14</v>
      </c>
      <c r="K13290">
        <v>67</v>
      </c>
      <c r="L13290" t="s">
        <v>15</v>
      </c>
    </row>
    <row r="13291" spans="1:12">
      <c r="A13291" t="e">
        <f ca="1">E00251427397821</f>
        <v>#NAME?</v>
      </c>
      <c r="B13291">
        <v>10</v>
      </c>
      <c r="C13291" t="s">
        <v>18</v>
      </c>
      <c r="D13291" s="1">
        <v>42146</v>
      </c>
      <c r="F13291">
        <v>1</v>
      </c>
      <c r="G13291">
        <v>7245</v>
      </c>
      <c r="H13291" t="s">
        <v>116</v>
      </c>
      <c r="J13291" t="s">
        <v>14</v>
      </c>
      <c r="K13291">
        <v>64</v>
      </c>
      <c r="L13291" t="s">
        <v>15</v>
      </c>
    </row>
    <row r="13292" spans="1:12">
      <c r="A13292" t="e">
        <f ca="1">E00251518868021</f>
        <v>#NAME?</v>
      </c>
      <c r="B13292">
        <v>290</v>
      </c>
      <c r="C13292" t="s">
        <v>449</v>
      </c>
      <c r="D13292" s="1">
        <v>41241</v>
      </c>
      <c r="F13292">
        <v>4</v>
      </c>
      <c r="G13292">
        <v>3499</v>
      </c>
      <c r="H13292" t="s">
        <v>692</v>
      </c>
      <c r="J13292" t="s">
        <v>14</v>
      </c>
      <c r="K13292">
        <v>59</v>
      </c>
      <c r="L13292" t="s">
        <v>15</v>
      </c>
    </row>
    <row r="13293" spans="1:12">
      <c r="A13293" t="e">
        <f ca="1">E00251518868021</f>
        <v>#NAME?</v>
      </c>
      <c r="B13293">
        <v>1325</v>
      </c>
      <c r="C13293" t="s">
        <v>605</v>
      </c>
      <c r="D13293" s="1">
        <v>41883</v>
      </c>
      <c r="F13293">
        <v>1</v>
      </c>
      <c r="G13293">
        <v>2899</v>
      </c>
      <c r="H13293" t="s">
        <v>464</v>
      </c>
      <c r="J13293" t="s">
        <v>14</v>
      </c>
      <c r="K13293">
        <v>60</v>
      </c>
      <c r="L13293" t="s">
        <v>15</v>
      </c>
    </row>
    <row r="13294" spans="1:12">
      <c r="A13294" t="e">
        <f ca="1">E00251430254221</f>
        <v>#NAME?</v>
      </c>
      <c r="B13294">
        <v>502</v>
      </c>
      <c r="C13294" t="s">
        <v>172</v>
      </c>
      <c r="D13294" s="1">
        <v>41729</v>
      </c>
      <c r="F13294">
        <v>1</v>
      </c>
      <c r="G13294">
        <v>7841</v>
      </c>
      <c r="H13294" t="s">
        <v>154</v>
      </c>
      <c r="J13294" t="s">
        <v>14</v>
      </c>
      <c r="K13294">
        <v>56</v>
      </c>
      <c r="L13294" t="s">
        <v>22</v>
      </c>
    </row>
    <row r="13295" spans="1:12">
      <c r="A13295" t="e">
        <f ca="1">E00251430254221</f>
        <v>#NAME?</v>
      </c>
      <c r="B13295">
        <v>502</v>
      </c>
      <c r="C13295" t="s">
        <v>172</v>
      </c>
      <c r="D13295" s="1">
        <v>41744</v>
      </c>
      <c r="F13295">
        <v>1</v>
      </c>
      <c r="G13295">
        <v>72610</v>
      </c>
      <c r="H13295" t="s">
        <v>226</v>
      </c>
      <c r="J13295" t="s">
        <v>14</v>
      </c>
      <c r="K13295">
        <v>56</v>
      </c>
      <c r="L13295" t="s">
        <v>15</v>
      </c>
    </row>
    <row r="13296" spans="1:12">
      <c r="A13296" t="e">
        <f ca="1">E00251514274321</f>
        <v>#NAME?</v>
      </c>
      <c r="B13296">
        <v>449</v>
      </c>
      <c r="C13296" t="s">
        <v>124</v>
      </c>
      <c r="D13296" s="1">
        <v>42643</v>
      </c>
      <c r="F13296">
        <v>2</v>
      </c>
      <c r="G13296">
        <v>2809</v>
      </c>
      <c r="H13296" t="s">
        <v>90</v>
      </c>
      <c r="J13296" t="s">
        <v>14</v>
      </c>
      <c r="K13296">
        <v>64</v>
      </c>
      <c r="L13296" t="s">
        <v>15</v>
      </c>
    </row>
    <row r="13297" spans="1:12">
      <c r="A13297" t="e">
        <f ca="1">E00251529553321</f>
        <v>#NAME?</v>
      </c>
      <c r="B13297">
        <v>160</v>
      </c>
      <c r="C13297" t="s">
        <v>278</v>
      </c>
      <c r="D13297" s="1">
        <v>42311</v>
      </c>
      <c r="F13297">
        <v>1</v>
      </c>
      <c r="G13297">
        <v>7831</v>
      </c>
      <c r="H13297" t="s">
        <v>274</v>
      </c>
      <c r="J13297" t="s">
        <v>14</v>
      </c>
      <c r="K13297">
        <v>51</v>
      </c>
      <c r="L13297" t="s">
        <v>22</v>
      </c>
    </row>
    <row r="13298" spans="1:12">
      <c r="A13298" t="e">
        <f ca="1">E00251518868021</f>
        <v>#NAME?</v>
      </c>
      <c r="B13298">
        <v>1791</v>
      </c>
      <c r="C13298" t="s">
        <v>468</v>
      </c>
      <c r="D13298" s="1">
        <v>41319</v>
      </c>
      <c r="F13298">
        <v>6</v>
      </c>
      <c r="G13298">
        <v>6028</v>
      </c>
      <c r="H13298" t="s">
        <v>1110</v>
      </c>
      <c r="J13298" t="s">
        <v>14</v>
      </c>
      <c r="K13298">
        <v>59</v>
      </c>
      <c r="L13298" t="s">
        <v>15</v>
      </c>
    </row>
    <row r="13299" spans="1:12">
      <c r="A13299" t="e">
        <f ca="1">E00251518868021</f>
        <v>#NAME?</v>
      </c>
      <c r="B13299">
        <v>1791</v>
      </c>
      <c r="C13299" t="s">
        <v>468</v>
      </c>
      <c r="D13299" s="1">
        <v>41617</v>
      </c>
      <c r="F13299">
        <v>4</v>
      </c>
      <c r="G13299">
        <v>7231</v>
      </c>
      <c r="H13299" t="s">
        <v>128</v>
      </c>
      <c r="J13299" t="s">
        <v>14</v>
      </c>
      <c r="K13299">
        <v>60</v>
      </c>
      <c r="L13299" t="s">
        <v>15</v>
      </c>
    </row>
    <row r="13300" spans="1:12">
      <c r="A13300" t="e">
        <f ca="1">E00251518868021</f>
        <v>#NAME?</v>
      </c>
      <c r="B13300">
        <v>1791</v>
      </c>
      <c r="C13300" t="s">
        <v>468</v>
      </c>
      <c r="D13300" s="1">
        <v>41740</v>
      </c>
      <c r="F13300">
        <v>2</v>
      </c>
      <c r="G13300">
        <v>7231</v>
      </c>
      <c r="H13300" t="s">
        <v>128</v>
      </c>
      <c r="J13300" t="s">
        <v>14</v>
      </c>
      <c r="K13300">
        <v>60</v>
      </c>
      <c r="L13300" t="s">
        <v>15</v>
      </c>
    </row>
    <row r="13301" spans="1:12">
      <c r="A13301" t="e">
        <f ca="1">E00251617643721</f>
        <v>#NAME?</v>
      </c>
      <c r="B13301">
        <v>489</v>
      </c>
      <c r="C13301" t="s">
        <v>100</v>
      </c>
      <c r="D13301" s="1">
        <v>42755</v>
      </c>
      <c r="F13301">
        <v>1</v>
      </c>
      <c r="G13301">
        <v>4556</v>
      </c>
      <c r="H13301" t="s">
        <v>121</v>
      </c>
      <c r="J13301" t="s">
        <v>14</v>
      </c>
      <c r="K13301">
        <v>49</v>
      </c>
      <c r="L13301" t="s">
        <v>15</v>
      </c>
    </row>
    <row r="13302" spans="1:12">
      <c r="A13302" t="e">
        <f ca="1">E00251617643721</f>
        <v>#NAME?</v>
      </c>
      <c r="B13302">
        <v>489</v>
      </c>
      <c r="C13302" t="s">
        <v>100</v>
      </c>
      <c r="D13302" s="1">
        <v>42817</v>
      </c>
      <c r="F13302">
        <v>6</v>
      </c>
      <c r="G13302">
        <v>49390</v>
      </c>
      <c r="H13302" t="s">
        <v>59</v>
      </c>
      <c r="J13302" t="s">
        <v>14</v>
      </c>
      <c r="K13302">
        <v>49</v>
      </c>
      <c r="L13302" t="s">
        <v>15</v>
      </c>
    </row>
    <row r="13303" spans="1:12">
      <c r="A13303" t="e">
        <f ca="1">E00251514218521</f>
        <v>#NAME?</v>
      </c>
      <c r="B13303">
        <v>438</v>
      </c>
      <c r="C13303" t="s">
        <v>474</v>
      </c>
      <c r="D13303" s="1">
        <v>41430</v>
      </c>
      <c r="F13303">
        <v>2</v>
      </c>
      <c r="G13303">
        <v>4019</v>
      </c>
      <c r="H13303" t="s">
        <v>26</v>
      </c>
      <c r="J13303" t="s">
        <v>14</v>
      </c>
      <c r="K13303">
        <v>53</v>
      </c>
      <c r="L13303" t="s">
        <v>15</v>
      </c>
    </row>
    <row r="13304" spans="1:12">
      <c r="A13304" t="e">
        <f ca="1">E00251510545921</f>
        <v>#NAME?</v>
      </c>
      <c r="B13304">
        <v>189</v>
      </c>
      <c r="C13304" t="s">
        <v>58</v>
      </c>
      <c r="D13304" s="1">
        <v>42871</v>
      </c>
      <c r="F13304">
        <v>1</v>
      </c>
      <c r="G13304">
        <v>2169</v>
      </c>
      <c r="H13304" t="s">
        <v>40</v>
      </c>
      <c r="J13304" t="s">
        <v>14</v>
      </c>
      <c r="K13304">
        <v>57</v>
      </c>
      <c r="L13304" t="s">
        <v>15</v>
      </c>
    </row>
    <row r="13305" spans="1:12">
      <c r="A13305" t="e">
        <f ca="1">E00251510545921</f>
        <v>#NAME?</v>
      </c>
      <c r="B13305">
        <v>189</v>
      </c>
      <c r="C13305" t="s">
        <v>58</v>
      </c>
      <c r="D13305" s="1">
        <v>42900</v>
      </c>
      <c r="F13305">
        <v>1</v>
      </c>
      <c r="G13305">
        <v>72740</v>
      </c>
      <c r="H13305" t="s">
        <v>726</v>
      </c>
      <c r="J13305" t="s">
        <v>14</v>
      </c>
      <c r="K13305">
        <v>57</v>
      </c>
      <c r="L13305" t="s">
        <v>15</v>
      </c>
    </row>
    <row r="13306" spans="1:12">
      <c r="A13306" t="e">
        <f ca="1">E00251615945221</f>
        <v>#NAME?</v>
      </c>
      <c r="B13306">
        <v>1273</v>
      </c>
      <c r="C13306" t="s">
        <v>28</v>
      </c>
      <c r="D13306" s="1">
        <v>42086</v>
      </c>
      <c r="F13306">
        <v>1</v>
      </c>
      <c r="G13306">
        <v>55090</v>
      </c>
      <c r="H13306" t="s">
        <v>400</v>
      </c>
      <c r="J13306" t="s">
        <v>14</v>
      </c>
      <c r="K13306">
        <v>50</v>
      </c>
      <c r="L13306" t="s">
        <v>15</v>
      </c>
    </row>
    <row r="13307" spans="1:12">
      <c r="A13307" t="e">
        <f ca="1">E00251615945221</f>
        <v>#NAME?</v>
      </c>
      <c r="B13307">
        <v>1273</v>
      </c>
      <c r="C13307" t="s">
        <v>28</v>
      </c>
      <c r="D13307" s="1">
        <v>42257</v>
      </c>
      <c r="F13307">
        <v>2</v>
      </c>
      <c r="G13307">
        <v>53081</v>
      </c>
      <c r="H13307" t="s">
        <v>456</v>
      </c>
      <c r="J13307" t="s">
        <v>14</v>
      </c>
      <c r="K13307">
        <v>50</v>
      </c>
      <c r="L13307" t="s">
        <v>15</v>
      </c>
    </row>
    <row r="13308" spans="1:12">
      <c r="A13308" t="e">
        <f ca="1">E00251617643721</f>
        <v>#NAME?</v>
      </c>
      <c r="B13308">
        <v>701</v>
      </c>
      <c r="C13308" t="s">
        <v>72</v>
      </c>
      <c r="D13308" s="1">
        <v>41198</v>
      </c>
      <c r="F13308">
        <v>3</v>
      </c>
      <c r="G13308">
        <v>3559</v>
      </c>
      <c r="H13308" t="s">
        <v>857</v>
      </c>
      <c r="J13308" t="s">
        <v>14</v>
      </c>
      <c r="K13308">
        <v>45</v>
      </c>
      <c r="L13308" t="s">
        <v>15</v>
      </c>
    </row>
    <row r="13309" spans="1:12">
      <c r="A13309" t="e">
        <f ca="1">E00251518868021</f>
        <v>#NAME?</v>
      </c>
      <c r="B13309">
        <v>1791</v>
      </c>
      <c r="C13309" t="s">
        <v>468</v>
      </c>
      <c r="D13309" s="1">
        <v>41935</v>
      </c>
      <c r="F13309">
        <v>5</v>
      </c>
      <c r="G13309">
        <v>29590</v>
      </c>
      <c r="H13309" t="s">
        <v>743</v>
      </c>
      <c r="J13309" t="s">
        <v>14</v>
      </c>
      <c r="K13309">
        <v>60</v>
      </c>
      <c r="L13309" t="s">
        <v>15</v>
      </c>
    </row>
    <row r="13310" spans="1:12">
      <c r="A13310" t="e">
        <f ca="1">E00251518868021</f>
        <v>#NAME?</v>
      </c>
      <c r="B13310">
        <v>1791</v>
      </c>
      <c r="C13310" t="s">
        <v>468</v>
      </c>
      <c r="D13310" s="1">
        <v>42012</v>
      </c>
      <c r="F13310">
        <v>4</v>
      </c>
      <c r="G13310">
        <v>3499</v>
      </c>
      <c r="H13310" t="s">
        <v>692</v>
      </c>
      <c r="J13310" t="s">
        <v>14</v>
      </c>
      <c r="K13310">
        <v>61</v>
      </c>
      <c r="L13310" t="s">
        <v>15</v>
      </c>
    </row>
    <row r="13311" spans="1:12">
      <c r="A13311" t="e">
        <f ca="1">E00251518868021</f>
        <v>#NAME?</v>
      </c>
      <c r="B13311">
        <v>1791</v>
      </c>
      <c r="C13311" t="s">
        <v>468</v>
      </c>
      <c r="D13311" s="1">
        <v>42089</v>
      </c>
      <c r="F13311">
        <v>1</v>
      </c>
      <c r="G13311">
        <v>8798</v>
      </c>
      <c r="H13311" t="s">
        <v>314</v>
      </c>
      <c r="J13311" t="s">
        <v>14</v>
      </c>
      <c r="K13311">
        <v>61</v>
      </c>
      <c r="L13311" t="s">
        <v>15</v>
      </c>
    </row>
    <row r="13312" spans="1:12">
      <c r="A13312" t="e">
        <f ca="1">E00251715760521</f>
        <v>#NAME?</v>
      </c>
      <c r="B13312">
        <v>454</v>
      </c>
      <c r="C13312" t="s">
        <v>179</v>
      </c>
      <c r="D13312" s="1">
        <v>41495</v>
      </c>
      <c r="F13312">
        <v>1</v>
      </c>
      <c r="G13312">
        <v>30000</v>
      </c>
      <c r="H13312" t="s">
        <v>144</v>
      </c>
      <c r="J13312" t="s">
        <v>14</v>
      </c>
      <c r="K13312">
        <v>49</v>
      </c>
      <c r="L13312" t="s">
        <v>15</v>
      </c>
    </row>
    <row r="13313" spans="1:12">
      <c r="A13313" t="e">
        <f ca="1">E00251715760521</f>
        <v>#NAME?</v>
      </c>
      <c r="B13313">
        <v>454</v>
      </c>
      <c r="C13313" t="s">
        <v>179</v>
      </c>
      <c r="D13313" s="1">
        <v>43053</v>
      </c>
      <c r="F13313">
        <v>1</v>
      </c>
      <c r="G13313">
        <v>5950</v>
      </c>
      <c r="H13313" t="s">
        <v>24</v>
      </c>
      <c r="J13313" t="s">
        <v>14</v>
      </c>
      <c r="K13313">
        <v>53</v>
      </c>
      <c r="L13313" t="s">
        <v>15</v>
      </c>
    </row>
    <row r="13314" spans="1:12">
      <c r="A13314" t="e">
        <f ca="1">E00251715760521</f>
        <v>#NAME?</v>
      </c>
      <c r="B13314">
        <v>454</v>
      </c>
      <c r="C13314" t="s">
        <v>179</v>
      </c>
      <c r="D13314" s="1">
        <v>42657</v>
      </c>
      <c r="F13314">
        <v>1</v>
      </c>
      <c r="G13314">
        <v>46400</v>
      </c>
      <c r="H13314" t="s">
        <v>186</v>
      </c>
      <c r="J13314" t="s">
        <v>14</v>
      </c>
      <c r="K13314">
        <v>52</v>
      </c>
      <c r="L13314" t="s">
        <v>15</v>
      </c>
    </row>
    <row r="13315" spans="1:12">
      <c r="A13315" t="e">
        <f ca="1">E00251715760521</f>
        <v>#NAME?</v>
      </c>
      <c r="B13315">
        <v>454</v>
      </c>
      <c r="C13315" t="s">
        <v>179</v>
      </c>
      <c r="D13315" s="1">
        <v>41495</v>
      </c>
      <c r="F13315">
        <v>2</v>
      </c>
      <c r="G13315">
        <v>37929</v>
      </c>
      <c r="H13315" t="s">
        <v>202</v>
      </c>
      <c r="J13315" t="s">
        <v>14</v>
      </c>
      <c r="K13315">
        <v>49</v>
      </c>
      <c r="L13315" t="s">
        <v>15</v>
      </c>
    </row>
    <row r="13316" spans="1:12">
      <c r="A13316" t="e">
        <f ca="1">E00251617643721</f>
        <v>#NAME?</v>
      </c>
      <c r="B13316">
        <v>701</v>
      </c>
      <c r="C13316" t="s">
        <v>72</v>
      </c>
      <c r="D13316" s="1">
        <v>41318</v>
      </c>
      <c r="F13316">
        <v>4</v>
      </c>
      <c r="G13316">
        <v>49120</v>
      </c>
      <c r="H13316" t="s">
        <v>168</v>
      </c>
      <c r="J13316" t="s">
        <v>14</v>
      </c>
      <c r="K13316">
        <v>45</v>
      </c>
      <c r="L13316" t="s">
        <v>15</v>
      </c>
    </row>
    <row r="13317" spans="1:12">
      <c r="A13317" t="e">
        <f ca="1">E00251617643721</f>
        <v>#NAME?</v>
      </c>
      <c r="B13317">
        <v>701</v>
      </c>
      <c r="C13317" t="s">
        <v>72</v>
      </c>
      <c r="D13317" s="1">
        <v>41687</v>
      </c>
      <c r="F13317">
        <v>2</v>
      </c>
      <c r="G13317">
        <v>4556</v>
      </c>
      <c r="H13317" t="s">
        <v>121</v>
      </c>
      <c r="J13317" t="s">
        <v>14</v>
      </c>
      <c r="K13317">
        <v>46</v>
      </c>
      <c r="L13317" t="s">
        <v>15</v>
      </c>
    </row>
    <row r="13318" spans="1:12">
      <c r="A13318" t="e">
        <f ca="1">E00251617643721</f>
        <v>#NAME?</v>
      </c>
      <c r="B13318">
        <v>769</v>
      </c>
      <c r="C13318" t="s">
        <v>397</v>
      </c>
      <c r="D13318" s="1">
        <v>42737</v>
      </c>
      <c r="E13318">
        <v>0</v>
      </c>
      <c r="F13318">
        <v>3</v>
      </c>
      <c r="G13318">
        <v>49300</v>
      </c>
      <c r="H13318" t="s">
        <v>228</v>
      </c>
      <c r="J13318" t="s">
        <v>34</v>
      </c>
      <c r="K13318">
        <v>49</v>
      </c>
      <c r="L13318" t="s">
        <v>15</v>
      </c>
    </row>
    <row r="13319" spans="1:12">
      <c r="A13319" t="e">
        <f ca="1">E00251518868021</f>
        <v>#NAME?</v>
      </c>
      <c r="B13319">
        <v>1791</v>
      </c>
      <c r="C13319" t="s">
        <v>468</v>
      </c>
      <c r="D13319" s="1">
        <v>42044</v>
      </c>
      <c r="F13319">
        <v>2</v>
      </c>
      <c r="G13319">
        <v>2724</v>
      </c>
      <c r="H13319" t="s">
        <v>73</v>
      </c>
      <c r="J13319" t="s">
        <v>14</v>
      </c>
      <c r="K13319">
        <v>61</v>
      </c>
      <c r="L13319" t="s">
        <v>15</v>
      </c>
    </row>
    <row r="13320" spans="1:12">
      <c r="A13320" t="e">
        <f ca="1">E00251615945221</f>
        <v>#NAME?</v>
      </c>
      <c r="B13320">
        <v>1273</v>
      </c>
      <c r="C13320" t="s">
        <v>28</v>
      </c>
      <c r="D13320" s="1">
        <v>41781</v>
      </c>
      <c r="F13320">
        <v>1</v>
      </c>
      <c r="G13320">
        <v>30748</v>
      </c>
      <c r="H13320" t="s">
        <v>50</v>
      </c>
      <c r="J13320" t="s">
        <v>14</v>
      </c>
      <c r="K13320">
        <v>49</v>
      </c>
      <c r="L13320" t="s">
        <v>15</v>
      </c>
    </row>
    <row r="13321" spans="1:12">
      <c r="A13321" t="e">
        <f ca="1">E00251427204321</f>
        <v>#NAME?</v>
      </c>
      <c r="B13321">
        <v>28</v>
      </c>
      <c r="C13321" t="s">
        <v>153</v>
      </c>
      <c r="D13321" s="1">
        <v>41393</v>
      </c>
      <c r="F13321">
        <v>1</v>
      </c>
      <c r="G13321">
        <v>71595</v>
      </c>
      <c r="H13321" t="s">
        <v>672</v>
      </c>
      <c r="J13321" t="s">
        <v>14</v>
      </c>
      <c r="K13321">
        <v>45</v>
      </c>
      <c r="L13321" t="s">
        <v>15</v>
      </c>
    </row>
    <row r="13322" spans="1:12">
      <c r="A13322" t="e">
        <f ca="1">E00251629160421</f>
        <v>#NAME?</v>
      </c>
      <c r="B13322">
        <v>167</v>
      </c>
      <c r="C13322" t="s">
        <v>549</v>
      </c>
      <c r="D13322" s="1">
        <v>41092</v>
      </c>
      <c r="F13322">
        <v>4</v>
      </c>
      <c r="G13322">
        <v>5950</v>
      </c>
      <c r="H13322" t="s">
        <v>24</v>
      </c>
      <c r="J13322" t="s">
        <v>14</v>
      </c>
      <c r="K13322">
        <v>49</v>
      </c>
      <c r="L13322" t="s">
        <v>15</v>
      </c>
    </row>
    <row r="13323" spans="1:12">
      <c r="A13323" t="e">
        <f ca="1">E00251514218521</f>
        <v>#NAME?</v>
      </c>
      <c r="B13323">
        <v>438</v>
      </c>
      <c r="C13323" t="s">
        <v>474</v>
      </c>
      <c r="D13323" s="1">
        <v>42475</v>
      </c>
      <c r="F13323">
        <v>1</v>
      </c>
      <c r="G13323">
        <v>7904</v>
      </c>
      <c r="H13323" t="s">
        <v>75</v>
      </c>
      <c r="J13323" t="s">
        <v>14</v>
      </c>
      <c r="K13323">
        <v>56</v>
      </c>
      <c r="L13323" t="s">
        <v>22</v>
      </c>
    </row>
    <row r="13324" spans="1:12">
      <c r="A13324" t="e">
        <f ca="1">E00251429783221</f>
        <v>#NAME?</v>
      </c>
      <c r="B13324">
        <v>160</v>
      </c>
      <c r="C13324" t="s">
        <v>278</v>
      </c>
      <c r="D13324" s="1">
        <v>42143</v>
      </c>
      <c r="F13324">
        <v>1</v>
      </c>
      <c r="G13324">
        <v>2721</v>
      </c>
      <c r="H13324" t="s">
        <v>465</v>
      </c>
      <c r="J13324" t="s">
        <v>14</v>
      </c>
      <c r="K13324">
        <v>55</v>
      </c>
      <c r="L13324" t="s">
        <v>15</v>
      </c>
    </row>
    <row r="13325" spans="1:12">
      <c r="A13325" t="e">
        <f ca="1">E00251429783221</f>
        <v>#NAME?</v>
      </c>
      <c r="B13325">
        <v>160</v>
      </c>
      <c r="C13325" t="s">
        <v>278</v>
      </c>
      <c r="D13325" s="1">
        <v>42752</v>
      </c>
      <c r="F13325">
        <v>1</v>
      </c>
      <c r="G13325">
        <v>53081</v>
      </c>
      <c r="H13325" t="s">
        <v>456</v>
      </c>
      <c r="J13325" t="s">
        <v>14</v>
      </c>
      <c r="K13325">
        <v>57</v>
      </c>
      <c r="L13325" t="s">
        <v>15</v>
      </c>
    </row>
    <row r="13326" spans="1:12">
      <c r="A13326" t="e">
        <f ca="1">E00251514878421</f>
        <v>#NAME?</v>
      </c>
      <c r="B13326">
        <v>6156</v>
      </c>
      <c r="C13326" t="s">
        <v>352</v>
      </c>
      <c r="D13326" s="1">
        <v>42311</v>
      </c>
      <c r="F13326">
        <v>2</v>
      </c>
      <c r="G13326">
        <v>53081</v>
      </c>
      <c r="H13326" t="s">
        <v>456</v>
      </c>
      <c r="J13326" t="s">
        <v>14</v>
      </c>
      <c r="K13326">
        <v>57</v>
      </c>
      <c r="L13326" t="s">
        <v>15</v>
      </c>
    </row>
    <row r="13327" spans="1:12">
      <c r="A13327" t="e">
        <f ca="1">E00251532440721</f>
        <v>#NAME?</v>
      </c>
      <c r="B13327">
        <v>4054</v>
      </c>
      <c r="C13327" t="s">
        <v>693</v>
      </c>
      <c r="D13327" s="1">
        <v>42139</v>
      </c>
      <c r="F13327">
        <v>4</v>
      </c>
      <c r="G13327">
        <v>4019</v>
      </c>
      <c r="H13327" t="s">
        <v>26</v>
      </c>
      <c r="J13327" t="s">
        <v>14</v>
      </c>
      <c r="K13327">
        <v>55</v>
      </c>
      <c r="L13327" t="s">
        <v>15</v>
      </c>
    </row>
    <row r="13328" spans="1:12">
      <c r="A13328" t="e">
        <f ca="1">E00251532440721</f>
        <v>#NAME?</v>
      </c>
      <c r="B13328">
        <v>4054</v>
      </c>
      <c r="C13328" t="s">
        <v>693</v>
      </c>
      <c r="D13328" s="1">
        <v>42254</v>
      </c>
      <c r="F13328">
        <v>1</v>
      </c>
      <c r="G13328">
        <v>81221</v>
      </c>
      <c r="H13328" t="s">
        <v>523</v>
      </c>
      <c r="J13328" t="s">
        <v>14</v>
      </c>
      <c r="K13328">
        <v>56</v>
      </c>
      <c r="L13328" t="s">
        <v>15</v>
      </c>
    </row>
    <row r="13329" spans="1:12">
      <c r="A13329" t="e">
        <f ca="1">E00251532440721</f>
        <v>#NAME?</v>
      </c>
      <c r="B13329">
        <v>4054</v>
      </c>
      <c r="C13329" t="s">
        <v>693</v>
      </c>
      <c r="D13329" s="1">
        <v>42255</v>
      </c>
      <c r="F13329">
        <v>1</v>
      </c>
      <c r="G13329">
        <v>81221</v>
      </c>
      <c r="H13329" t="s">
        <v>523</v>
      </c>
      <c r="J13329" t="s">
        <v>14</v>
      </c>
      <c r="K13329">
        <v>56</v>
      </c>
      <c r="L13329" t="s">
        <v>15</v>
      </c>
    </row>
    <row r="13330" spans="1:12">
      <c r="A13330" t="e">
        <f ca="1">E00251532254321</f>
        <v>#NAME?</v>
      </c>
      <c r="B13330">
        <v>485</v>
      </c>
      <c r="C13330" t="s">
        <v>241</v>
      </c>
      <c r="D13330" s="1">
        <v>42963</v>
      </c>
      <c r="F13330">
        <v>4</v>
      </c>
      <c r="G13330">
        <v>6101</v>
      </c>
      <c r="H13330" t="s">
        <v>423</v>
      </c>
      <c r="J13330" t="s">
        <v>14</v>
      </c>
      <c r="K13330">
        <v>53</v>
      </c>
      <c r="L13330" t="s">
        <v>15</v>
      </c>
    </row>
    <row r="13331" spans="1:12">
      <c r="A13331" t="e">
        <f ca="1">E00251528868321</f>
        <v>#NAME?</v>
      </c>
      <c r="B13331">
        <v>276</v>
      </c>
      <c r="C13331" t="s">
        <v>122</v>
      </c>
      <c r="D13331" s="1">
        <v>43088</v>
      </c>
      <c r="F13331">
        <v>3</v>
      </c>
      <c r="G13331">
        <v>7904</v>
      </c>
      <c r="H13331" t="s">
        <v>75</v>
      </c>
      <c r="J13331" t="s">
        <v>14</v>
      </c>
      <c r="K13331">
        <v>60</v>
      </c>
      <c r="L13331" t="s">
        <v>22</v>
      </c>
    </row>
    <row r="13332" spans="1:12">
      <c r="A13332" t="e">
        <f ca="1">E00251512648921</f>
        <v>#NAME?</v>
      </c>
      <c r="B13332">
        <v>47</v>
      </c>
      <c r="C13332" t="s">
        <v>494</v>
      </c>
      <c r="D13332" s="1">
        <v>42912</v>
      </c>
      <c r="F13332">
        <v>2</v>
      </c>
      <c r="G13332">
        <v>3051</v>
      </c>
      <c r="H13332" t="s">
        <v>13</v>
      </c>
      <c r="J13332" t="s">
        <v>14</v>
      </c>
      <c r="K13332">
        <v>59</v>
      </c>
      <c r="L13332" t="s">
        <v>15</v>
      </c>
    </row>
    <row r="13333" spans="1:12">
      <c r="A13333" t="e">
        <f ca="1">E00251424016021</f>
        <v>#NAME?</v>
      </c>
      <c r="B13333">
        <v>121</v>
      </c>
      <c r="C13333" t="s">
        <v>698</v>
      </c>
      <c r="D13333" s="1">
        <v>41166</v>
      </c>
      <c r="F13333">
        <v>1</v>
      </c>
      <c r="G13333">
        <v>71940</v>
      </c>
      <c r="H13333" t="s">
        <v>135</v>
      </c>
      <c r="J13333" t="s">
        <v>14</v>
      </c>
      <c r="K13333">
        <v>57</v>
      </c>
      <c r="L13333" t="s">
        <v>15</v>
      </c>
    </row>
    <row r="13334" spans="1:12">
      <c r="A13334" t="e">
        <f ca="1">E00251424016021</f>
        <v>#NAME?</v>
      </c>
      <c r="B13334">
        <v>206</v>
      </c>
      <c r="C13334" t="s">
        <v>892</v>
      </c>
      <c r="D13334" s="1">
        <v>41662</v>
      </c>
      <c r="F13334">
        <v>2</v>
      </c>
      <c r="G13334">
        <v>7295</v>
      </c>
      <c r="H13334" t="s">
        <v>76</v>
      </c>
      <c r="J13334" t="s">
        <v>14</v>
      </c>
      <c r="K13334">
        <v>58</v>
      </c>
      <c r="L13334" t="s">
        <v>15</v>
      </c>
    </row>
    <row r="13335" spans="1:12">
      <c r="A13335" t="e">
        <f ca="1">E00251429284421</f>
        <v>#NAME?</v>
      </c>
      <c r="B13335">
        <v>292</v>
      </c>
      <c r="C13335" t="s">
        <v>467</v>
      </c>
      <c r="D13335" s="1">
        <v>41002</v>
      </c>
      <c r="F13335">
        <v>1</v>
      </c>
      <c r="G13335">
        <v>7295</v>
      </c>
      <c r="H13335" t="s">
        <v>76</v>
      </c>
      <c r="J13335" t="s">
        <v>14</v>
      </c>
      <c r="K13335">
        <v>56</v>
      </c>
      <c r="L13335" t="s">
        <v>15</v>
      </c>
    </row>
    <row r="13336" spans="1:12">
      <c r="A13336" t="e">
        <f ca="1">E00251532254321</f>
        <v>#NAME?</v>
      </c>
      <c r="B13336">
        <v>485</v>
      </c>
      <c r="C13336" t="s">
        <v>241</v>
      </c>
      <c r="D13336" s="1">
        <v>42998</v>
      </c>
      <c r="F13336">
        <v>4</v>
      </c>
      <c r="G13336">
        <v>25000</v>
      </c>
      <c r="H13336" t="s">
        <v>178</v>
      </c>
      <c r="J13336" t="s">
        <v>14</v>
      </c>
      <c r="K13336">
        <v>53</v>
      </c>
      <c r="L13336" t="s">
        <v>15</v>
      </c>
    </row>
    <row r="13337" spans="1:12">
      <c r="A13337" t="e">
        <f ca="1">E00251532254321</f>
        <v>#NAME?</v>
      </c>
      <c r="B13337">
        <v>485</v>
      </c>
      <c r="C13337" t="s">
        <v>241</v>
      </c>
      <c r="D13337" s="1">
        <v>43017</v>
      </c>
      <c r="F13337">
        <v>5</v>
      </c>
      <c r="G13337">
        <v>6262</v>
      </c>
      <c r="H13337" t="s">
        <v>590</v>
      </c>
      <c r="J13337" t="s">
        <v>14</v>
      </c>
      <c r="K13337">
        <v>53</v>
      </c>
      <c r="L13337" t="s">
        <v>15</v>
      </c>
    </row>
    <row r="13338" spans="1:12">
      <c r="A13338" t="e">
        <f ca="1">E00251514878421</f>
        <v>#NAME?</v>
      </c>
      <c r="B13338">
        <v>6156</v>
      </c>
      <c r="C13338" t="s">
        <v>352</v>
      </c>
      <c r="D13338" s="1">
        <v>42480</v>
      </c>
      <c r="F13338">
        <v>1</v>
      </c>
      <c r="G13338">
        <v>5690</v>
      </c>
      <c r="H13338" t="s">
        <v>889</v>
      </c>
      <c r="J13338" t="s">
        <v>14</v>
      </c>
      <c r="K13338">
        <v>58</v>
      </c>
      <c r="L13338" t="s">
        <v>15</v>
      </c>
    </row>
    <row r="13339" spans="1:12">
      <c r="A13339" t="e">
        <f ca="1">E00251514878421</f>
        <v>#NAME?</v>
      </c>
      <c r="B13339">
        <v>6156</v>
      </c>
      <c r="C13339" t="s">
        <v>352</v>
      </c>
      <c r="D13339" s="1">
        <v>42867</v>
      </c>
      <c r="F13339">
        <v>1</v>
      </c>
      <c r="G13339">
        <v>51889</v>
      </c>
      <c r="H13339" t="s">
        <v>256</v>
      </c>
      <c r="J13339" t="s">
        <v>14</v>
      </c>
      <c r="K13339">
        <v>59</v>
      </c>
      <c r="L13339" t="s">
        <v>15</v>
      </c>
    </row>
    <row r="13340" spans="1:12">
      <c r="A13340" t="e">
        <f ca="1">E00251615838821</f>
        <v>#NAME?</v>
      </c>
      <c r="B13340">
        <v>457</v>
      </c>
      <c r="C13340" t="s">
        <v>137</v>
      </c>
      <c r="D13340" s="1">
        <v>42249</v>
      </c>
      <c r="F13340">
        <v>1</v>
      </c>
      <c r="G13340">
        <v>7242</v>
      </c>
      <c r="H13340" t="s">
        <v>93</v>
      </c>
      <c r="J13340" t="s">
        <v>14</v>
      </c>
      <c r="K13340">
        <v>49</v>
      </c>
      <c r="L13340" t="s">
        <v>15</v>
      </c>
    </row>
    <row r="13341" spans="1:12">
      <c r="A13341" t="e">
        <f ca="1">E00251429755421</f>
        <v>#NAME?</v>
      </c>
      <c r="B13341">
        <v>160</v>
      </c>
      <c r="C13341" t="s">
        <v>278</v>
      </c>
      <c r="D13341" s="1">
        <v>41242</v>
      </c>
      <c r="F13341">
        <v>1</v>
      </c>
      <c r="G13341">
        <v>38200</v>
      </c>
      <c r="H13341" t="s">
        <v>747</v>
      </c>
      <c r="J13341" t="s">
        <v>14</v>
      </c>
      <c r="K13341">
        <v>61</v>
      </c>
      <c r="L13341" t="s">
        <v>15</v>
      </c>
    </row>
    <row r="13342" spans="1:12">
      <c r="A13342" t="e">
        <f ca="1">E00251432427121</f>
        <v>#NAME?</v>
      </c>
      <c r="B13342">
        <v>6156</v>
      </c>
      <c r="C13342" t="s">
        <v>352</v>
      </c>
      <c r="D13342" s="1">
        <v>43024</v>
      </c>
      <c r="F13342">
        <v>3</v>
      </c>
      <c r="G13342">
        <v>49390</v>
      </c>
      <c r="H13342" t="s">
        <v>59</v>
      </c>
      <c r="J13342" t="s">
        <v>14</v>
      </c>
      <c r="K13342">
        <v>53</v>
      </c>
      <c r="L13342" t="s">
        <v>15</v>
      </c>
    </row>
    <row r="13343" spans="1:12">
      <c r="A13343" t="e">
        <f ca="1">E00251429206321</f>
        <v>#NAME?</v>
      </c>
      <c r="B13343">
        <v>307</v>
      </c>
      <c r="C13343" t="s">
        <v>210</v>
      </c>
      <c r="D13343" s="1">
        <v>42647</v>
      </c>
      <c r="F13343">
        <v>1</v>
      </c>
      <c r="G13343">
        <v>4779</v>
      </c>
      <c r="H13343" t="s">
        <v>231</v>
      </c>
      <c r="J13343" t="s">
        <v>14</v>
      </c>
      <c r="K13343">
        <v>58</v>
      </c>
      <c r="L13343" t="s">
        <v>15</v>
      </c>
    </row>
    <row r="13344" spans="1:12">
      <c r="A13344" t="e">
        <f ca="1">E00251524957221</f>
        <v>#NAME?</v>
      </c>
      <c r="B13344">
        <v>455</v>
      </c>
      <c r="C13344" t="s">
        <v>312</v>
      </c>
      <c r="D13344" s="1">
        <v>41729</v>
      </c>
      <c r="F13344">
        <v>1</v>
      </c>
      <c r="G13344">
        <v>7962</v>
      </c>
      <c r="H13344" t="s">
        <v>111</v>
      </c>
      <c r="J13344" t="s">
        <v>14</v>
      </c>
      <c r="K13344">
        <v>54</v>
      </c>
      <c r="L13344" t="s">
        <v>22</v>
      </c>
    </row>
    <row r="13345" spans="1:12">
      <c r="A13345" t="e">
        <f ca="1">E00251427397821</f>
        <v>#NAME?</v>
      </c>
      <c r="B13345">
        <v>10</v>
      </c>
      <c r="C13345" t="s">
        <v>18</v>
      </c>
      <c r="D13345" s="1">
        <v>42171</v>
      </c>
      <c r="F13345">
        <v>1</v>
      </c>
      <c r="G13345">
        <v>73730</v>
      </c>
      <c r="H13345" t="s">
        <v>266</v>
      </c>
      <c r="J13345" t="s">
        <v>14</v>
      </c>
      <c r="K13345">
        <v>64</v>
      </c>
      <c r="L13345" t="s">
        <v>15</v>
      </c>
    </row>
    <row r="13346" spans="1:12">
      <c r="A13346" t="e">
        <f ca="1">E00251427397821</f>
        <v>#NAME?</v>
      </c>
      <c r="B13346">
        <v>10</v>
      </c>
      <c r="C13346" t="s">
        <v>18</v>
      </c>
      <c r="D13346" s="1">
        <v>42723</v>
      </c>
      <c r="F13346">
        <v>1</v>
      </c>
      <c r="G13346">
        <v>7262</v>
      </c>
      <c r="H13346" t="s">
        <v>198</v>
      </c>
      <c r="J13346" t="s">
        <v>14</v>
      </c>
      <c r="K13346">
        <v>65</v>
      </c>
      <c r="L13346" t="s">
        <v>15</v>
      </c>
    </row>
    <row r="13347" spans="1:12">
      <c r="A13347" t="e">
        <f ca="1">E00251619053521</f>
        <v>#NAME?</v>
      </c>
      <c r="B13347">
        <v>109</v>
      </c>
      <c r="C13347" t="s">
        <v>480</v>
      </c>
      <c r="D13347" s="1">
        <v>41338</v>
      </c>
      <c r="F13347">
        <v>1</v>
      </c>
      <c r="G13347">
        <v>1121</v>
      </c>
      <c r="H13347" t="s">
        <v>894</v>
      </c>
      <c r="J13347" t="s">
        <v>14</v>
      </c>
      <c r="K13347">
        <v>42</v>
      </c>
      <c r="L13347" t="s">
        <v>15</v>
      </c>
    </row>
    <row r="13348" spans="1:12">
      <c r="A13348" t="e">
        <f ca="1">E00251432194221</f>
        <v>#NAME?</v>
      </c>
      <c r="B13348">
        <v>488</v>
      </c>
      <c r="C13348" t="s">
        <v>401</v>
      </c>
      <c r="D13348" s="1">
        <v>42467</v>
      </c>
      <c r="F13348">
        <v>3</v>
      </c>
      <c r="G13348">
        <v>4019</v>
      </c>
      <c r="H13348" t="s">
        <v>26</v>
      </c>
      <c r="J13348" t="s">
        <v>14</v>
      </c>
      <c r="K13348">
        <v>45</v>
      </c>
      <c r="L13348" t="s">
        <v>15</v>
      </c>
    </row>
    <row r="13349" spans="1:12">
      <c r="A13349" t="e">
        <f ca="1">E00251430249221</f>
        <v>#NAME?</v>
      </c>
      <c r="B13349">
        <v>498</v>
      </c>
      <c r="C13349" t="s">
        <v>591</v>
      </c>
      <c r="D13349" s="1">
        <v>42747</v>
      </c>
      <c r="F13349">
        <v>4</v>
      </c>
      <c r="G13349">
        <v>4019</v>
      </c>
      <c r="H13349" t="s">
        <v>26</v>
      </c>
      <c r="J13349" t="s">
        <v>14</v>
      </c>
      <c r="K13349">
        <v>66</v>
      </c>
      <c r="L13349" t="s">
        <v>15</v>
      </c>
    </row>
    <row r="13350" spans="1:12">
      <c r="A13350" t="e">
        <f ca="1">E00251429284421</f>
        <v>#NAME?</v>
      </c>
      <c r="B13350">
        <v>753</v>
      </c>
      <c r="C13350" t="s">
        <v>545</v>
      </c>
      <c r="D13350" s="1">
        <v>42392</v>
      </c>
      <c r="E13350">
        <v>0</v>
      </c>
      <c r="F13350">
        <v>1</v>
      </c>
      <c r="G13350">
        <v>72670</v>
      </c>
      <c r="H13350" t="s">
        <v>223</v>
      </c>
      <c r="J13350" t="s">
        <v>34</v>
      </c>
      <c r="K13350">
        <v>60</v>
      </c>
      <c r="L13350" t="s">
        <v>15</v>
      </c>
    </row>
    <row r="13351" spans="1:12">
      <c r="A13351" t="e">
        <f ca="1">E00251524954521</f>
        <v>#NAME?</v>
      </c>
      <c r="B13351">
        <v>1273</v>
      </c>
      <c r="C13351" t="s">
        <v>28</v>
      </c>
      <c r="D13351" s="1">
        <v>42212</v>
      </c>
      <c r="F13351">
        <v>1</v>
      </c>
      <c r="G13351">
        <v>7999</v>
      </c>
      <c r="H13351" t="s">
        <v>80</v>
      </c>
      <c r="J13351" t="s">
        <v>14</v>
      </c>
      <c r="K13351">
        <v>44</v>
      </c>
      <c r="L13351" t="s">
        <v>15</v>
      </c>
    </row>
    <row r="13352" spans="1:12">
      <c r="A13352" t="e">
        <f ca="1">E00251429284421</f>
        <v>#NAME?</v>
      </c>
      <c r="B13352">
        <v>292</v>
      </c>
      <c r="C13352" t="s">
        <v>467</v>
      </c>
      <c r="D13352" s="1">
        <v>42045</v>
      </c>
      <c r="F13352">
        <v>4</v>
      </c>
      <c r="G13352">
        <v>71536</v>
      </c>
      <c r="H13352" t="s">
        <v>70</v>
      </c>
      <c r="J13352" t="s">
        <v>14</v>
      </c>
      <c r="K13352">
        <v>59</v>
      </c>
      <c r="L13352" t="s">
        <v>15</v>
      </c>
    </row>
    <row r="13353" spans="1:12">
      <c r="A13353" t="e">
        <f ca="1">E00251532440721</f>
        <v>#NAME?</v>
      </c>
      <c r="B13353">
        <v>4054</v>
      </c>
      <c r="C13353" t="s">
        <v>693</v>
      </c>
      <c r="D13353" s="1">
        <v>41151</v>
      </c>
      <c r="F13353">
        <v>2</v>
      </c>
      <c r="G13353">
        <v>4019</v>
      </c>
      <c r="H13353" t="s">
        <v>26</v>
      </c>
      <c r="J13353" t="s">
        <v>14</v>
      </c>
      <c r="K13353">
        <v>53</v>
      </c>
      <c r="L13353" t="s">
        <v>15</v>
      </c>
    </row>
    <row r="13354" spans="1:12">
      <c r="A13354" t="e">
        <f ca="1">E00251532440721</f>
        <v>#NAME?</v>
      </c>
      <c r="B13354">
        <v>4054</v>
      </c>
      <c r="C13354" t="s">
        <v>693</v>
      </c>
      <c r="D13354" s="1">
        <v>41779</v>
      </c>
      <c r="F13354">
        <v>1</v>
      </c>
      <c r="G13354">
        <v>4019</v>
      </c>
      <c r="H13354" t="s">
        <v>26</v>
      </c>
      <c r="J13354" t="s">
        <v>14</v>
      </c>
      <c r="K13354">
        <v>54</v>
      </c>
      <c r="L13354" t="s">
        <v>15</v>
      </c>
    </row>
    <row r="13355" spans="1:12">
      <c r="A13355" t="e">
        <f ca="1">E00251532440721</f>
        <v>#NAME?</v>
      </c>
      <c r="B13355">
        <v>4054</v>
      </c>
      <c r="C13355" t="s">
        <v>693</v>
      </c>
      <c r="D13355" s="1">
        <v>42277</v>
      </c>
      <c r="F13355">
        <v>2</v>
      </c>
      <c r="G13355">
        <v>4019</v>
      </c>
      <c r="H13355" t="s">
        <v>26</v>
      </c>
      <c r="J13355" t="s">
        <v>14</v>
      </c>
      <c r="K13355">
        <v>56</v>
      </c>
      <c r="L13355" t="s">
        <v>15</v>
      </c>
    </row>
    <row r="13356" spans="1:12">
      <c r="A13356" t="e">
        <f ca="1">E00251527995921</f>
        <v>#NAME?</v>
      </c>
      <c r="B13356">
        <v>47</v>
      </c>
      <c r="C13356" t="s">
        <v>494</v>
      </c>
      <c r="D13356" s="1">
        <v>42688</v>
      </c>
      <c r="F13356">
        <v>1</v>
      </c>
      <c r="G13356">
        <v>8798</v>
      </c>
      <c r="H13356" t="s">
        <v>314</v>
      </c>
      <c r="J13356" t="s">
        <v>14</v>
      </c>
      <c r="K13356">
        <v>53</v>
      </c>
      <c r="L13356" t="s">
        <v>15</v>
      </c>
    </row>
    <row r="13357" spans="1:12">
      <c r="A13357" t="e">
        <f ca="1">E00251527995921</f>
        <v>#NAME?</v>
      </c>
      <c r="B13357">
        <v>763</v>
      </c>
      <c r="C13357" t="s">
        <v>194</v>
      </c>
      <c r="D13357" s="1">
        <v>42385</v>
      </c>
      <c r="E13357">
        <v>8</v>
      </c>
      <c r="F13357">
        <v>3</v>
      </c>
      <c r="G13357">
        <v>48811</v>
      </c>
      <c r="H13357" t="s">
        <v>1324</v>
      </c>
      <c r="J13357" t="s">
        <v>34</v>
      </c>
      <c r="K13357">
        <v>52</v>
      </c>
      <c r="L13357" t="s">
        <v>15</v>
      </c>
    </row>
    <row r="13358" spans="1:12">
      <c r="A13358" t="e">
        <f ca="1">E00251527995921</f>
        <v>#NAME?</v>
      </c>
      <c r="B13358">
        <v>3527</v>
      </c>
      <c r="C13358" t="s">
        <v>598</v>
      </c>
      <c r="D13358" s="1">
        <v>43097</v>
      </c>
      <c r="F13358">
        <v>1</v>
      </c>
      <c r="G13358">
        <v>4660</v>
      </c>
      <c r="H13358" t="s">
        <v>215</v>
      </c>
      <c r="J13358" t="s">
        <v>14</v>
      </c>
      <c r="K13358">
        <v>54</v>
      </c>
      <c r="L13358" t="s">
        <v>15</v>
      </c>
    </row>
    <row r="13359" spans="1:12">
      <c r="A13359" t="e">
        <f ca="1">E00251432194221</f>
        <v>#NAME?</v>
      </c>
      <c r="B13359">
        <v>488</v>
      </c>
      <c r="C13359" t="s">
        <v>401</v>
      </c>
      <c r="D13359" s="1">
        <v>41852</v>
      </c>
      <c r="F13359">
        <v>3</v>
      </c>
      <c r="G13359">
        <v>6111</v>
      </c>
      <c r="H13359" t="s">
        <v>937</v>
      </c>
      <c r="J13359" t="s">
        <v>14</v>
      </c>
      <c r="K13359">
        <v>43</v>
      </c>
      <c r="L13359" t="s">
        <v>15</v>
      </c>
    </row>
    <row r="13360" spans="1:12">
      <c r="A13360" t="e">
        <f ca="1">E00251429284421</f>
        <v>#NAME?</v>
      </c>
      <c r="B13360">
        <v>292</v>
      </c>
      <c r="C13360" t="s">
        <v>467</v>
      </c>
      <c r="D13360" s="1">
        <v>41074</v>
      </c>
      <c r="F13360">
        <v>3</v>
      </c>
      <c r="G13360">
        <v>49390</v>
      </c>
      <c r="H13360" t="s">
        <v>59</v>
      </c>
      <c r="J13360" t="s">
        <v>14</v>
      </c>
      <c r="K13360">
        <v>56</v>
      </c>
      <c r="L13360" t="s">
        <v>15</v>
      </c>
    </row>
    <row r="13361" spans="1:12">
      <c r="A13361" t="e">
        <f ca="1">E00251528868321</f>
        <v>#NAME?</v>
      </c>
      <c r="B13361">
        <v>276</v>
      </c>
      <c r="C13361" t="s">
        <v>122</v>
      </c>
      <c r="D13361" s="1">
        <v>42466</v>
      </c>
      <c r="F13361">
        <v>1</v>
      </c>
      <c r="G13361">
        <v>4019</v>
      </c>
      <c r="H13361" t="s">
        <v>26</v>
      </c>
      <c r="J13361" t="s">
        <v>14</v>
      </c>
      <c r="K13361">
        <v>58</v>
      </c>
      <c r="L13361" t="s">
        <v>15</v>
      </c>
    </row>
    <row r="13362" spans="1:12">
      <c r="A13362" t="e">
        <f ca="1">E00251528868321</f>
        <v>#NAME?</v>
      </c>
      <c r="B13362">
        <v>276</v>
      </c>
      <c r="C13362" t="s">
        <v>122</v>
      </c>
      <c r="D13362" s="1">
        <v>42970</v>
      </c>
      <c r="F13362">
        <v>2</v>
      </c>
      <c r="G13362">
        <v>4019</v>
      </c>
      <c r="H13362" t="s">
        <v>26</v>
      </c>
      <c r="J13362" t="s">
        <v>14</v>
      </c>
      <c r="K13362">
        <v>60</v>
      </c>
      <c r="L13362" t="s">
        <v>15</v>
      </c>
    </row>
    <row r="13363" spans="1:12">
      <c r="A13363" t="e">
        <f ca="1">E00251429284421</f>
        <v>#NAME?</v>
      </c>
      <c r="B13363">
        <v>292</v>
      </c>
      <c r="C13363" t="s">
        <v>467</v>
      </c>
      <c r="D13363" s="1">
        <v>41669</v>
      </c>
      <c r="F13363">
        <v>1</v>
      </c>
      <c r="G13363">
        <v>7243</v>
      </c>
      <c r="H13363" t="s">
        <v>42</v>
      </c>
      <c r="J13363" t="s">
        <v>14</v>
      </c>
      <c r="K13363">
        <v>58</v>
      </c>
      <c r="L13363" t="s">
        <v>15</v>
      </c>
    </row>
    <row r="13364" spans="1:12">
      <c r="A13364" t="e">
        <f ca="1">E00251429284421</f>
        <v>#NAME?</v>
      </c>
      <c r="B13364">
        <v>292</v>
      </c>
      <c r="C13364" t="s">
        <v>467</v>
      </c>
      <c r="D13364" s="1">
        <v>41671</v>
      </c>
      <c r="F13364">
        <v>4</v>
      </c>
      <c r="G13364">
        <v>70400</v>
      </c>
      <c r="H13364" t="s">
        <v>536</v>
      </c>
      <c r="J13364" t="s">
        <v>14</v>
      </c>
      <c r="K13364">
        <v>58</v>
      </c>
      <c r="L13364" t="s">
        <v>15</v>
      </c>
    </row>
    <row r="13365" spans="1:12">
      <c r="A13365" t="e">
        <f ca="1">E00251430249221</f>
        <v>#NAME?</v>
      </c>
      <c r="B13365">
        <v>498</v>
      </c>
      <c r="C13365" t="s">
        <v>591</v>
      </c>
      <c r="D13365" s="1">
        <v>41934</v>
      </c>
      <c r="F13365">
        <v>2</v>
      </c>
      <c r="G13365">
        <v>25000</v>
      </c>
      <c r="H13365" t="s">
        <v>178</v>
      </c>
      <c r="J13365" t="s">
        <v>14</v>
      </c>
      <c r="K13365">
        <v>64</v>
      </c>
      <c r="L13365" t="s">
        <v>15</v>
      </c>
    </row>
    <row r="13366" spans="1:12">
      <c r="A13366" t="e">
        <f ca="1">E00251429284421</f>
        <v>#NAME?</v>
      </c>
      <c r="B13366">
        <v>292</v>
      </c>
      <c r="C13366" t="s">
        <v>467</v>
      </c>
      <c r="D13366" s="1">
        <v>41461</v>
      </c>
      <c r="F13366">
        <v>1</v>
      </c>
      <c r="G13366">
        <v>71984</v>
      </c>
      <c r="H13366" t="s">
        <v>1099</v>
      </c>
      <c r="J13366" t="s">
        <v>14</v>
      </c>
      <c r="K13366">
        <v>57</v>
      </c>
      <c r="L13366" t="s">
        <v>15</v>
      </c>
    </row>
    <row r="13367" spans="1:12">
      <c r="A13367" t="e">
        <f ca="1">E00251429284421</f>
        <v>#NAME?</v>
      </c>
      <c r="B13367">
        <v>292</v>
      </c>
      <c r="C13367" t="s">
        <v>467</v>
      </c>
      <c r="D13367" s="1">
        <v>41705</v>
      </c>
      <c r="F13367">
        <v>1</v>
      </c>
      <c r="G13367">
        <v>7243</v>
      </c>
      <c r="H13367" t="s">
        <v>42</v>
      </c>
      <c r="J13367" t="s">
        <v>14</v>
      </c>
      <c r="K13367">
        <v>58</v>
      </c>
      <c r="L13367" t="s">
        <v>15</v>
      </c>
    </row>
    <row r="13368" spans="1:12">
      <c r="A13368" t="e">
        <f ca="1">E00251517759721</f>
        <v>#NAME?</v>
      </c>
      <c r="B13368">
        <v>105</v>
      </c>
      <c r="C13368" t="s">
        <v>682</v>
      </c>
      <c r="D13368" s="1">
        <v>41549</v>
      </c>
      <c r="F13368">
        <v>2</v>
      </c>
      <c r="G13368">
        <v>4019</v>
      </c>
      <c r="H13368" t="s">
        <v>26</v>
      </c>
      <c r="J13368" t="s">
        <v>14</v>
      </c>
      <c r="K13368">
        <v>57</v>
      </c>
      <c r="L13368" t="s">
        <v>15</v>
      </c>
    </row>
    <row r="13369" spans="1:12">
      <c r="A13369" t="e">
        <f ca="1">E00251528868321</f>
        <v>#NAME?</v>
      </c>
      <c r="B13369">
        <v>276</v>
      </c>
      <c r="C13369" t="s">
        <v>122</v>
      </c>
      <c r="D13369" s="1">
        <v>42964</v>
      </c>
      <c r="F13369">
        <v>1</v>
      </c>
      <c r="G13369">
        <v>3051</v>
      </c>
      <c r="H13369" t="s">
        <v>13</v>
      </c>
      <c r="J13369" t="s">
        <v>14</v>
      </c>
      <c r="K13369">
        <v>60</v>
      </c>
      <c r="L13369" t="s">
        <v>15</v>
      </c>
    </row>
    <row r="13370" spans="1:12">
      <c r="A13370" t="e">
        <f ca="1">E00251528868321</f>
        <v>#NAME?</v>
      </c>
      <c r="B13370">
        <v>276</v>
      </c>
      <c r="C13370" t="s">
        <v>122</v>
      </c>
      <c r="D13370" s="1">
        <v>42972</v>
      </c>
      <c r="F13370">
        <v>1</v>
      </c>
      <c r="G13370">
        <v>2729</v>
      </c>
      <c r="H13370" t="s">
        <v>115</v>
      </c>
      <c r="J13370" t="s">
        <v>14</v>
      </c>
      <c r="K13370">
        <v>60</v>
      </c>
      <c r="L13370" t="s">
        <v>15</v>
      </c>
    </row>
    <row r="13371" spans="1:12">
      <c r="A13371" t="e">
        <f ca="1">E00251528672121</f>
        <v>#NAME?</v>
      </c>
      <c r="B13371">
        <v>292</v>
      </c>
      <c r="C13371" t="s">
        <v>467</v>
      </c>
      <c r="D13371" s="1">
        <v>42975</v>
      </c>
      <c r="F13371">
        <v>1</v>
      </c>
      <c r="G13371">
        <v>9198</v>
      </c>
      <c r="H13371" t="s">
        <v>229</v>
      </c>
      <c r="J13371" t="s">
        <v>14</v>
      </c>
      <c r="K13371">
        <v>51</v>
      </c>
      <c r="L13371" t="s">
        <v>15</v>
      </c>
    </row>
    <row r="13372" spans="1:12">
      <c r="A13372" t="e">
        <f ca="1">E00251527398421</f>
        <v>#NAME?</v>
      </c>
      <c r="B13372">
        <v>11</v>
      </c>
      <c r="C13372" t="s">
        <v>245</v>
      </c>
      <c r="D13372" s="1">
        <v>42885</v>
      </c>
      <c r="F13372">
        <v>1</v>
      </c>
      <c r="G13372">
        <v>2449</v>
      </c>
      <c r="H13372" t="s">
        <v>53</v>
      </c>
      <c r="J13372" t="s">
        <v>14</v>
      </c>
      <c r="K13372">
        <v>46</v>
      </c>
      <c r="L13372" t="s">
        <v>15</v>
      </c>
    </row>
    <row r="13373" spans="1:12">
      <c r="A13373" t="e">
        <f ca="1">E00251432194221</f>
        <v>#NAME?</v>
      </c>
      <c r="B13373">
        <v>488</v>
      </c>
      <c r="C13373" t="s">
        <v>401</v>
      </c>
      <c r="D13373" s="1">
        <v>42583</v>
      </c>
      <c r="F13373">
        <v>1</v>
      </c>
      <c r="G13373">
        <v>3004</v>
      </c>
      <c r="H13373" t="s">
        <v>104</v>
      </c>
      <c r="J13373" t="s">
        <v>14</v>
      </c>
      <c r="K13373">
        <v>45</v>
      </c>
      <c r="L13373" t="s">
        <v>15</v>
      </c>
    </row>
    <row r="13374" spans="1:12">
      <c r="A13374" t="e">
        <f ca="1">E00251432194221</f>
        <v>#NAME?</v>
      </c>
      <c r="B13374">
        <v>488</v>
      </c>
      <c r="C13374" t="s">
        <v>401</v>
      </c>
      <c r="D13374" s="1">
        <v>42585</v>
      </c>
      <c r="F13374">
        <v>2</v>
      </c>
      <c r="G13374">
        <v>6111</v>
      </c>
      <c r="H13374" t="s">
        <v>937</v>
      </c>
      <c r="J13374" t="s">
        <v>14</v>
      </c>
      <c r="K13374">
        <v>45</v>
      </c>
      <c r="L13374" t="s">
        <v>15</v>
      </c>
    </row>
    <row r="13375" spans="1:12">
      <c r="A13375" t="e">
        <f ca="1">E00251429284421</f>
        <v>#NAME?</v>
      </c>
      <c r="B13375">
        <v>292</v>
      </c>
      <c r="C13375" t="s">
        <v>467</v>
      </c>
      <c r="D13375" s="1">
        <v>42888</v>
      </c>
      <c r="F13375">
        <v>2</v>
      </c>
      <c r="G13375">
        <v>4019</v>
      </c>
      <c r="H13375" t="s">
        <v>26</v>
      </c>
      <c r="J13375" t="s">
        <v>14</v>
      </c>
      <c r="K13375">
        <v>61</v>
      </c>
      <c r="L13375" t="s">
        <v>15</v>
      </c>
    </row>
    <row r="13376" spans="1:12">
      <c r="A13376" t="e">
        <f ca="1">E00251429314921</f>
        <v>#NAME?</v>
      </c>
      <c r="B13376">
        <v>4055</v>
      </c>
      <c r="C13376" t="s">
        <v>51</v>
      </c>
      <c r="D13376" s="1">
        <v>42475</v>
      </c>
      <c r="F13376">
        <v>2</v>
      </c>
      <c r="G13376">
        <v>25000</v>
      </c>
      <c r="H13376" t="s">
        <v>178</v>
      </c>
      <c r="J13376" t="s">
        <v>14</v>
      </c>
      <c r="K13376">
        <v>50</v>
      </c>
      <c r="L13376" t="s">
        <v>15</v>
      </c>
    </row>
    <row r="13377" spans="1:12">
      <c r="A13377" t="e">
        <f ca="1">E00251528672121</f>
        <v>#NAME?</v>
      </c>
      <c r="B13377">
        <v>292</v>
      </c>
      <c r="C13377" t="s">
        <v>467</v>
      </c>
      <c r="D13377" s="1">
        <v>40982</v>
      </c>
      <c r="F13377">
        <v>2</v>
      </c>
      <c r="G13377">
        <v>5289</v>
      </c>
      <c r="H13377" t="s">
        <v>936</v>
      </c>
      <c r="J13377" t="s">
        <v>14</v>
      </c>
      <c r="K13377">
        <v>46</v>
      </c>
      <c r="L13377" t="s">
        <v>15</v>
      </c>
    </row>
    <row r="13378" spans="1:12">
      <c r="A13378" t="e">
        <f ca="1">E00251432246321</f>
        <v>#NAME?</v>
      </c>
      <c r="B13378">
        <v>490</v>
      </c>
      <c r="C13378" t="s">
        <v>158</v>
      </c>
      <c r="D13378" s="1">
        <v>41359</v>
      </c>
      <c r="F13378">
        <v>1</v>
      </c>
      <c r="G13378">
        <v>7904</v>
      </c>
      <c r="H13378" t="s">
        <v>75</v>
      </c>
      <c r="J13378" t="s">
        <v>14</v>
      </c>
      <c r="K13378">
        <v>42</v>
      </c>
      <c r="L13378" t="s">
        <v>22</v>
      </c>
    </row>
    <row r="13379" spans="1:12">
      <c r="A13379" t="e">
        <f ca="1">E00251528868321</f>
        <v>#NAME?</v>
      </c>
      <c r="B13379">
        <v>276</v>
      </c>
      <c r="C13379" t="s">
        <v>122</v>
      </c>
      <c r="D13379" s="1">
        <v>42829</v>
      </c>
      <c r="F13379">
        <v>1</v>
      </c>
      <c r="G13379">
        <v>7904</v>
      </c>
      <c r="H13379" t="s">
        <v>75</v>
      </c>
      <c r="J13379" t="s">
        <v>14</v>
      </c>
      <c r="K13379">
        <v>59</v>
      </c>
      <c r="L13379" t="s">
        <v>22</v>
      </c>
    </row>
    <row r="13380" spans="1:12">
      <c r="A13380" t="e">
        <f ca="1">E00251528672121</f>
        <v>#NAME?</v>
      </c>
      <c r="B13380">
        <v>292</v>
      </c>
      <c r="C13380" t="s">
        <v>467</v>
      </c>
      <c r="D13380" s="1">
        <v>43047</v>
      </c>
      <c r="F13380">
        <v>4</v>
      </c>
      <c r="G13380">
        <v>3051</v>
      </c>
      <c r="H13380" t="s">
        <v>13</v>
      </c>
      <c r="J13380" t="s">
        <v>14</v>
      </c>
      <c r="K13380">
        <v>51</v>
      </c>
      <c r="L13380" t="s">
        <v>15</v>
      </c>
    </row>
    <row r="13381" spans="1:12">
      <c r="A13381" t="e">
        <f ca="1">E00251429176921</f>
        <v>#NAME?</v>
      </c>
      <c r="B13381">
        <v>294</v>
      </c>
      <c r="C13381" t="s">
        <v>61</v>
      </c>
      <c r="D13381" s="1">
        <v>42941</v>
      </c>
      <c r="F13381">
        <v>1</v>
      </c>
      <c r="G13381">
        <v>7020</v>
      </c>
      <c r="H13381" t="s">
        <v>860</v>
      </c>
      <c r="J13381" t="s">
        <v>14</v>
      </c>
      <c r="K13381">
        <v>50</v>
      </c>
      <c r="L13381" t="s">
        <v>15</v>
      </c>
    </row>
    <row r="13382" spans="1:12">
      <c r="A13382" t="e">
        <f ca="1">E00251527995921</f>
        <v>#NAME?</v>
      </c>
      <c r="B13382">
        <v>763</v>
      </c>
      <c r="C13382" t="s">
        <v>194</v>
      </c>
      <c r="D13382" s="1">
        <v>42713</v>
      </c>
      <c r="F13382">
        <v>1</v>
      </c>
      <c r="G13382">
        <v>4660</v>
      </c>
      <c r="H13382" t="s">
        <v>215</v>
      </c>
      <c r="I13382" t="s">
        <v>56</v>
      </c>
      <c r="J13382" t="s">
        <v>57</v>
      </c>
      <c r="K13382">
        <v>53</v>
      </c>
      <c r="L13382" t="s">
        <v>15</v>
      </c>
    </row>
    <row r="13383" spans="1:12">
      <c r="A13383" t="e">
        <f ca="1">E00251432194221</f>
        <v>#NAME?</v>
      </c>
      <c r="B13383">
        <v>6046</v>
      </c>
      <c r="C13383" t="s">
        <v>98</v>
      </c>
      <c r="D13383" s="1">
        <v>42458</v>
      </c>
      <c r="F13383">
        <v>1</v>
      </c>
      <c r="G13383">
        <v>30000</v>
      </c>
      <c r="H13383" t="s">
        <v>144</v>
      </c>
      <c r="I13383" t="s">
        <v>56</v>
      </c>
      <c r="J13383" t="s">
        <v>57</v>
      </c>
      <c r="K13383">
        <v>45</v>
      </c>
      <c r="L13383" t="s">
        <v>15</v>
      </c>
    </row>
    <row r="13384" spans="1:12">
      <c r="A13384" t="e">
        <f ca="1">E00251429176921</f>
        <v>#NAME?</v>
      </c>
      <c r="B13384">
        <v>294</v>
      </c>
      <c r="C13384" t="s">
        <v>61</v>
      </c>
      <c r="D13384" s="1">
        <v>42720</v>
      </c>
      <c r="F13384">
        <v>1</v>
      </c>
      <c r="G13384">
        <v>7020</v>
      </c>
      <c r="H13384" t="s">
        <v>860</v>
      </c>
      <c r="J13384" t="s">
        <v>14</v>
      </c>
      <c r="K13384">
        <v>49</v>
      </c>
      <c r="L13384" t="s">
        <v>15</v>
      </c>
    </row>
    <row r="13385" spans="1:12">
      <c r="A13385" t="e">
        <f ca="1">E00251429755421</f>
        <v>#NAME?</v>
      </c>
      <c r="B13385">
        <v>160</v>
      </c>
      <c r="C13385" t="s">
        <v>278</v>
      </c>
      <c r="D13385" s="1">
        <v>42066</v>
      </c>
      <c r="F13385">
        <v>2</v>
      </c>
      <c r="G13385">
        <v>5997</v>
      </c>
      <c r="H13385" t="s">
        <v>374</v>
      </c>
      <c r="J13385" t="s">
        <v>14</v>
      </c>
      <c r="K13385">
        <v>63</v>
      </c>
      <c r="L13385" t="s">
        <v>15</v>
      </c>
    </row>
    <row r="13386" spans="1:12">
      <c r="A13386" t="e">
        <f ca="1">E00251430249221</f>
        <v>#NAME?</v>
      </c>
      <c r="B13386">
        <v>498</v>
      </c>
      <c r="C13386" t="s">
        <v>591</v>
      </c>
      <c r="D13386" s="1">
        <v>41471</v>
      </c>
      <c r="F13386">
        <v>1</v>
      </c>
      <c r="G13386">
        <v>25000</v>
      </c>
      <c r="H13386" t="s">
        <v>178</v>
      </c>
      <c r="J13386" t="s">
        <v>14</v>
      </c>
      <c r="K13386">
        <v>63</v>
      </c>
      <c r="L13386" t="s">
        <v>15</v>
      </c>
    </row>
    <row r="13387" spans="1:12">
      <c r="A13387" t="e">
        <f ca="1">E00251430249221</f>
        <v>#NAME?</v>
      </c>
      <c r="B13387">
        <v>498</v>
      </c>
      <c r="C13387" t="s">
        <v>591</v>
      </c>
      <c r="D13387" s="1">
        <v>42199</v>
      </c>
      <c r="F13387">
        <v>5</v>
      </c>
      <c r="G13387">
        <v>7906</v>
      </c>
      <c r="H13387" t="s">
        <v>173</v>
      </c>
      <c r="J13387" t="s">
        <v>14</v>
      </c>
      <c r="K13387">
        <v>65</v>
      </c>
      <c r="L13387" t="s">
        <v>22</v>
      </c>
    </row>
    <row r="13388" spans="1:12">
      <c r="A13388" t="e">
        <f ca="1">E00251510764721</f>
        <v>#NAME?</v>
      </c>
      <c r="B13388">
        <v>122</v>
      </c>
      <c r="C13388" t="s">
        <v>522</v>
      </c>
      <c r="D13388" s="1">
        <v>41291</v>
      </c>
      <c r="F13388">
        <v>1</v>
      </c>
      <c r="G13388">
        <v>72690</v>
      </c>
      <c r="H13388" t="s">
        <v>363</v>
      </c>
      <c r="J13388" t="s">
        <v>14</v>
      </c>
      <c r="K13388">
        <v>45</v>
      </c>
      <c r="L13388" t="s">
        <v>15</v>
      </c>
    </row>
    <row r="13389" spans="1:12">
      <c r="A13389" t="e">
        <f ca="1">E00251528672121</f>
        <v>#NAME?</v>
      </c>
      <c r="B13389">
        <v>292</v>
      </c>
      <c r="C13389" t="s">
        <v>467</v>
      </c>
      <c r="D13389" s="1">
        <v>42879</v>
      </c>
      <c r="F13389">
        <v>3</v>
      </c>
      <c r="G13389">
        <v>2720</v>
      </c>
      <c r="H13389" t="s">
        <v>65</v>
      </c>
      <c r="J13389" t="s">
        <v>14</v>
      </c>
      <c r="K13389">
        <v>51</v>
      </c>
      <c r="L13389" t="s">
        <v>15</v>
      </c>
    </row>
    <row r="13390" spans="1:12">
      <c r="A13390" t="e">
        <f ca="1">E00251524957221</f>
        <v>#NAME?</v>
      </c>
      <c r="B13390">
        <v>455</v>
      </c>
      <c r="C13390" t="s">
        <v>312</v>
      </c>
      <c r="D13390" s="1">
        <v>42405</v>
      </c>
      <c r="F13390">
        <v>3</v>
      </c>
      <c r="G13390">
        <v>22800</v>
      </c>
      <c r="H13390" t="s">
        <v>35</v>
      </c>
      <c r="J13390" t="s">
        <v>14</v>
      </c>
      <c r="K13390">
        <v>56</v>
      </c>
      <c r="L13390" t="s">
        <v>15</v>
      </c>
    </row>
    <row r="13391" spans="1:12">
      <c r="A13391" t="e">
        <f ca="1">E00251524957221</f>
        <v>#NAME?</v>
      </c>
      <c r="B13391">
        <v>455</v>
      </c>
      <c r="C13391" t="s">
        <v>312</v>
      </c>
      <c r="D13391" s="1">
        <v>41724</v>
      </c>
      <c r="F13391">
        <v>1</v>
      </c>
      <c r="G13391">
        <v>7962</v>
      </c>
      <c r="H13391" t="s">
        <v>111</v>
      </c>
      <c r="J13391" t="s">
        <v>14</v>
      </c>
      <c r="K13391">
        <v>54</v>
      </c>
      <c r="L13391" t="s">
        <v>22</v>
      </c>
    </row>
    <row r="13392" spans="1:12">
      <c r="A13392" t="e">
        <f ca="1">E00251524957221</f>
        <v>#NAME?</v>
      </c>
      <c r="B13392">
        <v>455</v>
      </c>
      <c r="C13392" t="s">
        <v>312</v>
      </c>
      <c r="D13392" s="1">
        <v>42223</v>
      </c>
      <c r="F13392">
        <v>1</v>
      </c>
      <c r="G13392">
        <v>2720</v>
      </c>
      <c r="H13392" t="s">
        <v>65</v>
      </c>
      <c r="J13392" t="s">
        <v>14</v>
      </c>
      <c r="K13392">
        <v>55</v>
      </c>
      <c r="L13392" t="s">
        <v>15</v>
      </c>
    </row>
    <row r="13393" spans="1:12">
      <c r="A13393" t="e">
        <f ca="1">E00251432427121</f>
        <v>#NAME?</v>
      </c>
      <c r="B13393">
        <v>502</v>
      </c>
      <c r="C13393" t="s">
        <v>172</v>
      </c>
      <c r="D13393" s="1">
        <v>41178</v>
      </c>
      <c r="F13393">
        <v>2</v>
      </c>
      <c r="G13393">
        <v>49390</v>
      </c>
      <c r="H13393" t="s">
        <v>59</v>
      </c>
      <c r="J13393" t="s">
        <v>14</v>
      </c>
      <c r="K13393">
        <v>48</v>
      </c>
      <c r="L13393" t="s">
        <v>15</v>
      </c>
    </row>
    <row r="13394" spans="1:12">
      <c r="A13394" t="e">
        <f ca="1">E00251432216821</f>
        <v>#NAME?</v>
      </c>
      <c r="B13394">
        <v>6156</v>
      </c>
      <c r="C13394" t="s">
        <v>352</v>
      </c>
      <c r="D13394" s="1">
        <v>42087</v>
      </c>
      <c r="F13394">
        <v>2</v>
      </c>
      <c r="G13394">
        <v>28809</v>
      </c>
      <c r="H13394" t="s">
        <v>944</v>
      </c>
      <c r="J13394" t="s">
        <v>14</v>
      </c>
      <c r="K13394">
        <v>44</v>
      </c>
      <c r="L13394" t="s">
        <v>15</v>
      </c>
    </row>
    <row r="13395" spans="1:12">
      <c r="A13395" t="e">
        <f ca="1">E00251429284421</f>
        <v>#NAME?</v>
      </c>
      <c r="B13395">
        <v>292</v>
      </c>
      <c r="C13395" t="s">
        <v>467</v>
      </c>
      <c r="D13395" s="1">
        <v>43068</v>
      </c>
      <c r="F13395">
        <v>3</v>
      </c>
      <c r="G13395">
        <v>4409</v>
      </c>
      <c r="H13395" t="s">
        <v>1321</v>
      </c>
      <c r="J13395" t="s">
        <v>14</v>
      </c>
      <c r="K13395">
        <v>62</v>
      </c>
      <c r="L13395" t="s">
        <v>15</v>
      </c>
    </row>
    <row r="13396" spans="1:12">
      <c r="A13396" t="e">
        <f ca="1">E00251429284421</f>
        <v>#NAME?</v>
      </c>
      <c r="B13396">
        <v>294</v>
      </c>
      <c r="C13396" t="s">
        <v>61</v>
      </c>
      <c r="D13396" s="1">
        <v>41934</v>
      </c>
      <c r="F13396">
        <v>6</v>
      </c>
      <c r="G13396">
        <v>27800</v>
      </c>
      <c r="H13396" t="s">
        <v>145</v>
      </c>
      <c r="J13396" t="s">
        <v>14</v>
      </c>
      <c r="K13396">
        <v>59</v>
      </c>
      <c r="L13396" t="s">
        <v>15</v>
      </c>
    </row>
    <row r="13397" spans="1:12">
      <c r="A13397" t="e">
        <f ca="1">E00251514740821</f>
        <v>#NAME?</v>
      </c>
      <c r="B13397">
        <v>497</v>
      </c>
      <c r="C13397" t="s">
        <v>141</v>
      </c>
      <c r="D13397" s="1">
        <v>41669</v>
      </c>
      <c r="F13397">
        <v>1</v>
      </c>
      <c r="G13397">
        <v>4556</v>
      </c>
      <c r="H13397" t="s">
        <v>121</v>
      </c>
      <c r="J13397" t="s">
        <v>14</v>
      </c>
      <c r="K13397">
        <v>41</v>
      </c>
      <c r="L13397" t="s">
        <v>15</v>
      </c>
    </row>
    <row r="13398" spans="1:12">
      <c r="A13398" t="e">
        <f ca="1">E00251512352121</f>
        <v>#NAME?</v>
      </c>
      <c r="B13398">
        <v>3527</v>
      </c>
      <c r="C13398" t="s">
        <v>598</v>
      </c>
      <c r="D13398" s="1">
        <v>42193</v>
      </c>
      <c r="F13398">
        <v>1</v>
      </c>
      <c r="G13398">
        <v>92231</v>
      </c>
      <c r="H13398" t="s">
        <v>38</v>
      </c>
      <c r="J13398" t="s">
        <v>14</v>
      </c>
      <c r="K13398">
        <v>53</v>
      </c>
      <c r="L13398" t="s">
        <v>15</v>
      </c>
    </row>
    <row r="13399" spans="1:12">
      <c r="A13399" t="e">
        <f ca="1">E00251512352121</f>
        <v>#NAME?</v>
      </c>
      <c r="B13399">
        <v>3527</v>
      </c>
      <c r="C13399" t="s">
        <v>598</v>
      </c>
      <c r="D13399" s="1">
        <v>42662</v>
      </c>
      <c r="F13399">
        <v>1</v>
      </c>
      <c r="G13399">
        <v>47412</v>
      </c>
      <c r="H13399" t="s">
        <v>874</v>
      </c>
      <c r="J13399" t="s">
        <v>14</v>
      </c>
      <c r="K13399">
        <v>55</v>
      </c>
      <c r="L13399" t="s">
        <v>15</v>
      </c>
    </row>
    <row r="13400" spans="1:12">
      <c r="A13400" t="e">
        <f ca="1">E00251537604521</f>
        <v>#NAME?</v>
      </c>
      <c r="B13400">
        <v>459</v>
      </c>
      <c r="C13400" t="s">
        <v>187</v>
      </c>
      <c r="D13400" s="1">
        <v>42423</v>
      </c>
      <c r="F13400">
        <v>1</v>
      </c>
      <c r="G13400">
        <v>29622</v>
      </c>
      <c r="H13400" t="s">
        <v>453</v>
      </c>
      <c r="J13400" t="s">
        <v>14</v>
      </c>
      <c r="K13400">
        <v>52</v>
      </c>
      <c r="L13400" t="s">
        <v>15</v>
      </c>
    </row>
    <row r="13401" spans="1:12">
      <c r="A13401" t="e">
        <f ca="1">E00251432194221</f>
        <v>#NAME?</v>
      </c>
      <c r="B13401">
        <v>488</v>
      </c>
      <c r="C13401" t="s">
        <v>401</v>
      </c>
      <c r="D13401" s="1">
        <v>42467</v>
      </c>
      <c r="F13401">
        <v>2</v>
      </c>
      <c r="G13401">
        <v>6111</v>
      </c>
      <c r="H13401" t="s">
        <v>937</v>
      </c>
      <c r="J13401" t="s">
        <v>14</v>
      </c>
      <c r="K13401">
        <v>45</v>
      </c>
      <c r="L13401" t="s">
        <v>15</v>
      </c>
    </row>
    <row r="13402" spans="1:12">
      <c r="A13402" t="e">
        <f ca="1">E00251432427121</f>
        <v>#NAME?</v>
      </c>
      <c r="B13402">
        <v>502</v>
      </c>
      <c r="C13402" t="s">
        <v>172</v>
      </c>
      <c r="D13402" s="1">
        <v>41472</v>
      </c>
      <c r="F13402">
        <v>2</v>
      </c>
      <c r="G13402">
        <v>49390</v>
      </c>
      <c r="H13402" t="s">
        <v>59</v>
      </c>
      <c r="J13402" t="s">
        <v>14</v>
      </c>
      <c r="K13402">
        <v>49</v>
      </c>
      <c r="L13402" t="s">
        <v>15</v>
      </c>
    </row>
    <row r="13403" spans="1:12">
      <c r="A13403" t="e">
        <f ca="1">E00251432427121</f>
        <v>#NAME?</v>
      </c>
      <c r="B13403">
        <v>502</v>
      </c>
      <c r="C13403" t="s">
        <v>172</v>
      </c>
      <c r="D13403" s="1">
        <v>41527</v>
      </c>
      <c r="F13403">
        <v>2</v>
      </c>
      <c r="G13403">
        <v>3674</v>
      </c>
      <c r="H13403" t="s">
        <v>281</v>
      </c>
      <c r="J13403" t="s">
        <v>14</v>
      </c>
      <c r="K13403">
        <v>49</v>
      </c>
      <c r="L13403" t="s">
        <v>15</v>
      </c>
    </row>
    <row r="13404" spans="1:12">
      <c r="A13404" t="e">
        <f ca="1">E00251514878421</f>
        <v>#NAME?</v>
      </c>
      <c r="B13404">
        <v>6156</v>
      </c>
      <c r="C13404" t="s">
        <v>352</v>
      </c>
      <c r="D13404" s="1">
        <v>41283</v>
      </c>
      <c r="F13404">
        <v>2</v>
      </c>
      <c r="G13404">
        <v>7822</v>
      </c>
      <c r="H13404" t="s">
        <v>495</v>
      </c>
      <c r="J13404" t="s">
        <v>14</v>
      </c>
      <c r="K13404">
        <v>54</v>
      </c>
      <c r="L13404" t="s">
        <v>22</v>
      </c>
    </row>
    <row r="13405" spans="1:12">
      <c r="A13405" t="e">
        <f ca="1">E00251432194221</f>
        <v>#NAME?</v>
      </c>
      <c r="B13405">
        <v>488</v>
      </c>
      <c r="C13405" t="s">
        <v>401</v>
      </c>
      <c r="D13405" s="1">
        <v>41978</v>
      </c>
      <c r="F13405">
        <v>3</v>
      </c>
      <c r="G13405">
        <v>6111</v>
      </c>
      <c r="H13405" t="s">
        <v>937</v>
      </c>
      <c r="J13405" t="s">
        <v>14</v>
      </c>
      <c r="K13405">
        <v>43</v>
      </c>
      <c r="L13405" t="s">
        <v>15</v>
      </c>
    </row>
    <row r="13406" spans="1:12">
      <c r="A13406" t="e">
        <f ca="1">E00251429206321</f>
        <v>#NAME?</v>
      </c>
      <c r="B13406">
        <v>307</v>
      </c>
      <c r="C13406" t="s">
        <v>210</v>
      </c>
      <c r="D13406" s="1">
        <v>42201</v>
      </c>
      <c r="F13406">
        <v>1</v>
      </c>
      <c r="G13406">
        <v>2113</v>
      </c>
      <c r="H13406" t="s">
        <v>579</v>
      </c>
      <c r="J13406" t="s">
        <v>14</v>
      </c>
      <c r="K13406">
        <v>57</v>
      </c>
      <c r="L13406" t="s">
        <v>15</v>
      </c>
    </row>
    <row r="13407" spans="1:12">
      <c r="A13407" t="e">
        <f ca="1">E00251429206321</f>
        <v>#NAME?</v>
      </c>
      <c r="B13407">
        <v>307</v>
      </c>
      <c r="C13407" t="s">
        <v>210</v>
      </c>
      <c r="D13407" s="1">
        <v>42524</v>
      </c>
      <c r="F13407">
        <v>1</v>
      </c>
      <c r="G13407">
        <v>4779</v>
      </c>
      <c r="H13407" t="s">
        <v>231</v>
      </c>
      <c r="J13407" t="s">
        <v>14</v>
      </c>
      <c r="K13407">
        <v>58</v>
      </c>
      <c r="L13407" t="s">
        <v>15</v>
      </c>
    </row>
    <row r="13408" spans="1:12">
      <c r="A13408" t="e">
        <f ca="1">E00251429284421</f>
        <v>#NAME?</v>
      </c>
      <c r="B13408">
        <v>292</v>
      </c>
      <c r="C13408" t="s">
        <v>467</v>
      </c>
      <c r="D13408" s="1">
        <v>41934</v>
      </c>
      <c r="F13408">
        <v>3</v>
      </c>
      <c r="G13408">
        <v>49390</v>
      </c>
      <c r="H13408" t="s">
        <v>59</v>
      </c>
      <c r="J13408" t="s">
        <v>14</v>
      </c>
      <c r="K13408">
        <v>59</v>
      </c>
      <c r="L13408" t="s">
        <v>15</v>
      </c>
    </row>
    <row r="13409" spans="1:12">
      <c r="A13409" t="e">
        <f ca="1">E00251432194221</f>
        <v>#NAME?</v>
      </c>
      <c r="B13409">
        <v>488</v>
      </c>
      <c r="C13409" t="s">
        <v>401</v>
      </c>
      <c r="D13409" s="1">
        <v>42249</v>
      </c>
      <c r="F13409">
        <v>2</v>
      </c>
      <c r="G13409">
        <v>4019</v>
      </c>
      <c r="H13409" t="s">
        <v>26</v>
      </c>
      <c r="J13409" t="s">
        <v>14</v>
      </c>
      <c r="K13409">
        <v>44</v>
      </c>
      <c r="L13409" t="s">
        <v>15</v>
      </c>
    </row>
    <row r="13410" spans="1:12">
      <c r="A13410" t="e">
        <f ca="1">E00251514878421</f>
        <v>#NAME?</v>
      </c>
      <c r="B13410">
        <v>6156</v>
      </c>
      <c r="C13410" t="s">
        <v>352</v>
      </c>
      <c r="D13410" s="1">
        <v>41409</v>
      </c>
      <c r="F13410">
        <v>1</v>
      </c>
      <c r="G13410">
        <v>7829</v>
      </c>
      <c r="H13410" t="s">
        <v>899</v>
      </c>
      <c r="J13410" t="s">
        <v>14</v>
      </c>
      <c r="K13410">
        <v>55</v>
      </c>
      <c r="L13410" t="s">
        <v>22</v>
      </c>
    </row>
    <row r="13411" spans="1:12">
      <c r="A13411" t="e">
        <f ca="1">E00251514878421</f>
        <v>#NAME?</v>
      </c>
      <c r="B13411">
        <v>6156</v>
      </c>
      <c r="C13411" t="s">
        <v>352</v>
      </c>
      <c r="D13411" s="1">
        <v>41624</v>
      </c>
      <c r="F13411">
        <v>1</v>
      </c>
      <c r="G13411">
        <v>7872</v>
      </c>
      <c r="H13411" t="s">
        <v>458</v>
      </c>
      <c r="J13411" t="s">
        <v>14</v>
      </c>
      <c r="K13411">
        <v>55</v>
      </c>
      <c r="L13411" t="s">
        <v>22</v>
      </c>
    </row>
    <row r="13412" spans="1:12">
      <c r="A13412" t="e">
        <f ca="1">E00251532254321</f>
        <v>#NAME?</v>
      </c>
      <c r="B13412">
        <v>481</v>
      </c>
      <c r="C13412" t="s">
        <v>402</v>
      </c>
      <c r="D13412" s="1">
        <v>42870</v>
      </c>
      <c r="F13412">
        <v>6</v>
      </c>
      <c r="G13412">
        <v>6262</v>
      </c>
      <c r="H13412" t="s">
        <v>590</v>
      </c>
      <c r="J13412" t="s">
        <v>14</v>
      </c>
      <c r="K13412">
        <v>53</v>
      </c>
      <c r="L13412" t="s">
        <v>15</v>
      </c>
    </row>
    <row r="13413" spans="1:12">
      <c r="A13413" t="e">
        <f ca="1">E00251429284421</f>
        <v>#NAME?</v>
      </c>
      <c r="B13413">
        <v>292</v>
      </c>
      <c r="C13413" t="s">
        <v>467</v>
      </c>
      <c r="D13413" s="1">
        <v>42054</v>
      </c>
      <c r="F13413">
        <v>4</v>
      </c>
      <c r="G13413">
        <v>2141</v>
      </c>
      <c r="H13413" t="s">
        <v>614</v>
      </c>
      <c r="J13413" t="s">
        <v>14</v>
      </c>
      <c r="K13413">
        <v>59</v>
      </c>
      <c r="L13413" t="s">
        <v>15</v>
      </c>
    </row>
    <row r="13414" spans="1:12">
      <c r="A13414" t="e">
        <f ca="1">E00251429284421</f>
        <v>#NAME?</v>
      </c>
      <c r="B13414">
        <v>292</v>
      </c>
      <c r="C13414" t="s">
        <v>467</v>
      </c>
      <c r="D13414" s="1">
        <v>42384</v>
      </c>
      <c r="F13414">
        <v>1</v>
      </c>
      <c r="G13414">
        <v>5990</v>
      </c>
      <c r="H13414" t="s">
        <v>60</v>
      </c>
      <c r="J13414" t="s">
        <v>14</v>
      </c>
      <c r="K13414">
        <v>60</v>
      </c>
      <c r="L13414" t="s">
        <v>15</v>
      </c>
    </row>
    <row r="13415" spans="1:12">
      <c r="A13415" t="e">
        <f ca="1">E00251514247321</f>
        <v>#NAME?</v>
      </c>
      <c r="B13415">
        <v>448</v>
      </c>
      <c r="C13415" t="s">
        <v>112</v>
      </c>
      <c r="D13415" s="1">
        <v>42264</v>
      </c>
      <c r="F13415">
        <v>4</v>
      </c>
      <c r="G13415">
        <v>4660</v>
      </c>
      <c r="H13415" t="s">
        <v>215</v>
      </c>
      <c r="J13415" t="s">
        <v>14</v>
      </c>
      <c r="K13415">
        <v>62</v>
      </c>
      <c r="L13415" t="s">
        <v>15</v>
      </c>
    </row>
    <row r="13416" spans="1:12">
      <c r="A13416" t="e">
        <f ca="1">E00251432427121</f>
        <v>#NAME?</v>
      </c>
      <c r="B13416">
        <v>6156</v>
      </c>
      <c r="C13416" t="s">
        <v>352</v>
      </c>
      <c r="D13416" s="1">
        <v>43010</v>
      </c>
      <c r="F13416">
        <v>3</v>
      </c>
      <c r="G13416">
        <v>22800</v>
      </c>
      <c r="H13416" t="s">
        <v>35</v>
      </c>
      <c r="J13416" t="s">
        <v>14</v>
      </c>
      <c r="K13416">
        <v>53</v>
      </c>
      <c r="L13416" t="s">
        <v>15</v>
      </c>
    </row>
    <row r="13417" spans="1:12">
      <c r="A13417" t="e">
        <f ca="1">E00251432427121</f>
        <v>#NAME?</v>
      </c>
      <c r="B13417">
        <v>6156</v>
      </c>
      <c r="C13417" t="s">
        <v>352</v>
      </c>
      <c r="D13417" s="1">
        <v>43010</v>
      </c>
      <c r="F13417">
        <v>3</v>
      </c>
      <c r="G13417">
        <v>49390</v>
      </c>
      <c r="H13417" t="s">
        <v>59</v>
      </c>
      <c r="J13417" t="s">
        <v>14</v>
      </c>
      <c r="K13417">
        <v>53</v>
      </c>
      <c r="L13417" t="s">
        <v>15</v>
      </c>
    </row>
    <row r="13418" spans="1:12">
      <c r="A13418" t="e">
        <f ca="1">E00251430249221</f>
        <v>#NAME?</v>
      </c>
      <c r="B13418">
        <v>498</v>
      </c>
      <c r="C13418" t="s">
        <v>591</v>
      </c>
      <c r="D13418" s="1">
        <v>43087</v>
      </c>
      <c r="F13418">
        <v>1</v>
      </c>
      <c r="G13418">
        <v>27800</v>
      </c>
      <c r="H13418" t="s">
        <v>145</v>
      </c>
      <c r="J13418" t="s">
        <v>14</v>
      </c>
      <c r="K13418">
        <v>67</v>
      </c>
      <c r="L13418" t="s">
        <v>15</v>
      </c>
    </row>
    <row r="13419" spans="1:12">
      <c r="A13419" t="e">
        <f ca="1">E00251427397821</f>
        <v>#NAME?</v>
      </c>
      <c r="B13419">
        <v>10</v>
      </c>
      <c r="C13419" t="s">
        <v>18</v>
      </c>
      <c r="D13419" s="1">
        <v>43042</v>
      </c>
      <c r="F13419">
        <v>1</v>
      </c>
      <c r="G13419">
        <v>36610</v>
      </c>
      <c r="H13419" t="s">
        <v>415</v>
      </c>
      <c r="J13419" t="s">
        <v>14</v>
      </c>
      <c r="K13419">
        <v>66</v>
      </c>
      <c r="L13419" t="s">
        <v>15</v>
      </c>
    </row>
    <row r="13420" spans="1:12">
      <c r="A13420" t="e">
        <f ca="1">E00251514878421</f>
        <v>#NAME?</v>
      </c>
      <c r="B13420">
        <v>6156</v>
      </c>
      <c r="C13420" t="s">
        <v>352</v>
      </c>
      <c r="D13420" s="1">
        <v>42648</v>
      </c>
      <c r="F13420">
        <v>1</v>
      </c>
      <c r="G13420">
        <v>7862</v>
      </c>
      <c r="H13420" t="s">
        <v>27</v>
      </c>
      <c r="J13420" t="s">
        <v>14</v>
      </c>
      <c r="K13420">
        <v>58</v>
      </c>
      <c r="L13420" t="s">
        <v>22</v>
      </c>
    </row>
    <row r="13421" spans="1:12">
      <c r="A13421" t="e">
        <f ca="1">E00251532254321</f>
        <v>#NAME?</v>
      </c>
      <c r="B13421">
        <v>485</v>
      </c>
      <c r="C13421" t="s">
        <v>241</v>
      </c>
      <c r="D13421" s="1">
        <v>41745</v>
      </c>
      <c r="F13421">
        <v>4</v>
      </c>
      <c r="G13421">
        <v>6262</v>
      </c>
      <c r="H13421" t="s">
        <v>590</v>
      </c>
      <c r="J13421" t="s">
        <v>14</v>
      </c>
      <c r="K13421">
        <v>49</v>
      </c>
      <c r="L13421" t="s">
        <v>15</v>
      </c>
    </row>
    <row r="13422" spans="1:12">
      <c r="A13422" t="e">
        <f ca="1">E00251532254321</f>
        <v>#NAME?</v>
      </c>
      <c r="B13422">
        <v>485</v>
      </c>
      <c r="C13422" t="s">
        <v>241</v>
      </c>
      <c r="D13422" s="1">
        <v>42472</v>
      </c>
      <c r="F13422">
        <v>2</v>
      </c>
      <c r="G13422">
        <v>25000</v>
      </c>
      <c r="H13422" t="s">
        <v>178</v>
      </c>
      <c r="J13422" t="s">
        <v>14</v>
      </c>
      <c r="K13422">
        <v>51</v>
      </c>
      <c r="L13422" t="s">
        <v>15</v>
      </c>
    </row>
    <row r="13423" spans="1:12">
      <c r="A13423" t="e">
        <f ca="1">E00251429284421</f>
        <v>#NAME?</v>
      </c>
      <c r="B13423">
        <v>292</v>
      </c>
      <c r="C13423" t="s">
        <v>467</v>
      </c>
      <c r="D13423" s="1">
        <v>43068</v>
      </c>
      <c r="F13423">
        <v>6</v>
      </c>
      <c r="G13423">
        <v>4019</v>
      </c>
      <c r="H13423" t="s">
        <v>26</v>
      </c>
      <c r="J13423" t="s">
        <v>14</v>
      </c>
      <c r="K13423">
        <v>62</v>
      </c>
      <c r="L13423" t="s">
        <v>15</v>
      </c>
    </row>
    <row r="13424" spans="1:12">
      <c r="A13424" t="e">
        <f ca="1">E00251429284421</f>
        <v>#NAME?</v>
      </c>
      <c r="B13424">
        <v>292</v>
      </c>
      <c r="C13424" t="s">
        <v>467</v>
      </c>
      <c r="D13424" s="1">
        <v>43081</v>
      </c>
      <c r="F13424">
        <v>4</v>
      </c>
      <c r="G13424">
        <v>2720</v>
      </c>
      <c r="H13424" t="s">
        <v>65</v>
      </c>
      <c r="J13424" t="s">
        <v>14</v>
      </c>
      <c r="K13424">
        <v>62</v>
      </c>
      <c r="L13424" t="s">
        <v>15</v>
      </c>
    </row>
    <row r="13425" spans="1:12">
      <c r="A13425" t="e">
        <f ca="1">E00251429284421</f>
        <v>#NAME?</v>
      </c>
      <c r="B13425">
        <v>753</v>
      </c>
      <c r="C13425" t="s">
        <v>545</v>
      </c>
      <c r="D13425" s="1">
        <v>42748</v>
      </c>
      <c r="E13425">
        <v>0</v>
      </c>
      <c r="F13425">
        <v>1</v>
      </c>
      <c r="G13425">
        <v>72670</v>
      </c>
      <c r="H13425" t="s">
        <v>223</v>
      </c>
      <c r="J13425" t="s">
        <v>34</v>
      </c>
      <c r="K13425">
        <v>61</v>
      </c>
      <c r="L13425" t="s">
        <v>15</v>
      </c>
    </row>
    <row r="13426" spans="1:12">
      <c r="A13426" t="e">
        <f ca="1">E00251432427121</f>
        <v>#NAME?</v>
      </c>
      <c r="B13426">
        <v>6156</v>
      </c>
      <c r="C13426" t="s">
        <v>352</v>
      </c>
      <c r="D13426" s="1">
        <v>42606</v>
      </c>
      <c r="F13426">
        <v>2</v>
      </c>
      <c r="G13426">
        <v>49390</v>
      </c>
      <c r="H13426" t="s">
        <v>59</v>
      </c>
      <c r="J13426" t="s">
        <v>14</v>
      </c>
      <c r="K13426">
        <v>52</v>
      </c>
      <c r="L13426" t="s">
        <v>15</v>
      </c>
    </row>
    <row r="13427" spans="1:12">
      <c r="A13427" t="e">
        <f ca="1">E00251532102121</f>
        <v>#NAME?</v>
      </c>
      <c r="B13427">
        <v>497</v>
      </c>
      <c r="C13427" t="s">
        <v>141</v>
      </c>
      <c r="D13427" s="1">
        <v>41570</v>
      </c>
      <c r="F13427">
        <v>1</v>
      </c>
      <c r="G13427">
        <v>27800</v>
      </c>
      <c r="H13427" t="s">
        <v>145</v>
      </c>
      <c r="J13427" t="s">
        <v>14</v>
      </c>
      <c r="K13427">
        <v>45</v>
      </c>
      <c r="L13427" t="s">
        <v>15</v>
      </c>
    </row>
    <row r="13428" spans="1:12">
      <c r="A13428" t="e">
        <f ca="1">E00251532102121</f>
        <v>#NAME?</v>
      </c>
      <c r="B13428">
        <v>497</v>
      </c>
      <c r="C13428" t="s">
        <v>141</v>
      </c>
      <c r="D13428" s="1">
        <v>41960</v>
      </c>
      <c r="F13428">
        <v>1</v>
      </c>
      <c r="G13428">
        <v>83109</v>
      </c>
      <c r="H13428" t="s">
        <v>989</v>
      </c>
      <c r="J13428" t="s">
        <v>14</v>
      </c>
      <c r="K13428">
        <v>46</v>
      </c>
      <c r="L13428" t="s">
        <v>15</v>
      </c>
    </row>
    <row r="13429" spans="1:12">
      <c r="A13429" t="e">
        <f ca="1">E00251429309821</f>
        <v>#NAME?</v>
      </c>
      <c r="B13429">
        <v>291</v>
      </c>
      <c r="C13429" t="s">
        <v>160</v>
      </c>
      <c r="D13429" s="1">
        <v>41082</v>
      </c>
      <c r="F13429">
        <v>2</v>
      </c>
      <c r="G13429">
        <v>4019</v>
      </c>
      <c r="H13429" t="s">
        <v>26</v>
      </c>
      <c r="J13429" t="s">
        <v>14</v>
      </c>
      <c r="K13429">
        <v>63</v>
      </c>
      <c r="L13429" t="s">
        <v>15</v>
      </c>
    </row>
    <row r="13430" spans="1:12">
      <c r="A13430" t="e">
        <f ca="1">E00251429309821</f>
        <v>#NAME?</v>
      </c>
      <c r="B13430">
        <v>291</v>
      </c>
      <c r="C13430" t="s">
        <v>160</v>
      </c>
      <c r="D13430" s="1">
        <v>41759</v>
      </c>
      <c r="F13430">
        <v>3</v>
      </c>
      <c r="G13430">
        <v>4019</v>
      </c>
      <c r="H13430" t="s">
        <v>26</v>
      </c>
      <c r="J13430" t="s">
        <v>14</v>
      </c>
      <c r="K13430">
        <v>65</v>
      </c>
      <c r="L13430" t="s">
        <v>15</v>
      </c>
    </row>
    <row r="13431" spans="1:12">
      <c r="A13431" t="e">
        <f ca="1">E00251512525621</f>
        <v>#NAME?</v>
      </c>
      <c r="B13431">
        <v>48</v>
      </c>
      <c r="C13431" t="s">
        <v>249</v>
      </c>
      <c r="D13431" s="1">
        <v>42678</v>
      </c>
      <c r="F13431">
        <v>1</v>
      </c>
      <c r="G13431">
        <v>4019</v>
      </c>
      <c r="H13431" t="s">
        <v>26</v>
      </c>
      <c r="J13431" t="s">
        <v>14</v>
      </c>
      <c r="K13431">
        <v>67</v>
      </c>
      <c r="L13431" t="s">
        <v>15</v>
      </c>
    </row>
    <row r="13432" spans="1:12">
      <c r="A13432" t="e">
        <f ca="1">E00251528868321</f>
        <v>#NAME?</v>
      </c>
      <c r="B13432">
        <v>276</v>
      </c>
      <c r="C13432" t="s">
        <v>122</v>
      </c>
      <c r="D13432" s="1">
        <v>42367</v>
      </c>
      <c r="F13432">
        <v>1</v>
      </c>
      <c r="G13432">
        <v>4019</v>
      </c>
      <c r="H13432" t="s">
        <v>26</v>
      </c>
      <c r="J13432" t="s">
        <v>14</v>
      </c>
      <c r="K13432">
        <v>58</v>
      </c>
      <c r="L13432" t="s">
        <v>15</v>
      </c>
    </row>
    <row r="13433" spans="1:12">
      <c r="A13433" t="e">
        <f ca="1">E00251429215721</f>
        <v>#NAME?</v>
      </c>
      <c r="B13433">
        <v>295</v>
      </c>
      <c r="C13433" t="s">
        <v>435</v>
      </c>
      <c r="D13433" s="1">
        <v>41894</v>
      </c>
      <c r="F13433">
        <v>2</v>
      </c>
      <c r="G13433">
        <v>30000</v>
      </c>
      <c r="H13433" t="s">
        <v>144</v>
      </c>
      <c r="J13433" t="s">
        <v>14</v>
      </c>
      <c r="K13433">
        <v>58</v>
      </c>
      <c r="L13433" t="s">
        <v>15</v>
      </c>
    </row>
    <row r="13434" spans="1:12">
      <c r="A13434" t="e">
        <f ca="1">E00251429206321</f>
        <v>#NAME?</v>
      </c>
      <c r="B13434">
        <v>307</v>
      </c>
      <c r="C13434" t="s">
        <v>210</v>
      </c>
      <c r="D13434" s="1">
        <v>42493</v>
      </c>
      <c r="F13434">
        <v>3</v>
      </c>
      <c r="G13434">
        <v>2750</v>
      </c>
      <c r="H13434" t="s">
        <v>114</v>
      </c>
      <c r="J13434" t="s">
        <v>14</v>
      </c>
      <c r="K13434">
        <v>58</v>
      </c>
      <c r="L13434" t="s">
        <v>15</v>
      </c>
    </row>
    <row r="13435" spans="1:12">
      <c r="A13435" t="e">
        <f ca="1">E00251510764721</f>
        <v>#NAME?</v>
      </c>
      <c r="B13435">
        <v>122</v>
      </c>
      <c r="C13435" t="s">
        <v>522</v>
      </c>
      <c r="D13435" s="1">
        <v>42860</v>
      </c>
      <c r="F13435">
        <v>2</v>
      </c>
      <c r="G13435">
        <v>8362</v>
      </c>
      <c r="H13435" t="s">
        <v>136</v>
      </c>
      <c r="J13435" t="s">
        <v>14</v>
      </c>
      <c r="K13435">
        <v>49</v>
      </c>
      <c r="L13435" t="s">
        <v>15</v>
      </c>
    </row>
    <row r="13436" spans="1:12">
      <c r="A13436" t="e">
        <f ca="1">E00251510764721</f>
        <v>#NAME?</v>
      </c>
      <c r="B13436">
        <v>122</v>
      </c>
      <c r="C13436" t="s">
        <v>522</v>
      </c>
      <c r="D13436" s="1">
        <v>42860</v>
      </c>
      <c r="F13436">
        <v>4</v>
      </c>
      <c r="G13436">
        <v>6039</v>
      </c>
      <c r="H13436" t="s">
        <v>573</v>
      </c>
      <c r="J13436" t="s">
        <v>14</v>
      </c>
      <c r="K13436">
        <v>49</v>
      </c>
      <c r="L13436" t="s">
        <v>15</v>
      </c>
    </row>
    <row r="13437" spans="1:12">
      <c r="A13437" t="e">
        <f ca="1">E00251429309821</f>
        <v>#NAME?</v>
      </c>
      <c r="B13437">
        <v>291</v>
      </c>
      <c r="C13437" t="s">
        <v>160</v>
      </c>
      <c r="D13437" s="1">
        <v>41345</v>
      </c>
      <c r="F13437">
        <v>2</v>
      </c>
      <c r="G13437">
        <v>4019</v>
      </c>
      <c r="H13437" t="s">
        <v>26</v>
      </c>
      <c r="J13437" t="s">
        <v>14</v>
      </c>
      <c r="K13437">
        <v>64</v>
      </c>
      <c r="L13437" t="s">
        <v>15</v>
      </c>
    </row>
    <row r="13438" spans="1:12">
      <c r="A13438" t="e">
        <f ca="1">E00251528938321</f>
        <v>#NAME?</v>
      </c>
      <c r="B13438">
        <v>291</v>
      </c>
      <c r="C13438" t="s">
        <v>160</v>
      </c>
      <c r="D13438" s="1">
        <v>42045</v>
      </c>
      <c r="F13438">
        <v>2</v>
      </c>
      <c r="G13438">
        <v>4019</v>
      </c>
      <c r="H13438" t="s">
        <v>26</v>
      </c>
      <c r="J13438" t="s">
        <v>14</v>
      </c>
      <c r="K13438">
        <v>56</v>
      </c>
      <c r="L13438" t="s">
        <v>15</v>
      </c>
    </row>
    <row r="13439" spans="1:12">
      <c r="A13439" t="e">
        <f ca="1">E00251616256121</f>
        <v>#NAME?</v>
      </c>
      <c r="B13439">
        <v>491</v>
      </c>
      <c r="C13439" t="s">
        <v>567</v>
      </c>
      <c r="D13439" s="1">
        <v>42968</v>
      </c>
      <c r="F13439">
        <v>1</v>
      </c>
      <c r="G13439">
        <v>9198</v>
      </c>
      <c r="H13439" t="s">
        <v>229</v>
      </c>
      <c r="J13439" t="s">
        <v>14</v>
      </c>
      <c r="K13439">
        <v>60</v>
      </c>
      <c r="L13439" t="s">
        <v>15</v>
      </c>
    </row>
    <row r="13440" spans="1:12">
      <c r="A13440" t="e">
        <f ca="1">E00251528938321</f>
        <v>#NAME?</v>
      </c>
      <c r="B13440">
        <v>291</v>
      </c>
      <c r="C13440" t="s">
        <v>160</v>
      </c>
      <c r="D13440" s="1">
        <v>42139</v>
      </c>
      <c r="F13440">
        <v>1</v>
      </c>
      <c r="G13440">
        <v>496</v>
      </c>
      <c r="H13440" t="s">
        <v>190</v>
      </c>
      <c r="J13440" t="s">
        <v>14</v>
      </c>
      <c r="K13440">
        <v>56</v>
      </c>
      <c r="L13440" t="s">
        <v>15</v>
      </c>
    </row>
    <row r="13441" spans="1:12">
      <c r="A13441" t="e">
        <f ca="1">E00251528938321</f>
        <v>#NAME?</v>
      </c>
      <c r="B13441">
        <v>291</v>
      </c>
      <c r="C13441" t="s">
        <v>160</v>
      </c>
      <c r="D13441" s="1">
        <v>42319</v>
      </c>
      <c r="F13441">
        <v>1</v>
      </c>
      <c r="G13441">
        <v>7262</v>
      </c>
      <c r="H13441" t="s">
        <v>198</v>
      </c>
      <c r="J13441" t="s">
        <v>14</v>
      </c>
      <c r="K13441">
        <v>57</v>
      </c>
      <c r="L13441" t="s">
        <v>15</v>
      </c>
    </row>
    <row r="13442" spans="1:12">
      <c r="A13442" t="e">
        <f ca="1">E00251528938321</f>
        <v>#NAME?</v>
      </c>
      <c r="B13442">
        <v>291</v>
      </c>
      <c r="C13442" t="s">
        <v>160</v>
      </c>
      <c r="D13442" s="1">
        <v>42340</v>
      </c>
      <c r="F13442">
        <v>2</v>
      </c>
      <c r="G13442">
        <v>496</v>
      </c>
      <c r="H13442" t="s">
        <v>190</v>
      </c>
      <c r="J13442" t="s">
        <v>14</v>
      </c>
      <c r="K13442">
        <v>57</v>
      </c>
      <c r="L13442" t="s">
        <v>15</v>
      </c>
    </row>
    <row r="13443" spans="1:12">
      <c r="A13443" t="e">
        <f ca="1">E00251528938321</f>
        <v>#NAME?</v>
      </c>
      <c r="B13443">
        <v>291</v>
      </c>
      <c r="C13443" t="s">
        <v>160</v>
      </c>
      <c r="D13443" s="1">
        <v>42402</v>
      </c>
      <c r="F13443">
        <v>1</v>
      </c>
      <c r="G13443">
        <v>2740</v>
      </c>
      <c r="H13443" t="s">
        <v>808</v>
      </c>
      <c r="J13443" t="s">
        <v>14</v>
      </c>
      <c r="K13443">
        <v>57</v>
      </c>
      <c r="L13443" t="s">
        <v>15</v>
      </c>
    </row>
    <row r="13444" spans="1:12">
      <c r="A13444" t="e">
        <f ca="1">E00251429206321</f>
        <v>#NAME?</v>
      </c>
      <c r="B13444">
        <v>307</v>
      </c>
      <c r="C13444" t="s">
        <v>210</v>
      </c>
      <c r="D13444" s="1">
        <v>40956</v>
      </c>
      <c r="F13444">
        <v>1</v>
      </c>
      <c r="G13444">
        <v>9953</v>
      </c>
      <c r="H13444" t="s">
        <v>661</v>
      </c>
      <c r="J13444" t="s">
        <v>14</v>
      </c>
      <c r="K13444">
        <v>54</v>
      </c>
      <c r="L13444" t="s">
        <v>15</v>
      </c>
    </row>
    <row r="13445" spans="1:12">
      <c r="A13445" t="e">
        <f ca="1">E00251429206321</f>
        <v>#NAME?</v>
      </c>
      <c r="B13445">
        <v>307</v>
      </c>
      <c r="C13445" t="s">
        <v>210</v>
      </c>
      <c r="D13445" s="1">
        <v>42466</v>
      </c>
      <c r="F13445">
        <v>1</v>
      </c>
      <c r="G13445">
        <v>78650</v>
      </c>
      <c r="H13445" t="s">
        <v>414</v>
      </c>
      <c r="J13445" t="s">
        <v>14</v>
      </c>
      <c r="K13445">
        <v>58</v>
      </c>
      <c r="L13445" t="s">
        <v>22</v>
      </c>
    </row>
    <row r="13446" spans="1:12">
      <c r="A13446" t="e">
        <f ca="1">E00251427221921</f>
        <v>#NAME?</v>
      </c>
      <c r="B13446">
        <v>10</v>
      </c>
      <c r="C13446" t="s">
        <v>18</v>
      </c>
      <c r="D13446" s="1">
        <v>42774</v>
      </c>
      <c r="F13446">
        <v>1</v>
      </c>
      <c r="G13446">
        <v>2749</v>
      </c>
      <c r="H13446" t="s">
        <v>147</v>
      </c>
      <c r="J13446" t="s">
        <v>14</v>
      </c>
      <c r="K13446">
        <v>60</v>
      </c>
      <c r="L13446" t="s">
        <v>15</v>
      </c>
    </row>
    <row r="13447" spans="1:12">
      <c r="A13447" t="e">
        <f ca="1">E00251528938321</f>
        <v>#NAME?</v>
      </c>
      <c r="B13447">
        <v>291</v>
      </c>
      <c r="C13447" t="s">
        <v>160</v>
      </c>
      <c r="D13447" s="1">
        <v>42402</v>
      </c>
      <c r="F13447">
        <v>4</v>
      </c>
      <c r="G13447">
        <v>496</v>
      </c>
      <c r="H13447" t="s">
        <v>190</v>
      </c>
      <c r="J13447" t="s">
        <v>14</v>
      </c>
      <c r="K13447">
        <v>57</v>
      </c>
      <c r="L13447" t="s">
        <v>15</v>
      </c>
    </row>
    <row r="13448" spans="1:12">
      <c r="A13448" t="e">
        <f ca="1">E00251528938321</f>
        <v>#NAME?</v>
      </c>
      <c r="B13448">
        <v>291</v>
      </c>
      <c r="C13448" t="s">
        <v>160</v>
      </c>
      <c r="D13448" s="1">
        <v>42565</v>
      </c>
      <c r="F13448">
        <v>4</v>
      </c>
      <c r="G13448">
        <v>4019</v>
      </c>
      <c r="H13448" t="s">
        <v>26</v>
      </c>
      <c r="J13448" t="s">
        <v>14</v>
      </c>
      <c r="K13448">
        <v>57</v>
      </c>
      <c r="L13448" t="s">
        <v>15</v>
      </c>
    </row>
    <row r="13449" spans="1:12">
      <c r="A13449" t="e">
        <f ca="1">E00251427221921</f>
        <v>#NAME?</v>
      </c>
      <c r="B13449">
        <v>10</v>
      </c>
      <c r="C13449" t="s">
        <v>18</v>
      </c>
      <c r="D13449" s="1">
        <v>42775</v>
      </c>
      <c r="F13449">
        <v>1</v>
      </c>
      <c r="G13449">
        <v>2749</v>
      </c>
      <c r="H13449" t="s">
        <v>147</v>
      </c>
      <c r="J13449" t="s">
        <v>14</v>
      </c>
      <c r="K13449">
        <v>60</v>
      </c>
      <c r="L13449" t="s">
        <v>15</v>
      </c>
    </row>
    <row r="13450" spans="1:12">
      <c r="A13450" t="e">
        <f ca="1">E00251537604521</f>
        <v>#NAME?</v>
      </c>
      <c r="B13450">
        <v>459</v>
      </c>
      <c r="C13450" t="s">
        <v>187</v>
      </c>
      <c r="D13450" s="1">
        <v>42339</v>
      </c>
      <c r="F13450">
        <v>2</v>
      </c>
      <c r="G13450">
        <v>7295</v>
      </c>
      <c r="H13450" t="s">
        <v>76</v>
      </c>
      <c r="J13450" t="s">
        <v>14</v>
      </c>
      <c r="K13450">
        <v>51</v>
      </c>
      <c r="L13450" t="s">
        <v>15</v>
      </c>
    </row>
    <row r="13451" spans="1:12">
      <c r="A13451" t="e">
        <f ca="1">E00251428403021</f>
        <v>#NAME?</v>
      </c>
      <c r="B13451">
        <v>66</v>
      </c>
      <c r="C13451" t="s">
        <v>134</v>
      </c>
      <c r="D13451" s="1">
        <v>42782</v>
      </c>
      <c r="F13451">
        <v>1</v>
      </c>
      <c r="G13451">
        <v>27800</v>
      </c>
      <c r="H13451" t="s">
        <v>145</v>
      </c>
      <c r="J13451" t="s">
        <v>14</v>
      </c>
      <c r="K13451">
        <v>45</v>
      </c>
      <c r="L13451" t="s">
        <v>15</v>
      </c>
    </row>
    <row r="13452" spans="1:12">
      <c r="A13452" t="e">
        <f ca="1">E00251715551121</f>
        <v>#NAME?</v>
      </c>
      <c r="B13452">
        <v>62</v>
      </c>
      <c r="C13452" t="s">
        <v>20</v>
      </c>
      <c r="D13452" s="1">
        <v>42159</v>
      </c>
      <c r="F13452">
        <v>1</v>
      </c>
      <c r="G13452">
        <v>6929</v>
      </c>
      <c r="H13452" t="s">
        <v>36</v>
      </c>
      <c r="J13452" t="s">
        <v>14</v>
      </c>
      <c r="K13452">
        <v>45</v>
      </c>
      <c r="L13452" t="s">
        <v>15</v>
      </c>
    </row>
    <row r="13453" spans="1:12">
      <c r="A13453" t="e">
        <f ca="1">E00251528565821</f>
        <v>#NAME?</v>
      </c>
      <c r="B13453">
        <v>307</v>
      </c>
      <c r="C13453" t="s">
        <v>210</v>
      </c>
      <c r="D13453" s="1">
        <v>41011</v>
      </c>
      <c r="F13453">
        <v>1</v>
      </c>
      <c r="G13453">
        <v>462</v>
      </c>
      <c r="H13453" t="s">
        <v>288</v>
      </c>
      <c r="J13453" t="s">
        <v>14</v>
      </c>
      <c r="K13453">
        <v>52</v>
      </c>
      <c r="L13453" t="s">
        <v>15</v>
      </c>
    </row>
    <row r="13454" spans="1:12">
      <c r="A13454" t="e">
        <f ca="1">E00251528565821</f>
        <v>#NAME?</v>
      </c>
      <c r="B13454">
        <v>307</v>
      </c>
      <c r="C13454" t="s">
        <v>210</v>
      </c>
      <c r="D13454" s="1">
        <v>41431</v>
      </c>
      <c r="F13454">
        <v>1</v>
      </c>
      <c r="G13454">
        <v>27800</v>
      </c>
      <c r="H13454" t="s">
        <v>145</v>
      </c>
      <c r="J13454" t="s">
        <v>14</v>
      </c>
      <c r="K13454">
        <v>54</v>
      </c>
      <c r="L13454" t="s">
        <v>15</v>
      </c>
    </row>
    <row r="13455" spans="1:12">
      <c r="A13455" t="e">
        <f ca="1">E00251528565821</f>
        <v>#NAME?</v>
      </c>
      <c r="B13455">
        <v>307</v>
      </c>
      <c r="C13455" t="s">
        <v>210</v>
      </c>
      <c r="D13455" s="1">
        <v>42677</v>
      </c>
      <c r="F13455">
        <v>1</v>
      </c>
      <c r="G13455">
        <v>4189</v>
      </c>
      <c r="H13455" t="s">
        <v>335</v>
      </c>
      <c r="J13455" t="s">
        <v>14</v>
      </c>
      <c r="K13455">
        <v>57</v>
      </c>
      <c r="L13455" t="s">
        <v>15</v>
      </c>
    </row>
    <row r="13456" spans="1:12">
      <c r="A13456" t="e">
        <f ca="1">E00251510764721</f>
        <v>#NAME?</v>
      </c>
      <c r="B13456">
        <v>122</v>
      </c>
      <c r="C13456" t="s">
        <v>522</v>
      </c>
      <c r="D13456" s="1">
        <v>42326</v>
      </c>
      <c r="F13456">
        <v>2</v>
      </c>
      <c r="G13456">
        <v>78057</v>
      </c>
      <c r="H13456" t="s">
        <v>140</v>
      </c>
      <c r="J13456" t="s">
        <v>14</v>
      </c>
      <c r="K13456">
        <v>48</v>
      </c>
      <c r="L13456" t="s">
        <v>22</v>
      </c>
    </row>
    <row r="13457" spans="1:12">
      <c r="A13457" t="e">
        <f ca="1">E00251424821221</f>
        <v>#NAME?</v>
      </c>
      <c r="B13457">
        <v>122</v>
      </c>
      <c r="C13457" t="s">
        <v>522</v>
      </c>
      <c r="D13457" s="1">
        <v>41164</v>
      </c>
      <c r="F13457">
        <v>2</v>
      </c>
      <c r="G13457">
        <v>25000</v>
      </c>
      <c r="H13457" t="s">
        <v>178</v>
      </c>
      <c r="J13457" t="s">
        <v>14</v>
      </c>
      <c r="K13457">
        <v>56</v>
      </c>
      <c r="L13457" t="s">
        <v>15</v>
      </c>
    </row>
    <row r="13458" spans="1:12">
      <c r="A13458" t="e">
        <f t="shared" ref="A13458:A13463" ca="1" si="128">E00251510737521</f>
        <v>#NAME?</v>
      </c>
      <c r="B13458">
        <v>100</v>
      </c>
      <c r="C13458" t="s">
        <v>54</v>
      </c>
      <c r="D13458" s="1">
        <v>42028</v>
      </c>
      <c r="E13458">
        <v>4</v>
      </c>
      <c r="F13458">
        <v>10</v>
      </c>
      <c r="G13458">
        <v>2869</v>
      </c>
      <c r="H13458" t="s">
        <v>1325</v>
      </c>
      <c r="J13458" t="s">
        <v>34</v>
      </c>
      <c r="K13458">
        <v>65</v>
      </c>
      <c r="L13458" t="s">
        <v>15</v>
      </c>
    </row>
    <row r="13459" spans="1:12">
      <c r="A13459" t="e">
        <f t="shared" ca="1" si="128"/>
        <v>#NAME?</v>
      </c>
      <c r="B13459">
        <v>100</v>
      </c>
      <c r="C13459" t="s">
        <v>54</v>
      </c>
      <c r="D13459" s="1">
        <v>42209</v>
      </c>
      <c r="F13459">
        <v>1</v>
      </c>
      <c r="G13459">
        <v>5528</v>
      </c>
      <c r="H13459" t="s">
        <v>1326</v>
      </c>
      <c r="I13459" t="s">
        <v>56</v>
      </c>
      <c r="J13459" t="s">
        <v>57</v>
      </c>
      <c r="K13459">
        <v>65</v>
      </c>
      <c r="L13459" t="s">
        <v>15</v>
      </c>
    </row>
    <row r="13460" spans="1:12">
      <c r="A13460" t="e">
        <f t="shared" ca="1" si="128"/>
        <v>#NAME?</v>
      </c>
      <c r="B13460">
        <v>122</v>
      </c>
      <c r="C13460" t="s">
        <v>522</v>
      </c>
      <c r="D13460" s="1">
        <v>41652</v>
      </c>
      <c r="F13460">
        <v>3</v>
      </c>
      <c r="G13460">
        <v>4019</v>
      </c>
      <c r="H13460" t="s">
        <v>26</v>
      </c>
      <c r="J13460" t="s">
        <v>14</v>
      </c>
      <c r="K13460">
        <v>64</v>
      </c>
      <c r="L13460" t="s">
        <v>15</v>
      </c>
    </row>
    <row r="13461" spans="1:12">
      <c r="A13461" t="e">
        <f t="shared" ca="1" si="128"/>
        <v>#NAME?</v>
      </c>
      <c r="B13461">
        <v>122</v>
      </c>
      <c r="C13461" t="s">
        <v>522</v>
      </c>
      <c r="D13461" s="1">
        <v>41660</v>
      </c>
      <c r="F13461">
        <v>3</v>
      </c>
      <c r="G13461">
        <v>40390</v>
      </c>
      <c r="H13461" t="s">
        <v>624</v>
      </c>
      <c r="J13461" t="s">
        <v>14</v>
      </c>
      <c r="K13461">
        <v>64</v>
      </c>
      <c r="L13461" t="s">
        <v>15</v>
      </c>
    </row>
    <row r="13462" spans="1:12">
      <c r="A13462" t="e">
        <f t="shared" ca="1" si="128"/>
        <v>#NAME?</v>
      </c>
      <c r="B13462">
        <v>122</v>
      </c>
      <c r="C13462" t="s">
        <v>522</v>
      </c>
      <c r="D13462" s="1">
        <v>41709</v>
      </c>
      <c r="F13462">
        <v>1</v>
      </c>
      <c r="G13462">
        <v>25000</v>
      </c>
      <c r="H13462" t="s">
        <v>178</v>
      </c>
      <c r="J13462" t="s">
        <v>14</v>
      </c>
      <c r="K13462">
        <v>64</v>
      </c>
      <c r="L13462" t="s">
        <v>15</v>
      </c>
    </row>
    <row r="13463" spans="1:12">
      <c r="A13463" t="e">
        <f t="shared" ca="1" si="128"/>
        <v>#NAME?</v>
      </c>
      <c r="B13463">
        <v>122</v>
      </c>
      <c r="C13463" t="s">
        <v>522</v>
      </c>
      <c r="D13463" s="1">
        <v>41709</v>
      </c>
      <c r="F13463">
        <v>2</v>
      </c>
      <c r="G13463">
        <v>40390</v>
      </c>
      <c r="H13463" t="s">
        <v>624</v>
      </c>
      <c r="J13463" t="s">
        <v>14</v>
      </c>
      <c r="K13463">
        <v>64</v>
      </c>
      <c r="L13463" t="s">
        <v>15</v>
      </c>
    </row>
    <row r="13464" spans="1:12">
      <c r="A13464" t="e">
        <f ca="1">E00251528938321</f>
        <v>#NAME?</v>
      </c>
      <c r="B13464">
        <v>291</v>
      </c>
      <c r="C13464" t="s">
        <v>160</v>
      </c>
      <c r="D13464" s="1">
        <v>42752</v>
      </c>
      <c r="F13464">
        <v>3</v>
      </c>
      <c r="G13464">
        <v>3051</v>
      </c>
      <c r="H13464" t="s">
        <v>13</v>
      </c>
      <c r="J13464" t="s">
        <v>14</v>
      </c>
      <c r="K13464">
        <v>58</v>
      </c>
      <c r="L13464" t="s">
        <v>15</v>
      </c>
    </row>
    <row r="13465" spans="1:12">
      <c r="A13465" t="e">
        <f ca="1">E00251510764721</f>
        <v>#NAME?</v>
      </c>
      <c r="B13465">
        <v>122</v>
      </c>
      <c r="C13465" t="s">
        <v>522</v>
      </c>
      <c r="D13465" s="1">
        <v>42643</v>
      </c>
      <c r="F13465">
        <v>2</v>
      </c>
      <c r="G13465">
        <v>60090</v>
      </c>
      <c r="H13465" t="s">
        <v>181</v>
      </c>
      <c r="J13465" t="s">
        <v>14</v>
      </c>
      <c r="K13465">
        <v>49</v>
      </c>
      <c r="L13465" t="s">
        <v>15</v>
      </c>
    </row>
    <row r="13466" spans="1:12">
      <c r="A13466" t="e">
        <f ca="1">E00251427592521</f>
        <v>#NAME?</v>
      </c>
      <c r="B13466">
        <v>7927</v>
      </c>
      <c r="C13466" t="s">
        <v>367</v>
      </c>
      <c r="D13466" s="1">
        <v>42884</v>
      </c>
      <c r="F13466">
        <v>1</v>
      </c>
      <c r="G13466">
        <v>55090</v>
      </c>
      <c r="H13466" t="s">
        <v>400</v>
      </c>
      <c r="J13466" t="s">
        <v>14</v>
      </c>
      <c r="K13466">
        <v>50</v>
      </c>
      <c r="L13466" t="s">
        <v>15</v>
      </c>
    </row>
    <row r="13467" spans="1:12">
      <c r="A13467" t="e">
        <f ca="1">E00251715551121</f>
        <v>#NAME?</v>
      </c>
      <c r="B13467">
        <v>62</v>
      </c>
      <c r="C13467" t="s">
        <v>20</v>
      </c>
      <c r="D13467" s="1">
        <v>42859</v>
      </c>
      <c r="F13467">
        <v>1</v>
      </c>
      <c r="G13467">
        <v>93</v>
      </c>
      <c r="H13467" t="s">
        <v>29</v>
      </c>
      <c r="J13467" t="s">
        <v>14</v>
      </c>
      <c r="K13467">
        <v>47</v>
      </c>
      <c r="L13467" t="s">
        <v>15</v>
      </c>
    </row>
    <row r="13468" spans="1:12">
      <c r="A13468" t="e">
        <f ca="1">E00251429206321</f>
        <v>#NAME?</v>
      </c>
      <c r="B13468">
        <v>307</v>
      </c>
      <c r="C13468" t="s">
        <v>210</v>
      </c>
      <c r="D13468" s="1">
        <v>43056</v>
      </c>
      <c r="F13468">
        <v>1</v>
      </c>
      <c r="G13468">
        <v>7242</v>
      </c>
      <c r="H13468" t="s">
        <v>93</v>
      </c>
      <c r="J13468" t="s">
        <v>14</v>
      </c>
      <c r="K13468">
        <v>59</v>
      </c>
      <c r="L13468" t="s">
        <v>15</v>
      </c>
    </row>
    <row r="13469" spans="1:12">
      <c r="A13469" t="e">
        <f ca="1">E00251510737521</f>
        <v>#NAME?</v>
      </c>
      <c r="B13469">
        <v>122</v>
      </c>
      <c r="C13469" t="s">
        <v>522</v>
      </c>
      <c r="D13469" s="1">
        <v>41934</v>
      </c>
      <c r="F13469">
        <v>1</v>
      </c>
      <c r="G13469">
        <v>25000</v>
      </c>
      <c r="H13469" t="s">
        <v>178</v>
      </c>
      <c r="J13469" t="s">
        <v>14</v>
      </c>
      <c r="K13469">
        <v>65</v>
      </c>
      <c r="L13469" t="s">
        <v>15</v>
      </c>
    </row>
    <row r="13470" spans="1:12">
      <c r="A13470" t="e">
        <f ca="1">E00251615153321</f>
        <v>#NAME?</v>
      </c>
      <c r="B13470">
        <v>50</v>
      </c>
      <c r="C13470" t="s">
        <v>512</v>
      </c>
      <c r="D13470" s="1">
        <v>42618</v>
      </c>
      <c r="F13470">
        <v>2</v>
      </c>
      <c r="G13470">
        <v>9198</v>
      </c>
      <c r="H13470" t="s">
        <v>229</v>
      </c>
      <c r="J13470" t="s">
        <v>14</v>
      </c>
      <c r="K13470">
        <v>48</v>
      </c>
      <c r="L13470" t="s">
        <v>15</v>
      </c>
    </row>
    <row r="13471" spans="1:12">
      <c r="A13471" t="e">
        <f ca="1">E00251518877721</f>
        <v>#NAME?</v>
      </c>
      <c r="B13471">
        <v>294</v>
      </c>
      <c r="C13471" t="s">
        <v>61</v>
      </c>
      <c r="D13471" s="1">
        <v>41975</v>
      </c>
      <c r="F13471">
        <v>1</v>
      </c>
      <c r="G13471">
        <v>7822</v>
      </c>
      <c r="H13471" t="s">
        <v>495</v>
      </c>
      <c r="J13471" t="s">
        <v>14</v>
      </c>
      <c r="K13471">
        <v>57</v>
      </c>
      <c r="L13471" t="s">
        <v>22</v>
      </c>
    </row>
    <row r="13472" spans="1:12">
      <c r="A13472" t="e">
        <f ca="1">E00251518877721</f>
        <v>#NAME?</v>
      </c>
      <c r="B13472">
        <v>294</v>
      </c>
      <c r="C13472" t="s">
        <v>61</v>
      </c>
      <c r="D13472" s="1">
        <v>41978</v>
      </c>
      <c r="F13472">
        <v>1</v>
      </c>
      <c r="G13472">
        <v>2899</v>
      </c>
      <c r="H13472" t="s">
        <v>464</v>
      </c>
      <c r="J13472" t="s">
        <v>14</v>
      </c>
      <c r="K13472">
        <v>57</v>
      </c>
      <c r="L13472" t="s">
        <v>15</v>
      </c>
    </row>
    <row r="13473" spans="1:12">
      <c r="A13473" t="e">
        <f ca="1">E00251512648921</f>
        <v>#NAME?</v>
      </c>
      <c r="B13473">
        <v>47</v>
      </c>
      <c r="C13473" t="s">
        <v>494</v>
      </c>
      <c r="D13473" s="1">
        <v>42909</v>
      </c>
      <c r="F13473">
        <v>2</v>
      </c>
      <c r="G13473">
        <v>29690</v>
      </c>
      <c r="H13473" t="s">
        <v>52</v>
      </c>
      <c r="J13473" t="s">
        <v>14</v>
      </c>
      <c r="K13473">
        <v>59</v>
      </c>
      <c r="L13473" t="s">
        <v>15</v>
      </c>
    </row>
    <row r="13474" spans="1:12">
      <c r="A13474" t="e">
        <f ca="1">E00251518877721</f>
        <v>#NAME?</v>
      </c>
      <c r="B13474">
        <v>294</v>
      </c>
      <c r="C13474" t="s">
        <v>61</v>
      </c>
      <c r="D13474" s="1">
        <v>41638</v>
      </c>
      <c r="F13474">
        <v>1</v>
      </c>
      <c r="G13474">
        <v>4619</v>
      </c>
      <c r="H13474" t="s">
        <v>613</v>
      </c>
      <c r="J13474" t="s">
        <v>14</v>
      </c>
      <c r="K13474">
        <v>56</v>
      </c>
      <c r="L13474" t="s">
        <v>15</v>
      </c>
    </row>
    <row r="13475" spans="1:12">
      <c r="A13475" t="e">
        <f ca="1">E00251616256121</f>
        <v>#NAME?</v>
      </c>
      <c r="B13475">
        <v>103</v>
      </c>
      <c r="C13475" t="s">
        <v>775</v>
      </c>
      <c r="D13475" s="1">
        <v>41278</v>
      </c>
      <c r="F13475">
        <v>4</v>
      </c>
      <c r="G13475">
        <v>7295</v>
      </c>
      <c r="H13475" t="s">
        <v>76</v>
      </c>
      <c r="J13475" t="s">
        <v>14</v>
      </c>
      <c r="K13475">
        <v>55</v>
      </c>
      <c r="L13475" t="s">
        <v>15</v>
      </c>
    </row>
    <row r="13476" spans="1:12">
      <c r="A13476" t="e">
        <f ca="1">E00251518877721</f>
        <v>#NAME?</v>
      </c>
      <c r="B13476">
        <v>397</v>
      </c>
      <c r="C13476" t="s">
        <v>773</v>
      </c>
      <c r="D13476" s="1">
        <v>42436</v>
      </c>
      <c r="F13476">
        <v>5</v>
      </c>
      <c r="G13476">
        <v>27800</v>
      </c>
      <c r="H13476" t="s">
        <v>145</v>
      </c>
      <c r="J13476" t="s">
        <v>14</v>
      </c>
      <c r="K13476">
        <v>59</v>
      </c>
      <c r="L13476" t="s">
        <v>15</v>
      </c>
    </row>
    <row r="13477" spans="1:12">
      <c r="A13477" t="e">
        <f ca="1">E00251616256121</f>
        <v>#NAME?</v>
      </c>
      <c r="B13477">
        <v>491</v>
      </c>
      <c r="C13477" t="s">
        <v>567</v>
      </c>
      <c r="D13477" s="1">
        <v>42072</v>
      </c>
      <c r="F13477">
        <v>1</v>
      </c>
      <c r="G13477">
        <v>30000</v>
      </c>
      <c r="H13477" t="s">
        <v>144</v>
      </c>
      <c r="J13477" t="s">
        <v>14</v>
      </c>
      <c r="K13477">
        <v>57</v>
      </c>
      <c r="L13477" t="s">
        <v>15</v>
      </c>
    </row>
    <row r="13478" spans="1:12">
      <c r="A13478" t="e">
        <f ca="1">E00251527398421</f>
        <v>#NAME?</v>
      </c>
      <c r="B13478">
        <v>11</v>
      </c>
      <c r="C13478" t="s">
        <v>245</v>
      </c>
      <c r="D13478" s="1">
        <v>42445</v>
      </c>
      <c r="F13478">
        <v>3</v>
      </c>
      <c r="G13478">
        <v>3051</v>
      </c>
      <c r="H13478" t="s">
        <v>13</v>
      </c>
      <c r="J13478" t="s">
        <v>14</v>
      </c>
      <c r="K13478">
        <v>44</v>
      </c>
      <c r="L13478" t="s">
        <v>15</v>
      </c>
    </row>
    <row r="13479" spans="1:12">
      <c r="A13479" t="e">
        <f ca="1">E00251424800621</f>
        <v>#NAME?</v>
      </c>
      <c r="B13479">
        <v>108</v>
      </c>
      <c r="C13479" t="s">
        <v>481</v>
      </c>
      <c r="D13479" s="1">
        <v>41519</v>
      </c>
      <c r="F13479">
        <v>1</v>
      </c>
      <c r="G13479">
        <v>72885</v>
      </c>
      <c r="H13479" t="s">
        <v>354</v>
      </c>
      <c r="J13479" t="s">
        <v>14</v>
      </c>
      <c r="K13479">
        <v>47</v>
      </c>
      <c r="L13479" t="s">
        <v>15</v>
      </c>
    </row>
    <row r="13480" spans="1:12">
      <c r="A13480" t="e">
        <f ca="1">E00251512525621</f>
        <v>#NAME?</v>
      </c>
      <c r="B13480">
        <v>767</v>
      </c>
      <c r="C13480" t="s">
        <v>658</v>
      </c>
      <c r="D13480" s="1">
        <v>41304</v>
      </c>
      <c r="E13480">
        <v>0</v>
      </c>
      <c r="F13480">
        <v>3</v>
      </c>
      <c r="G13480">
        <v>2724</v>
      </c>
      <c r="H13480" t="s">
        <v>73</v>
      </c>
      <c r="J13480" t="s">
        <v>34</v>
      </c>
      <c r="K13480">
        <v>63</v>
      </c>
      <c r="L13480" t="s">
        <v>15</v>
      </c>
    </row>
    <row r="13481" spans="1:12">
      <c r="A13481" t="e">
        <f ca="1">E00251717807221</f>
        <v>#NAME?</v>
      </c>
      <c r="B13481">
        <v>1786</v>
      </c>
      <c r="C13481" t="s">
        <v>37</v>
      </c>
      <c r="D13481" s="1">
        <v>42771</v>
      </c>
      <c r="F13481">
        <v>2</v>
      </c>
      <c r="G13481">
        <v>3829</v>
      </c>
      <c r="H13481" t="s">
        <v>419</v>
      </c>
      <c r="J13481" t="s">
        <v>14</v>
      </c>
      <c r="K13481">
        <v>48</v>
      </c>
      <c r="L13481" t="s">
        <v>15</v>
      </c>
    </row>
    <row r="13482" spans="1:12">
      <c r="A13482" t="e">
        <f ca="1">E00251424800621</f>
        <v>#NAME?</v>
      </c>
      <c r="B13482">
        <v>108</v>
      </c>
      <c r="C13482" t="s">
        <v>481</v>
      </c>
      <c r="D13482" s="1">
        <v>42653</v>
      </c>
      <c r="F13482">
        <v>2</v>
      </c>
      <c r="G13482">
        <v>25000</v>
      </c>
      <c r="H13482" t="s">
        <v>178</v>
      </c>
      <c r="J13482" t="s">
        <v>14</v>
      </c>
      <c r="K13482">
        <v>50</v>
      </c>
      <c r="L13482" t="s">
        <v>15</v>
      </c>
    </row>
    <row r="13483" spans="1:12">
      <c r="A13483" t="e">
        <f ca="1">E00251429661021</f>
        <v>#NAME?</v>
      </c>
      <c r="B13483">
        <v>199</v>
      </c>
      <c r="C13483" t="s">
        <v>681</v>
      </c>
      <c r="D13483" s="1">
        <v>42173</v>
      </c>
      <c r="F13483">
        <v>1</v>
      </c>
      <c r="G13483">
        <v>7231</v>
      </c>
      <c r="H13483" t="s">
        <v>128</v>
      </c>
      <c r="J13483" t="s">
        <v>14</v>
      </c>
      <c r="K13483">
        <v>58</v>
      </c>
      <c r="L13483" t="s">
        <v>15</v>
      </c>
    </row>
    <row r="13484" spans="1:12">
      <c r="A13484" t="e">
        <f ca="1">E00251617547621</f>
        <v>#NAME?</v>
      </c>
      <c r="B13484">
        <v>1327</v>
      </c>
      <c r="C13484" t="s">
        <v>392</v>
      </c>
      <c r="D13484" s="1">
        <v>42434</v>
      </c>
      <c r="F13484">
        <v>1</v>
      </c>
      <c r="G13484">
        <v>37332</v>
      </c>
      <c r="H13484" t="s">
        <v>1327</v>
      </c>
      <c r="J13484" t="s">
        <v>14</v>
      </c>
      <c r="K13484">
        <v>65</v>
      </c>
      <c r="L13484" t="s">
        <v>15</v>
      </c>
    </row>
    <row r="13485" spans="1:12">
      <c r="A13485" t="e">
        <f ca="1">E00251518877721</f>
        <v>#NAME?</v>
      </c>
      <c r="B13485">
        <v>294</v>
      </c>
      <c r="C13485" t="s">
        <v>61</v>
      </c>
      <c r="D13485" s="1">
        <v>41311</v>
      </c>
      <c r="F13485">
        <v>6</v>
      </c>
      <c r="G13485">
        <v>7840</v>
      </c>
      <c r="H13485" t="s">
        <v>55</v>
      </c>
      <c r="J13485" t="s">
        <v>14</v>
      </c>
      <c r="K13485">
        <v>55</v>
      </c>
      <c r="L13485" t="s">
        <v>22</v>
      </c>
    </row>
    <row r="13486" spans="1:12">
      <c r="A13486" t="e">
        <f ca="1">E00251518877721</f>
        <v>#NAME?</v>
      </c>
      <c r="B13486">
        <v>294</v>
      </c>
      <c r="C13486" t="s">
        <v>61</v>
      </c>
      <c r="D13486" s="1">
        <v>42206</v>
      </c>
      <c r="F13486">
        <v>1</v>
      </c>
      <c r="G13486">
        <v>71984</v>
      </c>
      <c r="H13486" t="s">
        <v>1099</v>
      </c>
      <c r="J13486" t="s">
        <v>14</v>
      </c>
      <c r="K13486">
        <v>58</v>
      </c>
      <c r="L13486" t="s">
        <v>15</v>
      </c>
    </row>
    <row r="13487" spans="1:12">
      <c r="A13487" t="e">
        <f ca="1">E00251616256121</f>
        <v>#NAME?</v>
      </c>
      <c r="B13487">
        <v>103</v>
      </c>
      <c r="C13487" t="s">
        <v>775</v>
      </c>
      <c r="D13487" s="1">
        <v>40975</v>
      </c>
      <c r="F13487">
        <v>1</v>
      </c>
      <c r="G13487">
        <v>49390</v>
      </c>
      <c r="H13487" t="s">
        <v>59</v>
      </c>
      <c r="J13487" t="s">
        <v>14</v>
      </c>
      <c r="K13487">
        <v>54</v>
      </c>
      <c r="L13487" t="s">
        <v>15</v>
      </c>
    </row>
    <row r="13488" spans="1:12">
      <c r="A13488" t="e">
        <f ca="1">E00251537604521</f>
        <v>#NAME?</v>
      </c>
      <c r="B13488">
        <v>459</v>
      </c>
      <c r="C13488" t="s">
        <v>187</v>
      </c>
      <c r="D13488" s="1">
        <v>42081</v>
      </c>
      <c r="F13488">
        <v>1</v>
      </c>
      <c r="G13488">
        <v>7350</v>
      </c>
      <c r="H13488" t="s">
        <v>192</v>
      </c>
      <c r="J13488" t="s">
        <v>14</v>
      </c>
      <c r="K13488">
        <v>51</v>
      </c>
      <c r="L13488" t="s">
        <v>15</v>
      </c>
    </row>
    <row r="13489" spans="1:12">
      <c r="A13489" t="e">
        <f ca="1">E00251510764721</f>
        <v>#NAME?</v>
      </c>
      <c r="B13489">
        <v>100</v>
      </c>
      <c r="C13489" t="s">
        <v>54</v>
      </c>
      <c r="D13489" s="1">
        <v>42093</v>
      </c>
      <c r="F13489">
        <v>2</v>
      </c>
      <c r="G13489">
        <v>30000</v>
      </c>
      <c r="H13489" t="s">
        <v>144</v>
      </c>
      <c r="I13489" t="s">
        <v>56</v>
      </c>
      <c r="J13489" t="s">
        <v>57</v>
      </c>
      <c r="K13489">
        <v>47</v>
      </c>
      <c r="L13489" t="s">
        <v>15</v>
      </c>
    </row>
    <row r="13490" spans="1:12">
      <c r="A13490" t="e">
        <f ca="1">E00251528938321</f>
        <v>#NAME?</v>
      </c>
      <c r="B13490">
        <v>291</v>
      </c>
      <c r="C13490" t="s">
        <v>160</v>
      </c>
      <c r="D13490" s="1">
        <v>41821</v>
      </c>
      <c r="F13490">
        <v>3</v>
      </c>
      <c r="G13490">
        <v>4019</v>
      </c>
      <c r="H13490" t="s">
        <v>26</v>
      </c>
      <c r="J13490" t="s">
        <v>14</v>
      </c>
      <c r="K13490">
        <v>55</v>
      </c>
      <c r="L13490" t="s">
        <v>15</v>
      </c>
    </row>
    <row r="13491" spans="1:12">
      <c r="A13491" t="e">
        <f ca="1">E00251528938321</f>
        <v>#NAME?</v>
      </c>
      <c r="B13491">
        <v>291</v>
      </c>
      <c r="C13491" t="s">
        <v>160</v>
      </c>
      <c r="D13491" s="1">
        <v>41838</v>
      </c>
      <c r="F13491">
        <v>4</v>
      </c>
      <c r="G13491">
        <v>4019</v>
      </c>
      <c r="H13491" t="s">
        <v>26</v>
      </c>
      <c r="J13491" t="s">
        <v>14</v>
      </c>
      <c r="K13491">
        <v>55</v>
      </c>
      <c r="L13491" t="s">
        <v>15</v>
      </c>
    </row>
    <row r="13492" spans="1:12">
      <c r="A13492" t="e">
        <f ca="1">E00251528938321</f>
        <v>#NAME?</v>
      </c>
      <c r="B13492">
        <v>291</v>
      </c>
      <c r="C13492" t="s">
        <v>160</v>
      </c>
      <c r="D13492" s="1">
        <v>42132</v>
      </c>
      <c r="F13492">
        <v>2</v>
      </c>
      <c r="G13492">
        <v>4019</v>
      </c>
      <c r="H13492" t="s">
        <v>26</v>
      </c>
      <c r="J13492" t="s">
        <v>14</v>
      </c>
      <c r="K13492">
        <v>56</v>
      </c>
      <c r="L13492" t="s">
        <v>15</v>
      </c>
    </row>
    <row r="13493" spans="1:12">
      <c r="A13493" t="e">
        <f ca="1">E00251429251821</f>
        <v>#NAME?</v>
      </c>
      <c r="B13493">
        <v>294</v>
      </c>
      <c r="C13493" t="s">
        <v>61</v>
      </c>
      <c r="D13493" s="1">
        <v>41813</v>
      </c>
      <c r="F13493">
        <v>4</v>
      </c>
      <c r="G13493">
        <v>7262</v>
      </c>
      <c r="H13493" t="s">
        <v>198</v>
      </c>
      <c r="J13493" t="s">
        <v>14</v>
      </c>
      <c r="K13493">
        <v>54</v>
      </c>
      <c r="L13493" t="s">
        <v>15</v>
      </c>
    </row>
    <row r="13494" spans="1:12">
      <c r="A13494" t="e">
        <f ca="1">E00251429251821</f>
        <v>#NAME?</v>
      </c>
      <c r="B13494">
        <v>297</v>
      </c>
      <c r="C13494" t="s">
        <v>411</v>
      </c>
      <c r="D13494" s="1">
        <v>42592</v>
      </c>
      <c r="F13494">
        <v>4</v>
      </c>
      <c r="G13494">
        <v>53560</v>
      </c>
      <c r="H13494" t="s">
        <v>1238</v>
      </c>
      <c r="J13494" t="s">
        <v>14</v>
      </c>
      <c r="K13494">
        <v>56</v>
      </c>
      <c r="L13494" t="s">
        <v>15</v>
      </c>
    </row>
    <row r="13495" spans="1:12">
      <c r="A13495" t="e">
        <f ca="1">E00251528608021</f>
        <v>#NAME?</v>
      </c>
      <c r="B13495">
        <v>695</v>
      </c>
      <c r="C13495" t="s">
        <v>257</v>
      </c>
      <c r="D13495" s="1">
        <v>42117</v>
      </c>
      <c r="F13495">
        <v>3</v>
      </c>
      <c r="G13495">
        <v>73390</v>
      </c>
      <c r="H13495" t="s">
        <v>66</v>
      </c>
      <c r="J13495" t="s">
        <v>14</v>
      </c>
      <c r="K13495">
        <v>46</v>
      </c>
      <c r="L13495" t="s">
        <v>15</v>
      </c>
    </row>
    <row r="13496" spans="1:12">
      <c r="A13496" t="e">
        <f ca="1">E00251616256121</f>
        <v>#NAME?</v>
      </c>
      <c r="B13496">
        <v>103</v>
      </c>
      <c r="C13496" t="s">
        <v>775</v>
      </c>
      <c r="D13496" s="1">
        <v>41018</v>
      </c>
      <c r="F13496">
        <v>1</v>
      </c>
      <c r="G13496">
        <v>49390</v>
      </c>
      <c r="H13496" t="s">
        <v>59</v>
      </c>
      <c r="J13496" t="s">
        <v>14</v>
      </c>
      <c r="K13496">
        <v>54</v>
      </c>
      <c r="L13496" t="s">
        <v>15</v>
      </c>
    </row>
    <row r="13497" spans="1:12">
      <c r="A13497" t="e">
        <f ca="1">E00251616256121</f>
        <v>#NAME?</v>
      </c>
      <c r="B13497">
        <v>103</v>
      </c>
      <c r="C13497" t="s">
        <v>775</v>
      </c>
      <c r="D13497" s="1">
        <v>41150</v>
      </c>
      <c r="F13497">
        <v>2</v>
      </c>
      <c r="G13497">
        <v>49390</v>
      </c>
      <c r="H13497" t="s">
        <v>59</v>
      </c>
      <c r="J13497" t="s">
        <v>14</v>
      </c>
      <c r="K13497">
        <v>55</v>
      </c>
      <c r="L13497" t="s">
        <v>15</v>
      </c>
    </row>
    <row r="13498" spans="1:12">
      <c r="A13498" t="e">
        <f ca="1">E00251616256121</f>
        <v>#NAME?</v>
      </c>
      <c r="B13498">
        <v>103</v>
      </c>
      <c r="C13498" t="s">
        <v>775</v>
      </c>
      <c r="D13498" s="1">
        <v>41534</v>
      </c>
      <c r="F13498">
        <v>1</v>
      </c>
      <c r="G13498">
        <v>28989</v>
      </c>
      <c r="H13498" t="s">
        <v>777</v>
      </c>
      <c r="J13498" t="s">
        <v>14</v>
      </c>
      <c r="K13498">
        <v>56</v>
      </c>
      <c r="L13498" t="s">
        <v>15</v>
      </c>
    </row>
    <row r="13499" spans="1:12">
      <c r="A13499" t="e">
        <f ca="1">E00251616256121</f>
        <v>#NAME?</v>
      </c>
      <c r="B13499">
        <v>129</v>
      </c>
      <c r="C13499" t="s">
        <v>871</v>
      </c>
      <c r="D13499" s="1">
        <v>41557</v>
      </c>
      <c r="F13499">
        <v>2</v>
      </c>
      <c r="G13499">
        <v>49390</v>
      </c>
      <c r="H13499" t="s">
        <v>59</v>
      </c>
      <c r="J13499" t="s">
        <v>14</v>
      </c>
      <c r="K13499">
        <v>56</v>
      </c>
      <c r="L13499" t="s">
        <v>15</v>
      </c>
    </row>
    <row r="13500" spans="1:12">
      <c r="A13500" t="e">
        <f ca="1">E00251616256121</f>
        <v>#NAME?</v>
      </c>
      <c r="B13500">
        <v>129</v>
      </c>
      <c r="C13500" t="s">
        <v>871</v>
      </c>
      <c r="D13500" s="1">
        <v>41589</v>
      </c>
      <c r="F13500">
        <v>1</v>
      </c>
      <c r="G13500">
        <v>71940</v>
      </c>
      <c r="H13500" t="s">
        <v>135</v>
      </c>
      <c r="J13500" t="s">
        <v>14</v>
      </c>
      <c r="K13500">
        <v>56</v>
      </c>
      <c r="L13500" t="s">
        <v>15</v>
      </c>
    </row>
    <row r="13501" spans="1:12">
      <c r="A13501" t="e">
        <f ca="1">E00251512525621</f>
        <v>#NAME?</v>
      </c>
      <c r="B13501">
        <v>48</v>
      </c>
      <c r="C13501" t="s">
        <v>249</v>
      </c>
      <c r="D13501" s="1">
        <v>41205</v>
      </c>
      <c r="F13501">
        <v>3</v>
      </c>
      <c r="G13501">
        <v>4019</v>
      </c>
      <c r="H13501" t="s">
        <v>26</v>
      </c>
      <c r="J13501" t="s">
        <v>14</v>
      </c>
      <c r="K13501">
        <v>63</v>
      </c>
      <c r="L13501" t="s">
        <v>15</v>
      </c>
    </row>
    <row r="13502" spans="1:12">
      <c r="A13502" t="e">
        <f ca="1">E00251512525621</f>
        <v>#NAME?</v>
      </c>
      <c r="B13502">
        <v>48</v>
      </c>
      <c r="C13502" t="s">
        <v>249</v>
      </c>
      <c r="D13502" s="1">
        <v>42572</v>
      </c>
      <c r="F13502">
        <v>1</v>
      </c>
      <c r="G13502">
        <v>4019</v>
      </c>
      <c r="H13502" t="s">
        <v>26</v>
      </c>
      <c r="J13502" t="s">
        <v>14</v>
      </c>
      <c r="K13502">
        <v>66</v>
      </c>
      <c r="L13502" t="s">
        <v>15</v>
      </c>
    </row>
    <row r="13503" spans="1:12">
      <c r="A13503" t="e">
        <f ca="1">E00251715752221</f>
        <v>#NAME?</v>
      </c>
      <c r="B13503">
        <v>502</v>
      </c>
      <c r="C13503" t="s">
        <v>172</v>
      </c>
      <c r="D13503" s="1">
        <v>41536</v>
      </c>
      <c r="F13503">
        <v>1</v>
      </c>
      <c r="G13503">
        <v>4019</v>
      </c>
      <c r="H13503" t="s">
        <v>26</v>
      </c>
      <c r="J13503" t="s">
        <v>14</v>
      </c>
      <c r="K13503">
        <v>58</v>
      </c>
      <c r="L13503" t="s">
        <v>15</v>
      </c>
    </row>
    <row r="13504" spans="1:12">
      <c r="A13504" t="e">
        <f ca="1">E00251528938321</f>
        <v>#NAME?</v>
      </c>
      <c r="B13504">
        <v>272</v>
      </c>
      <c r="C13504" t="s">
        <v>174</v>
      </c>
      <c r="D13504" s="1">
        <v>42581</v>
      </c>
      <c r="F13504">
        <v>1</v>
      </c>
      <c r="G13504">
        <v>72885</v>
      </c>
      <c r="H13504" t="s">
        <v>354</v>
      </c>
      <c r="I13504" t="s">
        <v>56</v>
      </c>
      <c r="J13504" t="s">
        <v>57</v>
      </c>
      <c r="K13504">
        <v>57</v>
      </c>
      <c r="L13504" t="s">
        <v>15</v>
      </c>
    </row>
    <row r="13505" spans="1:12">
      <c r="A13505" t="e">
        <f ca="1">E00251512523921</f>
        <v>#NAME?</v>
      </c>
      <c r="B13505">
        <v>62</v>
      </c>
      <c r="C13505" t="s">
        <v>20</v>
      </c>
      <c r="D13505" s="1">
        <v>41808</v>
      </c>
      <c r="F13505">
        <v>1</v>
      </c>
      <c r="G13505">
        <v>4619</v>
      </c>
      <c r="H13505" t="s">
        <v>613</v>
      </c>
      <c r="J13505" t="s">
        <v>14</v>
      </c>
      <c r="K13505">
        <v>49</v>
      </c>
      <c r="L13505" t="s">
        <v>15</v>
      </c>
    </row>
    <row r="13506" spans="1:12">
      <c r="A13506" t="e">
        <f ca="1">E00251512523921</f>
        <v>#NAME?</v>
      </c>
      <c r="B13506">
        <v>62</v>
      </c>
      <c r="C13506" t="s">
        <v>20</v>
      </c>
      <c r="D13506" s="1">
        <v>42117</v>
      </c>
      <c r="F13506">
        <v>1</v>
      </c>
      <c r="G13506">
        <v>7295</v>
      </c>
      <c r="H13506" t="s">
        <v>76</v>
      </c>
      <c r="J13506" t="s">
        <v>14</v>
      </c>
      <c r="K13506">
        <v>50</v>
      </c>
      <c r="L13506" t="s">
        <v>15</v>
      </c>
    </row>
    <row r="13507" spans="1:12">
      <c r="A13507" t="e">
        <f ca="1">E00251518877721</f>
        <v>#NAME?</v>
      </c>
      <c r="B13507">
        <v>297</v>
      </c>
      <c r="C13507" t="s">
        <v>411</v>
      </c>
      <c r="D13507" s="1">
        <v>41380</v>
      </c>
      <c r="F13507">
        <v>4</v>
      </c>
      <c r="G13507">
        <v>7140</v>
      </c>
      <c r="H13507" t="s">
        <v>1130</v>
      </c>
      <c r="J13507" t="s">
        <v>14</v>
      </c>
      <c r="K13507">
        <v>56</v>
      </c>
      <c r="L13507" t="s">
        <v>15</v>
      </c>
    </row>
    <row r="13508" spans="1:12">
      <c r="A13508" t="e">
        <f ca="1">E00251518877721</f>
        <v>#NAME?</v>
      </c>
      <c r="B13508">
        <v>397</v>
      </c>
      <c r="C13508" t="s">
        <v>773</v>
      </c>
      <c r="D13508" s="1">
        <v>42697</v>
      </c>
      <c r="F13508">
        <v>1</v>
      </c>
      <c r="G13508">
        <v>27800</v>
      </c>
      <c r="H13508" t="s">
        <v>145</v>
      </c>
      <c r="J13508" t="s">
        <v>14</v>
      </c>
      <c r="K13508">
        <v>59</v>
      </c>
      <c r="L13508" t="s">
        <v>15</v>
      </c>
    </row>
    <row r="13509" spans="1:12">
      <c r="A13509" t="e">
        <f ca="1">E00251617547621</f>
        <v>#NAME?</v>
      </c>
      <c r="B13509">
        <v>490</v>
      </c>
      <c r="C13509" t="s">
        <v>158</v>
      </c>
      <c r="D13509" s="1">
        <v>42205</v>
      </c>
      <c r="F13509">
        <v>3</v>
      </c>
      <c r="G13509">
        <v>7243</v>
      </c>
      <c r="H13509" t="s">
        <v>42</v>
      </c>
      <c r="J13509" t="s">
        <v>14</v>
      </c>
      <c r="K13509">
        <v>64</v>
      </c>
      <c r="L13509" t="s">
        <v>15</v>
      </c>
    </row>
    <row r="13510" spans="1:12">
      <c r="A13510" t="e">
        <f ca="1">E00251528938321</f>
        <v>#NAME?</v>
      </c>
      <c r="B13510">
        <v>291</v>
      </c>
      <c r="C13510" t="s">
        <v>160</v>
      </c>
      <c r="D13510" s="1">
        <v>42774</v>
      </c>
      <c r="F13510">
        <v>2</v>
      </c>
      <c r="G13510">
        <v>496</v>
      </c>
      <c r="H13510" t="s">
        <v>190</v>
      </c>
      <c r="J13510" t="s">
        <v>14</v>
      </c>
      <c r="K13510">
        <v>58</v>
      </c>
      <c r="L13510" t="s">
        <v>15</v>
      </c>
    </row>
    <row r="13511" spans="1:12">
      <c r="A13511" t="e">
        <f ca="1">E00251528938321</f>
        <v>#NAME?</v>
      </c>
      <c r="B13511">
        <v>291</v>
      </c>
      <c r="C13511" t="s">
        <v>160</v>
      </c>
      <c r="D13511" s="1">
        <v>42916</v>
      </c>
      <c r="F13511">
        <v>4</v>
      </c>
      <c r="G13511">
        <v>496</v>
      </c>
      <c r="H13511" t="s">
        <v>190</v>
      </c>
      <c r="J13511" t="s">
        <v>14</v>
      </c>
      <c r="K13511">
        <v>58</v>
      </c>
      <c r="L13511" t="s">
        <v>15</v>
      </c>
    </row>
    <row r="13512" spans="1:12">
      <c r="A13512" t="e">
        <f ca="1">E00251512197321</f>
        <v>#NAME?</v>
      </c>
      <c r="B13512">
        <v>3913</v>
      </c>
      <c r="C13512" t="s">
        <v>251</v>
      </c>
      <c r="D13512" s="1">
        <v>42699</v>
      </c>
      <c r="F13512">
        <v>1</v>
      </c>
      <c r="G13512">
        <v>4660</v>
      </c>
      <c r="H13512" t="s">
        <v>215</v>
      </c>
      <c r="J13512" t="s">
        <v>14</v>
      </c>
      <c r="K13512">
        <v>44</v>
      </c>
      <c r="L13512" t="s">
        <v>15</v>
      </c>
    </row>
    <row r="13513" spans="1:12">
      <c r="A13513" t="e">
        <f ca="1">E00251429309821</f>
        <v>#NAME?</v>
      </c>
      <c r="B13513">
        <v>291</v>
      </c>
      <c r="C13513" t="s">
        <v>160</v>
      </c>
      <c r="D13513" s="1">
        <v>41477</v>
      </c>
      <c r="F13513">
        <v>2</v>
      </c>
      <c r="G13513">
        <v>25000</v>
      </c>
      <c r="H13513" t="s">
        <v>178</v>
      </c>
      <c r="J13513" t="s">
        <v>14</v>
      </c>
      <c r="K13513">
        <v>64</v>
      </c>
      <c r="L13513" t="s">
        <v>15</v>
      </c>
    </row>
    <row r="13514" spans="1:12">
      <c r="A13514" t="e">
        <f ca="1">E00251429309821</f>
        <v>#NAME?</v>
      </c>
      <c r="B13514">
        <v>291</v>
      </c>
      <c r="C13514" t="s">
        <v>160</v>
      </c>
      <c r="D13514" s="1">
        <v>41577</v>
      </c>
      <c r="F13514">
        <v>1</v>
      </c>
      <c r="G13514">
        <v>25000</v>
      </c>
      <c r="H13514" t="s">
        <v>178</v>
      </c>
      <c r="J13514" t="s">
        <v>14</v>
      </c>
      <c r="K13514">
        <v>64</v>
      </c>
      <c r="L13514" t="s">
        <v>15</v>
      </c>
    </row>
    <row r="13515" spans="1:12">
      <c r="A13515" t="e">
        <f ca="1">E00251429309821</f>
        <v>#NAME?</v>
      </c>
      <c r="B13515">
        <v>291</v>
      </c>
      <c r="C13515" t="s">
        <v>160</v>
      </c>
      <c r="D13515" s="1">
        <v>43019</v>
      </c>
      <c r="F13515">
        <v>2</v>
      </c>
      <c r="G13515">
        <v>25000</v>
      </c>
      <c r="H13515" t="s">
        <v>178</v>
      </c>
      <c r="J13515" t="s">
        <v>14</v>
      </c>
      <c r="K13515">
        <v>68</v>
      </c>
      <c r="L13515" t="s">
        <v>15</v>
      </c>
    </row>
    <row r="13516" spans="1:12">
      <c r="A13516" t="e">
        <f ca="1">E00251512352121</f>
        <v>#NAME?</v>
      </c>
      <c r="B13516">
        <v>3527</v>
      </c>
      <c r="C13516" t="s">
        <v>598</v>
      </c>
      <c r="D13516" s="1">
        <v>41095</v>
      </c>
      <c r="F13516">
        <v>1</v>
      </c>
      <c r="G13516">
        <v>7241</v>
      </c>
      <c r="H13516" t="s">
        <v>252</v>
      </c>
      <c r="J13516" t="s">
        <v>14</v>
      </c>
      <c r="K13516">
        <v>50</v>
      </c>
      <c r="L13516" t="s">
        <v>15</v>
      </c>
    </row>
    <row r="13517" spans="1:12">
      <c r="A13517" t="e">
        <f ca="1">E00251715551121</f>
        <v>#NAME?</v>
      </c>
      <c r="B13517">
        <v>62</v>
      </c>
      <c r="C13517" t="s">
        <v>20</v>
      </c>
      <c r="D13517" s="1">
        <v>42439</v>
      </c>
      <c r="F13517">
        <v>2</v>
      </c>
      <c r="G13517">
        <v>5790</v>
      </c>
      <c r="H13517" t="s">
        <v>1119</v>
      </c>
      <c r="J13517" t="s">
        <v>14</v>
      </c>
      <c r="K13517">
        <v>46</v>
      </c>
      <c r="L13517" t="s">
        <v>15</v>
      </c>
    </row>
    <row r="13518" spans="1:12">
      <c r="A13518" t="e">
        <f ca="1">E00251715551121</f>
        <v>#NAME?</v>
      </c>
      <c r="B13518">
        <v>62</v>
      </c>
      <c r="C13518" t="s">
        <v>20</v>
      </c>
      <c r="D13518" s="1">
        <v>42859</v>
      </c>
      <c r="F13518">
        <v>1</v>
      </c>
      <c r="G13518">
        <v>30002</v>
      </c>
      <c r="H13518" t="s">
        <v>492</v>
      </c>
      <c r="J13518" t="s">
        <v>14</v>
      </c>
      <c r="K13518">
        <v>47</v>
      </c>
      <c r="L13518" t="s">
        <v>15</v>
      </c>
    </row>
    <row r="13519" spans="1:12">
      <c r="A13519" t="e">
        <f ca="1">E00251616256121</f>
        <v>#NAME?</v>
      </c>
      <c r="B13519">
        <v>491</v>
      </c>
      <c r="C13519" t="s">
        <v>567</v>
      </c>
      <c r="D13519" s="1">
        <v>43091</v>
      </c>
      <c r="F13519">
        <v>2</v>
      </c>
      <c r="G13519">
        <v>27800</v>
      </c>
      <c r="H13519" t="s">
        <v>145</v>
      </c>
      <c r="J13519" t="s">
        <v>14</v>
      </c>
      <c r="K13519">
        <v>60</v>
      </c>
      <c r="L13519" t="s">
        <v>15</v>
      </c>
    </row>
    <row r="13520" spans="1:12">
      <c r="A13520" t="e">
        <f ca="1">E00251512340221</f>
        <v>#NAME?</v>
      </c>
      <c r="B13520">
        <v>705</v>
      </c>
      <c r="C13520" t="s">
        <v>1328</v>
      </c>
      <c r="D13520" s="1">
        <v>41383</v>
      </c>
      <c r="F13520">
        <v>1</v>
      </c>
      <c r="G13520">
        <v>7270</v>
      </c>
      <c r="H13520" t="s">
        <v>1329</v>
      </c>
      <c r="J13520" t="s">
        <v>14</v>
      </c>
      <c r="K13520">
        <v>40</v>
      </c>
      <c r="L13520" t="s">
        <v>15</v>
      </c>
    </row>
    <row r="13521" spans="1:12">
      <c r="A13521" t="e">
        <f ca="1">E00251528672121</f>
        <v>#NAME?</v>
      </c>
      <c r="B13521">
        <v>292</v>
      </c>
      <c r="C13521" t="s">
        <v>467</v>
      </c>
      <c r="D13521" s="1">
        <v>40982</v>
      </c>
      <c r="F13521">
        <v>5</v>
      </c>
      <c r="G13521">
        <v>3004</v>
      </c>
      <c r="H13521" t="s">
        <v>104</v>
      </c>
      <c r="J13521" t="s">
        <v>14</v>
      </c>
      <c r="K13521">
        <v>46</v>
      </c>
      <c r="L13521" t="s">
        <v>15</v>
      </c>
    </row>
    <row r="13522" spans="1:12">
      <c r="A13522" t="e">
        <f ca="1">E00251528938321</f>
        <v>#NAME?</v>
      </c>
      <c r="B13522">
        <v>291</v>
      </c>
      <c r="C13522" t="s">
        <v>160</v>
      </c>
      <c r="D13522" s="1">
        <v>41794</v>
      </c>
      <c r="F13522">
        <v>5</v>
      </c>
      <c r="G13522">
        <v>4019</v>
      </c>
      <c r="H13522" t="s">
        <v>26</v>
      </c>
      <c r="J13522" t="s">
        <v>14</v>
      </c>
      <c r="K13522">
        <v>55</v>
      </c>
      <c r="L13522" t="s">
        <v>15</v>
      </c>
    </row>
    <row r="13523" spans="1:12">
      <c r="A13523" t="e">
        <f ca="1">E00251512525621</f>
        <v>#NAME?</v>
      </c>
      <c r="B13523">
        <v>48</v>
      </c>
      <c r="C13523" t="s">
        <v>249</v>
      </c>
      <c r="D13523" s="1">
        <v>41969</v>
      </c>
      <c r="F13523">
        <v>1</v>
      </c>
      <c r="G13523">
        <v>4019</v>
      </c>
      <c r="H13523" t="s">
        <v>26</v>
      </c>
      <c r="J13523" t="s">
        <v>14</v>
      </c>
      <c r="K13523">
        <v>65</v>
      </c>
      <c r="L13523" t="s">
        <v>15</v>
      </c>
    </row>
    <row r="13524" spans="1:12">
      <c r="A13524" t="e">
        <f ca="1">E00251616256121</f>
        <v>#NAME?</v>
      </c>
      <c r="B13524">
        <v>491</v>
      </c>
      <c r="C13524" t="s">
        <v>567</v>
      </c>
      <c r="D13524" s="1">
        <v>42570</v>
      </c>
      <c r="F13524">
        <v>2</v>
      </c>
      <c r="G13524">
        <v>72632</v>
      </c>
      <c r="H13524" t="s">
        <v>107</v>
      </c>
      <c r="J13524" t="s">
        <v>14</v>
      </c>
      <c r="K13524">
        <v>59</v>
      </c>
      <c r="L13524" t="s">
        <v>15</v>
      </c>
    </row>
    <row r="13525" spans="1:12">
      <c r="A13525" t="e">
        <f ca="1">E00251616256121</f>
        <v>#NAME?</v>
      </c>
      <c r="B13525">
        <v>863</v>
      </c>
      <c r="C13525" t="s">
        <v>890</v>
      </c>
      <c r="D13525" s="1">
        <v>41718</v>
      </c>
      <c r="F13525">
        <v>1</v>
      </c>
      <c r="G13525">
        <v>30928</v>
      </c>
      <c r="H13525" t="s">
        <v>905</v>
      </c>
      <c r="J13525" t="s">
        <v>272</v>
      </c>
      <c r="K13525">
        <v>56</v>
      </c>
      <c r="L13525" t="s">
        <v>15</v>
      </c>
    </row>
    <row r="13526" spans="1:12">
      <c r="A13526" t="e">
        <f ca="1">E00251429661021</f>
        <v>#NAME?</v>
      </c>
      <c r="B13526">
        <v>199</v>
      </c>
      <c r="C13526" t="s">
        <v>681</v>
      </c>
      <c r="D13526" s="1">
        <v>41767</v>
      </c>
      <c r="F13526">
        <v>1</v>
      </c>
      <c r="G13526">
        <v>71690</v>
      </c>
      <c r="H13526" t="s">
        <v>410</v>
      </c>
      <c r="J13526" t="s">
        <v>14</v>
      </c>
      <c r="K13526">
        <v>57</v>
      </c>
      <c r="L13526" t="s">
        <v>15</v>
      </c>
    </row>
    <row r="13527" spans="1:12">
      <c r="A13527" t="e">
        <f ca="1">E00251429661021</f>
        <v>#NAME?</v>
      </c>
      <c r="B13527">
        <v>199</v>
      </c>
      <c r="C13527" t="s">
        <v>681</v>
      </c>
      <c r="D13527" s="1">
        <v>41969</v>
      </c>
      <c r="F13527">
        <v>1</v>
      </c>
      <c r="G13527">
        <v>7999</v>
      </c>
      <c r="H13527" t="s">
        <v>80</v>
      </c>
      <c r="J13527" t="s">
        <v>14</v>
      </c>
      <c r="K13527">
        <v>58</v>
      </c>
      <c r="L13527" t="s">
        <v>15</v>
      </c>
    </row>
    <row r="13528" spans="1:12">
      <c r="A13528" t="e">
        <f ca="1">E00251528672121</f>
        <v>#NAME?</v>
      </c>
      <c r="B13528">
        <v>292</v>
      </c>
      <c r="C13528" t="s">
        <v>467</v>
      </c>
      <c r="D13528" s="1">
        <v>43047</v>
      </c>
      <c r="F13528">
        <v>2</v>
      </c>
      <c r="G13528">
        <v>7242</v>
      </c>
      <c r="H13528" t="s">
        <v>93</v>
      </c>
      <c r="J13528" t="s">
        <v>14</v>
      </c>
      <c r="K13528">
        <v>51</v>
      </c>
      <c r="L13528" t="s">
        <v>15</v>
      </c>
    </row>
    <row r="13529" spans="1:12">
      <c r="A13529" t="e">
        <f ca="1">E00251429661021</f>
        <v>#NAME?</v>
      </c>
      <c r="B13529">
        <v>199</v>
      </c>
      <c r="C13529" t="s">
        <v>681</v>
      </c>
      <c r="D13529" s="1">
        <v>41772</v>
      </c>
      <c r="F13529">
        <v>1</v>
      </c>
      <c r="G13529">
        <v>462</v>
      </c>
      <c r="H13529" t="s">
        <v>288</v>
      </c>
      <c r="J13529" t="s">
        <v>14</v>
      </c>
      <c r="K13529">
        <v>57</v>
      </c>
      <c r="L13529" t="s">
        <v>15</v>
      </c>
    </row>
    <row r="13530" spans="1:12">
      <c r="A13530" t="e">
        <f ca="1">E00251429206321</f>
        <v>#NAME?</v>
      </c>
      <c r="B13530">
        <v>307</v>
      </c>
      <c r="C13530" t="s">
        <v>210</v>
      </c>
      <c r="D13530" s="1">
        <v>42954</v>
      </c>
      <c r="F13530">
        <v>1</v>
      </c>
      <c r="G13530">
        <v>3798</v>
      </c>
      <c r="H13530" t="s">
        <v>902</v>
      </c>
      <c r="J13530" t="s">
        <v>14</v>
      </c>
      <c r="K13530">
        <v>59</v>
      </c>
      <c r="L13530" t="s">
        <v>15</v>
      </c>
    </row>
    <row r="13531" spans="1:12">
      <c r="A13531" t="e">
        <f ca="1">E00251529551021</f>
        <v>#NAME?</v>
      </c>
      <c r="B13531">
        <v>148</v>
      </c>
      <c r="C13531" t="s">
        <v>318</v>
      </c>
      <c r="D13531" s="1">
        <v>42763</v>
      </c>
      <c r="F13531">
        <v>1</v>
      </c>
      <c r="G13531">
        <v>68110</v>
      </c>
      <c r="H13531" t="s">
        <v>1330</v>
      </c>
      <c r="I13531" t="s">
        <v>56</v>
      </c>
      <c r="J13531" t="s">
        <v>57</v>
      </c>
      <c r="K13531">
        <v>50</v>
      </c>
      <c r="L13531" t="s">
        <v>15</v>
      </c>
    </row>
    <row r="13532" spans="1:12">
      <c r="A13532" t="e">
        <f t="shared" ref="A13532:A13540" ca="1" si="129">E00251528938321</f>
        <v>#NAME?</v>
      </c>
      <c r="B13532">
        <v>291</v>
      </c>
      <c r="C13532" t="s">
        <v>160</v>
      </c>
      <c r="D13532" s="1">
        <v>41807</v>
      </c>
      <c r="F13532">
        <v>3</v>
      </c>
      <c r="G13532">
        <v>4019</v>
      </c>
      <c r="H13532" t="s">
        <v>26</v>
      </c>
      <c r="J13532" t="s">
        <v>14</v>
      </c>
      <c r="K13532">
        <v>55</v>
      </c>
      <c r="L13532" t="s">
        <v>15</v>
      </c>
    </row>
    <row r="13533" spans="1:12">
      <c r="A13533" t="e">
        <f t="shared" ca="1" si="129"/>
        <v>#NAME?</v>
      </c>
      <c r="B13533">
        <v>291</v>
      </c>
      <c r="C13533" t="s">
        <v>160</v>
      </c>
      <c r="D13533" s="1">
        <v>41808</v>
      </c>
      <c r="F13533">
        <v>1</v>
      </c>
      <c r="G13533">
        <v>7222</v>
      </c>
      <c r="H13533" t="s">
        <v>560</v>
      </c>
      <c r="J13533" t="s">
        <v>14</v>
      </c>
      <c r="K13533">
        <v>55</v>
      </c>
      <c r="L13533" t="s">
        <v>15</v>
      </c>
    </row>
    <row r="13534" spans="1:12">
      <c r="A13534" t="e">
        <f t="shared" ca="1" si="129"/>
        <v>#NAME?</v>
      </c>
      <c r="B13534">
        <v>291</v>
      </c>
      <c r="C13534" t="s">
        <v>160</v>
      </c>
      <c r="D13534" s="1">
        <v>41809</v>
      </c>
      <c r="F13534">
        <v>2</v>
      </c>
      <c r="G13534">
        <v>5859</v>
      </c>
      <c r="H13534" t="s">
        <v>607</v>
      </c>
      <c r="J13534" t="s">
        <v>14</v>
      </c>
      <c r="K13534">
        <v>55</v>
      </c>
      <c r="L13534" t="s">
        <v>15</v>
      </c>
    </row>
    <row r="13535" spans="1:12">
      <c r="A13535" t="e">
        <f t="shared" ca="1" si="129"/>
        <v>#NAME?</v>
      </c>
      <c r="B13535">
        <v>291</v>
      </c>
      <c r="C13535" t="s">
        <v>160</v>
      </c>
      <c r="D13535" s="1">
        <v>41992</v>
      </c>
      <c r="F13535">
        <v>3</v>
      </c>
      <c r="G13535">
        <v>7904</v>
      </c>
      <c r="H13535" t="s">
        <v>75</v>
      </c>
      <c r="J13535" t="s">
        <v>14</v>
      </c>
      <c r="K13535">
        <v>56</v>
      </c>
      <c r="L13535" t="s">
        <v>22</v>
      </c>
    </row>
    <row r="13536" spans="1:12">
      <c r="A13536" t="e">
        <f t="shared" ca="1" si="129"/>
        <v>#NAME?</v>
      </c>
      <c r="B13536">
        <v>291</v>
      </c>
      <c r="C13536" t="s">
        <v>160</v>
      </c>
      <c r="D13536" s="1">
        <v>42053</v>
      </c>
      <c r="F13536">
        <v>2</v>
      </c>
      <c r="G13536">
        <v>496</v>
      </c>
      <c r="H13536" t="s">
        <v>190</v>
      </c>
      <c r="J13536" t="s">
        <v>14</v>
      </c>
      <c r="K13536">
        <v>56</v>
      </c>
      <c r="L13536" t="s">
        <v>15</v>
      </c>
    </row>
    <row r="13537" spans="1:12">
      <c r="A13537" t="e">
        <f t="shared" ca="1" si="129"/>
        <v>#NAME?</v>
      </c>
      <c r="B13537">
        <v>291</v>
      </c>
      <c r="C13537" t="s">
        <v>160</v>
      </c>
      <c r="D13537" s="1">
        <v>42053</v>
      </c>
      <c r="F13537">
        <v>5</v>
      </c>
      <c r="G13537">
        <v>7810</v>
      </c>
      <c r="H13537" t="s">
        <v>695</v>
      </c>
      <c r="J13537" t="s">
        <v>14</v>
      </c>
      <c r="K13537">
        <v>56</v>
      </c>
      <c r="L13537" t="s">
        <v>22</v>
      </c>
    </row>
    <row r="13538" spans="1:12">
      <c r="A13538" t="e">
        <f t="shared" ca="1" si="129"/>
        <v>#NAME?</v>
      </c>
      <c r="B13538">
        <v>291</v>
      </c>
      <c r="C13538" t="s">
        <v>160</v>
      </c>
      <c r="D13538" s="1">
        <v>42632</v>
      </c>
      <c r="F13538">
        <v>2</v>
      </c>
      <c r="G13538">
        <v>7262</v>
      </c>
      <c r="H13538" t="s">
        <v>198</v>
      </c>
      <c r="J13538" t="s">
        <v>14</v>
      </c>
      <c r="K13538">
        <v>58</v>
      </c>
      <c r="L13538" t="s">
        <v>15</v>
      </c>
    </row>
    <row r="13539" spans="1:12">
      <c r="A13539" t="e">
        <f t="shared" ca="1" si="129"/>
        <v>#NAME?</v>
      </c>
      <c r="B13539">
        <v>291</v>
      </c>
      <c r="C13539" t="s">
        <v>160</v>
      </c>
      <c r="D13539" s="1">
        <v>42884</v>
      </c>
      <c r="F13539">
        <v>2</v>
      </c>
      <c r="G13539">
        <v>4019</v>
      </c>
      <c r="H13539" t="s">
        <v>26</v>
      </c>
      <c r="J13539" t="s">
        <v>14</v>
      </c>
      <c r="K13539">
        <v>58</v>
      </c>
      <c r="L13539" t="s">
        <v>15</v>
      </c>
    </row>
    <row r="13540" spans="1:12">
      <c r="A13540" t="e">
        <f t="shared" ca="1" si="129"/>
        <v>#NAME?</v>
      </c>
      <c r="B13540">
        <v>291</v>
      </c>
      <c r="C13540" t="s">
        <v>160</v>
      </c>
      <c r="D13540" s="1">
        <v>42884</v>
      </c>
      <c r="F13540">
        <v>6</v>
      </c>
      <c r="G13540">
        <v>4779</v>
      </c>
      <c r="H13540" t="s">
        <v>231</v>
      </c>
      <c r="J13540" t="s">
        <v>14</v>
      </c>
      <c r="K13540">
        <v>58</v>
      </c>
      <c r="L13540" t="s">
        <v>15</v>
      </c>
    </row>
    <row r="13541" spans="1:12">
      <c r="A13541" t="e">
        <f ca="1">E00251429706621</f>
        <v>#NAME?</v>
      </c>
      <c r="B13541">
        <v>746</v>
      </c>
      <c r="C13541" t="s">
        <v>527</v>
      </c>
      <c r="D13541" s="1">
        <v>42388</v>
      </c>
      <c r="E13541">
        <v>0</v>
      </c>
      <c r="F13541">
        <v>1</v>
      </c>
      <c r="G13541">
        <v>6851</v>
      </c>
      <c r="H13541" t="s">
        <v>984</v>
      </c>
      <c r="J13541" t="s">
        <v>34</v>
      </c>
      <c r="K13541">
        <v>48</v>
      </c>
      <c r="L13541" t="s">
        <v>15</v>
      </c>
    </row>
    <row r="13542" spans="1:12">
      <c r="A13542" t="e">
        <f ca="1">E00251424821221</f>
        <v>#NAME?</v>
      </c>
      <c r="B13542">
        <v>122</v>
      </c>
      <c r="C13542" t="s">
        <v>522</v>
      </c>
      <c r="D13542" s="1">
        <v>41438</v>
      </c>
      <c r="F13542">
        <v>3</v>
      </c>
      <c r="G13542">
        <v>25000</v>
      </c>
      <c r="H13542" t="s">
        <v>178</v>
      </c>
      <c r="J13542" t="s">
        <v>14</v>
      </c>
      <c r="K13542">
        <v>57</v>
      </c>
      <c r="L13542" t="s">
        <v>15</v>
      </c>
    </row>
    <row r="13543" spans="1:12">
      <c r="A13543" t="e">
        <f ca="1">E00251424821221</f>
        <v>#NAME?</v>
      </c>
      <c r="B13543">
        <v>122</v>
      </c>
      <c r="C13543" t="s">
        <v>522</v>
      </c>
      <c r="D13543" s="1">
        <v>41767</v>
      </c>
      <c r="F13543">
        <v>2</v>
      </c>
      <c r="G13543">
        <v>4019</v>
      </c>
      <c r="H13543" t="s">
        <v>26</v>
      </c>
      <c r="J13543" t="s">
        <v>14</v>
      </c>
      <c r="K13543">
        <v>58</v>
      </c>
      <c r="L13543" t="s">
        <v>15</v>
      </c>
    </row>
    <row r="13544" spans="1:12">
      <c r="A13544" t="e">
        <f ca="1">E00251424821221</f>
        <v>#NAME?</v>
      </c>
      <c r="B13544">
        <v>122</v>
      </c>
      <c r="C13544" t="s">
        <v>522</v>
      </c>
      <c r="D13544" s="1">
        <v>41841</v>
      </c>
      <c r="F13544">
        <v>1</v>
      </c>
      <c r="G13544">
        <v>30000</v>
      </c>
      <c r="H13544" t="s">
        <v>144</v>
      </c>
      <c r="J13544" t="s">
        <v>14</v>
      </c>
      <c r="K13544">
        <v>58</v>
      </c>
      <c r="L13544" t="s">
        <v>15</v>
      </c>
    </row>
    <row r="13545" spans="1:12">
      <c r="A13545" t="e">
        <f ca="1">E00251510737521</f>
        <v>#NAME?</v>
      </c>
      <c r="B13545">
        <v>100</v>
      </c>
      <c r="C13545" t="s">
        <v>54</v>
      </c>
      <c r="D13545" s="1">
        <v>42028</v>
      </c>
      <c r="E13545">
        <v>4</v>
      </c>
      <c r="F13545">
        <v>2</v>
      </c>
      <c r="G13545">
        <v>56721</v>
      </c>
      <c r="H13545" t="s">
        <v>1331</v>
      </c>
      <c r="J13545" t="s">
        <v>34</v>
      </c>
      <c r="K13545">
        <v>65</v>
      </c>
      <c r="L13545" t="s">
        <v>15</v>
      </c>
    </row>
    <row r="13546" spans="1:12">
      <c r="A13546" t="e">
        <f ca="1">E00251510737521</f>
        <v>#NAME?</v>
      </c>
      <c r="B13546">
        <v>122</v>
      </c>
      <c r="C13546" t="s">
        <v>522</v>
      </c>
      <c r="D13546" s="1">
        <v>41183</v>
      </c>
      <c r="F13546">
        <v>2</v>
      </c>
      <c r="G13546">
        <v>40390</v>
      </c>
      <c r="H13546" t="s">
        <v>624</v>
      </c>
      <c r="J13546" t="s">
        <v>14</v>
      </c>
      <c r="K13546">
        <v>63</v>
      </c>
      <c r="L13546" t="s">
        <v>15</v>
      </c>
    </row>
    <row r="13547" spans="1:12">
      <c r="A13547" t="e">
        <f ca="1">E00251510737521</f>
        <v>#NAME?</v>
      </c>
      <c r="B13547">
        <v>122</v>
      </c>
      <c r="C13547" t="s">
        <v>522</v>
      </c>
      <c r="D13547" s="1">
        <v>41292</v>
      </c>
      <c r="F13547">
        <v>2</v>
      </c>
      <c r="G13547">
        <v>25000</v>
      </c>
      <c r="H13547" t="s">
        <v>178</v>
      </c>
      <c r="J13547" t="s">
        <v>14</v>
      </c>
      <c r="K13547">
        <v>63</v>
      </c>
      <c r="L13547" t="s">
        <v>15</v>
      </c>
    </row>
    <row r="13548" spans="1:12">
      <c r="A13548" t="e">
        <f ca="1">E00251429251821</f>
        <v>#NAME?</v>
      </c>
      <c r="B13548">
        <v>753</v>
      </c>
      <c r="C13548" t="s">
        <v>545</v>
      </c>
      <c r="D13548" s="1">
        <v>42917</v>
      </c>
      <c r="F13548">
        <v>1</v>
      </c>
      <c r="G13548">
        <v>71510</v>
      </c>
      <c r="H13548" t="s">
        <v>1332</v>
      </c>
      <c r="I13548" t="s">
        <v>56</v>
      </c>
      <c r="J13548" t="s">
        <v>57</v>
      </c>
      <c r="K13548">
        <v>57</v>
      </c>
      <c r="L13548" t="s">
        <v>15</v>
      </c>
    </row>
    <row r="13549" spans="1:12">
      <c r="A13549" t="e">
        <f ca="1">E00251528938321</f>
        <v>#NAME?</v>
      </c>
      <c r="B13549">
        <v>291</v>
      </c>
      <c r="C13549" t="s">
        <v>160</v>
      </c>
      <c r="D13549" s="1">
        <v>42349</v>
      </c>
      <c r="F13549">
        <v>1</v>
      </c>
      <c r="G13549">
        <v>7262</v>
      </c>
      <c r="H13549" t="s">
        <v>198</v>
      </c>
      <c r="J13549" t="s">
        <v>14</v>
      </c>
      <c r="K13549">
        <v>57</v>
      </c>
      <c r="L13549" t="s">
        <v>15</v>
      </c>
    </row>
    <row r="13550" spans="1:12">
      <c r="A13550" t="e">
        <f ca="1">E00251528608021</f>
        <v>#NAME?</v>
      </c>
      <c r="B13550">
        <v>695</v>
      </c>
      <c r="C13550" t="s">
        <v>257</v>
      </c>
      <c r="D13550" s="1">
        <v>42145</v>
      </c>
      <c r="F13550">
        <v>2</v>
      </c>
      <c r="G13550">
        <v>49390</v>
      </c>
      <c r="H13550" t="s">
        <v>59</v>
      </c>
      <c r="J13550" t="s">
        <v>14</v>
      </c>
      <c r="K13550">
        <v>46</v>
      </c>
      <c r="L13550" t="s">
        <v>15</v>
      </c>
    </row>
    <row r="13551" spans="1:12">
      <c r="A13551" t="e">
        <f ca="1">E00251427218921</f>
        <v>#NAME?</v>
      </c>
      <c r="B13551">
        <v>10</v>
      </c>
      <c r="C13551" t="s">
        <v>18</v>
      </c>
      <c r="D13551" s="1">
        <v>41960</v>
      </c>
      <c r="F13551">
        <v>1</v>
      </c>
      <c r="G13551">
        <v>9198</v>
      </c>
      <c r="H13551" t="s">
        <v>229</v>
      </c>
      <c r="J13551" t="s">
        <v>14</v>
      </c>
      <c r="K13551">
        <v>53</v>
      </c>
      <c r="L13551" t="s">
        <v>15</v>
      </c>
    </row>
    <row r="13552" spans="1:12">
      <c r="A13552" t="e">
        <f ca="1">E00251427218921</f>
        <v>#NAME?</v>
      </c>
      <c r="B13552">
        <v>10</v>
      </c>
      <c r="C13552" t="s">
        <v>18</v>
      </c>
      <c r="D13552" s="1">
        <v>41977</v>
      </c>
      <c r="F13552">
        <v>2</v>
      </c>
      <c r="G13552">
        <v>9198</v>
      </c>
      <c r="H13552" t="s">
        <v>229</v>
      </c>
      <c r="J13552" t="s">
        <v>14</v>
      </c>
      <c r="K13552">
        <v>53</v>
      </c>
      <c r="L13552" t="s">
        <v>15</v>
      </c>
    </row>
    <row r="13553" spans="1:12">
      <c r="A13553" t="e">
        <f ca="1">E00251513734821</f>
        <v>#NAME?</v>
      </c>
      <c r="B13553">
        <v>703</v>
      </c>
      <c r="C13553" t="s">
        <v>305</v>
      </c>
      <c r="D13553" s="1">
        <v>41116</v>
      </c>
      <c r="F13553">
        <v>4</v>
      </c>
      <c r="G13553">
        <v>3004</v>
      </c>
      <c r="H13553" t="s">
        <v>104</v>
      </c>
      <c r="J13553" t="s">
        <v>14</v>
      </c>
      <c r="K13553">
        <v>47</v>
      </c>
      <c r="L13553" t="s">
        <v>15</v>
      </c>
    </row>
    <row r="13554" spans="1:12">
      <c r="A13554" t="e">
        <f ca="1">E00251513734821</f>
        <v>#NAME?</v>
      </c>
      <c r="B13554">
        <v>703</v>
      </c>
      <c r="C13554" t="s">
        <v>305</v>
      </c>
      <c r="D13554" s="1">
        <v>41284</v>
      </c>
      <c r="F13554">
        <v>2</v>
      </c>
      <c r="G13554">
        <v>4549</v>
      </c>
      <c r="H13554" t="s">
        <v>69</v>
      </c>
      <c r="J13554" t="s">
        <v>14</v>
      </c>
      <c r="K13554">
        <v>47</v>
      </c>
      <c r="L13554" t="s">
        <v>15</v>
      </c>
    </row>
    <row r="13555" spans="1:12">
      <c r="A13555" t="e">
        <f ca="1">E00251528938321</f>
        <v>#NAME?</v>
      </c>
      <c r="B13555">
        <v>4910</v>
      </c>
      <c r="C13555" t="s">
        <v>214</v>
      </c>
      <c r="D13555" s="1">
        <v>41819</v>
      </c>
      <c r="F13555">
        <v>1</v>
      </c>
      <c r="G13555">
        <v>7222</v>
      </c>
      <c r="H13555" t="s">
        <v>560</v>
      </c>
      <c r="J13555" t="s">
        <v>14</v>
      </c>
      <c r="K13555">
        <v>55</v>
      </c>
      <c r="L13555" t="s">
        <v>15</v>
      </c>
    </row>
    <row r="13556" spans="1:12">
      <c r="A13556" t="e">
        <f ca="1">E00251424800621</f>
        <v>#NAME?</v>
      </c>
      <c r="B13556">
        <v>108</v>
      </c>
      <c r="C13556" t="s">
        <v>481</v>
      </c>
      <c r="D13556" s="1">
        <v>42944</v>
      </c>
      <c r="F13556">
        <v>2</v>
      </c>
      <c r="G13556">
        <v>2729</v>
      </c>
      <c r="H13556" t="s">
        <v>115</v>
      </c>
      <c r="J13556" t="s">
        <v>14</v>
      </c>
      <c r="K13556">
        <v>51</v>
      </c>
      <c r="L13556" t="s">
        <v>15</v>
      </c>
    </row>
    <row r="13557" spans="1:12">
      <c r="A13557" t="e">
        <f ca="1">E00251513734821</f>
        <v>#NAME?</v>
      </c>
      <c r="B13557">
        <v>703</v>
      </c>
      <c r="C13557" t="s">
        <v>305</v>
      </c>
      <c r="D13557" s="1">
        <v>41495</v>
      </c>
      <c r="F13557">
        <v>2</v>
      </c>
      <c r="G13557">
        <v>4549</v>
      </c>
      <c r="H13557" t="s">
        <v>69</v>
      </c>
      <c r="J13557" t="s">
        <v>14</v>
      </c>
      <c r="K13557">
        <v>48</v>
      </c>
      <c r="L13557" t="s">
        <v>15</v>
      </c>
    </row>
    <row r="13558" spans="1:12">
      <c r="A13558" t="e">
        <f ca="1">E00251513734821</f>
        <v>#NAME?</v>
      </c>
      <c r="B13558">
        <v>703</v>
      </c>
      <c r="C13558" t="s">
        <v>305</v>
      </c>
      <c r="D13558" s="1">
        <v>41498</v>
      </c>
      <c r="F13558">
        <v>3</v>
      </c>
      <c r="G13558">
        <v>7811</v>
      </c>
      <c r="H13558" t="s">
        <v>878</v>
      </c>
      <c r="J13558" t="s">
        <v>14</v>
      </c>
      <c r="K13558">
        <v>48</v>
      </c>
      <c r="L13558" t="s">
        <v>22</v>
      </c>
    </row>
    <row r="13559" spans="1:12">
      <c r="A13559" t="e">
        <f ca="1">E00251424800621</f>
        <v>#NAME?</v>
      </c>
      <c r="B13559">
        <v>108</v>
      </c>
      <c r="C13559" t="s">
        <v>481</v>
      </c>
      <c r="D13559" s="1">
        <v>41093</v>
      </c>
      <c r="F13559">
        <v>2</v>
      </c>
      <c r="G13559">
        <v>49390</v>
      </c>
      <c r="H13559" t="s">
        <v>59</v>
      </c>
      <c r="J13559" t="s">
        <v>14</v>
      </c>
      <c r="K13559">
        <v>46</v>
      </c>
      <c r="L13559" t="s">
        <v>15</v>
      </c>
    </row>
    <row r="13560" spans="1:12">
      <c r="A13560" t="e">
        <f ca="1">E00251424800621</f>
        <v>#NAME?</v>
      </c>
      <c r="B13560">
        <v>108</v>
      </c>
      <c r="C13560" t="s">
        <v>481</v>
      </c>
      <c r="D13560" s="1">
        <v>41354</v>
      </c>
      <c r="F13560">
        <v>2</v>
      </c>
      <c r="G13560">
        <v>25000</v>
      </c>
      <c r="H13560" t="s">
        <v>178</v>
      </c>
      <c r="J13560" t="s">
        <v>14</v>
      </c>
      <c r="K13560">
        <v>47</v>
      </c>
      <c r="L13560" t="s">
        <v>15</v>
      </c>
    </row>
    <row r="13561" spans="1:12">
      <c r="A13561" t="e">
        <f ca="1">E00251510737521</f>
        <v>#NAME?</v>
      </c>
      <c r="B13561">
        <v>100</v>
      </c>
      <c r="C13561" t="s">
        <v>54</v>
      </c>
      <c r="D13561" s="1">
        <v>42028</v>
      </c>
      <c r="E13561">
        <v>4</v>
      </c>
      <c r="F13561">
        <v>6</v>
      </c>
      <c r="G13561">
        <v>5609</v>
      </c>
      <c r="H13561" t="s">
        <v>1333</v>
      </c>
      <c r="J13561" t="s">
        <v>34</v>
      </c>
      <c r="K13561">
        <v>65</v>
      </c>
      <c r="L13561" t="s">
        <v>15</v>
      </c>
    </row>
    <row r="13562" spans="1:12">
      <c r="A13562" t="e">
        <f ca="1">E00251510737521</f>
        <v>#NAME?</v>
      </c>
      <c r="B13562">
        <v>122</v>
      </c>
      <c r="C13562" t="s">
        <v>522</v>
      </c>
      <c r="D13562" s="1">
        <v>41487</v>
      </c>
      <c r="F13562">
        <v>4</v>
      </c>
      <c r="G13562">
        <v>4019</v>
      </c>
      <c r="H13562" t="s">
        <v>26</v>
      </c>
      <c r="J13562" t="s">
        <v>14</v>
      </c>
      <c r="K13562">
        <v>63</v>
      </c>
      <c r="L13562" t="s">
        <v>15</v>
      </c>
    </row>
    <row r="13563" spans="1:12">
      <c r="A13563" t="e">
        <f ca="1">E00251510737521</f>
        <v>#NAME?</v>
      </c>
      <c r="B13563">
        <v>122</v>
      </c>
      <c r="C13563" t="s">
        <v>522</v>
      </c>
      <c r="D13563" s="1">
        <v>41515</v>
      </c>
      <c r="F13563">
        <v>1</v>
      </c>
      <c r="G13563">
        <v>25000</v>
      </c>
      <c r="H13563" t="s">
        <v>178</v>
      </c>
      <c r="J13563" t="s">
        <v>14</v>
      </c>
      <c r="K13563">
        <v>63</v>
      </c>
      <c r="L13563" t="s">
        <v>15</v>
      </c>
    </row>
    <row r="13564" spans="1:12">
      <c r="A13564" t="e">
        <f ca="1">E00251429251821</f>
        <v>#NAME?</v>
      </c>
      <c r="B13564">
        <v>290</v>
      </c>
      <c r="C13564" t="s">
        <v>449</v>
      </c>
      <c r="D13564" s="1">
        <v>42760</v>
      </c>
      <c r="F13564">
        <v>1</v>
      </c>
      <c r="G13564">
        <v>7175</v>
      </c>
      <c r="H13564" t="s">
        <v>689</v>
      </c>
      <c r="J13564" t="s">
        <v>14</v>
      </c>
      <c r="K13564">
        <v>56</v>
      </c>
      <c r="L13564" t="s">
        <v>15</v>
      </c>
    </row>
    <row r="13565" spans="1:12">
      <c r="A13565" t="e">
        <f ca="1">E00251429251821</f>
        <v>#NAME?</v>
      </c>
      <c r="B13565">
        <v>753</v>
      </c>
      <c r="C13565" t="s">
        <v>545</v>
      </c>
      <c r="D13565" s="1">
        <v>42750</v>
      </c>
      <c r="E13565">
        <v>1</v>
      </c>
      <c r="F13565">
        <v>6</v>
      </c>
      <c r="G13565">
        <v>2724</v>
      </c>
      <c r="H13565" t="s">
        <v>73</v>
      </c>
      <c r="J13565" t="s">
        <v>34</v>
      </c>
      <c r="K13565">
        <v>56</v>
      </c>
      <c r="L13565" t="s">
        <v>15</v>
      </c>
    </row>
    <row r="13566" spans="1:12">
      <c r="A13566" t="e">
        <f ca="1">E00251518518421</f>
        <v>#NAME?</v>
      </c>
      <c r="B13566">
        <v>293</v>
      </c>
      <c r="C13566" t="s">
        <v>25</v>
      </c>
      <c r="D13566" s="1">
        <v>42262</v>
      </c>
      <c r="F13566">
        <v>2</v>
      </c>
      <c r="G13566">
        <v>2720</v>
      </c>
      <c r="H13566" t="s">
        <v>65</v>
      </c>
      <c r="J13566" t="s">
        <v>14</v>
      </c>
      <c r="K13566">
        <v>62</v>
      </c>
      <c r="L13566" t="s">
        <v>15</v>
      </c>
    </row>
    <row r="13567" spans="1:12">
      <c r="A13567" t="e">
        <f ca="1">E00251518518421</f>
        <v>#NAME?</v>
      </c>
      <c r="B13567">
        <v>293</v>
      </c>
      <c r="C13567" t="s">
        <v>25</v>
      </c>
      <c r="D13567" s="1">
        <v>42306</v>
      </c>
      <c r="F13567">
        <v>3</v>
      </c>
      <c r="G13567">
        <v>1739</v>
      </c>
      <c r="H13567" t="s">
        <v>110</v>
      </c>
      <c r="J13567" t="s">
        <v>14</v>
      </c>
      <c r="K13567">
        <v>62</v>
      </c>
      <c r="L13567" t="s">
        <v>15</v>
      </c>
    </row>
    <row r="13568" spans="1:12">
      <c r="A13568" t="e">
        <f ca="1">E00251518518421</f>
        <v>#NAME?</v>
      </c>
      <c r="B13568">
        <v>293</v>
      </c>
      <c r="C13568" t="s">
        <v>25</v>
      </c>
      <c r="D13568" s="1">
        <v>42327</v>
      </c>
      <c r="F13568">
        <v>1</v>
      </c>
      <c r="G13568">
        <v>7292</v>
      </c>
      <c r="H13568" t="s">
        <v>189</v>
      </c>
      <c r="J13568" t="s">
        <v>14</v>
      </c>
      <c r="K13568">
        <v>62</v>
      </c>
      <c r="L13568" t="s">
        <v>15</v>
      </c>
    </row>
    <row r="13569" spans="1:12">
      <c r="A13569" t="e">
        <f ca="1">E00251510189121</f>
        <v>#NAME?</v>
      </c>
      <c r="B13569">
        <v>164</v>
      </c>
      <c r="C13569" t="s">
        <v>792</v>
      </c>
      <c r="D13569" s="1">
        <v>41327</v>
      </c>
      <c r="F13569">
        <v>3</v>
      </c>
      <c r="G13569">
        <v>1749</v>
      </c>
      <c r="H13569" t="s">
        <v>793</v>
      </c>
      <c r="J13569" t="s">
        <v>14</v>
      </c>
      <c r="K13569">
        <v>49</v>
      </c>
      <c r="L13569" t="s">
        <v>15</v>
      </c>
    </row>
    <row r="13570" spans="1:12">
      <c r="A13570" t="e">
        <f ca="1">E00251513734821</f>
        <v>#NAME?</v>
      </c>
      <c r="B13570">
        <v>703</v>
      </c>
      <c r="C13570" t="s">
        <v>305</v>
      </c>
      <c r="D13570" s="1">
        <v>42446</v>
      </c>
      <c r="F13570">
        <v>2</v>
      </c>
      <c r="G13570">
        <v>2449</v>
      </c>
      <c r="H13570" t="s">
        <v>53</v>
      </c>
      <c r="J13570" t="s">
        <v>14</v>
      </c>
      <c r="K13570">
        <v>50</v>
      </c>
      <c r="L13570" t="s">
        <v>15</v>
      </c>
    </row>
    <row r="13571" spans="1:12">
      <c r="A13571" t="e">
        <f ca="1">E00251513734821</f>
        <v>#NAME?</v>
      </c>
      <c r="B13571">
        <v>703</v>
      </c>
      <c r="C13571" t="s">
        <v>305</v>
      </c>
      <c r="D13571" s="1">
        <v>42537</v>
      </c>
      <c r="F13571">
        <v>1</v>
      </c>
      <c r="G13571">
        <v>7242</v>
      </c>
      <c r="H13571" t="s">
        <v>93</v>
      </c>
      <c r="J13571" t="s">
        <v>14</v>
      </c>
      <c r="K13571">
        <v>51</v>
      </c>
      <c r="L13571" t="s">
        <v>15</v>
      </c>
    </row>
    <row r="13572" spans="1:12">
      <c r="A13572" t="e">
        <f ca="1">E00251424800621</f>
        <v>#NAME?</v>
      </c>
      <c r="B13572">
        <v>108</v>
      </c>
      <c r="C13572" t="s">
        <v>481</v>
      </c>
      <c r="D13572" s="1">
        <v>42548</v>
      </c>
      <c r="F13572">
        <v>1</v>
      </c>
      <c r="G13572">
        <v>71940</v>
      </c>
      <c r="H13572" t="s">
        <v>135</v>
      </c>
      <c r="J13572" t="s">
        <v>14</v>
      </c>
      <c r="K13572">
        <v>50</v>
      </c>
      <c r="L13572" t="s">
        <v>15</v>
      </c>
    </row>
    <row r="13573" spans="1:12">
      <c r="A13573" t="e">
        <f ca="1">E00251424800621</f>
        <v>#NAME?</v>
      </c>
      <c r="B13573">
        <v>108</v>
      </c>
      <c r="C13573" t="s">
        <v>481</v>
      </c>
      <c r="D13573" s="1">
        <v>42697</v>
      </c>
      <c r="F13573">
        <v>5</v>
      </c>
      <c r="G13573">
        <v>49390</v>
      </c>
      <c r="H13573" t="s">
        <v>59</v>
      </c>
      <c r="J13573" t="s">
        <v>14</v>
      </c>
      <c r="K13573">
        <v>50</v>
      </c>
      <c r="L13573" t="s">
        <v>15</v>
      </c>
    </row>
    <row r="13574" spans="1:12">
      <c r="A13574" t="e">
        <f ca="1">E00251531497221</f>
        <v>#NAME?</v>
      </c>
      <c r="B13574">
        <v>1786</v>
      </c>
      <c r="C13574" t="s">
        <v>37</v>
      </c>
      <c r="D13574" s="1">
        <v>42734</v>
      </c>
      <c r="F13574">
        <v>5</v>
      </c>
      <c r="G13574">
        <v>71596</v>
      </c>
      <c r="H13574" t="s">
        <v>505</v>
      </c>
      <c r="J13574" t="s">
        <v>14</v>
      </c>
      <c r="K13574">
        <v>65</v>
      </c>
      <c r="L13574" t="s">
        <v>15</v>
      </c>
    </row>
    <row r="13575" spans="1:12">
      <c r="A13575" t="e">
        <f ca="1">E00251619843321</f>
        <v>#NAME?</v>
      </c>
      <c r="B13575">
        <v>746</v>
      </c>
      <c r="C13575" t="s">
        <v>527</v>
      </c>
      <c r="D13575" s="1">
        <v>40937</v>
      </c>
      <c r="E13575">
        <v>0</v>
      </c>
      <c r="F13575">
        <v>1</v>
      </c>
      <c r="G13575">
        <v>55090</v>
      </c>
      <c r="H13575" t="s">
        <v>400</v>
      </c>
      <c r="J13575" t="s">
        <v>34</v>
      </c>
      <c r="K13575">
        <v>48</v>
      </c>
      <c r="L13575" t="s">
        <v>15</v>
      </c>
    </row>
    <row r="13576" spans="1:12">
      <c r="A13576" t="e">
        <f ca="1">E00251533153821</f>
        <v>#NAME?</v>
      </c>
      <c r="B13576">
        <v>467</v>
      </c>
      <c r="C13576" t="s">
        <v>232</v>
      </c>
      <c r="D13576" s="1">
        <v>41704</v>
      </c>
      <c r="F13576">
        <v>1</v>
      </c>
      <c r="G13576">
        <v>5289</v>
      </c>
      <c r="H13576" t="s">
        <v>936</v>
      </c>
      <c r="J13576" t="s">
        <v>14</v>
      </c>
      <c r="K13576">
        <v>58</v>
      </c>
      <c r="L13576" t="s">
        <v>15</v>
      </c>
    </row>
    <row r="13577" spans="1:12">
      <c r="A13577" t="e">
        <f ca="1">E00251429251821</f>
        <v>#NAME?</v>
      </c>
      <c r="B13577">
        <v>294</v>
      </c>
      <c r="C13577" t="s">
        <v>61</v>
      </c>
      <c r="D13577" s="1">
        <v>41068</v>
      </c>
      <c r="F13577">
        <v>6</v>
      </c>
      <c r="G13577">
        <v>27800</v>
      </c>
      <c r="H13577" t="s">
        <v>145</v>
      </c>
      <c r="J13577" t="s">
        <v>14</v>
      </c>
      <c r="K13577">
        <v>52</v>
      </c>
      <c r="L13577" t="s">
        <v>15</v>
      </c>
    </row>
    <row r="13578" spans="1:12">
      <c r="A13578" t="e">
        <f ca="1">E00251429251821</f>
        <v>#NAME?</v>
      </c>
      <c r="B13578">
        <v>753</v>
      </c>
      <c r="C13578" t="s">
        <v>545</v>
      </c>
      <c r="D13578" s="1">
        <v>42993</v>
      </c>
      <c r="F13578">
        <v>1</v>
      </c>
      <c r="G13578">
        <v>8500</v>
      </c>
      <c r="H13578" t="s">
        <v>983</v>
      </c>
      <c r="I13578" t="s">
        <v>56</v>
      </c>
      <c r="J13578" t="s">
        <v>57</v>
      </c>
      <c r="K13578">
        <v>57</v>
      </c>
      <c r="L13578" t="s">
        <v>15</v>
      </c>
    </row>
    <row r="13579" spans="1:12">
      <c r="A13579" t="e">
        <f ca="1">E00251429251821</f>
        <v>#NAME?</v>
      </c>
      <c r="B13579">
        <v>1325</v>
      </c>
      <c r="C13579" t="s">
        <v>605</v>
      </c>
      <c r="D13579" s="1">
        <v>41793</v>
      </c>
      <c r="F13579">
        <v>1</v>
      </c>
      <c r="G13579">
        <v>3699</v>
      </c>
      <c r="H13579" t="s">
        <v>149</v>
      </c>
      <c r="J13579" t="s">
        <v>14</v>
      </c>
      <c r="K13579">
        <v>54</v>
      </c>
      <c r="L13579" t="s">
        <v>15</v>
      </c>
    </row>
    <row r="13580" spans="1:12">
      <c r="A13580" t="e">
        <f ca="1">E00251510189121</f>
        <v>#NAME?</v>
      </c>
      <c r="B13580">
        <v>148</v>
      </c>
      <c r="C13580" t="s">
        <v>318</v>
      </c>
      <c r="D13580" s="1">
        <v>42402</v>
      </c>
      <c r="F13580">
        <v>1</v>
      </c>
      <c r="G13580">
        <v>72690</v>
      </c>
      <c r="H13580" t="s">
        <v>363</v>
      </c>
      <c r="I13580" t="s">
        <v>56</v>
      </c>
      <c r="J13580" t="s">
        <v>57</v>
      </c>
      <c r="K13580">
        <v>52</v>
      </c>
      <c r="L13580" t="s">
        <v>15</v>
      </c>
    </row>
    <row r="13581" spans="1:12">
      <c r="A13581" t="e">
        <f ca="1">E00251510189121</f>
        <v>#NAME?</v>
      </c>
      <c r="B13581">
        <v>164</v>
      </c>
      <c r="C13581" t="s">
        <v>792</v>
      </c>
      <c r="D13581" s="1">
        <v>41085</v>
      </c>
      <c r="F13581">
        <v>1</v>
      </c>
      <c r="G13581">
        <v>49390</v>
      </c>
      <c r="H13581" t="s">
        <v>59</v>
      </c>
      <c r="J13581" t="s">
        <v>14</v>
      </c>
      <c r="K13581">
        <v>49</v>
      </c>
      <c r="L13581" t="s">
        <v>15</v>
      </c>
    </row>
    <row r="13582" spans="1:12">
      <c r="A13582" t="e">
        <f ca="1">E00251518518421</f>
        <v>#NAME?</v>
      </c>
      <c r="B13582">
        <v>293</v>
      </c>
      <c r="C13582" t="s">
        <v>25</v>
      </c>
      <c r="D13582" s="1">
        <v>41563</v>
      </c>
      <c r="F13582">
        <v>1</v>
      </c>
      <c r="G13582">
        <v>1739</v>
      </c>
      <c r="H13582" t="s">
        <v>286</v>
      </c>
      <c r="J13582" t="s">
        <v>14</v>
      </c>
      <c r="K13582">
        <v>60</v>
      </c>
      <c r="L13582" t="s">
        <v>15</v>
      </c>
    </row>
    <row r="13583" spans="1:12">
      <c r="A13583" t="e">
        <f ca="1">E00251429251821</f>
        <v>#NAME?</v>
      </c>
      <c r="B13583">
        <v>294</v>
      </c>
      <c r="C13583" t="s">
        <v>61</v>
      </c>
      <c r="D13583" s="1">
        <v>41813</v>
      </c>
      <c r="F13583">
        <v>6</v>
      </c>
      <c r="G13583">
        <v>3051</v>
      </c>
      <c r="H13583" t="s">
        <v>13</v>
      </c>
      <c r="J13583" t="s">
        <v>14</v>
      </c>
      <c r="K13583">
        <v>54</v>
      </c>
      <c r="L13583" t="s">
        <v>15</v>
      </c>
    </row>
    <row r="13584" spans="1:12">
      <c r="A13584" t="e">
        <f ca="1">E00251429251821</f>
        <v>#NAME?</v>
      </c>
      <c r="B13584">
        <v>294</v>
      </c>
      <c r="C13584" t="s">
        <v>61</v>
      </c>
      <c r="D13584" s="1">
        <v>41968</v>
      </c>
      <c r="F13584">
        <v>5</v>
      </c>
      <c r="G13584">
        <v>30270</v>
      </c>
      <c r="H13584" t="s">
        <v>336</v>
      </c>
      <c r="J13584" t="s">
        <v>14</v>
      </c>
      <c r="K13584">
        <v>54</v>
      </c>
      <c r="L13584" t="s">
        <v>15</v>
      </c>
    </row>
    <row r="13585" spans="1:12">
      <c r="A13585" t="e">
        <f ca="1">E00251429251821</f>
        <v>#NAME?</v>
      </c>
      <c r="B13585">
        <v>294</v>
      </c>
      <c r="C13585" t="s">
        <v>61</v>
      </c>
      <c r="D13585" s="1">
        <v>42077</v>
      </c>
      <c r="F13585">
        <v>1</v>
      </c>
      <c r="G13585">
        <v>46619</v>
      </c>
      <c r="H13585" t="s">
        <v>182</v>
      </c>
      <c r="J13585" t="s">
        <v>14</v>
      </c>
      <c r="K13585">
        <v>54</v>
      </c>
      <c r="L13585" t="s">
        <v>15</v>
      </c>
    </row>
    <row r="13586" spans="1:12">
      <c r="A13586" t="e">
        <f ca="1">E00251429251821</f>
        <v>#NAME?</v>
      </c>
      <c r="B13586">
        <v>297</v>
      </c>
      <c r="C13586" t="s">
        <v>411</v>
      </c>
      <c r="D13586" s="1">
        <v>42229</v>
      </c>
      <c r="F13586">
        <v>1</v>
      </c>
      <c r="G13586">
        <v>7231</v>
      </c>
      <c r="H13586" t="s">
        <v>128</v>
      </c>
      <c r="J13586" t="s">
        <v>14</v>
      </c>
      <c r="K13586">
        <v>55</v>
      </c>
      <c r="L13586" t="s">
        <v>15</v>
      </c>
    </row>
    <row r="13587" spans="1:12">
      <c r="A13587" t="e">
        <f ca="1">E00251518518421</f>
        <v>#NAME?</v>
      </c>
      <c r="B13587">
        <v>293</v>
      </c>
      <c r="C13587" t="s">
        <v>25</v>
      </c>
      <c r="D13587" s="1">
        <v>42348</v>
      </c>
      <c r="F13587">
        <v>4</v>
      </c>
      <c r="G13587">
        <v>5859</v>
      </c>
      <c r="H13587" t="s">
        <v>607</v>
      </c>
      <c r="J13587" t="s">
        <v>14</v>
      </c>
      <c r="K13587">
        <v>62</v>
      </c>
      <c r="L13587" t="s">
        <v>15</v>
      </c>
    </row>
    <row r="13588" spans="1:12">
      <c r="A13588" t="e">
        <f ca="1">E00251513734821</f>
        <v>#NAME?</v>
      </c>
      <c r="B13588">
        <v>703</v>
      </c>
      <c r="C13588" t="s">
        <v>305</v>
      </c>
      <c r="D13588" s="1">
        <v>43049</v>
      </c>
      <c r="F13588">
        <v>5</v>
      </c>
      <c r="G13588">
        <v>2169</v>
      </c>
      <c r="H13588" t="s">
        <v>40</v>
      </c>
      <c r="J13588" t="s">
        <v>14</v>
      </c>
      <c r="K13588">
        <v>52</v>
      </c>
      <c r="L13588" t="s">
        <v>15</v>
      </c>
    </row>
    <row r="13589" spans="1:12">
      <c r="A13589" t="e">
        <f ca="1">E00251510693521</f>
        <v>#NAME?</v>
      </c>
      <c r="B13589">
        <v>154</v>
      </c>
      <c r="C13589" t="s">
        <v>533</v>
      </c>
      <c r="D13589" s="1">
        <v>42513</v>
      </c>
      <c r="F13589">
        <v>1</v>
      </c>
      <c r="G13589">
        <v>5849</v>
      </c>
      <c r="H13589" t="s">
        <v>977</v>
      </c>
      <c r="J13589" t="s">
        <v>14</v>
      </c>
      <c r="K13589">
        <v>50</v>
      </c>
      <c r="L13589" t="s">
        <v>15</v>
      </c>
    </row>
    <row r="13590" spans="1:12">
      <c r="A13590" t="e">
        <f ca="1">E00251524989521</f>
        <v>#NAME?</v>
      </c>
      <c r="B13590">
        <v>283</v>
      </c>
      <c r="C13590" t="s">
        <v>133</v>
      </c>
      <c r="D13590" s="1">
        <v>42437</v>
      </c>
      <c r="F13590">
        <v>1</v>
      </c>
      <c r="G13590">
        <v>81000</v>
      </c>
      <c r="H13590" t="s">
        <v>866</v>
      </c>
      <c r="J13590" t="s">
        <v>14</v>
      </c>
      <c r="K13590">
        <v>57</v>
      </c>
      <c r="L13590" t="s">
        <v>15</v>
      </c>
    </row>
    <row r="13591" spans="1:12">
      <c r="A13591" t="e">
        <f ca="1">E00251510189121</f>
        <v>#NAME?</v>
      </c>
      <c r="B13591">
        <v>164</v>
      </c>
      <c r="C13591" t="s">
        <v>792</v>
      </c>
      <c r="D13591" s="1">
        <v>41264</v>
      </c>
      <c r="F13591">
        <v>1</v>
      </c>
      <c r="G13591">
        <v>7999</v>
      </c>
      <c r="H13591" t="s">
        <v>80</v>
      </c>
      <c r="J13591" t="s">
        <v>14</v>
      </c>
      <c r="K13591">
        <v>49</v>
      </c>
      <c r="L13591" t="s">
        <v>15</v>
      </c>
    </row>
    <row r="13592" spans="1:12">
      <c r="A13592" t="e">
        <f ca="1">E00251429212121</f>
        <v>#NAME?</v>
      </c>
      <c r="B13592">
        <v>695</v>
      </c>
      <c r="C13592" t="s">
        <v>257</v>
      </c>
      <c r="D13592" s="1">
        <v>43026</v>
      </c>
      <c r="F13592">
        <v>3</v>
      </c>
      <c r="G13592">
        <v>3051</v>
      </c>
      <c r="H13592" t="s">
        <v>13</v>
      </c>
      <c r="J13592" t="s">
        <v>14</v>
      </c>
      <c r="K13592">
        <v>44</v>
      </c>
      <c r="L13592" t="s">
        <v>15</v>
      </c>
    </row>
    <row r="13593" spans="1:12">
      <c r="A13593" t="e">
        <f ca="1">E00251614081521</f>
        <v>#NAME?</v>
      </c>
      <c r="B13593">
        <v>174</v>
      </c>
      <c r="C13593" t="s">
        <v>812</v>
      </c>
      <c r="D13593" s="1">
        <v>42604</v>
      </c>
      <c r="F13593">
        <v>2</v>
      </c>
      <c r="G13593">
        <v>5589</v>
      </c>
      <c r="H13593" t="s">
        <v>152</v>
      </c>
      <c r="J13593" t="s">
        <v>14</v>
      </c>
      <c r="K13593">
        <v>54</v>
      </c>
      <c r="L13593" t="s">
        <v>15</v>
      </c>
    </row>
    <row r="13594" spans="1:12">
      <c r="A13594" t="e">
        <f ca="1">E00251432177821</f>
        <v>#NAME?</v>
      </c>
      <c r="B13594">
        <v>495</v>
      </c>
      <c r="C13594" t="s">
        <v>347</v>
      </c>
      <c r="D13594" s="1">
        <v>42172</v>
      </c>
      <c r="F13594">
        <v>1</v>
      </c>
      <c r="G13594">
        <v>3804</v>
      </c>
      <c r="H13594" t="s">
        <v>71</v>
      </c>
      <c r="J13594" t="s">
        <v>14</v>
      </c>
      <c r="K13594">
        <v>47</v>
      </c>
      <c r="L13594" t="s">
        <v>15</v>
      </c>
    </row>
    <row r="13595" spans="1:12">
      <c r="A13595" t="e">
        <f ca="1">E00251618081421</f>
        <v>#NAME?</v>
      </c>
      <c r="B13595">
        <v>11</v>
      </c>
      <c r="C13595" t="s">
        <v>245</v>
      </c>
      <c r="D13595" s="1">
        <v>42453</v>
      </c>
      <c r="F13595">
        <v>1</v>
      </c>
      <c r="G13595">
        <v>6809</v>
      </c>
      <c r="H13595" t="s">
        <v>790</v>
      </c>
      <c r="J13595" t="s">
        <v>14</v>
      </c>
      <c r="K13595">
        <v>51</v>
      </c>
      <c r="L13595" t="s">
        <v>15</v>
      </c>
    </row>
    <row r="13596" spans="1:12">
      <c r="A13596" t="e">
        <f ca="1">E00251510189121</f>
        <v>#NAME?</v>
      </c>
      <c r="B13596">
        <v>164</v>
      </c>
      <c r="C13596" t="s">
        <v>792</v>
      </c>
      <c r="D13596" s="1">
        <v>42863</v>
      </c>
      <c r="F13596">
        <v>1</v>
      </c>
      <c r="G13596">
        <v>7272</v>
      </c>
      <c r="H13596" t="s">
        <v>395</v>
      </c>
      <c r="J13596" t="s">
        <v>14</v>
      </c>
      <c r="K13596">
        <v>53</v>
      </c>
      <c r="L13596" t="s">
        <v>15</v>
      </c>
    </row>
    <row r="13597" spans="1:12">
      <c r="A13597" t="e">
        <f ca="1">E00251510737521</f>
        <v>#NAME?</v>
      </c>
      <c r="B13597">
        <v>122</v>
      </c>
      <c r="C13597" t="s">
        <v>522</v>
      </c>
      <c r="D13597" s="1">
        <v>41841</v>
      </c>
      <c r="F13597">
        <v>4</v>
      </c>
      <c r="G13597">
        <v>40390</v>
      </c>
      <c r="H13597" t="s">
        <v>624</v>
      </c>
      <c r="J13597" t="s">
        <v>14</v>
      </c>
      <c r="K13597">
        <v>64</v>
      </c>
      <c r="L13597" t="s">
        <v>15</v>
      </c>
    </row>
    <row r="13598" spans="1:12">
      <c r="A13598" t="e">
        <f ca="1">E00251510737521</f>
        <v>#NAME?</v>
      </c>
      <c r="B13598">
        <v>122</v>
      </c>
      <c r="C13598" t="s">
        <v>522</v>
      </c>
      <c r="D13598" s="1">
        <v>42121</v>
      </c>
      <c r="F13598">
        <v>3</v>
      </c>
      <c r="G13598">
        <v>4019</v>
      </c>
      <c r="H13598" t="s">
        <v>26</v>
      </c>
      <c r="J13598" t="s">
        <v>14</v>
      </c>
      <c r="K13598">
        <v>65</v>
      </c>
      <c r="L13598" t="s">
        <v>15</v>
      </c>
    </row>
    <row r="13599" spans="1:12">
      <c r="A13599" t="e">
        <f ca="1">E00251518518421</f>
        <v>#NAME?</v>
      </c>
      <c r="B13599">
        <v>293</v>
      </c>
      <c r="C13599" t="s">
        <v>25</v>
      </c>
      <c r="D13599" s="1">
        <v>42699</v>
      </c>
      <c r="F13599">
        <v>1</v>
      </c>
      <c r="G13599">
        <v>4019</v>
      </c>
      <c r="H13599" t="s">
        <v>26</v>
      </c>
      <c r="J13599" t="s">
        <v>14</v>
      </c>
      <c r="K13599">
        <v>63</v>
      </c>
      <c r="L13599" t="s">
        <v>15</v>
      </c>
    </row>
    <row r="13600" spans="1:12">
      <c r="A13600" t="e">
        <f ca="1">E00251510189121</f>
        <v>#NAME?</v>
      </c>
      <c r="B13600">
        <v>164</v>
      </c>
      <c r="C13600" t="s">
        <v>792</v>
      </c>
      <c r="D13600" s="1">
        <v>41465</v>
      </c>
      <c r="F13600">
        <v>1</v>
      </c>
      <c r="G13600">
        <v>24290</v>
      </c>
      <c r="H13600" t="s">
        <v>580</v>
      </c>
      <c r="J13600" t="s">
        <v>14</v>
      </c>
      <c r="K13600">
        <v>50</v>
      </c>
      <c r="L13600" t="s">
        <v>15</v>
      </c>
    </row>
    <row r="13601" spans="1:12">
      <c r="A13601" t="e">
        <f ca="1">E00251524952721</f>
        <v>#NAME?</v>
      </c>
      <c r="B13601">
        <v>437</v>
      </c>
      <c r="C13601" t="s">
        <v>216</v>
      </c>
      <c r="D13601" s="1">
        <v>41996</v>
      </c>
      <c r="F13601">
        <v>1</v>
      </c>
      <c r="G13601">
        <v>29690</v>
      </c>
      <c r="H13601" t="s">
        <v>52</v>
      </c>
      <c r="J13601" t="s">
        <v>14</v>
      </c>
      <c r="K13601">
        <v>49</v>
      </c>
      <c r="L13601" t="s">
        <v>15</v>
      </c>
    </row>
    <row r="13602" spans="1:12">
      <c r="A13602" t="e">
        <f ca="1">E00251524952721</f>
        <v>#NAME?</v>
      </c>
      <c r="B13602">
        <v>437</v>
      </c>
      <c r="C13602" t="s">
        <v>216</v>
      </c>
      <c r="D13602" s="1">
        <v>43068</v>
      </c>
      <c r="F13602">
        <v>3</v>
      </c>
      <c r="G13602">
        <v>2720</v>
      </c>
      <c r="H13602" t="s">
        <v>65</v>
      </c>
      <c r="J13602" t="s">
        <v>14</v>
      </c>
      <c r="K13602">
        <v>52</v>
      </c>
      <c r="L13602" t="s">
        <v>15</v>
      </c>
    </row>
    <row r="13603" spans="1:12">
      <c r="A13603" t="e">
        <f ca="1">E00251518518421</f>
        <v>#NAME?</v>
      </c>
      <c r="B13603">
        <v>293</v>
      </c>
      <c r="C13603" t="s">
        <v>25</v>
      </c>
      <c r="D13603" s="1">
        <v>41964</v>
      </c>
      <c r="F13603">
        <v>2</v>
      </c>
      <c r="G13603">
        <v>1739</v>
      </c>
      <c r="H13603" t="s">
        <v>110</v>
      </c>
      <c r="J13603" t="s">
        <v>14</v>
      </c>
      <c r="K13603">
        <v>61</v>
      </c>
      <c r="L13603" t="s">
        <v>15</v>
      </c>
    </row>
    <row r="13604" spans="1:12">
      <c r="A13604" t="e">
        <f ca="1">E00251513682721</f>
        <v>#NAME?</v>
      </c>
      <c r="B13604">
        <v>1128</v>
      </c>
      <c r="C13604" t="s">
        <v>424</v>
      </c>
      <c r="D13604" s="1">
        <v>42402</v>
      </c>
      <c r="F13604">
        <v>3</v>
      </c>
      <c r="G13604">
        <v>72671</v>
      </c>
      <c r="H13604" t="s">
        <v>948</v>
      </c>
      <c r="J13604" t="s">
        <v>14</v>
      </c>
      <c r="K13604">
        <v>52</v>
      </c>
      <c r="L13604" t="s">
        <v>15</v>
      </c>
    </row>
    <row r="13605" spans="1:12">
      <c r="A13605" t="e">
        <f ca="1">E00251619843321</f>
        <v>#NAME?</v>
      </c>
      <c r="B13605">
        <v>7208</v>
      </c>
      <c r="C13605" t="s">
        <v>625</v>
      </c>
      <c r="D13605" s="1">
        <v>41861</v>
      </c>
      <c r="F13605">
        <v>1</v>
      </c>
      <c r="G13605">
        <v>38023</v>
      </c>
      <c r="H13605" t="s">
        <v>17</v>
      </c>
      <c r="I13605" t="s">
        <v>148</v>
      </c>
      <c r="J13605" t="s">
        <v>57</v>
      </c>
      <c r="K13605">
        <v>51</v>
      </c>
      <c r="L13605" t="s">
        <v>15</v>
      </c>
    </row>
    <row r="13606" spans="1:12">
      <c r="A13606" t="e">
        <f ca="1">E00251713681821</f>
        <v>#NAME?</v>
      </c>
      <c r="B13606">
        <v>204</v>
      </c>
      <c r="C13606" t="s">
        <v>1138</v>
      </c>
      <c r="D13606" s="1">
        <v>42083</v>
      </c>
      <c r="F13606">
        <v>1</v>
      </c>
      <c r="G13606">
        <v>460</v>
      </c>
      <c r="H13606" t="s">
        <v>16</v>
      </c>
      <c r="J13606" t="s">
        <v>14</v>
      </c>
      <c r="K13606">
        <v>51</v>
      </c>
      <c r="L13606" t="s">
        <v>15</v>
      </c>
    </row>
    <row r="13607" spans="1:12">
      <c r="A13607" t="e">
        <f ca="1">E00251528608021</f>
        <v>#NAME?</v>
      </c>
      <c r="B13607">
        <v>695</v>
      </c>
      <c r="C13607" t="s">
        <v>257</v>
      </c>
      <c r="D13607" s="1">
        <v>40956</v>
      </c>
      <c r="F13607">
        <v>5</v>
      </c>
      <c r="G13607">
        <v>3051</v>
      </c>
      <c r="H13607" t="s">
        <v>13</v>
      </c>
      <c r="J13607" t="s">
        <v>14</v>
      </c>
      <c r="K13607">
        <v>43</v>
      </c>
      <c r="L13607" t="s">
        <v>15</v>
      </c>
    </row>
    <row r="13608" spans="1:12">
      <c r="A13608" t="e">
        <f ca="1">E00251518518421</f>
        <v>#NAME?</v>
      </c>
      <c r="B13608">
        <v>293</v>
      </c>
      <c r="C13608" t="s">
        <v>25</v>
      </c>
      <c r="D13608" s="1">
        <v>42262</v>
      </c>
      <c r="F13608">
        <v>3</v>
      </c>
      <c r="G13608">
        <v>4019</v>
      </c>
      <c r="H13608" t="s">
        <v>26</v>
      </c>
      <c r="J13608" t="s">
        <v>14</v>
      </c>
      <c r="K13608">
        <v>62</v>
      </c>
      <c r="L13608" t="s">
        <v>15</v>
      </c>
    </row>
    <row r="13609" spans="1:12">
      <c r="A13609" t="e">
        <f ca="1">E00251518518421</f>
        <v>#NAME?</v>
      </c>
      <c r="B13609">
        <v>293</v>
      </c>
      <c r="C13609" t="s">
        <v>25</v>
      </c>
      <c r="D13609" s="1">
        <v>42334</v>
      </c>
      <c r="F13609">
        <v>2</v>
      </c>
      <c r="G13609">
        <v>4019</v>
      </c>
      <c r="H13609" t="s">
        <v>26</v>
      </c>
      <c r="J13609" t="s">
        <v>14</v>
      </c>
      <c r="K13609">
        <v>62</v>
      </c>
      <c r="L13609" t="s">
        <v>15</v>
      </c>
    </row>
    <row r="13610" spans="1:12">
      <c r="A13610" t="e">
        <f ca="1">E00251516975021</f>
        <v>#NAME?</v>
      </c>
      <c r="B13610">
        <v>62</v>
      </c>
      <c r="C13610" t="s">
        <v>20</v>
      </c>
      <c r="D13610" s="1">
        <v>41565</v>
      </c>
      <c r="F13610">
        <v>1</v>
      </c>
      <c r="G13610">
        <v>3051</v>
      </c>
      <c r="H13610" t="s">
        <v>13</v>
      </c>
      <c r="J13610" t="s">
        <v>14</v>
      </c>
      <c r="K13610">
        <v>41</v>
      </c>
      <c r="L13610" t="s">
        <v>15</v>
      </c>
    </row>
    <row r="13611" spans="1:12">
      <c r="A13611" t="e">
        <f ca="1">E00251516975021</f>
        <v>#NAME?</v>
      </c>
      <c r="B13611">
        <v>62</v>
      </c>
      <c r="C13611" t="s">
        <v>20</v>
      </c>
      <c r="D13611" s="1">
        <v>42248</v>
      </c>
      <c r="F13611">
        <v>1</v>
      </c>
      <c r="G13611">
        <v>7384</v>
      </c>
      <c r="H13611" t="s">
        <v>991</v>
      </c>
      <c r="J13611" t="s">
        <v>14</v>
      </c>
      <c r="K13611">
        <v>43</v>
      </c>
      <c r="L13611" t="s">
        <v>15</v>
      </c>
    </row>
    <row r="13612" spans="1:12">
      <c r="A13612" t="e">
        <f ca="1">E00251528938321</f>
        <v>#NAME?</v>
      </c>
      <c r="B13612">
        <v>291</v>
      </c>
      <c r="C13612" t="s">
        <v>160</v>
      </c>
      <c r="D13612" s="1">
        <v>41309</v>
      </c>
      <c r="F13612">
        <v>1</v>
      </c>
      <c r="G13612">
        <v>7810</v>
      </c>
      <c r="H13612" t="s">
        <v>695</v>
      </c>
      <c r="J13612" t="s">
        <v>14</v>
      </c>
      <c r="K13612">
        <v>54</v>
      </c>
      <c r="L13612" t="s">
        <v>22</v>
      </c>
    </row>
    <row r="13613" spans="1:12">
      <c r="A13613" t="e">
        <f ca="1">E00251424821221</f>
        <v>#NAME?</v>
      </c>
      <c r="B13613">
        <v>100</v>
      </c>
      <c r="C13613" t="s">
        <v>54</v>
      </c>
      <c r="D13613" s="1">
        <v>41293</v>
      </c>
      <c r="E13613">
        <v>3</v>
      </c>
      <c r="F13613">
        <v>3</v>
      </c>
      <c r="G13613">
        <v>2724</v>
      </c>
      <c r="H13613" t="s">
        <v>73</v>
      </c>
      <c r="J13613" t="s">
        <v>34</v>
      </c>
      <c r="K13613">
        <v>56</v>
      </c>
      <c r="L13613" t="s">
        <v>15</v>
      </c>
    </row>
    <row r="13614" spans="1:12">
      <c r="A13614" t="e">
        <f ca="1">E00251524989521</f>
        <v>#NAME?</v>
      </c>
      <c r="B13614">
        <v>4893</v>
      </c>
      <c r="C13614" t="s">
        <v>426</v>
      </c>
      <c r="D13614" s="1">
        <v>41961</v>
      </c>
      <c r="F13614">
        <v>1</v>
      </c>
      <c r="G13614">
        <v>7242</v>
      </c>
      <c r="H13614" t="s">
        <v>93</v>
      </c>
      <c r="I13614" t="s">
        <v>148</v>
      </c>
      <c r="J13614" t="s">
        <v>57</v>
      </c>
      <c r="K13614">
        <v>56</v>
      </c>
      <c r="L13614" t="s">
        <v>15</v>
      </c>
    </row>
    <row r="13615" spans="1:12">
      <c r="A13615" t="e">
        <f ca="1">E00251512197321</f>
        <v>#NAME?</v>
      </c>
      <c r="B13615">
        <v>3913</v>
      </c>
      <c r="C13615" t="s">
        <v>251</v>
      </c>
      <c r="D13615" s="1">
        <v>42551</v>
      </c>
      <c r="F13615">
        <v>2</v>
      </c>
      <c r="G13615">
        <v>27800</v>
      </c>
      <c r="H13615" t="s">
        <v>145</v>
      </c>
      <c r="J13615" t="s">
        <v>14</v>
      </c>
      <c r="K13615">
        <v>43</v>
      </c>
      <c r="L13615" t="s">
        <v>15</v>
      </c>
    </row>
    <row r="13616" spans="1:12">
      <c r="A13616" t="e">
        <f ca="1">E00251528938321</f>
        <v>#NAME?</v>
      </c>
      <c r="B13616">
        <v>291</v>
      </c>
      <c r="C13616" t="s">
        <v>160</v>
      </c>
      <c r="D13616" s="1">
        <v>41823</v>
      </c>
      <c r="F13616">
        <v>2</v>
      </c>
      <c r="G13616">
        <v>5859</v>
      </c>
      <c r="H13616" t="s">
        <v>607</v>
      </c>
      <c r="J13616" t="s">
        <v>14</v>
      </c>
      <c r="K13616">
        <v>55</v>
      </c>
      <c r="L13616" t="s">
        <v>15</v>
      </c>
    </row>
    <row r="13617" spans="1:12">
      <c r="A13617" t="e">
        <f ca="1">E00251429309821</f>
        <v>#NAME?</v>
      </c>
      <c r="B13617">
        <v>291</v>
      </c>
      <c r="C13617" t="s">
        <v>160</v>
      </c>
      <c r="D13617" s="1">
        <v>42527</v>
      </c>
      <c r="F13617">
        <v>4</v>
      </c>
      <c r="G13617">
        <v>2729</v>
      </c>
      <c r="H13617" t="s">
        <v>115</v>
      </c>
      <c r="J13617" t="s">
        <v>14</v>
      </c>
      <c r="K13617">
        <v>67</v>
      </c>
      <c r="L13617" t="s">
        <v>15</v>
      </c>
    </row>
    <row r="13618" spans="1:12">
      <c r="A13618" t="e">
        <f ca="1">E00251424800621</f>
        <v>#NAME?</v>
      </c>
      <c r="B13618">
        <v>108</v>
      </c>
      <c r="C13618" t="s">
        <v>481</v>
      </c>
      <c r="D13618" s="1">
        <v>41484</v>
      </c>
      <c r="F13618">
        <v>1</v>
      </c>
      <c r="G13618">
        <v>6961</v>
      </c>
      <c r="H13618" t="s">
        <v>561</v>
      </c>
      <c r="J13618" t="s">
        <v>14</v>
      </c>
      <c r="K13618">
        <v>47</v>
      </c>
      <c r="L13618" t="s">
        <v>15</v>
      </c>
    </row>
    <row r="13619" spans="1:12">
      <c r="A13619" t="e">
        <f ca="1">E00251424800621</f>
        <v>#NAME?</v>
      </c>
      <c r="B13619">
        <v>108</v>
      </c>
      <c r="C13619" t="s">
        <v>481</v>
      </c>
      <c r="D13619" s="1">
        <v>42089</v>
      </c>
      <c r="F13619">
        <v>1</v>
      </c>
      <c r="G13619">
        <v>4619</v>
      </c>
      <c r="H13619" t="s">
        <v>613</v>
      </c>
      <c r="J13619" t="s">
        <v>14</v>
      </c>
      <c r="K13619">
        <v>49</v>
      </c>
      <c r="L13619" t="s">
        <v>15</v>
      </c>
    </row>
    <row r="13620" spans="1:12">
      <c r="A13620" t="e">
        <f ca="1">E00251424800621</f>
        <v>#NAME?</v>
      </c>
      <c r="B13620">
        <v>108</v>
      </c>
      <c r="C13620" t="s">
        <v>481</v>
      </c>
      <c r="D13620" s="1">
        <v>42320</v>
      </c>
      <c r="F13620">
        <v>2</v>
      </c>
      <c r="G13620">
        <v>2729</v>
      </c>
      <c r="H13620" t="s">
        <v>115</v>
      </c>
      <c r="J13620" t="s">
        <v>14</v>
      </c>
      <c r="K13620">
        <v>49</v>
      </c>
      <c r="L13620" t="s">
        <v>15</v>
      </c>
    </row>
    <row r="13621" spans="1:12">
      <c r="A13621" t="e">
        <f ca="1">E00251424800621</f>
        <v>#NAME?</v>
      </c>
      <c r="B13621">
        <v>108</v>
      </c>
      <c r="C13621" t="s">
        <v>481</v>
      </c>
      <c r="D13621" s="1">
        <v>42362</v>
      </c>
      <c r="F13621">
        <v>2</v>
      </c>
      <c r="G13621">
        <v>2729</v>
      </c>
      <c r="H13621" t="s">
        <v>115</v>
      </c>
      <c r="J13621" t="s">
        <v>14</v>
      </c>
      <c r="K13621">
        <v>49</v>
      </c>
      <c r="L13621" t="s">
        <v>15</v>
      </c>
    </row>
    <row r="13622" spans="1:12">
      <c r="A13622" t="e">
        <f ca="1">E00251512430021</f>
        <v>#NAME?</v>
      </c>
      <c r="B13622">
        <v>48</v>
      </c>
      <c r="C13622" t="s">
        <v>249</v>
      </c>
      <c r="D13622" s="1">
        <v>41340</v>
      </c>
      <c r="F13622">
        <v>1</v>
      </c>
      <c r="G13622">
        <v>30000</v>
      </c>
      <c r="H13622" t="s">
        <v>144</v>
      </c>
      <c r="J13622" t="s">
        <v>14</v>
      </c>
      <c r="K13622">
        <v>44</v>
      </c>
      <c r="L13622" t="s">
        <v>15</v>
      </c>
    </row>
    <row r="13623" spans="1:12">
      <c r="A13623" t="e">
        <f ca="1">E00251518518421</f>
        <v>#NAME?</v>
      </c>
      <c r="B13623">
        <v>293</v>
      </c>
      <c r="C13623" t="s">
        <v>25</v>
      </c>
      <c r="D13623" s="1">
        <v>43066</v>
      </c>
      <c r="F13623">
        <v>2</v>
      </c>
      <c r="G13623">
        <v>2720</v>
      </c>
      <c r="H13623" t="s">
        <v>65</v>
      </c>
      <c r="J13623" t="s">
        <v>14</v>
      </c>
      <c r="K13623">
        <v>64</v>
      </c>
      <c r="L13623" t="s">
        <v>15</v>
      </c>
    </row>
    <row r="13624" spans="1:12">
      <c r="A13624" t="e">
        <f ca="1">E00251510189121</f>
        <v>#NAME?</v>
      </c>
      <c r="B13624">
        <v>164</v>
      </c>
      <c r="C13624" t="s">
        <v>792</v>
      </c>
      <c r="D13624" s="1">
        <v>41068</v>
      </c>
      <c r="F13624">
        <v>3</v>
      </c>
      <c r="G13624">
        <v>1749</v>
      </c>
      <c r="H13624" t="s">
        <v>793</v>
      </c>
      <c r="J13624" t="s">
        <v>14</v>
      </c>
      <c r="K13624">
        <v>48</v>
      </c>
      <c r="L13624" t="s">
        <v>15</v>
      </c>
    </row>
    <row r="13625" spans="1:12">
      <c r="A13625" t="e">
        <f ca="1">E00251532102121</f>
        <v>#NAME?</v>
      </c>
      <c r="B13625">
        <v>7111</v>
      </c>
      <c r="C13625" t="s">
        <v>496</v>
      </c>
      <c r="D13625" s="1">
        <v>41707</v>
      </c>
      <c r="F13625">
        <v>1</v>
      </c>
      <c r="G13625">
        <v>3804</v>
      </c>
      <c r="H13625" t="s">
        <v>71</v>
      </c>
      <c r="I13625" t="s">
        <v>148</v>
      </c>
      <c r="J13625" t="s">
        <v>57</v>
      </c>
      <c r="K13625">
        <v>45</v>
      </c>
      <c r="L13625" t="s">
        <v>15</v>
      </c>
    </row>
    <row r="13626" spans="1:12">
      <c r="A13626" t="e">
        <f ca="1">E00251512430021</f>
        <v>#NAME?</v>
      </c>
      <c r="B13626">
        <v>48</v>
      </c>
      <c r="C13626" t="s">
        <v>249</v>
      </c>
      <c r="D13626" s="1">
        <v>41627</v>
      </c>
      <c r="F13626">
        <v>1</v>
      </c>
      <c r="G13626">
        <v>7820</v>
      </c>
      <c r="H13626" t="s">
        <v>233</v>
      </c>
      <c r="J13626" t="s">
        <v>14</v>
      </c>
      <c r="K13626">
        <v>45</v>
      </c>
      <c r="L13626" t="s">
        <v>22</v>
      </c>
    </row>
    <row r="13627" spans="1:12">
      <c r="A13627" t="e">
        <f ca="1">E00251512430021</f>
        <v>#NAME?</v>
      </c>
      <c r="B13627">
        <v>48</v>
      </c>
      <c r="C13627" t="s">
        <v>249</v>
      </c>
      <c r="D13627" s="1">
        <v>41802</v>
      </c>
      <c r="F13627">
        <v>2</v>
      </c>
      <c r="G13627">
        <v>3540</v>
      </c>
      <c r="H13627" t="s">
        <v>436</v>
      </c>
      <c r="J13627" t="s">
        <v>14</v>
      </c>
      <c r="K13627">
        <v>46</v>
      </c>
      <c r="L13627" t="s">
        <v>15</v>
      </c>
    </row>
    <row r="13628" spans="1:12">
      <c r="A13628" t="e">
        <f ca="1">E00251510189121</f>
        <v>#NAME?</v>
      </c>
      <c r="B13628">
        <v>164</v>
      </c>
      <c r="C13628" t="s">
        <v>792</v>
      </c>
      <c r="D13628" s="1">
        <v>42731</v>
      </c>
      <c r="F13628">
        <v>1</v>
      </c>
      <c r="G13628">
        <v>7295</v>
      </c>
      <c r="H13628" t="s">
        <v>76</v>
      </c>
      <c r="J13628" t="s">
        <v>14</v>
      </c>
      <c r="K13628">
        <v>53</v>
      </c>
      <c r="L13628" t="s">
        <v>15</v>
      </c>
    </row>
    <row r="13629" spans="1:12">
      <c r="A13629" t="e">
        <f ca="1">E00251510189121</f>
        <v>#NAME?</v>
      </c>
      <c r="B13629">
        <v>164</v>
      </c>
      <c r="C13629" t="s">
        <v>792</v>
      </c>
      <c r="D13629" s="1">
        <v>42774</v>
      </c>
      <c r="F13629">
        <v>2</v>
      </c>
      <c r="G13629">
        <v>2720</v>
      </c>
      <c r="H13629" t="s">
        <v>65</v>
      </c>
      <c r="J13629" t="s">
        <v>14</v>
      </c>
      <c r="K13629">
        <v>53</v>
      </c>
      <c r="L13629" t="s">
        <v>15</v>
      </c>
    </row>
    <row r="13630" spans="1:12">
      <c r="A13630" t="e">
        <f ca="1">E00251510189121</f>
        <v>#NAME?</v>
      </c>
      <c r="B13630">
        <v>164</v>
      </c>
      <c r="C13630" t="s">
        <v>792</v>
      </c>
      <c r="D13630" s="1">
        <v>43033</v>
      </c>
      <c r="F13630">
        <v>1</v>
      </c>
      <c r="G13630">
        <v>37230</v>
      </c>
      <c r="H13630" t="s">
        <v>361</v>
      </c>
      <c r="J13630" t="s">
        <v>14</v>
      </c>
      <c r="K13630">
        <v>54</v>
      </c>
      <c r="L13630" t="s">
        <v>15</v>
      </c>
    </row>
    <row r="13631" spans="1:12">
      <c r="A13631" t="e">
        <f ca="1">E00251510737521</f>
        <v>#NAME?</v>
      </c>
      <c r="B13631">
        <v>122</v>
      </c>
      <c r="C13631" t="s">
        <v>522</v>
      </c>
      <c r="D13631" s="1">
        <v>41493</v>
      </c>
      <c r="F13631">
        <v>1</v>
      </c>
      <c r="G13631">
        <v>5693</v>
      </c>
      <c r="H13631" t="s">
        <v>358</v>
      </c>
      <c r="J13631" t="s">
        <v>14</v>
      </c>
      <c r="K13631">
        <v>63</v>
      </c>
      <c r="L13631" t="s">
        <v>15</v>
      </c>
    </row>
    <row r="13632" spans="1:12">
      <c r="A13632" t="e">
        <f ca="1">E00251510737521</f>
        <v>#NAME?</v>
      </c>
      <c r="B13632">
        <v>122</v>
      </c>
      <c r="C13632" t="s">
        <v>522</v>
      </c>
      <c r="D13632" s="1">
        <v>41841</v>
      </c>
      <c r="F13632">
        <v>5</v>
      </c>
      <c r="G13632">
        <v>7910</v>
      </c>
      <c r="H13632" t="s">
        <v>296</v>
      </c>
      <c r="J13632" t="s">
        <v>14</v>
      </c>
      <c r="K13632">
        <v>64</v>
      </c>
      <c r="L13632" t="s">
        <v>22</v>
      </c>
    </row>
    <row r="13633" spans="1:12">
      <c r="A13633" t="e">
        <f ca="1">E00251513682721</f>
        <v>#NAME?</v>
      </c>
      <c r="B13633">
        <v>1128</v>
      </c>
      <c r="C13633" t="s">
        <v>424</v>
      </c>
      <c r="D13633" s="1">
        <v>42689</v>
      </c>
      <c r="F13633">
        <v>1</v>
      </c>
      <c r="G13633">
        <v>6960</v>
      </c>
      <c r="H13633" t="s">
        <v>1334</v>
      </c>
      <c r="J13633" t="s">
        <v>14</v>
      </c>
      <c r="K13633">
        <v>53</v>
      </c>
      <c r="L13633" t="s">
        <v>15</v>
      </c>
    </row>
    <row r="13634" spans="1:12">
      <c r="A13634" t="e">
        <f ca="1">E00251512430021</f>
        <v>#NAME?</v>
      </c>
      <c r="B13634">
        <v>48</v>
      </c>
      <c r="C13634" t="s">
        <v>249</v>
      </c>
      <c r="D13634" s="1">
        <v>42837</v>
      </c>
      <c r="F13634">
        <v>4</v>
      </c>
      <c r="G13634">
        <v>2729</v>
      </c>
      <c r="H13634" t="s">
        <v>115</v>
      </c>
      <c r="J13634" t="s">
        <v>14</v>
      </c>
      <c r="K13634">
        <v>48</v>
      </c>
      <c r="L13634" t="s">
        <v>15</v>
      </c>
    </row>
    <row r="13635" spans="1:12">
      <c r="A13635" t="e">
        <f ca="1">E00251424821221</f>
        <v>#NAME?</v>
      </c>
      <c r="B13635">
        <v>100</v>
      </c>
      <c r="C13635" t="s">
        <v>54</v>
      </c>
      <c r="D13635" s="1">
        <v>41293</v>
      </c>
      <c r="E13635">
        <v>3</v>
      </c>
      <c r="F13635">
        <v>2</v>
      </c>
      <c r="G13635">
        <v>4019</v>
      </c>
      <c r="H13635" t="s">
        <v>26</v>
      </c>
      <c r="J13635" t="s">
        <v>34</v>
      </c>
      <c r="K13635">
        <v>56</v>
      </c>
      <c r="L13635" t="s">
        <v>15</v>
      </c>
    </row>
    <row r="13636" spans="1:12">
      <c r="A13636" t="e">
        <f ca="1">E00251424821221</f>
        <v>#NAME?</v>
      </c>
      <c r="B13636">
        <v>122</v>
      </c>
      <c r="C13636" t="s">
        <v>522</v>
      </c>
      <c r="D13636" s="1">
        <v>41270</v>
      </c>
      <c r="F13636">
        <v>1</v>
      </c>
      <c r="G13636">
        <v>30000</v>
      </c>
      <c r="H13636" t="s">
        <v>144</v>
      </c>
      <c r="J13636" t="s">
        <v>14</v>
      </c>
      <c r="K13636">
        <v>56</v>
      </c>
      <c r="L13636" t="s">
        <v>15</v>
      </c>
    </row>
    <row r="13637" spans="1:12">
      <c r="A13637" t="e">
        <f ca="1">E00251510189121</f>
        <v>#NAME?</v>
      </c>
      <c r="B13637">
        <v>164</v>
      </c>
      <c r="C13637" t="s">
        <v>792</v>
      </c>
      <c r="D13637" s="1">
        <v>43069</v>
      </c>
      <c r="F13637">
        <v>1</v>
      </c>
      <c r="G13637">
        <v>7872</v>
      </c>
      <c r="H13637" t="s">
        <v>458</v>
      </c>
      <c r="J13637" t="s">
        <v>14</v>
      </c>
      <c r="K13637">
        <v>54</v>
      </c>
      <c r="L13637" t="s">
        <v>22</v>
      </c>
    </row>
    <row r="13638" spans="1:12">
      <c r="A13638" t="e">
        <f ca="1">E00251514729821</f>
        <v>#NAME?</v>
      </c>
      <c r="B13638">
        <v>500</v>
      </c>
      <c r="C13638" t="s">
        <v>161</v>
      </c>
      <c r="D13638" s="1">
        <v>41848</v>
      </c>
      <c r="F13638">
        <v>1</v>
      </c>
      <c r="G13638">
        <v>72191</v>
      </c>
      <c r="H13638" t="s">
        <v>883</v>
      </c>
      <c r="J13638" t="s">
        <v>14</v>
      </c>
      <c r="K13638">
        <v>40</v>
      </c>
      <c r="L13638" t="s">
        <v>15</v>
      </c>
    </row>
    <row r="13639" spans="1:12">
      <c r="A13639" t="e">
        <f ca="1">E00251514729821</f>
        <v>#NAME?</v>
      </c>
      <c r="B13639">
        <v>500</v>
      </c>
      <c r="C13639" t="s">
        <v>161</v>
      </c>
      <c r="D13639" s="1">
        <v>42611</v>
      </c>
      <c r="F13639">
        <v>1</v>
      </c>
      <c r="G13639">
        <v>84200</v>
      </c>
      <c r="H13639" t="s">
        <v>768</v>
      </c>
      <c r="J13639" t="s">
        <v>14</v>
      </c>
      <c r="K13639">
        <v>42</v>
      </c>
      <c r="L13639" t="s">
        <v>15</v>
      </c>
    </row>
    <row r="13640" spans="1:12">
      <c r="A13640" t="e">
        <f ca="1">E00251528608021</f>
        <v>#NAME?</v>
      </c>
      <c r="B13640">
        <v>695</v>
      </c>
      <c r="C13640" t="s">
        <v>257</v>
      </c>
      <c r="D13640" s="1">
        <v>42430</v>
      </c>
      <c r="F13640">
        <v>1</v>
      </c>
      <c r="G13640">
        <v>7175</v>
      </c>
      <c r="H13640" t="s">
        <v>689</v>
      </c>
      <c r="J13640" t="s">
        <v>14</v>
      </c>
      <c r="K13640">
        <v>47</v>
      </c>
      <c r="L13640" t="s">
        <v>15</v>
      </c>
    </row>
    <row r="13641" spans="1:12">
      <c r="A13641" t="e">
        <f ca="1">E00251516975021</f>
        <v>#NAME?</v>
      </c>
      <c r="B13641">
        <v>62</v>
      </c>
      <c r="C13641" t="s">
        <v>20</v>
      </c>
      <c r="D13641" s="1">
        <v>41941</v>
      </c>
      <c r="F13641">
        <v>1</v>
      </c>
      <c r="G13641">
        <v>7804</v>
      </c>
      <c r="H13641" t="s">
        <v>43</v>
      </c>
      <c r="J13641" t="s">
        <v>14</v>
      </c>
      <c r="K13641">
        <v>42</v>
      </c>
      <c r="L13641" t="s">
        <v>22</v>
      </c>
    </row>
    <row r="13642" spans="1:12">
      <c r="A13642" t="e">
        <f ca="1">E00251516975021</f>
        <v>#NAME?</v>
      </c>
      <c r="B13642">
        <v>62</v>
      </c>
      <c r="C13642" t="s">
        <v>20</v>
      </c>
      <c r="D13642" s="1">
        <v>42360</v>
      </c>
      <c r="F13642">
        <v>2</v>
      </c>
      <c r="G13642">
        <v>7243</v>
      </c>
      <c r="H13642" t="s">
        <v>42</v>
      </c>
      <c r="J13642" t="s">
        <v>14</v>
      </c>
      <c r="K13642">
        <v>43</v>
      </c>
      <c r="L13642" t="s">
        <v>15</v>
      </c>
    </row>
    <row r="13643" spans="1:12">
      <c r="A13643" t="e">
        <f ca="1">E00251424821221</f>
        <v>#NAME?</v>
      </c>
      <c r="B13643">
        <v>122</v>
      </c>
      <c r="C13643" t="s">
        <v>522</v>
      </c>
      <c r="D13643" s="1">
        <v>41438</v>
      </c>
      <c r="F13643">
        <v>2</v>
      </c>
      <c r="G13643">
        <v>29620</v>
      </c>
      <c r="H13643" t="s">
        <v>460</v>
      </c>
      <c r="J13643" t="s">
        <v>14</v>
      </c>
      <c r="K13643">
        <v>57</v>
      </c>
      <c r="L13643" t="s">
        <v>15</v>
      </c>
    </row>
    <row r="13644" spans="1:12">
      <c r="A13644" t="e">
        <f ca="1">E00251424821221</f>
        <v>#NAME?</v>
      </c>
      <c r="B13644">
        <v>122</v>
      </c>
      <c r="C13644" t="s">
        <v>522</v>
      </c>
      <c r="D13644" s="1">
        <v>41841</v>
      </c>
      <c r="F13644">
        <v>2</v>
      </c>
      <c r="G13644">
        <v>4019</v>
      </c>
      <c r="H13644" t="s">
        <v>26</v>
      </c>
      <c r="J13644" t="s">
        <v>14</v>
      </c>
      <c r="K13644">
        <v>58</v>
      </c>
      <c r="L13644" t="s">
        <v>15</v>
      </c>
    </row>
    <row r="13645" spans="1:12">
      <c r="A13645" t="e">
        <f ca="1">E00251424800621</f>
        <v>#NAME?</v>
      </c>
      <c r="B13645">
        <v>108</v>
      </c>
      <c r="C13645" t="s">
        <v>481</v>
      </c>
      <c r="D13645" s="1">
        <v>42765</v>
      </c>
      <c r="F13645">
        <v>3</v>
      </c>
      <c r="G13645">
        <v>6961</v>
      </c>
      <c r="H13645" t="s">
        <v>561</v>
      </c>
      <c r="J13645" t="s">
        <v>14</v>
      </c>
      <c r="K13645">
        <v>51</v>
      </c>
      <c r="L13645" t="s">
        <v>15</v>
      </c>
    </row>
    <row r="13646" spans="1:12">
      <c r="A13646" t="e">
        <f ca="1">E00251424800621</f>
        <v>#NAME?</v>
      </c>
      <c r="B13646">
        <v>108</v>
      </c>
      <c r="C13646" t="s">
        <v>481</v>
      </c>
      <c r="D13646" s="1">
        <v>42845</v>
      </c>
      <c r="F13646">
        <v>2</v>
      </c>
      <c r="G13646">
        <v>6961</v>
      </c>
      <c r="H13646" t="s">
        <v>561</v>
      </c>
      <c r="J13646" t="s">
        <v>14</v>
      </c>
      <c r="K13646">
        <v>51</v>
      </c>
      <c r="L13646" t="s">
        <v>15</v>
      </c>
    </row>
    <row r="13647" spans="1:12">
      <c r="A13647" t="e">
        <f ca="1">E00251424800621</f>
        <v>#NAME?</v>
      </c>
      <c r="B13647">
        <v>108</v>
      </c>
      <c r="C13647" t="s">
        <v>481</v>
      </c>
      <c r="D13647" s="1">
        <v>42914</v>
      </c>
      <c r="F13647">
        <v>2</v>
      </c>
      <c r="G13647">
        <v>2729</v>
      </c>
      <c r="H13647" t="s">
        <v>115</v>
      </c>
      <c r="J13647" t="s">
        <v>14</v>
      </c>
      <c r="K13647">
        <v>51</v>
      </c>
      <c r="L13647" t="s">
        <v>15</v>
      </c>
    </row>
    <row r="13648" spans="1:12">
      <c r="A13648" t="e">
        <f ca="1">E00251429251821</f>
        <v>#NAME?</v>
      </c>
      <c r="B13648">
        <v>290</v>
      </c>
      <c r="C13648" t="s">
        <v>449</v>
      </c>
      <c r="D13648" s="1">
        <v>41124</v>
      </c>
      <c r="F13648">
        <v>6</v>
      </c>
      <c r="G13648">
        <v>27800</v>
      </c>
      <c r="H13648" t="s">
        <v>145</v>
      </c>
      <c r="J13648" t="s">
        <v>14</v>
      </c>
      <c r="K13648">
        <v>52</v>
      </c>
      <c r="L13648" t="s">
        <v>15</v>
      </c>
    </row>
    <row r="13649" spans="1:12">
      <c r="A13649" t="e">
        <f t="shared" ref="A13649:A13654" ca="1" si="130">E00251528938321</f>
        <v>#NAME?</v>
      </c>
      <c r="B13649">
        <v>272</v>
      </c>
      <c r="C13649" t="s">
        <v>174</v>
      </c>
      <c r="D13649" s="1">
        <v>42739</v>
      </c>
      <c r="E13649">
        <v>9</v>
      </c>
      <c r="F13649">
        <v>6</v>
      </c>
      <c r="G13649">
        <v>4019</v>
      </c>
      <c r="H13649" t="s">
        <v>26</v>
      </c>
      <c r="J13649" t="s">
        <v>34</v>
      </c>
      <c r="K13649">
        <v>58</v>
      </c>
      <c r="L13649" t="s">
        <v>15</v>
      </c>
    </row>
    <row r="13650" spans="1:12">
      <c r="A13650" t="e">
        <f t="shared" ca="1" si="130"/>
        <v>#NAME?</v>
      </c>
      <c r="B13650">
        <v>291</v>
      </c>
      <c r="C13650" t="s">
        <v>160</v>
      </c>
      <c r="D13650" s="1">
        <v>41332</v>
      </c>
      <c r="F13650">
        <v>3</v>
      </c>
      <c r="G13650">
        <v>4019</v>
      </c>
      <c r="H13650" t="s">
        <v>26</v>
      </c>
      <c r="J13650" t="s">
        <v>14</v>
      </c>
      <c r="K13650">
        <v>54</v>
      </c>
      <c r="L13650" t="s">
        <v>15</v>
      </c>
    </row>
    <row r="13651" spans="1:12">
      <c r="A13651" t="e">
        <f t="shared" ca="1" si="130"/>
        <v>#NAME?</v>
      </c>
      <c r="B13651">
        <v>291</v>
      </c>
      <c r="C13651" t="s">
        <v>160</v>
      </c>
      <c r="D13651" s="1">
        <v>41499</v>
      </c>
      <c r="F13651">
        <v>6</v>
      </c>
      <c r="G13651">
        <v>7904</v>
      </c>
      <c r="H13651" t="s">
        <v>75</v>
      </c>
      <c r="J13651" t="s">
        <v>14</v>
      </c>
      <c r="K13651">
        <v>54</v>
      </c>
      <c r="L13651" t="s">
        <v>22</v>
      </c>
    </row>
    <row r="13652" spans="1:12">
      <c r="A13652" t="e">
        <f t="shared" ca="1" si="130"/>
        <v>#NAME?</v>
      </c>
      <c r="B13652">
        <v>291</v>
      </c>
      <c r="C13652" t="s">
        <v>160</v>
      </c>
      <c r="D13652" s="1">
        <v>42381</v>
      </c>
      <c r="F13652">
        <v>1</v>
      </c>
      <c r="G13652">
        <v>7262</v>
      </c>
      <c r="H13652" t="s">
        <v>198</v>
      </c>
      <c r="J13652" t="s">
        <v>14</v>
      </c>
      <c r="K13652">
        <v>57</v>
      </c>
      <c r="L13652" t="s">
        <v>15</v>
      </c>
    </row>
    <row r="13653" spans="1:12">
      <c r="A13653" t="e">
        <f t="shared" ca="1" si="130"/>
        <v>#NAME?</v>
      </c>
      <c r="B13653">
        <v>291</v>
      </c>
      <c r="C13653" t="s">
        <v>160</v>
      </c>
      <c r="D13653" s="1">
        <v>42488</v>
      </c>
      <c r="F13653">
        <v>2</v>
      </c>
      <c r="G13653">
        <v>496</v>
      </c>
      <c r="H13653" t="s">
        <v>190</v>
      </c>
      <c r="J13653" t="s">
        <v>14</v>
      </c>
      <c r="K13653">
        <v>57</v>
      </c>
      <c r="L13653" t="s">
        <v>15</v>
      </c>
    </row>
    <row r="13654" spans="1:12">
      <c r="A13654" t="e">
        <f t="shared" ca="1" si="130"/>
        <v>#NAME?</v>
      </c>
      <c r="B13654">
        <v>291</v>
      </c>
      <c r="C13654" t="s">
        <v>160</v>
      </c>
      <c r="D13654" s="1">
        <v>42555</v>
      </c>
      <c r="F13654">
        <v>2</v>
      </c>
      <c r="G13654">
        <v>496</v>
      </c>
      <c r="H13654" t="s">
        <v>190</v>
      </c>
      <c r="J13654" t="s">
        <v>14</v>
      </c>
      <c r="K13654">
        <v>57</v>
      </c>
      <c r="L13654" t="s">
        <v>15</v>
      </c>
    </row>
    <row r="13655" spans="1:12">
      <c r="A13655" t="e">
        <f ca="1">E00251427221921</f>
        <v>#NAME?</v>
      </c>
      <c r="B13655">
        <v>10</v>
      </c>
      <c r="C13655" t="s">
        <v>18</v>
      </c>
      <c r="D13655" s="1">
        <v>41409</v>
      </c>
      <c r="F13655">
        <v>1</v>
      </c>
      <c r="G13655">
        <v>7906</v>
      </c>
      <c r="H13655" t="s">
        <v>173</v>
      </c>
      <c r="J13655" t="s">
        <v>14</v>
      </c>
      <c r="K13655">
        <v>56</v>
      </c>
      <c r="L13655" t="s">
        <v>22</v>
      </c>
    </row>
    <row r="13656" spans="1:12">
      <c r="A13656" t="e">
        <f ca="1">E00251531497221</f>
        <v>#NAME?</v>
      </c>
      <c r="B13656">
        <v>1786</v>
      </c>
      <c r="C13656" t="s">
        <v>37</v>
      </c>
      <c r="D13656" s="1">
        <v>42779</v>
      </c>
      <c r="F13656">
        <v>2</v>
      </c>
      <c r="G13656">
        <v>71536</v>
      </c>
      <c r="H13656" t="s">
        <v>70</v>
      </c>
      <c r="J13656" t="s">
        <v>14</v>
      </c>
      <c r="K13656">
        <v>65</v>
      </c>
      <c r="L13656" t="s">
        <v>15</v>
      </c>
    </row>
    <row r="13657" spans="1:12">
      <c r="A13657" t="e">
        <f ca="1">E00251429728821</f>
        <v>#NAME?</v>
      </c>
      <c r="B13657">
        <v>165</v>
      </c>
      <c r="C13657" t="s">
        <v>461</v>
      </c>
      <c r="D13657" s="1">
        <v>42963</v>
      </c>
      <c r="F13657">
        <v>1</v>
      </c>
      <c r="G13657">
        <v>7822</v>
      </c>
      <c r="H13657" t="s">
        <v>495</v>
      </c>
      <c r="J13657" t="s">
        <v>14</v>
      </c>
      <c r="K13657">
        <v>62</v>
      </c>
      <c r="L13657" t="s">
        <v>22</v>
      </c>
    </row>
    <row r="13658" spans="1:12">
      <c r="A13658" t="e">
        <f ca="1">E00251616967621</f>
        <v>#NAME?</v>
      </c>
      <c r="B13658">
        <v>1786</v>
      </c>
      <c r="C13658" t="s">
        <v>37</v>
      </c>
      <c r="D13658" s="1">
        <v>42396</v>
      </c>
      <c r="F13658">
        <v>1</v>
      </c>
      <c r="G13658">
        <v>2883</v>
      </c>
      <c r="H13658" t="s">
        <v>903</v>
      </c>
      <c r="J13658" t="s">
        <v>14</v>
      </c>
      <c r="K13658">
        <v>49</v>
      </c>
      <c r="L13658" t="s">
        <v>15</v>
      </c>
    </row>
    <row r="13659" spans="1:12">
      <c r="A13659" t="e">
        <f ca="1">E00251531497221</f>
        <v>#NAME?</v>
      </c>
      <c r="B13659">
        <v>1786</v>
      </c>
      <c r="C13659" t="s">
        <v>37</v>
      </c>
      <c r="D13659" s="1">
        <v>41632</v>
      </c>
      <c r="F13659">
        <v>1</v>
      </c>
      <c r="G13659">
        <v>4019</v>
      </c>
      <c r="H13659" t="s">
        <v>26</v>
      </c>
      <c r="J13659" t="s">
        <v>14</v>
      </c>
      <c r="K13659">
        <v>62</v>
      </c>
      <c r="L13659" t="s">
        <v>15</v>
      </c>
    </row>
    <row r="13660" spans="1:12">
      <c r="A13660" t="e">
        <f ca="1">E00251531497221</f>
        <v>#NAME?</v>
      </c>
      <c r="B13660">
        <v>1786</v>
      </c>
      <c r="C13660" t="s">
        <v>37</v>
      </c>
      <c r="D13660" s="1">
        <v>41821</v>
      </c>
      <c r="F13660">
        <v>1</v>
      </c>
      <c r="G13660">
        <v>7099</v>
      </c>
      <c r="H13660" t="s">
        <v>1128</v>
      </c>
      <c r="J13660" t="s">
        <v>14</v>
      </c>
      <c r="K13660">
        <v>63</v>
      </c>
      <c r="L13660" t="s">
        <v>15</v>
      </c>
    </row>
    <row r="13661" spans="1:12">
      <c r="A13661" t="e">
        <f ca="1">E00251617240821</f>
        <v>#NAME?</v>
      </c>
      <c r="B13661">
        <v>718</v>
      </c>
      <c r="C13661" t="s">
        <v>32</v>
      </c>
      <c r="D13661" s="1">
        <v>42652</v>
      </c>
      <c r="F13661">
        <v>1</v>
      </c>
      <c r="G13661">
        <v>6266</v>
      </c>
      <c r="H13661" t="s">
        <v>99</v>
      </c>
      <c r="I13661" t="s">
        <v>56</v>
      </c>
      <c r="J13661" t="s">
        <v>57</v>
      </c>
      <c r="K13661">
        <v>46</v>
      </c>
      <c r="L13661" t="s">
        <v>15</v>
      </c>
    </row>
    <row r="13662" spans="1:12">
      <c r="A13662" t="e">
        <f ca="1">E00251429728821</f>
        <v>#NAME?</v>
      </c>
      <c r="B13662">
        <v>165</v>
      </c>
      <c r="C13662" t="s">
        <v>461</v>
      </c>
      <c r="D13662" s="1">
        <v>42321</v>
      </c>
      <c r="F13662">
        <v>2</v>
      </c>
      <c r="G13662">
        <v>7235</v>
      </c>
      <c r="H13662" t="s">
        <v>108</v>
      </c>
      <c r="J13662" t="s">
        <v>14</v>
      </c>
      <c r="K13662">
        <v>60</v>
      </c>
      <c r="L13662" t="s">
        <v>15</v>
      </c>
    </row>
    <row r="13663" spans="1:12">
      <c r="A13663" t="e">
        <f ca="1">E00251529478021</f>
        <v>#NAME?</v>
      </c>
      <c r="B13663">
        <v>151</v>
      </c>
      <c r="C13663" t="s">
        <v>381</v>
      </c>
      <c r="D13663" s="1">
        <v>42170</v>
      </c>
      <c r="F13663">
        <v>1</v>
      </c>
      <c r="G13663">
        <v>25000</v>
      </c>
      <c r="H13663" t="s">
        <v>178</v>
      </c>
      <c r="J13663" t="s">
        <v>14</v>
      </c>
      <c r="K13663">
        <v>59</v>
      </c>
      <c r="L13663" t="s">
        <v>15</v>
      </c>
    </row>
    <row r="13664" spans="1:12">
      <c r="A13664" t="e">
        <f ca="1">E00251529478021</f>
        <v>#NAME?</v>
      </c>
      <c r="B13664">
        <v>151</v>
      </c>
      <c r="C13664" t="s">
        <v>381</v>
      </c>
      <c r="D13664" s="1">
        <v>42202</v>
      </c>
      <c r="F13664">
        <v>3</v>
      </c>
      <c r="G13664">
        <v>4019</v>
      </c>
      <c r="H13664" t="s">
        <v>26</v>
      </c>
      <c r="J13664" t="s">
        <v>14</v>
      </c>
      <c r="K13664">
        <v>59</v>
      </c>
      <c r="L13664" t="s">
        <v>15</v>
      </c>
    </row>
    <row r="13665" spans="1:12">
      <c r="A13665" t="e">
        <f ca="1">E00251529478021</f>
        <v>#NAME?</v>
      </c>
      <c r="B13665">
        <v>151</v>
      </c>
      <c r="C13665" t="s">
        <v>381</v>
      </c>
      <c r="D13665" s="1">
        <v>42411</v>
      </c>
      <c r="F13665">
        <v>1</v>
      </c>
      <c r="G13665">
        <v>25000</v>
      </c>
      <c r="H13665" t="s">
        <v>178</v>
      </c>
      <c r="J13665" t="s">
        <v>14</v>
      </c>
      <c r="K13665">
        <v>60</v>
      </c>
      <c r="L13665" t="s">
        <v>15</v>
      </c>
    </row>
    <row r="13666" spans="1:12">
      <c r="A13666" t="e">
        <f ca="1">E00251514152121</f>
        <v>#NAME?</v>
      </c>
      <c r="B13666">
        <v>703</v>
      </c>
      <c r="C13666" t="s">
        <v>305</v>
      </c>
      <c r="D13666" s="1">
        <v>42803</v>
      </c>
      <c r="F13666">
        <v>1</v>
      </c>
      <c r="G13666">
        <v>73689</v>
      </c>
      <c r="H13666" t="s">
        <v>84</v>
      </c>
      <c r="J13666" t="s">
        <v>14</v>
      </c>
      <c r="K13666">
        <v>60</v>
      </c>
      <c r="L13666" t="s">
        <v>15</v>
      </c>
    </row>
    <row r="13667" spans="1:12">
      <c r="A13667" t="e">
        <f ca="1">E00251626568221</f>
        <v>#NAME?</v>
      </c>
      <c r="B13667">
        <v>695</v>
      </c>
      <c r="C13667" t="s">
        <v>257</v>
      </c>
      <c r="D13667" s="1">
        <v>42432</v>
      </c>
      <c r="F13667">
        <v>1</v>
      </c>
      <c r="G13667">
        <v>2720</v>
      </c>
      <c r="H13667" t="s">
        <v>65</v>
      </c>
      <c r="J13667" t="s">
        <v>14</v>
      </c>
      <c r="K13667">
        <v>56</v>
      </c>
      <c r="L13667" t="s">
        <v>15</v>
      </c>
    </row>
    <row r="13668" spans="1:12">
      <c r="A13668" t="e">
        <f ca="1">E00251533153821</f>
        <v>#NAME?</v>
      </c>
      <c r="B13668">
        <v>467</v>
      </c>
      <c r="C13668" t="s">
        <v>232</v>
      </c>
      <c r="D13668" s="1">
        <v>41988</v>
      </c>
      <c r="F13668">
        <v>1</v>
      </c>
      <c r="G13668">
        <v>4871</v>
      </c>
      <c r="H13668" t="s">
        <v>125</v>
      </c>
      <c r="J13668" t="s">
        <v>14</v>
      </c>
      <c r="K13668">
        <v>59</v>
      </c>
      <c r="L13668" t="s">
        <v>15</v>
      </c>
    </row>
    <row r="13669" spans="1:12">
      <c r="A13669" t="e">
        <f ca="1">E00251533153821</f>
        <v>#NAME?</v>
      </c>
      <c r="B13669">
        <v>467</v>
      </c>
      <c r="C13669" t="s">
        <v>232</v>
      </c>
      <c r="D13669" s="1">
        <v>42223</v>
      </c>
      <c r="F13669">
        <v>1</v>
      </c>
      <c r="G13669">
        <v>6929</v>
      </c>
      <c r="H13669" t="s">
        <v>36</v>
      </c>
      <c r="J13669" t="s">
        <v>14</v>
      </c>
      <c r="K13669">
        <v>60</v>
      </c>
      <c r="L13669" t="s">
        <v>15</v>
      </c>
    </row>
    <row r="13670" spans="1:12">
      <c r="A13670" t="e">
        <f ca="1">E00251429215421</f>
        <v>#NAME?</v>
      </c>
      <c r="B13670">
        <v>286</v>
      </c>
      <c r="C13670" t="s">
        <v>41</v>
      </c>
      <c r="D13670" s="1">
        <v>41436</v>
      </c>
      <c r="F13670">
        <v>1</v>
      </c>
      <c r="G13670">
        <v>71940</v>
      </c>
      <c r="H13670" t="s">
        <v>135</v>
      </c>
      <c r="J13670" t="s">
        <v>14</v>
      </c>
      <c r="K13670">
        <v>45</v>
      </c>
      <c r="L13670" t="s">
        <v>15</v>
      </c>
    </row>
    <row r="13671" spans="1:12">
      <c r="A13671" t="e">
        <f ca="1">E00251429215421</f>
        <v>#NAME?</v>
      </c>
      <c r="B13671">
        <v>286</v>
      </c>
      <c r="C13671" t="s">
        <v>41</v>
      </c>
      <c r="D13671" s="1">
        <v>42520</v>
      </c>
      <c r="F13671">
        <v>1</v>
      </c>
      <c r="G13671">
        <v>7350</v>
      </c>
      <c r="H13671" t="s">
        <v>192</v>
      </c>
      <c r="J13671" t="s">
        <v>14</v>
      </c>
      <c r="K13671">
        <v>48</v>
      </c>
      <c r="L13671" t="s">
        <v>15</v>
      </c>
    </row>
    <row r="13672" spans="1:12">
      <c r="A13672" t="e">
        <f ca="1">E00251615815321</f>
        <v>#NAME?</v>
      </c>
      <c r="B13672">
        <v>500</v>
      </c>
      <c r="C13672" t="s">
        <v>161</v>
      </c>
      <c r="D13672" s="1">
        <v>42286</v>
      </c>
      <c r="F13672">
        <v>3</v>
      </c>
      <c r="G13672">
        <v>8058</v>
      </c>
      <c r="H13672" t="s">
        <v>469</v>
      </c>
      <c r="J13672" t="s">
        <v>14</v>
      </c>
      <c r="K13672">
        <v>58</v>
      </c>
      <c r="L13672" t="s">
        <v>15</v>
      </c>
    </row>
    <row r="13673" spans="1:12">
      <c r="A13673" t="e">
        <f ca="1">E00251617240821</f>
        <v>#NAME?</v>
      </c>
      <c r="B13673">
        <v>469</v>
      </c>
      <c r="C13673" t="s">
        <v>30</v>
      </c>
      <c r="D13673" s="1">
        <v>42111</v>
      </c>
      <c r="F13673">
        <v>1</v>
      </c>
      <c r="G13673">
        <v>2859</v>
      </c>
      <c r="H13673" t="s">
        <v>362</v>
      </c>
      <c r="J13673" t="s">
        <v>14</v>
      </c>
      <c r="K13673">
        <v>45</v>
      </c>
      <c r="L13673" t="s">
        <v>15</v>
      </c>
    </row>
    <row r="13674" spans="1:12">
      <c r="A13674" t="e">
        <f ca="1">E00251518582921</f>
        <v>#NAME?</v>
      </c>
      <c r="B13674">
        <v>275</v>
      </c>
      <c r="C13674" t="s">
        <v>444</v>
      </c>
      <c r="D13674" s="1">
        <v>42192</v>
      </c>
      <c r="F13674">
        <v>1</v>
      </c>
      <c r="G13674">
        <v>71886</v>
      </c>
      <c r="H13674" t="s">
        <v>1143</v>
      </c>
      <c r="J13674" t="s">
        <v>14</v>
      </c>
      <c r="K13674">
        <v>51</v>
      </c>
      <c r="L13674" t="s">
        <v>15</v>
      </c>
    </row>
    <row r="13675" spans="1:12">
      <c r="A13675" t="e">
        <f ca="1">E00251429212121</f>
        <v>#NAME?</v>
      </c>
      <c r="B13675">
        <v>695</v>
      </c>
      <c r="C13675" t="s">
        <v>257</v>
      </c>
      <c r="D13675" s="1">
        <v>41451</v>
      </c>
      <c r="F13675">
        <v>4</v>
      </c>
      <c r="G13675">
        <v>4549</v>
      </c>
      <c r="H13675" t="s">
        <v>69</v>
      </c>
      <c r="J13675" t="s">
        <v>14</v>
      </c>
      <c r="K13675">
        <v>40</v>
      </c>
      <c r="L13675" t="s">
        <v>15</v>
      </c>
    </row>
    <row r="13676" spans="1:12">
      <c r="A13676" t="e">
        <f ca="1">E00251439765421</f>
        <v>#NAME?</v>
      </c>
      <c r="B13676">
        <v>1325</v>
      </c>
      <c r="C13676" t="s">
        <v>605</v>
      </c>
      <c r="D13676" s="1">
        <v>41170</v>
      </c>
      <c r="F13676">
        <v>2</v>
      </c>
      <c r="G13676">
        <v>7030</v>
      </c>
      <c r="H13676" t="s">
        <v>333</v>
      </c>
      <c r="J13676" t="s">
        <v>14</v>
      </c>
      <c r="K13676">
        <v>55</v>
      </c>
      <c r="L13676" t="s">
        <v>15</v>
      </c>
    </row>
    <row r="13677" spans="1:12">
      <c r="A13677" t="e">
        <f ca="1">E00251514273221</f>
        <v>#NAME?</v>
      </c>
      <c r="B13677">
        <v>299</v>
      </c>
      <c r="C13677" t="s">
        <v>729</v>
      </c>
      <c r="D13677" s="1">
        <v>41396</v>
      </c>
      <c r="F13677">
        <v>1</v>
      </c>
      <c r="G13677">
        <v>3051</v>
      </c>
      <c r="H13677" t="s">
        <v>13</v>
      </c>
      <c r="J13677" t="s">
        <v>14</v>
      </c>
      <c r="K13677">
        <v>54</v>
      </c>
      <c r="L13677" t="s">
        <v>15</v>
      </c>
    </row>
    <row r="13678" spans="1:12">
      <c r="A13678" t="e">
        <f ca="1">E00251514273221</f>
        <v>#NAME?</v>
      </c>
      <c r="B13678">
        <v>299</v>
      </c>
      <c r="C13678" t="s">
        <v>729</v>
      </c>
      <c r="D13678" s="1">
        <v>41673</v>
      </c>
      <c r="F13678">
        <v>5</v>
      </c>
      <c r="G13678">
        <v>6918</v>
      </c>
      <c r="H13678" t="s">
        <v>443</v>
      </c>
      <c r="J13678" t="s">
        <v>14</v>
      </c>
      <c r="K13678">
        <v>55</v>
      </c>
      <c r="L13678" t="s">
        <v>15</v>
      </c>
    </row>
    <row r="13679" spans="1:12">
      <c r="A13679" t="e">
        <f ca="1">E00251514273221</f>
        <v>#NAME?</v>
      </c>
      <c r="B13679">
        <v>299</v>
      </c>
      <c r="C13679" t="s">
        <v>729</v>
      </c>
      <c r="D13679" s="1">
        <v>41701</v>
      </c>
      <c r="F13679">
        <v>5</v>
      </c>
      <c r="G13679">
        <v>3051</v>
      </c>
      <c r="H13679" t="s">
        <v>13</v>
      </c>
      <c r="J13679" t="s">
        <v>14</v>
      </c>
      <c r="K13679">
        <v>55</v>
      </c>
      <c r="L13679" t="s">
        <v>15</v>
      </c>
    </row>
    <row r="13680" spans="1:12">
      <c r="A13680" t="e">
        <f ca="1">E00251518582921</f>
        <v>#NAME?</v>
      </c>
      <c r="B13680">
        <v>275</v>
      </c>
      <c r="C13680" t="s">
        <v>444</v>
      </c>
      <c r="D13680" s="1">
        <v>42325</v>
      </c>
      <c r="F13680">
        <v>1</v>
      </c>
      <c r="G13680">
        <v>8798</v>
      </c>
      <c r="H13680" t="s">
        <v>314</v>
      </c>
      <c r="J13680" t="s">
        <v>14</v>
      </c>
      <c r="K13680">
        <v>51</v>
      </c>
      <c r="L13680" t="s">
        <v>15</v>
      </c>
    </row>
    <row r="13681" spans="1:12">
      <c r="A13681" t="e">
        <f ca="1">E00251429212121</f>
        <v>#NAME?</v>
      </c>
      <c r="B13681">
        <v>695</v>
      </c>
      <c r="C13681" t="s">
        <v>257</v>
      </c>
      <c r="D13681" s="1">
        <v>42109</v>
      </c>
      <c r="F13681">
        <v>1</v>
      </c>
      <c r="G13681">
        <v>38610</v>
      </c>
      <c r="H13681" t="s">
        <v>459</v>
      </c>
      <c r="J13681" t="s">
        <v>14</v>
      </c>
      <c r="K13681">
        <v>42</v>
      </c>
      <c r="L13681" t="s">
        <v>15</v>
      </c>
    </row>
    <row r="13682" spans="1:12">
      <c r="A13682" t="e">
        <f ca="1">E00251429215421</f>
        <v>#NAME?</v>
      </c>
      <c r="B13682">
        <v>286</v>
      </c>
      <c r="C13682" t="s">
        <v>41</v>
      </c>
      <c r="D13682" s="1">
        <v>42275</v>
      </c>
      <c r="F13682">
        <v>1</v>
      </c>
      <c r="G13682">
        <v>7350</v>
      </c>
      <c r="H13682" t="s">
        <v>192</v>
      </c>
      <c r="J13682" t="s">
        <v>14</v>
      </c>
      <c r="K13682">
        <v>47</v>
      </c>
      <c r="L13682" t="s">
        <v>15</v>
      </c>
    </row>
    <row r="13683" spans="1:12">
      <c r="A13683" t="e">
        <f ca="1">E00251529478021</f>
        <v>#NAME?</v>
      </c>
      <c r="B13683">
        <v>151</v>
      </c>
      <c r="C13683" t="s">
        <v>381</v>
      </c>
      <c r="D13683" s="1">
        <v>42426</v>
      </c>
      <c r="F13683">
        <v>2</v>
      </c>
      <c r="G13683">
        <v>25000</v>
      </c>
      <c r="H13683" t="s">
        <v>178</v>
      </c>
      <c r="J13683" t="s">
        <v>14</v>
      </c>
      <c r="K13683">
        <v>60</v>
      </c>
      <c r="L13683" t="s">
        <v>15</v>
      </c>
    </row>
    <row r="13684" spans="1:12">
      <c r="A13684" t="e">
        <f ca="1">E00251514152121</f>
        <v>#NAME?</v>
      </c>
      <c r="B13684">
        <v>703</v>
      </c>
      <c r="C13684" t="s">
        <v>305</v>
      </c>
      <c r="D13684" s="1">
        <v>42902</v>
      </c>
      <c r="F13684">
        <v>1</v>
      </c>
      <c r="G13684">
        <v>40490</v>
      </c>
      <c r="H13684" t="s">
        <v>815</v>
      </c>
      <c r="J13684" t="s">
        <v>14</v>
      </c>
      <c r="K13684">
        <v>60</v>
      </c>
      <c r="L13684" t="s">
        <v>15</v>
      </c>
    </row>
    <row r="13685" spans="1:12">
      <c r="A13685" t="e">
        <f ca="1">E00251514152121</f>
        <v>#NAME?</v>
      </c>
      <c r="B13685">
        <v>703</v>
      </c>
      <c r="C13685" t="s">
        <v>305</v>
      </c>
      <c r="D13685" s="1">
        <v>43074</v>
      </c>
      <c r="F13685">
        <v>2</v>
      </c>
      <c r="G13685">
        <v>40490</v>
      </c>
      <c r="H13685" t="s">
        <v>815</v>
      </c>
      <c r="J13685" t="s">
        <v>14</v>
      </c>
      <c r="K13685">
        <v>60</v>
      </c>
      <c r="L13685" t="s">
        <v>15</v>
      </c>
    </row>
    <row r="13686" spans="1:12">
      <c r="A13686" t="e">
        <f ca="1">E00251533153821</f>
        <v>#NAME?</v>
      </c>
      <c r="B13686">
        <v>467</v>
      </c>
      <c r="C13686" t="s">
        <v>232</v>
      </c>
      <c r="D13686" s="1">
        <v>42642</v>
      </c>
      <c r="F13686">
        <v>2</v>
      </c>
      <c r="G13686">
        <v>5920</v>
      </c>
      <c r="H13686" t="s">
        <v>417</v>
      </c>
      <c r="J13686" t="s">
        <v>14</v>
      </c>
      <c r="K13686">
        <v>61</v>
      </c>
      <c r="L13686" t="s">
        <v>15</v>
      </c>
    </row>
    <row r="13687" spans="1:12">
      <c r="A13687" t="e">
        <f ca="1">E00251533608121</f>
        <v>#NAME?</v>
      </c>
      <c r="B13687">
        <v>104</v>
      </c>
      <c r="C13687" t="s">
        <v>88</v>
      </c>
      <c r="D13687" s="1">
        <v>43012</v>
      </c>
      <c r="F13687">
        <v>1</v>
      </c>
      <c r="G13687">
        <v>4549</v>
      </c>
      <c r="H13687" t="s">
        <v>69</v>
      </c>
      <c r="J13687" t="s">
        <v>14</v>
      </c>
      <c r="K13687">
        <v>55</v>
      </c>
      <c r="L13687" t="s">
        <v>15</v>
      </c>
    </row>
    <row r="13688" spans="1:12">
      <c r="A13688" t="e">
        <f ca="1">E00251529478021</f>
        <v>#NAME?</v>
      </c>
      <c r="B13688">
        <v>151</v>
      </c>
      <c r="C13688" t="s">
        <v>381</v>
      </c>
      <c r="D13688" s="1">
        <v>42863</v>
      </c>
      <c r="F13688">
        <v>3</v>
      </c>
      <c r="G13688">
        <v>27800</v>
      </c>
      <c r="H13688" t="s">
        <v>145</v>
      </c>
      <c r="J13688" t="s">
        <v>14</v>
      </c>
      <c r="K13688">
        <v>61</v>
      </c>
      <c r="L13688" t="s">
        <v>15</v>
      </c>
    </row>
    <row r="13689" spans="1:12">
      <c r="A13689" t="e">
        <f ca="1">E00251429212121</f>
        <v>#NAME?</v>
      </c>
      <c r="B13689">
        <v>695</v>
      </c>
      <c r="C13689" t="s">
        <v>257</v>
      </c>
      <c r="D13689" s="1">
        <v>42577</v>
      </c>
      <c r="F13689">
        <v>1</v>
      </c>
      <c r="G13689">
        <v>4549</v>
      </c>
      <c r="H13689" t="s">
        <v>69</v>
      </c>
      <c r="J13689" t="s">
        <v>14</v>
      </c>
      <c r="K13689">
        <v>43</v>
      </c>
      <c r="L13689" t="s">
        <v>15</v>
      </c>
    </row>
    <row r="13690" spans="1:12">
      <c r="A13690" t="e">
        <f ca="1">E00251533153821</f>
        <v>#NAME?</v>
      </c>
      <c r="B13690">
        <v>467</v>
      </c>
      <c r="C13690" t="s">
        <v>232</v>
      </c>
      <c r="D13690" s="1">
        <v>41080</v>
      </c>
      <c r="F13690">
        <v>2</v>
      </c>
      <c r="G13690">
        <v>37924</v>
      </c>
      <c r="H13690" t="s">
        <v>1335</v>
      </c>
      <c r="J13690" t="s">
        <v>14</v>
      </c>
      <c r="K13690">
        <v>56</v>
      </c>
      <c r="L13690" t="s">
        <v>15</v>
      </c>
    </row>
    <row r="13691" spans="1:12">
      <c r="A13691" t="e">
        <f ca="1">E00251533153821</f>
        <v>#NAME?</v>
      </c>
      <c r="B13691">
        <v>467</v>
      </c>
      <c r="C13691" t="s">
        <v>232</v>
      </c>
      <c r="D13691" s="1">
        <v>41422</v>
      </c>
      <c r="F13691">
        <v>3</v>
      </c>
      <c r="G13691">
        <v>7823</v>
      </c>
      <c r="H13691" t="s">
        <v>282</v>
      </c>
      <c r="J13691" t="s">
        <v>14</v>
      </c>
      <c r="K13691">
        <v>57</v>
      </c>
      <c r="L13691" t="s">
        <v>22</v>
      </c>
    </row>
    <row r="13692" spans="1:12">
      <c r="A13692" t="e">
        <f ca="1">E00251514152121</f>
        <v>#NAME?</v>
      </c>
      <c r="B13692">
        <v>702</v>
      </c>
      <c r="C13692" t="s">
        <v>293</v>
      </c>
      <c r="D13692" s="1">
        <v>41282</v>
      </c>
      <c r="F13692">
        <v>5</v>
      </c>
      <c r="G13692">
        <v>4549</v>
      </c>
      <c r="H13692" t="s">
        <v>69</v>
      </c>
      <c r="J13692" t="s">
        <v>14</v>
      </c>
      <c r="K13692">
        <v>55</v>
      </c>
      <c r="L13692" t="s">
        <v>15</v>
      </c>
    </row>
    <row r="13693" spans="1:12">
      <c r="A13693" t="e">
        <f ca="1">E00251514152121</f>
        <v>#NAME?</v>
      </c>
      <c r="B13693">
        <v>702</v>
      </c>
      <c r="C13693" t="s">
        <v>293</v>
      </c>
      <c r="D13693" s="1">
        <v>42334</v>
      </c>
      <c r="F13693">
        <v>6</v>
      </c>
      <c r="G13693">
        <v>2724</v>
      </c>
      <c r="H13693" t="s">
        <v>73</v>
      </c>
      <c r="J13693" t="s">
        <v>14</v>
      </c>
      <c r="K13693">
        <v>58</v>
      </c>
      <c r="L13693" t="s">
        <v>15</v>
      </c>
    </row>
    <row r="13694" spans="1:12">
      <c r="A13694" t="e">
        <f ca="1">E00251514152121</f>
        <v>#NAME?</v>
      </c>
      <c r="B13694">
        <v>703</v>
      </c>
      <c r="C13694" t="s">
        <v>305</v>
      </c>
      <c r="D13694" s="1">
        <v>42027</v>
      </c>
      <c r="F13694">
        <v>3</v>
      </c>
      <c r="G13694">
        <v>3699</v>
      </c>
      <c r="H13694" t="s">
        <v>149</v>
      </c>
      <c r="J13694" t="s">
        <v>14</v>
      </c>
      <c r="K13694">
        <v>57</v>
      </c>
      <c r="L13694" t="s">
        <v>15</v>
      </c>
    </row>
    <row r="13695" spans="1:12">
      <c r="A13695" t="e">
        <f ca="1">E00251514152121</f>
        <v>#NAME?</v>
      </c>
      <c r="B13695">
        <v>703</v>
      </c>
      <c r="C13695" t="s">
        <v>305</v>
      </c>
      <c r="D13695" s="1">
        <v>42027</v>
      </c>
      <c r="F13695">
        <v>4</v>
      </c>
      <c r="G13695">
        <v>40490</v>
      </c>
      <c r="H13695" t="s">
        <v>815</v>
      </c>
      <c r="J13695" t="s">
        <v>14</v>
      </c>
      <c r="K13695">
        <v>57</v>
      </c>
      <c r="L13695" t="s">
        <v>15</v>
      </c>
    </row>
    <row r="13696" spans="1:12">
      <c r="A13696" t="e">
        <f ca="1">E00251513050821</f>
        <v>#NAME?</v>
      </c>
      <c r="B13696">
        <v>457</v>
      </c>
      <c r="C13696" t="s">
        <v>137</v>
      </c>
      <c r="D13696" s="1">
        <v>41526</v>
      </c>
      <c r="F13696">
        <v>1</v>
      </c>
      <c r="G13696">
        <v>53010</v>
      </c>
      <c r="H13696" t="s">
        <v>261</v>
      </c>
      <c r="J13696" t="s">
        <v>14</v>
      </c>
      <c r="K13696">
        <v>53</v>
      </c>
      <c r="L13696" t="s">
        <v>15</v>
      </c>
    </row>
    <row r="13697" spans="1:12">
      <c r="A13697" t="e">
        <f ca="1">E00251513050821</f>
        <v>#NAME?</v>
      </c>
      <c r="B13697">
        <v>457</v>
      </c>
      <c r="C13697" t="s">
        <v>137</v>
      </c>
      <c r="D13697" s="1">
        <v>43039</v>
      </c>
      <c r="F13697">
        <v>2</v>
      </c>
      <c r="G13697">
        <v>7262</v>
      </c>
      <c r="H13697" t="s">
        <v>198</v>
      </c>
      <c r="J13697" t="s">
        <v>14</v>
      </c>
      <c r="K13697">
        <v>57</v>
      </c>
      <c r="L13697" t="s">
        <v>15</v>
      </c>
    </row>
    <row r="13698" spans="1:12">
      <c r="A13698" t="e">
        <f ca="1">E00251431694221</f>
        <v>#NAME?</v>
      </c>
      <c r="B13698">
        <v>1128</v>
      </c>
      <c r="C13698" t="s">
        <v>424</v>
      </c>
      <c r="D13698" s="1">
        <v>42880</v>
      </c>
      <c r="F13698">
        <v>2</v>
      </c>
      <c r="G13698">
        <v>4011</v>
      </c>
      <c r="H13698" t="s">
        <v>828</v>
      </c>
      <c r="J13698" t="s">
        <v>14</v>
      </c>
      <c r="K13698">
        <v>53</v>
      </c>
      <c r="L13698" t="s">
        <v>15</v>
      </c>
    </row>
    <row r="13699" spans="1:12">
      <c r="A13699" t="e">
        <f ca="1">E00251431694221</f>
        <v>#NAME?</v>
      </c>
      <c r="B13699">
        <v>1128</v>
      </c>
      <c r="C13699" t="s">
        <v>424</v>
      </c>
      <c r="D13699" s="1">
        <v>42880</v>
      </c>
      <c r="F13699">
        <v>2</v>
      </c>
      <c r="G13699">
        <v>59781</v>
      </c>
      <c r="H13699" t="s">
        <v>1336</v>
      </c>
      <c r="J13699" t="s">
        <v>14</v>
      </c>
      <c r="K13699">
        <v>53</v>
      </c>
      <c r="L13699" t="s">
        <v>15</v>
      </c>
    </row>
    <row r="13700" spans="1:12">
      <c r="A13700" t="e">
        <f ca="1">E00251514152121</f>
        <v>#NAME?</v>
      </c>
      <c r="B13700">
        <v>703</v>
      </c>
      <c r="C13700" t="s">
        <v>305</v>
      </c>
      <c r="D13700" s="1">
        <v>42593</v>
      </c>
      <c r="F13700">
        <v>2</v>
      </c>
      <c r="G13700">
        <v>40490</v>
      </c>
      <c r="H13700" t="s">
        <v>815</v>
      </c>
      <c r="J13700" t="s">
        <v>14</v>
      </c>
      <c r="K13700">
        <v>59</v>
      </c>
      <c r="L13700" t="s">
        <v>15</v>
      </c>
    </row>
    <row r="13701" spans="1:12">
      <c r="A13701" t="e">
        <f ca="1">E00251429212121</f>
        <v>#NAME?</v>
      </c>
      <c r="B13701">
        <v>695</v>
      </c>
      <c r="C13701" t="s">
        <v>257</v>
      </c>
      <c r="D13701" s="1">
        <v>41451</v>
      </c>
      <c r="F13701">
        <v>3</v>
      </c>
      <c r="G13701">
        <v>38110</v>
      </c>
      <c r="H13701" t="s">
        <v>962</v>
      </c>
      <c r="J13701" t="s">
        <v>14</v>
      </c>
      <c r="K13701">
        <v>40</v>
      </c>
      <c r="L13701" t="s">
        <v>15</v>
      </c>
    </row>
    <row r="13702" spans="1:12">
      <c r="A13702" t="e">
        <f ca="1">E00251528150321</f>
        <v>#NAME?</v>
      </c>
      <c r="B13702">
        <v>47</v>
      </c>
      <c r="C13702" t="s">
        <v>494</v>
      </c>
      <c r="D13702" s="1">
        <v>42415</v>
      </c>
      <c r="F13702">
        <v>2</v>
      </c>
      <c r="G13702">
        <v>2329</v>
      </c>
      <c r="H13702" t="s">
        <v>1175</v>
      </c>
      <c r="J13702" t="s">
        <v>14</v>
      </c>
      <c r="K13702">
        <v>51</v>
      </c>
      <c r="L13702" t="s">
        <v>15</v>
      </c>
    </row>
    <row r="13703" spans="1:12">
      <c r="A13703" t="e">
        <f ca="1">E00251532630321</f>
        <v>#NAME?</v>
      </c>
      <c r="B13703">
        <v>490</v>
      </c>
      <c r="C13703" t="s">
        <v>158</v>
      </c>
      <c r="D13703" s="1">
        <v>42928</v>
      </c>
      <c r="F13703">
        <v>3</v>
      </c>
      <c r="G13703">
        <v>4019</v>
      </c>
      <c r="H13703" t="s">
        <v>26</v>
      </c>
      <c r="J13703" t="s">
        <v>14</v>
      </c>
      <c r="K13703">
        <v>65</v>
      </c>
      <c r="L13703" t="s">
        <v>15</v>
      </c>
    </row>
    <row r="13704" spans="1:12">
      <c r="A13704" t="e">
        <f ca="1">E00251533153821</f>
        <v>#NAME?</v>
      </c>
      <c r="B13704">
        <v>467</v>
      </c>
      <c r="C13704" t="s">
        <v>232</v>
      </c>
      <c r="D13704" s="1">
        <v>41969</v>
      </c>
      <c r="F13704">
        <v>1</v>
      </c>
      <c r="G13704">
        <v>4871</v>
      </c>
      <c r="H13704" t="s">
        <v>125</v>
      </c>
      <c r="J13704" t="s">
        <v>14</v>
      </c>
      <c r="K13704">
        <v>59</v>
      </c>
      <c r="L13704" t="s">
        <v>15</v>
      </c>
    </row>
    <row r="13705" spans="1:12">
      <c r="A13705" t="e">
        <f ca="1">E00251533153821</f>
        <v>#NAME?</v>
      </c>
      <c r="B13705">
        <v>467</v>
      </c>
      <c r="C13705" t="s">
        <v>232</v>
      </c>
      <c r="D13705" s="1">
        <v>42426</v>
      </c>
      <c r="F13705">
        <v>1</v>
      </c>
      <c r="G13705">
        <v>460</v>
      </c>
      <c r="H13705" t="s">
        <v>16</v>
      </c>
      <c r="J13705" t="s">
        <v>14</v>
      </c>
      <c r="K13705">
        <v>60</v>
      </c>
      <c r="L13705" t="s">
        <v>15</v>
      </c>
    </row>
    <row r="13706" spans="1:12">
      <c r="A13706" t="e">
        <f ca="1">E00251514152121</f>
        <v>#NAME?</v>
      </c>
      <c r="B13706">
        <v>703</v>
      </c>
      <c r="C13706" t="s">
        <v>305</v>
      </c>
      <c r="D13706" s="1">
        <v>42642</v>
      </c>
      <c r="F13706">
        <v>2</v>
      </c>
      <c r="G13706">
        <v>40490</v>
      </c>
      <c r="H13706" t="s">
        <v>815</v>
      </c>
      <c r="J13706" t="s">
        <v>14</v>
      </c>
      <c r="K13706">
        <v>59</v>
      </c>
      <c r="L13706" t="s">
        <v>15</v>
      </c>
    </row>
    <row r="13707" spans="1:12">
      <c r="A13707" t="e">
        <f ca="1">E00251616870121</f>
        <v>#NAME?</v>
      </c>
      <c r="B13707">
        <v>701</v>
      </c>
      <c r="C13707" t="s">
        <v>72</v>
      </c>
      <c r="D13707" s="1">
        <v>42683</v>
      </c>
      <c r="F13707">
        <v>4</v>
      </c>
      <c r="G13707">
        <v>2889</v>
      </c>
      <c r="H13707" t="s">
        <v>595</v>
      </c>
      <c r="J13707" t="s">
        <v>14</v>
      </c>
      <c r="K13707">
        <v>54</v>
      </c>
      <c r="L13707" t="s">
        <v>15</v>
      </c>
    </row>
    <row r="13708" spans="1:12">
      <c r="A13708" t="e">
        <f ca="1">E00251514273221</f>
        <v>#NAME?</v>
      </c>
      <c r="B13708">
        <v>299</v>
      </c>
      <c r="C13708" t="s">
        <v>729</v>
      </c>
      <c r="D13708" s="1">
        <v>43084</v>
      </c>
      <c r="F13708">
        <v>3</v>
      </c>
      <c r="G13708">
        <v>5950</v>
      </c>
      <c r="H13708" t="s">
        <v>24</v>
      </c>
      <c r="J13708" t="s">
        <v>14</v>
      </c>
      <c r="K13708">
        <v>59</v>
      </c>
      <c r="L13708" t="s">
        <v>15</v>
      </c>
    </row>
    <row r="13709" spans="1:12">
      <c r="A13709" t="e">
        <f ca="1">E00251439807421</f>
        <v>#NAME?</v>
      </c>
      <c r="B13709">
        <v>908</v>
      </c>
      <c r="C13709" t="s">
        <v>831</v>
      </c>
      <c r="D13709" s="1">
        <v>42354</v>
      </c>
      <c r="F13709">
        <v>2</v>
      </c>
      <c r="G13709">
        <v>25000</v>
      </c>
      <c r="H13709" t="s">
        <v>178</v>
      </c>
      <c r="I13709" t="s">
        <v>56</v>
      </c>
      <c r="J13709" t="s">
        <v>57</v>
      </c>
      <c r="K13709">
        <v>55</v>
      </c>
      <c r="L13709" t="s">
        <v>15</v>
      </c>
    </row>
    <row r="13710" spans="1:12">
      <c r="A13710" t="e">
        <f ca="1">E00251439831421</f>
        <v>#NAME?</v>
      </c>
      <c r="B13710">
        <v>468</v>
      </c>
      <c r="C13710" t="s">
        <v>721</v>
      </c>
      <c r="D13710" s="1">
        <v>42396</v>
      </c>
      <c r="F13710">
        <v>2</v>
      </c>
      <c r="G13710">
        <v>4556</v>
      </c>
      <c r="H13710" t="s">
        <v>121</v>
      </c>
      <c r="J13710" t="s">
        <v>14</v>
      </c>
      <c r="K13710">
        <v>41</v>
      </c>
      <c r="L13710" t="s">
        <v>15</v>
      </c>
    </row>
    <row r="13711" spans="1:12">
      <c r="A13711" t="e">
        <f ca="1">E00251432340321</f>
        <v>#NAME?</v>
      </c>
      <c r="B13711">
        <v>863</v>
      </c>
      <c r="C13711" t="s">
        <v>890</v>
      </c>
      <c r="D13711" s="1">
        <v>41291</v>
      </c>
      <c r="F13711">
        <v>1</v>
      </c>
      <c r="G13711">
        <v>30928</v>
      </c>
      <c r="H13711" t="s">
        <v>905</v>
      </c>
      <c r="J13711" t="s">
        <v>272</v>
      </c>
      <c r="K13711">
        <v>52</v>
      </c>
      <c r="L13711" t="s">
        <v>15</v>
      </c>
    </row>
    <row r="13712" spans="1:12">
      <c r="A13712" t="e">
        <f ca="1">E00251510813021</f>
        <v>#NAME?</v>
      </c>
      <c r="B13712">
        <v>105</v>
      </c>
      <c r="C13712" t="s">
        <v>682</v>
      </c>
      <c r="D13712" s="1">
        <v>41291</v>
      </c>
      <c r="F13712">
        <v>1</v>
      </c>
      <c r="G13712">
        <v>3804</v>
      </c>
      <c r="H13712" t="s">
        <v>71</v>
      </c>
      <c r="J13712" t="s">
        <v>14</v>
      </c>
      <c r="K13712">
        <v>44</v>
      </c>
      <c r="L13712" t="s">
        <v>15</v>
      </c>
    </row>
    <row r="13713" spans="1:12">
      <c r="A13713" t="e">
        <f ca="1">E00251510813021</f>
        <v>#NAME?</v>
      </c>
      <c r="B13713">
        <v>105</v>
      </c>
      <c r="C13713" t="s">
        <v>682</v>
      </c>
      <c r="D13713" s="1">
        <v>42724</v>
      </c>
      <c r="F13713">
        <v>1</v>
      </c>
      <c r="G13713">
        <v>2809</v>
      </c>
      <c r="H13713" t="s">
        <v>90</v>
      </c>
      <c r="J13713" t="s">
        <v>14</v>
      </c>
      <c r="K13713">
        <v>48</v>
      </c>
      <c r="L13713" t="s">
        <v>15</v>
      </c>
    </row>
    <row r="13714" spans="1:12">
      <c r="A13714" t="e">
        <f ca="1">E00251514317621</f>
        <v>#NAME?</v>
      </c>
      <c r="B13714">
        <v>1273</v>
      </c>
      <c r="C13714" t="s">
        <v>28</v>
      </c>
      <c r="D13714" s="1">
        <v>42985</v>
      </c>
      <c r="F13714">
        <v>1</v>
      </c>
      <c r="G13714">
        <v>7880</v>
      </c>
      <c r="H13714" t="s">
        <v>213</v>
      </c>
      <c r="J13714" t="s">
        <v>14</v>
      </c>
      <c r="K13714">
        <v>44</v>
      </c>
      <c r="L13714" t="s">
        <v>22</v>
      </c>
    </row>
    <row r="13715" spans="1:12">
      <c r="A13715" t="e">
        <f ca="1">E00251716498121</f>
        <v>#NAME?</v>
      </c>
      <c r="B13715">
        <v>485</v>
      </c>
      <c r="C13715" t="s">
        <v>241</v>
      </c>
      <c r="D13715" s="1">
        <v>42483</v>
      </c>
      <c r="F13715">
        <v>2</v>
      </c>
      <c r="G13715">
        <v>2599</v>
      </c>
      <c r="H13715" t="s">
        <v>238</v>
      </c>
      <c r="J13715" t="s">
        <v>14</v>
      </c>
      <c r="K13715">
        <v>40</v>
      </c>
      <c r="L13715" t="s">
        <v>15</v>
      </c>
    </row>
    <row r="13716" spans="1:12">
      <c r="A13716" t="e">
        <f ca="1">E00251716512621</f>
        <v>#NAME?</v>
      </c>
      <c r="B13716">
        <v>4547</v>
      </c>
      <c r="C13716" t="s">
        <v>818</v>
      </c>
      <c r="D13716" s="1">
        <v>40946</v>
      </c>
      <c r="F13716">
        <v>1</v>
      </c>
      <c r="G13716">
        <v>7231</v>
      </c>
      <c r="H13716" t="s">
        <v>128</v>
      </c>
      <c r="J13716" t="s">
        <v>14</v>
      </c>
      <c r="K13716">
        <v>38</v>
      </c>
      <c r="L13716" t="s">
        <v>15</v>
      </c>
    </row>
    <row r="13717" spans="1:12">
      <c r="A13717" t="e">
        <f ca="1">E00251716475921</f>
        <v>#NAME?</v>
      </c>
      <c r="B13717">
        <v>7505</v>
      </c>
      <c r="C13717" t="s">
        <v>209</v>
      </c>
      <c r="D13717" s="1">
        <v>42425</v>
      </c>
      <c r="F13717">
        <v>1</v>
      </c>
      <c r="G13717">
        <v>53081</v>
      </c>
      <c r="H13717" t="s">
        <v>456</v>
      </c>
      <c r="J13717" t="s">
        <v>14</v>
      </c>
      <c r="K13717">
        <v>44</v>
      </c>
      <c r="L13717" t="s">
        <v>15</v>
      </c>
    </row>
    <row r="13718" spans="1:12">
      <c r="A13718" t="e">
        <f ca="1">E00251532587421</f>
        <v>#NAME?</v>
      </c>
      <c r="B13718">
        <v>445</v>
      </c>
      <c r="C13718" t="s">
        <v>23</v>
      </c>
      <c r="D13718" s="1">
        <v>41079</v>
      </c>
      <c r="F13718">
        <v>2</v>
      </c>
      <c r="G13718">
        <v>7831</v>
      </c>
      <c r="H13718" t="s">
        <v>274</v>
      </c>
      <c r="J13718" t="s">
        <v>14</v>
      </c>
      <c r="K13718">
        <v>48</v>
      </c>
      <c r="L13718" t="s">
        <v>22</v>
      </c>
    </row>
    <row r="13719" spans="1:12">
      <c r="A13719" t="e">
        <f ca="1">E00251532587421</f>
        <v>#NAME?</v>
      </c>
      <c r="B13719">
        <v>445</v>
      </c>
      <c r="C13719" t="s">
        <v>23</v>
      </c>
      <c r="D13719" s="1">
        <v>41397</v>
      </c>
      <c r="F13719">
        <v>2</v>
      </c>
      <c r="G13719">
        <v>49300</v>
      </c>
      <c r="H13719" t="s">
        <v>228</v>
      </c>
      <c r="J13719" t="s">
        <v>14</v>
      </c>
      <c r="K13719">
        <v>49</v>
      </c>
      <c r="L13719" t="s">
        <v>15</v>
      </c>
    </row>
    <row r="13720" spans="1:12">
      <c r="A13720" t="e">
        <f ca="1">E00251514580521</f>
        <v>#NAME?</v>
      </c>
      <c r="B13720">
        <v>444</v>
      </c>
      <c r="C13720" t="s">
        <v>819</v>
      </c>
      <c r="D13720" s="1">
        <v>42943</v>
      </c>
      <c r="F13720">
        <v>5</v>
      </c>
      <c r="G13720">
        <v>53510</v>
      </c>
      <c r="H13720" t="s">
        <v>755</v>
      </c>
      <c r="J13720" t="s">
        <v>14</v>
      </c>
      <c r="K13720">
        <v>50</v>
      </c>
      <c r="L13720" t="s">
        <v>15</v>
      </c>
    </row>
    <row r="13721" spans="1:12">
      <c r="A13721" t="e">
        <f ca="1">E00251439765421</f>
        <v>#NAME?</v>
      </c>
      <c r="B13721">
        <v>6046</v>
      </c>
      <c r="C13721" t="s">
        <v>98</v>
      </c>
      <c r="D13721" s="1">
        <v>42293</v>
      </c>
      <c r="F13721">
        <v>1</v>
      </c>
      <c r="G13721">
        <v>37921</v>
      </c>
      <c r="H13721" t="s">
        <v>859</v>
      </c>
      <c r="I13721" t="s">
        <v>56</v>
      </c>
      <c r="J13721" t="s">
        <v>57</v>
      </c>
      <c r="K13721">
        <v>58</v>
      </c>
      <c r="L13721" t="s">
        <v>15</v>
      </c>
    </row>
    <row r="13722" spans="1:12">
      <c r="A13722" t="e">
        <f ca="1">E00251514273221</f>
        <v>#NAME?</v>
      </c>
      <c r="B13722">
        <v>299</v>
      </c>
      <c r="C13722" t="s">
        <v>729</v>
      </c>
      <c r="D13722" s="1">
        <v>41920</v>
      </c>
      <c r="F13722">
        <v>1</v>
      </c>
      <c r="G13722">
        <v>7962</v>
      </c>
      <c r="H13722" t="s">
        <v>111</v>
      </c>
      <c r="J13722" t="s">
        <v>14</v>
      </c>
      <c r="K13722">
        <v>56</v>
      </c>
      <c r="L13722" t="s">
        <v>22</v>
      </c>
    </row>
    <row r="13723" spans="1:12">
      <c r="A13723" t="e">
        <f ca="1">E00251514273221</f>
        <v>#NAME?</v>
      </c>
      <c r="B13723">
        <v>299</v>
      </c>
      <c r="C13723" t="s">
        <v>729</v>
      </c>
      <c r="D13723" s="1">
        <v>42650</v>
      </c>
      <c r="F13723">
        <v>1</v>
      </c>
      <c r="G13723">
        <v>7804</v>
      </c>
      <c r="H13723" t="s">
        <v>43</v>
      </c>
      <c r="J13723" t="s">
        <v>14</v>
      </c>
      <c r="K13723">
        <v>58</v>
      </c>
      <c r="L13723" t="s">
        <v>22</v>
      </c>
    </row>
    <row r="13724" spans="1:12">
      <c r="A13724" t="e">
        <f ca="1">E00251427391321</f>
        <v>#NAME?</v>
      </c>
      <c r="B13724">
        <v>28</v>
      </c>
      <c r="C13724" t="s">
        <v>153</v>
      </c>
      <c r="D13724" s="1">
        <v>42409</v>
      </c>
      <c r="F13724">
        <v>2</v>
      </c>
      <c r="G13724">
        <v>4019</v>
      </c>
      <c r="H13724" t="s">
        <v>26</v>
      </c>
      <c r="J13724" t="s">
        <v>14</v>
      </c>
      <c r="K13724">
        <v>48</v>
      </c>
      <c r="L13724" t="s">
        <v>15</v>
      </c>
    </row>
    <row r="13725" spans="1:12">
      <c r="A13725" t="e">
        <f ca="1">E00251427391321</f>
        <v>#NAME?</v>
      </c>
      <c r="B13725">
        <v>28</v>
      </c>
      <c r="C13725" t="s">
        <v>153</v>
      </c>
      <c r="D13725" s="1">
        <v>42493</v>
      </c>
      <c r="F13725">
        <v>5</v>
      </c>
      <c r="G13725">
        <v>2729</v>
      </c>
      <c r="H13725" t="s">
        <v>115</v>
      </c>
      <c r="J13725" t="s">
        <v>14</v>
      </c>
      <c r="K13725">
        <v>49</v>
      </c>
      <c r="L13725" t="s">
        <v>15</v>
      </c>
    </row>
    <row r="13726" spans="1:12">
      <c r="A13726" t="e">
        <f ca="1">E00251616870121</f>
        <v>#NAME?</v>
      </c>
      <c r="B13726">
        <v>701</v>
      </c>
      <c r="C13726" t="s">
        <v>72</v>
      </c>
      <c r="D13726" s="1">
        <v>42895</v>
      </c>
      <c r="F13726">
        <v>4</v>
      </c>
      <c r="G13726">
        <v>49390</v>
      </c>
      <c r="H13726" t="s">
        <v>59</v>
      </c>
      <c r="J13726" t="s">
        <v>14</v>
      </c>
      <c r="K13726">
        <v>55</v>
      </c>
      <c r="L13726" t="s">
        <v>15</v>
      </c>
    </row>
    <row r="13727" spans="1:12">
      <c r="A13727" t="e">
        <f ca="1">E00251532587421</f>
        <v>#NAME?</v>
      </c>
      <c r="B13727">
        <v>445</v>
      </c>
      <c r="C13727" t="s">
        <v>23</v>
      </c>
      <c r="D13727" s="1">
        <v>41096</v>
      </c>
      <c r="F13727">
        <v>2</v>
      </c>
      <c r="G13727">
        <v>49300</v>
      </c>
      <c r="H13727" t="s">
        <v>228</v>
      </c>
      <c r="J13727" t="s">
        <v>14</v>
      </c>
      <c r="K13727">
        <v>48</v>
      </c>
      <c r="L13727" t="s">
        <v>15</v>
      </c>
    </row>
    <row r="13728" spans="1:12">
      <c r="A13728" t="e">
        <f ca="1">E00251532587421</f>
        <v>#NAME?</v>
      </c>
      <c r="B13728">
        <v>445</v>
      </c>
      <c r="C13728" t="s">
        <v>23</v>
      </c>
      <c r="D13728" s="1">
        <v>41190</v>
      </c>
      <c r="F13728">
        <v>1</v>
      </c>
      <c r="G13728">
        <v>49300</v>
      </c>
      <c r="H13728" t="s">
        <v>228</v>
      </c>
      <c r="J13728" t="s">
        <v>14</v>
      </c>
      <c r="K13728">
        <v>48</v>
      </c>
      <c r="L13728" t="s">
        <v>15</v>
      </c>
    </row>
    <row r="13729" spans="1:12">
      <c r="A13729" t="e">
        <f ca="1">E00251439730221</f>
        <v>#NAME?</v>
      </c>
      <c r="B13729">
        <v>290</v>
      </c>
      <c r="C13729" t="s">
        <v>449</v>
      </c>
      <c r="D13729" s="1">
        <v>40991</v>
      </c>
      <c r="F13729">
        <v>3</v>
      </c>
      <c r="G13729">
        <v>7243</v>
      </c>
      <c r="H13729" t="s">
        <v>42</v>
      </c>
      <c r="J13729" t="s">
        <v>14</v>
      </c>
      <c r="K13729">
        <v>48</v>
      </c>
      <c r="L13729" t="s">
        <v>15</v>
      </c>
    </row>
    <row r="13730" spans="1:12">
      <c r="A13730" t="e">
        <f ca="1">E00251439730221</f>
        <v>#NAME?</v>
      </c>
      <c r="B13730">
        <v>290</v>
      </c>
      <c r="C13730" t="s">
        <v>449</v>
      </c>
      <c r="D13730" s="1">
        <v>41486</v>
      </c>
      <c r="F13730">
        <v>4</v>
      </c>
      <c r="G13730">
        <v>7243</v>
      </c>
      <c r="H13730" t="s">
        <v>42</v>
      </c>
      <c r="J13730" t="s">
        <v>14</v>
      </c>
      <c r="K13730">
        <v>49</v>
      </c>
      <c r="L13730" t="s">
        <v>15</v>
      </c>
    </row>
    <row r="13731" spans="1:12">
      <c r="A13731" t="e">
        <f ca="1">E00251439730221</f>
        <v>#NAME?</v>
      </c>
      <c r="B13731">
        <v>290</v>
      </c>
      <c r="C13731" t="s">
        <v>449</v>
      </c>
      <c r="D13731" s="1">
        <v>42248</v>
      </c>
      <c r="F13731">
        <v>1</v>
      </c>
      <c r="G13731">
        <v>78050</v>
      </c>
      <c r="H13731" t="s">
        <v>197</v>
      </c>
      <c r="J13731" t="s">
        <v>14</v>
      </c>
      <c r="K13731">
        <v>51</v>
      </c>
      <c r="L13731" t="s">
        <v>22</v>
      </c>
    </row>
    <row r="13732" spans="1:12">
      <c r="A13732" t="e">
        <f ca="1">E00251439765421</f>
        <v>#NAME?</v>
      </c>
      <c r="B13732">
        <v>1325</v>
      </c>
      <c r="C13732" t="s">
        <v>605</v>
      </c>
      <c r="D13732" s="1">
        <v>42003</v>
      </c>
      <c r="F13732">
        <v>2</v>
      </c>
      <c r="G13732">
        <v>7242</v>
      </c>
      <c r="H13732" t="s">
        <v>93</v>
      </c>
      <c r="J13732" t="s">
        <v>14</v>
      </c>
      <c r="K13732">
        <v>57</v>
      </c>
      <c r="L13732" t="s">
        <v>15</v>
      </c>
    </row>
    <row r="13733" spans="1:12">
      <c r="A13733" t="e">
        <f ca="1">E00251514273221</f>
        <v>#NAME?</v>
      </c>
      <c r="B13733">
        <v>299</v>
      </c>
      <c r="C13733" t="s">
        <v>729</v>
      </c>
      <c r="D13733" s="1">
        <v>41410</v>
      </c>
      <c r="F13733">
        <v>2</v>
      </c>
      <c r="G13733">
        <v>78830</v>
      </c>
      <c r="H13733" t="s">
        <v>297</v>
      </c>
      <c r="J13733" t="s">
        <v>14</v>
      </c>
      <c r="K13733">
        <v>54</v>
      </c>
      <c r="L13733" t="s">
        <v>22</v>
      </c>
    </row>
    <row r="13734" spans="1:12">
      <c r="A13734" t="e">
        <f ca="1">E00251514273221</f>
        <v>#NAME?</v>
      </c>
      <c r="B13734">
        <v>299</v>
      </c>
      <c r="C13734" t="s">
        <v>729</v>
      </c>
      <c r="D13734" s="1">
        <v>41596</v>
      </c>
      <c r="F13734">
        <v>3</v>
      </c>
      <c r="G13734">
        <v>7962</v>
      </c>
      <c r="H13734" t="s">
        <v>111</v>
      </c>
      <c r="J13734" t="s">
        <v>14</v>
      </c>
      <c r="K13734">
        <v>55</v>
      </c>
      <c r="L13734" t="s">
        <v>22</v>
      </c>
    </row>
    <row r="13735" spans="1:12">
      <c r="A13735" t="e">
        <f ca="1">E00251616870121</f>
        <v>#NAME?</v>
      </c>
      <c r="B13735">
        <v>701</v>
      </c>
      <c r="C13735" t="s">
        <v>72</v>
      </c>
      <c r="D13735" s="1">
        <v>42997</v>
      </c>
      <c r="F13735">
        <v>2</v>
      </c>
      <c r="G13735">
        <v>2599</v>
      </c>
      <c r="H13735" t="s">
        <v>238</v>
      </c>
      <c r="J13735" t="s">
        <v>14</v>
      </c>
      <c r="K13735">
        <v>55</v>
      </c>
      <c r="L13735" t="s">
        <v>15</v>
      </c>
    </row>
    <row r="13736" spans="1:12">
      <c r="A13736" t="e">
        <f ca="1">E00251531925021</f>
        <v>#NAME?</v>
      </c>
      <c r="B13736">
        <v>703</v>
      </c>
      <c r="C13736" t="s">
        <v>305</v>
      </c>
      <c r="D13736" s="1">
        <v>41033</v>
      </c>
      <c r="F13736">
        <v>1</v>
      </c>
      <c r="G13736">
        <v>5533</v>
      </c>
      <c r="H13736" t="s">
        <v>537</v>
      </c>
      <c r="J13736" t="s">
        <v>14</v>
      </c>
      <c r="K13736">
        <v>44</v>
      </c>
      <c r="L13736" t="s">
        <v>15</v>
      </c>
    </row>
    <row r="13737" spans="1:12">
      <c r="A13737" t="e">
        <f ca="1">E00251531925021</f>
        <v>#NAME?</v>
      </c>
      <c r="B13737">
        <v>703</v>
      </c>
      <c r="C13737" t="s">
        <v>305</v>
      </c>
      <c r="D13737" s="1">
        <v>41778</v>
      </c>
      <c r="F13737">
        <v>3</v>
      </c>
      <c r="G13737">
        <v>2449</v>
      </c>
      <c r="H13737" t="s">
        <v>53</v>
      </c>
      <c r="J13737" t="s">
        <v>14</v>
      </c>
      <c r="K13737">
        <v>46</v>
      </c>
      <c r="L13737" t="s">
        <v>15</v>
      </c>
    </row>
    <row r="13738" spans="1:12">
      <c r="A13738" t="e">
        <f ca="1">E00251431694221</f>
        <v>#NAME?</v>
      </c>
      <c r="B13738">
        <v>1128</v>
      </c>
      <c r="C13738" t="s">
        <v>424</v>
      </c>
      <c r="D13738" s="1">
        <v>42767</v>
      </c>
      <c r="F13738">
        <v>3</v>
      </c>
      <c r="G13738">
        <v>2724</v>
      </c>
      <c r="H13738" t="s">
        <v>73</v>
      </c>
      <c r="J13738" t="s">
        <v>14</v>
      </c>
      <c r="K13738">
        <v>53</v>
      </c>
      <c r="L13738" t="s">
        <v>15</v>
      </c>
    </row>
    <row r="13739" spans="1:12">
      <c r="A13739" t="e">
        <f ca="1">E00251514273221</f>
        <v>#NAME?</v>
      </c>
      <c r="B13739">
        <v>299</v>
      </c>
      <c r="C13739" t="s">
        <v>729</v>
      </c>
      <c r="D13739" s="1">
        <v>42082</v>
      </c>
      <c r="F13739">
        <v>3</v>
      </c>
      <c r="G13739">
        <v>34600</v>
      </c>
      <c r="H13739" t="s">
        <v>578</v>
      </c>
      <c r="J13739" t="s">
        <v>14</v>
      </c>
      <c r="K13739">
        <v>56</v>
      </c>
      <c r="L13739" t="s">
        <v>15</v>
      </c>
    </row>
    <row r="13740" spans="1:12">
      <c r="A13740" t="e">
        <f ca="1">E00251514273221</f>
        <v>#NAME?</v>
      </c>
      <c r="B13740">
        <v>719</v>
      </c>
      <c r="C13740" t="s">
        <v>1337</v>
      </c>
      <c r="D13740" s="1">
        <v>41664</v>
      </c>
      <c r="E13740">
        <v>0</v>
      </c>
      <c r="F13740">
        <v>1</v>
      </c>
      <c r="G13740">
        <v>3540</v>
      </c>
      <c r="H13740" t="s">
        <v>436</v>
      </c>
      <c r="J13740" t="s">
        <v>34</v>
      </c>
      <c r="K13740">
        <v>55</v>
      </c>
      <c r="L13740" t="s">
        <v>15</v>
      </c>
    </row>
    <row r="13741" spans="1:12">
      <c r="A13741" t="e">
        <f ca="1">E00251432430821</f>
        <v>#NAME?</v>
      </c>
      <c r="B13741">
        <v>500</v>
      </c>
      <c r="C13741" t="s">
        <v>161</v>
      </c>
      <c r="D13741" s="1">
        <v>42444</v>
      </c>
      <c r="F13741">
        <v>1</v>
      </c>
      <c r="G13741">
        <v>7880</v>
      </c>
      <c r="H13741" t="s">
        <v>213</v>
      </c>
      <c r="J13741" t="s">
        <v>14</v>
      </c>
      <c r="K13741">
        <v>57</v>
      </c>
      <c r="L13741" t="s">
        <v>22</v>
      </c>
    </row>
    <row r="13742" spans="1:12">
      <c r="A13742" t="e">
        <f ca="1">E00251626524421</f>
        <v>#NAME?</v>
      </c>
      <c r="B13742">
        <v>297</v>
      </c>
      <c r="C13742" t="s">
        <v>411</v>
      </c>
      <c r="D13742" s="1">
        <v>41332</v>
      </c>
      <c r="F13742">
        <v>3</v>
      </c>
      <c r="G13742">
        <v>4556</v>
      </c>
      <c r="H13742" t="s">
        <v>121</v>
      </c>
      <c r="J13742" t="s">
        <v>14</v>
      </c>
      <c r="K13742">
        <v>42</v>
      </c>
      <c r="L13742" t="s">
        <v>15</v>
      </c>
    </row>
    <row r="13743" spans="1:12">
      <c r="A13743" t="e">
        <f ca="1">E00251626524421</f>
        <v>#NAME?</v>
      </c>
      <c r="B13743">
        <v>297</v>
      </c>
      <c r="C13743" t="s">
        <v>411</v>
      </c>
      <c r="D13743" s="1">
        <v>41486</v>
      </c>
      <c r="F13743">
        <v>6</v>
      </c>
      <c r="G13743">
        <v>7820</v>
      </c>
      <c r="H13743" t="s">
        <v>233</v>
      </c>
      <c r="J13743" t="s">
        <v>14</v>
      </c>
      <c r="K13743">
        <v>42</v>
      </c>
      <c r="L13743" t="s">
        <v>22</v>
      </c>
    </row>
    <row r="13744" spans="1:12">
      <c r="A13744" t="e">
        <f ca="1">E00251512526121</f>
        <v>#NAME?</v>
      </c>
      <c r="B13744">
        <v>47</v>
      </c>
      <c r="C13744" t="s">
        <v>494</v>
      </c>
      <c r="D13744" s="1">
        <v>42587</v>
      </c>
      <c r="F13744">
        <v>3</v>
      </c>
      <c r="G13744">
        <v>78441</v>
      </c>
      <c r="H13744" t="s">
        <v>825</v>
      </c>
      <c r="J13744" t="s">
        <v>14</v>
      </c>
      <c r="K13744">
        <v>50</v>
      </c>
      <c r="L13744" t="s">
        <v>22</v>
      </c>
    </row>
    <row r="13745" spans="1:12">
      <c r="A13745" t="e">
        <f ca="1">E00251528867921</f>
        <v>#NAME?</v>
      </c>
      <c r="B13745">
        <v>272</v>
      </c>
      <c r="C13745" t="s">
        <v>174</v>
      </c>
      <c r="D13745" s="1">
        <v>42535</v>
      </c>
      <c r="F13745">
        <v>1</v>
      </c>
      <c r="G13745">
        <v>78900</v>
      </c>
      <c r="H13745" t="s">
        <v>79</v>
      </c>
      <c r="I13745" t="s">
        <v>56</v>
      </c>
      <c r="J13745" t="s">
        <v>57</v>
      </c>
      <c r="K13745">
        <v>49</v>
      </c>
      <c r="L13745" t="s">
        <v>22</v>
      </c>
    </row>
    <row r="13746" spans="1:12">
      <c r="A13746" t="e">
        <f ca="1">E00251512748921</f>
        <v>#NAME?</v>
      </c>
      <c r="B13746">
        <v>39</v>
      </c>
      <c r="C13746" t="s">
        <v>385</v>
      </c>
      <c r="D13746" s="1">
        <v>42469</v>
      </c>
      <c r="F13746">
        <v>1</v>
      </c>
      <c r="G13746">
        <v>72633</v>
      </c>
      <c r="H13746" t="s">
        <v>585</v>
      </c>
      <c r="I13746" t="s">
        <v>56</v>
      </c>
      <c r="J13746" t="s">
        <v>57</v>
      </c>
      <c r="K13746">
        <v>45</v>
      </c>
      <c r="L13746" t="s">
        <v>15</v>
      </c>
    </row>
    <row r="13747" spans="1:12">
      <c r="A13747" t="e">
        <f ca="1">E00251514273221</f>
        <v>#NAME?</v>
      </c>
      <c r="B13747">
        <v>299</v>
      </c>
      <c r="C13747" t="s">
        <v>729</v>
      </c>
      <c r="D13747" s="1">
        <v>41586</v>
      </c>
      <c r="F13747">
        <v>2</v>
      </c>
      <c r="G13747">
        <v>3051</v>
      </c>
      <c r="H13747" t="s">
        <v>13</v>
      </c>
      <c r="J13747" t="s">
        <v>14</v>
      </c>
      <c r="K13747">
        <v>55</v>
      </c>
      <c r="L13747" t="s">
        <v>15</v>
      </c>
    </row>
    <row r="13748" spans="1:12">
      <c r="A13748" t="e">
        <f ca="1">E00251514273221</f>
        <v>#NAME?</v>
      </c>
      <c r="B13748">
        <v>299</v>
      </c>
      <c r="C13748" t="s">
        <v>729</v>
      </c>
      <c r="D13748" s="1">
        <v>41586</v>
      </c>
      <c r="F13748">
        <v>3</v>
      </c>
      <c r="G13748">
        <v>78830</v>
      </c>
      <c r="H13748" t="s">
        <v>297</v>
      </c>
      <c r="J13748" t="s">
        <v>14</v>
      </c>
      <c r="K13748">
        <v>55</v>
      </c>
      <c r="L13748" t="s">
        <v>22</v>
      </c>
    </row>
    <row r="13749" spans="1:12">
      <c r="A13749" t="e">
        <f ca="1">E00251626524421</f>
        <v>#NAME?</v>
      </c>
      <c r="B13749">
        <v>290</v>
      </c>
      <c r="C13749" t="s">
        <v>449</v>
      </c>
      <c r="D13749" s="1">
        <v>41242</v>
      </c>
      <c r="F13749">
        <v>5</v>
      </c>
      <c r="G13749">
        <v>73390</v>
      </c>
      <c r="H13749" t="s">
        <v>66</v>
      </c>
      <c r="J13749" t="s">
        <v>14</v>
      </c>
      <c r="K13749">
        <v>41</v>
      </c>
      <c r="L13749" t="s">
        <v>15</v>
      </c>
    </row>
    <row r="13750" spans="1:12">
      <c r="A13750" t="e">
        <f ca="1">E00251616870121</f>
        <v>#NAME?</v>
      </c>
      <c r="B13750">
        <v>701</v>
      </c>
      <c r="C13750" t="s">
        <v>72</v>
      </c>
      <c r="D13750" s="1">
        <v>41900</v>
      </c>
      <c r="F13750">
        <v>6</v>
      </c>
      <c r="G13750">
        <v>3009</v>
      </c>
      <c r="H13750" t="s">
        <v>947</v>
      </c>
      <c r="J13750" t="s">
        <v>14</v>
      </c>
      <c r="K13750">
        <v>52</v>
      </c>
      <c r="L13750" t="s">
        <v>15</v>
      </c>
    </row>
    <row r="13751" spans="1:12">
      <c r="A13751" t="e">
        <f ca="1">E00251514273221</f>
        <v>#NAME?</v>
      </c>
      <c r="B13751">
        <v>299</v>
      </c>
      <c r="C13751" t="s">
        <v>729</v>
      </c>
      <c r="D13751" s="1">
        <v>42782</v>
      </c>
      <c r="F13751">
        <v>2</v>
      </c>
      <c r="G13751">
        <v>5950</v>
      </c>
      <c r="H13751" t="s">
        <v>24</v>
      </c>
      <c r="J13751" t="s">
        <v>14</v>
      </c>
      <c r="K13751">
        <v>58</v>
      </c>
      <c r="L13751" t="s">
        <v>15</v>
      </c>
    </row>
    <row r="13752" spans="1:12">
      <c r="A13752" t="e">
        <f ca="1">E00251514273221</f>
        <v>#NAME?</v>
      </c>
      <c r="B13752">
        <v>299</v>
      </c>
      <c r="C13752" t="s">
        <v>729</v>
      </c>
      <c r="D13752" s="1">
        <v>42936</v>
      </c>
      <c r="F13752">
        <v>2</v>
      </c>
      <c r="G13752">
        <v>5950</v>
      </c>
      <c r="H13752" t="s">
        <v>24</v>
      </c>
      <c r="J13752" t="s">
        <v>14</v>
      </c>
      <c r="K13752">
        <v>58</v>
      </c>
      <c r="L13752" t="s">
        <v>15</v>
      </c>
    </row>
    <row r="13753" spans="1:12">
      <c r="A13753" t="e">
        <f ca="1">E00251514287121</f>
        <v>#NAME?</v>
      </c>
      <c r="B13753">
        <v>7505</v>
      </c>
      <c r="C13753" t="s">
        <v>209</v>
      </c>
      <c r="D13753" s="1">
        <v>42726</v>
      </c>
      <c r="F13753">
        <v>2</v>
      </c>
      <c r="G13753">
        <v>2449</v>
      </c>
      <c r="H13753" t="s">
        <v>53</v>
      </c>
      <c r="J13753" t="s">
        <v>14</v>
      </c>
      <c r="K13753">
        <v>57</v>
      </c>
      <c r="L13753" t="s">
        <v>15</v>
      </c>
    </row>
    <row r="13754" spans="1:12">
      <c r="A13754" t="e">
        <f ca="1">E00251439730221</f>
        <v>#NAME?</v>
      </c>
      <c r="B13754">
        <v>290</v>
      </c>
      <c r="C13754" t="s">
        <v>449</v>
      </c>
      <c r="D13754" s="1">
        <v>41701</v>
      </c>
      <c r="F13754">
        <v>5</v>
      </c>
      <c r="G13754">
        <v>7243</v>
      </c>
      <c r="H13754" t="s">
        <v>42</v>
      </c>
      <c r="J13754" t="s">
        <v>14</v>
      </c>
      <c r="K13754">
        <v>50</v>
      </c>
      <c r="L13754" t="s">
        <v>15</v>
      </c>
    </row>
    <row r="13755" spans="1:12">
      <c r="A13755" t="e">
        <f ca="1">E00251439807421</f>
        <v>#NAME?</v>
      </c>
      <c r="B13755">
        <v>354</v>
      </c>
      <c r="C13755" t="s">
        <v>826</v>
      </c>
      <c r="D13755" s="1">
        <v>42334</v>
      </c>
      <c r="F13755">
        <v>2</v>
      </c>
      <c r="G13755">
        <v>2729</v>
      </c>
      <c r="H13755" t="s">
        <v>115</v>
      </c>
      <c r="J13755" t="s">
        <v>14</v>
      </c>
      <c r="K13755">
        <v>55</v>
      </c>
      <c r="L13755" t="s">
        <v>15</v>
      </c>
    </row>
    <row r="13756" spans="1:12">
      <c r="A13756" t="e">
        <f ca="1">E00251439730221</f>
        <v>#NAME?</v>
      </c>
      <c r="B13756">
        <v>297</v>
      </c>
      <c r="C13756" t="s">
        <v>411</v>
      </c>
      <c r="D13756" s="1">
        <v>43033</v>
      </c>
      <c r="F13756">
        <v>1</v>
      </c>
      <c r="G13756">
        <v>7292</v>
      </c>
      <c r="H13756" t="s">
        <v>189</v>
      </c>
      <c r="J13756" t="s">
        <v>14</v>
      </c>
      <c r="K13756">
        <v>54</v>
      </c>
      <c r="L13756" t="s">
        <v>15</v>
      </c>
    </row>
    <row r="13757" spans="1:12">
      <c r="A13757" t="e">
        <f ca="1">E00251427391321</f>
        <v>#NAME?</v>
      </c>
      <c r="B13757">
        <v>28</v>
      </c>
      <c r="C13757" t="s">
        <v>153</v>
      </c>
      <c r="D13757" s="1">
        <v>42111</v>
      </c>
      <c r="F13757">
        <v>1</v>
      </c>
      <c r="G13757">
        <v>4019</v>
      </c>
      <c r="H13757" t="s">
        <v>26</v>
      </c>
      <c r="J13757" t="s">
        <v>14</v>
      </c>
      <c r="K13757">
        <v>48</v>
      </c>
      <c r="L13757" t="s">
        <v>15</v>
      </c>
    </row>
    <row r="13758" spans="1:12">
      <c r="A13758" t="e">
        <f ca="1">E00251528867921</f>
        <v>#NAME?</v>
      </c>
      <c r="B13758">
        <v>485</v>
      </c>
      <c r="C13758" t="s">
        <v>241</v>
      </c>
      <c r="D13758" s="1">
        <v>43062</v>
      </c>
      <c r="F13758">
        <v>2</v>
      </c>
      <c r="G13758">
        <v>6028</v>
      </c>
      <c r="H13758" t="s">
        <v>1110</v>
      </c>
      <c r="J13758" t="s">
        <v>14</v>
      </c>
      <c r="K13758">
        <v>50</v>
      </c>
      <c r="L13758" t="s">
        <v>15</v>
      </c>
    </row>
    <row r="13759" spans="1:12">
      <c r="A13759" t="e">
        <f ca="1">E00251531925021</f>
        <v>#NAME?</v>
      </c>
      <c r="B13759">
        <v>703</v>
      </c>
      <c r="C13759" t="s">
        <v>305</v>
      </c>
      <c r="D13759" s="1">
        <v>41709</v>
      </c>
      <c r="F13759">
        <v>1</v>
      </c>
      <c r="G13759">
        <v>5533</v>
      </c>
      <c r="H13759" t="s">
        <v>537</v>
      </c>
      <c r="J13759" t="s">
        <v>14</v>
      </c>
      <c r="K13759">
        <v>46</v>
      </c>
      <c r="L13759" t="s">
        <v>15</v>
      </c>
    </row>
    <row r="13760" spans="1:12">
      <c r="A13760" t="e">
        <f ca="1">E00251531925021</f>
        <v>#NAME?</v>
      </c>
      <c r="B13760">
        <v>703</v>
      </c>
      <c r="C13760" t="s">
        <v>305</v>
      </c>
      <c r="D13760" s="1">
        <v>42796</v>
      </c>
      <c r="F13760">
        <v>4</v>
      </c>
      <c r="G13760">
        <v>5533</v>
      </c>
      <c r="H13760" t="s">
        <v>537</v>
      </c>
      <c r="J13760" t="s">
        <v>14</v>
      </c>
      <c r="K13760">
        <v>49</v>
      </c>
      <c r="L13760" t="s">
        <v>15</v>
      </c>
    </row>
    <row r="13761" spans="1:12">
      <c r="A13761" t="e">
        <f ca="1">E00251431694221</f>
        <v>#NAME?</v>
      </c>
      <c r="B13761">
        <v>1128</v>
      </c>
      <c r="C13761" t="s">
        <v>424</v>
      </c>
      <c r="D13761" s="1">
        <v>42776</v>
      </c>
      <c r="F13761">
        <v>3</v>
      </c>
      <c r="G13761">
        <v>2724</v>
      </c>
      <c r="H13761" t="s">
        <v>73</v>
      </c>
      <c r="J13761" t="s">
        <v>14</v>
      </c>
      <c r="K13761">
        <v>53</v>
      </c>
      <c r="L13761" t="s">
        <v>15</v>
      </c>
    </row>
    <row r="13762" spans="1:12">
      <c r="A13762" t="e">
        <f ca="1">E00251532587421</f>
        <v>#NAME?</v>
      </c>
      <c r="B13762">
        <v>445</v>
      </c>
      <c r="C13762" t="s">
        <v>23</v>
      </c>
      <c r="D13762" s="1">
        <v>41520</v>
      </c>
      <c r="F13762">
        <v>1</v>
      </c>
      <c r="G13762">
        <v>49300</v>
      </c>
      <c r="H13762" t="s">
        <v>228</v>
      </c>
      <c r="J13762" t="s">
        <v>14</v>
      </c>
      <c r="K13762">
        <v>49</v>
      </c>
      <c r="L13762" t="s">
        <v>15</v>
      </c>
    </row>
    <row r="13763" spans="1:12">
      <c r="A13763" t="e">
        <f ca="1">E00251427592621</f>
        <v>#NAME?</v>
      </c>
      <c r="B13763">
        <v>10</v>
      </c>
      <c r="C13763" t="s">
        <v>18</v>
      </c>
      <c r="D13763" s="1">
        <v>41568</v>
      </c>
      <c r="F13763">
        <v>1</v>
      </c>
      <c r="G13763">
        <v>27800</v>
      </c>
      <c r="H13763" t="s">
        <v>145</v>
      </c>
      <c r="J13763" t="s">
        <v>14</v>
      </c>
      <c r="K13763">
        <v>44</v>
      </c>
      <c r="L13763" t="s">
        <v>15</v>
      </c>
    </row>
    <row r="13764" spans="1:12">
      <c r="A13764" t="e">
        <f ca="1">E00251427592621</f>
        <v>#NAME?</v>
      </c>
      <c r="B13764">
        <v>10</v>
      </c>
      <c r="C13764" t="s">
        <v>18</v>
      </c>
      <c r="D13764" s="1">
        <v>43070</v>
      </c>
      <c r="F13764">
        <v>1</v>
      </c>
      <c r="G13764">
        <v>7841</v>
      </c>
      <c r="H13764" t="s">
        <v>154</v>
      </c>
      <c r="J13764" t="s">
        <v>14</v>
      </c>
      <c r="K13764">
        <v>48</v>
      </c>
      <c r="L13764" t="s">
        <v>22</v>
      </c>
    </row>
    <row r="13765" spans="1:12">
      <c r="A13765" t="e">
        <f ca="1">E00251532587421</f>
        <v>#NAME?</v>
      </c>
      <c r="B13765">
        <v>445</v>
      </c>
      <c r="C13765" t="s">
        <v>23</v>
      </c>
      <c r="D13765" s="1">
        <v>41037</v>
      </c>
      <c r="F13765">
        <v>1</v>
      </c>
      <c r="G13765">
        <v>7831</v>
      </c>
      <c r="H13765" t="s">
        <v>274</v>
      </c>
      <c r="J13765" t="s">
        <v>14</v>
      </c>
      <c r="K13765">
        <v>48</v>
      </c>
      <c r="L13765" t="s">
        <v>22</v>
      </c>
    </row>
    <row r="13766" spans="1:12">
      <c r="A13766" t="e">
        <f ca="1">E00251532587421</f>
        <v>#NAME?</v>
      </c>
      <c r="B13766">
        <v>445</v>
      </c>
      <c r="C13766" t="s">
        <v>23</v>
      </c>
      <c r="D13766" s="1">
        <v>41079</v>
      </c>
      <c r="F13766">
        <v>1</v>
      </c>
      <c r="G13766">
        <v>6918</v>
      </c>
      <c r="H13766" t="s">
        <v>443</v>
      </c>
      <c r="J13766" t="s">
        <v>14</v>
      </c>
      <c r="K13766">
        <v>48</v>
      </c>
      <c r="L13766" t="s">
        <v>15</v>
      </c>
    </row>
    <row r="13767" spans="1:12">
      <c r="A13767" t="e">
        <f ca="1">E00251626524421</f>
        <v>#NAME?</v>
      </c>
      <c r="B13767">
        <v>297</v>
      </c>
      <c r="C13767" t="s">
        <v>411</v>
      </c>
      <c r="D13767" s="1">
        <v>41964</v>
      </c>
      <c r="F13767">
        <v>1</v>
      </c>
      <c r="G13767">
        <v>71985</v>
      </c>
      <c r="H13767" t="s">
        <v>738</v>
      </c>
      <c r="J13767" t="s">
        <v>14</v>
      </c>
      <c r="K13767">
        <v>43</v>
      </c>
      <c r="L13767" t="s">
        <v>15</v>
      </c>
    </row>
    <row r="13768" spans="1:12">
      <c r="A13768" t="e">
        <f ca="1">E00251514287121</f>
        <v>#NAME?</v>
      </c>
      <c r="B13768">
        <v>502</v>
      </c>
      <c r="C13768" t="s">
        <v>172</v>
      </c>
      <c r="D13768" s="1">
        <v>41529</v>
      </c>
      <c r="F13768">
        <v>3</v>
      </c>
      <c r="G13768">
        <v>4019</v>
      </c>
      <c r="H13768" t="s">
        <v>26</v>
      </c>
      <c r="J13768" t="s">
        <v>14</v>
      </c>
      <c r="K13768">
        <v>53</v>
      </c>
      <c r="L13768" t="s">
        <v>15</v>
      </c>
    </row>
    <row r="13769" spans="1:12">
      <c r="A13769" t="e">
        <f ca="1">E00251615167221</f>
        <v>#NAME?</v>
      </c>
      <c r="B13769">
        <v>763</v>
      </c>
      <c r="C13769" t="s">
        <v>194</v>
      </c>
      <c r="D13769" s="1">
        <v>40932</v>
      </c>
      <c r="E13769">
        <v>1</v>
      </c>
      <c r="F13769">
        <v>4</v>
      </c>
      <c r="G13769">
        <v>3004</v>
      </c>
      <c r="H13769" t="s">
        <v>104</v>
      </c>
      <c r="J13769" t="s">
        <v>34</v>
      </c>
      <c r="K13769">
        <v>47</v>
      </c>
      <c r="L13769" t="s">
        <v>15</v>
      </c>
    </row>
    <row r="13770" spans="1:12">
      <c r="A13770" t="e">
        <f ca="1">E00251615167221</f>
        <v>#NAME?</v>
      </c>
      <c r="B13770">
        <v>1929</v>
      </c>
      <c r="C13770" t="s">
        <v>195</v>
      </c>
      <c r="D13770" s="1">
        <v>41389</v>
      </c>
      <c r="F13770">
        <v>3</v>
      </c>
      <c r="G13770">
        <v>4019</v>
      </c>
      <c r="H13770" t="s">
        <v>26</v>
      </c>
      <c r="J13770" t="s">
        <v>14</v>
      </c>
      <c r="K13770">
        <v>48</v>
      </c>
      <c r="L13770" t="s">
        <v>15</v>
      </c>
    </row>
    <row r="13771" spans="1:12">
      <c r="A13771" t="e">
        <f ca="1">E00251615167221</f>
        <v>#NAME?</v>
      </c>
      <c r="B13771">
        <v>1929</v>
      </c>
      <c r="C13771" t="s">
        <v>195</v>
      </c>
      <c r="D13771" s="1">
        <v>41969</v>
      </c>
      <c r="F13771">
        <v>5</v>
      </c>
      <c r="G13771">
        <v>3320</v>
      </c>
      <c r="H13771" t="s">
        <v>1338</v>
      </c>
      <c r="J13771" t="s">
        <v>14</v>
      </c>
      <c r="K13771">
        <v>50</v>
      </c>
      <c r="L13771" t="s">
        <v>15</v>
      </c>
    </row>
    <row r="13772" spans="1:12">
      <c r="A13772" t="e">
        <f ca="1">E00251615167221</f>
        <v>#NAME?</v>
      </c>
      <c r="B13772">
        <v>1929</v>
      </c>
      <c r="C13772" t="s">
        <v>195</v>
      </c>
      <c r="D13772" s="1">
        <v>42062</v>
      </c>
      <c r="F13772">
        <v>3</v>
      </c>
      <c r="G13772">
        <v>2724</v>
      </c>
      <c r="H13772" t="s">
        <v>73</v>
      </c>
      <c r="J13772" t="s">
        <v>14</v>
      </c>
      <c r="K13772">
        <v>50</v>
      </c>
      <c r="L13772" t="s">
        <v>15</v>
      </c>
    </row>
    <row r="13773" spans="1:12">
      <c r="A13773" t="e">
        <f ca="1">E00251615167221</f>
        <v>#NAME?</v>
      </c>
      <c r="B13773">
        <v>1929</v>
      </c>
      <c r="C13773" t="s">
        <v>195</v>
      </c>
      <c r="D13773" s="1">
        <v>42069</v>
      </c>
      <c r="F13773">
        <v>1</v>
      </c>
      <c r="G13773">
        <v>3804</v>
      </c>
      <c r="H13773" t="s">
        <v>71</v>
      </c>
      <c r="J13773" t="s">
        <v>14</v>
      </c>
      <c r="K13773">
        <v>50</v>
      </c>
      <c r="L13773" t="s">
        <v>15</v>
      </c>
    </row>
    <row r="13774" spans="1:12">
      <c r="A13774" t="e">
        <f ca="1">E00251531925021</f>
        <v>#NAME?</v>
      </c>
      <c r="B13774">
        <v>703</v>
      </c>
      <c r="C13774" t="s">
        <v>305</v>
      </c>
      <c r="D13774" s="1">
        <v>42815</v>
      </c>
      <c r="F13774">
        <v>3</v>
      </c>
      <c r="G13774">
        <v>6929</v>
      </c>
      <c r="H13774" t="s">
        <v>36</v>
      </c>
      <c r="J13774" t="s">
        <v>14</v>
      </c>
      <c r="K13774">
        <v>49</v>
      </c>
      <c r="L13774" t="s">
        <v>15</v>
      </c>
    </row>
    <row r="13775" spans="1:12">
      <c r="A13775" t="e">
        <f ca="1">E00251514580521</f>
        <v>#NAME?</v>
      </c>
      <c r="B13775">
        <v>598</v>
      </c>
      <c r="C13775" t="s">
        <v>862</v>
      </c>
      <c r="D13775" s="1">
        <v>41690</v>
      </c>
      <c r="F13775">
        <v>1</v>
      </c>
      <c r="G13775">
        <v>7180</v>
      </c>
      <c r="H13775" t="s">
        <v>1339</v>
      </c>
      <c r="J13775" t="s">
        <v>14</v>
      </c>
      <c r="K13775">
        <v>47</v>
      </c>
      <c r="L13775" t="s">
        <v>15</v>
      </c>
    </row>
    <row r="13776" spans="1:12">
      <c r="A13776" t="e">
        <f ca="1">E00251439730221</f>
        <v>#NAME?</v>
      </c>
      <c r="B13776">
        <v>290</v>
      </c>
      <c r="C13776" t="s">
        <v>449</v>
      </c>
      <c r="D13776" s="1">
        <v>41086</v>
      </c>
      <c r="F13776">
        <v>5</v>
      </c>
      <c r="G13776">
        <v>3051</v>
      </c>
      <c r="H13776" t="s">
        <v>13</v>
      </c>
      <c r="J13776" t="s">
        <v>14</v>
      </c>
      <c r="K13776">
        <v>48</v>
      </c>
      <c r="L13776" t="s">
        <v>15</v>
      </c>
    </row>
    <row r="13777" spans="1:12">
      <c r="A13777" t="e">
        <f ca="1">E00251439730221</f>
        <v>#NAME?</v>
      </c>
      <c r="B13777">
        <v>290</v>
      </c>
      <c r="C13777" t="s">
        <v>449</v>
      </c>
      <c r="D13777" s="1">
        <v>41487</v>
      </c>
      <c r="F13777">
        <v>2</v>
      </c>
      <c r="G13777">
        <v>7876</v>
      </c>
      <c r="H13777" t="s">
        <v>827</v>
      </c>
      <c r="J13777" t="s">
        <v>14</v>
      </c>
      <c r="K13777">
        <v>49</v>
      </c>
      <c r="L13777" t="s">
        <v>22</v>
      </c>
    </row>
    <row r="13778" spans="1:12">
      <c r="A13778" t="e">
        <f ca="1">E00251514580521</f>
        <v>#NAME?</v>
      </c>
      <c r="B13778">
        <v>444</v>
      </c>
      <c r="C13778" t="s">
        <v>819</v>
      </c>
      <c r="D13778" s="1">
        <v>42986</v>
      </c>
      <c r="F13778">
        <v>2</v>
      </c>
      <c r="G13778">
        <v>53510</v>
      </c>
      <c r="H13778" t="s">
        <v>755</v>
      </c>
      <c r="J13778" t="s">
        <v>14</v>
      </c>
      <c r="K13778">
        <v>50</v>
      </c>
      <c r="L13778" t="s">
        <v>15</v>
      </c>
    </row>
    <row r="13779" spans="1:12">
      <c r="A13779" t="e">
        <f ca="1">E00251715553221</f>
        <v>#NAME?</v>
      </c>
      <c r="B13779">
        <v>48</v>
      </c>
      <c r="C13779" t="s">
        <v>249</v>
      </c>
      <c r="D13779" s="1">
        <v>42688</v>
      </c>
      <c r="F13779">
        <v>1</v>
      </c>
      <c r="G13779">
        <v>7295</v>
      </c>
      <c r="H13779" t="s">
        <v>76</v>
      </c>
      <c r="J13779" t="s">
        <v>14</v>
      </c>
      <c r="K13779">
        <v>45</v>
      </c>
      <c r="L13779" t="s">
        <v>15</v>
      </c>
    </row>
    <row r="13780" spans="1:12">
      <c r="A13780" t="e">
        <f ca="1">E00251439730221</f>
        <v>#NAME?</v>
      </c>
      <c r="B13780">
        <v>290</v>
      </c>
      <c r="C13780" t="s">
        <v>449</v>
      </c>
      <c r="D13780" s="1">
        <v>41653</v>
      </c>
      <c r="F13780">
        <v>1</v>
      </c>
      <c r="G13780">
        <v>9249</v>
      </c>
      <c r="H13780" t="s">
        <v>817</v>
      </c>
      <c r="J13780" t="s">
        <v>14</v>
      </c>
      <c r="K13780">
        <v>50</v>
      </c>
      <c r="L13780" t="s">
        <v>15</v>
      </c>
    </row>
    <row r="13781" spans="1:12">
      <c r="A13781" t="e">
        <f ca="1">E00251439730221</f>
        <v>#NAME?</v>
      </c>
      <c r="B13781">
        <v>1325</v>
      </c>
      <c r="C13781" t="s">
        <v>605</v>
      </c>
      <c r="D13781" s="1">
        <v>42212</v>
      </c>
      <c r="F13781">
        <v>1</v>
      </c>
      <c r="G13781">
        <v>7243</v>
      </c>
      <c r="H13781" t="s">
        <v>42</v>
      </c>
      <c r="J13781" t="s">
        <v>14</v>
      </c>
      <c r="K13781">
        <v>51</v>
      </c>
      <c r="L13781" t="s">
        <v>15</v>
      </c>
    </row>
    <row r="13782" spans="1:12">
      <c r="A13782" t="e">
        <f ca="1">E00251514287121</f>
        <v>#NAME?</v>
      </c>
      <c r="B13782">
        <v>502</v>
      </c>
      <c r="C13782" t="s">
        <v>172</v>
      </c>
      <c r="D13782" s="1">
        <v>41060</v>
      </c>
      <c r="F13782">
        <v>1</v>
      </c>
      <c r="G13782">
        <v>79029</v>
      </c>
      <c r="H13782" t="s">
        <v>21</v>
      </c>
      <c r="J13782" t="s">
        <v>14</v>
      </c>
      <c r="K13782">
        <v>52</v>
      </c>
      <c r="L13782" t="s">
        <v>22</v>
      </c>
    </row>
    <row r="13783" spans="1:12">
      <c r="A13783" t="e">
        <f ca="1">E00251514287121</f>
        <v>#NAME?</v>
      </c>
      <c r="B13783">
        <v>7505</v>
      </c>
      <c r="C13783" t="s">
        <v>209</v>
      </c>
      <c r="D13783" s="1">
        <v>42705</v>
      </c>
      <c r="F13783">
        <v>1</v>
      </c>
      <c r="G13783">
        <v>2449</v>
      </c>
      <c r="H13783" t="s">
        <v>53</v>
      </c>
      <c r="J13783" t="s">
        <v>14</v>
      </c>
      <c r="K13783">
        <v>56</v>
      </c>
      <c r="L13783" t="s">
        <v>15</v>
      </c>
    </row>
    <row r="13784" spans="1:12">
      <c r="A13784" t="e">
        <f ca="1">E00251439807421</f>
        <v>#NAME?</v>
      </c>
      <c r="B13784">
        <v>494</v>
      </c>
      <c r="C13784" t="s">
        <v>63</v>
      </c>
      <c r="D13784" s="1">
        <v>41044</v>
      </c>
      <c r="F13784">
        <v>2</v>
      </c>
      <c r="G13784">
        <v>25000</v>
      </c>
      <c r="H13784" t="s">
        <v>178</v>
      </c>
      <c r="J13784" t="s">
        <v>14</v>
      </c>
      <c r="K13784">
        <v>52</v>
      </c>
      <c r="L13784" t="s">
        <v>15</v>
      </c>
    </row>
    <row r="13785" spans="1:12">
      <c r="A13785" t="e">
        <f ca="1">E00251528624321</f>
        <v>#NAME?</v>
      </c>
      <c r="B13785">
        <v>291</v>
      </c>
      <c r="C13785" t="s">
        <v>160</v>
      </c>
      <c r="D13785" s="1">
        <v>41586</v>
      </c>
      <c r="F13785">
        <v>2</v>
      </c>
      <c r="G13785">
        <v>2809</v>
      </c>
      <c r="H13785" t="s">
        <v>90</v>
      </c>
      <c r="J13785" t="s">
        <v>14</v>
      </c>
      <c r="K13785">
        <v>48</v>
      </c>
      <c r="L13785" t="s">
        <v>15</v>
      </c>
    </row>
    <row r="13786" spans="1:12">
      <c r="A13786" t="e">
        <f ca="1">E00251430091421</f>
        <v>#NAME?</v>
      </c>
      <c r="B13786">
        <v>467</v>
      </c>
      <c r="C13786" t="s">
        <v>232</v>
      </c>
      <c r="D13786" s="1">
        <v>41416</v>
      </c>
      <c r="F13786">
        <v>3</v>
      </c>
      <c r="G13786">
        <v>73300</v>
      </c>
      <c r="H13786" t="s">
        <v>86</v>
      </c>
      <c r="J13786" t="s">
        <v>14</v>
      </c>
      <c r="K13786">
        <v>61</v>
      </c>
      <c r="L13786" t="s">
        <v>15</v>
      </c>
    </row>
    <row r="13787" spans="1:12">
      <c r="A13787" t="e">
        <f ca="1">E00251716475921</f>
        <v>#NAME?</v>
      </c>
      <c r="B13787">
        <v>502</v>
      </c>
      <c r="C13787" t="s">
        <v>172</v>
      </c>
      <c r="D13787" s="1">
        <v>41337</v>
      </c>
      <c r="F13787">
        <v>2</v>
      </c>
      <c r="G13787">
        <v>5206</v>
      </c>
      <c r="H13787" t="s">
        <v>265</v>
      </c>
      <c r="J13787" t="s">
        <v>14</v>
      </c>
      <c r="K13787">
        <v>41</v>
      </c>
      <c r="L13787" t="s">
        <v>15</v>
      </c>
    </row>
    <row r="13788" spans="1:12">
      <c r="A13788" t="e">
        <f ca="1">E00251716475921</f>
        <v>#NAME?</v>
      </c>
      <c r="B13788">
        <v>502</v>
      </c>
      <c r="C13788" t="s">
        <v>172</v>
      </c>
      <c r="D13788" s="1">
        <v>41569</v>
      </c>
      <c r="F13788">
        <v>2</v>
      </c>
      <c r="G13788">
        <v>2720</v>
      </c>
      <c r="H13788" t="s">
        <v>65</v>
      </c>
      <c r="J13788" t="s">
        <v>14</v>
      </c>
      <c r="K13788">
        <v>42</v>
      </c>
      <c r="L13788" t="s">
        <v>15</v>
      </c>
    </row>
    <row r="13789" spans="1:12">
      <c r="A13789" t="e">
        <f ca="1">E00251427592621</f>
        <v>#NAME?</v>
      </c>
      <c r="B13789">
        <v>10</v>
      </c>
      <c r="C13789" t="s">
        <v>18</v>
      </c>
      <c r="D13789" s="1">
        <v>41463</v>
      </c>
      <c r="F13789">
        <v>2</v>
      </c>
      <c r="G13789">
        <v>27800</v>
      </c>
      <c r="H13789" t="s">
        <v>145</v>
      </c>
      <c r="J13789" t="s">
        <v>14</v>
      </c>
      <c r="K13789">
        <v>44</v>
      </c>
      <c r="L13789" t="s">
        <v>15</v>
      </c>
    </row>
    <row r="13790" spans="1:12">
      <c r="A13790" t="e">
        <f ca="1">E00251439730221</f>
        <v>#NAME?</v>
      </c>
      <c r="B13790">
        <v>290</v>
      </c>
      <c r="C13790" t="s">
        <v>449</v>
      </c>
      <c r="D13790" s="1">
        <v>40991</v>
      </c>
      <c r="F13790">
        <v>4</v>
      </c>
      <c r="G13790">
        <v>78050</v>
      </c>
      <c r="H13790" t="s">
        <v>197</v>
      </c>
      <c r="J13790" t="s">
        <v>14</v>
      </c>
      <c r="K13790">
        <v>48</v>
      </c>
      <c r="L13790" t="s">
        <v>22</v>
      </c>
    </row>
    <row r="13791" spans="1:12">
      <c r="A13791" t="e">
        <f ca="1">E00251439730221</f>
        <v>#NAME?</v>
      </c>
      <c r="B13791">
        <v>290</v>
      </c>
      <c r="C13791" t="s">
        <v>449</v>
      </c>
      <c r="D13791" s="1">
        <v>41864</v>
      </c>
      <c r="F13791">
        <v>1</v>
      </c>
      <c r="G13791">
        <v>7876</v>
      </c>
      <c r="H13791" t="s">
        <v>827</v>
      </c>
      <c r="J13791" t="s">
        <v>14</v>
      </c>
      <c r="K13791">
        <v>50</v>
      </c>
      <c r="L13791" t="s">
        <v>22</v>
      </c>
    </row>
    <row r="13792" spans="1:12">
      <c r="A13792" t="e">
        <f ca="1">E00251616870121</f>
        <v>#NAME?</v>
      </c>
      <c r="B13792">
        <v>701</v>
      </c>
      <c r="C13792" t="s">
        <v>72</v>
      </c>
      <c r="D13792" s="1">
        <v>42102</v>
      </c>
      <c r="F13792">
        <v>3</v>
      </c>
      <c r="G13792">
        <v>3003</v>
      </c>
      <c r="H13792" t="s">
        <v>824</v>
      </c>
      <c r="J13792" t="s">
        <v>14</v>
      </c>
      <c r="K13792">
        <v>53</v>
      </c>
      <c r="L13792" t="s">
        <v>15</v>
      </c>
    </row>
    <row r="13793" spans="1:12">
      <c r="A13793" t="e">
        <f ca="1">E00251616870121</f>
        <v>#NAME?</v>
      </c>
      <c r="B13793">
        <v>701</v>
      </c>
      <c r="C13793" t="s">
        <v>72</v>
      </c>
      <c r="D13793" s="1">
        <v>42186</v>
      </c>
      <c r="F13793">
        <v>2</v>
      </c>
      <c r="G13793">
        <v>2599</v>
      </c>
      <c r="H13793" t="s">
        <v>238</v>
      </c>
      <c r="J13793" t="s">
        <v>14</v>
      </c>
      <c r="K13793">
        <v>53</v>
      </c>
      <c r="L13793" t="s">
        <v>15</v>
      </c>
    </row>
    <row r="13794" spans="1:12">
      <c r="A13794" t="e">
        <f ca="1">E00251616870121</f>
        <v>#NAME?</v>
      </c>
      <c r="B13794">
        <v>701</v>
      </c>
      <c r="C13794" t="s">
        <v>72</v>
      </c>
      <c r="D13794" s="1">
        <v>42268</v>
      </c>
      <c r="F13794">
        <v>6</v>
      </c>
      <c r="G13794">
        <v>3899</v>
      </c>
      <c r="H13794" t="s">
        <v>264</v>
      </c>
      <c r="J13794" t="s">
        <v>14</v>
      </c>
      <c r="K13794">
        <v>53</v>
      </c>
      <c r="L13794" t="s">
        <v>15</v>
      </c>
    </row>
    <row r="13795" spans="1:12">
      <c r="A13795" t="e">
        <f ca="1">E00251616870121</f>
        <v>#NAME?</v>
      </c>
      <c r="B13795">
        <v>701</v>
      </c>
      <c r="C13795" t="s">
        <v>72</v>
      </c>
      <c r="D13795" s="1">
        <v>42516</v>
      </c>
      <c r="F13795">
        <v>2</v>
      </c>
      <c r="G13795">
        <v>2724</v>
      </c>
      <c r="H13795" t="s">
        <v>73</v>
      </c>
      <c r="J13795" t="s">
        <v>14</v>
      </c>
      <c r="K13795">
        <v>54</v>
      </c>
      <c r="L13795" t="s">
        <v>15</v>
      </c>
    </row>
    <row r="13796" spans="1:12">
      <c r="A13796" t="e">
        <f ca="1">E00251432430821</f>
        <v>#NAME?</v>
      </c>
      <c r="B13796">
        <v>500</v>
      </c>
      <c r="C13796" t="s">
        <v>161</v>
      </c>
      <c r="D13796" s="1">
        <v>41743</v>
      </c>
      <c r="F13796">
        <v>1</v>
      </c>
      <c r="G13796">
        <v>73390</v>
      </c>
      <c r="H13796" t="s">
        <v>66</v>
      </c>
      <c r="J13796" t="s">
        <v>14</v>
      </c>
      <c r="K13796">
        <v>55</v>
      </c>
      <c r="L13796" t="s">
        <v>15</v>
      </c>
    </row>
    <row r="13797" spans="1:12">
      <c r="A13797" t="e">
        <f ca="1">E00251432430821</f>
        <v>#NAME?</v>
      </c>
      <c r="B13797">
        <v>500</v>
      </c>
      <c r="C13797" t="s">
        <v>161</v>
      </c>
      <c r="D13797" s="1">
        <v>42058</v>
      </c>
      <c r="F13797">
        <v>1</v>
      </c>
      <c r="G13797">
        <v>73390</v>
      </c>
      <c r="H13797" t="s">
        <v>66</v>
      </c>
      <c r="J13797" t="s">
        <v>14</v>
      </c>
      <c r="K13797">
        <v>56</v>
      </c>
      <c r="L13797" t="s">
        <v>15</v>
      </c>
    </row>
    <row r="13798" spans="1:12">
      <c r="A13798" t="e">
        <f ca="1">E00251432430821</f>
        <v>#NAME?</v>
      </c>
      <c r="B13798">
        <v>6046</v>
      </c>
      <c r="C13798" t="s">
        <v>98</v>
      </c>
      <c r="D13798" s="1">
        <v>41816</v>
      </c>
      <c r="F13798">
        <v>1</v>
      </c>
      <c r="G13798">
        <v>71947</v>
      </c>
      <c r="H13798" t="s">
        <v>992</v>
      </c>
      <c r="I13798" t="s">
        <v>56</v>
      </c>
      <c r="J13798" t="s">
        <v>57</v>
      </c>
      <c r="K13798">
        <v>55</v>
      </c>
      <c r="L13798" t="s">
        <v>15</v>
      </c>
    </row>
    <row r="13799" spans="1:12">
      <c r="A13799" t="e">
        <f ca="1">E00251514580521</f>
        <v>#NAME?</v>
      </c>
      <c r="B13799">
        <v>444</v>
      </c>
      <c r="C13799" t="s">
        <v>819</v>
      </c>
      <c r="D13799" s="1">
        <v>41012</v>
      </c>
      <c r="F13799">
        <v>1</v>
      </c>
      <c r="G13799">
        <v>7231</v>
      </c>
      <c r="H13799" t="s">
        <v>128</v>
      </c>
      <c r="J13799" t="s">
        <v>14</v>
      </c>
      <c r="K13799">
        <v>45</v>
      </c>
      <c r="L13799" t="s">
        <v>15</v>
      </c>
    </row>
    <row r="13800" spans="1:12">
      <c r="A13800" t="e">
        <f ca="1">E00251532587421</f>
        <v>#NAME?</v>
      </c>
      <c r="B13800">
        <v>445</v>
      </c>
      <c r="C13800" t="s">
        <v>23</v>
      </c>
      <c r="D13800" s="1">
        <v>41096</v>
      </c>
      <c r="F13800">
        <v>1</v>
      </c>
      <c r="G13800">
        <v>7831</v>
      </c>
      <c r="H13800" t="s">
        <v>274</v>
      </c>
      <c r="J13800" t="s">
        <v>14</v>
      </c>
      <c r="K13800">
        <v>48</v>
      </c>
      <c r="L13800" t="s">
        <v>22</v>
      </c>
    </row>
    <row r="13801" spans="1:12">
      <c r="A13801" t="e">
        <f ca="1">E00251532587421</f>
        <v>#NAME?</v>
      </c>
      <c r="B13801">
        <v>445</v>
      </c>
      <c r="C13801" t="s">
        <v>23</v>
      </c>
      <c r="D13801" s="1">
        <v>41155</v>
      </c>
      <c r="F13801">
        <v>1</v>
      </c>
      <c r="G13801">
        <v>49300</v>
      </c>
      <c r="H13801" t="s">
        <v>228</v>
      </c>
      <c r="J13801" t="s">
        <v>14</v>
      </c>
      <c r="K13801">
        <v>48</v>
      </c>
      <c r="L13801" t="s">
        <v>15</v>
      </c>
    </row>
    <row r="13802" spans="1:12">
      <c r="A13802" t="e">
        <f ca="1">E00251532587421</f>
        <v>#NAME?</v>
      </c>
      <c r="B13802">
        <v>445</v>
      </c>
      <c r="C13802" t="s">
        <v>23</v>
      </c>
      <c r="D13802" s="1">
        <v>42992</v>
      </c>
      <c r="F13802">
        <v>2</v>
      </c>
      <c r="G13802">
        <v>49300</v>
      </c>
      <c r="H13802" t="s">
        <v>228</v>
      </c>
      <c r="J13802" t="s">
        <v>14</v>
      </c>
      <c r="K13802">
        <v>53</v>
      </c>
      <c r="L13802" t="s">
        <v>15</v>
      </c>
    </row>
    <row r="13803" spans="1:12">
      <c r="A13803" t="e">
        <f ca="1">E00251439730221</f>
        <v>#NAME?</v>
      </c>
      <c r="B13803">
        <v>290</v>
      </c>
      <c r="C13803" t="s">
        <v>449</v>
      </c>
      <c r="D13803" s="1">
        <v>42109</v>
      </c>
      <c r="F13803">
        <v>1</v>
      </c>
      <c r="G13803">
        <v>3051</v>
      </c>
      <c r="H13803" t="s">
        <v>13</v>
      </c>
      <c r="J13803" t="s">
        <v>14</v>
      </c>
      <c r="K13803">
        <v>51</v>
      </c>
      <c r="L13803" t="s">
        <v>15</v>
      </c>
    </row>
    <row r="13804" spans="1:12">
      <c r="A13804" t="e">
        <f ca="1">E00251439730221</f>
        <v>#NAME?</v>
      </c>
      <c r="B13804">
        <v>290</v>
      </c>
      <c r="C13804" t="s">
        <v>449</v>
      </c>
      <c r="D13804" s="1">
        <v>42185</v>
      </c>
      <c r="F13804">
        <v>3</v>
      </c>
      <c r="G13804">
        <v>7243</v>
      </c>
      <c r="H13804" t="s">
        <v>42</v>
      </c>
      <c r="J13804" t="s">
        <v>14</v>
      </c>
      <c r="K13804">
        <v>51</v>
      </c>
      <c r="L13804" t="s">
        <v>15</v>
      </c>
    </row>
    <row r="13805" spans="1:12">
      <c r="A13805" t="e">
        <f ca="1">E00251439730221</f>
        <v>#NAME?</v>
      </c>
      <c r="B13805">
        <v>290</v>
      </c>
      <c r="C13805" t="s">
        <v>449</v>
      </c>
      <c r="D13805" s="1">
        <v>41628</v>
      </c>
      <c r="F13805">
        <v>1</v>
      </c>
      <c r="G13805">
        <v>9249</v>
      </c>
      <c r="H13805" t="s">
        <v>817</v>
      </c>
      <c r="J13805" t="s">
        <v>14</v>
      </c>
      <c r="K13805">
        <v>50</v>
      </c>
      <c r="L13805" t="s">
        <v>15</v>
      </c>
    </row>
    <row r="13806" spans="1:12">
      <c r="A13806" t="e">
        <f ca="1">E00251715553221</f>
        <v>#NAME?</v>
      </c>
      <c r="B13806">
        <v>48</v>
      </c>
      <c r="C13806" t="s">
        <v>249</v>
      </c>
      <c r="D13806" s="1">
        <v>41046</v>
      </c>
      <c r="F13806">
        <v>1</v>
      </c>
      <c r="G13806">
        <v>7291</v>
      </c>
      <c r="H13806" t="s">
        <v>163</v>
      </c>
      <c r="J13806" t="s">
        <v>14</v>
      </c>
      <c r="K13806">
        <v>41</v>
      </c>
      <c r="L13806" t="s">
        <v>15</v>
      </c>
    </row>
    <row r="13807" spans="1:12">
      <c r="A13807" t="e">
        <f ca="1">E00251715553221</f>
        <v>#NAME?</v>
      </c>
      <c r="B13807">
        <v>48</v>
      </c>
      <c r="C13807" t="s">
        <v>249</v>
      </c>
      <c r="D13807" s="1">
        <v>42734</v>
      </c>
      <c r="F13807">
        <v>1</v>
      </c>
      <c r="G13807">
        <v>7295</v>
      </c>
      <c r="H13807" t="s">
        <v>76</v>
      </c>
      <c r="J13807" t="s">
        <v>14</v>
      </c>
      <c r="K13807">
        <v>45</v>
      </c>
      <c r="L13807" t="s">
        <v>15</v>
      </c>
    </row>
    <row r="13808" spans="1:12">
      <c r="A13808" t="e">
        <f ca="1">E00251715553221</f>
        <v>#NAME?</v>
      </c>
      <c r="B13808">
        <v>48</v>
      </c>
      <c r="C13808" t="s">
        <v>249</v>
      </c>
      <c r="D13808" s="1">
        <v>43018</v>
      </c>
      <c r="F13808">
        <v>1</v>
      </c>
      <c r="G13808">
        <v>7291</v>
      </c>
      <c r="H13808" t="s">
        <v>163</v>
      </c>
      <c r="J13808" t="s">
        <v>14</v>
      </c>
      <c r="K13808">
        <v>46</v>
      </c>
      <c r="L13808" t="s">
        <v>15</v>
      </c>
    </row>
    <row r="13809" spans="1:12">
      <c r="A13809" t="e">
        <f ca="1">E00251439730221</f>
        <v>#NAME?</v>
      </c>
      <c r="B13809">
        <v>297</v>
      </c>
      <c r="C13809" t="s">
        <v>411</v>
      </c>
      <c r="D13809" s="1">
        <v>41563</v>
      </c>
      <c r="F13809">
        <v>1</v>
      </c>
      <c r="G13809">
        <v>38022</v>
      </c>
      <c r="H13809" t="s">
        <v>208</v>
      </c>
      <c r="J13809" t="s">
        <v>14</v>
      </c>
      <c r="K13809">
        <v>50</v>
      </c>
      <c r="L13809" t="s">
        <v>15</v>
      </c>
    </row>
    <row r="13810" spans="1:12">
      <c r="A13810" t="e">
        <f ca="1">E00251439730221</f>
        <v>#NAME?</v>
      </c>
      <c r="B13810">
        <v>297</v>
      </c>
      <c r="C13810" t="s">
        <v>411</v>
      </c>
      <c r="D13810" s="1">
        <v>42171</v>
      </c>
      <c r="F13810">
        <v>1</v>
      </c>
      <c r="G13810">
        <v>6929</v>
      </c>
      <c r="H13810" t="s">
        <v>36</v>
      </c>
      <c r="J13810" t="s">
        <v>14</v>
      </c>
      <c r="K13810">
        <v>51</v>
      </c>
      <c r="L13810" t="s">
        <v>15</v>
      </c>
    </row>
    <row r="13811" spans="1:12">
      <c r="A13811" t="e">
        <f ca="1">E00251616870121</f>
        <v>#NAME?</v>
      </c>
      <c r="B13811">
        <v>701</v>
      </c>
      <c r="C13811" t="s">
        <v>72</v>
      </c>
      <c r="D13811" s="1">
        <v>42699</v>
      </c>
      <c r="F13811">
        <v>5</v>
      </c>
      <c r="G13811">
        <v>7273</v>
      </c>
      <c r="H13811" t="s">
        <v>543</v>
      </c>
      <c r="J13811" t="s">
        <v>14</v>
      </c>
      <c r="K13811">
        <v>54</v>
      </c>
      <c r="L13811" t="s">
        <v>15</v>
      </c>
    </row>
    <row r="13812" spans="1:12">
      <c r="A13812" t="e">
        <f ca="1">E00251529498321</f>
        <v>#NAME?</v>
      </c>
      <c r="B13812">
        <v>163</v>
      </c>
      <c r="C13812" t="s">
        <v>219</v>
      </c>
      <c r="D13812" s="1">
        <v>41583</v>
      </c>
      <c r="F13812">
        <v>1</v>
      </c>
      <c r="G13812">
        <v>4019</v>
      </c>
      <c r="H13812" t="s">
        <v>26</v>
      </c>
      <c r="J13812" t="s">
        <v>14</v>
      </c>
      <c r="K13812">
        <v>63</v>
      </c>
      <c r="L13812" t="s">
        <v>15</v>
      </c>
    </row>
    <row r="13813" spans="1:12">
      <c r="A13813" t="e">
        <f ca="1">E00251512648621</f>
        <v>#NAME?</v>
      </c>
      <c r="B13813">
        <v>62</v>
      </c>
      <c r="C13813" t="s">
        <v>20</v>
      </c>
      <c r="D13813" s="1">
        <v>41925</v>
      </c>
      <c r="F13813">
        <v>2</v>
      </c>
      <c r="G13813">
        <v>2729</v>
      </c>
      <c r="H13813" t="s">
        <v>115</v>
      </c>
      <c r="J13813" t="s">
        <v>14</v>
      </c>
      <c r="K13813">
        <v>47</v>
      </c>
      <c r="L13813" t="s">
        <v>15</v>
      </c>
    </row>
    <row r="13814" spans="1:12">
      <c r="A13814" t="e">
        <f ca="1">E00251531925021</f>
        <v>#NAME?</v>
      </c>
      <c r="B13814">
        <v>703</v>
      </c>
      <c r="C13814" t="s">
        <v>305</v>
      </c>
      <c r="D13814" s="1">
        <v>42796</v>
      </c>
      <c r="F13814">
        <v>2</v>
      </c>
      <c r="G13814">
        <v>2724</v>
      </c>
      <c r="H13814" t="s">
        <v>73</v>
      </c>
      <c r="J13814" t="s">
        <v>14</v>
      </c>
      <c r="K13814">
        <v>49</v>
      </c>
      <c r="L13814" t="s">
        <v>15</v>
      </c>
    </row>
    <row r="13815" spans="1:12">
      <c r="A13815" t="e">
        <f ca="1">E00251439730221</f>
        <v>#NAME?</v>
      </c>
      <c r="B13815">
        <v>290</v>
      </c>
      <c r="C13815" t="s">
        <v>449</v>
      </c>
      <c r="D13815" s="1">
        <v>42664</v>
      </c>
      <c r="F13815">
        <v>2</v>
      </c>
      <c r="G13815">
        <v>3051</v>
      </c>
      <c r="H13815" t="s">
        <v>13</v>
      </c>
      <c r="J13815" t="s">
        <v>14</v>
      </c>
      <c r="K13815">
        <v>53</v>
      </c>
      <c r="L13815" t="s">
        <v>15</v>
      </c>
    </row>
    <row r="13816" spans="1:12">
      <c r="A13816" t="e">
        <f ca="1">E00251626524421</f>
        <v>#NAME?</v>
      </c>
      <c r="B13816">
        <v>297</v>
      </c>
      <c r="C13816" t="s">
        <v>411</v>
      </c>
      <c r="D13816" s="1">
        <v>40981</v>
      </c>
      <c r="F13816">
        <v>1</v>
      </c>
      <c r="G13816">
        <v>3689</v>
      </c>
      <c r="H13816" t="s">
        <v>159</v>
      </c>
      <c r="J13816" t="s">
        <v>14</v>
      </c>
      <c r="K13816">
        <v>41</v>
      </c>
      <c r="L13816" t="s">
        <v>15</v>
      </c>
    </row>
    <row r="13817" spans="1:12">
      <c r="A13817" t="e">
        <f ca="1">E00251626524421</f>
        <v>#NAME?</v>
      </c>
      <c r="B13817">
        <v>297</v>
      </c>
      <c r="C13817" t="s">
        <v>411</v>
      </c>
      <c r="D13817" s="1">
        <v>42208</v>
      </c>
      <c r="F13817">
        <v>3</v>
      </c>
      <c r="G13817">
        <v>7295</v>
      </c>
      <c r="H13817" t="s">
        <v>76</v>
      </c>
      <c r="J13817" t="s">
        <v>14</v>
      </c>
      <c r="K13817">
        <v>44</v>
      </c>
      <c r="L13817" t="s">
        <v>15</v>
      </c>
    </row>
    <row r="13818" spans="1:12">
      <c r="A13818" t="e">
        <f ca="1">E00251716475921</f>
        <v>#NAME?</v>
      </c>
      <c r="B13818">
        <v>502</v>
      </c>
      <c r="C13818" t="s">
        <v>172</v>
      </c>
      <c r="D13818" s="1">
        <v>41024</v>
      </c>
      <c r="F13818">
        <v>1</v>
      </c>
      <c r="G13818">
        <v>71940</v>
      </c>
      <c r="H13818" t="s">
        <v>135</v>
      </c>
      <c r="J13818" t="s">
        <v>14</v>
      </c>
      <c r="K13818">
        <v>40</v>
      </c>
      <c r="L13818" t="s">
        <v>15</v>
      </c>
    </row>
    <row r="13819" spans="1:12">
      <c r="A13819" t="e">
        <f ca="1">E00251427592621</f>
        <v>#NAME?</v>
      </c>
      <c r="B13819">
        <v>10</v>
      </c>
      <c r="C13819" t="s">
        <v>18</v>
      </c>
      <c r="D13819" s="1">
        <v>42060</v>
      </c>
      <c r="F13819">
        <v>1</v>
      </c>
      <c r="G13819">
        <v>4556</v>
      </c>
      <c r="H13819" t="s">
        <v>121</v>
      </c>
      <c r="J13819" t="s">
        <v>14</v>
      </c>
      <c r="K13819">
        <v>45</v>
      </c>
      <c r="L13819" t="s">
        <v>15</v>
      </c>
    </row>
    <row r="13820" spans="1:12">
      <c r="A13820" t="e">
        <f ca="1">E00251427592621</f>
        <v>#NAME?</v>
      </c>
      <c r="B13820">
        <v>10</v>
      </c>
      <c r="C13820" t="s">
        <v>18</v>
      </c>
      <c r="D13820" s="1">
        <v>42930</v>
      </c>
      <c r="F13820">
        <v>2</v>
      </c>
      <c r="G13820">
        <v>27800</v>
      </c>
      <c r="H13820" t="s">
        <v>145</v>
      </c>
      <c r="J13820" t="s">
        <v>14</v>
      </c>
      <c r="K13820">
        <v>48</v>
      </c>
      <c r="L13820" t="s">
        <v>15</v>
      </c>
    </row>
    <row r="13821" spans="1:12">
      <c r="A13821" t="e">
        <f ca="1">E00251514273221</f>
        <v>#NAME?</v>
      </c>
      <c r="B13821">
        <v>299</v>
      </c>
      <c r="C13821" t="s">
        <v>729</v>
      </c>
      <c r="D13821" s="1">
        <v>41673</v>
      </c>
      <c r="F13821">
        <v>2</v>
      </c>
      <c r="G13821">
        <v>3540</v>
      </c>
      <c r="H13821" t="s">
        <v>436</v>
      </c>
      <c r="J13821" t="s">
        <v>14</v>
      </c>
      <c r="K13821">
        <v>55</v>
      </c>
      <c r="L13821" t="s">
        <v>15</v>
      </c>
    </row>
    <row r="13822" spans="1:12">
      <c r="A13822" t="e">
        <f ca="1">E00251514273221</f>
        <v>#NAME?</v>
      </c>
      <c r="B13822">
        <v>299</v>
      </c>
      <c r="C13822" t="s">
        <v>729</v>
      </c>
      <c r="D13822" s="1">
        <v>42023</v>
      </c>
      <c r="F13822">
        <v>4</v>
      </c>
      <c r="G13822">
        <v>3540</v>
      </c>
      <c r="H13822" t="s">
        <v>436</v>
      </c>
      <c r="J13822" t="s">
        <v>14</v>
      </c>
      <c r="K13822">
        <v>56</v>
      </c>
      <c r="L13822" t="s">
        <v>15</v>
      </c>
    </row>
    <row r="13823" spans="1:12">
      <c r="A13823" t="e">
        <f ca="1">E00251514273221</f>
        <v>#NAME?</v>
      </c>
      <c r="B13823">
        <v>299</v>
      </c>
      <c r="C13823" t="s">
        <v>729</v>
      </c>
      <c r="D13823" s="1">
        <v>42104</v>
      </c>
      <c r="F13823">
        <v>2</v>
      </c>
      <c r="G13823">
        <v>4019</v>
      </c>
      <c r="H13823" t="s">
        <v>26</v>
      </c>
      <c r="J13823" t="s">
        <v>14</v>
      </c>
      <c r="K13823">
        <v>56</v>
      </c>
      <c r="L13823" t="s">
        <v>15</v>
      </c>
    </row>
    <row r="13824" spans="1:12">
      <c r="A13824" t="e">
        <f ca="1">E00251514273221</f>
        <v>#NAME?</v>
      </c>
      <c r="B13824">
        <v>299</v>
      </c>
      <c r="C13824" t="s">
        <v>729</v>
      </c>
      <c r="D13824" s="1">
        <v>42320</v>
      </c>
      <c r="F13824">
        <v>3</v>
      </c>
      <c r="G13824">
        <v>3540</v>
      </c>
      <c r="H13824" t="s">
        <v>436</v>
      </c>
      <c r="J13824" t="s">
        <v>14</v>
      </c>
      <c r="K13824">
        <v>57</v>
      </c>
      <c r="L13824" t="s">
        <v>15</v>
      </c>
    </row>
    <row r="13825" spans="1:12">
      <c r="A13825" t="e">
        <f ca="1">E00251616870121</f>
        <v>#NAME?</v>
      </c>
      <c r="B13825">
        <v>701</v>
      </c>
      <c r="C13825" t="s">
        <v>72</v>
      </c>
      <c r="D13825" s="1">
        <v>42795</v>
      </c>
      <c r="F13825">
        <v>4</v>
      </c>
      <c r="G13825">
        <v>2599</v>
      </c>
      <c r="H13825" t="s">
        <v>238</v>
      </c>
      <c r="J13825" t="s">
        <v>14</v>
      </c>
      <c r="K13825">
        <v>54</v>
      </c>
      <c r="L13825" t="s">
        <v>15</v>
      </c>
    </row>
    <row r="13826" spans="1:12">
      <c r="A13826" t="e">
        <f ca="1">E00251616870121</f>
        <v>#NAME?</v>
      </c>
      <c r="B13826">
        <v>701</v>
      </c>
      <c r="C13826" t="s">
        <v>72</v>
      </c>
      <c r="D13826" s="1">
        <v>42951</v>
      </c>
      <c r="F13826">
        <v>4</v>
      </c>
      <c r="G13826">
        <v>6262</v>
      </c>
      <c r="H13826" t="s">
        <v>590</v>
      </c>
      <c r="J13826" t="s">
        <v>14</v>
      </c>
      <c r="K13826">
        <v>55</v>
      </c>
      <c r="L13826" t="s">
        <v>15</v>
      </c>
    </row>
    <row r="13827" spans="1:12">
      <c r="A13827" t="e">
        <f ca="1">E00251432340321</f>
        <v>#NAME?</v>
      </c>
      <c r="B13827">
        <v>448</v>
      </c>
      <c r="C13827" t="s">
        <v>112</v>
      </c>
      <c r="D13827" s="1">
        <v>41709</v>
      </c>
      <c r="F13827">
        <v>2</v>
      </c>
      <c r="G13827">
        <v>7862</v>
      </c>
      <c r="H13827" t="s">
        <v>27</v>
      </c>
      <c r="J13827" t="s">
        <v>14</v>
      </c>
      <c r="K13827">
        <v>53</v>
      </c>
      <c r="L13827" t="s">
        <v>22</v>
      </c>
    </row>
    <row r="13828" spans="1:12">
      <c r="A13828" t="e">
        <f ca="1">E00251432340321</f>
        <v>#NAME?</v>
      </c>
      <c r="B13828">
        <v>448</v>
      </c>
      <c r="C13828" t="s">
        <v>112</v>
      </c>
      <c r="D13828" s="1">
        <v>41901</v>
      </c>
      <c r="F13828">
        <v>1</v>
      </c>
      <c r="G13828">
        <v>71596</v>
      </c>
      <c r="H13828" t="s">
        <v>505</v>
      </c>
      <c r="J13828" t="s">
        <v>14</v>
      </c>
      <c r="K13828">
        <v>54</v>
      </c>
      <c r="L13828" t="s">
        <v>15</v>
      </c>
    </row>
    <row r="13829" spans="1:12">
      <c r="A13829" t="e">
        <f ca="1">E00251531925021</f>
        <v>#NAME?</v>
      </c>
      <c r="B13829">
        <v>703</v>
      </c>
      <c r="C13829" t="s">
        <v>305</v>
      </c>
      <c r="D13829" s="1">
        <v>42829</v>
      </c>
      <c r="F13829">
        <v>3</v>
      </c>
      <c r="G13829">
        <v>6929</v>
      </c>
      <c r="H13829" t="s">
        <v>36</v>
      </c>
      <c r="J13829" t="s">
        <v>14</v>
      </c>
      <c r="K13829">
        <v>49</v>
      </c>
      <c r="L13829" t="s">
        <v>15</v>
      </c>
    </row>
    <row r="13830" spans="1:12">
      <c r="A13830" t="e">
        <f ca="1">E00251532587421</f>
        <v>#NAME?</v>
      </c>
      <c r="B13830">
        <v>445</v>
      </c>
      <c r="C13830" t="s">
        <v>23</v>
      </c>
      <c r="D13830" s="1">
        <v>41338</v>
      </c>
      <c r="F13830">
        <v>2</v>
      </c>
      <c r="G13830">
        <v>27800</v>
      </c>
      <c r="H13830" t="s">
        <v>145</v>
      </c>
      <c r="J13830" t="s">
        <v>14</v>
      </c>
      <c r="K13830">
        <v>49</v>
      </c>
      <c r="L13830" t="s">
        <v>15</v>
      </c>
    </row>
    <row r="13831" spans="1:12">
      <c r="A13831" t="e">
        <f ca="1">E00251514580521</f>
        <v>#NAME?</v>
      </c>
      <c r="B13831">
        <v>444</v>
      </c>
      <c r="C13831" t="s">
        <v>819</v>
      </c>
      <c r="D13831" s="1">
        <v>42585</v>
      </c>
      <c r="F13831">
        <v>3</v>
      </c>
      <c r="G13831">
        <v>4019</v>
      </c>
      <c r="H13831" t="s">
        <v>26</v>
      </c>
      <c r="J13831" t="s">
        <v>14</v>
      </c>
      <c r="K13831">
        <v>49</v>
      </c>
      <c r="L13831" t="s">
        <v>15</v>
      </c>
    </row>
    <row r="13832" spans="1:12">
      <c r="A13832" t="e">
        <f ca="1">E00251514580521</f>
        <v>#NAME?</v>
      </c>
      <c r="B13832">
        <v>444</v>
      </c>
      <c r="C13832" t="s">
        <v>819</v>
      </c>
      <c r="D13832" s="1">
        <v>42719</v>
      </c>
      <c r="F13832">
        <v>2</v>
      </c>
      <c r="G13832">
        <v>7041</v>
      </c>
      <c r="H13832" t="s">
        <v>1318</v>
      </c>
      <c r="J13832" t="s">
        <v>14</v>
      </c>
      <c r="K13832">
        <v>49</v>
      </c>
      <c r="L13832" t="s">
        <v>15</v>
      </c>
    </row>
    <row r="13833" spans="1:12">
      <c r="A13833" t="e">
        <f ca="1">E00251427592621</f>
        <v>#NAME?</v>
      </c>
      <c r="B13833">
        <v>10</v>
      </c>
      <c r="C13833" t="s">
        <v>18</v>
      </c>
      <c r="D13833" s="1">
        <v>41582</v>
      </c>
      <c r="F13833">
        <v>1</v>
      </c>
      <c r="G13833">
        <v>27800</v>
      </c>
      <c r="H13833" t="s">
        <v>145</v>
      </c>
      <c r="J13833" t="s">
        <v>14</v>
      </c>
      <c r="K13833">
        <v>44</v>
      </c>
      <c r="L13833" t="s">
        <v>15</v>
      </c>
    </row>
    <row r="13834" spans="1:12">
      <c r="A13834" t="e">
        <f ca="1">E00251616870121</f>
        <v>#NAME?</v>
      </c>
      <c r="B13834">
        <v>701</v>
      </c>
      <c r="C13834" t="s">
        <v>72</v>
      </c>
      <c r="D13834" s="1">
        <v>42683</v>
      </c>
      <c r="F13834">
        <v>5</v>
      </c>
      <c r="G13834">
        <v>7273</v>
      </c>
      <c r="H13834" t="s">
        <v>543</v>
      </c>
      <c r="J13834" t="s">
        <v>14</v>
      </c>
      <c r="K13834">
        <v>54</v>
      </c>
      <c r="L13834" t="s">
        <v>15</v>
      </c>
    </row>
    <row r="13835" spans="1:12">
      <c r="A13835" t="e">
        <f ca="1">E00251616870121</f>
        <v>#NAME?</v>
      </c>
      <c r="B13835">
        <v>701</v>
      </c>
      <c r="C13835" t="s">
        <v>72</v>
      </c>
      <c r="D13835" s="1">
        <v>42690</v>
      </c>
      <c r="F13835">
        <v>1</v>
      </c>
      <c r="G13835">
        <v>49390</v>
      </c>
      <c r="H13835" t="s">
        <v>59</v>
      </c>
      <c r="J13835" t="s">
        <v>14</v>
      </c>
      <c r="K13835">
        <v>54</v>
      </c>
      <c r="L13835" t="s">
        <v>15</v>
      </c>
    </row>
    <row r="13836" spans="1:12">
      <c r="A13836" t="e">
        <f ca="1">E00251616870121</f>
        <v>#NAME?</v>
      </c>
      <c r="B13836">
        <v>701</v>
      </c>
      <c r="C13836" t="s">
        <v>72</v>
      </c>
      <c r="D13836" s="1">
        <v>42734</v>
      </c>
      <c r="F13836">
        <v>5</v>
      </c>
      <c r="G13836">
        <v>7273</v>
      </c>
      <c r="H13836" t="s">
        <v>543</v>
      </c>
      <c r="J13836" t="s">
        <v>14</v>
      </c>
      <c r="K13836">
        <v>54</v>
      </c>
      <c r="L13836" t="s">
        <v>15</v>
      </c>
    </row>
    <row r="13837" spans="1:12">
      <c r="A13837" t="e">
        <f ca="1">E00251430091421</f>
        <v>#NAME?</v>
      </c>
      <c r="B13837">
        <v>467</v>
      </c>
      <c r="C13837" t="s">
        <v>232</v>
      </c>
      <c r="D13837" s="1">
        <v>41669</v>
      </c>
      <c r="F13837">
        <v>6</v>
      </c>
      <c r="G13837">
        <v>60000</v>
      </c>
      <c r="H13837" t="s">
        <v>799</v>
      </c>
      <c r="J13837" t="s">
        <v>14</v>
      </c>
      <c r="K13837">
        <v>62</v>
      </c>
      <c r="L13837" t="s">
        <v>15</v>
      </c>
    </row>
    <row r="13838" spans="1:12">
      <c r="A13838" t="e">
        <f ca="1">E00251716512621</f>
        <v>#NAME?</v>
      </c>
      <c r="B13838">
        <v>4547</v>
      </c>
      <c r="C13838" t="s">
        <v>818</v>
      </c>
      <c r="D13838" s="1">
        <v>41733</v>
      </c>
      <c r="F13838">
        <v>2</v>
      </c>
      <c r="G13838">
        <v>29690</v>
      </c>
      <c r="H13838" t="s">
        <v>52</v>
      </c>
      <c r="J13838" t="s">
        <v>14</v>
      </c>
      <c r="K13838">
        <v>40</v>
      </c>
      <c r="L13838" t="s">
        <v>15</v>
      </c>
    </row>
    <row r="13839" spans="1:12">
      <c r="A13839" t="e">
        <f ca="1">E00251615167221</f>
        <v>#NAME?</v>
      </c>
      <c r="B13839">
        <v>1929</v>
      </c>
      <c r="C13839" t="s">
        <v>195</v>
      </c>
      <c r="D13839" s="1">
        <v>42069</v>
      </c>
      <c r="F13839">
        <v>6</v>
      </c>
      <c r="G13839">
        <v>30000</v>
      </c>
      <c r="H13839" t="s">
        <v>144</v>
      </c>
      <c r="J13839" t="s">
        <v>14</v>
      </c>
      <c r="K13839">
        <v>50</v>
      </c>
      <c r="L13839" t="s">
        <v>15</v>
      </c>
    </row>
    <row r="13840" spans="1:12">
      <c r="A13840" t="e">
        <f ca="1">E00251514580521</f>
        <v>#NAME?</v>
      </c>
      <c r="B13840">
        <v>444</v>
      </c>
      <c r="C13840" t="s">
        <v>819</v>
      </c>
      <c r="D13840" s="1">
        <v>42905</v>
      </c>
      <c r="F13840">
        <v>1</v>
      </c>
      <c r="G13840">
        <v>4019</v>
      </c>
      <c r="H13840" t="s">
        <v>26</v>
      </c>
      <c r="J13840" t="s">
        <v>14</v>
      </c>
      <c r="K13840">
        <v>50</v>
      </c>
      <c r="L13840" t="s">
        <v>15</v>
      </c>
    </row>
    <row r="13841" spans="1:12">
      <c r="A13841" t="e">
        <f ca="1">E00251514580521</f>
        <v>#NAME?</v>
      </c>
      <c r="B13841">
        <v>444</v>
      </c>
      <c r="C13841" t="s">
        <v>819</v>
      </c>
      <c r="D13841" s="1">
        <v>42986</v>
      </c>
      <c r="F13841">
        <v>5</v>
      </c>
      <c r="G13841">
        <v>7839</v>
      </c>
      <c r="H13841" t="s">
        <v>1340</v>
      </c>
      <c r="J13841" t="s">
        <v>14</v>
      </c>
      <c r="K13841">
        <v>50</v>
      </c>
      <c r="L13841" t="s">
        <v>22</v>
      </c>
    </row>
    <row r="13842" spans="1:12">
      <c r="A13842" t="e">
        <f ca="1">E00251439765421</f>
        <v>#NAME?</v>
      </c>
      <c r="B13842">
        <v>1325</v>
      </c>
      <c r="C13842" t="s">
        <v>605</v>
      </c>
      <c r="D13842" s="1">
        <v>43056</v>
      </c>
      <c r="F13842">
        <v>2</v>
      </c>
      <c r="G13842">
        <v>2720</v>
      </c>
      <c r="H13842" t="s">
        <v>65</v>
      </c>
      <c r="J13842" t="s">
        <v>14</v>
      </c>
      <c r="K13842">
        <v>60</v>
      </c>
      <c r="L13842" t="s">
        <v>15</v>
      </c>
    </row>
    <row r="13843" spans="1:12">
      <c r="A13843" t="e">
        <f ca="1">E00251532630321</f>
        <v>#NAME?</v>
      </c>
      <c r="B13843">
        <v>490</v>
      </c>
      <c r="C13843" t="s">
        <v>158</v>
      </c>
      <c r="D13843" s="1">
        <v>42104</v>
      </c>
      <c r="F13843">
        <v>2</v>
      </c>
      <c r="G13843">
        <v>4019</v>
      </c>
      <c r="H13843" t="s">
        <v>26</v>
      </c>
      <c r="J13843" t="s">
        <v>14</v>
      </c>
      <c r="K13843">
        <v>62</v>
      </c>
      <c r="L13843" t="s">
        <v>15</v>
      </c>
    </row>
    <row r="13844" spans="1:12">
      <c r="A13844" t="e">
        <f ca="1">E00251532630321</f>
        <v>#NAME?</v>
      </c>
      <c r="B13844">
        <v>490</v>
      </c>
      <c r="C13844" t="s">
        <v>158</v>
      </c>
      <c r="D13844" s="1">
        <v>42843</v>
      </c>
      <c r="F13844">
        <v>3</v>
      </c>
      <c r="G13844">
        <v>4019</v>
      </c>
      <c r="H13844" t="s">
        <v>26</v>
      </c>
      <c r="J13844" t="s">
        <v>14</v>
      </c>
      <c r="K13844">
        <v>64</v>
      </c>
      <c r="L13844" t="s">
        <v>15</v>
      </c>
    </row>
    <row r="13845" spans="1:12">
      <c r="A13845" t="e">
        <f ca="1">E00251431694221</f>
        <v>#NAME?</v>
      </c>
      <c r="B13845">
        <v>1128</v>
      </c>
      <c r="C13845" t="s">
        <v>424</v>
      </c>
      <c r="D13845" s="1">
        <v>41631</v>
      </c>
      <c r="F13845">
        <v>1</v>
      </c>
      <c r="G13845">
        <v>7089</v>
      </c>
      <c r="H13845" t="s">
        <v>487</v>
      </c>
      <c r="J13845" t="s">
        <v>14</v>
      </c>
      <c r="K13845">
        <v>50</v>
      </c>
      <c r="L13845" t="s">
        <v>15</v>
      </c>
    </row>
    <row r="13846" spans="1:12">
      <c r="A13846" t="e">
        <f ca="1">E00251514273221</f>
        <v>#NAME?</v>
      </c>
      <c r="B13846">
        <v>299</v>
      </c>
      <c r="C13846" t="s">
        <v>729</v>
      </c>
      <c r="D13846" s="1">
        <v>41717</v>
      </c>
      <c r="F13846">
        <v>5</v>
      </c>
      <c r="G13846">
        <v>6918</v>
      </c>
      <c r="H13846" t="s">
        <v>443</v>
      </c>
      <c r="J13846" t="s">
        <v>14</v>
      </c>
      <c r="K13846">
        <v>55</v>
      </c>
      <c r="L13846" t="s">
        <v>15</v>
      </c>
    </row>
    <row r="13847" spans="1:12">
      <c r="A13847" t="e">
        <f ca="1">E00251514273221</f>
        <v>#NAME?</v>
      </c>
      <c r="B13847">
        <v>299</v>
      </c>
      <c r="C13847" t="s">
        <v>729</v>
      </c>
      <c r="D13847" s="1">
        <v>41953</v>
      </c>
      <c r="F13847">
        <v>3</v>
      </c>
      <c r="G13847">
        <v>34600</v>
      </c>
      <c r="H13847" t="s">
        <v>578</v>
      </c>
      <c r="J13847" t="s">
        <v>14</v>
      </c>
      <c r="K13847">
        <v>56</v>
      </c>
      <c r="L13847" t="s">
        <v>15</v>
      </c>
    </row>
    <row r="13848" spans="1:12">
      <c r="A13848" t="e">
        <f ca="1">E00251514273221</f>
        <v>#NAME?</v>
      </c>
      <c r="B13848">
        <v>299</v>
      </c>
      <c r="C13848" t="s">
        <v>729</v>
      </c>
      <c r="D13848" s="1">
        <v>42107</v>
      </c>
      <c r="F13848">
        <v>3</v>
      </c>
      <c r="G13848">
        <v>3540</v>
      </c>
      <c r="H13848" t="s">
        <v>436</v>
      </c>
      <c r="J13848" t="s">
        <v>14</v>
      </c>
      <c r="K13848">
        <v>56</v>
      </c>
      <c r="L13848" t="s">
        <v>15</v>
      </c>
    </row>
    <row r="13849" spans="1:12">
      <c r="A13849" t="e">
        <f ca="1">E00251532630321</f>
        <v>#NAME?</v>
      </c>
      <c r="B13849">
        <v>490</v>
      </c>
      <c r="C13849" t="s">
        <v>158</v>
      </c>
      <c r="D13849" s="1">
        <v>41052</v>
      </c>
      <c r="F13849">
        <v>2</v>
      </c>
      <c r="G13849">
        <v>4019</v>
      </c>
      <c r="H13849" t="s">
        <v>26</v>
      </c>
      <c r="J13849" t="s">
        <v>14</v>
      </c>
      <c r="K13849">
        <v>59</v>
      </c>
      <c r="L13849" t="s">
        <v>15</v>
      </c>
    </row>
    <row r="13850" spans="1:12">
      <c r="A13850" t="e">
        <f ca="1">E00251430091421</f>
        <v>#NAME?</v>
      </c>
      <c r="B13850">
        <v>467</v>
      </c>
      <c r="C13850" t="s">
        <v>232</v>
      </c>
      <c r="D13850" s="1">
        <v>40968</v>
      </c>
      <c r="F13850">
        <v>1</v>
      </c>
      <c r="G13850">
        <v>4019</v>
      </c>
      <c r="H13850" t="s">
        <v>26</v>
      </c>
      <c r="J13850" t="s">
        <v>14</v>
      </c>
      <c r="K13850">
        <v>60</v>
      </c>
      <c r="L13850" t="s">
        <v>15</v>
      </c>
    </row>
    <row r="13851" spans="1:12">
      <c r="A13851" t="e">
        <f ca="1">E00251514242521</f>
        <v>#NAME?</v>
      </c>
      <c r="B13851">
        <v>489</v>
      </c>
      <c r="C13851" t="s">
        <v>100</v>
      </c>
      <c r="D13851" s="1">
        <v>42996</v>
      </c>
      <c r="F13851">
        <v>1</v>
      </c>
      <c r="G13851">
        <v>30748</v>
      </c>
      <c r="H13851" t="s">
        <v>50</v>
      </c>
      <c r="J13851" t="s">
        <v>14</v>
      </c>
      <c r="K13851">
        <v>58</v>
      </c>
      <c r="L13851" t="s">
        <v>15</v>
      </c>
    </row>
    <row r="13852" spans="1:12">
      <c r="A13852" t="e">
        <f ca="1">E00251615167221</f>
        <v>#NAME?</v>
      </c>
      <c r="B13852">
        <v>1929</v>
      </c>
      <c r="C13852" t="s">
        <v>195</v>
      </c>
      <c r="D13852" s="1">
        <v>42132</v>
      </c>
      <c r="F13852">
        <v>5</v>
      </c>
      <c r="G13852">
        <v>27800</v>
      </c>
      <c r="H13852" t="s">
        <v>145</v>
      </c>
      <c r="J13852" t="s">
        <v>14</v>
      </c>
      <c r="K13852">
        <v>50</v>
      </c>
      <c r="L13852" t="s">
        <v>15</v>
      </c>
    </row>
    <row r="13853" spans="1:12">
      <c r="A13853" t="e">
        <f ca="1">E00251615167221</f>
        <v>#NAME?</v>
      </c>
      <c r="B13853">
        <v>1929</v>
      </c>
      <c r="C13853" t="s">
        <v>195</v>
      </c>
      <c r="D13853" s="1">
        <v>42170</v>
      </c>
      <c r="F13853">
        <v>4</v>
      </c>
      <c r="G13853">
        <v>4549</v>
      </c>
      <c r="H13853" t="s">
        <v>69</v>
      </c>
      <c r="J13853" t="s">
        <v>14</v>
      </c>
      <c r="K13853">
        <v>51</v>
      </c>
      <c r="L13853" t="s">
        <v>15</v>
      </c>
    </row>
    <row r="13854" spans="1:12">
      <c r="A13854" t="e">
        <f ca="1">E00251432340321</f>
        <v>#NAME?</v>
      </c>
      <c r="B13854">
        <v>448</v>
      </c>
      <c r="C13854" t="s">
        <v>112</v>
      </c>
      <c r="D13854" s="1">
        <v>42993</v>
      </c>
      <c r="F13854">
        <v>3</v>
      </c>
      <c r="G13854">
        <v>4019</v>
      </c>
      <c r="H13854" t="s">
        <v>26</v>
      </c>
      <c r="J13854" t="s">
        <v>14</v>
      </c>
      <c r="K13854">
        <v>57</v>
      </c>
      <c r="L13854" t="s">
        <v>15</v>
      </c>
    </row>
    <row r="13855" spans="1:12">
      <c r="A13855" t="e">
        <f ca="1">E00251439865021</f>
        <v>#NAME?</v>
      </c>
      <c r="B13855">
        <v>490</v>
      </c>
      <c r="C13855" t="s">
        <v>158</v>
      </c>
      <c r="D13855" s="1">
        <v>41171</v>
      </c>
      <c r="F13855">
        <v>1</v>
      </c>
      <c r="G13855">
        <v>72885</v>
      </c>
      <c r="H13855" t="s">
        <v>354</v>
      </c>
      <c r="J13855" t="s">
        <v>14</v>
      </c>
      <c r="K13855">
        <v>49</v>
      </c>
      <c r="L13855" t="s">
        <v>15</v>
      </c>
    </row>
    <row r="13856" spans="1:12">
      <c r="A13856" t="e">
        <f ca="1">E00251716498121</f>
        <v>#NAME?</v>
      </c>
      <c r="B13856">
        <v>481</v>
      </c>
      <c r="C13856" t="s">
        <v>402</v>
      </c>
      <c r="D13856" s="1">
        <v>41610</v>
      </c>
      <c r="F13856">
        <v>2</v>
      </c>
      <c r="G13856">
        <v>78050</v>
      </c>
      <c r="H13856" t="s">
        <v>197</v>
      </c>
      <c r="J13856" t="s">
        <v>14</v>
      </c>
      <c r="K13856">
        <v>38</v>
      </c>
      <c r="L13856" t="s">
        <v>22</v>
      </c>
    </row>
    <row r="13857" spans="1:12">
      <c r="A13857" t="e">
        <f ca="1">E00251427391321</f>
        <v>#NAME?</v>
      </c>
      <c r="B13857">
        <v>28</v>
      </c>
      <c r="C13857" t="s">
        <v>153</v>
      </c>
      <c r="D13857" s="1">
        <v>41576</v>
      </c>
      <c r="F13857">
        <v>1</v>
      </c>
      <c r="G13857">
        <v>9198</v>
      </c>
      <c r="H13857" t="s">
        <v>229</v>
      </c>
      <c r="J13857" t="s">
        <v>14</v>
      </c>
      <c r="K13857">
        <v>46</v>
      </c>
      <c r="L13857" t="s">
        <v>15</v>
      </c>
    </row>
    <row r="13858" spans="1:12">
      <c r="A13858" t="e">
        <f ca="1">E00251616870121</f>
        <v>#NAME?</v>
      </c>
      <c r="B13858">
        <v>701</v>
      </c>
      <c r="C13858" t="s">
        <v>72</v>
      </c>
      <c r="D13858" s="1">
        <v>41617</v>
      </c>
      <c r="F13858">
        <v>3</v>
      </c>
      <c r="G13858">
        <v>30391</v>
      </c>
      <c r="H13858" t="s">
        <v>690</v>
      </c>
      <c r="J13858" t="s">
        <v>14</v>
      </c>
      <c r="K13858">
        <v>51</v>
      </c>
      <c r="L13858" t="s">
        <v>15</v>
      </c>
    </row>
    <row r="13859" spans="1:12">
      <c r="A13859" t="e">
        <f ca="1">E00251616870121</f>
        <v>#NAME?</v>
      </c>
      <c r="B13859">
        <v>701</v>
      </c>
      <c r="C13859" t="s">
        <v>72</v>
      </c>
      <c r="D13859" s="1">
        <v>42114</v>
      </c>
      <c r="F13859">
        <v>6</v>
      </c>
      <c r="G13859">
        <v>4779</v>
      </c>
      <c r="H13859" t="s">
        <v>231</v>
      </c>
      <c r="J13859" t="s">
        <v>14</v>
      </c>
      <c r="K13859">
        <v>53</v>
      </c>
      <c r="L13859" t="s">
        <v>15</v>
      </c>
    </row>
    <row r="13860" spans="1:12">
      <c r="A13860" t="e">
        <f ca="1">E00251616870121</f>
        <v>#NAME?</v>
      </c>
      <c r="B13860">
        <v>701</v>
      </c>
      <c r="C13860" t="s">
        <v>72</v>
      </c>
      <c r="D13860" s="1">
        <v>42146</v>
      </c>
      <c r="F13860">
        <v>6</v>
      </c>
      <c r="G13860">
        <v>4779</v>
      </c>
      <c r="H13860" t="s">
        <v>231</v>
      </c>
      <c r="J13860" t="s">
        <v>14</v>
      </c>
      <c r="K13860">
        <v>53</v>
      </c>
      <c r="L13860" t="s">
        <v>15</v>
      </c>
    </row>
    <row r="13861" spans="1:12">
      <c r="A13861" t="e">
        <f ca="1">E00251616870121</f>
        <v>#NAME?</v>
      </c>
      <c r="B13861">
        <v>701</v>
      </c>
      <c r="C13861" t="s">
        <v>72</v>
      </c>
      <c r="D13861" s="1">
        <v>42276</v>
      </c>
      <c r="F13861">
        <v>5</v>
      </c>
      <c r="G13861">
        <v>2889</v>
      </c>
      <c r="H13861" t="s">
        <v>595</v>
      </c>
      <c r="J13861" t="s">
        <v>14</v>
      </c>
      <c r="K13861">
        <v>53</v>
      </c>
      <c r="L13861" t="s">
        <v>15</v>
      </c>
    </row>
    <row r="13862" spans="1:12">
      <c r="A13862" t="e">
        <f ca="1">E00251512504921</f>
        <v>#NAME?</v>
      </c>
      <c r="B13862">
        <v>47</v>
      </c>
      <c r="C13862" t="s">
        <v>494</v>
      </c>
      <c r="D13862" s="1">
        <v>41183</v>
      </c>
      <c r="F13862">
        <v>2</v>
      </c>
      <c r="G13862">
        <v>49120</v>
      </c>
      <c r="H13862" t="s">
        <v>168</v>
      </c>
      <c r="J13862" t="s">
        <v>14</v>
      </c>
      <c r="K13862">
        <v>49</v>
      </c>
      <c r="L13862" t="s">
        <v>15</v>
      </c>
    </row>
    <row r="13863" spans="1:12">
      <c r="A13863" t="e">
        <f ca="1">E00251512504921</f>
        <v>#NAME?</v>
      </c>
      <c r="B13863">
        <v>47</v>
      </c>
      <c r="C13863" t="s">
        <v>494</v>
      </c>
      <c r="D13863" s="1">
        <v>42072</v>
      </c>
      <c r="F13863">
        <v>3</v>
      </c>
      <c r="G13863">
        <v>49120</v>
      </c>
      <c r="H13863" t="s">
        <v>168</v>
      </c>
      <c r="J13863" t="s">
        <v>14</v>
      </c>
      <c r="K13863">
        <v>52</v>
      </c>
      <c r="L13863" t="s">
        <v>15</v>
      </c>
    </row>
    <row r="13864" spans="1:12">
      <c r="A13864" t="e">
        <f ca="1">E00251512504921</f>
        <v>#NAME?</v>
      </c>
      <c r="B13864">
        <v>47</v>
      </c>
      <c r="C13864" t="s">
        <v>494</v>
      </c>
      <c r="D13864" s="1">
        <v>42335</v>
      </c>
      <c r="F13864">
        <v>1</v>
      </c>
      <c r="G13864">
        <v>49300</v>
      </c>
      <c r="H13864" t="s">
        <v>228</v>
      </c>
      <c r="J13864" t="s">
        <v>14</v>
      </c>
      <c r="K13864">
        <v>53</v>
      </c>
      <c r="L13864" t="s">
        <v>15</v>
      </c>
    </row>
    <row r="13865" spans="1:12">
      <c r="A13865" t="e">
        <f ca="1">E00251715048221</f>
        <v>#NAME?</v>
      </c>
      <c r="B13865">
        <v>4903</v>
      </c>
      <c r="C13865" t="s">
        <v>1108</v>
      </c>
      <c r="D13865" s="1">
        <v>42997</v>
      </c>
      <c r="F13865">
        <v>2</v>
      </c>
      <c r="G13865">
        <v>3051</v>
      </c>
      <c r="H13865" t="s">
        <v>13</v>
      </c>
      <c r="I13865" t="s">
        <v>148</v>
      </c>
      <c r="J13865" t="s">
        <v>57</v>
      </c>
      <c r="K13865">
        <v>49</v>
      </c>
      <c r="L13865" t="s">
        <v>15</v>
      </c>
    </row>
    <row r="13866" spans="1:12">
      <c r="A13866" t="e">
        <f ca="1">E00251524987321</f>
        <v>#NAME?</v>
      </c>
      <c r="B13866">
        <v>438</v>
      </c>
      <c r="C13866" t="s">
        <v>474</v>
      </c>
      <c r="D13866" s="1">
        <v>42793</v>
      </c>
      <c r="F13866">
        <v>1</v>
      </c>
      <c r="G13866">
        <v>25000</v>
      </c>
      <c r="H13866" t="s">
        <v>178</v>
      </c>
      <c r="J13866" t="s">
        <v>14</v>
      </c>
      <c r="K13866">
        <v>58</v>
      </c>
      <c r="L13866" t="s">
        <v>15</v>
      </c>
    </row>
    <row r="13867" spans="1:12">
      <c r="A13867" t="e">
        <f ca="1">E00251512648621</f>
        <v>#NAME?</v>
      </c>
      <c r="B13867">
        <v>62</v>
      </c>
      <c r="C13867" t="s">
        <v>20</v>
      </c>
      <c r="D13867" s="1">
        <v>42495</v>
      </c>
      <c r="F13867">
        <v>1</v>
      </c>
      <c r="G13867">
        <v>7906</v>
      </c>
      <c r="H13867" t="s">
        <v>173</v>
      </c>
      <c r="J13867" t="s">
        <v>14</v>
      </c>
      <c r="K13867">
        <v>49</v>
      </c>
      <c r="L13867" t="s">
        <v>22</v>
      </c>
    </row>
    <row r="13868" spans="1:12">
      <c r="A13868" t="e">
        <f ca="1">E00251512648621</f>
        <v>#NAME?</v>
      </c>
      <c r="B13868">
        <v>62</v>
      </c>
      <c r="C13868" t="s">
        <v>20</v>
      </c>
      <c r="D13868" s="1">
        <v>43027</v>
      </c>
      <c r="F13868">
        <v>3</v>
      </c>
      <c r="G13868">
        <v>2729</v>
      </c>
      <c r="H13868" t="s">
        <v>115</v>
      </c>
      <c r="J13868" t="s">
        <v>14</v>
      </c>
      <c r="K13868">
        <v>50</v>
      </c>
      <c r="L13868" t="s">
        <v>15</v>
      </c>
    </row>
    <row r="13869" spans="1:12">
      <c r="A13869" t="e">
        <f ca="1">E00251512648621</f>
        <v>#NAME?</v>
      </c>
      <c r="B13869">
        <v>62</v>
      </c>
      <c r="C13869" t="s">
        <v>20</v>
      </c>
      <c r="D13869" s="1">
        <v>41165</v>
      </c>
      <c r="F13869">
        <v>1</v>
      </c>
      <c r="G13869">
        <v>4019</v>
      </c>
      <c r="H13869" t="s">
        <v>26</v>
      </c>
      <c r="J13869" t="s">
        <v>14</v>
      </c>
      <c r="K13869">
        <v>45</v>
      </c>
      <c r="L13869" t="s">
        <v>15</v>
      </c>
    </row>
    <row r="13870" spans="1:12">
      <c r="A13870" t="e">
        <f ca="1">E00251615167221</f>
        <v>#NAME?</v>
      </c>
      <c r="B13870">
        <v>1929</v>
      </c>
      <c r="C13870" t="s">
        <v>195</v>
      </c>
      <c r="D13870" s="1">
        <v>42130</v>
      </c>
      <c r="F13870">
        <v>6</v>
      </c>
      <c r="G13870">
        <v>30000</v>
      </c>
      <c r="H13870" t="s">
        <v>144</v>
      </c>
      <c r="J13870" t="s">
        <v>14</v>
      </c>
      <c r="K13870">
        <v>50</v>
      </c>
      <c r="L13870" t="s">
        <v>15</v>
      </c>
    </row>
    <row r="13871" spans="1:12">
      <c r="A13871" t="e">
        <f ca="1">E00251537880321</f>
        <v>#NAME?</v>
      </c>
      <c r="B13871">
        <v>282</v>
      </c>
      <c r="C13871" t="s">
        <v>724</v>
      </c>
      <c r="D13871" s="1">
        <v>42108</v>
      </c>
      <c r="F13871">
        <v>2</v>
      </c>
      <c r="G13871">
        <v>1179</v>
      </c>
      <c r="H13871" t="s">
        <v>180</v>
      </c>
      <c r="J13871" t="s">
        <v>14</v>
      </c>
      <c r="K13871">
        <v>42</v>
      </c>
      <c r="L13871" t="s">
        <v>15</v>
      </c>
    </row>
    <row r="13872" spans="1:12">
      <c r="A13872" t="e">
        <f ca="1">E00251528725821</f>
        <v>#NAME?</v>
      </c>
      <c r="B13872">
        <v>294</v>
      </c>
      <c r="C13872" t="s">
        <v>61</v>
      </c>
      <c r="D13872" s="1">
        <v>41704</v>
      </c>
      <c r="F13872">
        <v>2</v>
      </c>
      <c r="G13872">
        <v>3804</v>
      </c>
      <c r="H13872" t="s">
        <v>71</v>
      </c>
      <c r="J13872" t="s">
        <v>14</v>
      </c>
      <c r="K13872">
        <v>56</v>
      </c>
      <c r="L13872" t="s">
        <v>15</v>
      </c>
    </row>
    <row r="13873" spans="1:12">
      <c r="A13873" t="e">
        <f ca="1">E00251512648621</f>
        <v>#NAME?</v>
      </c>
      <c r="B13873">
        <v>62</v>
      </c>
      <c r="C13873" t="s">
        <v>20</v>
      </c>
      <c r="D13873" s="1">
        <v>41564</v>
      </c>
      <c r="F13873">
        <v>2</v>
      </c>
      <c r="G13873">
        <v>4019</v>
      </c>
      <c r="H13873" t="s">
        <v>26</v>
      </c>
      <c r="J13873" t="s">
        <v>14</v>
      </c>
      <c r="K13873">
        <v>46</v>
      </c>
      <c r="L13873" t="s">
        <v>15</v>
      </c>
    </row>
    <row r="13874" spans="1:12">
      <c r="A13874" t="e">
        <f ca="1">E00251512648621</f>
        <v>#NAME?</v>
      </c>
      <c r="B13874">
        <v>62</v>
      </c>
      <c r="C13874" t="s">
        <v>20</v>
      </c>
      <c r="D13874" s="1">
        <v>43027</v>
      </c>
      <c r="F13874">
        <v>2</v>
      </c>
      <c r="G13874">
        <v>4019</v>
      </c>
      <c r="H13874" t="s">
        <v>26</v>
      </c>
      <c r="J13874" t="s">
        <v>14</v>
      </c>
      <c r="K13874">
        <v>50</v>
      </c>
      <c r="L13874" t="s">
        <v>15</v>
      </c>
    </row>
    <row r="13875" spans="1:12">
      <c r="A13875" t="e">
        <f ca="1">E00251432340321</f>
        <v>#NAME?</v>
      </c>
      <c r="B13875">
        <v>448</v>
      </c>
      <c r="C13875" t="s">
        <v>112</v>
      </c>
      <c r="D13875" s="1">
        <v>41995</v>
      </c>
      <c r="F13875">
        <v>4</v>
      </c>
      <c r="G13875">
        <v>4019</v>
      </c>
      <c r="H13875" t="s">
        <v>26</v>
      </c>
      <c r="J13875" t="s">
        <v>14</v>
      </c>
      <c r="K13875">
        <v>54</v>
      </c>
      <c r="L13875" t="s">
        <v>15</v>
      </c>
    </row>
    <row r="13876" spans="1:12">
      <c r="A13876" t="e">
        <f ca="1">E00251432340321</f>
        <v>#NAME?</v>
      </c>
      <c r="B13876">
        <v>448</v>
      </c>
      <c r="C13876" t="s">
        <v>112</v>
      </c>
      <c r="D13876" s="1">
        <v>41899</v>
      </c>
      <c r="F13876">
        <v>2</v>
      </c>
      <c r="G13876">
        <v>4019</v>
      </c>
      <c r="H13876" t="s">
        <v>26</v>
      </c>
      <c r="J13876" t="s">
        <v>14</v>
      </c>
      <c r="K13876">
        <v>54</v>
      </c>
      <c r="L13876" t="s">
        <v>15</v>
      </c>
    </row>
    <row r="13877" spans="1:12">
      <c r="A13877" t="e">
        <f ca="1">E00251439746321</f>
        <v>#NAME?</v>
      </c>
      <c r="B13877">
        <v>297</v>
      </c>
      <c r="C13877" t="s">
        <v>411</v>
      </c>
      <c r="D13877" s="1">
        <v>42452</v>
      </c>
      <c r="F13877">
        <v>1</v>
      </c>
      <c r="G13877">
        <v>2720</v>
      </c>
      <c r="H13877" t="s">
        <v>65</v>
      </c>
      <c r="J13877" t="s">
        <v>14</v>
      </c>
      <c r="K13877">
        <v>63</v>
      </c>
      <c r="L13877" t="s">
        <v>15</v>
      </c>
    </row>
    <row r="13878" spans="1:12">
      <c r="A13878" t="e">
        <f ca="1">E00251510813021</f>
        <v>#NAME?</v>
      </c>
      <c r="B13878">
        <v>105</v>
      </c>
      <c r="C13878" t="s">
        <v>682</v>
      </c>
      <c r="D13878" s="1">
        <v>42613</v>
      </c>
      <c r="F13878">
        <v>2</v>
      </c>
      <c r="G13878">
        <v>7049</v>
      </c>
      <c r="H13878" t="s">
        <v>1052</v>
      </c>
      <c r="J13878" t="s">
        <v>14</v>
      </c>
      <c r="K13878">
        <v>47</v>
      </c>
      <c r="L13878" t="s">
        <v>15</v>
      </c>
    </row>
    <row r="13879" spans="1:12">
      <c r="A13879" t="e">
        <f ca="1">E00251715048221</f>
        <v>#NAME?</v>
      </c>
      <c r="B13879">
        <v>65</v>
      </c>
      <c r="C13879" t="s">
        <v>713</v>
      </c>
      <c r="D13879" s="1">
        <v>42025</v>
      </c>
      <c r="F13879">
        <v>1</v>
      </c>
      <c r="G13879">
        <v>3051</v>
      </c>
      <c r="H13879" t="s">
        <v>13</v>
      </c>
      <c r="J13879" t="s">
        <v>14</v>
      </c>
      <c r="K13879">
        <v>46</v>
      </c>
      <c r="L13879" t="s">
        <v>15</v>
      </c>
    </row>
    <row r="13880" spans="1:12">
      <c r="A13880" t="e">
        <f ca="1">E00251537880321</f>
        <v>#NAME?</v>
      </c>
      <c r="B13880">
        <v>282</v>
      </c>
      <c r="C13880" t="s">
        <v>724</v>
      </c>
      <c r="D13880" s="1">
        <v>42087</v>
      </c>
      <c r="F13880">
        <v>1</v>
      </c>
      <c r="G13880">
        <v>55090</v>
      </c>
      <c r="H13880" t="s">
        <v>400</v>
      </c>
      <c r="J13880" t="s">
        <v>14</v>
      </c>
      <c r="K13880">
        <v>42</v>
      </c>
      <c r="L13880" t="s">
        <v>15</v>
      </c>
    </row>
    <row r="13881" spans="1:12">
      <c r="A13881" t="e">
        <f ca="1">E00251537880321</f>
        <v>#NAME?</v>
      </c>
      <c r="B13881">
        <v>1028</v>
      </c>
      <c r="C13881" t="s">
        <v>127</v>
      </c>
      <c r="D13881" s="1">
        <v>42493</v>
      </c>
      <c r="F13881">
        <v>1</v>
      </c>
      <c r="G13881">
        <v>427</v>
      </c>
      <c r="H13881" t="s">
        <v>1341</v>
      </c>
      <c r="I13881" t="s">
        <v>127</v>
      </c>
      <c r="J13881" t="s">
        <v>57</v>
      </c>
      <c r="K13881">
        <v>43</v>
      </c>
      <c r="L13881" t="s">
        <v>15</v>
      </c>
    </row>
    <row r="13882" spans="1:12">
      <c r="A13882" t="e">
        <f ca="1">E00251439746321</f>
        <v>#NAME?</v>
      </c>
      <c r="B13882">
        <v>297</v>
      </c>
      <c r="C13882" t="s">
        <v>411</v>
      </c>
      <c r="D13882" s="1">
        <v>41779</v>
      </c>
      <c r="F13882">
        <v>2</v>
      </c>
      <c r="G13882">
        <v>3689</v>
      </c>
      <c r="H13882" t="s">
        <v>159</v>
      </c>
      <c r="J13882" t="s">
        <v>14</v>
      </c>
      <c r="K13882">
        <v>61</v>
      </c>
      <c r="L13882" t="s">
        <v>15</v>
      </c>
    </row>
    <row r="13883" spans="1:12">
      <c r="A13883" t="e">
        <f ca="1">E00251528725821</f>
        <v>#NAME?</v>
      </c>
      <c r="B13883">
        <v>294</v>
      </c>
      <c r="C13883" t="s">
        <v>61</v>
      </c>
      <c r="D13883" s="1">
        <v>41933</v>
      </c>
      <c r="F13883">
        <v>4</v>
      </c>
      <c r="G13883">
        <v>4781</v>
      </c>
      <c r="H13883" t="s">
        <v>798</v>
      </c>
      <c r="J13883" t="s">
        <v>14</v>
      </c>
      <c r="K13883">
        <v>57</v>
      </c>
      <c r="L13883" t="s">
        <v>15</v>
      </c>
    </row>
    <row r="13884" spans="1:12">
      <c r="A13884" t="e">
        <f ca="1">E00251432340321</f>
        <v>#NAME?</v>
      </c>
      <c r="B13884">
        <v>448</v>
      </c>
      <c r="C13884" t="s">
        <v>112</v>
      </c>
      <c r="D13884" s="1">
        <v>42086</v>
      </c>
      <c r="F13884">
        <v>2</v>
      </c>
      <c r="G13884">
        <v>49390</v>
      </c>
      <c r="H13884" t="s">
        <v>59</v>
      </c>
      <c r="J13884" t="s">
        <v>14</v>
      </c>
      <c r="K13884">
        <v>54</v>
      </c>
      <c r="L13884" t="s">
        <v>15</v>
      </c>
    </row>
    <row r="13885" spans="1:12">
      <c r="A13885" t="e">
        <f ca="1">E00251537880321</f>
        <v>#NAME?</v>
      </c>
      <c r="B13885">
        <v>282</v>
      </c>
      <c r="C13885" t="s">
        <v>724</v>
      </c>
      <c r="D13885" s="1">
        <v>41003</v>
      </c>
      <c r="F13885">
        <v>1</v>
      </c>
      <c r="G13885">
        <v>4660</v>
      </c>
      <c r="H13885" t="s">
        <v>215</v>
      </c>
      <c r="J13885" t="s">
        <v>14</v>
      </c>
      <c r="K13885">
        <v>39</v>
      </c>
      <c r="L13885" t="s">
        <v>15</v>
      </c>
    </row>
    <row r="13886" spans="1:12">
      <c r="A13886" t="e">
        <f ca="1">E00251537880321</f>
        <v>#NAME?</v>
      </c>
      <c r="B13886">
        <v>282</v>
      </c>
      <c r="C13886" t="s">
        <v>724</v>
      </c>
      <c r="D13886" s="1">
        <v>42846</v>
      </c>
      <c r="F13886">
        <v>2</v>
      </c>
      <c r="G13886">
        <v>42769</v>
      </c>
      <c r="H13886" t="s">
        <v>530</v>
      </c>
      <c r="J13886" t="s">
        <v>14</v>
      </c>
      <c r="K13886">
        <v>44</v>
      </c>
      <c r="L13886" t="s">
        <v>15</v>
      </c>
    </row>
    <row r="13887" spans="1:12">
      <c r="A13887" t="e">
        <f ca="1">E00251528052721</f>
        <v>#NAME?</v>
      </c>
      <c r="B13887">
        <v>66</v>
      </c>
      <c r="C13887" t="s">
        <v>134</v>
      </c>
      <c r="D13887" s="1">
        <v>42895</v>
      </c>
      <c r="F13887">
        <v>2</v>
      </c>
      <c r="G13887">
        <v>486</v>
      </c>
      <c r="H13887" t="s">
        <v>39</v>
      </c>
      <c r="J13887" t="s">
        <v>14</v>
      </c>
      <c r="K13887">
        <v>41</v>
      </c>
      <c r="L13887" t="s">
        <v>15</v>
      </c>
    </row>
    <row r="13888" spans="1:12">
      <c r="A13888" t="e">
        <f ca="1">E00251439831421</f>
        <v>#NAME?</v>
      </c>
      <c r="B13888">
        <v>468</v>
      </c>
      <c r="C13888" t="s">
        <v>721</v>
      </c>
      <c r="D13888" s="1">
        <v>41568</v>
      </c>
      <c r="F13888">
        <v>1</v>
      </c>
      <c r="G13888">
        <v>7242</v>
      </c>
      <c r="H13888" t="s">
        <v>93</v>
      </c>
      <c r="J13888" t="s">
        <v>14</v>
      </c>
      <c r="K13888">
        <v>38</v>
      </c>
      <c r="L13888" t="s">
        <v>15</v>
      </c>
    </row>
    <row r="13889" spans="1:12">
      <c r="A13889" t="e">
        <f ca="1">E00251524987321</f>
        <v>#NAME?</v>
      </c>
      <c r="B13889">
        <v>438</v>
      </c>
      <c r="C13889" t="s">
        <v>474</v>
      </c>
      <c r="D13889" s="1">
        <v>41079</v>
      </c>
      <c r="F13889">
        <v>2</v>
      </c>
      <c r="G13889">
        <v>25000</v>
      </c>
      <c r="H13889" t="s">
        <v>178</v>
      </c>
      <c r="J13889" t="s">
        <v>14</v>
      </c>
      <c r="K13889">
        <v>53</v>
      </c>
      <c r="L13889" t="s">
        <v>15</v>
      </c>
    </row>
    <row r="13890" spans="1:12">
      <c r="A13890" t="e">
        <f ca="1">E00251715048221</f>
        <v>#NAME?</v>
      </c>
      <c r="B13890">
        <v>65</v>
      </c>
      <c r="C13890" t="s">
        <v>713</v>
      </c>
      <c r="D13890" s="1">
        <v>42053</v>
      </c>
      <c r="F13890">
        <v>1</v>
      </c>
      <c r="G13890">
        <v>78830</v>
      </c>
      <c r="H13890" t="s">
        <v>297</v>
      </c>
      <c r="J13890" t="s">
        <v>14</v>
      </c>
      <c r="K13890">
        <v>46</v>
      </c>
      <c r="L13890" t="s">
        <v>22</v>
      </c>
    </row>
    <row r="13891" spans="1:12">
      <c r="A13891" t="e">
        <f ca="1">E00251528725821</f>
        <v>#NAME?</v>
      </c>
      <c r="B13891">
        <v>294</v>
      </c>
      <c r="C13891" t="s">
        <v>61</v>
      </c>
      <c r="D13891" s="1">
        <v>41704</v>
      </c>
      <c r="F13891">
        <v>3</v>
      </c>
      <c r="G13891">
        <v>7962</v>
      </c>
      <c r="H13891" t="s">
        <v>111</v>
      </c>
      <c r="J13891" t="s">
        <v>14</v>
      </c>
      <c r="K13891">
        <v>56</v>
      </c>
      <c r="L13891" t="s">
        <v>22</v>
      </c>
    </row>
    <row r="13892" spans="1:12">
      <c r="A13892" t="e">
        <f ca="1">E00251417952621</f>
        <v>#NAME?</v>
      </c>
      <c r="B13892">
        <v>66</v>
      </c>
      <c r="C13892" t="s">
        <v>134</v>
      </c>
      <c r="D13892" s="1">
        <v>42222</v>
      </c>
      <c r="F13892">
        <v>1</v>
      </c>
      <c r="G13892">
        <v>4019</v>
      </c>
      <c r="H13892" t="s">
        <v>26</v>
      </c>
      <c r="J13892" t="s">
        <v>14</v>
      </c>
      <c r="K13892">
        <v>48</v>
      </c>
      <c r="L13892" t="s">
        <v>15</v>
      </c>
    </row>
    <row r="13893" spans="1:12">
      <c r="A13893" t="e">
        <f ca="1">E00251524987321</f>
        <v>#NAME?</v>
      </c>
      <c r="B13893">
        <v>7208</v>
      </c>
      <c r="C13893" t="s">
        <v>625</v>
      </c>
      <c r="D13893" s="1">
        <v>42260</v>
      </c>
      <c r="F13893">
        <v>1</v>
      </c>
      <c r="G13893">
        <v>7292</v>
      </c>
      <c r="H13893" t="s">
        <v>189</v>
      </c>
      <c r="I13893" t="s">
        <v>148</v>
      </c>
      <c r="J13893" t="s">
        <v>57</v>
      </c>
      <c r="K13893">
        <v>56</v>
      </c>
      <c r="L13893" t="s">
        <v>15</v>
      </c>
    </row>
    <row r="13894" spans="1:12">
      <c r="A13894" t="e">
        <f ca="1">E00251427220121</f>
        <v>#NAME?</v>
      </c>
      <c r="B13894">
        <v>28</v>
      </c>
      <c r="C13894" t="s">
        <v>153</v>
      </c>
      <c r="D13894" s="1">
        <v>42046</v>
      </c>
      <c r="F13894">
        <v>1</v>
      </c>
      <c r="G13894">
        <v>30983</v>
      </c>
      <c r="H13894" t="s">
        <v>325</v>
      </c>
      <c r="J13894" t="s">
        <v>14</v>
      </c>
      <c r="K13894">
        <v>55</v>
      </c>
      <c r="L13894" t="s">
        <v>15</v>
      </c>
    </row>
    <row r="13895" spans="1:12">
      <c r="A13895" t="e">
        <f ca="1">E00251439831421</f>
        <v>#NAME?</v>
      </c>
      <c r="B13895">
        <v>468</v>
      </c>
      <c r="C13895" t="s">
        <v>721</v>
      </c>
      <c r="D13895" s="1">
        <v>42401</v>
      </c>
      <c r="F13895">
        <v>4</v>
      </c>
      <c r="G13895">
        <v>4779</v>
      </c>
      <c r="H13895" t="s">
        <v>231</v>
      </c>
      <c r="J13895" t="s">
        <v>14</v>
      </c>
      <c r="K13895">
        <v>41</v>
      </c>
      <c r="L13895" t="s">
        <v>15</v>
      </c>
    </row>
    <row r="13896" spans="1:12">
      <c r="A13896" t="e">
        <f ca="1">E00251439831421</f>
        <v>#NAME?</v>
      </c>
      <c r="B13896">
        <v>468</v>
      </c>
      <c r="C13896" t="s">
        <v>721</v>
      </c>
      <c r="D13896" s="1">
        <v>42838</v>
      </c>
      <c r="F13896">
        <v>2</v>
      </c>
      <c r="G13896">
        <v>4556</v>
      </c>
      <c r="H13896" t="s">
        <v>121</v>
      </c>
      <c r="J13896" t="s">
        <v>14</v>
      </c>
      <c r="K13896">
        <v>42</v>
      </c>
      <c r="L13896" t="s">
        <v>15</v>
      </c>
    </row>
    <row r="13897" spans="1:12">
      <c r="A13897" t="e">
        <f ca="1">E00251439831421</f>
        <v>#NAME?</v>
      </c>
      <c r="B13897">
        <v>468</v>
      </c>
      <c r="C13897" t="s">
        <v>721</v>
      </c>
      <c r="D13897" s="1">
        <v>42838</v>
      </c>
      <c r="F13897">
        <v>4</v>
      </c>
      <c r="G13897">
        <v>37205</v>
      </c>
      <c r="H13897" t="s">
        <v>191</v>
      </c>
      <c r="J13897" t="s">
        <v>14</v>
      </c>
      <c r="K13897">
        <v>42</v>
      </c>
      <c r="L13897" t="s">
        <v>15</v>
      </c>
    </row>
    <row r="13898" spans="1:12">
      <c r="A13898" t="e">
        <f ca="1">E00251439831421</f>
        <v>#NAME?</v>
      </c>
      <c r="B13898">
        <v>468</v>
      </c>
      <c r="C13898" t="s">
        <v>721</v>
      </c>
      <c r="D13898" s="1">
        <v>42838</v>
      </c>
      <c r="F13898">
        <v>5</v>
      </c>
      <c r="G13898">
        <v>3051</v>
      </c>
      <c r="H13898" t="s">
        <v>13</v>
      </c>
      <c r="J13898" t="s">
        <v>14</v>
      </c>
      <c r="K13898">
        <v>42</v>
      </c>
      <c r="L13898" t="s">
        <v>15</v>
      </c>
    </row>
    <row r="13899" spans="1:12">
      <c r="A13899" t="e">
        <f ca="1">E00251615167221</f>
        <v>#NAME?</v>
      </c>
      <c r="B13899">
        <v>1929</v>
      </c>
      <c r="C13899" t="s">
        <v>195</v>
      </c>
      <c r="D13899" s="1">
        <v>42445</v>
      </c>
      <c r="F13899">
        <v>6</v>
      </c>
      <c r="G13899">
        <v>30000</v>
      </c>
      <c r="H13899" t="s">
        <v>144</v>
      </c>
      <c r="J13899" t="s">
        <v>14</v>
      </c>
      <c r="K13899">
        <v>51</v>
      </c>
      <c r="L13899" t="s">
        <v>15</v>
      </c>
    </row>
    <row r="13900" spans="1:12">
      <c r="A13900" t="e">
        <f ca="1">E00251531964221</f>
        <v>#NAME?</v>
      </c>
      <c r="B13900">
        <v>494</v>
      </c>
      <c r="C13900" t="s">
        <v>63</v>
      </c>
      <c r="D13900" s="1">
        <v>41680</v>
      </c>
      <c r="F13900">
        <v>1</v>
      </c>
      <c r="G13900">
        <v>463</v>
      </c>
      <c r="H13900" t="s">
        <v>259</v>
      </c>
      <c r="J13900" t="s">
        <v>14</v>
      </c>
      <c r="K13900">
        <v>43</v>
      </c>
      <c r="L13900" t="s">
        <v>15</v>
      </c>
    </row>
    <row r="13901" spans="1:12">
      <c r="A13901" t="e">
        <f ca="1">E00251531964221</f>
        <v>#NAME?</v>
      </c>
      <c r="B13901">
        <v>6046</v>
      </c>
      <c r="C13901" t="s">
        <v>98</v>
      </c>
      <c r="D13901" s="1">
        <v>42596</v>
      </c>
      <c r="F13901">
        <v>1</v>
      </c>
      <c r="G13901">
        <v>6826</v>
      </c>
      <c r="H13901" t="s">
        <v>1342</v>
      </c>
      <c r="I13901" t="s">
        <v>56</v>
      </c>
      <c r="J13901" t="s">
        <v>57</v>
      </c>
      <c r="K13901">
        <v>45</v>
      </c>
      <c r="L13901" t="s">
        <v>15</v>
      </c>
    </row>
    <row r="13902" spans="1:12">
      <c r="A13902" t="e">
        <f ca="1">E00251524987321</f>
        <v>#NAME?</v>
      </c>
      <c r="B13902">
        <v>438</v>
      </c>
      <c r="C13902" t="s">
        <v>474</v>
      </c>
      <c r="D13902" s="1">
        <v>41719</v>
      </c>
      <c r="F13902">
        <v>3</v>
      </c>
      <c r="G13902">
        <v>25000</v>
      </c>
      <c r="H13902" t="s">
        <v>178</v>
      </c>
      <c r="J13902" t="s">
        <v>14</v>
      </c>
      <c r="K13902">
        <v>55</v>
      </c>
      <c r="L13902" t="s">
        <v>15</v>
      </c>
    </row>
    <row r="13903" spans="1:12">
      <c r="A13903" t="e">
        <f ca="1">E00251716576321</f>
        <v>#NAME?</v>
      </c>
      <c r="B13903">
        <v>494</v>
      </c>
      <c r="C13903" t="s">
        <v>63</v>
      </c>
      <c r="D13903" s="1">
        <v>42048</v>
      </c>
      <c r="F13903">
        <v>1</v>
      </c>
      <c r="G13903">
        <v>5198</v>
      </c>
      <c r="H13903" t="s">
        <v>200</v>
      </c>
      <c r="J13903" t="s">
        <v>14</v>
      </c>
      <c r="K13903">
        <v>62</v>
      </c>
      <c r="L13903" t="s">
        <v>15</v>
      </c>
    </row>
    <row r="13904" spans="1:12">
      <c r="A13904" t="e">
        <f ca="1">E00251615167221</f>
        <v>#NAME?</v>
      </c>
      <c r="B13904">
        <v>1929</v>
      </c>
      <c r="C13904" t="s">
        <v>195</v>
      </c>
      <c r="D13904" s="1">
        <v>41583</v>
      </c>
      <c r="F13904">
        <v>1</v>
      </c>
      <c r="G13904">
        <v>7969</v>
      </c>
      <c r="H13904" t="s">
        <v>87</v>
      </c>
      <c r="J13904" t="s">
        <v>14</v>
      </c>
      <c r="K13904">
        <v>49</v>
      </c>
      <c r="L13904" t="s">
        <v>22</v>
      </c>
    </row>
    <row r="13905" spans="1:12">
      <c r="A13905" t="e">
        <f ca="1">E00251528052721</f>
        <v>#NAME?</v>
      </c>
      <c r="B13905">
        <v>66</v>
      </c>
      <c r="C13905" t="s">
        <v>134</v>
      </c>
      <c r="D13905" s="1">
        <v>42927</v>
      </c>
      <c r="F13905">
        <v>1</v>
      </c>
      <c r="G13905">
        <v>27800</v>
      </c>
      <c r="H13905" t="s">
        <v>145</v>
      </c>
      <c r="J13905" t="s">
        <v>14</v>
      </c>
      <c r="K13905">
        <v>41</v>
      </c>
      <c r="L13905" t="s">
        <v>15</v>
      </c>
    </row>
    <row r="13906" spans="1:12">
      <c r="A13906" t="e">
        <f ca="1">E00251439831421</f>
        <v>#NAME?</v>
      </c>
      <c r="B13906">
        <v>468</v>
      </c>
      <c r="C13906" t="s">
        <v>721</v>
      </c>
      <c r="D13906" s="1">
        <v>42396</v>
      </c>
      <c r="F13906">
        <v>4</v>
      </c>
      <c r="G13906">
        <v>4779</v>
      </c>
      <c r="H13906" t="s">
        <v>231</v>
      </c>
      <c r="J13906" t="s">
        <v>14</v>
      </c>
      <c r="K13906">
        <v>41</v>
      </c>
      <c r="L13906" t="s">
        <v>15</v>
      </c>
    </row>
    <row r="13907" spans="1:12">
      <c r="A13907" t="e">
        <f ca="1">E00251439746321</f>
        <v>#NAME?</v>
      </c>
      <c r="B13907">
        <v>297</v>
      </c>
      <c r="C13907" t="s">
        <v>411</v>
      </c>
      <c r="D13907" s="1">
        <v>41519</v>
      </c>
      <c r="F13907">
        <v>2</v>
      </c>
      <c r="G13907">
        <v>5369</v>
      </c>
      <c r="H13907" t="s">
        <v>253</v>
      </c>
      <c r="J13907" t="s">
        <v>14</v>
      </c>
      <c r="K13907">
        <v>61</v>
      </c>
      <c r="L13907" t="s">
        <v>15</v>
      </c>
    </row>
    <row r="13908" spans="1:12">
      <c r="A13908" t="e">
        <f ca="1">E00251430251921</f>
        <v>#NAME?</v>
      </c>
      <c r="B13908">
        <v>7504</v>
      </c>
      <c r="C13908" t="s">
        <v>162</v>
      </c>
      <c r="D13908" s="1">
        <v>41960</v>
      </c>
      <c r="F13908">
        <v>1</v>
      </c>
      <c r="G13908">
        <v>3004</v>
      </c>
      <c r="H13908" t="s">
        <v>104</v>
      </c>
      <c r="J13908" t="s">
        <v>14</v>
      </c>
      <c r="K13908">
        <v>53</v>
      </c>
      <c r="L13908" t="s">
        <v>15</v>
      </c>
    </row>
    <row r="13909" spans="1:12">
      <c r="A13909" t="e">
        <f ca="1">E00251528725821</f>
        <v>#NAME?</v>
      </c>
      <c r="B13909">
        <v>290</v>
      </c>
      <c r="C13909" t="s">
        <v>449</v>
      </c>
      <c r="D13909" s="1">
        <v>40990</v>
      </c>
      <c r="F13909">
        <v>1</v>
      </c>
      <c r="G13909">
        <v>5651</v>
      </c>
      <c r="H13909" t="s">
        <v>617</v>
      </c>
      <c r="J13909" t="s">
        <v>14</v>
      </c>
      <c r="K13909">
        <v>54</v>
      </c>
      <c r="L13909" t="s">
        <v>15</v>
      </c>
    </row>
    <row r="13910" spans="1:12">
      <c r="A13910" t="e">
        <f ca="1">E00251528725821</f>
        <v>#NAME?</v>
      </c>
      <c r="B13910">
        <v>294</v>
      </c>
      <c r="C13910" t="s">
        <v>61</v>
      </c>
      <c r="D13910" s="1">
        <v>41704</v>
      </c>
      <c r="F13910">
        <v>5</v>
      </c>
      <c r="G13910">
        <v>4781</v>
      </c>
      <c r="H13910" t="s">
        <v>798</v>
      </c>
      <c r="J13910" t="s">
        <v>14</v>
      </c>
      <c r="K13910">
        <v>56</v>
      </c>
      <c r="L13910" t="s">
        <v>15</v>
      </c>
    </row>
    <row r="13911" spans="1:12">
      <c r="A13911" t="e">
        <f ca="1">E00251615167221</f>
        <v>#NAME?</v>
      </c>
      <c r="B13911">
        <v>1929</v>
      </c>
      <c r="C13911" t="s">
        <v>195</v>
      </c>
      <c r="D13911" s="1">
        <v>41806</v>
      </c>
      <c r="F13911">
        <v>6</v>
      </c>
      <c r="G13911">
        <v>51889</v>
      </c>
      <c r="H13911" t="s">
        <v>256</v>
      </c>
      <c r="J13911" t="s">
        <v>14</v>
      </c>
      <c r="K13911">
        <v>50</v>
      </c>
      <c r="L13911" t="s">
        <v>15</v>
      </c>
    </row>
    <row r="13912" spans="1:12">
      <c r="A13912" t="e">
        <f ca="1">E00251524987321</f>
        <v>#NAME?</v>
      </c>
      <c r="B13912">
        <v>438</v>
      </c>
      <c r="C13912" t="s">
        <v>474</v>
      </c>
      <c r="D13912" s="1">
        <v>41745</v>
      </c>
      <c r="F13912">
        <v>4</v>
      </c>
      <c r="G13912">
        <v>4019</v>
      </c>
      <c r="H13912" t="s">
        <v>26</v>
      </c>
      <c r="J13912" t="s">
        <v>14</v>
      </c>
      <c r="K13912">
        <v>55</v>
      </c>
      <c r="L13912" t="s">
        <v>15</v>
      </c>
    </row>
    <row r="13913" spans="1:12">
      <c r="A13913" t="e">
        <f ca="1">E00251427220121</f>
        <v>#NAME?</v>
      </c>
      <c r="B13913">
        <v>28</v>
      </c>
      <c r="C13913" t="s">
        <v>153</v>
      </c>
      <c r="D13913" s="1">
        <v>41187</v>
      </c>
      <c r="F13913">
        <v>1</v>
      </c>
      <c r="G13913">
        <v>4019</v>
      </c>
      <c r="H13913" t="s">
        <v>26</v>
      </c>
      <c r="J13913" t="s">
        <v>14</v>
      </c>
      <c r="K13913">
        <v>52</v>
      </c>
      <c r="L13913" t="s">
        <v>15</v>
      </c>
    </row>
    <row r="13914" spans="1:12">
      <c r="A13914" t="e">
        <f ca="1">E00251524987321</f>
        <v>#NAME?</v>
      </c>
      <c r="B13914">
        <v>7208</v>
      </c>
      <c r="C13914" t="s">
        <v>625</v>
      </c>
      <c r="D13914" s="1">
        <v>42427</v>
      </c>
      <c r="F13914">
        <v>1</v>
      </c>
      <c r="G13914">
        <v>7242</v>
      </c>
      <c r="H13914" t="s">
        <v>93</v>
      </c>
      <c r="I13914" t="s">
        <v>148</v>
      </c>
      <c r="J13914" t="s">
        <v>57</v>
      </c>
      <c r="K13914">
        <v>57</v>
      </c>
      <c r="L13914" t="s">
        <v>15</v>
      </c>
    </row>
    <row r="13915" spans="1:12">
      <c r="A13915" t="e">
        <f ca="1">E00251716576321</f>
        <v>#NAME?</v>
      </c>
      <c r="B13915">
        <v>494</v>
      </c>
      <c r="C13915" t="s">
        <v>63</v>
      </c>
      <c r="D13915" s="1">
        <v>42108</v>
      </c>
      <c r="F13915">
        <v>1</v>
      </c>
      <c r="G13915">
        <v>25000</v>
      </c>
      <c r="H13915" t="s">
        <v>178</v>
      </c>
      <c r="J13915" t="s">
        <v>14</v>
      </c>
      <c r="K13915">
        <v>62</v>
      </c>
      <c r="L13915" t="s">
        <v>15</v>
      </c>
    </row>
    <row r="13916" spans="1:12">
      <c r="A13916" t="e">
        <f ca="1">E00251439947821</f>
        <v>#NAME?</v>
      </c>
      <c r="B13916">
        <v>165</v>
      </c>
      <c r="C13916" t="s">
        <v>461</v>
      </c>
      <c r="D13916" s="1">
        <v>42607</v>
      </c>
      <c r="F13916">
        <v>1</v>
      </c>
      <c r="G13916">
        <v>72690</v>
      </c>
      <c r="H13916" t="s">
        <v>363</v>
      </c>
      <c r="J13916" t="s">
        <v>14</v>
      </c>
      <c r="K13916">
        <v>51</v>
      </c>
      <c r="L13916" t="s">
        <v>15</v>
      </c>
    </row>
    <row r="13917" spans="1:12">
      <c r="A13917" t="e">
        <f ca="1">E00251510813021</f>
        <v>#NAME?</v>
      </c>
      <c r="B13917">
        <v>105</v>
      </c>
      <c r="C13917" t="s">
        <v>682</v>
      </c>
      <c r="D13917" s="1">
        <v>42698</v>
      </c>
      <c r="F13917">
        <v>1</v>
      </c>
      <c r="G13917">
        <v>2809</v>
      </c>
      <c r="H13917" t="s">
        <v>90</v>
      </c>
      <c r="J13917" t="s">
        <v>14</v>
      </c>
      <c r="K13917">
        <v>48</v>
      </c>
      <c r="L13917" t="s">
        <v>15</v>
      </c>
    </row>
    <row r="13918" spans="1:12">
      <c r="A13918" t="e">
        <f ca="1">E00251439947821</f>
        <v>#NAME?</v>
      </c>
      <c r="B13918">
        <v>165</v>
      </c>
      <c r="C13918" t="s">
        <v>461</v>
      </c>
      <c r="D13918" s="1">
        <v>42907</v>
      </c>
      <c r="F13918">
        <v>1</v>
      </c>
      <c r="G13918">
        <v>52333</v>
      </c>
      <c r="H13918" t="s">
        <v>1078</v>
      </c>
      <c r="J13918" t="s">
        <v>14</v>
      </c>
      <c r="K13918">
        <v>52</v>
      </c>
      <c r="L13918" t="s">
        <v>15</v>
      </c>
    </row>
    <row r="13919" spans="1:12">
      <c r="A13919" t="e">
        <f ca="1">E00251417952621</f>
        <v>#NAME?</v>
      </c>
      <c r="B13919">
        <v>66</v>
      </c>
      <c r="C13919" t="s">
        <v>134</v>
      </c>
      <c r="D13919" s="1">
        <v>42396</v>
      </c>
      <c r="F13919">
        <v>2</v>
      </c>
      <c r="G13919">
        <v>4019</v>
      </c>
      <c r="H13919" t="s">
        <v>26</v>
      </c>
      <c r="J13919" t="s">
        <v>14</v>
      </c>
      <c r="K13919">
        <v>49</v>
      </c>
      <c r="L13919" t="s">
        <v>15</v>
      </c>
    </row>
    <row r="13920" spans="1:12">
      <c r="A13920" t="e">
        <f ca="1">E00251432340321</f>
        <v>#NAME?</v>
      </c>
      <c r="B13920">
        <v>448</v>
      </c>
      <c r="C13920" t="s">
        <v>112</v>
      </c>
      <c r="D13920" s="1">
        <v>43081</v>
      </c>
      <c r="F13920">
        <v>4</v>
      </c>
      <c r="G13920">
        <v>27800</v>
      </c>
      <c r="H13920" t="s">
        <v>145</v>
      </c>
      <c r="J13920" t="s">
        <v>14</v>
      </c>
      <c r="K13920">
        <v>57</v>
      </c>
      <c r="L13920" t="s">
        <v>15</v>
      </c>
    </row>
    <row r="13921" spans="1:12">
      <c r="A13921" t="e">
        <f ca="1">E00251524987321</f>
        <v>#NAME?</v>
      </c>
      <c r="B13921">
        <v>7208</v>
      </c>
      <c r="C13921" t="s">
        <v>625</v>
      </c>
      <c r="D13921" s="1">
        <v>42007</v>
      </c>
      <c r="F13921">
        <v>3</v>
      </c>
      <c r="G13921">
        <v>4019</v>
      </c>
      <c r="H13921" t="s">
        <v>26</v>
      </c>
      <c r="I13921" t="s">
        <v>148</v>
      </c>
      <c r="J13921" t="s">
        <v>57</v>
      </c>
      <c r="K13921">
        <v>55</v>
      </c>
      <c r="L13921" t="s">
        <v>15</v>
      </c>
    </row>
    <row r="13922" spans="1:12">
      <c r="A13922" t="e">
        <f ca="1">E00251537880321</f>
        <v>#NAME?</v>
      </c>
      <c r="B13922">
        <v>282</v>
      </c>
      <c r="C13922" t="s">
        <v>724</v>
      </c>
      <c r="D13922" s="1">
        <v>41235</v>
      </c>
      <c r="F13922">
        <v>2</v>
      </c>
      <c r="G13922">
        <v>53550</v>
      </c>
      <c r="H13922" t="s">
        <v>345</v>
      </c>
      <c r="J13922" t="s">
        <v>14</v>
      </c>
      <c r="K13922">
        <v>39</v>
      </c>
      <c r="L13922" t="s">
        <v>15</v>
      </c>
    </row>
    <row r="13923" spans="1:12">
      <c r="A13923" t="e">
        <f ca="1">E00251524987321</f>
        <v>#NAME?</v>
      </c>
      <c r="B13923">
        <v>438</v>
      </c>
      <c r="C13923" t="s">
        <v>474</v>
      </c>
      <c r="D13923" s="1">
        <v>41732</v>
      </c>
      <c r="F13923">
        <v>2</v>
      </c>
      <c r="G13923">
        <v>4019</v>
      </c>
      <c r="H13923" t="s">
        <v>26</v>
      </c>
      <c r="J13923" t="s">
        <v>14</v>
      </c>
      <c r="K13923">
        <v>55</v>
      </c>
      <c r="L13923" t="s">
        <v>15</v>
      </c>
    </row>
    <row r="13924" spans="1:12">
      <c r="A13924" t="e">
        <f ca="1">E00251524987321</f>
        <v>#NAME?</v>
      </c>
      <c r="B13924">
        <v>438</v>
      </c>
      <c r="C13924" t="s">
        <v>474</v>
      </c>
      <c r="D13924" s="1">
        <v>42941</v>
      </c>
      <c r="F13924">
        <v>1</v>
      </c>
      <c r="G13924">
        <v>25000</v>
      </c>
      <c r="H13924" t="s">
        <v>178</v>
      </c>
      <c r="J13924" t="s">
        <v>14</v>
      </c>
      <c r="K13924">
        <v>58</v>
      </c>
      <c r="L13924" t="s">
        <v>15</v>
      </c>
    </row>
    <row r="13925" spans="1:12">
      <c r="A13925" t="e">
        <f ca="1">E00251715048221</f>
        <v>#NAME?</v>
      </c>
      <c r="B13925">
        <v>65</v>
      </c>
      <c r="C13925" t="s">
        <v>713</v>
      </c>
      <c r="D13925" s="1">
        <v>42508</v>
      </c>
      <c r="F13925">
        <v>1</v>
      </c>
      <c r="G13925">
        <v>2448</v>
      </c>
      <c r="H13925" t="s">
        <v>19</v>
      </c>
      <c r="J13925" t="s">
        <v>14</v>
      </c>
      <c r="K13925">
        <v>48</v>
      </c>
      <c r="L13925" t="s">
        <v>15</v>
      </c>
    </row>
    <row r="13926" spans="1:12">
      <c r="A13926" t="e">
        <f ca="1">E00251715048221</f>
        <v>#NAME?</v>
      </c>
      <c r="B13926">
        <v>65</v>
      </c>
      <c r="C13926" t="s">
        <v>713</v>
      </c>
      <c r="D13926" s="1">
        <v>42719</v>
      </c>
      <c r="F13926">
        <v>2</v>
      </c>
      <c r="G13926">
        <v>2448</v>
      </c>
      <c r="H13926" t="s">
        <v>19</v>
      </c>
      <c r="J13926" t="s">
        <v>14</v>
      </c>
      <c r="K13926">
        <v>48</v>
      </c>
      <c r="L13926" t="s">
        <v>15</v>
      </c>
    </row>
    <row r="13927" spans="1:12">
      <c r="A13927" t="e">
        <f ca="1">E00251528052721</f>
        <v>#NAME?</v>
      </c>
      <c r="B13927">
        <v>1097</v>
      </c>
      <c r="C13927" t="s">
        <v>722</v>
      </c>
      <c r="D13927" s="1">
        <v>41970</v>
      </c>
      <c r="F13927">
        <v>2</v>
      </c>
      <c r="G13927">
        <v>27800</v>
      </c>
      <c r="H13927" t="s">
        <v>145</v>
      </c>
      <c r="J13927" t="s">
        <v>14</v>
      </c>
      <c r="K13927">
        <v>39</v>
      </c>
      <c r="L13927" t="s">
        <v>15</v>
      </c>
    </row>
    <row r="13928" spans="1:12">
      <c r="A13928" t="e">
        <f ca="1">E00251439831421</f>
        <v>#NAME?</v>
      </c>
      <c r="B13928">
        <v>468</v>
      </c>
      <c r="C13928" t="s">
        <v>721</v>
      </c>
      <c r="D13928" s="1">
        <v>42583</v>
      </c>
      <c r="F13928">
        <v>3</v>
      </c>
      <c r="G13928">
        <v>37205</v>
      </c>
      <c r="H13928" t="s">
        <v>191</v>
      </c>
      <c r="J13928" t="s">
        <v>14</v>
      </c>
      <c r="K13928">
        <v>41</v>
      </c>
      <c r="L13928" t="s">
        <v>15</v>
      </c>
    </row>
    <row r="13929" spans="1:12">
      <c r="A13929" t="e">
        <f ca="1">E00251430251921</f>
        <v>#NAME?</v>
      </c>
      <c r="B13929">
        <v>498</v>
      </c>
      <c r="C13929" t="s">
        <v>591</v>
      </c>
      <c r="D13929" s="1">
        <v>42648</v>
      </c>
      <c r="F13929">
        <v>2</v>
      </c>
      <c r="G13929">
        <v>1619</v>
      </c>
      <c r="H13929" t="s">
        <v>835</v>
      </c>
      <c r="J13929" t="s">
        <v>14</v>
      </c>
      <c r="K13929">
        <v>55</v>
      </c>
      <c r="L13929" t="s">
        <v>15</v>
      </c>
    </row>
    <row r="13930" spans="1:12">
      <c r="A13930" t="e">
        <f ca="1">E00251430251921</f>
        <v>#NAME?</v>
      </c>
      <c r="B13930">
        <v>502</v>
      </c>
      <c r="C13930" t="s">
        <v>172</v>
      </c>
      <c r="D13930" s="1">
        <v>41081</v>
      </c>
      <c r="F13930">
        <v>2</v>
      </c>
      <c r="G13930">
        <v>8448</v>
      </c>
      <c r="H13930" t="s">
        <v>718</v>
      </c>
      <c r="J13930" t="s">
        <v>14</v>
      </c>
      <c r="K13930">
        <v>51</v>
      </c>
      <c r="L13930" t="s">
        <v>15</v>
      </c>
    </row>
    <row r="13931" spans="1:12">
      <c r="A13931" t="e">
        <f ca="1">E00251427220121</f>
        <v>#NAME?</v>
      </c>
      <c r="B13931">
        <v>28</v>
      </c>
      <c r="C13931" t="s">
        <v>153</v>
      </c>
      <c r="D13931" s="1">
        <v>41550</v>
      </c>
      <c r="F13931">
        <v>4</v>
      </c>
      <c r="G13931">
        <v>4019</v>
      </c>
      <c r="H13931" t="s">
        <v>26</v>
      </c>
      <c r="J13931" t="s">
        <v>14</v>
      </c>
      <c r="K13931">
        <v>53</v>
      </c>
      <c r="L13931" t="s">
        <v>15</v>
      </c>
    </row>
    <row r="13932" spans="1:12">
      <c r="A13932" t="e">
        <f ca="1">E00251427220121</f>
        <v>#NAME?</v>
      </c>
      <c r="B13932">
        <v>28</v>
      </c>
      <c r="C13932" t="s">
        <v>153</v>
      </c>
      <c r="D13932" s="1">
        <v>42409</v>
      </c>
      <c r="F13932">
        <v>1</v>
      </c>
      <c r="G13932">
        <v>4871</v>
      </c>
      <c r="H13932" t="s">
        <v>125</v>
      </c>
      <c r="J13932" t="s">
        <v>14</v>
      </c>
      <c r="K13932">
        <v>56</v>
      </c>
      <c r="L13932" t="s">
        <v>15</v>
      </c>
    </row>
    <row r="13933" spans="1:12">
      <c r="A13933" t="e">
        <f ca="1">E00251617666221</f>
        <v>#NAME?</v>
      </c>
      <c r="B13933">
        <v>6046</v>
      </c>
      <c r="C13933" t="s">
        <v>98</v>
      </c>
      <c r="D13933" s="1">
        <v>42377</v>
      </c>
      <c r="E13933">
        <v>0</v>
      </c>
      <c r="F13933">
        <v>1</v>
      </c>
      <c r="G13933">
        <v>6243</v>
      </c>
      <c r="H13933" t="s">
        <v>1343</v>
      </c>
      <c r="J13933" t="s">
        <v>34</v>
      </c>
      <c r="K13933">
        <v>40</v>
      </c>
      <c r="L13933" t="s">
        <v>15</v>
      </c>
    </row>
    <row r="13934" spans="1:12">
      <c r="A13934" t="e">
        <f ca="1">E00251713652521</f>
        <v>#NAME?</v>
      </c>
      <c r="B13934">
        <v>5994</v>
      </c>
      <c r="C13934" t="s">
        <v>311</v>
      </c>
      <c r="D13934" s="1">
        <v>42819</v>
      </c>
      <c r="F13934">
        <v>2</v>
      </c>
      <c r="G13934">
        <v>9221</v>
      </c>
      <c r="H13934" t="s">
        <v>269</v>
      </c>
      <c r="I13934" t="s">
        <v>56</v>
      </c>
      <c r="J13934" t="s">
        <v>57</v>
      </c>
      <c r="K13934">
        <v>44</v>
      </c>
      <c r="L13934" t="s">
        <v>15</v>
      </c>
    </row>
    <row r="13935" spans="1:12">
      <c r="A13935" t="e">
        <f ca="1">E00251512648621</f>
        <v>#NAME?</v>
      </c>
      <c r="B13935">
        <v>62</v>
      </c>
      <c r="C13935" t="s">
        <v>20</v>
      </c>
      <c r="D13935" s="1">
        <v>41190</v>
      </c>
      <c r="F13935">
        <v>2</v>
      </c>
      <c r="G13935">
        <v>4019</v>
      </c>
      <c r="H13935" t="s">
        <v>26</v>
      </c>
      <c r="J13935" t="s">
        <v>14</v>
      </c>
      <c r="K13935">
        <v>45</v>
      </c>
      <c r="L13935" t="s">
        <v>15</v>
      </c>
    </row>
    <row r="13936" spans="1:12">
      <c r="A13936" t="e">
        <f ca="1">E00251615167221</f>
        <v>#NAME?</v>
      </c>
      <c r="B13936">
        <v>1929</v>
      </c>
      <c r="C13936" t="s">
        <v>195</v>
      </c>
      <c r="D13936" s="1">
        <v>40996</v>
      </c>
      <c r="F13936">
        <v>1</v>
      </c>
      <c r="G13936">
        <v>2724</v>
      </c>
      <c r="H13936" t="s">
        <v>73</v>
      </c>
      <c r="J13936" t="s">
        <v>14</v>
      </c>
      <c r="K13936">
        <v>47</v>
      </c>
      <c r="L13936" t="s">
        <v>15</v>
      </c>
    </row>
    <row r="13937" spans="1:12">
      <c r="A13937" t="e">
        <f ca="1">E00251615167221</f>
        <v>#NAME?</v>
      </c>
      <c r="B13937">
        <v>1929</v>
      </c>
      <c r="C13937" t="s">
        <v>195</v>
      </c>
      <c r="D13937" s="1">
        <v>41829</v>
      </c>
      <c r="F13937">
        <v>3</v>
      </c>
      <c r="G13937">
        <v>7243</v>
      </c>
      <c r="H13937" t="s">
        <v>42</v>
      </c>
      <c r="J13937" t="s">
        <v>14</v>
      </c>
      <c r="K13937">
        <v>50</v>
      </c>
      <c r="L13937" t="s">
        <v>15</v>
      </c>
    </row>
    <row r="13938" spans="1:12">
      <c r="A13938" t="e">
        <f ca="1">E00251615167221</f>
        <v>#NAME?</v>
      </c>
      <c r="B13938">
        <v>1929</v>
      </c>
      <c r="C13938" t="s">
        <v>195</v>
      </c>
      <c r="D13938" s="1">
        <v>42062</v>
      </c>
      <c r="F13938">
        <v>1</v>
      </c>
      <c r="G13938">
        <v>3804</v>
      </c>
      <c r="H13938" t="s">
        <v>71</v>
      </c>
      <c r="J13938" t="s">
        <v>14</v>
      </c>
      <c r="K13938">
        <v>50</v>
      </c>
      <c r="L13938" t="s">
        <v>15</v>
      </c>
    </row>
    <row r="13939" spans="1:12">
      <c r="A13939" t="e">
        <f ca="1">E00251715048221</f>
        <v>#NAME?</v>
      </c>
      <c r="B13939">
        <v>65</v>
      </c>
      <c r="C13939" t="s">
        <v>713</v>
      </c>
      <c r="D13939" s="1">
        <v>42464</v>
      </c>
      <c r="F13939">
        <v>1</v>
      </c>
      <c r="G13939">
        <v>37991</v>
      </c>
      <c r="H13939" t="s">
        <v>851</v>
      </c>
      <c r="J13939" t="s">
        <v>14</v>
      </c>
      <c r="K13939">
        <v>47</v>
      </c>
      <c r="L13939" t="s">
        <v>15</v>
      </c>
    </row>
    <row r="13940" spans="1:12">
      <c r="A13940" t="e">
        <f ca="1">E00251524987321</f>
        <v>#NAME?</v>
      </c>
      <c r="B13940">
        <v>438</v>
      </c>
      <c r="C13940" t="s">
        <v>474</v>
      </c>
      <c r="D13940" s="1">
        <v>41453</v>
      </c>
      <c r="F13940">
        <v>1</v>
      </c>
      <c r="G13940">
        <v>3540</v>
      </c>
      <c r="H13940" t="s">
        <v>436</v>
      </c>
      <c r="J13940" t="s">
        <v>14</v>
      </c>
      <c r="K13940">
        <v>54</v>
      </c>
      <c r="L13940" t="s">
        <v>15</v>
      </c>
    </row>
    <row r="13941" spans="1:12">
      <c r="A13941" t="e">
        <f ca="1">E00251429162721</f>
        <v>#NAME?</v>
      </c>
      <c r="B13941">
        <v>285</v>
      </c>
      <c r="C13941" t="s">
        <v>117</v>
      </c>
      <c r="D13941" s="1">
        <v>42234</v>
      </c>
      <c r="F13941">
        <v>1</v>
      </c>
      <c r="G13941">
        <v>490</v>
      </c>
      <c r="H13941" t="s">
        <v>203</v>
      </c>
      <c r="J13941" t="s">
        <v>14</v>
      </c>
      <c r="K13941">
        <v>58</v>
      </c>
      <c r="L13941" t="s">
        <v>15</v>
      </c>
    </row>
    <row r="13942" spans="1:12">
      <c r="A13942" t="e">
        <f ca="1">E00251617666221</f>
        <v>#NAME?</v>
      </c>
      <c r="B13942">
        <v>6156</v>
      </c>
      <c r="C13942" t="s">
        <v>352</v>
      </c>
      <c r="D13942" s="1">
        <v>41940</v>
      </c>
      <c r="F13942">
        <v>1</v>
      </c>
      <c r="G13942">
        <v>3019</v>
      </c>
      <c r="H13942" t="s">
        <v>441</v>
      </c>
      <c r="J13942" t="s">
        <v>14</v>
      </c>
      <c r="K13942">
        <v>39</v>
      </c>
      <c r="L13942" t="s">
        <v>15</v>
      </c>
    </row>
    <row r="13943" spans="1:12">
      <c r="A13943" t="e">
        <f ca="1">E00251432157821</f>
        <v>#NAME?</v>
      </c>
      <c r="B13943">
        <v>497</v>
      </c>
      <c r="C13943" t="s">
        <v>141</v>
      </c>
      <c r="D13943" s="1">
        <v>41338</v>
      </c>
      <c r="F13943">
        <v>1</v>
      </c>
      <c r="G13943">
        <v>25000</v>
      </c>
      <c r="H13943" t="s">
        <v>178</v>
      </c>
      <c r="J13943" t="s">
        <v>14</v>
      </c>
      <c r="K13943">
        <v>60</v>
      </c>
      <c r="L13943" t="s">
        <v>15</v>
      </c>
    </row>
    <row r="13944" spans="1:12">
      <c r="A13944" t="e">
        <f ca="1">E00251518890621</f>
        <v>#NAME?</v>
      </c>
      <c r="B13944">
        <v>290</v>
      </c>
      <c r="C13944" t="s">
        <v>449</v>
      </c>
      <c r="D13944" s="1">
        <v>42685</v>
      </c>
      <c r="F13944">
        <v>3</v>
      </c>
      <c r="G13944">
        <v>7992</v>
      </c>
      <c r="H13944" t="s">
        <v>113</v>
      </c>
      <c r="J13944" t="s">
        <v>14</v>
      </c>
      <c r="K13944">
        <v>61</v>
      </c>
      <c r="L13944" t="s">
        <v>22</v>
      </c>
    </row>
    <row r="13945" spans="1:12">
      <c r="A13945" t="e">
        <f ca="1">E00251518890621</f>
        <v>#NAME?</v>
      </c>
      <c r="B13945">
        <v>290</v>
      </c>
      <c r="C13945" t="s">
        <v>449</v>
      </c>
      <c r="D13945" s="1">
        <v>43003</v>
      </c>
      <c r="F13945">
        <v>2</v>
      </c>
      <c r="G13945">
        <v>60090</v>
      </c>
      <c r="H13945" t="s">
        <v>181</v>
      </c>
      <c r="J13945" t="s">
        <v>14</v>
      </c>
      <c r="K13945">
        <v>62</v>
      </c>
      <c r="L13945" t="s">
        <v>15</v>
      </c>
    </row>
    <row r="13946" spans="1:12">
      <c r="A13946" t="e">
        <f ca="1">E00251512504921</f>
        <v>#NAME?</v>
      </c>
      <c r="B13946">
        <v>47</v>
      </c>
      <c r="C13946" t="s">
        <v>494</v>
      </c>
      <c r="D13946" s="1">
        <v>41548</v>
      </c>
      <c r="F13946">
        <v>2</v>
      </c>
      <c r="G13946">
        <v>5693</v>
      </c>
      <c r="H13946" t="s">
        <v>358</v>
      </c>
      <c r="J13946" t="s">
        <v>14</v>
      </c>
      <c r="K13946">
        <v>50</v>
      </c>
      <c r="L13946" t="s">
        <v>15</v>
      </c>
    </row>
    <row r="13947" spans="1:12">
      <c r="A13947" t="e">
        <f ca="1">E00251512504921</f>
        <v>#NAME?</v>
      </c>
      <c r="B13947">
        <v>47</v>
      </c>
      <c r="C13947" t="s">
        <v>494</v>
      </c>
      <c r="D13947" s="1">
        <v>41954</v>
      </c>
      <c r="F13947">
        <v>1</v>
      </c>
      <c r="G13947">
        <v>4019</v>
      </c>
      <c r="H13947" t="s">
        <v>26</v>
      </c>
      <c r="J13947" t="s">
        <v>14</v>
      </c>
      <c r="K13947">
        <v>52</v>
      </c>
      <c r="L13947" t="s">
        <v>15</v>
      </c>
    </row>
    <row r="13948" spans="1:12">
      <c r="A13948" t="e">
        <f ca="1">E00251512504921</f>
        <v>#NAME?</v>
      </c>
      <c r="B13948">
        <v>47</v>
      </c>
      <c r="C13948" t="s">
        <v>494</v>
      </c>
      <c r="D13948" s="1">
        <v>41954</v>
      </c>
      <c r="F13948">
        <v>3</v>
      </c>
      <c r="G13948">
        <v>49120</v>
      </c>
      <c r="H13948" t="s">
        <v>168</v>
      </c>
      <c r="J13948" t="s">
        <v>14</v>
      </c>
      <c r="K13948">
        <v>52</v>
      </c>
      <c r="L13948" t="s">
        <v>15</v>
      </c>
    </row>
    <row r="13949" spans="1:12">
      <c r="A13949" t="e">
        <f ca="1">E00251513253421</f>
        <v>#NAME?</v>
      </c>
      <c r="B13949">
        <v>470</v>
      </c>
      <c r="C13949" t="s">
        <v>457</v>
      </c>
      <c r="D13949" s="1">
        <v>42157</v>
      </c>
      <c r="F13949">
        <v>1</v>
      </c>
      <c r="G13949">
        <v>55090</v>
      </c>
      <c r="H13949" t="s">
        <v>400</v>
      </c>
      <c r="J13949" t="s">
        <v>14</v>
      </c>
      <c r="K13949">
        <v>49</v>
      </c>
      <c r="L13949" t="s">
        <v>15</v>
      </c>
    </row>
    <row r="13950" spans="1:12">
      <c r="A13950" t="e">
        <f ca="1">E00251513253421</f>
        <v>#NAME?</v>
      </c>
      <c r="B13950">
        <v>470</v>
      </c>
      <c r="C13950" t="s">
        <v>457</v>
      </c>
      <c r="D13950" s="1">
        <v>42963</v>
      </c>
      <c r="F13950">
        <v>1</v>
      </c>
      <c r="G13950">
        <v>72690</v>
      </c>
      <c r="H13950" t="s">
        <v>363</v>
      </c>
      <c r="J13950" t="s">
        <v>14</v>
      </c>
      <c r="K13950">
        <v>52</v>
      </c>
      <c r="L13950" t="s">
        <v>15</v>
      </c>
    </row>
    <row r="13951" spans="1:12">
      <c r="A13951" t="e">
        <f ca="1">E00251531526821</f>
        <v>#NAME?</v>
      </c>
      <c r="B13951">
        <v>701</v>
      </c>
      <c r="C13951" t="s">
        <v>72</v>
      </c>
      <c r="D13951" s="1">
        <v>41485</v>
      </c>
      <c r="F13951">
        <v>1</v>
      </c>
      <c r="G13951">
        <v>3899</v>
      </c>
      <c r="H13951" t="s">
        <v>264</v>
      </c>
      <c r="J13951" t="s">
        <v>14</v>
      </c>
      <c r="K13951">
        <v>55</v>
      </c>
      <c r="L13951" t="s">
        <v>15</v>
      </c>
    </row>
    <row r="13952" spans="1:12">
      <c r="A13952" t="e">
        <f ca="1">E00251531526821</f>
        <v>#NAME?</v>
      </c>
      <c r="B13952">
        <v>701</v>
      </c>
      <c r="C13952" t="s">
        <v>72</v>
      </c>
      <c r="D13952" s="1">
        <v>41485</v>
      </c>
      <c r="F13952">
        <v>2</v>
      </c>
      <c r="G13952">
        <v>3051</v>
      </c>
      <c r="H13952" t="s">
        <v>13</v>
      </c>
      <c r="J13952" t="s">
        <v>14</v>
      </c>
      <c r="K13952">
        <v>55</v>
      </c>
      <c r="L13952" t="s">
        <v>15</v>
      </c>
    </row>
    <row r="13953" spans="1:12">
      <c r="A13953" t="e">
        <f ca="1">E00251626527921</f>
        <v>#NAME?</v>
      </c>
      <c r="B13953">
        <v>695</v>
      </c>
      <c r="C13953" t="s">
        <v>257</v>
      </c>
      <c r="D13953" s="1">
        <v>42153</v>
      </c>
      <c r="F13953">
        <v>2</v>
      </c>
      <c r="G13953">
        <v>7295</v>
      </c>
      <c r="H13953" t="s">
        <v>76</v>
      </c>
      <c r="J13953" t="s">
        <v>14</v>
      </c>
      <c r="K13953">
        <v>41</v>
      </c>
      <c r="L13953" t="s">
        <v>15</v>
      </c>
    </row>
    <row r="13954" spans="1:12">
      <c r="A13954" t="e">
        <f ca="1">E00251431566321</f>
        <v>#NAME?</v>
      </c>
      <c r="B13954">
        <v>701</v>
      </c>
      <c r="C13954" t="s">
        <v>72</v>
      </c>
      <c r="D13954" s="1">
        <v>41603</v>
      </c>
      <c r="F13954">
        <v>1</v>
      </c>
      <c r="G13954">
        <v>4019</v>
      </c>
      <c r="H13954" t="s">
        <v>26</v>
      </c>
      <c r="J13954" t="s">
        <v>14</v>
      </c>
      <c r="K13954">
        <v>61</v>
      </c>
      <c r="L13954" t="s">
        <v>15</v>
      </c>
    </row>
    <row r="13955" spans="1:12">
      <c r="A13955" t="e">
        <f ca="1">E00251431566321</f>
        <v>#NAME?</v>
      </c>
      <c r="B13955">
        <v>701</v>
      </c>
      <c r="C13955" t="s">
        <v>72</v>
      </c>
      <c r="D13955" s="1">
        <v>41772</v>
      </c>
      <c r="F13955">
        <v>2</v>
      </c>
      <c r="G13955">
        <v>30000</v>
      </c>
      <c r="H13955" t="s">
        <v>144</v>
      </c>
      <c r="J13955" t="s">
        <v>14</v>
      </c>
      <c r="K13955">
        <v>61</v>
      </c>
      <c r="L13955" t="s">
        <v>15</v>
      </c>
    </row>
    <row r="13956" spans="1:12">
      <c r="A13956" t="e">
        <f ca="1">E00251431566321</f>
        <v>#NAME?</v>
      </c>
      <c r="B13956">
        <v>701</v>
      </c>
      <c r="C13956" t="s">
        <v>72</v>
      </c>
      <c r="D13956" s="1">
        <v>41953</v>
      </c>
      <c r="F13956">
        <v>4</v>
      </c>
      <c r="G13956">
        <v>27802</v>
      </c>
      <c r="H13956" t="s">
        <v>83</v>
      </c>
      <c r="J13956" t="s">
        <v>14</v>
      </c>
      <c r="K13956">
        <v>62</v>
      </c>
      <c r="L13956" t="s">
        <v>15</v>
      </c>
    </row>
    <row r="13957" spans="1:12">
      <c r="A13957" t="e">
        <f ca="1">E00251431566321</f>
        <v>#NAME?</v>
      </c>
      <c r="B13957">
        <v>701</v>
      </c>
      <c r="C13957" t="s">
        <v>72</v>
      </c>
      <c r="D13957" s="1">
        <v>42020</v>
      </c>
      <c r="F13957">
        <v>1</v>
      </c>
      <c r="G13957">
        <v>5258</v>
      </c>
      <c r="H13957" t="s">
        <v>236</v>
      </c>
      <c r="J13957" t="s">
        <v>14</v>
      </c>
      <c r="K13957">
        <v>62</v>
      </c>
      <c r="L13957" t="s">
        <v>15</v>
      </c>
    </row>
    <row r="13958" spans="1:12">
      <c r="A13958" t="e">
        <f ca="1">E00251531964221</f>
        <v>#NAME?</v>
      </c>
      <c r="B13958">
        <v>494</v>
      </c>
      <c r="C13958" t="s">
        <v>63</v>
      </c>
      <c r="D13958" s="1">
        <v>43017</v>
      </c>
      <c r="F13958">
        <v>1</v>
      </c>
      <c r="G13958">
        <v>42090</v>
      </c>
      <c r="H13958" t="s">
        <v>1319</v>
      </c>
      <c r="J13958" t="s">
        <v>14</v>
      </c>
      <c r="K13958">
        <v>47</v>
      </c>
      <c r="L13958" t="s">
        <v>15</v>
      </c>
    </row>
    <row r="13959" spans="1:12">
      <c r="A13959" t="e">
        <f ca="1">E00251711585721</f>
        <v>#NAME?</v>
      </c>
      <c r="B13959">
        <v>10</v>
      </c>
      <c r="C13959" t="s">
        <v>18</v>
      </c>
      <c r="D13959" s="1">
        <v>41033</v>
      </c>
      <c r="F13959">
        <v>1</v>
      </c>
      <c r="G13959">
        <v>4019</v>
      </c>
      <c r="H13959" t="s">
        <v>26</v>
      </c>
      <c r="J13959" t="s">
        <v>14</v>
      </c>
      <c r="K13959">
        <v>52</v>
      </c>
      <c r="L13959" t="s">
        <v>15</v>
      </c>
    </row>
    <row r="13960" spans="1:12">
      <c r="A13960" t="e">
        <f ca="1">E00251711585721</f>
        <v>#NAME?</v>
      </c>
      <c r="B13960">
        <v>10</v>
      </c>
      <c r="C13960" t="s">
        <v>18</v>
      </c>
      <c r="D13960" s="1">
        <v>41970</v>
      </c>
      <c r="F13960">
        <v>1</v>
      </c>
      <c r="G13960">
        <v>4019</v>
      </c>
      <c r="H13960" t="s">
        <v>26</v>
      </c>
      <c r="J13960" t="s">
        <v>14</v>
      </c>
      <c r="K13960">
        <v>54</v>
      </c>
      <c r="L13960" t="s">
        <v>15</v>
      </c>
    </row>
    <row r="13961" spans="1:12">
      <c r="A13961" t="e">
        <f ca="1">E00251625722621</f>
        <v>#NAME?</v>
      </c>
      <c r="B13961">
        <v>28</v>
      </c>
      <c r="C13961" t="s">
        <v>153</v>
      </c>
      <c r="D13961" s="1">
        <v>42975</v>
      </c>
      <c r="F13961">
        <v>1</v>
      </c>
      <c r="G13961">
        <v>9492</v>
      </c>
      <c r="H13961" t="s">
        <v>317</v>
      </c>
      <c r="J13961" t="s">
        <v>14</v>
      </c>
      <c r="K13961">
        <v>42</v>
      </c>
      <c r="L13961" t="s">
        <v>15</v>
      </c>
    </row>
    <row r="13962" spans="1:12">
      <c r="A13962" t="e">
        <f ca="1">E00251617666221</f>
        <v>#NAME?</v>
      </c>
      <c r="B13962">
        <v>6156</v>
      </c>
      <c r="C13962" t="s">
        <v>352</v>
      </c>
      <c r="D13962" s="1">
        <v>41773</v>
      </c>
      <c r="F13962">
        <v>3</v>
      </c>
      <c r="G13962">
        <v>78097</v>
      </c>
      <c r="H13962" t="s">
        <v>1152</v>
      </c>
      <c r="J13962" t="s">
        <v>14</v>
      </c>
      <c r="K13962">
        <v>38</v>
      </c>
      <c r="L13962" t="s">
        <v>22</v>
      </c>
    </row>
    <row r="13963" spans="1:12">
      <c r="A13963" t="e">
        <f ca="1">E00251617666221</f>
        <v>#NAME?</v>
      </c>
      <c r="B13963">
        <v>6156</v>
      </c>
      <c r="C13963" t="s">
        <v>352</v>
      </c>
      <c r="D13963" s="1">
        <v>41380</v>
      </c>
      <c r="F13963">
        <v>1</v>
      </c>
      <c r="G13963">
        <v>2919</v>
      </c>
      <c r="H13963" t="s">
        <v>1214</v>
      </c>
      <c r="J13963" t="s">
        <v>14</v>
      </c>
      <c r="K13963">
        <v>37</v>
      </c>
      <c r="L13963" t="s">
        <v>15</v>
      </c>
    </row>
    <row r="13964" spans="1:12">
      <c r="A13964" t="e">
        <f ca="1">E00251617666221</f>
        <v>#NAME?</v>
      </c>
      <c r="B13964">
        <v>6156</v>
      </c>
      <c r="C13964" t="s">
        <v>352</v>
      </c>
      <c r="D13964" s="1">
        <v>41905</v>
      </c>
      <c r="F13964">
        <v>1</v>
      </c>
      <c r="G13964">
        <v>3019</v>
      </c>
      <c r="H13964" t="s">
        <v>441</v>
      </c>
      <c r="J13964" t="s">
        <v>14</v>
      </c>
      <c r="K13964">
        <v>39</v>
      </c>
      <c r="L13964" t="s">
        <v>15</v>
      </c>
    </row>
    <row r="13965" spans="1:12">
      <c r="A13965" t="e">
        <f ca="1">E00251617666221</f>
        <v>#NAME?</v>
      </c>
      <c r="B13965">
        <v>6156</v>
      </c>
      <c r="C13965" t="s">
        <v>352</v>
      </c>
      <c r="D13965" s="1">
        <v>41905</v>
      </c>
      <c r="F13965">
        <v>3</v>
      </c>
      <c r="G13965">
        <v>2919</v>
      </c>
      <c r="H13965" t="s">
        <v>1214</v>
      </c>
      <c r="J13965" t="s">
        <v>14</v>
      </c>
      <c r="K13965">
        <v>39</v>
      </c>
      <c r="L13965" t="s">
        <v>15</v>
      </c>
    </row>
    <row r="13966" spans="1:12">
      <c r="A13966" t="e">
        <f ca="1">E00251531526821</f>
        <v>#NAME?</v>
      </c>
      <c r="B13966">
        <v>701</v>
      </c>
      <c r="C13966" t="s">
        <v>72</v>
      </c>
      <c r="D13966" s="1">
        <v>42936</v>
      </c>
      <c r="F13966">
        <v>5</v>
      </c>
      <c r="G13966">
        <v>3669</v>
      </c>
      <c r="H13966" t="s">
        <v>289</v>
      </c>
      <c r="J13966" t="s">
        <v>14</v>
      </c>
      <c r="K13966">
        <v>59</v>
      </c>
      <c r="L13966" t="s">
        <v>15</v>
      </c>
    </row>
    <row r="13967" spans="1:12">
      <c r="A13967" t="e">
        <f ca="1">E00251531526821</f>
        <v>#NAME?</v>
      </c>
      <c r="B13967">
        <v>701</v>
      </c>
      <c r="C13967" t="s">
        <v>72</v>
      </c>
      <c r="D13967" s="1">
        <v>41716</v>
      </c>
      <c r="F13967">
        <v>4</v>
      </c>
      <c r="G13967">
        <v>30591</v>
      </c>
      <c r="H13967" t="s">
        <v>841</v>
      </c>
      <c r="J13967" t="s">
        <v>14</v>
      </c>
      <c r="K13967">
        <v>56</v>
      </c>
      <c r="L13967" t="s">
        <v>15</v>
      </c>
    </row>
    <row r="13968" spans="1:12">
      <c r="A13968" t="e">
        <f ca="1">E00251531526821</f>
        <v>#NAME?</v>
      </c>
      <c r="B13968">
        <v>701</v>
      </c>
      <c r="C13968" t="s">
        <v>72</v>
      </c>
      <c r="D13968" s="1">
        <v>42296</v>
      </c>
      <c r="F13968">
        <v>1</v>
      </c>
      <c r="G13968">
        <v>2989</v>
      </c>
      <c r="H13968" t="s">
        <v>844</v>
      </c>
      <c r="J13968" t="s">
        <v>14</v>
      </c>
      <c r="K13968">
        <v>58</v>
      </c>
      <c r="L13968" t="s">
        <v>15</v>
      </c>
    </row>
    <row r="13969" spans="1:12">
      <c r="A13969" t="e">
        <f ca="1">E00251711585721</f>
        <v>#NAME?</v>
      </c>
      <c r="B13969">
        <v>10</v>
      </c>
      <c r="C13969" t="s">
        <v>18</v>
      </c>
      <c r="D13969" s="1">
        <v>41033</v>
      </c>
      <c r="F13969">
        <v>1</v>
      </c>
      <c r="G13969">
        <v>2729</v>
      </c>
      <c r="H13969" t="s">
        <v>115</v>
      </c>
      <c r="J13969" t="s">
        <v>14</v>
      </c>
      <c r="K13969">
        <v>52</v>
      </c>
      <c r="L13969" t="s">
        <v>15</v>
      </c>
    </row>
    <row r="13970" spans="1:12">
      <c r="A13970" t="e">
        <f ca="1">E00251424831821</f>
        <v>#NAME?</v>
      </c>
      <c r="B13970">
        <v>121</v>
      </c>
      <c r="C13970" t="s">
        <v>698</v>
      </c>
      <c r="D13970" s="1">
        <v>41655</v>
      </c>
      <c r="F13970">
        <v>1</v>
      </c>
      <c r="G13970">
        <v>7295</v>
      </c>
      <c r="H13970" t="s">
        <v>76</v>
      </c>
      <c r="J13970" t="s">
        <v>14</v>
      </c>
      <c r="K13970">
        <v>50</v>
      </c>
      <c r="L13970" t="s">
        <v>15</v>
      </c>
    </row>
    <row r="13971" spans="1:12">
      <c r="A13971" t="e">
        <f ca="1">E00251427550421</f>
        <v>#NAME?</v>
      </c>
      <c r="B13971">
        <v>11</v>
      </c>
      <c r="C13971" t="s">
        <v>245</v>
      </c>
      <c r="D13971" s="1">
        <v>41740</v>
      </c>
      <c r="F13971">
        <v>2</v>
      </c>
      <c r="G13971">
        <v>34690</v>
      </c>
      <c r="H13971" t="s">
        <v>118</v>
      </c>
      <c r="J13971" t="s">
        <v>14</v>
      </c>
      <c r="K13971">
        <v>59</v>
      </c>
      <c r="L13971" t="s">
        <v>15</v>
      </c>
    </row>
    <row r="13972" spans="1:12">
      <c r="A13972" t="e">
        <f ca="1">E00251429205921</f>
        <v>#NAME?</v>
      </c>
      <c r="B13972">
        <v>272</v>
      </c>
      <c r="C13972" t="s">
        <v>174</v>
      </c>
      <c r="D13972" s="1">
        <v>42421</v>
      </c>
      <c r="F13972">
        <v>1</v>
      </c>
      <c r="G13972">
        <v>5362</v>
      </c>
      <c r="H13972" t="s">
        <v>1344</v>
      </c>
      <c r="I13972" t="s">
        <v>56</v>
      </c>
      <c r="J13972" t="s">
        <v>57</v>
      </c>
      <c r="K13972">
        <v>44</v>
      </c>
      <c r="L13972" t="s">
        <v>15</v>
      </c>
    </row>
    <row r="13973" spans="1:12">
      <c r="A13973" t="e">
        <f ca="1">E00251431418121</f>
        <v>#NAME?</v>
      </c>
      <c r="B13973">
        <v>701</v>
      </c>
      <c r="C13973" t="s">
        <v>72</v>
      </c>
      <c r="D13973" s="1">
        <v>41907</v>
      </c>
      <c r="F13973">
        <v>4</v>
      </c>
      <c r="G13973">
        <v>27800</v>
      </c>
      <c r="H13973" t="s">
        <v>145</v>
      </c>
      <c r="J13973" t="s">
        <v>14</v>
      </c>
      <c r="K13973">
        <v>54</v>
      </c>
      <c r="L13973" t="s">
        <v>15</v>
      </c>
    </row>
    <row r="13974" spans="1:12">
      <c r="A13974" t="e">
        <f ca="1">E00251431418121</f>
        <v>#NAME?</v>
      </c>
      <c r="B13974">
        <v>701</v>
      </c>
      <c r="C13974" t="s">
        <v>72</v>
      </c>
      <c r="D13974" s="1">
        <v>41907</v>
      </c>
      <c r="F13974">
        <v>2</v>
      </c>
      <c r="G13974">
        <v>7823</v>
      </c>
      <c r="H13974" t="s">
        <v>282</v>
      </c>
      <c r="J13974" t="s">
        <v>14</v>
      </c>
      <c r="K13974">
        <v>54</v>
      </c>
      <c r="L13974" t="s">
        <v>22</v>
      </c>
    </row>
    <row r="13975" spans="1:12">
      <c r="A13975" t="e">
        <f t="shared" ref="A13975:A13981" ca="1" si="131">E00251711585721</f>
        <v>#NAME?</v>
      </c>
      <c r="B13975">
        <v>10</v>
      </c>
      <c r="C13975" t="s">
        <v>18</v>
      </c>
      <c r="D13975" s="1">
        <v>41767</v>
      </c>
      <c r="F13975">
        <v>2</v>
      </c>
      <c r="G13975">
        <v>4019</v>
      </c>
      <c r="H13975" t="s">
        <v>26</v>
      </c>
      <c r="J13975" t="s">
        <v>14</v>
      </c>
      <c r="K13975">
        <v>54</v>
      </c>
      <c r="L13975" t="s">
        <v>15</v>
      </c>
    </row>
    <row r="13976" spans="1:12">
      <c r="A13976" t="e">
        <f t="shared" ca="1" si="131"/>
        <v>#NAME?</v>
      </c>
      <c r="B13976">
        <v>10</v>
      </c>
      <c r="C13976" t="s">
        <v>18</v>
      </c>
      <c r="D13976" s="1">
        <v>41768</v>
      </c>
      <c r="F13976">
        <v>6</v>
      </c>
      <c r="G13976">
        <v>27800</v>
      </c>
      <c r="H13976" t="s">
        <v>145</v>
      </c>
      <c r="J13976" t="s">
        <v>14</v>
      </c>
      <c r="K13976">
        <v>54</v>
      </c>
      <c r="L13976" t="s">
        <v>15</v>
      </c>
    </row>
    <row r="13977" spans="1:12">
      <c r="A13977" t="e">
        <f t="shared" ca="1" si="131"/>
        <v>#NAME?</v>
      </c>
      <c r="B13977">
        <v>10</v>
      </c>
      <c r="C13977" t="s">
        <v>18</v>
      </c>
      <c r="D13977" s="1">
        <v>42338</v>
      </c>
      <c r="F13977">
        <v>2</v>
      </c>
      <c r="G13977">
        <v>2448</v>
      </c>
      <c r="H13977" t="s">
        <v>19</v>
      </c>
      <c r="J13977" t="s">
        <v>14</v>
      </c>
      <c r="K13977">
        <v>55</v>
      </c>
      <c r="L13977" t="s">
        <v>15</v>
      </c>
    </row>
    <row r="13978" spans="1:12">
      <c r="A13978" t="e">
        <f t="shared" ca="1" si="131"/>
        <v>#NAME?</v>
      </c>
      <c r="B13978">
        <v>10</v>
      </c>
      <c r="C13978" t="s">
        <v>18</v>
      </c>
      <c r="D13978" s="1">
        <v>41033</v>
      </c>
      <c r="F13978">
        <v>2</v>
      </c>
      <c r="G13978">
        <v>3051</v>
      </c>
      <c r="H13978" t="s">
        <v>13</v>
      </c>
      <c r="J13978" t="s">
        <v>14</v>
      </c>
      <c r="K13978">
        <v>52</v>
      </c>
      <c r="L13978" t="s">
        <v>15</v>
      </c>
    </row>
    <row r="13979" spans="1:12">
      <c r="A13979" t="e">
        <f t="shared" ca="1" si="131"/>
        <v>#NAME?</v>
      </c>
      <c r="B13979">
        <v>10</v>
      </c>
      <c r="C13979" t="s">
        <v>18</v>
      </c>
      <c r="D13979" s="1">
        <v>41282</v>
      </c>
      <c r="F13979">
        <v>2</v>
      </c>
      <c r="G13979">
        <v>4019</v>
      </c>
      <c r="H13979" t="s">
        <v>26</v>
      </c>
      <c r="J13979" t="s">
        <v>14</v>
      </c>
      <c r="K13979">
        <v>52</v>
      </c>
      <c r="L13979" t="s">
        <v>15</v>
      </c>
    </row>
    <row r="13980" spans="1:12">
      <c r="A13980" t="e">
        <f t="shared" ca="1" si="131"/>
        <v>#NAME?</v>
      </c>
      <c r="B13980">
        <v>10</v>
      </c>
      <c r="C13980" t="s">
        <v>18</v>
      </c>
      <c r="D13980" s="1">
        <v>42019</v>
      </c>
      <c r="F13980">
        <v>5</v>
      </c>
      <c r="G13980">
        <v>7222</v>
      </c>
      <c r="H13980" t="s">
        <v>560</v>
      </c>
      <c r="J13980" t="s">
        <v>14</v>
      </c>
      <c r="K13980">
        <v>54</v>
      </c>
      <c r="L13980" t="s">
        <v>15</v>
      </c>
    </row>
    <row r="13981" spans="1:12">
      <c r="A13981" t="e">
        <f t="shared" ca="1" si="131"/>
        <v>#NAME?</v>
      </c>
      <c r="B13981">
        <v>10</v>
      </c>
      <c r="C13981" t="s">
        <v>18</v>
      </c>
      <c r="D13981" s="1">
        <v>42058</v>
      </c>
      <c r="F13981">
        <v>1</v>
      </c>
      <c r="G13981">
        <v>2729</v>
      </c>
      <c r="H13981" t="s">
        <v>115</v>
      </c>
      <c r="J13981" t="s">
        <v>14</v>
      </c>
      <c r="K13981">
        <v>54</v>
      </c>
      <c r="L13981" t="s">
        <v>15</v>
      </c>
    </row>
    <row r="13982" spans="1:12">
      <c r="A13982" t="e">
        <f ca="1">E00251427550421</f>
        <v>#NAME?</v>
      </c>
      <c r="B13982">
        <v>11</v>
      </c>
      <c r="C13982" t="s">
        <v>245</v>
      </c>
      <c r="D13982" s="1">
        <v>42338</v>
      </c>
      <c r="F13982">
        <v>1</v>
      </c>
      <c r="G13982">
        <v>7231</v>
      </c>
      <c r="H13982" t="s">
        <v>128</v>
      </c>
      <c r="J13982" t="s">
        <v>14</v>
      </c>
      <c r="K13982">
        <v>61</v>
      </c>
      <c r="L13982" t="s">
        <v>15</v>
      </c>
    </row>
    <row r="13983" spans="1:12">
      <c r="A13983" t="e">
        <f ca="1">E00251532309221</f>
        <v>#NAME?</v>
      </c>
      <c r="B13983">
        <v>451</v>
      </c>
      <c r="C13983" t="s">
        <v>102</v>
      </c>
      <c r="D13983" s="1">
        <v>42772</v>
      </c>
      <c r="F13983">
        <v>1</v>
      </c>
      <c r="G13983">
        <v>7243</v>
      </c>
      <c r="H13983" t="s">
        <v>42</v>
      </c>
      <c r="J13983" t="s">
        <v>14</v>
      </c>
      <c r="K13983">
        <v>51</v>
      </c>
      <c r="L13983" t="s">
        <v>15</v>
      </c>
    </row>
    <row r="13984" spans="1:12">
      <c r="A13984" t="e">
        <f ca="1">E00251424831821</f>
        <v>#NAME?</v>
      </c>
      <c r="B13984">
        <v>121</v>
      </c>
      <c r="C13984" t="s">
        <v>698</v>
      </c>
      <c r="D13984" s="1">
        <v>41236</v>
      </c>
      <c r="F13984">
        <v>1</v>
      </c>
      <c r="G13984">
        <v>3659</v>
      </c>
      <c r="H13984" t="s">
        <v>132</v>
      </c>
      <c r="J13984" t="s">
        <v>14</v>
      </c>
      <c r="K13984">
        <v>49</v>
      </c>
      <c r="L13984" t="s">
        <v>15</v>
      </c>
    </row>
    <row r="13985" spans="1:12">
      <c r="A13985" t="e">
        <f ca="1">E00251531526821</f>
        <v>#NAME?</v>
      </c>
      <c r="B13985">
        <v>701</v>
      </c>
      <c r="C13985" t="s">
        <v>72</v>
      </c>
      <c r="D13985" s="1">
        <v>42002</v>
      </c>
      <c r="F13985">
        <v>1</v>
      </c>
      <c r="G13985">
        <v>3669</v>
      </c>
      <c r="H13985" t="s">
        <v>289</v>
      </c>
      <c r="J13985" t="s">
        <v>14</v>
      </c>
      <c r="K13985">
        <v>57</v>
      </c>
      <c r="L13985" t="s">
        <v>15</v>
      </c>
    </row>
    <row r="13986" spans="1:12">
      <c r="A13986" t="e">
        <f ca="1">E00251431418121</f>
        <v>#NAME?</v>
      </c>
      <c r="B13986">
        <v>701</v>
      </c>
      <c r="C13986" t="s">
        <v>72</v>
      </c>
      <c r="D13986" s="1">
        <v>42065</v>
      </c>
      <c r="F13986">
        <v>3</v>
      </c>
      <c r="G13986">
        <v>7823</v>
      </c>
      <c r="H13986" t="s">
        <v>282</v>
      </c>
      <c r="J13986" t="s">
        <v>14</v>
      </c>
      <c r="K13986">
        <v>55</v>
      </c>
      <c r="L13986" t="s">
        <v>22</v>
      </c>
    </row>
    <row r="13987" spans="1:12">
      <c r="A13987" t="e">
        <f ca="1">E00251537622321</f>
        <v>#NAME?</v>
      </c>
      <c r="B13987">
        <v>1077</v>
      </c>
      <c r="C13987" t="s">
        <v>848</v>
      </c>
      <c r="D13987" s="1">
        <v>42851</v>
      </c>
      <c r="F13987">
        <v>6</v>
      </c>
      <c r="G13987">
        <v>99520</v>
      </c>
      <c r="H13987" t="s">
        <v>1086</v>
      </c>
      <c r="J13987" t="s">
        <v>14</v>
      </c>
      <c r="K13987">
        <v>54</v>
      </c>
      <c r="L13987" t="s">
        <v>15</v>
      </c>
    </row>
    <row r="13988" spans="1:12">
      <c r="A13988" t="e">
        <f ca="1">E00251431566321</f>
        <v>#NAME?</v>
      </c>
      <c r="B13988">
        <v>701</v>
      </c>
      <c r="C13988" t="s">
        <v>72</v>
      </c>
      <c r="D13988" s="1">
        <v>41639</v>
      </c>
      <c r="F13988">
        <v>4</v>
      </c>
      <c r="G13988">
        <v>2724</v>
      </c>
      <c r="H13988" t="s">
        <v>73</v>
      </c>
      <c r="J13988" t="s">
        <v>14</v>
      </c>
      <c r="K13988">
        <v>61</v>
      </c>
      <c r="L13988" t="s">
        <v>15</v>
      </c>
    </row>
    <row r="13989" spans="1:12">
      <c r="A13989" t="e">
        <f ca="1">E00251431566321</f>
        <v>#NAME?</v>
      </c>
      <c r="B13989">
        <v>701</v>
      </c>
      <c r="C13989" t="s">
        <v>72</v>
      </c>
      <c r="D13989" s="1">
        <v>41772</v>
      </c>
      <c r="F13989">
        <v>5</v>
      </c>
      <c r="G13989">
        <v>2724</v>
      </c>
      <c r="H13989" t="s">
        <v>73</v>
      </c>
      <c r="J13989" t="s">
        <v>14</v>
      </c>
      <c r="K13989">
        <v>61</v>
      </c>
      <c r="L13989" t="s">
        <v>15</v>
      </c>
    </row>
    <row r="13990" spans="1:12">
      <c r="A13990" t="e">
        <f ca="1">E00251531550021</f>
        <v>#NAME?</v>
      </c>
      <c r="B13990">
        <v>1786</v>
      </c>
      <c r="C13990" t="s">
        <v>37</v>
      </c>
      <c r="D13990" s="1">
        <v>41053</v>
      </c>
      <c r="F13990">
        <v>1</v>
      </c>
      <c r="G13990">
        <v>4019</v>
      </c>
      <c r="H13990" t="s">
        <v>26</v>
      </c>
      <c r="J13990" t="s">
        <v>14</v>
      </c>
      <c r="K13990">
        <v>55</v>
      </c>
      <c r="L13990" t="s">
        <v>15</v>
      </c>
    </row>
    <row r="13991" spans="1:12">
      <c r="A13991" t="e">
        <f ca="1">E00251518868021</f>
        <v>#NAME?</v>
      </c>
      <c r="B13991">
        <v>1791</v>
      </c>
      <c r="C13991" t="s">
        <v>468</v>
      </c>
      <c r="D13991" s="1">
        <v>41687</v>
      </c>
      <c r="F13991">
        <v>4</v>
      </c>
      <c r="G13991">
        <v>3499</v>
      </c>
      <c r="H13991" t="s">
        <v>692</v>
      </c>
      <c r="J13991" t="s">
        <v>14</v>
      </c>
      <c r="K13991">
        <v>60</v>
      </c>
      <c r="L13991" t="s">
        <v>15</v>
      </c>
    </row>
    <row r="13992" spans="1:12">
      <c r="A13992" t="e">
        <f ca="1">E00251518868021</f>
        <v>#NAME?</v>
      </c>
      <c r="B13992">
        <v>1791</v>
      </c>
      <c r="C13992" t="s">
        <v>468</v>
      </c>
      <c r="D13992" s="1">
        <v>41904</v>
      </c>
      <c r="F13992">
        <v>4</v>
      </c>
      <c r="G13992">
        <v>3499</v>
      </c>
      <c r="H13992" t="s">
        <v>692</v>
      </c>
      <c r="J13992" t="s">
        <v>14</v>
      </c>
      <c r="K13992">
        <v>60</v>
      </c>
      <c r="L13992" t="s">
        <v>15</v>
      </c>
    </row>
    <row r="13993" spans="1:12">
      <c r="A13993" t="e">
        <f ca="1">E00251528743621</f>
        <v>#NAME?</v>
      </c>
      <c r="B13993">
        <v>1325</v>
      </c>
      <c r="C13993" t="s">
        <v>605</v>
      </c>
      <c r="D13993" s="1">
        <v>41548</v>
      </c>
      <c r="F13993">
        <v>6</v>
      </c>
      <c r="G13993">
        <v>2169</v>
      </c>
      <c r="H13993" t="s">
        <v>40</v>
      </c>
      <c r="J13993" t="s">
        <v>14</v>
      </c>
      <c r="K13993">
        <v>51</v>
      </c>
      <c r="L13993" t="s">
        <v>15</v>
      </c>
    </row>
    <row r="13994" spans="1:12">
      <c r="A13994" t="e">
        <f ca="1">E00251528743621</f>
        <v>#NAME?</v>
      </c>
      <c r="B13994">
        <v>1325</v>
      </c>
      <c r="C13994" t="s">
        <v>605</v>
      </c>
      <c r="D13994" s="1">
        <v>41968</v>
      </c>
      <c r="F13994">
        <v>5</v>
      </c>
      <c r="G13994">
        <v>7098</v>
      </c>
      <c r="H13994" t="s">
        <v>945</v>
      </c>
      <c r="J13994" t="s">
        <v>14</v>
      </c>
      <c r="K13994">
        <v>52</v>
      </c>
      <c r="L13994" t="s">
        <v>15</v>
      </c>
    </row>
    <row r="13995" spans="1:12">
      <c r="A13995" t="e">
        <f ca="1">E00251427204321</f>
        <v>#NAME?</v>
      </c>
      <c r="B13995">
        <v>28</v>
      </c>
      <c r="C13995" t="s">
        <v>153</v>
      </c>
      <c r="D13995" s="1">
        <v>42038</v>
      </c>
      <c r="F13995">
        <v>1</v>
      </c>
      <c r="G13995">
        <v>3051</v>
      </c>
      <c r="H13995" t="s">
        <v>13</v>
      </c>
      <c r="J13995" t="s">
        <v>14</v>
      </c>
      <c r="K13995">
        <v>47</v>
      </c>
      <c r="L13995" t="s">
        <v>15</v>
      </c>
    </row>
    <row r="13996" spans="1:12">
      <c r="A13996" t="e">
        <f ca="1">E00251528743621</f>
        <v>#NAME?</v>
      </c>
      <c r="B13996">
        <v>1325</v>
      </c>
      <c r="C13996" t="s">
        <v>605</v>
      </c>
      <c r="D13996" s="1">
        <v>42347</v>
      </c>
      <c r="F13996">
        <v>1</v>
      </c>
      <c r="G13996">
        <v>60090</v>
      </c>
      <c r="H13996" t="s">
        <v>181</v>
      </c>
      <c r="J13996" t="s">
        <v>14</v>
      </c>
      <c r="K13996">
        <v>53</v>
      </c>
      <c r="L13996" t="s">
        <v>15</v>
      </c>
    </row>
    <row r="13997" spans="1:12">
      <c r="A13997" t="e">
        <f ca="1">E00251430254221</f>
        <v>#NAME?</v>
      </c>
      <c r="B13997">
        <v>7505</v>
      </c>
      <c r="C13997" t="s">
        <v>209</v>
      </c>
      <c r="D13997" s="1">
        <v>42886</v>
      </c>
      <c r="F13997">
        <v>1</v>
      </c>
      <c r="G13997">
        <v>4779</v>
      </c>
      <c r="H13997" t="s">
        <v>231</v>
      </c>
      <c r="J13997" t="s">
        <v>14</v>
      </c>
      <c r="K13997">
        <v>59</v>
      </c>
      <c r="L13997" t="s">
        <v>15</v>
      </c>
    </row>
    <row r="13998" spans="1:12">
      <c r="A13998" t="e">
        <f ca="1">E00251429783221</f>
        <v>#NAME?</v>
      </c>
      <c r="B13998">
        <v>160</v>
      </c>
      <c r="C13998" t="s">
        <v>278</v>
      </c>
      <c r="D13998" s="1">
        <v>41723</v>
      </c>
      <c r="F13998">
        <v>1</v>
      </c>
      <c r="G13998">
        <v>7820</v>
      </c>
      <c r="H13998" t="s">
        <v>233</v>
      </c>
      <c r="J13998" t="s">
        <v>14</v>
      </c>
      <c r="K13998">
        <v>54</v>
      </c>
      <c r="L13998" t="s">
        <v>22</v>
      </c>
    </row>
    <row r="13999" spans="1:12">
      <c r="A13999" t="e">
        <f ca="1">E00251429783221</f>
        <v>#NAME?</v>
      </c>
      <c r="B13999">
        <v>160</v>
      </c>
      <c r="C13999" t="s">
        <v>278</v>
      </c>
      <c r="D13999" s="1">
        <v>42349</v>
      </c>
      <c r="F13999">
        <v>1</v>
      </c>
      <c r="G13999">
        <v>460</v>
      </c>
      <c r="H13999" t="s">
        <v>16</v>
      </c>
      <c r="J13999" t="s">
        <v>14</v>
      </c>
      <c r="K13999">
        <v>56</v>
      </c>
      <c r="L13999" t="s">
        <v>15</v>
      </c>
    </row>
    <row r="14000" spans="1:12">
      <c r="A14000" t="e">
        <f ca="1">E00251430134421</f>
        <v>#NAME?</v>
      </c>
      <c r="B14000">
        <v>467</v>
      </c>
      <c r="C14000" t="s">
        <v>232</v>
      </c>
      <c r="D14000" s="1">
        <v>41697</v>
      </c>
      <c r="F14000">
        <v>1</v>
      </c>
      <c r="G14000">
        <v>5258</v>
      </c>
      <c r="H14000" t="s">
        <v>236</v>
      </c>
      <c r="J14000" t="s">
        <v>14</v>
      </c>
      <c r="K14000">
        <v>51</v>
      </c>
      <c r="L14000" t="s">
        <v>15</v>
      </c>
    </row>
    <row r="14001" spans="1:12">
      <c r="A14001" t="e">
        <f ca="1">E00251514452721</f>
        <v>#NAME?</v>
      </c>
      <c r="B14001">
        <v>452</v>
      </c>
      <c r="C14001" t="s">
        <v>592</v>
      </c>
      <c r="D14001" s="1">
        <v>41913</v>
      </c>
      <c r="F14001">
        <v>1</v>
      </c>
      <c r="G14001">
        <v>72670</v>
      </c>
      <c r="H14001" t="s">
        <v>223</v>
      </c>
      <c r="J14001" t="s">
        <v>14</v>
      </c>
      <c r="K14001">
        <v>45</v>
      </c>
      <c r="L14001" t="s">
        <v>15</v>
      </c>
    </row>
    <row r="14002" spans="1:12">
      <c r="A14002" t="e">
        <f ca="1">E00251528743621</f>
        <v>#NAME?</v>
      </c>
      <c r="B14002">
        <v>1325</v>
      </c>
      <c r="C14002" t="s">
        <v>605</v>
      </c>
      <c r="D14002" s="1">
        <v>41982</v>
      </c>
      <c r="F14002">
        <v>2</v>
      </c>
      <c r="G14002">
        <v>55090</v>
      </c>
      <c r="H14002" t="s">
        <v>400</v>
      </c>
      <c r="J14002" t="s">
        <v>14</v>
      </c>
      <c r="K14002">
        <v>52</v>
      </c>
      <c r="L14002" t="s">
        <v>15</v>
      </c>
    </row>
    <row r="14003" spans="1:12">
      <c r="A14003" t="e">
        <f ca="1">E00251528743621</f>
        <v>#NAME?</v>
      </c>
      <c r="B14003">
        <v>1325</v>
      </c>
      <c r="C14003" t="s">
        <v>605</v>
      </c>
      <c r="D14003" s="1">
        <v>41361</v>
      </c>
      <c r="F14003">
        <v>2</v>
      </c>
      <c r="G14003">
        <v>55090</v>
      </c>
      <c r="H14003" t="s">
        <v>400</v>
      </c>
      <c r="J14003" t="s">
        <v>14</v>
      </c>
      <c r="K14003">
        <v>50</v>
      </c>
      <c r="L14003" t="s">
        <v>15</v>
      </c>
    </row>
    <row r="14004" spans="1:12">
      <c r="A14004" t="e">
        <f ca="1">E00251514274321</f>
        <v>#NAME?</v>
      </c>
      <c r="B14004">
        <v>449</v>
      </c>
      <c r="C14004" t="s">
        <v>124</v>
      </c>
      <c r="D14004" s="1">
        <v>41698</v>
      </c>
      <c r="F14004">
        <v>1</v>
      </c>
      <c r="G14004">
        <v>5368</v>
      </c>
      <c r="H14004" t="s">
        <v>101</v>
      </c>
      <c r="J14004" t="s">
        <v>14</v>
      </c>
      <c r="K14004">
        <v>62</v>
      </c>
      <c r="L14004" t="s">
        <v>15</v>
      </c>
    </row>
    <row r="14005" spans="1:12">
      <c r="A14005" t="e">
        <f ca="1">E00251537608221</f>
        <v>#NAME?</v>
      </c>
      <c r="B14005">
        <v>442</v>
      </c>
      <c r="C14005" t="s">
        <v>95</v>
      </c>
      <c r="D14005" s="1">
        <v>41355</v>
      </c>
      <c r="F14005">
        <v>1</v>
      </c>
      <c r="G14005">
        <v>2729</v>
      </c>
      <c r="H14005" t="s">
        <v>115</v>
      </c>
      <c r="J14005" t="s">
        <v>14</v>
      </c>
      <c r="K14005">
        <v>61</v>
      </c>
      <c r="L14005" t="s">
        <v>15</v>
      </c>
    </row>
    <row r="14006" spans="1:12">
      <c r="A14006" t="e">
        <f ca="1">E00251528935221</f>
        <v>#NAME?</v>
      </c>
      <c r="B14006">
        <v>290</v>
      </c>
      <c r="C14006" t="s">
        <v>449</v>
      </c>
      <c r="D14006" s="1">
        <v>42112</v>
      </c>
      <c r="F14006">
        <v>4</v>
      </c>
      <c r="G14006">
        <v>73390</v>
      </c>
      <c r="H14006" t="s">
        <v>66</v>
      </c>
      <c r="J14006" t="s">
        <v>14</v>
      </c>
      <c r="K14006">
        <v>56</v>
      </c>
      <c r="L14006" t="s">
        <v>15</v>
      </c>
    </row>
    <row r="14007" spans="1:12">
      <c r="A14007" t="e">
        <f ca="1">E00251617643721</f>
        <v>#NAME?</v>
      </c>
      <c r="B14007">
        <v>701</v>
      </c>
      <c r="C14007" t="s">
        <v>72</v>
      </c>
      <c r="D14007" s="1">
        <v>41298</v>
      </c>
      <c r="F14007">
        <v>5</v>
      </c>
      <c r="G14007">
        <v>49390</v>
      </c>
      <c r="H14007" t="s">
        <v>59</v>
      </c>
      <c r="J14007" t="s">
        <v>14</v>
      </c>
      <c r="K14007">
        <v>45</v>
      </c>
      <c r="L14007" t="s">
        <v>15</v>
      </c>
    </row>
    <row r="14008" spans="1:12">
      <c r="A14008" t="e">
        <f ca="1">E00251518868021</f>
        <v>#NAME?</v>
      </c>
      <c r="B14008">
        <v>1791</v>
      </c>
      <c r="C14008" t="s">
        <v>468</v>
      </c>
      <c r="D14008" s="1">
        <v>42552</v>
      </c>
      <c r="F14008">
        <v>4</v>
      </c>
      <c r="G14008">
        <v>28249</v>
      </c>
      <c r="H14008" t="s">
        <v>997</v>
      </c>
      <c r="J14008" t="s">
        <v>14</v>
      </c>
      <c r="K14008">
        <v>62</v>
      </c>
      <c r="L14008" t="s">
        <v>15</v>
      </c>
    </row>
    <row r="14009" spans="1:12">
      <c r="A14009" t="e">
        <f ca="1">E00251518868021</f>
        <v>#NAME?</v>
      </c>
      <c r="B14009">
        <v>1791</v>
      </c>
      <c r="C14009" t="s">
        <v>468</v>
      </c>
      <c r="D14009" s="1">
        <v>42569</v>
      </c>
      <c r="F14009">
        <v>1</v>
      </c>
      <c r="G14009">
        <v>9490</v>
      </c>
      <c r="H14009" t="s">
        <v>138</v>
      </c>
      <c r="J14009" t="s">
        <v>14</v>
      </c>
      <c r="K14009">
        <v>62</v>
      </c>
      <c r="L14009" t="s">
        <v>15</v>
      </c>
    </row>
    <row r="14010" spans="1:12">
      <c r="A14010" t="e">
        <f ca="1">E00251518868021</f>
        <v>#NAME?</v>
      </c>
      <c r="B14010">
        <v>753</v>
      </c>
      <c r="C14010" t="s">
        <v>545</v>
      </c>
      <c r="D14010" s="1">
        <v>42752</v>
      </c>
      <c r="E14010">
        <v>0</v>
      </c>
      <c r="F14010">
        <v>1</v>
      </c>
      <c r="G14010">
        <v>3542</v>
      </c>
      <c r="H14010" t="s">
        <v>850</v>
      </c>
      <c r="J14010" t="s">
        <v>34</v>
      </c>
      <c r="K14010">
        <v>63</v>
      </c>
      <c r="L14010" t="s">
        <v>15</v>
      </c>
    </row>
    <row r="14011" spans="1:12">
      <c r="A14011" t="e">
        <f ca="1">E00251518868021</f>
        <v>#NAME?</v>
      </c>
      <c r="B14011">
        <v>1791</v>
      </c>
      <c r="C14011" t="s">
        <v>468</v>
      </c>
      <c r="D14011" s="1">
        <v>41388</v>
      </c>
      <c r="F14011">
        <v>6</v>
      </c>
      <c r="G14011">
        <v>2724</v>
      </c>
      <c r="H14011" t="s">
        <v>73</v>
      </c>
      <c r="J14011" t="s">
        <v>14</v>
      </c>
      <c r="K14011">
        <v>59</v>
      </c>
      <c r="L14011" t="s">
        <v>15</v>
      </c>
    </row>
    <row r="14012" spans="1:12">
      <c r="A14012" t="e">
        <f ca="1">E00251518868021</f>
        <v>#NAME?</v>
      </c>
      <c r="B14012">
        <v>1791</v>
      </c>
      <c r="C14012" t="s">
        <v>468</v>
      </c>
      <c r="D14012" s="1">
        <v>41474</v>
      </c>
      <c r="F14012">
        <v>2</v>
      </c>
      <c r="G14012">
        <v>2899</v>
      </c>
      <c r="H14012" t="s">
        <v>464</v>
      </c>
      <c r="J14012" t="s">
        <v>14</v>
      </c>
      <c r="K14012">
        <v>59</v>
      </c>
      <c r="L14012" t="s">
        <v>15</v>
      </c>
    </row>
    <row r="14013" spans="1:12">
      <c r="A14013" t="e">
        <f ca="1">E00251430254221</f>
        <v>#NAME?</v>
      </c>
      <c r="B14013">
        <v>502</v>
      </c>
      <c r="C14013" t="s">
        <v>172</v>
      </c>
      <c r="D14013" s="1">
        <v>41617</v>
      </c>
      <c r="F14013">
        <v>1</v>
      </c>
      <c r="G14013">
        <v>8402</v>
      </c>
      <c r="H14013" t="s">
        <v>508</v>
      </c>
      <c r="J14013" t="s">
        <v>14</v>
      </c>
      <c r="K14013">
        <v>56</v>
      </c>
      <c r="L14013" t="s">
        <v>15</v>
      </c>
    </row>
    <row r="14014" spans="1:12">
      <c r="A14014" t="e">
        <f ca="1">E00251430254221</f>
        <v>#NAME?</v>
      </c>
      <c r="B14014">
        <v>7505</v>
      </c>
      <c r="C14014" t="s">
        <v>209</v>
      </c>
      <c r="D14014" s="1">
        <v>42695</v>
      </c>
      <c r="F14014">
        <v>1</v>
      </c>
      <c r="G14014">
        <v>27800</v>
      </c>
      <c r="H14014" t="s">
        <v>145</v>
      </c>
      <c r="J14014" t="s">
        <v>14</v>
      </c>
      <c r="K14014">
        <v>59</v>
      </c>
      <c r="L14014" t="s">
        <v>15</v>
      </c>
    </row>
    <row r="14015" spans="1:12">
      <c r="A14015" t="e">
        <f ca="1">E00251514274321</f>
        <v>#NAME?</v>
      </c>
      <c r="B14015">
        <v>449</v>
      </c>
      <c r="C14015" t="s">
        <v>124</v>
      </c>
      <c r="D14015" s="1">
        <v>42656</v>
      </c>
      <c r="F14015">
        <v>4</v>
      </c>
      <c r="G14015">
        <v>53081</v>
      </c>
      <c r="H14015" t="s">
        <v>456</v>
      </c>
      <c r="J14015" t="s">
        <v>14</v>
      </c>
      <c r="K14015">
        <v>64</v>
      </c>
      <c r="L14015" t="s">
        <v>15</v>
      </c>
    </row>
    <row r="14016" spans="1:12">
      <c r="A14016" t="e">
        <f ca="1">E00251528935221</f>
        <v>#NAME?</v>
      </c>
      <c r="B14016">
        <v>290</v>
      </c>
      <c r="C14016" t="s">
        <v>449</v>
      </c>
      <c r="D14016" s="1">
        <v>42314</v>
      </c>
      <c r="F14016">
        <v>1</v>
      </c>
      <c r="G14016">
        <v>4019</v>
      </c>
      <c r="H14016" t="s">
        <v>26</v>
      </c>
      <c r="J14016" t="s">
        <v>14</v>
      </c>
      <c r="K14016">
        <v>57</v>
      </c>
      <c r="L14016" t="s">
        <v>15</v>
      </c>
    </row>
    <row r="14017" spans="1:12">
      <c r="A14017" t="e">
        <f ca="1">E00251513434021</f>
        <v>#NAME?</v>
      </c>
      <c r="B14017">
        <v>473</v>
      </c>
      <c r="C14017" t="s">
        <v>669</v>
      </c>
      <c r="D14017" s="1">
        <v>41101</v>
      </c>
      <c r="F14017">
        <v>1</v>
      </c>
      <c r="G14017">
        <v>2720</v>
      </c>
      <c r="H14017" t="s">
        <v>65</v>
      </c>
      <c r="J14017" t="s">
        <v>14</v>
      </c>
      <c r="K14017">
        <v>44</v>
      </c>
      <c r="L14017" t="s">
        <v>15</v>
      </c>
    </row>
    <row r="14018" spans="1:12">
      <c r="A14018" t="e">
        <f ca="1">E00251513434021</f>
        <v>#NAME?</v>
      </c>
      <c r="B14018">
        <v>473</v>
      </c>
      <c r="C14018" t="s">
        <v>669</v>
      </c>
      <c r="D14018" s="1">
        <v>41382</v>
      </c>
      <c r="F14018">
        <v>3</v>
      </c>
      <c r="G14018">
        <v>78099</v>
      </c>
      <c r="H14018" t="s">
        <v>225</v>
      </c>
      <c r="J14018" t="s">
        <v>14</v>
      </c>
      <c r="K14018">
        <v>45</v>
      </c>
      <c r="L14018" t="s">
        <v>22</v>
      </c>
    </row>
    <row r="14019" spans="1:12">
      <c r="A14019" t="e">
        <f ca="1">E00251518868021</f>
        <v>#NAME?</v>
      </c>
      <c r="B14019">
        <v>1791</v>
      </c>
      <c r="C14019" t="s">
        <v>468</v>
      </c>
      <c r="D14019" s="1">
        <v>42900</v>
      </c>
      <c r="F14019">
        <v>3</v>
      </c>
      <c r="G14019">
        <v>5229</v>
      </c>
      <c r="H14019" t="s">
        <v>1212</v>
      </c>
      <c r="J14019" t="s">
        <v>14</v>
      </c>
      <c r="K14019">
        <v>63</v>
      </c>
      <c r="L14019" t="s">
        <v>15</v>
      </c>
    </row>
    <row r="14020" spans="1:12">
      <c r="A14020" t="e">
        <f ca="1">E00251629160421</f>
        <v>#NAME?</v>
      </c>
      <c r="B14020">
        <v>195</v>
      </c>
      <c r="C14020" t="s">
        <v>854</v>
      </c>
      <c r="D14020" s="1">
        <v>42709</v>
      </c>
      <c r="F14020">
        <v>1</v>
      </c>
      <c r="G14020">
        <v>72690</v>
      </c>
      <c r="H14020" t="s">
        <v>363</v>
      </c>
      <c r="J14020" t="s">
        <v>14</v>
      </c>
      <c r="K14020">
        <v>54</v>
      </c>
      <c r="L14020" t="s">
        <v>15</v>
      </c>
    </row>
    <row r="14021" spans="1:12">
      <c r="A14021" t="e">
        <f ca="1">E00251629160421</f>
        <v>#NAME?</v>
      </c>
      <c r="B14021">
        <v>195</v>
      </c>
      <c r="C14021" t="s">
        <v>854</v>
      </c>
      <c r="D14021" s="1">
        <v>42797</v>
      </c>
      <c r="F14021">
        <v>2</v>
      </c>
      <c r="G14021">
        <v>2729</v>
      </c>
      <c r="H14021" t="s">
        <v>115</v>
      </c>
      <c r="J14021" t="s">
        <v>14</v>
      </c>
      <c r="K14021">
        <v>54</v>
      </c>
      <c r="L14021" t="s">
        <v>15</v>
      </c>
    </row>
    <row r="14022" spans="1:12">
      <c r="A14022" t="e">
        <f ca="1">E00251532959121</f>
        <v>#NAME?</v>
      </c>
      <c r="B14022">
        <v>467</v>
      </c>
      <c r="C14022" t="s">
        <v>232</v>
      </c>
      <c r="D14022" s="1">
        <v>41544</v>
      </c>
      <c r="F14022">
        <v>2</v>
      </c>
      <c r="G14022">
        <v>5369</v>
      </c>
      <c r="H14022" t="s">
        <v>253</v>
      </c>
      <c r="J14022" t="s">
        <v>14</v>
      </c>
      <c r="K14022">
        <v>59</v>
      </c>
      <c r="L14022" t="s">
        <v>15</v>
      </c>
    </row>
    <row r="14023" spans="1:12">
      <c r="A14023" t="e">
        <f ca="1">E00251529553321</f>
        <v>#NAME?</v>
      </c>
      <c r="B14023">
        <v>160</v>
      </c>
      <c r="C14023" t="s">
        <v>278</v>
      </c>
      <c r="D14023" s="1">
        <v>41407</v>
      </c>
      <c r="F14023">
        <v>1</v>
      </c>
      <c r="G14023">
        <v>7862</v>
      </c>
      <c r="H14023" t="s">
        <v>27</v>
      </c>
      <c r="J14023" t="s">
        <v>14</v>
      </c>
      <c r="K14023">
        <v>48</v>
      </c>
      <c r="L14023" t="s">
        <v>22</v>
      </c>
    </row>
    <row r="14024" spans="1:12">
      <c r="A14024" t="e">
        <f ca="1">E00251531550021</f>
        <v>#NAME?</v>
      </c>
      <c r="B14024">
        <v>1786</v>
      </c>
      <c r="C14024" t="s">
        <v>37</v>
      </c>
      <c r="D14024" s="1">
        <v>40997</v>
      </c>
      <c r="F14024">
        <v>1</v>
      </c>
      <c r="G14024">
        <v>61172</v>
      </c>
      <c r="H14024" t="s">
        <v>48</v>
      </c>
      <c r="J14024" t="s">
        <v>14</v>
      </c>
      <c r="K14024">
        <v>55</v>
      </c>
      <c r="L14024" t="s">
        <v>15</v>
      </c>
    </row>
    <row r="14025" spans="1:12">
      <c r="A14025" t="e">
        <f ca="1">E00251531550021</f>
        <v>#NAME?</v>
      </c>
      <c r="B14025">
        <v>1786</v>
      </c>
      <c r="C14025" t="s">
        <v>37</v>
      </c>
      <c r="D14025" s="1">
        <v>42774</v>
      </c>
      <c r="F14025">
        <v>1</v>
      </c>
      <c r="G14025">
        <v>72703</v>
      </c>
      <c r="H14025" t="s">
        <v>237</v>
      </c>
      <c r="J14025" t="s">
        <v>14</v>
      </c>
      <c r="K14025">
        <v>60</v>
      </c>
      <c r="L14025" t="s">
        <v>15</v>
      </c>
    </row>
    <row r="14026" spans="1:12">
      <c r="A14026" t="e">
        <f ca="1">E00251617643721</f>
        <v>#NAME?</v>
      </c>
      <c r="B14026">
        <v>701</v>
      </c>
      <c r="C14026" t="s">
        <v>72</v>
      </c>
      <c r="D14026" s="1">
        <v>41423</v>
      </c>
      <c r="F14026">
        <v>6</v>
      </c>
      <c r="G14026">
        <v>49390</v>
      </c>
      <c r="H14026" t="s">
        <v>59</v>
      </c>
      <c r="J14026" t="s">
        <v>14</v>
      </c>
      <c r="K14026">
        <v>45</v>
      </c>
      <c r="L14026" t="s">
        <v>15</v>
      </c>
    </row>
    <row r="14027" spans="1:12">
      <c r="A14027" t="e">
        <f ca="1">E00251429783221</f>
        <v>#NAME?</v>
      </c>
      <c r="B14027">
        <v>160</v>
      </c>
      <c r="C14027" t="s">
        <v>278</v>
      </c>
      <c r="D14027" s="1">
        <v>42002</v>
      </c>
      <c r="F14027">
        <v>1</v>
      </c>
      <c r="G14027">
        <v>460</v>
      </c>
      <c r="H14027" t="s">
        <v>16</v>
      </c>
      <c r="J14027" t="s">
        <v>14</v>
      </c>
      <c r="K14027">
        <v>55</v>
      </c>
      <c r="L14027" t="s">
        <v>15</v>
      </c>
    </row>
    <row r="14028" spans="1:12">
      <c r="A14028" t="e">
        <f ca="1">E00251429783221</f>
        <v>#NAME?</v>
      </c>
      <c r="B14028">
        <v>4893</v>
      </c>
      <c r="C14028" t="s">
        <v>426</v>
      </c>
      <c r="D14028" s="1">
        <v>42924</v>
      </c>
      <c r="F14028">
        <v>1</v>
      </c>
      <c r="G14028">
        <v>7243</v>
      </c>
      <c r="H14028" t="s">
        <v>42</v>
      </c>
      <c r="J14028" t="s">
        <v>14</v>
      </c>
      <c r="K14028">
        <v>57</v>
      </c>
      <c r="L14028" t="s">
        <v>15</v>
      </c>
    </row>
    <row r="14029" spans="1:12">
      <c r="A14029" t="e">
        <f ca="1">E00251430254221</f>
        <v>#NAME?</v>
      </c>
      <c r="B14029">
        <v>7505</v>
      </c>
      <c r="C14029" t="s">
        <v>209</v>
      </c>
      <c r="D14029" s="1">
        <v>41964</v>
      </c>
      <c r="F14029">
        <v>2</v>
      </c>
      <c r="G14029">
        <v>2689</v>
      </c>
      <c r="H14029" t="s">
        <v>255</v>
      </c>
      <c r="J14029" t="s">
        <v>14</v>
      </c>
      <c r="K14029">
        <v>57</v>
      </c>
      <c r="L14029" t="s">
        <v>15</v>
      </c>
    </row>
    <row r="14030" spans="1:12">
      <c r="A14030" t="e">
        <f ca="1">E00251439956621</f>
        <v>#NAME?</v>
      </c>
      <c r="B14030">
        <v>166</v>
      </c>
      <c r="C14030" t="s">
        <v>626</v>
      </c>
      <c r="D14030" s="1">
        <v>42705</v>
      </c>
      <c r="F14030">
        <v>1</v>
      </c>
      <c r="G14030">
        <v>7804</v>
      </c>
      <c r="H14030" t="s">
        <v>43</v>
      </c>
      <c r="J14030" t="s">
        <v>14</v>
      </c>
      <c r="K14030">
        <v>43</v>
      </c>
      <c r="L14030" t="s">
        <v>22</v>
      </c>
    </row>
    <row r="14031" spans="1:12">
      <c r="A14031" t="e">
        <f ca="1">E00251528743621</f>
        <v>#NAME?</v>
      </c>
      <c r="B14031">
        <v>1325</v>
      </c>
      <c r="C14031" t="s">
        <v>605</v>
      </c>
      <c r="D14031" s="1">
        <v>42662</v>
      </c>
      <c r="F14031">
        <v>1</v>
      </c>
      <c r="G14031">
        <v>78900</v>
      </c>
      <c r="H14031" t="s">
        <v>79</v>
      </c>
      <c r="J14031" t="s">
        <v>14</v>
      </c>
      <c r="K14031">
        <v>54</v>
      </c>
      <c r="L14031" t="s">
        <v>22</v>
      </c>
    </row>
    <row r="14032" spans="1:12">
      <c r="A14032" t="e">
        <f ca="1">E00251626545321</f>
        <v>#NAME?</v>
      </c>
      <c r="B14032">
        <v>272</v>
      </c>
      <c r="C14032" t="s">
        <v>174</v>
      </c>
      <c r="D14032" s="1">
        <v>42197</v>
      </c>
      <c r="F14032">
        <v>1</v>
      </c>
      <c r="G14032">
        <v>92410</v>
      </c>
      <c r="H14032" t="s">
        <v>1028</v>
      </c>
      <c r="I14032" t="s">
        <v>56</v>
      </c>
      <c r="J14032" t="s">
        <v>57</v>
      </c>
      <c r="K14032">
        <v>55</v>
      </c>
      <c r="L14032" t="s">
        <v>15</v>
      </c>
    </row>
    <row r="14033" spans="1:12">
      <c r="A14033" t="e">
        <f ca="1">E00251430134421</f>
        <v>#NAME?</v>
      </c>
      <c r="B14033">
        <v>467</v>
      </c>
      <c r="C14033" t="s">
        <v>232</v>
      </c>
      <c r="D14033" s="1">
        <v>41621</v>
      </c>
      <c r="F14033">
        <v>1</v>
      </c>
      <c r="G14033">
        <v>5258</v>
      </c>
      <c r="H14033" t="s">
        <v>236</v>
      </c>
      <c r="J14033" t="s">
        <v>14</v>
      </c>
      <c r="K14033">
        <v>50</v>
      </c>
      <c r="L14033" t="s">
        <v>15</v>
      </c>
    </row>
    <row r="14034" spans="1:12">
      <c r="A14034" t="e">
        <f ca="1">E00251514274321</f>
        <v>#NAME?</v>
      </c>
      <c r="B14034">
        <v>449</v>
      </c>
      <c r="C14034" t="s">
        <v>124</v>
      </c>
      <c r="D14034" s="1">
        <v>41526</v>
      </c>
      <c r="F14034">
        <v>1</v>
      </c>
      <c r="G14034">
        <v>8798</v>
      </c>
      <c r="H14034" t="s">
        <v>314</v>
      </c>
      <c r="J14034" t="s">
        <v>14</v>
      </c>
      <c r="K14034">
        <v>61</v>
      </c>
      <c r="L14034" t="s">
        <v>15</v>
      </c>
    </row>
    <row r="14035" spans="1:12">
      <c r="A14035" t="e">
        <f ca="1">E00251518851921</f>
        <v>#NAME?</v>
      </c>
      <c r="B14035">
        <v>1325</v>
      </c>
      <c r="C14035" t="s">
        <v>605</v>
      </c>
      <c r="D14035" s="1">
        <v>42401</v>
      </c>
      <c r="F14035">
        <v>2</v>
      </c>
      <c r="G14035">
        <v>4019</v>
      </c>
      <c r="H14035" t="s">
        <v>26</v>
      </c>
      <c r="J14035" t="s">
        <v>14</v>
      </c>
      <c r="K14035">
        <v>45</v>
      </c>
      <c r="L14035" t="s">
        <v>15</v>
      </c>
    </row>
    <row r="14036" spans="1:12">
      <c r="A14036" t="e">
        <f ca="1">E00251518851921</f>
        <v>#NAME?</v>
      </c>
      <c r="B14036">
        <v>1325</v>
      </c>
      <c r="C14036" t="s">
        <v>605</v>
      </c>
      <c r="D14036" s="1">
        <v>43066</v>
      </c>
      <c r="F14036">
        <v>2</v>
      </c>
      <c r="G14036">
        <v>27800</v>
      </c>
      <c r="H14036" t="s">
        <v>145</v>
      </c>
      <c r="J14036" t="s">
        <v>14</v>
      </c>
      <c r="K14036">
        <v>47</v>
      </c>
      <c r="L14036" t="s">
        <v>15</v>
      </c>
    </row>
    <row r="14037" spans="1:12">
      <c r="A14037" t="e">
        <f ca="1">E00251615945221</f>
        <v>#NAME?</v>
      </c>
      <c r="B14037">
        <v>1273</v>
      </c>
      <c r="C14037" t="s">
        <v>28</v>
      </c>
      <c r="D14037" s="1">
        <v>43054</v>
      </c>
      <c r="F14037">
        <v>1</v>
      </c>
      <c r="G14037">
        <v>7260</v>
      </c>
      <c r="H14037" t="s">
        <v>1345</v>
      </c>
      <c r="J14037" t="s">
        <v>14</v>
      </c>
      <c r="K14037">
        <v>52</v>
      </c>
      <c r="L14037" t="s">
        <v>15</v>
      </c>
    </row>
    <row r="14038" spans="1:12">
      <c r="A14038" t="e">
        <f ca="1">E00251528935221</f>
        <v>#NAME?</v>
      </c>
      <c r="B14038">
        <v>290</v>
      </c>
      <c r="C14038" t="s">
        <v>449</v>
      </c>
      <c r="D14038" s="1">
        <v>42667</v>
      </c>
      <c r="F14038">
        <v>1</v>
      </c>
      <c r="G14038">
        <v>2721</v>
      </c>
      <c r="H14038" t="s">
        <v>465</v>
      </c>
      <c r="J14038" t="s">
        <v>14</v>
      </c>
      <c r="K14038">
        <v>58</v>
      </c>
      <c r="L14038" t="s">
        <v>15</v>
      </c>
    </row>
    <row r="14039" spans="1:12">
      <c r="A14039" t="e">
        <f ca="1">E00251529558721</f>
        <v>#NAME?</v>
      </c>
      <c r="B14039">
        <v>154</v>
      </c>
      <c r="C14039" t="s">
        <v>533</v>
      </c>
      <c r="D14039" s="1">
        <v>42338</v>
      </c>
      <c r="F14039">
        <v>1</v>
      </c>
      <c r="G14039">
        <v>4019</v>
      </c>
      <c r="H14039" t="s">
        <v>26</v>
      </c>
      <c r="J14039" t="s">
        <v>14</v>
      </c>
      <c r="K14039">
        <v>57</v>
      </c>
      <c r="L14039" t="s">
        <v>15</v>
      </c>
    </row>
    <row r="14040" spans="1:12">
      <c r="A14040" t="e">
        <f ca="1">E00251514273321</f>
        <v>#NAME?</v>
      </c>
      <c r="B14040">
        <v>490</v>
      </c>
      <c r="C14040" t="s">
        <v>158</v>
      </c>
      <c r="D14040" s="1">
        <v>41386</v>
      </c>
      <c r="F14040">
        <v>1</v>
      </c>
      <c r="G14040">
        <v>78839</v>
      </c>
      <c r="H14040" t="s">
        <v>842</v>
      </c>
      <c r="J14040" t="s">
        <v>14</v>
      </c>
      <c r="K14040">
        <v>52</v>
      </c>
      <c r="L14040" t="s">
        <v>22</v>
      </c>
    </row>
    <row r="14041" spans="1:12">
      <c r="A14041" t="e">
        <f ca="1">E00251532959121</f>
        <v>#NAME?</v>
      </c>
      <c r="B14041">
        <v>467</v>
      </c>
      <c r="C14041" t="s">
        <v>232</v>
      </c>
      <c r="D14041" s="1">
        <v>41765</v>
      </c>
      <c r="F14041">
        <v>2</v>
      </c>
      <c r="G14041">
        <v>7862</v>
      </c>
      <c r="H14041" t="s">
        <v>27</v>
      </c>
      <c r="J14041" t="s">
        <v>14</v>
      </c>
      <c r="K14041">
        <v>60</v>
      </c>
      <c r="L14041" t="s">
        <v>22</v>
      </c>
    </row>
    <row r="14042" spans="1:12">
      <c r="A14042" t="e">
        <f ca="1">E00251626545321</f>
        <v>#NAME?</v>
      </c>
      <c r="B14042">
        <v>295</v>
      </c>
      <c r="C14042" t="s">
        <v>435</v>
      </c>
      <c r="D14042" s="1">
        <v>42432</v>
      </c>
      <c r="F14042">
        <v>1</v>
      </c>
      <c r="G14042">
        <v>52510</v>
      </c>
      <c r="H14042" t="s">
        <v>611</v>
      </c>
      <c r="J14042" t="s">
        <v>14</v>
      </c>
      <c r="K14042">
        <v>55</v>
      </c>
      <c r="L14042" t="s">
        <v>15</v>
      </c>
    </row>
    <row r="14043" spans="1:12">
      <c r="A14043" t="e">
        <f ca="1">E00251626545321</f>
        <v>#NAME?</v>
      </c>
      <c r="B14043">
        <v>296</v>
      </c>
      <c r="C14043" t="s">
        <v>119</v>
      </c>
      <c r="D14043" s="1">
        <v>41576</v>
      </c>
      <c r="F14043">
        <v>1</v>
      </c>
      <c r="G14043">
        <v>7243</v>
      </c>
      <c r="H14043" t="s">
        <v>42</v>
      </c>
      <c r="J14043" t="s">
        <v>14</v>
      </c>
      <c r="K14043">
        <v>53</v>
      </c>
      <c r="L14043" t="s">
        <v>15</v>
      </c>
    </row>
    <row r="14044" spans="1:12">
      <c r="A14044" t="e">
        <f ca="1">E00251629160421</f>
        <v>#NAME?</v>
      </c>
      <c r="B14044">
        <v>195</v>
      </c>
      <c r="C14044" t="s">
        <v>854</v>
      </c>
      <c r="D14044" s="1">
        <v>42226</v>
      </c>
      <c r="F14044">
        <v>1</v>
      </c>
      <c r="G14044">
        <v>7841</v>
      </c>
      <c r="H14044" t="s">
        <v>154</v>
      </c>
      <c r="J14044" t="s">
        <v>14</v>
      </c>
      <c r="K14044">
        <v>52</v>
      </c>
      <c r="L14044" t="s">
        <v>22</v>
      </c>
    </row>
    <row r="14045" spans="1:12">
      <c r="A14045" t="e">
        <f ca="1">E00251629160421</f>
        <v>#NAME?</v>
      </c>
      <c r="B14045">
        <v>195</v>
      </c>
      <c r="C14045" t="s">
        <v>854</v>
      </c>
      <c r="D14045" s="1">
        <v>42857</v>
      </c>
      <c r="F14045">
        <v>3</v>
      </c>
      <c r="G14045">
        <v>2729</v>
      </c>
      <c r="H14045" t="s">
        <v>115</v>
      </c>
      <c r="J14045" t="s">
        <v>14</v>
      </c>
      <c r="K14045">
        <v>54</v>
      </c>
      <c r="L14045" t="s">
        <v>15</v>
      </c>
    </row>
    <row r="14046" spans="1:12">
      <c r="A14046" t="e">
        <f ca="1">E00251629160421</f>
        <v>#NAME?</v>
      </c>
      <c r="B14046">
        <v>195</v>
      </c>
      <c r="C14046" t="s">
        <v>854</v>
      </c>
      <c r="D14046" s="1">
        <v>42863</v>
      </c>
      <c r="F14046">
        <v>2</v>
      </c>
      <c r="G14046">
        <v>7962</v>
      </c>
      <c r="H14046" t="s">
        <v>111</v>
      </c>
      <c r="J14046" t="s">
        <v>14</v>
      </c>
      <c r="K14046">
        <v>54</v>
      </c>
      <c r="L14046" t="s">
        <v>22</v>
      </c>
    </row>
    <row r="14047" spans="1:12">
      <c r="A14047" t="e">
        <f ca="1">E00251617643721</f>
        <v>#NAME?</v>
      </c>
      <c r="B14047">
        <v>489</v>
      </c>
      <c r="C14047" t="s">
        <v>100</v>
      </c>
      <c r="D14047" s="1">
        <v>42747</v>
      </c>
      <c r="F14047">
        <v>1</v>
      </c>
      <c r="G14047">
        <v>37300</v>
      </c>
      <c r="H14047" t="s">
        <v>1033</v>
      </c>
      <c r="J14047" t="s">
        <v>14</v>
      </c>
      <c r="K14047">
        <v>49</v>
      </c>
      <c r="L14047" t="s">
        <v>15</v>
      </c>
    </row>
    <row r="14048" spans="1:12">
      <c r="A14048" t="e">
        <f ca="1">E00251617643721</f>
        <v>#NAME?</v>
      </c>
      <c r="B14048">
        <v>489</v>
      </c>
      <c r="C14048" t="s">
        <v>100</v>
      </c>
      <c r="D14048" s="1">
        <v>42789</v>
      </c>
      <c r="F14048">
        <v>2</v>
      </c>
      <c r="G14048">
        <v>496</v>
      </c>
      <c r="H14048" t="s">
        <v>190</v>
      </c>
      <c r="J14048" t="s">
        <v>14</v>
      </c>
      <c r="K14048">
        <v>49</v>
      </c>
      <c r="L14048" t="s">
        <v>15</v>
      </c>
    </row>
    <row r="14049" spans="1:12">
      <c r="A14049" t="e">
        <f ca="1">E00251617643721</f>
        <v>#NAME?</v>
      </c>
      <c r="B14049">
        <v>701</v>
      </c>
      <c r="C14049" t="s">
        <v>72</v>
      </c>
      <c r="D14049" s="1">
        <v>41157</v>
      </c>
      <c r="F14049">
        <v>4</v>
      </c>
      <c r="G14049">
        <v>78050</v>
      </c>
      <c r="H14049" t="s">
        <v>197</v>
      </c>
      <c r="J14049" t="s">
        <v>14</v>
      </c>
      <c r="K14049">
        <v>45</v>
      </c>
      <c r="L14049" t="s">
        <v>22</v>
      </c>
    </row>
    <row r="14050" spans="1:12">
      <c r="A14050" t="e">
        <f ca="1">E00251430254221</f>
        <v>#NAME?</v>
      </c>
      <c r="B14050">
        <v>502</v>
      </c>
      <c r="C14050" t="s">
        <v>172</v>
      </c>
      <c r="D14050" s="1">
        <v>41032</v>
      </c>
      <c r="F14050">
        <v>1</v>
      </c>
      <c r="G14050">
        <v>6184</v>
      </c>
      <c r="H14050" t="s">
        <v>849</v>
      </c>
      <c r="J14050" t="s">
        <v>14</v>
      </c>
      <c r="K14050">
        <v>54</v>
      </c>
      <c r="L14050" t="s">
        <v>15</v>
      </c>
    </row>
    <row r="14051" spans="1:12">
      <c r="A14051" t="e">
        <f ca="1">E00251537608221</f>
        <v>#NAME?</v>
      </c>
      <c r="B14051">
        <v>442</v>
      </c>
      <c r="C14051" t="s">
        <v>95</v>
      </c>
      <c r="D14051" s="1">
        <v>42003</v>
      </c>
      <c r="F14051">
        <v>2</v>
      </c>
      <c r="G14051">
        <v>4019</v>
      </c>
      <c r="H14051" t="s">
        <v>26</v>
      </c>
      <c r="J14051" t="s">
        <v>14</v>
      </c>
      <c r="K14051">
        <v>63</v>
      </c>
      <c r="L14051" t="s">
        <v>15</v>
      </c>
    </row>
    <row r="14052" spans="1:12">
      <c r="A14052" t="e">
        <f ca="1">E00251518589021</f>
        <v>#NAME?</v>
      </c>
      <c r="B14052">
        <v>291</v>
      </c>
      <c r="C14052" t="s">
        <v>160</v>
      </c>
      <c r="D14052" s="1">
        <v>41827</v>
      </c>
      <c r="F14052">
        <v>1</v>
      </c>
      <c r="G14052">
        <v>7231</v>
      </c>
      <c r="H14052" t="s">
        <v>128</v>
      </c>
      <c r="J14052" t="s">
        <v>14</v>
      </c>
      <c r="K14052">
        <v>46</v>
      </c>
      <c r="L14052" t="s">
        <v>15</v>
      </c>
    </row>
    <row r="14053" spans="1:12">
      <c r="A14053" t="e">
        <f ca="1">E00251514273321</f>
        <v>#NAME?</v>
      </c>
      <c r="B14053">
        <v>490</v>
      </c>
      <c r="C14053" t="s">
        <v>158</v>
      </c>
      <c r="D14053" s="1">
        <v>41431</v>
      </c>
      <c r="F14053">
        <v>1</v>
      </c>
      <c r="G14053">
        <v>7962</v>
      </c>
      <c r="H14053" t="s">
        <v>111</v>
      </c>
      <c r="J14053" t="s">
        <v>14</v>
      </c>
      <c r="K14053">
        <v>52</v>
      </c>
      <c r="L14053" t="s">
        <v>22</v>
      </c>
    </row>
    <row r="14054" spans="1:12">
      <c r="A14054" t="e">
        <f ca="1">E00251532959121</f>
        <v>#NAME?</v>
      </c>
      <c r="B14054">
        <v>467</v>
      </c>
      <c r="C14054" t="s">
        <v>232</v>
      </c>
      <c r="D14054" s="1">
        <v>42922</v>
      </c>
      <c r="F14054">
        <v>6</v>
      </c>
      <c r="G14054">
        <v>3051</v>
      </c>
      <c r="H14054" t="s">
        <v>13</v>
      </c>
      <c r="J14054" t="s">
        <v>14</v>
      </c>
      <c r="K14054">
        <v>63</v>
      </c>
      <c r="L14054" t="s">
        <v>15</v>
      </c>
    </row>
    <row r="14055" spans="1:12">
      <c r="A14055" t="e">
        <f ca="1">E00251528935221</f>
        <v>#NAME?</v>
      </c>
      <c r="B14055">
        <v>290</v>
      </c>
      <c r="C14055" t="s">
        <v>449</v>
      </c>
      <c r="D14055" s="1">
        <v>42112</v>
      </c>
      <c r="F14055">
        <v>3</v>
      </c>
      <c r="G14055">
        <v>73300</v>
      </c>
      <c r="H14055" t="s">
        <v>86</v>
      </c>
      <c r="J14055" t="s">
        <v>14</v>
      </c>
      <c r="K14055">
        <v>56</v>
      </c>
      <c r="L14055" t="s">
        <v>15</v>
      </c>
    </row>
    <row r="14056" spans="1:12">
      <c r="A14056" t="e">
        <f ca="1">E00251532959121</f>
        <v>#NAME?</v>
      </c>
      <c r="B14056">
        <v>467</v>
      </c>
      <c r="C14056" t="s">
        <v>232</v>
      </c>
      <c r="D14056" s="1">
        <v>41898</v>
      </c>
      <c r="F14056">
        <v>1</v>
      </c>
      <c r="G14056">
        <v>78052</v>
      </c>
      <c r="H14056" t="s">
        <v>1346</v>
      </c>
      <c r="J14056" t="s">
        <v>14</v>
      </c>
      <c r="K14056">
        <v>60</v>
      </c>
      <c r="L14056" t="s">
        <v>22</v>
      </c>
    </row>
    <row r="14057" spans="1:12">
      <c r="A14057" t="e">
        <f ca="1">E00251427204321</f>
        <v>#NAME?</v>
      </c>
      <c r="B14057">
        <v>28</v>
      </c>
      <c r="C14057" t="s">
        <v>153</v>
      </c>
      <c r="D14057" s="1">
        <v>42639</v>
      </c>
      <c r="F14057">
        <v>1</v>
      </c>
      <c r="G14057">
        <v>7904</v>
      </c>
      <c r="H14057" t="s">
        <v>75</v>
      </c>
      <c r="J14057" t="s">
        <v>14</v>
      </c>
      <c r="K14057">
        <v>49</v>
      </c>
      <c r="L14057" t="s">
        <v>22</v>
      </c>
    </row>
    <row r="14058" spans="1:12">
      <c r="A14058" t="e">
        <f ca="1">E00251430254221</f>
        <v>#NAME?</v>
      </c>
      <c r="B14058">
        <v>502</v>
      </c>
      <c r="C14058" t="s">
        <v>172</v>
      </c>
      <c r="D14058" s="1">
        <v>41297</v>
      </c>
      <c r="F14058">
        <v>1</v>
      </c>
      <c r="G14058">
        <v>549</v>
      </c>
      <c r="H14058" t="s">
        <v>425</v>
      </c>
      <c r="J14058" t="s">
        <v>14</v>
      </c>
      <c r="K14058">
        <v>55</v>
      </c>
      <c r="L14058" t="s">
        <v>15</v>
      </c>
    </row>
    <row r="14059" spans="1:12">
      <c r="A14059" t="e">
        <f ca="1">E00251430254221</f>
        <v>#NAME?</v>
      </c>
      <c r="B14059">
        <v>769</v>
      </c>
      <c r="C14059" t="s">
        <v>397</v>
      </c>
      <c r="D14059" s="1">
        <v>41304</v>
      </c>
      <c r="E14059">
        <v>1</v>
      </c>
      <c r="F14059">
        <v>1</v>
      </c>
      <c r="G14059">
        <v>57420</v>
      </c>
      <c r="H14059" t="s">
        <v>267</v>
      </c>
      <c r="J14059" t="s">
        <v>34</v>
      </c>
      <c r="K14059">
        <v>55</v>
      </c>
      <c r="L14059" t="s">
        <v>15</v>
      </c>
    </row>
    <row r="14060" spans="1:12">
      <c r="A14060" t="e">
        <f ca="1">E00251526602321</f>
        <v>#NAME?</v>
      </c>
      <c r="B14060">
        <v>10</v>
      </c>
      <c r="C14060" t="s">
        <v>18</v>
      </c>
      <c r="D14060" s="1">
        <v>42706</v>
      </c>
      <c r="F14060">
        <v>1</v>
      </c>
      <c r="G14060">
        <v>60090</v>
      </c>
      <c r="H14060" t="s">
        <v>181</v>
      </c>
      <c r="J14060" t="s">
        <v>14</v>
      </c>
      <c r="K14060">
        <v>61</v>
      </c>
      <c r="L14060" t="s">
        <v>15</v>
      </c>
    </row>
    <row r="14061" spans="1:12">
      <c r="A14061" t="e">
        <f ca="1">E00251617643721</f>
        <v>#NAME?</v>
      </c>
      <c r="B14061">
        <v>701</v>
      </c>
      <c r="C14061" t="s">
        <v>72</v>
      </c>
      <c r="D14061" s="1">
        <v>41687</v>
      </c>
      <c r="F14061">
        <v>1</v>
      </c>
      <c r="G14061">
        <v>4549</v>
      </c>
      <c r="H14061" t="s">
        <v>69</v>
      </c>
      <c r="J14061" t="s">
        <v>14</v>
      </c>
      <c r="K14061">
        <v>46</v>
      </c>
      <c r="L14061" t="s">
        <v>15</v>
      </c>
    </row>
    <row r="14062" spans="1:12">
      <c r="A14062" t="e">
        <f ca="1">E00251526602321</f>
        <v>#NAME?</v>
      </c>
      <c r="B14062">
        <v>10</v>
      </c>
      <c r="C14062" t="s">
        <v>18</v>
      </c>
      <c r="D14062" s="1">
        <v>42716</v>
      </c>
      <c r="F14062">
        <v>1</v>
      </c>
      <c r="G14062">
        <v>60090</v>
      </c>
      <c r="H14062" t="s">
        <v>181</v>
      </c>
      <c r="J14062" t="s">
        <v>14</v>
      </c>
      <c r="K14062">
        <v>61</v>
      </c>
      <c r="L14062" t="s">
        <v>15</v>
      </c>
    </row>
    <row r="14063" spans="1:12">
      <c r="A14063" t="e">
        <f ca="1">E00251715431821</f>
        <v>#NAME?</v>
      </c>
      <c r="B14063">
        <v>94</v>
      </c>
      <c r="C14063" t="s">
        <v>74</v>
      </c>
      <c r="D14063" s="1">
        <v>41376</v>
      </c>
      <c r="F14063">
        <v>1</v>
      </c>
      <c r="G14063">
        <v>30000</v>
      </c>
      <c r="H14063" t="s">
        <v>144</v>
      </c>
      <c r="J14063" t="s">
        <v>14</v>
      </c>
      <c r="K14063">
        <v>48</v>
      </c>
      <c r="L14063" t="s">
        <v>15</v>
      </c>
    </row>
    <row r="14064" spans="1:12">
      <c r="A14064" t="e">
        <f ca="1">E00251529553321</f>
        <v>#NAME?</v>
      </c>
      <c r="B14064">
        <v>160</v>
      </c>
      <c r="C14064" t="s">
        <v>278</v>
      </c>
      <c r="D14064" s="1">
        <v>42926</v>
      </c>
      <c r="F14064">
        <v>1</v>
      </c>
      <c r="G14064">
        <v>4556</v>
      </c>
      <c r="H14064" t="s">
        <v>121</v>
      </c>
      <c r="J14064" t="s">
        <v>14</v>
      </c>
      <c r="K14064">
        <v>52</v>
      </c>
      <c r="L14064" t="s">
        <v>15</v>
      </c>
    </row>
    <row r="14065" spans="1:12">
      <c r="A14065" t="e">
        <f ca="1">E00251514273321</f>
        <v>#NAME?</v>
      </c>
      <c r="B14065">
        <v>490</v>
      </c>
      <c r="C14065" t="s">
        <v>158</v>
      </c>
      <c r="D14065" s="1">
        <v>41367</v>
      </c>
      <c r="F14065">
        <v>1</v>
      </c>
      <c r="G14065">
        <v>78839</v>
      </c>
      <c r="H14065" t="s">
        <v>842</v>
      </c>
      <c r="J14065" t="s">
        <v>14</v>
      </c>
      <c r="K14065">
        <v>52</v>
      </c>
      <c r="L14065" t="s">
        <v>22</v>
      </c>
    </row>
    <row r="14066" spans="1:12">
      <c r="A14066" t="e">
        <f ca="1">E00251514273321</f>
        <v>#NAME?</v>
      </c>
      <c r="B14066">
        <v>490</v>
      </c>
      <c r="C14066" t="s">
        <v>158</v>
      </c>
      <c r="D14066" s="1">
        <v>41610</v>
      </c>
      <c r="F14066">
        <v>1</v>
      </c>
      <c r="G14066">
        <v>2720</v>
      </c>
      <c r="H14066" t="s">
        <v>65</v>
      </c>
      <c r="J14066" t="s">
        <v>14</v>
      </c>
      <c r="K14066">
        <v>52</v>
      </c>
      <c r="L14066" t="s">
        <v>15</v>
      </c>
    </row>
    <row r="14067" spans="1:12">
      <c r="A14067" t="e">
        <f ca="1">E00251514274321</f>
        <v>#NAME?</v>
      </c>
      <c r="B14067">
        <v>449</v>
      </c>
      <c r="C14067" t="s">
        <v>124</v>
      </c>
      <c r="D14067" s="1">
        <v>41977</v>
      </c>
      <c r="F14067">
        <v>1</v>
      </c>
      <c r="G14067">
        <v>30593</v>
      </c>
      <c r="H14067" t="s">
        <v>684</v>
      </c>
      <c r="J14067" t="s">
        <v>14</v>
      </c>
      <c r="K14067">
        <v>62</v>
      </c>
      <c r="L14067" t="s">
        <v>15</v>
      </c>
    </row>
    <row r="14068" spans="1:12">
      <c r="A14068" t="e">
        <f ca="1">E00251514274321</f>
        <v>#NAME?</v>
      </c>
      <c r="B14068">
        <v>449</v>
      </c>
      <c r="C14068" t="s">
        <v>124</v>
      </c>
      <c r="D14068" s="1">
        <v>43007</v>
      </c>
      <c r="F14068">
        <v>3</v>
      </c>
      <c r="G14068">
        <v>53550</v>
      </c>
      <c r="H14068" t="s">
        <v>345</v>
      </c>
      <c r="J14068" t="s">
        <v>14</v>
      </c>
      <c r="K14068">
        <v>65</v>
      </c>
      <c r="L14068" t="s">
        <v>15</v>
      </c>
    </row>
    <row r="14069" spans="1:12">
      <c r="A14069" t="e">
        <f ca="1">E00251427204321</f>
        <v>#NAME?</v>
      </c>
      <c r="B14069">
        <v>28</v>
      </c>
      <c r="C14069" t="s">
        <v>153</v>
      </c>
      <c r="D14069" s="1">
        <v>41682</v>
      </c>
      <c r="F14069">
        <v>4</v>
      </c>
      <c r="G14069">
        <v>7295</v>
      </c>
      <c r="H14069" t="s">
        <v>76</v>
      </c>
      <c r="J14069" t="s">
        <v>14</v>
      </c>
      <c r="K14069">
        <v>46</v>
      </c>
      <c r="L14069" t="s">
        <v>15</v>
      </c>
    </row>
    <row r="14070" spans="1:12">
      <c r="A14070" t="e">
        <f ca="1">E00251430254221</f>
        <v>#NAME?</v>
      </c>
      <c r="B14070">
        <v>7505</v>
      </c>
      <c r="C14070" t="s">
        <v>209</v>
      </c>
      <c r="D14070" s="1">
        <v>42411</v>
      </c>
      <c r="F14070">
        <v>1</v>
      </c>
      <c r="G14070">
        <v>462</v>
      </c>
      <c r="H14070" t="s">
        <v>288</v>
      </c>
      <c r="J14070" t="s">
        <v>14</v>
      </c>
      <c r="K14070">
        <v>58</v>
      </c>
      <c r="L14070" t="s">
        <v>15</v>
      </c>
    </row>
    <row r="14071" spans="1:12">
      <c r="A14071" t="e">
        <f ca="1">E00251529558721</f>
        <v>#NAME?</v>
      </c>
      <c r="B14071">
        <v>154</v>
      </c>
      <c r="C14071" t="s">
        <v>533</v>
      </c>
      <c r="D14071" s="1">
        <v>41436</v>
      </c>
      <c r="F14071">
        <v>1</v>
      </c>
      <c r="G14071">
        <v>4019</v>
      </c>
      <c r="H14071" t="s">
        <v>26</v>
      </c>
      <c r="J14071" t="s">
        <v>14</v>
      </c>
      <c r="K14071">
        <v>55</v>
      </c>
      <c r="L14071" t="s">
        <v>15</v>
      </c>
    </row>
    <row r="14072" spans="1:12">
      <c r="A14072" t="e">
        <f ca="1">E00251537608221</f>
        <v>#NAME?</v>
      </c>
      <c r="B14072">
        <v>442</v>
      </c>
      <c r="C14072" t="s">
        <v>95</v>
      </c>
      <c r="D14072" s="1">
        <v>41775</v>
      </c>
      <c r="F14072">
        <v>2</v>
      </c>
      <c r="G14072">
        <v>30983</v>
      </c>
      <c r="H14072" t="s">
        <v>325</v>
      </c>
      <c r="J14072" t="s">
        <v>14</v>
      </c>
      <c r="K14072">
        <v>62</v>
      </c>
      <c r="L14072" t="s">
        <v>15</v>
      </c>
    </row>
    <row r="14073" spans="1:12">
      <c r="A14073" t="e">
        <f ca="1">E00251537608221</f>
        <v>#NAME?</v>
      </c>
      <c r="B14073">
        <v>442</v>
      </c>
      <c r="C14073" t="s">
        <v>95</v>
      </c>
      <c r="D14073" s="1">
        <v>42663</v>
      </c>
      <c r="F14073">
        <v>1</v>
      </c>
      <c r="G14073">
        <v>79579</v>
      </c>
      <c r="H14073" t="s">
        <v>1347</v>
      </c>
      <c r="J14073" t="s">
        <v>14</v>
      </c>
      <c r="K14073">
        <v>65</v>
      </c>
      <c r="L14073" t="s">
        <v>22</v>
      </c>
    </row>
    <row r="14074" spans="1:12">
      <c r="A14074" t="e">
        <f ca="1">E00251537608221</f>
        <v>#NAME?</v>
      </c>
      <c r="B14074">
        <v>442</v>
      </c>
      <c r="C14074" t="s">
        <v>95</v>
      </c>
      <c r="D14074" s="1">
        <v>42901</v>
      </c>
      <c r="F14074">
        <v>1</v>
      </c>
      <c r="G14074">
        <v>79579</v>
      </c>
      <c r="H14074" t="s">
        <v>1347</v>
      </c>
      <c r="J14074" t="s">
        <v>14</v>
      </c>
      <c r="K14074">
        <v>66</v>
      </c>
      <c r="L14074" t="s">
        <v>22</v>
      </c>
    </row>
    <row r="14075" spans="1:12">
      <c r="A14075" t="e">
        <f ca="1">E00251537608221</f>
        <v>#NAME?</v>
      </c>
      <c r="B14075">
        <v>442</v>
      </c>
      <c r="C14075" t="s">
        <v>95</v>
      </c>
      <c r="D14075" s="1">
        <v>43069</v>
      </c>
      <c r="F14075">
        <v>2</v>
      </c>
      <c r="G14075">
        <v>30983</v>
      </c>
      <c r="H14075" t="s">
        <v>325</v>
      </c>
      <c r="J14075" t="s">
        <v>14</v>
      </c>
      <c r="K14075">
        <v>66</v>
      </c>
      <c r="L14075" t="s">
        <v>15</v>
      </c>
    </row>
    <row r="14076" spans="1:12">
      <c r="A14076" t="e">
        <f ca="1">E00251532330421</f>
        <v>#NAME?</v>
      </c>
      <c r="B14076">
        <v>488</v>
      </c>
      <c r="C14076" t="s">
        <v>401</v>
      </c>
      <c r="D14076" s="1">
        <v>42269</v>
      </c>
      <c r="F14076">
        <v>1</v>
      </c>
      <c r="G14076">
        <v>3051</v>
      </c>
      <c r="H14076" t="s">
        <v>13</v>
      </c>
      <c r="J14076" t="s">
        <v>14</v>
      </c>
      <c r="K14076">
        <v>43</v>
      </c>
      <c r="L14076" t="s">
        <v>15</v>
      </c>
    </row>
    <row r="14077" spans="1:12">
      <c r="A14077" t="e">
        <f ca="1">E00251529558721</f>
        <v>#NAME?</v>
      </c>
      <c r="B14077">
        <v>154</v>
      </c>
      <c r="C14077" t="s">
        <v>533</v>
      </c>
      <c r="D14077" s="1">
        <v>42312</v>
      </c>
      <c r="F14077">
        <v>2</v>
      </c>
      <c r="G14077">
        <v>4019</v>
      </c>
      <c r="H14077" t="s">
        <v>26</v>
      </c>
      <c r="J14077" t="s">
        <v>14</v>
      </c>
      <c r="K14077">
        <v>57</v>
      </c>
      <c r="L14077" t="s">
        <v>15</v>
      </c>
    </row>
    <row r="14078" spans="1:12">
      <c r="A14078" t="e">
        <f ca="1">E00251529558721</f>
        <v>#NAME?</v>
      </c>
      <c r="B14078">
        <v>154</v>
      </c>
      <c r="C14078" t="s">
        <v>533</v>
      </c>
      <c r="D14078" s="1">
        <v>42389</v>
      </c>
      <c r="F14078">
        <v>1</v>
      </c>
      <c r="G14078">
        <v>4019</v>
      </c>
      <c r="H14078" t="s">
        <v>26</v>
      </c>
      <c r="J14078" t="s">
        <v>14</v>
      </c>
      <c r="K14078">
        <v>57</v>
      </c>
      <c r="L14078" t="s">
        <v>15</v>
      </c>
    </row>
    <row r="14079" spans="1:12">
      <c r="A14079" t="e">
        <f ca="1">E00251529558721</f>
        <v>#NAME?</v>
      </c>
      <c r="B14079">
        <v>154</v>
      </c>
      <c r="C14079" t="s">
        <v>533</v>
      </c>
      <c r="D14079" s="1">
        <v>42565</v>
      </c>
      <c r="F14079">
        <v>2</v>
      </c>
      <c r="G14079">
        <v>4019</v>
      </c>
      <c r="H14079" t="s">
        <v>26</v>
      </c>
      <c r="J14079" t="s">
        <v>14</v>
      </c>
      <c r="K14079">
        <v>58</v>
      </c>
      <c r="L14079" t="s">
        <v>15</v>
      </c>
    </row>
    <row r="14080" spans="1:12">
      <c r="A14080" t="e">
        <f ca="1">E00251617643721</f>
        <v>#NAME?</v>
      </c>
      <c r="B14080">
        <v>598</v>
      </c>
      <c r="C14080" t="s">
        <v>862</v>
      </c>
      <c r="D14080" s="1">
        <v>41485</v>
      </c>
      <c r="F14080">
        <v>1</v>
      </c>
      <c r="G14080">
        <v>496</v>
      </c>
      <c r="H14080" t="s">
        <v>190</v>
      </c>
      <c r="J14080" t="s">
        <v>14</v>
      </c>
      <c r="K14080">
        <v>45</v>
      </c>
      <c r="L14080" t="s">
        <v>15</v>
      </c>
    </row>
    <row r="14081" spans="1:12">
      <c r="A14081" t="e">
        <f ca="1">E00251617643721</f>
        <v>#NAME?</v>
      </c>
      <c r="B14081">
        <v>598</v>
      </c>
      <c r="C14081" t="s">
        <v>862</v>
      </c>
      <c r="D14081" s="1">
        <v>42234</v>
      </c>
      <c r="F14081">
        <v>2</v>
      </c>
      <c r="G14081">
        <v>49390</v>
      </c>
      <c r="H14081" t="s">
        <v>59</v>
      </c>
      <c r="J14081" t="s">
        <v>14</v>
      </c>
      <c r="K14081">
        <v>47</v>
      </c>
      <c r="L14081" t="s">
        <v>15</v>
      </c>
    </row>
    <row r="14082" spans="1:12">
      <c r="A14082" t="e">
        <f ca="1">E00251617643721</f>
        <v>#NAME?</v>
      </c>
      <c r="B14082">
        <v>598</v>
      </c>
      <c r="C14082" t="s">
        <v>862</v>
      </c>
      <c r="D14082" s="1">
        <v>42262</v>
      </c>
      <c r="F14082">
        <v>3</v>
      </c>
      <c r="G14082">
        <v>496</v>
      </c>
      <c r="H14082" t="s">
        <v>190</v>
      </c>
      <c r="J14082" t="s">
        <v>14</v>
      </c>
      <c r="K14082">
        <v>48</v>
      </c>
      <c r="L14082" t="s">
        <v>15</v>
      </c>
    </row>
    <row r="14083" spans="1:12">
      <c r="A14083" t="e">
        <f ca="1">E00251617643721</f>
        <v>#NAME?</v>
      </c>
      <c r="B14083">
        <v>701</v>
      </c>
      <c r="C14083" t="s">
        <v>72</v>
      </c>
      <c r="D14083" s="1">
        <v>40940</v>
      </c>
      <c r="F14083">
        <v>6</v>
      </c>
      <c r="G14083">
        <v>49120</v>
      </c>
      <c r="H14083" t="s">
        <v>168</v>
      </c>
      <c r="J14083" t="s">
        <v>14</v>
      </c>
      <c r="K14083">
        <v>44</v>
      </c>
      <c r="L14083" t="s">
        <v>15</v>
      </c>
    </row>
    <row r="14084" spans="1:12">
      <c r="A14084" t="e">
        <f ca="1">E00251427204321</f>
        <v>#NAME?</v>
      </c>
      <c r="B14084">
        <v>28</v>
      </c>
      <c r="C14084" t="s">
        <v>153</v>
      </c>
      <c r="D14084" s="1">
        <v>42517</v>
      </c>
      <c r="F14084">
        <v>1</v>
      </c>
      <c r="G14084">
        <v>7904</v>
      </c>
      <c r="H14084" t="s">
        <v>75</v>
      </c>
      <c r="J14084" t="s">
        <v>14</v>
      </c>
      <c r="K14084">
        <v>48</v>
      </c>
      <c r="L14084" t="s">
        <v>22</v>
      </c>
    </row>
    <row r="14085" spans="1:12">
      <c r="A14085" t="e">
        <f ca="1">E00251617643721</f>
        <v>#NAME?</v>
      </c>
      <c r="B14085">
        <v>769</v>
      </c>
      <c r="C14085" t="s">
        <v>397</v>
      </c>
      <c r="D14085" s="1">
        <v>42760</v>
      </c>
      <c r="E14085">
        <v>1</v>
      </c>
      <c r="F14085">
        <v>2</v>
      </c>
      <c r="G14085">
        <v>32723</v>
      </c>
      <c r="H14085" t="s">
        <v>1049</v>
      </c>
      <c r="J14085" t="s">
        <v>34</v>
      </c>
      <c r="K14085">
        <v>49</v>
      </c>
      <c r="L14085" t="s">
        <v>15</v>
      </c>
    </row>
    <row r="14086" spans="1:12">
      <c r="A14086" t="e">
        <f ca="1">E00251617643721</f>
        <v>#NAME?</v>
      </c>
      <c r="B14086">
        <v>701</v>
      </c>
      <c r="C14086" t="s">
        <v>72</v>
      </c>
      <c r="D14086" s="1">
        <v>41236</v>
      </c>
      <c r="F14086">
        <v>1</v>
      </c>
      <c r="G14086">
        <v>7871</v>
      </c>
      <c r="H14086" t="s">
        <v>674</v>
      </c>
      <c r="J14086" t="s">
        <v>14</v>
      </c>
      <c r="K14086">
        <v>45</v>
      </c>
      <c r="L14086" t="s">
        <v>22</v>
      </c>
    </row>
    <row r="14087" spans="1:12">
      <c r="A14087" t="e">
        <f ca="1">E00251617643721</f>
        <v>#NAME?</v>
      </c>
      <c r="B14087">
        <v>746</v>
      </c>
      <c r="C14087" t="s">
        <v>527</v>
      </c>
      <c r="D14087" s="1">
        <v>42178</v>
      </c>
      <c r="F14087">
        <v>1</v>
      </c>
      <c r="G14087">
        <v>99812</v>
      </c>
      <c r="H14087" t="s">
        <v>1348</v>
      </c>
      <c r="I14087" t="s">
        <v>56</v>
      </c>
      <c r="J14087" t="s">
        <v>57</v>
      </c>
      <c r="K14087">
        <v>47</v>
      </c>
      <c r="L14087" t="s">
        <v>15</v>
      </c>
    </row>
    <row r="14088" spans="1:12">
      <c r="A14088" t="e">
        <f ca="1">E00251532959121</f>
        <v>#NAME?</v>
      </c>
      <c r="B14088">
        <v>467</v>
      </c>
      <c r="C14088" t="s">
        <v>232</v>
      </c>
      <c r="D14088" s="1">
        <v>40983</v>
      </c>
      <c r="F14088">
        <v>2</v>
      </c>
      <c r="G14088">
        <v>5369</v>
      </c>
      <c r="H14088" t="s">
        <v>253</v>
      </c>
      <c r="J14088" t="s">
        <v>14</v>
      </c>
      <c r="K14088">
        <v>57</v>
      </c>
      <c r="L14088" t="s">
        <v>15</v>
      </c>
    </row>
    <row r="14089" spans="1:12">
      <c r="A14089" t="e">
        <f ca="1">E00251528743621</f>
        <v>#NAME?</v>
      </c>
      <c r="B14089">
        <v>1325</v>
      </c>
      <c r="C14089" t="s">
        <v>605</v>
      </c>
      <c r="D14089" s="1">
        <v>41548</v>
      </c>
      <c r="F14089">
        <v>5</v>
      </c>
      <c r="G14089">
        <v>7098</v>
      </c>
      <c r="H14089" t="s">
        <v>945</v>
      </c>
      <c r="J14089" t="s">
        <v>14</v>
      </c>
      <c r="K14089">
        <v>51</v>
      </c>
      <c r="L14089" t="s">
        <v>15</v>
      </c>
    </row>
    <row r="14090" spans="1:12">
      <c r="A14090" t="e">
        <f ca="1">E00251617643721</f>
        <v>#NAME?</v>
      </c>
      <c r="B14090">
        <v>598</v>
      </c>
      <c r="C14090" t="s">
        <v>862</v>
      </c>
      <c r="D14090" s="1">
        <v>41592</v>
      </c>
      <c r="F14090">
        <v>1</v>
      </c>
      <c r="G14090">
        <v>78051</v>
      </c>
      <c r="H14090" t="s">
        <v>1349</v>
      </c>
      <c r="J14090" t="s">
        <v>14</v>
      </c>
      <c r="K14090">
        <v>46</v>
      </c>
      <c r="L14090" t="s">
        <v>22</v>
      </c>
    </row>
    <row r="14091" spans="1:12">
      <c r="A14091" t="e">
        <f ca="1">E00251513734821</f>
        <v>#NAME?</v>
      </c>
      <c r="B14091">
        <v>703</v>
      </c>
      <c r="C14091" t="s">
        <v>305</v>
      </c>
      <c r="D14091" s="1">
        <v>42831</v>
      </c>
      <c r="F14091">
        <v>4</v>
      </c>
      <c r="G14091">
        <v>78321</v>
      </c>
      <c r="H14091" t="s">
        <v>490</v>
      </c>
      <c r="J14091" t="s">
        <v>14</v>
      </c>
      <c r="K14091">
        <v>51</v>
      </c>
      <c r="L14091" t="s">
        <v>22</v>
      </c>
    </row>
    <row r="14092" spans="1:12">
      <c r="A14092" t="e">
        <f ca="1">E00251513734821</f>
        <v>#NAME?</v>
      </c>
      <c r="B14092">
        <v>703</v>
      </c>
      <c r="C14092" t="s">
        <v>305</v>
      </c>
      <c r="D14092" s="1">
        <v>42859</v>
      </c>
      <c r="F14092">
        <v>4</v>
      </c>
      <c r="G14092">
        <v>78321</v>
      </c>
      <c r="H14092" t="s">
        <v>490</v>
      </c>
      <c r="J14092" t="s">
        <v>14</v>
      </c>
      <c r="K14092">
        <v>51</v>
      </c>
      <c r="L14092" t="s">
        <v>22</v>
      </c>
    </row>
    <row r="14093" spans="1:12">
      <c r="A14093" t="e">
        <f ca="1">E00251513734821</f>
        <v>#NAME?</v>
      </c>
      <c r="B14093">
        <v>703</v>
      </c>
      <c r="C14093" t="s">
        <v>305</v>
      </c>
      <c r="D14093" s="1">
        <v>42937</v>
      </c>
      <c r="F14093">
        <v>6</v>
      </c>
      <c r="G14093">
        <v>4549</v>
      </c>
      <c r="H14093" t="s">
        <v>69</v>
      </c>
      <c r="J14093" t="s">
        <v>14</v>
      </c>
      <c r="K14093">
        <v>52</v>
      </c>
      <c r="L14093" t="s">
        <v>15</v>
      </c>
    </row>
    <row r="14094" spans="1:12">
      <c r="A14094" t="e">
        <f ca="1">E00251537608221</f>
        <v>#NAME?</v>
      </c>
      <c r="B14094">
        <v>442</v>
      </c>
      <c r="C14094" t="s">
        <v>95</v>
      </c>
      <c r="D14094" s="1">
        <v>41996</v>
      </c>
      <c r="F14094">
        <v>1</v>
      </c>
      <c r="G14094">
        <v>2729</v>
      </c>
      <c r="H14094" t="s">
        <v>115</v>
      </c>
      <c r="J14094" t="s">
        <v>14</v>
      </c>
      <c r="K14094">
        <v>63</v>
      </c>
      <c r="L14094" t="s">
        <v>15</v>
      </c>
    </row>
    <row r="14095" spans="1:12">
      <c r="A14095" t="e">
        <f ca="1">E00251537608221</f>
        <v>#NAME?</v>
      </c>
      <c r="B14095">
        <v>442</v>
      </c>
      <c r="C14095" t="s">
        <v>95</v>
      </c>
      <c r="D14095" s="1">
        <v>42290</v>
      </c>
      <c r="F14095">
        <v>1</v>
      </c>
      <c r="G14095">
        <v>4019</v>
      </c>
      <c r="H14095" t="s">
        <v>26</v>
      </c>
      <c r="J14095" t="s">
        <v>14</v>
      </c>
      <c r="K14095">
        <v>64</v>
      </c>
      <c r="L14095" t="s">
        <v>15</v>
      </c>
    </row>
    <row r="14096" spans="1:12">
      <c r="A14096" t="e">
        <f ca="1">E00251428403021</f>
        <v>#NAME?</v>
      </c>
      <c r="B14096">
        <v>66</v>
      </c>
      <c r="C14096" t="s">
        <v>134</v>
      </c>
      <c r="D14096" s="1">
        <v>42698</v>
      </c>
      <c r="F14096">
        <v>1</v>
      </c>
      <c r="G14096">
        <v>27800</v>
      </c>
      <c r="H14096" t="s">
        <v>145</v>
      </c>
      <c r="J14096" t="s">
        <v>14</v>
      </c>
      <c r="K14096">
        <v>45</v>
      </c>
      <c r="L14096" t="s">
        <v>15</v>
      </c>
    </row>
    <row r="14097" spans="1:12">
      <c r="A14097" t="e">
        <f ca="1">E00251510737521</f>
        <v>#NAME?</v>
      </c>
      <c r="B14097">
        <v>122</v>
      </c>
      <c r="C14097" t="s">
        <v>522</v>
      </c>
      <c r="D14097" s="1">
        <v>42192</v>
      </c>
      <c r="F14097">
        <v>2</v>
      </c>
      <c r="G14097">
        <v>7243</v>
      </c>
      <c r="H14097" t="s">
        <v>42</v>
      </c>
      <c r="J14097" t="s">
        <v>14</v>
      </c>
      <c r="K14097">
        <v>65</v>
      </c>
      <c r="L14097" t="s">
        <v>15</v>
      </c>
    </row>
    <row r="14098" spans="1:12">
      <c r="A14098" t="e">
        <f ca="1">E00251528938321</f>
        <v>#NAME?</v>
      </c>
      <c r="B14098">
        <v>291</v>
      </c>
      <c r="C14098" t="s">
        <v>160</v>
      </c>
      <c r="D14098" s="1">
        <v>42611</v>
      </c>
      <c r="F14098">
        <v>4</v>
      </c>
      <c r="G14098">
        <v>5859</v>
      </c>
      <c r="H14098" t="s">
        <v>607</v>
      </c>
      <c r="J14098" t="s">
        <v>14</v>
      </c>
      <c r="K14098">
        <v>57</v>
      </c>
      <c r="L14098" t="s">
        <v>15</v>
      </c>
    </row>
    <row r="14099" spans="1:12">
      <c r="A14099" t="e">
        <f ca="1">E00251528938321</f>
        <v>#NAME?</v>
      </c>
      <c r="B14099">
        <v>291</v>
      </c>
      <c r="C14099" t="s">
        <v>160</v>
      </c>
      <c r="D14099" s="1">
        <v>42774</v>
      </c>
      <c r="F14099">
        <v>4</v>
      </c>
      <c r="G14099">
        <v>78057</v>
      </c>
      <c r="H14099" t="s">
        <v>140</v>
      </c>
      <c r="J14099" t="s">
        <v>14</v>
      </c>
      <c r="K14099">
        <v>58</v>
      </c>
      <c r="L14099" t="s">
        <v>22</v>
      </c>
    </row>
    <row r="14100" spans="1:12">
      <c r="A14100" t="e">
        <f ca="1">E00251528938321</f>
        <v>#NAME?</v>
      </c>
      <c r="B14100">
        <v>291</v>
      </c>
      <c r="C14100" t="s">
        <v>160</v>
      </c>
      <c r="D14100" s="1">
        <v>42982</v>
      </c>
      <c r="F14100">
        <v>5</v>
      </c>
      <c r="G14100">
        <v>78057</v>
      </c>
      <c r="H14100" t="s">
        <v>140</v>
      </c>
      <c r="J14100" t="s">
        <v>14</v>
      </c>
      <c r="K14100">
        <v>59</v>
      </c>
      <c r="L14100" t="s">
        <v>22</v>
      </c>
    </row>
    <row r="14101" spans="1:12">
      <c r="A14101" t="e">
        <f ca="1">E00251716444121</f>
        <v>#NAME?</v>
      </c>
      <c r="B14101">
        <v>438</v>
      </c>
      <c r="C14101" t="s">
        <v>474</v>
      </c>
      <c r="D14101" s="1">
        <v>42045</v>
      </c>
      <c r="F14101">
        <v>3</v>
      </c>
      <c r="G14101">
        <v>4019</v>
      </c>
      <c r="H14101" t="s">
        <v>26</v>
      </c>
      <c r="J14101" t="s">
        <v>14</v>
      </c>
      <c r="K14101">
        <v>56</v>
      </c>
      <c r="L14101" t="s">
        <v>15</v>
      </c>
    </row>
    <row r="14102" spans="1:12">
      <c r="A14102" t="e">
        <f ca="1">E00251716444121</f>
        <v>#NAME?</v>
      </c>
      <c r="B14102">
        <v>438</v>
      </c>
      <c r="C14102" t="s">
        <v>474</v>
      </c>
      <c r="D14102" s="1">
        <v>42424</v>
      </c>
      <c r="F14102">
        <v>2</v>
      </c>
      <c r="G14102">
        <v>4019</v>
      </c>
      <c r="H14102" t="s">
        <v>26</v>
      </c>
      <c r="J14102" t="s">
        <v>14</v>
      </c>
      <c r="K14102">
        <v>57</v>
      </c>
      <c r="L14102" t="s">
        <v>15</v>
      </c>
    </row>
    <row r="14103" spans="1:12">
      <c r="A14103" t="e">
        <f ca="1">E00251429251821</f>
        <v>#NAME?</v>
      </c>
      <c r="B14103">
        <v>297</v>
      </c>
      <c r="C14103" t="s">
        <v>411</v>
      </c>
      <c r="D14103" s="1">
        <v>42703</v>
      </c>
      <c r="F14103">
        <v>2</v>
      </c>
      <c r="G14103">
        <v>7175</v>
      </c>
      <c r="H14103" t="s">
        <v>689</v>
      </c>
      <c r="J14103" t="s">
        <v>14</v>
      </c>
      <c r="K14103">
        <v>56</v>
      </c>
      <c r="L14103" t="s">
        <v>15</v>
      </c>
    </row>
    <row r="14104" spans="1:12">
      <c r="A14104" t="e">
        <f ca="1">E00251429251821</f>
        <v>#NAME?</v>
      </c>
      <c r="B14104">
        <v>753</v>
      </c>
      <c r="C14104" t="s">
        <v>545</v>
      </c>
      <c r="D14104" s="1">
        <v>41722</v>
      </c>
      <c r="F14104">
        <v>2</v>
      </c>
      <c r="G14104">
        <v>4660</v>
      </c>
      <c r="H14104" t="s">
        <v>215</v>
      </c>
      <c r="I14104" t="s">
        <v>56</v>
      </c>
      <c r="J14104" t="s">
        <v>57</v>
      </c>
      <c r="K14104">
        <v>53</v>
      </c>
      <c r="L14104" t="s">
        <v>15</v>
      </c>
    </row>
    <row r="14105" spans="1:12">
      <c r="A14105" t="e">
        <f ca="1">E00251429251821</f>
        <v>#NAME?</v>
      </c>
      <c r="B14105">
        <v>753</v>
      </c>
      <c r="C14105" t="s">
        <v>545</v>
      </c>
      <c r="D14105" s="1">
        <v>42482</v>
      </c>
      <c r="F14105">
        <v>1</v>
      </c>
      <c r="G14105">
        <v>78650</v>
      </c>
      <c r="H14105" t="s">
        <v>414</v>
      </c>
      <c r="I14105" t="s">
        <v>56</v>
      </c>
      <c r="J14105" t="s">
        <v>57</v>
      </c>
      <c r="K14105">
        <v>56</v>
      </c>
      <c r="L14105" t="s">
        <v>22</v>
      </c>
    </row>
    <row r="14106" spans="1:12">
      <c r="A14106" t="e">
        <f ca="1">E00251537608221</f>
        <v>#NAME?</v>
      </c>
      <c r="B14106">
        <v>442</v>
      </c>
      <c r="C14106" t="s">
        <v>95</v>
      </c>
      <c r="D14106" s="1">
        <v>42699</v>
      </c>
      <c r="F14106">
        <v>1</v>
      </c>
      <c r="G14106">
        <v>79579</v>
      </c>
      <c r="H14106" t="s">
        <v>1347</v>
      </c>
      <c r="J14106" t="s">
        <v>14</v>
      </c>
      <c r="K14106">
        <v>65</v>
      </c>
      <c r="L14106" t="s">
        <v>22</v>
      </c>
    </row>
    <row r="14107" spans="1:12">
      <c r="A14107" t="e">
        <f ca="1">E00251428403021</f>
        <v>#NAME?</v>
      </c>
      <c r="B14107">
        <v>66</v>
      </c>
      <c r="C14107" t="s">
        <v>134</v>
      </c>
      <c r="D14107" s="1">
        <v>42559</v>
      </c>
      <c r="F14107">
        <v>1</v>
      </c>
      <c r="G14107">
        <v>27800</v>
      </c>
      <c r="H14107" t="s">
        <v>145</v>
      </c>
      <c r="J14107" t="s">
        <v>14</v>
      </c>
      <c r="K14107">
        <v>44</v>
      </c>
      <c r="L14107" t="s">
        <v>15</v>
      </c>
    </row>
    <row r="14108" spans="1:12">
      <c r="A14108" t="e">
        <f ca="1">E00251528938321</f>
        <v>#NAME?</v>
      </c>
      <c r="B14108">
        <v>291</v>
      </c>
      <c r="C14108" t="s">
        <v>160</v>
      </c>
      <c r="D14108" s="1">
        <v>42585</v>
      </c>
      <c r="F14108">
        <v>2</v>
      </c>
      <c r="G14108">
        <v>496</v>
      </c>
      <c r="H14108" t="s">
        <v>190</v>
      </c>
      <c r="J14108" t="s">
        <v>14</v>
      </c>
      <c r="K14108">
        <v>57</v>
      </c>
      <c r="L14108" t="s">
        <v>15</v>
      </c>
    </row>
    <row r="14109" spans="1:12">
      <c r="A14109" t="e">
        <f ca="1">E00251528938321</f>
        <v>#NAME?</v>
      </c>
      <c r="B14109">
        <v>291</v>
      </c>
      <c r="C14109" t="s">
        <v>160</v>
      </c>
      <c r="D14109" s="1">
        <v>42752</v>
      </c>
      <c r="F14109">
        <v>6</v>
      </c>
      <c r="G14109">
        <v>78057</v>
      </c>
      <c r="H14109" t="s">
        <v>140</v>
      </c>
      <c r="J14109" t="s">
        <v>14</v>
      </c>
      <c r="K14109">
        <v>58</v>
      </c>
      <c r="L14109" t="s">
        <v>22</v>
      </c>
    </row>
    <row r="14110" spans="1:12">
      <c r="A14110" t="e">
        <f ca="1">E00251514257621</f>
        <v>#NAME?</v>
      </c>
      <c r="B14110">
        <v>5132</v>
      </c>
      <c r="C14110" t="s">
        <v>853</v>
      </c>
      <c r="D14110" s="1">
        <v>42059</v>
      </c>
      <c r="F14110">
        <v>1</v>
      </c>
      <c r="G14110">
        <v>22800</v>
      </c>
      <c r="H14110" t="s">
        <v>35</v>
      </c>
      <c r="J14110" t="s">
        <v>14</v>
      </c>
      <c r="K14110">
        <v>53</v>
      </c>
      <c r="L14110" t="s">
        <v>15</v>
      </c>
    </row>
    <row r="14111" spans="1:12">
      <c r="A14111" t="e">
        <f ca="1">E00251432267921</f>
        <v>#NAME?</v>
      </c>
      <c r="B14111">
        <v>454</v>
      </c>
      <c r="C14111" t="s">
        <v>179</v>
      </c>
      <c r="D14111" s="1">
        <v>41480</v>
      </c>
      <c r="F14111">
        <v>2</v>
      </c>
      <c r="G14111">
        <v>25000</v>
      </c>
      <c r="H14111" t="s">
        <v>178</v>
      </c>
      <c r="J14111" t="s">
        <v>14</v>
      </c>
      <c r="K14111">
        <v>48</v>
      </c>
      <c r="L14111" t="s">
        <v>15</v>
      </c>
    </row>
    <row r="14112" spans="1:12">
      <c r="A14112" t="e">
        <f ca="1">E00251432267921</f>
        <v>#NAME?</v>
      </c>
      <c r="B14112">
        <v>7208</v>
      </c>
      <c r="C14112" t="s">
        <v>625</v>
      </c>
      <c r="D14112" s="1">
        <v>41851</v>
      </c>
      <c r="F14112">
        <v>2</v>
      </c>
      <c r="G14112">
        <v>25000</v>
      </c>
      <c r="H14112" t="s">
        <v>178</v>
      </c>
      <c r="I14112" t="s">
        <v>148</v>
      </c>
      <c r="J14112" t="s">
        <v>57</v>
      </c>
      <c r="K14112">
        <v>49</v>
      </c>
      <c r="L14112" t="s">
        <v>15</v>
      </c>
    </row>
    <row r="14113" spans="1:12">
      <c r="A14113" t="e">
        <f ca="1">E00251439718121</f>
        <v>#NAME?</v>
      </c>
      <c r="B14113">
        <v>293</v>
      </c>
      <c r="C14113" t="s">
        <v>25</v>
      </c>
      <c r="D14113" s="1">
        <v>42821</v>
      </c>
      <c r="F14113">
        <v>2</v>
      </c>
      <c r="G14113">
        <v>60090</v>
      </c>
      <c r="H14113" t="s">
        <v>181</v>
      </c>
      <c r="J14113" t="s">
        <v>14</v>
      </c>
      <c r="K14113">
        <v>61</v>
      </c>
      <c r="L14113" t="s">
        <v>15</v>
      </c>
    </row>
    <row r="14114" spans="1:12">
      <c r="A14114" t="e">
        <f ca="1">E00251532959121</f>
        <v>#NAME?</v>
      </c>
      <c r="B14114">
        <v>467</v>
      </c>
      <c r="C14114" t="s">
        <v>232</v>
      </c>
      <c r="D14114" s="1">
        <v>41192</v>
      </c>
      <c r="F14114">
        <v>1</v>
      </c>
      <c r="G14114">
        <v>5369</v>
      </c>
      <c r="H14114" t="s">
        <v>253</v>
      </c>
      <c r="J14114" t="s">
        <v>14</v>
      </c>
      <c r="K14114">
        <v>58</v>
      </c>
      <c r="L14114" t="s">
        <v>15</v>
      </c>
    </row>
    <row r="14115" spans="1:12">
      <c r="A14115" t="e">
        <f ca="1">E00251532959121</f>
        <v>#NAME?</v>
      </c>
      <c r="B14115">
        <v>467</v>
      </c>
      <c r="C14115" t="s">
        <v>232</v>
      </c>
      <c r="D14115" s="1">
        <v>41192</v>
      </c>
      <c r="F14115">
        <v>6</v>
      </c>
      <c r="G14115">
        <v>78050</v>
      </c>
      <c r="H14115" t="s">
        <v>197</v>
      </c>
      <c r="J14115" t="s">
        <v>14</v>
      </c>
      <c r="K14115">
        <v>58</v>
      </c>
      <c r="L14115" t="s">
        <v>22</v>
      </c>
    </row>
    <row r="14116" spans="1:12">
      <c r="A14116" t="e">
        <f ca="1">E00251532959121</f>
        <v>#NAME?</v>
      </c>
      <c r="B14116">
        <v>467</v>
      </c>
      <c r="C14116" t="s">
        <v>232</v>
      </c>
      <c r="D14116" s="1">
        <v>41290</v>
      </c>
      <c r="F14116">
        <v>1</v>
      </c>
      <c r="G14116">
        <v>7862</v>
      </c>
      <c r="H14116" t="s">
        <v>27</v>
      </c>
      <c r="J14116" t="s">
        <v>14</v>
      </c>
      <c r="K14116">
        <v>58</v>
      </c>
      <c r="L14116" t="s">
        <v>22</v>
      </c>
    </row>
    <row r="14117" spans="1:12">
      <c r="A14117" t="e">
        <f ca="1">E00251532959121</f>
        <v>#NAME?</v>
      </c>
      <c r="B14117">
        <v>467</v>
      </c>
      <c r="C14117" t="s">
        <v>232</v>
      </c>
      <c r="D14117" s="1">
        <v>42724</v>
      </c>
      <c r="F14117">
        <v>4</v>
      </c>
      <c r="G14117">
        <v>73300</v>
      </c>
      <c r="H14117" t="s">
        <v>86</v>
      </c>
      <c r="J14117" t="s">
        <v>14</v>
      </c>
      <c r="K14117">
        <v>62</v>
      </c>
      <c r="L14117" t="s">
        <v>15</v>
      </c>
    </row>
    <row r="14118" spans="1:12">
      <c r="A14118" t="e">
        <f ca="1">E00251528760321</f>
        <v>#NAME?</v>
      </c>
      <c r="B14118">
        <v>291</v>
      </c>
      <c r="C14118" t="s">
        <v>160</v>
      </c>
      <c r="D14118" s="1">
        <v>42356</v>
      </c>
      <c r="F14118">
        <v>2</v>
      </c>
      <c r="G14118">
        <v>4779</v>
      </c>
      <c r="H14118" t="s">
        <v>231</v>
      </c>
      <c r="J14118" t="s">
        <v>14</v>
      </c>
      <c r="K14118">
        <v>61</v>
      </c>
      <c r="L14118" t="s">
        <v>15</v>
      </c>
    </row>
    <row r="14119" spans="1:12">
      <c r="A14119" t="e">
        <f ca="1">E00251528760321</f>
        <v>#NAME?</v>
      </c>
      <c r="B14119">
        <v>291</v>
      </c>
      <c r="C14119" t="s">
        <v>160</v>
      </c>
      <c r="D14119" s="1">
        <v>42468</v>
      </c>
      <c r="F14119">
        <v>1</v>
      </c>
      <c r="G14119">
        <v>38150</v>
      </c>
      <c r="H14119" t="s">
        <v>106</v>
      </c>
      <c r="J14119" t="s">
        <v>14</v>
      </c>
      <c r="K14119">
        <v>62</v>
      </c>
      <c r="L14119" t="s">
        <v>15</v>
      </c>
    </row>
    <row r="14120" spans="1:12">
      <c r="A14120" t="e">
        <f ca="1">E00251510737521</f>
        <v>#NAME?</v>
      </c>
      <c r="B14120">
        <v>122</v>
      </c>
      <c r="C14120" t="s">
        <v>522</v>
      </c>
      <c r="D14120" s="1">
        <v>41292</v>
      </c>
      <c r="F14120">
        <v>4</v>
      </c>
      <c r="G14120">
        <v>4019</v>
      </c>
      <c r="H14120" t="s">
        <v>26</v>
      </c>
      <c r="J14120" t="s">
        <v>14</v>
      </c>
      <c r="K14120">
        <v>63</v>
      </c>
      <c r="L14120" t="s">
        <v>15</v>
      </c>
    </row>
    <row r="14121" spans="1:12">
      <c r="A14121" t="e">
        <f ca="1">E00251533607221</f>
        <v>#NAME?</v>
      </c>
      <c r="B14121">
        <v>668</v>
      </c>
      <c r="C14121" t="s">
        <v>929</v>
      </c>
      <c r="D14121" s="1">
        <v>42749</v>
      </c>
      <c r="E14121">
        <v>8</v>
      </c>
      <c r="F14121">
        <v>3</v>
      </c>
      <c r="G14121">
        <v>6010</v>
      </c>
      <c r="H14121" t="s">
        <v>176</v>
      </c>
      <c r="J14121" t="s">
        <v>34</v>
      </c>
      <c r="K14121">
        <v>47</v>
      </c>
      <c r="L14121" t="s">
        <v>15</v>
      </c>
    </row>
    <row r="14122" spans="1:12">
      <c r="A14122" t="e">
        <f ca="1">E00251512340221</f>
        <v>#NAME?</v>
      </c>
      <c r="B14122">
        <v>6046</v>
      </c>
      <c r="C14122" t="s">
        <v>98</v>
      </c>
      <c r="D14122" s="1">
        <v>42006</v>
      </c>
      <c r="E14122">
        <v>4</v>
      </c>
      <c r="F14122">
        <v>4</v>
      </c>
      <c r="G14122">
        <v>65961</v>
      </c>
      <c r="H14122" t="s">
        <v>1288</v>
      </c>
      <c r="J14122" t="s">
        <v>34</v>
      </c>
      <c r="K14122">
        <v>41</v>
      </c>
      <c r="L14122" t="s">
        <v>15</v>
      </c>
    </row>
    <row r="14123" spans="1:12">
      <c r="A14123" t="e">
        <f ca="1">E00251510737521</f>
        <v>#NAME?</v>
      </c>
      <c r="B14123">
        <v>122</v>
      </c>
      <c r="C14123" t="s">
        <v>522</v>
      </c>
      <c r="D14123" s="1">
        <v>41386</v>
      </c>
      <c r="F14123">
        <v>3</v>
      </c>
      <c r="G14123">
        <v>4019</v>
      </c>
      <c r="H14123" t="s">
        <v>26</v>
      </c>
      <c r="J14123" t="s">
        <v>14</v>
      </c>
      <c r="K14123">
        <v>63</v>
      </c>
      <c r="L14123" t="s">
        <v>15</v>
      </c>
    </row>
    <row r="14124" spans="1:12">
      <c r="A14124" t="e">
        <f ca="1">E00251512648921</f>
        <v>#NAME?</v>
      </c>
      <c r="B14124">
        <v>47</v>
      </c>
      <c r="C14124" t="s">
        <v>494</v>
      </c>
      <c r="D14124" s="1">
        <v>41939</v>
      </c>
      <c r="F14124">
        <v>2</v>
      </c>
      <c r="G14124">
        <v>4549</v>
      </c>
      <c r="H14124" t="s">
        <v>69</v>
      </c>
      <c r="J14124" t="s">
        <v>14</v>
      </c>
      <c r="K14124">
        <v>56</v>
      </c>
      <c r="L14124" t="s">
        <v>15</v>
      </c>
    </row>
    <row r="14125" spans="1:12">
      <c r="A14125" t="e">
        <f ca="1">E00251616256121</f>
        <v>#NAME?</v>
      </c>
      <c r="B14125">
        <v>103</v>
      </c>
      <c r="C14125" t="s">
        <v>775</v>
      </c>
      <c r="D14125" s="1">
        <v>41304</v>
      </c>
      <c r="F14125">
        <v>1</v>
      </c>
      <c r="G14125">
        <v>3004</v>
      </c>
      <c r="H14125" t="s">
        <v>104</v>
      </c>
      <c r="J14125" t="s">
        <v>14</v>
      </c>
      <c r="K14125">
        <v>55</v>
      </c>
      <c r="L14125" t="s">
        <v>15</v>
      </c>
    </row>
    <row r="14126" spans="1:12">
      <c r="A14126" t="e">
        <f ca="1">E00251524989521</f>
        <v>#NAME?</v>
      </c>
      <c r="B14126">
        <v>283</v>
      </c>
      <c r="C14126" t="s">
        <v>133</v>
      </c>
      <c r="D14126" s="1">
        <v>42221</v>
      </c>
      <c r="F14126">
        <v>1</v>
      </c>
      <c r="G14126">
        <v>3804</v>
      </c>
      <c r="H14126" t="s">
        <v>71</v>
      </c>
      <c r="J14126" t="s">
        <v>14</v>
      </c>
      <c r="K14126">
        <v>57</v>
      </c>
      <c r="L14126" t="s">
        <v>15</v>
      </c>
    </row>
    <row r="14127" spans="1:12">
      <c r="A14127" t="e">
        <f ca="1">E00251533607221</f>
        <v>#NAME?</v>
      </c>
      <c r="B14127">
        <v>668</v>
      </c>
      <c r="C14127" t="s">
        <v>929</v>
      </c>
      <c r="D14127" s="1">
        <v>42758</v>
      </c>
      <c r="E14127">
        <v>2</v>
      </c>
      <c r="F14127">
        <v>6</v>
      </c>
      <c r="G14127">
        <v>5941</v>
      </c>
      <c r="H14127" t="s">
        <v>1350</v>
      </c>
      <c r="J14127" t="s">
        <v>34</v>
      </c>
      <c r="K14127">
        <v>47</v>
      </c>
      <c r="L14127" t="s">
        <v>15</v>
      </c>
    </row>
    <row r="14128" spans="1:12">
      <c r="A14128" t="e">
        <f ca="1">E00251513734821</f>
        <v>#NAME?</v>
      </c>
      <c r="B14128">
        <v>703</v>
      </c>
      <c r="C14128" t="s">
        <v>305</v>
      </c>
      <c r="D14128" s="1">
        <v>43049</v>
      </c>
      <c r="F14128">
        <v>3</v>
      </c>
      <c r="G14128">
        <v>4549</v>
      </c>
      <c r="H14128" t="s">
        <v>69</v>
      </c>
      <c r="J14128" t="s">
        <v>14</v>
      </c>
      <c r="K14128">
        <v>52</v>
      </c>
      <c r="L14128" t="s">
        <v>15</v>
      </c>
    </row>
    <row r="14129" spans="1:12">
      <c r="A14129" t="e">
        <f ca="1">E00251513734821</f>
        <v>#NAME?</v>
      </c>
      <c r="B14129">
        <v>703</v>
      </c>
      <c r="C14129" t="s">
        <v>305</v>
      </c>
      <c r="D14129" s="1">
        <v>43087</v>
      </c>
      <c r="F14129">
        <v>4</v>
      </c>
      <c r="G14129">
        <v>78321</v>
      </c>
      <c r="H14129" t="s">
        <v>490</v>
      </c>
      <c r="J14129" t="s">
        <v>14</v>
      </c>
      <c r="K14129">
        <v>52</v>
      </c>
      <c r="L14129" t="s">
        <v>22</v>
      </c>
    </row>
    <row r="14130" spans="1:12">
      <c r="A14130" t="e">
        <f ca="1">E00251629160421</f>
        <v>#NAME?</v>
      </c>
      <c r="B14130">
        <v>167</v>
      </c>
      <c r="C14130" t="s">
        <v>549</v>
      </c>
      <c r="D14130" s="1">
        <v>41809</v>
      </c>
      <c r="F14130">
        <v>1</v>
      </c>
      <c r="G14130">
        <v>61171</v>
      </c>
      <c r="H14130" t="s">
        <v>513</v>
      </c>
      <c r="J14130" t="s">
        <v>14</v>
      </c>
      <c r="K14130">
        <v>51</v>
      </c>
      <c r="L14130" t="s">
        <v>15</v>
      </c>
    </row>
    <row r="14131" spans="1:12">
      <c r="A14131" t="e">
        <f ca="1">E00251619802021</f>
        <v>#NAME?</v>
      </c>
      <c r="B14131">
        <v>454</v>
      </c>
      <c r="C14131" t="s">
        <v>179</v>
      </c>
      <c r="D14131" s="1">
        <v>42160</v>
      </c>
      <c r="F14131">
        <v>1</v>
      </c>
      <c r="G14131">
        <v>7871</v>
      </c>
      <c r="H14131" t="s">
        <v>674</v>
      </c>
      <c r="J14131" t="s">
        <v>14</v>
      </c>
      <c r="K14131">
        <v>53</v>
      </c>
      <c r="L14131" t="s">
        <v>22</v>
      </c>
    </row>
    <row r="14132" spans="1:12">
      <c r="A14132" t="e">
        <f ca="1">E00251429251821</f>
        <v>#NAME?</v>
      </c>
      <c r="B14132">
        <v>297</v>
      </c>
      <c r="C14132" t="s">
        <v>411</v>
      </c>
      <c r="D14132" s="1">
        <v>42895</v>
      </c>
      <c r="F14132">
        <v>1</v>
      </c>
      <c r="G14132">
        <v>7175</v>
      </c>
      <c r="H14132" t="s">
        <v>689</v>
      </c>
      <c r="J14132" t="s">
        <v>14</v>
      </c>
      <c r="K14132">
        <v>57</v>
      </c>
      <c r="L14132" t="s">
        <v>15</v>
      </c>
    </row>
    <row r="14133" spans="1:12">
      <c r="A14133" t="e">
        <f ca="1">E00251429251821</f>
        <v>#NAME?</v>
      </c>
      <c r="B14133">
        <v>753</v>
      </c>
      <c r="C14133" t="s">
        <v>545</v>
      </c>
      <c r="D14133" s="1">
        <v>41649</v>
      </c>
      <c r="E14133">
        <v>1</v>
      </c>
      <c r="F14133">
        <v>8</v>
      </c>
      <c r="G14133">
        <v>4264</v>
      </c>
      <c r="H14133" t="s">
        <v>867</v>
      </c>
      <c r="J14133" t="s">
        <v>34</v>
      </c>
      <c r="K14133">
        <v>53</v>
      </c>
      <c r="L14133" t="s">
        <v>15</v>
      </c>
    </row>
    <row r="14134" spans="1:12">
      <c r="A14134" t="e">
        <f ca="1">E00251616256121</f>
        <v>#NAME?</v>
      </c>
      <c r="B14134">
        <v>491</v>
      </c>
      <c r="C14134" t="s">
        <v>567</v>
      </c>
      <c r="D14134" s="1">
        <v>41940</v>
      </c>
      <c r="F14134">
        <v>1</v>
      </c>
      <c r="G14134">
        <v>38200</v>
      </c>
      <c r="H14134" t="s">
        <v>747</v>
      </c>
      <c r="J14134" t="s">
        <v>14</v>
      </c>
      <c r="K14134">
        <v>57</v>
      </c>
      <c r="L14134" t="s">
        <v>15</v>
      </c>
    </row>
    <row r="14135" spans="1:12">
      <c r="A14135" t="e">
        <f ca="1">E00251616256121</f>
        <v>#NAME?</v>
      </c>
      <c r="B14135">
        <v>491</v>
      </c>
      <c r="C14135" t="s">
        <v>567</v>
      </c>
      <c r="D14135" s="1">
        <v>42481</v>
      </c>
      <c r="F14135">
        <v>1</v>
      </c>
      <c r="G14135">
        <v>7871</v>
      </c>
      <c r="H14135" t="s">
        <v>674</v>
      </c>
      <c r="J14135" t="s">
        <v>14</v>
      </c>
      <c r="K14135">
        <v>58</v>
      </c>
      <c r="L14135" t="s">
        <v>22</v>
      </c>
    </row>
    <row r="14136" spans="1:12">
      <c r="A14136" t="e">
        <f ca="1">E00251616256121</f>
        <v>#NAME?</v>
      </c>
      <c r="B14136">
        <v>491</v>
      </c>
      <c r="C14136" t="s">
        <v>567</v>
      </c>
      <c r="D14136" s="1">
        <v>42990</v>
      </c>
      <c r="F14136">
        <v>1</v>
      </c>
      <c r="G14136">
        <v>7295</v>
      </c>
      <c r="H14136" t="s">
        <v>76</v>
      </c>
      <c r="J14136" t="s">
        <v>14</v>
      </c>
      <c r="K14136">
        <v>60</v>
      </c>
      <c r="L14136" t="s">
        <v>15</v>
      </c>
    </row>
    <row r="14137" spans="1:12">
      <c r="A14137" t="e">
        <f ca="1">E00251518877721</f>
        <v>#NAME?</v>
      </c>
      <c r="B14137">
        <v>294</v>
      </c>
      <c r="C14137" t="s">
        <v>61</v>
      </c>
      <c r="D14137" s="1">
        <v>41311</v>
      </c>
      <c r="F14137">
        <v>2</v>
      </c>
      <c r="G14137">
        <v>7962</v>
      </c>
      <c r="H14137" t="s">
        <v>111</v>
      </c>
      <c r="J14137" t="s">
        <v>14</v>
      </c>
      <c r="K14137">
        <v>55</v>
      </c>
      <c r="L14137" t="s">
        <v>22</v>
      </c>
    </row>
    <row r="14138" spans="1:12">
      <c r="A14138" t="e">
        <f ca="1">E00251432420521</f>
        <v>#NAME?</v>
      </c>
      <c r="B14138">
        <v>451</v>
      </c>
      <c r="C14138" t="s">
        <v>102</v>
      </c>
      <c r="D14138" s="1">
        <v>42697</v>
      </c>
      <c r="F14138">
        <v>1</v>
      </c>
      <c r="G14138">
        <v>27800</v>
      </c>
      <c r="H14138" t="s">
        <v>145</v>
      </c>
      <c r="J14138" t="s">
        <v>14</v>
      </c>
      <c r="K14138">
        <v>53</v>
      </c>
      <c r="L14138" t="s">
        <v>15</v>
      </c>
    </row>
    <row r="14139" spans="1:12">
      <c r="A14139" t="e">
        <f ca="1">E00251432420521</f>
        <v>#NAME?</v>
      </c>
      <c r="B14139">
        <v>7207</v>
      </c>
      <c r="C14139" t="s">
        <v>287</v>
      </c>
      <c r="D14139" s="1">
        <v>42811</v>
      </c>
      <c r="F14139">
        <v>2</v>
      </c>
      <c r="G14139">
        <v>30000</v>
      </c>
      <c r="H14139" t="s">
        <v>144</v>
      </c>
      <c r="I14139" t="s">
        <v>148</v>
      </c>
      <c r="J14139" t="s">
        <v>57</v>
      </c>
      <c r="K14139">
        <v>53</v>
      </c>
      <c r="L14139" t="s">
        <v>15</v>
      </c>
    </row>
    <row r="14140" spans="1:12">
      <c r="A14140" t="e">
        <f ca="1">E00251429251821</f>
        <v>#NAME?</v>
      </c>
      <c r="B14140">
        <v>290</v>
      </c>
      <c r="C14140" t="s">
        <v>449</v>
      </c>
      <c r="D14140" s="1">
        <v>41124</v>
      </c>
      <c r="F14140">
        <v>4</v>
      </c>
      <c r="G14140">
        <v>3051</v>
      </c>
      <c r="H14140" t="s">
        <v>13</v>
      </c>
      <c r="J14140" t="s">
        <v>14</v>
      </c>
      <c r="K14140">
        <v>52</v>
      </c>
      <c r="L14140" t="s">
        <v>15</v>
      </c>
    </row>
    <row r="14141" spans="1:12">
      <c r="A14141" t="e">
        <f ca="1">E00251429786121</f>
        <v>#NAME?</v>
      </c>
      <c r="B14141">
        <v>156</v>
      </c>
      <c r="C14141" t="s">
        <v>569</v>
      </c>
      <c r="D14141" s="1">
        <v>41918</v>
      </c>
      <c r="F14141">
        <v>1</v>
      </c>
      <c r="G14141">
        <v>460</v>
      </c>
      <c r="H14141" t="s">
        <v>16</v>
      </c>
      <c r="J14141" t="s">
        <v>14</v>
      </c>
      <c r="K14141">
        <v>64</v>
      </c>
      <c r="L14141" t="s">
        <v>15</v>
      </c>
    </row>
    <row r="14142" spans="1:12">
      <c r="A14142" t="e">
        <f ca="1">E00251528938321</f>
        <v>#NAME?</v>
      </c>
      <c r="B14142">
        <v>291</v>
      </c>
      <c r="C14142" t="s">
        <v>160</v>
      </c>
      <c r="D14142" s="1">
        <v>41173</v>
      </c>
      <c r="F14142">
        <v>2</v>
      </c>
      <c r="G14142">
        <v>4019</v>
      </c>
      <c r="H14142" t="s">
        <v>26</v>
      </c>
      <c r="J14142" t="s">
        <v>14</v>
      </c>
      <c r="K14142">
        <v>54</v>
      </c>
      <c r="L14142" t="s">
        <v>15</v>
      </c>
    </row>
    <row r="14143" spans="1:12">
      <c r="A14143" t="e">
        <f ca="1">E00251528938321</f>
        <v>#NAME?</v>
      </c>
      <c r="B14143">
        <v>291</v>
      </c>
      <c r="C14143" t="s">
        <v>160</v>
      </c>
      <c r="D14143" s="1">
        <v>42991</v>
      </c>
      <c r="F14143">
        <v>1</v>
      </c>
      <c r="G14143">
        <v>27800</v>
      </c>
      <c r="H14143" t="s">
        <v>145</v>
      </c>
      <c r="J14143" t="s">
        <v>14</v>
      </c>
      <c r="K14143">
        <v>59</v>
      </c>
      <c r="L14143" t="s">
        <v>15</v>
      </c>
    </row>
    <row r="14144" spans="1:12">
      <c r="A14144" t="e">
        <f ca="1">E00251528938321</f>
        <v>#NAME?</v>
      </c>
      <c r="B14144">
        <v>291</v>
      </c>
      <c r="C14144" t="s">
        <v>160</v>
      </c>
      <c r="D14144" s="1">
        <v>42993</v>
      </c>
      <c r="F14144">
        <v>4</v>
      </c>
      <c r="G14144">
        <v>4019</v>
      </c>
      <c r="H14144" t="s">
        <v>26</v>
      </c>
      <c r="J14144" t="s">
        <v>14</v>
      </c>
      <c r="K14144">
        <v>59</v>
      </c>
      <c r="L14144" t="s">
        <v>15</v>
      </c>
    </row>
    <row r="14145" spans="1:12">
      <c r="A14145" t="e">
        <f ca="1">E00251528938321</f>
        <v>#NAME?</v>
      </c>
      <c r="B14145">
        <v>291</v>
      </c>
      <c r="C14145" t="s">
        <v>160</v>
      </c>
      <c r="D14145" s="1">
        <v>42993</v>
      </c>
      <c r="F14145">
        <v>6</v>
      </c>
      <c r="G14145">
        <v>496</v>
      </c>
      <c r="H14145" t="s">
        <v>190</v>
      </c>
      <c r="J14145" t="s">
        <v>14</v>
      </c>
      <c r="K14145">
        <v>59</v>
      </c>
      <c r="L14145" t="s">
        <v>15</v>
      </c>
    </row>
    <row r="14146" spans="1:12">
      <c r="A14146" t="e">
        <f ca="1">E00251529062621</f>
        <v>#NAME?</v>
      </c>
      <c r="B14146">
        <v>290</v>
      </c>
      <c r="C14146" t="s">
        <v>449</v>
      </c>
      <c r="D14146" s="1">
        <v>41445</v>
      </c>
      <c r="F14146">
        <v>5</v>
      </c>
      <c r="G14146">
        <v>69010</v>
      </c>
      <c r="H14146" t="s">
        <v>294</v>
      </c>
      <c r="J14146" t="s">
        <v>14</v>
      </c>
      <c r="K14146">
        <v>57</v>
      </c>
      <c r="L14146" t="s">
        <v>15</v>
      </c>
    </row>
    <row r="14147" spans="1:12">
      <c r="A14147" t="e">
        <f ca="1">E00251429251821</f>
        <v>#NAME?</v>
      </c>
      <c r="B14147">
        <v>290</v>
      </c>
      <c r="C14147" t="s">
        <v>449</v>
      </c>
      <c r="D14147" s="1">
        <v>40983</v>
      </c>
      <c r="F14147">
        <v>3</v>
      </c>
      <c r="G14147">
        <v>7962</v>
      </c>
      <c r="H14147" t="s">
        <v>111</v>
      </c>
      <c r="J14147" t="s">
        <v>14</v>
      </c>
      <c r="K14147">
        <v>51</v>
      </c>
      <c r="L14147" t="s">
        <v>22</v>
      </c>
    </row>
    <row r="14148" spans="1:12">
      <c r="A14148" t="e">
        <f ca="1">E00251516975021</f>
        <v>#NAME?</v>
      </c>
      <c r="B14148">
        <v>62</v>
      </c>
      <c r="C14148" t="s">
        <v>20</v>
      </c>
      <c r="D14148" s="1">
        <v>42011</v>
      </c>
      <c r="F14148">
        <v>1</v>
      </c>
      <c r="G14148">
        <v>7231</v>
      </c>
      <c r="H14148" t="s">
        <v>128</v>
      </c>
      <c r="J14148" t="s">
        <v>14</v>
      </c>
      <c r="K14148">
        <v>42</v>
      </c>
      <c r="L14148" t="s">
        <v>15</v>
      </c>
    </row>
    <row r="14149" spans="1:12">
      <c r="A14149" t="e">
        <f ca="1">E00251429251821</f>
        <v>#NAME?</v>
      </c>
      <c r="B14149">
        <v>777</v>
      </c>
      <c r="C14149" t="s">
        <v>450</v>
      </c>
      <c r="D14149" s="1">
        <v>42754</v>
      </c>
      <c r="E14149">
        <v>3</v>
      </c>
      <c r="F14149">
        <v>3</v>
      </c>
      <c r="G14149">
        <v>4019</v>
      </c>
      <c r="H14149" t="s">
        <v>26</v>
      </c>
      <c r="J14149" t="s">
        <v>34</v>
      </c>
      <c r="K14149">
        <v>56</v>
      </c>
      <c r="L14149" t="s">
        <v>15</v>
      </c>
    </row>
    <row r="14150" spans="1:12">
      <c r="A14150" t="e">
        <f ca="1">E00251429251821</f>
        <v>#NAME?</v>
      </c>
      <c r="B14150">
        <v>1325</v>
      </c>
      <c r="C14150" t="s">
        <v>605</v>
      </c>
      <c r="D14150" s="1">
        <v>41970</v>
      </c>
      <c r="F14150">
        <v>5</v>
      </c>
      <c r="G14150">
        <v>30270</v>
      </c>
      <c r="H14150" t="s">
        <v>336</v>
      </c>
      <c r="J14150" t="s">
        <v>14</v>
      </c>
      <c r="K14150">
        <v>54</v>
      </c>
      <c r="L14150" t="s">
        <v>15</v>
      </c>
    </row>
    <row r="14151" spans="1:12">
      <c r="A14151" t="e">
        <f ca="1">E00251716444121</f>
        <v>#NAME?</v>
      </c>
      <c r="B14151">
        <v>438</v>
      </c>
      <c r="C14151" t="s">
        <v>474</v>
      </c>
      <c r="D14151" s="1">
        <v>41996</v>
      </c>
      <c r="F14151">
        <v>2</v>
      </c>
      <c r="G14151">
        <v>5789</v>
      </c>
      <c r="H14151" t="s">
        <v>552</v>
      </c>
      <c r="J14151" t="s">
        <v>14</v>
      </c>
      <c r="K14151">
        <v>55</v>
      </c>
      <c r="L14151" t="s">
        <v>15</v>
      </c>
    </row>
    <row r="14152" spans="1:12">
      <c r="A14152" t="e">
        <f ca="1">E00251429251821</f>
        <v>#NAME?</v>
      </c>
      <c r="B14152">
        <v>290</v>
      </c>
      <c r="C14152" t="s">
        <v>449</v>
      </c>
      <c r="D14152" s="1">
        <v>41124</v>
      </c>
      <c r="F14152">
        <v>3</v>
      </c>
      <c r="G14152">
        <v>30270</v>
      </c>
      <c r="H14152" t="s">
        <v>336</v>
      </c>
      <c r="J14152" t="s">
        <v>14</v>
      </c>
      <c r="K14152">
        <v>52</v>
      </c>
      <c r="L14152" t="s">
        <v>15</v>
      </c>
    </row>
    <row r="14153" spans="1:12">
      <c r="A14153" t="e">
        <f ca="1">E00251429251821</f>
        <v>#NAME?</v>
      </c>
      <c r="B14153">
        <v>290</v>
      </c>
      <c r="C14153" t="s">
        <v>449</v>
      </c>
      <c r="D14153" s="1">
        <v>40946</v>
      </c>
      <c r="F14153">
        <v>1</v>
      </c>
      <c r="G14153">
        <v>46619</v>
      </c>
      <c r="H14153" t="s">
        <v>182</v>
      </c>
      <c r="J14153" t="s">
        <v>14</v>
      </c>
      <c r="K14153">
        <v>51</v>
      </c>
      <c r="L14153" t="s">
        <v>15</v>
      </c>
    </row>
    <row r="14154" spans="1:12">
      <c r="A14154" t="e">
        <f ca="1">E00251528938321</f>
        <v>#NAME?</v>
      </c>
      <c r="B14154">
        <v>291</v>
      </c>
      <c r="C14154" t="s">
        <v>160</v>
      </c>
      <c r="D14154" s="1">
        <v>41823</v>
      </c>
      <c r="F14154">
        <v>1</v>
      </c>
      <c r="G14154">
        <v>7222</v>
      </c>
      <c r="H14154" t="s">
        <v>560</v>
      </c>
      <c r="J14154" t="s">
        <v>14</v>
      </c>
      <c r="K14154">
        <v>55</v>
      </c>
      <c r="L14154" t="s">
        <v>15</v>
      </c>
    </row>
    <row r="14155" spans="1:12">
      <c r="A14155" t="e">
        <f ca="1">E00251528938321</f>
        <v>#NAME?</v>
      </c>
      <c r="B14155">
        <v>291</v>
      </c>
      <c r="C14155" t="s">
        <v>160</v>
      </c>
      <c r="D14155" s="1">
        <v>42916</v>
      </c>
      <c r="F14155">
        <v>6</v>
      </c>
      <c r="G14155">
        <v>38023</v>
      </c>
      <c r="H14155" t="s">
        <v>17</v>
      </c>
      <c r="J14155" t="s">
        <v>14</v>
      </c>
      <c r="K14155">
        <v>58</v>
      </c>
      <c r="L14155" t="s">
        <v>15</v>
      </c>
    </row>
    <row r="14156" spans="1:12">
      <c r="A14156" t="e">
        <f ca="1">E00251518877721</f>
        <v>#NAME?</v>
      </c>
      <c r="B14156">
        <v>297</v>
      </c>
      <c r="C14156" t="s">
        <v>411</v>
      </c>
      <c r="D14156" s="1">
        <v>41345</v>
      </c>
      <c r="F14156">
        <v>2</v>
      </c>
      <c r="G14156">
        <v>7840</v>
      </c>
      <c r="H14156" t="s">
        <v>55</v>
      </c>
      <c r="J14156" t="s">
        <v>14</v>
      </c>
      <c r="K14156">
        <v>56</v>
      </c>
      <c r="L14156" t="s">
        <v>22</v>
      </c>
    </row>
    <row r="14157" spans="1:12">
      <c r="A14157" t="e">
        <f ca="1">E00251513734821</f>
        <v>#NAME?</v>
      </c>
      <c r="B14157">
        <v>703</v>
      </c>
      <c r="C14157" t="s">
        <v>305</v>
      </c>
      <c r="D14157" s="1">
        <v>42241</v>
      </c>
      <c r="F14157">
        <v>6</v>
      </c>
      <c r="G14157">
        <v>4549</v>
      </c>
      <c r="H14157" t="s">
        <v>69</v>
      </c>
      <c r="J14157" t="s">
        <v>14</v>
      </c>
      <c r="K14157">
        <v>50</v>
      </c>
      <c r="L14157" t="s">
        <v>15</v>
      </c>
    </row>
    <row r="14158" spans="1:12">
      <c r="A14158" t="e">
        <f ca="1">E00251510847621</f>
        <v>#NAME?</v>
      </c>
      <c r="B14158">
        <v>105</v>
      </c>
      <c r="C14158" t="s">
        <v>682</v>
      </c>
      <c r="D14158" s="1">
        <v>41982</v>
      </c>
      <c r="F14158">
        <v>1</v>
      </c>
      <c r="G14158">
        <v>73020</v>
      </c>
      <c r="H14158" t="s">
        <v>1351</v>
      </c>
      <c r="J14158" t="s">
        <v>14</v>
      </c>
      <c r="K14158">
        <v>58</v>
      </c>
      <c r="L14158" t="s">
        <v>15</v>
      </c>
    </row>
    <row r="14159" spans="1:12">
      <c r="A14159" t="e">
        <f ca="1">E00251510847621</f>
        <v>#NAME?</v>
      </c>
      <c r="B14159">
        <v>105</v>
      </c>
      <c r="C14159" t="s">
        <v>682</v>
      </c>
      <c r="D14159" s="1">
        <v>42283</v>
      </c>
      <c r="F14159">
        <v>1</v>
      </c>
      <c r="G14159">
        <v>73020</v>
      </c>
      <c r="H14159" t="s">
        <v>1351</v>
      </c>
      <c r="J14159" t="s">
        <v>14</v>
      </c>
      <c r="K14159">
        <v>59</v>
      </c>
      <c r="L14159" t="s">
        <v>15</v>
      </c>
    </row>
    <row r="14160" spans="1:12">
      <c r="A14160" t="e">
        <f ca="1">E00251512340221</f>
        <v>#NAME?</v>
      </c>
      <c r="B14160">
        <v>52</v>
      </c>
      <c r="C14160" t="s">
        <v>384</v>
      </c>
      <c r="D14160" s="1">
        <v>43061</v>
      </c>
      <c r="F14160">
        <v>1</v>
      </c>
      <c r="G14160">
        <v>462</v>
      </c>
      <c r="H14160" t="s">
        <v>288</v>
      </c>
      <c r="J14160" t="s">
        <v>14</v>
      </c>
      <c r="K14160">
        <v>44</v>
      </c>
      <c r="L14160" t="s">
        <v>15</v>
      </c>
    </row>
    <row r="14161" spans="1:12">
      <c r="A14161" t="e">
        <f ca="1">E00251518518421</f>
        <v>#NAME?</v>
      </c>
      <c r="B14161">
        <v>293</v>
      </c>
      <c r="C14161" t="s">
        <v>25</v>
      </c>
      <c r="D14161" s="1">
        <v>42121</v>
      </c>
      <c r="F14161">
        <v>3</v>
      </c>
      <c r="G14161">
        <v>7292</v>
      </c>
      <c r="H14161" t="s">
        <v>189</v>
      </c>
      <c r="J14161" t="s">
        <v>14</v>
      </c>
      <c r="K14161">
        <v>62</v>
      </c>
      <c r="L14161" t="s">
        <v>15</v>
      </c>
    </row>
    <row r="14162" spans="1:12">
      <c r="A14162" t="e">
        <f ca="1">E00251518518421</f>
        <v>#NAME?</v>
      </c>
      <c r="B14162">
        <v>293</v>
      </c>
      <c r="C14162" t="s">
        <v>25</v>
      </c>
      <c r="D14162" s="1">
        <v>42128</v>
      </c>
      <c r="F14162">
        <v>4</v>
      </c>
      <c r="G14162">
        <v>1739</v>
      </c>
      <c r="H14162" t="s">
        <v>110</v>
      </c>
      <c r="J14162" t="s">
        <v>14</v>
      </c>
      <c r="K14162">
        <v>62</v>
      </c>
      <c r="L14162" t="s">
        <v>15</v>
      </c>
    </row>
    <row r="14163" spans="1:12">
      <c r="A14163" t="e">
        <f ca="1">E00251528608021</f>
        <v>#NAME?</v>
      </c>
      <c r="B14163">
        <v>695</v>
      </c>
      <c r="C14163" t="s">
        <v>257</v>
      </c>
      <c r="D14163" s="1">
        <v>42250</v>
      </c>
      <c r="F14163">
        <v>3</v>
      </c>
      <c r="G14163">
        <v>73390</v>
      </c>
      <c r="H14163" t="s">
        <v>66</v>
      </c>
      <c r="J14163" t="s">
        <v>14</v>
      </c>
      <c r="K14163">
        <v>46</v>
      </c>
      <c r="L14163" t="s">
        <v>15</v>
      </c>
    </row>
    <row r="14164" spans="1:12">
      <c r="A14164" t="e">
        <f ca="1">E00251512523921</f>
        <v>#NAME?</v>
      </c>
      <c r="B14164">
        <v>62</v>
      </c>
      <c r="C14164" t="s">
        <v>20</v>
      </c>
      <c r="D14164" s="1">
        <v>40995</v>
      </c>
      <c r="F14164">
        <v>1</v>
      </c>
      <c r="G14164">
        <v>1104</v>
      </c>
      <c r="H14164" t="s">
        <v>1256</v>
      </c>
      <c r="J14164" t="s">
        <v>14</v>
      </c>
      <c r="K14164">
        <v>47</v>
      </c>
      <c r="L14164" t="s">
        <v>15</v>
      </c>
    </row>
    <row r="14165" spans="1:12">
      <c r="A14165" t="e">
        <f ca="1">E00251617643721</f>
        <v>#NAME?</v>
      </c>
      <c r="B14165">
        <v>489</v>
      </c>
      <c r="C14165" t="s">
        <v>100</v>
      </c>
      <c r="D14165" s="1">
        <v>42794</v>
      </c>
      <c r="F14165">
        <v>4</v>
      </c>
      <c r="G14165">
        <v>78057</v>
      </c>
      <c r="H14165" t="s">
        <v>140</v>
      </c>
      <c r="J14165" t="s">
        <v>14</v>
      </c>
      <c r="K14165">
        <v>49</v>
      </c>
      <c r="L14165" t="s">
        <v>22</v>
      </c>
    </row>
    <row r="14166" spans="1:12">
      <c r="A14166" t="e">
        <f ca="1">E00251617643721</f>
        <v>#NAME?</v>
      </c>
      <c r="B14166">
        <v>489</v>
      </c>
      <c r="C14166" t="s">
        <v>100</v>
      </c>
      <c r="D14166" s="1">
        <v>42817</v>
      </c>
      <c r="F14166">
        <v>5</v>
      </c>
      <c r="G14166">
        <v>496</v>
      </c>
      <c r="H14166" t="s">
        <v>190</v>
      </c>
      <c r="J14166" t="s">
        <v>14</v>
      </c>
      <c r="K14166">
        <v>49</v>
      </c>
      <c r="L14166" t="s">
        <v>15</v>
      </c>
    </row>
    <row r="14167" spans="1:12">
      <c r="A14167" t="e">
        <f ca="1">E00251617643721</f>
        <v>#NAME?</v>
      </c>
      <c r="B14167">
        <v>489</v>
      </c>
      <c r="C14167" t="s">
        <v>100</v>
      </c>
      <c r="D14167" s="1">
        <v>42957</v>
      </c>
      <c r="F14167">
        <v>3</v>
      </c>
      <c r="G14167">
        <v>78057</v>
      </c>
      <c r="H14167" t="s">
        <v>140</v>
      </c>
      <c r="J14167" t="s">
        <v>14</v>
      </c>
      <c r="K14167">
        <v>49</v>
      </c>
      <c r="L14167" t="s">
        <v>22</v>
      </c>
    </row>
    <row r="14168" spans="1:12">
      <c r="A14168" t="e">
        <f ca="1">E00251518518421</f>
        <v>#NAME?</v>
      </c>
      <c r="B14168">
        <v>293</v>
      </c>
      <c r="C14168" t="s">
        <v>25</v>
      </c>
      <c r="D14168" s="1">
        <v>42137</v>
      </c>
      <c r="F14168">
        <v>2</v>
      </c>
      <c r="G14168">
        <v>7292</v>
      </c>
      <c r="H14168" t="s">
        <v>189</v>
      </c>
      <c r="J14168" t="s">
        <v>14</v>
      </c>
      <c r="K14168">
        <v>62</v>
      </c>
      <c r="L14168" t="s">
        <v>15</v>
      </c>
    </row>
    <row r="14169" spans="1:12">
      <c r="A14169" t="e">
        <f ca="1">E00251528938321</f>
        <v>#NAME?</v>
      </c>
      <c r="B14169">
        <v>291</v>
      </c>
      <c r="C14169" t="s">
        <v>160</v>
      </c>
      <c r="D14169" s="1">
        <v>41992</v>
      </c>
      <c r="F14169">
        <v>5</v>
      </c>
      <c r="G14169">
        <v>2859</v>
      </c>
      <c r="H14169" t="s">
        <v>362</v>
      </c>
      <c r="J14169" t="s">
        <v>14</v>
      </c>
      <c r="K14169">
        <v>56</v>
      </c>
      <c r="L14169" t="s">
        <v>15</v>
      </c>
    </row>
    <row r="14170" spans="1:12">
      <c r="A14170" t="e">
        <f ca="1">E00251528938321</f>
        <v>#NAME?</v>
      </c>
      <c r="B14170">
        <v>291</v>
      </c>
      <c r="C14170" t="s">
        <v>160</v>
      </c>
      <c r="D14170" s="1">
        <v>42089</v>
      </c>
      <c r="F14170">
        <v>3</v>
      </c>
      <c r="G14170">
        <v>5859</v>
      </c>
      <c r="H14170" t="s">
        <v>607</v>
      </c>
      <c r="J14170" t="s">
        <v>14</v>
      </c>
      <c r="K14170">
        <v>56</v>
      </c>
      <c r="L14170" t="s">
        <v>15</v>
      </c>
    </row>
    <row r="14171" spans="1:12">
      <c r="A14171" t="e">
        <f ca="1">E00251510189121</f>
        <v>#NAME?</v>
      </c>
      <c r="B14171">
        <v>164</v>
      </c>
      <c r="C14171" t="s">
        <v>792</v>
      </c>
      <c r="D14171" s="1">
        <v>41149</v>
      </c>
      <c r="F14171">
        <v>1</v>
      </c>
      <c r="G14171">
        <v>49390</v>
      </c>
      <c r="H14171" t="s">
        <v>59</v>
      </c>
      <c r="J14171" t="s">
        <v>14</v>
      </c>
      <c r="K14171">
        <v>49</v>
      </c>
      <c r="L14171" t="s">
        <v>15</v>
      </c>
    </row>
    <row r="14172" spans="1:12">
      <c r="A14172" t="e">
        <f ca="1">E00251429706621</f>
        <v>#NAME?</v>
      </c>
      <c r="B14172">
        <v>2863</v>
      </c>
      <c r="C14172" t="s">
        <v>701</v>
      </c>
      <c r="D14172" s="1">
        <v>41900</v>
      </c>
      <c r="F14172">
        <v>1</v>
      </c>
      <c r="G14172">
        <v>2720</v>
      </c>
      <c r="H14172" t="s">
        <v>65</v>
      </c>
      <c r="J14172" t="s">
        <v>14</v>
      </c>
      <c r="K14172">
        <v>47</v>
      </c>
      <c r="L14172" t="s">
        <v>15</v>
      </c>
    </row>
    <row r="14173" spans="1:12">
      <c r="A14173" t="e">
        <f t="shared" ref="A14173:A14180" ca="1" si="132">E00251617643721</f>
        <v>#NAME?</v>
      </c>
      <c r="B14173">
        <v>489</v>
      </c>
      <c r="C14173" t="s">
        <v>100</v>
      </c>
      <c r="D14173" s="1">
        <v>42787</v>
      </c>
      <c r="F14173">
        <v>1</v>
      </c>
      <c r="G14173">
        <v>496</v>
      </c>
      <c r="H14173" t="s">
        <v>190</v>
      </c>
      <c r="J14173" t="s">
        <v>14</v>
      </c>
      <c r="K14173">
        <v>49</v>
      </c>
      <c r="L14173" t="s">
        <v>15</v>
      </c>
    </row>
    <row r="14174" spans="1:12">
      <c r="A14174" t="e">
        <f t="shared" ca="1" si="132"/>
        <v>#NAME?</v>
      </c>
      <c r="B14174">
        <v>598</v>
      </c>
      <c r="C14174" t="s">
        <v>862</v>
      </c>
      <c r="D14174" s="1">
        <v>42178</v>
      </c>
      <c r="F14174">
        <v>2</v>
      </c>
      <c r="G14174">
        <v>496</v>
      </c>
      <c r="H14174" t="s">
        <v>190</v>
      </c>
      <c r="J14174" t="s">
        <v>14</v>
      </c>
      <c r="K14174">
        <v>47</v>
      </c>
      <c r="L14174" t="s">
        <v>15</v>
      </c>
    </row>
    <row r="14175" spans="1:12">
      <c r="A14175" t="e">
        <f t="shared" ca="1" si="132"/>
        <v>#NAME?</v>
      </c>
      <c r="B14175">
        <v>598</v>
      </c>
      <c r="C14175" t="s">
        <v>862</v>
      </c>
      <c r="D14175" s="1">
        <v>42262</v>
      </c>
      <c r="F14175">
        <v>2</v>
      </c>
      <c r="G14175">
        <v>49390</v>
      </c>
      <c r="H14175" t="s">
        <v>59</v>
      </c>
      <c r="J14175" t="s">
        <v>14</v>
      </c>
      <c r="K14175">
        <v>48</v>
      </c>
      <c r="L14175" t="s">
        <v>15</v>
      </c>
    </row>
    <row r="14176" spans="1:12">
      <c r="A14176" t="e">
        <f t="shared" ca="1" si="132"/>
        <v>#NAME?</v>
      </c>
      <c r="B14176">
        <v>598</v>
      </c>
      <c r="C14176" t="s">
        <v>862</v>
      </c>
      <c r="D14176" s="1">
        <v>42270</v>
      </c>
      <c r="F14176">
        <v>1</v>
      </c>
      <c r="G14176">
        <v>49390</v>
      </c>
      <c r="H14176" t="s">
        <v>59</v>
      </c>
      <c r="J14176" t="s">
        <v>14</v>
      </c>
      <c r="K14176">
        <v>48</v>
      </c>
      <c r="L14176" t="s">
        <v>15</v>
      </c>
    </row>
    <row r="14177" spans="1:12">
      <c r="A14177" t="e">
        <f t="shared" ca="1" si="132"/>
        <v>#NAME?</v>
      </c>
      <c r="B14177">
        <v>701</v>
      </c>
      <c r="C14177" t="s">
        <v>72</v>
      </c>
      <c r="D14177" s="1">
        <v>40991</v>
      </c>
      <c r="F14177">
        <v>1</v>
      </c>
      <c r="G14177">
        <v>4549</v>
      </c>
      <c r="H14177" t="s">
        <v>69</v>
      </c>
      <c r="J14177" t="s">
        <v>14</v>
      </c>
      <c r="K14177">
        <v>44</v>
      </c>
      <c r="L14177" t="s">
        <v>15</v>
      </c>
    </row>
    <row r="14178" spans="1:12">
      <c r="A14178" t="e">
        <f t="shared" ca="1" si="132"/>
        <v>#NAME?</v>
      </c>
      <c r="B14178">
        <v>701</v>
      </c>
      <c r="C14178" t="s">
        <v>72</v>
      </c>
      <c r="D14178" s="1">
        <v>40998</v>
      </c>
      <c r="F14178">
        <v>1</v>
      </c>
      <c r="G14178">
        <v>4659</v>
      </c>
      <c r="H14178" t="s">
        <v>47</v>
      </c>
      <c r="J14178" t="s">
        <v>14</v>
      </c>
      <c r="K14178">
        <v>44</v>
      </c>
      <c r="L14178" t="s">
        <v>15</v>
      </c>
    </row>
    <row r="14179" spans="1:12">
      <c r="A14179" t="e">
        <f t="shared" ca="1" si="132"/>
        <v>#NAME?</v>
      </c>
      <c r="B14179">
        <v>701</v>
      </c>
      <c r="C14179" t="s">
        <v>72</v>
      </c>
      <c r="D14179" s="1">
        <v>41157</v>
      </c>
      <c r="F14179">
        <v>5</v>
      </c>
      <c r="G14179">
        <v>49120</v>
      </c>
      <c r="H14179" t="s">
        <v>168</v>
      </c>
      <c r="J14179" t="s">
        <v>14</v>
      </c>
      <c r="K14179">
        <v>45</v>
      </c>
      <c r="L14179" t="s">
        <v>15</v>
      </c>
    </row>
    <row r="14180" spans="1:12">
      <c r="A14180" t="e">
        <f t="shared" ca="1" si="132"/>
        <v>#NAME?</v>
      </c>
      <c r="B14180">
        <v>598</v>
      </c>
      <c r="C14180" t="s">
        <v>862</v>
      </c>
      <c r="D14180" s="1">
        <v>42296</v>
      </c>
      <c r="F14180">
        <v>1</v>
      </c>
      <c r="G14180">
        <v>49390</v>
      </c>
      <c r="H14180" t="s">
        <v>59</v>
      </c>
      <c r="J14180" t="s">
        <v>14</v>
      </c>
      <c r="K14180">
        <v>48</v>
      </c>
      <c r="L14180" t="s">
        <v>15</v>
      </c>
    </row>
    <row r="14181" spans="1:12">
      <c r="A14181" t="e">
        <f ca="1">E00251518518421</f>
        <v>#NAME?</v>
      </c>
      <c r="B14181">
        <v>293</v>
      </c>
      <c r="C14181" t="s">
        <v>25</v>
      </c>
      <c r="D14181" s="1">
        <v>42306</v>
      </c>
      <c r="F14181">
        <v>4</v>
      </c>
      <c r="G14181">
        <v>5859</v>
      </c>
      <c r="H14181" t="s">
        <v>607</v>
      </c>
      <c r="J14181" t="s">
        <v>14</v>
      </c>
      <c r="K14181">
        <v>62</v>
      </c>
      <c r="L14181" t="s">
        <v>15</v>
      </c>
    </row>
    <row r="14182" spans="1:12">
      <c r="A14182" t="e">
        <f ca="1">E00251518518421</f>
        <v>#NAME?</v>
      </c>
      <c r="B14182">
        <v>293</v>
      </c>
      <c r="C14182" t="s">
        <v>25</v>
      </c>
      <c r="D14182" s="1">
        <v>42548</v>
      </c>
      <c r="F14182">
        <v>2</v>
      </c>
      <c r="G14182">
        <v>1739</v>
      </c>
      <c r="H14182" t="s">
        <v>110</v>
      </c>
      <c r="J14182" t="s">
        <v>14</v>
      </c>
      <c r="K14182">
        <v>63</v>
      </c>
      <c r="L14182" t="s">
        <v>15</v>
      </c>
    </row>
    <row r="14183" spans="1:12">
      <c r="A14183" t="e">
        <f ca="1">E00251518518421</f>
        <v>#NAME?</v>
      </c>
      <c r="B14183">
        <v>293</v>
      </c>
      <c r="C14183" t="s">
        <v>25</v>
      </c>
      <c r="D14183" s="1">
        <v>42618</v>
      </c>
      <c r="F14183">
        <v>2</v>
      </c>
      <c r="G14183">
        <v>4019</v>
      </c>
      <c r="H14183" t="s">
        <v>26</v>
      </c>
      <c r="J14183" t="s">
        <v>14</v>
      </c>
      <c r="K14183">
        <v>63</v>
      </c>
      <c r="L14183" t="s">
        <v>15</v>
      </c>
    </row>
    <row r="14184" spans="1:12">
      <c r="A14184" t="e">
        <f ca="1">E00251429251821</f>
        <v>#NAME?</v>
      </c>
      <c r="B14184">
        <v>294</v>
      </c>
      <c r="C14184" t="s">
        <v>61</v>
      </c>
      <c r="D14184" s="1">
        <v>41296</v>
      </c>
      <c r="F14184">
        <v>5</v>
      </c>
      <c r="G14184">
        <v>27800</v>
      </c>
      <c r="H14184" t="s">
        <v>145</v>
      </c>
      <c r="J14184" t="s">
        <v>14</v>
      </c>
      <c r="K14184">
        <v>52</v>
      </c>
      <c r="L14184" t="s">
        <v>15</v>
      </c>
    </row>
    <row r="14185" spans="1:12">
      <c r="A14185" t="e">
        <f ca="1">E00251524989521</f>
        <v>#NAME?</v>
      </c>
      <c r="B14185">
        <v>454</v>
      </c>
      <c r="C14185" t="s">
        <v>179</v>
      </c>
      <c r="D14185" s="1">
        <v>41124</v>
      </c>
      <c r="F14185">
        <v>2</v>
      </c>
      <c r="G14185">
        <v>49390</v>
      </c>
      <c r="H14185" t="s">
        <v>59</v>
      </c>
      <c r="J14185" t="s">
        <v>14</v>
      </c>
      <c r="K14185">
        <v>54</v>
      </c>
      <c r="L14185" t="s">
        <v>15</v>
      </c>
    </row>
    <row r="14186" spans="1:12">
      <c r="A14186" t="e">
        <f ca="1">E00251716444121</f>
        <v>#NAME?</v>
      </c>
      <c r="B14186">
        <v>438</v>
      </c>
      <c r="C14186" t="s">
        <v>474</v>
      </c>
      <c r="D14186" s="1">
        <v>40968</v>
      </c>
      <c r="F14186">
        <v>3</v>
      </c>
      <c r="G14186">
        <v>30748</v>
      </c>
      <c r="H14186" t="s">
        <v>50</v>
      </c>
      <c r="J14186" t="s">
        <v>14</v>
      </c>
      <c r="K14186">
        <v>53</v>
      </c>
      <c r="L14186" t="s">
        <v>15</v>
      </c>
    </row>
    <row r="14187" spans="1:12">
      <c r="A14187" t="e">
        <f ca="1">E00251424821221</f>
        <v>#NAME?</v>
      </c>
      <c r="B14187">
        <v>122</v>
      </c>
      <c r="C14187" t="s">
        <v>522</v>
      </c>
      <c r="D14187" s="1">
        <v>41270</v>
      </c>
      <c r="F14187">
        <v>3</v>
      </c>
      <c r="G14187">
        <v>25000</v>
      </c>
      <c r="H14187" t="s">
        <v>178</v>
      </c>
      <c r="J14187" t="s">
        <v>14</v>
      </c>
      <c r="K14187">
        <v>56</v>
      </c>
      <c r="L14187" t="s">
        <v>15</v>
      </c>
    </row>
    <row r="14188" spans="1:12">
      <c r="A14188" t="e">
        <f ca="1">E00251429309821</f>
        <v>#NAME?</v>
      </c>
      <c r="B14188">
        <v>291</v>
      </c>
      <c r="C14188" t="s">
        <v>160</v>
      </c>
      <c r="D14188" s="1">
        <v>42044</v>
      </c>
      <c r="F14188">
        <v>1</v>
      </c>
      <c r="G14188">
        <v>4408</v>
      </c>
      <c r="H14188" t="s">
        <v>356</v>
      </c>
      <c r="J14188" t="s">
        <v>14</v>
      </c>
      <c r="K14188">
        <v>66</v>
      </c>
      <c r="L14188" t="s">
        <v>15</v>
      </c>
    </row>
    <row r="14189" spans="1:12">
      <c r="A14189" t="e">
        <f ca="1">E00251617643721</f>
        <v>#NAME?</v>
      </c>
      <c r="B14189">
        <v>701</v>
      </c>
      <c r="C14189" t="s">
        <v>72</v>
      </c>
      <c r="D14189" s="1">
        <v>41276</v>
      </c>
      <c r="F14189">
        <v>2</v>
      </c>
      <c r="G14189">
        <v>4549</v>
      </c>
      <c r="H14189" t="s">
        <v>69</v>
      </c>
      <c r="J14189" t="s">
        <v>14</v>
      </c>
      <c r="K14189">
        <v>45</v>
      </c>
      <c r="L14189" t="s">
        <v>15</v>
      </c>
    </row>
    <row r="14190" spans="1:12">
      <c r="A14190" t="e">
        <f ca="1">E00251619802021</f>
        <v>#NAME?</v>
      </c>
      <c r="B14190">
        <v>454</v>
      </c>
      <c r="C14190" t="s">
        <v>179</v>
      </c>
      <c r="D14190" s="1">
        <v>42059</v>
      </c>
      <c r="F14190">
        <v>1</v>
      </c>
      <c r="G14190">
        <v>7291</v>
      </c>
      <c r="H14190" t="s">
        <v>163</v>
      </c>
      <c r="J14190" t="s">
        <v>14</v>
      </c>
      <c r="K14190">
        <v>53</v>
      </c>
      <c r="L14190" t="s">
        <v>15</v>
      </c>
    </row>
    <row r="14191" spans="1:12">
      <c r="A14191" t="e">
        <f ca="1">E00251429251821</f>
        <v>#NAME?</v>
      </c>
      <c r="B14191">
        <v>294</v>
      </c>
      <c r="C14191" t="s">
        <v>61</v>
      </c>
      <c r="D14191" s="1">
        <v>42080</v>
      </c>
      <c r="F14191">
        <v>2</v>
      </c>
      <c r="G14191">
        <v>7262</v>
      </c>
      <c r="H14191" t="s">
        <v>198</v>
      </c>
      <c r="J14191" t="s">
        <v>14</v>
      </c>
      <c r="K14191">
        <v>54</v>
      </c>
      <c r="L14191" t="s">
        <v>15</v>
      </c>
    </row>
    <row r="14192" spans="1:12">
      <c r="A14192" t="e">
        <f ca="1">E00251424821221</f>
        <v>#NAME?</v>
      </c>
      <c r="B14192">
        <v>122</v>
      </c>
      <c r="C14192" t="s">
        <v>522</v>
      </c>
      <c r="D14192" s="1">
        <v>41456</v>
      </c>
      <c r="F14192">
        <v>2</v>
      </c>
      <c r="G14192">
        <v>29620</v>
      </c>
      <c r="H14192" t="s">
        <v>460</v>
      </c>
      <c r="J14192" t="s">
        <v>14</v>
      </c>
      <c r="K14192">
        <v>57</v>
      </c>
      <c r="L14192" t="s">
        <v>15</v>
      </c>
    </row>
    <row r="14193" spans="1:12">
      <c r="A14193" t="e">
        <f ca="1">E00251427221921</f>
        <v>#NAME?</v>
      </c>
      <c r="B14193">
        <v>10</v>
      </c>
      <c r="C14193" t="s">
        <v>18</v>
      </c>
      <c r="D14193" s="1">
        <v>42412</v>
      </c>
      <c r="F14193">
        <v>1</v>
      </c>
      <c r="G14193">
        <v>27800</v>
      </c>
      <c r="H14193" t="s">
        <v>145</v>
      </c>
      <c r="J14193" t="s">
        <v>14</v>
      </c>
      <c r="K14193">
        <v>59</v>
      </c>
      <c r="L14193" t="s">
        <v>15</v>
      </c>
    </row>
    <row r="14194" spans="1:12">
      <c r="A14194" t="e">
        <f ca="1">E00251533607221</f>
        <v>#NAME?</v>
      </c>
      <c r="B14194">
        <v>122</v>
      </c>
      <c r="C14194" t="s">
        <v>522</v>
      </c>
      <c r="D14194" s="1">
        <v>42009</v>
      </c>
      <c r="F14194">
        <v>1</v>
      </c>
      <c r="G14194">
        <v>7242</v>
      </c>
      <c r="H14194" t="s">
        <v>93</v>
      </c>
      <c r="J14194" t="s">
        <v>14</v>
      </c>
      <c r="K14194">
        <v>45</v>
      </c>
      <c r="L14194" t="s">
        <v>15</v>
      </c>
    </row>
    <row r="14195" spans="1:12">
      <c r="A14195" t="e">
        <f ca="1">E00251533607221</f>
        <v>#NAME?</v>
      </c>
      <c r="B14195">
        <v>122</v>
      </c>
      <c r="C14195" t="s">
        <v>522</v>
      </c>
      <c r="D14195" s="1">
        <v>42030</v>
      </c>
      <c r="F14195">
        <v>1</v>
      </c>
      <c r="G14195">
        <v>7242</v>
      </c>
      <c r="H14195" t="s">
        <v>93</v>
      </c>
      <c r="J14195" t="s">
        <v>14</v>
      </c>
      <c r="K14195">
        <v>45</v>
      </c>
      <c r="L14195" t="s">
        <v>15</v>
      </c>
    </row>
    <row r="14196" spans="1:12">
      <c r="A14196" t="e">
        <f ca="1">E00251429251821</f>
        <v>#NAME?</v>
      </c>
      <c r="B14196">
        <v>294</v>
      </c>
      <c r="C14196" t="s">
        <v>61</v>
      </c>
      <c r="D14196" s="1">
        <v>41666</v>
      </c>
      <c r="F14196">
        <v>2</v>
      </c>
      <c r="G14196">
        <v>7962</v>
      </c>
      <c r="H14196" t="s">
        <v>111</v>
      </c>
      <c r="J14196" t="s">
        <v>14</v>
      </c>
      <c r="K14196">
        <v>53</v>
      </c>
      <c r="L14196" t="s">
        <v>22</v>
      </c>
    </row>
    <row r="14197" spans="1:12">
      <c r="A14197" t="e">
        <f ca="1">E00251430134421</f>
        <v>#NAME?</v>
      </c>
      <c r="B14197">
        <v>467</v>
      </c>
      <c r="C14197" t="s">
        <v>232</v>
      </c>
      <c r="D14197" s="1">
        <v>41234</v>
      </c>
      <c r="F14197">
        <v>4</v>
      </c>
      <c r="G14197">
        <v>4556</v>
      </c>
      <c r="H14197" t="s">
        <v>121</v>
      </c>
      <c r="J14197" t="s">
        <v>14</v>
      </c>
      <c r="K14197">
        <v>49</v>
      </c>
      <c r="L14197" t="s">
        <v>15</v>
      </c>
    </row>
    <row r="14198" spans="1:12">
      <c r="A14198" t="e">
        <f ca="1">E00251430134421</f>
        <v>#NAME?</v>
      </c>
      <c r="B14198">
        <v>467</v>
      </c>
      <c r="C14198" t="s">
        <v>232</v>
      </c>
      <c r="D14198" s="1">
        <v>41586</v>
      </c>
      <c r="F14198">
        <v>6</v>
      </c>
      <c r="G14198">
        <v>3051</v>
      </c>
      <c r="H14198" t="s">
        <v>13</v>
      </c>
      <c r="J14198" t="s">
        <v>14</v>
      </c>
      <c r="K14198">
        <v>50</v>
      </c>
      <c r="L14198" t="s">
        <v>15</v>
      </c>
    </row>
    <row r="14199" spans="1:12">
      <c r="A14199" t="e">
        <f ca="1">E00251427221921</f>
        <v>#NAME?</v>
      </c>
      <c r="B14199">
        <v>10</v>
      </c>
      <c r="C14199" t="s">
        <v>18</v>
      </c>
      <c r="D14199" s="1">
        <v>41012</v>
      </c>
      <c r="F14199">
        <v>2</v>
      </c>
      <c r="G14199">
        <v>4019</v>
      </c>
      <c r="H14199" t="s">
        <v>26</v>
      </c>
      <c r="J14199" t="s">
        <v>14</v>
      </c>
      <c r="K14199">
        <v>55</v>
      </c>
      <c r="L14199" t="s">
        <v>15</v>
      </c>
    </row>
    <row r="14200" spans="1:12">
      <c r="A14200" t="e">
        <f ca="1">E00251429251821</f>
        <v>#NAME?</v>
      </c>
      <c r="B14200">
        <v>294</v>
      </c>
      <c r="C14200" t="s">
        <v>61</v>
      </c>
      <c r="D14200" s="1">
        <v>41813</v>
      </c>
      <c r="F14200">
        <v>5</v>
      </c>
      <c r="G14200">
        <v>30270</v>
      </c>
      <c r="H14200" t="s">
        <v>336</v>
      </c>
      <c r="J14200" t="s">
        <v>14</v>
      </c>
      <c r="K14200">
        <v>54</v>
      </c>
      <c r="L14200" t="s">
        <v>15</v>
      </c>
    </row>
    <row r="14201" spans="1:12">
      <c r="A14201" t="e">
        <f ca="1">E00251429251821</f>
        <v>#NAME?</v>
      </c>
      <c r="B14201">
        <v>297</v>
      </c>
      <c r="C14201" t="s">
        <v>411</v>
      </c>
      <c r="D14201" s="1">
        <v>42681</v>
      </c>
      <c r="F14201">
        <v>2</v>
      </c>
      <c r="G14201">
        <v>25000</v>
      </c>
      <c r="H14201" t="s">
        <v>178</v>
      </c>
      <c r="J14201" t="s">
        <v>14</v>
      </c>
      <c r="K14201">
        <v>56</v>
      </c>
      <c r="L14201" t="s">
        <v>15</v>
      </c>
    </row>
    <row r="14202" spans="1:12">
      <c r="A14202" t="e">
        <f ca="1">E00251510737521</f>
        <v>#NAME?</v>
      </c>
      <c r="B14202">
        <v>122</v>
      </c>
      <c r="C14202" t="s">
        <v>522</v>
      </c>
      <c r="D14202" s="1">
        <v>41292</v>
      </c>
      <c r="F14202">
        <v>3</v>
      </c>
      <c r="G14202">
        <v>53510</v>
      </c>
      <c r="H14202" t="s">
        <v>755</v>
      </c>
      <c r="J14202" t="s">
        <v>14</v>
      </c>
      <c r="K14202">
        <v>63</v>
      </c>
      <c r="L14202" t="s">
        <v>15</v>
      </c>
    </row>
    <row r="14203" spans="1:12">
      <c r="A14203" t="e">
        <f ca="1">E00251528938321</f>
        <v>#NAME?</v>
      </c>
      <c r="B14203">
        <v>291</v>
      </c>
      <c r="C14203" t="s">
        <v>160</v>
      </c>
      <c r="D14203" s="1">
        <v>42487</v>
      </c>
      <c r="F14203">
        <v>3</v>
      </c>
      <c r="G14203">
        <v>5859</v>
      </c>
      <c r="H14203" t="s">
        <v>607</v>
      </c>
      <c r="J14203" t="s">
        <v>14</v>
      </c>
      <c r="K14203">
        <v>57</v>
      </c>
      <c r="L14203" t="s">
        <v>15</v>
      </c>
    </row>
    <row r="14204" spans="1:12">
      <c r="A14204" t="e">
        <f ca="1">E00251616256121</f>
        <v>#NAME?</v>
      </c>
      <c r="B14204">
        <v>491</v>
      </c>
      <c r="C14204" t="s">
        <v>567</v>
      </c>
      <c r="D14204" s="1">
        <v>41771</v>
      </c>
      <c r="F14204">
        <v>1</v>
      </c>
      <c r="G14204">
        <v>38023</v>
      </c>
      <c r="H14204" t="s">
        <v>17</v>
      </c>
      <c r="J14204" t="s">
        <v>14</v>
      </c>
      <c r="K14204">
        <v>56</v>
      </c>
      <c r="L14204" t="s">
        <v>15</v>
      </c>
    </row>
    <row r="14205" spans="1:12">
      <c r="A14205" t="e">
        <f ca="1">E00251616256121</f>
        <v>#NAME?</v>
      </c>
      <c r="B14205">
        <v>491</v>
      </c>
      <c r="C14205" t="s">
        <v>567</v>
      </c>
      <c r="D14205" s="1">
        <v>42208</v>
      </c>
      <c r="F14205">
        <v>1</v>
      </c>
      <c r="G14205">
        <v>2750</v>
      </c>
      <c r="H14205" t="s">
        <v>114</v>
      </c>
      <c r="J14205" t="s">
        <v>14</v>
      </c>
      <c r="K14205">
        <v>58</v>
      </c>
      <c r="L14205" t="s">
        <v>15</v>
      </c>
    </row>
    <row r="14206" spans="1:12">
      <c r="A14206" t="e">
        <f ca="1">E00251616256121</f>
        <v>#NAME?</v>
      </c>
      <c r="B14206">
        <v>491</v>
      </c>
      <c r="C14206" t="s">
        <v>567</v>
      </c>
      <c r="D14206" s="1">
        <v>42760</v>
      </c>
      <c r="F14206">
        <v>3</v>
      </c>
      <c r="G14206">
        <v>2729</v>
      </c>
      <c r="H14206" t="s">
        <v>115</v>
      </c>
      <c r="J14206" t="s">
        <v>14</v>
      </c>
      <c r="K14206">
        <v>59</v>
      </c>
      <c r="L14206" t="s">
        <v>15</v>
      </c>
    </row>
    <row r="14207" spans="1:12">
      <c r="A14207" t="e">
        <f ca="1">E00251429251821</f>
        <v>#NAME?</v>
      </c>
      <c r="B14207">
        <v>294</v>
      </c>
      <c r="C14207" t="s">
        <v>61</v>
      </c>
      <c r="D14207" s="1">
        <v>42018</v>
      </c>
      <c r="F14207">
        <v>1</v>
      </c>
      <c r="G14207">
        <v>4619</v>
      </c>
      <c r="H14207" t="s">
        <v>613</v>
      </c>
      <c r="J14207" t="s">
        <v>14</v>
      </c>
      <c r="K14207">
        <v>54</v>
      </c>
      <c r="L14207" t="s">
        <v>15</v>
      </c>
    </row>
    <row r="14208" spans="1:12">
      <c r="A14208" t="e">
        <f ca="1">E00251429251821</f>
        <v>#NAME?</v>
      </c>
      <c r="B14208">
        <v>297</v>
      </c>
      <c r="C14208" t="s">
        <v>411</v>
      </c>
      <c r="D14208" s="1">
        <v>42479</v>
      </c>
      <c r="F14208">
        <v>1</v>
      </c>
      <c r="G14208">
        <v>78652</v>
      </c>
      <c r="H14208" t="s">
        <v>931</v>
      </c>
      <c r="J14208" t="s">
        <v>14</v>
      </c>
      <c r="K14208">
        <v>56</v>
      </c>
      <c r="L14208" t="s">
        <v>22</v>
      </c>
    </row>
    <row r="14209" spans="1:12">
      <c r="A14209" t="e">
        <f ca="1">E00251513734821</f>
        <v>#NAME?</v>
      </c>
      <c r="B14209">
        <v>703</v>
      </c>
      <c r="C14209" t="s">
        <v>305</v>
      </c>
      <c r="D14209" s="1">
        <v>42570</v>
      </c>
      <c r="F14209">
        <v>6</v>
      </c>
      <c r="G14209">
        <v>5699</v>
      </c>
      <c r="H14209" t="s">
        <v>329</v>
      </c>
      <c r="J14209" t="s">
        <v>14</v>
      </c>
      <c r="K14209">
        <v>51</v>
      </c>
      <c r="L14209" t="s">
        <v>15</v>
      </c>
    </row>
    <row r="14210" spans="1:12">
      <c r="A14210" t="e">
        <f ca="1">E00251430134421</f>
        <v>#NAME?</v>
      </c>
      <c r="B14210">
        <v>467</v>
      </c>
      <c r="C14210" t="s">
        <v>232</v>
      </c>
      <c r="D14210" s="1">
        <v>42558</v>
      </c>
      <c r="F14210">
        <v>1</v>
      </c>
      <c r="G14210">
        <v>57420</v>
      </c>
      <c r="H14210" t="s">
        <v>267</v>
      </c>
      <c r="J14210" t="s">
        <v>14</v>
      </c>
      <c r="K14210">
        <v>53</v>
      </c>
      <c r="L14210" t="s">
        <v>15</v>
      </c>
    </row>
    <row r="14211" spans="1:12">
      <c r="A14211" t="e">
        <f ca="1">E00251510737521</f>
        <v>#NAME?</v>
      </c>
      <c r="B14211">
        <v>122</v>
      </c>
      <c r="C14211" t="s">
        <v>522</v>
      </c>
      <c r="D14211" s="1">
        <v>41515</v>
      </c>
      <c r="F14211">
        <v>4</v>
      </c>
      <c r="G14211">
        <v>7910</v>
      </c>
      <c r="H14211" t="s">
        <v>296</v>
      </c>
      <c r="J14211" t="s">
        <v>14</v>
      </c>
      <c r="K14211">
        <v>63</v>
      </c>
      <c r="L14211" t="s">
        <v>22</v>
      </c>
    </row>
    <row r="14212" spans="1:12">
      <c r="A14212" t="e">
        <f ca="1">E00251429251821</f>
        <v>#NAME?</v>
      </c>
      <c r="B14212">
        <v>753</v>
      </c>
      <c r="C14212" t="s">
        <v>545</v>
      </c>
      <c r="D14212" s="1">
        <v>42757</v>
      </c>
      <c r="F14212">
        <v>1</v>
      </c>
      <c r="G14212">
        <v>844</v>
      </c>
      <c r="H14212" t="s">
        <v>1352</v>
      </c>
      <c r="I14212" t="s">
        <v>56</v>
      </c>
      <c r="J14212" t="s">
        <v>57</v>
      </c>
      <c r="K14212">
        <v>56</v>
      </c>
      <c r="L14212" t="s">
        <v>15</v>
      </c>
    </row>
    <row r="14213" spans="1:12">
      <c r="A14213" t="e">
        <f ca="1">E00251512430021</f>
        <v>#NAME?</v>
      </c>
      <c r="B14213">
        <v>48</v>
      </c>
      <c r="C14213" t="s">
        <v>249</v>
      </c>
      <c r="D14213" s="1">
        <v>41309</v>
      </c>
      <c r="F14213">
        <v>1</v>
      </c>
      <c r="G14213">
        <v>7291</v>
      </c>
      <c r="H14213" t="s">
        <v>163</v>
      </c>
      <c r="J14213" t="s">
        <v>14</v>
      </c>
      <c r="K14213">
        <v>44</v>
      </c>
      <c r="L14213" t="s">
        <v>15</v>
      </c>
    </row>
    <row r="14214" spans="1:12">
      <c r="A14214" t="e">
        <f ca="1">E00251512430021</f>
        <v>#NAME?</v>
      </c>
      <c r="B14214">
        <v>48</v>
      </c>
      <c r="C14214" t="s">
        <v>249</v>
      </c>
      <c r="D14214" s="1">
        <v>41697</v>
      </c>
      <c r="F14214">
        <v>1</v>
      </c>
      <c r="G14214">
        <v>3540</v>
      </c>
      <c r="H14214" t="s">
        <v>436</v>
      </c>
      <c r="J14214" t="s">
        <v>14</v>
      </c>
      <c r="K14214">
        <v>45</v>
      </c>
      <c r="L14214" t="s">
        <v>15</v>
      </c>
    </row>
    <row r="14215" spans="1:12">
      <c r="A14215" t="e">
        <f ca="1">E00251518518421</f>
        <v>#NAME?</v>
      </c>
      <c r="B14215">
        <v>293</v>
      </c>
      <c r="C14215" t="s">
        <v>25</v>
      </c>
      <c r="D14215" s="1">
        <v>42202</v>
      </c>
      <c r="F14215">
        <v>5</v>
      </c>
      <c r="G14215">
        <v>5859</v>
      </c>
      <c r="H14215" t="s">
        <v>607</v>
      </c>
      <c r="J14215" t="s">
        <v>14</v>
      </c>
      <c r="K14215">
        <v>62</v>
      </c>
      <c r="L14215" t="s">
        <v>15</v>
      </c>
    </row>
    <row r="14216" spans="1:12">
      <c r="A14216" t="e">
        <f ca="1">E00251518518421</f>
        <v>#NAME?</v>
      </c>
      <c r="B14216">
        <v>293</v>
      </c>
      <c r="C14216" t="s">
        <v>25</v>
      </c>
      <c r="D14216" s="1">
        <v>42327</v>
      </c>
      <c r="F14216">
        <v>4</v>
      </c>
      <c r="G14216">
        <v>5859</v>
      </c>
      <c r="H14216" t="s">
        <v>607</v>
      </c>
      <c r="J14216" t="s">
        <v>14</v>
      </c>
      <c r="K14216">
        <v>62</v>
      </c>
      <c r="L14216" t="s">
        <v>15</v>
      </c>
    </row>
    <row r="14217" spans="1:12">
      <c r="A14217" t="e">
        <f ca="1">E00251429309821</f>
        <v>#NAME?</v>
      </c>
      <c r="B14217">
        <v>291</v>
      </c>
      <c r="C14217" t="s">
        <v>160</v>
      </c>
      <c r="D14217" s="1">
        <v>42440</v>
      </c>
      <c r="F14217">
        <v>1</v>
      </c>
      <c r="G14217">
        <v>25000</v>
      </c>
      <c r="H14217" t="s">
        <v>178</v>
      </c>
      <c r="J14217" t="s">
        <v>14</v>
      </c>
      <c r="K14217">
        <v>67</v>
      </c>
      <c r="L14217" t="s">
        <v>15</v>
      </c>
    </row>
    <row r="14218" spans="1:12">
      <c r="A14218" t="e">
        <f ca="1">E00251533607221</f>
        <v>#NAME?</v>
      </c>
      <c r="B14218">
        <v>122</v>
      </c>
      <c r="C14218" t="s">
        <v>522</v>
      </c>
      <c r="D14218" s="1">
        <v>42187</v>
      </c>
      <c r="F14218">
        <v>1</v>
      </c>
      <c r="G14218">
        <v>5758</v>
      </c>
      <c r="H14218" t="s">
        <v>868</v>
      </c>
      <c r="J14218" t="s">
        <v>14</v>
      </c>
      <c r="K14218">
        <v>46</v>
      </c>
      <c r="L14218" t="s">
        <v>15</v>
      </c>
    </row>
    <row r="14219" spans="1:12">
      <c r="A14219" t="e">
        <f ca="1">E00251533607221</f>
        <v>#NAME?</v>
      </c>
      <c r="B14219">
        <v>668</v>
      </c>
      <c r="C14219" t="s">
        <v>929</v>
      </c>
      <c r="D14219" s="1">
        <v>42374</v>
      </c>
      <c r="E14219">
        <v>1</v>
      </c>
      <c r="F14219">
        <v>6</v>
      </c>
      <c r="G14219">
        <v>4778</v>
      </c>
      <c r="H14219" t="s">
        <v>1000</v>
      </c>
      <c r="J14219" t="s">
        <v>34</v>
      </c>
      <c r="K14219">
        <v>46</v>
      </c>
      <c r="L14219" t="s">
        <v>15</v>
      </c>
    </row>
    <row r="14220" spans="1:12">
      <c r="A14220" t="e">
        <f ca="1">E00251432267921</f>
        <v>#NAME?</v>
      </c>
      <c r="B14220">
        <v>454</v>
      </c>
      <c r="C14220" t="s">
        <v>179</v>
      </c>
      <c r="D14220" s="1">
        <v>41452</v>
      </c>
      <c r="F14220">
        <v>2</v>
      </c>
      <c r="G14220">
        <v>78321</v>
      </c>
      <c r="H14220" t="s">
        <v>490</v>
      </c>
      <c r="J14220" t="s">
        <v>14</v>
      </c>
      <c r="K14220">
        <v>48</v>
      </c>
      <c r="L14220" t="s">
        <v>22</v>
      </c>
    </row>
    <row r="14221" spans="1:12">
      <c r="A14221" t="e">
        <f ca="1">E00251617643721</f>
        <v>#NAME?</v>
      </c>
      <c r="B14221">
        <v>769</v>
      </c>
      <c r="C14221" t="s">
        <v>397</v>
      </c>
      <c r="D14221" s="1">
        <v>42737</v>
      </c>
      <c r="E14221">
        <v>0</v>
      </c>
      <c r="F14221">
        <v>2</v>
      </c>
      <c r="G14221">
        <v>45981</v>
      </c>
      <c r="H14221" t="s">
        <v>917</v>
      </c>
      <c r="J14221" t="s">
        <v>34</v>
      </c>
      <c r="K14221">
        <v>49</v>
      </c>
      <c r="L14221" t="s">
        <v>15</v>
      </c>
    </row>
    <row r="14222" spans="1:12">
      <c r="A14222" t="e">
        <f ca="1">E00251514274321</f>
        <v>#NAME?</v>
      </c>
      <c r="B14222">
        <v>449</v>
      </c>
      <c r="C14222" t="s">
        <v>124</v>
      </c>
      <c r="D14222" s="1">
        <v>41342</v>
      </c>
      <c r="F14222">
        <v>1</v>
      </c>
      <c r="G14222">
        <v>7243</v>
      </c>
      <c r="H14222" t="s">
        <v>42</v>
      </c>
      <c r="J14222" t="s">
        <v>14</v>
      </c>
      <c r="K14222">
        <v>61</v>
      </c>
      <c r="L14222" t="s">
        <v>15</v>
      </c>
    </row>
    <row r="14223" spans="1:12">
      <c r="A14223" t="e">
        <f ca="1">E00251514274321</f>
        <v>#NAME?</v>
      </c>
      <c r="B14223">
        <v>449</v>
      </c>
      <c r="C14223" t="s">
        <v>124</v>
      </c>
      <c r="D14223" s="1">
        <v>42174</v>
      </c>
      <c r="F14223">
        <v>2</v>
      </c>
      <c r="G14223">
        <v>4779</v>
      </c>
      <c r="H14223" t="s">
        <v>231</v>
      </c>
      <c r="J14223" t="s">
        <v>14</v>
      </c>
      <c r="K14223">
        <v>63</v>
      </c>
      <c r="L14223" t="s">
        <v>15</v>
      </c>
    </row>
    <row r="14224" spans="1:12">
      <c r="A14224" t="e">
        <f ca="1">E00251510737521</f>
        <v>#NAME?</v>
      </c>
      <c r="B14224">
        <v>122</v>
      </c>
      <c r="C14224" t="s">
        <v>522</v>
      </c>
      <c r="D14224" s="1">
        <v>42059</v>
      </c>
      <c r="F14224">
        <v>2</v>
      </c>
      <c r="G14224">
        <v>40390</v>
      </c>
      <c r="H14224" t="s">
        <v>624</v>
      </c>
      <c r="J14224" t="s">
        <v>14</v>
      </c>
      <c r="K14224">
        <v>65</v>
      </c>
      <c r="L14224" t="s">
        <v>15</v>
      </c>
    </row>
    <row r="14225" spans="1:12">
      <c r="A14225" t="e">
        <f ca="1">E00251439925821</f>
        <v>#NAME?</v>
      </c>
      <c r="B14225">
        <v>163</v>
      </c>
      <c r="C14225" t="s">
        <v>219</v>
      </c>
      <c r="D14225" s="1">
        <v>42376</v>
      </c>
      <c r="F14225">
        <v>2</v>
      </c>
      <c r="G14225">
        <v>460</v>
      </c>
      <c r="H14225" t="s">
        <v>16</v>
      </c>
      <c r="J14225" t="s">
        <v>14</v>
      </c>
      <c r="K14225">
        <v>43</v>
      </c>
      <c r="L14225" t="s">
        <v>15</v>
      </c>
    </row>
    <row r="14226" spans="1:12">
      <c r="A14226" t="e">
        <f ca="1">E00251439819121</f>
        <v>#NAME?</v>
      </c>
      <c r="B14226">
        <v>449</v>
      </c>
      <c r="C14226" t="s">
        <v>124</v>
      </c>
      <c r="D14226" s="1">
        <v>42083</v>
      </c>
      <c r="F14226">
        <v>1</v>
      </c>
      <c r="G14226">
        <v>3051</v>
      </c>
      <c r="H14226" t="s">
        <v>13</v>
      </c>
      <c r="J14226" t="s">
        <v>14</v>
      </c>
      <c r="K14226">
        <v>54</v>
      </c>
      <c r="L14226" t="s">
        <v>15</v>
      </c>
    </row>
    <row r="14227" spans="1:12">
      <c r="A14227" t="e">
        <f ca="1">E00251528565821</f>
        <v>#NAME?</v>
      </c>
      <c r="B14227">
        <v>307</v>
      </c>
      <c r="C14227" t="s">
        <v>210</v>
      </c>
      <c r="D14227" s="1">
        <v>42725</v>
      </c>
      <c r="F14227">
        <v>1</v>
      </c>
      <c r="G14227">
        <v>7262</v>
      </c>
      <c r="H14227" t="s">
        <v>198</v>
      </c>
      <c r="J14227" t="s">
        <v>14</v>
      </c>
      <c r="K14227">
        <v>57</v>
      </c>
      <c r="L14227" t="s">
        <v>15</v>
      </c>
    </row>
    <row r="14228" spans="1:12">
      <c r="A14228" t="e">
        <f ca="1">E00251429152221</f>
        <v>#NAME?</v>
      </c>
      <c r="B14228">
        <v>285</v>
      </c>
      <c r="C14228" t="s">
        <v>117</v>
      </c>
      <c r="D14228" s="1">
        <v>41892</v>
      </c>
      <c r="F14228">
        <v>2</v>
      </c>
      <c r="G14228">
        <v>53081</v>
      </c>
      <c r="H14228" t="s">
        <v>456</v>
      </c>
      <c r="J14228" t="s">
        <v>14</v>
      </c>
      <c r="K14228">
        <v>55</v>
      </c>
      <c r="L14228" t="s">
        <v>15</v>
      </c>
    </row>
    <row r="14229" spans="1:12">
      <c r="A14229" t="e">
        <f ca="1">E00251514729821</f>
        <v>#NAME?</v>
      </c>
      <c r="B14229">
        <v>6046</v>
      </c>
      <c r="C14229" t="s">
        <v>98</v>
      </c>
      <c r="D14229" s="1">
        <v>40923</v>
      </c>
      <c r="E14229">
        <v>6</v>
      </c>
      <c r="F14229">
        <v>1</v>
      </c>
      <c r="G14229">
        <v>72210</v>
      </c>
      <c r="H14229" t="s">
        <v>206</v>
      </c>
      <c r="J14229" t="s">
        <v>34</v>
      </c>
      <c r="K14229">
        <v>37</v>
      </c>
      <c r="L14229" t="s">
        <v>15</v>
      </c>
    </row>
    <row r="14230" spans="1:12">
      <c r="A14230" t="e">
        <f ca="1">E00251514723521</f>
        <v>#NAME?</v>
      </c>
      <c r="B14230">
        <v>500</v>
      </c>
      <c r="C14230" t="s">
        <v>161</v>
      </c>
      <c r="D14230" s="1">
        <v>42781</v>
      </c>
      <c r="F14230">
        <v>1</v>
      </c>
      <c r="G14230">
        <v>2449</v>
      </c>
      <c r="H14230" t="s">
        <v>53</v>
      </c>
      <c r="J14230" t="s">
        <v>14</v>
      </c>
      <c r="K14230">
        <v>46</v>
      </c>
      <c r="L14230" t="s">
        <v>15</v>
      </c>
    </row>
    <row r="14231" spans="1:12">
      <c r="A14231" t="e">
        <f ca="1">E00251716444121</f>
        <v>#NAME?</v>
      </c>
      <c r="B14231">
        <v>438</v>
      </c>
      <c r="C14231" t="s">
        <v>474</v>
      </c>
      <c r="D14231" s="1">
        <v>42488</v>
      </c>
      <c r="F14231">
        <v>1</v>
      </c>
      <c r="G14231">
        <v>2720</v>
      </c>
      <c r="H14231" t="s">
        <v>65</v>
      </c>
      <c r="J14231" t="s">
        <v>14</v>
      </c>
      <c r="K14231">
        <v>57</v>
      </c>
      <c r="L14231" t="s">
        <v>15</v>
      </c>
    </row>
    <row r="14232" spans="1:12">
      <c r="A14232" t="e">
        <f ca="1">E00251513734821</f>
        <v>#NAME?</v>
      </c>
      <c r="B14232">
        <v>703</v>
      </c>
      <c r="C14232" t="s">
        <v>305</v>
      </c>
      <c r="D14232" s="1">
        <v>41355</v>
      </c>
      <c r="F14232">
        <v>1</v>
      </c>
      <c r="G14232">
        <v>463</v>
      </c>
      <c r="H14232" t="s">
        <v>259</v>
      </c>
      <c r="J14232" t="s">
        <v>14</v>
      </c>
      <c r="K14232">
        <v>47</v>
      </c>
      <c r="L14232" t="s">
        <v>15</v>
      </c>
    </row>
    <row r="14233" spans="1:12">
      <c r="A14233" t="e">
        <f ca="1">E00251513734821</f>
        <v>#NAME?</v>
      </c>
      <c r="B14233">
        <v>703</v>
      </c>
      <c r="C14233" t="s">
        <v>305</v>
      </c>
      <c r="D14233" s="1">
        <v>41443</v>
      </c>
      <c r="F14233">
        <v>5</v>
      </c>
      <c r="G14233">
        <v>3004</v>
      </c>
      <c r="H14233" t="s">
        <v>104</v>
      </c>
      <c r="J14233" t="s">
        <v>14</v>
      </c>
      <c r="K14233">
        <v>48</v>
      </c>
      <c r="L14233" t="s">
        <v>15</v>
      </c>
    </row>
    <row r="14234" spans="1:12">
      <c r="A14234" t="e">
        <f ca="1">E00251528608021</f>
        <v>#NAME?</v>
      </c>
      <c r="B14234">
        <v>695</v>
      </c>
      <c r="C14234" t="s">
        <v>257</v>
      </c>
      <c r="D14234" s="1">
        <v>42159</v>
      </c>
      <c r="F14234">
        <v>1</v>
      </c>
      <c r="G14234">
        <v>27800</v>
      </c>
      <c r="H14234" t="s">
        <v>145</v>
      </c>
      <c r="J14234" t="s">
        <v>14</v>
      </c>
      <c r="K14234">
        <v>46</v>
      </c>
      <c r="L14234" t="s">
        <v>15</v>
      </c>
    </row>
    <row r="14235" spans="1:12">
      <c r="A14235" t="e">
        <f ca="1">E00251619802021</f>
        <v>#NAME?</v>
      </c>
      <c r="B14235">
        <v>454</v>
      </c>
      <c r="C14235" t="s">
        <v>179</v>
      </c>
      <c r="D14235" s="1">
        <v>41533</v>
      </c>
      <c r="F14235">
        <v>2</v>
      </c>
      <c r="G14235">
        <v>3659</v>
      </c>
      <c r="H14235" t="s">
        <v>132</v>
      </c>
      <c r="J14235" t="s">
        <v>14</v>
      </c>
      <c r="K14235">
        <v>51</v>
      </c>
      <c r="L14235" t="s">
        <v>15</v>
      </c>
    </row>
    <row r="14236" spans="1:12">
      <c r="A14236" t="e">
        <f ca="1">E00251619802021</f>
        <v>#NAME?</v>
      </c>
      <c r="B14236">
        <v>454</v>
      </c>
      <c r="C14236" t="s">
        <v>179</v>
      </c>
      <c r="D14236" s="1">
        <v>42307</v>
      </c>
      <c r="F14236">
        <v>1</v>
      </c>
      <c r="G14236">
        <v>7242</v>
      </c>
      <c r="H14236" t="s">
        <v>93</v>
      </c>
      <c r="J14236" t="s">
        <v>14</v>
      </c>
      <c r="K14236">
        <v>53</v>
      </c>
      <c r="L14236" t="s">
        <v>15</v>
      </c>
    </row>
    <row r="14237" spans="1:12">
      <c r="A14237" t="e">
        <f ca="1">E00251619802021</f>
        <v>#NAME?</v>
      </c>
      <c r="B14237">
        <v>454</v>
      </c>
      <c r="C14237" t="s">
        <v>179</v>
      </c>
      <c r="D14237" s="1">
        <v>42321</v>
      </c>
      <c r="F14237">
        <v>1</v>
      </c>
      <c r="G14237">
        <v>7291</v>
      </c>
      <c r="H14237" t="s">
        <v>163</v>
      </c>
      <c r="J14237" t="s">
        <v>14</v>
      </c>
      <c r="K14237">
        <v>53</v>
      </c>
      <c r="L14237" t="s">
        <v>15</v>
      </c>
    </row>
    <row r="14238" spans="1:12">
      <c r="A14238" t="e">
        <f ca="1">E00251429251821</f>
        <v>#NAME?</v>
      </c>
      <c r="B14238">
        <v>297</v>
      </c>
      <c r="C14238" t="s">
        <v>411</v>
      </c>
      <c r="D14238" s="1">
        <v>43027</v>
      </c>
      <c r="F14238">
        <v>2</v>
      </c>
      <c r="G14238">
        <v>7175</v>
      </c>
      <c r="H14238" t="s">
        <v>689</v>
      </c>
      <c r="J14238" t="s">
        <v>14</v>
      </c>
      <c r="K14238">
        <v>57</v>
      </c>
      <c r="L14238" t="s">
        <v>15</v>
      </c>
    </row>
    <row r="14239" spans="1:12">
      <c r="A14239" t="e">
        <f ca="1">E00251513734821</f>
        <v>#NAME?</v>
      </c>
      <c r="B14239">
        <v>703</v>
      </c>
      <c r="C14239" t="s">
        <v>305</v>
      </c>
      <c r="D14239" s="1">
        <v>41498</v>
      </c>
      <c r="F14239">
        <v>6</v>
      </c>
      <c r="G14239">
        <v>2169</v>
      </c>
      <c r="H14239" t="s">
        <v>40</v>
      </c>
      <c r="J14239" t="s">
        <v>14</v>
      </c>
      <c r="K14239">
        <v>48</v>
      </c>
      <c r="L14239" t="s">
        <v>15</v>
      </c>
    </row>
    <row r="14240" spans="1:12">
      <c r="A14240" t="e">
        <f ca="1">E00251716444121</f>
        <v>#NAME?</v>
      </c>
      <c r="B14240">
        <v>438</v>
      </c>
      <c r="C14240" t="s">
        <v>474</v>
      </c>
      <c r="D14240" s="1">
        <v>41898</v>
      </c>
      <c r="F14240">
        <v>1</v>
      </c>
      <c r="G14240">
        <v>71940</v>
      </c>
      <c r="H14240" t="s">
        <v>135</v>
      </c>
      <c r="J14240" t="s">
        <v>14</v>
      </c>
      <c r="K14240">
        <v>55</v>
      </c>
      <c r="L14240" t="s">
        <v>15</v>
      </c>
    </row>
    <row r="14241" spans="1:12">
      <c r="A14241" t="e">
        <f ca="1">E00251429317021</f>
        <v>#NAME?</v>
      </c>
      <c r="B14241">
        <v>275</v>
      </c>
      <c r="C14241" t="s">
        <v>444</v>
      </c>
      <c r="D14241" s="1">
        <v>42487</v>
      </c>
      <c r="F14241">
        <v>3</v>
      </c>
      <c r="G14241">
        <v>52100</v>
      </c>
      <c r="H14241" t="s">
        <v>516</v>
      </c>
      <c r="J14241" t="s">
        <v>14</v>
      </c>
      <c r="K14241">
        <v>54</v>
      </c>
      <c r="L14241" t="s">
        <v>15</v>
      </c>
    </row>
    <row r="14242" spans="1:12">
      <c r="A14242" t="e">
        <f ca="1">E00251429251821</f>
        <v>#NAME?</v>
      </c>
      <c r="B14242">
        <v>753</v>
      </c>
      <c r="C14242" t="s">
        <v>545</v>
      </c>
      <c r="D14242" s="1">
        <v>42711</v>
      </c>
      <c r="F14242">
        <v>1</v>
      </c>
      <c r="G14242">
        <v>71946</v>
      </c>
      <c r="H14242" t="s">
        <v>109</v>
      </c>
      <c r="I14242" t="s">
        <v>56</v>
      </c>
      <c r="J14242" t="s">
        <v>57</v>
      </c>
      <c r="K14242">
        <v>56</v>
      </c>
      <c r="L14242" t="s">
        <v>15</v>
      </c>
    </row>
    <row r="14243" spans="1:12">
      <c r="A14243" t="e">
        <f ca="1">E00251429251821</f>
        <v>#NAME?</v>
      </c>
      <c r="B14243">
        <v>753</v>
      </c>
      <c r="C14243" t="s">
        <v>545</v>
      </c>
      <c r="D14243" s="1">
        <v>43046</v>
      </c>
      <c r="F14243">
        <v>1</v>
      </c>
      <c r="G14243">
        <v>71596</v>
      </c>
      <c r="H14243" t="s">
        <v>505</v>
      </c>
      <c r="I14243" t="s">
        <v>56</v>
      </c>
      <c r="J14243" t="s">
        <v>57</v>
      </c>
      <c r="K14243">
        <v>57</v>
      </c>
      <c r="L14243" t="s">
        <v>15</v>
      </c>
    </row>
    <row r="14244" spans="1:12">
      <c r="A14244" t="e">
        <f ca="1">E00251528608021</f>
        <v>#NAME?</v>
      </c>
      <c r="B14244">
        <v>695</v>
      </c>
      <c r="C14244" t="s">
        <v>257</v>
      </c>
      <c r="D14244" s="1">
        <v>42191</v>
      </c>
      <c r="F14244">
        <v>3</v>
      </c>
      <c r="G14244">
        <v>73390</v>
      </c>
      <c r="H14244" t="s">
        <v>66</v>
      </c>
      <c r="J14244" t="s">
        <v>14</v>
      </c>
      <c r="K14244">
        <v>46</v>
      </c>
      <c r="L14244" t="s">
        <v>15</v>
      </c>
    </row>
    <row r="14245" spans="1:12">
      <c r="A14245" t="e">
        <f ca="1">E00251429317021</f>
        <v>#NAME?</v>
      </c>
      <c r="B14245">
        <v>275</v>
      </c>
      <c r="C14245" t="s">
        <v>444</v>
      </c>
      <c r="D14245" s="1">
        <v>41213</v>
      </c>
      <c r="F14245">
        <v>2</v>
      </c>
      <c r="G14245">
        <v>496</v>
      </c>
      <c r="H14245" t="s">
        <v>190</v>
      </c>
      <c r="J14245" t="s">
        <v>14</v>
      </c>
      <c r="K14245">
        <v>50</v>
      </c>
      <c r="L14245" t="s">
        <v>15</v>
      </c>
    </row>
    <row r="14246" spans="1:12">
      <c r="A14246" t="e">
        <f ca="1">E00251429317021</f>
        <v>#NAME?</v>
      </c>
      <c r="B14246">
        <v>275</v>
      </c>
      <c r="C14246" t="s">
        <v>444</v>
      </c>
      <c r="D14246" s="1">
        <v>41535</v>
      </c>
      <c r="F14246">
        <v>1</v>
      </c>
      <c r="G14246">
        <v>496</v>
      </c>
      <c r="H14246" t="s">
        <v>190</v>
      </c>
      <c r="J14246" t="s">
        <v>14</v>
      </c>
      <c r="K14246">
        <v>51</v>
      </c>
      <c r="L14246" t="s">
        <v>15</v>
      </c>
    </row>
    <row r="14247" spans="1:12">
      <c r="A14247" t="e">
        <f ca="1">E00251432267921</f>
        <v>#NAME?</v>
      </c>
      <c r="B14247">
        <v>454</v>
      </c>
      <c r="C14247" t="s">
        <v>179</v>
      </c>
      <c r="D14247" s="1">
        <v>41452</v>
      </c>
      <c r="F14247">
        <v>1</v>
      </c>
      <c r="G14247">
        <v>9182</v>
      </c>
      <c r="H14247" t="s">
        <v>967</v>
      </c>
      <c r="J14247" t="s">
        <v>14</v>
      </c>
      <c r="K14247">
        <v>48</v>
      </c>
      <c r="L14247" t="s">
        <v>15</v>
      </c>
    </row>
    <row r="14248" spans="1:12">
      <c r="A14248" t="e">
        <f ca="1">E00251513734821</f>
        <v>#NAME?</v>
      </c>
      <c r="B14248">
        <v>703</v>
      </c>
      <c r="C14248" t="s">
        <v>305</v>
      </c>
      <c r="D14248" s="1">
        <v>42202</v>
      </c>
      <c r="F14248">
        <v>1</v>
      </c>
      <c r="G14248">
        <v>2449</v>
      </c>
      <c r="H14248" t="s">
        <v>53</v>
      </c>
      <c r="J14248" t="s">
        <v>14</v>
      </c>
      <c r="K14248">
        <v>50</v>
      </c>
      <c r="L14248" t="s">
        <v>15</v>
      </c>
    </row>
    <row r="14249" spans="1:12">
      <c r="A14249" t="e">
        <f ca="1">E00251513734821</f>
        <v>#NAME?</v>
      </c>
      <c r="B14249">
        <v>703</v>
      </c>
      <c r="C14249" t="s">
        <v>305</v>
      </c>
      <c r="D14249" s="1">
        <v>42241</v>
      </c>
      <c r="F14249">
        <v>5</v>
      </c>
      <c r="G14249">
        <v>5699</v>
      </c>
      <c r="H14249" t="s">
        <v>329</v>
      </c>
      <c r="J14249" t="s">
        <v>14</v>
      </c>
      <c r="K14249">
        <v>50</v>
      </c>
      <c r="L14249" t="s">
        <v>15</v>
      </c>
    </row>
    <row r="14250" spans="1:12">
      <c r="A14250" t="e">
        <f ca="1">E00251528603521</f>
        <v>#NAME?</v>
      </c>
      <c r="B14250">
        <v>293</v>
      </c>
      <c r="C14250" t="s">
        <v>25</v>
      </c>
      <c r="D14250" s="1">
        <v>42083</v>
      </c>
      <c r="F14250">
        <v>1</v>
      </c>
      <c r="G14250">
        <v>5206</v>
      </c>
      <c r="H14250" t="s">
        <v>265</v>
      </c>
      <c r="J14250" t="s">
        <v>14</v>
      </c>
      <c r="K14250">
        <v>48</v>
      </c>
      <c r="L14250" t="s">
        <v>15</v>
      </c>
    </row>
    <row r="14251" spans="1:12">
      <c r="A14251" t="e">
        <f ca="1">E00251529062621</f>
        <v>#NAME?</v>
      </c>
      <c r="B14251">
        <v>290</v>
      </c>
      <c r="C14251" t="s">
        <v>449</v>
      </c>
      <c r="D14251" s="1">
        <v>42863</v>
      </c>
      <c r="F14251">
        <v>1</v>
      </c>
      <c r="G14251">
        <v>2448</v>
      </c>
      <c r="H14251" t="s">
        <v>19</v>
      </c>
      <c r="J14251" t="s">
        <v>14</v>
      </c>
      <c r="K14251">
        <v>61</v>
      </c>
      <c r="L14251" t="s">
        <v>15</v>
      </c>
    </row>
    <row r="14252" spans="1:12">
      <c r="A14252" t="e">
        <f ca="1">E00251513734821</f>
        <v>#NAME?</v>
      </c>
      <c r="B14252">
        <v>703</v>
      </c>
      <c r="C14252" t="s">
        <v>305</v>
      </c>
      <c r="D14252" s="1">
        <v>42479</v>
      </c>
      <c r="F14252">
        <v>2</v>
      </c>
      <c r="G14252">
        <v>5699</v>
      </c>
      <c r="H14252" t="s">
        <v>329</v>
      </c>
      <c r="J14252" t="s">
        <v>14</v>
      </c>
      <c r="K14252">
        <v>50</v>
      </c>
      <c r="L14252" t="s">
        <v>15</v>
      </c>
    </row>
    <row r="14253" spans="1:12">
      <c r="A14253" t="e">
        <f ca="1">E00251513734821</f>
        <v>#NAME?</v>
      </c>
      <c r="B14253">
        <v>703</v>
      </c>
      <c r="C14253" t="s">
        <v>305</v>
      </c>
      <c r="D14253" s="1">
        <v>42754</v>
      </c>
      <c r="F14253">
        <v>5</v>
      </c>
      <c r="G14253">
        <v>2169</v>
      </c>
      <c r="H14253" t="s">
        <v>40</v>
      </c>
      <c r="J14253" t="s">
        <v>14</v>
      </c>
      <c r="K14253">
        <v>51</v>
      </c>
      <c r="L14253" t="s">
        <v>15</v>
      </c>
    </row>
    <row r="14254" spans="1:12">
      <c r="A14254" t="e">
        <f ca="1">E00251528565821</f>
        <v>#NAME?</v>
      </c>
      <c r="B14254">
        <v>307</v>
      </c>
      <c r="C14254" t="s">
        <v>210</v>
      </c>
      <c r="D14254" s="1">
        <v>42668</v>
      </c>
      <c r="F14254">
        <v>3</v>
      </c>
      <c r="G14254">
        <v>4189</v>
      </c>
      <c r="H14254" t="s">
        <v>335</v>
      </c>
      <c r="J14254" t="s">
        <v>14</v>
      </c>
      <c r="K14254">
        <v>57</v>
      </c>
      <c r="L14254" t="s">
        <v>15</v>
      </c>
    </row>
    <row r="14255" spans="1:12">
      <c r="A14255" t="e">
        <f ca="1">E00251528565821</f>
        <v>#NAME?</v>
      </c>
      <c r="B14255">
        <v>307</v>
      </c>
      <c r="C14255" t="s">
        <v>210</v>
      </c>
      <c r="D14255" s="1">
        <v>41429</v>
      </c>
      <c r="F14255">
        <v>2</v>
      </c>
      <c r="G14255">
        <v>1739</v>
      </c>
      <c r="H14255" t="s">
        <v>286</v>
      </c>
      <c r="J14255" t="s">
        <v>14</v>
      </c>
      <c r="K14255">
        <v>53</v>
      </c>
      <c r="L14255" t="s">
        <v>15</v>
      </c>
    </row>
    <row r="14256" spans="1:12">
      <c r="A14256" t="e">
        <f ca="1">E00251424821221</f>
        <v>#NAME?</v>
      </c>
      <c r="B14256">
        <v>122</v>
      </c>
      <c r="C14256" t="s">
        <v>522</v>
      </c>
      <c r="D14256" s="1">
        <v>42282</v>
      </c>
      <c r="F14256">
        <v>1</v>
      </c>
      <c r="G14256">
        <v>30000</v>
      </c>
      <c r="H14256" t="s">
        <v>144</v>
      </c>
      <c r="J14256" t="s">
        <v>14</v>
      </c>
      <c r="K14256">
        <v>59</v>
      </c>
      <c r="L14256" t="s">
        <v>15</v>
      </c>
    </row>
    <row r="14257" spans="1:12">
      <c r="A14257" t="e">
        <f ca="1">E00251429786121</f>
        <v>#NAME?</v>
      </c>
      <c r="B14257">
        <v>156</v>
      </c>
      <c r="C14257" t="s">
        <v>569</v>
      </c>
      <c r="D14257" s="1">
        <v>41010</v>
      </c>
      <c r="F14257">
        <v>1</v>
      </c>
      <c r="G14257">
        <v>3699</v>
      </c>
      <c r="H14257" t="s">
        <v>149</v>
      </c>
      <c r="J14257" t="s">
        <v>14</v>
      </c>
      <c r="K14257">
        <v>62</v>
      </c>
      <c r="L14257" t="s">
        <v>15</v>
      </c>
    </row>
    <row r="14258" spans="1:12">
      <c r="A14258" t="e">
        <f ca="1">E00251432267921</f>
        <v>#NAME?</v>
      </c>
      <c r="B14258">
        <v>454</v>
      </c>
      <c r="C14258" t="s">
        <v>179</v>
      </c>
      <c r="D14258" s="1">
        <v>42135</v>
      </c>
      <c r="F14258">
        <v>3</v>
      </c>
      <c r="G14258">
        <v>57420</v>
      </c>
      <c r="H14258" t="s">
        <v>267</v>
      </c>
      <c r="J14258" t="s">
        <v>14</v>
      </c>
      <c r="K14258">
        <v>50</v>
      </c>
      <c r="L14258" t="s">
        <v>15</v>
      </c>
    </row>
    <row r="14259" spans="1:12">
      <c r="A14259" t="e">
        <f ca="1">E00251528565821</f>
        <v>#NAME?</v>
      </c>
      <c r="B14259">
        <v>307</v>
      </c>
      <c r="C14259" t="s">
        <v>210</v>
      </c>
      <c r="D14259" s="1">
        <v>42828</v>
      </c>
      <c r="F14259">
        <v>2</v>
      </c>
      <c r="G14259">
        <v>7231</v>
      </c>
      <c r="H14259" t="s">
        <v>128</v>
      </c>
      <c r="J14259" t="s">
        <v>14</v>
      </c>
      <c r="K14259">
        <v>57</v>
      </c>
      <c r="L14259" t="s">
        <v>15</v>
      </c>
    </row>
    <row r="14260" spans="1:12">
      <c r="A14260" t="e">
        <f ca="1">E00251528565821</f>
        <v>#NAME?</v>
      </c>
      <c r="B14260">
        <v>307</v>
      </c>
      <c r="C14260" t="s">
        <v>210</v>
      </c>
      <c r="D14260" s="1">
        <v>41584</v>
      </c>
      <c r="F14260">
        <v>1</v>
      </c>
      <c r="G14260">
        <v>72871</v>
      </c>
      <c r="H14260" t="s">
        <v>685</v>
      </c>
      <c r="J14260" t="s">
        <v>14</v>
      </c>
      <c r="K14260">
        <v>54</v>
      </c>
      <c r="L14260" t="s">
        <v>15</v>
      </c>
    </row>
    <row r="14261" spans="1:12">
      <c r="A14261" t="e">
        <f ca="1">E00251424821221</f>
        <v>#NAME?</v>
      </c>
      <c r="B14261">
        <v>122</v>
      </c>
      <c r="C14261" t="s">
        <v>522</v>
      </c>
      <c r="D14261" s="1">
        <v>42695</v>
      </c>
      <c r="F14261">
        <v>2</v>
      </c>
      <c r="G14261">
        <v>60090</v>
      </c>
      <c r="H14261" t="s">
        <v>181</v>
      </c>
      <c r="J14261" t="s">
        <v>14</v>
      </c>
      <c r="K14261">
        <v>60</v>
      </c>
      <c r="L14261" t="s">
        <v>15</v>
      </c>
    </row>
    <row r="14262" spans="1:12">
      <c r="A14262" t="e">
        <f ca="1">E00251716444121</f>
        <v>#NAME?</v>
      </c>
      <c r="B14262">
        <v>438</v>
      </c>
      <c r="C14262" t="s">
        <v>474</v>
      </c>
      <c r="D14262" s="1">
        <v>42088</v>
      </c>
      <c r="F14262">
        <v>2</v>
      </c>
      <c r="G14262">
        <v>27800</v>
      </c>
      <c r="H14262" t="s">
        <v>145</v>
      </c>
      <c r="J14262" t="s">
        <v>14</v>
      </c>
      <c r="K14262">
        <v>56</v>
      </c>
      <c r="L14262" t="s">
        <v>15</v>
      </c>
    </row>
    <row r="14263" spans="1:12">
      <c r="A14263" t="e">
        <f ca="1">E00251432267921</f>
        <v>#NAME?</v>
      </c>
      <c r="B14263">
        <v>454</v>
      </c>
      <c r="C14263" t="s">
        <v>179</v>
      </c>
      <c r="D14263" s="1">
        <v>41320</v>
      </c>
      <c r="F14263">
        <v>1</v>
      </c>
      <c r="G14263">
        <v>25000</v>
      </c>
      <c r="H14263" t="s">
        <v>178</v>
      </c>
      <c r="J14263" t="s">
        <v>14</v>
      </c>
      <c r="K14263">
        <v>47</v>
      </c>
      <c r="L14263" t="s">
        <v>15</v>
      </c>
    </row>
    <row r="14264" spans="1:12">
      <c r="A14264" t="e">
        <f ca="1">E00251429676421</f>
        <v>#NAME?</v>
      </c>
      <c r="B14264">
        <v>161</v>
      </c>
      <c r="C14264" t="s">
        <v>349</v>
      </c>
      <c r="D14264" s="1">
        <v>41509</v>
      </c>
      <c r="F14264">
        <v>1</v>
      </c>
      <c r="G14264">
        <v>71940</v>
      </c>
      <c r="H14264" t="s">
        <v>135</v>
      </c>
      <c r="J14264" t="s">
        <v>14</v>
      </c>
      <c r="K14264">
        <v>39</v>
      </c>
      <c r="L14264" t="s">
        <v>15</v>
      </c>
    </row>
    <row r="14265" spans="1:12">
      <c r="A14265" t="e">
        <f ca="1">E00251716444121</f>
        <v>#NAME?</v>
      </c>
      <c r="B14265">
        <v>438</v>
      </c>
      <c r="C14265" t="s">
        <v>474</v>
      </c>
      <c r="D14265" s="1">
        <v>41793</v>
      </c>
      <c r="F14265">
        <v>1</v>
      </c>
      <c r="G14265">
        <v>71940</v>
      </c>
      <c r="H14265" t="s">
        <v>135</v>
      </c>
      <c r="J14265" t="s">
        <v>14</v>
      </c>
      <c r="K14265">
        <v>55</v>
      </c>
      <c r="L14265" t="s">
        <v>15</v>
      </c>
    </row>
    <row r="14266" spans="1:12">
      <c r="A14266" t="e">
        <f ca="1">E00251716444121</f>
        <v>#NAME?</v>
      </c>
      <c r="B14266">
        <v>438</v>
      </c>
      <c r="C14266" t="s">
        <v>474</v>
      </c>
      <c r="D14266" s="1">
        <v>41807</v>
      </c>
      <c r="F14266">
        <v>2</v>
      </c>
      <c r="G14266">
        <v>30748</v>
      </c>
      <c r="H14266" t="s">
        <v>50</v>
      </c>
      <c r="J14266" t="s">
        <v>14</v>
      </c>
      <c r="K14266">
        <v>55</v>
      </c>
      <c r="L14266" t="s">
        <v>15</v>
      </c>
    </row>
    <row r="14267" spans="1:12">
      <c r="A14267" t="e">
        <f ca="1">E00251515343921</f>
        <v>#NAME?</v>
      </c>
      <c r="B14267">
        <v>11</v>
      </c>
      <c r="C14267" t="s">
        <v>245</v>
      </c>
      <c r="D14267" s="1">
        <v>41400</v>
      </c>
      <c r="F14267">
        <v>1</v>
      </c>
      <c r="G14267">
        <v>84500</v>
      </c>
      <c r="H14267" t="s">
        <v>511</v>
      </c>
      <c r="J14267" t="s">
        <v>14</v>
      </c>
      <c r="K14267">
        <v>48</v>
      </c>
      <c r="L14267" t="s">
        <v>15</v>
      </c>
    </row>
    <row r="14268" spans="1:12">
      <c r="A14268" t="e">
        <f ca="1">E00251716444121</f>
        <v>#NAME?</v>
      </c>
      <c r="B14268">
        <v>438</v>
      </c>
      <c r="C14268" t="s">
        <v>474</v>
      </c>
      <c r="D14268" s="1">
        <v>42073</v>
      </c>
      <c r="F14268">
        <v>1</v>
      </c>
      <c r="G14268">
        <v>5368</v>
      </c>
      <c r="H14268" t="s">
        <v>101</v>
      </c>
      <c r="J14268" t="s">
        <v>14</v>
      </c>
      <c r="K14268">
        <v>56</v>
      </c>
      <c r="L14268" t="s">
        <v>15</v>
      </c>
    </row>
    <row r="14269" spans="1:12">
      <c r="A14269" t="e">
        <f ca="1">E00251429251821</f>
        <v>#NAME?</v>
      </c>
      <c r="B14269">
        <v>290</v>
      </c>
      <c r="C14269" t="s">
        <v>449</v>
      </c>
      <c r="D14269" s="1">
        <v>42614</v>
      </c>
      <c r="F14269">
        <v>2</v>
      </c>
      <c r="G14269">
        <v>7175</v>
      </c>
      <c r="H14269" t="s">
        <v>689</v>
      </c>
      <c r="J14269" t="s">
        <v>14</v>
      </c>
      <c r="K14269">
        <v>56</v>
      </c>
      <c r="L14269" t="s">
        <v>15</v>
      </c>
    </row>
    <row r="14270" spans="1:12">
      <c r="A14270" t="e">
        <f ca="1">E00251513734821</f>
        <v>#NAME?</v>
      </c>
      <c r="B14270">
        <v>703</v>
      </c>
      <c r="C14270" t="s">
        <v>305</v>
      </c>
      <c r="D14270" s="1">
        <v>42754</v>
      </c>
      <c r="F14270">
        <v>4</v>
      </c>
      <c r="G14270">
        <v>78321</v>
      </c>
      <c r="H14270" t="s">
        <v>490</v>
      </c>
      <c r="J14270" t="s">
        <v>14</v>
      </c>
      <c r="K14270">
        <v>51</v>
      </c>
      <c r="L14270" t="s">
        <v>22</v>
      </c>
    </row>
    <row r="14271" spans="1:12">
      <c r="A14271" t="e">
        <f ca="1">E00251429251821</f>
        <v>#NAME?</v>
      </c>
      <c r="B14271">
        <v>290</v>
      </c>
      <c r="C14271" t="s">
        <v>449</v>
      </c>
      <c r="D14271" s="1">
        <v>42955</v>
      </c>
      <c r="F14271">
        <v>1</v>
      </c>
      <c r="G14271">
        <v>7175</v>
      </c>
      <c r="H14271" t="s">
        <v>689</v>
      </c>
      <c r="J14271" t="s">
        <v>14</v>
      </c>
      <c r="K14271">
        <v>57</v>
      </c>
      <c r="L14271" t="s">
        <v>15</v>
      </c>
    </row>
    <row r="14272" spans="1:12">
      <c r="A14272" t="e">
        <f ca="1">E00251513734821</f>
        <v>#NAME?</v>
      </c>
      <c r="B14272">
        <v>703</v>
      </c>
      <c r="C14272" t="s">
        <v>305</v>
      </c>
      <c r="D14272" s="1">
        <v>43049</v>
      </c>
      <c r="F14272">
        <v>2</v>
      </c>
      <c r="G14272">
        <v>2449</v>
      </c>
      <c r="H14272" t="s">
        <v>53</v>
      </c>
      <c r="J14272" t="s">
        <v>14</v>
      </c>
      <c r="K14272">
        <v>52</v>
      </c>
      <c r="L14272" t="s">
        <v>15</v>
      </c>
    </row>
    <row r="14273" spans="1:12">
      <c r="A14273" t="e">
        <f ca="1">E00251513734821</f>
        <v>#NAME?</v>
      </c>
      <c r="B14273">
        <v>703</v>
      </c>
      <c r="C14273" t="s">
        <v>305</v>
      </c>
      <c r="D14273" s="1">
        <v>43089</v>
      </c>
      <c r="F14273">
        <v>2</v>
      </c>
      <c r="G14273">
        <v>6238</v>
      </c>
      <c r="H14273" t="s">
        <v>1353</v>
      </c>
      <c r="J14273" t="s">
        <v>14</v>
      </c>
      <c r="K14273">
        <v>52</v>
      </c>
      <c r="L14273" t="s">
        <v>15</v>
      </c>
    </row>
    <row r="14274" spans="1:12">
      <c r="A14274" t="e">
        <f ca="1">E00251432267921</f>
        <v>#NAME?</v>
      </c>
      <c r="B14274">
        <v>454</v>
      </c>
      <c r="C14274" t="s">
        <v>179</v>
      </c>
      <c r="D14274" s="1">
        <v>42284</v>
      </c>
      <c r="F14274">
        <v>1</v>
      </c>
      <c r="G14274">
        <v>25000</v>
      </c>
      <c r="H14274" t="s">
        <v>178</v>
      </c>
      <c r="J14274" t="s">
        <v>14</v>
      </c>
      <c r="K14274">
        <v>50</v>
      </c>
      <c r="L14274" t="s">
        <v>15</v>
      </c>
    </row>
    <row r="14275" spans="1:12">
      <c r="A14275" t="e">
        <f ca="1">E00251432267921</f>
        <v>#NAME?</v>
      </c>
      <c r="B14275">
        <v>7208</v>
      </c>
      <c r="C14275" t="s">
        <v>625</v>
      </c>
      <c r="D14275" s="1">
        <v>41851</v>
      </c>
      <c r="F14275">
        <v>1</v>
      </c>
      <c r="G14275">
        <v>4556</v>
      </c>
      <c r="H14275" t="s">
        <v>121</v>
      </c>
      <c r="I14275" t="s">
        <v>148</v>
      </c>
      <c r="J14275" t="s">
        <v>57</v>
      </c>
      <c r="K14275">
        <v>49</v>
      </c>
      <c r="L14275" t="s">
        <v>15</v>
      </c>
    </row>
    <row r="14276" spans="1:12">
      <c r="A14276" t="e">
        <f ca="1">E00251429175721</f>
        <v>#NAME?</v>
      </c>
      <c r="B14276">
        <v>293</v>
      </c>
      <c r="C14276" t="s">
        <v>25</v>
      </c>
      <c r="D14276" s="1">
        <v>41802</v>
      </c>
      <c r="F14276">
        <v>1</v>
      </c>
      <c r="G14276">
        <v>6010</v>
      </c>
      <c r="H14276" t="s">
        <v>176</v>
      </c>
      <c r="J14276" t="s">
        <v>14</v>
      </c>
      <c r="K14276">
        <v>47</v>
      </c>
      <c r="L14276" t="s">
        <v>15</v>
      </c>
    </row>
    <row r="14277" spans="1:12">
      <c r="A14277" t="e">
        <f ca="1">E00251439718121</f>
        <v>#NAME?</v>
      </c>
      <c r="B14277">
        <v>293</v>
      </c>
      <c r="C14277" t="s">
        <v>25</v>
      </c>
      <c r="D14277" s="1">
        <v>42478</v>
      </c>
      <c r="F14277">
        <v>1</v>
      </c>
      <c r="G14277">
        <v>4779</v>
      </c>
      <c r="H14277" t="s">
        <v>231</v>
      </c>
      <c r="J14277" t="s">
        <v>14</v>
      </c>
      <c r="K14277">
        <v>60</v>
      </c>
      <c r="L14277" t="s">
        <v>15</v>
      </c>
    </row>
    <row r="14278" spans="1:12">
      <c r="A14278" t="e">
        <f ca="1">E00251439718121</f>
        <v>#NAME?</v>
      </c>
      <c r="B14278">
        <v>293</v>
      </c>
      <c r="C14278" t="s">
        <v>25</v>
      </c>
      <c r="D14278" s="1">
        <v>42884</v>
      </c>
      <c r="F14278">
        <v>1</v>
      </c>
      <c r="G14278">
        <v>4779</v>
      </c>
      <c r="H14278" t="s">
        <v>231</v>
      </c>
      <c r="J14278" t="s">
        <v>14</v>
      </c>
      <c r="K14278">
        <v>61</v>
      </c>
      <c r="L14278" t="s">
        <v>15</v>
      </c>
    </row>
    <row r="14279" spans="1:12">
      <c r="A14279" t="e">
        <f ca="1">E00251524952721</f>
        <v>#NAME?</v>
      </c>
      <c r="B14279">
        <v>437</v>
      </c>
      <c r="C14279" t="s">
        <v>216</v>
      </c>
      <c r="D14279" s="1">
        <v>43054</v>
      </c>
      <c r="F14279">
        <v>2</v>
      </c>
      <c r="G14279">
        <v>24290</v>
      </c>
      <c r="H14279" t="s">
        <v>580</v>
      </c>
      <c r="J14279" t="s">
        <v>14</v>
      </c>
      <c r="K14279">
        <v>52</v>
      </c>
      <c r="L14279" t="s">
        <v>15</v>
      </c>
    </row>
    <row r="14280" spans="1:12">
      <c r="A14280" t="e">
        <f ca="1">E00251524952721</f>
        <v>#NAME?</v>
      </c>
      <c r="B14280">
        <v>437</v>
      </c>
      <c r="C14280" t="s">
        <v>216</v>
      </c>
      <c r="D14280" s="1">
        <v>42774</v>
      </c>
      <c r="F14280">
        <v>4</v>
      </c>
      <c r="G14280">
        <v>2720</v>
      </c>
      <c r="H14280" t="s">
        <v>65</v>
      </c>
      <c r="J14280" t="s">
        <v>14</v>
      </c>
      <c r="K14280">
        <v>52</v>
      </c>
      <c r="L14280" t="s">
        <v>15</v>
      </c>
    </row>
    <row r="14281" spans="1:12">
      <c r="A14281" t="e">
        <f ca="1">E00251513734821</f>
        <v>#NAME?</v>
      </c>
      <c r="B14281">
        <v>703</v>
      </c>
      <c r="C14281" t="s">
        <v>305</v>
      </c>
      <c r="D14281" s="1">
        <v>42905</v>
      </c>
      <c r="F14281">
        <v>6</v>
      </c>
      <c r="G14281">
        <v>5699</v>
      </c>
      <c r="H14281" t="s">
        <v>329</v>
      </c>
      <c r="J14281" t="s">
        <v>14</v>
      </c>
      <c r="K14281">
        <v>52</v>
      </c>
      <c r="L14281" t="s">
        <v>15</v>
      </c>
    </row>
    <row r="14282" spans="1:12">
      <c r="A14282" t="e">
        <f ca="1">E00251513734821</f>
        <v>#NAME?</v>
      </c>
      <c r="B14282">
        <v>703</v>
      </c>
      <c r="C14282" t="s">
        <v>305</v>
      </c>
      <c r="D14282" s="1">
        <v>42236</v>
      </c>
      <c r="F14282">
        <v>6</v>
      </c>
      <c r="G14282">
        <v>4549</v>
      </c>
      <c r="H14282" t="s">
        <v>69</v>
      </c>
      <c r="J14282" t="s">
        <v>14</v>
      </c>
      <c r="K14282">
        <v>50</v>
      </c>
      <c r="L14282" t="s">
        <v>15</v>
      </c>
    </row>
    <row r="14283" spans="1:12">
      <c r="A14283" t="e">
        <f ca="1">E00251513734821</f>
        <v>#NAME?</v>
      </c>
      <c r="B14283">
        <v>703</v>
      </c>
      <c r="C14283" t="s">
        <v>305</v>
      </c>
      <c r="D14283" s="1">
        <v>42465</v>
      </c>
      <c r="F14283">
        <v>2</v>
      </c>
      <c r="G14283">
        <v>2449</v>
      </c>
      <c r="H14283" t="s">
        <v>53</v>
      </c>
      <c r="J14283" t="s">
        <v>14</v>
      </c>
      <c r="K14283">
        <v>50</v>
      </c>
      <c r="L14283" t="s">
        <v>15</v>
      </c>
    </row>
    <row r="14284" spans="1:12">
      <c r="A14284" t="e">
        <f ca="1">E00251514729821</f>
        <v>#NAME?</v>
      </c>
      <c r="B14284">
        <v>500</v>
      </c>
      <c r="C14284" t="s">
        <v>161</v>
      </c>
      <c r="D14284" s="1">
        <v>41232</v>
      </c>
      <c r="F14284">
        <v>1</v>
      </c>
      <c r="G14284">
        <v>7242</v>
      </c>
      <c r="H14284" t="s">
        <v>93</v>
      </c>
      <c r="J14284" t="s">
        <v>14</v>
      </c>
      <c r="K14284">
        <v>38</v>
      </c>
      <c r="L14284" t="s">
        <v>15</v>
      </c>
    </row>
    <row r="14285" spans="1:12">
      <c r="A14285" t="e">
        <f ca="1">E00251427218921</f>
        <v>#NAME?</v>
      </c>
      <c r="B14285">
        <v>10</v>
      </c>
      <c r="C14285" t="s">
        <v>18</v>
      </c>
      <c r="D14285" s="1">
        <v>41953</v>
      </c>
      <c r="F14285">
        <v>2</v>
      </c>
      <c r="G14285">
        <v>1739</v>
      </c>
      <c r="H14285" t="s">
        <v>110</v>
      </c>
      <c r="J14285" t="s">
        <v>14</v>
      </c>
      <c r="K14285">
        <v>53</v>
      </c>
      <c r="L14285" t="s">
        <v>15</v>
      </c>
    </row>
    <row r="14286" spans="1:12">
      <c r="A14286" t="e">
        <f ca="1">E00251513734821</f>
        <v>#NAME?</v>
      </c>
      <c r="B14286">
        <v>703</v>
      </c>
      <c r="C14286" t="s">
        <v>305</v>
      </c>
      <c r="D14286" s="1">
        <v>43019</v>
      </c>
      <c r="F14286">
        <v>3</v>
      </c>
      <c r="G14286">
        <v>4549</v>
      </c>
      <c r="H14286" t="s">
        <v>69</v>
      </c>
      <c r="J14286" t="s">
        <v>14</v>
      </c>
      <c r="K14286">
        <v>52</v>
      </c>
      <c r="L14286" t="s">
        <v>15</v>
      </c>
    </row>
    <row r="14287" spans="1:12">
      <c r="A14287" t="e">
        <f ca="1">E00251513734821</f>
        <v>#NAME?</v>
      </c>
      <c r="B14287">
        <v>703</v>
      </c>
      <c r="C14287" t="s">
        <v>305</v>
      </c>
      <c r="D14287" s="1">
        <v>42668</v>
      </c>
      <c r="F14287">
        <v>3</v>
      </c>
      <c r="G14287">
        <v>4549</v>
      </c>
      <c r="H14287" t="s">
        <v>69</v>
      </c>
      <c r="J14287" t="s">
        <v>14</v>
      </c>
      <c r="K14287">
        <v>51</v>
      </c>
      <c r="L14287" t="s">
        <v>15</v>
      </c>
    </row>
    <row r="14288" spans="1:12">
      <c r="A14288" t="e">
        <f ca="1">E00251513734821</f>
        <v>#NAME?</v>
      </c>
      <c r="B14288">
        <v>703</v>
      </c>
      <c r="C14288" t="s">
        <v>305</v>
      </c>
      <c r="D14288" s="1">
        <v>42668</v>
      </c>
      <c r="F14288">
        <v>4</v>
      </c>
      <c r="G14288">
        <v>78321</v>
      </c>
      <c r="H14288" t="s">
        <v>490</v>
      </c>
      <c r="J14288" t="s">
        <v>14</v>
      </c>
      <c r="K14288">
        <v>51</v>
      </c>
      <c r="L14288" t="s">
        <v>22</v>
      </c>
    </row>
    <row r="14289" spans="1:12">
      <c r="A14289" t="e">
        <f ca="1">E00251513734821</f>
        <v>#NAME?</v>
      </c>
      <c r="B14289">
        <v>703</v>
      </c>
      <c r="C14289" t="s">
        <v>305</v>
      </c>
      <c r="D14289" s="1">
        <v>42933</v>
      </c>
      <c r="F14289">
        <v>4</v>
      </c>
      <c r="G14289">
        <v>4549</v>
      </c>
      <c r="H14289" t="s">
        <v>69</v>
      </c>
      <c r="J14289" t="s">
        <v>14</v>
      </c>
      <c r="K14289">
        <v>52</v>
      </c>
      <c r="L14289" t="s">
        <v>15</v>
      </c>
    </row>
    <row r="14290" spans="1:12">
      <c r="A14290" t="e">
        <f ca="1">E00251513734821</f>
        <v>#NAME?</v>
      </c>
      <c r="B14290">
        <v>703</v>
      </c>
      <c r="C14290" t="s">
        <v>305</v>
      </c>
      <c r="D14290" s="1">
        <v>43034</v>
      </c>
      <c r="F14290">
        <v>1</v>
      </c>
      <c r="G14290">
        <v>8270</v>
      </c>
      <c r="H14290" t="s">
        <v>816</v>
      </c>
      <c r="J14290" t="s">
        <v>14</v>
      </c>
      <c r="K14290">
        <v>52</v>
      </c>
      <c r="L14290" t="s">
        <v>15</v>
      </c>
    </row>
    <row r="14291" spans="1:12">
      <c r="A14291" t="e">
        <f ca="1">E00251616256121</f>
        <v>#NAME?</v>
      </c>
      <c r="B14291">
        <v>491</v>
      </c>
      <c r="C14291" t="s">
        <v>567</v>
      </c>
      <c r="D14291" s="1">
        <v>42300</v>
      </c>
      <c r="F14291">
        <v>2</v>
      </c>
      <c r="G14291">
        <v>72743</v>
      </c>
      <c r="H14291" t="s">
        <v>155</v>
      </c>
      <c r="J14291" t="s">
        <v>14</v>
      </c>
      <c r="K14291">
        <v>58</v>
      </c>
      <c r="L14291" t="s">
        <v>15</v>
      </c>
    </row>
    <row r="14292" spans="1:12">
      <c r="A14292" t="e">
        <f ca="1">E00251429152221</f>
        <v>#NAME?</v>
      </c>
      <c r="B14292">
        <v>734</v>
      </c>
      <c r="C14292" t="s">
        <v>651</v>
      </c>
      <c r="D14292" s="1">
        <v>42686</v>
      </c>
      <c r="F14292">
        <v>1</v>
      </c>
      <c r="G14292">
        <v>5651</v>
      </c>
      <c r="H14292" t="s">
        <v>617</v>
      </c>
      <c r="I14292" t="s">
        <v>56</v>
      </c>
      <c r="J14292" t="s">
        <v>57</v>
      </c>
      <c r="K14292">
        <v>57</v>
      </c>
      <c r="L14292" t="s">
        <v>15</v>
      </c>
    </row>
    <row r="14293" spans="1:12">
      <c r="A14293" t="e">
        <f ca="1">E00251524952721</f>
        <v>#NAME?</v>
      </c>
      <c r="B14293">
        <v>437</v>
      </c>
      <c r="C14293" t="s">
        <v>216</v>
      </c>
      <c r="D14293" s="1">
        <v>42300</v>
      </c>
      <c r="F14293">
        <v>2</v>
      </c>
      <c r="G14293">
        <v>24290</v>
      </c>
      <c r="H14293" t="s">
        <v>580</v>
      </c>
      <c r="J14293" t="s">
        <v>14</v>
      </c>
      <c r="K14293">
        <v>50</v>
      </c>
      <c r="L14293" t="s">
        <v>15</v>
      </c>
    </row>
    <row r="14294" spans="1:12">
      <c r="A14294" t="e">
        <f ca="1">E00251513734821</f>
        <v>#NAME?</v>
      </c>
      <c r="B14294">
        <v>703</v>
      </c>
      <c r="C14294" t="s">
        <v>305</v>
      </c>
      <c r="D14294" s="1">
        <v>43034</v>
      </c>
      <c r="F14294">
        <v>4</v>
      </c>
      <c r="G14294">
        <v>4549</v>
      </c>
      <c r="H14294" t="s">
        <v>69</v>
      </c>
      <c r="J14294" t="s">
        <v>14</v>
      </c>
      <c r="K14294">
        <v>52</v>
      </c>
      <c r="L14294" t="s">
        <v>15</v>
      </c>
    </row>
    <row r="14295" spans="1:12">
      <c r="A14295" t="e">
        <f ca="1">E00251513734821</f>
        <v>#NAME?</v>
      </c>
      <c r="B14295">
        <v>703</v>
      </c>
      <c r="C14295" t="s">
        <v>305</v>
      </c>
      <c r="D14295" s="1">
        <v>43049</v>
      </c>
      <c r="F14295">
        <v>4</v>
      </c>
      <c r="G14295">
        <v>78321</v>
      </c>
      <c r="H14295" t="s">
        <v>490</v>
      </c>
      <c r="J14295" t="s">
        <v>14</v>
      </c>
      <c r="K14295">
        <v>52</v>
      </c>
      <c r="L14295" t="s">
        <v>22</v>
      </c>
    </row>
    <row r="14296" spans="1:12">
      <c r="A14296" t="e">
        <f ca="1">E00251513734821</f>
        <v>#NAME?</v>
      </c>
      <c r="B14296">
        <v>703</v>
      </c>
      <c r="C14296" t="s">
        <v>305</v>
      </c>
      <c r="D14296" s="1">
        <v>43053</v>
      </c>
      <c r="F14296">
        <v>3</v>
      </c>
      <c r="G14296">
        <v>4549</v>
      </c>
      <c r="H14296" t="s">
        <v>69</v>
      </c>
      <c r="J14296" t="s">
        <v>14</v>
      </c>
      <c r="K14296">
        <v>52</v>
      </c>
      <c r="L14296" t="s">
        <v>15</v>
      </c>
    </row>
    <row r="14297" spans="1:12">
      <c r="A14297" t="e">
        <f ca="1">E00251513734821</f>
        <v>#NAME?</v>
      </c>
      <c r="B14297">
        <v>703</v>
      </c>
      <c r="C14297" t="s">
        <v>305</v>
      </c>
      <c r="D14297" s="1">
        <v>43089</v>
      </c>
      <c r="F14297">
        <v>4</v>
      </c>
      <c r="G14297">
        <v>4549</v>
      </c>
      <c r="H14297" t="s">
        <v>69</v>
      </c>
      <c r="J14297" t="s">
        <v>14</v>
      </c>
      <c r="K14297">
        <v>52</v>
      </c>
      <c r="L14297" t="s">
        <v>15</v>
      </c>
    </row>
    <row r="14298" spans="1:12">
      <c r="A14298" t="e">
        <f ca="1">E00251439819121</f>
        <v>#NAME?</v>
      </c>
      <c r="B14298">
        <v>449</v>
      </c>
      <c r="C14298" t="s">
        <v>124</v>
      </c>
      <c r="D14298" s="1">
        <v>42186</v>
      </c>
      <c r="F14298">
        <v>1</v>
      </c>
      <c r="G14298">
        <v>8470</v>
      </c>
      <c r="H14298" t="s">
        <v>120</v>
      </c>
      <c r="J14298" t="s">
        <v>14</v>
      </c>
      <c r="K14298">
        <v>54</v>
      </c>
      <c r="L14298" t="s">
        <v>15</v>
      </c>
    </row>
    <row r="14299" spans="1:12">
      <c r="A14299" t="e">
        <f ca="1">E00251524999521</f>
        <v>#NAME?</v>
      </c>
      <c r="B14299">
        <v>437</v>
      </c>
      <c r="C14299" t="s">
        <v>216</v>
      </c>
      <c r="D14299" s="1">
        <v>41323</v>
      </c>
      <c r="F14299">
        <v>1</v>
      </c>
      <c r="G14299">
        <v>93</v>
      </c>
      <c r="H14299" t="s">
        <v>29</v>
      </c>
      <c r="J14299" t="s">
        <v>14</v>
      </c>
      <c r="K14299">
        <v>42</v>
      </c>
      <c r="L14299" t="s">
        <v>15</v>
      </c>
    </row>
    <row r="14300" spans="1:12">
      <c r="A14300" t="e">
        <f ca="1">E00251514729821</f>
        <v>#NAME?</v>
      </c>
      <c r="B14300">
        <v>500</v>
      </c>
      <c r="C14300" t="s">
        <v>161</v>
      </c>
      <c r="D14300" s="1">
        <v>42622</v>
      </c>
      <c r="F14300">
        <v>1</v>
      </c>
      <c r="G14300">
        <v>84200</v>
      </c>
      <c r="H14300" t="s">
        <v>768</v>
      </c>
      <c r="J14300" t="s">
        <v>14</v>
      </c>
      <c r="K14300">
        <v>42</v>
      </c>
      <c r="L14300" t="s">
        <v>15</v>
      </c>
    </row>
    <row r="14301" spans="1:12">
      <c r="A14301" t="e">
        <f ca="1">E00251432216821</f>
        <v>#NAME?</v>
      </c>
      <c r="B14301">
        <v>6156</v>
      </c>
      <c r="C14301" t="s">
        <v>352</v>
      </c>
      <c r="D14301" s="1">
        <v>41430</v>
      </c>
      <c r="F14301">
        <v>1</v>
      </c>
      <c r="G14301">
        <v>7867</v>
      </c>
      <c r="H14301" t="s">
        <v>331</v>
      </c>
      <c r="J14301" t="s">
        <v>14</v>
      </c>
      <c r="K14301">
        <v>43</v>
      </c>
      <c r="L14301" t="s">
        <v>22</v>
      </c>
    </row>
    <row r="14302" spans="1:12">
      <c r="A14302" t="e">
        <f ca="1">E00251432267921</f>
        <v>#NAME?</v>
      </c>
      <c r="B14302">
        <v>454</v>
      </c>
      <c r="C14302" t="s">
        <v>179</v>
      </c>
      <c r="D14302" s="1">
        <v>41417</v>
      </c>
      <c r="F14302">
        <v>2</v>
      </c>
      <c r="G14302">
        <v>25000</v>
      </c>
      <c r="H14302" t="s">
        <v>178</v>
      </c>
      <c r="J14302" t="s">
        <v>14</v>
      </c>
      <c r="K14302">
        <v>48</v>
      </c>
      <c r="L14302" t="s">
        <v>15</v>
      </c>
    </row>
    <row r="14303" spans="1:12">
      <c r="A14303" t="e">
        <f ca="1">E00251432267921</f>
        <v>#NAME?</v>
      </c>
      <c r="B14303">
        <v>454</v>
      </c>
      <c r="C14303" t="s">
        <v>179</v>
      </c>
      <c r="D14303" s="1">
        <v>41417</v>
      </c>
      <c r="F14303">
        <v>2</v>
      </c>
      <c r="G14303">
        <v>27800</v>
      </c>
      <c r="H14303" t="s">
        <v>145</v>
      </c>
      <c r="J14303" t="s">
        <v>14</v>
      </c>
      <c r="K14303">
        <v>48</v>
      </c>
      <c r="L14303" t="s">
        <v>15</v>
      </c>
    </row>
    <row r="14304" spans="1:12">
      <c r="A14304" t="e">
        <f ca="1">E00251427218921</f>
        <v>#NAME?</v>
      </c>
      <c r="B14304">
        <v>10</v>
      </c>
      <c r="C14304" t="s">
        <v>18</v>
      </c>
      <c r="D14304" s="1">
        <v>41949</v>
      </c>
      <c r="F14304">
        <v>2</v>
      </c>
      <c r="G14304">
        <v>1739</v>
      </c>
      <c r="H14304" t="s">
        <v>110</v>
      </c>
      <c r="J14304" t="s">
        <v>14</v>
      </c>
      <c r="K14304">
        <v>53</v>
      </c>
      <c r="L14304" t="s">
        <v>15</v>
      </c>
    </row>
    <row r="14305" spans="1:12">
      <c r="A14305" t="e">
        <f ca="1">E00251532351021</f>
        <v>#NAME?</v>
      </c>
      <c r="B14305">
        <v>490</v>
      </c>
      <c r="C14305" t="s">
        <v>158</v>
      </c>
      <c r="D14305" s="1">
        <v>42397</v>
      </c>
      <c r="F14305">
        <v>2</v>
      </c>
      <c r="G14305">
        <v>4019</v>
      </c>
      <c r="H14305" t="s">
        <v>26</v>
      </c>
      <c r="J14305" t="s">
        <v>14</v>
      </c>
      <c r="K14305">
        <v>57</v>
      </c>
      <c r="L14305" t="s">
        <v>15</v>
      </c>
    </row>
    <row r="14306" spans="1:12">
      <c r="A14306" t="e">
        <f ca="1">E00251432267921</f>
        <v>#NAME?</v>
      </c>
      <c r="B14306">
        <v>7208</v>
      </c>
      <c r="C14306" t="s">
        <v>625</v>
      </c>
      <c r="D14306" s="1">
        <v>41937</v>
      </c>
      <c r="F14306">
        <v>1</v>
      </c>
      <c r="G14306">
        <v>9300</v>
      </c>
      <c r="H14306" t="s">
        <v>1354</v>
      </c>
      <c r="I14306" t="s">
        <v>148</v>
      </c>
      <c r="J14306" t="s">
        <v>57</v>
      </c>
      <c r="K14306">
        <v>49</v>
      </c>
      <c r="L14306" t="s">
        <v>15</v>
      </c>
    </row>
    <row r="14307" spans="1:12">
      <c r="A14307" t="e">
        <f ca="1">E00251429175721</f>
        <v>#NAME?</v>
      </c>
      <c r="B14307">
        <v>734</v>
      </c>
      <c r="C14307" t="s">
        <v>651</v>
      </c>
      <c r="D14307" s="1">
        <v>40936</v>
      </c>
      <c r="E14307">
        <v>0</v>
      </c>
      <c r="F14307">
        <v>2</v>
      </c>
      <c r="G14307">
        <v>5228</v>
      </c>
      <c r="H14307" t="s">
        <v>1355</v>
      </c>
      <c r="J14307" t="s">
        <v>34</v>
      </c>
      <c r="K14307">
        <v>44</v>
      </c>
      <c r="L14307" t="s">
        <v>15</v>
      </c>
    </row>
    <row r="14308" spans="1:12">
      <c r="A14308" t="e">
        <f ca="1">E00251532351021</f>
        <v>#NAME?</v>
      </c>
      <c r="B14308">
        <v>490</v>
      </c>
      <c r="C14308" t="s">
        <v>158</v>
      </c>
      <c r="D14308" s="1">
        <v>42947</v>
      </c>
      <c r="F14308">
        <v>6</v>
      </c>
      <c r="G14308">
        <v>33399</v>
      </c>
      <c r="H14308" t="s">
        <v>1094</v>
      </c>
      <c r="J14308" t="s">
        <v>14</v>
      </c>
      <c r="K14308">
        <v>59</v>
      </c>
      <c r="L14308" t="s">
        <v>15</v>
      </c>
    </row>
    <row r="14309" spans="1:12">
      <c r="A14309" t="e">
        <f ca="1">E00251532351021</f>
        <v>#NAME?</v>
      </c>
      <c r="B14309">
        <v>6046</v>
      </c>
      <c r="C14309" t="s">
        <v>98</v>
      </c>
      <c r="D14309" s="1">
        <v>41659</v>
      </c>
      <c r="E14309">
        <v>9</v>
      </c>
      <c r="F14309">
        <v>5</v>
      </c>
      <c r="G14309">
        <v>2720</v>
      </c>
      <c r="H14309" t="s">
        <v>65</v>
      </c>
      <c r="J14309" t="s">
        <v>34</v>
      </c>
      <c r="K14309">
        <v>55</v>
      </c>
      <c r="L14309" t="s">
        <v>15</v>
      </c>
    </row>
    <row r="14310" spans="1:12">
      <c r="A14310" t="e">
        <f ca="1">E00251514285421</f>
        <v>#NAME?</v>
      </c>
      <c r="B14310">
        <v>488</v>
      </c>
      <c r="C14310" t="s">
        <v>401</v>
      </c>
      <c r="D14310" s="1">
        <v>41292</v>
      </c>
      <c r="F14310">
        <v>1</v>
      </c>
      <c r="G14310">
        <v>27800</v>
      </c>
      <c r="H14310" t="s">
        <v>145</v>
      </c>
      <c r="J14310" t="s">
        <v>14</v>
      </c>
      <c r="K14310">
        <v>50</v>
      </c>
      <c r="L14310" t="s">
        <v>15</v>
      </c>
    </row>
    <row r="14311" spans="1:12">
      <c r="A14311" t="e">
        <f ca="1">E00251611297721</f>
        <v>#NAME?</v>
      </c>
      <c r="B14311">
        <v>292</v>
      </c>
      <c r="C14311" t="s">
        <v>467</v>
      </c>
      <c r="D14311" s="1">
        <v>41663</v>
      </c>
      <c r="F14311">
        <v>1</v>
      </c>
      <c r="G14311">
        <v>7831</v>
      </c>
      <c r="H14311" t="s">
        <v>274</v>
      </c>
      <c r="J14311" t="s">
        <v>14</v>
      </c>
      <c r="K14311">
        <v>44</v>
      </c>
      <c r="L14311" t="s">
        <v>22</v>
      </c>
    </row>
    <row r="14312" spans="1:12">
      <c r="A14312" t="e">
        <f ca="1">E00251611297721</f>
        <v>#NAME?</v>
      </c>
      <c r="B14312">
        <v>753</v>
      </c>
      <c r="C14312" t="s">
        <v>545</v>
      </c>
      <c r="D14312" s="1">
        <v>42939</v>
      </c>
      <c r="F14312">
        <v>1</v>
      </c>
      <c r="G14312">
        <v>3804</v>
      </c>
      <c r="H14312" t="s">
        <v>71</v>
      </c>
      <c r="I14312" t="s">
        <v>56</v>
      </c>
      <c r="J14312" t="s">
        <v>57</v>
      </c>
      <c r="K14312">
        <v>48</v>
      </c>
      <c r="L14312" t="s">
        <v>15</v>
      </c>
    </row>
    <row r="14313" spans="1:12">
      <c r="A14313" t="e">
        <f ca="1">E00251429284421</f>
        <v>#NAME?</v>
      </c>
      <c r="B14313">
        <v>292</v>
      </c>
      <c r="C14313" t="s">
        <v>467</v>
      </c>
      <c r="D14313" s="1">
        <v>41676</v>
      </c>
      <c r="F14313">
        <v>4</v>
      </c>
      <c r="G14313">
        <v>70400</v>
      </c>
      <c r="H14313" t="s">
        <v>536</v>
      </c>
      <c r="J14313" t="s">
        <v>14</v>
      </c>
      <c r="K14313">
        <v>58</v>
      </c>
      <c r="L14313" t="s">
        <v>15</v>
      </c>
    </row>
    <row r="14314" spans="1:12">
      <c r="A14314" t="e">
        <f ca="1">E00251527995921</f>
        <v>#NAME?</v>
      </c>
      <c r="B14314">
        <v>763</v>
      </c>
      <c r="C14314" t="s">
        <v>194</v>
      </c>
      <c r="D14314" s="1">
        <v>42385</v>
      </c>
      <c r="E14314">
        <v>8</v>
      </c>
      <c r="F14314">
        <v>1</v>
      </c>
      <c r="G14314">
        <v>481</v>
      </c>
      <c r="H14314" t="s">
        <v>1080</v>
      </c>
      <c r="J14314" t="s">
        <v>34</v>
      </c>
      <c r="K14314">
        <v>52</v>
      </c>
      <c r="L14314" t="s">
        <v>15</v>
      </c>
    </row>
    <row r="14315" spans="1:12">
      <c r="A14315" t="e">
        <f ca="1">E00251514878421</f>
        <v>#NAME?</v>
      </c>
      <c r="B14315">
        <v>6156</v>
      </c>
      <c r="C14315" t="s">
        <v>352</v>
      </c>
      <c r="D14315" s="1">
        <v>42789</v>
      </c>
      <c r="F14315">
        <v>2</v>
      </c>
      <c r="G14315">
        <v>2729</v>
      </c>
      <c r="H14315" t="s">
        <v>115</v>
      </c>
      <c r="J14315" t="s">
        <v>14</v>
      </c>
      <c r="K14315">
        <v>59</v>
      </c>
      <c r="L14315" t="s">
        <v>15</v>
      </c>
    </row>
    <row r="14316" spans="1:12">
      <c r="A14316" t="e">
        <f ca="1">E00251528603521</f>
        <v>#NAME?</v>
      </c>
      <c r="B14316">
        <v>293</v>
      </c>
      <c r="C14316" t="s">
        <v>25</v>
      </c>
      <c r="D14316" s="1">
        <v>42262</v>
      </c>
      <c r="F14316">
        <v>1</v>
      </c>
      <c r="G14316">
        <v>71940</v>
      </c>
      <c r="H14316" t="s">
        <v>135</v>
      </c>
      <c r="J14316" t="s">
        <v>14</v>
      </c>
      <c r="K14316">
        <v>49</v>
      </c>
      <c r="L14316" t="s">
        <v>15</v>
      </c>
    </row>
    <row r="14317" spans="1:12">
      <c r="A14317" t="e">
        <f ca="1">E00251427218921</f>
        <v>#NAME?</v>
      </c>
      <c r="B14317">
        <v>1</v>
      </c>
      <c r="C14317" t="s">
        <v>234</v>
      </c>
      <c r="D14317" s="1">
        <v>42080</v>
      </c>
      <c r="F14317">
        <v>3</v>
      </c>
      <c r="G14317">
        <v>92300</v>
      </c>
      <c r="H14317" t="s">
        <v>1356</v>
      </c>
      <c r="I14317" t="s">
        <v>56</v>
      </c>
      <c r="J14317" t="s">
        <v>57</v>
      </c>
      <c r="K14317">
        <v>53</v>
      </c>
      <c r="L14317" t="s">
        <v>15</v>
      </c>
    </row>
    <row r="14318" spans="1:12">
      <c r="A14318" t="e">
        <f ca="1">E00251427218921</f>
        <v>#NAME?</v>
      </c>
      <c r="B14318">
        <v>10</v>
      </c>
      <c r="C14318" t="s">
        <v>18</v>
      </c>
      <c r="D14318" s="1">
        <v>41960</v>
      </c>
      <c r="F14318">
        <v>2</v>
      </c>
      <c r="G14318">
        <v>7262</v>
      </c>
      <c r="H14318" t="s">
        <v>198</v>
      </c>
      <c r="J14318" t="s">
        <v>14</v>
      </c>
      <c r="K14318">
        <v>53</v>
      </c>
      <c r="L14318" t="s">
        <v>15</v>
      </c>
    </row>
    <row r="14319" spans="1:12">
      <c r="A14319" t="e">
        <f ca="1">E00251429314921</f>
        <v>#NAME?</v>
      </c>
      <c r="B14319">
        <v>4055</v>
      </c>
      <c r="C14319" t="s">
        <v>51</v>
      </c>
      <c r="D14319" s="1">
        <v>42653</v>
      </c>
      <c r="F14319">
        <v>2</v>
      </c>
      <c r="G14319">
        <v>4019</v>
      </c>
      <c r="H14319" t="s">
        <v>26</v>
      </c>
      <c r="J14319" t="s">
        <v>14</v>
      </c>
      <c r="K14319">
        <v>50</v>
      </c>
      <c r="L14319" t="s">
        <v>15</v>
      </c>
    </row>
    <row r="14320" spans="1:12">
      <c r="A14320" t="e">
        <f ca="1">E00251429314921</f>
        <v>#NAME?</v>
      </c>
      <c r="B14320">
        <v>4055</v>
      </c>
      <c r="C14320" t="s">
        <v>51</v>
      </c>
      <c r="D14320" s="1">
        <v>43054</v>
      </c>
      <c r="F14320">
        <v>1</v>
      </c>
      <c r="G14320">
        <v>25000</v>
      </c>
      <c r="H14320" t="s">
        <v>178</v>
      </c>
      <c r="J14320" t="s">
        <v>14</v>
      </c>
      <c r="K14320">
        <v>51</v>
      </c>
      <c r="L14320" t="s">
        <v>15</v>
      </c>
    </row>
    <row r="14321" spans="1:12">
      <c r="A14321" t="e">
        <f ca="1">E00251619053521</f>
        <v>#NAME?</v>
      </c>
      <c r="B14321">
        <v>109</v>
      </c>
      <c r="C14321" t="s">
        <v>480</v>
      </c>
      <c r="D14321" s="1">
        <v>42517</v>
      </c>
      <c r="F14321">
        <v>2</v>
      </c>
      <c r="G14321">
        <v>52100</v>
      </c>
      <c r="H14321" t="s">
        <v>516</v>
      </c>
      <c r="J14321" t="s">
        <v>14</v>
      </c>
      <c r="K14321">
        <v>45</v>
      </c>
      <c r="L14321" t="s">
        <v>15</v>
      </c>
    </row>
    <row r="14322" spans="1:12">
      <c r="A14322" t="e">
        <f ca="1">E00251514285421</f>
        <v>#NAME?</v>
      </c>
      <c r="B14322">
        <v>488</v>
      </c>
      <c r="C14322" t="s">
        <v>401</v>
      </c>
      <c r="D14322" s="1">
        <v>42465</v>
      </c>
      <c r="F14322">
        <v>1</v>
      </c>
      <c r="G14322">
        <v>27800</v>
      </c>
      <c r="H14322" t="s">
        <v>145</v>
      </c>
      <c r="J14322" t="s">
        <v>14</v>
      </c>
      <c r="K14322">
        <v>53</v>
      </c>
      <c r="L14322" t="s">
        <v>15</v>
      </c>
    </row>
    <row r="14323" spans="1:12">
      <c r="A14323" t="e">
        <f ca="1">E00251429755421</f>
        <v>#NAME?</v>
      </c>
      <c r="B14323">
        <v>160</v>
      </c>
      <c r="C14323" t="s">
        <v>278</v>
      </c>
      <c r="D14323" s="1">
        <v>43048</v>
      </c>
      <c r="F14323">
        <v>3</v>
      </c>
      <c r="G14323">
        <v>60090</v>
      </c>
      <c r="H14323" t="s">
        <v>181</v>
      </c>
      <c r="J14323" t="s">
        <v>14</v>
      </c>
      <c r="K14323">
        <v>65</v>
      </c>
      <c r="L14323" t="s">
        <v>15</v>
      </c>
    </row>
    <row r="14324" spans="1:12">
      <c r="A14324" t="e">
        <f ca="1">E00251619053521</f>
        <v>#NAME?</v>
      </c>
      <c r="B14324">
        <v>4885</v>
      </c>
      <c r="C14324" t="s">
        <v>491</v>
      </c>
      <c r="D14324" s="1">
        <v>43064</v>
      </c>
      <c r="F14324">
        <v>1</v>
      </c>
      <c r="G14324">
        <v>9951</v>
      </c>
      <c r="H14324" t="s">
        <v>1357</v>
      </c>
      <c r="J14324" t="s">
        <v>14</v>
      </c>
      <c r="K14324">
        <v>46</v>
      </c>
      <c r="L14324" t="s">
        <v>15</v>
      </c>
    </row>
    <row r="14325" spans="1:12">
      <c r="A14325" t="e">
        <f ca="1">E00251429314921</f>
        <v>#NAME?</v>
      </c>
      <c r="B14325">
        <v>4055</v>
      </c>
      <c r="C14325" t="s">
        <v>51</v>
      </c>
      <c r="D14325" s="1">
        <v>41849</v>
      </c>
      <c r="F14325">
        <v>2</v>
      </c>
      <c r="G14325">
        <v>3051</v>
      </c>
      <c r="H14325" t="s">
        <v>13</v>
      </c>
      <c r="J14325" t="s">
        <v>14</v>
      </c>
      <c r="K14325">
        <v>48</v>
      </c>
      <c r="L14325" t="s">
        <v>15</v>
      </c>
    </row>
    <row r="14326" spans="1:12">
      <c r="A14326" t="e">
        <f ca="1">E00251626544721</f>
        <v>#NAME?</v>
      </c>
      <c r="B14326">
        <v>283</v>
      </c>
      <c r="C14326" t="s">
        <v>133</v>
      </c>
      <c r="D14326" s="1">
        <v>43053</v>
      </c>
      <c r="F14326">
        <v>1</v>
      </c>
      <c r="G14326">
        <v>3804</v>
      </c>
      <c r="H14326" t="s">
        <v>71</v>
      </c>
      <c r="J14326" t="s">
        <v>14</v>
      </c>
      <c r="K14326">
        <v>57</v>
      </c>
      <c r="L14326" t="s">
        <v>15</v>
      </c>
    </row>
    <row r="14327" spans="1:12">
      <c r="A14327" t="e">
        <f ca="1">E00251424016021</f>
        <v>#NAME?</v>
      </c>
      <c r="B14327">
        <v>206</v>
      </c>
      <c r="C14327" t="s">
        <v>892</v>
      </c>
      <c r="D14327" s="1">
        <v>41716</v>
      </c>
      <c r="F14327">
        <v>4</v>
      </c>
      <c r="G14327">
        <v>60090</v>
      </c>
      <c r="H14327" t="s">
        <v>181</v>
      </c>
      <c r="J14327" t="s">
        <v>14</v>
      </c>
      <c r="K14327">
        <v>59</v>
      </c>
      <c r="L14327" t="s">
        <v>15</v>
      </c>
    </row>
    <row r="14328" spans="1:12">
      <c r="A14328" t="e">
        <f ca="1">E00251514247321</f>
        <v>#NAME?</v>
      </c>
      <c r="B14328">
        <v>291</v>
      </c>
      <c r="C14328" t="s">
        <v>160</v>
      </c>
      <c r="D14328" s="1">
        <v>42615</v>
      </c>
      <c r="F14328">
        <v>1</v>
      </c>
      <c r="G14328">
        <v>8830</v>
      </c>
      <c r="H14328" t="s">
        <v>691</v>
      </c>
      <c r="J14328" t="s">
        <v>14</v>
      </c>
      <c r="K14328">
        <v>62</v>
      </c>
      <c r="L14328" t="s">
        <v>15</v>
      </c>
    </row>
    <row r="14329" spans="1:12">
      <c r="A14329" t="e">
        <f ca="1">E00251514247321</f>
        <v>#NAME?</v>
      </c>
      <c r="B14329">
        <v>448</v>
      </c>
      <c r="C14329" t="s">
        <v>112</v>
      </c>
      <c r="D14329" s="1">
        <v>41264</v>
      </c>
      <c r="F14329">
        <v>1</v>
      </c>
      <c r="G14329">
        <v>71590</v>
      </c>
      <c r="H14329" t="s">
        <v>44</v>
      </c>
      <c r="J14329" t="s">
        <v>14</v>
      </c>
      <c r="K14329">
        <v>59</v>
      </c>
      <c r="L14329" t="s">
        <v>15</v>
      </c>
    </row>
    <row r="14330" spans="1:12">
      <c r="A14330" t="e">
        <f ca="1">E00251429317021</f>
        <v>#NAME?</v>
      </c>
      <c r="B14330">
        <v>275</v>
      </c>
      <c r="C14330" t="s">
        <v>444</v>
      </c>
      <c r="D14330" s="1">
        <v>41977</v>
      </c>
      <c r="F14330">
        <v>2</v>
      </c>
      <c r="G14330">
        <v>2252</v>
      </c>
      <c r="H14330" t="s">
        <v>64</v>
      </c>
      <c r="J14330" t="s">
        <v>14</v>
      </c>
      <c r="K14330">
        <v>52</v>
      </c>
      <c r="L14330" t="s">
        <v>15</v>
      </c>
    </row>
    <row r="14331" spans="1:12">
      <c r="A14331" t="e">
        <f ca="1">E00251429317021</f>
        <v>#NAME?</v>
      </c>
      <c r="B14331">
        <v>275</v>
      </c>
      <c r="C14331" t="s">
        <v>444</v>
      </c>
      <c r="D14331" s="1">
        <v>42115</v>
      </c>
      <c r="F14331">
        <v>1</v>
      </c>
      <c r="G14331">
        <v>2252</v>
      </c>
      <c r="H14331" t="s">
        <v>64</v>
      </c>
      <c r="J14331" t="s">
        <v>14</v>
      </c>
      <c r="K14331">
        <v>53</v>
      </c>
      <c r="L14331" t="s">
        <v>15</v>
      </c>
    </row>
    <row r="14332" spans="1:12">
      <c r="A14332" t="e">
        <f ca="1">E00251532134321</f>
        <v>#NAME?</v>
      </c>
      <c r="B14332">
        <v>497</v>
      </c>
      <c r="C14332" t="s">
        <v>141</v>
      </c>
      <c r="D14332" s="1">
        <v>42894</v>
      </c>
      <c r="F14332">
        <v>3</v>
      </c>
      <c r="G14332">
        <v>7906</v>
      </c>
      <c r="H14332" t="s">
        <v>173</v>
      </c>
      <c r="J14332" t="s">
        <v>14</v>
      </c>
      <c r="K14332">
        <v>66</v>
      </c>
      <c r="L14332" t="s">
        <v>22</v>
      </c>
    </row>
    <row r="14333" spans="1:12">
      <c r="A14333" t="e">
        <f ca="1">E00251432216821</f>
        <v>#NAME?</v>
      </c>
      <c r="B14333">
        <v>6156</v>
      </c>
      <c r="C14333" t="s">
        <v>352</v>
      </c>
      <c r="D14333" s="1">
        <v>42129</v>
      </c>
      <c r="F14333">
        <v>1</v>
      </c>
      <c r="G14333">
        <v>28809</v>
      </c>
      <c r="H14333" t="s">
        <v>944</v>
      </c>
      <c r="J14333" t="s">
        <v>14</v>
      </c>
      <c r="K14333">
        <v>44</v>
      </c>
      <c r="L14333" t="s">
        <v>15</v>
      </c>
    </row>
    <row r="14334" spans="1:12">
      <c r="A14334" t="e">
        <f ca="1">E00251432216821</f>
        <v>#NAME?</v>
      </c>
      <c r="B14334">
        <v>6156</v>
      </c>
      <c r="C14334" t="s">
        <v>352</v>
      </c>
      <c r="D14334" s="1">
        <v>42794</v>
      </c>
      <c r="F14334">
        <v>3</v>
      </c>
      <c r="G14334">
        <v>6989</v>
      </c>
      <c r="H14334" t="s">
        <v>544</v>
      </c>
      <c r="J14334" t="s">
        <v>14</v>
      </c>
      <c r="K14334">
        <v>46</v>
      </c>
      <c r="L14334" t="s">
        <v>15</v>
      </c>
    </row>
    <row r="14335" spans="1:12">
      <c r="A14335" t="e">
        <f ca="1">E00251429314921</f>
        <v>#NAME?</v>
      </c>
      <c r="B14335">
        <v>4055</v>
      </c>
      <c r="C14335" t="s">
        <v>51</v>
      </c>
      <c r="D14335" s="1">
        <v>42361</v>
      </c>
      <c r="F14335">
        <v>2</v>
      </c>
      <c r="G14335">
        <v>4019</v>
      </c>
      <c r="H14335" t="s">
        <v>26</v>
      </c>
      <c r="J14335" t="s">
        <v>14</v>
      </c>
      <c r="K14335">
        <v>49</v>
      </c>
      <c r="L14335" t="s">
        <v>15</v>
      </c>
    </row>
    <row r="14336" spans="1:12">
      <c r="A14336" t="e">
        <f ca="1">E00251429314921</f>
        <v>#NAME?</v>
      </c>
      <c r="B14336">
        <v>4055</v>
      </c>
      <c r="C14336" t="s">
        <v>51</v>
      </c>
      <c r="D14336" s="1">
        <v>41887</v>
      </c>
      <c r="F14336">
        <v>1</v>
      </c>
      <c r="G14336">
        <v>25000</v>
      </c>
      <c r="H14336" t="s">
        <v>178</v>
      </c>
      <c r="J14336" t="s">
        <v>14</v>
      </c>
      <c r="K14336">
        <v>48</v>
      </c>
      <c r="L14336" t="s">
        <v>15</v>
      </c>
    </row>
    <row r="14337" spans="1:12">
      <c r="A14337" t="e">
        <f ca="1">E00251514247321</f>
        <v>#NAME?</v>
      </c>
      <c r="B14337">
        <v>448</v>
      </c>
      <c r="C14337" t="s">
        <v>112</v>
      </c>
      <c r="D14337" s="1">
        <v>41775</v>
      </c>
      <c r="F14337">
        <v>1</v>
      </c>
      <c r="G14337">
        <v>7871</v>
      </c>
      <c r="H14337" t="s">
        <v>674</v>
      </c>
      <c r="J14337" t="s">
        <v>14</v>
      </c>
      <c r="K14337">
        <v>60</v>
      </c>
      <c r="L14337" t="s">
        <v>22</v>
      </c>
    </row>
    <row r="14338" spans="1:12">
      <c r="A14338" t="e">
        <f ca="1">E00251532351021</f>
        <v>#NAME?</v>
      </c>
      <c r="B14338">
        <v>490</v>
      </c>
      <c r="C14338" t="s">
        <v>158</v>
      </c>
      <c r="D14338" s="1">
        <v>41668</v>
      </c>
      <c r="F14338">
        <v>2</v>
      </c>
      <c r="G14338">
        <v>4019</v>
      </c>
      <c r="H14338" t="s">
        <v>26</v>
      </c>
      <c r="J14338" t="s">
        <v>14</v>
      </c>
      <c r="K14338">
        <v>55</v>
      </c>
      <c r="L14338" t="s">
        <v>15</v>
      </c>
    </row>
    <row r="14339" spans="1:12">
      <c r="A14339" t="e">
        <f ca="1">E00251532351021</f>
        <v>#NAME?</v>
      </c>
      <c r="B14339">
        <v>490</v>
      </c>
      <c r="C14339" t="s">
        <v>158</v>
      </c>
      <c r="D14339" s="1">
        <v>41695</v>
      </c>
      <c r="F14339">
        <v>1</v>
      </c>
      <c r="G14339">
        <v>7243</v>
      </c>
      <c r="H14339" t="s">
        <v>42</v>
      </c>
      <c r="J14339" t="s">
        <v>14</v>
      </c>
      <c r="K14339">
        <v>55</v>
      </c>
      <c r="L14339" t="s">
        <v>15</v>
      </c>
    </row>
    <row r="14340" spans="1:12">
      <c r="A14340" t="e">
        <f ca="1">E00251532351021</f>
        <v>#NAME?</v>
      </c>
      <c r="B14340">
        <v>490</v>
      </c>
      <c r="C14340" t="s">
        <v>158</v>
      </c>
      <c r="D14340" s="1">
        <v>42760</v>
      </c>
      <c r="F14340">
        <v>1</v>
      </c>
      <c r="G14340">
        <v>72632</v>
      </c>
      <c r="H14340" t="s">
        <v>107</v>
      </c>
      <c r="J14340" t="s">
        <v>14</v>
      </c>
      <c r="K14340">
        <v>58</v>
      </c>
      <c r="L14340" t="s">
        <v>15</v>
      </c>
    </row>
    <row r="14341" spans="1:12">
      <c r="A14341" t="e">
        <f ca="1">E00251531311821</f>
        <v>#NAME?</v>
      </c>
      <c r="B14341">
        <v>1128</v>
      </c>
      <c r="C14341" t="s">
        <v>424</v>
      </c>
      <c r="D14341" s="1">
        <v>41795</v>
      </c>
      <c r="F14341">
        <v>1</v>
      </c>
      <c r="G14341">
        <v>2780</v>
      </c>
      <c r="H14341" t="s">
        <v>965</v>
      </c>
      <c r="J14341" t="s">
        <v>14</v>
      </c>
      <c r="K14341">
        <v>40</v>
      </c>
      <c r="L14341" t="s">
        <v>15</v>
      </c>
    </row>
    <row r="14342" spans="1:12">
      <c r="A14342" t="e">
        <f ca="1">E00251424016021</f>
        <v>#NAME?</v>
      </c>
      <c r="B14342">
        <v>121</v>
      </c>
      <c r="C14342" t="s">
        <v>698</v>
      </c>
      <c r="D14342" s="1">
        <v>41029</v>
      </c>
      <c r="F14342">
        <v>1</v>
      </c>
      <c r="G14342">
        <v>2149</v>
      </c>
      <c r="H14342" t="s">
        <v>484</v>
      </c>
      <c r="J14342" t="s">
        <v>14</v>
      </c>
      <c r="K14342">
        <v>57</v>
      </c>
      <c r="L14342" t="s">
        <v>15</v>
      </c>
    </row>
    <row r="14343" spans="1:12">
      <c r="A14343" t="e">
        <f ca="1">E00251429314921</f>
        <v>#NAME?</v>
      </c>
      <c r="B14343">
        <v>4055</v>
      </c>
      <c r="C14343" t="s">
        <v>51</v>
      </c>
      <c r="D14343" s="1">
        <v>42221</v>
      </c>
      <c r="F14343">
        <v>1</v>
      </c>
      <c r="G14343">
        <v>25000</v>
      </c>
      <c r="H14343" t="s">
        <v>178</v>
      </c>
      <c r="J14343" t="s">
        <v>14</v>
      </c>
      <c r="K14343">
        <v>49</v>
      </c>
      <c r="L14343" t="s">
        <v>15</v>
      </c>
    </row>
    <row r="14344" spans="1:12">
      <c r="A14344" t="e">
        <f ca="1">E00251429314921</f>
        <v>#NAME?</v>
      </c>
      <c r="B14344">
        <v>4055</v>
      </c>
      <c r="C14344" t="s">
        <v>51</v>
      </c>
      <c r="D14344" s="1">
        <v>42338</v>
      </c>
      <c r="F14344">
        <v>2</v>
      </c>
      <c r="G14344">
        <v>25000</v>
      </c>
      <c r="H14344" t="s">
        <v>178</v>
      </c>
      <c r="J14344" t="s">
        <v>14</v>
      </c>
      <c r="K14344">
        <v>49</v>
      </c>
      <c r="L14344" t="s">
        <v>15</v>
      </c>
    </row>
    <row r="14345" spans="1:12">
      <c r="A14345" t="e">
        <f ca="1">E00251619053521</f>
        <v>#NAME?</v>
      </c>
      <c r="B14345">
        <v>109</v>
      </c>
      <c r="C14345" t="s">
        <v>480</v>
      </c>
      <c r="D14345" s="1">
        <v>41599</v>
      </c>
      <c r="F14345">
        <v>1</v>
      </c>
      <c r="G14345">
        <v>78650</v>
      </c>
      <c r="H14345" t="s">
        <v>414</v>
      </c>
      <c r="J14345" t="s">
        <v>14</v>
      </c>
      <c r="K14345">
        <v>42</v>
      </c>
      <c r="L14345" t="s">
        <v>22</v>
      </c>
    </row>
    <row r="14346" spans="1:12">
      <c r="A14346" t="e">
        <f ca="1">E00251619053521</f>
        <v>#NAME?</v>
      </c>
      <c r="B14346">
        <v>109</v>
      </c>
      <c r="C14346" t="s">
        <v>480</v>
      </c>
      <c r="D14346" s="1">
        <v>42600</v>
      </c>
      <c r="F14346">
        <v>1</v>
      </c>
      <c r="G14346">
        <v>7222</v>
      </c>
      <c r="H14346" t="s">
        <v>560</v>
      </c>
      <c r="J14346" t="s">
        <v>14</v>
      </c>
      <c r="K14346">
        <v>45</v>
      </c>
      <c r="L14346" t="s">
        <v>15</v>
      </c>
    </row>
    <row r="14347" spans="1:12">
      <c r="A14347" t="e">
        <f ca="1">E00251619053521</f>
        <v>#NAME?</v>
      </c>
      <c r="B14347">
        <v>109</v>
      </c>
      <c r="C14347" t="s">
        <v>480</v>
      </c>
      <c r="D14347" s="1">
        <v>42909</v>
      </c>
      <c r="F14347">
        <v>1</v>
      </c>
      <c r="G14347">
        <v>7089</v>
      </c>
      <c r="H14347" t="s">
        <v>487</v>
      </c>
      <c r="J14347" t="s">
        <v>14</v>
      </c>
      <c r="K14347">
        <v>46</v>
      </c>
      <c r="L14347" t="s">
        <v>15</v>
      </c>
    </row>
    <row r="14348" spans="1:12">
      <c r="A14348" t="e">
        <f ca="1">E00251429284421</f>
        <v>#NAME?</v>
      </c>
      <c r="B14348">
        <v>292</v>
      </c>
      <c r="C14348" t="s">
        <v>467</v>
      </c>
      <c r="D14348" s="1">
        <v>41724</v>
      </c>
      <c r="F14348">
        <v>4</v>
      </c>
      <c r="G14348">
        <v>70400</v>
      </c>
      <c r="H14348" t="s">
        <v>536</v>
      </c>
      <c r="J14348" t="s">
        <v>14</v>
      </c>
      <c r="K14348">
        <v>58</v>
      </c>
      <c r="L14348" t="s">
        <v>15</v>
      </c>
    </row>
    <row r="14349" spans="1:12">
      <c r="A14349" t="e">
        <f ca="1">E00251429284421</f>
        <v>#NAME?</v>
      </c>
      <c r="B14349">
        <v>292</v>
      </c>
      <c r="C14349" t="s">
        <v>467</v>
      </c>
      <c r="D14349" s="1">
        <v>42888</v>
      </c>
      <c r="F14349">
        <v>3</v>
      </c>
      <c r="G14349">
        <v>27800</v>
      </c>
      <c r="H14349" t="s">
        <v>145</v>
      </c>
      <c r="J14349" t="s">
        <v>14</v>
      </c>
      <c r="K14349">
        <v>61</v>
      </c>
      <c r="L14349" t="s">
        <v>15</v>
      </c>
    </row>
    <row r="14350" spans="1:12">
      <c r="A14350" t="e">
        <f ca="1">E00251429314921</f>
        <v>#NAME?</v>
      </c>
      <c r="B14350">
        <v>4055</v>
      </c>
      <c r="C14350" t="s">
        <v>51</v>
      </c>
      <c r="D14350" s="1">
        <v>41876</v>
      </c>
      <c r="F14350">
        <v>2</v>
      </c>
      <c r="G14350">
        <v>25000</v>
      </c>
      <c r="H14350" t="s">
        <v>178</v>
      </c>
      <c r="J14350" t="s">
        <v>14</v>
      </c>
      <c r="K14350">
        <v>48</v>
      </c>
      <c r="L14350" t="s">
        <v>15</v>
      </c>
    </row>
    <row r="14351" spans="1:12">
      <c r="A14351" t="e">
        <f ca="1">E00251429314921</f>
        <v>#NAME?</v>
      </c>
      <c r="B14351">
        <v>4055</v>
      </c>
      <c r="C14351" t="s">
        <v>51</v>
      </c>
      <c r="D14351" s="1">
        <v>41976</v>
      </c>
      <c r="F14351">
        <v>3</v>
      </c>
      <c r="G14351">
        <v>55090</v>
      </c>
      <c r="H14351" t="s">
        <v>400</v>
      </c>
      <c r="J14351" t="s">
        <v>14</v>
      </c>
      <c r="K14351">
        <v>48</v>
      </c>
      <c r="L14351" t="s">
        <v>15</v>
      </c>
    </row>
    <row r="14352" spans="1:12">
      <c r="A14352" t="e">
        <f ca="1">E00251529585321</f>
        <v>#NAME?</v>
      </c>
      <c r="B14352">
        <v>192</v>
      </c>
      <c r="C14352" t="s">
        <v>321</v>
      </c>
      <c r="D14352" s="1">
        <v>42810</v>
      </c>
      <c r="F14352">
        <v>1</v>
      </c>
      <c r="G14352">
        <v>460</v>
      </c>
      <c r="H14352" t="s">
        <v>16</v>
      </c>
      <c r="J14352" t="s">
        <v>14</v>
      </c>
      <c r="K14352">
        <v>52</v>
      </c>
      <c r="L14352" t="s">
        <v>15</v>
      </c>
    </row>
    <row r="14353" spans="1:12">
      <c r="A14353" t="e">
        <f ca="1">E00251427397821</f>
        <v>#NAME?</v>
      </c>
      <c r="B14353">
        <v>10</v>
      </c>
      <c r="C14353" t="s">
        <v>18</v>
      </c>
      <c r="D14353" s="1">
        <v>43042</v>
      </c>
      <c r="F14353">
        <v>3</v>
      </c>
      <c r="G14353">
        <v>78900</v>
      </c>
      <c r="H14353" t="s">
        <v>79</v>
      </c>
      <c r="J14353" t="s">
        <v>14</v>
      </c>
      <c r="K14353">
        <v>66</v>
      </c>
      <c r="L14353" t="s">
        <v>22</v>
      </c>
    </row>
    <row r="14354" spans="1:12">
      <c r="A14354" t="e">
        <f ca="1">E00251429314921</f>
        <v>#NAME?</v>
      </c>
      <c r="B14354">
        <v>4055</v>
      </c>
      <c r="C14354" t="s">
        <v>51</v>
      </c>
      <c r="D14354" s="1">
        <v>42898</v>
      </c>
      <c r="F14354">
        <v>4</v>
      </c>
      <c r="G14354">
        <v>29690</v>
      </c>
      <c r="H14354" t="s">
        <v>52</v>
      </c>
      <c r="J14354" t="s">
        <v>14</v>
      </c>
      <c r="K14354">
        <v>51</v>
      </c>
      <c r="L14354" t="s">
        <v>15</v>
      </c>
    </row>
    <row r="14355" spans="1:12">
      <c r="A14355" t="e">
        <f ca="1">E00251510189121</f>
        <v>#NAME?</v>
      </c>
      <c r="B14355">
        <v>164</v>
      </c>
      <c r="C14355" t="s">
        <v>792</v>
      </c>
      <c r="D14355" s="1">
        <v>41499</v>
      </c>
      <c r="F14355">
        <v>3</v>
      </c>
      <c r="G14355">
        <v>1749</v>
      </c>
      <c r="H14355" t="s">
        <v>793</v>
      </c>
      <c r="J14355" t="s">
        <v>14</v>
      </c>
      <c r="K14355">
        <v>50</v>
      </c>
      <c r="L14355" t="s">
        <v>15</v>
      </c>
    </row>
    <row r="14356" spans="1:12">
      <c r="A14356" t="e">
        <f ca="1">E00251510189121</f>
        <v>#NAME?</v>
      </c>
      <c r="B14356">
        <v>164</v>
      </c>
      <c r="C14356" t="s">
        <v>792</v>
      </c>
      <c r="D14356" s="1">
        <v>41934</v>
      </c>
      <c r="F14356">
        <v>1</v>
      </c>
      <c r="G14356">
        <v>4660</v>
      </c>
      <c r="H14356" t="s">
        <v>215</v>
      </c>
      <c r="J14356" t="s">
        <v>14</v>
      </c>
      <c r="K14356">
        <v>51</v>
      </c>
      <c r="L14356" t="s">
        <v>15</v>
      </c>
    </row>
    <row r="14357" spans="1:12">
      <c r="A14357" t="e">
        <f ca="1">E00251616218721</f>
        <v>#NAME?</v>
      </c>
      <c r="B14357">
        <v>389</v>
      </c>
      <c r="C14357" t="s">
        <v>763</v>
      </c>
      <c r="D14357" s="1">
        <v>41199</v>
      </c>
      <c r="F14357">
        <v>1</v>
      </c>
      <c r="G14357">
        <v>4019</v>
      </c>
      <c r="H14357" t="s">
        <v>26</v>
      </c>
      <c r="J14357" t="s">
        <v>14</v>
      </c>
      <c r="K14357">
        <v>49</v>
      </c>
      <c r="L14357" t="s">
        <v>15</v>
      </c>
    </row>
    <row r="14358" spans="1:12">
      <c r="A14358" t="e">
        <f ca="1">E00251429755421</f>
        <v>#NAME?</v>
      </c>
      <c r="B14358">
        <v>160</v>
      </c>
      <c r="C14358" t="s">
        <v>278</v>
      </c>
      <c r="D14358" s="1">
        <v>42066</v>
      </c>
      <c r="F14358">
        <v>1</v>
      </c>
      <c r="G14358">
        <v>30272</v>
      </c>
      <c r="H14358" t="s">
        <v>740</v>
      </c>
      <c r="J14358" t="s">
        <v>14</v>
      </c>
      <c r="K14358">
        <v>63</v>
      </c>
      <c r="L14358" t="s">
        <v>15</v>
      </c>
    </row>
    <row r="14359" spans="1:12">
      <c r="A14359" t="e">
        <f ca="1">E00251514247321</f>
        <v>#NAME?</v>
      </c>
      <c r="B14359">
        <v>291</v>
      </c>
      <c r="C14359" t="s">
        <v>160</v>
      </c>
      <c r="D14359" s="1">
        <v>42619</v>
      </c>
      <c r="F14359">
        <v>1</v>
      </c>
      <c r="G14359">
        <v>8830</v>
      </c>
      <c r="H14359" t="s">
        <v>691</v>
      </c>
      <c r="J14359" t="s">
        <v>14</v>
      </c>
      <c r="K14359">
        <v>63</v>
      </c>
      <c r="L14359" t="s">
        <v>15</v>
      </c>
    </row>
    <row r="14360" spans="1:12">
      <c r="A14360" t="e">
        <f ca="1">E00251532351021</f>
        <v>#NAME?</v>
      </c>
      <c r="B14360">
        <v>490</v>
      </c>
      <c r="C14360" t="s">
        <v>158</v>
      </c>
      <c r="D14360" s="1">
        <v>42781</v>
      </c>
      <c r="F14360">
        <v>3</v>
      </c>
      <c r="G14360">
        <v>4019</v>
      </c>
      <c r="H14360" t="s">
        <v>26</v>
      </c>
      <c r="J14360" t="s">
        <v>14</v>
      </c>
      <c r="K14360">
        <v>58</v>
      </c>
      <c r="L14360" t="s">
        <v>15</v>
      </c>
    </row>
    <row r="14361" spans="1:12">
      <c r="A14361" t="e">
        <f ca="1">E00251424016021</f>
        <v>#NAME?</v>
      </c>
      <c r="B14361">
        <v>121</v>
      </c>
      <c r="C14361" t="s">
        <v>698</v>
      </c>
      <c r="D14361" s="1">
        <v>41456</v>
      </c>
      <c r="F14361">
        <v>1</v>
      </c>
      <c r="G14361">
        <v>7810</v>
      </c>
      <c r="H14361" t="s">
        <v>143</v>
      </c>
      <c r="J14361" t="s">
        <v>14</v>
      </c>
      <c r="K14361">
        <v>58</v>
      </c>
      <c r="L14361" t="s">
        <v>15</v>
      </c>
    </row>
    <row r="14362" spans="1:12">
      <c r="A14362" t="e">
        <f ca="1">E00251424016021</f>
        <v>#NAME?</v>
      </c>
      <c r="B14362">
        <v>206</v>
      </c>
      <c r="C14362" t="s">
        <v>892</v>
      </c>
      <c r="D14362" s="1">
        <v>41886</v>
      </c>
      <c r="F14362">
        <v>2</v>
      </c>
      <c r="G14362">
        <v>7872</v>
      </c>
      <c r="H14362" t="s">
        <v>458</v>
      </c>
      <c r="J14362" t="s">
        <v>14</v>
      </c>
      <c r="K14362">
        <v>59</v>
      </c>
      <c r="L14362" t="s">
        <v>22</v>
      </c>
    </row>
    <row r="14363" spans="1:12">
      <c r="A14363" t="e">
        <f ca="1">E00251432427121</f>
        <v>#NAME?</v>
      </c>
      <c r="B14363">
        <v>502</v>
      </c>
      <c r="C14363" t="s">
        <v>172</v>
      </c>
      <c r="D14363" s="1">
        <v>41087</v>
      </c>
      <c r="F14363">
        <v>3</v>
      </c>
      <c r="G14363">
        <v>49390</v>
      </c>
      <c r="H14363" t="s">
        <v>59</v>
      </c>
      <c r="J14363" t="s">
        <v>14</v>
      </c>
      <c r="K14363">
        <v>48</v>
      </c>
      <c r="L14363" t="s">
        <v>15</v>
      </c>
    </row>
    <row r="14364" spans="1:12">
      <c r="A14364" t="e">
        <f ca="1">E00251532351021</f>
        <v>#NAME?</v>
      </c>
      <c r="B14364">
        <v>6046</v>
      </c>
      <c r="C14364" t="s">
        <v>98</v>
      </c>
      <c r="D14364" s="1">
        <v>42095</v>
      </c>
      <c r="F14364">
        <v>1</v>
      </c>
      <c r="G14364">
        <v>72706</v>
      </c>
      <c r="H14364" t="s">
        <v>1358</v>
      </c>
      <c r="I14364" t="s">
        <v>56</v>
      </c>
      <c r="J14364" t="s">
        <v>57</v>
      </c>
      <c r="K14364">
        <v>56</v>
      </c>
      <c r="L14364" t="s">
        <v>15</v>
      </c>
    </row>
    <row r="14365" spans="1:12">
      <c r="A14365" t="e">
        <f ca="1">E00251619053521</f>
        <v>#NAME?</v>
      </c>
      <c r="B14365">
        <v>109</v>
      </c>
      <c r="C14365" t="s">
        <v>480</v>
      </c>
      <c r="D14365" s="1">
        <v>41836</v>
      </c>
      <c r="F14365">
        <v>1</v>
      </c>
      <c r="G14365">
        <v>30000</v>
      </c>
      <c r="H14365" t="s">
        <v>144</v>
      </c>
      <c r="J14365" t="s">
        <v>14</v>
      </c>
      <c r="K14365">
        <v>43</v>
      </c>
      <c r="L14365" t="s">
        <v>15</v>
      </c>
    </row>
    <row r="14366" spans="1:12">
      <c r="A14366" t="e">
        <f ca="1">E00251619053521</f>
        <v>#NAME?</v>
      </c>
      <c r="B14366">
        <v>109</v>
      </c>
      <c r="C14366" t="s">
        <v>480</v>
      </c>
      <c r="D14366" s="1">
        <v>42618</v>
      </c>
      <c r="F14366">
        <v>1</v>
      </c>
      <c r="G14366">
        <v>7222</v>
      </c>
      <c r="H14366" t="s">
        <v>560</v>
      </c>
      <c r="J14366" t="s">
        <v>14</v>
      </c>
      <c r="K14366">
        <v>45</v>
      </c>
      <c r="L14366" t="s">
        <v>15</v>
      </c>
    </row>
    <row r="14367" spans="1:12">
      <c r="A14367" t="e">
        <f ca="1">E00251429317021</f>
        <v>#NAME?</v>
      </c>
      <c r="B14367">
        <v>275</v>
      </c>
      <c r="C14367" t="s">
        <v>444</v>
      </c>
      <c r="D14367" s="1">
        <v>42521</v>
      </c>
      <c r="F14367">
        <v>1</v>
      </c>
      <c r="G14367">
        <v>496</v>
      </c>
      <c r="H14367" t="s">
        <v>190</v>
      </c>
      <c r="J14367" t="s">
        <v>14</v>
      </c>
      <c r="K14367">
        <v>54</v>
      </c>
      <c r="L14367" t="s">
        <v>15</v>
      </c>
    </row>
    <row r="14368" spans="1:12">
      <c r="A14368" t="e">
        <f ca="1">E00251429317021</f>
        <v>#NAME?</v>
      </c>
      <c r="B14368">
        <v>275</v>
      </c>
      <c r="C14368" t="s">
        <v>444</v>
      </c>
      <c r="D14368" s="1">
        <v>42627</v>
      </c>
      <c r="F14368">
        <v>3</v>
      </c>
      <c r="G14368">
        <v>496</v>
      </c>
      <c r="H14368" t="s">
        <v>190</v>
      </c>
      <c r="J14368" t="s">
        <v>14</v>
      </c>
      <c r="K14368">
        <v>54</v>
      </c>
      <c r="L14368" t="s">
        <v>15</v>
      </c>
    </row>
    <row r="14369" spans="1:12">
      <c r="A14369" t="e">
        <f ca="1">E00251430249221</f>
        <v>#NAME?</v>
      </c>
      <c r="B14369">
        <v>498</v>
      </c>
      <c r="C14369" t="s">
        <v>591</v>
      </c>
      <c r="D14369" s="1">
        <v>41354</v>
      </c>
      <c r="F14369">
        <v>1</v>
      </c>
      <c r="G14369">
        <v>4019</v>
      </c>
      <c r="H14369" t="s">
        <v>26</v>
      </c>
      <c r="J14369" t="s">
        <v>14</v>
      </c>
      <c r="K14369">
        <v>63</v>
      </c>
      <c r="L14369" t="s">
        <v>15</v>
      </c>
    </row>
    <row r="14370" spans="1:12">
      <c r="A14370" t="e">
        <f ca="1">E00251429755421</f>
        <v>#NAME?</v>
      </c>
      <c r="B14370">
        <v>160</v>
      </c>
      <c r="C14370" t="s">
        <v>278</v>
      </c>
      <c r="D14370" s="1">
        <v>42801</v>
      </c>
      <c r="F14370">
        <v>1</v>
      </c>
      <c r="G14370">
        <v>60090</v>
      </c>
      <c r="H14370" t="s">
        <v>181</v>
      </c>
      <c r="J14370" t="s">
        <v>14</v>
      </c>
      <c r="K14370">
        <v>65</v>
      </c>
      <c r="L14370" t="s">
        <v>15</v>
      </c>
    </row>
    <row r="14371" spans="1:12">
      <c r="A14371" t="e">
        <f ca="1">E00251532351021</f>
        <v>#NAME?</v>
      </c>
      <c r="B14371">
        <v>490</v>
      </c>
      <c r="C14371" t="s">
        <v>158</v>
      </c>
      <c r="D14371" s="1">
        <v>42852</v>
      </c>
      <c r="F14371">
        <v>2</v>
      </c>
      <c r="G14371">
        <v>72632</v>
      </c>
      <c r="H14371" t="s">
        <v>107</v>
      </c>
      <c r="J14371" t="s">
        <v>14</v>
      </c>
      <c r="K14371">
        <v>58</v>
      </c>
      <c r="L14371" t="s">
        <v>15</v>
      </c>
    </row>
    <row r="14372" spans="1:12">
      <c r="A14372" t="e">
        <f ca="1">E00251429215721</f>
        <v>#NAME?</v>
      </c>
      <c r="B14372">
        <v>276</v>
      </c>
      <c r="C14372" t="s">
        <v>122</v>
      </c>
      <c r="D14372" s="1">
        <v>42998</v>
      </c>
      <c r="F14372">
        <v>2</v>
      </c>
      <c r="G14372">
        <v>2720</v>
      </c>
      <c r="H14372" t="s">
        <v>65</v>
      </c>
      <c r="J14372" t="s">
        <v>14</v>
      </c>
      <c r="K14372">
        <v>61</v>
      </c>
      <c r="L14372" t="s">
        <v>15</v>
      </c>
    </row>
    <row r="14373" spans="1:12">
      <c r="A14373" t="e">
        <f ca="1">E00251430249221</f>
        <v>#NAME?</v>
      </c>
      <c r="B14373">
        <v>498</v>
      </c>
      <c r="C14373" t="s">
        <v>591</v>
      </c>
      <c r="D14373" s="1">
        <v>41809</v>
      </c>
      <c r="F14373">
        <v>2</v>
      </c>
      <c r="G14373">
        <v>25000</v>
      </c>
      <c r="H14373" t="s">
        <v>178</v>
      </c>
      <c r="J14373" t="s">
        <v>14</v>
      </c>
      <c r="K14373">
        <v>64</v>
      </c>
      <c r="L14373" t="s">
        <v>15</v>
      </c>
    </row>
    <row r="14374" spans="1:12">
      <c r="A14374" t="e">
        <f ca="1">E00251430249221</f>
        <v>#NAME?</v>
      </c>
      <c r="B14374">
        <v>498</v>
      </c>
      <c r="C14374" t="s">
        <v>591</v>
      </c>
      <c r="D14374" s="1">
        <v>41848</v>
      </c>
      <c r="F14374">
        <v>3</v>
      </c>
      <c r="G14374">
        <v>25000</v>
      </c>
      <c r="H14374" t="s">
        <v>178</v>
      </c>
      <c r="J14374" t="s">
        <v>14</v>
      </c>
      <c r="K14374">
        <v>64</v>
      </c>
      <c r="L14374" t="s">
        <v>15</v>
      </c>
    </row>
    <row r="14375" spans="1:12">
      <c r="A14375" t="e">
        <f ca="1">E00251430249221</f>
        <v>#NAME?</v>
      </c>
      <c r="B14375">
        <v>498</v>
      </c>
      <c r="C14375" t="s">
        <v>591</v>
      </c>
      <c r="D14375" s="1">
        <v>42199</v>
      </c>
      <c r="F14375">
        <v>4</v>
      </c>
      <c r="G14375">
        <v>2749</v>
      </c>
      <c r="H14375" t="s">
        <v>147</v>
      </c>
      <c r="J14375" t="s">
        <v>14</v>
      </c>
      <c r="K14375">
        <v>65</v>
      </c>
      <c r="L14375" t="s">
        <v>15</v>
      </c>
    </row>
    <row r="14376" spans="1:12">
      <c r="A14376" t="e">
        <f ca="1">E00251432427121</f>
        <v>#NAME?</v>
      </c>
      <c r="B14376">
        <v>6156</v>
      </c>
      <c r="C14376" t="s">
        <v>352</v>
      </c>
      <c r="D14376" s="1">
        <v>42032</v>
      </c>
      <c r="F14376">
        <v>3</v>
      </c>
      <c r="G14376">
        <v>5997</v>
      </c>
      <c r="H14376" t="s">
        <v>374</v>
      </c>
      <c r="J14376" t="s">
        <v>14</v>
      </c>
      <c r="K14376">
        <v>50</v>
      </c>
      <c r="L14376" t="s">
        <v>15</v>
      </c>
    </row>
    <row r="14377" spans="1:12">
      <c r="A14377" t="e">
        <f ca="1">E00251532351021</f>
        <v>#NAME?</v>
      </c>
      <c r="B14377">
        <v>490</v>
      </c>
      <c r="C14377" t="s">
        <v>158</v>
      </c>
      <c r="D14377" s="1">
        <v>42235</v>
      </c>
      <c r="F14377">
        <v>1</v>
      </c>
      <c r="G14377">
        <v>549</v>
      </c>
      <c r="H14377" t="s">
        <v>425</v>
      </c>
      <c r="J14377" t="s">
        <v>14</v>
      </c>
      <c r="K14377">
        <v>57</v>
      </c>
      <c r="L14377" t="s">
        <v>15</v>
      </c>
    </row>
    <row r="14378" spans="1:12">
      <c r="A14378" t="e">
        <f ca="1">E00251532351021</f>
        <v>#NAME?</v>
      </c>
      <c r="B14378">
        <v>490</v>
      </c>
      <c r="C14378" t="s">
        <v>158</v>
      </c>
      <c r="D14378" s="1">
        <v>42248</v>
      </c>
      <c r="F14378">
        <v>3</v>
      </c>
      <c r="G14378">
        <v>4019</v>
      </c>
      <c r="H14378" t="s">
        <v>26</v>
      </c>
      <c r="J14378" t="s">
        <v>14</v>
      </c>
      <c r="K14378">
        <v>57</v>
      </c>
      <c r="L14378" t="s">
        <v>15</v>
      </c>
    </row>
    <row r="14379" spans="1:12">
      <c r="A14379" t="e">
        <f ca="1">E00251432194221</f>
        <v>#NAME?</v>
      </c>
      <c r="B14379">
        <v>488</v>
      </c>
      <c r="C14379" t="s">
        <v>401</v>
      </c>
      <c r="D14379" s="1">
        <v>41878</v>
      </c>
      <c r="F14379">
        <v>2</v>
      </c>
      <c r="G14379">
        <v>4019</v>
      </c>
      <c r="H14379" t="s">
        <v>26</v>
      </c>
      <c r="J14379" t="s">
        <v>14</v>
      </c>
      <c r="K14379">
        <v>43</v>
      </c>
      <c r="L14379" t="s">
        <v>15</v>
      </c>
    </row>
    <row r="14380" spans="1:12">
      <c r="A14380" t="e">
        <f ca="1">E00251432194221</f>
        <v>#NAME?</v>
      </c>
      <c r="B14380">
        <v>488</v>
      </c>
      <c r="C14380" t="s">
        <v>401</v>
      </c>
      <c r="D14380" s="1">
        <v>41978</v>
      </c>
      <c r="F14380">
        <v>2</v>
      </c>
      <c r="G14380">
        <v>7891</v>
      </c>
      <c r="H14380" t="s">
        <v>888</v>
      </c>
      <c r="J14380" t="s">
        <v>14</v>
      </c>
      <c r="K14380">
        <v>43</v>
      </c>
      <c r="L14380" t="s">
        <v>22</v>
      </c>
    </row>
    <row r="14381" spans="1:12">
      <c r="A14381" t="e">
        <f ca="1">E00251524957221</f>
        <v>#NAME?</v>
      </c>
      <c r="B14381">
        <v>455</v>
      </c>
      <c r="C14381" t="s">
        <v>312</v>
      </c>
      <c r="D14381" s="1">
        <v>41612</v>
      </c>
      <c r="F14381">
        <v>1</v>
      </c>
      <c r="G14381">
        <v>9330</v>
      </c>
      <c r="H14381" t="s">
        <v>1246</v>
      </c>
      <c r="J14381" t="s">
        <v>14</v>
      </c>
      <c r="K14381">
        <v>54</v>
      </c>
      <c r="L14381" t="s">
        <v>15</v>
      </c>
    </row>
    <row r="14382" spans="1:12">
      <c r="A14382" t="e">
        <f ca="1">E00251524957221</f>
        <v>#NAME?</v>
      </c>
      <c r="B14382">
        <v>455</v>
      </c>
      <c r="C14382" t="s">
        <v>312</v>
      </c>
      <c r="D14382" s="1">
        <v>41695</v>
      </c>
      <c r="F14382">
        <v>1</v>
      </c>
      <c r="G14382">
        <v>2720</v>
      </c>
      <c r="H14382" t="s">
        <v>65</v>
      </c>
      <c r="J14382" t="s">
        <v>14</v>
      </c>
      <c r="K14382">
        <v>54</v>
      </c>
      <c r="L14382" t="s">
        <v>15</v>
      </c>
    </row>
    <row r="14383" spans="1:12">
      <c r="A14383" t="e">
        <f ca="1">E00251524957221</f>
        <v>#NAME?</v>
      </c>
      <c r="B14383">
        <v>455</v>
      </c>
      <c r="C14383" t="s">
        <v>312</v>
      </c>
      <c r="D14383" s="1">
        <v>42270</v>
      </c>
      <c r="F14383">
        <v>1</v>
      </c>
      <c r="G14383">
        <v>1179</v>
      </c>
      <c r="H14383" t="s">
        <v>180</v>
      </c>
      <c r="J14383" t="s">
        <v>14</v>
      </c>
      <c r="K14383">
        <v>56</v>
      </c>
      <c r="L14383" t="s">
        <v>15</v>
      </c>
    </row>
    <row r="14384" spans="1:12">
      <c r="A14384" t="e">
        <f ca="1">E00251429314921</f>
        <v>#NAME?</v>
      </c>
      <c r="B14384">
        <v>4055</v>
      </c>
      <c r="C14384" t="s">
        <v>51</v>
      </c>
      <c r="D14384" s="1">
        <v>42471</v>
      </c>
      <c r="F14384">
        <v>2</v>
      </c>
      <c r="G14384">
        <v>4019</v>
      </c>
      <c r="H14384" t="s">
        <v>26</v>
      </c>
      <c r="J14384" t="s">
        <v>14</v>
      </c>
      <c r="K14384">
        <v>50</v>
      </c>
      <c r="L14384" t="s">
        <v>15</v>
      </c>
    </row>
    <row r="14385" spans="1:12">
      <c r="A14385" t="e">
        <f ca="1">E00251429314921</f>
        <v>#NAME?</v>
      </c>
      <c r="B14385">
        <v>4055</v>
      </c>
      <c r="C14385" t="s">
        <v>51</v>
      </c>
      <c r="D14385" s="1">
        <v>43054</v>
      </c>
      <c r="F14385">
        <v>3</v>
      </c>
      <c r="G14385">
        <v>27800</v>
      </c>
      <c r="H14385" t="s">
        <v>145</v>
      </c>
      <c r="J14385" t="s">
        <v>14</v>
      </c>
      <c r="K14385">
        <v>51</v>
      </c>
      <c r="L14385" t="s">
        <v>15</v>
      </c>
    </row>
    <row r="14386" spans="1:12">
      <c r="A14386" t="e">
        <f ca="1">E00251619053521</f>
        <v>#NAME?</v>
      </c>
      <c r="B14386">
        <v>109</v>
      </c>
      <c r="C14386" t="s">
        <v>480</v>
      </c>
      <c r="D14386" s="1">
        <v>41907</v>
      </c>
      <c r="F14386">
        <v>1</v>
      </c>
      <c r="G14386">
        <v>30000</v>
      </c>
      <c r="H14386" t="s">
        <v>144</v>
      </c>
      <c r="J14386" t="s">
        <v>14</v>
      </c>
      <c r="K14386">
        <v>43</v>
      </c>
      <c r="L14386" t="s">
        <v>15</v>
      </c>
    </row>
    <row r="14387" spans="1:12">
      <c r="A14387" t="e">
        <f ca="1">E00251619053521</f>
        <v>#NAME?</v>
      </c>
      <c r="B14387">
        <v>109</v>
      </c>
      <c r="C14387" t="s">
        <v>480</v>
      </c>
      <c r="D14387" s="1">
        <v>41964</v>
      </c>
      <c r="F14387">
        <v>1</v>
      </c>
      <c r="G14387">
        <v>29690</v>
      </c>
      <c r="H14387" t="s">
        <v>52</v>
      </c>
      <c r="J14387" t="s">
        <v>14</v>
      </c>
      <c r="K14387">
        <v>43</v>
      </c>
      <c r="L14387" t="s">
        <v>15</v>
      </c>
    </row>
    <row r="14388" spans="1:12">
      <c r="A14388" t="e">
        <f ca="1">E00251619053521</f>
        <v>#NAME?</v>
      </c>
      <c r="B14388">
        <v>109</v>
      </c>
      <c r="C14388" t="s">
        <v>480</v>
      </c>
      <c r="D14388" s="1">
        <v>42809</v>
      </c>
      <c r="F14388">
        <v>1</v>
      </c>
      <c r="G14388">
        <v>78079</v>
      </c>
      <c r="H14388" t="s">
        <v>49</v>
      </c>
      <c r="J14388" t="s">
        <v>14</v>
      </c>
      <c r="K14388">
        <v>46</v>
      </c>
      <c r="L14388" t="s">
        <v>22</v>
      </c>
    </row>
    <row r="14389" spans="1:12">
      <c r="A14389" t="e">
        <f ca="1">E00251514285421</f>
        <v>#NAME?</v>
      </c>
      <c r="B14389">
        <v>488</v>
      </c>
      <c r="C14389" t="s">
        <v>401</v>
      </c>
      <c r="D14389" s="1">
        <v>42431</v>
      </c>
      <c r="F14389">
        <v>1</v>
      </c>
      <c r="G14389">
        <v>27800</v>
      </c>
      <c r="H14389" t="s">
        <v>145</v>
      </c>
      <c r="J14389" t="s">
        <v>14</v>
      </c>
      <c r="K14389">
        <v>53</v>
      </c>
      <c r="L14389" t="s">
        <v>15</v>
      </c>
    </row>
    <row r="14390" spans="1:12">
      <c r="A14390" t="e">
        <f ca="1">E00251626568221</f>
        <v>#NAME?</v>
      </c>
      <c r="B14390">
        <v>695</v>
      </c>
      <c r="C14390" t="s">
        <v>257</v>
      </c>
      <c r="D14390" s="1">
        <v>41086</v>
      </c>
      <c r="F14390">
        <v>6</v>
      </c>
      <c r="G14390">
        <v>6918</v>
      </c>
      <c r="H14390" t="s">
        <v>443</v>
      </c>
      <c r="J14390" t="s">
        <v>14</v>
      </c>
      <c r="K14390">
        <v>52</v>
      </c>
      <c r="L14390" t="s">
        <v>15</v>
      </c>
    </row>
    <row r="14391" spans="1:12">
      <c r="A14391" t="e">
        <f ca="1">E00251514152121</f>
        <v>#NAME?</v>
      </c>
      <c r="B14391">
        <v>703</v>
      </c>
      <c r="C14391" t="s">
        <v>305</v>
      </c>
      <c r="D14391" s="1">
        <v>43056</v>
      </c>
      <c r="F14391">
        <v>4</v>
      </c>
      <c r="G14391">
        <v>2119</v>
      </c>
      <c r="H14391" t="s">
        <v>82</v>
      </c>
      <c r="J14391" t="s">
        <v>14</v>
      </c>
      <c r="K14391">
        <v>60</v>
      </c>
      <c r="L14391" t="s">
        <v>15</v>
      </c>
    </row>
    <row r="14392" spans="1:12">
      <c r="A14392" t="e">
        <f ca="1">E00251512293621</f>
        <v>#NAME?</v>
      </c>
      <c r="B14392">
        <v>51</v>
      </c>
      <c r="C14392" t="s">
        <v>372</v>
      </c>
      <c r="D14392" s="1">
        <v>42873</v>
      </c>
      <c r="F14392">
        <v>3</v>
      </c>
      <c r="G14392">
        <v>29680</v>
      </c>
      <c r="H14392" t="s">
        <v>938</v>
      </c>
      <c r="J14392" t="s">
        <v>14</v>
      </c>
      <c r="K14392">
        <v>52</v>
      </c>
      <c r="L14392" t="s">
        <v>15</v>
      </c>
    </row>
    <row r="14393" spans="1:12">
      <c r="A14393" t="e">
        <f ca="1">E00251528150321</f>
        <v>#NAME?</v>
      </c>
      <c r="B14393">
        <v>47</v>
      </c>
      <c r="C14393" t="s">
        <v>494</v>
      </c>
      <c r="D14393" s="1">
        <v>42410</v>
      </c>
      <c r="F14393">
        <v>2</v>
      </c>
      <c r="G14393">
        <v>2329</v>
      </c>
      <c r="H14393" t="s">
        <v>1175</v>
      </c>
      <c r="J14393" t="s">
        <v>14</v>
      </c>
      <c r="K14393">
        <v>51</v>
      </c>
      <c r="L14393" t="s">
        <v>15</v>
      </c>
    </row>
    <row r="14394" spans="1:12">
      <c r="A14394" t="e">
        <f ca="1">E00251531497221</f>
        <v>#NAME?</v>
      </c>
      <c r="B14394">
        <v>1786</v>
      </c>
      <c r="C14394" t="s">
        <v>37</v>
      </c>
      <c r="D14394" s="1">
        <v>41557</v>
      </c>
      <c r="F14394">
        <v>1</v>
      </c>
      <c r="G14394">
        <v>7177</v>
      </c>
      <c r="H14394" t="s">
        <v>126</v>
      </c>
      <c r="J14394" t="s">
        <v>14</v>
      </c>
      <c r="K14394">
        <v>62</v>
      </c>
      <c r="L14394" t="s">
        <v>15</v>
      </c>
    </row>
    <row r="14395" spans="1:12">
      <c r="A14395" t="e">
        <f ca="1">E00251528053221</f>
        <v>#NAME?</v>
      </c>
      <c r="B14395">
        <v>66</v>
      </c>
      <c r="C14395" t="s">
        <v>134</v>
      </c>
      <c r="D14395" s="1">
        <v>42128</v>
      </c>
      <c r="F14395">
        <v>1</v>
      </c>
      <c r="G14395">
        <v>3804</v>
      </c>
      <c r="H14395" t="s">
        <v>71</v>
      </c>
      <c r="J14395" t="s">
        <v>14</v>
      </c>
      <c r="K14395">
        <v>55</v>
      </c>
      <c r="L14395" t="s">
        <v>15</v>
      </c>
    </row>
    <row r="14396" spans="1:12">
      <c r="A14396" t="e">
        <f ca="1">E00251513050821</f>
        <v>#NAME?</v>
      </c>
      <c r="B14396">
        <v>457</v>
      </c>
      <c r="C14396" t="s">
        <v>137</v>
      </c>
      <c r="D14396" s="1">
        <v>42915</v>
      </c>
      <c r="F14396">
        <v>6</v>
      </c>
      <c r="G14396">
        <v>27800</v>
      </c>
      <c r="H14396" t="s">
        <v>145</v>
      </c>
      <c r="J14396" t="s">
        <v>14</v>
      </c>
      <c r="K14396">
        <v>57</v>
      </c>
      <c r="L14396" t="s">
        <v>15</v>
      </c>
    </row>
    <row r="14397" spans="1:12">
      <c r="A14397" t="e">
        <f ca="1">E00251513050821</f>
        <v>#NAME?</v>
      </c>
      <c r="B14397">
        <v>457</v>
      </c>
      <c r="C14397" t="s">
        <v>137</v>
      </c>
      <c r="D14397" s="1">
        <v>42936</v>
      </c>
      <c r="F14397">
        <v>1</v>
      </c>
      <c r="G14397">
        <v>27800</v>
      </c>
      <c r="H14397" t="s">
        <v>145</v>
      </c>
      <c r="J14397" t="s">
        <v>14</v>
      </c>
      <c r="K14397">
        <v>57</v>
      </c>
      <c r="L14397" t="s">
        <v>15</v>
      </c>
    </row>
    <row r="14398" spans="1:12">
      <c r="A14398" t="e">
        <f ca="1">E00251513050821</f>
        <v>#NAME?</v>
      </c>
      <c r="B14398">
        <v>457</v>
      </c>
      <c r="C14398" t="s">
        <v>137</v>
      </c>
      <c r="D14398" s="1">
        <v>42984</v>
      </c>
      <c r="F14398">
        <v>2</v>
      </c>
      <c r="G14398">
        <v>78900</v>
      </c>
      <c r="H14398" t="s">
        <v>79</v>
      </c>
      <c r="J14398" t="s">
        <v>14</v>
      </c>
      <c r="K14398">
        <v>57</v>
      </c>
      <c r="L14398" t="s">
        <v>22</v>
      </c>
    </row>
    <row r="14399" spans="1:12">
      <c r="A14399" t="e">
        <f ca="1">E00251529478021</f>
        <v>#NAME?</v>
      </c>
      <c r="B14399">
        <v>151</v>
      </c>
      <c r="C14399" t="s">
        <v>381</v>
      </c>
      <c r="D14399" s="1">
        <v>41758</v>
      </c>
      <c r="F14399">
        <v>1</v>
      </c>
      <c r="G14399">
        <v>2720</v>
      </c>
      <c r="H14399" t="s">
        <v>65</v>
      </c>
      <c r="J14399" t="s">
        <v>14</v>
      </c>
      <c r="K14399">
        <v>58</v>
      </c>
      <c r="L14399" t="s">
        <v>15</v>
      </c>
    </row>
    <row r="14400" spans="1:12">
      <c r="A14400" t="e">
        <f ca="1">E00251529478021</f>
        <v>#NAME?</v>
      </c>
      <c r="B14400">
        <v>151</v>
      </c>
      <c r="C14400" t="s">
        <v>381</v>
      </c>
      <c r="D14400" s="1">
        <v>42072</v>
      </c>
      <c r="F14400">
        <v>4</v>
      </c>
      <c r="G14400">
        <v>7906</v>
      </c>
      <c r="H14400" t="s">
        <v>173</v>
      </c>
      <c r="J14400" t="s">
        <v>14</v>
      </c>
      <c r="K14400">
        <v>59</v>
      </c>
      <c r="L14400" t="s">
        <v>22</v>
      </c>
    </row>
    <row r="14401" spans="1:12">
      <c r="A14401" t="e">
        <f ca="1">E00251529478021</f>
        <v>#NAME?</v>
      </c>
      <c r="B14401">
        <v>151</v>
      </c>
      <c r="C14401" t="s">
        <v>381</v>
      </c>
      <c r="D14401" s="1">
        <v>42426</v>
      </c>
      <c r="F14401">
        <v>4</v>
      </c>
      <c r="G14401">
        <v>7906</v>
      </c>
      <c r="H14401" t="s">
        <v>173</v>
      </c>
      <c r="J14401" t="s">
        <v>14</v>
      </c>
      <c r="K14401">
        <v>60</v>
      </c>
      <c r="L14401" t="s">
        <v>22</v>
      </c>
    </row>
    <row r="14402" spans="1:12">
      <c r="A14402" t="e">
        <f ca="1">E00251532351021</f>
        <v>#NAME?</v>
      </c>
      <c r="B14402">
        <v>488</v>
      </c>
      <c r="C14402" t="s">
        <v>401</v>
      </c>
      <c r="D14402" s="1">
        <v>41710</v>
      </c>
      <c r="F14402">
        <v>1</v>
      </c>
      <c r="G14402">
        <v>30748</v>
      </c>
      <c r="H14402" t="s">
        <v>50</v>
      </c>
      <c r="J14402" t="s">
        <v>14</v>
      </c>
      <c r="K14402">
        <v>55</v>
      </c>
      <c r="L14402" t="s">
        <v>15</v>
      </c>
    </row>
    <row r="14403" spans="1:12">
      <c r="A14403" t="e">
        <f ca="1">E00251514152121</f>
        <v>#NAME?</v>
      </c>
      <c r="B14403">
        <v>703</v>
      </c>
      <c r="C14403" t="s">
        <v>305</v>
      </c>
      <c r="D14403" s="1">
        <v>42508</v>
      </c>
      <c r="F14403">
        <v>6</v>
      </c>
      <c r="G14403">
        <v>7262</v>
      </c>
      <c r="H14403" t="s">
        <v>198</v>
      </c>
      <c r="J14403" t="s">
        <v>14</v>
      </c>
      <c r="K14403">
        <v>59</v>
      </c>
      <c r="L14403" t="s">
        <v>15</v>
      </c>
    </row>
    <row r="14404" spans="1:12">
      <c r="A14404" t="e">
        <f ca="1">E00251514152121</f>
        <v>#NAME?</v>
      </c>
      <c r="B14404">
        <v>703</v>
      </c>
      <c r="C14404" t="s">
        <v>305</v>
      </c>
      <c r="D14404" s="1">
        <v>42543</v>
      </c>
      <c r="F14404">
        <v>5</v>
      </c>
      <c r="G14404">
        <v>2724</v>
      </c>
      <c r="H14404" t="s">
        <v>73</v>
      </c>
      <c r="J14404" t="s">
        <v>14</v>
      </c>
      <c r="K14404">
        <v>59</v>
      </c>
      <c r="L14404" t="s">
        <v>15</v>
      </c>
    </row>
    <row r="14405" spans="1:12">
      <c r="A14405" t="e">
        <f ca="1">E00251531497221</f>
        <v>#NAME?</v>
      </c>
      <c r="B14405">
        <v>1786</v>
      </c>
      <c r="C14405" t="s">
        <v>37</v>
      </c>
      <c r="D14405" s="1">
        <v>42181</v>
      </c>
      <c r="F14405">
        <v>3</v>
      </c>
      <c r="G14405">
        <v>4019</v>
      </c>
      <c r="H14405" t="s">
        <v>26</v>
      </c>
      <c r="J14405" t="s">
        <v>14</v>
      </c>
      <c r="K14405">
        <v>64</v>
      </c>
      <c r="L14405" t="s">
        <v>15</v>
      </c>
    </row>
    <row r="14406" spans="1:12">
      <c r="A14406" t="e">
        <f ca="1">E00251615815321</f>
        <v>#NAME?</v>
      </c>
      <c r="B14406">
        <v>457</v>
      </c>
      <c r="C14406" t="s">
        <v>137</v>
      </c>
      <c r="D14406" s="1">
        <v>42157</v>
      </c>
      <c r="F14406">
        <v>1</v>
      </c>
      <c r="G14406">
        <v>8058</v>
      </c>
      <c r="H14406" t="s">
        <v>469</v>
      </c>
      <c r="J14406" t="s">
        <v>14</v>
      </c>
      <c r="K14406">
        <v>57</v>
      </c>
      <c r="L14406" t="s">
        <v>15</v>
      </c>
    </row>
    <row r="14407" spans="1:12">
      <c r="A14407" t="e">
        <f ca="1">E00251532351021</f>
        <v>#NAME?</v>
      </c>
      <c r="B14407">
        <v>490</v>
      </c>
      <c r="C14407" t="s">
        <v>158</v>
      </c>
      <c r="D14407" s="1">
        <v>42530</v>
      </c>
      <c r="F14407">
        <v>1</v>
      </c>
      <c r="G14407">
        <v>7245</v>
      </c>
      <c r="H14407" t="s">
        <v>116</v>
      </c>
      <c r="J14407" t="s">
        <v>14</v>
      </c>
      <c r="K14407">
        <v>57</v>
      </c>
      <c r="L14407" t="s">
        <v>15</v>
      </c>
    </row>
    <row r="14408" spans="1:12">
      <c r="A14408" t="e">
        <f ca="1">E00251512293621</f>
        <v>#NAME?</v>
      </c>
      <c r="B14408">
        <v>51</v>
      </c>
      <c r="C14408" t="s">
        <v>372</v>
      </c>
      <c r="D14408" s="1">
        <v>41274</v>
      </c>
      <c r="F14408">
        <v>1</v>
      </c>
      <c r="G14408">
        <v>29680</v>
      </c>
      <c r="H14408" t="s">
        <v>938</v>
      </c>
      <c r="J14408" t="s">
        <v>14</v>
      </c>
      <c r="K14408">
        <v>48</v>
      </c>
      <c r="L14408" t="s">
        <v>15</v>
      </c>
    </row>
    <row r="14409" spans="1:12">
      <c r="A14409" t="e">
        <f ca="1">E00251512293621</f>
        <v>#NAME?</v>
      </c>
      <c r="B14409">
        <v>51</v>
      </c>
      <c r="C14409" t="s">
        <v>372</v>
      </c>
      <c r="D14409" s="1">
        <v>41431</v>
      </c>
      <c r="F14409">
        <v>2</v>
      </c>
      <c r="G14409">
        <v>7102</v>
      </c>
      <c r="H14409" t="s">
        <v>1223</v>
      </c>
      <c r="J14409" t="s">
        <v>14</v>
      </c>
      <c r="K14409">
        <v>48</v>
      </c>
      <c r="L14409" t="s">
        <v>15</v>
      </c>
    </row>
    <row r="14410" spans="1:12">
      <c r="A14410" t="e">
        <f ca="1">E00251531497221</f>
        <v>#NAME?</v>
      </c>
      <c r="B14410">
        <v>729</v>
      </c>
      <c r="C14410" t="s">
        <v>68</v>
      </c>
      <c r="D14410" s="1">
        <v>42964</v>
      </c>
      <c r="F14410">
        <v>1</v>
      </c>
      <c r="G14410">
        <v>99679</v>
      </c>
      <c r="H14410" t="s">
        <v>1048</v>
      </c>
      <c r="I14410" t="s">
        <v>56</v>
      </c>
      <c r="J14410" t="s">
        <v>57</v>
      </c>
      <c r="K14410">
        <v>66</v>
      </c>
      <c r="L14410" t="s">
        <v>15</v>
      </c>
    </row>
    <row r="14411" spans="1:12">
      <c r="A14411" t="e">
        <f ca="1">E00251531497221</f>
        <v>#NAME?</v>
      </c>
      <c r="B14411">
        <v>1786</v>
      </c>
      <c r="C14411" t="s">
        <v>37</v>
      </c>
      <c r="D14411" s="1">
        <v>42069</v>
      </c>
      <c r="F14411">
        <v>1</v>
      </c>
      <c r="G14411">
        <v>462</v>
      </c>
      <c r="H14411" t="s">
        <v>288</v>
      </c>
      <c r="J14411" t="s">
        <v>14</v>
      </c>
      <c r="K14411">
        <v>63</v>
      </c>
      <c r="L14411" t="s">
        <v>15</v>
      </c>
    </row>
    <row r="14412" spans="1:12">
      <c r="A14412" t="e">
        <f ca="1">E00251514152121</f>
        <v>#NAME?</v>
      </c>
      <c r="B14412">
        <v>702</v>
      </c>
      <c r="C14412" t="s">
        <v>293</v>
      </c>
      <c r="D14412" s="1">
        <v>42041</v>
      </c>
      <c r="F14412">
        <v>2</v>
      </c>
      <c r="G14412">
        <v>40490</v>
      </c>
      <c r="H14412" t="s">
        <v>815</v>
      </c>
      <c r="J14412" t="s">
        <v>14</v>
      </c>
      <c r="K14412">
        <v>57</v>
      </c>
      <c r="L14412" t="s">
        <v>15</v>
      </c>
    </row>
    <row r="14413" spans="1:12">
      <c r="A14413" t="e">
        <f ca="1">E00251514152121</f>
        <v>#NAME?</v>
      </c>
      <c r="B14413">
        <v>702</v>
      </c>
      <c r="C14413" t="s">
        <v>293</v>
      </c>
      <c r="D14413" s="1">
        <v>42460</v>
      </c>
      <c r="F14413">
        <v>1</v>
      </c>
      <c r="G14413">
        <v>5699</v>
      </c>
      <c r="H14413" t="s">
        <v>329</v>
      </c>
      <c r="J14413" t="s">
        <v>14</v>
      </c>
      <c r="K14413">
        <v>59</v>
      </c>
      <c r="L14413" t="s">
        <v>15</v>
      </c>
    </row>
    <row r="14414" spans="1:12">
      <c r="A14414" t="e">
        <f ca="1">E00251514152121</f>
        <v>#NAME?</v>
      </c>
      <c r="B14414">
        <v>703</v>
      </c>
      <c r="C14414" t="s">
        <v>305</v>
      </c>
      <c r="D14414" s="1">
        <v>41374</v>
      </c>
      <c r="F14414">
        <v>3</v>
      </c>
      <c r="G14414">
        <v>40490</v>
      </c>
      <c r="H14414" t="s">
        <v>815</v>
      </c>
      <c r="J14414" t="s">
        <v>14</v>
      </c>
      <c r="K14414">
        <v>56</v>
      </c>
      <c r="L14414" t="s">
        <v>15</v>
      </c>
    </row>
    <row r="14415" spans="1:12">
      <c r="A14415" t="e">
        <f ca="1">E00251529585321</f>
        <v>#NAME?</v>
      </c>
      <c r="B14415">
        <v>192</v>
      </c>
      <c r="C14415" t="s">
        <v>321</v>
      </c>
      <c r="D14415" s="1">
        <v>41190</v>
      </c>
      <c r="F14415">
        <v>1</v>
      </c>
      <c r="G14415">
        <v>78906</v>
      </c>
      <c r="H14415" t="s">
        <v>31</v>
      </c>
      <c r="J14415" t="s">
        <v>14</v>
      </c>
      <c r="K14415">
        <v>48</v>
      </c>
      <c r="L14415" t="s">
        <v>22</v>
      </c>
    </row>
    <row r="14416" spans="1:12">
      <c r="A14416" t="e">
        <f ca="1">E00251529585321</f>
        <v>#NAME?</v>
      </c>
      <c r="B14416">
        <v>192</v>
      </c>
      <c r="C14416" t="s">
        <v>321</v>
      </c>
      <c r="D14416" s="1">
        <v>42520</v>
      </c>
      <c r="F14416">
        <v>2</v>
      </c>
      <c r="G14416">
        <v>7835</v>
      </c>
      <c r="H14416" t="s">
        <v>897</v>
      </c>
      <c r="J14416" t="s">
        <v>14</v>
      </c>
      <c r="K14416">
        <v>51</v>
      </c>
      <c r="L14416" t="s">
        <v>22</v>
      </c>
    </row>
    <row r="14417" spans="1:12">
      <c r="A14417" t="e">
        <f ca="1">E00251514247321</f>
        <v>#NAME?</v>
      </c>
      <c r="B14417">
        <v>448</v>
      </c>
      <c r="C14417" t="s">
        <v>112</v>
      </c>
      <c r="D14417" s="1">
        <v>41775</v>
      </c>
      <c r="F14417">
        <v>2</v>
      </c>
      <c r="G14417">
        <v>5690</v>
      </c>
      <c r="H14417" t="s">
        <v>889</v>
      </c>
      <c r="J14417" t="s">
        <v>14</v>
      </c>
      <c r="K14417">
        <v>60</v>
      </c>
      <c r="L14417" t="s">
        <v>15</v>
      </c>
    </row>
    <row r="14418" spans="1:12">
      <c r="A14418" t="e">
        <f ca="1">E00251510212721</f>
        <v>#NAME?</v>
      </c>
      <c r="B14418">
        <v>153</v>
      </c>
      <c r="C14418" t="s">
        <v>906</v>
      </c>
      <c r="D14418" s="1">
        <v>42390</v>
      </c>
      <c r="F14418">
        <v>1</v>
      </c>
      <c r="G14418">
        <v>7852</v>
      </c>
      <c r="H14418" t="s">
        <v>221</v>
      </c>
      <c r="J14418" t="s">
        <v>14</v>
      </c>
      <c r="K14418">
        <v>42</v>
      </c>
      <c r="L14418" t="s">
        <v>22</v>
      </c>
    </row>
    <row r="14419" spans="1:12">
      <c r="A14419" t="e">
        <f ca="1">E00251514152121</f>
        <v>#NAME?</v>
      </c>
      <c r="B14419">
        <v>703</v>
      </c>
      <c r="C14419" t="s">
        <v>305</v>
      </c>
      <c r="D14419" s="1">
        <v>42783</v>
      </c>
      <c r="F14419">
        <v>2</v>
      </c>
      <c r="G14419">
        <v>2724</v>
      </c>
      <c r="H14419" t="s">
        <v>73</v>
      </c>
      <c r="J14419" t="s">
        <v>14</v>
      </c>
      <c r="K14419">
        <v>60</v>
      </c>
      <c r="L14419" t="s">
        <v>15</v>
      </c>
    </row>
    <row r="14420" spans="1:12">
      <c r="A14420" t="e">
        <f ca="1">E00251533631121</f>
        <v>#NAME?</v>
      </c>
      <c r="B14420">
        <v>101</v>
      </c>
      <c r="C14420" t="s">
        <v>1359</v>
      </c>
      <c r="D14420" s="1">
        <v>42095</v>
      </c>
      <c r="F14420">
        <v>1</v>
      </c>
      <c r="G14420">
        <v>4019</v>
      </c>
      <c r="H14420" t="s">
        <v>26</v>
      </c>
      <c r="J14420" t="s">
        <v>14</v>
      </c>
      <c r="K14420">
        <v>46</v>
      </c>
      <c r="L14420" t="s">
        <v>15</v>
      </c>
    </row>
    <row r="14421" spans="1:12">
      <c r="A14421" t="e">
        <f ca="1">E00251626568221</f>
        <v>#NAME?</v>
      </c>
      <c r="B14421">
        <v>695</v>
      </c>
      <c r="C14421" t="s">
        <v>257</v>
      </c>
      <c r="D14421" s="1">
        <v>41921</v>
      </c>
      <c r="F14421">
        <v>6</v>
      </c>
      <c r="G14421">
        <v>69010</v>
      </c>
      <c r="H14421" t="s">
        <v>294</v>
      </c>
      <c r="J14421" t="s">
        <v>14</v>
      </c>
      <c r="K14421">
        <v>54</v>
      </c>
      <c r="L14421" t="s">
        <v>15</v>
      </c>
    </row>
    <row r="14422" spans="1:12">
      <c r="A14422" t="e">
        <f ca="1">E00251427552621</f>
        <v>#NAME?</v>
      </c>
      <c r="B14422">
        <v>834</v>
      </c>
      <c r="C14422" t="s">
        <v>943</v>
      </c>
      <c r="D14422" s="1">
        <v>42006</v>
      </c>
      <c r="E14422">
        <v>0</v>
      </c>
      <c r="F14422">
        <v>1</v>
      </c>
      <c r="G14422">
        <v>4549</v>
      </c>
      <c r="H14422" t="s">
        <v>69</v>
      </c>
      <c r="J14422" t="s">
        <v>34</v>
      </c>
      <c r="K14422">
        <v>46</v>
      </c>
      <c r="L14422" t="s">
        <v>15</v>
      </c>
    </row>
    <row r="14423" spans="1:12">
      <c r="A14423" t="e">
        <f ca="1">E00251514152121</f>
        <v>#NAME?</v>
      </c>
      <c r="B14423">
        <v>703</v>
      </c>
      <c r="C14423" t="s">
        <v>305</v>
      </c>
      <c r="D14423" s="1">
        <v>42978</v>
      </c>
      <c r="F14423">
        <v>6</v>
      </c>
      <c r="G14423">
        <v>78321</v>
      </c>
      <c r="H14423" t="s">
        <v>490</v>
      </c>
      <c r="J14423" t="s">
        <v>14</v>
      </c>
      <c r="K14423">
        <v>60</v>
      </c>
      <c r="L14423" t="s">
        <v>22</v>
      </c>
    </row>
    <row r="14424" spans="1:12">
      <c r="A14424" t="e">
        <f ca="1">E00251429170621</f>
        <v>#NAME?</v>
      </c>
      <c r="B14424">
        <v>296</v>
      </c>
      <c r="C14424" t="s">
        <v>119</v>
      </c>
      <c r="D14424" s="1">
        <v>42020</v>
      </c>
      <c r="F14424">
        <v>4</v>
      </c>
      <c r="G14424">
        <v>4019</v>
      </c>
      <c r="H14424" t="s">
        <v>26</v>
      </c>
      <c r="J14424" t="s">
        <v>14</v>
      </c>
      <c r="K14424">
        <v>51</v>
      </c>
      <c r="L14424" t="s">
        <v>15</v>
      </c>
    </row>
    <row r="14425" spans="1:12">
      <c r="A14425" t="e">
        <f ca="1">E00251512293621</f>
        <v>#NAME?</v>
      </c>
      <c r="B14425">
        <v>51</v>
      </c>
      <c r="C14425" t="s">
        <v>372</v>
      </c>
      <c r="D14425" s="1">
        <v>42956</v>
      </c>
      <c r="F14425">
        <v>1</v>
      </c>
      <c r="G14425">
        <v>2721</v>
      </c>
      <c r="H14425" t="s">
        <v>465</v>
      </c>
      <c r="J14425" t="s">
        <v>14</v>
      </c>
      <c r="K14425">
        <v>52</v>
      </c>
      <c r="L14425" t="s">
        <v>15</v>
      </c>
    </row>
    <row r="14426" spans="1:12">
      <c r="A14426" t="e">
        <f ca="1">E00251424849521</f>
        <v>#NAME?</v>
      </c>
      <c r="B14426">
        <v>122</v>
      </c>
      <c r="C14426" t="s">
        <v>522</v>
      </c>
      <c r="D14426" s="1">
        <v>42753</v>
      </c>
      <c r="F14426">
        <v>2</v>
      </c>
      <c r="G14426">
        <v>6111</v>
      </c>
      <c r="H14426" t="s">
        <v>937</v>
      </c>
      <c r="J14426" t="s">
        <v>14</v>
      </c>
      <c r="K14426">
        <v>52</v>
      </c>
      <c r="L14426" t="s">
        <v>15</v>
      </c>
    </row>
    <row r="14427" spans="1:12">
      <c r="A14427" t="e">
        <f ca="1">E00251514152121</f>
        <v>#NAME?</v>
      </c>
      <c r="B14427">
        <v>703</v>
      </c>
      <c r="C14427" t="s">
        <v>305</v>
      </c>
      <c r="D14427" s="1">
        <v>41628</v>
      </c>
      <c r="F14427">
        <v>3</v>
      </c>
      <c r="G14427">
        <v>78499</v>
      </c>
      <c r="H14427" t="s">
        <v>1216</v>
      </c>
      <c r="J14427" t="s">
        <v>14</v>
      </c>
      <c r="K14427">
        <v>56</v>
      </c>
      <c r="L14427" t="s">
        <v>22</v>
      </c>
    </row>
    <row r="14428" spans="1:12">
      <c r="A14428" t="e">
        <f ca="1">E00251533153821</f>
        <v>#NAME?</v>
      </c>
      <c r="B14428">
        <v>467</v>
      </c>
      <c r="C14428" t="s">
        <v>232</v>
      </c>
      <c r="D14428" s="1">
        <v>41463</v>
      </c>
      <c r="F14428">
        <v>1</v>
      </c>
      <c r="G14428">
        <v>9599</v>
      </c>
      <c r="H14428" t="s">
        <v>430</v>
      </c>
      <c r="J14428" t="s">
        <v>14</v>
      </c>
      <c r="K14428">
        <v>57</v>
      </c>
      <c r="L14428" t="s">
        <v>15</v>
      </c>
    </row>
    <row r="14429" spans="1:12">
      <c r="A14429" t="e">
        <f ca="1">E00251514152121</f>
        <v>#NAME?</v>
      </c>
      <c r="B14429">
        <v>703</v>
      </c>
      <c r="C14429" t="s">
        <v>305</v>
      </c>
      <c r="D14429" s="1">
        <v>42880</v>
      </c>
      <c r="F14429">
        <v>3</v>
      </c>
      <c r="G14429">
        <v>73689</v>
      </c>
      <c r="H14429" t="s">
        <v>84</v>
      </c>
      <c r="J14429" t="s">
        <v>14</v>
      </c>
      <c r="K14429">
        <v>60</v>
      </c>
      <c r="L14429" t="s">
        <v>15</v>
      </c>
    </row>
    <row r="14430" spans="1:12">
      <c r="A14430" t="e">
        <f ca="1">E00251514152121</f>
        <v>#NAME?</v>
      </c>
      <c r="B14430">
        <v>703</v>
      </c>
      <c r="C14430" t="s">
        <v>305</v>
      </c>
      <c r="D14430" s="1">
        <v>41037</v>
      </c>
      <c r="F14430">
        <v>6</v>
      </c>
      <c r="G14430">
        <v>7233</v>
      </c>
      <c r="H14430" t="s">
        <v>412</v>
      </c>
      <c r="J14430" t="s">
        <v>14</v>
      </c>
      <c r="K14430">
        <v>55</v>
      </c>
      <c r="L14430" t="s">
        <v>15</v>
      </c>
    </row>
    <row r="14431" spans="1:12">
      <c r="A14431" t="e">
        <f ca="1">E00251514152121</f>
        <v>#NAME?</v>
      </c>
      <c r="B14431">
        <v>703</v>
      </c>
      <c r="C14431" t="s">
        <v>305</v>
      </c>
      <c r="D14431" s="1">
        <v>41837</v>
      </c>
      <c r="F14431">
        <v>6</v>
      </c>
      <c r="G14431">
        <v>7233</v>
      </c>
      <c r="H14431" t="s">
        <v>412</v>
      </c>
      <c r="J14431" t="s">
        <v>14</v>
      </c>
      <c r="K14431">
        <v>57</v>
      </c>
      <c r="L14431" t="s">
        <v>15</v>
      </c>
    </row>
    <row r="14432" spans="1:12">
      <c r="A14432" t="e">
        <f ca="1">E00251514152121</f>
        <v>#NAME?</v>
      </c>
      <c r="B14432">
        <v>703</v>
      </c>
      <c r="C14432" t="s">
        <v>305</v>
      </c>
      <c r="D14432" s="1">
        <v>42027</v>
      </c>
      <c r="F14432">
        <v>2</v>
      </c>
      <c r="G14432">
        <v>55090</v>
      </c>
      <c r="H14432" t="s">
        <v>400</v>
      </c>
      <c r="J14432" t="s">
        <v>14</v>
      </c>
      <c r="K14432">
        <v>57</v>
      </c>
      <c r="L14432" t="s">
        <v>15</v>
      </c>
    </row>
    <row r="14433" spans="1:12">
      <c r="A14433" t="e">
        <f ca="1">E00251427099021</f>
        <v>#NAME?</v>
      </c>
      <c r="B14433">
        <v>12</v>
      </c>
      <c r="C14433" t="s">
        <v>771</v>
      </c>
      <c r="D14433" s="1">
        <v>42795</v>
      </c>
      <c r="F14433">
        <v>1</v>
      </c>
      <c r="G14433">
        <v>3051</v>
      </c>
      <c r="H14433" t="s">
        <v>13</v>
      </c>
      <c r="J14433" t="s">
        <v>14</v>
      </c>
      <c r="K14433">
        <v>58</v>
      </c>
      <c r="L14433" t="s">
        <v>15</v>
      </c>
    </row>
    <row r="14434" spans="1:12">
      <c r="A14434" t="e">
        <f ca="1">E00251514247321</f>
        <v>#NAME?</v>
      </c>
      <c r="B14434">
        <v>448</v>
      </c>
      <c r="C14434" t="s">
        <v>112</v>
      </c>
      <c r="D14434" s="1">
        <v>41934</v>
      </c>
      <c r="F14434">
        <v>1</v>
      </c>
      <c r="G14434">
        <v>490</v>
      </c>
      <c r="H14434" t="s">
        <v>203</v>
      </c>
      <c r="J14434" t="s">
        <v>14</v>
      </c>
      <c r="K14434">
        <v>61</v>
      </c>
      <c r="L14434" t="s">
        <v>15</v>
      </c>
    </row>
    <row r="14435" spans="1:12">
      <c r="A14435" t="e">
        <f ca="1">E00251514247321</f>
        <v>#NAME?</v>
      </c>
      <c r="B14435">
        <v>448</v>
      </c>
      <c r="C14435" t="s">
        <v>112</v>
      </c>
      <c r="D14435" s="1">
        <v>42627</v>
      </c>
      <c r="F14435">
        <v>2</v>
      </c>
      <c r="G14435">
        <v>72190</v>
      </c>
      <c r="H14435" t="s">
        <v>341</v>
      </c>
      <c r="J14435" t="s">
        <v>14</v>
      </c>
      <c r="K14435">
        <v>63</v>
      </c>
      <c r="L14435" t="s">
        <v>15</v>
      </c>
    </row>
    <row r="14436" spans="1:12">
      <c r="A14436" t="e">
        <f ca="1">E00251514152121</f>
        <v>#NAME?</v>
      </c>
      <c r="B14436">
        <v>703</v>
      </c>
      <c r="C14436" t="s">
        <v>305</v>
      </c>
      <c r="D14436" s="1">
        <v>42508</v>
      </c>
      <c r="F14436">
        <v>4</v>
      </c>
      <c r="G14436">
        <v>2724</v>
      </c>
      <c r="H14436" t="s">
        <v>73</v>
      </c>
      <c r="J14436" t="s">
        <v>14</v>
      </c>
      <c r="K14436">
        <v>59</v>
      </c>
      <c r="L14436" t="s">
        <v>15</v>
      </c>
    </row>
    <row r="14437" spans="1:12">
      <c r="A14437" t="e">
        <f ca="1">E00251532351021</f>
        <v>#NAME?</v>
      </c>
      <c r="B14437">
        <v>490</v>
      </c>
      <c r="C14437" t="s">
        <v>158</v>
      </c>
      <c r="D14437" s="1">
        <v>42656</v>
      </c>
      <c r="F14437">
        <v>2</v>
      </c>
      <c r="G14437">
        <v>3051</v>
      </c>
      <c r="H14437" t="s">
        <v>13</v>
      </c>
      <c r="J14437" t="s">
        <v>14</v>
      </c>
      <c r="K14437">
        <v>58</v>
      </c>
      <c r="L14437" t="s">
        <v>15</v>
      </c>
    </row>
    <row r="14438" spans="1:12">
      <c r="A14438" t="e">
        <f ca="1">E00251514152121</f>
        <v>#NAME?</v>
      </c>
      <c r="B14438">
        <v>703</v>
      </c>
      <c r="C14438" t="s">
        <v>305</v>
      </c>
      <c r="D14438" s="1">
        <v>42143</v>
      </c>
      <c r="F14438">
        <v>1</v>
      </c>
      <c r="G14438">
        <v>73390</v>
      </c>
      <c r="H14438" t="s">
        <v>66</v>
      </c>
      <c r="J14438" t="s">
        <v>14</v>
      </c>
      <c r="K14438">
        <v>58</v>
      </c>
      <c r="L14438" t="s">
        <v>15</v>
      </c>
    </row>
    <row r="14439" spans="1:12">
      <c r="A14439" t="e">
        <f ca="1">E00251514152121</f>
        <v>#NAME?</v>
      </c>
      <c r="B14439">
        <v>702</v>
      </c>
      <c r="C14439" t="s">
        <v>293</v>
      </c>
      <c r="D14439" s="1">
        <v>41374</v>
      </c>
      <c r="F14439">
        <v>5</v>
      </c>
      <c r="G14439">
        <v>7233</v>
      </c>
      <c r="H14439" t="s">
        <v>412</v>
      </c>
      <c r="J14439" t="s">
        <v>14</v>
      </c>
      <c r="K14439">
        <v>56</v>
      </c>
      <c r="L14439" t="s">
        <v>15</v>
      </c>
    </row>
    <row r="14440" spans="1:12">
      <c r="A14440" t="e">
        <f ca="1">E00251513050821</f>
        <v>#NAME?</v>
      </c>
      <c r="B14440">
        <v>457</v>
      </c>
      <c r="C14440" t="s">
        <v>137</v>
      </c>
      <c r="D14440" s="1">
        <v>41677</v>
      </c>
      <c r="F14440">
        <v>1</v>
      </c>
      <c r="G14440">
        <v>490</v>
      </c>
      <c r="H14440" t="s">
        <v>203</v>
      </c>
      <c r="J14440" t="s">
        <v>14</v>
      </c>
      <c r="K14440">
        <v>54</v>
      </c>
      <c r="L14440" t="s">
        <v>15</v>
      </c>
    </row>
    <row r="14441" spans="1:12">
      <c r="A14441" t="e">
        <f ca="1">E00251513050821</f>
        <v>#NAME?</v>
      </c>
      <c r="B14441">
        <v>457</v>
      </c>
      <c r="C14441" t="s">
        <v>137</v>
      </c>
      <c r="D14441" s="1">
        <v>42851</v>
      </c>
      <c r="F14441">
        <v>6</v>
      </c>
      <c r="G14441">
        <v>29630</v>
      </c>
      <c r="H14441" t="s">
        <v>1360</v>
      </c>
      <c r="J14441" t="s">
        <v>14</v>
      </c>
      <c r="K14441">
        <v>57</v>
      </c>
      <c r="L14441" t="s">
        <v>15</v>
      </c>
    </row>
    <row r="14442" spans="1:12">
      <c r="A14442" t="e">
        <f ca="1">E00251514152121</f>
        <v>#NAME?</v>
      </c>
      <c r="B14442">
        <v>702</v>
      </c>
      <c r="C14442" t="s">
        <v>293</v>
      </c>
      <c r="D14442" s="1">
        <v>42451</v>
      </c>
      <c r="F14442">
        <v>2</v>
      </c>
      <c r="G14442">
        <v>40490</v>
      </c>
      <c r="H14442" t="s">
        <v>815</v>
      </c>
      <c r="J14442" t="s">
        <v>14</v>
      </c>
      <c r="K14442">
        <v>59</v>
      </c>
      <c r="L14442" t="s">
        <v>15</v>
      </c>
    </row>
    <row r="14443" spans="1:12">
      <c r="A14443" t="e">
        <f ca="1">E00251532440721</f>
        <v>#NAME?</v>
      </c>
      <c r="B14443">
        <v>4054</v>
      </c>
      <c r="C14443" t="s">
        <v>693</v>
      </c>
      <c r="D14443" s="1">
        <v>41415</v>
      </c>
      <c r="F14443">
        <v>1</v>
      </c>
      <c r="G14443">
        <v>4019</v>
      </c>
      <c r="H14443" t="s">
        <v>26</v>
      </c>
      <c r="J14443" t="s">
        <v>14</v>
      </c>
      <c r="K14443">
        <v>53</v>
      </c>
      <c r="L14443" t="s">
        <v>15</v>
      </c>
    </row>
    <row r="14444" spans="1:12">
      <c r="A14444" t="e">
        <f ca="1">E00251529585321</f>
        <v>#NAME?</v>
      </c>
      <c r="B14444">
        <v>192</v>
      </c>
      <c r="C14444" t="s">
        <v>321</v>
      </c>
      <c r="D14444" s="1">
        <v>42648</v>
      </c>
      <c r="F14444">
        <v>1</v>
      </c>
      <c r="G14444">
        <v>460</v>
      </c>
      <c r="H14444" t="s">
        <v>16</v>
      </c>
      <c r="J14444" t="s">
        <v>14</v>
      </c>
      <c r="K14444">
        <v>52</v>
      </c>
      <c r="L14444" t="s">
        <v>15</v>
      </c>
    </row>
    <row r="14445" spans="1:12">
      <c r="A14445" t="e">
        <f ca="1">E00251532351021</f>
        <v>#NAME?</v>
      </c>
      <c r="B14445">
        <v>488</v>
      </c>
      <c r="C14445" t="s">
        <v>401</v>
      </c>
      <c r="D14445" s="1">
        <v>41710</v>
      </c>
      <c r="F14445">
        <v>2</v>
      </c>
      <c r="G14445">
        <v>4019</v>
      </c>
      <c r="H14445" t="s">
        <v>26</v>
      </c>
      <c r="J14445" t="s">
        <v>14</v>
      </c>
      <c r="K14445">
        <v>55</v>
      </c>
      <c r="L14445" t="s">
        <v>15</v>
      </c>
    </row>
    <row r="14446" spans="1:12">
      <c r="A14446" t="e">
        <f ca="1">E00251532351021</f>
        <v>#NAME?</v>
      </c>
      <c r="B14446">
        <v>490</v>
      </c>
      <c r="C14446" t="s">
        <v>158</v>
      </c>
      <c r="D14446" s="1">
        <v>41094</v>
      </c>
      <c r="F14446">
        <v>1</v>
      </c>
      <c r="G14446">
        <v>7862</v>
      </c>
      <c r="H14446" t="s">
        <v>27</v>
      </c>
      <c r="J14446" t="s">
        <v>14</v>
      </c>
      <c r="K14446">
        <v>53</v>
      </c>
      <c r="L14446" t="s">
        <v>22</v>
      </c>
    </row>
    <row r="14447" spans="1:12">
      <c r="A14447" t="e">
        <f ca="1">E00251532351021</f>
        <v>#NAME?</v>
      </c>
      <c r="B14447">
        <v>490</v>
      </c>
      <c r="C14447" t="s">
        <v>158</v>
      </c>
      <c r="D14447" s="1">
        <v>41186</v>
      </c>
      <c r="F14447">
        <v>1</v>
      </c>
      <c r="G14447">
        <v>4019</v>
      </c>
      <c r="H14447" t="s">
        <v>26</v>
      </c>
      <c r="J14447" t="s">
        <v>14</v>
      </c>
      <c r="K14447">
        <v>54</v>
      </c>
      <c r="L14447" t="s">
        <v>15</v>
      </c>
    </row>
    <row r="14448" spans="1:12">
      <c r="A14448" t="e">
        <f ca="1">E00251529118321</f>
        <v>#NAME?</v>
      </c>
      <c r="B14448">
        <v>161</v>
      </c>
      <c r="C14448" t="s">
        <v>349</v>
      </c>
      <c r="D14448" s="1">
        <v>42118</v>
      </c>
      <c r="F14448">
        <v>1</v>
      </c>
      <c r="G14448">
        <v>71940</v>
      </c>
      <c r="H14448" t="s">
        <v>135</v>
      </c>
      <c r="J14448" t="s">
        <v>14</v>
      </c>
      <c r="K14448">
        <v>61</v>
      </c>
      <c r="L14448" t="s">
        <v>15</v>
      </c>
    </row>
    <row r="14449" spans="1:12">
      <c r="A14449" t="e">
        <f ca="1">E00251615815321</f>
        <v>#NAME?</v>
      </c>
      <c r="B14449">
        <v>457</v>
      </c>
      <c r="C14449" t="s">
        <v>137</v>
      </c>
      <c r="D14449" s="1">
        <v>42058</v>
      </c>
      <c r="F14449">
        <v>1</v>
      </c>
      <c r="G14449">
        <v>7872</v>
      </c>
      <c r="H14449" t="s">
        <v>458</v>
      </c>
      <c r="J14449" t="s">
        <v>14</v>
      </c>
      <c r="K14449">
        <v>57</v>
      </c>
      <c r="L14449" t="s">
        <v>22</v>
      </c>
    </row>
    <row r="14450" spans="1:12">
      <c r="A14450" t="e">
        <f ca="1">E00251514152121</f>
        <v>#NAME?</v>
      </c>
      <c r="B14450">
        <v>702</v>
      </c>
      <c r="C14450" t="s">
        <v>293</v>
      </c>
      <c r="D14450" s="1">
        <v>41684</v>
      </c>
      <c r="F14450">
        <v>2</v>
      </c>
      <c r="G14450">
        <v>78930</v>
      </c>
      <c r="H14450" t="s">
        <v>972</v>
      </c>
      <c r="J14450" t="s">
        <v>14</v>
      </c>
      <c r="K14450">
        <v>57</v>
      </c>
      <c r="L14450" t="s">
        <v>22</v>
      </c>
    </row>
    <row r="14451" spans="1:12">
      <c r="A14451" t="e">
        <f ca="1">E00251514152121</f>
        <v>#NAME?</v>
      </c>
      <c r="B14451">
        <v>702</v>
      </c>
      <c r="C14451" t="s">
        <v>293</v>
      </c>
      <c r="D14451" s="1">
        <v>41733</v>
      </c>
      <c r="F14451">
        <v>3</v>
      </c>
      <c r="G14451">
        <v>3699</v>
      </c>
      <c r="H14451" t="s">
        <v>149</v>
      </c>
      <c r="J14451" t="s">
        <v>14</v>
      </c>
      <c r="K14451">
        <v>57</v>
      </c>
      <c r="L14451" t="s">
        <v>15</v>
      </c>
    </row>
    <row r="14452" spans="1:12">
      <c r="A14452" t="e">
        <f ca="1">E00251514152121</f>
        <v>#NAME?</v>
      </c>
      <c r="B14452">
        <v>703</v>
      </c>
      <c r="C14452" t="s">
        <v>305</v>
      </c>
      <c r="D14452" s="1">
        <v>41037</v>
      </c>
      <c r="F14452">
        <v>2</v>
      </c>
      <c r="G14452">
        <v>2119</v>
      </c>
      <c r="H14452" t="s">
        <v>82</v>
      </c>
      <c r="J14452" t="s">
        <v>14</v>
      </c>
      <c r="K14452">
        <v>55</v>
      </c>
      <c r="L14452" t="s">
        <v>15</v>
      </c>
    </row>
    <row r="14453" spans="1:12">
      <c r="A14453" t="e">
        <f ca="1">E00251514152121</f>
        <v>#NAME?</v>
      </c>
      <c r="B14453">
        <v>703</v>
      </c>
      <c r="C14453" t="s">
        <v>305</v>
      </c>
      <c r="D14453" s="1">
        <v>41795</v>
      </c>
      <c r="F14453">
        <v>1</v>
      </c>
      <c r="G14453">
        <v>7969</v>
      </c>
      <c r="H14453" t="s">
        <v>87</v>
      </c>
      <c r="J14453" t="s">
        <v>14</v>
      </c>
      <c r="K14453">
        <v>57</v>
      </c>
      <c r="L14453" t="s">
        <v>22</v>
      </c>
    </row>
    <row r="14454" spans="1:12">
      <c r="A14454" t="e">
        <f ca="1">E00251513050821</f>
        <v>#NAME?</v>
      </c>
      <c r="B14454">
        <v>457</v>
      </c>
      <c r="C14454" t="s">
        <v>137</v>
      </c>
      <c r="D14454" s="1">
        <v>42915</v>
      </c>
      <c r="F14454">
        <v>1</v>
      </c>
      <c r="G14454">
        <v>29690</v>
      </c>
      <c r="H14454" t="s">
        <v>52</v>
      </c>
      <c r="J14454" t="s">
        <v>14</v>
      </c>
      <c r="K14454">
        <v>57</v>
      </c>
      <c r="L14454" t="s">
        <v>15</v>
      </c>
    </row>
    <row r="14455" spans="1:12">
      <c r="A14455" t="e">
        <f ca="1">E00251429696221</f>
        <v>#NAME?</v>
      </c>
      <c r="B14455">
        <v>199</v>
      </c>
      <c r="C14455" t="s">
        <v>681</v>
      </c>
      <c r="D14455" s="1">
        <v>41334</v>
      </c>
      <c r="F14455">
        <v>1</v>
      </c>
      <c r="G14455">
        <v>7900</v>
      </c>
      <c r="H14455" t="s">
        <v>797</v>
      </c>
      <c r="J14455" t="s">
        <v>14</v>
      </c>
      <c r="K14455">
        <v>63</v>
      </c>
      <c r="L14455" t="s">
        <v>22</v>
      </c>
    </row>
    <row r="14456" spans="1:12">
      <c r="A14456" t="e">
        <f ca="1">E00251429696221</f>
        <v>#NAME?</v>
      </c>
      <c r="B14456">
        <v>5994</v>
      </c>
      <c r="C14456" t="s">
        <v>311</v>
      </c>
      <c r="D14456" s="1">
        <v>42618</v>
      </c>
      <c r="F14456">
        <v>1</v>
      </c>
      <c r="G14456">
        <v>78652</v>
      </c>
      <c r="H14456" t="s">
        <v>931</v>
      </c>
      <c r="I14456" t="s">
        <v>56</v>
      </c>
      <c r="J14456" t="s">
        <v>57</v>
      </c>
      <c r="K14456">
        <v>67</v>
      </c>
      <c r="L14456" t="s">
        <v>22</v>
      </c>
    </row>
    <row r="14457" spans="1:12">
      <c r="A14457" t="e">
        <f ca="1">E00251514152121</f>
        <v>#NAME?</v>
      </c>
      <c r="B14457">
        <v>703</v>
      </c>
      <c r="C14457" t="s">
        <v>305</v>
      </c>
      <c r="D14457" s="1">
        <v>42619</v>
      </c>
      <c r="F14457">
        <v>2</v>
      </c>
      <c r="G14457">
        <v>40490</v>
      </c>
      <c r="H14457" t="s">
        <v>815</v>
      </c>
      <c r="J14457" t="s">
        <v>14</v>
      </c>
      <c r="K14457">
        <v>59</v>
      </c>
      <c r="L14457" t="s">
        <v>15</v>
      </c>
    </row>
    <row r="14458" spans="1:12">
      <c r="A14458" t="e">
        <f ca="1">E00251532351021</f>
        <v>#NAME?</v>
      </c>
      <c r="B14458">
        <v>490</v>
      </c>
      <c r="C14458" t="s">
        <v>158</v>
      </c>
      <c r="D14458" s="1">
        <v>42642</v>
      </c>
      <c r="F14458">
        <v>1</v>
      </c>
      <c r="G14458">
        <v>2859</v>
      </c>
      <c r="H14458" t="s">
        <v>362</v>
      </c>
      <c r="J14458" t="s">
        <v>14</v>
      </c>
      <c r="K14458">
        <v>58</v>
      </c>
      <c r="L14458" t="s">
        <v>15</v>
      </c>
    </row>
    <row r="14459" spans="1:12">
      <c r="A14459" t="e">
        <f ca="1">E00251532351021</f>
        <v>#NAME?</v>
      </c>
      <c r="B14459">
        <v>490</v>
      </c>
      <c r="C14459" t="s">
        <v>158</v>
      </c>
      <c r="D14459" s="1">
        <v>42947</v>
      </c>
      <c r="F14459">
        <v>1</v>
      </c>
      <c r="G14459">
        <v>2720</v>
      </c>
      <c r="H14459" t="s">
        <v>65</v>
      </c>
      <c r="J14459" t="s">
        <v>14</v>
      </c>
      <c r="K14459">
        <v>59</v>
      </c>
      <c r="L14459" t="s">
        <v>15</v>
      </c>
    </row>
    <row r="14460" spans="1:12">
      <c r="A14460" t="e">
        <f ca="1">E00251439638221</f>
        <v>#NAME?</v>
      </c>
      <c r="B14460">
        <v>4374</v>
      </c>
      <c r="C14460" t="s">
        <v>898</v>
      </c>
      <c r="D14460" s="1">
        <v>42766</v>
      </c>
      <c r="F14460">
        <v>3</v>
      </c>
      <c r="G14460">
        <v>27800</v>
      </c>
      <c r="H14460" t="s">
        <v>145</v>
      </c>
      <c r="J14460" t="s">
        <v>14</v>
      </c>
      <c r="K14460">
        <v>56</v>
      </c>
      <c r="L14460" t="s">
        <v>15</v>
      </c>
    </row>
    <row r="14461" spans="1:12">
      <c r="A14461" t="e">
        <f ca="1">E00251513050821</f>
        <v>#NAME?</v>
      </c>
      <c r="B14461">
        <v>457</v>
      </c>
      <c r="C14461" t="s">
        <v>137</v>
      </c>
      <c r="D14461" s="1">
        <v>42641</v>
      </c>
      <c r="F14461">
        <v>1</v>
      </c>
      <c r="G14461">
        <v>7291</v>
      </c>
      <c r="H14461" t="s">
        <v>163</v>
      </c>
      <c r="J14461" t="s">
        <v>14</v>
      </c>
      <c r="K14461">
        <v>56</v>
      </c>
      <c r="L14461" t="s">
        <v>15</v>
      </c>
    </row>
    <row r="14462" spans="1:12">
      <c r="A14462" t="e">
        <f ca="1">E00251514152121</f>
        <v>#NAME?</v>
      </c>
      <c r="B14462">
        <v>703</v>
      </c>
      <c r="C14462" t="s">
        <v>305</v>
      </c>
      <c r="D14462" s="1">
        <v>42585</v>
      </c>
      <c r="F14462">
        <v>6</v>
      </c>
      <c r="G14462">
        <v>4549</v>
      </c>
      <c r="H14462" t="s">
        <v>69</v>
      </c>
      <c r="J14462" t="s">
        <v>14</v>
      </c>
      <c r="K14462">
        <v>59</v>
      </c>
      <c r="L14462" t="s">
        <v>15</v>
      </c>
    </row>
    <row r="14463" spans="1:12">
      <c r="A14463" t="e">
        <f ca="1">E00251514152121</f>
        <v>#NAME?</v>
      </c>
      <c r="B14463">
        <v>703</v>
      </c>
      <c r="C14463" t="s">
        <v>305</v>
      </c>
      <c r="D14463" s="1">
        <v>42654</v>
      </c>
      <c r="F14463">
        <v>6</v>
      </c>
      <c r="G14463">
        <v>2724</v>
      </c>
      <c r="H14463" t="s">
        <v>73</v>
      </c>
      <c r="J14463" t="s">
        <v>14</v>
      </c>
      <c r="K14463">
        <v>59</v>
      </c>
      <c r="L14463" t="s">
        <v>15</v>
      </c>
    </row>
    <row r="14464" spans="1:12">
      <c r="A14464" t="e">
        <f ca="1">E00251532351021</f>
        <v>#NAME?</v>
      </c>
      <c r="B14464">
        <v>490</v>
      </c>
      <c r="C14464" t="s">
        <v>158</v>
      </c>
      <c r="D14464" s="1">
        <v>42235</v>
      </c>
      <c r="F14464">
        <v>3</v>
      </c>
      <c r="G14464">
        <v>4019</v>
      </c>
      <c r="H14464" t="s">
        <v>26</v>
      </c>
      <c r="J14464" t="s">
        <v>14</v>
      </c>
      <c r="K14464">
        <v>57</v>
      </c>
      <c r="L14464" t="s">
        <v>15</v>
      </c>
    </row>
    <row r="14465" spans="1:12">
      <c r="A14465" t="e">
        <f ca="1">E00251531497221</f>
        <v>#NAME?</v>
      </c>
      <c r="B14465">
        <v>1786</v>
      </c>
      <c r="C14465" t="s">
        <v>37</v>
      </c>
      <c r="D14465" s="1">
        <v>41753</v>
      </c>
      <c r="F14465">
        <v>1</v>
      </c>
      <c r="G14465">
        <v>4659</v>
      </c>
      <c r="H14465" t="s">
        <v>47</v>
      </c>
      <c r="J14465" t="s">
        <v>14</v>
      </c>
      <c r="K14465">
        <v>62</v>
      </c>
      <c r="L14465" t="s">
        <v>15</v>
      </c>
    </row>
    <row r="14466" spans="1:12">
      <c r="A14466" t="e">
        <f ca="1">E00251439638221</f>
        <v>#NAME?</v>
      </c>
      <c r="B14466">
        <v>7023</v>
      </c>
      <c r="C14466" t="s">
        <v>813</v>
      </c>
      <c r="D14466" s="1">
        <v>42043</v>
      </c>
      <c r="F14466">
        <v>1</v>
      </c>
      <c r="G14466">
        <v>78659</v>
      </c>
      <c r="H14466" t="s">
        <v>46</v>
      </c>
      <c r="I14466" t="s">
        <v>148</v>
      </c>
      <c r="J14466" t="s">
        <v>57</v>
      </c>
      <c r="K14466">
        <v>54</v>
      </c>
      <c r="L14466" t="s">
        <v>22</v>
      </c>
    </row>
    <row r="14467" spans="1:12">
      <c r="A14467" t="e">
        <f ca="1">E00251529118321</f>
        <v>#NAME?</v>
      </c>
      <c r="B14467">
        <v>161</v>
      </c>
      <c r="C14467" t="s">
        <v>349</v>
      </c>
      <c r="D14467" s="1">
        <v>43055</v>
      </c>
      <c r="F14467">
        <v>2</v>
      </c>
      <c r="G14467">
        <v>7862</v>
      </c>
      <c r="H14467" t="s">
        <v>27</v>
      </c>
      <c r="J14467" t="s">
        <v>14</v>
      </c>
      <c r="K14467">
        <v>64</v>
      </c>
      <c r="L14467" t="s">
        <v>22</v>
      </c>
    </row>
    <row r="14468" spans="1:12">
      <c r="A14468" t="e">
        <f ca="1">E00251514152121</f>
        <v>#NAME?</v>
      </c>
      <c r="B14468">
        <v>703</v>
      </c>
      <c r="C14468" t="s">
        <v>305</v>
      </c>
      <c r="D14468" s="1">
        <v>40968</v>
      </c>
      <c r="F14468">
        <v>4</v>
      </c>
      <c r="G14468">
        <v>3699</v>
      </c>
      <c r="H14468" t="s">
        <v>149</v>
      </c>
      <c r="J14468" t="s">
        <v>14</v>
      </c>
      <c r="K14468">
        <v>55</v>
      </c>
      <c r="L14468" t="s">
        <v>15</v>
      </c>
    </row>
    <row r="14469" spans="1:12">
      <c r="A14469" t="e">
        <f ca="1">E00251532489321</f>
        <v>#NAME?</v>
      </c>
      <c r="B14469">
        <v>336</v>
      </c>
      <c r="C14469" t="s">
        <v>901</v>
      </c>
      <c r="D14469" s="1">
        <v>42201</v>
      </c>
      <c r="F14469">
        <v>1</v>
      </c>
      <c r="G14469">
        <v>2449</v>
      </c>
      <c r="H14469" t="s">
        <v>53</v>
      </c>
      <c r="J14469" t="s">
        <v>14</v>
      </c>
      <c r="K14469">
        <v>41</v>
      </c>
      <c r="L14469" t="s">
        <v>15</v>
      </c>
    </row>
    <row r="14470" spans="1:12">
      <c r="A14470" t="e">
        <f ca="1">E00251716512621</f>
        <v>#NAME?</v>
      </c>
      <c r="B14470">
        <v>4547</v>
      </c>
      <c r="C14470" t="s">
        <v>818</v>
      </c>
      <c r="D14470" s="1">
        <v>42866</v>
      </c>
      <c r="F14470">
        <v>2</v>
      </c>
      <c r="G14470">
        <v>29690</v>
      </c>
      <c r="H14470" t="s">
        <v>52</v>
      </c>
      <c r="J14470" t="s">
        <v>14</v>
      </c>
      <c r="K14470">
        <v>43</v>
      </c>
      <c r="L14470" t="s">
        <v>15</v>
      </c>
    </row>
    <row r="14471" spans="1:12">
      <c r="A14471" t="e">
        <f ca="1">E00251616967621</f>
        <v>#NAME?</v>
      </c>
      <c r="B14471">
        <v>1786</v>
      </c>
      <c r="C14471" t="s">
        <v>37</v>
      </c>
      <c r="D14471" s="1">
        <v>42704</v>
      </c>
      <c r="F14471">
        <v>2</v>
      </c>
      <c r="G14471">
        <v>2689</v>
      </c>
      <c r="H14471" t="s">
        <v>255</v>
      </c>
      <c r="J14471" t="s">
        <v>14</v>
      </c>
      <c r="K14471">
        <v>50</v>
      </c>
      <c r="L14471" t="s">
        <v>15</v>
      </c>
    </row>
    <row r="14472" spans="1:12">
      <c r="A14472" t="e">
        <f ca="1">E00251513050821</f>
        <v>#NAME?</v>
      </c>
      <c r="B14472">
        <v>457</v>
      </c>
      <c r="C14472" t="s">
        <v>137</v>
      </c>
      <c r="D14472" s="1">
        <v>41451</v>
      </c>
      <c r="F14472">
        <v>1</v>
      </c>
      <c r="G14472">
        <v>2720</v>
      </c>
      <c r="H14472" t="s">
        <v>65</v>
      </c>
      <c r="J14472" t="s">
        <v>14</v>
      </c>
      <c r="K14472">
        <v>53</v>
      </c>
      <c r="L14472" t="s">
        <v>15</v>
      </c>
    </row>
    <row r="14473" spans="1:12">
      <c r="A14473" t="e">
        <f ca="1">E00251524964221</f>
        <v>#NAME?</v>
      </c>
      <c r="B14473">
        <v>460</v>
      </c>
      <c r="C14473" t="s">
        <v>711</v>
      </c>
      <c r="D14473" s="1">
        <v>41043</v>
      </c>
      <c r="F14473">
        <v>2</v>
      </c>
      <c r="G14473">
        <v>71536</v>
      </c>
      <c r="H14473" t="s">
        <v>70</v>
      </c>
      <c r="J14473" t="s">
        <v>14</v>
      </c>
      <c r="K14473">
        <v>38</v>
      </c>
      <c r="L14473" t="s">
        <v>15</v>
      </c>
    </row>
    <row r="14474" spans="1:12">
      <c r="A14474" t="e">
        <f ca="1">E00251439807421</f>
        <v>#NAME?</v>
      </c>
      <c r="B14474">
        <v>354</v>
      </c>
      <c r="C14474" t="s">
        <v>826</v>
      </c>
      <c r="D14474" s="1">
        <v>43027</v>
      </c>
      <c r="F14474">
        <v>1</v>
      </c>
      <c r="G14474">
        <v>7089</v>
      </c>
      <c r="H14474" t="s">
        <v>487</v>
      </c>
      <c r="J14474" t="s">
        <v>14</v>
      </c>
      <c r="K14474">
        <v>57</v>
      </c>
      <c r="L14474" t="s">
        <v>15</v>
      </c>
    </row>
    <row r="14475" spans="1:12">
      <c r="A14475" t="e">
        <f ca="1">E00251529064121</f>
        <v>#NAME?</v>
      </c>
      <c r="B14475">
        <v>291</v>
      </c>
      <c r="C14475" t="s">
        <v>160</v>
      </c>
      <c r="D14475" s="1">
        <v>42499</v>
      </c>
      <c r="F14475">
        <v>1</v>
      </c>
      <c r="G14475">
        <v>56210</v>
      </c>
      <c r="H14475" t="s">
        <v>212</v>
      </c>
      <c r="J14475" t="s">
        <v>14</v>
      </c>
      <c r="K14475">
        <v>55</v>
      </c>
      <c r="L14475" t="s">
        <v>15</v>
      </c>
    </row>
    <row r="14476" spans="1:12">
      <c r="A14476" t="e">
        <f ca="1">E00251429810321</f>
        <v>#NAME?</v>
      </c>
      <c r="B14476">
        <v>151</v>
      </c>
      <c r="C14476" t="s">
        <v>381</v>
      </c>
      <c r="D14476" s="1">
        <v>41127</v>
      </c>
      <c r="F14476">
        <v>1</v>
      </c>
      <c r="G14476">
        <v>25000</v>
      </c>
      <c r="H14476" t="s">
        <v>178</v>
      </c>
      <c r="J14476" t="s">
        <v>14</v>
      </c>
      <c r="K14476">
        <v>57</v>
      </c>
      <c r="L14476" t="s">
        <v>15</v>
      </c>
    </row>
    <row r="14477" spans="1:12">
      <c r="A14477" t="e">
        <f ca="1">E00251716551821</f>
        <v>#NAME?</v>
      </c>
      <c r="B14477">
        <v>502</v>
      </c>
      <c r="C14477" t="s">
        <v>172</v>
      </c>
      <c r="D14477" s="1">
        <v>41310</v>
      </c>
      <c r="F14477">
        <v>2</v>
      </c>
      <c r="G14477">
        <v>4019</v>
      </c>
      <c r="H14477" t="s">
        <v>26</v>
      </c>
      <c r="J14477" t="s">
        <v>14</v>
      </c>
      <c r="K14477">
        <v>43</v>
      </c>
      <c r="L14477" t="s">
        <v>15</v>
      </c>
    </row>
    <row r="14478" spans="1:12">
      <c r="A14478" t="e">
        <f ca="1">E00251616967621</f>
        <v>#NAME?</v>
      </c>
      <c r="B14478">
        <v>1786</v>
      </c>
      <c r="C14478" t="s">
        <v>37</v>
      </c>
      <c r="D14478" s="1">
        <v>42887</v>
      </c>
      <c r="F14478">
        <v>3</v>
      </c>
      <c r="G14478">
        <v>49300</v>
      </c>
      <c r="H14478" t="s">
        <v>228</v>
      </c>
      <c r="J14478" t="s">
        <v>14</v>
      </c>
      <c r="K14478">
        <v>51</v>
      </c>
      <c r="L14478" t="s">
        <v>15</v>
      </c>
    </row>
    <row r="14479" spans="1:12">
      <c r="A14479" t="e">
        <f ca="1">E00251528960921</f>
        <v>#NAME?</v>
      </c>
      <c r="B14479">
        <v>285</v>
      </c>
      <c r="C14479" t="s">
        <v>117</v>
      </c>
      <c r="D14479" s="1">
        <v>42408</v>
      </c>
      <c r="F14479">
        <v>1</v>
      </c>
      <c r="G14479">
        <v>8798</v>
      </c>
      <c r="H14479" t="s">
        <v>314</v>
      </c>
      <c r="J14479" t="s">
        <v>14</v>
      </c>
      <c r="K14479">
        <v>50</v>
      </c>
      <c r="L14479" t="s">
        <v>15</v>
      </c>
    </row>
    <row r="14480" spans="1:12">
      <c r="A14480" t="e">
        <f ca="1">E00251616870121</f>
        <v>#NAME?</v>
      </c>
      <c r="B14480">
        <v>701</v>
      </c>
      <c r="C14480" t="s">
        <v>72</v>
      </c>
      <c r="D14480" s="1">
        <v>41621</v>
      </c>
      <c r="F14480">
        <v>2</v>
      </c>
      <c r="G14480">
        <v>7273</v>
      </c>
      <c r="H14480" t="s">
        <v>543</v>
      </c>
      <c r="J14480" t="s">
        <v>14</v>
      </c>
      <c r="K14480">
        <v>51</v>
      </c>
      <c r="L14480" t="s">
        <v>15</v>
      </c>
    </row>
    <row r="14481" spans="1:12">
      <c r="A14481" t="e">
        <f ca="1">E00251439807421</f>
        <v>#NAME?</v>
      </c>
      <c r="B14481">
        <v>494</v>
      </c>
      <c r="C14481" t="s">
        <v>63</v>
      </c>
      <c r="D14481" s="1">
        <v>41116</v>
      </c>
      <c r="F14481">
        <v>2</v>
      </c>
      <c r="G14481">
        <v>25000</v>
      </c>
      <c r="H14481" t="s">
        <v>178</v>
      </c>
      <c r="J14481" t="s">
        <v>14</v>
      </c>
      <c r="K14481">
        <v>52</v>
      </c>
      <c r="L14481" t="s">
        <v>15</v>
      </c>
    </row>
    <row r="14482" spans="1:12">
      <c r="A14482" t="e">
        <f ca="1">E00251439807421</f>
        <v>#NAME?</v>
      </c>
      <c r="B14482">
        <v>494</v>
      </c>
      <c r="C14482" t="s">
        <v>63</v>
      </c>
      <c r="D14482" s="1">
        <v>41423</v>
      </c>
      <c r="F14482">
        <v>1</v>
      </c>
      <c r="G14482">
        <v>7243</v>
      </c>
      <c r="H14482" t="s">
        <v>42</v>
      </c>
      <c r="J14482" t="s">
        <v>14</v>
      </c>
      <c r="K14482">
        <v>53</v>
      </c>
      <c r="L14482" t="s">
        <v>15</v>
      </c>
    </row>
    <row r="14483" spans="1:12">
      <c r="A14483" t="e">
        <f ca="1">E00251439807421</f>
        <v>#NAME?</v>
      </c>
      <c r="B14483">
        <v>494</v>
      </c>
      <c r="C14483" t="s">
        <v>63</v>
      </c>
      <c r="D14483" s="1">
        <v>41423</v>
      </c>
      <c r="F14483">
        <v>2</v>
      </c>
      <c r="G14483">
        <v>25000</v>
      </c>
      <c r="H14483" t="s">
        <v>178</v>
      </c>
      <c r="J14483" t="s">
        <v>14</v>
      </c>
      <c r="K14483">
        <v>53</v>
      </c>
      <c r="L14483" t="s">
        <v>15</v>
      </c>
    </row>
    <row r="14484" spans="1:12">
      <c r="A14484" t="e">
        <f ca="1">E00251616870121</f>
        <v>#NAME?</v>
      </c>
      <c r="B14484">
        <v>701</v>
      </c>
      <c r="C14484" t="s">
        <v>72</v>
      </c>
      <c r="D14484" s="1">
        <v>42151</v>
      </c>
      <c r="F14484">
        <v>3</v>
      </c>
      <c r="G14484">
        <v>2724</v>
      </c>
      <c r="H14484" t="s">
        <v>73</v>
      </c>
      <c r="J14484" t="s">
        <v>14</v>
      </c>
      <c r="K14484">
        <v>53</v>
      </c>
      <c r="L14484" t="s">
        <v>15</v>
      </c>
    </row>
    <row r="14485" spans="1:12">
      <c r="A14485" t="e">
        <f ca="1">E00251524964221</f>
        <v>#NAME?</v>
      </c>
      <c r="B14485">
        <v>460</v>
      </c>
      <c r="C14485" t="s">
        <v>711</v>
      </c>
      <c r="D14485" s="1">
        <v>41043</v>
      </c>
      <c r="F14485">
        <v>1</v>
      </c>
      <c r="G14485">
        <v>7242</v>
      </c>
      <c r="H14485" t="s">
        <v>93</v>
      </c>
      <c r="J14485" t="s">
        <v>14</v>
      </c>
      <c r="K14485">
        <v>38</v>
      </c>
      <c r="L14485" t="s">
        <v>15</v>
      </c>
    </row>
    <row r="14486" spans="1:12">
      <c r="A14486" t="e">
        <f ca="1">E00251524964221</f>
        <v>#NAME?</v>
      </c>
      <c r="B14486">
        <v>460</v>
      </c>
      <c r="C14486" t="s">
        <v>711</v>
      </c>
      <c r="D14486" s="1">
        <v>41106</v>
      </c>
      <c r="F14486">
        <v>4</v>
      </c>
      <c r="G14486">
        <v>30000</v>
      </c>
      <c r="H14486" t="s">
        <v>144</v>
      </c>
      <c r="J14486" t="s">
        <v>14</v>
      </c>
      <c r="K14486">
        <v>38</v>
      </c>
      <c r="L14486" t="s">
        <v>15</v>
      </c>
    </row>
    <row r="14487" spans="1:12">
      <c r="A14487" t="e">
        <f ca="1">E00251524964221</f>
        <v>#NAME?</v>
      </c>
      <c r="B14487">
        <v>1273</v>
      </c>
      <c r="C14487" t="s">
        <v>28</v>
      </c>
      <c r="D14487" s="1">
        <v>42718</v>
      </c>
      <c r="F14487">
        <v>1</v>
      </c>
      <c r="G14487">
        <v>7806</v>
      </c>
      <c r="H14487" t="s">
        <v>184</v>
      </c>
      <c r="J14487" t="s">
        <v>14</v>
      </c>
      <c r="K14487">
        <v>43</v>
      </c>
      <c r="L14487" t="s">
        <v>22</v>
      </c>
    </row>
    <row r="14488" spans="1:12">
      <c r="A14488" t="e">
        <f ca="1">E00251439807421</f>
        <v>#NAME?</v>
      </c>
      <c r="B14488">
        <v>354</v>
      </c>
      <c r="C14488" t="s">
        <v>826</v>
      </c>
      <c r="D14488" s="1">
        <v>43028</v>
      </c>
      <c r="F14488">
        <v>2</v>
      </c>
      <c r="G14488">
        <v>27800</v>
      </c>
      <c r="H14488" t="s">
        <v>145</v>
      </c>
      <c r="J14488" t="s">
        <v>14</v>
      </c>
      <c r="K14488">
        <v>57</v>
      </c>
      <c r="L14488" t="s">
        <v>15</v>
      </c>
    </row>
    <row r="14489" spans="1:12">
      <c r="A14489" t="e">
        <f ca="1">E00251439807421</f>
        <v>#NAME?</v>
      </c>
      <c r="B14489">
        <v>494</v>
      </c>
      <c r="C14489" t="s">
        <v>63</v>
      </c>
      <c r="D14489" s="1">
        <v>40969</v>
      </c>
      <c r="F14489">
        <v>2</v>
      </c>
      <c r="G14489">
        <v>27800</v>
      </c>
      <c r="H14489" t="s">
        <v>145</v>
      </c>
      <c r="J14489" t="s">
        <v>14</v>
      </c>
      <c r="K14489">
        <v>51</v>
      </c>
      <c r="L14489" t="s">
        <v>15</v>
      </c>
    </row>
    <row r="14490" spans="1:12">
      <c r="A14490" t="e">
        <f ca="1">E00251429810321</f>
        <v>#NAME?</v>
      </c>
      <c r="B14490">
        <v>151</v>
      </c>
      <c r="C14490" t="s">
        <v>381</v>
      </c>
      <c r="D14490" s="1">
        <v>41599</v>
      </c>
      <c r="F14490">
        <v>2</v>
      </c>
      <c r="G14490">
        <v>4019</v>
      </c>
      <c r="H14490" t="s">
        <v>26</v>
      </c>
      <c r="J14490" t="s">
        <v>14</v>
      </c>
      <c r="K14490">
        <v>58</v>
      </c>
      <c r="L14490" t="s">
        <v>15</v>
      </c>
    </row>
    <row r="14491" spans="1:12">
      <c r="A14491" t="e">
        <f ca="1">E00251424849521</f>
        <v>#NAME?</v>
      </c>
      <c r="B14491">
        <v>122</v>
      </c>
      <c r="C14491" t="s">
        <v>522</v>
      </c>
      <c r="D14491" s="1">
        <v>42305</v>
      </c>
      <c r="F14491">
        <v>1</v>
      </c>
      <c r="G14491">
        <v>30000</v>
      </c>
      <c r="H14491" t="s">
        <v>144</v>
      </c>
      <c r="J14491" t="s">
        <v>14</v>
      </c>
      <c r="K14491">
        <v>51</v>
      </c>
      <c r="L14491" t="s">
        <v>15</v>
      </c>
    </row>
    <row r="14492" spans="1:12">
      <c r="A14492" t="e">
        <f ca="1">E00251616870121</f>
        <v>#NAME?</v>
      </c>
      <c r="B14492">
        <v>701</v>
      </c>
      <c r="C14492" t="s">
        <v>72</v>
      </c>
      <c r="D14492" s="1">
        <v>41200</v>
      </c>
      <c r="F14492">
        <v>4</v>
      </c>
      <c r="G14492">
        <v>3003</v>
      </c>
      <c r="H14492" t="s">
        <v>824</v>
      </c>
      <c r="J14492" t="s">
        <v>14</v>
      </c>
      <c r="K14492">
        <v>50</v>
      </c>
      <c r="L14492" t="s">
        <v>15</v>
      </c>
    </row>
    <row r="14493" spans="1:12">
      <c r="A14493" t="e">
        <f ca="1">E00251616870121</f>
        <v>#NAME?</v>
      </c>
      <c r="B14493">
        <v>701</v>
      </c>
      <c r="C14493" t="s">
        <v>72</v>
      </c>
      <c r="D14493" s="1">
        <v>42102</v>
      </c>
      <c r="F14493">
        <v>5</v>
      </c>
      <c r="G14493">
        <v>2599</v>
      </c>
      <c r="H14493" t="s">
        <v>238</v>
      </c>
      <c r="J14493" t="s">
        <v>14</v>
      </c>
      <c r="K14493">
        <v>53</v>
      </c>
      <c r="L14493" t="s">
        <v>15</v>
      </c>
    </row>
    <row r="14494" spans="1:12">
      <c r="A14494" t="e">
        <f ca="1">E00251616870121</f>
        <v>#NAME?</v>
      </c>
      <c r="B14494">
        <v>701</v>
      </c>
      <c r="C14494" t="s">
        <v>72</v>
      </c>
      <c r="D14494" s="1">
        <v>42268</v>
      </c>
      <c r="F14494">
        <v>5</v>
      </c>
      <c r="G14494">
        <v>7273</v>
      </c>
      <c r="H14494" t="s">
        <v>543</v>
      </c>
      <c r="J14494" t="s">
        <v>14</v>
      </c>
      <c r="K14494">
        <v>53</v>
      </c>
      <c r="L14494" t="s">
        <v>15</v>
      </c>
    </row>
    <row r="14495" spans="1:12">
      <c r="A14495" t="e">
        <f ca="1">E00251429661121</f>
        <v>#NAME?</v>
      </c>
      <c r="B14495">
        <v>199</v>
      </c>
      <c r="C14495" t="s">
        <v>681</v>
      </c>
      <c r="D14495" s="1">
        <v>42873</v>
      </c>
      <c r="F14495">
        <v>3</v>
      </c>
      <c r="G14495">
        <v>7906</v>
      </c>
      <c r="H14495" t="s">
        <v>173</v>
      </c>
      <c r="J14495" t="s">
        <v>14</v>
      </c>
      <c r="K14495">
        <v>65</v>
      </c>
      <c r="L14495" t="s">
        <v>22</v>
      </c>
    </row>
    <row r="14496" spans="1:12">
      <c r="A14496" t="e">
        <f ca="1">E00251616870121</f>
        <v>#NAME?</v>
      </c>
      <c r="B14496">
        <v>701</v>
      </c>
      <c r="C14496" t="s">
        <v>72</v>
      </c>
      <c r="D14496" s="1">
        <v>42690</v>
      </c>
      <c r="F14496">
        <v>5</v>
      </c>
      <c r="G14496">
        <v>7273</v>
      </c>
      <c r="H14496" t="s">
        <v>543</v>
      </c>
      <c r="J14496" t="s">
        <v>14</v>
      </c>
      <c r="K14496">
        <v>54</v>
      </c>
      <c r="L14496" t="s">
        <v>15</v>
      </c>
    </row>
    <row r="14497" spans="1:12">
      <c r="A14497" t="e">
        <f ca="1">E00251616870121</f>
        <v>#NAME?</v>
      </c>
      <c r="B14497">
        <v>701</v>
      </c>
      <c r="C14497" t="s">
        <v>72</v>
      </c>
      <c r="D14497" s="1">
        <v>42723</v>
      </c>
      <c r="F14497">
        <v>3</v>
      </c>
      <c r="G14497">
        <v>2599</v>
      </c>
      <c r="H14497" t="s">
        <v>238</v>
      </c>
      <c r="J14497" t="s">
        <v>14</v>
      </c>
      <c r="K14497">
        <v>54</v>
      </c>
      <c r="L14497" t="s">
        <v>15</v>
      </c>
    </row>
    <row r="14498" spans="1:12">
      <c r="A14498" t="e">
        <f ca="1">E00251616870121</f>
        <v>#NAME?</v>
      </c>
      <c r="B14498">
        <v>701</v>
      </c>
      <c r="C14498" t="s">
        <v>72</v>
      </c>
      <c r="D14498" s="1">
        <v>42734</v>
      </c>
      <c r="F14498">
        <v>3</v>
      </c>
      <c r="G14498">
        <v>2599</v>
      </c>
      <c r="H14498" t="s">
        <v>238</v>
      </c>
      <c r="J14498" t="s">
        <v>14</v>
      </c>
      <c r="K14498">
        <v>54</v>
      </c>
      <c r="L14498" t="s">
        <v>15</v>
      </c>
    </row>
    <row r="14499" spans="1:12">
      <c r="A14499" t="e">
        <f ca="1">E00251439807421</f>
        <v>#NAME?</v>
      </c>
      <c r="B14499">
        <v>494</v>
      </c>
      <c r="C14499" t="s">
        <v>63</v>
      </c>
      <c r="D14499" s="1">
        <v>41592</v>
      </c>
      <c r="F14499">
        <v>1</v>
      </c>
      <c r="G14499">
        <v>78650</v>
      </c>
      <c r="H14499" t="s">
        <v>414</v>
      </c>
      <c r="J14499" t="s">
        <v>14</v>
      </c>
      <c r="K14499">
        <v>53</v>
      </c>
      <c r="L14499" t="s">
        <v>22</v>
      </c>
    </row>
    <row r="14500" spans="1:12">
      <c r="A14500" t="e">
        <f ca="1">E00251616870121</f>
        <v>#NAME?</v>
      </c>
      <c r="B14500">
        <v>701</v>
      </c>
      <c r="C14500" t="s">
        <v>72</v>
      </c>
      <c r="D14500" s="1">
        <v>42438</v>
      </c>
      <c r="F14500">
        <v>3</v>
      </c>
      <c r="G14500">
        <v>2724</v>
      </c>
      <c r="H14500" t="s">
        <v>73</v>
      </c>
      <c r="J14500" t="s">
        <v>14</v>
      </c>
      <c r="K14500">
        <v>53</v>
      </c>
      <c r="L14500" t="s">
        <v>15</v>
      </c>
    </row>
    <row r="14501" spans="1:12">
      <c r="A14501" t="e">
        <f ca="1">E00251429661121</f>
        <v>#NAME?</v>
      </c>
      <c r="B14501">
        <v>199</v>
      </c>
      <c r="C14501" t="s">
        <v>681</v>
      </c>
      <c r="D14501" s="1">
        <v>40968</v>
      </c>
      <c r="F14501">
        <v>1</v>
      </c>
      <c r="G14501">
        <v>3804</v>
      </c>
      <c r="H14501" t="s">
        <v>71</v>
      </c>
      <c r="J14501" t="s">
        <v>14</v>
      </c>
      <c r="K14501">
        <v>60</v>
      </c>
      <c r="L14501" t="s">
        <v>15</v>
      </c>
    </row>
    <row r="14502" spans="1:12">
      <c r="A14502" t="e">
        <f ca="1">E00251528624321</f>
        <v>#NAME?</v>
      </c>
      <c r="B14502">
        <v>291</v>
      </c>
      <c r="C14502" t="s">
        <v>160</v>
      </c>
      <c r="D14502" s="1">
        <v>42530</v>
      </c>
      <c r="F14502">
        <v>1</v>
      </c>
      <c r="G14502">
        <v>8798</v>
      </c>
      <c r="H14502" t="s">
        <v>314</v>
      </c>
      <c r="J14502" t="s">
        <v>14</v>
      </c>
      <c r="K14502">
        <v>51</v>
      </c>
      <c r="L14502" t="s">
        <v>15</v>
      </c>
    </row>
    <row r="14503" spans="1:12">
      <c r="A14503" t="e">
        <f ca="1">E00251427592621</f>
        <v>#NAME?</v>
      </c>
      <c r="B14503">
        <v>10</v>
      </c>
      <c r="C14503" t="s">
        <v>18</v>
      </c>
      <c r="D14503" s="1">
        <v>41550</v>
      </c>
      <c r="F14503">
        <v>1</v>
      </c>
      <c r="G14503">
        <v>27800</v>
      </c>
      <c r="H14503" t="s">
        <v>145</v>
      </c>
      <c r="J14503" t="s">
        <v>14</v>
      </c>
      <c r="K14503">
        <v>44</v>
      </c>
      <c r="L14503" t="s">
        <v>15</v>
      </c>
    </row>
    <row r="14504" spans="1:12">
      <c r="A14504" t="e">
        <f ca="1">E00251430091421</f>
        <v>#NAME?</v>
      </c>
      <c r="B14504">
        <v>467</v>
      </c>
      <c r="C14504" t="s">
        <v>232</v>
      </c>
      <c r="D14504" s="1">
        <v>42558</v>
      </c>
      <c r="F14504">
        <v>1</v>
      </c>
      <c r="G14504">
        <v>4019</v>
      </c>
      <c r="H14504" t="s">
        <v>26</v>
      </c>
      <c r="J14504" t="s">
        <v>14</v>
      </c>
      <c r="K14504">
        <v>64</v>
      </c>
      <c r="L14504" t="s">
        <v>15</v>
      </c>
    </row>
    <row r="14505" spans="1:12">
      <c r="A14505" t="e">
        <f ca="1">E00251430091421</f>
        <v>#NAME?</v>
      </c>
      <c r="B14505">
        <v>467</v>
      </c>
      <c r="C14505" t="s">
        <v>232</v>
      </c>
      <c r="D14505" s="1">
        <v>42706</v>
      </c>
      <c r="F14505">
        <v>4</v>
      </c>
      <c r="G14505">
        <v>4019</v>
      </c>
      <c r="H14505" t="s">
        <v>26</v>
      </c>
      <c r="J14505" t="s">
        <v>14</v>
      </c>
      <c r="K14505">
        <v>65</v>
      </c>
      <c r="L14505" t="s">
        <v>15</v>
      </c>
    </row>
    <row r="14506" spans="1:12">
      <c r="A14506" t="e">
        <f ca="1">E00251427592621</f>
        <v>#NAME?</v>
      </c>
      <c r="B14506">
        <v>10</v>
      </c>
      <c r="C14506" t="s">
        <v>18</v>
      </c>
      <c r="D14506" s="1">
        <v>41768</v>
      </c>
      <c r="F14506">
        <v>1</v>
      </c>
      <c r="G14506">
        <v>27800</v>
      </c>
      <c r="H14506" t="s">
        <v>145</v>
      </c>
      <c r="J14506" t="s">
        <v>14</v>
      </c>
      <c r="K14506">
        <v>44</v>
      </c>
      <c r="L14506" t="s">
        <v>15</v>
      </c>
    </row>
    <row r="14507" spans="1:12">
      <c r="A14507" t="e">
        <f ca="1">E00251532508321</f>
        <v>#NAME?</v>
      </c>
      <c r="B14507">
        <v>7208</v>
      </c>
      <c r="C14507" t="s">
        <v>625</v>
      </c>
      <c r="D14507" s="1">
        <v>42770</v>
      </c>
      <c r="F14507">
        <v>1</v>
      </c>
      <c r="G14507">
        <v>7862</v>
      </c>
      <c r="H14507" t="s">
        <v>27</v>
      </c>
      <c r="J14507" t="s">
        <v>14</v>
      </c>
      <c r="K14507">
        <v>56</v>
      </c>
      <c r="L14507" t="s">
        <v>22</v>
      </c>
    </row>
    <row r="14508" spans="1:12">
      <c r="A14508" t="e">
        <f ca="1">E00251528053221</f>
        <v>#NAME?</v>
      </c>
      <c r="B14508">
        <v>66</v>
      </c>
      <c r="C14508" t="s">
        <v>134</v>
      </c>
      <c r="D14508" s="1">
        <v>42670</v>
      </c>
      <c r="F14508">
        <v>2</v>
      </c>
      <c r="G14508">
        <v>2149</v>
      </c>
      <c r="H14508" t="s">
        <v>484</v>
      </c>
      <c r="J14508" t="s">
        <v>14</v>
      </c>
      <c r="K14508">
        <v>56</v>
      </c>
      <c r="L14508" t="s">
        <v>15</v>
      </c>
    </row>
    <row r="14509" spans="1:12">
      <c r="A14509" t="e">
        <f ca="1">E00251616870121</f>
        <v>#NAME?</v>
      </c>
      <c r="B14509">
        <v>701</v>
      </c>
      <c r="C14509" t="s">
        <v>72</v>
      </c>
      <c r="D14509" s="1">
        <v>42768</v>
      </c>
      <c r="F14509">
        <v>1</v>
      </c>
      <c r="G14509">
        <v>78841</v>
      </c>
      <c r="H14509" t="s">
        <v>1361</v>
      </c>
      <c r="J14509" t="s">
        <v>14</v>
      </c>
      <c r="K14509">
        <v>54</v>
      </c>
      <c r="L14509" t="s">
        <v>22</v>
      </c>
    </row>
    <row r="14510" spans="1:12">
      <c r="A14510" t="e">
        <f ca="1">E00251616870121</f>
        <v>#NAME?</v>
      </c>
      <c r="B14510">
        <v>701</v>
      </c>
      <c r="C14510" t="s">
        <v>72</v>
      </c>
      <c r="D14510" s="1">
        <v>42870</v>
      </c>
      <c r="F14510">
        <v>5</v>
      </c>
      <c r="G14510">
        <v>6262</v>
      </c>
      <c r="H14510" t="s">
        <v>590</v>
      </c>
      <c r="J14510" t="s">
        <v>14</v>
      </c>
      <c r="K14510">
        <v>55</v>
      </c>
      <c r="L14510" t="s">
        <v>15</v>
      </c>
    </row>
    <row r="14511" spans="1:12">
      <c r="A14511" t="e">
        <f ca="1">E00251429661121</f>
        <v>#NAME?</v>
      </c>
      <c r="B14511">
        <v>199</v>
      </c>
      <c r="C14511" t="s">
        <v>681</v>
      </c>
      <c r="D14511" s="1">
        <v>41481</v>
      </c>
      <c r="F14511">
        <v>1</v>
      </c>
      <c r="G14511">
        <v>8798</v>
      </c>
      <c r="H14511" t="s">
        <v>314</v>
      </c>
      <c r="J14511" t="s">
        <v>14</v>
      </c>
      <c r="K14511">
        <v>61</v>
      </c>
      <c r="L14511" t="s">
        <v>15</v>
      </c>
    </row>
    <row r="14512" spans="1:12">
      <c r="A14512" t="e">
        <f ca="1">E00251439807421</f>
        <v>#NAME?</v>
      </c>
      <c r="B14512">
        <v>494</v>
      </c>
      <c r="C14512" t="s">
        <v>63</v>
      </c>
      <c r="D14512" s="1">
        <v>41796</v>
      </c>
      <c r="F14512">
        <v>1</v>
      </c>
      <c r="G14512">
        <v>4019</v>
      </c>
      <c r="H14512" t="s">
        <v>26</v>
      </c>
      <c r="J14512" t="s">
        <v>14</v>
      </c>
      <c r="K14512">
        <v>54</v>
      </c>
      <c r="L14512" t="s">
        <v>15</v>
      </c>
    </row>
    <row r="14513" spans="1:12">
      <c r="A14513" t="e">
        <f ca="1">E00251429696221</f>
        <v>#NAME?</v>
      </c>
      <c r="B14513">
        <v>199</v>
      </c>
      <c r="C14513" t="s">
        <v>681</v>
      </c>
      <c r="D14513" s="1">
        <v>41915</v>
      </c>
      <c r="F14513">
        <v>1</v>
      </c>
      <c r="G14513">
        <v>7900</v>
      </c>
      <c r="H14513" t="s">
        <v>797</v>
      </c>
      <c r="J14513" t="s">
        <v>14</v>
      </c>
      <c r="K14513">
        <v>65</v>
      </c>
      <c r="L14513" t="s">
        <v>22</v>
      </c>
    </row>
    <row r="14514" spans="1:12">
      <c r="A14514" t="e">
        <f ca="1">E00251429696221</f>
        <v>#NAME?</v>
      </c>
      <c r="B14514">
        <v>199</v>
      </c>
      <c r="C14514" t="s">
        <v>681</v>
      </c>
      <c r="D14514" s="1">
        <v>42612</v>
      </c>
      <c r="F14514">
        <v>3</v>
      </c>
      <c r="G14514">
        <v>5198</v>
      </c>
      <c r="H14514" t="s">
        <v>200</v>
      </c>
      <c r="J14514" t="s">
        <v>14</v>
      </c>
      <c r="K14514">
        <v>67</v>
      </c>
      <c r="L14514" t="s">
        <v>15</v>
      </c>
    </row>
    <row r="14515" spans="1:12">
      <c r="A14515" t="e">
        <f ca="1">E00251528053221</f>
        <v>#NAME?</v>
      </c>
      <c r="B14515">
        <v>66</v>
      </c>
      <c r="C14515" t="s">
        <v>134</v>
      </c>
      <c r="D14515" s="1">
        <v>42887</v>
      </c>
      <c r="F14515">
        <v>2</v>
      </c>
      <c r="G14515">
        <v>3051</v>
      </c>
      <c r="H14515" t="s">
        <v>13</v>
      </c>
      <c r="J14515" t="s">
        <v>14</v>
      </c>
      <c r="K14515">
        <v>57</v>
      </c>
      <c r="L14515" t="s">
        <v>15</v>
      </c>
    </row>
    <row r="14516" spans="1:12">
      <c r="A14516" t="e">
        <f ca="1">E00251616870121</f>
        <v>#NAME?</v>
      </c>
      <c r="B14516">
        <v>744</v>
      </c>
      <c r="C14516" t="s">
        <v>308</v>
      </c>
      <c r="D14516" s="1">
        <v>42402</v>
      </c>
      <c r="F14516">
        <v>1</v>
      </c>
      <c r="G14516">
        <v>9779</v>
      </c>
      <c r="H14516" t="s">
        <v>1362</v>
      </c>
      <c r="I14516" t="s">
        <v>56</v>
      </c>
      <c r="J14516" t="s">
        <v>57</v>
      </c>
      <c r="K14516">
        <v>53</v>
      </c>
      <c r="L14516" t="s">
        <v>15</v>
      </c>
    </row>
    <row r="14517" spans="1:12">
      <c r="A14517" t="e">
        <f ca="1">E00251429810321</f>
        <v>#NAME?</v>
      </c>
      <c r="B14517">
        <v>151</v>
      </c>
      <c r="C14517" t="s">
        <v>381</v>
      </c>
      <c r="D14517" s="1">
        <v>42278</v>
      </c>
      <c r="F14517">
        <v>1</v>
      </c>
      <c r="G14517">
        <v>25000</v>
      </c>
      <c r="H14517" t="s">
        <v>178</v>
      </c>
      <c r="J14517" t="s">
        <v>14</v>
      </c>
      <c r="K14517">
        <v>60</v>
      </c>
      <c r="L14517" t="s">
        <v>15</v>
      </c>
    </row>
    <row r="14518" spans="1:12">
      <c r="A14518" t="e">
        <f ca="1">E00251429810321</f>
        <v>#NAME?</v>
      </c>
      <c r="B14518">
        <v>151</v>
      </c>
      <c r="C14518" t="s">
        <v>381</v>
      </c>
      <c r="D14518" s="1">
        <v>42894</v>
      </c>
      <c r="F14518">
        <v>2</v>
      </c>
      <c r="G14518">
        <v>25000</v>
      </c>
      <c r="H14518" t="s">
        <v>178</v>
      </c>
      <c r="J14518" t="s">
        <v>14</v>
      </c>
      <c r="K14518">
        <v>61</v>
      </c>
      <c r="L14518" t="s">
        <v>15</v>
      </c>
    </row>
    <row r="14519" spans="1:12">
      <c r="A14519" t="e">
        <f ca="1">E00251616967621</f>
        <v>#NAME?</v>
      </c>
      <c r="B14519">
        <v>1786</v>
      </c>
      <c r="C14519" t="s">
        <v>37</v>
      </c>
      <c r="D14519" s="1">
        <v>42664</v>
      </c>
      <c r="F14519">
        <v>1</v>
      </c>
      <c r="G14519">
        <v>49300</v>
      </c>
      <c r="H14519" t="s">
        <v>228</v>
      </c>
      <c r="J14519" t="s">
        <v>14</v>
      </c>
      <c r="K14519">
        <v>50</v>
      </c>
      <c r="L14519" t="s">
        <v>15</v>
      </c>
    </row>
    <row r="14520" spans="1:12">
      <c r="A14520" t="e">
        <f ca="1">E00251616870121</f>
        <v>#NAME?</v>
      </c>
      <c r="B14520">
        <v>701</v>
      </c>
      <c r="C14520" t="s">
        <v>72</v>
      </c>
      <c r="D14520" s="1">
        <v>42928</v>
      </c>
      <c r="F14520">
        <v>4</v>
      </c>
      <c r="G14520">
        <v>49390</v>
      </c>
      <c r="H14520" t="s">
        <v>59</v>
      </c>
      <c r="J14520" t="s">
        <v>14</v>
      </c>
      <c r="K14520">
        <v>55</v>
      </c>
      <c r="L14520" t="s">
        <v>15</v>
      </c>
    </row>
    <row r="14521" spans="1:12">
      <c r="A14521" t="e">
        <f ca="1">E00251616870121</f>
        <v>#NAME?</v>
      </c>
      <c r="B14521">
        <v>702</v>
      </c>
      <c r="C14521" t="s">
        <v>293</v>
      </c>
      <c r="D14521" s="1">
        <v>41617</v>
      </c>
      <c r="F14521">
        <v>1</v>
      </c>
      <c r="G14521">
        <v>3899</v>
      </c>
      <c r="H14521" t="s">
        <v>264</v>
      </c>
      <c r="J14521" t="s">
        <v>14</v>
      </c>
      <c r="K14521">
        <v>51</v>
      </c>
      <c r="L14521" t="s">
        <v>15</v>
      </c>
    </row>
    <row r="14522" spans="1:12">
      <c r="A14522" t="e">
        <f ca="1">E00251529064121</f>
        <v>#NAME?</v>
      </c>
      <c r="B14522">
        <v>291</v>
      </c>
      <c r="C14522" t="s">
        <v>160</v>
      </c>
      <c r="D14522" s="1">
        <v>40987</v>
      </c>
      <c r="F14522">
        <v>1</v>
      </c>
      <c r="G14522">
        <v>93</v>
      </c>
      <c r="H14522" t="s">
        <v>29</v>
      </c>
      <c r="J14522" t="s">
        <v>14</v>
      </c>
      <c r="K14522">
        <v>51</v>
      </c>
      <c r="L14522" t="s">
        <v>15</v>
      </c>
    </row>
    <row r="14523" spans="1:12">
      <c r="A14523" t="e">
        <f ca="1">E00251429696221</f>
        <v>#NAME?</v>
      </c>
      <c r="B14523">
        <v>199</v>
      </c>
      <c r="C14523" t="s">
        <v>681</v>
      </c>
      <c r="D14523" s="1">
        <v>42752</v>
      </c>
      <c r="F14523">
        <v>1</v>
      </c>
      <c r="G14523">
        <v>8472</v>
      </c>
      <c r="H14523" t="s">
        <v>1363</v>
      </c>
      <c r="J14523" t="s">
        <v>14</v>
      </c>
      <c r="K14523">
        <v>67</v>
      </c>
      <c r="L14523" t="s">
        <v>15</v>
      </c>
    </row>
    <row r="14524" spans="1:12">
      <c r="A14524" t="e">
        <f ca="1">E00251429696221</f>
        <v>#NAME?</v>
      </c>
      <c r="B14524">
        <v>725</v>
      </c>
      <c r="C14524" t="s">
        <v>550</v>
      </c>
      <c r="D14524" s="1">
        <v>42385</v>
      </c>
      <c r="E14524">
        <v>0</v>
      </c>
      <c r="F14524">
        <v>1</v>
      </c>
      <c r="G14524">
        <v>38119</v>
      </c>
      <c r="H14524" t="s">
        <v>1364</v>
      </c>
      <c r="J14524" t="s">
        <v>34</v>
      </c>
      <c r="K14524">
        <v>66</v>
      </c>
      <c r="L14524" t="s">
        <v>15</v>
      </c>
    </row>
    <row r="14525" spans="1:12">
      <c r="A14525" t="e">
        <f ca="1">E00251439638221</f>
        <v>#NAME?</v>
      </c>
      <c r="B14525">
        <v>4374</v>
      </c>
      <c r="C14525" t="s">
        <v>898</v>
      </c>
      <c r="D14525" s="1">
        <v>41772</v>
      </c>
      <c r="F14525">
        <v>1</v>
      </c>
      <c r="G14525">
        <v>2720</v>
      </c>
      <c r="H14525" t="s">
        <v>65</v>
      </c>
      <c r="J14525" t="s">
        <v>14</v>
      </c>
      <c r="K14525">
        <v>54</v>
      </c>
      <c r="L14525" t="s">
        <v>15</v>
      </c>
    </row>
    <row r="14526" spans="1:12">
      <c r="A14526" t="e">
        <f ca="1">E00251439807421</f>
        <v>#NAME?</v>
      </c>
      <c r="B14526">
        <v>354</v>
      </c>
      <c r="C14526" t="s">
        <v>826</v>
      </c>
      <c r="D14526" s="1">
        <v>41988</v>
      </c>
      <c r="F14526">
        <v>2</v>
      </c>
      <c r="G14526">
        <v>25000</v>
      </c>
      <c r="H14526" t="s">
        <v>178</v>
      </c>
      <c r="J14526" t="s">
        <v>14</v>
      </c>
      <c r="K14526">
        <v>54</v>
      </c>
      <c r="L14526" t="s">
        <v>15</v>
      </c>
    </row>
    <row r="14527" spans="1:12">
      <c r="A14527" t="e">
        <f ca="1">E00251439807421</f>
        <v>#NAME?</v>
      </c>
      <c r="B14527">
        <v>354</v>
      </c>
      <c r="C14527" t="s">
        <v>826</v>
      </c>
      <c r="D14527" s="1">
        <v>42318</v>
      </c>
      <c r="F14527">
        <v>5</v>
      </c>
      <c r="G14527">
        <v>53081</v>
      </c>
      <c r="H14527" t="s">
        <v>456</v>
      </c>
      <c r="J14527" t="s">
        <v>14</v>
      </c>
      <c r="K14527">
        <v>55</v>
      </c>
      <c r="L14527" t="s">
        <v>15</v>
      </c>
    </row>
    <row r="14528" spans="1:12">
      <c r="A14528" t="e">
        <f ca="1">E00251439807421</f>
        <v>#NAME?</v>
      </c>
      <c r="B14528">
        <v>354</v>
      </c>
      <c r="C14528" t="s">
        <v>826</v>
      </c>
      <c r="D14528" s="1">
        <v>42355</v>
      </c>
      <c r="F14528">
        <v>1</v>
      </c>
      <c r="G14528">
        <v>4019</v>
      </c>
      <c r="H14528" t="s">
        <v>26</v>
      </c>
      <c r="J14528" t="s">
        <v>14</v>
      </c>
      <c r="K14528">
        <v>55</v>
      </c>
      <c r="L14528" t="s">
        <v>15</v>
      </c>
    </row>
    <row r="14529" spans="1:12">
      <c r="A14529" t="e">
        <f ca="1">E00251439807421</f>
        <v>#NAME?</v>
      </c>
      <c r="B14529">
        <v>354</v>
      </c>
      <c r="C14529" t="s">
        <v>826</v>
      </c>
      <c r="D14529" s="1">
        <v>42585</v>
      </c>
      <c r="F14529">
        <v>2</v>
      </c>
      <c r="G14529">
        <v>4019</v>
      </c>
      <c r="H14529" t="s">
        <v>26</v>
      </c>
      <c r="J14529" t="s">
        <v>14</v>
      </c>
      <c r="K14529">
        <v>56</v>
      </c>
      <c r="L14529" t="s">
        <v>15</v>
      </c>
    </row>
    <row r="14530" spans="1:12">
      <c r="A14530" t="e">
        <f ca="1">E00251439807421</f>
        <v>#NAME?</v>
      </c>
      <c r="B14530">
        <v>354</v>
      </c>
      <c r="C14530" t="s">
        <v>826</v>
      </c>
      <c r="D14530" s="1">
        <v>42634</v>
      </c>
      <c r="F14530">
        <v>1</v>
      </c>
      <c r="G14530">
        <v>25000</v>
      </c>
      <c r="H14530" t="s">
        <v>178</v>
      </c>
      <c r="J14530" t="s">
        <v>14</v>
      </c>
      <c r="K14530">
        <v>56</v>
      </c>
      <c r="L14530" t="s">
        <v>15</v>
      </c>
    </row>
    <row r="14531" spans="1:12">
      <c r="A14531" t="e">
        <f ca="1">E00251716551821</f>
        <v>#NAME?</v>
      </c>
      <c r="B14531">
        <v>7504</v>
      </c>
      <c r="C14531" t="s">
        <v>162</v>
      </c>
      <c r="D14531" s="1">
        <v>43062</v>
      </c>
      <c r="F14531">
        <v>5</v>
      </c>
      <c r="G14531">
        <v>29620</v>
      </c>
      <c r="H14531" t="s">
        <v>460</v>
      </c>
      <c r="J14531" t="s">
        <v>14</v>
      </c>
      <c r="K14531">
        <v>48</v>
      </c>
      <c r="L14531" t="s">
        <v>15</v>
      </c>
    </row>
    <row r="14532" spans="1:12">
      <c r="A14532" t="e">
        <f ca="1">E00251439807421</f>
        <v>#NAME?</v>
      </c>
      <c r="B14532">
        <v>908</v>
      </c>
      <c r="C14532" t="s">
        <v>831</v>
      </c>
      <c r="D14532" s="1">
        <v>42403</v>
      </c>
      <c r="F14532">
        <v>4</v>
      </c>
      <c r="G14532">
        <v>4019</v>
      </c>
      <c r="H14532" t="s">
        <v>26</v>
      </c>
      <c r="I14532" t="s">
        <v>56</v>
      </c>
      <c r="J14532" t="s">
        <v>57</v>
      </c>
      <c r="K14532">
        <v>55</v>
      </c>
      <c r="L14532" t="s">
        <v>15</v>
      </c>
    </row>
    <row r="14533" spans="1:12">
      <c r="A14533" t="e">
        <f ca="1">E00251430091421</f>
        <v>#NAME?</v>
      </c>
      <c r="B14533">
        <v>467</v>
      </c>
      <c r="C14533" t="s">
        <v>232</v>
      </c>
      <c r="D14533" s="1">
        <v>41669</v>
      </c>
      <c r="F14533">
        <v>3</v>
      </c>
      <c r="G14533">
        <v>3051</v>
      </c>
      <c r="H14533" t="s">
        <v>13</v>
      </c>
      <c r="J14533" t="s">
        <v>14</v>
      </c>
      <c r="K14533">
        <v>62</v>
      </c>
      <c r="L14533" t="s">
        <v>15</v>
      </c>
    </row>
    <row r="14534" spans="1:12">
      <c r="A14534" t="e">
        <f ca="1">E00251626568221</f>
        <v>#NAME?</v>
      </c>
      <c r="B14534">
        <v>695</v>
      </c>
      <c r="C14534" t="s">
        <v>257</v>
      </c>
      <c r="D14534" s="1">
        <v>42317</v>
      </c>
      <c r="F14534">
        <v>1</v>
      </c>
      <c r="G14534">
        <v>6929</v>
      </c>
      <c r="H14534" t="s">
        <v>36</v>
      </c>
      <c r="J14534" t="s">
        <v>14</v>
      </c>
      <c r="K14534">
        <v>56</v>
      </c>
      <c r="L14534" t="s">
        <v>15</v>
      </c>
    </row>
    <row r="14535" spans="1:12">
      <c r="A14535" t="e">
        <f ca="1">E00251528053221</f>
        <v>#NAME?</v>
      </c>
      <c r="B14535">
        <v>66</v>
      </c>
      <c r="C14535" t="s">
        <v>134</v>
      </c>
      <c r="D14535" s="1">
        <v>42774</v>
      </c>
      <c r="F14535">
        <v>3</v>
      </c>
      <c r="G14535">
        <v>7831</v>
      </c>
      <c r="H14535" t="s">
        <v>274</v>
      </c>
      <c r="J14535" t="s">
        <v>14</v>
      </c>
      <c r="K14535">
        <v>56</v>
      </c>
      <c r="L14535" t="s">
        <v>22</v>
      </c>
    </row>
    <row r="14536" spans="1:12">
      <c r="A14536" t="e">
        <f ca="1">E00251715553221</f>
        <v>#NAME?</v>
      </c>
      <c r="B14536">
        <v>48</v>
      </c>
      <c r="C14536" t="s">
        <v>249</v>
      </c>
      <c r="D14536" s="1">
        <v>42965</v>
      </c>
      <c r="F14536">
        <v>5</v>
      </c>
      <c r="G14536">
        <v>84500</v>
      </c>
      <c r="H14536" t="s">
        <v>511</v>
      </c>
      <c r="J14536" t="s">
        <v>14</v>
      </c>
      <c r="K14536">
        <v>46</v>
      </c>
      <c r="L14536" t="s">
        <v>15</v>
      </c>
    </row>
    <row r="14537" spans="1:12">
      <c r="A14537" t="e">
        <f ca="1">E00251429696221</f>
        <v>#NAME?</v>
      </c>
      <c r="B14537">
        <v>199</v>
      </c>
      <c r="C14537" t="s">
        <v>681</v>
      </c>
      <c r="D14537" s="1">
        <v>41323</v>
      </c>
      <c r="F14537">
        <v>1</v>
      </c>
      <c r="G14537">
        <v>45981</v>
      </c>
      <c r="H14537" t="s">
        <v>917</v>
      </c>
      <c r="J14537" t="s">
        <v>14</v>
      </c>
      <c r="K14537">
        <v>63</v>
      </c>
      <c r="L14537" t="s">
        <v>15</v>
      </c>
    </row>
    <row r="14538" spans="1:12">
      <c r="A14538" t="e">
        <f ca="1">E00251532489321</f>
        <v>#NAME?</v>
      </c>
      <c r="B14538">
        <v>336</v>
      </c>
      <c r="C14538" t="s">
        <v>901</v>
      </c>
      <c r="D14538" s="1">
        <v>42779</v>
      </c>
      <c r="F14538">
        <v>1</v>
      </c>
      <c r="G14538">
        <v>61689</v>
      </c>
      <c r="H14538" t="s">
        <v>677</v>
      </c>
      <c r="J14538" t="s">
        <v>14</v>
      </c>
      <c r="K14538">
        <v>42</v>
      </c>
      <c r="L14538" t="s">
        <v>15</v>
      </c>
    </row>
    <row r="14539" spans="1:12">
      <c r="A14539" t="e">
        <f ca="1">E00251616870121</f>
        <v>#NAME?</v>
      </c>
      <c r="B14539">
        <v>701</v>
      </c>
      <c r="C14539" t="s">
        <v>72</v>
      </c>
      <c r="D14539" s="1">
        <v>41404</v>
      </c>
      <c r="F14539">
        <v>6</v>
      </c>
      <c r="G14539">
        <v>4779</v>
      </c>
      <c r="H14539" t="s">
        <v>231</v>
      </c>
      <c r="J14539" t="s">
        <v>14</v>
      </c>
      <c r="K14539">
        <v>51</v>
      </c>
      <c r="L14539" t="s">
        <v>15</v>
      </c>
    </row>
    <row r="14540" spans="1:12">
      <c r="A14540" t="e">
        <f ca="1">E00251616870121</f>
        <v>#NAME?</v>
      </c>
      <c r="B14540">
        <v>701</v>
      </c>
      <c r="C14540" t="s">
        <v>72</v>
      </c>
      <c r="D14540" s="1">
        <v>41621</v>
      </c>
      <c r="F14540">
        <v>6</v>
      </c>
      <c r="G14540">
        <v>4779</v>
      </c>
      <c r="H14540" t="s">
        <v>231</v>
      </c>
      <c r="J14540" t="s">
        <v>14</v>
      </c>
      <c r="K14540">
        <v>51</v>
      </c>
      <c r="L14540" t="s">
        <v>15</v>
      </c>
    </row>
    <row r="14541" spans="1:12">
      <c r="A14541" t="e">
        <f ca="1">E00251616870121</f>
        <v>#NAME?</v>
      </c>
      <c r="B14541">
        <v>701</v>
      </c>
      <c r="C14541" t="s">
        <v>72</v>
      </c>
      <c r="D14541" s="1">
        <v>42317</v>
      </c>
      <c r="F14541">
        <v>6</v>
      </c>
      <c r="G14541">
        <v>4779</v>
      </c>
      <c r="H14541" t="s">
        <v>231</v>
      </c>
      <c r="J14541" t="s">
        <v>14</v>
      </c>
      <c r="K14541">
        <v>53</v>
      </c>
      <c r="L14541" t="s">
        <v>15</v>
      </c>
    </row>
    <row r="14542" spans="1:12">
      <c r="A14542" t="e">
        <f ca="1">E00251616870121</f>
        <v>#NAME?</v>
      </c>
      <c r="B14542">
        <v>701</v>
      </c>
      <c r="C14542" t="s">
        <v>72</v>
      </c>
      <c r="D14542" s="1">
        <v>42723</v>
      </c>
      <c r="F14542">
        <v>5</v>
      </c>
      <c r="G14542">
        <v>7273</v>
      </c>
      <c r="H14542" t="s">
        <v>543</v>
      </c>
      <c r="J14542" t="s">
        <v>14</v>
      </c>
      <c r="K14542">
        <v>54</v>
      </c>
      <c r="L14542" t="s">
        <v>15</v>
      </c>
    </row>
    <row r="14543" spans="1:12">
      <c r="A14543" t="e">
        <f ca="1">E00251616870121</f>
        <v>#NAME?</v>
      </c>
      <c r="B14543">
        <v>701</v>
      </c>
      <c r="C14543" t="s">
        <v>72</v>
      </c>
      <c r="D14543" s="1">
        <v>42817</v>
      </c>
      <c r="F14543">
        <v>3</v>
      </c>
      <c r="G14543">
        <v>2599</v>
      </c>
      <c r="H14543" t="s">
        <v>238</v>
      </c>
      <c r="J14543" t="s">
        <v>14</v>
      </c>
      <c r="K14543">
        <v>54</v>
      </c>
      <c r="L14543" t="s">
        <v>15</v>
      </c>
    </row>
    <row r="14544" spans="1:12">
      <c r="A14544" t="e">
        <f ca="1">E00251532587421</f>
        <v>#NAME?</v>
      </c>
      <c r="B14544">
        <v>445</v>
      </c>
      <c r="C14544" t="s">
        <v>23</v>
      </c>
      <c r="D14544" s="1">
        <v>41925</v>
      </c>
      <c r="F14544">
        <v>2</v>
      </c>
      <c r="G14544">
        <v>477</v>
      </c>
      <c r="H14544" t="s">
        <v>615</v>
      </c>
      <c r="J14544" t="s">
        <v>14</v>
      </c>
      <c r="K14544">
        <v>50</v>
      </c>
      <c r="L14544" t="s">
        <v>15</v>
      </c>
    </row>
    <row r="14545" spans="1:12">
      <c r="A14545" t="e">
        <f ca="1">E00251518518221</f>
        <v>#NAME?</v>
      </c>
      <c r="B14545">
        <v>295</v>
      </c>
      <c r="C14545" t="s">
        <v>435</v>
      </c>
      <c r="D14545" s="1">
        <v>42172</v>
      </c>
      <c r="F14545">
        <v>3</v>
      </c>
      <c r="G14545">
        <v>53011</v>
      </c>
      <c r="H14545" t="s">
        <v>911</v>
      </c>
      <c r="J14545" t="s">
        <v>14</v>
      </c>
      <c r="K14545">
        <v>52</v>
      </c>
      <c r="L14545" t="s">
        <v>15</v>
      </c>
    </row>
    <row r="14546" spans="1:12">
      <c r="A14546" t="e">
        <f ca="1">E00251429810321</f>
        <v>#NAME?</v>
      </c>
      <c r="B14546">
        <v>151</v>
      </c>
      <c r="C14546" t="s">
        <v>381</v>
      </c>
      <c r="D14546" s="1">
        <v>41171</v>
      </c>
      <c r="F14546">
        <v>2</v>
      </c>
      <c r="G14546">
        <v>25000</v>
      </c>
      <c r="H14546" t="s">
        <v>178</v>
      </c>
      <c r="J14546" t="s">
        <v>14</v>
      </c>
      <c r="K14546">
        <v>57</v>
      </c>
      <c r="L14546" t="s">
        <v>15</v>
      </c>
    </row>
    <row r="14547" spans="1:12">
      <c r="A14547" t="e">
        <f ca="1">E00251439730221</f>
        <v>#NAME?</v>
      </c>
      <c r="B14547">
        <v>290</v>
      </c>
      <c r="C14547" t="s">
        <v>449</v>
      </c>
      <c r="D14547" s="1">
        <v>41145</v>
      </c>
      <c r="F14547">
        <v>2</v>
      </c>
      <c r="G14547">
        <v>3899</v>
      </c>
      <c r="H14547" t="s">
        <v>264</v>
      </c>
      <c r="J14547" t="s">
        <v>14</v>
      </c>
      <c r="K14547">
        <v>48</v>
      </c>
      <c r="L14547" t="s">
        <v>15</v>
      </c>
    </row>
    <row r="14548" spans="1:12">
      <c r="A14548" t="e">
        <f ca="1">E00251439730221</f>
        <v>#NAME?</v>
      </c>
      <c r="B14548">
        <v>290</v>
      </c>
      <c r="C14548" t="s">
        <v>449</v>
      </c>
      <c r="D14548" s="1">
        <v>41373</v>
      </c>
      <c r="F14548">
        <v>6</v>
      </c>
      <c r="G14548">
        <v>3051</v>
      </c>
      <c r="H14548" t="s">
        <v>13</v>
      </c>
      <c r="J14548" t="s">
        <v>14</v>
      </c>
      <c r="K14548">
        <v>49</v>
      </c>
      <c r="L14548" t="s">
        <v>15</v>
      </c>
    </row>
    <row r="14549" spans="1:12">
      <c r="A14549" t="e">
        <f ca="1">E00251513050821</f>
        <v>#NAME?</v>
      </c>
      <c r="B14549">
        <v>457</v>
      </c>
      <c r="C14549" t="s">
        <v>137</v>
      </c>
      <c r="D14549" s="1">
        <v>40984</v>
      </c>
      <c r="F14549">
        <v>2</v>
      </c>
      <c r="G14549">
        <v>4139</v>
      </c>
      <c r="H14549" t="s">
        <v>300</v>
      </c>
      <c r="J14549" t="s">
        <v>14</v>
      </c>
      <c r="K14549">
        <v>52</v>
      </c>
      <c r="L14549" t="s">
        <v>15</v>
      </c>
    </row>
    <row r="14550" spans="1:12">
      <c r="A14550" t="e">
        <f ca="1">E00251429661121</f>
        <v>#NAME?</v>
      </c>
      <c r="B14550">
        <v>199</v>
      </c>
      <c r="C14550" t="s">
        <v>681</v>
      </c>
      <c r="D14550" s="1">
        <v>42173</v>
      </c>
      <c r="F14550">
        <v>1</v>
      </c>
      <c r="G14550">
        <v>5920</v>
      </c>
      <c r="H14550" t="s">
        <v>417</v>
      </c>
      <c r="J14550" t="s">
        <v>14</v>
      </c>
      <c r="K14550">
        <v>63</v>
      </c>
      <c r="L14550" t="s">
        <v>15</v>
      </c>
    </row>
    <row r="14551" spans="1:12">
      <c r="A14551" t="e">
        <f ca="1">E00251429661121</f>
        <v>#NAME?</v>
      </c>
      <c r="B14551">
        <v>199</v>
      </c>
      <c r="C14551" t="s">
        <v>681</v>
      </c>
      <c r="D14551" s="1">
        <v>42873</v>
      </c>
      <c r="F14551">
        <v>6</v>
      </c>
      <c r="G14551">
        <v>3804</v>
      </c>
      <c r="H14551" t="s">
        <v>71</v>
      </c>
      <c r="J14551" t="s">
        <v>14</v>
      </c>
      <c r="K14551">
        <v>65</v>
      </c>
      <c r="L14551" t="s">
        <v>15</v>
      </c>
    </row>
    <row r="14552" spans="1:12">
      <c r="A14552" t="e">
        <f ca="1">E00251432302421</f>
        <v>#NAME?</v>
      </c>
      <c r="B14552">
        <v>497</v>
      </c>
      <c r="C14552" t="s">
        <v>141</v>
      </c>
      <c r="D14552" s="1">
        <v>41647</v>
      </c>
      <c r="F14552">
        <v>2</v>
      </c>
      <c r="G14552">
        <v>1748</v>
      </c>
      <c r="H14552" t="s">
        <v>907</v>
      </c>
      <c r="J14552" t="s">
        <v>14</v>
      </c>
      <c r="K14552">
        <v>56</v>
      </c>
      <c r="L14552" t="s">
        <v>15</v>
      </c>
    </row>
    <row r="14553" spans="1:12">
      <c r="A14553" t="e">
        <f ca="1">E00251430091421</f>
        <v>#NAME?</v>
      </c>
      <c r="B14553">
        <v>1028</v>
      </c>
      <c r="C14553" t="s">
        <v>127</v>
      </c>
      <c r="D14553" s="1">
        <v>43028</v>
      </c>
      <c r="F14553">
        <v>1</v>
      </c>
      <c r="G14553">
        <v>7806</v>
      </c>
      <c r="H14553" t="s">
        <v>184</v>
      </c>
      <c r="I14553" t="s">
        <v>127</v>
      </c>
      <c r="J14553" t="s">
        <v>57</v>
      </c>
      <c r="K14553">
        <v>66</v>
      </c>
      <c r="L14553" t="s">
        <v>22</v>
      </c>
    </row>
    <row r="14554" spans="1:12">
      <c r="A14554" t="e">
        <f ca="1">E00251532489321</f>
        <v>#NAME?</v>
      </c>
      <c r="B14554">
        <v>336</v>
      </c>
      <c r="C14554" t="s">
        <v>901</v>
      </c>
      <c r="D14554" s="1">
        <v>42174</v>
      </c>
      <c r="F14554">
        <v>1</v>
      </c>
      <c r="G14554">
        <v>2449</v>
      </c>
      <c r="H14554" t="s">
        <v>53</v>
      </c>
      <c r="J14554" t="s">
        <v>14</v>
      </c>
      <c r="K14554">
        <v>41</v>
      </c>
      <c r="L14554" t="s">
        <v>15</v>
      </c>
    </row>
    <row r="14555" spans="1:12">
      <c r="A14555" t="e">
        <f ca="1">E00251429696221</f>
        <v>#NAME?</v>
      </c>
      <c r="B14555">
        <v>199</v>
      </c>
      <c r="C14555" t="s">
        <v>681</v>
      </c>
      <c r="D14555" s="1">
        <v>42711</v>
      </c>
      <c r="F14555">
        <v>4</v>
      </c>
      <c r="G14555">
        <v>3051</v>
      </c>
      <c r="H14555" t="s">
        <v>13</v>
      </c>
      <c r="J14555" t="s">
        <v>14</v>
      </c>
      <c r="K14555">
        <v>67</v>
      </c>
      <c r="L14555" t="s">
        <v>15</v>
      </c>
    </row>
    <row r="14556" spans="1:12">
      <c r="A14556" t="e">
        <f ca="1">E00251430176021</f>
        <v>#NAME?</v>
      </c>
      <c r="B14556">
        <v>445</v>
      </c>
      <c r="C14556" t="s">
        <v>23</v>
      </c>
      <c r="D14556" s="1">
        <v>41914</v>
      </c>
      <c r="F14556">
        <v>1</v>
      </c>
      <c r="G14556">
        <v>71940</v>
      </c>
      <c r="H14556" t="s">
        <v>135</v>
      </c>
      <c r="J14556" t="s">
        <v>14</v>
      </c>
      <c r="K14556">
        <v>56</v>
      </c>
      <c r="L14556" t="s">
        <v>15</v>
      </c>
    </row>
    <row r="14557" spans="1:12">
      <c r="A14557" t="e">
        <f ca="1">E00251537609421</f>
        <v>#NAME?</v>
      </c>
      <c r="B14557">
        <v>7208</v>
      </c>
      <c r="C14557" t="s">
        <v>625</v>
      </c>
      <c r="D14557" s="1">
        <v>42639</v>
      </c>
      <c r="F14557">
        <v>1</v>
      </c>
      <c r="G14557">
        <v>4557</v>
      </c>
      <c r="H14557" t="s">
        <v>1275</v>
      </c>
      <c r="I14557" t="s">
        <v>148</v>
      </c>
      <c r="J14557" t="s">
        <v>57</v>
      </c>
      <c r="K14557">
        <v>43</v>
      </c>
      <c r="L14557" t="s">
        <v>15</v>
      </c>
    </row>
    <row r="14558" spans="1:12">
      <c r="A14558" t="e">
        <f ca="1">E00251432302421</f>
        <v>#NAME?</v>
      </c>
      <c r="B14558">
        <v>497</v>
      </c>
      <c r="C14558" t="s">
        <v>141</v>
      </c>
      <c r="D14558" s="1">
        <v>42818</v>
      </c>
      <c r="F14558">
        <v>1</v>
      </c>
      <c r="G14558">
        <v>29690</v>
      </c>
      <c r="H14558" t="s">
        <v>52</v>
      </c>
      <c r="J14558" t="s">
        <v>14</v>
      </c>
      <c r="K14558">
        <v>59</v>
      </c>
      <c r="L14558" t="s">
        <v>15</v>
      </c>
    </row>
    <row r="14559" spans="1:12">
      <c r="A14559" t="e">
        <f ca="1">E00251432430821</f>
        <v>#NAME?</v>
      </c>
      <c r="B14559">
        <v>500</v>
      </c>
      <c r="C14559" t="s">
        <v>161</v>
      </c>
      <c r="D14559" s="1">
        <v>42261</v>
      </c>
      <c r="F14559">
        <v>2</v>
      </c>
      <c r="G14559">
        <v>71610</v>
      </c>
      <c r="H14559" t="s">
        <v>663</v>
      </c>
      <c r="J14559" t="s">
        <v>14</v>
      </c>
      <c r="K14559">
        <v>57</v>
      </c>
      <c r="L14559" t="s">
        <v>15</v>
      </c>
    </row>
    <row r="14560" spans="1:12">
      <c r="A14560" t="e">
        <f ca="1">E00251429810321</f>
        <v>#NAME?</v>
      </c>
      <c r="B14560">
        <v>151</v>
      </c>
      <c r="C14560" t="s">
        <v>381</v>
      </c>
      <c r="D14560" s="1">
        <v>42355</v>
      </c>
      <c r="F14560">
        <v>3</v>
      </c>
      <c r="G14560">
        <v>4019</v>
      </c>
      <c r="H14560" t="s">
        <v>26</v>
      </c>
      <c r="J14560" t="s">
        <v>14</v>
      </c>
      <c r="K14560">
        <v>60</v>
      </c>
      <c r="L14560" t="s">
        <v>15</v>
      </c>
    </row>
    <row r="14561" spans="1:12">
      <c r="A14561" t="e">
        <f ca="1">E00251532489321</f>
        <v>#NAME?</v>
      </c>
      <c r="B14561">
        <v>336</v>
      </c>
      <c r="C14561" t="s">
        <v>901</v>
      </c>
      <c r="D14561" s="1">
        <v>42779</v>
      </c>
      <c r="F14561">
        <v>2</v>
      </c>
      <c r="G14561">
        <v>2449</v>
      </c>
      <c r="H14561" t="s">
        <v>53</v>
      </c>
      <c r="J14561" t="s">
        <v>14</v>
      </c>
      <c r="K14561">
        <v>42</v>
      </c>
      <c r="L14561" t="s">
        <v>15</v>
      </c>
    </row>
    <row r="14562" spans="1:12">
      <c r="A14562" t="e">
        <f ca="1">E00251716498121</f>
        <v>#NAME?</v>
      </c>
      <c r="B14562">
        <v>475</v>
      </c>
      <c r="C14562" t="s">
        <v>1365</v>
      </c>
      <c r="D14562" s="1">
        <v>41288</v>
      </c>
      <c r="F14562">
        <v>1</v>
      </c>
      <c r="G14562">
        <v>217</v>
      </c>
      <c r="H14562" t="s">
        <v>864</v>
      </c>
      <c r="J14562" t="s">
        <v>14</v>
      </c>
      <c r="K14562">
        <v>37</v>
      </c>
      <c r="L14562" t="s">
        <v>15</v>
      </c>
    </row>
    <row r="14563" spans="1:12">
      <c r="A14563" t="e">
        <f ca="1">E00251429661121</f>
        <v>#NAME?</v>
      </c>
      <c r="B14563">
        <v>199</v>
      </c>
      <c r="C14563" t="s">
        <v>681</v>
      </c>
      <c r="D14563" s="1">
        <v>41296</v>
      </c>
      <c r="F14563">
        <v>2</v>
      </c>
      <c r="G14563">
        <v>2749</v>
      </c>
      <c r="H14563" t="s">
        <v>147</v>
      </c>
      <c r="J14563" t="s">
        <v>14</v>
      </c>
      <c r="K14563">
        <v>61</v>
      </c>
      <c r="L14563" t="s">
        <v>15</v>
      </c>
    </row>
    <row r="14564" spans="1:12">
      <c r="A14564" t="e">
        <f ca="1">E00251616870121</f>
        <v>#NAME?</v>
      </c>
      <c r="B14564">
        <v>701</v>
      </c>
      <c r="C14564" t="s">
        <v>72</v>
      </c>
      <c r="D14564" s="1">
        <v>42285</v>
      </c>
      <c r="F14564">
        <v>2</v>
      </c>
      <c r="G14564">
        <v>2724</v>
      </c>
      <c r="H14564" t="s">
        <v>73</v>
      </c>
      <c r="J14564" t="s">
        <v>14</v>
      </c>
      <c r="K14564">
        <v>53</v>
      </c>
      <c r="L14564" t="s">
        <v>15</v>
      </c>
    </row>
    <row r="14565" spans="1:12">
      <c r="A14565" t="e">
        <f ca="1">E00251430091421</f>
        <v>#NAME?</v>
      </c>
      <c r="B14565">
        <v>467</v>
      </c>
      <c r="C14565" t="s">
        <v>232</v>
      </c>
      <c r="D14565" s="1">
        <v>41962</v>
      </c>
      <c r="F14565">
        <v>5</v>
      </c>
      <c r="G14565">
        <v>4019</v>
      </c>
      <c r="H14565" t="s">
        <v>26</v>
      </c>
      <c r="J14565" t="s">
        <v>14</v>
      </c>
      <c r="K14565">
        <v>63</v>
      </c>
      <c r="L14565" t="s">
        <v>15</v>
      </c>
    </row>
    <row r="14566" spans="1:12">
      <c r="A14566" t="e">
        <f ca="1">E00251716551821</f>
        <v>#NAME?</v>
      </c>
      <c r="B14566">
        <v>7504</v>
      </c>
      <c r="C14566" t="s">
        <v>162</v>
      </c>
      <c r="D14566" s="1">
        <v>42873</v>
      </c>
      <c r="F14566">
        <v>3</v>
      </c>
      <c r="G14566">
        <v>29620</v>
      </c>
      <c r="H14566" t="s">
        <v>460</v>
      </c>
      <c r="J14566" t="s">
        <v>14</v>
      </c>
      <c r="K14566">
        <v>47</v>
      </c>
      <c r="L14566" t="s">
        <v>15</v>
      </c>
    </row>
    <row r="14567" spans="1:12">
      <c r="A14567" t="e">
        <f ca="1">E00251616870121</f>
        <v>#NAME?</v>
      </c>
      <c r="B14567">
        <v>701</v>
      </c>
      <c r="C14567" t="s">
        <v>72</v>
      </c>
      <c r="D14567" s="1">
        <v>42411</v>
      </c>
      <c r="F14567">
        <v>4</v>
      </c>
      <c r="G14567">
        <v>2599</v>
      </c>
      <c r="H14567" t="s">
        <v>238</v>
      </c>
      <c r="J14567" t="s">
        <v>14</v>
      </c>
      <c r="K14567">
        <v>53</v>
      </c>
      <c r="L14567" t="s">
        <v>15</v>
      </c>
    </row>
    <row r="14568" spans="1:12">
      <c r="A14568" t="e">
        <f ca="1">E00251616870121</f>
        <v>#NAME?</v>
      </c>
      <c r="B14568">
        <v>701</v>
      </c>
      <c r="C14568" t="s">
        <v>72</v>
      </c>
      <c r="D14568" s="1">
        <v>42452</v>
      </c>
      <c r="F14568">
        <v>2</v>
      </c>
      <c r="G14568">
        <v>2724</v>
      </c>
      <c r="H14568" t="s">
        <v>73</v>
      </c>
      <c r="J14568" t="s">
        <v>14</v>
      </c>
      <c r="K14568">
        <v>53</v>
      </c>
      <c r="L14568" t="s">
        <v>15</v>
      </c>
    </row>
    <row r="14569" spans="1:12">
      <c r="A14569" t="e">
        <f ca="1">E00251537609421</f>
        <v>#NAME?</v>
      </c>
      <c r="B14569">
        <v>7208</v>
      </c>
      <c r="C14569" t="s">
        <v>625</v>
      </c>
      <c r="D14569" s="1">
        <v>42232</v>
      </c>
      <c r="F14569">
        <v>1</v>
      </c>
      <c r="G14569">
        <v>46400</v>
      </c>
      <c r="H14569" t="s">
        <v>186</v>
      </c>
      <c r="I14569" t="s">
        <v>148</v>
      </c>
      <c r="J14569" t="s">
        <v>57</v>
      </c>
      <c r="K14569">
        <v>42</v>
      </c>
      <c r="L14569" t="s">
        <v>15</v>
      </c>
    </row>
    <row r="14570" spans="1:12">
      <c r="A14570" t="e">
        <f ca="1">E00251429810321</f>
        <v>#NAME?</v>
      </c>
      <c r="B14570">
        <v>151</v>
      </c>
      <c r="C14570" t="s">
        <v>381</v>
      </c>
      <c r="D14570" s="1">
        <v>42278</v>
      </c>
      <c r="F14570">
        <v>2</v>
      </c>
      <c r="G14570">
        <v>25000</v>
      </c>
      <c r="H14570" t="s">
        <v>178</v>
      </c>
      <c r="J14570" t="s">
        <v>14</v>
      </c>
      <c r="K14570">
        <v>60</v>
      </c>
      <c r="L14570" t="s">
        <v>15</v>
      </c>
    </row>
    <row r="14571" spans="1:12">
      <c r="A14571" t="e">
        <f ca="1">E00251429388021</f>
        <v>#NAME?</v>
      </c>
      <c r="B14571">
        <v>297</v>
      </c>
      <c r="C14571" t="s">
        <v>411</v>
      </c>
      <c r="D14571" s="1">
        <v>41831</v>
      </c>
      <c r="F14571">
        <v>3</v>
      </c>
      <c r="G14571">
        <v>2724</v>
      </c>
      <c r="H14571" t="s">
        <v>73</v>
      </c>
      <c r="J14571" t="s">
        <v>14</v>
      </c>
      <c r="K14571">
        <v>59</v>
      </c>
      <c r="L14571" t="s">
        <v>15</v>
      </c>
    </row>
    <row r="14572" spans="1:12">
      <c r="A14572" t="e">
        <f ca="1">E00251429388021</f>
        <v>#NAME?</v>
      </c>
      <c r="B14572">
        <v>297</v>
      </c>
      <c r="C14572" t="s">
        <v>411</v>
      </c>
      <c r="D14572" s="1">
        <v>42391</v>
      </c>
      <c r="F14572">
        <v>1</v>
      </c>
      <c r="G14572">
        <v>4019</v>
      </c>
      <c r="H14572" t="s">
        <v>26</v>
      </c>
      <c r="J14572" t="s">
        <v>14</v>
      </c>
      <c r="K14572">
        <v>60</v>
      </c>
      <c r="L14572" t="s">
        <v>15</v>
      </c>
    </row>
    <row r="14573" spans="1:12">
      <c r="A14573" t="e">
        <f ca="1">E00251430060221</f>
        <v>#NAME?</v>
      </c>
      <c r="B14573">
        <v>726</v>
      </c>
      <c r="C14573" t="s">
        <v>167</v>
      </c>
      <c r="D14573" s="1">
        <v>42640</v>
      </c>
      <c r="F14573">
        <v>1</v>
      </c>
      <c r="G14573">
        <v>7241</v>
      </c>
      <c r="H14573" t="s">
        <v>252</v>
      </c>
      <c r="I14573" t="s">
        <v>56</v>
      </c>
      <c r="J14573" t="s">
        <v>57</v>
      </c>
      <c r="K14573">
        <v>58</v>
      </c>
      <c r="L14573" t="s">
        <v>15</v>
      </c>
    </row>
    <row r="14574" spans="1:12">
      <c r="A14574" t="e">
        <f ca="1">E00251439730221</f>
        <v>#NAME?</v>
      </c>
      <c r="B14574">
        <v>290</v>
      </c>
      <c r="C14574" t="s">
        <v>449</v>
      </c>
      <c r="D14574" s="1">
        <v>42838</v>
      </c>
      <c r="F14574">
        <v>1</v>
      </c>
      <c r="G14574">
        <v>72883</v>
      </c>
      <c r="H14574" t="s">
        <v>758</v>
      </c>
      <c r="J14574" t="s">
        <v>14</v>
      </c>
      <c r="K14574">
        <v>53</v>
      </c>
      <c r="L14574" t="s">
        <v>15</v>
      </c>
    </row>
    <row r="14575" spans="1:12">
      <c r="A14575" t="e">
        <f ca="1">E00251429661121</f>
        <v>#NAME?</v>
      </c>
      <c r="B14575">
        <v>199</v>
      </c>
      <c r="C14575" t="s">
        <v>681</v>
      </c>
      <c r="D14575" s="1">
        <v>41326</v>
      </c>
      <c r="F14575">
        <v>2</v>
      </c>
      <c r="G14575">
        <v>71509</v>
      </c>
      <c r="H14575" t="s">
        <v>369</v>
      </c>
      <c r="J14575" t="s">
        <v>14</v>
      </c>
      <c r="K14575">
        <v>61</v>
      </c>
      <c r="L14575" t="s">
        <v>15</v>
      </c>
    </row>
    <row r="14576" spans="1:12">
      <c r="A14576" t="e">
        <f ca="1">E00251429661121</f>
        <v>#NAME?</v>
      </c>
      <c r="B14576">
        <v>199</v>
      </c>
      <c r="C14576" t="s">
        <v>681</v>
      </c>
      <c r="D14576" s="1">
        <v>42873</v>
      </c>
      <c r="F14576">
        <v>5</v>
      </c>
      <c r="G14576">
        <v>60090</v>
      </c>
      <c r="H14576" t="s">
        <v>181</v>
      </c>
      <c r="J14576" t="s">
        <v>14</v>
      </c>
      <c r="K14576">
        <v>65</v>
      </c>
      <c r="L14576" t="s">
        <v>15</v>
      </c>
    </row>
    <row r="14577" spans="1:12">
      <c r="A14577" t="e">
        <f ca="1">E00251429810321</f>
        <v>#NAME?</v>
      </c>
      <c r="B14577">
        <v>151</v>
      </c>
      <c r="C14577" t="s">
        <v>381</v>
      </c>
      <c r="D14577" s="1">
        <v>41074</v>
      </c>
      <c r="F14577">
        <v>2</v>
      </c>
      <c r="G14577">
        <v>4019</v>
      </c>
      <c r="H14577" t="s">
        <v>26</v>
      </c>
      <c r="J14577" t="s">
        <v>14</v>
      </c>
      <c r="K14577">
        <v>56</v>
      </c>
      <c r="L14577" t="s">
        <v>15</v>
      </c>
    </row>
    <row r="14578" spans="1:12">
      <c r="A14578" t="e">
        <f ca="1">E00251429810321</f>
        <v>#NAME?</v>
      </c>
      <c r="B14578">
        <v>151</v>
      </c>
      <c r="C14578" t="s">
        <v>381</v>
      </c>
      <c r="D14578" s="1">
        <v>41663</v>
      </c>
      <c r="F14578">
        <v>3</v>
      </c>
      <c r="G14578">
        <v>4019</v>
      </c>
      <c r="H14578" t="s">
        <v>26</v>
      </c>
      <c r="J14578" t="s">
        <v>14</v>
      </c>
      <c r="K14578">
        <v>58</v>
      </c>
      <c r="L14578" t="s">
        <v>15</v>
      </c>
    </row>
    <row r="14579" spans="1:12">
      <c r="A14579" t="e">
        <f ca="1">E00251532489321</f>
        <v>#NAME?</v>
      </c>
      <c r="B14579">
        <v>336</v>
      </c>
      <c r="C14579" t="s">
        <v>901</v>
      </c>
      <c r="D14579" s="1">
        <v>41416</v>
      </c>
      <c r="F14579">
        <v>1</v>
      </c>
      <c r="G14579">
        <v>5990</v>
      </c>
      <c r="H14579" t="s">
        <v>60</v>
      </c>
      <c r="J14579" t="s">
        <v>14</v>
      </c>
      <c r="K14579">
        <v>38</v>
      </c>
      <c r="L14579" t="s">
        <v>15</v>
      </c>
    </row>
    <row r="14580" spans="1:12">
      <c r="A14580" t="e">
        <f ca="1">E00251439807421</f>
        <v>#NAME?</v>
      </c>
      <c r="B14580">
        <v>354</v>
      </c>
      <c r="C14580" t="s">
        <v>826</v>
      </c>
      <c r="D14580" s="1">
        <v>42948</v>
      </c>
      <c r="F14580">
        <v>3</v>
      </c>
      <c r="G14580">
        <v>4019</v>
      </c>
      <c r="H14580" t="s">
        <v>26</v>
      </c>
      <c r="J14580" t="s">
        <v>14</v>
      </c>
      <c r="K14580">
        <v>57</v>
      </c>
      <c r="L14580" t="s">
        <v>15</v>
      </c>
    </row>
    <row r="14581" spans="1:12">
      <c r="A14581" t="e">
        <f ca="1">E00251439807421</f>
        <v>#NAME?</v>
      </c>
      <c r="B14581">
        <v>494</v>
      </c>
      <c r="C14581" t="s">
        <v>63</v>
      </c>
      <c r="D14581" s="1">
        <v>41095</v>
      </c>
      <c r="F14581">
        <v>3</v>
      </c>
      <c r="G14581">
        <v>29620</v>
      </c>
      <c r="H14581" t="s">
        <v>460</v>
      </c>
      <c r="J14581" t="s">
        <v>14</v>
      </c>
      <c r="K14581">
        <v>52</v>
      </c>
      <c r="L14581" t="s">
        <v>15</v>
      </c>
    </row>
    <row r="14582" spans="1:12">
      <c r="A14582" t="e">
        <f ca="1">E00251439807421</f>
        <v>#NAME?</v>
      </c>
      <c r="B14582">
        <v>494</v>
      </c>
      <c r="C14582" t="s">
        <v>63</v>
      </c>
      <c r="D14582" s="1">
        <v>41388</v>
      </c>
      <c r="F14582">
        <v>1</v>
      </c>
      <c r="G14582">
        <v>7243</v>
      </c>
      <c r="H14582" t="s">
        <v>42</v>
      </c>
      <c r="J14582" t="s">
        <v>14</v>
      </c>
      <c r="K14582">
        <v>53</v>
      </c>
      <c r="L14582" t="s">
        <v>15</v>
      </c>
    </row>
    <row r="14583" spans="1:12">
      <c r="A14583" t="e">
        <f ca="1">E00251428656921</f>
        <v>#NAME?</v>
      </c>
      <c r="B14583">
        <v>66</v>
      </c>
      <c r="C14583" t="s">
        <v>134</v>
      </c>
      <c r="D14583" s="1">
        <v>41971</v>
      </c>
      <c r="F14583">
        <v>1</v>
      </c>
      <c r="G14583">
        <v>79029</v>
      </c>
      <c r="H14583" t="s">
        <v>21</v>
      </c>
      <c r="J14583" t="s">
        <v>14</v>
      </c>
      <c r="K14583">
        <v>53</v>
      </c>
      <c r="L14583" t="s">
        <v>22</v>
      </c>
    </row>
    <row r="14584" spans="1:12">
      <c r="A14584" t="e">
        <f ca="1">E00251428656921</f>
        <v>#NAME?</v>
      </c>
      <c r="B14584">
        <v>66</v>
      </c>
      <c r="C14584" t="s">
        <v>134</v>
      </c>
      <c r="D14584" s="1">
        <v>42507</v>
      </c>
      <c r="F14584">
        <v>1</v>
      </c>
      <c r="G14584">
        <v>7295</v>
      </c>
      <c r="H14584" t="s">
        <v>76</v>
      </c>
      <c r="J14584" t="s">
        <v>14</v>
      </c>
      <c r="K14584">
        <v>54</v>
      </c>
      <c r="L14584" t="s">
        <v>15</v>
      </c>
    </row>
    <row r="14585" spans="1:12">
      <c r="A14585" t="e">
        <f ca="1">E00251532489321</f>
        <v>#NAME?</v>
      </c>
      <c r="B14585">
        <v>336</v>
      </c>
      <c r="C14585" t="s">
        <v>901</v>
      </c>
      <c r="D14585" s="1">
        <v>43033</v>
      </c>
      <c r="F14585">
        <v>2</v>
      </c>
      <c r="G14585">
        <v>2449</v>
      </c>
      <c r="H14585" t="s">
        <v>53</v>
      </c>
      <c r="J14585" t="s">
        <v>14</v>
      </c>
      <c r="K14585">
        <v>43</v>
      </c>
      <c r="L14585" t="s">
        <v>15</v>
      </c>
    </row>
    <row r="14586" spans="1:12">
      <c r="A14586" t="e">
        <f ca="1">E00251429661121</f>
        <v>#NAME?</v>
      </c>
      <c r="B14586">
        <v>199</v>
      </c>
      <c r="C14586" t="s">
        <v>681</v>
      </c>
      <c r="D14586" s="1">
        <v>41466</v>
      </c>
      <c r="F14586">
        <v>1</v>
      </c>
      <c r="G14586">
        <v>56400</v>
      </c>
      <c r="H14586" t="s">
        <v>91</v>
      </c>
      <c r="J14586" t="s">
        <v>14</v>
      </c>
      <c r="K14586">
        <v>61</v>
      </c>
      <c r="L14586" t="s">
        <v>15</v>
      </c>
    </row>
    <row r="14587" spans="1:12">
      <c r="A14587" t="e">
        <f ca="1">E00251439807421</f>
        <v>#NAME?</v>
      </c>
      <c r="B14587">
        <v>494</v>
      </c>
      <c r="C14587" t="s">
        <v>63</v>
      </c>
      <c r="D14587" s="1">
        <v>40983</v>
      </c>
      <c r="F14587">
        <v>2</v>
      </c>
      <c r="G14587">
        <v>7245</v>
      </c>
      <c r="H14587" t="s">
        <v>116</v>
      </c>
      <c r="J14587" t="s">
        <v>14</v>
      </c>
      <c r="K14587">
        <v>52</v>
      </c>
      <c r="L14587" t="s">
        <v>15</v>
      </c>
    </row>
    <row r="14588" spans="1:12">
      <c r="A14588" t="e">
        <f ca="1">E00251529210821</f>
        <v>#NAME?</v>
      </c>
      <c r="B14588">
        <v>193</v>
      </c>
      <c r="C14588" t="s">
        <v>247</v>
      </c>
      <c r="D14588" s="1">
        <v>42954</v>
      </c>
      <c r="F14588">
        <v>5</v>
      </c>
      <c r="G14588">
        <v>3051</v>
      </c>
      <c r="H14588" t="s">
        <v>13</v>
      </c>
      <c r="J14588" t="s">
        <v>14</v>
      </c>
      <c r="K14588">
        <v>55</v>
      </c>
      <c r="L14588" t="s">
        <v>15</v>
      </c>
    </row>
    <row r="14589" spans="1:12">
      <c r="A14589" t="e">
        <f ca="1">E00251429810321</f>
        <v>#NAME?</v>
      </c>
      <c r="B14589">
        <v>151</v>
      </c>
      <c r="C14589" t="s">
        <v>381</v>
      </c>
      <c r="D14589" s="1">
        <v>41708</v>
      </c>
      <c r="F14589">
        <v>3</v>
      </c>
      <c r="G14589">
        <v>27800</v>
      </c>
      <c r="H14589" t="s">
        <v>145</v>
      </c>
      <c r="J14589" t="s">
        <v>14</v>
      </c>
      <c r="K14589">
        <v>58</v>
      </c>
      <c r="L14589" t="s">
        <v>15</v>
      </c>
    </row>
    <row r="14590" spans="1:12">
      <c r="A14590" t="e">
        <f ca="1">E00251532092421</f>
        <v>#NAME?</v>
      </c>
      <c r="B14590">
        <v>478</v>
      </c>
      <c r="C14590" t="s">
        <v>1366</v>
      </c>
      <c r="D14590" s="1">
        <v>42208</v>
      </c>
      <c r="F14590">
        <v>1</v>
      </c>
      <c r="G14590">
        <v>30748</v>
      </c>
      <c r="H14590" t="s">
        <v>50</v>
      </c>
      <c r="J14590" t="s">
        <v>14</v>
      </c>
      <c r="K14590">
        <v>52</v>
      </c>
      <c r="L14590" t="s">
        <v>15</v>
      </c>
    </row>
    <row r="14591" spans="1:12">
      <c r="A14591" t="e">
        <f ca="1">E00251532092421</f>
        <v>#NAME?</v>
      </c>
      <c r="B14591">
        <v>478</v>
      </c>
      <c r="C14591" t="s">
        <v>1366</v>
      </c>
      <c r="D14591" s="1">
        <v>41822</v>
      </c>
      <c r="F14591">
        <v>1</v>
      </c>
      <c r="G14591">
        <v>30748</v>
      </c>
      <c r="H14591" t="s">
        <v>50</v>
      </c>
      <c r="J14591" t="s">
        <v>14</v>
      </c>
      <c r="K14591">
        <v>51</v>
      </c>
      <c r="L14591" t="s">
        <v>15</v>
      </c>
    </row>
    <row r="14592" spans="1:12">
      <c r="A14592" t="e">
        <f ca="1">E00251424041421</f>
        <v>#NAME?</v>
      </c>
      <c r="B14592">
        <v>108</v>
      </c>
      <c r="C14592" t="s">
        <v>481</v>
      </c>
      <c r="D14592" s="1">
        <v>41661</v>
      </c>
      <c r="F14592">
        <v>1</v>
      </c>
      <c r="G14592">
        <v>78659</v>
      </c>
      <c r="H14592" t="s">
        <v>46</v>
      </c>
      <c r="J14592" t="s">
        <v>14</v>
      </c>
      <c r="K14592">
        <v>46</v>
      </c>
      <c r="L14592" t="s">
        <v>22</v>
      </c>
    </row>
    <row r="14593" spans="1:12">
      <c r="A14593" t="e">
        <f ca="1">E00251429810321</f>
        <v>#NAME?</v>
      </c>
      <c r="B14593">
        <v>151</v>
      </c>
      <c r="C14593" t="s">
        <v>381</v>
      </c>
      <c r="D14593" s="1">
        <v>42039</v>
      </c>
      <c r="F14593">
        <v>3</v>
      </c>
      <c r="G14593">
        <v>25000</v>
      </c>
      <c r="H14593" t="s">
        <v>178</v>
      </c>
      <c r="J14593" t="s">
        <v>14</v>
      </c>
      <c r="K14593">
        <v>59</v>
      </c>
      <c r="L14593" t="s">
        <v>15</v>
      </c>
    </row>
    <row r="14594" spans="1:12">
      <c r="A14594" t="e">
        <f ca="1">E00251428426921</f>
        <v>#NAME?</v>
      </c>
      <c r="B14594">
        <v>51</v>
      </c>
      <c r="C14594" t="s">
        <v>372</v>
      </c>
      <c r="D14594" s="1">
        <v>41408</v>
      </c>
      <c r="F14594">
        <v>1</v>
      </c>
      <c r="G14594">
        <v>72632</v>
      </c>
      <c r="H14594" t="s">
        <v>107</v>
      </c>
      <c r="J14594" t="s">
        <v>14</v>
      </c>
      <c r="K14594">
        <v>57</v>
      </c>
      <c r="L14594" t="s">
        <v>15</v>
      </c>
    </row>
    <row r="14595" spans="1:12">
      <c r="A14595" t="e">
        <f ca="1">E00251428426921</f>
        <v>#NAME?</v>
      </c>
      <c r="B14595">
        <v>51</v>
      </c>
      <c r="C14595" t="s">
        <v>372</v>
      </c>
      <c r="D14595" s="1">
        <v>42824</v>
      </c>
      <c r="F14595">
        <v>2</v>
      </c>
      <c r="G14595">
        <v>7262</v>
      </c>
      <c r="H14595" t="s">
        <v>198</v>
      </c>
      <c r="J14595" t="s">
        <v>14</v>
      </c>
      <c r="K14595">
        <v>60</v>
      </c>
      <c r="L14595" t="s">
        <v>15</v>
      </c>
    </row>
    <row r="14596" spans="1:12">
      <c r="A14596" t="e">
        <f ca="1">E00251428426921</f>
        <v>#NAME?</v>
      </c>
      <c r="B14596">
        <v>39</v>
      </c>
      <c r="C14596" t="s">
        <v>385</v>
      </c>
      <c r="D14596" s="1">
        <v>42016</v>
      </c>
      <c r="E14596">
        <v>1</v>
      </c>
      <c r="F14596">
        <v>2</v>
      </c>
      <c r="G14596">
        <v>2189</v>
      </c>
      <c r="H14596" t="s">
        <v>156</v>
      </c>
      <c r="J14596" t="s">
        <v>34</v>
      </c>
      <c r="K14596">
        <v>58</v>
      </c>
      <c r="L14596" t="s">
        <v>15</v>
      </c>
    </row>
    <row r="14597" spans="1:12">
      <c r="A14597" t="e">
        <f ca="1">E00251430058721</f>
        <v>#NAME?</v>
      </c>
      <c r="B14597">
        <v>456</v>
      </c>
      <c r="C14597" t="s">
        <v>518</v>
      </c>
      <c r="D14597" s="1">
        <v>42086</v>
      </c>
      <c r="F14597">
        <v>1</v>
      </c>
      <c r="G14597">
        <v>72703</v>
      </c>
      <c r="H14597" t="s">
        <v>237</v>
      </c>
      <c r="J14597" t="s">
        <v>14</v>
      </c>
      <c r="K14597">
        <v>50</v>
      </c>
      <c r="L14597" t="s">
        <v>15</v>
      </c>
    </row>
    <row r="14598" spans="1:12">
      <c r="A14598" t="e">
        <f ca="1">E00251432303521</f>
        <v>#NAME?</v>
      </c>
      <c r="B14598">
        <v>473</v>
      </c>
      <c r="C14598" t="s">
        <v>669</v>
      </c>
      <c r="D14598" s="1">
        <v>42055</v>
      </c>
      <c r="F14598">
        <v>1</v>
      </c>
      <c r="G14598">
        <v>129</v>
      </c>
      <c r="H14598" t="s">
        <v>953</v>
      </c>
      <c r="J14598" t="s">
        <v>14</v>
      </c>
      <c r="K14598">
        <v>61</v>
      </c>
      <c r="L14598" t="s">
        <v>15</v>
      </c>
    </row>
    <row r="14599" spans="1:12">
      <c r="A14599" t="e">
        <f ca="1">E00251432303521</f>
        <v>#NAME?</v>
      </c>
      <c r="B14599">
        <v>696</v>
      </c>
      <c r="C14599" t="s">
        <v>913</v>
      </c>
      <c r="D14599" s="1">
        <v>42482</v>
      </c>
      <c r="F14599">
        <v>1</v>
      </c>
      <c r="G14599">
        <v>5693</v>
      </c>
      <c r="H14599" t="s">
        <v>358</v>
      </c>
      <c r="J14599" t="s">
        <v>14</v>
      </c>
      <c r="K14599">
        <v>62</v>
      </c>
      <c r="L14599" t="s">
        <v>15</v>
      </c>
    </row>
    <row r="14600" spans="1:12">
      <c r="A14600" t="e">
        <f ca="1">E00251432303521</f>
        <v>#NAME?</v>
      </c>
      <c r="B14600">
        <v>7111</v>
      </c>
      <c r="C14600" t="s">
        <v>496</v>
      </c>
      <c r="D14600" s="1">
        <v>41688</v>
      </c>
      <c r="F14600">
        <v>1</v>
      </c>
      <c r="G14600">
        <v>29530</v>
      </c>
      <c r="H14600" t="s">
        <v>1367</v>
      </c>
      <c r="I14600" t="s">
        <v>148</v>
      </c>
      <c r="J14600" t="s">
        <v>57</v>
      </c>
      <c r="K14600">
        <v>60</v>
      </c>
      <c r="L14600" t="s">
        <v>15</v>
      </c>
    </row>
    <row r="14601" spans="1:12">
      <c r="A14601" t="e">
        <f ca="1">E00251715770121</f>
        <v>#NAME?</v>
      </c>
      <c r="B14601">
        <v>484</v>
      </c>
      <c r="C14601" t="s">
        <v>916</v>
      </c>
      <c r="D14601" s="1">
        <v>41092</v>
      </c>
      <c r="F14601">
        <v>1</v>
      </c>
      <c r="G14601">
        <v>7904</v>
      </c>
      <c r="H14601" t="s">
        <v>75</v>
      </c>
      <c r="J14601" t="s">
        <v>14</v>
      </c>
      <c r="K14601">
        <v>60</v>
      </c>
      <c r="L14601" t="s">
        <v>22</v>
      </c>
    </row>
    <row r="14602" spans="1:12">
      <c r="A14602" t="e">
        <f ca="1">E00251715770121</f>
        <v>#NAME?</v>
      </c>
      <c r="B14602">
        <v>484</v>
      </c>
      <c r="C14602" t="s">
        <v>916</v>
      </c>
      <c r="D14602" s="1">
        <v>41831</v>
      </c>
      <c r="F14602">
        <v>2</v>
      </c>
      <c r="G14602">
        <v>7062</v>
      </c>
      <c r="H14602" t="s">
        <v>97</v>
      </c>
      <c r="J14602" t="s">
        <v>14</v>
      </c>
      <c r="K14602">
        <v>62</v>
      </c>
      <c r="L14602" t="s">
        <v>15</v>
      </c>
    </row>
    <row r="14603" spans="1:12">
      <c r="A14603" t="e">
        <f ca="1">E00251528624321</f>
        <v>#NAME?</v>
      </c>
      <c r="B14603">
        <v>291</v>
      </c>
      <c r="C14603" t="s">
        <v>160</v>
      </c>
      <c r="D14603" s="1">
        <v>42999</v>
      </c>
      <c r="F14603">
        <v>4</v>
      </c>
      <c r="G14603">
        <v>29690</v>
      </c>
      <c r="H14603" t="s">
        <v>52</v>
      </c>
      <c r="J14603" t="s">
        <v>14</v>
      </c>
      <c r="K14603">
        <v>52</v>
      </c>
      <c r="L14603" t="s">
        <v>15</v>
      </c>
    </row>
    <row r="14604" spans="1:12">
      <c r="A14604" t="e">
        <f ca="1">E00251524964221</f>
        <v>#NAME?</v>
      </c>
      <c r="B14604">
        <v>460</v>
      </c>
      <c r="C14604" t="s">
        <v>711</v>
      </c>
      <c r="D14604" s="1">
        <v>41415</v>
      </c>
      <c r="F14604">
        <v>5</v>
      </c>
      <c r="G14604">
        <v>7079</v>
      </c>
      <c r="H14604" t="s">
        <v>1105</v>
      </c>
      <c r="J14604" t="s">
        <v>14</v>
      </c>
      <c r="K14604">
        <v>39</v>
      </c>
      <c r="L14604" t="s">
        <v>15</v>
      </c>
    </row>
    <row r="14605" spans="1:12">
      <c r="A14605" t="e">
        <f ca="1">E00251429810321</f>
        <v>#NAME?</v>
      </c>
      <c r="B14605">
        <v>151</v>
      </c>
      <c r="C14605" t="s">
        <v>381</v>
      </c>
      <c r="D14605" s="1">
        <v>41171</v>
      </c>
      <c r="F14605">
        <v>3</v>
      </c>
      <c r="G14605">
        <v>4019</v>
      </c>
      <c r="H14605" t="s">
        <v>26</v>
      </c>
      <c r="J14605" t="s">
        <v>14</v>
      </c>
      <c r="K14605">
        <v>57</v>
      </c>
      <c r="L14605" t="s">
        <v>15</v>
      </c>
    </row>
    <row r="14606" spans="1:12">
      <c r="A14606" t="e">
        <f ca="1">E00251526766021</f>
        <v>#NAME?</v>
      </c>
      <c r="B14606">
        <v>11</v>
      </c>
      <c r="C14606" t="s">
        <v>245</v>
      </c>
      <c r="D14606" s="1">
        <v>41801</v>
      </c>
      <c r="F14606">
        <v>1</v>
      </c>
      <c r="G14606">
        <v>7851</v>
      </c>
      <c r="H14606" t="s">
        <v>353</v>
      </c>
      <c r="J14606" t="s">
        <v>14</v>
      </c>
      <c r="K14606">
        <v>52</v>
      </c>
      <c r="L14606" t="s">
        <v>22</v>
      </c>
    </row>
    <row r="14607" spans="1:12">
      <c r="A14607" t="e">
        <f ca="1">E00251432302421</f>
        <v>#NAME?</v>
      </c>
      <c r="B14607">
        <v>497</v>
      </c>
      <c r="C14607" t="s">
        <v>141</v>
      </c>
      <c r="D14607" s="1">
        <v>42705</v>
      </c>
      <c r="F14607">
        <v>6</v>
      </c>
      <c r="G14607">
        <v>3051</v>
      </c>
      <c r="H14607" t="s">
        <v>13</v>
      </c>
      <c r="J14607" t="s">
        <v>14</v>
      </c>
      <c r="K14607">
        <v>58</v>
      </c>
      <c r="L14607" t="s">
        <v>15</v>
      </c>
    </row>
    <row r="14608" spans="1:12">
      <c r="A14608" t="e">
        <f ca="1">E00251515235421</f>
        <v>#NAME?</v>
      </c>
      <c r="B14608">
        <v>28</v>
      </c>
      <c r="C14608" t="s">
        <v>153</v>
      </c>
      <c r="D14608" s="1">
        <v>42632</v>
      </c>
      <c r="F14608">
        <v>1</v>
      </c>
      <c r="G14608">
        <v>25639</v>
      </c>
      <c r="H14608" t="s">
        <v>918</v>
      </c>
      <c r="J14608" t="s">
        <v>14</v>
      </c>
      <c r="K14608">
        <v>61</v>
      </c>
      <c r="L14608" t="s">
        <v>15</v>
      </c>
    </row>
    <row r="14609" spans="1:12">
      <c r="A14609" t="e">
        <f ca="1">E00251428426921</f>
        <v>#NAME?</v>
      </c>
      <c r="B14609">
        <v>51</v>
      </c>
      <c r="C14609" t="s">
        <v>372</v>
      </c>
      <c r="D14609" s="1">
        <v>41858</v>
      </c>
      <c r="F14609">
        <v>1</v>
      </c>
      <c r="G14609">
        <v>78441</v>
      </c>
      <c r="H14609" t="s">
        <v>825</v>
      </c>
      <c r="J14609" t="s">
        <v>14</v>
      </c>
      <c r="K14609">
        <v>58</v>
      </c>
      <c r="L14609" t="s">
        <v>22</v>
      </c>
    </row>
    <row r="14610" spans="1:12">
      <c r="A14610" t="e">
        <f ca="1">E00251429388021</f>
        <v>#NAME?</v>
      </c>
      <c r="B14610">
        <v>297</v>
      </c>
      <c r="C14610" t="s">
        <v>411</v>
      </c>
      <c r="D14610" s="1">
        <v>42431</v>
      </c>
      <c r="F14610">
        <v>1</v>
      </c>
      <c r="G14610">
        <v>55090</v>
      </c>
      <c r="H14610" t="s">
        <v>400</v>
      </c>
      <c r="J14610" t="s">
        <v>14</v>
      </c>
      <c r="K14610">
        <v>60</v>
      </c>
      <c r="L14610" t="s">
        <v>15</v>
      </c>
    </row>
    <row r="14611" spans="1:12">
      <c r="A14611" t="e">
        <f ca="1">E00251432302421</f>
        <v>#NAME?</v>
      </c>
      <c r="B14611">
        <v>7111</v>
      </c>
      <c r="C14611" t="s">
        <v>496</v>
      </c>
      <c r="D14611" s="1">
        <v>42204</v>
      </c>
      <c r="F14611">
        <v>3</v>
      </c>
      <c r="G14611">
        <v>496</v>
      </c>
      <c r="H14611" t="s">
        <v>190</v>
      </c>
      <c r="I14611" t="s">
        <v>148</v>
      </c>
      <c r="J14611" t="s">
        <v>57</v>
      </c>
      <c r="K14611">
        <v>57</v>
      </c>
      <c r="L14611" t="s">
        <v>15</v>
      </c>
    </row>
    <row r="14612" spans="1:12">
      <c r="A14612" t="e">
        <f ca="1">E00251430146821</f>
        <v>#NAME?</v>
      </c>
      <c r="B14612">
        <v>497</v>
      </c>
      <c r="C14612" t="s">
        <v>141</v>
      </c>
      <c r="D14612" s="1">
        <v>41617</v>
      </c>
      <c r="F14612">
        <v>2</v>
      </c>
      <c r="G14612">
        <v>30000</v>
      </c>
      <c r="H14612" t="s">
        <v>144</v>
      </c>
      <c r="J14612" t="s">
        <v>14</v>
      </c>
      <c r="K14612">
        <v>44</v>
      </c>
      <c r="L14612" t="s">
        <v>15</v>
      </c>
    </row>
    <row r="14613" spans="1:12">
      <c r="A14613" t="e">
        <f ca="1">E00251429162721</f>
        <v>#NAME?</v>
      </c>
      <c r="B14613">
        <v>285</v>
      </c>
      <c r="C14613" t="s">
        <v>117</v>
      </c>
      <c r="D14613" s="1">
        <v>41368</v>
      </c>
      <c r="F14613">
        <v>2</v>
      </c>
      <c r="G14613">
        <v>7962</v>
      </c>
      <c r="H14613" t="s">
        <v>111</v>
      </c>
      <c r="J14613" t="s">
        <v>14</v>
      </c>
      <c r="K14613">
        <v>56</v>
      </c>
      <c r="L14613" t="s">
        <v>22</v>
      </c>
    </row>
    <row r="14614" spans="1:12">
      <c r="A14614" t="e">
        <f ca="1">E00251429162721</f>
        <v>#NAME?</v>
      </c>
      <c r="B14614">
        <v>285</v>
      </c>
      <c r="C14614" t="s">
        <v>117</v>
      </c>
      <c r="D14614" s="1">
        <v>42395</v>
      </c>
      <c r="F14614">
        <v>1</v>
      </c>
      <c r="G14614">
        <v>4940</v>
      </c>
      <c r="H14614" t="s">
        <v>708</v>
      </c>
      <c r="J14614" t="s">
        <v>14</v>
      </c>
      <c r="K14614">
        <v>59</v>
      </c>
      <c r="L14614" t="s">
        <v>15</v>
      </c>
    </row>
    <row r="14615" spans="1:12">
      <c r="A14615" t="e">
        <f ca="1">E00251518886021</f>
        <v>#NAME?</v>
      </c>
      <c r="B14615">
        <v>276</v>
      </c>
      <c r="C14615" t="s">
        <v>122</v>
      </c>
      <c r="D14615" s="1">
        <v>41894</v>
      </c>
      <c r="F14615">
        <v>1</v>
      </c>
      <c r="G14615">
        <v>25000</v>
      </c>
      <c r="H14615" t="s">
        <v>178</v>
      </c>
      <c r="J14615" t="s">
        <v>14</v>
      </c>
      <c r="K14615">
        <v>57</v>
      </c>
      <c r="L14615" t="s">
        <v>15</v>
      </c>
    </row>
    <row r="14616" spans="1:12">
      <c r="A14616" t="e">
        <f ca="1">E00251432303521</f>
        <v>#NAME?</v>
      </c>
      <c r="B14616">
        <v>473</v>
      </c>
      <c r="C14616" t="s">
        <v>669</v>
      </c>
      <c r="D14616" s="1">
        <v>42032</v>
      </c>
      <c r="F14616">
        <v>1</v>
      </c>
      <c r="G14616">
        <v>129</v>
      </c>
      <c r="H14616" t="s">
        <v>953</v>
      </c>
      <c r="J14616" t="s">
        <v>14</v>
      </c>
      <c r="K14616">
        <v>61</v>
      </c>
      <c r="L14616" t="s">
        <v>15</v>
      </c>
    </row>
    <row r="14617" spans="1:12">
      <c r="A14617" t="e">
        <f ca="1">E00251432303521</f>
        <v>#NAME?</v>
      </c>
      <c r="B14617">
        <v>696</v>
      </c>
      <c r="C14617" t="s">
        <v>913</v>
      </c>
      <c r="D14617" s="1">
        <v>42727</v>
      </c>
      <c r="F14617">
        <v>1</v>
      </c>
      <c r="G14617">
        <v>78651</v>
      </c>
      <c r="H14617" t="s">
        <v>958</v>
      </c>
      <c r="J14617" t="s">
        <v>14</v>
      </c>
      <c r="K14617">
        <v>63</v>
      </c>
      <c r="L14617" t="s">
        <v>22</v>
      </c>
    </row>
    <row r="14618" spans="1:12">
      <c r="A14618" t="e">
        <f ca="1">E00251619840221</f>
        <v>#NAME?</v>
      </c>
      <c r="B14618">
        <v>446</v>
      </c>
      <c r="C14618" t="s">
        <v>94</v>
      </c>
      <c r="D14618" s="1">
        <v>42888</v>
      </c>
      <c r="F14618">
        <v>5</v>
      </c>
      <c r="G14618">
        <v>2720</v>
      </c>
      <c r="H14618" t="s">
        <v>65</v>
      </c>
      <c r="J14618" t="s">
        <v>14</v>
      </c>
      <c r="K14618">
        <v>59</v>
      </c>
      <c r="L14618" t="s">
        <v>15</v>
      </c>
    </row>
    <row r="14619" spans="1:12">
      <c r="A14619" t="e">
        <f ca="1">E00251432272621</f>
        <v>#NAME?</v>
      </c>
      <c r="B14619">
        <v>489</v>
      </c>
      <c r="C14619" t="s">
        <v>100</v>
      </c>
      <c r="D14619" s="1">
        <v>42501</v>
      </c>
      <c r="F14619">
        <v>1</v>
      </c>
      <c r="G14619">
        <v>7243</v>
      </c>
      <c r="H14619" t="s">
        <v>42</v>
      </c>
      <c r="J14619" t="s">
        <v>14</v>
      </c>
      <c r="K14619">
        <v>55</v>
      </c>
      <c r="L14619" t="s">
        <v>15</v>
      </c>
    </row>
    <row r="14620" spans="1:12">
      <c r="A14620" t="e">
        <f ca="1">E00251619840221</f>
        <v>#NAME?</v>
      </c>
      <c r="B14620">
        <v>446</v>
      </c>
      <c r="C14620" t="s">
        <v>94</v>
      </c>
      <c r="D14620" s="1">
        <v>41050</v>
      </c>
      <c r="F14620">
        <v>1</v>
      </c>
      <c r="G14620">
        <v>8470</v>
      </c>
      <c r="H14620" t="s">
        <v>120</v>
      </c>
      <c r="J14620" t="s">
        <v>14</v>
      </c>
      <c r="K14620">
        <v>54</v>
      </c>
      <c r="L14620" t="s">
        <v>15</v>
      </c>
    </row>
    <row r="14621" spans="1:12">
      <c r="A14621" t="e">
        <f ca="1">E00251619840221</f>
        <v>#NAME?</v>
      </c>
      <c r="B14621">
        <v>446</v>
      </c>
      <c r="C14621" t="s">
        <v>94</v>
      </c>
      <c r="D14621" s="1">
        <v>41211</v>
      </c>
      <c r="F14621">
        <v>2</v>
      </c>
      <c r="G14621">
        <v>2449</v>
      </c>
      <c r="H14621" t="s">
        <v>53</v>
      </c>
      <c r="J14621" t="s">
        <v>14</v>
      </c>
      <c r="K14621">
        <v>54</v>
      </c>
      <c r="L14621" t="s">
        <v>15</v>
      </c>
    </row>
    <row r="14622" spans="1:12">
      <c r="A14622" t="e">
        <f ca="1">E00251619840221</f>
        <v>#NAME?</v>
      </c>
      <c r="B14622">
        <v>446</v>
      </c>
      <c r="C14622" t="s">
        <v>94</v>
      </c>
      <c r="D14622" s="1">
        <v>41597</v>
      </c>
      <c r="F14622">
        <v>1</v>
      </c>
      <c r="G14622">
        <v>2720</v>
      </c>
      <c r="H14622" t="s">
        <v>65</v>
      </c>
      <c r="J14622" t="s">
        <v>14</v>
      </c>
      <c r="K14622">
        <v>55</v>
      </c>
      <c r="L14622" t="s">
        <v>15</v>
      </c>
    </row>
    <row r="14623" spans="1:12">
      <c r="A14623" t="e">
        <f ca="1">E00251619840221</f>
        <v>#NAME?</v>
      </c>
      <c r="B14623">
        <v>446</v>
      </c>
      <c r="C14623" t="s">
        <v>94</v>
      </c>
      <c r="D14623" s="1">
        <v>42052</v>
      </c>
      <c r="F14623">
        <v>2</v>
      </c>
      <c r="G14623">
        <v>2449</v>
      </c>
      <c r="H14623" t="s">
        <v>53</v>
      </c>
      <c r="J14623" t="s">
        <v>14</v>
      </c>
      <c r="K14623">
        <v>56</v>
      </c>
      <c r="L14623" t="s">
        <v>15</v>
      </c>
    </row>
    <row r="14624" spans="1:12">
      <c r="A14624" t="e">
        <f ca="1">E00251619840221</f>
        <v>#NAME?</v>
      </c>
      <c r="B14624">
        <v>446</v>
      </c>
      <c r="C14624" t="s">
        <v>94</v>
      </c>
      <c r="D14624" s="1">
        <v>42720</v>
      </c>
      <c r="F14624">
        <v>2</v>
      </c>
      <c r="G14624">
        <v>5198</v>
      </c>
      <c r="H14624" t="s">
        <v>200</v>
      </c>
      <c r="J14624" t="s">
        <v>14</v>
      </c>
      <c r="K14624">
        <v>58</v>
      </c>
      <c r="L14624" t="s">
        <v>15</v>
      </c>
    </row>
    <row r="14625" spans="1:12">
      <c r="A14625" t="e">
        <f ca="1">E00251431566321</f>
        <v>#NAME?</v>
      </c>
      <c r="B14625">
        <v>729</v>
      </c>
      <c r="C14625" t="s">
        <v>68</v>
      </c>
      <c r="D14625" s="1">
        <v>42761</v>
      </c>
      <c r="F14625">
        <v>1</v>
      </c>
      <c r="G14625">
        <v>92300</v>
      </c>
      <c r="H14625" t="s">
        <v>1356</v>
      </c>
      <c r="I14625" t="s">
        <v>56</v>
      </c>
      <c r="J14625" t="s">
        <v>57</v>
      </c>
      <c r="K14625">
        <v>64</v>
      </c>
      <c r="L14625" t="s">
        <v>15</v>
      </c>
    </row>
    <row r="14626" spans="1:12">
      <c r="A14626" t="e">
        <f ca="1">E00251424831821</f>
        <v>#NAME?</v>
      </c>
      <c r="B14626">
        <v>121</v>
      </c>
      <c r="C14626" t="s">
        <v>698</v>
      </c>
      <c r="D14626" s="1">
        <v>41248</v>
      </c>
      <c r="F14626">
        <v>1</v>
      </c>
      <c r="G14626">
        <v>5950</v>
      </c>
      <c r="H14626" t="s">
        <v>24</v>
      </c>
      <c r="J14626" t="s">
        <v>14</v>
      </c>
      <c r="K14626">
        <v>49</v>
      </c>
      <c r="L14626" t="s">
        <v>15</v>
      </c>
    </row>
    <row r="14627" spans="1:12">
      <c r="A14627" t="e">
        <f ca="1">E00251531526821</f>
        <v>#NAME?</v>
      </c>
      <c r="B14627">
        <v>701</v>
      </c>
      <c r="C14627" t="s">
        <v>72</v>
      </c>
      <c r="D14627" s="1">
        <v>41464</v>
      </c>
      <c r="F14627">
        <v>4</v>
      </c>
      <c r="G14627">
        <v>30591</v>
      </c>
      <c r="H14627" t="s">
        <v>841</v>
      </c>
      <c r="J14627" t="s">
        <v>14</v>
      </c>
      <c r="K14627">
        <v>55</v>
      </c>
      <c r="L14627" t="s">
        <v>15</v>
      </c>
    </row>
    <row r="14628" spans="1:12">
      <c r="A14628" t="e">
        <f ca="1">E00251515235421</f>
        <v>#NAME?</v>
      </c>
      <c r="B14628">
        <v>28</v>
      </c>
      <c r="C14628" t="s">
        <v>153</v>
      </c>
      <c r="D14628" s="1">
        <v>41590</v>
      </c>
      <c r="F14628">
        <v>2</v>
      </c>
      <c r="G14628">
        <v>2729</v>
      </c>
      <c r="H14628" t="s">
        <v>115</v>
      </c>
      <c r="J14628" t="s">
        <v>14</v>
      </c>
      <c r="K14628">
        <v>58</v>
      </c>
      <c r="L14628" t="s">
        <v>15</v>
      </c>
    </row>
    <row r="14629" spans="1:12">
      <c r="A14629" t="e">
        <f ca="1">E00251613874121</f>
        <v>#NAME?</v>
      </c>
      <c r="B14629">
        <v>148</v>
      </c>
      <c r="C14629" t="s">
        <v>318</v>
      </c>
      <c r="D14629" s="1">
        <v>40936</v>
      </c>
      <c r="E14629">
        <v>3</v>
      </c>
      <c r="F14629">
        <v>1</v>
      </c>
      <c r="G14629">
        <v>59010</v>
      </c>
      <c r="H14629" t="s">
        <v>67</v>
      </c>
      <c r="J14629" t="s">
        <v>34</v>
      </c>
      <c r="K14629">
        <v>45</v>
      </c>
      <c r="L14629" t="s">
        <v>15</v>
      </c>
    </row>
    <row r="14630" spans="1:12">
      <c r="A14630" t="e">
        <f ca="1">E00251619840221</f>
        <v>#NAME?</v>
      </c>
      <c r="B14630">
        <v>446</v>
      </c>
      <c r="C14630" t="s">
        <v>94</v>
      </c>
      <c r="D14630" s="1">
        <v>43096</v>
      </c>
      <c r="F14630">
        <v>1</v>
      </c>
      <c r="G14630">
        <v>1369</v>
      </c>
      <c r="H14630" t="s">
        <v>373</v>
      </c>
      <c r="J14630" t="s">
        <v>14</v>
      </c>
      <c r="K14630">
        <v>59</v>
      </c>
      <c r="L14630" t="s">
        <v>15</v>
      </c>
    </row>
    <row r="14631" spans="1:12">
      <c r="A14631" t="e">
        <f ca="1">E00251531526821</f>
        <v>#NAME?</v>
      </c>
      <c r="B14631">
        <v>701</v>
      </c>
      <c r="C14631" t="s">
        <v>72</v>
      </c>
      <c r="D14631" s="1">
        <v>41729</v>
      </c>
      <c r="F14631">
        <v>1</v>
      </c>
      <c r="G14631">
        <v>3669</v>
      </c>
      <c r="H14631" t="s">
        <v>289</v>
      </c>
      <c r="J14631" t="s">
        <v>14</v>
      </c>
      <c r="K14631">
        <v>56</v>
      </c>
      <c r="L14631" t="s">
        <v>15</v>
      </c>
    </row>
    <row r="14632" spans="1:12">
      <c r="A14632" t="e">
        <f ca="1">E00251531526821</f>
        <v>#NAME?</v>
      </c>
      <c r="B14632">
        <v>701</v>
      </c>
      <c r="C14632" t="s">
        <v>72</v>
      </c>
      <c r="D14632" s="1">
        <v>42552</v>
      </c>
      <c r="F14632">
        <v>5</v>
      </c>
      <c r="G14632">
        <v>30591</v>
      </c>
      <c r="H14632" t="s">
        <v>841</v>
      </c>
      <c r="J14632" t="s">
        <v>14</v>
      </c>
      <c r="K14632">
        <v>58</v>
      </c>
      <c r="L14632" t="s">
        <v>15</v>
      </c>
    </row>
    <row r="14633" spans="1:12">
      <c r="A14633" t="e">
        <f ca="1">E00251531526821</f>
        <v>#NAME?</v>
      </c>
      <c r="B14633">
        <v>701</v>
      </c>
      <c r="C14633" t="s">
        <v>72</v>
      </c>
      <c r="D14633" s="1">
        <v>42556</v>
      </c>
      <c r="F14633">
        <v>5</v>
      </c>
      <c r="G14633">
        <v>3669</v>
      </c>
      <c r="H14633" t="s">
        <v>289</v>
      </c>
      <c r="J14633" t="s">
        <v>14</v>
      </c>
      <c r="K14633">
        <v>58</v>
      </c>
      <c r="L14633" t="s">
        <v>15</v>
      </c>
    </row>
    <row r="14634" spans="1:12">
      <c r="A14634" t="e">
        <f ca="1">E00251432303521</f>
        <v>#NAME?</v>
      </c>
      <c r="B14634">
        <v>696</v>
      </c>
      <c r="C14634" t="s">
        <v>913</v>
      </c>
      <c r="D14634" s="1">
        <v>42584</v>
      </c>
      <c r="F14634">
        <v>2</v>
      </c>
      <c r="G14634">
        <v>4549</v>
      </c>
      <c r="H14634" t="s">
        <v>69</v>
      </c>
      <c r="J14634" t="s">
        <v>14</v>
      </c>
      <c r="K14634">
        <v>62</v>
      </c>
      <c r="L14634" t="s">
        <v>15</v>
      </c>
    </row>
    <row r="14635" spans="1:12">
      <c r="A14635" t="e">
        <f ca="1">E00251531526821</f>
        <v>#NAME?</v>
      </c>
      <c r="B14635">
        <v>701</v>
      </c>
      <c r="C14635" t="s">
        <v>72</v>
      </c>
      <c r="D14635" s="1">
        <v>42640</v>
      </c>
      <c r="F14635">
        <v>4</v>
      </c>
      <c r="G14635">
        <v>30591</v>
      </c>
      <c r="H14635" t="s">
        <v>841</v>
      </c>
      <c r="J14635" t="s">
        <v>14</v>
      </c>
      <c r="K14635">
        <v>58</v>
      </c>
      <c r="L14635" t="s">
        <v>15</v>
      </c>
    </row>
    <row r="14636" spans="1:12">
      <c r="A14636" t="e">
        <f ca="1">E00251531526821</f>
        <v>#NAME?</v>
      </c>
      <c r="B14636">
        <v>701</v>
      </c>
      <c r="C14636" t="s">
        <v>72</v>
      </c>
      <c r="D14636" s="1">
        <v>41648</v>
      </c>
      <c r="F14636">
        <v>1</v>
      </c>
      <c r="G14636">
        <v>37203</v>
      </c>
      <c r="H14636" t="s">
        <v>1201</v>
      </c>
      <c r="J14636" t="s">
        <v>14</v>
      </c>
      <c r="K14636">
        <v>56</v>
      </c>
      <c r="L14636" t="s">
        <v>15</v>
      </c>
    </row>
    <row r="14637" spans="1:12">
      <c r="A14637" t="e">
        <f ca="1">E00251430146821</f>
        <v>#NAME?</v>
      </c>
      <c r="B14637">
        <v>497</v>
      </c>
      <c r="C14637" t="s">
        <v>141</v>
      </c>
      <c r="D14637" s="1">
        <v>41376</v>
      </c>
      <c r="F14637">
        <v>1</v>
      </c>
      <c r="G14637">
        <v>30000</v>
      </c>
      <c r="H14637" t="s">
        <v>144</v>
      </c>
      <c r="J14637" t="s">
        <v>14</v>
      </c>
      <c r="K14637">
        <v>44</v>
      </c>
      <c r="L14637" t="s">
        <v>15</v>
      </c>
    </row>
    <row r="14638" spans="1:12">
      <c r="A14638" t="e">
        <f ca="1">E00251430146821</f>
        <v>#NAME?</v>
      </c>
      <c r="B14638">
        <v>497</v>
      </c>
      <c r="C14638" t="s">
        <v>141</v>
      </c>
      <c r="D14638" s="1">
        <v>41597</v>
      </c>
      <c r="F14638">
        <v>2</v>
      </c>
      <c r="G14638">
        <v>30000</v>
      </c>
      <c r="H14638" t="s">
        <v>144</v>
      </c>
      <c r="J14638" t="s">
        <v>14</v>
      </c>
      <c r="K14638">
        <v>44</v>
      </c>
      <c r="L14638" t="s">
        <v>15</v>
      </c>
    </row>
    <row r="14639" spans="1:12">
      <c r="A14639" t="e">
        <f ca="1">E00251430146821</f>
        <v>#NAME?</v>
      </c>
      <c r="B14639">
        <v>497</v>
      </c>
      <c r="C14639" t="s">
        <v>141</v>
      </c>
      <c r="D14639" s="1">
        <v>41683</v>
      </c>
      <c r="F14639">
        <v>1</v>
      </c>
      <c r="G14639">
        <v>7822</v>
      </c>
      <c r="H14639" t="s">
        <v>495</v>
      </c>
      <c r="J14639" t="s">
        <v>14</v>
      </c>
      <c r="K14639">
        <v>45</v>
      </c>
      <c r="L14639" t="s">
        <v>22</v>
      </c>
    </row>
    <row r="14640" spans="1:12">
      <c r="A14640" t="e">
        <f ca="1">E00251613874121</f>
        <v>#NAME?</v>
      </c>
      <c r="B14640">
        <v>164</v>
      </c>
      <c r="C14640" t="s">
        <v>792</v>
      </c>
      <c r="D14640" s="1">
        <v>42634</v>
      </c>
      <c r="F14640">
        <v>1</v>
      </c>
      <c r="G14640">
        <v>4556</v>
      </c>
      <c r="H14640" t="s">
        <v>121</v>
      </c>
      <c r="J14640" t="s">
        <v>14</v>
      </c>
      <c r="K14640">
        <v>50</v>
      </c>
      <c r="L14640" t="s">
        <v>15</v>
      </c>
    </row>
    <row r="14641" spans="1:12">
      <c r="A14641" t="e">
        <f ca="1">E00251428426921</f>
        <v>#NAME?</v>
      </c>
      <c r="B14641">
        <v>51</v>
      </c>
      <c r="C14641" t="s">
        <v>372</v>
      </c>
      <c r="D14641" s="1">
        <v>41095</v>
      </c>
      <c r="F14641">
        <v>1</v>
      </c>
      <c r="G14641">
        <v>7822</v>
      </c>
      <c r="H14641" t="s">
        <v>495</v>
      </c>
      <c r="J14641" t="s">
        <v>14</v>
      </c>
      <c r="K14641">
        <v>56</v>
      </c>
      <c r="L14641" t="s">
        <v>22</v>
      </c>
    </row>
    <row r="14642" spans="1:12">
      <c r="A14642" t="e">
        <f ca="1">E00251711585721</f>
        <v>#NAME?</v>
      </c>
      <c r="B14642">
        <v>10</v>
      </c>
      <c r="C14642" t="s">
        <v>18</v>
      </c>
      <c r="D14642" s="1">
        <v>41758</v>
      </c>
      <c r="F14642">
        <v>2</v>
      </c>
      <c r="G14642">
        <v>4019</v>
      </c>
      <c r="H14642" t="s">
        <v>26</v>
      </c>
      <c r="J14642" t="s">
        <v>14</v>
      </c>
      <c r="K14642">
        <v>54</v>
      </c>
      <c r="L14642" t="s">
        <v>15</v>
      </c>
    </row>
    <row r="14643" spans="1:12">
      <c r="A14643" t="e">
        <f ca="1">E00251711585721</f>
        <v>#NAME?</v>
      </c>
      <c r="B14643">
        <v>10</v>
      </c>
      <c r="C14643" t="s">
        <v>18</v>
      </c>
      <c r="D14643" s="1">
        <v>42055</v>
      </c>
      <c r="F14643">
        <v>2</v>
      </c>
      <c r="G14643">
        <v>4019</v>
      </c>
      <c r="H14643" t="s">
        <v>26</v>
      </c>
      <c r="J14643" t="s">
        <v>14</v>
      </c>
      <c r="K14643">
        <v>54</v>
      </c>
      <c r="L14643" t="s">
        <v>15</v>
      </c>
    </row>
    <row r="14644" spans="1:12">
      <c r="A14644" t="e">
        <f ca="1">E00251711585721</f>
        <v>#NAME?</v>
      </c>
      <c r="B14644">
        <v>10</v>
      </c>
      <c r="C14644" t="s">
        <v>18</v>
      </c>
      <c r="D14644" s="1">
        <v>42338</v>
      </c>
      <c r="F14644">
        <v>3</v>
      </c>
      <c r="G14644">
        <v>4019</v>
      </c>
      <c r="H14644" t="s">
        <v>26</v>
      </c>
      <c r="J14644" t="s">
        <v>14</v>
      </c>
      <c r="K14644">
        <v>55</v>
      </c>
      <c r="L14644" t="s">
        <v>15</v>
      </c>
    </row>
    <row r="14645" spans="1:12">
      <c r="A14645" t="e">
        <f ca="1">E00251431566321</f>
        <v>#NAME?</v>
      </c>
      <c r="B14645">
        <v>701</v>
      </c>
      <c r="C14645" t="s">
        <v>72</v>
      </c>
      <c r="D14645" s="1">
        <v>41953</v>
      </c>
      <c r="F14645">
        <v>3</v>
      </c>
      <c r="G14645">
        <v>3051</v>
      </c>
      <c r="H14645" t="s">
        <v>13</v>
      </c>
      <c r="J14645" t="s">
        <v>14</v>
      </c>
      <c r="K14645">
        <v>62</v>
      </c>
      <c r="L14645" t="s">
        <v>15</v>
      </c>
    </row>
    <row r="14646" spans="1:12">
      <c r="A14646" t="e">
        <f ca="1">E00251430058721</f>
        <v>#NAME?</v>
      </c>
      <c r="B14646">
        <v>456</v>
      </c>
      <c r="C14646" t="s">
        <v>518</v>
      </c>
      <c r="D14646" s="1">
        <v>42690</v>
      </c>
      <c r="F14646">
        <v>1</v>
      </c>
      <c r="G14646">
        <v>38830</v>
      </c>
      <c r="H14646" t="s">
        <v>847</v>
      </c>
      <c r="J14646" t="s">
        <v>14</v>
      </c>
      <c r="K14646">
        <v>51</v>
      </c>
      <c r="L14646" t="s">
        <v>15</v>
      </c>
    </row>
    <row r="14647" spans="1:12">
      <c r="A14647" t="e">
        <f ca="1">E00251429331821</f>
        <v>#NAME?</v>
      </c>
      <c r="B14647">
        <v>175</v>
      </c>
      <c r="C14647" t="s">
        <v>131</v>
      </c>
      <c r="D14647" s="1">
        <v>42724</v>
      </c>
      <c r="F14647">
        <v>1</v>
      </c>
      <c r="G14647">
        <v>5990</v>
      </c>
      <c r="H14647" t="s">
        <v>60</v>
      </c>
      <c r="J14647" t="s">
        <v>14</v>
      </c>
      <c r="K14647">
        <v>59</v>
      </c>
      <c r="L14647" t="s">
        <v>15</v>
      </c>
    </row>
    <row r="14648" spans="1:12">
      <c r="A14648" t="e">
        <f ca="1">E00251429331821</f>
        <v>#NAME?</v>
      </c>
      <c r="B14648">
        <v>175</v>
      </c>
      <c r="C14648" t="s">
        <v>131</v>
      </c>
      <c r="D14648" s="1">
        <v>42986</v>
      </c>
      <c r="F14648">
        <v>1</v>
      </c>
      <c r="G14648">
        <v>7243</v>
      </c>
      <c r="H14648" t="s">
        <v>42</v>
      </c>
      <c r="J14648" t="s">
        <v>14</v>
      </c>
      <c r="K14648">
        <v>60</v>
      </c>
      <c r="L14648" t="s">
        <v>15</v>
      </c>
    </row>
    <row r="14649" spans="1:12">
      <c r="A14649" t="e">
        <f ca="1">E00251531526821</f>
        <v>#NAME?</v>
      </c>
      <c r="B14649">
        <v>701</v>
      </c>
      <c r="C14649" t="s">
        <v>72</v>
      </c>
      <c r="D14649" s="1">
        <v>42640</v>
      </c>
      <c r="F14649">
        <v>5</v>
      </c>
      <c r="G14649">
        <v>2989</v>
      </c>
      <c r="H14649" t="s">
        <v>844</v>
      </c>
      <c r="J14649" t="s">
        <v>14</v>
      </c>
      <c r="K14649">
        <v>58</v>
      </c>
      <c r="L14649" t="s">
        <v>15</v>
      </c>
    </row>
    <row r="14650" spans="1:12">
      <c r="A14650" t="e">
        <f ca="1">E00251429176121</f>
        <v>#NAME?</v>
      </c>
      <c r="B14650">
        <v>274</v>
      </c>
      <c r="C14650" t="s">
        <v>506</v>
      </c>
      <c r="D14650" s="1">
        <v>42879</v>
      </c>
      <c r="F14650">
        <v>1</v>
      </c>
      <c r="G14650">
        <v>7906</v>
      </c>
      <c r="H14650" t="s">
        <v>173</v>
      </c>
      <c r="J14650" t="s">
        <v>14</v>
      </c>
      <c r="K14650">
        <v>50</v>
      </c>
      <c r="L14650" t="s">
        <v>22</v>
      </c>
    </row>
    <row r="14651" spans="1:12">
      <c r="A14651" t="e">
        <f ca="1">E00251514125621</f>
        <v>#NAME?</v>
      </c>
      <c r="B14651">
        <v>1786</v>
      </c>
      <c r="C14651" t="s">
        <v>37</v>
      </c>
      <c r="D14651" s="1">
        <v>42070</v>
      </c>
      <c r="F14651">
        <v>1</v>
      </c>
      <c r="G14651">
        <v>46420</v>
      </c>
      <c r="H14651" t="s">
        <v>1050</v>
      </c>
      <c r="J14651" t="s">
        <v>14</v>
      </c>
      <c r="K14651">
        <v>50</v>
      </c>
      <c r="L14651" t="s">
        <v>15</v>
      </c>
    </row>
    <row r="14652" spans="1:12">
      <c r="A14652" t="e">
        <f ca="1">E00251432303521</f>
        <v>#NAME?</v>
      </c>
      <c r="B14652">
        <v>696</v>
      </c>
      <c r="C14652" t="s">
        <v>913</v>
      </c>
      <c r="D14652" s="1">
        <v>42416</v>
      </c>
      <c r="F14652">
        <v>1</v>
      </c>
      <c r="G14652">
        <v>5693</v>
      </c>
      <c r="H14652" t="s">
        <v>358</v>
      </c>
      <c r="J14652" t="s">
        <v>14</v>
      </c>
      <c r="K14652">
        <v>62</v>
      </c>
      <c r="L14652" t="s">
        <v>15</v>
      </c>
    </row>
    <row r="14653" spans="1:12">
      <c r="A14653" t="e">
        <f ca="1">E00251424041421</f>
        <v>#NAME?</v>
      </c>
      <c r="B14653">
        <v>108</v>
      </c>
      <c r="C14653" t="s">
        <v>481</v>
      </c>
      <c r="D14653" s="1">
        <v>41906</v>
      </c>
      <c r="F14653">
        <v>1</v>
      </c>
      <c r="G14653">
        <v>61610</v>
      </c>
      <c r="H14653" t="s">
        <v>915</v>
      </c>
      <c r="J14653" t="s">
        <v>14</v>
      </c>
      <c r="K14653">
        <v>47</v>
      </c>
      <c r="L14653" t="s">
        <v>15</v>
      </c>
    </row>
    <row r="14654" spans="1:12">
      <c r="A14654" t="e">
        <f ca="1">E00251431566321</f>
        <v>#NAME?</v>
      </c>
      <c r="B14654">
        <v>701</v>
      </c>
      <c r="C14654" t="s">
        <v>72</v>
      </c>
      <c r="D14654" s="1">
        <v>41674</v>
      </c>
      <c r="F14654">
        <v>6</v>
      </c>
      <c r="G14654">
        <v>60784</v>
      </c>
      <c r="H14654" t="s">
        <v>839</v>
      </c>
      <c r="J14654" t="s">
        <v>14</v>
      </c>
      <c r="K14654">
        <v>61</v>
      </c>
      <c r="L14654" t="s">
        <v>15</v>
      </c>
    </row>
    <row r="14655" spans="1:12">
      <c r="A14655" t="e">
        <f ca="1">E00251430058721</f>
        <v>#NAME?</v>
      </c>
      <c r="B14655">
        <v>772</v>
      </c>
      <c r="C14655" t="s">
        <v>170</v>
      </c>
      <c r="D14655" s="1">
        <v>42614</v>
      </c>
      <c r="F14655">
        <v>1</v>
      </c>
      <c r="G14655">
        <v>38830</v>
      </c>
      <c r="H14655" t="s">
        <v>847</v>
      </c>
      <c r="I14655" t="s">
        <v>56</v>
      </c>
      <c r="J14655" t="s">
        <v>57</v>
      </c>
      <c r="K14655">
        <v>51</v>
      </c>
      <c r="L14655" t="s">
        <v>15</v>
      </c>
    </row>
    <row r="14656" spans="1:12">
      <c r="A14656" t="e">
        <f ca="1">E00251514125621</f>
        <v>#NAME?</v>
      </c>
      <c r="B14656">
        <v>1786</v>
      </c>
      <c r="C14656" t="s">
        <v>37</v>
      </c>
      <c r="D14656" s="1">
        <v>42297</v>
      </c>
      <c r="F14656">
        <v>1</v>
      </c>
      <c r="G14656">
        <v>7242</v>
      </c>
      <c r="H14656" t="s">
        <v>93</v>
      </c>
      <c r="J14656" t="s">
        <v>14</v>
      </c>
      <c r="K14656">
        <v>51</v>
      </c>
      <c r="L14656" t="s">
        <v>15</v>
      </c>
    </row>
    <row r="14657" spans="1:12">
      <c r="A14657" t="e">
        <f ca="1">E00251711668421</f>
        <v>#NAME?</v>
      </c>
      <c r="B14657">
        <v>11</v>
      </c>
      <c r="C14657" t="s">
        <v>245</v>
      </c>
      <c r="D14657" s="1">
        <v>41766</v>
      </c>
      <c r="F14657">
        <v>5</v>
      </c>
      <c r="G14657">
        <v>4556</v>
      </c>
      <c r="H14657" t="s">
        <v>121</v>
      </c>
      <c r="J14657" t="s">
        <v>14</v>
      </c>
      <c r="K14657">
        <v>55</v>
      </c>
      <c r="L14657" t="s">
        <v>15</v>
      </c>
    </row>
    <row r="14658" spans="1:12">
      <c r="A14658" t="e">
        <f ca="1">E00251431566321</f>
        <v>#NAME?</v>
      </c>
      <c r="B14658">
        <v>701</v>
      </c>
      <c r="C14658" t="s">
        <v>72</v>
      </c>
      <c r="D14658" s="1">
        <v>41752</v>
      </c>
      <c r="F14658">
        <v>1</v>
      </c>
      <c r="G14658">
        <v>4019</v>
      </c>
      <c r="H14658" t="s">
        <v>26</v>
      </c>
      <c r="J14658" t="s">
        <v>14</v>
      </c>
      <c r="K14658">
        <v>61</v>
      </c>
      <c r="L14658" t="s">
        <v>15</v>
      </c>
    </row>
    <row r="14659" spans="1:12">
      <c r="A14659" t="e">
        <f ca="1">E00251431566321</f>
        <v>#NAME?</v>
      </c>
      <c r="B14659">
        <v>701</v>
      </c>
      <c r="C14659" t="s">
        <v>72</v>
      </c>
      <c r="D14659" s="1">
        <v>41950</v>
      </c>
      <c r="F14659">
        <v>5</v>
      </c>
      <c r="G14659">
        <v>27802</v>
      </c>
      <c r="H14659" t="s">
        <v>83</v>
      </c>
      <c r="J14659" t="s">
        <v>14</v>
      </c>
      <c r="K14659">
        <v>62</v>
      </c>
      <c r="L14659" t="s">
        <v>15</v>
      </c>
    </row>
    <row r="14660" spans="1:12">
      <c r="A14660" t="e">
        <f ca="1">E00251431566321</f>
        <v>#NAME?</v>
      </c>
      <c r="B14660">
        <v>1786</v>
      </c>
      <c r="C14660" t="s">
        <v>37</v>
      </c>
      <c r="D14660" s="1">
        <v>42299</v>
      </c>
      <c r="F14660">
        <v>2</v>
      </c>
      <c r="G14660">
        <v>60020</v>
      </c>
      <c r="H14660" t="s">
        <v>1368</v>
      </c>
      <c r="J14660" t="s">
        <v>14</v>
      </c>
      <c r="K14660">
        <v>63</v>
      </c>
      <c r="L14660" t="s">
        <v>15</v>
      </c>
    </row>
    <row r="14661" spans="1:12">
      <c r="A14661" t="e">
        <f ca="1">E00251619840221</f>
        <v>#NAME?</v>
      </c>
      <c r="B14661">
        <v>446</v>
      </c>
      <c r="C14661" t="s">
        <v>94</v>
      </c>
      <c r="D14661" s="1">
        <v>41201</v>
      </c>
      <c r="F14661">
        <v>1</v>
      </c>
      <c r="G14661">
        <v>7862</v>
      </c>
      <c r="H14661" t="s">
        <v>27</v>
      </c>
      <c r="J14661" t="s">
        <v>14</v>
      </c>
      <c r="K14661">
        <v>54</v>
      </c>
      <c r="L14661" t="s">
        <v>22</v>
      </c>
    </row>
    <row r="14662" spans="1:12">
      <c r="A14662" t="e">
        <f ca="1">E00251424041421</f>
        <v>#NAME?</v>
      </c>
      <c r="B14662">
        <v>108</v>
      </c>
      <c r="C14662" t="s">
        <v>481</v>
      </c>
      <c r="D14662" s="1">
        <v>41934</v>
      </c>
      <c r="F14662">
        <v>1</v>
      </c>
      <c r="G14662">
        <v>7962</v>
      </c>
      <c r="H14662" t="s">
        <v>111</v>
      </c>
      <c r="J14662" t="s">
        <v>14</v>
      </c>
      <c r="K14662">
        <v>47</v>
      </c>
      <c r="L14662" t="s">
        <v>22</v>
      </c>
    </row>
    <row r="14663" spans="1:12">
      <c r="A14663" t="e">
        <f ca="1">E00251711668421</f>
        <v>#NAME?</v>
      </c>
      <c r="B14663">
        <v>11</v>
      </c>
      <c r="C14663" t="s">
        <v>245</v>
      </c>
      <c r="D14663" s="1">
        <v>42425</v>
      </c>
      <c r="F14663">
        <v>4</v>
      </c>
      <c r="G14663">
        <v>49390</v>
      </c>
      <c r="H14663" t="s">
        <v>59</v>
      </c>
      <c r="J14663" t="s">
        <v>14</v>
      </c>
      <c r="K14663">
        <v>56</v>
      </c>
      <c r="L14663" t="s">
        <v>15</v>
      </c>
    </row>
    <row r="14664" spans="1:12">
      <c r="A14664" t="e">
        <f ca="1">E00251429390221</f>
        <v>#NAME?</v>
      </c>
      <c r="B14664">
        <v>1325</v>
      </c>
      <c r="C14664" t="s">
        <v>605</v>
      </c>
      <c r="D14664" s="1">
        <v>42816</v>
      </c>
      <c r="F14664">
        <v>1</v>
      </c>
      <c r="G14664">
        <v>6279</v>
      </c>
      <c r="H14664" t="s">
        <v>756</v>
      </c>
      <c r="J14664" t="s">
        <v>14</v>
      </c>
      <c r="K14664">
        <v>42</v>
      </c>
      <c r="L14664" t="s">
        <v>15</v>
      </c>
    </row>
    <row r="14665" spans="1:12">
      <c r="A14665" t="e">
        <f ca="1">E00251619840421</f>
        <v>#NAME?</v>
      </c>
      <c r="B14665">
        <v>438</v>
      </c>
      <c r="C14665" t="s">
        <v>474</v>
      </c>
      <c r="D14665" s="1">
        <v>41780</v>
      </c>
      <c r="F14665">
        <v>1</v>
      </c>
      <c r="G14665">
        <v>37205</v>
      </c>
      <c r="H14665" t="s">
        <v>191</v>
      </c>
      <c r="J14665" t="s">
        <v>14</v>
      </c>
      <c r="K14665">
        <v>42</v>
      </c>
      <c r="L14665" t="s">
        <v>15</v>
      </c>
    </row>
    <row r="14666" spans="1:12">
      <c r="A14666" t="e">
        <f ca="1">E00251526895321</f>
        <v>#NAME?</v>
      </c>
      <c r="B14666">
        <v>12</v>
      </c>
      <c r="C14666" t="s">
        <v>771</v>
      </c>
      <c r="D14666" s="1">
        <v>42216</v>
      </c>
      <c r="F14666">
        <v>2</v>
      </c>
      <c r="G14666">
        <v>7242</v>
      </c>
      <c r="H14666" t="s">
        <v>93</v>
      </c>
      <c r="J14666" t="s">
        <v>14</v>
      </c>
      <c r="K14666">
        <v>54</v>
      </c>
      <c r="L14666" t="s">
        <v>15</v>
      </c>
    </row>
    <row r="14667" spans="1:12">
      <c r="A14667" t="e">
        <f ca="1">E00251429390221</f>
        <v>#NAME?</v>
      </c>
      <c r="B14667">
        <v>1325</v>
      </c>
      <c r="C14667" t="s">
        <v>605</v>
      </c>
      <c r="D14667" s="1">
        <v>41295</v>
      </c>
      <c r="F14667">
        <v>1</v>
      </c>
      <c r="G14667">
        <v>5651</v>
      </c>
      <c r="H14667" t="s">
        <v>617</v>
      </c>
      <c r="J14667" t="s">
        <v>14</v>
      </c>
      <c r="K14667">
        <v>38</v>
      </c>
      <c r="L14667" t="s">
        <v>15</v>
      </c>
    </row>
    <row r="14668" spans="1:12">
      <c r="A14668" t="e">
        <f ca="1">E00251528602821</f>
        <v>#NAME?</v>
      </c>
      <c r="B14668">
        <v>294</v>
      </c>
      <c r="C14668" t="s">
        <v>61</v>
      </c>
      <c r="D14668" s="1">
        <v>42765</v>
      </c>
      <c r="F14668">
        <v>1</v>
      </c>
      <c r="G14668">
        <v>5990</v>
      </c>
      <c r="H14668" t="s">
        <v>60</v>
      </c>
      <c r="J14668" t="s">
        <v>14</v>
      </c>
      <c r="K14668">
        <v>47</v>
      </c>
      <c r="L14668" t="s">
        <v>15</v>
      </c>
    </row>
    <row r="14669" spans="1:12">
      <c r="A14669" t="e">
        <f ca="1">E00251439665521</f>
        <v>#NAME?</v>
      </c>
      <c r="B14669">
        <v>494</v>
      </c>
      <c r="C14669" t="s">
        <v>63</v>
      </c>
      <c r="D14669" s="1">
        <v>41880</v>
      </c>
      <c r="F14669">
        <v>2</v>
      </c>
      <c r="G14669">
        <v>6253</v>
      </c>
      <c r="H14669" t="s">
        <v>292</v>
      </c>
      <c r="J14669" t="s">
        <v>14</v>
      </c>
      <c r="K14669">
        <v>46</v>
      </c>
      <c r="L14669" t="s">
        <v>15</v>
      </c>
    </row>
    <row r="14670" spans="1:12">
      <c r="A14670" t="e">
        <f ca="1">E00251514302321</f>
        <v>#NAME?</v>
      </c>
      <c r="B14670">
        <v>449</v>
      </c>
      <c r="C14670" t="s">
        <v>124</v>
      </c>
      <c r="D14670" s="1">
        <v>42409</v>
      </c>
      <c r="F14670">
        <v>1</v>
      </c>
      <c r="G14670">
        <v>78609</v>
      </c>
      <c r="H14670" t="s">
        <v>240</v>
      </c>
      <c r="J14670" t="s">
        <v>14</v>
      </c>
      <c r="K14670">
        <v>49</v>
      </c>
      <c r="L14670" t="s">
        <v>22</v>
      </c>
    </row>
    <row r="14671" spans="1:12">
      <c r="A14671" t="e">
        <f ca="1">E00251439850121</f>
        <v>#NAME?</v>
      </c>
      <c r="B14671">
        <v>6156</v>
      </c>
      <c r="C14671" t="s">
        <v>352</v>
      </c>
      <c r="D14671" s="1">
        <v>41654</v>
      </c>
      <c r="F14671">
        <v>1</v>
      </c>
      <c r="G14671">
        <v>71940</v>
      </c>
      <c r="H14671" t="s">
        <v>135</v>
      </c>
      <c r="J14671" t="s">
        <v>14</v>
      </c>
      <c r="K14671">
        <v>41</v>
      </c>
      <c r="L14671" t="s">
        <v>15</v>
      </c>
    </row>
    <row r="14672" spans="1:12">
      <c r="A14672" t="e">
        <f ca="1">E00251537622321</f>
        <v>#NAME?</v>
      </c>
      <c r="B14672">
        <v>1077</v>
      </c>
      <c r="C14672" t="s">
        <v>848</v>
      </c>
      <c r="D14672" s="1">
        <v>42144</v>
      </c>
      <c r="F14672">
        <v>1</v>
      </c>
      <c r="G14672">
        <v>99520</v>
      </c>
      <c r="H14672" t="s">
        <v>1086</v>
      </c>
      <c r="J14672" t="s">
        <v>14</v>
      </c>
      <c r="K14672">
        <v>52</v>
      </c>
      <c r="L14672" t="s">
        <v>15</v>
      </c>
    </row>
    <row r="14673" spans="1:12">
      <c r="A14673" t="e">
        <f ca="1">E00251537622321</f>
        <v>#NAME?</v>
      </c>
      <c r="B14673">
        <v>1077</v>
      </c>
      <c r="C14673" t="s">
        <v>848</v>
      </c>
      <c r="D14673" s="1">
        <v>41527</v>
      </c>
      <c r="F14673">
        <v>2</v>
      </c>
      <c r="G14673">
        <v>3004</v>
      </c>
      <c r="H14673" t="s">
        <v>104</v>
      </c>
      <c r="J14673" t="s">
        <v>14</v>
      </c>
      <c r="K14673">
        <v>50</v>
      </c>
      <c r="L14673" t="s">
        <v>15</v>
      </c>
    </row>
    <row r="14674" spans="1:12">
      <c r="A14674" t="e">
        <f ca="1">E00251429390221</f>
        <v>#NAME?</v>
      </c>
      <c r="B14674">
        <v>1325</v>
      </c>
      <c r="C14674" t="s">
        <v>605</v>
      </c>
      <c r="D14674" s="1">
        <v>41674</v>
      </c>
      <c r="F14674">
        <v>3</v>
      </c>
      <c r="G14674">
        <v>73300</v>
      </c>
      <c r="H14674" t="s">
        <v>86</v>
      </c>
      <c r="J14674" t="s">
        <v>14</v>
      </c>
      <c r="K14674">
        <v>39</v>
      </c>
      <c r="L14674" t="s">
        <v>15</v>
      </c>
    </row>
    <row r="14675" spans="1:12">
      <c r="A14675" t="e">
        <f ca="1">E00251528917021</f>
        <v>#NAME?</v>
      </c>
      <c r="B14675">
        <v>276</v>
      </c>
      <c r="C14675" t="s">
        <v>122</v>
      </c>
      <c r="D14675" s="1">
        <v>42205</v>
      </c>
      <c r="F14675">
        <v>1</v>
      </c>
      <c r="G14675">
        <v>78906</v>
      </c>
      <c r="H14675" t="s">
        <v>31</v>
      </c>
      <c r="J14675" t="s">
        <v>14</v>
      </c>
      <c r="K14675">
        <v>57</v>
      </c>
      <c r="L14675" t="s">
        <v>22</v>
      </c>
    </row>
    <row r="14676" spans="1:12">
      <c r="A14676" t="e">
        <f ca="1">E00251514243921</f>
        <v>#NAME?</v>
      </c>
      <c r="B14676">
        <v>7207</v>
      </c>
      <c r="C14676" t="s">
        <v>287</v>
      </c>
      <c r="D14676" s="1">
        <v>42370</v>
      </c>
      <c r="F14676">
        <v>1</v>
      </c>
      <c r="G14676">
        <v>7820</v>
      </c>
      <c r="H14676" t="s">
        <v>233</v>
      </c>
      <c r="I14676" t="s">
        <v>148</v>
      </c>
      <c r="J14676" t="s">
        <v>57</v>
      </c>
      <c r="K14676">
        <v>51</v>
      </c>
      <c r="L14676" t="s">
        <v>22</v>
      </c>
    </row>
    <row r="14677" spans="1:12">
      <c r="A14677" t="e">
        <f ca="1">E00251537608221</f>
        <v>#NAME?</v>
      </c>
      <c r="B14677">
        <v>1063</v>
      </c>
      <c r="C14677" t="s">
        <v>1369</v>
      </c>
      <c r="D14677" s="1">
        <v>42747</v>
      </c>
      <c r="E14677">
        <v>2</v>
      </c>
      <c r="F14677">
        <v>6</v>
      </c>
      <c r="G14677">
        <v>3051</v>
      </c>
      <c r="H14677" t="s">
        <v>13</v>
      </c>
      <c r="J14677" t="s">
        <v>34</v>
      </c>
      <c r="K14677">
        <v>65</v>
      </c>
      <c r="L14677" t="s">
        <v>15</v>
      </c>
    </row>
    <row r="14678" spans="1:12">
      <c r="A14678" t="e">
        <f ca="1">E00251531500621</f>
        <v>#NAME?</v>
      </c>
      <c r="B14678">
        <v>703</v>
      </c>
      <c r="C14678" t="s">
        <v>305</v>
      </c>
      <c r="D14678" s="1">
        <v>41837</v>
      </c>
      <c r="F14678">
        <v>1</v>
      </c>
      <c r="G14678">
        <v>3699</v>
      </c>
      <c r="H14678" t="s">
        <v>149</v>
      </c>
      <c r="J14678" t="s">
        <v>14</v>
      </c>
      <c r="K14678">
        <v>50</v>
      </c>
      <c r="L14678" t="s">
        <v>15</v>
      </c>
    </row>
    <row r="14679" spans="1:12">
      <c r="A14679" t="e">
        <f ca="1">E00251429390221</f>
        <v>#NAME?</v>
      </c>
      <c r="B14679">
        <v>1325</v>
      </c>
      <c r="C14679" t="s">
        <v>605</v>
      </c>
      <c r="D14679" s="1">
        <v>41743</v>
      </c>
      <c r="F14679">
        <v>3</v>
      </c>
      <c r="G14679">
        <v>73300</v>
      </c>
      <c r="H14679" t="s">
        <v>86</v>
      </c>
      <c r="J14679" t="s">
        <v>14</v>
      </c>
      <c r="K14679">
        <v>39</v>
      </c>
      <c r="L14679" t="s">
        <v>15</v>
      </c>
    </row>
    <row r="14680" spans="1:12">
      <c r="A14680" t="e">
        <f ca="1">E00251429390221</f>
        <v>#NAME?</v>
      </c>
      <c r="B14680">
        <v>1325</v>
      </c>
      <c r="C14680" t="s">
        <v>605</v>
      </c>
      <c r="D14680" s="1">
        <v>41743</v>
      </c>
      <c r="F14680">
        <v>5</v>
      </c>
      <c r="G14680">
        <v>6278</v>
      </c>
      <c r="H14680" t="s">
        <v>554</v>
      </c>
      <c r="J14680" t="s">
        <v>14</v>
      </c>
      <c r="K14680">
        <v>39</v>
      </c>
      <c r="L14680" t="s">
        <v>15</v>
      </c>
    </row>
    <row r="14681" spans="1:12">
      <c r="A14681" t="e">
        <f ca="1">E00251429390221</f>
        <v>#NAME?</v>
      </c>
      <c r="B14681">
        <v>1325</v>
      </c>
      <c r="C14681" t="s">
        <v>605</v>
      </c>
      <c r="D14681" s="1">
        <v>42044</v>
      </c>
      <c r="F14681">
        <v>1</v>
      </c>
      <c r="G14681">
        <v>6278</v>
      </c>
      <c r="H14681" t="s">
        <v>554</v>
      </c>
      <c r="J14681" t="s">
        <v>14</v>
      </c>
      <c r="K14681">
        <v>40</v>
      </c>
      <c r="L14681" t="s">
        <v>15</v>
      </c>
    </row>
    <row r="14682" spans="1:12">
      <c r="A14682" t="e">
        <f ca="1">E00251617643721</f>
        <v>#NAME?</v>
      </c>
      <c r="B14682">
        <v>489</v>
      </c>
      <c r="C14682" t="s">
        <v>100</v>
      </c>
      <c r="D14682" s="1">
        <v>42324</v>
      </c>
      <c r="F14682">
        <v>2</v>
      </c>
      <c r="G14682">
        <v>496</v>
      </c>
      <c r="H14682" t="s">
        <v>190</v>
      </c>
      <c r="J14682" t="s">
        <v>14</v>
      </c>
      <c r="K14682">
        <v>48</v>
      </c>
      <c r="L14682" t="s">
        <v>15</v>
      </c>
    </row>
    <row r="14683" spans="1:12">
      <c r="A14683" t="e">
        <f ca="1">E00251514243921</f>
        <v>#NAME?</v>
      </c>
      <c r="B14683">
        <v>453</v>
      </c>
      <c r="C14683" t="s">
        <v>96</v>
      </c>
      <c r="D14683" s="1">
        <v>41565</v>
      </c>
      <c r="F14683">
        <v>1</v>
      </c>
      <c r="G14683">
        <v>52510</v>
      </c>
      <c r="H14683" t="s">
        <v>611</v>
      </c>
      <c r="J14683" t="s">
        <v>14</v>
      </c>
      <c r="K14683">
        <v>49</v>
      </c>
      <c r="L14683" t="s">
        <v>15</v>
      </c>
    </row>
    <row r="14684" spans="1:12">
      <c r="A14684" t="e">
        <f ca="1">E00251617643721</f>
        <v>#NAME?</v>
      </c>
      <c r="B14684">
        <v>598</v>
      </c>
      <c r="C14684" t="s">
        <v>862</v>
      </c>
      <c r="D14684" s="1">
        <v>42192</v>
      </c>
      <c r="F14684">
        <v>1</v>
      </c>
      <c r="G14684">
        <v>55090</v>
      </c>
      <c r="H14684" t="s">
        <v>400</v>
      </c>
      <c r="J14684" t="s">
        <v>14</v>
      </c>
      <c r="K14684">
        <v>47</v>
      </c>
      <c r="L14684" t="s">
        <v>15</v>
      </c>
    </row>
    <row r="14685" spans="1:12">
      <c r="A14685" t="e">
        <f ca="1">E00251528935221</f>
        <v>#NAME?</v>
      </c>
      <c r="B14685">
        <v>290</v>
      </c>
      <c r="C14685" t="s">
        <v>449</v>
      </c>
      <c r="D14685" s="1">
        <v>41052</v>
      </c>
      <c r="F14685">
        <v>6</v>
      </c>
      <c r="G14685">
        <v>73300</v>
      </c>
      <c r="H14685" t="s">
        <v>86</v>
      </c>
      <c r="J14685" t="s">
        <v>14</v>
      </c>
      <c r="K14685">
        <v>53</v>
      </c>
      <c r="L14685" t="s">
        <v>15</v>
      </c>
    </row>
    <row r="14686" spans="1:12">
      <c r="A14686" t="e">
        <f ca="1">E00251430134421</f>
        <v>#NAME?</v>
      </c>
      <c r="B14686">
        <v>467</v>
      </c>
      <c r="C14686" t="s">
        <v>232</v>
      </c>
      <c r="D14686" s="1">
        <v>42060</v>
      </c>
      <c r="F14686">
        <v>2</v>
      </c>
      <c r="G14686">
        <v>4019</v>
      </c>
      <c r="H14686" t="s">
        <v>26</v>
      </c>
      <c r="J14686" t="s">
        <v>14</v>
      </c>
      <c r="K14686">
        <v>52</v>
      </c>
      <c r="L14686" t="s">
        <v>15</v>
      </c>
    </row>
    <row r="14687" spans="1:12">
      <c r="A14687" t="e">
        <f ca="1">E00251531526821</f>
        <v>#NAME?</v>
      </c>
      <c r="B14687">
        <v>701</v>
      </c>
      <c r="C14687" t="s">
        <v>72</v>
      </c>
      <c r="D14687" s="1">
        <v>41485</v>
      </c>
      <c r="F14687">
        <v>4</v>
      </c>
      <c r="G14687">
        <v>2989</v>
      </c>
      <c r="H14687" t="s">
        <v>844</v>
      </c>
      <c r="J14687" t="s">
        <v>14</v>
      </c>
      <c r="K14687">
        <v>55</v>
      </c>
      <c r="L14687" t="s">
        <v>15</v>
      </c>
    </row>
    <row r="14688" spans="1:12">
      <c r="A14688" t="e">
        <f ca="1">E00251531526821</f>
        <v>#NAME?</v>
      </c>
      <c r="B14688">
        <v>701</v>
      </c>
      <c r="C14688" t="s">
        <v>72</v>
      </c>
      <c r="D14688" s="1">
        <v>42619</v>
      </c>
      <c r="F14688">
        <v>2</v>
      </c>
      <c r="G14688">
        <v>2724</v>
      </c>
      <c r="H14688" t="s">
        <v>73</v>
      </c>
      <c r="J14688" t="s">
        <v>14</v>
      </c>
      <c r="K14688">
        <v>58</v>
      </c>
      <c r="L14688" t="s">
        <v>15</v>
      </c>
    </row>
    <row r="14689" spans="1:12">
      <c r="A14689" t="e">
        <f ca="1">E00251537608221</f>
        <v>#NAME?</v>
      </c>
      <c r="B14689">
        <v>442</v>
      </c>
      <c r="C14689" t="s">
        <v>95</v>
      </c>
      <c r="D14689" s="1">
        <v>42003</v>
      </c>
      <c r="F14689">
        <v>1</v>
      </c>
      <c r="G14689">
        <v>2729</v>
      </c>
      <c r="H14689" t="s">
        <v>115</v>
      </c>
      <c r="J14689" t="s">
        <v>14</v>
      </c>
      <c r="K14689">
        <v>63</v>
      </c>
      <c r="L14689" t="s">
        <v>15</v>
      </c>
    </row>
    <row r="14690" spans="1:12">
      <c r="A14690" t="e">
        <f ca="1">E00251514243921</f>
        <v>#NAME?</v>
      </c>
      <c r="B14690">
        <v>453</v>
      </c>
      <c r="C14690" t="s">
        <v>96</v>
      </c>
      <c r="D14690" s="1">
        <v>43045</v>
      </c>
      <c r="F14690">
        <v>1</v>
      </c>
      <c r="G14690">
        <v>2449</v>
      </c>
      <c r="H14690" t="s">
        <v>53</v>
      </c>
      <c r="J14690" t="s">
        <v>14</v>
      </c>
      <c r="K14690">
        <v>53</v>
      </c>
      <c r="L14690" t="s">
        <v>15</v>
      </c>
    </row>
    <row r="14691" spans="1:12">
      <c r="A14691" t="e">
        <f ca="1">E00251617643721</f>
        <v>#NAME?</v>
      </c>
      <c r="B14691">
        <v>701</v>
      </c>
      <c r="C14691" t="s">
        <v>72</v>
      </c>
      <c r="D14691" s="1">
        <v>41687</v>
      </c>
      <c r="F14691">
        <v>5</v>
      </c>
      <c r="G14691">
        <v>49120</v>
      </c>
      <c r="H14691" t="s">
        <v>168</v>
      </c>
      <c r="J14691" t="s">
        <v>14</v>
      </c>
      <c r="K14691">
        <v>46</v>
      </c>
      <c r="L14691" t="s">
        <v>15</v>
      </c>
    </row>
    <row r="14692" spans="1:12">
      <c r="A14692" t="e">
        <f ca="1">E00251537608221</f>
        <v>#NAME?</v>
      </c>
      <c r="B14692">
        <v>442</v>
      </c>
      <c r="C14692" t="s">
        <v>95</v>
      </c>
      <c r="D14692" s="1">
        <v>42535</v>
      </c>
      <c r="F14692">
        <v>2</v>
      </c>
      <c r="G14692">
        <v>4019</v>
      </c>
      <c r="H14692" t="s">
        <v>26</v>
      </c>
      <c r="J14692" t="s">
        <v>14</v>
      </c>
      <c r="K14692">
        <v>65</v>
      </c>
      <c r="L14692" t="s">
        <v>15</v>
      </c>
    </row>
    <row r="14693" spans="1:12">
      <c r="A14693" t="e">
        <f ca="1">E00251513253421</f>
        <v>#NAME?</v>
      </c>
      <c r="B14693">
        <v>470</v>
      </c>
      <c r="C14693" t="s">
        <v>457</v>
      </c>
      <c r="D14693" s="1">
        <v>42779</v>
      </c>
      <c r="F14693">
        <v>3</v>
      </c>
      <c r="G14693">
        <v>5997</v>
      </c>
      <c r="H14693" t="s">
        <v>374</v>
      </c>
      <c r="J14693" t="s">
        <v>14</v>
      </c>
      <c r="K14693">
        <v>51</v>
      </c>
      <c r="L14693" t="s">
        <v>15</v>
      </c>
    </row>
    <row r="14694" spans="1:12">
      <c r="A14694" t="e">
        <f ca="1">E00251531526821</f>
        <v>#NAME?</v>
      </c>
      <c r="B14694">
        <v>1128</v>
      </c>
      <c r="C14694" t="s">
        <v>424</v>
      </c>
      <c r="D14694" s="1">
        <v>41219</v>
      </c>
      <c r="F14694">
        <v>1</v>
      </c>
      <c r="G14694">
        <v>88</v>
      </c>
      <c r="H14694" t="s">
        <v>919</v>
      </c>
      <c r="J14694" t="s">
        <v>14</v>
      </c>
      <c r="K14694">
        <v>55</v>
      </c>
      <c r="L14694" t="s">
        <v>15</v>
      </c>
    </row>
    <row r="14695" spans="1:12">
      <c r="A14695" t="e">
        <f ca="1">E00251518589021</f>
        <v>#NAME?</v>
      </c>
      <c r="B14695">
        <v>291</v>
      </c>
      <c r="C14695" t="s">
        <v>160</v>
      </c>
      <c r="D14695" s="1">
        <v>42496</v>
      </c>
      <c r="F14695">
        <v>1</v>
      </c>
      <c r="G14695">
        <v>7242</v>
      </c>
      <c r="H14695" t="s">
        <v>93</v>
      </c>
      <c r="J14695" t="s">
        <v>14</v>
      </c>
      <c r="K14695">
        <v>48</v>
      </c>
      <c r="L14695" t="s">
        <v>15</v>
      </c>
    </row>
    <row r="14696" spans="1:12">
      <c r="A14696" t="e">
        <f ca="1">E00251513434021</f>
        <v>#NAME?</v>
      </c>
      <c r="B14696">
        <v>473</v>
      </c>
      <c r="C14696" t="s">
        <v>669</v>
      </c>
      <c r="D14696" s="1">
        <v>42725</v>
      </c>
      <c r="F14696">
        <v>1</v>
      </c>
      <c r="G14696">
        <v>2449</v>
      </c>
      <c r="H14696" t="s">
        <v>53</v>
      </c>
      <c r="J14696" t="s">
        <v>14</v>
      </c>
      <c r="K14696">
        <v>49</v>
      </c>
      <c r="L14696" t="s">
        <v>15</v>
      </c>
    </row>
    <row r="14697" spans="1:12">
      <c r="A14697" t="e">
        <f ca="1">E00251537608221</f>
        <v>#NAME?</v>
      </c>
      <c r="B14697">
        <v>442</v>
      </c>
      <c r="C14697" t="s">
        <v>95</v>
      </c>
      <c r="D14697" s="1">
        <v>42915</v>
      </c>
      <c r="F14697">
        <v>2</v>
      </c>
      <c r="G14697">
        <v>185</v>
      </c>
      <c r="H14697" t="s">
        <v>199</v>
      </c>
      <c r="J14697" t="s">
        <v>14</v>
      </c>
      <c r="K14697">
        <v>66</v>
      </c>
      <c r="L14697" t="s">
        <v>15</v>
      </c>
    </row>
    <row r="14698" spans="1:12">
      <c r="A14698" t="e">
        <f ca="1">E00251537608221</f>
        <v>#NAME?</v>
      </c>
      <c r="B14698">
        <v>1063</v>
      </c>
      <c r="C14698" t="s">
        <v>1369</v>
      </c>
      <c r="D14698" s="1">
        <v>42747</v>
      </c>
      <c r="E14698">
        <v>2</v>
      </c>
      <c r="F14698">
        <v>2</v>
      </c>
      <c r="G14698">
        <v>2440</v>
      </c>
      <c r="H14698" t="s">
        <v>555</v>
      </c>
      <c r="J14698" t="s">
        <v>34</v>
      </c>
      <c r="K14698">
        <v>65</v>
      </c>
      <c r="L14698" t="s">
        <v>15</v>
      </c>
    </row>
    <row r="14699" spans="1:12">
      <c r="A14699" t="e">
        <f ca="1">E00251514274321</f>
        <v>#NAME?</v>
      </c>
      <c r="B14699">
        <v>449</v>
      </c>
      <c r="C14699" t="s">
        <v>124</v>
      </c>
      <c r="D14699" s="1">
        <v>41880</v>
      </c>
      <c r="F14699">
        <v>2</v>
      </c>
      <c r="G14699">
        <v>7881</v>
      </c>
      <c r="H14699" t="s">
        <v>637</v>
      </c>
      <c r="J14699" t="s">
        <v>14</v>
      </c>
      <c r="K14699">
        <v>62</v>
      </c>
      <c r="L14699" t="s">
        <v>22</v>
      </c>
    </row>
    <row r="14700" spans="1:12">
      <c r="A14700" t="e">
        <f ca="1">E00251537608221</f>
        <v>#NAME?</v>
      </c>
      <c r="B14700">
        <v>442</v>
      </c>
      <c r="C14700" t="s">
        <v>95</v>
      </c>
      <c r="D14700" s="1">
        <v>42849</v>
      </c>
      <c r="F14700">
        <v>4</v>
      </c>
      <c r="G14700">
        <v>30983</v>
      </c>
      <c r="H14700" t="s">
        <v>325</v>
      </c>
      <c r="J14700" t="s">
        <v>14</v>
      </c>
      <c r="K14700">
        <v>65</v>
      </c>
      <c r="L14700" t="s">
        <v>15</v>
      </c>
    </row>
    <row r="14701" spans="1:12">
      <c r="A14701" t="e">
        <f ca="1">E00251532959121</f>
        <v>#NAME?</v>
      </c>
      <c r="B14701">
        <v>467</v>
      </c>
      <c r="C14701" t="s">
        <v>232</v>
      </c>
      <c r="D14701" s="1">
        <v>41443</v>
      </c>
      <c r="F14701">
        <v>6</v>
      </c>
      <c r="G14701">
        <v>71509</v>
      </c>
      <c r="H14701" t="s">
        <v>369</v>
      </c>
      <c r="J14701" t="s">
        <v>14</v>
      </c>
      <c r="K14701">
        <v>59</v>
      </c>
      <c r="L14701" t="s">
        <v>15</v>
      </c>
    </row>
    <row r="14702" spans="1:12">
      <c r="A14702" t="e">
        <f ca="1">E00251514274321</f>
        <v>#NAME?</v>
      </c>
      <c r="B14702">
        <v>449</v>
      </c>
      <c r="C14702" t="s">
        <v>124</v>
      </c>
      <c r="D14702" s="1">
        <v>42656</v>
      </c>
      <c r="F14702">
        <v>2</v>
      </c>
      <c r="G14702">
        <v>2729</v>
      </c>
      <c r="H14702" t="s">
        <v>115</v>
      </c>
      <c r="J14702" t="s">
        <v>14</v>
      </c>
      <c r="K14702">
        <v>64</v>
      </c>
      <c r="L14702" t="s">
        <v>15</v>
      </c>
    </row>
    <row r="14703" spans="1:12">
      <c r="A14703" t="e">
        <f ca="1">E00251514274321</f>
        <v>#NAME?</v>
      </c>
      <c r="B14703">
        <v>449</v>
      </c>
      <c r="C14703" t="s">
        <v>124</v>
      </c>
      <c r="D14703" s="1">
        <v>42963</v>
      </c>
      <c r="F14703">
        <v>2</v>
      </c>
      <c r="G14703">
        <v>4779</v>
      </c>
      <c r="H14703" t="s">
        <v>231</v>
      </c>
      <c r="J14703" t="s">
        <v>14</v>
      </c>
      <c r="K14703">
        <v>65</v>
      </c>
      <c r="L14703" t="s">
        <v>15</v>
      </c>
    </row>
    <row r="14704" spans="1:12">
      <c r="A14704" t="e">
        <f ca="1">E00251514274321</f>
        <v>#NAME?</v>
      </c>
      <c r="B14704">
        <v>449</v>
      </c>
      <c r="C14704" t="s">
        <v>124</v>
      </c>
      <c r="D14704" s="1">
        <v>41856</v>
      </c>
      <c r="F14704">
        <v>1</v>
      </c>
      <c r="G14704">
        <v>7881</v>
      </c>
      <c r="H14704" t="s">
        <v>637</v>
      </c>
      <c r="J14704" t="s">
        <v>14</v>
      </c>
      <c r="K14704">
        <v>62</v>
      </c>
      <c r="L14704" t="s">
        <v>22</v>
      </c>
    </row>
    <row r="14705" spans="1:12">
      <c r="A14705" t="e">
        <f ca="1">E00251514274321</f>
        <v>#NAME?</v>
      </c>
      <c r="B14705">
        <v>449</v>
      </c>
      <c r="C14705" t="s">
        <v>124</v>
      </c>
      <c r="D14705" s="1">
        <v>42111</v>
      </c>
      <c r="F14705">
        <v>1</v>
      </c>
      <c r="G14705">
        <v>5990</v>
      </c>
      <c r="H14705" t="s">
        <v>60</v>
      </c>
      <c r="J14705" t="s">
        <v>14</v>
      </c>
      <c r="K14705">
        <v>63</v>
      </c>
      <c r="L14705" t="s">
        <v>15</v>
      </c>
    </row>
    <row r="14706" spans="1:12">
      <c r="A14706" t="e">
        <f ca="1">E00251528935221</f>
        <v>#NAME?</v>
      </c>
      <c r="B14706">
        <v>290</v>
      </c>
      <c r="C14706" t="s">
        <v>449</v>
      </c>
      <c r="D14706" s="1">
        <v>41092</v>
      </c>
      <c r="F14706">
        <v>2</v>
      </c>
      <c r="G14706">
        <v>78900</v>
      </c>
      <c r="H14706" t="s">
        <v>79</v>
      </c>
      <c r="J14706" t="s">
        <v>14</v>
      </c>
      <c r="K14706">
        <v>53</v>
      </c>
      <c r="L14706" t="s">
        <v>22</v>
      </c>
    </row>
    <row r="14707" spans="1:12">
      <c r="A14707" t="e">
        <f ca="1">E00251528935221</f>
        <v>#NAME?</v>
      </c>
      <c r="B14707">
        <v>290</v>
      </c>
      <c r="C14707" t="s">
        <v>449</v>
      </c>
      <c r="D14707" s="1">
        <v>41297</v>
      </c>
      <c r="F14707">
        <v>5</v>
      </c>
      <c r="G14707">
        <v>4019</v>
      </c>
      <c r="H14707" t="s">
        <v>26</v>
      </c>
      <c r="J14707" t="s">
        <v>14</v>
      </c>
      <c r="K14707">
        <v>54</v>
      </c>
      <c r="L14707" t="s">
        <v>15</v>
      </c>
    </row>
    <row r="14708" spans="1:12">
      <c r="A14708" t="e">
        <f ca="1">E00251528935221</f>
        <v>#NAME?</v>
      </c>
      <c r="B14708">
        <v>290</v>
      </c>
      <c r="C14708" t="s">
        <v>449</v>
      </c>
      <c r="D14708" s="1">
        <v>41841</v>
      </c>
      <c r="F14708">
        <v>2</v>
      </c>
      <c r="G14708">
        <v>56400</v>
      </c>
      <c r="H14708" t="s">
        <v>91</v>
      </c>
      <c r="J14708" t="s">
        <v>14</v>
      </c>
      <c r="K14708">
        <v>56</v>
      </c>
      <c r="L14708" t="s">
        <v>15</v>
      </c>
    </row>
    <row r="14709" spans="1:12">
      <c r="A14709" t="e">
        <f ca="1">E00251432420521</f>
        <v>#NAME?</v>
      </c>
      <c r="B14709">
        <v>451</v>
      </c>
      <c r="C14709" t="s">
        <v>102</v>
      </c>
      <c r="D14709" s="1">
        <v>40970</v>
      </c>
      <c r="F14709">
        <v>4</v>
      </c>
      <c r="G14709">
        <v>496</v>
      </c>
      <c r="H14709" t="s">
        <v>190</v>
      </c>
      <c r="J14709" t="s">
        <v>14</v>
      </c>
      <c r="K14709">
        <v>48</v>
      </c>
      <c r="L14709" t="s">
        <v>15</v>
      </c>
    </row>
    <row r="14710" spans="1:12">
      <c r="A14710" t="e">
        <f ca="1">E00251432420521</f>
        <v>#NAME?</v>
      </c>
      <c r="B14710">
        <v>451</v>
      </c>
      <c r="C14710" t="s">
        <v>102</v>
      </c>
      <c r="D14710" s="1">
        <v>41291</v>
      </c>
      <c r="F14710">
        <v>1</v>
      </c>
      <c r="G14710">
        <v>30000</v>
      </c>
      <c r="H14710" t="s">
        <v>144</v>
      </c>
      <c r="J14710" t="s">
        <v>14</v>
      </c>
      <c r="K14710">
        <v>49</v>
      </c>
      <c r="L14710" t="s">
        <v>15</v>
      </c>
    </row>
    <row r="14711" spans="1:12">
      <c r="A14711" t="e">
        <f ca="1">E00251532959121</f>
        <v>#NAME?</v>
      </c>
      <c r="B14711">
        <v>467</v>
      </c>
      <c r="C14711" t="s">
        <v>232</v>
      </c>
      <c r="D14711" s="1">
        <v>42535</v>
      </c>
      <c r="F14711">
        <v>1</v>
      </c>
      <c r="G14711">
        <v>49300</v>
      </c>
      <c r="H14711" t="s">
        <v>228</v>
      </c>
      <c r="J14711" t="s">
        <v>14</v>
      </c>
      <c r="K14711">
        <v>62</v>
      </c>
      <c r="L14711" t="s">
        <v>15</v>
      </c>
    </row>
    <row r="14712" spans="1:12">
      <c r="A14712" t="e">
        <f ca="1">E00251430134421</f>
        <v>#NAME?</v>
      </c>
      <c r="B14712">
        <v>467</v>
      </c>
      <c r="C14712" t="s">
        <v>232</v>
      </c>
      <c r="D14712" s="1">
        <v>41570</v>
      </c>
      <c r="F14712">
        <v>1</v>
      </c>
      <c r="G14712">
        <v>5258</v>
      </c>
      <c r="H14712" t="s">
        <v>236</v>
      </c>
      <c r="J14712" t="s">
        <v>14</v>
      </c>
      <c r="K14712">
        <v>50</v>
      </c>
      <c r="L14712" t="s">
        <v>15</v>
      </c>
    </row>
    <row r="14713" spans="1:12">
      <c r="A14713" t="e">
        <f ca="1">E00251430134421</f>
        <v>#NAME?</v>
      </c>
      <c r="B14713">
        <v>467</v>
      </c>
      <c r="C14713" t="s">
        <v>232</v>
      </c>
      <c r="D14713" s="1">
        <v>42437</v>
      </c>
      <c r="F14713">
        <v>3</v>
      </c>
      <c r="G14713">
        <v>4019</v>
      </c>
      <c r="H14713" t="s">
        <v>26</v>
      </c>
      <c r="J14713" t="s">
        <v>14</v>
      </c>
      <c r="K14713">
        <v>53</v>
      </c>
      <c r="L14713" t="s">
        <v>15</v>
      </c>
    </row>
    <row r="14714" spans="1:12">
      <c r="A14714" t="e">
        <f ca="1">E00251430134421</f>
        <v>#NAME?</v>
      </c>
      <c r="B14714">
        <v>467</v>
      </c>
      <c r="C14714" t="s">
        <v>232</v>
      </c>
      <c r="D14714" s="1">
        <v>42726</v>
      </c>
      <c r="F14714">
        <v>1</v>
      </c>
      <c r="G14714">
        <v>7871</v>
      </c>
      <c r="H14714" t="s">
        <v>674</v>
      </c>
      <c r="J14714" t="s">
        <v>14</v>
      </c>
      <c r="K14714">
        <v>53</v>
      </c>
      <c r="L14714" t="s">
        <v>22</v>
      </c>
    </row>
    <row r="14715" spans="1:12">
      <c r="A14715" t="e">
        <f ca="1">E00251513434021</f>
        <v>#NAME?</v>
      </c>
      <c r="B14715">
        <v>473</v>
      </c>
      <c r="C14715" t="s">
        <v>669</v>
      </c>
      <c r="D14715" s="1">
        <v>41101</v>
      </c>
      <c r="F14715">
        <v>2</v>
      </c>
      <c r="G14715">
        <v>2448</v>
      </c>
      <c r="H14715" t="s">
        <v>19</v>
      </c>
      <c r="J14715" t="s">
        <v>14</v>
      </c>
      <c r="K14715">
        <v>44</v>
      </c>
      <c r="L14715" t="s">
        <v>15</v>
      </c>
    </row>
    <row r="14716" spans="1:12">
      <c r="A14716" t="e">
        <f ca="1">E00251432420521</f>
        <v>#NAME?</v>
      </c>
      <c r="B14716">
        <v>451</v>
      </c>
      <c r="C14716" t="s">
        <v>102</v>
      </c>
      <c r="D14716" s="1">
        <v>42872</v>
      </c>
      <c r="F14716">
        <v>1</v>
      </c>
      <c r="G14716">
        <v>30000</v>
      </c>
      <c r="H14716" t="s">
        <v>144</v>
      </c>
      <c r="J14716" t="s">
        <v>14</v>
      </c>
      <c r="K14716">
        <v>54</v>
      </c>
      <c r="L14716" t="s">
        <v>15</v>
      </c>
    </row>
    <row r="14717" spans="1:12">
      <c r="A14717" t="e">
        <f ca="1">E00251531471221</f>
        <v>#NAME?</v>
      </c>
      <c r="B14717">
        <v>1786</v>
      </c>
      <c r="C14717" t="s">
        <v>37</v>
      </c>
      <c r="D14717" s="1">
        <v>42949</v>
      </c>
      <c r="F14717">
        <v>1</v>
      </c>
      <c r="G14717">
        <v>2721</v>
      </c>
      <c r="H14717" t="s">
        <v>465</v>
      </c>
      <c r="J14717" t="s">
        <v>14</v>
      </c>
      <c r="K14717">
        <v>61</v>
      </c>
      <c r="L14717" t="s">
        <v>15</v>
      </c>
    </row>
    <row r="14718" spans="1:12">
      <c r="A14718" t="e">
        <f ca="1">E00251514274321</f>
        <v>#NAME?</v>
      </c>
      <c r="B14718">
        <v>449</v>
      </c>
      <c r="C14718" t="s">
        <v>124</v>
      </c>
      <c r="D14718" s="1">
        <v>43007</v>
      </c>
      <c r="F14718">
        <v>4</v>
      </c>
      <c r="G14718">
        <v>53081</v>
      </c>
      <c r="H14718" t="s">
        <v>456</v>
      </c>
      <c r="J14718" t="s">
        <v>14</v>
      </c>
      <c r="K14718">
        <v>65</v>
      </c>
      <c r="L14718" t="s">
        <v>15</v>
      </c>
    </row>
    <row r="14719" spans="1:12">
      <c r="A14719" t="e">
        <f ca="1">E00251514274321</f>
        <v>#NAME?</v>
      </c>
      <c r="B14719">
        <v>449</v>
      </c>
      <c r="C14719" t="s">
        <v>124</v>
      </c>
      <c r="D14719" s="1">
        <v>43068</v>
      </c>
      <c r="F14719">
        <v>2</v>
      </c>
      <c r="G14719">
        <v>5235</v>
      </c>
      <c r="H14719" t="s">
        <v>1194</v>
      </c>
      <c r="J14719" t="s">
        <v>14</v>
      </c>
      <c r="K14719">
        <v>65</v>
      </c>
      <c r="L14719" t="s">
        <v>15</v>
      </c>
    </row>
    <row r="14720" spans="1:12">
      <c r="A14720" t="e">
        <f ca="1">E00251532412321</f>
        <v>#NAME?</v>
      </c>
      <c r="B14720">
        <v>488</v>
      </c>
      <c r="C14720" t="s">
        <v>401</v>
      </c>
      <c r="D14720" s="1">
        <v>42527</v>
      </c>
      <c r="F14720">
        <v>1</v>
      </c>
      <c r="G14720">
        <v>3051</v>
      </c>
      <c r="H14720" t="s">
        <v>13</v>
      </c>
      <c r="J14720" t="s">
        <v>14</v>
      </c>
      <c r="K14720">
        <v>42</v>
      </c>
      <c r="L14720" t="s">
        <v>15</v>
      </c>
    </row>
    <row r="14721" spans="1:12">
      <c r="A14721" t="e">
        <f ca="1">E00251430146821</f>
        <v>#NAME?</v>
      </c>
      <c r="B14721">
        <v>497</v>
      </c>
      <c r="C14721" t="s">
        <v>141</v>
      </c>
      <c r="D14721" s="1">
        <v>41683</v>
      </c>
      <c r="F14721">
        <v>2</v>
      </c>
      <c r="G14721">
        <v>7856</v>
      </c>
      <c r="H14721" t="s">
        <v>368</v>
      </c>
      <c r="J14721" t="s">
        <v>14</v>
      </c>
      <c r="K14721">
        <v>45</v>
      </c>
      <c r="L14721" t="s">
        <v>22</v>
      </c>
    </row>
    <row r="14722" spans="1:12">
      <c r="A14722" t="e">
        <f ca="1">E00251430146821</f>
        <v>#NAME?</v>
      </c>
      <c r="B14722">
        <v>497</v>
      </c>
      <c r="C14722" t="s">
        <v>141</v>
      </c>
      <c r="D14722" s="1">
        <v>42019</v>
      </c>
      <c r="F14722">
        <v>1</v>
      </c>
      <c r="G14722">
        <v>7245</v>
      </c>
      <c r="H14722" t="s">
        <v>116</v>
      </c>
      <c r="J14722" t="s">
        <v>14</v>
      </c>
      <c r="K14722">
        <v>45</v>
      </c>
      <c r="L14722" t="s">
        <v>15</v>
      </c>
    </row>
    <row r="14723" spans="1:12">
      <c r="A14723" t="e">
        <f ca="1">E00251432420521</f>
        <v>#NAME?</v>
      </c>
      <c r="B14723">
        <v>7207</v>
      </c>
      <c r="C14723" t="s">
        <v>287</v>
      </c>
      <c r="D14723" s="1">
        <v>42811</v>
      </c>
      <c r="F14723">
        <v>1</v>
      </c>
      <c r="G14723">
        <v>496</v>
      </c>
      <c r="H14723" t="s">
        <v>190</v>
      </c>
      <c r="I14723" t="s">
        <v>148</v>
      </c>
      <c r="J14723" t="s">
        <v>57</v>
      </c>
      <c r="K14723">
        <v>53</v>
      </c>
      <c r="L14723" t="s">
        <v>15</v>
      </c>
    </row>
    <row r="14724" spans="1:12">
      <c r="A14724" t="e">
        <f ca="1">E00251432420521</f>
        <v>#NAME?</v>
      </c>
      <c r="B14724">
        <v>451</v>
      </c>
      <c r="C14724" t="s">
        <v>102</v>
      </c>
      <c r="D14724" s="1">
        <v>43025</v>
      </c>
      <c r="F14724">
        <v>5</v>
      </c>
      <c r="G14724">
        <v>2729</v>
      </c>
      <c r="H14724" t="s">
        <v>115</v>
      </c>
      <c r="J14724" t="s">
        <v>14</v>
      </c>
      <c r="K14724">
        <v>54</v>
      </c>
      <c r="L14724" t="s">
        <v>15</v>
      </c>
    </row>
    <row r="14725" spans="1:12">
      <c r="A14725" t="e">
        <f ca="1">E00251518589721</f>
        <v>#NAME?</v>
      </c>
      <c r="B14725">
        <v>297</v>
      </c>
      <c r="C14725" t="s">
        <v>411</v>
      </c>
      <c r="D14725" s="1">
        <v>42831</v>
      </c>
      <c r="F14725">
        <v>2</v>
      </c>
      <c r="G14725">
        <v>78609</v>
      </c>
      <c r="H14725" t="s">
        <v>240</v>
      </c>
      <c r="J14725" t="s">
        <v>14</v>
      </c>
      <c r="K14725">
        <v>51</v>
      </c>
      <c r="L14725" t="s">
        <v>22</v>
      </c>
    </row>
    <row r="14726" spans="1:12">
      <c r="A14726" t="e">
        <f ca="1">E00251615150021</f>
        <v>#NAME?</v>
      </c>
      <c r="B14726">
        <v>1929</v>
      </c>
      <c r="C14726" t="s">
        <v>195</v>
      </c>
      <c r="D14726" s="1">
        <v>42047</v>
      </c>
      <c r="F14726">
        <v>6</v>
      </c>
      <c r="G14726">
        <v>3051</v>
      </c>
      <c r="H14726" t="s">
        <v>13</v>
      </c>
      <c r="J14726" t="s">
        <v>14</v>
      </c>
      <c r="K14726">
        <v>39</v>
      </c>
      <c r="L14726" t="s">
        <v>15</v>
      </c>
    </row>
    <row r="14727" spans="1:12">
      <c r="A14727" t="e">
        <f ca="1">E00251615150021</f>
        <v>#NAME?</v>
      </c>
      <c r="B14727">
        <v>1929</v>
      </c>
      <c r="C14727" t="s">
        <v>195</v>
      </c>
      <c r="D14727" s="1">
        <v>42123</v>
      </c>
      <c r="F14727">
        <v>6</v>
      </c>
      <c r="G14727">
        <v>3051</v>
      </c>
      <c r="H14727" t="s">
        <v>13</v>
      </c>
      <c r="J14727" t="s">
        <v>14</v>
      </c>
      <c r="K14727">
        <v>39</v>
      </c>
      <c r="L14727" t="s">
        <v>15</v>
      </c>
    </row>
    <row r="14728" spans="1:12">
      <c r="A14728" t="e">
        <f ca="1">E00251615150021</f>
        <v>#NAME?</v>
      </c>
      <c r="B14728">
        <v>1929</v>
      </c>
      <c r="C14728" t="s">
        <v>195</v>
      </c>
      <c r="D14728" s="1">
        <v>42353</v>
      </c>
      <c r="F14728">
        <v>3</v>
      </c>
      <c r="G14728">
        <v>4549</v>
      </c>
      <c r="H14728" t="s">
        <v>69</v>
      </c>
      <c r="J14728" t="s">
        <v>14</v>
      </c>
      <c r="K14728">
        <v>40</v>
      </c>
      <c r="L14728" t="s">
        <v>15</v>
      </c>
    </row>
    <row r="14729" spans="1:12">
      <c r="A14729" t="e">
        <f ca="1">E00251615150021</f>
        <v>#NAME?</v>
      </c>
      <c r="B14729">
        <v>1929</v>
      </c>
      <c r="C14729" t="s">
        <v>195</v>
      </c>
      <c r="D14729" s="1">
        <v>42473</v>
      </c>
      <c r="F14729">
        <v>2</v>
      </c>
      <c r="G14729">
        <v>2599</v>
      </c>
      <c r="H14729" t="s">
        <v>238</v>
      </c>
      <c r="J14729" t="s">
        <v>14</v>
      </c>
      <c r="K14729">
        <v>40</v>
      </c>
      <c r="L14729" t="s">
        <v>15</v>
      </c>
    </row>
    <row r="14730" spans="1:12">
      <c r="A14730" t="e">
        <f ca="1">E00251533607221</f>
        <v>#NAME?</v>
      </c>
      <c r="B14730">
        <v>122</v>
      </c>
      <c r="C14730" t="s">
        <v>522</v>
      </c>
      <c r="D14730" s="1">
        <v>42773</v>
      </c>
      <c r="F14730">
        <v>1</v>
      </c>
      <c r="G14730">
        <v>7862</v>
      </c>
      <c r="H14730" t="s">
        <v>27</v>
      </c>
      <c r="J14730" t="s">
        <v>14</v>
      </c>
      <c r="K14730">
        <v>47</v>
      </c>
      <c r="L14730" t="s">
        <v>22</v>
      </c>
    </row>
    <row r="14731" spans="1:12">
      <c r="A14731" t="e">
        <f ca="1">E00251533607221</f>
        <v>#NAME?</v>
      </c>
      <c r="B14731">
        <v>122</v>
      </c>
      <c r="C14731" t="s">
        <v>522</v>
      </c>
      <c r="D14731" s="1">
        <v>42907</v>
      </c>
      <c r="F14731">
        <v>1</v>
      </c>
      <c r="G14731">
        <v>58089</v>
      </c>
      <c r="H14731" t="s">
        <v>988</v>
      </c>
      <c r="J14731" t="s">
        <v>14</v>
      </c>
      <c r="K14731">
        <v>48</v>
      </c>
      <c r="L14731" t="s">
        <v>15</v>
      </c>
    </row>
    <row r="14732" spans="1:12">
      <c r="A14732" t="e">
        <f ca="1">E00251533607221</f>
        <v>#NAME?</v>
      </c>
      <c r="B14732">
        <v>122</v>
      </c>
      <c r="C14732" t="s">
        <v>522</v>
      </c>
      <c r="D14732" s="1">
        <v>42908</v>
      </c>
      <c r="F14732">
        <v>1</v>
      </c>
      <c r="G14732">
        <v>58089</v>
      </c>
      <c r="H14732" t="s">
        <v>988</v>
      </c>
      <c r="J14732" t="s">
        <v>14</v>
      </c>
      <c r="K14732">
        <v>48</v>
      </c>
      <c r="L14732" t="s">
        <v>15</v>
      </c>
    </row>
    <row r="14733" spans="1:12">
      <c r="A14733" t="e">
        <f ca="1">E00251533607221</f>
        <v>#NAME?</v>
      </c>
      <c r="B14733">
        <v>122</v>
      </c>
      <c r="C14733" t="s">
        <v>522</v>
      </c>
      <c r="D14733" s="1">
        <v>42912</v>
      </c>
      <c r="F14733">
        <v>2</v>
      </c>
      <c r="G14733">
        <v>58089</v>
      </c>
      <c r="H14733" t="s">
        <v>988</v>
      </c>
      <c r="J14733" t="s">
        <v>14</v>
      </c>
      <c r="K14733">
        <v>48</v>
      </c>
      <c r="L14733" t="s">
        <v>15</v>
      </c>
    </row>
    <row r="14734" spans="1:12">
      <c r="A14734" t="e">
        <f ca="1">E00251417960121</f>
        <v>#NAME?</v>
      </c>
      <c r="B14734">
        <v>50</v>
      </c>
      <c r="C14734" t="s">
        <v>512</v>
      </c>
      <c r="D14734" s="1">
        <v>41262</v>
      </c>
      <c r="F14734">
        <v>2</v>
      </c>
      <c r="G14734">
        <v>4019</v>
      </c>
      <c r="H14734" t="s">
        <v>26</v>
      </c>
      <c r="J14734" t="s">
        <v>14</v>
      </c>
      <c r="K14734">
        <v>61</v>
      </c>
      <c r="L14734" t="s">
        <v>15</v>
      </c>
    </row>
    <row r="14735" spans="1:12">
      <c r="A14735" t="e">
        <f ca="1">E00251417960121</f>
        <v>#NAME?</v>
      </c>
      <c r="B14735">
        <v>50</v>
      </c>
      <c r="C14735" t="s">
        <v>512</v>
      </c>
      <c r="D14735" s="1">
        <v>41871</v>
      </c>
      <c r="F14735">
        <v>3</v>
      </c>
      <c r="G14735">
        <v>53081</v>
      </c>
      <c r="H14735" t="s">
        <v>456</v>
      </c>
      <c r="J14735" t="s">
        <v>14</v>
      </c>
      <c r="K14735">
        <v>63</v>
      </c>
      <c r="L14735" t="s">
        <v>15</v>
      </c>
    </row>
    <row r="14736" spans="1:12">
      <c r="A14736" t="e">
        <f ca="1">E00251432420521</f>
        <v>#NAME?</v>
      </c>
      <c r="B14736">
        <v>451</v>
      </c>
      <c r="C14736" t="s">
        <v>102</v>
      </c>
      <c r="D14736" s="1">
        <v>40988</v>
      </c>
      <c r="F14736">
        <v>2</v>
      </c>
      <c r="G14736">
        <v>2721</v>
      </c>
      <c r="H14736" t="s">
        <v>465</v>
      </c>
      <c r="J14736" t="s">
        <v>14</v>
      </c>
      <c r="K14736">
        <v>48</v>
      </c>
      <c r="L14736" t="s">
        <v>15</v>
      </c>
    </row>
    <row r="14737" spans="1:12">
      <c r="A14737" t="e">
        <f ca="1">E00251432420521</f>
        <v>#NAME?</v>
      </c>
      <c r="B14737">
        <v>451</v>
      </c>
      <c r="C14737" t="s">
        <v>102</v>
      </c>
      <c r="D14737" s="1">
        <v>41936</v>
      </c>
      <c r="F14737">
        <v>1</v>
      </c>
      <c r="G14737">
        <v>30000</v>
      </c>
      <c r="H14737" t="s">
        <v>144</v>
      </c>
      <c r="J14737" t="s">
        <v>14</v>
      </c>
      <c r="K14737">
        <v>51</v>
      </c>
      <c r="L14737" t="s">
        <v>15</v>
      </c>
    </row>
    <row r="14738" spans="1:12">
      <c r="A14738" t="e">
        <f ca="1">E00251432420521</f>
        <v>#NAME?</v>
      </c>
      <c r="B14738">
        <v>451</v>
      </c>
      <c r="C14738" t="s">
        <v>102</v>
      </c>
      <c r="D14738" s="1">
        <v>41936</v>
      </c>
      <c r="F14738">
        <v>2</v>
      </c>
      <c r="G14738">
        <v>496</v>
      </c>
      <c r="H14738" t="s">
        <v>190</v>
      </c>
      <c r="J14738" t="s">
        <v>14</v>
      </c>
      <c r="K14738">
        <v>51</v>
      </c>
      <c r="L14738" t="s">
        <v>15</v>
      </c>
    </row>
    <row r="14739" spans="1:12">
      <c r="A14739" t="e">
        <f ca="1">E00251432420521</f>
        <v>#NAME?</v>
      </c>
      <c r="B14739">
        <v>451</v>
      </c>
      <c r="C14739" t="s">
        <v>102</v>
      </c>
      <c r="D14739" s="1">
        <v>42432</v>
      </c>
      <c r="F14739">
        <v>2</v>
      </c>
      <c r="G14739">
        <v>496</v>
      </c>
      <c r="H14739" t="s">
        <v>190</v>
      </c>
      <c r="J14739" t="s">
        <v>14</v>
      </c>
      <c r="K14739">
        <v>52</v>
      </c>
      <c r="L14739" t="s">
        <v>15</v>
      </c>
    </row>
    <row r="14740" spans="1:12">
      <c r="A14740" t="e">
        <f ca="1">E00251430261521</f>
        <v>#NAME?</v>
      </c>
      <c r="B14740">
        <v>772</v>
      </c>
      <c r="C14740" t="s">
        <v>170</v>
      </c>
      <c r="D14740" s="1">
        <v>42881</v>
      </c>
      <c r="F14740">
        <v>1</v>
      </c>
      <c r="G14740">
        <v>37921</v>
      </c>
      <c r="H14740" t="s">
        <v>859</v>
      </c>
      <c r="I14740" t="s">
        <v>56</v>
      </c>
      <c r="J14740" t="s">
        <v>57</v>
      </c>
      <c r="K14740">
        <v>53</v>
      </c>
      <c r="L14740" t="s">
        <v>15</v>
      </c>
    </row>
    <row r="14741" spans="1:12">
      <c r="A14741" t="e">
        <f ca="1">E00251716548221</f>
        <v>#NAME?</v>
      </c>
      <c r="B14741">
        <v>449</v>
      </c>
      <c r="C14741" t="s">
        <v>124</v>
      </c>
      <c r="D14741" s="1">
        <v>42074</v>
      </c>
      <c r="F14741">
        <v>3</v>
      </c>
      <c r="G14741">
        <v>4019</v>
      </c>
      <c r="H14741" t="s">
        <v>26</v>
      </c>
      <c r="J14741" t="s">
        <v>14</v>
      </c>
      <c r="K14741">
        <v>49</v>
      </c>
      <c r="L14741" t="s">
        <v>15</v>
      </c>
    </row>
    <row r="14742" spans="1:12">
      <c r="A14742" t="e">
        <f ca="1">E00251716548221</f>
        <v>#NAME?</v>
      </c>
      <c r="B14742">
        <v>449</v>
      </c>
      <c r="C14742" t="s">
        <v>124</v>
      </c>
      <c r="D14742" s="1">
        <v>42177</v>
      </c>
      <c r="F14742">
        <v>2</v>
      </c>
      <c r="G14742">
        <v>7222</v>
      </c>
      <c r="H14742" t="s">
        <v>560</v>
      </c>
      <c r="J14742" t="s">
        <v>14</v>
      </c>
      <c r="K14742">
        <v>49</v>
      </c>
      <c r="L14742" t="s">
        <v>15</v>
      </c>
    </row>
    <row r="14743" spans="1:12">
      <c r="A14743" t="e">
        <f ca="1">E00251528773221</f>
        <v>#NAME?</v>
      </c>
      <c r="B14743">
        <v>276</v>
      </c>
      <c r="C14743" t="s">
        <v>122</v>
      </c>
      <c r="D14743" s="1">
        <v>42899</v>
      </c>
      <c r="F14743">
        <v>3</v>
      </c>
      <c r="G14743">
        <v>78057</v>
      </c>
      <c r="H14743" t="s">
        <v>140</v>
      </c>
      <c r="J14743" t="s">
        <v>14</v>
      </c>
      <c r="K14743">
        <v>51</v>
      </c>
      <c r="L14743" t="s">
        <v>22</v>
      </c>
    </row>
    <row r="14744" spans="1:12">
      <c r="A14744" t="e">
        <f ca="1">E00251510731621</f>
        <v>#NAME?</v>
      </c>
      <c r="B14744">
        <v>110</v>
      </c>
      <c r="C14744" t="s">
        <v>980</v>
      </c>
      <c r="D14744" s="1">
        <v>42759</v>
      </c>
      <c r="F14744">
        <v>1</v>
      </c>
      <c r="G14744">
        <v>5718</v>
      </c>
      <c r="H14744" t="s">
        <v>244</v>
      </c>
      <c r="J14744" t="s">
        <v>14</v>
      </c>
      <c r="K14744">
        <v>45</v>
      </c>
      <c r="L14744" t="s">
        <v>15</v>
      </c>
    </row>
    <row r="14745" spans="1:12">
      <c r="A14745" t="e">
        <f ca="1">E00251533607221</f>
        <v>#NAME?</v>
      </c>
      <c r="B14745">
        <v>122</v>
      </c>
      <c r="C14745" t="s">
        <v>522</v>
      </c>
      <c r="D14745" s="1">
        <v>41108</v>
      </c>
      <c r="F14745">
        <v>1</v>
      </c>
      <c r="G14745">
        <v>7243</v>
      </c>
      <c r="H14745" t="s">
        <v>42</v>
      </c>
      <c r="J14745" t="s">
        <v>14</v>
      </c>
      <c r="K14745">
        <v>43</v>
      </c>
      <c r="L14745" t="s">
        <v>15</v>
      </c>
    </row>
    <row r="14746" spans="1:12">
      <c r="A14746" t="e">
        <f ca="1">E00251533607221</f>
        <v>#NAME?</v>
      </c>
      <c r="B14746">
        <v>122</v>
      </c>
      <c r="C14746" t="s">
        <v>522</v>
      </c>
      <c r="D14746" s="1">
        <v>41968</v>
      </c>
      <c r="F14746">
        <v>1</v>
      </c>
      <c r="G14746">
        <v>7242</v>
      </c>
      <c r="H14746" t="s">
        <v>93</v>
      </c>
      <c r="J14746" t="s">
        <v>14</v>
      </c>
      <c r="K14746">
        <v>45</v>
      </c>
      <c r="L14746" t="s">
        <v>15</v>
      </c>
    </row>
    <row r="14747" spans="1:12">
      <c r="A14747" t="e">
        <f ca="1">E00251429152221</f>
        <v>#NAME?</v>
      </c>
      <c r="B14747">
        <v>285</v>
      </c>
      <c r="C14747" t="s">
        <v>117</v>
      </c>
      <c r="D14747" s="1">
        <v>42198</v>
      </c>
      <c r="F14747">
        <v>2</v>
      </c>
      <c r="G14747">
        <v>6809</v>
      </c>
      <c r="H14747" t="s">
        <v>790</v>
      </c>
      <c r="J14747" t="s">
        <v>14</v>
      </c>
      <c r="K14747">
        <v>56</v>
      </c>
      <c r="L14747" t="s">
        <v>15</v>
      </c>
    </row>
    <row r="14748" spans="1:12">
      <c r="A14748" t="e">
        <f ca="1">E00251716548221</f>
        <v>#NAME?</v>
      </c>
      <c r="B14748">
        <v>449</v>
      </c>
      <c r="C14748" t="s">
        <v>124</v>
      </c>
      <c r="D14748" s="1">
        <v>42892</v>
      </c>
      <c r="F14748">
        <v>1</v>
      </c>
      <c r="G14748">
        <v>7220</v>
      </c>
      <c r="H14748" t="s">
        <v>757</v>
      </c>
      <c r="J14748" t="s">
        <v>14</v>
      </c>
      <c r="K14748">
        <v>51</v>
      </c>
      <c r="L14748" t="s">
        <v>15</v>
      </c>
    </row>
    <row r="14749" spans="1:12">
      <c r="A14749" t="e">
        <f ca="1">E00251424013321</f>
        <v>#NAME?</v>
      </c>
      <c r="B14749">
        <v>104</v>
      </c>
      <c r="C14749" t="s">
        <v>88</v>
      </c>
      <c r="D14749" s="1">
        <v>40956</v>
      </c>
      <c r="F14749">
        <v>1</v>
      </c>
      <c r="G14749">
        <v>53510</v>
      </c>
      <c r="H14749" t="s">
        <v>755</v>
      </c>
      <c r="J14749" t="s">
        <v>14</v>
      </c>
      <c r="K14749">
        <v>44</v>
      </c>
      <c r="L14749" t="s">
        <v>15</v>
      </c>
    </row>
    <row r="14750" spans="1:12">
      <c r="A14750" t="e">
        <f ca="1">E00251619802021</f>
        <v>#NAME?</v>
      </c>
      <c r="B14750">
        <v>454</v>
      </c>
      <c r="C14750" t="s">
        <v>179</v>
      </c>
      <c r="D14750" s="1">
        <v>42088</v>
      </c>
      <c r="F14750">
        <v>1</v>
      </c>
      <c r="G14750">
        <v>7291</v>
      </c>
      <c r="H14750" t="s">
        <v>163</v>
      </c>
      <c r="J14750" t="s">
        <v>14</v>
      </c>
      <c r="K14750">
        <v>53</v>
      </c>
      <c r="L14750" t="s">
        <v>15</v>
      </c>
    </row>
    <row r="14751" spans="1:12">
      <c r="A14751" t="e">
        <f ca="1">E00251619802021</f>
        <v>#NAME?</v>
      </c>
      <c r="B14751">
        <v>454</v>
      </c>
      <c r="C14751" t="s">
        <v>179</v>
      </c>
      <c r="D14751" s="1">
        <v>42109</v>
      </c>
      <c r="F14751">
        <v>1</v>
      </c>
      <c r="G14751">
        <v>7291</v>
      </c>
      <c r="H14751" t="s">
        <v>163</v>
      </c>
      <c r="J14751" t="s">
        <v>14</v>
      </c>
      <c r="K14751">
        <v>53</v>
      </c>
      <c r="L14751" t="s">
        <v>15</v>
      </c>
    </row>
    <row r="14752" spans="1:12">
      <c r="A14752" t="e">
        <f ca="1">E00251532132921</f>
        <v>#NAME?</v>
      </c>
      <c r="B14752">
        <v>467</v>
      </c>
      <c r="C14752" t="s">
        <v>232</v>
      </c>
      <c r="D14752" s="1">
        <v>41050</v>
      </c>
      <c r="F14752">
        <v>3</v>
      </c>
      <c r="G14752">
        <v>7243</v>
      </c>
      <c r="H14752" t="s">
        <v>42</v>
      </c>
      <c r="J14752" t="s">
        <v>14</v>
      </c>
      <c r="K14752">
        <v>52</v>
      </c>
      <c r="L14752" t="s">
        <v>15</v>
      </c>
    </row>
    <row r="14753" spans="1:12">
      <c r="A14753" t="e">
        <f ca="1">E00251532132921</f>
        <v>#NAME?</v>
      </c>
      <c r="B14753">
        <v>467</v>
      </c>
      <c r="C14753" t="s">
        <v>232</v>
      </c>
      <c r="D14753" s="1">
        <v>41074</v>
      </c>
      <c r="F14753">
        <v>4</v>
      </c>
      <c r="G14753">
        <v>7243</v>
      </c>
      <c r="H14753" t="s">
        <v>42</v>
      </c>
      <c r="J14753" t="s">
        <v>14</v>
      </c>
      <c r="K14753">
        <v>52</v>
      </c>
      <c r="L14753" t="s">
        <v>15</v>
      </c>
    </row>
    <row r="14754" spans="1:12">
      <c r="A14754" t="e">
        <f ca="1">E00251532132921</f>
        <v>#NAME?</v>
      </c>
      <c r="B14754">
        <v>467</v>
      </c>
      <c r="C14754" t="s">
        <v>232</v>
      </c>
      <c r="D14754" s="1">
        <v>41351</v>
      </c>
      <c r="F14754">
        <v>1</v>
      </c>
      <c r="G14754">
        <v>3699</v>
      </c>
      <c r="H14754" t="s">
        <v>149</v>
      </c>
      <c r="J14754" t="s">
        <v>14</v>
      </c>
      <c r="K14754">
        <v>52</v>
      </c>
      <c r="L14754" t="s">
        <v>15</v>
      </c>
    </row>
    <row r="14755" spans="1:12">
      <c r="A14755" t="e">
        <f ca="1">E00251532063821</f>
        <v>#NAME?</v>
      </c>
      <c r="B14755">
        <v>490</v>
      </c>
      <c r="C14755" t="s">
        <v>158</v>
      </c>
      <c r="D14755" s="1">
        <v>43081</v>
      </c>
      <c r="F14755">
        <v>1</v>
      </c>
      <c r="G14755">
        <v>7962</v>
      </c>
      <c r="H14755" t="s">
        <v>111</v>
      </c>
      <c r="J14755" t="s">
        <v>14</v>
      </c>
      <c r="K14755">
        <v>57</v>
      </c>
      <c r="L14755" t="s">
        <v>22</v>
      </c>
    </row>
    <row r="14756" spans="1:12">
      <c r="A14756" t="e">
        <f ca="1">E00251510819821</f>
        <v>#NAME?</v>
      </c>
      <c r="B14756">
        <v>108</v>
      </c>
      <c r="C14756" t="s">
        <v>481</v>
      </c>
      <c r="D14756" s="1">
        <v>42881</v>
      </c>
      <c r="F14756">
        <v>2</v>
      </c>
      <c r="G14756">
        <v>71536</v>
      </c>
      <c r="H14756" t="s">
        <v>70</v>
      </c>
      <c r="J14756" t="s">
        <v>14</v>
      </c>
      <c r="K14756">
        <v>52</v>
      </c>
      <c r="L14756" t="s">
        <v>15</v>
      </c>
    </row>
    <row r="14757" spans="1:12">
      <c r="A14757" t="e">
        <f ca="1">E00251527266521</f>
        <v>#NAME?</v>
      </c>
      <c r="B14757">
        <v>1</v>
      </c>
      <c r="C14757" t="s">
        <v>234</v>
      </c>
      <c r="D14757" s="1">
        <v>42990</v>
      </c>
      <c r="F14757">
        <v>1</v>
      </c>
      <c r="G14757">
        <v>81381</v>
      </c>
      <c r="H14757" t="s">
        <v>1370</v>
      </c>
      <c r="I14757" t="s">
        <v>56</v>
      </c>
      <c r="J14757" t="s">
        <v>57</v>
      </c>
      <c r="K14757">
        <v>57</v>
      </c>
      <c r="L14757" t="s">
        <v>15</v>
      </c>
    </row>
    <row r="14758" spans="1:12">
      <c r="A14758" t="e">
        <f ca="1">E00251513734821</f>
        <v>#NAME?</v>
      </c>
      <c r="B14758">
        <v>703</v>
      </c>
      <c r="C14758" t="s">
        <v>305</v>
      </c>
      <c r="D14758" s="1">
        <v>41669</v>
      </c>
      <c r="F14758">
        <v>4</v>
      </c>
      <c r="G14758">
        <v>3051</v>
      </c>
      <c r="H14758" t="s">
        <v>13</v>
      </c>
      <c r="J14758" t="s">
        <v>14</v>
      </c>
      <c r="K14758">
        <v>48</v>
      </c>
      <c r="L14758" t="s">
        <v>15</v>
      </c>
    </row>
    <row r="14759" spans="1:12">
      <c r="A14759" t="e">
        <f ca="1">E00251513734821</f>
        <v>#NAME?</v>
      </c>
      <c r="B14759">
        <v>703</v>
      </c>
      <c r="C14759" t="s">
        <v>305</v>
      </c>
      <c r="D14759" s="1">
        <v>41788</v>
      </c>
      <c r="F14759">
        <v>6</v>
      </c>
      <c r="G14759">
        <v>4659</v>
      </c>
      <c r="H14759" t="s">
        <v>47</v>
      </c>
      <c r="J14759" t="s">
        <v>14</v>
      </c>
      <c r="K14759">
        <v>48</v>
      </c>
      <c r="L14759" t="s">
        <v>15</v>
      </c>
    </row>
    <row r="14760" spans="1:12">
      <c r="A14760" t="e">
        <f ca="1">E00251537608221</f>
        <v>#NAME?</v>
      </c>
      <c r="B14760">
        <v>442</v>
      </c>
      <c r="C14760" t="s">
        <v>95</v>
      </c>
      <c r="D14760" s="1">
        <v>41646</v>
      </c>
      <c r="F14760">
        <v>1</v>
      </c>
      <c r="G14760">
        <v>2729</v>
      </c>
      <c r="H14760" t="s">
        <v>115</v>
      </c>
      <c r="J14760" t="s">
        <v>14</v>
      </c>
      <c r="K14760">
        <v>62</v>
      </c>
      <c r="L14760" t="s">
        <v>15</v>
      </c>
    </row>
    <row r="14761" spans="1:12">
      <c r="A14761" t="e">
        <f ca="1">E00251537608221</f>
        <v>#NAME?</v>
      </c>
      <c r="B14761">
        <v>442</v>
      </c>
      <c r="C14761" t="s">
        <v>95</v>
      </c>
      <c r="D14761" s="1">
        <v>42157</v>
      </c>
      <c r="F14761">
        <v>3</v>
      </c>
      <c r="G14761">
        <v>4019</v>
      </c>
      <c r="H14761" t="s">
        <v>26</v>
      </c>
      <c r="J14761" t="s">
        <v>14</v>
      </c>
      <c r="K14761">
        <v>64</v>
      </c>
      <c r="L14761" t="s">
        <v>15</v>
      </c>
    </row>
    <row r="14762" spans="1:12">
      <c r="A14762" t="e">
        <f ca="1">E00251537608221</f>
        <v>#NAME?</v>
      </c>
      <c r="B14762">
        <v>442</v>
      </c>
      <c r="C14762" t="s">
        <v>95</v>
      </c>
      <c r="D14762" s="1">
        <v>42614</v>
      </c>
      <c r="F14762">
        <v>1</v>
      </c>
      <c r="G14762">
        <v>2729</v>
      </c>
      <c r="H14762" t="s">
        <v>115</v>
      </c>
      <c r="J14762" t="s">
        <v>14</v>
      </c>
      <c r="K14762">
        <v>65</v>
      </c>
      <c r="L14762" t="s">
        <v>15</v>
      </c>
    </row>
    <row r="14763" spans="1:12">
      <c r="A14763" t="e">
        <f ca="1">E00251537608221</f>
        <v>#NAME?</v>
      </c>
      <c r="B14763">
        <v>442</v>
      </c>
      <c r="C14763" t="s">
        <v>95</v>
      </c>
      <c r="D14763" s="1">
        <v>42907</v>
      </c>
      <c r="F14763">
        <v>1</v>
      </c>
      <c r="G14763">
        <v>4019</v>
      </c>
      <c r="H14763" t="s">
        <v>26</v>
      </c>
      <c r="J14763" t="s">
        <v>14</v>
      </c>
      <c r="K14763">
        <v>66</v>
      </c>
      <c r="L14763" t="s">
        <v>15</v>
      </c>
    </row>
    <row r="14764" spans="1:12">
      <c r="A14764" t="e">
        <f ca="1">E00251430134421</f>
        <v>#NAME?</v>
      </c>
      <c r="B14764">
        <v>467</v>
      </c>
      <c r="C14764" t="s">
        <v>232</v>
      </c>
      <c r="D14764" s="1">
        <v>41361</v>
      </c>
      <c r="F14764">
        <v>5</v>
      </c>
      <c r="G14764">
        <v>7841</v>
      </c>
      <c r="H14764" t="s">
        <v>154</v>
      </c>
      <c r="J14764" t="s">
        <v>14</v>
      </c>
      <c r="K14764">
        <v>50</v>
      </c>
      <c r="L14764" t="s">
        <v>22</v>
      </c>
    </row>
    <row r="14765" spans="1:12">
      <c r="A14765" t="e">
        <f ca="1">E00251430134421</f>
        <v>#NAME?</v>
      </c>
      <c r="B14765">
        <v>467</v>
      </c>
      <c r="C14765" t="s">
        <v>232</v>
      </c>
      <c r="D14765" s="1">
        <v>42563</v>
      </c>
      <c r="F14765">
        <v>3</v>
      </c>
      <c r="G14765">
        <v>4019</v>
      </c>
      <c r="H14765" t="s">
        <v>26</v>
      </c>
      <c r="J14765" t="s">
        <v>14</v>
      </c>
      <c r="K14765">
        <v>53</v>
      </c>
      <c r="L14765" t="s">
        <v>15</v>
      </c>
    </row>
    <row r="14766" spans="1:12">
      <c r="A14766" t="e">
        <f ca="1">E00251537608221</f>
        <v>#NAME?</v>
      </c>
      <c r="B14766">
        <v>442</v>
      </c>
      <c r="C14766" t="s">
        <v>95</v>
      </c>
      <c r="D14766" s="1">
        <v>42907</v>
      </c>
      <c r="F14766">
        <v>2</v>
      </c>
      <c r="G14766">
        <v>185</v>
      </c>
      <c r="H14766" t="s">
        <v>199</v>
      </c>
      <c r="J14766" t="s">
        <v>14</v>
      </c>
      <c r="K14766">
        <v>66</v>
      </c>
      <c r="L14766" t="s">
        <v>15</v>
      </c>
    </row>
    <row r="14767" spans="1:12">
      <c r="A14767" t="e">
        <f ca="1">E00251513734821</f>
        <v>#NAME?</v>
      </c>
      <c r="B14767">
        <v>703</v>
      </c>
      <c r="C14767" t="s">
        <v>305</v>
      </c>
      <c r="D14767" s="1">
        <v>42241</v>
      </c>
      <c r="F14767">
        <v>2</v>
      </c>
      <c r="G14767">
        <v>2169</v>
      </c>
      <c r="H14767" t="s">
        <v>40</v>
      </c>
      <c r="J14767" t="s">
        <v>14</v>
      </c>
      <c r="K14767">
        <v>50</v>
      </c>
      <c r="L14767" t="s">
        <v>15</v>
      </c>
    </row>
    <row r="14768" spans="1:12">
      <c r="A14768" t="e">
        <f ca="1">E00251513734821</f>
        <v>#NAME?</v>
      </c>
      <c r="B14768">
        <v>703</v>
      </c>
      <c r="C14768" t="s">
        <v>305</v>
      </c>
      <c r="D14768" s="1">
        <v>42438</v>
      </c>
      <c r="F14768">
        <v>1</v>
      </c>
      <c r="G14768">
        <v>2449</v>
      </c>
      <c r="H14768" t="s">
        <v>53</v>
      </c>
      <c r="J14768" t="s">
        <v>14</v>
      </c>
      <c r="K14768">
        <v>50</v>
      </c>
      <c r="L14768" t="s">
        <v>15</v>
      </c>
    </row>
    <row r="14769" spans="1:12">
      <c r="A14769" t="e">
        <f ca="1">E00251513734821</f>
        <v>#NAME?</v>
      </c>
      <c r="B14769">
        <v>703</v>
      </c>
      <c r="C14769" t="s">
        <v>305</v>
      </c>
      <c r="D14769" s="1">
        <v>41212</v>
      </c>
      <c r="F14769">
        <v>4</v>
      </c>
      <c r="G14769">
        <v>3051</v>
      </c>
      <c r="H14769" t="s">
        <v>13</v>
      </c>
      <c r="J14769" t="s">
        <v>14</v>
      </c>
      <c r="K14769">
        <v>47</v>
      </c>
      <c r="L14769" t="s">
        <v>15</v>
      </c>
    </row>
    <row r="14770" spans="1:12">
      <c r="A14770" t="e">
        <f ca="1">E00251513734821</f>
        <v>#NAME?</v>
      </c>
      <c r="B14770">
        <v>703</v>
      </c>
      <c r="C14770" t="s">
        <v>305</v>
      </c>
      <c r="D14770" s="1">
        <v>41452</v>
      </c>
      <c r="F14770">
        <v>2</v>
      </c>
      <c r="G14770">
        <v>4549</v>
      </c>
      <c r="H14770" t="s">
        <v>69</v>
      </c>
      <c r="J14770" t="s">
        <v>14</v>
      </c>
      <c r="K14770">
        <v>48</v>
      </c>
      <c r="L14770" t="s">
        <v>15</v>
      </c>
    </row>
    <row r="14771" spans="1:12">
      <c r="A14771" t="e">
        <f ca="1">E00251513734821</f>
        <v>#NAME?</v>
      </c>
      <c r="B14771">
        <v>703</v>
      </c>
      <c r="C14771" t="s">
        <v>305</v>
      </c>
      <c r="D14771" s="1">
        <v>41585</v>
      </c>
      <c r="F14771">
        <v>3</v>
      </c>
      <c r="G14771">
        <v>4549</v>
      </c>
      <c r="H14771" t="s">
        <v>69</v>
      </c>
      <c r="J14771" t="s">
        <v>14</v>
      </c>
      <c r="K14771">
        <v>48</v>
      </c>
      <c r="L14771" t="s">
        <v>15</v>
      </c>
    </row>
    <row r="14772" spans="1:12">
      <c r="A14772" t="e">
        <f ca="1">E00251533607221</f>
        <v>#NAME?</v>
      </c>
      <c r="B14772">
        <v>122</v>
      </c>
      <c r="C14772" t="s">
        <v>522</v>
      </c>
      <c r="D14772" s="1">
        <v>41985</v>
      </c>
      <c r="F14772">
        <v>3</v>
      </c>
      <c r="G14772">
        <v>5758</v>
      </c>
      <c r="H14772" t="s">
        <v>868</v>
      </c>
      <c r="J14772" t="s">
        <v>14</v>
      </c>
      <c r="K14772">
        <v>45</v>
      </c>
      <c r="L14772" t="s">
        <v>15</v>
      </c>
    </row>
    <row r="14773" spans="1:12">
      <c r="A14773" t="e">
        <f ca="1">E00251533607221</f>
        <v>#NAME?</v>
      </c>
      <c r="B14773">
        <v>122</v>
      </c>
      <c r="C14773" t="s">
        <v>522</v>
      </c>
      <c r="D14773" s="1">
        <v>42038</v>
      </c>
      <c r="F14773">
        <v>1</v>
      </c>
      <c r="G14773">
        <v>7242</v>
      </c>
      <c r="H14773" t="s">
        <v>93</v>
      </c>
      <c r="J14773" t="s">
        <v>14</v>
      </c>
      <c r="K14773">
        <v>45</v>
      </c>
      <c r="L14773" t="s">
        <v>15</v>
      </c>
    </row>
    <row r="14774" spans="1:12">
      <c r="A14774" t="e">
        <f ca="1">E00251513734821</f>
        <v>#NAME?</v>
      </c>
      <c r="B14774">
        <v>703</v>
      </c>
      <c r="C14774" t="s">
        <v>305</v>
      </c>
      <c r="D14774" s="1">
        <v>42445</v>
      </c>
      <c r="F14774">
        <v>6</v>
      </c>
      <c r="G14774">
        <v>5699</v>
      </c>
      <c r="H14774" t="s">
        <v>329</v>
      </c>
      <c r="J14774" t="s">
        <v>14</v>
      </c>
      <c r="K14774">
        <v>50</v>
      </c>
      <c r="L14774" t="s">
        <v>15</v>
      </c>
    </row>
    <row r="14775" spans="1:12">
      <c r="A14775" t="e">
        <f ca="1">E00251427218921</f>
        <v>#NAME?</v>
      </c>
      <c r="B14775">
        <v>10</v>
      </c>
      <c r="C14775" t="s">
        <v>18</v>
      </c>
      <c r="D14775" s="1">
        <v>41929</v>
      </c>
      <c r="F14775">
        <v>4</v>
      </c>
      <c r="G14775">
        <v>7823</v>
      </c>
      <c r="H14775" t="s">
        <v>282</v>
      </c>
      <c r="J14775" t="s">
        <v>14</v>
      </c>
      <c r="K14775">
        <v>53</v>
      </c>
      <c r="L14775" t="s">
        <v>22</v>
      </c>
    </row>
    <row r="14776" spans="1:12">
      <c r="A14776" t="e">
        <f ca="1">E00251427218921</f>
        <v>#NAME?</v>
      </c>
      <c r="B14776">
        <v>10</v>
      </c>
      <c r="C14776" t="s">
        <v>18</v>
      </c>
      <c r="D14776" s="1">
        <v>42009</v>
      </c>
      <c r="F14776">
        <v>1</v>
      </c>
      <c r="G14776">
        <v>9198</v>
      </c>
      <c r="H14776" t="s">
        <v>229</v>
      </c>
      <c r="J14776" t="s">
        <v>14</v>
      </c>
      <c r="K14776">
        <v>53</v>
      </c>
      <c r="L14776" t="s">
        <v>15</v>
      </c>
    </row>
    <row r="14777" spans="1:12">
      <c r="A14777" t="e">
        <f ca="1">E00251513734821</f>
        <v>#NAME?</v>
      </c>
      <c r="B14777">
        <v>703</v>
      </c>
      <c r="C14777" t="s">
        <v>305</v>
      </c>
      <c r="D14777" s="1">
        <v>42234</v>
      </c>
      <c r="F14777">
        <v>4</v>
      </c>
      <c r="G14777">
        <v>78321</v>
      </c>
      <c r="H14777" t="s">
        <v>490</v>
      </c>
      <c r="J14777" t="s">
        <v>14</v>
      </c>
      <c r="K14777">
        <v>50</v>
      </c>
      <c r="L14777" t="s">
        <v>22</v>
      </c>
    </row>
    <row r="14778" spans="1:12">
      <c r="A14778" t="e">
        <f ca="1">E00251513734821</f>
        <v>#NAME?</v>
      </c>
      <c r="B14778">
        <v>703</v>
      </c>
      <c r="C14778" t="s">
        <v>305</v>
      </c>
      <c r="D14778" s="1">
        <v>42446</v>
      </c>
      <c r="F14778">
        <v>3</v>
      </c>
      <c r="G14778">
        <v>4549</v>
      </c>
      <c r="H14778" t="s">
        <v>69</v>
      </c>
      <c r="J14778" t="s">
        <v>14</v>
      </c>
      <c r="K14778">
        <v>50</v>
      </c>
      <c r="L14778" t="s">
        <v>15</v>
      </c>
    </row>
    <row r="14779" spans="1:12">
      <c r="A14779" t="e">
        <f ca="1">E00251513734821</f>
        <v>#NAME?</v>
      </c>
      <c r="B14779">
        <v>703</v>
      </c>
      <c r="C14779" t="s">
        <v>305</v>
      </c>
      <c r="D14779" s="1">
        <v>42478</v>
      </c>
      <c r="F14779">
        <v>6</v>
      </c>
      <c r="G14779">
        <v>5699</v>
      </c>
      <c r="H14779" t="s">
        <v>329</v>
      </c>
      <c r="J14779" t="s">
        <v>14</v>
      </c>
      <c r="K14779">
        <v>50</v>
      </c>
      <c r="L14779" t="s">
        <v>15</v>
      </c>
    </row>
    <row r="14780" spans="1:12">
      <c r="A14780" t="e">
        <f ca="1">E00251430134421</f>
        <v>#NAME?</v>
      </c>
      <c r="B14780">
        <v>726</v>
      </c>
      <c r="C14780" t="s">
        <v>167</v>
      </c>
      <c r="D14780" s="1">
        <v>42561</v>
      </c>
      <c r="F14780">
        <v>1</v>
      </c>
      <c r="G14780">
        <v>57420</v>
      </c>
      <c r="H14780" t="s">
        <v>267</v>
      </c>
      <c r="I14780" t="s">
        <v>56</v>
      </c>
      <c r="J14780" t="s">
        <v>57</v>
      </c>
      <c r="K14780">
        <v>53</v>
      </c>
      <c r="L14780" t="s">
        <v>15</v>
      </c>
    </row>
    <row r="14781" spans="1:12">
      <c r="A14781" t="e">
        <f ca="1">E00251532590421</f>
        <v>#NAME?</v>
      </c>
      <c r="B14781">
        <v>7085</v>
      </c>
      <c r="C14781" t="s">
        <v>224</v>
      </c>
      <c r="D14781" s="1">
        <v>42275</v>
      </c>
      <c r="F14781">
        <v>1</v>
      </c>
      <c r="G14781">
        <v>3669</v>
      </c>
      <c r="H14781" t="s">
        <v>289</v>
      </c>
      <c r="J14781" t="s">
        <v>14</v>
      </c>
      <c r="K14781">
        <v>48</v>
      </c>
      <c r="L14781" t="s">
        <v>15</v>
      </c>
    </row>
    <row r="14782" spans="1:12">
      <c r="A14782" t="e">
        <f ca="1">E00251526895321</f>
        <v>#NAME?</v>
      </c>
      <c r="B14782">
        <v>12</v>
      </c>
      <c r="C14782" t="s">
        <v>771</v>
      </c>
      <c r="D14782" s="1">
        <v>42216</v>
      </c>
      <c r="F14782">
        <v>3</v>
      </c>
      <c r="G14782">
        <v>3540</v>
      </c>
      <c r="H14782" t="s">
        <v>436</v>
      </c>
      <c r="J14782" t="s">
        <v>14</v>
      </c>
      <c r="K14782">
        <v>54</v>
      </c>
      <c r="L14782" t="s">
        <v>15</v>
      </c>
    </row>
    <row r="14783" spans="1:12">
      <c r="A14783" t="e">
        <f ca="1">E00251533607221</f>
        <v>#NAME?</v>
      </c>
      <c r="B14783">
        <v>122</v>
      </c>
      <c r="C14783" t="s">
        <v>522</v>
      </c>
      <c r="D14783" s="1">
        <v>42943</v>
      </c>
      <c r="F14783">
        <v>1</v>
      </c>
      <c r="G14783">
        <v>7880</v>
      </c>
      <c r="H14783" t="s">
        <v>213</v>
      </c>
      <c r="J14783" t="s">
        <v>14</v>
      </c>
      <c r="K14783">
        <v>48</v>
      </c>
      <c r="L14783" t="s">
        <v>22</v>
      </c>
    </row>
    <row r="14784" spans="1:12">
      <c r="A14784" t="e">
        <f ca="1">E00251533607221</f>
        <v>#NAME?</v>
      </c>
      <c r="B14784">
        <v>668</v>
      </c>
      <c r="C14784" t="s">
        <v>929</v>
      </c>
      <c r="D14784" s="1">
        <v>42749</v>
      </c>
      <c r="E14784">
        <v>8</v>
      </c>
      <c r="F14784">
        <v>9</v>
      </c>
      <c r="G14784">
        <v>5789</v>
      </c>
      <c r="H14784" t="s">
        <v>552</v>
      </c>
      <c r="J14784" t="s">
        <v>34</v>
      </c>
      <c r="K14784">
        <v>47</v>
      </c>
      <c r="L14784" t="s">
        <v>15</v>
      </c>
    </row>
    <row r="14785" spans="1:12">
      <c r="A14785" t="e">
        <f ca="1">E00251513734821</f>
        <v>#NAME?</v>
      </c>
      <c r="B14785">
        <v>703</v>
      </c>
      <c r="C14785" t="s">
        <v>305</v>
      </c>
      <c r="D14785" s="1">
        <v>42667</v>
      </c>
      <c r="F14785">
        <v>2</v>
      </c>
      <c r="G14785">
        <v>2449</v>
      </c>
      <c r="H14785" t="s">
        <v>53</v>
      </c>
      <c r="J14785" t="s">
        <v>14</v>
      </c>
      <c r="K14785">
        <v>51</v>
      </c>
      <c r="L14785" t="s">
        <v>15</v>
      </c>
    </row>
    <row r="14786" spans="1:12">
      <c r="A14786" t="e">
        <f ca="1">E00251513734821</f>
        <v>#NAME?</v>
      </c>
      <c r="B14786">
        <v>703</v>
      </c>
      <c r="C14786" t="s">
        <v>305</v>
      </c>
      <c r="D14786" s="1">
        <v>42667</v>
      </c>
      <c r="F14786">
        <v>6</v>
      </c>
      <c r="G14786">
        <v>5699</v>
      </c>
      <c r="H14786" t="s">
        <v>329</v>
      </c>
      <c r="J14786" t="s">
        <v>14</v>
      </c>
      <c r="K14786">
        <v>51</v>
      </c>
      <c r="L14786" t="s">
        <v>15</v>
      </c>
    </row>
    <row r="14787" spans="1:12">
      <c r="A14787" t="e">
        <f ca="1">E00251513734821</f>
        <v>#NAME?</v>
      </c>
      <c r="B14787">
        <v>703</v>
      </c>
      <c r="C14787" t="s">
        <v>305</v>
      </c>
      <c r="D14787" s="1">
        <v>42633</v>
      </c>
      <c r="F14787">
        <v>2</v>
      </c>
      <c r="G14787">
        <v>7242</v>
      </c>
      <c r="H14787" t="s">
        <v>93</v>
      </c>
      <c r="J14787" t="s">
        <v>14</v>
      </c>
      <c r="K14787">
        <v>51</v>
      </c>
      <c r="L14787" t="s">
        <v>15</v>
      </c>
    </row>
    <row r="14788" spans="1:12">
      <c r="A14788" t="e">
        <f ca="1">E00251513734821</f>
        <v>#NAME?</v>
      </c>
      <c r="B14788">
        <v>703</v>
      </c>
      <c r="C14788" t="s">
        <v>305</v>
      </c>
      <c r="D14788" s="1">
        <v>42633</v>
      </c>
      <c r="F14788">
        <v>6</v>
      </c>
      <c r="G14788">
        <v>78321</v>
      </c>
      <c r="H14788" t="s">
        <v>490</v>
      </c>
      <c r="J14788" t="s">
        <v>14</v>
      </c>
      <c r="K14788">
        <v>51</v>
      </c>
      <c r="L14788" t="s">
        <v>22</v>
      </c>
    </row>
    <row r="14789" spans="1:12">
      <c r="A14789" t="e">
        <f ca="1">E00251513734821</f>
        <v>#NAME?</v>
      </c>
      <c r="B14789">
        <v>703</v>
      </c>
      <c r="C14789" t="s">
        <v>305</v>
      </c>
      <c r="D14789" s="1">
        <v>42937</v>
      </c>
      <c r="F14789">
        <v>2</v>
      </c>
      <c r="G14789">
        <v>3004</v>
      </c>
      <c r="H14789" t="s">
        <v>104</v>
      </c>
      <c r="J14789" t="s">
        <v>14</v>
      </c>
      <c r="K14789">
        <v>52</v>
      </c>
      <c r="L14789" t="s">
        <v>15</v>
      </c>
    </row>
    <row r="14790" spans="1:12">
      <c r="A14790" t="e">
        <f ca="1">E00251526895321</f>
        <v>#NAME?</v>
      </c>
      <c r="B14790">
        <v>12</v>
      </c>
      <c r="C14790" t="s">
        <v>771</v>
      </c>
      <c r="D14790" s="1">
        <v>42412</v>
      </c>
      <c r="F14790">
        <v>1</v>
      </c>
      <c r="G14790">
        <v>71940</v>
      </c>
      <c r="H14790" t="s">
        <v>135</v>
      </c>
      <c r="J14790" t="s">
        <v>14</v>
      </c>
      <c r="K14790">
        <v>55</v>
      </c>
      <c r="L14790" t="s">
        <v>15</v>
      </c>
    </row>
    <row r="14791" spans="1:12">
      <c r="A14791" t="e">
        <f ca="1">E00251711670221</f>
        <v>#NAME?</v>
      </c>
      <c r="B14791">
        <v>11</v>
      </c>
      <c r="C14791" t="s">
        <v>245</v>
      </c>
      <c r="D14791" s="1">
        <v>41290</v>
      </c>
      <c r="F14791">
        <v>1</v>
      </c>
      <c r="G14791">
        <v>72632</v>
      </c>
      <c r="H14791" t="s">
        <v>107</v>
      </c>
      <c r="J14791" t="s">
        <v>14</v>
      </c>
      <c r="K14791">
        <v>48</v>
      </c>
      <c r="L14791" t="s">
        <v>15</v>
      </c>
    </row>
    <row r="14792" spans="1:12">
      <c r="A14792" t="e">
        <f ca="1">E00251711670221</f>
        <v>#NAME?</v>
      </c>
      <c r="B14792">
        <v>11</v>
      </c>
      <c r="C14792" t="s">
        <v>245</v>
      </c>
      <c r="D14792" s="1">
        <v>42041</v>
      </c>
      <c r="F14792">
        <v>2</v>
      </c>
      <c r="G14792">
        <v>4019</v>
      </c>
      <c r="H14792" t="s">
        <v>26</v>
      </c>
      <c r="J14792" t="s">
        <v>14</v>
      </c>
      <c r="K14792">
        <v>50</v>
      </c>
      <c r="L14792" t="s">
        <v>15</v>
      </c>
    </row>
    <row r="14793" spans="1:12">
      <c r="A14793" t="e">
        <f ca="1">E00251711670221</f>
        <v>#NAME?</v>
      </c>
      <c r="B14793">
        <v>11</v>
      </c>
      <c r="C14793" t="s">
        <v>245</v>
      </c>
      <c r="D14793" s="1">
        <v>42391</v>
      </c>
      <c r="F14793">
        <v>2</v>
      </c>
      <c r="G14793">
        <v>4019</v>
      </c>
      <c r="H14793" t="s">
        <v>26</v>
      </c>
      <c r="J14793" t="s">
        <v>14</v>
      </c>
      <c r="K14793">
        <v>51</v>
      </c>
      <c r="L14793" t="s">
        <v>15</v>
      </c>
    </row>
    <row r="14794" spans="1:12">
      <c r="A14794" t="e">
        <f ca="1">E00251616967721</f>
        <v>#NAME?</v>
      </c>
      <c r="B14794">
        <v>701</v>
      </c>
      <c r="C14794" t="s">
        <v>72</v>
      </c>
      <c r="D14794" s="1">
        <v>41332</v>
      </c>
      <c r="F14794">
        <v>5</v>
      </c>
      <c r="G14794">
        <v>70400</v>
      </c>
      <c r="H14794" t="s">
        <v>536</v>
      </c>
      <c r="J14794" t="s">
        <v>14</v>
      </c>
      <c r="K14794">
        <v>44</v>
      </c>
      <c r="L14794" t="s">
        <v>15</v>
      </c>
    </row>
    <row r="14795" spans="1:12">
      <c r="A14795" t="e">
        <f ca="1">E00251430366921</f>
        <v>#NAME?</v>
      </c>
      <c r="B14795">
        <v>489</v>
      </c>
      <c r="C14795" t="s">
        <v>100</v>
      </c>
      <c r="D14795" s="1">
        <v>41131</v>
      </c>
      <c r="F14795">
        <v>1</v>
      </c>
      <c r="G14795">
        <v>4019</v>
      </c>
      <c r="H14795" t="s">
        <v>26</v>
      </c>
      <c r="J14795" t="s">
        <v>14</v>
      </c>
      <c r="K14795">
        <v>49</v>
      </c>
      <c r="L14795" t="s">
        <v>15</v>
      </c>
    </row>
    <row r="14796" spans="1:12">
      <c r="A14796" t="e">
        <f ca="1">E00251619802021</f>
        <v>#NAME?</v>
      </c>
      <c r="B14796">
        <v>454</v>
      </c>
      <c r="C14796" t="s">
        <v>179</v>
      </c>
      <c r="D14796" s="1">
        <v>41443</v>
      </c>
      <c r="F14796">
        <v>1</v>
      </c>
      <c r="G14796">
        <v>7291</v>
      </c>
      <c r="H14796" t="s">
        <v>163</v>
      </c>
      <c r="J14796" t="s">
        <v>14</v>
      </c>
      <c r="K14796">
        <v>51</v>
      </c>
      <c r="L14796" t="s">
        <v>15</v>
      </c>
    </row>
    <row r="14797" spans="1:12">
      <c r="A14797" t="e">
        <f ca="1">E00251616967721</f>
        <v>#NAME?</v>
      </c>
      <c r="B14797">
        <v>701</v>
      </c>
      <c r="C14797" t="s">
        <v>72</v>
      </c>
      <c r="D14797" s="1">
        <v>42475</v>
      </c>
      <c r="F14797">
        <v>6</v>
      </c>
      <c r="G14797">
        <v>2889</v>
      </c>
      <c r="H14797" t="s">
        <v>595</v>
      </c>
      <c r="J14797" t="s">
        <v>14</v>
      </c>
      <c r="K14797">
        <v>47</v>
      </c>
      <c r="L14797" t="s">
        <v>15</v>
      </c>
    </row>
    <row r="14798" spans="1:12">
      <c r="A14798" t="e">
        <f ca="1">E00251524952721</f>
        <v>#NAME?</v>
      </c>
      <c r="B14798">
        <v>437</v>
      </c>
      <c r="C14798" t="s">
        <v>216</v>
      </c>
      <c r="D14798" s="1">
        <v>41963</v>
      </c>
      <c r="F14798">
        <v>1</v>
      </c>
      <c r="G14798">
        <v>29690</v>
      </c>
      <c r="H14798" t="s">
        <v>52</v>
      </c>
      <c r="J14798" t="s">
        <v>14</v>
      </c>
      <c r="K14798">
        <v>49</v>
      </c>
      <c r="L14798" t="s">
        <v>15</v>
      </c>
    </row>
    <row r="14799" spans="1:12">
      <c r="A14799" t="e">
        <f ca="1">E00251524952721</f>
        <v>#NAME?</v>
      </c>
      <c r="B14799">
        <v>437</v>
      </c>
      <c r="C14799" t="s">
        <v>216</v>
      </c>
      <c r="D14799" s="1">
        <v>42254</v>
      </c>
      <c r="F14799">
        <v>1</v>
      </c>
      <c r="G14799">
        <v>37205</v>
      </c>
      <c r="H14799" t="s">
        <v>191</v>
      </c>
      <c r="J14799" t="s">
        <v>14</v>
      </c>
      <c r="K14799">
        <v>50</v>
      </c>
      <c r="L14799" t="s">
        <v>15</v>
      </c>
    </row>
    <row r="14800" spans="1:12">
      <c r="A14800" t="e">
        <f ca="1">E00251524952721</f>
        <v>#NAME?</v>
      </c>
      <c r="B14800">
        <v>437</v>
      </c>
      <c r="C14800" t="s">
        <v>216</v>
      </c>
      <c r="D14800" s="1">
        <v>42341</v>
      </c>
      <c r="F14800">
        <v>2</v>
      </c>
      <c r="G14800">
        <v>7962</v>
      </c>
      <c r="H14800" t="s">
        <v>111</v>
      </c>
      <c r="J14800" t="s">
        <v>14</v>
      </c>
      <c r="K14800">
        <v>50</v>
      </c>
      <c r="L14800" t="s">
        <v>22</v>
      </c>
    </row>
    <row r="14801" spans="1:12">
      <c r="A14801" t="e">
        <f ca="1">E00251524952721</f>
        <v>#NAME?</v>
      </c>
      <c r="B14801">
        <v>437</v>
      </c>
      <c r="C14801" t="s">
        <v>216</v>
      </c>
      <c r="D14801" s="1">
        <v>42774</v>
      </c>
      <c r="F14801">
        <v>1</v>
      </c>
      <c r="G14801">
        <v>7962</v>
      </c>
      <c r="H14801" t="s">
        <v>111</v>
      </c>
      <c r="J14801" t="s">
        <v>14</v>
      </c>
      <c r="K14801">
        <v>52</v>
      </c>
      <c r="L14801" t="s">
        <v>22</v>
      </c>
    </row>
    <row r="14802" spans="1:12">
      <c r="A14802" t="e">
        <f ca="1">E00251619802021</f>
        <v>#NAME?</v>
      </c>
      <c r="B14802">
        <v>454</v>
      </c>
      <c r="C14802" t="s">
        <v>179</v>
      </c>
      <c r="D14802" s="1">
        <v>42513</v>
      </c>
      <c r="F14802">
        <v>2</v>
      </c>
      <c r="G14802">
        <v>7291</v>
      </c>
      <c r="H14802" t="s">
        <v>163</v>
      </c>
      <c r="J14802" t="s">
        <v>14</v>
      </c>
      <c r="K14802">
        <v>54</v>
      </c>
      <c r="L14802" t="s">
        <v>15</v>
      </c>
    </row>
    <row r="14803" spans="1:12">
      <c r="A14803" t="e">
        <f ca="1">E00251513734821</f>
        <v>#NAME?</v>
      </c>
      <c r="B14803">
        <v>703</v>
      </c>
      <c r="C14803" t="s">
        <v>305</v>
      </c>
      <c r="D14803" s="1">
        <v>43034</v>
      </c>
      <c r="F14803">
        <v>1</v>
      </c>
      <c r="G14803">
        <v>7295</v>
      </c>
      <c r="H14803" t="s">
        <v>76</v>
      </c>
      <c r="J14803" t="s">
        <v>14</v>
      </c>
      <c r="K14803">
        <v>52</v>
      </c>
      <c r="L14803" t="s">
        <v>15</v>
      </c>
    </row>
    <row r="14804" spans="1:12">
      <c r="A14804" t="e">
        <f ca="1">E00251532412321</f>
        <v>#NAME?</v>
      </c>
      <c r="B14804">
        <v>488</v>
      </c>
      <c r="C14804" t="s">
        <v>401</v>
      </c>
      <c r="D14804" s="1">
        <v>42536</v>
      </c>
      <c r="F14804">
        <v>1</v>
      </c>
      <c r="G14804">
        <v>3051</v>
      </c>
      <c r="H14804" t="s">
        <v>13</v>
      </c>
      <c r="J14804" t="s">
        <v>14</v>
      </c>
      <c r="K14804">
        <v>42</v>
      </c>
      <c r="L14804" t="s">
        <v>15</v>
      </c>
    </row>
    <row r="14805" spans="1:12">
      <c r="A14805" t="e">
        <f ca="1">E00251619802021</f>
        <v>#NAME?</v>
      </c>
      <c r="B14805">
        <v>454</v>
      </c>
      <c r="C14805" t="s">
        <v>179</v>
      </c>
      <c r="D14805" s="1">
        <v>41369</v>
      </c>
      <c r="F14805">
        <v>1</v>
      </c>
      <c r="G14805">
        <v>78609</v>
      </c>
      <c r="H14805" t="s">
        <v>240</v>
      </c>
      <c r="J14805" t="s">
        <v>14</v>
      </c>
      <c r="K14805">
        <v>51</v>
      </c>
      <c r="L14805" t="s">
        <v>22</v>
      </c>
    </row>
    <row r="14806" spans="1:12">
      <c r="A14806" t="e">
        <f ca="1">E00251533607221</f>
        <v>#NAME?</v>
      </c>
      <c r="B14806">
        <v>1028</v>
      </c>
      <c r="C14806" t="s">
        <v>127</v>
      </c>
      <c r="D14806" s="1">
        <v>42533</v>
      </c>
      <c r="F14806">
        <v>1</v>
      </c>
      <c r="G14806">
        <v>7242</v>
      </c>
      <c r="H14806" t="s">
        <v>93</v>
      </c>
      <c r="I14806" t="s">
        <v>127</v>
      </c>
      <c r="J14806" t="s">
        <v>57</v>
      </c>
      <c r="K14806">
        <v>47</v>
      </c>
      <c r="L14806" t="s">
        <v>15</v>
      </c>
    </row>
    <row r="14807" spans="1:12">
      <c r="A14807" t="e">
        <f ca="1">E00251615992821</f>
        <v>#NAME?</v>
      </c>
      <c r="B14807">
        <v>457</v>
      </c>
      <c r="C14807" t="s">
        <v>137</v>
      </c>
      <c r="D14807" s="1">
        <v>41677</v>
      </c>
      <c r="F14807">
        <v>3</v>
      </c>
      <c r="G14807">
        <v>2750</v>
      </c>
      <c r="H14807" t="s">
        <v>114</v>
      </c>
      <c r="J14807" t="s">
        <v>14</v>
      </c>
      <c r="K14807">
        <v>44</v>
      </c>
      <c r="L14807" t="s">
        <v>15</v>
      </c>
    </row>
    <row r="14808" spans="1:12">
      <c r="A14808" t="e">
        <f ca="1">E00251615839321</f>
        <v>#NAME?</v>
      </c>
      <c r="B14808">
        <v>498</v>
      </c>
      <c r="C14808" t="s">
        <v>591</v>
      </c>
      <c r="D14808" s="1">
        <v>43031</v>
      </c>
      <c r="F14808">
        <v>1</v>
      </c>
      <c r="G14808">
        <v>2729</v>
      </c>
      <c r="H14808" t="s">
        <v>115</v>
      </c>
      <c r="J14808" t="s">
        <v>14</v>
      </c>
      <c r="K14808">
        <v>59</v>
      </c>
      <c r="L14808" t="s">
        <v>15</v>
      </c>
    </row>
    <row r="14809" spans="1:12">
      <c r="A14809" t="e">
        <f ca="1">E00251615839321</f>
        <v>#NAME?</v>
      </c>
      <c r="B14809">
        <v>498</v>
      </c>
      <c r="C14809" t="s">
        <v>591</v>
      </c>
      <c r="D14809" s="1">
        <v>43063</v>
      </c>
      <c r="F14809">
        <v>2</v>
      </c>
      <c r="G14809">
        <v>3004</v>
      </c>
      <c r="H14809" t="s">
        <v>104</v>
      </c>
      <c r="J14809" t="s">
        <v>14</v>
      </c>
      <c r="K14809">
        <v>59</v>
      </c>
      <c r="L14809" t="s">
        <v>15</v>
      </c>
    </row>
    <row r="14810" spans="1:12">
      <c r="A14810" t="e">
        <f ca="1">E00251619802021</f>
        <v>#NAME?</v>
      </c>
      <c r="B14810">
        <v>454</v>
      </c>
      <c r="C14810" t="s">
        <v>179</v>
      </c>
      <c r="D14810" s="1">
        <v>42541</v>
      </c>
      <c r="F14810">
        <v>2</v>
      </c>
      <c r="G14810">
        <v>7291</v>
      </c>
      <c r="H14810" t="s">
        <v>163</v>
      </c>
      <c r="J14810" t="s">
        <v>14</v>
      </c>
      <c r="K14810">
        <v>54</v>
      </c>
      <c r="L14810" t="s">
        <v>15</v>
      </c>
    </row>
    <row r="14811" spans="1:12">
      <c r="A14811" t="e">
        <f ca="1">E00251619802021</f>
        <v>#NAME?</v>
      </c>
      <c r="B14811">
        <v>454</v>
      </c>
      <c r="C14811" t="s">
        <v>179</v>
      </c>
      <c r="D14811" s="1">
        <v>42207</v>
      </c>
      <c r="F14811">
        <v>2</v>
      </c>
      <c r="G14811">
        <v>25200</v>
      </c>
      <c r="H14811" t="s">
        <v>1371</v>
      </c>
      <c r="J14811" t="s">
        <v>14</v>
      </c>
      <c r="K14811">
        <v>53</v>
      </c>
      <c r="L14811" t="s">
        <v>15</v>
      </c>
    </row>
    <row r="14812" spans="1:12">
      <c r="A14812" t="e">
        <f ca="1">E00251532091221</f>
        <v>#NAME?</v>
      </c>
      <c r="B14812">
        <v>451</v>
      </c>
      <c r="C14812" t="s">
        <v>102</v>
      </c>
      <c r="D14812" s="1">
        <v>41220</v>
      </c>
      <c r="F14812">
        <v>2</v>
      </c>
      <c r="G14812">
        <v>2729</v>
      </c>
      <c r="H14812" t="s">
        <v>115</v>
      </c>
      <c r="J14812" t="s">
        <v>14</v>
      </c>
      <c r="K14812">
        <v>55</v>
      </c>
      <c r="L14812" t="s">
        <v>15</v>
      </c>
    </row>
    <row r="14813" spans="1:12">
      <c r="A14813" t="e">
        <f ca="1">E00251512715021</f>
        <v>#NAME?</v>
      </c>
      <c r="B14813">
        <v>52</v>
      </c>
      <c r="C14813" t="s">
        <v>384</v>
      </c>
      <c r="D14813" s="1">
        <v>42858</v>
      </c>
      <c r="F14813">
        <v>2</v>
      </c>
      <c r="G14813">
        <v>4019</v>
      </c>
      <c r="H14813" t="s">
        <v>26</v>
      </c>
      <c r="J14813" t="s">
        <v>14</v>
      </c>
      <c r="K14813">
        <v>51</v>
      </c>
      <c r="L14813" t="s">
        <v>15</v>
      </c>
    </row>
    <row r="14814" spans="1:12">
      <c r="A14814" t="e">
        <f ca="1">E00251432363021</f>
        <v>#NAME?</v>
      </c>
      <c r="B14814">
        <v>493</v>
      </c>
      <c r="C14814" t="s">
        <v>376</v>
      </c>
      <c r="D14814" s="1">
        <v>42152</v>
      </c>
      <c r="F14814">
        <v>1</v>
      </c>
      <c r="G14814">
        <v>3579</v>
      </c>
      <c r="H14814" t="s">
        <v>377</v>
      </c>
      <c r="J14814" t="s">
        <v>14</v>
      </c>
      <c r="K14814">
        <v>47</v>
      </c>
      <c r="L14814" t="s">
        <v>15</v>
      </c>
    </row>
    <row r="14815" spans="1:12">
      <c r="A14815" t="e">
        <f ca="1">E00251432363021</f>
        <v>#NAME?</v>
      </c>
      <c r="B14815">
        <v>493</v>
      </c>
      <c r="C14815" t="s">
        <v>376</v>
      </c>
      <c r="D14815" s="1">
        <v>42884</v>
      </c>
      <c r="F14815">
        <v>1</v>
      </c>
      <c r="G14815">
        <v>3579</v>
      </c>
      <c r="H14815" t="s">
        <v>377</v>
      </c>
      <c r="J14815" t="s">
        <v>14</v>
      </c>
      <c r="K14815">
        <v>49</v>
      </c>
      <c r="L14815" t="s">
        <v>15</v>
      </c>
    </row>
    <row r="14816" spans="1:12">
      <c r="A14816" t="e">
        <f ca="1">E00251432363021</f>
        <v>#NAME?</v>
      </c>
      <c r="B14816">
        <v>493</v>
      </c>
      <c r="C14816" t="s">
        <v>376</v>
      </c>
      <c r="D14816" s="1">
        <v>42899</v>
      </c>
      <c r="F14816">
        <v>2</v>
      </c>
      <c r="G14816">
        <v>7222</v>
      </c>
      <c r="H14816" t="s">
        <v>560</v>
      </c>
      <c r="J14816" t="s">
        <v>14</v>
      </c>
      <c r="K14816">
        <v>49</v>
      </c>
      <c r="L14816" t="s">
        <v>15</v>
      </c>
    </row>
    <row r="14817" spans="1:12">
      <c r="A14817" t="e">
        <f ca="1">E00251532134321</f>
        <v>#NAME?</v>
      </c>
      <c r="B14817">
        <v>497</v>
      </c>
      <c r="C14817" t="s">
        <v>141</v>
      </c>
      <c r="D14817" s="1">
        <v>41324</v>
      </c>
      <c r="F14817">
        <v>1</v>
      </c>
      <c r="G14817">
        <v>79029</v>
      </c>
      <c r="H14817" t="s">
        <v>21</v>
      </c>
      <c r="J14817" t="s">
        <v>14</v>
      </c>
      <c r="K14817">
        <v>61</v>
      </c>
      <c r="L14817" t="s">
        <v>22</v>
      </c>
    </row>
    <row r="14818" spans="1:12">
      <c r="A14818" t="e">
        <f ca="1">E00251532134321</f>
        <v>#NAME?</v>
      </c>
      <c r="B14818">
        <v>497</v>
      </c>
      <c r="C14818" t="s">
        <v>141</v>
      </c>
      <c r="D14818" s="1">
        <v>42067</v>
      </c>
      <c r="F14818">
        <v>4</v>
      </c>
      <c r="G14818">
        <v>4019</v>
      </c>
      <c r="H14818" t="s">
        <v>26</v>
      </c>
      <c r="J14818" t="s">
        <v>14</v>
      </c>
      <c r="K14818">
        <v>64</v>
      </c>
      <c r="L14818" t="s">
        <v>15</v>
      </c>
    </row>
    <row r="14819" spans="1:12">
      <c r="A14819" t="e">
        <f ca="1">E00251515343921</f>
        <v>#NAME?</v>
      </c>
      <c r="B14819">
        <v>11</v>
      </c>
      <c r="C14819" t="s">
        <v>245</v>
      </c>
      <c r="D14819" s="1">
        <v>41904</v>
      </c>
      <c r="F14819">
        <v>1</v>
      </c>
      <c r="G14819">
        <v>7831</v>
      </c>
      <c r="H14819" t="s">
        <v>274</v>
      </c>
      <c r="J14819" t="s">
        <v>14</v>
      </c>
      <c r="K14819">
        <v>49</v>
      </c>
      <c r="L14819" t="s">
        <v>22</v>
      </c>
    </row>
    <row r="14820" spans="1:12">
      <c r="A14820" t="e">
        <f ca="1">E00251430352821</f>
        <v>#NAME?</v>
      </c>
      <c r="B14820">
        <v>464</v>
      </c>
      <c r="C14820" t="s">
        <v>45</v>
      </c>
      <c r="D14820" s="1">
        <v>41576</v>
      </c>
      <c r="F14820">
        <v>2</v>
      </c>
      <c r="G14820">
        <v>4019</v>
      </c>
      <c r="H14820" t="s">
        <v>26</v>
      </c>
      <c r="J14820" t="s">
        <v>14</v>
      </c>
      <c r="K14820">
        <v>54</v>
      </c>
      <c r="L14820" t="s">
        <v>15</v>
      </c>
    </row>
    <row r="14821" spans="1:12">
      <c r="A14821" t="e">
        <f ca="1">E00251515343921</f>
        <v>#NAME?</v>
      </c>
      <c r="B14821">
        <v>11</v>
      </c>
      <c r="C14821" t="s">
        <v>245</v>
      </c>
      <c r="D14821" s="1">
        <v>42398</v>
      </c>
      <c r="F14821">
        <v>1</v>
      </c>
      <c r="G14821">
        <v>78057</v>
      </c>
      <c r="H14821" t="s">
        <v>140</v>
      </c>
      <c r="J14821" t="s">
        <v>14</v>
      </c>
      <c r="K14821">
        <v>51</v>
      </c>
      <c r="L14821" t="s">
        <v>22</v>
      </c>
    </row>
    <row r="14822" spans="1:12">
      <c r="A14822" t="e">
        <f ca="1">E00251532134321</f>
        <v>#NAME?</v>
      </c>
      <c r="B14822">
        <v>497</v>
      </c>
      <c r="C14822" t="s">
        <v>141</v>
      </c>
      <c r="D14822" s="1">
        <v>42928</v>
      </c>
      <c r="F14822">
        <v>2</v>
      </c>
      <c r="G14822">
        <v>4019</v>
      </c>
      <c r="H14822" t="s">
        <v>26</v>
      </c>
      <c r="J14822" t="s">
        <v>14</v>
      </c>
      <c r="K14822">
        <v>66</v>
      </c>
      <c r="L14822" t="s">
        <v>15</v>
      </c>
    </row>
    <row r="14823" spans="1:12">
      <c r="A14823" t="e">
        <f ca="1">E00251533607221</f>
        <v>#NAME?</v>
      </c>
      <c r="B14823">
        <v>122</v>
      </c>
      <c r="C14823" t="s">
        <v>522</v>
      </c>
      <c r="D14823" s="1">
        <v>42032</v>
      </c>
      <c r="F14823">
        <v>2</v>
      </c>
      <c r="G14823">
        <v>7242</v>
      </c>
      <c r="H14823" t="s">
        <v>93</v>
      </c>
      <c r="J14823" t="s">
        <v>14</v>
      </c>
      <c r="K14823">
        <v>45</v>
      </c>
      <c r="L14823" t="s">
        <v>15</v>
      </c>
    </row>
    <row r="14824" spans="1:12">
      <c r="A14824" t="e">
        <f ca="1">E00251533607221</f>
        <v>#NAME?</v>
      </c>
      <c r="B14824">
        <v>668</v>
      </c>
      <c r="C14824" t="s">
        <v>929</v>
      </c>
      <c r="D14824" s="1">
        <v>42749</v>
      </c>
      <c r="E14824">
        <v>8</v>
      </c>
      <c r="F14824">
        <v>1</v>
      </c>
      <c r="G14824">
        <v>59010</v>
      </c>
      <c r="H14824" t="s">
        <v>67</v>
      </c>
      <c r="J14824" t="s">
        <v>34</v>
      </c>
      <c r="K14824">
        <v>47</v>
      </c>
      <c r="L14824" t="s">
        <v>15</v>
      </c>
    </row>
    <row r="14825" spans="1:12">
      <c r="A14825" t="e">
        <f ca="1">E00251533607221</f>
        <v>#NAME?</v>
      </c>
      <c r="B14825">
        <v>668</v>
      </c>
      <c r="C14825" t="s">
        <v>929</v>
      </c>
      <c r="D14825" s="1">
        <v>42758</v>
      </c>
      <c r="E14825">
        <v>2</v>
      </c>
      <c r="F14825">
        <v>1</v>
      </c>
      <c r="G14825">
        <v>6010</v>
      </c>
      <c r="H14825" t="s">
        <v>176</v>
      </c>
      <c r="J14825" t="s">
        <v>34</v>
      </c>
      <c r="K14825">
        <v>47</v>
      </c>
      <c r="L14825" t="s">
        <v>15</v>
      </c>
    </row>
    <row r="14826" spans="1:12">
      <c r="A14826" t="e">
        <f ca="1">E00251515343921</f>
        <v>#NAME?</v>
      </c>
      <c r="B14826">
        <v>11</v>
      </c>
      <c r="C14826" t="s">
        <v>245</v>
      </c>
      <c r="D14826" s="1">
        <v>41673</v>
      </c>
      <c r="F14826">
        <v>2</v>
      </c>
      <c r="G14826">
        <v>7242</v>
      </c>
      <c r="H14826" t="s">
        <v>93</v>
      </c>
      <c r="J14826" t="s">
        <v>14</v>
      </c>
      <c r="K14826">
        <v>49</v>
      </c>
      <c r="L14826" t="s">
        <v>15</v>
      </c>
    </row>
    <row r="14827" spans="1:12">
      <c r="A14827" t="e">
        <f ca="1">E00251529062621</f>
        <v>#NAME?</v>
      </c>
      <c r="B14827">
        <v>290</v>
      </c>
      <c r="C14827" t="s">
        <v>449</v>
      </c>
      <c r="D14827" s="1">
        <v>40970</v>
      </c>
      <c r="F14827">
        <v>2</v>
      </c>
      <c r="G14827">
        <v>4659</v>
      </c>
      <c r="H14827" t="s">
        <v>47</v>
      </c>
      <c r="J14827" t="s">
        <v>14</v>
      </c>
      <c r="K14827">
        <v>55</v>
      </c>
      <c r="L14827" t="s">
        <v>15</v>
      </c>
    </row>
    <row r="14828" spans="1:12">
      <c r="A14828" t="e">
        <f ca="1">E00251532092521</f>
        <v>#NAME?</v>
      </c>
      <c r="B14828">
        <v>485</v>
      </c>
      <c r="C14828" t="s">
        <v>241</v>
      </c>
      <c r="D14828" s="1">
        <v>40980</v>
      </c>
      <c r="F14828">
        <v>1</v>
      </c>
      <c r="G14828">
        <v>9599</v>
      </c>
      <c r="H14828" t="s">
        <v>430</v>
      </c>
      <c r="J14828" t="s">
        <v>14</v>
      </c>
      <c r="K14828">
        <v>43</v>
      </c>
      <c r="L14828" t="s">
        <v>15</v>
      </c>
    </row>
    <row r="14829" spans="1:12">
      <c r="A14829" t="e">
        <f ca="1">E00251532613921</f>
        <v>#NAME?</v>
      </c>
      <c r="B14829">
        <v>7504</v>
      </c>
      <c r="C14829" t="s">
        <v>162</v>
      </c>
      <c r="D14829" s="1">
        <v>42427</v>
      </c>
      <c r="F14829">
        <v>2</v>
      </c>
      <c r="G14829">
        <v>7862</v>
      </c>
      <c r="H14829" t="s">
        <v>27</v>
      </c>
      <c r="J14829" t="s">
        <v>14</v>
      </c>
      <c r="K14829">
        <v>53</v>
      </c>
      <c r="L14829" t="s">
        <v>22</v>
      </c>
    </row>
    <row r="14830" spans="1:12">
      <c r="A14830" t="e">
        <f ca="1">E00251529062621</f>
        <v>#NAME?</v>
      </c>
      <c r="B14830">
        <v>290</v>
      </c>
      <c r="C14830" t="s">
        <v>449</v>
      </c>
      <c r="D14830" s="1">
        <v>41922</v>
      </c>
      <c r="F14830">
        <v>1</v>
      </c>
      <c r="G14830">
        <v>7969</v>
      </c>
      <c r="H14830" t="s">
        <v>87</v>
      </c>
      <c r="J14830" t="s">
        <v>14</v>
      </c>
      <c r="K14830">
        <v>58</v>
      </c>
      <c r="L14830" t="s">
        <v>22</v>
      </c>
    </row>
    <row r="14831" spans="1:12">
      <c r="A14831" t="e">
        <f ca="1">E00251529062621</f>
        <v>#NAME?</v>
      </c>
      <c r="B14831">
        <v>290</v>
      </c>
      <c r="C14831" t="s">
        <v>449</v>
      </c>
      <c r="D14831" s="1">
        <v>41351</v>
      </c>
      <c r="F14831">
        <v>6</v>
      </c>
      <c r="G14831">
        <v>3051</v>
      </c>
      <c r="H14831" t="s">
        <v>13</v>
      </c>
      <c r="J14831" t="s">
        <v>14</v>
      </c>
      <c r="K14831">
        <v>56</v>
      </c>
      <c r="L14831" t="s">
        <v>15</v>
      </c>
    </row>
    <row r="14832" spans="1:12">
      <c r="A14832" t="e">
        <f ca="1">E00251515343921</f>
        <v>#NAME?</v>
      </c>
      <c r="B14832">
        <v>11</v>
      </c>
      <c r="C14832" t="s">
        <v>245</v>
      </c>
      <c r="D14832" s="1">
        <v>41632</v>
      </c>
      <c r="F14832">
        <v>1</v>
      </c>
      <c r="G14832">
        <v>7242</v>
      </c>
      <c r="H14832" t="s">
        <v>93</v>
      </c>
      <c r="J14832" t="s">
        <v>14</v>
      </c>
      <c r="K14832">
        <v>49</v>
      </c>
      <c r="L14832" t="s">
        <v>15</v>
      </c>
    </row>
    <row r="14833" spans="1:12">
      <c r="A14833" t="e">
        <f ca="1">E00251514226921</f>
        <v>#NAME?</v>
      </c>
      <c r="B14833">
        <v>772</v>
      </c>
      <c r="C14833" t="s">
        <v>170</v>
      </c>
      <c r="D14833" s="1">
        <v>42464</v>
      </c>
      <c r="F14833">
        <v>1</v>
      </c>
      <c r="G14833">
        <v>8509</v>
      </c>
      <c r="H14833" t="s">
        <v>1372</v>
      </c>
      <c r="I14833" t="s">
        <v>56</v>
      </c>
      <c r="J14833" t="s">
        <v>57</v>
      </c>
      <c r="K14833">
        <v>46</v>
      </c>
      <c r="L14833" t="s">
        <v>15</v>
      </c>
    </row>
    <row r="14834" spans="1:12">
      <c r="A14834" t="e">
        <f ca="1">E00251529062621</f>
        <v>#NAME?</v>
      </c>
      <c r="B14834">
        <v>290</v>
      </c>
      <c r="C14834" t="s">
        <v>449</v>
      </c>
      <c r="D14834" s="1">
        <v>42041</v>
      </c>
      <c r="F14834">
        <v>1</v>
      </c>
      <c r="G14834">
        <v>7969</v>
      </c>
      <c r="H14834" t="s">
        <v>87</v>
      </c>
      <c r="J14834" t="s">
        <v>14</v>
      </c>
      <c r="K14834">
        <v>58</v>
      </c>
      <c r="L14834" t="s">
        <v>22</v>
      </c>
    </row>
    <row r="14835" spans="1:12">
      <c r="A14835" t="e">
        <f ca="1">E00251512715021</f>
        <v>#NAME?</v>
      </c>
      <c r="B14835">
        <v>52</v>
      </c>
      <c r="C14835" t="s">
        <v>384</v>
      </c>
      <c r="D14835" s="1">
        <v>41962</v>
      </c>
      <c r="F14835">
        <v>2</v>
      </c>
      <c r="G14835">
        <v>71536</v>
      </c>
      <c r="H14835" t="s">
        <v>70</v>
      </c>
      <c r="J14835" t="s">
        <v>14</v>
      </c>
      <c r="K14835">
        <v>48</v>
      </c>
      <c r="L14835" t="s">
        <v>15</v>
      </c>
    </row>
    <row r="14836" spans="1:12">
      <c r="A14836" t="e">
        <f ca="1">E00251512715021</f>
        <v>#NAME?</v>
      </c>
      <c r="B14836">
        <v>52</v>
      </c>
      <c r="C14836" t="s">
        <v>384</v>
      </c>
      <c r="D14836" s="1">
        <v>42090</v>
      </c>
      <c r="F14836">
        <v>1</v>
      </c>
      <c r="G14836">
        <v>71536</v>
      </c>
      <c r="H14836" t="s">
        <v>70</v>
      </c>
      <c r="J14836" t="s">
        <v>14</v>
      </c>
      <c r="K14836">
        <v>49</v>
      </c>
      <c r="L14836" t="s">
        <v>15</v>
      </c>
    </row>
    <row r="14837" spans="1:12">
      <c r="A14837" t="e">
        <f ca="1">E00251529062621</f>
        <v>#NAME?</v>
      </c>
      <c r="B14837">
        <v>290</v>
      </c>
      <c r="C14837" t="s">
        <v>449</v>
      </c>
      <c r="D14837" s="1">
        <v>41906</v>
      </c>
      <c r="F14837">
        <v>2</v>
      </c>
      <c r="G14837">
        <v>3659</v>
      </c>
      <c r="H14837" t="s">
        <v>132</v>
      </c>
      <c r="J14837" t="s">
        <v>14</v>
      </c>
      <c r="K14837">
        <v>58</v>
      </c>
      <c r="L14837" t="s">
        <v>15</v>
      </c>
    </row>
    <row r="14838" spans="1:12">
      <c r="A14838" t="e">
        <f ca="1">E00251429175721</f>
        <v>#NAME?</v>
      </c>
      <c r="B14838">
        <v>293</v>
      </c>
      <c r="C14838" t="s">
        <v>25</v>
      </c>
      <c r="D14838" s="1">
        <v>41862</v>
      </c>
      <c r="F14838">
        <v>1</v>
      </c>
      <c r="G14838">
        <v>6069</v>
      </c>
      <c r="H14838" t="s">
        <v>840</v>
      </c>
      <c r="J14838" t="s">
        <v>14</v>
      </c>
      <c r="K14838">
        <v>47</v>
      </c>
      <c r="L14838" t="s">
        <v>15</v>
      </c>
    </row>
    <row r="14839" spans="1:12">
      <c r="A14839" t="e">
        <f ca="1">E00251429782321</f>
        <v>#NAME?</v>
      </c>
      <c r="B14839">
        <v>160</v>
      </c>
      <c r="C14839" t="s">
        <v>278</v>
      </c>
      <c r="D14839" s="1">
        <v>42138</v>
      </c>
      <c r="F14839">
        <v>4</v>
      </c>
      <c r="G14839">
        <v>27800</v>
      </c>
      <c r="H14839" t="s">
        <v>145</v>
      </c>
      <c r="J14839" t="s">
        <v>14</v>
      </c>
      <c r="K14839">
        <v>61</v>
      </c>
      <c r="L14839" t="s">
        <v>15</v>
      </c>
    </row>
    <row r="14840" spans="1:12">
      <c r="A14840" t="e">
        <f ca="1">E00251429782321</f>
        <v>#NAME?</v>
      </c>
      <c r="B14840">
        <v>160</v>
      </c>
      <c r="C14840" t="s">
        <v>278</v>
      </c>
      <c r="D14840" s="1">
        <v>42170</v>
      </c>
      <c r="F14840">
        <v>1</v>
      </c>
      <c r="G14840">
        <v>25000</v>
      </c>
      <c r="H14840" t="s">
        <v>178</v>
      </c>
      <c r="J14840" t="s">
        <v>14</v>
      </c>
      <c r="K14840">
        <v>61</v>
      </c>
      <c r="L14840" t="s">
        <v>15</v>
      </c>
    </row>
    <row r="14841" spans="1:12">
      <c r="A14841" t="e">
        <f ca="1">E00251429782321</f>
        <v>#NAME?</v>
      </c>
      <c r="B14841">
        <v>160</v>
      </c>
      <c r="C14841" t="s">
        <v>278</v>
      </c>
      <c r="D14841" s="1">
        <v>42619</v>
      </c>
      <c r="F14841">
        <v>2</v>
      </c>
      <c r="G14841">
        <v>4019</v>
      </c>
      <c r="H14841" t="s">
        <v>26</v>
      </c>
      <c r="J14841" t="s">
        <v>14</v>
      </c>
      <c r="K14841">
        <v>62</v>
      </c>
      <c r="L14841" t="s">
        <v>15</v>
      </c>
    </row>
    <row r="14842" spans="1:12">
      <c r="A14842" t="e">
        <f ca="1">E00251518673921</f>
        <v>#NAME?</v>
      </c>
      <c r="B14842">
        <v>695</v>
      </c>
      <c r="C14842" t="s">
        <v>257</v>
      </c>
      <c r="D14842" s="1">
        <v>41898</v>
      </c>
      <c r="F14842">
        <v>1</v>
      </c>
      <c r="G14842">
        <v>28989</v>
      </c>
      <c r="H14842" t="s">
        <v>777</v>
      </c>
      <c r="J14842" t="s">
        <v>14</v>
      </c>
      <c r="K14842">
        <v>63</v>
      </c>
      <c r="L14842" t="s">
        <v>15</v>
      </c>
    </row>
    <row r="14843" spans="1:12">
      <c r="A14843" t="e">
        <f ca="1">E00251432149421</f>
        <v>#NAME?</v>
      </c>
      <c r="B14843">
        <v>451</v>
      </c>
      <c r="C14843" t="s">
        <v>102</v>
      </c>
      <c r="D14843" s="1">
        <v>42614</v>
      </c>
      <c r="F14843">
        <v>1</v>
      </c>
      <c r="G14843">
        <v>4019</v>
      </c>
      <c r="H14843" t="s">
        <v>26</v>
      </c>
      <c r="J14843" t="s">
        <v>14</v>
      </c>
      <c r="K14843">
        <v>64</v>
      </c>
      <c r="L14843" t="s">
        <v>15</v>
      </c>
    </row>
    <row r="14844" spans="1:12">
      <c r="A14844" t="e">
        <f ca="1">E00251432149421</f>
        <v>#NAME?</v>
      </c>
      <c r="B14844">
        <v>451</v>
      </c>
      <c r="C14844" t="s">
        <v>102</v>
      </c>
      <c r="D14844" s="1">
        <v>42618</v>
      </c>
      <c r="F14844">
        <v>3</v>
      </c>
      <c r="G14844">
        <v>4019</v>
      </c>
      <c r="H14844" t="s">
        <v>26</v>
      </c>
      <c r="J14844" t="s">
        <v>14</v>
      </c>
      <c r="K14844">
        <v>64</v>
      </c>
      <c r="L14844" t="s">
        <v>15</v>
      </c>
    </row>
    <row r="14845" spans="1:12">
      <c r="A14845" t="e">
        <f ca="1">E00251432149421</f>
        <v>#NAME?</v>
      </c>
      <c r="B14845">
        <v>451</v>
      </c>
      <c r="C14845" t="s">
        <v>102</v>
      </c>
      <c r="D14845" s="1">
        <v>42702</v>
      </c>
      <c r="F14845">
        <v>2</v>
      </c>
      <c r="G14845">
        <v>4139</v>
      </c>
      <c r="H14845" t="s">
        <v>300</v>
      </c>
      <c r="J14845" t="s">
        <v>14</v>
      </c>
      <c r="K14845">
        <v>64</v>
      </c>
      <c r="L14845" t="s">
        <v>15</v>
      </c>
    </row>
    <row r="14846" spans="1:12">
      <c r="A14846" t="e">
        <f ca="1">E00251524954821</f>
        <v>#NAME?</v>
      </c>
      <c r="B14846">
        <v>1273</v>
      </c>
      <c r="C14846" t="s">
        <v>28</v>
      </c>
      <c r="D14846" s="1">
        <v>42892</v>
      </c>
      <c r="F14846">
        <v>2</v>
      </c>
      <c r="G14846">
        <v>73300</v>
      </c>
      <c r="H14846" t="s">
        <v>86</v>
      </c>
      <c r="J14846" t="s">
        <v>14</v>
      </c>
      <c r="K14846">
        <v>64</v>
      </c>
      <c r="L14846" t="s">
        <v>15</v>
      </c>
    </row>
    <row r="14847" spans="1:12">
      <c r="A14847" t="e">
        <f ca="1">E00251718050821</f>
        <v>#NAME?</v>
      </c>
      <c r="B14847">
        <v>1128</v>
      </c>
      <c r="C14847" t="s">
        <v>424</v>
      </c>
      <c r="D14847" s="1">
        <v>41333</v>
      </c>
      <c r="F14847">
        <v>1</v>
      </c>
      <c r="G14847">
        <v>4659</v>
      </c>
      <c r="H14847" t="s">
        <v>47</v>
      </c>
      <c r="J14847" t="s">
        <v>14</v>
      </c>
      <c r="K14847">
        <v>38</v>
      </c>
      <c r="L14847" t="s">
        <v>15</v>
      </c>
    </row>
    <row r="14848" spans="1:12">
      <c r="A14848" t="e">
        <f ca="1">E00251528565821</f>
        <v>#NAME?</v>
      </c>
      <c r="B14848">
        <v>307</v>
      </c>
      <c r="C14848" t="s">
        <v>210</v>
      </c>
      <c r="D14848" s="1">
        <v>41435</v>
      </c>
      <c r="F14848">
        <v>1</v>
      </c>
      <c r="G14848">
        <v>7279</v>
      </c>
      <c r="H14848" t="s">
        <v>551</v>
      </c>
      <c r="J14848" t="s">
        <v>14</v>
      </c>
      <c r="K14848">
        <v>54</v>
      </c>
      <c r="L14848" t="s">
        <v>15</v>
      </c>
    </row>
    <row r="14849" spans="1:12">
      <c r="A14849" t="e">
        <f ca="1">E00251429786121</f>
        <v>#NAME?</v>
      </c>
      <c r="B14849">
        <v>156</v>
      </c>
      <c r="C14849" t="s">
        <v>569</v>
      </c>
      <c r="D14849" s="1">
        <v>43059</v>
      </c>
      <c r="F14849">
        <v>1</v>
      </c>
      <c r="G14849">
        <v>27800</v>
      </c>
      <c r="H14849" t="s">
        <v>145</v>
      </c>
      <c r="J14849" t="s">
        <v>14</v>
      </c>
      <c r="K14849">
        <v>68</v>
      </c>
      <c r="L14849" t="s">
        <v>15</v>
      </c>
    </row>
    <row r="14850" spans="1:12">
      <c r="A14850" t="e">
        <f ca="1">E00251515343921</f>
        <v>#NAME?</v>
      </c>
      <c r="B14850">
        <v>11</v>
      </c>
      <c r="C14850" t="s">
        <v>245</v>
      </c>
      <c r="D14850" s="1">
        <v>41978</v>
      </c>
      <c r="F14850">
        <v>1</v>
      </c>
      <c r="G14850">
        <v>463</v>
      </c>
      <c r="H14850" t="s">
        <v>259</v>
      </c>
      <c r="J14850" t="s">
        <v>14</v>
      </c>
      <c r="K14850">
        <v>49</v>
      </c>
      <c r="L14850" t="s">
        <v>15</v>
      </c>
    </row>
    <row r="14851" spans="1:12">
      <c r="A14851" t="e">
        <f ca="1">E00251528603521</f>
        <v>#NAME?</v>
      </c>
      <c r="B14851">
        <v>293</v>
      </c>
      <c r="C14851" t="s">
        <v>25</v>
      </c>
      <c r="D14851" s="1">
        <v>42465</v>
      </c>
      <c r="F14851">
        <v>1</v>
      </c>
      <c r="G14851">
        <v>2720</v>
      </c>
      <c r="H14851" t="s">
        <v>65</v>
      </c>
      <c r="J14851" t="s">
        <v>14</v>
      </c>
      <c r="K14851">
        <v>49</v>
      </c>
      <c r="L14851" t="s">
        <v>15</v>
      </c>
    </row>
    <row r="14852" spans="1:12">
      <c r="A14852" t="e">
        <f ca="1">E00251514226921</f>
        <v>#NAME?</v>
      </c>
      <c r="B14852">
        <v>769</v>
      </c>
      <c r="C14852" t="s">
        <v>397</v>
      </c>
      <c r="D14852" s="1">
        <v>42746</v>
      </c>
      <c r="E14852">
        <v>0</v>
      </c>
      <c r="F14852">
        <v>1</v>
      </c>
      <c r="G14852">
        <v>72743</v>
      </c>
      <c r="H14852" t="s">
        <v>155</v>
      </c>
      <c r="J14852" t="s">
        <v>34</v>
      </c>
      <c r="K14852">
        <v>47</v>
      </c>
      <c r="L14852" t="s">
        <v>15</v>
      </c>
    </row>
    <row r="14853" spans="1:12">
      <c r="A14853" t="e">
        <f ca="1">E00251515343921</f>
        <v>#NAME?</v>
      </c>
      <c r="B14853">
        <v>11</v>
      </c>
      <c r="C14853" t="s">
        <v>245</v>
      </c>
      <c r="D14853" s="1">
        <v>41729</v>
      </c>
      <c r="F14853">
        <v>1</v>
      </c>
      <c r="G14853">
        <v>71940</v>
      </c>
      <c r="H14853" t="s">
        <v>135</v>
      </c>
      <c r="J14853" t="s">
        <v>14</v>
      </c>
      <c r="K14853">
        <v>49</v>
      </c>
      <c r="L14853" t="s">
        <v>15</v>
      </c>
    </row>
    <row r="14854" spans="1:12">
      <c r="A14854" t="e">
        <f ca="1">E00251430375521</f>
        <v>#NAME?</v>
      </c>
      <c r="B14854">
        <v>500</v>
      </c>
      <c r="C14854" t="s">
        <v>161</v>
      </c>
      <c r="D14854" s="1">
        <v>42404</v>
      </c>
      <c r="F14854">
        <v>1</v>
      </c>
      <c r="G14854">
        <v>7242</v>
      </c>
      <c r="H14854" t="s">
        <v>93</v>
      </c>
      <c r="J14854" t="s">
        <v>14</v>
      </c>
      <c r="K14854">
        <v>63</v>
      </c>
      <c r="L14854" t="s">
        <v>15</v>
      </c>
    </row>
    <row r="14855" spans="1:12">
      <c r="A14855" t="e">
        <f ca="1">E00251514879521</f>
        <v>#NAME?</v>
      </c>
      <c r="B14855">
        <v>497</v>
      </c>
      <c r="C14855" t="s">
        <v>141</v>
      </c>
      <c r="D14855" s="1">
        <v>42991</v>
      </c>
      <c r="F14855">
        <v>4</v>
      </c>
      <c r="G14855">
        <v>2720</v>
      </c>
      <c r="H14855" t="s">
        <v>65</v>
      </c>
      <c r="J14855" t="s">
        <v>14</v>
      </c>
      <c r="K14855">
        <v>45</v>
      </c>
      <c r="L14855" t="s">
        <v>15</v>
      </c>
    </row>
    <row r="14856" spans="1:12">
      <c r="A14856" t="e">
        <f ca="1">E00251429317021</f>
        <v>#NAME?</v>
      </c>
      <c r="B14856">
        <v>275</v>
      </c>
      <c r="C14856" t="s">
        <v>444</v>
      </c>
      <c r="D14856" s="1">
        <v>43074</v>
      </c>
      <c r="F14856">
        <v>1</v>
      </c>
      <c r="G14856">
        <v>9599</v>
      </c>
      <c r="H14856" t="s">
        <v>430</v>
      </c>
      <c r="J14856" t="s">
        <v>14</v>
      </c>
      <c r="K14856">
        <v>55</v>
      </c>
      <c r="L14856" t="s">
        <v>15</v>
      </c>
    </row>
    <row r="14857" spans="1:12">
      <c r="A14857" t="e">
        <f ca="1">E00251718050821</f>
        <v>#NAME?</v>
      </c>
      <c r="B14857">
        <v>1128</v>
      </c>
      <c r="C14857" t="s">
        <v>424</v>
      </c>
      <c r="D14857" s="1">
        <v>43039</v>
      </c>
      <c r="F14857">
        <v>1</v>
      </c>
      <c r="G14857">
        <v>71946</v>
      </c>
      <c r="H14857" t="s">
        <v>109</v>
      </c>
      <c r="J14857" t="s">
        <v>14</v>
      </c>
      <c r="K14857">
        <v>43</v>
      </c>
      <c r="L14857" t="s">
        <v>15</v>
      </c>
    </row>
    <row r="14858" spans="1:12">
      <c r="A14858" t="e">
        <f ca="1">E00251531353921</f>
        <v>#NAME?</v>
      </c>
      <c r="B14858">
        <v>701</v>
      </c>
      <c r="C14858" t="s">
        <v>72</v>
      </c>
      <c r="D14858" s="1">
        <v>41897</v>
      </c>
      <c r="F14858">
        <v>3</v>
      </c>
      <c r="G14858">
        <v>4779</v>
      </c>
      <c r="H14858" t="s">
        <v>231</v>
      </c>
      <c r="J14858" t="s">
        <v>14</v>
      </c>
      <c r="K14858">
        <v>58</v>
      </c>
      <c r="L14858" t="s">
        <v>15</v>
      </c>
    </row>
    <row r="14859" spans="1:12">
      <c r="A14859" t="e">
        <f ca="1">E00251619053021</f>
        <v>#NAME?</v>
      </c>
      <c r="B14859">
        <v>109</v>
      </c>
      <c r="C14859" t="s">
        <v>480</v>
      </c>
      <c r="D14859" s="1">
        <v>41197</v>
      </c>
      <c r="F14859">
        <v>1</v>
      </c>
      <c r="G14859">
        <v>27800</v>
      </c>
      <c r="H14859" t="s">
        <v>145</v>
      </c>
      <c r="J14859" t="s">
        <v>14</v>
      </c>
      <c r="K14859">
        <v>61</v>
      </c>
      <c r="L14859" t="s">
        <v>15</v>
      </c>
    </row>
    <row r="14860" spans="1:12">
      <c r="A14860" t="e">
        <f ca="1">E00251619053021</f>
        <v>#NAME?</v>
      </c>
      <c r="B14860">
        <v>109</v>
      </c>
      <c r="C14860" t="s">
        <v>480</v>
      </c>
      <c r="D14860" s="1">
        <v>41486</v>
      </c>
      <c r="F14860">
        <v>1</v>
      </c>
      <c r="G14860">
        <v>71596</v>
      </c>
      <c r="H14860" t="s">
        <v>505</v>
      </c>
      <c r="J14860" t="s">
        <v>14</v>
      </c>
      <c r="K14860">
        <v>62</v>
      </c>
      <c r="L14860" t="s">
        <v>15</v>
      </c>
    </row>
    <row r="14861" spans="1:12">
      <c r="A14861" t="e">
        <f ca="1">E00251531353921</f>
        <v>#NAME?</v>
      </c>
      <c r="B14861">
        <v>701</v>
      </c>
      <c r="C14861" t="s">
        <v>72</v>
      </c>
      <c r="D14861" s="1">
        <v>42439</v>
      </c>
      <c r="F14861">
        <v>6</v>
      </c>
      <c r="G14861">
        <v>36240</v>
      </c>
      <c r="H14861" t="s">
        <v>279</v>
      </c>
      <c r="J14861" t="s">
        <v>14</v>
      </c>
      <c r="K14861">
        <v>60</v>
      </c>
      <c r="L14861" t="s">
        <v>15</v>
      </c>
    </row>
    <row r="14862" spans="1:12">
      <c r="A14862" t="e">
        <f ca="1">E00251531353921</f>
        <v>#NAME?</v>
      </c>
      <c r="B14862">
        <v>701</v>
      </c>
      <c r="C14862" t="s">
        <v>72</v>
      </c>
      <c r="D14862" s="1">
        <v>42809</v>
      </c>
      <c r="F14862">
        <v>4</v>
      </c>
      <c r="G14862">
        <v>27802</v>
      </c>
      <c r="H14862" t="s">
        <v>83</v>
      </c>
      <c r="J14862" t="s">
        <v>14</v>
      </c>
      <c r="K14862">
        <v>61</v>
      </c>
      <c r="L14862" t="s">
        <v>15</v>
      </c>
    </row>
    <row r="14863" spans="1:12">
      <c r="A14863" t="e">
        <f ca="1">E00251531353921</f>
        <v>#NAME?</v>
      </c>
      <c r="B14863">
        <v>701</v>
      </c>
      <c r="C14863" t="s">
        <v>72</v>
      </c>
      <c r="D14863" s="1">
        <v>42916</v>
      </c>
      <c r="F14863">
        <v>5</v>
      </c>
      <c r="G14863">
        <v>5715</v>
      </c>
      <c r="H14863" t="s">
        <v>254</v>
      </c>
      <c r="J14863" t="s">
        <v>14</v>
      </c>
      <c r="K14863">
        <v>61</v>
      </c>
      <c r="L14863" t="s">
        <v>15</v>
      </c>
    </row>
    <row r="14864" spans="1:12">
      <c r="A14864" t="e">
        <f ca="1">E00251531353921</f>
        <v>#NAME?</v>
      </c>
      <c r="B14864">
        <v>701</v>
      </c>
      <c r="C14864" t="s">
        <v>72</v>
      </c>
      <c r="D14864" s="1">
        <v>42928</v>
      </c>
      <c r="F14864">
        <v>5</v>
      </c>
      <c r="G14864">
        <v>6253</v>
      </c>
      <c r="H14864" t="s">
        <v>292</v>
      </c>
      <c r="J14864" t="s">
        <v>14</v>
      </c>
      <c r="K14864">
        <v>61</v>
      </c>
      <c r="L14864" t="s">
        <v>15</v>
      </c>
    </row>
    <row r="14865" spans="1:12">
      <c r="A14865" t="e">
        <f ca="1">E00251619053021</f>
        <v>#NAME?</v>
      </c>
      <c r="B14865">
        <v>109</v>
      </c>
      <c r="C14865" t="s">
        <v>480</v>
      </c>
      <c r="D14865" s="1">
        <v>42011</v>
      </c>
      <c r="F14865">
        <v>1</v>
      </c>
      <c r="G14865">
        <v>4189</v>
      </c>
      <c r="H14865" t="s">
        <v>335</v>
      </c>
      <c r="J14865" t="s">
        <v>14</v>
      </c>
      <c r="K14865">
        <v>64</v>
      </c>
      <c r="L14865" t="s">
        <v>15</v>
      </c>
    </row>
    <row r="14866" spans="1:12">
      <c r="A14866" t="e">
        <f ca="1">E00251718050821</f>
        <v>#NAME?</v>
      </c>
      <c r="B14866">
        <v>1128</v>
      </c>
      <c r="C14866" t="s">
        <v>424</v>
      </c>
      <c r="D14866" s="1">
        <v>42020</v>
      </c>
      <c r="F14866">
        <v>1</v>
      </c>
      <c r="G14866">
        <v>4660</v>
      </c>
      <c r="H14866" t="s">
        <v>215</v>
      </c>
      <c r="J14866" t="s">
        <v>14</v>
      </c>
      <c r="K14866">
        <v>40</v>
      </c>
      <c r="L14866" t="s">
        <v>15</v>
      </c>
    </row>
    <row r="14867" spans="1:12">
      <c r="A14867" t="e">
        <f ca="1">E00251531353921</f>
        <v>#NAME?</v>
      </c>
      <c r="B14867">
        <v>701</v>
      </c>
      <c r="C14867" t="s">
        <v>72</v>
      </c>
      <c r="D14867" s="1">
        <v>43059</v>
      </c>
      <c r="F14867">
        <v>5</v>
      </c>
      <c r="G14867">
        <v>5369</v>
      </c>
      <c r="H14867" t="s">
        <v>253</v>
      </c>
      <c r="J14867" t="s">
        <v>14</v>
      </c>
      <c r="K14867">
        <v>61</v>
      </c>
      <c r="L14867" t="s">
        <v>15</v>
      </c>
    </row>
    <row r="14868" spans="1:12">
      <c r="A14868" t="e">
        <f ca="1">E00251429922321</f>
        <v>#NAME?</v>
      </c>
      <c r="B14868">
        <v>464</v>
      </c>
      <c r="C14868" t="s">
        <v>45</v>
      </c>
      <c r="D14868" s="1">
        <v>42916</v>
      </c>
      <c r="F14868">
        <v>4</v>
      </c>
      <c r="G14868">
        <v>71595</v>
      </c>
      <c r="H14868" t="s">
        <v>672</v>
      </c>
      <c r="J14868" t="s">
        <v>14</v>
      </c>
      <c r="K14868">
        <v>62</v>
      </c>
      <c r="L14868" t="s">
        <v>15</v>
      </c>
    </row>
    <row r="14869" spans="1:12">
      <c r="A14869" t="e">
        <f ca="1">E00251427388121</f>
        <v>#NAME?</v>
      </c>
      <c r="B14869">
        <v>28</v>
      </c>
      <c r="C14869" t="s">
        <v>153</v>
      </c>
      <c r="D14869" s="1">
        <v>40997</v>
      </c>
      <c r="F14869">
        <v>1</v>
      </c>
      <c r="G14869">
        <v>2729</v>
      </c>
      <c r="H14869" t="s">
        <v>115</v>
      </c>
      <c r="J14869" t="s">
        <v>14</v>
      </c>
      <c r="K14869">
        <v>59</v>
      </c>
      <c r="L14869" t="s">
        <v>15</v>
      </c>
    </row>
    <row r="14870" spans="1:12">
      <c r="A14870" t="e">
        <f ca="1">E00251513752721</f>
        <v>#NAME?</v>
      </c>
      <c r="B14870">
        <v>702</v>
      </c>
      <c r="C14870" t="s">
        <v>293</v>
      </c>
      <c r="D14870" s="1">
        <v>41318</v>
      </c>
      <c r="F14870">
        <v>2</v>
      </c>
      <c r="G14870">
        <v>4019</v>
      </c>
      <c r="H14870" t="s">
        <v>26</v>
      </c>
      <c r="J14870" t="s">
        <v>14</v>
      </c>
      <c r="K14870">
        <v>53</v>
      </c>
      <c r="L14870" t="s">
        <v>15</v>
      </c>
    </row>
    <row r="14871" spans="1:12">
      <c r="A14871" t="e">
        <f ca="1">E00251513752721</f>
        <v>#NAME?</v>
      </c>
      <c r="B14871">
        <v>702</v>
      </c>
      <c r="C14871" t="s">
        <v>293</v>
      </c>
      <c r="D14871" s="1">
        <v>41390</v>
      </c>
      <c r="F14871">
        <v>5</v>
      </c>
      <c r="G14871">
        <v>7273</v>
      </c>
      <c r="H14871" t="s">
        <v>543</v>
      </c>
      <c r="J14871" t="s">
        <v>14</v>
      </c>
      <c r="K14871">
        <v>53</v>
      </c>
      <c r="L14871" t="s">
        <v>15</v>
      </c>
    </row>
    <row r="14872" spans="1:12">
      <c r="A14872" t="e">
        <f ca="1">E00251513752721</f>
        <v>#NAME?</v>
      </c>
      <c r="B14872">
        <v>702</v>
      </c>
      <c r="C14872" t="s">
        <v>293</v>
      </c>
      <c r="D14872" s="1">
        <v>41464</v>
      </c>
      <c r="F14872">
        <v>5</v>
      </c>
      <c r="G14872">
        <v>71536</v>
      </c>
      <c r="H14872" t="s">
        <v>70</v>
      </c>
      <c r="J14872" t="s">
        <v>14</v>
      </c>
      <c r="K14872">
        <v>53</v>
      </c>
      <c r="L14872" t="s">
        <v>15</v>
      </c>
    </row>
    <row r="14873" spans="1:12">
      <c r="A14873" t="e">
        <f ca="1">E00251513752721</f>
        <v>#NAME?</v>
      </c>
      <c r="B14873">
        <v>702</v>
      </c>
      <c r="C14873" t="s">
        <v>293</v>
      </c>
      <c r="D14873" s="1">
        <v>41530</v>
      </c>
      <c r="F14873">
        <v>1</v>
      </c>
      <c r="G14873">
        <v>81380</v>
      </c>
      <c r="H14873" t="s">
        <v>326</v>
      </c>
      <c r="J14873" t="s">
        <v>14</v>
      </c>
      <c r="K14873">
        <v>53</v>
      </c>
      <c r="L14873" t="s">
        <v>15</v>
      </c>
    </row>
    <row r="14874" spans="1:12">
      <c r="A14874" t="e">
        <f ca="1">E00251513752721</f>
        <v>#NAME?</v>
      </c>
      <c r="B14874">
        <v>702</v>
      </c>
      <c r="C14874" t="s">
        <v>293</v>
      </c>
      <c r="D14874" s="1">
        <v>42269</v>
      </c>
      <c r="F14874">
        <v>3</v>
      </c>
      <c r="G14874">
        <v>49390</v>
      </c>
      <c r="H14874" t="s">
        <v>59</v>
      </c>
      <c r="J14874" t="s">
        <v>14</v>
      </c>
      <c r="K14874">
        <v>55</v>
      </c>
      <c r="L14874" t="s">
        <v>15</v>
      </c>
    </row>
    <row r="14875" spans="1:12">
      <c r="A14875" t="e">
        <f ca="1">E00251439718121</f>
        <v>#NAME?</v>
      </c>
      <c r="B14875">
        <v>291</v>
      </c>
      <c r="C14875" t="s">
        <v>160</v>
      </c>
      <c r="D14875" s="1">
        <v>42929</v>
      </c>
      <c r="F14875">
        <v>1</v>
      </c>
      <c r="G14875">
        <v>70219</v>
      </c>
      <c r="H14875" t="s">
        <v>498</v>
      </c>
      <c r="J14875" t="s">
        <v>14</v>
      </c>
      <c r="K14875">
        <v>61</v>
      </c>
      <c r="L14875" t="s">
        <v>15</v>
      </c>
    </row>
    <row r="14876" spans="1:12">
      <c r="A14876" t="e">
        <f ca="1">E00251439718121</f>
        <v>#NAME?</v>
      </c>
      <c r="B14876">
        <v>293</v>
      </c>
      <c r="C14876" t="s">
        <v>25</v>
      </c>
      <c r="D14876" s="1">
        <v>41016</v>
      </c>
      <c r="F14876">
        <v>2</v>
      </c>
      <c r="G14876">
        <v>78650</v>
      </c>
      <c r="H14876" t="s">
        <v>414</v>
      </c>
      <c r="J14876" t="s">
        <v>14</v>
      </c>
      <c r="K14876">
        <v>56</v>
      </c>
      <c r="L14876" t="s">
        <v>22</v>
      </c>
    </row>
    <row r="14877" spans="1:12">
      <c r="A14877" t="e">
        <f ca="1">E00251439718121</f>
        <v>#NAME?</v>
      </c>
      <c r="B14877">
        <v>293</v>
      </c>
      <c r="C14877" t="s">
        <v>25</v>
      </c>
      <c r="D14877" s="1">
        <v>42263</v>
      </c>
      <c r="F14877">
        <v>2</v>
      </c>
      <c r="G14877">
        <v>60090</v>
      </c>
      <c r="H14877" t="s">
        <v>181</v>
      </c>
      <c r="J14877" t="s">
        <v>14</v>
      </c>
      <c r="K14877">
        <v>59</v>
      </c>
      <c r="L14877" t="s">
        <v>15</v>
      </c>
    </row>
    <row r="14878" spans="1:12">
      <c r="A14878" t="e">
        <f ca="1">E00251418205021</f>
        <v>#NAME?</v>
      </c>
      <c r="B14878">
        <v>48</v>
      </c>
      <c r="C14878" t="s">
        <v>249</v>
      </c>
      <c r="D14878" s="1">
        <v>42037</v>
      </c>
      <c r="F14878">
        <v>2</v>
      </c>
      <c r="G14878">
        <v>1101</v>
      </c>
      <c r="H14878" t="s">
        <v>220</v>
      </c>
      <c r="J14878" t="s">
        <v>14</v>
      </c>
      <c r="K14878">
        <v>46</v>
      </c>
      <c r="L14878" t="s">
        <v>15</v>
      </c>
    </row>
    <row r="14879" spans="1:12">
      <c r="A14879" t="e">
        <f ca="1">E00251418205021</f>
        <v>#NAME?</v>
      </c>
      <c r="B14879">
        <v>48</v>
      </c>
      <c r="C14879" t="s">
        <v>249</v>
      </c>
      <c r="D14879" s="1">
        <v>42137</v>
      </c>
      <c r="F14879">
        <v>1</v>
      </c>
      <c r="G14879">
        <v>2410</v>
      </c>
      <c r="H14879" t="s">
        <v>283</v>
      </c>
      <c r="J14879" t="s">
        <v>14</v>
      </c>
      <c r="K14879">
        <v>46</v>
      </c>
      <c r="L14879" t="s">
        <v>15</v>
      </c>
    </row>
    <row r="14880" spans="1:12">
      <c r="A14880" t="e">
        <f ca="1">E00251418205021</f>
        <v>#NAME?</v>
      </c>
      <c r="B14880">
        <v>48</v>
      </c>
      <c r="C14880" t="s">
        <v>249</v>
      </c>
      <c r="D14880" s="1">
        <v>42279</v>
      </c>
      <c r="F14880">
        <v>1</v>
      </c>
      <c r="G14880">
        <v>72670</v>
      </c>
      <c r="H14880" t="s">
        <v>223</v>
      </c>
      <c r="J14880" t="s">
        <v>14</v>
      </c>
      <c r="K14880">
        <v>46</v>
      </c>
      <c r="L14880" t="s">
        <v>15</v>
      </c>
    </row>
    <row r="14881" spans="1:12">
      <c r="A14881" t="e">
        <f ca="1">E00251513752721</f>
        <v>#NAME?</v>
      </c>
      <c r="B14881">
        <v>702</v>
      </c>
      <c r="C14881" t="s">
        <v>293</v>
      </c>
      <c r="D14881" s="1">
        <v>41508</v>
      </c>
      <c r="F14881">
        <v>1</v>
      </c>
      <c r="G14881">
        <v>81380</v>
      </c>
      <c r="H14881" t="s">
        <v>326</v>
      </c>
      <c r="J14881" t="s">
        <v>14</v>
      </c>
      <c r="K14881">
        <v>53</v>
      </c>
      <c r="L14881" t="s">
        <v>15</v>
      </c>
    </row>
    <row r="14882" spans="1:12">
      <c r="A14882" t="e">
        <f ca="1">E00251510128221</f>
        <v>#NAME?</v>
      </c>
      <c r="B14882">
        <v>160</v>
      </c>
      <c r="C14882" t="s">
        <v>278</v>
      </c>
      <c r="D14882" s="1">
        <v>42688</v>
      </c>
      <c r="F14882">
        <v>2</v>
      </c>
      <c r="G14882">
        <v>4019</v>
      </c>
      <c r="H14882" t="s">
        <v>26</v>
      </c>
      <c r="J14882" t="s">
        <v>14</v>
      </c>
      <c r="K14882">
        <v>55</v>
      </c>
      <c r="L14882" t="s">
        <v>15</v>
      </c>
    </row>
    <row r="14883" spans="1:12">
      <c r="A14883" t="e">
        <f ca="1">E00251528762521</f>
        <v>#NAME?</v>
      </c>
      <c r="B14883">
        <v>291</v>
      </c>
      <c r="C14883" t="s">
        <v>160</v>
      </c>
      <c r="D14883" s="1">
        <v>41387</v>
      </c>
      <c r="F14883">
        <v>1</v>
      </c>
      <c r="G14883">
        <v>7820</v>
      </c>
      <c r="H14883" t="s">
        <v>233</v>
      </c>
      <c r="J14883" t="s">
        <v>14</v>
      </c>
      <c r="K14883">
        <v>49</v>
      </c>
      <c r="L14883" t="s">
        <v>22</v>
      </c>
    </row>
    <row r="14884" spans="1:12">
      <c r="A14884" t="e">
        <f ca="1">E00251513752721</f>
        <v>#NAME?</v>
      </c>
      <c r="B14884">
        <v>702</v>
      </c>
      <c r="C14884" t="s">
        <v>293</v>
      </c>
      <c r="D14884" s="1">
        <v>42159</v>
      </c>
      <c r="F14884">
        <v>6</v>
      </c>
      <c r="G14884">
        <v>71536</v>
      </c>
      <c r="H14884" t="s">
        <v>70</v>
      </c>
      <c r="J14884" t="s">
        <v>14</v>
      </c>
      <c r="K14884">
        <v>55</v>
      </c>
      <c r="L14884" t="s">
        <v>15</v>
      </c>
    </row>
    <row r="14885" spans="1:12">
      <c r="A14885" t="e">
        <f ca="1">E00251513752721</f>
        <v>#NAME?</v>
      </c>
      <c r="B14885">
        <v>702</v>
      </c>
      <c r="C14885" t="s">
        <v>293</v>
      </c>
      <c r="D14885" s="1">
        <v>42802</v>
      </c>
      <c r="F14885">
        <v>3</v>
      </c>
      <c r="G14885">
        <v>49390</v>
      </c>
      <c r="H14885" t="s">
        <v>59</v>
      </c>
      <c r="J14885" t="s">
        <v>14</v>
      </c>
      <c r="K14885">
        <v>57</v>
      </c>
      <c r="L14885" t="s">
        <v>15</v>
      </c>
    </row>
    <row r="14886" spans="1:12">
      <c r="A14886" t="e">
        <f ca="1">E00251513752721</f>
        <v>#NAME?</v>
      </c>
      <c r="B14886">
        <v>702</v>
      </c>
      <c r="C14886" t="s">
        <v>293</v>
      </c>
      <c r="D14886" s="1">
        <v>42802</v>
      </c>
      <c r="F14886">
        <v>5</v>
      </c>
      <c r="G14886">
        <v>4549</v>
      </c>
      <c r="H14886" t="s">
        <v>69</v>
      </c>
      <c r="J14886" t="s">
        <v>14</v>
      </c>
      <c r="K14886">
        <v>57</v>
      </c>
      <c r="L14886" t="s">
        <v>15</v>
      </c>
    </row>
    <row r="14887" spans="1:12">
      <c r="A14887" t="e">
        <f ca="1">E00251429317021</f>
        <v>#NAME?</v>
      </c>
      <c r="B14887">
        <v>275</v>
      </c>
      <c r="C14887" t="s">
        <v>444</v>
      </c>
      <c r="D14887" s="1">
        <v>41032</v>
      </c>
      <c r="F14887">
        <v>2</v>
      </c>
      <c r="G14887">
        <v>496</v>
      </c>
      <c r="H14887" t="s">
        <v>190</v>
      </c>
      <c r="J14887" t="s">
        <v>14</v>
      </c>
      <c r="K14887">
        <v>50</v>
      </c>
      <c r="L14887" t="s">
        <v>15</v>
      </c>
    </row>
    <row r="14888" spans="1:12">
      <c r="A14888" t="e">
        <f ca="1">E00251512293621</f>
        <v>#NAME?</v>
      </c>
      <c r="B14888">
        <v>51</v>
      </c>
      <c r="C14888" t="s">
        <v>372</v>
      </c>
      <c r="D14888" s="1">
        <v>42955</v>
      </c>
      <c r="F14888">
        <v>3</v>
      </c>
      <c r="G14888">
        <v>29680</v>
      </c>
      <c r="H14888" t="s">
        <v>938</v>
      </c>
      <c r="J14888" t="s">
        <v>14</v>
      </c>
      <c r="K14888">
        <v>52</v>
      </c>
      <c r="L14888" t="s">
        <v>15</v>
      </c>
    </row>
    <row r="14889" spans="1:12">
      <c r="A14889" t="e">
        <f ca="1">E00251513752721</f>
        <v>#NAME?</v>
      </c>
      <c r="B14889">
        <v>702</v>
      </c>
      <c r="C14889" t="s">
        <v>293</v>
      </c>
      <c r="D14889" s="1">
        <v>43042</v>
      </c>
      <c r="F14889">
        <v>4</v>
      </c>
      <c r="G14889">
        <v>27800</v>
      </c>
      <c r="H14889" t="s">
        <v>145</v>
      </c>
      <c r="J14889" t="s">
        <v>14</v>
      </c>
      <c r="K14889">
        <v>57</v>
      </c>
      <c r="L14889" t="s">
        <v>15</v>
      </c>
    </row>
    <row r="14890" spans="1:12">
      <c r="A14890" t="e">
        <f ca="1">E00251513752721</f>
        <v>#NAME?</v>
      </c>
      <c r="B14890">
        <v>702</v>
      </c>
      <c r="C14890" t="s">
        <v>293</v>
      </c>
      <c r="D14890" s="1">
        <v>43048</v>
      </c>
      <c r="F14890">
        <v>6</v>
      </c>
      <c r="G14890">
        <v>4549</v>
      </c>
      <c r="H14890" t="s">
        <v>69</v>
      </c>
      <c r="J14890" t="s">
        <v>14</v>
      </c>
      <c r="K14890">
        <v>58</v>
      </c>
      <c r="L14890" t="s">
        <v>15</v>
      </c>
    </row>
    <row r="14891" spans="1:12">
      <c r="A14891" t="e">
        <f ca="1">E00251513752721</f>
        <v>#NAME?</v>
      </c>
      <c r="B14891">
        <v>744</v>
      </c>
      <c r="C14891" t="s">
        <v>308</v>
      </c>
      <c r="D14891" s="1">
        <v>42746</v>
      </c>
      <c r="E14891">
        <v>1</v>
      </c>
      <c r="F14891">
        <v>3</v>
      </c>
      <c r="G14891">
        <v>49390</v>
      </c>
      <c r="H14891" t="s">
        <v>59</v>
      </c>
      <c r="J14891" t="s">
        <v>34</v>
      </c>
      <c r="K14891">
        <v>57</v>
      </c>
      <c r="L14891" t="s">
        <v>15</v>
      </c>
    </row>
    <row r="14892" spans="1:12">
      <c r="A14892" t="e">
        <f ca="1">E00251532975721</f>
        <v>#NAME?</v>
      </c>
      <c r="B14892">
        <v>446</v>
      </c>
      <c r="C14892" t="s">
        <v>94</v>
      </c>
      <c r="D14892" s="1">
        <v>42775</v>
      </c>
      <c r="F14892">
        <v>3</v>
      </c>
      <c r="G14892">
        <v>71940</v>
      </c>
      <c r="H14892" t="s">
        <v>135</v>
      </c>
      <c r="J14892" t="s">
        <v>14</v>
      </c>
      <c r="K14892">
        <v>53</v>
      </c>
      <c r="L14892" t="s">
        <v>15</v>
      </c>
    </row>
    <row r="14893" spans="1:12">
      <c r="A14893" t="e">
        <f ca="1">E00251532975721</f>
        <v>#NAME?</v>
      </c>
      <c r="B14893">
        <v>446</v>
      </c>
      <c r="C14893" t="s">
        <v>94</v>
      </c>
      <c r="D14893" s="1">
        <v>43014</v>
      </c>
      <c r="F14893">
        <v>2</v>
      </c>
      <c r="G14893">
        <v>5180</v>
      </c>
      <c r="H14893" t="s">
        <v>165</v>
      </c>
      <c r="J14893" t="s">
        <v>14</v>
      </c>
      <c r="K14893">
        <v>53</v>
      </c>
      <c r="L14893" t="s">
        <v>15</v>
      </c>
    </row>
    <row r="14894" spans="1:12">
      <c r="A14894" t="e">
        <f ca="1">E00251424016021</f>
        <v>#NAME?</v>
      </c>
      <c r="B14894">
        <v>206</v>
      </c>
      <c r="C14894" t="s">
        <v>892</v>
      </c>
      <c r="D14894" s="1">
        <v>41886</v>
      </c>
      <c r="F14894">
        <v>3</v>
      </c>
      <c r="G14894">
        <v>78321</v>
      </c>
      <c r="H14894" t="s">
        <v>490</v>
      </c>
      <c r="J14894" t="s">
        <v>14</v>
      </c>
      <c r="K14894">
        <v>59</v>
      </c>
      <c r="L14894" t="s">
        <v>22</v>
      </c>
    </row>
    <row r="14895" spans="1:12">
      <c r="A14895" t="e">
        <f ca="1">E00251529585321</f>
        <v>#NAME?</v>
      </c>
      <c r="B14895">
        <v>192</v>
      </c>
      <c r="C14895" t="s">
        <v>321</v>
      </c>
      <c r="D14895" s="1">
        <v>42661</v>
      </c>
      <c r="F14895">
        <v>1</v>
      </c>
      <c r="G14895">
        <v>460</v>
      </c>
      <c r="H14895" t="s">
        <v>16</v>
      </c>
      <c r="J14895" t="s">
        <v>14</v>
      </c>
      <c r="K14895">
        <v>52</v>
      </c>
      <c r="L14895" t="s">
        <v>15</v>
      </c>
    </row>
    <row r="14896" spans="1:12">
      <c r="A14896" t="e">
        <f ca="1">E00251514879521</f>
        <v>#NAME?</v>
      </c>
      <c r="B14896">
        <v>497</v>
      </c>
      <c r="C14896" t="s">
        <v>141</v>
      </c>
      <c r="D14896" s="1">
        <v>42552</v>
      </c>
      <c r="F14896">
        <v>2</v>
      </c>
      <c r="G14896">
        <v>29690</v>
      </c>
      <c r="H14896" t="s">
        <v>52</v>
      </c>
      <c r="J14896" t="s">
        <v>14</v>
      </c>
      <c r="K14896">
        <v>44</v>
      </c>
      <c r="L14896" t="s">
        <v>15</v>
      </c>
    </row>
    <row r="14897" spans="1:12">
      <c r="A14897" t="e">
        <f ca="1">E00251514879521</f>
        <v>#NAME?</v>
      </c>
      <c r="B14897">
        <v>497</v>
      </c>
      <c r="C14897" t="s">
        <v>141</v>
      </c>
      <c r="D14897" s="1">
        <v>42907</v>
      </c>
      <c r="F14897">
        <v>1</v>
      </c>
      <c r="G14897">
        <v>6989</v>
      </c>
      <c r="H14897" t="s">
        <v>544</v>
      </c>
      <c r="J14897" t="s">
        <v>14</v>
      </c>
      <c r="K14897">
        <v>45</v>
      </c>
      <c r="L14897" t="s">
        <v>15</v>
      </c>
    </row>
    <row r="14898" spans="1:12">
      <c r="A14898" t="e">
        <f ca="1">E00251429317021</f>
        <v>#NAME?</v>
      </c>
      <c r="B14898">
        <v>275</v>
      </c>
      <c r="C14898" t="s">
        <v>444</v>
      </c>
      <c r="D14898" s="1">
        <v>42494</v>
      </c>
      <c r="F14898">
        <v>1</v>
      </c>
      <c r="G14898">
        <v>2252</v>
      </c>
      <c r="H14898" t="s">
        <v>64</v>
      </c>
      <c r="J14898" t="s">
        <v>14</v>
      </c>
      <c r="K14898">
        <v>54</v>
      </c>
      <c r="L14898" t="s">
        <v>15</v>
      </c>
    </row>
    <row r="14899" spans="1:12">
      <c r="A14899" t="e">
        <f ca="1">E00251429317021</f>
        <v>#NAME?</v>
      </c>
      <c r="B14899">
        <v>275</v>
      </c>
      <c r="C14899" t="s">
        <v>444</v>
      </c>
      <c r="D14899" s="1">
        <v>42499</v>
      </c>
      <c r="F14899">
        <v>2</v>
      </c>
      <c r="G14899">
        <v>496</v>
      </c>
      <c r="H14899" t="s">
        <v>190</v>
      </c>
      <c r="J14899" t="s">
        <v>14</v>
      </c>
      <c r="K14899">
        <v>54</v>
      </c>
      <c r="L14899" t="s">
        <v>15</v>
      </c>
    </row>
    <row r="14900" spans="1:12">
      <c r="A14900" t="e">
        <f ca="1">E00251429317021</f>
        <v>#NAME?</v>
      </c>
      <c r="B14900">
        <v>275</v>
      </c>
      <c r="C14900" t="s">
        <v>444</v>
      </c>
      <c r="D14900" s="1">
        <v>42517</v>
      </c>
      <c r="F14900">
        <v>1</v>
      </c>
      <c r="G14900">
        <v>79029</v>
      </c>
      <c r="H14900" t="s">
        <v>21</v>
      </c>
      <c r="J14900" t="s">
        <v>14</v>
      </c>
      <c r="K14900">
        <v>54</v>
      </c>
      <c r="L14900" t="s">
        <v>22</v>
      </c>
    </row>
    <row r="14901" spans="1:12">
      <c r="A14901" t="e">
        <f ca="1">E00251514879521</f>
        <v>#NAME?</v>
      </c>
      <c r="B14901">
        <v>497</v>
      </c>
      <c r="C14901" t="s">
        <v>141</v>
      </c>
      <c r="D14901" s="1">
        <v>41904</v>
      </c>
      <c r="F14901">
        <v>1</v>
      </c>
      <c r="G14901">
        <v>4940</v>
      </c>
      <c r="H14901" t="s">
        <v>708</v>
      </c>
      <c r="J14901" t="s">
        <v>14</v>
      </c>
      <c r="K14901">
        <v>42</v>
      </c>
      <c r="L14901" t="s">
        <v>15</v>
      </c>
    </row>
    <row r="14902" spans="1:12">
      <c r="A14902" t="e">
        <f ca="1">E00251718050821</f>
        <v>#NAME?</v>
      </c>
      <c r="B14902">
        <v>729</v>
      </c>
      <c r="C14902" t="s">
        <v>68</v>
      </c>
      <c r="D14902" s="1">
        <v>43039</v>
      </c>
      <c r="F14902">
        <v>1</v>
      </c>
      <c r="G14902">
        <v>71690</v>
      </c>
      <c r="H14902" t="s">
        <v>410</v>
      </c>
      <c r="I14902" t="s">
        <v>56</v>
      </c>
      <c r="J14902" t="s">
        <v>57</v>
      </c>
      <c r="K14902">
        <v>43</v>
      </c>
      <c r="L14902" t="s">
        <v>15</v>
      </c>
    </row>
    <row r="14903" spans="1:12">
      <c r="A14903" t="e">
        <f ca="1">E00251514879521</f>
        <v>#NAME?</v>
      </c>
      <c r="B14903">
        <v>497</v>
      </c>
      <c r="C14903" t="s">
        <v>141</v>
      </c>
      <c r="D14903" s="1">
        <v>42465</v>
      </c>
      <c r="F14903">
        <v>4</v>
      </c>
      <c r="G14903">
        <v>2449</v>
      </c>
      <c r="H14903" t="s">
        <v>53</v>
      </c>
      <c r="J14903" t="s">
        <v>14</v>
      </c>
      <c r="K14903">
        <v>44</v>
      </c>
      <c r="L14903" t="s">
        <v>15</v>
      </c>
    </row>
    <row r="14904" spans="1:12">
      <c r="A14904" t="e">
        <f ca="1">E00251514879521</f>
        <v>#NAME?</v>
      </c>
      <c r="B14904">
        <v>497</v>
      </c>
      <c r="C14904" t="s">
        <v>141</v>
      </c>
      <c r="D14904" s="1">
        <v>42907</v>
      </c>
      <c r="F14904">
        <v>3</v>
      </c>
      <c r="G14904">
        <v>2449</v>
      </c>
      <c r="H14904" t="s">
        <v>53</v>
      </c>
      <c r="J14904" t="s">
        <v>14</v>
      </c>
      <c r="K14904">
        <v>45</v>
      </c>
      <c r="L14904" t="s">
        <v>15</v>
      </c>
    </row>
    <row r="14905" spans="1:12">
      <c r="A14905" t="e">
        <f ca="1">E00251429317021</f>
        <v>#NAME?</v>
      </c>
      <c r="B14905">
        <v>275</v>
      </c>
      <c r="C14905" t="s">
        <v>444</v>
      </c>
      <c r="D14905" s="1">
        <v>42068</v>
      </c>
      <c r="F14905">
        <v>3</v>
      </c>
      <c r="G14905">
        <v>496</v>
      </c>
      <c r="H14905" t="s">
        <v>190</v>
      </c>
      <c r="J14905" t="s">
        <v>14</v>
      </c>
      <c r="K14905">
        <v>52</v>
      </c>
      <c r="L14905" t="s">
        <v>15</v>
      </c>
    </row>
    <row r="14906" spans="1:12">
      <c r="A14906" t="e">
        <f ca="1">E00251532134321</f>
        <v>#NAME?</v>
      </c>
      <c r="B14906">
        <v>497</v>
      </c>
      <c r="C14906" t="s">
        <v>141</v>
      </c>
      <c r="D14906" s="1">
        <v>42383</v>
      </c>
      <c r="F14906">
        <v>2</v>
      </c>
      <c r="G14906">
        <v>25000</v>
      </c>
      <c r="H14906" t="s">
        <v>178</v>
      </c>
      <c r="J14906" t="s">
        <v>14</v>
      </c>
      <c r="K14906">
        <v>64</v>
      </c>
      <c r="L14906" t="s">
        <v>15</v>
      </c>
    </row>
    <row r="14907" spans="1:12">
      <c r="A14907" t="e">
        <f ca="1">E00251532134321</f>
        <v>#NAME?</v>
      </c>
      <c r="B14907">
        <v>497</v>
      </c>
      <c r="C14907" t="s">
        <v>141</v>
      </c>
      <c r="D14907" s="1">
        <v>43083</v>
      </c>
      <c r="F14907">
        <v>4</v>
      </c>
      <c r="G14907">
        <v>4019</v>
      </c>
      <c r="H14907" t="s">
        <v>26</v>
      </c>
      <c r="J14907" t="s">
        <v>14</v>
      </c>
      <c r="K14907">
        <v>66</v>
      </c>
      <c r="L14907" t="s">
        <v>15</v>
      </c>
    </row>
    <row r="14908" spans="1:12">
      <c r="A14908" t="e">
        <f ca="1">E00251514285421</f>
        <v>#NAME?</v>
      </c>
      <c r="B14908">
        <v>488</v>
      </c>
      <c r="C14908" t="s">
        <v>401</v>
      </c>
      <c r="D14908" s="1">
        <v>41824</v>
      </c>
      <c r="F14908">
        <v>1</v>
      </c>
      <c r="G14908">
        <v>1101</v>
      </c>
      <c r="H14908" t="s">
        <v>220</v>
      </c>
      <c r="J14908" t="s">
        <v>14</v>
      </c>
      <c r="K14908">
        <v>52</v>
      </c>
      <c r="L14908" t="s">
        <v>15</v>
      </c>
    </row>
    <row r="14909" spans="1:12">
      <c r="A14909" t="e">
        <f ca="1">E00251432196721</f>
        <v>#NAME?</v>
      </c>
      <c r="B14909">
        <v>449</v>
      </c>
      <c r="C14909" t="s">
        <v>124</v>
      </c>
      <c r="D14909" s="1">
        <v>42908</v>
      </c>
      <c r="F14909">
        <v>1</v>
      </c>
      <c r="G14909">
        <v>78900</v>
      </c>
      <c r="H14909" t="s">
        <v>79</v>
      </c>
      <c r="J14909" t="s">
        <v>14</v>
      </c>
      <c r="K14909">
        <v>48</v>
      </c>
      <c r="L14909" t="s">
        <v>22</v>
      </c>
    </row>
    <row r="14910" spans="1:12">
      <c r="A14910" t="e">
        <f ca="1">E00251429152121</f>
        <v>#NAME?</v>
      </c>
      <c r="B14910">
        <v>295</v>
      </c>
      <c r="C14910" t="s">
        <v>435</v>
      </c>
      <c r="D14910" s="1">
        <v>42760</v>
      </c>
      <c r="F14910">
        <v>1</v>
      </c>
      <c r="G14910">
        <v>4189</v>
      </c>
      <c r="H14910" t="s">
        <v>335</v>
      </c>
      <c r="J14910" t="s">
        <v>14</v>
      </c>
      <c r="K14910">
        <v>46</v>
      </c>
      <c r="L14910" t="s">
        <v>15</v>
      </c>
    </row>
    <row r="14911" spans="1:12">
      <c r="A14911" t="e">
        <f ca="1">E00251429152121</f>
        <v>#NAME?</v>
      </c>
      <c r="B14911">
        <v>296</v>
      </c>
      <c r="C14911" t="s">
        <v>119</v>
      </c>
      <c r="D14911" s="1">
        <v>40968</v>
      </c>
      <c r="F14911">
        <v>2</v>
      </c>
      <c r="G14911">
        <v>7243</v>
      </c>
      <c r="H14911" t="s">
        <v>42</v>
      </c>
      <c r="J14911" t="s">
        <v>14</v>
      </c>
      <c r="K14911">
        <v>41</v>
      </c>
      <c r="L14911" t="s">
        <v>15</v>
      </c>
    </row>
    <row r="14912" spans="1:12">
      <c r="A14912" t="e">
        <f ca="1">E00251429152121</f>
        <v>#NAME?</v>
      </c>
      <c r="B14912">
        <v>296</v>
      </c>
      <c r="C14912" t="s">
        <v>119</v>
      </c>
      <c r="D14912" s="1">
        <v>41386</v>
      </c>
      <c r="F14912">
        <v>1</v>
      </c>
      <c r="G14912">
        <v>4779</v>
      </c>
      <c r="H14912" t="s">
        <v>231</v>
      </c>
      <c r="J14912" t="s">
        <v>14</v>
      </c>
      <c r="K14912">
        <v>42</v>
      </c>
      <c r="L14912" t="s">
        <v>15</v>
      </c>
    </row>
    <row r="14913" spans="1:12">
      <c r="A14913" t="e">
        <f t="shared" ref="A14913:A14918" ca="1" si="133">E00251513752721</f>
        <v>#NAME?</v>
      </c>
      <c r="B14913">
        <v>702</v>
      </c>
      <c r="C14913" t="s">
        <v>293</v>
      </c>
      <c r="D14913" s="1">
        <v>42496</v>
      </c>
      <c r="F14913">
        <v>5</v>
      </c>
      <c r="G14913">
        <v>4549</v>
      </c>
      <c r="H14913" t="s">
        <v>69</v>
      </c>
      <c r="J14913" t="s">
        <v>14</v>
      </c>
      <c r="K14913">
        <v>56</v>
      </c>
      <c r="L14913" t="s">
        <v>15</v>
      </c>
    </row>
    <row r="14914" spans="1:12">
      <c r="A14914" t="e">
        <f t="shared" ca="1" si="133"/>
        <v>#NAME?</v>
      </c>
      <c r="B14914">
        <v>702</v>
      </c>
      <c r="C14914" t="s">
        <v>293</v>
      </c>
      <c r="D14914" s="1">
        <v>42564</v>
      </c>
      <c r="F14914">
        <v>3</v>
      </c>
      <c r="G14914">
        <v>4549</v>
      </c>
      <c r="H14914" t="s">
        <v>69</v>
      </c>
      <c r="J14914" t="s">
        <v>14</v>
      </c>
      <c r="K14914">
        <v>56</v>
      </c>
      <c r="L14914" t="s">
        <v>15</v>
      </c>
    </row>
    <row r="14915" spans="1:12">
      <c r="A14915" t="e">
        <f t="shared" ca="1" si="133"/>
        <v>#NAME?</v>
      </c>
      <c r="B14915">
        <v>702</v>
      </c>
      <c r="C14915" t="s">
        <v>293</v>
      </c>
      <c r="D14915" s="1">
        <v>42755</v>
      </c>
      <c r="F14915">
        <v>1</v>
      </c>
      <c r="G14915">
        <v>71536</v>
      </c>
      <c r="H14915" t="s">
        <v>70</v>
      </c>
      <c r="J14915" t="s">
        <v>14</v>
      </c>
      <c r="K14915">
        <v>57</v>
      </c>
      <c r="L14915" t="s">
        <v>15</v>
      </c>
    </row>
    <row r="14916" spans="1:12">
      <c r="A14916" t="e">
        <f t="shared" ca="1" si="133"/>
        <v>#NAME?</v>
      </c>
      <c r="B14916">
        <v>702</v>
      </c>
      <c r="C14916" t="s">
        <v>293</v>
      </c>
      <c r="D14916" s="1">
        <v>42802</v>
      </c>
      <c r="F14916">
        <v>6</v>
      </c>
      <c r="G14916">
        <v>71536</v>
      </c>
      <c r="H14916" t="s">
        <v>70</v>
      </c>
      <c r="J14916" t="s">
        <v>14</v>
      </c>
      <c r="K14916">
        <v>57</v>
      </c>
      <c r="L14916" t="s">
        <v>15</v>
      </c>
    </row>
    <row r="14917" spans="1:12">
      <c r="A14917" t="e">
        <f t="shared" ca="1" si="133"/>
        <v>#NAME?</v>
      </c>
      <c r="B14917">
        <v>702</v>
      </c>
      <c r="C14917" t="s">
        <v>293</v>
      </c>
      <c r="D14917" s="1">
        <v>41225</v>
      </c>
      <c r="F14917">
        <v>4</v>
      </c>
      <c r="G14917">
        <v>7273</v>
      </c>
      <c r="H14917" t="s">
        <v>543</v>
      </c>
      <c r="J14917" t="s">
        <v>14</v>
      </c>
      <c r="K14917">
        <v>53</v>
      </c>
      <c r="L14917" t="s">
        <v>15</v>
      </c>
    </row>
    <row r="14918" spans="1:12">
      <c r="A14918" t="e">
        <f t="shared" ca="1" si="133"/>
        <v>#NAME?</v>
      </c>
      <c r="B14918">
        <v>702</v>
      </c>
      <c r="C14918" t="s">
        <v>293</v>
      </c>
      <c r="D14918" s="1">
        <v>42083</v>
      </c>
      <c r="F14918">
        <v>3</v>
      </c>
      <c r="G14918">
        <v>81380</v>
      </c>
      <c r="H14918" t="s">
        <v>326</v>
      </c>
      <c r="J14918" t="s">
        <v>14</v>
      </c>
      <c r="K14918">
        <v>55</v>
      </c>
      <c r="L14918" t="s">
        <v>15</v>
      </c>
    </row>
    <row r="14919" spans="1:12">
      <c r="A14919" t="e">
        <f ca="1">E00251429170621</f>
        <v>#NAME?</v>
      </c>
      <c r="B14919">
        <v>296</v>
      </c>
      <c r="C14919" t="s">
        <v>119</v>
      </c>
      <c r="D14919" s="1">
        <v>41416</v>
      </c>
      <c r="F14919">
        <v>1</v>
      </c>
      <c r="G14919">
        <v>7819</v>
      </c>
      <c r="H14919" t="s">
        <v>268</v>
      </c>
      <c r="J14919" t="s">
        <v>14</v>
      </c>
      <c r="K14919">
        <v>50</v>
      </c>
      <c r="L14919" t="s">
        <v>15</v>
      </c>
    </row>
    <row r="14920" spans="1:12">
      <c r="A14920" t="e">
        <f ca="1">E00251715832121</f>
        <v>#NAME?</v>
      </c>
      <c r="B14920">
        <v>486</v>
      </c>
      <c r="C14920" t="s">
        <v>340</v>
      </c>
      <c r="D14920" s="1">
        <v>41943</v>
      </c>
      <c r="F14920">
        <v>2</v>
      </c>
      <c r="G14920">
        <v>49390</v>
      </c>
      <c r="H14920" t="s">
        <v>59</v>
      </c>
      <c r="J14920" t="s">
        <v>14</v>
      </c>
      <c r="K14920">
        <v>39</v>
      </c>
      <c r="L14920" t="s">
        <v>15</v>
      </c>
    </row>
    <row r="14921" spans="1:12">
      <c r="A14921" t="e">
        <f ca="1">E00251430390021</f>
        <v>#NAME?</v>
      </c>
      <c r="B14921">
        <v>458</v>
      </c>
      <c r="C14921" t="s">
        <v>275</v>
      </c>
      <c r="D14921" s="1">
        <v>41673</v>
      </c>
      <c r="F14921">
        <v>2</v>
      </c>
      <c r="G14921">
        <v>49390</v>
      </c>
      <c r="H14921" t="s">
        <v>59</v>
      </c>
      <c r="J14921" t="s">
        <v>14</v>
      </c>
      <c r="K14921">
        <v>48</v>
      </c>
      <c r="L14921" t="s">
        <v>15</v>
      </c>
    </row>
    <row r="14922" spans="1:12">
      <c r="A14922" t="e">
        <f ca="1">E00251430390021</f>
        <v>#NAME?</v>
      </c>
      <c r="B14922">
        <v>458</v>
      </c>
      <c r="C14922" t="s">
        <v>275</v>
      </c>
      <c r="D14922" s="1">
        <v>42087</v>
      </c>
      <c r="F14922">
        <v>1</v>
      </c>
      <c r="G14922">
        <v>49390</v>
      </c>
      <c r="H14922" t="s">
        <v>59</v>
      </c>
      <c r="J14922" t="s">
        <v>14</v>
      </c>
      <c r="K14922">
        <v>49</v>
      </c>
      <c r="L14922" t="s">
        <v>15</v>
      </c>
    </row>
    <row r="14923" spans="1:12">
      <c r="A14923" t="e">
        <f ca="1">E00251430334821</f>
        <v>#NAME?</v>
      </c>
      <c r="B14923">
        <v>479</v>
      </c>
      <c r="C14923" t="s">
        <v>164</v>
      </c>
      <c r="D14923" s="1">
        <v>42256</v>
      </c>
      <c r="F14923">
        <v>2</v>
      </c>
      <c r="G14923">
        <v>2724</v>
      </c>
      <c r="H14923" t="s">
        <v>73</v>
      </c>
      <c r="J14923" t="s">
        <v>14</v>
      </c>
      <c r="K14923">
        <v>49</v>
      </c>
      <c r="L14923" t="s">
        <v>15</v>
      </c>
    </row>
    <row r="14924" spans="1:12">
      <c r="A14924" t="e">
        <f ca="1">E00251528053221</f>
        <v>#NAME?</v>
      </c>
      <c r="B14924">
        <v>66</v>
      </c>
      <c r="C14924" t="s">
        <v>134</v>
      </c>
      <c r="D14924" s="1">
        <v>42774</v>
      </c>
      <c r="F14924">
        <v>1</v>
      </c>
      <c r="G14924">
        <v>4919</v>
      </c>
      <c r="H14924" t="s">
        <v>801</v>
      </c>
      <c r="J14924" t="s">
        <v>14</v>
      </c>
      <c r="K14924">
        <v>56</v>
      </c>
      <c r="L14924" t="s">
        <v>15</v>
      </c>
    </row>
    <row r="14925" spans="1:12">
      <c r="A14925" t="e">
        <f ca="1">E00251532618221</f>
        <v>#NAME?</v>
      </c>
      <c r="B14925">
        <v>457</v>
      </c>
      <c r="C14925" t="s">
        <v>137</v>
      </c>
      <c r="D14925" s="1">
        <v>41549</v>
      </c>
      <c r="F14925">
        <v>3</v>
      </c>
      <c r="G14925">
        <v>2521</v>
      </c>
      <c r="H14925" t="s">
        <v>1373</v>
      </c>
      <c r="J14925" t="s">
        <v>14</v>
      </c>
      <c r="K14925">
        <v>60</v>
      </c>
      <c r="L14925" t="s">
        <v>15</v>
      </c>
    </row>
    <row r="14926" spans="1:12">
      <c r="A14926" t="e">
        <f ca="1">E00251514152121</f>
        <v>#NAME?</v>
      </c>
      <c r="B14926">
        <v>702</v>
      </c>
      <c r="C14926" t="s">
        <v>293</v>
      </c>
      <c r="D14926" s="1">
        <v>42250</v>
      </c>
      <c r="F14926">
        <v>2</v>
      </c>
      <c r="G14926">
        <v>30781</v>
      </c>
      <c r="H14926" t="s">
        <v>584</v>
      </c>
      <c r="J14926" t="s">
        <v>14</v>
      </c>
      <c r="K14926">
        <v>58</v>
      </c>
      <c r="L14926" t="s">
        <v>15</v>
      </c>
    </row>
    <row r="14927" spans="1:12">
      <c r="A14927" t="e">
        <f ca="1">E00251532351021</f>
        <v>#NAME?</v>
      </c>
      <c r="B14927">
        <v>490</v>
      </c>
      <c r="C14927" t="s">
        <v>158</v>
      </c>
      <c r="D14927" s="1">
        <v>42556</v>
      </c>
      <c r="F14927">
        <v>1</v>
      </c>
      <c r="G14927">
        <v>4660</v>
      </c>
      <c r="H14927" t="s">
        <v>215</v>
      </c>
      <c r="J14927" t="s">
        <v>14</v>
      </c>
      <c r="K14927">
        <v>57</v>
      </c>
      <c r="L14927" t="s">
        <v>15</v>
      </c>
    </row>
    <row r="14928" spans="1:12">
      <c r="A14928" t="e">
        <f ca="1">E00251619054621</f>
        <v>#NAME?</v>
      </c>
      <c r="B14928">
        <v>109</v>
      </c>
      <c r="C14928" t="s">
        <v>480</v>
      </c>
      <c r="D14928" s="1">
        <v>42033</v>
      </c>
      <c r="F14928">
        <v>1</v>
      </c>
      <c r="G14928">
        <v>6260</v>
      </c>
      <c r="H14928" t="s">
        <v>1034</v>
      </c>
      <c r="J14928" t="s">
        <v>14</v>
      </c>
      <c r="K14928">
        <v>46</v>
      </c>
      <c r="L14928" t="s">
        <v>15</v>
      </c>
    </row>
    <row r="14929" spans="1:12">
      <c r="A14929" t="e">
        <f ca="1">E00251439824521</f>
        <v>#NAME?</v>
      </c>
      <c r="B14929">
        <v>489</v>
      </c>
      <c r="C14929" t="s">
        <v>100</v>
      </c>
      <c r="D14929" s="1">
        <v>42538</v>
      </c>
      <c r="F14929">
        <v>1</v>
      </c>
      <c r="G14929">
        <v>71514</v>
      </c>
      <c r="H14929" t="s">
        <v>568</v>
      </c>
      <c r="J14929" t="s">
        <v>14</v>
      </c>
      <c r="K14929">
        <v>55</v>
      </c>
      <c r="L14929" t="s">
        <v>15</v>
      </c>
    </row>
    <row r="14930" spans="1:12">
      <c r="A14930" t="e">
        <f ca="1">E00251531468021</f>
        <v>#NAME?</v>
      </c>
      <c r="B14930">
        <v>703</v>
      </c>
      <c r="C14930" t="s">
        <v>305</v>
      </c>
      <c r="D14930" s="1">
        <v>41115</v>
      </c>
      <c r="F14930">
        <v>2</v>
      </c>
      <c r="G14930">
        <v>7273</v>
      </c>
      <c r="H14930" t="s">
        <v>543</v>
      </c>
      <c r="J14930" t="s">
        <v>14</v>
      </c>
      <c r="K14930">
        <v>37</v>
      </c>
      <c r="L14930" t="s">
        <v>15</v>
      </c>
    </row>
    <row r="14931" spans="1:12">
      <c r="A14931" t="e">
        <f ca="1">E00251514238021</f>
        <v>#NAME?</v>
      </c>
      <c r="B14931">
        <v>448</v>
      </c>
      <c r="C14931" t="s">
        <v>112</v>
      </c>
      <c r="D14931" s="1">
        <v>42384</v>
      </c>
      <c r="F14931">
        <v>3</v>
      </c>
      <c r="G14931">
        <v>7177</v>
      </c>
      <c r="H14931" t="s">
        <v>126</v>
      </c>
      <c r="J14931" t="s">
        <v>14</v>
      </c>
      <c r="K14931">
        <v>45</v>
      </c>
      <c r="L14931" t="s">
        <v>15</v>
      </c>
    </row>
    <row r="14932" spans="1:12">
      <c r="A14932" t="e">
        <f ca="1">E00251514238021</f>
        <v>#NAME?</v>
      </c>
      <c r="B14932">
        <v>448</v>
      </c>
      <c r="C14932" t="s">
        <v>112</v>
      </c>
      <c r="D14932" s="1">
        <v>42398</v>
      </c>
      <c r="F14932">
        <v>2</v>
      </c>
      <c r="G14932">
        <v>7177</v>
      </c>
      <c r="H14932" t="s">
        <v>126</v>
      </c>
      <c r="J14932" t="s">
        <v>14</v>
      </c>
      <c r="K14932">
        <v>45</v>
      </c>
      <c r="L14932" t="s">
        <v>15</v>
      </c>
    </row>
    <row r="14933" spans="1:12">
      <c r="A14933" t="e">
        <f ca="1">E00251531961821</f>
        <v>#NAME?</v>
      </c>
      <c r="B14933">
        <v>498</v>
      </c>
      <c r="C14933" t="s">
        <v>591</v>
      </c>
      <c r="D14933" s="1">
        <v>41625</v>
      </c>
      <c r="F14933">
        <v>1</v>
      </c>
      <c r="G14933">
        <v>49390</v>
      </c>
      <c r="H14933" t="s">
        <v>59</v>
      </c>
      <c r="J14933" t="s">
        <v>14</v>
      </c>
      <c r="K14933">
        <v>59</v>
      </c>
      <c r="L14933" t="s">
        <v>15</v>
      </c>
    </row>
    <row r="14934" spans="1:12">
      <c r="A14934" t="e">
        <f ca="1">E00251531961821</f>
        <v>#NAME?</v>
      </c>
      <c r="B14934">
        <v>498</v>
      </c>
      <c r="C14934" t="s">
        <v>591</v>
      </c>
      <c r="D14934" s="1">
        <v>42811</v>
      </c>
      <c r="F14934">
        <v>3</v>
      </c>
      <c r="G14934">
        <v>49390</v>
      </c>
      <c r="H14934" t="s">
        <v>59</v>
      </c>
      <c r="J14934" t="s">
        <v>14</v>
      </c>
      <c r="K14934">
        <v>62</v>
      </c>
      <c r="L14934" t="s">
        <v>15</v>
      </c>
    </row>
    <row r="14935" spans="1:12">
      <c r="A14935" t="e">
        <f ca="1">E00251531961821</f>
        <v>#NAME?</v>
      </c>
      <c r="B14935">
        <v>498</v>
      </c>
      <c r="C14935" t="s">
        <v>591</v>
      </c>
      <c r="D14935" s="1">
        <v>42922</v>
      </c>
      <c r="F14935">
        <v>2</v>
      </c>
      <c r="G14935">
        <v>78097</v>
      </c>
      <c r="H14935" t="s">
        <v>1152</v>
      </c>
      <c r="J14935" t="s">
        <v>14</v>
      </c>
      <c r="K14935">
        <v>62</v>
      </c>
      <c r="L14935" t="s">
        <v>22</v>
      </c>
    </row>
    <row r="14936" spans="1:12">
      <c r="A14936" t="e">
        <f ca="1">E00251439068821</f>
        <v>#NAME?</v>
      </c>
      <c r="B14936">
        <v>355</v>
      </c>
      <c r="C14936" t="s">
        <v>302</v>
      </c>
      <c r="D14936" s="1">
        <v>42232</v>
      </c>
      <c r="F14936">
        <v>3</v>
      </c>
      <c r="G14936">
        <v>6918</v>
      </c>
      <c r="H14936" t="s">
        <v>443</v>
      </c>
      <c r="J14936" t="s">
        <v>14</v>
      </c>
      <c r="K14936">
        <v>52</v>
      </c>
      <c r="L14936" t="s">
        <v>15</v>
      </c>
    </row>
    <row r="14937" spans="1:12">
      <c r="A14937" t="e">
        <f ca="1">E00251439068821</f>
        <v>#NAME?</v>
      </c>
      <c r="B14937">
        <v>701</v>
      </c>
      <c r="C14937" t="s">
        <v>72</v>
      </c>
      <c r="D14937" s="1">
        <v>42738</v>
      </c>
      <c r="F14937">
        <v>6</v>
      </c>
      <c r="G14937">
        <v>3004</v>
      </c>
      <c r="H14937" t="s">
        <v>104</v>
      </c>
      <c r="J14937" t="s">
        <v>14</v>
      </c>
      <c r="K14937">
        <v>53</v>
      </c>
      <c r="L14937" t="s">
        <v>15</v>
      </c>
    </row>
    <row r="14938" spans="1:12">
      <c r="A14938" t="e">
        <f ca="1">E00251531311721</f>
        <v>#NAME?</v>
      </c>
      <c r="B14938">
        <v>703</v>
      </c>
      <c r="C14938" t="s">
        <v>305</v>
      </c>
      <c r="D14938" s="1">
        <v>41801</v>
      </c>
      <c r="F14938">
        <v>4</v>
      </c>
      <c r="G14938">
        <v>3540</v>
      </c>
      <c r="H14938" t="s">
        <v>436</v>
      </c>
      <c r="J14938" t="s">
        <v>14</v>
      </c>
      <c r="K14938">
        <v>47</v>
      </c>
      <c r="L14938" t="s">
        <v>15</v>
      </c>
    </row>
    <row r="14939" spans="1:12">
      <c r="A14939" t="e">
        <f ca="1">E00251514152121</f>
        <v>#NAME?</v>
      </c>
      <c r="B14939">
        <v>702</v>
      </c>
      <c r="C14939" t="s">
        <v>293</v>
      </c>
      <c r="D14939" s="1">
        <v>42552</v>
      </c>
      <c r="F14939">
        <v>5</v>
      </c>
      <c r="G14939">
        <v>4549</v>
      </c>
      <c r="H14939" t="s">
        <v>69</v>
      </c>
      <c r="J14939" t="s">
        <v>14</v>
      </c>
      <c r="K14939">
        <v>59</v>
      </c>
      <c r="L14939" t="s">
        <v>15</v>
      </c>
    </row>
    <row r="14940" spans="1:12">
      <c r="A14940" t="e">
        <f ca="1">E00251514152121</f>
        <v>#NAME?</v>
      </c>
      <c r="B14940">
        <v>703</v>
      </c>
      <c r="C14940" t="s">
        <v>305</v>
      </c>
      <c r="D14940" s="1">
        <v>41192</v>
      </c>
      <c r="F14940">
        <v>1</v>
      </c>
      <c r="G14940">
        <v>3829</v>
      </c>
      <c r="H14940" t="s">
        <v>419</v>
      </c>
      <c r="J14940" t="s">
        <v>14</v>
      </c>
      <c r="K14940">
        <v>55</v>
      </c>
      <c r="L14940" t="s">
        <v>15</v>
      </c>
    </row>
    <row r="14941" spans="1:12">
      <c r="A14941" t="e">
        <f ca="1">E00251514152121</f>
        <v>#NAME?</v>
      </c>
      <c r="B14941">
        <v>703</v>
      </c>
      <c r="C14941" t="s">
        <v>305</v>
      </c>
      <c r="D14941" s="1">
        <v>41201</v>
      </c>
      <c r="F14941">
        <v>1</v>
      </c>
      <c r="G14941">
        <v>3829</v>
      </c>
      <c r="H14941" t="s">
        <v>419</v>
      </c>
      <c r="J14941" t="s">
        <v>14</v>
      </c>
      <c r="K14941">
        <v>55</v>
      </c>
      <c r="L14941" t="s">
        <v>15</v>
      </c>
    </row>
    <row r="14942" spans="1:12">
      <c r="A14942" t="e">
        <f ca="1">E00251514152121</f>
        <v>#NAME?</v>
      </c>
      <c r="B14942">
        <v>703</v>
      </c>
      <c r="C14942" t="s">
        <v>305</v>
      </c>
      <c r="D14942" s="1">
        <v>42240</v>
      </c>
      <c r="F14942">
        <v>1</v>
      </c>
      <c r="G14942">
        <v>5289</v>
      </c>
      <c r="H14942" t="s">
        <v>936</v>
      </c>
      <c r="J14942" t="s">
        <v>14</v>
      </c>
      <c r="K14942">
        <v>58</v>
      </c>
      <c r="L14942" t="s">
        <v>15</v>
      </c>
    </row>
    <row r="14943" spans="1:12">
      <c r="A14943" t="e">
        <f ca="1">E00251512293621</f>
        <v>#NAME?</v>
      </c>
      <c r="B14943">
        <v>51</v>
      </c>
      <c r="C14943" t="s">
        <v>372</v>
      </c>
      <c r="D14943" s="1">
        <v>42747</v>
      </c>
      <c r="F14943">
        <v>5</v>
      </c>
      <c r="G14943">
        <v>27800</v>
      </c>
      <c r="H14943" t="s">
        <v>145</v>
      </c>
      <c r="J14943" t="s">
        <v>14</v>
      </c>
      <c r="K14943">
        <v>52</v>
      </c>
      <c r="L14943" t="s">
        <v>15</v>
      </c>
    </row>
    <row r="14944" spans="1:12">
      <c r="A14944" t="e">
        <f ca="1">E00251424849521</f>
        <v>#NAME?</v>
      </c>
      <c r="B14944">
        <v>122</v>
      </c>
      <c r="C14944" t="s">
        <v>522</v>
      </c>
      <c r="D14944" s="1">
        <v>41934</v>
      </c>
      <c r="F14944">
        <v>1</v>
      </c>
      <c r="G14944">
        <v>27800</v>
      </c>
      <c r="H14944" t="s">
        <v>145</v>
      </c>
      <c r="J14944" t="s">
        <v>14</v>
      </c>
      <c r="K14944">
        <v>50</v>
      </c>
      <c r="L14944" t="s">
        <v>15</v>
      </c>
    </row>
    <row r="14945" spans="1:12">
      <c r="A14945" t="e">
        <f ca="1">E00251524989121</f>
        <v>#NAME?</v>
      </c>
      <c r="B14945">
        <v>459</v>
      </c>
      <c r="C14945" t="s">
        <v>187</v>
      </c>
      <c r="D14945" s="1">
        <v>41535</v>
      </c>
      <c r="F14945">
        <v>1</v>
      </c>
      <c r="G14945">
        <v>7231</v>
      </c>
      <c r="H14945" t="s">
        <v>128</v>
      </c>
      <c r="J14945" t="s">
        <v>14</v>
      </c>
      <c r="K14945">
        <v>40</v>
      </c>
      <c r="L14945" t="s">
        <v>15</v>
      </c>
    </row>
    <row r="14946" spans="1:12">
      <c r="A14946" t="e">
        <f ca="1">E00251513752721</f>
        <v>#NAME?</v>
      </c>
      <c r="B14946">
        <v>702</v>
      </c>
      <c r="C14946" t="s">
        <v>293</v>
      </c>
      <c r="D14946" s="1">
        <v>41225</v>
      </c>
      <c r="F14946">
        <v>2</v>
      </c>
      <c r="G14946">
        <v>4019</v>
      </c>
      <c r="H14946" t="s">
        <v>26</v>
      </c>
      <c r="J14946" t="s">
        <v>14</v>
      </c>
      <c r="K14946">
        <v>53</v>
      </c>
      <c r="L14946" t="s">
        <v>15</v>
      </c>
    </row>
    <row r="14947" spans="1:12">
      <c r="A14947" t="e">
        <f ca="1">E00251513752721</f>
        <v>#NAME?</v>
      </c>
      <c r="B14947">
        <v>702</v>
      </c>
      <c r="C14947" t="s">
        <v>293</v>
      </c>
      <c r="D14947" s="1">
        <v>42159</v>
      </c>
      <c r="F14947">
        <v>1</v>
      </c>
      <c r="G14947">
        <v>8798</v>
      </c>
      <c r="H14947" t="s">
        <v>314</v>
      </c>
      <c r="J14947" t="s">
        <v>14</v>
      </c>
      <c r="K14947">
        <v>55</v>
      </c>
      <c r="L14947" t="s">
        <v>15</v>
      </c>
    </row>
    <row r="14948" spans="1:12">
      <c r="A14948" t="e">
        <f ca="1">E00251514152121</f>
        <v>#NAME?</v>
      </c>
      <c r="B14948">
        <v>703</v>
      </c>
      <c r="C14948" t="s">
        <v>305</v>
      </c>
      <c r="D14948" s="1">
        <v>43056</v>
      </c>
      <c r="F14948">
        <v>3</v>
      </c>
      <c r="G14948">
        <v>2724</v>
      </c>
      <c r="H14948" t="s">
        <v>73</v>
      </c>
      <c r="J14948" t="s">
        <v>14</v>
      </c>
      <c r="K14948">
        <v>60</v>
      </c>
      <c r="L14948" t="s">
        <v>15</v>
      </c>
    </row>
    <row r="14949" spans="1:12">
      <c r="A14949" t="e">
        <f ca="1">E00251513752721</f>
        <v>#NAME?</v>
      </c>
      <c r="B14949">
        <v>702</v>
      </c>
      <c r="C14949" t="s">
        <v>293</v>
      </c>
      <c r="D14949" s="1">
        <v>41099</v>
      </c>
      <c r="F14949">
        <v>6</v>
      </c>
      <c r="G14949">
        <v>71536</v>
      </c>
      <c r="H14949" t="s">
        <v>70</v>
      </c>
      <c r="J14949" t="s">
        <v>14</v>
      </c>
      <c r="K14949">
        <v>52</v>
      </c>
      <c r="L14949" t="s">
        <v>15</v>
      </c>
    </row>
    <row r="14950" spans="1:12">
      <c r="A14950" t="e">
        <f ca="1">E00251513752721</f>
        <v>#NAME?</v>
      </c>
      <c r="B14950">
        <v>702</v>
      </c>
      <c r="C14950" t="s">
        <v>293</v>
      </c>
      <c r="D14950" s="1">
        <v>41318</v>
      </c>
      <c r="F14950">
        <v>1</v>
      </c>
      <c r="G14950">
        <v>38110</v>
      </c>
      <c r="H14950" t="s">
        <v>962</v>
      </c>
      <c r="J14950" t="s">
        <v>14</v>
      </c>
      <c r="K14950">
        <v>53</v>
      </c>
      <c r="L14950" t="s">
        <v>15</v>
      </c>
    </row>
    <row r="14951" spans="1:12">
      <c r="A14951" t="e">
        <f ca="1">E00251513752721</f>
        <v>#NAME?</v>
      </c>
      <c r="B14951">
        <v>702</v>
      </c>
      <c r="C14951" t="s">
        <v>293</v>
      </c>
      <c r="D14951" s="1">
        <v>41464</v>
      </c>
      <c r="F14951">
        <v>6</v>
      </c>
      <c r="G14951">
        <v>49390</v>
      </c>
      <c r="H14951" t="s">
        <v>59</v>
      </c>
      <c r="J14951" t="s">
        <v>14</v>
      </c>
      <c r="K14951">
        <v>53</v>
      </c>
      <c r="L14951" t="s">
        <v>15</v>
      </c>
    </row>
    <row r="14952" spans="1:12">
      <c r="A14952" t="e">
        <f ca="1">E00251513752721</f>
        <v>#NAME?</v>
      </c>
      <c r="B14952">
        <v>702</v>
      </c>
      <c r="C14952" t="s">
        <v>293</v>
      </c>
      <c r="D14952" s="1">
        <v>41627</v>
      </c>
      <c r="F14952">
        <v>4</v>
      </c>
      <c r="G14952">
        <v>81380</v>
      </c>
      <c r="H14952" t="s">
        <v>326</v>
      </c>
      <c r="J14952" t="s">
        <v>14</v>
      </c>
      <c r="K14952">
        <v>54</v>
      </c>
      <c r="L14952" t="s">
        <v>15</v>
      </c>
    </row>
    <row r="14953" spans="1:12">
      <c r="A14953" t="e">
        <f ca="1">E00251513752721</f>
        <v>#NAME?</v>
      </c>
      <c r="B14953">
        <v>702</v>
      </c>
      <c r="C14953" t="s">
        <v>293</v>
      </c>
      <c r="D14953" s="1">
        <v>41694</v>
      </c>
      <c r="F14953">
        <v>4</v>
      </c>
      <c r="G14953">
        <v>81380</v>
      </c>
      <c r="H14953" t="s">
        <v>326</v>
      </c>
      <c r="J14953" t="s">
        <v>14</v>
      </c>
      <c r="K14953">
        <v>54</v>
      </c>
      <c r="L14953" t="s">
        <v>15</v>
      </c>
    </row>
    <row r="14954" spans="1:12">
      <c r="A14954" t="e">
        <f ca="1">E00251619053021</f>
        <v>#NAME?</v>
      </c>
      <c r="B14954">
        <v>109</v>
      </c>
      <c r="C14954" t="s">
        <v>480</v>
      </c>
      <c r="D14954" s="1">
        <v>41810</v>
      </c>
      <c r="F14954">
        <v>2</v>
      </c>
      <c r="G14954">
        <v>4019</v>
      </c>
      <c r="H14954" t="s">
        <v>26</v>
      </c>
      <c r="J14954" t="s">
        <v>14</v>
      </c>
      <c r="K14954">
        <v>63</v>
      </c>
      <c r="L14954" t="s">
        <v>15</v>
      </c>
    </row>
    <row r="14955" spans="1:12">
      <c r="A14955" t="e">
        <f ca="1">E00251619053021</f>
        <v>#NAME?</v>
      </c>
      <c r="B14955">
        <v>109</v>
      </c>
      <c r="C14955" t="s">
        <v>480</v>
      </c>
      <c r="D14955" s="1">
        <v>41964</v>
      </c>
      <c r="F14955">
        <v>1</v>
      </c>
      <c r="G14955">
        <v>2113</v>
      </c>
      <c r="H14955" t="s">
        <v>579</v>
      </c>
      <c r="J14955" t="s">
        <v>14</v>
      </c>
      <c r="K14955">
        <v>64</v>
      </c>
      <c r="L14955" t="s">
        <v>15</v>
      </c>
    </row>
    <row r="14956" spans="1:12">
      <c r="A14956" t="e">
        <f ca="1">E00251513752721</f>
        <v>#NAME?</v>
      </c>
      <c r="B14956">
        <v>702</v>
      </c>
      <c r="C14956" t="s">
        <v>293</v>
      </c>
      <c r="D14956" s="1">
        <v>42773</v>
      </c>
      <c r="F14956">
        <v>6</v>
      </c>
      <c r="G14956">
        <v>4549</v>
      </c>
      <c r="H14956" t="s">
        <v>69</v>
      </c>
      <c r="J14956" t="s">
        <v>14</v>
      </c>
      <c r="K14956">
        <v>57</v>
      </c>
      <c r="L14956" t="s">
        <v>15</v>
      </c>
    </row>
    <row r="14957" spans="1:12">
      <c r="A14957" t="e">
        <f ca="1">E00251619054621</f>
        <v>#NAME?</v>
      </c>
      <c r="B14957">
        <v>4885</v>
      </c>
      <c r="C14957" t="s">
        <v>491</v>
      </c>
      <c r="D14957" s="1">
        <v>41645</v>
      </c>
      <c r="F14957">
        <v>1</v>
      </c>
      <c r="G14957">
        <v>5950</v>
      </c>
      <c r="H14957" t="s">
        <v>24</v>
      </c>
      <c r="J14957" t="s">
        <v>14</v>
      </c>
      <c r="K14957">
        <v>45</v>
      </c>
      <c r="L14957" t="s">
        <v>15</v>
      </c>
    </row>
    <row r="14958" spans="1:12">
      <c r="A14958" t="e">
        <f ca="1">E00251439824521</f>
        <v>#NAME?</v>
      </c>
      <c r="B14958">
        <v>489</v>
      </c>
      <c r="C14958" t="s">
        <v>100</v>
      </c>
      <c r="D14958" s="1">
        <v>41641</v>
      </c>
      <c r="F14958">
        <v>1</v>
      </c>
      <c r="G14958">
        <v>7862</v>
      </c>
      <c r="H14958" t="s">
        <v>27</v>
      </c>
      <c r="J14958" t="s">
        <v>14</v>
      </c>
      <c r="K14958">
        <v>53</v>
      </c>
      <c r="L14958" t="s">
        <v>22</v>
      </c>
    </row>
    <row r="14959" spans="1:12">
      <c r="A14959" t="e">
        <f ca="1">E00251513752721</f>
        <v>#NAME?</v>
      </c>
      <c r="B14959">
        <v>702</v>
      </c>
      <c r="C14959" t="s">
        <v>293</v>
      </c>
      <c r="D14959" s="1">
        <v>42872</v>
      </c>
      <c r="F14959">
        <v>5</v>
      </c>
      <c r="G14959">
        <v>4549</v>
      </c>
      <c r="H14959" t="s">
        <v>69</v>
      </c>
      <c r="J14959" t="s">
        <v>14</v>
      </c>
      <c r="K14959">
        <v>57</v>
      </c>
      <c r="L14959" t="s">
        <v>15</v>
      </c>
    </row>
    <row r="14960" spans="1:12">
      <c r="A14960" t="e">
        <f ca="1">E00251716445321</f>
        <v>#NAME?</v>
      </c>
      <c r="B14960">
        <v>7504</v>
      </c>
      <c r="C14960" t="s">
        <v>162</v>
      </c>
      <c r="D14960" s="1">
        <v>42058</v>
      </c>
      <c r="F14960">
        <v>2</v>
      </c>
      <c r="G14960">
        <v>4019</v>
      </c>
      <c r="H14960" t="s">
        <v>26</v>
      </c>
      <c r="J14960" t="s">
        <v>14</v>
      </c>
      <c r="K14960">
        <v>61</v>
      </c>
      <c r="L14960" t="s">
        <v>15</v>
      </c>
    </row>
    <row r="14961" spans="1:12">
      <c r="A14961" t="e">
        <f ca="1">E00251616967621</f>
        <v>#NAME?</v>
      </c>
      <c r="B14961">
        <v>1786</v>
      </c>
      <c r="C14961" t="s">
        <v>37</v>
      </c>
      <c r="D14961" s="1">
        <v>42788</v>
      </c>
      <c r="F14961">
        <v>3</v>
      </c>
      <c r="G14961">
        <v>49300</v>
      </c>
      <c r="H14961" t="s">
        <v>228</v>
      </c>
      <c r="J14961" t="s">
        <v>14</v>
      </c>
      <c r="K14961">
        <v>50</v>
      </c>
      <c r="L14961" t="s">
        <v>15</v>
      </c>
    </row>
    <row r="14962" spans="1:12">
      <c r="A14962" t="e">
        <f ca="1">E00251529585321</f>
        <v>#NAME?</v>
      </c>
      <c r="B14962">
        <v>192</v>
      </c>
      <c r="C14962" t="s">
        <v>321</v>
      </c>
      <c r="D14962" s="1">
        <v>43013</v>
      </c>
      <c r="F14962">
        <v>1</v>
      </c>
      <c r="G14962">
        <v>4660</v>
      </c>
      <c r="H14962" t="s">
        <v>215</v>
      </c>
      <c r="J14962" t="s">
        <v>14</v>
      </c>
      <c r="K14962">
        <v>53</v>
      </c>
      <c r="L14962" t="s">
        <v>15</v>
      </c>
    </row>
    <row r="14963" spans="1:12">
      <c r="A14963" t="e">
        <f ca="1">E00251619054621</f>
        <v>#NAME?</v>
      </c>
      <c r="B14963">
        <v>109</v>
      </c>
      <c r="C14963" t="s">
        <v>480</v>
      </c>
      <c r="D14963" s="1">
        <v>42877</v>
      </c>
      <c r="F14963">
        <v>1</v>
      </c>
      <c r="G14963">
        <v>3899</v>
      </c>
      <c r="H14963" t="s">
        <v>264</v>
      </c>
      <c r="J14963" t="s">
        <v>14</v>
      </c>
      <c r="K14963">
        <v>48</v>
      </c>
      <c r="L14963" t="s">
        <v>15</v>
      </c>
    </row>
    <row r="14964" spans="1:12">
      <c r="A14964" t="e">
        <f t="shared" ref="A14964:A14971" ca="1" si="134">E00251513752721</f>
        <v>#NAME?</v>
      </c>
      <c r="B14964">
        <v>702</v>
      </c>
      <c r="C14964" t="s">
        <v>293</v>
      </c>
      <c r="D14964" s="1">
        <v>41138</v>
      </c>
      <c r="F14964">
        <v>1</v>
      </c>
      <c r="G14964">
        <v>38610</v>
      </c>
      <c r="H14964" t="s">
        <v>459</v>
      </c>
      <c r="J14964" t="s">
        <v>14</v>
      </c>
      <c r="K14964">
        <v>52</v>
      </c>
      <c r="L14964" t="s">
        <v>15</v>
      </c>
    </row>
    <row r="14965" spans="1:12">
      <c r="A14965" t="e">
        <f t="shared" ca="1" si="134"/>
        <v>#NAME?</v>
      </c>
      <c r="B14965">
        <v>702</v>
      </c>
      <c r="C14965" t="s">
        <v>293</v>
      </c>
      <c r="D14965" s="1">
        <v>41207</v>
      </c>
      <c r="F14965">
        <v>1</v>
      </c>
      <c r="G14965">
        <v>38110</v>
      </c>
      <c r="H14965" t="s">
        <v>962</v>
      </c>
      <c r="J14965" t="s">
        <v>14</v>
      </c>
      <c r="K14965">
        <v>52</v>
      </c>
      <c r="L14965" t="s">
        <v>15</v>
      </c>
    </row>
    <row r="14966" spans="1:12">
      <c r="A14966" t="e">
        <f t="shared" ca="1" si="134"/>
        <v>#NAME?</v>
      </c>
      <c r="B14966">
        <v>702</v>
      </c>
      <c r="C14966" t="s">
        <v>293</v>
      </c>
      <c r="D14966" s="1">
        <v>41325</v>
      </c>
      <c r="F14966">
        <v>4</v>
      </c>
      <c r="G14966">
        <v>7273</v>
      </c>
      <c r="H14966" t="s">
        <v>543</v>
      </c>
      <c r="J14966" t="s">
        <v>14</v>
      </c>
      <c r="K14966">
        <v>53</v>
      </c>
      <c r="L14966" t="s">
        <v>15</v>
      </c>
    </row>
    <row r="14967" spans="1:12">
      <c r="A14967" t="e">
        <f t="shared" ca="1" si="134"/>
        <v>#NAME?</v>
      </c>
      <c r="B14967">
        <v>702</v>
      </c>
      <c r="C14967" t="s">
        <v>293</v>
      </c>
      <c r="D14967" s="1">
        <v>41908</v>
      </c>
      <c r="F14967">
        <v>3</v>
      </c>
      <c r="G14967">
        <v>81380</v>
      </c>
      <c r="H14967" t="s">
        <v>326</v>
      </c>
      <c r="J14967" t="s">
        <v>14</v>
      </c>
      <c r="K14967">
        <v>54</v>
      </c>
      <c r="L14967" t="s">
        <v>15</v>
      </c>
    </row>
    <row r="14968" spans="1:12">
      <c r="A14968" t="e">
        <f t="shared" ca="1" si="134"/>
        <v>#NAME?</v>
      </c>
      <c r="B14968">
        <v>702</v>
      </c>
      <c r="C14968" t="s">
        <v>293</v>
      </c>
      <c r="D14968" s="1">
        <v>42158</v>
      </c>
      <c r="F14968">
        <v>6</v>
      </c>
      <c r="G14968">
        <v>71536</v>
      </c>
      <c r="H14968" t="s">
        <v>70</v>
      </c>
      <c r="J14968" t="s">
        <v>14</v>
      </c>
      <c r="K14968">
        <v>55</v>
      </c>
      <c r="L14968" t="s">
        <v>15</v>
      </c>
    </row>
    <row r="14969" spans="1:12">
      <c r="A14969" t="e">
        <f t="shared" ca="1" si="134"/>
        <v>#NAME?</v>
      </c>
      <c r="B14969">
        <v>702</v>
      </c>
      <c r="C14969" t="s">
        <v>293</v>
      </c>
      <c r="D14969" s="1">
        <v>42171</v>
      </c>
      <c r="F14969">
        <v>6</v>
      </c>
      <c r="G14969">
        <v>5289</v>
      </c>
      <c r="H14969" t="s">
        <v>936</v>
      </c>
      <c r="J14969" t="s">
        <v>14</v>
      </c>
      <c r="K14969">
        <v>55</v>
      </c>
      <c r="L14969" t="s">
        <v>15</v>
      </c>
    </row>
    <row r="14970" spans="1:12">
      <c r="A14970" t="e">
        <f t="shared" ca="1" si="134"/>
        <v>#NAME?</v>
      </c>
      <c r="B14970">
        <v>702</v>
      </c>
      <c r="C14970" t="s">
        <v>293</v>
      </c>
      <c r="D14970" s="1">
        <v>42216</v>
      </c>
      <c r="F14970">
        <v>3</v>
      </c>
      <c r="G14970">
        <v>5289</v>
      </c>
      <c r="H14970" t="s">
        <v>936</v>
      </c>
      <c r="J14970" t="s">
        <v>14</v>
      </c>
      <c r="K14970">
        <v>55</v>
      </c>
      <c r="L14970" t="s">
        <v>15</v>
      </c>
    </row>
    <row r="14971" spans="1:12">
      <c r="A14971" t="e">
        <f t="shared" ca="1" si="134"/>
        <v>#NAME?</v>
      </c>
      <c r="B14971">
        <v>702</v>
      </c>
      <c r="C14971" t="s">
        <v>293</v>
      </c>
      <c r="D14971" s="1">
        <v>42422</v>
      </c>
      <c r="F14971">
        <v>5</v>
      </c>
      <c r="G14971">
        <v>27800</v>
      </c>
      <c r="H14971" t="s">
        <v>145</v>
      </c>
      <c r="J14971" t="s">
        <v>14</v>
      </c>
      <c r="K14971">
        <v>56</v>
      </c>
      <c r="L14971" t="s">
        <v>15</v>
      </c>
    </row>
    <row r="14972" spans="1:12">
      <c r="A14972" t="e">
        <f ca="1">E00251432196721</f>
        <v>#NAME?</v>
      </c>
      <c r="B14972">
        <v>449</v>
      </c>
      <c r="C14972" t="s">
        <v>124</v>
      </c>
      <c r="D14972" s="1">
        <v>42411</v>
      </c>
      <c r="F14972">
        <v>3</v>
      </c>
      <c r="G14972">
        <v>7291</v>
      </c>
      <c r="H14972" t="s">
        <v>163</v>
      </c>
      <c r="J14972" t="s">
        <v>14</v>
      </c>
      <c r="K14972">
        <v>47</v>
      </c>
      <c r="L14972" t="s">
        <v>15</v>
      </c>
    </row>
    <row r="14973" spans="1:12">
      <c r="A14973" t="e">
        <f ca="1">E00251432196721</f>
        <v>#NAME?</v>
      </c>
      <c r="B14973">
        <v>449</v>
      </c>
      <c r="C14973" t="s">
        <v>124</v>
      </c>
      <c r="D14973" s="1">
        <v>42717</v>
      </c>
      <c r="F14973">
        <v>3</v>
      </c>
      <c r="G14973">
        <v>34690</v>
      </c>
      <c r="H14973" t="s">
        <v>118</v>
      </c>
      <c r="J14973" t="s">
        <v>14</v>
      </c>
      <c r="K14973">
        <v>48</v>
      </c>
      <c r="L14973" t="s">
        <v>15</v>
      </c>
    </row>
    <row r="14974" spans="1:12">
      <c r="A14974" t="e">
        <f ca="1">E00251531468021</f>
        <v>#NAME?</v>
      </c>
      <c r="B14974">
        <v>703</v>
      </c>
      <c r="C14974" t="s">
        <v>305</v>
      </c>
      <c r="D14974" s="1">
        <v>43061</v>
      </c>
      <c r="F14974">
        <v>2</v>
      </c>
      <c r="G14974">
        <v>27802</v>
      </c>
      <c r="H14974" t="s">
        <v>83</v>
      </c>
      <c r="J14974" t="s">
        <v>14</v>
      </c>
      <c r="K14974">
        <v>42</v>
      </c>
      <c r="L14974" t="s">
        <v>15</v>
      </c>
    </row>
    <row r="14975" spans="1:12">
      <c r="A14975" t="e">
        <f ca="1">E00251619053021</f>
        <v>#NAME?</v>
      </c>
      <c r="B14975">
        <v>109</v>
      </c>
      <c r="C14975" t="s">
        <v>480</v>
      </c>
      <c r="D14975" s="1">
        <v>42391</v>
      </c>
      <c r="F14975">
        <v>1</v>
      </c>
      <c r="G14975">
        <v>2149</v>
      </c>
      <c r="H14975" t="s">
        <v>484</v>
      </c>
      <c r="J14975" t="s">
        <v>14</v>
      </c>
      <c r="K14975">
        <v>65</v>
      </c>
      <c r="L14975" t="s">
        <v>15</v>
      </c>
    </row>
    <row r="14976" spans="1:12">
      <c r="A14976" t="e">
        <f ca="1">E00251518518221</f>
        <v>#NAME?</v>
      </c>
      <c r="B14976">
        <v>295</v>
      </c>
      <c r="C14976" t="s">
        <v>435</v>
      </c>
      <c r="D14976" s="1">
        <v>42325</v>
      </c>
      <c r="F14976">
        <v>2</v>
      </c>
      <c r="G14976">
        <v>49390</v>
      </c>
      <c r="H14976" t="s">
        <v>59</v>
      </c>
      <c r="J14976" t="s">
        <v>14</v>
      </c>
      <c r="K14976">
        <v>52</v>
      </c>
      <c r="L14976" t="s">
        <v>15</v>
      </c>
    </row>
    <row r="14977" spans="1:12">
      <c r="A14977" t="e">
        <f ca="1">E00251429170621</f>
        <v>#NAME?</v>
      </c>
      <c r="B14977">
        <v>753</v>
      </c>
      <c r="C14977" t="s">
        <v>545</v>
      </c>
      <c r="D14977" s="1">
        <v>42919</v>
      </c>
      <c r="F14977">
        <v>1</v>
      </c>
      <c r="G14977">
        <v>99580</v>
      </c>
      <c r="H14977" t="s">
        <v>1374</v>
      </c>
      <c r="I14977" t="s">
        <v>56</v>
      </c>
      <c r="J14977" t="s">
        <v>57</v>
      </c>
      <c r="K14977">
        <v>54</v>
      </c>
      <c r="L14977" t="s">
        <v>15</v>
      </c>
    </row>
    <row r="14978" spans="1:12">
      <c r="A14978" t="e">
        <f ca="1">E00251513292821</f>
        <v>#NAME?</v>
      </c>
      <c r="B14978">
        <v>467</v>
      </c>
      <c r="C14978" t="s">
        <v>232</v>
      </c>
      <c r="D14978" s="1">
        <v>41047</v>
      </c>
      <c r="F14978">
        <v>5</v>
      </c>
      <c r="G14978">
        <v>27800</v>
      </c>
      <c r="H14978" t="s">
        <v>145</v>
      </c>
      <c r="J14978" t="s">
        <v>14</v>
      </c>
      <c r="K14978">
        <v>53</v>
      </c>
      <c r="L14978" t="s">
        <v>15</v>
      </c>
    </row>
    <row r="14979" spans="1:12">
      <c r="A14979" t="e">
        <f ca="1">E00251439824521</f>
        <v>#NAME?</v>
      </c>
      <c r="B14979">
        <v>489</v>
      </c>
      <c r="C14979" t="s">
        <v>100</v>
      </c>
      <c r="D14979" s="1">
        <v>42401</v>
      </c>
      <c r="F14979">
        <v>1</v>
      </c>
      <c r="G14979">
        <v>7245</v>
      </c>
      <c r="H14979" t="s">
        <v>116</v>
      </c>
      <c r="J14979" t="s">
        <v>14</v>
      </c>
      <c r="K14979">
        <v>55</v>
      </c>
      <c r="L14979" t="s">
        <v>15</v>
      </c>
    </row>
    <row r="14980" spans="1:12">
      <c r="A14980" t="e">
        <f ca="1">E00251439824521</f>
        <v>#NAME?</v>
      </c>
      <c r="B14980">
        <v>489</v>
      </c>
      <c r="C14980" t="s">
        <v>100</v>
      </c>
      <c r="D14980" s="1">
        <v>42824</v>
      </c>
      <c r="F14980">
        <v>1</v>
      </c>
      <c r="G14980">
        <v>7175</v>
      </c>
      <c r="H14980" t="s">
        <v>689</v>
      </c>
      <c r="J14980" t="s">
        <v>14</v>
      </c>
      <c r="K14980">
        <v>56</v>
      </c>
      <c r="L14980" t="s">
        <v>15</v>
      </c>
    </row>
    <row r="14981" spans="1:12">
      <c r="A14981" t="e">
        <f ca="1">E00251432449321</f>
        <v>#NAME?</v>
      </c>
      <c r="B14981">
        <v>490</v>
      </c>
      <c r="C14981" t="s">
        <v>158</v>
      </c>
      <c r="D14981" s="1">
        <v>42464</v>
      </c>
      <c r="F14981">
        <v>1</v>
      </c>
      <c r="G14981">
        <v>6010</v>
      </c>
      <c r="H14981" t="s">
        <v>176</v>
      </c>
      <c r="J14981" t="s">
        <v>14</v>
      </c>
      <c r="K14981">
        <v>59</v>
      </c>
      <c r="L14981" t="s">
        <v>15</v>
      </c>
    </row>
    <row r="14982" spans="1:12">
      <c r="A14982" t="e">
        <f ca="1">E00251528913621</f>
        <v>#NAME?</v>
      </c>
      <c r="B14982">
        <v>293</v>
      </c>
      <c r="C14982" t="s">
        <v>25</v>
      </c>
      <c r="D14982" s="1">
        <v>41044</v>
      </c>
      <c r="F14982">
        <v>2</v>
      </c>
      <c r="G14982">
        <v>3004</v>
      </c>
      <c r="H14982" t="s">
        <v>104</v>
      </c>
      <c r="J14982" t="s">
        <v>14</v>
      </c>
      <c r="K14982">
        <v>39</v>
      </c>
      <c r="L14982" t="s">
        <v>15</v>
      </c>
    </row>
    <row r="14983" spans="1:12">
      <c r="A14983" t="e">
        <f ca="1">E00251510248921</f>
        <v>#NAME?</v>
      </c>
      <c r="B14983">
        <v>160</v>
      </c>
      <c r="C14983" t="s">
        <v>278</v>
      </c>
      <c r="D14983" s="1">
        <v>43066</v>
      </c>
      <c r="F14983">
        <v>3</v>
      </c>
      <c r="G14983">
        <v>2729</v>
      </c>
      <c r="H14983" t="s">
        <v>115</v>
      </c>
      <c r="J14983" t="s">
        <v>14</v>
      </c>
      <c r="K14983">
        <v>44</v>
      </c>
      <c r="L14983" t="s">
        <v>15</v>
      </c>
    </row>
    <row r="14984" spans="1:12">
      <c r="A14984" t="e">
        <f ca="1">E00251513292821</f>
        <v>#NAME?</v>
      </c>
      <c r="B14984">
        <v>467</v>
      </c>
      <c r="C14984" t="s">
        <v>232</v>
      </c>
      <c r="D14984" s="1">
        <v>41124</v>
      </c>
      <c r="F14984">
        <v>3</v>
      </c>
      <c r="G14984">
        <v>7962</v>
      </c>
      <c r="H14984" t="s">
        <v>111</v>
      </c>
      <c r="J14984" t="s">
        <v>14</v>
      </c>
      <c r="K14984">
        <v>53</v>
      </c>
      <c r="L14984" t="s">
        <v>22</v>
      </c>
    </row>
    <row r="14985" spans="1:12">
      <c r="A14985" t="e">
        <f ca="1">E00251531497221</f>
        <v>#NAME?</v>
      </c>
      <c r="B14985">
        <v>718</v>
      </c>
      <c r="C14985" t="s">
        <v>32</v>
      </c>
      <c r="D14985" s="1">
        <v>42311</v>
      </c>
      <c r="F14985">
        <v>1</v>
      </c>
      <c r="G14985">
        <v>7242</v>
      </c>
      <c r="H14985" t="s">
        <v>93</v>
      </c>
      <c r="I14985" t="s">
        <v>56</v>
      </c>
      <c r="J14985" t="s">
        <v>57</v>
      </c>
      <c r="K14985">
        <v>64</v>
      </c>
      <c r="L14985" t="s">
        <v>15</v>
      </c>
    </row>
    <row r="14986" spans="1:12">
      <c r="A14986" t="e">
        <f ca="1">E00251532372821</f>
        <v>#NAME?</v>
      </c>
      <c r="B14986">
        <v>4842</v>
      </c>
      <c r="C14986" t="s">
        <v>949</v>
      </c>
      <c r="D14986" s="1">
        <v>42705</v>
      </c>
      <c r="F14986">
        <v>1</v>
      </c>
      <c r="G14986">
        <v>4019</v>
      </c>
      <c r="H14986" t="s">
        <v>26</v>
      </c>
      <c r="I14986" t="s">
        <v>148</v>
      </c>
      <c r="J14986" t="s">
        <v>57</v>
      </c>
      <c r="K14986">
        <v>49</v>
      </c>
      <c r="L14986" t="s">
        <v>15</v>
      </c>
    </row>
    <row r="14987" spans="1:12">
      <c r="A14987" t="e">
        <f ca="1">E00251532372821</f>
        <v>#NAME?</v>
      </c>
      <c r="B14987">
        <v>6156</v>
      </c>
      <c r="C14987" t="s">
        <v>352</v>
      </c>
      <c r="D14987" s="1">
        <v>42800</v>
      </c>
      <c r="F14987">
        <v>1</v>
      </c>
      <c r="G14987">
        <v>4019</v>
      </c>
      <c r="H14987" t="s">
        <v>26</v>
      </c>
      <c r="J14987" t="s">
        <v>14</v>
      </c>
      <c r="K14987">
        <v>49</v>
      </c>
      <c r="L14987" t="s">
        <v>15</v>
      </c>
    </row>
    <row r="14988" spans="1:12">
      <c r="A14988" t="e">
        <f ca="1">E00251532372821</f>
        <v>#NAME?</v>
      </c>
      <c r="B14988">
        <v>6156</v>
      </c>
      <c r="C14988" t="s">
        <v>352</v>
      </c>
      <c r="D14988" s="1">
        <v>42122</v>
      </c>
      <c r="F14988">
        <v>1</v>
      </c>
      <c r="G14988">
        <v>93</v>
      </c>
      <c r="H14988" t="s">
        <v>29</v>
      </c>
      <c r="J14988" t="s">
        <v>14</v>
      </c>
      <c r="K14988">
        <v>48</v>
      </c>
      <c r="L14988" t="s">
        <v>15</v>
      </c>
    </row>
    <row r="14989" spans="1:12">
      <c r="A14989" t="e">
        <f ca="1">E00251531826221</f>
        <v>#NAME?</v>
      </c>
      <c r="B14989">
        <v>1786</v>
      </c>
      <c r="C14989" t="s">
        <v>37</v>
      </c>
      <c r="D14989" s="1">
        <v>42027</v>
      </c>
      <c r="F14989">
        <v>1</v>
      </c>
      <c r="G14989">
        <v>2531</v>
      </c>
      <c r="H14989" t="s">
        <v>515</v>
      </c>
      <c r="J14989" t="s">
        <v>14</v>
      </c>
      <c r="K14989">
        <v>40</v>
      </c>
      <c r="L14989" t="s">
        <v>15</v>
      </c>
    </row>
    <row r="14990" spans="1:12">
      <c r="A14990" t="e">
        <f ca="1">E00251528913621</f>
        <v>#NAME?</v>
      </c>
      <c r="B14990">
        <v>293</v>
      </c>
      <c r="C14990" t="s">
        <v>25</v>
      </c>
      <c r="D14990" s="1">
        <v>41837</v>
      </c>
      <c r="F14990">
        <v>2</v>
      </c>
      <c r="G14990">
        <v>30750</v>
      </c>
      <c r="H14990" t="s">
        <v>1073</v>
      </c>
      <c r="J14990" t="s">
        <v>14</v>
      </c>
      <c r="K14990">
        <v>41</v>
      </c>
      <c r="L14990" t="s">
        <v>15</v>
      </c>
    </row>
    <row r="14991" spans="1:12">
      <c r="A14991" t="e">
        <f ca="1">E00251528913621</f>
        <v>#NAME?</v>
      </c>
      <c r="B14991">
        <v>293</v>
      </c>
      <c r="C14991" t="s">
        <v>25</v>
      </c>
      <c r="D14991" s="1">
        <v>42079</v>
      </c>
      <c r="F14991">
        <v>2</v>
      </c>
      <c r="G14991">
        <v>460</v>
      </c>
      <c r="H14991" t="s">
        <v>16</v>
      </c>
      <c r="J14991" t="s">
        <v>14</v>
      </c>
      <c r="K14991">
        <v>42</v>
      </c>
      <c r="L14991" t="s">
        <v>15</v>
      </c>
    </row>
    <row r="14992" spans="1:12">
      <c r="A14992" t="e">
        <f ca="1">E00251510761421</f>
        <v>#NAME?</v>
      </c>
      <c r="B14992">
        <v>104</v>
      </c>
      <c r="C14992" t="s">
        <v>88</v>
      </c>
      <c r="D14992" s="1">
        <v>40945</v>
      </c>
      <c r="F14992">
        <v>1</v>
      </c>
      <c r="G14992">
        <v>57450</v>
      </c>
      <c r="H14992" t="s">
        <v>662</v>
      </c>
      <c r="J14992" t="s">
        <v>14</v>
      </c>
      <c r="K14992">
        <v>43</v>
      </c>
      <c r="L14992" t="s">
        <v>15</v>
      </c>
    </row>
    <row r="14993" spans="1:12">
      <c r="A14993" t="e">
        <f ca="1">E00251510761421</f>
        <v>#NAME?</v>
      </c>
      <c r="B14993">
        <v>104</v>
      </c>
      <c r="C14993" t="s">
        <v>88</v>
      </c>
      <c r="D14993" s="1">
        <v>42744</v>
      </c>
      <c r="F14993">
        <v>1</v>
      </c>
      <c r="G14993">
        <v>3804</v>
      </c>
      <c r="H14993" t="s">
        <v>71</v>
      </c>
      <c r="J14993" t="s">
        <v>14</v>
      </c>
      <c r="K14993">
        <v>48</v>
      </c>
      <c r="L14993" t="s">
        <v>15</v>
      </c>
    </row>
    <row r="14994" spans="1:12">
      <c r="A14994" t="e">
        <f ca="1">E00251429170621</f>
        <v>#NAME?</v>
      </c>
      <c r="B14994">
        <v>296</v>
      </c>
      <c r="C14994" t="s">
        <v>119</v>
      </c>
      <c r="D14994" s="1">
        <v>42486</v>
      </c>
      <c r="F14994">
        <v>1</v>
      </c>
      <c r="G14994">
        <v>71940</v>
      </c>
      <c r="H14994" t="s">
        <v>135</v>
      </c>
      <c r="J14994" t="s">
        <v>14</v>
      </c>
      <c r="K14994">
        <v>53</v>
      </c>
      <c r="L14994" t="s">
        <v>15</v>
      </c>
    </row>
    <row r="14995" spans="1:12">
      <c r="A14995" t="e">
        <f ca="1">E00251429170621</f>
        <v>#NAME?</v>
      </c>
      <c r="B14995">
        <v>296</v>
      </c>
      <c r="C14995" t="s">
        <v>119</v>
      </c>
      <c r="D14995" s="1">
        <v>42886</v>
      </c>
      <c r="F14995">
        <v>2</v>
      </c>
      <c r="G14995">
        <v>73390</v>
      </c>
      <c r="H14995" t="s">
        <v>66</v>
      </c>
      <c r="J14995" t="s">
        <v>14</v>
      </c>
      <c r="K14995">
        <v>54</v>
      </c>
      <c r="L14995" t="s">
        <v>15</v>
      </c>
    </row>
    <row r="14996" spans="1:12">
      <c r="A14996" t="e">
        <f ca="1">E00251510213921</f>
        <v>#NAME?</v>
      </c>
      <c r="B14996">
        <v>165</v>
      </c>
      <c r="C14996" t="s">
        <v>461</v>
      </c>
      <c r="D14996" s="1">
        <v>43088</v>
      </c>
      <c r="F14996">
        <v>4</v>
      </c>
      <c r="G14996">
        <v>2449</v>
      </c>
      <c r="H14996" t="s">
        <v>53</v>
      </c>
      <c r="J14996" t="s">
        <v>14</v>
      </c>
      <c r="K14996">
        <v>58</v>
      </c>
      <c r="L14996" t="s">
        <v>15</v>
      </c>
    </row>
    <row r="14997" spans="1:12">
      <c r="A14997" t="e">
        <f ca="1">E00251532372821</f>
        <v>#NAME?</v>
      </c>
      <c r="B14997">
        <v>6156</v>
      </c>
      <c r="C14997" t="s">
        <v>352</v>
      </c>
      <c r="D14997" s="1">
        <v>42779</v>
      </c>
      <c r="F14997">
        <v>2</v>
      </c>
      <c r="G14997">
        <v>4019</v>
      </c>
      <c r="H14997" t="s">
        <v>26</v>
      </c>
      <c r="J14997" t="s">
        <v>14</v>
      </c>
      <c r="K14997">
        <v>49</v>
      </c>
      <c r="L14997" t="s">
        <v>15</v>
      </c>
    </row>
    <row r="14998" spans="1:12">
      <c r="A14998" t="e">
        <f ca="1">E00251532372821</f>
        <v>#NAME?</v>
      </c>
      <c r="B14998">
        <v>6156</v>
      </c>
      <c r="C14998" t="s">
        <v>352</v>
      </c>
      <c r="D14998" s="1">
        <v>42863</v>
      </c>
      <c r="F14998">
        <v>3</v>
      </c>
      <c r="G14998">
        <v>3051</v>
      </c>
      <c r="H14998" t="s">
        <v>13</v>
      </c>
      <c r="J14998" t="s">
        <v>14</v>
      </c>
      <c r="K14998">
        <v>50</v>
      </c>
      <c r="L14998" t="s">
        <v>15</v>
      </c>
    </row>
    <row r="14999" spans="1:12">
      <c r="A14999" t="e">
        <f ca="1">E00251512351721</f>
        <v>#NAME?</v>
      </c>
      <c r="B14999">
        <v>191</v>
      </c>
      <c r="C14999" t="s">
        <v>320</v>
      </c>
      <c r="D14999" s="1">
        <v>41095</v>
      </c>
      <c r="F14999">
        <v>4</v>
      </c>
      <c r="G14999">
        <v>30000</v>
      </c>
      <c r="H14999" t="s">
        <v>144</v>
      </c>
      <c r="J14999" t="s">
        <v>14</v>
      </c>
      <c r="K14999">
        <v>45</v>
      </c>
      <c r="L14999" t="s">
        <v>15</v>
      </c>
    </row>
    <row r="15000" spans="1:12">
      <c r="A15000" t="e">
        <f ca="1">E00251531865821</f>
        <v>#NAME?</v>
      </c>
      <c r="B15000">
        <v>702</v>
      </c>
      <c r="C15000" t="s">
        <v>293</v>
      </c>
      <c r="D15000" s="1">
        <v>41668</v>
      </c>
      <c r="F15000">
        <v>4</v>
      </c>
      <c r="G15000">
        <v>69010</v>
      </c>
      <c r="H15000" t="s">
        <v>294</v>
      </c>
      <c r="J15000" t="s">
        <v>14</v>
      </c>
      <c r="K15000">
        <v>53</v>
      </c>
      <c r="L15000" t="s">
        <v>15</v>
      </c>
    </row>
    <row r="15001" spans="1:12">
      <c r="A15001" t="e">
        <f ca="1">E00251531865821</f>
        <v>#NAME?</v>
      </c>
      <c r="B15001">
        <v>702</v>
      </c>
      <c r="C15001" t="s">
        <v>293</v>
      </c>
      <c r="D15001" s="1">
        <v>41668</v>
      </c>
      <c r="F15001">
        <v>6</v>
      </c>
      <c r="G15001">
        <v>27800</v>
      </c>
      <c r="H15001" t="s">
        <v>145</v>
      </c>
      <c r="J15001" t="s">
        <v>14</v>
      </c>
      <c r="K15001">
        <v>53</v>
      </c>
      <c r="L15001" t="s">
        <v>15</v>
      </c>
    </row>
    <row r="15002" spans="1:12">
      <c r="A15002" t="e">
        <f ca="1">E00251531865821</f>
        <v>#NAME?</v>
      </c>
      <c r="B15002">
        <v>702</v>
      </c>
      <c r="C15002" t="s">
        <v>293</v>
      </c>
      <c r="D15002" s="1">
        <v>42341</v>
      </c>
      <c r="F15002">
        <v>1</v>
      </c>
      <c r="G15002">
        <v>3004</v>
      </c>
      <c r="H15002" t="s">
        <v>104</v>
      </c>
      <c r="J15002" t="s">
        <v>14</v>
      </c>
      <c r="K15002">
        <v>55</v>
      </c>
      <c r="L15002" t="s">
        <v>15</v>
      </c>
    </row>
    <row r="15003" spans="1:12">
      <c r="A15003" t="e">
        <f ca="1">E00251531865821</f>
        <v>#NAME?</v>
      </c>
      <c r="B15003">
        <v>702</v>
      </c>
      <c r="C15003" t="s">
        <v>293</v>
      </c>
      <c r="D15003" s="1">
        <v>42355</v>
      </c>
      <c r="F15003">
        <v>3</v>
      </c>
      <c r="G15003">
        <v>27800</v>
      </c>
      <c r="H15003" t="s">
        <v>145</v>
      </c>
      <c r="J15003" t="s">
        <v>14</v>
      </c>
      <c r="K15003">
        <v>55</v>
      </c>
      <c r="L15003" t="s">
        <v>15</v>
      </c>
    </row>
    <row r="15004" spans="1:12">
      <c r="A15004" t="e">
        <f ca="1">E00251531360421</f>
        <v>#NAME?</v>
      </c>
      <c r="B15004">
        <v>1786</v>
      </c>
      <c r="C15004" t="s">
        <v>37</v>
      </c>
      <c r="D15004" s="1">
        <v>41549</v>
      </c>
      <c r="F15004">
        <v>1</v>
      </c>
      <c r="G15004">
        <v>7869</v>
      </c>
      <c r="H15004" t="s">
        <v>470</v>
      </c>
      <c r="J15004" t="s">
        <v>14</v>
      </c>
      <c r="K15004">
        <v>38</v>
      </c>
      <c r="L15004" t="s">
        <v>22</v>
      </c>
    </row>
    <row r="15005" spans="1:12">
      <c r="A15005" t="e">
        <f ca="1">E00251430176021</f>
        <v>#NAME?</v>
      </c>
      <c r="B15005">
        <v>445</v>
      </c>
      <c r="C15005" t="s">
        <v>23</v>
      </c>
      <c r="D15005" s="1">
        <v>41683</v>
      </c>
      <c r="F15005">
        <v>1</v>
      </c>
      <c r="G15005">
        <v>71940</v>
      </c>
      <c r="H15005" t="s">
        <v>135</v>
      </c>
      <c r="J15005" t="s">
        <v>14</v>
      </c>
      <c r="K15005">
        <v>56</v>
      </c>
      <c r="L15005" t="s">
        <v>15</v>
      </c>
    </row>
    <row r="15006" spans="1:12">
      <c r="A15006" t="e">
        <f ca="1">E00251430176021</f>
        <v>#NAME?</v>
      </c>
      <c r="B15006">
        <v>445</v>
      </c>
      <c r="C15006" t="s">
        <v>23</v>
      </c>
      <c r="D15006" s="1">
        <v>42268</v>
      </c>
      <c r="F15006">
        <v>1</v>
      </c>
      <c r="G15006">
        <v>4659</v>
      </c>
      <c r="H15006" t="s">
        <v>47</v>
      </c>
      <c r="J15006" t="s">
        <v>14</v>
      </c>
      <c r="K15006">
        <v>57</v>
      </c>
      <c r="L15006" t="s">
        <v>15</v>
      </c>
    </row>
    <row r="15007" spans="1:12">
      <c r="A15007" t="e">
        <f ca="1">E00251618088321</f>
        <v>#NAME?</v>
      </c>
      <c r="B15007">
        <v>28</v>
      </c>
      <c r="C15007" t="s">
        <v>153</v>
      </c>
      <c r="D15007" s="1">
        <v>42859</v>
      </c>
      <c r="F15007">
        <v>1</v>
      </c>
      <c r="G15007">
        <v>24290</v>
      </c>
      <c r="H15007" t="s">
        <v>580</v>
      </c>
      <c r="J15007" t="s">
        <v>14</v>
      </c>
      <c r="K15007">
        <v>51</v>
      </c>
      <c r="L15007" t="s">
        <v>15</v>
      </c>
    </row>
    <row r="15008" spans="1:12">
      <c r="A15008" t="e">
        <f ca="1">E00251427552621</f>
        <v>#NAME?</v>
      </c>
      <c r="B15008">
        <v>30</v>
      </c>
      <c r="C15008" t="s">
        <v>344</v>
      </c>
      <c r="D15008" s="1">
        <v>42822</v>
      </c>
      <c r="F15008">
        <v>1</v>
      </c>
      <c r="G15008">
        <v>2750</v>
      </c>
      <c r="H15008" t="s">
        <v>114</v>
      </c>
      <c r="J15008" t="s">
        <v>14</v>
      </c>
      <c r="K15008">
        <v>49</v>
      </c>
      <c r="L15008" t="s">
        <v>15</v>
      </c>
    </row>
    <row r="15009" spans="1:12">
      <c r="A15009" t="e">
        <f ca="1">E00251429170621</f>
        <v>#NAME?</v>
      </c>
      <c r="B15009">
        <v>296</v>
      </c>
      <c r="C15009" t="s">
        <v>119</v>
      </c>
      <c r="D15009" s="1">
        <v>41416</v>
      </c>
      <c r="F15009">
        <v>2</v>
      </c>
      <c r="G15009">
        <v>4549</v>
      </c>
      <c r="H15009" t="s">
        <v>69</v>
      </c>
      <c r="J15009" t="s">
        <v>14</v>
      </c>
      <c r="K15009">
        <v>50</v>
      </c>
      <c r="L15009" t="s">
        <v>15</v>
      </c>
    </row>
    <row r="15010" spans="1:12">
      <c r="A15010" t="e">
        <f ca="1">E00251429170621</f>
        <v>#NAME?</v>
      </c>
      <c r="B15010">
        <v>296</v>
      </c>
      <c r="C15010" t="s">
        <v>119</v>
      </c>
      <c r="D15010" s="1">
        <v>42214</v>
      </c>
      <c r="F15010">
        <v>2</v>
      </c>
      <c r="G15010">
        <v>78900</v>
      </c>
      <c r="H15010" t="s">
        <v>79</v>
      </c>
      <c r="J15010" t="s">
        <v>14</v>
      </c>
      <c r="K15010">
        <v>52</v>
      </c>
      <c r="L15010" t="s">
        <v>22</v>
      </c>
    </row>
    <row r="15011" spans="1:12">
      <c r="A15011" t="e">
        <f ca="1">E00251427552621</f>
        <v>#NAME?</v>
      </c>
      <c r="B15011">
        <v>30</v>
      </c>
      <c r="C15011" t="s">
        <v>344</v>
      </c>
      <c r="D15011" s="1">
        <v>40955</v>
      </c>
      <c r="F15011">
        <v>1</v>
      </c>
      <c r="G15011">
        <v>82381</v>
      </c>
      <c r="H15011" t="s">
        <v>1375</v>
      </c>
      <c r="J15011" t="s">
        <v>14</v>
      </c>
      <c r="K15011">
        <v>43</v>
      </c>
      <c r="L15011" t="s">
        <v>15</v>
      </c>
    </row>
    <row r="15012" spans="1:12">
      <c r="A15012" t="e">
        <f ca="1">E00251439824521</f>
        <v>#NAME?</v>
      </c>
      <c r="B15012">
        <v>489</v>
      </c>
      <c r="C15012" t="s">
        <v>100</v>
      </c>
      <c r="D15012" s="1">
        <v>42534</v>
      </c>
      <c r="F15012">
        <v>1</v>
      </c>
      <c r="G15012">
        <v>71590</v>
      </c>
      <c r="H15012" t="s">
        <v>44</v>
      </c>
      <c r="J15012" t="s">
        <v>14</v>
      </c>
      <c r="K15012">
        <v>55</v>
      </c>
      <c r="L15012" t="s">
        <v>15</v>
      </c>
    </row>
    <row r="15013" spans="1:12">
      <c r="A15013" t="e">
        <f ca="1">E00251429170621</f>
        <v>#NAME?</v>
      </c>
      <c r="B15013">
        <v>296</v>
      </c>
      <c r="C15013" t="s">
        <v>119</v>
      </c>
      <c r="D15013" s="1">
        <v>42426</v>
      </c>
      <c r="F15013">
        <v>1</v>
      </c>
      <c r="G15013">
        <v>78609</v>
      </c>
      <c r="H15013" t="s">
        <v>240</v>
      </c>
      <c r="J15013" t="s">
        <v>14</v>
      </c>
      <c r="K15013">
        <v>52</v>
      </c>
      <c r="L15013" t="s">
        <v>22</v>
      </c>
    </row>
    <row r="15014" spans="1:12">
      <c r="A15014" t="e">
        <f ca="1">E00251427552621</f>
        <v>#NAME?</v>
      </c>
      <c r="B15014">
        <v>30</v>
      </c>
      <c r="C15014" t="s">
        <v>344</v>
      </c>
      <c r="D15014" s="1">
        <v>41542</v>
      </c>
      <c r="F15014">
        <v>2</v>
      </c>
      <c r="G15014">
        <v>6268</v>
      </c>
      <c r="H15014" t="s">
        <v>696</v>
      </c>
      <c r="J15014" t="s">
        <v>14</v>
      </c>
      <c r="K15014">
        <v>45</v>
      </c>
      <c r="L15014" t="s">
        <v>15</v>
      </c>
    </row>
    <row r="15015" spans="1:12">
      <c r="A15015" t="e">
        <f ca="1">E00251429810321</f>
        <v>#NAME?</v>
      </c>
      <c r="B15015">
        <v>151</v>
      </c>
      <c r="C15015" t="s">
        <v>381</v>
      </c>
      <c r="D15015" s="1">
        <v>41569</v>
      </c>
      <c r="F15015">
        <v>2</v>
      </c>
      <c r="G15015">
        <v>4019</v>
      </c>
      <c r="H15015" t="s">
        <v>26</v>
      </c>
      <c r="J15015" t="s">
        <v>14</v>
      </c>
      <c r="K15015">
        <v>58</v>
      </c>
      <c r="L15015" t="s">
        <v>15</v>
      </c>
    </row>
    <row r="15016" spans="1:12">
      <c r="A15016" t="e">
        <f ca="1">E00251429810321</f>
        <v>#NAME?</v>
      </c>
      <c r="B15016">
        <v>151</v>
      </c>
      <c r="C15016" t="s">
        <v>381</v>
      </c>
      <c r="D15016" s="1">
        <v>41859</v>
      </c>
      <c r="F15016">
        <v>1</v>
      </c>
      <c r="G15016">
        <v>25000</v>
      </c>
      <c r="H15016" t="s">
        <v>178</v>
      </c>
      <c r="J15016" t="s">
        <v>14</v>
      </c>
      <c r="K15016">
        <v>59</v>
      </c>
      <c r="L15016" t="s">
        <v>15</v>
      </c>
    </row>
    <row r="15017" spans="1:12">
      <c r="A15017" t="e">
        <f ca="1">E00251513343121</f>
        <v>#NAME?</v>
      </c>
      <c r="B15017">
        <v>470</v>
      </c>
      <c r="C15017" t="s">
        <v>457</v>
      </c>
      <c r="D15017" s="1">
        <v>41627</v>
      </c>
      <c r="F15017">
        <v>6</v>
      </c>
      <c r="G15017">
        <v>2448</v>
      </c>
      <c r="H15017" t="s">
        <v>19</v>
      </c>
      <c r="J15017" t="s">
        <v>14</v>
      </c>
      <c r="K15017">
        <v>57</v>
      </c>
      <c r="L15017" t="s">
        <v>15</v>
      </c>
    </row>
    <row r="15018" spans="1:12">
      <c r="A15018" t="e">
        <f ca="1">E00251513343121</f>
        <v>#NAME?</v>
      </c>
      <c r="B15018">
        <v>470</v>
      </c>
      <c r="C15018" t="s">
        <v>457</v>
      </c>
      <c r="D15018" s="1">
        <v>42030</v>
      </c>
      <c r="F15018">
        <v>4</v>
      </c>
      <c r="G15018">
        <v>2459</v>
      </c>
      <c r="H15018" t="s">
        <v>472</v>
      </c>
      <c r="J15018" t="s">
        <v>14</v>
      </c>
      <c r="K15018">
        <v>58</v>
      </c>
      <c r="L15018" t="s">
        <v>15</v>
      </c>
    </row>
    <row r="15019" spans="1:12">
      <c r="A15019" t="e">
        <f ca="1">E00251513343121</f>
        <v>#NAME?</v>
      </c>
      <c r="B15019">
        <v>470</v>
      </c>
      <c r="C15019" t="s">
        <v>457</v>
      </c>
      <c r="D15019" s="1">
        <v>42828</v>
      </c>
      <c r="F15019">
        <v>1</v>
      </c>
      <c r="G15019">
        <v>7291</v>
      </c>
      <c r="H15019" t="s">
        <v>163</v>
      </c>
      <c r="J15019" t="s">
        <v>14</v>
      </c>
      <c r="K15019">
        <v>60</v>
      </c>
      <c r="L15019" t="s">
        <v>15</v>
      </c>
    </row>
    <row r="15020" spans="1:12">
      <c r="A15020" t="e">
        <f ca="1">E00251424039221</f>
        <v>#NAME?</v>
      </c>
      <c r="B15020">
        <v>1322</v>
      </c>
      <c r="C15020" t="s">
        <v>1279</v>
      </c>
      <c r="D15020" s="1">
        <v>41464</v>
      </c>
      <c r="F15020">
        <v>1</v>
      </c>
      <c r="G15020">
        <v>3798</v>
      </c>
      <c r="H15020" t="s">
        <v>902</v>
      </c>
      <c r="J15020" t="s">
        <v>14</v>
      </c>
      <c r="K15020">
        <v>46</v>
      </c>
      <c r="L15020" t="s">
        <v>15</v>
      </c>
    </row>
    <row r="15021" spans="1:12">
      <c r="A15021" t="e">
        <f ca="1">E00251417959821</f>
        <v>#NAME?</v>
      </c>
      <c r="B15021">
        <v>50</v>
      </c>
      <c r="C15021" t="s">
        <v>512</v>
      </c>
      <c r="D15021" s="1">
        <v>41156</v>
      </c>
      <c r="F15021">
        <v>1</v>
      </c>
      <c r="G15021">
        <v>29690</v>
      </c>
      <c r="H15021" t="s">
        <v>52</v>
      </c>
      <c r="J15021" t="s">
        <v>14</v>
      </c>
      <c r="K15021">
        <v>53</v>
      </c>
      <c r="L15021" t="s">
        <v>15</v>
      </c>
    </row>
    <row r="15022" spans="1:12">
      <c r="A15022" t="e">
        <f ca="1">E00251429810321</f>
        <v>#NAME?</v>
      </c>
      <c r="B15022">
        <v>151</v>
      </c>
      <c r="C15022" t="s">
        <v>381</v>
      </c>
      <c r="D15022" s="1">
        <v>43062</v>
      </c>
      <c r="F15022">
        <v>1</v>
      </c>
      <c r="G15022">
        <v>25000</v>
      </c>
      <c r="H15022" t="s">
        <v>178</v>
      </c>
      <c r="J15022" t="s">
        <v>14</v>
      </c>
      <c r="K15022">
        <v>62</v>
      </c>
      <c r="L15022" t="s">
        <v>15</v>
      </c>
    </row>
    <row r="15023" spans="1:12">
      <c r="A15023" t="e">
        <f ca="1">E00251430176021</f>
        <v>#NAME?</v>
      </c>
      <c r="B15023">
        <v>445</v>
      </c>
      <c r="C15023" t="s">
        <v>23</v>
      </c>
      <c r="D15023" s="1">
        <v>42369</v>
      </c>
      <c r="F15023">
        <v>3</v>
      </c>
      <c r="G15023">
        <v>496</v>
      </c>
      <c r="H15023" t="s">
        <v>190</v>
      </c>
      <c r="J15023" t="s">
        <v>14</v>
      </c>
      <c r="K15023">
        <v>58</v>
      </c>
      <c r="L15023" t="s">
        <v>15</v>
      </c>
    </row>
    <row r="15024" spans="1:12">
      <c r="A15024" t="e">
        <f ca="1">E00251532974221</f>
        <v>#NAME?</v>
      </c>
      <c r="B15024">
        <v>486</v>
      </c>
      <c r="C15024" t="s">
        <v>340</v>
      </c>
      <c r="D15024" s="1">
        <v>41495</v>
      </c>
      <c r="F15024">
        <v>1</v>
      </c>
      <c r="G15024">
        <v>7841</v>
      </c>
      <c r="H15024" t="s">
        <v>154</v>
      </c>
      <c r="J15024" t="s">
        <v>14</v>
      </c>
      <c r="K15024">
        <v>46</v>
      </c>
      <c r="L15024" t="s">
        <v>22</v>
      </c>
    </row>
    <row r="15025" spans="1:12">
      <c r="A15025" t="e">
        <f ca="1">E00251618072321</f>
        <v>#NAME?</v>
      </c>
      <c r="B15025">
        <v>12</v>
      </c>
      <c r="C15025" t="s">
        <v>771</v>
      </c>
      <c r="D15025" s="1">
        <v>42622</v>
      </c>
      <c r="F15025">
        <v>2</v>
      </c>
      <c r="G15025">
        <v>30748</v>
      </c>
      <c r="H15025" t="s">
        <v>50</v>
      </c>
      <c r="J15025" t="s">
        <v>14</v>
      </c>
      <c r="K15025">
        <v>41</v>
      </c>
      <c r="L15025" t="s">
        <v>15</v>
      </c>
    </row>
    <row r="15026" spans="1:12">
      <c r="A15026" t="e">
        <f ca="1">E00251513359021</f>
        <v>#NAME?</v>
      </c>
      <c r="B15026">
        <v>500</v>
      </c>
      <c r="C15026" t="s">
        <v>161</v>
      </c>
      <c r="D15026" s="1">
        <v>40968</v>
      </c>
      <c r="F15026">
        <v>2</v>
      </c>
      <c r="G15026">
        <v>49390</v>
      </c>
      <c r="H15026" t="s">
        <v>59</v>
      </c>
      <c r="J15026" t="s">
        <v>14</v>
      </c>
      <c r="K15026">
        <v>57</v>
      </c>
      <c r="L15026" t="s">
        <v>15</v>
      </c>
    </row>
    <row r="15027" spans="1:12">
      <c r="A15027" t="e">
        <f ca="1">E00251513359021</f>
        <v>#NAME?</v>
      </c>
      <c r="B15027">
        <v>500</v>
      </c>
      <c r="C15027" t="s">
        <v>161</v>
      </c>
      <c r="D15027" s="1">
        <v>41305</v>
      </c>
      <c r="F15027">
        <v>3</v>
      </c>
      <c r="G15027">
        <v>4019</v>
      </c>
      <c r="H15027" t="s">
        <v>26</v>
      </c>
      <c r="J15027" t="s">
        <v>14</v>
      </c>
      <c r="K15027">
        <v>57</v>
      </c>
      <c r="L15027" t="s">
        <v>15</v>
      </c>
    </row>
    <row r="15028" spans="1:12">
      <c r="A15028" t="e">
        <f ca="1">E00251513359021</f>
        <v>#NAME?</v>
      </c>
      <c r="B15028">
        <v>500</v>
      </c>
      <c r="C15028" t="s">
        <v>161</v>
      </c>
      <c r="D15028" s="1">
        <v>41577</v>
      </c>
      <c r="F15028">
        <v>1</v>
      </c>
      <c r="G15028">
        <v>4019</v>
      </c>
      <c r="H15028" t="s">
        <v>26</v>
      </c>
      <c r="J15028" t="s">
        <v>14</v>
      </c>
      <c r="K15028">
        <v>58</v>
      </c>
      <c r="L15028" t="s">
        <v>15</v>
      </c>
    </row>
    <row r="15029" spans="1:12">
      <c r="A15029" t="e">
        <f ca="1">E00251513359021</f>
        <v>#NAME?</v>
      </c>
      <c r="B15029">
        <v>500</v>
      </c>
      <c r="C15029" t="s">
        <v>161</v>
      </c>
      <c r="D15029" s="1">
        <v>41604</v>
      </c>
      <c r="F15029">
        <v>1</v>
      </c>
      <c r="G15029">
        <v>7177</v>
      </c>
      <c r="H15029" t="s">
        <v>126</v>
      </c>
      <c r="J15029" t="s">
        <v>14</v>
      </c>
      <c r="K15029">
        <v>58</v>
      </c>
      <c r="L15029" t="s">
        <v>15</v>
      </c>
    </row>
    <row r="15030" spans="1:12">
      <c r="A15030" t="e">
        <f ca="1">E00251513359021</f>
        <v>#NAME?</v>
      </c>
      <c r="B15030">
        <v>500</v>
      </c>
      <c r="C15030" t="s">
        <v>161</v>
      </c>
      <c r="D15030" s="1">
        <v>42320</v>
      </c>
      <c r="F15030">
        <v>1</v>
      </c>
      <c r="G15030">
        <v>4019</v>
      </c>
      <c r="H15030" t="s">
        <v>26</v>
      </c>
      <c r="J15030" t="s">
        <v>14</v>
      </c>
      <c r="K15030">
        <v>60</v>
      </c>
      <c r="L15030" t="s">
        <v>15</v>
      </c>
    </row>
    <row r="15031" spans="1:12">
      <c r="A15031" t="e">
        <f ca="1">E00251429215421</f>
        <v>#NAME?</v>
      </c>
      <c r="B15031">
        <v>286</v>
      </c>
      <c r="C15031" t="s">
        <v>41</v>
      </c>
      <c r="D15031" s="1">
        <v>41572</v>
      </c>
      <c r="F15031">
        <v>1</v>
      </c>
      <c r="G15031">
        <v>3804</v>
      </c>
      <c r="H15031" t="s">
        <v>71</v>
      </c>
      <c r="J15031" t="s">
        <v>14</v>
      </c>
      <c r="K15031">
        <v>45</v>
      </c>
      <c r="L15031" t="s">
        <v>15</v>
      </c>
    </row>
    <row r="15032" spans="1:12">
      <c r="A15032" t="e">
        <f ca="1">E00251717155721</f>
        <v>#NAME?</v>
      </c>
      <c r="B15032">
        <v>291</v>
      </c>
      <c r="C15032" t="s">
        <v>160</v>
      </c>
      <c r="D15032" s="1">
        <v>40980</v>
      </c>
      <c r="F15032">
        <v>1</v>
      </c>
      <c r="G15032">
        <v>7231</v>
      </c>
      <c r="H15032" t="s">
        <v>128</v>
      </c>
      <c r="J15032" t="s">
        <v>14</v>
      </c>
      <c r="K15032">
        <v>52</v>
      </c>
      <c r="L15032" t="s">
        <v>15</v>
      </c>
    </row>
    <row r="15033" spans="1:12">
      <c r="A15033" t="e">
        <f ca="1">E00251513343121</f>
        <v>#NAME?</v>
      </c>
      <c r="B15033">
        <v>470</v>
      </c>
      <c r="C15033" t="s">
        <v>457</v>
      </c>
      <c r="D15033" s="1">
        <v>42985</v>
      </c>
      <c r="F15033">
        <v>2</v>
      </c>
      <c r="G15033">
        <v>7291</v>
      </c>
      <c r="H15033" t="s">
        <v>163</v>
      </c>
      <c r="J15033" t="s">
        <v>14</v>
      </c>
      <c r="K15033">
        <v>61</v>
      </c>
      <c r="L15033" t="s">
        <v>15</v>
      </c>
    </row>
    <row r="15034" spans="1:12">
      <c r="A15034" t="e">
        <f ca="1">E00251532372821</f>
        <v>#NAME?</v>
      </c>
      <c r="B15034">
        <v>6156</v>
      </c>
      <c r="C15034" t="s">
        <v>352</v>
      </c>
      <c r="D15034" s="1">
        <v>42716</v>
      </c>
      <c r="F15034">
        <v>1</v>
      </c>
      <c r="G15034">
        <v>4019</v>
      </c>
      <c r="H15034" t="s">
        <v>26</v>
      </c>
      <c r="J15034" t="s">
        <v>14</v>
      </c>
      <c r="K15034">
        <v>49</v>
      </c>
      <c r="L15034" t="s">
        <v>15</v>
      </c>
    </row>
    <row r="15035" spans="1:12">
      <c r="A15035" t="e">
        <f ca="1">E00251717155721</f>
        <v>#NAME?</v>
      </c>
      <c r="B15035">
        <v>291</v>
      </c>
      <c r="C15035" t="s">
        <v>160</v>
      </c>
      <c r="D15035" s="1">
        <v>42716</v>
      </c>
      <c r="F15035">
        <v>3</v>
      </c>
      <c r="G15035">
        <v>2182</v>
      </c>
      <c r="H15035" t="s">
        <v>1376</v>
      </c>
      <c r="J15035" t="s">
        <v>14</v>
      </c>
      <c r="K15035">
        <v>57</v>
      </c>
      <c r="L15035" t="s">
        <v>15</v>
      </c>
    </row>
    <row r="15036" spans="1:12">
      <c r="A15036" t="e">
        <f ca="1">E00251439824521</f>
        <v>#NAME?</v>
      </c>
      <c r="B15036">
        <v>769</v>
      </c>
      <c r="C15036" t="s">
        <v>397</v>
      </c>
      <c r="D15036" s="1">
        <v>42762</v>
      </c>
      <c r="E15036">
        <v>0</v>
      </c>
      <c r="F15036">
        <v>1</v>
      </c>
      <c r="G15036">
        <v>7172</v>
      </c>
      <c r="H15036" t="s">
        <v>1377</v>
      </c>
      <c r="J15036" t="s">
        <v>34</v>
      </c>
      <c r="K15036">
        <v>56</v>
      </c>
      <c r="L15036" t="s">
        <v>15</v>
      </c>
    </row>
    <row r="15037" spans="1:12">
      <c r="A15037" t="e">
        <f ca="1">E00251429170621</f>
        <v>#NAME?</v>
      </c>
      <c r="B15037">
        <v>296</v>
      </c>
      <c r="C15037" t="s">
        <v>119</v>
      </c>
      <c r="D15037" s="1">
        <v>41949</v>
      </c>
      <c r="F15037">
        <v>2</v>
      </c>
      <c r="G15037">
        <v>4019</v>
      </c>
      <c r="H15037" t="s">
        <v>26</v>
      </c>
      <c r="J15037" t="s">
        <v>14</v>
      </c>
      <c r="K15037">
        <v>51</v>
      </c>
      <c r="L15037" t="s">
        <v>15</v>
      </c>
    </row>
    <row r="15038" spans="1:12">
      <c r="A15038" t="e">
        <f ca="1">E00251429170621</f>
        <v>#NAME?</v>
      </c>
      <c r="B15038">
        <v>296</v>
      </c>
      <c r="C15038" t="s">
        <v>119</v>
      </c>
      <c r="D15038" s="1">
        <v>42214</v>
      </c>
      <c r="F15038">
        <v>4</v>
      </c>
      <c r="G15038">
        <v>6251</v>
      </c>
      <c r="H15038" t="s">
        <v>1280</v>
      </c>
      <c r="J15038" t="s">
        <v>14</v>
      </c>
      <c r="K15038">
        <v>52</v>
      </c>
      <c r="L15038" t="s">
        <v>15</v>
      </c>
    </row>
    <row r="15039" spans="1:12">
      <c r="A15039" t="e">
        <f ca="1">E00251429810321</f>
        <v>#NAME?</v>
      </c>
      <c r="B15039">
        <v>151</v>
      </c>
      <c r="C15039" t="s">
        <v>381</v>
      </c>
      <c r="D15039" s="1">
        <v>42997</v>
      </c>
      <c r="F15039">
        <v>1</v>
      </c>
      <c r="G15039">
        <v>27800</v>
      </c>
      <c r="H15039" t="s">
        <v>145</v>
      </c>
      <c r="J15039" t="s">
        <v>14</v>
      </c>
      <c r="K15039">
        <v>62</v>
      </c>
      <c r="L15039" t="s">
        <v>15</v>
      </c>
    </row>
    <row r="15040" spans="1:12">
      <c r="A15040" t="e">
        <f ca="1">E00251429810321</f>
        <v>#NAME?</v>
      </c>
      <c r="B15040">
        <v>153</v>
      </c>
      <c r="C15040" t="s">
        <v>906</v>
      </c>
      <c r="D15040" s="1">
        <v>41127</v>
      </c>
      <c r="F15040">
        <v>1</v>
      </c>
      <c r="G15040">
        <v>25000</v>
      </c>
      <c r="H15040" t="s">
        <v>178</v>
      </c>
      <c r="J15040" t="s">
        <v>14</v>
      </c>
      <c r="K15040">
        <v>57</v>
      </c>
      <c r="L15040" t="s">
        <v>15</v>
      </c>
    </row>
    <row r="15041" spans="1:12">
      <c r="A15041" t="e">
        <f ca="1">E00251531360421</f>
        <v>#NAME?</v>
      </c>
      <c r="B15041">
        <v>1786</v>
      </c>
      <c r="C15041" t="s">
        <v>37</v>
      </c>
      <c r="D15041" s="1">
        <v>42378</v>
      </c>
      <c r="F15041">
        <v>2</v>
      </c>
      <c r="G15041">
        <v>9194</v>
      </c>
      <c r="H15041" t="s">
        <v>1106</v>
      </c>
      <c r="J15041" t="s">
        <v>14</v>
      </c>
      <c r="K15041">
        <v>41</v>
      </c>
      <c r="L15041" t="s">
        <v>15</v>
      </c>
    </row>
    <row r="15042" spans="1:12">
      <c r="A15042" t="e">
        <f ca="1">E00251427552621</f>
        <v>#NAME?</v>
      </c>
      <c r="B15042">
        <v>10</v>
      </c>
      <c r="C15042" t="s">
        <v>18</v>
      </c>
      <c r="D15042" s="1">
        <v>41799</v>
      </c>
      <c r="F15042">
        <v>1</v>
      </c>
      <c r="G15042">
        <v>2750</v>
      </c>
      <c r="H15042" t="s">
        <v>114</v>
      </c>
      <c r="J15042" t="s">
        <v>14</v>
      </c>
      <c r="K15042">
        <v>46</v>
      </c>
      <c r="L15042" t="s">
        <v>15</v>
      </c>
    </row>
    <row r="15043" spans="1:12">
      <c r="A15043" t="e">
        <f ca="1">E00251513050821</f>
        <v>#NAME?</v>
      </c>
      <c r="B15043">
        <v>457</v>
      </c>
      <c r="C15043" t="s">
        <v>137</v>
      </c>
      <c r="D15043" s="1">
        <v>42915</v>
      </c>
      <c r="F15043">
        <v>4</v>
      </c>
      <c r="G15043">
        <v>7291</v>
      </c>
      <c r="H15043" t="s">
        <v>163</v>
      </c>
      <c r="J15043" t="s">
        <v>14</v>
      </c>
      <c r="K15043">
        <v>57</v>
      </c>
      <c r="L15043" t="s">
        <v>15</v>
      </c>
    </row>
    <row r="15044" spans="1:12">
      <c r="A15044" t="e">
        <f ca="1">E00251615134721</f>
        <v>#NAME?</v>
      </c>
      <c r="B15044">
        <v>62</v>
      </c>
      <c r="C15044" t="s">
        <v>20</v>
      </c>
      <c r="D15044" s="1">
        <v>42041</v>
      </c>
      <c r="F15044">
        <v>3</v>
      </c>
      <c r="G15044">
        <v>4019</v>
      </c>
      <c r="H15044" t="s">
        <v>26</v>
      </c>
      <c r="J15044" t="s">
        <v>14</v>
      </c>
      <c r="K15044">
        <v>63</v>
      </c>
      <c r="L15044" t="s">
        <v>15</v>
      </c>
    </row>
    <row r="15045" spans="1:12">
      <c r="A15045" t="e">
        <f ca="1">E00251510702121</f>
        <v>#NAME?</v>
      </c>
      <c r="B15045">
        <v>104</v>
      </c>
      <c r="C15045" t="s">
        <v>88</v>
      </c>
      <c r="D15045" s="1">
        <v>41891</v>
      </c>
      <c r="F15045">
        <v>2</v>
      </c>
      <c r="G15045">
        <v>49390</v>
      </c>
      <c r="H15045" t="s">
        <v>59</v>
      </c>
      <c r="J15045" t="s">
        <v>14</v>
      </c>
      <c r="K15045">
        <v>45</v>
      </c>
      <c r="L15045" t="s">
        <v>15</v>
      </c>
    </row>
    <row r="15046" spans="1:12">
      <c r="A15046" t="e">
        <f ca="1">E00251510702121</f>
        <v>#NAME?</v>
      </c>
      <c r="B15046">
        <v>104</v>
      </c>
      <c r="C15046" t="s">
        <v>88</v>
      </c>
      <c r="D15046" s="1">
        <v>42291</v>
      </c>
      <c r="F15046">
        <v>1</v>
      </c>
      <c r="G15046">
        <v>49390</v>
      </c>
      <c r="H15046" t="s">
        <v>59</v>
      </c>
      <c r="J15046" t="s">
        <v>14</v>
      </c>
      <c r="K15046">
        <v>46</v>
      </c>
      <c r="L15046" t="s">
        <v>15</v>
      </c>
    </row>
    <row r="15047" spans="1:12">
      <c r="A15047" t="e">
        <f ca="1">E00251716591121</f>
        <v>#NAME?</v>
      </c>
      <c r="B15047">
        <v>448</v>
      </c>
      <c r="C15047" t="s">
        <v>112</v>
      </c>
      <c r="D15047" s="1">
        <v>42646</v>
      </c>
      <c r="F15047">
        <v>1</v>
      </c>
      <c r="G15047">
        <v>4019</v>
      </c>
      <c r="H15047" t="s">
        <v>26</v>
      </c>
      <c r="J15047" t="s">
        <v>14</v>
      </c>
      <c r="K15047">
        <v>52</v>
      </c>
      <c r="L15047" t="s">
        <v>15</v>
      </c>
    </row>
    <row r="15048" spans="1:12">
      <c r="A15048" t="e">
        <f ca="1">E00251716591121</f>
        <v>#NAME?</v>
      </c>
      <c r="B15048">
        <v>448</v>
      </c>
      <c r="C15048" t="s">
        <v>112</v>
      </c>
      <c r="D15048" s="1">
        <v>42954</v>
      </c>
      <c r="F15048">
        <v>5</v>
      </c>
      <c r="G15048">
        <v>3051</v>
      </c>
      <c r="H15048" t="s">
        <v>13</v>
      </c>
      <c r="J15048" t="s">
        <v>14</v>
      </c>
      <c r="K15048">
        <v>53</v>
      </c>
      <c r="L15048" t="s">
        <v>15</v>
      </c>
    </row>
    <row r="15049" spans="1:12">
      <c r="A15049" t="e">
        <f ca="1">E00251439865021</f>
        <v>#NAME?</v>
      </c>
      <c r="B15049">
        <v>490</v>
      </c>
      <c r="C15049" t="s">
        <v>158</v>
      </c>
      <c r="D15049" s="1">
        <v>42475</v>
      </c>
      <c r="F15049">
        <v>1</v>
      </c>
      <c r="G15049">
        <v>7862</v>
      </c>
      <c r="H15049" t="s">
        <v>27</v>
      </c>
      <c r="J15049" t="s">
        <v>14</v>
      </c>
      <c r="K15049">
        <v>52</v>
      </c>
      <c r="L15049" t="s">
        <v>22</v>
      </c>
    </row>
    <row r="15050" spans="1:12">
      <c r="A15050" t="e">
        <f ca="1">E00251529210821</f>
        <v>#NAME?</v>
      </c>
      <c r="B15050">
        <v>193</v>
      </c>
      <c r="C15050" t="s">
        <v>247</v>
      </c>
      <c r="D15050" s="1">
        <v>42636</v>
      </c>
      <c r="F15050">
        <v>2</v>
      </c>
      <c r="G15050">
        <v>5693</v>
      </c>
      <c r="H15050" t="s">
        <v>358</v>
      </c>
      <c r="J15050" t="s">
        <v>14</v>
      </c>
      <c r="K15050">
        <v>54</v>
      </c>
      <c r="L15050" t="s">
        <v>15</v>
      </c>
    </row>
    <row r="15051" spans="1:12">
      <c r="A15051" t="e">
        <f ca="1">E00251432169921</f>
        <v>#NAME?</v>
      </c>
      <c r="B15051">
        <v>494</v>
      </c>
      <c r="C15051" t="s">
        <v>63</v>
      </c>
      <c r="D15051" s="1">
        <v>42093</v>
      </c>
      <c r="F15051">
        <v>1</v>
      </c>
      <c r="G15051">
        <v>71690</v>
      </c>
      <c r="H15051" t="s">
        <v>410</v>
      </c>
      <c r="J15051" t="s">
        <v>14</v>
      </c>
      <c r="K15051">
        <v>56</v>
      </c>
      <c r="L15051" t="s">
        <v>15</v>
      </c>
    </row>
    <row r="15052" spans="1:12">
      <c r="A15052" t="e">
        <f ca="1">E00251430176021</f>
        <v>#NAME?</v>
      </c>
      <c r="B15052">
        <v>445</v>
      </c>
      <c r="C15052" t="s">
        <v>23</v>
      </c>
      <c r="D15052" s="1">
        <v>42354</v>
      </c>
      <c r="F15052">
        <v>1</v>
      </c>
      <c r="G15052">
        <v>4019</v>
      </c>
      <c r="H15052" t="s">
        <v>26</v>
      </c>
      <c r="J15052" t="s">
        <v>14</v>
      </c>
      <c r="K15052">
        <v>58</v>
      </c>
      <c r="L15052" t="s">
        <v>15</v>
      </c>
    </row>
    <row r="15053" spans="1:12">
      <c r="A15053" t="e">
        <f ca="1">E00251529526721</f>
        <v>#NAME?</v>
      </c>
      <c r="B15053">
        <v>470</v>
      </c>
      <c r="C15053" t="s">
        <v>457</v>
      </c>
      <c r="D15053" s="1">
        <v>42429</v>
      </c>
      <c r="F15053">
        <v>2</v>
      </c>
      <c r="G15053">
        <v>78093</v>
      </c>
      <c r="H15053" t="s">
        <v>769</v>
      </c>
      <c r="J15053" t="s">
        <v>14</v>
      </c>
      <c r="K15053">
        <v>56</v>
      </c>
      <c r="L15053" t="s">
        <v>22</v>
      </c>
    </row>
    <row r="15054" spans="1:12">
      <c r="A15054" t="e">
        <f ca="1">E00251528138121</f>
        <v>#NAME?</v>
      </c>
      <c r="B15054">
        <v>66</v>
      </c>
      <c r="C15054" t="s">
        <v>134</v>
      </c>
      <c r="D15054" s="1">
        <v>41737</v>
      </c>
      <c r="F15054">
        <v>1</v>
      </c>
      <c r="G15054">
        <v>4019</v>
      </c>
      <c r="H15054" t="s">
        <v>26</v>
      </c>
      <c r="J15054" t="s">
        <v>14</v>
      </c>
      <c r="K15054">
        <v>59</v>
      </c>
      <c r="L15054" t="s">
        <v>15</v>
      </c>
    </row>
    <row r="15055" spans="1:12">
      <c r="A15055" t="e">
        <f ca="1">E00251616870121</f>
        <v>#NAME?</v>
      </c>
      <c r="B15055">
        <v>701</v>
      </c>
      <c r="C15055" t="s">
        <v>72</v>
      </c>
      <c r="D15055" s="1">
        <v>41200</v>
      </c>
      <c r="F15055">
        <v>1</v>
      </c>
      <c r="G15055">
        <v>3899</v>
      </c>
      <c r="H15055" t="s">
        <v>264</v>
      </c>
      <c r="J15055" t="s">
        <v>14</v>
      </c>
      <c r="K15055">
        <v>50</v>
      </c>
      <c r="L15055" t="s">
        <v>15</v>
      </c>
    </row>
    <row r="15056" spans="1:12">
      <c r="A15056" t="e">
        <f ca="1">E00251616870121</f>
        <v>#NAME?</v>
      </c>
      <c r="B15056">
        <v>701</v>
      </c>
      <c r="C15056" t="s">
        <v>72</v>
      </c>
      <c r="D15056" s="1">
        <v>41404</v>
      </c>
      <c r="F15056">
        <v>1</v>
      </c>
      <c r="G15056">
        <v>3899</v>
      </c>
      <c r="H15056" t="s">
        <v>264</v>
      </c>
      <c r="J15056" t="s">
        <v>14</v>
      </c>
      <c r="K15056">
        <v>51</v>
      </c>
      <c r="L15056" t="s">
        <v>15</v>
      </c>
    </row>
    <row r="15057" spans="1:12">
      <c r="A15057" t="e">
        <f ca="1">E00251512114921</f>
        <v>#NAME?</v>
      </c>
      <c r="B15057">
        <v>3913</v>
      </c>
      <c r="C15057" t="s">
        <v>251</v>
      </c>
      <c r="D15057" s="1">
        <v>42905</v>
      </c>
      <c r="F15057">
        <v>1</v>
      </c>
      <c r="G15057">
        <v>3829</v>
      </c>
      <c r="H15057" t="s">
        <v>419</v>
      </c>
      <c r="J15057" t="s">
        <v>14</v>
      </c>
      <c r="K15057">
        <v>54</v>
      </c>
      <c r="L15057" t="s">
        <v>15</v>
      </c>
    </row>
    <row r="15058" spans="1:12">
      <c r="A15058" t="e">
        <f ca="1">E00251430058721</f>
        <v>#NAME?</v>
      </c>
      <c r="B15058">
        <v>456</v>
      </c>
      <c r="C15058" t="s">
        <v>518</v>
      </c>
      <c r="D15058" s="1">
        <v>42408</v>
      </c>
      <c r="F15058">
        <v>1</v>
      </c>
      <c r="G15058">
        <v>7175</v>
      </c>
      <c r="H15058" t="s">
        <v>689</v>
      </c>
      <c r="J15058" t="s">
        <v>14</v>
      </c>
      <c r="K15058">
        <v>51</v>
      </c>
      <c r="L15058" t="s">
        <v>15</v>
      </c>
    </row>
    <row r="15059" spans="1:12">
      <c r="A15059" t="e">
        <f ca="1">E00251432302421</f>
        <v>#NAME?</v>
      </c>
      <c r="B15059">
        <v>6046</v>
      </c>
      <c r="C15059" t="s">
        <v>98</v>
      </c>
      <c r="D15059" s="1">
        <v>42389</v>
      </c>
      <c r="E15059">
        <v>0</v>
      </c>
      <c r="F15059">
        <v>5</v>
      </c>
      <c r="G15059">
        <v>59651</v>
      </c>
      <c r="H15059" t="s">
        <v>1378</v>
      </c>
      <c r="J15059" t="s">
        <v>34</v>
      </c>
      <c r="K15059">
        <v>58</v>
      </c>
      <c r="L15059" t="s">
        <v>15</v>
      </c>
    </row>
    <row r="15060" spans="1:12">
      <c r="A15060" t="e">
        <f t="shared" ref="A15060:A15067" ca="1" si="135">E00251616870121</f>
        <v>#NAME?</v>
      </c>
      <c r="B15060">
        <v>701</v>
      </c>
      <c r="C15060" t="s">
        <v>72</v>
      </c>
      <c r="D15060" s="1">
        <v>42114</v>
      </c>
      <c r="F15060">
        <v>5</v>
      </c>
      <c r="G15060">
        <v>7273</v>
      </c>
      <c r="H15060" t="s">
        <v>543</v>
      </c>
      <c r="J15060" t="s">
        <v>14</v>
      </c>
      <c r="K15060">
        <v>53</v>
      </c>
      <c r="L15060" t="s">
        <v>15</v>
      </c>
    </row>
    <row r="15061" spans="1:12">
      <c r="A15061" t="e">
        <f t="shared" ca="1" si="135"/>
        <v>#NAME?</v>
      </c>
      <c r="B15061">
        <v>701</v>
      </c>
      <c r="C15061" t="s">
        <v>72</v>
      </c>
      <c r="D15061" s="1">
        <v>42317</v>
      </c>
      <c r="F15061">
        <v>1</v>
      </c>
      <c r="G15061">
        <v>7273</v>
      </c>
      <c r="H15061" t="s">
        <v>543</v>
      </c>
      <c r="J15061" t="s">
        <v>14</v>
      </c>
      <c r="K15061">
        <v>53</v>
      </c>
      <c r="L15061" t="s">
        <v>15</v>
      </c>
    </row>
    <row r="15062" spans="1:12">
      <c r="A15062" t="e">
        <f t="shared" ca="1" si="135"/>
        <v>#NAME?</v>
      </c>
      <c r="B15062">
        <v>701</v>
      </c>
      <c r="C15062" t="s">
        <v>72</v>
      </c>
      <c r="D15062" s="1">
        <v>42411</v>
      </c>
      <c r="F15062">
        <v>5</v>
      </c>
      <c r="G15062">
        <v>49390</v>
      </c>
      <c r="H15062" t="s">
        <v>59</v>
      </c>
      <c r="J15062" t="s">
        <v>14</v>
      </c>
      <c r="K15062">
        <v>53</v>
      </c>
      <c r="L15062" t="s">
        <v>15</v>
      </c>
    </row>
    <row r="15063" spans="1:12">
      <c r="A15063" t="e">
        <f t="shared" ca="1" si="135"/>
        <v>#NAME?</v>
      </c>
      <c r="B15063">
        <v>701</v>
      </c>
      <c r="C15063" t="s">
        <v>72</v>
      </c>
      <c r="D15063" s="1">
        <v>42459</v>
      </c>
      <c r="F15063">
        <v>6</v>
      </c>
      <c r="G15063">
        <v>3899</v>
      </c>
      <c r="H15063" t="s">
        <v>264</v>
      </c>
      <c r="J15063" t="s">
        <v>14</v>
      </c>
      <c r="K15063">
        <v>54</v>
      </c>
      <c r="L15063" t="s">
        <v>15</v>
      </c>
    </row>
    <row r="15064" spans="1:12">
      <c r="A15064" t="e">
        <f t="shared" ca="1" si="135"/>
        <v>#NAME?</v>
      </c>
      <c r="B15064">
        <v>701</v>
      </c>
      <c r="C15064" t="s">
        <v>72</v>
      </c>
      <c r="D15064" s="1">
        <v>42516</v>
      </c>
      <c r="F15064">
        <v>4</v>
      </c>
      <c r="G15064">
        <v>49390</v>
      </c>
      <c r="H15064" t="s">
        <v>59</v>
      </c>
      <c r="J15064" t="s">
        <v>14</v>
      </c>
      <c r="K15064">
        <v>54</v>
      </c>
      <c r="L15064" t="s">
        <v>15</v>
      </c>
    </row>
    <row r="15065" spans="1:12">
      <c r="A15065" t="e">
        <f t="shared" ca="1" si="135"/>
        <v>#NAME?</v>
      </c>
      <c r="B15065">
        <v>701</v>
      </c>
      <c r="C15065" t="s">
        <v>72</v>
      </c>
      <c r="D15065" s="1">
        <v>42516</v>
      </c>
      <c r="F15065">
        <v>5</v>
      </c>
      <c r="G15065">
        <v>2889</v>
      </c>
      <c r="H15065" t="s">
        <v>595</v>
      </c>
      <c r="J15065" t="s">
        <v>14</v>
      </c>
      <c r="K15065">
        <v>54</v>
      </c>
      <c r="L15065" t="s">
        <v>15</v>
      </c>
    </row>
    <row r="15066" spans="1:12">
      <c r="A15066" t="e">
        <f t="shared" ca="1" si="135"/>
        <v>#NAME?</v>
      </c>
      <c r="B15066">
        <v>701</v>
      </c>
      <c r="C15066" t="s">
        <v>72</v>
      </c>
      <c r="D15066" s="1">
        <v>42802</v>
      </c>
      <c r="F15066">
        <v>5</v>
      </c>
      <c r="G15066">
        <v>2889</v>
      </c>
      <c r="H15066" t="s">
        <v>595</v>
      </c>
      <c r="J15066" t="s">
        <v>14</v>
      </c>
      <c r="K15066">
        <v>54</v>
      </c>
      <c r="L15066" t="s">
        <v>15</v>
      </c>
    </row>
    <row r="15067" spans="1:12">
      <c r="A15067" t="e">
        <f t="shared" ca="1" si="135"/>
        <v>#NAME?</v>
      </c>
      <c r="B15067">
        <v>701</v>
      </c>
      <c r="C15067" t="s">
        <v>72</v>
      </c>
      <c r="D15067" s="1">
        <v>42825</v>
      </c>
      <c r="F15067">
        <v>1</v>
      </c>
      <c r="G15067">
        <v>71940</v>
      </c>
      <c r="H15067" t="s">
        <v>135</v>
      </c>
      <c r="J15067" t="s">
        <v>14</v>
      </c>
      <c r="K15067">
        <v>55</v>
      </c>
      <c r="L15067" t="s">
        <v>15</v>
      </c>
    </row>
    <row r="15068" spans="1:12">
      <c r="A15068" t="e">
        <f ca="1">E00251429888621</f>
        <v>#NAME?</v>
      </c>
      <c r="B15068">
        <v>166</v>
      </c>
      <c r="C15068" t="s">
        <v>626</v>
      </c>
      <c r="D15068" s="1">
        <v>41023</v>
      </c>
      <c r="F15068">
        <v>1</v>
      </c>
      <c r="G15068">
        <v>81380</v>
      </c>
      <c r="H15068" t="s">
        <v>326</v>
      </c>
      <c r="J15068" t="s">
        <v>14</v>
      </c>
      <c r="K15068">
        <v>60</v>
      </c>
      <c r="L15068" t="s">
        <v>15</v>
      </c>
    </row>
    <row r="15069" spans="1:12">
      <c r="A15069" t="e">
        <f ca="1">E00251432302421</f>
        <v>#NAME?</v>
      </c>
      <c r="B15069">
        <v>1028</v>
      </c>
      <c r="C15069" t="s">
        <v>127</v>
      </c>
      <c r="D15069" s="1">
        <v>42099</v>
      </c>
      <c r="F15069">
        <v>1</v>
      </c>
      <c r="G15069">
        <v>49121</v>
      </c>
      <c r="H15069" t="s">
        <v>1197</v>
      </c>
      <c r="I15069" t="s">
        <v>127</v>
      </c>
      <c r="J15069" t="s">
        <v>57</v>
      </c>
      <c r="K15069">
        <v>57</v>
      </c>
      <c r="L15069" t="s">
        <v>15</v>
      </c>
    </row>
    <row r="15070" spans="1:12">
      <c r="A15070" t="e">
        <f ca="1">E00251430176021</f>
        <v>#NAME?</v>
      </c>
      <c r="B15070">
        <v>445</v>
      </c>
      <c r="C15070" t="s">
        <v>23</v>
      </c>
      <c r="D15070" s="1">
        <v>42664</v>
      </c>
      <c r="F15070">
        <v>1</v>
      </c>
      <c r="G15070">
        <v>4019</v>
      </c>
      <c r="H15070" t="s">
        <v>26</v>
      </c>
      <c r="J15070" t="s">
        <v>14</v>
      </c>
      <c r="K15070">
        <v>58</v>
      </c>
      <c r="L15070" t="s">
        <v>15</v>
      </c>
    </row>
    <row r="15071" spans="1:12">
      <c r="A15071" t="e">
        <f ca="1">E00251529210821</f>
        <v>#NAME?</v>
      </c>
      <c r="B15071">
        <v>193</v>
      </c>
      <c r="C15071" t="s">
        <v>247</v>
      </c>
      <c r="D15071" s="1">
        <v>42845</v>
      </c>
      <c r="F15071">
        <v>1</v>
      </c>
      <c r="G15071">
        <v>7175</v>
      </c>
      <c r="H15071" t="s">
        <v>689</v>
      </c>
      <c r="J15071" t="s">
        <v>14</v>
      </c>
      <c r="K15071">
        <v>54</v>
      </c>
      <c r="L15071" t="s">
        <v>15</v>
      </c>
    </row>
    <row r="15072" spans="1:12">
      <c r="A15072" t="e">
        <f ca="1">E00251429825621</f>
        <v>#NAME?</v>
      </c>
      <c r="B15072">
        <v>160</v>
      </c>
      <c r="C15072" t="s">
        <v>278</v>
      </c>
      <c r="D15072" s="1">
        <v>41565</v>
      </c>
      <c r="F15072">
        <v>1</v>
      </c>
      <c r="G15072">
        <v>71940</v>
      </c>
      <c r="H15072" t="s">
        <v>135</v>
      </c>
      <c r="J15072" t="s">
        <v>14</v>
      </c>
      <c r="K15072">
        <v>46</v>
      </c>
      <c r="L15072" t="s">
        <v>15</v>
      </c>
    </row>
    <row r="15073" spans="1:12">
      <c r="A15073" t="e">
        <f ca="1">E00251529543621</f>
        <v>#NAME?</v>
      </c>
      <c r="B15073">
        <v>166</v>
      </c>
      <c r="C15073" t="s">
        <v>626</v>
      </c>
      <c r="D15073" s="1">
        <v>41996</v>
      </c>
      <c r="F15073">
        <v>5</v>
      </c>
      <c r="G15073">
        <v>25000</v>
      </c>
      <c r="H15073" t="s">
        <v>178</v>
      </c>
      <c r="J15073" t="s">
        <v>14</v>
      </c>
      <c r="K15073">
        <v>51</v>
      </c>
      <c r="L15073" t="s">
        <v>15</v>
      </c>
    </row>
    <row r="15074" spans="1:12">
      <c r="A15074" t="e">
        <f ca="1">E00251716498121</f>
        <v>#NAME?</v>
      </c>
      <c r="B15074">
        <v>481</v>
      </c>
      <c r="C15074" t="s">
        <v>402</v>
      </c>
      <c r="D15074" s="1">
        <v>42846</v>
      </c>
      <c r="F15074">
        <v>2</v>
      </c>
      <c r="G15074">
        <v>2599</v>
      </c>
      <c r="H15074" t="s">
        <v>238</v>
      </c>
      <c r="J15074" t="s">
        <v>14</v>
      </c>
      <c r="K15074">
        <v>41</v>
      </c>
      <c r="L15074" t="s">
        <v>15</v>
      </c>
    </row>
    <row r="15075" spans="1:12">
      <c r="A15075" t="e">
        <f ca="1">E00251715553221</f>
        <v>#NAME?</v>
      </c>
      <c r="B15075">
        <v>48</v>
      </c>
      <c r="C15075" t="s">
        <v>249</v>
      </c>
      <c r="D15075" s="1">
        <v>42429</v>
      </c>
      <c r="F15075">
        <v>1</v>
      </c>
      <c r="G15075">
        <v>78900</v>
      </c>
      <c r="H15075" t="s">
        <v>79</v>
      </c>
      <c r="J15075" t="s">
        <v>14</v>
      </c>
      <c r="K15075">
        <v>45</v>
      </c>
      <c r="L15075" t="s">
        <v>22</v>
      </c>
    </row>
    <row r="15076" spans="1:12">
      <c r="A15076" t="e">
        <f ca="1">E00251617121621</f>
        <v>#NAME?</v>
      </c>
      <c r="B15076">
        <v>489</v>
      </c>
      <c r="C15076" t="s">
        <v>100</v>
      </c>
      <c r="D15076" s="1">
        <v>42762</v>
      </c>
      <c r="F15076">
        <v>1</v>
      </c>
      <c r="G15076">
        <v>3004</v>
      </c>
      <c r="H15076" t="s">
        <v>104</v>
      </c>
      <c r="J15076" t="s">
        <v>14</v>
      </c>
      <c r="K15076">
        <v>47</v>
      </c>
      <c r="L15076" t="s">
        <v>15</v>
      </c>
    </row>
    <row r="15077" spans="1:12">
      <c r="A15077" t="e">
        <f ca="1">E00251529210821</f>
        <v>#NAME?</v>
      </c>
      <c r="B15077">
        <v>193</v>
      </c>
      <c r="C15077" t="s">
        <v>247</v>
      </c>
      <c r="D15077" s="1">
        <v>42954</v>
      </c>
      <c r="F15077">
        <v>3</v>
      </c>
      <c r="G15077">
        <v>27800</v>
      </c>
      <c r="H15077" t="s">
        <v>145</v>
      </c>
      <c r="J15077" t="s">
        <v>14</v>
      </c>
      <c r="K15077">
        <v>55</v>
      </c>
      <c r="L15077" t="s">
        <v>15</v>
      </c>
    </row>
    <row r="15078" spans="1:12">
      <c r="A15078" t="e">
        <f ca="1">E00251529543621</f>
        <v>#NAME?</v>
      </c>
      <c r="B15078">
        <v>166</v>
      </c>
      <c r="C15078" t="s">
        <v>626</v>
      </c>
      <c r="D15078" s="1">
        <v>42608</v>
      </c>
      <c r="F15078">
        <v>2</v>
      </c>
      <c r="G15078">
        <v>4019</v>
      </c>
      <c r="H15078" t="s">
        <v>26</v>
      </c>
      <c r="J15078" t="s">
        <v>14</v>
      </c>
      <c r="K15078">
        <v>53</v>
      </c>
      <c r="L15078" t="s">
        <v>15</v>
      </c>
    </row>
    <row r="15079" spans="1:12">
      <c r="A15079" t="e">
        <f ca="1">E00251439730221</f>
        <v>#NAME?</v>
      </c>
      <c r="B15079">
        <v>290</v>
      </c>
      <c r="C15079" t="s">
        <v>449</v>
      </c>
      <c r="D15079" s="1">
        <v>41463</v>
      </c>
      <c r="F15079">
        <v>2</v>
      </c>
      <c r="G15079">
        <v>3899</v>
      </c>
      <c r="H15079" t="s">
        <v>264</v>
      </c>
      <c r="J15079" t="s">
        <v>14</v>
      </c>
      <c r="K15079">
        <v>49</v>
      </c>
      <c r="L15079" t="s">
        <v>15</v>
      </c>
    </row>
    <row r="15080" spans="1:12">
      <c r="A15080" t="e">
        <f ca="1">E00251439730221</f>
        <v>#NAME?</v>
      </c>
      <c r="B15080">
        <v>290</v>
      </c>
      <c r="C15080" t="s">
        <v>449</v>
      </c>
      <c r="D15080" s="1">
        <v>41486</v>
      </c>
      <c r="F15080">
        <v>2</v>
      </c>
      <c r="G15080">
        <v>3899</v>
      </c>
      <c r="H15080" t="s">
        <v>264</v>
      </c>
      <c r="J15080" t="s">
        <v>14</v>
      </c>
      <c r="K15080">
        <v>49</v>
      </c>
      <c r="L15080" t="s">
        <v>15</v>
      </c>
    </row>
    <row r="15081" spans="1:12">
      <c r="A15081" t="e">
        <f ca="1">E00251439730221</f>
        <v>#NAME?</v>
      </c>
      <c r="B15081">
        <v>290</v>
      </c>
      <c r="C15081" t="s">
        <v>449</v>
      </c>
      <c r="D15081" s="1">
        <v>41631</v>
      </c>
      <c r="F15081">
        <v>6</v>
      </c>
      <c r="G15081">
        <v>3051</v>
      </c>
      <c r="H15081" t="s">
        <v>13</v>
      </c>
      <c r="J15081" t="s">
        <v>14</v>
      </c>
      <c r="K15081">
        <v>50</v>
      </c>
      <c r="L15081" t="s">
        <v>15</v>
      </c>
    </row>
    <row r="15082" spans="1:12">
      <c r="A15082" t="e">
        <f ca="1">E00251439730221</f>
        <v>#NAME?</v>
      </c>
      <c r="B15082">
        <v>290</v>
      </c>
      <c r="C15082" t="s">
        <v>449</v>
      </c>
      <c r="D15082" s="1">
        <v>41941</v>
      </c>
      <c r="F15082">
        <v>6</v>
      </c>
      <c r="G15082">
        <v>78050</v>
      </c>
      <c r="H15082" t="s">
        <v>197</v>
      </c>
      <c r="J15082" t="s">
        <v>14</v>
      </c>
      <c r="K15082">
        <v>51</v>
      </c>
      <c r="L15082" t="s">
        <v>22</v>
      </c>
    </row>
    <row r="15083" spans="1:12">
      <c r="A15083" t="e">
        <f ca="1">E00251429332421</f>
        <v>#NAME?</v>
      </c>
      <c r="B15083">
        <v>1325</v>
      </c>
      <c r="C15083" t="s">
        <v>605</v>
      </c>
      <c r="D15083" s="1">
        <v>42160</v>
      </c>
      <c r="F15083">
        <v>1</v>
      </c>
      <c r="G15083">
        <v>8798</v>
      </c>
      <c r="H15083" t="s">
        <v>314</v>
      </c>
      <c r="J15083" t="s">
        <v>14</v>
      </c>
      <c r="K15083">
        <v>49</v>
      </c>
      <c r="L15083" t="s">
        <v>15</v>
      </c>
    </row>
    <row r="15084" spans="1:12">
      <c r="A15084" t="e">
        <f ca="1">E00251528624321</f>
        <v>#NAME?</v>
      </c>
      <c r="B15084">
        <v>291</v>
      </c>
      <c r="C15084" t="s">
        <v>160</v>
      </c>
      <c r="D15084" s="1">
        <v>42796</v>
      </c>
      <c r="F15084">
        <v>1</v>
      </c>
      <c r="G15084">
        <v>5569</v>
      </c>
      <c r="H15084" t="s">
        <v>218</v>
      </c>
      <c r="J15084" t="s">
        <v>14</v>
      </c>
      <c r="K15084">
        <v>51</v>
      </c>
      <c r="L15084" t="s">
        <v>15</v>
      </c>
    </row>
    <row r="15085" spans="1:12">
      <c r="A15085" t="e">
        <f ca="1">E00251439807421</f>
        <v>#NAME?</v>
      </c>
      <c r="B15085">
        <v>354</v>
      </c>
      <c r="C15085" t="s">
        <v>826</v>
      </c>
      <c r="D15085" s="1">
        <v>42450</v>
      </c>
      <c r="F15085">
        <v>1</v>
      </c>
      <c r="G15085">
        <v>4019</v>
      </c>
      <c r="H15085" t="s">
        <v>26</v>
      </c>
      <c r="J15085" t="s">
        <v>14</v>
      </c>
      <c r="K15085">
        <v>56</v>
      </c>
      <c r="L15085" t="s">
        <v>15</v>
      </c>
    </row>
    <row r="15086" spans="1:12">
      <c r="A15086" t="e">
        <f ca="1">E00251439807421</f>
        <v>#NAME?</v>
      </c>
      <c r="B15086">
        <v>354</v>
      </c>
      <c r="C15086" t="s">
        <v>826</v>
      </c>
      <c r="D15086" s="1">
        <v>42860</v>
      </c>
      <c r="F15086">
        <v>2</v>
      </c>
      <c r="G15086">
        <v>2729</v>
      </c>
      <c r="H15086" t="s">
        <v>115</v>
      </c>
      <c r="J15086" t="s">
        <v>14</v>
      </c>
      <c r="K15086">
        <v>57</v>
      </c>
      <c r="L15086" t="s">
        <v>15</v>
      </c>
    </row>
    <row r="15087" spans="1:12">
      <c r="A15087" t="e">
        <f ca="1">E00251514288421</f>
        <v>#NAME?</v>
      </c>
      <c r="B15087">
        <v>481</v>
      </c>
      <c r="C15087" t="s">
        <v>402</v>
      </c>
      <c r="D15087" s="1">
        <v>41968</v>
      </c>
      <c r="F15087">
        <v>3</v>
      </c>
      <c r="G15087">
        <v>7295</v>
      </c>
      <c r="H15087" t="s">
        <v>76</v>
      </c>
      <c r="J15087" t="s">
        <v>14</v>
      </c>
      <c r="K15087">
        <v>59</v>
      </c>
      <c r="L15087" t="s">
        <v>15</v>
      </c>
    </row>
    <row r="15088" spans="1:12">
      <c r="A15088" t="e">
        <f ca="1">E00251514288421</f>
        <v>#NAME?</v>
      </c>
      <c r="B15088">
        <v>481</v>
      </c>
      <c r="C15088" t="s">
        <v>402</v>
      </c>
      <c r="D15088" s="1">
        <v>41968</v>
      </c>
      <c r="F15088">
        <v>4</v>
      </c>
      <c r="G15088">
        <v>34600</v>
      </c>
      <c r="H15088" t="s">
        <v>578</v>
      </c>
      <c r="J15088" t="s">
        <v>14</v>
      </c>
      <c r="K15088">
        <v>59</v>
      </c>
      <c r="L15088" t="s">
        <v>15</v>
      </c>
    </row>
    <row r="15089" spans="1:12">
      <c r="A15089" t="e">
        <f ca="1">E00251514288421</f>
        <v>#NAME?</v>
      </c>
      <c r="B15089">
        <v>481</v>
      </c>
      <c r="C15089" t="s">
        <v>402</v>
      </c>
      <c r="D15089" s="1">
        <v>42251</v>
      </c>
      <c r="F15089">
        <v>4</v>
      </c>
      <c r="G15089">
        <v>7079</v>
      </c>
      <c r="H15089" t="s">
        <v>1105</v>
      </c>
      <c r="J15089" t="s">
        <v>14</v>
      </c>
      <c r="K15089">
        <v>59</v>
      </c>
      <c r="L15089" t="s">
        <v>15</v>
      </c>
    </row>
    <row r="15090" spans="1:12">
      <c r="A15090" t="e">
        <f ca="1">E00251514288421</f>
        <v>#NAME?</v>
      </c>
      <c r="B15090">
        <v>481</v>
      </c>
      <c r="C15090" t="s">
        <v>402</v>
      </c>
      <c r="D15090" s="1">
        <v>42514</v>
      </c>
      <c r="F15090">
        <v>6</v>
      </c>
      <c r="G15090">
        <v>7079</v>
      </c>
      <c r="H15090" t="s">
        <v>1105</v>
      </c>
      <c r="J15090" t="s">
        <v>14</v>
      </c>
      <c r="K15090">
        <v>60</v>
      </c>
      <c r="L15090" t="s">
        <v>15</v>
      </c>
    </row>
    <row r="15091" spans="1:12">
      <c r="A15091" t="e">
        <f ca="1">E00251514288421</f>
        <v>#NAME?</v>
      </c>
      <c r="B15091">
        <v>481</v>
      </c>
      <c r="C15091" t="s">
        <v>402</v>
      </c>
      <c r="D15091" s="1">
        <v>42709</v>
      </c>
      <c r="F15091">
        <v>4</v>
      </c>
      <c r="G15091">
        <v>84500</v>
      </c>
      <c r="H15091" t="s">
        <v>511</v>
      </c>
      <c r="J15091" t="s">
        <v>14</v>
      </c>
      <c r="K15091">
        <v>61</v>
      </c>
      <c r="L15091" t="s">
        <v>15</v>
      </c>
    </row>
    <row r="15092" spans="1:12">
      <c r="A15092" t="e">
        <f ca="1">E00251429810321</f>
        <v>#NAME?</v>
      </c>
      <c r="B15092">
        <v>151</v>
      </c>
      <c r="C15092" t="s">
        <v>381</v>
      </c>
      <c r="D15092" s="1">
        <v>41687</v>
      </c>
      <c r="F15092">
        <v>4</v>
      </c>
      <c r="G15092">
        <v>4019</v>
      </c>
      <c r="H15092" t="s">
        <v>26</v>
      </c>
      <c r="J15092" t="s">
        <v>14</v>
      </c>
      <c r="K15092">
        <v>58</v>
      </c>
      <c r="L15092" t="s">
        <v>15</v>
      </c>
    </row>
    <row r="15093" spans="1:12">
      <c r="A15093" t="e">
        <f ca="1">E00251413469721</f>
        <v>#NAME?</v>
      </c>
      <c r="B15093">
        <v>1929</v>
      </c>
      <c r="C15093" t="s">
        <v>195</v>
      </c>
      <c r="D15093" s="1">
        <v>41788</v>
      </c>
      <c r="F15093">
        <v>1</v>
      </c>
      <c r="G15093">
        <v>9599</v>
      </c>
      <c r="H15093" t="s">
        <v>430</v>
      </c>
      <c r="J15093" t="s">
        <v>14</v>
      </c>
      <c r="K15093">
        <v>65</v>
      </c>
      <c r="L15093" t="s">
        <v>15</v>
      </c>
    </row>
    <row r="15094" spans="1:12">
      <c r="A15094" t="e">
        <f ca="1">E00251413469721</f>
        <v>#NAME?</v>
      </c>
      <c r="B15094">
        <v>1929</v>
      </c>
      <c r="C15094" t="s">
        <v>195</v>
      </c>
      <c r="D15094" s="1">
        <v>42080</v>
      </c>
      <c r="F15094">
        <v>6</v>
      </c>
      <c r="G15094">
        <v>73390</v>
      </c>
      <c r="H15094" t="s">
        <v>66</v>
      </c>
      <c r="J15094" t="s">
        <v>14</v>
      </c>
      <c r="K15094">
        <v>66</v>
      </c>
      <c r="L15094" t="s">
        <v>15</v>
      </c>
    </row>
    <row r="15095" spans="1:12">
      <c r="A15095" t="e">
        <f ca="1">E00251413469721</f>
        <v>#NAME?</v>
      </c>
      <c r="B15095">
        <v>1929</v>
      </c>
      <c r="C15095" t="s">
        <v>195</v>
      </c>
      <c r="D15095" s="1">
        <v>42255</v>
      </c>
      <c r="F15095">
        <v>4</v>
      </c>
      <c r="G15095">
        <v>7295</v>
      </c>
      <c r="H15095" t="s">
        <v>76</v>
      </c>
      <c r="J15095" t="s">
        <v>14</v>
      </c>
      <c r="K15095">
        <v>66</v>
      </c>
      <c r="L15095" t="s">
        <v>15</v>
      </c>
    </row>
    <row r="15096" spans="1:12">
      <c r="A15096" t="e">
        <f ca="1">E00251430176021</f>
        <v>#NAME?</v>
      </c>
      <c r="B15096">
        <v>445</v>
      </c>
      <c r="C15096" t="s">
        <v>23</v>
      </c>
      <c r="D15096" s="1">
        <v>41437</v>
      </c>
      <c r="F15096">
        <v>2</v>
      </c>
      <c r="G15096">
        <v>78057</v>
      </c>
      <c r="H15096" t="s">
        <v>140</v>
      </c>
      <c r="J15096" t="s">
        <v>14</v>
      </c>
      <c r="K15096">
        <v>55</v>
      </c>
      <c r="L15096" t="s">
        <v>22</v>
      </c>
    </row>
    <row r="15097" spans="1:12">
      <c r="A15097" t="e">
        <f ca="1">E00251430176021</f>
        <v>#NAME?</v>
      </c>
      <c r="B15097">
        <v>445</v>
      </c>
      <c r="C15097" t="s">
        <v>23</v>
      </c>
      <c r="D15097" s="1">
        <v>41625</v>
      </c>
      <c r="F15097">
        <v>1</v>
      </c>
      <c r="G15097">
        <v>7840</v>
      </c>
      <c r="H15097" t="s">
        <v>55</v>
      </c>
      <c r="J15097" t="s">
        <v>14</v>
      </c>
      <c r="K15097">
        <v>56</v>
      </c>
      <c r="L15097" t="s">
        <v>22</v>
      </c>
    </row>
    <row r="15098" spans="1:12">
      <c r="A15098" t="e">
        <f ca="1">E00251430176021</f>
        <v>#NAME?</v>
      </c>
      <c r="B15098">
        <v>445</v>
      </c>
      <c r="C15098" t="s">
        <v>23</v>
      </c>
      <c r="D15098" s="1">
        <v>41683</v>
      </c>
      <c r="F15098">
        <v>3</v>
      </c>
      <c r="G15098">
        <v>496</v>
      </c>
      <c r="H15098" t="s">
        <v>190</v>
      </c>
      <c r="J15098" t="s">
        <v>14</v>
      </c>
      <c r="K15098">
        <v>56</v>
      </c>
      <c r="L15098" t="s">
        <v>15</v>
      </c>
    </row>
    <row r="15099" spans="1:12">
      <c r="A15099" t="e">
        <f ca="1">E00251429810321</f>
        <v>#NAME?</v>
      </c>
      <c r="B15099">
        <v>151</v>
      </c>
      <c r="C15099" t="s">
        <v>381</v>
      </c>
      <c r="D15099" s="1">
        <v>42278</v>
      </c>
      <c r="F15099">
        <v>3</v>
      </c>
      <c r="G15099">
        <v>4019</v>
      </c>
      <c r="H15099" t="s">
        <v>26</v>
      </c>
      <c r="J15099" t="s">
        <v>14</v>
      </c>
      <c r="K15099">
        <v>60</v>
      </c>
      <c r="L15099" t="s">
        <v>15</v>
      </c>
    </row>
    <row r="15100" spans="1:12">
      <c r="A15100" t="e">
        <f ca="1">E00251432302421</f>
        <v>#NAME?</v>
      </c>
      <c r="B15100">
        <v>497</v>
      </c>
      <c r="C15100" t="s">
        <v>141</v>
      </c>
      <c r="D15100" s="1">
        <v>42705</v>
      </c>
      <c r="F15100">
        <v>1</v>
      </c>
      <c r="G15100">
        <v>4919</v>
      </c>
      <c r="H15100" t="s">
        <v>801</v>
      </c>
      <c r="J15100" t="s">
        <v>14</v>
      </c>
      <c r="K15100">
        <v>58</v>
      </c>
      <c r="L15100" t="s">
        <v>15</v>
      </c>
    </row>
    <row r="15101" spans="1:12">
      <c r="A15101" t="e">
        <f ca="1">E00251430176021</f>
        <v>#NAME?</v>
      </c>
      <c r="B15101">
        <v>445</v>
      </c>
      <c r="C15101" t="s">
        <v>23</v>
      </c>
      <c r="D15101" s="1">
        <v>41074</v>
      </c>
      <c r="F15101">
        <v>1</v>
      </c>
      <c r="G15101">
        <v>72632</v>
      </c>
      <c r="H15101" t="s">
        <v>107</v>
      </c>
      <c r="J15101" t="s">
        <v>14</v>
      </c>
      <c r="K15101">
        <v>54</v>
      </c>
      <c r="L15101" t="s">
        <v>15</v>
      </c>
    </row>
    <row r="15102" spans="1:12">
      <c r="A15102" t="e">
        <f ca="1">E00251430176021</f>
        <v>#NAME?</v>
      </c>
      <c r="B15102">
        <v>445</v>
      </c>
      <c r="C15102" t="s">
        <v>23</v>
      </c>
      <c r="D15102" s="1">
        <v>42377</v>
      </c>
      <c r="F15102">
        <v>1</v>
      </c>
      <c r="G15102">
        <v>6809</v>
      </c>
      <c r="H15102" t="s">
        <v>790</v>
      </c>
      <c r="J15102" t="s">
        <v>14</v>
      </c>
      <c r="K15102">
        <v>58</v>
      </c>
      <c r="L15102" t="s">
        <v>15</v>
      </c>
    </row>
    <row r="15103" spans="1:12">
      <c r="A15103" t="e">
        <f ca="1">E00251529210821</f>
        <v>#NAME?</v>
      </c>
      <c r="B15103">
        <v>193</v>
      </c>
      <c r="C15103" t="s">
        <v>247</v>
      </c>
      <c r="D15103" s="1">
        <v>42167</v>
      </c>
      <c r="F15103">
        <v>1</v>
      </c>
      <c r="G15103">
        <v>3804</v>
      </c>
      <c r="H15103" t="s">
        <v>71</v>
      </c>
      <c r="J15103" t="s">
        <v>14</v>
      </c>
      <c r="K15103">
        <v>53</v>
      </c>
      <c r="L15103" t="s">
        <v>15</v>
      </c>
    </row>
    <row r="15104" spans="1:12">
      <c r="A15104" t="e">
        <f ca="1">E00251716475921</f>
        <v>#NAME?</v>
      </c>
      <c r="B15104">
        <v>7505</v>
      </c>
      <c r="C15104" t="s">
        <v>209</v>
      </c>
      <c r="D15104" s="1">
        <v>41877</v>
      </c>
      <c r="F15104">
        <v>1</v>
      </c>
      <c r="G15104">
        <v>72632</v>
      </c>
      <c r="H15104" t="s">
        <v>107</v>
      </c>
      <c r="J15104" t="s">
        <v>14</v>
      </c>
      <c r="K15104">
        <v>42</v>
      </c>
      <c r="L15104" t="s">
        <v>15</v>
      </c>
    </row>
    <row r="15105" spans="1:12">
      <c r="A15105" t="e">
        <f ca="1">E00251427592621</f>
        <v>#NAME?</v>
      </c>
      <c r="B15105">
        <v>10</v>
      </c>
      <c r="C15105" t="s">
        <v>18</v>
      </c>
      <c r="D15105" s="1">
        <v>41719</v>
      </c>
      <c r="F15105">
        <v>1</v>
      </c>
      <c r="G15105">
        <v>27800</v>
      </c>
      <c r="H15105" t="s">
        <v>145</v>
      </c>
      <c r="J15105" t="s">
        <v>14</v>
      </c>
      <c r="K15105">
        <v>44</v>
      </c>
      <c r="L15105" t="s">
        <v>15</v>
      </c>
    </row>
    <row r="15106" spans="1:12">
      <c r="A15106" t="e">
        <f ca="1">E00251528711021</f>
        <v>#NAME?</v>
      </c>
      <c r="B15106">
        <v>293</v>
      </c>
      <c r="C15106" t="s">
        <v>25</v>
      </c>
      <c r="D15106" s="1">
        <v>42884</v>
      </c>
      <c r="F15106">
        <v>1</v>
      </c>
      <c r="G15106">
        <v>3804</v>
      </c>
      <c r="H15106" t="s">
        <v>71</v>
      </c>
      <c r="J15106" t="s">
        <v>14</v>
      </c>
      <c r="K15106">
        <v>62</v>
      </c>
      <c r="L15106" t="s">
        <v>15</v>
      </c>
    </row>
    <row r="15107" spans="1:12">
      <c r="A15107" t="e">
        <f ca="1">E00251514252121</f>
        <v>#NAME?</v>
      </c>
      <c r="B15107">
        <v>451</v>
      </c>
      <c r="C15107" t="s">
        <v>102</v>
      </c>
      <c r="D15107" s="1">
        <v>41829</v>
      </c>
      <c r="F15107">
        <v>1</v>
      </c>
      <c r="G15107">
        <v>2331</v>
      </c>
      <c r="H15107" t="s">
        <v>1102</v>
      </c>
      <c r="J15107" t="s">
        <v>14</v>
      </c>
      <c r="K15107">
        <v>46</v>
      </c>
      <c r="L15107" t="s">
        <v>15</v>
      </c>
    </row>
    <row r="15108" spans="1:12">
      <c r="A15108" t="e">
        <f ca="1">E00251514252121</f>
        <v>#NAME?</v>
      </c>
      <c r="B15108">
        <v>6046</v>
      </c>
      <c r="C15108" t="s">
        <v>98</v>
      </c>
      <c r="D15108" s="1">
        <v>41649</v>
      </c>
      <c r="E15108">
        <v>0</v>
      </c>
      <c r="F15108">
        <v>1</v>
      </c>
      <c r="G15108">
        <v>2331</v>
      </c>
      <c r="H15108" t="s">
        <v>1102</v>
      </c>
      <c r="J15108" t="s">
        <v>34</v>
      </c>
      <c r="K15108">
        <v>46</v>
      </c>
      <c r="L15108" t="s">
        <v>15</v>
      </c>
    </row>
    <row r="15109" spans="1:12">
      <c r="A15109" t="e">
        <f ca="1">E00251430237821</f>
        <v>#NAME?</v>
      </c>
      <c r="B15109">
        <v>276</v>
      </c>
      <c r="C15109" t="s">
        <v>122</v>
      </c>
      <c r="D15109" s="1">
        <v>40942</v>
      </c>
      <c r="F15109">
        <v>1</v>
      </c>
      <c r="G15109">
        <v>7291</v>
      </c>
      <c r="H15109" t="s">
        <v>163</v>
      </c>
      <c r="J15109" t="s">
        <v>14</v>
      </c>
      <c r="K15109">
        <v>47</v>
      </c>
      <c r="L15109" t="s">
        <v>15</v>
      </c>
    </row>
    <row r="15110" spans="1:12">
      <c r="A15110" t="e">
        <f ca="1">E00251432302421</f>
        <v>#NAME?</v>
      </c>
      <c r="B15110">
        <v>497</v>
      </c>
      <c r="C15110" t="s">
        <v>141</v>
      </c>
      <c r="D15110" s="1">
        <v>42573</v>
      </c>
      <c r="F15110">
        <v>3</v>
      </c>
      <c r="G15110">
        <v>496</v>
      </c>
      <c r="H15110" t="s">
        <v>190</v>
      </c>
      <c r="J15110" t="s">
        <v>14</v>
      </c>
      <c r="K15110">
        <v>58</v>
      </c>
      <c r="L15110" t="s">
        <v>15</v>
      </c>
    </row>
    <row r="15111" spans="1:12">
      <c r="A15111" t="e">
        <f ca="1">E00251432302421</f>
        <v>#NAME?</v>
      </c>
      <c r="B15111">
        <v>1028</v>
      </c>
      <c r="C15111" t="s">
        <v>127</v>
      </c>
      <c r="D15111" s="1">
        <v>42204</v>
      </c>
      <c r="F15111">
        <v>1</v>
      </c>
      <c r="G15111">
        <v>49121</v>
      </c>
      <c r="H15111" t="s">
        <v>1197</v>
      </c>
      <c r="I15111" t="s">
        <v>127</v>
      </c>
      <c r="J15111" t="s">
        <v>57</v>
      </c>
      <c r="K15111">
        <v>57</v>
      </c>
      <c r="L15111" t="s">
        <v>15</v>
      </c>
    </row>
    <row r="15112" spans="1:12">
      <c r="A15112" t="e">
        <f ca="1">E00251430176021</f>
        <v>#NAME?</v>
      </c>
      <c r="B15112">
        <v>445</v>
      </c>
      <c r="C15112" t="s">
        <v>23</v>
      </c>
      <c r="D15112" s="1">
        <v>42044</v>
      </c>
      <c r="F15112">
        <v>2</v>
      </c>
      <c r="G15112">
        <v>496</v>
      </c>
      <c r="H15112" t="s">
        <v>190</v>
      </c>
      <c r="J15112" t="s">
        <v>14</v>
      </c>
      <c r="K15112">
        <v>57</v>
      </c>
      <c r="L15112" t="s">
        <v>15</v>
      </c>
    </row>
    <row r="15113" spans="1:12">
      <c r="A15113" t="e">
        <f ca="1">E00251430176021</f>
        <v>#NAME?</v>
      </c>
      <c r="B15113">
        <v>833</v>
      </c>
      <c r="C15113" t="s">
        <v>1004</v>
      </c>
      <c r="D15113" s="1">
        <v>42368</v>
      </c>
      <c r="F15113">
        <v>1</v>
      </c>
      <c r="G15113">
        <v>682</v>
      </c>
      <c r="H15113" t="s">
        <v>1379</v>
      </c>
      <c r="I15113" t="s">
        <v>56</v>
      </c>
      <c r="J15113" t="s">
        <v>57</v>
      </c>
      <c r="K15113">
        <v>58</v>
      </c>
      <c r="L15113" t="s">
        <v>15</v>
      </c>
    </row>
    <row r="15114" spans="1:12">
      <c r="A15114" t="e">
        <f ca="1">E00251715048221</f>
        <v>#NAME?</v>
      </c>
      <c r="B15114">
        <v>65</v>
      </c>
      <c r="C15114" t="s">
        <v>713</v>
      </c>
      <c r="D15114" s="1">
        <v>42815</v>
      </c>
      <c r="F15114">
        <v>3</v>
      </c>
      <c r="G15114">
        <v>2448</v>
      </c>
      <c r="H15114" t="s">
        <v>19</v>
      </c>
      <c r="J15114" t="s">
        <v>14</v>
      </c>
      <c r="K15114">
        <v>48</v>
      </c>
      <c r="L15114" t="s">
        <v>15</v>
      </c>
    </row>
    <row r="15115" spans="1:12">
      <c r="A15115" t="e">
        <f ca="1">E00251432303521</f>
        <v>#NAME?</v>
      </c>
      <c r="B15115">
        <v>473</v>
      </c>
      <c r="C15115" t="s">
        <v>669</v>
      </c>
      <c r="D15115" s="1">
        <v>42055</v>
      </c>
      <c r="F15115">
        <v>2</v>
      </c>
      <c r="G15115">
        <v>30000</v>
      </c>
      <c r="H15115" t="s">
        <v>144</v>
      </c>
      <c r="J15115" t="s">
        <v>14</v>
      </c>
      <c r="K15115">
        <v>61</v>
      </c>
      <c r="L15115" t="s">
        <v>15</v>
      </c>
    </row>
    <row r="15116" spans="1:12">
      <c r="A15116" t="e">
        <f ca="1">E00251432303521</f>
        <v>#NAME?</v>
      </c>
      <c r="B15116">
        <v>696</v>
      </c>
      <c r="C15116" t="s">
        <v>913</v>
      </c>
      <c r="D15116" s="1">
        <v>42298</v>
      </c>
      <c r="F15116">
        <v>1</v>
      </c>
      <c r="G15116">
        <v>1270</v>
      </c>
      <c r="H15116" t="s">
        <v>1380</v>
      </c>
      <c r="J15116" t="s">
        <v>14</v>
      </c>
      <c r="K15116">
        <v>62</v>
      </c>
      <c r="L15116" t="s">
        <v>15</v>
      </c>
    </row>
    <row r="15117" spans="1:12">
      <c r="A15117" t="e">
        <f ca="1">E00251428426921</f>
        <v>#NAME?</v>
      </c>
      <c r="B15117">
        <v>51</v>
      </c>
      <c r="C15117" t="s">
        <v>372</v>
      </c>
      <c r="D15117" s="1">
        <v>40983</v>
      </c>
      <c r="F15117">
        <v>1</v>
      </c>
      <c r="G15117">
        <v>4549</v>
      </c>
      <c r="H15117" t="s">
        <v>69</v>
      </c>
      <c r="J15117" t="s">
        <v>14</v>
      </c>
      <c r="K15117">
        <v>55</v>
      </c>
      <c r="L15117" t="s">
        <v>15</v>
      </c>
    </row>
    <row r="15118" spans="1:12">
      <c r="A15118" t="e">
        <f ca="1">E00251716576321</f>
        <v>#NAME?</v>
      </c>
      <c r="B15118">
        <v>494</v>
      </c>
      <c r="C15118" t="s">
        <v>63</v>
      </c>
      <c r="D15118" s="1">
        <v>41673</v>
      </c>
      <c r="F15118">
        <v>1</v>
      </c>
      <c r="G15118">
        <v>4660</v>
      </c>
      <c r="H15118" t="s">
        <v>215</v>
      </c>
      <c r="J15118" t="s">
        <v>14</v>
      </c>
      <c r="K15118">
        <v>61</v>
      </c>
      <c r="L15118" t="s">
        <v>15</v>
      </c>
    </row>
    <row r="15119" spans="1:12">
      <c r="A15119" t="e">
        <f ca="1">E00251715779021</f>
        <v>#NAME?</v>
      </c>
      <c r="B15119">
        <v>500</v>
      </c>
      <c r="C15119" t="s">
        <v>161</v>
      </c>
      <c r="D15119" s="1">
        <v>41864</v>
      </c>
      <c r="F15119">
        <v>3</v>
      </c>
      <c r="G15119">
        <v>56210</v>
      </c>
      <c r="H15119" t="s">
        <v>212</v>
      </c>
      <c r="J15119" t="s">
        <v>14</v>
      </c>
      <c r="K15119">
        <v>61</v>
      </c>
      <c r="L15119" t="s">
        <v>15</v>
      </c>
    </row>
    <row r="15120" spans="1:12">
      <c r="A15120" t="e">
        <f ca="1">E00251715779021</f>
        <v>#NAME?</v>
      </c>
      <c r="B15120">
        <v>500</v>
      </c>
      <c r="C15120" t="s">
        <v>161</v>
      </c>
      <c r="D15120" s="1">
        <v>42186</v>
      </c>
      <c r="F15120">
        <v>1</v>
      </c>
      <c r="G15120">
        <v>49390</v>
      </c>
      <c r="H15120" t="s">
        <v>59</v>
      </c>
      <c r="J15120" t="s">
        <v>14</v>
      </c>
      <c r="K15120">
        <v>62</v>
      </c>
      <c r="L15120" t="s">
        <v>15</v>
      </c>
    </row>
    <row r="15121" spans="1:12">
      <c r="A15121" t="e">
        <f ca="1">E00251715779021</f>
        <v>#NAME?</v>
      </c>
      <c r="B15121">
        <v>500</v>
      </c>
      <c r="C15121" t="s">
        <v>161</v>
      </c>
      <c r="D15121" s="1">
        <v>42444</v>
      </c>
      <c r="F15121">
        <v>1</v>
      </c>
      <c r="G15121">
        <v>49390</v>
      </c>
      <c r="H15121" t="s">
        <v>59</v>
      </c>
      <c r="J15121" t="s">
        <v>14</v>
      </c>
      <c r="K15121">
        <v>63</v>
      </c>
      <c r="L15121" t="s">
        <v>15</v>
      </c>
    </row>
    <row r="15122" spans="1:12">
      <c r="A15122" t="e">
        <f ca="1">E00251715779021</f>
        <v>#NAME?</v>
      </c>
      <c r="B15122">
        <v>500</v>
      </c>
      <c r="C15122" t="s">
        <v>161</v>
      </c>
      <c r="D15122" s="1">
        <v>42571</v>
      </c>
      <c r="F15122">
        <v>2</v>
      </c>
      <c r="G15122">
        <v>49390</v>
      </c>
      <c r="H15122" t="s">
        <v>59</v>
      </c>
      <c r="J15122" t="s">
        <v>14</v>
      </c>
      <c r="K15122">
        <v>63</v>
      </c>
      <c r="L15122" t="s">
        <v>15</v>
      </c>
    </row>
    <row r="15123" spans="1:12">
      <c r="A15123" t="e">
        <f ca="1">E00251617721821</f>
        <v>#NAME?</v>
      </c>
      <c r="B15123">
        <v>184</v>
      </c>
      <c r="C15123" t="s">
        <v>290</v>
      </c>
      <c r="D15123" s="1">
        <v>41309</v>
      </c>
      <c r="F15123">
        <v>1</v>
      </c>
      <c r="G15123">
        <v>9492</v>
      </c>
      <c r="H15123" t="s">
        <v>317</v>
      </c>
      <c r="J15123" t="s">
        <v>14</v>
      </c>
      <c r="K15123">
        <v>39</v>
      </c>
      <c r="L15123" t="s">
        <v>15</v>
      </c>
    </row>
    <row r="15124" spans="1:12">
      <c r="A15124" t="e">
        <f ca="1">E00251617721821</f>
        <v>#NAME?</v>
      </c>
      <c r="B15124">
        <v>184</v>
      </c>
      <c r="C15124" t="s">
        <v>290</v>
      </c>
      <c r="D15124" s="1">
        <v>42025</v>
      </c>
      <c r="F15124">
        <v>2</v>
      </c>
      <c r="G15124">
        <v>4019</v>
      </c>
      <c r="H15124" t="s">
        <v>26</v>
      </c>
      <c r="J15124" t="s">
        <v>14</v>
      </c>
      <c r="K15124">
        <v>41</v>
      </c>
      <c r="L15124" t="s">
        <v>15</v>
      </c>
    </row>
    <row r="15125" spans="1:12">
      <c r="A15125" t="e">
        <f ca="1">E00251514762521</f>
        <v>#NAME?</v>
      </c>
      <c r="B15125">
        <v>6046</v>
      </c>
      <c r="C15125" t="s">
        <v>98</v>
      </c>
      <c r="D15125" s="1">
        <v>41280</v>
      </c>
      <c r="E15125">
        <v>0</v>
      </c>
      <c r="F15125">
        <v>2</v>
      </c>
      <c r="G15125">
        <v>3051</v>
      </c>
      <c r="H15125" t="s">
        <v>13</v>
      </c>
      <c r="J15125" t="s">
        <v>34</v>
      </c>
      <c r="K15125">
        <v>45</v>
      </c>
      <c r="L15125" t="s">
        <v>15</v>
      </c>
    </row>
    <row r="15126" spans="1:12">
      <c r="A15126" t="e">
        <f t="shared" ref="A15126:A15131" ca="1" si="136">E00251617620421</f>
        <v>#NAME?</v>
      </c>
      <c r="B15126">
        <v>481</v>
      </c>
      <c r="C15126" t="s">
        <v>402</v>
      </c>
      <c r="D15126" s="1">
        <v>42032</v>
      </c>
      <c r="F15126">
        <v>5</v>
      </c>
      <c r="G15126">
        <v>7299</v>
      </c>
      <c r="H15126" t="s">
        <v>250</v>
      </c>
      <c r="J15126" t="s">
        <v>14</v>
      </c>
      <c r="K15126">
        <v>52</v>
      </c>
      <c r="L15126" t="s">
        <v>15</v>
      </c>
    </row>
    <row r="15127" spans="1:12">
      <c r="A15127" t="e">
        <f t="shared" ca="1" si="136"/>
        <v>#NAME?</v>
      </c>
      <c r="B15127">
        <v>485</v>
      </c>
      <c r="C15127" t="s">
        <v>241</v>
      </c>
      <c r="D15127" s="1">
        <v>41213</v>
      </c>
      <c r="F15127">
        <v>4</v>
      </c>
      <c r="G15127">
        <v>30000</v>
      </c>
      <c r="H15127" t="s">
        <v>144</v>
      </c>
      <c r="J15127" t="s">
        <v>14</v>
      </c>
      <c r="K15127">
        <v>50</v>
      </c>
      <c r="L15127" t="s">
        <v>15</v>
      </c>
    </row>
    <row r="15128" spans="1:12">
      <c r="A15128" t="e">
        <f t="shared" ca="1" si="136"/>
        <v>#NAME?</v>
      </c>
      <c r="B15128">
        <v>485</v>
      </c>
      <c r="C15128" t="s">
        <v>241</v>
      </c>
      <c r="D15128" s="1">
        <v>41267</v>
      </c>
      <c r="F15128">
        <v>4</v>
      </c>
      <c r="G15128">
        <v>3051</v>
      </c>
      <c r="H15128" t="s">
        <v>13</v>
      </c>
      <c r="J15128" t="s">
        <v>14</v>
      </c>
      <c r="K15128">
        <v>50</v>
      </c>
      <c r="L15128" t="s">
        <v>15</v>
      </c>
    </row>
    <row r="15129" spans="1:12">
      <c r="A15129" t="e">
        <f t="shared" ca="1" si="136"/>
        <v>#NAME?</v>
      </c>
      <c r="B15129">
        <v>485</v>
      </c>
      <c r="C15129" t="s">
        <v>241</v>
      </c>
      <c r="D15129" s="1">
        <v>41544</v>
      </c>
      <c r="F15129">
        <v>2</v>
      </c>
      <c r="G15129">
        <v>7869</v>
      </c>
      <c r="H15129" t="s">
        <v>470</v>
      </c>
      <c r="J15129" t="s">
        <v>14</v>
      </c>
      <c r="K15129">
        <v>51</v>
      </c>
      <c r="L15129" t="s">
        <v>22</v>
      </c>
    </row>
    <row r="15130" spans="1:12">
      <c r="A15130" t="e">
        <f t="shared" ca="1" si="136"/>
        <v>#NAME?</v>
      </c>
      <c r="B15130">
        <v>485</v>
      </c>
      <c r="C15130" t="s">
        <v>241</v>
      </c>
      <c r="D15130" s="1">
        <v>42012</v>
      </c>
      <c r="F15130">
        <v>2</v>
      </c>
      <c r="G15130">
        <v>7962</v>
      </c>
      <c r="H15130" t="s">
        <v>111</v>
      </c>
      <c r="J15130" t="s">
        <v>14</v>
      </c>
      <c r="K15130">
        <v>52</v>
      </c>
      <c r="L15130" t="s">
        <v>22</v>
      </c>
    </row>
    <row r="15131" spans="1:12">
      <c r="A15131" t="e">
        <f t="shared" ca="1" si="136"/>
        <v>#NAME?</v>
      </c>
      <c r="B15131">
        <v>485</v>
      </c>
      <c r="C15131" t="s">
        <v>241</v>
      </c>
      <c r="D15131" s="1">
        <v>42513</v>
      </c>
      <c r="F15131">
        <v>1</v>
      </c>
      <c r="G15131">
        <v>7299</v>
      </c>
      <c r="H15131" t="s">
        <v>250</v>
      </c>
      <c r="J15131" t="s">
        <v>14</v>
      </c>
      <c r="K15131">
        <v>54</v>
      </c>
      <c r="L15131" t="s">
        <v>15</v>
      </c>
    </row>
    <row r="15132" spans="1:12">
      <c r="A15132" t="e">
        <f ca="1">E00251430058721</f>
        <v>#NAME?</v>
      </c>
      <c r="B15132">
        <v>456</v>
      </c>
      <c r="C15132" t="s">
        <v>518</v>
      </c>
      <c r="D15132" s="1">
        <v>42478</v>
      </c>
      <c r="F15132">
        <v>1</v>
      </c>
      <c r="G15132">
        <v>7175</v>
      </c>
      <c r="H15132" t="s">
        <v>689</v>
      </c>
      <c r="J15132" t="s">
        <v>14</v>
      </c>
      <c r="K15132">
        <v>51</v>
      </c>
      <c r="L15132" t="s">
        <v>15</v>
      </c>
    </row>
    <row r="15133" spans="1:12">
      <c r="A15133" t="e">
        <f ca="1">E00251613874121</f>
        <v>#NAME?</v>
      </c>
      <c r="B15133">
        <v>148</v>
      </c>
      <c r="C15133" t="s">
        <v>318</v>
      </c>
      <c r="D15133" s="1">
        <v>40936</v>
      </c>
      <c r="E15133">
        <v>3</v>
      </c>
      <c r="F15133">
        <v>2</v>
      </c>
      <c r="G15133">
        <v>4550</v>
      </c>
      <c r="H15133" t="s">
        <v>597</v>
      </c>
      <c r="J15133" t="s">
        <v>34</v>
      </c>
      <c r="K15133">
        <v>45</v>
      </c>
      <c r="L15133" t="s">
        <v>15</v>
      </c>
    </row>
    <row r="15134" spans="1:12">
      <c r="A15134" t="e">
        <f ca="1">E00251617620421</f>
        <v>#NAME?</v>
      </c>
      <c r="B15134">
        <v>485</v>
      </c>
      <c r="C15134" t="s">
        <v>241</v>
      </c>
      <c r="D15134" s="1">
        <v>43097</v>
      </c>
      <c r="F15134">
        <v>4</v>
      </c>
      <c r="G15134">
        <v>2169</v>
      </c>
      <c r="H15134" t="s">
        <v>40</v>
      </c>
      <c r="J15134" t="s">
        <v>14</v>
      </c>
      <c r="K15134">
        <v>55</v>
      </c>
      <c r="L15134" t="s">
        <v>15</v>
      </c>
    </row>
    <row r="15135" spans="1:12">
      <c r="A15135" t="e">
        <f ca="1">E00251429795121</f>
        <v>#NAME?</v>
      </c>
      <c r="B15135">
        <v>154</v>
      </c>
      <c r="C15135" t="s">
        <v>533</v>
      </c>
      <c r="D15135" s="1">
        <v>41611</v>
      </c>
      <c r="F15135">
        <v>2</v>
      </c>
      <c r="G15135">
        <v>2729</v>
      </c>
      <c r="H15135" t="s">
        <v>115</v>
      </c>
      <c r="J15135" t="s">
        <v>14</v>
      </c>
      <c r="K15135">
        <v>45</v>
      </c>
      <c r="L15135" t="s">
        <v>15</v>
      </c>
    </row>
    <row r="15136" spans="1:12">
      <c r="A15136" t="e">
        <f ca="1">E00251529281021</f>
        <v>#NAME?</v>
      </c>
      <c r="B15136">
        <v>191</v>
      </c>
      <c r="C15136" t="s">
        <v>320</v>
      </c>
      <c r="D15136" s="1">
        <v>42080</v>
      </c>
      <c r="F15136">
        <v>2</v>
      </c>
      <c r="G15136">
        <v>38830</v>
      </c>
      <c r="H15136" t="s">
        <v>847</v>
      </c>
      <c r="J15136" t="s">
        <v>14</v>
      </c>
      <c r="K15136">
        <v>47</v>
      </c>
      <c r="L15136" t="s">
        <v>15</v>
      </c>
    </row>
    <row r="15137" spans="1:12">
      <c r="A15137" t="e">
        <f ca="1">E00251428426921</f>
        <v>#NAME?</v>
      </c>
      <c r="B15137">
        <v>51</v>
      </c>
      <c r="C15137" t="s">
        <v>372</v>
      </c>
      <c r="D15137" s="1">
        <v>42957</v>
      </c>
      <c r="F15137">
        <v>3</v>
      </c>
      <c r="G15137">
        <v>72703</v>
      </c>
      <c r="H15137" t="s">
        <v>237</v>
      </c>
      <c r="J15137" t="s">
        <v>14</v>
      </c>
      <c r="K15137">
        <v>61</v>
      </c>
      <c r="L15137" t="s">
        <v>15</v>
      </c>
    </row>
    <row r="15138" spans="1:12">
      <c r="A15138" t="e">
        <f ca="1">E00251524987321</f>
        <v>#NAME?</v>
      </c>
      <c r="B15138">
        <v>438</v>
      </c>
      <c r="C15138" t="s">
        <v>474</v>
      </c>
      <c r="D15138" s="1">
        <v>41513</v>
      </c>
      <c r="F15138">
        <v>2</v>
      </c>
      <c r="G15138">
        <v>3540</v>
      </c>
      <c r="H15138" t="s">
        <v>436</v>
      </c>
      <c r="J15138" t="s">
        <v>14</v>
      </c>
      <c r="K15138">
        <v>54</v>
      </c>
      <c r="L15138" t="s">
        <v>15</v>
      </c>
    </row>
    <row r="15139" spans="1:12">
      <c r="A15139" t="e">
        <f ca="1">E00251524987321</f>
        <v>#NAME?</v>
      </c>
      <c r="B15139">
        <v>438</v>
      </c>
      <c r="C15139" t="s">
        <v>474</v>
      </c>
      <c r="D15139" s="1">
        <v>41618</v>
      </c>
      <c r="F15139">
        <v>1</v>
      </c>
      <c r="G15139">
        <v>7292</v>
      </c>
      <c r="H15139" t="s">
        <v>189</v>
      </c>
      <c r="J15139" t="s">
        <v>14</v>
      </c>
      <c r="K15139">
        <v>54</v>
      </c>
      <c r="L15139" t="s">
        <v>15</v>
      </c>
    </row>
    <row r="15140" spans="1:12">
      <c r="A15140" t="e">
        <f ca="1">E00251524987321</f>
        <v>#NAME?</v>
      </c>
      <c r="B15140">
        <v>438</v>
      </c>
      <c r="C15140" t="s">
        <v>474</v>
      </c>
      <c r="D15140" s="1">
        <v>41996</v>
      </c>
      <c r="F15140">
        <v>1</v>
      </c>
      <c r="G15140">
        <v>3540</v>
      </c>
      <c r="H15140" t="s">
        <v>436</v>
      </c>
      <c r="J15140" t="s">
        <v>14</v>
      </c>
      <c r="K15140">
        <v>55</v>
      </c>
      <c r="L15140" t="s">
        <v>15</v>
      </c>
    </row>
    <row r="15141" spans="1:12">
      <c r="A15141" t="e">
        <f ca="1">E00251417997521</f>
        <v>#NAME?</v>
      </c>
      <c r="B15141">
        <v>66</v>
      </c>
      <c r="C15141" t="s">
        <v>134</v>
      </c>
      <c r="D15141" s="1">
        <v>42723</v>
      </c>
      <c r="F15141">
        <v>2</v>
      </c>
      <c r="G15141">
        <v>27800</v>
      </c>
      <c r="H15141" t="s">
        <v>145</v>
      </c>
      <c r="J15141" t="s">
        <v>14</v>
      </c>
      <c r="K15141">
        <v>42</v>
      </c>
      <c r="L15141" t="s">
        <v>15</v>
      </c>
    </row>
    <row r="15142" spans="1:12">
      <c r="A15142" t="e">
        <f ca="1">E00251716516021</f>
        <v>#NAME?</v>
      </c>
      <c r="B15142">
        <v>490</v>
      </c>
      <c r="C15142" t="s">
        <v>158</v>
      </c>
      <c r="D15142" s="1">
        <v>41233</v>
      </c>
      <c r="F15142">
        <v>1</v>
      </c>
      <c r="G15142">
        <v>7286</v>
      </c>
      <c r="H15142" t="s">
        <v>1030</v>
      </c>
      <c r="J15142" t="s">
        <v>14</v>
      </c>
      <c r="K15142">
        <v>49</v>
      </c>
      <c r="L15142" t="s">
        <v>15</v>
      </c>
    </row>
    <row r="15143" spans="1:12">
      <c r="A15143" t="e">
        <f ca="1">E00251615167221</f>
        <v>#NAME?</v>
      </c>
      <c r="B15143">
        <v>1929</v>
      </c>
      <c r="C15143" t="s">
        <v>195</v>
      </c>
      <c r="D15143" s="1">
        <v>42445</v>
      </c>
      <c r="F15143">
        <v>4</v>
      </c>
      <c r="G15143">
        <v>4549</v>
      </c>
      <c r="H15143" t="s">
        <v>69</v>
      </c>
      <c r="J15143" t="s">
        <v>14</v>
      </c>
      <c r="K15143">
        <v>51</v>
      </c>
      <c r="L15143" t="s">
        <v>15</v>
      </c>
    </row>
    <row r="15144" spans="1:12">
      <c r="A15144" t="e">
        <f ca="1">E00251615167221</f>
        <v>#NAME?</v>
      </c>
      <c r="B15144">
        <v>1929</v>
      </c>
      <c r="C15144" t="s">
        <v>195</v>
      </c>
      <c r="D15144" s="1">
        <v>42788</v>
      </c>
      <c r="F15144">
        <v>3</v>
      </c>
      <c r="G15144">
        <v>2724</v>
      </c>
      <c r="H15144" t="s">
        <v>73</v>
      </c>
      <c r="J15144" t="s">
        <v>14</v>
      </c>
      <c r="K15144">
        <v>52</v>
      </c>
      <c r="L15144" t="s">
        <v>15</v>
      </c>
    </row>
    <row r="15145" spans="1:12">
      <c r="A15145" t="e">
        <f ca="1">E00251513369121</f>
        <v>#NAME?</v>
      </c>
      <c r="B15145">
        <v>460</v>
      </c>
      <c r="C15145" t="s">
        <v>711</v>
      </c>
      <c r="D15145" s="1">
        <v>41953</v>
      </c>
      <c r="F15145">
        <v>2</v>
      </c>
      <c r="G15145">
        <v>4549</v>
      </c>
      <c r="H15145" t="s">
        <v>69</v>
      </c>
      <c r="J15145" t="s">
        <v>14</v>
      </c>
      <c r="K15145">
        <v>54</v>
      </c>
      <c r="L15145" t="s">
        <v>15</v>
      </c>
    </row>
    <row r="15146" spans="1:12">
      <c r="A15146" t="e">
        <f ca="1">E00251513010121</f>
        <v>#NAME?</v>
      </c>
      <c r="B15146">
        <v>446</v>
      </c>
      <c r="C15146" t="s">
        <v>94</v>
      </c>
      <c r="D15146" s="1">
        <v>43021</v>
      </c>
      <c r="F15146">
        <v>1</v>
      </c>
      <c r="G15146">
        <v>4659</v>
      </c>
      <c r="H15146" t="s">
        <v>47</v>
      </c>
      <c r="J15146" t="s">
        <v>14</v>
      </c>
      <c r="K15146">
        <v>46</v>
      </c>
      <c r="L15146" t="s">
        <v>15</v>
      </c>
    </row>
    <row r="15147" spans="1:12">
      <c r="A15147" t="e">
        <f ca="1">E00251510813021</f>
        <v>#NAME?</v>
      </c>
      <c r="B15147">
        <v>105</v>
      </c>
      <c r="C15147" t="s">
        <v>682</v>
      </c>
      <c r="D15147" s="1">
        <v>43081</v>
      </c>
      <c r="F15147">
        <v>1</v>
      </c>
      <c r="G15147">
        <v>7806</v>
      </c>
      <c r="H15147" t="s">
        <v>184</v>
      </c>
      <c r="J15147" t="s">
        <v>14</v>
      </c>
      <c r="K15147">
        <v>49</v>
      </c>
      <c r="L15147" t="s">
        <v>22</v>
      </c>
    </row>
    <row r="15148" spans="1:12">
      <c r="A15148" t="e">
        <f ca="1">E00251715544321</f>
        <v>#NAME?</v>
      </c>
      <c r="B15148">
        <v>1328</v>
      </c>
      <c r="C15148" t="s">
        <v>697</v>
      </c>
      <c r="D15148" s="1">
        <v>42997</v>
      </c>
      <c r="F15148">
        <v>6</v>
      </c>
      <c r="G15148">
        <v>4770</v>
      </c>
      <c r="H15148" t="s">
        <v>1381</v>
      </c>
      <c r="J15148" t="s">
        <v>14</v>
      </c>
      <c r="K15148">
        <v>46</v>
      </c>
      <c r="L15148" t="s">
        <v>15</v>
      </c>
    </row>
    <row r="15149" spans="1:12">
      <c r="A15149" t="e">
        <f ca="1">E00251439868821</f>
        <v>#NAME?</v>
      </c>
      <c r="B15149">
        <v>489</v>
      </c>
      <c r="C15149" t="s">
        <v>100</v>
      </c>
      <c r="D15149" s="1">
        <v>42661</v>
      </c>
      <c r="F15149">
        <v>1</v>
      </c>
      <c r="G15149">
        <v>2720</v>
      </c>
      <c r="H15149" t="s">
        <v>65</v>
      </c>
      <c r="J15149" t="s">
        <v>14</v>
      </c>
      <c r="K15149">
        <v>64</v>
      </c>
      <c r="L15149" t="s">
        <v>15</v>
      </c>
    </row>
    <row r="15150" spans="1:12">
      <c r="A15150" t="e">
        <f ca="1">E00251430095721</f>
        <v>#NAME?</v>
      </c>
      <c r="B15150">
        <v>500</v>
      </c>
      <c r="C15150" t="s">
        <v>161</v>
      </c>
      <c r="D15150" s="1">
        <v>42716</v>
      </c>
      <c r="F15150">
        <v>4</v>
      </c>
      <c r="G15150">
        <v>78057</v>
      </c>
      <c r="H15150" t="s">
        <v>140</v>
      </c>
      <c r="J15150" t="s">
        <v>14</v>
      </c>
      <c r="K15150">
        <v>58</v>
      </c>
      <c r="L15150" t="s">
        <v>22</v>
      </c>
    </row>
    <row r="15151" spans="1:12">
      <c r="A15151" t="e">
        <f ca="1">E00251715544321</f>
        <v>#NAME?</v>
      </c>
      <c r="B15151">
        <v>1328</v>
      </c>
      <c r="C15151" t="s">
        <v>697</v>
      </c>
      <c r="D15151" s="1">
        <v>42597</v>
      </c>
      <c r="F15151">
        <v>1</v>
      </c>
      <c r="G15151">
        <v>78701</v>
      </c>
      <c r="H15151" t="s">
        <v>355</v>
      </c>
      <c r="J15151" t="s">
        <v>14</v>
      </c>
      <c r="K15151">
        <v>45</v>
      </c>
      <c r="L15151" t="s">
        <v>22</v>
      </c>
    </row>
    <row r="15152" spans="1:12">
      <c r="A15152" t="e">
        <f ca="1">E00251532629421</f>
        <v>#NAME?</v>
      </c>
      <c r="B15152">
        <v>488</v>
      </c>
      <c r="C15152" t="s">
        <v>401</v>
      </c>
      <c r="D15152" s="1">
        <v>41774</v>
      </c>
      <c r="F15152">
        <v>1</v>
      </c>
      <c r="G15152">
        <v>7039</v>
      </c>
      <c r="H15152" t="s">
        <v>650</v>
      </c>
      <c r="J15152" t="s">
        <v>14</v>
      </c>
      <c r="K15152">
        <v>57</v>
      </c>
      <c r="L15152" t="s">
        <v>15</v>
      </c>
    </row>
    <row r="15153" spans="1:12">
      <c r="A15153" t="e">
        <f ca="1">E00251619842621</f>
        <v>#NAME?</v>
      </c>
      <c r="B15153">
        <v>769</v>
      </c>
      <c r="C15153" t="s">
        <v>397</v>
      </c>
      <c r="D15153" s="1">
        <v>42763</v>
      </c>
      <c r="E15153">
        <v>1</v>
      </c>
      <c r="F15153">
        <v>5</v>
      </c>
      <c r="G15153">
        <v>51889</v>
      </c>
      <c r="H15153" t="s">
        <v>256</v>
      </c>
      <c r="J15153" t="s">
        <v>34</v>
      </c>
      <c r="K15153">
        <v>40</v>
      </c>
      <c r="L15153" t="s">
        <v>15</v>
      </c>
    </row>
    <row r="15154" spans="1:12">
      <c r="A15154" t="e">
        <f ca="1">E00251528773621</f>
        <v>#NAME?</v>
      </c>
      <c r="B15154">
        <v>297</v>
      </c>
      <c r="C15154" t="s">
        <v>411</v>
      </c>
      <c r="D15154" s="1">
        <v>41009</v>
      </c>
      <c r="F15154">
        <v>2</v>
      </c>
      <c r="G15154">
        <v>30000</v>
      </c>
      <c r="H15154" t="s">
        <v>144</v>
      </c>
      <c r="J15154" t="s">
        <v>14</v>
      </c>
      <c r="K15154">
        <v>36</v>
      </c>
      <c r="L15154" t="s">
        <v>15</v>
      </c>
    </row>
    <row r="15155" spans="1:12">
      <c r="A15155" t="e">
        <f ca="1">E00251432303521</f>
        <v>#NAME?</v>
      </c>
      <c r="B15155">
        <v>696</v>
      </c>
      <c r="C15155" t="s">
        <v>913</v>
      </c>
      <c r="D15155" s="1">
        <v>42482</v>
      </c>
      <c r="F15155">
        <v>2</v>
      </c>
      <c r="G15155">
        <v>29532</v>
      </c>
      <c r="H15155" t="s">
        <v>914</v>
      </c>
      <c r="J15155" t="s">
        <v>14</v>
      </c>
      <c r="K15155">
        <v>62</v>
      </c>
      <c r="L15155" t="s">
        <v>15</v>
      </c>
    </row>
    <row r="15156" spans="1:12">
      <c r="A15156" t="e">
        <f ca="1">E00251439831421</f>
        <v>#NAME?</v>
      </c>
      <c r="B15156">
        <v>468</v>
      </c>
      <c r="C15156" t="s">
        <v>721</v>
      </c>
      <c r="D15156" s="1">
        <v>42746</v>
      </c>
      <c r="F15156">
        <v>2</v>
      </c>
      <c r="G15156">
        <v>7028</v>
      </c>
      <c r="H15156" t="s">
        <v>407</v>
      </c>
      <c r="J15156" t="s">
        <v>14</v>
      </c>
      <c r="K15156">
        <v>42</v>
      </c>
      <c r="L15156" t="s">
        <v>15</v>
      </c>
    </row>
    <row r="15157" spans="1:12">
      <c r="A15157" t="e">
        <f ca="1">E00251427357321</f>
        <v>#NAME?</v>
      </c>
      <c r="B15157">
        <v>20</v>
      </c>
      <c r="C15157" t="s">
        <v>370</v>
      </c>
      <c r="D15157" s="1">
        <v>42772</v>
      </c>
      <c r="F15157">
        <v>1</v>
      </c>
      <c r="G15157">
        <v>7243</v>
      </c>
      <c r="H15157" t="s">
        <v>42</v>
      </c>
      <c r="J15157" t="s">
        <v>14</v>
      </c>
      <c r="K15157">
        <v>66</v>
      </c>
      <c r="L15157" t="s">
        <v>15</v>
      </c>
    </row>
    <row r="15158" spans="1:12">
      <c r="A15158" t="e">
        <f ca="1">E00251516995721</f>
        <v>#NAME?</v>
      </c>
      <c r="B15158">
        <v>1929</v>
      </c>
      <c r="C15158" t="s">
        <v>195</v>
      </c>
      <c r="D15158" s="1">
        <v>41443</v>
      </c>
      <c r="F15158">
        <v>1</v>
      </c>
      <c r="G15158">
        <v>78079</v>
      </c>
      <c r="H15158" t="s">
        <v>49</v>
      </c>
      <c r="J15158" t="s">
        <v>14</v>
      </c>
      <c r="K15158">
        <v>40</v>
      </c>
      <c r="L15158" t="s">
        <v>22</v>
      </c>
    </row>
    <row r="15159" spans="1:12">
      <c r="A15159" t="e">
        <f ca="1">E00251432340321</f>
        <v>#NAME?</v>
      </c>
      <c r="B15159">
        <v>448</v>
      </c>
      <c r="C15159" t="s">
        <v>112</v>
      </c>
      <c r="D15159" s="1">
        <v>41901</v>
      </c>
      <c r="F15159">
        <v>6</v>
      </c>
      <c r="G15159">
        <v>4019</v>
      </c>
      <c r="H15159" t="s">
        <v>26</v>
      </c>
      <c r="J15159" t="s">
        <v>14</v>
      </c>
      <c r="K15159">
        <v>54</v>
      </c>
      <c r="L15159" t="s">
        <v>15</v>
      </c>
    </row>
    <row r="15160" spans="1:12">
      <c r="A15160" t="e">
        <f ca="1">E00251429158321</f>
        <v>#NAME?</v>
      </c>
      <c r="B15160">
        <v>4055</v>
      </c>
      <c r="C15160" t="s">
        <v>51</v>
      </c>
      <c r="D15160" s="1">
        <v>41940</v>
      </c>
      <c r="F15160">
        <v>2</v>
      </c>
      <c r="G15160">
        <v>5997</v>
      </c>
      <c r="H15160" t="s">
        <v>374</v>
      </c>
      <c r="J15160" t="s">
        <v>14</v>
      </c>
      <c r="K15160">
        <v>41</v>
      </c>
      <c r="L15160" t="s">
        <v>15</v>
      </c>
    </row>
    <row r="15161" spans="1:12">
      <c r="A15161" t="e">
        <f ca="1">E00251532063221</f>
        <v>#NAME?</v>
      </c>
      <c r="B15161">
        <v>447</v>
      </c>
      <c r="C15161" t="s">
        <v>262</v>
      </c>
      <c r="D15161" s="1">
        <v>41688</v>
      </c>
      <c r="F15161">
        <v>1</v>
      </c>
      <c r="G15161">
        <v>4019</v>
      </c>
      <c r="H15161" t="s">
        <v>26</v>
      </c>
      <c r="J15161" t="s">
        <v>14</v>
      </c>
      <c r="K15161">
        <v>49</v>
      </c>
      <c r="L15161" t="s">
        <v>15</v>
      </c>
    </row>
    <row r="15162" spans="1:12">
      <c r="A15162" t="e">
        <f ca="1">E00251532063221</f>
        <v>#NAME?</v>
      </c>
      <c r="B15162">
        <v>447</v>
      </c>
      <c r="C15162" t="s">
        <v>262</v>
      </c>
      <c r="D15162" s="1">
        <v>41802</v>
      </c>
      <c r="F15162">
        <v>1</v>
      </c>
      <c r="G15162">
        <v>4019</v>
      </c>
      <c r="H15162" t="s">
        <v>26</v>
      </c>
      <c r="J15162" t="s">
        <v>14</v>
      </c>
      <c r="K15162">
        <v>49</v>
      </c>
      <c r="L15162" t="s">
        <v>15</v>
      </c>
    </row>
    <row r="15163" spans="1:12">
      <c r="A15163" t="e">
        <f ca="1">E00251518873421</f>
        <v>#NAME?</v>
      </c>
      <c r="B15163">
        <v>293</v>
      </c>
      <c r="C15163" t="s">
        <v>25</v>
      </c>
      <c r="D15163" s="1">
        <v>41612</v>
      </c>
      <c r="F15163">
        <v>1</v>
      </c>
      <c r="G15163">
        <v>9953</v>
      </c>
      <c r="H15163" t="s">
        <v>661</v>
      </c>
      <c r="J15163" t="s">
        <v>14</v>
      </c>
      <c r="K15163">
        <v>63</v>
      </c>
      <c r="L15163" t="s">
        <v>15</v>
      </c>
    </row>
    <row r="15164" spans="1:12">
      <c r="A15164" t="e">
        <f ca="1">E00251518873421</f>
        <v>#NAME?</v>
      </c>
      <c r="B15164">
        <v>293</v>
      </c>
      <c r="C15164" t="s">
        <v>25</v>
      </c>
      <c r="D15164" s="1">
        <v>41933</v>
      </c>
      <c r="F15164">
        <v>2</v>
      </c>
      <c r="G15164">
        <v>78830</v>
      </c>
      <c r="H15164" t="s">
        <v>297</v>
      </c>
      <c r="J15164" t="s">
        <v>14</v>
      </c>
      <c r="K15164">
        <v>64</v>
      </c>
      <c r="L15164" t="s">
        <v>22</v>
      </c>
    </row>
    <row r="15165" spans="1:12">
      <c r="A15165" t="e">
        <f ca="1">E00251518873421</f>
        <v>#NAME?</v>
      </c>
      <c r="B15165">
        <v>293</v>
      </c>
      <c r="C15165" t="s">
        <v>25</v>
      </c>
      <c r="D15165" s="1">
        <v>42130</v>
      </c>
      <c r="F15165">
        <v>1</v>
      </c>
      <c r="G15165">
        <v>25000</v>
      </c>
      <c r="H15165" t="s">
        <v>178</v>
      </c>
      <c r="J15165" t="s">
        <v>14</v>
      </c>
      <c r="K15165">
        <v>65</v>
      </c>
      <c r="L15165" t="s">
        <v>15</v>
      </c>
    </row>
    <row r="15166" spans="1:12">
      <c r="A15166" t="e">
        <f ca="1">E00251528052721</f>
        <v>#NAME?</v>
      </c>
      <c r="B15166">
        <v>1097</v>
      </c>
      <c r="C15166" t="s">
        <v>722</v>
      </c>
      <c r="D15166" s="1">
        <v>41663</v>
      </c>
      <c r="F15166">
        <v>1</v>
      </c>
      <c r="G15166">
        <v>460</v>
      </c>
      <c r="H15166" t="s">
        <v>16</v>
      </c>
      <c r="J15166" t="s">
        <v>14</v>
      </c>
      <c r="K15166">
        <v>38</v>
      </c>
      <c r="L15166" t="s">
        <v>15</v>
      </c>
    </row>
    <row r="15167" spans="1:12">
      <c r="A15167" t="e">
        <f ca="1">E00251615164721</f>
        <v>#NAME?</v>
      </c>
      <c r="B15167">
        <v>763</v>
      </c>
      <c r="C15167" t="s">
        <v>194</v>
      </c>
      <c r="D15167" s="1">
        <v>42499</v>
      </c>
      <c r="F15167">
        <v>1</v>
      </c>
      <c r="G15167">
        <v>30002</v>
      </c>
      <c r="H15167" t="s">
        <v>492</v>
      </c>
      <c r="I15167" t="s">
        <v>56</v>
      </c>
      <c r="J15167" t="s">
        <v>57</v>
      </c>
      <c r="K15167">
        <v>60</v>
      </c>
      <c r="L15167" t="s">
        <v>15</v>
      </c>
    </row>
    <row r="15168" spans="1:12">
      <c r="A15168" t="e">
        <f ca="1">E00251429681721</f>
        <v>#NAME?</v>
      </c>
      <c r="B15168">
        <v>200</v>
      </c>
      <c r="C15168" t="s">
        <v>403</v>
      </c>
      <c r="D15168" s="1">
        <v>42807</v>
      </c>
      <c r="F15168">
        <v>1</v>
      </c>
      <c r="G15168">
        <v>72671</v>
      </c>
      <c r="H15168" t="s">
        <v>948</v>
      </c>
      <c r="J15168" t="s">
        <v>14</v>
      </c>
      <c r="K15168">
        <v>44</v>
      </c>
      <c r="L15168" t="s">
        <v>15</v>
      </c>
    </row>
    <row r="15169" spans="1:12">
      <c r="A15169" t="e">
        <f ca="1">E00251430251921</f>
        <v>#NAME?</v>
      </c>
      <c r="B15169">
        <v>502</v>
      </c>
      <c r="C15169" t="s">
        <v>172</v>
      </c>
      <c r="D15169" s="1">
        <v>41563</v>
      </c>
      <c r="F15169">
        <v>1</v>
      </c>
      <c r="G15169">
        <v>78449</v>
      </c>
      <c r="H15169" t="s">
        <v>277</v>
      </c>
      <c r="J15169" t="s">
        <v>14</v>
      </c>
      <c r="K15169">
        <v>52</v>
      </c>
      <c r="L15169" t="s">
        <v>22</v>
      </c>
    </row>
    <row r="15170" spans="1:12">
      <c r="A15170" t="e">
        <f ca="1">E00251439718121</f>
        <v>#NAME?</v>
      </c>
      <c r="B15170">
        <v>293</v>
      </c>
      <c r="C15170" t="s">
        <v>25</v>
      </c>
      <c r="D15170" s="1">
        <v>41465</v>
      </c>
      <c r="F15170">
        <v>2</v>
      </c>
      <c r="G15170">
        <v>60090</v>
      </c>
      <c r="H15170" t="s">
        <v>181</v>
      </c>
      <c r="J15170" t="s">
        <v>14</v>
      </c>
      <c r="K15170">
        <v>57</v>
      </c>
      <c r="L15170" t="s">
        <v>15</v>
      </c>
    </row>
    <row r="15171" spans="1:12">
      <c r="A15171" t="e">
        <f ca="1">E00251529543221</f>
        <v>#NAME?</v>
      </c>
      <c r="B15171">
        <v>167</v>
      </c>
      <c r="C15171" t="s">
        <v>549</v>
      </c>
      <c r="D15171" s="1">
        <v>42325</v>
      </c>
      <c r="F15171">
        <v>1</v>
      </c>
      <c r="G15171">
        <v>25000</v>
      </c>
      <c r="H15171" t="s">
        <v>178</v>
      </c>
      <c r="J15171" t="s">
        <v>14</v>
      </c>
      <c r="K15171">
        <v>59</v>
      </c>
      <c r="L15171" t="s">
        <v>15</v>
      </c>
    </row>
    <row r="15172" spans="1:12">
      <c r="A15172" t="e">
        <f ca="1">E00251514879521</f>
        <v>#NAME?</v>
      </c>
      <c r="B15172">
        <v>497</v>
      </c>
      <c r="C15172" t="s">
        <v>141</v>
      </c>
      <c r="D15172" s="1">
        <v>42768</v>
      </c>
      <c r="F15172">
        <v>4</v>
      </c>
      <c r="G15172">
        <v>2449</v>
      </c>
      <c r="H15172" t="s">
        <v>53</v>
      </c>
      <c r="J15172" t="s">
        <v>14</v>
      </c>
      <c r="K15172">
        <v>45</v>
      </c>
      <c r="L15172" t="s">
        <v>15</v>
      </c>
    </row>
    <row r="15173" spans="1:12">
      <c r="A15173" t="e">
        <f ca="1">E00251514879521</f>
        <v>#NAME?</v>
      </c>
      <c r="B15173">
        <v>497</v>
      </c>
      <c r="C15173" t="s">
        <v>141</v>
      </c>
      <c r="D15173" s="1">
        <v>42782</v>
      </c>
      <c r="F15173">
        <v>3</v>
      </c>
      <c r="G15173">
        <v>3051</v>
      </c>
      <c r="H15173" t="s">
        <v>13</v>
      </c>
      <c r="J15173" t="s">
        <v>14</v>
      </c>
      <c r="K15173">
        <v>45</v>
      </c>
      <c r="L15173" t="s">
        <v>15</v>
      </c>
    </row>
    <row r="15174" spans="1:12">
      <c r="A15174" t="e">
        <f ca="1">E00251528565821</f>
        <v>#NAME?</v>
      </c>
      <c r="B15174">
        <v>307</v>
      </c>
      <c r="C15174" t="s">
        <v>210</v>
      </c>
      <c r="D15174" s="1">
        <v>42668</v>
      </c>
      <c r="F15174">
        <v>1</v>
      </c>
      <c r="G15174">
        <v>53081</v>
      </c>
      <c r="H15174" t="s">
        <v>456</v>
      </c>
      <c r="J15174" t="s">
        <v>14</v>
      </c>
      <c r="K15174">
        <v>57</v>
      </c>
      <c r="L15174" t="s">
        <v>15</v>
      </c>
    </row>
    <row r="15175" spans="1:12">
      <c r="A15175" t="e">
        <f ca="1">E00251713667221</f>
        <v>#NAME?</v>
      </c>
      <c r="B15175">
        <v>154</v>
      </c>
      <c r="C15175" t="s">
        <v>533</v>
      </c>
      <c r="D15175" s="1">
        <v>43012</v>
      </c>
      <c r="F15175">
        <v>2</v>
      </c>
      <c r="G15175">
        <v>72871</v>
      </c>
      <c r="H15175" t="s">
        <v>685</v>
      </c>
      <c r="J15175" t="s">
        <v>14</v>
      </c>
      <c r="K15175">
        <v>53</v>
      </c>
      <c r="L15175" t="s">
        <v>15</v>
      </c>
    </row>
    <row r="15176" spans="1:12">
      <c r="A15176" t="e">
        <f ca="1">E00251713667221</f>
        <v>#NAME?</v>
      </c>
      <c r="B15176">
        <v>5994</v>
      </c>
      <c r="C15176" t="s">
        <v>311</v>
      </c>
      <c r="D15176" s="1">
        <v>42508</v>
      </c>
      <c r="F15176">
        <v>1</v>
      </c>
      <c r="G15176">
        <v>81203</v>
      </c>
      <c r="H15176" t="s">
        <v>548</v>
      </c>
      <c r="I15176" t="s">
        <v>56</v>
      </c>
      <c r="J15176" t="s">
        <v>57</v>
      </c>
      <c r="K15176">
        <v>52</v>
      </c>
      <c r="L15176" t="s">
        <v>15</v>
      </c>
    </row>
    <row r="15177" spans="1:12">
      <c r="A15177" t="e">
        <f ca="1">E00251713667221</f>
        <v>#NAME?</v>
      </c>
      <c r="B15177">
        <v>5994</v>
      </c>
      <c r="C15177" t="s">
        <v>311</v>
      </c>
      <c r="D15177" s="1">
        <v>42672</v>
      </c>
      <c r="F15177">
        <v>1</v>
      </c>
      <c r="G15177">
        <v>94110</v>
      </c>
      <c r="H15177" t="s">
        <v>1382</v>
      </c>
      <c r="I15177" t="s">
        <v>56</v>
      </c>
      <c r="J15177" t="s">
        <v>57</v>
      </c>
      <c r="K15177">
        <v>52</v>
      </c>
      <c r="L15177" t="s">
        <v>15</v>
      </c>
    </row>
    <row r="15178" spans="1:12">
      <c r="A15178" t="e">
        <f ca="1">E00251615087721</f>
        <v>#NAME?</v>
      </c>
      <c r="B15178">
        <v>48</v>
      </c>
      <c r="C15178" t="s">
        <v>249</v>
      </c>
      <c r="D15178" s="1">
        <v>40980</v>
      </c>
      <c r="F15178">
        <v>1</v>
      </c>
      <c r="G15178">
        <v>6279</v>
      </c>
      <c r="H15178" t="s">
        <v>756</v>
      </c>
      <c r="J15178" t="s">
        <v>14</v>
      </c>
      <c r="K15178">
        <v>46</v>
      </c>
      <c r="L15178" t="s">
        <v>15</v>
      </c>
    </row>
    <row r="15179" spans="1:12">
      <c r="A15179" t="e">
        <f ca="1">E00251615087721</f>
        <v>#NAME?</v>
      </c>
      <c r="B15179">
        <v>48</v>
      </c>
      <c r="C15179" t="s">
        <v>249</v>
      </c>
      <c r="D15179" s="1">
        <v>42380</v>
      </c>
      <c r="F15179">
        <v>3</v>
      </c>
      <c r="G15179">
        <v>2443</v>
      </c>
      <c r="H15179" t="s">
        <v>185</v>
      </c>
      <c r="J15179" t="s">
        <v>14</v>
      </c>
      <c r="K15179">
        <v>49</v>
      </c>
      <c r="L15179" t="s">
        <v>15</v>
      </c>
    </row>
    <row r="15180" spans="1:12">
      <c r="A15180" t="e">
        <f ca="1">E00251711696621</f>
        <v>#NAME?</v>
      </c>
      <c r="B15180">
        <v>1</v>
      </c>
      <c r="C15180" t="s">
        <v>234</v>
      </c>
      <c r="D15180" s="1">
        <v>41287</v>
      </c>
      <c r="E15180">
        <v>0</v>
      </c>
      <c r="F15180">
        <v>1</v>
      </c>
      <c r="G15180">
        <v>470</v>
      </c>
      <c r="H15180" t="s">
        <v>217</v>
      </c>
      <c r="J15180" t="s">
        <v>34</v>
      </c>
      <c r="K15180">
        <v>39</v>
      </c>
      <c r="L15180" t="s">
        <v>15</v>
      </c>
    </row>
    <row r="15181" spans="1:12">
      <c r="A15181" t="e">
        <f ca="1">E00251514879521</f>
        <v>#NAME?</v>
      </c>
      <c r="B15181">
        <v>497</v>
      </c>
      <c r="C15181" t="s">
        <v>141</v>
      </c>
      <c r="D15181" s="1">
        <v>42961</v>
      </c>
      <c r="F15181">
        <v>2</v>
      </c>
      <c r="G15181">
        <v>7881</v>
      </c>
      <c r="H15181" t="s">
        <v>637</v>
      </c>
      <c r="J15181" t="s">
        <v>14</v>
      </c>
      <c r="K15181">
        <v>45</v>
      </c>
      <c r="L15181" t="s">
        <v>22</v>
      </c>
    </row>
    <row r="15182" spans="1:12">
      <c r="A15182" t="e">
        <f ca="1">E00251513961521</f>
        <v>#NAME?</v>
      </c>
      <c r="B15182">
        <v>701</v>
      </c>
      <c r="C15182" t="s">
        <v>72</v>
      </c>
      <c r="D15182" s="1">
        <v>41218</v>
      </c>
      <c r="F15182">
        <v>1</v>
      </c>
      <c r="G15182">
        <v>30000</v>
      </c>
      <c r="H15182" t="s">
        <v>144</v>
      </c>
      <c r="J15182" t="s">
        <v>14</v>
      </c>
      <c r="K15182">
        <v>38</v>
      </c>
      <c r="L15182" t="s">
        <v>15</v>
      </c>
    </row>
    <row r="15183" spans="1:12">
      <c r="A15183" t="e">
        <f ca="1">E00251429215721</f>
        <v>#NAME?</v>
      </c>
      <c r="B15183">
        <v>276</v>
      </c>
      <c r="C15183" t="s">
        <v>122</v>
      </c>
      <c r="D15183" s="1">
        <v>43053</v>
      </c>
      <c r="F15183">
        <v>2</v>
      </c>
      <c r="G15183">
        <v>3051</v>
      </c>
      <c r="H15183" t="s">
        <v>13</v>
      </c>
      <c r="J15183" t="s">
        <v>14</v>
      </c>
      <c r="K15183">
        <v>61</v>
      </c>
      <c r="L15183" t="s">
        <v>15</v>
      </c>
    </row>
    <row r="15184" spans="1:12">
      <c r="A15184" t="e">
        <f ca="1">E00251532303521</f>
        <v>#NAME?</v>
      </c>
      <c r="B15184">
        <v>448</v>
      </c>
      <c r="C15184" t="s">
        <v>112</v>
      </c>
      <c r="D15184" s="1">
        <v>43055</v>
      </c>
      <c r="F15184">
        <v>2</v>
      </c>
      <c r="G15184">
        <v>27800</v>
      </c>
      <c r="H15184" t="s">
        <v>145</v>
      </c>
      <c r="J15184" t="s">
        <v>14</v>
      </c>
      <c r="K15184">
        <v>51</v>
      </c>
      <c r="L15184" t="s">
        <v>15</v>
      </c>
    </row>
    <row r="15185" spans="1:12">
      <c r="A15185" t="e">
        <f ca="1">E00251532134321</f>
        <v>#NAME?</v>
      </c>
      <c r="B15185">
        <v>497</v>
      </c>
      <c r="C15185" t="s">
        <v>141</v>
      </c>
      <c r="D15185" s="1">
        <v>41464</v>
      </c>
      <c r="F15185">
        <v>2</v>
      </c>
      <c r="G15185">
        <v>2721</v>
      </c>
      <c r="H15185" t="s">
        <v>465</v>
      </c>
      <c r="J15185" t="s">
        <v>14</v>
      </c>
      <c r="K15185">
        <v>62</v>
      </c>
      <c r="L15185" t="s">
        <v>15</v>
      </c>
    </row>
    <row r="15186" spans="1:12">
      <c r="A15186" t="e">
        <f ca="1">E00251427592921</f>
        <v>#NAME?</v>
      </c>
      <c r="B15186">
        <v>28</v>
      </c>
      <c r="C15186" t="s">
        <v>153</v>
      </c>
      <c r="D15186" s="1">
        <v>42929</v>
      </c>
      <c r="F15186">
        <v>2</v>
      </c>
      <c r="G15186">
        <v>4189</v>
      </c>
      <c r="H15186" t="s">
        <v>335</v>
      </c>
      <c r="J15186" t="s">
        <v>14</v>
      </c>
      <c r="K15186">
        <v>55</v>
      </c>
      <c r="L15186" t="s">
        <v>15</v>
      </c>
    </row>
    <row r="15187" spans="1:12">
      <c r="A15187" t="e">
        <f ca="1">E00251528868321</f>
        <v>#NAME?</v>
      </c>
      <c r="B15187">
        <v>276</v>
      </c>
      <c r="C15187" t="s">
        <v>122</v>
      </c>
      <c r="D15187" s="1">
        <v>42382</v>
      </c>
      <c r="F15187">
        <v>1</v>
      </c>
      <c r="G15187">
        <v>4019</v>
      </c>
      <c r="H15187" t="s">
        <v>26</v>
      </c>
      <c r="J15187" t="s">
        <v>14</v>
      </c>
      <c r="K15187">
        <v>58</v>
      </c>
      <c r="L15187" t="s">
        <v>15</v>
      </c>
    </row>
    <row r="15188" spans="1:12">
      <c r="A15188" t="e">
        <f t="shared" ref="A15188:A15193" ca="1" si="137">E00251616256121</f>
        <v>#NAME?</v>
      </c>
      <c r="B15188">
        <v>103</v>
      </c>
      <c r="C15188" t="s">
        <v>775</v>
      </c>
      <c r="D15188" s="1">
        <v>41429</v>
      </c>
      <c r="F15188">
        <v>1</v>
      </c>
      <c r="G15188">
        <v>38100</v>
      </c>
      <c r="H15188" t="s">
        <v>574</v>
      </c>
      <c r="J15188" t="s">
        <v>14</v>
      </c>
      <c r="K15188">
        <v>55</v>
      </c>
      <c r="L15188" t="s">
        <v>15</v>
      </c>
    </row>
    <row r="15189" spans="1:12">
      <c r="A15189" t="e">
        <f t="shared" ca="1" si="137"/>
        <v>#NAME?</v>
      </c>
      <c r="B15189">
        <v>103</v>
      </c>
      <c r="C15189" t="s">
        <v>775</v>
      </c>
      <c r="D15189" s="1">
        <v>41438</v>
      </c>
      <c r="F15189">
        <v>4</v>
      </c>
      <c r="G15189">
        <v>49390</v>
      </c>
      <c r="H15189" t="s">
        <v>59</v>
      </c>
      <c r="J15189" t="s">
        <v>14</v>
      </c>
      <c r="K15189">
        <v>55</v>
      </c>
      <c r="L15189" t="s">
        <v>15</v>
      </c>
    </row>
    <row r="15190" spans="1:12">
      <c r="A15190" t="e">
        <f t="shared" ca="1" si="137"/>
        <v>#NAME?</v>
      </c>
      <c r="B15190">
        <v>103</v>
      </c>
      <c r="C15190" t="s">
        <v>775</v>
      </c>
      <c r="D15190" s="1">
        <v>41541</v>
      </c>
      <c r="F15190">
        <v>1</v>
      </c>
      <c r="G15190">
        <v>49390</v>
      </c>
      <c r="H15190" t="s">
        <v>59</v>
      </c>
      <c r="J15190" t="s">
        <v>14</v>
      </c>
      <c r="K15190">
        <v>56</v>
      </c>
      <c r="L15190" t="s">
        <v>15</v>
      </c>
    </row>
    <row r="15191" spans="1:12">
      <c r="A15191" t="e">
        <f t="shared" ca="1" si="137"/>
        <v>#NAME?</v>
      </c>
      <c r="B15191">
        <v>491</v>
      </c>
      <c r="C15191" t="s">
        <v>567</v>
      </c>
      <c r="D15191" s="1">
        <v>42118</v>
      </c>
      <c r="F15191">
        <v>2</v>
      </c>
      <c r="G15191">
        <v>30000</v>
      </c>
      <c r="H15191" t="s">
        <v>144</v>
      </c>
      <c r="J15191" t="s">
        <v>14</v>
      </c>
      <c r="K15191">
        <v>57</v>
      </c>
      <c r="L15191" t="s">
        <v>15</v>
      </c>
    </row>
    <row r="15192" spans="1:12">
      <c r="A15192" t="e">
        <f t="shared" ca="1" si="137"/>
        <v>#NAME?</v>
      </c>
      <c r="B15192">
        <v>491</v>
      </c>
      <c r="C15192" t="s">
        <v>567</v>
      </c>
      <c r="D15192" s="1">
        <v>42118</v>
      </c>
      <c r="F15192">
        <v>3</v>
      </c>
      <c r="G15192">
        <v>7242</v>
      </c>
      <c r="H15192" t="s">
        <v>93</v>
      </c>
      <c r="J15192" t="s">
        <v>14</v>
      </c>
      <c r="K15192">
        <v>57</v>
      </c>
      <c r="L15192" t="s">
        <v>15</v>
      </c>
    </row>
    <row r="15193" spans="1:12">
      <c r="A15193" t="e">
        <f t="shared" ca="1" si="137"/>
        <v>#NAME?</v>
      </c>
      <c r="B15193">
        <v>491</v>
      </c>
      <c r="C15193" t="s">
        <v>567</v>
      </c>
      <c r="D15193" s="1">
        <v>43067</v>
      </c>
      <c r="F15193">
        <v>3</v>
      </c>
      <c r="G15193">
        <v>27800</v>
      </c>
      <c r="H15193" t="s">
        <v>145</v>
      </c>
      <c r="J15193" t="s">
        <v>14</v>
      </c>
      <c r="K15193">
        <v>60</v>
      </c>
      <c r="L15193" t="s">
        <v>15</v>
      </c>
    </row>
    <row r="15194" spans="1:12">
      <c r="A15194" t="e">
        <f ca="1">E00251611656421</f>
        <v>#NAME?</v>
      </c>
      <c r="B15194">
        <v>29</v>
      </c>
      <c r="C15194" t="s">
        <v>309</v>
      </c>
      <c r="D15194" s="1">
        <v>42163</v>
      </c>
      <c r="F15194">
        <v>1</v>
      </c>
      <c r="G15194">
        <v>4019</v>
      </c>
      <c r="H15194" t="s">
        <v>26</v>
      </c>
      <c r="J15194" t="s">
        <v>14</v>
      </c>
      <c r="K15194">
        <v>55</v>
      </c>
      <c r="L15194" t="s">
        <v>15</v>
      </c>
    </row>
    <row r="15195" spans="1:12">
      <c r="A15195" t="e">
        <f ca="1">E00251439519321</f>
        <v>#NAME?</v>
      </c>
      <c r="B15195">
        <v>1786</v>
      </c>
      <c r="C15195" t="s">
        <v>37</v>
      </c>
      <c r="D15195" s="1">
        <v>41212</v>
      </c>
      <c r="F15195">
        <v>1</v>
      </c>
      <c r="G15195">
        <v>71946</v>
      </c>
      <c r="H15195" t="s">
        <v>109</v>
      </c>
      <c r="J15195" t="s">
        <v>14</v>
      </c>
      <c r="K15195">
        <v>57</v>
      </c>
      <c r="L15195" t="s">
        <v>15</v>
      </c>
    </row>
    <row r="15196" spans="1:12">
      <c r="A15196" t="e">
        <f ca="1">E00251512648921</f>
        <v>#NAME?</v>
      </c>
      <c r="B15196">
        <v>47</v>
      </c>
      <c r="C15196" t="s">
        <v>494</v>
      </c>
      <c r="D15196" s="1">
        <v>42794</v>
      </c>
      <c r="F15196">
        <v>1</v>
      </c>
      <c r="G15196">
        <v>29690</v>
      </c>
      <c r="H15196" t="s">
        <v>52</v>
      </c>
      <c r="J15196" t="s">
        <v>14</v>
      </c>
      <c r="K15196">
        <v>58</v>
      </c>
      <c r="L15196" t="s">
        <v>15</v>
      </c>
    </row>
    <row r="15197" spans="1:12">
      <c r="A15197" t="e">
        <f ca="1">E00251514879521</f>
        <v>#NAME?</v>
      </c>
      <c r="B15197">
        <v>497</v>
      </c>
      <c r="C15197" t="s">
        <v>141</v>
      </c>
      <c r="D15197" s="1">
        <v>42907</v>
      </c>
      <c r="F15197">
        <v>3</v>
      </c>
      <c r="G15197">
        <v>29690</v>
      </c>
      <c r="H15197" t="s">
        <v>52</v>
      </c>
      <c r="J15197" t="s">
        <v>14</v>
      </c>
      <c r="K15197">
        <v>45</v>
      </c>
      <c r="L15197" t="s">
        <v>15</v>
      </c>
    </row>
    <row r="15198" spans="1:12">
      <c r="A15198" t="e">
        <f ca="1">E00251514879521</f>
        <v>#NAME?</v>
      </c>
      <c r="B15198">
        <v>497</v>
      </c>
      <c r="C15198" t="s">
        <v>141</v>
      </c>
      <c r="D15198" s="1">
        <v>42907</v>
      </c>
      <c r="F15198">
        <v>6</v>
      </c>
      <c r="G15198">
        <v>29690</v>
      </c>
      <c r="H15198" t="s">
        <v>52</v>
      </c>
      <c r="J15198" t="s">
        <v>14</v>
      </c>
      <c r="K15198">
        <v>45</v>
      </c>
      <c r="L15198" t="s">
        <v>15</v>
      </c>
    </row>
    <row r="15199" spans="1:12">
      <c r="A15199" t="e">
        <f ca="1">E00251514879521</f>
        <v>#NAME?</v>
      </c>
      <c r="B15199">
        <v>6046</v>
      </c>
      <c r="C15199" t="s">
        <v>98</v>
      </c>
      <c r="D15199" s="1">
        <v>42954</v>
      </c>
      <c r="F15199">
        <v>2</v>
      </c>
      <c r="G15199">
        <v>92421</v>
      </c>
      <c r="H15199" t="s">
        <v>1383</v>
      </c>
      <c r="I15199" t="s">
        <v>56</v>
      </c>
      <c r="J15199" t="s">
        <v>57</v>
      </c>
      <c r="K15199">
        <v>45</v>
      </c>
      <c r="L15199" t="s">
        <v>15</v>
      </c>
    </row>
    <row r="15200" spans="1:12">
      <c r="A15200" t="e">
        <f ca="1">E00251532134321</f>
        <v>#NAME?</v>
      </c>
      <c r="B15200">
        <v>497</v>
      </c>
      <c r="C15200" t="s">
        <v>141</v>
      </c>
      <c r="D15200" s="1">
        <v>42716</v>
      </c>
      <c r="F15200">
        <v>2</v>
      </c>
      <c r="G15200">
        <v>4019</v>
      </c>
      <c r="H15200" t="s">
        <v>26</v>
      </c>
      <c r="J15200" t="s">
        <v>14</v>
      </c>
      <c r="K15200">
        <v>65</v>
      </c>
      <c r="L15200" t="s">
        <v>15</v>
      </c>
    </row>
    <row r="15201" spans="1:12">
      <c r="A15201" t="e">
        <f ca="1">E00251615344521</f>
        <v>#NAME?</v>
      </c>
      <c r="B15201">
        <v>94</v>
      </c>
      <c r="C15201" t="s">
        <v>74</v>
      </c>
      <c r="D15201" s="1">
        <v>41583</v>
      </c>
      <c r="F15201">
        <v>2</v>
      </c>
      <c r="G15201">
        <v>78079</v>
      </c>
      <c r="H15201" t="s">
        <v>49</v>
      </c>
      <c r="J15201" t="s">
        <v>14</v>
      </c>
      <c r="K15201">
        <v>58</v>
      </c>
      <c r="L15201" t="s">
        <v>22</v>
      </c>
    </row>
    <row r="15202" spans="1:12">
      <c r="A15202" t="e">
        <f t="shared" ref="A15202:A15209" ca="1" si="138">E00251532254321</f>
        <v>#NAME?</v>
      </c>
      <c r="B15202">
        <v>481</v>
      </c>
      <c r="C15202" t="s">
        <v>402</v>
      </c>
      <c r="D15202" s="1">
        <v>42670</v>
      </c>
      <c r="F15202">
        <v>6</v>
      </c>
      <c r="G15202">
        <v>6101</v>
      </c>
      <c r="H15202" t="s">
        <v>423</v>
      </c>
      <c r="J15202" t="s">
        <v>14</v>
      </c>
      <c r="K15202">
        <v>52</v>
      </c>
      <c r="L15202" t="s">
        <v>15</v>
      </c>
    </row>
    <row r="15203" spans="1:12">
      <c r="A15203" t="e">
        <f t="shared" ca="1" si="138"/>
        <v>#NAME?</v>
      </c>
      <c r="B15203">
        <v>481</v>
      </c>
      <c r="C15203" t="s">
        <v>402</v>
      </c>
      <c r="D15203" s="1">
        <v>42870</v>
      </c>
      <c r="F15203">
        <v>5</v>
      </c>
      <c r="G15203">
        <v>6101</v>
      </c>
      <c r="H15203" t="s">
        <v>423</v>
      </c>
      <c r="J15203" t="s">
        <v>14</v>
      </c>
      <c r="K15203">
        <v>53</v>
      </c>
      <c r="L15203" t="s">
        <v>15</v>
      </c>
    </row>
    <row r="15204" spans="1:12">
      <c r="A15204" t="e">
        <f t="shared" ca="1" si="138"/>
        <v>#NAME?</v>
      </c>
      <c r="B15204">
        <v>485</v>
      </c>
      <c r="C15204" t="s">
        <v>241</v>
      </c>
      <c r="D15204" s="1">
        <v>41159</v>
      </c>
      <c r="F15204">
        <v>6</v>
      </c>
      <c r="G15204">
        <v>5921</v>
      </c>
      <c r="H15204" t="s">
        <v>680</v>
      </c>
      <c r="J15204" t="s">
        <v>14</v>
      </c>
      <c r="K15204">
        <v>48</v>
      </c>
      <c r="L15204" t="s">
        <v>15</v>
      </c>
    </row>
    <row r="15205" spans="1:12">
      <c r="A15205" t="e">
        <f t="shared" ca="1" si="138"/>
        <v>#NAME?</v>
      </c>
      <c r="B15205">
        <v>485</v>
      </c>
      <c r="C15205" t="s">
        <v>241</v>
      </c>
      <c r="D15205" s="1">
        <v>42395</v>
      </c>
      <c r="F15205">
        <v>6</v>
      </c>
      <c r="G15205">
        <v>3051</v>
      </c>
      <c r="H15205" t="s">
        <v>13</v>
      </c>
      <c r="J15205" t="s">
        <v>14</v>
      </c>
      <c r="K15205">
        <v>51</v>
      </c>
      <c r="L15205" t="s">
        <v>15</v>
      </c>
    </row>
    <row r="15206" spans="1:12">
      <c r="A15206" t="e">
        <f t="shared" ca="1" si="138"/>
        <v>#NAME?</v>
      </c>
      <c r="B15206">
        <v>485</v>
      </c>
      <c r="C15206" t="s">
        <v>241</v>
      </c>
      <c r="D15206" s="1">
        <v>42465</v>
      </c>
      <c r="F15206">
        <v>2</v>
      </c>
      <c r="G15206">
        <v>2724</v>
      </c>
      <c r="H15206" t="s">
        <v>73</v>
      </c>
      <c r="J15206" t="s">
        <v>14</v>
      </c>
      <c r="K15206">
        <v>51</v>
      </c>
      <c r="L15206" t="s">
        <v>15</v>
      </c>
    </row>
    <row r="15207" spans="1:12">
      <c r="A15207" t="e">
        <f t="shared" ca="1" si="138"/>
        <v>#NAME?</v>
      </c>
      <c r="B15207">
        <v>485</v>
      </c>
      <c r="C15207" t="s">
        <v>241</v>
      </c>
      <c r="D15207" s="1">
        <v>42720</v>
      </c>
      <c r="F15207">
        <v>3</v>
      </c>
      <c r="G15207">
        <v>25000</v>
      </c>
      <c r="H15207" t="s">
        <v>178</v>
      </c>
      <c r="J15207" t="s">
        <v>14</v>
      </c>
      <c r="K15207">
        <v>52</v>
      </c>
      <c r="L15207" t="s">
        <v>15</v>
      </c>
    </row>
    <row r="15208" spans="1:12">
      <c r="A15208" t="e">
        <f t="shared" ca="1" si="138"/>
        <v>#NAME?</v>
      </c>
      <c r="B15208">
        <v>485</v>
      </c>
      <c r="C15208" t="s">
        <v>241</v>
      </c>
      <c r="D15208" s="1">
        <v>42944</v>
      </c>
      <c r="F15208">
        <v>6</v>
      </c>
      <c r="G15208">
        <v>6262</v>
      </c>
      <c r="H15208" t="s">
        <v>590</v>
      </c>
      <c r="J15208" t="s">
        <v>14</v>
      </c>
      <c r="K15208">
        <v>53</v>
      </c>
      <c r="L15208" t="s">
        <v>15</v>
      </c>
    </row>
    <row r="15209" spans="1:12">
      <c r="A15209" t="e">
        <f t="shared" ca="1" si="138"/>
        <v>#NAME?</v>
      </c>
      <c r="B15209">
        <v>485</v>
      </c>
      <c r="C15209" t="s">
        <v>241</v>
      </c>
      <c r="D15209" s="1">
        <v>42956</v>
      </c>
      <c r="F15209">
        <v>3</v>
      </c>
      <c r="G15209">
        <v>2724</v>
      </c>
      <c r="H15209" t="s">
        <v>73</v>
      </c>
      <c r="J15209" t="s">
        <v>14</v>
      </c>
      <c r="K15209">
        <v>53</v>
      </c>
      <c r="L15209" t="s">
        <v>15</v>
      </c>
    </row>
    <row r="15210" spans="1:12">
      <c r="A15210" t="e">
        <f ca="1">E00251510806521</f>
        <v>#NAME?</v>
      </c>
      <c r="B15210">
        <v>104</v>
      </c>
      <c r="C15210" t="s">
        <v>88</v>
      </c>
      <c r="D15210" s="1">
        <v>42837</v>
      </c>
      <c r="F15210">
        <v>1</v>
      </c>
      <c r="G15210">
        <v>25000</v>
      </c>
      <c r="H15210" t="s">
        <v>178</v>
      </c>
      <c r="J15210" t="s">
        <v>14</v>
      </c>
      <c r="K15210">
        <v>48</v>
      </c>
      <c r="L15210" t="s">
        <v>15</v>
      </c>
    </row>
    <row r="15211" spans="1:12">
      <c r="A15211" t="e">
        <f ca="1">E00251510764721</f>
        <v>#NAME?</v>
      </c>
      <c r="B15211">
        <v>122</v>
      </c>
      <c r="C15211" t="s">
        <v>522</v>
      </c>
      <c r="D15211" s="1">
        <v>42326</v>
      </c>
      <c r="F15211">
        <v>1</v>
      </c>
      <c r="G15211">
        <v>78650</v>
      </c>
      <c r="H15211" t="s">
        <v>414</v>
      </c>
      <c r="J15211" t="s">
        <v>14</v>
      </c>
      <c r="K15211">
        <v>48</v>
      </c>
      <c r="L15211" t="s">
        <v>22</v>
      </c>
    </row>
    <row r="15212" spans="1:12">
      <c r="A15212" t="e">
        <f ca="1">E00251510764721</f>
        <v>#NAME?</v>
      </c>
      <c r="B15212">
        <v>122</v>
      </c>
      <c r="C15212" t="s">
        <v>522</v>
      </c>
      <c r="D15212" s="1">
        <v>42860</v>
      </c>
      <c r="F15212">
        <v>1</v>
      </c>
      <c r="G15212">
        <v>71940</v>
      </c>
      <c r="H15212" t="s">
        <v>135</v>
      </c>
      <c r="J15212" t="s">
        <v>14</v>
      </c>
      <c r="K15212">
        <v>49</v>
      </c>
      <c r="L15212" t="s">
        <v>15</v>
      </c>
    </row>
    <row r="15213" spans="1:12">
      <c r="A15213" t="e">
        <f ca="1">E00251715551121</f>
        <v>#NAME?</v>
      </c>
      <c r="B15213">
        <v>62</v>
      </c>
      <c r="C15213" t="s">
        <v>20</v>
      </c>
      <c r="D15213" s="1">
        <v>42290</v>
      </c>
      <c r="F15213">
        <v>1</v>
      </c>
      <c r="G15213">
        <v>5258</v>
      </c>
      <c r="H15213" t="s">
        <v>236</v>
      </c>
      <c r="J15213" t="s">
        <v>14</v>
      </c>
      <c r="K15213">
        <v>45</v>
      </c>
      <c r="L15213" t="s">
        <v>15</v>
      </c>
    </row>
    <row r="15214" spans="1:12">
      <c r="A15214" t="e">
        <f ca="1">E00251439821421</f>
        <v>#NAME?</v>
      </c>
      <c r="B15214">
        <v>494</v>
      </c>
      <c r="C15214" t="s">
        <v>63</v>
      </c>
      <c r="D15214" s="1">
        <v>41514</v>
      </c>
      <c r="F15214">
        <v>2</v>
      </c>
      <c r="G15214">
        <v>2449</v>
      </c>
      <c r="H15214" t="s">
        <v>53</v>
      </c>
      <c r="J15214" t="s">
        <v>14</v>
      </c>
      <c r="K15214">
        <v>43</v>
      </c>
      <c r="L15214" t="s">
        <v>15</v>
      </c>
    </row>
    <row r="15215" spans="1:12">
      <c r="A15215" t="e">
        <f ca="1">E00251531527021</f>
        <v>#NAME?</v>
      </c>
      <c r="B15215">
        <v>1786</v>
      </c>
      <c r="C15215" t="s">
        <v>37</v>
      </c>
      <c r="D15215" s="1">
        <v>41229</v>
      </c>
      <c r="F15215">
        <v>1</v>
      </c>
      <c r="G15215">
        <v>7862</v>
      </c>
      <c r="H15215" t="s">
        <v>27</v>
      </c>
      <c r="J15215" t="s">
        <v>14</v>
      </c>
      <c r="K15215">
        <v>61</v>
      </c>
      <c r="L15215" t="s">
        <v>22</v>
      </c>
    </row>
    <row r="15216" spans="1:12">
      <c r="A15216" t="e">
        <f ca="1">E00251429317021</f>
        <v>#NAME?</v>
      </c>
      <c r="B15216">
        <v>272</v>
      </c>
      <c r="C15216" t="s">
        <v>174</v>
      </c>
      <c r="D15216" s="1">
        <v>42160</v>
      </c>
      <c r="F15216">
        <v>1</v>
      </c>
      <c r="G15216">
        <v>85401</v>
      </c>
      <c r="H15216" t="s">
        <v>1384</v>
      </c>
      <c r="I15216" t="s">
        <v>56</v>
      </c>
      <c r="J15216" t="s">
        <v>57</v>
      </c>
      <c r="K15216">
        <v>53</v>
      </c>
      <c r="L15216" t="s">
        <v>15</v>
      </c>
    </row>
    <row r="15217" spans="1:12">
      <c r="A15217" t="e">
        <f ca="1">E00251429317021</f>
        <v>#NAME?</v>
      </c>
      <c r="B15217">
        <v>275</v>
      </c>
      <c r="C15217" t="s">
        <v>444</v>
      </c>
      <c r="D15217" s="1">
        <v>42517</v>
      </c>
      <c r="F15217">
        <v>2</v>
      </c>
      <c r="G15217">
        <v>496</v>
      </c>
      <c r="H15217" t="s">
        <v>190</v>
      </c>
      <c r="J15217" t="s">
        <v>14</v>
      </c>
      <c r="K15217">
        <v>54</v>
      </c>
      <c r="L15217" t="s">
        <v>15</v>
      </c>
    </row>
    <row r="15218" spans="1:12">
      <c r="A15218" t="e">
        <f ca="1">E00251718050821</f>
        <v>#NAME?</v>
      </c>
      <c r="B15218">
        <v>1128</v>
      </c>
      <c r="C15218" t="s">
        <v>424</v>
      </c>
      <c r="D15218" s="1">
        <v>41246</v>
      </c>
      <c r="F15218">
        <v>1</v>
      </c>
      <c r="G15218">
        <v>3810</v>
      </c>
      <c r="H15218" t="s">
        <v>1385</v>
      </c>
      <c r="J15218" t="s">
        <v>14</v>
      </c>
      <c r="K15218">
        <v>38</v>
      </c>
      <c r="L15218" t="s">
        <v>15</v>
      </c>
    </row>
    <row r="15219" spans="1:12">
      <c r="A15219" t="e">
        <f ca="1">E00251718050821</f>
        <v>#NAME?</v>
      </c>
      <c r="B15219">
        <v>1128</v>
      </c>
      <c r="C15219" t="s">
        <v>424</v>
      </c>
      <c r="D15219" s="1">
        <v>42699</v>
      </c>
      <c r="F15219">
        <v>2</v>
      </c>
      <c r="G15219">
        <v>462</v>
      </c>
      <c r="H15219" t="s">
        <v>288</v>
      </c>
      <c r="J15219" t="s">
        <v>14</v>
      </c>
      <c r="K15219">
        <v>42</v>
      </c>
      <c r="L15219" t="s">
        <v>15</v>
      </c>
    </row>
    <row r="15220" spans="1:12">
      <c r="A15220" t="e">
        <f ca="1">E00251518870221</f>
        <v>#NAME?</v>
      </c>
      <c r="B15220">
        <v>291</v>
      </c>
      <c r="C15220" t="s">
        <v>160</v>
      </c>
      <c r="D15220" s="1">
        <v>43010</v>
      </c>
      <c r="F15220">
        <v>2</v>
      </c>
      <c r="G15220">
        <v>3540</v>
      </c>
      <c r="H15220" t="s">
        <v>436</v>
      </c>
      <c r="J15220" t="s">
        <v>14</v>
      </c>
      <c r="K15220">
        <v>53</v>
      </c>
      <c r="L15220" t="s">
        <v>15</v>
      </c>
    </row>
    <row r="15221" spans="1:12">
      <c r="A15221" t="e">
        <f ca="1">E00251531731421</f>
        <v>#NAME?</v>
      </c>
      <c r="B15221">
        <v>729</v>
      </c>
      <c r="C15221" t="s">
        <v>68</v>
      </c>
      <c r="D15221" s="1">
        <v>41917</v>
      </c>
      <c r="F15221">
        <v>1</v>
      </c>
      <c r="G15221">
        <v>72989</v>
      </c>
      <c r="H15221" t="s">
        <v>1386</v>
      </c>
      <c r="I15221" t="s">
        <v>56</v>
      </c>
      <c r="J15221" t="s">
        <v>57</v>
      </c>
      <c r="K15221">
        <v>49</v>
      </c>
      <c r="L15221" t="s">
        <v>15</v>
      </c>
    </row>
    <row r="15222" spans="1:12">
      <c r="A15222" t="e">
        <f ca="1">E00251429206321</f>
        <v>#NAME?</v>
      </c>
      <c r="B15222">
        <v>307</v>
      </c>
      <c r="C15222" t="s">
        <v>210</v>
      </c>
      <c r="D15222" s="1">
        <v>42095</v>
      </c>
      <c r="F15222">
        <v>2</v>
      </c>
      <c r="G15222">
        <v>2729</v>
      </c>
      <c r="H15222" t="s">
        <v>115</v>
      </c>
      <c r="J15222" t="s">
        <v>14</v>
      </c>
      <c r="K15222">
        <v>57</v>
      </c>
      <c r="L15222" t="s">
        <v>15</v>
      </c>
    </row>
    <row r="15223" spans="1:12">
      <c r="A15223" t="e">
        <f ca="1">E00251429206321</f>
        <v>#NAME?</v>
      </c>
      <c r="B15223">
        <v>307</v>
      </c>
      <c r="C15223" t="s">
        <v>210</v>
      </c>
      <c r="D15223" s="1">
        <v>42465</v>
      </c>
      <c r="F15223">
        <v>2</v>
      </c>
      <c r="G15223">
        <v>2750</v>
      </c>
      <c r="H15223" t="s">
        <v>114</v>
      </c>
      <c r="J15223" t="s">
        <v>14</v>
      </c>
      <c r="K15223">
        <v>58</v>
      </c>
      <c r="L15223" t="s">
        <v>15</v>
      </c>
    </row>
    <row r="15224" spans="1:12">
      <c r="A15224" t="e">
        <f ca="1">E00251429206321</f>
        <v>#NAME?</v>
      </c>
      <c r="B15224">
        <v>307</v>
      </c>
      <c r="C15224" t="s">
        <v>210</v>
      </c>
      <c r="D15224" s="1">
        <v>42524</v>
      </c>
      <c r="F15224">
        <v>1</v>
      </c>
      <c r="G15224">
        <v>78650</v>
      </c>
      <c r="H15224" t="s">
        <v>414</v>
      </c>
      <c r="J15224" t="s">
        <v>14</v>
      </c>
      <c r="K15224">
        <v>58</v>
      </c>
      <c r="L15224" t="s">
        <v>22</v>
      </c>
    </row>
    <row r="15225" spans="1:12">
      <c r="A15225" t="e">
        <f ca="1">E00251537604521</f>
        <v>#NAME?</v>
      </c>
      <c r="B15225">
        <v>459</v>
      </c>
      <c r="C15225" t="s">
        <v>187</v>
      </c>
      <c r="D15225" s="1">
        <v>42565</v>
      </c>
      <c r="F15225">
        <v>1</v>
      </c>
      <c r="G15225">
        <v>7262</v>
      </c>
      <c r="H15225" t="s">
        <v>198</v>
      </c>
      <c r="J15225" t="s">
        <v>14</v>
      </c>
      <c r="K15225">
        <v>52</v>
      </c>
      <c r="L15225" t="s">
        <v>15</v>
      </c>
    </row>
    <row r="15226" spans="1:12">
      <c r="A15226" t="e">
        <f ca="1">E00251427592521</f>
        <v>#NAME?</v>
      </c>
      <c r="B15226">
        <v>11</v>
      </c>
      <c r="C15226" t="s">
        <v>245</v>
      </c>
      <c r="D15226" s="1">
        <v>42109</v>
      </c>
      <c r="F15226">
        <v>1</v>
      </c>
      <c r="G15226">
        <v>7089</v>
      </c>
      <c r="H15226" t="s">
        <v>487</v>
      </c>
      <c r="J15226" t="s">
        <v>14</v>
      </c>
      <c r="K15226">
        <v>48</v>
      </c>
      <c r="L15226" t="s">
        <v>15</v>
      </c>
    </row>
    <row r="15227" spans="1:12">
      <c r="A15227" t="e">
        <f ca="1">E00251428403021</f>
        <v>#NAME?</v>
      </c>
      <c r="B15227">
        <v>66</v>
      </c>
      <c r="C15227" t="s">
        <v>134</v>
      </c>
      <c r="D15227" s="1">
        <v>42251</v>
      </c>
      <c r="F15227">
        <v>1</v>
      </c>
      <c r="G15227">
        <v>7530</v>
      </c>
      <c r="H15227" t="s">
        <v>1304</v>
      </c>
      <c r="J15227" t="s">
        <v>14</v>
      </c>
      <c r="K15227">
        <v>44</v>
      </c>
      <c r="L15227" t="s">
        <v>15</v>
      </c>
    </row>
    <row r="15228" spans="1:12">
      <c r="A15228" t="e">
        <f ca="1">E00251715551121</f>
        <v>#NAME?</v>
      </c>
      <c r="B15228">
        <v>62</v>
      </c>
      <c r="C15228" t="s">
        <v>20</v>
      </c>
      <c r="D15228" s="1">
        <v>42648</v>
      </c>
      <c r="F15228">
        <v>1</v>
      </c>
      <c r="G15228">
        <v>7999</v>
      </c>
      <c r="H15228" t="s">
        <v>80</v>
      </c>
      <c r="J15228" t="s">
        <v>14</v>
      </c>
      <c r="K15228">
        <v>46</v>
      </c>
      <c r="L15228" t="s">
        <v>15</v>
      </c>
    </row>
    <row r="15229" spans="1:12">
      <c r="A15229" t="e">
        <f ca="1">E00251532812721</f>
        <v>#NAME?</v>
      </c>
      <c r="B15229">
        <v>7505</v>
      </c>
      <c r="C15229" t="s">
        <v>209</v>
      </c>
      <c r="D15229" s="1">
        <v>42002</v>
      </c>
      <c r="F15229">
        <v>1</v>
      </c>
      <c r="G15229">
        <v>460</v>
      </c>
      <c r="H15229" t="s">
        <v>16</v>
      </c>
      <c r="J15229" t="s">
        <v>14</v>
      </c>
      <c r="K15229">
        <v>59</v>
      </c>
      <c r="L15229" t="s">
        <v>15</v>
      </c>
    </row>
    <row r="15230" spans="1:12">
      <c r="A15230" t="e">
        <f ca="1">E00251532812721</f>
        <v>#NAME?</v>
      </c>
      <c r="B15230">
        <v>7505</v>
      </c>
      <c r="C15230" t="s">
        <v>209</v>
      </c>
      <c r="D15230" s="1">
        <v>42025</v>
      </c>
      <c r="F15230">
        <v>2</v>
      </c>
      <c r="G15230">
        <v>3051</v>
      </c>
      <c r="H15230" t="s">
        <v>13</v>
      </c>
      <c r="J15230" t="s">
        <v>14</v>
      </c>
      <c r="K15230">
        <v>59</v>
      </c>
      <c r="L15230" t="s">
        <v>15</v>
      </c>
    </row>
    <row r="15231" spans="1:12">
      <c r="A15231" t="e">
        <f ca="1">E00251532812721</f>
        <v>#NAME?</v>
      </c>
      <c r="B15231">
        <v>7505</v>
      </c>
      <c r="C15231" t="s">
        <v>209</v>
      </c>
      <c r="D15231" s="1">
        <v>42131</v>
      </c>
      <c r="F15231">
        <v>2</v>
      </c>
      <c r="G15231">
        <v>496</v>
      </c>
      <c r="H15231" t="s">
        <v>190</v>
      </c>
      <c r="J15231" t="s">
        <v>14</v>
      </c>
      <c r="K15231">
        <v>60</v>
      </c>
      <c r="L15231" t="s">
        <v>15</v>
      </c>
    </row>
    <row r="15232" spans="1:12">
      <c r="A15232" t="e">
        <f ca="1">E00251529062621</f>
        <v>#NAME?</v>
      </c>
      <c r="B15232">
        <v>290</v>
      </c>
      <c r="C15232" t="s">
        <v>449</v>
      </c>
      <c r="D15232" s="1">
        <v>41946</v>
      </c>
      <c r="F15232">
        <v>4</v>
      </c>
      <c r="G15232">
        <v>3051</v>
      </c>
      <c r="H15232" t="s">
        <v>13</v>
      </c>
      <c r="J15232" t="s">
        <v>14</v>
      </c>
      <c r="K15232">
        <v>58</v>
      </c>
      <c r="L15232" t="s">
        <v>15</v>
      </c>
    </row>
    <row r="15233" spans="1:12">
      <c r="A15233" t="e">
        <f ca="1">E00251432445021</f>
        <v>#NAME?</v>
      </c>
      <c r="B15233">
        <v>485</v>
      </c>
      <c r="C15233" t="s">
        <v>241</v>
      </c>
      <c r="D15233" s="1">
        <v>42310</v>
      </c>
      <c r="F15233">
        <v>5</v>
      </c>
      <c r="G15233">
        <v>7028</v>
      </c>
      <c r="H15233" t="s">
        <v>407</v>
      </c>
      <c r="J15233" t="s">
        <v>14</v>
      </c>
      <c r="K15233">
        <v>45</v>
      </c>
      <c r="L15233" t="s">
        <v>15</v>
      </c>
    </row>
    <row r="15234" spans="1:12">
      <c r="A15234" t="e">
        <f ca="1">E00251432445021</f>
        <v>#NAME?</v>
      </c>
      <c r="B15234">
        <v>485</v>
      </c>
      <c r="C15234" t="s">
        <v>241</v>
      </c>
      <c r="D15234" s="1">
        <v>42718</v>
      </c>
      <c r="F15234">
        <v>6</v>
      </c>
      <c r="G15234">
        <v>61172</v>
      </c>
      <c r="H15234" t="s">
        <v>48</v>
      </c>
      <c r="J15234" t="s">
        <v>14</v>
      </c>
      <c r="K15234">
        <v>46</v>
      </c>
      <c r="L15234" t="s">
        <v>15</v>
      </c>
    </row>
    <row r="15235" spans="1:12">
      <c r="A15235" t="e">
        <f ca="1">E00251514692621</f>
        <v>#NAME?</v>
      </c>
      <c r="B15235">
        <v>452</v>
      </c>
      <c r="C15235" t="s">
        <v>592</v>
      </c>
      <c r="D15235" s="1">
        <v>41872</v>
      </c>
      <c r="F15235">
        <v>1</v>
      </c>
      <c r="G15235">
        <v>9198</v>
      </c>
      <c r="H15235" t="s">
        <v>229</v>
      </c>
      <c r="J15235" t="s">
        <v>14</v>
      </c>
      <c r="K15235">
        <v>43</v>
      </c>
      <c r="L15235" t="s">
        <v>15</v>
      </c>
    </row>
    <row r="15236" spans="1:12">
      <c r="A15236" t="e">
        <f ca="1">E00251526889621</f>
        <v>#NAME?</v>
      </c>
      <c r="B15236">
        <v>10</v>
      </c>
      <c r="C15236" t="s">
        <v>18</v>
      </c>
      <c r="D15236" s="1">
        <v>42860</v>
      </c>
      <c r="F15236">
        <v>1</v>
      </c>
      <c r="G15236">
        <v>7880</v>
      </c>
      <c r="H15236" t="s">
        <v>213</v>
      </c>
      <c r="J15236" t="s">
        <v>14</v>
      </c>
      <c r="K15236">
        <v>52</v>
      </c>
      <c r="L15236" t="s">
        <v>22</v>
      </c>
    </row>
    <row r="15237" spans="1:12">
      <c r="A15237" t="e">
        <f ca="1">E00251431566321</f>
        <v>#NAME?</v>
      </c>
      <c r="B15237">
        <v>701</v>
      </c>
      <c r="C15237" t="s">
        <v>72</v>
      </c>
      <c r="D15237" s="1">
        <v>41624</v>
      </c>
      <c r="F15237">
        <v>1</v>
      </c>
      <c r="G15237">
        <v>4019</v>
      </c>
      <c r="H15237" t="s">
        <v>26</v>
      </c>
      <c r="J15237" t="s">
        <v>14</v>
      </c>
      <c r="K15237">
        <v>61</v>
      </c>
      <c r="L15237" t="s">
        <v>15</v>
      </c>
    </row>
    <row r="15238" spans="1:12">
      <c r="A15238" t="e">
        <f ca="1">E00251431566321</f>
        <v>#NAME?</v>
      </c>
      <c r="B15238">
        <v>701</v>
      </c>
      <c r="C15238" t="s">
        <v>72</v>
      </c>
      <c r="D15238" s="1">
        <v>41624</v>
      </c>
      <c r="F15238">
        <v>4</v>
      </c>
      <c r="G15238">
        <v>2724</v>
      </c>
      <c r="H15238" t="s">
        <v>73</v>
      </c>
      <c r="J15238" t="s">
        <v>14</v>
      </c>
      <c r="K15238">
        <v>61</v>
      </c>
      <c r="L15238" t="s">
        <v>15</v>
      </c>
    </row>
    <row r="15239" spans="1:12">
      <c r="A15239" t="e">
        <f ca="1">E00251518890621</f>
        <v>#NAME?</v>
      </c>
      <c r="B15239">
        <v>290</v>
      </c>
      <c r="C15239" t="s">
        <v>449</v>
      </c>
      <c r="D15239" s="1">
        <v>41540</v>
      </c>
      <c r="F15239">
        <v>5</v>
      </c>
      <c r="G15239">
        <v>59989</v>
      </c>
      <c r="H15239" t="s">
        <v>739</v>
      </c>
      <c r="J15239" t="s">
        <v>14</v>
      </c>
      <c r="K15239">
        <v>58</v>
      </c>
      <c r="L15239" t="s">
        <v>15</v>
      </c>
    </row>
    <row r="15240" spans="1:12">
      <c r="A15240" t="e">
        <f ca="1">E00251431566321</f>
        <v>#NAME?</v>
      </c>
      <c r="B15240">
        <v>702</v>
      </c>
      <c r="C15240" t="s">
        <v>293</v>
      </c>
      <c r="D15240" s="1">
        <v>41674</v>
      </c>
      <c r="F15240">
        <v>3</v>
      </c>
      <c r="G15240">
        <v>30000</v>
      </c>
      <c r="H15240" t="s">
        <v>144</v>
      </c>
      <c r="J15240" t="s">
        <v>14</v>
      </c>
      <c r="K15240">
        <v>61</v>
      </c>
      <c r="L15240" t="s">
        <v>15</v>
      </c>
    </row>
    <row r="15241" spans="1:12">
      <c r="A15241" t="e">
        <f ca="1">E00251429205921</f>
        <v>#NAME?</v>
      </c>
      <c r="B15241">
        <v>291</v>
      </c>
      <c r="C15241" t="s">
        <v>160</v>
      </c>
      <c r="D15241" s="1">
        <v>41418</v>
      </c>
      <c r="F15241">
        <v>1</v>
      </c>
      <c r="G15241">
        <v>78659</v>
      </c>
      <c r="H15241" t="s">
        <v>46</v>
      </c>
      <c r="J15241" t="s">
        <v>14</v>
      </c>
      <c r="K15241">
        <v>41</v>
      </c>
      <c r="L15241" t="s">
        <v>22</v>
      </c>
    </row>
    <row r="15242" spans="1:12">
      <c r="A15242" t="e">
        <f ca="1">E00251427550421</f>
        <v>#NAME?</v>
      </c>
      <c r="B15242">
        <v>11</v>
      </c>
      <c r="C15242" t="s">
        <v>245</v>
      </c>
      <c r="D15242" s="1">
        <v>41366</v>
      </c>
      <c r="F15242">
        <v>1</v>
      </c>
      <c r="G15242">
        <v>7242</v>
      </c>
      <c r="H15242" t="s">
        <v>93</v>
      </c>
      <c r="J15242" t="s">
        <v>14</v>
      </c>
      <c r="K15242">
        <v>58</v>
      </c>
      <c r="L15242" t="s">
        <v>15</v>
      </c>
    </row>
    <row r="15243" spans="1:12">
      <c r="A15243" t="e">
        <f ca="1">E00251427550421</f>
        <v>#NAME?</v>
      </c>
      <c r="B15243">
        <v>11</v>
      </c>
      <c r="C15243" t="s">
        <v>245</v>
      </c>
      <c r="D15243" s="1">
        <v>41590</v>
      </c>
      <c r="F15243">
        <v>1</v>
      </c>
      <c r="G15243">
        <v>34690</v>
      </c>
      <c r="H15243" t="s">
        <v>118</v>
      </c>
      <c r="J15243" t="s">
        <v>14</v>
      </c>
      <c r="K15243">
        <v>59</v>
      </c>
      <c r="L15243" t="s">
        <v>15</v>
      </c>
    </row>
    <row r="15244" spans="1:12">
      <c r="A15244" t="e">
        <f ca="1">E00251427550421</f>
        <v>#NAME?</v>
      </c>
      <c r="B15244">
        <v>11</v>
      </c>
      <c r="C15244" t="s">
        <v>245</v>
      </c>
      <c r="D15244" s="1">
        <v>41621</v>
      </c>
      <c r="F15244">
        <v>2</v>
      </c>
      <c r="G15244">
        <v>34690</v>
      </c>
      <c r="H15244" t="s">
        <v>118</v>
      </c>
      <c r="J15244" t="s">
        <v>14</v>
      </c>
      <c r="K15244">
        <v>59</v>
      </c>
      <c r="L15244" t="s">
        <v>15</v>
      </c>
    </row>
    <row r="15245" spans="1:12">
      <c r="A15245" t="e">
        <f ca="1">E00251427550421</f>
        <v>#NAME?</v>
      </c>
      <c r="B15245">
        <v>26</v>
      </c>
      <c r="C15245" t="s">
        <v>744</v>
      </c>
      <c r="D15245" s="1">
        <v>42657</v>
      </c>
      <c r="F15245">
        <v>2</v>
      </c>
      <c r="G15245">
        <v>71940</v>
      </c>
      <c r="H15245" t="s">
        <v>135</v>
      </c>
      <c r="J15245" t="s">
        <v>14</v>
      </c>
      <c r="K15245">
        <v>62</v>
      </c>
      <c r="L15245" t="s">
        <v>15</v>
      </c>
    </row>
    <row r="15246" spans="1:12">
      <c r="A15246" t="e">
        <f ca="1">E00251532800321</f>
        <v>#NAME?</v>
      </c>
      <c r="B15246">
        <v>498</v>
      </c>
      <c r="C15246" t="s">
        <v>591</v>
      </c>
      <c r="D15246" s="1">
        <v>42801</v>
      </c>
      <c r="F15246">
        <v>2</v>
      </c>
      <c r="G15246">
        <v>25000</v>
      </c>
      <c r="H15246" t="s">
        <v>178</v>
      </c>
      <c r="J15246" t="s">
        <v>14</v>
      </c>
      <c r="K15246">
        <v>51</v>
      </c>
      <c r="L15246" t="s">
        <v>15</v>
      </c>
    </row>
    <row r="15247" spans="1:12">
      <c r="A15247" t="e">
        <f ca="1">E00251532800321</f>
        <v>#NAME?</v>
      </c>
      <c r="B15247">
        <v>498</v>
      </c>
      <c r="C15247" t="s">
        <v>591</v>
      </c>
      <c r="D15247" s="1">
        <v>43053</v>
      </c>
      <c r="F15247">
        <v>3</v>
      </c>
      <c r="G15247">
        <v>7904</v>
      </c>
      <c r="H15247" t="s">
        <v>75</v>
      </c>
      <c r="J15247" t="s">
        <v>14</v>
      </c>
      <c r="K15247">
        <v>52</v>
      </c>
      <c r="L15247" t="s">
        <v>22</v>
      </c>
    </row>
    <row r="15248" spans="1:12">
      <c r="A15248" t="e">
        <f ca="1">E00251430366921</f>
        <v>#NAME?</v>
      </c>
      <c r="B15248">
        <v>489</v>
      </c>
      <c r="C15248" t="s">
        <v>100</v>
      </c>
      <c r="D15248" s="1">
        <v>42564</v>
      </c>
      <c r="F15248">
        <v>1</v>
      </c>
      <c r="G15248">
        <v>7030</v>
      </c>
      <c r="H15248" t="s">
        <v>333</v>
      </c>
      <c r="J15248" t="s">
        <v>14</v>
      </c>
      <c r="K15248">
        <v>53</v>
      </c>
      <c r="L15248" t="s">
        <v>15</v>
      </c>
    </row>
    <row r="15249" spans="1:12">
      <c r="A15249" t="e">
        <f ca="1">E00251715553021</f>
        <v>#NAME?</v>
      </c>
      <c r="B15249">
        <v>62</v>
      </c>
      <c r="C15249" t="s">
        <v>20</v>
      </c>
      <c r="D15249" s="1">
        <v>41670</v>
      </c>
      <c r="F15249">
        <v>2</v>
      </c>
      <c r="G15249">
        <v>90181</v>
      </c>
      <c r="H15249" t="s">
        <v>1387</v>
      </c>
      <c r="J15249" t="s">
        <v>14</v>
      </c>
      <c r="K15249">
        <v>55</v>
      </c>
      <c r="L15249" t="s">
        <v>15</v>
      </c>
    </row>
    <row r="15250" spans="1:12">
      <c r="A15250" t="e">
        <f ca="1">E00251531481321</f>
        <v>#NAME?</v>
      </c>
      <c r="B15250">
        <v>701</v>
      </c>
      <c r="C15250" t="s">
        <v>72</v>
      </c>
      <c r="D15250" s="1">
        <v>42207</v>
      </c>
      <c r="F15250">
        <v>4</v>
      </c>
      <c r="G15250">
        <v>6262</v>
      </c>
      <c r="H15250" t="s">
        <v>590</v>
      </c>
      <c r="J15250" t="s">
        <v>14</v>
      </c>
      <c r="K15250">
        <v>46</v>
      </c>
      <c r="L15250" t="s">
        <v>15</v>
      </c>
    </row>
    <row r="15251" spans="1:12">
      <c r="A15251" t="e">
        <f ca="1">E00251619840221</f>
        <v>#NAME?</v>
      </c>
      <c r="B15251">
        <v>446</v>
      </c>
      <c r="C15251" t="s">
        <v>94</v>
      </c>
      <c r="D15251" s="1">
        <v>41369</v>
      </c>
      <c r="F15251">
        <v>1</v>
      </c>
      <c r="G15251">
        <v>78900</v>
      </c>
      <c r="H15251" t="s">
        <v>79</v>
      </c>
      <c r="J15251" t="s">
        <v>14</v>
      </c>
      <c r="K15251">
        <v>55</v>
      </c>
      <c r="L15251" t="s">
        <v>22</v>
      </c>
    </row>
    <row r="15252" spans="1:12">
      <c r="A15252" t="e">
        <f ca="1">E00251432157821</f>
        <v>#NAME?</v>
      </c>
      <c r="B15252">
        <v>497</v>
      </c>
      <c r="C15252" t="s">
        <v>141</v>
      </c>
      <c r="D15252" s="1">
        <v>43088</v>
      </c>
      <c r="F15252">
        <v>3</v>
      </c>
      <c r="G15252">
        <v>2720</v>
      </c>
      <c r="H15252" t="s">
        <v>65</v>
      </c>
      <c r="J15252" t="s">
        <v>14</v>
      </c>
      <c r="K15252">
        <v>65</v>
      </c>
      <c r="L15252" t="s">
        <v>15</v>
      </c>
    </row>
    <row r="15253" spans="1:12">
      <c r="A15253" t="e">
        <f ca="1">E00251617666221</f>
        <v>#NAME?</v>
      </c>
      <c r="B15253">
        <v>6156</v>
      </c>
      <c r="C15253" t="s">
        <v>352</v>
      </c>
      <c r="D15253" s="1">
        <v>41815</v>
      </c>
      <c r="F15253">
        <v>5</v>
      </c>
      <c r="G15253">
        <v>5368</v>
      </c>
      <c r="H15253" t="s">
        <v>101</v>
      </c>
      <c r="J15253" t="s">
        <v>14</v>
      </c>
      <c r="K15253">
        <v>38</v>
      </c>
      <c r="L15253" t="s">
        <v>15</v>
      </c>
    </row>
    <row r="15254" spans="1:12">
      <c r="A15254" t="e">
        <f ca="1">E00251617666221</f>
        <v>#NAME?</v>
      </c>
      <c r="B15254">
        <v>6156</v>
      </c>
      <c r="C15254" t="s">
        <v>352</v>
      </c>
      <c r="D15254" s="1">
        <v>41911</v>
      </c>
      <c r="F15254">
        <v>1</v>
      </c>
      <c r="G15254">
        <v>3019</v>
      </c>
      <c r="H15254" t="s">
        <v>441</v>
      </c>
      <c r="J15254" t="s">
        <v>14</v>
      </c>
      <c r="K15254">
        <v>39</v>
      </c>
      <c r="L15254" t="s">
        <v>15</v>
      </c>
    </row>
    <row r="15255" spans="1:12">
      <c r="A15255" t="e">
        <f ca="1">E00251524997621</f>
        <v>#NAME?</v>
      </c>
      <c r="B15255">
        <v>1273</v>
      </c>
      <c r="C15255" t="s">
        <v>28</v>
      </c>
      <c r="D15255" s="1">
        <v>42514</v>
      </c>
      <c r="F15255">
        <v>1</v>
      </c>
      <c r="G15255">
        <v>4019</v>
      </c>
      <c r="H15255" t="s">
        <v>26</v>
      </c>
      <c r="J15255" t="s">
        <v>14</v>
      </c>
      <c r="K15255">
        <v>66</v>
      </c>
      <c r="L15255" t="s">
        <v>15</v>
      </c>
    </row>
    <row r="15256" spans="1:12">
      <c r="A15256" t="e">
        <f ca="1">E00251524997621</f>
        <v>#NAME?</v>
      </c>
      <c r="B15256">
        <v>1273</v>
      </c>
      <c r="C15256" t="s">
        <v>28</v>
      </c>
      <c r="D15256" s="1">
        <v>42676</v>
      </c>
      <c r="F15256">
        <v>2</v>
      </c>
      <c r="G15256">
        <v>4019</v>
      </c>
      <c r="H15256" t="s">
        <v>26</v>
      </c>
      <c r="J15256" t="s">
        <v>14</v>
      </c>
      <c r="K15256">
        <v>66</v>
      </c>
      <c r="L15256" t="s">
        <v>15</v>
      </c>
    </row>
    <row r="15257" spans="1:12">
      <c r="A15257" t="e">
        <f ca="1">E00251531526821</f>
        <v>#NAME?</v>
      </c>
      <c r="B15257">
        <v>701</v>
      </c>
      <c r="C15257" t="s">
        <v>72</v>
      </c>
      <c r="D15257" s="1">
        <v>42905</v>
      </c>
      <c r="F15257">
        <v>3</v>
      </c>
      <c r="G15257">
        <v>5950</v>
      </c>
      <c r="H15257" t="s">
        <v>24</v>
      </c>
      <c r="J15257" t="s">
        <v>14</v>
      </c>
      <c r="K15257">
        <v>59</v>
      </c>
      <c r="L15257" t="s">
        <v>15</v>
      </c>
    </row>
    <row r="15258" spans="1:12">
      <c r="A15258" t="e">
        <f ca="1">E00251531526821</f>
        <v>#NAME?</v>
      </c>
      <c r="B15258">
        <v>701</v>
      </c>
      <c r="C15258" t="s">
        <v>72</v>
      </c>
      <c r="D15258" s="1">
        <v>42913</v>
      </c>
      <c r="F15258">
        <v>3</v>
      </c>
      <c r="G15258">
        <v>3899</v>
      </c>
      <c r="H15258" t="s">
        <v>264</v>
      </c>
      <c r="J15258" t="s">
        <v>14</v>
      </c>
      <c r="K15258">
        <v>59</v>
      </c>
      <c r="L15258" t="s">
        <v>15</v>
      </c>
    </row>
    <row r="15259" spans="1:12">
      <c r="A15259" t="e">
        <f ca="1">E00251533061921</f>
        <v>#NAME?</v>
      </c>
      <c r="B15259">
        <v>471</v>
      </c>
      <c r="C15259" t="s">
        <v>654</v>
      </c>
      <c r="D15259" s="1">
        <v>42475</v>
      </c>
      <c r="F15259">
        <v>1</v>
      </c>
      <c r="G15259">
        <v>7852</v>
      </c>
      <c r="H15259" t="s">
        <v>221</v>
      </c>
      <c r="J15259" t="s">
        <v>14</v>
      </c>
      <c r="K15259">
        <v>48</v>
      </c>
      <c r="L15259" t="s">
        <v>22</v>
      </c>
    </row>
    <row r="15260" spans="1:12">
      <c r="A15260" t="e">
        <f ca="1">E00251524997621</f>
        <v>#NAME?</v>
      </c>
      <c r="B15260">
        <v>1273</v>
      </c>
      <c r="C15260" t="s">
        <v>28</v>
      </c>
      <c r="D15260" s="1">
        <v>42719</v>
      </c>
      <c r="F15260">
        <v>2</v>
      </c>
      <c r="G15260">
        <v>53081</v>
      </c>
      <c r="H15260" t="s">
        <v>456</v>
      </c>
      <c r="J15260" t="s">
        <v>14</v>
      </c>
      <c r="K15260">
        <v>66</v>
      </c>
      <c r="L15260" t="s">
        <v>15</v>
      </c>
    </row>
    <row r="15261" spans="1:12">
      <c r="A15261" t="e">
        <f ca="1">E00251524997621</f>
        <v>#NAME?</v>
      </c>
      <c r="B15261">
        <v>1273</v>
      </c>
      <c r="C15261" t="s">
        <v>28</v>
      </c>
      <c r="D15261" s="1">
        <v>43019</v>
      </c>
      <c r="F15261">
        <v>2</v>
      </c>
      <c r="G15261">
        <v>60090</v>
      </c>
      <c r="H15261" t="s">
        <v>181</v>
      </c>
      <c r="J15261" t="s">
        <v>14</v>
      </c>
      <c r="K15261">
        <v>67</v>
      </c>
      <c r="L15261" t="s">
        <v>15</v>
      </c>
    </row>
    <row r="15262" spans="1:12">
      <c r="A15262" t="e">
        <f ca="1">E00251432404821</f>
        <v>#NAME?</v>
      </c>
      <c r="B15262">
        <v>481</v>
      </c>
      <c r="C15262" t="s">
        <v>402</v>
      </c>
      <c r="D15262" s="1">
        <v>41190</v>
      </c>
      <c r="F15262">
        <v>3</v>
      </c>
      <c r="G15262">
        <v>7061</v>
      </c>
      <c r="H15262" t="s">
        <v>408</v>
      </c>
      <c r="J15262" t="s">
        <v>14</v>
      </c>
      <c r="K15262">
        <v>44</v>
      </c>
      <c r="L15262" t="s">
        <v>15</v>
      </c>
    </row>
    <row r="15263" spans="1:12">
      <c r="A15263" t="e">
        <f ca="1">E00251432404821</f>
        <v>#NAME?</v>
      </c>
      <c r="B15263">
        <v>481</v>
      </c>
      <c r="C15263" t="s">
        <v>402</v>
      </c>
      <c r="D15263" s="1">
        <v>42935</v>
      </c>
      <c r="F15263">
        <v>1</v>
      </c>
      <c r="G15263">
        <v>71986</v>
      </c>
      <c r="H15263" t="s">
        <v>62</v>
      </c>
      <c r="J15263" t="s">
        <v>14</v>
      </c>
      <c r="K15263">
        <v>49</v>
      </c>
      <c r="L15263" t="s">
        <v>15</v>
      </c>
    </row>
    <row r="15264" spans="1:12">
      <c r="A15264" t="e">
        <f ca="1">E00251432404821</f>
        <v>#NAME?</v>
      </c>
      <c r="B15264">
        <v>481</v>
      </c>
      <c r="C15264" t="s">
        <v>402</v>
      </c>
      <c r="D15264" s="1">
        <v>42947</v>
      </c>
      <c r="F15264">
        <v>3</v>
      </c>
      <c r="G15264">
        <v>7061</v>
      </c>
      <c r="H15264" t="s">
        <v>408</v>
      </c>
      <c r="J15264" t="s">
        <v>14</v>
      </c>
      <c r="K15264">
        <v>49</v>
      </c>
      <c r="L15264" t="s">
        <v>15</v>
      </c>
    </row>
    <row r="15265" spans="1:12">
      <c r="A15265" t="e">
        <f ca="1">E00251432404821</f>
        <v>#NAME?</v>
      </c>
      <c r="B15265">
        <v>485</v>
      </c>
      <c r="C15265" t="s">
        <v>241</v>
      </c>
      <c r="D15265" s="1">
        <v>42707</v>
      </c>
      <c r="F15265">
        <v>6</v>
      </c>
      <c r="G15265">
        <v>71509</v>
      </c>
      <c r="H15265" t="s">
        <v>369</v>
      </c>
      <c r="J15265" t="s">
        <v>14</v>
      </c>
      <c r="K15265">
        <v>48</v>
      </c>
      <c r="L15265" t="s">
        <v>15</v>
      </c>
    </row>
    <row r="15266" spans="1:12">
      <c r="A15266" t="e">
        <f ca="1">E00251429284421</f>
        <v>#NAME?</v>
      </c>
      <c r="B15266">
        <v>292</v>
      </c>
      <c r="C15266" t="s">
        <v>467</v>
      </c>
      <c r="D15266" s="1">
        <v>41669</v>
      </c>
      <c r="F15266">
        <v>4</v>
      </c>
      <c r="G15266">
        <v>70400</v>
      </c>
      <c r="H15266" t="s">
        <v>536</v>
      </c>
      <c r="J15266" t="s">
        <v>14</v>
      </c>
      <c r="K15266">
        <v>58</v>
      </c>
      <c r="L15266" t="s">
        <v>15</v>
      </c>
    </row>
    <row r="15267" spans="1:12">
      <c r="A15267" t="e">
        <f ca="1">E00251429284421</f>
        <v>#NAME?</v>
      </c>
      <c r="B15267">
        <v>292</v>
      </c>
      <c r="C15267" t="s">
        <v>467</v>
      </c>
      <c r="D15267" s="1">
        <v>41676</v>
      </c>
      <c r="F15267">
        <v>5</v>
      </c>
      <c r="G15267">
        <v>2141</v>
      </c>
      <c r="H15267" t="s">
        <v>614</v>
      </c>
      <c r="J15267" t="s">
        <v>14</v>
      </c>
      <c r="K15267">
        <v>58</v>
      </c>
      <c r="L15267" t="s">
        <v>15</v>
      </c>
    </row>
    <row r="15268" spans="1:12">
      <c r="A15268" t="e">
        <f ca="1">E00251513253421</f>
        <v>#NAME?</v>
      </c>
      <c r="B15268">
        <v>470</v>
      </c>
      <c r="C15268" t="s">
        <v>457</v>
      </c>
      <c r="D15268" s="1">
        <v>42332</v>
      </c>
      <c r="F15268">
        <v>2</v>
      </c>
      <c r="G15268">
        <v>4019</v>
      </c>
      <c r="H15268" t="s">
        <v>26</v>
      </c>
      <c r="J15268" t="s">
        <v>14</v>
      </c>
      <c r="K15268">
        <v>50</v>
      </c>
      <c r="L15268" t="s">
        <v>15</v>
      </c>
    </row>
    <row r="15269" spans="1:12">
      <c r="A15269" t="e">
        <f ca="1">E00251429284421</f>
        <v>#NAME?</v>
      </c>
      <c r="B15269">
        <v>292</v>
      </c>
      <c r="C15269" t="s">
        <v>467</v>
      </c>
      <c r="D15269" s="1">
        <v>42046</v>
      </c>
      <c r="F15269">
        <v>1</v>
      </c>
      <c r="G15269">
        <v>7243</v>
      </c>
      <c r="H15269" t="s">
        <v>42</v>
      </c>
      <c r="J15269" t="s">
        <v>14</v>
      </c>
      <c r="K15269">
        <v>59</v>
      </c>
      <c r="L15269" t="s">
        <v>15</v>
      </c>
    </row>
    <row r="15270" spans="1:12">
      <c r="A15270" t="e">
        <f ca="1">E00251429284421</f>
        <v>#NAME?</v>
      </c>
      <c r="B15270">
        <v>292</v>
      </c>
      <c r="C15270" t="s">
        <v>467</v>
      </c>
      <c r="D15270" s="1">
        <v>42625</v>
      </c>
      <c r="F15270">
        <v>1</v>
      </c>
      <c r="G15270">
        <v>27800</v>
      </c>
      <c r="H15270" t="s">
        <v>145</v>
      </c>
      <c r="J15270" t="s">
        <v>14</v>
      </c>
      <c r="K15270">
        <v>61</v>
      </c>
      <c r="L15270" t="s">
        <v>15</v>
      </c>
    </row>
    <row r="15271" spans="1:12">
      <c r="A15271" t="e">
        <f ca="1">E00251429284421</f>
        <v>#NAME?</v>
      </c>
      <c r="B15271">
        <v>753</v>
      </c>
      <c r="C15271" t="s">
        <v>545</v>
      </c>
      <c r="D15271" s="1">
        <v>41299</v>
      </c>
      <c r="E15271">
        <v>0</v>
      </c>
      <c r="F15271">
        <v>1</v>
      </c>
      <c r="G15271">
        <v>71534</v>
      </c>
      <c r="H15271" t="s">
        <v>910</v>
      </c>
      <c r="J15271" t="s">
        <v>34</v>
      </c>
      <c r="K15271">
        <v>57</v>
      </c>
      <c r="L15271" t="s">
        <v>15</v>
      </c>
    </row>
    <row r="15272" spans="1:12">
      <c r="A15272" t="e">
        <f ca="1">E00251430399821</f>
        <v>#NAME?</v>
      </c>
      <c r="B15272">
        <v>187</v>
      </c>
      <c r="C15272" t="s">
        <v>420</v>
      </c>
      <c r="D15272" s="1">
        <v>41654</v>
      </c>
      <c r="F15272">
        <v>3</v>
      </c>
      <c r="G15272">
        <v>4019</v>
      </c>
      <c r="H15272" t="s">
        <v>26</v>
      </c>
      <c r="J15272" t="s">
        <v>14</v>
      </c>
      <c r="K15272">
        <v>60</v>
      </c>
      <c r="L15272" t="s">
        <v>15</v>
      </c>
    </row>
    <row r="15273" spans="1:12">
      <c r="A15273" t="e">
        <f ca="1">E00251430399821</f>
        <v>#NAME?</v>
      </c>
      <c r="B15273">
        <v>187</v>
      </c>
      <c r="C15273" t="s">
        <v>420</v>
      </c>
      <c r="D15273" s="1">
        <v>42277</v>
      </c>
      <c r="F15273">
        <v>4</v>
      </c>
      <c r="G15273">
        <v>460</v>
      </c>
      <c r="H15273" t="s">
        <v>16</v>
      </c>
      <c r="J15273" t="s">
        <v>14</v>
      </c>
      <c r="K15273">
        <v>62</v>
      </c>
      <c r="L15273" t="s">
        <v>15</v>
      </c>
    </row>
    <row r="15274" spans="1:12">
      <c r="A15274" t="e">
        <f ca="1">E00251430399821</f>
        <v>#NAME?</v>
      </c>
      <c r="B15274">
        <v>187</v>
      </c>
      <c r="C15274" t="s">
        <v>420</v>
      </c>
      <c r="D15274" s="1">
        <v>42499</v>
      </c>
      <c r="F15274">
        <v>3</v>
      </c>
      <c r="G15274">
        <v>4019</v>
      </c>
      <c r="H15274" t="s">
        <v>26</v>
      </c>
      <c r="J15274" t="s">
        <v>14</v>
      </c>
      <c r="K15274">
        <v>62</v>
      </c>
      <c r="L15274" t="s">
        <v>15</v>
      </c>
    </row>
    <row r="15275" spans="1:12">
      <c r="A15275" t="e">
        <f ca="1">E00251514257921</f>
        <v>#NAME?</v>
      </c>
      <c r="B15275">
        <v>481</v>
      </c>
      <c r="C15275" t="s">
        <v>402</v>
      </c>
      <c r="D15275" s="1">
        <v>42328</v>
      </c>
      <c r="F15275">
        <v>1</v>
      </c>
      <c r="G15275">
        <v>6918</v>
      </c>
      <c r="H15275" t="s">
        <v>443</v>
      </c>
      <c r="J15275" t="s">
        <v>14</v>
      </c>
      <c r="K15275">
        <v>57</v>
      </c>
      <c r="L15275" t="s">
        <v>15</v>
      </c>
    </row>
    <row r="15276" spans="1:12">
      <c r="A15276" t="e">
        <f ca="1">E00251514725221</f>
        <v>#NAME?</v>
      </c>
      <c r="B15276">
        <v>485</v>
      </c>
      <c r="C15276" t="s">
        <v>241</v>
      </c>
      <c r="D15276" s="1">
        <v>41969</v>
      </c>
      <c r="F15276">
        <v>3</v>
      </c>
      <c r="G15276">
        <v>7295</v>
      </c>
      <c r="H15276" t="s">
        <v>76</v>
      </c>
      <c r="J15276" t="s">
        <v>14</v>
      </c>
      <c r="K15276">
        <v>49</v>
      </c>
      <c r="L15276" t="s">
        <v>15</v>
      </c>
    </row>
    <row r="15277" spans="1:12">
      <c r="A15277" t="e">
        <f ca="1">E00251514725221</f>
        <v>#NAME?</v>
      </c>
      <c r="B15277">
        <v>485</v>
      </c>
      <c r="C15277" t="s">
        <v>241</v>
      </c>
      <c r="D15277" s="1">
        <v>43024</v>
      </c>
      <c r="F15277">
        <v>6</v>
      </c>
      <c r="G15277">
        <v>27800</v>
      </c>
      <c r="H15277" t="s">
        <v>145</v>
      </c>
      <c r="J15277" t="s">
        <v>14</v>
      </c>
      <c r="K15277">
        <v>52</v>
      </c>
      <c r="L15277" t="s">
        <v>15</v>
      </c>
    </row>
    <row r="15278" spans="1:12">
      <c r="A15278" t="e">
        <f ca="1">E00251713751121</f>
        <v>#NAME?</v>
      </c>
      <c r="B15278">
        <v>158</v>
      </c>
      <c r="C15278" t="s">
        <v>586</v>
      </c>
      <c r="D15278" s="1">
        <v>42766</v>
      </c>
      <c r="F15278">
        <v>4</v>
      </c>
      <c r="G15278">
        <v>70901</v>
      </c>
      <c r="H15278" t="s">
        <v>1300</v>
      </c>
      <c r="J15278" t="s">
        <v>14</v>
      </c>
      <c r="K15278">
        <v>43</v>
      </c>
      <c r="L15278" t="s">
        <v>15</v>
      </c>
    </row>
    <row r="15279" spans="1:12">
      <c r="A15279" t="e">
        <f ca="1">E00251514725221</f>
        <v>#NAME?</v>
      </c>
      <c r="B15279">
        <v>485</v>
      </c>
      <c r="C15279" t="s">
        <v>241</v>
      </c>
      <c r="D15279" s="1">
        <v>43045</v>
      </c>
      <c r="F15279">
        <v>1</v>
      </c>
      <c r="G15279">
        <v>43491</v>
      </c>
      <c r="H15279" t="s">
        <v>1083</v>
      </c>
      <c r="J15279" t="s">
        <v>14</v>
      </c>
      <c r="K15279">
        <v>52</v>
      </c>
      <c r="L15279" t="s">
        <v>15</v>
      </c>
    </row>
    <row r="15280" spans="1:12">
      <c r="A15280" t="e">
        <f ca="1">E00251514725221</f>
        <v>#NAME?</v>
      </c>
      <c r="B15280">
        <v>485</v>
      </c>
      <c r="C15280" t="s">
        <v>241</v>
      </c>
      <c r="D15280" s="1">
        <v>43091</v>
      </c>
      <c r="F15280">
        <v>2</v>
      </c>
      <c r="G15280">
        <v>43491</v>
      </c>
      <c r="H15280" t="s">
        <v>1083</v>
      </c>
      <c r="J15280" t="s">
        <v>14</v>
      </c>
      <c r="K15280">
        <v>52</v>
      </c>
      <c r="L15280" t="s">
        <v>15</v>
      </c>
    </row>
    <row r="15281" spans="1:12">
      <c r="A15281" t="e">
        <f ca="1">E00251526602321</f>
        <v>#NAME?</v>
      </c>
      <c r="B15281">
        <v>10</v>
      </c>
      <c r="C15281" t="s">
        <v>18</v>
      </c>
      <c r="D15281" s="1">
        <v>41778</v>
      </c>
      <c r="F15281">
        <v>1</v>
      </c>
      <c r="G15281">
        <v>8362</v>
      </c>
      <c r="H15281" t="s">
        <v>136</v>
      </c>
      <c r="J15281" t="s">
        <v>14</v>
      </c>
      <c r="K15281">
        <v>58</v>
      </c>
      <c r="L15281" t="s">
        <v>15</v>
      </c>
    </row>
    <row r="15282" spans="1:12">
      <c r="A15282" t="e">
        <f ca="1">E00251711585721</f>
        <v>#NAME?</v>
      </c>
      <c r="B15282">
        <v>10</v>
      </c>
      <c r="C15282" t="s">
        <v>18</v>
      </c>
      <c r="D15282" s="1">
        <v>41768</v>
      </c>
      <c r="F15282">
        <v>3</v>
      </c>
      <c r="G15282">
        <v>4019</v>
      </c>
      <c r="H15282" t="s">
        <v>26</v>
      </c>
      <c r="J15282" t="s">
        <v>14</v>
      </c>
      <c r="K15282">
        <v>54</v>
      </c>
      <c r="L15282" t="s">
        <v>15</v>
      </c>
    </row>
    <row r="15283" spans="1:12">
      <c r="A15283" t="e">
        <f ca="1">E00251711585721</f>
        <v>#NAME?</v>
      </c>
      <c r="B15283">
        <v>10</v>
      </c>
      <c r="C15283" t="s">
        <v>18</v>
      </c>
      <c r="D15283" s="1">
        <v>42051</v>
      </c>
      <c r="F15283">
        <v>1</v>
      </c>
      <c r="G15283">
        <v>7222</v>
      </c>
      <c r="H15283" t="s">
        <v>560</v>
      </c>
      <c r="J15283" t="s">
        <v>14</v>
      </c>
      <c r="K15283">
        <v>54</v>
      </c>
      <c r="L15283" t="s">
        <v>15</v>
      </c>
    </row>
    <row r="15284" spans="1:12">
      <c r="A15284" t="e">
        <f ca="1">E00251431418121</f>
        <v>#NAME?</v>
      </c>
      <c r="B15284">
        <v>701</v>
      </c>
      <c r="C15284" t="s">
        <v>72</v>
      </c>
      <c r="D15284" s="1">
        <v>42065</v>
      </c>
      <c r="F15284">
        <v>1</v>
      </c>
      <c r="G15284">
        <v>4871</v>
      </c>
      <c r="H15284" t="s">
        <v>125</v>
      </c>
      <c r="J15284" t="s">
        <v>14</v>
      </c>
      <c r="K15284">
        <v>55</v>
      </c>
      <c r="L15284" t="s">
        <v>15</v>
      </c>
    </row>
    <row r="15285" spans="1:12">
      <c r="A15285" t="e">
        <f ca="1">E00251431418121</f>
        <v>#NAME?</v>
      </c>
      <c r="B15285">
        <v>703</v>
      </c>
      <c r="C15285" t="s">
        <v>305</v>
      </c>
      <c r="D15285" s="1">
        <v>42042</v>
      </c>
      <c r="F15285">
        <v>1</v>
      </c>
      <c r="G15285">
        <v>4640</v>
      </c>
      <c r="H15285" t="s">
        <v>306</v>
      </c>
      <c r="J15285" t="s">
        <v>14</v>
      </c>
      <c r="K15285">
        <v>55</v>
      </c>
      <c r="L15285" t="s">
        <v>15</v>
      </c>
    </row>
    <row r="15286" spans="1:12">
      <c r="A15286" t="e">
        <f ca="1">E00251432445021</f>
        <v>#NAME?</v>
      </c>
      <c r="B15286">
        <v>481</v>
      </c>
      <c r="C15286" t="s">
        <v>402</v>
      </c>
      <c r="D15286" s="1">
        <v>42256</v>
      </c>
      <c r="F15286">
        <v>4</v>
      </c>
      <c r="G15286">
        <v>7243</v>
      </c>
      <c r="H15286" t="s">
        <v>42</v>
      </c>
      <c r="J15286" t="s">
        <v>14</v>
      </c>
      <c r="K15286">
        <v>45</v>
      </c>
      <c r="L15286" t="s">
        <v>15</v>
      </c>
    </row>
    <row r="15287" spans="1:12">
      <c r="A15287" t="e">
        <f ca="1">E00251432445021</f>
        <v>#NAME?</v>
      </c>
      <c r="B15287">
        <v>481</v>
      </c>
      <c r="C15287" t="s">
        <v>402</v>
      </c>
      <c r="D15287" s="1">
        <v>42430</v>
      </c>
      <c r="F15287">
        <v>4</v>
      </c>
      <c r="G15287">
        <v>7028</v>
      </c>
      <c r="H15287" t="s">
        <v>407</v>
      </c>
      <c r="J15287" t="s">
        <v>14</v>
      </c>
      <c r="K15287">
        <v>45</v>
      </c>
      <c r="L15287" t="s">
        <v>15</v>
      </c>
    </row>
    <row r="15288" spans="1:12">
      <c r="A15288" t="e">
        <f ca="1">E00251432445021</f>
        <v>#NAME?</v>
      </c>
      <c r="B15288">
        <v>481</v>
      </c>
      <c r="C15288" t="s">
        <v>402</v>
      </c>
      <c r="D15288" s="1">
        <v>42828</v>
      </c>
      <c r="F15288">
        <v>5</v>
      </c>
      <c r="G15288">
        <v>5369</v>
      </c>
      <c r="H15288" t="s">
        <v>253</v>
      </c>
      <c r="J15288" t="s">
        <v>14</v>
      </c>
      <c r="K15288">
        <v>47</v>
      </c>
      <c r="L15288" t="s">
        <v>15</v>
      </c>
    </row>
    <row r="15289" spans="1:12">
      <c r="A15289" t="e">
        <f ca="1">E00251619840221</f>
        <v>#NAME?</v>
      </c>
      <c r="B15289">
        <v>446</v>
      </c>
      <c r="C15289" t="s">
        <v>94</v>
      </c>
      <c r="D15289" s="1">
        <v>42873</v>
      </c>
      <c r="F15289">
        <v>3</v>
      </c>
      <c r="G15289">
        <v>2449</v>
      </c>
      <c r="H15289" t="s">
        <v>53</v>
      </c>
      <c r="J15289" t="s">
        <v>14</v>
      </c>
      <c r="K15289">
        <v>59</v>
      </c>
      <c r="L15289" t="s">
        <v>15</v>
      </c>
    </row>
    <row r="15290" spans="1:12">
      <c r="A15290" t="e">
        <f ca="1">E00251512504921</f>
        <v>#NAME?</v>
      </c>
      <c r="B15290">
        <v>47</v>
      </c>
      <c r="C15290" t="s">
        <v>494</v>
      </c>
      <c r="D15290" s="1">
        <v>42096</v>
      </c>
      <c r="F15290">
        <v>2</v>
      </c>
      <c r="G15290">
        <v>49120</v>
      </c>
      <c r="H15290" t="s">
        <v>168</v>
      </c>
      <c r="J15290" t="s">
        <v>14</v>
      </c>
      <c r="K15290">
        <v>52</v>
      </c>
      <c r="L15290" t="s">
        <v>15</v>
      </c>
    </row>
    <row r="15291" spans="1:12">
      <c r="A15291" t="e">
        <f ca="1">E00251512504921</f>
        <v>#NAME?</v>
      </c>
      <c r="B15291">
        <v>71</v>
      </c>
      <c r="C15291" t="s">
        <v>258</v>
      </c>
      <c r="D15291" s="1">
        <v>42684</v>
      </c>
      <c r="F15291">
        <v>2</v>
      </c>
      <c r="G15291">
        <v>49300</v>
      </c>
      <c r="H15291" t="s">
        <v>228</v>
      </c>
      <c r="I15291" t="s">
        <v>148</v>
      </c>
      <c r="J15291" t="s">
        <v>57</v>
      </c>
      <c r="K15291">
        <v>54</v>
      </c>
      <c r="L15291" t="s">
        <v>15</v>
      </c>
    </row>
    <row r="15292" spans="1:12">
      <c r="A15292" t="e">
        <f ca="1">E00251532800321</f>
        <v>#NAME?</v>
      </c>
      <c r="B15292">
        <v>498</v>
      </c>
      <c r="C15292" t="s">
        <v>591</v>
      </c>
      <c r="D15292" s="1">
        <v>42475</v>
      </c>
      <c r="F15292">
        <v>2</v>
      </c>
      <c r="G15292">
        <v>25000</v>
      </c>
      <c r="H15292" t="s">
        <v>178</v>
      </c>
      <c r="J15292" t="s">
        <v>14</v>
      </c>
      <c r="K15292">
        <v>50</v>
      </c>
      <c r="L15292" t="s">
        <v>15</v>
      </c>
    </row>
    <row r="15293" spans="1:12">
      <c r="A15293" t="e">
        <f ca="1">E00251532800321</f>
        <v>#NAME?</v>
      </c>
      <c r="B15293">
        <v>498</v>
      </c>
      <c r="C15293" t="s">
        <v>591</v>
      </c>
      <c r="D15293" s="1">
        <v>42723</v>
      </c>
      <c r="F15293">
        <v>4</v>
      </c>
      <c r="G15293">
        <v>7904</v>
      </c>
      <c r="H15293" t="s">
        <v>75</v>
      </c>
      <c r="J15293" t="s">
        <v>14</v>
      </c>
      <c r="K15293">
        <v>51</v>
      </c>
      <c r="L15293" t="s">
        <v>22</v>
      </c>
    </row>
    <row r="15294" spans="1:12">
      <c r="A15294" t="e">
        <f ca="1">E00251432270321</f>
        <v>#NAME?</v>
      </c>
      <c r="B15294">
        <v>6311</v>
      </c>
      <c r="C15294" t="s">
        <v>146</v>
      </c>
      <c r="D15294" s="1">
        <v>43015</v>
      </c>
      <c r="F15294">
        <v>1</v>
      </c>
      <c r="G15294">
        <v>7242</v>
      </c>
      <c r="H15294" t="s">
        <v>93</v>
      </c>
      <c r="I15294" t="s">
        <v>148</v>
      </c>
      <c r="J15294" t="s">
        <v>57</v>
      </c>
      <c r="K15294">
        <v>57</v>
      </c>
      <c r="L15294" t="s">
        <v>15</v>
      </c>
    </row>
    <row r="15295" spans="1:12">
      <c r="A15295" t="e">
        <f ca="1">E00251514218521</f>
        <v>#NAME?</v>
      </c>
      <c r="B15295">
        <v>438</v>
      </c>
      <c r="C15295" t="s">
        <v>474</v>
      </c>
      <c r="D15295" s="1">
        <v>40967</v>
      </c>
      <c r="F15295">
        <v>1</v>
      </c>
      <c r="G15295">
        <v>4019</v>
      </c>
      <c r="H15295" t="s">
        <v>26</v>
      </c>
      <c r="J15295" t="s">
        <v>14</v>
      </c>
      <c r="K15295">
        <v>52</v>
      </c>
      <c r="L15295" t="s">
        <v>15</v>
      </c>
    </row>
    <row r="15296" spans="1:12">
      <c r="A15296" t="e">
        <f ca="1">E00251514218521</f>
        <v>#NAME?</v>
      </c>
      <c r="B15296">
        <v>438</v>
      </c>
      <c r="C15296" t="s">
        <v>474</v>
      </c>
      <c r="D15296" s="1">
        <v>41114</v>
      </c>
      <c r="F15296">
        <v>2</v>
      </c>
      <c r="G15296">
        <v>30983</v>
      </c>
      <c r="H15296" t="s">
        <v>325</v>
      </c>
      <c r="J15296" t="s">
        <v>14</v>
      </c>
      <c r="K15296">
        <v>52</v>
      </c>
      <c r="L15296" t="s">
        <v>15</v>
      </c>
    </row>
    <row r="15297" spans="1:12">
      <c r="A15297" t="e">
        <f ca="1">E00251514218521</f>
        <v>#NAME?</v>
      </c>
      <c r="B15297">
        <v>438</v>
      </c>
      <c r="C15297" t="s">
        <v>474</v>
      </c>
      <c r="D15297" s="1">
        <v>41719</v>
      </c>
      <c r="F15297">
        <v>2</v>
      </c>
      <c r="G15297">
        <v>4019</v>
      </c>
      <c r="H15297" t="s">
        <v>26</v>
      </c>
      <c r="J15297" t="s">
        <v>14</v>
      </c>
      <c r="K15297">
        <v>54</v>
      </c>
      <c r="L15297" t="s">
        <v>15</v>
      </c>
    </row>
    <row r="15298" spans="1:12">
      <c r="A15298" t="e">
        <f ca="1">E00251514218521</f>
        <v>#NAME?</v>
      </c>
      <c r="B15298">
        <v>438</v>
      </c>
      <c r="C15298" t="s">
        <v>474</v>
      </c>
      <c r="D15298" s="1">
        <v>42202</v>
      </c>
      <c r="F15298">
        <v>2</v>
      </c>
      <c r="G15298">
        <v>4019</v>
      </c>
      <c r="H15298" t="s">
        <v>26</v>
      </c>
      <c r="J15298" t="s">
        <v>14</v>
      </c>
      <c r="K15298">
        <v>55</v>
      </c>
      <c r="L15298" t="s">
        <v>15</v>
      </c>
    </row>
    <row r="15299" spans="1:12">
      <c r="A15299" t="e">
        <f ca="1">E00251429162821</f>
        <v>#NAME?</v>
      </c>
      <c r="B15299">
        <v>695</v>
      </c>
      <c r="C15299" t="s">
        <v>257</v>
      </c>
      <c r="D15299" s="1">
        <v>42786</v>
      </c>
      <c r="F15299">
        <v>3</v>
      </c>
      <c r="G15299">
        <v>460</v>
      </c>
      <c r="H15299" t="s">
        <v>16</v>
      </c>
      <c r="J15299" t="s">
        <v>14</v>
      </c>
      <c r="K15299">
        <v>46</v>
      </c>
      <c r="L15299" t="s">
        <v>15</v>
      </c>
    </row>
    <row r="15300" spans="1:12">
      <c r="A15300" t="e">
        <f ca="1">E00251429162821</f>
        <v>#NAME?</v>
      </c>
      <c r="B15300">
        <v>695</v>
      </c>
      <c r="C15300" t="s">
        <v>257</v>
      </c>
      <c r="D15300" s="1">
        <v>42823</v>
      </c>
      <c r="F15300">
        <v>1</v>
      </c>
      <c r="G15300">
        <v>55090</v>
      </c>
      <c r="H15300" t="s">
        <v>400</v>
      </c>
      <c r="J15300" t="s">
        <v>14</v>
      </c>
      <c r="K15300">
        <v>46</v>
      </c>
      <c r="L15300" t="s">
        <v>15</v>
      </c>
    </row>
    <row r="15301" spans="1:12">
      <c r="A15301" t="e">
        <f ca="1">E00251617643721</f>
        <v>#NAME?</v>
      </c>
      <c r="B15301">
        <v>701</v>
      </c>
      <c r="C15301" t="s">
        <v>72</v>
      </c>
      <c r="D15301" s="1">
        <v>41458</v>
      </c>
      <c r="F15301">
        <v>3</v>
      </c>
      <c r="G15301">
        <v>3559</v>
      </c>
      <c r="H15301" t="s">
        <v>857</v>
      </c>
      <c r="J15301" t="s">
        <v>14</v>
      </c>
      <c r="K15301">
        <v>45</v>
      </c>
      <c r="L15301" t="s">
        <v>15</v>
      </c>
    </row>
    <row r="15302" spans="1:12">
      <c r="A15302" t="e">
        <f ca="1">E00251617643721</f>
        <v>#NAME?</v>
      </c>
      <c r="B15302">
        <v>701</v>
      </c>
      <c r="C15302" t="s">
        <v>72</v>
      </c>
      <c r="D15302" s="1">
        <v>41647</v>
      </c>
      <c r="F15302">
        <v>2</v>
      </c>
      <c r="G15302">
        <v>4556</v>
      </c>
      <c r="H15302" t="s">
        <v>121</v>
      </c>
      <c r="J15302" t="s">
        <v>14</v>
      </c>
      <c r="K15302">
        <v>46</v>
      </c>
      <c r="L15302" t="s">
        <v>15</v>
      </c>
    </row>
    <row r="15303" spans="1:12">
      <c r="A15303" t="e">
        <f ca="1">E00251617643721</f>
        <v>#NAME?</v>
      </c>
      <c r="B15303">
        <v>744</v>
      </c>
      <c r="C15303" t="s">
        <v>308</v>
      </c>
      <c r="D15303" s="1">
        <v>41656</v>
      </c>
      <c r="E15303">
        <v>0</v>
      </c>
      <c r="F15303">
        <v>1</v>
      </c>
      <c r="G15303">
        <v>4558</v>
      </c>
      <c r="H15303" t="s">
        <v>1215</v>
      </c>
      <c r="J15303" t="s">
        <v>34</v>
      </c>
      <c r="K15303">
        <v>46</v>
      </c>
      <c r="L15303" t="s">
        <v>15</v>
      </c>
    </row>
    <row r="15304" spans="1:12">
      <c r="A15304" t="e">
        <f ca="1">E00251617643721</f>
        <v>#NAME?</v>
      </c>
      <c r="B15304">
        <v>769</v>
      </c>
      <c r="C15304" t="s">
        <v>397</v>
      </c>
      <c r="D15304" s="1">
        <v>42760</v>
      </c>
      <c r="E15304">
        <v>1</v>
      </c>
      <c r="F15304">
        <v>4</v>
      </c>
      <c r="G15304">
        <v>49390</v>
      </c>
      <c r="H15304" t="s">
        <v>59</v>
      </c>
      <c r="J15304" t="s">
        <v>34</v>
      </c>
      <c r="K15304">
        <v>49</v>
      </c>
      <c r="L15304" t="s">
        <v>15</v>
      </c>
    </row>
    <row r="15305" spans="1:12">
      <c r="A15305" t="e">
        <f ca="1">E00251514274321</f>
        <v>#NAME?</v>
      </c>
      <c r="B15305">
        <v>449</v>
      </c>
      <c r="C15305" t="s">
        <v>124</v>
      </c>
      <c r="D15305" s="1">
        <v>41347</v>
      </c>
      <c r="F15305">
        <v>1</v>
      </c>
      <c r="G15305">
        <v>7243</v>
      </c>
      <c r="H15305" t="s">
        <v>42</v>
      </c>
      <c r="J15305" t="s">
        <v>14</v>
      </c>
      <c r="K15305">
        <v>61</v>
      </c>
      <c r="L15305" t="s">
        <v>15</v>
      </c>
    </row>
    <row r="15306" spans="1:12">
      <c r="A15306" t="e">
        <f ca="1">E00251514274321</f>
        <v>#NAME?</v>
      </c>
      <c r="B15306">
        <v>449</v>
      </c>
      <c r="C15306" t="s">
        <v>124</v>
      </c>
      <c r="D15306" s="1">
        <v>42030</v>
      </c>
      <c r="F15306">
        <v>1</v>
      </c>
      <c r="G15306">
        <v>52310</v>
      </c>
      <c r="H15306" t="s">
        <v>1132</v>
      </c>
      <c r="J15306" t="s">
        <v>14</v>
      </c>
      <c r="K15306">
        <v>62</v>
      </c>
      <c r="L15306" t="s">
        <v>15</v>
      </c>
    </row>
    <row r="15307" spans="1:12">
      <c r="A15307" t="e">
        <f ca="1">E00251716594621</f>
        <v>#NAME?</v>
      </c>
      <c r="B15307">
        <v>6046</v>
      </c>
      <c r="C15307" t="s">
        <v>98</v>
      </c>
      <c r="D15307" s="1">
        <v>41290</v>
      </c>
      <c r="E15307">
        <v>2</v>
      </c>
      <c r="F15307">
        <v>7</v>
      </c>
      <c r="G15307">
        <v>55090</v>
      </c>
      <c r="H15307" t="s">
        <v>400</v>
      </c>
      <c r="J15307" t="s">
        <v>34</v>
      </c>
      <c r="K15307">
        <v>52</v>
      </c>
      <c r="L15307" t="s">
        <v>15</v>
      </c>
    </row>
    <row r="15308" spans="1:12">
      <c r="A15308" t="e">
        <f ca="1">E00251717116321</f>
        <v>#NAME?</v>
      </c>
      <c r="B15308">
        <v>278</v>
      </c>
      <c r="C15308" t="s">
        <v>222</v>
      </c>
      <c r="D15308" s="1">
        <v>42536</v>
      </c>
      <c r="F15308">
        <v>1</v>
      </c>
      <c r="G15308">
        <v>30000</v>
      </c>
      <c r="H15308" t="s">
        <v>144</v>
      </c>
      <c r="J15308" t="s">
        <v>14</v>
      </c>
      <c r="K15308">
        <v>51</v>
      </c>
      <c r="L15308" t="s">
        <v>15</v>
      </c>
    </row>
    <row r="15309" spans="1:12">
      <c r="A15309" t="e">
        <f ca="1">E00251619053521</f>
        <v>#NAME?</v>
      </c>
      <c r="B15309">
        <v>109</v>
      </c>
      <c r="C15309" t="s">
        <v>480</v>
      </c>
      <c r="D15309" s="1">
        <v>41298</v>
      </c>
      <c r="F15309">
        <v>1</v>
      </c>
      <c r="G15309">
        <v>30000</v>
      </c>
      <c r="H15309" t="s">
        <v>144</v>
      </c>
      <c r="J15309" t="s">
        <v>14</v>
      </c>
      <c r="K15309">
        <v>42</v>
      </c>
      <c r="L15309" t="s">
        <v>15</v>
      </c>
    </row>
    <row r="15310" spans="1:12">
      <c r="A15310" t="e">
        <f ca="1">E00251619053521</f>
        <v>#NAME?</v>
      </c>
      <c r="B15310">
        <v>109</v>
      </c>
      <c r="C15310" t="s">
        <v>480</v>
      </c>
      <c r="D15310" s="1">
        <v>41788</v>
      </c>
      <c r="F15310">
        <v>2</v>
      </c>
      <c r="G15310">
        <v>29690</v>
      </c>
      <c r="H15310" t="s">
        <v>52</v>
      </c>
      <c r="J15310" t="s">
        <v>14</v>
      </c>
      <c r="K15310">
        <v>43</v>
      </c>
      <c r="L15310" t="s">
        <v>15</v>
      </c>
    </row>
    <row r="15311" spans="1:12">
      <c r="A15311" t="e">
        <f ca="1">E00251513752721</f>
        <v>#NAME?</v>
      </c>
      <c r="B15311">
        <v>702</v>
      </c>
      <c r="C15311" t="s">
        <v>293</v>
      </c>
      <c r="D15311" s="1">
        <v>41053</v>
      </c>
      <c r="F15311">
        <v>1</v>
      </c>
      <c r="G15311">
        <v>38610</v>
      </c>
      <c r="H15311" t="s">
        <v>459</v>
      </c>
      <c r="J15311" t="s">
        <v>14</v>
      </c>
      <c r="K15311">
        <v>52</v>
      </c>
      <c r="L15311" t="s">
        <v>15</v>
      </c>
    </row>
    <row r="15312" spans="1:12">
      <c r="A15312" t="e">
        <f ca="1">E00251513752721</f>
        <v>#NAME?</v>
      </c>
      <c r="B15312">
        <v>702</v>
      </c>
      <c r="C15312" t="s">
        <v>293</v>
      </c>
      <c r="D15312" s="1">
        <v>41100</v>
      </c>
      <c r="F15312">
        <v>1</v>
      </c>
      <c r="G15312">
        <v>38610</v>
      </c>
      <c r="H15312" t="s">
        <v>459</v>
      </c>
      <c r="J15312" t="s">
        <v>14</v>
      </c>
      <c r="K15312">
        <v>52</v>
      </c>
      <c r="L15312" t="s">
        <v>15</v>
      </c>
    </row>
    <row r="15313" spans="1:12">
      <c r="A15313" t="e">
        <f ca="1">E00251528877721</f>
        <v>#NAME?</v>
      </c>
      <c r="B15313">
        <v>292</v>
      </c>
      <c r="C15313" t="s">
        <v>467</v>
      </c>
      <c r="D15313" s="1">
        <v>42759</v>
      </c>
      <c r="F15313">
        <v>2</v>
      </c>
      <c r="G15313">
        <v>62212</v>
      </c>
      <c r="H15313" t="s">
        <v>1097</v>
      </c>
      <c r="J15313" t="s">
        <v>14</v>
      </c>
      <c r="K15313">
        <v>50</v>
      </c>
      <c r="L15313" t="s">
        <v>15</v>
      </c>
    </row>
    <row r="15314" spans="1:12">
      <c r="A15314" t="e">
        <f ca="1">E00251528877721</f>
        <v>#NAME?</v>
      </c>
      <c r="B15314">
        <v>292</v>
      </c>
      <c r="C15314" t="s">
        <v>467</v>
      </c>
      <c r="D15314" s="1">
        <v>42870</v>
      </c>
      <c r="F15314">
        <v>1</v>
      </c>
      <c r="G15314">
        <v>7242</v>
      </c>
      <c r="H15314" t="s">
        <v>93</v>
      </c>
      <c r="J15314" t="s">
        <v>14</v>
      </c>
      <c r="K15314">
        <v>51</v>
      </c>
      <c r="L15314" t="s">
        <v>15</v>
      </c>
    </row>
    <row r="15315" spans="1:12">
      <c r="A15315" t="e">
        <f ca="1">E00251514212821</f>
        <v>#NAME?</v>
      </c>
      <c r="B15315">
        <v>2863</v>
      </c>
      <c r="C15315" t="s">
        <v>701</v>
      </c>
      <c r="D15315" s="1">
        <v>41988</v>
      </c>
      <c r="F15315">
        <v>1</v>
      </c>
      <c r="G15315">
        <v>2720</v>
      </c>
      <c r="H15315" t="s">
        <v>65</v>
      </c>
      <c r="J15315" t="s">
        <v>14</v>
      </c>
      <c r="K15315">
        <v>57</v>
      </c>
      <c r="L15315" t="s">
        <v>15</v>
      </c>
    </row>
    <row r="15316" spans="1:12">
      <c r="A15316" t="e">
        <f ca="1">E00251616253621</f>
        <v>#NAME?</v>
      </c>
      <c r="B15316">
        <v>486</v>
      </c>
      <c r="C15316" t="s">
        <v>340</v>
      </c>
      <c r="D15316" s="1">
        <v>41628</v>
      </c>
      <c r="F15316">
        <v>1</v>
      </c>
      <c r="G15316">
        <v>3004</v>
      </c>
      <c r="H15316" t="s">
        <v>104</v>
      </c>
      <c r="J15316" t="s">
        <v>14</v>
      </c>
      <c r="K15316">
        <v>42</v>
      </c>
      <c r="L15316" t="s">
        <v>15</v>
      </c>
    </row>
    <row r="15317" spans="1:12">
      <c r="A15317" t="e">
        <f ca="1">E00251532878921</f>
        <v>#NAME?</v>
      </c>
      <c r="B15317">
        <v>442</v>
      </c>
      <c r="C15317" t="s">
        <v>95</v>
      </c>
      <c r="D15317" s="1">
        <v>42654</v>
      </c>
      <c r="F15317">
        <v>1</v>
      </c>
      <c r="G15317">
        <v>1739</v>
      </c>
      <c r="H15317" t="s">
        <v>110</v>
      </c>
      <c r="J15317" t="s">
        <v>14</v>
      </c>
      <c r="K15317">
        <v>65</v>
      </c>
      <c r="L15317" t="s">
        <v>15</v>
      </c>
    </row>
    <row r="15318" spans="1:12">
      <c r="A15318" t="e">
        <f ca="1">E00251531371621</f>
        <v>#NAME?</v>
      </c>
      <c r="B15318">
        <v>116</v>
      </c>
      <c r="C15318" t="s">
        <v>600</v>
      </c>
      <c r="D15318" s="1">
        <v>42528</v>
      </c>
      <c r="F15318">
        <v>3</v>
      </c>
      <c r="G15318">
        <v>25000</v>
      </c>
      <c r="H15318" t="s">
        <v>178</v>
      </c>
      <c r="J15318" t="s">
        <v>14</v>
      </c>
      <c r="K15318">
        <v>62</v>
      </c>
      <c r="L15318" t="s">
        <v>15</v>
      </c>
    </row>
    <row r="15319" spans="1:12">
      <c r="A15319" t="e">
        <f ca="1">E00251531371621</f>
        <v>#NAME?</v>
      </c>
      <c r="B15319">
        <v>116</v>
      </c>
      <c r="C15319" t="s">
        <v>600</v>
      </c>
      <c r="D15319" s="1">
        <v>42563</v>
      </c>
      <c r="F15319">
        <v>3</v>
      </c>
      <c r="G15319">
        <v>25000</v>
      </c>
      <c r="H15319" t="s">
        <v>178</v>
      </c>
      <c r="J15319" t="s">
        <v>14</v>
      </c>
      <c r="K15319">
        <v>63</v>
      </c>
      <c r="L15319" t="s">
        <v>15</v>
      </c>
    </row>
    <row r="15320" spans="1:12">
      <c r="A15320" t="e">
        <f ca="1">E00251531371621</f>
        <v>#NAME?</v>
      </c>
      <c r="B15320">
        <v>701</v>
      </c>
      <c r="C15320" t="s">
        <v>72</v>
      </c>
      <c r="D15320" s="1">
        <v>41086</v>
      </c>
      <c r="F15320">
        <v>2</v>
      </c>
      <c r="G15320">
        <v>4019</v>
      </c>
      <c r="H15320" t="s">
        <v>26</v>
      </c>
      <c r="J15320" t="s">
        <v>14</v>
      </c>
      <c r="K15320">
        <v>59</v>
      </c>
      <c r="L15320" t="s">
        <v>15</v>
      </c>
    </row>
    <row r="15321" spans="1:12">
      <c r="A15321" t="e">
        <f ca="1">E00251513752721</f>
        <v>#NAME?</v>
      </c>
      <c r="B15321">
        <v>702</v>
      </c>
      <c r="C15321" t="s">
        <v>293</v>
      </c>
      <c r="D15321" s="1">
        <v>42083</v>
      </c>
      <c r="F15321">
        <v>6</v>
      </c>
      <c r="G15321">
        <v>71536</v>
      </c>
      <c r="H15321" t="s">
        <v>70</v>
      </c>
      <c r="J15321" t="s">
        <v>14</v>
      </c>
      <c r="K15321">
        <v>55</v>
      </c>
      <c r="L15321" t="s">
        <v>15</v>
      </c>
    </row>
    <row r="15322" spans="1:12">
      <c r="A15322" t="e">
        <f ca="1">E00251429396721</f>
        <v>#NAME?</v>
      </c>
      <c r="B15322">
        <v>695</v>
      </c>
      <c r="C15322" t="s">
        <v>257</v>
      </c>
      <c r="D15322" s="1">
        <v>41022</v>
      </c>
      <c r="F15322">
        <v>2</v>
      </c>
      <c r="G15322">
        <v>7243</v>
      </c>
      <c r="H15322" t="s">
        <v>42</v>
      </c>
      <c r="J15322" t="s">
        <v>14</v>
      </c>
      <c r="K15322">
        <v>52</v>
      </c>
      <c r="L15322" t="s">
        <v>15</v>
      </c>
    </row>
    <row r="15323" spans="1:12">
      <c r="A15323" t="e">
        <f ca="1">E00251429776121</f>
        <v>#NAME?</v>
      </c>
      <c r="B15323">
        <v>192</v>
      </c>
      <c r="C15323" t="s">
        <v>321</v>
      </c>
      <c r="D15323" s="1">
        <v>42650</v>
      </c>
      <c r="F15323">
        <v>2</v>
      </c>
      <c r="G15323">
        <v>7295</v>
      </c>
      <c r="H15323" t="s">
        <v>76</v>
      </c>
      <c r="J15323" t="s">
        <v>14</v>
      </c>
      <c r="K15323">
        <v>43</v>
      </c>
      <c r="L15323" t="s">
        <v>15</v>
      </c>
    </row>
    <row r="15324" spans="1:12">
      <c r="A15324" t="e">
        <f ca="1">E00251625264121</f>
        <v>#NAME?</v>
      </c>
      <c r="B15324">
        <v>1028</v>
      </c>
      <c r="C15324" t="s">
        <v>127</v>
      </c>
      <c r="D15324" s="1">
        <v>42816</v>
      </c>
      <c r="F15324">
        <v>1</v>
      </c>
      <c r="G15324">
        <v>599</v>
      </c>
      <c r="H15324" t="s">
        <v>1388</v>
      </c>
      <c r="I15324" t="s">
        <v>127</v>
      </c>
      <c r="J15324" t="s">
        <v>57</v>
      </c>
      <c r="K15324">
        <v>43</v>
      </c>
      <c r="L15324" t="s">
        <v>15</v>
      </c>
    </row>
    <row r="15325" spans="1:12">
      <c r="A15325" t="e">
        <f ca="1">E00251625264121</f>
        <v>#NAME?</v>
      </c>
      <c r="B15325">
        <v>1273</v>
      </c>
      <c r="C15325" t="s">
        <v>28</v>
      </c>
      <c r="D15325" s="1">
        <v>41617</v>
      </c>
      <c r="F15325">
        <v>1</v>
      </c>
      <c r="G15325">
        <v>30000</v>
      </c>
      <c r="H15325" t="s">
        <v>144</v>
      </c>
      <c r="J15325" t="s">
        <v>14</v>
      </c>
      <c r="K15325">
        <v>40</v>
      </c>
      <c r="L15325" t="s">
        <v>15</v>
      </c>
    </row>
    <row r="15326" spans="1:12">
      <c r="A15326" t="e">
        <f ca="1">E00251429173021</f>
        <v>#NAME?</v>
      </c>
      <c r="B15326">
        <v>293</v>
      </c>
      <c r="C15326" t="s">
        <v>25</v>
      </c>
      <c r="D15326" s="1">
        <v>41962</v>
      </c>
      <c r="F15326">
        <v>2</v>
      </c>
      <c r="G15326">
        <v>4019</v>
      </c>
      <c r="H15326" t="s">
        <v>26</v>
      </c>
      <c r="J15326" t="s">
        <v>14</v>
      </c>
      <c r="K15326">
        <v>64</v>
      </c>
      <c r="L15326" t="s">
        <v>15</v>
      </c>
    </row>
    <row r="15327" spans="1:12">
      <c r="A15327" t="e">
        <f ca="1">E00251531371621</f>
        <v>#NAME?</v>
      </c>
      <c r="B15327">
        <v>701</v>
      </c>
      <c r="C15327" t="s">
        <v>72</v>
      </c>
      <c r="D15327" s="1">
        <v>41278</v>
      </c>
      <c r="F15327">
        <v>4</v>
      </c>
      <c r="G15327">
        <v>30270</v>
      </c>
      <c r="H15327" t="s">
        <v>336</v>
      </c>
      <c r="J15327" t="s">
        <v>14</v>
      </c>
      <c r="K15327">
        <v>59</v>
      </c>
      <c r="L15327" t="s">
        <v>15</v>
      </c>
    </row>
    <row r="15328" spans="1:12">
      <c r="A15328" t="e">
        <f ca="1">E00251531371621</f>
        <v>#NAME?</v>
      </c>
      <c r="B15328">
        <v>701</v>
      </c>
      <c r="C15328" t="s">
        <v>72</v>
      </c>
      <c r="D15328" s="1">
        <v>41481</v>
      </c>
      <c r="F15328">
        <v>2</v>
      </c>
      <c r="G15328">
        <v>4019</v>
      </c>
      <c r="H15328" t="s">
        <v>26</v>
      </c>
      <c r="J15328" t="s">
        <v>14</v>
      </c>
      <c r="K15328">
        <v>60</v>
      </c>
      <c r="L15328" t="s">
        <v>15</v>
      </c>
    </row>
    <row r="15329" spans="1:12">
      <c r="A15329" t="e">
        <f ca="1">E00251427200221</f>
        <v>#NAME?</v>
      </c>
      <c r="B15329">
        <v>11</v>
      </c>
      <c r="C15329" t="s">
        <v>245</v>
      </c>
      <c r="D15329" s="1">
        <v>41190</v>
      </c>
      <c r="F15329">
        <v>1</v>
      </c>
      <c r="G15329">
        <v>38015</v>
      </c>
      <c r="H15329" t="s">
        <v>616</v>
      </c>
      <c r="J15329" t="s">
        <v>14</v>
      </c>
      <c r="K15329">
        <v>63</v>
      </c>
      <c r="L15329" t="s">
        <v>15</v>
      </c>
    </row>
    <row r="15330" spans="1:12">
      <c r="A15330" t="e">
        <f ca="1">E00251617668521</f>
        <v>#NAME?</v>
      </c>
      <c r="B15330">
        <v>448</v>
      </c>
      <c r="C15330" t="s">
        <v>112</v>
      </c>
      <c r="D15330" s="1">
        <v>42818</v>
      </c>
      <c r="F15330">
        <v>3</v>
      </c>
      <c r="G15330">
        <v>43310</v>
      </c>
      <c r="H15330" t="s">
        <v>183</v>
      </c>
      <c r="J15330" t="s">
        <v>14</v>
      </c>
      <c r="K15330">
        <v>60</v>
      </c>
      <c r="L15330" t="s">
        <v>15</v>
      </c>
    </row>
    <row r="15331" spans="1:12">
      <c r="A15331" t="e">
        <f ca="1">E00251439928021</f>
        <v>#NAME?</v>
      </c>
      <c r="B15331">
        <v>189</v>
      </c>
      <c r="C15331" t="s">
        <v>58</v>
      </c>
      <c r="D15331" s="1">
        <v>41778</v>
      </c>
      <c r="F15331">
        <v>1</v>
      </c>
      <c r="G15331">
        <v>7291</v>
      </c>
      <c r="H15331" t="s">
        <v>163</v>
      </c>
      <c r="J15331" t="s">
        <v>14</v>
      </c>
      <c r="K15331">
        <v>44</v>
      </c>
      <c r="L15331" t="s">
        <v>15</v>
      </c>
    </row>
    <row r="15332" spans="1:12">
      <c r="A15332" t="e">
        <f ca="1">E00251429396721</f>
        <v>#NAME?</v>
      </c>
      <c r="B15332">
        <v>695</v>
      </c>
      <c r="C15332" t="s">
        <v>257</v>
      </c>
      <c r="D15332" s="1">
        <v>41939</v>
      </c>
      <c r="F15332">
        <v>1</v>
      </c>
      <c r="G15332">
        <v>4659</v>
      </c>
      <c r="H15332" t="s">
        <v>47</v>
      </c>
      <c r="J15332" t="s">
        <v>14</v>
      </c>
      <c r="K15332">
        <v>54</v>
      </c>
      <c r="L15332" t="s">
        <v>15</v>
      </c>
    </row>
    <row r="15333" spans="1:12">
      <c r="A15333" t="e">
        <f ca="1">E00251531311821</f>
        <v>#NAME?</v>
      </c>
      <c r="B15333">
        <v>1128</v>
      </c>
      <c r="C15333" t="s">
        <v>424</v>
      </c>
      <c r="D15333" s="1">
        <v>42772</v>
      </c>
      <c r="F15333">
        <v>2</v>
      </c>
      <c r="G15333">
        <v>27800</v>
      </c>
      <c r="H15333" t="s">
        <v>145</v>
      </c>
      <c r="J15333" t="s">
        <v>14</v>
      </c>
      <c r="K15333">
        <v>43</v>
      </c>
      <c r="L15333" t="s">
        <v>15</v>
      </c>
    </row>
    <row r="15334" spans="1:12">
      <c r="A15334" t="e">
        <f ca="1">E00251531468021</f>
        <v>#NAME?</v>
      </c>
      <c r="B15334">
        <v>703</v>
      </c>
      <c r="C15334" t="s">
        <v>305</v>
      </c>
      <c r="D15334" s="1">
        <v>41012</v>
      </c>
      <c r="F15334">
        <v>1</v>
      </c>
      <c r="G15334">
        <v>7273</v>
      </c>
      <c r="H15334" t="s">
        <v>543</v>
      </c>
      <c r="J15334" t="s">
        <v>14</v>
      </c>
      <c r="K15334">
        <v>37</v>
      </c>
      <c r="L15334" t="s">
        <v>15</v>
      </c>
    </row>
    <row r="15335" spans="1:12">
      <c r="A15335" t="e">
        <f ca="1">E00251531844021</f>
        <v>#NAME?</v>
      </c>
      <c r="B15335">
        <v>1128</v>
      </c>
      <c r="C15335" t="s">
        <v>424</v>
      </c>
      <c r="D15335" s="1">
        <v>41025</v>
      </c>
      <c r="F15335">
        <v>1</v>
      </c>
      <c r="G15335">
        <v>6929</v>
      </c>
      <c r="H15335" t="s">
        <v>36</v>
      </c>
      <c r="J15335" t="s">
        <v>14</v>
      </c>
      <c r="K15335">
        <v>58</v>
      </c>
      <c r="L15335" t="s">
        <v>15</v>
      </c>
    </row>
    <row r="15336" spans="1:12">
      <c r="A15336" t="e">
        <f ca="1">E00251531844021</f>
        <v>#NAME?</v>
      </c>
      <c r="B15336">
        <v>1128</v>
      </c>
      <c r="C15336" t="s">
        <v>424</v>
      </c>
      <c r="D15336" s="1">
        <v>42188</v>
      </c>
      <c r="F15336">
        <v>1</v>
      </c>
      <c r="G15336">
        <v>60789</v>
      </c>
      <c r="H15336" t="s">
        <v>572</v>
      </c>
      <c r="J15336" t="s">
        <v>14</v>
      </c>
      <c r="K15336">
        <v>62</v>
      </c>
      <c r="L15336" t="s">
        <v>15</v>
      </c>
    </row>
    <row r="15337" spans="1:12">
      <c r="A15337" t="e">
        <f ca="1">E00251432151321</f>
        <v>#NAME?</v>
      </c>
      <c r="B15337">
        <v>494</v>
      </c>
      <c r="C15337" t="s">
        <v>63</v>
      </c>
      <c r="D15337" s="1">
        <v>42087</v>
      </c>
      <c r="F15337">
        <v>2</v>
      </c>
      <c r="G15337">
        <v>2448</v>
      </c>
      <c r="H15337" t="s">
        <v>19</v>
      </c>
      <c r="J15337" t="s">
        <v>14</v>
      </c>
      <c r="K15337">
        <v>47</v>
      </c>
      <c r="L15337" t="s">
        <v>15</v>
      </c>
    </row>
    <row r="15338" spans="1:12">
      <c r="A15338" t="e">
        <f ca="1">E00251427397821</f>
        <v>#NAME?</v>
      </c>
      <c r="B15338">
        <v>10</v>
      </c>
      <c r="C15338" t="s">
        <v>18</v>
      </c>
      <c r="D15338" s="1">
        <v>42488</v>
      </c>
      <c r="F15338">
        <v>1</v>
      </c>
      <c r="G15338">
        <v>6279</v>
      </c>
      <c r="H15338" t="s">
        <v>756</v>
      </c>
      <c r="J15338" t="s">
        <v>14</v>
      </c>
      <c r="K15338">
        <v>65</v>
      </c>
      <c r="L15338" t="s">
        <v>15</v>
      </c>
    </row>
    <row r="15339" spans="1:12">
      <c r="A15339" t="e">
        <f ca="1">E00251619053021</f>
        <v>#NAME?</v>
      </c>
      <c r="B15339">
        <v>109</v>
      </c>
      <c r="C15339" t="s">
        <v>480</v>
      </c>
      <c r="D15339" s="1">
        <v>42360</v>
      </c>
      <c r="F15339">
        <v>2</v>
      </c>
      <c r="G15339">
        <v>4019</v>
      </c>
      <c r="H15339" t="s">
        <v>26</v>
      </c>
      <c r="J15339" t="s">
        <v>14</v>
      </c>
      <c r="K15339">
        <v>65</v>
      </c>
      <c r="L15339" t="s">
        <v>15</v>
      </c>
    </row>
    <row r="15340" spans="1:12">
      <c r="A15340" t="e">
        <f ca="1">E00251430391921</f>
        <v>#NAME?</v>
      </c>
      <c r="B15340">
        <v>469</v>
      </c>
      <c r="C15340" t="s">
        <v>30</v>
      </c>
      <c r="D15340" s="1">
        <v>41207</v>
      </c>
      <c r="F15340">
        <v>1</v>
      </c>
      <c r="G15340">
        <v>3360</v>
      </c>
      <c r="H15340" t="s">
        <v>33</v>
      </c>
      <c r="J15340" t="s">
        <v>14</v>
      </c>
      <c r="K15340">
        <v>57</v>
      </c>
      <c r="L15340" t="s">
        <v>15</v>
      </c>
    </row>
    <row r="15341" spans="1:12">
      <c r="A15341" t="e">
        <f ca="1">E00251619053521</f>
        <v>#NAME?</v>
      </c>
      <c r="B15341">
        <v>109</v>
      </c>
      <c r="C15341" t="s">
        <v>480</v>
      </c>
      <c r="D15341" s="1">
        <v>42978</v>
      </c>
      <c r="F15341">
        <v>2</v>
      </c>
      <c r="G15341">
        <v>780</v>
      </c>
      <c r="H15341" t="s">
        <v>1192</v>
      </c>
      <c r="J15341" t="s">
        <v>14</v>
      </c>
      <c r="K15341">
        <v>46</v>
      </c>
      <c r="L15341" t="s">
        <v>15</v>
      </c>
    </row>
    <row r="15342" spans="1:12">
      <c r="A15342" t="e">
        <f t="shared" ref="A15342:A15347" ca="1" si="139">E00251518868021</f>
        <v>#NAME?</v>
      </c>
      <c r="B15342">
        <v>753</v>
      </c>
      <c r="C15342" t="s">
        <v>545</v>
      </c>
      <c r="D15342" s="1">
        <v>42029</v>
      </c>
      <c r="E15342">
        <v>0</v>
      </c>
      <c r="F15342">
        <v>2</v>
      </c>
      <c r="G15342">
        <v>311</v>
      </c>
      <c r="H15342" t="s">
        <v>599</v>
      </c>
      <c r="J15342" t="s">
        <v>34</v>
      </c>
      <c r="K15342">
        <v>61</v>
      </c>
      <c r="L15342" t="s">
        <v>15</v>
      </c>
    </row>
    <row r="15343" spans="1:12">
      <c r="A15343" t="e">
        <f t="shared" ca="1" si="139"/>
        <v>#NAME?</v>
      </c>
      <c r="B15343">
        <v>1791</v>
      </c>
      <c r="C15343" t="s">
        <v>468</v>
      </c>
      <c r="D15343" s="1">
        <v>41319</v>
      </c>
      <c r="F15343">
        <v>5</v>
      </c>
      <c r="G15343">
        <v>2724</v>
      </c>
      <c r="H15343" t="s">
        <v>73</v>
      </c>
      <c r="J15343" t="s">
        <v>14</v>
      </c>
      <c r="K15343">
        <v>59</v>
      </c>
      <c r="L15343" t="s">
        <v>15</v>
      </c>
    </row>
    <row r="15344" spans="1:12">
      <c r="A15344" t="e">
        <f t="shared" ca="1" si="139"/>
        <v>#NAME?</v>
      </c>
      <c r="B15344">
        <v>1791</v>
      </c>
      <c r="C15344" t="s">
        <v>468</v>
      </c>
      <c r="D15344" s="1">
        <v>41627</v>
      </c>
      <c r="F15344">
        <v>2</v>
      </c>
      <c r="G15344">
        <v>7295</v>
      </c>
      <c r="H15344" t="s">
        <v>76</v>
      </c>
      <c r="J15344" t="s">
        <v>14</v>
      </c>
      <c r="K15344">
        <v>60</v>
      </c>
      <c r="L15344" t="s">
        <v>15</v>
      </c>
    </row>
    <row r="15345" spans="1:12">
      <c r="A15345" t="e">
        <f t="shared" ca="1" si="139"/>
        <v>#NAME?</v>
      </c>
      <c r="B15345">
        <v>1791</v>
      </c>
      <c r="C15345" t="s">
        <v>468</v>
      </c>
      <c r="D15345" s="1">
        <v>42478</v>
      </c>
      <c r="F15345">
        <v>1</v>
      </c>
      <c r="G15345">
        <v>3542</v>
      </c>
      <c r="H15345" t="s">
        <v>850</v>
      </c>
      <c r="J15345" t="s">
        <v>14</v>
      </c>
      <c r="K15345">
        <v>62</v>
      </c>
      <c r="L15345" t="s">
        <v>15</v>
      </c>
    </row>
    <row r="15346" spans="1:12">
      <c r="A15346" t="e">
        <f t="shared" ca="1" si="139"/>
        <v>#NAME?</v>
      </c>
      <c r="B15346">
        <v>1791</v>
      </c>
      <c r="C15346" t="s">
        <v>468</v>
      </c>
      <c r="D15346" s="1">
        <v>42552</v>
      </c>
      <c r="F15346">
        <v>2</v>
      </c>
      <c r="G15346">
        <v>2720</v>
      </c>
      <c r="H15346" t="s">
        <v>65</v>
      </c>
      <c r="J15346" t="s">
        <v>14</v>
      </c>
      <c r="K15346">
        <v>62</v>
      </c>
      <c r="L15346" t="s">
        <v>15</v>
      </c>
    </row>
    <row r="15347" spans="1:12">
      <c r="A15347" t="e">
        <f t="shared" ca="1" si="139"/>
        <v>#NAME?</v>
      </c>
      <c r="B15347">
        <v>1791</v>
      </c>
      <c r="C15347" t="s">
        <v>468</v>
      </c>
      <c r="D15347" s="1">
        <v>43041</v>
      </c>
      <c r="F15347">
        <v>2</v>
      </c>
      <c r="G15347">
        <v>7262</v>
      </c>
      <c r="H15347" t="s">
        <v>198</v>
      </c>
      <c r="J15347" t="s">
        <v>14</v>
      </c>
      <c r="K15347">
        <v>63</v>
      </c>
      <c r="L15347" t="s">
        <v>15</v>
      </c>
    </row>
    <row r="15348" spans="1:12">
      <c r="A15348" t="e">
        <f ca="1">E00251432420521</f>
        <v>#NAME?</v>
      </c>
      <c r="B15348">
        <v>451</v>
      </c>
      <c r="C15348" t="s">
        <v>102</v>
      </c>
      <c r="D15348" s="1">
        <v>41046</v>
      </c>
      <c r="F15348">
        <v>3</v>
      </c>
      <c r="G15348">
        <v>30000</v>
      </c>
      <c r="H15348" t="s">
        <v>144</v>
      </c>
      <c r="J15348" t="s">
        <v>14</v>
      </c>
      <c r="K15348">
        <v>49</v>
      </c>
      <c r="L15348" t="s">
        <v>15</v>
      </c>
    </row>
    <row r="15349" spans="1:12">
      <c r="A15349" t="e">
        <f ca="1">E00251511139621</f>
        <v>#NAME?</v>
      </c>
      <c r="B15349">
        <v>28</v>
      </c>
      <c r="C15349" t="s">
        <v>153</v>
      </c>
      <c r="D15349" s="1">
        <v>42319</v>
      </c>
      <c r="F15349">
        <v>1</v>
      </c>
      <c r="G15349">
        <v>49390</v>
      </c>
      <c r="H15349" t="s">
        <v>59</v>
      </c>
      <c r="J15349" t="s">
        <v>14</v>
      </c>
      <c r="K15349">
        <v>55</v>
      </c>
      <c r="L15349" t="s">
        <v>15</v>
      </c>
    </row>
    <row r="15350" spans="1:12">
      <c r="A15350" t="e">
        <f ca="1">E00251439569621</f>
        <v>#NAME?</v>
      </c>
      <c r="B15350">
        <v>701</v>
      </c>
      <c r="C15350" t="s">
        <v>72</v>
      </c>
      <c r="D15350" s="1">
        <v>42503</v>
      </c>
      <c r="F15350">
        <v>6</v>
      </c>
      <c r="G15350">
        <v>7243</v>
      </c>
      <c r="H15350" t="s">
        <v>42</v>
      </c>
      <c r="J15350" t="s">
        <v>14</v>
      </c>
      <c r="K15350">
        <v>65</v>
      </c>
      <c r="L15350" t="s">
        <v>15</v>
      </c>
    </row>
    <row r="15351" spans="1:12">
      <c r="A15351" t="e">
        <f ca="1">E00251439569621</f>
        <v>#NAME?</v>
      </c>
      <c r="B15351">
        <v>701</v>
      </c>
      <c r="C15351" t="s">
        <v>72</v>
      </c>
      <c r="D15351" s="1">
        <v>42873</v>
      </c>
      <c r="F15351">
        <v>6</v>
      </c>
      <c r="G15351">
        <v>7243</v>
      </c>
      <c r="H15351" t="s">
        <v>42</v>
      </c>
      <c r="J15351" t="s">
        <v>14</v>
      </c>
      <c r="K15351">
        <v>66</v>
      </c>
      <c r="L15351" t="s">
        <v>15</v>
      </c>
    </row>
    <row r="15352" spans="1:12">
      <c r="A15352" t="e">
        <f ca="1">E00251514454421</f>
        <v>#NAME?</v>
      </c>
      <c r="B15352">
        <v>446</v>
      </c>
      <c r="C15352" t="s">
        <v>94</v>
      </c>
      <c r="D15352" s="1">
        <v>41662</v>
      </c>
      <c r="F15352">
        <v>2</v>
      </c>
      <c r="G15352">
        <v>2729</v>
      </c>
      <c r="H15352" t="s">
        <v>115</v>
      </c>
      <c r="J15352" t="s">
        <v>14</v>
      </c>
      <c r="K15352">
        <v>52</v>
      </c>
      <c r="L15352" t="s">
        <v>15</v>
      </c>
    </row>
    <row r="15353" spans="1:12">
      <c r="A15353" t="e">
        <f ca="1">E00251527995921</f>
        <v>#NAME?</v>
      </c>
      <c r="B15353">
        <v>47</v>
      </c>
      <c r="C15353" t="s">
        <v>494</v>
      </c>
      <c r="D15353" s="1">
        <v>42459</v>
      </c>
      <c r="F15353">
        <v>1</v>
      </c>
      <c r="G15353">
        <v>4829</v>
      </c>
      <c r="H15353" t="s">
        <v>783</v>
      </c>
      <c r="J15353" t="s">
        <v>14</v>
      </c>
      <c r="K15353">
        <v>53</v>
      </c>
      <c r="L15353" t="s">
        <v>15</v>
      </c>
    </row>
    <row r="15354" spans="1:12">
      <c r="A15354" t="e">
        <f ca="1">E00251432420521</f>
        <v>#NAME?</v>
      </c>
      <c r="B15354">
        <v>451</v>
      </c>
      <c r="C15354" t="s">
        <v>102</v>
      </c>
      <c r="D15354" s="1">
        <v>42934</v>
      </c>
      <c r="F15354">
        <v>5</v>
      </c>
      <c r="G15354">
        <v>2729</v>
      </c>
      <c r="H15354" t="s">
        <v>115</v>
      </c>
      <c r="J15354" t="s">
        <v>14</v>
      </c>
      <c r="K15354">
        <v>54</v>
      </c>
      <c r="L15354" t="s">
        <v>15</v>
      </c>
    </row>
    <row r="15355" spans="1:12">
      <c r="A15355" t="e">
        <f ca="1">E00251513752721</f>
        <v>#NAME?</v>
      </c>
      <c r="B15355">
        <v>702</v>
      </c>
      <c r="C15355" t="s">
        <v>293</v>
      </c>
      <c r="D15355" s="1">
        <v>42688</v>
      </c>
      <c r="F15355">
        <v>3</v>
      </c>
      <c r="G15355">
        <v>3083</v>
      </c>
      <c r="H15355" t="s">
        <v>1389</v>
      </c>
      <c r="J15355" t="s">
        <v>14</v>
      </c>
      <c r="K15355">
        <v>57</v>
      </c>
      <c r="L15355" t="s">
        <v>15</v>
      </c>
    </row>
    <row r="15356" spans="1:12">
      <c r="A15356" t="e">
        <f ca="1">E00251513752721</f>
        <v>#NAME?</v>
      </c>
      <c r="B15356">
        <v>702</v>
      </c>
      <c r="C15356" t="s">
        <v>293</v>
      </c>
      <c r="D15356" s="1">
        <v>42688</v>
      </c>
      <c r="F15356">
        <v>6</v>
      </c>
      <c r="G15356">
        <v>7233</v>
      </c>
      <c r="H15356" t="s">
        <v>412</v>
      </c>
      <c r="J15356" t="s">
        <v>14</v>
      </c>
      <c r="K15356">
        <v>57</v>
      </c>
      <c r="L15356" t="s">
        <v>15</v>
      </c>
    </row>
    <row r="15357" spans="1:12">
      <c r="A15357" t="e">
        <f ca="1">E00251513752721</f>
        <v>#NAME?</v>
      </c>
      <c r="B15357">
        <v>702</v>
      </c>
      <c r="C15357" t="s">
        <v>293</v>
      </c>
      <c r="D15357" s="1">
        <v>42872</v>
      </c>
      <c r="F15357">
        <v>2</v>
      </c>
      <c r="G15357">
        <v>4019</v>
      </c>
      <c r="H15357" t="s">
        <v>26</v>
      </c>
      <c r="J15357" t="s">
        <v>14</v>
      </c>
      <c r="K15357">
        <v>57</v>
      </c>
      <c r="L15357" t="s">
        <v>15</v>
      </c>
    </row>
    <row r="15358" spans="1:12">
      <c r="A15358" t="e">
        <f ca="1">E00251429326321</f>
        <v>#NAME?</v>
      </c>
      <c r="B15358">
        <v>272</v>
      </c>
      <c r="C15358" t="s">
        <v>174</v>
      </c>
      <c r="D15358" s="1">
        <v>42584</v>
      </c>
      <c r="F15358">
        <v>1</v>
      </c>
      <c r="G15358">
        <v>72885</v>
      </c>
      <c r="H15358" t="s">
        <v>354</v>
      </c>
      <c r="I15358" t="s">
        <v>56</v>
      </c>
      <c r="J15358" t="s">
        <v>57</v>
      </c>
      <c r="K15358">
        <v>49</v>
      </c>
      <c r="L15358" t="s">
        <v>15</v>
      </c>
    </row>
    <row r="15359" spans="1:12">
      <c r="A15359" t="e">
        <f ca="1">E00251429326321</f>
        <v>#NAME?</v>
      </c>
      <c r="B15359">
        <v>291</v>
      </c>
      <c r="C15359" t="s">
        <v>160</v>
      </c>
      <c r="D15359" s="1">
        <v>42591</v>
      </c>
      <c r="F15359">
        <v>1</v>
      </c>
      <c r="G15359">
        <v>7243</v>
      </c>
      <c r="H15359" t="s">
        <v>42</v>
      </c>
      <c r="J15359" t="s">
        <v>14</v>
      </c>
      <c r="K15359">
        <v>49</v>
      </c>
      <c r="L15359" t="s">
        <v>15</v>
      </c>
    </row>
    <row r="15360" spans="1:12">
      <c r="A15360" t="e">
        <f ca="1">E00251427204321</f>
        <v>#NAME?</v>
      </c>
      <c r="B15360">
        <v>28</v>
      </c>
      <c r="C15360" t="s">
        <v>153</v>
      </c>
      <c r="D15360" s="1">
        <v>41201</v>
      </c>
      <c r="F15360">
        <v>1</v>
      </c>
      <c r="G15360">
        <v>71595</v>
      </c>
      <c r="H15360" t="s">
        <v>672</v>
      </c>
      <c r="J15360" t="s">
        <v>14</v>
      </c>
      <c r="K15360">
        <v>45</v>
      </c>
      <c r="L15360" t="s">
        <v>15</v>
      </c>
    </row>
    <row r="15361" spans="1:12">
      <c r="A15361" t="e">
        <f ca="1">E00251510614621</f>
        <v>#NAME?</v>
      </c>
      <c r="B15361">
        <v>160</v>
      </c>
      <c r="C15361" t="s">
        <v>278</v>
      </c>
      <c r="D15361" s="1">
        <v>42360</v>
      </c>
      <c r="F15361">
        <v>1</v>
      </c>
      <c r="G15361">
        <v>5859</v>
      </c>
      <c r="H15361" t="s">
        <v>607</v>
      </c>
      <c r="J15361" t="s">
        <v>14</v>
      </c>
      <c r="K15361">
        <v>54</v>
      </c>
      <c r="L15361" t="s">
        <v>15</v>
      </c>
    </row>
    <row r="15362" spans="1:12">
      <c r="A15362" t="e">
        <f ca="1">E00251514849321</f>
        <v>#NAME?</v>
      </c>
      <c r="B15362">
        <v>6156</v>
      </c>
      <c r="C15362" t="s">
        <v>352</v>
      </c>
      <c r="D15362" s="1">
        <v>42366</v>
      </c>
      <c r="F15362">
        <v>1</v>
      </c>
      <c r="G15362">
        <v>78650</v>
      </c>
      <c r="H15362" t="s">
        <v>414</v>
      </c>
      <c r="J15362" t="s">
        <v>14</v>
      </c>
      <c r="K15362">
        <v>48</v>
      </c>
      <c r="L15362" t="s">
        <v>22</v>
      </c>
    </row>
    <row r="15363" spans="1:12">
      <c r="A15363" t="e">
        <f ca="1">E00251524989121</f>
        <v>#NAME?</v>
      </c>
      <c r="B15363">
        <v>459</v>
      </c>
      <c r="C15363" t="s">
        <v>187</v>
      </c>
      <c r="D15363" s="1">
        <v>41824</v>
      </c>
      <c r="F15363">
        <v>2</v>
      </c>
      <c r="G15363">
        <v>3051</v>
      </c>
      <c r="H15363" t="s">
        <v>13</v>
      </c>
      <c r="J15363" t="s">
        <v>14</v>
      </c>
      <c r="K15363">
        <v>40</v>
      </c>
      <c r="L15363" t="s">
        <v>15</v>
      </c>
    </row>
    <row r="15364" spans="1:12">
      <c r="A15364" t="e">
        <f ca="1">E00251432151321</f>
        <v>#NAME?</v>
      </c>
      <c r="B15364">
        <v>494</v>
      </c>
      <c r="C15364" t="s">
        <v>63</v>
      </c>
      <c r="D15364" s="1">
        <v>42746</v>
      </c>
      <c r="F15364">
        <v>1</v>
      </c>
      <c r="G15364">
        <v>2729</v>
      </c>
      <c r="H15364" t="s">
        <v>115</v>
      </c>
      <c r="J15364" t="s">
        <v>14</v>
      </c>
      <c r="K15364">
        <v>49</v>
      </c>
      <c r="L15364" t="s">
        <v>15</v>
      </c>
    </row>
    <row r="15365" spans="1:12">
      <c r="A15365" t="e">
        <f ca="1">E00251429776121</f>
        <v>#NAME?</v>
      </c>
      <c r="B15365">
        <v>192</v>
      </c>
      <c r="C15365" t="s">
        <v>321</v>
      </c>
      <c r="D15365" s="1">
        <v>42746</v>
      </c>
      <c r="F15365">
        <v>1</v>
      </c>
      <c r="G15365">
        <v>462</v>
      </c>
      <c r="H15365" t="s">
        <v>288</v>
      </c>
      <c r="J15365" t="s">
        <v>14</v>
      </c>
      <c r="K15365">
        <v>43</v>
      </c>
      <c r="L15365" t="s">
        <v>15</v>
      </c>
    </row>
    <row r="15366" spans="1:12">
      <c r="A15366" t="e">
        <f ca="1">E00251429776121</f>
        <v>#NAME?</v>
      </c>
      <c r="B15366">
        <v>4893</v>
      </c>
      <c r="C15366" t="s">
        <v>426</v>
      </c>
      <c r="D15366" s="1">
        <v>42803</v>
      </c>
      <c r="F15366">
        <v>1</v>
      </c>
      <c r="G15366">
        <v>7295</v>
      </c>
      <c r="H15366" t="s">
        <v>76</v>
      </c>
      <c r="I15366" t="s">
        <v>148</v>
      </c>
      <c r="J15366" t="s">
        <v>57</v>
      </c>
      <c r="K15366">
        <v>43</v>
      </c>
      <c r="L15366" t="s">
        <v>15</v>
      </c>
    </row>
    <row r="15367" spans="1:12">
      <c r="A15367" t="e">
        <f ca="1">E00251528898821</f>
        <v>#NAME?</v>
      </c>
      <c r="B15367">
        <v>4912</v>
      </c>
      <c r="C15367" t="s">
        <v>1231</v>
      </c>
      <c r="D15367" s="1">
        <v>41579</v>
      </c>
      <c r="F15367">
        <v>1</v>
      </c>
      <c r="G15367">
        <v>7243</v>
      </c>
      <c r="H15367" t="s">
        <v>42</v>
      </c>
      <c r="J15367" t="s">
        <v>14</v>
      </c>
      <c r="K15367">
        <v>60</v>
      </c>
      <c r="L15367" t="s">
        <v>15</v>
      </c>
    </row>
    <row r="15368" spans="1:12">
      <c r="A15368" t="e">
        <f ca="1">E00251513365321</f>
        <v>#NAME?</v>
      </c>
      <c r="B15368">
        <v>193</v>
      </c>
      <c r="C15368" t="s">
        <v>247</v>
      </c>
      <c r="D15368" s="1">
        <v>41936</v>
      </c>
      <c r="F15368">
        <v>3</v>
      </c>
      <c r="G15368">
        <v>6299</v>
      </c>
      <c r="H15368" t="s">
        <v>488</v>
      </c>
      <c r="J15368" t="s">
        <v>14</v>
      </c>
      <c r="K15368">
        <v>40</v>
      </c>
      <c r="L15368" t="s">
        <v>15</v>
      </c>
    </row>
    <row r="15369" spans="1:12">
      <c r="A15369" t="e">
        <f ca="1">E00251513365321</f>
        <v>#NAME?</v>
      </c>
      <c r="B15369">
        <v>765</v>
      </c>
      <c r="C15369" t="s">
        <v>446</v>
      </c>
      <c r="D15369" s="1">
        <v>43067</v>
      </c>
      <c r="F15369">
        <v>1</v>
      </c>
      <c r="G15369">
        <v>64003</v>
      </c>
      <c r="H15369" t="s">
        <v>1390</v>
      </c>
      <c r="I15369" t="s">
        <v>56</v>
      </c>
      <c r="J15369" t="s">
        <v>57</v>
      </c>
      <c r="K15369">
        <v>43</v>
      </c>
      <c r="L15369" t="s">
        <v>15</v>
      </c>
    </row>
    <row r="15370" spans="1:12">
      <c r="A15370" t="e">
        <f ca="1">E00251531311821</f>
        <v>#NAME?</v>
      </c>
      <c r="B15370">
        <v>1128</v>
      </c>
      <c r="C15370" t="s">
        <v>424</v>
      </c>
      <c r="D15370" s="1">
        <v>42334</v>
      </c>
      <c r="F15370">
        <v>1</v>
      </c>
      <c r="G15370">
        <v>7099</v>
      </c>
      <c r="H15370" t="s">
        <v>1128</v>
      </c>
      <c r="J15370" t="s">
        <v>14</v>
      </c>
      <c r="K15370">
        <v>41</v>
      </c>
      <c r="L15370" t="s">
        <v>15</v>
      </c>
    </row>
    <row r="15371" spans="1:12">
      <c r="A15371" t="e">
        <f ca="1">E00251432153221</f>
        <v>#NAME?</v>
      </c>
      <c r="B15371">
        <v>489</v>
      </c>
      <c r="C15371" t="s">
        <v>100</v>
      </c>
      <c r="D15371" s="1">
        <v>42165</v>
      </c>
      <c r="F15371">
        <v>1</v>
      </c>
      <c r="G15371">
        <v>7964</v>
      </c>
      <c r="H15371" t="s">
        <v>524</v>
      </c>
      <c r="J15371" t="s">
        <v>14</v>
      </c>
      <c r="K15371">
        <v>45</v>
      </c>
      <c r="L15371" t="s">
        <v>22</v>
      </c>
    </row>
    <row r="15372" spans="1:12">
      <c r="A15372" t="e">
        <f ca="1">E00251427364721</f>
        <v>#NAME?</v>
      </c>
      <c r="B15372">
        <v>4991</v>
      </c>
      <c r="C15372" t="s">
        <v>838</v>
      </c>
      <c r="D15372" s="1">
        <v>41911</v>
      </c>
      <c r="F15372">
        <v>1</v>
      </c>
      <c r="G15372">
        <v>463</v>
      </c>
      <c r="H15372" t="s">
        <v>259</v>
      </c>
      <c r="I15372" t="s">
        <v>148</v>
      </c>
      <c r="J15372" t="s">
        <v>57</v>
      </c>
      <c r="K15372">
        <v>40</v>
      </c>
      <c r="L15372" t="s">
        <v>15</v>
      </c>
    </row>
    <row r="15373" spans="1:12">
      <c r="A15373" t="e">
        <f ca="1">E00251429314921</f>
        <v>#NAME?</v>
      </c>
      <c r="B15373">
        <v>4055</v>
      </c>
      <c r="C15373" t="s">
        <v>51</v>
      </c>
      <c r="D15373" s="1">
        <v>42676</v>
      </c>
      <c r="F15373">
        <v>1</v>
      </c>
      <c r="G15373">
        <v>4019</v>
      </c>
      <c r="H15373" t="s">
        <v>26</v>
      </c>
      <c r="J15373" t="s">
        <v>14</v>
      </c>
      <c r="K15373">
        <v>50</v>
      </c>
      <c r="L15373" t="s">
        <v>15</v>
      </c>
    </row>
    <row r="15374" spans="1:12">
      <c r="A15374" t="e">
        <f ca="1">E00251617643721</f>
        <v>#NAME?</v>
      </c>
      <c r="B15374">
        <v>489</v>
      </c>
      <c r="C15374" t="s">
        <v>100</v>
      </c>
      <c r="D15374" s="1">
        <v>42794</v>
      </c>
      <c r="F15374">
        <v>1</v>
      </c>
      <c r="G15374">
        <v>4019</v>
      </c>
      <c r="H15374" t="s">
        <v>26</v>
      </c>
      <c r="J15374" t="s">
        <v>14</v>
      </c>
      <c r="K15374">
        <v>49</v>
      </c>
      <c r="L15374" t="s">
        <v>15</v>
      </c>
    </row>
    <row r="15375" spans="1:12">
      <c r="A15375" t="e">
        <f ca="1">E00251617643721</f>
        <v>#NAME?</v>
      </c>
      <c r="B15375">
        <v>701</v>
      </c>
      <c r="C15375" t="s">
        <v>72</v>
      </c>
      <c r="D15375" s="1">
        <v>41157</v>
      </c>
      <c r="F15375">
        <v>6</v>
      </c>
      <c r="G15375">
        <v>49390</v>
      </c>
      <c r="H15375" t="s">
        <v>59</v>
      </c>
      <c r="J15375" t="s">
        <v>14</v>
      </c>
      <c r="K15375">
        <v>45</v>
      </c>
      <c r="L15375" t="s">
        <v>15</v>
      </c>
    </row>
    <row r="15376" spans="1:12">
      <c r="A15376" t="e">
        <f ca="1">E00251429326321</f>
        <v>#NAME?</v>
      </c>
      <c r="B15376">
        <v>291</v>
      </c>
      <c r="C15376" t="s">
        <v>160</v>
      </c>
      <c r="D15376" s="1">
        <v>42970</v>
      </c>
      <c r="F15376">
        <v>1</v>
      </c>
      <c r="G15376">
        <v>7245</v>
      </c>
      <c r="H15376" t="s">
        <v>116</v>
      </c>
      <c r="J15376" t="s">
        <v>14</v>
      </c>
      <c r="K15376">
        <v>50</v>
      </c>
      <c r="L15376" t="s">
        <v>15</v>
      </c>
    </row>
    <row r="15377" spans="1:12">
      <c r="A15377" t="e">
        <f ca="1">E00251429326321</f>
        <v>#NAME?</v>
      </c>
      <c r="B15377">
        <v>291</v>
      </c>
      <c r="C15377" t="s">
        <v>160</v>
      </c>
      <c r="D15377" s="1">
        <v>42970</v>
      </c>
      <c r="F15377">
        <v>2</v>
      </c>
      <c r="G15377">
        <v>49390</v>
      </c>
      <c r="H15377" t="s">
        <v>59</v>
      </c>
      <c r="J15377" t="s">
        <v>14</v>
      </c>
      <c r="K15377">
        <v>50</v>
      </c>
      <c r="L15377" t="s">
        <v>15</v>
      </c>
    </row>
    <row r="15378" spans="1:12">
      <c r="A15378" t="e">
        <f ca="1">E00251528938321</f>
        <v>#NAME?</v>
      </c>
      <c r="B15378">
        <v>291</v>
      </c>
      <c r="C15378" t="s">
        <v>160</v>
      </c>
      <c r="D15378" s="1">
        <v>42487</v>
      </c>
      <c r="F15378">
        <v>4</v>
      </c>
      <c r="G15378">
        <v>4019</v>
      </c>
      <c r="H15378" t="s">
        <v>26</v>
      </c>
      <c r="J15378" t="s">
        <v>14</v>
      </c>
      <c r="K15378">
        <v>57</v>
      </c>
      <c r="L15378" t="s">
        <v>15</v>
      </c>
    </row>
    <row r="15379" spans="1:12">
      <c r="A15379" t="e">
        <f ca="1">E00251528938321</f>
        <v>#NAME?</v>
      </c>
      <c r="B15379">
        <v>291</v>
      </c>
      <c r="C15379" t="s">
        <v>160</v>
      </c>
      <c r="D15379" s="1">
        <v>42565</v>
      </c>
      <c r="F15379">
        <v>1</v>
      </c>
      <c r="G15379">
        <v>7262</v>
      </c>
      <c r="H15379" t="s">
        <v>198</v>
      </c>
      <c r="J15379" t="s">
        <v>14</v>
      </c>
      <c r="K15379">
        <v>57</v>
      </c>
      <c r="L15379" t="s">
        <v>15</v>
      </c>
    </row>
    <row r="15380" spans="1:12">
      <c r="A15380" t="e">
        <f ca="1">E00251528938321</f>
        <v>#NAME?</v>
      </c>
      <c r="B15380">
        <v>291</v>
      </c>
      <c r="C15380" t="s">
        <v>160</v>
      </c>
      <c r="D15380" s="1">
        <v>42611</v>
      </c>
      <c r="F15380">
        <v>2</v>
      </c>
      <c r="G15380">
        <v>7262</v>
      </c>
      <c r="H15380" t="s">
        <v>198</v>
      </c>
      <c r="J15380" t="s">
        <v>14</v>
      </c>
      <c r="K15380">
        <v>57</v>
      </c>
      <c r="L15380" t="s">
        <v>15</v>
      </c>
    </row>
    <row r="15381" spans="1:12">
      <c r="A15381" t="e">
        <f ca="1">E00251532959121</f>
        <v>#NAME?</v>
      </c>
      <c r="B15381">
        <v>467</v>
      </c>
      <c r="C15381" t="s">
        <v>232</v>
      </c>
      <c r="D15381" s="1">
        <v>41554</v>
      </c>
      <c r="F15381">
        <v>3</v>
      </c>
      <c r="G15381">
        <v>38420</v>
      </c>
      <c r="H15381" t="s">
        <v>587</v>
      </c>
      <c r="J15381" t="s">
        <v>14</v>
      </c>
      <c r="K15381">
        <v>59</v>
      </c>
      <c r="L15381" t="s">
        <v>15</v>
      </c>
    </row>
    <row r="15382" spans="1:12">
      <c r="A15382" t="e">
        <f ca="1">E00251532959121</f>
        <v>#NAME?</v>
      </c>
      <c r="B15382">
        <v>467</v>
      </c>
      <c r="C15382" t="s">
        <v>232</v>
      </c>
      <c r="D15382" s="1">
        <v>42775</v>
      </c>
      <c r="F15382">
        <v>1</v>
      </c>
      <c r="G15382">
        <v>7291</v>
      </c>
      <c r="H15382" t="s">
        <v>163</v>
      </c>
      <c r="J15382" t="s">
        <v>14</v>
      </c>
      <c r="K15382">
        <v>62</v>
      </c>
      <c r="L15382" t="s">
        <v>15</v>
      </c>
    </row>
    <row r="15383" spans="1:12">
      <c r="A15383" t="e">
        <f ca="1">E00251532959121</f>
        <v>#NAME?</v>
      </c>
      <c r="B15383">
        <v>467</v>
      </c>
      <c r="C15383" t="s">
        <v>232</v>
      </c>
      <c r="D15383" s="1">
        <v>43088</v>
      </c>
      <c r="F15383">
        <v>2</v>
      </c>
      <c r="G15383">
        <v>33399</v>
      </c>
      <c r="H15383" t="s">
        <v>1094</v>
      </c>
      <c r="J15383" t="s">
        <v>14</v>
      </c>
      <c r="K15383">
        <v>63</v>
      </c>
      <c r="L15383" t="s">
        <v>15</v>
      </c>
    </row>
    <row r="15384" spans="1:12">
      <c r="A15384" t="e">
        <f ca="1">E00251429389321</f>
        <v>#NAME?</v>
      </c>
      <c r="B15384">
        <v>274</v>
      </c>
      <c r="C15384" t="s">
        <v>506</v>
      </c>
      <c r="D15384" s="1">
        <v>41907</v>
      </c>
      <c r="F15384">
        <v>1</v>
      </c>
      <c r="G15384">
        <v>25000</v>
      </c>
      <c r="H15384" t="s">
        <v>178</v>
      </c>
      <c r="J15384" t="s">
        <v>14</v>
      </c>
      <c r="K15384">
        <v>54</v>
      </c>
      <c r="L15384" t="s">
        <v>15</v>
      </c>
    </row>
    <row r="15385" spans="1:12">
      <c r="A15385" t="e">
        <f ca="1">E00251429389321</f>
        <v>#NAME?</v>
      </c>
      <c r="B15385">
        <v>274</v>
      </c>
      <c r="C15385" t="s">
        <v>506</v>
      </c>
      <c r="D15385" s="1">
        <v>42118</v>
      </c>
      <c r="F15385">
        <v>1</v>
      </c>
      <c r="G15385">
        <v>4019</v>
      </c>
      <c r="H15385" t="s">
        <v>26</v>
      </c>
      <c r="J15385" t="s">
        <v>14</v>
      </c>
      <c r="K15385">
        <v>54</v>
      </c>
      <c r="L15385" t="s">
        <v>15</v>
      </c>
    </row>
    <row r="15386" spans="1:12">
      <c r="A15386" t="e">
        <f ca="1">E00251429389321</f>
        <v>#NAME?</v>
      </c>
      <c r="B15386">
        <v>274</v>
      </c>
      <c r="C15386" t="s">
        <v>506</v>
      </c>
      <c r="D15386" s="1">
        <v>42251</v>
      </c>
      <c r="F15386">
        <v>2</v>
      </c>
      <c r="G15386">
        <v>4019</v>
      </c>
      <c r="H15386" t="s">
        <v>26</v>
      </c>
      <c r="J15386" t="s">
        <v>14</v>
      </c>
      <c r="K15386">
        <v>55</v>
      </c>
      <c r="L15386" t="s">
        <v>15</v>
      </c>
    </row>
    <row r="15387" spans="1:12">
      <c r="A15387" t="e">
        <f ca="1">E00251429389321</f>
        <v>#NAME?</v>
      </c>
      <c r="B15387">
        <v>274</v>
      </c>
      <c r="C15387" t="s">
        <v>506</v>
      </c>
      <c r="D15387" s="1">
        <v>42342</v>
      </c>
      <c r="F15387">
        <v>1</v>
      </c>
      <c r="G15387">
        <v>7272</v>
      </c>
      <c r="H15387" t="s">
        <v>395</v>
      </c>
      <c r="J15387" t="s">
        <v>14</v>
      </c>
      <c r="K15387">
        <v>55</v>
      </c>
      <c r="L15387" t="s">
        <v>15</v>
      </c>
    </row>
    <row r="15388" spans="1:12">
      <c r="A15388" t="e">
        <f ca="1">E00251513752721</f>
        <v>#NAME?</v>
      </c>
      <c r="B15388">
        <v>702</v>
      </c>
      <c r="C15388" t="s">
        <v>293</v>
      </c>
      <c r="D15388" s="1">
        <v>41325</v>
      </c>
      <c r="F15388">
        <v>6</v>
      </c>
      <c r="G15388">
        <v>49390</v>
      </c>
      <c r="H15388" t="s">
        <v>59</v>
      </c>
      <c r="J15388" t="s">
        <v>14</v>
      </c>
      <c r="K15388">
        <v>53</v>
      </c>
      <c r="L15388" t="s">
        <v>15</v>
      </c>
    </row>
    <row r="15389" spans="1:12">
      <c r="A15389" t="e">
        <f ca="1">E00251513752721</f>
        <v>#NAME?</v>
      </c>
      <c r="B15389">
        <v>702</v>
      </c>
      <c r="C15389" t="s">
        <v>293</v>
      </c>
      <c r="D15389" s="1">
        <v>42158</v>
      </c>
      <c r="F15389">
        <v>4</v>
      </c>
      <c r="G15389">
        <v>27800</v>
      </c>
      <c r="H15389" t="s">
        <v>145</v>
      </c>
      <c r="J15389" t="s">
        <v>14</v>
      </c>
      <c r="K15389">
        <v>55</v>
      </c>
      <c r="L15389" t="s">
        <v>15</v>
      </c>
    </row>
    <row r="15390" spans="1:12">
      <c r="A15390" t="e">
        <f ca="1">E00251510189121</f>
        <v>#NAME?</v>
      </c>
      <c r="B15390">
        <v>164</v>
      </c>
      <c r="C15390" t="s">
        <v>792</v>
      </c>
      <c r="D15390" s="1">
        <v>41019</v>
      </c>
      <c r="F15390">
        <v>1</v>
      </c>
      <c r="G15390">
        <v>49390</v>
      </c>
      <c r="H15390" t="s">
        <v>59</v>
      </c>
      <c r="J15390" t="s">
        <v>14</v>
      </c>
      <c r="K15390">
        <v>48</v>
      </c>
      <c r="L15390" t="s">
        <v>15</v>
      </c>
    </row>
    <row r="15391" spans="1:12">
      <c r="A15391" t="e">
        <f ca="1">E00251510189121</f>
        <v>#NAME?</v>
      </c>
      <c r="B15391">
        <v>164</v>
      </c>
      <c r="C15391" t="s">
        <v>792</v>
      </c>
      <c r="D15391" s="1">
        <v>41169</v>
      </c>
      <c r="F15391">
        <v>3</v>
      </c>
      <c r="G15391">
        <v>49390</v>
      </c>
      <c r="H15391" t="s">
        <v>59</v>
      </c>
      <c r="J15391" t="s">
        <v>14</v>
      </c>
      <c r="K15391">
        <v>49</v>
      </c>
      <c r="L15391" t="s">
        <v>15</v>
      </c>
    </row>
    <row r="15392" spans="1:12">
      <c r="A15392" t="e">
        <f ca="1">E00251513752721</f>
        <v>#NAME?</v>
      </c>
      <c r="B15392">
        <v>702</v>
      </c>
      <c r="C15392" t="s">
        <v>293</v>
      </c>
      <c r="D15392" s="1">
        <v>42887</v>
      </c>
      <c r="F15392">
        <v>4</v>
      </c>
      <c r="G15392">
        <v>27800</v>
      </c>
      <c r="H15392" t="s">
        <v>145</v>
      </c>
      <c r="J15392" t="s">
        <v>14</v>
      </c>
      <c r="K15392">
        <v>57</v>
      </c>
      <c r="L15392" t="s">
        <v>15</v>
      </c>
    </row>
    <row r="15393" spans="1:12">
      <c r="A15393" t="e">
        <f ca="1">E00251512293621</f>
        <v>#NAME?</v>
      </c>
      <c r="B15393">
        <v>51</v>
      </c>
      <c r="C15393" t="s">
        <v>372</v>
      </c>
      <c r="D15393" s="1">
        <v>42927</v>
      </c>
      <c r="F15393">
        <v>3</v>
      </c>
      <c r="G15393">
        <v>2535</v>
      </c>
      <c r="H15393" t="s">
        <v>934</v>
      </c>
      <c r="J15393" t="s">
        <v>14</v>
      </c>
      <c r="K15393">
        <v>52</v>
      </c>
      <c r="L15393" t="s">
        <v>15</v>
      </c>
    </row>
    <row r="15394" spans="1:12">
      <c r="A15394" t="e">
        <f ca="1">E00251616235721</f>
        <v>#NAME?</v>
      </c>
      <c r="B15394">
        <v>491</v>
      </c>
      <c r="C15394" t="s">
        <v>567</v>
      </c>
      <c r="D15394" s="1">
        <v>41932</v>
      </c>
      <c r="F15394">
        <v>1</v>
      </c>
      <c r="G15394">
        <v>2448</v>
      </c>
      <c r="H15394" t="s">
        <v>19</v>
      </c>
      <c r="J15394" t="s">
        <v>14</v>
      </c>
      <c r="K15394">
        <v>52</v>
      </c>
      <c r="L15394" t="s">
        <v>15</v>
      </c>
    </row>
    <row r="15395" spans="1:12">
      <c r="A15395" t="e">
        <f ca="1">E00251613886221</f>
        <v>#NAME?</v>
      </c>
      <c r="B15395">
        <v>725</v>
      </c>
      <c r="C15395" t="s">
        <v>550</v>
      </c>
      <c r="D15395" s="1">
        <v>42393</v>
      </c>
      <c r="F15395">
        <v>2</v>
      </c>
      <c r="G15395">
        <v>9694</v>
      </c>
      <c r="H15395" t="s">
        <v>1391</v>
      </c>
      <c r="I15395" t="s">
        <v>56</v>
      </c>
      <c r="J15395" t="s">
        <v>57</v>
      </c>
      <c r="K15395">
        <v>50</v>
      </c>
      <c r="L15395" t="s">
        <v>15</v>
      </c>
    </row>
    <row r="15396" spans="1:12">
      <c r="A15396" t="e">
        <f ca="1">E00251432216821</f>
        <v>#NAME?</v>
      </c>
      <c r="B15396">
        <v>6156</v>
      </c>
      <c r="C15396" t="s">
        <v>352</v>
      </c>
      <c r="D15396" s="1">
        <v>41796</v>
      </c>
      <c r="F15396">
        <v>1</v>
      </c>
      <c r="G15396">
        <v>30781</v>
      </c>
      <c r="H15396" t="s">
        <v>584</v>
      </c>
      <c r="J15396" t="s">
        <v>14</v>
      </c>
      <c r="K15396">
        <v>44</v>
      </c>
      <c r="L15396" t="s">
        <v>15</v>
      </c>
    </row>
    <row r="15397" spans="1:12">
      <c r="A15397" t="e">
        <f ca="1">E00251510189121</f>
        <v>#NAME?</v>
      </c>
      <c r="B15397">
        <v>164</v>
      </c>
      <c r="C15397" t="s">
        <v>792</v>
      </c>
      <c r="D15397" s="1">
        <v>41374</v>
      </c>
      <c r="F15397">
        <v>2</v>
      </c>
      <c r="G15397">
        <v>49390</v>
      </c>
      <c r="H15397" t="s">
        <v>59</v>
      </c>
      <c r="J15397" t="s">
        <v>14</v>
      </c>
      <c r="K15397">
        <v>49</v>
      </c>
      <c r="L15397" t="s">
        <v>15</v>
      </c>
    </row>
    <row r="15398" spans="1:12">
      <c r="A15398" t="e">
        <f ca="1">E00251510189121</f>
        <v>#NAME?</v>
      </c>
      <c r="B15398">
        <v>164</v>
      </c>
      <c r="C15398" t="s">
        <v>792</v>
      </c>
      <c r="D15398" s="1">
        <v>41537</v>
      </c>
      <c r="F15398">
        <v>2</v>
      </c>
      <c r="G15398">
        <v>1749</v>
      </c>
      <c r="H15398" t="s">
        <v>793</v>
      </c>
      <c r="J15398" t="s">
        <v>14</v>
      </c>
      <c r="K15398">
        <v>50</v>
      </c>
      <c r="L15398" t="s">
        <v>15</v>
      </c>
    </row>
    <row r="15399" spans="1:12">
      <c r="A15399" t="e">
        <f ca="1">E00251510189121</f>
        <v>#NAME?</v>
      </c>
      <c r="B15399">
        <v>164</v>
      </c>
      <c r="C15399" t="s">
        <v>792</v>
      </c>
      <c r="D15399" s="1">
        <v>41712</v>
      </c>
      <c r="F15399">
        <v>2</v>
      </c>
      <c r="G15399">
        <v>49390</v>
      </c>
      <c r="H15399" t="s">
        <v>59</v>
      </c>
      <c r="J15399" t="s">
        <v>14</v>
      </c>
      <c r="K15399">
        <v>50</v>
      </c>
      <c r="L15399" t="s">
        <v>15</v>
      </c>
    </row>
    <row r="15400" spans="1:12">
      <c r="A15400" t="e">
        <f ca="1">E00251510189121</f>
        <v>#NAME?</v>
      </c>
      <c r="B15400">
        <v>164</v>
      </c>
      <c r="C15400" t="s">
        <v>792</v>
      </c>
      <c r="D15400" s="1">
        <v>42055</v>
      </c>
      <c r="F15400">
        <v>1</v>
      </c>
      <c r="G15400">
        <v>71940</v>
      </c>
      <c r="H15400" t="s">
        <v>135</v>
      </c>
      <c r="J15400" t="s">
        <v>14</v>
      </c>
      <c r="K15400">
        <v>51</v>
      </c>
      <c r="L15400" t="s">
        <v>15</v>
      </c>
    </row>
    <row r="15401" spans="1:12">
      <c r="A15401" t="e">
        <f ca="1">E00251619807221</f>
        <v>#NAME?</v>
      </c>
      <c r="B15401">
        <v>746</v>
      </c>
      <c r="C15401" t="s">
        <v>527</v>
      </c>
      <c r="D15401" s="1">
        <v>41739</v>
      </c>
      <c r="F15401">
        <v>1</v>
      </c>
      <c r="G15401">
        <v>81305</v>
      </c>
      <c r="H15401" t="s">
        <v>1020</v>
      </c>
      <c r="I15401" t="s">
        <v>56</v>
      </c>
      <c r="J15401" t="s">
        <v>57</v>
      </c>
      <c r="K15401">
        <v>44</v>
      </c>
      <c r="L15401" t="s">
        <v>15</v>
      </c>
    </row>
    <row r="15402" spans="1:12">
      <c r="A15402" t="e">
        <f ca="1">E00251514247321</f>
        <v>#NAME?</v>
      </c>
      <c r="B15402">
        <v>448</v>
      </c>
      <c r="C15402" t="s">
        <v>112</v>
      </c>
      <c r="D15402" s="1">
        <v>42332</v>
      </c>
      <c r="F15402">
        <v>1</v>
      </c>
      <c r="G15402">
        <v>4660</v>
      </c>
      <c r="H15402" t="s">
        <v>215</v>
      </c>
      <c r="J15402" t="s">
        <v>14</v>
      </c>
      <c r="K15402">
        <v>62</v>
      </c>
      <c r="L15402" t="s">
        <v>15</v>
      </c>
    </row>
    <row r="15403" spans="1:12">
      <c r="A15403" t="e">
        <f ca="1">E00251432216821</f>
        <v>#NAME?</v>
      </c>
      <c r="B15403">
        <v>6156</v>
      </c>
      <c r="C15403" t="s">
        <v>352</v>
      </c>
      <c r="D15403" s="1">
        <v>42087</v>
      </c>
      <c r="F15403">
        <v>1</v>
      </c>
      <c r="G15403">
        <v>3659</v>
      </c>
      <c r="H15403" t="s">
        <v>132</v>
      </c>
      <c r="J15403" t="s">
        <v>14</v>
      </c>
      <c r="K15403">
        <v>44</v>
      </c>
      <c r="L15403" t="s">
        <v>15</v>
      </c>
    </row>
    <row r="15404" spans="1:12">
      <c r="A15404" t="e">
        <f ca="1">E00251715760521</f>
        <v>#NAME?</v>
      </c>
      <c r="B15404">
        <v>454</v>
      </c>
      <c r="C15404" t="s">
        <v>179</v>
      </c>
      <c r="D15404" s="1">
        <v>42445</v>
      </c>
      <c r="F15404">
        <v>1</v>
      </c>
      <c r="G15404">
        <v>30000</v>
      </c>
      <c r="H15404" t="s">
        <v>144</v>
      </c>
      <c r="J15404" t="s">
        <v>14</v>
      </c>
      <c r="K15404">
        <v>51</v>
      </c>
      <c r="L15404" t="s">
        <v>15</v>
      </c>
    </row>
    <row r="15405" spans="1:12">
      <c r="A15405" t="e">
        <f ca="1">E00251716492321</f>
        <v>#NAME?</v>
      </c>
      <c r="B15405">
        <v>7504</v>
      </c>
      <c r="C15405" t="s">
        <v>162</v>
      </c>
      <c r="D15405" s="1">
        <v>42559</v>
      </c>
      <c r="F15405">
        <v>2</v>
      </c>
      <c r="G15405">
        <v>4019</v>
      </c>
      <c r="H15405" t="s">
        <v>26</v>
      </c>
      <c r="J15405" t="s">
        <v>14</v>
      </c>
      <c r="K15405">
        <v>49</v>
      </c>
      <c r="L15405" t="s">
        <v>15</v>
      </c>
    </row>
    <row r="15406" spans="1:12">
      <c r="A15406" t="e">
        <f ca="1">E00251532069021</f>
        <v>#NAME?</v>
      </c>
      <c r="B15406">
        <v>489</v>
      </c>
      <c r="C15406" t="s">
        <v>100</v>
      </c>
      <c r="D15406" s="1">
        <v>41488</v>
      </c>
      <c r="F15406">
        <v>2</v>
      </c>
      <c r="G15406">
        <v>7820</v>
      </c>
      <c r="H15406" t="s">
        <v>233</v>
      </c>
      <c r="J15406" t="s">
        <v>14</v>
      </c>
      <c r="K15406">
        <v>43</v>
      </c>
      <c r="L15406" t="s">
        <v>22</v>
      </c>
    </row>
    <row r="15407" spans="1:12">
      <c r="A15407" t="e">
        <f t="shared" ref="A15407:A15412" ca="1" si="140">E00251528958621</f>
        <v>#NAME?</v>
      </c>
      <c r="B15407">
        <v>272</v>
      </c>
      <c r="C15407" t="s">
        <v>174</v>
      </c>
      <c r="D15407" s="1">
        <v>41295</v>
      </c>
      <c r="E15407">
        <v>1</v>
      </c>
      <c r="F15407">
        <v>2</v>
      </c>
      <c r="G15407">
        <v>4019</v>
      </c>
      <c r="H15407" t="s">
        <v>26</v>
      </c>
      <c r="J15407" t="s">
        <v>34</v>
      </c>
      <c r="K15407">
        <v>61</v>
      </c>
      <c r="L15407" t="s">
        <v>15</v>
      </c>
    </row>
    <row r="15408" spans="1:12">
      <c r="A15408" t="e">
        <f t="shared" ca="1" si="140"/>
        <v>#NAME?</v>
      </c>
      <c r="B15408">
        <v>295</v>
      </c>
      <c r="C15408" t="s">
        <v>435</v>
      </c>
      <c r="D15408" s="1">
        <v>42479</v>
      </c>
      <c r="F15408">
        <v>2</v>
      </c>
      <c r="G15408">
        <v>27800</v>
      </c>
      <c r="H15408" t="s">
        <v>145</v>
      </c>
      <c r="J15408" t="s">
        <v>14</v>
      </c>
      <c r="K15408">
        <v>64</v>
      </c>
      <c r="L15408" t="s">
        <v>15</v>
      </c>
    </row>
    <row r="15409" spans="1:12">
      <c r="A15409" t="e">
        <f t="shared" ca="1" si="140"/>
        <v>#NAME?</v>
      </c>
      <c r="B15409">
        <v>295</v>
      </c>
      <c r="C15409" t="s">
        <v>435</v>
      </c>
      <c r="D15409" s="1">
        <v>43035</v>
      </c>
      <c r="F15409">
        <v>3</v>
      </c>
      <c r="G15409">
        <v>7872</v>
      </c>
      <c r="H15409" t="s">
        <v>458</v>
      </c>
      <c r="J15409" t="s">
        <v>14</v>
      </c>
      <c r="K15409">
        <v>65</v>
      </c>
      <c r="L15409" t="s">
        <v>22</v>
      </c>
    </row>
    <row r="15410" spans="1:12">
      <c r="A15410" t="e">
        <f t="shared" ca="1" si="140"/>
        <v>#NAME?</v>
      </c>
      <c r="B15410">
        <v>296</v>
      </c>
      <c r="C15410" t="s">
        <v>119</v>
      </c>
      <c r="D15410" s="1">
        <v>41240</v>
      </c>
      <c r="F15410">
        <v>1</v>
      </c>
      <c r="G15410">
        <v>25000</v>
      </c>
      <c r="H15410" t="s">
        <v>178</v>
      </c>
      <c r="J15410" t="s">
        <v>14</v>
      </c>
      <c r="K15410">
        <v>60</v>
      </c>
      <c r="L15410" t="s">
        <v>15</v>
      </c>
    </row>
    <row r="15411" spans="1:12">
      <c r="A15411" t="e">
        <f t="shared" ca="1" si="140"/>
        <v>#NAME?</v>
      </c>
      <c r="B15411">
        <v>296</v>
      </c>
      <c r="C15411" t="s">
        <v>119</v>
      </c>
      <c r="D15411" s="1">
        <v>41316</v>
      </c>
      <c r="F15411">
        <v>2</v>
      </c>
      <c r="G15411">
        <v>25000</v>
      </c>
      <c r="H15411" t="s">
        <v>178</v>
      </c>
      <c r="J15411" t="s">
        <v>14</v>
      </c>
      <c r="K15411">
        <v>61</v>
      </c>
      <c r="L15411" t="s">
        <v>15</v>
      </c>
    </row>
    <row r="15412" spans="1:12">
      <c r="A15412" t="e">
        <f t="shared" ca="1" si="140"/>
        <v>#NAME?</v>
      </c>
      <c r="B15412">
        <v>296</v>
      </c>
      <c r="C15412" t="s">
        <v>119</v>
      </c>
      <c r="D15412" s="1">
        <v>41565</v>
      </c>
      <c r="F15412">
        <v>3</v>
      </c>
      <c r="G15412">
        <v>4019</v>
      </c>
      <c r="H15412" t="s">
        <v>26</v>
      </c>
      <c r="J15412" t="s">
        <v>14</v>
      </c>
      <c r="K15412">
        <v>61</v>
      </c>
      <c r="L15412" t="s">
        <v>15</v>
      </c>
    </row>
    <row r="15413" spans="1:12">
      <c r="A15413" t="e">
        <f ca="1">E00251626544721</f>
        <v>#NAME?</v>
      </c>
      <c r="B15413">
        <v>283</v>
      </c>
      <c r="C15413" t="s">
        <v>133</v>
      </c>
      <c r="D15413" s="1">
        <v>41691</v>
      </c>
      <c r="F15413">
        <v>1</v>
      </c>
      <c r="G15413">
        <v>7295</v>
      </c>
      <c r="H15413" t="s">
        <v>76</v>
      </c>
      <c r="J15413" t="s">
        <v>14</v>
      </c>
      <c r="K15413">
        <v>54</v>
      </c>
      <c r="L15413" t="s">
        <v>15</v>
      </c>
    </row>
    <row r="15414" spans="1:12">
      <c r="A15414" t="e">
        <f ca="1">E00251514273321</f>
        <v>#NAME?</v>
      </c>
      <c r="B15414">
        <v>490</v>
      </c>
      <c r="C15414" t="s">
        <v>158</v>
      </c>
      <c r="D15414" s="1">
        <v>41263</v>
      </c>
      <c r="F15414">
        <v>3</v>
      </c>
      <c r="G15414">
        <v>6110</v>
      </c>
      <c r="H15414" t="s">
        <v>1392</v>
      </c>
      <c r="J15414" t="s">
        <v>14</v>
      </c>
      <c r="K15414">
        <v>51</v>
      </c>
      <c r="L15414" t="s">
        <v>15</v>
      </c>
    </row>
    <row r="15415" spans="1:12">
      <c r="A15415" t="e">
        <f ca="1">E00251514273321</f>
        <v>#NAME?</v>
      </c>
      <c r="B15415">
        <v>490</v>
      </c>
      <c r="C15415" t="s">
        <v>158</v>
      </c>
      <c r="D15415" s="1">
        <v>41533</v>
      </c>
      <c r="F15415">
        <v>1</v>
      </c>
      <c r="G15415">
        <v>4019</v>
      </c>
      <c r="H15415" t="s">
        <v>26</v>
      </c>
      <c r="J15415" t="s">
        <v>14</v>
      </c>
      <c r="K15415">
        <v>52</v>
      </c>
      <c r="L15415" t="s">
        <v>15</v>
      </c>
    </row>
    <row r="15416" spans="1:12">
      <c r="A15416" t="e">
        <f ca="1">E00251514273321</f>
        <v>#NAME?</v>
      </c>
      <c r="B15416">
        <v>490</v>
      </c>
      <c r="C15416" t="s">
        <v>158</v>
      </c>
      <c r="D15416" s="1">
        <v>42055</v>
      </c>
      <c r="F15416">
        <v>4</v>
      </c>
      <c r="G15416">
        <v>3051</v>
      </c>
      <c r="H15416" t="s">
        <v>13</v>
      </c>
      <c r="J15416" t="s">
        <v>14</v>
      </c>
      <c r="K15416">
        <v>54</v>
      </c>
      <c r="L15416" t="s">
        <v>15</v>
      </c>
    </row>
    <row r="15417" spans="1:12">
      <c r="A15417" t="e">
        <f ca="1">E00251626562021</f>
        <v>#NAME?</v>
      </c>
      <c r="B15417">
        <v>4912</v>
      </c>
      <c r="C15417" t="s">
        <v>1231</v>
      </c>
      <c r="D15417" s="1">
        <v>41321</v>
      </c>
      <c r="F15417">
        <v>2</v>
      </c>
      <c r="G15417">
        <v>4871</v>
      </c>
      <c r="H15417" t="s">
        <v>125</v>
      </c>
      <c r="J15417" t="s">
        <v>14</v>
      </c>
      <c r="K15417">
        <v>42</v>
      </c>
      <c r="L15417" t="s">
        <v>15</v>
      </c>
    </row>
    <row r="15418" spans="1:12">
      <c r="A15418" t="e">
        <f ca="1">E00251429755421</f>
        <v>#NAME?</v>
      </c>
      <c r="B15418">
        <v>160</v>
      </c>
      <c r="C15418" t="s">
        <v>278</v>
      </c>
      <c r="D15418" s="1">
        <v>42045</v>
      </c>
      <c r="F15418">
        <v>2</v>
      </c>
      <c r="G15418">
        <v>30272</v>
      </c>
      <c r="H15418" t="s">
        <v>740</v>
      </c>
      <c r="J15418" t="s">
        <v>14</v>
      </c>
      <c r="K15418">
        <v>63</v>
      </c>
      <c r="L15418" t="s">
        <v>15</v>
      </c>
    </row>
    <row r="15419" spans="1:12">
      <c r="A15419" t="e">
        <f ca="1">E00251513752721</f>
        <v>#NAME?</v>
      </c>
      <c r="B15419">
        <v>702</v>
      </c>
      <c r="C15419" t="s">
        <v>293</v>
      </c>
      <c r="D15419" s="1">
        <v>42920</v>
      </c>
      <c r="F15419">
        <v>3</v>
      </c>
      <c r="G15419">
        <v>49390</v>
      </c>
      <c r="H15419" t="s">
        <v>59</v>
      </c>
      <c r="J15419" t="s">
        <v>14</v>
      </c>
      <c r="K15419">
        <v>57</v>
      </c>
      <c r="L15419" t="s">
        <v>15</v>
      </c>
    </row>
    <row r="15420" spans="1:12">
      <c r="A15420" t="e">
        <f ca="1">E00251513752721</f>
        <v>#NAME?</v>
      </c>
      <c r="B15420">
        <v>702</v>
      </c>
      <c r="C15420" t="s">
        <v>293</v>
      </c>
      <c r="D15420" s="1">
        <v>43048</v>
      </c>
      <c r="F15420">
        <v>5</v>
      </c>
      <c r="G15420">
        <v>27800</v>
      </c>
      <c r="H15420" t="s">
        <v>145</v>
      </c>
      <c r="J15420" t="s">
        <v>14</v>
      </c>
      <c r="K15420">
        <v>58</v>
      </c>
      <c r="L15420" t="s">
        <v>15</v>
      </c>
    </row>
    <row r="15421" spans="1:12">
      <c r="A15421" t="e">
        <f ca="1">E00251513752721</f>
        <v>#NAME?</v>
      </c>
      <c r="B15421">
        <v>702</v>
      </c>
      <c r="C15421" t="s">
        <v>293</v>
      </c>
      <c r="D15421" s="1">
        <v>43048</v>
      </c>
      <c r="F15421">
        <v>6</v>
      </c>
      <c r="G15421">
        <v>71536</v>
      </c>
      <c r="H15421" t="s">
        <v>70</v>
      </c>
      <c r="J15421" t="s">
        <v>14</v>
      </c>
      <c r="K15421">
        <v>58</v>
      </c>
      <c r="L15421" t="s">
        <v>15</v>
      </c>
    </row>
    <row r="15422" spans="1:12">
      <c r="A15422" t="e">
        <f ca="1">E00251513752721</f>
        <v>#NAME?</v>
      </c>
      <c r="B15422">
        <v>744</v>
      </c>
      <c r="C15422" t="s">
        <v>308</v>
      </c>
      <c r="D15422" s="1">
        <v>42158</v>
      </c>
      <c r="F15422">
        <v>1</v>
      </c>
      <c r="G15422">
        <v>8738</v>
      </c>
      <c r="H15422" t="s">
        <v>1166</v>
      </c>
      <c r="I15422" t="s">
        <v>56</v>
      </c>
      <c r="J15422" t="s">
        <v>57</v>
      </c>
      <c r="K15422">
        <v>55</v>
      </c>
      <c r="L15422" t="s">
        <v>15</v>
      </c>
    </row>
    <row r="15423" spans="1:12">
      <c r="A15423" t="e">
        <f ca="1">E00251513752721</f>
        <v>#NAME?</v>
      </c>
      <c r="B15423">
        <v>744</v>
      </c>
      <c r="C15423" t="s">
        <v>308</v>
      </c>
      <c r="D15423" s="1">
        <v>42370</v>
      </c>
      <c r="E15423">
        <v>1</v>
      </c>
      <c r="F15423">
        <v>4</v>
      </c>
      <c r="G15423">
        <v>73300</v>
      </c>
      <c r="H15423" t="s">
        <v>86</v>
      </c>
      <c r="J15423" t="s">
        <v>34</v>
      </c>
      <c r="K15423">
        <v>56</v>
      </c>
      <c r="L15423" t="s">
        <v>15</v>
      </c>
    </row>
    <row r="15424" spans="1:12">
      <c r="A15424" t="e">
        <f ca="1">E00251430134421</f>
        <v>#NAME?</v>
      </c>
      <c r="B15424">
        <v>467</v>
      </c>
      <c r="C15424" t="s">
        <v>232</v>
      </c>
      <c r="D15424" s="1">
        <v>42515</v>
      </c>
      <c r="F15424">
        <v>2</v>
      </c>
      <c r="G15424">
        <v>4019</v>
      </c>
      <c r="H15424" t="s">
        <v>26</v>
      </c>
      <c r="J15424" t="s">
        <v>14</v>
      </c>
      <c r="K15424">
        <v>53</v>
      </c>
      <c r="L15424" t="s">
        <v>15</v>
      </c>
    </row>
    <row r="15425" spans="1:12">
      <c r="A15425" t="e">
        <f ca="1">E00251430134421</f>
        <v>#NAME?</v>
      </c>
      <c r="B15425">
        <v>467</v>
      </c>
      <c r="C15425" t="s">
        <v>232</v>
      </c>
      <c r="D15425" s="1">
        <v>42612</v>
      </c>
      <c r="F15425">
        <v>1</v>
      </c>
      <c r="G15425">
        <v>57420</v>
      </c>
      <c r="H15425" t="s">
        <v>267</v>
      </c>
      <c r="J15425" t="s">
        <v>14</v>
      </c>
      <c r="K15425">
        <v>53</v>
      </c>
      <c r="L15425" t="s">
        <v>15</v>
      </c>
    </row>
    <row r="15426" spans="1:12">
      <c r="A15426" t="e">
        <f ca="1">E00251528935221</f>
        <v>#NAME?</v>
      </c>
      <c r="B15426">
        <v>290</v>
      </c>
      <c r="C15426" t="s">
        <v>449</v>
      </c>
      <c r="D15426" s="1">
        <v>41092</v>
      </c>
      <c r="F15426">
        <v>3</v>
      </c>
      <c r="G15426">
        <v>56400</v>
      </c>
      <c r="H15426" t="s">
        <v>91</v>
      </c>
      <c r="J15426" t="s">
        <v>14</v>
      </c>
      <c r="K15426">
        <v>53</v>
      </c>
      <c r="L15426" t="s">
        <v>15</v>
      </c>
    </row>
    <row r="15427" spans="1:12">
      <c r="A15427" t="e">
        <f ca="1">E00251528935221</f>
        <v>#NAME?</v>
      </c>
      <c r="B15427">
        <v>290</v>
      </c>
      <c r="C15427" t="s">
        <v>449</v>
      </c>
      <c r="D15427" s="1">
        <v>41297</v>
      </c>
      <c r="F15427">
        <v>6</v>
      </c>
      <c r="G15427">
        <v>73300</v>
      </c>
      <c r="H15427" t="s">
        <v>86</v>
      </c>
      <c r="J15427" t="s">
        <v>14</v>
      </c>
      <c r="K15427">
        <v>54</v>
      </c>
      <c r="L15427" t="s">
        <v>15</v>
      </c>
    </row>
    <row r="15428" spans="1:12">
      <c r="A15428" t="e">
        <f ca="1">E00251532351021</f>
        <v>#NAME?</v>
      </c>
      <c r="B15428">
        <v>490</v>
      </c>
      <c r="C15428" t="s">
        <v>158</v>
      </c>
      <c r="D15428" s="1">
        <v>41435</v>
      </c>
      <c r="F15428">
        <v>1</v>
      </c>
      <c r="G15428">
        <v>2859</v>
      </c>
      <c r="H15428" t="s">
        <v>362</v>
      </c>
      <c r="J15428" t="s">
        <v>14</v>
      </c>
      <c r="K15428">
        <v>54</v>
      </c>
      <c r="L15428" t="s">
        <v>15</v>
      </c>
    </row>
    <row r="15429" spans="1:12">
      <c r="A15429" t="e">
        <f ca="1">E00251528935221</f>
        <v>#NAME?</v>
      </c>
      <c r="B15429">
        <v>297</v>
      </c>
      <c r="C15429" t="s">
        <v>411</v>
      </c>
      <c r="D15429" s="1">
        <v>42909</v>
      </c>
      <c r="F15429">
        <v>1</v>
      </c>
      <c r="G15429">
        <v>1369</v>
      </c>
      <c r="H15429" t="s">
        <v>373</v>
      </c>
      <c r="J15429" t="s">
        <v>14</v>
      </c>
      <c r="K15429">
        <v>58</v>
      </c>
      <c r="L15429" t="s">
        <v>15</v>
      </c>
    </row>
    <row r="15430" spans="1:12">
      <c r="A15430" t="e">
        <f ca="1">E00251424016021</f>
        <v>#NAME?</v>
      </c>
      <c r="B15430">
        <v>206</v>
      </c>
      <c r="C15430" t="s">
        <v>892</v>
      </c>
      <c r="D15430" s="1">
        <v>42123</v>
      </c>
      <c r="F15430">
        <v>1</v>
      </c>
      <c r="G15430">
        <v>72670</v>
      </c>
      <c r="H15430" t="s">
        <v>223</v>
      </c>
      <c r="J15430" t="s">
        <v>14</v>
      </c>
      <c r="K15430">
        <v>60</v>
      </c>
      <c r="L15430" t="s">
        <v>15</v>
      </c>
    </row>
    <row r="15431" spans="1:12">
      <c r="A15431" t="e">
        <f ca="1">E00251532351021</f>
        <v>#NAME?</v>
      </c>
      <c r="B15431">
        <v>490</v>
      </c>
      <c r="C15431" t="s">
        <v>158</v>
      </c>
      <c r="D15431" s="1">
        <v>42409</v>
      </c>
      <c r="F15431">
        <v>2</v>
      </c>
      <c r="G15431">
        <v>4019</v>
      </c>
      <c r="H15431" t="s">
        <v>26</v>
      </c>
      <c r="J15431" t="s">
        <v>14</v>
      </c>
      <c r="K15431">
        <v>57</v>
      </c>
      <c r="L15431" t="s">
        <v>15</v>
      </c>
    </row>
    <row r="15432" spans="1:12">
      <c r="A15432" t="e">
        <f ca="1">E00251532351021</f>
        <v>#NAME?</v>
      </c>
      <c r="B15432">
        <v>490</v>
      </c>
      <c r="C15432" t="s">
        <v>158</v>
      </c>
      <c r="D15432" s="1">
        <v>43054</v>
      </c>
      <c r="F15432">
        <v>4</v>
      </c>
      <c r="G15432">
        <v>2720</v>
      </c>
      <c r="H15432" t="s">
        <v>65</v>
      </c>
      <c r="J15432" t="s">
        <v>14</v>
      </c>
      <c r="K15432">
        <v>59</v>
      </c>
      <c r="L15432" t="s">
        <v>15</v>
      </c>
    </row>
    <row r="15433" spans="1:12">
      <c r="A15433" t="e">
        <f ca="1">E00251619053021</f>
        <v>#NAME?</v>
      </c>
      <c r="B15433">
        <v>109</v>
      </c>
      <c r="C15433" t="s">
        <v>480</v>
      </c>
      <c r="D15433" s="1">
        <v>41590</v>
      </c>
      <c r="F15433">
        <v>2</v>
      </c>
      <c r="G15433">
        <v>4019</v>
      </c>
      <c r="H15433" t="s">
        <v>26</v>
      </c>
      <c r="J15433" t="s">
        <v>14</v>
      </c>
      <c r="K15433">
        <v>63</v>
      </c>
      <c r="L15433" t="s">
        <v>15</v>
      </c>
    </row>
    <row r="15434" spans="1:12">
      <c r="A15434" t="e">
        <f ca="1">E00251513453021</f>
        <v>#NAME?</v>
      </c>
      <c r="B15434">
        <v>440</v>
      </c>
      <c r="C15434" t="s">
        <v>12</v>
      </c>
      <c r="D15434" s="1">
        <v>42037</v>
      </c>
      <c r="F15434">
        <v>2</v>
      </c>
      <c r="G15434">
        <v>4019</v>
      </c>
      <c r="H15434" t="s">
        <v>26</v>
      </c>
      <c r="J15434" t="s">
        <v>14</v>
      </c>
      <c r="K15434">
        <v>52</v>
      </c>
      <c r="L15434" t="s">
        <v>15</v>
      </c>
    </row>
    <row r="15435" spans="1:12">
      <c r="A15435" t="e">
        <f ca="1">E00251537608221</f>
        <v>#NAME?</v>
      </c>
      <c r="B15435">
        <v>1063</v>
      </c>
      <c r="C15435" t="s">
        <v>1369</v>
      </c>
      <c r="D15435" s="1">
        <v>42747</v>
      </c>
      <c r="E15435">
        <v>2</v>
      </c>
      <c r="F15435">
        <v>3</v>
      </c>
      <c r="G15435">
        <v>4019</v>
      </c>
      <c r="H15435" t="s">
        <v>26</v>
      </c>
      <c r="J15435" t="s">
        <v>34</v>
      </c>
      <c r="K15435">
        <v>65</v>
      </c>
      <c r="L15435" t="s">
        <v>15</v>
      </c>
    </row>
    <row r="15436" spans="1:12">
      <c r="A15436" t="e">
        <f ca="1">E00251629160421</f>
        <v>#NAME?</v>
      </c>
      <c r="B15436">
        <v>195</v>
      </c>
      <c r="C15436" t="s">
        <v>854</v>
      </c>
      <c r="D15436" s="1">
        <v>42013</v>
      </c>
      <c r="F15436">
        <v>1</v>
      </c>
      <c r="G15436">
        <v>72704</v>
      </c>
      <c r="H15436" t="s">
        <v>855</v>
      </c>
      <c r="J15436" t="s">
        <v>14</v>
      </c>
      <c r="K15436">
        <v>52</v>
      </c>
      <c r="L15436" t="s">
        <v>15</v>
      </c>
    </row>
    <row r="15437" spans="1:12">
      <c r="A15437" t="e">
        <f ca="1">E00251629160421</f>
        <v>#NAME?</v>
      </c>
      <c r="B15437">
        <v>195</v>
      </c>
      <c r="C15437" t="s">
        <v>854</v>
      </c>
      <c r="D15437" s="1">
        <v>42682</v>
      </c>
      <c r="F15437">
        <v>2</v>
      </c>
      <c r="G15437">
        <v>7850</v>
      </c>
      <c r="H15437" t="s">
        <v>393</v>
      </c>
      <c r="J15437" t="s">
        <v>14</v>
      </c>
      <c r="K15437">
        <v>54</v>
      </c>
      <c r="L15437" t="s">
        <v>22</v>
      </c>
    </row>
    <row r="15438" spans="1:12">
      <c r="A15438" t="e">
        <f ca="1">E00251432427121</f>
        <v>#NAME?</v>
      </c>
      <c r="B15438">
        <v>6156</v>
      </c>
      <c r="C15438" t="s">
        <v>352</v>
      </c>
      <c r="D15438" s="1">
        <v>42606</v>
      </c>
      <c r="F15438">
        <v>1</v>
      </c>
      <c r="G15438">
        <v>2410</v>
      </c>
      <c r="H15438" t="s">
        <v>283</v>
      </c>
      <c r="J15438" t="s">
        <v>14</v>
      </c>
      <c r="K15438">
        <v>52</v>
      </c>
      <c r="L15438" t="s">
        <v>15</v>
      </c>
    </row>
    <row r="15439" spans="1:12">
      <c r="A15439" t="e">
        <f ca="1">E00251432427121</f>
        <v>#NAME?</v>
      </c>
      <c r="B15439">
        <v>6156</v>
      </c>
      <c r="C15439" t="s">
        <v>352</v>
      </c>
      <c r="D15439" s="1">
        <v>43010</v>
      </c>
      <c r="F15439">
        <v>1</v>
      </c>
      <c r="G15439">
        <v>7910</v>
      </c>
      <c r="H15439" t="s">
        <v>296</v>
      </c>
      <c r="J15439" t="s">
        <v>14</v>
      </c>
      <c r="K15439">
        <v>53</v>
      </c>
      <c r="L15439" t="s">
        <v>22</v>
      </c>
    </row>
    <row r="15440" spans="1:12">
      <c r="A15440" t="e">
        <f ca="1">E00251524999521</f>
        <v>#NAME?</v>
      </c>
      <c r="B15440">
        <v>437</v>
      </c>
      <c r="C15440" t="s">
        <v>216</v>
      </c>
      <c r="D15440" s="1">
        <v>42061</v>
      </c>
      <c r="F15440">
        <v>1</v>
      </c>
      <c r="G15440">
        <v>4871</v>
      </c>
      <c r="H15440" t="s">
        <v>125</v>
      </c>
      <c r="J15440" t="s">
        <v>14</v>
      </c>
      <c r="K15440">
        <v>44</v>
      </c>
      <c r="L15440" t="s">
        <v>15</v>
      </c>
    </row>
    <row r="15441" spans="1:12">
      <c r="A15441" t="e">
        <f ca="1">E00251512282321</f>
        <v>#NAME?</v>
      </c>
      <c r="B15441">
        <v>3913</v>
      </c>
      <c r="C15441" t="s">
        <v>251</v>
      </c>
      <c r="D15441" s="1">
        <v>42102</v>
      </c>
      <c r="F15441">
        <v>2</v>
      </c>
      <c r="G15441">
        <v>1739</v>
      </c>
      <c r="H15441" t="s">
        <v>110</v>
      </c>
      <c r="J15441" t="s">
        <v>14</v>
      </c>
      <c r="K15441">
        <v>59</v>
      </c>
      <c r="L15441" t="s">
        <v>15</v>
      </c>
    </row>
    <row r="15442" spans="1:12">
      <c r="A15442" t="e">
        <f ca="1">E00251512282321</f>
        <v>#NAME?</v>
      </c>
      <c r="B15442">
        <v>3913</v>
      </c>
      <c r="C15442" t="s">
        <v>251</v>
      </c>
      <c r="D15442" s="1">
        <v>42479</v>
      </c>
      <c r="F15442">
        <v>1</v>
      </c>
      <c r="G15442">
        <v>2449</v>
      </c>
      <c r="H15442" t="s">
        <v>53</v>
      </c>
      <c r="J15442" t="s">
        <v>14</v>
      </c>
      <c r="K15442">
        <v>60</v>
      </c>
      <c r="L15442" t="s">
        <v>15</v>
      </c>
    </row>
    <row r="15443" spans="1:12">
      <c r="A15443" t="e">
        <f ca="1">E00251512282321</f>
        <v>#NAME?</v>
      </c>
      <c r="B15443">
        <v>3913</v>
      </c>
      <c r="C15443" t="s">
        <v>251</v>
      </c>
      <c r="D15443" s="1">
        <v>42480</v>
      </c>
      <c r="F15443">
        <v>3</v>
      </c>
      <c r="G15443">
        <v>4019</v>
      </c>
      <c r="H15443" t="s">
        <v>26</v>
      </c>
      <c r="J15443" t="s">
        <v>14</v>
      </c>
      <c r="K15443">
        <v>60</v>
      </c>
      <c r="L15443" t="s">
        <v>15</v>
      </c>
    </row>
    <row r="15444" spans="1:12">
      <c r="A15444" t="e">
        <f ca="1">E00251715752221</f>
        <v>#NAME?</v>
      </c>
      <c r="B15444">
        <v>502</v>
      </c>
      <c r="C15444" t="s">
        <v>172</v>
      </c>
      <c r="D15444" s="1">
        <v>41044</v>
      </c>
      <c r="F15444">
        <v>1</v>
      </c>
      <c r="G15444">
        <v>2729</v>
      </c>
      <c r="H15444" t="s">
        <v>115</v>
      </c>
      <c r="J15444" t="s">
        <v>14</v>
      </c>
      <c r="K15444">
        <v>57</v>
      </c>
      <c r="L15444" t="s">
        <v>15</v>
      </c>
    </row>
    <row r="15445" spans="1:12">
      <c r="A15445" t="e">
        <f ca="1">E00251510737521</f>
        <v>#NAME?</v>
      </c>
      <c r="B15445">
        <v>122</v>
      </c>
      <c r="C15445" t="s">
        <v>522</v>
      </c>
      <c r="D15445" s="1">
        <v>41206</v>
      </c>
      <c r="F15445">
        <v>3</v>
      </c>
      <c r="G15445">
        <v>40390</v>
      </c>
      <c r="H15445" t="s">
        <v>624</v>
      </c>
      <c r="J15445" t="s">
        <v>14</v>
      </c>
      <c r="K15445">
        <v>63</v>
      </c>
      <c r="L15445" t="s">
        <v>15</v>
      </c>
    </row>
    <row r="15446" spans="1:12">
      <c r="A15446" t="e">
        <f ca="1">E00251524999521</f>
        <v>#NAME?</v>
      </c>
      <c r="B15446">
        <v>437</v>
      </c>
      <c r="C15446" t="s">
        <v>216</v>
      </c>
      <c r="D15446" s="1">
        <v>42111</v>
      </c>
      <c r="F15446">
        <v>1</v>
      </c>
      <c r="G15446">
        <v>5198</v>
      </c>
      <c r="H15446" t="s">
        <v>200</v>
      </c>
      <c r="J15446" t="s">
        <v>14</v>
      </c>
      <c r="K15446">
        <v>44</v>
      </c>
      <c r="L15446" t="s">
        <v>15</v>
      </c>
    </row>
    <row r="15447" spans="1:12">
      <c r="A15447" t="e">
        <f ca="1">E00251514243921</f>
        <v>#NAME?</v>
      </c>
      <c r="B15447">
        <v>453</v>
      </c>
      <c r="C15447" t="s">
        <v>96</v>
      </c>
      <c r="D15447" s="1">
        <v>41655</v>
      </c>
      <c r="F15447">
        <v>1</v>
      </c>
      <c r="G15447">
        <v>6279</v>
      </c>
      <c r="H15447" t="s">
        <v>756</v>
      </c>
      <c r="J15447" t="s">
        <v>14</v>
      </c>
      <c r="K15447">
        <v>49</v>
      </c>
      <c r="L15447" t="s">
        <v>15</v>
      </c>
    </row>
    <row r="15448" spans="1:12">
      <c r="A15448" t="e">
        <f ca="1">E00251514243921</f>
        <v>#NAME?</v>
      </c>
      <c r="B15448">
        <v>453</v>
      </c>
      <c r="C15448" t="s">
        <v>96</v>
      </c>
      <c r="D15448" s="1">
        <v>41978</v>
      </c>
      <c r="F15448">
        <v>3</v>
      </c>
      <c r="G15448">
        <v>6272</v>
      </c>
      <c r="H15448" t="s">
        <v>635</v>
      </c>
      <c r="J15448" t="s">
        <v>14</v>
      </c>
      <c r="K15448">
        <v>50</v>
      </c>
      <c r="L15448" t="s">
        <v>15</v>
      </c>
    </row>
    <row r="15449" spans="1:12">
      <c r="A15449" t="e">
        <f ca="1">E00251616218721</f>
        <v>#NAME?</v>
      </c>
      <c r="B15449">
        <v>389</v>
      </c>
      <c r="C15449" t="s">
        <v>763</v>
      </c>
      <c r="D15449" s="1">
        <v>41920</v>
      </c>
      <c r="F15449">
        <v>1</v>
      </c>
      <c r="G15449">
        <v>4019</v>
      </c>
      <c r="H15449" t="s">
        <v>26</v>
      </c>
      <c r="J15449" t="s">
        <v>14</v>
      </c>
      <c r="K15449">
        <v>51</v>
      </c>
      <c r="L15449" t="s">
        <v>15</v>
      </c>
    </row>
    <row r="15450" spans="1:12">
      <c r="A15450" t="e">
        <f ca="1">E00251430254221</f>
        <v>#NAME?</v>
      </c>
      <c r="B15450">
        <v>7505</v>
      </c>
      <c r="C15450" t="s">
        <v>209</v>
      </c>
      <c r="D15450" s="1">
        <v>42062</v>
      </c>
      <c r="F15450">
        <v>1</v>
      </c>
      <c r="G15450">
        <v>37300</v>
      </c>
      <c r="H15450" t="s">
        <v>1033</v>
      </c>
      <c r="J15450" t="s">
        <v>14</v>
      </c>
      <c r="K15450">
        <v>57</v>
      </c>
      <c r="L15450" t="s">
        <v>15</v>
      </c>
    </row>
    <row r="15451" spans="1:12">
      <c r="A15451" t="e">
        <f ca="1">E00251528938321</f>
        <v>#NAME?</v>
      </c>
      <c r="B15451">
        <v>291</v>
      </c>
      <c r="C15451" t="s">
        <v>160</v>
      </c>
      <c r="D15451" s="1">
        <v>41810</v>
      </c>
      <c r="F15451">
        <v>3</v>
      </c>
      <c r="G15451">
        <v>4019</v>
      </c>
      <c r="H15451" t="s">
        <v>26</v>
      </c>
      <c r="J15451" t="s">
        <v>14</v>
      </c>
      <c r="K15451">
        <v>55</v>
      </c>
      <c r="L15451" t="s">
        <v>15</v>
      </c>
    </row>
    <row r="15452" spans="1:12">
      <c r="A15452" t="e">
        <f ca="1">E00251528938321</f>
        <v>#NAME?</v>
      </c>
      <c r="B15452">
        <v>291</v>
      </c>
      <c r="C15452" t="s">
        <v>160</v>
      </c>
      <c r="D15452" s="1">
        <v>42088</v>
      </c>
      <c r="F15452">
        <v>2</v>
      </c>
      <c r="G15452">
        <v>5859</v>
      </c>
      <c r="H15452" t="s">
        <v>607</v>
      </c>
      <c r="J15452" t="s">
        <v>14</v>
      </c>
      <c r="K15452">
        <v>56</v>
      </c>
      <c r="L15452" t="s">
        <v>15</v>
      </c>
    </row>
    <row r="15453" spans="1:12">
      <c r="A15453" t="e">
        <f ca="1">E00251528938321</f>
        <v>#NAME?</v>
      </c>
      <c r="B15453">
        <v>291</v>
      </c>
      <c r="C15453" t="s">
        <v>160</v>
      </c>
      <c r="D15453" s="1">
        <v>42327</v>
      </c>
      <c r="F15453">
        <v>2</v>
      </c>
      <c r="G15453">
        <v>496</v>
      </c>
      <c r="H15453" t="s">
        <v>190</v>
      </c>
      <c r="J15453" t="s">
        <v>14</v>
      </c>
      <c r="K15453">
        <v>57</v>
      </c>
      <c r="L15453" t="s">
        <v>15</v>
      </c>
    </row>
    <row r="15454" spans="1:12">
      <c r="A15454" t="e">
        <f ca="1">E00251510847621</f>
        <v>#NAME?</v>
      </c>
      <c r="B15454">
        <v>105</v>
      </c>
      <c r="C15454" t="s">
        <v>682</v>
      </c>
      <c r="D15454" s="1">
        <v>43090</v>
      </c>
      <c r="F15454">
        <v>2</v>
      </c>
      <c r="G15454">
        <v>3051</v>
      </c>
      <c r="H15454" t="s">
        <v>13</v>
      </c>
      <c r="J15454" t="s">
        <v>14</v>
      </c>
      <c r="K15454">
        <v>61</v>
      </c>
      <c r="L15454" t="s">
        <v>15</v>
      </c>
    </row>
    <row r="15455" spans="1:12">
      <c r="A15455" t="e">
        <f ca="1">E00251510847621</f>
        <v>#NAME?</v>
      </c>
      <c r="B15455">
        <v>121</v>
      </c>
      <c r="C15455" t="s">
        <v>698</v>
      </c>
      <c r="D15455" s="1">
        <v>42398</v>
      </c>
      <c r="F15455">
        <v>1</v>
      </c>
      <c r="G15455">
        <v>3051</v>
      </c>
      <c r="H15455" t="s">
        <v>13</v>
      </c>
      <c r="J15455" t="s">
        <v>14</v>
      </c>
      <c r="K15455">
        <v>59</v>
      </c>
      <c r="L15455" t="s">
        <v>15</v>
      </c>
    </row>
    <row r="15456" spans="1:12">
      <c r="A15456" t="e">
        <f ca="1">E00251715431821</f>
        <v>#NAME?</v>
      </c>
      <c r="B15456">
        <v>94</v>
      </c>
      <c r="C15456" t="s">
        <v>74</v>
      </c>
      <c r="D15456" s="1">
        <v>42261</v>
      </c>
      <c r="F15456">
        <v>1</v>
      </c>
      <c r="G15456">
        <v>2729</v>
      </c>
      <c r="H15456" t="s">
        <v>115</v>
      </c>
      <c r="J15456" t="s">
        <v>14</v>
      </c>
      <c r="K15456">
        <v>50</v>
      </c>
      <c r="L15456" t="s">
        <v>15</v>
      </c>
    </row>
    <row r="15457" spans="1:12">
      <c r="A15457" t="e">
        <f ca="1">E00251615945221</f>
        <v>#NAME?</v>
      </c>
      <c r="B15457">
        <v>1522</v>
      </c>
      <c r="C15457" t="s">
        <v>970</v>
      </c>
      <c r="D15457" s="1">
        <v>41490</v>
      </c>
      <c r="F15457">
        <v>1</v>
      </c>
      <c r="G15457">
        <v>38010</v>
      </c>
      <c r="H15457" t="s">
        <v>1393</v>
      </c>
      <c r="J15457" t="s">
        <v>14</v>
      </c>
      <c r="K15457">
        <v>48</v>
      </c>
      <c r="L15457" t="s">
        <v>15</v>
      </c>
    </row>
    <row r="15458" spans="1:12">
      <c r="A15458" t="e">
        <f ca="1">E00251510503721</f>
        <v>#NAME?</v>
      </c>
      <c r="B15458">
        <v>189</v>
      </c>
      <c r="C15458" t="s">
        <v>58</v>
      </c>
      <c r="D15458" s="1">
        <v>42438</v>
      </c>
      <c r="F15458">
        <v>2</v>
      </c>
      <c r="G15458">
        <v>477</v>
      </c>
      <c r="H15458" t="s">
        <v>615</v>
      </c>
      <c r="J15458" t="s">
        <v>14</v>
      </c>
      <c r="K15458">
        <v>41</v>
      </c>
      <c r="L15458" t="s">
        <v>15</v>
      </c>
    </row>
    <row r="15459" spans="1:12">
      <c r="A15459" t="e">
        <f ca="1">E00251510737521</f>
        <v>#NAME?</v>
      </c>
      <c r="B15459">
        <v>122</v>
      </c>
      <c r="C15459" t="s">
        <v>522</v>
      </c>
      <c r="D15459" s="1">
        <v>42215</v>
      </c>
      <c r="F15459">
        <v>1</v>
      </c>
      <c r="G15459">
        <v>389</v>
      </c>
      <c r="H15459" t="s">
        <v>1394</v>
      </c>
      <c r="J15459" t="s">
        <v>14</v>
      </c>
      <c r="K15459">
        <v>65</v>
      </c>
      <c r="L15459" t="s">
        <v>15</v>
      </c>
    </row>
    <row r="15460" spans="1:12">
      <c r="A15460" t="e">
        <f ca="1">E00251619054721</f>
        <v>#NAME?</v>
      </c>
      <c r="B15460">
        <v>109</v>
      </c>
      <c r="C15460" t="s">
        <v>480</v>
      </c>
      <c r="D15460" s="1">
        <v>42921</v>
      </c>
      <c r="F15460">
        <v>1</v>
      </c>
      <c r="G15460">
        <v>2189</v>
      </c>
      <c r="H15460" t="s">
        <v>156</v>
      </c>
      <c r="J15460" t="s">
        <v>14</v>
      </c>
      <c r="K15460">
        <v>48</v>
      </c>
      <c r="L15460" t="s">
        <v>15</v>
      </c>
    </row>
    <row r="15461" spans="1:12">
      <c r="A15461" t="e">
        <f ca="1">E00251529478021</f>
        <v>#NAME?</v>
      </c>
      <c r="B15461">
        <v>151</v>
      </c>
      <c r="C15461" t="s">
        <v>381</v>
      </c>
      <c r="D15461" s="1">
        <v>42202</v>
      </c>
      <c r="F15461">
        <v>1</v>
      </c>
      <c r="G15461">
        <v>7869</v>
      </c>
      <c r="H15461" t="s">
        <v>470</v>
      </c>
      <c r="J15461" t="s">
        <v>14</v>
      </c>
      <c r="K15461">
        <v>59</v>
      </c>
      <c r="L15461" t="s">
        <v>22</v>
      </c>
    </row>
    <row r="15462" spans="1:12">
      <c r="A15462" t="e">
        <f ca="1">E00251529478021</f>
        <v>#NAME?</v>
      </c>
      <c r="B15462">
        <v>151</v>
      </c>
      <c r="C15462" t="s">
        <v>381</v>
      </c>
      <c r="D15462" s="1">
        <v>42766</v>
      </c>
      <c r="F15462">
        <v>1</v>
      </c>
      <c r="G15462">
        <v>25000</v>
      </c>
      <c r="H15462" t="s">
        <v>178</v>
      </c>
      <c r="J15462" t="s">
        <v>14</v>
      </c>
      <c r="K15462">
        <v>60</v>
      </c>
      <c r="L15462" t="s">
        <v>15</v>
      </c>
    </row>
    <row r="15463" spans="1:12">
      <c r="A15463" t="e">
        <f ca="1">E00251529478021</f>
        <v>#NAME?</v>
      </c>
      <c r="B15463">
        <v>151</v>
      </c>
      <c r="C15463" t="s">
        <v>381</v>
      </c>
      <c r="D15463" s="1">
        <v>43053</v>
      </c>
      <c r="F15463">
        <v>2</v>
      </c>
      <c r="G15463">
        <v>27800</v>
      </c>
      <c r="H15463" t="s">
        <v>145</v>
      </c>
      <c r="J15463" t="s">
        <v>14</v>
      </c>
      <c r="K15463">
        <v>61</v>
      </c>
      <c r="L15463" t="s">
        <v>15</v>
      </c>
    </row>
    <row r="15464" spans="1:12">
      <c r="A15464" t="e">
        <f ca="1">E00251616967621</f>
        <v>#NAME?</v>
      </c>
      <c r="B15464">
        <v>1786</v>
      </c>
      <c r="C15464" t="s">
        <v>37</v>
      </c>
      <c r="D15464" s="1">
        <v>41317</v>
      </c>
      <c r="F15464">
        <v>1</v>
      </c>
      <c r="G15464">
        <v>9929</v>
      </c>
      <c r="H15464" t="s">
        <v>1395</v>
      </c>
      <c r="J15464" t="s">
        <v>14</v>
      </c>
      <c r="K15464">
        <v>46</v>
      </c>
      <c r="L15464" t="s">
        <v>15</v>
      </c>
    </row>
    <row r="15465" spans="1:12">
      <c r="A15465" t="e">
        <f ca="1">E00251616967621</f>
        <v>#NAME?</v>
      </c>
      <c r="B15465">
        <v>1786</v>
      </c>
      <c r="C15465" t="s">
        <v>37</v>
      </c>
      <c r="D15465" s="1">
        <v>42789</v>
      </c>
      <c r="F15465">
        <v>2</v>
      </c>
      <c r="G15465">
        <v>49300</v>
      </c>
      <c r="H15465" t="s">
        <v>228</v>
      </c>
      <c r="J15465" t="s">
        <v>14</v>
      </c>
      <c r="K15465">
        <v>50</v>
      </c>
      <c r="L15465" t="s">
        <v>15</v>
      </c>
    </row>
    <row r="15466" spans="1:12">
      <c r="A15466" t="e">
        <f ca="1">E00251533607221</f>
        <v>#NAME?</v>
      </c>
      <c r="B15466">
        <v>122</v>
      </c>
      <c r="C15466" t="s">
        <v>522</v>
      </c>
      <c r="D15466" s="1">
        <v>42389</v>
      </c>
      <c r="F15466">
        <v>1</v>
      </c>
      <c r="G15466">
        <v>5758</v>
      </c>
      <c r="H15466" t="s">
        <v>868</v>
      </c>
      <c r="J15466" t="s">
        <v>14</v>
      </c>
      <c r="K15466">
        <v>46</v>
      </c>
      <c r="L15466" t="s">
        <v>15</v>
      </c>
    </row>
    <row r="15467" spans="1:12">
      <c r="A15467" t="e">
        <f ca="1">E00251717807221</f>
        <v>#NAME?</v>
      </c>
      <c r="B15467">
        <v>1128</v>
      </c>
      <c r="C15467" t="s">
        <v>424</v>
      </c>
      <c r="D15467" s="1">
        <v>41438</v>
      </c>
      <c r="F15467">
        <v>1</v>
      </c>
      <c r="G15467">
        <v>7842</v>
      </c>
      <c r="H15467" t="s">
        <v>1396</v>
      </c>
      <c r="J15467" t="s">
        <v>14</v>
      </c>
      <c r="K15467">
        <v>44</v>
      </c>
      <c r="L15467" t="s">
        <v>22</v>
      </c>
    </row>
    <row r="15468" spans="1:12">
      <c r="A15468" t="e">
        <f ca="1">E00251618072321</f>
        <v>#NAME?</v>
      </c>
      <c r="B15468">
        <v>12</v>
      </c>
      <c r="C15468" t="s">
        <v>771</v>
      </c>
      <c r="D15468" s="1">
        <v>43031</v>
      </c>
      <c r="F15468">
        <v>1</v>
      </c>
      <c r="G15468">
        <v>5939</v>
      </c>
      <c r="H15468" t="s">
        <v>1200</v>
      </c>
      <c r="J15468" t="s">
        <v>14</v>
      </c>
      <c r="K15468">
        <v>42</v>
      </c>
      <c r="L15468" t="s">
        <v>15</v>
      </c>
    </row>
    <row r="15469" spans="1:12">
      <c r="A15469" t="e">
        <f ca="1">E00251716551821</f>
        <v>#NAME?</v>
      </c>
      <c r="B15469">
        <v>7504</v>
      </c>
      <c r="C15469" t="s">
        <v>162</v>
      </c>
      <c r="D15469" s="1">
        <v>42801</v>
      </c>
      <c r="F15469">
        <v>3</v>
      </c>
      <c r="G15469">
        <v>4019</v>
      </c>
      <c r="H15469" t="s">
        <v>26</v>
      </c>
      <c r="J15469" t="s">
        <v>14</v>
      </c>
      <c r="K15469">
        <v>47</v>
      </c>
      <c r="L15469" t="s">
        <v>15</v>
      </c>
    </row>
    <row r="15470" spans="1:12">
      <c r="A15470" t="e">
        <f ca="1">E00251615086621</f>
        <v>#NAME?</v>
      </c>
      <c r="B15470">
        <v>47</v>
      </c>
      <c r="C15470" t="s">
        <v>494</v>
      </c>
      <c r="D15470" s="1">
        <v>42569</v>
      </c>
      <c r="F15470">
        <v>1</v>
      </c>
      <c r="G15470">
        <v>3051</v>
      </c>
      <c r="H15470" t="s">
        <v>13</v>
      </c>
      <c r="J15470" t="s">
        <v>14</v>
      </c>
      <c r="K15470">
        <v>56</v>
      </c>
      <c r="L15470" t="s">
        <v>15</v>
      </c>
    </row>
    <row r="15471" spans="1:12">
      <c r="A15471" t="e">
        <f ca="1">E00251533607221</f>
        <v>#NAME?</v>
      </c>
      <c r="B15471">
        <v>4884</v>
      </c>
      <c r="C15471" t="s">
        <v>772</v>
      </c>
      <c r="D15471" s="1">
        <v>41754</v>
      </c>
      <c r="F15471">
        <v>1</v>
      </c>
      <c r="G15471">
        <v>7880</v>
      </c>
      <c r="H15471" t="s">
        <v>213</v>
      </c>
      <c r="I15471" t="s">
        <v>148</v>
      </c>
      <c r="J15471" t="s">
        <v>57</v>
      </c>
      <c r="K15471">
        <v>45</v>
      </c>
      <c r="L15471" t="s">
        <v>22</v>
      </c>
    </row>
    <row r="15472" spans="1:12">
      <c r="A15472" t="e">
        <f ca="1">E00251619802021</f>
        <v>#NAME?</v>
      </c>
      <c r="B15472">
        <v>454</v>
      </c>
      <c r="C15472" t="s">
        <v>179</v>
      </c>
      <c r="D15472" s="1">
        <v>42654</v>
      </c>
      <c r="F15472">
        <v>1</v>
      </c>
      <c r="G15472">
        <v>5368</v>
      </c>
      <c r="H15472" t="s">
        <v>101</v>
      </c>
      <c r="J15472" t="s">
        <v>14</v>
      </c>
      <c r="K15472">
        <v>54</v>
      </c>
      <c r="L15472" t="s">
        <v>15</v>
      </c>
    </row>
    <row r="15473" spans="1:12">
      <c r="A15473" t="e">
        <f ca="1">E00251619054221</f>
        <v>#NAME?</v>
      </c>
      <c r="B15473">
        <v>109</v>
      </c>
      <c r="C15473" t="s">
        <v>480</v>
      </c>
      <c r="D15473" s="1">
        <v>42278</v>
      </c>
      <c r="F15473">
        <v>1</v>
      </c>
      <c r="G15473">
        <v>72885</v>
      </c>
      <c r="H15473" t="s">
        <v>354</v>
      </c>
      <c r="J15473" t="s">
        <v>14</v>
      </c>
      <c r="K15473">
        <v>64</v>
      </c>
      <c r="L15473" t="s">
        <v>15</v>
      </c>
    </row>
    <row r="15474" spans="1:12">
      <c r="A15474" t="e">
        <f ca="1">E00251424841521</f>
        <v>#NAME?</v>
      </c>
      <c r="B15474">
        <v>104</v>
      </c>
      <c r="C15474" t="s">
        <v>88</v>
      </c>
      <c r="D15474" s="1">
        <v>42019</v>
      </c>
      <c r="F15474">
        <v>1</v>
      </c>
      <c r="G15474">
        <v>7242</v>
      </c>
      <c r="H15474" t="s">
        <v>93</v>
      </c>
      <c r="J15474" t="s">
        <v>14</v>
      </c>
      <c r="K15474">
        <v>43</v>
      </c>
      <c r="L15474" t="s">
        <v>15</v>
      </c>
    </row>
    <row r="15475" spans="1:12">
      <c r="A15475" t="e">
        <f ca="1">E00251427218921</f>
        <v>#NAME?</v>
      </c>
      <c r="B15475">
        <v>1</v>
      </c>
      <c r="C15475" t="s">
        <v>234</v>
      </c>
      <c r="D15475" s="1">
        <v>42250</v>
      </c>
      <c r="F15475">
        <v>1</v>
      </c>
      <c r="G15475">
        <v>7799</v>
      </c>
      <c r="H15475" t="s">
        <v>493</v>
      </c>
      <c r="I15475" t="s">
        <v>56</v>
      </c>
      <c r="J15475" t="s">
        <v>57</v>
      </c>
      <c r="K15475">
        <v>53</v>
      </c>
      <c r="L15475" t="s">
        <v>15</v>
      </c>
    </row>
    <row r="15476" spans="1:12">
      <c r="A15476" t="e">
        <f ca="1">E00251518518421</f>
        <v>#NAME?</v>
      </c>
      <c r="B15476">
        <v>293</v>
      </c>
      <c r="C15476" t="s">
        <v>25</v>
      </c>
      <c r="D15476" s="1">
        <v>42181</v>
      </c>
      <c r="F15476">
        <v>3</v>
      </c>
      <c r="G15476">
        <v>4019</v>
      </c>
      <c r="H15476" t="s">
        <v>26</v>
      </c>
      <c r="J15476" t="s">
        <v>14</v>
      </c>
      <c r="K15476">
        <v>62</v>
      </c>
      <c r="L15476" t="s">
        <v>15</v>
      </c>
    </row>
    <row r="15477" spans="1:12">
      <c r="A15477" t="e">
        <f ca="1">E00251518518421</f>
        <v>#NAME?</v>
      </c>
      <c r="B15477">
        <v>293</v>
      </c>
      <c r="C15477" t="s">
        <v>25</v>
      </c>
      <c r="D15477" s="1">
        <v>42181</v>
      </c>
      <c r="F15477">
        <v>5</v>
      </c>
      <c r="G15477">
        <v>5859</v>
      </c>
      <c r="H15477" t="s">
        <v>607</v>
      </c>
      <c r="J15477" t="s">
        <v>14</v>
      </c>
      <c r="K15477">
        <v>62</v>
      </c>
      <c r="L15477" t="s">
        <v>15</v>
      </c>
    </row>
    <row r="15478" spans="1:12">
      <c r="A15478" t="e">
        <f ca="1">E00251518518421</f>
        <v>#NAME?</v>
      </c>
      <c r="B15478">
        <v>293</v>
      </c>
      <c r="C15478" t="s">
        <v>25</v>
      </c>
      <c r="D15478" s="1">
        <v>42262</v>
      </c>
      <c r="F15478">
        <v>4</v>
      </c>
      <c r="G15478">
        <v>7292</v>
      </c>
      <c r="H15478" t="s">
        <v>189</v>
      </c>
      <c r="J15478" t="s">
        <v>14</v>
      </c>
      <c r="K15478">
        <v>62</v>
      </c>
      <c r="L15478" t="s">
        <v>15</v>
      </c>
    </row>
    <row r="15479" spans="1:12">
      <c r="A15479" t="e">
        <f ca="1">E00251510746621</f>
        <v>#NAME?</v>
      </c>
      <c r="B15479">
        <v>122</v>
      </c>
      <c r="C15479" t="s">
        <v>522</v>
      </c>
      <c r="D15479" s="1">
        <v>43084</v>
      </c>
      <c r="F15479">
        <v>1</v>
      </c>
      <c r="G15479">
        <v>2749</v>
      </c>
      <c r="H15479" t="s">
        <v>147</v>
      </c>
      <c r="J15479" t="s">
        <v>14</v>
      </c>
      <c r="K15479">
        <v>45</v>
      </c>
      <c r="L15479" t="s">
        <v>15</v>
      </c>
    </row>
    <row r="15480" spans="1:12">
      <c r="A15480" t="e">
        <f ca="1">E00251617696721</f>
        <v>#NAME?</v>
      </c>
      <c r="B15480">
        <v>444</v>
      </c>
      <c r="C15480" t="s">
        <v>819</v>
      </c>
      <c r="D15480" s="1">
        <v>41078</v>
      </c>
      <c r="F15480">
        <v>1</v>
      </c>
      <c r="G15480">
        <v>3899</v>
      </c>
      <c r="H15480" t="s">
        <v>264</v>
      </c>
      <c r="J15480" t="s">
        <v>14</v>
      </c>
      <c r="K15480">
        <v>49</v>
      </c>
      <c r="L15480" t="s">
        <v>15</v>
      </c>
    </row>
    <row r="15481" spans="1:12">
      <c r="A15481" t="e">
        <f ca="1">E00251524951321</f>
        <v>#NAME?</v>
      </c>
      <c r="B15481">
        <v>455</v>
      </c>
      <c r="C15481" t="s">
        <v>312</v>
      </c>
      <c r="D15481" s="1">
        <v>42495</v>
      </c>
      <c r="F15481">
        <v>1</v>
      </c>
      <c r="G15481">
        <v>27801</v>
      </c>
      <c r="H15481" t="s">
        <v>387</v>
      </c>
      <c r="J15481" t="s">
        <v>14</v>
      </c>
      <c r="K15481">
        <v>53</v>
      </c>
      <c r="L15481" t="s">
        <v>15</v>
      </c>
    </row>
    <row r="15482" spans="1:12">
      <c r="A15482" t="e">
        <f ca="1">E00251427218921</f>
        <v>#NAME?</v>
      </c>
      <c r="B15482">
        <v>10</v>
      </c>
      <c r="C15482" t="s">
        <v>18</v>
      </c>
      <c r="D15482" s="1">
        <v>41949</v>
      </c>
      <c r="F15482">
        <v>1</v>
      </c>
      <c r="G15482">
        <v>9198</v>
      </c>
      <c r="H15482" t="s">
        <v>229</v>
      </c>
      <c r="J15482" t="s">
        <v>14</v>
      </c>
      <c r="K15482">
        <v>53</v>
      </c>
      <c r="L15482" t="s">
        <v>15</v>
      </c>
    </row>
    <row r="15483" spans="1:12">
      <c r="A15483" t="e">
        <f ca="1">E00251524981821</f>
        <v>#NAME?</v>
      </c>
      <c r="B15483">
        <v>454</v>
      </c>
      <c r="C15483" t="s">
        <v>179</v>
      </c>
      <c r="D15483" s="1">
        <v>41625</v>
      </c>
      <c r="F15483">
        <v>2</v>
      </c>
      <c r="G15483">
        <v>5997</v>
      </c>
      <c r="H15483" t="s">
        <v>374</v>
      </c>
      <c r="J15483" t="s">
        <v>14</v>
      </c>
      <c r="K15483">
        <v>60</v>
      </c>
      <c r="L15483" t="s">
        <v>15</v>
      </c>
    </row>
    <row r="15484" spans="1:12">
      <c r="A15484" t="e">
        <f ca="1">E00251524982021</f>
        <v>#NAME?</v>
      </c>
      <c r="B15484">
        <v>439</v>
      </c>
      <c r="C15484" t="s">
        <v>416</v>
      </c>
      <c r="D15484" s="1">
        <v>41416</v>
      </c>
      <c r="F15484">
        <v>2</v>
      </c>
      <c r="G15484">
        <v>4564</v>
      </c>
      <c r="H15484" t="s">
        <v>1282</v>
      </c>
      <c r="J15484" t="s">
        <v>14</v>
      </c>
      <c r="K15484">
        <v>39</v>
      </c>
      <c r="L15484" t="s">
        <v>15</v>
      </c>
    </row>
    <row r="15485" spans="1:12">
      <c r="A15485" t="e">
        <f ca="1">E00251533153821</f>
        <v>#NAME?</v>
      </c>
      <c r="B15485">
        <v>467</v>
      </c>
      <c r="C15485" t="s">
        <v>232</v>
      </c>
      <c r="D15485" s="1">
        <v>41967</v>
      </c>
      <c r="F15485">
        <v>1</v>
      </c>
      <c r="G15485">
        <v>4871</v>
      </c>
      <c r="H15485" t="s">
        <v>125</v>
      </c>
      <c r="J15485" t="s">
        <v>14</v>
      </c>
      <c r="K15485">
        <v>59</v>
      </c>
      <c r="L15485" t="s">
        <v>15</v>
      </c>
    </row>
    <row r="15486" spans="1:12">
      <c r="A15486" t="e">
        <f ca="1">E00251514152121</f>
        <v>#NAME?</v>
      </c>
      <c r="B15486">
        <v>702</v>
      </c>
      <c r="C15486" t="s">
        <v>293</v>
      </c>
      <c r="D15486" s="1">
        <v>41116</v>
      </c>
      <c r="F15486">
        <v>2</v>
      </c>
      <c r="G15486">
        <v>3699</v>
      </c>
      <c r="H15486" t="s">
        <v>149</v>
      </c>
      <c r="J15486" t="s">
        <v>14</v>
      </c>
      <c r="K15486">
        <v>55</v>
      </c>
      <c r="L15486" t="s">
        <v>15</v>
      </c>
    </row>
    <row r="15487" spans="1:12">
      <c r="A15487" t="e">
        <f ca="1">E00251514152121</f>
        <v>#NAME?</v>
      </c>
      <c r="B15487">
        <v>702</v>
      </c>
      <c r="C15487" t="s">
        <v>293</v>
      </c>
      <c r="D15487" s="1">
        <v>41262</v>
      </c>
      <c r="F15487">
        <v>2</v>
      </c>
      <c r="G15487">
        <v>3699</v>
      </c>
      <c r="H15487" t="s">
        <v>149</v>
      </c>
      <c r="J15487" t="s">
        <v>14</v>
      </c>
      <c r="K15487">
        <v>55</v>
      </c>
      <c r="L15487" t="s">
        <v>15</v>
      </c>
    </row>
    <row r="15488" spans="1:12">
      <c r="A15488" t="e">
        <f ca="1">E00251514152121</f>
        <v>#NAME?</v>
      </c>
      <c r="B15488">
        <v>702</v>
      </c>
      <c r="C15488" t="s">
        <v>293</v>
      </c>
      <c r="D15488" s="1">
        <v>41366</v>
      </c>
      <c r="F15488">
        <v>6</v>
      </c>
      <c r="G15488">
        <v>7262</v>
      </c>
      <c r="H15488" t="s">
        <v>198</v>
      </c>
      <c r="J15488" t="s">
        <v>14</v>
      </c>
      <c r="K15488">
        <v>56</v>
      </c>
      <c r="L15488" t="s">
        <v>15</v>
      </c>
    </row>
    <row r="15489" spans="1:12">
      <c r="A15489" t="e">
        <f ca="1">E00251514152121</f>
        <v>#NAME?</v>
      </c>
      <c r="B15489">
        <v>702</v>
      </c>
      <c r="C15489" t="s">
        <v>293</v>
      </c>
      <c r="D15489" s="1">
        <v>41684</v>
      </c>
      <c r="F15489">
        <v>5</v>
      </c>
      <c r="G15489">
        <v>40490</v>
      </c>
      <c r="H15489" t="s">
        <v>815</v>
      </c>
      <c r="J15489" t="s">
        <v>14</v>
      </c>
      <c r="K15489">
        <v>57</v>
      </c>
      <c r="L15489" t="s">
        <v>15</v>
      </c>
    </row>
    <row r="15490" spans="1:12">
      <c r="A15490" t="e">
        <f ca="1">E00251427221921</f>
        <v>#NAME?</v>
      </c>
      <c r="B15490">
        <v>10</v>
      </c>
      <c r="C15490" t="s">
        <v>18</v>
      </c>
      <c r="D15490" s="1">
        <v>41438</v>
      </c>
      <c r="F15490">
        <v>2</v>
      </c>
      <c r="G15490">
        <v>4019</v>
      </c>
      <c r="H15490" t="s">
        <v>26</v>
      </c>
      <c r="J15490" t="s">
        <v>14</v>
      </c>
      <c r="K15490">
        <v>56</v>
      </c>
      <c r="L15490" t="s">
        <v>15</v>
      </c>
    </row>
    <row r="15491" spans="1:12">
      <c r="A15491" t="e">
        <f ca="1">E00251615815321</f>
        <v>#NAME?</v>
      </c>
      <c r="B15491">
        <v>457</v>
      </c>
      <c r="C15491" t="s">
        <v>137</v>
      </c>
      <c r="D15491" s="1">
        <v>42128</v>
      </c>
      <c r="F15491">
        <v>2</v>
      </c>
      <c r="G15491">
        <v>8058</v>
      </c>
      <c r="H15491" t="s">
        <v>469</v>
      </c>
      <c r="J15491" t="s">
        <v>14</v>
      </c>
      <c r="K15491">
        <v>57</v>
      </c>
      <c r="L15491" t="s">
        <v>15</v>
      </c>
    </row>
    <row r="15492" spans="1:12">
      <c r="A15492" t="e">
        <f ca="1">E00251615815321</f>
        <v>#NAME?</v>
      </c>
      <c r="B15492">
        <v>500</v>
      </c>
      <c r="C15492" t="s">
        <v>161</v>
      </c>
      <c r="D15492" s="1">
        <v>42818</v>
      </c>
      <c r="F15492">
        <v>1</v>
      </c>
      <c r="G15492">
        <v>7295</v>
      </c>
      <c r="H15492" t="s">
        <v>76</v>
      </c>
      <c r="J15492" t="s">
        <v>14</v>
      </c>
      <c r="K15492">
        <v>59</v>
      </c>
      <c r="L15492" t="s">
        <v>15</v>
      </c>
    </row>
    <row r="15493" spans="1:12">
      <c r="A15493" t="e">
        <f ca="1">E00251514152121</f>
        <v>#NAME?</v>
      </c>
      <c r="B15493">
        <v>702</v>
      </c>
      <c r="C15493" t="s">
        <v>293</v>
      </c>
      <c r="D15493" s="1">
        <v>42552</v>
      </c>
      <c r="F15493">
        <v>6</v>
      </c>
      <c r="G15493">
        <v>70400</v>
      </c>
      <c r="H15493" t="s">
        <v>536</v>
      </c>
      <c r="J15493" t="s">
        <v>14</v>
      </c>
      <c r="K15493">
        <v>59</v>
      </c>
      <c r="L15493" t="s">
        <v>15</v>
      </c>
    </row>
    <row r="15494" spans="1:12">
      <c r="A15494" t="e">
        <f ca="1">E00251514152121</f>
        <v>#NAME?</v>
      </c>
      <c r="B15494">
        <v>703</v>
      </c>
      <c r="C15494" t="s">
        <v>305</v>
      </c>
      <c r="D15494" s="1">
        <v>41837</v>
      </c>
      <c r="F15494">
        <v>5</v>
      </c>
      <c r="G15494">
        <v>40490</v>
      </c>
      <c r="H15494" t="s">
        <v>815</v>
      </c>
      <c r="J15494" t="s">
        <v>14</v>
      </c>
      <c r="K15494">
        <v>57</v>
      </c>
      <c r="L15494" t="s">
        <v>15</v>
      </c>
    </row>
    <row r="15495" spans="1:12">
      <c r="A15495" t="e">
        <f ca="1">E00251514152121</f>
        <v>#NAME?</v>
      </c>
      <c r="B15495">
        <v>703</v>
      </c>
      <c r="C15495" t="s">
        <v>305</v>
      </c>
      <c r="D15495" s="1">
        <v>42585</v>
      </c>
      <c r="F15495">
        <v>1</v>
      </c>
      <c r="G15495">
        <v>8270</v>
      </c>
      <c r="H15495" t="s">
        <v>816</v>
      </c>
      <c r="J15495" t="s">
        <v>14</v>
      </c>
      <c r="K15495">
        <v>59</v>
      </c>
      <c r="L15495" t="s">
        <v>15</v>
      </c>
    </row>
    <row r="15496" spans="1:12">
      <c r="A15496" t="e">
        <f ca="1">E00251514152121</f>
        <v>#NAME?</v>
      </c>
      <c r="B15496">
        <v>703</v>
      </c>
      <c r="C15496" t="s">
        <v>305</v>
      </c>
      <c r="D15496" s="1">
        <v>42642</v>
      </c>
      <c r="F15496">
        <v>1</v>
      </c>
      <c r="G15496">
        <v>55090</v>
      </c>
      <c r="H15496" t="s">
        <v>400</v>
      </c>
      <c r="J15496" t="s">
        <v>14</v>
      </c>
      <c r="K15496">
        <v>59</v>
      </c>
      <c r="L15496" t="s">
        <v>15</v>
      </c>
    </row>
    <row r="15497" spans="1:12">
      <c r="A15497" t="e">
        <f ca="1">E00251619839221</f>
        <v>#NAME?</v>
      </c>
      <c r="B15497">
        <v>455</v>
      </c>
      <c r="C15497" t="s">
        <v>312</v>
      </c>
      <c r="D15497" s="1">
        <v>42410</v>
      </c>
      <c r="F15497">
        <v>3</v>
      </c>
      <c r="G15497">
        <v>460</v>
      </c>
      <c r="H15497" t="s">
        <v>16</v>
      </c>
      <c r="J15497" t="s">
        <v>14</v>
      </c>
      <c r="K15497">
        <v>52</v>
      </c>
      <c r="L15497" t="s">
        <v>15</v>
      </c>
    </row>
    <row r="15498" spans="1:12">
      <c r="A15498" t="e">
        <f ca="1">E00251514152121</f>
        <v>#NAME?</v>
      </c>
      <c r="B15498">
        <v>703</v>
      </c>
      <c r="C15498" t="s">
        <v>305</v>
      </c>
      <c r="D15498" s="1">
        <v>43056</v>
      </c>
      <c r="F15498">
        <v>5</v>
      </c>
      <c r="G15498">
        <v>30781</v>
      </c>
      <c r="H15498" t="s">
        <v>584</v>
      </c>
      <c r="J15498" t="s">
        <v>14</v>
      </c>
      <c r="K15498">
        <v>60</v>
      </c>
      <c r="L15498" t="s">
        <v>15</v>
      </c>
    </row>
    <row r="15499" spans="1:12">
      <c r="A15499" t="e">
        <f ca="1">E00251514152121</f>
        <v>#NAME?</v>
      </c>
      <c r="B15499">
        <v>744</v>
      </c>
      <c r="C15499" t="s">
        <v>308</v>
      </c>
      <c r="D15499" s="1">
        <v>42377</v>
      </c>
      <c r="E15499">
        <v>0</v>
      </c>
      <c r="F15499">
        <v>2</v>
      </c>
      <c r="G15499">
        <v>4019</v>
      </c>
      <c r="H15499" t="s">
        <v>26</v>
      </c>
      <c r="J15499" t="s">
        <v>34</v>
      </c>
      <c r="K15499">
        <v>58</v>
      </c>
      <c r="L15499" t="s">
        <v>15</v>
      </c>
    </row>
    <row r="15500" spans="1:12">
      <c r="A15500" t="e">
        <f ca="1">E00251614219321</f>
        <v>#NAME?</v>
      </c>
      <c r="B15500">
        <v>151</v>
      </c>
      <c r="C15500" t="s">
        <v>381</v>
      </c>
      <c r="D15500" s="1">
        <v>41479</v>
      </c>
      <c r="F15500">
        <v>2</v>
      </c>
      <c r="G15500">
        <v>2169</v>
      </c>
      <c r="H15500" t="s">
        <v>40</v>
      </c>
      <c r="J15500" t="s">
        <v>14</v>
      </c>
      <c r="K15500">
        <v>41</v>
      </c>
      <c r="L15500" t="s">
        <v>15</v>
      </c>
    </row>
    <row r="15501" spans="1:12">
      <c r="A15501" t="e">
        <f ca="1">E00251614219321</f>
        <v>#NAME?</v>
      </c>
      <c r="B15501">
        <v>151</v>
      </c>
      <c r="C15501" t="s">
        <v>381</v>
      </c>
      <c r="D15501" s="1">
        <v>42662</v>
      </c>
      <c r="F15501">
        <v>2</v>
      </c>
      <c r="G15501">
        <v>30272</v>
      </c>
      <c r="H15501" t="s">
        <v>740</v>
      </c>
      <c r="J15501" t="s">
        <v>14</v>
      </c>
      <c r="K15501">
        <v>44</v>
      </c>
      <c r="L15501" t="s">
        <v>15</v>
      </c>
    </row>
    <row r="15502" spans="1:12">
      <c r="A15502" t="e">
        <f ca="1">E00251429212121</f>
        <v>#NAME?</v>
      </c>
      <c r="B15502">
        <v>695</v>
      </c>
      <c r="C15502" t="s">
        <v>257</v>
      </c>
      <c r="D15502" s="1">
        <v>41397</v>
      </c>
      <c r="F15502">
        <v>4</v>
      </c>
      <c r="G15502">
        <v>4549</v>
      </c>
      <c r="H15502" t="s">
        <v>69</v>
      </c>
      <c r="J15502" t="s">
        <v>14</v>
      </c>
      <c r="K15502">
        <v>40</v>
      </c>
      <c r="L15502" t="s">
        <v>15</v>
      </c>
    </row>
    <row r="15503" spans="1:12">
      <c r="A15503" t="e">
        <f ca="1">E00251429212121</f>
        <v>#NAME?</v>
      </c>
      <c r="B15503">
        <v>695</v>
      </c>
      <c r="C15503" t="s">
        <v>257</v>
      </c>
      <c r="D15503" s="1">
        <v>41410</v>
      </c>
      <c r="F15503">
        <v>5</v>
      </c>
      <c r="G15503">
        <v>7243</v>
      </c>
      <c r="H15503" t="s">
        <v>42</v>
      </c>
      <c r="J15503" t="s">
        <v>14</v>
      </c>
      <c r="K15503">
        <v>40</v>
      </c>
      <c r="L15503" t="s">
        <v>15</v>
      </c>
    </row>
    <row r="15504" spans="1:12">
      <c r="A15504" t="e">
        <f ca="1">E00251429212121</f>
        <v>#NAME?</v>
      </c>
      <c r="B15504">
        <v>695</v>
      </c>
      <c r="C15504" t="s">
        <v>257</v>
      </c>
      <c r="D15504" s="1">
        <v>41948</v>
      </c>
      <c r="F15504">
        <v>4</v>
      </c>
      <c r="G15504">
        <v>7273</v>
      </c>
      <c r="H15504" t="s">
        <v>543</v>
      </c>
      <c r="J15504" t="s">
        <v>14</v>
      </c>
      <c r="K15504">
        <v>41</v>
      </c>
      <c r="L15504" t="s">
        <v>15</v>
      </c>
    </row>
    <row r="15505" spans="1:12">
      <c r="A15505" t="e">
        <f ca="1">E00251715425121</f>
        <v>#NAME?</v>
      </c>
      <c r="B15505">
        <v>89</v>
      </c>
      <c r="C15505" t="s">
        <v>378</v>
      </c>
      <c r="D15505" s="1">
        <v>42810</v>
      </c>
      <c r="F15505">
        <v>1</v>
      </c>
      <c r="G15505">
        <v>4481</v>
      </c>
      <c r="H15505" t="s">
        <v>1271</v>
      </c>
      <c r="J15505" t="s">
        <v>14</v>
      </c>
      <c r="K15505">
        <v>58</v>
      </c>
      <c r="L15505" t="s">
        <v>15</v>
      </c>
    </row>
    <row r="15506" spans="1:12">
      <c r="A15506" t="e">
        <f ca="1">E00251715425121</f>
        <v>#NAME?</v>
      </c>
      <c r="B15506">
        <v>89</v>
      </c>
      <c r="C15506" t="s">
        <v>378</v>
      </c>
      <c r="D15506" s="1">
        <v>42934</v>
      </c>
      <c r="F15506">
        <v>1</v>
      </c>
      <c r="G15506">
        <v>5180</v>
      </c>
      <c r="H15506" t="s">
        <v>165</v>
      </c>
      <c r="J15506" t="s">
        <v>14</v>
      </c>
      <c r="K15506">
        <v>58</v>
      </c>
      <c r="L15506" t="s">
        <v>15</v>
      </c>
    </row>
    <row r="15507" spans="1:12">
      <c r="A15507" t="e">
        <f ca="1">E00251715425121</f>
        <v>#NAME?</v>
      </c>
      <c r="B15507">
        <v>93</v>
      </c>
      <c r="C15507" t="s">
        <v>375</v>
      </c>
      <c r="D15507" s="1">
        <v>41317</v>
      </c>
      <c r="F15507">
        <v>1</v>
      </c>
      <c r="G15507">
        <v>71536</v>
      </c>
      <c r="H15507" t="s">
        <v>70</v>
      </c>
      <c r="J15507" t="s">
        <v>14</v>
      </c>
      <c r="K15507">
        <v>54</v>
      </c>
      <c r="L15507" t="s">
        <v>15</v>
      </c>
    </row>
    <row r="15508" spans="1:12">
      <c r="A15508" t="e">
        <f ca="1">E00251424821221</f>
        <v>#NAME?</v>
      </c>
      <c r="B15508">
        <v>122</v>
      </c>
      <c r="C15508" t="s">
        <v>522</v>
      </c>
      <c r="D15508" s="1">
        <v>40997</v>
      </c>
      <c r="F15508">
        <v>2</v>
      </c>
      <c r="G15508">
        <v>25000</v>
      </c>
      <c r="H15508" t="s">
        <v>178</v>
      </c>
      <c r="J15508" t="s">
        <v>14</v>
      </c>
      <c r="K15508">
        <v>56</v>
      </c>
      <c r="L15508" t="s">
        <v>15</v>
      </c>
    </row>
    <row r="15509" spans="1:12">
      <c r="A15509" t="e">
        <f ca="1">E00251424821221</f>
        <v>#NAME?</v>
      </c>
      <c r="B15509">
        <v>122</v>
      </c>
      <c r="C15509" t="s">
        <v>522</v>
      </c>
      <c r="D15509" s="1">
        <v>41676</v>
      </c>
      <c r="F15509">
        <v>2</v>
      </c>
      <c r="G15509">
        <v>4019</v>
      </c>
      <c r="H15509" t="s">
        <v>26</v>
      </c>
      <c r="J15509" t="s">
        <v>14</v>
      </c>
      <c r="K15509">
        <v>57</v>
      </c>
      <c r="L15509" t="s">
        <v>15</v>
      </c>
    </row>
    <row r="15510" spans="1:12">
      <c r="A15510" t="e">
        <f ca="1">E00251429251821</f>
        <v>#NAME?</v>
      </c>
      <c r="B15510">
        <v>290</v>
      </c>
      <c r="C15510" t="s">
        <v>449</v>
      </c>
      <c r="D15510" s="1">
        <v>42656</v>
      </c>
      <c r="F15510">
        <v>4</v>
      </c>
      <c r="G15510">
        <v>43391</v>
      </c>
      <c r="H15510" t="s">
        <v>810</v>
      </c>
      <c r="J15510" t="s">
        <v>14</v>
      </c>
      <c r="K15510">
        <v>56</v>
      </c>
      <c r="L15510" t="s">
        <v>15</v>
      </c>
    </row>
    <row r="15511" spans="1:12">
      <c r="A15511" t="e">
        <f ca="1">E00251429251821</f>
        <v>#NAME?</v>
      </c>
      <c r="B15511">
        <v>294</v>
      </c>
      <c r="C15511" t="s">
        <v>61</v>
      </c>
      <c r="D15511" s="1">
        <v>41666</v>
      </c>
      <c r="F15511">
        <v>4</v>
      </c>
      <c r="G15511">
        <v>3051</v>
      </c>
      <c r="H15511" t="s">
        <v>13</v>
      </c>
      <c r="J15511" t="s">
        <v>14</v>
      </c>
      <c r="K15511">
        <v>53</v>
      </c>
      <c r="L15511" t="s">
        <v>15</v>
      </c>
    </row>
    <row r="15512" spans="1:12">
      <c r="A15512" t="e">
        <f ca="1">E00251429251821</f>
        <v>#NAME?</v>
      </c>
      <c r="B15512">
        <v>294</v>
      </c>
      <c r="C15512" t="s">
        <v>61</v>
      </c>
      <c r="D15512" s="1">
        <v>41913</v>
      </c>
      <c r="F15512">
        <v>3</v>
      </c>
      <c r="G15512">
        <v>7262</v>
      </c>
      <c r="H15512" t="s">
        <v>198</v>
      </c>
      <c r="J15512" t="s">
        <v>14</v>
      </c>
      <c r="K15512">
        <v>54</v>
      </c>
      <c r="L15512" t="s">
        <v>15</v>
      </c>
    </row>
    <row r="15513" spans="1:12">
      <c r="A15513" t="e">
        <f ca="1">E00251533153821</f>
        <v>#NAME?</v>
      </c>
      <c r="B15513">
        <v>467</v>
      </c>
      <c r="C15513" t="s">
        <v>232</v>
      </c>
      <c r="D15513" s="1">
        <v>42956</v>
      </c>
      <c r="F15513">
        <v>1</v>
      </c>
      <c r="G15513">
        <v>2722</v>
      </c>
      <c r="H15513" t="s">
        <v>339</v>
      </c>
      <c r="J15513" t="s">
        <v>14</v>
      </c>
      <c r="K15513">
        <v>62</v>
      </c>
      <c r="L15513" t="s">
        <v>15</v>
      </c>
    </row>
    <row r="15514" spans="1:12">
      <c r="A15514" t="e">
        <f ca="1">E00251429696221</f>
        <v>#NAME?</v>
      </c>
      <c r="B15514">
        <v>199</v>
      </c>
      <c r="C15514" t="s">
        <v>681</v>
      </c>
      <c r="D15514" s="1">
        <v>42227</v>
      </c>
      <c r="F15514">
        <v>1</v>
      </c>
      <c r="G15514">
        <v>7900</v>
      </c>
      <c r="H15514" t="s">
        <v>797</v>
      </c>
      <c r="J15514" t="s">
        <v>14</v>
      </c>
      <c r="K15514">
        <v>66</v>
      </c>
      <c r="L15514" t="s">
        <v>22</v>
      </c>
    </row>
    <row r="15515" spans="1:12">
      <c r="A15515" t="e">
        <f ca="1">E00251429696221</f>
        <v>#NAME?</v>
      </c>
      <c r="B15515">
        <v>199</v>
      </c>
      <c r="C15515" t="s">
        <v>681</v>
      </c>
      <c r="D15515" s="1">
        <v>42775</v>
      </c>
      <c r="F15515">
        <v>1</v>
      </c>
      <c r="G15515">
        <v>4940</v>
      </c>
      <c r="H15515" t="s">
        <v>708</v>
      </c>
      <c r="J15515" t="s">
        <v>14</v>
      </c>
      <c r="K15515">
        <v>67</v>
      </c>
      <c r="L15515" t="s">
        <v>15</v>
      </c>
    </row>
    <row r="15516" spans="1:12">
      <c r="A15516" t="e">
        <f ca="1">E00251429696221</f>
        <v>#NAME?</v>
      </c>
      <c r="B15516">
        <v>199</v>
      </c>
      <c r="C15516" t="s">
        <v>681</v>
      </c>
      <c r="D15516" s="1">
        <v>42810</v>
      </c>
      <c r="F15516">
        <v>2</v>
      </c>
      <c r="G15516">
        <v>53550</v>
      </c>
      <c r="H15516" t="s">
        <v>345</v>
      </c>
      <c r="J15516" t="s">
        <v>14</v>
      </c>
      <c r="K15516">
        <v>67</v>
      </c>
      <c r="L15516" t="s">
        <v>15</v>
      </c>
    </row>
    <row r="15517" spans="1:12">
      <c r="A15517" t="e">
        <f ca="1">E00251617547621</f>
        <v>#NAME?</v>
      </c>
      <c r="B15517">
        <v>490</v>
      </c>
      <c r="C15517" t="s">
        <v>158</v>
      </c>
      <c r="D15517" s="1">
        <v>42356</v>
      </c>
      <c r="F15517">
        <v>2</v>
      </c>
      <c r="G15517">
        <v>7389</v>
      </c>
      <c r="H15517" t="s">
        <v>782</v>
      </c>
      <c r="J15517" t="s">
        <v>14</v>
      </c>
      <c r="K15517">
        <v>65</v>
      </c>
      <c r="L15517" t="s">
        <v>15</v>
      </c>
    </row>
    <row r="15518" spans="1:12">
      <c r="A15518" t="e">
        <f ca="1">E00251512523921</f>
        <v>#NAME?</v>
      </c>
      <c r="B15518">
        <v>62</v>
      </c>
      <c r="C15518" t="s">
        <v>20</v>
      </c>
      <c r="D15518" s="1">
        <v>41809</v>
      </c>
      <c r="F15518">
        <v>1</v>
      </c>
      <c r="G15518">
        <v>4619</v>
      </c>
      <c r="H15518" t="s">
        <v>613</v>
      </c>
      <c r="J15518" t="s">
        <v>14</v>
      </c>
      <c r="K15518">
        <v>49</v>
      </c>
      <c r="L15518" t="s">
        <v>15</v>
      </c>
    </row>
    <row r="15519" spans="1:12">
      <c r="A15519" t="e">
        <f ca="1">E00251512430021</f>
        <v>#NAME?</v>
      </c>
      <c r="B15519">
        <v>48</v>
      </c>
      <c r="C15519" t="s">
        <v>249</v>
      </c>
      <c r="D15519" s="1">
        <v>41802</v>
      </c>
      <c r="F15519">
        <v>5</v>
      </c>
      <c r="G15519">
        <v>2729</v>
      </c>
      <c r="H15519" t="s">
        <v>115</v>
      </c>
      <c r="J15519" t="s">
        <v>14</v>
      </c>
      <c r="K15519">
        <v>46</v>
      </c>
      <c r="L15519" t="s">
        <v>15</v>
      </c>
    </row>
    <row r="15520" spans="1:12">
      <c r="A15520" t="e">
        <f ca="1">E00251512430021</f>
        <v>#NAME?</v>
      </c>
      <c r="B15520">
        <v>48</v>
      </c>
      <c r="C15520" t="s">
        <v>249</v>
      </c>
      <c r="D15520" s="1">
        <v>42401</v>
      </c>
      <c r="F15520">
        <v>1</v>
      </c>
      <c r="G15520">
        <v>6260</v>
      </c>
      <c r="H15520" t="s">
        <v>1034</v>
      </c>
      <c r="J15520" t="s">
        <v>14</v>
      </c>
      <c r="K15520">
        <v>47</v>
      </c>
      <c r="L15520" t="s">
        <v>15</v>
      </c>
    </row>
    <row r="15521" spans="1:12">
      <c r="A15521" t="e">
        <f ca="1">E00251439908221</f>
        <v>#NAME?</v>
      </c>
      <c r="B15521">
        <v>189</v>
      </c>
      <c r="C15521" t="s">
        <v>58</v>
      </c>
      <c r="D15521" s="1">
        <v>41023</v>
      </c>
      <c r="F15521">
        <v>1</v>
      </c>
      <c r="G15521">
        <v>49390</v>
      </c>
      <c r="H15521" t="s">
        <v>59</v>
      </c>
      <c r="J15521" t="s">
        <v>14</v>
      </c>
      <c r="K15521">
        <v>56</v>
      </c>
      <c r="L15521" t="s">
        <v>15</v>
      </c>
    </row>
    <row r="15522" spans="1:12">
      <c r="A15522" t="e">
        <f ca="1">E00251439908221</f>
        <v>#NAME?</v>
      </c>
      <c r="B15522">
        <v>189</v>
      </c>
      <c r="C15522" t="s">
        <v>58</v>
      </c>
      <c r="D15522" s="1">
        <v>41093</v>
      </c>
      <c r="F15522">
        <v>2</v>
      </c>
      <c r="G15522">
        <v>49390</v>
      </c>
      <c r="H15522" t="s">
        <v>59</v>
      </c>
      <c r="J15522" t="s">
        <v>14</v>
      </c>
      <c r="K15522">
        <v>56</v>
      </c>
      <c r="L15522" t="s">
        <v>15</v>
      </c>
    </row>
    <row r="15523" spans="1:12">
      <c r="A15523" t="e">
        <f ca="1">E00251439638221</f>
        <v>#NAME?</v>
      </c>
      <c r="B15523">
        <v>4374</v>
      </c>
      <c r="C15523" t="s">
        <v>898</v>
      </c>
      <c r="D15523" s="1">
        <v>42657</v>
      </c>
      <c r="F15523">
        <v>5</v>
      </c>
      <c r="G15523">
        <v>7822</v>
      </c>
      <c r="H15523" t="s">
        <v>495</v>
      </c>
      <c r="J15523" t="s">
        <v>14</v>
      </c>
      <c r="K15523">
        <v>56</v>
      </c>
      <c r="L15523" t="s">
        <v>22</v>
      </c>
    </row>
    <row r="15524" spans="1:12">
      <c r="A15524" t="e">
        <f ca="1">E00251429290121</f>
        <v>#NAME?</v>
      </c>
      <c r="B15524">
        <v>1020</v>
      </c>
      <c r="C15524" t="s">
        <v>1056</v>
      </c>
      <c r="D15524" s="1">
        <v>41058</v>
      </c>
      <c r="F15524">
        <v>1</v>
      </c>
      <c r="G15524">
        <v>30924</v>
      </c>
      <c r="H15524" t="s">
        <v>1306</v>
      </c>
      <c r="J15524" t="s">
        <v>272</v>
      </c>
      <c r="K15524">
        <v>50</v>
      </c>
      <c r="L15524" t="s">
        <v>15</v>
      </c>
    </row>
    <row r="15525" spans="1:12">
      <c r="A15525" t="e">
        <f ca="1">E00251432267921</f>
        <v>#NAME?</v>
      </c>
      <c r="B15525">
        <v>454</v>
      </c>
      <c r="C15525" t="s">
        <v>179</v>
      </c>
      <c r="D15525" s="1">
        <v>41962</v>
      </c>
      <c r="F15525">
        <v>1</v>
      </c>
      <c r="G15525">
        <v>3798</v>
      </c>
      <c r="H15525" t="s">
        <v>902</v>
      </c>
      <c r="J15525" t="s">
        <v>14</v>
      </c>
      <c r="K15525">
        <v>49</v>
      </c>
      <c r="L15525" t="s">
        <v>15</v>
      </c>
    </row>
    <row r="15526" spans="1:12">
      <c r="A15526" t="e">
        <f ca="1">E00251424800621</f>
        <v>#NAME?</v>
      </c>
      <c r="B15526">
        <v>108</v>
      </c>
      <c r="C15526" t="s">
        <v>481</v>
      </c>
      <c r="D15526" s="1">
        <v>41921</v>
      </c>
      <c r="F15526">
        <v>1</v>
      </c>
      <c r="G15526">
        <v>25000</v>
      </c>
      <c r="H15526" t="s">
        <v>178</v>
      </c>
      <c r="J15526" t="s">
        <v>14</v>
      </c>
      <c r="K15526">
        <v>48</v>
      </c>
      <c r="L15526" t="s">
        <v>15</v>
      </c>
    </row>
    <row r="15527" spans="1:12">
      <c r="A15527" t="e">
        <f ca="1">E00251424800621</f>
        <v>#NAME?</v>
      </c>
      <c r="B15527">
        <v>108</v>
      </c>
      <c r="C15527" t="s">
        <v>481</v>
      </c>
      <c r="D15527" s="1">
        <v>42865</v>
      </c>
      <c r="F15527">
        <v>3</v>
      </c>
      <c r="G15527">
        <v>49390</v>
      </c>
      <c r="H15527" t="s">
        <v>59</v>
      </c>
      <c r="J15527" t="s">
        <v>14</v>
      </c>
      <c r="K15527">
        <v>51</v>
      </c>
      <c r="L15527" t="s">
        <v>15</v>
      </c>
    </row>
    <row r="15528" spans="1:12">
      <c r="A15528" t="e">
        <f ca="1">E00251417971421</f>
        <v>#NAME?</v>
      </c>
      <c r="B15528">
        <v>39</v>
      </c>
      <c r="C15528" t="s">
        <v>385</v>
      </c>
      <c r="D15528" s="1">
        <v>41823</v>
      </c>
      <c r="F15528">
        <v>1</v>
      </c>
      <c r="G15528">
        <v>37993</v>
      </c>
      <c r="H15528" t="s">
        <v>1397</v>
      </c>
      <c r="I15528" t="s">
        <v>56</v>
      </c>
      <c r="J15528" t="s">
        <v>57</v>
      </c>
      <c r="K15528">
        <v>51</v>
      </c>
      <c r="L15528" t="s">
        <v>15</v>
      </c>
    </row>
    <row r="15529" spans="1:12">
      <c r="A15529" t="e">
        <f ca="1">E00251429309821</f>
        <v>#NAME?</v>
      </c>
      <c r="B15529">
        <v>291</v>
      </c>
      <c r="C15529" t="s">
        <v>160</v>
      </c>
      <c r="D15529" s="1">
        <v>41477</v>
      </c>
      <c r="F15529">
        <v>3</v>
      </c>
      <c r="G15529">
        <v>4019</v>
      </c>
      <c r="H15529" t="s">
        <v>26</v>
      </c>
      <c r="J15529" t="s">
        <v>14</v>
      </c>
      <c r="K15529">
        <v>64</v>
      </c>
      <c r="L15529" t="s">
        <v>15</v>
      </c>
    </row>
    <row r="15530" spans="1:12">
      <c r="A15530" t="e">
        <f ca="1">E00251439908221</f>
        <v>#NAME?</v>
      </c>
      <c r="B15530">
        <v>189</v>
      </c>
      <c r="C15530" t="s">
        <v>58</v>
      </c>
      <c r="D15530" s="1">
        <v>41197</v>
      </c>
      <c r="F15530">
        <v>1</v>
      </c>
      <c r="G15530">
        <v>49390</v>
      </c>
      <c r="H15530" t="s">
        <v>59</v>
      </c>
      <c r="J15530" t="s">
        <v>14</v>
      </c>
      <c r="K15530">
        <v>56</v>
      </c>
      <c r="L15530" t="s">
        <v>15</v>
      </c>
    </row>
    <row r="15531" spans="1:12">
      <c r="A15531" t="e">
        <f ca="1">E00251439908221</f>
        <v>#NAME?</v>
      </c>
      <c r="B15531">
        <v>189</v>
      </c>
      <c r="C15531" t="s">
        <v>58</v>
      </c>
      <c r="D15531" s="1">
        <v>42172</v>
      </c>
      <c r="F15531">
        <v>2</v>
      </c>
      <c r="G15531">
        <v>2169</v>
      </c>
      <c r="H15531" t="s">
        <v>40</v>
      </c>
      <c r="J15531" t="s">
        <v>14</v>
      </c>
      <c r="K15531">
        <v>59</v>
      </c>
      <c r="L15531" t="s">
        <v>15</v>
      </c>
    </row>
    <row r="15532" spans="1:12">
      <c r="A15532" t="e">
        <f t="shared" ref="A15532:A15537" ca="1" si="141">E00251513734821</f>
        <v>#NAME?</v>
      </c>
      <c r="B15532">
        <v>703</v>
      </c>
      <c r="C15532" t="s">
        <v>305</v>
      </c>
      <c r="D15532" s="1">
        <v>42234</v>
      </c>
      <c r="F15532">
        <v>6</v>
      </c>
      <c r="G15532">
        <v>4549</v>
      </c>
      <c r="H15532" t="s">
        <v>69</v>
      </c>
      <c r="J15532" t="s">
        <v>14</v>
      </c>
      <c r="K15532">
        <v>50</v>
      </c>
      <c r="L15532" t="s">
        <v>15</v>
      </c>
    </row>
    <row r="15533" spans="1:12">
      <c r="A15533" t="e">
        <f t="shared" ca="1" si="141"/>
        <v>#NAME?</v>
      </c>
      <c r="B15533">
        <v>703</v>
      </c>
      <c r="C15533" t="s">
        <v>305</v>
      </c>
      <c r="D15533" s="1">
        <v>42642</v>
      </c>
      <c r="F15533">
        <v>3</v>
      </c>
      <c r="G15533">
        <v>4549</v>
      </c>
      <c r="H15533" t="s">
        <v>69</v>
      </c>
      <c r="J15533" t="s">
        <v>14</v>
      </c>
      <c r="K15533">
        <v>51</v>
      </c>
      <c r="L15533" t="s">
        <v>15</v>
      </c>
    </row>
    <row r="15534" spans="1:12">
      <c r="A15534" t="e">
        <f t="shared" ca="1" si="141"/>
        <v>#NAME?</v>
      </c>
      <c r="B15534">
        <v>703</v>
      </c>
      <c r="C15534" t="s">
        <v>305</v>
      </c>
      <c r="D15534" s="1">
        <v>42668</v>
      </c>
      <c r="F15534">
        <v>2</v>
      </c>
      <c r="G15534">
        <v>2449</v>
      </c>
      <c r="H15534" t="s">
        <v>53</v>
      </c>
      <c r="J15534" t="s">
        <v>14</v>
      </c>
      <c r="K15534">
        <v>51</v>
      </c>
      <c r="L15534" t="s">
        <v>15</v>
      </c>
    </row>
    <row r="15535" spans="1:12">
      <c r="A15535" t="e">
        <f t="shared" ca="1" si="141"/>
        <v>#NAME?</v>
      </c>
      <c r="B15535">
        <v>703</v>
      </c>
      <c r="C15535" t="s">
        <v>305</v>
      </c>
      <c r="D15535" s="1">
        <v>42738</v>
      </c>
      <c r="F15535">
        <v>1</v>
      </c>
      <c r="G15535">
        <v>3004</v>
      </c>
      <c r="H15535" t="s">
        <v>104</v>
      </c>
      <c r="J15535" t="s">
        <v>14</v>
      </c>
      <c r="K15535">
        <v>51</v>
      </c>
      <c r="L15535" t="s">
        <v>15</v>
      </c>
    </row>
    <row r="15536" spans="1:12">
      <c r="A15536" t="e">
        <f t="shared" ca="1" si="141"/>
        <v>#NAME?</v>
      </c>
      <c r="B15536">
        <v>703</v>
      </c>
      <c r="C15536" t="s">
        <v>305</v>
      </c>
      <c r="D15536" s="1">
        <v>42933</v>
      </c>
      <c r="F15536">
        <v>6</v>
      </c>
      <c r="G15536">
        <v>2169</v>
      </c>
      <c r="H15536" t="s">
        <v>40</v>
      </c>
      <c r="J15536" t="s">
        <v>14</v>
      </c>
      <c r="K15536">
        <v>52</v>
      </c>
      <c r="L15536" t="s">
        <v>15</v>
      </c>
    </row>
    <row r="15537" spans="1:12">
      <c r="A15537" t="e">
        <f t="shared" ca="1" si="141"/>
        <v>#NAME?</v>
      </c>
      <c r="B15537">
        <v>703</v>
      </c>
      <c r="C15537" t="s">
        <v>305</v>
      </c>
      <c r="D15537" s="1">
        <v>43019</v>
      </c>
      <c r="F15537">
        <v>2</v>
      </c>
      <c r="G15537">
        <v>2449</v>
      </c>
      <c r="H15537" t="s">
        <v>53</v>
      </c>
      <c r="J15537" t="s">
        <v>14</v>
      </c>
      <c r="K15537">
        <v>52</v>
      </c>
      <c r="L15537" t="s">
        <v>15</v>
      </c>
    </row>
    <row r="15538" spans="1:12">
      <c r="A15538" t="e">
        <f ca="1">E00251537633921</f>
        <v>#NAME?</v>
      </c>
      <c r="B15538">
        <v>458</v>
      </c>
      <c r="C15538" t="s">
        <v>275</v>
      </c>
      <c r="D15538" s="1">
        <v>42452</v>
      </c>
      <c r="F15538">
        <v>1</v>
      </c>
      <c r="G15538">
        <v>78057</v>
      </c>
      <c r="H15538" t="s">
        <v>140</v>
      </c>
      <c r="J15538" t="s">
        <v>14</v>
      </c>
      <c r="K15538">
        <v>52</v>
      </c>
      <c r="L15538" t="s">
        <v>22</v>
      </c>
    </row>
    <row r="15539" spans="1:12">
      <c r="A15539" t="e">
        <f ca="1">E00251429309821</f>
        <v>#NAME?</v>
      </c>
      <c r="B15539">
        <v>291</v>
      </c>
      <c r="C15539" t="s">
        <v>160</v>
      </c>
      <c r="D15539" s="1">
        <v>41543</v>
      </c>
      <c r="F15539">
        <v>4</v>
      </c>
      <c r="G15539">
        <v>2729</v>
      </c>
      <c r="H15539" t="s">
        <v>115</v>
      </c>
      <c r="J15539" t="s">
        <v>14</v>
      </c>
      <c r="K15539">
        <v>64</v>
      </c>
      <c r="L15539" t="s">
        <v>15</v>
      </c>
    </row>
    <row r="15540" spans="1:12">
      <c r="A15540" t="e">
        <f ca="1">E00251429309821</f>
        <v>#NAME?</v>
      </c>
      <c r="B15540">
        <v>291</v>
      </c>
      <c r="C15540" t="s">
        <v>160</v>
      </c>
      <c r="D15540" s="1">
        <v>43019</v>
      </c>
      <c r="F15540">
        <v>5</v>
      </c>
      <c r="G15540">
        <v>2729</v>
      </c>
      <c r="H15540" t="s">
        <v>115</v>
      </c>
      <c r="J15540" t="s">
        <v>14</v>
      </c>
      <c r="K15540">
        <v>68</v>
      </c>
      <c r="L15540" t="s">
        <v>15</v>
      </c>
    </row>
    <row r="15541" spans="1:12">
      <c r="A15541" t="e">
        <f ca="1">E00251429309821</f>
        <v>#NAME?</v>
      </c>
      <c r="B15541">
        <v>291</v>
      </c>
      <c r="C15541" t="s">
        <v>160</v>
      </c>
      <c r="D15541" s="1">
        <v>43034</v>
      </c>
      <c r="F15541">
        <v>3</v>
      </c>
      <c r="G15541">
        <v>2729</v>
      </c>
      <c r="H15541" t="s">
        <v>115</v>
      </c>
      <c r="J15541" t="s">
        <v>14</v>
      </c>
      <c r="K15541">
        <v>68</v>
      </c>
      <c r="L15541" t="s">
        <v>15</v>
      </c>
    </row>
    <row r="15542" spans="1:12">
      <c r="A15542" t="e">
        <f ca="1">E00251532587421</f>
        <v>#NAME?</v>
      </c>
      <c r="B15542">
        <v>445</v>
      </c>
      <c r="C15542" t="s">
        <v>23</v>
      </c>
      <c r="D15542" s="1">
        <v>41016</v>
      </c>
      <c r="F15542">
        <v>1</v>
      </c>
      <c r="G15542">
        <v>49300</v>
      </c>
      <c r="H15542" t="s">
        <v>228</v>
      </c>
      <c r="J15542" t="s">
        <v>14</v>
      </c>
      <c r="K15542">
        <v>48</v>
      </c>
      <c r="L15542" t="s">
        <v>15</v>
      </c>
    </row>
    <row r="15543" spans="1:12">
      <c r="A15543" t="e">
        <f ca="1">E00251532587421</f>
        <v>#NAME?</v>
      </c>
      <c r="B15543">
        <v>445</v>
      </c>
      <c r="C15543" t="s">
        <v>23</v>
      </c>
      <c r="D15543" s="1">
        <v>41977</v>
      </c>
      <c r="F15543">
        <v>1</v>
      </c>
      <c r="G15543">
        <v>7831</v>
      </c>
      <c r="H15543" t="s">
        <v>274</v>
      </c>
      <c r="J15543" t="s">
        <v>14</v>
      </c>
      <c r="K15543">
        <v>50</v>
      </c>
      <c r="L15543" t="s">
        <v>22</v>
      </c>
    </row>
    <row r="15544" spans="1:12">
      <c r="A15544" t="e">
        <f ca="1">E00251518634821</f>
        <v>#NAME?</v>
      </c>
      <c r="B15544">
        <v>285</v>
      </c>
      <c r="C15544" t="s">
        <v>117</v>
      </c>
      <c r="D15544" s="1">
        <v>41947</v>
      </c>
      <c r="F15544">
        <v>1</v>
      </c>
      <c r="G15544">
        <v>93</v>
      </c>
      <c r="H15544" t="s">
        <v>29</v>
      </c>
      <c r="J15544" t="s">
        <v>14</v>
      </c>
      <c r="K15544">
        <v>49</v>
      </c>
      <c r="L15544" t="s">
        <v>15</v>
      </c>
    </row>
    <row r="15545" spans="1:12">
      <c r="A15545" t="e">
        <f ca="1">E00251518634821</f>
        <v>#NAME?</v>
      </c>
      <c r="B15545">
        <v>285</v>
      </c>
      <c r="C15545" t="s">
        <v>117</v>
      </c>
      <c r="D15545" s="1">
        <v>42613</v>
      </c>
      <c r="F15545">
        <v>1</v>
      </c>
      <c r="G15545">
        <v>2729</v>
      </c>
      <c r="H15545" t="s">
        <v>115</v>
      </c>
      <c r="J15545" t="s">
        <v>14</v>
      </c>
      <c r="K15545">
        <v>51</v>
      </c>
      <c r="L15545" t="s">
        <v>15</v>
      </c>
    </row>
    <row r="15546" spans="1:12">
      <c r="A15546" t="e">
        <f ca="1">E00251531925021</f>
        <v>#NAME?</v>
      </c>
      <c r="B15546">
        <v>703</v>
      </c>
      <c r="C15546" t="s">
        <v>305</v>
      </c>
      <c r="D15546" s="1">
        <v>42815</v>
      </c>
      <c r="F15546">
        <v>1</v>
      </c>
      <c r="G15546">
        <v>2449</v>
      </c>
      <c r="H15546" t="s">
        <v>53</v>
      </c>
      <c r="J15546" t="s">
        <v>14</v>
      </c>
      <c r="K15546">
        <v>49</v>
      </c>
      <c r="L15546" t="s">
        <v>15</v>
      </c>
    </row>
    <row r="15547" spans="1:12">
      <c r="A15547" t="e">
        <f ca="1">E00251531925021</f>
        <v>#NAME?</v>
      </c>
      <c r="B15547">
        <v>703</v>
      </c>
      <c r="C15547" t="s">
        <v>305</v>
      </c>
      <c r="D15547" s="1">
        <v>43028</v>
      </c>
      <c r="F15547">
        <v>5</v>
      </c>
      <c r="G15547">
        <v>5533</v>
      </c>
      <c r="H15547" t="s">
        <v>537</v>
      </c>
      <c r="J15547" t="s">
        <v>14</v>
      </c>
      <c r="K15547">
        <v>50</v>
      </c>
      <c r="L15547" t="s">
        <v>15</v>
      </c>
    </row>
    <row r="15548" spans="1:12">
      <c r="A15548" t="e">
        <f ca="1">E00251528053221</f>
        <v>#NAME?</v>
      </c>
      <c r="B15548">
        <v>66</v>
      </c>
      <c r="C15548" t="s">
        <v>134</v>
      </c>
      <c r="D15548" s="1">
        <v>42670</v>
      </c>
      <c r="F15548">
        <v>1</v>
      </c>
      <c r="G15548">
        <v>8398</v>
      </c>
      <c r="H15548" t="s">
        <v>139</v>
      </c>
      <c r="J15548" t="s">
        <v>14</v>
      </c>
      <c r="K15548">
        <v>56</v>
      </c>
      <c r="L15548" t="s">
        <v>15</v>
      </c>
    </row>
    <row r="15549" spans="1:12">
      <c r="A15549" t="e">
        <f ca="1">E00251532489321</f>
        <v>#NAME?</v>
      </c>
      <c r="B15549">
        <v>336</v>
      </c>
      <c r="C15549" t="s">
        <v>901</v>
      </c>
      <c r="D15549" s="1">
        <v>42865</v>
      </c>
      <c r="F15549">
        <v>1</v>
      </c>
      <c r="G15549">
        <v>71514</v>
      </c>
      <c r="H15549" t="s">
        <v>568</v>
      </c>
      <c r="J15549" t="s">
        <v>14</v>
      </c>
      <c r="K15549">
        <v>42</v>
      </c>
      <c r="L15549" t="s">
        <v>15</v>
      </c>
    </row>
    <row r="15550" spans="1:12">
      <c r="A15550" t="e">
        <f ca="1">E00251439824521</f>
        <v>#NAME?</v>
      </c>
      <c r="B15550">
        <v>489</v>
      </c>
      <c r="C15550" t="s">
        <v>100</v>
      </c>
      <c r="D15550" s="1">
        <v>42627</v>
      </c>
      <c r="F15550">
        <v>1</v>
      </c>
      <c r="G15550">
        <v>7272</v>
      </c>
      <c r="H15550" t="s">
        <v>395</v>
      </c>
      <c r="J15550" t="s">
        <v>14</v>
      </c>
      <c r="K15550">
        <v>55</v>
      </c>
      <c r="L15550" t="s">
        <v>15</v>
      </c>
    </row>
    <row r="15551" spans="1:12">
      <c r="A15551" t="e">
        <f ca="1">E00251429396421</f>
        <v>#NAME?</v>
      </c>
      <c r="B15551">
        <v>276</v>
      </c>
      <c r="C15551" t="s">
        <v>122</v>
      </c>
      <c r="D15551" s="1">
        <v>40945</v>
      </c>
      <c r="F15551">
        <v>4</v>
      </c>
      <c r="G15551">
        <v>4019</v>
      </c>
      <c r="H15551" t="s">
        <v>26</v>
      </c>
      <c r="J15551" t="s">
        <v>14</v>
      </c>
      <c r="K15551">
        <v>54</v>
      </c>
      <c r="L15551" t="s">
        <v>15</v>
      </c>
    </row>
    <row r="15552" spans="1:12">
      <c r="A15552" t="e">
        <f ca="1">E00251429396421</f>
        <v>#NAME?</v>
      </c>
      <c r="B15552">
        <v>276</v>
      </c>
      <c r="C15552" t="s">
        <v>122</v>
      </c>
      <c r="D15552" s="1">
        <v>41234</v>
      </c>
      <c r="F15552">
        <v>2</v>
      </c>
      <c r="G15552">
        <v>4779</v>
      </c>
      <c r="H15552" t="s">
        <v>231</v>
      </c>
      <c r="J15552" t="s">
        <v>14</v>
      </c>
      <c r="K15552">
        <v>55</v>
      </c>
      <c r="L15552" t="s">
        <v>15</v>
      </c>
    </row>
    <row r="15553" spans="1:12">
      <c r="A15553" t="e">
        <f ca="1">E00251429396421</f>
        <v>#NAME?</v>
      </c>
      <c r="B15553">
        <v>276</v>
      </c>
      <c r="C15553" t="s">
        <v>122</v>
      </c>
      <c r="D15553" s="1">
        <v>42016</v>
      </c>
      <c r="F15553">
        <v>1</v>
      </c>
      <c r="G15553">
        <v>49390</v>
      </c>
      <c r="H15553" t="s">
        <v>59</v>
      </c>
      <c r="J15553" t="s">
        <v>14</v>
      </c>
      <c r="K15553">
        <v>57</v>
      </c>
      <c r="L15553" t="s">
        <v>15</v>
      </c>
    </row>
    <row r="15554" spans="1:12">
      <c r="A15554" t="e">
        <f ca="1">E00251432430821</f>
        <v>#NAME?</v>
      </c>
      <c r="B15554">
        <v>500</v>
      </c>
      <c r="C15554" t="s">
        <v>161</v>
      </c>
      <c r="D15554" s="1">
        <v>41261</v>
      </c>
      <c r="F15554">
        <v>1</v>
      </c>
      <c r="G15554">
        <v>30000</v>
      </c>
      <c r="H15554" t="s">
        <v>144</v>
      </c>
      <c r="J15554" t="s">
        <v>14</v>
      </c>
      <c r="K15554">
        <v>54</v>
      </c>
      <c r="L15554" t="s">
        <v>15</v>
      </c>
    </row>
    <row r="15555" spans="1:12">
      <c r="A15555" t="e">
        <f ca="1">E00251532291121</f>
        <v>#NAME?</v>
      </c>
      <c r="B15555">
        <v>497</v>
      </c>
      <c r="C15555" t="s">
        <v>141</v>
      </c>
      <c r="D15555" s="1">
        <v>42513</v>
      </c>
      <c r="F15555">
        <v>2</v>
      </c>
      <c r="G15555">
        <v>51889</v>
      </c>
      <c r="H15555" t="s">
        <v>256</v>
      </c>
      <c r="J15555" t="s">
        <v>14</v>
      </c>
      <c r="K15555">
        <v>61</v>
      </c>
      <c r="L15555" t="s">
        <v>15</v>
      </c>
    </row>
    <row r="15556" spans="1:12">
      <c r="A15556" t="e">
        <f ca="1">E00251514317621</f>
        <v>#NAME?</v>
      </c>
      <c r="B15556">
        <v>1273</v>
      </c>
      <c r="C15556" t="s">
        <v>28</v>
      </c>
      <c r="D15556" s="1">
        <v>42982</v>
      </c>
      <c r="F15556">
        <v>1</v>
      </c>
      <c r="G15556">
        <v>7880</v>
      </c>
      <c r="H15556" t="s">
        <v>213</v>
      </c>
      <c r="J15556" t="s">
        <v>14</v>
      </c>
      <c r="K15556">
        <v>44</v>
      </c>
      <c r="L15556" t="s">
        <v>22</v>
      </c>
    </row>
    <row r="15557" spans="1:12">
      <c r="A15557" t="e">
        <f ca="1">E00251429396421</f>
        <v>#NAME?</v>
      </c>
      <c r="B15557">
        <v>276</v>
      </c>
      <c r="C15557" t="s">
        <v>122</v>
      </c>
      <c r="D15557" s="1">
        <v>42068</v>
      </c>
      <c r="F15557">
        <v>1</v>
      </c>
      <c r="G15557">
        <v>7840</v>
      </c>
      <c r="H15557" t="s">
        <v>55</v>
      </c>
      <c r="J15557" t="s">
        <v>14</v>
      </c>
      <c r="K15557">
        <v>57</v>
      </c>
      <c r="L15557" t="s">
        <v>22</v>
      </c>
    </row>
    <row r="15558" spans="1:12">
      <c r="A15558" t="e">
        <f ca="1">E00251518518221</f>
        <v>#NAME?</v>
      </c>
      <c r="B15558">
        <v>295</v>
      </c>
      <c r="C15558" t="s">
        <v>435</v>
      </c>
      <c r="D15558" s="1">
        <v>42087</v>
      </c>
      <c r="F15558">
        <v>1</v>
      </c>
      <c r="G15558">
        <v>2809</v>
      </c>
      <c r="H15558" t="s">
        <v>90</v>
      </c>
      <c r="J15558" t="s">
        <v>14</v>
      </c>
      <c r="K15558">
        <v>51</v>
      </c>
      <c r="L15558" t="s">
        <v>15</v>
      </c>
    </row>
    <row r="15559" spans="1:12">
      <c r="A15559" t="e">
        <f ca="1">E00251518518221</f>
        <v>#NAME?</v>
      </c>
      <c r="B15559">
        <v>295</v>
      </c>
      <c r="C15559" t="s">
        <v>435</v>
      </c>
      <c r="D15559" s="1">
        <v>42136</v>
      </c>
      <c r="F15559">
        <v>2</v>
      </c>
      <c r="G15559">
        <v>49390</v>
      </c>
      <c r="H15559" t="s">
        <v>59</v>
      </c>
      <c r="J15559" t="s">
        <v>14</v>
      </c>
      <c r="K15559">
        <v>51</v>
      </c>
      <c r="L15559" t="s">
        <v>15</v>
      </c>
    </row>
    <row r="15560" spans="1:12">
      <c r="A15560" t="e">
        <f ca="1">E00251429396421</f>
        <v>#NAME?</v>
      </c>
      <c r="B15560">
        <v>276</v>
      </c>
      <c r="C15560" t="s">
        <v>122</v>
      </c>
      <c r="D15560" s="1">
        <v>42761</v>
      </c>
      <c r="F15560">
        <v>4</v>
      </c>
      <c r="G15560">
        <v>49390</v>
      </c>
      <c r="H15560" t="s">
        <v>59</v>
      </c>
      <c r="J15560" t="s">
        <v>14</v>
      </c>
      <c r="K15560">
        <v>59</v>
      </c>
      <c r="L15560" t="s">
        <v>15</v>
      </c>
    </row>
    <row r="15561" spans="1:12">
      <c r="A15561" t="e">
        <f ca="1">E00251514580521</f>
        <v>#NAME?</v>
      </c>
      <c r="B15561">
        <v>444</v>
      </c>
      <c r="C15561" t="s">
        <v>819</v>
      </c>
      <c r="D15561" s="1">
        <v>42719</v>
      </c>
      <c r="F15561">
        <v>1</v>
      </c>
      <c r="G15561">
        <v>30748</v>
      </c>
      <c r="H15561" t="s">
        <v>50</v>
      </c>
      <c r="J15561" t="s">
        <v>14</v>
      </c>
      <c r="K15561">
        <v>49</v>
      </c>
      <c r="L15561" t="s">
        <v>15</v>
      </c>
    </row>
    <row r="15562" spans="1:12">
      <c r="A15562" t="e">
        <f ca="1">E00251514580521</f>
        <v>#NAME?</v>
      </c>
      <c r="B15562">
        <v>444</v>
      </c>
      <c r="C15562" t="s">
        <v>819</v>
      </c>
      <c r="D15562" s="1">
        <v>42971</v>
      </c>
      <c r="F15562">
        <v>1</v>
      </c>
      <c r="G15562">
        <v>53510</v>
      </c>
      <c r="H15562" t="s">
        <v>755</v>
      </c>
      <c r="J15562" t="s">
        <v>14</v>
      </c>
      <c r="K15562">
        <v>50</v>
      </c>
      <c r="L15562" t="s">
        <v>15</v>
      </c>
    </row>
    <row r="15563" spans="1:12">
      <c r="A15563" t="e">
        <f ca="1">E00251429661121</f>
        <v>#NAME?</v>
      </c>
      <c r="B15563">
        <v>199</v>
      </c>
      <c r="C15563" t="s">
        <v>681</v>
      </c>
      <c r="D15563" s="1">
        <v>41298</v>
      </c>
      <c r="F15563">
        <v>1</v>
      </c>
      <c r="G15563">
        <v>2749</v>
      </c>
      <c r="H15563" t="s">
        <v>147</v>
      </c>
      <c r="J15563" t="s">
        <v>14</v>
      </c>
      <c r="K15563">
        <v>61</v>
      </c>
      <c r="L15563" t="s">
        <v>15</v>
      </c>
    </row>
    <row r="15564" spans="1:12">
      <c r="A15564" t="e">
        <f ca="1">E00251514273221</f>
        <v>#NAME?</v>
      </c>
      <c r="B15564">
        <v>299</v>
      </c>
      <c r="C15564" t="s">
        <v>729</v>
      </c>
      <c r="D15564" s="1">
        <v>41087</v>
      </c>
      <c r="F15564">
        <v>1</v>
      </c>
      <c r="G15564">
        <v>59010</v>
      </c>
      <c r="H15564" t="s">
        <v>67</v>
      </c>
      <c r="J15564" t="s">
        <v>14</v>
      </c>
      <c r="K15564">
        <v>53</v>
      </c>
      <c r="L15564" t="s">
        <v>15</v>
      </c>
    </row>
    <row r="15565" spans="1:12">
      <c r="A15565" t="e">
        <f ca="1">E00251514273221</f>
        <v>#NAME?</v>
      </c>
      <c r="B15565">
        <v>299</v>
      </c>
      <c r="C15565" t="s">
        <v>729</v>
      </c>
      <c r="D15565" s="1">
        <v>41400</v>
      </c>
      <c r="F15565">
        <v>1</v>
      </c>
      <c r="G15565">
        <v>3051</v>
      </c>
      <c r="H15565" t="s">
        <v>13</v>
      </c>
      <c r="J15565" t="s">
        <v>14</v>
      </c>
      <c r="K15565">
        <v>54</v>
      </c>
      <c r="L15565" t="s">
        <v>15</v>
      </c>
    </row>
    <row r="15566" spans="1:12">
      <c r="A15566" t="e">
        <f ca="1">E00251514273221</f>
        <v>#NAME?</v>
      </c>
      <c r="B15566">
        <v>299</v>
      </c>
      <c r="C15566" t="s">
        <v>729</v>
      </c>
      <c r="D15566" s="1">
        <v>41717</v>
      </c>
      <c r="F15566">
        <v>3</v>
      </c>
      <c r="G15566">
        <v>30000</v>
      </c>
      <c r="H15566" t="s">
        <v>144</v>
      </c>
      <c r="J15566" t="s">
        <v>14</v>
      </c>
      <c r="K15566">
        <v>55</v>
      </c>
      <c r="L15566" t="s">
        <v>15</v>
      </c>
    </row>
    <row r="15567" spans="1:12">
      <c r="A15567" t="e">
        <f ca="1">E00251514273221</f>
        <v>#NAME?</v>
      </c>
      <c r="B15567">
        <v>759</v>
      </c>
      <c r="C15567" t="s">
        <v>732</v>
      </c>
      <c r="D15567" s="1">
        <v>41642</v>
      </c>
      <c r="E15567">
        <v>0</v>
      </c>
      <c r="F15567">
        <v>1</v>
      </c>
      <c r="G15567">
        <v>2169</v>
      </c>
      <c r="H15567" t="s">
        <v>40</v>
      </c>
      <c r="J15567" t="s">
        <v>34</v>
      </c>
      <c r="K15567">
        <v>55</v>
      </c>
      <c r="L15567" t="s">
        <v>15</v>
      </c>
    </row>
    <row r="15568" spans="1:12">
      <c r="A15568" t="e">
        <f ca="1">E00251432302421</f>
        <v>#NAME?</v>
      </c>
      <c r="B15568">
        <v>6046</v>
      </c>
      <c r="C15568" t="s">
        <v>98</v>
      </c>
      <c r="D15568" s="1">
        <v>42009</v>
      </c>
      <c r="E15568">
        <v>1</v>
      </c>
      <c r="F15568">
        <v>2</v>
      </c>
      <c r="G15568">
        <v>78830</v>
      </c>
      <c r="H15568" t="s">
        <v>297</v>
      </c>
      <c r="J15568" t="s">
        <v>34</v>
      </c>
      <c r="K15568">
        <v>56</v>
      </c>
      <c r="L15568" t="s">
        <v>22</v>
      </c>
    </row>
    <row r="15569" spans="1:12">
      <c r="A15569" t="e">
        <f ca="1">E00251532372821</f>
        <v>#NAME?</v>
      </c>
      <c r="B15569">
        <v>6156</v>
      </c>
      <c r="C15569" t="s">
        <v>352</v>
      </c>
      <c r="D15569" s="1">
        <v>41697</v>
      </c>
      <c r="F15569">
        <v>2</v>
      </c>
      <c r="G15569">
        <v>7272</v>
      </c>
      <c r="H15569" t="s">
        <v>395</v>
      </c>
      <c r="J15569" t="s">
        <v>14</v>
      </c>
      <c r="K15569">
        <v>46</v>
      </c>
      <c r="L15569" t="s">
        <v>15</v>
      </c>
    </row>
    <row r="15570" spans="1:12">
      <c r="A15570" t="e">
        <f ca="1">E00251532372821</f>
        <v>#NAME?</v>
      </c>
      <c r="B15570">
        <v>6156</v>
      </c>
      <c r="C15570" t="s">
        <v>352</v>
      </c>
      <c r="D15570" s="1">
        <v>41752</v>
      </c>
      <c r="F15570">
        <v>1</v>
      </c>
      <c r="G15570">
        <v>72632</v>
      </c>
      <c r="H15570" t="s">
        <v>107</v>
      </c>
      <c r="J15570" t="s">
        <v>14</v>
      </c>
      <c r="K15570">
        <v>47</v>
      </c>
      <c r="L15570" t="s">
        <v>15</v>
      </c>
    </row>
    <row r="15571" spans="1:12">
      <c r="A15571" t="e">
        <f ca="1">E00251532372821</f>
        <v>#NAME?</v>
      </c>
      <c r="B15571">
        <v>6156</v>
      </c>
      <c r="C15571" t="s">
        <v>352</v>
      </c>
      <c r="D15571" s="1">
        <v>42758</v>
      </c>
      <c r="F15571">
        <v>1</v>
      </c>
      <c r="G15571">
        <v>4019</v>
      </c>
      <c r="H15571" t="s">
        <v>26</v>
      </c>
      <c r="J15571" t="s">
        <v>14</v>
      </c>
      <c r="K15571">
        <v>49</v>
      </c>
      <c r="L15571" t="s">
        <v>15</v>
      </c>
    </row>
    <row r="15572" spans="1:12">
      <c r="A15572" t="e">
        <f ca="1">E00251532630321</f>
        <v>#NAME?</v>
      </c>
      <c r="B15572">
        <v>490</v>
      </c>
      <c r="C15572" t="s">
        <v>158</v>
      </c>
      <c r="D15572" s="1">
        <v>42640</v>
      </c>
      <c r="F15572">
        <v>2</v>
      </c>
      <c r="G15572">
        <v>4019</v>
      </c>
      <c r="H15572" t="s">
        <v>26</v>
      </c>
      <c r="J15572" t="s">
        <v>14</v>
      </c>
      <c r="K15572">
        <v>64</v>
      </c>
      <c r="L15572" t="s">
        <v>15</v>
      </c>
    </row>
    <row r="15573" spans="1:12">
      <c r="A15573" t="e">
        <f ca="1">E00251429810321</f>
        <v>#NAME?</v>
      </c>
      <c r="B15573">
        <v>151</v>
      </c>
      <c r="C15573" t="s">
        <v>381</v>
      </c>
      <c r="D15573" s="1">
        <v>41915</v>
      </c>
      <c r="F15573">
        <v>1</v>
      </c>
      <c r="G15573">
        <v>25000</v>
      </c>
      <c r="H15573" t="s">
        <v>178</v>
      </c>
      <c r="J15573" t="s">
        <v>14</v>
      </c>
      <c r="K15573">
        <v>59</v>
      </c>
      <c r="L15573" t="s">
        <v>15</v>
      </c>
    </row>
    <row r="15574" spans="1:12">
      <c r="A15574" t="e">
        <f ca="1">E00251429170621</f>
        <v>#NAME?</v>
      </c>
      <c r="B15574">
        <v>296</v>
      </c>
      <c r="C15574" t="s">
        <v>119</v>
      </c>
      <c r="D15574" s="1">
        <v>41094</v>
      </c>
      <c r="F15574">
        <v>1</v>
      </c>
      <c r="G15574">
        <v>78079</v>
      </c>
      <c r="H15574" t="s">
        <v>49</v>
      </c>
      <c r="J15574" t="s">
        <v>14</v>
      </c>
      <c r="K15574">
        <v>49</v>
      </c>
      <c r="L15574" t="s">
        <v>22</v>
      </c>
    </row>
    <row r="15575" spans="1:12">
      <c r="A15575" t="e">
        <f ca="1">E00251424802621</f>
        <v>#NAME?</v>
      </c>
      <c r="B15575">
        <v>115</v>
      </c>
      <c r="C15575" t="s">
        <v>455</v>
      </c>
      <c r="D15575" s="1">
        <v>42916</v>
      </c>
      <c r="F15575">
        <v>3</v>
      </c>
      <c r="G15575">
        <v>4019</v>
      </c>
      <c r="H15575" t="s">
        <v>26</v>
      </c>
      <c r="J15575" t="s">
        <v>14</v>
      </c>
      <c r="K15575">
        <v>51</v>
      </c>
      <c r="L15575" t="s">
        <v>15</v>
      </c>
    </row>
    <row r="15576" spans="1:12">
      <c r="A15576" t="e">
        <f ca="1">E00251424802621</f>
        <v>#NAME?</v>
      </c>
      <c r="B15576">
        <v>4941</v>
      </c>
      <c r="C15576" t="s">
        <v>357</v>
      </c>
      <c r="D15576" s="1">
        <v>41441</v>
      </c>
      <c r="F15576">
        <v>2</v>
      </c>
      <c r="G15576">
        <v>4019</v>
      </c>
      <c r="H15576" t="s">
        <v>26</v>
      </c>
      <c r="J15576" t="s">
        <v>14</v>
      </c>
      <c r="K15576">
        <v>47</v>
      </c>
      <c r="L15576" t="s">
        <v>15</v>
      </c>
    </row>
    <row r="15577" spans="1:12">
      <c r="A15577" t="e">
        <f ca="1">E00251427391321</f>
        <v>#NAME?</v>
      </c>
      <c r="B15577">
        <v>753</v>
      </c>
      <c r="C15577" t="s">
        <v>545</v>
      </c>
      <c r="D15577" s="1">
        <v>42026</v>
      </c>
      <c r="E15577">
        <v>0</v>
      </c>
      <c r="F15577">
        <v>2</v>
      </c>
      <c r="G15577">
        <v>37489</v>
      </c>
      <c r="H15577" t="s">
        <v>1398</v>
      </c>
      <c r="J15577" t="s">
        <v>34</v>
      </c>
      <c r="K15577">
        <v>47</v>
      </c>
      <c r="L15577" t="s">
        <v>15</v>
      </c>
    </row>
    <row r="15578" spans="1:12">
      <c r="A15578" t="e">
        <f ca="1">E00251513453021</f>
        <v>#NAME?</v>
      </c>
      <c r="B15578">
        <v>440</v>
      </c>
      <c r="C15578" t="s">
        <v>12</v>
      </c>
      <c r="D15578" s="1">
        <v>41808</v>
      </c>
      <c r="F15578">
        <v>2</v>
      </c>
      <c r="G15578">
        <v>4019</v>
      </c>
      <c r="H15578" t="s">
        <v>26</v>
      </c>
      <c r="J15578" t="s">
        <v>14</v>
      </c>
      <c r="K15578">
        <v>51</v>
      </c>
      <c r="L15578" t="s">
        <v>15</v>
      </c>
    </row>
    <row r="15579" spans="1:12">
      <c r="A15579" t="e">
        <f ca="1">E00251513453021</f>
        <v>#NAME?</v>
      </c>
      <c r="B15579">
        <v>440</v>
      </c>
      <c r="C15579" t="s">
        <v>12</v>
      </c>
      <c r="D15579" s="1">
        <v>42423</v>
      </c>
      <c r="F15579">
        <v>1</v>
      </c>
      <c r="G15579">
        <v>7840</v>
      </c>
      <c r="H15579" t="s">
        <v>55</v>
      </c>
      <c r="J15579" t="s">
        <v>14</v>
      </c>
      <c r="K15579">
        <v>53</v>
      </c>
      <c r="L15579" t="s">
        <v>22</v>
      </c>
    </row>
    <row r="15580" spans="1:12">
      <c r="A15580" t="e">
        <f ca="1">E00251513453021</f>
        <v>#NAME?</v>
      </c>
      <c r="B15580">
        <v>440</v>
      </c>
      <c r="C15580" t="s">
        <v>12</v>
      </c>
      <c r="D15580" s="1">
        <v>42551</v>
      </c>
      <c r="F15580">
        <v>3</v>
      </c>
      <c r="G15580">
        <v>6272</v>
      </c>
      <c r="H15580" t="s">
        <v>635</v>
      </c>
      <c r="J15580" t="s">
        <v>14</v>
      </c>
      <c r="K15580">
        <v>53</v>
      </c>
      <c r="L15580" t="s">
        <v>15</v>
      </c>
    </row>
    <row r="15581" spans="1:12">
      <c r="A15581" t="e">
        <f ca="1">E00251715553021</f>
        <v>#NAME?</v>
      </c>
      <c r="B15581">
        <v>62</v>
      </c>
      <c r="C15581" t="s">
        <v>20</v>
      </c>
      <c r="D15581" s="1">
        <v>42146</v>
      </c>
      <c r="F15581">
        <v>1</v>
      </c>
      <c r="G15581">
        <v>79029</v>
      </c>
      <c r="H15581" t="s">
        <v>21</v>
      </c>
      <c r="J15581" t="s">
        <v>14</v>
      </c>
      <c r="K15581">
        <v>56</v>
      </c>
      <c r="L15581" t="s">
        <v>22</v>
      </c>
    </row>
    <row r="15582" spans="1:12">
      <c r="A15582" t="e">
        <f ca="1">E00251715553021</f>
        <v>#NAME?</v>
      </c>
      <c r="B15582">
        <v>62</v>
      </c>
      <c r="C15582" t="s">
        <v>20</v>
      </c>
      <c r="D15582" s="1">
        <v>42150</v>
      </c>
      <c r="F15582">
        <v>1</v>
      </c>
      <c r="G15582">
        <v>79029</v>
      </c>
      <c r="H15582" t="s">
        <v>21</v>
      </c>
      <c r="J15582" t="s">
        <v>14</v>
      </c>
      <c r="K15582">
        <v>56</v>
      </c>
      <c r="L15582" t="s">
        <v>22</v>
      </c>
    </row>
    <row r="15583" spans="1:12">
      <c r="A15583" t="e">
        <f ca="1">E00251715553021</f>
        <v>#NAME?</v>
      </c>
      <c r="B15583">
        <v>62</v>
      </c>
      <c r="C15583" t="s">
        <v>20</v>
      </c>
      <c r="D15583" s="1">
        <v>41281</v>
      </c>
      <c r="F15583">
        <v>1</v>
      </c>
      <c r="G15583">
        <v>5225</v>
      </c>
      <c r="H15583" t="s">
        <v>280</v>
      </c>
      <c r="J15583" t="s">
        <v>14</v>
      </c>
      <c r="K15583">
        <v>53</v>
      </c>
      <c r="L15583" t="s">
        <v>15</v>
      </c>
    </row>
    <row r="15584" spans="1:12">
      <c r="A15584" t="e">
        <f ca="1">E00251715553021</f>
        <v>#NAME?</v>
      </c>
      <c r="B15584">
        <v>62</v>
      </c>
      <c r="C15584" t="s">
        <v>20</v>
      </c>
      <c r="D15584" s="1">
        <v>42923</v>
      </c>
      <c r="F15584">
        <v>4</v>
      </c>
      <c r="G15584">
        <v>7089</v>
      </c>
      <c r="H15584" t="s">
        <v>487</v>
      </c>
      <c r="J15584" t="s">
        <v>14</v>
      </c>
      <c r="K15584">
        <v>58</v>
      </c>
      <c r="L15584" t="s">
        <v>15</v>
      </c>
    </row>
    <row r="15585" spans="1:12">
      <c r="A15585" t="e">
        <f ca="1">E00251439821421</f>
        <v>#NAME?</v>
      </c>
      <c r="B15585">
        <v>494</v>
      </c>
      <c r="C15585" t="s">
        <v>63</v>
      </c>
      <c r="D15585" s="1">
        <v>41029</v>
      </c>
      <c r="F15585">
        <v>1</v>
      </c>
      <c r="G15585">
        <v>2449</v>
      </c>
      <c r="H15585" t="s">
        <v>53</v>
      </c>
      <c r="J15585" t="s">
        <v>14</v>
      </c>
      <c r="K15585">
        <v>42</v>
      </c>
      <c r="L15585" t="s">
        <v>15</v>
      </c>
    </row>
    <row r="15586" spans="1:12">
      <c r="A15586" t="e">
        <f ca="1">E00251513363121</f>
        <v>#NAME?</v>
      </c>
      <c r="B15586">
        <v>445</v>
      </c>
      <c r="C15586" t="s">
        <v>23</v>
      </c>
      <c r="D15586" s="1">
        <v>42843</v>
      </c>
      <c r="F15586">
        <v>1</v>
      </c>
      <c r="G15586">
        <v>5950</v>
      </c>
      <c r="H15586" t="s">
        <v>24</v>
      </c>
      <c r="J15586" t="s">
        <v>14</v>
      </c>
      <c r="K15586">
        <v>66</v>
      </c>
      <c r="L15586" t="s">
        <v>15</v>
      </c>
    </row>
    <row r="15587" spans="1:12">
      <c r="A15587" t="e">
        <f ca="1">E00251619840821</f>
        <v>#NAME?</v>
      </c>
      <c r="B15587">
        <v>1273</v>
      </c>
      <c r="C15587" t="s">
        <v>28</v>
      </c>
      <c r="D15587" s="1">
        <v>42914</v>
      </c>
      <c r="F15587">
        <v>1</v>
      </c>
      <c r="G15587">
        <v>24200</v>
      </c>
      <c r="H15587" t="s">
        <v>762</v>
      </c>
      <c r="J15587" t="s">
        <v>14</v>
      </c>
      <c r="K15587">
        <v>41</v>
      </c>
      <c r="L15587" t="s">
        <v>15</v>
      </c>
    </row>
    <row r="15588" spans="1:12">
      <c r="A15588" t="e">
        <f ca="1">E00251513453021</f>
        <v>#NAME?</v>
      </c>
      <c r="B15588">
        <v>440</v>
      </c>
      <c r="C15588" t="s">
        <v>12</v>
      </c>
      <c r="D15588" s="1">
        <v>42086</v>
      </c>
      <c r="F15588">
        <v>2</v>
      </c>
      <c r="G15588">
        <v>4019</v>
      </c>
      <c r="H15588" t="s">
        <v>26</v>
      </c>
      <c r="J15588" t="s">
        <v>14</v>
      </c>
      <c r="K15588">
        <v>52</v>
      </c>
      <c r="L15588" t="s">
        <v>15</v>
      </c>
    </row>
    <row r="15589" spans="1:12">
      <c r="A15589" t="e">
        <f ca="1">E00251430391921</f>
        <v>#NAME?</v>
      </c>
      <c r="B15589">
        <v>469</v>
      </c>
      <c r="C15589" t="s">
        <v>30</v>
      </c>
      <c r="D15589" s="1">
        <v>41226</v>
      </c>
      <c r="F15589">
        <v>1</v>
      </c>
      <c r="G15589">
        <v>3360</v>
      </c>
      <c r="H15589" t="s">
        <v>33</v>
      </c>
      <c r="J15589" t="s">
        <v>14</v>
      </c>
      <c r="K15589">
        <v>57</v>
      </c>
      <c r="L15589" t="s">
        <v>15</v>
      </c>
    </row>
    <row r="15590" spans="1:12">
      <c r="A15590" t="e">
        <f ca="1">E00251429173021</f>
        <v>#NAME?</v>
      </c>
      <c r="B15590">
        <v>293</v>
      </c>
      <c r="C15590" t="s">
        <v>25</v>
      </c>
      <c r="D15590" s="1">
        <v>42664</v>
      </c>
      <c r="F15590">
        <v>1</v>
      </c>
      <c r="G15590">
        <v>2720</v>
      </c>
      <c r="H15590" t="s">
        <v>65</v>
      </c>
      <c r="J15590" t="s">
        <v>14</v>
      </c>
      <c r="K15590">
        <v>66</v>
      </c>
      <c r="L15590" t="s">
        <v>15</v>
      </c>
    </row>
    <row r="15591" spans="1:12">
      <c r="A15591" t="e">
        <f ca="1">E00251429173021</f>
        <v>#NAME?</v>
      </c>
      <c r="B15591">
        <v>293</v>
      </c>
      <c r="C15591" t="s">
        <v>25</v>
      </c>
      <c r="D15591" s="1">
        <v>42795</v>
      </c>
      <c r="F15591">
        <v>2</v>
      </c>
      <c r="G15591">
        <v>4019</v>
      </c>
      <c r="H15591" t="s">
        <v>26</v>
      </c>
      <c r="J15591" t="s">
        <v>14</v>
      </c>
      <c r="K15591">
        <v>67</v>
      </c>
      <c r="L15591" t="s">
        <v>15</v>
      </c>
    </row>
    <row r="15592" spans="1:12">
      <c r="A15592" t="e">
        <f ca="1">E00251429173021</f>
        <v>#NAME?</v>
      </c>
      <c r="B15592">
        <v>293</v>
      </c>
      <c r="C15592" t="s">
        <v>25</v>
      </c>
      <c r="D15592" s="1">
        <v>42142</v>
      </c>
      <c r="F15592">
        <v>1</v>
      </c>
      <c r="G15592">
        <v>4019</v>
      </c>
      <c r="H15592" t="s">
        <v>26</v>
      </c>
      <c r="J15592" t="s">
        <v>14</v>
      </c>
      <c r="K15592">
        <v>65</v>
      </c>
      <c r="L15592" t="s">
        <v>15</v>
      </c>
    </row>
    <row r="15593" spans="1:12">
      <c r="A15593" t="e">
        <f ca="1">E00251429173021</f>
        <v>#NAME?</v>
      </c>
      <c r="B15593">
        <v>293</v>
      </c>
      <c r="C15593" t="s">
        <v>25</v>
      </c>
      <c r="D15593" s="1">
        <v>42233</v>
      </c>
      <c r="F15593">
        <v>1</v>
      </c>
      <c r="G15593">
        <v>38611</v>
      </c>
      <c r="H15593" t="s">
        <v>422</v>
      </c>
      <c r="J15593" t="s">
        <v>14</v>
      </c>
      <c r="K15593">
        <v>65</v>
      </c>
      <c r="L15593" t="s">
        <v>15</v>
      </c>
    </row>
    <row r="15594" spans="1:12">
      <c r="A15594" t="e">
        <f ca="1">E00251513453021</f>
        <v>#NAME?</v>
      </c>
      <c r="B15594">
        <v>440</v>
      </c>
      <c r="C15594" t="s">
        <v>12</v>
      </c>
      <c r="D15594" s="1">
        <v>42579</v>
      </c>
      <c r="F15594">
        <v>1</v>
      </c>
      <c r="G15594">
        <v>5589</v>
      </c>
      <c r="H15594" t="s">
        <v>152</v>
      </c>
      <c r="J15594" t="s">
        <v>14</v>
      </c>
      <c r="K15594">
        <v>53</v>
      </c>
      <c r="L15594" t="s">
        <v>15</v>
      </c>
    </row>
    <row r="15595" spans="1:12">
      <c r="A15595" t="e">
        <f ca="1">E00251427224021</f>
        <v>#NAME?</v>
      </c>
      <c r="B15595">
        <v>10</v>
      </c>
      <c r="C15595" t="s">
        <v>18</v>
      </c>
      <c r="D15595" s="1">
        <v>42765</v>
      </c>
      <c r="F15595">
        <v>1</v>
      </c>
      <c r="G15595">
        <v>2720</v>
      </c>
      <c r="H15595" t="s">
        <v>65</v>
      </c>
      <c r="J15595" t="s">
        <v>14</v>
      </c>
      <c r="K15595">
        <v>55</v>
      </c>
      <c r="L15595" t="s">
        <v>15</v>
      </c>
    </row>
    <row r="15596" spans="1:12">
      <c r="A15596" t="e">
        <f ca="1">E00251429173021</f>
        <v>#NAME?</v>
      </c>
      <c r="B15596">
        <v>293</v>
      </c>
      <c r="C15596" t="s">
        <v>25</v>
      </c>
      <c r="D15596" s="1">
        <v>41313</v>
      </c>
      <c r="F15596">
        <v>1</v>
      </c>
      <c r="G15596">
        <v>4019</v>
      </c>
      <c r="H15596" t="s">
        <v>26</v>
      </c>
      <c r="J15596" t="s">
        <v>14</v>
      </c>
      <c r="K15596">
        <v>63</v>
      </c>
      <c r="L15596" t="s">
        <v>15</v>
      </c>
    </row>
    <row r="15597" spans="1:12">
      <c r="A15597" t="e">
        <f ca="1">E00251430391921</f>
        <v>#NAME?</v>
      </c>
      <c r="B15597">
        <v>469</v>
      </c>
      <c r="C15597" t="s">
        <v>30</v>
      </c>
      <c r="D15597" s="1">
        <v>42900</v>
      </c>
      <c r="F15597">
        <v>2</v>
      </c>
      <c r="G15597">
        <v>78906</v>
      </c>
      <c r="H15597" t="s">
        <v>31</v>
      </c>
      <c r="J15597" t="s">
        <v>14</v>
      </c>
      <c r="K15597">
        <v>62</v>
      </c>
      <c r="L15597" t="s">
        <v>22</v>
      </c>
    </row>
    <row r="15598" spans="1:12">
      <c r="A15598" t="e">
        <f ca="1">E00251430391921</f>
        <v>#NAME?</v>
      </c>
      <c r="B15598">
        <v>469</v>
      </c>
      <c r="C15598" t="s">
        <v>30</v>
      </c>
      <c r="D15598" s="1">
        <v>43038</v>
      </c>
      <c r="F15598">
        <v>1</v>
      </c>
      <c r="G15598">
        <v>53510</v>
      </c>
      <c r="H15598" t="s">
        <v>755</v>
      </c>
      <c r="J15598" t="s">
        <v>14</v>
      </c>
      <c r="K15598">
        <v>62</v>
      </c>
      <c r="L15598" t="s">
        <v>15</v>
      </c>
    </row>
    <row r="15599" spans="1:12">
      <c r="A15599" t="e">
        <f ca="1">E00251513363121</f>
        <v>#NAME?</v>
      </c>
      <c r="B15599">
        <v>445</v>
      </c>
      <c r="C15599" t="s">
        <v>23</v>
      </c>
      <c r="D15599" s="1">
        <v>41543</v>
      </c>
      <c r="F15599">
        <v>1</v>
      </c>
      <c r="G15599">
        <v>73300</v>
      </c>
      <c r="H15599" t="s">
        <v>86</v>
      </c>
      <c r="J15599" t="s">
        <v>14</v>
      </c>
      <c r="K15599">
        <v>63</v>
      </c>
      <c r="L15599" t="s">
        <v>15</v>
      </c>
    </row>
    <row r="15600" spans="1:12">
      <c r="A15600" t="e">
        <f ca="1">E00251430391921</f>
        <v>#NAME?</v>
      </c>
      <c r="B15600">
        <v>469</v>
      </c>
      <c r="C15600" t="s">
        <v>30</v>
      </c>
      <c r="D15600" s="1">
        <v>41312</v>
      </c>
      <c r="F15600">
        <v>2</v>
      </c>
      <c r="G15600">
        <v>3360</v>
      </c>
      <c r="H15600" t="s">
        <v>33</v>
      </c>
      <c r="J15600" t="s">
        <v>14</v>
      </c>
      <c r="K15600">
        <v>57</v>
      </c>
      <c r="L15600" t="s">
        <v>15</v>
      </c>
    </row>
    <row r="15601" spans="1:12">
      <c r="A15601" t="e">
        <f ca="1">E00251430391921</f>
        <v>#NAME?</v>
      </c>
      <c r="B15601">
        <v>469</v>
      </c>
      <c r="C15601" t="s">
        <v>30</v>
      </c>
      <c r="D15601" s="1">
        <v>42650</v>
      </c>
      <c r="F15601">
        <v>1</v>
      </c>
      <c r="G15601">
        <v>7906</v>
      </c>
      <c r="H15601" t="s">
        <v>173</v>
      </c>
      <c r="J15601" t="s">
        <v>14</v>
      </c>
      <c r="K15601">
        <v>61</v>
      </c>
      <c r="L15601" t="s">
        <v>22</v>
      </c>
    </row>
    <row r="15602" spans="1:12">
      <c r="A15602" t="e">
        <f ca="1">E00251528898821</f>
        <v>#NAME?</v>
      </c>
      <c r="B15602">
        <v>286</v>
      </c>
      <c r="C15602" t="s">
        <v>41</v>
      </c>
      <c r="D15602" s="1">
        <v>41571</v>
      </c>
      <c r="F15602">
        <v>1</v>
      </c>
      <c r="G15602">
        <v>7243</v>
      </c>
      <c r="H15602" t="s">
        <v>42</v>
      </c>
      <c r="J15602" t="s">
        <v>14</v>
      </c>
      <c r="K15602">
        <v>60</v>
      </c>
      <c r="L15602" t="s">
        <v>15</v>
      </c>
    </row>
    <row r="15603" spans="1:12">
      <c r="A15603" t="e">
        <f ca="1">E00251513453021</f>
        <v>#NAME?</v>
      </c>
      <c r="B15603">
        <v>440</v>
      </c>
      <c r="C15603" t="s">
        <v>12</v>
      </c>
      <c r="D15603" s="1">
        <v>42276</v>
      </c>
      <c r="F15603">
        <v>1</v>
      </c>
      <c r="G15603">
        <v>7014</v>
      </c>
      <c r="H15603" t="s">
        <v>1399</v>
      </c>
      <c r="J15603" t="s">
        <v>14</v>
      </c>
      <c r="K15603">
        <v>52</v>
      </c>
      <c r="L15603" t="s">
        <v>15</v>
      </c>
    </row>
    <row r="15604" spans="1:12">
      <c r="A15604" t="e">
        <f ca="1">E00251513453021</f>
        <v>#NAME?</v>
      </c>
      <c r="B15604">
        <v>440</v>
      </c>
      <c r="C15604" t="s">
        <v>12</v>
      </c>
      <c r="D15604" s="1">
        <v>42719</v>
      </c>
      <c r="F15604">
        <v>1</v>
      </c>
      <c r="G15604">
        <v>463</v>
      </c>
      <c r="H15604" t="s">
        <v>259</v>
      </c>
      <c r="J15604" t="s">
        <v>14</v>
      </c>
      <c r="K15604">
        <v>53</v>
      </c>
      <c r="L15604" t="s">
        <v>15</v>
      </c>
    </row>
    <row r="15605" spans="1:12">
      <c r="A15605" t="e">
        <f ca="1">E00251513453021</f>
        <v>#NAME?</v>
      </c>
      <c r="B15605">
        <v>448</v>
      </c>
      <c r="C15605" t="s">
        <v>112</v>
      </c>
      <c r="D15605" s="1">
        <v>42670</v>
      </c>
      <c r="F15605">
        <v>1</v>
      </c>
      <c r="G15605">
        <v>37311</v>
      </c>
      <c r="H15605" t="s">
        <v>745</v>
      </c>
      <c r="J15605" t="s">
        <v>14</v>
      </c>
      <c r="K15605">
        <v>53</v>
      </c>
      <c r="L15605" t="s">
        <v>15</v>
      </c>
    </row>
    <row r="15606" spans="1:12">
      <c r="A15606" t="e">
        <f ca="1">E00251619840821</f>
        <v>#NAME?</v>
      </c>
      <c r="B15606">
        <v>1273</v>
      </c>
      <c r="C15606" t="s">
        <v>28</v>
      </c>
      <c r="D15606" s="1">
        <v>42781</v>
      </c>
      <c r="F15606">
        <v>1</v>
      </c>
      <c r="G15606">
        <v>24200</v>
      </c>
      <c r="H15606" t="s">
        <v>762</v>
      </c>
      <c r="J15606" t="s">
        <v>14</v>
      </c>
      <c r="K15606">
        <v>41</v>
      </c>
      <c r="L15606" t="s">
        <v>15</v>
      </c>
    </row>
    <row r="15607" spans="1:12">
      <c r="A15607" t="e">
        <f ca="1">E00251513453021</f>
        <v>#NAME?</v>
      </c>
      <c r="B15607">
        <v>440</v>
      </c>
      <c r="C15607" t="s">
        <v>12</v>
      </c>
      <c r="D15607" s="1">
        <v>42047</v>
      </c>
      <c r="F15607">
        <v>1</v>
      </c>
      <c r="G15607">
        <v>4019</v>
      </c>
      <c r="H15607" t="s">
        <v>26</v>
      </c>
      <c r="J15607" t="s">
        <v>14</v>
      </c>
      <c r="K15607">
        <v>52</v>
      </c>
      <c r="L15607" t="s">
        <v>15</v>
      </c>
    </row>
    <row r="15608" spans="1:12">
      <c r="A15608" t="e">
        <f ca="1">E00251528868821</f>
        <v>#NAME?</v>
      </c>
      <c r="B15608">
        <v>4055</v>
      </c>
      <c r="C15608" t="s">
        <v>51</v>
      </c>
      <c r="D15608" s="1">
        <v>41974</v>
      </c>
      <c r="F15608">
        <v>1</v>
      </c>
      <c r="G15608">
        <v>7243</v>
      </c>
      <c r="H15608" t="s">
        <v>42</v>
      </c>
      <c r="J15608" t="s">
        <v>14</v>
      </c>
      <c r="K15608">
        <v>44</v>
      </c>
      <c r="L15608" t="s">
        <v>15</v>
      </c>
    </row>
    <row r="15609" spans="1:12">
      <c r="A15609" t="e">
        <f ca="1">E00251427224021</f>
        <v>#NAME?</v>
      </c>
      <c r="B15609">
        <v>4991</v>
      </c>
      <c r="C15609" t="s">
        <v>838</v>
      </c>
      <c r="D15609" s="1">
        <v>42614</v>
      </c>
      <c r="F15609">
        <v>1</v>
      </c>
      <c r="G15609">
        <v>9198</v>
      </c>
      <c r="H15609" t="s">
        <v>229</v>
      </c>
      <c r="I15609" t="s">
        <v>148</v>
      </c>
      <c r="J15609" t="s">
        <v>57</v>
      </c>
      <c r="K15609">
        <v>54</v>
      </c>
      <c r="L15609" t="s">
        <v>15</v>
      </c>
    </row>
    <row r="15610" spans="1:12">
      <c r="A15610" t="e">
        <f ca="1">E00251429207021</f>
        <v>#NAME?</v>
      </c>
      <c r="B15610">
        <v>291</v>
      </c>
      <c r="C15610" t="s">
        <v>160</v>
      </c>
      <c r="D15610" s="1">
        <v>42699</v>
      </c>
      <c r="F15610">
        <v>1</v>
      </c>
      <c r="G15610">
        <v>7242</v>
      </c>
      <c r="H15610" t="s">
        <v>93</v>
      </c>
      <c r="J15610" t="s">
        <v>14</v>
      </c>
      <c r="K15610">
        <v>48</v>
      </c>
      <c r="L15610" t="s">
        <v>15</v>
      </c>
    </row>
    <row r="15611" spans="1:12">
      <c r="A15611" t="e">
        <f ca="1">E00251427224021</f>
        <v>#NAME?</v>
      </c>
      <c r="B15611">
        <v>10</v>
      </c>
      <c r="C15611" t="s">
        <v>18</v>
      </c>
      <c r="D15611" s="1">
        <v>41848</v>
      </c>
      <c r="F15611">
        <v>2</v>
      </c>
      <c r="G15611">
        <v>2448</v>
      </c>
      <c r="H15611" t="s">
        <v>19</v>
      </c>
      <c r="J15611" t="s">
        <v>14</v>
      </c>
      <c r="K15611">
        <v>52</v>
      </c>
      <c r="L15611" t="s">
        <v>15</v>
      </c>
    </row>
    <row r="15612" spans="1:12">
      <c r="A15612" t="e">
        <f ca="1">E00251537873421</f>
        <v>#NAME?</v>
      </c>
      <c r="B15612">
        <v>294</v>
      </c>
      <c r="C15612" t="s">
        <v>61</v>
      </c>
      <c r="D15612" s="1">
        <v>41796</v>
      </c>
      <c r="F15612">
        <v>1</v>
      </c>
      <c r="G15612">
        <v>7820</v>
      </c>
      <c r="H15612" t="s">
        <v>233</v>
      </c>
      <c r="J15612" t="s">
        <v>14</v>
      </c>
      <c r="K15612">
        <v>50</v>
      </c>
      <c r="L15612" t="s">
        <v>22</v>
      </c>
    </row>
    <row r="15613" spans="1:12">
      <c r="A15613" t="e">
        <f ca="1">E00251537873421</f>
        <v>#NAME?</v>
      </c>
      <c r="B15613">
        <v>294</v>
      </c>
      <c r="C15613" t="s">
        <v>61</v>
      </c>
      <c r="D15613" s="1">
        <v>42733</v>
      </c>
      <c r="F15613">
        <v>1</v>
      </c>
      <c r="G15613">
        <v>7962</v>
      </c>
      <c r="H15613" t="s">
        <v>111</v>
      </c>
      <c r="J15613" t="s">
        <v>14</v>
      </c>
      <c r="K15613">
        <v>53</v>
      </c>
      <c r="L15613" t="s">
        <v>22</v>
      </c>
    </row>
    <row r="15614" spans="1:12">
      <c r="A15614" t="e">
        <f ca="1">E00251537873421</f>
        <v>#NAME?</v>
      </c>
      <c r="B15614">
        <v>294</v>
      </c>
      <c r="C15614" t="s">
        <v>61</v>
      </c>
      <c r="D15614" s="1">
        <v>42733</v>
      </c>
      <c r="F15614">
        <v>2</v>
      </c>
      <c r="G15614">
        <v>7068</v>
      </c>
      <c r="H15614" t="s">
        <v>979</v>
      </c>
      <c r="J15614" t="s">
        <v>14</v>
      </c>
      <c r="K15614">
        <v>53</v>
      </c>
      <c r="L15614" t="s">
        <v>15</v>
      </c>
    </row>
    <row r="15615" spans="1:12">
      <c r="A15615" t="e">
        <f t="shared" ref="A15615:A15620" ca="1" si="142">E00251429173021</f>
        <v>#NAME?</v>
      </c>
      <c r="B15615">
        <v>293</v>
      </c>
      <c r="C15615" t="s">
        <v>25</v>
      </c>
      <c r="D15615" s="1">
        <v>41773</v>
      </c>
      <c r="F15615">
        <v>1</v>
      </c>
      <c r="G15615">
        <v>4019</v>
      </c>
      <c r="H15615" t="s">
        <v>26</v>
      </c>
      <c r="J15615" t="s">
        <v>14</v>
      </c>
      <c r="K15615">
        <v>64</v>
      </c>
      <c r="L15615" t="s">
        <v>15</v>
      </c>
    </row>
    <row r="15616" spans="1:12">
      <c r="A15616" t="e">
        <f t="shared" ca="1" si="142"/>
        <v>#NAME?</v>
      </c>
      <c r="B15616">
        <v>293</v>
      </c>
      <c r="C15616" t="s">
        <v>25</v>
      </c>
      <c r="D15616" s="1">
        <v>41851</v>
      </c>
      <c r="F15616">
        <v>2</v>
      </c>
      <c r="G15616">
        <v>4019</v>
      </c>
      <c r="H15616" t="s">
        <v>26</v>
      </c>
      <c r="J15616" t="s">
        <v>14</v>
      </c>
      <c r="K15616">
        <v>64</v>
      </c>
      <c r="L15616" t="s">
        <v>15</v>
      </c>
    </row>
    <row r="15617" spans="1:12">
      <c r="A15617" t="e">
        <f t="shared" ca="1" si="142"/>
        <v>#NAME?</v>
      </c>
      <c r="B15617">
        <v>293</v>
      </c>
      <c r="C15617" t="s">
        <v>25</v>
      </c>
      <c r="D15617" s="1">
        <v>41974</v>
      </c>
      <c r="F15617">
        <v>1</v>
      </c>
      <c r="G15617">
        <v>2720</v>
      </c>
      <c r="H15617" t="s">
        <v>65</v>
      </c>
      <c r="J15617" t="s">
        <v>14</v>
      </c>
      <c r="K15617">
        <v>64</v>
      </c>
      <c r="L15617" t="s">
        <v>15</v>
      </c>
    </row>
    <row r="15618" spans="1:12">
      <c r="A15618" t="e">
        <f t="shared" ca="1" si="142"/>
        <v>#NAME?</v>
      </c>
      <c r="B15618">
        <v>293</v>
      </c>
      <c r="C15618" t="s">
        <v>25</v>
      </c>
      <c r="D15618" s="1">
        <v>41053</v>
      </c>
      <c r="F15618">
        <v>1</v>
      </c>
      <c r="G15618">
        <v>4019</v>
      </c>
      <c r="H15618" t="s">
        <v>26</v>
      </c>
      <c r="J15618" t="s">
        <v>14</v>
      </c>
      <c r="K15618">
        <v>62</v>
      </c>
      <c r="L15618" t="s">
        <v>15</v>
      </c>
    </row>
    <row r="15619" spans="1:12">
      <c r="A15619" t="e">
        <f t="shared" ca="1" si="142"/>
        <v>#NAME?</v>
      </c>
      <c r="B15619">
        <v>293</v>
      </c>
      <c r="C15619" t="s">
        <v>25</v>
      </c>
      <c r="D15619" s="1">
        <v>41064</v>
      </c>
      <c r="F15619">
        <v>1</v>
      </c>
      <c r="G15619">
        <v>71534</v>
      </c>
      <c r="H15619" t="s">
        <v>910</v>
      </c>
      <c r="J15619" t="s">
        <v>14</v>
      </c>
      <c r="K15619">
        <v>62</v>
      </c>
      <c r="L15619" t="s">
        <v>15</v>
      </c>
    </row>
    <row r="15620" spans="1:12">
      <c r="A15620" t="e">
        <f t="shared" ca="1" si="142"/>
        <v>#NAME?</v>
      </c>
      <c r="B15620">
        <v>293</v>
      </c>
      <c r="C15620" t="s">
        <v>25</v>
      </c>
      <c r="D15620" s="1">
        <v>42353</v>
      </c>
      <c r="F15620">
        <v>1</v>
      </c>
      <c r="G15620">
        <v>4019</v>
      </c>
      <c r="H15620" t="s">
        <v>26</v>
      </c>
      <c r="J15620" t="s">
        <v>14</v>
      </c>
      <c r="K15620">
        <v>65</v>
      </c>
      <c r="L15620" t="s">
        <v>15</v>
      </c>
    </row>
    <row r="15621" spans="1:12">
      <c r="A15621" t="e">
        <f ca="1">E00251528898821</f>
        <v>#NAME?</v>
      </c>
      <c r="B15621">
        <v>286</v>
      </c>
      <c r="C15621" t="s">
        <v>41</v>
      </c>
      <c r="D15621" s="1">
        <v>41715</v>
      </c>
      <c r="F15621">
        <v>1</v>
      </c>
      <c r="G15621">
        <v>7243</v>
      </c>
      <c r="H15621" t="s">
        <v>42</v>
      </c>
      <c r="J15621" t="s">
        <v>14</v>
      </c>
      <c r="K15621">
        <v>60</v>
      </c>
      <c r="L15621" t="s">
        <v>15</v>
      </c>
    </row>
    <row r="15622" spans="1:12">
      <c r="A15622" t="e">
        <f ca="1">E00251429207021</f>
        <v>#NAME?</v>
      </c>
      <c r="B15622">
        <v>272</v>
      </c>
      <c r="C15622" t="s">
        <v>174</v>
      </c>
      <c r="D15622" s="1">
        <v>41806</v>
      </c>
      <c r="F15622">
        <v>1</v>
      </c>
      <c r="G15622">
        <v>7242</v>
      </c>
      <c r="H15622" t="s">
        <v>93</v>
      </c>
      <c r="I15622" t="s">
        <v>56</v>
      </c>
      <c r="J15622" t="s">
        <v>57</v>
      </c>
      <c r="K15622">
        <v>46</v>
      </c>
      <c r="L15622" t="s">
        <v>15</v>
      </c>
    </row>
    <row r="15623" spans="1:12">
      <c r="A15623" t="e">
        <f ca="1">E00251439569621</f>
        <v>#NAME?</v>
      </c>
      <c r="B15623">
        <v>701</v>
      </c>
      <c r="C15623" t="s">
        <v>72</v>
      </c>
      <c r="D15623" s="1">
        <v>42985</v>
      </c>
      <c r="F15623">
        <v>2</v>
      </c>
      <c r="G15623">
        <v>2724</v>
      </c>
      <c r="H15623" t="s">
        <v>73</v>
      </c>
      <c r="J15623" t="s">
        <v>14</v>
      </c>
      <c r="K15623">
        <v>66</v>
      </c>
      <c r="L15623" t="s">
        <v>15</v>
      </c>
    </row>
    <row r="15624" spans="1:12">
      <c r="A15624" t="e">
        <f ca="1">E00251710596121</f>
        <v>#NAME?</v>
      </c>
      <c r="B15624">
        <v>110</v>
      </c>
      <c r="C15624" t="s">
        <v>980</v>
      </c>
      <c r="D15624" s="1">
        <v>42032</v>
      </c>
      <c r="F15624">
        <v>1</v>
      </c>
      <c r="G15624">
        <v>7822</v>
      </c>
      <c r="H15624" t="s">
        <v>495</v>
      </c>
      <c r="J15624" t="s">
        <v>14</v>
      </c>
      <c r="K15624">
        <v>49</v>
      </c>
      <c r="L15624" t="s">
        <v>22</v>
      </c>
    </row>
    <row r="15625" spans="1:12">
      <c r="A15625" t="e">
        <f ca="1">E00251615269521</f>
        <v>#NAME?</v>
      </c>
      <c r="B15625">
        <v>94</v>
      </c>
      <c r="C15625" t="s">
        <v>74</v>
      </c>
      <c r="D15625" s="1">
        <v>43005</v>
      </c>
      <c r="F15625">
        <v>4</v>
      </c>
      <c r="G15625">
        <v>4940</v>
      </c>
      <c r="H15625" t="s">
        <v>708</v>
      </c>
      <c r="J15625" t="s">
        <v>14</v>
      </c>
      <c r="K15625">
        <v>58</v>
      </c>
      <c r="L15625" t="s">
        <v>15</v>
      </c>
    </row>
    <row r="15626" spans="1:12">
      <c r="A15626" t="e">
        <f ca="1">E00251615269521</f>
        <v>#NAME?</v>
      </c>
      <c r="B15626">
        <v>94</v>
      </c>
      <c r="C15626" t="s">
        <v>74</v>
      </c>
      <c r="D15626" s="1">
        <v>43056</v>
      </c>
      <c r="F15626">
        <v>3</v>
      </c>
      <c r="G15626">
        <v>2720</v>
      </c>
      <c r="H15626" t="s">
        <v>65</v>
      </c>
      <c r="J15626" t="s">
        <v>14</v>
      </c>
      <c r="K15626">
        <v>58</v>
      </c>
      <c r="L15626" t="s">
        <v>15</v>
      </c>
    </row>
    <row r="15627" spans="1:12">
      <c r="A15627" t="e">
        <f ca="1">E00251528868821</f>
        <v>#NAME?</v>
      </c>
      <c r="B15627">
        <v>4055</v>
      </c>
      <c r="C15627" t="s">
        <v>51</v>
      </c>
      <c r="D15627" s="1">
        <v>40982</v>
      </c>
      <c r="F15627">
        <v>2</v>
      </c>
      <c r="G15627">
        <v>7295</v>
      </c>
      <c r="H15627" t="s">
        <v>76</v>
      </c>
      <c r="J15627" t="s">
        <v>14</v>
      </c>
      <c r="K15627">
        <v>41</v>
      </c>
      <c r="L15627" t="s">
        <v>15</v>
      </c>
    </row>
    <row r="15628" spans="1:12">
      <c r="A15628" t="e">
        <f ca="1">E00251528868821</f>
        <v>#NAME?</v>
      </c>
      <c r="B15628">
        <v>4055</v>
      </c>
      <c r="C15628" t="s">
        <v>51</v>
      </c>
      <c r="D15628" s="1">
        <v>41971</v>
      </c>
      <c r="F15628">
        <v>1</v>
      </c>
      <c r="G15628">
        <v>7243</v>
      </c>
      <c r="H15628" t="s">
        <v>42</v>
      </c>
      <c r="J15628" t="s">
        <v>14</v>
      </c>
      <c r="K15628">
        <v>44</v>
      </c>
      <c r="L15628" t="s">
        <v>15</v>
      </c>
    </row>
    <row r="15629" spans="1:12">
      <c r="A15629" t="e">
        <f ca="1">E00251710596121</f>
        <v>#NAME?</v>
      </c>
      <c r="B15629">
        <v>110</v>
      </c>
      <c r="C15629" t="s">
        <v>980</v>
      </c>
      <c r="D15629" s="1">
        <v>42045</v>
      </c>
      <c r="F15629">
        <v>1</v>
      </c>
      <c r="G15629">
        <v>7822</v>
      </c>
      <c r="H15629" t="s">
        <v>495</v>
      </c>
      <c r="J15629" t="s">
        <v>14</v>
      </c>
      <c r="K15629">
        <v>49</v>
      </c>
      <c r="L15629" t="s">
        <v>22</v>
      </c>
    </row>
    <row r="15630" spans="1:12">
      <c r="A15630" t="e">
        <f ca="1">E00251615269521</f>
        <v>#NAME?</v>
      </c>
      <c r="B15630">
        <v>86</v>
      </c>
      <c r="C15630" t="s">
        <v>77</v>
      </c>
      <c r="D15630" s="1">
        <v>41640</v>
      </c>
      <c r="E15630">
        <v>1</v>
      </c>
      <c r="F15630">
        <v>4</v>
      </c>
      <c r="G15630">
        <v>73300</v>
      </c>
      <c r="H15630" t="s">
        <v>86</v>
      </c>
      <c r="J15630" t="s">
        <v>34</v>
      </c>
      <c r="K15630">
        <v>54</v>
      </c>
      <c r="L15630" t="s">
        <v>15</v>
      </c>
    </row>
    <row r="15631" spans="1:12">
      <c r="A15631" t="e">
        <f ca="1">E00251615269521</f>
        <v>#NAME?</v>
      </c>
      <c r="B15631">
        <v>94</v>
      </c>
      <c r="C15631" t="s">
        <v>74</v>
      </c>
      <c r="D15631" s="1">
        <v>42263</v>
      </c>
      <c r="F15631">
        <v>4</v>
      </c>
      <c r="G15631">
        <v>7243</v>
      </c>
      <c r="H15631" t="s">
        <v>42</v>
      </c>
      <c r="J15631" t="s">
        <v>14</v>
      </c>
      <c r="K15631">
        <v>56</v>
      </c>
      <c r="L15631" t="s">
        <v>15</v>
      </c>
    </row>
    <row r="15632" spans="1:12">
      <c r="A15632" t="e">
        <f ca="1">E00251439569621</f>
        <v>#NAME?</v>
      </c>
      <c r="B15632">
        <v>701</v>
      </c>
      <c r="C15632" t="s">
        <v>72</v>
      </c>
      <c r="D15632" s="1">
        <v>40995</v>
      </c>
      <c r="F15632">
        <v>4</v>
      </c>
      <c r="G15632">
        <v>2724</v>
      </c>
      <c r="H15632" t="s">
        <v>73</v>
      </c>
      <c r="J15632" t="s">
        <v>14</v>
      </c>
      <c r="K15632">
        <v>61</v>
      </c>
      <c r="L15632" t="s">
        <v>15</v>
      </c>
    </row>
    <row r="15633" spans="1:12">
      <c r="A15633" t="e">
        <f ca="1">E00251439519721</f>
        <v>#NAME?</v>
      </c>
      <c r="B15633">
        <v>1786</v>
      </c>
      <c r="C15633" t="s">
        <v>37</v>
      </c>
      <c r="D15633" s="1">
        <v>41848</v>
      </c>
      <c r="F15633">
        <v>1</v>
      </c>
      <c r="G15633">
        <v>4549</v>
      </c>
      <c r="H15633" t="s">
        <v>69</v>
      </c>
      <c r="J15633" t="s">
        <v>14</v>
      </c>
      <c r="K15633">
        <v>59</v>
      </c>
      <c r="L15633" t="s">
        <v>15</v>
      </c>
    </row>
    <row r="15634" spans="1:12">
      <c r="A15634" t="e">
        <f t="shared" ref="A15634:A15645" ca="1" si="143">E00251439569621</f>
        <v>#NAME?</v>
      </c>
      <c r="B15634">
        <v>701</v>
      </c>
      <c r="C15634" t="s">
        <v>72</v>
      </c>
      <c r="D15634" s="1">
        <v>41219</v>
      </c>
      <c r="F15634">
        <v>4</v>
      </c>
      <c r="G15634">
        <v>27802</v>
      </c>
      <c r="H15634" t="s">
        <v>83</v>
      </c>
      <c r="J15634" t="s">
        <v>14</v>
      </c>
      <c r="K15634">
        <v>61</v>
      </c>
      <c r="L15634" t="s">
        <v>15</v>
      </c>
    </row>
    <row r="15635" spans="1:12">
      <c r="A15635" t="e">
        <f t="shared" ca="1" si="143"/>
        <v>#NAME?</v>
      </c>
      <c r="B15635">
        <v>701</v>
      </c>
      <c r="C15635" t="s">
        <v>72</v>
      </c>
      <c r="D15635" s="1">
        <v>41736</v>
      </c>
      <c r="F15635">
        <v>3</v>
      </c>
      <c r="G15635">
        <v>73300</v>
      </c>
      <c r="H15635" t="s">
        <v>86</v>
      </c>
      <c r="J15635" t="s">
        <v>14</v>
      </c>
      <c r="K15635">
        <v>63</v>
      </c>
      <c r="L15635" t="s">
        <v>15</v>
      </c>
    </row>
    <row r="15636" spans="1:12">
      <c r="A15636" t="e">
        <f t="shared" ca="1" si="143"/>
        <v>#NAME?</v>
      </c>
      <c r="B15636">
        <v>701</v>
      </c>
      <c r="C15636" t="s">
        <v>72</v>
      </c>
      <c r="D15636" s="1">
        <v>41019</v>
      </c>
      <c r="F15636">
        <v>1</v>
      </c>
      <c r="G15636">
        <v>81380</v>
      </c>
      <c r="H15636" t="s">
        <v>326</v>
      </c>
      <c r="J15636" t="s">
        <v>14</v>
      </c>
      <c r="K15636">
        <v>61</v>
      </c>
      <c r="L15636" t="s">
        <v>15</v>
      </c>
    </row>
    <row r="15637" spans="1:12">
      <c r="A15637" t="e">
        <f t="shared" ca="1" si="143"/>
        <v>#NAME?</v>
      </c>
      <c r="B15637">
        <v>701</v>
      </c>
      <c r="C15637" t="s">
        <v>72</v>
      </c>
      <c r="D15637" s="1">
        <v>41110</v>
      </c>
      <c r="F15637">
        <v>1</v>
      </c>
      <c r="G15637">
        <v>81380</v>
      </c>
      <c r="H15637" t="s">
        <v>326</v>
      </c>
      <c r="J15637" t="s">
        <v>14</v>
      </c>
      <c r="K15637">
        <v>61</v>
      </c>
      <c r="L15637" t="s">
        <v>15</v>
      </c>
    </row>
    <row r="15638" spans="1:12">
      <c r="A15638" t="e">
        <f t="shared" ca="1" si="143"/>
        <v>#NAME?</v>
      </c>
      <c r="B15638">
        <v>701</v>
      </c>
      <c r="C15638" t="s">
        <v>72</v>
      </c>
      <c r="D15638" s="1">
        <v>41313</v>
      </c>
      <c r="F15638">
        <v>1</v>
      </c>
      <c r="G15638">
        <v>7243</v>
      </c>
      <c r="H15638" t="s">
        <v>42</v>
      </c>
      <c r="J15638" t="s">
        <v>14</v>
      </c>
      <c r="K15638">
        <v>61</v>
      </c>
      <c r="L15638" t="s">
        <v>15</v>
      </c>
    </row>
    <row r="15639" spans="1:12">
      <c r="A15639" t="e">
        <f t="shared" ca="1" si="143"/>
        <v>#NAME?</v>
      </c>
      <c r="B15639">
        <v>701</v>
      </c>
      <c r="C15639" t="s">
        <v>72</v>
      </c>
      <c r="D15639" s="1">
        <v>41191</v>
      </c>
      <c r="F15639">
        <v>2</v>
      </c>
      <c r="G15639">
        <v>27802</v>
      </c>
      <c r="H15639" t="s">
        <v>83</v>
      </c>
      <c r="J15639" t="s">
        <v>14</v>
      </c>
      <c r="K15639">
        <v>61</v>
      </c>
      <c r="L15639" t="s">
        <v>15</v>
      </c>
    </row>
    <row r="15640" spans="1:12">
      <c r="A15640" t="e">
        <f t="shared" ca="1" si="143"/>
        <v>#NAME?</v>
      </c>
      <c r="B15640">
        <v>701</v>
      </c>
      <c r="C15640" t="s">
        <v>72</v>
      </c>
      <c r="D15640" s="1">
        <v>41341</v>
      </c>
      <c r="F15640">
        <v>2</v>
      </c>
      <c r="G15640">
        <v>7243</v>
      </c>
      <c r="H15640" t="s">
        <v>42</v>
      </c>
      <c r="J15640" t="s">
        <v>14</v>
      </c>
      <c r="K15640">
        <v>62</v>
      </c>
      <c r="L15640" t="s">
        <v>15</v>
      </c>
    </row>
    <row r="15641" spans="1:12">
      <c r="A15641" t="e">
        <f t="shared" ca="1" si="143"/>
        <v>#NAME?</v>
      </c>
      <c r="B15641">
        <v>701</v>
      </c>
      <c r="C15641" t="s">
        <v>72</v>
      </c>
      <c r="D15641" s="1">
        <v>41407</v>
      </c>
      <c r="F15641">
        <v>2</v>
      </c>
      <c r="G15641">
        <v>7243</v>
      </c>
      <c r="H15641" t="s">
        <v>42</v>
      </c>
      <c r="J15641" t="s">
        <v>14</v>
      </c>
      <c r="K15641">
        <v>62</v>
      </c>
      <c r="L15641" t="s">
        <v>15</v>
      </c>
    </row>
    <row r="15642" spans="1:12">
      <c r="A15642" t="e">
        <f t="shared" ca="1" si="143"/>
        <v>#NAME?</v>
      </c>
      <c r="B15642">
        <v>701</v>
      </c>
      <c r="C15642" t="s">
        <v>72</v>
      </c>
      <c r="D15642" s="1">
        <v>42503</v>
      </c>
      <c r="F15642">
        <v>2</v>
      </c>
      <c r="G15642">
        <v>2724</v>
      </c>
      <c r="H15642" t="s">
        <v>73</v>
      </c>
      <c r="J15642" t="s">
        <v>14</v>
      </c>
      <c r="K15642">
        <v>65</v>
      </c>
      <c r="L15642" t="s">
        <v>15</v>
      </c>
    </row>
    <row r="15643" spans="1:12">
      <c r="A15643" t="e">
        <f t="shared" ca="1" si="143"/>
        <v>#NAME?</v>
      </c>
      <c r="B15643">
        <v>729</v>
      </c>
      <c r="C15643" t="s">
        <v>68</v>
      </c>
      <c r="D15643" s="1">
        <v>41293</v>
      </c>
      <c r="E15643">
        <v>0</v>
      </c>
      <c r="F15643">
        <v>1</v>
      </c>
      <c r="G15643">
        <v>7173</v>
      </c>
      <c r="H15643" t="s">
        <v>526</v>
      </c>
      <c r="J15643" t="s">
        <v>34</v>
      </c>
      <c r="K15643">
        <v>61</v>
      </c>
      <c r="L15643" t="s">
        <v>15</v>
      </c>
    </row>
    <row r="15644" spans="1:12">
      <c r="A15644" t="e">
        <f t="shared" ca="1" si="143"/>
        <v>#NAME?</v>
      </c>
      <c r="B15644">
        <v>701</v>
      </c>
      <c r="C15644" t="s">
        <v>72</v>
      </c>
      <c r="D15644" s="1">
        <v>41736</v>
      </c>
      <c r="F15644">
        <v>1</v>
      </c>
      <c r="G15644">
        <v>2119</v>
      </c>
      <c r="H15644" t="s">
        <v>82</v>
      </c>
      <c r="J15644" t="s">
        <v>14</v>
      </c>
      <c r="K15644">
        <v>63</v>
      </c>
      <c r="L15644" t="s">
        <v>15</v>
      </c>
    </row>
    <row r="15645" spans="1:12">
      <c r="A15645" t="e">
        <f t="shared" ca="1" si="143"/>
        <v>#NAME?</v>
      </c>
      <c r="B15645">
        <v>701</v>
      </c>
      <c r="C15645" t="s">
        <v>72</v>
      </c>
      <c r="D15645" s="1">
        <v>42335</v>
      </c>
      <c r="F15645">
        <v>4</v>
      </c>
      <c r="G15645">
        <v>27802</v>
      </c>
      <c r="H15645" t="s">
        <v>83</v>
      </c>
      <c r="J15645" t="s">
        <v>14</v>
      </c>
      <c r="K15645">
        <v>64</v>
      </c>
      <c r="L15645" t="s">
        <v>15</v>
      </c>
    </row>
    <row r="15646" spans="1:12">
      <c r="A15646" t="e">
        <f ca="1">E00251532878921</f>
        <v>#NAME?</v>
      </c>
      <c r="B15646">
        <v>391</v>
      </c>
      <c r="C15646" t="s">
        <v>1400</v>
      </c>
      <c r="D15646" s="1">
        <v>42951</v>
      </c>
      <c r="F15646">
        <v>1</v>
      </c>
      <c r="G15646">
        <v>9221</v>
      </c>
      <c r="H15646" t="s">
        <v>269</v>
      </c>
      <c r="J15646" t="s">
        <v>14</v>
      </c>
      <c r="K15646">
        <v>66</v>
      </c>
      <c r="L15646" t="s">
        <v>15</v>
      </c>
    </row>
    <row r="15647" spans="1:12">
      <c r="A15647" t="e">
        <f t="shared" ref="A15647:A15654" ca="1" si="144">E00251439569621</f>
        <v>#NAME?</v>
      </c>
      <c r="B15647">
        <v>701</v>
      </c>
      <c r="C15647" t="s">
        <v>72</v>
      </c>
      <c r="D15647" s="1">
        <v>43049</v>
      </c>
      <c r="F15647">
        <v>3</v>
      </c>
      <c r="G15647">
        <v>2119</v>
      </c>
      <c r="H15647" t="s">
        <v>82</v>
      </c>
      <c r="J15647" t="s">
        <v>14</v>
      </c>
      <c r="K15647">
        <v>66</v>
      </c>
      <c r="L15647" t="s">
        <v>15</v>
      </c>
    </row>
    <row r="15648" spans="1:12">
      <c r="A15648" t="e">
        <f t="shared" ca="1" si="144"/>
        <v>#NAME?</v>
      </c>
      <c r="B15648">
        <v>701</v>
      </c>
      <c r="C15648" t="s">
        <v>72</v>
      </c>
      <c r="D15648" s="1">
        <v>41019</v>
      </c>
      <c r="F15648">
        <v>2</v>
      </c>
      <c r="G15648">
        <v>7243</v>
      </c>
      <c r="H15648" t="s">
        <v>42</v>
      </c>
      <c r="J15648" t="s">
        <v>14</v>
      </c>
      <c r="K15648">
        <v>61</v>
      </c>
      <c r="L15648" t="s">
        <v>15</v>
      </c>
    </row>
    <row r="15649" spans="1:12">
      <c r="A15649" t="e">
        <f t="shared" ca="1" si="144"/>
        <v>#NAME?</v>
      </c>
      <c r="B15649">
        <v>701</v>
      </c>
      <c r="C15649" t="s">
        <v>72</v>
      </c>
      <c r="D15649" s="1">
        <v>41191</v>
      </c>
      <c r="F15649">
        <v>3</v>
      </c>
      <c r="G15649">
        <v>73300</v>
      </c>
      <c r="H15649" t="s">
        <v>86</v>
      </c>
      <c r="J15649" t="s">
        <v>14</v>
      </c>
      <c r="K15649">
        <v>61</v>
      </c>
      <c r="L15649" t="s">
        <v>15</v>
      </c>
    </row>
    <row r="15650" spans="1:12">
      <c r="A15650" t="e">
        <f t="shared" ca="1" si="144"/>
        <v>#NAME?</v>
      </c>
      <c r="B15650">
        <v>701</v>
      </c>
      <c r="C15650" t="s">
        <v>72</v>
      </c>
      <c r="D15650" s="1">
        <v>43088</v>
      </c>
      <c r="F15650">
        <v>1</v>
      </c>
      <c r="G15650">
        <v>4019</v>
      </c>
      <c r="H15650" t="s">
        <v>26</v>
      </c>
      <c r="J15650" t="s">
        <v>14</v>
      </c>
      <c r="K15650">
        <v>66</v>
      </c>
      <c r="L15650" t="s">
        <v>15</v>
      </c>
    </row>
    <row r="15651" spans="1:12">
      <c r="A15651" t="e">
        <f t="shared" ca="1" si="144"/>
        <v>#NAME?</v>
      </c>
      <c r="B15651">
        <v>701</v>
      </c>
      <c r="C15651" t="s">
        <v>72</v>
      </c>
      <c r="D15651" s="1">
        <v>41736</v>
      </c>
      <c r="F15651">
        <v>5</v>
      </c>
      <c r="G15651">
        <v>2724</v>
      </c>
      <c r="H15651" t="s">
        <v>73</v>
      </c>
      <c r="J15651" t="s">
        <v>14</v>
      </c>
      <c r="K15651">
        <v>63</v>
      </c>
      <c r="L15651" t="s">
        <v>15</v>
      </c>
    </row>
    <row r="15652" spans="1:12">
      <c r="A15652" t="e">
        <f t="shared" ca="1" si="144"/>
        <v>#NAME?</v>
      </c>
      <c r="B15652">
        <v>701</v>
      </c>
      <c r="C15652" t="s">
        <v>72</v>
      </c>
      <c r="D15652" s="1">
        <v>42335</v>
      </c>
      <c r="F15652">
        <v>1</v>
      </c>
      <c r="G15652">
        <v>2724</v>
      </c>
      <c r="H15652" t="s">
        <v>73</v>
      </c>
      <c r="J15652" t="s">
        <v>14</v>
      </c>
      <c r="K15652">
        <v>64</v>
      </c>
      <c r="L15652" t="s">
        <v>15</v>
      </c>
    </row>
    <row r="15653" spans="1:12">
      <c r="A15653" t="e">
        <f t="shared" ca="1" si="144"/>
        <v>#NAME?</v>
      </c>
      <c r="B15653">
        <v>701</v>
      </c>
      <c r="C15653" t="s">
        <v>72</v>
      </c>
      <c r="D15653" s="1">
        <v>42885</v>
      </c>
      <c r="F15653">
        <v>6</v>
      </c>
      <c r="G15653">
        <v>7243</v>
      </c>
      <c r="H15653" t="s">
        <v>42</v>
      </c>
      <c r="J15653" t="s">
        <v>14</v>
      </c>
      <c r="K15653">
        <v>66</v>
      </c>
      <c r="L15653" t="s">
        <v>15</v>
      </c>
    </row>
    <row r="15654" spans="1:12">
      <c r="A15654" t="e">
        <f t="shared" ca="1" si="144"/>
        <v>#NAME?</v>
      </c>
      <c r="B15654">
        <v>701</v>
      </c>
      <c r="C15654" t="s">
        <v>72</v>
      </c>
      <c r="D15654" s="1">
        <v>43000</v>
      </c>
      <c r="F15654">
        <v>4</v>
      </c>
      <c r="G15654">
        <v>73300</v>
      </c>
      <c r="H15654" t="s">
        <v>86</v>
      </c>
      <c r="J15654" t="s">
        <v>14</v>
      </c>
      <c r="K15654">
        <v>66</v>
      </c>
      <c r="L15654" t="s">
        <v>15</v>
      </c>
    </row>
    <row r="15655" spans="1:12">
      <c r="A15655" t="e">
        <f ca="1">E00251532878921</f>
        <v>#NAME?</v>
      </c>
      <c r="B15655">
        <v>723</v>
      </c>
      <c r="C15655" t="s">
        <v>719</v>
      </c>
      <c r="D15655" s="1">
        <v>42329</v>
      </c>
      <c r="F15655">
        <v>1</v>
      </c>
      <c r="G15655">
        <v>9219</v>
      </c>
      <c r="H15655" t="s">
        <v>1234</v>
      </c>
      <c r="I15655" t="s">
        <v>56</v>
      </c>
      <c r="J15655" t="s">
        <v>57</v>
      </c>
      <c r="K15655">
        <v>64</v>
      </c>
      <c r="L15655" t="s">
        <v>15</v>
      </c>
    </row>
    <row r="15656" spans="1:12">
      <c r="A15656" t="e">
        <f ca="1">E00251439569621</f>
        <v>#NAME?</v>
      </c>
      <c r="B15656">
        <v>701</v>
      </c>
      <c r="C15656" t="s">
        <v>72</v>
      </c>
      <c r="D15656" s="1">
        <v>43007</v>
      </c>
      <c r="F15656">
        <v>2</v>
      </c>
      <c r="G15656">
        <v>2724</v>
      </c>
      <c r="H15656" t="s">
        <v>73</v>
      </c>
      <c r="J15656" t="s">
        <v>14</v>
      </c>
      <c r="K15656">
        <v>66</v>
      </c>
      <c r="L15656" t="s">
        <v>15</v>
      </c>
    </row>
    <row r="15657" spans="1:12">
      <c r="A15657" t="e">
        <f ca="1">E00251439569621</f>
        <v>#NAME?</v>
      </c>
      <c r="B15657">
        <v>701</v>
      </c>
      <c r="C15657" t="s">
        <v>72</v>
      </c>
      <c r="D15657" s="1">
        <v>43041</v>
      </c>
      <c r="F15657">
        <v>1</v>
      </c>
      <c r="G15657">
        <v>4659</v>
      </c>
      <c r="H15657" t="s">
        <v>47</v>
      </c>
      <c r="J15657" t="s">
        <v>14</v>
      </c>
      <c r="K15657">
        <v>66</v>
      </c>
      <c r="L15657" t="s">
        <v>15</v>
      </c>
    </row>
    <row r="15658" spans="1:12">
      <c r="A15658" t="e">
        <f ca="1">E00251439569621</f>
        <v>#NAME?</v>
      </c>
      <c r="B15658">
        <v>744</v>
      </c>
      <c r="C15658" t="s">
        <v>308</v>
      </c>
      <c r="D15658" s="1">
        <v>42755</v>
      </c>
      <c r="E15658">
        <v>0</v>
      </c>
      <c r="F15658">
        <v>2</v>
      </c>
      <c r="G15658">
        <v>7354</v>
      </c>
      <c r="H15658" t="s">
        <v>753</v>
      </c>
      <c r="J15658" t="s">
        <v>34</v>
      </c>
      <c r="K15658">
        <v>65</v>
      </c>
      <c r="L15658" t="s">
        <v>15</v>
      </c>
    </row>
    <row r="15659" spans="1:12">
      <c r="A15659" t="e">
        <f ca="1">E00251429207021</f>
        <v>#NAME?</v>
      </c>
      <c r="B15659">
        <v>291</v>
      </c>
      <c r="C15659" t="s">
        <v>160</v>
      </c>
      <c r="D15659" s="1">
        <v>42699</v>
      </c>
      <c r="F15659">
        <v>2</v>
      </c>
      <c r="G15659">
        <v>7222</v>
      </c>
      <c r="H15659" t="s">
        <v>560</v>
      </c>
      <c r="J15659" t="s">
        <v>14</v>
      </c>
      <c r="K15659">
        <v>48</v>
      </c>
      <c r="L15659" t="s">
        <v>15</v>
      </c>
    </row>
    <row r="15660" spans="1:12">
      <c r="A15660" t="e">
        <f ca="1">E00251710596121</f>
        <v>#NAME?</v>
      </c>
      <c r="B15660">
        <v>110</v>
      </c>
      <c r="C15660" t="s">
        <v>980</v>
      </c>
      <c r="D15660" s="1">
        <v>42816</v>
      </c>
      <c r="F15660">
        <v>3</v>
      </c>
      <c r="G15660">
        <v>34600</v>
      </c>
      <c r="H15660" t="s">
        <v>578</v>
      </c>
      <c r="J15660" t="s">
        <v>14</v>
      </c>
      <c r="K15660">
        <v>52</v>
      </c>
      <c r="L15660" t="s">
        <v>15</v>
      </c>
    </row>
    <row r="15661" spans="1:12">
      <c r="A15661" t="e">
        <f ca="1">E00251424841521</f>
        <v>#NAME?</v>
      </c>
      <c r="B15661">
        <v>104</v>
      </c>
      <c r="C15661" t="s">
        <v>88</v>
      </c>
      <c r="D15661" s="1">
        <v>42026</v>
      </c>
      <c r="F15661">
        <v>1</v>
      </c>
      <c r="G15661">
        <v>7242</v>
      </c>
      <c r="H15661" t="s">
        <v>93</v>
      </c>
      <c r="J15661" t="s">
        <v>14</v>
      </c>
      <c r="K15661">
        <v>43</v>
      </c>
      <c r="L15661" t="s">
        <v>15</v>
      </c>
    </row>
    <row r="15662" spans="1:12">
      <c r="A15662" t="e">
        <f ca="1">E00251617121621</f>
        <v>#NAME?</v>
      </c>
      <c r="B15662">
        <v>489</v>
      </c>
      <c r="C15662" t="s">
        <v>100</v>
      </c>
      <c r="D15662" s="1">
        <v>42045</v>
      </c>
      <c r="F15662">
        <v>1</v>
      </c>
      <c r="G15662">
        <v>2448</v>
      </c>
      <c r="H15662" t="s">
        <v>19</v>
      </c>
      <c r="J15662" t="s">
        <v>14</v>
      </c>
      <c r="K15662">
        <v>45</v>
      </c>
      <c r="L15662" t="s">
        <v>15</v>
      </c>
    </row>
    <row r="15663" spans="1:12">
      <c r="A15663" t="e">
        <f ca="1">E00251615269521</f>
        <v>#NAME?</v>
      </c>
      <c r="B15663">
        <v>94</v>
      </c>
      <c r="C15663" t="s">
        <v>74</v>
      </c>
      <c r="D15663" s="1">
        <v>43005</v>
      </c>
      <c r="F15663">
        <v>5</v>
      </c>
      <c r="G15663">
        <v>7862</v>
      </c>
      <c r="H15663" t="s">
        <v>27</v>
      </c>
      <c r="J15663" t="s">
        <v>14</v>
      </c>
      <c r="K15663">
        <v>58</v>
      </c>
      <c r="L15663" t="s">
        <v>22</v>
      </c>
    </row>
    <row r="15664" spans="1:12">
      <c r="A15664" t="e">
        <f ca="1">E00251615269521</f>
        <v>#NAME?</v>
      </c>
      <c r="B15664">
        <v>94</v>
      </c>
      <c r="C15664" t="s">
        <v>74</v>
      </c>
      <c r="D15664" s="1">
        <v>41225</v>
      </c>
      <c r="F15664">
        <v>1</v>
      </c>
      <c r="G15664">
        <v>2750</v>
      </c>
      <c r="H15664" t="s">
        <v>114</v>
      </c>
      <c r="J15664" t="s">
        <v>14</v>
      </c>
      <c r="K15664">
        <v>53</v>
      </c>
      <c r="L15664" t="s">
        <v>15</v>
      </c>
    </row>
    <row r="15665" spans="1:12">
      <c r="A15665" t="e">
        <f ca="1">E00251615269521</f>
        <v>#NAME?</v>
      </c>
      <c r="B15665">
        <v>94</v>
      </c>
      <c r="C15665" t="s">
        <v>74</v>
      </c>
      <c r="D15665" s="1">
        <v>41225</v>
      </c>
      <c r="F15665">
        <v>5</v>
      </c>
      <c r="G15665">
        <v>7243</v>
      </c>
      <c r="H15665" t="s">
        <v>42</v>
      </c>
      <c r="J15665" t="s">
        <v>14</v>
      </c>
      <c r="K15665">
        <v>53</v>
      </c>
      <c r="L15665" t="s">
        <v>15</v>
      </c>
    </row>
    <row r="15666" spans="1:12">
      <c r="A15666" t="e">
        <f ca="1">E00251615269521</f>
        <v>#NAME?</v>
      </c>
      <c r="B15666">
        <v>94</v>
      </c>
      <c r="C15666" t="s">
        <v>74</v>
      </c>
      <c r="D15666" s="1">
        <v>42726</v>
      </c>
      <c r="F15666">
        <v>1</v>
      </c>
      <c r="G15666">
        <v>7862</v>
      </c>
      <c r="H15666" t="s">
        <v>27</v>
      </c>
      <c r="J15666" t="s">
        <v>14</v>
      </c>
      <c r="K15666">
        <v>57</v>
      </c>
      <c r="L15666" t="s">
        <v>22</v>
      </c>
    </row>
    <row r="15667" spans="1:12">
      <c r="A15667" t="e">
        <f ca="1">E00251424841521</f>
        <v>#NAME?</v>
      </c>
      <c r="B15667">
        <v>104</v>
      </c>
      <c r="C15667" t="s">
        <v>88</v>
      </c>
      <c r="D15667" s="1">
        <v>42886</v>
      </c>
      <c r="F15667">
        <v>1</v>
      </c>
      <c r="G15667">
        <v>7243</v>
      </c>
      <c r="H15667" t="s">
        <v>42</v>
      </c>
      <c r="J15667" t="s">
        <v>14</v>
      </c>
      <c r="K15667">
        <v>46</v>
      </c>
      <c r="L15667" t="s">
        <v>15</v>
      </c>
    </row>
    <row r="15668" spans="1:12">
      <c r="A15668" t="e">
        <f ca="1">E00251424841521</f>
        <v>#NAME?</v>
      </c>
      <c r="B15668">
        <v>104</v>
      </c>
      <c r="C15668" t="s">
        <v>88</v>
      </c>
      <c r="D15668" s="1">
        <v>42944</v>
      </c>
      <c r="F15668">
        <v>1</v>
      </c>
      <c r="G15668">
        <v>7243</v>
      </c>
      <c r="H15668" t="s">
        <v>42</v>
      </c>
      <c r="J15668" t="s">
        <v>14</v>
      </c>
      <c r="K15668">
        <v>46</v>
      </c>
      <c r="L15668" t="s">
        <v>15</v>
      </c>
    </row>
    <row r="15669" spans="1:12">
      <c r="A15669" t="e">
        <f ca="1">E00251427357521</f>
        <v>#NAME?</v>
      </c>
      <c r="B15669">
        <v>10</v>
      </c>
      <c r="C15669" t="s">
        <v>18</v>
      </c>
      <c r="D15669" s="1">
        <v>42066</v>
      </c>
      <c r="F15669">
        <v>1</v>
      </c>
      <c r="G15669">
        <v>72704</v>
      </c>
      <c r="H15669" t="s">
        <v>855</v>
      </c>
      <c r="J15669" t="s">
        <v>14</v>
      </c>
      <c r="K15669">
        <v>56</v>
      </c>
      <c r="L15669" t="s">
        <v>15</v>
      </c>
    </row>
    <row r="15670" spans="1:12">
      <c r="A15670" t="e">
        <f ca="1">E00251427357521</f>
        <v>#NAME?</v>
      </c>
      <c r="B15670">
        <v>10</v>
      </c>
      <c r="C15670" t="s">
        <v>18</v>
      </c>
      <c r="D15670" s="1">
        <v>42401</v>
      </c>
      <c r="F15670">
        <v>1</v>
      </c>
      <c r="G15670">
        <v>24220</v>
      </c>
      <c r="H15670" t="s">
        <v>105</v>
      </c>
      <c r="J15670" t="s">
        <v>14</v>
      </c>
      <c r="K15670">
        <v>56</v>
      </c>
      <c r="L15670" t="s">
        <v>15</v>
      </c>
    </row>
    <row r="15671" spans="1:12">
      <c r="A15671" t="e">
        <f ca="1">E00251439908221</f>
        <v>#NAME?</v>
      </c>
      <c r="B15671">
        <v>189</v>
      </c>
      <c r="C15671" t="s">
        <v>58</v>
      </c>
      <c r="D15671" s="1">
        <v>42634</v>
      </c>
      <c r="F15671">
        <v>1</v>
      </c>
      <c r="G15671">
        <v>49390</v>
      </c>
      <c r="H15671" t="s">
        <v>59</v>
      </c>
      <c r="J15671" t="s">
        <v>14</v>
      </c>
      <c r="K15671">
        <v>60</v>
      </c>
      <c r="L15671" t="s">
        <v>15</v>
      </c>
    </row>
    <row r="15672" spans="1:12">
      <c r="A15672" t="e">
        <f ca="1">E00251514454421</f>
        <v>#NAME?</v>
      </c>
      <c r="B15672">
        <v>446</v>
      </c>
      <c r="C15672" t="s">
        <v>94</v>
      </c>
      <c r="D15672" s="1">
        <v>42131</v>
      </c>
      <c r="F15672">
        <v>2</v>
      </c>
      <c r="G15672">
        <v>2729</v>
      </c>
      <c r="H15672" t="s">
        <v>115</v>
      </c>
      <c r="J15672" t="s">
        <v>14</v>
      </c>
      <c r="K15672">
        <v>53</v>
      </c>
      <c r="L15672" t="s">
        <v>15</v>
      </c>
    </row>
    <row r="15673" spans="1:12">
      <c r="A15673" t="e">
        <f ca="1">E00251514454421</f>
        <v>#NAME?</v>
      </c>
      <c r="B15673">
        <v>446</v>
      </c>
      <c r="C15673" t="s">
        <v>94</v>
      </c>
      <c r="D15673" s="1">
        <v>42361</v>
      </c>
      <c r="F15673">
        <v>1</v>
      </c>
      <c r="G15673">
        <v>2809</v>
      </c>
      <c r="H15673" t="s">
        <v>90</v>
      </c>
      <c r="J15673" t="s">
        <v>14</v>
      </c>
      <c r="K15673">
        <v>54</v>
      </c>
      <c r="L15673" t="s">
        <v>15</v>
      </c>
    </row>
    <row r="15674" spans="1:12">
      <c r="A15674" t="e">
        <f ca="1">E00251439908221</f>
        <v>#NAME?</v>
      </c>
      <c r="B15674">
        <v>189</v>
      </c>
      <c r="C15674" t="s">
        <v>58</v>
      </c>
      <c r="D15674" s="1">
        <v>41681</v>
      </c>
      <c r="F15674">
        <v>1</v>
      </c>
      <c r="G15674">
        <v>2729</v>
      </c>
      <c r="H15674" t="s">
        <v>115</v>
      </c>
      <c r="J15674" t="s">
        <v>14</v>
      </c>
      <c r="K15674">
        <v>58</v>
      </c>
      <c r="L15674" t="s">
        <v>15</v>
      </c>
    </row>
    <row r="15675" spans="1:12">
      <c r="A15675" t="e">
        <f ca="1">E00251429379521</f>
        <v>#NAME?</v>
      </c>
      <c r="B15675">
        <v>438</v>
      </c>
      <c r="C15675" t="s">
        <v>474</v>
      </c>
      <c r="D15675" s="1">
        <v>41773</v>
      </c>
      <c r="F15675">
        <v>1</v>
      </c>
      <c r="G15675">
        <v>30593</v>
      </c>
      <c r="H15675" t="s">
        <v>684</v>
      </c>
      <c r="J15675" t="s">
        <v>14</v>
      </c>
      <c r="K15675">
        <v>56</v>
      </c>
      <c r="L15675" t="s">
        <v>15</v>
      </c>
    </row>
    <row r="15676" spans="1:12">
      <c r="A15676" t="e">
        <f ca="1">E00251532878921</f>
        <v>#NAME?</v>
      </c>
      <c r="B15676">
        <v>442</v>
      </c>
      <c r="C15676" t="s">
        <v>95</v>
      </c>
      <c r="D15676" s="1">
        <v>41393</v>
      </c>
      <c r="F15676">
        <v>2</v>
      </c>
      <c r="G15676">
        <v>7295</v>
      </c>
      <c r="H15676" t="s">
        <v>76</v>
      </c>
      <c r="J15676" t="s">
        <v>14</v>
      </c>
      <c r="K15676">
        <v>62</v>
      </c>
      <c r="L15676" t="s">
        <v>15</v>
      </c>
    </row>
    <row r="15677" spans="1:12">
      <c r="A15677" t="e">
        <f ca="1">E00251514252121</f>
        <v>#NAME?</v>
      </c>
      <c r="B15677">
        <v>451</v>
      </c>
      <c r="C15677" t="s">
        <v>102</v>
      </c>
      <c r="D15677" s="1">
        <v>42283</v>
      </c>
      <c r="F15677">
        <v>1</v>
      </c>
      <c r="G15677">
        <v>78900</v>
      </c>
      <c r="H15677" t="s">
        <v>79</v>
      </c>
      <c r="J15677" t="s">
        <v>14</v>
      </c>
      <c r="K15677">
        <v>47</v>
      </c>
      <c r="L15677" t="s">
        <v>22</v>
      </c>
    </row>
    <row r="15678" spans="1:12">
      <c r="A15678" t="e">
        <f ca="1">E00251427357521</f>
        <v>#NAME?</v>
      </c>
      <c r="B15678">
        <v>10</v>
      </c>
      <c r="C15678" t="s">
        <v>18</v>
      </c>
      <c r="D15678" s="1">
        <v>42765</v>
      </c>
      <c r="F15678">
        <v>1</v>
      </c>
      <c r="G15678">
        <v>2729</v>
      </c>
      <c r="H15678" t="s">
        <v>115</v>
      </c>
      <c r="J15678" t="s">
        <v>14</v>
      </c>
      <c r="K15678">
        <v>57</v>
      </c>
      <c r="L15678" t="s">
        <v>15</v>
      </c>
    </row>
    <row r="15679" spans="1:12">
      <c r="A15679" t="e">
        <f ca="1">E00251514252121</f>
        <v>#NAME?</v>
      </c>
      <c r="B15679">
        <v>451</v>
      </c>
      <c r="C15679" t="s">
        <v>102</v>
      </c>
      <c r="D15679" s="1">
        <v>42909</v>
      </c>
      <c r="F15679">
        <v>1</v>
      </c>
      <c r="G15679">
        <v>7820</v>
      </c>
      <c r="H15679" t="s">
        <v>233</v>
      </c>
      <c r="J15679" t="s">
        <v>14</v>
      </c>
      <c r="K15679">
        <v>49</v>
      </c>
      <c r="L15679" t="s">
        <v>22</v>
      </c>
    </row>
    <row r="15680" spans="1:12">
      <c r="A15680" t="e">
        <f ca="1">E00251514252121</f>
        <v>#NAME?</v>
      </c>
      <c r="B15680">
        <v>451</v>
      </c>
      <c r="C15680" t="s">
        <v>102</v>
      </c>
      <c r="D15680" s="1">
        <v>43096</v>
      </c>
      <c r="F15680">
        <v>2</v>
      </c>
      <c r="G15680">
        <v>7820</v>
      </c>
      <c r="H15680" t="s">
        <v>233</v>
      </c>
      <c r="J15680" t="s">
        <v>14</v>
      </c>
      <c r="K15680">
        <v>50</v>
      </c>
      <c r="L15680" t="s">
        <v>22</v>
      </c>
    </row>
    <row r="15681" spans="1:12">
      <c r="A15681" t="e">
        <f ca="1">E00251432398121</f>
        <v>#NAME?</v>
      </c>
      <c r="B15681">
        <v>453</v>
      </c>
      <c r="C15681" t="s">
        <v>96</v>
      </c>
      <c r="D15681" s="1">
        <v>41339</v>
      </c>
      <c r="F15681">
        <v>1</v>
      </c>
      <c r="G15681">
        <v>30272</v>
      </c>
      <c r="H15681" t="s">
        <v>740</v>
      </c>
      <c r="J15681" t="s">
        <v>14</v>
      </c>
      <c r="K15681">
        <v>53</v>
      </c>
      <c r="L15681" t="s">
        <v>15</v>
      </c>
    </row>
    <row r="15682" spans="1:12">
      <c r="A15682" t="e">
        <f ca="1">E00251617121621</f>
        <v>#NAME?</v>
      </c>
      <c r="B15682">
        <v>489</v>
      </c>
      <c r="C15682" t="s">
        <v>100</v>
      </c>
      <c r="D15682" s="1">
        <v>43063</v>
      </c>
      <c r="F15682">
        <v>1</v>
      </c>
      <c r="G15682">
        <v>51919</v>
      </c>
      <c r="H15682" t="s">
        <v>166</v>
      </c>
      <c r="J15682" t="s">
        <v>14</v>
      </c>
      <c r="K15682">
        <v>48</v>
      </c>
      <c r="L15682" t="s">
        <v>15</v>
      </c>
    </row>
    <row r="15683" spans="1:12">
      <c r="A15683" t="e">
        <f ca="1">E00251513363121</f>
        <v>#NAME?</v>
      </c>
      <c r="B15683">
        <v>445</v>
      </c>
      <c r="C15683" t="s">
        <v>23</v>
      </c>
      <c r="D15683" s="1">
        <v>41897</v>
      </c>
      <c r="F15683">
        <v>1</v>
      </c>
      <c r="G15683">
        <v>4549</v>
      </c>
      <c r="H15683" t="s">
        <v>69</v>
      </c>
      <c r="J15683" t="s">
        <v>14</v>
      </c>
      <c r="K15683">
        <v>64</v>
      </c>
      <c r="L15683" t="s">
        <v>15</v>
      </c>
    </row>
    <row r="15684" spans="1:12">
      <c r="A15684" t="e">
        <f ca="1">E00251710596121</f>
        <v>#NAME?</v>
      </c>
      <c r="B15684">
        <v>110</v>
      </c>
      <c r="C15684" t="s">
        <v>980</v>
      </c>
      <c r="D15684" s="1">
        <v>42816</v>
      </c>
      <c r="F15684">
        <v>4</v>
      </c>
      <c r="G15684">
        <v>477</v>
      </c>
      <c r="H15684" t="s">
        <v>615</v>
      </c>
      <c r="J15684" t="s">
        <v>14</v>
      </c>
      <c r="K15684">
        <v>52</v>
      </c>
      <c r="L15684" t="s">
        <v>15</v>
      </c>
    </row>
    <row r="15685" spans="1:12">
      <c r="A15685" t="e">
        <f ca="1">E00251513363121</f>
        <v>#NAME?</v>
      </c>
      <c r="B15685">
        <v>1028</v>
      </c>
      <c r="C15685" t="s">
        <v>127</v>
      </c>
      <c r="D15685" s="1">
        <v>43034</v>
      </c>
      <c r="F15685">
        <v>1</v>
      </c>
      <c r="G15685">
        <v>78060</v>
      </c>
      <c r="H15685" t="s">
        <v>1401</v>
      </c>
      <c r="I15685" t="s">
        <v>127</v>
      </c>
      <c r="J15685" t="s">
        <v>57</v>
      </c>
      <c r="K15685">
        <v>67</v>
      </c>
      <c r="L15685" t="s">
        <v>22</v>
      </c>
    </row>
    <row r="15686" spans="1:12">
      <c r="A15686" t="e">
        <f ca="1">E00251615269521</f>
        <v>#NAME?</v>
      </c>
      <c r="B15686">
        <v>94</v>
      </c>
      <c r="C15686" t="s">
        <v>74</v>
      </c>
      <c r="D15686" s="1">
        <v>42632</v>
      </c>
      <c r="F15686">
        <v>3</v>
      </c>
      <c r="G15686">
        <v>2720</v>
      </c>
      <c r="H15686" t="s">
        <v>65</v>
      </c>
      <c r="J15686" t="s">
        <v>14</v>
      </c>
      <c r="K15686">
        <v>57</v>
      </c>
      <c r="L15686" t="s">
        <v>15</v>
      </c>
    </row>
    <row r="15687" spans="1:12">
      <c r="A15687" t="e">
        <f ca="1">E00251439908221</f>
        <v>#NAME?</v>
      </c>
      <c r="B15687">
        <v>189</v>
      </c>
      <c r="C15687" t="s">
        <v>58</v>
      </c>
      <c r="D15687" s="1">
        <v>41205</v>
      </c>
      <c r="F15687">
        <v>1</v>
      </c>
      <c r="G15687">
        <v>49390</v>
      </c>
      <c r="H15687" t="s">
        <v>59</v>
      </c>
      <c r="J15687" t="s">
        <v>14</v>
      </c>
      <c r="K15687">
        <v>56</v>
      </c>
      <c r="L15687" t="s">
        <v>15</v>
      </c>
    </row>
    <row r="15688" spans="1:12">
      <c r="A15688" t="e">
        <f ca="1">E00251615269521</f>
        <v>#NAME?</v>
      </c>
      <c r="B15688">
        <v>94</v>
      </c>
      <c r="C15688" t="s">
        <v>74</v>
      </c>
      <c r="D15688" s="1">
        <v>43005</v>
      </c>
      <c r="F15688">
        <v>6</v>
      </c>
      <c r="G15688">
        <v>5990</v>
      </c>
      <c r="H15688" t="s">
        <v>60</v>
      </c>
      <c r="J15688" t="s">
        <v>14</v>
      </c>
      <c r="K15688">
        <v>58</v>
      </c>
      <c r="L15688" t="s">
        <v>15</v>
      </c>
    </row>
    <row r="15689" spans="1:12">
      <c r="A15689" t="e">
        <f ca="1">E00251439569621</f>
        <v>#NAME?</v>
      </c>
      <c r="B15689">
        <v>701</v>
      </c>
      <c r="C15689" t="s">
        <v>72</v>
      </c>
      <c r="D15689" s="1">
        <v>42662</v>
      </c>
      <c r="F15689">
        <v>6</v>
      </c>
      <c r="G15689">
        <v>7243</v>
      </c>
      <c r="H15689" t="s">
        <v>42</v>
      </c>
      <c r="J15689" t="s">
        <v>14</v>
      </c>
      <c r="K15689">
        <v>65</v>
      </c>
      <c r="L15689" t="s">
        <v>15</v>
      </c>
    </row>
    <row r="15690" spans="1:12">
      <c r="A15690" t="e">
        <f ca="1">E00251439569621</f>
        <v>#NAME?</v>
      </c>
      <c r="B15690">
        <v>701</v>
      </c>
      <c r="C15690" t="s">
        <v>72</v>
      </c>
      <c r="D15690" s="1">
        <v>40963</v>
      </c>
      <c r="F15690">
        <v>2</v>
      </c>
      <c r="G15690">
        <v>7243</v>
      </c>
      <c r="H15690" t="s">
        <v>42</v>
      </c>
      <c r="J15690" t="s">
        <v>14</v>
      </c>
      <c r="K15690">
        <v>60</v>
      </c>
      <c r="L15690" t="s">
        <v>15</v>
      </c>
    </row>
    <row r="15691" spans="1:12">
      <c r="A15691" t="e">
        <f ca="1">E00251439569621</f>
        <v>#NAME?</v>
      </c>
      <c r="B15691">
        <v>701</v>
      </c>
      <c r="C15691" t="s">
        <v>72</v>
      </c>
      <c r="D15691" s="1">
        <v>41156</v>
      </c>
      <c r="F15691">
        <v>1</v>
      </c>
      <c r="G15691">
        <v>7243</v>
      </c>
      <c r="H15691" t="s">
        <v>42</v>
      </c>
      <c r="J15691" t="s">
        <v>14</v>
      </c>
      <c r="K15691">
        <v>61</v>
      </c>
      <c r="L15691" t="s">
        <v>15</v>
      </c>
    </row>
    <row r="15692" spans="1:12">
      <c r="A15692" t="e">
        <f ca="1">E00251532878921</f>
        <v>#NAME?</v>
      </c>
      <c r="B15692">
        <v>442</v>
      </c>
      <c r="C15692" t="s">
        <v>95</v>
      </c>
      <c r="D15692" s="1">
        <v>41604</v>
      </c>
      <c r="F15692">
        <v>2</v>
      </c>
      <c r="G15692">
        <v>30748</v>
      </c>
      <c r="H15692" t="s">
        <v>50</v>
      </c>
      <c r="J15692" t="s">
        <v>14</v>
      </c>
      <c r="K15692">
        <v>62</v>
      </c>
      <c r="L15692" t="s">
        <v>15</v>
      </c>
    </row>
    <row r="15693" spans="1:12">
      <c r="A15693" t="e">
        <f ca="1">E00251431603221</f>
        <v>#NAME?</v>
      </c>
      <c r="B15693">
        <v>1785</v>
      </c>
      <c r="C15693" t="s">
        <v>129</v>
      </c>
      <c r="D15693" s="1">
        <v>42986</v>
      </c>
      <c r="F15693">
        <v>2</v>
      </c>
      <c r="G15693">
        <v>2729</v>
      </c>
      <c r="H15693" t="s">
        <v>115</v>
      </c>
      <c r="J15693" t="s">
        <v>14</v>
      </c>
      <c r="K15693">
        <v>45</v>
      </c>
      <c r="L15693" t="s">
        <v>15</v>
      </c>
    </row>
    <row r="15694" spans="1:12">
      <c r="A15694" t="e">
        <f ca="1">E00251429387421</f>
        <v>#NAME?</v>
      </c>
      <c r="B15694">
        <v>276</v>
      </c>
      <c r="C15694" t="s">
        <v>122</v>
      </c>
      <c r="D15694" s="1">
        <v>42958</v>
      </c>
      <c r="F15694">
        <v>1</v>
      </c>
      <c r="G15694">
        <v>2720</v>
      </c>
      <c r="H15694" t="s">
        <v>65</v>
      </c>
      <c r="J15694" t="s">
        <v>14</v>
      </c>
      <c r="K15694">
        <v>51</v>
      </c>
      <c r="L15694" t="s">
        <v>15</v>
      </c>
    </row>
    <row r="15695" spans="1:12">
      <c r="A15695" t="e">
        <f ca="1">E00251439569621</f>
        <v>#NAME?</v>
      </c>
      <c r="B15695">
        <v>701</v>
      </c>
      <c r="C15695" t="s">
        <v>72</v>
      </c>
      <c r="D15695" s="1">
        <v>42696</v>
      </c>
      <c r="F15695">
        <v>4</v>
      </c>
      <c r="G15695">
        <v>27802</v>
      </c>
      <c r="H15695" t="s">
        <v>83</v>
      </c>
      <c r="J15695" t="s">
        <v>14</v>
      </c>
      <c r="K15695">
        <v>65</v>
      </c>
      <c r="L15695" t="s">
        <v>15</v>
      </c>
    </row>
    <row r="15696" spans="1:12">
      <c r="A15696" t="e">
        <f ca="1">E00251439569621</f>
        <v>#NAME?</v>
      </c>
      <c r="B15696">
        <v>701</v>
      </c>
      <c r="C15696" t="s">
        <v>72</v>
      </c>
      <c r="D15696" s="1">
        <v>42936</v>
      </c>
      <c r="F15696">
        <v>4</v>
      </c>
      <c r="G15696">
        <v>71509</v>
      </c>
      <c r="H15696" t="s">
        <v>369</v>
      </c>
      <c r="J15696" t="s">
        <v>14</v>
      </c>
      <c r="K15696">
        <v>66</v>
      </c>
      <c r="L15696" t="s">
        <v>15</v>
      </c>
    </row>
    <row r="15697" spans="1:12">
      <c r="A15697" t="e">
        <f ca="1">E00251439569621</f>
        <v>#NAME?</v>
      </c>
      <c r="B15697">
        <v>701</v>
      </c>
      <c r="C15697" t="s">
        <v>72</v>
      </c>
      <c r="D15697" s="1">
        <v>43000</v>
      </c>
      <c r="F15697">
        <v>1</v>
      </c>
      <c r="G15697">
        <v>71509</v>
      </c>
      <c r="H15697" t="s">
        <v>369</v>
      </c>
      <c r="J15697" t="s">
        <v>14</v>
      </c>
      <c r="K15697">
        <v>66</v>
      </c>
      <c r="L15697" t="s">
        <v>15</v>
      </c>
    </row>
    <row r="15698" spans="1:12">
      <c r="A15698" t="e">
        <f ca="1">E00251439569621</f>
        <v>#NAME?</v>
      </c>
      <c r="B15698">
        <v>701</v>
      </c>
      <c r="C15698" t="s">
        <v>72</v>
      </c>
      <c r="D15698" s="1">
        <v>43041</v>
      </c>
      <c r="F15698">
        <v>2</v>
      </c>
      <c r="G15698">
        <v>2724</v>
      </c>
      <c r="H15698" t="s">
        <v>73</v>
      </c>
      <c r="J15698" t="s">
        <v>14</v>
      </c>
      <c r="K15698">
        <v>66</v>
      </c>
      <c r="L15698" t="s">
        <v>15</v>
      </c>
    </row>
    <row r="15699" spans="1:12">
      <c r="A15699" t="e">
        <f ca="1">E00251514238021</f>
        <v>#NAME?</v>
      </c>
      <c r="B15699">
        <v>448</v>
      </c>
      <c r="C15699" t="s">
        <v>112</v>
      </c>
      <c r="D15699" s="1">
        <v>41667</v>
      </c>
      <c r="F15699">
        <v>1</v>
      </c>
      <c r="G15699">
        <v>7243</v>
      </c>
      <c r="H15699" t="s">
        <v>42</v>
      </c>
      <c r="J15699" t="s">
        <v>14</v>
      </c>
      <c r="K15699">
        <v>43</v>
      </c>
      <c r="L15699" t="s">
        <v>15</v>
      </c>
    </row>
    <row r="15700" spans="1:12">
      <c r="A15700" t="e">
        <f ca="1">E00251439738821</f>
        <v>#NAME?</v>
      </c>
      <c r="B15700">
        <v>296</v>
      </c>
      <c r="C15700" t="s">
        <v>119</v>
      </c>
      <c r="D15700" s="1">
        <v>41318</v>
      </c>
      <c r="F15700">
        <v>1</v>
      </c>
      <c r="G15700">
        <v>71940</v>
      </c>
      <c r="H15700" t="s">
        <v>135</v>
      </c>
      <c r="J15700" t="s">
        <v>14</v>
      </c>
      <c r="K15700">
        <v>57</v>
      </c>
      <c r="L15700" t="s">
        <v>15</v>
      </c>
    </row>
    <row r="15701" spans="1:12">
      <c r="A15701" t="e">
        <f ca="1">E00251439851521</f>
        <v>#NAME?</v>
      </c>
      <c r="B15701">
        <v>453</v>
      </c>
      <c r="C15701" t="s">
        <v>96</v>
      </c>
      <c r="D15701" s="1">
        <v>41656</v>
      </c>
      <c r="F15701">
        <v>1</v>
      </c>
      <c r="G15701">
        <v>78449</v>
      </c>
      <c r="H15701" t="s">
        <v>277</v>
      </c>
      <c r="J15701" t="s">
        <v>14</v>
      </c>
      <c r="K15701">
        <v>45</v>
      </c>
      <c r="L15701" t="s">
        <v>22</v>
      </c>
    </row>
    <row r="15702" spans="1:12">
      <c r="A15702" t="e">
        <f ca="1">E00251439851521</f>
        <v>#NAME?</v>
      </c>
      <c r="B15702">
        <v>453</v>
      </c>
      <c r="C15702" t="s">
        <v>96</v>
      </c>
      <c r="D15702" s="1">
        <v>41662</v>
      </c>
      <c r="F15702">
        <v>1</v>
      </c>
      <c r="G15702">
        <v>29620</v>
      </c>
      <c r="H15702" t="s">
        <v>460</v>
      </c>
      <c r="J15702" t="s">
        <v>14</v>
      </c>
      <c r="K15702">
        <v>45</v>
      </c>
      <c r="L15702" t="s">
        <v>15</v>
      </c>
    </row>
    <row r="15703" spans="1:12">
      <c r="A15703" t="e">
        <f ca="1">E00251716569321</f>
        <v>#NAME?</v>
      </c>
      <c r="B15703">
        <v>286</v>
      </c>
      <c r="C15703" t="s">
        <v>41</v>
      </c>
      <c r="D15703" s="1">
        <v>41262</v>
      </c>
      <c r="F15703">
        <v>1</v>
      </c>
      <c r="G15703">
        <v>57140</v>
      </c>
      <c r="H15703" t="s">
        <v>1239</v>
      </c>
      <c r="J15703" t="s">
        <v>14</v>
      </c>
      <c r="K15703">
        <v>53</v>
      </c>
      <c r="L15703" t="s">
        <v>15</v>
      </c>
    </row>
    <row r="15704" spans="1:12">
      <c r="A15704" t="e">
        <f ca="1">E00251617121621</f>
        <v>#NAME?</v>
      </c>
      <c r="B15704">
        <v>489</v>
      </c>
      <c r="C15704" t="s">
        <v>100</v>
      </c>
      <c r="D15704" s="1">
        <v>42359</v>
      </c>
      <c r="F15704">
        <v>1</v>
      </c>
      <c r="G15704">
        <v>4660</v>
      </c>
      <c r="H15704" t="s">
        <v>215</v>
      </c>
      <c r="J15704" t="s">
        <v>14</v>
      </c>
      <c r="K15704">
        <v>46</v>
      </c>
      <c r="L15704" t="s">
        <v>15</v>
      </c>
    </row>
    <row r="15705" spans="1:12">
      <c r="A15705" t="e">
        <f ca="1">E00251617121621</f>
        <v>#NAME?</v>
      </c>
      <c r="B15705">
        <v>489</v>
      </c>
      <c r="C15705" t="s">
        <v>100</v>
      </c>
      <c r="D15705" s="1">
        <v>42762</v>
      </c>
      <c r="F15705">
        <v>2</v>
      </c>
      <c r="G15705">
        <v>7291</v>
      </c>
      <c r="H15705" t="s">
        <v>163</v>
      </c>
      <c r="J15705" t="s">
        <v>14</v>
      </c>
      <c r="K15705">
        <v>47</v>
      </c>
      <c r="L15705" t="s">
        <v>15</v>
      </c>
    </row>
    <row r="15706" spans="1:12">
      <c r="A15706" t="e">
        <f ca="1">E00251537898221</f>
        <v>#NAME?</v>
      </c>
      <c r="B15706">
        <v>285</v>
      </c>
      <c r="C15706" t="s">
        <v>117</v>
      </c>
      <c r="D15706" s="1">
        <v>42639</v>
      </c>
      <c r="F15706">
        <v>1</v>
      </c>
      <c r="G15706">
        <v>462</v>
      </c>
      <c r="H15706" t="s">
        <v>288</v>
      </c>
      <c r="J15706" t="s">
        <v>14</v>
      </c>
      <c r="K15706">
        <v>51</v>
      </c>
      <c r="L15706" t="s">
        <v>15</v>
      </c>
    </row>
    <row r="15707" spans="1:12">
      <c r="A15707" t="e">
        <f ca="1">E00251427357521</f>
        <v>#NAME?</v>
      </c>
      <c r="B15707">
        <v>10</v>
      </c>
      <c r="C15707" t="s">
        <v>18</v>
      </c>
      <c r="D15707" s="1">
        <v>41947</v>
      </c>
      <c r="F15707">
        <v>1</v>
      </c>
      <c r="G15707">
        <v>7231</v>
      </c>
      <c r="H15707" t="s">
        <v>128</v>
      </c>
      <c r="J15707" t="s">
        <v>14</v>
      </c>
      <c r="K15707">
        <v>55</v>
      </c>
      <c r="L15707" t="s">
        <v>15</v>
      </c>
    </row>
    <row r="15708" spans="1:12">
      <c r="A15708" t="e">
        <f ca="1">E00251710596121</f>
        <v>#NAME?</v>
      </c>
      <c r="B15708">
        <v>110</v>
      </c>
      <c r="C15708" t="s">
        <v>980</v>
      </c>
      <c r="D15708" s="1">
        <v>42046</v>
      </c>
      <c r="F15708">
        <v>1</v>
      </c>
      <c r="G15708">
        <v>2169</v>
      </c>
      <c r="H15708" t="s">
        <v>40</v>
      </c>
      <c r="J15708" t="s">
        <v>14</v>
      </c>
      <c r="K15708">
        <v>49</v>
      </c>
      <c r="L15708" t="s">
        <v>15</v>
      </c>
    </row>
    <row r="15709" spans="1:12">
      <c r="A15709" t="e">
        <f ca="1">E00251439908221</f>
        <v>#NAME?</v>
      </c>
      <c r="B15709">
        <v>189</v>
      </c>
      <c r="C15709" t="s">
        <v>58</v>
      </c>
      <c r="D15709" s="1">
        <v>41670</v>
      </c>
      <c r="F15709">
        <v>1</v>
      </c>
      <c r="G15709">
        <v>49390</v>
      </c>
      <c r="H15709" t="s">
        <v>59</v>
      </c>
      <c r="J15709" t="s">
        <v>14</v>
      </c>
      <c r="K15709">
        <v>58</v>
      </c>
      <c r="L15709" t="s">
        <v>15</v>
      </c>
    </row>
    <row r="15710" spans="1:12">
      <c r="A15710" t="e">
        <f ca="1">E00251439908221</f>
        <v>#NAME?</v>
      </c>
      <c r="B15710">
        <v>189</v>
      </c>
      <c r="C15710" t="s">
        <v>58</v>
      </c>
      <c r="D15710" s="1">
        <v>42300</v>
      </c>
      <c r="F15710">
        <v>2</v>
      </c>
      <c r="G15710">
        <v>49390</v>
      </c>
      <c r="H15710" t="s">
        <v>59</v>
      </c>
      <c r="J15710" t="s">
        <v>14</v>
      </c>
      <c r="K15710">
        <v>59</v>
      </c>
      <c r="L15710" t="s">
        <v>15</v>
      </c>
    </row>
    <row r="15711" spans="1:12">
      <c r="A15711" t="e">
        <f ca="1">E00251515312421</f>
        <v>#NAME?</v>
      </c>
      <c r="B15711">
        <v>10</v>
      </c>
      <c r="C15711" t="s">
        <v>18</v>
      </c>
      <c r="D15711" s="1">
        <v>42937</v>
      </c>
      <c r="F15711">
        <v>1</v>
      </c>
      <c r="G15711">
        <v>71940</v>
      </c>
      <c r="H15711" t="s">
        <v>135</v>
      </c>
      <c r="J15711" t="s">
        <v>14</v>
      </c>
      <c r="K15711">
        <v>46</v>
      </c>
      <c r="L15711" t="s">
        <v>15</v>
      </c>
    </row>
    <row r="15712" spans="1:12">
      <c r="A15712" t="e">
        <f ca="1">E00251515312421</f>
        <v>#NAME?</v>
      </c>
      <c r="B15712">
        <v>10</v>
      </c>
      <c r="C15712" t="s">
        <v>18</v>
      </c>
      <c r="D15712" s="1">
        <v>42564</v>
      </c>
      <c r="F15712">
        <v>1</v>
      </c>
      <c r="G15712">
        <v>78609</v>
      </c>
      <c r="H15712" t="s">
        <v>240</v>
      </c>
      <c r="J15712" t="s">
        <v>14</v>
      </c>
      <c r="K15712">
        <v>45</v>
      </c>
      <c r="L15712" t="s">
        <v>22</v>
      </c>
    </row>
    <row r="15713" spans="1:12">
      <c r="A15713" t="e">
        <f ca="1">E00251432196721</f>
        <v>#NAME?</v>
      </c>
      <c r="B15713">
        <v>449</v>
      </c>
      <c r="C15713" t="s">
        <v>124</v>
      </c>
      <c r="D15713" s="1">
        <v>42138</v>
      </c>
      <c r="F15713">
        <v>1</v>
      </c>
      <c r="G15713">
        <v>2750</v>
      </c>
      <c r="H15713" t="s">
        <v>114</v>
      </c>
      <c r="J15713" t="s">
        <v>14</v>
      </c>
      <c r="K15713">
        <v>46</v>
      </c>
      <c r="L15713" t="s">
        <v>15</v>
      </c>
    </row>
    <row r="15714" spans="1:12">
      <c r="A15714" t="e">
        <f ca="1">E00251514454421</f>
        <v>#NAME?</v>
      </c>
      <c r="B15714">
        <v>446</v>
      </c>
      <c r="C15714" t="s">
        <v>94</v>
      </c>
      <c r="D15714" s="1">
        <v>41402</v>
      </c>
      <c r="F15714">
        <v>1</v>
      </c>
      <c r="G15714">
        <v>2809</v>
      </c>
      <c r="H15714" t="s">
        <v>90</v>
      </c>
      <c r="J15714" t="s">
        <v>14</v>
      </c>
      <c r="K15714">
        <v>51</v>
      </c>
      <c r="L15714" t="s">
        <v>15</v>
      </c>
    </row>
    <row r="15715" spans="1:12">
      <c r="A15715" t="e">
        <f ca="1">E00251430334821</f>
        <v>#NAME?</v>
      </c>
      <c r="B15715">
        <v>480</v>
      </c>
      <c r="C15715" t="s">
        <v>207</v>
      </c>
      <c r="D15715" s="1">
        <v>40952</v>
      </c>
      <c r="F15715">
        <v>1</v>
      </c>
      <c r="G15715">
        <v>91</v>
      </c>
      <c r="H15715" t="s">
        <v>927</v>
      </c>
      <c r="J15715" t="s">
        <v>14</v>
      </c>
      <c r="K15715">
        <v>46</v>
      </c>
      <c r="L15715" t="s">
        <v>15</v>
      </c>
    </row>
    <row r="15716" spans="1:12">
      <c r="A15716" t="e">
        <f ca="1">E00251514454421</f>
        <v>#NAME?</v>
      </c>
      <c r="B15716">
        <v>446</v>
      </c>
      <c r="C15716" t="s">
        <v>94</v>
      </c>
      <c r="D15716" s="1">
        <v>43007</v>
      </c>
      <c r="F15716">
        <v>4</v>
      </c>
      <c r="G15716">
        <v>27800</v>
      </c>
      <c r="H15716" t="s">
        <v>145</v>
      </c>
      <c r="J15716" t="s">
        <v>14</v>
      </c>
      <c r="K15716">
        <v>55</v>
      </c>
      <c r="L15716" t="s">
        <v>15</v>
      </c>
    </row>
    <row r="15717" spans="1:12">
      <c r="A15717" t="e">
        <f ca="1">E00251514454421</f>
        <v>#NAME?</v>
      </c>
      <c r="B15717">
        <v>446</v>
      </c>
      <c r="C15717" t="s">
        <v>94</v>
      </c>
      <c r="D15717" s="1">
        <v>42857</v>
      </c>
      <c r="F15717">
        <v>1</v>
      </c>
      <c r="G15717">
        <v>29690</v>
      </c>
      <c r="H15717" t="s">
        <v>52</v>
      </c>
      <c r="J15717" t="s">
        <v>14</v>
      </c>
      <c r="K15717">
        <v>55</v>
      </c>
      <c r="L15717" t="s">
        <v>15</v>
      </c>
    </row>
    <row r="15718" spans="1:12">
      <c r="A15718" t="e">
        <f ca="1">E00251429387421</f>
        <v>#NAME?</v>
      </c>
      <c r="B15718">
        <v>276</v>
      </c>
      <c r="C15718" t="s">
        <v>122</v>
      </c>
      <c r="D15718" s="1">
        <v>42184</v>
      </c>
      <c r="F15718">
        <v>1</v>
      </c>
      <c r="G15718">
        <v>4739</v>
      </c>
      <c r="H15718" t="s">
        <v>89</v>
      </c>
      <c r="J15718" t="s">
        <v>14</v>
      </c>
      <c r="K15718">
        <v>49</v>
      </c>
      <c r="L15718" t="s">
        <v>15</v>
      </c>
    </row>
    <row r="15719" spans="1:12">
      <c r="A15719" t="e">
        <f ca="1">E00251619841121</f>
        <v>#NAME?</v>
      </c>
      <c r="B15719">
        <v>459</v>
      </c>
      <c r="C15719" t="s">
        <v>187</v>
      </c>
      <c r="D15719" s="1">
        <v>41094</v>
      </c>
      <c r="F15719">
        <v>1</v>
      </c>
      <c r="G15719">
        <v>3671</v>
      </c>
      <c r="H15719" t="s">
        <v>188</v>
      </c>
      <c r="J15719" t="s">
        <v>14</v>
      </c>
      <c r="K15719">
        <v>44</v>
      </c>
      <c r="L15719" t="s">
        <v>15</v>
      </c>
    </row>
    <row r="15720" spans="1:12">
      <c r="A15720" t="e">
        <f ca="1">E00251429387421</f>
        <v>#NAME?</v>
      </c>
      <c r="B15720">
        <v>276</v>
      </c>
      <c r="C15720" t="s">
        <v>122</v>
      </c>
      <c r="D15720" s="1">
        <v>41047</v>
      </c>
      <c r="F15720">
        <v>1</v>
      </c>
      <c r="G15720">
        <v>7862</v>
      </c>
      <c r="H15720" t="s">
        <v>27</v>
      </c>
      <c r="J15720" t="s">
        <v>14</v>
      </c>
      <c r="K15720">
        <v>46</v>
      </c>
      <c r="L15720" t="s">
        <v>22</v>
      </c>
    </row>
    <row r="15721" spans="1:12">
      <c r="A15721" t="e">
        <f ca="1">E00251431603221</f>
        <v>#NAME?</v>
      </c>
      <c r="B15721">
        <v>1786</v>
      </c>
      <c r="C15721" t="s">
        <v>37</v>
      </c>
      <c r="D15721" s="1">
        <v>41483</v>
      </c>
      <c r="F15721">
        <v>1</v>
      </c>
      <c r="G15721">
        <v>9929</v>
      </c>
      <c r="H15721" t="s">
        <v>1395</v>
      </c>
      <c r="J15721" t="s">
        <v>14</v>
      </c>
      <c r="K15721">
        <v>41</v>
      </c>
      <c r="L15721" t="s">
        <v>15</v>
      </c>
    </row>
    <row r="15722" spans="1:12">
      <c r="A15722" t="e">
        <f ca="1">E00251514252121</f>
        <v>#NAME?</v>
      </c>
      <c r="B15722">
        <v>48</v>
      </c>
      <c r="C15722" t="s">
        <v>249</v>
      </c>
      <c r="D15722" s="1">
        <v>40959</v>
      </c>
      <c r="F15722">
        <v>2</v>
      </c>
      <c r="G15722">
        <v>3004</v>
      </c>
      <c r="H15722" t="s">
        <v>104</v>
      </c>
      <c r="J15722" t="s">
        <v>14</v>
      </c>
      <c r="K15722">
        <v>44</v>
      </c>
      <c r="L15722" t="s">
        <v>15</v>
      </c>
    </row>
    <row r="15723" spans="1:12">
      <c r="A15723" t="e">
        <f ca="1">E00251716569321</f>
        <v>#NAME?</v>
      </c>
      <c r="B15723">
        <v>489</v>
      </c>
      <c r="C15723" t="s">
        <v>100</v>
      </c>
      <c r="D15723" s="1">
        <v>42723</v>
      </c>
      <c r="F15723">
        <v>1</v>
      </c>
      <c r="G15723">
        <v>2720</v>
      </c>
      <c r="H15723" t="s">
        <v>65</v>
      </c>
      <c r="J15723" t="s">
        <v>14</v>
      </c>
      <c r="K15723">
        <v>57</v>
      </c>
      <c r="L15723" t="s">
        <v>15</v>
      </c>
    </row>
    <row r="15724" spans="1:12">
      <c r="A15724" t="e">
        <f ca="1">E00251532975321</f>
        <v>#NAME?</v>
      </c>
      <c r="B15724">
        <v>457</v>
      </c>
      <c r="C15724" t="s">
        <v>137</v>
      </c>
      <c r="D15724" s="1">
        <v>41575</v>
      </c>
      <c r="F15724">
        <v>2</v>
      </c>
      <c r="G15724">
        <v>2720</v>
      </c>
      <c r="H15724" t="s">
        <v>65</v>
      </c>
      <c r="J15724" t="s">
        <v>14</v>
      </c>
      <c r="K15724">
        <v>47</v>
      </c>
      <c r="L15724" t="s">
        <v>15</v>
      </c>
    </row>
    <row r="15725" spans="1:12">
      <c r="A15725" t="e">
        <f ca="1">E00251429331821</f>
        <v>#NAME?</v>
      </c>
      <c r="B15725">
        <v>3420</v>
      </c>
      <c r="C15725" t="s">
        <v>263</v>
      </c>
      <c r="D15725" s="1">
        <v>42989</v>
      </c>
      <c r="F15725">
        <v>1</v>
      </c>
      <c r="G15725">
        <v>7243</v>
      </c>
      <c r="H15725" t="s">
        <v>42</v>
      </c>
      <c r="J15725" t="s">
        <v>14</v>
      </c>
      <c r="K15725">
        <v>60</v>
      </c>
      <c r="L15725" t="s">
        <v>15</v>
      </c>
    </row>
    <row r="15726" spans="1:12">
      <c r="A15726" t="e">
        <f ca="1">E00251512331321</f>
        <v>#NAME?</v>
      </c>
      <c r="B15726">
        <v>66</v>
      </c>
      <c r="C15726" t="s">
        <v>134</v>
      </c>
      <c r="D15726" s="1">
        <v>42698</v>
      </c>
      <c r="F15726">
        <v>1</v>
      </c>
      <c r="G15726">
        <v>71940</v>
      </c>
      <c r="H15726" t="s">
        <v>135</v>
      </c>
      <c r="J15726" t="s">
        <v>14</v>
      </c>
      <c r="K15726">
        <v>57</v>
      </c>
      <c r="L15726" t="s">
        <v>15</v>
      </c>
    </row>
    <row r="15727" spans="1:12">
      <c r="A15727" t="e">
        <f ca="1">E00251514454421</f>
        <v>#NAME?</v>
      </c>
      <c r="B15727">
        <v>446</v>
      </c>
      <c r="C15727" t="s">
        <v>94</v>
      </c>
      <c r="D15727" s="1">
        <v>41690</v>
      </c>
      <c r="F15727">
        <v>1</v>
      </c>
      <c r="G15727">
        <v>2809</v>
      </c>
      <c r="H15727" t="s">
        <v>90</v>
      </c>
      <c r="J15727" t="s">
        <v>14</v>
      </c>
      <c r="K15727">
        <v>52</v>
      </c>
      <c r="L15727" t="s">
        <v>15</v>
      </c>
    </row>
    <row r="15728" spans="1:12">
      <c r="A15728" t="e">
        <f ca="1">E00251611207321</f>
        <v>#NAME?</v>
      </c>
      <c r="B15728">
        <v>307</v>
      </c>
      <c r="C15728" t="s">
        <v>210</v>
      </c>
      <c r="D15728" s="1">
        <v>42759</v>
      </c>
      <c r="F15728">
        <v>1</v>
      </c>
      <c r="G15728">
        <v>7906</v>
      </c>
      <c r="H15728" t="s">
        <v>173</v>
      </c>
      <c r="J15728" t="s">
        <v>14</v>
      </c>
      <c r="K15728">
        <v>45</v>
      </c>
      <c r="L15728" t="s">
        <v>22</v>
      </c>
    </row>
    <row r="15729" spans="1:12">
      <c r="A15729" t="e">
        <f ca="1">E00251439908221</f>
        <v>#NAME?</v>
      </c>
      <c r="B15729">
        <v>189</v>
      </c>
      <c r="C15729" t="s">
        <v>58</v>
      </c>
      <c r="D15729" s="1">
        <v>41788</v>
      </c>
      <c r="F15729">
        <v>1</v>
      </c>
      <c r="G15729">
        <v>49390</v>
      </c>
      <c r="H15729" t="s">
        <v>59</v>
      </c>
      <c r="J15729" t="s">
        <v>14</v>
      </c>
      <c r="K15729">
        <v>58</v>
      </c>
      <c r="L15729" t="s">
        <v>15</v>
      </c>
    </row>
    <row r="15730" spans="1:12">
      <c r="A15730" t="e">
        <f ca="1">E00251515312421</f>
        <v>#NAME?</v>
      </c>
      <c r="B15730">
        <v>10</v>
      </c>
      <c r="C15730" t="s">
        <v>18</v>
      </c>
      <c r="D15730" s="1">
        <v>42863</v>
      </c>
      <c r="F15730">
        <v>1</v>
      </c>
      <c r="G15730">
        <v>78609</v>
      </c>
      <c r="H15730" t="s">
        <v>240</v>
      </c>
      <c r="J15730" t="s">
        <v>14</v>
      </c>
      <c r="K15730">
        <v>46</v>
      </c>
      <c r="L15730" t="s">
        <v>22</v>
      </c>
    </row>
    <row r="15731" spans="1:12">
      <c r="A15731" t="e">
        <f ca="1">E00251716569321</f>
        <v>#NAME?</v>
      </c>
      <c r="B15731">
        <v>489</v>
      </c>
      <c r="C15731" t="s">
        <v>100</v>
      </c>
      <c r="D15731" s="1">
        <v>41753</v>
      </c>
      <c r="F15731">
        <v>3</v>
      </c>
      <c r="G15731">
        <v>2443</v>
      </c>
      <c r="H15731" t="s">
        <v>185</v>
      </c>
      <c r="J15731" t="s">
        <v>14</v>
      </c>
      <c r="K15731">
        <v>54</v>
      </c>
      <c r="L15731" t="s">
        <v>15</v>
      </c>
    </row>
    <row r="15732" spans="1:12">
      <c r="A15732" t="e">
        <f ca="1">E00251514252121</f>
        <v>#NAME?</v>
      </c>
      <c r="B15732">
        <v>451</v>
      </c>
      <c r="C15732" t="s">
        <v>102</v>
      </c>
      <c r="D15732" s="1">
        <v>42752</v>
      </c>
      <c r="F15732">
        <v>1</v>
      </c>
      <c r="G15732">
        <v>3004</v>
      </c>
      <c r="H15732" t="s">
        <v>104</v>
      </c>
      <c r="J15732" t="s">
        <v>14</v>
      </c>
      <c r="K15732">
        <v>49</v>
      </c>
      <c r="L15732" t="s">
        <v>15</v>
      </c>
    </row>
    <row r="15733" spans="1:12">
      <c r="A15733" t="e">
        <f ca="1">E00251514252121</f>
        <v>#NAME?</v>
      </c>
      <c r="B15733">
        <v>451</v>
      </c>
      <c r="C15733" t="s">
        <v>102</v>
      </c>
      <c r="D15733" s="1">
        <v>43054</v>
      </c>
      <c r="F15733">
        <v>1</v>
      </c>
      <c r="G15733">
        <v>5589</v>
      </c>
      <c r="H15733" t="s">
        <v>152</v>
      </c>
      <c r="J15733" t="s">
        <v>14</v>
      </c>
      <c r="K15733">
        <v>50</v>
      </c>
      <c r="L15733" t="s">
        <v>15</v>
      </c>
    </row>
    <row r="15734" spans="1:12">
      <c r="A15734" t="e">
        <f ca="1">E00251716569321</f>
        <v>#NAME?</v>
      </c>
      <c r="B15734">
        <v>286</v>
      </c>
      <c r="C15734" t="s">
        <v>41</v>
      </c>
      <c r="D15734" s="1">
        <v>41625</v>
      </c>
      <c r="F15734">
        <v>1</v>
      </c>
      <c r="G15734">
        <v>3540</v>
      </c>
      <c r="H15734" t="s">
        <v>436</v>
      </c>
      <c r="J15734" t="s">
        <v>14</v>
      </c>
      <c r="K15734">
        <v>54</v>
      </c>
      <c r="L15734" t="s">
        <v>15</v>
      </c>
    </row>
    <row r="15735" spans="1:12">
      <c r="A15735" t="e">
        <f ca="1">E00251514459821</f>
        <v>#NAME?</v>
      </c>
      <c r="B15735">
        <v>497</v>
      </c>
      <c r="C15735" t="s">
        <v>141</v>
      </c>
      <c r="D15735" s="1">
        <v>42648</v>
      </c>
      <c r="F15735">
        <v>1</v>
      </c>
      <c r="G15735">
        <v>72709</v>
      </c>
      <c r="H15735" t="s">
        <v>150</v>
      </c>
      <c r="J15735" t="s">
        <v>14</v>
      </c>
      <c r="K15735">
        <v>48</v>
      </c>
      <c r="L15735" t="s">
        <v>15</v>
      </c>
    </row>
    <row r="15736" spans="1:12">
      <c r="A15736" t="e">
        <f ca="1">E00251430334821</f>
        <v>#NAME?</v>
      </c>
      <c r="B15736">
        <v>479</v>
      </c>
      <c r="C15736" t="s">
        <v>164</v>
      </c>
      <c r="D15736" s="1">
        <v>40955</v>
      </c>
      <c r="F15736">
        <v>1</v>
      </c>
      <c r="G15736">
        <v>91</v>
      </c>
      <c r="H15736" t="s">
        <v>927</v>
      </c>
      <c r="J15736" t="s">
        <v>14</v>
      </c>
      <c r="K15736">
        <v>46</v>
      </c>
      <c r="L15736" t="s">
        <v>15</v>
      </c>
    </row>
    <row r="15737" spans="1:12">
      <c r="A15737" t="e">
        <f ca="1">E00251439908221</f>
        <v>#NAME?</v>
      </c>
      <c r="B15737">
        <v>189</v>
      </c>
      <c r="C15737" t="s">
        <v>58</v>
      </c>
      <c r="D15737" s="1">
        <v>43081</v>
      </c>
      <c r="F15737">
        <v>6</v>
      </c>
      <c r="G15737">
        <v>73300</v>
      </c>
      <c r="H15737" t="s">
        <v>86</v>
      </c>
      <c r="J15737" t="s">
        <v>14</v>
      </c>
      <c r="K15737">
        <v>61</v>
      </c>
      <c r="L15737" t="s">
        <v>15</v>
      </c>
    </row>
    <row r="15738" spans="1:12">
      <c r="A15738" t="e">
        <f ca="1">E00251514252121</f>
        <v>#NAME?</v>
      </c>
      <c r="B15738">
        <v>451</v>
      </c>
      <c r="C15738" t="s">
        <v>102</v>
      </c>
      <c r="D15738" s="1">
        <v>42786</v>
      </c>
      <c r="F15738">
        <v>2</v>
      </c>
      <c r="G15738">
        <v>3051</v>
      </c>
      <c r="H15738" t="s">
        <v>13</v>
      </c>
      <c r="J15738" t="s">
        <v>14</v>
      </c>
      <c r="K15738">
        <v>49</v>
      </c>
      <c r="L15738" t="s">
        <v>15</v>
      </c>
    </row>
    <row r="15739" spans="1:12">
      <c r="A15739" t="e">
        <f ca="1">E00251514459821</f>
        <v>#NAME?</v>
      </c>
      <c r="B15739">
        <v>497</v>
      </c>
      <c r="C15739" t="s">
        <v>141</v>
      </c>
      <c r="D15739" s="1">
        <v>41337</v>
      </c>
      <c r="F15739">
        <v>1</v>
      </c>
      <c r="G15739">
        <v>460</v>
      </c>
      <c r="H15739" t="s">
        <v>16</v>
      </c>
      <c r="J15739" t="s">
        <v>14</v>
      </c>
      <c r="K15739">
        <v>44</v>
      </c>
      <c r="L15739" t="s">
        <v>15</v>
      </c>
    </row>
    <row r="15740" spans="1:12">
      <c r="A15740" t="e">
        <f ca="1">E00251611207321</f>
        <v>#NAME?</v>
      </c>
      <c r="B15740">
        <v>307</v>
      </c>
      <c r="C15740" t="s">
        <v>210</v>
      </c>
      <c r="D15740" s="1">
        <v>42860</v>
      </c>
      <c r="F15740">
        <v>2</v>
      </c>
      <c r="G15740">
        <v>27800</v>
      </c>
      <c r="H15740" t="s">
        <v>145</v>
      </c>
      <c r="J15740" t="s">
        <v>14</v>
      </c>
      <c r="K15740">
        <v>45</v>
      </c>
      <c r="L15740" t="s">
        <v>15</v>
      </c>
    </row>
    <row r="15741" spans="1:12">
      <c r="A15741" t="e">
        <f ca="1">E00251431603221</f>
        <v>#NAME?</v>
      </c>
      <c r="B15741">
        <v>1785</v>
      </c>
      <c r="C15741" t="s">
        <v>129</v>
      </c>
      <c r="D15741" s="1">
        <v>42272</v>
      </c>
      <c r="F15741">
        <v>1</v>
      </c>
      <c r="G15741">
        <v>2724</v>
      </c>
      <c r="H15741" t="s">
        <v>73</v>
      </c>
      <c r="J15741" t="s">
        <v>14</v>
      </c>
      <c r="K15741">
        <v>43</v>
      </c>
      <c r="L15741" t="s">
        <v>15</v>
      </c>
    </row>
    <row r="15742" spans="1:12">
      <c r="A15742" t="e">
        <f ca="1">E00251431603221</f>
        <v>#NAME?</v>
      </c>
      <c r="B15742">
        <v>1785</v>
      </c>
      <c r="C15742" t="s">
        <v>129</v>
      </c>
      <c r="D15742" s="1">
        <v>42928</v>
      </c>
      <c r="F15742">
        <v>1</v>
      </c>
      <c r="G15742">
        <v>2724</v>
      </c>
      <c r="H15742" t="s">
        <v>73</v>
      </c>
      <c r="J15742" t="s">
        <v>14</v>
      </c>
      <c r="K15742">
        <v>45</v>
      </c>
      <c r="L15742" t="s">
        <v>15</v>
      </c>
    </row>
    <row r="15743" spans="1:12">
      <c r="A15743" t="e">
        <f ca="1">E00251611207321</f>
        <v>#NAME?</v>
      </c>
      <c r="B15743">
        <v>307</v>
      </c>
      <c r="C15743" t="s">
        <v>210</v>
      </c>
      <c r="D15743" s="1">
        <v>42936</v>
      </c>
      <c r="F15743">
        <v>3</v>
      </c>
      <c r="G15743">
        <v>27800</v>
      </c>
      <c r="H15743" t="s">
        <v>145</v>
      </c>
      <c r="J15743" t="s">
        <v>14</v>
      </c>
      <c r="K15743">
        <v>46</v>
      </c>
      <c r="L15743" t="s">
        <v>15</v>
      </c>
    </row>
    <row r="15744" spans="1:12">
      <c r="A15744" t="e">
        <f ca="1">E00251431603221</f>
        <v>#NAME?</v>
      </c>
      <c r="B15744">
        <v>729</v>
      </c>
      <c r="C15744" t="s">
        <v>68</v>
      </c>
      <c r="D15744" s="1">
        <v>41653</v>
      </c>
      <c r="E15744">
        <v>0</v>
      </c>
      <c r="F15744">
        <v>2</v>
      </c>
      <c r="G15744">
        <v>6224</v>
      </c>
      <c r="H15744" t="s">
        <v>1402</v>
      </c>
      <c r="J15744" t="s">
        <v>34</v>
      </c>
      <c r="K15744">
        <v>41</v>
      </c>
      <c r="L15744" t="s">
        <v>15</v>
      </c>
    </row>
    <row r="15745" spans="1:12">
      <c r="A15745" t="e">
        <f ca="1">E00251514459821</f>
        <v>#NAME?</v>
      </c>
      <c r="B15745">
        <v>497</v>
      </c>
      <c r="C15745" t="s">
        <v>141</v>
      </c>
      <c r="D15745" s="1">
        <v>42149</v>
      </c>
      <c r="F15745">
        <v>2</v>
      </c>
      <c r="G15745">
        <v>72631</v>
      </c>
      <c r="H15745" t="s">
        <v>142</v>
      </c>
      <c r="J15745" t="s">
        <v>14</v>
      </c>
      <c r="K15745">
        <v>46</v>
      </c>
      <c r="L15745" t="s">
        <v>15</v>
      </c>
    </row>
    <row r="15746" spans="1:12">
      <c r="A15746" t="e">
        <f ca="1">E00251430379621</f>
        <v>#NAME?</v>
      </c>
      <c r="B15746">
        <v>1933</v>
      </c>
      <c r="C15746" t="s">
        <v>151</v>
      </c>
      <c r="D15746" s="1">
        <v>42886</v>
      </c>
      <c r="F15746">
        <v>1</v>
      </c>
      <c r="G15746">
        <v>4019</v>
      </c>
      <c r="H15746" t="s">
        <v>26</v>
      </c>
      <c r="J15746" t="s">
        <v>14</v>
      </c>
      <c r="K15746">
        <v>54</v>
      </c>
      <c r="L15746" t="s">
        <v>15</v>
      </c>
    </row>
    <row r="15747" spans="1:12">
      <c r="A15747" t="e">
        <f ca="1">E00251514459821</f>
        <v>#NAME?</v>
      </c>
      <c r="B15747">
        <v>497</v>
      </c>
      <c r="C15747" t="s">
        <v>141</v>
      </c>
      <c r="D15747" s="1">
        <v>42950</v>
      </c>
      <c r="F15747">
        <v>1</v>
      </c>
      <c r="G15747">
        <v>72632</v>
      </c>
      <c r="H15747" t="s">
        <v>107</v>
      </c>
      <c r="J15747" t="s">
        <v>14</v>
      </c>
      <c r="K15747">
        <v>49</v>
      </c>
      <c r="L15747" t="s">
        <v>15</v>
      </c>
    </row>
    <row r="15748" spans="1:12">
      <c r="A15748" t="e">
        <f ca="1">E00251514459821</f>
        <v>#NAME?</v>
      </c>
      <c r="B15748">
        <v>497</v>
      </c>
      <c r="C15748" t="s">
        <v>141</v>
      </c>
      <c r="D15748" s="1">
        <v>42248</v>
      </c>
      <c r="F15748">
        <v>1</v>
      </c>
      <c r="G15748">
        <v>72631</v>
      </c>
      <c r="H15748" t="s">
        <v>142</v>
      </c>
      <c r="J15748" t="s">
        <v>14</v>
      </c>
      <c r="K15748">
        <v>47</v>
      </c>
      <c r="L15748" t="s">
        <v>15</v>
      </c>
    </row>
    <row r="15749" spans="1:12">
      <c r="A15749" t="e">
        <f ca="1">E00251514459821</f>
        <v>#NAME?</v>
      </c>
      <c r="B15749">
        <v>497</v>
      </c>
      <c r="C15749" t="s">
        <v>141</v>
      </c>
      <c r="D15749" s="1">
        <v>42543</v>
      </c>
      <c r="F15749">
        <v>1</v>
      </c>
      <c r="G15749">
        <v>72632</v>
      </c>
      <c r="H15749" t="s">
        <v>107</v>
      </c>
      <c r="J15749" t="s">
        <v>14</v>
      </c>
      <c r="K15749">
        <v>47</v>
      </c>
      <c r="L15749" t="s">
        <v>15</v>
      </c>
    </row>
    <row r="15750" spans="1:12">
      <c r="A15750" t="e">
        <f ca="1">E00251514459821</f>
        <v>#NAME?</v>
      </c>
      <c r="B15750">
        <v>497</v>
      </c>
      <c r="C15750" t="s">
        <v>141</v>
      </c>
      <c r="D15750" s="1">
        <v>42746</v>
      </c>
      <c r="F15750">
        <v>4</v>
      </c>
      <c r="G15750">
        <v>6268</v>
      </c>
      <c r="H15750" t="s">
        <v>696</v>
      </c>
      <c r="J15750" t="s">
        <v>14</v>
      </c>
      <c r="K15750">
        <v>48</v>
      </c>
      <c r="L15750" t="s">
        <v>15</v>
      </c>
    </row>
    <row r="15751" spans="1:12">
      <c r="A15751" t="e">
        <f ca="1">E00251514252121</f>
        <v>#NAME?</v>
      </c>
      <c r="B15751">
        <v>451</v>
      </c>
      <c r="C15751" t="s">
        <v>102</v>
      </c>
      <c r="D15751" s="1">
        <v>42780</v>
      </c>
      <c r="F15751">
        <v>2</v>
      </c>
      <c r="G15751">
        <v>3051</v>
      </c>
      <c r="H15751" t="s">
        <v>13</v>
      </c>
      <c r="J15751" t="s">
        <v>14</v>
      </c>
      <c r="K15751">
        <v>49</v>
      </c>
      <c r="L15751" t="s">
        <v>15</v>
      </c>
    </row>
    <row r="15752" spans="1:12">
      <c r="A15752" t="e">
        <f ca="1">E00251432260721</f>
        <v>#NAME?</v>
      </c>
      <c r="B15752">
        <v>454</v>
      </c>
      <c r="C15752" t="s">
        <v>179</v>
      </c>
      <c r="D15752" s="1">
        <v>41968</v>
      </c>
      <c r="F15752">
        <v>1</v>
      </c>
      <c r="G15752">
        <v>7906</v>
      </c>
      <c r="H15752" t="s">
        <v>173</v>
      </c>
      <c r="J15752" t="s">
        <v>14</v>
      </c>
      <c r="K15752">
        <v>60</v>
      </c>
      <c r="L15752" t="s">
        <v>22</v>
      </c>
    </row>
    <row r="15753" spans="1:12">
      <c r="A15753" t="e">
        <f ca="1">E00251432260721</f>
        <v>#NAME?</v>
      </c>
      <c r="B15753">
        <v>454</v>
      </c>
      <c r="C15753" t="s">
        <v>179</v>
      </c>
      <c r="D15753" s="1">
        <v>42761</v>
      </c>
      <c r="F15753">
        <v>1</v>
      </c>
      <c r="G15753">
        <v>4779</v>
      </c>
      <c r="H15753" t="s">
        <v>231</v>
      </c>
      <c r="J15753" t="s">
        <v>14</v>
      </c>
      <c r="K15753">
        <v>63</v>
      </c>
      <c r="L15753" t="s">
        <v>15</v>
      </c>
    </row>
    <row r="15754" spans="1:12">
      <c r="A15754" t="e">
        <f ca="1">E00251512331321</f>
        <v>#NAME?</v>
      </c>
      <c r="B15754">
        <v>66</v>
      </c>
      <c r="C15754" t="s">
        <v>134</v>
      </c>
      <c r="D15754" s="1">
        <v>41689</v>
      </c>
      <c r="F15754">
        <v>1</v>
      </c>
      <c r="G15754">
        <v>2809</v>
      </c>
      <c r="H15754" t="s">
        <v>90</v>
      </c>
      <c r="J15754" t="s">
        <v>14</v>
      </c>
      <c r="K15754">
        <v>54</v>
      </c>
      <c r="L15754" t="s">
        <v>15</v>
      </c>
    </row>
    <row r="15755" spans="1:12">
      <c r="A15755" t="e">
        <f ca="1">E00251430261521</f>
        <v>#NAME?</v>
      </c>
      <c r="B15755">
        <v>500</v>
      </c>
      <c r="C15755" t="s">
        <v>161</v>
      </c>
      <c r="D15755" s="1">
        <v>42758</v>
      </c>
      <c r="F15755">
        <v>3</v>
      </c>
      <c r="G15755">
        <v>6279</v>
      </c>
      <c r="H15755" t="s">
        <v>756</v>
      </c>
      <c r="J15755" t="s">
        <v>14</v>
      </c>
      <c r="K15755">
        <v>53</v>
      </c>
      <c r="L15755" t="s">
        <v>15</v>
      </c>
    </row>
    <row r="15756" spans="1:12">
      <c r="A15756" t="e">
        <f ca="1">E00251514454421</f>
        <v>#NAME?</v>
      </c>
      <c r="B15756">
        <v>446</v>
      </c>
      <c r="C15756" t="s">
        <v>94</v>
      </c>
      <c r="D15756" s="1">
        <v>42383</v>
      </c>
      <c r="F15756">
        <v>2</v>
      </c>
      <c r="G15756">
        <v>2809</v>
      </c>
      <c r="H15756" t="s">
        <v>90</v>
      </c>
      <c r="J15756" t="s">
        <v>14</v>
      </c>
      <c r="K15756">
        <v>54</v>
      </c>
      <c r="L15756" t="s">
        <v>15</v>
      </c>
    </row>
    <row r="15757" spans="1:12">
      <c r="A15757" t="e">
        <f ca="1">E00251429387421</f>
        <v>#NAME?</v>
      </c>
      <c r="B15757">
        <v>276</v>
      </c>
      <c r="C15757" t="s">
        <v>122</v>
      </c>
      <c r="D15757" s="1">
        <v>42942</v>
      </c>
      <c r="F15757">
        <v>1</v>
      </c>
      <c r="G15757">
        <v>2189</v>
      </c>
      <c r="H15757" t="s">
        <v>156</v>
      </c>
      <c r="J15757" t="s">
        <v>14</v>
      </c>
      <c r="K15757">
        <v>51</v>
      </c>
      <c r="L15757" t="s">
        <v>15</v>
      </c>
    </row>
    <row r="15758" spans="1:12">
      <c r="A15758" t="e">
        <f ca="1">E00251432449321</f>
        <v>#NAME?</v>
      </c>
      <c r="B15758">
        <v>490</v>
      </c>
      <c r="C15758" t="s">
        <v>158</v>
      </c>
      <c r="D15758" s="1">
        <v>42723</v>
      </c>
      <c r="F15758">
        <v>4</v>
      </c>
      <c r="G15758">
        <v>6010</v>
      </c>
      <c r="H15758" t="s">
        <v>176</v>
      </c>
      <c r="J15758" t="s">
        <v>14</v>
      </c>
      <c r="K15758">
        <v>60</v>
      </c>
      <c r="L15758" t="s">
        <v>15</v>
      </c>
    </row>
    <row r="15759" spans="1:12">
      <c r="A15759" t="e">
        <f ca="1">E00251514459821</f>
        <v>#NAME?</v>
      </c>
      <c r="B15759">
        <v>497</v>
      </c>
      <c r="C15759" t="s">
        <v>141</v>
      </c>
      <c r="D15759" s="1">
        <v>42851</v>
      </c>
      <c r="F15759">
        <v>3</v>
      </c>
      <c r="G15759">
        <v>72631</v>
      </c>
      <c r="H15759" t="s">
        <v>142</v>
      </c>
      <c r="J15759" t="s">
        <v>14</v>
      </c>
      <c r="K15759">
        <v>48</v>
      </c>
      <c r="L15759" t="s">
        <v>15</v>
      </c>
    </row>
    <row r="15760" spans="1:12">
      <c r="A15760" t="e">
        <f ca="1">E00251717155721</f>
        <v>#NAME?</v>
      </c>
      <c r="B15760">
        <v>291</v>
      </c>
      <c r="C15760" t="s">
        <v>160</v>
      </c>
      <c r="D15760" s="1">
        <v>42821</v>
      </c>
      <c r="F15760">
        <v>6</v>
      </c>
      <c r="G15760">
        <v>7292</v>
      </c>
      <c r="H15760" t="s">
        <v>189</v>
      </c>
      <c r="J15760" t="s">
        <v>14</v>
      </c>
      <c r="K15760">
        <v>57</v>
      </c>
      <c r="L15760" t="s">
        <v>15</v>
      </c>
    </row>
    <row r="15761" spans="1:12">
      <c r="A15761" t="e">
        <f ca="1">E00251716445321</f>
        <v>#NAME?</v>
      </c>
      <c r="B15761">
        <v>502</v>
      </c>
      <c r="C15761" t="s">
        <v>172</v>
      </c>
      <c r="D15761" s="1">
        <v>41260</v>
      </c>
      <c r="F15761">
        <v>4</v>
      </c>
      <c r="G15761">
        <v>436</v>
      </c>
      <c r="H15761" t="s">
        <v>193</v>
      </c>
      <c r="J15761" t="s">
        <v>14</v>
      </c>
      <c r="K15761">
        <v>59</v>
      </c>
      <c r="L15761" t="s">
        <v>15</v>
      </c>
    </row>
    <row r="15762" spans="1:12">
      <c r="A15762" t="e">
        <f ca="1">E00251716445321</f>
        <v>#NAME?</v>
      </c>
      <c r="B15762">
        <v>502</v>
      </c>
      <c r="C15762" t="s">
        <v>172</v>
      </c>
      <c r="D15762" s="1">
        <v>41295</v>
      </c>
      <c r="F15762">
        <v>1</v>
      </c>
      <c r="G15762">
        <v>25000</v>
      </c>
      <c r="H15762" t="s">
        <v>178</v>
      </c>
      <c r="J15762" t="s">
        <v>14</v>
      </c>
      <c r="K15762">
        <v>59</v>
      </c>
      <c r="L15762" t="s">
        <v>15</v>
      </c>
    </row>
    <row r="15763" spans="1:12">
      <c r="A15763" t="e">
        <f ca="1">E00251514465821</f>
        <v>#NAME?</v>
      </c>
      <c r="B15763">
        <v>489</v>
      </c>
      <c r="C15763" t="s">
        <v>100</v>
      </c>
      <c r="D15763" s="1">
        <v>41781</v>
      </c>
      <c r="F15763">
        <v>1</v>
      </c>
      <c r="G15763">
        <v>2443</v>
      </c>
      <c r="H15763" t="s">
        <v>185</v>
      </c>
      <c r="J15763" t="s">
        <v>14</v>
      </c>
      <c r="K15763">
        <v>49</v>
      </c>
      <c r="L15763" t="s">
        <v>15</v>
      </c>
    </row>
    <row r="15764" spans="1:12">
      <c r="A15764" t="e">
        <f ca="1">E00251716445321</f>
        <v>#NAME?</v>
      </c>
      <c r="B15764">
        <v>7504</v>
      </c>
      <c r="C15764" t="s">
        <v>162</v>
      </c>
      <c r="D15764" s="1">
        <v>42429</v>
      </c>
      <c r="F15764">
        <v>1</v>
      </c>
      <c r="G15764">
        <v>25000</v>
      </c>
      <c r="H15764" t="s">
        <v>178</v>
      </c>
      <c r="J15764" t="s">
        <v>14</v>
      </c>
      <c r="K15764">
        <v>62</v>
      </c>
      <c r="L15764" t="s">
        <v>15</v>
      </c>
    </row>
    <row r="15765" spans="1:12">
      <c r="A15765" t="e">
        <f ca="1">E00251716445321</f>
        <v>#NAME?</v>
      </c>
      <c r="B15765">
        <v>7504</v>
      </c>
      <c r="C15765" t="s">
        <v>162</v>
      </c>
      <c r="D15765" s="1">
        <v>43088</v>
      </c>
      <c r="F15765">
        <v>3</v>
      </c>
      <c r="G15765">
        <v>185</v>
      </c>
      <c r="H15765" t="s">
        <v>199</v>
      </c>
      <c r="J15765" t="s">
        <v>14</v>
      </c>
      <c r="K15765">
        <v>64</v>
      </c>
      <c r="L15765" t="s">
        <v>15</v>
      </c>
    </row>
    <row r="15766" spans="1:12">
      <c r="A15766" t="e">
        <f ca="1">E00251532975721</f>
        <v>#NAME?</v>
      </c>
      <c r="B15766">
        <v>446</v>
      </c>
      <c r="C15766" t="s">
        <v>94</v>
      </c>
      <c r="D15766" s="1">
        <v>41701</v>
      </c>
      <c r="F15766">
        <v>2</v>
      </c>
      <c r="G15766">
        <v>496</v>
      </c>
      <c r="H15766" t="s">
        <v>190</v>
      </c>
      <c r="J15766" t="s">
        <v>14</v>
      </c>
      <c r="K15766">
        <v>50</v>
      </c>
      <c r="L15766" t="s">
        <v>15</v>
      </c>
    </row>
    <row r="15767" spans="1:12">
      <c r="A15767" t="e">
        <f ca="1">E00251532975721</f>
        <v>#NAME?</v>
      </c>
      <c r="B15767">
        <v>446</v>
      </c>
      <c r="C15767" t="s">
        <v>94</v>
      </c>
      <c r="D15767" s="1">
        <v>42933</v>
      </c>
      <c r="F15767">
        <v>1</v>
      </c>
      <c r="G15767">
        <v>38830</v>
      </c>
      <c r="H15767" t="s">
        <v>847</v>
      </c>
      <c r="J15767" t="s">
        <v>14</v>
      </c>
      <c r="K15767">
        <v>53</v>
      </c>
      <c r="L15767" t="s">
        <v>15</v>
      </c>
    </row>
    <row r="15768" spans="1:12">
      <c r="A15768" t="e">
        <f ca="1">E00251532975721</f>
        <v>#NAME?</v>
      </c>
      <c r="B15768">
        <v>726</v>
      </c>
      <c r="C15768" t="s">
        <v>167</v>
      </c>
      <c r="D15768" s="1">
        <v>42765</v>
      </c>
      <c r="E15768">
        <v>6</v>
      </c>
      <c r="F15768">
        <v>4</v>
      </c>
      <c r="G15768">
        <v>3051</v>
      </c>
      <c r="H15768" t="s">
        <v>13</v>
      </c>
      <c r="J15768" t="s">
        <v>34</v>
      </c>
      <c r="K15768">
        <v>53</v>
      </c>
      <c r="L15768" t="s">
        <v>15</v>
      </c>
    </row>
    <row r="15769" spans="1:12">
      <c r="A15769" t="e">
        <f ca="1">E00251717155721</f>
        <v>#NAME?</v>
      </c>
      <c r="B15769">
        <v>291</v>
      </c>
      <c r="C15769" t="s">
        <v>160</v>
      </c>
      <c r="D15769" s="1">
        <v>42142</v>
      </c>
      <c r="F15769">
        <v>2</v>
      </c>
      <c r="G15769">
        <v>4019</v>
      </c>
      <c r="H15769" t="s">
        <v>26</v>
      </c>
      <c r="J15769" t="s">
        <v>14</v>
      </c>
      <c r="K15769">
        <v>55</v>
      </c>
      <c r="L15769" t="s">
        <v>15</v>
      </c>
    </row>
    <row r="15770" spans="1:12">
      <c r="A15770" t="e">
        <f ca="1">E00251717155721</f>
        <v>#NAME?</v>
      </c>
      <c r="B15770">
        <v>291</v>
      </c>
      <c r="C15770" t="s">
        <v>160</v>
      </c>
      <c r="D15770" s="1">
        <v>42821</v>
      </c>
      <c r="F15770">
        <v>3</v>
      </c>
      <c r="G15770">
        <v>7292</v>
      </c>
      <c r="H15770" t="s">
        <v>189</v>
      </c>
      <c r="J15770" t="s">
        <v>14</v>
      </c>
      <c r="K15770">
        <v>57</v>
      </c>
      <c r="L15770" t="s">
        <v>15</v>
      </c>
    </row>
    <row r="15771" spans="1:12">
      <c r="A15771" t="e">
        <f ca="1">E00251514238021</f>
        <v>#NAME?</v>
      </c>
      <c r="B15771">
        <v>448</v>
      </c>
      <c r="C15771" t="s">
        <v>112</v>
      </c>
      <c r="D15771" s="1">
        <v>41487</v>
      </c>
      <c r="F15771">
        <v>1</v>
      </c>
      <c r="G15771">
        <v>7243</v>
      </c>
      <c r="H15771" t="s">
        <v>42</v>
      </c>
      <c r="J15771" t="s">
        <v>14</v>
      </c>
      <c r="K15771">
        <v>42</v>
      </c>
      <c r="L15771" t="s">
        <v>15</v>
      </c>
    </row>
    <row r="15772" spans="1:12">
      <c r="A15772" t="e">
        <f ca="1">E00251716445321</f>
        <v>#NAME?</v>
      </c>
      <c r="B15772">
        <v>286</v>
      </c>
      <c r="C15772" t="s">
        <v>41</v>
      </c>
      <c r="D15772" s="1">
        <v>42990</v>
      </c>
      <c r="F15772">
        <v>1</v>
      </c>
      <c r="G15772">
        <v>25000</v>
      </c>
      <c r="H15772" t="s">
        <v>178</v>
      </c>
      <c r="J15772" t="s">
        <v>14</v>
      </c>
      <c r="K15772">
        <v>64</v>
      </c>
      <c r="L15772" t="s">
        <v>15</v>
      </c>
    </row>
    <row r="15773" spans="1:12">
      <c r="A15773" t="e">
        <f ca="1">E00251514238021</f>
        <v>#NAME?</v>
      </c>
      <c r="B15773">
        <v>448</v>
      </c>
      <c r="C15773" t="s">
        <v>112</v>
      </c>
      <c r="D15773" s="1">
        <v>42306</v>
      </c>
      <c r="F15773">
        <v>1</v>
      </c>
      <c r="G15773">
        <v>7243</v>
      </c>
      <c r="H15773" t="s">
        <v>42</v>
      </c>
      <c r="J15773" t="s">
        <v>14</v>
      </c>
      <c r="K15773">
        <v>45</v>
      </c>
      <c r="L15773" t="s">
        <v>15</v>
      </c>
    </row>
    <row r="15774" spans="1:12">
      <c r="A15774" t="e">
        <f ca="1">E00251432398121</f>
        <v>#NAME?</v>
      </c>
      <c r="B15774">
        <v>453</v>
      </c>
      <c r="C15774" t="s">
        <v>96</v>
      </c>
      <c r="D15774" s="1">
        <v>42023</v>
      </c>
      <c r="F15774">
        <v>1</v>
      </c>
      <c r="G15774">
        <v>2720</v>
      </c>
      <c r="H15774" t="s">
        <v>65</v>
      </c>
      <c r="J15774" t="s">
        <v>14</v>
      </c>
      <c r="K15774">
        <v>55</v>
      </c>
      <c r="L15774" t="s">
        <v>15</v>
      </c>
    </row>
    <row r="15775" spans="1:12">
      <c r="A15775" t="e">
        <f ca="1">E00251432398121</f>
        <v>#NAME?</v>
      </c>
      <c r="B15775">
        <v>453</v>
      </c>
      <c r="C15775" t="s">
        <v>96</v>
      </c>
      <c r="D15775" s="1">
        <v>42397</v>
      </c>
      <c r="F15775">
        <v>1</v>
      </c>
      <c r="G15775">
        <v>460</v>
      </c>
      <c r="H15775" t="s">
        <v>16</v>
      </c>
      <c r="J15775" t="s">
        <v>14</v>
      </c>
      <c r="K15775">
        <v>56</v>
      </c>
      <c r="L15775" t="s">
        <v>15</v>
      </c>
    </row>
    <row r="15776" spans="1:12">
      <c r="A15776" t="e">
        <f ca="1">E00251716445321</f>
        <v>#NAME?</v>
      </c>
      <c r="B15776">
        <v>502</v>
      </c>
      <c r="C15776" t="s">
        <v>172</v>
      </c>
      <c r="D15776" s="1">
        <v>41327</v>
      </c>
      <c r="F15776">
        <v>1</v>
      </c>
      <c r="G15776">
        <v>5279</v>
      </c>
      <c r="H15776" t="s">
        <v>1403</v>
      </c>
      <c r="J15776" t="s">
        <v>14</v>
      </c>
      <c r="K15776">
        <v>59</v>
      </c>
      <c r="L15776" t="s">
        <v>15</v>
      </c>
    </row>
    <row r="15777" spans="1:12">
      <c r="A15777" t="e">
        <f ca="1">E00251716445321</f>
        <v>#NAME?</v>
      </c>
      <c r="B15777">
        <v>272</v>
      </c>
      <c r="C15777" t="s">
        <v>174</v>
      </c>
      <c r="D15777" s="1">
        <v>42764</v>
      </c>
      <c r="E15777">
        <v>5</v>
      </c>
      <c r="F15777">
        <v>1</v>
      </c>
      <c r="G15777">
        <v>185</v>
      </c>
      <c r="H15777" t="s">
        <v>199</v>
      </c>
      <c r="J15777" t="s">
        <v>34</v>
      </c>
      <c r="K15777">
        <v>63</v>
      </c>
      <c r="L15777" t="s">
        <v>15</v>
      </c>
    </row>
    <row r="15778" spans="1:12">
      <c r="A15778" t="e">
        <f ca="1">E00251716445321</f>
        <v>#NAME?</v>
      </c>
      <c r="B15778">
        <v>502</v>
      </c>
      <c r="C15778" t="s">
        <v>172</v>
      </c>
      <c r="D15778" s="1">
        <v>41225</v>
      </c>
      <c r="F15778">
        <v>1</v>
      </c>
      <c r="G15778">
        <v>25000</v>
      </c>
      <c r="H15778" t="s">
        <v>178</v>
      </c>
      <c r="J15778" t="s">
        <v>14</v>
      </c>
      <c r="K15778">
        <v>59</v>
      </c>
      <c r="L15778" t="s">
        <v>15</v>
      </c>
    </row>
    <row r="15779" spans="1:12">
      <c r="A15779" t="e">
        <f ca="1">E00251432196721</f>
        <v>#NAME?</v>
      </c>
      <c r="B15779">
        <v>449</v>
      </c>
      <c r="C15779" t="s">
        <v>124</v>
      </c>
      <c r="D15779" s="1">
        <v>41124</v>
      </c>
      <c r="F15779">
        <v>1</v>
      </c>
      <c r="G15779">
        <v>5920</v>
      </c>
      <c r="H15779" t="s">
        <v>417</v>
      </c>
      <c r="J15779" t="s">
        <v>14</v>
      </c>
      <c r="K15779">
        <v>43</v>
      </c>
      <c r="L15779" t="s">
        <v>15</v>
      </c>
    </row>
    <row r="15780" spans="1:12">
      <c r="A15780" t="e">
        <f ca="1">E00251514459821</f>
        <v>#NAME?</v>
      </c>
      <c r="B15780">
        <v>497</v>
      </c>
      <c r="C15780" t="s">
        <v>141</v>
      </c>
      <c r="D15780" s="1">
        <v>41425</v>
      </c>
      <c r="F15780">
        <v>1</v>
      </c>
      <c r="G15780">
        <v>29690</v>
      </c>
      <c r="H15780" t="s">
        <v>52</v>
      </c>
      <c r="J15780" t="s">
        <v>14</v>
      </c>
      <c r="K15780">
        <v>44</v>
      </c>
      <c r="L15780" t="s">
        <v>15</v>
      </c>
    </row>
    <row r="15781" spans="1:12">
      <c r="A15781" t="e">
        <f ca="1">E00251514459821</f>
        <v>#NAME?</v>
      </c>
      <c r="B15781">
        <v>497</v>
      </c>
      <c r="C15781" t="s">
        <v>141</v>
      </c>
      <c r="D15781" s="1">
        <v>41836</v>
      </c>
      <c r="F15781">
        <v>1</v>
      </c>
      <c r="G15781">
        <v>2809</v>
      </c>
      <c r="H15781" t="s">
        <v>90</v>
      </c>
      <c r="J15781" t="s">
        <v>14</v>
      </c>
      <c r="K15781">
        <v>46</v>
      </c>
      <c r="L15781" t="s">
        <v>15</v>
      </c>
    </row>
    <row r="15782" spans="1:12">
      <c r="A15782" t="e">
        <f ca="1">E00251514238021</f>
        <v>#NAME?</v>
      </c>
      <c r="B15782">
        <v>448</v>
      </c>
      <c r="C15782" t="s">
        <v>112</v>
      </c>
      <c r="D15782" s="1">
        <v>43012</v>
      </c>
      <c r="F15782">
        <v>1</v>
      </c>
      <c r="G15782">
        <v>27800</v>
      </c>
      <c r="H15782" t="s">
        <v>145</v>
      </c>
      <c r="J15782" t="s">
        <v>14</v>
      </c>
      <c r="K15782">
        <v>47</v>
      </c>
      <c r="L15782" t="s">
        <v>15</v>
      </c>
    </row>
    <row r="15783" spans="1:12">
      <c r="A15783" t="e">
        <f ca="1">E00251429331821</f>
        <v>#NAME?</v>
      </c>
      <c r="B15783">
        <v>283</v>
      </c>
      <c r="C15783" t="s">
        <v>133</v>
      </c>
      <c r="D15783" s="1">
        <v>41591</v>
      </c>
      <c r="F15783">
        <v>1</v>
      </c>
      <c r="G15783">
        <v>6809</v>
      </c>
      <c r="H15783" t="s">
        <v>790</v>
      </c>
      <c r="J15783" t="s">
        <v>14</v>
      </c>
      <c r="K15783">
        <v>56</v>
      </c>
      <c r="L15783" t="s">
        <v>15</v>
      </c>
    </row>
    <row r="15784" spans="1:12">
      <c r="A15784" t="e">
        <f ca="1">E00251527290121</f>
        <v>#NAME?</v>
      </c>
      <c r="B15784">
        <v>28</v>
      </c>
      <c r="C15784" t="s">
        <v>153</v>
      </c>
      <c r="D15784" s="1">
        <v>42849</v>
      </c>
      <c r="F15784">
        <v>1</v>
      </c>
      <c r="G15784">
        <v>8362</v>
      </c>
      <c r="H15784" t="s">
        <v>136</v>
      </c>
      <c r="J15784" t="s">
        <v>14</v>
      </c>
      <c r="K15784">
        <v>51</v>
      </c>
      <c r="L15784" t="s">
        <v>15</v>
      </c>
    </row>
    <row r="15785" spans="1:12">
      <c r="A15785" t="e">
        <f ca="1">E00251717155721</f>
        <v>#NAME?</v>
      </c>
      <c r="B15785">
        <v>272</v>
      </c>
      <c r="C15785" t="s">
        <v>174</v>
      </c>
      <c r="D15785" s="1">
        <v>42751</v>
      </c>
      <c r="E15785">
        <v>12</v>
      </c>
      <c r="F15785">
        <v>1</v>
      </c>
      <c r="G15785">
        <v>43490</v>
      </c>
      <c r="H15785" t="s">
        <v>1404</v>
      </c>
      <c r="J15785" t="s">
        <v>34</v>
      </c>
      <c r="K15785">
        <v>57</v>
      </c>
      <c r="L15785" t="s">
        <v>15</v>
      </c>
    </row>
    <row r="15786" spans="1:12">
      <c r="A15786" t="e">
        <f ca="1">E00251432260721</f>
        <v>#NAME?</v>
      </c>
      <c r="B15786">
        <v>454</v>
      </c>
      <c r="C15786" t="s">
        <v>179</v>
      </c>
      <c r="D15786" s="1">
        <v>42256</v>
      </c>
      <c r="F15786">
        <v>1</v>
      </c>
      <c r="G15786">
        <v>7906</v>
      </c>
      <c r="H15786" t="s">
        <v>173</v>
      </c>
      <c r="J15786" t="s">
        <v>14</v>
      </c>
      <c r="K15786">
        <v>61</v>
      </c>
      <c r="L15786" t="s">
        <v>22</v>
      </c>
    </row>
    <row r="15787" spans="1:12">
      <c r="A15787" t="e">
        <f ca="1">E00251432260721</f>
        <v>#NAME?</v>
      </c>
      <c r="B15787">
        <v>454</v>
      </c>
      <c r="C15787" t="s">
        <v>179</v>
      </c>
      <c r="D15787" s="1">
        <v>42872</v>
      </c>
      <c r="F15787">
        <v>3</v>
      </c>
      <c r="G15787">
        <v>4019</v>
      </c>
      <c r="H15787" t="s">
        <v>26</v>
      </c>
      <c r="J15787" t="s">
        <v>14</v>
      </c>
      <c r="K15787">
        <v>63</v>
      </c>
      <c r="L15787" t="s">
        <v>15</v>
      </c>
    </row>
    <row r="15788" spans="1:12">
      <c r="A15788" t="e">
        <f ca="1">E00251717155721</f>
        <v>#NAME?</v>
      </c>
      <c r="B15788">
        <v>291</v>
      </c>
      <c r="C15788" t="s">
        <v>160</v>
      </c>
      <c r="D15788" s="1">
        <v>41803</v>
      </c>
      <c r="F15788">
        <v>3</v>
      </c>
      <c r="G15788">
        <v>27800</v>
      </c>
      <c r="H15788" t="s">
        <v>145</v>
      </c>
      <c r="J15788" t="s">
        <v>14</v>
      </c>
      <c r="K15788">
        <v>54</v>
      </c>
      <c r="L15788" t="s">
        <v>15</v>
      </c>
    </row>
    <row r="15789" spans="1:12">
      <c r="A15789" t="e">
        <f ca="1">E00251514459821</f>
        <v>#NAME?</v>
      </c>
      <c r="B15789">
        <v>497</v>
      </c>
      <c r="C15789" t="s">
        <v>141</v>
      </c>
      <c r="D15789" s="1">
        <v>41407</v>
      </c>
      <c r="F15789">
        <v>1</v>
      </c>
      <c r="G15789">
        <v>29690</v>
      </c>
      <c r="H15789" t="s">
        <v>52</v>
      </c>
      <c r="J15789" t="s">
        <v>14</v>
      </c>
      <c r="K15789">
        <v>44</v>
      </c>
      <c r="L15789" t="s">
        <v>15</v>
      </c>
    </row>
    <row r="15790" spans="1:12">
      <c r="A15790" t="e">
        <f ca="1">E00251514238021</f>
        <v>#NAME?</v>
      </c>
      <c r="B15790">
        <v>448</v>
      </c>
      <c r="C15790" t="s">
        <v>112</v>
      </c>
      <c r="D15790" s="1">
        <v>42279</v>
      </c>
      <c r="F15790">
        <v>2</v>
      </c>
      <c r="G15790">
        <v>4549</v>
      </c>
      <c r="H15790" t="s">
        <v>69</v>
      </c>
      <c r="J15790" t="s">
        <v>14</v>
      </c>
      <c r="K15790">
        <v>45</v>
      </c>
      <c r="L15790" t="s">
        <v>15</v>
      </c>
    </row>
    <row r="15791" spans="1:12">
      <c r="A15791" t="e">
        <f ca="1">E00251514459821</f>
        <v>#NAME?</v>
      </c>
      <c r="B15791">
        <v>497</v>
      </c>
      <c r="C15791" t="s">
        <v>141</v>
      </c>
      <c r="D15791" s="1">
        <v>42851</v>
      </c>
      <c r="F15791">
        <v>2</v>
      </c>
      <c r="G15791">
        <v>460</v>
      </c>
      <c r="H15791" t="s">
        <v>16</v>
      </c>
      <c r="J15791" t="s">
        <v>14</v>
      </c>
      <c r="K15791">
        <v>48</v>
      </c>
      <c r="L15791" t="s">
        <v>15</v>
      </c>
    </row>
    <row r="15792" spans="1:12">
      <c r="A15792" t="e">
        <f ca="1">E00251439851521</f>
        <v>#NAME?</v>
      </c>
      <c r="B15792">
        <v>453</v>
      </c>
      <c r="C15792" t="s">
        <v>96</v>
      </c>
      <c r="D15792" s="1">
        <v>41703</v>
      </c>
      <c r="F15792">
        <v>1</v>
      </c>
      <c r="G15792">
        <v>72632</v>
      </c>
      <c r="H15792" t="s">
        <v>107</v>
      </c>
      <c r="J15792" t="s">
        <v>14</v>
      </c>
      <c r="K15792">
        <v>45</v>
      </c>
      <c r="L15792" t="s">
        <v>15</v>
      </c>
    </row>
    <row r="15793" spans="1:12">
      <c r="A15793" t="e">
        <f ca="1">E00251430261521</f>
        <v>#NAME?</v>
      </c>
      <c r="B15793">
        <v>500</v>
      </c>
      <c r="C15793" t="s">
        <v>161</v>
      </c>
      <c r="D15793" s="1">
        <v>42047</v>
      </c>
      <c r="F15793">
        <v>1</v>
      </c>
      <c r="G15793">
        <v>5650</v>
      </c>
      <c r="H15793" t="s">
        <v>211</v>
      </c>
      <c r="J15793" t="s">
        <v>14</v>
      </c>
      <c r="K15793">
        <v>51</v>
      </c>
      <c r="L15793" t="s">
        <v>15</v>
      </c>
    </row>
    <row r="15794" spans="1:12">
      <c r="A15794" t="e">
        <f ca="1">E00251432196721</f>
        <v>#NAME?</v>
      </c>
      <c r="B15794">
        <v>449</v>
      </c>
      <c r="C15794" t="s">
        <v>124</v>
      </c>
      <c r="D15794" s="1">
        <v>41927</v>
      </c>
      <c r="F15794">
        <v>1</v>
      </c>
      <c r="G15794">
        <v>7820</v>
      </c>
      <c r="H15794" t="s">
        <v>233</v>
      </c>
      <c r="J15794" t="s">
        <v>14</v>
      </c>
      <c r="K15794">
        <v>46</v>
      </c>
      <c r="L15794" t="s">
        <v>22</v>
      </c>
    </row>
    <row r="15795" spans="1:12">
      <c r="A15795" t="e">
        <f ca="1">E00251432449321</f>
        <v>#NAME?</v>
      </c>
      <c r="B15795">
        <v>490</v>
      </c>
      <c r="C15795" t="s">
        <v>158</v>
      </c>
      <c r="D15795" s="1">
        <v>41666</v>
      </c>
      <c r="F15795">
        <v>1</v>
      </c>
      <c r="G15795">
        <v>5569</v>
      </c>
      <c r="H15795" t="s">
        <v>218</v>
      </c>
      <c r="J15795" t="s">
        <v>14</v>
      </c>
      <c r="K15795">
        <v>57</v>
      </c>
      <c r="L15795" t="s">
        <v>15</v>
      </c>
    </row>
    <row r="15796" spans="1:12">
      <c r="A15796" t="e">
        <f ca="1">E00251432449321</f>
        <v>#NAME?</v>
      </c>
      <c r="B15796">
        <v>490</v>
      </c>
      <c r="C15796" t="s">
        <v>158</v>
      </c>
      <c r="D15796" s="1">
        <v>42943</v>
      </c>
      <c r="F15796">
        <v>3</v>
      </c>
      <c r="G15796">
        <v>5569</v>
      </c>
      <c r="H15796" t="s">
        <v>218</v>
      </c>
      <c r="J15796" t="s">
        <v>14</v>
      </c>
      <c r="K15796">
        <v>61</v>
      </c>
      <c r="L15796" t="s">
        <v>15</v>
      </c>
    </row>
    <row r="15797" spans="1:12">
      <c r="A15797" t="e">
        <f ca="1">E00251716459421</f>
        <v>#NAME?</v>
      </c>
      <c r="B15797">
        <v>450</v>
      </c>
      <c r="C15797" t="s">
        <v>227</v>
      </c>
      <c r="D15797" s="1">
        <v>41323</v>
      </c>
      <c r="F15797">
        <v>2</v>
      </c>
      <c r="G15797">
        <v>49300</v>
      </c>
      <c r="H15797" t="s">
        <v>228</v>
      </c>
      <c r="J15797" t="s">
        <v>14</v>
      </c>
      <c r="K15797">
        <v>40</v>
      </c>
      <c r="L15797" t="s">
        <v>15</v>
      </c>
    </row>
    <row r="15798" spans="1:12">
      <c r="A15798" t="e">
        <f ca="1">E00251716459421</f>
        <v>#NAME?</v>
      </c>
      <c r="B15798">
        <v>450</v>
      </c>
      <c r="C15798" t="s">
        <v>227</v>
      </c>
      <c r="D15798" s="1">
        <v>41725</v>
      </c>
      <c r="F15798">
        <v>1</v>
      </c>
      <c r="G15798">
        <v>3659</v>
      </c>
      <c r="H15798" t="s">
        <v>132</v>
      </c>
      <c r="J15798" t="s">
        <v>14</v>
      </c>
      <c r="K15798">
        <v>41</v>
      </c>
      <c r="L15798" t="s">
        <v>15</v>
      </c>
    </row>
    <row r="15799" spans="1:12">
      <c r="A15799" t="e">
        <f ca="1">E00251716459421</f>
        <v>#NAME?</v>
      </c>
      <c r="B15799">
        <v>7505</v>
      </c>
      <c r="C15799" t="s">
        <v>209</v>
      </c>
      <c r="D15799" s="1">
        <v>42367</v>
      </c>
      <c r="F15799">
        <v>1</v>
      </c>
      <c r="G15799">
        <v>75732</v>
      </c>
      <c r="H15799" t="s">
        <v>1263</v>
      </c>
      <c r="J15799" t="s">
        <v>14</v>
      </c>
      <c r="K15799">
        <v>42</v>
      </c>
      <c r="L15799" t="s">
        <v>15</v>
      </c>
    </row>
    <row r="15800" spans="1:12">
      <c r="A15800" t="e">
        <f ca="1">E00251532303521</f>
        <v>#NAME?</v>
      </c>
      <c r="B15800">
        <v>448</v>
      </c>
      <c r="C15800" t="s">
        <v>112</v>
      </c>
      <c r="D15800" s="1">
        <v>42579</v>
      </c>
      <c r="F15800">
        <v>1</v>
      </c>
      <c r="G15800">
        <v>27800</v>
      </c>
      <c r="H15800" t="s">
        <v>145</v>
      </c>
      <c r="J15800" t="s">
        <v>14</v>
      </c>
      <c r="K15800">
        <v>49</v>
      </c>
      <c r="L15800" t="s">
        <v>15</v>
      </c>
    </row>
    <row r="15801" spans="1:12">
      <c r="A15801" t="e">
        <f ca="1">E00251716459421</f>
        <v>#NAME?</v>
      </c>
      <c r="B15801">
        <v>450</v>
      </c>
      <c r="C15801" t="s">
        <v>227</v>
      </c>
      <c r="D15801" s="1">
        <v>41610</v>
      </c>
      <c r="F15801">
        <v>1</v>
      </c>
      <c r="G15801">
        <v>49300</v>
      </c>
      <c r="H15801" t="s">
        <v>228</v>
      </c>
      <c r="J15801" t="s">
        <v>14</v>
      </c>
      <c r="K15801">
        <v>40</v>
      </c>
      <c r="L15801" t="s">
        <v>15</v>
      </c>
    </row>
    <row r="15802" spans="1:12">
      <c r="A15802" t="e">
        <f ca="1">E00251717155721</f>
        <v>#NAME?</v>
      </c>
      <c r="B15802">
        <v>291</v>
      </c>
      <c r="C15802" t="s">
        <v>160</v>
      </c>
      <c r="D15802" s="1">
        <v>40980</v>
      </c>
      <c r="F15802">
        <v>2</v>
      </c>
      <c r="G15802">
        <v>2720</v>
      </c>
      <c r="H15802" t="s">
        <v>65</v>
      </c>
      <c r="J15802" t="s">
        <v>14</v>
      </c>
      <c r="K15802">
        <v>52</v>
      </c>
      <c r="L15802" t="s">
        <v>15</v>
      </c>
    </row>
    <row r="15803" spans="1:12">
      <c r="A15803" t="e">
        <f t="shared" ref="A15803:A15808" ca="1" si="145">E00251429331821</f>
        <v>#NAME?</v>
      </c>
      <c r="B15803">
        <v>175</v>
      </c>
      <c r="C15803" t="s">
        <v>131</v>
      </c>
      <c r="D15803" s="1">
        <v>42321</v>
      </c>
      <c r="F15803">
        <v>1</v>
      </c>
      <c r="G15803">
        <v>71940</v>
      </c>
      <c r="H15803" t="s">
        <v>135</v>
      </c>
      <c r="J15803" t="s">
        <v>14</v>
      </c>
      <c r="K15803">
        <v>58</v>
      </c>
      <c r="L15803" t="s">
        <v>15</v>
      </c>
    </row>
    <row r="15804" spans="1:12">
      <c r="A15804" t="e">
        <f t="shared" ca="1" si="145"/>
        <v>#NAME?</v>
      </c>
      <c r="B15804">
        <v>175</v>
      </c>
      <c r="C15804" t="s">
        <v>131</v>
      </c>
      <c r="D15804" s="1">
        <v>42339</v>
      </c>
      <c r="F15804">
        <v>3</v>
      </c>
      <c r="G15804">
        <v>4719</v>
      </c>
      <c r="H15804" t="s">
        <v>1039</v>
      </c>
      <c r="J15804" t="s">
        <v>14</v>
      </c>
      <c r="K15804">
        <v>58</v>
      </c>
      <c r="L15804" t="s">
        <v>15</v>
      </c>
    </row>
    <row r="15805" spans="1:12">
      <c r="A15805" t="e">
        <f t="shared" ca="1" si="145"/>
        <v>#NAME?</v>
      </c>
      <c r="B15805">
        <v>175</v>
      </c>
      <c r="C15805" t="s">
        <v>131</v>
      </c>
      <c r="D15805" s="1">
        <v>42725</v>
      </c>
      <c r="F15805">
        <v>1</v>
      </c>
      <c r="G15805">
        <v>7851</v>
      </c>
      <c r="H15805" t="s">
        <v>353</v>
      </c>
      <c r="J15805" t="s">
        <v>14</v>
      </c>
      <c r="K15805">
        <v>59</v>
      </c>
      <c r="L15805" t="s">
        <v>22</v>
      </c>
    </row>
    <row r="15806" spans="1:12">
      <c r="A15806" t="e">
        <f t="shared" ca="1" si="145"/>
        <v>#NAME?</v>
      </c>
      <c r="B15806">
        <v>175</v>
      </c>
      <c r="C15806" t="s">
        <v>131</v>
      </c>
      <c r="D15806" s="1">
        <v>42744</v>
      </c>
      <c r="F15806">
        <v>1</v>
      </c>
      <c r="G15806">
        <v>5990</v>
      </c>
      <c r="H15806" t="s">
        <v>60</v>
      </c>
      <c r="J15806" t="s">
        <v>14</v>
      </c>
      <c r="K15806">
        <v>59</v>
      </c>
      <c r="L15806" t="s">
        <v>15</v>
      </c>
    </row>
    <row r="15807" spans="1:12">
      <c r="A15807" t="e">
        <f t="shared" ca="1" si="145"/>
        <v>#NAME?</v>
      </c>
      <c r="B15807">
        <v>175</v>
      </c>
      <c r="C15807" t="s">
        <v>131</v>
      </c>
      <c r="D15807" s="1">
        <v>42982</v>
      </c>
      <c r="F15807">
        <v>1</v>
      </c>
      <c r="G15807">
        <v>7243</v>
      </c>
      <c r="H15807" t="s">
        <v>42</v>
      </c>
      <c r="J15807" t="s">
        <v>14</v>
      </c>
      <c r="K15807">
        <v>60</v>
      </c>
      <c r="L15807" t="s">
        <v>15</v>
      </c>
    </row>
    <row r="15808" spans="1:12">
      <c r="A15808" t="e">
        <f t="shared" ca="1" si="145"/>
        <v>#NAME?</v>
      </c>
      <c r="B15808">
        <v>283</v>
      </c>
      <c r="C15808" t="s">
        <v>133</v>
      </c>
      <c r="D15808" s="1">
        <v>41556</v>
      </c>
      <c r="F15808">
        <v>1</v>
      </c>
      <c r="G15808">
        <v>2729</v>
      </c>
      <c r="H15808" t="s">
        <v>115</v>
      </c>
      <c r="J15808" t="s">
        <v>14</v>
      </c>
      <c r="K15808">
        <v>56</v>
      </c>
      <c r="L15808" t="s">
        <v>15</v>
      </c>
    </row>
    <row r="15809" spans="1:12">
      <c r="A15809" t="e">
        <f ca="1">E00251717155721</f>
        <v>#NAME?</v>
      </c>
      <c r="B15809">
        <v>272</v>
      </c>
      <c r="C15809" t="s">
        <v>174</v>
      </c>
      <c r="D15809" s="1">
        <v>42739</v>
      </c>
      <c r="E15809">
        <v>2</v>
      </c>
      <c r="F15809">
        <v>4</v>
      </c>
      <c r="G15809">
        <v>2720</v>
      </c>
      <c r="H15809" t="s">
        <v>65</v>
      </c>
      <c r="J15809" t="s">
        <v>34</v>
      </c>
      <c r="K15809">
        <v>57</v>
      </c>
      <c r="L15809" t="s">
        <v>15</v>
      </c>
    </row>
    <row r="15810" spans="1:12">
      <c r="A15810" t="e">
        <f ca="1">E00251717155721</f>
        <v>#NAME?</v>
      </c>
      <c r="B15810">
        <v>291</v>
      </c>
      <c r="C15810" t="s">
        <v>160</v>
      </c>
      <c r="D15810" s="1">
        <v>41304</v>
      </c>
      <c r="F15810">
        <v>1</v>
      </c>
      <c r="G15810">
        <v>4660</v>
      </c>
      <c r="H15810" t="s">
        <v>215</v>
      </c>
      <c r="J15810" t="s">
        <v>14</v>
      </c>
      <c r="K15810">
        <v>53</v>
      </c>
      <c r="L15810" t="s">
        <v>15</v>
      </c>
    </row>
    <row r="15811" spans="1:12">
      <c r="A15811" t="e">
        <f ca="1">E00251717155721</f>
        <v>#NAME?</v>
      </c>
      <c r="B15811">
        <v>291</v>
      </c>
      <c r="C15811" t="s">
        <v>160</v>
      </c>
      <c r="D15811" s="1">
        <v>42429</v>
      </c>
      <c r="F15811">
        <v>1</v>
      </c>
      <c r="G15811">
        <v>7291</v>
      </c>
      <c r="H15811" t="s">
        <v>163</v>
      </c>
      <c r="J15811" t="s">
        <v>14</v>
      </c>
      <c r="K15811">
        <v>56</v>
      </c>
      <c r="L15811" t="s">
        <v>15</v>
      </c>
    </row>
    <row r="15812" spans="1:12">
      <c r="A15812" t="e">
        <f ca="1">E00251717155721</f>
        <v>#NAME?</v>
      </c>
      <c r="B15812">
        <v>291</v>
      </c>
      <c r="C15812" t="s">
        <v>160</v>
      </c>
      <c r="D15812" s="1">
        <v>42716</v>
      </c>
      <c r="F15812">
        <v>6</v>
      </c>
      <c r="G15812">
        <v>7291</v>
      </c>
      <c r="H15812" t="s">
        <v>163</v>
      </c>
      <c r="J15812" t="s">
        <v>14</v>
      </c>
      <c r="K15812">
        <v>57</v>
      </c>
      <c r="L15812" t="s">
        <v>15</v>
      </c>
    </row>
    <row r="15813" spans="1:12">
      <c r="A15813" t="e">
        <f ca="1">E00251532975721</f>
        <v>#NAME?</v>
      </c>
      <c r="B15813">
        <v>446</v>
      </c>
      <c r="C15813" t="s">
        <v>94</v>
      </c>
      <c r="D15813" s="1">
        <v>42682</v>
      </c>
      <c r="F15813">
        <v>2</v>
      </c>
      <c r="G15813">
        <v>71940</v>
      </c>
      <c r="H15813" t="s">
        <v>135</v>
      </c>
      <c r="J15813" t="s">
        <v>14</v>
      </c>
      <c r="K15813">
        <v>52</v>
      </c>
      <c r="L15813" t="s">
        <v>15</v>
      </c>
    </row>
    <row r="15814" spans="1:12">
      <c r="A15814" t="e">
        <f ca="1">E00251432196721</f>
        <v>#NAME?</v>
      </c>
      <c r="B15814">
        <v>449</v>
      </c>
      <c r="C15814" t="s">
        <v>124</v>
      </c>
      <c r="D15814" s="1">
        <v>42164</v>
      </c>
      <c r="F15814">
        <v>2</v>
      </c>
      <c r="G15814">
        <v>78079</v>
      </c>
      <c r="H15814" t="s">
        <v>49</v>
      </c>
      <c r="J15814" t="s">
        <v>14</v>
      </c>
      <c r="K15814">
        <v>46</v>
      </c>
      <c r="L15814" t="s">
        <v>22</v>
      </c>
    </row>
    <row r="15815" spans="1:12">
      <c r="A15815" t="e">
        <f ca="1">E00251514454421</f>
        <v>#NAME?</v>
      </c>
      <c r="B15815">
        <v>446</v>
      </c>
      <c r="C15815" t="s">
        <v>94</v>
      </c>
      <c r="D15815" s="1">
        <v>42131</v>
      </c>
      <c r="F15815">
        <v>1</v>
      </c>
      <c r="G15815">
        <v>4019</v>
      </c>
      <c r="H15815" t="s">
        <v>26</v>
      </c>
      <c r="J15815" t="s">
        <v>14</v>
      </c>
      <c r="K15815">
        <v>53</v>
      </c>
      <c r="L15815" t="s">
        <v>15</v>
      </c>
    </row>
    <row r="15816" spans="1:12">
      <c r="A15816" t="e">
        <f ca="1">E00251514238021</f>
        <v>#NAME?</v>
      </c>
      <c r="B15816">
        <v>448</v>
      </c>
      <c r="C15816" t="s">
        <v>112</v>
      </c>
      <c r="D15816" s="1">
        <v>42565</v>
      </c>
      <c r="F15816">
        <v>1</v>
      </c>
      <c r="G15816">
        <v>7243</v>
      </c>
      <c r="H15816" t="s">
        <v>42</v>
      </c>
      <c r="J15816" t="s">
        <v>14</v>
      </c>
      <c r="K15816">
        <v>45</v>
      </c>
      <c r="L15816" t="s">
        <v>15</v>
      </c>
    </row>
    <row r="15817" spans="1:12">
      <c r="A15817" t="e">
        <f ca="1">E00251512331321</f>
        <v>#NAME?</v>
      </c>
      <c r="B15817">
        <v>66</v>
      </c>
      <c r="C15817" t="s">
        <v>134</v>
      </c>
      <c r="D15817" s="1">
        <v>41040</v>
      </c>
      <c r="F15817">
        <v>1</v>
      </c>
      <c r="G15817">
        <v>3699</v>
      </c>
      <c r="H15817" t="s">
        <v>149</v>
      </c>
      <c r="J15817" t="s">
        <v>14</v>
      </c>
      <c r="K15817">
        <v>52</v>
      </c>
      <c r="L15817" t="s">
        <v>15</v>
      </c>
    </row>
    <row r="15818" spans="1:12">
      <c r="A15818" t="e">
        <f ca="1">E00251512331321</f>
        <v>#NAME?</v>
      </c>
      <c r="B15818">
        <v>66</v>
      </c>
      <c r="C15818" t="s">
        <v>134</v>
      </c>
      <c r="D15818" s="1">
        <v>42486</v>
      </c>
      <c r="F15818">
        <v>1</v>
      </c>
      <c r="G15818">
        <v>72673</v>
      </c>
      <c r="H15818" t="s">
        <v>394</v>
      </c>
      <c r="J15818" t="s">
        <v>14</v>
      </c>
      <c r="K15818">
        <v>56</v>
      </c>
      <c r="L15818" t="s">
        <v>15</v>
      </c>
    </row>
    <row r="15819" spans="1:12">
      <c r="A15819" t="e">
        <f ca="1">E00251430334821</f>
        <v>#NAME?</v>
      </c>
      <c r="B15819">
        <v>479</v>
      </c>
      <c r="C15819" t="s">
        <v>164</v>
      </c>
      <c r="D15819" s="1">
        <v>42256</v>
      </c>
      <c r="F15819">
        <v>6</v>
      </c>
      <c r="G15819">
        <v>2749</v>
      </c>
      <c r="H15819" t="s">
        <v>147</v>
      </c>
      <c r="J15819" t="s">
        <v>14</v>
      </c>
      <c r="K15819">
        <v>49</v>
      </c>
      <c r="L15819" t="s">
        <v>15</v>
      </c>
    </row>
    <row r="15820" spans="1:12">
      <c r="A15820" t="e">
        <f ca="1">E00251432449321</f>
        <v>#NAME?</v>
      </c>
      <c r="B15820">
        <v>490</v>
      </c>
      <c r="C15820" t="s">
        <v>158</v>
      </c>
      <c r="D15820" s="1">
        <v>42943</v>
      </c>
      <c r="F15820">
        <v>2</v>
      </c>
      <c r="G15820">
        <v>6010</v>
      </c>
      <c r="H15820" t="s">
        <v>176</v>
      </c>
      <c r="J15820" t="s">
        <v>14</v>
      </c>
      <c r="K15820">
        <v>61</v>
      </c>
      <c r="L15820" t="s">
        <v>15</v>
      </c>
    </row>
    <row r="15821" spans="1:12">
      <c r="A15821" t="e">
        <f ca="1">E00251619841121</f>
        <v>#NAME?</v>
      </c>
      <c r="B15821">
        <v>459</v>
      </c>
      <c r="C15821" t="s">
        <v>187</v>
      </c>
      <c r="D15821" s="1">
        <v>41683</v>
      </c>
      <c r="F15821">
        <v>1</v>
      </c>
      <c r="G15821">
        <v>7804</v>
      </c>
      <c r="H15821" t="s">
        <v>43</v>
      </c>
      <c r="J15821" t="s">
        <v>14</v>
      </c>
      <c r="K15821">
        <v>45</v>
      </c>
      <c r="L15821" t="s">
        <v>22</v>
      </c>
    </row>
    <row r="15822" spans="1:12">
      <c r="A15822" t="e">
        <f ca="1">E00251532975721</f>
        <v>#NAME?</v>
      </c>
      <c r="B15822">
        <v>446</v>
      </c>
      <c r="C15822" t="s">
        <v>94</v>
      </c>
      <c r="D15822" s="1">
        <v>41744</v>
      </c>
      <c r="F15822">
        <v>2</v>
      </c>
      <c r="G15822">
        <v>496</v>
      </c>
      <c r="H15822" t="s">
        <v>190</v>
      </c>
      <c r="J15822" t="s">
        <v>14</v>
      </c>
      <c r="K15822">
        <v>50</v>
      </c>
      <c r="L15822" t="s">
        <v>15</v>
      </c>
    </row>
    <row r="15823" spans="1:12">
      <c r="A15823" t="e">
        <f ca="1">E00251615150021</f>
        <v>#NAME?</v>
      </c>
      <c r="B15823">
        <v>1929</v>
      </c>
      <c r="C15823" t="s">
        <v>195</v>
      </c>
      <c r="D15823" s="1">
        <v>42353</v>
      </c>
      <c r="F15823">
        <v>4</v>
      </c>
      <c r="G15823">
        <v>4240</v>
      </c>
      <c r="H15823" t="s">
        <v>239</v>
      </c>
      <c r="J15823" t="s">
        <v>14</v>
      </c>
      <c r="K15823">
        <v>40</v>
      </c>
      <c r="L15823" t="s">
        <v>15</v>
      </c>
    </row>
    <row r="15824" spans="1:12">
      <c r="A15824" t="e">
        <f ca="1">E00251430261521</f>
        <v>#NAME?</v>
      </c>
      <c r="B15824">
        <v>500</v>
      </c>
      <c r="C15824" t="s">
        <v>161</v>
      </c>
      <c r="D15824" s="1">
        <v>43069</v>
      </c>
      <c r="F15824">
        <v>1</v>
      </c>
      <c r="G15824">
        <v>460</v>
      </c>
      <c r="H15824" t="s">
        <v>16</v>
      </c>
      <c r="J15824" t="s">
        <v>14</v>
      </c>
      <c r="K15824">
        <v>53</v>
      </c>
      <c r="L15824" t="s">
        <v>15</v>
      </c>
    </row>
    <row r="15825" spans="1:12">
      <c r="A15825" t="e">
        <f ca="1">E00251717155721</f>
        <v>#NAME?</v>
      </c>
      <c r="B15825">
        <v>272</v>
      </c>
      <c r="C15825" t="s">
        <v>174</v>
      </c>
      <c r="D15825" s="1">
        <v>42751</v>
      </c>
      <c r="E15825">
        <v>12</v>
      </c>
      <c r="F15825">
        <v>6</v>
      </c>
      <c r="G15825">
        <v>2720</v>
      </c>
      <c r="H15825" t="s">
        <v>65</v>
      </c>
      <c r="J15825" t="s">
        <v>34</v>
      </c>
      <c r="K15825">
        <v>57</v>
      </c>
      <c r="L15825" t="s">
        <v>15</v>
      </c>
    </row>
    <row r="15826" spans="1:12">
      <c r="A15826" t="e">
        <f ca="1">E00251717155721</f>
        <v>#NAME?</v>
      </c>
      <c r="B15826">
        <v>291</v>
      </c>
      <c r="C15826" t="s">
        <v>160</v>
      </c>
      <c r="D15826" s="1">
        <v>42104</v>
      </c>
      <c r="F15826">
        <v>2</v>
      </c>
      <c r="G15826">
        <v>2182</v>
      </c>
      <c r="H15826" t="s">
        <v>1376</v>
      </c>
      <c r="J15826" t="s">
        <v>14</v>
      </c>
      <c r="K15826">
        <v>55</v>
      </c>
      <c r="L15826" t="s">
        <v>15</v>
      </c>
    </row>
    <row r="15827" spans="1:12">
      <c r="A15827" t="e">
        <f ca="1">E00251430379621</f>
        <v>#NAME?</v>
      </c>
      <c r="B15827">
        <v>1933</v>
      </c>
      <c r="C15827" t="s">
        <v>151</v>
      </c>
      <c r="D15827" s="1">
        <v>42915</v>
      </c>
      <c r="F15827">
        <v>1</v>
      </c>
      <c r="G15827">
        <v>4019</v>
      </c>
      <c r="H15827" t="s">
        <v>26</v>
      </c>
      <c r="J15827" t="s">
        <v>14</v>
      </c>
      <c r="K15827">
        <v>54</v>
      </c>
      <c r="L15827" t="s">
        <v>15</v>
      </c>
    </row>
    <row r="15828" spans="1:12">
      <c r="A15828" t="e">
        <f ca="1">E00251717155721</f>
        <v>#NAME?</v>
      </c>
      <c r="B15828">
        <v>291</v>
      </c>
      <c r="C15828" t="s">
        <v>160</v>
      </c>
      <c r="D15828" s="1">
        <v>41304</v>
      </c>
      <c r="F15828">
        <v>3</v>
      </c>
      <c r="G15828">
        <v>4019</v>
      </c>
      <c r="H15828" t="s">
        <v>26</v>
      </c>
      <c r="J15828" t="s">
        <v>14</v>
      </c>
      <c r="K15828">
        <v>53</v>
      </c>
      <c r="L15828" t="s">
        <v>15</v>
      </c>
    </row>
    <row r="15829" spans="1:12">
      <c r="A15829" t="e">
        <f ca="1">E00251430334821</f>
        <v>#NAME?</v>
      </c>
      <c r="B15829">
        <v>718</v>
      </c>
      <c r="C15829" t="s">
        <v>32</v>
      </c>
      <c r="D15829" s="1">
        <v>41754</v>
      </c>
      <c r="F15829">
        <v>2</v>
      </c>
      <c r="G15829">
        <v>37489</v>
      </c>
      <c r="H15829" t="s">
        <v>1398</v>
      </c>
      <c r="I15829" t="s">
        <v>56</v>
      </c>
      <c r="J15829" t="s">
        <v>57</v>
      </c>
      <c r="K15829">
        <v>48</v>
      </c>
      <c r="L15829" t="s">
        <v>15</v>
      </c>
    </row>
    <row r="15830" spans="1:12">
      <c r="A15830" t="e">
        <f ca="1">E00251432196721</f>
        <v>#NAME?</v>
      </c>
      <c r="B15830">
        <v>449</v>
      </c>
      <c r="C15830" t="s">
        <v>124</v>
      </c>
      <c r="D15830" s="1">
        <v>41016</v>
      </c>
      <c r="F15830">
        <v>1</v>
      </c>
      <c r="G15830">
        <v>7231</v>
      </c>
      <c r="H15830" t="s">
        <v>128</v>
      </c>
      <c r="J15830" t="s">
        <v>14</v>
      </c>
      <c r="K15830">
        <v>43</v>
      </c>
      <c r="L15830" t="s">
        <v>15</v>
      </c>
    </row>
    <row r="15831" spans="1:12">
      <c r="A15831" t="e">
        <f ca="1">E00251432449321</f>
        <v>#NAME?</v>
      </c>
      <c r="B15831">
        <v>490</v>
      </c>
      <c r="C15831" t="s">
        <v>158</v>
      </c>
      <c r="D15831" s="1">
        <v>42417</v>
      </c>
      <c r="F15831">
        <v>1</v>
      </c>
      <c r="G15831">
        <v>6010</v>
      </c>
      <c r="H15831" t="s">
        <v>176</v>
      </c>
      <c r="J15831" t="s">
        <v>14</v>
      </c>
      <c r="K15831">
        <v>59</v>
      </c>
      <c r="L15831" t="s">
        <v>15</v>
      </c>
    </row>
    <row r="15832" spans="1:12">
      <c r="A15832" t="e">
        <f ca="1">E00251615150021</f>
        <v>#NAME?</v>
      </c>
      <c r="B15832">
        <v>1929</v>
      </c>
      <c r="C15832" t="s">
        <v>195</v>
      </c>
      <c r="D15832" s="1">
        <v>42123</v>
      </c>
      <c r="F15832">
        <v>1</v>
      </c>
      <c r="G15832">
        <v>7840</v>
      </c>
      <c r="H15832" t="s">
        <v>55</v>
      </c>
      <c r="J15832" t="s">
        <v>14</v>
      </c>
      <c r="K15832">
        <v>39</v>
      </c>
      <c r="L15832" t="s">
        <v>22</v>
      </c>
    </row>
    <row r="15833" spans="1:12">
      <c r="A15833" t="e">
        <f ca="1">E00251514465821</f>
        <v>#NAME?</v>
      </c>
      <c r="B15833">
        <v>489</v>
      </c>
      <c r="C15833" t="s">
        <v>100</v>
      </c>
      <c r="D15833" s="1">
        <v>42013</v>
      </c>
      <c r="F15833">
        <v>1</v>
      </c>
      <c r="G15833">
        <v>2443</v>
      </c>
      <c r="H15833" t="s">
        <v>185</v>
      </c>
      <c r="J15833" t="s">
        <v>14</v>
      </c>
      <c r="K15833">
        <v>49</v>
      </c>
      <c r="L15833" t="s">
        <v>15</v>
      </c>
    </row>
    <row r="15834" spans="1:12">
      <c r="A15834" t="e">
        <f ca="1">E00251432260721</f>
        <v>#NAME?</v>
      </c>
      <c r="B15834">
        <v>454</v>
      </c>
      <c r="C15834" t="s">
        <v>179</v>
      </c>
      <c r="D15834" s="1">
        <v>42734</v>
      </c>
      <c r="F15834">
        <v>2</v>
      </c>
      <c r="G15834">
        <v>4019</v>
      </c>
      <c r="H15834" t="s">
        <v>26</v>
      </c>
      <c r="J15834" t="s">
        <v>14</v>
      </c>
      <c r="K15834">
        <v>62</v>
      </c>
      <c r="L15834" t="s">
        <v>15</v>
      </c>
    </row>
    <row r="15835" spans="1:12">
      <c r="A15835" t="e">
        <f ca="1">E00251611205521</f>
        <v>#NAME?</v>
      </c>
      <c r="B15835">
        <v>278</v>
      </c>
      <c r="C15835" t="s">
        <v>222</v>
      </c>
      <c r="D15835" s="1">
        <v>40959</v>
      </c>
      <c r="F15835">
        <v>1</v>
      </c>
      <c r="G15835">
        <v>73730</v>
      </c>
      <c r="H15835" t="s">
        <v>266</v>
      </c>
      <c r="J15835" t="s">
        <v>14</v>
      </c>
      <c r="K15835">
        <v>44</v>
      </c>
      <c r="L15835" t="s">
        <v>15</v>
      </c>
    </row>
    <row r="15836" spans="1:12">
      <c r="A15836" t="e">
        <f ca="1">E00251511146121</f>
        <v>#NAME?</v>
      </c>
      <c r="B15836">
        <v>28</v>
      </c>
      <c r="C15836" t="s">
        <v>153</v>
      </c>
      <c r="D15836" s="1">
        <v>41520</v>
      </c>
      <c r="F15836">
        <v>2</v>
      </c>
      <c r="G15836">
        <v>4019</v>
      </c>
      <c r="H15836" t="s">
        <v>26</v>
      </c>
      <c r="J15836" t="s">
        <v>14</v>
      </c>
      <c r="K15836">
        <v>55</v>
      </c>
      <c r="L15836" t="s">
        <v>15</v>
      </c>
    </row>
    <row r="15837" spans="1:12">
      <c r="A15837" t="e">
        <f ca="1">E00251512331321</f>
        <v>#NAME?</v>
      </c>
      <c r="B15837">
        <v>66</v>
      </c>
      <c r="C15837" t="s">
        <v>134</v>
      </c>
      <c r="D15837" s="1">
        <v>41332</v>
      </c>
      <c r="F15837">
        <v>1</v>
      </c>
      <c r="G15837">
        <v>7962</v>
      </c>
      <c r="H15837" t="s">
        <v>111</v>
      </c>
      <c r="J15837" t="s">
        <v>14</v>
      </c>
      <c r="K15837">
        <v>53</v>
      </c>
      <c r="L15837" t="s">
        <v>22</v>
      </c>
    </row>
    <row r="15838" spans="1:12">
      <c r="A15838" t="e">
        <f ca="1">E00251615150021</f>
        <v>#NAME?</v>
      </c>
      <c r="B15838">
        <v>71</v>
      </c>
      <c r="C15838" t="s">
        <v>258</v>
      </c>
      <c r="D15838" s="1">
        <v>42581</v>
      </c>
      <c r="F15838">
        <v>1</v>
      </c>
      <c r="G15838">
        <v>38023</v>
      </c>
      <c r="H15838" t="s">
        <v>17</v>
      </c>
      <c r="I15838" t="s">
        <v>148</v>
      </c>
      <c r="J15838" t="s">
        <v>57</v>
      </c>
      <c r="K15838">
        <v>40</v>
      </c>
      <c r="L15838" t="s">
        <v>15</v>
      </c>
    </row>
    <row r="15839" spans="1:12">
      <c r="A15839" t="e">
        <f ca="1">E00251611205521</f>
        <v>#NAME?</v>
      </c>
      <c r="B15839">
        <v>278</v>
      </c>
      <c r="C15839" t="s">
        <v>222</v>
      </c>
      <c r="D15839" s="1">
        <v>41107</v>
      </c>
      <c r="F15839">
        <v>1</v>
      </c>
      <c r="G15839">
        <v>7243</v>
      </c>
      <c r="H15839" t="s">
        <v>42</v>
      </c>
      <c r="J15839" t="s">
        <v>14</v>
      </c>
      <c r="K15839">
        <v>44</v>
      </c>
      <c r="L15839" t="s">
        <v>15</v>
      </c>
    </row>
    <row r="15840" spans="1:12">
      <c r="A15840" t="e">
        <f ca="1">E00251511146121</f>
        <v>#NAME?</v>
      </c>
      <c r="B15840">
        <v>28</v>
      </c>
      <c r="C15840" t="s">
        <v>153</v>
      </c>
      <c r="D15840" s="1">
        <v>41684</v>
      </c>
      <c r="F15840">
        <v>3</v>
      </c>
      <c r="G15840">
        <v>4019</v>
      </c>
      <c r="H15840" t="s">
        <v>26</v>
      </c>
      <c r="J15840" t="s">
        <v>14</v>
      </c>
      <c r="K15840">
        <v>56</v>
      </c>
      <c r="L15840" t="s">
        <v>15</v>
      </c>
    </row>
    <row r="15841" spans="1:12">
      <c r="A15841" t="e">
        <f ca="1">E00251511146121</f>
        <v>#NAME?</v>
      </c>
      <c r="B15841">
        <v>28</v>
      </c>
      <c r="C15841" t="s">
        <v>153</v>
      </c>
      <c r="D15841" s="1">
        <v>42074</v>
      </c>
      <c r="F15841">
        <v>3</v>
      </c>
      <c r="G15841">
        <v>4019</v>
      </c>
      <c r="H15841" t="s">
        <v>26</v>
      </c>
      <c r="J15841" t="s">
        <v>14</v>
      </c>
      <c r="K15841">
        <v>57</v>
      </c>
      <c r="L15841" t="s">
        <v>15</v>
      </c>
    </row>
    <row r="15842" spans="1:12">
      <c r="A15842" t="e">
        <f ca="1">E00251615150021</f>
        <v>#NAME?</v>
      </c>
      <c r="B15842">
        <v>1929</v>
      </c>
      <c r="C15842" t="s">
        <v>195</v>
      </c>
      <c r="D15842" s="1">
        <v>42640</v>
      </c>
      <c r="F15842">
        <v>1</v>
      </c>
      <c r="G15842">
        <v>3699</v>
      </c>
      <c r="H15842" t="s">
        <v>149</v>
      </c>
      <c r="J15842" t="s">
        <v>14</v>
      </c>
      <c r="K15842">
        <v>40</v>
      </c>
      <c r="L15842" t="s">
        <v>15</v>
      </c>
    </row>
    <row r="15843" spans="1:12">
      <c r="A15843" t="e">
        <f ca="1">E00251615150021</f>
        <v>#NAME?</v>
      </c>
      <c r="B15843">
        <v>1929</v>
      </c>
      <c r="C15843" t="s">
        <v>195</v>
      </c>
      <c r="D15843" s="1">
        <v>42747</v>
      </c>
      <c r="F15843">
        <v>2</v>
      </c>
      <c r="G15843">
        <v>2599</v>
      </c>
      <c r="H15843" t="s">
        <v>238</v>
      </c>
      <c r="J15843" t="s">
        <v>14</v>
      </c>
      <c r="K15843">
        <v>41</v>
      </c>
      <c r="L15843" t="s">
        <v>15</v>
      </c>
    </row>
    <row r="15844" spans="1:12">
      <c r="A15844" t="e">
        <f ca="1">E00251715428921</f>
        <v>#NAME?</v>
      </c>
      <c r="B15844">
        <v>94</v>
      </c>
      <c r="C15844" t="s">
        <v>74</v>
      </c>
      <c r="D15844" s="1">
        <v>42387</v>
      </c>
      <c r="F15844">
        <v>1</v>
      </c>
      <c r="G15844">
        <v>52310</v>
      </c>
      <c r="H15844" t="s">
        <v>1132</v>
      </c>
      <c r="J15844" t="s">
        <v>14</v>
      </c>
      <c r="K15844">
        <v>46</v>
      </c>
      <c r="L15844" t="s">
        <v>15</v>
      </c>
    </row>
    <row r="15845" spans="1:12">
      <c r="A15845" t="e">
        <f ca="1">E00251432260721</f>
        <v>#NAME?</v>
      </c>
      <c r="B15845">
        <v>454</v>
      </c>
      <c r="C15845" t="s">
        <v>179</v>
      </c>
      <c r="D15845" s="1">
        <v>41218</v>
      </c>
      <c r="F15845">
        <v>2</v>
      </c>
      <c r="G15845">
        <v>7175</v>
      </c>
      <c r="H15845" t="s">
        <v>689</v>
      </c>
      <c r="J15845" t="s">
        <v>14</v>
      </c>
      <c r="K15845">
        <v>58</v>
      </c>
      <c r="L15845" t="s">
        <v>15</v>
      </c>
    </row>
    <row r="15846" spans="1:12">
      <c r="A15846" t="e">
        <f ca="1">E00251432260721</f>
        <v>#NAME?</v>
      </c>
      <c r="B15846">
        <v>454</v>
      </c>
      <c r="C15846" t="s">
        <v>179</v>
      </c>
      <c r="D15846" s="1">
        <v>41299</v>
      </c>
      <c r="F15846">
        <v>1</v>
      </c>
      <c r="G15846">
        <v>7904</v>
      </c>
      <c r="H15846" t="s">
        <v>75</v>
      </c>
      <c r="J15846" t="s">
        <v>14</v>
      </c>
      <c r="K15846">
        <v>59</v>
      </c>
      <c r="L15846" t="s">
        <v>22</v>
      </c>
    </row>
    <row r="15847" spans="1:12">
      <c r="A15847" t="e">
        <f ca="1">E00251432260721</f>
        <v>#NAME?</v>
      </c>
      <c r="B15847">
        <v>454</v>
      </c>
      <c r="C15847" t="s">
        <v>179</v>
      </c>
      <c r="D15847" s="1">
        <v>42684</v>
      </c>
      <c r="F15847">
        <v>2</v>
      </c>
      <c r="G15847">
        <v>4019</v>
      </c>
      <c r="H15847" t="s">
        <v>26</v>
      </c>
      <c r="J15847" t="s">
        <v>14</v>
      </c>
      <c r="K15847">
        <v>62</v>
      </c>
      <c r="L15847" t="s">
        <v>15</v>
      </c>
    </row>
    <row r="15848" spans="1:12">
      <c r="A15848" t="e">
        <f ca="1">E00251715428921</f>
        <v>#NAME?</v>
      </c>
      <c r="B15848">
        <v>94</v>
      </c>
      <c r="C15848" t="s">
        <v>74</v>
      </c>
      <c r="D15848" s="1">
        <v>42899</v>
      </c>
      <c r="F15848">
        <v>2</v>
      </c>
      <c r="G15848">
        <v>27800</v>
      </c>
      <c r="H15848" t="s">
        <v>145</v>
      </c>
      <c r="J15848" t="s">
        <v>14</v>
      </c>
      <c r="K15848">
        <v>48</v>
      </c>
      <c r="L15848" t="s">
        <v>15</v>
      </c>
    </row>
    <row r="15849" spans="1:12">
      <c r="A15849" t="e">
        <f ca="1">E00251432260721</f>
        <v>#NAME?</v>
      </c>
      <c r="B15849">
        <v>454</v>
      </c>
      <c r="C15849" t="s">
        <v>179</v>
      </c>
      <c r="D15849" s="1">
        <v>42872</v>
      </c>
      <c r="F15849">
        <v>1</v>
      </c>
      <c r="G15849">
        <v>4710</v>
      </c>
      <c r="H15849" t="s">
        <v>995</v>
      </c>
      <c r="J15849" t="s">
        <v>14</v>
      </c>
      <c r="K15849">
        <v>63</v>
      </c>
      <c r="L15849" t="s">
        <v>15</v>
      </c>
    </row>
    <row r="15850" spans="1:12">
      <c r="A15850" t="e">
        <f ca="1">E00251513359021</f>
        <v>#NAME?</v>
      </c>
      <c r="B15850">
        <v>500</v>
      </c>
      <c r="C15850" t="s">
        <v>161</v>
      </c>
      <c r="D15850" s="1">
        <v>41557</v>
      </c>
      <c r="F15850">
        <v>1</v>
      </c>
      <c r="G15850">
        <v>7177</v>
      </c>
      <c r="H15850" t="s">
        <v>126</v>
      </c>
      <c r="J15850" t="s">
        <v>14</v>
      </c>
      <c r="K15850">
        <v>58</v>
      </c>
      <c r="L15850" t="s">
        <v>15</v>
      </c>
    </row>
    <row r="15851" spans="1:12">
      <c r="A15851" t="e">
        <f ca="1">E00251513359021</f>
        <v>#NAME?</v>
      </c>
      <c r="B15851">
        <v>500</v>
      </c>
      <c r="C15851" t="s">
        <v>161</v>
      </c>
      <c r="D15851" s="1">
        <v>41604</v>
      </c>
      <c r="F15851">
        <v>4</v>
      </c>
      <c r="G15851">
        <v>49390</v>
      </c>
      <c r="H15851" t="s">
        <v>59</v>
      </c>
      <c r="J15851" t="s">
        <v>14</v>
      </c>
      <c r="K15851">
        <v>58</v>
      </c>
      <c r="L15851" t="s">
        <v>15</v>
      </c>
    </row>
    <row r="15852" spans="1:12">
      <c r="A15852" t="e">
        <f ca="1">E00251513359021</f>
        <v>#NAME?</v>
      </c>
      <c r="B15852">
        <v>500</v>
      </c>
      <c r="C15852" t="s">
        <v>161</v>
      </c>
      <c r="D15852" s="1">
        <v>41851</v>
      </c>
      <c r="F15852">
        <v>2</v>
      </c>
      <c r="G15852">
        <v>4019</v>
      </c>
      <c r="H15852" t="s">
        <v>26</v>
      </c>
      <c r="J15852" t="s">
        <v>14</v>
      </c>
      <c r="K15852">
        <v>59</v>
      </c>
      <c r="L15852" t="s">
        <v>15</v>
      </c>
    </row>
    <row r="15853" spans="1:12">
      <c r="A15853" t="e">
        <f ca="1">E00251439851521</f>
        <v>#NAME?</v>
      </c>
      <c r="B15853">
        <v>453</v>
      </c>
      <c r="C15853" t="s">
        <v>96</v>
      </c>
      <c r="D15853" s="1">
        <v>41059</v>
      </c>
      <c r="F15853">
        <v>1</v>
      </c>
      <c r="G15853">
        <v>3051</v>
      </c>
      <c r="H15853" t="s">
        <v>13</v>
      </c>
      <c r="J15853" t="s">
        <v>14</v>
      </c>
      <c r="K15853">
        <v>44</v>
      </c>
      <c r="L15853" t="s">
        <v>15</v>
      </c>
    </row>
    <row r="15854" spans="1:12">
      <c r="A15854" t="e">
        <f ca="1">E00251439851521</f>
        <v>#NAME?</v>
      </c>
      <c r="B15854">
        <v>453</v>
      </c>
      <c r="C15854" t="s">
        <v>96</v>
      </c>
      <c r="D15854" s="1">
        <v>41396</v>
      </c>
      <c r="F15854">
        <v>1</v>
      </c>
      <c r="G15854">
        <v>71940</v>
      </c>
      <c r="H15854" t="s">
        <v>135</v>
      </c>
      <c r="J15854" t="s">
        <v>14</v>
      </c>
      <c r="K15854">
        <v>45</v>
      </c>
      <c r="L15854" t="s">
        <v>15</v>
      </c>
    </row>
    <row r="15855" spans="1:12">
      <c r="A15855" t="e">
        <f ca="1">E00251716459421</f>
        <v>#NAME?</v>
      </c>
      <c r="B15855">
        <v>7505</v>
      </c>
      <c r="C15855" t="s">
        <v>209</v>
      </c>
      <c r="D15855" s="1">
        <v>43052</v>
      </c>
      <c r="F15855">
        <v>1</v>
      </c>
      <c r="G15855">
        <v>2729</v>
      </c>
      <c r="H15855" t="s">
        <v>115</v>
      </c>
      <c r="J15855" t="s">
        <v>14</v>
      </c>
      <c r="K15855">
        <v>44</v>
      </c>
      <c r="L15855" t="s">
        <v>15</v>
      </c>
    </row>
    <row r="15856" spans="1:12">
      <c r="A15856" t="e">
        <f ca="1">E00251531966421</f>
        <v>#NAME?</v>
      </c>
      <c r="B15856">
        <v>861</v>
      </c>
      <c r="C15856" t="s">
        <v>270</v>
      </c>
      <c r="D15856" s="1">
        <v>41450</v>
      </c>
      <c r="F15856">
        <v>1</v>
      </c>
      <c r="G15856">
        <v>30001</v>
      </c>
      <c r="H15856" t="s">
        <v>271</v>
      </c>
      <c r="J15856" t="s">
        <v>272</v>
      </c>
      <c r="K15856">
        <v>43</v>
      </c>
      <c r="L15856" t="s">
        <v>15</v>
      </c>
    </row>
    <row r="15857" spans="1:12">
      <c r="A15857" t="e">
        <f ca="1">E00251532975721</f>
        <v>#NAME?</v>
      </c>
      <c r="B15857">
        <v>446</v>
      </c>
      <c r="C15857" t="s">
        <v>94</v>
      </c>
      <c r="D15857" s="1">
        <v>42074</v>
      </c>
      <c r="F15857">
        <v>1</v>
      </c>
      <c r="G15857">
        <v>2662</v>
      </c>
      <c r="H15857" t="s">
        <v>993</v>
      </c>
      <c r="J15857" t="s">
        <v>14</v>
      </c>
      <c r="K15857">
        <v>51</v>
      </c>
      <c r="L15857" t="s">
        <v>15</v>
      </c>
    </row>
    <row r="15858" spans="1:12">
      <c r="A15858" t="e">
        <f ca="1">E00251532975721</f>
        <v>#NAME?</v>
      </c>
      <c r="B15858">
        <v>446</v>
      </c>
      <c r="C15858" t="s">
        <v>94</v>
      </c>
      <c r="D15858" s="1">
        <v>42433</v>
      </c>
      <c r="F15858">
        <v>1</v>
      </c>
      <c r="G15858">
        <v>6256</v>
      </c>
      <c r="H15858" t="s">
        <v>1241</v>
      </c>
      <c r="J15858" t="s">
        <v>14</v>
      </c>
      <c r="K15858">
        <v>52</v>
      </c>
      <c r="L15858" t="s">
        <v>15</v>
      </c>
    </row>
    <row r="15859" spans="1:12">
      <c r="A15859" t="e">
        <f ca="1">E00251532975721</f>
        <v>#NAME?</v>
      </c>
      <c r="B15859">
        <v>446</v>
      </c>
      <c r="C15859" t="s">
        <v>94</v>
      </c>
      <c r="D15859" s="1">
        <v>42713</v>
      </c>
      <c r="F15859">
        <v>1</v>
      </c>
      <c r="G15859">
        <v>71940</v>
      </c>
      <c r="H15859" t="s">
        <v>135</v>
      </c>
      <c r="J15859" t="s">
        <v>14</v>
      </c>
      <c r="K15859">
        <v>53</v>
      </c>
      <c r="L15859" t="s">
        <v>15</v>
      </c>
    </row>
    <row r="15860" spans="1:12">
      <c r="A15860" t="e">
        <f ca="1">E00251432260721</f>
        <v>#NAME?</v>
      </c>
      <c r="B15860">
        <v>454</v>
      </c>
      <c r="C15860" t="s">
        <v>179</v>
      </c>
      <c r="D15860" s="1">
        <v>42418</v>
      </c>
      <c r="F15860">
        <v>1</v>
      </c>
      <c r="G15860">
        <v>2729</v>
      </c>
      <c r="H15860" t="s">
        <v>115</v>
      </c>
      <c r="J15860" t="s">
        <v>14</v>
      </c>
      <c r="K15860">
        <v>62</v>
      </c>
      <c r="L15860" t="s">
        <v>15</v>
      </c>
    </row>
    <row r="15861" spans="1:12">
      <c r="A15861" t="e">
        <f ca="1">E00251432260721</f>
        <v>#NAME?</v>
      </c>
      <c r="B15861">
        <v>454</v>
      </c>
      <c r="C15861" t="s">
        <v>179</v>
      </c>
      <c r="D15861" s="1">
        <v>42684</v>
      </c>
      <c r="F15861">
        <v>1</v>
      </c>
      <c r="G15861">
        <v>4660</v>
      </c>
      <c r="H15861" t="s">
        <v>215</v>
      </c>
      <c r="J15861" t="s">
        <v>14</v>
      </c>
      <c r="K15861">
        <v>62</v>
      </c>
      <c r="L15861" t="s">
        <v>15</v>
      </c>
    </row>
    <row r="15862" spans="1:12">
      <c r="A15862" t="e">
        <f ca="1">E00251432272621</f>
        <v>#NAME?</v>
      </c>
      <c r="B15862">
        <v>489</v>
      </c>
      <c r="C15862" t="s">
        <v>100</v>
      </c>
      <c r="D15862" s="1">
        <v>42557</v>
      </c>
      <c r="F15862">
        <v>1</v>
      </c>
      <c r="G15862">
        <v>2729</v>
      </c>
      <c r="H15862" t="s">
        <v>115</v>
      </c>
      <c r="J15862" t="s">
        <v>14</v>
      </c>
      <c r="K15862">
        <v>55</v>
      </c>
      <c r="L15862" t="s">
        <v>15</v>
      </c>
    </row>
    <row r="15863" spans="1:12">
      <c r="A15863" t="e">
        <f ca="1">E00251514459821</f>
        <v>#NAME?</v>
      </c>
      <c r="B15863">
        <v>497</v>
      </c>
      <c r="C15863" t="s">
        <v>141</v>
      </c>
      <c r="D15863" s="1">
        <v>42508</v>
      </c>
      <c r="F15863">
        <v>2</v>
      </c>
      <c r="G15863">
        <v>72709</v>
      </c>
      <c r="H15863" t="s">
        <v>150</v>
      </c>
      <c r="J15863" t="s">
        <v>14</v>
      </c>
      <c r="K15863">
        <v>47</v>
      </c>
      <c r="L15863" t="s">
        <v>15</v>
      </c>
    </row>
    <row r="15864" spans="1:12">
      <c r="A15864" t="e">
        <f ca="1">E00251430237821</f>
        <v>#NAME?</v>
      </c>
      <c r="B15864">
        <v>276</v>
      </c>
      <c r="C15864" t="s">
        <v>122</v>
      </c>
      <c r="D15864" s="1">
        <v>42697</v>
      </c>
      <c r="F15864">
        <v>1</v>
      </c>
      <c r="G15864">
        <v>2729</v>
      </c>
      <c r="H15864" t="s">
        <v>115</v>
      </c>
      <c r="J15864" t="s">
        <v>14</v>
      </c>
      <c r="K15864">
        <v>52</v>
      </c>
      <c r="L15864" t="s">
        <v>15</v>
      </c>
    </row>
    <row r="15865" spans="1:12">
      <c r="A15865" t="e">
        <f ca="1">E00251430237821</f>
        <v>#NAME?</v>
      </c>
      <c r="B15865">
        <v>276</v>
      </c>
      <c r="C15865" t="s">
        <v>122</v>
      </c>
      <c r="D15865" s="1">
        <v>42870</v>
      </c>
      <c r="F15865">
        <v>4</v>
      </c>
      <c r="G15865">
        <v>4019</v>
      </c>
      <c r="H15865" t="s">
        <v>26</v>
      </c>
      <c r="J15865" t="s">
        <v>14</v>
      </c>
      <c r="K15865">
        <v>52</v>
      </c>
      <c r="L15865" t="s">
        <v>15</v>
      </c>
    </row>
    <row r="15866" spans="1:12">
      <c r="A15866" t="e">
        <f ca="1">E00251531353921</f>
        <v>#NAME?</v>
      </c>
      <c r="B15866">
        <v>701</v>
      </c>
      <c r="C15866" t="s">
        <v>72</v>
      </c>
      <c r="D15866" s="1">
        <v>41911</v>
      </c>
      <c r="F15866">
        <v>4</v>
      </c>
      <c r="G15866">
        <v>4779</v>
      </c>
      <c r="H15866" t="s">
        <v>231</v>
      </c>
      <c r="J15866" t="s">
        <v>14</v>
      </c>
      <c r="K15866">
        <v>58</v>
      </c>
      <c r="L15866" t="s">
        <v>15</v>
      </c>
    </row>
    <row r="15867" spans="1:12">
      <c r="A15867" t="e">
        <f ca="1">E00251432260721</f>
        <v>#NAME?</v>
      </c>
      <c r="B15867">
        <v>454</v>
      </c>
      <c r="C15867" t="s">
        <v>179</v>
      </c>
      <c r="D15867" s="1">
        <v>41192</v>
      </c>
      <c r="F15867">
        <v>1</v>
      </c>
      <c r="G15867">
        <v>7175</v>
      </c>
      <c r="H15867" t="s">
        <v>689</v>
      </c>
      <c r="J15867" t="s">
        <v>14</v>
      </c>
      <c r="K15867">
        <v>58</v>
      </c>
      <c r="L15867" t="s">
        <v>15</v>
      </c>
    </row>
    <row r="15868" spans="1:12">
      <c r="A15868" t="e">
        <f ca="1">E00251615150021</f>
        <v>#NAME?</v>
      </c>
      <c r="B15868">
        <v>1929</v>
      </c>
      <c r="C15868" t="s">
        <v>195</v>
      </c>
      <c r="D15868" s="1">
        <v>42781</v>
      </c>
      <c r="F15868">
        <v>1</v>
      </c>
      <c r="G15868">
        <v>5950</v>
      </c>
      <c r="H15868" t="s">
        <v>24</v>
      </c>
      <c r="J15868" t="s">
        <v>14</v>
      </c>
      <c r="K15868">
        <v>41</v>
      </c>
      <c r="L15868" t="s">
        <v>15</v>
      </c>
    </row>
    <row r="15869" spans="1:12">
      <c r="A15869" t="e">
        <f ca="1">E00251532132921</f>
        <v>#NAME?</v>
      </c>
      <c r="B15869">
        <v>467</v>
      </c>
      <c r="C15869" t="s">
        <v>232</v>
      </c>
      <c r="D15869" s="1">
        <v>41330</v>
      </c>
      <c r="F15869">
        <v>6</v>
      </c>
      <c r="G15869">
        <v>7820</v>
      </c>
      <c r="H15869" t="s">
        <v>233</v>
      </c>
      <c r="J15869" t="s">
        <v>14</v>
      </c>
      <c r="K15869">
        <v>52</v>
      </c>
      <c r="L15869" t="s">
        <v>22</v>
      </c>
    </row>
    <row r="15870" spans="1:12">
      <c r="A15870" t="e">
        <f ca="1">E00251511146121</f>
        <v>#NAME?</v>
      </c>
      <c r="B15870">
        <v>28</v>
      </c>
      <c r="C15870" t="s">
        <v>153</v>
      </c>
      <c r="D15870" s="1">
        <v>41218</v>
      </c>
      <c r="F15870">
        <v>1</v>
      </c>
      <c r="G15870">
        <v>4019</v>
      </c>
      <c r="H15870" t="s">
        <v>26</v>
      </c>
      <c r="J15870" t="s">
        <v>14</v>
      </c>
      <c r="K15870">
        <v>54</v>
      </c>
      <c r="L15870" t="s">
        <v>15</v>
      </c>
    </row>
    <row r="15871" spans="1:12">
      <c r="A15871" t="e">
        <f ca="1">E00251532132921</f>
        <v>#NAME?</v>
      </c>
      <c r="B15871">
        <v>449</v>
      </c>
      <c r="C15871" t="s">
        <v>124</v>
      </c>
      <c r="D15871" s="1">
        <v>42426</v>
      </c>
      <c r="F15871">
        <v>1</v>
      </c>
      <c r="G15871">
        <v>5235</v>
      </c>
      <c r="H15871" t="s">
        <v>1194</v>
      </c>
      <c r="J15871" t="s">
        <v>14</v>
      </c>
      <c r="K15871">
        <v>55</v>
      </c>
      <c r="L15871" t="s">
        <v>15</v>
      </c>
    </row>
    <row r="15872" spans="1:12">
      <c r="A15872" t="e">
        <f ca="1">E00251713771121</f>
        <v>#NAME?</v>
      </c>
      <c r="B15872">
        <v>163</v>
      </c>
      <c r="C15872" t="s">
        <v>219</v>
      </c>
      <c r="D15872" s="1">
        <v>42807</v>
      </c>
      <c r="F15872">
        <v>1</v>
      </c>
      <c r="G15872">
        <v>84500</v>
      </c>
      <c r="H15872" t="s">
        <v>511</v>
      </c>
      <c r="J15872" t="s">
        <v>14</v>
      </c>
      <c r="K15872">
        <v>49</v>
      </c>
      <c r="L15872" t="s">
        <v>15</v>
      </c>
    </row>
    <row r="15873" spans="1:12">
      <c r="A15873" t="e">
        <f ca="1">E00251531353921</f>
        <v>#NAME?</v>
      </c>
      <c r="B15873">
        <v>701</v>
      </c>
      <c r="C15873" t="s">
        <v>72</v>
      </c>
      <c r="D15873" s="1">
        <v>42282</v>
      </c>
      <c r="F15873">
        <v>3</v>
      </c>
      <c r="G15873">
        <v>7062</v>
      </c>
      <c r="H15873" t="s">
        <v>97</v>
      </c>
      <c r="J15873" t="s">
        <v>14</v>
      </c>
      <c r="K15873">
        <v>59</v>
      </c>
      <c r="L15873" t="s">
        <v>15</v>
      </c>
    </row>
    <row r="15874" spans="1:12">
      <c r="A15874" t="e">
        <f ca="1">E00251532132921</f>
        <v>#NAME?</v>
      </c>
      <c r="B15874">
        <v>467</v>
      </c>
      <c r="C15874" t="s">
        <v>232</v>
      </c>
      <c r="D15874" s="1">
        <v>41611</v>
      </c>
      <c r="F15874">
        <v>1</v>
      </c>
      <c r="G15874">
        <v>5258</v>
      </c>
      <c r="H15874" t="s">
        <v>236</v>
      </c>
      <c r="J15874" t="s">
        <v>14</v>
      </c>
      <c r="K15874">
        <v>53</v>
      </c>
      <c r="L15874" t="s">
        <v>15</v>
      </c>
    </row>
    <row r="15875" spans="1:12">
      <c r="A15875" t="e">
        <f ca="1">E00251531353921</f>
        <v>#NAME?</v>
      </c>
      <c r="B15875">
        <v>701</v>
      </c>
      <c r="C15875" t="s">
        <v>72</v>
      </c>
      <c r="D15875" s="1">
        <v>42387</v>
      </c>
      <c r="F15875">
        <v>1</v>
      </c>
      <c r="G15875">
        <v>27800</v>
      </c>
      <c r="H15875" t="s">
        <v>145</v>
      </c>
      <c r="J15875" t="s">
        <v>14</v>
      </c>
      <c r="K15875">
        <v>59</v>
      </c>
      <c r="L15875" t="s">
        <v>15</v>
      </c>
    </row>
    <row r="15876" spans="1:12">
      <c r="A15876" t="e">
        <f ca="1">E00251511146121</f>
        <v>#NAME?</v>
      </c>
      <c r="B15876">
        <v>28</v>
      </c>
      <c r="C15876" t="s">
        <v>153</v>
      </c>
      <c r="D15876" s="1">
        <v>41537</v>
      </c>
      <c r="F15876">
        <v>1</v>
      </c>
      <c r="G15876">
        <v>7243</v>
      </c>
      <c r="H15876" t="s">
        <v>42</v>
      </c>
      <c r="J15876" t="s">
        <v>14</v>
      </c>
      <c r="K15876">
        <v>55</v>
      </c>
      <c r="L15876" t="s">
        <v>15</v>
      </c>
    </row>
    <row r="15877" spans="1:12">
      <c r="A15877" t="e">
        <f ca="1">E00251511146121</f>
        <v>#NAME?</v>
      </c>
      <c r="B15877">
        <v>28</v>
      </c>
      <c r="C15877" t="s">
        <v>153</v>
      </c>
      <c r="D15877" s="1">
        <v>41610</v>
      </c>
      <c r="F15877">
        <v>1</v>
      </c>
      <c r="G15877">
        <v>56210</v>
      </c>
      <c r="H15877" t="s">
        <v>212</v>
      </c>
      <c r="J15877" t="s">
        <v>14</v>
      </c>
      <c r="K15877">
        <v>56</v>
      </c>
      <c r="L15877" t="s">
        <v>15</v>
      </c>
    </row>
    <row r="15878" spans="1:12">
      <c r="A15878" t="e">
        <f ca="1">E00251532132921</f>
        <v>#NAME?</v>
      </c>
      <c r="B15878">
        <v>449</v>
      </c>
      <c r="C15878" t="s">
        <v>124</v>
      </c>
      <c r="D15878" s="1">
        <v>42149</v>
      </c>
      <c r="F15878">
        <v>1</v>
      </c>
      <c r="G15878">
        <v>4019</v>
      </c>
      <c r="H15878" t="s">
        <v>26</v>
      </c>
      <c r="J15878" t="s">
        <v>14</v>
      </c>
      <c r="K15878">
        <v>55</v>
      </c>
      <c r="L15878" t="s">
        <v>15</v>
      </c>
    </row>
    <row r="15879" spans="1:12">
      <c r="A15879" t="e">
        <f ca="1">E00251511146121</f>
        <v>#NAME?</v>
      </c>
      <c r="B15879">
        <v>28</v>
      </c>
      <c r="C15879" t="s">
        <v>153</v>
      </c>
      <c r="D15879" s="1">
        <v>41663</v>
      </c>
      <c r="F15879">
        <v>1</v>
      </c>
      <c r="G15879">
        <v>56210</v>
      </c>
      <c r="H15879" t="s">
        <v>212</v>
      </c>
      <c r="J15879" t="s">
        <v>14</v>
      </c>
      <c r="K15879">
        <v>56</v>
      </c>
      <c r="L15879" t="s">
        <v>15</v>
      </c>
    </row>
    <row r="15880" spans="1:12">
      <c r="A15880" t="e">
        <f t="shared" ref="A15880:A15885" ca="1" si="146">E00251531353921</f>
        <v>#NAME?</v>
      </c>
      <c r="B15880">
        <v>701</v>
      </c>
      <c r="C15880" t="s">
        <v>72</v>
      </c>
      <c r="D15880" s="1">
        <v>42436</v>
      </c>
      <c r="F15880">
        <v>5</v>
      </c>
      <c r="G15880">
        <v>6253</v>
      </c>
      <c r="H15880" t="s">
        <v>292</v>
      </c>
      <c r="J15880" t="s">
        <v>14</v>
      </c>
      <c r="K15880">
        <v>60</v>
      </c>
      <c r="L15880" t="s">
        <v>15</v>
      </c>
    </row>
    <row r="15881" spans="1:12">
      <c r="A15881" t="e">
        <f t="shared" ca="1" si="146"/>
        <v>#NAME?</v>
      </c>
      <c r="B15881">
        <v>701</v>
      </c>
      <c r="C15881" t="s">
        <v>72</v>
      </c>
      <c r="D15881" s="1">
        <v>42495</v>
      </c>
      <c r="F15881">
        <v>5</v>
      </c>
      <c r="G15881">
        <v>5369</v>
      </c>
      <c r="H15881" t="s">
        <v>253</v>
      </c>
      <c r="J15881" t="s">
        <v>14</v>
      </c>
      <c r="K15881">
        <v>60</v>
      </c>
      <c r="L15881" t="s">
        <v>15</v>
      </c>
    </row>
    <row r="15882" spans="1:12">
      <c r="A15882" t="e">
        <f t="shared" ca="1" si="146"/>
        <v>#NAME?</v>
      </c>
      <c r="B15882">
        <v>701</v>
      </c>
      <c r="C15882" t="s">
        <v>72</v>
      </c>
      <c r="D15882" s="1">
        <v>42552</v>
      </c>
      <c r="F15882">
        <v>2</v>
      </c>
      <c r="G15882">
        <v>27800</v>
      </c>
      <c r="H15882" t="s">
        <v>145</v>
      </c>
      <c r="J15882" t="s">
        <v>14</v>
      </c>
      <c r="K15882">
        <v>60</v>
      </c>
      <c r="L15882" t="s">
        <v>15</v>
      </c>
    </row>
    <row r="15883" spans="1:12">
      <c r="A15883" t="e">
        <f t="shared" ca="1" si="146"/>
        <v>#NAME?</v>
      </c>
      <c r="B15883">
        <v>701</v>
      </c>
      <c r="C15883" t="s">
        <v>72</v>
      </c>
      <c r="D15883" s="1">
        <v>42612</v>
      </c>
      <c r="F15883">
        <v>6</v>
      </c>
      <c r="G15883">
        <v>36240</v>
      </c>
      <c r="H15883" t="s">
        <v>279</v>
      </c>
      <c r="J15883" t="s">
        <v>14</v>
      </c>
      <c r="K15883">
        <v>60</v>
      </c>
      <c r="L15883" t="s">
        <v>15</v>
      </c>
    </row>
    <row r="15884" spans="1:12">
      <c r="A15884" t="e">
        <f t="shared" ca="1" si="146"/>
        <v>#NAME?</v>
      </c>
      <c r="B15884">
        <v>701</v>
      </c>
      <c r="C15884" t="s">
        <v>72</v>
      </c>
      <c r="D15884" s="1">
        <v>42653</v>
      </c>
      <c r="F15884">
        <v>3</v>
      </c>
      <c r="G15884">
        <v>7062</v>
      </c>
      <c r="H15884" t="s">
        <v>97</v>
      </c>
      <c r="J15884" t="s">
        <v>14</v>
      </c>
      <c r="K15884">
        <v>60</v>
      </c>
      <c r="L15884" t="s">
        <v>15</v>
      </c>
    </row>
    <row r="15885" spans="1:12">
      <c r="A15885" t="e">
        <f t="shared" ca="1" si="146"/>
        <v>#NAME?</v>
      </c>
      <c r="B15885">
        <v>701</v>
      </c>
      <c r="C15885" t="s">
        <v>72</v>
      </c>
      <c r="D15885" s="1">
        <v>42653</v>
      </c>
      <c r="F15885">
        <v>4</v>
      </c>
      <c r="G15885">
        <v>5369</v>
      </c>
      <c r="H15885" t="s">
        <v>253</v>
      </c>
      <c r="J15885" t="s">
        <v>14</v>
      </c>
      <c r="K15885">
        <v>60</v>
      </c>
      <c r="L15885" t="s">
        <v>15</v>
      </c>
    </row>
    <row r="15886" spans="1:12">
      <c r="A15886" t="e">
        <f ca="1">E00251524995121</f>
        <v>#NAME?</v>
      </c>
      <c r="B15886">
        <v>827</v>
      </c>
      <c r="C15886" t="s">
        <v>205</v>
      </c>
      <c r="D15886" s="1">
        <v>41670</v>
      </c>
      <c r="E15886">
        <v>0</v>
      </c>
      <c r="F15886">
        <v>1</v>
      </c>
      <c r="G15886">
        <v>52430</v>
      </c>
      <c r="H15886" t="s">
        <v>1405</v>
      </c>
      <c r="J15886" t="s">
        <v>34</v>
      </c>
      <c r="K15886">
        <v>39</v>
      </c>
      <c r="L15886" t="s">
        <v>15</v>
      </c>
    </row>
    <row r="15887" spans="1:12">
      <c r="A15887" t="e">
        <f ca="1">E00251532132921</f>
        <v>#NAME?</v>
      </c>
      <c r="B15887">
        <v>467</v>
      </c>
      <c r="C15887" t="s">
        <v>232</v>
      </c>
      <c r="D15887" s="1">
        <v>41589</v>
      </c>
      <c r="F15887">
        <v>3</v>
      </c>
      <c r="G15887">
        <v>4549</v>
      </c>
      <c r="H15887" t="s">
        <v>69</v>
      </c>
      <c r="J15887" t="s">
        <v>14</v>
      </c>
      <c r="K15887">
        <v>53</v>
      </c>
      <c r="L15887" t="s">
        <v>15</v>
      </c>
    </row>
    <row r="15888" spans="1:12">
      <c r="A15888" t="e">
        <f ca="1">E00251524999721</f>
        <v>#NAME?</v>
      </c>
      <c r="B15888">
        <v>437</v>
      </c>
      <c r="C15888" t="s">
        <v>216</v>
      </c>
      <c r="D15888" s="1">
        <v>41318</v>
      </c>
      <c r="F15888">
        <v>1</v>
      </c>
      <c r="G15888">
        <v>462</v>
      </c>
      <c r="H15888" t="s">
        <v>288</v>
      </c>
      <c r="J15888" t="s">
        <v>14</v>
      </c>
      <c r="K15888">
        <v>49</v>
      </c>
      <c r="L15888" t="s">
        <v>15</v>
      </c>
    </row>
    <row r="15889" spans="1:12">
      <c r="A15889" t="e">
        <f ca="1">E00251429331821</f>
        <v>#NAME?</v>
      </c>
      <c r="B15889">
        <v>175</v>
      </c>
      <c r="C15889" t="s">
        <v>131</v>
      </c>
      <c r="D15889" s="1">
        <v>42902</v>
      </c>
      <c r="F15889">
        <v>1</v>
      </c>
      <c r="G15889">
        <v>7020</v>
      </c>
      <c r="H15889" t="s">
        <v>860</v>
      </c>
      <c r="J15889" t="s">
        <v>14</v>
      </c>
      <c r="K15889">
        <v>60</v>
      </c>
      <c r="L15889" t="s">
        <v>15</v>
      </c>
    </row>
    <row r="15890" spans="1:12">
      <c r="A15890" t="e">
        <f ca="1">E00251615150021</f>
        <v>#NAME?</v>
      </c>
      <c r="B15890">
        <v>1929</v>
      </c>
      <c r="C15890" t="s">
        <v>195</v>
      </c>
      <c r="D15890" s="1">
        <v>42181</v>
      </c>
      <c r="F15890">
        <v>5</v>
      </c>
      <c r="G15890">
        <v>78050</v>
      </c>
      <c r="H15890" t="s">
        <v>197</v>
      </c>
      <c r="J15890" t="s">
        <v>14</v>
      </c>
      <c r="K15890">
        <v>39</v>
      </c>
      <c r="L15890" t="s">
        <v>22</v>
      </c>
    </row>
    <row r="15891" spans="1:12">
      <c r="A15891" t="e">
        <f ca="1">E00251713771121</f>
        <v>#NAME?</v>
      </c>
      <c r="B15891">
        <v>163</v>
      </c>
      <c r="C15891" t="s">
        <v>219</v>
      </c>
      <c r="D15891" s="1">
        <v>41953</v>
      </c>
      <c r="F15891">
        <v>2</v>
      </c>
      <c r="G15891">
        <v>73730</v>
      </c>
      <c r="H15891" t="s">
        <v>266</v>
      </c>
      <c r="J15891" t="s">
        <v>14</v>
      </c>
      <c r="K15891">
        <v>46</v>
      </c>
      <c r="L15891" t="s">
        <v>15</v>
      </c>
    </row>
    <row r="15892" spans="1:12">
      <c r="A15892" t="e">
        <f ca="1">E00251532092521</f>
        <v>#NAME?</v>
      </c>
      <c r="B15892">
        <v>485</v>
      </c>
      <c r="C15892" t="s">
        <v>241</v>
      </c>
      <c r="D15892" s="1">
        <v>41450</v>
      </c>
      <c r="F15892">
        <v>3</v>
      </c>
      <c r="G15892">
        <v>73390</v>
      </c>
      <c r="H15892" t="s">
        <v>66</v>
      </c>
      <c r="J15892" t="s">
        <v>14</v>
      </c>
      <c r="K15892">
        <v>44</v>
      </c>
      <c r="L15892" t="s">
        <v>15</v>
      </c>
    </row>
    <row r="15893" spans="1:12">
      <c r="A15893" t="e">
        <f ca="1">E00251532092521</f>
        <v>#NAME?</v>
      </c>
      <c r="B15893">
        <v>769</v>
      </c>
      <c r="C15893" t="s">
        <v>397</v>
      </c>
      <c r="D15893" s="1">
        <v>41279</v>
      </c>
      <c r="E15893">
        <v>1</v>
      </c>
      <c r="F15893">
        <v>3</v>
      </c>
      <c r="G15893">
        <v>78609</v>
      </c>
      <c r="H15893" t="s">
        <v>240</v>
      </c>
      <c r="J15893" t="s">
        <v>34</v>
      </c>
      <c r="K15893">
        <v>43</v>
      </c>
      <c r="L15893" t="s">
        <v>22</v>
      </c>
    </row>
    <row r="15894" spans="1:12">
      <c r="A15894" t="e">
        <f ca="1">E00251715428921</f>
        <v>#NAME?</v>
      </c>
      <c r="B15894">
        <v>94</v>
      </c>
      <c r="C15894" t="s">
        <v>74</v>
      </c>
      <c r="D15894" s="1">
        <v>42957</v>
      </c>
      <c r="F15894">
        <v>2</v>
      </c>
      <c r="G15894">
        <v>1120</v>
      </c>
      <c r="H15894" t="s">
        <v>242</v>
      </c>
      <c r="J15894" t="s">
        <v>14</v>
      </c>
      <c r="K15894">
        <v>48</v>
      </c>
      <c r="L15894" t="s">
        <v>15</v>
      </c>
    </row>
    <row r="15895" spans="1:12">
      <c r="A15895" t="e">
        <f ca="1">E00251615150021</f>
        <v>#NAME?</v>
      </c>
      <c r="B15895">
        <v>1929</v>
      </c>
      <c r="C15895" t="s">
        <v>195</v>
      </c>
      <c r="D15895" s="1">
        <v>42473</v>
      </c>
      <c r="F15895">
        <v>6</v>
      </c>
      <c r="G15895">
        <v>7262</v>
      </c>
      <c r="H15895" t="s">
        <v>198</v>
      </c>
      <c r="J15895" t="s">
        <v>14</v>
      </c>
      <c r="K15895">
        <v>40</v>
      </c>
      <c r="L15895" t="s">
        <v>15</v>
      </c>
    </row>
    <row r="15896" spans="1:12">
      <c r="A15896" t="e">
        <f ca="1">E00251524999721</f>
        <v>#NAME?</v>
      </c>
      <c r="B15896">
        <v>437</v>
      </c>
      <c r="C15896" t="s">
        <v>216</v>
      </c>
      <c r="D15896" s="1">
        <v>41792</v>
      </c>
      <c r="F15896">
        <v>1</v>
      </c>
      <c r="G15896">
        <v>25000</v>
      </c>
      <c r="H15896" t="s">
        <v>178</v>
      </c>
      <c r="J15896" t="s">
        <v>14</v>
      </c>
      <c r="K15896">
        <v>50</v>
      </c>
      <c r="L15896" t="s">
        <v>15</v>
      </c>
    </row>
    <row r="15897" spans="1:12">
      <c r="A15897" t="e">
        <f ca="1">E00251713771121</f>
        <v>#NAME?</v>
      </c>
      <c r="B15897">
        <v>163</v>
      </c>
      <c r="C15897" t="s">
        <v>219</v>
      </c>
      <c r="D15897" s="1">
        <v>42822</v>
      </c>
      <c r="F15897">
        <v>1</v>
      </c>
      <c r="G15897">
        <v>84500</v>
      </c>
      <c r="H15897" t="s">
        <v>511</v>
      </c>
      <c r="J15897" t="s">
        <v>14</v>
      </c>
      <c r="K15897">
        <v>49</v>
      </c>
      <c r="L15897" t="s">
        <v>15</v>
      </c>
    </row>
    <row r="15898" spans="1:12">
      <c r="A15898" t="e">
        <f ca="1">E00251510128221</f>
        <v>#NAME?</v>
      </c>
      <c r="B15898">
        <v>160</v>
      </c>
      <c r="C15898" t="s">
        <v>278</v>
      </c>
      <c r="D15898" s="1">
        <v>42661</v>
      </c>
      <c r="F15898">
        <v>3</v>
      </c>
      <c r="G15898">
        <v>7242</v>
      </c>
      <c r="H15898" t="s">
        <v>93</v>
      </c>
      <c r="J15898" t="s">
        <v>14</v>
      </c>
      <c r="K15898">
        <v>54</v>
      </c>
      <c r="L15898" t="s">
        <v>15</v>
      </c>
    </row>
    <row r="15899" spans="1:12">
      <c r="A15899" t="e">
        <f ca="1">E00251510128221</f>
        <v>#NAME?</v>
      </c>
      <c r="B15899">
        <v>160</v>
      </c>
      <c r="C15899" t="s">
        <v>278</v>
      </c>
      <c r="D15899" s="1">
        <v>42723</v>
      </c>
      <c r="F15899">
        <v>3</v>
      </c>
      <c r="G15899">
        <v>4019</v>
      </c>
      <c r="H15899" t="s">
        <v>26</v>
      </c>
      <c r="J15899" t="s">
        <v>14</v>
      </c>
      <c r="K15899">
        <v>55</v>
      </c>
      <c r="L15899" t="s">
        <v>15</v>
      </c>
    </row>
    <row r="15900" spans="1:12">
      <c r="A15900" t="e">
        <f ca="1">E00251532132921</f>
        <v>#NAME?</v>
      </c>
      <c r="B15900">
        <v>467</v>
      </c>
      <c r="C15900" t="s">
        <v>232</v>
      </c>
      <c r="D15900" s="1">
        <v>41407</v>
      </c>
      <c r="F15900">
        <v>1</v>
      </c>
      <c r="G15900">
        <v>3699</v>
      </c>
      <c r="H15900" t="s">
        <v>149</v>
      </c>
      <c r="J15900" t="s">
        <v>14</v>
      </c>
      <c r="K15900">
        <v>53</v>
      </c>
      <c r="L15900" t="s">
        <v>15</v>
      </c>
    </row>
    <row r="15901" spans="1:12">
      <c r="A15901" t="e">
        <f ca="1">E00251615150021</f>
        <v>#NAME?</v>
      </c>
      <c r="B15901">
        <v>71</v>
      </c>
      <c r="C15901" t="s">
        <v>258</v>
      </c>
      <c r="D15901" s="1">
        <v>42066</v>
      </c>
      <c r="F15901">
        <v>1</v>
      </c>
      <c r="G15901">
        <v>5990</v>
      </c>
      <c r="H15901" t="s">
        <v>60</v>
      </c>
      <c r="I15901" t="s">
        <v>148</v>
      </c>
      <c r="J15901" t="s">
        <v>57</v>
      </c>
      <c r="K15901">
        <v>39</v>
      </c>
      <c r="L15901" t="s">
        <v>15</v>
      </c>
    </row>
    <row r="15902" spans="1:12">
      <c r="A15902" t="e">
        <f ca="1">E00251615150021</f>
        <v>#NAME?</v>
      </c>
      <c r="B15902">
        <v>1929</v>
      </c>
      <c r="C15902" t="s">
        <v>195</v>
      </c>
      <c r="D15902" s="1">
        <v>41596</v>
      </c>
      <c r="F15902">
        <v>1</v>
      </c>
      <c r="G15902">
        <v>78050</v>
      </c>
      <c r="H15902" t="s">
        <v>197</v>
      </c>
      <c r="J15902" t="s">
        <v>14</v>
      </c>
      <c r="K15902">
        <v>38</v>
      </c>
      <c r="L15902" t="s">
        <v>22</v>
      </c>
    </row>
    <row r="15903" spans="1:12">
      <c r="A15903" t="e">
        <f ca="1">E00251615150021</f>
        <v>#NAME?</v>
      </c>
      <c r="B15903">
        <v>1929</v>
      </c>
      <c r="C15903" t="s">
        <v>195</v>
      </c>
      <c r="D15903" s="1">
        <v>42291</v>
      </c>
      <c r="F15903">
        <v>3</v>
      </c>
      <c r="G15903">
        <v>4549</v>
      </c>
      <c r="H15903" t="s">
        <v>69</v>
      </c>
      <c r="J15903" t="s">
        <v>14</v>
      </c>
      <c r="K15903">
        <v>40</v>
      </c>
      <c r="L15903" t="s">
        <v>15</v>
      </c>
    </row>
    <row r="15904" spans="1:12">
      <c r="A15904" t="e">
        <f ca="1">E00251511146121</f>
        <v>#NAME?</v>
      </c>
      <c r="B15904">
        <v>28</v>
      </c>
      <c r="C15904" t="s">
        <v>153</v>
      </c>
      <c r="D15904" s="1">
        <v>41612</v>
      </c>
      <c r="F15904">
        <v>1</v>
      </c>
      <c r="G15904">
        <v>5990</v>
      </c>
      <c r="H15904" t="s">
        <v>60</v>
      </c>
      <c r="J15904" t="s">
        <v>14</v>
      </c>
      <c r="K15904">
        <v>56</v>
      </c>
      <c r="L15904" t="s">
        <v>15</v>
      </c>
    </row>
    <row r="15905" spans="1:12">
      <c r="A15905" t="e">
        <f ca="1">E00251511146121</f>
        <v>#NAME?</v>
      </c>
      <c r="B15905">
        <v>28</v>
      </c>
      <c r="C15905" t="s">
        <v>153</v>
      </c>
      <c r="D15905" s="1">
        <v>41659</v>
      </c>
      <c r="F15905">
        <v>1</v>
      </c>
      <c r="G15905">
        <v>5920</v>
      </c>
      <c r="H15905" t="s">
        <v>417</v>
      </c>
      <c r="J15905" t="s">
        <v>14</v>
      </c>
      <c r="K15905">
        <v>56</v>
      </c>
      <c r="L15905" t="s">
        <v>15</v>
      </c>
    </row>
    <row r="15906" spans="1:12">
      <c r="A15906" t="e">
        <f ca="1">E00251511146121</f>
        <v>#NAME?</v>
      </c>
      <c r="B15906">
        <v>1</v>
      </c>
      <c r="C15906" t="s">
        <v>234</v>
      </c>
      <c r="D15906" s="1">
        <v>41281</v>
      </c>
      <c r="E15906">
        <v>9</v>
      </c>
      <c r="F15906">
        <v>1</v>
      </c>
      <c r="G15906">
        <v>56211</v>
      </c>
      <c r="H15906" t="s">
        <v>1406</v>
      </c>
      <c r="J15906" t="s">
        <v>34</v>
      </c>
      <c r="K15906">
        <v>55</v>
      </c>
      <c r="L15906" t="s">
        <v>15</v>
      </c>
    </row>
    <row r="15907" spans="1:12">
      <c r="A15907" t="e">
        <f ca="1">E00251524955621</f>
        <v>#NAME?</v>
      </c>
      <c r="B15907">
        <v>193</v>
      </c>
      <c r="C15907" t="s">
        <v>247</v>
      </c>
      <c r="D15907" s="1">
        <v>42040</v>
      </c>
      <c r="F15907">
        <v>1</v>
      </c>
      <c r="G15907">
        <v>34690</v>
      </c>
      <c r="H15907" t="s">
        <v>118</v>
      </c>
      <c r="J15907" t="s">
        <v>14</v>
      </c>
      <c r="K15907">
        <v>50</v>
      </c>
      <c r="L15907" t="s">
        <v>15</v>
      </c>
    </row>
    <row r="15908" spans="1:12">
      <c r="A15908" t="e">
        <f ca="1">E00251511146121</f>
        <v>#NAME?</v>
      </c>
      <c r="B15908">
        <v>28</v>
      </c>
      <c r="C15908" t="s">
        <v>153</v>
      </c>
      <c r="D15908" s="1">
        <v>42312</v>
      </c>
      <c r="F15908">
        <v>1</v>
      </c>
      <c r="G15908">
        <v>72871</v>
      </c>
      <c r="H15908" t="s">
        <v>685</v>
      </c>
      <c r="J15908" t="s">
        <v>14</v>
      </c>
      <c r="K15908">
        <v>57</v>
      </c>
      <c r="L15908" t="s">
        <v>15</v>
      </c>
    </row>
    <row r="15909" spans="1:12">
      <c r="A15909" t="e">
        <f ca="1">E00251511146121</f>
        <v>#NAME?</v>
      </c>
      <c r="B15909">
        <v>28</v>
      </c>
      <c r="C15909" t="s">
        <v>153</v>
      </c>
      <c r="D15909" s="1">
        <v>42326</v>
      </c>
      <c r="F15909">
        <v>1</v>
      </c>
      <c r="G15909">
        <v>72871</v>
      </c>
      <c r="H15909" t="s">
        <v>685</v>
      </c>
      <c r="J15909" t="s">
        <v>14</v>
      </c>
      <c r="K15909">
        <v>57</v>
      </c>
      <c r="L15909" t="s">
        <v>15</v>
      </c>
    </row>
    <row r="15910" spans="1:12">
      <c r="A15910" t="e">
        <f ca="1">E00251432272621</f>
        <v>#NAME?</v>
      </c>
      <c r="B15910">
        <v>489</v>
      </c>
      <c r="C15910" t="s">
        <v>100</v>
      </c>
      <c r="D15910" s="1">
        <v>41554</v>
      </c>
      <c r="F15910">
        <v>2</v>
      </c>
      <c r="G15910">
        <v>496</v>
      </c>
      <c r="H15910" t="s">
        <v>190</v>
      </c>
      <c r="J15910" t="s">
        <v>14</v>
      </c>
      <c r="K15910">
        <v>52</v>
      </c>
      <c r="L15910" t="s">
        <v>15</v>
      </c>
    </row>
    <row r="15911" spans="1:12">
      <c r="A15911" t="e">
        <f ca="1">E00251432272621</f>
        <v>#NAME?</v>
      </c>
      <c r="B15911">
        <v>489</v>
      </c>
      <c r="C15911" t="s">
        <v>100</v>
      </c>
      <c r="D15911" s="1">
        <v>42548</v>
      </c>
      <c r="F15911">
        <v>1</v>
      </c>
      <c r="G15911">
        <v>27800</v>
      </c>
      <c r="H15911" t="s">
        <v>145</v>
      </c>
      <c r="J15911" t="s">
        <v>14</v>
      </c>
      <c r="K15911">
        <v>55</v>
      </c>
      <c r="L15911" t="s">
        <v>15</v>
      </c>
    </row>
    <row r="15912" spans="1:12">
      <c r="A15912" t="e">
        <f ca="1">E00251432272621</f>
        <v>#NAME?</v>
      </c>
      <c r="B15912">
        <v>489</v>
      </c>
      <c r="C15912" t="s">
        <v>100</v>
      </c>
      <c r="D15912" s="1">
        <v>43027</v>
      </c>
      <c r="F15912">
        <v>1</v>
      </c>
      <c r="G15912">
        <v>2729</v>
      </c>
      <c r="H15912" t="s">
        <v>115</v>
      </c>
      <c r="J15912" t="s">
        <v>14</v>
      </c>
      <c r="K15912">
        <v>56</v>
      </c>
      <c r="L15912" t="s">
        <v>15</v>
      </c>
    </row>
    <row r="15913" spans="1:12">
      <c r="A15913" t="e">
        <f ca="1">E00251512114921</f>
        <v>#NAME?</v>
      </c>
      <c r="B15913">
        <v>3913</v>
      </c>
      <c r="C15913" t="s">
        <v>251</v>
      </c>
      <c r="D15913" s="1">
        <v>42951</v>
      </c>
      <c r="F15913">
        <v>3</v>
      </c>
      <c r="G15913">
        <v>3051</v>
      </c>
      <c r="H15913" t="s">
        <v>13</v>
      </c>
      <c r="J15913" t="s">
        <v>14</v>
      </c>
      <c r="K15913">
        <v>54</v>
      </c>
      <c r="L15913" t="s">
        <v>15</v>
      </c>
    </row>
    <row r="15914" spans="1:12">
      <c r="A15914" t="e">
        <f ca="1">E00251531353921</f>
        <v>#NAME?</v>
      </c>
      <c r="B15914">
        <v>701</v>
      </c>
      <c r="C15914" t="s">
        <v>72</v>
      </c>
      <c r="D15914" s="1">
        <v>42758</v>
      </c>
      <c r="F15914">
        <v>4</v>
      </c>
      <c r="G15914">
        <v>5369</v>
      </c>
      <c r="H15914" t="s">
        <v>253</v>
      </c>
      <c r="J15914" t="s">
        <v>14</v>
      </c>
      <c r="K15914">
        <v>60</v>
      </c>
      <c r="L15914" t="s">
        <v>15</v>
      </c>
    </row>
    <row r="15915" spans="1:12">
      <c r="A15915" t="e">
        <f ca="1">E00251531353921</f>
        <v>#NAME?</v>
      </c>
      <c r="B15915">
        <v>701</v>
      </c>
      <c r="C15915" t="s">
        <v>72</v>
      </c>
      <c r="D15915" s="1">
        <v>42809</v>
      </c>
      <c r="F15915">
        <v>5</v>
      </c>
      <c r="G15915">
        <v>7062</v>
      </c>
      <c r="H15915" t="s">
        <v>97</v>
      </c>
      <c r="J15915" t="s">
        <v>14</v>
      </c>
      <c r="K15915">
        <v>61</v>
      </c>
      <c r="L15915" t="s">
        <v>15</v>
      </c>
    </row>
    <row r="15916" spans="1:12">
      <c r="A15916" t="e">
        <f ca="1">E00251532092521</f>
        <v>#NAME?</v>
      </c>
      <c r="B15916">
        <v>116</v>
      </c>
      <c r="C15916" t="s">
        <v>600</v>
      </c>
      <c r="D15916" s="1">
        <v>41101</v>
      </c>
      <c r="F15916">
        <v>1</v>
      </c>
      <c r="G15916">
        <v>93</v>
      </c>
      <c r="H15916" t="s">
        <v>29</v>
      </c>
      <c r="J15916" t="s">
        <v>14</v>
      </c>
      <c r="K15916">
        <v>43</v>
      </c>
      <c r="L15916" t="s">
        <v>15</v>
      </c>
    </row>
    <row r="15917" spans="1:12">
      <c r="A15917" t="e">
        <f ca="1">E00251531353921</f>
        <v>#NAME?</v>
      </c>
      <c r="B15917">
        <v>701</v>
      </c>
      <c r="C15917" t="s">
        <v>72</v>
      </c>
      <c r="D15917" s="1">
        <v>42850</v>
      </c>
      <c r="F15917">
        <v>3</v>
      </c>
      <c r="G15917">
        <v>5369</v>
      </c>
      <c r="H15917" t="s">
        <v>253</v>
      </c>
      <c r="J15917" t="s">
        <v>14</v>
      </c>
      <c r="K15917">
        <v>61</v>
      </c>
      <c r="L15917" t="s">
        <v>15</v>
      </c>
    </row>
    <row r="15918" spans="1:12">
      <c r="A15918" t="e">
        <f ca="1">E00251531353921</f>
        <v>#NAME?</v>
      </c>
      <c r="B15918">
        <v>701</v>
      </c>
      <c r="C15918" t="s">
        <v>72</v>
      </c>
      <c r="D15918" s="1">
        <v>42850</v>
      </c>
      <c r="F15918">
        <v>5</v>
      </c>
      <c r="G15918">
        <v>7243</v>
      </c>
      <c r="H15918" t="s">
        <v>42</v>
      </c>
      <c r="J15918" t="s">
        <v>14</v>
      </c>
      <c r="K15918">
        <v>61</v>
      </c>
      <c r="L15918" t="s">
        <v>15</v>
      </c>
    </row>
    <row r="15919" spans="1:12">
      <c r="A15919" t="e">
        <f ca="1">E00251531353921</f>
        <v>#NAME?</v>
      </c>
      <c r="B15919">
        <v>701</v>
      </c>
      <c r="C15919" t="s">
        <v>72</v>
      </c>
      <c r="D15919" s="1">
        <v>42852</v>
      </c>
      <c r="F15919">
        <v>2</v>
      </c>
      <c r="G15919">
        <v>7262</v>
      </c>
      <c r="H15919" t="s">
        <v>198</v>
      </c>
      <c r="J15919" t="s">
        <v>14</v>
      </c>
      <c r="K15919">
        <v>61</v>
      </c>
      <c r="L15919" t="s">
        <v>15</v>
      </c>
    </row>
    <row r="15920" spans="1:12">
      <c r="A15920" t="e">
        <f ca="1">E00251531353921</f>
        <v>#NAME?</v>
      </c>
      <c r="B15920">
        <v>701</v>
      </c>
      <c r="C15920" t="s">
        <v>72</v>
      </c>
      <c r="D15920" s="1">
        <v>42916</v>
      </c>
      <c r="F15920">
        <v>6</v>
      </c>
      <c r="G15920">
        <v>7262</v>
      </c>
      <c r="H15920" t="s">
        <v>198</v>
      </c>
      <c r="J15920" t="s">
        <v>14</v>
      </c>
      <c r="K15920">
        <v>61</v>
      </c>
      <c r="L15920" t="s">
        <v>15</v>
      </c>
    </row>
    <row r="15921" spans="1:12">
      <c r="A15921" t="e">
        <f ca="1">E00251531353921</f>
        <v>#NAME?</v>
      </c>
      <c r="B15921">
        <v>701</v>
      </c>
      <c r="C15921" t="s">
        <v>72</v>
      </c>
      <c r="D15921" s="1">
        <v>43059</v>
      </c>
      <c r="F15921">
        <v>6</v>
      </c>
      <c r="G15921">
        <v>6253</v>
      </c>
      <c r="H15921" t="s">
        <v>292</v>
      </c>
      <c r="J15921" t="s">
        <v>14</v>
      </c>
      <c r="K15921">
        <v>61</v>
      </c>
      <c r="L15921" t="s">
        <v>15</v>
      </c>
    </row>
    <row r="15922" spans="1:12">
      <c r="A15922" t="e">
        <f ca="1">E00251532092521</f>
        <v>#NAME?</v>
      </c>
      <c r="B15922">
        <v>485</v>
      </c>
      <c r="C15922" t="s">
        <v>241</v>
      </c>
      <c r="D15922" s="1">
        <v>42051</v>
      </c>
      <c r="F15922">
        <v>3</v>
      </c>
      <c r="G15922">
        <v>2599</v>
      </c>
      <c r="H15922" t="s">
        <v>238</v>
      </c>
      <c r="J15922" t="s">
        <v>14</v>
      </c>
      <c r="K15922">
        <v>46</v>
      </c>
      <c r="L15922" t="s">
        <v>15</v>
      </c>
    </row>
    <row r="15923" spans="1:12">
      <c r="A15923" t="e">
        <f ca="1">E00251513359021</f>
        <v>#NAME?</v>
      </c>
      <c r="B15923">
        <v>6046</v>
      </c>
      <c r="C15923" t="s">
        <v>98</v>
      </c>
      <c r="D15923" s="1">
        <v>42397</v>
      </c>
      <c r="E15923">
        <v>1</v>
      </c>
      <c r="F15923">
        <v>1</v>
      </c>
      <c r="G15923">
        <v>43885</v>
      </c>
      <c r="H15923" t="s">
        <v>303</v>
      </c>
      <c r="J15923" t="s">
        <v>34</v>
      </c>
      <c r="K15923">
        <v>60</v>
      </c>
      <c r="L15923" t="s">
        <v>15</v>
      </c>
    </row>
    <row r="15924" spans="1:12">
      <c r="A15924" t="e">
        <f ca="1">E00251531966421</f>
        <v>#NAME?</v>
      </c>
      <c r="B15924">
        <v>449</v>
      </c>
      <c r="C15924" t="s">
        <v>124</v>
      </c>
      <c r="D15924" s="1">
        <v>41668</v>
      </c>
      <c r="F15924">
        <v>1</v>
      </c>
      <c r="G15924">
        <v>30000</v>
      </c>
      <c r="H15924" t="s">
        <v>144</v>
      </c>
      <c r="J15924" t="s">
        <v>14</v>
      </c>
      <c r="K15924">
        <v>44</v>
      </c>
      <c r="L15924" t="s">
        <v>15</v>
      </c>
    </row>
    <row r="15925" spans="1:12">
      <c r="A15925" t="e">
        <f ca="1">E00251532132921</f>
        <v>#NAME?</v>
      </c>
      <c r="B15925">
        <v>449</v>
      </c>
      <c r="C15925" t="s">
        <v>124</v>
      </c>
      <c r="D15925" s="1">
        <v>42380</v>
      </c>
      <c r="F15925">
        <v>3</v>
      </c>
      <c r="G15925">
        <v>30000</v>
      </c>
      <c r="H15925" t="s">
        <v>144</v>
      </c>
      <c r="J15925" t="s">
        <v>14</v>
      </c>
      <c r="K15925">
        <v>55</v>
      </c>
      <c r="L15925" t="s">
        <v>15</v>
      </c>
    </row>
    <row r="15926" spans="1:12">
      <c r="A15926" t="e">
        <f ca="1">E00251510128221</f>
        <v>#NAME?</v>
      </c>
      <c r="B15926">
        <v>160</v>
      </c>
      <c r="C15926" t="s">
        <v>278</v>
      </c>
      <c r="D15926" s="1">
        <v>42661</v>
      </c>
      <c r="F15926">
        <v>5</v>
      </c>
      <c r="G15926">
        <v>4019</v>
      </c>
      <c r="H15926" t="s">
        <v>26</v>
      </c>
      <c r="J15926" t="s">
        <v>14</v>
      </c>
      <c r="K15926">
        <v>54</v>
      </c>
      <c r="L15926" t="s">
        <v>15</v>
      </c>
    </row>
    <row r="15927" spans="1:12">
      <c r="A15927" t="e">
        <f ca="1">E00251531966421</f>
        <v>#NAME?</v>
      </c>
      <c r="B15927">
        <v>449</v>
      </c>
      <c r="C15927" t="s">
        <v>124</v>
      </c>
      <c r="D15927" s="1">
        <v>41913</v>
      </c>
      <c r="F15927">
        <v>1</v>
      </c>
      <c r="G15927">
        <v>3004</v>
      </c>
      <c r="H15927" t="s">
        <v>104</v>
      </c>
      <c r="J15927" t="s">
        <v>14</v>
      </c>
      <c r="K15927">
        <v>45</v>
      </c>
      <c r="L15927" t="s">
        <v>15</v>
      </c>
    </row>
    <row r="15928" spans="1:12">
      <c r="A15928" t="e">
        <f ca="1">E00251531966421</f>
        <v>#NAME?</v>
      </c>
      <c r="B15928">
        <v>449</v>
      </c>
      <c r="C15928" t="s">
        <v>124</v>
      </c>
      <c r="D15928" s="1">
        <v>42020</v>
      </c>
      <c r="F15928">
        <v>1</v>
      </c>
      <c r="G15928">
        <v>462</v>
      </c>
      <c r="H15928" t="s">
        <v>288</v>
      </c>
      <c r="J15928" t="s">
        <v>14</v>
      </c>
      <c r="K15928">
        <v>45</v>
      </c>
      <c r="L15928" t="s">
        <v>15</v>
      </c>
    </row>
    <row r="15929" spans="1:12">
      <c r="A15929" t="e">
        <f ca="1">E00251430237821</f>
        <v>#NAME?</v>
      </c>
      <c r="B15929">
        <v>276</v>
      </c>
      <c r="C15929" t="s">
        <v>122</v>
      </c>
      <c r="D15929" s="1">
        <v>40942</v>
      </c>
      <c r="F15929">
        <v>3</v>
      </c>
      <c r="G15929">
        <v>7291</v>
      </c>
      <c r="H15929" t="s">
        <v>163</v>
      </c>
      <c r="J15929" t="s">
        <v>14</v>
      </c>
      <c r="K15929">
        <v>47</v>
      </c>
      <c r="L15929" t="s">
        <v>15</v>
      </c>
    </row>
    <row r="15930" spans="1:12">
      <c r="A15930" t="e">
        <f ca="1">E00251430237821</f>
        <v>#NAME?</v>
      </c>
      <c r="B15930">
        <v>276</v>
      </c>
      <c r="C15930" t="s">
        <v>122</v>
      </c>
      <c r="D15930" s="1">
        <v>42143</v>
      </c>
      <c r="F15930">
        <v>1</v>
      </c>
      <c r="G15930">
        <v>2729</v>
      </c>
      <c r="H15930" t="s">
        <v>115</v>
      </c>
      <c r="J15930" t="s">
        <v>14</v>
      </c>
      <c r="K15930">
        <v>50</v>
      </c>
      <c r="L15930" t="s">
        <v>15</v>
      </c>
    </row>
    <row r="15931" spans="1:12">
      <c r="A15931" t="e">
        <f ca="1">E00251439068821</f>
        <v>#NAME?</v>
      </c>
      <c r="B15931">
        <v>701</v>
      </c>
      <c r="C15931" t="s">
        <v>72</v>
      </c>
      <c r="D15931" s="1">
        <v>42884</v>
      </c>
      <c r="F15931">
        <v>1</v>
      </c>
      <c r="G15931">
        <v>3004</v>
      </c>
      <c r="H15931" t="s">
        <v>104</v>
      </c>
      <c r="J15931" t="s">
        <v>14</v>
      </c>
      <c r="K15931">
        <v>54</v>
      </c>
      <c r="L15931" t="s">
        <v>15</v>
      </c>
    </row>
    <row r="15932" spans="1:12">
      <c r="A15932" t="e">
        <f ca="1">E00251524955621</f>
        <v>#NAME?</v>
      </c>
      <c r="B15932">
        <v>193</v>
      </c>
      <c r="C15932" t="s">
        <v>247</v>
      </c>
      <c r="D15932" s="1">
        <v>42874</v>
      </c>
      <c r="F15932">
        <v>2</v>
      </c>
      <c r="G15932">
        <v>8362</v>
      </c>
      <c r="H15932" t="s">
        <v>136</v>
      </c>
      <c r="J15932" t="s">
        <v>14</v>
      </c>
      <c r="K15932">
        <v>52</v>
      </c>
      <c r="L15932" t="s">
        <v>15</v>
      </c>
    </row>
    <row r="15933" spans="1:12">
      <c r="A15933" t="e">
        <f ca="1">E00251524955621</f>
        <v>#NAME?</v>
      </c>
      <c r="B15933">
        <v>725</v>
      </c>
      <c r="C15933" t="s">
        <v>550</v>
      </c>
      <c r="D15933" s="1">
        <v>42161</v>
      </c>
      <c r="F15933">
        <v>1</v>
      </c>
      <c r="G15933">
        <v>92320</v>
      </c>
      <c r="H15933" t="s">
        <v>529</v>
      </c>
      <c r="I15933" t="s">
        <v>56</v>
      </c>
      <c r="J15933" t="s">
        <v>57</v>
      </c>
      <c r="K15933">
        <v>50</v>
      </c>
      <c r="L15933" t="s">
        <v>15</v>
      </c>
    </row>
    <row r="15934" spans="1:12">
      <c r="A15934" t="e">
        <f ca="1">E00251518673921</f>
        <v>#NAME?</v>
      </c>
      <c r="B15934">
        <v>695</v>
      </c>
      <c r="C15934" t="s">
        <v>257</v>
      </c>
      <c r="D15934" s="1">
        <v>42388</v>
      </c>
      <c r="F15934">
        <v>2</v>
      </c>
      <c r="G15934">
        <v>6929</v>
      </c>
      <c r="H15934" t="s">
        <v>36</v>
      </c>
      <c r="J15934" t="s">
        <v>14</v>
      </c>
      <c r="K15934">
        <v>64</v>
      </c>
      <c r="L15934" t="s">
        <v>15</v>
      </c>
    </row>
    <row r="15935" spans="1:12">
      <c r="A15935" t="e">
        <f ca="1">E00251611205521</f>
        <v>#NAME?</v>
      </c>
      <c r="B15935">
        <v>278</v>
      </c>
      <c r="C15935" t="s">
        <v>222</v>
      </c>
      <c r="D15935" s="1">
        <v>41050</v>
      </c>
      <c r="F15935">
        <v>2</v>
      </c>
      <c r="G15935">
        <v>73689</v>
      </c>
      <c r="H15935" t="s">
        <v>84</v>
      </c>
      <c r="J15935" t="s">
        <v>14</v>
      </c>
      <c r="K15935">
        <v>44</v>
      </c>
      <c r="L15935" t="s">
        <v>15</v>
      </c>
    </row>
    <row r="15936" spans="1:12">
      <c r="A15936" t="e">
        <f ca="1">E00251532975721</f>
        <v>#NAME?</v>
      </c>
      <c r="B15936">
        <v>446</v>
      </c>
      <c r="C15936" t="s">
        <v>94</v>
      </c>
      <c r="D15936" s="1">
        <v>41701</v>
      </c>
      <c r="F15936">
        <v>1</v>
      </c>
      <c r="G15936">
        <v>7850</v>
      </c>
      <c r="H15936" t="s">
        <v>393</v>
      </c>
      <c r="J15936" t="s">
        <v>14</v>
      </c>
      <c r="K15936">
        <v>50</v>
      </c>
      <c r="L15936" t="s">
        <v>22</v>
      </c>
    </row>
    <row r="15937" spans="1:12">
      <c r="A15937" t="e">
        <f ca="1">E00251524955621</f>
        <v>#NAME?</v>
      </c>
      <c r="B15937">
        <v>193</v>
      </c>
      <c r="C15937" t="s">
        <v>247</v>
      </c>
      <c r="D15937" s="1">
        <v>42053</v>
      </c>
      <c r="F15937">
        <v>4</v>
      </c>
      <c r="G15937">
        <v>3540</v>
      </c>
      <c r="H15937" t="s">
        <v>436</v>
      </c>
      <c r="J15937" t="s">
        <v>14</v>
      </c>
      <c r="K15937">
        <v>50</v>
      </c>
      <c r="L15937" t="s">
        <v>15</v>
      </c>
    </row>
    <row r="15938" spans="1:12">
      <c r="A15938" t="e">
        <f ca="1">E00251615150021</f>
        <v>#NAME?</v>
      </c>
      <c r="B15938">
        <v>1929</v>
      </c>
      <c r="C15938" t="s">
        <v>195</v>
      </c>
      <c r="D15938" s="1">
        <v>42472</v>
      </c>
      <c r="F15938">
        <v>4</v>
      </c>
      <c r="G15938">
        <v>78050</v>
      </c>
      <c r="H15938" t="s">
        <v>197</v>
      </c>
      <c r="J15938" t="s">
        <v>14</v>
      </c>
      <c r="K15938">
        <v>40</v>
      </c>
      <c r="L15938" t="s">
        <v>22</v>
      </c>
    </row>
    <row r="15939" spans="1:12">
      <c r="A15939" t="e">
        <f ca="1">E00251615150021</f>
        <v>#NAME?</v>
      </c>
      <c r="B15939">
        <v>1929</v>
      </c>
      <c r="C15939" t="s">
        <v>195</v>
      </c>
      <c r="D15939" s="1">
        <v>42758</v>
      </c>
      <c r="F15939">
        <v>5</v>
      </c>
      <c r="G15939">
        <v>7262</v>
      </c>
      <c r="H15939" t="s">
        <v>198</v>
      </c>
      <c r="J15939" t="s">
        <v>14</v>
      </c>
      <c r="K15939">
        <v>41</v>
      </c>
      <c r="L15939" t="s">
        <v>15</v>
      </c>
    </row>
    <row r="15940" spans="1:12">
      <c r="A15940" t="e">
        <f ca="1">E00251532132921</f>
        <v>#NAME?</v>
      </c>
      <c r="B15940">
        <v>449</v>
      </c>
      <c r="C15940" t="s">
        <v>124</v>
      </c>
      <c r="D15940" s="1">
        <v>42383</v>
      </c>
      <c r="F15940">
        <v>1</v>
      </c>
      <c r="G15940">
        <v>30000</v>
      </c>
      <c r="H15940" t="s">
        <v>144</v>
      </c>
      <c r="J15940" t="s">
        <v>14</v>
      </c>
      <c r="K15940">
        <v>55</v>
      </c>
      <c r="L15940" t="s">
        <v>15</v>
      </c>
    </row>
    <row r="15941" spans="1:12">
      <c r="A15941" t="e">
        <f ca="1">E00251532132921</f>
        <v>#NAME?</v>
      </c>
      <c r="B15941">
        <v>449</v>
      </c>
      <c r="C15941" t="s">
        <v>124</v>
      </c>
      <c r="D15941" s="1">
        <v>42723</v>
      </c>
      <c r="F15941">
        <v>2</v>
      </c>
      <c r="G15941">
        <v>7820</v>
      </c>
      <c r="H15941" t="s">
        <v>233</v>
      </c>
      <c r="J15941" t="s">
        <v>14</v>
      </c>
      <c r="K15941">
        <v>56</v>
      </c>
      <c r="L15941" t="s">
        <v>22</v>
      </c>
    </row>
    <row r="15942" spans="1:12">
      <c r="A15942" t="e">
        <f ca="1">E00251532092521</f>
        <v>#NAME?</v>
      </c>
      <c r="B15942">
        <v>485</v>
      </c>
      <c r="C15942" t="s">
        <v>241</v>
      </c>
      <c r="D15942" s="1">
        <v>41037</v>
      </c>
      <c r="F15942">
        <v>1</v>
      </c>
      <c r="G15942">
        <v>7262</v>
      </c>
      <c r="H15942" t="s">
        <v>198</v>
      </c>
      <c r="J15942" t="s">
        <v>14</v>
      </c>
      <c r="K15942">
        <v>43</v>
      </c>
      <c r="L15942" t="s">
        <v>15</v>
      </c>
    </row>
    <row r="15943" spans="1:12">
      <c r="A15943" t="e">
        <f ca="1">E00251532092521</f>
        <v>#NAME?</v>
      </c>
      <c r="B15943">
        <v>485</v>
      </c>
      <c r="C15943" t="s">
        <v>241</v>
      </c>
      <c r="D15943" s="1">
        <v>42059</v>
      </c>
      <c r="F15943">
        <v>3</v>
      </c>
      <c r="G15943">
        <v>2169</v>
      </c>
      <c r="H15943" t="s">
        <v>40</v>
      </c>
      <c r="J15943" t="s">
        <v>14</v>
      </c>
      <c r="K15943">
        <v>46</v>
      </c>
      <c r="L15943" t="s">
        <v>15</v>
      </c>
    </row>
    <row r="15944" spans="1:12">
      <c r="A15944" t="e">
        <f ca="1">E00251532132921</f>
        <v>#NAME?</v>
      </c>
      <c r="B15944">
        <v>467</v>
      </c>
      <c r="C15944" t="s">
        <v>232</v>
      </c>
      <c r="D15944" s="1">
        <v>41351</v>
      </c>
      <c r="F15944">
        <v>6</v>
      </c>
      <c r="G15944">
        <v>78050</v>
      </c>
      <c r="H15944" t="s">
        <v>197</v>
      </c>
      <c r="J15944" t="s">
        <v>14</v>
      </c>
      <c r="K15944">
        <v>52</v>
      </c>
      <c r="L15944" t="s">
        <v>22</v>
      </c>
    </row>
    <row r="15945" spans="1:12">
      <c r="A15945" t="e">
        <f ca="1">E00251512114921</f>
        <v>#NAME?</v>
      </c>
      <c r="B15945">
        <v>3913</v>
      </c>
      <c r="C15945" t="s">
        <v>251</v>
      </c>
      <c r="D15945" s="1">
        <v>42571</v>
      </c>
      <c r="F15945">
        <v>1</v>
      </c>
      <c r="G15945">
        <v>2729</v>
      </c>
      <c r="H15945" t="s">
        <v>115</v>
      </c>
      <c r="J15945" t="s">
        <v>14</v>
      </c>
      <c r="K15945">
        <v>53</v>
      </c>
      <c r="L15945" t="s">
        <v>15</v>
      </c>
    </row>
    <row r="15946" spans="1:12">
      <c r="A15946" t="e">
        <f ca="1">E00251432272621</f>
        <v>#NAME?</v>
      </c>
      <c r="B15946">
        <v>489</v>
      </c>
      <c r="C15946" t="s">
        <v>100</v>
      </c>
      <c r="D15946" s="1">
        <v>41284</v>
      </c>
      <c r="F15946">
        <v>2</v>
      </c>
      <c r="G15946">
        <v>496</v>
      </c>
      <c r="H15946" t="s">
        <v>190</v>
      </c>
      <c r="J15946" t="s">
        <v>14</v>
      </c>
      <c r="K15946">
        <v>52</v>
      </c>
      <c r="L15946" t="s">
        <v>15</v>
      </c>
    </row>
    <row r="15947" spans="1:12">
      <c r="A15947" t="e">
        <f ca="1">E00251512114921</f>
        <v>#NAME?</v>
      </c>
      <c r="B15947">
        <v>3913</v>
      </c>
      <c r="C15947" t="s">
        <v>251</v>
      </c>
      <c r="D15947" s="1">
        <v>42867</v>
      </c>
      <c r="F15947">
        <v>1</v>
      </c>
      <c r="G15947">
        <v>2721</v>
      </c>
      <c r="H15947" t="s">
        <v>465</v>
      </c>
      <c r="J15947" t="s">
        <v>14</v>
      </c>
      <c r="K15947">
        <v>54</v>
      </c>
      <c r="L15947" t="s">
        <v>15</v>
      </c>
    </row>
    <row r="15948" spans="1:12">
      <c r="A15948" t="e">
        <f ca="1">E00251512114921</f>
        <v>#NAME?</v>
      </c>
      <c r="B15948">
        <v>3913</v>
      </c>
      <c r="C15948" t="s">
        <v>251</v>
      </c>
      <c r="D15948" s="1">
        <v>42951</v>
      </c>
      <c r="F15948">
        <v>1</v>
      </c>
      <c r="G15948">
        <v>2721</v>
      </c>
      <c r="H15948" t="s">
        <v>465</v>
      </c>
      <c r="J15948" t="s">
        <v>14</v>
      </c>
      <c r="K15948">
        <v>54</v>
      </c>
      <c r="L15948" t="s">
        <v>15</v>
      </c>
    </row>
    <row r="15949" spans="1:12">
      <c r="A15949" t="e">
        <f ca="1">E00251532063221</f>
        <v>#NAME?</v>
      </c>
      <c r="B15949">
        <v>447</v>
      </c>
      <c r="C15949" t="s">
        <v>262</v>
      </c>
      <c r="D15949" s="1">
        <v>42095</v>
      </c>
      <c r="F15949">
        <v>1</v>
      </c>
      <c r="G15949">
        <v>78057</v>
      </c>
      <c r="H15949" t="s">
        <v>140</v>
      </c>
      <c r="J15949" t="s">
        <v>14</v>
      </c>
      <c r="K15949">
        <v>50</v>
      </c>
      <c r="L15949" t="s">
        <v>22</v>
      </c>
    </row>
    <row r="15950" spans="1:12">
      <c r="A15950" t="e">
        <f ca="1">E00251532063221</f>
        <v>#NAME?</v>
      </c>
      <c r="B15950">
        <v>447</v>
      </c>
      <c r="C15950" t="s">
        <v>262</v>
      </c>
      <c r="D15950" s="1">
        <v>42727</v>
      </c>
      <c r="F15950">
        <v>3</v>
      </c>
      <c r="G15950">
        <v>78057</v>
      </c>
      <c r="H15950" t="s">
        <v>140</v>
      </c>
      <c r="J15950" t="s">
        <v>14</v>
      </c>
      <c r="K15950">
        <v>52</v>
      </c>
      <c r="L15950" t="s">
        <v>22</v>
      </c>
    </row>
    <row r="15951" spans="1:12">
      <c r="A15951" t="e">
        <f ca="1">E00251615150021</f>
        <v>#NAME?</v>
      </c>
      <c r="B15951">
        <v>1929</v>
      </c>
      <c r="C15951" t="s">
        <v>195</v>
      </c>
      <c r="D15951" s="1">
        <v>42047</v>
      </c>
      <c r="F15951">
        <v>1</v>
      </c>
      <c r="G15951">
        <v>72632</v>
      </c>
      <c r="H15951" t="s">
        <v>107</v>
      </c>
      <c r="J15951" t="s">
        <v>14</v>
      </c>
      <c r="K15951">
        <v>39</v>
      </c>
      <c r="L15951" t="s">
        <v>15</v>
      </c>
    </row>
    <row r="15952" spans="1:12">
      <c r="A15952" t="e">
        <f ca="1">E00251512114921</f>
        <v>#NAME?</v>
      </c>
      <c r="B15952">
        <v>3913</v>
      </c>
      <c r="C15952" t="s">
        <v>251</v>
      </c>
      <c r="D15952" s="1">
        <v>42951</v>
      </c>
      <c r="F15952">
        <v>2</v>
      </c>
      <c r="G15952">
        <v>2729</v>
      </c>
      <c r="H15952" t="s">
        <v>115</v>
      </c>
      <c r="J15952" t="s">
        <v>14</v>
      </c>
      <c r="K15952">
        <v>54</v>
      </c>
      <c r="L15952" t="s">
        <v>15</v>
      </c>
    </row>
    <row r="15953" spans="1:12">
      <c r="A15953" t="e">
        <f ca="1">E00251615150021</f>
        <v>#NAME?</v>
      </c>
      <c r="B15953">
        <v>1929</v>
      </c>
      <c r="C15953" t="s">
        <v>195</v>
      </c>
      <c r="D15953" s="1">
        <v>42123</v>
      </c>
      <c r="F15953">
        <v>5</v>
      </c>
      <c r="G15953">
        <v>78050</v>
      </c>
      <c r="H15953" t="s">
        <v>197</v>
      </c>
      <c r="J15953" t="s">
        <v>14</v>
      </c>
      <c r="K15953">
        <v>39</v>
      </c>
      <c r="L15953" t="s">
        <v>22</v>
      </c>
    </row>
    <row r="15954" spans="1:12">
      <c r="A15954" t="e">
        <f ca="1">E00251429331821</f>
        <v>#NAME?</v>
      </c>
      <c r="B15954">
        <v>175</v>
      </c>
      <c r="C15954" t="s">
        <v>131</v>
      </c>
      <c r="D15954" s="1">
        <v>42725</v>
      </c>
      <c r="F15954">
        <v>2</v>
      </c>
      <c r="G15954">
        <v>7904</v>
      </c>
      <c r="H15954" t="s">
        <v>75</v>
      </c>
      <c r="J15954" t="s">
        <v>14</v>
      </c>
      <c r="K15954">
        <v>59</v>
      </c>
      <c r="L15954" t="s">
        <v>22</v>
      </c>
    </row>
    <row r="15955" spans="1:12">
      <c r="A15955" t="e">
        <f ca="1">E00251615150021</f>
        <v>#NAME?</v>
      </c>
      <c r="B15955">
        <v>1929</v>
      </c>
      <c r="C15955" t="s">
        <v>195</v>
      </c>
      <c r="D15955" s="1">
        <v>42291</v>
      </c>
      <c r="F15955">
        <v>1</v>
      </c>
      <c r="G15955">
        <v>7840</v>
      </c>
      <c r="H15955" t="s">
        <v>55</v>
      </c>
      <c r="J15955" t="s">
        <v>14</v>
      </c>
      <c r="K15955">
        <v>40</v>
      </c>
      <c r="L15955" t="s">
        <v>22</v>
      </c>
    </row>
    <row r="15956" spans="1:12">
      <c r="A15956" t="e">
        <f ca="1">E00251532132921</f>
        <v>#NAME?</v>
      </c>
      <c r="B15956">
        <v>449</v>
      </c>
      <c r="C15956" t="s">
        <v>124</v>
      </c>
      <c r="D15956" s="1">
        <v>42901</v>
      </c>
      <c r="F15956">
        <v>1</v>
      </c>
      <c r="G15956">
        <v>30000</v>
      </c>
      <c r="H15956" t="s">
        <v>144</v>
      </c>
      <c r="J15956" t="s">
        <v>14</v>
      </c>
      <c r="K15956">
        <v>57</v>
      </c>
      <c r="L15956" t="s">
        <v>15</v>
      </c>
    </row>
    <row r="15957" spans="1:12">
      <c r="A15957" t="e">
        <f ca="1">E00251532132921</f>
        <v>#NAME?</v>
      </c>
      <c r="B15957">
        <v>467</v>
      </c>
      <c r="C15957" t="s">
        <v>232</v>
      </c>
      <c r="D15957" s="1">
        <v>41064</v>
      </c>
      <c r="F15957">
        <v>3</v>
      </c>
      <c r="G15957">
        <v>4019</v>
      </c>
      <c r="H15957" t="s">
        <v>26</v>
      </c>
      <c r="J15957" t="s">
        <v>14</v>
      </c>
      <c r="K15957">
        <v>52</v>
      </c>
      <c r="L15957" t="s">
        <v>15</v>
      </c>
    </row>
    <row r="15958" spans="1:12">
      <c r="A15958" t="e">
        <f ca="1">E00251531353921</f>
        <v>#NAME?</v>
      </c>
      <c r="B15958">
        <v>701</v>
      </c>
      <c r="C15958" t="s">
        <v>72</v>
      </c>
      <c r="D15958" s="1">
        <v>41310</v>
      </c>
      <c r="F15958">
        <v>1</v>
      </c>
      <c r="G15958">
        <v>463</v>
      </c>
      <c r="H15958" t="s">
        <v>259</v>
      </c>
      <c r="J15958" t="s">
        <v>14</v>
      </c>
      <c r="K15958">
        <v>56</v>
      </c>
      <c r="L15958" t="s">
        <v>15</v>
      </c>
    </row>
    <row r="15959" spans="1:12">
      <c r="A15959" t="e">
        <f ca="1">E00251532132921</f>
        <v>#NAME?</v>
      </c>
      <c r="B15959">
        <v>449</v>
      </c>
      <c r="C15959" t="s">
        <v>124</v>
      </c>
      <c r="D15959" s="1">
        <v>42913</v>
      </c>
      <c r="F15959">
        <v>2</v>
      </c>
      <c r="G15959">
        <v>3051</v>
      </c>
      <c r="H15959" t="s">
        <v>13</v>
      </c>
      <c r="J15959" t="s">
        <v>14</v>
      </c>
      <c r="K15959">
        <v>57</v>
      </c>
      <c r="L15959" t="s">
        <v>15</v>
      </c>
    </row>
    <row r="15960" spans="1:12">
      <c r="A15960" t="e">
        <f ca="1">E00251513359021</f>
        <v>#NAME?</v>
      </c>
      <c r="B15960">
        <v>500</v>
      </c>
      <c r="C15960" t="s">
        <v>161</v>
      </c>
      <c r="D15960" s="1">
        <v>41004</v>
      </c>
      <c r="F15960">
        <v>2</v>
      </c>
      <c r="G15960">
        <v>4019</v>
      </c>
      <c r="H15960" t="s">
        <v>26</v>
      </c>
      <c r="J15960" t="s">
        <v>14</v>
      </c>
      <c r="K15960">
        <v>57</v>
      </c>
      <c r="L15960" t="s">
        <v>15</v>
      </c>
    </row>
    <row r="15961" spans="1:12">
      <c r="A15961" t="e">
        <f ca="1">E00251513359021</f>
        <v>#NAME?</v>
      </c>
      <c r="B15961">
        <v>500</v>
      </c>
      <c r="C15961" t="s">
        <v>161</v>
      </c>
      <c r="D15961" s="1">
        <v>41037</v>
      </c>
      <c r="F15961">
        <v>2</v>
      </c>
      <c r="G15961">
        <v>78830</v>
      </c>
      <c r="H15961" t="s">
        <v>297</v>
      </c>
      <c r="J15961" t="s">
        <v>14</v>
      </c>
      <c r="K15961">
        <v>57</v>
      </c>
      <c r="L15961" t="s">
        <v>22</v>
      </c>
    </row>
    <row r="15962" spans="1:12">
      <c r="A15962" t="e">
        <f ca="1">E00251513359021</f>
        <v>#NAME?</v>
      </c>
      <c r="B15962">
        <v>500</v>
      </c>
      <c r="C15962" t="s">
        <v>161</v>
      </c>
      <c r="D15962" s="1">
        <v>41037</v>
      </c>
      <c r="F15962">
        <v>5</v>
      </c>
      <c r="G15962">
        <v>4019</v>
      </c>
      <c r="H15962" t="s">
        <v>26</v>
      </c>
      <c r="J15962" t="s">
        <v>14</v>
      </c>
      <c r="K15962">
        <v>57</v>
      </c>
      <c r="L15962" t="s">
        <v>15</v>
      </c>
    </row>
    <row r="15963" spans="1:12">
      <c r="A15963" t="e">
        <f ca="1">E00251515316621</f>
        <v>#NAME?</v>
      </c>
      <c r="B15963">
        <v>11</v>
      </c>
      <c r="C15963" t="s">
        <v>245</v>
      </c>
      <c r="D15963" s="1">
        <v>41373</v>
      </c>
      <c r="F15963">
        <v>1</v>
      </c>
      <c r="G15963">
        <v>7906</v>
      </c>
      <c r="H15963" t="s">
        <v>173</v>
      </c>
      <c r="J15963" t="s">
        <v>14</v>
      </c>
      <c r="K15963">
        <v>44</v>
      </c>
      <c r="L15963" t="s">
        <v>22</v>
      </c>
    </row>
    <row r="15964" spans="1:12">
      <c r="A15964" t="e">
        <f ca="1">E00251515316621</f>
        <v>#NAME?</v>
      </c>
      <c r="B15964">
        <v>11</v>
      </c>
      <c r="C15964" t="s">
        <v>245</v>
      </c>
      <c r="D15964" s="1">
        <v>42269</v>
      </c>
      <c r="F15964">
        <v>1</v>
      </c>
      <c r="G15964">
        <v>7906</v>
      </c>
      <c r="H15964" t="s">
        <v>173</v>
      </c>
      <c r="J15964" t="s">
        <v>14</v>
      </c>
      <c r="K15964">
        <v>46</v>
      </c>
      <c r="L15964" t="s">
        <v>22</v>
      </c>
    </row>
    <row r="15965" spans="1:12">
      <c r="A15965" t="e">
        <f ca="1">E00251512114921</f>
        <v>#NAME?</v>
      </c>
      <c r="B15965">
        <v>39</v>
      </c>
      <c r="C15965" t="s">
        <v>385</v>
      </c>
      <c r="D15965" s="1">
        <v>41767</v>
      </c>
      <c r="F15965">
        <v>1</v>
      </c>
      <c r="G15965">
        <v>9248</v>
      </c>
      <c r="H15965" t="s">
        <v>476</v>
      </c>
      <c r="I15965" t="s">
        <v>56</v>
      </c>
      <c r="J15965" t="s">
        <v>57</v>
      </c>
      <c r="K15965">
        <v>51</v>
      </c>
      <c r="L15965" t="s">
        <v>15</v>
      </c>
    </row>
    <row r="15966" spans="1:12">
      <c r="A15966" t="e">
        <f ca="1">E00251518673921</f>
        <v>#NAME?</v>
      </c>
      <c r="B15966">
        <v>695</v>
      </c>
      <c r="C15966" t="s">
        <v>257</v>
      </c>
      <c r="D15966" s="1">
        <v>41544</v>
      </c>
      <c r="F15966">
        <v>6</v>
      </c>
      <c r="G15966">
        <v>3051</v>
      </c>
      <c r="H15966" t="s">
        <v>13</v>
      </c>
      <c r="J15966" t="s">
        <v>14</v>
      </c>
      <c r="K15966">
        <v>62</v>
      </c>
      <c r="L15966" t="s">
        <v>15</v>
      </c>
    </row>
    <row r="15967" spans="1:12">
      <c r="A15967" t="e">
        <f ca="1">E00251518673921</f>
        <v>#NAME?</v>
      </c>
      <c r="B15967">
        <v>695</v>
      </c>
      <c r="C15967" t="s">
        <v>257</v>
      </c>
      <c r="D15967" s="1">
        <v>41416</v>
      </c>
      <c r="F15967">
        <v>3</v>
      </c>
      <c r="G15967">
        <v>57420</v>
      </c>
      <c r="H15967" t="s">
        <v>267</v>
      </c>
      <c r="J15967" t="s">
        <v>14</v>
      </c>
      <c r="K15967">
        <v>62</v>
      </c>
      <c r="L15967" t="s">
        <v>15</v>
      </c>
    </row>
    <row r="15968" spans="1:12">
      <c r="A15968" t="e">
        <f ca="1">E00251531966421</f>
        <v>#NAME?</v>
      </c>
      <c r="B15968">
        <v>449</v>
      </c>
      <c r="C15968" t="s">
        <v>124</v>
      </c>
      <c r="D15968" s="1">
        <v>41310</v>
      </c>
      <c r="F15968">
        <v>1</v>
      </c>
      <c r="G15968">
        <v>71940</v>
      </c>
      <c r="H15968" t="s">
        <v>135</v>
      </c>
      <c r="J15968" t="s">
        <v>14</v>
      </c>
      <c r="K15968">
        <v>43</v>
      </c>
      <c r="L15968" t="s">
        <v>15</v>
      </c>
    </row>
    <row r="15969" spans="1:12">
      <c r="A15969" t="e">
        <f ca="1">E00251615150021</f>
        <v>#NAME?</v>
      </c>
      <c r="B15969">
        <v>1929</v>
      </c>
      <c r="C15969" t="s">
        <v>195</v>
      </c>
      <c r="D15969" s="1">
        <v>42640</v>
      </c>
      <c r="F15969">
        <v>6</v>
      </c>
      <c r="G15969">
        <v>78050</v>
      </c>
      <c r="H15969" t="s">
        <v>197</v>
      </c>
      <c r="J15969" t="s">
        <v>14</v>
      </c>
      <c r="K15969">
        <v>40</v>
      </c>
      <c r="L15969" t="s">
        <v>22</v>
      </c>
    </row>
    <row r="15970" spans="1:12">
      <c r="A15970" t="e">
        <f ca="1">E00251615150021</f>
        <v>#NAME?</v>
      </c>
      <c r="B15970">
        <v>1929</v>
      </c>
      <c r="C15970" t="s">
        <v>195</v>
      </c>
      <c r="D15970" s="1">
        <v>42758</v>
      </c>
      <c r="F15970">
        <v>2</v>
      </c>
      <c r="G15970">
        <v>2599</v>
      </c>
      <c r="H15970" t="s">
        <v>238</v>
      </c>
      <c r="J15970" t="s">
        <v>14</v>
      </c>
      <c r="K15970">
        <v>41</v>
      </c>
      <c r="L15970" t="s">
        <v>15</v>
      </c>
    </row>
    <row r="15971" spans="1:12">
      <c r="A15971" t="e">
        <f ca="1">E00251424839421</f>
        <v>#NAME?</v>
      </c>
      <c r="B15971">
        <v>4884</v>
      </c>
      <c r="C15971" t="s">
        <v>772</v>
      </c>
      <c r="D15971" s="1">
        <v>41664</v>
      </c>
      <c r="F15971">
        <v>1</v>
      </c>
      <c r="G15971">
        <v>5258</v>
      </c>
      <c r="H15971" t="s">
        <v>236</v>
      </c>
      <c r="I15971" t="s">
        <v>148</v>
      </c>
      <c r="J15971" t="s">
        <v>57</v>
      </c>
      <c r="K15971">
        <v>41</v>
      </c>
      <c r="L15971" t="s">
        <v>15</v>
      </c>
    </row>
    <row r="15972" spans="1:12">
      <c r="A15972" t="e">
        <f ca="1">E00251430237821</f>
        <v>#NAME?</v>
      </c>
      <c r="B15972">
        <v>276</v>
      </c>
      <c r="C15972" t="s">
        <v>122</v>
      </c>
      <c r="D15972" s="1">
        <v>42590</v>
      </c>
      <c r="F15972">
        <v>1</v>
      </c>
      <c r="G15972">
        <v>5718</v>
      </c>
      <c r="H15972" t="s">
        <v>244</v>
      </c>
      <c r="J15972" t="s">
        <v>14</v>
      </c>
      <c r="K15972">
        <v>51</v>
      </c>
      <c r="L15972" t="s">
        <v>15</v>
      </c>
    </row>
    <row r="15973" spans="1:12">
      <c r="A15973" t="e">
        <f ca="1">E00251430237821</f>
        <v>#NAME?</v>
      </c>
      <c r="B15973">
        <v>276</v>
      </c>
      <c r="C15973" t="s">
        <v>122</v>
      </c>
      <c r="D15973" s="1">
        <v>42590</v>
      </c>
      <c r="F15973">
        <v>2</v>
      </c>
      <c r="G15973">
        <v>22800</v>
      </c>
      <c r="H15973" t="s">
        <v>35</v>
      </c>
      <c r="J15973" t="s">
        <v>14</v>
      </c>
      <c r="K15973">
        <v>51</v>
      </c>
      <c r="L15973" t="s">
        <v>15</v>
      </c>
    </row>
    <row r="15974" spans="1:12">
      <c r="A15974" t="e">
        <f ca="1">E00251515316621</f>
        <v>#NAME?</v>
      </c>
      <c r="B15974">
        <v>11</v>
      </c>
      <c r="C15974" t="s">
        <v>245</v>
      </c>
      <c r="D15974" s="1">
        <v>41702</v>
      </c>
      <c r="F15974">
        <v>1</v>
      </c>
      <c r="G15974">
        <v>7906</v>
      </c>
      <c r="H15974" t="s">
        <v>173</v>
      </c>
      <c r="J15974" t="s">
        <v>14</v>
      </c>
      <c r="K15974">
        <v>44</v>
      </c>
      <c r="L15974" t="s">
        <v>22</v>
      </c>
    </row>
    <row r="15975" spans="1:12">
      <c r="A15975" t="e">
        <f ca="1">E00251515316621</f>
        <v>#NAME?</v>
      </c>
      <c r="B15975">
        <v>11</v>
      </c>
      <c r="C15975" t="s">
        <v>245</v>
      </c>
      <c r="D15975" s="1">
        <v>43035</v>
      </c>
      <c r="F15975">
        <v>1</v>
      </c>
      <c r="G15975">
        <v>3899</v>
      </c>
      <c r="H15975" t="s">
        <v>264</v>
      </c>
      <c r="J15975" t="s">
        <v>14</v>
      </c>
      <c r="K15975">
        <v>48</v>
      </c>
      <c r="L15975" t="s">
        <v>15</v>
      </c>
    </row>
    <row r="15976" spans="1:12">
      <c r="A15976" t="e">
        <f ca="1">E00251531353921</f>
        <v>#NAME?</v>
      </c>
      <c r="B15976">
        <v>701</v>
      </c>
      <c r="C15976" t="s">
        <v>72</v>
      </c>
      <c r="D15976" s="1">
        <v>41905</v>
      </c>
      <c r="F15976">
        <v>6</v>
      </c>
      <c r="G15976">
        <v>27800</v>
      </c>
      <c r="H15976" t="s">
        <v>145</v>
      </c>
      <c r="J15976" t="s">
        <v>14</v>
      </c>
      <c r="K15976">
        <v>58</v>
      </c>
      <c r="L15976" t="s">
        <v>15</v>
      </c>
    </row>
    <row r="15977" spans="1:12">
      <c r="A15977" t="e">
        <f ca="1">E00251430366921</f>
        <v>#NAME?</v>
      </c>
      <c r="B15977">
        <v>489</v>
      </c>
      <c r="C15977" t="s">
        <v>100</v>
      </c>
      <c r="D15977" s="1">
        <v>42996</v>
      </c>
      <c r="F15977">
        <v>2</v>
      </c>
      <c r="G15977">
        <v>5227</v>
      </c>
      <c r="H15977" t="s">
        <v>413</v>
      </c>
      <c r="J15977" t="s">
        <v>14</v>
      </c>
      <c r="K15977">
        <v>54</v>
      </c>
      <c r="L15977" t="s">
        <v>15</v>
      </c>
    </row>
    <row r="15978" spans="1:12">
      <c r="A15978" t="e">
        <f ca="1">E00251430237821</f>
        <v>#NAME?</v>
      </c>
      <c r="B15978">
        <v>276</v>
      </c>
      <c r="C15978" t="s">
        <v>122</v>
      </c>
      <c r="D15978" s="1">
        <v>42870</v>
      </c>
      <c r="F15978">
        <v>5</v>
      </c>
      <c r="G15978">
        <v>79022</v>
      </c>
      <c r="H15978" t="s">
        <v>969</v>
      </c>
      <c r="J15978" t="s">
        <v>14</v>
      </c>
      <c r="K15978">
        <v>52</v>
      </c>
      <c r="L15978" t="s">
        <v>22</v>
      </c>
    </row>
    <row r="15979" spans="1:12">
      <c r="A15979" t="e">
        <f ca="1">E00251515316621</f>
        <v>#NAME?</v>
      </c>
      <c r="B15979">
        <v>11</v>
      </c>
      <c r="C15979" t="s">
        <v>245</v>
      </c>
      <c r="D15979" s="1">
        <v>41702</v>
      </c>
      <c r="F15979">
        <v>2</v>
      </c>
      <c r="G15979">
        <v>7242</v>
      </c>
      <c r="H15979" t="s">
        <v>93</v>
      </c>
      <c r="J15979" t="s">
        <v>14</v>
      </c>
      <c r="K15979">
        <v>44</v>
      </c>
      <c r="L15979" t="s">
        <v>15</v>
      </c>
    </row>
    <row r="15980" spans="1:12">
      <c r="A15980" t="e">
        <f ca="1">E00251430237821</f>
        <v>#NAME?</v>
      </c>
      <c r="B15980">
        <v>276</v>
      </c>
      <c r="C15980" t="s">
        <v>122</v>
      </c>
      <c r="D15980" s="1">
        <v>42188</v>
      </c>
      <c r="F15980">
        <v>1</v>
      </c>
      <c r="G15980">
        <v>7962</v>
      </c>
      <c r="H15980" t="s">
        <v>111</v>
      </c>
      <c r="J15980" t="s">
        <v>14</v>
      </c>
      <c r="K15980">
        <v>50</v>
      </c>
      <c r="L15980" t="s">
        <v>22</v>
      </c>
    </row>
    <row r="15981" spans="1:12">
      <c r="A15981" t="e">
        <f t="shared" ref="A15981:A15986" ca="1" si="147">E00251518673921</f>
        <v>#NAME?</v>
      </c>
      <c r="B15981">
        <v>695</v>
      </c>
      <c r="C15981" t="s">
        <v>257</v>
      </c>
      <c r="D15981" s="1">
        <v>41416</v>
      </c>
      <c r="F15981">
        <v>4</v>
      </c>
      <c r="G15981">
        <v>7852</v>
      </c>
      <c r="H15981" t="s">
        <v>221</v>
      </c>
      <c r="J15981" t="s">
        <v>14</v>
      </c>
      <c r="K15981">
        <v>62</v>
      </c>
      <c r="L15981" t="s">
        <v>22</v>
      </c>
    </row>
    <row r="15982" spans="1:12">
      <c r="A15982" t="e">
        <f t="shared" ca="1" si="147"/>
        <v>#NAME?</v>
      </c>
      <c r="B15982">
        <v>695</v>
      </c>
      <c r="C15982" t="s">
        <v>257</v>
      </c>
      <c r="D15982" s="1">
        <v>41544</v>
      </c>
      <c r="F15982">
        <v>5</v>
      </c>
      <c r="G15982">
        <v>7262</v>
      </c>
      <c r="H15982" t="s">
        <v>198</v>
      </c>
      <c r="J15982" t="s">
        <v>14</v>
      </c>
      <c r="K15982">
        <v>62</v>
      </c>
      <c r="L15982" t="s">
        <v>15</v>
      </c>
    </row>
    <row r="15983" spans="1:12">
      <c r="A15983" t="e">
        <f t="shared" ca="1" si="147"/>
        <v>#NAME?</v>
      </c>
      <c r="B15983">
        <v>695</v>
      </c>
      <c r="C15983" t="s">
        <v>257</v>
      </c>
      <c r="D15983" s="1">
        <v>42388</v>
      </c>
      <c r="F15983">
        <v>3</v>
      </c>
      <c r="G15983">
        <v>700</v>
      </c>
      <c r="H15983" t="s">
        <v>437</v>
      </c>
      <c r="J15983" t="s">
        <v>14</v>
      </c>
      <c r="K15983">
        <v>64</v>
      </c>
      <c r="L15983" t="s">
        <v>15</v>
      </c>
    </row>
    <row r="15984" spans="1:12">
      <c r="A15984" t="e">
        <f t="shared" ca="1" si="147"/>
        <v>#NAME?</v>
      </c>
      <c r="B15984">
        <v>695</v>
      </c>
      <c r="C15984" t="s">
        <v>257</v>
      </c>
      <c r="D15984" s="1">
        <v>42884</v>
      </c>
      <c r="F15984">
        <v>1</v>
      </c>
      <c r="G15984">
        <v>8448</v>
      </c>
      <c r="H15984" t="s">
        <v>718</v>
      </c>
      <c r="J15984" t="s">
        <v>14</v>
      </c>
      <c r="K15984">
        <v>66</v>
      </c>
      <c r="L15984" t="s">
        <v>15</v>
      </c>
    </row>
    <row r="15985" spans="1:12">
      <c r="A15985" t="e">
        <f t="shared" ca="1" si="147"/>
        <v>#NAME?</v>
      </c>
      <c r="B15985">
        <v>695</v>
      </c>
      <c r="C15985" t="s">
        <v>257</v>
      </c>
      <c r="D15985" s="1">
        <v>41544</v>
      </c>
      <c r="F15985">
        <v>1</v>
      </c>
      <c r="G15985">
        <v>28989</v>
      </c>
      <c r="H15985" t="s">
        <v>777</v>
      </c>
      <c r="J15985" t="s">
        <v>14</v>
      </c>
      <c r="K15985">
        <v>62</v>
      </c>
      <c r="L15985" t="s">
        <v>15</v>
      </c>
    </row>
    <row r="15986" spans="1:12">
      <c r="A15986" t="e">
        <f t="shared" ca="1" si="147"/>
        <v>#NAME?</v>
      </c>
      <c r="B15986">
        <v>695</v>
      </c>
      <c r="C15986" t="s">
        <v>257</v>
      </c>
      <c r="D15986" s="1">
        <v>42065</v>
      </c>
      <c r="F15986">
        <v>2</v>
      </c>
      <c r="G15986">
        <v>7243</v>
      </c>
      <c r="H15986" t="s">
        <v>42</v>
      </c>
      <c r="J15986" t="s">
        <v>14</v>
      </c>
      <c r="K15986">
        <v>64</v>
      </c>
      <c r="L15986" t="s">
        <v>15</v>
      </c>
    </row>
    <row r="15987" spans="1:12">
      <c r="A15987" t="e">
        <f ca="1">E00251428657421</f>
        <v>#NAME?</v>
      </c>
      <c r="B15987">
        <v>66</v>
      </c>
      <c r="C15987" t="s">
        <v>134</v>
      </c>
      <c r="D15987" s="1">
        <v>41459</v>
      </c>
      <c r="F15987">
        <v>1</v>
      </c>
      <c r="G15987">
        <v>72743</v>
      </c>
      <c r="H15987" t="s">
        <v>155</v>
      </c>
      <c r="J15987" t="s">
        <v>14</v>
      </c>
      <c r="K15987">
        <v>49</v>
      </c>
      <c r="L15987" t="s">
        <v>15</v>
      </c>
    </row>
    <row r="15988" spans="1:12">
      <c r="A15988" t="e">
        <f ca="1">E00251531966421</f>
        <v>#NAME?</v>
      </c>
      <c r="B15988">
        <v>449</v>
      </c>
      <c r="C15988" t="s">
        <v>124</v>
      </c>
      <c r="D15988" s="1">
        <v>41659</v>
      </c>
      <c r="F15988">
        <v>2</v>
      </c>
      <c r="G15988">
        <v>460</v>
      </c>
      <c r="H15988" t="s">
        <v>16</v>
      </c>
      <c r="J15988" t="s">
        <v>14</v>
      </c>
      <c r="K15988">
        <v>44</v>
      </c>
      <c r="L15988" t="s">
        <v>15</v>
      </c>
    </row>
    <row r="15989" spans="1:12">
      <c r="A15989" t="e">
        <f ca="1">E00251532132921</f>
        <v>#NAME?</v>
      </c>
      <c r="B15989">
        <v>467</v>
      </c>
      <c r="C15989" t="s">
        <v>232</v>
      </c>
      <c r="D15989" s="1">
        <v>42026</v>
      </c>
      <c r="F15989">
        <v>2</v>
      </c>
      <c r="G15989">
        <v>4019</v>
      </c>
      <c r="H15989" t="s">
        <v>26</v>
      </c>
      <c r="J15989" t="s">
        <v>14</v>
      </c>
      <c r="K15989">
        <v>54</v>
      </c>
      <c r="L15989" t="s">
        <v>15</v>
      </c>
    </row>
    <row r="15990" spans="1:12">
      <c r="A15990" t="e">
        <f ca="1">E00251532132921</f>
        <v>#NAME?</v>
      </c>
      <c r="B15990">
        <v>449</v>
      </c>
      <c r="C15990" t="s">
        <v>124</v>
      </c>
      <c r="D15990" s="1">
        <v>42160</v>
      </c>
      <c r="F15990">
        <v>2</v>
      </c>
      <c r="G15990">
        <v>4019</v>
      </c>
      <c r="H15990" t="s">
        <v>26</v>
      </c>
      <c r="J15990" t="s">
        <v>14</v>
      </c>
      <c r="K15990">
        <v>55</v>
      </c>
      <c r="L15990" t="s">
        <v>15</v>
      </c>
    </row>
    <row r="15991" spans="1:12">
      <c r="A15991" t="e">
        <f ca="1">E00251532132921</f>
        <v>#NAME?</v>
      </c>
      <c r="B15991">
        <v>449</v>
      </c>
      <c r="C15991" t="s">
        <v>124</v>
      </c>
      <c r="D15991" s="1">
        <v>42485</v>
      </c>
      <c r="F15991">
        <v>1</v>
      </c>
      <c r="G15991">
        <v>30000</v>
      </c>
      <c r="H15991" t="s">
        <v>144</v>
      </c>
      <c r="J15991" t="s">
        <v>14</v>
      </c>
      <c r="K15991">
        <v>56</v>
      </c>
      <c r="L15991" t="s">
        <v>15</v>
      </c>
    </row>
    <row r="15992" spans="1:12">
      <c r="A15992" t="e">
        <f ca="1">E00251532132921</f>
        <v>#NAME?</v>
      </c>
      <c r="B15992">
        <v>449</v>
      </c>
      <c r="C15992" t="s">
        <v>124</v>
      </c>
      <c r="D15992" s="1">
        <v>42858</v>
      </c>
      <c r="F15992">
        <v>1</v>
      </c>
      <c r="G15992">
        <v>3051</v>
      </c>
      <c r="H15992" t="s">
        <v>13</v>
      </c>
      <c r="J15992" t="s">
        <v>14</v>
      </c>
      <c r="K15992">
        <v>57</v>
      </c>
      <c r="L15992" t="s">
        <v>15</v>
      </c>
    </row>
    <row r="15993" spans="1:12">
      <c r="A15993" t="e">
        <f ca="1">E00251439068821</f>
        <v>#NAME?</v>
      </c>
      <c r="B15993">
        <v>701</v>
      </c>
      <c r="C15993" t="s">
        <v>72</v>
      </c>
      <c r="D15993" s="1">
        <v>42471</v>
      </c>
      <c r="F15993">
        <v>5</v>
      </c>
      <c r="G15993">
        <v>78050</v>
      </c>
      <c r="H15993" t="s">
        <v>197</v>
      </c>
      <c r="J15993" t="s">
        <v>14</v>
      </c>
      <c r="K15993">
        <v>53</v>
      </c>
      <c r="L15993" t="s">
        <v>22</v>
      </c>
    </row>
    <row r="15994" spans="1:12">
      <c r="A15994" t="e">
        <f ca="1">E00251532132921</f>
        <v>#NAME?</v>
      </c>
      <c r="B15994">
        <v>467</v>
      </c>
      <c r="C15994" t="s">
        <v>232</v>
      </c>
      <c r="D15994" s="1">
        <v>41379</v>
      </c>
      <c r="F15994">
        <v>3</v>
      </c>
      <c r="G15994">
        <v>7243</v>
      </c>
      <c r="H15994" t="s">
        <v>42</v>
      </c>
      <c r="J15994" t="s">
        <v>14</v>
      </c>
      <c r="K15994">
        <v>52</v>
      </c>
      <c r="L15994" t="s">
        <v>15</v>
      </c>
    </row>
    <row r="15995" spans="1:12">
      <c r="A15995" t="e">
        <f ca="1">E00251531353921</f>
        <v>#NAME?</v>
      </c>
      <c r="B15995">
        <v>701</v>
      </c>
      <c r="C15995" t="s">
        <v>72</v>
      </c>
      <c r="D15995" s="1">
        <v>41393</v>
      </c>
      <c r="F15995">
        <v>5</v>
      </c>
      <c r="G15995">
        <v>6253</v>
      </c>
      <c r="H15995" t="s">
        <v>292</v>
      </c>
      <c r="J15995" t="s">
        <v>14</v>
      </c>
      <c r="K15995">
        <v>57</v>
      </c>
      <c r="L15995" t="s">
        <v>15</v>
      </c>
    </row>
    <row r="15996" spans="1:12">
      <c r="A15996" t="e">
        <f ca="1">E00251513359021</f>
        <v>#NAME?</v>
      </c>
      <c r="B15996">
        <v>500</v>
      </c>
      <c r="C15996" t="s">
        <v>161</v>
      </c>
      <c r="D15996" s="1">
        <v>41424</v>
      </c>
      <c r="F15996">
        <v>1</v>
      </c>
      <c r="G15996">
        <v>460</v>
      </c>
      <c r="H15996" t="s">
        <v>16</v>
      </c>
      <c r="J15996" t="s">
        <v>14</v>
      </c>
      <c r="K15996">
        <v>58</v>
      </c>
      <c r="L15996" t="s">
        <v>15</v>
      </c>
    </row>
    <row r="15997" spans="1:12">
      <c r="A15997" t="e">
        <f ca="1">E00251513359021</f>
        <v>#NAME?</v>
      </c>
      <c r="B15997">
        <v>500</v>
      </c>
      <c r="C15997" t="s">
        <v>161</v>
      </c>
      <c r="D15997" s="1">
        <v>41452</v>
      </c>
      <c r="F15997">
        <v>4</v>
      </c>
      <c r="G15997">
        <v>60090</v>
      </c>
      <c r="H15997" t="s">
        <v>181</v>
      </c>
      <c r="J15997" t="s">
        <v>14</v>
      </c>
      <c r="K15997">
        <v>58</v>
      </c>
      <c r="L15997" t="s">
        <v>15</v>
      </c>
    </row>
    <row r="15998" spans="1:12">
      <c r="A15998" t="e">
        <f ca="1">E00251513359021</f>
        <v>#NAME?</v>
      </c>
      <c r="B15998">
        <v>500</v>
      </c>
      <c r="C15998" t="s">
        <v>161</v>
      </c>
      <c r="D15998" s="1">
        <v>41459</v>
      </c>
      <c r="F15998">
        <v>4</v>
      </c>
      <c r="G15998">
        <v>4019</v>
      </c>
      <c r="H15998" t="s">
        <v>26</v>
      </c>
      <c r="J15998" t="s">
        <v>14</v>
      </c>
      <c r="K15998">
        <v>58</v>
      </c>
      <c r="L15998" t="s">
        <v>15</v>
      </c>
    </row>
    <row r="15999" spans="1:12">
      <c r="A15999" t="e">
        <f ca="1">E00251513359021</f>
        <v>#NAME?</v>
      </c>
      <c r="B15999">
        <v>500</v>
      </c>
      <c r="C15999" t="s">
        <v>161</v>
      </c>
      <c r="D15999" s="1">
        <v>41844</v>
      </c>
      <c r="F15999">
        <v>4</v>
      </c>
      <c r="G15999">
        <v>7850</v>
      </c>
      <c r="H15999" t="s">
        <v>393</v>
      </c>
      <c r="J15999" t="s">
        <v>14</v>
      </c>
      <c r="K15999">
        <v>59</v>
      </c>
      <c r="L15999" t="s">
        <v>22</v>
      </c>
    </row>
    <row r="16000" spans="1:12">
      <c r="A16000" t="e">
        <f ca="1">E00251531353921</f>
        <v>#NAME?</v>
      </c>
      <c r="B16000">
        <v>701</v>
      </c>
      <c r="C16000" t="s">
        <v>72</v>
      </c>
      <c r="D16000" s="1">
        <v>42248</v>
      </c>
      <c r="F16000">
        <v>1</v>
      </c>
      <c r="G16000">
        <v>27800</v>
      </c>
      <c r="H16000" t="s">
        <v>145</v>
      </c>
      <c r="J16000" t="s">
        <v>14</v>
      </c>
      <c r="K16000">
        <v>59</v>
      </c>
      <c r="L16000" t="s">
        <v>15</v>
      </c>
    </row>
    <row r="16001" spans="1:12">
      <c r="A16001" t="e">
        <f ca="1">E00251531353921</f>
        <v>#NAME?</v>
      </c>
      <c r="B16001">
        <v>701</v>
      </c>
      <c r="C16001" t="s">
        <v>72</v>
      </c>
      <c r="D16001" s="1">
        <v>42114</v>
      </c>
      <c r="F16001">
        <v>1</v>
      </c>
      <c r="G16001">
        <v>27800</v>
      </c>
      <c r="H16001" t="s">
        <v>145</v>
      </c>
      <c r="J16001" t="s">
        <v>14</v>
      </c>
      <c r="K16001">
        <v>59</v>
      </c>
      <c r="L16001" t="s">
        <v>15</v>
      </c>
    </row>
    <row r="16002" spans="1:12">
      <c r="A16002" t="e">
        <f ca="1">E00251510128221</f>
        <v>#NAME?</v>
      </c>
      <c r="B16002">
        <v>160</v>
      </c>
      <c r="C16002" t="s">
        <v>278</v>
      </c>
      <c r="D16002" s="1">
        <v>42359</v>
      </c>
      <c r="F16002">
        <v>1</v>
      </c>
      <c r="G16002">
        <v>6029</v>
      </c>
      <c r="H16002" t="s">
        <v>728</v>
      </c>
      <c r="J16002" t="s">
        <v>14</v>
      </c>
      <c r="K16002">
        <v>54</v>
      </c>
      <c r="L16002" t="s">
        <v>15</v>
      </c>
    </row>
    <row r="16003" spans="1:12">
      <c r="A16003" t="e">
        <f ca="1">E00251510128221</f>
        <v>#NAME?</v>
      </c>
      <c r="B16003">
        <v>160</v>
      </c>
      <c r="C16003" t="s">
        <v>278</v>
      </c>
      <c r="D16003" s="1">
        <v>42996</v>
      </c>
      <c r="F16003">
        <v>1</v>
      </c>
      <c r="G16003">
        <v>7820</v>
      </c>
      <c r="H16003" t="s">
        <v>233</v>
      </c>
      <c r="J16003" t="s">
        <v>14</v>
      </c>
      <c r="K16003">
        <v>55</v>
      </c>
      <c r="L16003" t="s">
        <v>22</v>
      </c>
    </row>
    <row r="16004" spans="1:12">
      <c r="A16004" t="e">
        <f ca="1">E00251510128221</f>
        <v>#NAME?</v>
      </c>
      <c r="B16004">
        <v>160</v>
      </c>
      <c r="C16004" t="s">
        <v>278</v>
      </c>
      <c r="D16004" s="1">
        <v>42327</v>
      </c>
      <c r="F16004">
        <v>1</v>
      </c>
      <c r="G16004">
        <v>6029</v>
      </c>
      <c r="H16004" t="s">
        <v>728</v>
      </c>
      <c r="J16004" t="s">
        <v>14</v>
      </c>
      <c r="K16004">
        <v>54</v>
      </c>
      <c r="L16004" t="s">
        <v>15</v>
      </c>
    </row>
    <row r="16005" spans="1:12">
      <c r="A16005" t="e">
        <f ca="1">E00251532092521</f>
        <v>#NAME?</v>
      </c>
      <c r="B16005">
        <v>485</v>
      </c>
      <c r="C16005" t="s">
        <v>241</v>
      </c>
      <c r="D16005" s="1">
        <v>42469</v>
      </c>
      <c r="F16005">
        <v>1</v>
      </c>
      <c r="G16005">
        <v>2169</v>
      </c>
      <c r="H16005" t="s">
        <v>40</v>
      </c>
      <c r="J16005" t="s">
        <v>14</v>
      </c>
      <c r="K16005">
        <v>47</v>
      </c>
      <c r="L16005" t="s">
        <v>15</v>
      </c>
    </row>
    <row r="16006" spans="1:12">
      <c r="A16006" t="e">
        <f ca="1">E00251532092521</f>
        <v>#NAME?</v>
      </c>
      <c r="B16006">
        <v>769</v>
      </c>
      <c r="C16006" t="s">
        <v>397</v>
      </c>
      <c r="D16006" s="1">
        <v>41279</v>
      </c>
      <c r="E16006">
        <v>1</v>
      </c>
      <c r="F16006">
        <v>1</v>
      </c>
      <c r="G16006">
        <v>7380</v>
      </c>
      <c r="H16006" t="s">
        <v>1407</v>
      </c>
      <c r="J16006" t="s">
        <v>34</v>
      </c>
      <c r="K16006">
        <v>43</v>
      </c>
      <c r="L16006" t="s">
        <v>15</v>
      </c>
    </row>
    <row r="16007" spans="1:12">
      <c r="A16007" t="e">
        <f ca="1">E00251531353921</f>
        <v>#NAME?</v>
      </c>
      <c r="B16007">
        <v>701</v>
      </c>
      <c r="C16007" t="s">
        <v>72</v>
      </c>
      <c r="D16007" s="1">
        <v>42381</v>
      </c>
      <c r="F16007">
        <v>2</v>
      </c>
      <c r="G16007">
        <v>27800</v>
      </c>
      <c r="H16007" t="s">
        <v>145</v>
      </c>
      <c r="J16007" t="s">
        <v>14</v>
      </c>
      <c r="K16007">
        <v>59</v>
      </c>
      <c r="L16007" t="s">
        <v>15</v>
      </c>
    </row>
    <row r="16008" spans="1:12">
      <c r="A16008" t="e">
        <f ca="1">E00251531353921</f>
        <v>#NAME?</v>
      </c>
      <c r="B16008">
        <v>701</v>
      </c>
      <c r="C16008" t="s">
        <v>72</v>
      </c>
      <c r="D16008" s="1">
        <v>42439</v>
      </c>
      <c r="F16008">
        <v>4</v>
      </c>
      <c r="G16008">
        <v>5369</v>
      </c>
      <c r="H16008" t="s">
        <v>253</v>
      </c>
      <c r="J16008" t="s">
        <v>14</v>
      </c>
      <c r="K16008">
        <v>60</v>
      </c>
      <c r="L16008" t="s">
        <v>15</v>
      </c>
    </row>
    <row r="16009" spans="1:12">
      <c r="A16009" t="e">
        <f ca="1">E00251510128221</f>
        <v>#NAME?</v>
      </c>
      <c r="B16009">
        <v>160</v>
      </c>
      <c r="C16009" t="s">
        <v>278</v>
      </c>
      <c r="D16009" s="1">
        <v>41892</v>
      </c>
      <c r="F16009">
        <v>2</v>
      </c>
      <c r="G16009">
        <v>4019</v>
      </c>
      <c r="H16009" t="s">
        <v>26</v>
      </c>
      <c r="J16009" t="s">
        <v>14</v>
      </c>
      <c r="K16009">
        <v>52</v>
      </c>
      <c r="L16009" t="s">
        <v>15</v>
      </c>
    </row>
    <row r="16010" spans="1:12">
      <c r="A16010" t="e">
        <f ca="1">E00251510128221</f>
        <v>#NAME?</v>
      </c>
      <c r="B16010">
        <v>160</v>
      </c>
      <c r="C16010" t="s">
        <v>278</v>
      </c>
      <c r="D16010" s="1">
        <v>41904</v>
      </c>
      <c r="F16010">
        <v>1</v>
      </c>
      <c r="G16010">
        <v>57400</v>
      </c>
      <c r="H16010" t="s">
        <v>478</v>
      </c>
      <c r="J16010" t="s">
        <v>14</v>
      </c>
      <c r="K16010">
        <v>52</v>
      </c>
      <c r="L16010" t="s">
        <v>15</v>
      </c>
    </row>
    <row r="16011" spans="1:12">
      <c r="A16011" t="e">
        <f ca="1">E00251418205021</f>
        <v>#NAME?</v>
      </c>
      <c r="B16011">
        <v>48</v>
      </c>
      <c r="C16011" t="s">
        <v>249</v>
      </c>
      <c r="D16011" s="1">
        <v>42507</v>
      </c>
      <c r="F16011">
        <v>1</v>
      </c>
      <c r="G16011">
        <v>7242</v>
      </c>
      <c r="H16011" t="s">
        <v>93</v>
      </c>
      <c r="J16011" t="s">
        <v>14</v>
      </c>
      <c r="K16011">
        <v>47</v>
      </c>
      <c r="L16011" t="s">
        <v>15</v>
      </c>
    </row>
    <row r="16012" spans="1:12">
      <c r="A16012" t="e">
        <f ca="1">E00251528773221</f>
        <v>#NAME?</v>
      </c>
      <c r="B16012">
        <v>276</v>
      </c>
      <c r="C16012" t="s">
        <v>122</v>
      </c>
      <c r="D16012" s="1">
        <v>42443</v>
      </c>
      <c r="F16012">
        <v>2</v>
      </c>
      <c r="G16012">
        <v>4019</v>
      </c>
      <c r="H16012" t="s">
        <v>26</v>
      </c>
      <c r="J16012" t="s">
        <v>14</v>
      </c>
      <c r="K16012">
        <v>50</v>
      </c>
      <c r="L16012" t="s">
        <v>15</v>
      </c>
    </row>
    <row r="16013" spans="1:12">
      <c r="A16013" t="e">
        <f ca="1">E00251528773221</f>
        <v>#NAME?</v>
      </c>
      <c r="B16013">
        <v>276</v>
      </c>
      <c r="C16013" t="s">
        <v>122</v>
      </c>
      <c r="D16013" s="1">
        <v>42899</v>
      </c>
      <c r="F16013">
        <v>2</v>
      </c>
      <c r="G16013">
        <v>2720</v>
      </c>
      <c r="H16013" t="s">
        <v>65</v>
      </c>
      <c r="J16013" t="s">
        <v>14</v>
      </c>
      <c r="K16013">
        <v>51</v>
      </c>
      <c r="L16013" t="s">
        <v>15</v>
      </c>
    </row>
    <row r="16014" spans="1:12">
      <c r="A16014" t="e">
        <f ca="1">E00251430366921</f>
        <v>#NAME?</v>
      </c>
      <c r="B16014">
        <v>489</v>
      </c>
      <c r="C16014" t="s">
        <v>100</v>
      </c>
      <c r="D16014" s="1">
        <v>42306</v>
      </c>
      <c r="F16014">
        <v>1</v>
      </c>
      <c r="G16014">
        <v>28809</v>
      </c>
      <c r="H16014" t="s">
        <v>944</v>
      </c>
      <c r="J16014" t="s">
        <v>14</v>
      </c>
      <c r="K16014">
        <v>52</v>
      </c>
      <c r="L16014" t="s">
        <v>15</v>
      </c>
    </row>
    <row r="16015" spans="1:12">
      <c r="A16015" t="e">
        <f ca="1">E00251430366921</f>
        <v>#NAME?</v>
      </c>
      <c r="B16015">
        <v>489</v>
      </c>
      <c r="C16015" t="s">
        <v>100</v>
      </c>
      <c r="D16015" s="1">
        <v>42758</v>
      </c>
      <c r="F16015">
        <v>2</v>
      </c>
      <c r="G16015">
        <v>1179</v>
      </c>
      <c r="H16015" t="s">
        <v>180</v>
      </c>
      <c r="J16015" t="s">
        <v>14</v>
      </c>
      <c r="K16015">
        <v>53</v>
      </c>
      <c r="L16015" t="s">
        <v>15</v>
      </c>
    </row>
    <row r="16016" spans="1:12">
      <c r="A16016" t="e">
        <f ca="1">E00251528773221</f>
        <v>#NAME?</v>
      </c>
      <c r="B16016">
        <v>276</v>
      </c>
      <c r="C16016" t="s">
        <v>122</v>
      </c>
      <c r="D16016" s="1">
        <v>42898</v>
      </c>
      <c r="F16016">
        <v>3</v>
      </c>
      <c r="G16016">
        <v>78057</v>
      </c>
      <c r="H16016" t="s">
        <v>140</v>
      </c>
      <c r="J16016" t="s">
        <v>14</v>
      </c>
      <c r="K16016">
        <v>51</v>
      </c>
      <c r="L16016" t="s">
        <v>22</v>
      </c>
    </row>
    <row r="16017" spans="1:12">
      <c r="A16017" t="e">
        <f ca="1">E00251432149421</f>
        <v>#NAME?</v>
      </c>
      <c r="B16017">
        <v>451</v>
      </c>
      <c r="C16017" t="s">
        <v>102</v>
      </c>
      <c r="D16017" s="1">
        <v>41654</v>
      </c>
      <c r="F16017">
        <v>3</v>
      </c>
      <c r="G16017">
        <v>7242</v>
      </c>
      <c r="H16017" t="s">
        <v>93</v>
      </c>
      <c r="J16017" t="s">
        <v>14</v>
      </c>
      <c r="K16017">
        <v>61</v>
      </c>
      <c r="L16017" t="s">
        <v>15</v>
      </c>
    </row>
    <row r="16018" spans="1:12">
      <c r="A16018" t="e">
        <f ca="1">E00251432149421</f>
        <v>#NAME?</v>
      </c>
      <c r="B16018">
        <v>451</v>
      </c>
      <c r="C16018" t="s">
        <v>102</v>
      </c>
      <c r="D16018" s="1">
        <v>41808</v>
      </c>
      <c r="F16018">
        <v>4</v>
      </c>
      <c r="G16018">
        <v>30593</v>
      </c>
      <c r="H16018" t="s">
        <v>684</v>
      </c>
      <c r="J16018" t="s">
        <v>14</v>
      </c>
      <c r="K16018">
        <v>62</v>
      </c>
      <c r="L16018" t="s">
        <v>15</v>
      </c>
    </row>
    <row r="16019" spans="1:12">
      <c r="A16019" t="e">
        <f ca="1">E00251513359021</f>
        <v>#NAME?</v>
      </c>
      <c r="B16019">
        <v>500</v>
      </c>
      <c r="C16019" t="s">
        <v>161</v>
      </c>
      <c r="D16019" s="1">
        <v>42292</v>
      </c>
      <c r="F16019">
        <v>5</v>
      </c>
      <c r="G16019">
        <v>49390</v>
      </c>
      <c r="H16019" t="s">
        <v>59</v>
      </c>
      <c r="J16019" t="s">
        <v>14</v>
      </c>
      <c r="K16019">
        <v>60</v>
      </c>
      <c r="L16019" t="s">
        <v>15</v>
      </c>
    </row>
    <row r="16020" spans="1:12">
      <c r="A16020" t="e">
        <f ca="1">E00251510702121</f>
        <v>#NAME?</v>
      </c>
      <c r="B16020">
        <v>104</v>
      </c>
      <c r="C16020" t="s">
        <v>88</v>
      </c>
      <c r="D16020" s="1">
        <v>41773</v>
      </c>
      <c r="F16020">
        <v>2</v>
      </c>
      <c r="G16020">
        <v>49390</v>
      </c>
      <c r="H16020" t="s">
        <v>59</v>
      </c>
      <c r="J16020" t="s">
        <v>14</v>
      </c>
      <c r="K16020">
        <v>45</v>
      </c>
      <c r="L16020" t="s">
        <v>15</v>
      </c>
    </row>
    <row r="16021" spans="1:12">
      <c r="A16021" t="e">
        <f ca="1">E00251432149421</f>
        <v>#NAME?</v>
      </c>
      <c r="B16021">
        <v>451</v>
      </c>
      <c r="C16021" t="s">
        <v>102</v>
      </c>
      <c r="D16021" s="1">
        <v>41925</v>
      </c>
      <c r="F16021">
        <v>2</v>
      </c>
      <c r="G16021">
        <v>7243</v>
      </c>
      <c r="H16021" t="s">
        <v>42</v>
      </c>
      <c r="J16021" t="s">
        <v>14</v>
      </c>
      <c r="K16021">
        <v>62</v>
      </c>
      <c r="L16021" t="s">
        <v>15</v>
      </c>
    </row>
    <row r="16022" spans="1:12">
      <c r="A16022" t="e">
        <f ca="1">E00251617721821</f>
        <v>#NAME?</v>
      </c>
      <c r="B16022">
        <v>184</v>
      </c>
      <c r="C16022" t="s">
        <v>290</v>
      </c>
      <c r="D16022" s="1">
        <v>41016</v>
      </c>
      <c r="F16022">
        <v>3</v>
      </c>
      <c r="G16022">
        <v>27800</v>
      </c>
      <c r="H16022" t="s">
        <v>145</v>
      </c>
      <c r="J16022" t="s">
        <v>14</v>
      </c>
      <c r="K16022">
        <v>38</v>
      </c>
      <c r="L16022" t="s">
        <v>15</v>
      </c>
    </row>
    <row r="16023" spans="1:12">
      <c r="A16023" t="e">
        <f ca="1">E00251432149421</f>
        <v>#NAME?</v>
      </c>
      <c r="B16023">
        <v>451</v>
      </c>
      <c r="C16023" t="s">
        <v>102</v>
      </c>
      <c r="D16023" s="1">
        <v>42650</v>
      </c>
      <c r="F16023">
        <v>3</v>
      </c>
      <c r="G16023">
        <v>4019</v>
      </c>
      <c r="H16023" t="s">
        <v>26</v>
      </c>
      <c r="J16023" t="s">
        <v>14</v>
      </c>
      <c r="K16023">
        <v>64</v>
      </c>
      <c r="L16023" t="s">
        <v>15</v>
      </c>
    </row>
    <row r="16024" spans="1:12">
      <c r="A16024" t="e">
        <f ca="1">E00251528773221</f>
        <v>#NAME?</v>
      </c>
      <c r="B16024">
        <v>276</v>
      </c>
      <c r="C16024" t="s">
        <v>122</v>
      </c>
      <c r="D16024" s="1">
        <v>43068</v>
      </c>
      <c r="F16024">
        <v>3</v>
      </c>
      <c r="G16024">
        <v>4019</v>
      </c>
      <c r="H16024" t="s">
        <v>26</v>
      </c>
      <c r="J16024" t="s">
        <v>14</v>
      </c>
      <c r="K16024">
        <v>52</v>
      </c>
      <c r="L16024" t="s">
        <v>15</v>
      </c>
    </row>
    <row r="16025" spans="1:12">
      <c r="A16025" t="e">
        <f ca="1">E00251510128221</f>
        <v>#NAME?</v>
      </c>
      <c r="B16025">
        <v>160</v>
      </c>
      <c r="C16025" t="s">
        <v>278</v>
      </c>
      <c r="D16025" s="1">
        <v>42723</v>
      </c>
      <c r="F16025">
        <v>4</v>
      </c>
      <c r="G16025">
        <v>27800</v>
      </c>
      <c r="H16025" t="s">
        <v>145</v>
      </c>
      <c r="J16025" t="s">
        <v>14</v>
      </c>
      <c r="K16025">
        <v>55</v>
      </c>
      <c r="L16025" t="s">
        <v>15</v>
      </c>
    </row>
    <row r="16026" spans="1:12">
      <c r="A16026" t="e">
        <f ca="1">E00251531353921</f>
        <v>#NAME?</v>
      </c>
      <c r="B16026">
        <v>701</v>
      </c>
      <c r="C16026" t="s">
        <v>72</v>
      </c>
      <c r="D16026" s="1">
        <v>42499</v>
      </c>
      <c r="F16026">
        <v>6</v>
      </c>
      <c r="G16026">
        <v>7243</v>
      </c>
      <c r="H16026" t="s">
        <v>42</v>
      </c>
      <c r="J16026" t="s">
        <v>14</v>
      </c>
      <c r="K16026">
        <v>60</v>
      </c>
      <c r="L16026" t="s">
        <v>15</v>
      </c>
    </row>
    <row r="16027" spans="1:12">
      <c r="A16027" t="e">
        <f ca="1">E00251537601921</f>
        <v>#NAME?</v>
      </c>
      <c r="B16027">
        <v>441</v>
      </c>
      <c r="C16027" t="s">
        <v>922</v>
      </c>
      <c r="D16027" s="1">
        <v>41393</v>
      </c>
      <c r="F16027">
        <v>2</v>
      </c>
      <c r="G16027">
        <v>7868</v>
      </c>
      <c r="H16027" t="s">
        <v>1251</v>
      </c>
      <c r="J16027" t="s">
        <v>14</v>
      </c>
      <c r="K16027">
        <v>48</v>
      </c>
      <c r="L16027" t="s">
        <v>22</v>
      </c>
    </row>
    <row r="16028" spans="1:12">
      <c r="A16028" t="e">
        <f ca="1">E00251531353921</f>
        <v>#NAME?</v>
      </c>
      <c r="B16028">
        <v>701</v>
      </c>
      <c r="C16028" t="s">
        <v>72</v>
      </c>
      <c r="D16028" s="1">
        <v>42653</v>
      </c>
      <c r="F16028">
        <v>1</v>
      </c>
      <c r="G16028">
        <v>27800</v>
      </c>
      <c r="H16028" t="s">
        <v>145</v>
      </c>
      <c r="J16028" t="s">
        <v>14</v>
      </c>
      <c r="K16028">
        <v>60</v>
      </c>
      <c r="L16028" t="s">
        <v>15</v>
      </c>
    </row>
    <row r="16029" spans="1:12">
      <c r="A16029" t="e">
        <f ca="1">E00251518673921</f>
        <v>#NAME?</v>
      </c>
      <c r="B16029">
        <v>695</v>
      </c>
      <c r="C16029" t="s">
        <v>257</v>
      </c>
      <c r="D16029" s="1">
        <v>41053</v>
      </c>
      <c r="F16029">
        <v>1</v>
      </c>
      <c r="G16029">
        <v>28989</v>
      </c>
      <c r="H16029" t="s">
        <v>777</v>
      </c>
      <c r="J16029" t="s">
        <v>14</v>
      </c>
      <c r="K16029">
        <v>61</v>
      </c>
      <c r="L16029" t="s">
        <v>15</v>
      </c>
    </row>
    <row r="16030" spans="1:12">
      <c r="A16030" t="e">
        <f ca="1">E00251432149421</f>
        <v>#NAME?</v>
      </c>
      <c r="B16030">
        <v>451</v>
      </c>
      <c r="C16030" t="s">
        <v>102</v>
      </c>
      <c r="D16030" s="1">
        <v>41086</v>
      </c>
      <c r="F16030">
        <v>2</v>
      </c>
      <c r="G16030">
        <v>4019</v>
      </c>
      <c r="H16030" t="s">
        <v>26</v>
      </c>
      <c r="J16030" t="s">
        <v>14</v>
      </c>
      <c r="K16030">
        <v>60</v>
      </c>
      <c r="L16030" t="s">
        <v>15</v>
      </c>
    </row>
    <row r="16031" spans="1:12">
      <c r="A16031" t="e">
        <f ca="1">E00251418205021</f>
        <v>#NAME?</v>
      </c>
      <c r="B16031">
        <v>48</v>
      </c>
      <c r="C16031" t="s">
        <v>249</v>
      </c>
      <c r="D16031" s="1">
        <v>42537</v>
      </c>
      <c r="F16031">
        <v>1</v>
      </c>
      <c r="G16031">
        <v>72885</v>
      </c>
      <c r="H16031" t="s">
        <v>354</v>
      </c>
      <c r="J16031" t="s">
        <v>14</v>
      </c>
      <c r="K16031">
        <v>47</v>
      </c>
      <c r="L16031" t="s">
        <v>15</v>
      </c>
    </row>
    <row r="16032" spans="1:12">
      <c r="A16032" t="e">
        <f ca="1">E00251418205021</f>
        <v>#NAME?</v>
      </c>
      <c r="B16032">
        <v>48</v>
      </c>
      <c r="C16032" t="s">
        <v>249</v>
      </c>
      <c r="D16032" s="1">
        <v>42934</v>
      </c>
      <c r="F16032">
        <v>1</v>
      </c>
      <c r="G16032">
        <v>5950</v>
      </c>
      <c r="H16032" t="s">
        <v>24</v>
      </c>
      <c r="J16032" t="s">
        <v>14</v>
      </c>
      <c r="K16032">
        <v>48</v>
      </c>
      <c r="L16032" t="s">
        <v>15</v>
      </c>
    </row>
    <row r="16033" spans="1:12">
      <c r="A16033" t="e">
        <f ca="1">E00251531353921</f>
        <v>#NAME?</v>
      </c>
      <c r="B16033">
        <v>701</v>
      </c>
      <c r="C16033" t="s">
        <v>72</v>
      </c>
      <c r="D16033" s="1">
        <v>41939</v>
      </c>
      <c r="F16033">
        <v>5</v>
      </c>
      <c r="G16033">
        <v>7062</v>
      </c>
      <c r="H16033" t="s">
        <v>97</v>
      </c>
      <c r="J16033" t="s">
        <v>14</v>
      </c>
      <c r="K16033">
        <v>58</v>
      </c>
      <c r="L16033" t="s">
        <v>15</v>
      </c>
    </row>
    <row r="16034" spans="1:12">
      <c r="A16034" t="e">
        <f ca="1">E00251531353921</f>
        <v>#NAME?</v>
      </c>
      <c r="B16034">
        <v>701</v>
      </c>
      <c r="C16034" t="s">
        <v>72</v>
      </c>
      <c r="D16034" s="1">
        <v>42040</v>
      </c>
      <c r="F16034">
        <v>1</v>
      </c>
      <c r="G16034">
        <v>78050</v>
      </c>
      <c r="H16034" t="s">
        <v>197</v>
      </c>
      <c r="J16034" t="s">
        <v>14</v>
      </c>
      <c r="K16034">
        <v>58</v>
      </c>
      <c r="L16034" t="s">
        <v>22</v>
      </c>
    </row>
    <row r="16035" spans="1:12">
      <c r="A16035" t="e">
        <f ca="1">E00251615125021</f>
        <v>#NAME?</v>
      </c>
      <c r="B16035">
        <v>1928</v>
      </c>
      <c r="C16035" t="s">
        <v>1248</v>
      </c>
      <c r="D16035" s="1">
        <v>42966</v>
      </c>
      <c r="F16035">
        <v>1</v>
      </c>
      <c r="G16035">
        <v>2749</v>
      </c>
      <c r="H16035" t="s">
        <v>147</v>
      </c>
      <c r="J16035" t="s">
        <v>14</v>
      </c>
      <c r="K16035">
        <v>60</v>
      </c>
      <c r="L16035" t="s">
        <v>15</v>
      </c>
    </row>
    <row r="16036" spans="1:12">
      <c r="A16036" t="e">
        <f t="shared" ref="A16036:A16041" ca="1" si="148">E00251531353921</f>
        <v>#NAME?</v>
      </c>
      <c r="B16036">
        <v>701</v>
      </c>
      <c r="C16036" t="s">
        <v>72</v>
      </c>
      <c r="D16036" s="1">
        <v>42572</v>
      </c>
      <c r="F16036">
        <v>3</v>
      </c>
      <c r="G16036">
        <v>7062</v>
      </c>
      <c r="H16036" t="s">
        <v>97</v>
      </c>
      <c r="J16036" t="s">
        <v>14</v>
      </c>
      <c r="K16036">
        <v>60</v>
      </c>
      <c r="L16036" t="s">
        <v>15</v>
      </c>
    </row>
    <row r="16037" spans="1:12">
      <c r="A16037" t="e">
        <f t="shared" ca="1" si="148"/>
        <v>#NAME?</v>
      </c>
      <c r="B16037">
        <v>701</v>
      </c>
      <c r="C16037" t="s">
        <v>72</v>
      </c>
      <c r="D16037" s="1">
        <v>42800</v>
      </c>
      <c r="F16037">
        <v>1</v>
      </c>
      <c r="G16037">
        <v>5369</v>
      </c>
      <c r="H16037" t="s">
        <v>253</v>
      </c>
      <c r="J16037" t="s">
        <v>14</v>
      </c>
      <c r="K16037">
        <v>61</v>
      </c>
      <c r="L16037" t="s">
        <v>15</v>
      </c>
    </row>
    <row r="16038" spans="1:12">
      <c r="A16038" t="e">
        <f t="shared" ca="1" si="148"/>
        <v>#NAME?</v>
      </c>
      <c r="B16038">
        <v>701</v>
      </c>
      <c r="C16038" t="s">
        <v>72</v>
      </c>
      <c r="D16038" s="1">
        <v>42852</v>
      </c>
      <c r="F16038">
        <v>3</v>
      </c>
      <c r="G16038">
        <v>5369</v>
      </c>
      <c r="H16038" t="s">
        <v>253</v>
      </c>
      <c r="J16038" t="s">
        <v>14</v>
      </c>
      <c r="K16038">
        <v>61</v>
      </c>
      <c r="L16038" t="s">
        <v>15</v>
      </c>
    </row>
    <row r="16039" spans="1:12">
      <c r="A16039" t="e">
        <f t="shared" ca="1" si="148"/>
        <v>#NAME?</v>
      </c>
      <c r="B16039">
        <v>701</v>
      </c>
      <c r="C16039" t="s">
        <v>72</v>
      </c>
      <c r="D16039" s="1">
        <v>42901</v>
      </c>
      <c r="F16039">
        <v>3</v>
      </c>
      <c r="G16039">
        <v>5715</v>
      </c>
      <c r="H16039" t="s">
        <v>254</v>
      </c>
      <c r="J16039" t="s">
        <v>14</v>
      </c>
      <c r="K16039">
        <v>61</v>
      </c>
      <c r="L16039" t="s">
        <v>15</v>
      </c>
    </row>
    <row r="16040" spans="1:12">
      <c r="A16040" t="e">
        <f t="shared" ca="1" si="148"/>
        <v>#NAME?</v>
      </c>
      <c r="B16040">
        <v>701</v>
      </c>
      <c r="C16040" t="s">
        <v>72</v>
      </c>
      <c r="D16040" s="1">
        <v>42901</v>
      </c>
      <c r="F16040">
        <v>4</v>
      </c>
      <c r="G16040">
        <v>7062</v>
      </c>
      <c r="H16040" t="s">
        <v>97</v>
      </c>
      <c r="J16040" t="s">
        <v>14</v>
      </c>
      <c r="K16040">
        <v>61</v>
      </c>
      <c r="L16040" t="s">
        <v>15</v>
      </c>
    </row>
    <row r="16041" spans="1:12">
      <c r="A16041" t="e">
        <f t="shared" ca="1" si="148"/>
        <v>#NAME?</v>
      </c>
      <c r="B16041">
        <v>701</v>
      </c>
      <c r="C16041" t="s">
        <v>72</v>
      </c>
      <c r="D16041" s="1">
        <v>42901</v>
      </c>
      <c r="F16041">
        <v>5</v>
      </c>
      <c r="G16041">
        <v>5369</v>
      </c>
      <c r="H16041" t="s">
        <v>253</v>
      </c>
      <c r="J16041" t="s">
        <v>14</v>
      </c>
      <c r="K16041">
        <v>61</v>
      </c>
      <c r="L16041" t="s">
        <v>15</v>
      </c>
    </row>
    <row r="16042" spans="1:12">
      <c r="A16042" t="e">
        <f ca="1">E00251418205021</f>
        <v>#NAME?</v>
      </c>
      <c r="B16042">
        <v>48</v>
      </c>
      <c r="C16042" t="s">
        <v>249</v>
      </c>
      <c r="D16042" s="1">
        <v>43033</v>
      </c>
      <c r="F16042">
        <v>1</v>
      </c>
      <c r="G16042">
        <v>72670</v>
      </c>
      <c r="H16042" t="s">
        <v>223</v>
      </c>
      <c r="J16042" t="s">
        <v>14</v>
      </c>
      <c r="K16042">
        <v>48</v>
      </c>
      <c r="L16042" t="s">
        <v>15</v>
      </c>
    </row>
    <row r="16043" spans="1:12">
      <c r="A16043" t="e">
        <f ca="1">E00251531353921</f>
        <v>#NAME?</v>
      </c>
      <c r="B16043">
        <v>701</v>
      </c>
      <c r="C16043" t="s">
        <v>72</v>
      </c>
      <c r="D16043" s="1">
        <v>42727</v>
      </c>
      <c r="F16043">
        <v>3</v>
      </c>
      <c r="G16043">
        <v>7062</v>
      </c>
      <c r="H16043" t="s">
        <v>97</v>
      </c>
      <c r="J16043" t="s">
        <v>14</v>
      </c>
      <c r="K16043">
        <v>60</v>
      </c>
      <c r="L16043" t="s">
        <v>15</v>
      </c>
    </row>
    <row r="16044" spans="1:12">
      <c r="A16044" t="e">
        <f ca="1">E00251532063221</f>
        <v>#NAME?</v>
      </c>
      <c r="B16044">
        <v>447</v>
      </c>
      <c r="C16044" t="s">
        <v>262</v>
      </c>
      <c r="D16044" s="1">
        <v>41681</v>
      </c>
      <c r="F16044">
        <v>1</v>
      </c>
      <c r="G16044">
        <v>4019</v>
      </c>
      <c r="H16044" t="s">
        <v>26</v>
      </c>
      <c r="J16044" t="s">
        <v>14</v>
      </c>
      <c r="K16044">
        <v>49</v>
      </c>
      <c r="L16044" t="s">
        <v>15</v>
      </c>
    </row>
    <row r="16045" spans="1:12">
      <c r="A16045" t="e">
        <f ca="1">E00251430237821</f>
        <v>#NAME?</v>
      </c>
      <c r="B16045">
        <v>276</v>
      </c>
      <c r="C16045" t="s">
        <v>122</v>
      </c>
      <c r="D16045" s="1">
        <v>41983</v>
      </c>
      <c r="F16045">
        <v>1</v>
      </c>
      <c r="G16045">
        <v>7019</v>
      </c>
      <c r="H16045" t="s">
        <v>1235</v>
      </c>
      <c r="J16045" t="s">
        <v>14</v>
      </c>
      <c r="K16045">
        <v>50</v>
      </c>
      <c r="L16045" t="s">
        <v>15</v>
      </c>
    </row>
    <row r="16046" spans="1:12">
      <c r="A16046" t="e">
        <f ca="1">E00251531353921</f>
        <v>#NAME?</v>
      </c>
      <c r="B16046">
        <v>701</v>
      </c>
      <c r="C16046" t="s">
        <v>72</v>
      </c>
      <c r="D16046" s="1">
        <v>42928</v>
      </c>
      <c r="F16046">
        <v>3</v>
      </c>
      <c r="G16046">
        <v>7062</v>
      </c>
      <c r="H16046" t="s">
        <v>97</v>
      </c>
      <c r="J16046" t="s">
        <v>14</v>
      </c>
      <c r="K16046">
        <v>61</v>
      </c>
      <c r="L16046" t="s">
        <v>15</v>
      </c>
    </row>
    <row r="16047" spans="1:12">
      <c r="A16047" t="e">
        <f ca="1">E00251510702121</f>
        <v>#NAME?</v>
      </c>
      <c r="B16047">
        <v>104</v>
      </c>
      <c r="C16047" t="s">
        <v>88</v>
      </c>
      <c r="D16047" s="1">
        <v>42495</v>
      </c>
      <c r="F16047">
        <v>1</v>
      </c>
      <c r="G16047">
        <v>49390</v>
      </c>
      <c r="H16047" t="s">
        <v>59</v>
      </c>
      <c r="J16047" t="s">
        <v>14</v>
      </c>
      <c r="K16047">
        <v>47</v>
      </c>
      <c r="L16047" t="s">
        <v>15</v>
      </c>
    </row>
    <row r="16048" spans="1:12">
      <c r="A16048" t="e">
        <f ca="1">E00251510702121</f>
        <v>#NAME?</v>
      </c>
      <c r="B16048">
        <v>104</v>
      </c>
      <c r="C16048" t="s">
        <v>88</v>
      </c>
      <c r="D16048" s="1">
        <v>42557</v>
      </c>
      <c r="F16048">
        <v>1</v>
      </c>
      <c r="G16048">
        <v>49390</v>
      </c>
      <c r="H16048" t="s">
        <v>59</v>
      </c>
      <c r="J16048" t="s">
        <v>14</v>
      </c>
      <c r="K16048">
        <v>47</v>
      </c>
      <c r="L16048" t="s">
        <v>15</v>
      </c>
    </row>
    <row r="16049" spans="1:12">
      <c r="A16049" t="e">
        <f ca="1">E00251510702121</f>
        <v>#NAME?</v>
      </c>
      <c r="B16049">
        <v>104</v>
      </c>
      <c r="C16049" t="s">
        <v>88</v>
      </c>
      <c r="D16049" s="1">
        <v>41389</v>
      </c>
      <c r="F16049">
        <v>2</v>
      </c>
      <c r="G16049">
        <v>4779</v>
      </c>
      <c r="H16049" t="s">
        <v>231</v>
      </c>
      <c r="J16049" t="s">
        <v>14</v>
      </c>
      <c r="K16049">
        <v>44</v>
      </c>
      <c r="L16049" t="s">
        <v>15</v>
      </c>
    </row>
    <row r="16050" spans="1:12">
      <c r="A16050" t="e">
        <f ca="1">E00251510702121</f>
        <v>#NAME?</v>
      </c>
      <c r="B16050">
        <v>104</v>
      </c>
      <c r="C16050" t="s">
        <v>88</v>
      </c>
      <c r="D16050" s="1">
        <v>41389</v>
      </c>
      <c r="F16050">
        <v>3</v>
      </c>
      <c r="G16050">
        <v>7964</v>
      </c>
      <c r="H16050" t="s">
        <v>524</v>
      </c>
      <c r="J16050" t="s">
        <v>14</v>
      </c>
      <c r="K16050">
        <v>44</v>
      </c>
      <c r="L16050" t="s">
        <v>22</v>
      </c>
    </row>
    <row r="16051" spans="1:12">
      <c r="A16051" t="e">
        <f ca="1">E00251510702121</f>
        <v>#NAME?</v>
      </c>
      <c r="B16051">
        <v>104</v>
      </c>
      <c r="C16051" t="s">
        <v>88</v>
      </c>
      <c r="D16051" s="1">
        <v>41954</v>
      </c>
      <c r="F16051">
        <v>4</v>
      </c>
      <c r="G16051">
        <v>49390</v>
      </c>
      <c r="H16051" t="s">
        <v>59</v>
      </c>
      <c r="J16051" t="s">
        <v>14</v>
      </c>
      <c r="K16051">
        <v>45</v>
      </c>
      <c r="L16051" t="s">
        <v>15</v>
      </c>
    </row>
    <row r="16052" spans="1:12">
      <c r="A16052" t="e">
        <f ca="1">E00251531865821</f>
        <v>#NAME?</v>
      </c>
      <c r="B16052">
        <v>703</v>
      </c>
      <c r="C16052" t="s">
        <v>305</v>
      </c>
      <c r="D16052" s="1">
        <v>42154</v>
      </c>
      <c r="F16052">
        <v>2</v>
      </c>
      <c r="G16052">
        <v>2724</v>
      </c>
      <c r="H16052" t="s">
        <v>73</v>
      </c>
      <c r="J16052" t="s">
        <v>14</v>
      </c>
      <c r="K16052">
        <v>54</v>
      </c>
      <c r="L16052" t="s">
        <v>15</v>
      </c>
    </row>
    <row r="16053" spans="1:12">
      <c r="A16053" t="e">
        <f ca="1">E00251532063221</f>
        <v>#NAME?</v>
      </c>
      <c r="B16053">
        <v>447</v>
      </c>
      <c r="C16053" t="s">
        <v>262</v>
      </c>
      <c r="D16053" s="1">
        <v>41823</v>
      </c>
      <c r="F16053">
        <v>1</v>
      </c>
      <c r="G16053">
        <v>78057</v>
      </c>
      <c r="H16053" t="s">
        <v>140</v>
      </c>
      <c r="J16053" t="s">
        <v>14</v>
      </c>
      <c r="K16053">
        <v>49</v>
      </c>
      <c r="L16053" t="s">
        <v>22</v>
      </c>
    </row>
    <row r="16054" spans="1:12">
      <c r="A16054" t="e">
        <f ca="1">E00251513359021</f>
        <v>#NAME?</v>
      </c>
      <c r="B16054">
        <v>500</v>
      </c>
      <c r="C16054" t="s">
        <v>161</v>
      </c>
      <c r="D16054" s="1">
        <v>41004</v>
      </c>
      <c r="F16054">
        <v>3</v>
      </c>
      <c r="G16054">
        <v>49390</v>
      </c>
      <c r="H16054" t="s">
        <v>59</v>
      </c>
      <c r="J16054" t="s">
        <v>14</v>
      </c>
      <c r="K16054">
        <v>57</v>
      </c>
      <c r="L16054" t="s">
        <v>15</v>
      </c>
    </row>
    <row r="16055" spans="1:12">
      <c r="A16055" t="e">
        <f ca="1">E00251513359021</f>
        <v>#NAME?</v>
      </c>
      <c r="B16055">
        <v>500</v>
      </c>
      <c r="C16055" t="s">
        <v>161</v>
      </c>
      <c r="D16055" s="1">
        <v>41046</v>
      </c>
      <c r="F16055">
        <v>3</v>
      </c>
      <c r="G16055">
        <v>4019</v>
      </c>
      <c r="H16055" t="s">
        <v>26</v>
      </c>
      <c r="J16055" t="s">
        <v>14</v>
      </c>
      <c r="K16055">
        <v>57</v>
      </c>
      <c r="L16055" t="s">
        <v>15</v>
      </c>
    </row>
    <row r="16056" spans="1:12">
      <c r="A16056" t="e">
        <f ca="1">E00251513359021</f>
        <v>#NAME?</v>
      </c>
      <c r="B16056">
        <v>500</v>
      </c>
      <c r="C16056" t="s">
        <v>161</v>
      </c>
      <c r="D16056" s="1">
        <v>41096</v>
      </c>
      <c r="F16056">
        <v>2</v>
      </c>
      <c r="G16056">
        <v>49390</v>
      </c>
      <c r="H16056" t="s">
        <v>59</v>
      </c>
      <c r="J16056" t="s">
        <v>14</v>
      </c>
      <c r="K16056">
        <v>57</v>
      </c>
      <c r="L16056" t="s">
        <v>15</v>
      </c>
    </row>
    <row r="16057" spans="1:12">
      <c r="A16057" t="e">
        <f ca="1">E00251513359021</f>
        <v>#NAME?</v>
      </c>
      <c r="B16057">
        <v>500</v>
      </c>
      <c r="C16057" t="s">
        <v>161</v>
      </c>
      <c r="D16057" s="1">
        <v>41305</v>
      </c>
      <c r="F16057">
        <v>2</v>
      </c>
      <c r="G16057">
        <v>2169</v>
      </c>
      <c r="H16057" t="s">
        <v>40</v>
      </c>
      <c r="J16057" t="s">
        <v>14</v>
      </c>
      <c r="K16057">
        <v>57</v>
      </c>
      <c r="L16057" t="s">
        <v>15</v>
      </c>
    </row>
    <row r="16058" spans="1:12">
      <c r="A16058" t="e">
        <f ca="1">E00251510702121</f>
        <v>#NAME?</v>
      </c>
      <c r="B16058">
        <v>104</v>
      </c>
      <c r="C16058" t="s">
        <v>88</v>
      </c>
      <c r="D16058" s="1">
        <v>41809</v>
      </c>
      <c r="F16058">
        <v>2</v>
      </c>
      <c r="G16058">
        <v>49390</v>
      </c>
      <c r="H16058" t="s">
        <v>59</v>
      </c>
      <c r="J16058" t="s">
        <v>14</v>
      </c>
      <c r="K16058">
        <v>45</v>
      </c>
      <c r="L16058" t="s">
        <v>15</v>
      </c>
    </row>
    <row r="16059" spans="1:12">
      <c r="A16059" t="e">
        <f ca="1">E00251510702121</f>
        <v>#NAME?</v>
      </c>
      <c r="B16059">
        <v>104</v>
      </c>
      <c r="C16059" t="s">
        <v>88</v>
      </c>
      <c r="D16059" s="1">
        <v>41954</v>
      </c>
      <c r="F16059">
        <v>2</v>
      </c>
      <c r="G16059">
        <v>78900</v>
      </c>
      <c r="H16059" t="s">
        <v>79</v>
      </c>
      <c r="J16059" t="s">
        <v>14</v>
      </c>
      <c r="K16059">
        <v>45</v>
      </c>
      <c r="L16059" t="s">
        <v>22</v>
      </c>
    </row>
    <row r="16060" spans="1:12">
      <c r="A16060" t="e">
        <f ca="1">E00251513359021</f>
        <v>#NAME?</v>
      </c>
      <c r="B16060">
        <v>500</v>
      </c>
      <c r="C16060" t="s">
        <v>161</v>
      </c>
      <c r="D16060" s="1">
        <v>42439</v>
      </c>
      <c r="F16060">
        <v>1</v>
      </c>
      <c r="G16060">
        <v>490</v>
      </c>
      <c r="H16060" t="s">
        <v>203</v>
      </c>
      <c r="J16060" t="s">
        <v>14</v>
      </c>
      <c r="K16060">
        <v>61</v>
      </c>
      <c r="L16060" t="s">
        <v>15</v>
      </c>
    </row>
    <row r="16061" spans="1:12">
      <c r="A16061" t="e">
        <f ca="1">E00251429369721</f>
        <v>#NAME?</v>
      </c>
      <c r="B16061">
        <v>296</v>
      </c>
      <c r="C16061" t="s">
        <v>119</v>
      </c>
      <c r="D16061" s="1">
        <v>41862</v>
      </c>
      <c r="F16061">
        <v>1</v>
      </c>
      <c r="G16061">
        <v>9491</v>
      </c>
      <c r="H16061" t="s">
        <v>566</v>
      </c>
      <c r="J16061" t="s">
        <v>14</v>
      </c>
      <c r="K16061">
        <v>40</v>
      </c>
      <c r="L16061" t="s">
        <v>15</v>
      </c>
    </row>
    <row r="16062" spans="1:12">
      <c r="A16062" t="e">
        <f ca="1">E00251432149421</f>
        <v>#NAME?</v>
      </c>
      <c r="B16062">
        <v>451</v>
      </c>
      <c r="C16062" t="s">
        <v>102</v>
      </c>
      <c r="D16062" s="1">
        <v>42408</v>
      </c>
      <c r="F16062">
        <v>1</v>
      </c>
      <c r="G16062">
        <v>460</v>
      </c>
      <c r="H16062" t="s">
        <v>16</v>
      </c>
      <c r="J16062" t="s">
        <v>14</v>
      </c>
      <c r="K16062">
        <v>63</v>
      </c>
      <c r="L16062" t="s">
        <v>15</v>
      </c>
    </row>
    <row r="16063" spans="1:12">
      <c r="A16063" t="e">
        <f ca="1">E00251510702121</f>
        <v>#NAME?</v>
      </c>
      <c r="B16063">
        <v>104</v>
      </c>
      <c r="C16063" t="s">
        <v>88</v>
      </c>
      <c r="D16063" s="1">
        <v>42228</v>
      </c>
      <c r="F16063">
        <v>1</v>
      </c>
      <c r="G16063">
        <v>49390</v>
      </c>
      <c r="H16063" t="s">
        <v>59</v>
      </c>
      <c r="J16063" t="s">
        <v>14</v>
      </c>
      <c r="K16063">
        <v>46</v>
      </c>
      <c r="L16063" t="s">
        <v>15</v>
      </c>
    </row>
    <row r="16064" spans="1:12">
      <c r="A16064" t="e">
        <f ca="1">E00251510702121</f>
        <v>#NAME?</v>
      </c>
      <c r="B16064">
        <v>104</v>
      </c>
      <c r="C16064" t="s">
        <v>88</v>
      </c>
      <c r="D16064" s="1">
        <v>42291</v>
      </c>
      <c r="F16064">
        <v>2</v>
      </c>
      <c r="G16064">
        <v>49390</v>
      </c>
      <c r="H16064" t="s">
        <v>59</v>
      </c>
      <c r="J16064" t="s">
        <v>14</v>
      </c>
      <c r="K16064">
        <v>46</v>
      </c>
      <c r="L16064" t="s">
        <v>15</v>
      </c>
    </row>
    <row r="16065" spans="1:12">
      <c r="A16065" t="e">
        <f ca="1">E00251510702121</f>
        <v>#NAME?</v>
      </c>
      <c r="B16065">
        <v>104</v>
      </c>
      <c r="C16065" t="s">
        <v>88</v>
      </c>
      <c r="D16065" s="1">
        <v>42387</v>
      </c>
      <c r="F16065">
        <v>1</v>
      </c>
      <c r="G16065">
        <v>4779</v>
      </c>
      <c r="H16065" t="s">
        <v>231</v>
      </c>
      <c r="J16065" t="s">
        <v>14</v>
      </c>
      <c r="K16065">
        <v>47</v>
      </c>
      <c r="L16065" t="s">
        <v>15</v>
      </c>
    </row>
    <row r="16066" spans="1:12">
      <c r="A16066" t="e">
        <f ca="1">E00251432149421</f>
        <v>#NAME?</v>
      </c>
      <c r="B16066">
        <v>451</v>
      </c>
      <c r="C16066" t="s">
        <v>102</v>
      </c>
      <c r="D16066" s="1">
        <v>41443</v>
      </c>
      <c r="F16066">
        <v>1</v>
      </c>
      <c r="G16066">
        <v>38619</v>
      </c>
      <c r="H16066" t="s">
        <v>299</v>
      </c>
      <c r="J16066" t="s">
        <v>14</v>
      </c>
      <c r="K16066">
        <v>61</v>
      </c>
      <c r="L16066" t="s">
        <v>15</v>
      </c>
    </row>
    <row r="16067" spans="1:12">
      <c r="A16067" t="e">
        <f ca="1">E00251432149421</f>
        <v>#NAME?</v>
      </c>
      <c r="B16067">
        <v>451</v>
      </c>
      <c r="C16067" t="s">
        <v>102</v>
      </c>
      <c r="D16067" s="1">
        <v>41648</v>
      </c>
      <c r="F16067">
        <v>1</v>
      </c>
      <c r="G16067">
        <v>7242</v>
      </c>
      <c r="H16067" t="s">
        <v>93</v>
      </c>
      <c r="J16067" t="s">
        <v>14</v>
      </c>
      <c r="K16067">
        <v>61</v>
      </c>
      <c r="L16067" t="s">
        <v>15</v>
      </c>
    </row>
    <row r="16068" spans="1:12">
      <c r="A16068" t="e">
        <f ca="1">E00251432149421</f>
        <v>#NAME?</v>
      </c>
      <c r="B16068">
        <v>451</v>
      </c>
      <c r="C16068" t="s">
        <v>102</v>
      </c>
      <c r="D16068" s="1">
        <v>42572</v>
      </c>
      <c r="F16068">
        <v>3</v>
      </c>
      <c r="G16068">
        <v>7840</v>
      </c>
      <c r="H16068" t="s">
        <v>55</v>
      </c>
      <c r="J16068" t="s">
        <v>14</v>
      </c>
      <c r="K16068">
        <v>64</v>
      </c>
      <c r="L16068" t="s">
        <v>22</v>
      </c>
    </row>
    <row r="16069" spans="1:12">
      <c r="A16069" t="e">
        <f ca="1">E00251617721821</f>
        <v>#NAME?</v>
      </c>
      <c r="B16069">
        <v>184</v>
      </c>
      <c r="C16069" t="s">
        <v>290</v>
      </c>
      <c r="D16069" s="1">
        <v>41347</v>
      </c>
      <c r="F16069">
        <v>2</v>
      </c>
      <c r="G16069">
        <v>4019</v>
      </c>
      <c r="H16069" t="s">
        <v>26</v>
      </c>
      <c r="J16069" t="s">
        <v>14</v>
      </c>
      <c r="K16069">
        <v>39</v>
      </c>
      <c r="L16069" t="s">
        <v>15</v>
      </c>
    </row>
    <row r="16070" spans="1:12">
      <c r="A16070" t="e">
        <f ca="1">E00251531353921</f>
        <v>#NAME?</v>
      </c>
      <c r="B16070">
        <v>701</v>
      </c>
      <c r="C16070" t="s">
        <v>72</v>
      </c>
      <c r="D16070" s="1">
        <v>41241</v>
      </c>
      <c r="F16070">
        <v>2</v>
      </c>
      <c r="G16070">
        <v>4779</v>
      </c>
      <c r="H16070" t="s">
        <v>231</v>
      </c>
      <c r="J16070" t="s">
        <v>14</v>
      </c>
      <c r="K16070">
        <v>56</v>
      </c>
      <c r="L16070" t="s">
        <v>15</v>
      </c>
    </row>
    <row r="16071" spans="1:12">
      <c r="A16071" t="e">
        <f ca="1">E00251531353921</f>
        <v>#NAME?</v>
      </c>
      <c r="B16071">
        <v>701</v>
      </c>
      <c r="C16071" t="s">
        <v>72</v>
      </c>
      <c r="D16071" s="1">
        <v>42387</v>
      </c>
      <c r="F16071">
        <v>3</v>
      </c>
      <c r="G16071">
        <v>5369</v>
      </c>
      <c r="H16071" t="s">
        <v>253</v>
      </c>
      <c r="J16071" t="s">
        <v>14</v>
      </c>
      <c r="K16071">
        <v>59</v>
      </c>
      <c r="L16071" t="s">
        <v>15</v>
      </c>
    </row>
    <row r="16072" spans="1:12">
      <c r="A16072" t="e">
        <f ca="1">E00251531353921</f>
        <v>#NAME?</v>
      </c>
      <c r="B16072">
        <v>701</v>
      </c>
      <c r="C16072" t="s">
        <v>72</v>
      </c>
      <c r="D16072" s="1">
        <v>42405</v>
      </c>
      <c r="F16072">
        <v>6</v>
      </c>
      <c r="G16072">
        <v>4779</v>
      </c>
      <c r="H16072" t="s">
        <v>231</v>
      </c>
      <c r="J16072" t="s">
        <v>14</v>
      </c>
      <c r="K16072">
        <v>59</v>
      </c>
      <c r="L16072" t="s">
        <v>15</v>
      </c>
    </row>
    <row r="16073" spans="1:12">
      <c r="A16073" t="e">
        <f ca="1">E00251531353921</f>
        <v>#NAME?</v>
      </c>
      <c r="B16073">
        <v>701</v>
      </c>
      <c r="C16073" t="s">
        <v>72</v>
      </c>
      <c r="D16073" s="1">
        <v>41522</v>
      </c>
      <c r="F16073">
        <v>4</v>
      </c>
      <c r="G16073">
        <v>4779</v>
      </c>
      <c r="H16073" t="s">
        <v>231</v>
      </c>
      <c r="J16073" t="s">
        <v>14</v>
      </c>
      <c r="K16073">
        <v>57</v>
      </c>
      <c r="L16073" t="s">
        <v>15</v>
      </c>
    </row>
    <row r="16074" spans="1:12">
      <c r="A16074" t="e">
        <f ca="1">E00251531353921</f>
        <v>#NAME?</v>
      </c>
      <c r="B16074">
        <v>701</v>
      </c>
      <c r="C16074" t="s">
        <v>72</v>
      </c>
      <c r="D16074" s="1">
        <v>42436</v>
      </c>
      <c r="F16074">
        <v>4</v>
      </c>
      <c r="G16074">
        <v>5369</v>
      </c>
      <c r="H16074" t="s">
        <v>253</v>
      </c>
      <c r="J16074" t="s">
        <v>14</v>
      </c>
      <c r="K16074">
        <v>60</v>
      </c>
      <c r="L16074" t="s">
        <v>15</v>
      </c>
    </row>
    <row r="16075" spans="1:12">
      <c r="A16075" t="e">
        <f ca="1">E00251510702121</f>
        <v>#NAME?</v>
      </c>
      <c r="B16075">
        <v>104</v>
      </c>
      <c r="C16075" t="s">
        <v>88</v>
      </c>
      <c r="D16075" s="1">
        <v>42291</v>
      </c>
      <c r="F16075">
        <v>1</v>
      </c>
      <c r="G16075">
        <v>462</v>
      </c>
      <c r="H16075" t="s">
        <v>288</v>
      </c>
      <c r="J16075" t="s">
        <v>14</v>
      </c>
      <c r="K16075">
        <v>46</v>
      </c>
      <c r="L16075" t="s">
        <v>15</v>
      </c>
    </row>
    <row r="16076" spans="1:12">
      <c r="A16076" t="e">
        <f ca="1">E00251510702121</f>
        <v>#NAME?</v>
      </c>
      <c r="B16076">
        <v>104</v>
      </c>
      <c r="C16076" t="s">
        <v>88</v>
      </c>
      <c r="D16076" s="1">
        <v>42527</v>
      </c>
      <c r="F16076">
        <v>2</v>
      </c>
      <c r="G16076">
        <v>4779</v>
      </c>
      <c r="H16076" t="s">
        <v>231</v>
      </c>
      <c r="J16076" t="s">
        <v>14</v>
      </c>
      <c r="K16076">
        <v>47</v>
      </c>
      <c r="L16076" t="s">
        <v>15</v>
      </c>
    </row>
    <row r="16077" spans="1:12">
      <c r="A16077" t="e">
        <f ca="1">E00251531353921</f>
        <v>#NAME?</v>
      </c>
      <c r="B16077">
        <v>701</v>
      </c>
      <c r="C16077" t="s">
        <v>72</v>
      </c>
      <c r="D16077" s="1">
        <v>42632</v>
      </c>
      <c r="F16077">
        <v>4</v>
      </c>
      <c r="G16077">
        <v>5369</v>
      </c>
      <c r="H16077" t="s">
        <v>253</v>
      </c>
      <c r="J16077" t="s">
        <v>14</v>
      </c>
      <c r="K16077">
        <v>60</v>
      </c>
      <c r="L16077" t="s">
        <v>15</v>
      </c>
    </row>
    <row r="16078" spans="1:12">
      <c r="A16078" t="e">
        <f ca="1">E00251531353921</f>
        <v>#NAME?</v>
      </c>
      <c r="B16078">
        <v>701</v>
      </c>
      <c r="C16078" t="s">
        <v>72</v>
      </c>
      <c r="D16078" s="1">
        <v>42877</v>
      </c>
      <c r="F16078">
        <v>1</v>
      </c>
      <c r="G16078">
        <v>27802</v>
      </c>
      <c r="H16078" t="s">
        <v>83</v>
      </c>
      <c r="J16078" t="s">
        <v>14</v>
      </c>
      <c r="K16078">
        <v>61</v>
      </c>
      <c r="L16078" t="s">
        <v>15</v>
      </c>
    </row>
    <row r="16079" spans="1:12">
      <c r="A16079" t="e">
        <f ca="1">E00251510702121</f>
        <v>#NAME?</v>
      </c>
      <c r="B16079">
        <v>104</v>
      </c>
      <c r="C16079" t="s">
        <v>88</v>
      </c>
      <c r="D16079" s="1">
        <v>43042</v>
      </c>
      <c r="F16079">
        <v>2</v>
      </c>
      <c r="G16079">
        <v>929</v>
      </c>
      <c r="H16079" t="s">
        <v>285</v>
      </c>
      <c r="J16079" t="s">
        <v>14</v>
      </c>
      <c r="K16079">
        <v>48</v>
      </c>
      <c r="L16079" t="s">
        <v>15</v>
      </c>
    </row>
    <row r="16080" spans="1:12">
      <c r="A16080" t="e">
        <f ca="1">E00251418205021</f>
        <v>#NAME?</v>
      </c>
      <c r="B16080">
        <v>48</v>
      </c>
      <c r="C16080" t="s">
        <v>249</v>
      </c>
      <c r="D16080" s="1">
        <v>42037</v>
      </c>
      <c r="F16080">
        <v>3</v>
      </c>
      <c r="G16080">
        <v>7262</v>
      </c>
      <c r="H16080" t="s">
        <v>198</v>
      </c>
      <c r="J16080" t="s">
        <v>14</v>
      </c>
      <c r="K16080">
        <v>46</v>
      </c>
      <c r="L16080" t="s">
        <v>15</v>
      </c>
    </row>
    <row r="16081" spans="1:12">
      <c r="A16081" t="e">
        <f ca="1">E00251513359021</f>
        <v>#NAME?</v>
      </c>
      <c r="B16081">
        <v>500</v>
      </c>
      <c r="C16081" t="s">
        <v>161</v>
      </c>
      <c r="D16081" s="1">
        <v>40962</v>
      </c>
      <c r="F16081">
        <v>3</v>
      </c>
      <c r="G16081">
        <v>49390</v>
      </c>
      <c r="H16081" t="s">
        <v>59</v>
      </c>
      <c r="J16081" t="s">
        <v>14</v>
      </c>
      <c r="K16081">
        <v>57</v>
      </c>
      <c r="L16081" t="s">
        <v>15</v>
      </c>
    </row>
    <row r="16082" spans="1:12">
      <c r="A16082" t="e">
        <f ca="1">E00251513359021</f>
        <v>#NAME?</v>
      </c>
      <c r="B16082">
        <v>500</v>
      </c>
      <c r="C16082" t="s">
        <v>161</v>
      </c>
      <c r="D16082" s="1">
        <v>41046</v>
      </c>
      <c r="F16082">
        <v>1</v>
      </c>
      <c r="G16082">
        <v>78830</v>
      </c>
      <c r="H16082" t="s">
        <v>297</v>
      </c>
      <c r="J16082" t="s">
        <v>14</v>
      </c>
      <c r="K16082">
        <v>57</v>
      </c>
      <c r="L16082" t="s">
        <v>22</v>
      </c>
    </row>
    <row r="16083" spans="1:12">
      <c r="A16083" t="e">
        <f ca="1">E00251513359021</f>
        <v>#NAME?</v>
      </c>
      <c r="B16083">
        <v>500</v>
      </c>
      <c r="C16083" t="s">
        <v>161</v>
      </c>
      <c r="D16083" s="1">
        <v>41667</v>
      </c>
      <c r="F16083">
        <v>1</v>
      </c>
      <c r="G16083">
        <v>4019</v>
      </c>
      <c r="H16083" t="s">
        <v>26</v>
      </c>
      <c r="J16083" t="s">
        <v>14</v>
      </c>
      <c r="K16083">
        <v>58</v>
      </c>
      <c r="L16083" t="s">
        <v>15</v>
      </c>
    </row>
    <row r="16084" spans="1:12">
      <c r="A16084" t="e">
        <f ca="1">E00251531353921</f>
        <v>#NAME?</v>
      </c>
      <c r="B16084">
        <v>701</v>
      </c>
      <c r="C16084" t="s">
        <v>72</v>
      </c>
      <c r="D16084" s="1">
        <v>42387</v>
      </c>
      <c r="F16084">
        <v>5</v>
      </c>
      <c r="G16084">
        <v>36240</v>
      </c>
      <c r="H16084" t="s">
        <v>279</v>
      </c>
      <c r="J16084" t="s">
        <v>14</v>
      </c>
      <c r="K16084">
        <v>59</v>
      </c>
      <c r="L16084" t="s">
        <v>15</v>
      </c>
    </row>
    <row r="16085" spans="1:12">
      <c r="A16085" t="e">
        <f ca="1">E00251531865821</f>
        <v>#NAME?</v>
      </c>
      <c r="B16085">
        <v>702</v>
      </c>
      <c r="C16085" t="s">
        <v>293</v>
      </c>
      <c r="D16085" s="1">
        <v>42341</v>
      </c>
      <c r="F16085">
        <v>4</v>
      </c>
      <c r="G16085">
        <v>27800</v>
      </c>
      <c r="H16085" t="s">
        <v>145</v>
      </c>
      <c r="J16085" t="s">
        <v>14</v>
      </c>
      <c r="K16085">
        <v>55</v>
      </c>
      <c r="L16085" t="s">
        <v>15</v>
      </c>
    </row>
    <row r="16086" spans="1:12">
      <c r="A16086" t="e">
        <f ca="1">E00251513359021</f>
        <v>#NAME?</v>
      </c>
      <c r="B16086">
        <v>500</v>
      </c>
      <c r="C16086" t="s">
        <v>161</v>
      </c>
      <c r="D16086" s="1">
        <v>42642</v>
      </c>
      <c r="F16086">
        <v>1</v>
      </c>
      <c r="G16086">
        <v>4019</v>
      </c>
      <c r="H16086" t="s">
        <v>26</v>
      </c>
      <c r="J16086" t="s">
        <v>14</v>
      </c>
      <c r="K16086">
        <v>61</v>
      </c>
      <c r="L16086" t="s">
        <v>15</v>
      </c>
    </row>
    <row r="16087" spans="1:12">
      <c r="A16087" t="e">
        <f ca="1">E00251513359021</f>
        <v>#NAME?</v>
      </c>
      <c r="B16087">
        <v>500</v>
      </c>
      <c r="C16087" t="s">
        <v>161</v>
      </c>
      <c r="D16087" s="1">
        <v>41604</v>
      </c>
      <c r="F16087">
        <v>3</v>
      </c>
      <c r="G16087">
        <v>71940</v>
      </c>
      <c r="H16087" t="s">
        <v>135</v>
      </c>
      <c r="J16087" t="s">
        <v>14</v>
      </c>
      <c r="K16087">
        <v>58</v>
      </c>
      <c r="L16087" t="s">
        <v>15</v>
      </c>
    </row>
    <row r="16088" spans="1:12">
      <c r="A16088" t="e">
        <f ca="1">E00251513359021</f>
        <v>#NAME?</v>
      </c>
      <c r="B16088">
        <v>500</v>
      </c>
      <c r="C16088" t="s">
        <v>161</v>
      </c>
      <c r="D16088" s="1">
        <v>41844</v>
      </c>
      <c r="F16088">
        <v>3</v>
      </c>
      <c r="G16088">
        <v>4019</v>
      </c>
      <c r="H16088" t="s">
        <v>26</v>
      </c>
      <c r="J16088" t="s">
        <v>14</v>
      </c>
      <c r="K16088">
        <v>59</v>
      </c>
      <c r="L16088" t="s">
        <v>15</v>
      </c>
    </row>
    <row r="16089" spans="1:12">
      <c r="A16089" t="e">
        <f ca="1">E00251513359021</f>
        <v>#NAME?</v>
      </c>
      <c r="B16089">
        <v>500</v>
      </c>
      <c r="C16089" t="s">
        <v>161</v>
      </c>
      <c r="D16089" s="1">
        <v>42019</v>
      </c>
      <c r="F16089">
        <v>4</v>
      </c>
      <c r="G16089">
        <v>4019</v>
      </c>
      <c r="H16089" t="s">
        <v>26</v>
      </c>
      <c r="J16089" t="s">
        <v>14</v>
      </c>
      <c r="K16089">
        <v>59</v>
      </c>
      <c r="L16089" t="s">
        <v>15</v>
      </c>
    </row>
    <row r="16090" spans="1:12">
      <c r="A16090" t="e">
        <f ca="1">E00251513359021</f>
        <v>#NAME?</v>
      </c>
      <c r="B16090">
        <v>500</v>
      </c>
      <c r="C16090" t="s">
        <v>161</v>
      </c>
      <c r="D16090" s="1">
        <v>42458</v>
      </c>
      <c r="F16090">
        <v>3</v>
      </c>
      <c r="G16090">
        <v>49390</v>
      </c>
      <c r="H16090" t="s">
        <v>59</v>
      </c>
      <c r="J16090" t="s">
        <v>14</v>
      </c>
      <c r="K16090">
        <v>61</v>
      </c>
      <c r="L16090" t="s">
        <v>15</v>
      </c>
    </row>
    <row r="16091" spans="1:12">
      <c r="A16091" t="e">
        <f ca="1">E00251531865821</f>
        <v>#NAME?</v>
      </c>
      <c r="B16091">
        <v>702</v>
      </c>
      <c r="C16091" t="s">
        <v>293</v>
      </c>
      <c r="D16091" s="1">
        <v>42062</v>
      </c>
      <c r="F16091">
        <v>5</v>
      </c>
      <c r="G16091">
        <v>6929</v>
      </c>
      <c r="H16091" t="s">
        <v>36</v>
      </c>
      <c r="J16091" t="s">
        <v>14</v>
      </c>
      <c r="K16091">
        <v>54</v>
      </c>
      <c r="L16091" t="s">
        <v>15</v>
      </c>
    </row>
    <row r="16092" spans="1:12">
      <c r="A16092" t="e">
        <f ca="1">E00251528773221</f>
        <v>#NAME?</v>
      </c>
      <c r="B16092">
        <v>276</v>
      </c>
      <c r="C16092" t="s">
        <v>122</v>
      </c>
      <c r="D16092" s="1">
        <v>41208</v>
      </c>
      <c r="F16092">
        <v>3</v>
      </c>
      <c r="G16092">
        <v>5997</v>
      </c>
      <c r="H16092" t="s">
        <v>374</v>
      </c>
      <c r="J16092" t="s">
        <v>14</v>
      </c>
      <c r="K16092">
        <v>46</v>
      </c>
      <c r="L16092" t="s">
        <v>15</v>
      </c>
    </row>
    <row r="16093" spans="1:12">
      <c r="A16093" t="e">
        <f ca="1">E00251513292821</f>
        <v>#NAME?</v>
      </c>
      <c r="B16093">
        <v>467</v>
      </c>
      <c r="C16093" t="s">
        <v>232</v>
      </c>
      <c r="D16093" s="1">
        <v>41047</v>
      </c>
      <c r="F16093">
        <v>1</v>
      </c>
      <c r="G16093">
        <v>5699</v>
      </c>
      <c r="H16093" t="s">
        <v>329</v>
      </c>
      <c r="J16093" t="s">
        <v>14</v>
      </c>
      <c r="K16093">
        <v>53</v>
      </c>
      <c r="L16093" t="s">
        <v>15</v>
      </c>
    </row>
    <row r="16094" spans="1:12">
      <c r="A16094" t="e">
        <f ca="1">E00251513292821</f>
        <v>#NAME?</v>
      </c>
      <c r="B16094">
        <v>467</v>
      </c>
      <c r="C16094" t="s">
        <v>232</v>
      </c>
      <c r="D16094" s="1">
        <v>41047</v>
      </c>
      <c r="F16094">
        <v>2</v>
      </c>
      <c r="G16094">
        <v>7962</v>
      </c>
      <c r="H16094" t="s">
        <v>111</v>
      </c>
      <c r="J16094" t="s">
        <v>14</v>
      </c>
      <c r="K16094">
        <v>53</v>
      </c>
      <c r="L16094" t="s">
        <v>22</v>
      </c>
    </row>
    <row r="16095" spans="1:12">
      <c r="A16095" t="e">
        <f ca="1">E00251528773221</f>
        <v>#NAME?</v>
      </c>
      <c r="B16095">
        <v>276</v>
      </c>
      <c r="C16095" t="s">
        <v>122</v>
      </c>
      <c r="D16095" s="1">
        <v>40989</v>
      </c>
      <c r="F16095">
        <v>2</v>
      </c>
      <c r="G16095">
        <v>70583</v>
      </c>
      <c r="H16095" t="s">
        <v>525</v>
      </c>
      <c r="J16095" t="s">
        <v>14</v>
      </c>
      <c r="K16095">
        <v>46</v>
      </c>
      <c r="L16095" t="s">
        <v>15</v>
      </c>
    </row>
    <row r="16096" spans="1:12">
      <c r="A16096" t="e">
        <f ca="1">E00251528773221</f>
        <v>#NAME?</v>
      </c>
      <c r="B16096">
        <v>276</v>
      </c>
      <c r="C16096" t="s">
        <v>122</v>
      </c>
      <c r="D16096" s="1">
        <v>41184</v>
      </c>
      <c r="F16096">
        <v>1</v>
      </c>
      <c r="G16096">
        <v>3051</v>
      </c>
      <c r="H16096" t="s">
        <v>13</v>
      </c>
      <c r="J16096" t="s">
        <v>14</v>
      </c>
      <c r="K16096">
        <v>46</v>
      </c>
      <c r="L16096" t="s">
        <v>15</v>
      </c>
    </row>
    <row r="16097" spans="1:12">
      <c r="A16097" t="e">
        <f ca="1">E00251528773221</f>
        <v>#NAME?</v>
      </c>
      <c r="B16097">
        <v>276</v>
      </c>
      <c r="C16097" t="s">
        <v>122</v>
      </c>
      <c r="D16097" s="1">
        <v>42443</v>
      </c>
      <c r="F16097">
        <v>1</v>
      </c>
      <c r="G16097">
        <v>7823</v>
      </c>
      <c r="H16097" t="s">
        <v>282</v>
      </c>
      <c r="J16097" t="s">
        <v>14</v>
      </c>
      <c r="K16097">
        <v>50</v>
      </c>
      <c r="L16097" t="s">
        <v>22</v>
      </c>
    </row>
    <row r="16098" spans="1:12">
      <c r="A16098" t="e">
        <f ca="1">E00251528773221</f>
        <v>#NAME?</v>
      </c>
      <c r="B16098">
        <v>276</v>
      </c>
      <c r="C16098" t="s">
        <v>122</v>
      </c>
      <c r="D16098" s="1">
        <v>42914</v>
      </c>
      <c r="F16098">
        <v>3</v>
      </c>
      <c r="G16098">
        <v>78057</v>
      </c>
      <c r="H16098" t="s">
        <v>140</v>
      </c>
      <c r="J16098" t="s">
        <v>14</v>
      </c>
      <c r="K16098">
        <v>51</v>
      </c>
      <c r="L16098" t="s">
        <v>22</v>
      </c>
    </row>
    <row r="16099" spans="1:12">
      <c r="A16099" t="e">
        <f ca="1">E00251531865821</f>
        <v>#NAME?</v>
      </c>
      <c r="B16099">
        <v>702</v>
      </c>
      <c r="C16099" t="s">
        <v>293</v>
      </c>
      <c r="D16099" s="1">
        <v>42795</v>
      </c>
      <c r="F16099">
        <v>5</v>
      </c>
      <c r="G16099">
        <v>53019</v>
      </c>
      <c r="H16099" t="s">
        <v>304</v>
      </c>
      <c r="J16099" t="s">
        <v>14</v>
      </c>
      <c r="K16099">
        <v>56</v>
      </c>
      <c r="L16099" t="s">
        <v>15</v>
      </c>
    </row>
    <row r="16100" spans="1:12">
      <c r="A16100" t="e">
        <f ca="1">E00251432149421</f>
        <v>#NAME?</v>
      </c>
      <c r="B16100">
        <v>451</v>
      </c>
      <c r="C16100" t="s">
        <v>102</v>
      </c>
      <c r="D16100" s="1">
        <v>42383</v>
      </c>
      <c r="F16100">
        <v>3</v>
      </c>
      <c r="G16100">
        <v>7226</v>
      </c>
      <c r="H16100" t="s">
        <v>1001</v>
      </c>
      <c r="J16100" t="s">
        <v>14</v>
      </c>
      <c r="K16100">
        <v>63</v>
      </c>
      <c r="L16100" t="s">
        <v>15</v>
      </c>
    </row>
    <row r="16101" spans="1:12">
      <c r="A16101" t="e">
        <f ca="1">E00251432149421</f>
        <v>#NAME?</v>
      </c>
      <c r="B16101">
        <v>451</v>
      </c>
      <c r="C16101" t="s">
        <v>102</v>
      </c>
      <c r="D16101" s="1">
        <v>41669</v>
      </c>
      <c r="F16101">
        <v>5</v>
      </c>
      <c r="G16101">
        <v>4019</v>
      </c>
      <c r="H16101" t="s">
        <v>26</v>
      </c>
      <c r="J16101" t="s">
        <v>14</v>
      </c>
      <c r="K16101">
        <v>61</v>
      </c>
      <c r="L16101" t="s">
        <v>15</v>
      </c>
    </row>
    <row r="16102" spans="1:12">
      <c r="A16102" t="e">
        <f ca="1">E00251432149421</f>
        <v>#NAME?</v>
      </c>
      <c r="B16102">
        <v>451</v>
      </c>
      <c r="C16102" t="s">
        <v>102</v>
      </c>
      <c r="D16102" s="1">
        <v>41786</v>
      </c>
      <c r="F16102">
        <v>2</v>
      </c>
      <c r="G16102">
        <v>2448</v>
      </c>
      <c r="H16102" t="s">
        <v>19</v>
      </c>
      <c r="J16102" t="s">
        <v>14</v>
      </c>
      <c r="K16102">
        <v>62</v>
      </c>
      <c r="L16102" t="s">
        <v>15</v>
      </c>
    </row>
    <row r="16103" spans="1:12">
      <c r="A16103" t="e">
        <f ca="1">E00251432149421</f>
        <v>#NAME?</v>
      </c>
      <c r="B16103">
        <v>451</v>
      </c>
      <c r="C16103" t="s">
        <v>102</v>
      </c>
      <c r="D16103" s="1">
        <v>42618</v>
      </c>
      <c r="F16103">
        <v>1</v>
      </c>
      <c r="G16103">
        <v>7226</v>
      </c>
      <c r="H16103" t="s">
        <v>1001</v>
      </c>
      <c r="J16103" t="s">
        <v>14</v>
      </c>
      <c r="K16103">
        <v>64</v>
      </c>
      <c r="L16103" t="s">
        <v>15</v>
      </c>
    </row>
    <row r="16104" spans="1:12">
      <c r="A16104" t="e">
        <f ca="1">E00251531353921</f>
        <v>#NAME?</v>
      </c>
      <c r="B16104">
        <v>701</v>
      </c>
      <c r="C16104" t="s">
        <v>72</v>
      </c>
      <c r="D16104" s="1">
        <v>43087</v>
      </c>
      <c r="F16104">
        <v>4</v>
      </c>
      <c r="G16104">
        <v>7062</v>
      </c>
      <c r="H16104" t="s">
        <v>97</v>
      </c>
      <c r="J16104" t="s">
        <v>14</v>
      </c>
      <c r="K16104">
        <v>61</v>
      </c>
      <c r="L16104" t="s">
        <v>15</v>
      </c>
    </row>
    <row r="16105" spans="1:12">
      <c r="A16105" t="e">
        <f ca="1">E00251516995721</f>
        <v>#NAME?</v>
      </c>
      <c r="B16105">
        <v>1929</v>
      </c>
      <c r="C16105" t="s">
        <v>195</v>
      </c>
      <c r="D16105" s="1">
        <v>42850</v>
      </c>
      <c r="F16105">
        <v>4</v>
      </c>
      <c r="G16105">
        <v>70400</v>
      </c>
      <c r="H16105" t="s">
        <v>536</v>
      </c>
      <c r="J16105" t="s">
        <v>14</v>
      </c>
      <c r="K16105">
        <v>44</v>
      </c>
      <c r="L16105" t="s">
        <v>15</v>
      </c>
    </row>
    <row r="16106" spans="1:12">
      <c r="A16106" t="e">
        <f ca="1">E00251432149421</f>
        <v>#NAME?</v>
      </c>
      <c r="B16106">
        <v>451</v>
      </c>
      <c r="C16106" t="s">
        <v>102</v>
      </c>
      <c r="D16106" s="1">
        <v>42324</v>
      </c>
      <c r="F16106">
        <v>4</v>
      </c>
      <c r="G16106">
        <v>78609</v>
      </c>
      <c r="H16106" t="s">
        <v>240</v>
      </c>
      <c r="J16106" t="s">
        <v>14</v>
      </c>
      <c r="K16106">
        <v>63</v>
      </c>
      <c r="L16106" t="s">
        <v>22</v>
      </c>
    </row>
    <row r="16107" spans="1:12">
      <c r="A16107" t="e">
        <f ca="1">E00251418205021</f>
        <v>#NAME?</v>
      </c>
      <c r="B16107">
        <v>48</v>
      </c>
      <c r="C16107" t="s">
        <v>249</v>
      </c>
      <c r="D16107" s="1">
        <v>43024</v>
      </c>
      <c r="F16107">
        <v>1</v>
      </c>
      <c r="G16107">
        <v>72670</v>
      </c>
      <c r="H16107" t="s">
        <v>223</v>
      </c>
      <c r="J16107" t="s">
        <v>14</v>
      </c>
      <c r="K16107">
        <v>48</v>
      </c>
      <c r="L16107" t="s">
        <v>15</v>
      </c>
    </row>
    <row r="16108" spans="1:12">
      <c r="A16108" t="e">
        <f ca="1">E00251513359021</f>
        <v>#NAME?</v>
      </c>
      <c r="B16108">
        <v>500</v>
      </c>
      <c r="C16108" t="s">
        <v>161</v>
      </c>
      <c r="D16108" s="1">
        <v>42986</v>
      </c>
      <c r="F16108">
        <v>1</v>
      </c>
      <c r="G16108">
        <v>7242</v>
      </c>
      <c r="H16108" t="s">
        <v>93</v>
      </c>
      <c r="J16108" t="s">
        <v>14</v>
      </c>
      <c r="K16108">
        <v>62</v>
      </c>
      <c r="L16108" t="s">
        <v>15</v>
      </c>
    </row>
    <row r="16109" spans="1:12">
      <c r="A16109" t="e">
        <f ca="1">E00251510702121</f>
        <v>#NAME?</v>
      </c>
      <c r="B16109">
        <v>104</v>
      </c>
      <c r="C16109" t="s">
        <v>88</v>
      </c>
      <c r="D16109" s="1">
        <v>43028</v>
      </c>
      <c r="F16109">
        <v>1</v>
      </c>
      <c r="G16109">
        <v>4019</v>
      </c>
      <c r="H16109" t="s">
        <v>26</v>
      </c>
      <c r="J16109" t="s">
        <v>14</v>
      </c>
      <c r="K16109">
        <v>48</v>
      </c>
      <c r="L16109" t="s">
        <v>15</v>
      </c>
    </row>
    <row r="16110" spans="1:12">
      <c r="A16110" t="e">
        <f ca="1">E00251432149421</f>
        <v>#NAME?</v>
      </c>
      <c r="B16110">
        <v>451</v>
      </c>
      <c r="C16110" t="s">
        <v>102</v>
      </c>
      <c r="D16110" s="1">
        <v>42083</v>
      </c>
      <c r="F16110">
        <v>1</v>
      </c>
      <c r="G16110">
        <v>7226</v>
      </c>
      <c r="H16110" t="s">
        <v>1001</v>
      </c>
      <c r="J16110" t="s">
        <v>14</v>
      </c>
      <c r="K16110">
        <v>62</v>
      </c>
      <c r="L16110" t="s">
        <v>15</v>
      </c>
    </row>
    <row r="16111" spans="1:12">
      <c r="A16111" t="e">
        <f ca="1">E00251432149421</f>
        <v>#NAME?</v>
      </c>
      <c r="B16111">
        <v>451</v>
      </c>
      <c r="C16111" t="s">
        <v>102</v>
      </c>
      <c r="D16111" s="1">
        <v>42478</v>
      </c>
      <c r="F16111">
        <v>1</v>
      </c>
      <c r="G16111">
        <v>4019</v>
      </c>
      <c r="H16111" t="s">
        <v>26</v>
      </c>
      <c r="J16111" t="s">
        <v>14</v>
      </c>
      <c r="K16111">
        <v>64</v>
      </c>
      <c r="L16111" t="s">
        <v>15</v>
      </c>
    </row>
    <row r="16112" spans="1:12">
      <c r="A16112" t="e">
        <f ca="1">E00251432149421</f>
        <v>#NAME?</v>
      </c>
      <c r="B16112">
        <v>451</v>
      </c>
      <c r="C16112" t="s">
        <v>102</v>
      </c>
      <c r="D16112" s="1">
        <v>42572</v>
      </c>
      <c r="F16112">
        <v>1</v>
      </c>
      <c r="G16112">
        <v>4019</v>
      </c>
      <c r="H16112" t="s">
        <v>26</v>
      </c>
      <c r="J16112" t="s">
        <v>14</v>
      </c>
      <c r="K16112">
        <v>64</v>
      </c>
      <c r="L16112" t="s">
        <v>15</v>
      </c>
    </row>
    <row r="16113" spans="1:12">
      <c r="A16113" t="e">
        <f ca="1">E00251418205021</f>
        <v>#NAME?</v>
      </c>
      <c r="B16113">
        <v>48</v>
      </c>
      <c r="C16113" t="s">
        <v>249</v>
      </c>
      <c r="D16113" s="1">
        <v>42824</v>
      </c>
      <c r="F16113">
        <v>2</v>
      </c>
      <c r="G16113">
        <v>27800</v>
      </c>
      <c r="H16113" t="s">
        <v>145</v>
      </c>
      <c r="J16113" t="s">
        <v>14</v>
      </c>
      <c r="K16113">
        <v>48</v>
      </c>
      <c r="L16113" t="s">
        <v>15</v>
      </c>
    </row>
    <row r="16114" spans="1:12">
      <c r="A16114" t="e">
        <f ca="1">E00251531353921</f>
        <v>#NAME?</v>
      </c>
      <c r="B16114">
        <v>701</v>
      </c>
      <c r="C16114" t="s">
        <v>72</v>
      </c>
      <c r="D16114" s="1">
        <v>42793</v>
      </c>
      <c r="F16114">
        <v>4</v>
      </c>
      <c r="G16114">
        <v>5369</v>
      </c>
      <c r="H16114" t="s">
        <v>253</v>
      </c>
      <c r="J16114" t="s">
        <v>14</v>
      </c>
      <c r="K16114">
        <v>61</v>
      </c>
      <c r="L16114" t="s">
        <v>15</v>
      </c>
    </row>
    <row r="16115" spans="1:12">
      <c r="A16115" t="e">
        <f ca="1">E00251531353921</f>
        <v>#NAME?</v>
      </c>
      <c r="B16115">
        <v>701</v>
      </c>
      <c r="C16115" t="s">
        <v>72</v>
      </c>
      <c r="D16115" s="1">
        <v>42850</v>
      </c>
      <c r="F16115">
        <v>1</v>
      </c>
      <c r="G16115">
        <v>27802</v>
      </c>
      <c r="H16115" t="s">
        <v>83</v>
      </c>
      <c r="J16115" t="s">
        <v>14</v>
      </c>
      <c r="K16115">
        <v>61</v>
      </c>
      <c r="L16115" t="s">
        <v>15</v>
      </c>
    </row>
    <row r="16116" spans="1:12">
      <c r="A16116" t="e">
        <f ca="1">E00251531353921</f>
        <v>#NAME?</v>
      </c>
      <c r="B16116">
        <v>701</v>
      </c>
      <c r="C16116" t="s">
        <v>72</v>
      </c>
      <c r="D16116" s="1">
        <v>42928</v>
      </c>
      <c r="F16116">
        <v>6</v>
      </c>
      <c r="G16116">
        <v>7243</v>
      </c>
      <c r="H16116" t="s">
        <v>42</v>
      </c>
      <c r="J16116" t="s">
        <v>14</v>
      </c>
      <c r="K16116">
        <v>61</v>
      </c>
      <c r="L16116" t="s">
        <v>15</v>
      </c>
    </row>
    <row r="16117" spans="1:12">
      <c r="A16117" t="e">
        <f t="shared" ref="A16117:A16125" ca="1" si="149">E00251439068821</f>
        <v>#NAME?</v>
      </c>
      <c r="B16117">
        <v>701</v>
      </c>
      <c r="C16117" t="s">
        <v>72</v>
      </c>
      <c r="D16117" s="1">
        <v>42776</v>
      </c>
      <c r="F16117">
        <v>5</v>
      </c>
      <c r="G16117">
        <v>3004</v>
      </c>
      <c r="H16117" t="s">
        <v>104</v>
      </c>
      <c r="J16117" t="s">
        <v>14</v>
      </c>
      <c r="K16117">
        <v>54</v>
      </c>
      <c r="L16117" t="s">
        <v>15</v>
      </c>
    </row>
    <row r="16118" spans="1:12">
      <c r="A16118" t="e">
        <f t="shared" ca="1" si="149"/>
        <v>#NAME?</v>
      </c>
      <c r="B16118">
        <v>355</v>
      </c>
      <c r="C16118" t="s">
        <v>302</v>
      </c>
      <c r="D16118" s="1">
        <v>41917</v>
      </c>
      <c r="F16118">
        <v>2</v>
      </c>
      <c r="G16118">
        <v>56400</v>
      </c>
      <c r="H16118" t="s">
        <v>91</v>
      </c>
      <c r="J16118" t="s">
        <v>14</v>
      </c>
      <c r="K16118">
        <v>51</v>
      </c>
      <c r="L16118" t="s">
        <v>15</v>
      </c>
    </row>
    <row r="16119" spans="1:12">
      <c r="A16119" t="e">
        <f t="shared" ca="1" si="149"/>
        <v>#NAME?</v>
      </c>
      <c r="B16119">
        <v>355</v>
      </c>
      <c r="C16119" t="s">
        <v>302</v>
      </c>
      <c r="D16119" s="1">
        <v>41917</v>
      </c>
      <c r="F16119">
        <v>5</v>
      </c>
      <c r="G16119">
        <v>4779</v>
      </c>
      <c r="H16119" t="s">
        <v>231</v>
      </c>
      <c r="J16119" t="s">
        <v>14</v>
      </c>
      <c r="K16119">
        <v>51</v>
      </c>
      <c r="L16119" t="s">
        <v>15</v>
      </c>
    </row>
    <row r="16120" spans="1:12">
      <c r="A16120" t="e">
        <f t="shared" ca="1" si="149"/>
        <v>#NAME?</v>
      </c>
      <c r="B16120">
        <v>701</v>
      </c>
      <c r="C16120" t="s">
        <v>72</v>
      </c>
      <c r="D16120" s="1">
        <v>42738</v>
      </c>
      <c r="F16120">
        <v>3</v>
      </c>
      <c r="G16120">
        <v>56400</v>
      </c>
      <c r="H16120" t="s">
        <v>91</v>
      </c>
      <c r="J16120" t="s">
        <v>14</v>
      </c>
      <c r="K16120">
        <v>53</v>
      </c>
      <c r="L16120" t="s">
        <v>15</v>
      </c>
    </row>
    <row r="16121" spans="1:12">
      <c r="A16121" t="e">
        <f t="shared" ca="1" si="149"/>
        <v>#NAME?</v>
      </c>
      <c r="B16121">
        <v>701</v>
      </c>
      <c r="C16121" t="s">
        <v>72</v>
      </c>
      <c r="D16121" s="1">
        <v>42937</v>
      </c>
      <c r="F16121">
        <v>5</v>
      </c>
      <c r="G16121">
        <v>78050</v>
      </c>
      <c r="H16121" t="s">
        <v>197</v>
      </c>
      <c r="J16121" t="s">
        <v>14</v>
      </c>
      <c r="K16121">
        <v>54</v>
      </c>
      <c r="L16121" t="s">
        <v>22</v>
      </c>
    </row>
    <row r="16122" spans="1:12">
      <c r="A16122" t="e">
        <f t="shared" ca="1" si="149"/>
        <v>#NAME?</v>
      </c>
      <c r="B16122">
        <v>701</v>
      </c>
      <c r="C16122" t="s">
        <v>72</v>
      </c>
      <c r="D16122" s="1">
        <v>42986</v>
      </c>
      <c r="F16122">
        <v>2</v>
      </c>
      <c r="G16122">
        <v>2724</v>
      </c>
      <c r="H16122" t="s">
        <v>73</v>
      </c>
      <c r="J16122" t="s">
        <v>14</v>
      </c>
      <c r="K16122">
        <v>54</v>
      </c>
      <c r="L16122" t="s">
        <v>15</v>
      </c>
    </row>
    <row r="16123" spans="1:12">
      <c r="A16123" t="e">
        <f t="shared" ca="1" si="149"/>
        <v>#NAME?</v>
      </c>
      <c r="B16123">
        <v>701</v>
      </c>
      <c r="C16123" t="s">
        <v>72</v>
      </c>
      <c r="D16123" s="1">
        <v>41436</v>
      </c>
      <c r="F16123">
        <v>4</v>
      </c>
      <c r="G16123">
        <v>4779</v>
      </c>
      <c r="H16123" t="s">
        <v>231</v>
      </c>
      <c r="J16123" t="s">
        <v>14</v>
      </c>
      <c r="K16123">
        <v>50</v>
      </c>
      <c r="L16123" t="s">
        <v>15</v>
      </c>
    </row>
    <row r="16124" spans="1:12">
      <c r="A16124" t="e">
        <f t="shared" ca="1" si="149"/>
        <v>#NAME?</v>
      </c>
      <c r="B16124">
        <v>701</v>
      </c>
      <c r="C16124" t="s">
        <v>72</v>
      </c>
      <c r="D16124" s="1">
        <v>42844</v>
      </c>
      <c r="F16124">
        <v>3</v>
      </c>
      <c r="G16124">
        <v>56400</v>
      </c>
      <c r="H16124" t="s">
        <v>91</v>
      </c>
      <c r="J16124" t="s">
        <v>14</v>
      </c>
      <c r="K16124">
        <v>54</v>
      </c>
      <c r="L16124" t="s">
        <v>15</v>
      </c>
    </row>
    <row r="16125" spans="1:12">
      <c r="A16125" t="e">
        <f t="shared" ca="1" si="149"/>
        <v>#NAME?</v>
      </c>
      <c r="B16125">
        <v>701</v>
      </c>
      <c r="C16125" t="s">
        <v>72</v>
      </c>
      <c r="D16125" s="1">
        <v>42913</v>
      </c>
      <c r="F16125">
        <v>5</v>
      </c>
      <c r="G16125">
        <v>78050</v>
      </c>
      <c r="H16125" t="s">
        <v>197</v>
      </c>
      <c r="J16125" t="s">
        <v>14</v>
      </c>
      <c r="K16125">
        <v>54</v>
      </c>
      <c r="L16125" t="s">
        <v>22</v>
      </c>
    </row>
    <row r="16126" spans="1:12">
      <c r="A16126" t="e">
        <f ca="1">E00251429178821</f>
        <v>#NAME?</v>
      </c>
      <c r="B16126">
        <v>285</v>
      </c>
      <c r="C16126" t="s">
        <v>117</v>
      </c>
      <c r="D16126" s="1">
        <v>41661</v>
      </c>
      <c r="F16126">
        <v>1</v>
      </c>
      <c r="G16126">
        <v>30000</v>
      </c>
      <c r="H16126" t="s">
        <v>144</v>
      </c>
      <c r="J16126" t="s">
        <v>14</v>
      </c>
      <c r="K16126">
        <v>55</v>
      </c>
      <c r="L16126" t="s">
        <v>15</v>
      </c>
    </row>
    <row r="16127" spans="1:12">
      <c r="A16127" t="e">
        <f ca="1">E00251510702121</f>
        <v>#NAME?</v>
      </c>
      <c r="B16127">
        <v>104</v>
      </c>
      <c r="C16127" t="s">
        <v>88</v>
      </c>
      <c r="D16127" s="1">
        <v>41877</v>
      </c>
      <c r="F16127">
        <v>2</v>
      </c>
      <c r="G16127">
        <v>49390</v>
      </c>
      <c r="H16127" t="s">
        <v>59</v>
      </c>
      <c r="J16127" t="s">
        <v>14</v>
      </c>
      <c r="K16127">
        <v>45</v>
      </c>
      <c r="L16127" t="s">
        <v>15</v>
      </c>
    </row>
    <row r="16128" spans="1:12">
      <c r="A16128" t="e">
        <f ca="1">E00251510702121</f>
        <v>#NAME?</v>
      </c>
      <c r="B16128">
        <v>104</v>
      </c>
      <c r="C16128" t="s">
        <v>88</v>
      </c>
      <c r="D16128" s="1">
        <v>42586</v>
      </c>
      <c r="F16128">
        <v>1</v>
      </c>
      <c r="G16128">
        <v>49390</v>
      </c>
      <c r="H16128" t="s">
        <v>59</v>
      </c>
      <c r="J16128" t="s">
        <v>14</v>
      </c>
      <c r="K16128">
        <v>47</v>
      </c>
      <c r="L16128" t="s">
        <v>15</v>
      </c>
    </row>
    <row r="16129" spans="1:12">
      <c r="A16129" t="e">
        <f ca="1">E00251510702121</f>
        <v>#NAME?</v>
      </c>
      <c r="B16129">
        <v>104</v>
      </c>
      <c r="C16129" t="s">
        <v>88</v>
      </c>
      <c r="D16129" s="1">
        <v>42780</v>
      </c>
      <c r="F16129">
        <v>3</v>
      </c>
      <c r="G16129">
        <v>462</v>
      </c>
      <c r="H16129" t="s">
        <v>288</v>
      </c>
      <c r="J16129" t="s">
        <v>14</v>
      </c>
      <c r="K16129">
        <v>48</v>
      </c>
      <c r="L16129" t="s">
        <v>15</v>
      </c>
    </row>
    <row r="16130" spans="1:12">
      <c r="A16130" t="e">
        <f ca="1">E00251510702121</f>
        <v>#NAME?</v>
      </c>
      <c r="B16130">
        <v>104</v>
      </c>
      <c r="C16130" t="s">
        <v>88</v>
      </c>
      <c r="D16130" s="1">
        <v>42745</v>
      </c>
      <c r="F16130">
        <v>1</v>
      </c>
      <c r="G16130">
        <v>49390</v>
      </c>
      <c r="H16130" t="s">
        <v>59</v>
      </c>
      <c r="J16130" t="s">
        <v>14</v>
      </c>
      <c r="K16130">
        <v>48</v>
      </c>
      <c r="L16130" t="s">
        <v>15</v>
      </c>
    </row>
    <row r="16131" spans="1:12">
      <c r="A16131" t="e">
        <f ca="1">E00251429178821</f>
        <v>#NAME?</v>
      </c>
      <c r="B16131">
        <v>285</v>
      </c>
      <c r="C16131" t="s">
        <v>117</v>
      </c>
      <c r="D16131" s="1">
        <v>41808</v>
      </c>
      <c r="F16131">
        <v>1</v>
      </c>
      <c r="G16131">
        <v>30000</v>
      </c>
      <c r="H16131" t="s">
        <v>144</v>
      </c>
      <c r="J16131" t="s">
        <v>14</v>
      </c>
      <c r="K16131">
        <v>55</v>
      </c>
      <c r="L16131" t="s">
        <v>15</v>
      </c>
    </row>
    <row r="16132" spans="1:12">
      <c r="A16132" t="e">
        <f ca="1">E00251531353921</f>
        <v>#NAME?</v>
      </c>
      <c r="B16132">
        <v>701</v>
      </c>
      <c r="C16132" t="s">
        <v>72</v>
      </c>
      <c r="D16132" s="1">
        <v>43059</v>
      </c>
      <c r="F16132">
        <v>3</v>
      </c>
      <c r="G16132">
        <v>5715</v>
      </c>
      <c r="H16132" t="s">
        <v>254</v>
      </c>
      <c r="J16132" t="s">
        <v>14</v>
      </c>
      <c r="K16132">
        <v>61</v>
      </c>
      <c r="L16132" t="s">
        <v>15</v>
      </c>
    </row>
    <row r="16133" spans="1:12">
      <c r="A16133" t="e">
        <f ca="1">E00251430366921</f>
        <v>#NAME?</v>
      </c>
      <c r="B16133">
        <v>489</v>
      </c>
      <c r="C16133" t="s">
        <v>100</v>
      </c>
      <c r="D16133" s="1">
        <v>42552</v>
      </c>
      <c r="F16133">
        <v>1</v>
      </c>
      <c r="G16133">
        <v>5272</v>
      </c>
      <c r="H16133" t="s">
        <v>807</v>
      </c>
      <c r="J16133" t="s">
        <v>14</v>
      </c>
      <c r="K16133">
        <v>53</v>
      </c>
      <c r="L16133" t="s">
        <v>15</v>
      </c>
    </row>
    <row r="16134" spans="1:12">
      <c r="A16134" t="e">
        <f ca="1">E00251513292821</f>
        <v>#NAME?</v>
      </c>
      <c r="B16134">
        <v>467</v>
      </c>
      <c r="C16134" t="s">
        <v>232</v>
      </c>
      <c r="D16134" s="1">
        <v>41047</v>
      </c>
      <c r="F16134">
        <v>3</v>
      </c>
      <c r="G16134">
        <v>73390</v>
      </c>
      <c r="H16134" t="s">
        <v>66</v>
      </c>
      <c r="J16134" t="s">
        <v>14</v>
      </c>
      <c r="K16134">
        <v>53</v>
      </c>
      <c r="L16134" t="s">
        <v>15</v>
      </c>
    </row>
    <row r="16135" spans="1:12">
      <c r="A16135" t="e">
        <f ca="1">E00251430366921</f>
        <v>#NAME?</v>
      </c>
      <c r="B16135">
        <v>489</v>
      </c>
      <c r="C16135" t="s">
        <v>100</v>
      </c>
      <c r="D16135" s="1">
        <v>43059</v>
      </c>
      <c r="F16135">
        <v>1</v>
      </c>
      <c r="G16135">
        <v>5265</v>
      </c>
      <c r="H16135" t="s">
        <v>1007</v>
      </c>
      <c r="J16135" t="s">
        <v>14</v>
      </c>
      <c r="K16135">
        <v>54</v>
      </c>
      <c r="L16135" t="s">
        <v>15</v>
      </c>
    </row>
    <row r="16136" spans="1:12">
      <c r="A16136" t="e">
        <f ca="1">E00251617721821</f>
        <v>#NAME?</v>
      </c>
      <c r="B16136">
        <v>184</v>
      </c>
      <c r="C16136" t="s">
        <v>290</v>
      </c>
      <c r="D16136" s="1">
        <v>42194</v>
      </c>
      <c r="F16136">
        <v>2</v>
      </c>
      <c r="G16136">
        <v>4019</v>
      </c>
      <c r="H16136" t="s">
        <v>26</v>
      </c>
      <c r="J16136" t="s">
        <v>14</v>
      </c>
      <c r="K16136">
        <v>42</v>
      </c>
      <c r="L16136" t="s">
        <v>15</v>
      </c>
    </row>
    <row r="16137" spans="1:12">
      <c r="A16137" t="e">
        <f ca="1">E00251617721821</f>
        <v>#NAME?</v>
      </c>
      <c r="B16137">
        <v>184</v>
      </c>
      <c r="C16137" t="s">
        <v>290</v>
      </c>
      <c r="D16137" s="1">
        <v>42811</v>
      </c>
      <c r="F16137">
        <v>2</v>
      </c>
      <c r="G16137">
        <v>4019</v>
      </c>
      <c r="H16137" t="s">
        <v>26</v>
      </c>
      <c r="J16137" t="s">
        <v>14</v>
      </c>
      <c r="K16137">
        <v>43</v>
      </c>
      <c r="L16137" t="s">
        <v>15</v>
      </c>
    </row>
    <row r="16138" spans="1:12">
      <c r="A16138" t="e">
        <f ca="1">E00251439068821</f>
        <v>#NAME?</v>
      </c>
      <c r="B16138">
        <v>701</v>
      </c>
      <c r="C16138" t="s">
        <v>72</v>
      </c>
      <c r="D16138" s="1">
        <v>42569</v>
      </c>
      <c r="F16138">
        <v>4</v>
      </c>
      <c r="G16138">
        <v>4779</v>
      </c>
      <c r="H16138" t="s">
        <v>231</v>
      </c>
      <c r="J16138" t="s">
        <v>14</v>
      </c>
      <c r="K16138">
        <v>53</v>
      </c>
      <c r="L16138" t="s">
        <v>15</v>
      </c>
    </row>
    <row r="16139" spans="1:12">
      <c r="A16139" t="e">
        <f ca="1">E00251617721821</f>
        <v>#NAME?</v>
      </c>
      <c r="B16139">
        <v>184</v>
      </c>
      <c r="C16139" t="s">
        <v>290</v>
      </c>
      <c r="D16139" s="1">
        <v>41100</v>
      </c>
      <c r="F16139">
        <v>2</v>
      </c>
      <c r="G16139">
        <v>4019</v>
      </c>
      <c r="H16139" t="s">
        <v>26</v>
      </c>
      <c r="J16139" t="s">
        <v>14</v>
      </c>
      <c r="K16139">
        <v>39</v>
      </c>
      <c r="L16139" t="s">
        <v>15</v>
      </c>
    </row>
    <row r="16140" spans="1:12">
      <c r="A16140" t="e">
        <f ca="1">E00251527027521</f>
        <v>#NAME?</v>
      </c>
      <c r="B16140">
        <v>29</v>
      </c>
      <c r="C16140" t="s">
        <v>309</v>
      </c>
      <c r="D16140" s="1">
        <v>42384</v>
      </c>
      <c r="F16140">
        <v>1</v>
      </c>
      <c r="G16140">
        <v>3540</v>
      </c>
      <c r="H16140" t="s">
        <v>436</v>
      </c>
      <c r="J16140" t="s">
        <v>14</v>
      </c>
      <c r="K16140">
        <v>55</v>
      </c>
      <c r="L16140" t="s">
        <v>15</v>
      </c>
    </row>
    <row r="16141" spans="1:12">
      <c r="A16141" t="e">
        <f ca="1">E00251532063221</f>
        <v>#NAME?</v>
      </c>
      <c r="B16141">
        <v>447</v>
      </c>
      <c r="C16141" t="s">
        <v>262</v>
      </c>
      <c r="D16141" s="1">
        <v>43089</v>
      </c>
      <c r="F16141">
        <v>4</v>
      </c>
      <c r="G16141">
        <v>4019</v>
      </c>
      <c r="H16141" t="s">
        <v>26</v>
      </c>
      <c r="J16141" t="s">
        <v>14</v>
      </c>
      <c r="K16141">
        <v>53</v>
      </c>
      <c r="L16141" t="s">
        <v>15</v>
      </c>
    </row>
    <row r="16142" spans="1:12">
      <c r="A16142" t="e">
        <f ca="1">E00251527027521</f>
        <v>#NAME?</v>
      </c>
      <c r="B16142">
        <v>29</v>
      </c>
      <c r="C16142" t="s">
        <v>309</v>
      </c>
      <c r="D16142" s="1">
        <v>41982</v>
      </c>
      <c r="F16142">
        <v>1</v>
      </c>
      <c r="G16142">
        <v>7822</v>
      </c>
      <c r="H16142" t="s">
        <v>495</v>
      </c>
      <c r="J16142" t="s">
        <v>14</v>
      </c>
      <c r="K16142">
        <v>54</v>
      </c>
      <c r="L16142" t="s">
        <v>22</v>
      </c>
    </row>
    <row r="16143" spans="1:12">
      <c r="A16143" t="e">
        <f ca="1">E00251527027521</f>
        <v>#NAME?</v>
      </c>
      <c r="B16143">
        <v>29</v>
      </c>
      <c r="C16143" t="s">
        <v>309</v>
      </c>
      <c r="D16143" s="1">
        <v>41992</v>
      </c>
      <c r="F16143">
        <v>1</v>
      </c>
      <c r="G16143">
        <v>72751</v>
      </c>
      <c r="H16143" t="s">
        <v>1059</v>
      </c>
      <c r="J16143" t="s">
        <v>14</v>
      </c>
      <c r="K16143">
        <v>54</v>
      </c>
      <c r="L16143" t="s">
        <v>15</v>
      </c>
    </row>
    <row r="16144" spans="1:12">
      <c r="A16144" t="e">
        <f ca="1">E00251531865821</f>
        <v>#NAME?</v>
      </c>
      <c r="B16144">
        <v>702</v>
      </c>
      <c r="C16144" t="s">
        <v>293</v>
      </c>
      <c r="D16144" s="1">
        <v>42527</v>
      </c>
      <c r="F16144">
        <v>2</v>
      </c>
      <c r="G16144">
        <v>2724</v>
      </c>
      <c r="H16144" t="s">
        <v>73</v>
      </c>
      <c r="J16144" t="s">
        <v>14</v>
      </c>
      <c r="K16144">
        <v>55</v>
      </c>
      <c r="L16144" t="s">
        <v>15</v>
      </c>
    </row>
    <row r="16145" spans="1:12">
      <c r="A16145" t="e">
        <f ca="1">E00251531865821</f>
        <v>#NAME?</v>
      </c>
      <c r="B16145">
        <v>702</v>
      </c>
      <c r="C16145" t="s">
        <v>293</v>
      </c>
      <c r="D16145" s="1">
        <v>42653</v>
      </c>
      <c r="F16145">
        <v>1</v>
      </c>
      <c r="G16145">
        <v>5258</v>
      </c>
      <c r="H16145" t="s">
        <v>236</v>
      </c>
      <c r="J16145" t="s">
        <v>14</v>
      </c>
      <c r="K16145">
        <v>55</v>
      </c>
      <c r="L16145" t="s">
        <v>15</v>
      </c>
    </row>
    <row r="16146" spans="1:12">
      <c r="A16146" t="e">
        <f ca="1">E00251513359021</f>
        <v>#NAME?</v>
      </c>
      <c r="B16146">
        <v>500</v>
      </c>
      <c r="C16146" t="s">
        <v>161</v>
      </c>
      <c r="D16146" s="1">
        <v>41239</v>
      </c>
      <c r="F16146">
        <v>1</v>
      </c>
      <c r="G16146">
        <v>49390</v>
      </c>
      <c r="H16146" t="s">
        <v>59</v>
      </c>
      <c r="J16146" t="s">
        <v>14</v>
      </c>
      <c r="K16146">
        <v>57</v>
      </c>
      <c r="L16146" t="s">
        <v>15</v>
      </c>
    </row>
    <row r="16147" spans="1:12">
      <c r="A16147" t="e">
        <f ca="1">E00251524958821</f>
        <v>#NAME?</v>
      </c>
      <c r="B16147">
        <v>455</v>
      </c>
      <c r="C16147" t="s">
        <v>312</v>
      </c>
      <c r="D16147" s="1">
        <v>41010</v>
      </c>
      <c r="F16147">
        <v>2</v>
      </c>
      <c r="G16147">
        <v>4019</v>
      </c>
      <c r="H16147" t="s">
        <v>26</v>
      </c>
      <c r="J16147" t="s">
        <v>14</v>
      </c>
      <c r="K16147">
        <v>62</v>
      </c>
      <c r="L16147" t="s">
        <v>15</v>
      </c>
    </row>
    <row r="16148" spans="1:12">
      <c r="A16148" t="e">
        <f ca="1">E00251430366921</f>
        <v>#NAME?</v>
      </c>
      <c r="B16148">
        <v>489</v>
      </c>
      <c r="C16148" t="s">
        <v>100</v>
      </c>
      <c r="D16148" s="1">
        <v>41156</v>
      </c>
      <c r="F16148">
        <v>1</v>
      </c>
      <c r="G16148">
        <v>2729</v>
      </c>
      <c r="H16148" t="s">
        <v>115</v>
      </c>
      <c r="J16148" t="s">
        <v>14</v>
      </c>
      <c r="K16148">
        <v>49</v>
      </c>
      <c r="L16148" t="s">
        <v>15</v>
      </c>
    </row>
    <row r="16149" spans="1:12">
      <c r="A16149" t="e">
        <f ca="1">E00251430366921</f>
        <v>#NAME?</v>
      </c>
      <c r="B16149">
        <v>489</v>
      </c>
      <c r="C16149" t="s">
        <v>100</v>
      </c>
      <c r="D16149" s="1">
        <v>41570</v>
      </c>
      <c r="F16149">
        <v>1</v>
      </c>
      <c r="G16149">
        <v>29690</v>
      </c>
      <c r="H16149" t="s">
        <v>52</v>
      </c>
      <c r="J16149" t="s">
        <v>14</v>
      </c>
      <c r="K16149">
        <v>50</v>
      </c>
      <c r="L16149" t="s">
        <v>15</v>
      </c>
    </row>
    <row r="16150" spans="1:12">
      <c r="A16150" t="e">
        <f ca="1">E00251531353921</f>
        <v>#NAME?</v>
      </c>
      <c r="B16150">
        <v>701</v>
      </c>
      <c r="C16150" t="s">
        <v>72</v>
      </c>
      <c r="D16150" s="1">
        <v>42471</v>
      </c>
      <c r="F16150">
        <v>4</v>
      </c>
      <c r="G16150">
        <v>5369</v>
      </c>
      <c r="H16150" t="s">
        <v>253</v>
      </c>
      <c r="J16150" t="s">
        <v>14</v>
      </c>
      <c r="K16150">
        <v>60</v>
      </c>
      <c r="L16150" t="s">
        <v>15</v>
      </c>
    </row>
    <row r="16151" spans="1:12">
      <c r="A16151" t="e">
        <f ca="1">E00251531353921</f>
        <v>#NAME?</v>
      </c>
      <c r="B16151">
        <v>701</v>
      </c>
      <c r="C16151" t="s">
        <v>72</v>
      </c>
      <c r="D16151" s="1">
        <v>42471</v>
      </c>
      <c r="F16151">
        <v>6</v>
      </c>
      <c r="G16151">
        <v>7243</v>
      </c>
      <c r="H16151" t="s">
        <v>42</v>
      </c>
      <c r="J16151" t="s">
        <v>14</v>
      </c>
      <c r="K16151">
        <v>60</v>
      </c>
      <c r="L16151" t="s">
        <v>15</v>
      </c>
    </row>
    <row r="16152" spans="1:12">
      <c r="A16152" t="e">
        <f ca="1">E00251531353921</f>
        <v>#NAME?</v>
      </c>
      <c r="B16152">
        <v>701</v>
      </c>
      <c r="C16152" t="s">
        <v>72</v>
      </c>
      <c r="D16152" s="1">
        <v>42534</v>
      </c>
      <c r="F16152">
        <v>6</v>
      </c>
      <c r="G16152">
        <v>7243</v>
      </c>
      <c r="H16152" t="s">
        <v>42</v>
      </c>
      <c r="J16152" t="s">
        <v>14</v>
      </c>
      <c r="K16152">
        <v>60</v>
      </c>
      <c r="L16152" t="s">
        <v>15</v>
      </c>
    </row>
    <row r="16153" spans="1:12">
      <c r="A16153" t="e">
        <f ca="1">E00251531353921</f>
        <v>#NAME?</v>
      </c>
      <c r="B16153">
        <v>701</v>
      </c>
      <c r="C16153" t="s">
        <v>72</v>
      </c>
      <c r="D16153" s="1">
        <v>42572</v>
      </c>
      <c r="F16153">
        <v>1</v>
      </c>
      <c r="G16153">
        <v>7243</v>
      </c>
      <c r="H16153" t="s">
        <v>42</v>
      </c>
      <c r="J16153" t="s">
        <v>14</v>
      </c>
      <c r="K16153">
        <v>60</v>
      </c>
      <c r="L16153" t="s">
        <v>15</v>
      </c>
    </row>
    <row r="16154" spans="1:12">
      <c r="A16154" t="e">
        <f ca="1">E00251532320621</f>
        <v>#NAME?</v>
      </c>
      <c r="B16154">
        <v>7505</v>
      </c>
      <c r="C16154" t="s">
        <v>209</v>
      </c>
      <c r="D16154" s="1">
        <v>42887</v>
      </c>
      <c r="F16154">
        <v>2</v>
      </c>
      <c r="G16154">
        <v>2729</v>
      </c>
      <c r="H16154" t="s">
        <v>115</v>
      </c>
      <c r="J16154" t="s">
        <v>14</v>
      </c>
      <c r="K16154">
        <v>49</v>
      </c>
      <c r="L16154" t="s">
        <v>15</v>
      </c>
    </row>
    <row r="16155" spans="1:12">
      <c r="A16155" t="e">
        <f ca="1">E00251513359021</f>
        <v>#NAME?</v>
      </c>
      <c r="B16155">
        <v>500</v>
      </c>
      <c r="C16155" t="s">
        <v>161</v>
      </c>
      <c r="D16155" s="1">
        <v>41975</v>
      </c>
      <c r="F16155">
        <v>3</v>
      </c>
      <c r="G16155">
        <v>4019</v>
      </c>
      <c r="H16155" t="s">
        <v>26</v>
      </c>
      <c r="J16155" t="s">
        <v>14</v>
      </c>
      <c r="K16155">
        <v>59</v>
      </c>
      <c r="L16155" t="s">
        <v>15</v>
      </c>
    </row>
    <row r="16156" spans="1:12">
      <c r="A16156" t="e">
        <f ca="1">E00251513359021</f>
        <v>#NAME?</v>
      </c>
      <c r="B16156">
        <v>500</v>
      </c>
      <c r="C16156" t="s">
        <v>161</v>
      </c>
      <c r="D16156" s="1">
        <v>41989</v>
      </c>
      <c r="F16156">
        <v>1</v>
      </c>
      <c r="G16156">
        <v>78650</v>
      </c>
      <c r="H16156" t="s">
        <v>414</v>
      </c>
      <c r="J16156" t="s">
        <v>14</v>
      </c>
      <c r="K16156">
        <v>59</v>
      </c>
      <c r="L16156" t="s">
        <v>22</v>
      </c>
    </row>
    <row r="16157" spans="1:12">
      <c r="A16157" t="e">
        <f ca="1">E00251513359021</f>
        <v>#NAME?</v>
      </c>
      <c r="B16157">
        <v>500</v>
      </c>
      <c r="C16157" t="s">
        <v>161</v>
      </c>
      <c r="D16157" s="1">
        <v>42353</v>
      </c>
      <c r="F16157">
        <v>2</v>
      </c>
      <c r="G16157">
        <v>49390</v>
      </c>
      <c r="H16157" t="s">
        <v>59</v>
      </c>
      <c r="J16157" t="s">
        <v>14</v>
      </c>
      <c r="K16157">
        <v>60</v>
      </c>
      <c r="L16157" t="s">
        <v>15</v>
      </c>
    </row>
    <row r="16158" spans="1:12">
      <c r="A16158" t="e">
        <f ca="1">E00251510695321</f>
        <v>#NAME?</v>
      </c>
      <c r="B16158">
        <v>191</v>
      </c>
      <c r="C16158" t="s">
        <v>320</v>
      </c>
      <c r="D16158" s="1">
        <v>42702</v>
      </c>
      <c r="F16158">
        <v>1</v>
      </c>
      <c r="G16158">
        <v>81380</v>
      </c>
      <c r="H16158" t="s">
        <v>326</v>
      </c>
      <c r="J16158" t="s">
        <v>14</v>
      </c>
      <c r="K16158">
        <v>53</v>
      </c>
      <c r="L16158" t="s">
        <v>15</v>
      </c>
    </row>
    <row r="16159" spans="1:12">
      <c r="A16159" t="e">
        <f ca="1">E00251510695321</f>
        <v>#NAME?</v>
      </c>
      <c r="B16159">
        <v>191</v>
      </c>
      <c r="C16159" t="s">
        <v>320</v>
      </c>
      <c r="D16159" s="1">
        <v>42808</v>
      </c>
      <c r="F16159">
        <v>2</v>
      </c>
      <c r="G16159">
        <v>81380</v>
      </c>
      <c r="H16159" t="s">
        <v>326</v>
      </c>
      <c r="J16159" t="s">
        <v>14</v>
      </c>
      <c r="K16159">
        <v>53</v>
      </c>
      <c r="L16159" t="s">
        <v>15</v>
      </c>
    </row>
    <row r="16160" spans="1:12">
      <c r="A16160" t="e">
        <f ca="1">E00251531353921</f>
        <v>#NAME?</v>
      </c>
      <c r="B16160">
        <v>701</v>
      </c>
      <c r="C16160" t="s">
        <v>72</v>
      </c>
      <c r="D16160" s="1">
        <v>42793</v>
      </c>
      <c r="F16160">
        <v>1</v>
      </c>
      <c r="G16160">
        <v>27802</v>
      </c>
      <c r="H16160" t="s">
        <v>83</v>
      </c>
      <c r="J16160" t="s">
        <v>14</v>
      </c>
      <c r="K16160">
        <v>61</v>
      </c>
      <c r="L16160" t="s">
        <v>15</v>
      </c>
    </row>
    <row r="16161" spans="1:12">
      <c r="A16161" t="e">
        <f ca="1">E00251531353921</f>
        <v>#NAME?</v>
      </c>
      <c r="B16161">
        <v>701</v>
      </c>
      <c r="C16161" t="s">
        <v>72</v>
      </c>
      <c r="D16161" s="1">
        <v>42815</v>
      </c>
      <c r="F16161">
        <v>5</v>
      </c>
      <c r="G16161">
        <v>5369</v>
      </c>
      <c r="H16161" t="s">
        <v>253</v>
      </c>
      <c r="J16161" t="s">
        <v>14</v>
      </c>
      <c r="K16161">
        <v>61</v>
      </c>
      <c r="L16161" t="s">
        <v>15</v>
      </c>
    </row>
    <row r="16162" spans="1:12">
      <c r="A16162" t="e">
        <f ca="1">E00251514762521</f>
        <v>#NAME?</v>
      </c>
      <c r="B16162">
        <v>449</v>
      </c>
      <c r="C16162" t="s">
        <v>124</v>
      </c>
      <c r="D16162" s="1">
        <v>41452</v>
      </c>
      <c r="F16162">
        <v>1</v>
      </c>
      <c r="G16162">
        <v>5235</v>
      </c>
      <c r="H16162" t="s">
        <v>1194</v>
      </c>
      <c r="J16162" t="s">
        <v>14</v>
      </c>
      <c r="K16162">
        <v>45</v>
      </c>
      <c r="L16162" t="s">
        <v>15</v>
      </c>
    </row>
    <row r="16163" spans="1:12">
      <c r="A16163" t="e">
        <f ca="1">E00251439068821</f>
        <v>#NAME?</v>
      </c>
      <c r="B16163">
        <v>701</v>
      </c>
      <c r="C16163" t="s">
        <v>72</v>
      </c>
      <c r="D16163" s="1">
        <v>41802</v>
      </c>
      <c r="F16163">
        <v>6</v>
      </c>
      <c r="G16163">
        <v>6918</v>
      </c>
      <c r="H16163" t="s">
        <v>443</v>
      </c>
      <c r="J16163" t="s">
        <v>14</v>
      </c>
      <c r="K16163">
        <v>51</v>
      </c>
      <c r="L16163" t="s">
        <v>15</v>
      </c>
    </row>
    <row r="16164" spans="1:12">
      <c r="A16164" t="e">
        <f ca="1">E00251439068821</f>
        <v>#NAME?</v>
      </c>
      <c r="B16164">
        <v>701</v>
      </c>
      <c r="C16164" t="s">
        <v>72</v>
      </c>
      <c r="D16164" s="1">
        <v>42776</v>
      </c>
      <c r="F16164">
        <v>2</v>
      </c>
      <c r="G16164">
        <v>2724</v>
      </c>
      <c r="H16164" t="s">
        <v>73</v>
      </c>
      <c r="J16164" t="s">
        <v>14</v>
      </c>
      <c r="K16164">
        <v>54</v>
      </c>
      <c r="L16164" t="s">
        <v>15</v>
      </c>
    </row>
    <row r="16165" spans="1:12">
      <c r="A16165" t="e">
        <f ca="1">E00251439068821</f>
        <v>#NAME?</v>
      </c>
      <c r="B16165">
        <v>701</v>
      </c>
      <c r="C16165" t="s">
        <v>72</v>
      </c>
      <c r="D16165" s="1">
        <v>42803</v>
      </c>
      <c r="F16165">
        <v>4</v>
      </c>
      <c r="G16165">
        <v>4779</v>
      </c>
      <c r="H16165" t="s">
        <v>231</v>
      </c>
      <c r="J16165" t="s">
        <v>14</v>
      </c>
      <c r="K16165">
        <v>54</v>
      </c>
      <c r="L16165" t="s">
        <v>15</v>
      </c>
    </row>
    <row r="16166" spans="1:12">
      <c r="A16166" t="e">
        <f ca="1">E00251617721821</f>
        <v>#NAME?</v>
      </c>
      <c r="B16166">
        <v>184</v>
      </c>
      <c r="C16166" t="s">
        <v>290</v>
      </c>
      <c r="D16166" s="1">
        <v>41345</v>
      </c>
      <c r="F16166">
        <v>2</v>
      </c>
      <c r="G16166">
        <v>4019</v>
      </c>
      <c r="H16166" t="s">
        <v>26</v>
      </c>
      <c r="J16166" t="s">
        <v>14</v>
      </c>
      <c r="K16166">
        <v>39</v>
      </c>
      <c r="L16166" t="s">
        <v>15</v>
      </c>
    </row>
    <row r="16167" spans="1:12">
      <c r="A16167" t="e">
        <f ca="1">E00251617721821</f>
        <v>#NAME?</v>
      </c>
      <c r="B16167">
        <v>184</v>
      </c>
      <c r="C16167" t="s">
        <v>290</v>
      </c>
      <c r="D16167" s="1">
        <v>41347</v>
      </c>
      <c r="F16167">
        <v>1</v>
      </c>
      <c r="G16167">
        <v>2722</v>
      </c>
      <c r="H16167" t="s">
        <v>339</v>
      </c>
      <c r="J16167" t="s">
        <v>14</v>
      </c>
      <c r="K16167">
        <v>39</v>
      </c>
      <c r="L16167" t="s">
        <v>15</v>
      </c>
    </row>
    <row r="16168" spans="1:12">
      <c r="A16168" t="e">
        <f ca="1">E00251617721821</f>
        <v>#NAME?</v>
      </c>
      <c r="B16168">
        <v>184</v>
      </c>
      <c r="C16168" t="s">
        <v>290</v>
      </c>
      <c r="D16168" s="1">
        <v>42234</v>
      </c>
      <c r="F16168">
        <v>5</v>
      </c>
      <c r="G16168">
        <v>52100</v>
      </c>
      <c r="H16168" t="s">
        <v>516</v>
      </c>
      <c r="J16168" t="s">
        <v>14</v>
      </c>
      <c r="K16168">
        <v>42</v>
      </c>
      <c r="L16168" t="s">
        <v>15</v>
      </c>
    </row>
    <row r="16169" spans="1:12">
      <c r="A16169" t="e">
        <f ca="1">E00251617721821</f>
        <v>#NAME?</v>
      </c>
      <c r="B16169">
        <v>3418</v>
      </c>
      <c r="C16169" t="s">
        <v>291</v>
      </c>
      <c r="D16169" s="1">
        <v>42259</v>
      </c>
      <c r="F16169">
        <v>1</v>
      </c>
      <c r="G16169">
        <v>4019</v>
      </c>
      <c r="H16169" t="s">
        <v>26</v>
      </c>
      <c r="J16169" t="s">
        <v>14</v>
      </c>
      <c r="K16169">
        <v>42</v>
      </c>
      <c r="L16169" t="s">
        <v>15</v>
      </c>
    </row>
    <row r="16170" spans="1:12">
      <c r="A16170" t="e">
        <f ca="1">E00251524958821</f>
        <v>#NAME?</v>
      </c>
      <c r="B16170">
        <v>455</v>
      </c>
      <c r="C16170" t="s">
        <v>312</v>
      </c>
      <c r="D16170" s="1">
        <v>42254</v>
      </c>
      <c r="F16170">
        <v>1</v>
      </c>
      <c r="G16170">
        <v>25000</v>
      </c>
      <c r="H16170" t="s">
        <v>178</v>
      </c>
      <c r="J16170" t="s">
        <v>14</v>
      </c>
      <c r="K16170">
        <v>66</v>
      </c>
      <c r="L16170" t="s">
        <v>15</v>
      </c>
    </row>
    <row r="16171" spans="1:12">
      <c r="A16171" t="e">
        <f ca="1">E00251527027521</f>
        <v>#NAME?</v>
      </c>
      <c r="B16171">
        <v>29</v>
      </c>
      <c r="C16171" t="s">
        <v>309</v>
      </c>
      <c r="D16171" s="1">
        <v>42660</v>
      </c>
      <c r="F16171">
        <v>1</v>
      </c>
      <c r="G16171">
        <v>5758</v>
      </c>
      <c r="H16171" t="s">
        <v>868</v>
      </c>
      <c r="J16171" t="s">
        <v>14</v>
      </c>
      <c r="K16171">
        <v>56</v>
      </c>
      <c r="L16171" t="s">
        <v>15</v>
      </c>
    </row>
    <row r="16172" spans="1:12">
      <c r="A16172" t="e">
        <f ca="1">E00251531353921</f>
        <v>#NAME?</v>
      </c>
      <c r="B16172">
        <v>701</v>
      </c>
      <c r="C16172" t="s">
        <v>72</v>
      </c>
      <c r="D16172" s="1">
        <v>41897</v>
      </c>
      <c r="F16172">
        <v>1</v>
      </c>
      <c r="G16172">
        <v>36240</v>
      </c>
      <c r="H16172" t="s">
        <v>279</v>
      </c>
      <c r="J16172" t="s">
        <v>14</v>
      </c>
      <c r="K16172">
        <v>58</v>
      </c>
      <c r="L16172" t="s">
        <v>15</v>
      </c>
    </row>
    <row r="16173" spans="1:12">
      <c r="A16173" t="e">
        <f ca="1">E00251430366921</f>
        <v>#NAME?</v>
      </c>
      <c r="B16173">
        <v>489</v>
      </c>
      <c r="C16173" t="s">
        <v>100</v>
      </c>
      <c r="D16173" s="1">
        <v>42306</v>
      </c>
      <c r="F16173">
        <v>3</v>
      </c>
      <c r="G16173">
        <v>29690</v>
      </c>
      <c r="H16173" t="s">
        <v>52</v>
      </c>
      <c r="J16173" t="s">
        <v>14</v>
      </c>
      <c r="K16173">
        <v>52</v>
      </c>
      <c r="L16173" t="s">
        <v>15</v>
      </c>
    </row>
    <row r="16174" spans="1:12">
      <c r="A16174" t="e">
        <f ca="1">E00251514849321</f>
        <v>#NAME?</v>
      </c>
      <c r="B16174">
        <v>6156</v>
      </c>
      <c r="C16174" t="s">
        <v>352</v>
      </c>
      <c r="D16174" s="1">
        <v>42117</v>
      </c>
      <c r="F16174">
        <v>1</v>
      </c>
      <c r="G16174">
        <v>7243</v>
      </c>
      <c r="H16174" t="s">
        <v>42</v>
      </c>
      <c r="J16174" t="s">
        <v>14</v>
      </c>
      <c r="K16174">
        <v>48</v>
      </c>
      <c r="L16174" t="s">
        <v>15</v>
      </c>
    </row>
    <row r="16175" spans="1:12">
      <c r="A16175" t="e">
        <f ca="1">E00251430366921</f>
        <v>#NAME?</v>
      </c>
      <c r="B16175">
        <v>489</v>
      </c>
      <c r="C16175" t="s">
        <v>100</v>
      </c>
      <c r="D16175" s="1">
        <v>42654</v>
      </c>
      <c r="F16175">
        <v>1</v>
      </c>
      <c r="G16175">
        <v>52100</v>
      </c>
      <c r="H16175" t="s">
        <v>516</v>
      </c>
      <c r="J16175" t="s">
        <v>14</v>
      </c>
      <c r="K16175">
        <v>53</v>
      </c>
      <c r="L16175" t="s">
        <v>15</v>
      </c>
    </row>
    <row r="16176" spans="1:12">
      <c r="A16176" t="e">
        <f ca="1">E00251537601921</f>
        <v>#NAME?</v>
      </c>
      <c r="B16176">
        <v>441</v>
      </c>
      <c r="C16176" t="s">
        <v>922</v>
      </c>
      <c r="D16176" s="1">
        <v>41409</v>
      </c>
      <c r="F16176">
        <v>3</v>
      </c>
      <c r="G16176">
        <v>7904</v>
      </c>
      <c r="H16176" t="s">
        <v>75</v>
      </c>
      <c r="J16176" t="s">
        <v>14</v>
      </c>
      <c r="K16176">
        <v>48</v>
      </c>
      <c r="L16176" t="s">
        <v>22</v>
      </c>
    </row>
    <row r="16177" spans="1:12">
      <c r="A16177" t="e">
        <f ca="1">E00251439665521</f>
        <v>#NAME?</v>
      </c>
      <c r="B16177">
        <v>494</v>
      </c>
      <c r="C16177" t="s">
        <v>63</v>
      </c>
      <c r="D16177" s="1">
        <v>42782</v>
      </c>
      <c r="F16177">
        <v>1</v>
      </c>
      <c r="G16177">
        <v>8798</v>
      </c>
      <c r="H16177" t="s">
        <v>314</v>
      </c>
      <c r="J16177" t="s">
        <v>14</v>
      </c>
      <c r="K16177">
        <v>49</v>
      </c>
      <c r="L16177" t="s">
        <v>15</v>
      </c>
    </row>
    <row r="16178" spans="1:12">
      <c r="A16178" t="e">
        <f ca="1">E00251439665521</f>
        <v>#NAME?</v>
      </c>
      <c r="B16178">
        <v>454</v>
      </c>
      <c r="C16178" t="s">
        <v>179</v>
      </c>
      <c r="D16178" s="1">
        <v>43062</v>
      </c>
      <c r="F16178">
        <v>1</v>
      </c>
      <c r="G16178">
        <v>2809</v>
      </c>
      <c r="H16178" t="s">
        <v>90</v>
      </c>
      <c r="J16178" t="s">
        <v>14</v>
      </c>
      <c r="K16178">
        <v>49</v>
      </c>
      <c r="L16178" t="s">
        <v>15</v>
      </c>
    </row>
    <row r="16179" spans="1:12">
      <c r="A16179" t="e">
        <f ca="1">E00251439665521</f>
        <v>#NAME?</v>
      </c>
      <c r="B16179">
        <v>494</v>
      </c>
      <c r="C16179" t="s">
        <v>63</v>
      </c>
      <c r="D16179" s="1">
        <v>41737</v>
      </c>
      <c r="F16179">
        <v>1</v>
      </c>
      <c r="G16179">
        <v>6262</v>
      </c>
      <c r="H16179" t="s">
        <v>590</v>
      </c>
      <c r="J16179" t="s">
        <v>14</v>
      </c>
      <c r="K16179">
        <v>46</v>
      </c>
      <c r="L16179" t="s">
        <v>15</v>
      </c>
    </row>
    <row r="16180" spans="1:12">
      <c r="A16180" t="e">
        <f ca="1">E00251532063221</f>
        <v>#NAME?</v>
      </c>
      <c r="B16180">
        <v>447</v>
      </c>
      <c r="C16180" t="s">
        <v>262</v>
      </c>
      <c r="D16180" s="1">
        <v>43089</v>
      </c>
      <c r="F16180">
        <v>6</v>
      </c>
      <c r="G16180">
        <v>60090</v>
      </c>
      <c r="H16180" t="s">
        <v>181</v>
      </c>
      <c r="J16180" t="s">
        <v>14</v>
      </c>
      <c r="K16180">
        <v>53</v>
      </c>
      <c r="L16180" t="s">
        <v>15</v>
      </c>
    </row>
    <row r="16181" spans="1:12">
      <c r="A16181" t="e">
        <f ca="1">E00251514762521</f>
        <v>#NAME?</v>
      </c>
      <c r="B16181">
        <v>449</v>
      </c>
      <c r="C16181" t="s">
        <v>124</v>
      </c>
      <c r="D16181" s="1">
        <v>42663</v>
      </c>
      <c r="F16181">
        <v>1</v>
      </c>
      <c r="G16181">
        <v>1179</v>
      </c>
      <c r="H16181" t="s">
        <v>180</v>
      </c>
      <c r="J16181" t="s">
        <v>14</v>
      </c>
      <c r="K16181">
        <v>49</v>
      </c>
      <c r="L16181" t="s">
        <v>15</v>
      </c>
    </row>
    <row r="16182" spans="1:12">
      <c r="A16182" t="e">
        <f ca="1">E00251429776121</f>
        <v>#NAME?</v>
      </c>
      <c r="B16182">
        <v>192</v>
      </c>
      <c r="C16182" t="s">
        <v>321</v>
      </c>
      <c r="D16182" s="1">
        <v>41253</v>
      </c>
      <c r="F16182">
        <v>2</v>
      </c>
      <c r="G16182">
        <v>7295</v>
      </c>
      <c r="H16182" t="s">
        <v>76</v>
      </c>
      <c r="J16182" t="s">
        <v>14</v>
      </c>
      <c r="K16182">
        <v>39</v>
      </c>
      <c r="L16182" t="s">
        <v>15</v>
      </c>
    </row>
    <row r="16183" spans="1:12">
      <c r="A16183" t="e">
        <f ca="1">E00251429776121</f>
        <v>#NAME?</v>
      </c>
      <c r="B16183">
        <v>192</v>
      </c>
      <c r="C16183" t="s">
        <v>321</v>
      </c>
      <c r="D16183" s="1">
        <v>42706</v>
      </c>
      <c r="F16183">
        <v>2</v>
      </c>
      <c r="G16183">
        <v>59780</v>
      </c>
      <c r="H16183" t="s">
        <v>1408</v>
      </c>
      <c r="J16183" t="s">
        <v>14</v>
      </c>
      <c r="K16183">
        <v>43</v>
      </c>
      <c r="L16183" t="s">
        <v>15</v>
      </c>
    </row>
    <row r="16184" spans="1:12">
      <c r="A16184" t="e">
        <f ca="1">E00251531865821</f>
        <v>#NAME?</v>
      </c>
      <c r="B16184">
        <v>702</v>
      </c>
      <c r="C16184" t="s">
        <v>293</v>
      </c>
      <c r="D16184" s="1">
        <v>42016</v>
      </c>
      <c r="F16184">
        <v>2</v>
      </c>
      <c r="G16184">
        <v>53019</v>
      </c>
      <c r="H16184" t="s">
        <v>304</v>
      </c>
      <c r="J16184" t="s">
        <v>14</v>
      </c>
      <c r="K16184">
        <v>54</v>
      </c>
      <c r="L16184" t="s">
        <v>15</v>
      </c>
    </row>
    <row r="16185" spans="1:12">
      <c r="A16185" t="e">
        <f ca="1">E00251432149421</f>
        <v>#NAME?</v>
      </c>
      <c r="B16185">
        <v>451</v>
      </c>
      <c r="C16185" t="s">
        <v>102</v>
      </c>
      <c r="D16185" s="1">
        <v>42625</v>
      </c>
      <c r="F16185">
        <v>1</v>
      </c>
      <c r="G16185">
        <v>7226</v>
      </c>
      <c r="H16185" t="s">
        <v>1001</v>
      </c>
      <c r="J16185" t="s">
        <v>14</v>
      </c>
      <c r="K16185">
        <v>64</v>
      </c>
      <c r="L16185" t="s">
        <v>15</v>
      </c>
    </row>
    <row r="16186" spans="1:12">
      <c r="A16186" t="e">
        <f t="shared" ref="A16186:A16191" ca="1" si="150">E00251531865821</f>
        <v>#NAME?</v>
      </c>
      <c r="B16186">
        <v>702</v>
      </c>
      <c r="C16186" t="s">
        <v>293</v>
      </c>
      <c r="D16186" s="1">
        <v>42851</v>
      </c>
      <c r="F16186">
        <v>4</v>
      </c>
      <c r="G16186">
        <v>53019</v>
      </c>
      <c r="H16186" t="s">
        <v>304</v>
      </c>
      <c r="J16186" t="s">
        <v>14</v>
      </c>
      <c r="K16186">
        <v>56</v>
      </c>
      <c r="L16186" t="s">
        <v>15</v>
      </c>
    </row>
    <row r="16187" spans="1:12">
      <c r="A16187" t="e">
        <f t="shared" ca="1" si="150"/>
        <v>#NAME?</v>
      </c>
      <c r="B16187">
        <v>702</v>
      </c>
      <c r="C16187" t="s">
        <v>293</v>
      </c>
      <c r="D16187" s="1">
        <v>42062</v>
      </c>
      <c r="F16187">
        <v>2</v>
      </c>
      <c r="G16187">
        <v>2724</v>
      </c>
      <c r="H16187" t="s">
        <v>73</v>
      </c>
      <c r="J16187" t="s">
        <v>14</v>
      </c>
      <c r="K16187">
        <v>54</v>
      </c>
      <c r="L16187" t="s">
        <v>15</v>
      </c>
    </row>
    <row r="16188" spans="1:12">
      <c r="A16188" t="e">
        <f t="shared" ca="1" si="150"/>
        <v>#NAME?</v>
      </c>
      <c r="B16188">
        <v>702</v>
      </c>
      <c r="C16188" t="s">
        <v>293</v>
      </c>
      <c r="D16188" s="1">
        <v>42076</v>
      </c>
      <c r="F16188">
        <v>3</v>
      </c>
      <c r="G16188">
        <v>27800</v>
      </c>
      <c r="H16188" t="s">
        <v>145</v>
      </c>
      <c r="J16188" t="s">
        <v>14</v>
      </c>
      <c r="K16188">
        <v>54</v>
      </c>
      <c r="L16188" t="s">
        <v>15</v>
      </c>
    </row>
    <row r="16189" spans="1:12">
      <c r="A16189" t="e">
        <f t="shared" ca="1" si="150"/>
        <v>#NAME?</v>
      </c>
      <c r="B16189">
        <v>702</v>
      </c>
      <c r="C16189" t="s">
        <v>293</v>
      </c>
      <c r="D16189" s="1">
        <v>42341</v>
      </c>
      <c r="F16189">
        <v>3</v>
      </c>
      <c r="G16189">
        <v>27800</v>
      </c>
      <c r="H16189" t="s">
        <v>145</v>
      </c>
      <c r="J16189" t="s">
        <v>14</v>
      </c>
      <c r="K16189">
        <v>55</v>
      </c>
      <c r="L16189" t="s">
        <v>15</v>
      </c>
    </row>
    <row r="16190" spans="1:12">
      <c r="A16190" t="e">
        <f t="shared" ca="1" si="150"/>
        <v>#NAME?</v>
      </c>
      <c r="B16190">
        <v>702</v>
      </c>
      <c r="C16190" t="s">
        <v>293</v>
      </c>
      <c r="D16190" s="1">
        <v>42409</v>
      </c>
      <c r="F16190">
        <v>6</v>
      </c>
      <c r="G16190">
        <v>7273</v>
      </c>
      <c r="H16190" t="s">
        <v>543</v>
      </c>
      <c r="J16190" t="s">
        <v>14</v>
      </c>
      <c r="K16190">
        <v>55</v>
      </c>
      <c r="L16190" t="s">
        <v>15</v>
      </c>
    </row>
    <row r="16191" spans="1:12">
      <c r="A16191" t="e">
        <f t="shared" ca="1" si="150"/>
        <v>#NAME?</v>
      </c>
      <c r="B16191">
        <v>702</v>
      </c>
      <c r="C16191" t="s">
        <v>293</v>
      </c>
      <c r="D16191" s="1">
        <v>42417</v>
      </c>
      <c r="F16191">
        <v>4</v>
      </c>
      <c r="G16191">
        <v>53019</v>
      </c>
      <c r="H16191" t="s">
        <v>304</v>
      </c>
      <c r="J16191" t="s">
        <v>14</v>
      </c>
      <c r="K16191">
        <v>55</v>
      </c>
      <c r="L16191" t="s">
        <v>15</v>
      </c>
    </row>
    <row r="16192" spans="1:12">
      <c r="A16192" t="e">
        <f ca="1">E00251513292821</f>
        <v>#NAME?</v>
      </c>
      <c r="B16192">
        <v>467</v>
      </c>
      <c r="C16192" t="s">
        <v>232</v>
      </c>
      <c r="D16192" s="1">
        <v>41103</v>
      </c>
      <c r="F16192">
        <v>5</v>
      </c>
      <c r="G16192">
        <v>3540</v>
      </c>
      <c r="H16192" t="s">
        <v>436</v>
      </c>
      <c r="J16192" t="s">
        <v>14</v>
      </c>
      <c r="K16192">
        <v>53</v>
      </c>
      <c r="L16192" t="s">
        <v>15</v>
      </c>
    </row>
    <row r="16193" spans="1:12">
      <c r="A16193" t="e">
        <f ca="1">E00251439068821</f>
        <v>#NAME?</v>
      </c>
      <c r="B16193">
        <v>355</v>
      </c>
      <c r="C16193" t="s">
        <v>302</v>
      </c>
      <c r="D16193" s="1">
        <v>42232</v>
      </c>
      <c r="F16193">
        <v>1</v>
      </c>
      <c r="G16193">
        <v>2724</v>
      </c>
      <c r="H16193" t="s">
        <v>73</v>
      </c>
      <c r="J16193" t="s">
        <v>14</v>
      </c>
      <c r="K16193">
        <v>52</v>
      </c>
      <c r="L16193" t="s">
        <v>15</v>
      </c>
    </row>
    <row r="16194" spans="1:12">
      <c r="A16194" t="e">
        <f ca="1">E00251516995721</f>
        <v>#NAME?</v>
      </c>
      <c r="B16194">
        <v>1929</v>
      </c>
      <c r="C16194" t="s">
        <v>195</v>
      </c>
      <c r="D16194" s="1">
        <v>42696</v>
      </c>
      <c r="F16194">
        <v>1</v>
      </c>
      <c r="G16194">
        <v>2800</v>
      </c>
      <c r="H16194" t="s">
        <v>717</v>
      </c>
      <c r="J16194" t="s">
        <v>14</v>
      </c>
      <c r="K16194">
        <v>43</v>
      </c>
      <c r="L16194" t="s">
        <v>15</v>
      </c>
    </row>
    <row r="16195" spans="1:12">
      <c r="A16195" t="e">
        <f ca="1">E00251429776121</f>
        <v>#NAME?</v>
      </c>
      <c r="B16195">
        <v>192</v>
      </c>
      <c r="C16195" t="s">
        <v>321</v>
      </c>
      <c r="D16195" s="1">
        <v>41253</v>
      </c>
      <c r="F16195">
        <v>5</v>
      </c>
      <c r="G16195">
        <v>3004</v>
      </c>
      <c r="H16195" t="s">
        <v>104</v>
      </c>
      <c r="J16195" t="s">
        <v>14</v>
      </c>
      <c r="K16195">
        <v>39</v>
      </c>
      <c r="L16195" t="s">
        <v>15</v>
      </c>
    </row>
    <row r="16196" spans="1:12">
      <c r="A16196" t="e">
        <f ca="1">E00251429776121</f>
        <v>#NAME?</v>
      </c>
      <c r="B16196">
        <v>192</v>
      </c>
      <c r="C16196" t="s">
        <v>321</v>
      </c>
      <c r="D16196" s="1">
        <v>42627</v>
      </c>
      <c r="F16196">
        <v>1</v>
      </c>
      <c r="G16196">
        <v>60490</v>
      </c>
      <c r="H16196" t="s">
        <v>322</v>
      </c>
      <c r="J16196" t="s">
        <v>14</v>
      </c>
      <c r="K16196">
        <v>43</v>
      </c>
      <c r="L16196" t="s">
        <v>15</v>
      </c>
    </row>
    <row r="16197" spans="1:12">
      <c r="A16197" t="e">
        <f ca="1">E00251439068821</f>
        <v>#NAME?</v>
      </c>
      <c r="B16197">
        <v>355</v>
      </c>
      <c r="C16197" t="s">
        <v>302</v>
      </c>
      <c r="D16197" s="1">
        <v>42880</v>
      </c>
      <c r="F16197">
        <v>3</v>
      </c>
      <c r="G16197">
        <v>56400</v>
      </c>
      <c r="H16197" t="s">
        <v>91</v>
      </c>
      <c r="J16197" t="s">
        <v>14</v>
      </c>
      <c r="K16197">
        <v>54</v>
      </c>
      <c r="L16197" t="s">
        <v>15</v>
      </c>
    </row>
    <row r="16198" spans="1:12">
      <c r="A16198" t="e">
        <f ca="1">E00251528762521</f>
        <v>#NAME?</v>
      </c>
      <c r="B16198">
        <v>291</v>
      </c>
      <c r="C16198" t="s">
        <v>160</v>
      </c>
      <c r="D16198" s="1">
        <v>42013</v>
      </c>
      <c r="F16198">
        <v>1</v>
      </c>
      <c r="G16198">
        <v>7917</v>
      </c>
      <c r="H16198" t="s">
        <v>330</v>
      </c>
      <c r="J16198" t="s">
        <v>14</v>
      </c>
      <c r="K16198">
        <v>50</v>
      </c>
      <c r="L16198" t="s">
        <v>22</v>
      </c>
    </row>
    <row r="16199" spans="1:12">
      <c r="A16199" t="e">
        <f ca="1">E00251439068821</f>
        <v>#NAME?</v>
      </c>
      <c r="B16199">
        <v>701</v>
      </c>
      <c r="C16199" t="s">
        <v>72</v>
      </c>
      <c r="D16199" s="1">
        <v>41436</v>
      </c>
      <c r="F16199">
        <v>6</v>
      </c>
      <c r="G16199">
        <v>2724</v>
      </c>
      <c r="H16199" t="s">
        <v>73</v>
      </c>
      <c r="J16199" t="s">
        <v>14</v>
      </c>
      <c r="K16199">
        <v>50</v>
      </c>
      <c r="L16199" t="s">
        <v>15</v>
      </c>
    </row>
    <row r="16200" spans="1:12">
      <c r="A16200" t="e">
        <f ca="1">E00251531353921</f>
        <v>#NAME?</v>
      </c>
      <c r="B16200">
        <v>701</v>
      </c>
      <c r="C16200" t="s">
        <v>72</v>
      </c>
      <c r="D16200" s="1">
        <v>42282</v>
      </c>
      <c r="F16200">
        <v>4</v>
      </c>
      <c r="G16200">
        <v>6253</v>
      </c>
      <c r="H16200" t="s">
        <v>292</v>
      </c>
      <c r="J16200" t="s">
        <v>14</v>
      </c>
      <c r="K16200">
        <v>59</v>
      </c>
      <c r="L16200" t="s">
        <v>15</v>
      </c>
    </row>
    <row r="16201" spans="1:12">
      <c r="A16201" t="e">
        <f ca="1">E00251531353921</f>
        <v>#NAME?</v>
      </c>
      <c r="B16201">
        <v>701</v>
      </c>
      <c r="C16201" t="s">
        <v>72</v>
      </c>
      <c r="D16201" s="1">
        <v>42436</v>
      </c>
      <c r="F16201">
        <v>6</v>
      </c>
      <c r="G16201">
        <v>36240</v>
      </c>
      <c r="H16201" t="s">
        <v>279</v>
      </c>
      <c r="J16201" t="s">
        <v>14</v>
      </c>
      <c r="K16201">
        <v>60</v>
      </c>
      <c r="L16201" t="s">
        <v>15</v>
      </c>
    </row>
    <row r="16202" spans="1:12">
      <c r="A16202" t="e">
        <f ca="1">E00251531353921</f>
        <v>#NAME?</v>
      </c>
      <c r="B16202">
        <v>701</v>
      </c>
      <c r="C16202" t="s">
        <v>72</v>
      </c>
      <c r="D16202" s="1">
        <v>42529</v>
      </c>
      <c r="F16202">
        <v>2</v>
      </c>
      <c r="G16202">
        <v>78050</v>
      </c>
      <c r="H16202" t="s">
        <v>197</v>
      </c>
      <c r="J16202" t="s">
        <v>14</v>
      </c>
      <c r="K16202">
        <v>60</v>
      </c>
      <c r="L16202" t="s">
        <v>22</v>
      </c>
    </row>
    <row r="16203" spans="1:12">
      <c r="A16203" t="e">
        <f ca="1">E00251531353921</f>
        <v>#NAME?</v>
      </c>
      <c r="B16203">
        <v>701</v>
      </c>
      <c r="C16203" t="s">
        <v>72</v>
      </c>
      <c r="D16203" s="1">
        <v>42681</v>
      </c>
      <c r="F16203">
        <v>1</v>
      </c>
      <c r="G16203">
        <v>27800</v>
      </c>
      <c r="H16203" t="s">
        <v>145</v>
      </c>
      <c r="J16203" t="s">
        <v>14</v>
      </c>
      <c r="K16203">
        <v>60</v>
      </c>
      <c r="L16203" t="s">
        <v>15</v>
      </c>
    </row>
    <row r="16204" spans="1:12">
      <c r="A16204" t="e">
        <f ca="1">E00251439068821</f>
        <v>#NAME?</v>
      </c>
      <c r="B16204">
        <v>701</v>
      </c>
      <c r="C16204" t="s">
        <v>72</v>
      </c>
      <c r="D16204" s="1">
        <v>42943</v>
      </c>
      <c r="F16204">
        <v>2</v>
      </c>
      <c r="G16204">
        <v>2724</v>
      </c>
      <c r="H16204" t="s">
        <v>73</v>
      </c>
      <c r="J16204" t="s">
        <v>14</v>
      </c>
      <c r="K16204">
        <v>54</v>
      </c>
      <c r="L16204" t="s">
        <v>15</v>
      </c>
    </row>
    <row r="16205" spans="1:12">
      <c r="A16205" t="e">
        <f ca="1">E00251439068821</f>
        <v>#NAME?</v>
      </c>
      <c r="B16205">
        <v>701</v>
      </c>
      <c r="C16205" t="s">
        <v>72</v>
      </c>
      <c r="D16205" s="1">
        <v>42943</v>
      </c>
      <c r="F16205">
        <v>5</v>
      </c>
      <c r="G16205">
        <v>78050</v>
      </c>
      <c r="H16205" t="s">
        <v>197</v>
      </c>
      <c r="J16205" t="s">
        <v>14</v>
      </c>
      <c r="K16205">
        <v>54</v>
      </c>
      <c r="L16205" t="s">
        <v>22</v>
      </c>
    </row>
    <row r="16206" spans="1:12">
      <c r="A16206" t="e">
        <f ca="1">E00251531353921</f>
        <v>#NAME?</v>
      </c>
      <c r="B16206">
        <v>701</v>
      </c>
      <c r="C16206" t="s">
        <v>72</v>
      </c>
      <c r="D16206" s="1">
        <v>42727</v>
      </c>
      <c r="F16206">
        <v>1</v>
      </c>
      <c r="G16206">
        <v>4659</v>
      </c>
      <c r="H16206" t="s">
        <v>47</v>
      </c>
      <c r="J16206" t="s">
        <v>14</v>
      </c>
      <c r="K16206">
        <v>60</v>
      </c>
      <c r="L16206" t="s">
        <v>15</v>
      </c>
    </row>
    <row r="16207" spans="1:12">
      <c r="A16207" t="e">
        <f ca="1">E00251513292821</f>
        <v>#NAME?</v>
      </c>
      <c r="B16207">
        <v>467</v>
      </c>
      <c r="C16207" t="s">
        <v>232</v>
      </c>
      <c r="D16207" s="1">
        <v>40990</v>
      </c>
      <c r="F16207">
        <v>5</v>
      </c>
      <c r="G16207">
        <v>27800</v>
      </c>
      <c r="H16207" t="s">
        <v>145</v>
      </c>
      <c r="J16207" t="s">
        <v>14</v>
      </c>
      <c r="K16207">
        <v>53</v>
      </c>
      <c r="L16207" t="s">
        <v>15</v>
      </c>
    </row>
    <row r="16208" spans="1:12">
      <c r="A16208" t="e">
        <f ca="1">E00251513292821</f>
        <v>#NAME?</v>
      </c>
      <c r="B16208">
        <v>467</v>
      </c>
      <c r="C16208" t="s">
        <v>232</v>
      </c>
      <c r="D16208" s="1">
        <v>41103</v>
      </c>
      <c r="F16208">
        <v>2</v>
      </c>
      <c r="G16208">
        <v>5699</v>
      </c>
      <c r="H16208" t="s">
        <v>329</v>
      </c>
      <c r="J16208" t="s">
        <v>14</v>
      </c>
      <c r="K16208">
        <v>53</v>
      </c>
      <c r="L16208" t="s">
        <v>15</v>
      </c>
    </row>
    <row r="16209" spans="1:12">
      <c r="A16209" t="e">
        <f t="shared" ref="A16209:A16214" ca="1" si="151">E00251531865821</f>
        <v>#NAME?</v>
      </c>
      <c r="B16209">
        <v>702</v>
      </c>
      <c r="C16209" t="s">
        <v>293</v>
      </c>
      <c r="D16209" s="1">
        <v>42410</v>
      </c>
      <c r="F16209">
        <v>2</v>
      </c>
      <c r="G16209">
        <v>27800</v>
      </c>
      <c r="H16209" t="s">
        <v>145</v>
      </c>
      <c r="J16209" t="s">
        <v>14</v>
      </c>
      <c r="K16209">
        <v>55</v>
      </c>
      <c r="L16209" t="s">
        <v>15</v>
      </c>
    </row>
    <row r="16210" spans="1:12">
      <c r="A16210" t="e">
        <f t="shared" ca="1" si="151"/>
        <v>#NAME?</v>
      </c>
      <c r="B16210">
        <v>702</v>
      </c>
      <c r="C16210" t="s">
        <v>293</v>
      </c>
      <c r="D16210" s="1">
        <v>42417</v>
      </c>
      <c r="F16210">
        <v>5</v>
      </c>
      <c r="G16210">
        <v>6264</v>
      </c>
      <c r="H16210" t="s">
        <v>295</v>
      </c>
      <c r="J16210" t="s">
        <v>14</v>
      </c>
      <c r="K16210">
        <v>55</v>
      </c>
      <c r="L16210" t="s">
        <v>15</v>
      </c>
    </row>
    <row r="16211" spans="1:12">
      <c r="A16211" t="e">
        <f t="shared" ca="1" si="151"/>
        <v>#NAME?</v>
      </c>
      <c r="B16211">
        <v>702</v>
      </c>
      <c r="C16211" t="s">
        <v>293</v>
      </c>
      <c r="D16211" s="1">
        <v>42338</v>
      </c>
      <c r="F16211">
        <v>5</v>
      </c>
      <c r="G16211">
        <v>53019</v>
      </c>
      <c r="H16211" t="s">
        <v>304</v>
      </c>
      <c r="J16211" t="s">
        <v>14</v>
      </c>
      <c r="K16211">
        <v>55</v>
      </c>
      <c r="L16211" t="s">
        <v>15</v>
      </c>
    </row>
    <row r="16212" spans="1:12">
      <c r="A16212" t="e">
        <f t="shared" ca="1" si="151"/>
        <v>#NAME?</v>
      </c>
      <c r="B16212">
        <v>702</v>
      </c>
      <c r="C16212" t="s">
        <v>293</v>
      </c>
      <c r="D16212" s="1">
        <v>42571</v>
      </c>
      <c r="F16212">
        <v>1</v>
      </c>
      <c r="G16212">
        <v>2724</v>
      </c>
      <c r="H16212" t="s">
        <v>73</v>
      </c>
      <c r="J16212" t="s">
        <v>14</v>
      </c>
      <c r="K16212">
        <v>55</v>
      </c>
      <c r="L16212" t="s">
        <v>15</v>
      </c>
    </row>
    <row r="16213" spans="1:12">
      <c r="A16213" t="e">
        <f t="shared" ca="1" si="151"/>
        <v>#NAME?</v>
      </c>
      <c r="B16213">
        <v>702</v>
      </c>
      <c r="C16213" t="s">
        <v>293</v>
      </c>
      <c r="D16213" s="1">
        <v>42795</v>
      </c>
      <c r="F16213">
        <v>2</v>
      </c>
      <c r="G16213">
        <v>7062</v>
      </c>
      <c r="H16213" t="s">
        <v>97</v>
      </c>
      <c r="J16213" t="s">
        <v>14</v>
      </c>
      <c r="K16213">
        <v>56</v>
      </c>
      <c r="L16213" t="s">
        <v>15</v>
      </c>
    </row>
    <row r="16214" spans="1:12">
      <c r="A16214" t="e">
        <f t="shared" ca="1" si="151"/>
        <v>#NAME?</v>
      </c>
      <c r="B16214">
        <v>702</v>
      </c>
      <c r="C16214" t="s">
        <v>293</v>
      </c>
      <c r="D16214" s="1">
        <v>42849</v>
      </c>
      <c r="F16214">
        <v>1</v>
      </c>
      <c r="G16214">
        <v>7242</v>
      </c>
      <c r="H16214" t="s">
        <v>93</v>
      </c>
      <c r="J16214" t="s">
        <v>14</v>
      </c>
      <c r="K16214">
        <v>56</v>
      </c>
      <c r="L16214" t="s">
        <v>15</v>
      </c>
    </row>
    <row r="16215" spans="1:12">
      <c r="A16215" t="e">
        <f ca="1">E00251510695321</f>
        <v>#NAME?</v>
      </c>
      <c r="B16215">
        <v>5994</v>
      </c>
      <c r="C16215" t="s">
        <v>311</v>
      </c>
      <c r="D16215" s="1">
        <v>42392</v>
      </c>
      <c r="E16215">
        <v>2</v>
      </c>
      <c r="F16215">
        <v>1</v>
      </c>
      <c r="G16215">
        <v>81344</v>
      </c>
      <c r="H16215" t="s">
        <v>1198</v>
      </c>
      <c r="J16215" t="s">
        <v>34</v>
      </c>
      <c r="K16215">
        <v>52</v>
      </c>
      <c r="L16215" t="s">
        <v>15</v>
      </c>
    </row>
    <row r="16216" spans="1:12">
      <c r="A16216" t="e">
        <f ca="1">E00251531865821</f>
        <v>#NAME?</v>
      </c>
      <c r="B16216">
        <v>702</v>
      </c>
      <c r="C16216" t="s">
        <v>293</v>
      </c>
      <c r="D16216" s="1">
        <v>42016</v>
      </c>
      <c r="F16216">
        <v>1</v>
      </c>
      <c r="G16216">
        <v>53019</v>
      </c>
      <c r="H16216" t="s">
        <v>304</v>
      </c>
      <c r="J16216" t="s">
        <v>14</v>
      </c>
      <c r="K16216">
        <v>54</v>
      </c>
      <c r="L16216" t="s">
        <v>15</v>
      </c>
    </row>
    <row r="16217" spans="1:12">
      <c r="A16217" t="e">
        <f ca="1">E00251531865821</f>
        <v>#NAME?</v>
      </c>
      <c r="B16217">
        <v>702</v>
      </c>
      <c r="C16217" t="s">
        <v>293</v>
      </c>
      <c r="D16217" s="1">
        <v>42081</v>
      </c>
      <c r="F16217">
        <v>3</v>
      </c>
      <c r="G16217">
        <v>27800</v>
      </c>
      <c r="H16217" t="s">
        <v>145</v>
      </c>
      <c r="J16217" t="s">
        <v>14</v>
      </c>
      <c r="K16217">
        <v>54</v>
      </c>
      <c r="L16217" t="s">
        <v>15</v>
      </c>
    </row>
    <row r="16218" spans="1:12">
      <c r="A16218" t="e">
        <f ca="1">E00251531865821</f>
        <v>#NAME?</v>
      </c>
      <c r="B16218">
        <v>702</v>
      </c>
      <c r="C16218" t="s">
        <v>293</v>
      </c>
      <c r="D16218" s="1">
        <v>42081</v>
      </c>
      <c r="F16218">
        <v>5</v>
      </c>
      <c r="G16218">
        <v>6264</v>
      </c>
      <c r="H16218" t="s">
        <v>295</v>
      </c>
      <c r="J16218" t="s">
        <v>14</v>
      </c>
      <c r="K16218">
        <v>54</v>
      </c>
      <c r="L16218" t="s">
        <v>15</v>
      </c>
    </row>
    <row r="16219" spans="1:12">
      <c r="A16219" t="e">
        <f ca="1">E00251531865821</f>
        <v>#NAME?</v>
      </c>
      <c r="B16219">
        <v>702</v>
      </c>
      <c r="C16219" t="s">
        <v>293</v>
      </c>
      <c r="D16219" s="1">
        <v>42341</v>
      </c>
      <c r="F16219">
        <v>2</v>
      </c>
      <c r="G16219">
        <v>2800</v>
      </c>
      <c r="H16219" t="s">
        <v>717</v>
      </c>
      <c r="J16219" t="s">
        <v>14</v>
      </c>
      <c r="K16219">
        <v>55</v>
      </c>
      <c r="L16219" t="s">
        <v>15</v>
      </c>
    </row>
    <row r="16220" spans="1:12">
      <c r="A16220" t="e">
        <f ca="1">E00251516995721</f>
        <v>#NAME?</v>
      </c>
      <c r="B16220">
        <v>1929</v>
      </c>
      <c r="C16220" t="s">
        <v>195</v>
      </c>
      <c r="D16220" s="1">
        <v>42131</v>
      </c>
      <c r="F16220">
        <v>1</v>
      </c>
      <c r="G16220">
        <v>61610</v>
      </c>
      <c r="H16220" t="s">
        <v>915</v>
      </c>
      <c r="J16220" t="s">
        <v>14</v>
      </c>
      <c r="K16220">
        <v>42</v>
      </c>
      <c r="L16220" t="s">
        <v>15</v>
      </c>
    </row>
    <row r="16221" spans="1:12">
      <c r="A16221" t="e">
        <f t="shared" ref="A16221:A16228" ca="1" si="152">E00251617721821</f>
        <v>#NAME?</v>
      </c>
      <c r="B16221">
        <v>184</v>
      </c>
      <c r="C16221" t="s">
        <v>290</v>
      </c>
      <c r="D16221" s="1">
        <v>41044</v>
      </c>
      <c r="F16221">
        <v>1</v>
      </c>
      <c r="G16221">
        <v>2722</v>
      </c>
      <c r="H16221" t="s">
        <v>339</v>
      </c>
      <c r="J16221" t="s">
        <v>14</v>
      </c>
      <c r="K16221">
        <v>38</v>
      </c>
      <c r="L16221" t="s">
        <v>15</v>
      </c>
    </row>
    <row r="16222" spans="1:12">
      <c r="A16222" t="e">
        <f t="shared" ca="1" si="152"/>
        <v>#NAME?</v>
      </c>
      <c r="B16222">
        <v>184</v>
      </c>
      <c r="C16222" t="s">
        <v>290</v>
      </c>
      <c r="D16222" s="1">
        <v>41016</v>
      </c>
      <c r="F16222">
        <v>1</v>
      </c>
      <c r="G16222">
        <v>2722</v>
      </c>
      <c r="H16222" t="s">
        <v>339</v>
      </c>
      <c r="J16222" t="s">
        <v>14</v>
      </c>
      <c r="K16222">
        <v>38</v>
      </c>
      <c r="L16222" t="s">
        <v>15</v>
      </c>
    </row>
    <row r="16223" spans="1:12">
      <c r="A16223" t="e">
        <f t="shared" ca="1" si="152"/>
        <v>#NAME?</v>
      </c>
      <c r="B16223">
        <v>184</v>
      </c>
      <c r="C16223" t="s">
        <v>290</v>
      </c>
      <c r="D16223" s="1">
        <v>41072</v>
      </c>
      <c r="F16223">
        <v>1</v>
      </c>
      <c r="G16223">
        <v>2722</v>
      </c>
      <c r="H16223" t="s">
        <v>339</v>
      </c>
      <c r="J16223" t="s">
        <v>14</v>
      </c>
      <c r="K16223">
        <v>38</v>
      </c>
      <c r="L16223" t="s">
        <v>15</v>
      </c>
    </row>
    <row r="16224" spans="1:12">
      <c r="A16224" t="e">
        <f t="shared" ca="1" si="152"/>
        <v>#NAME?</v>
      </c>
      <c r="B16224">
        <v>184</v>
      </c>
      <c r="C16224" t="s">
        <v>290</v>
      </c>
      <c r="D16224" s="1">
        <v>42234</v>
      </c>
      <c r="F16224">
        <v>4</v>
      </c>
      <c r="G16224">
        <v>4019</v>
      </c>
      <c r="H16224" t="s">
        <v>26</v>
      </c>
      <c r="J16224" t="s">
        <v>14</v>
      </c>
      <c r="K16224">
        <v>42</v>
      </c>
      <c r="L16224" t="s">
        <v>15</v>
      </c>
    </row>
    <row r="16225" spans="1:12">
      <c r="A16225" t="e">
        <f t="shared" ca="1" si="152"/>
        <v>#NAME?</v>
      </c>
      <c r="B16225">
        <v>184</v>
      </c>
      <c r="C16225" t="s">
        <v>290</v>
      </c>
      <c r="D16225" s="1">
        <v>42236</v>
      </c>
      <c r="F16225">
        <v>1</v>
      </c>
      <c r="G16225">
        <v>4019</v>
      </c>
      <c r="H16225" t="s">
        <v>26</v>
      </c>
      <c r="J16225" t="s">
        <v>14</v>
      </c>
      <c r="K16225">
        <v>42</v>
      </c>
      <c r="L16225" t="s">
        <v>15</v>
      </c>
    </row>
    <row r="16226" spans="1:12">
      <c r="A16226" t="e">
        <f t="shared" ca="1" si="152"/>
        <v>#NAME?</v>
      </c>
      <c r="B16226">
        <v>184</v>
      </c>
      <c r="C16226" t="s">
        <v>290</v>
      </c>
      <c r="D16226" s="1">
        <v>41316</v>
      </c>
      <c r="F16226">
        <v>2</v>
      </c>
      <c r="G16226">
        <v>4019</v>
      </c>
      <c r="H16226" t="s">
        <v>26</v>
      </c>
      <c r="J16226" t="s">
        <v>14</v>
      </c>
      <c r="K16226">
        <v>39</v>
      </c>
      <c r="L16226" t="s">
        <v>15</v>
      </c>
    </row>
    <row r="16227" spans="1:12">
      <c r="A16227" t="e">
        <f t="shared" ca="1" si="152"/>
        <v>#NAME?</v>
      </c>
      <c r="B16227">
        <v>184</v>
      </c>
      <c r="C16227" t="s">
        <v>290</v>
      </c>
      <c r="D16227" s="1">
        <v>42814</v>
      </c>
      <c r="F16227">
        <v>1</v>
      </c>
      <c r="G16227">
        <v>7080</v>
      </c>
      <c r="H16227" t="s">
        <v>337</v>
      </c>
      <c r="J16227" t="s">
        <v>14</v>
      </c>
      <c r="K16227">
        <v>43</v>
      </c>
      <c r="L16227" t="s">
        <v>15</v>
      </c>
    </row>
    <row r="16228" spans="1:12">
      <c r="A16228" t="e">
        <f t="shared" ca="1" si="152"/>
        <v>#NAME?</v>
      </c>
      <c r="B16228">
        <v>184</v>
      </c>
      <c r="C16228" t="s">
        <v>290</v>
      </c>
      <c r="D16228" s="1">
        <v>41177</v>
      </c>
      <c r="F16228">
        <v>3</v>
      </c>
      <c r="G16228">
        <v>27800</v>
      </c>
      <c r="H16228" t="s">
        <v>145</v>
      </c>
      <c r="J16228" t="s">
        <v>14</v>
      </c>
      <c r="K16228">
        <v>39</v>
      </c>
      <c r="L16228" t="s">
        <v>15</v>
      </c>
    </row>
    <row r="16229" spans="1:12">
      <c r="A16229" t="e">
        <f ca="1">E00251439665521</f>
        <v>#NAME?</v>
      </c>
      <c r="B16229">
        <v>494</v>
      </c>
      <c r="C16229" t="s">
        <v>63</v>
      </c>
      <c r="D16229" s="1">
        <v>42279</v>
      </c>
      <c r="F16229">
        <v>1</v>
      </c>
      <c r="G16229">
        <v>1105</v>
      </c>
      <c r="H16229" t="s">
        <v>865</v>
      </c>
      <c r="J16229" t="s">
        <v>14</v>
      </c>
      <c r="K16229">
        <v>47</v>
      </c>
      <c r="L16229" t="s">
        <v>15</v>
      </c>
    </row>
    <row r="16230" spans="1:12">
      <c r="A16230" t="e">
        <f ca="1">E00251527027521</f>
        <v>#NAME?</v>
      </c>
      <c r="B16230">
        <v>29</v>
      </c>
      <c r="C16230" t="s">
        <v>309</v>
      </c>
      <c r="D16230" s="1">
        <v>41556</v>
      </c>
      <c r="F16230">
        <v>1</v>
      </c>
      <c r="G16230">
        <v>2720</v>
      </c>
      <c r="H16230" t="s">
        <v>65</v>
      </c>
      <c r="J16230" t="s">
        <v>14</v>
      </c>
      <c r="K16230">
        <v>53</v>
      </c>
      <c r="L16230" t="s">
        <v>15</v>
      </c>
    </row>
    <row r="16231" spans="1:12">
      <c r="A16231" t="e">
        <f ca="1">E00251415579021</f>
        <v>#NAME?</v>
      </c>
      <c r="B16231">
        <v>464</v>
      </c>
      <c r="C16231" t="s">
        <v>45</v>
      </c>
      <c r="D16231" s="1">
        <v>42692</v>
      </c>
      <c r="F16231">
        <v>1</v>
      </c>
      <c r="G16231">
        <v>53081</v>
      </c>
      <c r="H16231" t="s">
        <v>456</v>
      </c>
      <c r="J16231" t="s">
        <v>14</v>
      </c>
      <c r="K16231">
        <v>50</v>
      </c>
      <c r="L16231" t="s">
        <v>15</v>
      </c>
    </row>
    <row r="16232" spans="1:12">
      <c r="A16232" t="e">
        <f ca="1">E00251532259321</f>
        <v>#NAME?</v>
      </c>
      <c r="B16232">
        <v>497</v>
      </c>
      <c r="C16232" t="s">
        <v>141</v>
      </c>
      <c r="D16232" s="1">
        <v>41696</v>
      </c>
      <c r="F16232">
        <v>1</v>
      </c>
      <c r="G16232">
        <v>5282</v>
      </c>
      <c r="H16232" t="s">
        <v>307</v>
      </c>
      <c r="J16232" t="s">
        <v>14</v>
      </c>
      <c r="K16232">
        <v>47</v>
      </c>
      <c r="L16232" t="s">
        <v>15</v>
      </c>
    </row>
    <row r="16233" spans="1:12">
      <c r="A16233" t="e">
        <f ca="1">E00251432149421</f>
        <v>#NAME?</v>
      </c>
      <c r="B16233">
        <v>451</v>
      </c>
      <c r="C16233" t="s">
        <v>102</v>
      </c>
      <c r="D16233" s="1">
        <v>41703</v>
      </c>
      <c r="F16233">
        <v>2</v>
      </c>
      <c r="G16233">
        <v>4019</v>
      </c>
      <c r="H16233" t="s">
        <v>26</v>
      </c>
      <c r="J16233" t="s">
        <v>14</v>
      </c>
      <c r="K16233">
        <v>61</v>
      </c>
      <c r="L16233" t="s">
        <v>15</v>
      </c>
    </row>
    <row r="16234" spans="1:12">
      <c r="A16234" t="e">
        <f ca="1">E00251516995721</f>
        <v>#NAME?</v>
      </c>
      <c r="B16234">
        <v>1929</v>
      </c>
      <c r="C16234" t="s">
        <v>195</v>
      </c>
      <c r="D16234" s="1">
        <v>41974</v>
      </c>
      <c r="F16234">
        <v>1</v>
      </c>
      <c r="G16234">
        <v>6963</v>
      </c>
      <c r="H16234" t="s">
        <v>359</v>
      </c>
      <c r="J16234" t="s">
        <v>14</v>
      </c>
      <c r="K16234">
        <v>42</v>
      </c>
      <c r="L16234" t="s">
        <v>15</v>
      </c>
    </row>
    <row r="16235" spans="1:12">
      <c r="A16235" t="e">
        <f ca="1">E00251516995721</f>
        <v>#NAME?</v>
      </c>
      <c r="B16235">
        <v>1929</v>
      </c>
      <c r="C16235" t="s">
        <v>195</v>
      </c>
      <c r="D16235" s="1">
        <v>41325</v>
      </c>
      <c r="F16235">
        <v>1</v>
      </c>
      <c r="G16235">
        <v>4871</v>
      </c>
      <c r="H16235" t="s">
        <v>125</v>
      </c>
      <c r="J16235" t="s">
        <v>14</v>
      </c>
      <c r="K16235">
        <v>40</v>
      </c>
      <c r="L16235" t="s">
        <v>15</v>
      </c>
    </row>
    <row r="16236" spans="1:12">
      <c r="A16236" t="e">
        <f ca="1">E00251510731621</f>
        <v>#NAME?</v>
      </c>
      <c r="B16236">
        <v>110</v>
      </c>
      <c r="C16236" t="s">
        <v>980</v>
      </c>
      <c r="D16236" s="1">
        <v>42051</v>
      </c>
      <c r="F16236">
        <v>1</v>
      </c>
      <c r="G16236">
        <v>463</v>
      </c>
      <c r="H16236" t="s">
        <v>259</v>
      </c>
      <c r="J16236" t="s">
        <v>14</v>
      </c>
      <c r="K16236">
        <v>43</v>
      </c>
      <c r="L16236" t="s">
        <v>15</v>
      </c>
    </row>
    <row r="16237" spans="1:12">
      <c r="A16237" t="e">
        <f ca="1">E00251516995721</f>
        <v>#NAME?</v>
      </c>
      <c r="B16237">
        <v>1929</v>
      </c>
      <c r="C16237" t="s">
        <v>195</v>
      </c>
      <c r="D16237" s="1">
        <v>42103</v>
      </c>
      <c r="F16237">
        <v>4</v>
      </c>
      <c r="G16237">
        <v>30000</v>
      </c>
      <c r="H16237" t="s">
        <v>144</v>
      </c>
      <c r="J16237" t="s">
        <v>14</v>
      </c>
      <c r="K16237">
        <v>42</v>
      </c>
      <c r="L16237" t="s">
        <v>15</v>
      </c>
    </row>
    <row r="16238" spans="1:12">
      <c r="A16238" t="e">
        <f ca="1">E00251617721821</f>
        <v>#NAME?</v>
      </c>
      <c r="B16238">
        <v>184</v>
      </c>
      <c r="C16238" t="s">
        <v>290</v>
      </c>
      <c r="D16238" s="1">
        <v>42824</v>
      </c>
      <c r="F16238">
        <v>1</v>
      </c>
      <c r="G16238">
        <v>2722</v>
      </c>
      <c r="H16238" t="s">
        <v>339</v>
      </c>
      <c r="J16238" t="s">
        <v>14</v>
      </c>
      <c r="K16238">
        <v>43</v>
      </c>
      <c r="L16238" t="s">
        <v>15</v>
      </c>
    </row>
    <row r="16239" spans="1:12">
      <c r="A16239" t="e">
        <f ca="1">E00251524958821</f>
        <v>#NAME?</v>
      </c>
      <c r="B16239">
        <v>455</v>
      </c>
      <c r="C16239" t="s">
        <v>312</v>
      </c>
      <c r="D16239" s="1">
        <v>40945</v>
      </c>
      <c r="F16239">
        <v>4</v>
      </c>
      <c r="G16239">
        <v>4019</v>
      </c>
      <c r="H16239" t="s">
        <v>26</v>
      </c>
      <c r="J16239" t="s">
        <v>14</v>
      </c>
      <c r="K16239">
        <v>62</v>
      </c>
      <c r="L16239" t="s">
        <v>15</v>
      </c>
    </row>
    <row r="16240" spans="1:12">
      <c r="A16240" t="e">
        <f ca="1">E00251524958821</f>
        <v>#NAME?</v>
      </c>
      <c r="B16240">
        <v>455</v>
      </c>
      <c r="C16240" t="s">
        <v>312</v>
      </c>
      <c r="D16240" s="1">
        <v>41317</v>
      </c>
      <c r="F16240">
        <v>1</v>
      </c>
      <c r="G16240">
        <v>40290</v>
      </c>
      <c r="H16240" t="s">
        <v>348</v>
      </c>
      <c r="J16240" t="s">
        <v>14</v>
      </c>
      <c r="K16240">
        <v>63</v>
      </c>
      <c r="L16240" t="s">
        <v>15</v>
      </c>
    </row>
    <row r="16241" spans="1:12">
      <c r="A16241" t="e">
        <f ca="1">E00251430366921</f>
        <v>#NAME?</v>
      </c>
      <c r="B16241">
        <v>489</v>
      </c>
      <c r="C16241" t="s">
        <v>100</v>
      </c>
      <c r="D16241" s="1">
        <v>42975</v>
      </c>
      <c r="F16241">
        <v>1</v>
      </c>
      <c r="G16241">
        <v>486</v>
      </c>
      <c r="H16241" t="s">
        <v>39</v>
      </c>
      <c r="J16241" t="s">
        <v>14</v>
      </c>
      <c r="K16241">
        <v>54</v>
      </c>
      <c r="L16241" t="s">
        <v>15</v>
      </c>
    </row>
    <row r="16242" spans="1:12">
      <c r="A16242" t="e">
        <f ca="1">E00251427397321</f>
        <v>#NAME?</v>
      </c>
      <c r="B16242">
        <v>30</v>
      </c>
      <c r="C16242" t="s">
        <v>344</v>
      </c>
      <c r="D16242" s="1">
        <v>42102</v>
      </c>
      <c r="F16242">
        <v>1</v>
      </c>
      <c r="G16242">
        <v>7822</v>
      </c>
      <c r="H16242" t="s">
        <v>495</v>
      </c>
      <c r="J16242" t="s">
        <v>14</v>
      </c>
      <c r="K16242">
        <v>47</v>
      </c>
      <c r="L16242" t="s">
        <v>22</v>
      </c>
    </row>
    <row r="16243" spans="1:12">
      <c r="A16243" t="e">
        <f ca="1">E00251427397321</f>
        <v>#NAME?</v>
      </c>
      <c r="B16243">
        <v>30</v>
      </c>
      <c r="C16243" t="s">
        <v>344</v>
      </c>
      <c r="D16243" s="1">
        <v>42558</v>
      </c>
      <c r="F16243">
        <v>2</v>
      </c>
      <c r="G16243">
        <v>490</v>
      </c>
      <c r="H16243" t="s">
        <v>203</v>
      </c>
      <c r="J16243" t="s">
        <v>14</v>
      </c>
      <c r="K16243">
        <v>48</v>
      </c>
      <c r="L16243" t="s">
        <v>15</v>
      </c>
    </row>
    <row r="16244" spans="1:12">
      <c r="A16244" t="e">
        <f ca="1">E00251531844021</f>
        <v>#NAME?</v>
      </c>
      <c r="B16244">
        <v>1128</v>
      </c>
      <c r="C16244" t="s">
        <v>424</v>
      </c>
      <c r="D16244" s="1">
        <v>41659</v>
      </c>
      <c r="F16244">
        <v>1</v>
      </c>
      <c r="G16244">
        <v>9959</v>
      </c>
      <c r="H16244" t="s">
        <v>429</v>
      </c>
      <c r="J16244" t="s">
        <v>14</v>
      </c>
      <c r="K16244">
        <v>60</v>
      </c>
      <c r="L16244" t="s">
        <v>15</v>
      </c>
    </row>
    <row r="16245" spans="1:12">
      <c r="A16245" t="e">
        <f ca="1">E00251531844021</f>
        <v>#NAME?</v>
      </c>
      <c r="B16245">
        <v>1128</v>
      </c>
      <c r="C16245" t="s">
        <v>424</v>
      </c>
      <c r="D16245" s="1">
        <v>41851</v>
      </c>
      <c r="F16245">
        <v>1</v>
      </c>
      <c r="G16245">
        <v>7823</v>
      </c>
      <c r="H16245" t="s">
        <v>282</v>
      </c>
      <c r="J16245" t="s">
        <v>14</v>
      </c>
      <c r="K16245">
        <v>61</v>
      </c>
      <c r="L16245" t="s">
        <v>22</v>
      </c>
    </row>
    <row r="16246" spans="1:12">
      <c r="A16246" t="e">
        <f ca="1">E00251531844021</f>
        <v>#NAME?</v>
      </c>
      <c r="B16246">
        <v>1128</v>
      </c>
      <c r="C16246" t="s">
        <v>424</v>
      </c>
      <c r="D16246" s="1">
        <v>41915</v>
      </c>
      <c r="F16246">
        <v>1</v>
      </c>
      <c r="G16246">
        <v>600</v>
      </c>
      <c r="H16246" t="s">
        <v>1409</v>
      </c>
      <c r="J16246" t="s">
        <v>14</v>
      </c>
      <c r="K16246">
        <v>61</v>
      </c>
      <c r="L16246" t="s">
        <v>15</v>
      </c>
    </row>
    <row r="16247" spans="1:12">
      <c r="A16247" t="e">
        <f ca="1">E00251429286121</f>
        <v>#NAME?</v>
      </c>
      <c r="B16247">
        <v>306</v>
      </c>
      <c r="C16247" t="s">
        <v>502</v>
      </c>
      <c r="D16247" s="1">
        <v>42669</v>
      </c>
      <c r="F16247">
        <v>1</v>
      </c>
      <c r="G16247">
        <v>78057</v>
      </c>
      <c r="H16247" t="s">
        <v>140</v>
      </c>
      <c r="J16247" t="s">
        <v>14</v>
      </c>
      <c r="K16247">
        <v>66</v>
      </c>
      <c r="L16247" t="s">
        <v>22</v>
      </c>
    </row>
    <row r="16248" spans="1:12">
      <c r="A16248" t="e">
        <f ca="1">E00251524958821</f>
        <v>#NAME?</v>
      </c>
      <c r="B16248">
        <v>455</v>
      </c>
      <c r="C16248" t="s">
        <v>312</v>
      </c>
      <c r="D16248" s="1">
        <v>42045</v>
      </c>
      <c r="F16248">
        <v>2</v>
      </c>
      <c r="G16248">
        <v>25000</v>
      </c>
      <c r="H16248" t="s">
        <v>178</v>
      </c>
      <c r="J16248" t="s">
        <v>14</v>
      </c>
      <c r="K16248">
        <v>65</v>
      </c>
      <c r="L16248" t="s">
        <v>15</v>
      </c>
    </row>
    <row r="16249" spans="1:12">
      <c r="A16249" t="e">
        <f ca="1">E00251524958821</f>
        <v>#NAME?</v>
      </c>
      <c r="B16249">
        <v>455</v>
      </c>
      <c r="C16249" t="s">
        <v>312</v>
      </c>
      <c r="D16249" s="1">
        <v>42745</v>
      </c>
      <c r="F16249">
        <v>1</v>
      </c>
      <c r="G16249">
        <v>4019</v>
      </c>
      <c r="H16249" t="s">
        <v>26</v>
      </c>
      <c r="J16249" t="s">
        <v>14</v>
      </c>
      <c r="K16249">
        <v>67</v>
      </c>
      <c r="L16249" t="s">
        <v>15</v>
      </c>
    </row>
    <row r="16250" spans="1:12">
      <c r="A16250" t="e">
        <f ca="1">E00251516995721</f>
        <v>#NAME?</v>
      </c>
      <c r="B16250">
        <v>1929</v>
      </c>
      <c r="C16250" t="s">
        <v>195</v>
      </c>
      <c r="D16250" s="1">
        <v>42775</v>
      </c>
      <c r="F16250">
        <v>3</v>
      </c>
      <c r="G16250">
        <v>70400</v>
      </c>
      <c r="H16250" t="s">
        <v>536</v>
      </c>
      <c r="J16250" t="s">
        <v>14</v>
      </c>
      <c r="K16250">
        <v>44</v>
      </c>
      <c r="L16250" t="s">
        <v>15</v>
      </c>
    </row>
    <row r="16251" spans="1:12">
      <c r="A16251" t="e">
        <f ca="1">E00251616253621</f>
        <v>#NAME?</v>
      </c>
      <c r="B16251">
        <v>486</v>
      </c>
      <c r="C16251" t="s">
        <v>340</v>
      </c>
      <c r="D16251" s="1">
        <v>42223</v>
      </c>
      <c r="F16251">
        <v>1</v>
      </c>
      <c r="G16251">
        <v>7242</v>
      </c>
      <c r="H16251" t="s">
        <v>93</v>
      </c>
      <c r="J16251" t="s">
        <v>14</v>
      </c>
      <c r="K16251">
        <v>44</v>
      </c>
      <c r="L16251" t="s">
        <v>15</v>
      </c>
    </row>
    <row r="16252" spans="1:12">
      <c r="A16252" t="e">
        <f ca="1">E00251616253621</f>
        <v>#NAME?</v>
      </c>
      <c r="B16252">
        <v>6311</v>
      </c>
      <c r="C16252" t="s">
        <v>146</v>
      </c>
      <c r="D16252" s="1">
        <v>41898</v>
      </c>
      <c r="F16252">
        <v>1</v>
      </c>
      <c r="G16252">
        <v>9198</v>
      </c>
      <c r="H16252" t="s">
        <v>229</v>
      </c>
      <c r="I16252" t="s">
        <v>148</v>
      </c>
      <c r="J16252" t="s">
        <v>57</v>
      </c>
      <c r="K16252">
        <v>43</v>
      </c>
      <c r="L16252" t="s">
        <v>15</v>
      </c>
    </row>
    <row r="16253" spans="1:12">
      <c r="A16253" t="e">
        <f ca="1">E00251524958821</f>
        <v>#NAME?</v>
      </c>
      <c r="B16253">
        <v>455</v>
      </c>
      <c r="C16253" t="s">
        <v>312</v>
      </c>
      <c r="D16253" s="1">
        <v>40988</v>
      </c>
      <c r="F16253">
        <v>3</v>
      </c>
      <c r="G16253">
        <v>4019</v>
      </c>
      <c r="H16253" t="s">
        <v>26</v>
      </c>
      <c r="J16253" t="s">
        <v>14</v>
      </c>
      <c r="K16253">
        <v>62</v>
      </c>
      <c r="L16253" t="s">
        <v>15</v>
      </c>
    </row>
    <row r="16254" spans="1:12">
      <c r="A16254" t="e">
        <f ca="1">E00251516995721</f>
        <v>#NAME?</v>
      </c>
      <c r="B16254">
        <v>1929</v>
      </c>
      <c r="C16254" t="s">
        <v>195</v>
      </c>
      <c r="D16254" s="1">
        <v>41327</v>
      </c>
      <c r="F16254">
        <v>1</v>
      </c>
      <c r="G16254">
        <v>4871</v>
      </c>
      <c r="H16254" t="s">
        <v>125</v>
      </c>
      <c r="J16254" t="s">
        <v>14</v>
      </c>
      <c r="K16254">
        <v>40</v>
      </c>
      <c r="L16254" t="s">
        <v>15</v>
      </c>
    </row>
    <row r="16255" spans="1:12">
      <c r="A16255" t="e">
        <f ca="1">E00251516995721</f>
        <v>#NAME?</v>
      </c>
      <c r="B16255">
        <v>1929</v>
      </c>
      <c r="C16255" t="s">
        <v>195</v>
      </c>
      <c r="D16255" s="1">
        <v>41718</v>
      </c>
      <c r="F16255">
        <v>1</v>
      </c>
      <c r="G16255">
        <v>7836</v>
      </c>
      <c r="H16255" t="s">
        <v>298</v>
      </c>
      <c r="J16255" t="s">
        <v>14</v>
      </c>
      <c r="K16255">
        <v>41</v>
      </c>
      <c r="L16255" t="s">
        <v>22</v>
      </c>
    </row>
    <row r="16256" spans="1:12">
      <c r="A16256" t="e">
        <f ca="1">E00251510695321</f>
        <v>#NAME?</v>
      </c>
      <c r="B16256">
        <v>191</v>
      </c>
      <c r="C16256" t="s">
        <v>320</v>
      </c>
      <c r="D16256" s="1">
        <v>42639</v>
      </c>
      <c r="F16256">
        <v>1</v>
      </c>
      <c r="G16256">
        <v>81380</v>
      </c>
      <c r="H16256" t="s">
        <v>326</v>
      </c>
      <c r="J16256" t="s">
        <v>14</v>
      </c>
      <c r="K16256">
        <v>53</v>
      </c>
      <c r="L16256" t="s">
        <v>15</v>
      </c>
    </row>
    <row r="16257" spans="1:12">
      <c r="A16257" t="e">
        <f ca="1">E00251516995721</f>
        <v>#NAME?</v>
      </c>
      <c r="B16257">
        <v>1929</v>
      </c>
      <c r="C16257" t="s">
        <v>195</v>
      </c>
      <c r="D16257" s="1">
        <v>42398</v>
      </c>
      <c r="F16257">
        <v>4</v>
      </c>
      <c r="G16257">
        <v>30000</v>
      </c>
      <c r="H16257" t="s">
        <v>144</v>
      </c>
      <c r="J16257" t="s">
        <v>14</v>
      </c>
      <c r="K16257">
        <v>43</v>
      </c>
      <c r="L16257" t="s">
        <v>15</v>
      </c>
    </row>
    <row r="16258" spans="1:12">
      <c r="A16258" t="e">
        <f ca="1">E00251516995721</f>
        <v>#NAME?</v>
      </c>
      <c r="B16258">
        <v>1929</v>
      </c>
      <c r="C16258" t="s">
        <v>195</v>
      </c>
      <c r="D16258" s="1">
        <v>41375</v>
      </c>
      <c r="F16258">
        <v>2</v>
      </c>
      <c r="G16258">
        <v>7969</v>
      </c>
      <c r="H16258" t="s">
        <v>87</v>
      </c>
      <c r="J16258" t="s">
        <v>14</v>
      </c>
      <c r="K16258">
        <v>40</v>
      </c>
      <c r="L16258" t="s">
        <v>22</v>
      </c>
    </row>
    <row r="16259" spans="1:12">
      <c r="A16259" t="e">
        <f ca="1">E00251432274421</f>
        <v>#NAME?</v>
      </c>
      <c r="B16259">
        <v>450</v>
      </c>
      <c r="C16259" t="s">
        <v>227</v>
      </c>
      <c r="D16259" s="1">
        <v>42570</v>
      </c>
      <c r="F16259">
        <v>4</v>
      </c>
      <c r="G16259">
        <v>4019</v>
      </c>
      <c r="H16259" t="s">
        <v>26</v>
      </c>
      <c r="J16259" t="s">
        <v>14</v>
      </c>
      <c r="K16259">
        <v>51</v>
      </c>
      <c r="L16259" t="s">
        <v>15</v>
      </c>
    </row>
    <row r="16260" spans="1:12">
      <c r="A16260" t="e">
        <f ca="1">E00251514849321</f>
        <v>#NAME?</v>
      </c>
      <c r="B16260">
        <v>772</v>
      </c>
      <c r="C16260" t="s">
        <v>170</v>
      </c>
      <c r="D16260" s="1">
        <v>42373</v>
      </c>
      <c r="E16260">
        <v>1</v>
      </c>
      <c r="F16260">
        <v>1</v>
      </c>
      <c r="G16260">
        <v>41401</v>
      </c>
      <c r="H16260" t="s">
        <v>872</v>
      </c>
      <c r="J16260" t="s">
        <v>34</v>
      </c>
      <c r="K16260">
        <v>48</v>
      </c>
      <c r="L16260" t="s">
        <v>15</v>
      </c>
    </row>
    <row r="16261" spans="1:12">
      <c r="A16261" t="e">
        <f ca="1">E00251514849321</f>
        <v>#NAME?</v>
      </c>
      <c r="B16261">
        <v>6156</v>
      </c>
      <c r="C16261" t="s">
        <v>352</v>
      </c>
      <c r="D16261" s="1">
        <v>41696</v>
      </c>
      <c r="F16261">
        <v>2</v>
      </c>
      <c r="G16261">
        <v>4019</v>
      </c>
      <c r="H16261" t="s">
        <v>26</v>
      </c>
      <c r="J16261" t="s">
        <v>14</v>
      </c>
      <c r="K16261">
        <v>46</v>
      </c>
      <c r="L16261" t="s">
        <v>15</v>
      </c>
    </row>
    <row r="16262" spans="1:12">
      <c r="A16262" t="e">
        <f ca="1">E00251415579021</f>
        <v>#NAME?</v>
      </c>
      <c r="B16262">
        <v>464</v>
      </c>
      <c r="C16262" t="s">
        <v>45</v>
      </c>
      <c r="D16262" s="1">
        <v>41596</v>
      </c>
      <c r="F16262">
        <v>1</v>
      </c>
      <c r="G16262">
        <v>5269</v>
      </c>
      <c r="H16262" t="s">
        <v>1006</v>
      </c>
      <c r="J16262" t="s">
        <v>14</v>
      </c>
      <c r="K16262">
        <v>47</v>
      </c>
      <c r="L16262" t="s">
        <v>15</v>
      </c>
    </row>
    <row r="16263" spans="1:12">
      <c r="A16263" t="e">
        <f ca="1">E00251524958821</f>
        <v>#NAME?</v>
      </c>
      <c r="B16263">
        <v>455</v>
      </c>
      <c r="C16263" t="s">
        <v>312</v>
      </c>
      <c r="D16263" s="1">
        <v>41711</v>
      </c>
      <c r="F16263">
        <v>4</v>
      </c>
      <c r="G16263">
        <v>4019</v>
      </c>
      <c r="H16263" t="s">
        <v>26</v>
      </c>
      <c r="J16263" t="s">
        <v>14</v>
      </c>
      <c r="K16263">
        <v>64</v>
      </c>
      <c r="L16263" t="s">
        <v>15</v>
      </c>
    </row>
    <row r="16264" spans="1:12">
      <c r="A16264" t="e">
        <f ca="1">E00251524958821</f>
        <v>#NAME?</v>
      </c>
      <c r="B16264">
        <v>455</v>
      </c>
      <c r="C16264" t="s">
        <v>312</v>
      </c>
      <c r="D16264" s="1">
        <v>41843</v>
      </c>
      <c r="F16264">
        <v>6</v>
      </c>
      <c r="G16264">
        <v>2113</v>
      </c>
      <c r="H16264" t="s">
        <v>579</v>
      </c>
      <c r="J16264" t="s">
        <v>14</v>
      </c>
      <c r="K16264">
        <v>64</v>
      </c>
      <c r="L16264" t="s">
        <v>15</v>
      </c>
    </row>
    <row r="16265" spans="1:12">
      <c r="A16265" t="e">
        <f ca="1">E00251524958821</f>
        <v>#NAME?</v>
      </c>
      <c r="B16265">
        <v>455</v>
      </c>
      <c r="C16265" t="s">
        <v>312</v>
      </c>
      <c r="D16265" s="1">
        <v>42038</v>
      </c>
      <c r="F16265">
        <v>2</v>
      </c>
      <c r="G16265">
        <v>40290</v>
      </c>
      <c r="H16265" t="s">
        <v>348</v>
      </c>
      <c r="J16265" t="s">
        <v>14</v>
      </c>
      <c r="K16265">
        <v>65</v>
      </c>
      <c r="L16265" t="s">
        <v>15</v>
      </c>
    </row>
    <row r="16266" spans="1:12">
      <c r="A16266" t="e">
        <f ca="1">E00251432316021</f>
        <v>#NAME?</v>
      </c>
      <c r="B16266">
        <v>495</v>
      </c>
      <c r="C16266" t="s">
        <v>347</v>
      </c>
      <c r="D16266" s="1">
        <v>41225</v>
      </c>
      <c r="F16266">
        <v>1</v>
      </c>
      <c r="G16266">
        <v>49390</v>
      </c>
      <c r="H16266" t="s">
        <v>59</v>
      </c>
      <c r="J16266" t="s">
        <v>14</v>
      </c>
      <c r="K16266">
        <v>44</v>
      </c>
      <c r="L16266" t="s">
        <v>15</v>
      </c>
    </row>
    <row r="16267" spans="1:12">
      <c r="A16267" t="e">
        <f ca="1">E00251531844021</f>
        <v>#NAME?</v>
      </c>
      <c r="B16267">
        <v>1128</v>
      </c>
      <c r="C16267" t="s">
        <v>424</v>
      </c>
      <c r="D16267" s="1">
        <v>42297</v>
      </c>
      <c r="F16267">
        <v>2</v>
      </c>
      <c r="G16267">
        <v>462</v>
      </c>
      <c r="H16267" t="s">
        <v>288</v>
      </c>
      <c r="J16267" t="s">
        <v>14</v>
      </c>
      <c r="K16267">
        <v>62</v>
      </c>
      <c r="L16267" t="s">
        <v>15</v>
      </c>
    </row>
    <row r="16268" spans="1:12">
      <c r="A16268" t="e">
        <f ca="1">E00251531844021</f>
        <v>#NAME?</v>
      </c>
      <c r="B16268">
        <v>1128</v>
      </c>
      <c r="C16268" t="s">
        <v>424</v>
      </c>
      <c r="D16268" s="1">
        <v>42563</v>
      </c>
      <c r="F16268">
        <v>1</v>
      </c>
      <c r="G16268">
        <v>4011</v>
      </c>
      <c r="H16268" t="s">
        <v>828</v>
      </c>
      <c r="J16268" t="s">
        <v>14</v>
      </c>
      <c r="K16268">
        <v>63</v>
      </c>
      <c r="L16268" t="s">
        <v>15</v>
      </c>
    </row>
    <row r="16269" spans="1:12">
      <c r="A16269" t="e">
        <f ca="1">E00251524958821</f>
        <v>#NAME?</v>
      </c>
      <c r="B16269">
        <v>455</v>
      </c>
      <c r="C16269" t="s">
        <v>312</v>
      </c>
      <c r="D16269" s="1">
        <v>42424</v>
      </c>
      <c r="F16269">
        <v>1</v>
      </c>
      <c r="G16269">
        <v>25000</v>
      </c>
      <c r="H16269" t="s">
        <v>178</v>
      </c>
      <c r="J16269" t="s">
        <v>14</v>
      </c>
      <c r="K16269">
        <v>66</v>
      </c>
      <c r="L16269" t="s">
        <v>15</v>
      </c>
    </row>
    <row r="16270" spans="1:12">
      <c r="A16270" t="e">
        <f ca="1">E00251524958821</f>
        <v>#NAME?</v>
      </c>
      <c r="B16270">
        <v>455</v>
      </c>
      <c r="C16270" t="s">
        <v>312</v>
      </c>
      <c r="D16270" s="1">
        <v>42606</v>
      </c>
      <c r="F16270">
        <v>1</v>
      </c>
      <c r="G16270">
        <v>40290</v>
      </c>
      <c r="H16270" t="s">
        <v>348</v>
      </c>
      <c r="J16270" t="s">
        <v>14</v>
      </c>
      <c r="K16270">
        <v>66</v>
      </c>
      <c r="L16270" t="s">
        <v>15</v>
      </c>
    </row>
    <row r="16271" spans="1:12">
      <c r="A16271" t="e">
        <f ca="1">E00251524958821</f>
        <v>#NAME?</v>
      </c>
      <c r="B16271">
        <v>455</v>
      </c>
      <c r="C16271" t="s">
        <v>312</v>
      </c>
      <c r="D16271" s="1">
        <v>42650</v>
      </c>
      <c r="F16271">
        <v>4</v>
      </c>
      <c r="G16271">
        <v>4019</v>
      </c>
      <c r="H16271" t="s">
        <v>26</v>
      </c>
      <c r="J16271" t="s">
        <v>14</v>
      </c>
      <c r="K16271">
        <v>67</v>
      </c>
      <c r="L16271" t="s">
        <v>15</v>
      </c>
    </row>
    <row r="16272" spans="1:12">
      <c r="A16272" t="e">
        <f ca="1">E00251514720821</f>
        <v>#NAME?</v>
      </c>
      <c r="B16272">
        <v>200</v>
      </c>
      <c r="C16272" t="s">
        <v>403</v>
      </c>
      <c r="D16272" s="1">
        <v>40998</v>
      </c>
      <c r="F16272">
        <v>1</v>
      </c>
      <c r="G16272">
        <v>419</v>
      </c>
      <c r="H16272" t="s">
        <v>404</v>
      </c>
      <c r="J16272" t="s">
        <v>14</v>
      </c>
      <c r="K16272">
        <v>37</v>
      </c>
      <c r="L16272" t="s">
        <v>15</v>
      </c>
    </row>
    <row r="16273" spans="1:12">
      <c r="A16273" t="e">
        <f ca="1">E00251524958821</f>
        <v>#NAME?</v>
      </c>
      <c r="B16273">
        <v>455</v>
      </c>
      <c r="C16273" t="s">
        <v>312</v>
      </c>
      <c r="D16273" s="1">
        <v>43004</v>
      </c>
      <c r="F16273">
        <v>6</v>
      </c>
      <c r="G16273">
        <v>4019</v>
      </c>
      <c r="H16273" t="s">
        <v>26</v>
      </c>
      <c r="J16273" t="s">
        <v>14</v>
      </c>
      <c r="K16273">
        <v>68</v>
      </c>
      <c r="L16273" t="s">
        <v>15</v>
      </c>
    </row>
    <row r="16274" spans="1:12">
      <c r="A16274" t="e">
        <f ca="1">E00251524958821</f>
        <v>#NAME?</v>
      </c>
      <c r="B16274">
        <v>455</v>
      </c>
      <c r="C16274" t="s">
        <v>312</v>
      </c>
      <c r="D16274" s="1">
        <v>43076</v>
      </c>
      <c r="F16274">
        <v>1</v>
      </c>
      <c r="G16274">
        <v>5198</v>
      </c>
      <c r="H16274" t="s">
        <v>200</v>
      </c>
      <c r="J16274" t="s">
        <v>14</v>
      </c>
      <c r="K16274">
        <v>68</v>
      </c>
      <c r="L16274" t="s">
        <v>15</v>
      </c>
    </row>
    <row r="16275" spans="1:12">
      <c r="A16275" t="e">
        <f ca="1">E00251429395521</f>
        <v>#NAME?</v>
      </c>
      <c r="B16275">
        <v>283</v>
      </c>
      <c r="C16275" t="s">
        <v>133</v>
      </c>
      <c r="D16275" s="1">
        <v>42674</v>
      </c>
      <c r="F16275">
        <v>1</v>
      </c>
      <c r="G16275">
        <v>5206</v>
      </c>
      <c r="H16275" t="s">
        <v>265</v>
      </c>
      <c r="J16275" t="s">
        <v>14</v>
      </c>
      <c r="K16275">
        <v>46</v>
      </c>
      <c r="L16275" t="s">
        <v>15</v>
      </c>
    </row>
    <row r="16276" spans="1:12">
      <c r="A16276" t="e">
        <f ca="1">E00251528912721</f>
        <v>#NAME?</v>
      </c>
      <c r="B16276">
        <v>293</v>
      </c>
      <c r="C16276" t="s">
        <v>25</v>
      </c>
      <c r="D16276" s="1">
        <v>42184</v>
      </c>
      <c r="F16276">
        <v>2</v>
      </c>
      <c r="G16276">
        <v>5531</v>
      </c>
      <c r="H16276" t="s">
        <v>462</v>
      </c>
      <c r="J16276" t="s">
        <v>14</v>
      </c>
      <c r="K16276">
        <v>51</v>
      </c>
      <c r="L16276" t="s">
        <v>15</v>
      </c>
    </row>
    <row r="16277" spans="1:12">
      <c r="A16277" t="e">
        <f ca="1">E00251528912721</f>
        <v>#NAME?</v>
      </c>
      <c r="B16277">
        <v>293</v>
      </c>
      <c r="C16277" t="s">
        <v>25</v>
      </c>
      <c r="D16277" s="1">
        <v>42292</v>
      </c>
      <c r="F16277">
        <v>2</v>
      </c>
      <c r="G16277">
        <v>30000</v>
      </c>
      <c r="H16277" t="s">
        <v>144</v>
      </c>
      <c r="J16277" t="s">
        <v>14</v>
      </c>
      <c r="K16277">
        <v>52</v>
      </c>
      <c r="L16277" t="s">
        <v>15</v>
      </c>
    </row>
    <row r="16278" spans="1:12">
      <c r="A16278" t="e">
        <f ca="1">E00251514849321</f>
        <v>#NAME?</v>
      </c>
      <c r="B16278">
        <v>6156</v>
      </c>
      <c r="C16278" t="s">
        <v>352</v>
      </c>
      <c r="D16278" s="1">
        <v>42366</v>
      </c>
      <c r="F16278">
        <v>3</v>
      </c>
      <c r="G16278">
        <v>7243</v>
      </c>
      <c r="H16278" t="s">
        <v>42</v>
      </c>
      <c r="J16278" t="s">
        <v>14</v>
      </c>
      <c r="K16278">
        <v>48</v>
      </c>
      <c r="L16278" t="s">
        <v>15</v>
      </c>
    </row>
    <row r="16279" spans="1:12">
      <c r="A16279" t="e">
        <f ca="1">E00251514849321</f>
        <v>#NAME?</v>
      </c>
      <c r="B16279">
        <v>6156</v>
      </c>
      <c r="C16279" t="s">
        <v>352</v>
      </c>
      <c r="D16279" s="1">
        <v>42396</v>
      </c>
      <c r="F16279">
        <v>2</v>
      </c>
      <c r="G16279">
        <v>4019</v>
      </c>
      <c r="H16279" t="s">
        <v>26</v>
      </c>
      <c r="J16279" t="s">
        <v>14</v>
      </c>
      <c r="K16279">
        <v>48</v>
      </c>
      <c r="L16279" t="s">
        <v>15</v>
      </c>
    </row>
    <row r="16280" spans="1:12">
      <c r="A16280" t="e">
        <f ca="1">E00251716516021</f>
        <v>#NAME?</v>
      </c>
      <c r="B16280">
        <v>490</v>
      </c>
      <c r="C16280" t="s">
        <v>158</v>
      </c>
      <c r="D16280" s="1">
        <v>42817</v>
      </c>
      <c r="F16280">
        <v>2</v>
      </c>
      <c r="G16280">
        <v>2720</v>
      </c>
      <c r="H16280" t="s">
        <v>65</v>
      </c>
      <c r="J16280" t="s">
        <v>14</v>
      </c>
      <c r="K16280">
        <v>53</v>
      </c>
      <c r="L16280" t="s">
        <v>15</v>
      </c>
    </row>
    <row r="16281" spans="1:12">
      <c r="A16281" t="e">
        <f ca="1">E00251514849321</f>
        <v>#NAME?</v>
      </c>
      <c r="B16281">
        <v>6156</v>
      </c>
      <c r="C16281" t="s">
        <v>352</v>
      </c>
      <c r="D16281" s="1">
        <v>42087</v>
      </c>
      <c r="F16281">
        <v>1</v>
      </c>
      <c r="G16281">
        <v>4019</v>
      </c>
      <c r="H16281" t="s">
        <v>26</v>
      </c>
      <c r="J16281" t="s">
        <v>14</v>
      </c>
      <c r="K16281">
        <v>48</v>
      </c>
      <c r="L16281" t="s">
        <v>15</v>
      </c>
    </row>
    <row r="16282" spans="1:12">
      <c r="A16282" t="e">
        <f ca="1">E00251619054721</f>
        <v>#NAME?</v>
      </c>
      <c r="B16282">
        <v>109</v>
      </c>
      <c r="C16282" t="s">
        <v>480</v>
      </c>
      <c r="D16282" s="1">
        <v>42146</v>
      </c>
      <c r="F16282">
        <v>1</v>
      </c>
      <c r="G16282">
        <v>7245</v>
      </c>
      <c r="H16282" t="s">
        <v>116</v>
      </c>
      <c r="J16282" t="s">
        <v>14</v>
      </c>
      <c r="K16282">
        <v>46</v>
      </c>
      <c r="L16282" t="s">
        <v>15</v>
      </c>
    </row>
    <row r="16283" spans="1:12">
      <c r="A16283" t="e">
        <f ca="1">E00251524958821</f>
        <v>#NAME?</v>
      </c>
      <c r="B16283">
        <v>455</v>
      </c>
      <c r="C16283" t="s">
        <v>312</v>
      </c>
      <c r="D16283" s="1">
        <v>41484</v>
      </c>
      <c r="F16283">
        <v>3</v>
      </c>
      <c r="G16283">
        <v>25000</v>
      </c>
      <c r="H16283" t="s">
        <v>178</v>
      </c>
      <c r="J16283" t="s">
        <v>14</v>
      </c>
      <c r="K16283">
        <v>63</v>
      </c>
      <c r="L16283" t="s">
        <v>15</v>
      </c>
    </row>
    <row r="16284" spans="1:12">
      <c r="A16284" t="e">
        <f ca="1">E00251524958821</f>
        <v>#NAME?</v>
      </c>
      <c r="B16284">
        <v>455</v>
      </c>
      <c r="C16284" t="s">
        <v>312</v>
      </c>
      <c r="D16284" s="1">
        <v>41689</v>
      </c>
      <c r="F16284">
        <v>4</v>
      </c>
      <c r="G16284">
        <v>5718</v>
      </c>
      <c r="H16284" t="s">
        <v>244</v>
      </c>
      <c r="J16284" t="s">
        <v>14</v>
      </c>
      <c r="K16284">
        <v>64</v>
      </c>
      <c r="L16284" t="s">
        <v>15</v>
      </c>
    </row>
    <row r="16285" spans="1:12">
      <c r="A16285" t="e">
        <f ca="1">E00251524958821</f>
        <v>#NAME?</v>
      </c>
      <c r="B16285">
        <v>455</v>
      </c>
      <c r="C16285" t="s">
        <v>312</v>
      </c>
      <c r="D16285" s="1">
        <v>42682</v>
      </c>
      <c r="F16285">
        <v>3</v>
      </c>
      <c r="G16285">
        <v>4019</v>
      </c>
      <c r="H16285" t="s">
        <v>26</v>
      </c>
      <c r="J16285" t="s">
        <v>14</v>
      </c>
      <c r="K16285">
        <v>67</v>
      </c>
      <c r="L16285" t="s">
        <v>15</v>
      </c>
    </row>
    <row r="16286" spans="1:12">
      <c r="A16286" t="e">
        <f ca="1">E00251514849321</f>
        <v>#NAME?</v>
      </c>
      <c r="B16286">
        <v>6311</v>
      </c>
      <c r="C16286" t="s">
        <v>146</v>
      </c>
      <c r="D16286" s="1">
        <v>42351</v>
      </c>
      <c r="F16286">
        <v>1</v>
      </c>
      <c r="G16286">
        <v>78650</v>
      </c>
      <c r="H16286" t="s">
        <v>414</v>
      </c>
      <c r="I16286" t="s">
        <v>148</v>
      </c>
      <c r="J16286" t="s">
        <v>57</v>
      </c>
      <c r="K16286">
        <v>48</v>
      </c>
      <c r="L16286" t="s">
        <v>22</v>
      </c>
    </row>
    <row r="16287" spans="1:12">
      <c r="A16287" t="e">
        <f ca="1">E00251524958821</f>
        <v>#NAME?</v>
      </c>
      <c r="B16287">
        <v>455</v>
      </c>
      <c r="C16287" t="s">
        <v>312</v>
      </c>
      <c r="D16287" s="1">
        <v>40996</v>
      </c>
      <c r="F16287">
        <v>3</v>
      </c>
      <c r="G16287">
        <v>4660</v>
      </c>
      <c r="H16287" t="s">
        <v>215</v>
      </c>
      <c r="J16287" t="s">
        <v>14</v>
      </c>
      <c r="K16287">
        <v>62</v>
      </c>
      <c r="L16287" t="s">
        <v>15</v>
      </c>
    </row>
    <row r="16288" spans="1:12">
      <c r="A16288" t="e">
        <f ca="1">E00251524958821</f>
        <v>#NAME?</v>
      </c>
      <c r="B16288">
        <v>455</v>
      </c>
      <c r="C16288" t="s">
        <v>312</v>
      </c>
      <c r="D16288" s="1">
        <v>42424</v>
      </c>
      <c r="F16288">
        <v>3</v>
      </c>
      <c r="G16288">
        <v>40290</v>
      </c>
      <c r="H16288" t="s">
        <v>348</v>
      </c>
      <c r="J16288" t="s">
        <v>14</v>
      </c>
      <c r="K16288">
        <v>66</v>
      </c>
      <c r="L16288" t="s">
        <v>15</v>
      </c>
    </row>
    <row r="16289" spans="1:12">
      <c r="A16289" t="e">
        <f ca="1">E00251524958821</f>
        <v>#NAME?</v>
      </c>
      <c r="B16289">
        <v>746</v>
      </c>
      <c r="C16289" t="s">
        <v>527</v>
      </c>
      <c r="D16289" s="1">
        <v>41657</v>
      </c>
      <c r="E16289">
        <v>0</v>
      </c>
      <c r="F16289">
        <v>1</v>
      </c>
      <c r="G16289">
        <v>36616</v>
      </c>
      <c r="H16289" t="s">
        <v>1410</v>
      </c>
      <c r="J16289" t="s">
        <v>34</v>
      </c>
      <c r="K16289">
        <v>64</v>
      </c>
      <c r="L16289" t="s">
        <v>15</v>
      </c>
    </row>
    <row r="16290" spans="1:12">
      <c r="A16290" t="e">
        <f ca="1">E00251524958821</f>
        <v>#NAME?</v>
      </c>
      <c r="B16290">
        <v>455</v>
      </c>
      <c r="C16290" t="s">
        <v>312</v>
      </c>
      <c r="D16290" s="1">
        <v>41470</v>
      </c>
      <c r="F16290">
        <v>3</v>
      </c>
      <c r="G16290">
        <v>4019</v>
      </c>
      <c r="H16290" t="s">
        <v>26</v>
      </c>
      <c r="J16290" t="s">
        <v>14</v>
      </c>
      <c r="K16290">
        <v>63</v>
      </c>
      <c r="L16290" t="s">
        <v>15</v>
      </c>
    </row>
    <row r="16291" spans="1:12">
      <c r="A16291" t="e">
        <f ca="1">E00251715539621</f>
        <v>#NAME?</v>
      </c>
      <c r="B16291">
        <v>48</v>
      </c>
      <c r="C16291" t="s">
        <v>249</v>
      </c>
      <c r="D16291" s="1">
        <v>42065</v>
      </c>
      <c r="F16291">
        <v>4</v>
      </c>
      <c r="G16291">
        <v>55320</v>
      </c>
      <c r="H16291" t="s">
        <v>346</v>
      </c>
      <c r="J16291" t="s">
        <v>14</v>
      </c>
      <c r="K16291">
        <v>42</v>
      </c>
      <c r="L16291" t="s">
        <v>15</v>
      </c>
    </row>
    <row r="16292" spans="1:12">
      <c r="A16292" t="e">
        <f ca="1">E00251430234721</f>
        <v>#NAME?</v>
      </c>
      <c r="B16292">
        <v>486</v>
      </c>
      <c r="C16292" t="s">
        <v>340</v>
      </c>
      <c r="D16292" s="1">
        <v>41820</v>
      </c>
      <c r="F16292">
        <v>1</v>
      </c>
      <c r="G16292">
        <v>9198</v>
      </c>
      <c r="H16292" t="s">
        <v>229</v>
      </c>
      <c r="J16292" t="s">
        <v>14</v>
      </c>
      <c r="K16292">
        <v>50</v>
      </c>
      <c r="L16292" t="s">
        <v>15</v>
      </c>
    </row>
    <row r="16293" spans="1:12">
      <c r="A16293" t="e">
        <f ca="1">E00251424802621</f>
        <v>#NAME?</v>
      </c>
      <c r="B16293">
        <v>115</v>
      </c>
      <c r="C16293" t="s">
        <v>455</v>
      </c>
      <c r="D16293" s="1">
        <v>41004</v>
      </c>
      <c r="F16293">
        <v>1</v>
      </c>
      <c r="G16293">
        <v>25000</v>
      </c>
      <c r="H16293" t="s">
        <v>178</v>
      </c>
      <c r="J16293" t="s">
        <v>14</v>
      </c>
      <c r="K16293">
        <v>45</v>
      </c>
      <c r="L16293" t="s">
        <v>15</v>
      </c>
    </row>
    <row r="16294" spans="1:12">
      <c r="A16294" t="e">
        <f ca="1">E00251430234721</f>
        <v>#NAME?</v>
      </c>
      <c r="B16294">
        <v>486</v>
      </c>
      <c r="C16294" t="s">
        <v>340</v>
      </c>
      <c r="D16294" s="1">
        <v>42755</v>
      </c>
      <c r="F16294">
        <v>1</v>
      </c>
      <c r="G16294">
        <v>38870</v>
      </c>
      <c r="H16294" t="s">
        <v>514</v>
      </c>
      <c r="J16294" t="s">
        <v>14</v>
      </c>
      <c r="K16294">
        <v>53</v>
      </c>
      <c r="L16294" t="s">
        <v>15</v>
      </c>
    </row>
    <row r="16295" spans="1:12">
      <c r="A16295" t="e">
        <f ca="1">E00251424802621</f>
        <v>#NAME?</v>
      </c>
      <c r="B16295">
        <v>115</v>
      </c>
      <c r="C16295" t="s">
        <v>455</v>
      </c>
      <c r="D16295" s="1">
        <v>41656</v>
      </c>
      <c r="F16295">
        <v>2</v>
      </c>
      <c r="G16295">
        <v>4019</v>
      </c>
      <c r="H16295" t="s">
        <v>26</v>
      </c>
      <c r="J16295" t="s">
        <v>14</v>
      </c>
      <c r="K16295">
        <v>47</v>
      </c>
      <c r="L16295" t="s">
        <v>15</v>
      </c>
    </row>
    <row r="16296" spans="1:12">
      <c r="A16296" t="e">
        <f ca="1">E00251424802621</f>
        <v>#NAME?</v>
      </c>
      <c r="B16296">
        <v>115</v>
      </c>
      <c r="C16296" t="s">
        <v>455</v>
      </c>
      <c r="D16296" s="1">
        <v>42068</v>
      </c>
      <c r="F16296">
        <v>2</v>
      </c>
      <c r="G16296">
        <v>4019</v>
      </c>
      <c r="H16296" t="s">
        <v>26</v>
      </c>
      <c r="J16296" t="s">
        <v>14</v>
      </c>
      <c r="K16296">
        <v>48</v>
      </c>
      <c r="L16296" t="s">
        <v>15</v>
      </c>
    </row>
    <row r="16297" spans="1:12">
      <c r="A16297" t="e">
        <f ca="1">E00251529195621</f>
        <v>#NAME?</v>
      </c>
      <c r="B16297">
        <v>161</v>
      </c>
      <c r="C16297" t="s">
        <v>349</v>
      </c>
      <c r="D16297" s="1">
        <v>42699</v>
      </c>
      <c r="F16297">
        <v>1</v>
      </c>
      <c r="G16297">
        <v>2720</v>
      </c>
      <c r="H16297" t="s">
        <v>65</v>
      </c>
      <c r="J16297" t="s">
        <v>14</v>
      </c>
      <c r="K16297">
        <v>59</v>
      </c>
      <c r="L16297" t="s">
        <v>15</v>
      </c>
    </row>
    <row r="16298" spans="1:12">
      <c r="A16298" t="e">
        <f ca="1">E00251424802621</f>
        <v>#NAME?</v>
      </c>
      <c r="B16298">
        <v>4941</v>
      </c>
      <c r="C16298" t="s">
        <v>357</v>
      </c>
      <c r="D16298" s="1">
        <v>41470</v>
      </c>
      <c r="F16298">
        <v>1</v>
      </c>
      <c r="G16298">
        <v>25000</v>
      </c>
      <c r="H16298" t="s">
        <v>178</v>
      </c>
      <c r="J16298" t="s">
        <v>14</v>
      </c>
      <c r="K16298">
        <v>47</v>
      </c>
      <c r="L16298" t="s">
        <v>15</v>
      </c>
    </row>
    <row r="16299" spans="1:12">
      <c r="A16299" t="e">
        <f ca="1">E00251424802621</f>
        <v>#NAME?</v>
      </c>
      <c r="B16299">
        <v>4941</v>
      </c>
      <c r="C16299" t="s">
        <v>357</v>
      </c>
      <c r="D16299" s="1">
        <v>42816</v>
      </c>
      <c r="F16299">
        <v>4</v>
      </c>
      <c r="G16299">
        <v>27800</v>
      </c>
      <c r="H16299" t="s">
        <v>145</v>
      </c>
      <c r="J16299" t="s">
        <v>14</v>
      </c>
      <c r="K16299">
        <v>50</v>
      </c>
      <c r="L16299" t="s">
        <v>15</v>
      </c>
    </row>
    <row r="16300" spans="1:12">
      <c r="A16300" t="e">
        <f ca="1">E00251424802621</f>
        <v>#NAME?</v>
      </c>
      <c r="B16300">
        <v>100</v>
      </c>
      <c r="C16300" t="s">
        <v>54</v>
      </c>
      <c r="D16300" s="1">
        <v>42766</v>
      </c>
      <c r="E16300">
        <v>5</v>
      </c>
      <c r="F16300">
        <v>1</v>
      </c>
      <c r="G16300">
        <v>99812</v>
      </c>
      <c r="H16300" t="s">
        <v>1348</v>
      </c>
      <c r="J16300" t="s">
        <v>34</v>
      </c>
      <c r="K16300">
        <v>50</v>
      </c>
      <c r="L16300" t="s">
        <v>15</v>
      </c>
    </row>
    <row r="16301" spans="1:12">
      <c r="A16301" t="e">
        <f ca="1">E00251529195621</f>
        <v>#NAME?</v>
      </c>
      <c r="B16301">
        <v>161</v>
      </c>
      <c r="C16301" t="s">
        <v>349</v>
      </c>
      <c r="D16301" s="1">
        <v>42093</v>
      </c>
      <c r="F16301">
        <v>1</v>
      </c>
      <c r="G16301">
        <v>2720</v>
      </c>
      <c r="H16301" t="s">
        <v>65</v>
      </c>
      <c r="J16301" t="s">
        <v>14</v>
      </c>
      <c r="K16301">
        <v>57</v>
      </c>
      <c r="L16301" t="s">
        <v>15</v>
      </c>
    </row>
    <row r="16302" spans="1:12">
      <c r="A16302" t="e">
        <f ca="1">E00251529195621</f>
        <v>#NAME?</v>
      </c>
      <c r="B16302">
        <v>161</v>
      </c>
      <c r="C16302" t="s">
        <v>349</v>
      </c>
      <c r="D16302" s="1">
        <v>43080</v>
      </c>
      <c r="F16302">
        <v>1</v>
      </c>
      <c r="G16302">
        <v>2113</v>
      </c>
      <c r="H16302" t="s">
        <v>579</v>
      </c>
      <c r="J16302" t="s">
        <v>14</v>
      </c>
      <c r="K16302">
        <v>60</v>
      </c>
      <c r="L16302" t="s">
        <v>15</v>
      </c>
    </row>
    <row r="16303" spans="1:12">
      <c r="A16303" t="e">
        <f ca="1">E00251526894021</f>
        <v>#NAME?</v>
      </c>
      <c r="B16303">
        <v>29</v>
      </c>
      <c r="C16303" t="s">
        <v>309</v>
      </c>
      <c r="D16303" s="1">
        <v>42422</v>
      </c>
      <c r="F16303">
        <v>2</v>
      </c>
      <c r="G16303">
        <v>52510</v>
      </c>
      <c r="H16303" t="s">
        <v>611</v>
      </c>
      <c r="J16303" t="s">
        <v>14</v>
      </c>
      <c r="K16303">
        <v>53</v>
      </c>
      <c r="L16303" t="s">
        <v>15</v>
      </c>
    </row>
    <row r="16304" spans="1:12">
      <c r="A16304" t="e">
        <f ca="1">E00251715539621</f>
        <v>#NAME?</v>
      </c>
      <c r="B16304">
        <v>48</v>
      </c>
      <c r="C16304" t="s">
        <v>249</v>
      </c>
      <c r="D16304" s="1">
        <v>42016</v>
      </c>
      <c r="F16304">
        <v>4</v>
      </c>
      <c r="G16304">
        <v>71940</v>
      </c>
      <c r="H16304" t="s">
        <v>135</v>
      </c>
      <c r="J16304" t="s">
        <v>14</v>
      </c>
      <c r="K16304">
        <v>42</v>
      </c>
      <c r="L16304" t="s">
        <v>15</v>
      </c>
    </row>
    <row r="16305" spans="1:12">
      <c r="A16305" t="e">
        <f ca="1">E00251510806521</f>
        <v>#NAME?</v>
      </c>
      <c r="B16305">
        <v>104</v>
      </c>
      <c r="C16305" t="s">
        <v>88</v>
      </c>
      <c r="D16305" s="1">
        <v>42692</v>
      </c>
      <c r="F16305">
        <v>2</v>
      </c>
      <c r="G16305">
        <v>25000</v>
      </c>
      <c r="H16305" t="s">
        <v>178</v>
      </c>
      <c r="J16305" t="s">
        <v>14</v>
      </c>
      <c r="K16305">
        <v>47</v>
      </c>
      <c r="L16305" t="s">
        <v>15</v>
      </c>
    </row>
    <row r="16306" spans="1:12">
      <c r="A16306" t="e">
        <f ca="1">E00251510806521</f>
        <v>#NAME?</v>
      </c>
      <c r="B16306">
        <v>117</v>
      </c>
      <c r="C16306" t="s">
        <v>364</v>
      </c>
      <c r="D16306" s="1">
        <v>42224</v>
      </c>
      <c r="F16306">
        <v>2</v>
      </c>
      <c r="G16306">
        <v>496</v>
      </c>
      <c r="H16306" t="s">
        <v>190</v>
      </c>
      <c r="J16306" t="s">
        <v>14</v>
      </c>
      <c r="K16306">
        <v>46</v>
      </c>
      <c r="L16306" t="s">
        <v>15</v>
      </c>
    </row>
    <row r="16307" spans="1:12">
      <c r="A16307" t="e">
        <f ca="1">E00251510806521</f>
        <v>#NAME?</v>
      </c>
      <c r="B16307">
        <v>104</v>
      </c>
      <c r="C16307" t="s">
        <v>88</v>
      </c>
      <c r="D16307" s="1">
        <v>42703</v>
      </c>
      <c r="F16307">
        <v>3</v>
      </c>
      <c r="G16307">
        <v>496</v>
      </c>
      <c r="H16307" t="s">
        <v>190</v>
      </c>
      <c r="J16307" t="s">
        <v>14</v>
      </c>
      <c r="K16307">
        <v>47</v>
      </c>
      <c r="L16307" t="s">
        <v>15</v>
      </c>
    </row>
    <row r="16308" spans="1:12">
      <c r="A16308" t="e">
        <f ca="1">E00251432274421</f>
        <v>#NAME?</v>
      </c>
      <c r="B16308">
        <v>450</v>
      </c>
      <c r="C16308" t="s">
        <v>227</v>
      </c>
      <c r="D16308" s="1">
        <v>41387</v>
      </c>
      <c r="F16308">
        <v>3</v>
      </c>
      <c r="G16308">
        <v>49390</v>
      </c>
      <c r="H16308" t="s">
        <v>59</v>
      </c>
      <c r="J16308" t="s">
        <v>14</v>
      </c>
      <c r="K16308">
        <v>47</v>
      </c>
      <c r="L16308" t="s">
        <v>15</v>
      </c>
    </row>
    <row r="16309" spans="1:12">
      <c r="A16309" t="e">
        <f ca="1">E00251432274421</f>
        <v>#NAME?</v>
      </c>
      <c r="B16309">
        <v>450</v>
      </c>
      <c r="C16309" t="s">
        <v>227</v>
      </c>
      <c r="D16309" s="1">
        <v>42691</v>
      </c>
      <c r="F16309">
        <v>2</v>
      </c>
      <c r="G16309">
        <v>49390</v>
      </c>
      <c r="H16309" t="s">
        <v>59</v>
      </c>
      <c r="J16309" t="s">
        <v>14</v>
      </c>
      <c r="K16309">
        <v>51</v>
      </c>
      <c r="L16309" t="s">
        <v>15</v>
      </c>
    </row>
    <row r="16310" spans="1:12">
      <c r="A16310" t="e">
        <f ca="1">E00251432274421</f>
        <v>#NAME?</v>
      </c>
      <c r="B16310">
        <v>450</v>
      </c>
      <c r="C16310" t="s">
        <v>227</v>
      </c>
      <c r="D16310" s="1">
        <v>42719</v>
      </c>
      <c r="F16310">
        <v>2</v>
      </c>
      <c r="G16310">
        <v>2689</v>
      </c>
      <c r="H16310" t="s">
        <v>255</v>
      </c>
      <c r="J16310" t="s">
        <v>14</v>
      </c>
      <c r="K16310">
        <v>51</v>
      </c>
      <c r="L16310" t="s">
        <v>15</v>
      </c>
    </row>
    <row r="16311" spans="1:12">
      <c r="A16311" t="e">
        <f ca="1">E00251432274421</f>
        <v>#NAME?</v>
      </c>
      <c r="B16311">
        <v>6046</v>
      </c>
      <c r="C16311" t="s">
        <v>98</v>
      </c>
      <c r="D16311" s="1">
        <v>42749</v>
      </c>
      <c r="E16311">
        <v>1</v>
      </c>
      <c r="F16311">
        <v>4</v>
      </c>
      <c r="G16311">
        <v>32723</v>
      </c>
      <c r="H16311" t="s">
        <v>1049</v>
      </c>
      <c r="J16311" t="s">
        <v>34</v>
      </c>
      <c r="K16311">
        <v>51</v>
      </c>
      <c r="L16311" t="s">
        <v>15</v>
      </c>
    </row>
    <row r="16312" spans="1:12">
      <c r="A16312" t="e">
        <f ca="1">E00251510806521</f>
        <v>#NAME?</v>
      </c>
      <c r="B16312">
        <v>104</v>
      </c>
      <c r="C16312" t="s">
        <v>88</v>
      </c>
      <c r="D16312" s="1">
        <v>41737</v>
      </c>
      <c r="F16312">
        <v>2</v>
      </c>
      <c r="G16312">
        <v>496</v>
      </c>
      <c r="H16312" t="s">
        <v>190</v>
      </c>
      <c r="J16312" t="s">
        <v>14</v>
      </c>
      <c r="K16312">
        <v>45</v>
      </c>
      <c r="L16312" t="s">
        <v>15</v>
      </c>
    </row>
    <row r="16313" spans="1:12">
      <c r="A16313" t="e">
        <f ca="1">E00251513961521</f>
        <v>#NAME?</v>
      </c>
      <c r="B16313">
        <v>701</v>
      </c>
      <c r="C16313" t="s">
        <v>72</v>
      </c>
      <c r="D16313" s="1">
        <v>42891</v>
      </c>
      <c r="F16313">
        <v>3</v>
      </c>
      <c r="G16313">
        <v>30000</v>
      </c>
      <c r="H16313" t="s">
        <v>144</v>
      </c>
      <c r="J16313" t="s">
        <v>14</v>
      </c>
      <c r="K16313">
        <v>42</v>
      </c>
      <c r="L16313" t="s">
        <v>15</v>
      </c>
    </row>
    <row r="16314" spans="1:12">
      <c r="A16314" t="e">
        <f ca="1">E00251430234721</f>
        <v>#NAME?</v>
      </c>
      <c r="B16314">
        <v>486</v>
      </c>
      <c r="C16314" t="s">
        <v>340</v>
      </c>
      <c r="D16314" s="1">
        <v>41827</v>
      </c>
      <c r="F16314">
        <v>1</v>
      </c>
      <c r="G16314">
        <v>9198</v>
      </c>
      <c r="H16314" t="s">
        <v>229</v>
      </c>
      <c r="J16314" t="s">
        <v>14</v>
      </c>
      <c r="K16314">
        <v>50</v>
      </c>
      <c r="L16314" t="s">
        <v>15</v>
      </c>
    </row>
    <row r="16315" spans="1:12">
      <c r="A16315" t="e">
        <f ca="1">E00251524981821</f>
        <v>#NAME?</v>
      </c>
      <c r="B16315">
        <v>459</v>
      </c>
      <c r="C16315" t="s">
        <v>187</v>
      </c>
      <c r="D16315" s="1">
        <v>42576</v>
      </c>
      <c r="F16315">
        <v>2</v>
      </c>
      <c r="G16315">
        <v>2349</v>
      </c>
      <c r="H16315" t="s">
        <v>497</v>
      </c>
      <c r="J16315" t="s">
        <v>14</v>
      </c>
      <c r="K16315">
        <v>63</v>
      </c>
      <c r="L16315" t="s">
        <v>15</v>
      </c>
    </row>
    <row r="16316" spans="1:12">
      <c r="A16316" t="e">
        <f ca="1">E00251513961521</f>
        <v>#NAME?</v>
      </c>
      <c r="B16316">
        <v>915</v>
      </c>
      <c r="C16316" t="s">
        <v>709</v>
      </c>
      <c r="D16316" s="1">
        <v>41175</v>
      </c>
      <c r="F16316">
        <v>1</v>
      </c>
      <c r="G16316">
        <v>7089</v>
      </c>
      <c r="H16316" t="s">
        <v>487</v>
      </c>
      <c r="J16316" t="s">
        <v>14</v>
      </c>
      <c r="K16316">
        <v>37</v>
      </c>
      <c r="L16316" t="s">
        <v>15</v>
      </c>
    </row>
    <row r="16317" spans="1:12">
      <c r="A16317" t="e">
        <f ca="1">E00251524981821</f>
        <v>#NAME?</v>
      </c>
      <c r="B16317">
        <v>454</v>
      </c>
      <c r="C16317" t="s">
        <v>179</v>
      </c>
      <c r="D16317" s="1">
        <v>42212</v>
      </c>
      <c r="F16317">
        <v>1</v>
      </c>
      <c r="G16317">
        <v>4660</v>
      </c>
      <c r="H16317" t="s">
        <v>215</v>
      </c>
      <c r="J16317" t="s">
        <v>14</v>
      </c>
      <c r="K16317">
        <v>62</v>
      </c>
      <c r="L16317" t="s">
        <v>15</v>
      </c>
    </row>
    <row r="16318" spans="1:12">
      <c r="A16318" t="e">
        <f ca="1">E00251432274421</f>
        <v>#NAME?</v>
      </c>
      <c r="B16318">
        <v>450</v>
      </c>
      <c r="C16318" t="s">
        <v>227</v>
      </c>
      <c r="D16318" s="1">
        <v>41764</v>
      </c>
      <c r="F16318">
        <v>3</v>
      </c>
      <c r="G16318">
        <v>49390</v>
      </c>
      <c r="H16318" t="s">
        <v>59</v>
      </c>
      <c r="J16318" t="s">
        <v>14</v>
      </c>
      <c r="K16318">
        <v>48</v>
      </c>
      <c r="L16318" t="s">
        <v>15</v>
      </c>
    </row>
    <row r="16319" spans="1:12">
      <c r="A16319" t="e">
        <f ca="1">E00251432209721</f>
        <v>#NAME?</v>
      </c>
      <c r="B16319">
        <v>769</v>
      </c>
      <c r="C16319" t="s">
        <v>397</v>
      </c>
      <c r="D16319" s="1">
        <v>41279</v>
      </c>
      <c r="E16319">
        <v>1</v>
      </c>
      <c r="F16319">
        <v>4</v>
      </c>
      <c r="G16319">
        <v>2448</v>
      </c>
      <c r="H16319" t="s">
        <v>19</v>
      </c>
      <c r="J16319" t="s">
        <v>34</v>
      </c>
      <c r="K16319">
        <v>40</v>
      </c>
      <c r="L16319" t="s">
        <v>15</v>
      </c>
    </row>
    <row r="16320" spans="1:12">
      <c r="A16320" t="e">
        <f ca="1">E00251510806521</f>
        <v>#NAME?</v>
      </c>
      <c r="B16320">
        <v>104</v>
      </c>
      <c r="C16320" t="s">
        <v>88</v>
      </c>
      <c r="D16320" s="1">
        <v>41689</v>
      </c>
      <c r="F16320">
        <v>1</v>
      </c>
      <c r="G16320">
        <v>8470</v>
      </c>
      <c r="H16320" t="s">
        <v>120</v>
      </c>
      <c r="J16320" t="s">
        <v>14</v>
      </c>
      <c r="K16320">
        <v>45</v>
      </c>
      <c r="L16320" t="s">
        <v>15</v>
      </c>
    </row>
    <row r="16321" spans="1:12">
      <c r="A16321" t="e">
        <f ca="1">E00251513961521</f>
        <v>#NAME?</v>
      </c>
      <c r="B16321">
        <v>701</v>
      </c>
      <c r="C16321" t="s">
        <v>72</v>
      </c>
      <c r="D16321" s="1">
        <v>42951</v>
      </c>
      <c r="F16321">
        <v>4</v>
      </c>
      <c r="G16321">
        <v>3004</v>
      </c>
      <c r="H16321" t="s">
        <v>104</v>
      </c>
      <c r="J16321" t="s">
        <v>14</v>
      </c>
      <c r="K16321">
        <v>42</v>
      </c>
      <c r="L16321" t="s">
        <v>15</v>
      </c>
    </row>
    <row r="16322" spans="1:12">
      <c r="A16322" t="e">
        <f ca="1">E00251430234721</f>
        <v>#NAME?</v>
      </c>
      <c r="B16322">
        <v>486</v>
      </c>
      <c r="C16322" t="s">
        <v>340</v>
      </c>
      <c r="D16322" s="1">
        <v>41316</v>
      </c>
      <c r="F16322">
        <v>1</v>
      </c>
      <c r="G16322">
        <v>4871</v>
      </c>
      <c r="H16322" t="s">
        <v>125</v>
      </c>
      <c r="J16322" t="s">
        <v>14</v>
      </c>
      <c r="K16322">
        <v>49</v>
      </c>
      <c r="L16322" t="s">
        <v>15</v>
      </c>
    </row>
    <row r="16323" spans="1:12">
      <c r="A16323" t="e">
        <f ca="1">E00251513961521</f>
        <v>#NAME?</v>
      </c>
      <c r="B16323">
        <v>701</v>
      </c>
      <c r="C16323" t="s">
        <v>72</v>
      </c>
      <c r="D16323" s="1">
        <v>41002</v>
      </c>
      <c r="F16323">
        <v>1</v>
      </c>
      <c r="G16323">
        <v>5368</v>
      </c>
      <c r="H16323" t="s">
        <v>101</v>
      </c>
      <c r="J16323" t="s">
        <v>14</v>
      </c>
      <c r="K16323">
        <v>37</v>
      </c>
      <c r="L16323" t="s">
        <v>15</v>
      </c>
    </row>
    <row r="16324" spans="1:12">
      <c r="A16324" t="e">
        <f ca="1">E00251513961521</f>
        <v>#NAME?</v>
      </c>
      <c r="B16324">
        <v>701</v>
      </c>
      <c r="C16324" t="s">
        <v>72</v>
      </c>
      <c r="D16324" s="1">
        <v>42907</v>
      </c>
      <c r="F16324">
        <v>4</v>
      </c>
      <c r="G16324">
        <v>3004</v>
      </c>
      <c r="H16324" t="s">
        <v>104</v>
      </c>
      <c r="J16324" t="s">
        <v>14</v>
      </c>
      <c r="K16324">
        <v>42</v>
      </c>
      <c r="L16324" t="s">
        <v>15</v>
      </c>
    </row>
    <row r="16325" spans="1:12">
      <c r="A16325" t="e">
        <f ca="1">E00251513961521</f>
        <v>#NAME?</v>
      </c>
      <c r="B16325">
        <v>701</v>
      </c>
      <c r="C16325" t="s">
        <v>72</v>
      </c>
      <c r="D16325" s="1">
        <v>42951</v>
      </c>
      <c r="F16325">
        <v>2</v>
      </c>
      <c r="G16325">
        <v>6264</v>
      </c>
      <c r="H16325" t="s">
        <v>295</v>
      </c>
      <c r="J16325" t="s">
        <v>14</v>
      </c>
      <c r="K16325">
        <v>42</v>
      </c>
      <c r="L16325" t="s">
        <v>15</v>
      </c>
    </row>
    <row r="16326" spans="1:12">
      <c r="A16326" t="e">
        <f ca="1">E00251513961521</f>
        <v>#NAME?</v>
      </c>
      <c r="B16326">
        <v>701</v>
      </c>
      <c r="C16326" t="s">
        <v>72</v>
      </c>
      <c r="D16326" s="1">
        <v>43048</v>
      </c>
      <c r="F16326">
        <v>3</v>
      </c>
      <c r="G16326">
        <v>30000</v>
      </c>
      <c r="H16326" t="s">
        <v>144</v>
      </c>
      <c r="J16326" t="s">
        <v>14</v>
      </c>
      <c r="K16326">
        <v>43</v>
      </c>
      <c r="L16326" t="s">
        <v>15</v>
      </c>
    </row>
    <row r="16327" spans="1:12">
      <c r="A16327" t="e">
        <f ca="1">E00251513961521</f>
        <v>#NAME?</v>
      </c>
      <c r="B16327">
        <v>744</v>
      </c>
      <c r="C16327" t="s">
        <v>308</v>
      </c>
      <c r="D16327" s="1">
        <v>42850</v>
      </c>
      <c r="F16327">
        <v>1</v>
      </c>
      <c r="G16327">
        <v>78900</v>
      </c>
      <c r="H16327" t="s">
        <v>79</v>
      </c>
      <c r="I16327" t="s">
        <v>56</v>
      </c>
      <c r="J16327" t="s">
        <v>57</v>
      </c>
      <c r="K16327">
        <v>42</v>
      </c>
      <c r="L16327" t="s">
        <v>22</v>
      </c>
    </row>
    <row r="16328" spans="1:12">
      <c r="A16328" t="e">
        <f ca="1">E00251510038521</f>
        <v>#NAME?</v>
      </c>
      <c r="B16328">
        <v>4893</v>
      </c>
      <c r="C16328" t="s">
        <v>426</v>
      </c>
      <c r="D16328" s="1">
        <v>42954</v>
      </c>
      <c r="F16328">
        <v>1</v>
      </c>
      <c r="G16328">
        <v>7242</v>
      </c>
      <c r="H16328" t="s">
        <v>93</v>
      </c>
      <c r="I16328" t="s">
        <v>148</v>
      </c>
      <c r="J16328" t="s">
        <v>57</v>
      </c>
      <c r="K16328">
        <v>45</v>
      </c>
      <c r="L16328" t="s">
        <v>15</v>
      </c>
    </row>
    <row r="16329" spans="1:12">
      <c r="A16329" t="e">
        <f ca="1">E00251510806521</f>
        <v>#NAME?</v>
      </c>
      <c r="B16329">
        <v>104</v>
      </c>
      <c r="C16329" t="s">
        <v>88</v>
      </c>
      <c r="D16329" s="1">
        <v>41887</v>
      </c>
      <c r="F16329">
        <v>2</v>
      </c>
      <c r="G16329">
        <v>4564</v>
      </c>
      <c r="H16329" t="s">
        <v>1282</v>
      </c>
      <c r="J16329" t="s">
        <v>14</v>
      </c>
      <c r="K16329">
        <v>45</v>
      </c>
      <c r="L16329" t="s">
        <v>15</v>
      </c>
    </row>
    <row r="16330" spans="1:12">
      <c r="A16330" t="e">
        <f ca="1">E00251510806521</f>
        <v>#NAME?</v>
      </c>
      <c r="B16330">
        <v>104</v>
      </c>
      <c r="C16330" t="s">
        <v>88</v>
      </c>
      <c r="D16330" s="1">
        <v>42688</v>
      </c>
      <c r="F16330">
        <v>4</v>
      </c>
      <c r="G16330">
        <v>496</v>
      </c>
      <c r="H16330" t="s">
        <v>190</v>
      </c>
      <c r="J16330" t="s">
        <v>14</v>
      </c>
      <c r="K16330">
        <v>47</v>
      </c>
      <c r="L16330" t="s">
        <v>15</v>
      </c>
    </row>
    <row r="16331" spans="1:12">
      <c r="A16331" t="e">
        <f ca="1">E00251510806521</f>
        <v>#NAME?</v>
      </c>
      <c r="B16331">
        <v>104</v>
      </c>
      <c r="C16331" t="s">
        <v>88</v>
      </c>
      <c r="D16331" s="1">
        <v>42837</v>
      </c>
      <c r="F16331">
        <v>2</v>
      </c>
      <c r="G16331">
        <v>2721</v>
      </c>
      <c r="H16331" t="s">
        <v>465</v>
      </c>
      <c r="J16331" t="s">
        <v>14</v>
      </c>
      <c r="K16331">
        <v>48</v>
      </c>
      <c r="L16331" t="s">
        <v>15</v>
      </c>
    </row>
    <row r="16332" spans="1:12">
      <c r="A16332" t="e">
        <f ca="1">E00251514730021</f>
        <v>#NAME?</v>
      </c>
      <c r="B16332">
        <v>495</v>
      </c>
      <c r="C16332" t="s">
        <v>347</v>
      </c>
      <c r="D16332" s="1">
        <v>41993</v>
      </c>
      <c r="F16332">
        <v>1</v>
      </c>
      <c r="G16332">
        <v>463</v>
      </c>
      <c r="H16332" t="s">
        <v>259</v>
      </c>
      <c r="J16332" t="s">
        <v>14</v>
      </c>
      <c r="K16332">
        <v>41</v>
      </c>
      <c r="L16332" t="s">
        <v>15</v>
      </c>
    </row>
    <row r="16333" spans="1:12">
      <c r="A16333" t="e">
        <f ca="1">E00251510806521</f>
        <v>#NAME?</v>
      </c>
      <c r="B16333">
        <v>104</v>
      </c>
      <c r="C16333" t="s">
        <v>88</v>
      </c>
      <c r="D16333" s="1">
        <v>41653</v>
      </c>
      <c r="F16333">
        <v>3</v>
      </c>
      <c r="G16333">
        <v>496</v>
      </c>
      <c r="H16333" t="s">
        <v>190</v>
      </c>
      <c r="J16333" t="s">
        <v>14</v>
      </c>
      <c r="K16333">
        <v>44</v>
      </c>
      <c r="L16333" t="s">
        <v>15</v>
      </c>
    </row>
    <row r="16334" spans="1:12">
      <c r="A16334" t="e">
        <f ca="1">E00251510806521</f>
        <v>#NAME?</v>
      </c>
      <c r="B16334">
        <v>104</v>
      </c>
      <c r="C16334" t="s">
        <v>88</v>
      </c>
      <c r="D16334" s="1">
        <v>41836</v>
      </c>
      <c r="F16334">
        <v>3</v>
      </c>
      <c r="G16334">
        <v>496</v>
      </c>
      <c r="H16334" t="s">
        <v>190</v>
      </c>
      <c r="J16334" t="s">
        <v>14</v>
      </c>
      <c r="K16334">
        <v>45</v>
      </c>
      <c r="L16334" t="s">
        <v>15</v>
      </c>
    </row>
    <row r="16335" spans="1:12">
      <c r="A16335" t="e">
        <f ca="1">E00251510806521</f>
        <v>#NAME?</v>
      </c>
      <c r="B16335">
        <v>104</v>
      </c>
      <c r="C16335" t="s">
        <v>88</v>
      </c>
      <c r="D16335" s="1">
        <v>42837</v>
      </c>
      <c r="F16335">
        <v>5</v>
      </c>
      <c r="G16335">
        <v>72290</v>
      </c>
      <c r="H16335" t="s">
        <v>248</v>
      </c>
      <c r="J16335" t="s">
        <v>14</v>
      </c>
      <c r="K16335">
        <v>48</v>
      </c>
      <c r="L16335" t="s">
        <v>15</v>
      </c>
    </row>
    <row r="16336" spans="1:12">
      <c r="A16336" t="e">
        <f ca="1">E00251510806521</f>
        <v>#NAME?</v>
      </c>
      <c r="B16336">
        <v>117</v>
      </c>
      <c r="C16336" t="s">
        <v>364</v>
      </c>
      <c r="D16336" s="1">
        <v>41215</v>
      </c>
      <c r="F16336">
        <v>1</v>
      </c>
      <c r="G16336">
        <v>9599</v>
      </c>
      <c r="H16336" t="s">
        <v>430</v>
      </c>
      <c r="J16336" t="s">
        <v>14</v>
      </c>
      <c r="K16336">
        <v>43</v>
      </c>
      <c r="L16336" t="s">
        <v>15</v>
      </c>
    </row>
    <row r="16337" spans="1:12">
      <c r="A16337" t="e">
        <f ca="1">E00251711696621</f>
        <v>#NAME?</v>
      </c>
      <c r="B16337">
        <v>11</v>
      </c>
      <c r="C16337" t="s">
        <v>245</v>
      </c>
      <c r="D16337" s="1">
        <v>41346</v>
      </c>
      <c r="F16337">
        <v>1</v>
      </c>
      <c r="G16337">
        <v>470</v>
      </c>
      <c r="H16337" t="s">
        <v>217</v>
      </c>
      <c r="J16337" t="s">
        <v>14</v>
      </c>
      <c r="K16337">
        <v>40</v>
      </c>
      <c r="L16337" t="s">
        <v>15</v>
      </c>
    </row>
    <row r="16338" spans="1:12">
      <c r="A16338" t="e">
        <f ca="1">E00251537610321</f>
        <v>#NAME?</v>
      </c>
      <c r="B16338">
        <v>1273</v>
      </c>
      <c r="C16338" t="s">
        <v>28</v>
      </c>
      <c r="D16338" s="1">
        <v>41380</v>
      </c>
      <c r="F16338">
        <v>1</v>
      </c>
      <c r="G16338">
        <v>3019</v>
      </c>
      <c r="H16338" t="s">
        <v>441</v>
      </c>
      <c r="J16338" t="s">
        <v>14</v>
      </c>
      <c r="K16338">
        <v>57</v>
      </c>
      <c r="L16338" t="s">
        <v>15</v>
      </c>
    </row>
    <row r="16339" spans="1:12">
      <c r="A16339" t="e">
        <f ca="1">E00251537610321</f>
        <v>#NAME?</v>
      </c>
      <c r="B16339">
        <v>1273</v>
      </c>
      <c r="C16339" t="s">
        <v>28</v>
      </c>
      <c r="D16339" s="1">
        <v>41561</v>
      </c>
      <c r="F16339">
        <v>1</v>
      </c>
      <c r="G16339">
        <v>7231</v>
      </c>
      <c r="H16339" t="s">
        <v>128</v>
      </c>
      <c r="J16339" t="s">
        <v>14</v>
      </c>
      <c r="K16339">
        <v>57</v>
      </c>
      <c r="L16339" t="s">
        <v>15</v>
      </c>
    </row>
    <row r="16340" spans="1:12">
      <c r="A16340" t="e">
        <f ca="1">E00251537610321</f>
        <v>#NAME?</v>
      </c>
      <c r="B16340">
        <v>1273</v>
      </c>
      <c r="C16340" t="s">
        <v>28</v>
      </c>
      <c r="D16340" s="1">
        <v>41976</v>
      </c>
      <c r="F16340">
        <v>1</v>
      </c>
      <c r="G16340">
        <v>73689</v>
      </c>
      <c r="H16340" t="s">
        <v>84</v>
      </c>
      <c r="J16340" t="s">
        <v>14</v>
      </c>
      <c r="K16340">
        <v>58</v>
      </c>
      <c r="L16340" t="s">
        <v>15</v>
      </c>
    </row>
    <row r="16341" spans="1:12">
      <c r="A16341" t="e">
        <f ca="1">E00251711658521</f>
        <v>#NAME?</v>
      </c>
      <c r="B16341">
        <v>11</v>
      </c>
      <c r="C16341" t="s">
        <v>245</v>
      </c>
      <c r="D16341" s="1">
        <v>41380</v>
      </c>
      <c r="F16341">
        <v>1</v>
      </c>
      <c r="G16341">
        <v>4019</v>
      </c>
      <c r="H16341" t="s">
        <v>26</v>
      </c>
      <c r="J16341" t="s">
        <v>14</v>
      </c>
      <c r="K16341">
        <v>40</v>
      </c>
      <c r="L16341" t="s">
        <v>15</v>
      </c>
    </row>
    <row r="16342" spans="1:12">
      <c r="A16342" t="e">
        <f ca="1">E00251711658521</f>
        <v>#NAME?</v>
      </c>
      <c r="B16342">
        <v>11</v>
      </c>
      <c r="C16342" t="s">
        <v>245</v>
      </c>
      <c r="D16342" s="1">
        <v>42187</v>
      </c>
      <c r="F16342">
        <v>1</v>
      </c>
      <c r="G16342">
        <v>4019</v>
      </c>
      <c r="H16342" t="s">
        <v>26</v>
      </c>
      <c r="J16342" t="s">
        <v>14</v>
      </c>
      <c r="K16342">
        <v>42</v>
      </c>
      <c r="L16342" t="s">
        <v>15</v>
      </c>
    </row>
    <row r="16343" spans="1:12">
      <c r="A16343" t="e">
        <f ca="1">E00251711658521</f>
        <v>#NAME?</v>
      </c>
      <c r="B16343">
        <v>11</v>
      </c>
      <c r="C16343" t="s">
        <v>245</v>
      </c>
      <c r="D16343" s="1">
        <v>42562</v>
      </c>
      <c r="F16343">
        <v>1</v>
      </c>
      <c r="G16343">
        <v>4019</v>
      </c>
      <c r="H16343" t="s">
        <v>26</v>
      </c>
      <c r="J16343" t="s">
        <v>14</v>
      </c>
      <c r="K16343">
        <v>43</v>
      </c>
      <c r="L16343" t="s">
        <v>15</v>
      </c>
    </row>
    <row r="16344" spans="1:12">
      <c r="A16344" t="e">
        <f ca="1">E00251711658521</f>
        <v>#NAME?</v>
      </c>
      <c r="B16344">
        <v>7927</v>
      </c>
      <c r="C16344" t="s">
        <v>367</v>
      </c>
      <c r="D16344" s="1">
        <v>42828</v>
      </c>
      <c r="F16344">
        <v>4</v>
      </c>
      <c r="G16344">
        <v>2721</v>
      </c>
      <c r="H16344" t="s">
        <v>465</v>
      </c>
      <c r="J16344" t="s">
        <v>14</v>
      </c>
      <c r="K16344">
        <v>44</v>
      </c>
      <c r="L16344" t="s">
        <v>15</v>
      </c>
    </row>
    <row r="16345" spans="1:12">
      <c r="A16345" t="e">
        <f ca="1">E00251537610321</f>
        <v>#NAME?</v>
      </c>
      <c r="B16345">
        <v>1273</v>
      </c>
      <c r="C16345" t="s">
        <v>28</v>
      </c>
      <c r="D16345" s="1">
        <v>42998</v>
      </c>
      <c r="F16345">
        <v>1</v>
      </c>
      <c r="G16345">
        <v>6989</v>
      </c>
      <c r="H16345" t="s">
        <v>544</v>
      </c>
      <c r="J16345" t="s">
        <v>14</v>
      </c>
      <c r="K16345">
        <v>61</v>
      </c>
      <c r="L16345" t="s">
        <v>15</v>
      </c>
    </row>
    <row r="16346" spans="1:12">
      <c r="A16346" t="e">
        <f ca="1">E00251711696621</f>
        <v>#NAME?</v>
      </c>
      <c r="B16346">
        <v>11</v>
      </c>
      <c r="C16346" t="s">
        <v>245</v>
      </c>
      <c r="D16346" s="1">
        <v>41366</v>
      </c>
      <c r="F16346">
        <v>1</v>
      </c>
      <c r="G16346">
        <v>470</v>
      </c>
      <c r="H16346" t="s">
        <v>217</v>
      </c>
      <c r="J16346" t="s">
        <v>14</v>
      </c>
      <c r="K16346">
        <v>40</v>
      </c>
      <c r="L16346" t="s">
        <v>15</v>
      </c>
    </row>
    <row r="16347" spans="1:12">
      <c r="A16347" t="e">
        <f ca="1">E00251711658521</f>
        <v>#NAME?</v>
      </c>
      <c r="B16347">
        <v>7927</v>
      </c>
      <c r="C16347" t="s">
        <v>367</v>
      </c>
      <c r="D16347" s="1">
        <v>42760</v>
      </c>
      <c r="F16347">
        <v>2</v>
      </c>
      <c r="G16347">
        <v>27800</v>
      </c>
      <c r="H16347" t="s">
        <v>145</v>
      </c>
      <c r="J16347" t="s">
        <v>14</v>
      </c>
      <c r="K16347">
        <v>44</v>
      </c>
      <c r="L16347" t="s">
        <v>15</v>
      </c>
    </row>
    <row r="16348" spans="1:12">
      <c r="A16348" t="e">
        <f ca="1">E00251711658521</f>
        <v>#NAME?</v>
      </c>
      <c r="B16348">
        <v>7927</v>
      </c>
      <c r="C16348" t="s">
        <v>367</v>
      </c>
      <c r="D16348" s="1">
        <v>42828</v>
      </c>
      <c r="F16348">
        <v>2</v>
      </c>
      <c r="G16348">
        <v>460</v>
      </c>
      <c r="H16348" t="s">
        <v>16</v>
      </c>
      <c r="J16348" t="s">
        <v>14</v>
      </c>
      <c r="K16348">
        <v>44</v>
      </c>
      <c r="L16348" t="s">
        <v>15</v>
      </c>
    </row>
    <row r="16349" spans="1:12">
      <c r="A16349" t="e">
        <f ca="1">E00251711658521</f>
        <v>#NAME?</v>
      </c>
      <c r="B16349">
        <v>11</v>
      </c>
      <c r="C16349" t="s">
        <v>245</v>
      </c>
      <c r="D16349" s="1">
        <v>42604</v>
      </c>
      <c r="F16349">
        <v>1</v>
      </c>
      <c r="G16349">
        <v>4019</v>
      </c>
      <c r="H16349" t="s">
        <v>26</v>
      </c>
      <c r="J16349" t="s">
        <v>14</v>
      </c>
      <c r="K16349">
        <v>44</v>
      </c>
      <c r="L16349" t="s">
        <v>15</v>
      </c>
    </row>
    <row r="16350" spans="1:12">
      <c r="A16350" t="e">
        <f ca="1">E00251711658521</f>
        <v>#NAME?</v>
      </c>
      <c r="B16350">
        <v>7927</v>
      </c>
      <c r="C16350" t="s">
        <v>367</v>
      </c>
      <c r="D16350" s="1">
        <v>42769</v>
      </c>
      <c r="F16350">
        <v>1</v>
      </c>
      <c r="G16350">
        <v>27800</v>
      </c>
      <c r="H16350" t="s">
        <v>145</v>
      </c>
      <c r="J16350" t="s">
        <v>14</v>
      </c>
      <c r="K16350">
        <v>44</v>
      </c>
      <c r="L16350" t="s">
        <v>15</v>
      </c>
    </row>
    <row r="16351" spans="1:12">
      <c r="A16351" t="e">
        <f ca="1">E00251537087821</f>
        <v>#NAME?</v>
      </c>
      <c r="B16351">
        <v>291</v>
      </c>
      <c r="C16351" t="s">
        <v>160</v>
      </c>
      <c r="D16351" s="1">
        <v>41186</v>
      </c>
      <c r="F16351">
        <v>1</v>
      </c>
      <c r="G16351">
        <v>7231</v>
      </c>
      <c r="H16351" t="s">
        <v>128</v>
      </c>
      <c r="J16351" t="s">
        <v>14</v>
      </c>
      <c r="K16351">
        <v>45</v>
      </c>
      <c r="L16351" t="s">
        <v>15</v>
      </c>
    </row>
    <row r="16352" spans="1:12">
      <c r="A16352" t="e">
        <f ca="1">E00251427357321</f>
        <v>#NAME?</v>
      </c>
      <c r="B16352">
        <v>20</v>
      </c>
      <c r="C16352" t="s">
        <v>370</v>
      </c>
      <c r="D16352" s="1">
        <v>42704</v>
      </c>
      <c r="F16352">
        <v>1</v>
      </c>
      <c r="G16352">
        <v>79029</v>
      </c>
      <c r="H16352" t="s">
        <v>21</v>
      </c>
      <c r="J16352" t="s">
        <v>14</v>
      </c>
      <c r="K16352">
        <v>66</v>
      </c>
      <c r="L16352" t="s">
        <v>22</v>
      </c>
    </row>
    <row r="16353" spans="1:12">
      <c r="A16353" t="e">
        <f ca="1">E00251537087821</f>
        <v>#NAME?</v>
      </c>
      <c r="B16353">
        <v>291</v>
      </c>
      <c r="C16353" t="s">
        <v>160</v>
      </c>
      <c r="D16353" s="1">
        <v>42359</v>
      </c>
      <c r="F16353">
        <v>3</v>
      </c>
      <c r="G16353">
        <v>7262</v>
      </c>
      <c r="H16353" t="s">
        <v>198</v>
      </c>
      <c r="J16353" t="s">
        <v>14</v>
      </c>
      <c r="K16353">
        <v>48</v>
      </c>
      <c r="L16353" t="s">
        <v>15</v>
      </c>
    </row>
    <row r="16354" spans="1:12">
      <c r="A16354" t="e">
        <f ca="1">E00251611656421</f>
        <v>#NAME?</v>
      </c>
      <c r="B16354">
        <v>29</v>
      </c>
      <c r="C16354" t="s">
        <v>309</v>
      </c>
      <c r="D16354" s="1">
        <v>41466</v>
      </c>
      <c r="F16354">
        <v>1</v>
      </c>
      <c r="G16354">
        <v>2729</v>
      </c>
      <c r="H16354" t="s">
        <v>115</v>
      </c>
      <c r="J16354" t="s">
        <v>14</v>
      </c>
      <c r="K16354">
        <v>54</v>
      </c>
      <c r="L16354" t="s">
        <v>15</v>
      </c>
    </row>
    <row r="16355" spans="1:12">
      <c r="A16355" t="e">
        <f ca="1">E00251611656421</f>
        <v>#NAME?</v>
      </c>
      <c r="B16355">
        <v>29</v>
      </c>
      <c r="C16355" t="s">
        <v>309</v>
      </c>
      <c r="D16355" s="1">
        <v>42212</v>
      </c>
      <c r="F16355">
        <v>2</v>
      </c>
      <c r="G16355">
        <v>4019</v>
      </c>
      <c r="H16355" t="s">
        <v>26</v>
      </c>
      <c r="J16355" t="s">
        <v>14</v>
      </c>
      <c r="K16355">
        <v>56</v>
      </c>
      <c r="L16355" t="s">
        <v>15</v>
      </c>
    </row>
    <row r="16356" spans="1:12">
      <c r="A16356" t="e">
        <f ca="1">E00251611656421</f>
        <v>#NAME?</v>
      </c>
      <c r="B16356">
        <v>29</v>
      </c>
      <c r="C16356" t="s">
        <v>309</v>
      </c>
      <c r="D16356" s="1">
        <v>42422</v>
      </c>
      <c r="F16356">
        <v>1</v>
      </c>
      <c r="G16356">
        <v>4019</v>
      </c>
      <c r="H16356" t="s">
        <v>26</v>
      </c>
      <c r="J16356" t="s">
        <v>14</v>
      </c>
      <c r="K16356">
        <v>56</v>
      </c>
      <c r="L16356" t="s">
        <v>15</v>
      </c>
    </row>
    <row r="16357" spans="1:12">
      <c r="A16357" t="e">
        <f ca="1">E00251512560421</f>
        <v>#NAME?</v>
      </c>
      <c r="B16357">
        <v>51</v>
      </c>
      <c r="C16357" t="s">
        <v>372</v>
      </c>
      <c r="D16357" s="1">
        <v>41751</v>
      </c>
      <c r="F16357">
        <v>1</v>
      </c>
      <c r="G16357">
        <v>7962</v>
      </c>
      <c r="H16357" t="s">
        <v>111</v>
      </c>
      <c r="J16357" t="s">
        <v>14</v>
      </c>
      <c r="K16357">
        <v>52</v>
      </c>
      <c r="L16357" t="s">
        <v>22</v>
      </c>
    </row>
    <row r="16358" spans="1:12">
      <c r="A16358" t="e">
        <f ca="1">E00251711658521</f>
        <v>#NAME?</v>
      </c>
      <c r="B16358">
        <v>7927</v>
      </c>
      <c r="C16358" t="s">
        <v>367</v>
      </c>
      <c r="D16358" s="1">
        <v>42811</v>
      </c>
      <c r="F16358">
        <v>2</v>
      </c>
      <c r="G16358">
        <v>3051</v>
      </c>
      <c r="H16358" t="s">
        <v>13</v>
      </c>
      <c r="J16358" t="s">
        <v>14</v>
      </c>
      <c r="K16358">
        <v>44</v>
      </c>
      <c r="L16358" t="s">
        <v>15</v>
      </c>
    </row>
    <row r="16359" spans="1:12">
      <c r="A16359" t="e">
        <f ca="1">E00251711658521</f>
        <v>#NAME?</v>
      </c>
      <c r="B16359">
        <v>7927</v>
      </c>
      <c r="C16359" t="s">
        <v>367</v>
      </c>
      <c r="D16359" s="1">
        <v>42824</v>
      </c>
      <c r="F16359">
        <v>2</v>
      </c>
      <c r="G16359">
        <v>3051</v>
      </c>
      <c r="H16359" t="s">
        <v>13</v>
      </c>
      <c r="J16359" t="s">
        <v>14</v>
      </c>
      <c r="K16359">
        <v>44</v>
      </c>
      <c r="L16359" t="s">
        <v>15</v>
      </c>
    </row>
    <row r="16360" spans="1:12">
      <c r="A16360" t="e">
        <f ca="1">E00251512560421</f>
        <v>#NAME?</v>
      </c>
      <c r="B16360">
        <v>51</v>
      </c>
      <c r="C16360" t="s">
        <v>372</v>
      </c>
      <c r="D16360" s="1">
        <v>42796</v>
      </c>
      <c r="F16360">
        <v>2</v>
      </c>
      <c r="G16360">
        <v>4019</v>
      </c>
      <c r="H16360" t="s">
        <v>26</v>
      </c>
      <c r="J16360" t="s">
        <v>14</v>
      </c>
      <c r="K16360">
        <v>55</v>
      </c>
      <c r="L16360" t="s">
        <v>15</v>
      </c>
    </row>
    <row r="16361" spans="1:12">
      <c r="A16361" t="e">
        <f ca="1">E00251427357321</f>
        <v>#NAME?</v>
      </c>
      <c r="B16361">
        <v>20</v>
      </c>
      <c r="C16361" t="s">
        <v>370</v>
      </c>
      <c r="D16361" s="1">
        <v>41729</v>
      </c>
      <c r="F16361">
        <v>1</v>
      </c>
      <c r="G16361">
        <v>72190</v>
      </c>
      <c r="H16361" t="s">
        <v>341</v>
      </c>
      <c r="J16361" t="s">
        <v>14</v>
      </c>
      <c r="K16361">
        <v>63</v>
      </c>
      <c r="L16361" t="s">
        <v>15</v>
      </c>
    </row>
    <row r="16362" spans="1:12">
      <c r="A16362" t="e">
        <f ca="1">E00251427357321</f>
        <v>#NAME?</v>
      </c>
      <c r="B16362">
        <v>20</v>
      </c>
      <c r="C16362" t="s">
        <v>370</v>
      </c>
      <c r="D16362" s="1">
        <v>40983</v>
      </c>
      <c r="F16362">
        <v>1</v>
      </c>
      <c r="G16362">
        <v>2720</v>
      </c>
      <c r="H16362" t="s">
        <v>65</v>
      </c>
      <c r="J16362" t="s">
        <v>14</v>
      </c>
      <c r="K16362">
        <v>61</v>
      </c>
      <c r="L16362" t="s">
        <v>15</v>
      </c>
    </row>
    <row r="16363" spans="1:12">
      <c r="A16363" t="e">
        <f ca="1">E00251427357321</f>
        <v>#NAME?</v>
      </c>
      <c r="B16363">
        <v>20</v>
      </c>
      <c r="C16363" t="s">
        <v>370</v>
      </c>
      <c r="D16363" s="1">
        <v>41652</v>
      </c>
      <c r="F16363">
        <v>3</v>
      </c>
      <c r="G16363">
        <v>7222</v>
      </c>
      <c r="H16363" t="s">
        <v>560</v>
      </c>
      <c r="J16363" t="s">
        <v>14</v>
      </c>
      <c r="K16363">
        <v>63</v>
      </c>
      <c r="L16363" t="s">
        <v>15</v>
      </c>
    </row>
    <row r="16364" spans="1:12">
      <c r="A16364" t="e">
        <f ca="1">E00251537610321</f>
        <v>#NAME?</v>
      </c>
      <c r="B16364">
        <v>1273</v>
      </c>
      <c r="C16364" t="s">
        <v>28</v>
      </c>
      <c r="D16364" s="1">
        <v>41764</v>
      </c>
      <c r="F16364">
        <v>1</v>
      </c>
      <c r="G16364">
        <v>73301</v>
      </c>
      <c r="H16364" t="s">
        <v>610</v>
      </c>
      <c r="J16364" t="s">
        <v>14</v>
      </c>
      <c r="K16364">
        <v>58</v>
      </c>
      <c r="L16364" t="s">
        <v>15</v>
      </c>
    </row>
    <row r="16365" spans="1:12">
      <c r="A16365" t="e">
        <f ca="1">E00251537087821</f>
        <v>#NAME?</v>
      </c>
      <c r="B16365">
        <v>291</v>
      </c>
      <c r="C16365" t="s">
        <v>160</v>
      </c>
      <c r="D16365" s="1">
        <v>42739</v>
      </c>
      <c r="F16365">
        <v>1</v>
      </c>
      <c r="G16365">
        <v>30748</v>
      </c>
      <c r="H16365" t="s">
        <v>50</v>
      </c>
      <c r="J16365" t="s">
        <v>14</v>
      </c>
      <c r="K16365">
        <v>49</v>
      </c>
      <c r="L16365" t="s">
        <v>15</v>
      </c>
    </row>
    <row r="16366" spans="1:12">
      <c r="A16366" t="e">
        <f ca="1">E00251611656421</f>
        <v>#NAME?</v>
      </c>
      <c r="B16366">
        <v>29</v>
      </c>
      <c r="C16366" t="s">
        <v>309</v>
      </c>
      <c r="D16366" s="1">
        <v>40969</v>
      </c>
      <c r="F16366">
        <v>1</v>
      </c>
      <c r="G16366">
        <v>2729</v>
      </c>
      <c r="H16366" t="s">
        <v>115</v>
      </c>
      <c r="J16366" t="s">
        <v>14</v>
      </c>
      <c r="K16366">
        <v>52</v>
      </c>
      <c r="L16366" t="s">
        <v>15</v>
      </c>
    </row>
    <row r="16367" spans="1:12">
      <c r="A16367" t="e">
        <f ca="1">E00251611656421</f>
        <v>#NAME?</v>
      </c>
      <c r="B16367">
        <v>29</v>
      </c>
      <c r="C16367" t="s">
        <v>309</v>
      </c>
      <c r="D16367" s="1">
        <v>40973</v>
      </c>
      <c r="F16367">
        <v>1</v>
      </c>
      <c r="G16367">
        <v>4019</v>
      </c>
      <c r="H16367" t="s">
        <v>26</v>
      </c>
      <c r="J16367" t="s">
        <v>14</v>
      </c>
      <c r="K16367">
        <v>52</v>
      </c>
      <c r="L16367" t="s">
        <v>15</v>
      </c>
    </row>
    <row r="16368" spans="1:12">
      <c r="A16368" t="e">
        <f ca="1">E00251611656421</f>
        <v>#NAME?</v>
      </c>
      <c r="B16368">
        <v>29</v>
      </c>
      <c r="C16368" t="s">
        <v>309</v>
      </c>
      <c r="D16368" s="1">
        <v>41429</v>
      </c>
      <c r="F16368">
        <v>1</v>
      </c>
      <c r="G16368">
        <v>4019</v>
      </c>
      <c r="H16368" t="s">
        <v>26</v>
      </c>
      <c r="J16368" t="s">
        <v>14</v>
      </c>
      <c r="K16368">
        <v>53</v>
      </c>
      <c r="L16368" t="s">
        <v>15</v>
      </c>
    </row>
    <row r="16369" spans="1:12">
      <c r="A16369" t="e">
        <f ca="1">E00251512560421</f>
        <v>#NAME?</v>
      </c>
      <c r="B16369">
        <v>51</v>
      </c>
      <c r="C16369" t="s">
        <v>372</v>
      </c>
      <c r="D16369" s="1">
        <v>42800</v>
      </c>
      <c r="F16369">
        <v>1</v>
      </c>
      <c r="G16369">
        <v>5990</v>
      </c>
      <c r="H16369" t="s">
        <v>60</v>
      </c>
      <c r="J16369" t="s">
        <v>14</v>
      </c>
      <c r="K16369">
        <v>55</v>
      </c>
      <c r="L16369" t="s">
        <v>15</v>
      </c>
    </row>
    <row r="16370" spans="1:12">
      <c r="A16370" t="e">
        <f ca="1">E00251611656421</f>
        <v>#NAME?</v>
      </c>
      <c r="B16370">
        <v>29</v>
      </c>
      <c r="C16370" t="s">
        <v>309</v>
      </c>
      <c r="D16370" s="1">
        <v>41843</v>
      </c>
      <c r="F16370">
        <v>2</v>
      </c>
      <c r="G16370">
        <v>5920</v>
      </c>
      <c r="H16370" t="s">
        <v>417</v>
      </c>
      <c r="J16370" t="s">
        <v>14</v>
      </c>
      <c r="K16370">
        <v>55</v>
      </c>
      <c r="L16370" t="s">
        <v>15</v>
      </c>
    </row>
    <row r="16371" spans="1:12">
      <c r="A16371" t="e">
        <f ca="1">E00251611656421</f>
        <v>#NAME?</v>
      </c>
      <c r="B16371">
        <v>29</v>
      </c>
      <c r="C16371" t="s">
        <v>309</v>
      </c>
      <c r="D16371" s="1">
        <v>42136</v>
      </c>
      <c r="F16371">
        <v>3</v>
      </c>
      <c r="G16371">
        <v>4019</v>
      </c>
      <c r="H16371" t="s">
        <v>26</v>
      </c>
      <c r="J16371" t="s">
        <v>14</v>
      </c>
      <c r="K16371">
        <v>55</v>
      </c>
      <c r="L16371" t="s">
        <v>15</v>
      </c>
    </row>
    <row r="16372" spans="1:12">
      <c r="A16372" t="e">
        <f ca="1">E00251518870221</f>
        <v>#NAME?</v>
      </c>
      <c r="B16372">
        <v>291</v>
      </c>
      <c r="C16372" t="s">
        <v>160</v>
      </c>
      <c r="D16372" s="1">
        <v>42107</v>
      </c>
      <c r="F16372">
        <v>1</v>
      </c>
      <c r="G16372">
        <v>7804</v>
      </c>
      <c r="H16372" t="s">
        <v>43</v>
      </c>
      <c r="J16372" t="s">
        <v>14</v>
      </c>
      <c r="K16372">
        <v>50</v>
      </c>
      <c r="L16372" t="s">
        <v>22</v>
      </c>
    </row>
    <row r="16373" spans="1:12">
      <c r="A16373" t="e">
        <f ca="1">E00251611656421</f>
        <v>#NAME?</v>
      </c>
      <c r="B16373">
        <v>29</v>
      </c>
      <c r="C16373" t="s">
        <v>309</v>
      </c>
      <c r="D16373" s="1">
        <v>42468</v>
      </c>
      <c r="F16373">
        <v>1</v>
      </c>
      <c r="G16373">
        <v>9492</v>
      </c>
      <c r="H16373" t="s">
        <v>317</v>
      </c>
      <c r="J16373" t="s">
        <v>14</v>
      </c>
      <c r="K16373">
        <v>56</v>
      </c>
      <c r="L16373" t="s">
        <v>15</v>
      </c>
    </row>
    <row r="16374" spans="1:12">
      <c r="A16374" t="e">
        <f ca="1">E00251611656421</f>
        <v>#NAME?</v>
      </c>
      <c r="B16374">
        <v>886</v>
      </c>
      <c r="C16374" t="s">
        <v>1011</v>
      </c>
      <c r="D16374" s="1">
        <v>40372</v>
      </c>
      <c r="F16374">
        <v>1</v>
      </c>
      <c r="G16374">
        <v>3004</v>
      </c>
      <c r="H16374" t="s">
        <v>104</v>
      </c>
      <c r="J16374" t="s">
        <v>272</v>
      </c>
      <c r="K16374">
        <v>51</v>
      </c>
      <c r="L16374" t="s">
        <v>15</v>
      </c>
    </row>
    <row r="16375" spans="1:12">
      <c r="A16375" t="e">
        <f ca="1">E00251611656421</f>
        <v>#NAME?</v>
      </c>
      <c r="B16375">
        <v>29</v>
      </c>
      <c r="C16375" t="s">
        <v>309</v>
      </c>
      <c r="D16375" s="1">
        <v>42622</v>
      </c>
      <c r="F16375">
        <v>2</v>
      </c>
      <c r="G16375">
        <v>2448</v>
      </c>
      <c r="H16375" t="s">
        <v>19</v>
      </c>
      <c r="J16375" t="s">
        <v>14</v>
      </c>
      <c r="K16375">
        <v>57</v>
      </c>
      <c r="L16375" t="s">
        <v>15</v>
      </c>
    </row>
    <row r="16376" spans="1:12">
      <c r="A16376" t="e">
        <f ca="1">E00251526894021</f>
        <v>#NAME?</v>
      </c>
      <c r="B16376">
        <v>28</v>
      </c>
      <c r="C16376" t="s">
        <v>153</v>
      </c>
      <c r="D16376" s="1">
        <v>42580</v>
      </c>
      <c r="F16376">
        <v>1</v>
      </c>
      <c r="G16376">
        <v>7242</v>
      </c>
      <c r="H16376" t="s">
        <v>93</v>
      </c>
      <c r="J16376" t="s">
        <v>14</v>
      </c>
      <c r="K16376">
        <v>53</v>
      </c>
      <c r="L16376" t="s">
        <v>15</v>
      </c>
    </row>
    <row r="16377" spans="1:12">
      <c r="A16377" t="e">
        <f ca="1">E00251518822121</f>
        <v>#NAME?</v>
      </c>
      <c r="B16377">
        <v>286</v>
      </c>
      <c r="C16377" t="s">
        <v>41</v>
      </c>
      <c r="D16377" s="1">
        <v>43088</v>
      </c>
      <c r="F16377">
        <v>1</v>
      </c>
      <c r="G16377">
        <v>71595</v>
      </c>
      <c r="H16377" t="s">
        <v>672</v>
      </c>
      <c r="J16377" t="s">
        <v>14</v>
      </c>
      <c r="K16377">
        <v>56</v>
      </c>
      <c r="L16377" t="s">
        <v>15</v>
      </c>
    </row>
    <row r="16378" spans="1:12">
      <c r="A16378" t="e">
        <f ca="1">E00251619839221</f>
        <v>#NAME?</v>
      </c>
      <c r="B16378">
        <v>455</v>
      </c>
      <c r="C16378" t="s">
        <v>312</v>
      </c>
      <c r="D16378" s="1">
        <v>41241</v>
      </c>
      <c r="F16378">
        <v>1</v>
      </c>
      <c r="G16378">
        <v>7862</v>
      </c>
      <c r="H16378" t="s">
        <v>27</v>
      </c>
      <c r="J16378" t="s">
        <v>14</v>
      </c>
      <c r="K16378">
        <v>49</v>
      </c>
      <c r="L16378" t="s">
        <v>22</v>
      </c>
    </row>
    <row r="16379" spans="1:12">
      <c r="A16379" t="e">
        <f ca="1">E00251432363021</f>
        <v>#NAME?</v>
      </c>
      <c r="B16379">
        <v>493</v>
      </c>
      <c r="C16379" t="s">
        <v>376</v>
      </c>
      <c r="D16379" s="1">
        <v>42086</v>
      </c>
      <c r="F16379">
        <v>2</v>
      </c>
      <c r="G16379">
        <v>7231</v>
      </c>
      <c r="H16379" t="s">
        <v>128</v>
      </c>
      <c r="J16379" t="s">
        <v>14</v>
      </c>
      <c r="K16379">
        <v>47</v>
      </c>
      <c r="L16379" t="s">
        <v>15</v>
      </c>
    </row>
    <row r="16380" spans="1:12">
      <c r="A16380" t="e">
        <f ca="1">E00251526894021</f>
        <v>#NAME?</v>
      </c>
      <c r="B16380">
        <v>28</v>
      </c>
      <c r="C16380" t="s">
        <v>153</v>
      </c>
      <c r="D16380" s="1">
        <v>42696</v>
      </c>
      <c r="F16380">
        <v>1</v>
      </c>
      <c r="G16380">
        <v>7242</v>
      </c>
      <c r="H16380" t="s">
        <v>93</v>
      </c>
      <c r="J16380" t="s">
        <v>14</v>
      </c>
      <c r="K16380">
        <v>53</v>
      </c>
      <c r="L16380" t="s">
        <v>15</v>
      </c>
    </row>
    <row r="16381" spans="1:12">
      <c r="A16381" t="e">
        <f ca="1">E00251715425121</f>
        <v>#NAME?</v>
      </c>
      <c r="B16381">
        <v>93</v>
      </c>
      <c r="C16381" t="s">
        <v>375</v>
      </c>
      <c r="D16381" s="1">
        <v>43097</v>
      </c>
      <c r="F16381">
        <v>3</v>
      </c>
      <c r="G16381">
        <v>7262</v>
      </c>
      <c r="H16381" t="s">
        <v>198</v>
      </c>
      <c r="J16381" t="s">
        <v>14</v>
      </c>
      <c r="K16381">
        <v>59</v>
      </c>
      <c r="L16381" t="s">
        <v>15</v>
      </c>
    </row>
    <row r="16382" spans="1:12">
      <c r="A16382" t="e">
        <f ca="1">E00251715425121</f>
        <v>#NAME?</v>
      </c>
      <c r="B16382">
        <v>89</v>
      </c>
      <c r="C16382" t="s">
        <v>378</v>
      </c>
      <c r="D16382" s="1">
        <v>42615</v>
      </c>
      <c r="F16382">
        <v>1</v>
      </c>
      <c r="G16382">
        <v>78906</v>
      </c>
      <c r="H16382" t="s">
        <v>31</v>
      </c>
      <c r="J16382" t="s">
        <v>14</v>
      </c>
      <c r="K16382">
        <v>57</v>
      </c>
      <c r="L16382" t="s">
        <v>22</v>
      </c>
    </row>
    <row r="16383" spans="1:12">
      <c r="A16383" t="e">
        <f ca="1">E00251619839221</f>
        <v>#NAME?</v>
      </c>
      <c r="B16383">
        <v>455</v>
      </c>
      <c r="C16383" t="s">
        <v>312</v>
      </c>
      <c r="D16383" s="1">
        <v>42684</v>
      </c>
      <c r="F16383">
        <v>2</v>
      </c>
      <c r="G16383">
        <v>5718</v>
      </c>
      <c r="H16383" t="s">
        <v>244</v>
      </c>
      <c r="J16383" t="s">
        <v>14</v>
      </c>
      <c r="K16383">
        <v>53</v>
      </c>
      <c r="L16383" t="s">
        <v>15</v>
      </c>
    </row>
    <row r="16384" spans="1:12">
      <c r="A16384" t="e">
        <f ca="1">E00251715425121</f>
        <v>#NAME?</v>
      </c>
      <c r="B16384">
        <v>93</v>
      </c>
      <c r="C16384" t="s">
        <v>375</v>
      </c>
      <c r="D16384" s="1">
        <v>42249</v>
      </c>
      <c r="F16384">
        <v>3</v>
      </c>
      <c r="G16384">
        <v>7175</v>
      </c>
      <c r="H16384" t="s">
        <v>689</v>
      </c>
      <c r="J16384" t="s">
        <v>14</v>
      </c>
      <c r="K16384">
        <v>56</v>
      </c>
      <c r="L16384" t="s">
        <v>15</v>
      </c>
    </row>
    <row r="16385" spans="1:12">
      <c r="A16385" t="e">
        <f ca="1">E00251715425121</f>
        <v>#NAME?</v>
      </c>
      <c r="B16385">
        <v>93</v>
      </c>
      <c r="C16385" t="s">
        <v>375</v>
      </c>
      <c r="D16385" s="1">
        <v>43068</v>
      </c>
      <c r="F16385">
        <v>1</v>
      </c>
      <c r="G16385">
        <v>7262</v>
      </c>
      <c r="H16385" t="s">
        <v>198</v>
      </c>
      <c r="J16385" t="s">
        <v>14</v>
      </c>
      <c r="K16385">
        <v>59</v>
      </c>
      <c r="L16385" t="s">
        <v>15</v>
      </c>
    </row>
    <row r="16386" spans="1:12">
      <c r="A16386" t="e">
        <f ca="1">E00251512715021</f>
        <v>#NAME?</v>
      </c>
      <c r="B16386">
        <v>52</v>
      </c>
      <c r="C16386" t="s">
        <v>384</v>
      </c>
      <c r="D16386" s="1">
        <v>41541</v>
      </c>
      <c r="F16386">
        <v>3</v>
      </c>
      <c r="G16386">
        <v>7242</v>
      </c>
      <c r="H16386" t="s">
        <v>93</v>
      </c>
      <c r="J16386" t="s">
        <v>14</v>
      </c>
      <c r="K16386">
        <v>47</v>
      </c>
      <c r="L16386" t="s">
        <v>15</v>
      </c>
    </row>
    <row r="16387" spans="1:12">
      <c r="A16387" t="e">
        <f ca="1">E00251429782321</f>
        <v>#NAME?</v>
      </c>
      <c r="B16387">
        <v>160</v>
      </c>
      <c r="C16387" t="s">
        <v>278</v>
      </c>
      <c r="D16387" s="1">
        <v>42198</v>
      </c>
      <c r="F16387">
        <v>3</v>
      </c>
      <c r="G16387">
        <v>27800</v>
      </c>
      <c r="H16387" t="s">
        <v>145</v>
      </c>
      <c r="J16387" t="s">
        <v>14</v>
      </c>
      <c r="K16387">
        <v>61</v>
      </c>
      <c r="L16387" t="s">
        <v>15</v>
      </c>
    </row>
    <row r="16388" spans="1:12">
      <c r="A16388" t="e">
        <f ca="1">E00251429782321</f>
        <v>#NAME?</v>
      </c>
      <c r="B16388">
        <v>160</v>
      </c>
      <c r="C16388" t="s">
        <v>278</v>
      </c>
      <c r="D16388" s="1">
        <v>42291</v>
      </c>
      <c r="F16388">
        <v>2</v>
      </c>
      <c r="G16388">
        <v>25000</v>
      </c>
      <c r="H16388" t="s">
        <v>178</v>
      </c>
      <c r="J16388" t="s">
        <v>14</v>
      </c>
      <c r="K16388">
        <v>62</v>
      </c>
      <c r="L16388" t="s">
        <v>15</v>
      </c>
    </row>
    <row r="16389" spans="1:12">
      <c r="A16389" t="e">
        <f ca="1">E00251429782321</f>
        <v>#NAME?</v>
      </c>
      <c r="B16389">
        <v>160</v>
      </c>
      <c r="C16389" t="s">
        <v>278</v>
      </c>
      <c r="D16389" s="1">
        <v>42310</v>
      </c>
      <c r="F16389">
        <v>1</v>
      </c>
      <c r="G16389">
        <v>7999</v>
      </c>
      <c r="H16389" t="s">
        <v>80</v>
      </c>
      <c r="J16389" t="s">
        <v>14</v>
      </c>
      <c r="K16389">
        <v>62</v>
      </c>
      <c r="L16389" t="s">
        <v>15</v>
      </c>
    </row>
    <row r="16390" spans="1:12">
      <c r="A16390" t="e">
        <f ca="1">E00251512715021</f>
        <v>#NAME?</v>
      </c>
      <c r="B16390">
        <v>52</v>
      </c>
      <c r="C16390" t="s">
        <v>384</v>
      </c>
      <c r="D16390" s="1">
        <v>42969</v>
      </c>
      <c r="F16390">
        <v>2</v>
      </c>
      <c r="G16390">
        <v>4019</v>
      </c>
      <c r="H16390" t="s">
        <v>26</v>
      </c>
      <c r="J16390" t="s">
        <v>14</v>
      </c>
      <c r="K16390">
        <v>51</v>
      </c>
      <c r="L16390" t="s">
        <v>15</v>
      </c>
    </row>
    <row r="16391" spans="1:12">
      <c r="A16391" t="e">
        <f ca="1">E00251432363021</f>
        <v>#NAME?</v>
      </c>
      <c r="B16391">
        <v>493</v>
      </c>
      <c r="C16391" t="s">
        <v>376</v>
      </c>
      <c r="D16391" s="1">
        <v>42550</v>
      </c>
      <c r="F16391">
        <v>3</v>
      </c>
      <c r="G16391">
        <v>3051</v>
      </c>
      <c r="H16391" t="s">
        <v>13</v>
      </c>
      <c r="J16391" t="s">
        <v>14</v>
      </c>
      <c r="K16391">
        <v>48</v>
      </c>
      <c r="L16391" t="s">
        <v>15</v>
      </c>
    </row>
    <row r="16392" spans="1:12">
      <c r="A16392" t="e">
        <f ca="1">E00251432363021</f>
        <v>#NAME?</v>
      </c>
      <c r="B16392">
        <v>493</v>
      </c>
      <c r="C16392" t="s">
        <v>376</v>
      </c>
      <c r="D16392" s="1">
        <v>42641</v>
      </c>
      <c r="F16392">
        <v>1</v>
      </c>
      <c r="G16392">
        <v>3579</v>
      </c>
      <c r="H16392" t="s">
        <v>377</v>
      </c>
      <c r="J16392" t="s">
        <v>14</v>
      </c>
      <c r="K16392">
        <v>48</v>
      </c>
      <c r="L16392" t="s">
        <v>15</v>
      </c>
    </row>
    <row r="16393" spans="1:12">
      <c r="A16393" t="e">
        <f ca="1">E00251619839221</f>
        <v>#NAME?</v>
      </c>
      <c r="B16393">
        <v>455</v>
      </c>
      <c r="C16393" t="s">
        <v>312</v>
      </c>
      <c r="D16393" s="1">
        <v>42423</v>
      </c>
      <c r="F16393">
        <v>1</v>
      </c>
      <c r="G16393">
        <v>72190</v>
      </c>
      <c r="H16393" t="s">
        <v>341</v>
      </c>
      <c r="J16393" t="s">
        <v>14</v>
      </c>
      <c r="K16393">
        <v>52</v>
      </c>
      <c r="L16393" t="s">
        <v>15</v>
      </c>
    </row>
    <row r="16394" spans="1:12">
      <c r="A16394" t="e">
        <f ca="1">E00251432363021</f>
        <v>#NAME?</v>
      </c>
      <c r="B16394">
        <v>493</v>
      </c>
      <c r="C16394" t="s">
        <v>376</v>
      </c>
      <c r="D16394" s="1">
        <v>42849</v>
      </c>
      <c r="F16394">
        <v>3</v>
      </c>
      <c r="G16394">
        <v>7222</v>
      </c>
      <c r="H16394" t="s">
        <v>560</v>
      </c>
      <c r="J16394" t="s">
        <v>14</v>
      </c>
      <c r="K16394">
        <v>49</v>
      </c>
      <c r="L16394" t="s">
        <v>15</v>
      </c>
    </row>
    <row r="16395" spans="1:12">
      <c r="A16395" t="e">
        <f ca="1">E00251429782321</f>
        <v>#NAME?</v>
      </c>
      <c r="B16395">
        <v>160</v>
      </c>
      <c r="C16395" t="s">
        <v>278</v>
      </c>
      <c r="D16395" s="1">
        <v>42493</v>
      </c>
      <c r="F16395">
        <v>2</v>
      </c>
      <c r="G16395">
        <v>71940</v>
      </c>
      <c r="H16395" t="s">
        <v>135</v>
      </c>
      <c r="J16395" t="s">
        <v>14</v>
      </c>
      <c r="K16395">
        <v>62</v>
      </c>
      <c r="L16395" t="s">
        <v>15</v>
      </c>
    </row>
    <row r="16396" spans="1:12">
      <c r="A16396" t="e">
        <f ca="1">E00251715024021</f>
        <v>#NAME?</v>
      </c>
      <c r="B16396">
        <v>39</v>
      </c>
      <c r="C16396" t="s">
        <v>385</v>
      </c>
      <c r="D16396" s="1">
        <v>42743</v>
      </c>
      <c r="E16396">
        <v>7</v>
      </c>
      <c r="F16396">
        <v>2</v>
      </c>
      <c r="G16396">
        <v>78039</v>
      </c>
      <c r="H16396" t="s">
        <v>1411</v>
      </c>
      <c r="J16396" t="s">
        <v>34</v>
      </c>
      <c r="K16396">
        <v>40</v>
      </c>
      <c r="L16396" t="s">
        <v>22</v>
      </c>
    </row>
    <row r="16397" spans="1:12">
      <c r="A16397" t="e">
        <f ca="1">E00251432363021</f>
        <v>#NAME?</v>
      </c>
      <c r="B16397">
        <v>493</v>
      </c>
      <c r="C16397" t="s">
        <v>376</v>
      </c>
      <c r="D16397" s="1">
        <v>42152</v>
      </c>
      <c r="F16397">
        <v>2</v>
      </c>
      <c r="G16397">
        <v>7231</v>
      </c>
      <c r="H16397" t="s">
        <v>128</v>
      </c>
      <c r="J16397" t="s">
        <v>14</v>
      </c>
      <c r="K16397">
        <v>47</v>
      </c>
      <c r="L16397" t="s">
        <v>15</v>
      </c>
    </row>
    <row r="16398" spans="1:12">
      <c r="A16398" t="e">
        <f ca="1">E00251429782321</f>
        <v>#NAME?</v>
      </c>
      <c r="B16398">
        <v>160</v>
      </c>
      <c r="C16398" t="s">
        <v>278</v>
      </c>
      <c r="D16398" s="1">
        <v>41312</v>
      </c>
      <c r="F16398">
        <v>2</v>
      </c>
      <c r="G16398">
        <v>25000</v>
      </c>
      <c r="H16398" t="s">
        <v>178</v>
      </c>
      <c r="J16398" t="s">
        <v>14</v>
      </c>
      <c r="K16398">
        <v>59</v>
      </c>
      <c r="L16398" t="s">
        <v>15</v>
      </c>
    </row>
    <row r="16399" spans="1:12">
      <c r="A16399" t="e">
        <f ca="1">E00251512715021</f>
        <v>#NAME?</v>
      </c>
      <c r="B16399">
        <v>52</v>
      </c>
      <c r="C16399" t="s">
        <v>384</v>
      </c>
      <c r="D16399" s="1">
        <v>41576</v>
      </c>
      <c r="F16399">
        <v>2</v>
      </c>
      <c r="G16399">
        <v>6266</v>
      </c>
      <c r="H16399" t="s">
        <v>99</v>
      </c>
      <c r="J16399" t="s">
        <v>14</v>
      </c>
      <c r="K16399">
        <v>47</v>
      </c>
      <c r="L16399" t="s">
        <v>15</v>
      </c>
    </row>
    <row r="16400" spans="1:12">
      <c r="A16400" t="e">
        <f ca="1">E00251512715021</f>
        <v>#NAME?</v>
      </c>
      <c r="B16400">
        <v>52</v>
      </c>
      <c r="C16400" t="s">
        <v>384</v>
      </c>
      <c r="D16400" s="1">
        <v>42859</v>
      </c>
      <c r="F16400">
        <v>1</v>
      </c>
      <c r="G16400">
        <v>7242</v>
      </c>
      <c r="H16400" t="s">
        <v>93</v>
      </c>
      <c r="J16400" t="s">
        <v>14</v>
      </c>
      <c r="K16400">
        <v>51</v>
      </c>
      <c r="L16400" t="s">
        <v>15</v>
      </c>
    </row>
    <row r="16401" spans="1:12">
      <c r="A16401" t="e">
        <f ca="1">E00251429782321</f>
        <v>#NAME?</v>
      </c>
      <c r="B16401">
        <v>160</v>
      </c>
      <c r="C16401" t="s">
        <v>278</v>
      </c>
      <c r="D16401" s="1">
        <v>42313</v>
      </c>
      <c r="F16401">
        <v>2</v>
      </c>
      <c r="G16401">
        <v>7999</v>
      </c>
      <c r="H16401" t="s">
        <v>80</v>
      </c>
      <c r="J16401" t="s">
        <v>14</v>
      </c>
      <c r="K16401">
        <v>62</v>
      </c>
      <c r="L16401" t="s">
        <v>15</v>
      </c>
    </row>
    <row r="16402" spans="1:12">
      <c r="A16402" t="e">
        <f ca="1">E00251429782321</f>
        <v>#NAME?</v>
      </c>
      <c r="B16402">
        <v>160</v>
      </c>
      <c r="C16402" t="s">
        <v>278</v>
      </c>
      <c r="D16402" s="1">
        <v>42493</v>
      </c>
      <c r="F16402">
        <v>3</v>
      </c>
      <c r="G16402">
        <v>27800</v>
      </c>
      <c r="H16402" t="s">
        <v>145</v>
      </c>
      <c r="J16402" t="s">
        <v>14</v>
      </c>
      <c r="K16402">
        <v>62</v>
      </c>
      <c r="L16402" t="s">
        <v>15</v>
      </c>
    </row>
    <row r="16403" spans="1:12">
      <c r="A16403" t="e">
        <f ca="1">E00251429782321</f>
        <v>#NAME?</v>
      </c>
      <c r="B16403">
        <v>160</v>
      </c>
      <c r="C16403" t="s">
        <v>278</v>
      </c>
      <c r="D16403" s="1">
        <v>42033</v>
      </c>
      <c r="F16403">
        <v>1</v>
      </c>
      <c r="G16403">
        <v>25000</v>
      </c>
      <c r="H16403" t="s">
        <v>178</v>
      </c>
      <c r="J16403" t="s">
        <v>14</v>
      </c>
      <c r="K16403">
        <v>61</v>
      </c>
      <c r="L16403" t="s">
        <v>15</v>
      </c>
    </row>
    <row r="16404" spans="1:12">
      <c r="A16404" t="e">
        <f ca="1">E00251532284521</f>
        <v>#NAME?</v>
      </c>
      <c r="B16404">
        <v>827</v>
      </c>
      <c r="C16404" t="s">
        <v>205</v>
      </c>
      <c r="D16404" s="1">
        <v>42385</v>
      </c>
      <c r="E16404">
        <v>1</v>
      </c>
      <c r="F16404">
        <v>3</v>
      </c>
      <c r="G16404">
        <v>72761</v>
      </c>
      <c r="H16404" t="s">
        <v>1412</v>
      </c>
      <c r="J16404" t="s">
        <v>34</v>
      </c>
      <c r="K16404">
        <v>59</v>
      </c>
      <c r="L16404" t="s">
        <v>15</v>
      </c>
    </row>
    <row r="16405" spans="1:12">
      <c r="A16405" t="e">
        <f ca="1">E00251512715021</f>
        <v>#NAME?</v>
      </c>
      <c r="B16405">
        <v>52</v>
      </c>
      <c r="C16405" t="s">
        <v>384</v>
      </c>
      <c r="D16405" s="1">
        <v>42529</v>
      </c>
      <c r="F16405">
        <v>1</v>
      </c>
      <c r="G16405">
        <v>6981</v>
      </c>
      <c r="H16405" t="s">
        <v>1413</v>
      </c>
      <c r="J16405" t="s">
        <v>14</v>
      </c>
      <c r="K16405">
        <v>50</v>
      </c>
      <c r="L16405" t="s">
        <v>15</v>
      </c>
    </row>
    <row r="16406" spans="1:12">
      <c r="A16406" t="e">
        <f ca="1">E00251429782321</f>
        <v>#NAME?</v>
      </c>
      <c r="B16406">
        <v>160</v>
      </c>
      <c r="C16406" t="s">
        <v>278</v>
      </c>
      <c r="D16406" s="1">
        <v>42762</v>
      </c>
      <c r="F16406">
        <v>1</v>
      </c>
      <c r="G16406">
        <v>25000</v>
      </c>
      <c r="H16406" t="s">
        <v>178</v>
      </c>
      <c r="J16406" t="s">
        <v>14</v>
      </c>
      <c r="K16406">
        <v>63</v>
      </c>
      <c r="L16406" t="s">
        <v>15</v>
      </c>
    </row>
    <row r="16407" spans="1:12">
      <c r="A16407" t="e">
        <f ca="1">E00251429782321</f>
        <v>#NAME?</v>
      </c>
      <c r="B16407">
        <v>160</v>
      </c>
      <c r="C16407" t="s">
        <v>278</v>
      </c>
      <c r="D16407" s="1">
        <v>42103</v>
      </c>
      <c r="F16407">
        <v>2</v>
      </c>
      <c r="G16407">
        <v>4019</v>
      </c>
      <c r="H16407" t="s">
        <v>26</v>
      </c>
      <c r="J16407" t="s">
        <v>14</v>
      </c>
      <c r="K16407">
        <v>61</v>
      </c>
      <c r="L16407" t="s">
        <v>15</v>
      </c>
    </row>
    <row r="16408" spans="1:12">
      <c r="A16408" t="e">
        <f ca="1">E00251429782321</f>
        <v>#NAME?</v>
      </c>
      <c r="B16408">
        <v>160</v>
      </c>
      <c r="C16408" t="s">
        <v>278</v>
      </c>
      <c r="D16408" s="1">
        <v>42318</v>
      </c>
      <c r="F16408">
        <v>2</v>
      </c>
      <c r="G16408">
        <v>25000</v>
      </c>
      <c r="H16408" t="s">
        <v>178</v>
      </c>
      <c r="J16408" t="s">
        <v>14</v>
      </c>
      <c r="K16408">
        <v>62</v>
      </c>
      <c r="L16408" t="s">
        <v>15</v>
      </c>
    </row>
    <row r="16409" spans="1:12">
      <c r="A16409" t="e">
        <f ca="1">E00251429782321</f>
        <v>#NAME?</v>
      </c>
      <c r="B16409">
        <v>160</v>
      </c>
      <c r="C16409" t="s">
        <v>278</v>
      </c>
      <c r="D16409" s="1">
        <v>42647</v>
      </c>
      <c r="F16409">
        <v>4</v>
      </c>
      <c r="G16409">
        <v>4019</v>
      </c>
      <c r="H16409" t="s">
        <v>26</v>
      </c>
      <c r="J16409" t="s">
        <v>14</v>
      </c>
      <c r="K16409">
        <v>63</v>
      </c>
      <c r="L16409" t="s">
        <v>15</v>
      </c>
    </row>
    <row r="16410" spans="1:12">
      <c r="A16410" t="e">
        <f ca="1">E00251430352821</f>
        <v>#NAME?</v>
      </c>
      <c r="B16410">
        <v>769</v>
      </c>
      <c r="C16410" t="s">
        <v>397</v>
      </c>
      <c r="D16410" s="1">
        <v>42019</v>
      </c>
      <c r="E16410">
        <v>1</v>
      </c>
      <c r="F16410">
        <v>1</v>
      </c>
      <c r="G16410">
        <v>55090</v>
      </c>
      <c r="H16410" t="s">
        <v>400</v>
      </c>
      <c r="J16410" t="s">
        <v>34</v>
      </c>
      <c r="K16410">
        <v>55</v>
      </c>
      <c r="L16410" t="s">
        <v>15</v>
      </c>
    </row>
    <row r="16411" spans="1:12">
      <c r="A16411" t="e">
        <f ca="1">E00251432363021</f>
        <v>#NAME?</v>
      </c>
      <c r="B16411">
        <v>493</v>
      </c>
      <c r="C16411" t="s">
        <v>376</v>
      </c>
      <c r="D16411" s="1">
        <v>42832</v>
      </c>
      <c r="F16411">
        <v>2</v>
      </c>
      <c r="G16411">
        <v>7222</v>
      </c>
      <c r="H16411" t="s">
        <v>560</v>
      </c>
      <c r="J16411" t="s">
        <v>14</v>
      </c>
      <c r="K16411">
        <v>49</v>
      </c>
      <c r="L16411" t="s">
        <v>15</v>
      </c>
    </row>
    <row r="16412" spans="1:12">
      <c r="A16412" t="e">
        <f ca="1">E00251432363021</f>
        <v>#NAME?</v>
      </c>
      <c r="B16412">
        <v>493</v>
      </c>
      <c r="C16412" t="s">
        <v>376</v>
      </c>
      <c r="D16412" s="1">
        <v>42899</v>
      </c>
      <c r="F16412">
        <v>1</v>
      </c>
      <c r="G16412">
        <v>3579</v>
      </c>
      <c r="H16412" t="s">
        <v>377</v>
      </c>
      <c r="J16412" t="s">
        <v>14</v>
      </c>
      <c r="K16412">
        <v>49</v>
      </c>
      <c r="L16412" t="s">
        <v>15</v>
      </c>
    </row>
    <row r="16413" spans="1:12">
      <c r="A16413" t="e">
        <f ca="1">E00251429782321</f>
        <v>#NAME?</v>
      </c>
      <c r="B16413">
        <v>160</v>
      </c>
      <c r="C16413" t="s">
        <v>278</v>
      </c>
      <c r="D16413" s="1">
        <v>42276</v>
      </c>
      <c r="F16413">
        <v>1</v>
      </c>
      <c r="G16413">
        <v>25040</v>
      </c>
      <c r="H16413" t="s">
        <v>388</v>
      </c>
      <c r="J16413" t="s">
        <v>14</v>
      </c>
      <c r="K16413">
        <v>62</v>
      </c>
      <c r="L16413" t="s">
        <v>15</v>
      </c>
    </row>
    <row r="16414" spans="1:12">
      <c r="A16414" t="e">
        <f ca="1">E00251429782321</f>
        <v>#NAME?</v>
      </c>
      <c r="B16414">
        <v>160</v>
      </c>
      <c r="C16414" t="s">
        <v>278</v>
      </c>
      <c r="D16414" s="1">
        <v>42360</v>
      </c>
      <c r="F16414">
        <v>4</v>
      </c>
      <c r="G16414">
        <v>4019</v>
      </c>
      <c r="H16414" t="s">
        <v>26</v>
      </c>
      <c r="J16414" t="s">
        <v>14</v>
      </c>
      <c r="K16414">
        <v>62</v>
      </c>
      <c r="L16414" t="s">
        <v>15</v>
      </c>
    </row>
    <row r="16415" spans="1:12">
      <c r="A16415" t="e">
        <f ca="1">E00251512715021</f>
        <v>#NAME?</v>
      </c>
      <c r="B16415">
        <v>52</v>
      </c>
      <c r="C16415" t="s">
        <v>384</v>
      </c>
      <c r="D16415" s="1">
        <v>42387</v>
      </c>
      <c r="F16415">
        <v>1</v>
      </c>
      <c r="G16415">
        <v>4549</v>
      </c>
      <c r="H16415" t="s">
        <v>69</v>
      </c>
      <c r="J16415" t="s">
        <v>14</v>
      </c>
      <c r="K16415">
        <v>49</v>
      </c>
      <c r="L16415" t="s">
        <v>15</v>
      </c>
    </row>
    <row r="16416" spans="1:12">
      <c r="A16416" t="e">
        <f ca="1">E00251512715021</f>
        <v>#NAME?</v>
      </c>
      <c r="B16416">
        <v>52</v>
      </c>
      <c r="C16416" t="s">
        <v>384</v>
      </c>
      <c r="D16416" s="1">
        <v>41306</v>
      </c>
      <c r="F16416">
        <v>1</v>
      </c>
      <c r="G16416">
        <v>7231</v>
      </c>
      <c r="H16416" t="s">
        <v>128</v>
      </c>
      <c r="J16416" t="s">
        <v>14</v>
      </c>
      <c r="K16416">
        <v>47</v>
      </c>
      <c r="L16416" t="s">
        <v>15</v>
      </c>
    </row>
    <row r="16417" spans="1:12">
      <c r="A16417" t="e">
        <f ca="1">E00251429782321</f>
        <v>#NAME?</v>
      </c>
      <c r="B16417">
        <v>160</v>
      </c>
      <c r="C16417" t="s">
        <v>278</v>
      </c>
      <c r="D16417" s="1">
        <v>41205</v>
      </c>
      <c r="F16417">
        <v>3</v>
      </c>
      <c r="G16417">
        <v>4019</v>
      </c>
      <c r="H16417" t="s">
        <v>26</v>
      </c>
      <c r="J16417" t="s">
        <v>14</v>
      </c>
      <c r="K16417">
        <v>59</v>
      </c>
      <c r="L16417" t="s">
        <v>15</v>
      </c>
    </row>
    <row r="16418" spans="1:12">
      <c r="A16418" t="e">
        <f ca="1">E00251429782321</f>
        <v>#NAME?</v>
      </c>
      <c r="B16418">
        <v>160</v>
      </c>
      <c r="C16418" t="s">
        <v>278</v>
      </c>
      <c r="D16418" s="1">
        <v>41309</v>
      </c>
      <c r="F16418">
        <v>1</v>
      </c>
      <c r="G16418">
        <v>7999</v>
      </c>
      <c r="H16418" t="s">
        <v>80</v>
      </c>
      <c r="J16418" t="s">
        <v>14</v>
      </c>
      <c r="K16418">
        <v>59</v>
      </c>
      <c r="L16418" t="s">
        <v>15</v>
      </c>
    </row>
    <row r="16419" spans="1:12">
      <c r="A16419" t="e">
        <f ca="1">E00251512715021</f>
        <v>#NAME?</v>
      </c>
      <c r="B16419">
        <v>52</v>
      </c>
      <c r="C16419" t="s">
        <v>384</v>
      </c>
      <c r="D16419" s="1">
        <v>42509</v>
      </c>
      <c r="F16419">
        <v>3</v>
      </c>
      <c r="G16419">
        <v>4019</v>
      </c>
      <c r="H16419" t="s">
        <v>26</v>
      </c>
      <c r="J16419" t="s">
        <v>14</v>
      </c>
      <c r="K16419">
        <v>50</v>
      </c>
      <c r="L16419" t="s">
        <v>15</v>
      </c>
    </row>
    <row r="16420" spans="1:12">
      <c r="A16420" t="e">
        <f ca="1">E00251512715021</f>
        <v>#NAME?</v>
      </c>
      <c r="B16420">
        <v>52</v>
      </c>
      <c r="C16420" t="s">
        <v>384</v>
      </c>
      <c r="D16420" s="1">
        <v>42999</v>
      </c>
      <c r="F16420">
        <v>2</v>
      </c>
      <c r="G16420">
        <v>7810</v>
      </c>
      <c r="H16420" t="s">
        <v>143</v>
      </c>
      <c r="J16420" t="s">
        <v>14</v>
      </c>
      <c r="K16420">
        <v>51</v>
      </c>
      <c r="L16420" t="s">
        <v>15</v>
      </c>
    </row>
    <row r="16421" spans="1:12">
      <c r="A16421" t="e">
        <f ca="1">E00251512715021</f>
        <v>#NAME?</v>
      </c>
      <c r="B16421">
        <v>52</v>
      </c>
      <c r="C16421" t="s">
        <v>384</v>
      </c>
      <c r="D16421" s="1">
        <v>42392</v>
      </c>
      <c r="F16421">
        <v>1</v>
      </c>
      <c r="G16421">
        <v>8798</v>
      </c>
      <c r="H16421" t="s">
        <v>314</v>
      </c>
      <c r="J16421" t="s">
        <v>14</v>
      </c>
      <c r="K16421">
        <v>49</v>
      </c>
      <c r="L16421" t="s">
        <v>15</v>
      </c>
    </row>
    <row r="16422" spans="1:12">
      <c r="A16422" t="e">
        <f ca="1">E00251432363021</f>
        <v>#NAME?</v>
      </c>
      <c r="B16422">
        <v>493</v>
      </c>
      <c r="C16422" t="s">
        <v>376</v>
      </c>
      <c r="D16422" s="1">
        <v>42926</v>
      </c>
      <c r="F16422">
        <v>1</v>
      </c>
      <c r="G16422">
        <v>3579</v>
      </c>
      <c r="H16422" t="s">
        <v>377</v>
      </c>
      <c r="J16422" t="s">
        <v>14</v>
      </c>
      <c r="K16422">
        <v>49</v>
      </c>
      <c r="L16422" t="s">
        <v>15</v>
      </c>
    </row>
    <row r="16423" spans="1:12">
      <c r="A16423" t="e">
        <f ca="1">E00251432363021</f>
        <v>#NAME?</v>
      </c>
      <c r="B16423">
        <v>493</v>
      </c>
      <c r="C16423" t="s">
        <v>376</v>
      </c>
      <c r="D16423" s="1">
        <v>43041</v>
      </c>
      <c r="F16423">
        <v>1</v>
      </c>
      <c r="G16423">
        <v>4659</v>
      </c>
      <c r="H16423" t="s">
        <v>47</v>
      </c>
      <c r="J16423" t="s">
        <v>14</v>
      </c>
      <c r="K16423">
        <v>49</v>
      </c>
      <c r="L16423" t="s">
        <v>15</v>
      </c>
    </row>
    <row r="16424" spans="1:12">
      <c r="A16424" t="e">
        <f ca="1">E00251429782321</f>
        <v>#NAME?</v>
      </c>
      <c r="B16424">
        <v>160</v>
      </c>
      <c r="C16424" t="s">
        <v>278</v>
      </c>
      <c r="D16424" s="1">
        <v>41320</v>
      </c>
      <c r="F16424">
        <v>3</v>
      </c>
      <c r="G16424">
        <v>4019</v>
      </c>
      <c r="H16424" t="s">
        <v>26</v>
      </c>
      <c r="J16424" t="s">
        <v>14</v>
      </c>
      <c r="K16424">
        <v>59</v>
      </c>
      <c r="L16424" t="s">
        <v>15</v>
      </c>
    </row>
    <row r="16425" spans="1:12">
      <c r="A16425" t="e">
        <f ca="1">E00251429782321</f>
        <v>#NAME?</v>
      </c>
      <c r="B16425">
        <v>160</v>
      </c>
      <c r="C16425" t="s">
        <v>278</v>
      </c>
      <c r="D16425" s="1">
        <v>41554</v>
      </c>
      <c r="F16425">
        <v>1</v>
      </c>
      <c r="G16425">
        <v>25000</v>
      </c>
      <c r="H16425" t="s">
        <v>178</v>
      </c>
      <c r="J16425" t="s">
        <v>14</v>
      </c>
      <c r="K16425">
        <v>60</v>
      </c>
      <c r="L16425" t="s">
        <v>15</v>
      </c>
    </row>
    <row r="16426" spans="1:12">
      <c r="A16426" t="e">
        <f ca="1">E00251429892721</f>
        <v>#NAME?</v>
      </c>
      <c r="B16426">
        <v>189</v>
      </c>
      <c r="C16426" t="s">
        <v>58</v>
      </c>
      <c r="D16426" s="1">
        <v>42853</v>
      </c>
      <c r="F16426">
        <v>1</v>
      </c>
      <c r="G16426">
        <v>7272</v>
      </c>
      <c r="H16426" t="s">
        <v>395</v>
      </c>
      <c r="J16426" t="s">
        <v>14</v>
      </c>
      <c r="K16426">
        <v>44</v>
      </c>
      <c r="L16426" t="s">
        <v>15</v>
      </c>
    </row>
    <row r="16427" spans="1:12">
      <c r="A16427" t="e">
        <f ca="1">E00251429782321</f>
        <v>#NAME?</v>
      </c>
      <c r="B16427">
        <v>160</v>
      </c>
      <c r="C16427" t="s">
        <v>278</v>
      </c>
      <c r="D16427" s="1">
        <v>42317</v>
      </c>
      <c r="F16427">
        <v>4</v>
      </c>
      <c r="G16427">
        <v>4019</v>
      </c>
      <c r="H16427" t="s">
        <v>26</v>
      </c>
      <c r="J16427" t="s">
        <v>14</v>
      </c>
      <c r="K16427">
        <v>62</v>
      </c>
      <c r="L16427" t="s">
        <v>15</v>
      </c>
    </row>
    <row r="16428" spans="1:12">
      <c r="A16428" t="e">
        <f ca="1">E00251432363021</f>
        <v>#NAME?</v>
      </c>
      <c r="B16428">
        <v>496</v>
      </c>
      <c r="C16428" t="s">
        <v>365</v>
      </c>
      <c r="D16428" s="1">
        <v>43011</v>
      </c>
      <c r="F16428">
        <v>1</v>
      </c>
      <c r="G16428">
        <v>3579</v>
      </c>
      <c r="H16428" t="s">
        <v>377</v>
      </c>
      <c r="J16428" t="s">
        <v>14</v>
      </c>
      <c r="K16428">
        <v>49</v>
      </c>
      <c r="L16428" t="s">
        <v>15</v>
      </c>
    </row>
    <row r="16429" spans="1:12">
      <c r="A16429" t="e">
        <f ca="1">E00251429782321</f>
        <v>#NAME?</v>
      </c>
      <c r="B16429">
        <v>160</v>
      </c>
      <c r="C16429" t="s">
        <v>278</v>
      </c>
      <c r="D16429" s="1">
        <v>41193</v>
      </c>
      <c r="F16429">
        <v>3</v>
      </c>
      <c r="G16429">
        <v>4019</v>
      </c>
      <c r="H16429" t="s">
        <v>26</v>
      </c>
      <c r="J16429" t="s">
        <v>14</v>
      </c>
      <c r="K16429">
        <v>59</v>
      </c>
      <c r="L16429" t="s">
        <v>15</v>
      </c>
    </row>
    <row r="16430" spans="1:12">
      <c r="A16430" t="e">
        <f ca="1">E00251429782321</f>
        <v>#NAME?</v>
      </c>
      <c r="B16430">
        <v>160</v>
      </c>
      <c r="C16430" t="s">
        <v>278</v>
      </c>
      <c r="D16430" s="1">
        <v>41206</v>
      </c>
      <c r="F16430">
        <v>3</v>
      </c>
      <c r="G16430">
        <v>4019</v>
      </c>
      <c r="H16430" t="s">
        <v>26</v>
      </c>
      <c r="J16430" t="s">
        <v>14</v>
      </c>
      <c r="K16430">
        <v>59</v>
      </c>
      <c r="L16430" t="s">
        <v>15</v>
      </c>
    </row>
    <row r="16431" spans="1:12">
      <c r="A16431" t="e">
        <f ca="1">E00251429782321</f>
        <v>#NAME?</v>
      </c>
      <c r="B16431">
        <v>160</v>
      </c>
      <c r="C16431" t="s">
        <v>278</v>
      </c>
      <c r="D16431" s="1">
        <v>41309</v>
      </c>
      <c r="F16431">
        <v>2</v>
      </c>
      <c r="G16431">
        <v>25000</v>
      </c>
      <c r="H16431" t="s">
        <v>178</v>
      </c>
      <c r="J16431" t="s">
        <v>14</v>
      </c>
      <c r="K16431">
        <v>59</v>
      </c>
      <c r="L16431" t="s">
        <v>15</v>
      </c>
    </row>
    <row r="16432" spans="1:12">
      <c r="A16432" t="e">
        <f ca="1">E00251429782321</f>
        <v>#NAME?</v>
      </c>
      <c r="B16432">
        <v>160</v>
      </c>
      <c r="C16432" t="s">
        <v>278</v>
      </c>
      <c r="D16432" s="1">
        <v>41471</v>
      </c>
      <c r="F16432">
        <v>1</v>
      </c>
      <c r="G16432">
        <v>4019</v>
      </c>
      <c r="H16432" t="s">
        <v>26</v>
      </c>
      <c r="J16432" t="s">
        <v>14</v>
      </c>
      <c r="K16432">
        <v>59</v>
      </c>
      <c r="L16432" t="s">
        <v>15</v>
      </c>
    </row>
    <row r="16433" spans="1:12">
      <c r="A16433" t="e">
        <f ca="1">E00251512715021</f>
        <v>#NAME?</v>
      </c>
      <c r="B16433">
        <v>52</v>
      </c>
      <c r="C16433" t="s">
        <v>384</v>
      </c>
      <c r="D16433" s="1">
        <v>41297</v>
      </c>
      <c r="F16433">
        <v>1</v>
      </c>
      <c r="G16433">
        <v>7231</v>
      </c>
      <c r="H16433" t="s">
        <v>128</v>
      </c>
      <c r="J16433" t="s">
        <v>14</v>
      </c>
      <c r="K16433">
        <v>46</v>
      </c>
      <c r="L16433" t="s">
        <v>15</v>
      </c>
    </row>
    <row r="16434" spans="1:12">
      <c r="A16434" t="e">
        <f ca="1">E00251512715021</f>
        <v>#NAME?</v>
      </c>
      <c r="B16434">
        <v>52</v>
      </c>
      <c r="C16434" t="s">
        <v>384</v>
      </c>
      <c r="D16434" s="1">
        <v>41304</v>
      </c>
      <c r="F16434">
        <v>1</v>
      </c>
      <c r="G16434">
        <v>7231</v>
      </c>
      <c r="H16434" t="s">
        <v>128</v>
      </c>
      <c r="J16434" t="s">
        <v>14</v>
      </c>
      <c r="K16434">
        <v>47</v>
      </c>
      <c r="L16434" t="s">
        <v>15</v>
      </c>
    </row>
    <row r="16435" spans="1:12">
      <c r="A16435" t="e">
        <f ca="1">E00251429782321</f>
        <v>#NAME?</v>
      </c>
      <c r="B16435">
        <v>160</v>
      </c>
      <c r="C16435" t="s">
        <v>278</v>
      </c>
      <c r="D16435" s="1">
        <v>41957</v>
      </c>
      <c r="F16435">
        <v>1</v>
      </c>
      <c r="G16435">
        <v>25000</v>
      </c>
      <c r="H16435" t="s">
        <v>178</v>
      </c>
      <c r="J16435" t="s">
        <v>14</v>
      </c>
      <c r="K16435">
        <v>61</v>
      </c>
      <c r="L16435" t="s">
        <v>15</v>
      </c>
    </row>
    <row r="16436" spans="1:12">
      <c r="A16436" t="e">
        <f ca="1">E00251429782321</f>
        <v>#NAME?</v>
      </c>
      <c r="B16436">
        <v>160</v>
      </c>
      <c r="C16436" t="s">
        <v>278</v>
      </c>
      <c r="D16436" s="1">
        <v>42276</v>
      </c>
      <c r="F16436">
        <v>3</v>
      </c>
      <c r="G16436">
        <v>4019</v>
      </c>
      <c r="H16436" t="s">
        <v>26</v>
      </c>
      <c r="J16436" t="s">
        <v>14</v>
      </c>
      <c r="K16436">
        <v>62</v>
      </c>
      <c r="L16436" t="s">
        <v>15</v>
      </c>
    </row>
    <row r="16437" spans="1:12">
      <c r="A16437" t="e">
        <f ca="1">E00251512715021</f>
        <v>#NAME?</v>
      </c>
      <c r="B16437">
        <v>52</v>
      </c>
      <c r="C16437" t="s">
        <v>384</v>
      </c>
      <c r="D16437" s="1">
        <v>41606</v>
      </c>
      <c r="F16437">
        <v>1</v>
      </c>
      <c r="G16437">
        <v>7295</v>
      </c>
      <c r="H16437" t="s">
        <v>76</v>
      </c>
      <c r="J16437" t="s">
        <v>14</v>
      </c>
      <c r="K16437">
        <v>47</v>
      </c>
      <c r="L16437" t="s">
        <v>15</v>
      </c>
    </row>
    <row r="16438" spans="1:12">
      <c r="A16438" t="e">
        <f ca="1">E00251512715021</f>
        <v>#NAME?</v>
      </c>
      <c r="B16438">
        <v>52</v>
      </c>
      <c r="C16438" t="s">
        <v>384</v>
      </c>
      <c r="D16438" s="1">
        <v>41720</v>
      </c>
      <c r="F16438">
        <v>1</v>
      </c>
      <c r="G16438">
        <v>34690</v>
      </c>
      <c r="H16438" t="s">
        <v>118</v>
      </c>
      <c r="J16438" t="s">
        <v>14</v>
      </c>
      <c r="K16438">
        <v>48</v>
      </c>
      <c r="L16438" t="s">
        <v>15</v>
      </c>
    </row>
    <row r="16439" spans="1:12">
      <c r="A16439" t="e">
        <f t="shared" ref="A16439:A16444" ca="1" si="153">E00251429782321</f>
        <v>#NAME?</v>
      </c>
      <c r="B16439">
        <v>160</v>
      </c>
      <c r="C16439" t="s">
        <v>278</v>
      </c>
      <c r="D16439" s="1">
        <v>41222</v>
      </c>
      <c r="F16439">
        <v>2</v>
      </c>
      <c r="G16439">
        <v>27800</v>
      </c>
      <c r="H16439" t="s">
        <v>145</v>
      </c>
      <c r="J16439" t="s">
        <v>14</v>
      </c>
      <c r="K16439">
        <v>59</v>
      </c>
      <c r="L16439" t="s">
        <v>15</v>
      </c>
    </row>
    <row r="16440" spans="1:12">
      <c r="A16440" t="e">
        <f t="shared" ca="1" si="153"/>
        <v>#NAME?</v>
      </c>
      <c r="B16440">
        <v>160</v>
      </c>
      <c r="C16440" t="s">
        <v>278</v>
      </c>
      <c r="D16440" s="1">
        <v>42138</v>
      </c>
      <c r="F16440">
        <v>3</v>
      </c>
      <c r="G16440">
        <v>25000</v>
      </c>
      <c r="H16440" t="s">
        <v>178</v>
      </c>
      <c r="J16440" t="s">
        <v>14</v>
      </c>
      <c r="K16440">
        <v>61</v>
      </c>
      <c r="L16440" t="s">
        <v>15</v>
      </c>
    </row>
    <row r="16441" spans="1:12">
      <c r="A16441" t="e">
        <f t="shared" ca="1" si="153"/>
        <v>#NAME?</v>
      </c>
      <c r="B16441">
        <v>160</v>
      </c>
      <c r="C16441" t="s">
        <v>278</v>
      </c>
      <c r="D16441" s="1">
        <v>41009</v>
      </c>
      <c r="F16441">
        <v>1</v>
      </c>
      <c r="G16441">
        <v>25000</v>
      </c>
      <c r="H16441" t="s">
        <v>178</v>
      </c>
      <c r="J16441" t="s">
        <v>14</v>
      </c>
      <c r="K16441">
        <v>58</v>
      </c>
      <c r="L16441" t="s">
        <v>15</v>
      </c>
    </row>
    <row r="16442" spans="1:12">
      <c r="A16442" t="e">
        <f t="shared" ca="1" si="153"/>
        <v>#NAME?</v>
      </c>
      <c r="B16442">
        <v>160</v>
      </c>
      <c r="C16442" t="s">
        <v>278</v>
      </c>
      <c r="D16442" s="1">
        <v>41228</v>
      </c>
      <c r="F16442">
        <v>1</v>
      </c>
      <c r="G16442">
        <v>25000</v>
      </c>
      <c r="H16442" t="s">
        <v>178</v>
      </c>
      <c r="J16442" t="s">
        <v>14</v>
      </c>
      <c r="K16442">
        <v>59</v>
      </c>
      <c r="L16442" t="s">
        <v>15</v>
      </c>
    </row>
    <row r="16443" spans="1:12">
      <c r="A16443" t="e">
        <f t="shared" ca="1" si="153"/>
        <v>#NAME?</v>
      </c>
      <c r="B16443">
        <v>160</v>
      </c>
      <c r="C16443" t="s">
        <v>278</v>
      </c>
      <c r="D16443" s="1">
        <v>41204</v>
      </c>
      <c r="F16443">
        <v>3</v>
      </c>
      <c r="G16443">
        <v>4019</v>
      </c>
      <c r="H16443" t="s">
        <v>26</v>
      </c>
      <c r="J16443" t="s">
        <v>14</v>
      </c>
      <c r="K16443">
        <v>59</v>
      </c>
      <c r="L16443" t="s">
        <v>15</v>
      </c>
    </row>
    <row r="16444" spans="1:12">
      <c r="A16444" t="e">
        <f t="shared" ca="1" si="153"/>
        <v>#NAME?</v>
      </c>
      <c r="B16444">
        <v>160</v>
      </c>
      <c r="C16444" t="s">
        <v>278</v>
      </c>
      <c r="D16444" s="1">
        <v>41228</v>
      </c>
      <c r="F16444">
        <v>2</v>
      </c>
      <c r="G16444">
        <v>4019</v>
      </c>
      <c r="H16444" t="s">
        <v>26</v>
      </c>
      <c r="J16444" t="s">
        <v>14</v>
      </c>
      <c r="K16444">
        <v>59</v>
      </c>
      <c r="L16444" t="s">
        <v>15</v>
      </c>
    </row>
    <row r="16445" spans="1:12">
      <c r="A16445" t="e">
        <f ca="1">E00251430352821</f>
        <v>#NAME?</v>
      </c>
      <c r="B16445">
        <v>7505</v>
      </c>
      <c r="C16445" t="s">
        <v>209</v>
      </c>
      <c r="D16445" s="1">
        <v>42444</v>
      </c>
      <c r="F16445">
        <v>2</v>
      </c>
      <c r="G16445">
        <v>4019</v>
      </c>
      <c r="H16445" t="s">
        <v>26</v>
      </c>
      <c r="J16445" t="s">
        <v>14</v>
      </c>
      <c r="K16445">
        <v>56</v>
      </c>
      <c r="L16445" t="s">
        <v>15</v>
      </c>
    </row>
    <row r="16446" spans="1:12">
      <c r="A16446" t="e">
        <f ca="1">E00251430352821</f>
        <v>#NAME?</v>
      </c>
      <c r="B16446">
        <v>7505</v>
      </c>
      <c r="C16446" t="s">
        <v>209</v>
      </c>
      <c r="D16446" s="1">
        <v>42377</v>
      </c>
      <c r="F16446">
        <v>2</v>
      </c>
      <c r="G16446">
        <v>4019</v>
      </c>
      <c r="H16446" t="s">
        <v>26</v>
      </c>
      <c r="J16446" t="s">
        <v>14</v>
      </c>
      <c r="K16446">
        <v>56</v>
      </c>
      <c r="L16446" t="s">
        <v>15</v>
      </c>
    </row>
    <row r="16447" spans="1:12">
      <c r="A16447" t="e">
        <f ca="1">E00251430352821</f>
        <v>#NAME?</v>
      </c>
      <c r="B16447">
        <v>7505</v>
      </c>
      <c r="C16447" t="s">
        <v>209</v>
      </c>
      <c r="D16447" s="1">
        <v>42495</v>
      </c>
      <c r="F16447">
        <v>1</v>
      </c>
      <c r="G16447">
        <v>4019</v>
      </c>
      <c r="H16447" t="s">
        <v>26</v>
      </c>
      <c r="J16447" t="s">
        <v>14</v>
      </c>
      <c r="K16447">
        <v>56</v>
      </c>
      <c r="L16447" t="s">
        <v>15</v>
      </c>
    </row>
    <row r="16448" spans="1:12">
      <c r="A16448" t="e">
        <f ca="1">E00251430352821</f>
        <v>#NAME?</v>
      </c>
      <c r="B16448">
        <v>7505</v>
      </c>
      <c r="C16448" t="s">
        <v>209</v>
      </c>
      <c r="D16448" s="1">
        <v>42444</v>
      </c>
      <c r="F16448">
        <v>1</v>
      </c>
      <c r="G16448">
        <v>2729</v>
      </c>
      <c r="H16448" t="s">
        <v>115</v>
      </c>
      <c r="J16448" t="s">
        <v>14</v>
      </c>
      <c r="K16448">
        <v>56</v>
      </c>
      <c r="L16448" t="s">
        <v>15</v>
      </c>
    </row>
    <row r="16449" spans="1:12">
      <c r="A16449" t="e">
        <f ca="1">E00251532284521</f>
        <v>#NAME?</v>
      </c>
      <c r="B16449">
        <v>1123</v>
      </c>
      <c r="C16449" t="s">
        <v>398</v>
      </c>
      <c r="D16449" s="1">
        <v>43082</v>
      </c>
      <c r="F16449">
        <v>1</v>
      </c>
      <c r="G16449">
        <v>52100</v>
      </c>
      <c r="H16449" t="s">
        <v>516</v>
      </c>
      <c r="J16449" t="s">
        <v>14</v>
      </c>
      <c r="K16449">
        <v>61</v>
      </c>
      <c r="L16449" t="s">
        <v>15</v>
      </c>
    </row>
    <row r="16450" spans="1:12">
      <c r="A16450" t="e">
        <f ca="1">E00251429244321</f>
        <v>#NAME?</v>
      </c>
      <c r="B16450">
        <v>294</v>
      </c>
      <c r="C16450" t="s">
        <v>61</v>
      </c>
      <c r="D16450" s="1">
        <v>41775</v>
      </c>
      <c r="F16450">
        <v>1</v>
      </c>
      <c r="G16450">
        <v>3659</v>
      </c>
      <c r="H16450" t="s">
        <v>132</v>
      </c>
      <c r="J16450" t="s">
        <v>14</v>
      </c>
      <c r="K16450">
        <v>55</v>
      </c>
      <c r="L16450" t="s">
        <v>15</v>
      </c>
    </row>
    <row r="16451" spans="1:12">
      <c r="A16451" t="e">
        <f ca="1">E00251432316021</f>
        <v>#NAME?</v>
      </c>
      <c r="B16451">
        <v>495</v>
      </c>
      <c r="C16451" t="s">
        <v>347</v>
      </c>
      <c r="D16451" s="1">
        <v>42619</v>
      </c>
      <c r="F16451">
        <v>1</v>
      </c>
      <c r="G16451">
        <v>49390</v>
      </c>
      <c r="H16451" t="s">
        <v>59</v>
      </c>
      <c r="J16451" t="s">
        <v>14</v>
      </c>
      <c r="K16451">
        <v>48</v>
      </c>
      <c r="L16451" t="s">
        <v>15</v>
      </c>
    </row>
    <row r="16452" spans="1:12">
      <c r="A16452" t="e">
        <f ca="1">E00251531481321</f>
        <v>#NAME?</v>
      </c>
      <c r="B16452">
        <v>701</v>
      </c>
      <c r="C16452" t="s">
        <v>72</v>
      </c>
      <c r="D16452" s="1">
        <v>43080</v>
      </c>
      <c r="F16452">
        <v>4</v>
      </c>
      <c r="G16452">
        <v>6262</v>
      </c>
      <c r="H16452" t="s">
        <v>590</v>
      </c>
      <c r="J16452" t="s">
        <v>14</v>
      </c>
      <c r="K16452">
        <v>49</v>
      </c>
      <c r="L16452" t="s">
        <v>15</v>
      </c>
    </row>
    <row r="16453" spans="1:12">
      <c r="A16453" t="e">
        <f ca="1">E00251417969121</f>
        <v>#NAME?</v>
      </c>
      <c r="B16453">
        <v>66</v>
      </c>
      <c r="C16453" t="s">
        <v>134</v>
      </c>
      <c r="D16453" s="1">
        <v>41969</v>
      </c>
      <c r="F16453">
        <v>1</v>
      </c>
      <c r="G16453">
        <v>72885</v>
      </c>
      <c r="H16453" t="s">
        <v>354</v>
      </c>
      <c r="J16453" t="s">
        <v>14</v>
      </c>
      <c r="K16453">
        <v>43</v>
      </c>
      <c r="L16453" t="s">
        <v>15</v>
      </c>
    </row>
    <row r="16454" spans="1:12">
      <c r="A16454" t="e">
        <f ca="1">E00251432316021</f>
        <v>#NAME?</v>
      </c>
      <c r="B16454">
        <v>6311</v>
      </c>
      <c r="C16454" t="s">
        <v>146</v>
      </c>
      <c r="D16454" s="1">
        <v>41994</v>
      </c>
      <c r="F16454">
        <v>1</v>
      </c>
      <c r="G16454">
        <v>7867</v>
      </c>
      <c r="H16454" t="s">
        <v>331</v>
      </c>
      <c r="I16454" t="s">
        <v>148</v>
      </c>
      <c r="J16454" t="s">
        <v>57</v>
      </c>
      <c r="K16454">
        <v>46</v>
      </c>
      <c r="L16454" t="s">
        <v>22</v>
      </c>
    </row>
    <row r="16455" spans="1:12">
      <c r="A16455" t="e">
        <f ca="1">E00251429244321</f>
        <v>#NAME?</v>
      </c>
      <c r="B16455">
        <v>294</v>
      </c>
      <c r="C16455" t="s">
        <v>61</v>
      </c>
      <c r="D16455" s="1">
        <v>41467</v>
      </c>
      <c r="F16455">
        <v>1</v>
      </c>
      <c r="G16455">
        <v>3659</v>
      </c>
      <c r="H16455" t="s">
        <v>132</v>
      </c>
      <c r="J16455" t="s">
        <v>14</v>
      </c>
      <c r="K16455">
        <v>54</v>
      </c>
      <c r="L16455" t="s">
        <v>15</v>
      </c>
    </row>
    <row r="16456" spans="1:12">
      <c r="A16456" t="e">
        <f ca="1">E00251432404821</f>
        <v>#NAME?</v>
      </c>
      <c r="B16456">
        <v>481</v>
      </c>
      <c r="C16456" t="s">
        <v>402</v>
      </c>
      <c r="D16456" s="1">
        <v>42339</v>
      </c>
      <c r="F16456">
        <v>3</v>
      </c>
      <c r="G16456">
        <v>6929</v>
      </c>
      <c r="H16456" t="s">
        <v>36</v>
      </c>
      <c r="J16456" t="s">
        <v>14</v>
      </c>
      <c r="K16456">
        <v>47</v>
      </c>
      <c r="L16456" t="s">
        <v>15</v>
      </c>
    </row>
    <row r="16457" spans="1:12">
      <c r="A16457" t="e">
        <f ca="1">E00251432404821</f>
        <v>#NAME?</v>
      </c>
      <c r="B16457">
        <v>485</v>
      </c>
      <c r="C16457" t="s">
        <v>241</v>
      </c>
      <c r="D16457" s="1">
        <v>42487</v>
      </c>
      <c r="F16457">
        <v>5</v>
      </c>
      <c r="G16457">
        <v>71509</v>
      </c>
      <c r="H16457" t="s">
        <v>369</v>
      </c>
      <c r="J16457" t="s">
        <v>14</v>
      </c>
      <c r="K16457">
        <v>47</v>
      </c>
      <c r="L16457" t="s">
        <v>15</v>
      </c>
    </row>
    <row r="16458" spans="1:12">
      <c r="A16458" t="e">
        <f ca="1">E00251531961121</f>
        <v>#NAME?</v>
      </c>
      <c r="B16458">
        <v>488</v>
      </c>
      <c r="C16458" t="s">
        <v>401</v>
      </c>
      <c r="D16458" s="1">
        <v>41915</v>
      </c>
      <c r="F16458">
        <v>1</v>
      </c>
      <c r="G16458">
        <v>7262</v>
      </c>
      <c r="H16458" t="s">
        <v>198</v>
      </c>
      <c r="J16458" t="s">
        <v>14</v>
      </c>
      <c r="K16458">
        <v>53</v>
      </c>
      <c r="L16458" t="s">
        <v>15</v>
      </c>
    </row>
    <row r="16459" spans="1:12">
      <c r="A16459" t="e">
        <f ca="1">E00251515059521</f>
        <v>#NAME?</v>
      </c>
      <c r="B16459">
        <v>10</v>
      </c>
      <c r="C16459" t="s">
        <v>18</v>
      </c>
      <c r="D16459" s="1">
        <v>41164</v>
      </c>
      <c r="F16459">
        <v>1</v>
      </c>
      <c r="G16459">
        <v>72673</v>
      </c>
      <c r="H16459" t="s">
        <v>394</v>
      </c>
      <c r="J16459" t="s">
        <v>14</v>
      </c>
      <c r="K16459">
        <v>49</v>
      </c>
      <c r="L16459" t="s">
        <v>15</v>
      </c>
    </row>
    <row r="16460" spans="1:12">
      <c r="A16460" t="e">
        <f ca="1">E00251514720821</f>
        <v>#NAME?</v>
      </c>
      <c r="B16460">
        <v>200</v>
      </c>
      <c r="C16460" t="s">
        <v>403</v>
      </c>
      <c r="D16460" s="1">
        <v>41774</v>
      </c>
      <c r="F16460">
        <v>1</v>
      </c>
      <c r="G16460">
        <v>30272</v>
      </c>
      <c r="H16460" t="s">
        <v>740</v>
      </c>
      <c r="J16460" t="s">
        <v>14</v>
      </c>
      <c r="K16460">
        <v>39</v>
      </c>
      <c r="L16460" t="s">
        <v>15</v>
      </c>
    </row>
    <row r="16461" spans="1:12">
      <c r="A16461" t="e">
        <f ca="1">E00251531481321</f>
        <v>#NAME?</v>
      </c>
      <c r="B16461">
        <v>701</v>
      </c>
      <c r="C16461" t="s">
        <v>72</v>
      </c>
      <c r="D16461" s="1">
        <v>41331</v>
      </c>
      <c r="F16461">
        <v>1</v>
      </c>
      <c r="G16461">
        <v>8362</v>
      </c>
      <c r="H16461" t="s">
        <v>136</v>
      </c>
      <c r="J16461" t="s">
        <v>14</v>
      </c>
      <c r="K16461">
        <v>44</v>
      </c>
      <c r="L16461" t="s">
        <v>15</v>
      </c>
    </row>
    <row r="16462" spans="1:12">
      <c r="A16462" t="e">
        <f ca="1">E00251432316021</f>
        <v>#NAME?</v>
      </c>
      <c r="B16462">
        <v>495</v>
      </c>
      <c r="C16462" t="s">
        <v>347</v>
      </c>
      <c r="D16462" s="1">
        <v>42576</v>
      </c>
      <c r="F16462">
        <v>1</v>
      </c>
      <c r="G16462">
        <v>49390</v>
      </c>
      <c r="H16462" t="s">
        <v>59</v>
      </c>
      <c r="J16462" t="s">
        <v>14</v>
      </c>
      <c r="K16462">
        <v>48</v>
      </c>
      <c r="L16462" t="s">
        <v>15</v>
      </c>
    </row>
    <row r="16463" spans="1:12">
      <c r="A16463" t="e">
        <f ca="1">E00251432316021</f>
        <v>#NAME?</v>
      </c>
      <c r="B16463">
        <v>6311</v>
      </c>
      <c r="C16463" t="s">
        <v>146</v>
      </c>
      <c r="D16463" s="1">
        <v>42075</v>
      </c>
      <c r="F16463">
        <v>1</v>
      </c>
      <c r="G16463">
        <v>84500</v>
      </c>
      <c r="H16463" t="s">
        <v>511</v>
      </c>
      <c r="I16463" t="s">
        <v>148</v>
      </c>
      <c r="J16463" t="s">
        <v>57</v>
      </c>
      <c r="K16463">
        <v>47</v>
      </c>
      <c r="L16463" t="s">
        <v>15</v>
      </c>
    </row>
    <row r="16464" spans="1:12">
      <c r="A16464" t="e">
        <f ca="1">E00251531481321</f>
        <v>#NAME?</v>
      </c>
      <c r="B16464">
        <v>701</v>
      </c>
      <c r="C16464" t="s">
        <v>72</v>
      </c>
      <c r="D16464" s="1">
        <v>42174</v>
      </c>
      <c r="F16464">
        <v>2</v>
      </c>
      <c r="G16464">
        <v>7028</v>
      </c>
      <c r="H16464" t="s">
        <v>407</v>
      </c>
      <c r="J16464" t="s">
        <v>14</v>
      </c>
      <c r="K16464">
        <v>46</v>
      </c>
      <c r="L16464" t="s">
        <v>15</v>
      </c>
    </row>
    <row r="16465" spans="1:12">
      <c r="A16465" t="e">
        <f ca="1">E00251432404821</f>
        <v>#NAME?</v>
      </c>
      <c r="B16465">
        <v>481</v>
      </c>
      <c r="C16465" t="s">
        <v>402</v>
      </c>
      <c r="D16465" s="1">
        <v>42333</v>
      </c>
      <c r="F16465">
        <v>4</v>
      </c>
      <c r="G16465">
        <v>73390</v>
      </c>
      <c r="H16465" t="s">
        <v>66</v>
      </c>
      <c r="J16465" t="s">
        <v>14</v>
      </c>
      <c r="K16465">
        <v>47</v>
      </c>
      <c r="L16465" t="s">
        <v>15</v>
      </c>
    </row>
    <row r="16466" spans="1:12">
      <c r="A16466" t="e">
        <f ca="1">E00251619842221</f>
        <v>#NAME?</v>
      </c>
      <c r="B16466">
        <v>439</v>
      </c>
      <c r="C16466" t="s">
        <v>416</v>
      </c>
      <c r="D16466" s="1">
        <v>42430</v>
      </c>
      <c r="F16466">
        <v>1</v>
      </c>
      <c r="G16466">
        <v>5990</v>
      </c>
      <c r="H16466" t="s">
        <v>60</v>
      </c>
      <c r="J16466" t="s">
        <v>14</v>
      </c>
      <c r="K16466">
        <v>50</v>
      </c>
      <c r="L16466" t="s">
        <v>15</v>
      </c>
    </row>
    <row r="16467" spans="1:12">
      <c r="A16467" t="e">
        <f ca="1">E00251432404821</f>
        <v>#NAME?</v>
      </c>
      <c r="B16467">
        <v>481</v>
      </c>
      <c r="C16467" t="s">
        <v>402</v>
      </c>
      <c r="D16467" s="1">
        <v>42429</v>
      </c>
      <c r="F16467">
        <v>6</v>
      </c>
      <c r="G16467">
        <v>4779</v>
      </c>
      <c r="H16467" t="s">
        <v>231</v>
      </c>
      <c r="J16467" t="s">
        <v>14</v>
      </c>
      <c r="K16467">
        <v>47</v>
      </c>
      <c r="L16467" t="s">
        <v>15</v>
      </c>
    </row>
    <row r="16468" spans="1:12">
      <c r="A16468" t="e">
        <f ca="1">E00251432404821</f>
        <v>#NAME?</v>
      </c>
      <c r="B16468">
        <v>481</v>
      </c>
      <c r="C16468" t="s">
        <v>402</v>
      </c>
      <c r="D16468" s="1">
        <v>42569</v>
      </c>
      <c r="F16468">
        <v>2</v>
      </c>
      <c r="G16468">
        <v>7098</v>
      </c>
      <c r="H16468" t="s">
        <v>945</v>
      </c>
      <c r="J16468" t="s">
        <v>14</v>
      </c>
      <c r="K16468">
        <v>48</v>
      </c>
      <c r="L16468" t="s">
        <v>15</v>
      </c>
    </row>
    <row r="16469" spans="1:12">
      <c r="A16469" t="e">
        <f ca="1">E00251432404821</f>
        <v>#NAME?</v>
      </c>
      <c r="B16469">
        <v>481</v>
      </c>
      <c r="C16469" t="s">
        <v>402</v>
      </c>
      <c r="D16469" s="1">
        <v>42716</v>
      </c>
      <c r="F16469">
        <v>5</v>
      </c>
      <c r="G16469">
        <v>73390</v>
      </c>
      <c r="H16469" t="s">
        <v>66</v>
      </c>
      <c r="J16469" t="s">
        <v>14</v>
      </c>
      <c r="K16469">
        <v>48</v>
      </c>
      <c r="L16469" t="s">
        <v>15</v>
      </c>
    </row>
    <row r="16470" spans="1:12">
      <c r="A16470" t="e">
        <f ca="1">E00251427597621</f>
        <v>#NAME?</v>
      </c>
      <c r="B16470">
        <v>11</v>
      </c>
      <c r="C16470" t="s">
        <v>245</v>
      </c>
      <c r="D16470" s="1">
        <v>41201</v>
      </c>
      <c r="F16470">
        <v>2</v>
      </c>
      <c r="G16470">
        <v>6262</v>
      </c>
      <c r="H16470" t="s">
        <v>590</v>
      </c>
      <c r="J16470" t="s">
        <v>14</v>
      </c>
      <c r="K16470">
        <v>39</v>
      </c>
      <c r="L16470" t="s">
        <v>15</v>
      </c>
    </row>
    <row r="16471" spans="1:12">
      <c r="A16471" t="e">
        <f ca="1">E00251427597621</f>
        <v>#NAME?</v>
      </c>
      <c r="B16471">
        <v>11</v>
      </c>
      <c r="C16471" t="s">
        <v>245</v>
      </c>
      <c r="D16471" s="1">
        <v>41215</v>
      </c>
      <c r="F16471">
        <v>1</v>
      </c>
      <c r="G16471">
        <v>6262</v>
      </c>
      <c r="H16471" t="s">
        <v>590</v>
      </c>
      <c r="J16471" t="s">
        <v>14</v>
      </c>
      <c r="K16471">
        <v>39</v>
      </c>
      <c r="L16471" t="s">
        <v>15</v>
      </c>
    </row>
    <row r="16472" spans="1:12">
      <c r="A16472" t="e">
        <f ca="1">E00251619842221</f>
        <v>#NAME?</v>
      </c>
      <c r="B16472">
        <v>439</v>
      </c>
      <c r="C16472" t="s">
        <v>416</v>
      </c>
      <c r="D16472" s="1">
        <v>42443</v>
      </c>
      <c r="F16472">
        <v>2</v>
      </c>
      <c r="G16472">
        <v>7242</v>
      </c>
      <c r="H16472" t="s">
        <v>93</v>
      </c>
      <c r="J16472" t="s">
        <v>14</v>
      </c>
      <c r="K16472">
        <v>50</v>
      </c>
      <c r="L16472" t="s">
        <v>15</v>
      </c>
    </row>
    <row r="16473" spans="1:12">
      <c r="A16473" t="e">
        <f ca="1">E00251417969121</f>
        <v>#NAME?</v>
      </c>
      <c r="B16473">
        <v>66</v>
      </c>
      <c r="C16473" t="s">
        <v>134</v>
      </c>
      <c r="D16473" s="1">
        <v>42158</v>
      </c>
      <c r="F16473">
        <v>1</v>
      </c>
      <c r="G16473">
        <v>72632</v>
      </c>
      <c r="H16473" t="s">
        <v>107</v>
      </c>
      <c r="J16473" t="s">
        <v>14</v>
      </c>
      <c r="K16473">
        <v>43</v>
      </c>
      <c r="L16473" t="s">
        <v>15</v>
      </c>
    </row>
    <row r="16474" spans="1:12">
      <c r="A16474" t="e">
        <f ca="1">E00251432404821</f>
        <v>#NAME?</v>
      </c>
      <c r="B16474">
        <v>481</v>
      </c>
      <c r="C16474" t="s">
        <v>402</v>
      </c>
      <c r="D16474" s="1">
        <v>42429</v>
      </c>
      <c r="F16474">
        <v>4</v>
      </c>
      <c r="G16474">
        <v>73390</v>
      </c>
      <c r="H16474" t="s">
        <v>66</v>
      </c>
      <c r="J16474" t="s">
        <v>14</v>
      </c>
      <c r="K16474">
        <v>47</v>
      </c>
      <c r="L16474" t="s">
        <v>15</v>
      </c>
    </row>
    <row r="16475" spans="1:12">
      <c r="A16475" t="e">
        <f ca="1">E00251512346621</f>
        <v>#NAME?</v>
      </c>
      <c r="B16475">
        <v>3527</v>
      </c>
      <c r="C16475" t="s">
        <v>598</v>
      </c>
      <c r="D16475" s="1">
        <v>43081</v>
      </c>
      <c r="F16475">
        <v>3</v>
      </c>
      <c r="G16475">
        <v>7170</v>
      </c>
      <c r="H16475" t="s">
        <v>1414</v>
      </c>
      <c r="J16475" t="s">
        <v>14</v>
      </c>
      <c r="K16475">
        <v>67</v>
      </c>
      <c r="L16475" t="s">
        <v>15</v>
      </c>
    </row>
    <row r="16476" spans="1:12">
      <c r="A16476" t="e">
        <f ca="1">E00251518589721</f>
        <v>#NAME?</v>
      </c>
      <c r="B16476">
        <v>753</v>
      </c>
      <c r="C16476" t="s">
        <v>545</v>
      </c>
      <c r="D16476" s="1">
        <v>43096</v>
      </c>
      <c r="F16476">
        <v>1</v>
      </c>
      <c r="G16476">
        <v>462</v>
      </c>
      <c r="H16476" t="s">
        <v>288</v>
      </c>
      <c r="I16476" t="s">
        <v>56</v>
      </c>
      <c r="J16476" t="s">
        <v>57</v>
      </c>
      <c r="K16476">
        <v>52</v>
      </c>
      <c r="L16476" t="s">
        <v>15</v>
      </c>
    </row>
    <row r="16477" spans="1:12">
      <c r="A16477" t="e">
        <f ca="1">E00251518589721</f>
        <v>#NAME?</v>
      </c>
      <c r="B16477">
        <v>856</v>
      </c>
      <c r="C16477" t="s">
        <v>1117</v>
      </c>
      <c r="D16477" s="1">
        <v>41302</v>
      </c>
      <c r="F16477">
        <v>1</v>
      </c>
      <c r="G16477">
        <v>29622</v>
      </c>
      <c r="H16477" t="s">
        <v>453</v>
      </c>
      <c r="J16477" t="s">
        <v>272</v>
      </c>
      <c r="K16477">
        <v>47</v>
      </c>
      <c r="L16477" t="s">
        <v>15</v>
      </c>
    </row>
    <row r="16478" spans="1:12">
      <c r="A16478" t="e">
        <f ca="1">E00251432404821</f>
        <v>#NAME?</v>
      </c>
      <c r="B16478">
        <v>481</v>
      </c>
      <c r="C16478" t="s">
        <v>402</v>
      </c>
      <c r="D16478" s="1">
        <v>41407</v>
      </c>
      <c r="F16478">
        <v>2</v>
      </c>
      <c r="G16478">
        <v>73390</v>
      </c>
      <c r="H16478" t="s">
        <v>66</v>
      </c>
      <c r="J16478" t="s">
        <v>14</v>
      </c>
      <c r="K16478">
        <v>44</v>
      </c>
      <c r="L16478" t="s">
        <v>15</v>
      </c>
    </row>
    <row r="16479" spans="1:12">
      <c r="A16479" t="e">
        <f ca="1">E00251432404821</f>
        <v>#NAME?</v>
      </c>
      <c r="B16479">
        <v>481</v>
      </c>
      <c r="C16479" t="s">
        <v>402</v>
      </c>
      <c r="D16479" s="1">
        <v>41407</v>
      </c>
      <c r="F16479">
        <v>1</v>
      </c>
      <c r="G16479">
        <v>71509</v>
      </c>
      <c r="H16479" t="s">
        <v>369</v>
      </c>
      <c r="J16479" t="s">
        <v>14</v>
      </c>
      <c r="K16479">
        <v>44</v>
      </c>
      <c r="L16479" t="s">
        <v>15</v>
      </c>
    </row>
    <row r="16480" spans="1:12">
      <c r="A16480" t="e">
        <f ca="1">E00251432404821</f>
        <v>#NAME?</v>
      </c>
      <c r="B16480">
        <v>481</v>
      </c>
      <c r="C16480" t="s">
        <v>402</v>
      </c>
      <c r="D16480" s="1">
        <v>42339</v>
      </c>
      <c r="F16480">
        <v>4</v>
      </c>
      <c r="G16480">
        <v>73390</v>
      </c>
      <c r="H16480" t="s">
        <v>66</v>
      </c>
      <c r="J16480" t="s">
        <v>14</v>
      </c>
      <c r="K16480">
        <v>47</v>
      </c>
      <c r="L16480" t="s">
        <v>15</v>
      </c>
    </row>
    <row r="16481" spans="1:12">
      <c r="A16481" t="e">
        <f ca="1">E00251518589721</f>
        <v>#NAME?</v>
      </c>
      <c r="B16481">
        <v>290</v>
      </c>
      <c r="C16481" t="s">
        <v>449</v>
      </c>
      <c r="D16481" s="1">
        <v>42711</v>
      </c>
      <c r="F16481">
        <v>2</v>
      </c>
      <c r="G16481">
        <v>71940</v>
      </c>
      <c r="H16481" t="s">
        <v>135</v>
      </c>
      <c r="J16481" t="s">
        <v>14</v>
      </c>
      <c r="K16481">
        <v>51</v>
      </c>
      <c r="L16481" t="s">
        <v>15</v>
      </c>
    </row>
    <row r="16482" spans="1:12">
      <c r="A16482" t="e">
        <f ca="1">E00251518589721</f>
        <v>#NAME?</v>
      </c>
      <c r="B16482">
        <v>297</v>
      </c>
      <c r="C16482" t="s">
        <v>411</v>
      </c>
      <c r="D16482" s="1">
        <v>41389</v>
      </c>
      <c r="F16482">
        <v>3</v>
      </c>
      <c r="G16482">
        <v>3689</v>
      </c>
      <c r="H16482" t="s">
        <v>159</v>
      </c>
      <c r="J16482" t="s">
        <v>14</v>
      </c>
      <c r="K16482">
        <v>47</v>
      </c>
      <c r="L16482" t="s">
        <v>15</v>
      </c>
    </row>
    <row r="16483" spans="1:12">
      <c r="A16483" t="e">
        <f ca="1">E00251432404821</f>
        <v>#NAME?</v>
      </c>
      <c r="B16483">
        <v>481</v>
      </c>
      <c r="C16483" t="s">
        <v>402</v>
      </c>
      <c r="D16483" s="1">
        <v>42681</v>
      </c>
      <c r="F16483">
        <v>2</v>
      </c>
      <c r="G16483">
        <v>7098</v>
      </c>
      <c r="H16483" t="s">
        <v>945</v>
      </c>
      <c r="J16483" t="s">
        <v>14</v>
      </c>
      <c r="K16483">
        <v>48</v>
      </c>
      <c r="L16483" t="s">
        <v>15</v>
      </c>
    </row>
    <row r="16484" spans="1:12">
      <c r="A16484" t="e">
        <f ca="1">E00251432404821</f>
        <v>#NAME?</v>
      </c>
      <c r="B16484">
        <v>481</v>
      </c>
      <c r="C16484" t="s">
        <v>402</v>
      </c>
      <c r="D16484" s="1">
        <v>42716</v>
      </c>
      <c r="F16484">
        <v>3</v>
      </c>
      <c r="G16484">
        <v>7061</v>
      </c>
      <c r="H16484" t="s">
        <v>408</v>
      </c>
      <c r="J16484" t="s">
        <v>14</v>
      </c>
      <c r="K16484">
        <v>48</v>
      </c>
      <c r="L16484" t="s">
        <v>15</v>
      </c>
    </row>
    <row r="16485" spans="1:12">
      <c r="A16485" t="e">
        <f ca="1">E00251432404821</f>
        <v>#NAME?</v>
      </c>
      <c r="B16485">
        <v>485</v>
      </c>
      <c r="C16485" t="s">
        <v>241</v>
      </c>
      <c r="D16485" s="1">
        <v>41776</v>
      </c>
      <c r="F16485">
        <v>2</v>
      </c>
      <c r="G16485">
        <v>73390</v>
      </c>
      <c r="H16485" t="s">
        <v>66</v>
      </c>
      <c r="J16485" t="s">
        <v>14</v>
      </c>
      <c r="K16485">
        <v>45</v>
      </c>
      <c r="L16485" t="s">
        <v>15</v>
      </c>
    </row>
    <row r="16486" spans="1:12">
      <c r="A16486" t="e">
        <f ca="1">E00251518589721</f>
        <v>#NAME?</v>
      </c>
      <c r="B16486">
        <v>297</v>
      </c>
      <c r="C16486" t="s">
        <v>411</v>
      </c>
      <c r="D16486" s="1">
        <v>41599</v>
      </c>
      <c r="F16486">
        <v>4</v>
      </c>
      <c r="G16486">
        <v>57420</v>
      </c>
      <c r="H16486" t="s">
        <v>267</v>
      </c>
      <c r="J16486" t="s">
        <v>14</v>
      </c>
      <c r="K16486">
        <v>48</v>
      </c>
      <c r="L16486" t="s">
        <v>15</v>
      </c>
    </row>
    <row r="16487" spans="1:12">
      <c r="A16487" t="e">
        <f ca="1">E00251518589721</f>
        <v>#NAME?</v>
      </c>
      <c r="B16487">
        <v>297</v>
      </c>
      <c r="C16487" t="s">
        <v>411</v>
      </c>
      <c r="D16487" s="1">
        <v>42251</v>
      </c>
      <c r="F16487">
        <v>3</v>
      </c>
      <c r="G16487">
        <v>7295</v>
      </c>
      <c r="H16487" t="s">
        <v>76</v>
      </c>
      <c r="J16487" t="s">
        <v>14</v>
      </c>
      <c r="K16487">
        <v>50</v>
      </c>
      <c r="L16487" t="s">
        <v>15</v>
      </c>
    </row>
    <row r="16488" spans="1:12">
      <c r="A16488" t="e">
        <f ca="1">E00251432404821</f>
        <v>#NAME?</v>
      </c>
      <c r="B16488">
        <v>481</v>
      </c>
      <c r="C16488" t="s">
        <v>402</v>
      </c>
      <c r="D16488" s="1">
        <v>42569</v>
      </c>
      <c r="F16488">
        <v>6</v>
      </c>
      <c r="G16488">
        <v>71509</v>
      </c>
      <c r="H16488" t="s">
        <v>369</v>
      </c>
      <c r="J16488" t="s">
        <v>14</v>
      </c>
      <c r="K16488">
        <v>48</v>
      </c>
      <c r="L16488" t="s">
        <v>15</v>
      </c>
    </row>
    <row r="16489" spans="1:12">
      <c r="A16489" t="e">
        <f ca="1">E00251432404821</f>
        <v>#NAME?</v>
      </c>
      <c r="B16489">
        <v>485</v>
      </c>
      <c r="C16489" t="s">
        <v>241</v>
      </c>
      <c r="D16489" s="1">
        <v>41776</v>
      </c>
      <c r="F16489">
        <v>6</v>
      </c>
      <c r="G16489">
        <v>7061</v>
      </c>
      <c r="H16489" t="s">
        <v>408</v>
      </c>
      <c r="J16489" t="s">
        <v>14</v>
      </c>
      <c r="K16489">
        <v>45</v>
      </c>
      <c r="L16489" t="s">
        <v>15</v>
      </c>
    </row>
    <row r="16490" spans="1:12">
      <c r="A16490" t="e">
        <f ca="1">E00251514302321</f>
        <v>#NAME?</v>
      </c>
      <c r="B16490">
        <v>449</v>
      </c>
      <c r="C16490" t="s">
        <v>124</v>
      </c>
      <c r="D16490" s="1">
        <v>43060</v>
      </c>
      <c r="F16490">
        <v>1</v>
      </c>
      <c r="G16490">
        <v>7262</v>
      </c>
      <c r="H16490" t="s">
        <v>198</v>
      </c>
      <c r="J16490" t="s">
        <v>14</v>
      </c>
      <c r="K16490">
        <v>50</v>
      </c>
      <c r="L16490" t="s">
        <v>15</v>
      </c>
    </row>
    <row r="16491" spans="1:12">
      <c r="A16491" t="e">
        <f ca="1">E00251512346621</f>
        <v>#NAME?</v>
      </c>
      <c r="B16491">
        <v>54</v>
      </c>
      <c r="C16491" t="s">
        <v>405</v>
      </c>
      <c r="D16491" s="1">
        <v>42853</v>
      </c>
      <c r="F16491">
        <v>3</v>
      </c>
      <c r="G16491">
        <v>1179</v>
      </c>
      <c r="H16491" t="s">
        <v>180</v>
      </c>
      <c r="J16491" t="s">
        <v>14</v>
      </c>
      <c r="K16491">
        <v>66</v>
      </c>
      <c r="L16491" t="s">
        <v>15</v>
      </c>
    </row>
    <row r="16492" spans="1:12">
      <c r="A16492" t="e">
        <f ca="1">E00251427597621</f>
        <v>#NAME?</v>
      </c>
      <c r="B16492">
        <v>11</v>
      </c>
      <c r="C16492" t="s">
        <v>245</v>
      </c>
      <c r="D16492" s="1">
        <v>41054</v>
      </c>
      <c r="F16492">
        <v>1</v>
      </c>
      <c r="G16492">
        <v>3643</v>
      </c>
      <c r="H16492" t="s">
        <v>1269</v>
      </c>
      <c r="J16492" t="s">
        <v>14</v>
      </c>
      <c r="K16492">
        <v>38</v>
      </c>
      <c r="L16492" t="s">
        <v>15</v>
      </c>
    </row>
    <row r="16493" spans="1:12">
      <c r="A16493" t="e">
        <f ca="1">E00251518589721</f>
        <v>#NAME?</v>
      </c>
      <c r="B16493">
        <v>297</v>
      </c>
      <c r="C16493" t="s">
        <v>411</v>
      </c>
      <c r="D16493" s="1">
        <v>42828</v>
      </c>
      <c r="F16493">
        <v>1</v>
      </c>
      <c r="G16493">
        <v>4779</v>
      </c>
      <c r="H16493" t="s">
        <v>231</v>
      </c>
      <c r="J16493" t="s">
        <v>14</v>
      </c>
      <c r="K16493">
        <v>51</v>
      </c>
      <c r="L16493" t="s">
        <v>15</v>
      </c>
    </row>
    <row r="16494" spans="1:12">
      <c r="A16494" t="e">
        <f ca="1">E00251532433121</f>
        <v>#NAME?</v>
      </c>
      <c r="B16494">
        <v>483</v>
      </c>
      <c r="C16494" t="s">
        <v>351</v>
      </c>
      <c r="D16494" s="1">
        <v>41775</v>
      </c>
      <c r="F16494">
        <v>2</v>
      </c>
      <c r="G16494">
        <v>4019</v>
      </c>
      <c r="H16494" t="s">
        <v>26</v>
      </c>
      <c r="J16494" t="s">
        <v>14</v>
      </c>
      <c r="K16494">
        <v>55</v>
      </c>
      <c r="L16494" t="s">
        <v>15</v>
      </c>
    </row>
    <row r="16495" spans="1:12">
      <c r="A16495" t="e">
        <f ca="1">E00251619842221</f>
        <v>#NAME?</v>
      </c>
      <c r="B16495">
        <v>439</v>
      </c>
      <c r="C16495" t="s">
        <v>416</v>
      </c>
      <c r="D16495" s="1">
        <v>41883</v>
      </c>
      <c r="F16495">
        <v>1</v>
      </c>
      <c r="G16495">
        <v>78079</v>
      </c>
      <c r="H16495" t="s">
        <v>49</v>
      </c>
      <c r="J16495" t="s">
        <v>14</v>
      </c>
      <c r="K16495">
        <v>48</v>
      </c>
      <c r="L16495" t="s">
        <v>22</v>
      </c>
    </row>
    <row r="16496" spans="1:12">
      <c r="A16496" t="e">
        <f ca="1">E00251619842221</f>
        <v>#NAME?</v>
      </c>
      <c r="B16496">
        <v>439</v>
      </c>
      <c r="C16496" t="s">
        <v>416</v>
      </c>
      <c r="D16496" s="1">
        <v>42769</v>
      </c>
      <c r="F16496">
        <v>1</v>
      </c>
      <c r="G16496">
        <v>2750</v>
      </c>
      <c r="H16496" t="s">
        <v>114</v>
      </c>
      <c r="J16496" t="s">
        <v>14</v>
      </c>
      <c r="K16496">
        <v>51</v>
      </c>
      <c r="L16496" t="s">
        <v>15</v>
      </c>
    </row>
    <row r="16497" spans="1:12">
      <c r="A16497" t="e">
        <f ca="1">E00251514302321</f>
        <v>#NAME?</v>
      </c>
      <c r="B16497">
        <v>449</v>
      </c>
      <c r="C16497" t="s">
        <v>124</v>
      </c>
      <c r="D16497" s="1">
        <v>42080</v>
      </c>
      <c r="F16497">
        <v>1</v>
      </c>
      <c r="G16497">
        <v>463</v>
      </c>
      <c r="H16497" t="s">
        <v>259</v>
      </c>
      <c r="J16497" t="s">
        <v>14</v>
      </c>
      <c r="K16497">
        <v>48</v>
      </c>
      <c r="L16497" t="s">
        <v>15</v>
      </c>
    </row>
    <row r="16498" spans="1:12">
      <c r="A16498" t="e">
        <f ca="1">E00251619842221</f>
        <v>#NAME?</v>
      </c>
      <c r="B16498">
        <v>439</v>
      </c>
      <c r="C16498" t="s">
        <v>416</v>
      </c>
      <c r="D16498" s="1">
        <v>42849</v>
      </c>
      <c r="F16498">
        <v>1</v>
      </c>
      <c r="G16498">
        <v>3899</v>
      </c>
      <c r="H16498" t="s">
        <v>264</v>
      </c>
      <c r="J16498" t="s">
        <v>14</v>
      </c>
      <c r="K16498">
        <v>51</v>
      </c>
      <c r="L16498" t="s">
        <v>15</v>
      </c>
    </row>
    <row r="16499" spans="1:12">
      <c r="A16499" t="e">
        <f ca="1">E00251518589721</f>
        <v>#NAME?</v>
      </c>
      <c r="B16499">
        <v>297</v>
      </c>
      <c r="C16499" t="s">
        <v>411</v>
      </c>
      <c r="D16499" s="1">
        <v>42151</v>
      </c>
      <c r="F16499">
        <v>4</v>
      </c>
      <c r="G16499">
        <v>7233</v>
      </c>
      <c r="H16499" t="s">
        <v>412</v>
      </c>
      <c r="J16499" t="s">
        <v>14</v>
      </c>
      <c r="K16499">
        <v>50</v>
      </c>
      <c r="L16499" t="s">
        <v>15</v>
      </c>
    </row>
    <row r="16500" spans="1:12">
      <c r="A16500" t="e">
        <f ca="1">E00251518589721</f>
        <v>#NAME?</v>
      </c>
      <c r="B16500">
        <v>297</v>
      </c>
      <c r="C16500" t="s">
        <v>411</v>
      </c>
      <c r="D16500" s="1">
        <v>43003</v>
      </c>
      <c r="F16500">
        <v>2</v>
      </c>
      <c r="G16500">
        <v>7291</v>
      </c>
      <c r="H16500" t="s">
        <v>163</v>
      </c>
      <c r="J16500" t="s">
        <v>14</v>
      </c>
      <c r="K16500">
        <v>52</v>
      </c>
      <c r="L16500" t="s">
        <v>15</v>
      </c>
    </row>
    <row r="16501" spans="1:12">
      <c r="A16501" t="e">
        <f ca="1">E00251518589721</f>
        <v>#NAME?</v>
      </c>
      <c r="B16501">
        <v>297</v>
      </c>
      <c r="C16501" t="s">
        <v>411</v>
      </c>
      <c r="D16501" s="1">
        <v>42151</v>
      </c>
      <c r="F16501">
        <v>2</v>
      </c>
      <c r="G16501">
        <v>4640</v>
      </c>
      <c r="H16501" t="s">
        <v>306</v>
      </c>
      <c r="J16501" t="s">
        <v>14</v>
      </c>
      <c r="K16501">
        <v>50</v>
      </c>
      <c r="L16501" t="s">
        <v>15</v>
      </c>
    </row>
    <row r="16502" spans="1:12">
      <c r="A16502" t="e">
        <f ca="1">E00251528602821</f>
        <v>#NAME?</v>
      </c>
      <c r="B16502">
        <v>294</v>
      </c>
      <c r="C16502" t="s">
        <v>61</v>
      </c>
      <c r="D16502" s="1">
        <v>42682</v>
      </c>
      <c r="F16502">
        <v>1</v>
      </c>
      <c r="G16502">
        <v>7262</v>
      </c>
      <c r="H16502" t="s">
        <v>198</v>
      </c>
      <c r="J16502" t="s">
        <v>14</v>
      </c>
      <c r="K16502">
        <v>47</v>
      </c>
      <c r="L16502" t="s">
        <v>15</v>
      </c>
    </row>
    <row r="16503" spans="1:12">
      <c r="A16503" t="e">
        <f ca="1">E00251514302321</f>
        <v>#NAME?</v>
      </c>
      <c r="B16503">
        <v>449</v>
      </c>
      <c r="C16503" t="s">
        <v>124</v>
      </c>
      <c r="D16503" s="1">
        <v>43027</v>
      </c>
      <c r="F16503">
        <v>1</v>
      </c>
      <c r="G16503">
        <v>7262</v>
      </c>
      <c r="H16503" t="s">
        <v>198</v>
      </c>
      <c r="J16503" t="s">
        <v>14</v>
      </c>
      <c r="K16503">
        <v>50</v>
      </c>
      <c r="L16503" t="s">
        <v>15</v>
      </c>
    </row>
    <row r="16504" spans="1:12">
      <c r="A16504" t="e">
        <f ca="1">E00251619842221</f>
        <v>#NAME?</v>
      </c>
      <c r="B16504">
        <v>439</v>
      </c>
      <c r="C16504" t="s">
        <v>416</v>
      </c>
      <c r="D16504" s="1">
        <v>41431</v>
      </c>
      <c r="F16504">
        <v>1</v>
      </c>
      <c r="G16504">
        <v>45981</v>
      </c>
      <c r="H16504" t="s">
        <v>917</v>
      </c>
      <c r="J16504" t="s">
        <v>14</v>
      </c>
      <c r="K16504">
        <v>47</v>
      </c>
      <c r="L16504" t="s">
        <v>15</v>
      </c>
    </row>
    <row r="16505" spans="1:12">
      <c r="A16505" t="e">
        <f ca="1">E00251619842221</f>
        <v>#NAME?</v>
      </c>
      <c r="B16505">
        <v>439</v>
      </c>
      <c r="C16505" t="s">
        <v>416</v>
      </c>
      <c r="D16505" s="1">
        <v>41456</v>
      </c>
      <c r="F16505">
        <v>1</v>
      </c>
      <c r="G16505">
        <v>45981</v>
      </c>
      <c r="H16505" t="s">
        <v>917</v>
      </c>
      <c r="J16505" t="s">
        <v>14</v>
      </c>
      <c r="K16505">
        <v>47</v>
      </c>
      <c r="L16505" t="s">
        <v>15</v>
      </c>
    </row>
    <row r="16506" spans="1:12">
      <c r="A16506" t="e">
        <f ca="1">E00251514302321</f>
        <v>#NAME?</v>
      </c>
      <c r="B16506">
        <v>449</v>
      </c>
      <c r="C16506" t="s">
        <v>124</v>
      </c>
      <c r="D16506" s="1">
        <v>42181</v>
      </c>
      <c r="F16506">
        <v>2</v>
      </c>
      <c r="G16506">
        <v>78609</v>
      </c>
      <c r="H16506" t="s">
        <v>240</v>
      </c>
      <c r="J16506" t="s">
        <v>14</v>
      </c>
      <c r="K16506">
        <v>48</v>
      </c>
      <c r="L16506" t="s">
        <v>22</v>
      </c>
    </row>
    <row r="16507" spans="1:12">
      <c r="A16507" t="e">
        <f ca="1">E00251619842221</f>
        <v>#NAME?</v>
      </c>
      <c r="B16507">
        <v>439</v>
      </c>
      <c r="C16507" t="s">
        <v>416</v>
      </c>
      <c r="D16507" s="1">
        <v>42047</v>
      </c>
      <c r="F16507">
        <v>2</v>
      </c>
      <c r="G16507">
        <v>6272</v>
      </c>
      <c r="H16507" t="s">
        <v>635</v>
      </c>
      <c r="J16507" t="s">
        <v>14</v>
      </c>
      <c r="K16507">
        <v>49</v>
      </c>
      <c r="L16507" t="s">
        <v>15</v>
      </c>
    </row>
    <row r="16508" spans="1:12">
      <c r="A16508" t="e">
        <f ca="1">E00251532433121</f>
        <v>#NAME?</v>
      </c>
      <c r="B16508">
        <v>482</v>
      </c>
      <c r="C16508" t="s">
        <v>471</v>
      </c>
      <c r="D16508" s="1">
        <v>42569</v>
      </c>
      <c r="F16508">
        <v>1</v>
      </c>
      <c r="G16508">
        <v>4019</v>
      </c>
      <c r="H16508" t="s">
        <v>26</v>
      </c>
      <c r="J16508" t="s">
        <v>14</v>
      </c>
      <c r="K16508">
        <v>58</v>
      </c>
      <c r="L16508" t="s">
        <v>15</v>
      </c>
    </row>
    <row r="16509" spans="1:12">
      <c r="A16509" t="e">
        <f ca="1">E00251619842221</f>
        <v>#NAME?</v>
      </c>
      <c r="B16509">
        <v>439</v>
      </c>
      <c r="C16509" t="s">
        <v>416</v>
      </c>
      <c r="D16509" s="1">
        <v>42902</v>
      </c>
      <c r="F16509">
        <v>3</v>
      </c>
      <c r="G16509">
        <v>3898</v>
      </c>
      <c r="H16509" t="s">
        <v>1019</v>
      </c>
      <c r="J16509" t="s">
        <v>14</v>
      </c>
      <c r="K16509">
        <v>51</v>
      </c>
      <c r="L16509" t="s">
        <v>15</v>
      </c>
    </row>
    <row r="16510" spans="1:12">
      <c r="A16510" t="e">
        <f ca="1">E00251429788421</f>
        <v>#NAME?</v>
      </c>
      <c r="B16510">
        <v>187</v>
      </c>
      <c r="C16510" t="s">
        <v>420</v>
      </c>
      <c r="D16510" s="1">
        <v>42516</v>
      </c>
      <c r="F16510">
        <v>1</v>
      </c>
      <c r="G16510">
        <v>7242</v>
      </c>
      <c r="H16510" t="s">
        <v>93</v>
      </c>
      <c r="J16510" t="s">
        <v>14</v>
      </c>
      <c r="K16510">
        <v>46</v>
      </c>
      <c r="L16510" t="s">
        <v>15</v>
      </c>
    </row>
    <row r="16511" spans="1:12">
      <c r="A16511" t="e">
        <f ca="1">E00251532433121</f>
        <v>#NAME?</v>
      </c>
      <c r="B16511">
        <v>483</v>
      </c>
      <c r="C16511" t="s">
        <v>351</v>
      </c>
      <c r="D16511" s="1">
        <v>42237</v>
      </c>
      <c r="F16511">
        <v>2</v>
      </c>
      <c r="G16511">
        <v>4019</v>
      </c>
      <c r="H16511" t="s">
        <v>26</v>
      </c>
      <c r="J16511" t="s">
        <v>14</v>
      </c>
      <c r="K16511">
        <v>57</v>
      </c>
      <c r="L16511" t="s">
        <v>15</v>
      </c>
    </row>
    <row r="16512" spans="1:12">
      <c r="A16512" t="e">
        <f ca="1">E00251532433121</f>
        <v>#NAME?</v>
      </c>
      <c r="B16512">
        <v>483</v>
      </c>
      <c r="C16512" t="s">
        <v>351</v>
      </c>
      <c r="D16512" s="1">
        <v>42557</v>
      </c>
      <c r="F16512">
        <v>1</v>
      </c>
      <c r="G16512">
        <v>2729</v>
      </c>
      <c r="H16512" t="s">
        <v>115</v>
      </c>
      <c r="J16512" t="s">
        <v>14</v>
      </c>
      <c r="K16512">
        <v>58</v>
      </c>
      <c r="L16512" t="s">
        <v>15</v>
      </c>
    </row>
    <row r="16513" spans="1:12">
      <c r="A16513" t="e">
        <f ca="1">E00251429776121</f>
        <v>#NAME?</v>
      </c>
      <c r="B16513">
        <v>192</v>
      </c>
      <c r="C16513" t="s">
        <v>321</v>
      </c>
      <c r="D16513" s="1">
        <v>42650</v>
      </c>
      <c r="F16513">
        <v>1</v>
      </c>
      <c r="G16513">
        <v>60490</v>
      </c>
      <c r="H16513" t="s">
        <v>322</v>
      </c>
      <c r="J16513" t="s">
        <v>14</v>
      </c>
      <c r="K16513">
        <v>43</v>
      </c>
      <c r="L16513" t="s">
        <v>15</v>
      </c>
    </row>
    <row r="16514" spans="1:12">
      <c r="A16514" t="e">
        <f ca="1">E00251510449421</f>
        <v>#NAME?</v>
      </c>
      <c r="B16514">
        <v>163</v>
      </c>
      <c r="C16514" t="s">
        <v>219</v>
      </c>
      <c r="D16514" s="1">
        <v>41431</v>
      </c>
      <c r="F16514">
        <v>1</v>
      </c>
      <c r="G16514">
        <v>460</v>
      </c>
      <c r="H16514" t="s">
        <v>16</v>
      </c>
      <c r="J16514" t="s">
        <v>14</v>
      </c>
      <c r="K16514">
        <v>44</v>
      </c>
      <c r="L16514" t="s">
        <v>15</v>
      </c>
    </row>
    <row r="16515" spans="1:12">
      <c r="A16515" t="e">
        <f ca="1">E00251531844021</f>
        <v>#NAME?</v>
      </c>
      <c r="B16515">
        <v>1128</v>
      </c>
      <c r="C16515" t="s">
        <v>424</v>
      </c>
      <c r="D16515" s="1">
        <v>41086</v>
      </c>
      <c r="F16515">
        <v>1</v>
      </c>
      <c r="G16515">
        <v>78052</v>
      </c>
      <c r="H16515" t="s">
        <v>1346</v>
      </c>
      <c r="J16515" t="s">
        <v>14</v>
      </c>
      <c r="K16515">
        <v>59</v>
      </c>
      <c r="L16515" t="s">
        <v>22</v>
      </c>
    </row>
    <row r="16516" spans="1:12">
      <c r="A16516" t="e">
        <f t="shared" ref="A16516:A16521" ca="1" si="154">E00251430399821</f>
        <v>#NAME?</v>
      </c>
      <c r="B16516">
        <v>187</v>
      </c>
      <c r="C16516" t="s">
        <v>420</v>
      </c>
      <c r="D16516" s="1">
        <v>41113</v>
      </c>
      <c r="F16516">
        <v>2</v>
      </c>
      <c r="G16516">
        <v>2169</v>
      </c>
      <c r="H16516" t="s">
        <v>40</v>
      </c>
      <c r="J16516" t="s">
        <v>14</v>
      </c>
      <c r="K16516">
        <v>58</v>
      </c>
      <c r="L16516" t="s">
        <v>15</v>
      </c>
    </row>
    <row r="16517" spans="1:12">
      <c r="A16517" t="e">
        <f t="shared" ca="1" si="154"/>
        <v>#NAME?</v>
      </c>
      <c r="B16517">
        <v>187</v>
      </c>
      <c r="C16517" t="s">
        <v>420</v>
      </c>
      <c r="D16517" s="1">
        <v>41295</v>
      </c>
      <c r="F16517">
        <v>1</v>
      </c>
      <c r="G16517">
        <v>4019</v>
      </c>
      <c r="H16517" t="s">
        <v>26</v>
      </c>
      <c r="J16517" t="s">
        <v>14</v>
      </c>
      <c r="K16517">
        <v>59</v>
      </c>
      <c r="L16517" t="s">
        <v>15</v>
      </c>
    </row>
    <row r="16518" spans="1:12">
      <c r="A16518" t="e">
        <f t="shared" ca="1" si="154"/>
        <v>#NAME?</v>
      </c>
      <c r="B16518">
        <v>187</v>
      </c>
      <c r="C16518" t="s">
        <v>420</v>
      </c>
      <c r="D16518" s="1">
        <v>41626</v>
      </c>
      <c r="F16518">
        <v>1</v>
      </c>
      <c r="G16518">
        <v>72751</v>
      </c>
      <c r="H16518" t="s">
        <v>1059</v>
      </c>
      <c r="J16518" t="s">
        <v>14</v>
      </c>
      <c r="K16518">
        <v>60</v>
      </c>
      <c r="L16518" t="s">
        <v>15</v>
      </c>
    </row>
    <row r="16519" spans="1:12">
      <c r="A16519" t="e">
        <f t="shared" ca="1" si="154"/>
        <v>#NAME?</v>
      </c>
      <c r="B16519">
        <v>187</v>
      </c>
      <c r="C16519" t="s">
        <v>420</v>
      </c>
      <c r="D16519" s="1">
        <v>41654</v>
      </c>
      <c r="F16519">
        <v>2</v>
      </c>
      <c r="G16519">
        <v>2720</v>
      </c>
      <c r="H16519" t="s">
        <v>65</v>
      </c>
      <c r="J16519" t="s">
        <v>14</v>
      </c>
      <c r="K16519">
        <v>60</v>
      </c>
      <c r="L16519" t="s">
        <v>15</v>
      </c>
    </row>
    <row r="16520" spans="1:12">
      <c r="A16520" t="e">
        <f t="shared" ca="1" si="154"/>
        <v>#NAME?</v>
      </c>
      <c r="B16520">
        <v>187</v>
      </c>
      <c r="C16520" t="s">
        <v>420</v>
      </c>
      <c r="D16520" s="1">
        <v>42499</v>
      </c>
      <c r="F16520">
        <v>5</v>
      </c>
      <c r="G16520">
        <v>78079</v>
      </c>
      <c r="H16520" t="s">
        <v>49</v>
      </c>
      <c r="J16520" t="s">
        <v>14</v>
      </c>
      <c r="K16520">
        <v>62</v>
      </c>
      <c r="L16520" t="s">
        <v>22</v>
      </c>
    </row>
    <row r="16521" spans="1:12">
      <c r="A16521" t="e">
        <f t="shared" ca="1" si="154"/>
        <v>#NAME?</v>
      </c>
      <c r="B16521">
        <v>6156</v>
      </c>
      <c r="C16521" t="s">
        <v>352</v>
      </c>
      <c r="D16521" s="1">
        <v>40952</v>
      </c>
      <c r="F16521">
        <v>2</v>
      </c>
      <c r="G16521">
        <v>4019</v>
      </c>
      <c r="H16521" t="s">
        <v>26</v>
      </c>
      <c r="J16521" t="s">
        <v>14</v>
      </c>
      <c r="K16521">
        <v>58</v>
      </c>
      <c r="L16521" t="s">
        <v>15</v>
      </c>
    </row>
    <row r="16522" spans="1:12">
      <c r="A16522" t="e">
        <f ca="1">E00251514257921</f>
        <v>#NAME?</v>
      </c>
      <c r="B16522">
        <v>481</v>
      </c>
      <c r="C16522" t="s">
        <v>402</v>
      </c>
      <c r="D16522" s="1">
        <v>41407</v>
      </c>
      <c r="F16522">
        <v>1</v>
      </c>
      <c r="G16522">
        <v>4659</v>
      </c>
      <c r="H16522" t="s">
        <v>47</v>
      </c>
      <c r="J16522" t="s">
        <v>14</v>
      </c>
      <c r="K16522">
        <v>55</v>
      </c>
      <c r="L16522" t="s">
        <v>15</v>
      </c>
    </row>
    <row r="16523" spans="1:12">
      <c r="A16523" t="e">
        <f ca="1">E00251510449421</f>
        <v>#NAME?</v>
      </c>
      <c r="B16523">
        <v>4893</v>
      </c>
      <c r="C16523" t="s">
        <v>426</v>
      </c>
      <c r="D16523" s="1">
        <v>42434</v>
      </c>
      <c r="F16523">
        <v>2</v>
      </c>
      <c r="G16523">
        <v>1539</v>
      </c>
      <c r="H16523" t="s">
        <v>342</v>
      </c>
      <c r="I16523" t="s">
        <v>148</v>
      </c>
      <c r="J16523" t="s">
        <v>57</v>
      </c>
      <c r="K16523">
        <v>47</v>
      </c>
      <c r="L16523" t="s">
        <v>15</v>
      </c>
    </row>
    <row r="16524" spans="1:12">
      <c r="A16524" t="e">
        <f ca="1">E00251510449421</f>
        <v>#NAME?</v>
      </c>
      <c r="B16524">
        <v>163</v>
      </c>
      <c r="C16524" t="s">
        <v>219</v>
      </c>
      <c r="D16524" s="1">
        <v>41856</v>
      </c>
      <c r="F16524">
        <v>1</v>
      </c>
      <c r="G16524">
        <v>1539</v>
      </c>
      <c r="H16524" t="s">
        <v>342</v>
      </c>
      <c r="J16524" t="s">
        <v>14</v>
      </c>
      <c r="K16524">
        <v>45</v>
      </c>
      <c r="L16524" t="s">
        <v>15</v>
      </c>
    </row>
    <row r="16525" spans="1:12">
      <c r="A16525" t="e">
        <f ca="1">E00251510449421</f>
        <v>#NAME?</v>
      </c>
      <c r="B16525">
        <v>163</v>
      </c>
      <c r="C16525" t="s">
        <v>219</v>
      </c>
      <c r="D16525" s="1">
        <v>41850</v>
      </c>
      <c r="F16525">
        <v>1</v>
      </c>
      <c r="G16525">
        <v>1539</v>
      </c>
      <c r="H16525" t="s">
        <v>342</v>
      </c>
      <c r="J16525" t="s">
        <v>14</v>
      </c>
      <c r="K16525">
        <v>45</v>
      </c>
      <c r="L16525" t="s">
        <v>15</v>
      </c>
    </row>
    <row r="16526" spans="1:12">
      <c r="A16526" t="e">
        <f ca="1">E00251514257921</f>
        <v>#NAME?</v>
      </c>
      <c r="B16526">
        <v>481</v>
      </c>
      <c r="C16526" t="s">
        <v>402</v>
      </c>
      <c r="D16526" s="1">
        <v>42780</v>
      </c>
      <c r="F16526">
        <v>2</v>
      </c>
      <c r="G16526">
        <v>6918</v>
      </c>
      <c r="H16526" t="s">
        <v>443</v>
      </c>
      <c r="J16526" t="s">
        <v>14</v>
      </c>
      <c r="K16526">
        <v>58</v>
      </c>
      <c r="L16526" t="s">
        <v>15</v>
      </c>
    </row>
    <row r="16527" spans="1:12">
      <c r="A16527" t="e">
        <f ca="1">E00251531844021</f>
        <v>#NAME?</v>
      </c>
      <c r="B16527">
        <v>1128</v>
      </c>
      <c r="C16527" t="s">
        <v>424</v>
      </c>
      <c r="D16527" s="1">
        <v>42563</v>
      </c>
      <c r="F16527">
        <v>2</v>
      </c>
      <c r="G16527">
        <v>4019</v>
      </c>
      <c r="H16527" t="s">
        <v>26</v>
      </c>
      <c r="J16527" t="s">
        <v>14</v>
      </c>
      <c r="K16527">
        <v>63</v>
      </c>
      <c r="L16527" t="s">
        <v>15</v>
      </c>
    </row>
    <row r="16528" spans="1:12">
      <c r="A16528" t="e">
        <f ca="1">E00251510449421</f>
        <v>#NAME?</v>
      </c>
      <c r="B16528">
        <v>4893</v>
      </c>
      <c r="C16528" t="s">
        <v>426</v>
      </c>
      <c r="D16528" s="1">
        <v>42521</v>
      </c>
      <c r="F16528">
        <v>1</v>
      </c>
      <c r="G16528">
        <v>8830</v>
      </c>
      <c r="H16528" t="s">
        <v>691</v>
      </c>
      <c r="I16528" t="s">
        <v>148</v>
      </c>
      <c r="J16528" t="s">
        <v>57</v>
      </c>
      <c r="K16528">
        <v>47</v>
      </c>
      <c r="L16528" t="s">
        <v>15</v>
      </c>
    </row>
    <row r="16529" spans="1:12">
      <c r="A16529" t="e">
        <f ca="1">E00251429788421</f>
        <v>#NAME?</v>
      </c>
      <c r="B16529">
        <v>187</v>
      </c>
      <c r="C16529" t="s">
        <v>420</v>
      </c>
      <c r="D16529" s="1">
        <v>41887</v>
      </c>
      <c r="F16529">
        <v>1</v>
      </c>
      <c r="G16529">
        <v>38611</v>
      </c>
      <c r="H16529" t="s">
        <v>422</v>
      </c>
      <c r="J16529" t="s">
        <v>14</v>
      </c>
      <c r="K16529">
        <v>44</v>
      </c>
      <c r="L16529" t="s">
        <v>15</v>
      </c>
    </row>
    <row r="16530" spans="1:12">
      <c r="A16530" t="e">
        <f ca="1">E00251429788421</f>
        <v>#NAME?</v>
      </c>
      <c r="B16530">
        <v>187</v>
      </c>
      <c r="C16530" t="s">
        <v>420</v>
      </c>
      <c r="D16530" s="1">
        <v>41675</v>
      </c>
      <c r="F16530">
        <v>1</v>
      </c>
      <c r="G16530">
        <v>460</v>
      </c>
      <c r="H16530" t="s">
        <v>16</v>
      </c>
      <c r="J16530" t="s">
        <v>14</v>
      </c>
      <c r="K16530">
        <v>43</v>
      </c>
      <c r="L16530" t="s">
        <v>15</v>
      </c>
    </row>
    <row r="16531" spans="1:12">
      <c r="A16531" t="e">
        <f ca="1">E00251531844021</f>
        <v>#NAME?</v>
      </c>
      <c r="B16531">
        <v>1128</v>
      </c>
      <c r="C16531" t="s">
        <v>424</v>
      </c>
      <c r="D16531" s="1">
        <v>41929</v>
      </c>
      <c r="F16531">
        <v>2</v>
      </c>
      <c r="G16531">
        <v>7873</v>
      </c>
      <c r="H16531" t="s">
        <v>103</v>
      </c>
      <c r="J16531" t="s">
        <v>14</v>
      </c>
      <c r="K16531">
        <v>61</v>
      </c>
      <c r="L16531" t="s">
        <v>22</v>
      </c>
    </row>
    <row r="16532" spans="1:12">
      <c r="A16532" t="e">
        <f ca="1">E00251531844021</f>
        <v>#NAME?</v>
      </c>
      <c r="B16532">
        <v>1128</v>
      </c>
      <c r="C16532" t="s">
        <v>424</v>
      </c>
      <c r="D16532" s="1">
        <v>42188</v>
      </c>
      <c r="F16532">
        <v>3</v>
      </c>
      <c r="G16532">
        <v>4019</v>
      </c>
      <c r="H16532" t="s">
        <v>26</v>
      </c>
      <c r="J16532" t="s">
        <v>14</v>
      </c>
      <c r="K16532">
        <v>62</v>
      </c>
      <c r="L16532" t="s">
        <v>15</v>
      </c>
    </row>
    <row r="16533" spans="1:12">
      <c r="A16533" t="e">
        <f ca="1">E00251510449421</f>
        <v>#NAME?</v>
      </c>
      <c r="B16533">
        <v>163</v>
      </c>
      <c r="C16533" t="s">
        <v>219</v>
      </c>
      <c r="D16533" s="1">
        <v>42354</v>
      </c>
      <c r="F16533">
        <v>1</v>
      </c>
      <c r="G16533">
        <v>81304</v>
      </c>
      <c r="H16533" t="s">
        <v>428</v>
      </c>
      <c r="J16533" t="s">
        <v>14</v>
      </c>
      <c r="K16533">
        <v>46</v>
      </c>
      <c r="L16533" t="s">
        <v>15</v>
      </c>
    </row>
    <row r="16534" spans="1:12">
      <c r="A16534" t="e">
        <f ca="1">E00251429152121</f>
        <v>#NAME?</v>
      </c>
      <c r="B16534">
        <v>272</v>
      </c>
      <c r="C16534" t="s">
        <v>174</v>
      </c>
      <c r="D16534" s="1">
        <v>41297</v>
      </c>
      <c r="E16534">
        <v>0</v>
      </c>
      <c r="F16534">
        <v>1</v>
      </c>
      <c r="G16534">
        <v>7172</v>
      </c>
      <c r="H16534" t="s">
        <v>1377</v>
      </c>
      <c r="J16534" t="s">
        <v>34</v>
      </c>
      <c r="K16534">
        <v>42</v>
      </c>
      <c r="L16534" t="s">
        <v>15</v>
      </c>
    </row>
    <row r="16535" spans="1:12">
      <c r="A16535" t="e">
        <f ca="1">E00251531844021</f>
        <v>#NAME?</v>
      </c>
      <c r="B16535">
        <v>1128</v>
      </c>
      <c r="C16535" t="s">
        <v>424</v>
      </c>
      <c r="D16535" s="1">
        <v>41666</v>
      </c>
      <c r="F16535">
        <v>1</v>
      </c>
      <c r="G16535">
        <v>4011</v>
      </c>
      <c r="H16535" t="s">
        <v>828</v>
      </c>
      <c r="J16535" t="s">
        <v>14</v>
      </c>
      <c r="K16535">
        <v>60</v>
      </c>
      <c r="L16535" t="s">
        <v>15</v>
      </c>
    </row>
    <row r="16536" spans="1:12">
      <c r="A16536" t="e">
        <f ca="1">E00251429152121</f>
        <v>#NAME?</v>
      </c>
      <c r="B16536">
        <v>295</v>
      </c>
      <c r="C16536" t="s">
        <v>435</v>
      </c>
      <c r="D16536" s="1">
        <v>42482</v>
      </c>
      <c r="F16536">
        <v>1</v>
      </c>
      <c r="G16536">
        <v>6929</v>
      </c>
      <c r="H16536" t="s">
        <v>36</v>
      </c>
      <c r="J16536" t="s">
        <v>14</v>
      </c>
      <c r="K16536">
        <v>45</v>
      </c>
      <c r="L16536" t="s">
        <v>15</v>
      </c>
    </row>
    <row r="16537" spans="1:12">
      <c r="A16537" t="e">
        <f ca="1">E00251510449421</f>
        <v>#NAME?</v>
      </c>
      <c r="B16537">
        <v>163</v>
      </c>
      <c r="C16537" t="s">
        <v>219</v>
      </c>
      <c r="D16537" s="1">
        <v>43084</v>
      </c>
      <c r="F16537">
        <v>1</v>
      </c>
      <c r="G16537">
        <v>1539</v>
      </c>
      <c r="H16537" t="s">
        <v>342</v>
      </c>
      <c r="J16537" t="s">
        <v>14</v>
      </c>
      <c r="K16537">
        <v>48</v>
      </c>
      <c r="L16537" t="s">
        <v>15</v>
      </c>
    </row>
    <row r="16538" spans="1:12">
      <c r="A16538" t="e">
        <f ca="1">E00251715784221</f>
        <v>#NAME?</v>
      </c>
      <c r="B16538">
        <v>7469</v>
      </c>
      <c r="C16538" t="s">
        <v>1415</v>
      </c>
      <c r="D16538" s="1">
        <v>42365</v>
      </c>
      <c r="F16538">
        <v>1</v>
      </c>
      <c r="G16538">
        <v>7245</v>
      </c>
      <c r="H16538" t="s">
        <v>116</v>
      </c>
      <c r="I16538" t="s">
        <v>148</v>
      </c>
      <c r="J16538" t="s">
        <v>57</v>
      </c>
      <c r="K16538">
        <v>38</v>
      </c>
      <c r="L16538" t="s">
        <v>15</v>
      </c>
    </row>
    <row r="16539" spans="1:12">
      <c r="A16539" t="e">
        <f ca="1">E00251715832121</f>
        <v>#NAME?</v>
      </c>
      <c r="B16539">
        <v>486</v>
      </c>
      <c r="C16539" t="s">
        <v>340</v>
      </c>
      <c r="D16539" s="1">
        <v>41549</v>
      </c>
      <c r="F16539">
        <v>4</v>
      </c>
      <c r="G16539">
        <v>33399</v>
      </c>
      <c r="H16539" t="s">
        <v>1094</v>
      </c>
      <c r="J16539" t="s">
        <v>14</v>
      </c>
      <c r="K16539">
        <v>38</v>
      </c>
      <c r="L16539" t="s">
        <v>15</v>
      </c>
    </row>
    <row r="16540" spans="1:12">
      <c r="A16540" t="e">
        <f ca="1">E00251715832121</f>
        <v>#NAME?</v>
      </c>
      <c r="B16540">
        <v>486</v>
      </c>
      <c r="C16540" t="s">
        <v>340</v>
      </c>
      <c r="D16540" s="1">
        <v>42410</v>
      </c>
      <c r="F16540">
        <v>2</v>
      </c>
      <c r="G16540">
        <v>4779</v>
      </c>
      <c r="H16540" t="s">
        <v>231</v>
      </c>
      <c r="J16540" t="s">
        <v>14</v>
      </c>
      <c r="K16540">
        <v>41</v>
      </c>
      <c r="L16540" t="s">
        <v>15</v>
      </c>
    </row>
    <row r="16541" spans="1:12">
      <c r="A16541" t="e">
        <f ca="1">E00251429152121</f>
        <v>#NAME?</v>
      </c>
      <c r="B16541">
        <v>295</v>
      </c>
      <c r="C16541" t="s">
        <v>435</v>
      </c>
      <c r="D16541" s="1">
        <v>42695</v>
      </c>
      <c r="F16541">
        <v>1</v>
      </c>
      <c r="G16541">
        <v>78906</v>
      </c>
      <c r="H16541" t="s">
        <v>31</v>
      </c>
      <c r="J16541" t="s">
        <v>14</v>
      </c>
      <c r="K16541">
        <v>46</v>
      </c>
      <c r="L16541" t="s">
        <v>22</v>
      </c>
    </row>
    <row r="16542" spans="1:12">
      <c r="A16542" t="e">
        <f ca="1">E00251429152121</f>
        <v>#NAME?</v>
      </c>
      <c r="B16542">
        <v>295</v>
      </c>
      <c r="C16542" t="s">
        <v>435</v>
      </c>
      <c r="D16542" s="1">
        <v>42822</v>
      </c>
      <c r="F16542">
        <v>1</v>
      </c>
      <c r="G16542">
        <v>4019</v>
      </c>
      <c r="H16542" t="s">
        <v>26</v>
      </c>
      <c r="J16542" t="s">
        <v>14</v>
      </c>
      <c r="K16542">
        <v>46</v>
      </c>
      <c r="L16542" t="s">
        <v>15</v>
      </c>
    </row>
    <row r="16543" spans="1:12">
      <c r="A16543" t="e">
        <f ca="1">E00251429152121</f>
        <v>#NAME?</v>
      </c>
      <c r="B16543">
        <v>296</v>
      </c>
      <c r="C16543" t="s">
        <v>119</v>
      </c>
      <c r="D16543" s="1">
        <v>41151</v>
      </c>
      <c r="F16543">
        <v>1</v>
      </c>
      <c r="G16543">
        <v>71940</v>
      </c>
      <c r="H16543" t="s">
        <v>135</v>
      </c>
      <c r="J16543" t="s">
        <v>14</v>
      </c>
      <c r="K16543">
        <v>41</v>
      </c>
      <c r="L16543" t="s">
        <v>15</v>
      </c>
    </row>
    <row r="16544" spans="1:12">
      <c r="A16544" t="e">
        <f ca="1">E00251429152121</f>
        <v>#NAME?</v>
      </c>
      <c r="B16544">
        <v>295</v>
      </c>
      <c r="C16544" t="s">
        <v>435</v>
      </c>
      <c r="D16544" s="1">
        <v>42695</v>
      </c>
      <c r="F16544">
        <v>2</v>
      </c>
      <c r="G16544">
        <v>2169</v>
      </c>
      <c r="H16544" t="s">
        <v>40</v>
      </c>
      <c r="J16544" t="s">
        <v>14</v>
      </c>
      <c r="K16544">
        <v>46</v>
      </c>
      <c r="L16544" t="s">
        <v>15</v>
      </c>
    </row>
    <row r="16545" spans="1:12">
      <c r="A16545" t="e">
        <f ca="1">E00251429152121</f>
        <v>#NAME?</v>
      </c>
      <c r="B16545">
        <v>296</v>
      </c>
      <c r="C16545" t="s">
        <v>119</v>
      </c>
      <c r="D16545" s="1">
        <v>41690</v>
      </c>
      <c r="F16545">
        <v>1</v>
      </c>
      <c r="G16545">
        <v>5589</v>
      </c>
      <c r="H16545" t="s">
        <v>152</v>
      </c>
      <c r="J16545" t="s">
        <v>14</v>
      </c>
      <c r="K16545">
        <v>43</v>
      </c>
      <c r="L16545" t="s">
        <v>15</v>
      </c>
    </row>
    <row r="16546" spans="1:12">
      <c r="A16546" t="e">
        <f ca="1">E00251715832121</f>
        <v>#NAME?</v>
      </c>
      <c r="B16546">
        <v>486</v>
      </c>
      <c r="C16546" t="s">
        <v>340</v>
      </c>
      <c r="D16546" s="1">
        <v>41806</v>
      </c>
      <c r="F16546">
        <v>1</v>
      </c>
      <c r="G16546">
        <v>81600</v>
      </c>
      <c r="H16546" t="s">
        <v>1416</v>
      </c>
      <c r="J16546" t="s">
        <v>14</v>
      </c>
      <c r="K16546">
        <v>39</v>
      </c>
      <c r="L16546" t="s">
        <v>15</v>
      </c>
    </row>
    <row r="16547" spans="1:12">
      <c r="A16547" t="e">
        <f ca="1">E00251715832121</f>
        <v>#NAME?</v>
      </c>
      <c r="B16547">
        <v>486</v>
      </c>
      <c r="C16547" t="s">
        <v>340</v>
      </c>
      <c r="D16547" s="1">
        <v>43089</v>
      </c>
      <c r="F16547">
        <v>1</v>
      </c>
      <c r="G16547">
        <v>460</v>
      </c>
      <c r="H16547" t="s">
        <v>16</v>
      </c>
      <c r="J16547" t="s">
        <v>14</v>
      </c>
      <c r="K16547">
        <v>42</v>
      </c>
      <c r="L16547" t="s">
        <v>15</v>
      </c>
    </row>
    <row r="16548" spans="1:12">
      <c r="A16548" t="e">
        <f ca="1">E00251429152121</f>
        <v>#NAME?</v>
      </c>
      <c r="B16548">
        <v>295</v>
      </c>
      <c r="C16548" t="s">
        <v>435</v>
      </c>
      <c r="D16548" s="1">
        <v>42186</v>
      </c>
      <c r="F16548">
        <v>2</v>
      </c>
      <c r="G16548">
        <v>4019</v>
      </c>
      <c r="H16548" t="s">
        <v>26</v>
      </c>
      <c r="J16548" t="s">
        <v>14</v>
      </c>
      <c r="K16548">
        <v>44</v>
      </c>
      <c r="L16548" t="s">
        <v>15</v>
      </c>
    </row>
    <row r="16549" spans="1:12">
      <c r="A16549" t="e">
        <f ca="1">E00251715832121</f>
        <v>#NAME?</v>
      </c>
      <c r="B16549">
        <v>486</v>
      </c>
      <c r="C16549" t="s">
        <v>340</v>
      </c>
      <c r="D16549" s="1">
        <v>41388</v>
      </c>
      <c r="F16549">
        <v>1</v>
      </c>
      <c r="G16549">
        <v>84500</v>
      </c>
      <c r="H16549" t="s">
        <v>511</v>
      </c>
      <c r="J16549" t="s">
        <v>14</v>
      </c>
      <c r="K16549">
        <v>38</v>
      </c>
      <c r="L16549" t="s">
        <v>15</v>
      </c>
    </row>
    <row r="16550" spans="1:12">
      <c r="A16550" t="e">
        <f ca="1">E00251429152121</f>
        <v>#NAME?</v>
      </c>
      <c r="B16550">
        <v>295</v>
      </c>
      <c r="C16550" t="s">
        <v>435</v>
      </c>
      <c r="D16550" s="1">
        <v>42695</v>
      </c>
      <c r="F16550">
        <v>4</v>
      </c>
      <c r="G16550">
        <v>4019</v>
      </c>
      <c r="H16550" t="s">
        <v>26</v>
      </c>
      <c r="J16550" t="s">
        <v>14</v>
      </c>
      <c r="K16550">
        <v>46</v>
      </c>
      <c r="L16550" t="s">
        <v>15</v>
      </c>
    </row>
    <row r="16551" spans="1:12">
      <c r="A16551" t="e">
        <f ca="1">E00251531311721</f>
        <v>#NAME?</v>
      </c>
      <c r="B16551">
        <v>703</v>
      </c>
      <c r="C16551" t="s">
        <v>305</v>
      </c>
      <c r="D16551" s="1">
        <v>42935</v>
      </c>
      <c r="F16551">
        <v>1</v>
      </c>
      <c r="G16551">
        <v>2410</v>
      </c>
      <c r="H16551" t="s">
        <v>283</v>
      </c>
      <c r="J16551" t="s">
        <v>14</v>
      </c>
      <c r="K16551">
        <v>50</v>
      </c>
      <c r="L16551" t="s">
        <v>15</v>
      </c>
    </row>
    <row r="16552" spans="1:12">
      <c r="A16552" t="e">
        <f ca="1">E00251715832121</f>
        <v>#NAME?</v>
      </c>
      <c r="B16552">
        <v>486</v>
      </c>
      <c r="C16552" t="s">
        <v>340</v>
      </c>
      <c r="D16552" s="1">
        <v>41942</v>
      </c>
      <c r="F16552">
        <v>2</v>
      </c>
      <c r="G16552">
        <v>49390</v>
      </c>
      <c r="H16552" t="s">
        <v>59</v>
      </c>
      <c r="J16552" t="s">
        <v>14</v>
      </c>
      <c r="K16552">
        <v>39</v>
      </c>
      <c r="L16552" t="s">
        <v>15</v>
      </c>
    </row>
    <row r="16553" spans="1:12">
      <c r="A16553" t="e">
        <f ca="1">E00251531311721</f>
        <v>#NAME?</v>
      </c>
      <c r="B16553">
        <v>703</v>
      </c>
      <c r="C16553" t="s">
        <v>305</v>
      </c>
      <c r="D16553" s="1">
        <v>42790</v>
      </c>
      <c r="F16553">
        <v>2</v>
      </c>
      <c r="G16553">
        <v>709</v>
      </c>
      <c r="H16553" t="s">
        <v>448</v>
      </c>
      <c r="J16553" t="s">
        <v>14</v>
      </c>
      <c r="K16553">
        <v>50</v>
      </c>
      <c r="L16553" t="s">
        <v>15</v>
      </c>
    </row>
    <row r="16554" spans="1:12">
      <c r="A16554" t="e">
        <f ca="1">E00251715832121</f>
        <v>#NAME?</v>
      </c>
      <c r="B16554">
        <v>772</v>
      </c>
      <c r="C16554" t="s">
        <v>170</v>
      </c>
      <c r="D16554" s="1">
        <v>41690</v>
      </c>
      <c r="F16554">
        <v>1</v>
      </c>
      <c r="G16554">
        <v>81600</v>
      </c>
      <c r="H16554" t="s">
        <v>1416</v>
      </c>
      <c r="I16554" t="s">
        <v>56</v>
      </c>
      <c r="J16554" t="s">
        <v>57</v>
      </c>
      <c r="K16554">
        <v>39</v>
      </c>
      <c r="L16554" t="s">
        <v>15</v>
      </c>
    </row>
    <row r="16555" spans="1:12">
      <c r="A16555" t="e">
        <f ca="1">E00251531311721</f>
        <v>#NAME?</v>
      </c>
      <c r="B16555">
        <v>703</v>
      </c>
      <c r="C16555" t="s">
        <v>305</v>
      </c>
      <c r="D16555" s="1">
        <v>42145</v>
      </c>
      <c r="F16555">
        <v>5</v>
      </c>
      <c r="G16555">
        <v>62989</v>
      </c>
      <c r="H16555" t="s">
        <v>440</v>
      </c>
      <c r="J16555" t="s">
        <v>14</v>
      </c>
      <c r="K16555">
        <v>48</v>
      </c>
      <c r="L16555" t="s">
        <v>15</v>
      </c>
    </row>
    <row r="16556" spans="1:12">
      <c r="A16556" t="e">
        <f ca="1">E00251531311721</f>
        <v>#NAME?</v>
      </c>
      <c r="B16556">
        <v>703</v>
      </c>
      <c r="C16556" t="s">
        <v>305</v>
      </c>
      <c r="D16556" s="1">
        <v>42410</v>
      </c>
      <c r="F16556">
        <v>2</v>
      </c>
      <c r="G16556">
        <v>709</v>
      </c>
      <c r="H16556" t="s">
        <v>448</v>
      </c>
      <c r="J16556" t="s">
        <v>14</v>
      </c>
      <c r="K16556">
        <v>49</v>
      </c>
      <c r="L16556" t="s">
        <v>15</v>
      </c>
    </row>
    <row r="16557" spans="1:12">
      <c r="A16557" t="e">
        <f ca="1">E00251531311721</f>
        <v>#NAME?</v>
      </c>
      <c r="B16557">
        <v>703</v>
      </c>
      <c r="C16557" t="s">
        <v>305</v>
      </c>
      <c r="D16557" s="1">
        <v>41612</v>
      </c>
      <c r="F16557">
        <v>1</v>
      </c>
      <c r="G16557">
        <v>78799</v>
      </c>
      <c r="H16557" t="s">
        <v>438</v>
      </c>
      <c r="J16557" t="s">
        <v>14</v>
      </c>
      <c r="K16557">
        <v>47</v>
      </c>
      <c r="L16557" t="s">
        <v>22</v>
      </c>
    </row>
    <row r="16558" spans="1:12">
      <c r="A16558" t="e">
        <f ca="1">E00251531311721</f>
        <v>#NAME?</v>
      </c>
      <c r="B16558">
        <v>703</v>
      </c>
      <c r="C16558" t="s">
        <v>305</v>
      </c>
      <c r="D16558" s="1">
        <v>42542</v>
      </c>
      <c r="F16558">
        <v>3</v>
      </c>
      <c r="G16558">
        <v>78799</v>
      </c>
      <c r="H16558" t="s">
        <v>438</v>
      </c>
      <c r="J16558" t="s">
        <v>14</v>
      </c>
      <c r="K16558">
        <v>49</v>
      </c>
      <c r="L16558" t="s">
        <v>22</v>
      </c>
    </row>
    <row r="16559" spans="1:12">
      <c r="A16559" t="e">
        <f ca="1">E00251531311721</f>
        <v>#NAME?</v>
      </c>
      <c r="B16559">
        <v>703</v>
      </c>
      <c r="C16559" t="s">
        <v>305</v>
      </c>
      <c r="D16559" s="1">
        <v>42639</v>
      </c>
      <c r="F16559">
        <v>5</v>
      </c>
      <c r="G16559">
        <v>7028</v>
      </c>
      <c r="H16559" t="s">
        <v>407</v>
      </c>
      <c r="J16559" t="s">
        <v>14</v>
      </c>
      <c r="K16559">
        <v>49</v>
      </c>
      <c r="L16559" t="s">
        <v>15</v>
      </c>
    </row>
    <row r="16560" spans="1:12">
      <c r="A16560" t="e">
        <f ca="1">E00251625264121</f>
        <v>#NAME?</v>
      </c>
      <c r="B16560">
        <v>465</v>
      </c>
      <c r="C16560" t="s">
        <v>439</v>
      </c>
      <c r="D16560" s="1">
        <v>40960</v>
      </c>
      <c r="F16560">
        <v>5</v>
      </c>
      <c r="G16560">
        <v>62989</v>
      </c>
      <c r="H16560" t="s">
        <v>440</v>
      </c>
      <c r="J16560" t="s">
        <v>14</v>
      </c>
      <c r="K16560">
        <v>38</v>
      </c>
      <c r="L16560" t="s">
        <v>15</v>
      </c>
    </row>
    <row r="16561" spans="1:12">
      <c r="A16561" t="e">
        <f ca="1">E00251528767421</f>
        <v>#NAME?</v>
      </c>
      <c r="B16561">
        <v>296</v>
      </c>
      <c r="C16561" t="s">
        <v>119</v>
      </c>
      <c r="D16561" s="1">
        <v>41757</v>
      </c>
      <c r="F16561">
        <v>2</v>
      </c>
      <c r="G16561">
        <v>2169</v>
      </c>
      <c r="H16561" t="s">
        <v>40</v>
      </c>
      <c r="J16561" t="s">
        <v>14</v>
      </c>
      <c r="K16561">
        <v>53</v>
      </c>
      <c r="L16561" t="s">
        <v>15</v>
      </c>
    </row>
    <row r="16562" spans="1:12">
      <c r="A16562" t="e">
        <f ca="1">E00251625264121</f>
        <v>#NAME?</v>
      </c>
      <c r="B16562">
        <v>465</v>
      </c>
      <c r="C16562" t="s">
        <v>439</v>
      </c>
      <c r="D16562" s="1">
        <v>41334</v>
      </c>
      <c r="F16562">
        <v>4</v>
      </c>
      <c r="G16562">
        <v>5921</v>
      </c>
      <c r="H16562" t="s">
        <v>680</v>
      </c>
      <c r="J16562" t="s">
        <v>14</v>
      </c>
      <c r="K16562">
        <v>39</v>
      </c>
      <c r="L16562" t="s">
        <v>15</v>
      </c>
    </row>
    <row r="16563" spans="1:12">
      <c r="A16563" t="e">
        <f ca="1">E00251531311721</f>
        <v>#NAME?</v>
      </c>
      <c r="B16563">
        <v>703</v>
      </c>
      <c r="C16563" t="s">
        <v>305</v>
      </c>
      <c r="D16563" s="1">
        <v>41225</v>
      </c>
      <c r="F16563">
        <v>5</v>
      </c>
      <c r="G16563">
        <v>62989</v>
      </c>
      <c r="H16563" t="s">
        <v>440</v>
      </c>
      <c r="J16563" t="s">
        <v>14</v>
      </c>
      <c r="K16563">
        <v>45</v>
      </c>
      <c r="L16563" t="s">
        <v>15</v>
      </c>
    </row>
    <row r="16564" spans="1:12">
      <c r="A16564" t="e">
        <f ca="1">E00251531311721</f>
        <v>#NAME?</v>
      </c>
      <c r="B16564">
        <v>703</v>
      </c>
      <c r="C16564" t="s">
        <v>305</v>
      </c>
      <c r="D16564" s="1">
        <v>41801</v>
      </c>
      <c r="F16564">
        <v>1</v>
      </c>
      <c r="G16564">
        <v>78799</v>
      </c>
      <c r="H16564" t="s">
        <v>438</v>
      </c>
      <c r="J16564" t="s">
        <v>14</v>
      </c>
      <c r="K16564">
        <v>47</v>
      </c>
      <c r="L16564" t="s">
        <v>22</v>
      </c>
    </row>
    <row r="16565" spans="1:12">
      <c r="A16565" t="e">
        <f ca="1">E00251625264121</f>
        <v>#NAME?</v>
      </c>
      <c r="B16565">
        <v>1273</v>
      </c>
      <c r="C16565" t="s">
        <v>28</v>
      </c>
      <c r="D16565" s="1">
        <v>42426</v>
      </c>
      <c r="F16565">
        <v>1</v>
      </c>
      <c r="G16565">
        <v>72885</v>
      </c>
      <c r="H16565" t="s">
        <v>354</v>
      </c>
      <c r="J16565" t="s">
        <v>14</v>
      </c>
      <c r="K16565">
        <v>42</v>
      </c>
      <c r="L16565" t="s">
        <v>15</v>
      </c>
    </row>
    <row r="16566" spans="1:12">
      <c r="A16566" t="e">
        <f ca="1">E00251429182321</f>
        <v>#NAME?</v>
      </c>
      <c r="B16566">
        <v>290</v>
      </c>
      <c r="C16566" t="s">
        <v>449</v>
      </c>
      <c r="D16566" s="1">
        <v>41382</v>
      </c>
      <c r="F16566">
        <v>4</v>
      </c>
      <c r="G16566">
        <v>2724</v>
      </c>
      <c r="H16566" t="s">
        <v>73</v>
      </c>
      <c r="J16566" t="s">
        <v>14</v>
      </c>
      <c r="K16566">
        <v>51</v>
      </c>
      <c r="L16566" t="s">
        <v>15</v>
      </c>
    </row>
    <row r="16567" spans="1:12">
      <c r="A16567" t="e">
        <f ca="1">E00251528767421</f>
        <v>#NAME?</v>
      </c>
      <c r="B16567">
        <v>296</v>
      </c>
      <c r="C16567" t="s">
        <v>119</v>
      </c>
      <c r="D16567" s="1">
        <v>41806</v>
      </c>
      <c r="F16567">
        <v>1</v>
      </c>
      <c r="G16567">
        <v>98984</v>
      </c>
      <c r="H16567" t="s">
        <v>576</v>
      </c>
      <c r="J16567" t="s">
        <v>14</v>
      </c>
      <c r="K16567">
        <v>53</v>
      </c>
      <c r="L16567" t="s">
        <v>15</v>
      </c>
    </row>
    <row r="16568" spans="1:12">
      <c r="A16568" t="e">
        <f ca="1">E00251531311721</f>
        <v>#NAME?</v>
      </c>
      <c r="B16568">
        <v>703</v>
      </c>
      <c r="C16568" t="s">
        <v>305</v>
      </c>
      <c r="D16568" s="1">
        <v>41801</v>
      </c>
      <c r="F16568">
        <v>2</v>
      </c>
      <c r="G16568">
        <v>78799</v>
      </c>
      <c r="H16568" t="s">
        <v>438</v>
      </c>
      <c r="J16568" t="s">
        <v>14</v>
      </c>
      <c r="K16568">
        <v>47</v>
      </c>
      <c r="L16568" t="s">
        <v>22</v>
      </c>
    </row>
    <row r="16569" spans="1:12">
      <c r="A16569" t="e">
        <f ca="1">E00251429182321</f>
        <v>#NAME?</v>
      </c>
      <c r="B16569">
        <v>290</v>
      </c>
      <c r="C16569" t="s">
        <v>449</v>
      </c>
      <c r="D16569" s="1">
        <v>41394</v>
      </c>
      <c r="F16569">
        <v>3</v>
      </c>
      <c r="G16569">
        <v>7804</v>
      </c>
      <c r="H16569" t="s">
        <v>43</v>
      </c>
      <c r="J16569" t="s">
        <v>14</v>
      </c>
      <c r="K16569">
        <v>51</v>
      </c>
      <c r="L16569" t="s">
        <v>22</v>
      </c>
    </row>
    <row r="16570" spans="1:12">
      <c r="A16570" t="e">
        <f ca="1">E00251429205421</f>
        <v>#NAME?</v>
      </c>
      <c r="B16570">
        <v>275</v>
      </c>
      <c r="C16570" t="s">
        <v>444</v>
      </c>
      <c r="D16570" s="1">
        <v>42482</v>
      </c>
      <c r="F16570">
        <v>1</v>
      </c>
      <c r="G16570">
        <v>3051</v>
      </c>
      <c r="H16570" t="s">
        <v>13</v>
      </c>
      <c r="J16570" t="s">
        <v>14</v>
      </c>
      <c r="K16570">
        <v>42</v>
      </c>
      <c r="L16570" t="s">
        <v>15</v>
      </c>
    </row>
    <row r="16571" spans="1:12">
      <c r="A16571" t="e">
        <f ca="1">E00251531311721</f>
        <v>#NAME?</v>
      </c>
      <c r="B16571">
        <v>703</v>
      </c>
      <c r="C16571" t="s">
        <v>305</v>
      </c>
      <c r="D16571" s="1">
        <v>42412</v>
      </c>
      <c r="F16571">
        <v>1</v>
      </c>
      <c r="G16571">
        <v>7806</v>
      </c>
      <c r="H16571" t="s">
        <v>184</v>
      </c>
      <c r="J16571" t="s">
        <v>14</v>
      </c>
      <c r="K16571">
        <v>49</v>
      </c>
      <c r="L16571" t="s">
        <v>22</v>
      </c>
    </row>
    <row r="16572" spans="1:12">
      <c r="A16572" t="e">
        <f ca="1">E00251531311721</f>
        <v>#NAME?</v>
      </c>
      <c r="B16572">
        <v>703</v>
      </c>
      <c r="C16572" t="s">
        <v>305</v>
      </c>
      <c r="D16572" s="1">
        <v>42412</v>
      </c>
      <c r="F16572">
        <v>3</v>
      </c>
      <c r="G16572">
        <v>78799</v>
      </c>
      <c r="H16572" t="s">
        <v>438</v>
      </c>
      <c r="J16572" t="s">
        <v>14</v>
      </c>
      <c r="K16572">
        <v>49</v>
      </c>
      <c r="L16572" t="s">
        <v>22</v>
      </c>
    </row>
    <row r="16573" spans="1:12">
      <c r="A16573" t="e">
        <f ca="1">E00251429205421</f>
        <v>#NAME?</v>
      </c>
      <c r="B16573">
        <v>753</v>
      </c>
      <c r="C16573" t="s">
        <v>545</v>
      </c>
      <c r="D16573" s="1">
        <v>42895</v>
      </c>
      <c r="F16573">
        <v>1</v>
      </c>
      <c r="G16573">
        <v>7231</v>
      </c>
      <c r="H16573" t="s">
        <v>128</v>
      </c>
      <c r="I16573" t="s">
        <v>56</v>
      </c>
      <c r="J16573" t="s">
        <v>57</v>
      </c>
      <c r="K16573">
        <v>43</v>
      </c>
      <c r="L16573" t="s">
        <v>15</v>
      </c>
    </row>
    <row r="16574" spans="1:12">
      <c r="A16574" t="e">
        <f ca="1">E00251429205421</f>
        <v>#NAME?</v>
      </c>
      <c r="B16574">
        <v>275</v>
      </c>
      <c r="C16574" t="s">
        <v>444</v>
      </c>
      <c r="D16574" s="1">
        <v>42577</v>
      </c>
      <c r="F16574">
        <v>1</v>
      </c>
      <c r="G16574">
        <v>5228</v>
      </c>
      <c r="H16574" t="s">
        <v>1355</v>
      </c>
      <c r="J16574" t="s">
        <v>14</v>
      </c>
      <c r="K16574">
        <v>42</v>
      </c>
      <c r="L16574" t="s">
        <v>15</v>
      </c>
    </row>
    <row r="16575" spans="1:12">
      <c r="A16575" t="e">
        <f ca="1">E00251429205421</f>
        <v>#NAME?</v>
      </c>
      <c r="B16575">
        <v>275</v>
      </c>
      <c r="C16575" t="s">
        <v>444</v>
      </c>
      <c r="D16575" s="1">
        <v>42748</v>
      </c>
      <c r="F16575">
        <v>3</v>
      </c>
      <c r="G16575">
        <v>3051</v>
      </c>
      <c r="H16575" t="s">
        <v>13</v>
      </c>
      <c r="J16575" t="s">
        <v>14</v>
      </c>
      <c r="K16575">
        <v>43</v>
      </c>
      <c r="L16575" t="s">
        <v>15</v>
      </c>
    </row>
    <row r="16576" spans="1:12">
      <c r="A16576" t="e">
        <f ca="1">E00251531311721</f>
        <v>#NAME?</v>
      </c>
      <c r="B16576">
        <v>703</v>
      </c>
      <c r="C16576" t="s">
        <v>305</v>
      </c>
      <c r="D16576" s="1">
        <v>43041</v>
      </c>
      <c r="F16576">
        <v>5</v>
      </c>
      <c r="G16576">
        <v>7028</v>
      </c>
      <c r="H16576" t="s">
        <v>407</v>
      </c>
      <c r="J16576" t="s">
        <v>14</v>
      </c>
      <c r="K16576">
        <v>50</v>
      </c>
      <c r="L16576" t="s">
        <v>15</v>
      </c>
    </row>
    <row r="16577" spans="1:12">
      <c r="A16577" t="e">
        <f ca="1">E00251439928021</f>
        <v>#NAME?</v>
      </c>
      <c r="B16577">
        <v>189</v>
      </c>
      <c r="C16577" t="s">
        <v>58</v>
      </c>
      <c r="D16577" s="1">
        <v>42823</v>
      </c>
      <c r="F16577">
        <v>1</v>
      </c>
      <c r="G16577">
        <v>30002</v>
      </c>
      <c r="H16577" t="s">
        <v>492</v>
      </c>
      <c r="J16577" t="s">
        <v>14</v>
      </c>
      <c r="K16577">
        <v>47</v>
      </c>
      <c r="L16577" t="s">
        <v>15</v>
      </c>
    </row>
    <row r="16578" spans="1:12">
      <c r="A16578" t="e">
        <f ca="1">E00251625264121</f>
        <v>#NAME?</v>
      </c>
      <c r="B16578">
        <v>465</v>
      </c>
      <c r="C16578" t="s">
        <v>439</v>
      </c>
      <c r="D16578" s="1">
        <v>40966</v>
      </c>
      <c r="F16578">
        <v>1</v>
      </c>
      <c r="G16578">
        <v>3019</v>
      </c>
      <c r="H16578" t="s">
        <v>441</v>
      </c>
      <c r="J16578" t="s">
        <v>14</v>
      </c>
      <c r="K16578">
        <v>38</v>
      </c>
      <c r="L16578" t="s">
        <v>15</v>
      </c>
    </row>
    <row r="16579" spans="1:12">
      <c r="A16579" t="e">
        <f ca="1">E00251625264121</f>
        <v>#NAME?</v>
      </c>
      <c r="B16579">
        <v>465</v>
      </c>
      <c r="C16579" t="s">
        <v>439</v>
      </c>
      <c r="D16579" s="1">
        <v>41047</v>
      </c>
      <c r="F16579">
        <v>1</v>
      </c>
      <c r="G16579">
        <v>3019</v>
      </c>
      <c r="H16579" t="s">
        <v>441</v>
      </c>
      <c r="J16579" t="s">
        <v>14</v>
      </c>
      <c r="K16579">
        <v>38</v>
      </c>
      <c r="L16579" t="s">
        <v>15</v>
      </c>
    </row>
    <row r="16580" spans="1:12">
      <c r="A16580" t="e">
        <f ca="1">E00251625264121</f>
        <v>#NAME?</v>
      </c>
      <c r="B16580">
        <v>465</v>
      </c>
      <c r="C16580" t="s">
        <v>439</v>
      </c>
      <c r="D16580" s="1">
        <v>41204</v>
      </c>
      <c r="F16580">
        <v>3</v>
      </c>
      <c r="G16580">
        <v>5839</v>
      </c>
      <c r="H16580" t="s">
        <v>451</v>
      </c>
      <c r="J16580" t="s">
        <v>14</v>
      </c>
      <c r="K16580">
        <v>39</v>
      </c>
      <c r="L16580" t="s">
        <v>15</v>
      </c>
    </row>
    <row r="16581" spans="1:12">
      <c r="A16581" t="e">
        <f ca="1">E00251625264121</f>
        <v>#NAME?</v>
      </c>
      <c r="B16581">
        <v>1273</v>
      </c>
      <c r="C16581" t="s">
        <v>28</v>
      </c>
      <c r="D16581" s="1">
        <v>42149</v>
      </c>
      <c r="F16581">
        <v>1</v>
      </c>
      <c r="G16581">
        <v>30000</v>
      </c>
      <c r="H16581" t="s">
        <v>144</v>
      </c>
      <c r="J16581" t="s">
        <v>14</v>
      </c>
      <c r="K16581">
        <v>41</v>
      </c>
      <c r="L16581" t="s">
        <v>15</v>
      </c>
    </row>
    <row r="16582" spans="1:12">
      <c r="A16582" t="e">
        <f ca="1">E00251625264121</f>
        <v>#NAME?</v>
      </c>
      <c r="B16582">
        <v>1273</v>
      </c>
      <c r="C16582" t="s">
        <v>28</v>
      </c>
      <c r="D16582" s="1">
        <v>43073</v>
      </c>
      <c r="F16582">
        <v>1</v>
      </c>
      <c r="G16582">
        <v>6980</v>
      </c>
      <c r="H16582" t="s">
        <v>1417</v>
      </c>
      <c r="J16582" t="s">
        <v>14</v>
      </c>
      <c r="K16582">
        <v>44</v>
      </c>
      <c r="L16582" t="s">
        <v>15</v>
      </c>
    </row>
    <row r="16583" spans="1:12">
      <c r="A16583" t="e">
        <f ca="1">E00251531311721</f>
        <v>#NAME?</v>
      </c>
      <c r="B16583">
        <v>703</v>
      </c>
      <c r="C16583" t="s">
        <v>305</v>
      </c>
      <c r="D16583" s="1">
        <v>42145</v>
      </c>
      <c r="F16583">
        <v>6</v>
      </c>
      <c r="G16583">
        <v>73689</v>
      </c>
      <c r="H16583" t="s">
        <v>84</v>
      </c>
      <c r="J16583" t="s">
        <v>14</v>
      </c>
      <c r="K16583">
        <v>48</v>
      </c>
      <c r="L16583" t="s">
        <v>15</v>
      </c>
    </row>
    <row r="16584" spans="1:12">
      <c r="A16584" t="e">
        <f ca="1">E00251531311721</f>
        <v>#NAME?</v>
      </c>
      <c r="B16584">
        <v>703</v>
      </c>
      <c r="C16584" t="s">
        <v>305</v>
      </c>
      <c r="D16584" s="1">
        <v>42173</v>
      </c>
      <c r="F16584">
        <v>1</v>
      </c>
      <c r="G16584">
        <v>709</v>
      </c>
      <c r="H16584" t="s">
        <v>448</v>
      </c>
      <c r="J16584" t="s">
        <v>14</v>
      </c>
      <c r="K16584">
        <v>48</v>
      </c>
      <c r="L16584" t="s">
        <v>15</v>
      </c>
    </row>
    <row r="16585" spans="1:12">
      <c r="A16585" t="e">
        <f ca="1">E00251625264121</f>
        <v>#NAME?</v>
      </c>
      <c r="B16585">
        <v>465</v>
      </c>
      <c r="C16585" t="s">
        <v>439</v>
      </c>
      <c r="D16585" s="1">
        <v>41334</v>
      </c>
      <c r="F16585">
        <v>3</v>
      </c>
      <c r="G16585">
        <v>5839</v>
      </c>
      <c r="H16585" t="s">
        <v>451</v>
      </c>
      <c r="J16585" t="s">
        <v>14</v>
      </c>
      <c r="K16585">
        <v>39</v>
      </c>
      <c r="L16585" t="s">
        <v>15</v>
      </c>
    </row>
    <row r="16586" spans="1:12">
      <c r="A16586" t="e">
        <f ca="1">E00251432274421</f>
        <v>#NAME?</v>
      </c>
      <c r="B16586">
        <v>450</v>
      </c>
      <c r="C16586" t="s">
        <v>227</v>
      </c>
      <c r="D16586" s="1">
        <v>41387</v>
      </c>
      <c r="F16586">
        <v>1</v>
      </c>
      <c r="G16586">
        <v>69282</v>
      </c>
      <c r="H16586" t="s">
        <v>1025</v>
      </c>
      <c r="J16586" t="s">
        <v>14</v>
      </c>
      <c r="K16586">
        <v>47</v>
      </c>
      <c r="L16586" t="s">
        <v>15</v>
      </c>
    </row>
    <row r="16587" spans="1:12">
      <c r="A16587" t="e">
        <f ca="1">E00251432274421</f>
        <v>#NAME?</v>
      </c>
      <c r="B16587">
        <v>450</v>
      </c>
      <c r="C16587" t="s">
        <v>227</v>
      </c>
      <c r="D16587" s="1">
        <v>41718</v>
      </c>
      <c r="F16587">
        <v>1</v>
      </c>
      <c r="G16587">
        <v>7295</v>
      </c>
      <c r="H16587" t="s">
        <v>76</v>
      </c>
      <c r="J16587" t="s">
        <v>14</v>
      </c>
      <c r="K16587">
        <v>48</v>
      </c>
      <c r="L16587" t="s">
        <v>15</v>
      </c>
    </row>
    <row r="16588" spans="1:12">
      <c r="A16588" t="e">
        <f ca="1">E00251429205421</f>
        <v>#NAME?</v>
      </c>
      <c r="B16588">
        <v>639</v>
      </c>
      <c r="C16588" t="s">
        <v>1022</v>
      </c>
      <c r="D16588" s="1">
        <v>42487</v>
      </c>
      <c r="E16588">
        <v>23</v>
      </c>
      <c r="F16588">
        <v>1</v>
      </c>
      <c r="G16588">
        <v>30421</v>
      </c>
      <c r="H16588" t="s">
        <v>1418</v>
      </c>
      <c r="J16588" t="s">
        <v>687</v>
      </c>
      <c r="K16588">
        <v>42</v>
      </c>
      <c r="L16588" t="s">
        <v>15</v>
      </c>
    </row>
    <row r="16589" spans="1:12">
      <c r="A16589" t="e">
        <f ca="1">E00251432274421</f>
        <v>#NAME?</v>
      </c>
      <c r="B16589">
        <v>450</v>
      </c>
      <c r="C16589" t="s">
        <v>227</v>
      </c>
      <c r="D16589" s="1">
        <v>42570</v>
      </c>
      <c r="F16589">
        <v>1</v>
      </c>
      <c r="G16589">
        <v>30000</v>
      </c>
      <c r="H16589" t="s">
        <v>144</v>
      </c>
      <c r="J16589" t="s">
        <v>14</v>
      </c>
      <c r="K16589">
        <v>51</v>
      </c>
      <c r="L16589" t="s">
        <v>15</v>
      </c>
    </row>
    <row r="16590" spans="1:12">
      <c r="A16590" t="e">
        <f ca="1">E00251531311721</f>
        <v>#NAME?</v>
      </c>
      <c r="B16590">
        <v>744</v>
      </c>
      <c r="C16590" t="s">
        <v>308</v>
      </c>
      <c r="D16590" s="1">
        <v>40931</v>
      </c>
      <c r="E16590">
        <v>0</v>
      </c>
      <c r="F16590">
        <v>1</v>
      </c>
      <c r="G16590">
        <v>3540</v>
      </c>
      <c r="H16590" t="s">
        <v>436</v>
      </c>
      <c r="J16590" t="s">
        <v>34</v>
      </c>
      <c r="K16590">
        <v>45</v>
      </c>
      <c r="L16590" t="s">
        <v>15</v>
      </c>
    </row>
    <row r="16591" spans="1:12">
      <c r="A16591" t="e">
        <f ca="1">E00251625264121</f>
        <v>#NAME?</v>
      </c>
      <c r="B16591">
        <v>1273</v>
      </c>
      <c r="C16591" t="s">
        <v>28</v>
      </c>
      <c r="D16591" s="1">
        <v>42444</v>
      </c>
      <c r="F16591">
        <v>2</v>
      </c>
      <c r="G16591">
        <v>72885</v>
      </c>
      <c r="H16591" t="s">
        <v>354</v>
      </c>
      <c r="J16591" t="s">
        <v>14</v>
      </c>
      <c r="K16591">
        <v>42</v>
      </c>
      <c r="L16591" t="s">
        <v>15</v>
      </c>
    </row>
    <row r="16592" spans="1:12">
      <c r="A16592" t="e">
        <f ca="1">E00251531311721</f>
        <v>#NAME?</v>
      </c>
      <c r="B16592">
        <v>703</v>
      </c>
      <c r="C16592" t="s">
        <v>305</v>
      </c>
      <c r="D16592" s="1">
        <v>41801</v>
      </c>
      <c r="F16592">
        <v>6</v>
      </c>
      <c r="G16592">
        <v>25000</v>
      </c>
      <c r="H16592" t="s">
        <v>178</v>
      </c>
      <c r="J16592" t="s">
        <v>14</v>
      </c>
      <c r="K16592">
        <v>47</v>
      </c>
      <c r="L16592" t="s">
        <v>15</v>
      </c>
    </row>
    <row r="16593" spans="1:12">
      <c r="A16593" t="e">
        <f ca="1">E00251616253621</f>
        <v>#NAME?</v>
      </c>
      <c r="B16593">
        <v>772</v>
      </c>
      <c r="C16593" t="s">
        <v>170</v>
      </c>
      <c r="D16593" s="1">
        <v>41928</v>
      </c>
      <c r="F16593">
        <v>1</v>
      </c>
      <c r="G16593">
        <v>8441</v>
      </c>
      <c r="H16593" t="s">
        <v>1419</v>
      </c>
      <c r="I16593" t="s">
        <v>56</v>
      </c>
      <c r="J16593" t="s">
        <v>57</v>
      </c>
      <c r="K16593">
        <v>43</v>
      </c>
      <c r="L16593" t="s">
        <v>15</v>
      </c>
    </row>
    <row r="16594" spans="1:12">
      <c r="A16594" t="e">
        <f ca="1">E00251432209721</f>
        <v>#NAME?</v>
      </c>
      <c r="B16594">
        <v>769</v>
      </c>
      <c r="C16594" t="s">
        <v>397</v>
      </c>
      <c r="D16594" s="1">
        <v>41279</v>
      </c>
      <c r="E16594">
        <v>1</v>
      </c>
      <c r="F16594">
        <v>1</v>
      </c>
      <c r="G16594">
        <v>57420</v>
      </c>
      <c r="H16594" t="s">
        <v>267</v>
      </c>
      <c r="J16594" t="s">
        <v>34</v>
      </c>
      <c r="K16594">
        <v>40</v>
      </c>
      <c r="L16594" t="s">
        <v>15</v>
      </c>
    </row>
    <row r="16595" spans="1:12">
      <c r="A16595" t="e">
        <f ca="1">E00251432209721</f>
        <v>#NAME?</v>
      </c>
      <c r="B16595">
        <v>3072</v>
      </c>
      <c r="C16595" t="s">
        <v>315</v>
      </c>
      <c r="D16595" s="1">
        <v>38121</v>
      </c>
      <c r="F16595">
        <v>1</v>
      </c>
      <c r="G16595">
        <v>3009</v>
      </c>
      <c r="H16595" t="s">
        <v>947</v>
      </c>
      <c r="J16595" t="s">
        <v>272</v>
      </c>
      <c r="K16595">
        <v>31</v>
      </c>
      <c r="L16595" t="s">
        <v>15</v>
      </c>
    </row>
    <row r="16596" spans="1:12">
      <c r="A16596" t="e">
        <f ca="1">E00251432274421</f>
        <v>#NAME?</v>
      </c>
      <c r="B16596">
        <v>450</v>
      </c>
      <c r="C16596" t="s">
        <v>227</v>
      </c>
      <c r="D16596" s="1">
        <v>42185</v>
      </c>
      <c r="F16596">
        <v>2</v>
      </c>
      <c r="G16596">
        <v>49390</v>
      </c>
      <c r="H16596" t="s">
        <v>59</v>
      </c>
      <c r="J16596" t="s">
        <v>14</v>
      </c>
      <c r="K16596">
        <v>49</v>
      </c>
      <c r="L16596" t="s">
        <v>15</v>
      </c>
    </row>
    <row r="16597" spans="1:12">
      <c r="A16597" t="e">
        <f ca="1">E00251432274421</f>
        <v>#NAME?</v>
      </c>
      <c r="B16597">
        <v>450</v>
      </c>
      <c r="C16597" t="s">
        <v>227</v>
      </c>
      <c r="D16597" s="1">
        <v>42437</v>
      </c>
      <c r="F16597">
        <v>1</v>
      </c>
      <c r="G16597">
        <v>2689</v>
      </c>
      <c r="H16597" t="s">
        <v>255</v>
      </c>
      <c r="J16597" t="s">
        <v>14</v>
      </c>
      <c r="K16597">
        <v>50</v>
      </c>
      <c r="L16597" t="s">
        <v>15</v>
      </c>
    </row>
    <row r="16598" spans="1:12">
      <c r="A16598" t="e">
        <f ca="1">E00251424802621</f>
        <v>#NAME?</v>
      </c>
      <c r="B16598">
        <v>100</v>
      </c>
      <c r="C16598" t="s">
        <v>54</v>
      </c>
      <c r="D16598" s="1">
        <v>42748</v>
      </c>
      <c r="E16598">
        <v>3</v>
      </c>
      <c r="F16598">
        <v>3</v>
      </c>
      <c r="G16598">
        <v>25000</v>
      </c>
      <c r="H16598" t="s">
        <v>178</v>
      </c>
      <c r="J16598" t="s">
        <v>34</v>
      </c>
      <c r="K16598">
        <v>50</v>
      </c>
      <c r="L16598" t="s">
        <v>15</v>
      </c>
    </row>
    <row r="16599" spans="1:12">
      <c r="A16599" t="e">
        <f ca="1">E00251528958621</f>
        <v>#NAME?</v>
      </c>
      <c r="B16599">
        <v>295</v>
      </c>
      <c r="C16599" t="s">
        <v>435</v>
      </c>
      <c r="D16599" s="1">
        <v>42531</v>
      </c>
      <c r="F16599">
        <v>2</v>
      </c>
      <c r="G16599">
        <v>4019</v>
      </c>
      <c r="H16599" t="s">
        <v>26</v>
      </c>
      <c r="J16599" t="s">
        <v>14</v>
      </c>
      <c r="K16599">
        <v>64</v>
      </c>
      <c r="L16599" t="s">
        <v>15</v>
      </c>
    </row>
    <row r="16600" spans="1:12">
      <c r="A16600" t="e">
        <f ca="1">E00251528958621</f>
        <v>#NAME?</v>
      </c>
      <c r="B16600">
        <v>295</v>
      </c>
      <c r="C16600" t="s">
        <v>435</v>
      </c>
      <c r="D16600" s="1">
        <v>42620</v>
      </c>
      <c r="F16600">
        <v>2</v>
      </c>
      <c r="G16600">
        <v>25000</v>
      </c>
      <c r="H16600" t="s">
        <v>178</v>
      </c>
      <c r="J16600" t="s">
        <v>14</v>
      </c>
      <c r="K16600">
        <v>64</v>
      </c>
      <c r="L16600" t="s">
        <v>15</v>
      </c>
    </row>
    <row r="16601" spans="1:12">
      <c r="A16601" t="e">
        <f ca="1">E00251528958621</f>
        <v>#NAME?</v>
      </c>
      <c r="B16601">
        <v>295</v>
      </c>
      <c r="C16601" t="s">
        <v>435</v>
      </c>
      <c r="D16601" s="1">
        <v>42648</v>
      </c>
      <c r="F16601">
        <v>1</v>
      </c>
      <c r="G16601">
        <v>700</v>
      </c>
      <c r="H16601" t="s">
        <v>437</v>
      </c>
      <c r="J16601" t="s">
        <v>14</v>
      </c>
      <c r="K16601">
        <v>64</v>
      </c>
      <c r="L16601" t="s">
        <v>15</v>
      </c>
    </row>
    <row r="16602" spans="1:12">
      <c r="A16602" t="e">
        <f ca="1">E00251528958621</f>
        <v>#NAME?</v>
      </c>
      <c r="B16602">
        <v>295</v>
      </c>
      <c r="C16602" t="s">
        <v>435</v>
      </c>
      <c r="D16602" s="1">
        <v>42751</v>
      </c>
      <c r="F16602">
        <v>1</v>
      </c>
      <c r="G16602">
        <v>4659</v>
      </c>
      <c r="H16602" t="s">
        <v>47</v>
      </c>
      <c r="J16602" t="s">
        <v>14</v>
      </c>
      <c r="K16602">
        <v>65</v>
      </c>
      <c r="L16602" t="s">
        <v>15</v>
      </c>
    </row>
    <row r="16603" spans="1:12">
      <c r="A16603" t="e">
        <f ca="1">E00251513343121</f>
        <v>#NAME?</v>
      </c>
      <c r="B16603">
        <v>470</v>
      </c>
      <c r="C16603" t="s">
        <v>457</v>
      </c>
      <c r="D16603" s="1">
        <v>42562</v>
      </c>
      <c r="F16603">
        <v>4</v>
      </c>
      <c r="G16603">
        <v>2449</v>
      </c>
      <c r="H16603" t="s">
        <v>53</v>
      </c>
      <c r="J16603" t="s">
        <v>14</v>
      </c>
      <c r="K16603">
        <v>60</v>
      </c>
      <c r="L16603" t="s">
        <v>15</v>
      </c>
    </row>
    <row r="16604" spans="1:12">
      <c r="A16604" t="e">
        <f ca="1">E00251513343121</f>
        <v>#NAME?</v>
      </c>
      <c r="B16604">
        <v>470</v>
      </c>
      <c r="C16604" t="s">
        <v>457</v>
      </c>
      <c r="D16604" s="1">
        <v>42920</v>
      </c>
      <c r="F16604">
        <v>1</v>
      </c>
      <c r="G16604">
        <v>30000</v>
      </c>
      <c r="H16604" t="s">
        <v>144</v>
      </c>
      <c r="J16604" t="s">
        <v>14</v>
      </c>
      <c r="K16604">
        <v>61</v>
      </c>
      <c r="L16604" t="s">
        <v>15</v>
      </c>
    </row>
    <row r="16605" spans="1:12">
      <c r="A16605" t="e">
        <f ca="1">E00251424802621</f>
        <v>#NAME?</v>
      </c>
      <c r="B16605">
        <v>115</v>
      </c>
      <c r="C16605" t="s">
        <v>455</v>
      </c>
      <c r="D16605" s="1">
        <v>42809</v>
      </c>
      <c r="F16605">
        <v>3</v>
      </c>
      <c r="G16605">
        <v>5531</v>
      </c>
      <c r="H16605" t="s">
        <v>462</v>
      </c>
      <c r="J16605" t="s">
        <v>14</v>
      </c>
      <c r="K16605">
        <v>50</v>
      </c>
      <c r="L16605" t="s">
        <v>15</v>
      </c>
    </row>
    <row r="16606" spans="1:12">
      <c r="A16606" t="e">
        <f ca="1">E00251510213921</f>
        <v>#NAME?</v>
      </c>
      <c r="B16606">
        <v>165</v>
      </c>
      <c r="C16606" t="s">
        <v>461</v>
      </c>
      <c r="D16606" s="1">
        <v>41617</v>
      </c>
      <c r="F16606">
        <v>3</v>
      </c>
      <c r="G16606">
        <v>7290</v>
      </c>
      <c r="H16606" t="s">
        <v>707</v>
      </c>
      <c r="J16606" t="s">
        <v>14</v>
      </c>
      <c r="K16606">
        <v>54</v>
      </c>
      <c r="L16606" t="s">
        <v>15</v>
      </c>
    </row>
    <row r="16607" spans="1:12">
      <c r="A16607" t="e">
        <f ca="1">E00251528958621</f>
        <v>#NAME?</v>
      </c>
      <c r="B16607">
        <v>296</v>
      </c>
      <c r="C16607" t="s">
        <v>119</v>
      </c>
      <c r="D16607" s="1">
        <v>41369</v>
      </c>
      <c r="F16607">
        <v>2</v>
      </c>
      <c r="G16607">
        <v>5368</v>
      </c>
      <c r="H16607" t="s">
        <v>101</v>
      </c>
      <c r="J16607" t="s">
        <v>14</v>
      </c>
      <c r="K16607">
        <v>61</v>
      </c>
      <c r="L16607" t="s">
        <v>15</v>
      </c>
    </row>
    <row r="16608" spans="1:12">
      <c r="A16608" t="e">
        <f ca="1">E00251528958621</f>
        <v>#NAME?</v>
      </c>
      <c r="B16608">
        <v>296</v>
      </c>
      <c r="C16608" t="s">
        <v>119</v>
      </c>
      <c r="D16608" s="1">
        <v>41705</v>
      </c>
      <c r="F16608">
        <v>4</v>
      </c>
      <c r="G16608">
        <v>4019</v>
      </c>
      <c r="H16608" t="s">
        <v>26</v>
      </c>
      <c r="J16608" t="s">
        <v>14</v>
      </c>
      <c r="K16608">
        <v>62</v>
      </c>
      <c r="L16608" t="s">
        <v>15</v>
      </c>
    </row>
    <row r="16609" spans="1:12">
      <c r="A16609" t="e">
        <f ca="1">E00251518891821</f>
        <v>#NAME?</v>
      </c>
      <c r="B16609">
        <v>294</v>
      </c>
      <c r="C16609" t="s">
        <v>61</v>
      </c>
      <c r="D16609" s="1">
        <v>41456</v>
      </c>
      <c r="F16609">
        <v>3</v>
      </c>
      <c r="G16609">
        <v>7262</v>
      </c>
      <c r="H16609" t="s">
        <v>198</v>
      </c>
      <c r="J16609" t="s">
        <v>14</v>
      </c>
      <c r="K16609">
        <v>45</v>
      </c>
      <c r="L16609" t="s">
        <v>15</v>
      </c>
    </row>
    <row r="16610" spans="1:12">
      <c r="A16610" t="e">
        <f ca="1">E00251528958621</f>
        <v>#NAME?</v>
      </c>
      <c r="B16610">
        <v>295</v>
      </c>
      <c r="C16610" t="s">
        <v>435</v>
      </c>
      <c r="D16610" s="1">
        <v>42123</v>
      </c>
      <c r="F16610">
        <v>2</v>
      </c>
      <c r="G16610">
        <v>25000</v>
      </c>
      <c r="H16610" t="s">
        <v>178</v>
      </c>
      <c r="J16610" t="s">
        <v>14</v>
      </c>
      <c r="K16610">
        <v>63</v>
      </c>
      <c r="L16610" t="s">
        <v>15</v>
      </c>
    </row>
    <row r="16611" spans="1:12">
      <c r="A16611" t="e">
        <f ca="1">E00251424802621</f>
        <v>#NAME?</v>
      </c>
      <c r="B16611">
        <v>4941</v>
      </c>
      <c r="C16611" t="s">
        <v>357</v>
      </c>
      <c r="D16611" s="1">
        <v>42709</v>
      </c>
      <c r="F16611">
        <v>6</v>
      </c>
      <c r="G16611">
        <v>29620</v>
      </c>
      <c r="H16611" t="s">
        <v>460</v>
      </c>
      <c r="J16611" t="s">
        <v>14</v>
      </c>
      <c r="K16611">
        <v>50</v>
      </c>
      <c r="L16611" t="s">
        <v>15</v>
      </c>
    </row>
    <row r="16612" spans="1:12">
      <c r="A16612" t="e">
        <f ca="1">E00251616253621</f>
        <v>#NAME?</v>
      </c>
      <c r="B16612">
        <v>486</v>
      </c>
      <c r="C16612" t="s">
        <v>340</v>
      </c>
      <c r="D16612" s="1">
        <v>41918</v>
      </c>
      <c r="F16612">
        <v>1</v>
      </c>
      <c r="G16612">
        <v>8448</v>
      </c>
      <c r="H16612" t="s">
        <v>718</v>
      </c>
      <c r="J16612" t="s">
        <v>14</v>
      </c>
      <c r="K16612">
        <v>43</v>
      </c>
      <c r="L16612" t="s">
        <v>15</v>
      </c>
    </row>
    <row r="16613" spans="1:12">
      <c r="A16613" t="e">
        <f ca="1">E00251616253621</f>
        <v>#NAME?</v>
      </c>
      <c r="B16613">
        <v>486</v>
      </c>
      <c r="C16613" t="s">
        <v>340</v>
      </c>
      <c r="D16613" s="1">
        <v>41988</v>
      </c>
      <c r="F16613">
        <v>2</v>
      </c>
      <c r="G16613">
        <v>8448</v>
      </c>
      <c r="H16613" t="s">
        <v>718</v>
      </c>
      <c r="J16613" t="s">
        <v>14</v>
      </c>
      <c r="K16613">
        <v>43</v>
      </c>
      <c r="L16613" t="s">
        <v>15</v>
      </c>
    </row>
    <row r="16614" spans="1:12">
      <c r="A16614" t="e">
        <f ca="1">E00251528958621</f>
        <v>#NAME?</v>
      </c>
      <c r="B16614">
        <v>295</v>
      </c>
      <c r="C16614" t="s">
        <v>435</v>
      </c>
      <c r="D16614" s="1">
        <v>43004</v>
      </c>
      <c r="F16614">
        <v>1</v>
      </c>
      <c r="G16614">
        <v>38619</v>
      </c>
      <c r="H16614" t="s">
        <v>299</v>
      </c>
      <c r="J16614" t="s">
        <v>14</v>
      </c>
      <c r="K16614">
        <v>65</v>
      </c>
      <c r="L16614" t="s">
        <v>15</v>
      </c>
    </row>
    <row r="16615" spans="1:12">
      <c r="A16615" t="e">
        <f ca="1">E00251429205421</f>
        <v>#NAME?</v>
      </c>
      <c r="B16615">
        <v>753</v>
      </c>
      <c r="C16615" t="s">
        <v>545</v>
      </c>
      <c r="D16615" s="1">
        <v>42594</v>
      </c>
      <c r="F16615">
        <v>1</v>
      </c>
      <c r="G16615">
        <v>72671</v>
      </c>
      <c r="H16615" t="s">
        <v>948</v>
      </c>
      <c r="I16615" t="s">
        <v>56</v>
      </c>
      <c r="J16615" t="s">
        <v>57</v>
      </c>
      <c r="K16615">
        <v>42</v>
      </c>
      <c r="L16615" t="s">
        <v>15</v>
      </c>
    </row>
    <row r="16616" spans="1:12">
      <c r="A16616" t="e">
        <f ca="1">E00251528958621</f>
        <v>#NAME?</v>
      </c>
      <c r="B16616">
        <v>295</v>
      </c>
      <c r="C16616" t="s">
        <v>435</v>
      </c>
      <c r="D16616" s="1">
        <v>42079</v>
      </c>
      <c r="F16616">
        <v>2</v>
      </c>
      <c r="G16616">
        <v>7242</v>
      </c>
      <c r="H16616" t="s">
        <v>93</v>
      </c>
      <c r="J16616" t="s">
        <v>14</v>
      </c>
      <c r="K16616">
        <v>63</v>
      </c>
      <c r="L16616" t="s">
        <v>15</v>
      </c>
    </row>
    <row r="16617" spans="1:12">
      <c r="A16617" t="e">
        <f ca="1">E00251528958621</f>
        <v>#NAME?</v>
      </c>
      <c r="B16617">
        <v>295</v>
      </c>
      <c r="C16617" t="s">
        <v>435</v>
      </c>
      <c r="D16617" s="1">
        <v>42174</v>
      </c>
      <c r="F16617">
        <v>1</v>
      </c>
      <c r="G16617">
        <v>71940</v>
      </c>
      <c r="H16617" t="s">
        <v>135</v>
      </c>
      <c r="J16617" t="s">
        <v>14</v>
      </c>
      <c r="K16617">
        <v>63</v>
      </c>
      <c r="L16617" t="s">
        <v>15</v>
      </c>
    </row>
    <row r="16618" spans="1:12">
      <c r="A16618" t="e">
        <f ca="1">E00251528958621</f>
        <v>#NAME?</v>
      </c>
      <c r="B16618">
        <v>295</v>
      </c>
      <c r="C16618" t="s">
        <v>435</v>
      </c>
      <c r="D16618" s="1">
        <v>42446</v>
      </c>
      <c r="F16618">
        <v>4</v>
      </c>
      <c r="G16618">
        <v>27800</v>
      </c>
      <c r="H16618" t="s">
        <v>145</v>
      </c>
      <c r="J16618" t="s">
        <v>14</v>
      </c>
      <c r="K16618">
        <v>64</v>
      </c>
      <c r="L16618" t="s">
        <v>15</v>
      </c>
    </row>
    <row r="16619" spans="1:12">
      <c r="A16619" t="e">
        <f ca="1">E00251510213921</f>
        <v>#NAME?</v>
      </c>
      <c r="B16619">
        <v>165</v>
      </c>
      <c r="C16619" t="s">
        <v>461</v>
      </c>
      <c r="D16619" s="1">
        <v>42620</v>
      </c>
      <c r="F16619">
        <v>1</v>
      </c>
      <c r="G16619">
        <v>70901</v>
      </c>
      <c r="H16619" t="s">
        <v>1300</v>
      </c>
      <c r="J16619" t="s">
        <v>14</v>
      </c>
      <c r="K16619">
        <v>56</v>
      </c>
      <c r="L16619" t="s">
        <v>15</v>
      </c>
    </row>
    <row r="16620" spans="1:12">
      <c r="A16620" t="e">
        <f ca="1">E00251510213921</f>
        <v>#NAME?</v>
      </c>
      <c r="B16620">
        <v>1028</v>
      </c>
      <c r="C16620" t="s">
        <v>127</v>
      </c>
      <c r="D16620" s="1">
        <v>42786</v>
      </c>
      <c r="F16620">
        <v>1</v>
      </c>
      <c r="G16620">
        <v>7242</v>
      </c>
      <c r="H16620" t="s">
        <v>93</v>
      </c>
      <c r="I16620" t="s">
        <v>127</v>
      </c>
      <c r="J16620" t="s">
        <v>57</v>
      </c>
      <c r="K16620">
        <v>57</v>
      </c>
      <c r="L16620" t="s">
        <v>15</v>
      </c>
    </row>
    <row r="16621" spans="1:12">
      <c r="A16621" t="e">
        <f ca="1">E00251424802621</f>
        <v>#NAME?</v>
      </c>
      <c r="B16621">
        <v>100</v>
      </c>
      <c r="C16621" t="s">
        <v>54</v>
      </c>
      <c r="D16621" s="1">
        <v>42748</v>
      </c>
      <c r="E16621">
        <v>3</v>
      </c>
      <c r="F16621">
        <v>4</v>
      </c>
      <c r="G16621">
        <v>78057</v>
      </c>
      <c r="H16621" t="s">
        <v>140</v>
      </c>
      <c r="J16621" t="s">
        <v>34</v>
      </c>
      <c r="K16621">
        <v>50</v>
      </c>
      <c r="L16621" t="s">
        <v>22</v>
      </c>
    </row>
    <row r="16622" spans="1:12">
      <c r="A16622" t="e">
        <f ca="1">E00251424802621</f>
        <v>#NAME?</v>
      </c>
      <c r="B16622">
        <v>115</v>
      </c>
      <c r="C16622" t="s">
        <v>455</v>
      </c>
      <c r="D16622" s="1">
        <v>42051</v>
      </c>
      <c r="F16622">
        <v>2</v>
      </c>
      <c r="G16622">
        <v>25000</v>
      </c>
      <c r="H16622" t="s">
        <v>178</v>
      </c>
      <c r="J16622" t="s">
        <v>14</v>
      </c>
      <c r="K16622">
        <v>48</v>
      </c>
      <c r="L16622" t="s">
        <v>15</v>
      </c>
    </row>
    <row r="16623" spans="1:12">
      <c r="A16623" t="e">
        <f ca="1">E00251424802621</f>
        <v>#NAME?</v>
      </c>
      <c r="B16623">
        <v>115</v>
      </c>
      <c r="C16623" t="s">
        <v>455</v>
      </c>
      <c r="D16623" s="1">
        <v>42698</v>
      </c>
      <c r="F16623">
        <v>2</v>
      </c>
      <c r="G16623">
        <v>4019</v>
      </c>
      <c r="H16623" t="s">
        <v>26</v>
      </c>
      <c r="J16623" t="s">
        <v>14</v>
      </c>
      <c r="K16623">
        <v>50</v>
      </c>
      <c r="L16623" t="s">
        <v>15</v>
      </c>
    </row>
    <row r="16624" spans="1:12">
      <c r="A16624" t="e">
        <f t="shared" ref="A16624:A16631" ca="1" si="155">E00251528958621</f>
        <v>#NAME?</v>
      </c>
      <c r="B16624">
        <v>296</v>
      </c>
      <c r="C16624" t="s">
        <v>119</v>
      </c>
      <c r="D16624" s="1">
        <v>41751</v>
      </c>
      <c r="F16624">
        <v>2</v>
      </c>
      <c r="G16624">
        <v>4019</v>
      </c>
      <c r="H16624" t="s">
        <v>26</v>
      </c>
      <c r="J16624" t="s">
        <v>14</v>
      </c>
      <c r="K16624">
        <v>62</v>
      </c>
      <c r="L16624" t="s">
        <v>15</v>
      </c>
    </row>
    <row r="16625" spans="1:12">
      <c r="A16625" t="e">
        <f t="shared" ca="1" si="155"/>
        <v>#NAME?</v>
      </c>
      <c r="B16625">
        <v>296</v>
      </c>
      <c r="C16625" t="s">
        <v>119</v>
      </c>
      <c r="D16625" s="1">
        <v>41800</v>
      </c>
      <c r="F16625">
        <v>2</v>
      </c>
      <c r="G16625">
        <v>4019</v>
      </c>
      <c r="H16625" t="s">
        <v>26</v>
      </c>
      <c r="J16625" t="s">
        <v>14</v>
      </c>
      <c r="K16625">
        <v>62</v>
      </c>
      <c r="L16625" t="s">
        <v>15</v>
      </c>
    </row>
    <row r="16626" spans="1:12">
      <c r="A16626" t="e">
        <f t="shared" ca="1" si="155"/>
        <v>#NAME?</v>
      </c>
      <c r="B16626">
        <v>296</v>
      </c>
      <c r="C16626" t="s">
        <v>119</v>
      </c>
      <c r="D16626" s="1">
        <v>41830</v>
      </c>
      <c r="F16626">
        <v>1</v>
      </c>
      <c r="G16626">
        <v>4019</v>
      </c>
      <c r="H16626" t="s">
        <v>26</v>
      </c>
      <c r="J16626" t="s">
        <v>14</v>
      </c>
      <c r="K16626">
        <v>62</v>
      </c>
      <c r="L16626" t="s">
        <v>15</v>
      </c>
    </row>
    <row r="16627" spans="1:12">
      <c r="A16627" t="e">
        <f t="shared" ca="1" si="155"/>
        <v>#NAME?</v>
      </c>
      <c r="B16627">
        <v>296</v>
      </c>
      <c r="C16627" t="s">
        <v>119</v>
      </c>
      <c r="D16627" s="1">
        <v>41908</v>
      </c>
      <c r="F16627">
        <v>2</v>
      </c>
      <c r="G16627">
        <v>4019</v>
      </c>
      <c r="H16627" t="s">
        <v>26</v>
      </c>
      <c r="J16627" t="s">
        <v>14</v>
      </c>
      <c r="K16627">
        <v>62</v>
      </c>
      <c r="L16627" t="s">
        <v>15</v>
      </c>
    </row>
    <row r="16628" spans="1:12">
      <c r="A16628" t="e">
        <f t="shared" ca="1" si="155"/>
        <v>#NAME?</v>
      </c>
      <c r="B16628">
        <v>296</v>
      </c>
      <c r="C16628" t="s">
        <v>119</v>
      </c>
      <c r="D16628" s="1">
        <v>41939</v>
      </c>
      <c r="F16628">
        <v>1</v>
      </c>
      <c r="G16628">
        <v>2722</v>
      </c>
      <c r="H16628" t="s">
        <v>339</v>
      </c>
      <c r="J16628" t="s">
        <v>14</v>
      </c>
      <c r="K16628">
        <v>62</v>
      </c>
      <c r="L16628" t="s">
        <v>15</v>
      </c>
    </row>
    <row r="16629" spans="1:12">
      <c r="A16629" t="e">
        <f t="shared" ca="1" si="155"/>
        <v>#NAME?</v>
      </c>
      <c r="B16629">
        <v>295</v>
      </c>
      <c r="C16629" t="s">
        <v>435</v>
      </c>
      <c r="D16629" s="1">
        <v>42529</v>
      </c>
      <c r="F16629">
        <v>1</v>
      </c>
      <c r="G16629">
        <v>25000</v>
      </c>
      <c r="H16629" t="s">
        <v>178</v>
      </c>
      <c r="J16629" t="s">
        <v>14</v>
      </c>
      <c r="K16629">
        <v>64</v>
      </c>
      <c r="L16629" t="s">
        <v>15</v>
      </c>
    </row>
    <row r="16630" spans="1:12">
      <c r="A16630" t="e">
        <f t="shared" ca="1" si="155"/>
        <v>#NAME?</v>
      </c>
      <c r="B16630">
        <v>295</v>
      </c>
      <c r="C16630" t="s">
        <v>435</v>
      </c>
      <c r="D16630" s="1">
        <v>42620</v>
      </c>
      <c r="F16630">
        <v>3</v>
      </c>
      <c r="G16630">
        <v>4019</v>
      </c>
      <c r="H16630" t="s">
        <v>26</v>
      </c>
      <c r="J16630" t="s">
        <v>14</v>
      </c>
      <c r="K16630">
        <v>64</v>
      </c>
      <c r="L16630" t="s">
        <v>15</v>
      </c>
    </row>
    <row r="16631" spans="1:12">
      <c r="A16631" t="e">
        <f t="shared" ca="1" si="155"/>
        <v>#NAME?</v>
      </c>
      <c r="B16631">
        <v>296</v>
      </c>
      <c r="C16631" t="s">
        <v>119</v>
      </c>
      <c r="D16631" s="1">
        <v>41705</v>
      </c>
      <c r="F16631">
        <v>2</v>
      </c>
      <c r="G16631">
        <v>25000</v>
      </c>
      <c r="H16631" t="s">
        <v>178</v>
      </c>
      <c r="J16631" t="s">
        <v>14</v>
      </c>
      <c r="K16631">
        <v>62</v>
      </c>
      <c r="L16631" t="s">
        <v>15</v>
      </c>
    </row>
    <row r="16632" spans="1:12">
      <c r="A16632" t="e">
        <f ca="1">E00251424802621</f>
        <v>#NAME?</v>
      </c>
      <c r="B16632">
        <v>115</v>
      </c>
      <c r="C16632" t="s">
        <v>455</v>
      </c>
      <c r="D16632" s="1">
        <v>42838</v>
      </c>
      <c r="F16632">
        <v>3</v>
      </c>
      <c r="G16632">
        <v>78057</v>
      </c>
      <c r="H16632" t="s">
        <v>140</v>
      </c>
      <c r="J16632" t="s">
        <v>14</v>
      </c>
      <c r="K16632">
        <v>50</v>
      </c>
      <c r="L16632" t="s">
        <v>22</v>
      </c>
    </row>
    <row r="16633" spans="1:12">
      <c r="A16633" t="e">
        <f ca="1">E00251424802621</f>
        <v>#NAME?</v>
      </c>
      <c r="B16633">
        <v>115</v>
      </c>
      <c r="C16633" t="s">
        <v>455</v>
      </c>
      <c r="D16633" s="1">
        <v>42846</v>
      </c>
      <c r="F16633">
        <v>3</v>
      </c>
      <c r="G16633">
        <v>29620</v>
      </c>
      <c r="H16633" t="s">
        <v>460</v>
      </c>
      <c r="J16633" t="s">
        <v>14</v>
      </c>
      <c r="K16633">
        <v>50</v>
      </c>
      <c r="L16633" t="s">
        <v>15</v>
      </c>
    </row>
    <row r="16634" spans="1:12">
      <c r="A16634" t="e">
        <f ca="1">E00251616253621</f>
        <v>#NAME?</v>
      </c>
      <c r="B16634">
        <v>486</v>
      </c>
      <c r="C16634" t="s">
        <v>340</v>
      </c>
      <c r="D16634" s="1">
        <v>42660</v>
      </c>
      <c r="F16634">
        <v>2</v>
      </c>
      <c r="G16634">
        <v>3004</v>
      </c>
      <c r="H16634" t="s">
        <v>104</v>
      </c>
      <c r="J16634" t="s">
        <v>14</v>
      </c>
      <c r="K16634">
        <v>45</v>
      </c>
      <c r="L16634" t="s">
        <v>15</v>
      </c>
    </row>
    <row r="16635" spans="1:12">
      <c r="A16635" t="e">
        <f ca="1">E00251616253621</f>
        <v>#NAME?</v>
      </c>
      <c r="B16635">
        <v>726</v>
      </c>
      <c r="C16635" t="s">
        <v>167</v>
      </c>
      <c r="D16635" s="1">
        <v>41914</v>
      </c>
      <c r="F16635">
        <v>1</v>
      </c>
      <c r="G16635">
        <v>9597</v>
      </c>
      <c r="H16635" t="s">
        <v>540</v>
      </c>
      <c r="I16635" t="s">
        <v>56</v>
      </c>
      <c r="J16635" t="s">
        <v>57</v>
      </c>
      <c r="K16635">
        <v>43</v>
      </c>
      <c r="L16635" t="s">
        <v>15</v>
      </c>
    </row>
    <row r="16636" spans="1:12">
      <c r="A16636" t="e">
        <f ca="1">E00251424802621</f>
        <v>#NAME?</v>
      </c>
      <c r="B16636">
        <v>4941</v>
      </c>
      <c r="C16636" t="s">
        <v>357</v>
      </c>
      <c r="D16636" s="1">
        <v>42953</v>
      </c>
      <c r="F16636">
        <v>2</v>
      </c>
      <c r="G16636">
        <v>29620</v>
      </c>
      <c r="H16636" t="s">
        <v>460</v>
      </c>
      <c r="J16636" t="s">
        <v>14</v>
      </c>
      <c r="K16636">
        <v>51</v>
      </c>
      <c r="L16636" t="s">
        <v>15</v>
      </c>
    </row>
    <row r="16637" spans="1:12">
      <c r="A16637" t="e">
        <f ca="1">E00251616253621</f>
        <v>#NAME?</v>
      </c>
      <c r="B16637">
        <v>486</v>
      </c>
      <c r="C16637" t="s">
        <v>340</v>
      </c>
      <c r="D16637" s="1">
        <v>42530</v>
      </c>
      <c r="F16637">
        <v>1</v>
      </c>
      <c r="G16637">
        <v>2169</v>
      </c>
      <c r="H16637" t="s">
        <v>40</v>
      </c>
      <c r="J16637" t="s">
        <v>14</v>
      </c>
      <c r="K16637">
        <v>45</v>
      </c>
      <c r="L16637" t="s">
        <v>15</v>
      </c>
    </row>
    <row r="16638" spans="1:12">
      <c r="A16638" t="e">
        <f ca="1">E00251616253621</f>
        <v>#NAME?</v>
      </c>
      <c r="B16638">
        <v>486</v>
      </c>
      <c r="C16638" t="s">
        <v>340</v>
      </c>
      <c r="D16638" s="1">
        <v>43080</v>
      </c>
      <c r="F16638">
        <v>1</v>
      </c>
      <c r="G16638">
        <v>7231</v>
      </c>
      <c r="H16638" t="s">
        <v>128</v>
      </c>
      <c r="J16638" t="s">
        <v>14</v>
      </c>
      <c r="K16638">
        <v>46</v>
      </c>
      <c r="L16638" t="s">
        <v>15</v>
      </c>
    </row>
    <row r="16639" spans="1:12">
      <c r="A16639" t="e">
        <f ca="1">E00251528958621</f>
        <v>#NAME?</v>
      </c>
      <c r="B16639">
        <v>296</v>
      </c>
      <c r="C16639" t="s">
        <v>119</v>
      </c>
      <c r="D16639" s="1">
        <v>41739</v>
      </c>
      <c r="F16639">
        <v>1</v>
      </c>
      <c r="G16639">
        <v>25000</v>
      </c>
      <c r="H16639" t="s">
        <v>178</v>
      </c>
      <c r="J16639" t="s">
        <v>14</v>
      </c>
      <c r="K16639">
        <v>62</v>
      </c>
      <c r="L16639" t="s">
        <v>15</v>
      </c>
    </row>
    <row r="16640" spans="1:12">
      <c r="A16640" t="e">
        <f ca="1">E00251528958621</f>
        <v>#NAME?</v>
      </c>
      <c r="B16640">
        <v>296</v>
      </c>
      <c r="C16640" t="s">
        <v>119</v>
      </c>
      <c r="D16640" s="1">
        <v>41394</v>
      </c>
      <c r="F16640">
        <v>2</v>
      </c>
      <c r="G16640">
        <v>7262</v>
      </c>
      <c r="H16640" t="s">
        <v>198</v>
      </c>
      <c r="J16640" t="s">
        <v>14</v>
      </c>
      <c r="K16640">
        <v>61</v>
      </c>
      <c r="L16640" t="s">
        <v>15</v>
      </c>
    </row>
    <row r="16641" spans="1:12">
      <c r="A16641" t="e">
        <f ca="1">E00251528958621</f>
        <v>#NAME?</v>
      </c>
      <c r="B16641">
        <v>296</v>
      </c>
      <c r="C16641" t="s">
        <v>119</v>
      </c>
      <c r="D16641" s="1">
        <v>41667</v>
      </c>
      <c r="F16641">
        <v>3</v>
      </c>
      <c r="G16641">
        <v>4019</v>
      </c>
      <c r="H16641" t="s">
        <v>26</v>
      </c>
      <c r="J16641" t="s">
        <v>14</v>
      </c>
      <c r="K16641">
        <v>62</v>
      </c>
      <c r="L16641" t="s">
        <v>15</v>
      </c>
    </row>
    <row r="16642" spans="1:12">
      <c r="A16642" t="e">
        <f ca="1">E00251424802621</f>
        <v>#NAME?</v>
      </c>
      <c r="B16642">
        <v>115</v>
      </c>
      <c r="C16642" t="s">
        <v>455</v>
      </c>
      <c r="D16642" s="1">
        <v>42872</v>
      </c>
      <c r="F16642">
        <v>6</v>
      </c>
      <c r="G16642">
        <v>25000</v>
      </c>
      <c r="H16642" t="s">
        <v>178</v>
      </c>
      <c r="J16642" t="s">
        <v>14</v>
      </c>
      <c r="K16642">
        <v>51</v>
      </c>
      <c r="L16642" t="s">
        <v>15</v>
      </c>
    </row>
    <row r="16643" spans="1:12">
      <c r="A16643" t="e">
        <f ca="1">E00251424802621</f>
        <v>#NAME?</v>
      </c>
      <c r="B16643">
        <v>115</v>
      </c>
      <c r="C16643" t="s">
        <v>455</v>
      </c>
      <c r="D16643" s="1">
        <v>42983</v>
      </c>
      <c r="F16643">
        <v>3</v>
      </c>
      <c r="G16643">
        <v>78057</v>
      </c>
      <c r="H16643" t="s">
        <v>140</v>
      </c>
      <c r="J16643" t="s">
        <v>14</v>
      </c>
      <c r="K16643">
        <v>51</v>
      </c>
      <c r="L16643" t="s">
        <v>22</v>
      </c>
    </row>
    <row r="16644" spans="1:12">
      <c r="A16644" t="e">
        <f ca="1">E00251424802621</f>
        <v>#NAME?</v>
      </c>
      <c r="B16644">
        <v>115</v>
      </c>
      <c r="C16644" t="s">
        <v>455</v>
      </c>
      <c r="D16644" s="1">
        <v>41066</v>
      </c>
      <c r="F16644">
        <v>1</v>
      </c>
      <c r="G16644">
        <v>25000</v>
      </c>
      <c r="H16644" t="s">
        <v>178</v>
      </c>
      <c r="J16644" t="s">
        <v>14</v>
      </c>
      <c r="K16644">
        <v>46</v>
      </c>
      <c r="L16644" t="s">
        <v>15</v>
      </c>
    </row>
    <row r="16645" spans="1:12">
      <c r="A16645" t="e">
        <f ca="1">E00251424802621</f>
        <v>#NAME?</v>
      </c>
      <c r="B16645">
        <v>115</v>
      </c>
      <c r="C16645" t="s">
        <v>455</v>
      </c>
      <c r="D16645" s="1">
        <v>42492</v>
      </c>
      <c r="F16645">
        <v>1</v>
      </c>
      <c r="G16645">
        <v>25000</v>
      </c>
      <c r="H16645" t="s">
        <v>178</v>
      </c>
      <c r="J16645" t="s">
        <v>14</v>
      </c>
      <c r="K16645">
        <v>49</v>
      </c>
      <c r="L16645" t="s">
        <v>15</v>
      </c>
    </row>
    <row r="16646" spans="1:12">
      <c r="A16646" t="e">
        <f ca="1">E00251424802621</f>
        <v>#NAME?</v>
      </c>
      <c r="B16646">
        <v>115</v>
      </c>
      <c r="C16646" t="s">
        <v>455</v>
      </c>
      <c r="D16646" s="1">
        <v>42676</v>
      </c>
      <c r="F16646">
        <v>3</v>
      </c>
      <c r="G16646">
        <v>4019</v>
      </c>
      <c r="H16646" t="s">
        <v>26</v>
      </c>
      <c r="J16646" t="s">
        <v>14</v>
      </c>
      <c r="K16646">
        <v>50</v>
      </c>
      <c r="L16646" t="s">
        <v>15</v>
      </c>
    </row>
    <row r="16647" spans="1:12">
      <c r="A16647" t="e">
        <f ca="1">E00251528958621</f>
        <v>#NAME?</v>
      </c>
      <c r="B16647">
        <v>296</v>
      </c>
      <c r="C16647" t="s">
        <v>119</v>
      </c>
      <c r="D16647" s="1">
        <v>41715</v>
      </c>
      <c r="F16647">
        <v>2</v>
      </c>
      <c r="G16647">
        <v>4019</v>
      </c>
      <c r="H16647" t="s">
        <v>26</v>
      </c>
      <c r="J16647" t="s">
        <v>14</v>
      </c>
      <c r="K16647">
        <v>62</v>
      </c>
      <c r="L16647" t="s">
        <v>15</v>
      </c>
    </row>
    <row r="16648" spans="1:12">
      <c r="A16648" t="e">
        <f ca="1">E00251518891821</f>
        <v>#NAME?</v>
      </c>
      <c r="B16648">
        <v>294</v>
      </c>
      <c r="C16648" t="s">
        <v>61</v>
      </c>
      <c r="D16648" s="1">
        <v>41330</v>
      </c>
      <c r="F16648">
        <v>2</v>
      </c>
      <c r="G16648">
        <v>7262</v>
      </c>
      <c r="H16648" t="s">
        <v>198</v>
      </c>
      <c r="J16648" t="s">
        <v>14</v>
      </c>
      <c r="K16648">
        <v>45</v>
      </c>
      <c r="L16648" t="s">
        <v>15</v>
      </c>
    </row>
    <row r="16649" spans="1:12">
      <c r="A16649" t="e">
        <f ca="1">E00251424802621</f>
        <v>#NAME?</v>
      </c>
      <c r="B16649">
        <v>115</v>
      </c>
      <c r="C16649" t="s">
        <v>455</v>
      </c>
      <c r="D16649" s="1">
        <v>41597</v>
      </c>
      <c r="F16649">
        <v>2</v>
      </c>
      <c r="G16649">
        <v>4019</v>
      </c>
      <c r="H16649" t="s">
        <v>26</v>
      </c>
      <c r="J16649" t="s">
        <v>14</v>
      </c>
      <c r="K16649">
        <v>47</v>
      </c>
      <c r="L16649" t="s">
        <v>15</v>
      </c>
    </row>
    <row r="16650" spans="1:12">
      <c r="A16650" t="e">
        <f ca="1">E00251424802621</f>
        <v>#NAME?</v>
      </c>
      <c r="B16650">
        <v>115</v>
      </c>
      <c r="C16650" t="s">
        <v>455</v>
      </c>
      <c r="D16650" s="1">
        <v>41743</v>
      </c>
      <c r="F16650">
        <v>1</v>
      </c>
      <c r="G16650">
        <v>25000</v>
      </c>
      <c r="H16650" t="s">
        <v>178</v>
      </c>
      <c r="J16650" t="s">
        <v>14</v>
      </c>
      <c r="K16650">
        <v>47</v>
      </c>
      <c r="L16650" t="s">
        <v>15</v>
      </c>
    </row>
    <row r="16651" spans="1:12">
      <c r="A16651" t="e">
        <f ca="1">E00251432209721</f>
        <v>#NAME?</v>
      </c>
      <c r="B16651">
        <v>489</v>
      </c>
      <c r="C16651" t="s">
        <v>100</v>
      </c>
      <c r="D16651" s="1">
        <v>41976</v>
      </c>
      <c r="F16651">
        <v>1</v>
      </c>
      <c r="G16651">
        <v>7243</v>
      </c>
      <c r="H16651" t="s">
        <v>42</v>
      </c>
      <c r="J16651" t="s">
        <v>14</v>
      </c>
      <c r="K16651">
        <v>42</v>
      </c>
      <c r="L16651" t="s">
        <v>15</v>
      </c>
    </row>
    <row r="16652" spans="1:12">
      <c r="A16652" t="e">
        <f ca="1">E00251424802621</f>
        <v>#NAME?</v>
      </c>
      <c r="B16652">
        <v>115</v>
      </c>
      <c r="C16652" t="s">
        <v>455</v>
      </c>
      <c r="D16652" s="1">
        <v>42923</v>
      </c>
      <c r="F16652">
        <v>2</v>
      </c>
      <c r="G16652">
        <v>4019</v>
      </c>
      <c r="H16652" t="s">
        <v>26</v>
      </c>
      <c r="J16652" t="s">
        <v>14</v>
      </c>
      <c r="K16652">
        <v>51</v>
      </c>
      <c r="L16652" t="s">
        <v>15</v>
      </c>
    </row>
    <row r="16653" spans="1:12">
      <c r="A16653" t="e">
        <f ca="1">E00251424802621</f>
        <v>#NAME?</v>
      </c>
      <c r="B16653">
        <v>115</v>
      </c>
      <c r="C16653" t="s">
        <v>455</v>
      </c>
      <c r="D16653" s="1">
        <v>42923</v>
      </c>
      <c r="F16653">
        <v>6</v>
      </c>
      <c r="G16653">
        <v>27800</v>
      </c>
      <c r="H16653" t="s">
        <v>145</v>
      </c>
      <c r="J16653" t="s">
        <v>14</v>
      </c>
      <c r="K16653">
        <v>51</v>
      </c>
      <c r="L16653" t="s">
        <v>15</v>
      </c>
    </row>
    <row r="16654" spans="1:12">
      <c r="A16654" t="e">
        <f ca="1">E00251424802621</f>
        <v>#NAME?</v>
      </c>
      <c r="B16654">
        <v>100</v>
      </c>
      <c r="C16654" t="s">
        <v>54</v>
      </c>
      <c r="D16654" s="1">
        <v>42748</v>
      </c>
      <c r="E16654">
        <v>3</v>
      </c>
      <c r="F16654">
        <v>2</v>
      </c>
      <c r="G16654">
        <v>4019</v>
      </c>
      <c r="H16654" t="s">
        <v>26</v>
      </c>
      <c r="J16654" t="s">
        <v>34</v>
      </c>
      <c r="K16654">
        <v>50</v>
      </c>
      <c r="L16654" t="s">
        <v>15</v>
      </c>
    </row>
    <row r="16655" spans="1:12">
      <c r="A16655" t="e">
        <f ca="1">E00251424802621</f>
        <v>#NAME?</v>
      </c>
      <c r="B16655">
        <v>115</v>
      </c>
      <c r="C16655" t="s">
        <v>455</v>
      </c>
      <c r="D16655" s="1">
        <v>42846</v>
      </c>
      <c r="F16655">
        <v>2</v>
      </c>
      <c r="G16655">
        <v>25000</v>
      </c>
      <c r="H16655" t="s">
        <v>178</v>
      </c>
      <c r="J16655" t="s">
        <v>14</v>
      </c>
      <c r="K16655">
        <v>50</v>
      </c>
      <c r="L16655" t="s">
        <v>15</v>
      </c>
    </row>
    <row r="16656" spans="1:12">
      <c r="A16656" t="e">
        <f ca="1">E00251424802621</f>
        <v>#NAME?</v>
      </c>
      <c r="B16656">
        <v>115</v>
      </c>
      <c r="C16656" t="s">
        <v>455</v>
      </c>
      <c r="D16656" s="1">
        <v>41775</v>
      </c>
      <c r="F16656">
        <v>1</v>
      </c>
      <c r="G16656">
        <v>25000</v>
      </c>
      <c r="H16656" t="s">
        <v>178</v>
      </c>
      <c r="J16656" t="s">
        <v>14</v>
      </c>
      <c r="K16656">
        <v>48</v>
      </c>
      <c r="L16656" t="s">
        <v>15</v>
      </c>
    </row>
    <row r="16657" spans="1:12">
      <c r="A16657" t="e">
        <f ca="1">E00251510213921</f>
        <v>#NAME?</v>
      </c>
      <c r="B16657">
        <v>165</v>
      </c>
      <c r="C16657" t="s">
        <v>461</v>
      </c>
      <c r="D16657" s="1">
        <v>42149</v>
      </c>
      <c r="F16657">
        <v>1</v>
      </c>
      <c r="G16657">
        <v>8798</v>
      </c>
      <c r="H16657" t="s">
        <v>314</v>
      </c>
      <c r="J16657" t="s">
        <v>14</v>
      </c>
      <c r="K16657">
        <v>55</v>
      </c>
      <c r="L16657" t="s">
        <v>15</v>
      </c>
    </row>
    <row r="16658" spans="1:12">
      <c r="A16658" t="e">
        <f ca="1">E00251528958621</f>
        <v>#NAME?</v>
      </c>
      <c r="B16658">
        <v>295</v>
      </c>
      <c r="C16658" t="s">
        <v>435</v>
      </c>
      <c r="D16658" s="1">
        <v>42382</v>
      </c>
      <c r="F16658">
        <v>1</v>
      </c>
      <c r="G16658">
        <v>71940</v>
      </c>
      <c r="H16658" t="s">
        <v>135</v>
      </c>
      <c r="J16658" t="s">
        <v>14</v>
      </c>
      <c r="K16658">
        <v>64</v>
      </c>
      <c r="L16658" t="s">
        <v>15</v>
      </c>
    </row>
    <row r="16659" spans="1:12">
      <c r="A16659" t="e">
        <f ca="1">E00251528958621</f>
        <v>#NAME?</v>
      </c>
      <c r="B16659">
        <v>295</v>
      </c>
      <c r="C16659" t="s">
        <v>435</v>
      </c>
      <c r="D16659" s="1">
        <v>42415</v>
      </c>
      <c r="F16659">
        <v>2</v>
      </c>
      <c r="G16659">
        <v>25000</v>
      </c>
      <c r="H16659" t="s">
        <v>178</v>
      </c>
      <c r="J16659" t="s">
        <v>14</v>
      </c>
      <c r="K16659">
        <v>64</v>
      </c>
      <c r="L16659" t="s">
        <v>15</v>
      </c>
    </row>
    <row r="16660" spans="1:12">
      <c r="A16660" t="e">
        <f ca="1">E00251424802621</f>
        <v>#NAME?</v>
      </c>
      <c r="B16660">
        <v>115</v>
      </c>
      <c r="C16660" t="s">
        <v>455</v>
      </c>
      <c r="D16660" s="1">
        <v>42698</v>
      </c>
      <c r="F16660">
        <v>1</v>
      </c>
      <c r="G16660">
        <v>25000</v>
      </c>
      <c r="H16660" t="s">
        <v>178</v>
      </c>
      <c r="J16660" t="s">
        <v>14</v>
      </c>
      <c r="K16660">
        <v>50</v>
      </c>
      <c r="L16660" t="s">
        <v>15</v>
      </c>
    </row>
    <row r="16661" spans="1:12">
      <c r="A16661" t="e">
        <f ca="1">E00251424802621</f>
        <v>#NAME?</v>
      </c>
      <c r="B16661">
        <v>4941</v>
      </c>
      <c r="C16661" t="s">
        <v>357</v>
      </c>
      <c r="D16661" s="1">
        <v>42940</v>
      </c>
      <c r="F16661">
        <v>6</v>
      </c>
      <c r="G16661">
        <v>25000</v>
      </c>
      <c r="H16661" t="s">
        <v>178</v>
      </c>
      <c r="J16661" t="s">
        <v>14</v>
      </c>
      <c r="K16661">
        <v>51</v>
      </c>
      <c r="L16661" t="s">
        <v>15</v>
      </c>
    </row>
    <row r="16662" spans="1:12">
      <c r="A16662" t="e">
        <f ca="1">E00251424802621</f>
        <v>#NAME?</v>
      </c>
      <c r="B16662">
        <v>115</v>
      </c>
      <c r="C16662" t="s">
        <v>455</v>
      </c>
      <c r="D16662" s="1">
        <v>43097</v>
      </c>
      <c r="F16662">
        <v>2</v>
      </c>
      <c r="G16662">
        <v>29620</v>
      </c>
      <c r="H16662" t="s">
        <v>460</v>
      </c>
      <c r="J16662" t="s">
        <v>14</v>
      </c>
      <c r="K16662">
        <v>51</v>
      </c>
      <c r="L16662" t="s">
        <v>15</v>
      </c>
    </row>
    <row r="16663" spans="1:12">
      <c r="A16663" t="e">
        <f ca="1">E00251424802621</f>
        <v>#NAME?</v>
      </c>
      <c r="B16663">
        <v>4941</v>
      </c>
      <c r="C16663" t="s">
        <v>357</v>
      </c>
      <c r="D16663" s="1">
        <v>41593</v>
      </c>
      <c r="F16663">
        <v>1</v>
      </c>
      <c r="G16663">
        <v>4019</v>
      </c>
      <c r="H16663" t="s">
        <v>26</v>
      </c>
      <c r="J16663" t="s">
        <v>14</v>
      </c>
      <c r="K16663">
        <v>47</v>
      </c>
      <c r="L16663" t="s">
        <v>15</v>
      </c>
    </row>
    <row r="16664" spans="1:12">
      <c r="A16664" t="e">
        <f ca="1">E00251424802621</f>
        <v>#NAME?</v>
      </c>
      <c r="B16664">
        <v>4941</v>
      </c>
      <c r="C16664" t="s">
        <v>357</v>
      </c>
      <c r="D16664" s="1">
        <v>41603</v>
      </c>
      <c r="F16664">
        <v>2</v>
      </c>
      <c r="G16664">
        <v>4019</v>
      </c>
      <c r="H16664" t="s">
        <v>26</v>
      </c>
      <c r="J16664" t="s">
        <v>14</v>
      </c>
      <c r="K16664">
        <v>47</v>
      </c>
      <c r="L16664" t="s">
        <v>15</v>
      </c>
    </row>
    <row r="16665" spans="1:12">
      <c r="A16665" t="e">
        <f ca="1">E00251513343121</f>
        <v>#NAME?</v>
      </c>
      <c r="B16665">
        <v>470</v>
      </c>
      <c r="C16665" t="s">
        <v>457</v>
      </c>
      <c r="D16665" s="1">
        <v>42527</v>
      </c>
      <c r="F16665">
        <v>4</v>
      </c>
      <c r="G16665">
        <v>2449</v>
      </c>
      <c r="H16665" t="s">
        <v>53</v>
      </c>
      <c r="J16665" t="s">
        <v>14</v>
      </c>
      <c r="K16665">
        <v>60</v>
      </c>
      <c r="L16665" t="s">
        <v>15</v>
      </c>
    </row>
    <row r="16666" spans="1:12">
      <c r="A16666" t="e">
        <f ca="1">E00251513343121</f>
        <v>#NAME?</v>
      </c>
      <c r="B16666">
        <v>470</v>
      </c>
      <c r="C16666" t="s">
        <v>457</v>
      </c>
      <c r="D16666" s="1">
        <v>42794</v>
      </c>
      <c r="F16666">
        <v>2</v>
      </c>
      <c r="G16666">
        <v>30000</v>
      </c>
      <c r="H16666" t="s">
        <v>144</v>
      </c>
      <c r="J16666" t="s">
        <v>14</v>
      </c>
      <c r="K16666">
        <v>60</v>
      </c>
      <c r="L16666" t="s">
        <v>15</v>
      </c>
    </row>
    <row r="16667" spans="1:12">
      <c r="A16667" t="e">
        <f ca="1">E00251513343121</f>
        <v>#NAME?</v>
      </c>
      <c r="B16667">
        <v>470</v>
      </c>
      <c r="C16667" t="s">
        <v>457</v>
      </c>
      <c r="D16667" s="1">
        <v>42898</v>
      </c>
      <c r="F16667">
        <v>4</v>
      </c>
      <c r="G16667">
        <v>2449</v>
      </c>
      <c r="H16667" t="s">
        <v>53</v>
      </c>
      <c r="J16667" t="s">
        <v>14</v>
      </c>
      <c r="K16667">
        <v>61</v>
      </c>
      <c r="L16667" t="s">
        <v>15</v>
      </c>
    </row>
    <row r="16668" spans="1:12">
      <c r="A16668" t="e">
        <f ca="1">E00251424802621</f>
        <v>#NAME?</v>
      </c>
      <c r="B16668">
        <v>4941</v>
      </c>
      <c r="C16668" t="s">
        <v>357</v>
      </c>
      <c r="D16668" s="1">
        <v>42940</v>
      </c>
      <c r="F16668">
        <v>1</v>
      </c>
      <c r="G16668">
        <v>3051</v>
      </c>
      <c r="H16668" t="s">
        <v>13</v>
      </c>
      <c r="J16668" t="s">
        <v>14</v>
      </c>
      <c r="K16668">
        <v>51</v>
      </c>
      <c r="L16668" t="s">
        <v>15</v>
      </c>
    </row>
    <row r="16669" spans="1:12">
      <c r="A16669" t="e">
        <f ca="1">E00251528958621</f>
        <v>#NAME?</v>
      </c>
      <c r="B16669">
        <v>296</v>
      </c>
      <c r="C16669" t="s">
        <v>119</v>
      </c>
      <c r="D16669" s="1">
        <v>41725</v>
      </c>
      <c r="F16669">
        <v>2</v>
      </c>
      <c r="G16669">
        <v>4019</v>
      </c>
      <c r="H16669" t="s">
        <v>26</v>
      </c>
      <c r="J16669" t="s">
        <v>14</v>
      </c>
      <c r="K16669">
        <v>62</v>
      </c>
      <c r="L16669" t="s">
        <v>15</v>
      </c>
    </row>
    <row r="16670" spans="1:12">
      <c r="A16670" t="e">
        <f ca="1">E00251616253621</f>
        <v>#NAME?</v>
      </c>
      <c r="B16670">
        <v>486</v>
      </c>
      <c r="C16670" t="s">
        <v>340</v>
      </c>
      <c r="D16670" s="1">
        <v>41628</v>
      </c>
      <c r="F16670">
        <v>2</v>
      </c>
      <c r="G16670">
        <v>30000</v>
      </c>
      <c r="H16670" t="s">
        <v>144</v>
      </c>
      <c r="J16670" t="s">
        <v>14</v>
      </c>
      <c r="K16670">
        <v>42</v>
      </c>
      <c r="L16670" t="s">
        <v>15</v>
      </c>
    </row>
    <row r="16671" spans="1:12">
      <c r="A16671" t="e">
        <f ca="1">E00251528958621</f>
        <v>#NAME?</v>
      </c>
      <c r="B16671">
        <v>296</v>
      </c>
      <c r="C16671" t="s">
        <v>119</v>
      </c>
      <c r="D16671" s="1">
        <v>41320</v>
      </c>
      <c r="F16671">
        <v>3</v>
      </c>
      <c r="G16671">
        <v>4019</v>
      </c>
      <c r="H16671" t="s">
        <v>26</v>
      </c>
      <c r="J16671" t="s">
        <v>14</v>
      </c>
      <c r="K16671">
        <v>61</v>
      </c>
      <c r="L16671" t="s">
        <v>15</v>
      </c>
    </row>
    <row r="16672" spans="1:12">
      <c r="A16672" t="e">
        <f ca="1">E00251439955221</f>
        <v>#NAME?</v>
      </c>
      <c r="B16672">
        <v>438</v>
      </c>
      <c r="C16672" t="s">
        <v>474</v>
      </c>
      <c r="D16672" s="1">
        <v>42558</v>
      </c>
      <c r="F16672">
        <v>1</v>
      </c>
      <c r="G16672">
        <v>4019</v>
      </c>
      <c r="H16672" t="s">
        <v>26</v>
      </c>
      <c r="J16672" t="s">
        <v>14</v>
      </c>
      <c r="K16672">
        <v>52</v>
      </c>
      <c r="L16672" t="s">
        <v>15</v>
      </c>
    </row>
    <row r="16673" spans="1:12">
      <c r="A16673" t="e">
        <f ca="1">E00251439955221</f>
        <v>#NAME?</v>
      </c>
      <c r="B16673">
        <v>1522</v>
      </c>
      <c r="C16673" t="s">
        <v>970</v>
      </c>
      <c r="D16673" s="1">
        <v>41870</v>
      </c>
      <c r="F16673">
        <v>1</v>
      </c>
      <c r="G16673">
        <v>4019</v>
      </c>
      <c r="H16673" t="s">
        <v>26</v>
      </c>
      <c r="J16673" t="s">
        <v>14</v>
      </c>
      <c r="K16673">
        <v>51</v>
      </c>
      <c r="L16673" t="s">
        <v>15</v>
      </c>
    </row>
    <row r="16674" spans="1:12">
      <c r="A16674" t="e">
        <f ca="1">E00251513343121</f>
        <v>#NAME?</v>
      </c>
      <c r="B16674">
        <v>470</v>
      </c>
      <c r="C16674" t="s">
        <v>457</v>
      </c>
      <c r="D16674" s="1">
        <v>40940</v>
      </c>
      <c r="F16674">
        <v>1</v>
      </c>
      <c r="G16674">
        <v>2859</v>
      </c>
      <c r="H16674" t="s">
        <v>362</v>
      </c>
      <c r="J16674" t="s">
        <v>14</v>
      </c>
      <c r="K16674">
        <v>55</v>
      </c>
      <c r="L16674" t="s">
        <v>15</v>
      </c>
    </row>
    <row r="16675" spans="1:12">
      <c r="A16675" t="e">
        <f ca="1">E00251513343121</f>
        <v>#NAME?</v>
      </c>
      <c r="B16675">
        <v>470</v>
      </c>
      <c r="C16675" t="s">
        <v>457</v>
      </c>
      <c r="D16675" s="1">
        <v>42080</v>
      </c>
      <c r="F16675">
        <v>4</v>
      </c>
      <c r="G16675">
        <v>7820</v>
      </c>
      <c r="H16675" t="s">
        <v>233</v>
      </c>
      <c r="J16675" t="s">
        <v>14</v>
      </c>
      <c r="K16675">
        <v>58</v>
      </c>
      <c r="L16675" t="s">
        <v>22</v>
      </c>
    </row>
    <row r="16676" spans="1:12">
      <c r="A16676" t="e">
        <f ca="1">E00251513343121</f>
        <v>#NAME?</v>
      </c>
      <c r="B16676">
        <v>470</v>
      </c>
      <c r="C16676" t="s">
        <v>457</v>
      </c>
      <c r="D16676" s="1">
        <v>41961</v>
      </c>
      <c r="F16676">
        <v>1</v>
      </c>
      <c r="G16676">
        <v>2750</v>
      </c>
      <c r="H16676" t="s">
        <v>114</v>
      </c>
      <c r="J16676" t="s">
        <v>14</v>
      </c>
      <c r="K16676">
        <v>58</v>
      </c>
      <c r="L16676" t="s">
        <v>15</v>
      </c>
    </row>
    <row r="16677" spans="1:12">
      <c r="A16677" t="e">
        <f ca="1">E00251510213921</f>
        <v>#NAME?</v>
      </c>
      <c r="B16677">
        <v>165</v>
      </c>
      <c r="C16677" t="s">
        <v>461</v>
      </c>
      <c r="D16677" s="1">
        <v>42901</v>
      </c>
      <c r="F16677">
        <v>1</v>
      </c>
      <c r="G16677">
        <v>30000</v>
      </c>
      <c r="H16677" t="s">
        <v>144</v>
      </c>
      <c r="J16677" t="s">
        <v>14</v>
      </c>
      <c r="K16677">
        <v>57</v>
      </c>
      <c r="L16677" t="s">
        <v>15</v>
      </c>
    </row>
    <row r="16678" spans="1:12">
      <c r="A16678" t="e">
        <f ca="1">E00251510213921</f>
        <v>#NAME?</v>
      </c>
      <c r="B16678">
        <v>165</v>
      </c>
      <c r="C16678" t="s">
        <v>461</v>
      </c>
      <c r="D16678" s="1">
        <v>43088</v>
      </c>
      <c r="F16678">
        <v>5</v>
      </c>
      <c r="G16678">
        <v>4019</v>
      </c>
      <c r="H16678" t="s">
        <v>26</v>
      </c>
      <c r="J16678" t="s">
        <v>14</v>
      </c>
      <c r="K16678">
        <v>58</v>
      </c>
      <c r="L16678" t="s">
        <v>15</v>
      </c>
    </row>
    <row r="16679" spans="1:12">
      <c r="A16679" t="e">
        <f ca="1">E00251510213921</f>
        <v>#NAME?</v>
      </c>
      <c r="B16679">
        <v>165</v>
      </c>
      <c r="C16679" t="s">
        <v>461</v>
      </c>
      <c r="D16679" s="1">
        <v>42900</v>
      </c>
      <c r="F16679">
        <v>1</v>
      </c>
      <c r="G16679">
        <v>71940</v>
      </c>
      <c r="H16679" t="s">
        <v>135</v>
      </c>
      <c r="J16679" t="s">
        <v>14</v>
      </c>
      <c r="K16679">
        <v>57</v>
      </c>
      <c r="L16679" t="s">
        <v>15</v>
      </c>
    </row>
    <row r="16680" spans="1:12">
      <c r="A16680" t="e">
        <f ca="1">E00251510213921</f>
        <v>#NAME?</v>
      </c>
      <c r="B16680">
        <v>165</v>
      </c>
      <c r="C16680" t="s">
        <v>461</v>
      </c>
      <c r="D16680" s="1">
        <v>43088</v>
      </c>
      <c r="F16680">
        <v>1</v>
      </c>
      <c r="G16680">
        <v>7291</v>
      </c>
      <c r="H16680" t="s">
        <v>163</v>
      </c>
      <c r="J16680" t="s">
        <v>14</v>
      </c>
      <c r="K16680">
        <v>58</v>
      </c>
      <c r="L16680" t="s">
        <v>15</v>
      </c>
    </row>
    <row r="16681" spans="1:12">
      <c r="A16681" t="e">
        <f ca="1">E00251510213921</f>
        <v>#NAME?</v>
      </c>
      <c r="B16681">
        <v>165</v>
      </c>
      <c r="C16681" t="s">
        <v>461</v>
      </c>
      <c r="D16681" s="1">
        <v>42541</v>
      </c>
      <c r="F16681">
        <v>2</v>
      </c>
      <c r="G16681">
        <v>2449</v>
      </c>
      <c r="H16681" t="s">
        <v>53</v>
      </c>
      <c r="J16681" t="s">
        <v>14</v>
      </c>
      <c r="K16681">
        <v>56</v>
      </c>
      <c r="L16681" t="s">
        <v>15</v>
      </c>
    </row>
    <row r="16682" spans="1:12">
      <c r="A16682" t="e">
        <f ca="1">E00251513343121</f>
        <v>#NAME?</v>
      </c>
      <c r="B16682">
        <v>470</v>
      </c>
      <c r="C16682" t="s">
        <v>457</v>
      </c>
      <c r="D16682" s="1">
        <v>41456</v>
      </c>
      <c r="F16682">
        <v>3</v>
      </c>
      <c r="G16682">
        <v>7804</v>
      </c>
      <c r="H16682" t="s">
        <v>43</v>
      </c>
      <c r="J16682" t="s">
        <v>14</v>
      </c>
      <c r="K16682">
        <v>57</v>
      </c>
      <c r="L16682" t="s">
        <v>22</v>
      </c>
    </row>
    <row r="16683" spans="1:12">
      <c r="A16683" t="e">
        <f ca="1">E00251518891821</f>
        <v>#NAME?</v>
      </c>
      <c r="B16683">
        <v>294</v>
      </c>
      <c r="C16683" t="s">
        <v>61</v>
      </c>
      <c r="D16683" s="1">
        <v>41941</v>
      </c>
      <c r="F16683">
        <v>2</v>
      </c>
      <c r="G16683">
        <v>2899</v>
      </c>
      <c r="H16683" t="s">
        <v>464</v>
      </c>
      <c r="J16683" t="s">
        <v>14</v>
      </c>
      <c r="K16683">
        <v>47</v>
      </c>
      <c r="L16683" t="s">
        <v>15</v>
      </c>
    </row>
    <row r="16684" spans="1:12">
      <c r="A16684" t="e">
        <f ca="1">E00251513343121</f>
        <v>#NAME?</v>
      </c>
      <c r="B16684">
        <v>470</v>
      </c>
      <c r="C16684" t="s">
        <v>457</v>
      </c>
      <c r="D16684" s="1">
        <v>41892</v>
      </c>
      <c r="F16684">
        <v>1</v>
      </c>
      <c r="G16684">
        <v>2720</v>
      </c>
      <c r="H16684" t="s">
        <v>65</v>
      </c>
      <c r="J16684" t="s">
        <v>14</v>
      </c>
      <c r="K16684">
        <v>58</v>
      </c>
      <c r="L16684" t="s">
        <v>15</v>
      </c>
    </row>
    <row r="16685" spans="1:12">
      <c r="A16685" t="e">
        <f ca="1">E00251513270121</f>
        <v>#NAME?</v>
      </c>
      <c r="B16685">
        <v>446</v>
      </c>
      <c r="C16685" t="s">
        <v>94</v>
      </c>
      <c r="D16685" s="1">
        <v>41109</v>
      </c>
      <c r="F16685">
        <v>1</v>
      </c>
      <c r="G16685">
        <v>7469</v>
      </c>
      <c r="H16685" t="s">
        <v>1274</v>
      </c>
      <c r="J16685" t="s">
        <v>14</v>
      </c>
      <c r="K16685">
        <v>42</v>
      </c>
      <c r="L16685" t="s">
        <v>15</v>
      </c>
    </row>
    <row r="16686" spans="1:12">
      <c r="A16686" t="e">
        <f ca="1">E00251513270121</f>
        <v>#NAME?</v>
      </c>
      <c r="B16686">
        <v>482</v>
      </c>
      <c r="C16686" t="s">
        <v>471</v>
      </c>
      <c r="D16686" s="1">
        <v>42783</v>
      </c>
      <c r="F16686">
        <v>2</v>
      </c>
      <c r="G16686">
        <v>27800</v>
      </c>
      <c r="H16686" t="s">
        <v>145</v>
      </c>
      <c r="J16686" t="s">
        <v>14</v>
      </c>
      <c r="K16686">
        <v>47</v>
      </c>
      <c r="L16686" t="s">
        <v>15</v>
      </c>
    </row>
    <row r="16687" spans="1:12">
      <c r="A16687" t="e">
        <f ca="1">E00251432209721</f>
        <v>#NAME?</v>
      </c>
      <c r="B16687">
        <v>489</v>
      </c>
      <c r="C16687" t="s">
        <v>100</v>
      </c>
      <c r="D16687" s="1">
        <v>41099</v>
      </c>
      <c r="F16687">
        <v>1</v>
      </c>
      <c r="G16687">
        <v>2449</v>
      </c>
      <c r="H16687" t="s">
        <v>53</v>
      </c>
      <c r="J16687" t="s">
        <v>14</v>
      </c>
      <c r="K16687">
        <v>39</v>
      </c>
      <c r="L16687" t="s">
        <v>15</v>
      </c>
    </row>
    <row r="16688" spans="1:12">
      <c r="A16688" t="e">
        <f ca="1">E00251513343121</f>
        <v>#NAME?</v>
      </c>
      <c r="B16688">
        <v>470</v>
      </c>
      <c r="C16688" t="s">
        <v>457</v>
      </c>
      <c r="D16688" s="1">
        <v>41627</v>
      </c>
      <c r="F16688">
        <v>4</v>
      </c>
      <c r="G16688">
        <v>2720</v>
      </c>
      <c r="H16688" t="s">
        <v>65</v>
      </c>
      <c r="J16688" t="s">
        <v>14</v>
      </c>
      <c r="K16688">
        <v>57</v>
      </c>
      <c r="L16688" t="s">
        <v>15</v>
      </c>
    </row>
    <row r="16689" spans="1:12">
      <c r="A16689" t="e">
        <f ca="1">E00251432209721</f>
        <v>#NAME?</v>
      </c>
      <c r="B16689">
        <v>489</v>
      </c>
      <c r="C16689" t="s">
        <v>100</v>
      </c>
      <c r="D16689" s="1">
        <v>41002</v>
      </c>
      <c r="F16689">
        <v>1</v>
      </c>
      <c r="G16689">
        <v>2449</v>
      </c>
      <c r="H16689" t="s">
        <v>53</v>
      </c>
      <c r="J16689" t="s">
        <v>14</v>
      </c>
      <c r="K16689">
        <v>39</v>
      </c>
      <c r="L16689" t="s">
        <v>15</v>
      </c>
    </row>
    <row r="16690" spans="1:12">
      <c r="A16690" t="e">
        <f ca="1">E00251513270121</f>
        <v>#NAME?</v>
      </c>
      <c r="B16690">
        <v>446</v>
      </c>
      <c r="C16690" t="s">
        <v>94</v>
      </c>
      <c r="D16690" s="1">
        <v>41815</v>
      </c>
      <c r="F16690">
        <v>1</v>
      </c>
      <c r="G16690">
        <v>7469</v>
      </c>
      <c r="H16690" t="s">
        <v>1274</v>
      </c>
      <c r="J16690" t="s">
        <v>14</v>
      </c>
      <c r="K16690">
        <v>44</v>
      </c>
      <c r="L16690" t="s">
        <v>15</v>
      </c>
    </row>
    <row r="16691" spans="1:12">
      <c r="A16691" t="e">
        <f ca="1">E00251513270121</f>
        <v>#NAME?</v>
      </c>
      <c r="B16691">
        <v>6046</v>
      </c>
      <c r="C16691" t="s">
        <v>98</v>
      </c>
      <c r="D16691" s="1">
        <v>42954</v>
      </c>
      <c r="F16691">
        <v>1</v>
      </c>
      <c r="G16691">
        <v>74710</v>
      </c>
      <c r="H16691" t="s">
        <v>1420</v>
      </c>
      <c r="I16691" t="s">
        <v>56</v>
      </c>
      <c r="J16691" t="s">
        <v>57</v>
      </c>
      <c r="K16691">
        <v>47</v>
      </c>
      <c r="L16691" t="s">
        <v>15</v>
      </c>
    </row>
    <row r="16692" spans="1:12">
      <c r="A16692" t="e">
        <f ca="1">E00251513270121</f>
        <v>#NAME?</v>
      </c>
      <c r="B16692">
        <v>482</v>
      </c>
      <c r="C16692" t="s">
        <v>471</v>
      </c>
      <c r="D16692" s="1">
        <v>42783</v>
      </c>
      <c r="F16692">
        <v>1</v>
      </c>
      <c r="G16692">
        <v>4019</v>
      </c>
      <c r="H16692" t="s">
        <v>26</v>
      </c>
      <c r="J16692" t="s">
        <v>14</v>
      </c>
      <c r="K16692">
        <v>47</v>
      </c>
      <c r="L16692" t="s">
        <v>15</v>
      </c>
    </row>
    <row r="16693" spans="1:12">
      <c r="A16693" t="e">
        <f ca="1">E00251510213921</f>
        <v>#NAME?</v>
      </c>
      <c r="B16693">
        <v>165</v>
      </c>
      <c r="C16693" t="s">
        <v>461</v>
      </c>
      <c r="D16693" s="1">
        <v>41235</v>
      </c>
      <c r="F16693">
        <v>1</v>
      </c>
      <c r="G16693">
        <v>78900</v>
      </c>
      <c r="H16693" t="s">
        <v>79</v>
      </c>
      <c r="J16693" t="s">
        <v>14</v>
      </c>
      <c r="K16693">
        <v>53</v>
      </c>
      <c r="L16693" t="s">
        <v>22</v>
      </c>
    </row>
    <row r="16694" spans="1:12">
      <c r="A16694" t="e">
        <f ca="1">E00251439955221</f>
        <v>#NAME?</v>
      </c>
      <c r="B16694">
        <v>827</v>
      </c>
      <c r="C16694" t="s">
        <v>205</v>
      </c>
      <c r="D16694" s="1">
        <v>40933</v>
      </c>
      <c r="E16694">
        <v>1</v>
      </c>
      <c r="F16694">
        <v>2</v>
      </c>
      <c r="G16694">
        <v>3051</v>
      </c>
      <c r="H16694" t="s">
        <v>13</v>
      </c>
      <c r="J16694" t="s">
        <v>34</v>
      </c>
      <c r="K16694">
        <v>48</v>
      </c>
      <c r="L16694" t="s">
        <v>15</v>
      </c>
    </row>
    <row r="16695" spans="1:12">
      <c r="A16695" t="e">
        <f ca="1">E00251432427221</f>
        <v>#NAME?</v>
      </c>
      <c r="B16695">
        <v>6156</v>
      </c>
      <c r="C16695" t="s">
        <v>352</v>
      </c>
      <c r="D16695" s="1">
        <v>42453</v>
      </c>
      <c r="F16695">
        <v>1</v>
      </c>
      <c r="G16695">
        <v>5990</v>
      </c>
      <c r="H16695" t="s">
        <v>60</v>
      </c>
      <c r="J16695" t="s">
        <v>14</v>
      </c>
      <c r="K16695">
        <v>48</v>
      </c>
      <c r="L16695" t="s">
        <v>15</v>
      </c>
    </row>
    <row r="16696" spans="1:12">
      <c r="A16696" t="e">
        <f ca="1">E00251619053621</f>
        <v>#NAME?</v>
      </c>
      <c r="B16696">
        <v>109</v>
      </c>
      <c r="C16696" t="s">
        <v>480</v>
      </c>
      <c r="D16696" s="1">
        <v>41324</v>
      </c>
      <c r="F16696">
        <v>1</v>
      </c>
      <c r="G16696">
        <v>7862</v>
      </c>
      <c r="H16696" t="s">
        <v>27</v>
      </c>
      <c r="J16696" t="s">
        <v>14</v>
      </c>
      <c r="K16696">
        <v>45</v>
      </c>
      <c r="L16696" t="s">
        <v>22</v>
      </c>
    </row>
    <row r="16697" spans="1:12">
      <c r="A16697" t="e">
        <f ca="1">E00251513343121</f>
        <v>#NAME?</v>
      </c>
      <c r="B16697">
        <v>718</v>
      </c>
      <c r="C16697" t="s">
        <v>32</v>
      </c>
      <c r="D16697" s="1">
        <v>41281</v>
      </c>
      <c r="E16697">
        <v>1</v>
      </c>
      <c r="F16697">
        <v>4</v>
      </c>
      <c r="G16697">
        <v>3659</v>
      </c>
      <c r="H16697" t="s">
        <v>132</v>
      </c>
      <c r="J16697" t="s">
        <v>34</v>
      </c>
      <c r="K16697">
        <v>56</v>
      </c>
      <c r="L16697" t="s">
        <v>15</v>
      </c>
    </row>
    <row r="16698" spans="1:12">
      <c r="A16698" t="e">
        <f ca="1">E00251424013321</f>
        <v>#NAME?</v>
      </c>
      <c r="B16698">
        <v>100</v>
      </c>
      <c r="C16698" t="s">
        <v>54</v>
      </c>
      <c r="D16698" s="1">
        <v>42390</v>
      </c>
      <c r="E16698">
        <v>1</v>
      </c>
      <c r="F16698">
        <v>1</v>
      </c>
      <c r="G16698">
        <v>85200</v>
      </c>
      <c r="H16698" t="s">
        <v>1421</v>
      </c>
      <c r="J16698" t="s">
        <v>34</v>
      </c>
      <c r="K16698">
        <v>48</v>
      </c>
      <c r="L16698" t="s">
        <v>15</v>
      </c>
    </row>
    <row r="16699" spans="1:12">
      <c r="A16699" t="e">
        <f ca="1">E00251510819821</f>
        <v>#NAME?</v>
      </c>
      <c r="B16699">
        <v>108</v>
      </c>
      <c r="C16699" t="s">
        <v>481</v>
      </c>
      <c r="D16699" s="1">
        <v>42261</v>
      </c>
      <c r="F16699">
        <v>2</v>
      </c>
      <c r="G16699">
        <v>7242</v>
      </c>
      <c r="H16699" t="s">
        <v>93</v>
      </c>
      <c r="J16699" t="s">
        <v>14</v>
      </c>
      <c r="K16699">
        <v>51</v>
      </c>
      <c r="L16699" t="s">
        <v>15</v>
      </c>
    </row>
    <row r="16700" spans="1:12">
      <c r="A16700" t="e">
        <f ca="1">E00251439554421</f>
        <v>#NAME?</v>
      </c>
      <c r="B16700">
        <v>1786</v>
      </c>
      <c r="C16700" t="s">
        <v>37</v>
      </c>
      <c r="D16700" s="1">
        <v>42046</v>
      </c>
      <c r="F16700">
        <v>1</v>
      </c>
      <c r="G16700">
        <v>4871</v>
      </c>
      <c r="H16700" t="s">
        <v>125</v>
      </c>
      <c r="J16700" t="s">
        <v>14</v>
      </c>
      <c r="K16700">
        <v>52</v>
      </c>
      <c r="L16700" t="s">
        <v>15</v>
      </c>
    </row>
    <row r="16701" spans="1:12">
      <c r="A16701" t="e">
        <f ca="1">E00251439554421</f>
        <v>#NAME?</v>
      </c>
      <c r="B16701">
        <v>1786</v>
      </c>
      <c r="C16701" t="s">
        <v>37</v>
      </c>
      <c r="D16701" s="1">
        <v>42046</v>
      </c>
      <c r="F16701">
        <v>2</v>
      </c>
      <c r="G16701">
        <v>462</v>
      </c>
      <c r="H16701" t="s">
        <v>288</v>
      </c>
      <c r="J16701" t="s">
        <v>14</v>
      </c>
      <c r="K16701">
        <v>52</v>
      </c>
      <c r="L16701" t="s">
        <v>15</v>
      </c>
    </row>
    <row r="16702" spans="1:12">
      <c r="A16702" t="e">
        <f ca="1">E00251518891821</f>
        <v>#NAME?</v>
      </c>
      <c r="B16702">
        <v>292</v>
      </c>
      <c r="C16702" t="s">
        <v>467</v>
      </c>
      <c r="D16702" s="1">
        <v>41340</v>
      </c>
      <c r="F16702">
        <v>1</v>
      </c>
      <c r="G16702">
        <v>7962</v>
      </c>
      <c r="H16702" t="s">
        <v>111</v>
      </c>
      <c r="J16702" t="s">
        <v>14</v>
      </c>
      <c r="K16702">
        <v>45</v>
      </c>
      <c r="L16702" t="s">
        <v>22</v>
      </c>
    </row>
    <row r="16703" spans="1:12">
      <c r="A16703" t="e">
        <f ca="1">E00251510213921</f>
        <v>#NAME?</v>
      </c>
      <c r="B16703">
        <v>165</v>
      </c>
      <c r="C16703" t="s">
        <v>461</v>
      </c>
      <c r="D16703" s="1">
        <v>41234</v>
      </c>
      <c r="F16703">
        <v>2</v>
      </c>
      <c r="G16703">
        <v>78900</v>
      </c>
      <c r="H16703" t="s">
        <v>79</v>
      </c>
      <c r="J16703" t="s">
        <v>14</v>
      </c>
      <c r="K16703">
        <v>53</v>
      </c>
      <c r="L16703" t="s">
        <v>22</v>
      </c>
    </row>
    <row r="16704" spans="1:12">
      <c r="A16704" t="e">
        <f ca="1">E00251439554421</f>
        <v>#NAME?</v>
      </c>
      <c r="B16704">
        <v>1786</v>
      </c>
      <c r="C16704" t="s">
        <v>37</v>
      </c>
      <c r="D16704" s="1">
        <v>42415</v>
      </c>
      <c r="F16704">
        <v>2</v>
      </c>
      <c r="G16704">
        <v>5990</v>
      </c>
      <c r="H16704" t="s">
        <v>60</v>
      </c>
      <c r="J16704" t="s">
        <v>14</v>
      </c>
      <c r="K16704">
        <v>53</v>
      </c>
      <c r="L16704" t="s">
        <v>15</v>
      </c>
    </row>
    <row r="16705" spans="1:12">
      <c r="A16705" t="e">
        <f ca="1">E00251510213921</f>
        <v>#NAME?</v>
      </c>
      <c r="B16705">
        <v>165</v>
      </c>
      <c r="C16705" t="s">
        <v>461</v>
      </c>
      <c r="D16705" s="1">
        <v>41604</v>
      </c>
      <c r="F16705">
        <v>2</v>
      </c>
      <c r="G16705">
        <v>4019</v>
      </c>
      <c r="H16705" t="s">
        <v>26</v>
      </c>
      <c r="J16705" t="s">
        <v>14</v>
      </c>
      <c r="K16705">
        <v>54</v>
      </c>
      <c r="L16705" t="s">
        <v>15</v>
      </c>
    </row>
    <row r="16706" spans="1:12">
      <c r="A16706" t="e">
        <f ca="1">E00251617695721</f>
        <v>#NAME?</v>
      </c>
      <c r="B16706">
        <v>495</v>
      </c>
      <c r="C16706" t="s">
        <v>347</v>
      </c>
      <c r="D16706" s="1">
        <v>42933</v>
      </c>
      <c r="F16706">
        <v>1</v>
      </c>
      <c r="G16706">
        <v>3899</v>
      </c>
      <c r="H16706" t="s">
        <v>264</v>
      </c>
      <c r="J16706" t="s">
        <v>14</v>
      </c>
      <c r="K16706">
        <v>67</v>
      </c>
      <c r="L16706" t="s">
        <v>15</v>
      </c>
    </row>
    <row r="16707" spans="1:12">
      <c r="A16707" t="e">
        <f ca="1">E00251432427221</f>
        <v>#NAME?</v>
      </c>
      <c r="B16707">
        <v>502</v>
      </c>
      <c r="C16707" t="s">
        <v>172</v>
      </c>
      <c r="D16707" s="1">
        <v>41087</v>
      </c>
      <c r="F16707">
        <v>2</v>
      </c>
      <c r="G16707">
        <v>40599</v>
      </c>
      <c r="H16707" t="s">
        <v>475</v>
      </c>
      <c r="J16707" t="s">
        <v>14</v>
      </c>
      <c r="K16707">
        <v>44</v>
      </c>
      <c r="L16707" t="s">
        <v>15</v>
      </c>
    </row>
    <row r="16708" spans="1:12">
      <c r="A16708" t="e">
        <f ca="1">E00251432427221</f>
        <v>#NAME?</v>
      </c>
      <c r="B16708">
        <v>6156</v>
      </c>
      <c r="C16708" t="s">
        <v>352</v>
      </c>
      <c r="D16708" s="1">
        <v>41991</v>
      </c>
      <c r="F16708">
        <v>1</v>
      </c>
      <c r="G16708">
        <v>40599</v>
      </c>
      <c r="H16708" t="s">
        <v>475</v>
      </c>
      <c r="J16708" t="s">
        <v>14</v>
      </c>
      <c r="K16708">
        <v>46</v>
      </c>
      <c r="L16708" t="s">
        <v>15</v>
      </c>
    </row>
    <row r="16709" spans="1:12">
      <c r="A16709" t="e">
        <f ca="1">E00251518891821</f>
        <v>#NAME?</v>
      </c>
      <c r="B16709">
        <v>294</v>
      </c>
      <c r="C16709" t="s">
        <v>61</v>
      </c>
      <c r="D16709" s="1">
        <v>41330</v>
      </c>
      <c r="F16709">
        <v>5</v>
      </c>
      <c r="G16709">
        <v>27800</v>
      </c>
      <c r="H16709" t="s">
        <v>145</v>
      </c>
      <c r="J16709" t="s">
        <v>14</v>
      </c>
      <c r="K16709">
        <v>45</v>
      </c>
      <c r="L16709" t="s">
        <v>15</v>
      </c>
    </row>
    <row r="16710" spans="1:12">
      <c r="A16710" t="e">
        <f ca="1">E00251518891821</f>
        <v>#NAME?</v>
      </c>
      <c r="B16710">
        <v>294</v>
      </c>
      <c r="C16710" t="s">
        <v>61</v>
      </c>
      <c r="D16710" s="1">
        <v>41430</v>
      </c>
      <c r="F16710">
        <v>5</v>
      </c>
      <c r="G16710">
        <v>27800</v>
      </c>
      <c r="H16710" t="s">
        <v>145</v>
      </c>
      <c r="J16710" t="s">
        <v>14</v>
      </c>
      <c r="K16710">
        <v>45</v>
      </c>
      <c r="L16710" t="s">
        <v>15</v>
      </c>
    </row>
    <row r="16711" spans="1:12">
      <c r="A16711" t="e">
        <f ca="1">E00251430235521</f>
        <v>#NAME?</v>
      </c>
      <c r="B16711">
        <v>498</v>
      </c>
      <c r="C16711" t="s">
        <v>591</v>
      </c>
      <c r="D16711" s="1">
        <v>41380</v>
      </c>
      <c r="F16711">
        <v>1</v>
      </c>
      <c r="G16711">
        <v>3899</v>
      </c>
      <c r="H16711" t="s">
        <v>264</v>
      </c>
      <c r="J16711" t="s">
        <v>14</v>
      </c>
      <c r="K16711">
        <v>49</v>
      </c>
      <c r="L16711" t="s">
        <v>15</v>
      </c>
    </row>
    <row r="16712" spans="1:12">
      <c r="A16712" t="e">
        <f ca="1">E00251424013321</f>
        <v>#NAME?</v>
      </c>
      <c r="B16712">
        <v>104</v>
      </c>
      <c r="C16712" t="s">
        <v>88</v>
      </c>
      <c r="D16712" s="1">
        <v>42146</v>
      </c>
      <c r="F16712">
        <v>1</v>
      </c>
      <c r="G16712">
        <v>7847</v>
      </c>
      <c r="H16712" t="s">
        <v>622</v>
      </c>
      <c r="J16712" t="s">
        <v>14</v>
      </c>
      <c r="K16712">
        <v>47</v>
      </c>
      <c r="L16712" t="s">
        <v>22</v>
      </c>
    </row>
    <row r="16713" spans="1:12">
      <c r="A16713" t="e">
        <f ca="1">E00251439955221</f>
        <v>#NAME?</v>
      </c>
      <c r="B16713">
        <v>438</v>
      </c>
      <c r="C16713" t="s">
        <v>474</v>
      </c>
      <c r="D16713" s="1">
        <v>41738</v>
      </c>
      <c r="F16713">
        <v>2</v>
      </c>
      <c r="G16713">
        <v>98984</v>
      </c>
      <c r="H16713" t="s">
        <v>576</v>
      </c>
      <c r="J16713" t="s">
        <v>14</v>
      </c>
      <c r="K16713">
        <v>50</v>
      </c>
      <c r="L16713" t="s">
        <v>15</v>
      </c>
    </row>
    <row r="16714" spans="1:12">
      <c r="A16714" t="e">
        <f ca="1">E00251524992321</f>
        <v>#NAME?</v>
      </c>
      <c r="B16714">
        <v>1028</v>
      </c>
      <c r="C16714" t="s">
        <v>127</v>
      </c>
      <c r="D16714" s="1">
        <v>43031</v>
      </c>
      <c r="F16714">
        <v>1</v>
      </c>
      <c r="G16714">
        <v>7243</v>
      </c>
      <c r="H16714" t="s">
        <v>42</v>
      </c>
      <c r="I16714" t="s">
        <v>127</v>
      </c>
      <c r="J16714" t="s">
        <v>57</v>
      </c>
      <c r="K16714">
        <v>65</v>
      </c>
      <c r="L16714" t="s">
        <v>15</v>
      </c>
    </row>
    <row r="16715" spans="1:12">
      <c r="A16715" t="e">
        <f ca="1">E00251432427221</f>
        <v>#NAME?</v>
      </c>
      <c r="B16715">
        <v>502</v>
      </c>
      <c r="C16715" t="s">
        <v>172</v>
      </c>
      <c r="D16715" s="1">
        <v>41472</v>
      </c>
      <c r="F16715">
        <v>2</v>
      </c>
      <c r="G16715">
        <v>49390</v>
      </c>
      <c r="H16715" t="s">
        <v>59</v>
      </c>
      <c r="J16715" t="s">
        <v>14</v>
      </c>
      <c r="K16715">
        <v>45</v>
      </c>
      <c r="L16715" t="s">
        <v>15</v>
      </c>
    </row>
    <row r="16716" spans="1:12">
      <c r="A16716" t="e">
        <f ca="1">E00251432427221</f>
        <v>#NAME?</v>
      </c>
      <c r="B16716">
        <v>502</v>
      </c>
      <c r="C16716" t="s">
        <v>172</v>
      </c>
      <c r="D16716" s="1">
        <v>41604</v>
      </c>
      <c r="F16716">
        <v>2</v>
      </c>
      <c r="G16716">
        <v>49390</v>
      </c>
      <c r="H16716" t="s">
        <v>59</v>
      </c>
      <c r="J16716" t="s">
        <v>14</v>
      </c>
      <c r="K16716">
        <v>45</v>
      </c>
      <c r="L16716" t="s">
        <v>15</v>
      </c>
    </row>
    <row r="16717" spans="1:12">
      <c r="A16717" t="e">
        <f ca="1">E00251432427221</f>
        <v>#NAME?</v>
      </c>
      <c r="B16717">
        <v>6156</v>
      </c>
      <c r="C16717" t="s">
        <v>352</v>
      </c>
      <c r="D16717" s="1">
        <v>42017</v>
      </c>
      <c r="F16717">
        <v>2</v>
      </c>
      <c r="G16717">
        <v>49390</v>
      </c>
      <c r="H16717" t="s">
        <v>59</v>
      </c>
      <c r="J16717" t="s">
        <v>14</v>
      </c>
      <c r="K16717">
        <v>46</v>
      </c>
      <c r="L16717" t="s">
        <v>15</v>
      </c>
    </row>
    <row r="16718" spans="1:12">
      <c r="A16718" t="e">
        <f ca="1">E00251432427221</f>
        <v>#NAME?</v>
      </c>
      <c r="B16718">
        <v>6156</v>
      </c>
      <c r="C16718" t="s">
        <v>352</v>
      </c>
      <c r="D16718" s="1">
        <v>42201</v>
      </c>
      <c r="F16718">
        <v>5</v>
      </c>
      <c r="G16718">
        <v>40599</v>
      </c>
      <c r="H16718" t="s">
        <v>475</v>
      </c>
      <c r="J16718" t="s">
        <v>14</v>
      </c>
      <c r="K16718">
        <v>47</v>
      </c>
      <c r="L16718" t="s">
        <v>15</v>
      </c>
    </row>
    <row r="16719" spans="1:12">
      <c r="A16719" t="e">
        <f ca="1">E00251510819821</f>
        <v>#NAME?</v>
      </c>
      <c r="B16719">
        <v>108</v>
      </c>
      <c r="C16719" t="s">
        <v>481</v>
      </c>
      <c r="D16719" s="1">
        <v>42382</v>
      </c>
      <c r="F16719">
        <v>1</v>
      </c>
      <c r="G16719">
        <v>7272</v>
      </c>
      <c r="H16719" t="s">
        <v>395</v>
      </c>
      <c r="J16719" t="s">
        <v>14</v>
      </c>
      <c r="K16719">
        <v>51</v>
      </c>
      <c r="L16719" t="s">
        <v>15</v>
      </c>
    </row>
    <row r="16720" spans="1:12">
      <c r="A16720" t="e">
        <f ca="1">E00251439955221</f>
        <v>#NAME?</v>
      </c>
      <c r="B16720">
        <v>438</v>
      </c>
      <c r="C16720" t="s">
        <v>474</v>
      </c>
      <c r="D16720" s="1">
        <v>41876</v>
      </c>
      <c r="F16720">
        <v>1</v>
      </c>
      <c r="G16720">
        <v>4019</v>
      </c>
      <c r="H16720" t="s">
        <v>26</v>
      </c>
      <c r="J16720" t="s">
        <v>14</v>
      </c>
      <c r="K16720">
        <v>51</v>
      </c>
      <c r="L16720" t="s">
        <v>15</v>
      </c>
    </row>
    <row r="16721" spans="1:12">
      <c r="A16721" t="e">
        <f ca="1">E00251510819821</f>
        <v>#NAME?</v>
      </c>
      <c r="B16721">
        <v>108</v>
      </c>
      <c r="C16721" t="s">
        <v>481</v>
      </c>
      <c r="D16721" s="1">
        <v>42584</v>
      </c>
      <c r="F16721">
        <v>2</v>
      </c>
      <c r="G16721">
        <v>7272</v>
      </c>
      <c r="H16721" t="s">
        <v>395</v>
      </c>
      <c r="J16721" t="s">
        <v>14</v>
      </c>
      <c r="K16721">
        <v>52</v>
      </c>
      <c r="L16721" t="s">
        <v>15</v>
      </c>
    </row>
    <row r="16722" spans="1:12">
      <c r="A16722" t="e">
        <f ca="1">E00251432427221</f>
        <v>#NAME?</v>
      </c>
      <c r="B16722">
        <v>6156</v>
      </c>
      <c r="C16722" t="s">
        <v>352</v>
      </c>
      <c r="D16722" s="1">
        <v>42201</v>
      </c>
      <c r="F16722">
        <v>4</v>
      </c>
      <c r="G16722">
        <v>49390</v>
      </c>
      <c r="H16722" t="s">
        <v>59</v>
      </c>
      <c r="J16722" t="s">
        <v>14</v>
      </c>
      <c r="K16722">
        <v>47</v>
      </c>
      <c r="L16722" t="s">
        <v>15</v>
      </c>
    </row>
    <row r="16723" spans="1:12">
      <c r="A16723" t="e">
        <f ca="1">E00251432445021</f>
        <v>#NAME?</v>
      </c>
      <c r="B16723">
        <v>485</v>
      </c>
      <c r="C16723" t="s">
        <v>241</v>
      </c>
      <c r="D16723" s="1">
        <v>42718</v>
      </c>
      <c r="F16723">
        <v>1</v>
      </c>
      <c r="G16723">
        <v>49390</v>
      </c>
      <c r="H16723" t="s">
        <v>59</v>
      </c>
      <c r="J16723" t="s">
        <v>14</v>
      </c>
      <c r="K16723">
        <v>46</v>
      </c>
      <c r="L16723" t="s">
        <v>15</v>
      </c>
    </row>
    <row r="16724" spans="1:12">
      <c r="A16724" t="e">
        <f ca="1">E00251439955221</f>
        <v>#NAME?</v>
      </c>
      <c r="B16724">
        <v>438</v>
      </c>
      <c r="C16724" t="s">
        <v>474</v>
      </c>
      <c r="D16724" s="1">
        <v>42632</v>
      </c>
      <c r="F16724">
        <v>1</v>
      </c>
      <c r="G16724">
        <v>4019</v>
      </c>
      <c r="H16724" t="s">
        <v>26</v>
      </c>
      <c r="J16724" t="s">
        <v>14</v>
      </c>
      <c r="K16724">
        <v>53</v>
      </c>
      <c r="L16724" t="s">
        <v>15</v>
      </c>
    </row>
    <row r="16725" spans="1:12">
      <c r="A16725" t="e">
        <f ca="1">E00251424013321</f>
        <v>#NAME?</v>
      </c>
      <c r="B16725">
        <v>104</v>
      </c>
      <c r="C16725" t="s">
        <v>88</v>
      </c>
      <c r="D16725" s="1">
        <v>41638</v>
      </c>
      <c r="F16725">
        <v>2</v>
      </c>
      <c r="G16725">
        <v>34690</v>
      </c>
      <c r="H16725" t="s">
        <v>118</v>
      </c>
      <c r="J16725" t="s">
        <v>14</v>
      </c>
      <c r="K16725">
        <v>46</v>
      </c>
      <c r="L16725" t="s">
        <v>15</v>
      </c>
    </row>
    <row r="16726" spans="1:12">
      <c r="A16726" t="e">
        <f ca="1">E00251439955221</f>
        <v>#NAME?</v>
      </c>
      <c r="B16726">
        <v>438</v>
      </c>
      <c r="C16726" t="s">
        <v>474</v>
      </c>
      <c r="D16726" s="1">
        <v>42313</v>
      </c>
      <c r="F16726">
        <v>3</v>
      </c>
      <c r="G16726">
        <v>4019</v>
      </c>
      <c r="H16726" t="s">
        <v>26</v>
      </c>
      <c r="J16726" t="s">
        <v>14</v>
      </c>
      <c r="K16726">
        <v>52</v>
      </c>
      <c r="L16726" t="s">
        <v>15</v>
      </c>
    </row>
    <row r="16727" spans="1:12">
      <c r="A16727" t="e">
        <f ca="1">E00251424013321</f>
        <v>#NAME?</v>
      </c>
      <c r="B16727">
        <v>104</v>
      </c>
      <c r="C16727" t="s">
        <v>88</v>
      </c>
      <c r="D16727" s="1">
        <v>42052</v>
      </c>
      <c r="F16727">
        <v>1</v>
      </c>
      <c r="G16727">
        <v>7242</v>
      </c>
      <c r="H16727" t="s">
        <v>93</v>
      </c>
      <c r="J16727" t="s">
        <v>14</v>
      </c>
      <c r="K16727">
        <v>47</v>
      </c>
      <c r="L16727" t="s">
        <v>15</v>
      </c>
    </row>
    <row r="16728" spans="1:12">
      <c r="A16728" t="e">
        <f ca="1">E00251424013321</f>
        <v>#NAME?</v>
      </c>
      <c r="B16728">
        <v>104</v>
      </c>
      <c r="C16728" t="s">
        <v>88</v>
      </c>
      <c r="D16728" s="1">
        <v>42443</v>
      </c>
      <c r="F16728">
        <v>1</v>
      </c>
      <c r="G16728">
        <v>9221</v>
      </c>
      <c r="H16728" t="s">
        <v>269</v>
      </c>
      <c r="J16728" t="s">
        <v>14</v>
      </c>
      <c r="K16728">
        <v>48</v>
      </c>
      <c r="L16728" t="s">
        <v>15</v>
      </c>
    </row>
    <row r="16729" spans="1:12">
      <c r="A16729" t="e">
        <f ca="1">E00251527266521</f>
        <v>#NAME?</v>
      </c>
      <c r="B16729">
        <v>11</v>
      </c>
      <c r="C16729" t="s">
        <v>245</v>
      </c>
      <c r="D16729" s="1">
        <v>42415</v>
      </c>
      <c r="F16729">
        <v>2</v>
      </c>
      <c r="G16729">
        <v>2113</v>
      </c>
      <c r="H16729" t="s">
        <v>579</v>
      </c>
      <c r="J16729" t="s">
        <v>14</v>
      </c>
      <c r="K16729">
        <v>56</v>
      </c>
      <c r="L16729" t="s">
        <v>15</v>
      </c>
    </row>
    <row r="16730" spans="1:12">
      <c r="A16730" t="e">
        <f ca="1">E00251527266521</f>
        <v>#NAME?</v>
      </c>
      <c r="B16730">
        <v>11</v>
      </c>
      <c r="C16730" t="s">
        <v>245</v>
      </c>
      <c r="D16730" s="1">
        <v>43004</v>
      </c>
      <c r="F16730">
        <v>1</v>
      </c>
      <c r="G16730">
        <v>81380</v>
      </c>
      <c r="H16730" t="s">
        <v>326</v>
      </c>
      <c r="J16730" t="s">
        <v>14</v>
      </c>
      <c r="K16730">
        <v>57</v>
      </c>
      <c r="L16730" t="s">
        <v>15</v>
      </c>
    </row>
    <row r="16731" spans="1:12">
      <c r="A16731" t="e">
        <f ca="1">E00251432427221</f>
        <v>#NAME?</v>
      </c>
      <c r="B16731">
        <v>502</v>
      </c>
      <c r="C16731" t="s">
        <v>172</v>
      </c>
      <c r="D16731" s="1">
        <v>41472</v>
      </c>
      <c r="F16731">
        <v>1</v>
      </c>
      <c r="G16731">
        <v>7231</v>
      </c>
      <c r="H16731" t="s">
        <v>128</v>
      </c>
      <c r="J16731" t="s">
        <v>14</v>
      </c>
      <c r="K16731">
        <v>45</v>
      </c>
      <c r="L16731" t="s">
        <v>15</v>
      </c>
    </row>
    <row r="16732" spans="1:12">
      <c r="A16732" t="e">
        <f ca="1">E00251432427221</f>
        <v>#NAME?</v>
      </c>
      <c r="B16732">
        <v>502</v>
      </c>
      <c r="C16732" t="s">
        <v>172</v>
      </c>
      <c r="D16732" s="1">
        <v>41178</v>
      </c>
      <c r="F16732">
        <v>2</v>
      </c>
      <c r="G16732">
        <v>40599</v>
      </c>
      <c r="H16732" t="s">
        <v>475</v>
      </c>
      <c r="J16732" t="s">
        <v>14</v>
      </c>
      <c r="K16732">
        <v>44</v>
      </c>
      <c r="L16732" t="s">
        <v>15</v>
      </c>
    </row>
    <row r="16733" spans="1:12">
      <c r="A16733" t="e">
        <f ca="1">E00251432427221</f>
        <v>#NAME?</v>
      </c>
      <c r="B16733">
        <v>6156</v>
      </c>
      <c r="C16733" t="s">
        <v>352</v>
      </c>
      <c r="D16733" s="1">
        <v>42537</v>
      </c>
      <c r="F16733">
        <v>3</v>
      </c>
      <c r="G16733">
        <v>40599</v>
      </c>
      <c r="H16733" t="s">
        <v>475</v>
      </c>
      <c r="J16733" t="s">
        <v>14</v>
      </c>
      <c r="K16733">
        <v>48</v>
      </c>
      <c r="L16733" t="s">
        <v>15</v>
      </c>
    </row>
    <row r="16734" spans="1:12">
      <c r="A16734" t="e">
        <f ca="1">E00251430235521</f>
        <v>#NAME?</v>
      </c>
      <c r="B16734">
        <v>498</v>
      </c>
      <c r="C16734" t="s">
        <v>591</v>
      </c>
      <c r="D16734" s="1">
        <v>41380</v>
      </c>
      <c r="F16734">
        <v>3</v>
      </c>
      <c r="G16734">
        <v>4549</v>
      </c>
      <c r="H16734" t="s">
        <v>69</v>
      </c>
      <c r="J16734" t="s">
        <v>14</v>
      </c>
      <c r="K16734">
        <v>49</v>
      </c>
      <c r="L16734" t="s">
        <v>15</v>
      </c>
    </row>
    <row r="16735" spans="1:12">
      <c r="A16735" t="e">
        <f ca="1">E00251432427221</f>
        <v>#NAME?</v>
      </c>
      <c r="B16735">
        <v>6156</v>
      </c>
      <c r="C16735" t="s">
        <v>352</v>
      </c>
      <c r="D16735" s="1">
        <v>42489</v>
      </c>
      <c r="F16735">
        <v>3</v>
      </c>
      <c r="G16735">
        <v>40599</v>
      </c>
      <c r="H16735" t="s">
        <v>475</v>
      </c>
      <c r="J16735" t="s">
        <v>14</v>
      </c>
      <c r="K16735">
        <v>48</v>
      </c>
      <c r="L16735" t="s">
        <v>15</v>
      </c>
    </row>
    <row r="16736" spans="1:12">
      <c r="A16736" t="e">
        <f t="shared" ref="A16736:A16741" ca="1" si="156">E00251432445021</f>
        <v>#NAME?</v>
      </c>
      <c r="B16736">
        <v>481</v>
      </c>
      <c r="C16736" t="s">
        <v>402</v>
      </c>
      <c r="D16736" s="1">
        <v>42339</v>
      </c>
      <c r="F16736">
        <v>2</v>
      </c>
      <c r="G16736">
        <v>27800</v>
      </c>
      <c r="H16736" t="s">
        <v>145</v>
      </c>
      <c r="J16736" t="s">
        <v>14</v>
      </c>
      <c r="K16736">
        <v>45</v>
      </c>
      <c r="L16736" t="s">
        <v>15</v>
      </c>
    </row>
    <row r="16737" spans="1:12">
      <c r="A16737" t="e">
        <f t="shared" ca="1" si="156"/>
        <v>#NAME?</v>
      </c>
      <c r="B16737">
        <v>481</v>
      </c>
      <c r="C16737" t="s">
        <v>402</v>
      </c>
      <c r="D16737" s="1">
        <v>42426</v>
      </c>
      <c r="F16737">
        <v>5</v>
      </c>
      <c r="G16737">
        <v>5369</v>
      </c>
      <c r="H16737" t="s">
        <v>253</v>
      </c>
      <c r="J16737" t="s">
        <v>14</v>
      </c>
      <c r="K16737">
        <v>45</v>
      </c>
      <c r="L16737" t="s">
        <v>15</v>
      </c>
    </row>
    <row r="16738" spans="1:12">
      <c r="A16738" t="e">
        <f t="shared" ca="1" si="156"/>
        <v>#NAME?</v>
      </c>
      <c r="B16738">
        <v>481</v>
      </c>
      <c r="C16738" t="s">
        <v>402</v>
      </c>
      <c r="D16738" s="1">
        <v>42543</v>
      </c>
      <c r="F16738">
        <v>3</v>
      </c>
      <c r="G16738">
        <v>6929</v>
      </c>
      <c r="H16738" t="s">
        <v>36</v>
      </c>
      <c r="J16738" t="s">
        <v>14</v>
      </c>
      <c r="K16738">
        <v>46</v>
      </c>
      <c r="L16738" t="s">
        <v>15</v>
      </c>
    </row>
    <row r="16739" spans="1:12">
      <c r="A16739" t="e">
        <f t="shared" ca="1" si="156"/>
        <v>#NAME?</v>
      </c>
      <c r="B16739">
        <v>481</v>
      </c>
      <c r="C16739" t="s">
        <v>402</v>
      </c>
      <c r="D16739" s="1">
        <v>42107</v>
      </c>
      <c r="F16739">
        <v>5</v>
      </c>
      <c r="G16739">
        <v>27800</v>
      </c>
      <c r="H16739" t="s">
        <v>145</v>
      </c>
      <c r="J16739" t="s">
        <v>14</v>
      </c>
      <c r="K16739">
        <v>45</v>
      </c>
      <c r="L16739" t="s">
        <v>15</v>
      </c>
    </row>
    <row r="16740" spans="1:12">
      <c r="A16740" t="e">
        <f t="shared" ca="1" si="156"/>
        <v>#NAME?</v>
      </c>
      <c r="B16740">
        <v>481</v>
      </c>
      <c r="C16740" t="s">
        <v>402</v>
      </c>
      <c r="D16740" s="1">
        <v>42999</v>
      </c>
      <c r="F16740">
        <v>4</v>
      </c>
      <c r="G16740">
        <v>46619</v>
      </c>
      <c r="H16740" t="s">
        <v>182</v>
      </c>
      <c r="J16740" t="s">
        <v>14</v>
      </c>
      <c r="K16740">
        <v>47</v>
      </c>
      <c r="L16740" t="s">
        <v>15</v>
      </c>
    </row>
    <row r="16741" spans="1:12">
      <c r="A16741" t="e">
        <f t="shared" ca="1" si="156"/>
        <v>#NAME?</v>
      </c>
      <c r="B16741">
        <v>485</v>
      </c>
      <c r="C16741" t="s">
        <v>241</v>
      </c>
      <c r="D16741" s="1">
        <v>42317</v>
      </c>
      <c r="F16741">
        <v>3</v>
      </c>
      <c r="G16741">
        <v>27800</v>
      </c>
      <c r="H16741" t="s">
        <v>145</v>
      </c>
      <c r="J16741" t="s">
        <v>14</v>
      </c>
      <c r="K16741">
        <v>45</v>
      </c>
      <c r="L16741" t="s">
        <v>15</v>
      </c>
    </row>
    <row r="16742" spans="1:12">
      <c r="A16742" t="e">
        <f ca="1">E00251424801221</f>
        <v>#NAME?</v>
      </c>
      <c r="B16742">
        <v>108</v>
      </c>
      <c r="C16742" t="s">
        <v>481</v>
      </c>
      <c r="D16742" s="1">
        <v>42297</v>
      </c>
      <c r="F16742">
        <v>1</v>
      </c>
      <c r="G16742">
        <v>72690</v>
      </c>
      <c r="H16742" t="s">
        <v>363</v>
      </c>
      <c r="J16742" t="s">
        <v>14</v>
      </c>
      <c r="K16742">
        <v>51</v>
      </c>
      <c r="L16742" t="s">
        <v>15</v>
      </c>
    </row>
    <row r="16743" spans="1:12">
      <c r="A16743" t="e">
        <f t="shared" ref="A16743:A16758" ca="1" si="157">E00251432445021</f>
        <v>#NAME?</v>
      </c>
      <c r="B16743">
        <v>481</v>
      </c>
      <c r="C16743" t="s">
        <v>402</v>
      </c>
      <c r="D16743" s="1">
        <v>42514</v>
      </c>
      <c r="F16743">
        <v>6</v>
      </c>
      <c r="G16743">
        <v>61172</v>
      </c>
      <c r="H16743" t="s">
        <v>48</v>
      </c>
      <c r="J16743" t="s">
        <v>14</v>
      </c>
      <c r="K16743">
        <v>46</v>
      </c>
      <c r="L16743" t="s">
        <v>15</v>
      </c>
    </row>
    <row r="16744" spans="1:12">
      <c r="A16744" t="e">
        <f t="shared" ca="1" si="157"/>
        <v>#NAME?</v>
      </c>
      <c r="B16744">
        <v>481</v>
      </c>
      <c r="C16744" t="s">
        <v>402</v>
      </c>
      <c r="D16744" s="1">
        <v>42527</v>
      </c>
      <c r="F16744">
        <v>2</v>
      </c>
      <c r="G16744">
        <v>27800</v>
      </c>
      <c r="H16744" t="s">
        <v>145</v>
      </c>
      <c r="J16744" t="s">
        <v>14</v>
      </c>
      <c r="K16744">
        <v>46</v>
      </c>
      <c r="L16744" t="s">
        <v>15</v>
      </c>
    </row>
    <row r="16745" spans="1:12">
      <c r="A16745" t="e">
        <f t="shared" ca="1" si="157"/>
        <v>#NAME?</v>
      </c>
      <c r="B16745">
        <v>827</v>
      </c>
      <c r="C16745" t="s">
        <v>205</v>
      </c>
      <c r="D16745" s="1">
        <v>42105</v>
      </c>
      <c r="F16745">
        <v>1</v>
      </c>
      <c r="G16745">
        <v>92321</v>
      </c>
      <c r="H16745" t="s">
        <v>1296</v>
      </c>
      <c r="I16745" t="s">
        <v>56</v>
      </c>
      <c r="J16745" t="s">
        <v>57</v>
      </c>
      <c r="K16745">
        <v>45</v>
      </c>
      <c r="L16745" t="s">
        <v>15</v>
      </c>
    </row>
    <row r="16746" spans="1:12">
      <c r="A16746" t="e">
        <f t="shared" ca="1" si="157"/>
        <v>#NAME?</v>
      </c>
      <c r="B16746">
        <v>481</v>
      </c>
      <c r="C16746" t="s">
        <v>402</v>
      </c>
      <c r="D16746" s="1">
        <v>42556</v>
      </c>
      <c r="F16746">
        <v>1</v>
      </c>
      <c r="G16746">
        <v>49390</v>
      </c>
      <c r="H16746" t="s">
        <v>59</v>
      </c>
      <c r="J16746" t="s">
        <v>14</v>
      </c>
      <c r="K16746">
        <v>46</v>
      </c>
      <c r="L16746" t="s">
        <v>15</v>
      </c>
    </row>
    <row r="16747" spans="1:12">
      <c r="A16747" t="e">
        <f t="shared" ca="1" si="157"/>
        <v>#NAME?</v>
      </c>
      <c r="B16747">
        <v>481</v>
      </c>
      <c r="C16747" t="s">
        <v>402</v>
      </c>
      <c r="D16747" s="1">
        <v>42621</v>
      </c>
      <c r="F16747">
        <v>5</v>
      </c>
      <c r="G16747">
        <v>5369</v>
      </c>
      <c r="H16747" t="s">
        <v>253</v>
      </c>
      <c r="J16747" t="s">
        <v>14</v>
      </c>
      <c r="K16747">
        <v>46</v>
      </c>
      <c r="L16747" t="s">
        <v>15</v>
      </c>
    </row>
    <row r="16748" spans="1:12">
      <c r="A16748" t="e">
        <f t="shared" ca="1" si="157"/>
        <v>#NAME?</v>
      </c>
      <c r="B16748">
        <v>481</v>
      </c>
      <c r="C16748" t="s">
        <v>402</v>
      </c>
      <c r="D16748" s="1">
        <v>42863</v>
      </c>
      <c r="F16748">
        <v>4</v>
      </c>
      <c r="G16748">
        <v>7028</v>
      </c>
      <c r="H16748" t="s">
        <v>407</v>
      </c>
      <c r="J16748" t="s">
        <v>14</v>
      </c>
      <c r="K16748">
        <v>47</v>
      </c>
      <c r="L16748" t="s">
        <v>15</v>
      </c>
    </row>
    <row r="16749" spans="1:12">
      <c r="A16749" t="e">
        <f t="shared" ca="1" si="157"/>
        <v>#NAME?</v>
      </c>
      <c r="B16749">
        <v>481</v>
      </c>
      <c r="C16749" t="s">
        <v>402</v>
      </c>
      <c r="D16749" s="1">
        <v>42107</v>
      </c>
      <c r="F16749">
        <v>4</v>
      </c>
      <c r="G16749">
        <v>7295</v>
      </c>
      <c r="H16749" t="s">
        <v>76</v>
      </c>
      <c r="J16749" t="s">
        <v>14</v>
      </c>
      <c r="K16749">
        <v>45</v>
      </c>
      <c r="L16749" t="s">
        <v>15</v>
      </c>
    </row>
    <row r="16750" spans="1:12">
      <c r="A16750" t="e">
        <f t="shared" ca="1" si="157"/>
        <v>#NAME?</v>
      </c>
      <c r="B16750">
        <v>481</v>
      </c>
      <c r="C16750" t="s">
        <v>402</v>
      </c>
      <c r="D16750" s="1">
        <v>42381</v>
      </c>
      <c r="F16750">
        <v>6</v>
      </c>
      <c r="G16750">
        <v>61172</v>
      </c>
      <c r="H16750" t="s">
        <v>48</v>
      </c>
      <c r="J16750" t="s">
        <v>14</v>
      </c>
      <c r="K16750">
        <v>45</v>
      </c>
      <c r="L16750" t="s">
        <v>15</v>
      </c>
    </row>
    <row r="16751" spans="1:12">
      <c r="A16751" t="e">
        <f t="shared" ca="1" si="157"/>
        <v>#NAME?</v>
      </c>
      <c r="B16751">
        <v>481</v>
      </c>
      <c r="C16751" t="s">
        <v>402</v>
      </c>
      <c r="D16751" s="1">
        <v>42793</v>
      </c>
      <c r="F16751">
        <v>5</v>
      </c>
      <c r="G16751">
        <v>5369</v>
      </c>
      <c r="H16751" t="s">
        <v>253</v>
      </c>
      <c r="J16751" t="s">
        <v>14</v>
      </c>
      <c r="K16751">
        <v>46</v>
      </c>
      <c r="L16751" t="s">
        <v>15</v>
      </c>
    </row>
    <row r="16752" spans="1:12">
      <c r="A16752" t="e">
        <f t="shared" ca="1" si="157"/>
        <v>#NAME?</v>
      </c>
      <c r="B16752">
        <v>481</v>
      </c>
      <c r="C16752" t="s">
        <v>402</v>
      </c>
      <c r="D16752" s="1">
        <v>41831</v>
      </c>
      <c r="F16752">
        <v>6</v>
      </c>
      <c r="G16752">
        <v>6929</v>
      </c>
      <c r="H16752" t="s">
        <v>36</v>
      </c>
      <c r="J16752" t="s">
        <v>14</v>
      </c>
      <c r="K16752">
        <v>44</v>
      </c>
      <c r="L16752" t="s">
        <v>15</v>
      </c>
    </row>
    <row r="16753" spans="1:12">
      <c r="A16753" t="e">
        <f t="shared" ca="1" si="157"/>
        <v>#NAME?</v>
      </c>
      <c r="B16753">
        <v>481</v>
      </c>
      <c r="C16753" t="s">
        <v>402</v>
      </c>
      <c r="D16753" s="1">
        <v>42325</v>
      </c>
      <c r="F16753">
        <v>2</v>
      </c>
      <c r="G16753">
        <v>49390</v>
      </c>
      <c r="H16753" t="s">
        <v>59</v>
      </c>
      <c r="J16753" t="s">
        <v>14</v>
      </c>
      <c r="K16753">
        <v>45</v>
      </c>
      <c r="L16753" t="s">
        <v>15</v>
      </c>
    </row>
    <row r="16754" spans="1:12">
      <c r="A16754" t="e">
        <f t="shared" ca="1" si="157"/>
        <v>#NAME?</v>
      </c>
      <c r="B16754">
        <v>481</v>
      </c>
      <c r="C16754" t="s">
        <v>402</v>
      </c>
      <c r="D16754" s="1">
        <v>42999</v>
      </c>
      <c r="F16754">
        <v>6</v>
      </c>
      <c r="G16754">
        <v>5369</v>
      </c>
      <c r="H16754" t="s">
        <v>253</v>
      </c>
      <c r="J16754" t="s">
        <v>14</v>
      </c>
      <c r="K16754">
        <v>47</v>
      </c>
      <c r="L16754" t="s">
        <v>15</v>
      </c>
    </row>
    <row r="16755" spans="1:12">
      <c r="A16755" t="e">
        <f t="shared" ca="1" si="157"/>
        <v>#NAME?</v>
      </c>
      <c r="B16755">
        <v>481</v>
      </c>
      <c r="C16755" t="s">
        <v>402</v>
      </c>
      <c r="D16755" s="1">
        <v>43081</v>
      </c>
      <c r="F16755">
        <v>1</v>
      </c>
      <c r="G16755">
        <v>7243</v>
      </c>
      <c r="H16755" t="s">
        <v>42</v>
      </c>
      <c r="J16755" t="s">
        <v>14</v>
      </c>
      <c r="K16755">
        <v>47</v>
      </c>
      <c r="L16755" t="s">
        <v>15</v>
      </c>
    </row>
    <row r="16756" spans="1:12">
      <c r="A16756" t="e">
        <f t="shared" ca="1" si="157"/>
        <v>#NAME?</v>
      </c>
      <c r="B16756">
        <v>485</v>
      </c>
      <c r="C16756" t="s">
        <v>241</v>
      </c>
      <c r="D16756" s="1">
        <v>42681</v>
      </c>
      <c r="F16756">
        <v>6</v>
      </c>
      <c r="G16756">
        <v>61172</v>
      </c>
      <c r="H16756" t="s">
        <v>48</v>
      </c>
      <c r="J16756" t="s">
        <v>14</v>
      </c>
      <c r="K16756">
        <v>46</v>
      </c>
      <c r="L16756" t="s">
        <v>15</v>
      </c>
    </row>
    <row r="16757" spans="1:12">
      <c r="A16757" t="e">
        <f t="shared" ca="1" si="157"/>
        <v>#NAME?</v>
      </c>
      <c r="B16757">
        <v>481</v>
      </c>
      <c r="C16757" t="s">
        <v>402</v>
      </c>
      <c r="D16757" s="1">
        <v>42110</v>
      </c>
      <c r="F16757">
        <v>2</v>
      </c>
      <c r="G16757">
        <v>73390</v>
      </c>
      <c r="H16757" t="s">
        <v>66</v>
      </c>
      <c r="J16757" t="s">
        <v>14</v>
      </c>
      <c r="K16757">
        <v>45</v>
      </c>
      <c r="L16757" t="s">
        <v>15</v>
      </c>
    </row>
    <row r="16758" spans="1:12">
      <c r="A16758" t="e">
        <f t="shared" ca="1" si="157"/>
        <v>#NAME?</v>
      </c>
      <c r="B16758">
        <v>481</v>
      </c>
      <c r="C16758" t="s">
        <v>402</v>
      </c>
      <c r="D16758" s="1">
        <v>42332</v>
      </c>
      <c r="F16758">
        <v>1</v>
      </c>
      <c r="G16758">
        <v>49390</v>
      </c>
      <c r="H16758" t="s">
        <v>59</v>
      </c>
      <c r="J16758" t="s">
        <v>14</v>
      </c>
      <c r="K16758">
        <v>45</v>
      </c>
      <c r="L16758" t="s">
        <v>15</v>
      </c>
    </row>
    <row r="16759" spans="1:12">
      <c r="A16759" t="e">
        <f ca="1">E00251529526721</f>
        <v>#NAME?</v>
      </c>
      <c r="B16759">
        <v>470</v>
      </c>
      <c r="C16759" t="s">
        <v>457</v>
      </c>
      <c r="D16759" s="1">
        <v>42429</v>
      </c>
      <c r="F16759">
        <v>1</v>
      </c>
      <c r="G16759">
        <v>2808</v>
      </c>
      <c r="H16759" t="s">
        <v>1422</v>
      </c>
      <c r="J16759" t="s">
        <v>14</v>
      </c>
      <c r="K16759">
        <v>56</v>
      </c>
      <c r="L16759" t="s">
        <v>15</v>
      </c>
    </row>
    <row r="16760" spans="1:12">
      <c r="A16760" t="e">
        <f ca="1">E00251418164121</f>
        <v>#NAME?</v>
      </c>
      <c r="B16760">
        <v>1929</v>
      </c>
      <c r="C16760" t="s">
        <v>195</v>
      </c>
      <c r="D16760" s="1">
        <v>41660</v>
      </c>
      <c r="F16760">
        <v>1</v>
      </c>
      <c r="G16760">
        <v>4019</v>
      </c>
      <c r="H16760" t="s">
        <v>26</v>
      </c>
      <c r="J16760" t="s">
        <v>14</v>
      </c>
      <c r="K16760">
        <v>64</v>
      </c>
      <c r="L16760" t="s">
        <v>15</v>
      </c>
    </row>
    <row r="16761" spans="1:12">
      <c r="A16761" t="e">
        <f ca="1">E00251513365321</f>
        <v>#NAME?</v>
      </c>
      <c r="B16761">
        <v>193</v>
      </c>
      <c r="C16761" t="s">
        <v>247</v>
      </c>
      <c r="D16761" s="1">
        <v>41890</v>
      </c>
      <c r="F16761">
        <v>1</v>
      </c>
      <c r="G16761">
        <v>6299</v>
      </c>
      <c r="H16761" t="s">
        <v>488</v>
      </c>
      <c r="J16761" t="s">
        <v>14</v>
      </c>
      <c r="K16761">
        <v>40</v>
      </c>
      <c r="L16761" t="s">
        <v>15</v>
      </c>
    </row>
    <row r="16762" spans="1:12">
      <c r="A16762" t="e">
        <f ca="1">E00251432445021</f>
        <v>#NAME?</v>
      </c>
      <c r="B16762">
        <v>481</v>
      </c>
      <c r="C16762" t="s">
        <v>402</v>
      </c>
      <c r="D16762" s="1">
        <v>41894</v>
      </c>
      <c r="F16762">
        <v>6</v>
      </c>
      <c r="G16762">
        <v>49390</v>
      </c>
      <c r="H16762" t="s">
        <v>59</v>
      </c>
      <c r="J16762" t="s">
        <v>14</v>
      </c>
      <c r="K16762">
        <v>44</v>
      </c>
      <c r="L16762" t="s">
        <v>15</v>
      </c>
    </row>
    <row r="16763" spans="1:12">
      <c r="A16763" t="e">
        <f ca="1">E00251432445021</f>
        <v>#NAME?</v>
      </c>
      <c r="B16763">
        <v>481</v>
      </c>
      <c r="C16763" t="s">
        <v>402</v>
      </c>
      <c r="D16763" s="1">
        <v>42347</v>
      </c>
      <c r="F16763">
        <v>3</v>
      </c>
      <c r="G16763">
        <v>6929</v>
      </c>
      <c r="H16763" t="s">
        <v>36</v>
      </c>
      <c r="J16763" t="s">
        <v>14</v>
      </c>
      <c r="K16763">
        <v>45</v>
      </c>
      <c r="L16763" t="s">
        <v>15</v>
      </c>
    </row>
    <row r="16764" spans="1:12">
      <c r="A16764" t="e">
        <f ca="1">E00251432445021</f>
        <v>#NAME?</v>
      </c>
      <c r="B16764">
        <v>481</v>
      </c>
      <c r="C16764" t="s">
        <v>402</v>
      </c>
      <c r="D16764" s="1">
        <v>42458</v>
      </c>
      <c r="F16764">
        <v>5</v>
      </c>
      <c r="G16764">
        <v>5369</v>
      </c>
      <c r="H16764" t="s">
        <v>253</v>
      </c>
      <c r="J16764" t="s">
        <v>14</v>
      </c>
      <c r="K16764">
        <v>46</v>
      </c>
      <c r="L16764" t="s">
        <v>15</v>
      </c>
    </row>
    <row r="16765" spans="1:12">
      <c r="A16765" t="e">
        <f ca="1">E00251432445021</f>
        <v>#NAME?</v>
      </c>
      <c r="B16765">
        <v>481</v>
      </c>
      <c r="C16765" t="s">
        <v>402</v>
      </c>
      <c r="D16765" s="1">
        <v>42486</v>
      </c>
      <c r="F16765">
        <v>3</v>
      </c>
      <c r="G16765">
        <v>27800</v>
      </c>
      <c r="H16765" t="s">
        <v>145</v>
      </c>
      <c r="J16765" t="s">
        <v>14</v>
      </c>
      <c r="K16765">
        <v>46</v>
      </c>
      <c r="L16765" t="s">
        <v>15</v>
      </c>
    </row>
    <row r="16766" spans="1:12">
      <c r="A16766" t="e">
        <f ca="1">E00251529526721</f>
        <v>#NAME?</v>
      </c>
      <c r="B16766">
        <v>470</v>
      </c>
      <c r="C16766" t="s">
        <v>457</v>
      </c>
      <c r="D16766" s="1">
        <v>42681</v>
      </c>
      <c r="F16766">
        <v>1</v>
      </c>
      <c r="G16766">
        <v>4019</v>
      </c>
      <c r="H16766" t="s">
        <v>26</v>
      </c>
      <c r="J16766" t="s">
        <v>14</v>
      </c>
      <c r="K16766">
        <v>56</v>
      </c>
      <c r="L16766" t="s">
        <v>15</v>
      </c>
    </row>
    <row r="16767" spans="1:12">
      <c r="A16767" t="e">
        <f ca="1">E00251529526721</f>
        <v>#NAME?</v>
      </c>
      <c r="B16767">
        <v>470</v>
      </c>
      <c r="C16767" t="s">
        <v>457</v>
      </c>
      <c r="D16767" s="1">
        <v>42877</v>
      </c>
      <c r="F16767">
        <v>1</v>
      </c>
      <c r="G16767">
        <v>460</v>
      </c>
      <c r="H16767" t="s">
        <v>16</v>
      </c>
      <c r="J16767" t="s">
        <v>14</v>
      </c>
      <c r="K16767">
        <v>57</v>
      </c>
      <c r="L16767" t="s">
        <v>15</v>
      </c>
    </row>
    <row r="16768" spans="1:12">
      <c r="A16768" t="e">
        <f ca="1">E00251432445021</f>
        <v>#NAME?</v>
      </c>
      <c r="B16768">
        <v>481</v>
      </c>
      <c r="C16768" t="s">
        <v>402</v>
      </c>
      <c r="D16768" s="1">
        <v>42426</v>
      </c>
      <c r="F16768">
        <v>4</v>
      </c>
      <c r="G16768">
        <v>7028</v>
      </c>
      <c r="H16768" t="s">
        <v>407</v>
      </c>
      <c r="J16768" t="s">
        <v>14</v>
      </c>
      <c r="K16768">
        <v>45</v>
      </c>
      <c r="L16768" t="s">
        <v>15</v>
      </c>
    </row>
    <row r="16769" spans="1:12">
      <c r="A16769" t="e">
        <f ca="1">E00251432445021</f>
        <v>#NAME?</v>
      </c>
      <c r="B16769">
        <v>481</v>
      </c>
      <c r="C16769" t="s">
        <v>402</v>
      </c>
      <c r="D16769" s="1">
        <v>42486</v>
      </c>
      <c r="F16769">
        <v>5</v>
      </c>
      <c r="G16769">
        <v>7028</v>
      </c>
      <c r="H16769" t="s">
        <v>407</v>
      </c>
      <c r="J16769" t="s">
        <v>14</v>
      </c>
      <c r="K16769">
        <v>46</v>
      </c>
      <c r="L16769" t="s">
        <v>15</v>
      </c>
    </row>
    <row r="16770" spans="1:12">
      <c r="A16770" t="e">
        <f ca="1">E00251432445021</f>
        <v>#NAME?</v>
      </c>
      <c r="B16770">
        <v>481</v>
      </c>
      <c r="C16770" t="s">
        <v>402</v>
      </c>
      <c r="D16770" s="1">
        <v>42556</v>
      </c>
      <c r="F16770">
        <v>4</v>
      </c>
      <c r="G16770">
        <v>7028</v>
      </c>
      <c r="H16770" t="s">
        <v>407</v>
      </c>
      <c r="J16770" t="s">
        <v>14</v>
      </c>
      <c r="K16770">
        <v>46</v>
      </c>
      <c r="L16770" t="s">
        <v>15</v>
      </c>
    </row>
    <row r="16771" spans="1:12">
      <c r="A16771" t="e">
        <f ca="1">E00251432445021</f>
        <v>#NAME?</v>
      </c>
      <c r="B16771">
        <v>481</v>
      </c>
      <c r="C16771" t="s">
        <v>402</v>
      </c>
      <c r="D16771" s="1">
        <v>42621</v>
      </c>
      <c r="F16771">
        <v>4</v>
      </c>
      <c r="G16771">
        <v>7028</v>
      </c>
      <c r="H16771" t="s">
        <v>407</v>
      </c>
      <c r="J16771" t="s">
        <v>14</v>
      </c>
      <c r="K16771">
        <v>46</v>
      </c>
      <c r="L16771" t="s">
        <v>15</v>
      </c>
    </row>
    <row r="16772" spans="1:12">
      <c r="A16772" t="e">
        <f ca="1">E00251429888621</f>
        <v>#NAME?</v>
      </c>
      <c r="B16772">
        <v>166</v>
      </c>
      <c r="C16772" t="s">
        <v>626</v>
      </c>
      <c r="D16772" s="1">
        <v>40953</v>
      </c>
      <c r="F16772">
        <v>1</v>
      </c>
      <c r="G16772">
        <v>2449</v>
      </c>
      <c r="H16772" t="s">
        <v>53</v>
      </c>
      <c r="J16772" t="s">
        <v>14</v>
      </c>
      <c r="K16772">
        <v>60</v>
      </c>
      <c r="L16772" t="s">
        <v>15</v>
      </c>
    </row>
    <row r="16773" spans="1:12">
      <c r="A16773" t="e">
        <f ca="1">E00251429888621</f>
        <v>#NAME?</v>
      </c>
      <c r="B16773">
        <v>166</v>
      </c>
      <c r="C16773" t="s">
        <v>626</v>
      </c>
      <c r="D16773" s="1">
        <v>42625</v>
      </c>
      <c r="F16773">
        <v>2</v>
      </c>
      <c r="G16773">
        <v>2449</v>
      </c>
      <c r="H16773" t="s">
        <v>53</v>
      </c>
      <c r="J16773" t="s">
        <v>14</v>
      </c>
      <c r="K16773">
        <v>65</v>
      </c>
      <c r="L16773" t="s">
        <v>15</v>
      </c>
    </row>
    <row r="16774" spans="1:12">
      <c r="A16774" t="e">
        <f ca="1">E00251619054721</f>
        <v>#NAME?</v>
      </c>
      <c r="B16774">
        <v>109</v>
      </c>
      <c r="C16774" t="s">
        <v>480</v>
      </c>
      <c r="D16774" s="1">
        <v>42094</v>
      </c>
      <c r="F16774">
        <v>1</v>
      </c>
      <c r="G16774">
        <v>27800</v>
      </c>
      <c r="H16774" t="s">
        <v>145</v>
      </c>
      <c r="J16774" t="s">
        <v>14</v>
      </c>
      <c r="K16774">
        <v>46</v>
      </c>
      <c r="L16774" t="s">
        <v>15</v>
      </c>
    </row>
    <row r="16775" spans="1:12">
      <c r="A16775" t="e">
        <f ca="1">E00251524981821</f>
        <v>#NAME?</v>
      </c>
      <c r="B16775">
        <v>454</v>
      </c>
      <c r="C16775" t="s">
        <v>179</v>
      </c>
      <c r="D16775" s="1">
        <v>42181</v>
      </c>
      <c r="F16775">
        <v>2</v>
      </c>
      <c r="G16775">
        <v>2729</v>
      </c>
      <c r="H16775" t="s">
        <v>115</v>
      </c>
      <c r="J16775" t="s">
        <v>14</v>
      </c>
      <c r="K16775">
        <v>62</v>
      </c>
      <c r="L16775" t="s">
        <v>15</v>
      </c>
    </row>
    <row r="16776" spans="1:12">
      <c r="A16776" t="e">
        <f ca="1">E00251532063821</f>
        <v>#NAME?</v>
      </c>
      <c r="B16776">
        <v>490</v>
      </c>
      <c r="C16776" t="s">
        <v>158</v>
      </c>
      <c r="D16776" s="1">
        <v>43061</v>
      </c>
      <c r="F16776">
        <v>4</v>
      </c>
      <c r="G16776">
        <v>3051</v>
      </c>
      <c r="H16776" t="s">
        <v>13</v>
      </c>
      <c r="J16776" t="s">
        <v>14</v>
      </c>
      <c r="K16776">
        <v>56</v>
      </c>
      <c r="L16776" t="s">
        <v>15</v>
      </c>
    </row>
    <row r="16777" spans="1:12">
      <c r="A16777" t="e">
        <f ca="1">E00251427397321</f>
        <v>#NAME?</v>
      </c>
      <c r="B16777">
        <v>30</v>
      </c>
      <c r="C16777" t="s">
        <v>344</v>
      </c>
      <c r="D16777" s="1">
        <v>42579</v>
      </c>
      <c r="F16777">
        <v>1</v>
      </c>
      <c r="G16777">
        <v>78609</v>
      </c>
      <c r="H16777" t="s">
        <v>240</v>
      </c>
      <c r="J16777" t="s">
        <v>14</v>
      </c>
      <c r="K16777">
        <v>48</v>
      </c>
      <c r="L16777" t="s">
        <v>22</v>
      </c>
    </row>
    <row r="16778" spans="1:12">
      <c r="A16778" t="e">
        <f ca="1">E00251518886021</f>
        <v>#NAME?</v>
      </c>
      <c r="B16778">
        <v>276</v>
      </c>
      <c r="C16778" t="s">
        <v>122</v>
      </c>
      <c r="D16778" s="1">
        <v>41648</v>
      </c>
      <c r="F16778">
        <v>1</v>
      </c>
      <c r="G16778">
        <v>7862</v>
      </c>
      <c r="H16778" t="s">
        <v>27</v>
      </c>
      <c r="J16778" t="s">
        <v>14</v>
      </c>
      <c r="K16778">
        <v>56</v>
      </c>
      <c r="L16778" t="s">
        <v>22</v>
      </c>
    </row>
    <row r="16779" spans="1:12">
      <c r="A16779" t="e">
        <f ca="1">E00251716516021</f>
        <v>#NAME?</v>
      </c>
      <c r="B16779">
        <v>490</v>
      </c>
      <c r="C16779" t="s">
        <v>158</v>
      </c>
      <c r="D16779" s="1">
        <v>42380</v>
      </c>
      <c r="F16779">
        <v>1</v>
      </c>
      <c r="G16779">
        <v>25000</v>
      </c>
      <c r="H16779" t="s">
        <v>178</v>
      </c>
      <c r="J16779" t="s">
        <v>14</v>
      </c>
      <c r="K16779">
        <v>52</v>
      </c>
      <c r="L16779" t="s">
        <v>15</v>
      </c>
    </row>
    <row r="16780" spans="1:12">
      <c r="A16780" t="e">
        <f ca="1">E00251716516021</f>
        <v>#NAME?</v>
      </c>
      <c r="B16780">
        <v>490</v>
      </c>
      <c r="C16780" t="s">
        <v>158</v>
      </c>
      <c r="D16780" s="1">
        <v>42198</v>
      </c>
      <c r="F16780">
        <v>1</v>
      </c>
      <c r="G16780">
        <v>25000</v>
      </c>
      <c r="H16780" t="s">
        <v>178</v>
      </c>
      <c r="J16780" t="s">
        <v>14</v>
      </c>
      <c r="K16780">
        <v>52</v>
      </c>
      <c r="L16780" t="s">
        <v>15</v>
      </c>
    </row>
    <row r="16781" spans="1:12">
      <c r="A16781" t="e">
        <f ca="1">E00251524981821</f>
        <v>#NAME?</v>
      </c>
      <c r="B16781">
        <v>454</v>
      </c>
      <c r="C16781" t="s">
        <v>179</v>
      </c>
      <c r="D16781" s="1">
        <v>41211</v>
      </c>
      <c r="F16781">
        <v>3</v>
      </c>
      <c r="G16781">
        <v>71590</v>
      </c>
      <c r="H16781" t="s">
        <v>44</v>
      </c>
      <c r="J16781" t="s">
        <v>14</v>
      </c>
      <c r="K16781">
        <v>59</v>
      </c>
      <c r="L16781" t="s">
        <v>15</v>
      </c>
    </row>
    <row r="16782" spans="1:12">
      <c r="A16782" t="e">
        <f ca="1">E00251524981821</f>
        <v>#NAME?</v>
      </c>
      <c r="B16782">
        <v>454</v>
      </c>
      <c r="C16782" t="s">
        <v>179</v>
      </c>
      <c r="D16782" s="1">
        <v>42794</v>
      </c>
      <c r="F16782">
        <v>1</v>
      </c>
      <c r="G16782">
        <v>2729</v>
      </c>
      <c r="H16782" t="s">
        <v>115</v>
      </c>
      <c r="J16782" t="s">
        <v>14</v>
      </c>
      <c r="K16782">
        <v>64</v>
      </c>
      <c r="L16782" t="s">
        <v>15</v>
      </c>
    </row>
    <row r="16783" spans="1:12">
      <c r="A16783" t="e">
        <f ca="1">E00251524981821</f>
        <v>#NAME?</v>
      </c>
      <c r="B16783">
        <v>454</v>
      </c>
      <c r="C16783" t="s">
        <v>179</v>
      </c>
      <c r="D16783" s="1">
        <v>42583</v>
      </c>
      <c r="F16783">
        <v>2</v>
      </c>
      <c r="G16783">
        <v>2349</v>
      </c>
      <c r="H16783" t="s">
        <v>497</v>
      </c>
      <c r="J16783" t="s">
        <v>14</v>
      </c>
      <c r="K16783">
        <v>63</v>
      </c>
      <c r="L16783" t="s">
        <v>15</v>
      </c>
    </row>
    <row r="16784" spans="1:12">
      <c r="A16784" t="e">
        <f ca="1">E00251615164721</f>
        <v>#NAME?</v>
      </c>
      <c r="B16784">
        <v>47</v>
      </c>
      <c r="C16784" t="s">
        <v>494</v>
      </c>
      <c r="D16784" s="1">
        <v>42500</v>
      </c>
      <c r="F16784">
        <v>1</v>
      </c>
      <c r="G16784">
        <v>30000</v>
      </c>
      <c r="H16784" t="s">
        <v>144</v>
      </c>
      <c r="J16784" t="s">
        <v>14</v>
      </c>
      <c r="K16784">
        <v>60</v>
      </c>
      <c r="L16784" t="s">
        <v>15</v>
      </c>
    </row>
    <row r="16785" spans="1:12">
      <c r="A16785" t="e">
        <f ca="1">E00251615164721</f>
        <v>#NAME?</v>
      </c>
      <c r="B16785">
        <v>47</v>
      </c>
      <c r="C16785" t="s">
        <v>494</v>
      </c>
      <c r="D16785" s="1">
        <v>42517</v>
      </c>
      <c r="F16785">
        <v>1</v>
      </c>
      <c r="G16785">
        <v>30000</v>
      </c>
      <c r="H16785" t="s">
        <v>144</v>
      </c>
      <c r="J16785" t="s">
        <v>14</v>
      </c>
      <c r="K16785">
        <v>60</v>
      </c>
      <c r="L16785" t="s">
        <v>15</v>
      </c>
    </row>
    <row r="16786" spans="1:12">
      <c r="A16786" t="e">
        <f ca="1">E00251619054721</f>
        <v>#NAME?</v>
      </c>
      <c r="B16786">
        <v>109</v>
      </c>
      <c r="C16786" t="s">
        <v>480</v>
      </c>
      <c r="D16786" s="1">
        <v>42921</v>
      </c>
      <c r="F16786">
        <v>5</v>
      </c>
      <c r="G16786">
        <v>2809</v>
      </c>
      <c r="H16786" t="s">
        <v>90</v>
      </c>
      <c r="J16786" t="s">
        <v>14</v>
      </c>
      <c r="K16786">
        <v>48</v>
      </c>
      <c r="L16786" t="s">
        <v>15</v>
      </c>
    </row>
    <row r="16787" spans="1:12">
      <c r="A16787" t="e">
        <f ca="1">E00251432287821</f>
        <v>#NAME?</v>
      </c>
      <c r="B16787">
        <v>483</v>
      </c>
      <c r="C16787" t="s">
        <v>351</v>
      </c>
      <c r="D16787" s="1">
        <v>43059</v>
      </c>
      <c r="F16787">
        <v>1</v>
      </c>
      <c r="G16787">
        <v>2750</v>
      </c>
      <c r="H16787" t="s">
        <v>114</v>
      </c>
      <c r="J16787" t="s">
        <v>14</v>
      </c>
      <c r="K16787">
        <v>48</v>
      </c>
      <c r="L16787" t="s">
        <v>15</v>
      </c>
    </row>
    <row r="16788" spans="1:12">
      <c r="A16788" t="e">
        <f ca="1">E00251427751621</f>
        <v>#NAME?</v>
      </c>
      <c r="B16788">
        <v>27</v>
      </c>
      <c r="C16788" t="s">
        <v>499</v>
      </c>
      <c r="D16788" s="1">
        <v>42898</v>
      </c>
      <c r="F16788">
        <v>1</v>
      </c>
      <c r="G16788">
        <v>3612</v>
      </c>
      <c r="H16788" t="s">
        <v>500</v>
      </c>
      <c r="J16788" t="s">
        <v>14</v>
      </c>
      <c r="K16788">
        <v>58</v>
      </c>
      <c r="L16788" t="s">
        <v>15</v>
      </c>
    </row>
    <row r="16789" spans="1:12">
      <c r="A16789" t="e">
        <f ca="1">E00251619054721</f>
        <v>#NAME?</v>
      </c>
      <c r="B16789">
        <v>109</v>
      </c>
      <c r="C16789" t="s">
        <v>480</v>
      </c>
      <c r="D16789" s="1">
        <v>42921</v>
      </c>
      <c r="F16789">
        <v>6</v>
      </c>
      <c r="G16789">
        <v>27800</v>
      </c>
      <c r="H16789" t="s">
        <v>145</v>
      </c>
      <c r="J16789" t="s">
        <v>14</v>
      </c>
      <c r="K16789">
        <v>48</v>
      </c>
      <c r="L16789" t="s">
        <v>15</v>
      </c>
    </row>
    <row r="16790" spans="1:12">
      <c r="A16790" t="e">
        <f ca="1">E00251427397321</f>
        <v>#NAME?</v>
      </c>
      <c r="B16790">
        <v>30</v>
      </c>
      <c r="C16790" t="s">
        <v>344</v>
      </c>
      <c r="D16790" s="1">
        <v>42493</v>
      </c>
      <c r="F16790">
        <v>1</v>
      </c>
      <c r="G16790">
        <v>3051</v>
      </c>
      <c r="H16790" t="s">
        <v>13</v>
      </c>
      <c r="J16790" t="s">
        <v>14</v>
      </c>
      <c r="K16790">
        <v>48</v>
      </c>
      <c r="L16790" t="s">
        <v>15</v>
      </c>
    </row>
    <row r="16791" spans="1:12">
      <c r="A16791" t="e">
        <f ca="1">E00251429286121</f>
        <v>#NAME?</v>
      </c>
      <c r="B16791">
        <v>306</v>
      </c>
      <c r="C16791" t="s">
        <v>502</v>
      </c>
      <c r="D16791" s="1">
        <v>43035</v>
      </c>
      <c r="F16791">
        <v>1</v>
      </c>
      <c r="G16791">
        <v>78057</v>
      </c>
      <c r="H16791" t="s">
        <v>140</v>
      </c>
      <c r="J16791" t="s">
        <v>14</v>
      </c>
      <c r="K16791">
        <v>67</v>
      </c>
      <c r="L16791" t="s">
        <v>22</v>
      </c>
    </row>
    <row r="16792" spans="1:12">
      <c r="A16792" t="e">
        <f ca="1">E00251432287821</f>
        <v>#NAME?</v>
      </c>
      <c r="B16792">
        <v>483</v>
      </c>
      <c r="C16792" t="s">
        <v>351</v>
      </c>
      <c r="D16792" s="1">
        <v>41324</v>
      </c>
      <c r="F16792">
        <v>2</v>
      </c>
      <c r="G16792">
        <v>1279</v>
      </c>
      <c r="H16792" t="s">
        <v>1423</v>
      </c>
      <c r="J16792" t="s">
        <v>14</v>
      </c>
      <c r="K16792">
        <v>43</v>
      </c>
      <c r="L16792" t="s">
        <v>15</v>
      </c>
    </row>
    <row r="16793" spans="1:12">
      <c r="A16793" t="e">
        <f ca="1">E00251716516021</f>
        <v>#NAME?</v>
      </c>
      <c r="B16793">
        <v>490</v>
      </c>
      <c r="C16793" t="s">
        <v>158</v>
      </c>
      <c r="D16793" s="1">
        <v>42692</v>
      </c>
      <c r="F16793">
        <v>1</v>
      </c>
      <c r="G16793">
        <v>25000</v>
      </c>
      <c r="H16793" t="s">
        <v>178</v>
      </c>
      <c r="J16793" t="s">
        <v>14</v>
      </c>
      <c r="K16793">
        <v>53</v>
      </c>
      <c r="L16793" t="s">
        <v>15</v>
      </c>
    </row>
    <row r="16794" spans="1:12">
      <c r="A16794" t="e">
        <f ca="1">E00251716516021</f>
        <v>#NAME?</v>
      </c>
      <c r="B16794">
        <v>490</v>
      </c>
      <c r="C16794" t="s">
        <v>158</v>
      </c>
      <c r="D16794" s="1">
        <v>42704</v>
      </c>
      <c r="F16794">
        <v>1</v>
      </c>
      <c r="G16794">
        <v>25000</v>
      </c>
      <c r="H16794" t="s">
        <v>178</v>
      </c>
      <c r="J16794" t="s">
        <v>14</v>
      </c>
      <c r="K16794">
        <v>53</v>
      </c>
      <c r="L16794" t="s">
        <v>15</v>
      </c>
    </row>
    <row r="16795" spans="1:12">
      <c r="A16795" t="e">
        <f ca="1">E00251524999421</f>
        <v>#NAME?</v>
      </c>
      <c r="B16795">
        <v>442</v>
      </c>
      <c r="C16795" t="s">
        <v>95</v>
      </c>
      <c r="D16795" s="1">
        <v>42725</v>
      </c>
      <c r="F16795">
        <v>2</v>
      </c>
      <c r="G16795">
        <v>56949</v>
      </c>
      <c r="H16795" t="s">
        <v>1424</v>
      </c>
      <c r="J16795" t="s">
        <v>14</v>
      </c>
      <c r="K16795">
        <v>53</v>
      </c>
      <c r="L16795" t="s">
        <v>15</v>
      </c>
    </row>
    <row r="16796" spans="1:12">
      <c r="A16796" t="e">
        <f ca="1">E00251429176121</f>
        <v>#NAME?</v>
      </c>
      <c r="B16796">
        <v>274</v>
      </c>
      <c r="C16796" t="s">
        <v>506</v>
      </c>
      <c r="D16796" s="1">
        <v>42676</v>
      </c>
      <c r="F16796">
        <v>3</v>
      </c>
      <c r="G16796">
        <v>3804</v>
      </c>
      <c r="H16796" t="s">
        <v>71</v>
      </c>
      <c r="J16796" t="s">
        <v>14</v>
      </c>
      <c r="K16796">
        <v>50</v>
      </c>
      <c r="L16796" t="s">
        <v>15</v>
      </c>
    </row>
    <row r="16797" spans="1:12">
      <c r="A16797" t="e">
        <f ca="1">E00251716516021</f>
        <v>#NAME?</v>
      </c>
      <c r="B16797">
        <v>769</v>
      </c>
      <c r="C16797" t="s">
        <v>397</v>
      </c>
      <c r="D16797" s="1">
        <v>41292</v>
      </c>
      <c r="E16797">
        <v>0</v>
      </c>
      <c r="F16797">
        <v>1</v>
      </c>
      <c r="G16797">
        <v>3540</v>
      </c>
      <c r="H16797" t="s">
        <v>436</v>
      </c>
      <c r="J16797" t="s">
        <v>34</v>
      </c>
      <c r="K16797">
        <v>49</v>
      </c>
      <c r="L16797" t="s">
        <v>15</v>
      </c>
    </row>
    <row r="16798" spans="1:12">
      <c r="A16798" t="e">
        <f ca="1">E00251524981821</f>
        <v>#NAME?</v>
      </c>
      <c r="B16798">
        <v>454</v>
      </c>
      <c r="C16798" t="s">
        <v>179</v>
      </c>
      <c r="D16798" s="1">
        <v>42613</v>
      </c>
      <c r="F16798">
        <v>2</v>
      </c>
      <c r="G16798">
        <v>2349</v>
      </c>
      <c r="H16798" t="s">
        <v>497</v>
      </c>
      <c r="J16798" t="s">
        <v>14</v>
      </c>
      <c r="K16798">
        <v>63</v>
      </c>
      <c r="L16798" t="s">
        <v>15</v>
      </c>
    </row>
    <row r="16799" spans="1:12">
      <c r="A16799" t="e">
        <f ca="1">E00251424039221</f>
        <v>#NAME?</v>
      </c>
      <c r="B16799">
        <v>1322</v>
      </c>
      <c r="C16799" t="s">
        <v>1279</v>
      </c>
      <c r="D16799" s="1">
        <v>41735</v>
      </c>
      <c r="F16799">
        <v>1</v>
      </c>
      <c r="G16799">
        <v>7242</v>
      </c>
      <c r="H16799" t="s">
        <v>93</v>
      </c>
      <c r="J16799" t="s">
        <v>14</v>
      </c>
      <c r="K16799">
        <v>47</v>
      </c>
      <c r="L16799" t="s">
        <v>15</v>
      </c>
    </row>
    <row r="16800" spans="1:12">
      <c r="A16800" t="e">
        <f ca="1">E00251427397321</f>
        <v>#NAME?</v>
      </c>
      <c r="B16800">
        <v>30</v>
      </c>
      <c r="C16800" t="s">
        <v>344</v>
      </c>
      <c r="D16800" s="1">
        <v>42803</v>
      </c>
      <c r="F16800">
        <v>1</v>
      </c>
      <c r="G16800">
        <v>7862</v>
      </c>
      <c r="H16800" t="s">
        <v>27</v>
      </c>
      <c r="J16800" t="s">
        <v>14</v>
      </c>
      <c r="K16800">
        <v>49</v>
      </c>
      <c r="L16800" t="s">
        <v>22</v>
      </c>
    </row>
    <row r="16801" spans="1:12">
      <c r="A16801" t="e">
        <f ca="1">E00251524999421</f>
        <v>#NAME?</v>
      </c>
      <c r="B16801">
        <v>442</v>
      </c>
      <c r="C16801" t="s">
        <v>95</v>
      </c>
      <c r="D16801" s="1">
        <v>42191</v>
      </c>
      <c r="F16801">
        <v>2</v>
      </c>
      <c r="G16801">
        <v>2448</v>
      </c>
      <c r="H16801" t="s">
        <v>19</v>
      </c>
      <c r="J16801" t="s">
        <v>14</v>
      </c>
      <c r="K16801">
        <v>52</v>
      </c>
      <c r="L16801" t="s">
        <v>15</v>
      </c>
    </row>
    <row r="16802" spans="1:12">
      <c r="A16802" t="e">
        <f ca="1">E00251524999421</f>
        <v>#NAME?</v>
      </c>
      <c r="B16802">
        <v>442</v>
      </c>
      <c r="C16802" t="s">
        <v>95</v>
      </c>
      <c r="D16802" s="1">
        <v>42821</v>
      </c>
      <c r="F16802">
        <v>2</v>
      </c>
      <c r="G16802">
        <v>30000</v>
      </c>
      <c r="H16802" t="s">
        <v>144</v>
      </c>
      <c r="J16802" t="s">
        <v>14</v>
      </c>
      <c r="K16802">
        <v>53</v>
      </c>
      <c r="L16802" t="s">
        <v>15</v>
      </c>
    </row>
    <row r="16803" spans="1:12">
      <c r="A16803" t="e">
        <f ca="1">E00251432287821</f>
        <v>#NAME?</v>
      </c>
      <c r="B16803">
        <v>483</v>
      </c>
      <c r="C16803" t="s">
        <v>351</v>
      </c>
      <c r="D16803" s="1">
        <v>41843</v>
      </c>
      <c r="F16803">
        <v>1</v>
      </c>
      <c r="G16803">
        <v>7295</v>
      </c>
      <c r="H16803" t="s">
        <v>76</v>
      </c>
      <c r="J16803" t="s">
        <v>14</v>
      </c>
      <c r="K16803">
        <v>45</v>
      </c>
      <c r="L16803" t="s">
        <v>15</v>
      </c>
    </row>
    <row r="16804" spans="1:12">
      <c r="A16804" t="e">
        <f ca="1">E00251432287821</f>
        <v>#NAME?</v>
      </c>
      <c r="B16804">
        <v>482</v>
      </c>
      <c r="C16804" t="s">
        <v>471</v>
      </c>
      <c r="D16804" s="1">
        <v>41678</v>
      </c>
      <c r="F16804">
        <v>1</v>
      </c>
      <c r="G16804">
        <v>72885</v>
      </c>
      <c r="H16804" t="s">
        <v>354</v>
      </c>
      <c r="J16804" t="s">
        <v>14</v>
      </c>
      <c r="K16804">
        <v>44</v>
      </c>
      <c r="L16804" t="s">
        <v>15</v>
      </c>
    </row>
    <row r="16805" spans="1:12">
      <c r="A16805" t="e">
        <f ca="1">E00251432287821</f>
        <v>#NAME?</v>
      </c>
      <c r="B16805">
        <v>483</v>
      </c>
      <c r="C16805" t="s">
        <v>351</v>
      </c>
      <c r="D16805" s="1">
        <v>42046</v>
      </c>
      <c r="F16805">
        <v>4</v>
      </c>
      <c r="G16805">
        <v>2564</v>
      </c>
      <c r="H16805" t="s">
        <v>1425</v>
      </c>
      <c r="J16805" t="s">
        <v>14</v>
      </c>
      <c r="K16805">
        <v>45</v>
      </c>
      <c r="L16805" t="s">
        <v>15</v>
      </c>
    </row>
    <row r="16806" spans="1:12">
      <c r="A16806" t="e">
        <f ca="1">E00251424039221</f>
        <v>#NAME?</v>
      </c>
      <c r="B16806">
        <v>108</v>
      </c>
      <c r="C16806" t="s">
        <v>481</v>
      </c>
      <c r="D16806" s="1">
        <v>41316</v>
      </c>
      <c r="F16806">
        <v>2</v>
      </c>
      <c r="G16806">
        <v>460</v>
      </c>
      <c r="H16806" t="s">
        <v>16</v>
      </c>
      <c r="J16806" t="s">
        <v>14</v>
      </c>
      <c r="K16806">
        <v>46</v>
      </c>
      <c r="L16806" t="s">
        <v>15</v>
      </c>
    </row>
    <row r="16807" spans="1:12">
      <c r="A16807" t="e">
        <f ca="1">E00251617139121</f>
        <v>#NAME?</v>
      </c>
      <c r="B16807">
        <v>500</v>
      </c>
      <c r="C16807" t="s">
        <v>161</v>
      </c>
      <c r="D16807" s="1">
        <v>42886</v>
      </c>
      <c r="F16807">
        <v>2</v>
      </c>
      <c r="G16807">
        <v>34620</v>
      </c>
      <c r="H16807" t="s">
        <v>1135</v>
      </c>
      <c r="J16807" t="s">
        <v>14</v>
      </c>
      <c r="K16807">
        <v>45</v>
      </c>
      <c r="L16807" t="s">
        <v>15</v>
      </c>
    </row>
    <row r="16808" spans="1:12">
      <c r="A16808" t="e">
        <f ca="1">E00251429395521</f>
        <v>#NAME?</v>
      </c>
      <c r="B16808">
        <v>283</v>
      </c>
      <c r="C16808" t="s">
        <v>133</v>
      </c>
      <c r="D16808" s="1">
        <v>41347</v>
      </c>
      <c r="F16808">
        <v>1</v>
      </c>
      <c r="G16808">
        <v>2989</v>
      </c>
      <c r="H16808" t="s">
        <v>844</v>
      </c>
      <c r="J16808" t="s">
        <v>14</v>
      </c>
      <c r="K16808">
        <v>43</v>
      </c>
      <c r="L16808" t="s">
        <v>15</v>
      </c>
    </row>
    <row r="16809" spans="1:12">
      <c r="A16809" t="e">
        <f ca="1">E00251524999421</f>
        <v>#NAME?</v>
      </c>
      <c r="B16809">
        <v>442</v>
      </c>
      <c r="C16809" t="s">
        <v>95</v>
      </c>
      <c r="D16809" s="1">
        <v>43097</v>
      </c>
      <c r="F16809">
        <v>1</v>
      </c>
      <c r="G16809">
        <v>72190</v>
      </c>
      <c r="H16809" t="s">
        <v>341</v>
      </c>
      <c r="J16809" t="s">
        <v>14</v>
      </c>
      <c r="K16809">
        <v>54</v>
      </c>
      <c r="L16809" t="s">
        <v>15</v>
      </c>
    </row>
    <row r="16810" spans="1:12">
      <c r="A16810" t="e">
        <f ca="1">E00251429395521</f>
        <v>#NAME?</v>
      </c>
      <c r="B16810">
        <v>283</v>
      </c>
      <c r="C16810" t="s">
        <v>133</v>
      </c>
      <c r="D16810" s="1">
        <v>42167</v>
      </c>
      <c r="F16810">
        <v>2</v>
      </c>
      <c r="G16810">
        <v>34590</v>
      </c>
      <c r="H16810" t="s">
        <v>535</v>
      </c>
      <c r="J16810" t="s">
        <v>14</v>
      </c>
      <c r="K16810">
        <v>45</v>
      </c>
      <c r="L16810" t="s">
        <v>15</v>
      </c>
    </row>
    <row r="16811" spans="1:12">
      <c r="A16811" t="e">
        <f ca="1">E00251429395521</f>
        <v>#NAME?</v>
      </c>
      <c r="B16811">
        <v>283</v>
      </c>
      <c r="C16811" t="s">
        <v>133</v>
      </c>
      <c r="D16811" s="1">
        <v>42412</v>
      </c>
      <c r="F16811">
        <v>1</v>
      </c>
      <c r="G16811">
        <v>6929</v>
      </c>
      <c r="H16811" t="s">
        <v>36</v>
      </c>
      <c r="J16811" t="s">
        <v>14</v>
      </c>
      <c r="K16811">
        <v>46</v>
      </c>
      <c r="L16811" t="s">
        <v>15</v>
      </c>
    </row>
    <row r="16812" spans="1:12">
      <c r="A16812" t="e">
        <f ca="1">E00251429176121</f>
        <v>#NAME?</v>
      </c>
      <c r="B16812">
        <v>274</v>
      </c>
      <c r="C16812" t="s">
        <v>506</v>
      </c>
      <c r="D16812" s="1">
        <v>41659</v>
      </c>
      <c r="F16812">
        <v>1</v>
      </c>
      <c r="G16812">
        <v>27801</v>
      </c>
      <c r="H16812" t="s">
        <v>387</v>
      </c>
      <c r="J16812" t="s">
        <v>14</v>
      </c>
      <c r="K16812">
        <v>47</v>
      </c>
      <c r="L16812" t="s">
        <v>15</v>
      </c>
    </row>
    <row r="16813" spans="1:12">
      <c r="A16813" t="e">
        <f ca="1">E00251615164721</f>
        <v>#NAME?</v>
      </c>
      <c r="B16813">
        <v>47</v>
      </c>
      <c r="C16813" t="s">
        <v>494</v>
      </c>
      <c r="D16813" s="1">
        <v>41158</v>
      </c>
      <c r="F16813">
        <v>3</v>
      </c>
      <c r="G16813">
        <v>7840</v>
      </c>
      <c r="H16813" t="s">
        <v>55</v>
      </c>
      <c r="J16813" t="s">
        <v>14</v>
      </c>
      <c r="K16813">
        <v>56</v>
      </c>
      <c r="L16813" t="s">
        <v>22</v>
      </c>
    </row>
    <row r="16814" spans="1:12">
      <c r="A16814" t="e">
        <f ca="1">E00251518886021</f>
        <v>#NAME?</v>
      </c>
      <c r="B16814">
        <v>276</v>
      </c>
      <c r="C16814" t="s">
        <v>122</v>
      </c>
      <c r="D16814" s="1">
        <v>42159</v>
      </c>
      <c r="F16814">
        <v>1</v>
      </c>
      <c r="G16814">
        <v>25000</v>
      </c>
      <c r="H16814" t="s">
        <v>178</v>
      </c>
      <c r="J16814" t="s">
        <v>14</v>
      </c>
      <c r="K16814">
        <v>58</v>
      </c>
      <c r="L16814" t="s">
        <v>15</v>
      </c>
    </row>
    <row r="16815" spans="1:12">
      <c r="A16815" t="e">
        <f ca="1">E00251518886021</f>
        <v>#NAME?</v>
      </c>
      <c r="B16815">
        <v>276</v>
      </c>
      <c r="C16815" t="s">
        <v>122</v>
      </c>
      <c r="D16815" s="1">
        <v>42572</v>
      </c>
      <c r="F16815">
        <v>1</v>
      </c>
      <c r="G16815">
        <v>25000</v>
      </c>
      <c r="H16815" t="s">
        <v>178</v>
      </c>
      <c r="J16815" t="s">
        <v>14</v>
      </c>
      <c r="K16815">
        <v>59</v>
      </c>
      <c r="L16815" t="s">
        <v>15</v>
      </c>
    </row>
    <row r="16816" spans="1:12">
      <c r="A16816" t="e">
        <f ca="1">E00251524999421</f>
        <v>#NAME?</v>
      </c>
      <c r="B16816">
        <v>442</v>
      </c>
      <c r="C16816" t="s">
        <v>95</v>
      </c>
      <c r="D16816" s="1">
        <v>41472</v>
      </c>
      <c r="F16816">
        <v>1</v>
      </c>
      <c r="G16816">
        <v>6260</v>
      </c>
      <c r="H16816" t="s">
        <v>1034</v>
      </c>
      <c r="J16816" t="s">
        <v>14</v>
      </c>
      <c r="K16816">
        <v>50</v>
      </c>
      <c r="L16816" t="s">
        <v>15</v>
      </c>
    </row>
    <row r="16817" spans="1:12">
      <c r="A16817" t="e">
        <f ca="1">E00251429395521</f>
        <v>#NAME?</v>
      </c>
      <c r="B16817">
        <v>283</v>
      </c>
      <c r="C16817" t="s">
        <v>133</v>
      </c>
      <c r="D16817" s="1">
        <v>41802</v>
      </c>
      <c r="F16817">
        <v>1</v>
      </c>
      <c r="G16817">
        <v>34590</v>
      </c>
      <c r="H16817" t="s">
        <v>535</v>
      </c>
      <c r="J16817" t="s">
        <v>14</v>
      </c>
      <c r="K16817">
        <v>44</v>
      </c>
      <c r="L16817" t="s">
        <v>15</v>
      </c>
    </row>
    <row r="16818" spans="1:12">
      <c r="A16818" t="e">
        <f ca="1">E00251512209521</f>
        <v>#NAME?</v>
      </c>
      <c r="B16818">
        <v>66</v>
      </c>
      <c r="C16818" t="s">
        <v>134</v>
      </c>
      <c r="D16818" s="1">
        <v>41737</v>
      </c>
      <c r="F16818">
        <v>1</v>
      </c>
      <c r="G16818">
        <v>71940</v>
      </c>
      <c r="H16818" t="s">
        <v>135</v>
      </c>
      <c r="J16818" t="s">
        <v>14</v>
      </c>
      <c r="K16818">
        <v>44</v>
      </c>
      <c r="L16818" t="s">
        <v>15</v>
      </c>
    </row>
    <row r="16819" spans="1:12">
      <c r="A16819" t="e">
        <f ca="1">E00251512209521</f>
        <v>#NAME?</v>
      </c>
      <c r="B16819">
        <v>66</v>
      </c>
      <c r="C16819" t="s">
        <v>134</v>
      </c>
      <c r="D16819" s="1">
        <v>42387</v>
      </c>
      <c r="F16819">
        <v>2</v>
      </c>
      <c r="G16819">
        <v>6929</v>
      </c>
      <c r="H16819" t="s">
        <v>36</v>
      </c>
      <c r="J16819" t="s">
        <v>14</v>
      </c>
      <c r="K16819">
        <v>46</v>
      </c>
      <c r="L16819" t="s">
        <v>15</v>
      </c>
    </row>
    <row r="16820" spans="1:12">
      <c r="A16820" t="e">
        <f ca="1">E00251512209521</f>
        <v>#NAME?</v>
      </c>
      <c r="B16820">
        <v>66</v>
      </c>
      <c r="C16820" t="s">
        <v>134</v>
      </c>
      <c r="D16820" s="1">
        <v>42387</v>
      </c>
      <c r="F16820">
        <v>4</v>
      </c>
      <c r="G16820">
        <v>7242</v>
      </c>
      <c r="H16820" t="s">
        <v>93</v>
      </c>
      <c r="J16820" t="s">
        <v>14</v>
      </c>
      <c r="K16820">
        <v>46</v>
      </c>
      <c r="L16820" t="s">
        <v>15</v>
      </c>
    </row>
    <row r="16821" spans="1:12">
      <c r="A16821" t="e">
        <f ca="1">E00251429286121</f>
        <v>#NAME?</v>
      </c>
      <c r="B16821">
        <v>306</v>
      </c>
      <c r="C16821" t="s">
        <v>502</v>
      </c>
      <c r="D16821" s="1">
        <v>42296</v>
      </c>
      <c r="F16821">
        <v>1</v>
      </c>
      <c r="G16821">
        <v>1889</v>
      </c>
      <c r="H16821" t="s">
        <v>1036</v>
      </c>
      <c r="J16821" t="s">
        <v>14</v>
      </c>
      <c r="K16821">
        <v>65</v>
      </c>
      <c r="L16821" t="s">
        <v>15</v>
      </c>
    </row>
    <row r="16822" spans="1:12">
      <c r="A16822" t="e">
        <f ca="1">E00251524999421</f>
        <v>#NAME?</v>
      </c>
      <c r="B16822">
        <v>442</v>
      </c>
      <c r="C16822" t="s">
        <v>95</v>
      </c>
      <c r="D16822" s="1">
        <v>41472</v>
      </c>
      <c r="F16822">
        <v>2</v>
      </c>
      <c r="G16822">
        <v>7999</v>
      </c>
      <c r="H16822" t="s">
        <v>80</v>
      </c>
      <c r="J16822" t="s">
        <v>14</v>
      </c>
      <c r="K16822">
        <v>50</v>
      </c>
      <c r="L16822" t="s">
        <v>15</v>
      </c>
    </row>
    <row r="16823" spans="1:12">
      <c r="A16823" t="e">
        <f ca="1">E00251518886021</f>
        <v>#NAME?</v>
      </c>
      <c r="B16823">
        <v>276</v>
      </c>
      <c r="C16823" t="s">
        <v>122</v>
      </c>
      <c r="D16823" s="1">
        <v>41696</v>
      </c>
      <c r="F16823">
        <v>2</v>
      </c>
      <c r="G16823">
        <v>25000</v>
      </c>
      <c r="H16823" t="s">
        <v>178</v>
      </c>
      <c r="J16823" t="s">
        <v>14</v>
      </c>
      <c r="K16823">
        <v>57</v>
      </c>
      <c r="L16823" t="s">
        <v>15</v>
      </c>
    </row>
    <row r="16824" spans="1:12">
      <c r="A16824" t="e">
        <f ca="1">E00251524999421</f>
        <v>#NAME?</v>
      </c>
      <c r="B16824">
        <v>442</v>
      </c>
      <c r="C16824" t="s">
        <v>95</v>
      </c>
      <c r="D16824" s="1">
        <v>42725</v>
      </c>
      <c r="F16824">
        <v>1</v>
      </c>
      <c r="G16824">
        <v>30000</v>
      </c>
      <c r="H16824" t="s">
        <v>144</v>
      </c>
      <c r="J16824" t="s">
        <v>14</v>
      </c>
      <c r="K16824">
        <v>53</v>
      </c>
      <c r="L16824" t="s">
        <v>15</v>
      </c>
    </row>
    <row r="16825" spans="1:12">
      <c r="A16825" t="e">
        <f ca="1">E00251524999421</f>
        <v>#NAME?</v>
      </c>
      <c r="B16825">
        <v>442</v>
      </c>
      <c r="C16825" t="s">
        <v>95</v>
      </c>
      <c r="D16825" s="1">
        <v>42948</v>
      </c>
      <c r="F16825">
        <v>3</v>
      </c>
      <c r="G16825">
        <v>84500</v>
      </c>
      <c r="H16825" t="s">
        <v>511</v>
      </c>
      <c r="J16825" t="s">
        <v>14</v>
      </c>
      <c r="K16825">
        <v>54</v>
      </c>
      <c r="L16825" t="s">
        <v>15</v>
      </c>
    </row>
    <row r="16826" spans="1:12">
      <c r="A16826" t="e">
        <f ca="1">E00251429176121</f>
        <v>#NAME?</v>
      </c>
      <c r="B16826">
        <v>275</v>
      </c>
      <c r="C16826" t="s">
        <v>444</v>
      </c>
      <c r="D16826" s="1">
        <v>42433</v>
      </c>
      <c r="F16826">
        <v>1</v>
      </c>
      <c r="G16826">
        <v>4739</v>
      </c>
      <c r="H16826" t="s">
        <v>89</v>
      </c>
      <c r="J16826" t="s">
        <v>14</v>
      </c>
      <c r="K16826">
        <v>49</v>
      </c>
      <c r="L16826" t="s">
        <v>15</v>
      </c>
    </row>
    <row r="16827" spans="1:12">
      <c r="A16827" t="e">
        <f ca="1">E00251518886021</f>
        <v>#NAME?</v>
      </c>
      <c r="B16827">
        <v>276</v>
      </c>
      <c r="C16827" t="s">
        <v>122</v>
      </c>
      <c r="D16827" s="1">
        <v>41381</v>
      </c>
      <c r="F16827">
        <v>2</v>
      </c>
      <c r="G16827">
        <v>25000</v>
      </c>
      <c r="H16827" t="s">
        <v>178</v>
      </c>
      <c r="J16827" t="s">
        <v>14</v>
      </c>
      <c r="K16827">
        <v>56</v>
      </c>
      <c r="L16827" t="s">
        <v>15</v>
      </c>
    </row>
    <row r="16828" spans="1:12">
      <c r="A16828" t="e">
        <f ca="1">E00251524999421</f>
        <v>#NAME?</v>
      </c>
      <c r="B16828">
        <v>442</v>
      </c>
      <c r="C16828" t="s">
        <v>95</v>
      </c>
      <c r="D16828" s="1">
        <v>41696</v>
      </c>
      <c r="F16828">
        <v>1</v>
      </c>
      <c r="G16828">
        <v>460</v>
      </c>
      <c r="H16828" t="s">
        <v>16</v>
      </c>
      <c r="J16828" t="s">
        <v>14</v>
      </c>
      <c r="K16828">
        <v>50</v>
      </c>
      <c r="L16828" t="s">
        <v>15</v>
      </c>
    </row>
    <row r="16829" spans="1:12">
      <c r="A16829" t="e">
        <f ca="1">E00251524999421</f>
        <v>#NAME?</v>
      </c>
      <c r="B16829">
        <v>442</v>
      </c>
      <c r="C16829" t="s">
        <v>95</v>
      </c>
      <c r="D16829" s="1">
        <v>42765</v>
      </c>
      <c r="F16829">
        <v>1</v>
      </c>
      <c r="G16829">
        <v>30000</v>
      </c>
      <c r="H16829" t="s">
        <v>144</v>
      </c>
      <c r="J16829" t="s">
        <v>14</v>
      </c>
      <c r="K16829">
        <v>53</v>
      </c>
      <c r="L16829" t="s">
        <v>15</v>
      </c>
    </row>
    <row r="16830" spans="1:12">
      <c r="A16830" t="e">
        <f ca="1">E00251424039221</f>
        <v>#NAME?</v>
      </c>
      <c r="B16830">
        <v>108</v>
      </c>
      <c r="C16830" t="s">
        <v>481</v>
      </c>
      <c r="D16830" s="1">
        <v>42402</v>
      </c>
      <c r="F16830">
        <v>2</v>
      </c>
      <c r="G16830">
        <v>7964</v>
      </c>
      <c r="H16830" t="s">
        <v>524</v>
      </c>
      <c r="J16830" t="s">
        <v>14</v>
      </c>
      <c r="K16830">
        <v>49</v>
      </c>
      <c r="L16830" t="s">
        <v>22</v>
      </c>
    </row>
    <row r="16831" spans="1:12">
      <c r="A16831" t="e">
        <f ca="1">E00251424039221</f>
        <v>#NAME?</v>
      </c>
      <c r="B16831">
        <v>108</v>
      </c>
      <c r="C16831" t="s">
        <v>481</v>
      </c>
      <c r="D16831" s="1">
        <v>42746</v>
      </c>
      <c r="F16831">
        <v>3</v>
      </c>
      <c r="G16831">
        <v>7904</v>
      </c>
      <c r="H16831" t="s">
        <v>75</v>
      </c>
      <c r="J16831" t="s">
        <v>14</v>
      </c>
      <c r="K16831">
        <v>50</v>
      </c>
      <c r="L16831" t="s">
        <v>22</v>
      </c>
    </row>
    <row r="16832" spans="1:12">
      <c r="A16832" t="e">
        <f ca="1">E00251424039221</f>
        <v>#NAME?</v>
      </c>
      <c r="B16832">
        <v>108</v>
      </c>
      <c r="C16832" t="s">
        <v>481</v>
      </c>
      <c r="D16832" s="1">
        <v>42746</v>
      </c>
      <c r="F16832">
        <v>1</v>
      </c>
      <c r="G16832">
        <v>78900</v>
      </c>
      <c r="H16832" t="s">
        <v>79</v>
      </c>
      <c r="J16832" t="s">
        <v>14</v>
      </c>
      <c r="K16832">
        <v>50</v>
      </c>
      <c r="L16832" t="s">
        <v>22</v>
      </c>
    </row>
    <row r="16833" spans="1:12">
      <c r="A16833" t="e">
        <f ca="1">E00251531826221</f>
        <v>#NAME?</v>
      </c>
      <c r="B16833">
        <v>1786</v>
      </c>
      <c r="C16833" t="s">
        <v>37</v>
      </c>
      <c r="D16833" s="1">
        <v>41099</v>
      </c>
      <c r="F16833">
        <v>1</v>
      </c>
      <c r="G16833">
        <v>5589</v>
      </c>
      <c r="H16833" t="s">
        <v>152</v>
      </c>
      <c r="J16833" t="s">
        <v>14</v>
      </c>
      <c r="K16833">
        <v>38</v>
      </c>
      <c r="L16833" t="s">
        <v>15</v>
      </c>
    </row>
    <row r="16834" spans="1:12">
      <c r="A16834" t="e">
        <f ca="1">E00251531826221</f>
        <v>#NAME?</v>
      </c>
      <c r="B16834">
        <v>1786</v>
      </c>
      <c r="C16834" t="s">
        <v>37</v>
      </c>
      <c r="D16834" s="1">
        <v>42495</v>
      </c>
      <c r="F16834">
        <v>1</v>
      </c>
      <c r="G16834">
        <v>61172</v>
      </c>
      <c r="H16834" t="s">
        <v>48</v>
      </c>
      <c r="J16834" t="s">
        <v>14</v>
      </c>
      <c r="K16834">
        <v>42</v>
      </c>
      <c r="L16834" t="s">
        <v>15</v>
      </c>
    </row>
    <row r="16835" spans="1:12">
      <c r="A16835" t="e">
        <f ca="1">E00251619838721</f>
        <v>#NAME?</v>
      </c>
      <c r="B16835">
        <v>1273</v>
      </c>
      <c r="C16835" t="s">
        <v>28</v>
      </c>
      <c r="D16835" s="1">
        <v>43059</v>
      </c>
      <c r="F16835">
        <v>1</v>
      </c>
      <c r="G16835">
        <v>4019</v>
      </c>
      <c r="H16835" t="s">
        <v>26</v>
      </c>
      <c r="J16835" t="s">
        <v>14</v>
      </c>
      <c r="K16835">
        <v>52</v>
      </c>
      <c r="L16835" t="s">
        <v>15</v>
      </c>
    </row>
    <row r="16836" spans="1:12">
      <c r="A16836" t="e">
        <f ca="1">E00251619838721</f>
        <v>#NAME?</v>
      </c>
      <c r="B16836">
        <v>1273</v>
      </c>
      <c r="C16836" t="s">
        <v>28</v>
      </c>
      <c r="D16836" s="1">
        <v>43059</v>
      </c>
      <c r="F16836">
        <v>2</v>
      </c>
      <c r="G16836">
        <v>27800</v>
      </c>
      <c r="H16836" t="s">
        <v>145</v>
      </c>
      <c r="J16836" t="s">
        <v>14</v>
      </c>
      <c r="K16836">
        <v>52</v>
      </c>
      <c r="L16836" t="s">
        <v>15</v>
      </c>
    </row>
    <row r="16837" spans="1:12">
      <c r="A16837" t="e">
        <f ca="1">E00251510648821</f>
        <v>#NAME?</v>
      </c>
      <c r="B16837">
        <v>164</v>
      </c>
      <c r="C16837" t="s">
        <v>792</v>
      </c>
      <c r="D16837" s="1">
        <v>41703</v>
      </c>
      <c r="F16837">
        <v>1</v>
      </c>
      <c r="G16837">
        <v>93</v>
      </c>
      <c r="H16837" t="s">
        <v>29</v>
      </c>
      <c r="J16837" t="s">
        <v>14</v>
      </c>
      <c r="K16837">
        <v>44</v>
      </c>
      <c r="L16837" t="s">
        <v>15</v>
      </c>
    </row>
    <row r="16838" spans="1:12">
      <c r="A16838" t="e">
        <f ca="1">E00251518873421</f>
        <v>#NAME?</v>
      </c>
      <c r="B16838">
        <v>293</v>
      </c>
      <c r="C16838" t="s">
        <v>25</v>
      </c>
      <c r="D16838" s="1">
        <v>42934</v>
      </c>
      <c r="F16838">
        <v>1</v>
      </c>
      <c r="G16838">
        <v>93</v>
      </c>
      <c r="H16838" t="s">
        <v>29</v>
      </c>
      <c r="J16838" t="s">
        <v>14</v>
      </c>
      <c r="K16838">
        <v>67</v>
      </c>
      <c r="L16838" t="s">
        <v>15</v>
      </c>
    </row>
    <row r="16839" spans="1:12">
      <c r="A16839" t="e">
        <f ca="1">E00251518873421</f>
        <v>#NAME?</v>
      </c>
      <c r="B16839">
        <v>293</v>
      </c>
      <c r="C16839" t="s">
        <v>25</v>
      </c>
      <c r="D16839" s="1">
        <v>43021</v>
      </c>
      <c r="F16839">
        <v>1</v>
      </c>
      <c r="G16839">
        <v>4019</v>
      </c>
      <c r="H16839" t="s">
        <v>26</v>
      </c>
      <c r="J16839" t="s">
        <v>14</v>
      </c>
      <c r="K16839">
        <v>67</v>
      </c>
      <c r="L16839" t="s">
        <v>15</v>
      </c>
    </row>
    <row r="16840" spans="1:12">
      <c r="A16840" t="e">
        <f ca="1">E00251531826221</f>
        <v>#NAME?</v>
      </c>
      <c r="B16840">
        <v>1786</v>
      </c>
      <c r="C16840" t="s">
        <v>37</v>
      </c>
      <c r="D16840" s="1">
        <v>42636</v>
      </c>
      <c r="F16840">
        <v>2</v>
      </c>
      <c r="G16840">
        <v>30279</v>
      </c>
      <c r="H16840" t="s">
        <v>1426</v>
      </c>
      <c r="J16840" t="s">
        <v>14</v>
      </c>
      <c r="K16840">
        <v>42</v>
      </c>
      <c r="L16840" t="s">
        <v>15</v>
      </c>
    </row>
    <row r="16841" spans="1:12">
      <c r="A16841" t="e">
        <f ca="1">E00251515326121</f>
        <v>#NAME?</v>
      </c>
      <c r="B16841">
        <v>30</v>
      </c>
      <c r="C16841" t="s">
        <v>344</v>
      </c>
      <c r="D16841" s="1">
        <v>43063</v>
      </c>
      <c r="F16841">
        <v>1</v>
      </c>
      <c r="G16841">
        <v>2169</v>
      </c>
      <c r="H16841" t="s">
        <v>40</v>
      </c>
      <c r="J16841" t="s">
        <v>14</v>
      </c>
      <c r="K16841">
        <v>46</v>
      </c>
      <c r="L16841" t="s">
        <v>15</v>
      </c>
    </row>
    <row r="16842" spans="1:12">
      <c r="A16842" t="e">
        <f ca="1">E00251515326121</f>
        <v>#NAME?</v>
      </c>
      <c r="B16842">
        <v>4991</v>
      </c>
      <c r="C16842" t="s">
        <v>838</v>
      </c>
      <c r="D16842" s="1">
        <v>42929</v>
      </c>
      <c r="F16842">
        <v>1</v>
      </c>
      <c r="G16842">
        <v>8020</v>
      </c>
      <c r="H16842" t="s">
        <v>1427</v>
      </c>
      <c r="I16842" t="s">
        <v>148</v>
      </c>
      <c r="J16842" t="s">
        <v>57</v>
      </c>
      <c r="K16842">
        <v>45</v>
      </c>
      <c r="L16842" t="s">
        <v>15</v>
      </c>
    </row>
    <row r="16843" spans="1:12">
      <c r="A16843" t="e">
        <f ca="1">E00251417959821</f>
        <v>#NAME?</v>
      </c>
      <c r="B16843">
        <v>50</v>
      </c>
      <c r="C16843" t="s">
        <v>512</v>
      </c>
      <c r="D16843" s="1">
        <v>42676</v>
      </c>
      <c r="F16843">
        <v>2</v>
      </c>
      <c r="G16843">
        <v>7871</v>
      </c>
      <c r="H16843" t="s">
        <v>674</v>
      </c>
      <c r="J16843" t="s">
        <v>14</v>
      </c>
      <c r="K16843">
        <v>57</v>
      </c>
      <c r="L16843" t="s">
        <v>22</v>
      </c>
    </row>
    <row r="16844" spans="1:12">
      <c r="A16844" t="e">
        <f ca="1">E00251417959821</f>
        <v>#NAME?</v>
      </c>
      <c r="B16844">
        <v>50</v>
      </c>
      <c r="C16844" t="s">
        <v>512</v>
      </c>
      <c r="D16844" s="1">
        <v>42692</v>
      </c>
      <c r="F16844">
        <v>4</v>
      </c>
      <c r="G16844">
        <v>2729</v>
      </c>
      <c r="H16844" t="s">
        <v>115</v>
      </c>
      <c r="J16844" t="s">
        <v>14</v>
      </c>
      <c r="K16844">
        <v>57</v>
      </c>
      <c r="L16844" t="s">
        <v>15</v>
      </c>
    </row>
    <row r="16845" spans="1:12">
      <c r="A16845" t="e">
        <f ca="1">E00251531826221</f>
        <v>#NAME?</v>
      </c>
      <c r="B16845">
        <v>729</v>
      </c>
      <c r="C16845" t="s">
        <v>68</v>
      </c>
      <c r="D16845" s="1">
        <v>41283</v>
      </c>
      <c r="E16845">
        <v>3</v>
      </c>
      <c r="F16845">
        <v>1</v>
      </c>
      <c r="G16845">
        <v>59010</v>
      </c>
      <c r="H16845" t="s">
        <v>67</v>
      </c>
      <c r="J16845" t="s">
        <v>34</v>
      </c>
      <c r="K16845">
        <v>38</v>
      </c>
      <c r="L16845" t="s">
        <v>15</v>
      </c>
    </row>
    <row r="16846" spans="1:12">
      <c r="A16846" t="e">
        <f ca="1">E00251531826221</f>
        <v>#NAME?</v>
      </c>
      <c r="B16846">
        <v>1786</v>
      </c>
      <c r="C16846" t="s">
        <v>37</v>
      </c>
      <c r="D16846" s="1">
        <v>42636</v>
      </c>
      <c r="F16846">
        <v>4</v>
      </c>
      <c r="G16846">
        <v>2531</v>
      </c>
      <c r="H16846" t="s">
        <v>515</v>
      </c>
      <c r="J16846" t="s">
        <v>14</v>
      </c>
      <c r="K16846">
        <v>42</v>
      </c>
      <c r="L16846" t="s">
        <v>15</v>
      </c>
    </row>
    <row r="16847" spans="1:12">
      <c r="A16847" t="e">
        <f ca="1">E00251518873421</f>
        <v>#NAME?</v>
      </c>
      <c r="B16847">
        <v>293</v>
      </c>
      <c r="C16847" t="s">
        <v>25</v>
      </c>
      <c r="D16847" s="1">
        <v>42270</v>
      </c>
      <c r="F16847">
        <v>4</v>
      </c>
      <c r="G16847">
        <v>4019</v>
      </c>
      <c r="H16847" t="s">
        <v>26</v>
      </c>
      <c r="J16847" t="s">
        <v>14</v>
      </c>
      <c r="K16847">
        <v>65</v>
      </c>
      <c r="L16847" t="s">
        <v>15</v>
      </c>
    </row>
    <row r="16848" spans="1:12">
      <c r="A16848" t="e">
        <f ca="1">E00251518873421</f>
        <v>#NAME?</v>
      </c>
      <c r="B16848">
        <v>293</v>
      </c>
      <c r="C16848" t="s">
        <v>25</v>
      </c>
      <c r="D16848" s="1">
        <v>42780</v>
      </c>
      <c r="F16848">
        <v>2</v>
      </c>
      <c r="G16848">
        <v>4019</v>
      </c>
      <c r="H16848" t="s">
        <v>26</v>
      </c>
      <c r="J16848" t="s">
        <v>14</v>
      </c>
      <c r="K16848">
        <v>66</v>
      </c>
      <c r="L16848" t="s">
        <v>15</v>
      </c>
    </row>
    <row r="16849" spans="1:12">
      <c r="A16849" t="e">
        <f ca="1">E00251518873421</f>
        <v>#NAME?</v>
      </c>
      <c r="B16849">
        <v>293</v>
      </c>
      <c r="C16849" t="s">
        <v>25</v>
      </c>
      <c r="D16849" s="1">
        <v>42923</v>
      </c>
      <c r="F16849">
        <v>4</v>
      </c>
      <c r="G16849">
        <v>2722</v>
      </c>
      <c r="H16849" t="s">
        <v>339</v>
      </c>
      <c r="J16849" t="s">
        <v>14</v>
      </c>
      <c r="K16849">
        <v>67</v>
      </c>
      <c r="L16849" t="s">
        <v>15</v>
      </c>
    </row>
    <row r="16850" spans="1:12">
      <c r="A16850" t="e">
        <f ca="1">E00251524994121</f>
        <v>#NAME?</v>
      </c>
      <c r="B16850">
        <v>454</v>
      </c>
      <c r="C16850" t="s">
        <v>179</v>
      </c>
      <c r="D16850" s="1">
        <v>41940</v>
      </c>
      <c r="F16850">
        <v>2</v>
      </c>
      <c r="G16850">
        <v>5253</v>
      </c>
      <c r="H16850" t="s">
        <v>380</v>
      </c>
      <c r="J16850" t="s">
        <v>14</v>
      </c>
      <c r="K16850">
        <v>62</v>
      </c>
      <c r="L16850" t="s">
        <v>15</v>
      </c>
    </row>
    <row r="16851" spans="1:12">
      <c r="A16851" t="e">
        <f ca="1">E00251518873421</f>
        <v>#NAME?</v>
      </c>
      <c r="B16851">
        <v>293</v>
      </c>
      <c r="C16851" t="s">
        <v>25</v>
      </c>
      <c r="D16851" s="1">
        <v>42565</v>
      </c>
      <c r="F16851">
        <v>1</v>
      </c>
      <c r="G16851">
        <v>25000</v>
      </c>
      <c r="H16851" t="s">
        <v>178</v>
      </c>
      <c r="J16851" t="s">
        <v>14</v>
      </c>
      <c r="K16851">
        <v>66</v>
      </c>
      <c r="L16851" t="s">
        <v>15</v>
      </c>
    </row>
    <row r="16852" spans="1:12">
      <c r="A16852" t="e">
        <f ca="1">E00251430095721</f>
        <v>#NAME?</v>
      </c>
      <c r="B16852">
        <v>500</v>
      </c>
      <c r="C16852" t="s">
        <v>161</v>
      </c>
      <c r="D16852" s="1">
        <v>41226</v>
      </c>
      <c r="F16852">
        <v>1</v>
      </c>
      <c r="G16852">
        <v>25000</v>
      </c>
      <c r="H16852" t="s">
        <v>178</v>
      </c>
      <c r="J16852" t="s">
        <v>14</v>
      </c>
      <c r="K16852">
        <v>54</v>
      </c>
      <c r="L16852" t="s">
        <v>15</v>
      </c>
    </row>
    <row r="16853" spans="1:12">
      <c r="A16853" t="e">
        <f ca="1">E00251518873421</f>
        <v>#NAME?</v>
      </c>
      <c r="B16853">
        <v>293</v>
      </c>
      <c r="C16853" t="s">
        <v>25</v>
      </c>
      <c r="D16853" s="1">
        <v>42934</v>
      </c>
      <c r="F16853">
        <v>3</v>
      </c>
      <c r="G16853">
        <v>2722</v>
      </c>
      <c r="H16853" t="s">
        <v>339</v>
      </c>
      <c r="J16853" t="s">
        <v>14</v>
      </c>
      <c r="K16853">
        <v>67</v>
      </c>
      <c r="L16853" t="s">
        <v>15</v>
      </c>
    </row>
    <row r="16854" spans="1:12">
      <c r="A16854" t="e">
        <f ca="1">E00251430095721</f>
        <v>#NAME?</v>
      </c>
      <c r="B16854">
        <v>500</v>
      </c>
      <c r="C16854" t="s">
        <v>161</v>
      </c>
      <c r="D16854" s="1">
        <v>41456</v>
      </c>
      <c r="F16854">
        <v>1</v>
      </c>
      <c r="G16854">
        <v>496</v>
      </c>
      <c r="H16854" t="s">
        <v>190</v>
      </c>
      <c r="J16854" t="s">
        <v>14</v>
      </c>
      <c r="K16854">
        <v>55</v>
      </c>
      <c r="L16854" t="s">
        <v>15</v>
      </c>
    </row>
    <row r="16855" spans="1:12">
      <c r="A16855" t="e">
        <f t="shared" ref="A16855:A16862" ca="1" si="158">E00251518873421</f>
        <v>#NAME?</v>
      </c>
      <c r="B16855">
        <v>293</v>
      </c>
      <c r="C16855" t="s">
        <v>25</v>
      </c>
      <c r="D16855" s="1">
        <v>41891</v>
      </c>
      <c r="F16855">
        <v>2</v>
      </c>
      <c r="G16855">
        <v>4019</v>
      </c>
      <c r="H16855" t="s">
        <v>26</v>
      </c>
      <c r="J16855" t="s">
        <v>14</v>
      </c>
      <c r="K16855">
        <v>64</v>
      </c>
      <c r="L16855" t="s">
        <v>15</v>
      </c>
    </row>
    <row r="16856" spans="1:12">
      <c r="A16856" t="e">
        <f t="shared" ca="1" si="158"/>
        <v>#NAME?</v>
      </c>
      <c r="B16856">
        <v>293</v>
      </c>
      <c r="C16856" t="s">
        <v>25</v>
      </c>
      <c r="D16856" s="1">
        <v>41988</v>
      </c>
      <c r="F16856">
        <v>3</v>
      </c>
      <c r="G16856">
        <v>4019</v>
      </c>
      <c r="H16856" t="s">
        <v>26</v>
      </c>
      <c r="J16856" t="s">
        <v>14</v>
      </c>
      <c r="K16856">
        <v>64</v>
      </c>
      <c r="L16856" t="s">
        <v>15</v>
      </c>
    </row>
    <row r="16857" spans="1:12">
      <c r="A16857" t="e">
        <f t="shared" ca="1" si="158"/>
        <v>#NAME?</v>
      </c>
      <c r="B16857">
        <v>293</v>
      </c>
      <c r="C16857" t="s">
        <v>25</v>
      </c>
      <c r="D16857" s="1">
        <v>42565</v>
      </c>
      <c r="F16857">
        <v>2</v>
      </c>
      <c r="G16857">
        <v>4019</v>
      </c>
      <c r="H16857" t="s">
        <v>26</v>
      </c>
      <c r="J16857" t="s">
        <v>14</v>
      </c>
      <c r="K16857">
        <v>66</v>
      </c>
      <c r="L16857" t="s">
        <v>15</v>
      </c>
    </row>
    <row r="16858" spans="1:12">
      <c r="A16858" t="e">
        <f t="shared" ca="1" si="158"/>
        <v>#NAME?</v>
      </c>
      <c r="B16858">
        <v>293</v>
      </c>
      <c r="C16858" t="s">
        <v>25</v>
      </c>
      <c r="D16858" s="1">
        <v>41436</v>
      </c>
      <c r="F16858">
        <v>1</v>
      </c>
      <c r="G16858">
        <v>4019</v>
      </c>
      <c r="H16858" t="s">
        <v>26</v>
      </c>
      <c r="J16858" t="s">
        <v>14</v>
      </c>
      <c r="K16858">
        <v>63</v>
      </c>
      <c r="L16858" t="s">
        <v>15</v>
      </c>
    </row>
    <row r="16859" spans="1:12">
      <c r="A16859" t="e">
        <f t="shared" ca="1" si="158"/>
        <v>#NAME?</v>
      </c>
      <c r="B16859">
        <v>293</v>
      </c>
      <c r="C16859" t="s">
        <v>25</v>
      </c>
      <c r="D16859" s="1">
        <v>42923</v>
      </c>
      <c r="F16859">
        <v>3</v>
      </c>
      <c r="G16859">
        <v>25000</v>
      </c>
      <c r="H16859" t="s">
        <v>178</v>
      </c>
      <c r="J16859" t="s">
        <v>14</v>
      </c>
      <c r="K16859">
        <v>67</v>
      </c>
      <c r="L16859" t="s">
        <v>15</v>
      </c>
    </row>
    <row r="16860" spans="1:12">
      <c r="A16860" t="e">
        <f t="shared" ca="1" si="158"/>
        <v>#NAME?</v>
      </c>
      <c r="B16860">
        <v>293</v>
      </c>
      <c r="C16860" t="s">
        <v>25</v>
      </c>
      <c r="D16860" s="1">
        <v>42979</v>
      </c>
      <c r="F16860">
        <v>1</v>
      </c>
      <c r="G16860">
        <v>490</v>
      </c>
      <c r="H16860" t="s">
        <v>203</v>
      </c>
      <c r="J16860" t="s">
        <v>14</v>
      </c>
      <c r="K16860">
        <v>67</v>
      </c>
      <c r="L16860" t="s">
        <v>15</v>
      </c>
    </row>
    <row r="16861" spans="1:12">
      <c r="A16861" t="e">
        <f t="shared" ca="1" si="158"/>
        <v>#NAME?</v>
      </c>
      <c r="B16861">
        <v>293</v>
      </c>
      <c r="C16861" t="s">
        <v>25</v>
      </c>
      <c r="D16861" s="1">
        <v>43006</v>
      </c>
      <c r="F16861">
        <v>1</v>
      </c>
      <c r="G16861">
        <v>490</v>
      </c>
      <c r="H16861" t="s">
        <v>203</v>
      </c>
      <c r="J16861" t="s">
        <v>14</v>
      </c>
      <c r="K16861">
        <v>67</v>
      </c>
      <c r="L16861" t="s">
        <v>15</v>
      </c>
    </row>
    <row r="16862" spans="1:12">
      <c r="A16862" t="e">
        <f t="shared" ca="1" si="158"/>
        <v>#NAME?</v>
      </c>
      <c r="B16862">
        <v>293</v>
      </c>
      <c r="C16862" t="s">
        <v>25</v>
      </c>
      <c r="D16862" s="1">
        <v>43045</v>
      </c>
      <c r="F16862">
        <v>4</v>
      </c>
      <c r="G16862">
        <v>2722</v>
      </c>
      <c r="H16862" t="s">
        <v>339</v>
      </c>
      <c r="J16862" t="s">
        <v>14</v>
      </c>
      <c r="K16862">
        <v>67</v>
      </c>
      <c r="L16862" t="s">
        <v>15</v>
      </c>
    </row>
    <row r="16863" spans="1:12">
      <c r="A16863" t="e">
        <f ca="1">E00251531826221</f>
        <v>#NAME?</v>
      </c>
      <c r="B16863">
        <v>1786</v>
      </c>
      <c r="C16863" t="s">
        <v>37</v>
      </c>
      <c r="D16863" s="1">
        <v>42248</v>
      </c>
      <c r="F16863">
        <v>1</v>
      </c>
      <c r="G16863">
        <v>78906</v>
      </c>
      <c r="H16863" t="s">
        <v>31</v>
      </c>
      <c r="J16863" t="s">
        <v>14</v>
      </c>
      <c r="K16863">
        <v>41</v>
      </c>
      <c r="L16863" t="s">
        <v>22</v>
      </c>
    </row>
    <row r="16864" spans="1:12">
      <c r="A16864" t="e">
        <f ca="1">E00251529281021</f>
        <v>#NAME?</v>
      </c>
      <c r="B16864">
        <v>191</v>
      </c>
      <c r="C16864" t="s">
        <v>320</v>
      </c>
      <c r="D16864" s="1">
        <v>42108</v>
      </c>
      <c r="F16864">
        <v>1</v>
      </c>
      <c r="G16864">
        <v>7962</v>
      </c>
      <c r="H16864" t="s">
        <v>111</v>
      </c>
      <c r="J16864" t="s">
        <v>14</v>
      </c>
      <c r="K16864">
        <v>47</v>
      </c>
      <c r="L16864" t="s">
        <v>22</v>
      </c>
    </row>
    <row r="16865" spans="1:12">
      <c r="A16865" t="e">
        <f ca="1">E00251510648821</f>
        <v>#NAME?</v>
      </c>
      <c r="B16865">
        <v>164</v>
      </c>
      <c r="C16865" t="s">
        <v>792</v>
      </c>
      <c r="D16865" s="1">
        <v>43073</v>
      </c>
      <c r="F16865">
        <v>2</v>
      </c>
      <c r="G16865">
        <v>7862</v>
      </c>
      <c r="H16865" t="s">
        <v>27</v>
      </c>
      <c r="J16865" t="s">
        <v>14</v>
      </c>
      <c r="K16865">
        <v>48</v>
      </c>
      <c r="L16865" t="s">
        <v>22</v>
      </c>
    </row>
    <row r="16866" spans="1:12">
      <c r="A16866" t="e">
        <f ca="1">E00251518873421</f>
        <v>#NAME?</v>
      </c>
      <c r="B16866">
        <v>293</v>
      </c>
      <c r="C16866" t="s">
        <v>25</v>
      </c>
      <c r="D16866" s="1">
        <v>42923</v>
      </c>
      <c r="F16866">
        <v>1</v>
      </c>
      <c r="G16866">
        <v>5258</v>
      </c>
      <c r="H16866" t="s">
        <v>236</v>
      </c>
      <c r="J16866" t="s">
        <v>14</v>
      </c>
      <c r="K16866">
        <v>67</v>
      </c>
      <c r="L16866" t="s">
        <v>15</v>
      </c>
    </row>
    <row r="16867" spans="1:12">
      <c r="A16867" t="e">
        <f ca="1">E00251518873421</f>
        <v>#NAME?</v>
      </c>
      <c r="B16867">
        <v>293</v>
      </c>
      <c r="C16867" t="s">
        <v>25</v>
      </c>
      <c r="D16867" s="1">
        <v>41933</v>
      </c>
      <c r="F16867">
        <v>4</v>
      </c>
      <c r="G16867">
        <v>4019</v>
      </c>
      <c r="H16867" t="s">
        <v>26</v>
      </c>
      <c r="J16867" t="s">
        <v>14</v>
      </c>
      <c r="K16867">
        <v>64</v>
      </c>
      <c r="L16867" t="s">
        <v>15</v>
      </c>
    </row>
    <row r="16868" spans="1:12">
      <c r="A16868" t="e">
        <f ca="1">E00251518873421</f>
        <v>#NAME?</v>
      </c>
      <c r="B16868">
        <v>293</v>
      </c>
      <c r="C16868" t="s">
        <v>25</v>
      </c>
      <c r="D16868" s="1">
        <v>42263</v>
      </c>
      <c r="F16868">
        <v>2</v>
      </c>
      <c r="G16868">
        <v>4019</v>
      </c>
      <c r="H16868" t="s">
        <v>26</v>
      </c>
      <c r="J16868" t="s">
        <v>14</v>
      </c>
      <c r="K16868">
        <v>65</v>
      </c>
      <c r="L16868" t="s">
        <v>15</v>
      </c>
    </row>
    <row r="16869" spans="1:12">
      <c r="A16869" t="e">
        <f ca="1">E00251518873421</f>
        <v>#NAME?</v>
      </c>
      <c r="B16869">
        <v>293</v>
      </c>
      <c r="C16869" t="s">
        <v>25</v>
      </c>
      <c r="D16869" s="1">
        <v>42270</v>
      </c>
      <c r="F16869">
        <v>2</v>
      </c>
      <c r="G16869">
        <v>25000</v>
      </c>
      <c r="H16869" t="s">
        <v>178</v>
      </c>
      <c r="J16869" t="s">
        <v>14</v>
      </c>
      <c r="K16869">
        <v>65</v>
      </c>
      <c r="L16869" t="s">
        <v>15</v>
      </c>
    </row>
    <row r="16870" spans="1:12">
      <c r="A16870" t="e">
        <f ca="1">E00251518873421</f>
        <v>#NAME?</v>
      </c>
      <c r="B16870">
        <v>293</v>
      </c>
      <c r="C16870" t="s">
        <v>25</v>
      </c>
      <c r="D16870" s="1">
        <v>42353</v>
      </c>
      <c r="F16870">
        <v>1</v>
      </c>
      <c r="G16870">
        <v>25000</v>
      </c>
      <c r="H16870" t="s">
        <v>178</v>
      </c>
      <c r="J16870" t="s">
        <v>14</v>
      </c>
      <c r="K16870">
        <v>65</v>
      </c>
      <c r="L16870" t="s">
        <v>15</v>
      </c>
    </row>
    <row r="16871" spans="1:12">
      <c r="A16871" t="e">
        <f ca="1">E00251439555921</f>
        <v>#NAME?</v>
      </c>
      <c r="B16871">
        <v>702</v>
      </c>
      <c r="C16871" t="s">
        <v>293</v>
      </c>
      <c r="D16871" s="1">
        <v>41031</v>
      </c>
      <c r="F16871">
        <v>4</v>
      </c>
      <c r="G16871">
        <v>30000</v>
      </c>
      <c r="H16871" t="s">
        <v>144</v>
      </c>
      <c r="J16871" t="s">
        <v>14</v>
      </c>
      <c r="K16871">
        <v>54</v>
      </c>
      <c r="L16871" t="s">
        <v>15</v>
      </c>
    </row>
    <row r="16872" spans="1:12">
      <c r="A16872" t="e">
        <f ca="1">E00251439555921</f>
        <v>#NAME?</v>
      </c>
      <c r="B16872">
        <v>702</v>
      </c>
      <c r="C16872" t="s">
        <v>293</v>
      </c>
      <c r="D16872" s="1">
        <v>41110</v>
      </c>
      <c r="F16872">
        <v>5</v>
      </c>
      <c r="G16872">
        <v>7869</v>
      </c>
      <c r="H16872" t="s">
        <v>470</v>
      </c>
      <c r="J16872" t="s">
        <v>14</v>
      </c>
      <c r="K16872">
        <v>54</v>
      </c>
      <c r="L16872" t="s">
        <v>22</v>
      </c>
    </row>
    <row r="16873" spans="1:12">
      <c r="A16873" t="e">
        <f ca="1">E00251512459221</f>
        <v>#NAME?</v>
      </c>
      <c r="B16873">
        <v>1929</v>
      </c>
      <c r="C16873" t="s">
        <v>195</v>
      </c>
      <c r="D16873" s="1">
        <v>40982</v>
      </c>
      <c r="F16873">
        <v>2</v>
      </c>
      <c r="G16873">
        <v>4619</v>
      </c>
      <c r="H16873" t="s">
        <v>613</v>
      </c>
      <c r="J16873" t="s">
        <v>14</v>
      </c>
      <c r="K16873">
        <v>40</v>
      </c>
      <c r="L16873" t="s">
        <v>15</v>
      </c>
    </row>
    <row r="16874" spans="1:12">
      <c r="A16874" t="e">
        <f ca="1">E00251512459221</f>
        <v>#NAME?</v>
      </c>
      <c r="B16874">
        <v>1929</v>
      </c>
      <c r="C16874" t="s">
        <v>195</v>
      </c>
      <c r="D16874" s="1">
        <v>42037</v>
      </c>
      <c r="F16874">
        <v>1</v>
      </c>
      <c r="G16874">
        <v>3689</v>
      </c>
      <c r="H16874" t="s">
        <v>159</v>
      </c>
      <c r="J16874" t="s">
        <v>14</v>
      </c>
      <c r="K16874">
        <v>43</v>
      </c>
      <c r="L16874" t="s">
        <v>15</v>
      </c>
    </row>
    <row r="16875" spans="1:12">
      <c r="A16875" t="e">
        <f ca="1">E00251510746621</f>
        <v>#NAME?</v>
      </c>
      <c r="B16875">
        <v>122</v>
      </c>
      <c r="C16875" t="s">
        <v>522</v>
      </c>
      <c r="D16875" s="1">
        <v>41193</v>
      </c>
      <c r="F16875">
        <v>1</v>
      </c>
      <c r="G16875">
        <v>7262</v>
      </c>
      <c r="H16875" t="s">
        <v>198</v>
      </c>
      <c r="J16875" t="s">
        <v>14</v>
      </c>
      <c r="K16875">
        <v>40</v>
      </c>
      <c r="L16875" t="s">
        <v>15</v>
      </c>
    </row>
    <row r="16876" spans="1:12">
      <c r="A16876" t="e">
        <f ca="1">E00251510746621</f>
        <v>#NAME?</v>
      </c>
      <c r="B16876">
        <v>122</v>
      </c>
      <c r="C16876" t="s">
        <v>522</v>
      </c>
      <c r="D16876" s="1">
        <v>42692</v>
      </c>
      <c r="F16876">
        <v>1</v>
      </c>
      <c r="G16876">
        <v>42789</v>
      </c>
      <c r="H16876" t="s">
        <v>532</v>
      </c>
      <c r="J16876" t="s">
        <v>14</v>
      </c>
      <c r="K16876">
        <v>44</v>
      </c>
      <c r="L16876" t="s">
        <v>15</v>
      </c>
    </row>
    <row r="16877" spans="1:12">
      <c r="A16877" t="e">
        <f ca="1">E00251518873421</f>
        <v>#NAME?</v>
      </c>
      <c r="B16877">
        <v>293</v>
      </c>
      <c r="C16877" t="s">
        <v>25</v>
      </c>
      <c r="D16877" s="1">
        <v>41436</v>
      </c>
      <c r="F16877">
        <v>2</v>
      </c>
      <c r="G16877">
        <v>25000</v>
      </c>
      <c r="H16877" t="s">
        <v>178</v>
      </c>
      <c r="J16877" t="s">
        <v>14</v>
      </c>
      <c r="K16877">
        <v>63</v>
      </c>
      <c r="L16877" t="s">
        <v>15</v>
      </c>
    </row>
    <row r="16878" spans="1:12">
      <c r="A16878" t="e">
        <f ca="1">E00251518873421</f>
        <v>#NAME?</v>
      </c>
      <c r="B16878">
        <v>293</v>
      </c>
      <c r="C16878" t="s">
        <v>25</v>
      </c>
      <c r="D16878" s="1">
        <v>41725</v>
      </c>
      <c r="F16878">
        <v>2</v>
      </c>
      <c r="G16878">
        <v>25000</v>
      </c>
      <c r="H16878" t="s">
        <v>178</v>
      </c>
      <c r="J16878" t="s">
        <v>14</v>
      </c>
      <c r="K16878">
        <v>64</v>
      </c>
      <c r="L16878" t="s">
        <v>15</v>
      </c>
    </row>
    <row r="16879" spans="1:12">
      <c r="A16879" t="e">
        <f ca="1">E00251532382321</f>
        <v>#NAME?</v>
      </c>
      <c r="B16879">
        <v>456</v>
      </c>
      <c r="C16879" t="s">
        <v>518</v>
      </c>
      <c r="D16879" s="1">
        <v>42998</v>
      </c>
      <c r="F16879">
        <v>3</v>
      </c>
      <c r="G16879">
        <v>2729</v>
      </c>
      <c r="H16879" t="s">
        <v>115</v>
      </c>
      <c r="J16879" t="s">
        <v>14</v>
      </c>
      <c r="K16879">
        <v>58</v>
      </c>
      <c r="L16879" t="s">
        <v>15</v>
      </c>
    </row>
    <row r="16880" spans="1:12">
      <c r="A16880" t="e">
        <f ca="1">E00251715779021</f>
        <v>#NAME?</v>
      </c>
      <c r="B16880">
        <v>500</v>
      </c>
      <c r="C16880" t="s">
        <v>161</v>
      </c>
      <c r="D16880" s="1">
        <v>41271</v>
      </c>
      <c r="F16880">
        <v>2</v>
      </c>
      <c r="G16880">
        <v>5368</v>
      </c>
      <c r="H16880" t="s">
        <v>101</v>
      </c>
      <c r="J16880" t="s">
        <v>14</v>
      </c>
      <c r="K16880">
        <v>59</v>
      </c>
      <c r="L16880" t="s">
        <v>15</v>
      </c>
    </row>
    <row r="16881" spans="1:12">
      <c r="A16881" t="e">
        <f ca="1">E00251715779021</f>
        <v>#NAME?</v>
      </c>
      <c r="B16881">
        <v>500</v>
      </c>
      <c r="C16881" t="s">
        <v>161</v>
      </c>
      <c r="D16881" s="1">
        <v>41318</v>
      </c>
      <c r="F16881">
        <v>1</v>
      </c>
      <c r="G16881">
        <v>49390</v>
      </c>
      <c r="H16881" t="s">
        <v>59</v>
      </c>
      <c r="J16881" t="s">
        <v>14</v>
      </c>
      <c r="K16881">
        <v>59</v>
      </c>
      <c r="L16881" t="s">
        <v>15</v>
      </c>
    </row>
    <row r="16882" spans="1:12">
      <c r="A16882" t="e">
        <f ca="1">E00251715779021</f>
        <v>#NAME?</v>
      </c>
      <c r="B16882">
        <v>500</v>
      </c>
      <c r="C16882" t="s">
        <v>161</v>
      </c>
      <c r="D16882" s="1">
        <v>41499</v>
      </c>
      <c r="F16882">
        <v>2</v>
      </c>
      <c r="G16882">
        <v>49390</v>
      </c>
      <c r="H16882" t="s">
        <v>59</v>
      </c>
      <c r="J16882" t="s">
        <v>14</v>
      </c>
      <c r="K16882">
        <v>60</v>
      </c>
      <c r="L16882" t="s">
        <v>15</v>
      </c>
    </row>
    <row r="16883" spans="1:12">
      <c r="A16883" t="e">
        <f ca="1">E00251715779021</f>
        <v>#NAME?</v>
      </c>
      <c r="B16883">
        <v>500</v>
      </c>
      <c r="C16883" t="s">
        <v>161</v>
      </c>
      <c r="D16883" s="1">
        <v>42326</v>
      </c>
      <c r="F16883">
        <v>2</v>
      </c>
      <c r="G16883">
        <v>49390</v>
      </c>
      <c r="H16883" t="s">
        <v>59</v>
      </c>
      <c r="J16883" t="s">
        <v>14</v>
      </c>
      <c r="K16883">
        <v>62</v>
      </c>
      <c r="L16883" t="s">
        <v>15</v>
      </c>
    </row>
    <row r="16884" spans="1:12">
      <c r="A16884" t="e">
        <f ca="1">E00251515326121</f>
        <v>#NAME?</v>
      </c>
      <c r="B16884">
        <v>30</v>
      </c>
      <c r="C16884" t="s">
        <v>344</v>
      </c>
      <c r="D16884" s="1">
        <v>41198</v>
      </c>
      <c r="F16884">
        <v>3</v>
      </c>
      <c r="G16884">
        <v>4778</v>
      </c>
      <c r="H16884" t="s">
        <v>1000</v>
      </c>
      <c r="J16884" t="s">
        <v>14</v>
      </c>
      <c r="K16884">
        <v>41</v>
      </c>
      <c r="L16884" t="s">
        <v>15</v>
      </c>
    </row>
    <row r="16885" spans="1:12">
      <c r="A16885" t="e">
        <f ca="1">E00251529281021</f>
        <v>#NAME?</v>
      </c>
      <c r="B16885">
        <v>191</v>
      </c>
      <c r="C16885" t="s">
        <v>320</v>
      </c>
      <c r="D16885" s="1">
        <v>42047</v>
      </c>
      <c r="F16885">
        <v>2</v>
      </c>
      <c r="G16885">
        <v>3540</v>
      </c>
      <c r="H16885" t="s">
        <v>436</v>
      </c>
      <c r="J16885" t="s">
        <v>14</v>
      </c>
      <c r="K16885">
        <v>46</v>
      </c>
      <c r="L16885" t="s">
        <v>15</v>
      </c>
    </row>
    <row r="16886" spans="1:12">
      <c r="A16886" t="e">
        <f ca="1">E00251626575521</f>
        <v>#NAME?</v>
      </c>
      <c r="B16886">
        <v>278</v>
      </c>
      <c r="C16886" t="s">
        <v>222</v>
      </c>
      <c r="D16886" s="1">
        <v>42702</v>
      </c>
      <c r="F16886">
        <v>1</v>
      </c>
      <c r="G16886">
        <v>78079</v>
      </c>
      <c r="H16886" t="s">
        <v>49</v>
      </c>
      <c r="J16886" t="s">
        <v>14</v>
      </c>
      <c r="K16886">
        <v>46</v>
      </c>
      <c r="L16886" t="s">
        <v>22</v>
      </c>
    </row>
    <row r="16887" spans="1:12">
      <c r="A16887" t="e">
        <f ca="1">E00251417959821</f>
        <v>#NAME?</v>
      </c>
      <c r="B16887">
        <v>50</v>
      </c>
      <c r="C16887" t="s">
        <v>512</v>
      </c>
      <c r="D16887" s="1">
        <v>42835</v>
      </c>
      <c r="F16887">
        <v>2</v>
      </c>
      <c r="G16887">
        <v>2729</v>
      </c>
      <c r="H16887" t="s">
        <v>115</v>
      </c>
      <c r="J16887" t="s">
        <v>14</v>
      </c>
      <c r="K16887">
        <v>57</v>
      </c>
      <c r="L16887" t="s">
        <v>15</v>
      </c>
    </row>
    <row r="16888" spans="1:12">
      <c r="A16888" t="e">
        <f ca="1">E00251537605521</f>
        <v>#NAME?</v>
      </c>
      <c r="B16888">
        <v>437</v>
      </c>
      <c r="C16888" t="s">
        <v>216</v>
      </c>
      <c r="D16888" s="1">
        <v>43080</v>
      </c>
      <c r="F16888">
        <v>1</v>
      </c>
      <c r="G16888">
        <v>71940</v>
      </c>
      <c r="H16888" t="s">
        <v>135</v>
      </c>
      <c r="J16888" t="s">
        <v>14</v>
      </c>
      <c r="K16888">
        <v>67</v>
      </c>
      <c r="L16888" t="s">
        <v>15</v>
      </c>
    </row>
    <row r="16889" spans="1:12">
      <c r="A16889" t="e">
        <f ca="1">E00251515326121</f>
        <v>#NAME?</v>
      </c>
      <c r="B16889">
        <v>30</v>
      </c>
      <c r="C16889" t="s">
        <v>344</v>
      </c>
      <c r="D16889" s="1">
        <v>41359</v>
      </c>
      <c r="F16889">
        <v>1</v>
      </c>
      <c r="G16889">
        <v>49390</v>
      </c>
      <c r="H16889" t="s">
        <v>59</v>
      </c>
      <c r="J16889" t="s">
        <v>14</v>
      </c>
      <c r="K16889">
        <v>41</v>
      </c>
      <c r="L16889" t="s">
        <v>15</v>
      </c>
    </row>
    <row r="16890" spans="1:12">
      <c r="A16890" t="e">
        <f ca="1">E00251715848321</f>
        <v>#NAME?</v>
      </c>
      <c r="B16890">
        <v>470</v>
      </c>
      <c r="C16890" t="s">
        <v>457</v>
      </c>
      <c r="D16890" s="1">
        <v>42682</v>
      </c>
      <c r="F16890">
        <v>1</v>
      </c>
      <c r="G16890">
        <v>460</v>
      </c>
      <c r="H16890" t="s">
        <v>16</v>
      </c>
      <c r="J16890" t="s">
        <v>14</v>
      </c>
      <c r="K16890">
        <v>53</v>
      </c>
      <c r="L16890" t="s">
        <v>15</v>
      </c>
    </row>
    <row r="16891" spans="1:12">
      <c r="A16891" t="e">
        <f ca="1">E00251417959821</f>
        <v>#NAME?</v>
      </c>
      <c r="B16891">
        <v>50</v>
      </c>
      <c r="C16891" t="s">
        <v>512</v>
      </c>
      <c r="D16891" s="1">
        <v>41303</v>
      </c>
      <c r="F16891">
        <v>1</v>
      </c>
      <c r="G16891">
        <v>29690</v>
      </c>
      <c r="H16891" t="s">
        <v>52</v>
      </c>
      <c r="J16891" t="s">
        <v>14</v>
      </c>
      <c r="K16891">
        <v>53</v>
      </c>
      <c r="L16891" t="s">
        <v>15</v>
      </c>
    </row>
    <row r="16892" spans="1:12">
      <c r="A16892" t="e">
        <f ca="1">E00251515326121</f>
        <v>#NAME?</v>
      </c>
      <c r="B16892">
        <v>30</v>
      </c>
      <c r="C16892" t="s">
        <v>344</v>
      </c>
      <c r="D16892" s="1">
        <v>41256</v>
      </c>
      <c r="F16892">
        <v>2</v>
      </c>
      <c r="G16892">
        <v>49390</v>
      </c>
      <c r="H16892" t="s">
        <v>59</v>
      </c>
      <c r="J16892" t="s">
        <v>14</v>
      </c>
      <c r="K16892">
        <v>41</v>
      </c>
      <c r="L16892" t="s">
        <v>15</v>
      </c>
    </row>
    <row r="16893" spans="1:12">
      <c r="A16893" t="e">
        <f ca="1">E00251619842621</f>
        <v>#NAME?</v>
      </c>
      <c r="B16893">
        <v>459</v>
      </c>
      <c r="C16893" t="s">
        <v>187</v>
      </c>
      <c r="D16893" s="1">
        <v>41884</v>
      </c>
      <c r="F16893">
        <v>1</v>
      </c>
      <c r="G16893">
        <v>9198</v>
      </c>
      <c r="H16893" t="s">
        <v>229</v>
      </c>
      <c r="J16893" t="s">
        <v>14</v>
      </c>
      <c r="K16893">
        <v>38</v>
      </c>
      <c r="L16893" t="s">
        <v>15</v>
      </c>
    </row>
    <row r="16894" spans="1:12">
      <c r="A16894" t="e">
        <f ca="1">E00251619842621</f>
        <v>#NAME?</v>
      </c>
      <c r="B16894">
        <v>459</v>
      </c>
      <c r="C16894" t="s">
        <v>187</v>
      </c>
      <c r="D16894" s="1">
        <v>42325</v>
      </c>
      <c r="F16894">
        <v>1</v>
      </c>
      <c r="G16894">
        <v>72670</v>
      </c>
      <c r="H16894" t="s">
        <v>223</v>
      </c>
      <c r="J16894" t="s">
        <v>14</v>
      </c>
      <c r="K16894">
        <v>39</v>
      </c>
      <c r="L16894" t="s">
        <v>15</v>
      </c>
    </row>
    <row r="16895" spans="1:12">
      <c r="A16895" t="e">
        <f ca="1">E00251532382321</f>
        <v>#NAME?</v>
      </c>
      <c r="B16895">
        <v>456</v>
      </c>
      <c r="C16895" t="s">
        <v>518</v>
      </c>
      <c r="D16895" s="1">
        <v>41241</v>
      </c>
      <c r="F16895">
        <v>1</v>
      </c>
      <c r="G16895">
        <v>25000</v>
      </c>
      <c r="H16895" t="s">
        <v>178</v>
      </c>
      <c r="J16895" t="s">
        <v>14</v>
      </c>
      <c r="K16895">
        <v>53</v>
      </c>
      <c r="L16895" t="s">
        <v>15</v>
      </c>
    </row>
    <row r="16896" spans="1:12">
      <c r="A16896" t="e">
        <f ca="1">E00251617620421</f>
        <v>#NAME?</v>
      </c>
      <c r="B16896">
        <v>485</v>
      </c>
      <c r="C16896" t="s">
        <v>241</v>
      </c>
      <c r="D16896" s="1">
        <v>42641</v>
      </c>
      <c r="F16896">
        <v>2</v>
      </c>
      <c r="G16896">
        <v>7962</v>
      </c>
      <c r="H16896" t="s">
        <v>111</v>
      </c>
      <c r="J16896" t="s">
        <v>14</v>
      </c>
      <c r="K16896">
        <v>54</v>
      </c>
      <c r="L16896" t="s">
        <v>22</v>
      </c>
    </row>
    <row r="16897" spans="1:12">
      <c r="A16897" t="e">
        <f ca="1">E00251711668421</f>
        <v>#NAME?</v>
      </c>
      <c r="B16897">
        <v>11</v>
      </c>
      <c r="C16897" t="s">
        <v>245</v>
      </c>
      <c r="D16897" s="1">
        <v>42166</v>
      </c>
      <c r="F16897">
        <v>1</v>
      </c>
      <c r="G16897">
        <v>30002</v>
      </c>
      <c r="H16897" t="s">
        <v>492</v>
      </c>
      <c r="J16897" t="s">
        <v>14</v>
      </c>
      <c r="K16897">
        <v>56</v>
      </c>
      <c r="L16897" t="s">
        <v>15</v>
      </c>
    </row>
    <row r="16898" spans="1:12">
      <c r="A16898" t="e">
        <f ca="1">E00251711668421</f>
        <v>#NAME?</v>
      </c>
      <c r="B16898">
        <v>11</v>
      </c>
      <c r="C16898" t="s">
        <v>245</v>
      </c>
      <c r="D16898" s="1">
        <v>42397</v>
      </c>
      <c r="F16898">
        <v>2</v>
      </c>
      <c r="G16898">
        <v>4019</v>
      </c>
      <c r="H16898" t="s">
        <v>26</v>
      </c>
      <c r="J16898" t="s">
        <v>14</v>
      </c>
      <c r="K16898">
        <v>56</v>
      </c>
      <c r="L16898" t="s">
        <v>15</v>
      </c>
    </row>
    <row r="16899" spans="1:12">
      <c r="A16899" t="e">
        <f ca="1">E00251619842621</f>
        <v>#NAME?</v>
      </c>
      <c r="B16899">
        <v>459</v>
      </c>
      <c r="C16899" t="s">
        <v>187</v>
      </c>
      <c r="D16899" s="1">
        <v>40974</v>
      </c>
      <c r="F16899">
        <v>1</v>
      </c>
      <c r="G16899">
        <v>72611</v>
      </c>
      <c r="H16899" t="s">
        <v>504</v>
      </c>
      <c r="J16899" t="s">
        <v>14</v>
      </c>
      <c r="K16899">
        <v>35</v>
      </c>
      <c r="L16899" t="s">
        <v>15</v>
      </c>
    </row>
    <row r="16900" spans="1:12">
      <c r="A16900" t="e">
        <f ca="1">E00251619842621</f>
        <v>#NAME?</v>
      </c>
      <c r="B16900">
        <v>459</v>
      </c>
      <c r="C16900" t="s">
        <v>187</v>
      </c>
      <c r="D16900" s="1">
        <v>42068</v>
      </c>
      <c r="F16900">
        <v>2</v>
      </c>
      <c r="G16900">
        <v>5589</v>
      </c>
      <c r="H16900" t="s">
        <v>152</v>
      </c>
      <c r="J16900" t="s">
        <v>14</v>
      </c>
      <c r="K16900">
        <v>38</v>
      </c>
      <c r="L16900" t="s">
        <v>15</v>
      </c>
    </row>
    <row r="16901" spans="1:12">
      <c r="A16901" t="e">
        <f ca="1">E00251430095721</f>
        <v>#NAME?</v>
      </c>
      <c r="B16901">
        <v>456</v>
      </c>
      <c r="C16901" t="s">
        <v>518</v>
      </c>
      <c r="D16901" s="1">
        <v>42170</v>
      </c>
      <c r="F16901">
        <v>3</v>
      </c>
      <c r="G16901">
        <v>5239</v>
      </c>
      <c r="H16901" t="s">
        <v>926</v>
      </c>
      <c r="J16901" t="s">
        <v>14</v>
      </c>
      <c r="K16901">
        <v>57</v>
      </c>
      <c r="L16901" t="s">
        <v>15</v>
      </c>
    </row>
    <row r="16902" spans="1:12">
      <c r="A16902" t="e">
        <f ca="1">E00251430095721</f>
        <v>#NAME?</v>
      </c>
      <c r="B16902">
        <v>500</v>
      </c>
      <c r="C16902" t="s">
        <v>161</v>
      </c>
      <c r="D16902" s="1">
        <v>41206</v>
      </c>
      <c r="F16902">
        <v>4</v>
      </c>
      <c r="G16902">
        <v>496</v>
      </c>
      <c r="H16902" t="s">
        <v>190</v>
      </c>
      <c r="J16902" t="s">
        <v>14</v>
      </c>
      <c r="K16902">
        <v>54</v>
      </c>
      <c r="L16902" t="s">
        <v>15</v>
      </c>
    </row>
    <row r="16903" spans="1:12">
      <c r="A16903" t="e">
        <f ca="1">E00251430095721</f>
        <v>#NAME?</v>
      </c>
      <c r="B16903">
        <v>500</v>
      </c>
      <c r="C16903" t="s">
        <v>161</v>
      </c>
      <c r="D16903" s="1">
        <v>41241</v>
      </c>
      <c r="F16903">
        <v>2</v>
      </c>
      <c r="G16903">
        <v>496</v>
      </c>
      <c r="H16903" t="s">
        <v>190</v>
      </c>
      <c r="J16903" t="s">
        <v>14</v>
      </c>
      <c r="K16903">
        <v>54</v>
      </c>
      <c r="L16903" t="s">
        <v>15</v>
      </c>
    </row>
    <row r="16904" spans="1:12">
      <c r="A16904" t="e">
        <f ca="1">E00251715848321</f>
        <v>#NAME?</v>
      </c>
      <c r="B16904">
        <v>470</v>
      </c>
      <c r="C16904" t="s">
        <v>457</v>
      </c>
      <c r="D16904" s="1">
        <v>41936</v>
      </c>
      <c r="F16904">
        <v>1</v>
      </c>
      <c r="G16904">
        <v>78842</v>
      </c>
      <c r="H16904" t="s">
        <v>1014</v>
      </c>
      <c r="J16904" t="s">
        <v>14</v>
      </c>
      <c r="K16904">
        <v>51</v>
      </c>
      <c r="L16904" t="s">
        <v>22</v>
      </c>
    </row>
    <row r="16905" spans="1:12">
      <c r="A16905" t="e">
        <f ca="1">E00251617620421</f>
        <v>#NAME?</v>
      </c>
      <c r="B16905">
        <v>485</v>
      </c>
      <c r="C16905" t="s">
        <v>241</v>
      </c>
      <c r="D16905" s="1">
        <v>42779</v>
      </c>
      <c r="F16905">
        <v>4</v>
      </c>
      <c r="G16905">
        <v>2169</v>
      </c>
      <c r="H16905" t="s">
        <v>40</v>
      </c>
      <c r="J16905" t="s">
        <v>14</v>
      </c>
      <c r="K16905">
        <v>54</v>
      </c>
      <c r="L16905" t="s">
        <v>15</v>
      </c>
    </row>
    <row r="16906" spans="1:12">
      <c r="A16906" t="e">
        <f ca="1">E00251617620421</f>
        <v>#NAME?</v>
      </c>
      <c r="B16906">
        <v>485</v>
      </c>
      <c r="C16906" t="s">
        <v>241</v>
      </c>
      <c r="D16906" s="1">
        <v>43090</v>
      </c>
      <c r="F16906">
        <v>3</v>
      </c>
      <c r="G16906">
        <v>4549</v>
      </c>
      <c r="H16906" t="s">
        <v>69</v>
      </c>
      <c r="J16906" t="s">
        <v>14</v>
      </c>
      <c r="K16906">
        <v>55</v>
      </c>
      <c r="L16906" t="s">
        <v>15</v>
      </c>
    </row>
    <row r="16907" spans="1:12">
      <c r="A16907" t="e">
        <f ca="1">E00251617620421</f>
        <v>#NAME?</v>
      </c>
      <c r="B16907">
        <v>485</v>
      </c>
      <c r="C16907" t="s">
        <v>241</v>
      </c>
      <c r="D16907" s="1">
        <v>43097</v>
      </c>
      <c r="F16907">
        <v>1</v>
      </c>
      <c r="G16907">
        <v>5950</v>
      </c>
      <c r="H16907" t="s">
        <v>24</v>
      </c>
      <c r="J16907" t="s">
        <v>14</v>
      </c>
      <c r="K16907">
        <v>55</v>
      </c>
      <c r="L16907" t="s">
        <v>15</v>
      </c>
    </row>
    <row r="16908" spans="1:12">
      <c r="A16908" t="e">
        <f ca="1">E00251711668421</f>
        <v>#NAME?</v>
      </c>
      <c r="B16908">
        <v>7927</v>
      </c>
      <c r="C16908" t="s">
        <v>367</v>
      </c>
      <c r="D16908" s="1">
        <v>43060</v>
      </c>
      <c r="F16908">
        <v>2</v>
      </c>
      <c r="G16908">
        <v>6989</v>
      </c>
      <c r="H16908" t="s">
        <v>544</v>
      </c>
      <c r="J16908" t="s">
        <v>14</v>
      </c>
      <c r="K16908">
        <v>58</v>
      </c>
      <c r="L16908" t="s">
        <v>15</v>
      </c>
    </row>
    <row r="16909" spans="1:12">
      <c r="A16909" t="e">
        <f ca="1">E00251430095721</f>
        <v>#NAME?</v>
      </c>
      <c r="B16909">
        <v>777</v>
      </c>
      <c r="C16909" t="s">
        <v>450</v>
      </c>
      <c r="D16909" s="1">
        <v>42382</v>
      </c>
      <c r="E16909">
        <v>2</v>
      </c>
      <c r="F16909">
        <v>4</v>
      </c>
      <c r="G16909">
        <v>496</v>
      </c>
      <c r="H16909" t="s">
        <v>190</v>
      </c>
      <c r="J16909" t="s">
        <v>34</v>
      </c>
      <c r="K16909">
        <v>57</v>
      </c>
      <c r="L16909" t="s">
        <v>15</v>
      </c>
    </row>
    <row r="16910" spans="1:12">
      <c r="A16910" t="e">
        <f ca="1">E00251537605521</f>
        <v>#NAME?</v>
      </c>
      <c r="B16910">
        <v>437</v>
      </c>
      <c r="C16910" t="s">
        <v>216</v>
      </c>
      <c r="D16910" s="1">
        <v>42943</v>
      </c>
      <c r="F16910">
        <v>4</v>
      </c>
      <c r="G16910">
        <v>73300</v>
      </c>
      <c r="H16910" t="s">
        <v>86</v>
      </c>
      <c r="J16910" t="s">
        <v>14</v>
      </c>
      <c r="K16910">
        <v>67</v>
      </c>
      <c r="L16910" t="s">
        <v>15</v>
      </c>
    </row>
    <row r="16911" spans="1:12">
      <c r="A16911" t="e">
        <f ca="1">E00251417959821</f>
        <v>#NAME?</v>
      </c>
      <c r="B16911">
        <v>50</v>
      </c>
      <c r="C16911" t="s">
        <v>512</v>
      </c>
      <c r="D16911" s="1">
        <v>41079</v>
      </c>
      <c r="F16911">
        <v>1</v>
      </c>
      <c r="G16911">
        <v>27800</v>
      </c>
      <c r="H16911" t="s">
        <v>145</v>
      </c>
      <c r="J16911" t="s">
        <v>14</v>
      </c>
      <c r="K16911">
        <v>53</v>
      </c>
      <c r="L16911" t="s">
        <v>15</v>
      </c>
    </row>
    <row r="16912" spans="1:12">
      <c r="A16912" t="e">
        <f ca="1">E00251417959821</f>
        <v>#NAME?</v>
      </c>
      <c r="B16912">
        <v>50</v>
      </c>
      <c r="C16912" t="s">
        <v>512</v>
      </c>
      <c r="D16912" s="1">
        <v>41796</v>
      </c>
      <c r="F16912">
        <v>2</v>
      </c>
      <c r="G16912">
        <v>27800</v>
      </c>
      <c r="H16912" t="s">
        <v>145</v>
      </c>
      <c r="J16912" t="s">
        <v>14</v>
      </c>
      <c r="K16912">
        <v>55</v>
      </c>
      <c r="L16912" t="s">
        <v>15</v>
      </c>
    </row>
    <row r="16913" spans="1:12">
      <c r="A16913" t="e">
        <f ca="1">E00251417959821</f>
        <v>#NAME?</v>
      </c>
      <c r="B16913">
        <v>50</v>
      </c>
      <c r="C16913" t="s">
        <v>512</v>
      </c>
      <c r="D16913" s="1">
        <v>42632</v>
      </c>
      <c r="F16913">
        <v>1</v>
      </c>
      <c r="G16913">
        <v>7262</v>
      </c>
      <c r="H16913" t="s">
        <v>198</v>
      </c>
      <c r="J16913" t="s">
        <v>14</v>
      </c>
      <c r="K16913">
        <v>57</v>
      </c>
      <c r="L16913" t="s">
        <v>15</v>
      </c>
    </row>
    <row r="16914" spans="1:12">
      <c r="A16914" t="e">
        <f ca="1">E00251529281021</f>
        <v>#NAME?</v>
      </c>
      <c r="B16914">
        <v>191</v>
      </c>
      <c r="C16914" t="s">
        <v>320</v>
      </c>
      <c r="D16914" s="1">
        <v>42698</v>
      </c>
      <c r="F16914">
        <v>1</v>
      </c>
      <c r="G16914">
        <v>7964</v>
      </c>
      <c r="H16914" t="s">
        <v>524</v>
      </c>
      <c r="J16914" t="s">
        <v>14</v>
      </c>
      <c r="K16914">
        <v>48</v>
      </c>
      <c r="L16914" t="s">
        <v>22</v>
      </c>
    </row>
    <row r="16915" spans="1:12">
      <c r="A16915" t="e">
        <f ca="1">E00251619842621</f>
        <v>#NAME?</v>
      </c>
      <c r="B16915">
        <v>769</v>
      </c>
      <c r="C16915" t="s">
        <v>397</v>
      </c>
      <c r="D16915" s="1">
        <v>42763</v>
      </c>
      <c r="E16915">
        <v>1</v>
      </c>
      <c r="F16915">
        <v>1</v>
      </c>
      <c r="G16915">
        <v>71946</v>
      </c>
      <c r="H16915" t="s">
        <v>109</v>
      </c>
      <c r="J16915" t="s">
        <v>34</v>
      </c>
      <c r="K16915">
        <v>40</v>
      </c>
      <c r="L16915" t="s">
        <v>15</v>
      </c>
    </row>
    <row r="16916" spans="1:12">
      <c r="A16916" t="e">
        <f ca="1">E00251619842621</f>
        <v>#NAME?</v>
      </c>
      <c r="B16916">
        <v>272</v>
      </c>
      <c r="C16916" t="s">
        <v>174</v>
      </c>
      <c r="D16916" s="1">
        <v>41294</v>
      </c>
      <c r="E16916">
        <v>2</v>
      </c>
      <c r="F16916">
        <v>1</v>
      </c>
      <c r="G16916">
        <v>2781</v>
      </c>
      <c r="H16916" t="s">
        <v>1428</v>
      </c>
      <c r="J16916" t="s">
        <v>34</v>
      </c>
      <c r="K16916">
        <v>36</v>
      </c>
      <c r="L16916" t="s">
        <v>15</v>
      </c>
    </row>
    <row r="16917" spans="1:12">
      <c r="A16917" t="e">
        <f ca="1">E00251619842621</f>
        <v>#NAME?</v>
      </c>
      <c r="B16917">
        <v>459</v>
      </c>
      <c r="C16917" t="s">
        <v>187</v>
      </c>
      <c r="D16917" s="1">
        <v>41191</v>
      </c>
      <c r="F16917">
        <v>1</v>
      </c>
      <c r="G16917">
        <v>72611</v>
      </c>
      <c r="H16917" t="s">
        <v>504</v>
      </c>
      <c r="J16917" t="s">
        <v>14</v>
      </c>
      <c r="K16917">
        <v>36</v>
      </c>
      <c r="L16917" t="s">
        <v>15</v>
      </c>
    </row>
    <row r="16918" spans="1:12">
      <c r="A16918" t="e">
        <f ca="1">E00251619842621</f>
        <v>#NAME?</v>
      </c>
      <c r="B16918">
        <v>459</v>
      </c>
      <c r="C16918" t="s">
        <v>187</v>
      </c>
      <c r="D16918" s="1">
        <v>41592</v>
      </c>
      <c r="F16918">
        <v>1</v>
      </c>
      <c r="G16918">
        <v>38100</v>
      </c>
      <c r="H16918" t="s">
        <v>574</v>
      </c>
      <c r="J16918" t="s">
        <v>14</v>
      </c>
      <c r="K16918">
        <v>37</v>
      </c>
      <c r="L16918" t="s">
        <v>15</v>
      </c>
    </row>
    <row r="16919" spans="1:12">
      <c r="A16919" t="e">
        <f ca="1">E00251430095721</f>
        <v>#NAME?</v>
      </c>
      <c r="B16919">
        <v>500</v>
      </c>
      <c r="C16919" t="s">
        <v>161</v>
      </c>
      <c r="D16919" s="1">
        <v>41340</v>
      </c>
      <c r="F16919">
        <v>3</v>
      </c>
      <c r="G16919">
        <v>496</v>
      </c>
      <c r="H16919" t="s">
        <v>190</v>
      </c>
      <c r="J16919" t="s">
        <v>14</v>
      </c>
      <c r="K16919">
        <v>54</v>
      </c>
      <c r="L16919" t="s">
        <v>15</v>
      </c>
    </row>
    <row r="16920" spans="1:12">
      <c r="A16920" t="e">
        <f ca="1">E00251619842621</f>
        <v>#NAME?</v>
      </c>
      <c r="B16920">
        <v>459</v>
      </c>
      <c r="C16920" t="s">
        <v>187</v>
      </c>
      <c r="D16920" s="1">
        <v>42121</v>
      </c>
      <c r="F16920">
        <v>1</v>
      </c>
      <c r="G16920">
        <v>5589</v>
      </c>
      <c r="H16920" t="s">
        <v>152</v>
      </c>
      <c r="J16920" t="s">
        <v>14</v>
      </c>
      <c r="K16920">
        <v>39</v>
      </c>
      <c r="L16920" t="s">
        <v>15</v>
      </c>
    </row>
    <row r="16921" spans="1:12">
      <c r="A16921" t="e">
        <f ca="1">E00251619842621</f>
        <v>#NAME?</v>
      </c>
      <c r="B16921">
        <v>459</v>
      </c>
      <c r="C16921" t="s">
        <v>187</v>
      </c>
      <c r="D16921" s="1">
        <v>42299</v>
      </c>
      <c r="F16921">
        <v>1</v>
      </c>
      <c r="G16921">
        <v>5589</v>
      </c>
      <c r="H16921" t="s">
        <v>152</v>
      </c>
      <c r="J16921" t="s">
        <v>14</v>
      </c>
      <c r="K16921">
        <v>39</v>
      </c>
      <c r="L16921" t="s">
        <v>15</v>
      </c>
    </row>
    <row r="16922" spans="1:12">
      <c r="A16922" t="e">
        <f ca="1">E00251427098221</f>
        <v>#NAME?</v>
      </c>
      <c r="B16922">
        <v>11</v>
      </c>
      <c r="C16922" t="s">
        <v>245</v>
      </c>
      <c r="D16922" s="1">
        <v>42594</v>
      </c>
      <c r="F16922">
        <v>2</v>
      </c>
      <c r="G16922">
        <v>4019</v>
      </c>
      <c r="H16922" t="s">
        <v>26</v>
      </c>
      <c r="J16922" t="s">
        <v>14</v>
      </c>
      <c r="K16922">
        <v>43</v>
      </c>
      <c r="L16922" t="s">
        <v>15</v>
      </c>
    </row>
    <row r="16923" spans="1:12">
      <c r="A16923" t="e">
        <f ca="1">E00251619842621</f>
        <v>#NAME?</v>
      </c>
      <c r="B16923">
        <v>459</v>
      </c>
      <c r="C16923" t="s">
        <v>187</v>
      </c>
      <c r="D16923" s="1">
        <v>42919</v>
      </c>
      <c r="F16923">
        <v>2</v>
      </c>
      <c r="G16923">
        <v>72709</v>
      </c>
      <c r="H16923" t="s">
        <v>150</v>
      </c>
      <c r="J16923" t="s">
        <v>14</v>
      </c>
      <c r="K16923">
        <v>41</v>
      </c>
      <c r="L16923" t="s">
        <v>15</v>
      </c>
    </row>
    <row r="16924" spans="1:12">
      <c r="A16924" t="e">
        <f ca="1">E00251537605521</f>
        <v>#NAME?</v>
      </c>
      <c r="B16924">
        <v>437</v>
      </c>
      <c r="C16924" t="s">
        <v>216</v>
      </c>
      <c r="D16924" s="1">
        <v>42362</v>
      </c>
      <c r="F16924">
        <v>1</v>
      </c>
      <c r="G16924">
        <v>42769</v>
      </c>
      <c r="H16924" t="s">
        <v>530</v>
      </c>
      <c r="J16924" t="s">
        <v>14</v>
      </c>
      <c r="K16924">
        <v>65</v>
      </c>
      <c r="L16924" t="s">
        <v>15</v>
      </c>
    </row>
    <row r="16925" spans="1:12">
      <c r="A16925" t="e">
        <f ca="1">E00251439555921</f>
        <v>#NAME?</v>
      </c>
      <c r="B16925">
        <v>702</v>
      </c>
      <c r="C16925" t="s">
        <v>293</v>
      </c>
      <c r="D16925" s="1">
        <v>41535</v>
      </c>
      <c r="F16925">
        <v>1</v>
      </c>
      <c r="G16925">
        <v>5368</v>
      </c>
      <c r="H16925" t="s">
        <v>101</v>
      </c>
      <c r="J16925" t="s">
        <v>14</v>
      </c>
      <c r="K16925">
        <v>55</v>
      </c>
      <c r="L16925" t="s">
        <v>15</v>
      </c>
    </row>
    <row r="16926" spans="1:12">
      <c r="A16926" t="e">
        <f ca="1">E00251510746621</f>
        <v>#NAME?</v>
      </c>
      <c r="B16926">
        <v>122</v>
      </c>
      <c r="C16926" t="s">
        <v>522</v>
      </c>
      <c r="D16926" s="1">
        <v>40966</v>
      </c>
      <c r="F16926">
        <v>1</v>
      </c>
      <c r="G16926">
        <v>7806</v>
      </c>
      <c r="H16926" t="s">
        <v>184</v>
      </c>
      <c r="J16926" t="s">
        <v>14</v>
      </c>
      <c r="K16926">
        <v>40</v>
      </c>
      <c r="L16926" t="s">
        <v>22</v>
      </c>
    </row>
    <row r="16927" spans="1:12">
      <c r="A16927" t="e">
        <f ca="1">E00251510746621</f>
        <v>#NAME?</v>
      </c>
      <c r="B16927">
        <v>122</v>
      </c>
      <c r="C16927" t="s">
        <v>522</v>
      </c>
      <c r="D16927" s="1">
        <v>41604</v>
      </c>
      <c r="F16927">
        <v>2</v>
      </c>
      <c r="G16927">
        <v>38619</v>
      </c>
      <c r="H16927" t="s">
        <v>299</v>
      </c>
      <c r="J16927" t="s">
        <v>14</v>
      </c>
      <c r="K16927">
        <v>41</v>
      </c>
      <c r="L16927" t="s">
        <v>15</v>
      </c>
    </row>
    <row r="16928" spans="1:12">
      <c r="A16928" t="e">
        <f ca="1">E00251615134721</f>
        <v>#NAME?</v>
      </c>
      <c r="B16928">
        <v>62</v>
      </c>
      <c r="C16928" t="s">
        <v>20</v>
      </c>
      <c r="D16928" s="1">
        <v>41716</v>
      </c>
      <c r="F16928">
        <v>1</v>
      </c>
      <c r="G16928">
        <v>29690</v>
      </c>
      <c r="H16928" t="s">
        <v>52</v>
      </c>
      <c r="J16928" t="s">
        <v>14</v>
      </c>
      <c r="K16928">
        <v>62</v>
      </c>
      <c r="L16928" t="s">
        <v>15</v>
      </c>
    </row>
    <row r="16929" spans="1:12">
      <c r="A16929" t="e">
        <f ca="1">E00251429795121</f>
        <v>#NAME?</v>
      </c>
      <c r="B16929">
        <v>154</v>
      </c>
      <c r="C16929" t="s">
        <v>533</v>
      </c>
      <c r="D16929" s="1">
        <v>42767</v>
      </c>
      <c r="F16929">
        <v>5</v>
      </c>
      <c r="G16929">
        <v>78079</v>
      </c>
      <c r="H16929" t="s">
        <v>49</v>
      </c>
      <c r="J16929" t="s">
        <v>14</v>
      </c>
      <c r="K16929">
        <v>49</v>
      </c>
      <c r="L16929" t="s">
        <v>22</v>
      </c>
    </row>
    <row r="16930" spans="1:12">
      <c r="A16930" t="e">
        <f ca="1">E00251439555921</f>
        <v>#NAME?</v>
      </c>
      <c r="B16930">
        <v>702</v>
      </c>
      <c r="C16930" t="s">
        <v>293</v>
      </c>
      <c r="D16930" s="1">
        <v>42173</v>
      </c>
      <c r="F16930">
        <v>5</v>
      </c>
      <c r="G16930">
        <v>53019</v>
      </c>
      <c r="H16930" t="s">
        <v>304</v>
      </c>
      <c r="J16930" t="s">
        <v>14</v>
      </c>
      <c r="K16930">
        <v>57</v>
      </c>
      <c r="L16930" t="s">
        <v>15</v>
      </c>
    </row>
    <row r="16931" spans="1:12">
      <c r="A16931" t="e">
        <f ca="1">E00251439555921</f>
        <v>#NAME?</v>
      </c>
      <c r="B16931">
        <v>702</v>
      </c>
      <c r="C16931" t="s">
        <v>293</v>
      </c>
      <c r="D16931" s="1">
        <v>42213</v>
      </c>
      <c r="F16931">
        <v>1</v>
      </c>
      <c r="G16931">
        <v>2410</v>
      </c>
      <c r="H16931" t="s">
        <v>283</v>
      </c>
      <c r="J16931" t="s">
        <v>14</v>
      </c>
      <c r="K16931">
        <v>57</v>
      </c>
      <c r="L16931" t="s">
        <v>15</v>
      </c>
    </row>
    <row r="16932" spans="1:12">
      <c r="A16932" t="e">
        <f ca="1">E00251439555921</f>
        <v>#NAME?</v>
      </c>
      <c r="B16932">
        <v>4863</v>
      </c>
      <c r="C16932" t="s">
        <v>534</v>
      </c>
      <c r="D16932" s="1">
        <v>41276</v>
      </c>
      <c r="F16932">
        <v>4</v>
      </c>
      <c r="G16932">
        <v>2599</v>
      </c>
      <c r="H16932" t="s">
        <v>238</v>
      </c>
      <c r="J16932" t="s">
        <v>14</v>
      </c>
      <c r="K16932">
        <v>55</v>
      </c>
      <c r="L16932" t="s">
        <v>15</v>
      </c>
    </row>
    <row r="16933" spans="1:12">
      <c r="A16933" t="e">
        <f ca="1">E00251537605521</f>
        <v>#NAME?</v>
      </c>
      <c r="B16933">
        <v>437</v>
      </c>
      <c r="C16933" t="s">
        <v>216</v>
      </c>
      <c r="D16933" s="1">
        <v>42339</v>
      </c>
      <c r="F16933">
        <v>1</v>
      </c>
      <c r="G16933">
        <v>30000</v>
      </c>
      <c r="H16933" t="s">
        <v>144</v>
      </c>
      <c r="J16933" t="s">
        <v>14</v>
      </c>
      <c r="K16933">
        <v>65</v>
      </c>
      <c r="L16933" t="s">
        <v>15</v>
      </c>
    </row>
    <row r="16934" spans="1:12">
      <c r="A16934" t="e">
        <f ca="1">E00251615134721</f>
        <v>#NAME?</v>
      </c>
      <c r="B16934">
        <v>62</v>
      </c>
      <c r="C16934" t="s">
        <v>20</v>
      </c>
      <c r="D16934" s="1">
        <v>41751</v>
      </c>
      <c r="F16934">
        <v>1</v>
      </c>
      <c r="G16934">
        <v>29690</v>
      </c>
      <c r="H16934" t="s">
        <v>52</v>
      </c>
      <c r="J16934" t="s">
        <v>14</v>
      </c>
      <c r="K16934">
        <v>62</v>
      </c>
      <c r="L16934" t="s">
        <v>15</v>
      </c>
    </row>
    <row r="16935" spans="1:12">
      <c r="A16935" t="e">
        <f ca="1">E00251439555921</f>
        <v>#NAME?</v>
      </c>
      <c r="B16935">
        <v>702</v>
      </c>
      <c r="C16935" t="s">
        <v>293</v>
      </c>
      <c r="D16935" s="1">
        <v>43084</v>
      </c>
      <c r="F16935">
        <v>1</v>
      </c>
      <c r="G16935">
        <v>53019</v>
      </c>
      <c r="H16935" t="s">
        <v>304</v>
      </c>
      <c r="J16935" t="s">
        <v>14</v>
      </c>
      <c r="K16935">
        <v>60</v>
      </c>
      <c r="L16935" t="s">
        <v>15</v>
      </c>
    </row>
    <row r="16936" spans="1:12">
      <c r="A16936" t="e">
        <f ca="1">E00251711668421</f>
        <v>#NAME?</v>
      </c>
      <c r="B16936">
        <v>11</v>
      </c>
      <c r="C16936" t="s">
        <v>245</v>
      </c>
      <c r="D16936" s="1">
        <v>42367</v>
      </c>
      <c r="F16936">
        <v>2</v>
      </c>
      <c r="G16936">
        <v>4019</v>
      </c>
      <c r="H16936" t="s">
        <v>26</v>
      </c>
      <c r="J16936" t="s">
        <v>14</v>
      </c>
      <c r="K16936">
        <v>56</v>
      </c>
      <c r="L16936" t="s">
        <v>15</v>
      </c>
    </row>
    <row r="16937" spans="1:12">
      <c r="A16937" t="e">
        <f ca="1">E00251427098221</f>
        <v>#NAME?</v>
      </c>
      <c r="B16937">
        <v>11</v>
      </c>
      <c r="C16937" t="s">
        <v>245</v>
      </c>
      <c r="D16937" s="1">
        <v>41674</v>
      </c>
      <c r="F16937">
        <v>1</v>
      </c>
      <c r="G16937">
        <v>4019</v>
      </c>
      <c r="H16937" t="s">
        <v>26</v>
      </c>
      <c r="J16937" t="s">
        <v>14</v>
      </c>
      <c r="K16937">
        <v>41</v>
      </c>
      <c r="L16937" t="s">
        <v>15</v>
      </c>
    </row>
    <row r="16938" spans="1:12">
      <c r="A16938" t="e">
        <f ca="1">E00251430095721</f>
        <v>#NAME?</v>
      </c>
      <c r="B16938">
        <v>500</v>
      </c>
      <c r="C16938" t="s">
        <v>161</v>
      </c>
      <c r="D16938" s="1">
        <v>41584</v>
      </c>
      <c r="F16938">
        <v>2</v>
      </c>
      <c r="G16938">
        <v>496</v>
      </c>
      <c r="H16938" t="s">
        <v>190</v>
      </c>
      <c r="J16938" t="s">
        <v>14</v>
      </c>
      <c r="K16938">
        <v>55</v>
      </c>
      <c r="L16938" t="s">
        <v>15</v>
      </c>
    </row>
    <row r="16939" spans="1:12">
      <c r="A16939" t="e">
        <f ca="1">E00251430095721</f>
        <v>#NAME?</v>
      </c>
      <c r="B16939">
        <v>500</v>
      </c>
      <c r="C16939" t="s">
        <v>161</v>
      </c>
      <c r="D16939" s="1">
        <v>42299</v>
      </c>
      <c r="F16939">
        <v>2</v>
      </c>
      <c r="G16939">
        <v>496</v>
      </c>
      <c r="H16939" t="s">
        <v>190</v>
      </c>
      <c r="J16939" t="s">
        <v>14</v>
      </c>
      <c r="K16939">
        <v>57</v>
      </c>
      <c r="L16939" t="s">
        <v>15</v>
      </c>
    </row>
    <row r="16940" spans="1:12">
      <c r="A16940" t="e">
        <f ca="1">E00251430095721</f>
        <v>#NAME?</v>
      </c>
      <c r="B16940">
        <v>500</v>
      </c>
      <c r="C16940" t="s">
        <v>161</v>
      </c>
      <c r="D16940" s="1">
        <v>42716</v>
      </c>
      <c r="F16940">
        <v>6</v>
      </c>
      <c r="G16940">
        <v>7904</v>
      </c>
      <c r="H16940" t="s">
        <v>75</v>
      </c>
      <c r="J16940" t="s">
        <v>14</v>
      </c>
      <c r="K16940">
        <v>58</v>
      </c>
      <c r="L16940" t="s">
        <v>22</v>
      </c>
    </row>
    <row r="16941" spans="1:12">
      <c r="A16941" t="e">
        <f ca="1">E00251512459221</f>
        <v>#NAME?</v>
      </c>
      <c r="B16941">
        <v>1929</v>
      </c>
      <c r="C16941" t="s">
        <v>195</v>
      </c>
      <c r="D16941" s="1">
        <v>42319</v>
      </c>
      <c r="F16941">
        <v>6</v>
      </c>
      <c r="G16941">
        <v>4556</v>
      </c>
      <c r="H16941" t="s">
        <v>121</v>
      </c>
      <c r="J16941" t="s">
        <v>14</v>
      </c>
      <c r="K16941">
        <v>44</v>
      </c>
      <c r="L16941" t="s">
        <v>15</v>
      </c>
    </row>
    <row r="16942" spans="1:12">
      <c r="A16942" t="e">
        <f ca="1">E00251512459221</f>
        <v>#NAME?</v>
      </c>
      <c r="B16942">
        <v>1929</v>
      </c>
      <c r="C16942" t="s">
        <v>195</v>
      </c>
      <c r="D16942" s="1">
        <v>42492</v>
      </c>
      <c r="F16942">
        <v>2</v>
      </c>
      <c r="G16942">
        <v>2141</v>
      </c>
      <c r="H16942" t="s">
        <v>614</v>
      </c>
      <c r="J16942" t="s">
        <v>14</v>
      </c>
      <c r="K16942">
        <v>44</v>
      </c>
      <c r="L16942" t="s">
        <v>15</v>
      </c>
    </row>
    <row r="16943" spans="1:12">
      <c r="A16943" t="e">
        <f ca="1">E00251512351721</f>
        <v>#NAME?</v>
      </c>
      <c r="B16943">
        <v>1327</v>
      </c>
      <c r="C16943" t="s">
        <v>392</v>
      </c>
      <c r="D16943" s="1">
        <v>41500</v>
      </c>
      <c r="F16943">
        <v>1</v>
      </c>
      <c r="G16943">
        <v>724</v>
      </c>
      <c r="H16943" t="s">
        <v>1429</v>
      </c>
      <c r="J16943" t="s">
        <v>14</v>
      </c>
      <c r="K16943">
        <v>46</v>
      </c>
      <c r="L16943" t="s">
        <v>15</v>
      </c>
    </row>
    <row r="16944" spans="1:12">
      <c r="A16944" t="e">
        <f ca="1">E00251619842621</f>
        <v>#NAME?</v>
      </c>
      <c r="B16944">
        <v>459</v>
      </c>
      <c r="C16944" t="s">
        <v>187</v>
      </c>
      <c r="D16944" s="1">
        <v>42543</v>
      </c>
      <c r="F16944">
        <v>1</v>
      </c>
      <c r="G16944">
        <v>2809</v>
      </c>
      <c r="H16944" t="s">
        <v>90</v>
      </c>
      <c r="J16944" t="s">
        <v>14</v>
      </c>
      <c r="K16944">
        <v>40</v>
      </c>
      <c r="L16944" t="s">
        <v>15</v>
      </c>
    </row>
    <row r="16945" spans="1:12">
      <c r="A16945" t="e">
        <f ca="1">E00251619842621</f>
        <v>#NAME?</v>
      </c>
      <c r="B16945">
        <v>746</v>
      </c>
      <c r="C16945" t="s">
        <v>527</v>
      </c>
      <c r="D16945" s="1">
        <v>42766</v>
      </c>
      <c r="E16945">
        <v>4</v>
      </c>
      <c r="F16945">
        <v>4</v>
      </c>
      <c r="G16945">
        <v>4119</v>
      </c>
      <c r="H16945" t="s">
        <v>1430</v>
      </c>
      <c r="J16945" t="s">
        <v>34</v>
      </c>
      <c r="K16945">
        <v>40</v>
      </c>
      <c r="L16945" t="s">
        <v>15</v>
      </c>
    </row>
    <row r="16946" spans="1:12">
      <c r="A16946" t="e">
        <f t="shared" ref="A16946:A16952" ca="1" si="159">E00251430095721</f>
        <v>#NAME?</v>
      </c>
      <c r="B16946">
        <v>500</v>
      </c>
      <c r="C16946" t="s">
        <v>161</v>
      </c>
      <c r="D16946" s="1">
        <v>41523</v>
      </c>
      <c r="F16946">
        <v>1</v>
      </c>
      <c r="G16946">
        <v>60090</v>
      </c>
      <c r="H16946" t="s">
        <v>181</v>
      </c>
      <c r="J16946" t="s">
        <v>14</v>
      </c>
      <c r="K16946">
        <v>55</v>
      </c>
      <c r="L16946" t="s">
        <v>15</v>
      </c>
    </row>
    <row r="16947" spans="1:12">
      <c r="A16947" t="e">
        <f t="shared" ca="1" si="159"/>
        <v>#NAME?</v>
      </c>
      <c r="B16947">
        <v>500</v>
      </c>
      <c r="C16947" t="s">
        <v>161</v>
      </c>
      <c r="D16947" s="1">
        <v>41565</v>
      </c>
      <c r="F16947">
        <v>3</v>
      </c>
      <c r="G16947">
        <v>25000</v>
      </c>
      <c r="H16947" t="s">
        <v>178</v>
      </c>
      <c r="J16947" t="s">
        <v>14</v>
      </c>
      <c r="K16947">
        <v>55</v>
      </c>
      <c r="L16947" t="s">
        <v>15</v>
      </c>
    </row>
    <row r="16948" spans="1:12">
      <c r="A16948" t="e">
        <f t="shared" ca="1" si="159"/>
        <v>#NAME?</v>
      </c>
      <c r="B16948">
        <v>500</v>
      </c>
      <c r="C16948" t="s">
        <v>161</v>
      </c>
      <c r="D16948" s="1">
        <v>41878</v>
      </c>
      <c r="F16948">
        <v>3</v>
      </c>
      <c r="G16948">
        <v>496</v>
      </c>
      <c r="H16948" t="s">
        <v>190</v>
      </c>
      <c r="J16948" t="s">
        <v>14</v>
      </c>
      <c r="K16948">
        <v>56</v>
      </c>
      <c r="L16948" t="s">
        <v>15</v>
      </c>
    </row>
    <row r="16949" spans="1:12">
      <c r="A16949" t="e">
        <f t="shared" ca="1" si="159"/>
        <v>#NAME?</v>
      </c>
      <c r="B16949">
        <v>500</v>
      </c>
      <c r="C16949" t="s">
        <v>161</v>
      </c>
      <c r="D16949" s="1">
        <v>41942</v>
      </c>
      <c r="F16949">
        <v>2</v>
      </c>
      <c r="G16949">
        <v>496</v>
      </c>
      <c r="H16949" t="s">
        <v>190</v>
      </c>
      <c r="J16949" t="s">
        <v>14</v>
      </c>
      <c r="K16949">
        <v>56</v>
      </c>
      <c r="L16949" t="s">
        <v>15</v>
      </c>
    </row>
    <row r="16950" spans="1:12">
      <c r="A16950" t="e">
        <f t="shared" ca="1" si="159"/>
        <v>#NAME?</v>
      </c>
      <c r="B16950">
        <v>500</v>
      </c>
      <c r="C16950" t="s">
        <v>161</v>
      </c>
      <c r="D16950" s="1">
        <v>42118</v>
      </c>
      <c r="F16950">
        <v>5</v>
      </c>
      <c r="G16950">
        <v>25000</v>
      </c>
      <c r="H16950" t="s">
        <v>178</v>
      </c>
      <c r="J16950" t="s">
        <v>14</v>
      </c>
      <c r="K16950">
        <v>56</v>
      </c>
      <c r="L16950" t="s">
        <v>15</v>
      </c>
    </row>
    <row r="16951" spans="1:12">
      <c r="A16951" t="e">
        <f t="shared" ca="1" si="159"/>
        <v>#NAME?</v>
      </c>
      <c r="B16951">
        <v>500</v>
      </c>
      <c r="C16951" t="s">
        <v>161</v>
      </c>
      <c r="D16951" s="1">
        <v>42319</v>
      </c>
      <c r="F16951">
        <v>2</v>
      </c>
      <c r="G16951">
        <v>496</v>
      </c>
      <c r="H16951" t="s">
        <v>190</v>
      </c>
      <c r="J16951" t="s">
        <v>14</v>
      </c>
      <c r="K16951">
        <v>57</v>
      </c>
      <c r="L16951" t="s">
        <v>15</v>
      </c>
    </row>
    <row r="16952" spans="1:12">
      <c r="A16952" t="e">
        <f t="shared" ca="1" si="159"/>
        <v>#NAME?</v>
      </c>
      <c r="B16952">
        <v>500</v>
      </c>
      <c r="C16952" t="s">
        <v>161</v>
      </c>
      <c r="D16952" s="1">
        <v>42662</v>
      </c>
      <c r="F16952">
        <v>1</v>
      </c>
      <c r="G16952">
        <v>25000</v>
      </c>
      <c r="H16952" t="s">
        <v>178</v>
      </c>
      <c r="J16952" t="s">
        <v>14</v>
      </c>
      <c r="K16952">
        <v>58</v>
      </c>
      <c r="L16952" t="s">
        <v>15</v>
      </c>
    </row>
    <row r="16953" spans="1:12">
      <c r="A16953" t="e">
        <f ca="1">E00251617620421</f>
        <v>#NAME?</v>
      </c>
      <c r="B16953">
        <v>481</v>
      </c>
      <c r="C16953" t="s">
        <v>402</v>
      </c>
      <c r="D16953" s="1">
        <v>43078</v>
      </c>
      <c r="F16953">
        <v>4</v>
      </c>
      <c r="G16953">
        <v>4549</v>
      </c>
      <c r="H16953" t="s">
        <v>69</v>
      </c>
      <c r="J16953" t="s">
        <v>14</v>
      </c>
      <c r="K16953">
        <v>55</v>
      </c>
      <c r="L16953" t="s">
        <v>15</v>
      </c>
    </row>
    <row r="16954" spans="1:12">
      <c r="A16954" t="e">
        <f ca="1">E00251715848321</f>
        <v>#NAME?</v>
      </c>
      <c r="B16954">
        <v>470</v>
      </c>
      <c r="C16954" t="s">
        <v>457</v>
      </c>
      <c r="D16954" s="1">
        <v>41971</v>
      </c>
      <c r="F16954">
        <v>1</v>
      </c>
      <c r="G16954">
        <v>78842</v>
      </c>
      <c r="H16954" t="s">
        <v>1014</v>
      </c>
      <c r="J16954" t="s">
        <v>14</v>
      </c>
      <c r="K16954">
        <v>51</v>
      </c>
      <c r="L16954" t="s">
        <v>22</v>
      </c>
    </row>
    <row r="16955" spans="1:12">
      <c r="A16955" t="e">
        <f ca="1">E00251510746621</f>
        <v>#NAME?</v>
      </c>
      <c r="B16955">
        <v>122</v>
      </c>
      <c r="C16955" t="s">
        <v>522</v>
      </c>
      <c r="D16955" s="1">
        <v>41297</v>
      </c>
      <c r="F16955">
        <v>1</v>
      </c>
      <c r="G16955">
        <v>72671</v>
      </c>
      <c r="H16955" t="s">
        <v>948</v>
      </c>
      <c r="J16955" t="s">
        <v>14</v>
      </c>
      <c r="K16955">
        <v>40</v>
      </c>
      <c r="L16955" t="s">
        <v>15</v>
      </c>
    </row>
    <row r="16956" spans="1:12">
      <c r="A16956" t="e">
        <f ca="1">E00251417959821</f>
        <v>#NAME?</v>
      </c>
      <c r="B16956">
        <v>50</v>
      </c>
      <c r="C16956" t="s">
        <v>512</v>
      </c>
      <c r="D16956" s="1">
        <v>41043</v>
      </c>
      <c r="F16956">
        <v>1</v>
      </c>
      <c r="G16956">
        <v>27800</v>
      </c>
      <c r="H16956" t="s">
        <v>145</v>
      </c>
      <c r="J16956" t="s">
        <v>14</v>
      </c>
      <c r="K16956">
        <v>53</v>
      </c>
      <c r="L16956" t="s">
        <v>15</v>
      </c>
    </row>
    <row r="16957" spans="1:12">
      <c r="A16957" t="e">
        <f ca="1">E00251417959821</f>
        <v>#NAME?</v>
      </c>
      <c r="B16957">
        <v>50</v>
      </c>
      <c r="C16957" t="s">
        <v>512</v>
      </c>
      <c r="D16957" s="1">
        <v>41796</v>
      </c>
      <c r="F16957">
        <v>1</v>
      </c>
      <c r="G16957">
        <v>29690</v>
      </c>
      <c r="H16957" t="s">
        <v>52</v>
      </c>
      <c r="J16957" t="s">
        <v>14</v>
      </c>
      <c r="K16957">
        <v>55</v>
      </c>
      <c r="L16957" t="s">
        <v>15</v>
      </c>
    </row>
    <row r="16958" spans="1:12">
      <c r="A16958" t="e">
        <f ca="1">E00251430095721</f>
        <v>#NAME?</v>
      </c>
      <c r="B16958">
        <v>500</v>
      </c>
      <c r="C16958" t="s">
        <v>161</v>
      </c>
      <c r="D16958" s="1">
        <v>42936</v>
      </c>
      <c r="F16958">
        <v>2</v>
      </c>
      <c r="G16958">
        <v>496</v>
      </c>
      <c r="H16958" t="s">
        <v>190</v>
      </c>
      <c r="J16958" t="s">
        <v>14</v>
      </c>
      <c r="K16958">
        <v>59</v>
      </c>
      <c r="L16958" t="s">
        <v>15</v>
      </c>
    </row>
    <row r="16959" spans="1:12">
      <c r="A16959" t="e">
        <f ca="1">E00251617620421</f>
        <v>#NAME?</v>
      </c>
      <c r="B16959">
        <v>485</v>
      </c>
      <c r="C16959" t="s">
        <v>241</v>
      </c>
      <c r="D16959" s="1">
        <v>42192</v>
      </c>
      <c r="F16959">
        <v>4</v>
      </c>
      <c r="G16959">
        <v>7962</v>
      </c>
      <c r="H16959" t="s">
        <v>111</v>
      </c>
      <c r="J16959" t="s">
        <v>14</v>
      </c>
      <c r="K16959">
        <v>53</v>
      </c>
      <c r="L16959" t="s">
        <v>22</v>
      </c>
    </row>
    <row r="16960" spans="1:12">
      <c r="A16960" t="e">
        <f ca="1">E00251617620421</f>
        <v>#NAME?</v>
      </c>
      <c r="B16960">
        <v>485</v>
      </c>
      <c r="C16960" t="s">
        <v>241</v>
      </c>
      <c r="D16960" s="1">
        <v>42503</v>
      </c>
      <c r="F16960">
        <v>5</v>
      </c>
      <c r="G16960">
        <v>5533</v>
      </c>
      <c r="H16960" t="s">
        <v>537</v>
      </c>
      <c r="J16960" t="s">
        <v>14</v>
      </c>
      <c r="K16960">
        <v>53</v>
      </c>
      <c r="L16960" t="s">
        <v>15</v>
      </c>
    </row>
    <row r="16961" spans="1:12">
      <c r="A16961" t="e">
        <f ca="1">E00251617620421</f>
        <v>#NAME?</v>
      </c>
      <c r="B16961">
        <v>485</v>
      </c>
      <c r="C16961" t="s">
        <v>241</v>
      </c>
      <c r="D16961" s="1">
        <v>42636</v>
      </c>
      <c r="F16961">
        <v>5</v>
      </c>
      <c r="G16961">
        <v>5369</v>
      </c>
      <c r="H16961" t="s">
        <v>253</v>
      </c>
      <c r="J16961" t="s">
        <v>14</v>
      </c>
      <c r="K16961">
        <v>54</v>
      </c>
      <c r="L16961" t="s">
        <v>15</v>
      </c>
    </row>
    <row r="16962" spans="1:12">
      <c r="A16962" t="e">
        <f ca="1">E00251715779021</f>
        <v>#NAME?</v>
      </c>
      <c r="B16962">
        <v>500</v>
      </c>
      <c r="C16962" t="s">
        <v>161</v>
      </c>
      <c r="D16962" s="1">
        <v>41562</v>
      </c>
      <c r="F16962">
        <v>2</v>
      </c>
      <c r="G16962">
        <v>49390</v>
      </c>
      <c r="H16962" t="s">
        <v>59</v>
      </c>
      <c r="J16962" t="s">
        <v>14</v>
      </c>
      <c r="K16962">
        <v>60</v>
      </c>
      <c r="L16962" t="s">
        <v>15</v>
      </c>
    </row>
    <row r="16963" spans="1:12">
      <c r="A16963" t="e">
        <f ca="1">E00251715779021</f>
        <v>#NAME?</v>
      </c>
      <c r="B16963">
        <v>500</v>
      </c>
      <c r="C16963" t="s">
        <v>161</v>
      </c>
      <c r="D16963" s="1">
        <v>42282</v>
      </c>
      <c r="F16963">
        <v>2</v>
      </c>
      <c r="G16963">
        <v>49390</v>
      </c>
      <c r="H16963" t="s">
        <v>59</v>
      </c>
      <c r="J16963" t="s">
        <v>14</v>
      </c>
      <c r="K16963">
        <v>62</v>
      </c>
      <c r="L16963" t="s">
        <v>15</v>
      </c>
    </row>
    <row r="16964" spans="1:12">
      <c r="A16964" t="e">
        <f ca="1">E00251617620421</f>
        <v>#NAME?</v>
      </c>
      <c r="B16964">
        <v>485</v>
      </c>
      <c r="C16964" t="s">
        <v>241</v>
      </c>
      <c r="D16964" s="1">
        <v>42779</v>
      </c>
      <c r="F16964">
        <v>1</v>
      </c>
      <c r="G16964">
        <v>71985</v>
      </c>
      <c r="H16964" t="s">
        <v>738</v>
      </c>
      <c r="J16964" t="s">
        <v>14</v>
      </c>
      <c r="K16964">
        <v>54</v>
      </c>
      <c r="L16964" t="s">
        <v>15</v>
      </c>
    </row>
    <row r="16965" spans="1:12">
      <c r="A16965" t="e">
        <f ca="1">E00251417959821</f>
        <v>#NAME?</v>
      </c>
      <c r="B16965">
        <v>50</v>
      </c>
      <c r="C16965" t="s">
        <v>512</v>
      </c>
      <c r="D16965" s="1">
        <v>41373</v>
      </c>
      <c r="F16965">
        <v>1</v>
      </c>
      <c r="G16965">
        <v>27800</v>
      </c>
      <c r="H16965" t="s">
        <v>145</v>
      </c>
      <c r="J16965" t="s">
        <v>14</v>
      </c>
      <c r="K16965">
        <v>53</v>
      </c>
      <c r="L16965" t="s">
        <v>15</v>
      </c>
    </row>
    <row r="16966" spans="1:12">
      <c r="A16966" t="e">
        <f ca="1">E00251417959821</f>
        <v>#NAME?</v>
      </c>
      <c r="B16966">
        <v>50</v>
      </c>
      <c r="C16966" t="s">
        <v>512</v>
      </c>
      <c r="D16966" s="1">
        <v>42282</v>
      </c>
      <c r="F16966">
        <v>1</v>
      </c>
      <c r="G16966">
        <v>2729</v>
      </c>
      <c r="H16966" t="s">
        <v>115</v>
      </c>
      <c r="J16966" t="s">
        <v>14</v>
      </c>
      <c r="K16966">
        <v>56</v>
      </c>
      <c r="L16966" t="s">
        <v>15</v>
      </c>
    </row>
    <row r="16967" spans="1:12">
      <c r="A16967" t="e">
        <f ca="1">E00251611656421</f>
        <v>#NAME?</v>
      </c>
      <c r="B16967">
        <v>29</v>
      </c>
      <c r="C16967" t="s">
        <v>309</v>
      </c>
      <c r="D16967" s="1">
        <v>41206</v>
      </c>
      <c r="F16967">
        <v>2</v>
      </c>
      <c r="G16967">
        <v>4019</v>
      </c>
      <c r="H16967" t="s">
        <v>26</v>
      </c>
      <c r="J16967" t="s">
        <v>14</v>
      </c>
      <c r="K16967">
        <v>53</v>
      </c>
      <c r="L16967" t="s">
        <v>15</v>
      </c>
    </row>
    <row r="16968" spans="1:12">
      <c r="A16968" t="e">
        <f ca="1">E00251611656421</f>
        <v>#NAME?</v>
      </c>
      <c r="B16968">
        <v>29</v>
      </c>
      <c r="C16968" t="s">
        <v>309</v>
      </c>
      <c r="D16968" s="1">
        <v>41646</v>
      </c>
      <c r="F16968">
        <v>1</v>
      </c>
      <c r="G16968">
        <v>4019</v>
      </c>
      <c r="H16968" t="s">
        <v>26</v>
      </c>
      <c r="J16968" t="s">
        <v>14</v>
      </c>
      <c r="K16968">
        <v>54</v>
      </c>
      <c r="L16968" t="s">
        <v>15</v>
      </c>
    </row>
    <row r="16969" spans="1:12">
      <c r="A16969" t="e">
        <f ca="1">E00251512560421</f>
        <v>#NAME?</v>
      </c>
      <c r="B16969">
        <v>51</v>
      </c>
      <c r="C16969" t="s">
        <v>372</v>
      </c>
      <c r="D16969" s="1">
        <v>41705</v>
      </c>
      <c r="F16969">
        <v>1</v>
      </c>
      <c r="G16969">
        <v>7962</v>
      </c>
      <c r="H16969" t="s">
        <v>111</v>
      </c>
      <c r="J16969" t="s">
        <v>14</v>
      </c>
      <c r="K16969">
        <v>52</v>
      </c>
      <c r="L16969" t="s">
        <v>22</v>
      </c>
    </row>
    <row r="16970" spans="1:12">
      <c r="A16970" t="e">
        <f ca="1">E00251715779021</f>
        <v>#NAME?</v>
      </c>
      <c r="B16970">
        <v>500</v>
      </c>
      <c r="C16970" t="s">
        <v>161</v>
      </c>
      <c r="D16970" s="1">
        <v>41904</v>
      </c>
      <c r="F16970">
        <v>1</v>
      </c>
      <c r="G16970">
        <v>49390</v>
      </c>
      <c r="H16970" t="s">
        <v>59</v>
      </c>
      <c r="J16970" t="s">
        <v>14</v>
      </c>
      <c r="K16970">
        <v>61</v>
      </c>
      <c r="L16970" t="s">
        <v>15</v>
      </c>
    </row>
    <row r="16971" spans="1:12">
      <c r="A16971" t="e">
        <f ca="1">E00251512560421</f>
        <v>#NAME?</v>
      </c>
      <c r="B16971">
        <v>51</v>
      </c>
      <c r="C16971" t="s">
        <v>372</v>
      </c>
      <c r="D16971" s="1">
        <v>42796</v>
      </c>
      <c r="F16971">
        <v>1</v>
      </c>
      <c r="G16971">
        <v>30000</v>
      </c>
      <c r="H16971" t="s">
        <v>144</v>
      </c>
      <c r="J16971" t="s">
        <v>14</v>
      </c>
      <c r="K16971">
        <v>55</v>
      </c>
      <c r="L16971" t="s">
        <v>15</v>
      </c>
    </row>
    <row r="16972" spans="1:12">
      <c r="A16972" t="e">
        <f ca="1">E00251518870221</f>
        <v>#NAME?</v>
      </c>
      <c r="B16972">
        <v>291</v>
      </c>
      <c r="C16972" t="s">
        <v>160</v>
      </c>
      <c r="D16972" s="1">
        <v>41312</v>
      </c>
      <c r="F16972">
        <v>2</v>
      </c>
      <c r="G16972">
        <v>3540</v>
      </c>
      <c r="H16972" t="s">
        <v>436</v>
      </c>
      <c r="J16972" t="s">
        <v>14</v>
      </c>
      <c r="K16972">
        <v>48</v>
      </c>
      <c r="L16972" t="s">
        <v>15</v>
      </c>
    </row>
    <row r="16973" spans="1:12">
      <c r="A16973" t="e">
        <f ca="1">E00251518870221</f>
        <v>#NAME?</v>
      </c>
      <c r="B16973">
        <v>291</v>
      </c>
      <c r="C16973" t="s">
        <v>160</v>
      </c>
      <c r="D16973" s="1">
        <v>42192</v>
      </c>
      <c r="F16973">
        <v>2</v>
      </c>
      <c r="G16973">
        <v>7804</v>
      </c>
      <c r="H16973" t="s">
        <v>43</v>
      </c>
      <c r="J16973" t="s">
        <v>14</v>
      </c>
      <c r="K16973">
        <v>50</v>
      </c>
      <c r="L16973" t="s">
        <v>22</v>
      </c>
    </row>
    <row r="16974" spans="1:12">
      <c r="A16974" t="e">
        <f ca="1">E00251532421921</f>
        <v>#NAME?</v>
      </c>
      <c r="B16974">
        <v>451</v>
      </c>
      <c r="C16974" t="s">
        <v>102</v>
      </c>
      <c r="D16974" s="1">
        <v>41043</v>
      </c>
      <c r="F16974">
        <v>1</v>
      </c>
      <c r="G16974">
        <v>81500</v>
      </c>
      <c r="H16974" t="s">
        <v>575</v>
      </c>
      <c r="J16974" t="s">
        <v>14</v>
      </c>
      <c r="K16974">
        <v>43</v>
      </c>
      <c r="L16974" t="s">
        <v>15</v>
      </c>
    </row>
    <row r="16975" spans="1:12">
      <c r="A16975" t="e">
        <f ca="1">E00251518870221</f>
        <v>#NAME?</v>
      </c>
      <c r="B16975">
        <v>291</v>
      </c>
      <c r="C16975" t="s">
        <v>160</v>
      </c>
      <c r="D16975" s="1">
        <v>43013</v>
      </c>
      <c r="F16975">
        <v>1</v>
      </c>
      <c r="G16975">
        <v>3540</v>
      </c>
      <c r="H16975" t="s">
        <v>436</v>
      </c>
      <c r="J16975" t="s">
        <v>14</v>
      </c>
      <c r="K16975">
        <v>53</v>
      </c>
      <c r="L16975" t="s">
        <v>15</v>
      </c>
    </row>
    <row r="16976" spans="1:12">
      <c r="A16976" t="e">
        <f ca="1">E00251518870221</f>
        <v>#NAME?</v>
      </c>
      <c r="B16976">
        <v>272</v>
      </c>
      <c r="C16976" t="s">
        <v>174</v>
      </c>
      <c r="D16976" s="1">
        <v>42012</v>
      </c>
      <c r="E16976">
        <v>11</v>
      </c>
      <c r="F16976">
        <v>2</v>
      </c>
      <c r="G16976">
        <v>34610</v>
      </c>
      <c r="H16976" t="s">
        <v>1431</v>
      </c>
      <c r="J16976" t="s">
        <v>34</v>
      </c>
      <c r="K16976">
        <v>50</v>
      </c>
      <c r="L16976" t="s">
        <v>15</v>
      </c>
    </row>
    <row r="16977" spans="1:12">
      <c r="A16977" t="e">
        <f ca="1">E00251532421921</f>
        <v>#NAME?</v>
      </c>
      <c r="B16977">
        <v>451</v>
      </c>
      <c r="C16977" t="s">
        <v>102</v>
      </c>
      <c r="D16977" s="1">
        <v>41905</v>
      </c>
      <c r="F16977">
        <v>1</v>
      </c>
      <c r="G16977">
        <v>7962</v>
      </c>
      <c r="H16977" t="s">
        <v>111</v>
      </c>
      <c r="J16977" t="s">
        <v>14</v>
      </c>
      <c r="K16977">
        <v>45</v>
      </c>
      <c r="L16977" t="s">
        <v>22</v>
      </c>
    </row>
    <row r="16978" spans="1:12">
      <c r="A16978" t="e">
        <f ca="1">E00251532421921</f>
        <v>#NAME?</v>
      </c>
      <c r="B16978">
        <v>451</v>
      </c>
      <c r="C16978" t="s">
        <v>102</v>
      </c>
      <c r="D16978" s="1">
        <v>42971</v>
      </c>
      <c r="F16978">
        <v>3</v>
      </c>
      <c r="G16978">
        <v>49390</v>
      </c>
      <c r="H16978" t="s">
        <v>59</v>
      </c>
      <c r="J16978" t="s">
        <v>14</v>
      </c>
      <c r="K16978">
        <v>48</v>
      </c>
      <c r="L16978" t="s">
        <v>15</v>
      </c>
    </row>
    <row r="16979" spans="1:12">
      <c r="A16979" t="e">
        <f ca="1">E00251512530021</f>
        <v>#NAME?</v>
      </c>
      <c r="B16979">
        <v>47</v>
      </c>
      <c r="C16979" t="s">
        <v>494</v>
      </c>
      <c r="D16979" s="1">
        <v>41730</v>
      </c>
      <c r="F16979">
        <v>1</v>
      </c>
      <c r="G16979">
        <v>34690</v>
      </c>
      <c r="H16979" t="s">
        <v>118</v>
      </c>
      <c r="J16979" t="s">
        <v>14</v>
      </c>
      <c r="K16979">
        <v>44</v>
      </c>
      <c r="L16979" t="s">
        <v>15</v>
      </c>
    </row>
    <row r="16980" spans="1:12">
      <c r="A16980" t="e">
        <f ca="1">E00251439519321</f>
        <v>#NAME?</v>
      </c>
      <c r="B16980">
        <v>729</v>
      </c>
      <c r="C16980" t="s">
        <v>68</v>
      </c>
      <c r="D16980" s="1">
        <v>41304</v>
      </c>
      <c r="E16980">
        <v>0</v>
      </c>
      <c r="F16980">
        <v>3</v>
      </c>
      <c r="G16980">
        <v>7324</v>
      </c>
      <c r="H16980" t="s">
        <v>1432</v>
      </c>
      <c r="J16980" t="s">
        <v>34</v>
      </c>
      <c r="K16980">
        <v>57</v>
      </c>
      <c r="L16980" t="s">
        <v>15</v>
      </c>
    </row>
    <row r="16981" spans="1:12">
      <c r="A16981" t="e">
        <f ca="1">E00251430134821</f>
        <v>#NAME?</v>
      </c>
      <c r="B16981">
        <v>726</v>
      </c>
      <c r="C16981" t="s">
        <v>167</v>
      </c>
      <c r="D16981" s="1">
        <v>41643</v>
      </c>
      <c r="E16981">
        <v>0</v>
      </c>
      <c r="F16981">
        <v>3</v>
      </c>
      <c r="G16981">
        <v>7354</v>
      </c>
      <c r="H16981" t="s">
        <v>753</v>
      </c>
      <c r="J16981" t="s">
        <v>34</v>
      </c>
      <c r="K16981">
        <v>55</v>
      </c>
      <c r="L16981" t="s">
        <v>15</v>
      </c>
    </row>
    <row r="16982" spans="1:12">
      <c r="A16982" t="e">
        <f ca="1">E00251532421921</f>
        <v>#NAME?</v>
      </c>
      <c r="B16982">
        <v>451</v>
      </c>
      <c r="C16982" t="s">
        <v>102</v>
      </c>
      <c r="D16982" s="1">
        <v>41043</v>
      </c>
      <c r="F16982">
        <v>2</v>
      </c>
      <c r="G16982">
        <v>49390</v>
      </c>
      <c r="H16982" t="s">
        <v>59</v>
      </c>
      <c r="J16982" t="s">
        <v>14</v>
      </c>
      <c r="K16982">
        <v>43</v>
      </c>
      <c r="L16982" t="s">
        <v>15</v>
      </c>
    </row>
    <row r="16983" spans="1:12">
      <c r="A16983" t="e">
        <f ca="1">E00251532421921</f>
        <v>#NAME?</v>
      </c>
      <c r="B16983">
        <v>451</v>
      </c>
      <c r="C16983" t="s">
        <v>102</v>
      </c>
      <c r="D16983" s="1">
        <v>42394</v>
      </c>
      <c r="F16983">
        <v>1</v>
      </c>
      <c r="G16983">
        <v>49390</v>
      </c>
      <c r="H16983" t="s">
        <v>59</v>
      </c>
      <c r="J16983" t="s">
        <v>14</v>
      </c>
      <c r="K16983">
        <v>47</v>
      </c>
      <c r="L16983" t="s">
        <v>15</v>
      </c>
    </row>
    <row r="16984" spans="1:12">
      <c r="A16984" t="e">
        <f ca="1">E00251518870221</f>
        <v>#NAME?</v>
      </c>
      <c r="B16984">
        <v>291</v>
      </c>
      <c r="C16984" t="s">
        <v>160</v>
      </c>
      <c r="D16984" s="1">
        <v>42432</v>
      </c>
      <c r="F16984">
        <v>1</v>
      </c>
      <c r="G16984">
        <v>2252</v>
      </c>
      <c r="H16984" t="s">
        <v>64</v>
      </c>
      <c r="J16984" t="s">
        <v>14</v>
      </c>
      <c r="K16984">
        <v>51</v>
      </c>
      <c r="L16984" t="s">
        <v>15</v>
      </c>
    </row>
    <row r="16985" spans="1:12">
      <c r="A16985" t="e">
        <f ca="1">E00251518870221</f>
        <v>#NAME?</v>
      </c>
      <c r="B16985">
        <v>291</v>
      </c>
      <c r="C16985" t="s">
        <v>160</v>
      </c>
      <c r="D16985" s="1">
        <v>41815</v>
      </c>
      <c r="F16985">
        <v>1</v>
      </c>
      <c r="G16985">
        <v>34690</v>
      </c>
      <c r="H16985" t="s">
        <v>118</v>
      </c>
      <c r="J16985" t="s">
        <v>14</v>
      </c>
      <c r="K16985">
        <v>49</v>
      </c>
      <c r="L16985" t="s">
        <v>15</v>
      </c>
    </row>
    <row r="16986" spans="1:12">
      <c r="A16986" t="e">
        <f ca="1">E00251429208321</f>
        <v>#NAME?</v>
      </c>
      <c r="B16986">
        <v>695</v>
      </c>
      <c r="C16986" t="s">
        <v>257</v>
      </c>
      <c r="D16986" s="1">
        <v>42982</v>
      </c>
      <c r="F16986">
        <v>1</v>
      </c>
      <c r="G16986">
        <v>6929</v>
      </c>
      <c r="H16986" t="s">
        <v>36</v>
      </c>
      <c r="J16986" t="s">
        <v>14</v>
      </c>
      <c r="K16986">
        <v>66</v>
      </c>
      <c r="L16986" t="s">
        <v>15</v>
      </c>
    </row>
    <row r="16987" spans="1:12">
      <c r="A16987" t="e">
        <f ca="1">E00251429208321</f>
        <v>#NAME?</v>
      </c>
      <c r="B16987">
        <v>695</v>
      </c>
      <c r="C16987" t="s">
        <v>257</v>
      </c>
      <c r="D16987" s="1">
        <v>41570</v>
      </c>
      <c r="F16987">
        <v>1</v>
      </c>
      <c r="G16987">
        <v>2893</v>
      </c>
      <c r="H16987" t="s">
        <v>542</v>
      </c>
      <c r="J16987" t="s">
        <v>14</v>
      </c>
      <c r="K16987">
        <v>62</v>
      </c>
      <c r="L16987" t="s">
        <v>15</v>
      </c>
    </row>
    <row r="16988" spans="1:12">
      <c r="A16988" t="e">
        <f ca="1">E00251429208321</f>
        <v>#NAME?</v>
      </c>
      <c r="B16988">
        <v>695</v>
      </c>
      <c r="C16988" t="s">
        <v>257</v>
      </c>
      <c r="D16988" s="1">
        <v>41659</v>
      </c>
      <c r="F16988">
        <v>1</v>
      </c>
      <c r="G16988">
        <v>5258</v>
      </c>
      <c r="H16988" t="s">
        <v>236</v>
      </c>
      <c r="J16988" t="s">
        <v>14</v>
      </c>
      <c r="K16988">
        <v>62</v>
      </c>
      <c r="L16988" t="s">
        <v>15</v>
      </c>
    </row>
    <row r="16989" spans="1:12">
      <c r="A16989" t="e">
        <f ca="1">E00251529543221</f>
        <v>#NAME?</v>
      </c>
      <c r="B16989">
        <v>148</v>
      </c>
      <c r="C16989" t="s">
        <v>318</v>
      </c>
      <c r="D16989" s="1">
        <v>42116</v>
      </c>
      <c r="F16989">
        <v>1</v>
      </c>
      <c r="G16989">
        <v>37921</v>
      </c>
      <c r="H16989" t="s">
        <v>859</v>
      </c>
      <c r="I16989" t="s">
        <v>56</v>
      </c>
      <c r="J16989" t="s">
        <v>57</v>
      </c>
      <c r="K16989">
        <v>59</v>
      </c>
      <c r="L16989" t="s">
        <v>15</v>
      </c>
    </row>
    <row r="16990" spans="1:12">
      <c r="A16990" t="e">
        <f ca="1">E00251429208321</f>
        <v>#NAME?</v>
      </c>
      <c r="B16990">
        <v>695</v>
      </c>
      <c r="C16990" t="s">
        <v>257</v>
      </c>
      <c r="D16990" s="1">
        <v>41619</v>
      </c>
      <c r="F16990">
        <v>1</v>
      </c>
      <c r="G16990">
        <v>5258</v>
      </c>
      <c r="H16990" t="s">
        <v>236</v>
      </c>
      <c r="J16990" t="s">
        <v>14</v>
      </c>
      <c r="K16990">
        <v>62</v>
      </c>
      <c r="L16990" t="s">
        <v>15</v>
      </c>
    </row>
    <row r="16991" spans="1:12">
      <c r="A16991" t="e">
        <f ca="1">E00251529543221</f>
        <v>#NAME?</v>
      </c>
      <c r="B16991">
        <v>167</v>
      </c>
      <c r="C16991" t="s">
        <v>549</v>
      </c>
      <c r="D16991" s="1">
        <v>41677</v>
      </c>
      <c r="F16991">
        <v>3</v>
      </c>
      <c r="G16991">
        <v>4019</v>
      </c>
      <c r="H16991" t="s">
        <v>26</v>
      </c>
      <c r="J16991" t="s">
        <v>14</v>
      </c>
      <c r="K16991">
        <v>58</v>
      </c>
      <c r="L16991" t="s">
        <v>15</v>
      </c>
    </row>
    <row r="16992" spans="1:12">
      <c r="A16992" t="e">
        <f ca="1">E00251531527021</f>
        <v>#NAME?</v>
      </c>
      <c r="B16992">
        <v>1786</v>
      </c>
      <c r="C16992" t="s">
        <v>37</v>
      </c>
      <c r="D16992" s="1">
        <v>40952</v>
      </c>
      <c r="F16992">
        <v>1</v>
      </c>
      <c r="G16992">
        <v>73300</v>
      </c>
      <c r="H16992" t="s">
        <v>86</v>
      </c>
      <c r="J16992" t="s">
        <v>14</v>
      </c>
      <c r="K16992">
        <v>60</v>
      </c>
      <c r="L16992" t="s">
        <v>15</v>
      </c>
    </row>
    <row r="16993" spans="1:12">
      <c r="A16993" t="e">
        <f ca="1">E00251531527021</f>
        <v>#NAME?</v>
      </c>
      <c r="B16993">
        <v>1786</v>
      </c>
      <c r="C16993" t="s">
        <v>37</v>
      </c>
      <c r="D16993" s="1">
        <v>41841</v>
      </c>
      <c r="F16993">
        <v>1</v>
      </c>
      <c r="G16993">
        <v>7239</v>
      </c>
      <c r="H16993" t="s">
        <v>1433</v>
      </c>
      <c r="J16993" t="s">
        <v>14</v>
      </c>
      <c r="K16993">
        <v>63</v>
      </c>
      <c r="L16993" t="s">
        <v>15</v>
      </c>
    </row>
    <row r="16994" spans="1:12">
      <c r="A16994" t="e">
        <f ca="1">E00251531527021</f>
        <v>#NAME?</v>
      </c>
      <c r="B16994">
        <v>1786</v>
      </c>
      <c r="C16994" t="s">
        <v>37</v>
      </c>
      <c r="D16994" s="1">
        <v>42790</v>
      </c>
      <c r="F16994">
        <v>2</v>
      </c>
      <c r="G16994">
        <v>72190</v>
      </c>
      <c r="H16994" t="s">
        <v>341</v>
      </c>
      <c r="J16994" t="s">
        <v>14</v>
      </c>
      <c r="K16994">
        <v>65</v>
      </c>
      <c r="L16994" t="s">
        <v>15</v>
      </c>
    </row>
    <row r="16995" spans="1:12">
      <c r="A16995" t="e">
        <f ca="1">E00251532421921</f>
        <v>#NAME?</v>
      </c>
      <c r="B16995">
        <v>451</v>
      </c>
      <c r="C16995" t="s">
        <v>102</v>
      </c>
      <c r="D16995" s="1">
        <v>41094</v>
      </c>
      <c r="F16995">
        <v>1</v>
      </c>
      <c r="G16995">
        <v>81500</v>
      </c>
      <c r="H16995" t="s">
        <v>575</v>
      </c>
      <c r="J16995" t="s">
        <v>14</v>
      </c>
      <c r="K16995">
        <v>43</v>
      </c>
      <c r="L16995" t="s">
        <v>15</v>
      </c>
    </row>
    <row r="16996" spans="1:12">
      <c r="A16996" t="e">
        <f ca="1">E00251429208321</f>
        <v>#NAME?</v>
      </c>
      <c r="B16996">
        <v>695</v>
      </c>
      <c r="C16996" t="s">
        <v>257</v>
      </c>
      <c r="D16996" s="1">
        <v>41192</v>
      </c>
      <c r="F16996">
        <v>1</v>
      </c>
      <c r="G16996">
        <v>4659</v>
      </c>
      <c r="H16996" t="s">
        <v>47</v>
      </c>
      <c r="J16996" t="s">
        <v>14</v>
      </c>
      <c r="K16996">
        <v>61</v>
      </c>
      <c r="L16996" t="s">
        <v>15</v>
      </c>
    </row>
    <row r="16997" spans="1:12">
      <c r="A16997" t="e">
        <f ca="1">E00251429233321</f>
        <v>#NAME?</v>
      </c>
      <c r="B16997">
        <v>1791</v>
      </c>
      <c r="C16997" t="s">
        <v>468</v>
      </c>
      <c r="D16997" s="1">
        <v>41327</v>
      </c>
      <c r="F16997">
        <v>1</v>
      </c>
      <c r="G16997">
        <v>4871</v>
      </c>
      <c r="H16997" t="s">
        <v>125</v>
      </c>
      <c r="J16997" t="s">
        <v>14</v>
      </c>
      <c r="K16997">
        <v>54</v>
      </c>
      <c r="L16997" t="s">
        <v>15</v>
      </c>
    </row>
    <row r="16998" spans="1:12">
      <c r="A16998" t="e">
        <f ca="1">E00251429233321</f>
        <v>#NAME?</v>
      </c>
      <c r="B16998">
        <v>1791</v>
      </c>
      <c r="C16998" t="s">
        <v>468</v>
      </c>
      <c r="D16998" s="1">
        <v>42482</v>
      </c>
      <c r="F16998">
        <v>1</v>
      </c>
      <c r="G16998">
        <v>5198</v>
      </c>
      <c r="H16998" t="s">
        <v>200</v>
      </c>
      <c r="J16998" t="s">
        <v>14</v>
      </c>
      <c r="K16998">
        <v>57</v>
      </c>
      <c r="L16998" t="s">
        <v>15</v>
      </c>
    </row>
    <row r="16999" spans="1:12">
      <c r="A16999" t="e">
        <f ca="1">E00251429233321</f>
        <v>#NAME?</v>
      </c>
      <c r="B16999">
        <v>1791</v>
      </c>
      <c r="C16999" t="s">
        <v>468</v>
      </c>
      <c r="D16999" s="1">
        <v>42642</v>
      </c>
      <c r="F16999">
        <v>2</v>
      </c>
      <c r="G16999">
        <v>7806</v>
      </c>
      <c r="H16999" t="s">
        <v>184</v>
      </c>
      <c r="J16999" t="s">
        <v>14</v>
      </c>
      <c r="K16999">
        <v>58</v>
      </c>
      <c r="L16999" t="s">
        <v>22</v>
      </c>
    </row>
    <row r="17000" spans="1:12">
      <c r="A17000" t="e">
        <f ca="1">E00251529543221</f>
        <v>#NAME?</v>
      </c>
      <c r="B17000">
        <v>167</v>
      </c>
      <c r="C17000" t="s">
        <v>549</v>
      </c>
      <c r="D17000" s="1">
        <v>41668</v>
      </c>
      <c r="F17000">
        <v>3</v>
      </c>
      <c r="G17000">
        <v>4019</v>
      </c>
      <c r="H17000" t="s">
        <v>26</v>
      </c>
      <c r="J17000" t="s">
        <v>14</v>
      </c>
      <c r="K17000">
        <v>58</v>
      </c>
      <c r="L17000" t="s">
        <v>15</v>
      </c>
    </row>
    <row r="17001" spans="1:12">
      <c r="A17001" t="e">
        <f ca="1">E00251418191921</f>
        <v>#NAME?</v>
      </c>
      <c r="B17001">
        <v>1929</v>
      </c>
      <c r="C17001" t="s">
        <v>195</v>
      </c>
      <c r="D17001" s="1">
        <v>41831</v>
      </c>
      <c r="F17001">
        <v>5</v>
      </c>
      <c r="G17001">
        <v>69010</v>
      </c>
      <c r="H17001" t="s">
        <v>294</v>
      </c>
      <c r="J17001" t="s">
        <v>14</v>
      </c>
      <c r="K17001">
        <v>60</v>
      </c>
      <c r="L17001" t="s">
        <v>15</v>
      </c>
    </row>
    <row r="17002" spans="1:12">
      <c r="A17002" t="e">
        <f ca="1">E00251429922321</f>
        <v>#NAME?</v>
      </c>
      <c r="B17002">
        <v>466</v>
      </c>
      <c r="C17002" t="s">
        <v>396</v>
      </c>
      <c r="D17002" s="1">
        <v>42653</v>
      </c>
      <c r="F17002">
        <v>1</v>
      </c>
      <c r="G17002">
        <v>4019</v>
      </c>
      <c r="H17002" t="s">
        <v>26</v>
      </c>
      <c r="J17002" t="s">
        <v>14</v>
      </c>
      <c r="K17002">
        <v>61</v>
      </c>
      <c r="L17002" t="s">
        <v>15</v>
      </c>
    </row>
    <row r="17003" spans="1:12">
      <c r="A17003" t="e">
        <f ca="1">E00251529543221</f>
        <v>#NAME?</v>
      </c>
      <c r="B17003">
        <v>167</v>
      </c>
      <c r="C17003" t="s">
        <v>549</v>
      </c>
      <c r="D17003" s="1">
        <v>41558</v>
      </c>
      <c r="F17003">
        <v>2</v>
      </c>
      <c r="G17003">
        <v>4019</v>
      </c>
      <c r="H17003" t="s">
        <v>26</v>
      </c>
      <c r="J17003" t="s">
        <v>14</v>
      </c>
      <c r="K17003">
        <v>57</v>
      </c>
      <c r="L17003" t="s">
        <v>15</v>
      </c>
    </row>
    <row r="17004" spans="1:12">
      <c r="A17004" t="e">
        <f ca="1">E00251529543221</f>
        <v>#NAME?</v>
      </c>
      <c r="B17004">
        <v>167</v>
      </c>
      <c r="C17004" t="s">
        <v>549</v>
      </c>
      <c r="D17004" s="1">
        <v>42650</v>
      </c>
      <c r="F17004">
        <v>4</v>
      </c>
      <c r="G17004">
        <v>25000</v>
      </c>
      <c r="H17004" t="s">
        <v>178</v>
      </c>
      <c r="J17004" t="s">
        <v>14</v>
      </c>
      <c r="K17004">
        <v>60</v>
      </c>
      <c r="L17004" t="s">
        <v>15</v>
      </c>
    </row>
    <row r="17005" spans="1:12">
      <c r="A17005" t="e">
        <f ca="1">E00251615087721</f>
        <v>#NAME?</v>
      </c>
      <c r="B17005">
        <v>48</v>
      </c>
      <c r="C17005" t="s">
        <v>249</v>
      </c>
      <c r="D17005" s="1">
        <v>42342</v>
      </c>
      <c r="F17005">
        <v>4</v>
      </c>
      <c r="G17005">
        <v>4556</v>
      </c>
      <c r="H17005" t="s">
        <v>121</v>
      </c>
      <c r="J17005" t="s">
        <v>14</v>
      </c>
      <c r="K17005">
        <v>49</v>
      </c>
      <c r="L17005" t="s">
        <v>15</v>
      </c>
    </row>
    <row r="17006" spans="1:12">
      <c r="A17006" t="e">
        <f ca="1">E00251615087721</f>
        <v>#NAME?</v>
      </c>
      <c r="B17006">
        <v>48</v>
      </c>
      <c r="C17006" t="s">
        <v>249</v>
      </c>
      <c r="D17006" s="1">
        <v>42380</v>
      </c>
      <c r="F17006">
        <v>1</v>
      </c>
      <c r="G17006">
        <v>2449</v>
      </c>
      <c r="H17006" t="s">
        <v>53</v>
      </c>
      <c r="J17006" t="s">
        <v>14</v>
      </c>
      <c r="K17006">
        <v>49</v>
      </c>
      <c r="L17006" t="s">
        <v>15</v>
      </c>
    </row>
    <row r="17007" spans="1:12">
      <c r="A17007" t="e">
        <f ca="1">E00251531527021</f>
        <v>#NAME?</v>
      </c>
      <c r="B17007">
        <v>1786</v>
      </c>
      <c r="C17007" t="s">
        <v>37</v>
      </c>
      <c r="D17007" s="1">
        <v>41372</v>
      </c>
      <c r="F17007">
        <v>2</v>
      </c>
      <c r="G17007">
        <v>2899</v>
      </c>
      <c r="H17007" t="s">
        <v>464</v>
      </c>
      <c r="J17007" t="s">
        <v>14</v>
      </c>
      <c r="K17007">
        <v>62</v>
      </c>
      <c r="L17007" t="s">
        <v>15</v>
      </c>
    </row>
    <row r="17008" spans="1:12">
      <c r="A17008" t="e">
        <f ca="1">E00251429233321</f>
        <v>#NAME?</v>
      </c>
      <c r="B17008">
        <v>1791</v>
      </c>
      <c r="C17008" t="s">
        <v>468</v>
      </c>
      <c r="D17008" s="1">
        <v>41184</v>
      </c>
      <c r="F17008">
        <v>2</v>
      </c>
      <c r="G17008">
        <v>4659</v>
      </c>
      <c r="H17008" t="s">
        <v>47</v>
      </c>
      <c r="J17008" t="s">
        <v>14</v>
      </c>
      <c r="K17008">
        <v>54</v>
      </c>
      <c r="L17008" t="s">
        <v>15</v>
      </c>
    </row>
    <row r="17009" spans="1:12">
      <c r="A17009" t="e">
        <f ca="1">E00251429233321</f>
        <v>#NAME?</v>
      </c>
      <c r="B17009">
        <v>1791</v>
      </c>
      <c r="C17009" t="s">
        <v>468</v>
      </c>
      <c r="D17009" s="1">
        <v>41213</v>
      </c>
      <c r="F17009">
        <v>4</v>
      </c>
      <c r="G17009">
        <v>6278</v>
      </c>
      <c r="H17009" t="s">
        <v>554</v>
      </c>
      <c r="J17009" t="s">
        <v>14</v>
      </c>
      <c r="K17009">
        <v>54</v>
      </c>
      <c r="L17009" t="s">
        <v>15</v>
      </c>
    </row>
    <row r="17010" spans="1:12">
      <c r="A17010" t="e">
        <f ca="1">E00251429208321</f>
        <v>#NAME?</v>
      </c>
      <c r="B17010">
        <v>695</v>
      </c>
      <c r="C17010" t="s">
        <v>257</v>
      </c>
      <c r="D17010" s="1">
        <v>41597</v>
      </c>
      <c r="F17010">
        <v>5</v>
      </c>
      <c r="G17010">
        <v>7273</v>
      </c>
      <c r="H17010" t="s">
        <v>543</v>
      </c>
      <c r="J17010" t="s">
        <v>14</v>
      </c>
      <c r="K17010">
        <v>62</v>
      </c>
      <c r="L17010" t="s">
        <v>15</v>
      </c>
    </row>
    <row r="17011" spans="1:12">
      <c r="A17011" t="e">
        <f ca="1">E00251429208321</f>
        <v>#NAME?</v>
      </c>
      <c r="B17011">
        <v>695</v>
      </c>
      <c r="C17011" t="s">
        <v>257</v>
      </c>
      <c r="D17011" s="1">
        <v>41723</v>
      </c>
      <c r="F17011">
        <v>1</v>
      </c>
      <c r="G17011">
        <v>6010</v>
      </c>
      <c r="H17011" t="s">
        <v>176</v>
      </c>
      <c r="J17011" t="s">
        <v>14</v>
      </c>
      <c r="K17011">
        <v>62</v>
      </c>
      <c r="L17011" t="s">
        <v>15</v>
      </c>
    </row>
    <row r="17012" spans="1:12">
      <c r="A17012" t="e">
        <f ca="1">E00251418191921</f>
        <v>#NAME?</v>
      </c>
      <c r="B17012">
        <v>1929</v>
      </c>
      <c r="C17012" t="s">
        <v>195</v>
      </c>
      <c r="D17012" s="1">
        <v>41822</v>
      </c>
      <c r="F17012">
        <v>6</v>
      </c>
      <c r="G17012">
        <v>2449</v>
      </c>
      <c r="H17012" t="s">
        <v>53</v>
      </c>
      <c r="J17012" t="s">
        <v>14</v>
      </c>
      <c r="K17012">
        <v>60</v>
      </c>
      <c r="L17012" t="s">
        <v>15</v>
      </c>
    </row>
    <row r="17013" spans="1:12">
      <c r="A17013" t="e">
        <f ca="1">E00251529543221</f>
        <v>#NAME?</v>
      </c>
      <c r="B17013">
        <v>167</v>
      </c>
      <c r="C17013" t="s">
        <v>549</v>
      </c>
      <c r="D17013" s="1">
        <v>42884</v>
      </c>
      <c r="F17013">
        <v>1</v>
      </c>
      <c r="G17013">
        <v>2720</v>
      </c>
      <c r="H17013" t="s">
        <v>65</v>
      </c>
      <c r="J17013" t="s">
        <v>14</v>
      </c>
      <c r="K17013">
        <v>61</v>
      </c>
      <c r="L17013" t="s">
        <v>15</v>
      </c>
    </row>
    <row r="17014" spans="1:12">
      <c r="A17014" t="e">
        <f ca="1">E00251529543221</f>
        <v>#NAME?</v>
      </c>
      <c r="B17014">
        <v>167</v>
      </c>
      <c r="C17014" t="s">
        <v>549</v>
      </c>
      <c r="D17014" s="1">
        <v>42944</v>
      </c>
      <c r="F17014">
        <v>3</v>
      </c>
      <c r="G17014">
        <v>2809</v>
      </c>
      <c r="H17014" t="s">
        <v>90</v>
      </c>
      <c r="J17014" t="s">
        <v>14</v>
      </c>
      <c r="K17014">
        <v>61</v>
      </c>
      <c r="L17014" t="s">
        <v>15</v>
      </c>
    </row>
    <row r="17015" spans="1:12">
      <c r="A17015" t="e">
        <f ca="1">E00251529543221</f>
        <v>#NAME?</v>
      </c>
      <c r="B17015">
        <v>167</v>
      </c>
      <c r="C17015" t="s">
        <v>549</v>
      </c>
      <c r="D17015" s="1">
        <v>42331</v>
      </c>
      <c r="F17015">
        <v>2</v>
      </c>
      <c r="G17015">
        <v>25000</v>
      </c>
      <c r="H17015" t="s">
        <v>178</v>
      </c>
      <c r="J17015" t="s">
        <v>14</v>
      </c>
      <c r="K17015">
        <v>59</v>
      </c>
      <c r="L17015" t="s">
        <v>15</v>
      </c>
    </row>
    <row r="17016" spans="1:12">
      <c r="A17016" t="e">
        <f ca="1">E00251529543221</f>
        <v>#NAME?</v>
      </c>
      <c r="B17016">
        <v>167</v>
      </c>
      <c r="C17016" t="s">
        <v>549</v>
      </c>
      <c r="D17016" s="1">
        <v>42352</v>
      </c>
      <c r="F17016">
        <v>2</v>
      </c>
      <c r="G17016">
        <v>25000</v>
      </c>
      <c r="H17016" t="s">
        <v>178</v>
      </c>
      <c r="J17016" t="s">
        <v>14</v>
      </c>
      <c r="K17016">
        <v>60</v>
      </c>
      <c r="L17016" t="s">
        <v>15</v>
      </c>
    </row>
    <row r="17017" spans="1:12">
      <c r="A17017" t="e">
        <f ca="1">E00251418191921</f>
        <v>#NAME?</v>
      </c>
      <c r="B17017">
        <v>1929</v>
      </c>
      <c r="C17017" t="s">
        <v>195</v>
      </c>
      <c r="D17017" s="1">
        <v>41827</v>
      </c>
      <c r="F17017">
        <v>2</v>
      </c>
      <c r="G17017">
        <v>71509</v>
      </c>
      <c r="H17017" t="s">
        <v>369</v>
      </c>
      <c r="J17017" t="s">
        <v>14</v>
      </c>
      <c r="K17017">
        <v>60</v>
      </c>
      <c r="L17017" t="s">
        <v>15</v>
      </c>
    </row>
    <row r="17018" spans="1:12">
      <c r="A17018" t="e">
        <f ca="1">E00251537604621</f>
        <v>#NAME?</v>
      </c>
      <c r="B17018">
        <v>283</v>
      </c>
      <c r="C17018" t="s">
        <v>133</v>
      </c>
      <c r="D17018" s="1">
        <v>41247</v>
      </c>
      <c r="F17018">
        <v>1</v>
      </c>
      <c r="G17018">
        <v>78906</v>
      </c>
      <c r="H17018" t="s">
        <v>31</v>
      </c>
      <c r="J17018" t="s">
        <v>14</v>
      </c>
      <c r="K17018">
        <v>43</v>
      </c>
      <c r="L17018" t="s">
        <v>22</v>
      </c>
    </row>
    <row r="17019" spans="1:12">
      <c r="A17019" t="e">
        <f ca="1">E00251418191921</f>
        <v>#NAME?</v>
      </c>
      <c r="B17019">
        <v>1929</v>
      </c>
      <c r="C17019" t="s">
        <v>195</v>
      </c>
      <c r="D17019" s="1">
        <v>41822</v>
      </c>
      <c r="F17019">
        <v>4</v>
      </c>
      <c r="G17019">
        <v>78050</v>
      </c>
      <c r="H17019" t="s">
        <v>197</v>
      </c>
      <c r="J17019" t="s">
        <v>14</v>
      </c>
      <c r="K17019">
        <v>60</v>
      </c>
      <c r="L17019" t="s">
        <v>22</v>
      </c>
    </row>
    <row r="17020" spans="1:12">
      <c r="A17020" t="e">
        <f ca="1">E00251418191921</f>
        <v>#NAME?</v>
      </c>
      <c r="B17020">
        <v>1929</v>
      </c>
      <c r="C17020" t="s">
        <v>195</v>
      </c>
      <c r="D17020" s="1">
        <v>41827</v>
      </c>
      <c r="F17020">
        <v>3</v>
      </c>
      <c r="G17020">
        <v>73300</v>
      </c>
      <c r="H17020" t="s">
        <v>86</v>
      </c>
      <c r="J17020" t="s">
        <v>14</v>
      </c>
      <c r="K17020">
        <v>60</v>
      </c>
      <c r="L17020" t="s">
        <v>15</v>
      </c>
    </row>
    <row r="17021" spans="1:12">
      <c r="A17021" t="e">
        <f ca="1">E00251418191921</f>
        <v>#NAME?</v>
      </c>
      <c r="B17021">
        <v>1929</v>
      </c>
      <c r="C17021" t="s">
        <v>195</v>
      </c>
      <c r="D17021" s="1">
        <v>42223</v>
      </c>
      <c r="F17021">
        <v>6</v>
      </c>
      <c r="G17021">
        <v>6278</v>
      </c>
      <c r="H17021" t="s">
        <v>554</v>
      </c>
      <c r="J17021" t="s">
        <v>14</v>
      </c>
      <c r="K17021">
        <v>61</v>
      </c>
      <c r="L17021" t="s">
        <v>15</v>
      </c>
    </row>
    <row r="17022" spans="1:12">
      <c r="A17022" t="e">
        <f ca="1">E00251418191921</f>
        <v>#NAME?</v>
      </c>
      <c r="B17022">
        <v>1929</v>
      </c>
      <c r="C17022" t="s">
        <v>195</v>
      </c>
      <c r="D17022" s="1">
        <v>41831</v>
      </c>
      <c r="F17022">
        <v>6</v>
      </c>
      <c r="G17022">
        <v>2449</v>
      </c>
      <c r="H17022" t="s">
        <v>53</v>
      </c>
      <c r="J17022" t="s">
        <v>14</v>
      </c>
      <c r="K17022">
        <v>60</v>
      </c>
      <c r="L17022" t="s">
        <v>15</v>
      </c>
    </row>
    <row r="17023" spans="1:12">
      <c r="A17023" t="e">
        <f ca="1">E00251529543221</f>
        <v>#NAME?</v>
      </c>
      <c r="B17023">
        <v>167</v>
      </c>
      <c r="C17023" t="s">
        <v>549</v>
      </c>
      <c r="D17023" s="1">
        <v>41619</v>
      </c>
      <c r="F17023">
        <v>2</v>
      </c>
      <c r="G17023">
        <v>6271</v>
      </c>
      <c r="H17023" t="s">
        <v>1136</v>
      </c>
      <c r="J17023" t="s">
        <v>14</v>
      </c>
      <c r="K17023">
        <v>58</v>
      </c>
      <c r="L17023" t="s">
        <v>15</v>
      </c>
    </row>
    <row r="17024" spans="1:12">
      <c r="A17024" t="e">
        <f ca="1">E00251529543221</f>
        <v>#NAME?</v>
      </c>
      <c r="B17024">
        <v>167</v>
      </c>
      <c r="C17024" t="s">
        <v>549</v>
      </c>
      <c r="D17024" s="1">
        <v>41208</v>
      </c>
      <c r="F17024">
        <v>2</v>
      </c>
      <c r="G17024">
        <v>25000</v>
      </c>
      <c r="H17024" t="s">
        <v>178</v>
      </c>
      <c r="J17024" t="s">
        <v>14</v>
      </c>
      <c r="K17024">
        <v>56</v>
      </c>
      <c r="L17024" t="s">
        <v>15</v>
      </c>
    </row>
    <row r="17025" spans="1:12">
      <c r="A17025" t="e">
        <f ca="1">E00251418191921</f>
        <v>#NAME?</v>
      </c>
      <c r="B17025">
        <v>1929</v>
      </c>
      <c r="C17025" t="s">
        <v>195</v>
      </c>
      <c r="D17025" s="1">
        <v>42760</v>
      </c>
      <c r="F17025">
        <v>2</v>
      </c>
      <c r="G17025">
        <v>73300</v>
      </c>
      <c r="H17025" t="s">
        <v>86</v>
      </c>
      <c r="J17025" t="s">
        <v>14</v>
      </c>
      <c r="K17025">
        <v>63</v>
      </c>
      <c r="L17025" t="s">
        <v>15</v>
      </c>
    </row>
    <row r="17026" spans="1:12">
      <c r="A17026" t="e">
        <f ca="1">E00251430292421</f>
        <v>#NAME?</v>
      </c>
      <c r="B17026">
        <v>1933</v>
      </c>
      <c r="C17026" t="s">
        <v>151</v>
      </c>
      <c r="D17026" s="1">
        <v>42958</v>
      </c>
      <c r="F17026">
        <v>1</v>
      </c>
      <c r="G17026">
        <v>72290</v>
      </c>
      <c r="H17026" t="s">
        <v>248</v>
      </c>
      <c r="J17026" t="s">
        <v>14</v>
      </c>
      <c r="K17026">
        <v>58</v>
      </c>
      <c r="L17026" t="s">
        <v>15</v>
      </c>
    </row>
    <row r="17027" spans="1:12">
      <c r="A17027" t="e">
        <f ca="1">E00251529543221</f>
        <v>#NAME?</v>
      </c>
      <c r="B17027">
        <v>167</v>
      </c>
      <c r="C17027" t="s">
        <v>549</v>
      </c>
      <c r="D17027" s="1">
        <v>42529</v>
      </c>
      <c r="F17027">
        <v>3</v>
      </c>
      <c r="G17027">
        <v>25000</v>
      </c>
      <c r="H17027" t="s">
        <v>178</v>
      </c>
      <c r="J17027" t="s">
        <v>14</v>
      </c>
      <c r="K17027">
        <v>60</v>
      </c>
      <c r="L17027" t="s">
        <v>15</v>
      </c>
    </row>
    <row r="17028" spans="1:12">
      <c r="A17028" t="e">
        <f ca="1">E00251429233321</f>
        <v>#NAME?</v>
      </c>
      <c r="B17028">
        <v>1791</v>
      </c>
      <c r="C17028" t="s">
        <v>468</v>
      </c>
      <c r="D17028" s="1">
        <v>41764</v>
      </c>
      <c r="F17028">
        <v>5</v>
      </c>
      <c r="G17028">
        <v>2724</v>
      </c>
      <c r="H17028" t="s">
        <v>73</v>
      </c>
      <c r="J17028" t="s">
        <v>14</v>
      </c>
      <c r="K17028">
        <v>55</v>
      </c>
      <c r="L17028" t="s">
        <v>15</v>
      </c>
    </row>
    <row r="17029" spans="1:12">
      <c r="A17029" t="e">
        <f ca="1">E00251537608721</f>
        <v>#NAME?</v>
      </c>
      <c r="B17029">
        <v>442</v>
      </c>
      <c r="C17029" t="s">
        <v>95</v>
      </c>
      <c r="D17029" s="1">
        <v>42690</v>
      </c>
      <c r="F17029">
        <v>1</v>
      </c>
      <c r="G17029">
        <v>57420</v>
      </c>
      <c r="H17029" t="s">
        <v>267</v>
      </c>
      <c r="J17029" t="s">
        <v>14</v>
      </c>
      <c r="K17029">
        <v>43</v>
      </c>
      <c r="L17029" t="s">
        <v>15</v>
      </c>
    </row>
    <row r="17030" spans="1:12">
      <c r="A17030" t="e">
        <f ca="1">E00251531527021</f>
        <v>#NAME?</v>
      </c>
      <c r="B17030">
        <v>1786</v>
      </c>
      <c r="C17030" t="s">
        <v>37</v>
      </c>
      <c r="D17030" s="1">
        <v>42709</v>
      </c>
      <c r="F17030">
        <v>2</v>
      </c>
      <c r="G17030">
        <v>72190</v>
      </c>
      <c r="H17030" t="s">
        <v>341</v>
      </c>
      <c r="J17030" t="s">
        <v>14</v>
      </c>
      <c r="K17030">
        <v>65</v>
      </c>
      <c r="L17030" t="s">
        <v>15</v>
      </c>
    </row>
    <row r="17031" spans="1:12">
      <c r="A17031" t="e">
        <f ca="1">E00251531527021</f>
        <v>#NAME?</v>
      </c>
      <c r="B17031">
        <v>1786</v>
      </c>
      <c r="C17031" t="s">
        <v>37</v>
      </c>
      <c r="D17031" s="1">
        <v>41394</v>
      </c>
      <c r="F17031">
        <v>1</v>
      </c>
      <c r="G17031">
        <v>7862</v>
      </c>
      <c r="H17031" t="s">
        <v>27</v>
      </c>
      <c r="J17031" t="s">
        <v>14</v>
      </c>
      <c r="K17031">
        <v>62</v>
      </c>
      <c r="L17031" t="s">
        <v>22</v>
      </c>
    </row>
    <row r="17032" spans="1:12">
      <c r="A17032" t="e">
        <f ca="1">E00251531527021</f>
        <v>#NAME?</v>
      </c>
      <c r="B17032">
        <v>1786</v>
      </c>
      <c r="C17032" t="s">
        <v>37</v>
      </c>
      <c r="D17032" s="1">
        <v>41820</v>
      </c>
      <c r="F17032">
        <v>1</v>
      </c>
      <c r="G17032">
        <v>7239</v>
      </c>
      <c r="H17032" t="s">
        <v>1433</v>
      </c>
      <c r="J17032" t="s">
        <v>14</v>
      </c>
      <c r="K17032">
        <v>63</v>
      </c>
      <c r="L17032" t="s">
        <v>15</v>
      </c>
    </row>
    <row r="17033" spans="1:12">
      <c r="A17033" t="e">
        <f ca="1">E00251418191921</f>
        <v>#NAME?</v>
      </c>
      <c r="B17033">
        <v>1929</v>
      </c>
      <c r="C17033" t="s">
        <v>195</v>
      </c>
      <c r="D17033" s="1">
        <v>41968</v>
      </c>
      <c r="F17033">
        <v>6</v>
      </c>
      <c r="G17033">
        <v>69010</v>
      </c>
      <c r="H17033" t="s">
        <v>294</v>
      </c>
      <c r="J17033" t="s">
        <v>14</v>
      </c>
      <c r="K17033">
        <v>61</v>
      </c>
      <c r="L17033" t="s">
        <v>15</v>
      </c>
    </row>
    <row r="17034" spans="1:12">
      <c r="A17034" t="e">
        <f ca="1">E00251429233321</f>
        <v>#NAME?</v>
      </c>
      <c r="B17034">
        <v>1791</v>
      </c>
      <c r="C17034" t="s">
        <v>468</v>
      </c>
      <c r="D17034" s="1">
        <v>42513</v>
      </c>
      <c r="F17034">
        <v>1</v>
      </c>
      <c r="G17034">
        <v>5990</v>
      </c>
      <c r="H17034" t="s">
        <v>60</v>
      </c>
      <c r="J17034" t="s">
        <v>14</v>
      </c>
      <c r="K17034">
        <v>57</v>
      </c>
      <c r="L17034" t="s">
        <v>15</v>
      </c>
    </row>
    <row r="17035" spans="1:12">
      <c r="A17035" t="e">
        <f ca="1">E00251429233321</f>
        <v>#NAME?</v>
      </c>
      <c r="B17035">
        <v>1791</v>
      </c>
      <c r="C17035" t="s">
        <v>468</v>
      </c>
      <c r="D17035" s="1">
        <v>42642</v>
      </c>
      <c r="F17035">
        <v>1</v>
      </c>
      <c r="G17035">
        <v>2720</v>
      </c>
      <c r="H17035" t="s">
        <v>65</v>
      </c>
      <c r="J17035" t="s">
        <v>14</v>
      </c>
      <c r="K17035">
        <v>58</v>
      </c>
      <c r="L17035" t="s">
        <v>15</v>
      </c>
    </row>
    <row r="17036" spans="1:12">
      <c r="A17036" t="e">
        <f ca="1">E00251430375521</f>
        <v>#NAME?</v>
      </c>
      <c r="B17036">
        <v>500</v>
      </c>
      <c r="C17036" t="s">
        <v>161</v>
      </c>
      <c r="D17036" s="1">
        <v>42411</v>
      </c>
      <c r="F17036">
        <v>1</v>
      </c>
      <c r="G17036">
        <v>7242</v>
      </c>
      <c r="H17036" t="s">
        <v>93</v>
      </c>
      <c r="J17036" t="s">
        <v>14</v>
      </c>
      <c r="K17036">
        <v>63</v>
      </c>
      <c r="L17036" t="s">
        <v>15</v>
      </c>
    </row>
    <row r="17037" spans="1:12">
      <c r="A17037" t="e">
        <f ca="1">E00251615087721</f>
        <v>#NAME?</v>
      </c>
      <c r="B17037">
        <v>48</v>
      </c>
      <c r="C17037" t="s">
        <v>249</v>
      </c>
      <c r="D17037" s="1">
        <v>41306</v>
      </c>
      <c r="F17037">
        <v>2</v>
      </c>
      <c r="G17037">
        <v>3051</v>
      </c>
      <c r="H17037" t="s">
        <v>13</v>
      </c>
      <c r="J17037" t="s">
        <v>14</v>
      </c>
      <c r="K17037">
        <v>46</v>
      </c>
      <c r="L17037" t="s">
        <v>15</v>
      </c>
    </row>
    <row r="17038" spans="1:12">
      <c r="A17038" t="e">
        <f ca="1">E00251615087721</f>
        <v>#NAME?</v>
      </c>
      <c r="B17038">
        <v>48</v>
      </c>
      <c r="C17038" t="s">
        <v>249</v>
      </c>
      <c r="D17038" s="1">
        <v>42031</v>
      </c>
      <c r="F17038">
        <v>1</v>
      </c>
      <c r="G17038">
        <v>5368</v>
      </c>
      <c r="H17038" t="s">
        <v>101</v>
      </c>
      <c r="J17038" t="s">
        <v>14</v>
      </c>
      <c r="K17038">
        <v>48</v>
      </c>
      <c r="L17038" t="s">
        <v>15</v>
      </c>
    </row>
    <row r="17039" spans="1:12">
      <c r="A17039" t="e">
        <f ca="1">E00251429233321</f>
        <v>#NAME?</v>
      </c>
      <c r="B17039">
        <v>1791</v>
      </c>
      <c r="C17039" t="s">
        <v>468</v>
      </c>
      <c r="D17039" s="1">
        <v>41571</v>
      </c>
      <c r="F17039">
        <v>5</v>
      </c>
      <c r="G17039">
        <v>6278</v>
      </c>
      <c r="H17039" t="s">
        <v>554</v>
      </c>
      <c r="J17039" t="s">
        <v>14</v>
      </c>
      <c r="K17039">
        <v>55</v>
      </c>
      <c r="L17039" t="s">
        <v>15</v>
      </c>
    </row>
    <row r="17040" spans="1:12">
      <c r="A17040" t="e">
        <f ca="1">E00251429233321</f>
        <v>#NAME?</v>
      </c>
      <c r="B17040">
        <v>1791</v>
      </c>
      <c r="C17040" t="s">
        <v>468</v>
      </c>
      <c r="D17040" s="1">
        <v>41795</v>
      </c>
      <c r="F17040">
        <v>4</v>
      </c>
      <c r="G17040">
        <v>49390</v>
      </c>
      <c r="H17040" t="s">
        <v>59</v>
      </c>
      <c r="J17040" t="s">
        <v>14</v>
      </c>
      <c r="K17040">
        <v>55</v>
      </c>
      <c r="L17040" t="s">
        <v>15</v>
      </c>
    </row>
    <row r="17041" spans="1:12">
      <c r="A17041" t="e">
        <f ca="1">E00251524953821</f>
        <v>#NAME?</v>
      </c>
      <c r="B17041">
        <v>1273</v>
      </c>
      <c r="C17041" t="s">
        <v>28</v>
      </c>
      <c r="D17041" s="1">
        <v>43096</v>
      </c>
      <c r="F17041">
        <v>2</v>
      </c>
      <c r="G17041">
        <v>2729</v>
      </c>
      <c r="H17041" t="s">
        <v>115</v>
      </c>
      <c r="J17041" t="s">
        <v>14</v>
      </c>
      <c r="K17041">
        <v>66</v>
      </c>
      <c r="L17041" t="s">
        <v>15</v>
      </c>
    </row>
    <row r="17042" spans="1:12">
      <c r="A17042" t="e">
        <f ca="1">E00251513276921</f>
        <v>#NAME?</v>
      </c>
      <c r="B17042">
        <v>456</v>
      </c>
      <c r="C17042" t="s">
        <v>518</v>
      </c>
      <c r="D17042" s="1">
        <v>41694</v>
      </c>
      <c r="F17042">
        <v>1</v>
      </c>
      <c r="G17042">
        <v>5258</v>
      </c>
      <c r="H17042" t="s">
        <v>236</v>
      </c>
      <c r="J17042" t="s">
        <v>14</v>
      </c>
      <c r="K17042">
        <v>55</v>
      </c>
      <c r="L17042" t="s">
        <v>15</v>
      </c>
    </row>
    <row r="17043" spans="1:12">
      <c r="A17043" t="e">
        <f ca="1">E00251532955921</f>
        <v>#NAME?</v>
      </c>
      <c r="B17043">
        <v>459</v>
      </c>
      <c r="C17043" t="s">
        <v>187</v>
      </c>
      <c r="D17043" s="1">
        <v>42790</v>
      </c>
      <c r="F17043">
        <v>1</v>
      </c>
      <c r="G17043">
        <v>7804</v>
      </c>
      <c r="H17043" t="s">
        <v>43</v>
      </c>
      <c r="J17043" t="s">
        <v>14</v>
      </c>
      <c r="K17043">
        <v>54</v>
      </c>
      <c r="L17043" t="s">
        <v>22</v>
      </c>
    </row>
    <row r="17044" spans="1:12">
      <c r="A17044" t="e">
        <f ca="1">E00251430375521</f>
        <v>#NAME?</v>
      </c>
      <c r="B17044">
        <v>500</v>
      </c>
      <c r="C17044" t="s">
        <v>161</v>
      </c>
      <c r="D17044" s="1">
        <v>41592</v>
      </c>
      <c r="F17044">
        <v>1</v>
      </c>
      <c r="G17044">
        <v>30748</v>
      </c>
      <c r="H17044" t="s">
        <v>50</v>
      </c>
      <c r="J17044" t="s">
        <v>14</v>
      </c>
      <c r="K17044">
        <v>60</v>
      </c>
      <c r="L17044" t="s">
        <v>15</v>
      </c>
    </row>
    <row r="17045" spans="1:12">
      <c r="A17045" t="e">
        <f ca="1">E00251617623621</f>
        <v>#NAME?</v>
      </c>
      <c r="B17045">
        <v>7505</v>
      </c>
      <c r="C17045" t="s">
        <v>209</v>
      </c>
      <c r="D17045" s="1">
        <v>41864</v>
      </c>
      <c r="F17045">
        <v>1</v>
      </c>
      <c r="G17045">
        <v>7242</v>
      </c>
      <c r="H17045" t="s">
        <v>93</v>
      </c>
      <c r="J17045" t="s">
        <v>14</v>
      </c>
      <c r="K17045">
        <v>45</v>
      </c>
      <c r="L17045" t="s">
        <v>15</v>
      </c>
    </row>
    <row r="17046" spans="1:12">
      <c r="A17046" t="e">
        <f ca="1">E00251617623621</f>
        <v>#NAME?</v>
      </c>
      <c r="B17046">
        <v>7505</v>
      </c>
      <c r="C17046" t="s">
        <v>209</v>
      </c>
      <c r="D17046" s="1">
        <v>43027</v>
      </c>
      <c r="F17046">
        <v>1</v>
      </c>
      <c r="G17046">
        <v>7242</v>
      </c>
      <c r="H17046" t="s">
        <v>93</v>
      </c>
      <c r="J17046" t="s">
        <v>14</v>
      </c>
      <c r="K17046">
        <v>48</v>
      </c>
      <c r="L17046" t="s">
        <v>15</v>
      </c>
    </row>
    <row r="17047" spans="1:12">
      <c r="A17047" t="e">
        <f ca="1">E00251512209421</f>
        <v>#NAME?</v>
      </c>
      <c r="B17047">
        <v>66</v>
      </c>
      <c r="C17047" t="s">
        <v>134</v>
      </c>
      <c r="D17047" s="1">
        <v>42380</v>
      </c>
      <c r="F17047">
        <v>2</v>
      </c>
      <c r="G17047">
        <v>3051</v>
      </c>
      <c r="H17047" t="s">
        <v>13</v>
      </c>
      <c r="J17047" t="s">
        <v>14</v>
      </c>
      <c r="K17047">
        <v>61</v>
      </c>
      <c r="L17047" t="s">
        <v>15</v>
      </c>
    </row>
    <row r="17048" spans="1:12">
      <c r="A17048" t="e">
        <f ca="1">E00251429588621</f>
        <v>#NAME?</v>
      </c>
      <c r="B17048">
        <v>189</v>
      </c>
      <c r="C17048" t="s">
        <v>58</v>
      </c>
      <c r="D17048" s="1">
        <v>41646</v>
      </c>
      <c r="F17048">
        <v>1</v>
      </c>
      <c r="G17048">
        <v>566</v>
      </c>
      <c r="H17048" t="s">
        <v>1061</v>
      </c>
      <c r="J17048" t="s">
        <v>14</v>
      </c>
      <c r="K17048">
        <v>42</v>
      </c>
      <c r="L17048" t="s">
        <v>15</v>
      </c>
    </row>
    <row r="17049" spans="1:12">
      <c r="A17049" t="e">
        <f ca="1">E00251429588621</f>
        <v>#NAME?</v>
      </c>
      <c r="B17049">
        <v>189</v>
      </c>
      <c r="C17049" t="s">
        <v>58</v>
      </c>
      <c r="D17049" s="1">
        <v>41736</v>
      </c>
      <c r="F17049">
        <v>1</v>
      </c>
      <c r="G17049">
        <v>4556</v>
      </c>
      <c r="H17049" t="s">
        <v>121</v>
      </c>
      <c r="J17049" t="s">
        <v>14</v>
      </c>
      <c r="K17049">
        <v>42</v>
      </c>
      <c r="L17049" t="s">
        <v>15</v>
      </c>
    </row>
    <row r="17050" spans="1:12">
      <c r="A17050" t="e">
        <f ca="1">E00251616235721</f>
        <v>#NAME?</v>
      </c>
      <c r="B17050">
        <v>491</v>
      </c>
      <c r="C17050" t="s">
        <v>567</v>
      </c>
      <c r="D17050" s="1">
        <v>40947</v>
      </c>
      <c r="F17050">
        <v>1</v>
      </c>
      <c r="G17050">
        <v>2448</v>
      </c>
      <c r="H17050" t="s">
        <v>19</v>
      </c>
      <c r="J17050" t="s">
        <v>14</v>
      </c>
      <c r="K17050">
        <v>50</v>
      </c>
      <c r="L17050" t="s">
        <v>15</v>
      </c>
    </row>
    <row r="17051" spans="1:12">
      <c r="A17051" t="e">
        <f ca="1">E00251512209421</f>
        <v>#NAME?</v>
      </c>
      <c r="B17051">
        <v>66</v>
      </c>
      <c r="C17051" t="s">
        <v>134</v>
      </c>
      <c r="D17051" s="1">
        <v>42429</v>
      </c>
      <c r="F17051">
        <v>1</v>
      </c>
      <c r="G17051">
        <v>3019</v>
      </c>
      <c r="H17051" t="s">
        <v>441</v>
      </c>
      <c r="J17051" t="s">
        <v>14</v>
      </c>
      <c r="K17051">
        <v>61</v>
      </c>
      <c r="L17051" t="s">
        <v>15</v>
      </c>
    </row>
    <row r="17052" spans="1:12">
      <c r="A17052" t="e">
        <f ca="1">E00251429290121</f>
        <v>#NAME?</v>
      </c>
      <c r="B17052">
        <v>296</v>
      </c>
      <c r="C17052" t="s">
        <v>119</v>
      </c>
      <c r="D17052" s="1">
        <v>41092</v>
      </c>
      <c r="F17052">
        <v>1</v>
      </c>
      <c r="G17052">
        <v>78079</v>
      </c>
      <c r="H17052" t="s">
        <v>49</v>
      </c>
      <c r="J17052" t="s">
        <v>14</v>
      </c>
      <c r="K17052">
        <v>50</v>
      </c>
      <c r="L17052" t="s">
        <v>22</v>
      </c>
    </row>
    <row r="17053" spans="1:12">
      <c r="A17053" t="e">
        <f ca="1">E00251532955921</f>
        <v>#NAME?</v>
      </c>
      <c r="B17053">
        <v>459</v>
      </c>
      <c r="C17053" t="s">
        <v>187</v>
      </c>
      <c r="D17053" s="1">
        <v>41962</v>
      </c>
      <c r="F17053">
        <v>2</v>
      </c>
      <c r="G17053">
        <v>7810</v>
      </c>
      <c r="H17053" t="s">
        <v>143</v>
      </c>
      <c r="J17053" t="s">
        <v>14</v>
      </c>
      <c r="K17053">
        <v>52</v>
      </c>
      <c r="L17053" t="s">
        <v>15</v>
      </c>
    </row>
    <row r="17054" spans="1:12">
      <c r="A17054" t="e">
        <f ca="1">E00251430375521</f>
        <v>#NAME?</v>
      </c>
      <c r="B17054">
        <v>500</v>
      </c>
      <c r="C17054" t="s">
        <v>161</v>
      </c>
      <c r="D17054" s="1">
        <v>42215</v>
      </c>
      <c r="F17054">
        <v>1</v>
      </c>
      <c r="G17054">
        <v>6273</v>
      </c>
      <c r="H17054" t="s">
        <v>1434</v>
      </c>
      <c r="J17054" t="s">
        <v>14</v>
      </c>
      <c r="K17054">
        <v>62</v>
      </c>
      <c r="L17054" t="s">
        <v>15</v>
      </c>
    </row>
    <row r="17055" spans="1:12">
      <c r="A17055" t="e">
        <f ca="1">E00251429378121</f>
        <v>#NAME?</v>
      </c>
      <c r="B17055">
        <v>274</v>
      </c>
      <c r="C17055" t="s">
        <v>506</v>
      </c>
      <c r="D17055" s="1">
        <v>41037</v>
      </c>
      <c r="F17055">
        <v>1</v>
      </c>
      <c r="G17055">
        <v>38611</v>
      </c>
      <c r="H17055" t="s">
        <v>422</v>
      </c>
      <c r="J17055" t="s">
        <v>14</v>
      </c>
      <c r="K17055">
        <v>52</v>
      </c>
      <c r="L17055" t="s">
        <v>15</v>
      </c>
    </row>
    <row r="17056" spans="1:12">
      <c r="A17056" t="e">
        <f ca="1">E00251429378121</f>
        <v>#NAME?</v>
      </c>
      <c r="B17056">
        <v>274</v>
      </c>
      <c r="C17056" t="s">
        <v>506</v>
      </c>
      <c r="D17056" s="1">
        <v>42444</v>
      </c>
      <c r="F17056">
        <v>1</v>
      </c>
      <c r="G17056">
        <v>2729</v>
      </c>
      <c r="H17056" t="s">
        <v>115</v>
      </c>
      <c r="J17056" t="s">
        <v>14</v>
      </c>
      <c r="K17056">
        <v>56</v>
      </c>
      <c r="L17056" t="s">
        <v>15</v>
      </c>
    </row>
    <row r="17057" spans="1:12">
      <c r="A17057" t="e">
        <f ca="1">E00251713690721</f>
        <v>#NAME?</v>
      </c>
      <c r="B17057">
        <v>198</v>
      </c>
      <c r="C17057" t="s">
        <v>559</v>
      </c>
      <c r="D17057" s="1">
        <v>41367</v>
      </c>
      <c r="F17057">
        <v>1</v>
      </c>
      <c r="G17057">
        <v>53550</v>
      </c>
      <c r="H17057" t="s">
        <v>345</v>
      </c>
      <c r="J17057" t="s">
        <v>14</v>
      </c>
      <c r="K17057">
        <v>39</v>
      </c>
      <c r="L17057" t="s">
        <v>15</v>
      </c>
    </row>
    <row r="17058" spans="1:12">
      <c r="A17058" t="e">
        <f ca="1">E00251713690721</f>
        <v>#NAME?</v>
      </c>
      <c r="B17058">
        <v>198</v>
      </c>
      <c r="C17058" t="s">
        <v>559</v>
      </c>
      <c r="D17058" s="1">
        <v>41879</v>
      </c>
      <c r="F17058">
        <v>3</v>
      </c>
      <c r="G17058">
        <v>72885</v>
      </c>
      <c r="H17058" t="s">
        <v>354</v>
      </c>
      <c r="J17058" t="s">
        <v>14</v>
      </c>
      <c r="K17058">
        <v>41</v>
      </c>
      <c r="L17058" t="s">
        <v>15</v>
      </c>
    </row>
    <row r="17059" spans="1:12">
      <c r="A17059" t="e">
        <f ca="1">E00251713690721</f>
        <v>#NAME?</v>
      </c>
      <c r="B17059">
        <v>198</v>
      </c>
      <c r="C17059" t="s">
        <v>559</v>
      </c>
      <c r="D17059" s="1">
        <v>41936</v>
      </c>
      <c r="F17059">
        <v>1</v>
      </c>
      <c r="G17059">
        <v>72885</v>
      </c>
      <c r="H17059" t="s">
        <v>354</v>
      </c>
      <c r="J17059" t="s">
        <v>14</v>
      </c>
      <c r="K17059">
        <v>41</v>
      </c>
      <c r="L17059" t="s">
        <v>15</v>
      </c>
    </row>
    <row r="17060" spans="1:12">
      <c r="A17060" t="e">
        <f ca="1">E00251713690721</f>
        <v>#NAME?</v>
      </c>
      <c r="B17060">
        <v>198</v>
      </c>
      <c r="C17060" t="s">
        <v>559</v>
      </c>
      <c r="D17060" s="1">
        <v>41348</v>
      </c>
      <c r="F17060">
        <v>3</v>
      </c>
      <c r="G17060">
        <v>3051</v>
      </c>
      <c r="H17060" t="s">
        <v>13</v>
      </c>
      <c r="J17060" t="s">
        <v>14</v>
      </c>
      <c r="K17060">
        <v>39</v>
      </c>
      <c r="L17060" t="s">
        <v>15</v>
      </c>
    </row>
    <row r="17061" spans="1:12">
      <c r="A17061" t="e">
        <f ca="1">E00251713731721</f>
        <v>#NAME?</v>
      </c>
      <c r="B17061">
        <v>189</v>
      </c>
      <c r="C17061" t="s">
        <v>58</v>
      </c>
      <c r="D17061" s="1">
        <v>43006</v>
      </c>
      <c r="F17061">
        <v>1</v>
      </c>
      <c r="G17061">
        <v>82525</v>
      </c>
      <c r="H17061" t="s">
        <v>371</v>
      </c>
      <c r="J17061" t="s">
        <v>14</v>
      </c>
      <c r="K17061">
        <v>50</v>
      </c>
      <c r="L17061" t="s">
        <v>15</v>
      </c>
    </row>
    <row r="17062" spans="1:12">
      <c r="A17062" t="e">
        <f ca="1">E00251713690721</f>
        <v>#NAME?</v>
      </c>
      <c r="B17062">
        <v>198</v>
      </c>
      <c r="C17062" t="s">
        <v>559</v>
      </c>
      <c r="D17062" s="1">
        <v>41858</v>
      </c>
      <c r="F17062">
        <v>2</v>
      </c>
      <c r="G17062">
        <v>72885</v>
      </c>
      <c r="H17062" t="s">
        <v>354</v>
      </c>
      <c r="J17062" t="s">
        <v>14</v>
      </c>
      <c r="K17062">
        <v>41</v>
      </c>
      <c r="L17062" t="s">
        <v>15</v>
      </c>
    </row>
    <row r="17063" spans="1:12">
      <c r="A17063" t="e">
        <f ca="1">E00251713690721</f>
        <v>#NAME?</v>
      </c>
      <c r="B17063">
        <v>198</v>
      </c>
      <c r="C17063" t="s">
        <v>559</v>
      </c>
      <c r="D17063" s="1">
        <v>42046</v>
      </c>
      <c r="F17063">
        <v>1</v>
      </c>
      <c r="G17063">
        <v>7222</v>
      </c>
      <c r="H17063" t="s">
        <v>560</v>
      </c>
      <c r="J17063" t="s">
        <v>14</v>
      </c>
      <c r="K17063">
        <v>41</v>
      </c>
      <c r="L17063" t="s">
        <v>15</v>
      </c>
    </row>
    <row r="17064" spans="1:12">
      <c r="A17064" t="e">
        <f ca="1">E00251513276921</f>
        <v>#NAME?</v>
      </c>
      <c r="B17064">
        <v>456</v>
      </c>
      <c r="C17064" t="s">
        <v>518</v>
      </c>
      <c r="D17064" s="1">
        <v>40960</v>
      </c>
      <c r="F17064">
        <v>1</v>
      </c>
      <c r="G17064">
        <v>462</v>
      </c>
      <c r="H17064" t="s">
        <v>288</v>
      </c>
      <c r="J17064" t="s">
        <v>14</v>
      </c>
      <c r="K17064">
        <v>53</v>
      </c>
      <c r="L17064" t="s">
        <v>15</v>
      </c>
    </row>
    <row r="17065" spans="1:12">
      <c r="A17065" t="e">
        <f ca="1">E00251513276921</f>
        <v>#NAME?</v>
      </c>
      <c r="B17065">
        <v>456</v>
      </c>
      <c r="C17065" t="s">
        <v>518</v>
      </c>
      <c r="D17065" s="1">
        <v>41691</v>
      </c>
      <c r="F17065">
        <v>2</v>
      </c>
      <c r="G17065">
        <v>2721</v>
      </c>
      <c r="H17065" t="s">
        <v>465</v>
      </c>
      <c r="J17065" t="s">
        <v>14</v>
      </c>
      <c r="K17065">
        <v>55</v>
      </c>
      <c r="L17065" t="s">
        <v>15</v>
      </c>
    </row>
    <row r="17066" spans="1:12">
      <c r="A17066" t="e">
        <f ca="1">E00251713690721</f>
        <v>#NAME?</v>
      </c>
      <c r="B17066">
        <v>198</v>
      </c>
      <c r="C17066" t="s">
        <v>559</v>
      </c>
      <c r="D17066" s="1">
        <v>41766</v>
      </c>
      <c r="F17066">
        <v>1</v>
      </c>
      <c r="G17066">
        <v>7222</v>
      </c>
      <c r="H17066" t="s">
        <v>560</v>
      </c>
      <c r="J17066" t="s">
        <v>14</v>
      </c>
      <c r="K17066">
        <v>41</v>
      </c>
      <c r="L17066" t="s">
        <v>15</v>
      </c>
    </row>
    <row r="17067" spans="1:12">
      <c r="A17067" t="e">
        <f ca="1">E00251429290121</f>
        <v>#NAME?</v>
      </c>
      <c r="B17067">
        <v>296</v>
      </c>
      <c r="C17067" t="s">
        <v>119</v>
      </c>
      <c r="D17067" s="1">
        <v>41838</v>
      </c>
      <c r="F17067">
        <v>2</v>
      </c>
      <c r="G17067">
        <v>49390</v>
      </c>
      <c r="H17067" t="s">
        <v>59</v>
      </c>
      <c r="J17067" t="s">
        <v>14</v>
      </c>
      <c r="K17067">
        <v>52</v>
      </c>
      <c r="L17067" t="s">
        <v>15</v>
      </c>
    </row>
    <row r="17068" spans="1:12">
      <c r="A17068" t="e">
        <f ca="1">E00251429290121</f>
        <v>#NAME?</v>
      </c>
      <c r="B17068">
        <v>296</v>
      </c>
      <c r="C17068" t="s">
        <v>119</v>
      </c>
      <c r="D17068" s="1">
        <v>41928</v>
      </c>
      <c r="F17068">
        <v>1</v>
      </c>
      <c r="G17068">
        <v>71940</v>
      </c>
      <c r="H17068" t="s">
        <v>135</v>
      </c>
      <c r="J17068" t="s">
        <v>14</v>
      </c>
      <c r="K17068">
        <v>53</v>
      </c>
      <c r="L17068" t="s">
        <v>15</v>
      </c>
    </row>
    <row r="17069" spans="1:12">
      <c r="A17069" t="e">
        <f ca="1">E00251429378121</f>
        <v>#NAME?</v>
      </c>
      <c r="B17069">
        <v>274</v>
      </c>
      <c r="C17069" t="s">
        <v>506</v>
      </c>
      <c r="D17069" s="1">
        <v>42121</v>
      </c>
      <c r="F17069">
        <v>1</v>
      </c>
      <c r="G17069">
        <v>7806</v>
      </c>
      <c r="H17069" t="s">
        <v>184</v>
      </c>
      <c r="J17069" t="s">
        <v>14</v>
      </c>
      <c r="K17069">
        <v>55</v>
      </c>
      <c r="L17069" t="s">
        <v>22</v>
      </c>
    </row>
    <row r="17070" spans="1:12">
      <c r="A17070" t="e">
        <f ca="1">E00251427248621</f>
        <v>#NAME?</v>
      </c>
      <c r="B17070">
        <v>30</v>
      </c>
      <c r="C17070" t="s">
        <v>344</v>
      </c>
      <c r="D17070" s="1">
        <v>42334</v>
      </c>
      <c r="F17070">
        <v>1</v>
      </c>
      <c r="G17070">
        <v>30000</v>
      </c>
      <c r="H17070" t="s">
        <v>144</v>
      </c>
      <c r="J17070" t="s">
        <v>14</v>
      </c>
      <c r="K17070">
        <v>48</v>
      </c>
      <c r="L17070" t="s">
        <v>15</v>
      </c>
    </row>
    <row r="17071" spans="1:12">
      <c r="A17071" t="e">
        <f ca="1">E00251515098921</f>
        <v>#NAME?</v>
      </c>
      <c r="B17071">
        <v>11</v>
      </c>
      <c r="C17071" t="s">
        <v>245</v>
      </c>
      <c r="D17071" s="1">
        <v>41255</v>
      </c>
      <c r="F17071">
        <v>2</v>
      </c>
      <c r="G17071">
        <v>6029</v>
      </c>
      <c r="H17071" t="s">
        <v>728</v>
      </c>
      <c r="J17071" t="s">
        <v>14</v>
      </c>
      <c r="K17071">
        <v>50</v>
      </c>
      <c r="L17071" t="s">
        <v>15</v>
      </c>
    </row>
    <row r="17072" spans="1:12">
      <c r="A17072" t="e">
        <f ca="1">E00251515098921</f>
        <v>#NAME?</v>
      </c>
      <c r="B17072">
        <v>11</v>
      </c>
      <c r="C17072" t="s">
        <v>245</v>
      </c>
      <c r="D17072" s="1">
        <v>41302</v>
      </c>
      <c r="F17072">
        <v>1</v>
      </c>
      <c r="G17072">
        <v>7869</v>
      </c>
      <c r="H17072" t="s">
        <v>470</v>
      </c>
      <c r="J17072" t="s">
        <v>14</v>
      </c>
      <c r="K17072">
        <v>50</v>
      </c>
      <c r="L17072" t="s">
        <v>22</v>
      </c>
    </row>
    <row r="17073" spans="1:12">
      <c r="A17073" t="e">
        <f ca="1">E00251515098921</f>
        <v>#NAME?</v>
      </c>
      <c r="B17073">
        <v>11</v>
      </c>
      <c r="C17073" t="s">
        <v>245</v>
      </c>
      <c r="D17073" s="1">
        <v>41414</v>
      </c>
      <c r="F17073">
        <v>1</v>
      </c>
      <c r="G17073">
        <v>27800</v>
      </c>
      <c r="H17073" t="s">
        <v>145</v>
      </c>
      <c r="J17073" t="s">
        <v>14</v>
      </c>
      <c r="K17073">
        <v>50</v>
      </c>
      <c r="L17073" t="s">
        <v>15</v>
      </c>
    </row>
    <row r="17074" spans="1:12">
      <c r="A17074" t="e">
        <f ca="1">E00251417971421</f>
        <v>#NAME?</v>
      </c>
      <c r="B17074">
        <v>51</v>
      </c>
      <c r="C17074" t="s">
        <v>372</v>
      </c>
      <c r="D17074" s="1">
        <v>41017</v>
      </c>
      <c r="F17074">
        <v>1</v>
      </c>
      <c r="G17074">
        <v>7242</v>
      </c>
      <c r="H17074" t="s">
        <v>93</v>
      </c>
      <c r="J17074" t="s">
        <v>14</v>
      </c>
      <c r="K17074">
        <v>49</v>
      </c>
      <c r="L17074" t="s">
        <v>15</v>
      </c>
    </row>
    <row r="17075" spans="1:12">
      <c r="A17075" t="e">
        <f ca="1">E00251617623621</f>
        <v>#NAME?</v>
      </c>
      <c r="B17075">
        <v>7505</v>
      </c>
      <c r="C17075" t="s">
        <v>209</v>
      </c>
      <c r="D17075" s="1">
        <v>41890</v>
      </c>
      <c r="F17075">
        <v>1</v>
      </c>
      <c r="G17075">
        <v>7242</v>
      </c>
      <c r="H17075" t="s">
        <v>93</v>
      </c>
      <c r="J17075" t="s">
        <v>14</v>
      </c>
      <c r="K17075">
        <v>45</v>
      </c>
      <c r="L17075" t="s">
        <v>15</v>
      </c>
    </row>
    <row r="17076" spans="1:12">
      <c r="A17076" t="e">
        <f ca="1">E00251617623621</f>
        <v>#NAME?</v>
      </c>
      <c r="B17076">
        <v>7505</v>
      </c>
      <c r="C17076" t="s">
        <v>209</v>
      </c>
      <c r="D17076" s="1">
        <v>41946</v>
      </c>
      <c r="F17076">
        <v>1</v>
      </c>
      <c r="G17076">
        <v>7242</v>
      </c>
      <c r="H17076" t="s">
        <v>93</v>
      </c>
      <c r="J17076" t="s">
        <v>14</v>
      </c>
      <c r="K17076">
        <v>45</v>
      </c>
      <c r="L17076" t="s">
        <v>15</v>
      </c>
    </row>
    <row r="17077" spans="1:12">
      <c r="A17077" t="e">
        <f ca="1">E00251515098921</f>
        <v>#NAME?</v>
      </c>
      <c r="B17077">
        <v>11</v>
      </c>
      <c r="C17077" t="s">
        <v>245</v>
      </c>
      <c r="D17077" s="1">
        <v>42017</v>
      </c>
      <c r="F17077">
        <v>1</v>
      </c>
      <c r="G17077">
        <v>27800</v>
      </c>
      <c r="H17077" t="s">
        <v>145</v>
      </c>
      <c r="J17077" t="s">
        <v>14</v>
      </c>
      <c r="K17077">
        <v>52</v>
      </c>
      <c r="L17077" t="s">
        <v>15</v>
      </c>
    </row>
    <row r="17078" spans="1:12">
      <c r="A17078" t="e">
        <f ca="1">E00251515098921</f>
        <v>#NAME?</v>
      </c>
      <c r="B17078">
        <v>11</v>
      </c>
      <c r="C17078" t="s">
        <v>245</v>
      </c>
      <c r="D17078" s="1">
        <v>41520</v>
      </c>
      <c r="F17078">
        <v>1</v>
      </c>
      <c r="G17078">
        <v>7295</v>
      </c>
      <c r="H17078" t="s">
        <v>76</v>
      </c>
      <c r="J17078" t="s">
        <v>14</v>
      </c>
      <c r="K17078">
        <v>50</v>
      </c>
      <c r="L17078" t="s">
        <v>15</v>
      </c>
    </row>
    <row r="17079" spans="1:12">
      <c r="A17079" t="e">
        <f ca="1">E00251429378121</f>
        <v>#NAME?</v>
      </c>
      <c r="B17079">
        <v>274</v>
      </c>
      <c r="C17079" t="s">
        <v>506</v>
      </c>
      <c r="D17079" s="1">
        <v>40976</v>
      </c>
      <c r="F17079">
        <v>1</v>
      </c>
      <c r="G17079">
        <v>7242</v>
      </c>
      <c r="H17079" t="s">
        <v>93</v>
      </c>
      <c r="J17079" t="s">
        <v>14</v>
      </c>
      <c r="K17079">
        <v>52</v>
      </c>
      <c r="L17079" t="s">
        <v>15</v>
      </c>
    </row>
    <row r="17080" spans="1:12">
      <c r="A17080" t="e">
        <f ca="1">E00251515098921</f>
        <v>#NAME?</v>
      </c>
      <c r="B17080">
        <v>11</v>
      </c>
      <c r="C17080" t="s">
        <v>245</v>
      </c>
      <c r="D17080" s="1">
        <v>41520</v>
      </c>
      <c r="F17080">
        <v>2</v>
      </c>
      <c r="G17080">
        <v>71590</v>
      </c>
      <c r="H17080" t="s">
        <v>44</v>
      </c>
      <c r="J17080" t="s">
        <v>14</v>
      </c>
      <c r="K17080">
        <v>50</v>
      </c>
      <c r="L17080" t="s">
        <v>15</v>
      </c>
    </row>
    <row r="17081" spans="1:12">
      <c r="A17081" t="e">
        <f ca="1">E00251529568321</f>
        <v>#NAME?</v>
      </c>
      <c r="B17081">
        <v>156</v>
      </c>
      <c r="C17081" t="s">
        <v>569</v>
      </c>
      <c r="D17081" s="1">
        <v>42475</v>
      </c>
      <c r="F17081">
        <v>1</v>
      </c>
      <c r="G17081">
        <v>71940</v>
      </c>
      <c r="H17081" t="s">
        <v>135</v>
      </c>
      <c r="J17081" t="s">
        <v>14</v>
      </c>
      <c r="K17081">
        <v>58</v>
      </c>
      <c r="L17081" t="s">
        <v>15</v>
      </c>
    </row>
    <row r="17082" spans="1:12">
      <c r="A17082" t="e">
        <f ca="1">E00251429290121</f>
        <v>#NAME?</v>
      </c>
      <c r="B17082">
        <v>295</v>
      </c>
      <c r="C17082" t="s">
        <v>435</v>
      </c>
      <c r="D17082" s="1">
        <v>42031</v>
      </c>
      <c r="F17082">
        <v>1</v>
      </c>
      <c r="G17082">
        <v>7291</v>
      </c>
      <c r="H17082" t="s">
        <v>163</v>
      </c>
      <c r="J17082" t="s">
        <v>14</v>
      </c>
      <c r="K17082">
        <v>53</v>
      </c>
      <c r="L17082" t="s">
        <v>15</v>
      </c>
    </row>
    <row r="17083" spans="1:12">
      <c r="A17083" t="e">
        <f ca="1">E00251515098921</f>
        <v>#NAME?</v>
      </c>
      <c r="B17083">
        <v>1</v>
      </c>
      <c r="C17083" t="s">
        <v>234</v>
      </c>
      <c r="D17083" s="1">
        <v>42011</v>
      </c>
      <c r="E17083">
        <v>0</v>
      </c>
      <c r="F17083">
        <v>1</v>
      </c>
      <c r="G17083">
        <v>7350</v>
      </c>
      <c r="H17083" t="s">
        <v>192</v>
      </c>
      <c r="J17083" t="s">
        <v>34</v>
      </c>
      <c r="K17083">
        <v>52</v>
      </c>
      <c r="L17083" t="s">
        <v>15</v>
      </c>
    </row>
    <row r="17084" spans="1:12">
      <c r="A17084" t="e">
        <f ca="1">E00251537633921</f>
        <v>#NAME?</v>
      </c>
      <c r="B17084">
        <v>458</v>
      </c>
      <c r="C17084" t="s">
        <v>275</v>
      </c>
      <c r="D17084" s="1">
        <v>42440</v>
      </c>
      <c r="F17084">
        <v>3</v>
      </c>
      <c r="G17084">
        <v>41091</v>
      </c>
      <c r="H17084" t="s">
        <v>975</v>
      </c>
      <c r="J17084" t="s">
        <v>14</v>
      </c>
      <c r="K17084">
        <v>52</v>
      </c>
      <c r="L17084" t="s">
        <v>15</v>
      </c>
    </row>
    <row r="17085" spans="1:12">
      <c r="A17085" t="e">
        <f ca="1">E00251429290121</f>
        <v>#NAME?</v>
      </c>
      <c r="B17085">
        <v>295</v>
      </c>
      <c r="C17085" t="s">
        <v>435</v>
      </c>
      <c r="D17085" s="1">
        <v>42103</v>
      </c>
      <c r="F17085">
        <v>1</v>
      </c>
      <c r="G17085">
        <v>7291</v>
      </c>
      <c r="H17085" t="s">
        <v>163</v>
      </c>
      <c r="J17085" t="s">
        <v>14</v>
      </c>
      <c r="K17085">
        <v>53</v>
      </c>
      <c r="L17085" t="s">
        <v>15</v>
      </c>
    </row>
    <row r="17086" spans="1:12">
      <c r="A17086" t="e">
        <f ca="1">E00251429290121</f>
        <v>#NAME?</v>
      </c>
      <c r="B17086">
        <v>295</v>
      </c>
      <c r="C17086" t="s">
        <v>435</v>
      </c>
      <c r="D17086" s="1">
        <v>42114</v>
      </c>
      <c r="F17086">
        <v>3</v>
      </c>
      <c r="G17086">
        <v>49390</v>
      </c>
      <c r="H17086" t="s">
        <v>59</v>
      </c>
      <c r="J17086" t="s">
        <v>14</v>
      </c>
      <c r="K17086">
        <v>53</v>
      </c>
      <c r="L17086" t="s">
        <v>15</v>
      </c>
    </row>
    <row r="17087" spans="1:12">
      <c r="A17087" t="e">
        <f ca="1">E00251512209421</f>
        <v>#NAME?</v>
      </c>
      <c r="B17087">
        <v>66</v>
      </c>
      <c r="C17087" t="s">
        <v>134</v>
      </c>
      <c r="D17087" s="1">
        <v>42425</v>
      </c>
      <c r="F17087">
        <v>1</v>
      </c>
      <c r="G17087">
        <v>30748</v>
      </c>
      <c r="H17087" t="s">
        <v>50</v>
      </c>
      <c r="J17087" t="s">
        <v>14</v>
      </c>
      <c r="K17087">
        <v>61</v>
      </c>
      <c r="L17087" t="s">
        <v>15</v>
      </c>
    </row>
    <row r="17088" spans="1:12">
      <c r="A17088" t="e">
        <f ca="1">E00251515098921</f>
        <v>#NAME?</v>
      </c>
      <c r="B17088">
        <v>11</v>
      </c>
      <c r="C17088" t="s">
        <v>245</v>
      </c>
      <c r="D17088" s="1">
        <v>42416</v>
      </c>
      <c r="F17088">
        <v>1</v>
      </c>
      <c r="G17088">
        <v>71940</v>
      </c>
      <c r="H17088" t="s">
        <v>135</v>
      </c>
      <c r="J17088" t="s">
        <v>14</v>
      </c>
      <c r="K17088">
        <v>53</v>
      </c>
      <c r="L17088" t="s">
        <v>15</v>
      </c>
    </row>
    <row r="17089" spans="1:12">
      <c r="A17089" t="e">
        <f ca="1">E00251537633921</f>
        <v>#NAME?</v>
      </c>
      <c r="B17089">
        <v>458</v>
      </c>
      <c r="C17089" t="s">
        <v>275</v>
      </c>
      <c r="D17089" s="1">
        <v>42480</v>
      </c>
      <c r="F17089">
        <v>3</v>
      </c>
      <c r="G17089">
        <v>4019</v>
      </c>
      <c r="H17089" t="s">
        <v>26</v>
      </c>
      <c r="J17089" t="s">
        <v>14</v>
      </c>
      <c r="K17089">
        <v>52</v>
      </c>
      <c r="L17089" t="s">
        <v>15</v>
      </c>
    </row>
    <row r="17090" spans="1:12">
      <c r="A17090" t="e">
        <f ca="1">E00251515098921</f>
        <v>#NAME?</v>
      </c>
      <c r="B17090">
        <v>11</v>
      </c>
      <c r="C17090" t="s">
        <v>245</v>
      </c>
      <c r="D17090" s="1">
        <v>41508</v>
      </c>
      <c r="F17090">
        <v>1</v>
      </c>
      <c r="G17090">
        <v>71590</v>
      </c>
      <c r="H17090" t="s">
        <v>44</v>
      </c>
      <c r="J17090" t="s">
        <v>14</v>
      </c>
      <c r="K17090">
        <v>50</v>
      </c>
      <c r="L17090" t="s">
        <v>15</v>
      </c>
    </row>
    <row r="17091" spans="1:12">
      <c r="A17091" t="e">
        <f ca="1">E00251512209421</f>
        <v>#NAME?</v>
      </c>
      <c r="B17091">
        <v>66</v>
      </c>
      <c r="C17091" t="s">
        <v>134</v>
      </c>
      <c r="D17091" s="1">
        <v>42828</v>
      </c>
      <c r="F17091">
        <v>1</v>
      </c>
      <c r="G17091">
        <v>30748</v>
      </c>
      <c r="H17091" t="s">
        <v>50</v>
      </c>
      <c r="J17091" t="s">
        <v>14</v>
      </c>
      <c r="K17091">
        <v>62</v>
      </c>
      <c r="L17091" t="s">
        <v>15</v>
      </c>
    </row>
    <row r="17092" spans="1:12">
      <c r="A17092" t="e">
        <f ca="1">E00251512915421</f>
        <v>#NAME?</v>
      </c>
      <c r="B17092">
        <v>458</v>
      </c>
      <c r="C17092" t="s">
        <v>275</v>
      </c>
      <c r="D17092" s="1">
        <v>42146</v>
      </c>
      <c r="F17092">
        <v>1</v>
      </c>
      <c r="G17092">
        <v>7272</v>
      </c>
      <c r="H17092" t="s">
        <v>395</v>
      </c>
      <c r="J17092" t="s">
        <v>14</v>
      </c>
      <c r="K17092">
        <v>58</v>
      </c>
      <c r="L17092" t="s">
        <v>15</v>
      </c>
    </row>
    <row r="17093" spans="1:12">
      <c r="A17093" t="e">
        <f ca="1">E00251512915421</f>
        <v>#NAME?</v>
      </c>
      <c r="B17093">
        <v>458</v>
      </c>
      <c r="C17093" t="s">
        <v>275</v>
      </c>
      <c r="D17093" s="1">
        <v>42165</v>
      </c>
      <c r="F17093">
        <v>1</v>
      </c>
      <c r="G17093">
        <v>7243</v>
      </c>
      <c r="H17093" t="s">
        <v>42</v>
      </c>
      <c r="J17093" t="s">
        <v>14</v>
      </c>
      <c r="K17093">
        <v>58</v>
      </c>
      <c r="L17093" t="s">
        <v>15</v>
      </c>
    </row>
    <row r="17094" spans="1:12">
      <c r="A17094" t="e">
        <f ca="1">E00251512915421</f>
        <v>#NAME?</v>
      </c>
      <c r="B17094">
        <v>458</v>
      </c>
      <c r="C17094" t="s">
        <v>275</v>
      </c>
      <c r="D17094" s="1">
        <v>42178</v>
      </c>
      <c r="F17094">
        <v>1</v>
      </c>
      <c r="G17094">
        <v>7272</v>
      </c>
      <c r="H17094" t="s">
        <v>395</v>
      </c>
      <c r="J17094" t="s">
        <v>14</v>
      </c>
      <c r="K17094">
        <v>58</v>
      </c>
      <c r="L17094" t="s">
        <v>15</v>
      </c>
    </row>
    <row r="17095" spans="1:12">
      <c r="A17095" t="e">
        <f ca="1">E00251512209421</f>
        <v>#NAME?</v>
      </c>
      <c r="B17095">
        <v>66</v>
      </c>
      <c r="C17095" t="s">
        <v>134</v>
      </c>
      <c r="D17095" s="1">
        <v>42793</v>
      </c>
      <c r="F17095">
        <v>1</v>
      </c>
      <c r="G17095">
        <v>3019</v>
      </c>
      <c r="H17095" t="s">
        <v>441</v>
      </c>
      <c r="J17095" t="s">
        <v>14</v>
      </c>
      <c r="K17095">
        <v>62</v>
      </c>
      <c r="L17095" t="s">
        <v>15</v>
      </c>
    </row>
    <row r="17096" spans="1:12">
      <c r="A17096" t="e">
        <f ca="1">E00251429378121</f>
        <v>#NAME?</v>
      </c>
      <c r="B17096">
        <v>275</v>
      </c>
      <c r="C17096" t="s">
        <v>444</v>
      </c>
      <c r="D17096" s="1">
        <v>41625</v>
      </c>
      <c r="F17096">
        <v>1</v>
      </c>
      <c r="G17096">
        <v>38611</v>
      </c>
      <c r="H17096" t="s">
        <v>422</v>
      </c>
      <c r="J17096" t="s">
        <v>14</v>
      </c>
      <c r="K17096">
        <v>54</v>
      </c>
      <c r="L17096" t="s">
        <v>15</v>
      </c>
    </row>
    <row r="17097" spans="1:12">
      <c r="A17097" t="e">
        <f ca="1">E00251512915421</f>
        <v>#NAME?</v>
      </c>
      <c r="B17097">
        <v>458</v>
      </c>
      <c r="C17097" t="s">
        <v>275</v>
      </c>
      <c r="D17097" s="1">
        <v>42459</v>
      </c>
      <c r="F17097">
        <v>1</v>
      </c>
      <c r="G17097">
        <v>460</v>
      </c>
      <c r="H17097" t="s">
        <v>16</v>
      </c>
      <c r="J17097" t="s">
        <v>14</v>
      </c>
      <c r="K17097">
        <v>59</v>
      </c>
      <c r="L17097" t="s">
        <v>15</v>
      </c>
    </row>
    <row r="17098" spans="1:12">
      <c r="A17098" t="e">
        <f ca="1">E00251512915421</f>
        <v>#NAME?</v>
      </c>
      <c r="B17098">
        <v>458</v>
      </c>
      <c r="C17098" t="s">
        <v>275</v>
      </c>
      <c r="D17098" s="1">
        <v>42466</v>
      </c>
      <c r="F17098">
        <v>1</v>
      </c>
      <c r="G17098">
        <v>2720</v>
      </c>
      <c r="H17098" t="s">
        <v>65</v>
      </c>
      <c r="J17098" t="s">
        <v>14</v>
      </c>
      <c r="K17098">
        <v>59</v>
      </c>
      <c r="L17098" t="s">
        <v>15</v>
      </c>
    </row>
    <row r="17099" spans="1:12">
      <c r="A17099" t="e">
        <f ca="1">E00251429290121</f>
        <v>#NAME?</v>
      </c>
      <c r="B17099">
        <v>295</v>
      </c>
      <c r="C17099" t="s">
        <v>435</v>
      </c>
      <c r="D17099" s="1">
        <v>41978</v>
      </c>
      <c r="F17099">
        <v>2</v>
      </c>
      <c r="G17099">
        <v>49390</v>
      </c>
      <c r="H17099" t="s">
        <v>59</v>
      </c>
      <c r="J17099" t="s">
        <v>14</v>
      </c>
      <c r="K17099">
        <v>53</v>
      </c>
      <c r="L17099" t="s">
        <v>15</v>
      </c>
    </row>
    <row r="17100" spans="1:12">
      <c r="A17100" t="e">
        <f ca="1">E00251429290121</f>
        <v>#NAME?</v>
      </c>
      <c r="B17100">
        <v>295</v>
      </c>
      <c r="C17100" t="s">
        <v>435</v>
      </c>
      <c r="D17100" s="1">
        <v>42492</v>
      </c>
      <c r="F17100">
        <v>1</v>
      </c>
      <c r="G17100">
        <v>49390</v>
      </c>
      <c r="H17100" t="s">
        <v>59</v>
      </c>
      <c r="J17100" t="s">
        <v>14</v>
      </c>
      <c r="K17100">
        <v>54</v>
      </c>
      <c r="L17100" t="s">
        <v>15</v>
      </c>
    </row>
    <row r="17101" spans="1:12">
      <c r="A17101" t="e">
        <f ca="1">E00251429182321</f>
        <v>#NAME?</v>
      </c>
      <c r="B17101">
        <v>290</v>
      </c>
      <c r="C17101" t="s">
        <v>449</v>
      </c>
      <c r="D17101" s="1">
        <v>41394</v>
      </c>
      <c r="F17101">
        <v>2</v>
      </c>
      <c r="G17101">
        <v>71509</v>
      </c>
      <c r="H17101" t="s">
        <v>369</v>
      </c>
      <c r="J17101" t="s">
        <v>14</v>
      </c>
      <c r="K17101">
        <v>51</v>
      </c>
      <c r="L17101" t="s">
        <v>15</v>
      </c>
    </row>
    <row r="17102" spans="1:12">
      <c r="A17102" t="e">
        <f ca="1">E00251427202821</f>
        <v>#NAME?</v>
      </c>
      <c r="B17102">
        <v>29</v>
      </c>
      <c r="C17102" t="s">
        <v>309</v>
      </c>
      <c r="D17102" s="1">
        <v>43091</v>
      </c>
      <c r="F17102">
        <v>3</v>
      </c>
      <c r="G17102">
        <v>27800</v>
      </c>
      <c r="H17102" t="s">
        <v>145</v>
      </c>
      <c r="J17102" t="s">
        <v>14</v>
      </c>
      <c r="K17102">
        <v>68</v>
      </c>
      <c r="L17102" t="s">
        <v>15</v>
      </c>
    </row>
    <row r="17103" spans="1:12">
      <c r="A17103" t="e">
        <f ca="1">E00251512430321</f>
        <v>#NAME?</v>
      </c>
      <c r="B17103">
        <v>48</v>
      </c>
      <c r="C17103" t="s">
        <v>249</v>
      </c>
      <c r="D17103" s="1">
        <v>42482</v>
      </c>
      <c r="F17103">
        <v>2</v>
      </c>
      <c r="G17103">
        <v>78900</v>
      </c>
      <c r="H17103" t="s">
        <v>79</v>
      </c>
      <c r="J17103" t="s">
        <v>14</v>
      </c>
      <c r="K17103">
        <v>45</v>
      </c>
      <c r="L17103" t="s">
        <v>22</v>
      </c>
    </row>
    <row r="17104" spans="1:12">
      <c r="A17104" t="e">
        <f ca="1">E00251429182321</f>
        <v>#NAME?</v>
      </c>
      <c r="B17104">
        <v>297</v>
      </c>
      <c r="C17104" t="s">
        <v>411</v>
      </c>
      <c r="D17104" s="1">
        <v>42737</v>
      </c>
      <c r="F17104">
        <v>1</v>
      </c>
      <c r="G17104">
        <v>7799</v>
      </c>
      <c r="H17104" t="s">
        <v>493</v>
      </c>
      <c r="J17104" t="s">
        <v>14</v>
      </c>
      <c r="K17104">
        <v>54</v>
      </c>
      <c r="L17104" t="s">
        <v>15</v>
      </c>
    </row>
    <row r="17105" spans="1:12">
      <c r="A17105" t="e">
        <f ca="1">E00251427202821</f>
        <v>#NAME?</v>
      </c>
      <c r="B17105">
        <v>4995</v>
      </c>
      <c r="C17105" t="s">
        <v>1435</v>
      </c>
      <c r="D17105" s="1">
        <v>41824</v>
      </c>
      <c r="F17105">
        <v>1</v>
      </c>
      <c r="G17105">
        <v>7243</v>
      </c>
      <c r="H17105" t="s">
        <v>42</v>
      </c>
      <c r="J17105" t="s">
        <v>14</v>
      </c>
      <c r="K17105">
        <v>65</v>
      </c>
      <c r="L17105" t="s">
        <v>15</v>
      </c>
    </row>
    <row r="17106" spans="1:12">
      <c r="A17106" t="e">
        <f ca="1">E00251427202821</f>
        <v>#NAME?</v>
      </c>
      <c r="B17106">
        <v>29</v>
      </c>
      <c r="C17106" t="s">
        <v>309</v>
      </c>
      <c r="D17106" s="1">
        <v>41458</v>
      </c>
      <c r="F17106">
        <v>1</v>
      </c>
      <c r="G17106">
        <v>7175</v>
      </c>
      <c r="H17106" t="s">
        <v>689</v>
      </c>
      <c r="J17106" t="s">
        <v>14</v>
      </c>
      <c r="K17106">
        <v>64</v>
      </c>
      <c r="L17106" t="s">
        <v>15</v>
      </c>
    </row>
    <row r="17107" spans="1:12">
      <c r="A17107" t="e">
        <f ca="1">E00251427202821</f>
        <v>#NAME?</v>
      </c>
      <c r="B17107">
        <v>29</v>
      </c>
      <c r="C17107" t="s">
        <v>309</v>
      </c>
      <c r="D17107" s="1">
        <v>41962</v>
      </c>
      <c r="F17107">
        <v>4</v>
      </c>
      <c r="G17107">
        <v>60090</v>
      </c>
      <c r="H17107" t="s">
        <v>181</v>
      </c>
      <c r="J17107" t="s">
        <v>14</v>
      </c>
      <c r="K17107">
        <v>65</v>
      </c>
      <c r="L17107" t="s">
        <v>15</v>
      </c>
    </row>
    <row r="17108" spans="1:12">
      <c r="A17108" t="e">
        <f ca="1">E00251616235721</f>
        <v>#NAME?</v>
      </c>
      <c r="B17108">
        <v>491</v>
      </c>
      <c r="C17108" t="s">
        <v>567</v>
      </c>
      <c r="D17108" s="1">
        <v>41116</v>
      </c>
      <c r="F17108">
        <v>2</v>
      </c>
      <c r="G17108">
        <v>71940</v>
      </c>
      <c r="H17108" t="s">
        <v>135</v>
      </c>
      <c r="J17108" t="s">
        <v>14</v>
      </c>
      <c r="K17108">
        <v>50</v>
      </c>
      <c r="L17108" t="s">
        <v>15</v>
      </c>
    </row>
    <row r="17109" spans="1:12">
      <c r="A17109" t="e">
        <f ca="1">E00251616235721</f>
        <v>#NAME?</v>
      </c>
      <c r="B17109">
        <v>491</v>
      </c>
      <c r="C17109" t="s">
        <v>567</v>
      </c>
      <c r="D17109" s="1">
        <v>41661</v>
      </c>
      <c r="F17109">
        <v>1</v>
      </c>
      <c r="G17109">
        <v>2448</v>
      </c>
      <c r="H17109" t="s">
        <v>19</v>
      </c>
      <c r="J17109" t="s">
        <v>14</v>
      </c>
      <c r="K17109">
        <v>52</v>
      </c>
      <c r="L17109" t="s">
        <v>15</v>
      </c>
    </row>
    <row r="17110" spans="1:12">
      <c r="A17110" t="e">
        <f ca="1">E00251427202821</f>
        <v>#NAME?</v>
      </c>
      <c r="B17110">
        <v>31</v>
      </c>
      <c r="C17110" t="s">
        <v>334</v>
      </c>
      <c r="D17110" s="1">
        <v>42226</v>
      </c>
      <c r="F17110">
        <v>1</v>
      </c>
      <c r="G17110">
        <v>4619</v>
      </c>
      <c r="H17110" t="s">
        <v>613</v>
      </c>
      <c r="J17110" t="s">
        <v>14</v>
      </c>
      <c r="K17110">
        <v>66</v>
      </c>
      <c r="L17110" t="s">
        <v>15</v>
      </c>
    </row>
    <row r="17111" spans="1:12">
      <c r="A17111" t="e">
        <f ca="1">E00251617623621</f>
        <v>#NAME?</v>
      </c>
      <c r="B17111">
        <v>502</v>
      </c>
      <c r="C17111" t="s">
        <v>172</v>
      </c>
      <c r="D17111" s="1">
        <v>41361</v>
      </c>
      <c r="F17111">
        <v>1</v>
      </c>
      <c r="G17111">
        <v>7242</v>
      </c>
      <c r="H17111" t="s">
        <v>93</v>
      </c>
      <c r="J17111" t="s">
        <v>14</v>
      </c>
      <c r="K17111">
        <v>44</v>
      </c>
      <c r="L17111" t="s">
        <v>15</v>
      </c>
    </row>
    <row r="17112" spans="1:12">
      <c r="A17112" t="e">
        <f ca="1">E00251617623621</f>
        <v>#NAME?</v>
      </c>
      <c r="B17112">
        <v>502</v>
      </c>
      <c r="C17112" t="s">
        <v>172</v>
      </c>
      <c r="D17112" s="1">
        <v>41726</v>
      </c>
      <c r="F17112">
        <v>1</v>
      </c>
      <c r="G17112">
        <v>5291</v>
      </c>
      <c r="H17112" t="s">
        <v>1054</v>
      </c>
      <c r="J17112" t="s">
        <v>14</v>
      </c>
      <c r="K17112">
        <v>45</v>
      </c>
      <c r="L17112" t="s">
        <v>15</v>
      </c>
    </row>
    <row r="17113" spans="1:12">
      <c r="A17113" t="e">
        <f ca="1">E00251429378121</f>
        <v>#NAME?</v>
      </c>
      <c r="B17113">
        <v>274</v>
      </c>
      <c r="C17113" t="s">
        <v>506</v>
      </c>
      <c r="D17113" s="1">
        <v>41302</v>
      </c>
      <c r="F17113">
        <v>2</v>
      </c>
      <c r="G17113">
        <v>7872</v>
      </c>
      <c r="H17113" t="s">
        <v>458</v>
      </c>
      <c r="J17113" t="s">
        <v>14</v>
      </c>
      <c r="K17113">
        <v>53</v>
      </c>
      <c r="L17113" t="s">
        <v>22</v>
      </c>
    </row>
    <row r="17114" spans="1:12">
      <c r="A17114" t="e">
        <f ca="1">E00251429290121</f>
        <v>#NAME?</v>
      </c>
      <c r="B17114">
        <v>295</v>
      </c>
      <c r="C17114" t="s">
        <v>435</v>
      </c>
      <c r="D17114" s="1">
        <v>42114</v>
      </c>
      <c r="F17114">
        <v>2</v>
      </c>
      <c r="G17114">
        <v>7291</v>
      </c>
      <c r="H17114" t="s">
        <v>163</v>
      </c>
      <c r="J17114" t="s">
        <v>14</v>
      </c>
      <c r="K17114">
        <v>53</v>
      </c>
      <c r="L17114" t="s">
        <v>15</v>
      </c>
    </row>
    <row r="17115" spans="1:12">
      <c r="A17115" t="e">
        <f ca="1">E00251427363921</f>
        <v>#NAME?</v>
      </c>
      <c r="B17115">
        <v>7927</v>
      </c>
      <c r="C17115" t="s">
        <v>367</v>
      </c>
      <c r="D17115" s="1">
        <v>42899</v>
      </c>
      <c r="F17115">
        <v>1</v>
      </c>
      <c r="G17115">
        <v>81500</v>
      </c>
      <c r="H17115" t="s">
        <v>575</v>
      </c>
      <c r="J17115" t="s">
        <v>14</v>
      </c>
      <c r="K17115">
        <v>49</v>
      </c>
      <c r="L17115" t="s">
        <v>15</v>
      </c>
    </row>
    <row r="17116" spans="1:12">
      <c r="A17116" t="e">
        <f ca="1">E00251427363921</f>
        <v>#NAME?</v>
      </c>
      <c r="B17116">
        <v>11</v>
      </c>
      <c r="C17116" t="s">
        <v>245</v>
      </c>
      <c r="D17116" s="1">
        <v>41652</v>
      </c>
      <c r="F17116">
        <v>1</v>
      </c>
      <c r="G17116">
        <v>1101</v>
      </c>
      <c r="H17116" t="s">
        <v>220</v>
      </c>
      <c r="J17116" t="s">
        <v>14</v>
      </c>
      <c r="K17116">
        <v>46</v>
      </c>
      <c r="L17116" t="s">
        <v>15</v>
      </c>
    </row>
    <row r="17117" spans="1:12">
      <c r="A17117" t="e">
        <f ca="1">E00251427363921</f>
        <v>#NAME?</v>
      </c>
      <c r="B17117">
        <v>7927</v>
      </c>
      <c r="C17117" t="s">
        <v>367</v>
      </c>
      <c r="D17117" s="1">
        <v>42943</v>
      </c>
      <c r="F17117">
        <v>1</v>
      </c>
      <c r="G17117">
        <v>81500</v>
      </c>
      <c r="H17117" t="s">
        <v>575</v>
      </c>
      <c r="J17117" t="s">
        <v>14</v>
      </c>
      <c r="K17117">
        <v>49</v>
      </c>
      <c r="L17117" t="s">
        <v>15</v>
      </c>
    </row>
    <row r="17118" spans="1:12">
      <c r="A17118" t="e">
        <f ca="1">E00251427202821</f>
        <v>#NAME?</v>
      </c>
      <c r="B17118">
        <v>29</v>
      </c>
      <c r="C17118" t="s">
        <v>309</v>
      </c>
      <c r="D17118" s="1">
        <v>41725</v>
      </c>
      <c r="F17118">
        <v>2</v>
      </c>
      <c r="G17118">
        <v>27800</v>
      </c>
      <c r="H17118" t="s">
        <v>145</v>
      </c>
      <c r="J17118" t="s">
        <v>14</v>
      </c>
      <c r="K17118">
        <v>65</v>
      </c>
      <c r="L17118" t="s">
        <v>15</v>
      </c>
    </row>
    <row r="17119" spans="1:12">
      <c r="A17119" t="e">
        <f ca="1">E00251427202821</f>
        <v>#NAME?</v>
      </c>
      <c r="B17119">
        <v>29</v>
      </c>
      <c r="C17119" t="s">
        <v>309</v>
      </c>
      <c r="D17119" s="1">
        <v>42536</v>
      </c>
      <c r="F17119">
        <v>1</v>
      </c>
      <c r="G17119">
        <v>7243</v>
      </c>
      <c r="H17119" t="s">
        <v>42</v>
      </c>
      <c r="J17119" t="s">
        <v>14</v>
      </c>
      <c r="K17119">
        <v>67</v>
      </c>
      <c r="L17119" t="s">
        <v>15</v>
      </c>
    </row>
    <row r="17120" spans="1:12">
      <c r="A17120" t="e">
        <f ca="1">E00251427202821</f>
        <v>#NAME?</v>
      </c>
      <c r="B17120">
        <v>29</v>
      </c>
      <c r="C17120" t="s">
        <v>309</v>
      </c>
      <c r="D17120" s="1">
        <v>43091</v>
      </c>
      <c r="F17120">
        <v>2</v>
      </c>
      <c r="G17120">
        <v>60090</v>
      </c>
      <c r="H17120" t="s">
        <v>181</v>
      </c>
      <c r="J17120" t="s">
        <v>14</v>
      </c>
      <c r="K17120">
        <v>68</v>
      </c>
      <c r="L17120" t="s">
        <v>15</v>
      </c>
    </row>
    <row r="17121" spans="1:12">
      <c r="A17121" t="e">
        <f ca="1">E00251429378121</f>
        <v>#NAME?</v>
      </c>
      <c r="B17121">
        <v>274</v>
      </c>
      <c r="C17121" t="s">
        <v>506</v>
      </c>
      <c r="D17121" s="1">
        <v>42949</v>
      </c>
      <c r="F17121">
        <v>1</v>
      </c>
      <c r="G17121">
        <v>7245</v>
      </c>
      <c r="H17121" t="s">
        <v>116</v>
      </c>
      <c r="J17121" t="s">
        <v>14</v>
      </c>
      <c r="K17121">
        <v>58</v>
      </c>
      <c r="L17121" t="s">
        <v>15</v>
      </c>
    </row>
    <row r="17122" spans="1:12">
      <c r="A17122" t="e">
        <f ca="1">E00251429378121</f>
        <v>#NAME?</v>
      </c>
      <c r="B17122">
        <v>274</v>
      </c>
      <c r="C17122" t="s">
        <v>506</v>
      </c>
      <c r="D17122" s="1">
        <v>42118</v>
      </c>
      <c r="F17122">
        <v>1</v>
      </c>
      <c r="G17122">
        <v>7806</v>
      </c>
      <c r="H17122" t="s">
        <v>184</v>
      </c>
      <c r="J17122" t="s">
        <v>14</v>
      </c>
      <c r="K17122">
        <v>55</v>
      </c>
      <c r="L17122" t="s">
        <v>22</v>
      </c>
    </row>
    <row r="17123" spans="1:12">
      <c r="A17123" t="e">
        <f ca="1">E00251427202821</f>
        <v>#NAME?</v>
      </c>
      <c r="B17123">
        <v>29</v>
      </c>
      <c r="C17123" t="s">
        <v>309</v>
      </c>
      <c r="D17123" s="1">
        <v>41192</v>
      </c>
      <c r="F17123">
        <v>2</v>
      </c>
      <c r="G17123">
        <v>6029</v>
      </c>
      <c r="H17123" t="s">
        <v>728</v>
      </c>
      <c r="J17123" t="s">
        <v>14</v>
      </c>
      <c r="K17123">
        <v>63</v>
      </c>
      <c r="L17123" t="s">
        <v>15</v>
      </c>
    </row>
    <row r="17124" spans="1:12">
      <c r="A17124" t="e">
        <f ca="1">E00251429290121</f>
        <v>#NAME?</v>
      </c>
      <c r="B17124">
        <v>295</v>
      </c>
      <c r="C17124" t="s">
        <v>435</v>
      </c>
      <c r="D17124" s="1">
        <v>42452</v>
      </c>
      <c r="F17124">
        <v>1</v>
      </c>
      <c r="G17124">
        <v>7295</v>
      </c>
      <c r="H17124" t="s">
        <v>76</v>
      </c>
      <c r="J17124" t="s">
        <v>14</v>
      </c>
      <c r="K17124">
        <v>54</v>
      </c>
      <c r="L17124" t="s">
        <v>15</v>
      </c>
    </row>
    <row r="17125" spans="1:12">
      <c r="A17125" t="e">
        <f ca="1">E00251524982021</f>
        <v>#NAME?</v>
      </c>
      <c r="B17125">
        <v>439</v>
      </c>
      <c r="C17125" t="s">
        <v>416</v>
      </c>
      <c r="D17125" s="1">
        <v>43052</v>
      </c>
      <c r="F17125">
        <v>1</v>
      </c>
      <c r="G17125">
        <v>5718</v>
      </c>
      <c r="H17125" t="s">
        <v>244</v>
      </c>
      <c r="J17125" t="s">
        <v>14</v>
      </c>
      <c r="K17125">
        <v>44</v>
      </c>
      <c r="L17125" t="s">
        <v>15</v>
      </c>
    </row>
    <row r="17126" spans="1:12">
      <c r="A17126" t="e">
        <f ca="1">E00251427202821</f>
        <v>#NAME?</v>
      </c>
      <c r="B17126">
        <v>29</v>
      </c>
      <c r="C17126" t="s">
        <v>309</v>
      </c>
      <c r="D17126" s="1">
        <v>41988</v>
      </c>
      <c r="F17126">
        <v>2</v>
      </c>
      <c r="G17126">
        <v>60090</v>
      </c>
      <c r="H17126" t="s">
        <v>181</v>
      </c>
      <c r="J17126" t="s">
        <v>14</v>
      </c>
      <c r="K17126">
        <v>65</v>
      </c>
      <c r="L17126" t="s">
        <v>15</v>
      </c>
    </row>
    <row r="17127" spans="1:12">
      <c r="A17127" t="e">
        <f ca="1">E00251427202821</f>
        <v>#NAME?</v>
      </c>
      <c r="B17127">
        <v>29</v>
      </c>
      <c r="C17127" t="s">
        <v>309</v>
      </c>
      <c r="D17127" s="1">
        <v>42282</v>
      </c>
      <c r="F17127">
        <v>1</v>
      </c>
      <c r="G17127">
        <v>2113</v>
      </c>
      <c r="H17127" t="s">
        <v>579</v>
      </c>
      <c r="J17127" t="s">
        <v>14</v>
      </c>
      <c r="K17127">
        <v>66</v>
      </c>
      <c r="L17127" t="s">
        <v>15</v>
      </c>
    </row>
    <row r="17128" spans="1:12">
      <c r="A17128" t="e">
        <f ca="1">E00251512430321</f>
        <v>#NAME?</v>
      </c>
      <c r="B17128">
        <v>48</v>
      </c>
      <c r="C17128" t="s">
        <v>249</v>
      </c>
      <c r="D17128" s="1">
        <v>42215</v>
      </c>
      <c r="F17128">
        <v>2</v>
      </c>
      <c r="G17128">
        <v>5368</v>
      </c>
      <c r="H17128" t="s">
        <v>101</v>
      </c>
      <c r="J17128" t="s">
        <v>14</v>
      </c>
      <c r="K17128">
        <v>44</v>
      </c>
      <c r="L17128" t="s">
        <v>15</v>
      </c>
    </row>
    <row r="17129" spans="1:12">
      <c r="A17129" t="e">
        <f ca="1">E00251427202821</f>
        <v>#NAME?</v>
      </c>
      <c r="B17129">
        <v>29</v>
      </c>
      <c r="C17129" t="s">
        <v>309</v>
      </c>
      <c r="D17129" s="1">
        <v>42282</v>
      </c>
      <c r="F17129">
        <v>4</v>
      </c>
      <c r="G17129">
        <v>60090</v>
      </c>
      <c r="H17129" t="s">
        <v>181</v>
      </c>
      <c r="J17129" t="s">
        <v>14</v>
      </c>
      <c r="K17129">
        <v>66</v>
      </c>
      <c r="L17129" t="s">
        <v>15</v>
      </c>
    </row>
    <row r="17130" spans="1:12">
      <c r="A17130" t="e">
        <f ca="1">E00251427202821</f>
        <v>#NAME?</v>
      </c>
      <c r="B17130">
        <v>29</v>
      </c>
      <c r="C17130" t="s">
        <v>309</v>
      </c>
      <c r="D17130" s="1">
        <v>42535</v>
      </c>
      <c r="F17130">
        <v>1</v>
      </c>
      <c r="G17130">
        <v>7295</v>
      </c>
      <c r="H17130" t="s">
        <v>76</v>
      </c>
      <c r="J17130" t="s">
        <v>14</v>
      </c>
      <c r="K17130">
        <v>67</v>
      </c>
      <c r="L17130" t="s">
        <v>15</v>
      </c>
    </row>
    <row r="17131" spans="1:12">
      <c r="A17131" t="e">
        <f ca="1">E00251429290121</f>
        <v>#NAME?</v>
      </c>
      <c r="B17131">
        <v>296</v>
      </c>
      <c r="C17131" t="s">
        <v>119</v>
      </c>
      <c r="D17131" s="1">
        <v>41367</v>
      </c>
      <c r="F17131">
        <v>1</v>
      </c>
      <c r="G17131">
        <v>3004</v>
      </c>
      <c r="H17131" t="s">
        <v>104</v>
      </c>
      <c r="J17131" t="s">
        <v>14</v>
      </c>
      <c r="K17131">
        <v>51</v>
      </c>
      <c r="L17131" t="s">
        <v>15</v>
      </c>
    </row>
    <row r="17132" spans="1:12">
      <c r="A17132" t="e">
        <f ca="1">E00251429290121</f>
        <v>#NAME?</v>
      </c>
      <c r="B17132">
        <v>296</v>
      </c>
      <c r="C17132" t="s">
        <v>119</v>
      </c>
      <c r="D17132" s="1">
        <v>41621</v>
      </c>
      <c r="F17132">
        <v>2</v>
      </c>
      <c r="G17132">
        <v>49390</v>
      </c>
      <c r="H17132" t="s">
        <v>59</v>
      </c>
      <c r="J17132" t="s">
        <v>14</v>
      </c>
      <c r="K17132">
        <v>52</v>
      </c>
      <c r="L17132" t="s">
        <v>15</v>
      </c>
    </row>
    <row r="17133" spans="1:12">
      <c r="A17133" t="e">
        <f ca="1">E00251439928021</f>
        <v>#NAME?</v>
      </c>
      <c r="B17133">
        <v>189</v>
      </c>
      <c r="C17133" t="s">
        <v>58</v>
      </c>
      <c r="D17133" s="1">
        <v>42299</v>
      </c>
      <c r="F17133">
        <v>2</v>
      </c>
      <c r="G17133">
        <v>7999</v>
      </c>
      <c r="H17133" t="s">
        <v>80</v>
      </c>
      <c r="J17133" t="s">
        <v>14</v>
      </c>
      <c r="K17133">
        <v>45</v>
      </c>
      <c r="L17133" t="s">
        <v>15</v>
      </c>
    </row>
    <row r="17134" spans="1:12">
      <c r="A17134" t="e">
        <f ca="1">E00251439928021</f>
        <v>#NAME?</v>
      </c>
      <c r="B17134">
        <v>189</v>
      </c>
      <c r="C17134" t="s">
        <v>58</v>
      </c>
      <c r="D17134" s="1">
        <v>42347</v>
      </c>
      <c r="F17134">
        <v>1</v>
      </c>
      <c r="G17134">
        <v>7862</v>
      </c>
      <c r="H17134" t="s">
        <v>27</v>
      </c>
      <c r="J17134" t="s">
        <v>14</v>
      </c>
      <c r="K17134">
        <v>45</v>
      </c>
      <c r="L17134" t="s">
        <v>22</v>
      </c>
    </row>
    <row r="17135" spans="1:12">
      <c r="A17135" t="e">
        <f ca="1">E00251427562221</f>
        <v>#NAME?</v>
      </c>
      <c r="B17135">
        <v>11</v>
      </c>
      <c r="C17135" t="s">
        <v>245</v>
      </c>
      <c r="D17135" s="1">
        <v>41018</v>
      </c>
      <c r="F17135">
        <v>1</v>
      </c>
      <c r="G17135">
        <v>78650</v>
      </c>
      <c r="H17135" t="s">
        <v>414</v>
      </c>
      <c r="J17135" t="s">
        <v>14</v>
      </c>
      <c r="K17135">
        <v>37</v>
      </c>
      <c r="L17135" t="s">
        <v>22</v>
      </c>
    </row>
    <row r="17136" spans="1:12">
      <c r="A17136" t="e">
        <f ca="1">E00251514781621</f>
        <v>#NAME?</v>
      </c>
      <c r="B17136">
        <v>159</v>
      </c>
      <c r="C17136" t="s">
        <v>427</v>
      </c>
      <c r="D17136" s="1">
        <v>41057</v>
      </c>
      <c r="F17136">
        <v>2</v>
      </c>
      <c r="G17136">
        <v>4019</v>
      </c>
      <c r="H17136" t="s">
        <v>26</v>
      </c>
      <c r="J17136" t="s">
        <v>14</v>
      </c>
      <c r="K17136">
        <v>52</v>
      </c>
      <c r="L17136" t="s">
        <v>15</v>
      </c>
    </row>
    <row r="17137" spans="1:12">
      <c r="A17137" t="e">
        <f ca="1">E00251514781621</f>
        <v>#NAME?</v>
      </c>
      <c r="B17137">
        <v>159</v>
      </c>
      <c r="C17137" t="s">
        <v>427</v>
      </c>
      <c r="D17137" s="1">
        <v>41767</v>
      </c>
      <c r="F17137">
        <v>2</v>
      </c>
      <c r="G17137">
        <v>4019</v>
      </c>
      <c r="H17137" t="s">
        <v>26</v>
      </c>
      <c r="J17137" t="s">
        <v>14</v>
      </c>
      <c r="K17137">
        <v>54</v>
      </c>
      <c r="L17137" t="s">
        <v>15</v>
      </c>
    </row>
    <row r="17138" spans="1:12">
      <c r="A17138" t="e">
        <f ca="1">E00251514781621</f>
        <v>#NAME?</v>
      </c>
      <c r="B17138">
        <v>159</v>
      </c>
      <c r="C17138" t="s">
        <v>427</v>
      </c>
      <c r="D17138" s="1">
        <v>41841</v>
      </c>
      <c r="F17138">
        <v>2</v>
      </c>
      <c r="G17138">
        <v>4019</v>
      </c>
      <c r="H17138" t="s">
        <v>26</v>
      </c>
      <c r="J17138" t="s">
        <v>14</v>
      </c>
      <c r="K17138">
        <v>54</v>
      </c>
      <c r="L17138" t="s">
        <v>15</v>
      </c>
    </row>
    <row r="17139" spans="1:12">
      <c r="A17139" t="e">
        <f ca="1">E00251439928021</f>
        <v>#NAME?</v>
      </c>
      <c r="B17139">
        <v>189</v>
      </c>
      <c r="C17139" t="s">
        <v>58</v>
      </c>
      <c r="D17139" s="1">
        <v>42823</v>
      </c>
      <c r="F17139">
        <v>2</v>
      </c>
      <c r="G17139">
        <v>7291</v>
      </c>
      <c r="H17139" t="s">
        <v>163</v>
      </c>
      <c r="J17139" t="s">
        <v>14</v>
      </c>
      <c r="K17139">
        <v>47</v>
      </c>
      <c r="L17139" t="s">
        <v>15</v>
      </c>
    </row>
    <row r="17140" spans="1:12">
      <c r="A17140" t="e">
        <f ca="1">E00251429182321</f>
        <v>#NAME?</v>
      </c>
      <c r="B17140">
        <v>290</v>
      </c>
      <c r="C17140" t="s">
        <v>449</v>
      </c>
      <c r="D17140" s="1">
        <v>41429</v>
      </c>
      <c r="F17140">
        <v>5</v>
      </c>
      <c r="G17140">
        <v>2724</v>
      </c>
      <c r="H17140" t="s">
        <v>73</v>
      </c>
      <c r="J17140" t="s">
        <v>14</v>
      </c>
      <c r="K17140">
        <v>51</v>
      </c>
      <c r="L17140" t="s">
        <v>15</v>
      </c>
    </row>
    <row r="17141" spans="1:12">
      <c r="A17141" t="e">
        <f ca="1">E00251429182321</f>
        <v>#NAME?</v>
      </c>
      <c r="B17141">
        <v>297</v>
      </c>
      <c r="C17141" t="s">
        <v>411</v>
      </c>
      <c r="D17141" s="1">
        <v>42731</v>
      </c>
      <c r="F17141">
        <v>1</v>
      </c>
      <c r="G17141">
        <v>7799</v>
      </c>
      <c r="H17141" t="s">
        <v>493</v>
      </c>
      <c r="J17141" t="s">
        <v>14</v>
      </c>
      <c r="K17141">
        <v>54</v>
      </c>
      <c r="L17141" t="s">
        <v>15</v>
      </c>
    </row>
    <row r="17142" spans="1:12">
      <c r="A17142" t="e">
        <f ca="1">E00251531471221</f>
        <v>#NAME?</v>
      </c>
      <c r="B17142">
        <v>1786</v>
      </c>
      <c r="C17142" t="s">
        <v>37</v>
      </c>
      <c r="D17142" s="1">
        <v>42668</v>
      </c>
      <c r="F17142">
        <v>2</v>
      </c>
      <c r="G17142">
        <v>49300</v>
      </c>
      <c r="H17142" t="s">
        <v>228</v>
      </c>
      <c r="J17142" t="s">
        <v>14</v>
      </c>
      <c r="K17142">
        <v>60</v>
      </c>
      <c r="L17142" t="s">
        <v>15</v>
      </c>
    </row>
    <row r="17143" spans="1:12">
      <c r="A17143" t="e">
        <f ca="1">E00251429182321</f>
        <v>#NAME?</v>
      </c>
      <c r="B17143">
        <v>290</v>
      </c>
      <c r="C17143" t="s">
        <v>449</v>
      </c>
      <c r="D17143" s="1">
        <v>42752</v>
      </c>
      <c r="F17143">
        <v>1</v>
      </c>
      <c r="G17143">
        <v>7799</v>
      </c>
      <c r="H17143" t="s">
        <v>493</v>
      </c>
      <c r="J17143" t="s">
        <v>14</v>
      </c>
      <c r="K17143">
        <v>54</v>
      </c>
      <c r="L17143" t="s">
        <v>15</v>
      </c>
    </row>
    <row r="17144" spans="1:12">
      <c r="A17144" t="e">
        <f ca="1">E00251629186521</f>
        <v>#NAME?</v>
      </c>
      <c r="B17144">
        <v>163</v>
      </c>
      <c r="C17144" t="s">
        <v>219</v>
      </c>
      <c r="D17144" s="1">
        <v>42726</v>
      </c>
      <c r="F17144">
        <v>2</v>
      </c>
      <c r="G17144">
        <v>27800</v>
      </c>
      <c r="H17144" t="s">
        <v>145</v>
      </c>
      <c r="J17144" t="s">
        <v>14</v>
      </c>
      <c r="K17144">
        <v>44</v>
      </c>
      <c r="L17144" t="s">
        <v>15</v>
      </c>
    </row>
    <row r="17145" spans="1:12">
      <c r="A17145" t="e">
        <f ca="1">E00251629186521</f>
        <v>#NAME?</v>
      </c>
      <c r="B17145">
        <v>163</v>
      </c>
      <c r="C17145" t="s">
        <v>219</v>
      </c>
      <c r="D17145" s="1">
        <v>41985</v>
      </c>
      <c r="F17145">
        <v>1</v>
      </c>
      <c r="G17145">
        <v>2729</v>
      </c>
      <c r="H17145" t="s">
        <v>115</v>
      </c>
      <c r="J17145" t="s">
        <v>14</v>
      </c>
      <c r="K17145">
        <v>42</v>
      </c>
      <c r="L17145" t="s">
        <v>15</v>
      </c>
    </row>
    <row r="17146" spans="1:12">
      <c r="A17146" t="e">
        <f ca="1">E00251430399821</f>
        <v>#NAME?</v>
      </c>
      <c r="B17146">
        <v>187</v>
      </c>
      <c r="C17146" t="s">
        <v>420</v>
      </c>
      <c r="D17146" s="1">
        <v>41654</v>
      </c>
      <c r="F17146">
        <v>1</v>
      </c>
      <c r="G17146">
        <v>2809</v>
      </c>
      <c r="H17146" t="s">
        <v>90</v>
      </c>
      <c r="J17146" t="s">
        <v>14</v>
      </c>
      <c r="K17146">
        <v>60</v>
      </c>
      <c r="L17146" t="s">
        <v>15</v>
      </c>
    </row>
    <row r="17147" spans="1:12">
      <c r="A17147" t="e">
        <f ca="1">E00251427562221</f>
        <v>#NAME?</v>
      </c>
      <c r="B17147">
        <v>1</v>
      </c>
      <c r="C17147" t="s">
        <v>234</v>
      </c>
      <c r="D17147" s="1">
        <v>40928</v>
      </c>
      <c r="E17147">
        <v>3</v>
      </c>
      <c r="F17147">
        <v>1</v>
      </c>
      <c r="G17147">
        <v>65421</v>
      </c>
      <c r="H17147" t="s">
        <v>1436</v>
      </c>
      <c r="J17147" t="s">
        <v>34</v>
      </c>
      <c r="K17147">
        <v>37</v>
      </c>
      <c r="L17147" t="s">
        <v>15</v>
      </c>
    </row>
    <row r="17148" spans="1:12">
      <c r="A17148" t="e">
        <f ca="1">E00251439928021</f>
        <v>#NAME?</v>
      </c>
      <c r="B17148">
        <v>189</v>
      </c>
      <c r="C17148" t="s">
        <v>58</v>
      </c>
      <c r="D17148" s="1">
        <v>41582</v>
      </c>
      <c r="F17148">
        <v>1</v>
      </c>
      <c r="G17148">
        <v>30000</v>
      </c>
      <c r="H17148" t="s">
        <v>144</v>
      </c>
      <c r="J17148" t="s">
        <v>14</v>
      </c>
      <c r="K17148">
        <v>43</v>
      </c>
      <c r="L17148" t="s">
        <v>15</v>
      </c>
    </row>
    <row r="17149" spans="1:12">
      <c r="A17149" t="e">
        <f ca="1">E00251430399821</f>
        <v>#NAME?</v>
      </c>
      <c r="B17149">
        <v>187</v>
      </c>
      <c r="C17149" t="s">
        <v>420</v>
      </c>
      <c r="D17149" s="1">
        <v>42340</v>
      </c>
      <c r="F17149">
        <v>1</v>
      </c>
      <c r="G17149">
        <v>2720</v>
      </c>
      <c r="H17149" t="s">
        <v>65</v>
      </c>
      <c r="J17149" t="s">
        <v>14</v>
      </c>
      <c r="K17149">
        <v>62</v>
      </c>
      <c r="L17149" t="s">
        <v>15</v>
      </c>
    </row>
    <row r="17150" spans="1:12">
      <c r="A17150" t="e">
        <f ca="1">E00251432176421</f>
        <v>#NAME?</v>
      </c>
      <c r="B17150">
        <v>489</v>
      </c>
      <c r="C17150" t="s">
        <v>100</v>
      </c>
      <c r="D17150" s="1">
        <v>42495</v>
      </c>
      <c r="F17150">
        <v>1</v>
      </c>
      <c r="G17150">
        <v>9198</v>
      </c>
      <c r="H17150" t="s">
        <v>229</v>
      </c>
      <c r="J17150" t="s">
        <v>14</v>
      </c>
      <c r="K17150">
        <v>45</v>
      </c>
      <c r="L17150" t="s">
        <v>15</v>
      </c>
    </row>
    <row r="17151" spans="1:12">
      <c r="A17151" t="e">
        <f ca="1">E00251533165621</f>
        <v>#NAME?</v>
      </c>
      <c r="B17151">
        <v>443</v>
      </c>
      <c r="C17151" t="s">
        <v>582</v>
      </c>
      <c r="D17151" s="1">
        <v>41561</v>
      </c>
      <c r="F17151">
        <v>1</v>
      </c>
      <c r="G17151">
        <v>7235</v>
      </c>
      <c r="H17151" t="s">
        <v>108</v>
      </c>
      <c r="J17151" t="s">
        <v>14</v>
      </c>
      <c r="K17151">
        <v>53</v>
      </c>
      <c r="L17151" t="s">
        <v>15</v>
      </c>
    </row>
    <row r="17152" spans="1:12">
      <c r="A17152" t="e">
        <f ca="1">E00251533165621</f>
        <v>#NAME?</v>
      </c>
      <c r="B17152">
        <v>443</v>
      </c>
      <c r="C17152" t="s">
        <v>582</v>
      </c>
      <c r="D17152" s="1">
        <v>42579</v>
      </c>
      <c r="F17152">
        <v>2</v>
      </c>
      <c r="G17152">
        <v>1739</v>
      </c>
      <c r="H17152" t="s">
        <v>110</v>
      </c>
      <c r="J17152" t="s">
        <v>14</v>
      </c>
      <c r="K17152">
        <v>55</v>
      </c>
      <c r="L17152" t="s">
        <v>15</v>
      </c>
    </row>
    <row r="17153" spans="1:12">
      <c r="A17153" t="e">
        <f ca="1">E00251430399821</f>
        <v>#NAME?</v>
      </c>
      <c r="B17153">
        <v>187</v>
      </c>
      <c r="C17153" t="s">
        <v>420</v>
      </c>
      <c r="D17153" s="1">
        <v>42768</v>
      </c>
      <c r="F17153">
        <v>3</v>
      </c>
      <c r="G17153">
        <v>2809</v>
      </c>
      <c r="H17153" t="s">
        <v>90</v>
      </c>
      <c r="J17153" t="s">
        <v>14</v>
      </c>
      <c r="K17153">
        <v>63</v>
      </c>
      <c r="L17153" t="s">
        <v>15</v>
      </c>
    </row>
    <row r="17154" spans="1:12">
      <c r="A17154" t="e">
        <f ca="1">E00251629186521</f>
        <v>#NAME?</v>
      </c>
      <c r="B17154">
        <v>163</v>
      </c>
      <c r="C17154" t="s">
        <v>219</v>
      </c>
      <c r="D17154" s="1">
        <v>42692</v>
      </c>
      <c r="F17154">
        <v>3</v>
      </c>
      <c r="G17154">
        <v>71940</v>
      </c>
      <c r="H17154" t="s">
        <v>135</v>
      </c>
      <c r="J17154" t="s">
        <v>14</v>
      </c>
      <c r="K17154">
        <v>44</v>
      </c>
      <c r="L17154" t="s">
        <v>15</v>
      </c>
    </row>
    <row r="17155" spans="1:12">
      <c r="A17155" t="e">
        <f ca="1">E00251430399821</f>
        <v>#NAME?</v>
      </c>
      <c r="B17155">
        <v>187</v>
      </c>
      <c r="C17155" t="s">
        <v>420</v>
      </c>
      <c r="D17155" s="1">
        <v>42851</v>
      </c>
      <c r="F17155">
        <v>2</v>
      </c>
      <c r="G17155">
        <v>4019</v>
      </c>
      <c r="H17155" t="s">
        <v>26</v>
      </c>
      <c r="J17155" t="s">
        <v>14</v>
      </c>
      <c r="K17155">
        <v>63</v>
      </c>
      <c r="L17155" t="s">
        <v>15</v>
      </c>
    </row>
    <row r="17156" spans="1:12">
      <c r="A17156" t="e">
        <f ca="1">E00251432153221</f>
        <v>#NAME?</v>
      </c>
      <c r="B17156">
        <v>489</v>
      </c>
      <c r="C17156" t="s">
        <v>100</v>
      </c>
      <c r="D17156" s="1">
        <v>42286</v>
      </c>
      <c r="F17156">
        <v>1</v>
      </c>
      <c r="G17156">
        <v>4019</v>
      </c>
      <c r="H17156" t="s">
        <v>26</v>
      </c>
      <c r="J17156" t="s">
        <v>14</v>
      </c>
      <c r="K17156">
        <v>45</v>
      </c>
      <c r="L17156" t="s">
        <v>15</v>
      </c>
    </row>
    <row r="17157" spans="1:12">
      <c r="A17157" t="e">
        <f ca="1">E00251429836321</f>
        <v>#NAME?</v>
      </c>
      <c r="B17157">
        <v>156</v>
      </c>
      <c r="C17157" t="s">
        <v>569</v>
      </c>
      <c r="D17157" s="1">
        <v>41197</v>
      </c>
      <c r="F17157">
        <v>1</v>
      </c>
      <c r="G17157">
        <v>5531</v>
      </c>
      <c r="H17157" t="s">
        <v>462</v>
      </c>
      <c r="J17157" t="s">
        <v>14</v>
      </c>
      <c r="K17157">
        <v>52</v>
      </c>
      <c r="L17157" t="s">
        <v>15</v>
      </c>
    </row>
    <row r="17158" spans="1:12">
      <c r="A17158" t="e">
        <f ca="1">E00251430399821</f>
        <v>#NAME?</v>
      </c>
      <c r="B17158">
        <v>187</v>
      </c>
      <c r="C17158" t="s">
        <v>420</v>
      </c>
      <c r="D17158" s="1">
        <v>41562</v>
      </c>
      <c r="F17158">
        <v>2</v>
      </c>
      <c r="G17158">
        <v>4019</v>
      </c>
      <c r="H17158" t="s">
        <v>26</v>
      </c>
      <c r="J17158" t="s">
        <v>14</v>
      </c>
      <c r="K17158">
        <v>60</v>
      </c>
      <c r="L17158" t="s">
        <v>15</v>
      </c>
    </row>
    <row r="17159" spans="1:12">
      <c r="A17159" t="e">
        <f ca="1">E00251430399821</f>
        <v>#NAME?</v>
      </c>
      <c r="B17159">
        <v>187</v>
      </c>
      <c r="C17159" t="s">
        <v>420</v>
      </c>
      <c r="D17159" s="1">
        <v>41757</v>
      </c>
      <c r="F17159">
        <v>1</v>
      </c>
      <c r="G17159">
        <v>2169</v>
      </c>
      <c r="H17159" t="s">
        <v>40</v>
      </c>
      <c r="J17159" t="s">
        <v>14</v>
      </c>
      <c r="K17159">
        <v>60</v>
      </c>
      <c r="L17159" t="s">
        <v>15</v>
      </c>
    </row>
    <row r="17160" spans="1:12">
      <c r="A17160" t="e">
        <f ca="1">E00251439638521</f>
        <v>#NAME?</v>
      </c>
      <c r="B17160">
        <v>167</v>
      </c>
      <c r="C17160" t="s">
        <v>549</v>
      </c>
      <c r="D17160" s="1">
        <v>42443</v>
      </c>
      <c r="F17160">
        <v>2</v>
      </c>
      <c r="G17160">
        <v>460</v>
      </c>
      <c r="H17160" t="s">
        <v>16</v>
      </c>
      <c r="J17160" t="s">
        <v>14</v>
      </c>
      <c r="K17160">
        <v>42</v>
      </c>
      <c r="L17160" t="s">
        <v>15</v>
      </c>
    </row>
    <row r="17161" spans="1:12">
      <c r="A17161" t="e">
        <f ca="1">E00251439638521</f>
        <v>#NAME?</v>
      </c>
      <c r="B17161">
        <v>4893</v>
      </c>
      <c r="C17161" t="s">
        <v>426</v>
      </c>
      <c r="D17161" s="1">
        <v>41969</v>
      </c>
      <c r="F17161">
        <v>1</v>
      </c>
      <c r="G17161">
        <v>93</v>
      </c>
      <c r="H17161" t="s">
        <v>29</v>
      </c>
      <c r="I17161" t="s">
        <v>148</v>
      </c>
      <c r="J17161" t="s">
        <v>57</v>
      </c>
      <c r="K17161">
        <v>40</v>
      </c>
      <c r="L17161" t="s">
        <v>15</v>
      </c>
    </row>
    <row r="17162" spans="1:12">
      <c r="A17162" t="e">
        <f ca="1">E00251531471221</f>
        <v>#NAME?</v>
      </c>
      <c r="B17162">
        <v>1786</v>
      </c>
      <c r="C17162" t="s">
        <v>37</v>
      </c>
      <c r="D17162" s="1">
        <v>41465</v>
      </c>
      <c r="F17162">
        <v>1</v>
      </c>
      <c r="G17162">
        <v>7062</v>
      </c>
      <c r="H17162" t="s">
        <v>97</v>
      </c>
      <c r="J17162" t="s">
        <v>14</v>
      </c>
      <c r="K17162">
        <v>57</v>
      </c>
      <c r="L17162" t="s">
        <v>15</v>
      </c>
    </row>
    <row r="17163" spans="1:12">
      <c r="A17163" t="e">
        <f ca="1">E00251533639421</f>
        <v>#NAME?</v>
      </c>
      <c r="B17163">
        <v>764</v>
      </c>
      <c r="C17163" t="s">
        <v>1142</v>
      </c>
      <c r="D17163" s="1">
        <v>42441</v>
      </c>
      <c r="F17163">
        <v>1</v>
      </c>
      <c r="G17163">
        <v>8441</v>
      </c>
      <c r="H17163" t="s">
        <v>1419</v>
      </c>
      <c r="I17163" t="s">
        <v>56</v>
      </c>
      <c r="J17163" t="s">
        <v>57</v>
      </c>
      <c r="K17163">
        <v>50</v>
      </c>
      <c r="L17163" t="s">
        <v>15</v>
      </c>
    </row>
    <row r="17164" spans="1:12">
      <c r="A17164" t="e">
        <f ca="1">E00251531471221</f>
        <v>#NAME?</v>
      </c>
      <c r="B17164">
        <v>1786</v>
      </c>
      <c r="C17164" t="s">
        <v>37</v>
      </c>
      <c r="D17164" s="1">
        <v>42334</v>
      </c>
      <c r="F17164">
        <v>1</v>
      </c>
      <c r="G17164">
        <v>2721</v>
      </c>
      <c r="H17164" t="s">
        <v>465</v>
      </c>
      <c r="J17164" t="s">
        <v>14</v>
      </c>
      <c r="K17164">
        <v>60</v>
      </c>
      <c r="L17164" t="s">
        <v>15</v>
      </c>
    </row>
    <row r="17165" spans="1:12">
      <c r="A17165" t="e">
        <f ca="1">E00251531471221</f>
        <v>#NAME?</v>
      </c>
      <c r="B17165">
        <v>1786</v>
      </c>
      <c r="C17165" t="s">
        <v>37</v>
      </c>
      <c r="D17165" s="1">
        <v>42640</v>
      </c>
      <c r="F17165">
        <v>3</v>
      </c>
      <c r="G17165">
        <v>4019</v>
      </c>
      <c r="H17165" t="s">
        <v>26</v>
      </c>
      <c r="J17165" t="s">
        <v>14</v>
      </c>
      <c r="K17165">
        <v>60</v>
      </c>
      <c r="L17165" t="s">
        <v>15</v>
      </c>
    </row>
    <row r="17166" spans="1:12">
      <c r="A17166" t="e">
        <f ca="1">E00251533639421</f>
        <v>#NAME?</v>
      </c>
      <c r="B17166">
        <v>1886</v>
      </c>
      <c r="C17166" t="s">
        <v>581</v>
      </c>
      <c r="D17166" s="1">
        <v>42482</v>
      </c>
      <c r="F17166">
        <v>2</v>
      </c>
      <c r="G17166">
        <v>25000</v>
      </c>
      <c r="H17166" t="s">
        <v>178</v>
      </c>
      <c r="J17166" t="s">
        <v>14</v>
      </c>
      <c r="K17166">
        <v>50</v>
      </c>
      <c r="L17166" t="s">
        <v>15</v>
      </c>
    </row>
    <row r="17167" spans="1:12">
      <c r="A17167" t="e">
        <f ca="1">E00251531471221</f>
        <v>#NAME?</v>
      </c>
      <c r="B17167">
        <v>1786</v>
      </c>
      <c r="C17167" t="s">
        <v>37</v>
      </c>
      <c r="D17167" s="1">
        <v>42640</v>
      </c>
      <c r="F17167">
        <v>6</v>
      </c>
      <c r="G17167">
        <v>2721</v>
      </c>
      <c r="H17167" t="s">
        <v>465</v>
      </c>
      <c r="J17167" t="s">
        <v>14</v>
      </c>
      <c r="K17167">
        <v>60</v>
      </c>
      <c r="L17167" t="s">
        <v>15</v>
      </c>
    </row>
    <row r="17168" spans="1:12">
      <c r="A17168" t="e">
        <f ca="1">E00251531471221</f>
        <v>#NAME?</v>
      </c>
      <c r="B17168">
        <v>1786</v>
      </c>
      <c r="C17168" t="s">
        <v>37</v>
      </c>
      <c r="D17168" s="1">
        <v>42800</v>
      </c>
      <c r="F17168">
        <v>6</v>
      </c>
      <c r="G17168">
        <v>2721</v>
      </c>
      <c r="H17168" t="s">
        <v>465</v>
      </c>
      <c r="J17168" t="s">
        <v>14</v>
      </c>
      <c r="K17168">
        <v>61</v>
      </c>
      <c r="L17168" t="s">
        <v>15</v>
      </c>
    </row>
    <row r="17169" spans="1:12">
      <c r="A17169" t="e">
        <f ca="1">E00251531471221</f>
        <v>#NAME?</v>
      </c>
      <c r="B17169">
        <v>1786</v>
      </c>
      <c r="C17169" t="s">
        <v>37</v>
      </c>
      <c r="D17169" s="1">
        <v>42668</v>
      </c>
      <c r="F17169">
        <v>5</v>
      </c>
      <c r="G17169">
        <v>2729</v>
      </c>
      <c r="H17169" t="s">
        <v>115</v>
      </c>
      <c r="J17169" t="s">
        <v>14</v>
      </c>
      <c r="K17169">
        <v>60</v>
      </c>
      <c r="L17169" t="s">
        <v>15</v>
      </c>
    </row>
    <row r="17170" spans="1:12">
      <c r="A17170" t="e">
        <f ca="1">E00251432176421</f>
        <v>#NAME?</v>
      </c>
      <c r="B17170">
        <v>1028</v>
      </c>
      <c r="C17170" t="s">
        <v>127</v>
      </c>
      <c r="D17170" s="1">
        <v>43074</v>
      </c>
      <c r="F17170">
        <v>1</v>
      </c>
      <c r="G17170">
        <v>9248</v>
      </c>
      <c r="H17170" t="s">
        <v>476</v>
      </c>
      <c r="I17170" t="s">
        <v>127</v>
      </c>
      <c r="J17170" t="s">
        <v>57</v>
      </c>
      <c r="K17170">
        <v>47</v>
      </c>
      <c r="L17170" t="s">
        <v>15</v>
      </c>
    </row>
    <row r="17171" spans="1:12">
      <c r="A17171" t="e">
        <f ca="1">E00251524997621</f>
        <v>#NAME?</v>
      </c>
      <c r="B17171">
        <v>1273</v>
      </c>
      <c r="C17171" t="s">
        <v>28</v>
      </c>
      <c r="D17171" s="1">
        <v>42676</v>
      </c>
      <c r="F17171">
        <v>1</v>
      </c>
      <c r="G17171">
        <v>25000</v>
      </c>
      <c r="H17171" t="s">
        <v>178</v>
      </c>
      <c r="J17171" t="s">
        <v>14</v>
      </c>
      <c r="K17171">
        <v>66</v>
      </c>
      <c r="L17171" t="s">
        <v>15</v>
      </c>
    </row>
    <row r="17172" spans="1:12">
      <c r="A17172" t="e">
        <f ca="1">E00251432176421</f>
        <v>#NAME?</v>
      </c>
      <c r="B17172">
        <v>4957</v>
      </c>
      <c r="C17172" t="s">
        <v>1060</v>
      </c>
      <c r="D17172" s="1">
        <v>41996</v>
      </c>
      <c r="F17172">
        <v>1</v>
      </c>
      <c r="G17172">
        <v>5239</v>
      </c>
      <c r="H17172" t="s">
        <v>926</v>
      </c>
      <c r="J17172" t="s">
        <v>14</v>
      </c>
      <c r="K17172">
        <v>44</v>
      </c>
      <c r="L17172" t="s">
        <v>15</v>
      </c>
    </row>
    <row r="17173" spans="1:12">
      <c r="A17173" t="e">
        <f ca="1">E00251439638521</f>
        <v>#NAME?</v>
      </c>
      <c r="B17173">
        <v>167</v>
      </c>
      <c r="C17173" t="s">
        <v>549</v>
      </c>
      <c r="D17173" s="1">
        <v>41324</v>
      </c>
      <c r="F17173">
        <v>2</v>
      </c>
      <c r="G17173">
        <v>52100</v>
      </c>
      <c r="H17173" t="s">
        <v>516</v>
      </c>
      <c r="J17173" t="s">
        <v>14</v>
      </c>
      <c r="K17173">
        <v>39</v>
      </c>
      <c r="L17173" t="s">
        <v>15</v>
      </c>
    </row>
    <row r="17174" spans="1:12">
      <c r="A17174" t="e">
        <f ca="1">E00251439638521</f>
        <v>#NAME?</v>
      </c>
      <c r="B17174">
        <v>167</v>
      </c>
      <c r="C17174" t="s">
        <v>549</v>
      </c>
      <c r="D17174" s="1">
        <v>42451</v>
      </c>
      <c r="F17174">
        <v>1</v>
      </c>
      <c r="G17174">
        <v>37230</v>
      </c>
      <c r="H17174" t="s">
        <v>361</v>
      </c>
      <c r="J17174" t="s">
        <v>14</v>
      </c>
      <c r="K17174">
        <v>42</v>
      </c>
      <c r="L17174" t="s">
        <v>15</v>
      </c>
    </row>
    <row r="17175" spans="1:12">
      <c r="A17175" t="e">
        <f ca="1">E00251532302721</f>
        <v>#NAME?</v>
      </c>
      <c r="B17175">
        <v>451</v>
      </c>
      <c r="C17175" t="s">
        <v>102</v>
      </c>
      <c r="D17175" s="1">
        <v>41771</v>
      </c>
      <c r="F17175">
        <v>1</v>
      </c>
      <c r="G17175">
        <v>7262</v>
      </c>
      <c r="H17175" t="s">
        <v>198</v>
      </c>
      <c r="J17175" t="s">
        <v>14</v>
      </c>
      <c r="K17175">
        <v>52</v>
      </c>
      <c r="L17175" t="s">
        <v>15</v>
      </c>
    </row>
    <row r="17176" spans="1:12">
      <c r="A17176" t="e">
        <f ca="1">E00251532302721</f>
        <v>#NAME?</v>
      </c>
      <c r="B17176">
        <v>451</v>
      </c>
      <c r="C17176" t="s">
        <v>102</v>
      </c>
      <c r="D17176" s="1">
        <v>42723</v>
      </c>
      <c r="F17176">
        <v>2</v>
      </c>
      <c r="G17176">
        <v>71940</v>
      </c>
      <c r="H17176" t="s">
        <v>135</v>
      </c>
      <c r="J17176" t="s">
        <v>14</v>
      </c>
      <c r="K17176">
        <v>55</v>
      </c>
      <c r="L17176" t="s">
        <v>15</v>
      </c>
    </row>
    <row r="17177" spans="1:12">
      <c r="A17177" t="e">
        <f ca="1">E00251528917021</f>
        <v>#NAME?</v>
      </c>
      <c r="B17177">
        <v>276</v>
      </c>
      <c r="C17177" t="s">
        <v>122</v>
      </c>
      <c r="D17177" s="1">
        <v>41401</v>
      </c>
      <c r="F17177">
        <v>2</v>
      </c>
      <c r="G17177">
        <v>7962</v>
      </c>
      <c r="H17177" t="s">
        <v>111</v>
      </c>
      <c r="J17177" t="s">
        <v>14</v>
      </c>
      <c r="K17177">
        <v>55</v>
      </c>
      <c r="L17177" t="s">
        <v>22</v>
      </c>
    </row>
    <row r="17178" spans="1:12">
      <c r="A17178" t="e">
        <f ca="1">E00251533639421</f>
        <v>#NAME?</v>
      </c>
      <c r="B17178">
        <v>1886</v>
      </c>
      <c r="C17178" t="s">
        <v>581</v>
      </c>
      <c r="D17178" s="1">
        <v>42223</v>
      </c>
      <c r="F17178">
        <v>2</v>
      </c>
      <c r="G17178">
        <v>8798</v>
      </c>
      <c r="H17178" t="s">
        <v>314</v>
      </c>
      <c r="J17178" t="s">
        <v>14</v>
      </c>
      <c r="K17178">
        <v>49</v>
      </c>
      <c r="L17178" t="s">
        <v>15</v>
      </c>
    </row>
    <row r="17179" spans="1:12">
      <c r="A17179" t="e">
        <f ca="1">E00251439638521</f>
        <v>#NAME?</v>
      </c>
      <c r="B17179">
        <v>4893</v>
      </c>
      <c r="C17179" t="s">
        <v>426</v>
      </c>
      <c r="D17179" s="1">
        <v>42153</v>
      </c>
      <c r="F17179">
        <v>1</v>
      </c>
      <c r="G17179">
        <v>38870</v>
      </c>
      <c r="H17179" t="s">
        <v>514</v>
      </c>
      <c r="I17179" t="s">
        <v>148</v>
      </c>
      <c r="J17179" t="s">
        <v>57</v>
      </c>
      <c r="K17179">
        <v>41</v>
      </c>
      <c r="L17179" t="s">
        <v>15</v>
      </c>
    </row>
    <row r="17180" spans="1:12">
      <c r="A17180" t="e">
        <f ca="1">E00251532302721</f>
        <v>#NAME?</v>
      </c>
      <c r="B17180">
        <v>451</v>
      </c>
      <c r="C17180" t="s">
        <v>102</v>
      </c>
      <c r="D17180" s="1">
        <v>41032</v>
      </c>
      <c r="F17180">
        <v>1</v>
      </c>
      <c r="G17180">
        <v>7881</v>
      </c>
      <c r="H17180" t="s">
        <v>637</v>
      </c>
      <c r="J17180" t="s">
        <v>14</v>
      </c>
      <c r="K17180">
        <v>50</v>
      </c>
      <c r="L17180" t="s">
        <v>22</v>
      </c>
    </row>
    <row r="17181" spans="1:12">
      <c r="A17181" t="e">
        <f ca="1">E00251532302721</f>
        <v>#NAME?</v>
      </c>
      <c r="B17181">
        <v>451</v>
      </c>
      <c r="C17181" t="s">
        <v>102</v>
      </c>
      <c r="D17181" s="1">
        <v>41463</v>
      </c>
      <c r="F17181">
        <v>1</v>
      </c>
      <c r="G17181">
        <v>71940</v>
      </c>
      <c r="H17181" t="s">
        <v>135</v>
      </c>
      <c r="J17181" t="s">
        <v>14</v>
      </c>
      <c r="K17181">
        <v>51</v>
      </c>
      <c r="L17181" t="s">
        <v>15</v>
      </c>
    </row>
    <row r="17182" spans="1:12">
      <c r="A17182" t="e">
        <f ca="1">E00251533165621</f>
        <v>#NAME?</v>
      </c>
      <c r="B17182">
        <v>443</v>
      </c>
      <c r="C17182" t="s">
        <v>582</v>
      </c>
      <c r="D17182" s="1">
        <v>42580</v>
      </c>
      <c r="F17182">
        <v>1</v>
      </c>
      <c r="G17182">
        <v>1739</v>
      </c>
      <c r="H17182" t="s">
        <v>110</v>
      </c>
      <c r="J17182" t="s">
        <v>14</v>
      </c>
      <c r="K17182">
        <v>55</v>
      </c>
      <c r="L17182" t="s">
        <v>15</v>
      </c>
    </row>
    <row r="17183" spans="1:12">
      <c r="A17183" t="e">
        <f ca="1">E00251432176421</f>
        <v>#NAME?</v>
      </c>
      <c r="B17183">
        <v>4957</v>
      </c>
      <c r="C17183" t="s">
        <v>1060</v>
      </c>
      <c r="D17183" s="1">
        <v>41996</v>
      </c>
      <c r="F17183">
        <v>2</v>
      </c>
      <c r="G17183">
        <v>5236</v>
      </c>
      <c r="H17183" t="s">
        <v>774</v>
      </c>
      <c r="J17183" t="s">
        <v>14</v>
      </c>
      <c r="K17183">
        <v>44</v>
      </c>
      <c r="L17183" t="s">
        <v>15</v>
      </c>
    </row>
    <row r="17184" spans="1:12">
      <c r="A17184" t="e">
        <f ca="1">E00251715558021</f>
        <v>#NAME?</v>
      </c>
      <c r="B17184">
        <v>1329</v>
      </c>
      <c r="C17184" t="s">
        <v>520</v>
      </c>
      <c r="D17184" s="1">
        <v>42577</v>
      </c>
      <c r="F17184">
        <v>3</v>
      </c>
      <c r="G17184">
        <v>73689</v>
      </c>
      <c r="H17184" t="s">
        <v>84</v>
      </c>
      <c r="J17184" t="s">
        <v>14</v>
      </c>
      <c r="K17184">
        <v>42</v>
      </c>
      <c r="L17184" t="s">
        <v>15</v>
      </c>
    </row>
    <row r="17185" spans="1:12">
      <c r="A17185" t="e">
        <f ca="1">E00251533165621</f>
        <v>#NAME?</v>
      </c>
      <c r="B17185">
        <v>443</v>
      </c>
      <c r="C17185" t="s">
        <v>582</v>
      </c>
      <c r="D17185" s="1">
        <v>42611</v>
      </c>
      <c r="F17185">
        <v>1</v>
      </c>
      <c r="G17185">
        <v>1105</v>
      </c>
      <c r="H17185" t="s">
        <v>865</v>
      </c>
      <c r="J17185" t="s">
        <v>14</v>
      </c>
      <c r="K17185">
        <v>55</v>
      </c>
      <c r="L17185" t="s">
        <v>15</v>
      </c>
    </row>
    <row r="17186" spans="1:12">
      <c r="A17186" t="e">
        <f ca="1">E00251531471221</f>
        <v>#NAME?</v>
      </c>
      <c r="B17186">
        <v>1786</v>
      </c>
      <c r="C17186" t="s">
        <v>37</v>
      </c>
      <c r="D17186" s="1">
        <v>41471</v>
      </c>
      <c r="F17186">
        <v>1</v>
      </c>
      <c r="G17186">
        <v>7062</v>
      </c>
      <c r="H17186" t="s">
        <v>97</v>
      </c>
      <c r="J17186" t="s">
        <v>14</v>
      </c>
      <c r="K17186">
        <v>57</v>
      </c>
      <c r="L17186" t="s">
        <v>15</v>
      </c>
    </row>
    <row r="17187" spans="1:12">
      <c r="A17187" t="e">
        <f ca="1">E00251531471221</f>
        <v>#NAME?</v>
      </c>
      <c r="B17187">
        <v>1786</v>
      </c>
      <c r="C17187" t="s">
        <v>37</v>
      </c>
      <c r="D17187" s="1">
        <v>42163</v>
      </c>
      <c r="F17187">
        <v>4</v>
      </c>
      <c r="G17187">
        <v>49300</v>
      </c>
      <c r="H17187" t="s">
        <v>228</v>
      </c>
      <c r="J17187" t="s">
        <v>14</v>
      </c>
      <c r="K17187">
        <v>59</v>
      </c>
      <c r="L17187" t="s">
        <v>15</v>
      </c>
    </row>
    <row r="17188" spans="1:12">
      <c r="A17188" t="e">
        <f ca="1">E00251429606721</f>
        <v>#NAME?</v>
      </c>
      <c r="B17188">
        <v>161</v>
      </c>
      <c r="C17188" t="s">
        <v>349</v>
      </c>
      <c r="D17188" s="1">
        <v>41610</v>
      </c>
      <c r="F17188">
        <v>1</v>
      </c>
      <c r="G17188">
        <v>7231</v>
      </c>
      <c r="H17188" t="s">
        <v>128</v>
      </c>
      <c r="J17188" t="s">
        <v>14</v>
      </c>
      <c r="K17188">
        <v>53</v>
      </c>
      <c r="L17188" t="s">
        <v>15</v>
      </c>
    </row>
    <row r="17189" spans="1:12">
      <c r="A17189" t="e">
        <f ca="1">E00251429606721</f>
        <v>#NAME?</v>
      </c>
      <c r="B17189">
        <v>161</v>
      </c>
      <c r="C17189" t="s">
        <v>349</v>
      </c>
      <c r="D17189" s="1">
        <v>43025</v>
      </c>
      <c r="F17189">
        <v>1</v>
      </c>
      <c r="G17189">
        <v>6029</v>
      </c>
      <c r="H17189" t="s">
        <v>728</v>
      </c>
      <c r="J17189" t="s">
        <v>14</v>
      </c>
      <c r="K17189">
        <v>57</v>
      </c>
      <c r="L17189" t="s">
        <v>15</v>
      </c>
    </row>
    <row r="17190" spans="1:12">
      <c r="A17190" t="e">
        <f ca="1">E00251533165621</f>
        <v>#NAME?</v>
      </c>
      <c r="B17190">
        <v>443</v>
      </c>
      <c r="C17190" t="s">
        <v>582</v>
      </c>
      <c r="D17190" s="1">
        <v>42571</v>
      </c>
      <c r="F17190">
        <v>1</v>
      </c>
      <c r="G17190">
        <v>1105</v>
      </c>
      <c r="H17190" t="s">
        <v>865</v>
      </c>
      <c r="J17190" t="s">
        <v>14</v>
      </c>
      <c r="K17190">
        <v>55</v>
      </c>
      <c r="L17190" t="s">
        <v>15</v>
      </c>
    </row>
    <row r="17191" spans="1:12">
      <c r="A17191" t="e">
        <f ca="1">E00251532302721</f>
        <v>#NAME?</v>
      </c>
      <c r="B17191">
        <v>451</v>
      </c>
      <c r="C17191" t="s">
        <v>102</v>
      </c>
      <c r="D17191" s="1">
        <v>41396</v>
      </c>
      <c r="F17191">
        <v>1</v>
      </c>
      <c r="G17191">
        <v>30000</v>
      </c>
      <c r="H17191" t="s">
        <v>144</v>
      </c>
      <c r="J17191" t="s">
        <v>14</v>
      </c>
      <c r="K17191">
        <v>51</v>
      </c>
      <c r="L17191" t="s">
        <v>15</v>
      </c>
    </row>
    <row r="17192" spans="1:12">
      <c r="A17192" t="e">
        <f ca="1">E00251532302721</f>
        <v>#NAME?</v>
      </c>
      <c r="B17192">
        <v>451</v>
      </c>
      <c r="C17192" t="s">
        <v>102</v>
      </c>
      <c r="D17192" s="1">
        <v>42376</v>
      </c>
      <c r="F17192">
        <v>1</v>
      </c>
      <c r="G17192">
        <v>2689</v>
      </c>
      <c r="H17192" t="s">
        <v>255</v>
      </c>
      <c r="J17192" t="s">
        <v>14</v>
      </c>
      <c r="K17192">
        <v>54</v>
      </c>
      <c r="L17192" t="s">
        <v>15</v>
      </c>
    </row>
    <row r="17193" spans="1:12">
      <c r="A17193" t="e">
        <f ca="1">E00251430063721</f>
        <v>#NAME?</v>
      </c>
      <c r="B17193">
        <v>482</v>
      </c>
      <c r="C17193" t="s">
        <v>471</v>
      </c>
      <c r="D17193" s="1">
        <v>42801</v>
      </c>
      <c r="F17193">
        <v>2</v>
      </c>
      <c r="G17193">
        <v>3051</v>
      </c>
      <c r="H17193" t="s">
        <v>13</v>
      </c>
      <c r="J17193" t="s">
        <v>14</v>
      </c>
      <c r="K17193">
        <v>55</v>
      </c>
      <c r="L17193" t="s">
        <v>15</v>
      </c>
    </row>
    <row r="17194" spans="1:12">
      <c r="A17194" t="e">
        <f ca="1">E00251533165621</f>
        <v>#NAME?</v>
      </c>
      <c r="B17194">
        <v>443</v>
      </c>
      <c r="C17194" t="s">
        <v>582</v>
      </c>
      <c r="D17194" s="1">
        <v>41257</v>
      </c>
      <c r="F17194">
        <v>1</v>
      </c>
      <c r="G17194">
        <v>3004</v>
      </c>
      <c r="H17194" t="s">
        <v>104</v>
      </c>
      <c r="J17194" t="s">
        <v>14</v>
      </c>
      <c r="K17194">
        <v>52</v>
      </c>
      <c r="L17194" t="s">
        <v>15</v>
      </c>
    </row>
    <row r="17195" spans="1:12">
      <c r="A17195" t="e">
        <f ca="1">E00251427384421</f>
        <v>#NAME?</v>
      </c>
      <c r="B17195">
        <v>10</v>
      </c>
      <c r="C17195" t="s">
        <v>18</v>
      </c>
      <c r="D17195" s="1">
        <v>41491</v>
      </c>
      <c r="F17195">
        <v>1</v>
      </c>
      <c r="G17195">
        <v>2809</v>
      </c>
      <c r="H17195" t="s">
        <v>90</v>
      </c>
      <c r="J17195" t="s">
        <v>14</v>
      </c>
      <c r="K17195">
        <v>50</v>
      </c>
      <c r="L17195" t="s">
        <v>15</v>
      </c>
    </row>
    <row r="17196" spans="1:12">
      <c r="A17196" t="e">
        <f ca="1">E00251531961821</f>
        <v>#NAME?</v>
      </c>
      <c r="B17196">
        <v>498</v>
      </c>
      <c r="C17196" t="s">
        <v>591</v>
      </c>
      <c r="D17196" s="1">
        <v>42779</v>
      </c>
      <c r="F17196">
        <v>1</v>
      </c>
      <c r="G17196">
        <v>27800</v>
      </c>
      <c r="H17196" t="s">
        <v>145</v>
      </c>
      <c r="J17196" t="s">
        <v>14</v>
      </c>
      <c r="K17196">
        <v>62</v>
      </c>
      <c r="L17196" t="s">
        <v>15</v>
      </c>
    </row>
    <row r="17197" spans="1:12">
      <c r="A17197" t="e">
        <f ca="1">E00251531500621</f>
        <v>#NAME?</v>
      </c>
      <c r="B17197">
        <v>703</v>
      </c>
      <c r="C17197" t="s">
        <v>305</v>
      </c>
      <c r="D17197" s="1">
        <v>40976</v>
      </c>
      <c r="F17197">
        <v>4</v>
      </c>
      <c r="G17197">
        <v>7061</v>
      </c>
      <c r="H17197" t="s">
        <v>408</v>
      </c>
      <c r="J17197" t="s">
        <v>14</v>
      </c>
      <c r="K17197">
        <v>48</v>
      </c>
      <c r="L17197" t="s">
        <v>15</v>
      </c>
    </row>
    <row r="17198" spans="1:12">
      <c r="A17198" t="e">
        <f ca="1">E00251531500621</f>
        <v>#NAME?</v>
      </c>
      <c r="B17198">
        <v>703</v>
      </c>
      <c r="C17198" t="s">
        <v>305</v>
      </c>
      <c r="D17198" s="1">
        <v>40976</v>
      </c>
      <c r="F17198">
        <v>5</v>
      </c>
      <c r="G17198">
        <v>2724</v>
      </c>
      <c r="H17198" t="s">
        <v>73</v>
      </c>
      <c r="J17198" t="s">
        <v>14</v>
      </c>
      <c r="K17198">
        <v>48</v>
      </c>
      <c r="L17198" t="s">
        <v>15</v>
      </c>
    </row>
    <row r="17199" spans="1:12">
      <c r="A17199" t="e">
        <f ca="1">E00251531500621</f>
        <v>#NAME?</v>
      </c>
      <c r="B17199">
        <v>703</v>
      </c>
      <c r="C17199" t="s">
        <v>305</v>
      </c>
      <c r="D17199" s="1">
        <v>41292</v>
      </c>
      <c r="F17199">
        <v>2</v>
      </c>
      <c r="G17199">
        <v>3699</v>
      </c>
      <c r="H17199" t="s">
        <v>149</v>
      </c>
      <c r="J17199" t="s">
        <v>14</v>
      </c>
      <c r="K17199">
        <v>49</v>
      </c>
      <c r="L17199" t="s">
        <v>15</v>
      </c>
    </row>
    <row r="17200" spans="1:12">
      <c r="A17200" t="e">
        <f ca="1">E00251531500621</f>
        <v>#NAME?</v>
      </c>
      <c r="B17200">
        <v>703</v>
      </c>
      <c r="C17200" t="s">
        <v>305</v>
      </c>
      <c r="D17200" s="1">
        <v>42507</v>
      </c>
      <c r="F17200">
        <v>2</v>
      </c>
      <c r="G17200">
        <v>2724</v>
      </c>
      <c r="H17200" t="s">
        <v>73</v>
      </c>
      <c r="J17200" t="s">
        <v>14</v>
      </c>
      <c r="K17200">
        <v>52</v>
      </c>
      <c r="L17200" t="s">
        <v>15</v>
      </c>
    </row>
    <row r="17201" spans="1:12">
      <c r="A17201" t="e">
        <f ca="1">E00251531500621</f>
        <v>#NAME?</v>
      </c>
      <c r="B17201">
        <v>703</v>
      </c>
      <c r="C17201" t="s">
        <v>305</v>
      </c>
      <c r="D17201" s="1">
        <v>42783</v>
      </c>
      <c r="F17201">
        <v>1</v>
      </c>
      <c r="G17201">
        <v>2699</v>
      </c>
      <c r="H17201" t="s">
        <v>1301</v>
      </c>
      <c r="J17201" t="s">
        <v>14</v>
      </c>
      <c r="K17201">
        <v>53</v>
      </c>
      <c r="L17201" t="s">
        <v>15</v>
      </c>
    </row>
    <row r="17202" spans="1:12">
      <c r="A17202" t="e">
        <f ca="1">E00251430063721</f>
        <v>#NAME?</v>
      </c>
      <c r="B17202">
        <v>482</v>
      </c>
      <c r="C17202" t="s">
        <v>471</v>
      </c>
      <c r="D17202" s="1">
        <v>42460</v>
      </c>
      <c r="F17202">
        <v>1</v>
      </c>
      <c r="G17202">
        <v>3051</v>
      </c>
      <c r="H17202" t="s">
        <v>13</v>
      </c>
      <c r="J17202" t="s">
        <v>14</v>
      </c>
      <c r="K17202">
        <v>54</v>
      </c>
      <c r="L17202" t="s">
        <v>15</v>
      </c>
    </row>
    <row r="17203" spans="1:12">
      <c r="A17203" t="e">
        <f ca="1">E00251531961821</f>
        <v>#NAME?</v>
      </c>
      <c r="B17203">
        <v>498</v>
      </c>
      <c r="C17203" t="s">
        <v>591</v>
      </c>
      <c r="D17203" s="1">
        <v>41288</v>
      </c>
      <c r="F17203">
        <v>1</v>
      </c>
      <c r="G17203">
        <v>49390</v>
      </c>
      <c r="H17203" t="s">
        <v>59</v>
      </c>
      <c r="J17203" t="s">
        <v>14</v>
      </c>
      <c r="K17203">
        <v>58</v>
      </c>
      <c r="L17203" t="s">
        <v>15</v>
      </c>
    </row>
    <row r="17204" spans="1:12">
      <c r="A17204" t="e">
        <f ca="1">E00251424801221</f>
        <v>#NAME?</v>
      </c>
      <c r="B17204">
        <v>108</v>
      </c>
      <c r="C17204" t="s">
        <v>481</v>
      </c>
      <c r="D17204" s="1">
        <v>41102</v>
      </c>
      <c r="F17204">
        <v>1</v>
      </c>
      <c r="G17204">
        <v>2720</v>
      </c>
      <c r="H17204" t="s">
        <v>65</v>
      </c>
      <c r="J17204" t="s">
        <v>14</v>
      </c>
      <c r="K17204">
        <v>48</v>
      </c>
      <c r="L17204" t="s">
        <v>15</v>
      </c>
    </row>
    <row r="17205" spans="1:12">
      <c r="A17205" t="e">
        <f ca="1">E00251513365321</f>
        <v>#NAME?</v>
      </c>
      <c r="B17205">
        <v>193</v>
      </c>
      <c r="C17205" t="s">
        <v>247</v>
      </c>
      <c r="D17205" s="1">
        <v>41842</v>
      </c>
      <c r="F17205">
        <v>3</v>
      </c>
      <c r="G17205">
        <v>6102</v>
      </c>
      <c r="H17205" t="s">
        <v>1064</v>
      </c>
      <c r="J17205" t="s">
        <v>14</v>
      </c>
      <c r="K17205">
        <v>40</v>
      </c>
      <c r="L17205" t="s">
        <v>15</v>
      </c>
    </row>
    <row r="17206" spans="1:12">
      <c r="A17206" t="e">
        <f ca="1">E00251513365321</f>
        <v>#NAME?</v>
      </c>
      <c r="B17206">
        <v>193</v>
      </c>
      <c r="C17206" t="s">
        <v>247</v>
      </c>
      <c r="D17206" s="1">
        <v>41976</v>
      </c>
      <c r="F17206">
        <v>1</v>
      </c>
      <c r="G17206">
        <v>6102</v>
      </c>
      <c r="H17206" t="s">
        <v>1064</v>
      </c>
      <c r="J17206" t="s">
        <v>14</v>
      </c>
      <c r="K17206">
        <v>40</v>
      </c>
      <c r="L17206" t="s">
        <v>15</v>
      </c>
    </row>
    <row r="17207" spans="1:12">
      <c r="A17207" t="e">
        <f ca="1">E00251418164121</f>
        <v>#NAME?</v>
      </c>
      <c r="B17207">
        <v>1929</v>
      </c>
      <c r="C17207" t="s">
        <v>195</v>
      </c>
      <c r="D17207" s="1">
        <v>42723</v>
      </c>
      <c r="F17207">
        <v>2</v>
      </c>
      <c r="G17207">
        <v>1739</v>
      </c>
      <c r="H17207" t="s">
        <v>110</v>
      </c>
      <c r="J17207" t="s">
        <v>14</v>
      </c>
      <c r="K17207">
        <v>67</v>
      </c>
      <c r="L17207" t="s">
        <v>15</v>
      </c>
    </row>
    <row r="17208" spans="1:12">
      <c r="A17208" t="e">
        <f ca="1">E00251424801221</f>
        <v>#NAME?</v>
      </c>
      <c r="B17208">
        <v>108</v>
      </c>
      <c r="C17208" t="s">
        <v>481</v>
      </c>
      <c r="D17208" s="1">
        <v>42437</v>
      </c>
      <c r="F17208">
        <v>2</v>
      </c>
      <c r="G17208">
        <v>2720</v>
      </c>
      <c r="H17208" t="s">
        <v>65</v>
      </c>
      <c r="J17208" t="s">
        <v>14</v>
      </c>
      <c r="K17208">
        <v>52</v>
      </c>
      <c r="L17208" t="s">
        <v>15</v>
      </c>
    </row>
    <row r="17209" spans="1:12">
      <c r="A17209" t="e">
        <f ca="1">E00251711670221</f>
        <v>#NAME?</v>
      </c>
      <c r="B17209">
        <v>11</v>
      </c>
      <c r="C17209" t="s">
        <v>245</v>
      </c>
      <c r="D17209" s="1">
        <v>41312</v>
      </c>
      <c r="F17209">
        <v>1</v>
      </c>
      <c r="G17209">
        <v>72632</v>
      </c>
      <c r="H17209" t="s">
        <v>107</v>
      </c>
      <c r="J17209" t="s">
        <v>14</v>
      </c>
      <c r="K17209">
        <v>48</v>
      </c>
      <c r="L17209" t="s">
        <v>15</v>
      </c>
    </row>
    <row r="17210" spans="1:12">
      <c r="A17210" t="e">
        <f ca="1">E00251518887521</f>
        <v>#NAME?</v>
      </c>
      <c r="B17210">
        <v>291</v>
      </c>
      <c r="C17210" t="s">
        <v>160</v>
      </c>
      <c r="D17210" s="1">
        <v>42244</v>
      </c>
      <c r="F17210">
        <v>1</v>
      </c>
      <c r="G17210">
        <v>84500</v>
      </c>
      <c r="H17210" t="s">
        <v>511</v>
      </c>
      <c r="J17210" t="s">
        <v>14</v>
      </c>
      <c r="K17210">
        <v>55</v>
      </c>
      <c r="L17210" t="s">
        <v>15</v>
      </c>
    </row>
    <row r="17211" spans="1:12">
      <c r="A17211" t="e">
        <f ca="1">E00251424801221</f>
        <v>#NAME?</v>
      </c>
      <c r="B17211">
        <v>108</v>
      </c>
      <c r="C17211" t="s">
        <v>481</v>
      </c>
      <c r="D17211" s="1">
        <v>41102</v>
      </c>
      <c r="F17211">
        <v>2</v>
      </c>
      <c r="G17211">
        <v>7862</v>
      </c>
      <c r="H17211" t="s">
        <v>27</v>
      </c>
      <c r="J17211" t="s">
        <v>14</v>
      </c>
      <c r="K17211">
        <v>48</v>
      </c>
      <c r="L17211" t="s">
        <v>22</v>
      </c>
    </row>
    <row r="17212" spans="1:12">
      <c r="A17212" t="e">
        <f ca="1">E00251418164121</f>
        <v>#NAME?</v>
      </c>
      <c r="B17212">
        <v>1929</v>
      </c>
      <c r="C17212" t="s">
        <v>195</v>
      </c>
      <c r="D17212" s="1">
        <v>41955</v>
      </c>
      <c r="F17212">
        <v>2</v>
      </c>
      <c r="G17212">
        <v>3659</v>
      </c>
      <c r="H17212" t="s">
        <v>132</v>
      </c>
      <c r="J17212" t="s">
        <v>14</v>
      </c>
      <c r="K17212">
        <v>65</v>
      </c>
      <c r="L17212" t="s">
        <v>15</v>
      </c>
    </row>
    <row r="17213" spans="1:12">
      <c r="A17213" t="e">
        <f ca="1">E00251418164121</f>
        <v>#NAME?</v>
      </c>
      <c r="B17213">
        <v>1929</v>
      </c>
      <c r="C17213" t="s">
        <v>195</v>
      </c>
      <c r="D17213" s="1">
        <v>42482</v>
      </c>
      <c r="F17213">
        <v>6</v>
      </c>
      <c r="G17213">
        <v>69010</v>
      </c>
      <c r="H17213" t="s">
        <v>294</v>
      </c>
      <c r="J17213" t="s">
        <v>14</v>
      </c>
      <c r="K17213">
        <v>66</v>
      </c>
      <c r="L17213" t="s">
        <v>15</v>
      </c>
    </row>
    <row r="17214" spans="1:12">
      <c r="A17214" t="e">
        <f ca="1">E00251711670221</f>
        <v>#NAME?</v>
      </c>
      <c r="B17214">
        <v>11</v>
      </c>
      <c r="C17214" t="s">
        <v>245</v>
      </c>
      <c r="D17214" s="1">
        <v>42234</v>
      </c>
      <c r="F17214">
        <v>3</v>
      </c>
      <c r="G17214">
        <v>72632</v>
      </c>
      <c r="H17214" t="s">
        <v>107</v>
      </c>
      <c r="J17214" t="s">
        <v>14</v>
      </c>
      <c r="K17214">
        <v>51</v>
      </c>
      <c r="L17214" t="s">
        <v>15</v>
      </c>
    </row>
    <row r="17215" spans="1:12">
      <c r="A17215" t="e">
        <f ca="1">E00251711670221</f>
        <v>#NAME?</v>
      </c>
      <c r="B17215">
        <v>11</v>
      </c>
      <c r="C17215" t="s">
        <v>245</v>
      </c>
      <c r="D17215" s="1">
        <v>42459</v>
      </c>
      <c r="F17215">
        <v>2</v>
      </c>
      <c r="G17215">
        <v>4019</v>
      </c>
      <c r="H17215" t="s">
        <v>26</v>
      </c>
      <c r="J17215" t="s">
        <v>14</v>
      </c>
      <c r="K17215">
        <v>51</v>
      </c>
      <c r="L17215" t="s">
        <v>15</v>
      </c>
    </row>
    <row r="17216" spans="1:12">
      <c r="A17216" t="e">
        <f ca="1">E00251418164121</f>
        <v>#NAME?</v>
      </c>
      <c r="B17216">
        <v>1929</v>
      </c>
      <c r="C17216" t="s">
        <v>195</v>
      </c>
      <c r="D17216" s="1">
        <v>41107</v>
      </c>
      <c r="F17216">
        <v>1</v>
      </c>
      <c r="G17216">
        <v>8798</v>
      </c>
      <c r="H17216" t="s">
        <v>314</v>
      </c>
      <c r="J17216" t="s">
        <v>14</v>
      </c>
      <c r="K17216">
        <v>63</v>
      </c>
      <c r="L17216" t="s">
        <v>15</v>
      </c>
    </row>
    <row r="17217" spans="1:12">
      <c r="A17217" t="e">
        <f ca="1">E00251418164121</f>
        <v>#NAME?</v>
      </c>
      <c r="B17217">
        <v>1929</v>
      </c>
      <c r="C17217" t="s">
        <v>195</v>
      </c>
      <c r="D17217" s="1">
        <v>42538</v>
      </c>
      <c r="F17217">
        <v>2</v>
      </c>
      <c r="G17217">
        <v>2724</v>
      </c>
      <c r="H17217" t="s">
        <v>73</v>
      </c>
      <c r="J17217" t="s">
        <v>14</v>
      </c>
      <c r="K17217">
        <v>66</v>
      </c>
      <c r="L17217" t="s">
        <v>15</v>
      </c>
    </row>
    <row r="17218" spans="1:12">
      <c r="A17218" t="e">
        <f ca="1">E00251418164121</f>
        <v>#NAME?</v>
      </c>
      <c r="B17218">
        <v>1929</v>
      </c>
      <c r="C17218" t="s">
        <v>195</v>
      </c>
      <c r="D17218" s="1">
        <v>42632</v>
      </c>
      <c r="F17218">
        <v>1</v>
      </c>
      <c r="G17218">
        <v>1739</v>
      </c>
      <c r="H17218" t="s">
        <v>110</v>
      </c>
      <c r="J17218" t="s">
        <v>14</v>
      </c>
      <c r="K17218">
        <v>67</v>
      </c>
      <c r="L17218" t="s">
        <v>15</v>
      </c>
    </row>
    <row r="17219" spans="1:12">
      <c r="A17219" t="e">
        <f ca="1">E00251418164121</f>
        <v>#NAME?</v>
      </c>
      <c r="B17219">
        <v>1929</v>
      </c>
      <c r="C17219" t="s">
        <v>195</v>
      </c>
      <c r="D17219" s="1">
        <v>42884</v>
      </c>
      <c r="F17219">
        <v>3</v>
      </c>
      <c r="G17219">
        <v>2724</v>
      </c>
      <c r="H17219" t="s">
        <v>73</v>
      </c>
      <c r="J17219" t="s">
        <v>14</v>
      </c>
      <c r="K17219">
        <v>67</v>
      </c>
      <c r="L17219" t="s">
        <v>15</v>
      </c>
    </row>
    <row r="17220" spans="1:12">
      <c r="A17220" t="e">
        <f ca="1">E00251418164121</f>
        <v>#NAME?</v>
      </c>
      <c r="B17220">
        <v>1929</v>
      </c>
      <c r="C17220" t="s">
        <v>195</v>
      </c>
      <c r="D17220" s="1">
        <v>41715</v>
      </c>
      <c r="F17220">
        <v>1</v>
      </c>
      <c r="G17220">
        <v>4019</v>
      </c>
      <c r="H17220" t="s">
        <v>26</v>
      </c>
      <c r="J17220" t="s">
        <v>14</v>
      </c>
      <c r="K17220">
        <v>64</v>
      </c>
      <c r="L17220" t="s">
        <v>15</v>
      </c>
    </row>
    <row r="17221" spans="1:12">
      <c r="A17221" t="e">
        <f ca="1">E00251513365321</f>
        <v>#NAME?</v>
      </c>
      <c r="B17221">
        <v>193</v>
      </c>
      <c r="C17221" t="s">
        <v>247</v>
      </c>
      <c r="D17221" s="1">
        <v>42884</v>
      </c>
      <c r="F17221">
        <v>1</v>
      </c>
      <c r="G17221">
        <v>6179</v>
      </c>
      <c r="H17221" t="s">
        <v>596</v>
      </c>
      <c r="J17221" t="s">
        <v>14</v>
      </c>
      <c r="K17221">
        <v>43</v>
      </c>
      <c r="L17221" t="s">
        <v>15</v>
      </c>
    </row>
    <row r="17222" spans="1:12">
      <c r="A17222" t="e">
        <f ca="1">E00251532063821</f>
        <v>#NAME?</v>
      </c>
      <c r="B17222">
        <v>490</v>
      </c>
      <c r="C17222" t="s">
        <v>158</v>
      </c>
      <c r="D17222" s="1">
        <v>41459</v>
      </c>
      <c r="F17222">
        <v>1</v>
      </c>
      <c r="G17222">
        <v>5589</v>
      </c>
      <c r="H17222" t="s">
        <v>152</v>
      </c>
      <c r="J17222" t="s">
        <v>14</v>
      </c>
      <c r="K17222">
        <v>52</v>
      </c>
      <c r="L17222" t="s">
        <v>15</v>
      </c>
    </row>
    <row r="17223" spans="1:12">
      <c r="A17223" t="e">
        <f ca="1">E00251532063821</f>
        <v>#NAME?</v>
      </c>
      <c r="B17223">
        <v>490</v>
      </c>
      <c r="C17223" t="s">
        <v>158</v>
      </c>
      <c r="D17223" s="1">
        <v>42382</v>
      </c>
      <c r="F17223">
        <v>1</v>
      </c>
      <c r="G17223">
        <v>2809</v>
      </c>
      <c r="H17223" t="s">
        <v>90</v>
      </c>
      <c r="J17223" t="s">
        <v>14</v>
      </c>
      <c r="K17223">
        <v>55</v>
      </c>
      <c r="L17223" t="s">
        <v>15</v>
      </c>
    </row>
    <row r="17224" spans="1:12">
      <c r="A17224" t="e">
        <f ca="1">E00251718071621</f>
        <v>#NAME?</v>
      </c>
      <c r="B17224">
        <v>1786</v>
      </c>
      <c r="C17224" t="s">
        <v>37</v>
      </c>
      <c r="D17224" s="1">
        <v>41114</v>
      </c>
      <c r="F17224">
        <v>1</v>
      </c>
      <c r="G17224">
        <v>7999</v>
      </c>
      <c r="H17224" t="s">
        <v>80</v>
      </c>
      <c r="J17224" t="s">
        <v>14</v>
      </c>
      <c r="K17224">
        <v>50</v>
      </c>
      <c r="L17224" t="s">
        <v>15</v>
      </c>
    </row>
    <row r="17225" spans="1:12">
      <c r="A17225" t="e">
        <f ca="1">E00251711670221</f>
        <v>#NAME?</v>
      </c>
      <c r="B17225">
        <v>11</v>
      </c>
      <c r="C17225" t="s">
        <v>245</v>
      </c>
      <c r="D17225" s="1">
        <v>41904</v>
      </c>
      <c r="F17225">
        <v>1</v>
      </c>
      <c r="G17225">
        <v>7243</v>
      </c>
      <c r="H17225" t="s">
        <v>42</v>
      </c>
      <c r="J17225" t="s">
        <v>14</v>
      </c>
      <c r="K17225">
        <v>50</v>
      </c>
      <c r="L17225" t="s">
        <v>15</v>
      </c>
    </row>
    <row r="17226" spans="1:12">
      <c r="A17226" t="e">
        <f ca="1">E00251418164121</f>
        <v>#NAME?</v>
      </c>
      <c r="B17226">
        <v>1929</v>
      </c>
      <c r="C17226" t="s">
        <v>195</v>
      </c>
      <c r="D17226" s="1">
        <v>42423</v>
      </c>
      <c r="F17226">
        <v>1</v>
      </c>
      <c r="G17226">
        <v>4019</v>
      </c>
      <c r="H17226" t="s">
        <v>26</v>
      </c>
      <c r="J17226" t="s">
        <v>14</v>
      </c>
      <c r="K17226">
        <v>66</v>
      </c>
      <c r="L17226" t="s">
        <v>15</v>
      </c>
    </row>
    <row r="17227" spans="1:12">
      <c r="A17227" t="e">
        <f ca="1">E00251418164121</f>
        <v>#NAME?</v>
      </c>
      <c r="B17227">
        <v>1929</v>
      </c>
      <c r="C17227" t="s">
        <v>195</v>
      </c>
      <c r="D17227" s="1">
        <v>42691</v>
      </c>
      <c r="F17227">
        <v>4</v>
      </c>
      <c r="G17227">
        <v>27800</v>
      </c>
      <c r="H17227" t="s">
        <v>145</v>
      </c>
      <c r="J17227" t="s">
        <v>14</v>
      </c>
      <c r="K17227">
        <v>67</v>
      </c>
      <c r="L17227" t="s">
        <v>15</v>
      </c>
    </row>
    <row r="17228" spans="1:12">
      <c r="A17228" t="e">
        <f ca="1">E00251418164121</f>
        <v>#NAME?</v>
      </c>
      <c r="B17228">
        <v>1929</v>
      </c>
      <c r="C17228" t="s">
        <v>195</v>
      </c>
      <c r="D17228" s="1">
        <v>42723</v>
      </c>
      <c r="F17228">
        <v>3</v>
      </c>
      <c r="G17228">
        <v>2724</v>
      </c>
      <c r="H17228" t="s">
        <v>73</v>
      </c>
      <c r="J17228" t="s">
        <v>14</v>
      </c>
      <c r="K17228">
        <v>67</v>
      </c>
      <c r="L17228" t="s">
        <v>15</v>
      </c>
    </row>
    <row r="17229" spans="1:12">
      <c r="A17229" t="e">
        <f ca="1">E00251418164121</f>
        <v>#NAME?</v>
      </c>
      <c r="B17229">
        <v>1039</v>
      </c>
      <c r="C17229" t="s">
        <v>1437</v>
      </c>
      <c r="D17229" s="1">
        <v>40457</v>
      </c>
      <c r="F17229">
        <v>1</v>
      </c>
      <c r="G17229">
        <v>3004</v>
      </c>
      <c r="H17229" t="s">
        <v>104</v>
      </c>
      <c r="J17229" t="s">
        <v>272</v>
      </c>
      <c r="K17229">
        <v>61</v>
      </c>
      <c r="L17229" t="s">
        <v>15</v>
      </c>
    </row>
    <row r="17230" spans="1:12">
      <c r="A17230" t="e">
        <f ca="1">E00251418164121</f>
        <v>#NAME?</v>
      </c>
      <c r="B17230">
        <v>1929</v>
      </c>
      <c r="C17230" t="s">
        <v>195</v>
      </c>
      <c r="D17230" s="1">
        <v>41061</v>
      </c>
      <c r="F17230">
        <v>1</v>
      </c>
      <c r="G17230">
        <v>1739</v>
      </c>
      <c r="H17230" t="s">
        <v>286</v>
      </c>
      <c r="J17230" t="s">
        <v>14</v>
      </c>
      <c r="K17230">
        <v>62</v>
      </c>
      <c r="L17230" t="s">
        <v>15</v>
      </c>
    </row>
    <row r="17231" spans="1:12">
      <c r="A17231" t="e">
        <f ca="1">E00251531371621</f>
        <v>#NAME?</v>
      </c>
      <c r="B17231">
        <v>116</v>
      </c>
      <c r="C17231" t="s">
        <v>600</v>
      </c>
      <c r="D17231" s="1">
        <v>42663</v>
      </c>
      <c r="F17231">
        <v>1</v>
      </c>
      <c r="G17231">
        <v>2811</v>
      </c>
      <c r="H17231" t="s">
        <v>603</v>
      </c>
      <c r="J17231" t="s">
        <v>14</v>
      </c>
      <c r="K17231">
        <v>63</v>
      </c>
      <c r="L17231" t="s">
        <v>15</v>
      </c>
    </row>
    <row r="17232" spans="1:12">
      <c r="A17232" t="e">
        <f ca="1">E00251531371621</f>
        <v>#NAME?</v>
      </c>
      <c r="B17232">
        <v>701</v>
      </c>
      <c r="C17232" t="s">
        <v>72</v>
      </c>
      <c r="D17232" s="1">
        <v>41527</v>
      </c>
      <c r="F17232">
        <v>4</v>
      </c>
      <c r="G17232">
        <v>30270</v>
      </c>
      <c r="H17232" t="s">
        <v>336</v>
      </c>
      <c r="J17232" t="s">
        <v>14</v>
      </c>
      <c r="K17232">
        <v>60</v>
      </c>
      <c r="L17232" t="s">
        <v>15</v>
      </c>
    </row>
    <row r="17233" spans="1:12">
      <c r="A17233" t="e">
        <f ca="1">E00251513365321</f>
        <v>#NAME?</v>
      </c>
      <c r="B17233">
        <v>193</v>
      </c>
      <c r="C17233" t="s">
        <v>247</v>
      </c>
      <c r="D17233" s="1">
        <v>42527</v>
      </c>
      <c r="F17233">
        <v>1</v>
      </c>
      <c r="G17233">
        <v>6299</v>
      </c>
      <c r="H17233" t="s">
        <v>488</v>
      </c>
      <c r="J17233" t="s">
        <v>14</v>
      </c>
      <c r="K17233">
        <v>42</v>
      </c>
      <c r="L17233" t="s">
        <v>15</v>
      </c>
    </row>
    <row r="17234" spans="1:12">
      <c r="A17234" t="e">
        <f ca="1">E00251418164121</f>
        <v>#NAME?</v>
      </c>
      <c r="B17234">
        <v>1929</v>
      </c>
      <c r="C17234" t="s">
        <v>195</v>
      </c>
      <c r="D17234" s="1">
        <v>42629</v>
      </c>
      <c r="F17234">
        <v>3</v>
      </c>
      <c r="G17234">
        <v>2724</v>
      </c>
      <c r="H17234" t="s">
        <v>73</v>
      </c>
      <c r="J17234" t="s">
        <v>14</v>
      </c>
      <c r="K17234">
        <v>67</v>
      </c>
      <c r="L17234" t="s">
        <v>15</v>
      </c>
    </row>
    <row r="17235" spans="1:12">
      <c r="A17235" t="e">
        <f ca="1">E00251418164121</f>
        <v>#NAME?</v>
      </c>
      <c r="B17235">
        <v>1929</v>
      </c>
      <c r="C17235" t="s">
        <v>195</v>
      </c>
      <c r="D17235" s="1">
        <v>42629</v>
      </c>
      <c r="F17235">
        <v>6</v>
      </c>
      <c r="G17235">
        <v>6929</v>
      </c>
      <c r="H17235" t="s">
        <v>36</v>
      </c>
      <c r="J17235" t="s">
        <v>14</v>
      </c>
      <c r="K17235">
        <v>67</v>
      </c>
      <c r="L17235" t="s">
        <v>15</v>
      </c>
    </row>
    <row r="17236" spans="1:12">
      <c r="A17236" t="e">
        <f ca="1">E00251531371621</f>
        <v>#NAME?</v>
      </c>
      <c r="B17236">
        <v>701</v>
      </c>
      <c r="C17236" t="s">
        <v>72</v>
      </c>
      <c r="D17236" s="1">
        <v>41654</v>
      </c>
      <c r="F17236">
        <v>5</v>
      </c>
      <c r="G17236">
        <v>25000</v>
      </c>
      <c r="H17236" t="s">
        <v>178</v>
      </c>
      <c r="J17236" t="s">
        <v>14</v>
      </c>
      <c r="K17236">
        <v>60</v>
      </c>
      <c r="L17236" t="s">
        <v>15</v>
      </c>
    </row>
    <row r="17237" spans="1:12">
      <c r="A17237" t="e">
        <f ca="1">E00251531371621</f>
        <v>#NAME?</v>
      </c>
      <c r="B17237">
        <v>701</v>
      </c>
      <c r="C17237" t="s">
        <v>72</v>
      </c>
      <c r="D17237" s="1">
        <v>42025</v>
      </c>
      <c r="F17237">
        <v>4</v>
      </c>
      <c r="G17237">
        <v>30000</v>
      </c>
      <c r="H17237" t="s">
        <v>144</v>
      </c>
      <c r="J17237" t="s">
        <v>14</v>
      </c>
      <c r="K17237">
        <v>61</v>
      </c>
      <c r="L17237" t="s">
        <v>15</v>
      </c>
    </row>
    <row r="17238" spans="1:12">
      <c r="A17238" t="e">
        <f ca="1">E00251532063821</f>
        <v>#NAME?</v>
      </c>
      <c r="B17238">
        <v>490</v>
      </c>
      <c r="C17238" t="s">
        <v>158</v>
      </c>
      <c r="D17238" s="1">
        <v>43061</v>
      </c>
      <c r="F17238">
        <v>2</v>
      </c>
      <c r="G17238">
        <v>2809</v>
      </c>
      <c r="H17238" t="s">
        <v>90</v>
      </c>
      <c r="J17238" t="s">
        <v>14</v>
      </c>
      <c r="K17238">
        <v>56</v>
      </c>
      <c r="L17238" t="s">
        <v>15</v>
      </c>
    </row>
    <row r="17239" spans="1:12">
      <c r="A17239" t="e">
        <f ca="1">E00251616967721</f>
        <v>#NAME?</v>
      </c>
      <c r="B17239">
        <v>701</v>
      </c>
      <c r="C17239" t="s">
        <v>72</v>
      </c>
      <c r="D17239" s="1">
        <v>42982</v>
      </c>
      <c r="F17239">
        <v>1</v>
      </c>
      <c r="G17239">
        <v>38110</v>
      </c>
      <c r="H17239" t="s">
        <v>962</v>
      </c>
      <c r="J17239" t="s">
        <v>14</v>
      </c>
      <c r="K17239">
        <v>48</v>
      </c>
      <c r="L17239" t="s">
        <v>15</v>
      </c>
    </row>
    <row r="17240" spans="1:12">
      <c r="A17240" t="e">
        <f ca="1">E00251510614621</f>
        <v>#NAME?</v>
      </c>
      <c r="B17240">
        <v>160</v>
      </c>
      <c r="C17240" t="s">
        <v>278</v>
      </c>
      <c r="D17240" s="1">
        <v>43087</v>
      </c>
      <c r="F17240">
        <v>1</v>
      </c>
      <c r="G17240">
        <v>42610</v>
      </c>
      <c r="H17240" t="s">
        <v>1438</v>
      </c>
      <c r="J17240" t="s">
        <v>14</v>
      </c>
      <c r="K17240">
        <v>56</v>
      </c>
      <c r="L17240" t="s">
        <v>15</v>
      </c>
    </row>
    <row r="17241" spans="1:12">
      <c r="A17241" t="e">
        <f ca="1">E00251716565521</f>
        <v>#NAME?</v>
      </c>
      <c r="B17241">
        <v>7504</v>
      </c>
      <c r="C17241" t="s">
        <v>162</v>
      </c>
      <c r="D17241" s="1">
        <v>42929</v>
      </c>
      <c r="F17241">
        <v>3</v>
      </c>
      <c r="G17241">
        <v>73301</v>
      </c>
      <c r="H17241" t="s">
        <v>610</v>
      </c>
      <c r="J17241" t="s">
        <v>14</v>
      </c>
      <c r="K17241">
        <v>58</v>
      </c>
      <c r="L17241" t="s">
        <v>15</v>
      </c>
    </row>
    <row r="17242" spans="1:12">
      <c r="A17242" t="e">
        <f ca="1">E00251532063821</f>
        <v>#NAME?</v>
      </c>
      <c r="B17242">
        <v>490</v>
      </c>
      <c r="C17242" t="s">
        <v>158</v>
      </c>
      <c r="D17242" s="1">
        <v>41457</v>
      </c>
      <c r="F17242">
        <v>1</v>
      </c>
      <c r="G17242">
        <v>5589</v>
      </c>
      <c r="H17242" t="s">
        <v>152</v>
      </c>
      <c r="J17242" t="s">
        <v>14</v>
      </c>
      <c r="K17242">
        <v>52</v>
      </c>
      <c r="L17242" t="s">
        <v>15</v>
      </c>
    </row>
    <row r="17243" spans="1:12">
      <c r="A17243" t="e">
        <f ca="1">E00251711670221</f>
        <v>#NAME?</v>
      </c>
      <c r="B17243">
        <v>1</v>
      </c>
      <c r="C17243" t="s">
        <v>234</v>
      </c>
      <c r="D17243" s="1">
        <v>42388</v>
      </c>
      <c r="E17243">
        <v>2</v>
      </c>
      <c r="F17243">
        <v>1</v>
      </c>
      <c r="G17243">
        <v>71534</v>
      </c>
      <c r="H17243" t="s">
        <v>910</v>
      </c>
      <c r="J17243" t="s">
        <v>34</v>
      </c>
      <c r="K17243">
        <v>51</v>
      </c>
      <c r="L17243" t="s">
        <v>15</v>
      </c>
    </row>
    <row r="17244" spans="1:12">
      <c r="A17244" t="e">
        <f ca="1">E00251432151321</f>
        <v>#NAME?</v>
      </c>
      <c r="B17244">
        <v>494</v>
      </c>
      <c r="C17244" t="s">
        <v>63</v>
      </c>
      <c r="D17244" s="1">
        <v>41299</v>
      </c>
      <c r="F17244">
        <v>1</v>
      </c>
      <c r="G17244">
        <v>2809</v>
      </c>
      <c r="H17244" t="s">
        <v>90</v>
      </c>
      <c r="J17244" t="s">
        <v>14</v>
      </c>
      <c r="K17244">
        <v>45</v>
      </c>
      <c r="L17244" t="s">
        <v>15</v>
      </c>
    </row>
    <row r="17245" spans="1:12">
      <c r="A17245" t="e">
        <f ca="1">E00251711670221</f>
        <v>#NAME?</v>
      </c>
      <c r="B17245">
        <v>7927</v>
      </c>
      <c r="C17245" t="s">
        <v>367</v>
      </c>
      <c r="D17245" s="1">
        <v>42774</v>
      </c>
      <c r="F17245">
        <v>4</v>
      </c>
      <c r="G17245">
        <v>7292</v>
      </c>
      <c r="H17245" t="s">
        <v>189</v>
      </c>
      <c r="J17245" t="s">
        <v>14</v>
      </c>
      <c r="K17245">
        <v>52</v>
      </c>
      <c r="L17245" t="s">
        <v>15</v>
      </c>
    </row>
    <row r="17246" spans="1:12">
      <c r="A17246" t="e">
        <f ca="1">E00251430069521</f>
        <v>#NAME?</v>
      </c>
      <c r="B17246">
        <v>491</v>
      </c>
      <c r="C17246" t="s">
        <v>567</v>
      </c>
      <c r="D17246" s="1">
        <v>41618</v>
      </c>
      <c r="F17246">
        <v>1</v>
      </c>
      <c r="G17246">
        <v>5589</v>
      </c>
      <c r="H17246" t="s">
        <v>152</v>
      </c>
      <c r="J17246" t="s">
        <v>14</v>
      </c>
      <c r="K17246">
        <v>40</v>
      </c>
      <c r="L17246" t="s">
        <v>15</v>
      </c>
    </row>
    <row r="17247" spans="1:12">
      <c r="A17247" t="e">
        <f ca="1">E00251711670221</f>
        <v>#NAME?</v>
      </c>
      <c r="B17247">
        <v>11</v>
      </c>
      <c r="C17247" t="s">
        <v>245</v>
      </c>
      <c r="D17247" s="1">
        <v>42618</v>
      </c>
      <c r="F17247">
        <v>2</v>
      </c>
      <c r="G17247">
        <v>4019</v>
      </c>
      <c r="H17247" t="s">
        <v>26</v>
      </c>
      <c r="J17247" t="s">
        <v>14</v>
      </c>
      <c r="K17247">
        <v>52</v>
      </c>
      <c r="L17247" t="s">
        <v>15</v>
      </c>
    </row>
    <row r="17248" spans="1:12">
      <c r="A17248" t="e">
        <f ca="1">E00251711670221</f>
        <v>#NAME?</v>
      </c>
      <c r="B17248">
        <v>11</v>
      </c>
      <c r="C17248" t="s">
        <v>245</v>
      </c>
      <c r="D17248" s="1">
        <v>42618</v>
      </c>
      <c r="F17248">
        <v>3</v>
      </c>
      <c r="G17248">
        <v>27800</v>
      </c>
      <c r="H17248" t="s">
        <v>145</v>
      </c>
      <c r="J17248" t="s">
        <v>14</v>
      </c>
      <c r="K17248">
        <v>52</v>
      </c>
      <c r="L17248" t="s">
        <v>15</v>
      </c>
    </row>
    <row r="17249" spans="1:12">
      <c r="A17249" t="e">
        <f ca="1">E00251711670221</f>
        <v>#NAME?</v>
      </c>
      <c r="B17249">
        <v>11</v>
      </c>
      <c r="C17249" t="s">
        <v>245</v>
      </c>
      <c r="D17249" s="1">
        <v>42660</v>
      </c>
      <c r="F17249">
        <v>2</v>
      </c>
      <c r="G17249">
        <v>4019</v>
      </c>
      <c r="H17249" t="s">
        <v>26</v>
      </c>
      <c r="J17249" t="s">
        <v>14</v>
      </c>
      <c r="K17249">
        <v>52</v>
      </c>
      <c r="L17249" t="s">
        <v>15</v>
      </c>
    </row>
    <row r="17250" spans="1:12">
      <c r="A17250" t="e">
        <f ca="1">E00251616967721</f>
        <v>#NAME?</v>
      </c>
      <c r="B17250">
        <v>701</v>
      </c>
      <c r="C17250" t="s">
        <v>72</v>
      </c>
      <c r="D17250" s="1">
        <v>41317</v>
      </c>
      <c r="F17250">
        <v>4</v>
      </c>
      <c r="G17250">
        <v>73390</v>
      </c>
      <c r="H17250" t="s">
        <v>66</v>
      </c>
      <c r="J17250" t="s">
        <v>14</v>
      </c>
      <c r="K17250">
        <v>43</v>
      </c>
      <c r="L17250" t="s">
        <v>15</v>
      </c>
    </row>
    <row r="17251" spans="1:12">
      <c r="A17251" t="e">
        <f ca="1">E00251616967721</f>
        <v>#NAME?</v>
      </c>
      <c r="B17251">
        <v>701</v>
      </c>
      <c r="C17251" t="s">
        <v>72</v>
      </c>
      <c r="D17251" s="1">
        <v>41430</v>
      </c>
      <c r="F17251">
        <v>2</v>
      </c>
      <c r="G17251">
        <v>5533</v>
      </c>
      <c r="H17251" t="s">
        <v>537</v>
      </c>
      <c r="J17251" t="s">
        <v>14</v>
      </c>
      <c r="K17251">
        <v>44</v>
      </c>
      <c r="L17251" t="s">
        <v>15</v>
      </c>
    </row>
    <row r="17252" spans="1:12">
      <c r="A17252" t="e">
        <f ca="1">E00251432151321</f>
        <v>#NAME?</v>
      </c>
      <c r="B17252">
        <v>494</v>
      </c>
      <c r="C17252" t="s">
        <v>63</v>
      </c>
      <c r="D17252" s="1">
        <v>42832</v>
      </c>
      <c r="F17252">
        <v>4</v>
      </c>
      <c r="G17252">
        <v>2449</v>
      </c>
      <c r="H17252" t="s">
        <v>53</v>
      </c>
      <c r="J17252" t="s">
        <v>14</v>
      </c>
      <c r="K17252">
        <v>49</v>
      </c>
      <c r="L17252" t="s">
        <v>15</v>
      </c>
    </row>
    <row r="17253" spans="1:12">
      <c r="A17253" t="e">
        <f ca="1">E00251432151321</f>
        <v>#NAME?</v>
      </c>
      <c r="B17253">
        <v>494</v>
      </c>
      <c r="C17253" t="s">
        <v>63</v>
      </c>
      <c r="D17253" s="1">
        <v>42845</v>
      </c>
      <c r="F17253">
        <v>1</v>
      </c>
      <c r="G17253">
        <v>6929</v>
      </c>
      <c r="H17253" t="s">
        <v>36</v>
      </c>
      <c r="J17253" t="s">
        <v>14</v>
      </c>
      <c r="K17253">
        <v>49</v>
      </c>
      <c r="L17253" t="s">
        <v>15</v>
      </c>
    </row>
    <row r="17254" spans="1:12">
      <c r="A17254" t="e">
        <f ca="1">E00251616967721</f>
        <v>#NAME?</v>
      </c>
      <c r="B17254">
        <v>703</v>
      </c>
      <c r="C17254" t="s">
        <v>305</v>
      </c>
      <c r="D17254" s="1">
        <v>42742</v>
      </c>
      <c r="F17254">
        <v>2</v>
      </c>
      <c r="G17254">
        <v>4556</v>
      </c>
      <c r="H17254" t="s">
        <v>121</v>
      </c>
      <c r="J17254" t="s">
        <v>14</v>
      </c>
      <c r="K17254">
        <v>47</v>
      </c>
      <c r="L17254" t="s">
        <v>15</v>
      </c>
    </row>
    <row r="17255" spans="1:12">
      <c r="A17255" t="e">
        <f ca="1">E00251429326321</f>
        <v>#NAME?</v>
      </c>
      <c r="B17255">
        <v>291</v>
      </c>
      <c r="C17255" t="s">
        <v>160</v>
      </c>
      <c r="D17255" s="1">
        <v>42584</v>
      </c>
      <c r="F17255">
        <v>3</v>
      </c>
      <c r="G17255">
        <v>49300</v>
      </c>
      <c r="H17255" t="s">
        <v>228</v>
      </c>
      <c r="J17255" t="s">
        <v>14</v>
      </c>
      <c r="K17255">
        <v>49</v>
      </c>
      <c r="L17255" t="s">
        <v>15</v>
      </c>
    </row>
    <row r="17256" spans="1:12">
      <c r="A17256" t="e">
        <f ca="1">E00251711670221</f>
        <v>#NAME?</v>
      </c>
      <c r="B17256">
        <v>11</v>
      </c>
      <c r="C17256" t="s">
        <v>245</v>
      </c>
      <c r="D17256" s="1">
        <v>42138</v>
      </c>
      <c r="F17256">
        <v>1</v>
      </c>
      <c r="G17256">
        <v>71940</v>
      </c>
      <c r="H17256" t="s">
        <v>135</v>
      </c>
      <c r="J17256" t="s">
        <v>14</v>
      </c>
      <c r="K17256">
        <v>50</v>
      </c>
      <c r="L17256" t="s">
        <v>15</v>
      </c>
    </row>
    <row r="17257" spans="1:12">
      <c r="A17257" t="e">
        <f ca="1">E00251711670221</f>
        <v>#NAME?</v>
      </c>
      <c r="B17257">
        <v>11</v>
      </c>
      <c r="C17257" t="s">
        <v>245</v>
      </c>
      <c r="D17257" s="1">
        <v>42503</v>
      </c>
      <c r="F17257">
        <v>1</v>
      </c>
      <c r="G17257">
        <v>72632</v>
      </c>
      <c r="H17257" t="s">
        <v>107</v>
      </c>
      <c r="J17257" t="s">
        <v>14</v>
      </c>
      <c r="K17257">
        <v>51</v>
      </c>
      <c r="L17257" t="s">
        <v>15</v>
      </c>
    </row>
    <row r="17258" spans="1:12">
      <c r="A17258" t="e">
        <f ca="1">E00251711670221</f>
        <v>#NAME?</v>
      </c>
      <c r="B17258">
        <v>11</v>
      </c>
      <c r="C17258" t="s">
        <v>245</v>
      </c>
      <c r="D17258" s="1">
        <v>41127</v>
      </c>
      <c r="F17258">
        <v>2</v>
      </c>
      <c r="G17258">
        <v>71940</v>
      </c>
      <c r="H17258" t="s">
        <v>135</v>
      </c>
      <c r="J17258" t="s">
        <v>14</v>
      </c>
      <c r="K17258">
        <v>48</v>
      </c>
      <c r="L17258" t="s">
        <v>15</v>
      </c>
    </row>
    <row r="17259" spans="1:12">
      <c r="A17259" t="e">
        <f ca="1">E00251616967721</f>
        <v>#NAME?</v>
      </c>
      <c r="B17259">
        <v>701</v>
      </c>
      <c r="C17259" t="s">
        <v>72</v>
      </c>
      <c r="D17259" s="1">
        <v>41520</v>
      </c>
      <c r="F17259">
        <v>2</v>
      </c>
      <c r="G17259">
        <v>3083</v>
      </c>
      <c r="H17259" t="s">
        <v>1389</v>
      </c>
      <c r="J17259" t="s">
        <v>14</v>
      </c>
      <c r="K17259">
        <v>44</v>
      </c>
      <c r="L17259" t="s">
        <v>15</v>
      </c>
    </row>
    <row r="17260" spans="1:12">
      <c r="A17260" t="e">
        <f ca="1">E00251711670221</f>
        <v>#NAME?</v>
      </c>
      <c r="B17260">
        <v>1</v>
      </c>
      <c r="C17260" t="s">
        <v>234</v>
      </c>
      <c r="D17260" s="1">
        <v>42020</v>
      </c>
      <c r="E17260">
        <v>1</v>
      </c>
      <c r="F17260">
        <v>2</v>
      </c>
      <c r="G17260">
        <v>4019</v>
      </c>
      <c r="H17260" t="s">
        <v>26</v>
      </c>
      <c r="J17260" t="s">
        <v>34</v>
      </c>
      <c r="K17260">
        <v>50</v>
      </c>
      <c r="L17260" t="s">
        <v>15</v>
      </c>
    </row>
    <row r="17261" spans="1:12">
      <c r="A17261" t="e">
        <f ca="1">E00251711670221</f>
        <v>#NAME?</v>
      </c>
      <c r="B17261">
        <v>11</v>
      </c>
      <c r="C17261" t="s">
        <v>245</v>
      </c>
      <c r="D17261" s="1">
        <v>41180</v>
      </c>
      <c r="F17261">
        <v>1</v>
      </c>
      <c r="G17261">
        <v>72632</v>
      </c>
      <c r="H17261" t="s">
        <v>107</v>
      </c>
      <c r="J17261" t="s">
        <v>14</v>
      </c>
      <c r="K17261">
        <v>48</v>
      </c>
      <c r="L17261" t="s">
        <v>15</v>
      </c>
    </row>
    <row r="17262" spans="1:12">
      <c r="A17262" t="e">
        <f ca="1">E00251711670221</f>
        <v>#NAME?</v>
      </c>
      <c r="B17262">
        <v>11</v>
      </c>
      <c r="C17262" t="s">
        <v>245</v>
      </c>
      <c r="D17262" s="1">
        <v>40941</v>
      </c>
      <c r="F17262">
        <v>3</v>
      </c>
      <c r="G17262">
        <v>4019</v>
      </c>
      <c r="H17262" t="s">
        <v>26</v>
      </c>
      <c r="J17262" t="s">
        <v>14</v>
      </c>
      <c r="K17262">
        <v>47</v>
      </c>
      <c r="L17262" t="s">
        <v>15</v>
      </c>
    </row>
    <row r="17263" spans="1:12">
      <c r="A17263" t="e">
        <f ca="1">E00251616233021</f>
        <v>#NAME?</v>
      </c>
      <c r="B17263">
        <v>294</v>
      </c>
      <c r="C17263" t="s">
        <v>61</v>
      </c>
      <c r="D17263" s="1">
        <v>41772</v>
      </c>
      <c r="F17263">
        <v>3</v>
      </c>
      <c r="G17263">
        <v>4019</v>
      </c>
      <c r="H17263" t="s">
        <v>26</v>
      </c>
      <c r="J17263" t="s">
        <v>14</v>
      </c>
      <c r="K17263">
        <v>51</v>
      </c>
      <c r="L17263" t="s">
        <v>15</v>
      </c>
    </row>
    <row r="17264" spans="1:12">
      <c r="A17264" t="e">
        <f ca="1">E00251511139621</f>
        <v>#NAME?</v>
      </c>
      <c r="B17264">
        <v>28</v>
      </c>
      <c r="C17264" t="s">
        <v>153</v>
      </c>
      <c r="D17264" s="1">
        <v>41207</v>
      </c>
      <c r="F17264">
        <v>2</v>
      </c>
      <c r="G17264">
        <v>4019</v>
      </c>
      <c r="H17264" t="s">
        <v>26</v>
      </c>
      <c r="J17264" t="s">
        <v>14</v>
      </c>
      <c r="K17264">
        <v>52</v>
      </c>
      <c r="L17264" t="s">
        <v>15</v>
      </c>
    </row>
    <row r="17265" spans="1:12">
      <c r="A17265" t="e">
        <f ca="1">E00251616233021</f>
        <v>#NAME?</v>
      </c>
      <c r="B17265">
        <v>695</v>
      </c>
      <c r="C17265" t="s">
        <v>257</v>
      </c>
      <c r="D17265" s="1">
        <v>42060</v>
      </c>
      <c r="F17265">
        <v>1</v>
      </c>
      <c r="G17265">
        <v>4019</v>
      </c>
      <c r="H17265" t="s">
        <v>26</v>
      </c>
      <c r="J17265" t="s">
        <v>14</v>
      </c>
      <c r="K17265">
        <v>52</v>
      </c>
      <c r="L17265" t="s">
        <v>15</v>
      </c>
    </row>
    <row r="17266" spans="1:12">
      <c r="A17266" t="e">
        <f ca="1">E00251711670221</f>
        <v>#NAME?</v>
      </c>
      <c r="B17266">
        <v>11</v>
      </c>
      <c r="C17266" t="s">
        <v>245</v>
      </c>
      <c r="D17266" s="1">
        <v>42318</v>
      </c>
      <c r="F17266">
        <v>2</v>
      </c>
      <c r="G17266">
        <v>7292</v>
      </c>
      <c r="H17266" t="s">
        <v>189</v>
      </c>
      <c r="J17266" t="s">
        <v>14</v>
      </c>
      <c r="K17266">
        <v>51</v>
      </c>
      <c r="L17266" t="s">
        <v>15</v>
      </c>
    </row>
    <row r="17267" spans="1:12">
      <c r="A17267" t="e">
        <f ca="1">E00251711670221</f>
        <v>#NAME?</v>
      </c>
      <c r="B17267">
        <v>11</v>
      </c>
      <c r="C17267" t="s">
        <v>245</v>
      </c>
      <c r="D17267" s="1">
        <v>42347</v>
      </c>
      <c r="F17267">
        <v>3</v>
      </c>
      <c r="G17267">
        <v>4019</v>
      </c>
      <c r="H17267" t="s">
        <v>26</v>
      </c>
      <c r="J17267" t="s">
        <v>14</v>
      </c>
      <c r="K17267">
        <v>51</v>
      </c>
      <c r="L17267" t="s">
        <v>15</v>
      </c>
    </row>
    <row r="17268" spans="1:12">
      <c r="A17268" t="e">
        <f ca="1">E00251711670221</f>
        <v>#NAME?</v>
      </c>
      <c r="B17268">
        <v>11</v>
      </c>
      <c r="C17268" t="s">
        <v>245</v>
      </c>
      <c r="D17268" s="1">
        <v>42699</v>
      </c>
      <c r="F17268">
        <v>1</v>
      </c>
      <c r="G17268">
        <v>72632</v>
      </c>
      <c r="H17268" t="s">
        <v>107</v>
      </c>
      <c r="J17268" t="s">
        <v>14</v>
      </c>
      <c r="K17268">
        <v>52</v>
      </c>
      <c r="L17268" t="s">
        <v>15</v>
      </c>
    </row>
    <row r="17269" spans="1:12">
      <c r="A17269" t="e">
        <f ca="1">E00251616967721</f>
        <v>#NAME?</v>
      </c>
      <c r="B17269">
        <v>701</v>
      </c>
      <c r="C17269" t="s">
        <v>72</v>
      </c>
      <c r="D17269" s="1">
        <v>41348</v>
      </c>
      <c r="F17269">
        <v>3</v>
      </c>
      <c r="G17269">
        <v>4556</v>
      </c>
      <c r="H17269" t="s">
        <v>121</v>
      </c>
      <c r="J17269" t="s">
        <v>14</v>
      </c>
      <c r="K17269">
        <v>44</v>
      </c>
      <c r="L17269" t="s">
        <v>15</v>
      </c>
    </row>
    <row r="17270" spans="1:12">
      <c r="A17270" t="e">
        <f ca="1">E00251711670221</f>
        <v>#NAME?</v>
      </c>
      <c r="B17270">
        <v>11</v>
      </c>
      <c r="C17270" t="s">
        <v>245</v>
      </c>
      <c r="D17270" s="1">
        <v>42318</v>
      </c>
      <c r="F17270">
        <v>3</v>
      </c>
      <c r="G17270">
        <v>4019</v>
      </c>
      <c r="H17270" t="s">
        <v>26</v>
      </c>
      <c r="J17270" t="s">
        <v>14</v>
      </c>
      <c r="K17270">
        <v>51</v>
      </c>
      <c r="L17270" t="s">
        <v>15</v>
      </c>
    </row>
    <row r="17271" spans="1:12">
      <c r="A17271" t="e">
        <f ca="1">E00251616967721</f>
        <v>#NAME?</v>
      </c>
      <c r="B17271">
        <v>701</v>
      </c>
      <c r="C17271" t="s">
        <v>72</v>
      </c>
      <c r="D17271" s="1">
        <v>41200</v>
      </c>
      <c r="F17271">
        <v>1</v>
      </c>
      <c r="G17271">
        <v>71981</v>
      </c>
      <c r="H17271" t="s">
        <v>81</v>
      </c>
      <c r="J17271" t="s">
        <v>14</v>
      </c>
      <c r="K17271">
        <v>43</v>
      </c>
      <c r="L17271" t="s">
        <v>15</v>
      </c>
    </row>
    <row r="17272" spans="1:12">
      <c r="A17272" t="e">
        <f ca="1">E00251616967721</f>
        <v>#NAME?</v>
      </c>
      <c r="B17272">
        <v>701</v>
      </c>
      <c r="C17272" t="s">
        <v>72</v>
      </c>
      <c r="D17272" s="1">
        <v>41969</v>
      </c>
      <c r="F17272">
        <v>3</v>
      </c>
      <c r="G17272">
        <v>5533</v>
      </c>
      <c r="H17272" t="s">
        <v>537</v>
      </c>
      <c r="J17272" t="s">
        <v>14</v>
      </c>
      <c r="K17272">
        <v>45</v>
      </c>
      <c r="L17272" t="s">
        <v>15</v>
      </c>
    </row>
    <row r="17273" spans="1:12">
      <c r="A17273" t="e">
        <f ca="1">E00251616967721</f>
        <v>#NAME?</v>
      </c>
      <c r="B17273">
        <v>701</v>
      </c>
      <c r="C17273" t="s">
        <v>72</v>
      </c>
      <c r="D17273" s="1">
        <v>42353</v>
      </c>
      <c r="F17273">
        <v>5</v>
      </c>
      <c r="G17273">
        <v>5533</v>
      </c>
      <c r="H17273" t="s">
        <v>537</v>
      </c>
      <c r="J17273" t="s">
        <v>14</v>
      </c>
      <c r="K17273">
        <v>46</v>
      </c>
      <c r="L17273" t="s">
        <v>15</v>
      </c>
    </row>
    <row r="17274" spans="1:12">
      <c r="A17274" t="e">
        <f ca="1">E00251711670221</f>
        <v>#NAME?</v>
      </c>
      <c r="B17274">
        <v>7927</v>
      </c>
      <c r="C17274" t="s">
        <v>367</v>
      </c>
      <c r="D17274" s="1">
        <v>42774</v>
      </c>
      <c r="F17274">
        <v>2</v>
      </c>
      <c r="G17274">
        <v>4019</v>
      </c>
      <c r="H17274" t="s">
        <v>26</v>
      </c>
      <c r="J17274" t="s">
        <v>14</v>
      </c>
      <c r="K17274">
        <v>52</v>
      </c>
      <c r="L17274" t="s">
        <v>15</v>
      </c>
    </row>
    <row r="17275" spans="1:12">
      <c r="A17275" t="e">
        <f ca="1">E00251616967721</f>
        <v>#NAME?</v>
      </c>
      <c r="B17275">
        <v>701</v>
      </c>
      <c r="C17275" t="s">
        <v>72</v>
      </c>
      <c r="D17275" s="1">
        <v>42367</v>
      </c>
      <c r="F17275">
        <v>1</v>
      </c>
      <c r="G17275">
        <v>7804</v>
      </c>
      <c r="H17275" t="s">
        <v>43</v>
      </c>
      <c r="J17275" t="s">
        <v>14</v>
      </c>
      <c r="K17275">
        <v>46</v>
      </c>
      <c r="L17275" t="s">
        <v>22</v>
      </c>
    </row>
    <row r="17276" spans="1:12">
      <c r="A17276" t="e">
        <f ca="1">E00251616967721</f>
        <v>#NAME?</v>
      </c>
      <c r="B17276">
        <v>701</v>
      </c>
      <c r="C17276" t="s">
        <v>72</v>
      </c>
      <c r="D17276" s="1">
        <v>42982</v>
      </c>
      <c r="F17276">
        <v>3</v>
      </c>
      <c r="G17276">
        <v>70400</v>
      </c>
      <c r="H17276" t="s">
        <v>536</v>
      </c>
      <c r="J17276" t="s">
        <v>14</v>
      </c>
      <c r="K17276">
        <v>48</v>
      </c>
      <c r="L17276" t="s">
        <v>15</v>
      </c>
    </row>
    <row r="17277" spans="1:12">
      <c r="A17277" t="e">
        <f ca="1">E00251616967721</f>
        <v>#NAME?</v>
      </c>
      <c r="B17277">
        <v>701</v>
      </c>
      <c r="C17277" t="s">
        <v>72</v>
      </c>
      <c r="D17277" s="1">
        <v>43014</v>
      </c>
      <c r="F17277">
        <v>3</v>
      </c>
      <c r="G17277">
        <v>4556</v>
      </c>
      <c r="H17277" t="s">
        <v>121</v>
      </c>
      <c r="J17277" t="s">
        <v>14</v>
      </c>
      <c r="K17277">
        <v>48</v>
      </c>
      <c r="L17277" t="s">
        <v>15</v>
      </c>
    </row>
    <row r="17278" spans="1:12">
      <c r="A17278" t="e">
        <f ca="1">E00251430069521</f>
        <v>#NAME?</v>
      </c>
      <c r="B17278">
        <v>491</v>
      </c>
      <c r="C17278" t="s">
        <v>567</v>
      </c>
      <c r="D17278" s="1">
        <v>40952</v>
      </c>
      <c r="F17278">
        <v>1</v>
      </c>
      <c r="G17278">
        <v>460</v>
      </c>
      <c r="H17278" t="s">
        <v>16</v>
      </c>
      <c r="J17278" t="s">
        <v>14</v>
      </c>
      <c r="K17278">
        <v>38</v>
      </c>
      <c r="L17278" t="s">
        <v>15</v>
      </c>
    </row>
    <row r="17279" spans="1:12">
      <c r="A17279" t="e">
        <f ca="1">E00251616967721</f>
        <v>#NAME?</v>
      </c>
      <c r="B17279">
        <v>703</v>
      </c>
      <c r="C17279" t="s">
        <v>305</v>
      </c>
      <c r="D17279" s="1">
        <v>42742</v>
      </c>
      <c r="F17279">
        <v>5</v>
      </c>
      <c r="G17279">
        <v>5533</v>
      </c>
      <c r="H17279" t="s">
        <v>537</v>
      </c>
      <c r="J17279" t="s">
        <v>14</v>
      </c>
      <c r="K17279">
        <v>47</v>
      </c>
      <c r="L17279" t="s">
        <v>15</v>
      </c>
    </row>
    <row r="17280" spans="1:12">
      <c r="A17280" t="e">
        <f ca="1">E00251616967721</f>
        <v>#NAME?</v>
      </c>
      <c r="B17280">
        <v>701</v>
      </c>
      <c r="C17280" t="s">
        <v>72</v>
      </c>
      <c r="D17280" s="1">
        <v>43066</v>
      </c>
      <c r="F17280">
        <v>3</v>
      </c>
      <c r="G17280">
        <v>27802</v>
      </c>
      <c r="H17280" t="s">
        <v>83</v>
      </c>
      <c r="J17280" t="s">
        <v>14</v>
      </c>
      <c r="K17280">
        <v>48</v>
      </c>
      <c r="L17280" t="s">
        <v>15</v>
      </c>
    </row>
    <row r="17281" spans="1:12">
      <c r="A17281" t="e">
        <f ca="1">E00251616967721</f>
        <v>#NAME?</v>
      </c>
      <c r="B17281">
        <v>703</v>
      </c>
      <c r="C17281" t="s">
        <v>305</v>
      </c>
      <c r="D17281" s="1">
        <v>42371</v>
      </c>
      <c r="F17281">
        <v>5</v>
      </c>
      <c r="G17281">
        <v>2889</v>
      </c>
      <c r="H17281" t="s">
        <v>595</v>
      </c>
      <c r="J17281" t="s">
        <v>14</v>
      </c>
      <c r="K17281">
        <v>46</v>
      </c>
      <c r="L17281" t="s">
        <v>15</v>
      </c>
    </row>
    <row r="17282" spans="1:12">
      <c r="A17282" t="e">
        <f ca="1">E00251511139621</f>
        <v>#NAME?</v>
      </c>
      <c r="B17282">
        <v>28</v>
      </c>
      <c r="C17282" t="s">
        <v>153</v>
      </c>
      <c r="D17282" s="1">
        <v>43006</v>
      </c>
      <c r="F17282">
        <v>1</v>
      </c>
      <c r="G17282">
        <v>30781</v>
      </c>
      <c r="H17282" t="s">
        <v>584</v>
      </c>
      <c r="J17282" t="s">
        <v>14</v>
      </c>
      <c r="K17282">
        <v>57</v>
      </c>
      <c r="L17282" t="s">
        <v>15</v>
      </c>
    </row>
    <row r="17283" spans="1:12">
      <c r="A17283" t="e">
        <f ca="1">E00251511139621</f>
        <v>#NAME?</v>
      </c>
      <c r="B17283">
        <v>28</v>
      </c>
      <c r="C17283" t="s">
        <v>153</v>
      </c>
      <c r="D17283" s="1">
        <v>43026</v>
      </c>
      <c r="F17283">
        <v>1</v>
      </c>
      <c r="G17283">
        <v>49390</v>
      </c>
      <c r="H17283" t="s">
        <v>59</v>
      </c>
      <c r="J17283" t="s">
        <v>14</v>
      </c>
      <c r="K17283">
        <v>57</v>
      </c>
      <c r="L17283" t="s">
        <v>15</v>
      </c>
    </row>
    <row r="17284" spans="1:12">
      <c r="A17284" t="e">
        <f ca="1">E00251430275621</f>
        <v>#NAME?</v>
      </c>
      <c r="B17284">
        <v>500</v>
      </c>
      <c r="C17284" t="s">
        <v>161</v>
      </c>
      <c r="D17284" s="1">
        <v>41788</v>
      </c>
      <c r="F17284">
        <v>1</v>
      </c>
      <c r="G17284">
        <v>69589</v>
      </c>
      <c r="H17284" t="s">
        <v>630</v>
      </c>
      <c r="J17284" t="s">
        <v>14</v>
      </c>
      <c r="K17284">
        <v>44</v>
      </c>
      <c r="L17284" t="s">
        <v>15</v>
      </c>
    </row>
    <row r="17285" spans="1:12">
      <c r="A17285" t="e">
        <f ca="1">E00251616967721</f>
        <v>#NAME?</v>
      </c>
      <c r="B17285">
        <v>701</v>
      </c>
      <c r="C17285" t="s">
        <v>72</v>
      </c>
      <c r="D17285" s="1">
        <v>42685</v>
      </c>
      <c r="F17285">
        <v>5</v>
      </c>
      <c r="G17285">
        <v>5533</v>
      </c>
      <c r="H17285" t="s">
        <v>537</v>
      </c>
      <c r="J17285" t="s">
        <v>14</v>
      </c>
      <c r="K17285">
        <v>47</v>
      </c>
      <c r="L17285" t="s">
        <v>15</v>
      </c>
    </row>
    <row r="17286" spans="1:12">
      <c r="A17286" t="e">
        <f ca="1">E00251616967721</f>
        <v>#NAME?</v>
      </c>
      <c r="B17286">
        <v>701</v>
      </c>
      <c r="C17286" t="s">
        <v>72</v>
      </c>
      <c r="D17286" s="1">
        <v>42562</v>
      </c>
      <c r="F17286">
        <v>4</v>
      </c>
      <c r="G17286">
        <v>70400</v>
      </c>
      <c r="H17286" t="s">
        <v>536</v>
      </c>
      <c r="J17286" t="s">
        <v>14</v>
      </c>
      <c r="K17286">
        <v>47</v>
      </c>
      <c r="L17286" t="s">
        <v>15</v>
      </c>
    </row>
    <row r="17287" spans="1:12">
      <c r="A17287" t="e">
        <f ca="1">E00251616967721</f>
        <v>#NAME?</v>
      </c>
      <c r="B17287">
        <v>701</v>
      </c>
      <c r="C17287" t="s">
        <v>72</v>
      </c>
      <c r="D17287" s="1">
        <v>41332</v>
      </c>
      <c r="F17287">
        <v>3</v>
      </c>
      <c r="G17287">
        <v>4556</v>
      </c>
      <c r="H17287" t="s">
        <v>121</v>
      </c>
      <c r="J17287" t="s">
        <v>14</v>
      </c>
      <c r="K17287">
        <v>44</v>
      </c>
      <c r="L17287" t="s">
        <v>15</v>
      </c>
    </row>
    <row r="17288" spans="1:12">
      <c r="A17288" t="e">
        <f t="shared" ref="A17288:A17294" ca="1" si="160">E00251510614621</f>
        <v>#NAME?</v>
      </c>
      <c r="B17288">
        <v>160</v>
      </c>
      <c r="C17288" t="s">
        <v>278</v>
      </c>
      <c r="D17288" s="1">
        <v>42160</v>
      </c>
      <c r="F17288">
        <v>3</v>
      </c>
      <c r="G17288">
        <v>49390</v>
      </c>
      <c r="H17288" t="s">
        <v>59</v>
      </c>
      <c r="J17288" t="s">
        <v>14</v>
      </c>
      <c r="K17288">
        <v>53</v>
      </c>
      <c r="L17288" t="s">
        <v>15</v>
      </c>
    </row>
    <row r="17289" spans="1:12">
      <c r="A17289" t="e">
        <f t="shared" ca="1" si="160"/>
        <v>#NAME?</v>
      </c>
      <c r="B17289">
        <v>160</v>
      </c>
      <c r="C17289" t="s">
        <v>278</v>
      </c>
      <c r="D17289" s="1">
        <v>42335</v>
      </c>
      <c r="F17289">
        <v>3</v>
      </c>
      <c r="G17289">
        <v>49390</v>
      </c>
      <c r="H17289" t="s">
        <v>59</v>
      </c>
      <c r="J17289" t="s">
        <v>14</v>
      </c>
      <c r="K17289">
        <v>53</v>
      </c>
      <c r="L17289" t="s">
        <v>15</v>
      </c>
    </row>
    <row r="17290" spans="1:12">
      <c r="A17290" t="e">
        <f t="shared" ca="1" si="160"/>
        <v>#NAME?</v>
      </c>
      <c r="B17290">
        <v>160</v>
      </c>
      <c r="C17290" t="s">
        <v>278</v>
      </c>
      <c r="D17290" s="1">
        <v>42797</v>
      </c>
      <c r="F17290">
        <v>3</v>
      </c>
      <c r="G17290">
        <v>2720</v>
      </c>
      <c r="H17290" t="s">
        <v>65</v>
      </c>
      <c r="J17290" t="s">
        <v>14</v>
      </c>
      <c r="K17290">
        <v>55</v>
      </c>
      <c r="L17290" t="s">
        <v>15</v>
      </c>
    </row>
    <row r="17291" spans="1:12">
      <c r="A17291" t="e">
        <f t="shared" ca="1" si="160"/>
        <v>#NAME?</v>
      </c>
      <c r="B17291">
        <v>160</v>
      </c>
      <c r="C17291" t="s">
        <v>278</v>
      </c>
      <c r="D17291" s="1">
        <v>41192</v>
      </c>
      <c r="F17291">
        <v>1</v>
      </c>
      <c r="G17291">
        <v>3542</v>
      </c>
      <c r="H17291" t="s">
        <v>850</v>
      </c>
      <c r="J17291" t="s">
        <v>14</v>
      </c>
      <c r="K17291">
        <v>50</v>
      </c>
      <c r="L17291" t="s">
        <v>15</v>
      </c>
    </row>
    <row r="17292" spans="1:12">
      <c r="A17292" t="e">
        <f t="shared" ca="1" si="160"/>
        <v>#NAME?</v>
      </c>
      <c r="B17292">
        <v>160</v>
      </c>
      <c r="C17292" t="s">
        <v>278</v>
      </c>
      <c r="D17292" s="1">
        <v>41192</v>
      </c>
      <c r="F17292">
        <v>2</v>
      </c>
      <c r="G17292">
        <v>4019</v>
      </c>
      <c r="H17292" t="s">
        <v>26</v>
      </c>
      <c r="J17292" t="s">
        <v>14</v>
      </c>
      <c r="K17292">
        <v>50</v>
      </c>
      <c r="L17292" t="s">
        <v>15</v>
      </c>
    </row>
    <row r="17293" spans="1:12">
      <c r="A17293" t="e">
        <f t="shared" ca="1" si="160"/>
        <v>#NAME?</v>
      </c>
      <c r="B17293">
        <v>160</v>
      </c>
      <c r="C17293" t="s">
        <v>278</v>
      </c>
      <c r="D17293" s="1">
        <v>41299</v>
      </c>
      <c r="F17293">
        <v>4</v>
      </c>
      <c r="G17293">
        <v>49390</v>
      </c>
      <c r="H17293" t="s">
        <v>59</v>
      </c>
      <c r="J17293" t="s">
        <v>14</v>
      </c>
      <c r="K17293">
        <v>51</v>
      </c>
      <c r="L17293" t="s">
        <v>15</v>
      </c>
    </row>
    <row r="17294" spans="1:12">
      <c r="A17294" t="e">
        <f t="shared" ca="1" si="160"/>
        <v>#NAME?</v>
      </c>
      <c r="B17294">
        <v>160</v>
      </c>
      <c r="C17294" t="s">
        <v>278</v>
      </c>
      <c r="D17294" s="1">
        <v>41571</v>
      </c>
      <c r="F17294">
        <v>3</v>
      </c>
      <c r="G17294">
        <v>2720</v>
      </c>
      <c r="H17294" t="s">
        <v>65</v>
      </c>
      <c r="J17294" t="s">
        <v>14</v>
      </c>
      <c r="K17294">
        <v>51</v>
      </c>
      <c r="L17294" t="s">
        <v>15</v>
      </c>
    </row>
    <row r="17295" spans="1:12">
      <c r="A17295" t="e">
        <f ca="1">E00251531371621</f>
        <v>#NAME?</v>
      </c>
      <c r="B17295">
        <v>116</v>
      </c>
      <c r="C17295" t="s">
        <v>600</v>
      </c>
      <c r="D17295" s="1">
        <v>42850</v>
      </c>
      <c r="F17295">
        <v>1</v>
      </c>
      <c r="G17295">
        <v>2811</v>
      </c>
      <c r="H17295" t="s">
        <v>603</v>
      </c>
      <c r="J17295" t="s">
        <v>14</v>
      </c>
      <c r="K17295">
        <v>63</v>
      </c>
      <c r="L17295" t="s">
        <v>15</v>
      </c>
    </row>
    <row r="17296" spans="1:12">
      <c r="A17296" t="e">
        <f ca="1">E00251531371621</f>
        <v>#NAME?</v>
      </c>
      <c r="B17296">
        <v>116</v>
      </c>
      <c r="C17296" t="s">
        <v>600</v>
      </c>
      <c r="D17296" s="1">
        <v>42902</v>
      </c>
      <c r="F17296">
        <v>1</v>
      </c>
      <c r="G17296">
        <v>25000</v>
      </c>
      <c r="H17296" t="s">
        <v>178</v>
      </c>
      <c r="J17296" t="s">
        <v>14</v>
      </c>
      <c r="K17296">
        <v>63</v>
      </c>
      <c r="L17296" t="s">
        <v>15</v>
      </c>
    </row>
    <row r="17297" spans="1:12">
      <c r="A17297" t="e">
        <f ca="1">E00251718071621</f>
        <v>#NAME?</v>
      </c>
      <c r="B17297">
        <v>1786</v>
      </c>
      <c r="C17297" t="s">
        <v>37</v>
      </c>
      <c r="D17297" s="1">
        <v>41808</v>
      </c>
      <c r="F17297">
        <v>1</v>
      </c>
      <c r="G17297">
        <v>71946</v>
      </c>
      <c r="H17297" t="s">
        <v>109</v>
      </c>
      <c r="J17297" t="s">
        <v>14</v>
      </c>
      <c r="K17297">
        <v>52</v>
      </c>
      <c r="L17297" t="s">
        <v>15</v>
      </c>
    </row>
    <row r="17298" spans="1:12">
      <c r="A17298" t="e">
        <f ca="1">E00251510614621</f>
        <v>#NAME?</v>
      </c>
      <c r="B17298">
        <v>160</v>
      </c>
      <c r="C17298" t="s">
        <v>278</v>
      </c>
      <c r="D17298" s="1">
        <v>41571</v>
      </c>
      <c r="F17298">
        <v>4</v>
      </c>
      <c r="G17298">
        <v>49390</v>
      </c>
      <c r="H17298" t="s">
        <v>59</v>
      </c>
      <c r="J17298" t="s">
        <v>14</v>
      </c>
      <c r="K17298">
        <v>51</v>
      </c>
      <c r="L17298" t="s">
        <v>15</v>
      </c>
    </row>
    <row r="17299" spans="1:12">
      <c r="A17299" t="e">
        <f ca="1">E00251510614621</f>
        <v>#NAME?</v>
      </c>
      <c r="B17299">
        <v>160</v>
      </c>
      <c r="C17299" t="s">
        <v>278</v>
      </c>
      <c r="D17299" s="1">
        <v>41752</v>
      </c>
      <c r="F17299">
        <v>3</v>
      </c>
      <c r="G17299">
        <v>4430</v>
      </c>
      <c r="H17299" t="s">
        <v>1067</v>
      </c>
      <c r="J17299" t="s">
        <v>14</v>
      </c>
      <c r="K17299">
        <v>52</v>
      </c>
      <c r="L17299" t="s">
        <v>15</v>
      </c>
    </row>
    <row r="17300" spans="1:12">
      <c r="A17300" t="e">
        <f ca="1">E00251510614621</f>
        <v>#NAME?</v>
      </c>
      <c r="B17300">
        <v>160</v>
      </c>
      <c r="C17300" t="s">
        <v>278</v>
      </c>
      <c r="D17300" s="1">
        <v>41922</v>
      </c>
      <c r="F17300">
        <v>3</v>
      </c>
      <c r="G17300">
        <v>5859</v>
      </c>
      <c r="H17300" t="s">
        <v>607</v>
      </c>
      <c r="J17300" t="s">
        <v>14</v>
      </c>
      <c r="K17300">
        <v>52</v>
      </c>
      <c r="L17300" t="s">
        <v>15</v>
      </c>
    </row>
    <row r="17301" spans="1:12">
      <c r="A17301" t="e">
        <f ca="1">E00251511139621</f>
        <v>#NAME?</v>
      </c>
      <c r="B17301">
        <v>28</v>
      </c>
      <c r="C17301" t="s">
        <v>153</v>
      </c>
      <c r="D17301" s="1">
        <v>41521</v>
      </c>
      <c r="F17301">
        <v>1</v>
      </c>
      <c r="G17301">
        <v>49390</v>
      </c>
      <c r="H17301" t="s">
        <v>59</v>
      </c>
      <c r="J17301" t="s">
        <v>14</v>
      </c>
      <c r="K17301">
        <v>53</v>
      </c>
      <c r="L17301" t="s">
        <v>15</v>
      </c>
    </row>
    <row r="17302" spans="1:12">
      <c r="A17302" t="e">
        <f ca="1">E00251616233021</f>
        <v>#NAME?</v>
      </c>
      <c r="B17302">
        <v>1325</v>
      </c>
      <c r="C17302" t="s">
        <v>605</v>
      </c>
      <c r="D17302" s="1">
        <v>42762</v>
      </c>
      <c r="F17302">
        <v>2</v>
      </c>
      <c r="G17302">
        <v>2720</v>
      </c>
      <c r="H17302" t="s">
        <v>65</v>
      </c>
      <c r="J17302" t="s">
        <v>14</v>
      </c>
      <c r="K17302">
        <v>54</v>
      </c>
      <c r="L17302" t="s">
        <v>15</v>
      </c>
    </row>
    <row r="17303" spans="1:12">
      <c r="A17303" t="e">
        <f ca="1">E00251616233021</f>
        <v>#NAME?</v>
      </c>
      <c r="B17303">
        <v>753</v>
      </c>
      <c r="C17303" t="s">
        <v>545</v>
      </c>
      <c r="D17303" s="1">
        <v>41999</v>
      </c>
      <c r="F17303">
        <v>1</v>
      </c>
      <c r="G17303">
        <v>7242</v>
      </c>
      <c r="H17303" t="s">
        <v>93</v>
      </c>
      <c r="I17303" t="s">
        <v>56</v>
      </c>
      <c r="J17303" t="s">
        <v>57</v>
      </c>
      <c r="K17303">
        <v>52</v>
      </c>
      <c r="L17303" t="s">
        <v>15</v>
      </c>
    </row>
    <row r="17304" spans="1:12">
      <c r="A17304" t="e">
        <f ca="1">E00251511139621</f>
        <v>#NAME?</v>
      </c>
      <c r="B17304">
        <v>28</v>
      </c>
      <c r="C17304" t="s">
        <v>153</v>
      </c>
      <c r="D17304" s="1">
        <v>42284</v>
      </c>
      <c r="F17304">
        <v>3</v>
      </c>
      <c r="G17304">
        <v>4019</v>
      </c>
      <c r="H17304" t="s">
        <v>26</v>
      </c>
      <c r="J17304" t="s">
        <v>14</v>
      </c>
      <c r="K17304">
        <v>55</v>
      </c>
      <c r="L17304" t="s">
        <v>15</v>
      </c>
    </row>
    <row r="17305" spans="1:12">
      <c r="A17305" t="e">
        <f ca="1">E00251511139621</f>
        <v>#NAME?</v>
      </c>
      <c r="B17305">
        <v>28</v>
      </c>
      <c r="C17305" t="s">
        <v>153</v>
      </c>
      <c r="D17305" s="1">
        <v>42607</v>
      </c>
      <c r="F17305">
        <v>2</v>
      </c>
      <c r="G17305">
        <v>4019</v>
      </c>
      <c r="H17305" t="s">
        <v>26</v>
      </c>
      <c r="J17305" t="s">
        <v>14</v>
      </c>
      <c r="K17305">
        <v>56</v>
      </c>
      <c r="L17305" t="s">
        <v>15</v>
      </c>
    </row>
    <row r="17306" spans="1:12">
      <c r="A17306" t="e">
        <f ca="1">E00251531371621</f>
        <v>#NAME?</v>
      </c>
      <c r="B17306">
        <v>116</v>
      </c>
      <c r="C17306" t="s">
        <v>600</v>
      </c>
      <c r="D17306" s="1">
        <v>43003</v>
      </c>
      <c r="F17306">
        <v>6</v>
      </c>
      <c r="G17306">
        <v>2811</v>
      </c>
      <c r="H17306" t="s">
        <v>603</v>
      </c>
      <c r="J17306" t="s">
        <v>14</v>
      </c>
      <c r="K17306">
        <v>64</v>
      </c>
      <c r="L17306" t="s">
        <v>15</v>
      </c>
    </row>
    <row r="17307" spans="1:12">
      <c r="A17307" t="e">
        <f ca="1">E00251511139621</f>
        <v>#NAME?</v>
      </c>
      <c r="B17307">
        <v>28</v>
      </c>
      <c r="C17307" t="s">
        <v>153</v>
      </c>
      <c r="D17307" s="1">
        <v>41208</v>
      </c>
      <c r="F17307">
        <v>2</v>
      </c>
      <c r="G17307">
        <v>4019</v>
      </c>
      <c r="H17307" t="s">
        <v>26</v>
      </c>
      <c r="J17307" t="s">
        <v>14</v>
      </c>
      <c r="K17307">
        <v>52</v>
      </c>
      <c r="L17307" t="s">
        <v>15</v>
      </c>
    </row>
    <row r="17308" spans="1:12">
      <c r="A17308" t="e">
        <f ca="1">E00251531371621</f>
        <v>#NAME?</v>
      </c>
      <c r="B17308">
        <v>701</v>
      </c>
      <c r="C17308" t="s">
        <v>72</v>
      </c>
      <c r="D17308" s="1">
        <v>42025</v>
      </c>
      <c r="F17308">
        <v>1</v>
      </c>
      <c r="G17308">
        <v>3629</v>
      </c>
      <c r="H17308" t="s">
        <v>609</v>
      </c>
      <c r="J17308" t="s">
        <v>14</v>
      </c>
      <c r="K17308">
        <v>61</v>
      </c>
      <c r="L17308" t="s">
        <v>15</v>
      </c>
    </row>
    <row r="17309" spans="1:12">
      <c r="A17309" t="e">
        <f ca="1">E00251531371621</f>
        <v>#NAME?</v>
      </c>
      <c r="B17309">
        <v>701</v>
      </c>
      <c r="C17309" t="s">
        <v>72</v>
      </c>
      <c r="D17309" s="1">
        <v>42102</v>
      </c>
      <c r="F17309">
        <v>2</v>
      </c>
      <c r="G17309">
        <v>4019</v>
      </c>
      <c r="H17309" t="s">
        <v>26</v>
      </c>
      <c r="J17309" t="s">
        <v>14</v>
      </c>
      <c r="K17309">
        <v>61</v>
      </c>
      <c r="L17309" t="s">
        <v>15</v>
      </c>
    </row>
    <row r="17310" spans="1:12">
      <c r="A17310" t="e">
        <f ca="1">E00251510614621</f>
        <v>#NAME?</v>
      </c>
      <c r="B17310">
        <v>160</v>
      </c>
      <c r="C17310" t="s">
        <v>278</v>
      </c>
      <c r="D17310" s="1">
        <v>42646</v>
      </c>
      <c r="F17310">
        <v>2</v>
      </c>
      <c r="G17310">
        <v>4019</v>
      </c>
      <c r="H17310" t="s">
        <v>26</v>
      </c>
      <c r="J17310" t="s">
        <v>14</v>
      </c>
      <c r="K17310">
        <v>54</v>
      </c>
      <c r="L17310" t="s">
        <v>15</v>
      </c>
    </row>
    <row r="17311" spans="1:12">
      <c r="A17311" t="e">
        <f ca="1">E00251616233021</f>
        <v>#NAME?</v>
      </c>
      <c r="B17311">
        <v>1325</v>
      </c>
      <c r="C17311" t="s">
        <v>605</v>
      </c>
      <c r="D17311" s="1">
        <v>42012</v>
      </c>
      <c r="F17311">
        <v>4</v>
      </c>
      <c r="G17311">
        <v>4556</v>
      </c>
      <c r="H17311" t="s">
        <v>121</v>
      </c>
      <c r="J17311" t="s">
        <v>14</v>
      </c>
      <c r="K17311">
        <v>52</v>
      </c>
      <c r="L17311" t="s">
        <v>15</v>
      </c>
    </row>
    <row r="17312" spans="1:12">
      <c r="A17312" t="e">
        <f ca="1">E00251511139621</f>
        <v>#NAME?</v>
      </c>
      <c r="B17312">
        <v>28</v>
      </c>
      <c r="C17312" t="s">
        <v>153</v>
      </c>
      <c r="D17312" s="1">
        <v>41523</v>
      </c>
      <c r="F17312">
        <v>2</v>
      </c>
      <c r="G17312">
        <v>49390</v>
      </c>
      <c r="H17312" t="s">
        <v>59</v>
      </c>
      <c r="J17312" t="s">
        <v>14</v>
      </c>
      <c r="K17312">
        <v>53</v>
      </c>
      <c r="L17312" t="s">
        <v>15</v>
      </c>
    </row>
    <row r="17313" spans="1:12">
      <c r="A17313" t="e">
        <f ca="1">E00251510614621</f>
        <v>#NAME?</v>
      </c>
      <c r="B17313">
        <v>160</v>
      </c>
      <c r="C17313" t="s">
        <v>278</v>
      </c>
      <c r="D17313" s="1">
        <v>42723</v>
      </c>
      <c r="F17313">
        <v>1</v>
      </c>
      <c r="G17313">
        <v>5859</v>
      </c>
      <c r="H17313" t="s">
        <v>607</v>
      </c>
      <c r="J17313" t="s">
        <v>14</v>
      </c>
      <c r="K17313">
        <v>55</v>
      </c>
      <c r="L17313" t="s">
        <v>15</v>
      </c>
    </row>
    <row r="17314" spans="1:12">
      <c r="A17314" t="e">
        <f ca="1">E00251510614621</f>
        <v>#NAME?</v>
      </c>
      <c r="B17314">
        <v>160</v>
      </c>
      <c r="C17314" t="s">
        <v>278</v>
      </c>
      <c r="D17314" s="1">
        <v>42948</v>
      </c>
      <c r="F17314">
        <v>2</v>
      </c>
      <c r="G17314">
        <v>2720</v>
      </c>
      <c r="H17314" t="s">
        <v>65</v>
      </c>
      <c r="J17314" t="s">
        <v>14</v>
      </c>
      <c r="K17314">
        <v>55</v>
      </c>
      <c r="L17314" t="s">
        <v>15</v>
      </c>
    </row>
    <row r="17315" spans="1:12">
      <c r="A17315" t="e">
        <f ca="1">E00251510614621</f>
        <v>#NAME?</v>
      </c>
      <c r="B17315">
        <v>160</v>
      </c>
      <c r="C17315" t="s">
        <v>278</v>
      </c>
      <c r="D17315" s="1">
        <v>42948</v>
      </c>
      <c r="F17315">
        <v>3</v>
      </c>
      <c r="G17315">
        <v>4019</v>
      </c>
      <c r="H17315" t="s">
        <v>26</v>
      </c>
      <c r="J17315" t="s">
        <v>14</v>
      </c>
      <c r="K17315">
        <v>55</v>
      </c>
      <c r="L17315" t="s">
        <v>15</v>
      </c>
    </row>
    <row r="17316" spans="1:12">
      <c r="A17316" t="e">
        <f ca="1">E00251531371621</f>
        <v>#NAME?</v>
      </c>
      <c r="B17316">
        <v>701</v>
      </c>
      <c r="C17316" t="s">
        <v>72</v>
      </c>
      <c r="D17316" s="1">
        <v>41086</v>
      </c>
      <c r="F17316">
        <v>4</v>
      </c>
      <c r="G17316">
        <v>30270</v>
      </c>
      <c r="H17316" t="s">
        <v>336</v>
      </c>
      <c r="J17316" t="s">
        <v>14</v>
      </c>
      <c r="K17316">
        <v>59</v>
      </c>
      <c r="L17316" t="s">
        <v>15</v>
      </c>
    </row>
    <row r="17317" spans="1:12">
      <c r="A17317" t="e">
        <f ca="1">E00251716565521</f>
        <v>#NAME?</v>
      </c>
      <c r="B17317">
        <v>502</v>
      </c>
      <c r="C17317" t="s">
        <v>172</v>
      </c>
      <c r="D17317" s="1">
        <v>41121</v>
      </c>
      <c r="F17317">
        <v>2</v>
      </c>
      <c r="G17317">
        <v>73301</v>
      </c>
      <c r="H17317" t="s">
        <v>610</v>
      </c>
      <c r="J17317" t="s">
        <v>14</v>
      </c>
      <c r="K17317">
        <v>53</v>
      </c>
      <c r="L17317" t="s">
        <v>15</v>
      </c>
    </row>
    <row r="17318" spans="1:12">
      <c r="A17318" t="e">
        <f ca="1">E00251716565521</f>
        <v>#NAME?</v>
      </c>
      <c r="B17318">
        <v>7504</v>
      </c>
      <c r="C17318" t="s">
        <v>162</v>
      </c>
      <c r="D17318" s="1">
        <v>42389</v>
      </c>
      <c r="F17318">
        <v>2</v>
      </c>
      <c r="G17318">
        <v>73301</v>
      </c>
      <c r="H17318" t="s">
        <v>610</v>
      </c>
      <c r="J17318" t="s">
        <v>14</v>
      </c>
      <c r="K17318">
        <v>56</v>
      </c>
      <c r="L17318" t="s">
        <v>15</v>
      </c>
    </row>
    <row r="17319" spans="1:12">
      <c r="A17319" t="e">
        <f ca="1">E00251510614621</f>
        <v>#NAME?</v>
      </c>
      <c r="B17319">
        <v>160</v>
      </c>
      <c r="C17319" t="s">
        <v>278</v>
      </c>
      <c r="D17319" s="1">
        <v>43087</v>
      </c>
      <c r="F17319">
        <v>3</v>
      </c>
      <c r="G17319">
        <v>49390</v>
      </c>
      <c r="H17319" t="s">
        <v>59</v>
      </c>
      <c r="J17319" t="s">
        <v>14</v>
      </c>
      <c r="K17319">
        <v>56</v>
      </c>
      <c r="L17319" t="s">
        <v>15</v>
      </c>
    </row>
    <row r="17320" spans="1:12">
      <c r="A17320" t="e">
        <f ca="1">E00251430069521</f>
        <v>#NAME?</v>
      </c>
      <c r="B17320">
        <v>491</v>
      </c>
      <c r="C17320" t="s">
        <v>567</v>
      </c>
      <c r="D17320" s="1">
        <v>40956</v>
      </c>
      <c r="F17320">
        <v>1</v>
      </c>
      <c r="G17320">
        <v>460</v>
      </c>
      <c r="H17320" t="s">
        <v>16</v>
      </c>
      <c r="J17320" t="s">
        <v>14</v>
      </c>
      <c r="K17320">
        <v>38</v>
      </c>
      <c r="L17320" t="s">
        <v>15</v>
      </c>
    </row>
    <row r="17321" spans="1:12">
      <c r="A17321" t="e">
        <f ca="1">E00251531371621</f>
        <v>#NAME?</v>
      </c>
      <c r="B17321">
        <v>701</v>
      </c>
      <c r="C17321" t="s">
        <v>72</v>
      </c>
      <c r="D17321" s="1">
        <v>41299</v>
      </c>
      <c r="F17321">
        <v>3</v>
      </c>
      <c r="G17321">
        <v>30000</v>
      </c>
      <c r="H17321" t="s">
        <v>144</v>
      </c>
      <c r="J17321" t="s">
        <v>14</v>
      </c>
      <c r="K17321">
        <v>59</v>
      </c>
      <c r="L17321" t="s">
        <v>15</v>
      </c>
    </row>
    <row r="17322" spans="1:12">
      <c r="A17322" t="e">
        <f ca="1">E00251531371621</f>
        <v>#NAME?</v>
      </c>
      <c r="B17322">
        <v>100</v>
      </c>
      <c r="C17322" t="s">
        <v>54</v>
      </c>
      <c r="D17322" s="1">
        <v>42377</v>
      </c>
      <c r="E17322">
        <v>5</v>
      </c>
      <c r="F17322">
        <v>5</v>
      </c>
      <c r="G17322">
        <v>4240</v>
      </c>
      <c r="H17322" t="s">
        <v>239</v>
      </c>
      <c r="J17322" t="s">
        <v>34</v>
      </c>
      <c r="K17322">
        <v>62</v>
      </c>
      <c r="L17322" t="s">
        <v>15</v>
      </c>
    </row>
    <row r="17323" spans="1:12">
      <c r="A17323" t="e">
        <f ca="1">E00251531371621</f>
        <v>#NAME?</v>
      </c>
      <c r="B17323">
        <v>116</v>
      </c>
      <c r="C17323" t="s">
        <v>600</v>
      </c>
      <c r="D17323" s="1">
        <v>42275</v>
      </c>
      <c r="F17323">
        <v>1</v>
      </c>
      <c r="G17323">
        <v>25000</v>
      </c>
      <c r="H17323" t="s">
        <v>178</v>
      </c>
      <c r="J17323" t="s">
        <v>14</v>
      </c>
      <c r="K17323">
        <v>62</v>
      </c>
      <c r="L17323" t="s">
        <v>15</v>
      </c>
    </row>
    <row r="17324" spans="1:12">
      <c r="A17324" t="e">
        <f ca="1">E00251531371621</f>
        <v>#NAME?</v>
      </c>
      <c r="B17324">
        <v>1028</v>
      </c>
      <c r="C17324" t="s">
        <v>127</v>
      </c>
      <c r="D17324" s="1">
        <v>42865</v>
      </c>
      <c r="F17324">
        <v>1</v>
      </c>
      <c r="G17324">
        <v>79029</v>
      </c>
      <c r="H17324" t="s">
        <v>21</v>
      </c>
      <c r="I17324" t="s">
        <v>127</v>
      </c>
      <c r="J17324" t="s">
        <v>57</v>
      </c>
      <c r="K17324">
        <v>63</v>
      </c>
      <c r="L17324" t="s">
        <v>22</v>
      </c>
    </row>
    <row r="17325" spans="1:12">
      <c r="A17325" t="e">
        <f ca="1">E00251429326321</f>
        <v>#NAME?</v>
      </c>
      <c r="B17325">
        <v>291</v>
      </c>
      <c r="C17325" t="s">
        <v>160</v>
      </c>
      <c r="D17325" s="1">
        <v>41270</v>
      </c>
      <c r="F17325">
        <v>1</v>
      </c>
      <c r="G17325">
        <v>27800</v>
      </c>
      <c r="H17325" t="s">
        <v>145</v>
      </c>
      <c r="J17325" t="s">
        <v>14</v>
      </c>
      <c r="K17325">
        <v>46</v>
      </c>
      <c r="L17325" t="s">
        <v>15</v>
      </c>
    </row>
    <row r="17326" spans="1:12">
      <c r="A17326" t="e">
        <f ca="1">E00251429326321</f>
        <v>#NAME?</v>
      </c>
      <c r="B17326">
        <v>291</v>
      </c>
      <c r="C17326" t="s">
        <v>160</v>
      </c>
      <c r="D17326" s="1">
        <v>41394</v>
      </c>
      <c r="F17326">
        <v>1</v>
      </c>
      <c r="G17326">
        <v>6272</v>
      </c>
      <c r="H17326" t="s">
        <v>635</v>
      </c>
      <c r="J17326" t="s">
        <v>14</v>
      </c>
      <c r="K17326">
        <v>46</v>
      </c>
      <c r="L17326" t="s">
        <v>15</v>
      </c>
    </row>
    <row r="17327" spans="1:12">
      <c r="A17327" t="e">
        <f ca="1">E00251616233021</f>
        <v>#NAME?</v>
      </c>
      <c r="B17327">
        <v>695</v>
      </c>
      <c r="C17327" t="s">
        <v>257</v>
      </c>
      <c r="D17327" s="1">
        <v>42075</v>
      </c>
      <c r="F17327">
        <v>1</v>
      </c>
      <c r="G17327">
        <v>4019</v>
      </c>
      <c r="H17327" t="s">
        <v>26</v>
      </c>
      <c r="J17327" t="s">
        <v>14</v>
      </c>
      <c r="K17327">
        <v>52</v>
      </c>
      <c r="L17327" t="s">
        <v>15</v>
      </c>
    </row>
    <row r="17328" spans="1:12">
      <c r="A17328" t="e">
        <f ca="1">E00251616233021</f>
        <v>#NAME?</v>
      </c>
      <c r="B17328">
        <v>1325</v>
      </c>
      <c r="C17328" t="s">
        <v>605</v>
      </c>
      <c r="D17328" s="1">
        <v>41387</v>
      </c>
      <c r="F17328">
        <v>1</v>
      </c>
      <c r="G17328">
        <v>56400</v>
      </c>
      <c r="H17328" t="s">
        <v>91</v>
      </c>
      <c r="J17328" t="s">
        <v>14</v>
      </c>
      <c r="K17328">
        <v>50</v>
      </c>
      <c r="L17328" t="s">
        <v>15</v>
      </c>
    </row>
    <row r="17329" spans="1:12">
      <c r="A17329" t="e">
        <f ca="1">E00251531371621</f>
        <v>#NAME?</v>
      </c>
      <c r="B17329">
        <v>116</v>
      </c>
      <c r="C17329" t="s">
        <v>600</v>
      </c>
      <c r="D17329" s="1">
        <v>42816</v>
      </c>
      <c r="F17329">
        <v>3</v>
      </c>
      <c r="G17329">
        <v>4019</v>
      </c>
      <c r="H17329" t="s">
        <v>26</v>
      </c>
      <c r="J17329" t="s">
        <v>14</v>
      </c>
      <c r="K17329">
        <v>63</v>
      </c>
      <c r="L17329" t="s">
        <v>15</v>
      </c>
    </row>
    <row r="17330" spans="1:12">
      <c r="A17330" t="e">
        <f ca="1">E00251429326321</f>
        <v>#NAME?</v>
      </c>
      <c r="B17330">
        <v>291</v>
      </c>
      <c r="C17330" t="s">
        <v>160</v>
      </c>
      <c r="D17330" s="1">
        <v>42278</v>
      </c>
      <c r="F17330">
        <v>2</v>
      </c>
      <c r="G17330">
        <v>49390</v>
      </c>
      <c r="H17330" t="s">
        <v>59</v>
      </c>
      <c r="J17330" t="s">
        <v>14</v>
      </c>
      <c r="K17330">
        <v>48</v>
      </c>
      <c r="L17330" t="s">
        <v>15</v>
      </c>
    </row>
    <row r="17331" spans="1:12">
      <c r="A17331" t="e">
        <f t="shared" ref="A17331:A17336" ca="1" si="161">E00251531371621</f>
        <v>#NAME?</v>
      </c>
      <c r="B17331">
        <v>116</v>
      </c>
      <c r="C17331" t="s">
        <v>600</v>
      </c>
      <c r="D17331" s="1">
        <v>42696</v>
      </c>
      <c r="F17331">
        <v>2</v>
      </c>
      <c r="G17331">
        <v>4019</v>
      </c>
      <c r="H17331" t="s">
        <v>26</v>
      </c>
      <c r="J17331" t="s">
        <v>14</v>
      </c>
      <c r="K17331">
        <v>63</v>
      </c>
      <c r="L17331" t="s">
        <v>15</v>
      </c>
    </row>
    <row r="17332" spans="1:12">
      <c r="A17332" t="e">
        <f t="shared" ca="1" si="161"/>
        <v>#NAME?</v>
      </c>
      <c r="B17332">
        <v>701</v>
      </c>
      <c r="C17332" t="s">
        <v>72</v>
      </c>
      <c r="D17332" s="1">
        <v>42025</v>
      </c>
      <c r="F17332">
        <v>5</v>
      </c>
      <c r="G17332">
        <v>25000</v>
      </c>
      <c r="H17332" t="s">
        <v>178</v>
      </c>
      <c r="J17332" t="s">
        <v>14</v>
      </c>
      <c r="K17332">
        <v>61</v>
      </c>
      <c r="L17332" t="s">
        <v>15</v>
      </c>
    </row>
    <row r="17333" spans="1:12">
      <c r="A17333" t="e">
        <f t="shared" ca="1" si="161"/>
        <v>#NAME?</v>
      </c>
      <c r="B17333">
        <v>744</v>
      </c>
      <c r="C17333" t="s">
        <v>308</v>
      </c>
      <c r="D17333" s="1">
        <v>41932</v>
      </c>
      <c r="F17333">
        <v>1</v>
      </c>
      <c r="G17333">
        <v>37033</v>
      </c>
      <c r="H17333" t="s">
        <v>1439</v>
      </c>
      <c r="I17333" t="s">
        <v>56</v>
      </c>
      <c r="J17333" t="s">
        <v>57</v>
      </c>
      <c r="K17333">
        <v>61</v>
      </c>
      <c r="L17333" t="s">
        <v>15</v>
      </c>
    </row>
    <row r="17334" spans="1:12">
      <c r="A17334" t="e">
        <f t="shared" ca="1" si="161"/>
        <v>#NAME?</v>
      </c>
      <c r="B17334">
        <v>116</v>
      </c>
      <c r="C17334" t="s">
        <v>600</v>
      </c>
      <c r="D17334" s="1">
        <v>43068</v>
      </c>
      <c r="F17334">
        <v>5</v>
      </c>
      <c r="G17334">
        <v>25000</v>
      </c>
      <c r="H17334" t="s">
        <v>178</v>
      </c>
      <c r="J17334" t="s">
        <v>14</v>
      </c>
      <c r="K17334">
        <v>64</v>
      </c>
      <c r="L17334" t="s">
        <v>15</v>
      </c>
    </row>
    <row r="17335" spans="1:12">
      <c r="A17335" t="e">
        <f t="shared" ca="1" si="161"/>
        <v>#NAME?</v>
      </c>
      <c r="B17335">
        <v>701</v>
      </c>
      <c r="C17335" t="s">
        <v>72</v>
      </c>
      <c r="D17335" s="1">
        <v>41558</v>
      </c>
      <c r="F17335">
        <v>3</v>
      </c>
      <c r="G17335">
        <v>30000</v>
      </c>
      <c r="H17335" t="s">
        <v>144</v>
      </c>
      <c r="J17335" t="s">
        <v>14</v>
      </c>
      <c r="K17335">
        <v>60</v>
      </c>
      <c r="L17335" t="s">
        <v>15</v>
      </c>
    </row>
    <row r="17336" spans="1:12">
      <c r="A17336" t="e">
        <f t="shared" ca="1" si="161"/>
        <v>#NAME?</v>
      </c>
      <c r="B17336">
        <v>701</v>
      </c>
      <c r="C17336" t="s">
        <v>72</v>
      </c>
      <c r="D17336" s="1">
        <v>42102</v>
      </c>
      <c r="F17336">
        <v>3</v>
      </c>
      <c r="G17336">
        <v>3629</v>
      </c>
      <c r="H17336" t="s">
        <v>609</v>
      </c>
      <c r="J17336" t="s">
        <v>14</v>
      </c>
      <c r="K17336">
        <v>61</v>
      </c>
      <c r="L17336" t="s">
        <v>15</v>
      </c>
    </row>
    <row r="17337" spans="1:12">
      <c r="A17337" t="e">
        <f ca="1">E00251616233021</f>
        <v>#NAME?</v>
      </c>
      <c r="B17337">
        <v>1325</v>
      </c>
      <c r="C17337" t="s">
        <v>605</v>
      </c>
      <c r="D17337" s="1">
        <v>41905</v>
      </c>
      <c r="F17337">
        <v>1</v>
      </c>
      <c r="G17337">
        <v>7802</v>
      </c>
      <c r="H17337" t="s">
        <v>332</v>
      </c>
      <c r="J17337" t="s">
        <v>14</v>
      </c>
      <c r="K17337">
        <v>52</v>
      </c>
      <c r="L17337" t="s">
        <v>22</v>
      </c>
    </row>
    <row r="17338" spans="1:12">
      <c r="A17338" t="e">
        <f ca="1">E00251510614621</f>
        <v>#NAME?</v>
      </c>
      <c r="B17338">
        <v>160</v>
      </c>
      <c r="C17338" t="s">
        <v>278</v>
      </c>
      <c r="D17338" s="1">
        <v>41740</v>
      </c>
      <c r="F17338">
        <v>3</v>
      </c>
      <c r="G17338">
        <v>5859</v>
      </c>
      <c r="H17338" t="s">
        <v>607</v>
      </c>
      <c r="J17338" t="s">
        <v>14</v>
      </c>
      <c r="K17338">
        <v>52</v>
      </c>
      <c r="L17338" t="s">
        <v>15</v>
      </c>
    </row>
    <row r="17339" spans="1:12">
      <c r="A17339" t="e">
        <f ca="1">E00251531371621</f>
        <v>#NAME?</v>
      </c>
      <c r="B17339">
        <v>116</v>
      </c>
      <c r="C17339" t="s">
        <v>600</v>
      </c>
      <c r="D17339" s="1">
        <v>42285</v>
      </c>
      <c r="F17339">
        <v>2</v>
      </c>
      <c r="G17339">
        <v>4019</v>
      </c>
      <c r="H17339" t="s">
        <v>26</v>
      </c>
      <c r="J17339" t="s">
        <v>14</v>
      </c>
      <c r="K17339">
        <v>62</v>
      </c>
      <c r="L17339" t="s">
        <v>15</v>
      </c>
    </row>
    <row r="17340" spans="1:12">
      <c r="A17340" t="e">
        <f ca="1">E00251430069521</f>
        <v>#NAME?</v>
      </c>
      <c r="B17340">
        <v>491</v>
      </c>
      <c r="C17340" t="s">
        <v>567</v>
      </c>
      <c r="D17340" s="1">
        <v>42055</v>
      </c>
      <c r="F17340">
        <v>2</v>
      </c>
      <c r="G17340">
        <v>2729</v>
      </c>
      <c r="H17340" t="s">
        <v>115</v>
      </c>
      <c r="J17340" t="s">
        <v>14</v>
      </c>
      <c r="K17340">
        <v>41</v>
      </c>
      <c r="L17340" t="s">
        <v>15</v>
      </c>
    </row>
    <row r="17341" spans="1:12">
      <c r="A17341" t="e">
        <f ca="1">E00251616233021</f>
        <v>#NAME?</v>
      </c>
      <c r="B17341">
        <v>1325</v>
      </c>
      <c r="C17341" t="s">
        <v>605</v>
      </c>
      <c r="D17341" s="1">
        <v>40962</v>
      </c>
      <c r="F17341">
        <v>2</v>
      </c>
      <c r="G17341">
        <v>4019</v>
      </c>
      <c r="H17341" t="s">
        <v>26</v>
      </c>
      <c r="J17341" t="s">
        <v>14</v>
      </c>
      <c r="K17341">
        <v>49</v>
      </c>
      <c r="L17341" t="s">
        <v>15</v>
      </c>
    </row>
    <row r="17342" spans="1:12">
      <c r="A17342" t="e">
        <f ca="1">E00251616233021</f>
        <v>#NAME?</v>
      </c>
      <c r="B17342">
        <v>1325</v>
      </c>
      <c r="C17342" t="s">
        <v>605</v>
      </c>
      <c r="D17342" s="1">
        <v>42174</v>
      </c>
      <c r="F17342">
        <v>1</v>
      </c>
      <c r="G17342">
        <v>4019</v>
      </c>
      <c r="H17342" t="s">
        <v>26</v>
      </c>
      <c r="J17342" t="s">
        <v>14</v>
      </c>
      <c r="K17342">
        <v>53</v>
      </c>
      <c r="L17342" t="s">
        <v>15</v>
      </c>
    </row>
    <row r="17343" spans="1:12">
      <c r="A17343" t="e">
        <f ca="1">E00251531371621</f>
        <v>#NAME?</v>
      </c>
      <c r="B17343">
        <v>701</v>
      </c>
      <c r="C17343" t="s">
        <v>72</v>
      </c>
      <c r="D17343" s="1">
        <v>41481</v>
      </c>
      <c r="F17343">
        <v>3</v>
      </c>
      <c r="G17343">
        <v>30000</v>
      </c>
      <c r="H17343" t="s">
        <v>144</v>
      </c>
      <c r="J17343" t="s">
        <v>14</v>
      </c>
      <c r="K17343">
        <v>60</v>
      </c>
      <c r="L17343" t="s">
        <v>15</v>
      </c>
    </row>
    <row r="17344" spans="1:12">
      <c r="A17344" t="e">
        <f ca="1">E00251531371621</f>
        <v>#NAME?</v>
      </c>
      <c r="B17344">
        <v>116</v>
      </c>
      <c r="C17344" t="s">
        <v>600</v>
      </c>
      <c r="D17344" s="1">
        <v>42528</v>
      </c>
      <c r="F17344">
        <v>4</v>
      </c>
      <c r="G17344">
        <v>4019</v>
      </c>
      <c r="H17344" t="s">
        <v>26</v>
      </c>
      <c r="J17344" t="s">
        <v>14</v>
      </c>
      <c r="K17344">
        <v>62</v>
      </c>
      <c r="L17344" t="s">
        <v>15</v>
      </c>
    </row>
    <row r="17345" spans="1:12">
      <c r="A17345" t="e">
        <f ca="1">E00251511139621</f>
        <v>#NAME?</v>
      </c>
      <c r="B17345">
        <v>28</v>
      </c>
      <c r="C17345" t="s">
        <v>153</v>
      </c>
      <c r="D17345" s="1">
        <v>41831</v>
      </c>
      <c r="F17345">
        <v>1</v>
      </c>
      <c r="G17345">
        <v>37311</v>
      </c>
      <c r="H17345" t="s">
        <v>745</v>
      </c>
      <c r="J17345" t="s">
        <v>14</v>
      </c>
      <c r="K17345">
        <v>54</v>
      </c>
      <c r="L17345" t="s">
        <v>15</v>
      </c>
    </row>
    <row r="17346" spans="1:12">
      <c r="A17346" t="e">
        <f ca="1">E00251616233021</f>
        <v>#NAME?</v>
      </c>
      <c r="B17346">
        <v>753</v>
      </c>
      <c r="C17346" t="s">
        <v>545</v>
      </c>
      <c r="D17346" s="1">
        <v>42362</v>
      </c>
      <c r="F17346">
        <v>1</v>
      </c>
      <c r="G17346">
        <v>7880</v>
      </c>
      <c r="H17346" t="s">
        <v>213</v>
      </c>
      <c r="I17346" t="s">
        <v>56</v>
      </c>
      <c r="J17346" t="s">
        <v>57</v>
      </c>
      <c r="K17346">
        <v>53</v>
      </c>
      <c r="L17346" t="s">
        <v>22</v>
      </c>
    </row>
    <row r="17347" spans="1:12">
      <c r="A17347" t="e">
        <f ca="1">E00251616233021</f>
        <v>#NAME?</v>
      </c>
      <c r="B17347">
        <v>1325</v>
      </c>
      <c r="C17347" t="s">
        <v>605</v>
      </c>
      <c r="D17347" s="1">
        <v>41596</v>
      </c>
      <c r="F17347">
        <v>4</v>
      </c>
      <c r="G17347">
        <v>71981</v>
      </c>
      <c r="H17347" t="s">
        <v>81</v>
      </c>
      <c r="J17347" t="s">
        <v>14</v>
      </c>
      <c r="K17347">
        <v>51</v>
      </c>
      <c r="L17347" t="s">
        <v>15</v>
      </c>
    </row>
    <row r="17348" spans="1:12">
      <c r="A17348" t="e">
        <f ca="1">E00251616233021</f>
        <v>#NAME?</v>
      </c>
      <c r="B17348">
        <v>1325</v>
      </c>
      <c r="C17348" t="s">
        <v>605</v>
      </c>
      <c r="D17348" s="1">
        <v>41676</v>
      </c>
      <c r="F17348">
        <v>4</v>
      </c>
      <c r="G17348">
        <v>7273</v>
      </c>
      <c r="H17348" t="s">
        <v>543</v>
      </c>
      <c r="J17348" t="s">
        <v>14</v>
      </c>
      <c r="K17348">
        <v>51</v>
      </c>
      <c r="L17348" t="s">
        <v>15</v>
      </c>
    </row>
    <row r="17349" spans="1:12">
      <c r="A17349" t="e">
        <f ca="1">E00251616233021</f>
        <v>#NAME?</v>
      </c>
      <c r="B17349">
        <v>1325</v>
      </c>
      <c r="C17349" t="s">
        <v>605</v>
      </c>
      <c r="D17349" s="1">
        <v>41676</v>
      </c>
      <c r="F17349">
        <v>5</v>
      </c>
      <c r="G17349">
        <v>7820</v>
      </c>
      <c r="H17349" t="s">
        <v>233</v>
      </c>
      <c r="J17349" t="s">
        <v>14</v>
      </c>
      <c r="K17349">
        <v>51</v>
      </c>
      <c r="L17349" t="s">
        <v>22</v>
      </c>
    </row>
    <row r="17350" spans="1:12">
      <c r="A17350" t="e">
        <f ca="1">E00251511139621</f>
        <v>#NAME?</v>
      </c>
      <c r="B17350">
        <v>28</v>
      </c>
      <c r="C17350" t="s">
        <v>153</v>
      </c>
      <c r="D17350" s="1">
        <v>41248</v>
      </c>
      <c r="F17350">
        <v>2</v>
      </c>
      <c r="G17350">
        <v>4019</v>
      </c>
      <c r="H17350" t="s">
        <v>26</v>
      </c>
      <c r="J17350" t="s">
        <v>14</v>
      </c>
      <c r="K17350">
        <v>52</v>
      </c>
      <c r="L17350" t="s">
        <v>15</v>
      </c>
    </row>
    <row r="17351" spans="1:12">
      <c r="A17351" t="e">
        <f ca="1">E00251512459221</f>
        <v>#NAME?</v>
      </c>
      <c r="B17351">
        <v>1929</v>
      </c>
      <c r="C17351" t="s">
        <v>195</v>
      </c>
      <c r="D17351" s="1">
        <v>41334</v>
      </c>
      <c r="F17351">
        <v>1</v>
      </c>
      <c r="G17351">
        <v>46619</v>
      </c>
      <c r="H17351" t="s">
        <v>182</v>
      </c>
      <c r="J17351" t="s">
        <v>14</v>
      </c>
      <c r="K17351">
        <v>41</v>
      </c>
      <c r="L17351" t="s">
        <v>15</v>
      </c>
    </row>
    <row r="17352" spans="1:12">
      <c r="A17352" t="e">
        <f ca="1">E00251718071621</f>
        <v>#NAME?</v>
      </c>
      <c r="B17352">
        <v>1786</v>
      </c>
      <c r="C17352" t="s">
        <v>37</v>
      </c>
      <c r="D17352" s="1">
        <v>42514</v>
      </c>
      <c r="F17352">
        <v>1</v>
      </c>
      <c r="G17352">
        <v>30000</v>
      </c>
      <c r="H17352" t="s">
        <v>144</v>
      </c>
      <c r="J17352" t="s">
        <v>14</v>
      </c>
      <c r="K17352">
        <v>54</v>
      </c>
      <c r="L17352" t="s">
        <v>15</v>
      </c>
    </row>
    <row r="17353" spans="1:12">
      <c r="A17353" t="e">
        <f ca="1">E00251716565521</f>
        <v>#NAME?</v>
      </c>
      <c r="B17353">
        <v>502</v>
      </c>
      <c r="C17353" t="s">
        <v>172</v>
      </c>
      <c r="D17353" s="1">
        <v>41151</v>
      </c>
      <c r="F17353">
        <v>1</v>
      </c>
      <c r="G17353">
        <v>71534</v>
      </c>
      <c r="H17353" t="s">
        <v>910</v>
      </c>
      <c r="J17353" t="s">
        <v>14</v>
      </c>
      <c r="K17353">
        <v>53</v>
      </c>
      <c r="L17353" t="s">
        <v>15</v>
      </c>
    </row>
    <row r="17354" spans="1:12">
      <c r="A17354" t="e">
        <f ca="1">E00251511139621</f>
        <v>#NAME?</v>
      </c>
      <c r="B17354">
        <v>28</v>
      </c>
      <c r="C17354" t="s">
        <v>153</v>
      </c>
      <c r="D17354" s="1">
        <v>41744</v>
      </c>
      <c r="F17354">
        <v>1</v>
      </c>
      <c r="G17354">
        <v>7062</v>
      </c>
      <c r="H17354" t="s">
        <v>97</v>
      </c>
      <c r="J17354" t="s">
        <v>14</v>
      </c>
      <c r="K17354">
        <v>54</v>
      </c>
      <c r="L17354" t="s">
        <v>15</v>
      </c>
    </row>
    <row r="17355" spans="1:12">
      <c r="A17355" t="e">
        <f ca="1">E00251511139621</f>
        <v>#NAME?</v>
      </c>
      <c r="B17355">
        <v>28</v>
      </c>
      <c r="C17355" t="s">
        <v>153</v>
      </c>
      <c r="D17355" s="1">
        <v>42746</v>
      </c>
      <c r="F17355">
        <v>1</v>
      </c>
      <c r="G17355">
        <v>49390</v>
      </c>
      <c r="H17355" t="s">
        <v>59</v>
      </c>
      <c r="J17355" t="s">
        <v>14</v>
      </c>
      <c r="K17355">
        <v>56</v>
      </c>
      <c r="L17355" t="s">
        <v>15</v>
      </c>
    </row>
    <row r="17356" spans="1:12">
      <c r="A17356" t="e">
        <f ca="1">E00251429326321</f>
        <v>#NAME?</v>
      </c>
      <c r="B17356">
        <v>291</v>
      </c>
      <c r="C17356" t="s">
        <v>160</v>
      </c>
      <c r="D17356" s="1">
        <v>42619</v>
      </c>
      <c r="F17356">
        <v>2</v>
      </c>
      <c r="G17356">
        <v>7243</v>
      </c>
      <c r="H17356" t="s">
        <v>42</v>
      </c>
      <c r="J17356" t="s">
        <v>14</v>
      </c>
      <c r="K17356">
        <v>49</v>
      </c>
      <c r="L17356" t="s">
        <v>15</v>
      </c>
    </row>
    <row r="17357" spans="1:12">
      <c r="A17357" t="e">
        <f ca="1">E00251429326321</f>
        <v>#NAME?</v>
      </c>
      <c r="B17357">
        <v>291</v>
      </c>
      <c r="C17357" t="s">
        <v>160</v>
      </c>
      <c r="D17357" s="1">
        <v>42586</v>
      </c>
      <c r="F17357">
        <v>3</v>
      </c>
      <c r="G17357">
        <v>49300</v>
      </c>
      <c r="H17357" t="s">
        <v>228</v>
      </c>
      <c r="J17357" t="s">
        <v>14</v>
      </c>
      <c r="K17357">
        <v>49</v>
      </c>
      <c r="L17357" t="s">
        <v>15</v>
      </c>
    </row>
    <row r="17358" spans="1:12">
      <c r="A17358" t="e">
        <f ca="1">E00251511139621</f>
        <v>#NAME?</v>
      </c>
      <c r="B17358">
        <v>28</v>
      </c>
      <c r="C17358" t="s">
        <v>153</v>
      </c>
      <c r="D17358" s="1">
        <v>40994</v>
      </c>
      <c r="F17358">
        <v>2</v>
      </c>
      <c r="G17358">
        <v>49390</v>
      </c>
      <c r="H17358" t="s">
        <v>59</v>
      </c>
      <c r="J17358" t="s">
        <v>14</v>
      </c>
      <c r="K17358">
        <v>51</v>
      </c>
      <c r="L17358" t="s">
        <v>15</v>
      </c>
    </row>
    <row r="17359" spans="1:12">
      <c r="A17359" t="e">
        <f ca="1">E00251511139621</f>
        <v>#NAME?</v>
      </c>
      <c r="B17359">
        <v>28</v>
      </c>
      <c r="C17359" t="s">
        <v>153</v>
      </c>
      <c r="D17359" s="1">
        <v>41361</v>
      </c>
      <c r="F17359">
        <v>2</v>
      </c>
      <c r="G17359">
        <v>4019</v>
      </c>
      <c r="H17359" t="s">
        <v>26</v>
      </c>
      <c r="J17359" t="s">
        <v>14</v>
      </c>
      <c r="K17359">
        <v>52</v>
      </c>
      <c r="L17359" t="s">
        <v>15</v>
      </c>
    </row>
    <row r="17360" spans="1:12">
      <c r="A17360" t="e">
        <f ca="1">E00251511139621</f>
        <v>#NAME?</v>
      </c>
      <c r="B17360">
        <v>28</v>
      </c>
      <c r="C17360" t="s">
        <v>153</v>
      </c>
      <c r="D17360" s="1">
        <v>42746</v>
      </c>
      <c r="F17360">
        <v>2</v>
      </c>
      <c r="G17360">
        <v>70583</v>
      </c>
      <c r="H17360" t="s">
        <v>525</v>
      </c>
      <c r="J17360" t="s">
        <v>14</v>
      </c>
      <c r="K17360">
        <v>56</v>
      </c>
      <c r="L17360" t="s">
        <v>15</v>
      </c>
    </row>
    <row r="17361" spans="1:12">
      <c r="A17361" t="e">
        <f ca="1">E00251432151321</f>
        <v>#NAME?</v>
      </c>
      <c r="B17361">
        <v>494</v>
      </c>
      <c r="C17361" t="s">
        <v>63</v>
      </c>
      <c r="D17361" s="1">
        <v>41220</v>
      </c>
      <c r="F17361">
        <v>1</v>
      </c>
      <c r="G17361">
        <v>2809</v>
      </c>
      <c r="H17361" t="s">
        <v>90</v>
      </c>
      <c r="J17361" t="s">
        <v>14</v>
      </c>
      <c r="K17361">
        <v>45</v>
      </c>
      <c r="L17361" t="s">
        <v>15</v>
      </c>
    </row>
    <row r="17362" spans="1:12">
      <c r="A17362" t="e">
        <f ca="1">E00251716565521</f>
        <v>#NAME?</v>
      </c>
      <c r="B17362">
        <v>7504</v>
      </c>
      <c r="C17362" t="s">
        <v>162</v>
      </c>
      <c r="D17362" s="1">
        <v>42243</v>
      </c>
      <c r="F17362">
        <v>1</v>
      </c>
      <c r="G17362">
        <v>78079</v>
      </c>
      <c r="H17362" t="s">
        <v>49</v>
      </c>
      <c r="J17362" t="s">
        <v>14</v>
      </c>
      <c r="K17362">
        <v>56</v>
      </c>
      <c r="L17362" t="s">
        <v>22</v>
      </c>
    </row>
    <row r="17363" spans="1:12">
      <c r="A17363" t="e">
        <f ca="1">E00251716565521</f>
        <v>#NAME?</v>
      </c>
      <c r="B17363">
        <v>7504</v>
      </c>
      <c r="C17363" t="s">
        <v>162</v>
      </c>
      <c r="D17363" s="1">
        <v>42870</v>
      </c>
      <c r="F17363">
        <v>1</v>
      </c>
      <c r="G17363">
        <v>78650</v>
      </c>
      <c r="H17363" t="s">
        <v>414</v>
      </c>
      <c r="J17363" t="s">
        <v>14</v>
      </c>
      <c r="K17363">
        <v>57</v>
      </c>
      <c r="L17363" t="s">
        <v>22</v>
      </c>
    </row>
    <row r="17364" spans="1:12">
      <c r="A17364" t="e">
        <f ca="1">E00251616233021</f>
        <v>#NAME?</v>
      </c>
      <c r="B17364">
        <v>294</v>
      </c>
      <c r="C17364" t="s">
        <v>61</v>
      </c>
      <c r="D17364" s="1">
        <v>41772</v>
      </c>
      <c r="F17364">
        <v>6</v>
      </c>
      <c r="G17364">
        <v>7820</v>
      </c>
      <c r="H17364" t="s">
        <v>233</v>
      </c>
      <c r="J17364" t="s">
        <v>14</v>
      </c>
      <c r="K17364">
        <v>51</v>
      </c>
      <c r="L17364" t="s">
        <v>22</v>
      </c>
    </row>
    <row r="17365" spans="1:12">
      <c r="A17365" t="e">
        <f ca="1">E00251616233021</f>
        <v>#NAME?</v>
      </c>
      <c r="B17365">
        <v>294</v>
      </c>
      <c r="C17365" t="s">
        <v>61</v>
      </c>
      <c r="D17365" s="1">
        <v>41774</v>
      </c>
      <c r="F17365">
        <v>3</v>
      </c>
      <c r="G17365">
        <v>4019</v>
      </c>
      <c r="H17365" t="s">
        <v>26</v>
      </c>
      <c r="J17365" t="s">
        <v>14</v>
      </c>
      <c r="K17365">
        <v>51</v>
      </c>
      <c r="L17365" t="s">
        <v>15</v>
      </c>
    </row>
    <row r="17366" spans="1:12">
      <c r="A17366" t="e">
        <f ca="1">E00251432151321</f>
        <v>#NAME?</v>
      </c>
      <c r="B17366">
        <v>494</v>
      </c>
      <c r="C17366" t="s">
        <v>63</v>
      </c>
      <c r="D17366" s="1">
        <v>42031</v>
      </c>
      <c r="F17366">
        <v>2</v>
      </c>
      <c r="G17366">
        <v>7904</v>
      </c>
      <c r="H17366" t="s">
        <v>75</v>
      </c>
      <c r="J17366" t="s">
        <v>14</v>
      </c>
      <c r="K17366">
        <v>47</v>
      </c>
      <c r="L17366" t="s">
        <v>22</v>
      </c>
    </row>
    <row r="17367" spans="1:12">
      <c r="A17367" t="e">
        <f ca="1">E00251432151321</f>
        <v>#NAME?</v>
      </c>
      <c r="B17367">
        <v>494</v>
      </c>
      <c r="C17367" t="s">
        <v>63</v>
      </c>
      <c r="D17367" s="1">
        <v>42248</v>
      </c>
      <c r="F17367">
        <v>1</v>
      </c>
      <c r="G17367">
        <v>2809</v>
      </c>
      <c r="H17367" t="s">
        <v>90</v>
      </c>
      <c r="J17367" t="s">
        <v>14</v>
      </c>
      <c r="K17367">
        <v>47</v>
      </c>
      <c r="L17367" t="s">
        <v>15</v>
      </c>
    </row>
    <row r="17368" spans="1:12">
      <c r="A17368" t="e">
        <f ca="1">E00251616233021</f>
        <v>#NAME?</v>
      </c>
      <c r="B17368">
        <v>1325</v>
      </c>
      <c r="C17368" t="s">
        <v>605</v>
      </c>
      <c r="D17368" s="1">
        <v>41676</v>
      </c>
      <c r="F17368">
        <v>2</v>
      </c>
      <c r="G17368">
        <v>4019</v>
      </c>
      <c r="H17368" t="s">
        <v>26</v>
      </c>
      <c r="J17368" t="s">
        <v>14</v>
      </c>
      <c r="K17368">
        <v>51</v>
      </c>
      <c r="L17368" t="s">
        <v>15</v>
      </c>
    </row>
    <row r="17369" spans="1:12">
      <c r="A17369" t="e">
        <f ca="1">E00251616233021</f>
        <v>#NAME?</v>
      </c>
      <c r="B17369">
        <v>1325</v>
      </c>
      <c r="C17369" t="s">
        <v>605</v>
      </c>
      <c r="D17369" s="1">
        <v>42755</v>
      </c>
      <c r="F17369">
        <v>1</v>
      </c>
      <c r="G17369">
        <v>7880</v>
      </c>
      <c r="H17369" t="s">
        <v>213</v>
      </c>
      <c r="J17369" t="s">
        <v>14</v>
      </c>
      <c r="K17369">
        <v>54</v>
      </c>
      <c r="L17369" t="s">
        <v>22</v>
      </c>
    </row>
    <row r="17370" spans="1:12">
      <c r="A17370" t="e">
        <f ca="1">E00251511139621</f>
        <v>#NAME?</v>
      </c>
      <c r="B17370">
        <v>28</v>
      </c>
      <c r="C17370" t="s">
        <v>153</v>
      </c>
      <c r="D17370" s="1">
        <v>41537</v>
      </c>
      <c r="F17370">
        <v>2</v>
      </c>
      <c r="G17370">
        <v>4019</v>
      </c>
      <c r="H17370" t="s">
        <v>26</v>
      </c>
      <c r="J17370" t="s">
        <v>14</v>
      </c>
      <c r="K17370">
        <v>53</v>
      </c>
      <c r="L17370" t="s">
        <v>15</v>
      </c>
    </row>
    <row r="17371" spans="1:12">
      <c r="A17371" t="e">
        <f ca="1">E00251512459221</f>
        <v>#NAME?</v>
      </c>
      <c r="B17371">
        <v>1929</v>
      </c>
      <c r="C17371" t="s">
        <v>195</v>
      </c>
      <c r="D17371" s="1">
        <v>42037</v>
      </c>
      <c r="F17371">
        <v>2</v>
      </c>
      <c r="G17371">
        <v>4556</v>
      </c>
      <c r="H17371" t="s">
        <v>121</v>
      </c>
      <c r="J17371" t="s">
        <v>14</v>
      </c>
      <c r="K17371">
        <v>43</v>
      </c>
      <c r="L17371" t="s">
        <v>15</v>
      </c>
    </row>
    <row r="17372" spans="1:12">
      <c r="A17372" t="e">
        <f ca="1">E00251511139621</f>
        <v>#NAME?</v>
      </c>
      <c r="B17372">
        <v>28</v>
      </c>
      <c r="C17372" t="s">
        <v>153</v>
      </c>
      <c r="D17372" s="1">
        <v>42641</v>
      </c>
      <c r="F17372">
        <v>2</v>
      </c>
      <c r="G17372">
        <v>49390</v>
      </c>
      <c r="H17372" t="s">
        <v>59</v>
      </c>
      <c r="J17372" t="s">
        <v>14</v>
      </c>
      <c r="K17372">
        <v>56</v>
      </c>
      <c r="L17372" t="s">
        <v>15</v>
      </c>
    </row>
    <row r="17373" spans="1:12">
      <c r="A17373" t="e">
        <f ca="1">E00251429326321</f>
        <v>#NAME?</v>
      </c>
      <c r="B17373">
        <v>291</v>
      </c>
      <c r="C17373" t="s">
        <v>160</v>
      </c>
      <c r="D17373" s="1">
        <v>42270</v>
      </c>
      <c r="F17373">
        <v>1</v>
      </c>
      <c r="G17373">
        <v>52100</v>
      </c>
      <c r="H17373" t="s">
        <v>516</v>
      </c>
      <c r="J17373" t="s">
        <v>14</v>
      </c>
      <c r="K17373">
        <v>48</v>
      </c>
      <c r="L17373" t="s">
        <v>15</v>
      </c>
    </row>
    <row r="17374" spans="1:12">
      <c r="A17374" t="e">
        <f ca="1">E00251429326321</f>
        <v>#NAME?</v>
      </c>
      <c r="B17374">
        <v>291</v>
      </c>
      <c r="C17374" t="s">
        <v>160</v>
      </c>
      <c r="D17374" s="1">
        <v>42320</v>
      </c>
      <c r="F17374">
        <v>1</v>
      </c>
      <c r="G17374">
        <v>49390</v>
      </c>
      <c r="H17374" t="s">
        <v>59</v>
      </c>
      <c r="J17374" t="s">
        <v>14</v>
      </c>
      <c r="K17374">
        <v>48</v>
      </c>
      <c r="L17374" t="s">
        <v>15</v>
      </c>
    </row>
    <row r="17375" spans="1:12">
      <c r="A17375" t="e">
        <f ca="1">E00251429326321</f>
        <v>#NAME?</v>
      </c>
      <c r="B17375">
        <v>291</v>
      </c>
      <c r="C17375" t="s">
        <v>160</v>
      </c>
      <c r="D17375" s="1">
        <v>42593</v>
      </c>
      <c r="F17375">
        <v>3</v>
      </c>
      <c r="G17375">
        <v>49390</v>
      </c>
      <c r="H17375" t="s">
        <v>59</v>
      </c>
      <c r="J17375" t="s">
        <v>14</v>
      </c>
      <c r="K17375">
        <v>49</v>
      </c>
      <c r="L17375" t="s">
        <v>15</v>
      </c>
    </row>
    <row r="17376" spans="1:12">
      <c r="A17376" t="e">
        <f ca="1">E00251429326321</f>
        <v>#NAME?</v>
      </c>
      <c r="B17376">
        <v>291</v>
      </c>
      <c r="C17376" t="s">
        <v>160</v>
      </c>
      <c r="D17376" s="1">
        <v>42598</v>
      </c>
      <c r="F17376">
        <v>1</v>
      </c>
      <c r="G17376">
        <v>7243</v>
      </c>
      <c r="H17376" t="s">
        <v>42</v>
      </c>
      <c r="J17376" t="s">
        <v>14</v>
      </c>
      <c r="K17376">
        <v>49</v>
      </c>
      <c r="L17376" t="s">
        <v>15</v>
      </c>
    </row>
    <row r="17377" spans="1:12">
      <c r="A17377" t="e">
        <f ca="1">E00251511139621</f>
        <v>#NAME?</v>
      </c>
      <c r="B17377">
        <v>28</v>
      </c>
      <c r="C17377" t="s">
        <v>153</v>
      </c>
      <c r="D17377" s="1">
        <v>43070</v>
      </c>
      <c r="F17377">
        <v>2</v>
      </c>
      <c r="G17377">
        <v>4019</v>
      </c>
      <c r="H17377" t="s">
        <v>26</v>
      </c>
      <c r="J17377" t="s">
        <v>14</v>
      </c>
      <c r="K17377">
        <v>57</v>
      </c>
      <c r="L17377" t="s">
        <v>15</v>
      </c>
    </row>
    <row r="17378" spans="1:12">
      <c r="A17378" t="e">
        <f ca="1">E00251429326321</f>
        <v>#NAME?</v>
      </c>
      <c r="B17378">
        <v>291</v>
      </c>
      <c r="C17378" t="s">
        <v>160</v>
      </c>
      <c r="D17378" s="1">
        <v>42619</v>
      </c>
      <c r="F17378">
        <v>4</v>
      </c>
      <c r="G17378">
        <v>49390</v>
      </c>
      <c r="H17378" t="s">
        <v>59</v>
      </c>
      <c r="J17378" t="s">
        <v>14</v>
      </c>
      <c r="K17378">
        <v>49</v>
      </c>
      <c r="L17378" t="s">
        <v>15</v>
      </c>
    </row>
    <row r="17379" spans="1:12">
      <c r="A17379" t="e">
        <f ca="1">E00251429326321</f>
        <v>#NAME?</v>
      </c>
      <c r="B17379">
        <v>291</v>
      </c>
      <c r="C17379" t="s">
        <v>160</v>
      </c>
      <c r="D17379" s="1">
        <v>42797</v>
      </c>
      <c r="F17379">
        <v>2</v>
      </c>
      <c r="G17379">
        <v>5539</v>
      </c>
      <c r="H17379" t="s">
        <v>1283</v>
      </c>
      <c r="J17379" t="s">
        <v>14</v>
      </c>
      <c r="K17379">
        <v>50</v>
      </c>
      <c r="L17379" t="s">
        <v>15</v>
      </c>
    </row>
    <row r="17380" spans="1:12">
      <c r="A17380" t="e">
        <f ca="1">E00251429326321</f>
        <v>#NAME?</v>
      </c>
      <c r="B17380">
        <v>1028</v>
      </c>
      <c r="C17380" t="s">
        <v>127</v>
      </c>
      <c r="D17380" s="1">
        <v>42584</v>
      </c>
      <c r="F17380">
        <v>1</v>
      </c>
      <c r="G17380">
        <v>7295</v>
      </c>
      <c r="H17380" t="s">
        <v>76</v>
      </c>
      <c r="I17380" t="s">
        <v>127</v>
      </c>
      <c r="J17380" t="s">
        <v>57</v>
      </c>
      <c r="K17380">
        <v>49</v>
      </c>
      <c r="L17380" t="s">
        <v>15</v>
      </c>
    </row>
    <row r="17381" spans="1:12">
      <c r="A17381" t="e">
        <f ca="1">E00251512459221</f>
        <v>#NAME?</v>
      </c>
      <c r="B17381">
        <v>1929</v>
      </c>
      <c r="C17381" t="s">
        <v>195</v>
      </c>
      <c r="D17381" s="1">
        <v>42116</v>
      </c>
      <c r="F17381">
        <v>1</v>
      </c>
      <c r="G17381">
        <v>7295</v>
      </c>
      <c r="H17381" t="s">
        <v>76</v>
      </c>
      <c r="J17381" t="s">
        <v>14</v>
      </c>
      <c r="K17381">
        <v>43</v>
      </c>
      <c r="L17381" t="s">
        <v>15</v>
      </c>
    </row>
    <row r="17382" spans="1:12">
      <c r="A17382" t="e">
        <f ca="1">E00251511139621</f>
        <v>#NAME?</v>
      </c>
      <c r="B17382">
        <v>28</v>
      </c>
      <c r="C17382" t="s">
        <v>153</v>
      </c>
      <c r="D17382" s="1">
        <v>43006</v>
      </c>
      <c r="F17382">
        <v>1</v>
      </c>
      <c r="G17382">
        <v>49390</v>
      </c>
      <c r="H17382" t="s">
        <v>59</v>
      </c>
      <c r="J17382" t="s">
        <v>14</v>
      </c>
      <c r="K17382">
        <v>57</v>
      </c>
      <c r="L17382" t="s">
        <v>15</v>
      </c>
    </row>
    <row r="17383" spans="1:12">
      <c r="A17383" t="e">
        <f ca="1">E00251615839321</f>
        <v>#NAME?</v>
      </c>
      <c r="B17383">
        <v>498</v>
      </c>
      <c r="C17383" t="s">
        <v>591</v>
      </c>
      <c r="D17383" s="1">
        <v>42773</v>
      </c>
      <c r="F17383">
        <v>2</v>
      </c>
      <c r="G17383">
        <v>3004</v>
      </c>
      <c r="H17383" t="s">
        <v>104</v>
      </c>
      <c r="J17383" t="s">
        <v>14</v>
      </c>
      <c r="K17383">
        <v>58</v>
      </c>
      <c r="L17383" t="s">
        <v>15</v>
      </c>
    </row>
    <row r="17384" spans="1:12">
      <c r="A17384" t="e">
        <f ca="1">E00251417960121</f>
        <v>#NAME?</v>
      </c>
      <c r="B17384">
        <v>50</v>
      </c>
      <c r="C17384" t="s">
        <v>512</v>
      </c>
      <c r="D17384" s="1">
        <v>41009</v>
      </c>
      <c r="F17384">
        <v>3</v>
      </c>
      <c r="G17384">
        <v>25000</v>
      </c>
      <c r="H17384" t="s">
        <v>178</v>
      </c>
      <c r="J17384" t="s">
        <v>14</v>
      </c>
      <c r="K17384">
        <v>61</v>
      </c>
      <c r="L17384" t="s">
        <v>15</v>
      </c>
    </row>
    <row r="17385" spans="1:12">
      <c r="A17385" t="e">
        <f ca="1">E00251427098221</f>
        <v>#NAME?</v>
      </c>
      <c r="B17385">
        <v>11</v>
      </c>
      <c r="C17385" t="s">
        <v>245</v>
      </c>
      <c r="D17385" s="1">
        <v>42944</v>
      </c>
      <c r="F17385">
        <v>1</v>
      </c>
      <c r="G17385">
        <v>34590</v>
      </c>
      <c r="H17385" t="s">
        <v>535</v>
      </c>
      <c r="J17385" t="s">
        <v>14</v>
      </c>
      <c r="K17385">
        <v>44</v>
      </c>
      <c r="L17385" t="s">
        <v>15</v>
      </c>
    </row>
    <row r="17386" spans="1:12">
      <c r="A17386" t="e">
        <f ca="1">E00251512459221</f>
        <v>#NAME?</v>
      </c>
      <c r="B17386">
        <v>1929</v>
      </c>
      <c r="C17386" t="s">
        <v>195</v>
      </c>
      <c r="D17386" s="1">
        <v>42418</v>
      </c>
      <c r="F17386">
        <v>5</v>
      </c>
      <c r="G17386">
        <v>49390</v>
      </c>
      <c r="H17386" t="s">
        <v>59</v>
      </c>
      <c r="J17386" t="s">
        <v>14</v>
      </c>
      <c r="K17386">
        <v>44</v>
      </c>
      <c r="L17386" t="s">
        <v>15</v>
      </c>
    </row>
    <row r="17387" spans="1:12">
      <c r="A17387" t="e">
        <f ca="1">E00251716565521</f>
        <v>#NAME?</v>
      </c>
      <c r="B17387">
        <v>7504</v>
      </c>
      <c r="C17387" t="s">
        <v>162</v>
      </c>
      <c r="D17387" s="1">
        <v>43059</v>
      </c>
      <c r="F17387">
        <v>1</v>
      </c>
      <c r="G17387">
        <v>496</v>
      </c>
      <c r="H17387" t="s">
        <v>190</v>
      </c>
      <c r="J17387" t="s">
        <v>14</v>
      </c>
      <c r="K17387">
        <v>58</v>
      </c>
      <c r="L17387" t="s">
        <v>15</v>
      </c>
    </row>
    <row r="17388" spans="1:12">
      <c r="A17388" t="e">
        <f ca="1">E00251716548221</f>
        <v>#NAME?</v>
      </c>
      <c r="B17388">
        <v>449</v>
      </c>
      <c r="C17388" t="s">
        <v>124</v>
      </c>
      <c r="D17388" s="1">
        <v>41052</v>
      </c>
      <c r="F17388">
        <v>2</v>
      </c>
      <c r="G17388">
        <v>7295</v>
      </c>
      <c r="H17388" t="s">
        <v>76</v>
      </c>
      <c r="J17388" t="s">
        <v>14</v>
      </c>
      <c r="K17388">
        <v>46</v>
      </c>
      <c r="L17388" t="s">
        <v>15</v>
      </c>
    </row>
    <row r="17389" spans="1:12">
      <c r="A17389" t="e">
        <f ca="1">E00251432151321</f>
        <v>#NAME?</v>
      </c>
      <c r="B17389">
        <v>494</v>
      </c>
      <c r="C17389" t="s">
        <v>63</v>
      </c>
      <c r="D17389" s="1">
        <v>41964</v>
      </c>
      <c r="F17389">
        <v>3</v>
      </c>
      <c r="G17389">
        <v>4019</v>
      </c>
      <c r="H17389" t="s">
        <v>26</v>
      </c>
      <c r="J17389" t="s">
        <v>14</v>
      </c>
      <c r="K17389">
        <v>47</v>
      </c>
      <c r="L17389" t="s">
        <v>15</v>
      </c>
    </row>
    <row r="17390" spans="1:12">
      <c r="A17390" t="e">
        <f ca="1">E00251432151321</f>
        <v>#NAME?</v>
      </c>
      <c r="B17390">
        <v>494</v>
      </c>
      <c r="C17390" t="s">
        <v>63</v>
      </c>
      <c r="D17390" s="1">
        <v>41992</v>
      </c>
      <c r="F17390">
        <v>3</v>
      </c>
      <c r="G17390">
        <v>30983</v>
      </c>
      <c r="H17390" t="s">
        <v>325</v>
      </c>
      <c r="J17390" t="s">
        <v>14</v>
      </c>
      <c r="K17390">
        <v>47</v>
      </c>
      <c r="L17390" t="s">
        <v>15</v>
      </c>
    </row>
    <row r="17391" spans="1:12">
      <c r="A17391" t="e">
        <f ca="1">E00251432151321</f>
        <v>#NAME?</v>
      </c>
      <c r="B17391">
        <v>494</v>
      </c>
      <c r="C17391" t="s">
        <v>63</v>
      </c>
      <c r="D17391" s="1">
        <v>42031</v>
      </c>
      <c r="F17391">
        <v>4</v>
      </c>
      <c r="G17391">
        <v>2729</v>
      </c>
      <c r="H17391" t="s">
        <v>115</v>
      </c>
      <c r="J17391" t="s">
        <v>14</v>
      </c>
      <c r="K17391">
        <v>47</v>
      </c>
      <c r="L17391" t="s">
        <v>15</v>
      </c>
    </row>
    <row r="17392" spans="1:12">
      <c r="A17392" t="e">
        <f ca="1">E00251432151321</f>
        <v>#NAME?</v>
      </c>
      <c r="B17392">
        <v>494</v>
      </c>
      <c r="C17392" t="s">
        <v>63</v>
      </c>
      <c r="D17392" s="1">
        <v>42374</v>
      </c>
      <c r="F17392">
        <v>1</v>
      </c>
      <c r="G17392">
        <v>2811</v>
      </c>
      <c r="H17392" t="s">
        <v>603</v>
      </c>
      <c r="J17392" t="s">
        <v>14</v>
      </c>
      <c r="K17392">
        <v>48</v>
      </c>
      <c r="L17392" t="s">
        <v>15</v>
      </c>
    </row>
    <row r="17393" spans="1:12">
      <c r="A17393" t="e">
        <f ca="1">E00251432151321</f>
        <v>#NAME?</v>
      </c>
      <c r="B17393">
        <v>494</v>
      </c>
      <c r="C17393" t="s">
        <v>63</v>
      </c>
      <c r="D17393" s="1">
        <v>42804</v>
      </c>
      <c r="F17393">
        <v>6</v>
      </c>
      <c r="G17393">
        <v>477</v>
      </c>
      <c r="H17393" t="s">
        <v>615</v>
      </c>
      <c r="J17393" t="s">
        <v>14</v>
      </c>
      <c r="K17393">
        <v>49</v>
      </c>
      <c r="L17393" t="s">
        <v>15</v>
      </c>
    </row>
    <row r="17394" spans="1:12">
      <c r="A17394" t="e">
        <f ca="1">E00251616233021</f>
        <v>#NAME?</v>
      </c>
      <c r="B17394">
        <v>272</v>
      </c>
      <c r="C17394" t="s">
        <v>174</v>
      </c>
      <c r="D17394" s="1">
        <v>42366</v>
      </c>
      <c r="F17394">
        <v>1</v>
      </c>
      <c r="G17394">
        <v>7880</v>
      </c>
      <c r="H17394" t="s">
        <v>213</v>
      </c>
      <c r="I17394" t="s">
        <v>56</v>
      </c>
      <c r="J17394" t="s">
        <v>57</v>
      </c>
      <c r="K17394">
        <v>53</v>
      </c>
      <c r="L17394" t="s">
        <v>22</v>
      </c>
    </row>
    <row r="17395" spans="1:12">
      <c r="A17395" t="e">
        <f ca="1">E00251716548221</f>
        <v>#NAME?</v>
      </c>
      <c r="B17395">
        <v>449</v>
      </c>
      <c r="C17395" t="s">
        <v>124</v>
      </c>
      <c r="D17395" s="1">
        <v>42944</v>
      </c>
      <c r="F17395">
        <v>1</v>
      </c>
      <c r="G17395">
        <v>4019</v>
      </c>
      <c r="H17395" t="s">
        <v>26</v>
      </c>
      <c r="J17395" t="s">
        <v>14</v>
      </c>
      <c r="K17395">
        <v>51</v>
      </c>
      <c r="L17395" t="s">
        <v>15</v>
      </c>
    </row>
    <row r="17396" spans="1:12">
      <c r="A17396" t="e">
        <f ca="1">E00251432151321</f>
        <v>#NAME?</v>
      </c>
      <c r="B17396">
        <v>494</v>
      </c>
      <c r="C17396" t="s">
        <v>63</v>
      </c>
      <c r="D17396" s="1">
        <v>42926</v>
      </c>
      <c r="F17396">
        <v>1</v>
      </c>
      <c r="G17396">
        <v>5282</v>
      </c>
      <c r="H17396" t="s">
        <v>307</v>
      </c>
      <c r="J17396" t="s">
        <v>14</v>
      </c>
      <c r="K17396">
        <v>49</v>
      </c>
      <c r="L17396" t="s">
        <v>15</v>
      </c>
    </row>
    <row r="17397" spans="1:12">
      <c r="A17397" t="e">
        <f ca="1">E00251512351721</f>
        <v>#NAME?</v>
      </c>
      <c r="B17397">
        <v>1327</v>
      </c>
      <c r="C17397" t="s">
        <v>392</v>
      </c>
      <c r="D17397" s="1">
        <v>42804</v>
      </c>
      <c r="F17397">
        <v>1</v>
      </c>
      <c r="G17397">
        <v>6829</v>
      </c>
      <c r="H17397" t="s">
        <v>666</v>
      </c>
      <c r="J17397" t="s">
        <v>14</v>
      </c>
      <c r="K17397">
        <v>49</v>
      </c>
      <c r="L17397" t="s">
        <v>15</v>
      </c>
    </row>
    <row r="17398" spans="1:12">
      <c r="A17398" t="e">
        <f ca="1">E00251615134721</f>
        <v>#NAME?</v>
      </c>
      <c r="B17398">
        <v>62</v>
      </c>
      <c r="C17398" t="s">
        <v>20</v>
      </c>
      <c r="D17398" s="1">
        <v>41653</v>
      </c>
      <c r="F17398">
        <v>1</v>
      </c>
      <c r="G17398">
        <v>29690</v>
      </c>
      <c r="H17398" t="s">
        <v>52</v>
      </c>
      <c r="J17398" t="s">
        <v>14</v>
      </c>
      <c r="K17398">
        <v>62</v>
      </c>
      <c r="L17398" t="s">
        <v>15</v>
      </c>
    </row>
    <row r="17399" spans="1:12">
      <c r="A17399" t="e">
        <f ca="1">E00251615134721</f>
        <v>#NAME?</v>
      </c>
      <c r="B17399">
        <v>62</v>
      </c>
      <c r="C17399" t="s">
        <v>20</v>
      </c>
      <c r="D17399" s="1">
        <v>41698</v>
      </c>
      <c r="F17399">
        <v>2</v>
      </c>
      <c r="G17399">
        <v>4019</v>
      </c>
      <c r="H17399" t="s">
        <v>26</v>
      </c>
      <c r="J17399" t="s">
        <v>14</v>
      </c>
      <c r="K17399">
        <v>62</v>
      </c>
      <c r="L17399" t="s">
        <v>15</v>
      </c>
    </row>
    <row r="17400" spans="1:12">
      <c r="A17400" t="e">
        <f ca="1">E00251615134721</f>
        <v>#NAME?</v>
      </c>
      <c r="B17400">
        <v>62</v>
      </c>
      <c r="C17400" t="s">
        <v>20</v>
      </c>
      <c r="D17400" s="1">
        <v>41787</v>
      </c>
      <c r="F17400">
        <v>1</v>
      </c>
      <c r="G17400">
        <v>3540</v>
      </c>
      <c r="H17400" t="s">
        <v>436</v>
      </c>
      <c r="J17400" t="s">
        <v>14</v>
      </c>
      <c r="K17400">
        <v>62</v>
      </c>
      <c r="L17400" t="s">
        <v>15</v>
      </c>
    </row>
    <row r="17401" spans="1:12">
      <c r="A17401" t="e">
        <f ca="1">E00251615134721</f>
        <v>#NAME?</v>
      </c>
      <c r="B17401">
        <v>62</v>
      </c>
      <c r="C17401" t="s">
        <v>20</v>
      </c>
      <c r="D17401" s="1">
        <v>43063</v>
      </c>
      <c r="F17401">
        <v>4</v>
      </c>
      <c r="G17401">
        <v>29690</v>
      </c>
      <c r="H17401" t="s">
        <v>52</v>
      </c>
      <c r="J17401" t="s">
        <v>14</v>
      </c>
      <c r="K17401">
        <v>66</v>
      </c>
      <c r="L17401" t="s">
        <v>15</v>
      </c>
    </row>
    <row r="17402" spans="1:12">
      <c r="A17402" t="e">
        <f ca="1">E00251512459221</f>
        <v>#NAME?</v>
      </c>
      <c r="B17402">
        <v>1929</v>
      </c>
      <c r="C17402" t="s">
        <v>195</v>
      </c>
      <c r="D17402" s="1">
        <v>42499</v>
      </c>
      <c r="F17402">
        <v>5</v>
      </c>
      <c r="G17402">
        <v>2141</v>
      </c>
      <c r="H17402" t="s">
        <v>614</v>
      </c>
      <c r="J17402" t="s">
        <v>14</v>
      </c>
      <c r="K17402">
        <v>44</v>
      </c>
      <c r="L17402" t="s">
        <v>15</v>
      </c>
    </row>
    <row r="17403" spans="1:12">
      <c r="A17403" t="e">
        <f ca="1">E00251626575521</f>
        <v>#NAME?</v>
      </c>
      <c r="B17403">
        <v>278</v>
      </c>
      <c r="C17403" t="s">
        <v>222</v>
      </c>
      <c r="D17403" s="1">
        <v>41311</v>
      </c>
      <c r="F17403">
        <v>1</v>
      </c>
      <c r="G17403">
        <v>4556</v>
      </c>
      <c r="H17403" t="s">
        <v>121</v>
      </c>
      <c r="J17403" t="s">
        <v>14</v>
      </c>
      <c r="K17403">
        <v>42</v>
      </c>
      <c r="L17403" t="s">
        <v>15</v>
      </c>
    </row>
    <row r="17404" spans="1:12">
      <c r="A17404" t="e">
        <f ca="1">E00251429298321</f>
        <v>#NAME?</v>
      </c>
      <c r="B17404">
        <v>276</v>
      </c>
      <c r="C17404" t="s">
        <v>122</v>
      </c>
      <c r="D17404" s="1">
        <v>42894</v>
      </c>
      <c r="F17404">
        <v>1</v>
      </c>
      <c r="G17404">
        <v>71940</v>
      </c>
      <c r="H17404" t="s">
        <v>135</v>
      </c>
      <c r="J17404" t="s">
        <v>14</v>
      </c>
      <c r="K17404">
        <v>50</v>
      </c>
      <c r="L17404" t="s">
        <v>15</v>
      </c>
    </row>
    <row r="17405" spans="1:12">
      <c r="A17405" t="e">
        <f ca="1">E00251512459221</f>
        <v>#NAME?</v>
      </c>
      <c r="B17405">
        <v>1929</v>
      </c>
      <c r="C17405" t="s">
        <v>195</v>
      </c>
      <c r="D17405" s="1">
        <v>42185</v>
      </c>
      <c r="F17405">
        <v>2</v>
      </c>
      <c r="G17405">
        <v>2141</v>
      </c>
      <c r="H17405" t="s">
        <v>614</v>
      </c>
      <c r="J17405" t="s">
        <v>14</v>
      </c>
      <c r="K17405">
        <v>44</v>
      </c>
      <c r="L17405" t="s">
        <v>15</v>
      </c>
    </row>
    <row r="17406" spans="1:12">
      <c r="A17406" t="e">
        <f ca="1">E00251427098221</f>
        <v>#NAME?</v>
      </c>
      <c r="B17406">
        <v>11</v>
      </c>
      <c r="C17406" t="s">
        <v>245</v>
      </c>
      <c r="D17406" s="1">
        <v>42431</v>
      </c>
      <c r="F17406">
        <v>1</v>
      </c>
      <c r="G17406">
        <v>34590</v>
      </c>
      <c r="H17406" t="s">
        <v>535</v>
      </c>
      <c r="J17406" t="s">
        <v>14</v>
      </c>
      <c r="K17406">
        <v>43</v>
      </c>
      <c r="L17406" t="s">
        <v>15</v>
      </c>
    </row>
    <row r="17407" spans="1:12">
      <c r="A17407" t="e">
        <f ca="1">E00251427098221</f>
        <v>#NAME?</v>
      </c>
      <c r="B17407">
        <v>11</v>
      </c>
      <c r="C17407" t="s">
        <v>245</v>
      </c>
      <c r="D17407" s="1">
        <v>41738</v>
      </c>
      <c r="F17407">
        <v>1</v>
      </c>
      <c r="G17407">
        <v>4019</v>
      </c>
      <c r="H17407" t="s">
        <v>26</v>
      </c>
      <c r="J17407" t="s">
        <v>14</v>
      </c>
      <c r="K17407">
        <v>41</v>
      </c>
      <c r="L17407" t="s">
        <v>15</v>
      </c>
    </row>
    <row r="17408" spans="1:12">
      <c r="A17408" t="e">
        <f ca="1">E00251427098221</f>
        <v>#NAME?</v>
      </c>
      <c r="B17408">
        <v>11</v>
      </c>
      <c r="C17408" t="s">
        <v>245</v>
      </c>
      <c r="D17408" s="1">
        <v>42453</v>
      </c>
      <c r="F17408">
        <v>2</v>
      </c>
      <c r="G17408">
        <v>4019</v>
      </c>
      <c r="H17408" t="s">
        <v>26</v>
      </c>
      <c r="J17408" t="s">
        <v>14</v>
      </c>
      <c r="K17408">
        <v>43</v>
      </c>
      <c r="L17408" t="s">
        <v>15</v>
      </c>
    </row>
    <row r="17409" spans="1:12">
      <c r="A17409" t="e">
        <f ca="1">E00251615134721</f>
        <v>#NAME?</v>
      </c>
      <c r="B17409">
        <v>62</v>
      </c>
      <c r="C17409" t="s">
        <v>20</v>
      </c>
      <c r="D17409" s="1">
        <v>42745</v>
      </c>
      <c r="F17409">
        <v>3</v>
      </c>
      <c r="G17409">
        <v>4019</v>
      </c>
      <c r="H17409" t="s">
        <v>26</v>
      </c>
      <c r="J17409" t="s">
        <v>14</v>
      </c>
      <c r="K17409">
        <v>65</v>
      </c>
      <c r="L17409" t="s">
        <v>15</v>
      </c>
    </row>
    <row r="17410" spans="1:12">
      <c r="A17410" t="e">
        <f ca="1">E00251615134721</f>
        <v>#NAME?</v>
      </c>
      <c r="B17410">
        <v>62</v>
      </c>
      <c r="C17410" t="s">
        <v>20</v>
      </c>
      <c r="D17410" s="1">
        <v>43048</v>
      </c>
      <c r="F17410">
        <v>6</v>
      </c>
      <c r="G17410">
        <v>29690</v>
      </c>
      <c r="H17410" t="s">
        <v>52</v>
      </c>
      <c r="J17410" t="s">
        <v>14</v>
      </c>
      <c r="K17410">
        <v>65</v>
      </c>
      <c r="L17410" t="s">
        <v>15</v>
      </c>
    </row>
    <row r="17411" spans="1:12">
      <c r="A17411" t="e">
        <f ca="1">E00251615134721</f>
        <v>#NAME?</v>
      </c>
      <c r="B17411">
        <v>62</v>
      </c>
      <c r="C17411" t="s">
        <v>20</v>
      </c>
      <c r="D17411" s="1">
        <v>42149</v>
      </c>
      <c r="F17411">
        <v>1</v>
      </c>
      <c r="G17411">
        <v>7840</v>
      </c>
      <c r="H17411" t="s">
        <v>55</v>
      </c>
      <c r="J17411" t="s">
        <v>14</v>
      </c>
      <c r="K17411">
        <v>63</v>
      </c>
      <c r="L17411" t="s">
        <v>22</v>
      </c>
    </row>
    <row r="17412" spans="1:12">
      <c r="A17412" t="e">
        <f ca="1">E00251427098221</f>
        <v>#NAME?</v>
      </c>
      <c r="B17412">
        <v>11</v>
      </c>
      <c r="C17412" t="s">
        <v>245</v>
      </c>
      <c r="D17412" s="1">
        <v>41715</v>
      </c>
      <c r="F17412">
        <v>1</v>
      </c>
      <c r="G17412">
        <v>38619</v>
      </c>
      <c r="H17412" t="s">
        <v>299</v>
      </c>
      <c r="J17412" t="s">
        <v>14</v>
      </c>
      <c r="K17412">
        <v>41</v>
      </c>
      <c r="L17412" t="s">
        <v>15</v>
      </c>
    </row>
    <row r="17413" spans="1:12">
      <c r="A17413" t="e">
        <f ca="1">E00251512459221</f>
        <v>#NAME?</v>
      </c>
      <c r="B17413">
        <v>1929</v>
      </c>
      <c r="C17413" t="s">
        <v>195</v>
      </c>
      <c r="D17413" s="1">
        <v>42208</v>
      </c>
      <c r="F17413">
        <v>3</v>
      </c>
      <c r="G17413">
        <v>49390</v>
      </c>
      <c r="H17413" t="s">
        <v>59</v>
      </c>
      <c r="J17413" t="s">
        <v>14</v>
      </c>
      <c r="K17413">
        <v>44</v>
      </c>
      <c r="L17413" t="s">
        <v>15</v>
      </c>
    </row>
    <row r="17414" spans="1:12">
      <c r="A17414" t="e">
        <f ca="1">E00251512459221</f>
        <v>#NAME?</v>
      </c>
      <c r="B17414">
        <v>1929</v>
      </c>
      <c r="C17414" t="s">
        <v>195</v>
      </c>
      <c r="D17414" s="1">
        <v>42878</v>
      </c>
      <c r="F17414">
        <v>6</v>
      </c>
      <c r="G17414">
        <v>4556</v>
      </c>
      <c r="H17414" t="s">
        <v>121</v>
      </c>
      <c r="J17414" t="s">
        <v>14</v>
      </c>
      <c r="K17414">
        <v>45</v>
      </c>
      <c r="L17414" t="s">
        <v>15</v>
      </c>
    </row>
    <row r="17415" spans="1:12">
      <c r="A17415" t="e">
        <f ca="1">E00251528913621</f>
        <v>#NAME?</v>
      </c>
      <c r="B17415">
        <v>293</v>
      </c>
      <c r="C17415" t="s">
        <v>25</v>
      </c>
      <c r="D17415" s="1">
        <v>41379</v>
      </c>
      <c r="F17415">
        <v>1</v>
      </c>
      <c r="G17415">
        <v>3004</v>
      </c>
      <c r="H17415" t="s">
        <v>104</v>
      </c>
      <c r="J17415" t="s">
        <v>14</v>
      </c>
      <c r="K17415">
        <v>40</v>
      </c>
      <c r="L17415" t="s">
        <v>15</v>
      </c>
    </row>
    <row r="17416" spans="1:12">
      <c r="A17416" t="e">
        <f ca="1">E00251528913621</f>
        <v>#NAME?</v>
      </c>
      <c r="B17416">
        <v>293</v>
      </c>
      <c r="C17416" t="s">
        <v>25</v>
      </c>
      <c r="D17416" s="1">
        <v>41544</v>
      </c>
      <c r="F17416">
        <v>1</v>
      </c>
      <c r="G17416">
        <v>7262</v>
      </c>
      <c r="H17416" t="s">
        <v>198</v>
      </c>
      <c r="J17416" t="s">
        <v>14</v>
      </c>
      <c r="K17416">
        <v>40</v>
      </c>
      <c r="L17416" t="s">
        <v>15</v>
      </c>
    </row>
    <row r="17417" spans="1:12">
      <c r="A17417" t="e">
        <f ca="1">E00251528913621</f>
        <v>#NAME?</v>
      </c>
      <c r="B17417">
        <v>293</v>
      </c>
      <c r="C17417" t="s">
        <v>25</v>
      </c>
      <c r="D17417" s="1">
        <v>42318</v>
      </c>
      <c r="F17417">
        <v>1</v>
      </c>
      <c r="G17417">
        <v>7235</v>
      </c>
      <c r="H17417" t="s">
        <v>108</v>
      </c>
      <c r="J17417" t="s">
        <v>14</v>
      </c>
      <c r="K17417">
        <v>42</v>
      </c>
      <c r="L17417" t="s">
        <v>15</v>
      </c>
    </row>
    <row r="17418" spans="1:12">
      <c r="A17418" t="e">
        <f ca="1">E00251613168521</f>
        <v>#NAME?</v>
      </c>
      <c r="B17418">
        <v>48</v>
      </c>
      <c r="C17418" t="s">
        <v>249</v>
      </c>
      <c r="D17418" s="1">
        <v>41662</v>
      </c>
      <c r="F17418">
        <v>1</v>
      </c>
      <c r="G17418">
        <v>27800</v>
      </c>
      <c r="H17418" t="s">
        <v>145</v>
      </c>
      <c r="J17418" t="s">
        <v>14</v>
      </c>
      <c r="K17418">
        <v>37</v>
      </c>
      <c r="L17418" t="s">
        <v>15</v>
      </c>
    </row>
    <row r="17419" spans="1:12">
      <c r="A17419" t="e">
        <f ca="1">E00251528913621</f>
        <v>#NAME?</v>
      </c>
      <c r="B17419">
        <v>293</v>
      </c>
      <c r="C17419" t="s">
        <v>25</v>
      </c>
      <c r="D17419" s="1">
        <v>41009</v>
      </c>
      <c r="F17419">
        <v>1</v>
      </c>
      <c r="G17419">
        <v>3004</v>
      </c>
      <c r="H17419" t="s">
        <v>104</v>
      </c>
      <c r="J17419" t="s">
        <v>14</v>
      </c>
      <c r="K17419">
        <v>39</v>
      </c>
      <c r="L17419" t="s">
        <v>15</v>
      </c>
    </row>
    <row r="17420" spans="1:12">
      <c r="A17420" t="e">
        <f ca="1">E00251429298321</f>
        <v>#NAME?</v>
      </c>
      <c r="B17420">
        <v>276</v>
      </c>
      <c r="C17420" t="s">
        <v>122</v>
      </c>
      <c r="D17420" s="1">
        <v>42137</v>
      </c>
      <c r="F17420">
        <v>2</v>
      </c>
      <c r="G17420">
        <v>5198</v>
      </c>
      <c r="H17420" t="s">
        <v>200</v>
      </c>
      <c r="J17420" t="s">
        <v>14</v>
      </c>
      <c r="K17420">
        <v>48</v>
      </c>
      <c r="L17420" t="s">
        <v>15</v>
      </c>
    </row>
    <row r="17421" spans="1:12">
      <c r="A17421" t="e">
        <f ca="1">E00251429298321</f>
        <v>#NAME?</v>
      </c>
      <c r="B17421">
        <v>276</v>
      </c>
      <c r="C17421" t="s">
        <v>122</v>
      </c>
      <c r="D17421" s="1">
        <v>41429</v>
      </c>
      <c r="F17421">
        <v>1</v>
      </c>
      <c r="G17421">
        <v>49390</v>
      </c>
      <c r="H17421" t="s">
        <v>59</v>
      </c>
      <c r="J17421" t="s">
        <v>14</v>
      </c>
      <c r="K17421">
        <v>46</v>
      </c>
      <c r="L17421" t="s">
        <v>15</v>
      </c>
    </row>
    <row r="17422" spans="1:12">
      <c r="A17422" t="e">
        <f ca="1">E00251528913621</f>
        <v>#NAME?</v>
      </c>
      <c r="B17422">
        <v>293</v>
      </c>
      <c r="C17422" t="s">
        <v>25</v>
      </c>
      <c r="D17422" s="1">
        <v>41537</v>
      </c>
      <c r="F17422">
        <v>1</v>
      </c>
      <c r="G17422">
        <v>3004</v>
      </c>
      <c r="H17422" t="s">
        <v>104</v>
      </c>
      <c r="J17422" t="s">
        <v>14</v>
      </c>
      <c r="K17422">
        <v>40</v>
      </c>
      <c r="L17422" t="s">
        <v>15</v>
      </c>
    </row>
    <row r="17423" spans="1:12">
      <c r="A17423" t="e">
        <f ca="1">E00251528913621</f>
        <v>#NAME?</v>
      </c>
      <c r="B17423">
        <v>293</v>
      </c>
      <c r="C17423" t="s">
        <v>25</v>
      </c>
      <c r="D17423" s="1">
        <v>42340</v>
      </c>
      <c r="F17423">
        <v>1</v>
      </c>
      <c r="G17423">
        <v>4019</v>
      </c>
      <c r="H17423" t="s">
        <v>26</v>
      </c>
      <c r="J17423" t="s">
        <v>14</v>
      </c>
      <c r="K17423">
        <v>42</v>
      </c>
      <c r="L17423" t="s">
        <v>15</v>
      </c>
    </row>
    <row r="17424" spans="1:12">
      <c r="A17424" t="e">
        <f ca="1">E00251618088321</f>
        <v>#NAME?</v>
      </c>
      <c r="B17424">
        <v>28</v>
      </c>
      <c r="C17424" t="s">
        <v>153</v>
      </c>
      <c r="D17424" s="1">
        <v>42774</v>
      </c>
      <c r="F17424">
        <v>1</v>
      </c>
      <c r="G17424">
        <v>7904</v>
      </c>
      <c r="H17424" t="s">
        <v>75</v>
      </c>
      <c r="J17424" t="s">
        <v>14</v>
      </c>
      <c r="K17424">
        <v>51</v>
      </c>
      <c r="L17424" t="s">
        <v>22</v>
      </c>
    </row>
    <row r="17425" spans="1:12">
      <c r="A17425" t="e">
        <f ca="1">E00251510761421</f>
        <v>#NAME?</v>
      </c>
      <c r="B17425">
        <v>104</v>
      </c>
      <c r="C17425" t="s">
        <v>88</v>
      </c>
      <c r="D17425" s="1">
        <v>41478</v>
      </c>
      <c r="F17425">
        <v>1</v>
      </c>
      <c r="G17425">
        <v>78701</v>
      </c>
      <c r="H17425" t="s">
        <v>355</v>
      </c>
      <c r="J17425" t="s">
        <v>14</v>
      </c>
      <c r="K17425">
        <v>45</v>
      </c>
      <c r="L17425" t="s">
        <v>22</v>
      </c>
    </row>
    <row r="17426" spans="1:12">
      <c r="A17426" t="e">
        <f ca="1">E00251430348521</f>
        <v>#NAME?</v>
      </c>
      <c r="B17426">
        <v>777</v>
      </c>
      <c r="C17426" t="s">
        <v>450</v>
      </c>
      <c r="D17426" s="1">
        <v>40930</v>
      </c>
      <c r="E17426">
        <v>5</v>
      </c>
      <c r="F17426">
        <v>2</v>
      </c>
      <c r="G17426">
        <v>6256</v>
      </c>
      <c r="H17426" t="s">
        <v>1241</v>
      </c>
      <c r="J17426" t="s">
        <v>34</v>
      </c>
      <c r="K17426">
        <v>61</v>
      </c>
      <c r="L17426" t="s">
        <v>15</v>
      </c>
    </row>
    <row r="17427" spans="1:12">
      <c r="A17427" t="e">
        <f ca="1">E00251528913621</f>
        <v>#NAME?</v>
      </c>
      <c r="B17427">
        <v>293</v>
      </c>
      <c r="C17427" t="s">
        <v>25</v>
      </c>
      <c r="D17427" s="1">
        <v>42593</v>
      </c>
      <c r="F17427">
        <v>2</v>
      </c>
      <c r="G17427">
        <v>27800</v>
      </c>
      <c r="H17427" t="s">
        <v>145</v>
      </c>
      <c r="J17427" t="s">
        <v>14</v>
      </c>
      <c r="K17427">
        <v>43</v>
      </c>
      <c r="L17427" t="s">
        <v>15</v>
      </c>
    </row>
    <row r="17428" spans="1:12">
      <c r="A17428" t="e">
        <f ca="1">E00251532368021</f>
        <v>#NAME?</v>
      </c>
      <c r="B17428">
        <v>489</v>
      </c>
      <c r="C17428" t="s">
        <v>100</v>
      </c>
      <c r="D17428" s="1">
        <v>42074</v>
      </c>
      <c r="F17428">
        <v>1</v>
      </c>
      <c r="G17428">
        <v>1101</v>
      </c>
      <c r="H17428" t="s">
        <v>220</v>
      </c>
      <c r="J17428" t="s">
        <v>14</v>
      </c>
      <c r="K17428">
        <v>57</v>
      </c>
      <c r="L17428" t="s">
        <v>15</v>
      </c>
    </row>
    <row r="17429" spans="1:12">
      <c r="A17429" t="e">
        <f ca="1">E00251510761421</f>
        <v>#NAME?</v>
      </c>
      <c r="B17429">
        <v>104</v>
      </c>
      <c r="C17429" t="s">
        <v>88</v>
      </c>
      <c r="D17429" s="1">
        <v>41270</v>
      </c>
      <c r="F17429">
        <v>1</v>
      </c>
      <c r="G17429">
        <v>8798</v>
      </c>
      <c r="H17429" t="s">
        <v>314</v>
      </c>
      <c r="J17429" t="s">
        <v>14</v>
      </c>
      <c r="K17429">
        <v>44</v>
      </c>
      <c r="L17429" t="s">
        <v>15</v>
      </c>
    </row>
    <row r="17430" spans="1:12">
      <c r="A17430" t="e">
        <f ca="1">E00251429298321</f>
        <v>#NAME?</v>
      </c>
      <c r="B17430">
        <v>276</v>
      </c>
      <c r="C17430" t="s">
        <v>122</v>
      </c>
      <c r="D17430" s="1">
        <v>42157</v>
      </c>
      <c r="F17430">
        <v>2</v>
      </c>
      <c r="G17430">
        <v>49390</v>
      </c>
      <c r="H17430" t="s">
        <v>59</v>
      </c>
      <c r="J17430" t="s">
        <v>14</v>
      </c>
      <c r="K17430">
        <v>48</v>
      </c>
      <c r="L17430" t="s">
        <v>15</v>
      </c>
    </row>
    <row r="17431" spans="1:12">
      <c r="A17431" t="e">
        <f ca="1">E00251615134721</f>
        <v>#NAME?</v>
      </c>
      <c r="B17431">
        <v>62</v>
      </c>
      <c r="C17431" t="s">
        <v>20</v>
      </c>
      <c r="D17431" s="1">
        <v>42472</v>
      </c>
      <c r="F17431">
        <v>2</v>
      </c>
      <c r="G17431">
        <v>2729</v>
      </c>
      <c r="H17431" t="s">
        <v>115</v>
      </c>
      <c r="J17431" t="s">
        <v>14</v>
      </c>
      <c r="K17431">
        <v>64</v>
      </c>
      <c r="L17431" t="s">
        <v>15</v>
      </c>
    </row>
    <row r="17432" spans="1:12">
      <c r="A17432" t="e">
        <f ca="1">E00251439864321</f>
        <v>#NAME?</v>
      </c>
      <c r="B17432">
        <v>496</v>
      </c>
      <c r="C17432" t="s">
        <v>365</v>
      </c>
      <c r="D17432" s="1">
        <v>41891</v>
      </c>
      <c r="F17432">
        <v>1</v>
      </c>
      <c r="G17432">
        <v>6262</v>
      </c>
      <c r="H17432" t="s">
        <v>590</v>
      </c>
      <c r="J17432" t="s">
        <v>14</v>
      </c>
      <c r="K17432">
        <v>41</v>
      </c>
      <c r="L17432" t="s">
        <v>15</v>
      </c>
    </row>
    <row r="17433" spans="1:12">
      <c r="A17433" t="e">
        <f ca="1">E00251528913621</f>
        <v>#NAME?</v>
      </c>
      <c r="B17433">
        <v>293</v>
      </c>
      <c r="C17433" t="s">
        <v>25</v>
      </c>
      <c r="D17433" s="1">
        <v>41060</v>
      </c>
      <c r="F17433">
        <v>1</v>
      </c>
      <c r="G17433">
        <v>3004</v>
      </c>
      <c r="H17433" t="s">
        <v>104</v>
      </c>
      <c r="J17433" t="s">
        <v>14</v>
      </c>
      <c r="K17433">
        <v>39</v>
      </c>
      <c r="L17433" t="s">
        <v>15</v>
      </c>
    </row>
    <row r="17434" spans="1:12">
      <c r="A17434" t="e">
        <f ca="1">E00251510761421</f>
        <v>#NAME?</v>
      </c>
      <c r="B17434">
        <v>104</v>
      </c>
      <c r="C17434" t="s">
        <v>88</v>
      </c>
      <c r="D17434" s="1">
        <v>41617</v>
      </c>
      <c r="F17434">
        <v>1</v>
      </c>
      <c r="G17434">
        <v>78701</v>
      </c>
      <c r="H17434" t="s">
        <v>355</v>
      </c>
      <c r="J17434" t="s">
        <v>14</v>
      </c>
      <c r="K17434">
        <v>45</v>
      </c>
      <c r="L17434" t="s">
        <v>22</v>
      </c>
    </row>
    <row r="17435" spans="1:12">
      <c r="A17435" t="e">
        <f ca="1">E00251615134721</f>
        <v>#NAME?</v>
      </c>
      <c r="B17435">
        <v>62</v>
      </c>
      <c r="C17435" t="s">
        <v>20</v>
      </c>
      <c r="D17435" s="1">
        <v>42041</v>
      </c>
      <c r="F17435">
        <v>2</v>
      </c>
      <c r="G17435">
        <v>8830</v>
      </c>
      <c r="H17435" t="s">
        <v>691</v>
      </c>
      <c r="J17435" t="s">
        <v>14</v>
      </c>
      <c r="K17435">
        <v>63</v>
      </c>
      <c r="L17435" t="s">
        <v>15</v>
      </c>
    </row>
    <row r="17436" spans="1:12">
      <c r="A17436" t="e">
        <f ca="1">E00251615134721</f>
        <v>#NAME?</v>
      </c>
      <c r="B17436">
        <v>62</v>
      </c>
      <c r="C17436" t="s">
        <v>20</v>
      </c>
      <c r="D17436" s="1">
        <v>42164</v>
      </c>
      <c r="F17436">
        <v>1</v>
      </c>
      <c r="G17436">
        <v>7806</v>
      </c>
      <c r="H17436" t="s">
        <v>184</v>
      </c>
      <c r="J17436" t="s">
        <v>14</v>
      </c>
      <c r="K17436">
        <v>63</v>
      </c>
      <c r="L17436" t="s">
        <v>22</v>
      </c>
    </row>
    <row r="17437" spans="1:12">
      <c r="A17437" t="e">
        <f ca="1">E00251615134721</f>
        <v>#NAME?</v>
      </c>
      <c r="B17437">
        <v>62</v>
      </c>
      <c r="C17437" t="s">
        <v>20</v>
      </c>
      <c r="D17437" s="1">
        <v>42251</v>
      </c>
      <c r="F17437">
        <v>1</v>
      </c>
      <c r="G17437">
        <v>4019</v>
      </c>
      <c r="H17437" t="s">
        <v>26</v>
      </c>
      <c r="J17437" t="s">
        <v>14</v>
      </c>
      <c r="K17437">
        <v>63</v>
      </c>
      <c r="L17437" t="s">
        <v>15</v>
      </c>
    </row>
    <row r="17438" spans="1:12">
      <c r="A17438" t="e">
        <f ca="1">E00251528913621</f>
        <v>#NAME?</v>
      </c>
      <c r="B17438">
        <v>293</v>
      </c>
      <c r="C17438" t="s">
        <v>25</v>
      </c>
      <c r="D17438" s="1">
        <v>41806</v>
      </c>
      <c r="F17438">
        <v>2</v>
      </c>
      <c r="G17438">
        <v>30750</v>
      </c>
      <c r="H17438" t="s">
        <v>1073</v>
      </c>
      <c r="J17438" t="s">
        <v>14</v>
      </c>
      <c r="K17438">
        <v>41</v>
      </c>
      <c r="L17438" t="s">
        <v>15</v>
      </c>
    </row>
    <row r="17439" spans="1:12">
      <c r="A17439" t="e">
        <f ca="1">E00251528913621</f>
        <v>#NAME?</v>
      </c>
      <c r="B17439">
        <v>293</v>
      </c>
      <c r="C17439" t="s">
        <v>25</v>
      </c>
      <c r="D17439" s="1">
        <v>41051</v>
      </c>
      <c r="F17439">
        <v>1</v>
      </c>
      <c r="G17439">
        <v>7962</v>
      </c>
      <c r="H17439" t="s">
        <v>111</v>
      </c>
      <c r="J17439" t="s">
        <v>14</v>
      </c>
      <c r="K17439">
        <v>39</v>
      </c>
      <c r="L17439" t="s">
        <v>22</v>
      </c>
    </row>
    <row r="17440" spans="1:12">
      <c r="A17440" t="e">
        <f ca="1">E00251528913621</f>
        <v>#NAME?</v>
      </c>
      <c r="B17440">
        <v>293</v>
      </c>
      <c r="C17440" t="s">
        <v>25</v>
      </c>
      <c r="D17440" s="1">
        <v>41400</v>
      </c>
      <c r="F17440">
        <v>1</v>
      </c>
      <c r="G17440">
        <v>3004</v>
      </c>
      <c r="H17440" t="s">
        <v>104</v>
      </c>
      <c r="J17440" t="s">
        <v>14</v>
      </c>
      <c r="K17440">
        <v>40</v>
      </c>
      <c r="L17440" t="s">
        <v>15</v>
      </c>
    </row>
    <row r="17441" spans="1:12">
      <c r="A17441" t="e">
        <f ca="1">E00251615134721</f>
        <v>#NAME?</v>
      </c>
      <c r="B17441">
        <v>62</v>
      </c>
      <c r="C17441" t="s">
        <v>20</v>
      </c>
      <c r="D17441" s="1">
        <v>43048</v>
      </c>
      <c r="F17441">
        <v>2</v>
      </c>
      <c r="G17441">
        <v>73390</v>
      </c>
      <c r="H17441" t="s">
        <v>66</v>
      </c>
      <c r="J17441" t="s">
        <v>14</v>
      </c>
      <c r="K17441">
        <v>65</v>
      </c>
      <c r="L17441" t="s">
        <v>15</v>
      </c>
    </row>
    <row r="17442" spans="1:12">
      <c r="A17442" t="e">
        <f ca="1">E00251528913621</f>
        <v>#NAME?</v>
      </c>
      <c r="B17442">
        <v>293</v>
      </c>
      <c r="C17442" t="s">
        <v>25</v>
      </c>
      <c r="D17442" s="1">
        <v>41023</v>
      </c>
      <c r="F17442">
        <v>1</v>
      </c>
      <c r="G17442">
        <v>3004</v>
      </c>
      <c r="H17442" t="s">
        <v>104</v>
      </c>
      <c r="J17442" t="s">
        <v>14</v>
      </c>
      <c r="K17442">
        <v>39</v>
      </c>
      <c r="L17442" t="s">
        <v>15</v>
      </c>
    </row>
    <row r="17443" spans="1:12">
      <c r="A17443" t="e">
        <f ca="1">E00251617696721</f>
        <v>#NAME?</v>
      </c>
      <c r="B17443">
        <v>444</v>
      </c>
      <c r="C17443" t="s">
        <v>819</v>
      </c>
      <c r="D17443" s="1">
        <v>41094</v>
      </c>
      <c r="F17443">
        <v>2</v>
      </c>
      <c r="G17443">
        <v>38200</v>
      </c>
      <c r="H17443" t="s">
        <v>747</v>
      </c>
      <c r="J17443" t="s">
        <v>14</v>
      </c>
      <c r="K17443">
        <v>49</v>
      </c>
      <c r="L17443" t="s">
        <v>15</v>
      </c>
    </row>
    <row r="17444" spans="1:12">
      <c r="A17444" t="e">
        <f ca="1">E00251430348521</f>
        <v>#NAME?</v>
      </c>
      <c r="B17444">
        <v>500</v>
      </c>
      <c r="C17444" t="s">
        <v>161</v>
      </c>
      <c r="D17444" s="1">
        <v>42447</v>
      </c>
      <c r="F17444">
        <v>1</v>
      </c>
      <c r="G17444">
        <v>7295</v>
      </c>
      <c r="H17444" t="s">
        <v>76</v>
      </c>
      <c r="J17444" t="s">
        <v>14</v>
      </c>
      <c r="K17444">
        <v>65</v>
      </c>
      <c r="L17444" t="s">
        <v>15</v>
      </c>
    </row>
    <row r="17445" spans="1:12">
      <c r="A17445" t="e">
        <f ca="1">E00251619839021</f>
        <v>#NAME?</v>
      </c>
      <c r="B17445">
        <v>437</v>
      </c>
      <c r="C17445" t="s">
        <v>216</v>
      </c>
      <c r="D17445" s="1">
        <v>41724</v>
      </c>
      <c r="F17445">
        <v>1</v>
      </c>
      <c r="G17445">
        <v>9492</v>
      </c>
      <c r="H17445" t="s">
        <v>317</v>
      </c>
      <c r="J17445" t="s">
        <v>14</v>
      </c>
      <c r="K17445">
        <v>47</v>
      </c>
      <c r="L17445" t="s">
        <v>15</v>
      </c>
    </row>
    <row r="17446" spans="1:12">
      <c r="A17446" t="e">
        <f ca="1">E00251429298321</f>
        <v>#NAME?</v>
      </c>
      <c r="B17446">
        <v>276</v>
      </c>
      <c r="C17446" t="s">
        <v>122</v>
      </c>
      <c r="D17446" s="1">
        <v>42242</v>
      </c>
      <c r="F17446">
        <v>1</v>
      </c>
      <c r="G17446">
        <v>5589</v>
      </c>
      <c r="H17446" t="s">
        <v>152</v>
      </c>
      <c r="J17446" t="s">
        <v>14</v>
      </c>
      <c r="K17446">
        <v>48</v>
      </c>
      <c r="L17446" t="s">
        <v>15</v>
      </c>
    </row>
    <row r="17447" spans="1:12">
      <c r="A17447" t="e">
        <f ca="1">E00251430348521</f>
        <v>#NAME?</v>
      </c>
      <c r="B17447">
        <v>777</v>
      </c>
      <c r="C17447" t="s">
        <v>450</v>
      </c>
      <c r="D17447" s="1">
        <v>42038</v>
      </c>
      <c r="F17447">
        <v>1</v>
      </c>
      <c r="G17447">
        <v>7880</v>
      </c>
      <c r="H17447" t="s">
        <v>213</v>
      </c>
      <c r="I17447" t="s">
        <v>56</v>
      </c>
      <c r="J17447" t="s">
        <v>57</v>
      </c>
      <c r="K17447">
        <v>64</v>
      </c>
      <c r="L17447" t="s">
        <v>22</v>
      </c>
    </row>
    <row r="17448" spans="1:12">
      <c r="A17448" t="e">
        <f ca="1">E00251512443421</f>
        <v>#NAME?</v>
      </c>
      <c r="B17448">
        <v>1929</v>
      </c>
      <c r="C17448" t="s">
        <v>195</v>
      </c>
      <c r="D17448" s="1">
        <v>42332</v>
      </c>
      <c r="F17448">
        <v>1</v>
      </c>
      <c r="G17448">
        <v>2800</v>
      </c>
      <c r="H17448" t="s">
        <v>717</v>
      </c>
      <c r="J17448" t="s">
        <v>14</v>
      </c>
      <c r="K17448">
        <v>55</v>
      </c>
      <c r="L17448" t="s">
        <v>15</v>
      </c>
    </row>
    <row r="17449" spans="1:12">
      <c r="A17449" t="e">
        <f ca="1">E00251439864321</f>
        <v>#NAME?</v>
      </c>
      <c r="B17449">
        <v>496</v>
      </c>
      <c r="C17449" t="s">
        <v>365</v>
      </c>
      <c r="D17449" s="1">
        <v>42002</v>
      </c>
      <c r="F17449">
        <v>1</v>
      </c>
      <c r="G17449">
        <v>486</v>
      </c>
      <c r="H17449" t="s">
        <v>39</v>
      </c>
      <c r="J17449" t="s">
        <v>14</v>
      </c>
      <c r="K17449">
        <v>42</v>
      </c>
      <c r="L17449" t="s">
        <v>15</v>
      </c>
    </row>
    <row r="17450" spans="1:12">
      <c r="A17450" t="e">
        <f ca="1">E00251439864321</f>
        <v>#NAME?</v>
      </c>
      <c r="B17450">
        <v>496</v>
      </c>
      <c r="C17450" t="s">
        <v>365</v>
      </c>
      <c r="D17450" s="1">
        <v>42774</v>
      </c>
      <c r="F17450">
        <v>1</v>
      </c>
      <c r="G17450">
        <v>5368</v>
      </c>
      <c r="H17450" t="s">
        <v>101</v>
      </c>
      <c r="J17450" t="s">
        <v>14</v>
      </c>
      <c r="K17450">
        <v>44</v>
      </c>
      <c r="L17450" t="s">
        <v>15</v>
      </c>
    </row>
    <row r="17451" spans="1:12">
      <c r="A17451" t="e">
        <f ca="1">E00251533600621</f>
        <v>#NAME?</v>
      </c>
      <c r="B17451">
        <v>104</v>
      </c>
      <c r="C17451" t="s">
        <v>88</v>
      </c>
      <c r="D17451" s="1">
        <v>42622</v>
      </c>
      <c r="F17451">
        <v>1</v>
      </c>
      <c r="G17451">
        <v>2750</v>
      </c>
      <c r="H17451" t="s">
        <v>114</v>
      </c>
      <c r="J17451" t="s">
        <v>14</v>
      </c>
      <c r="K17451">
        <v>58</v>
      </c>
      <c r="L17451" t="s">
        <v>15</v>
      </c>
    </row>
    <row r="17452" spans="1:12">
      <c r="A17452" t="e">
        <f ca="1">E00251617696721</f>
        <v>#NAME?</v>
      </c>
      <c r="B17452">
        <v>444</v>
      </c>
      <c r="C17452" t="s">
        <v>819</v>
      </c>
      <c r="D17452" s="1">
        <v>42760</v>
      </c>
      <c r="F17452">
        <v>2</v>
      </c>
      <c r="G17452">
        <v>4189</v>
      </c>
      <c r="H17452" t="s">
        <v>335</v>
      </c>
      <c r="J17452" t="s">
        <v>14</v>
      </c>
      <c r="K17452">
        <v>54</v>
      </c>
      <c r="L17452" t="s">
        <v>15</v>
      </c>
    </row>
    <row r="17453" spans="1:12">
      <c r="A17453" t="e">
        <f ca="1">E00251613168521</f>
        <v>#NAME?</v>
      </c>
      <c r="B17453">
        <v>48</v>
      </c>
      <c r="C17453" t="s">
        <v>249</v>
      </c>
      <c r="D17453" s="1">
        <v>41974</v>
      </c>
      <c r="F17453">
        <v>1</v>
      </c>
      <c r="G17453">
        <v>24290</v>
      </c>
      <c r="H17453" t="s">
        <v>580</v>
      </c>
      <c r="J17453" t="s">
        <v>14</v>
      </c>
      <c r="K17453">
        <v>38</v>
      </c>
      <c r="L17453" t="s">
        <v>15</v>
      </c>
    </row>
    <row r="17454" spans="1:12">
      <c r="A17454" t="e">
        <f ca="1">E00251613168521</f>
        <v>#NAME?</v>
      </c>
      <c r="B17454">
        <v>48</v>
      </c>
      <c r="C17454" t="s">
        <v>249</v>
      </c>
      <c r="D17454" s="1">
        <v>41978</v>
      </c>
      <c r="F17454">
        <v>1</v>
      </c>
      <c r="G17454">
        <v>24290</v>
      </c>
      <c r="H17454" t="s">
        <v>580</v>
      </c>
      <c r="J17454" t="s">
        <v>14</v>
      </c>
      <c r="K17454">
        <v>38</v>
      </c>
      <c r="L17454" t="s">
        <v>15</v>
      </c>
    </row>
    <row r="17455" spans="1:12">
      <c r="A17455" t="e">
        <f ca="1">E00251537637021</f>
        <v>#NAME?</v>
      </c>
      <c r="B17455">
        <v>443</v>
      </c>
      <c r="C17455" t="s">
        <v>582</v>
      </c>
      <c r="D17455" s="1">
        <v>42384</v>
      </c>
      <c r="F17455">
        <v>1</v>
      </c>
      <c r="G17455">
        <v>55090</v>
      </c>
      <c r="H17455" t="s">
        <v>400</v>
      </c>
      <c r="J17455" t="s">
        <v>14</v>
      </c>
      <c r="K17455">
        <v>51</v>
      </c>
      <c r="L17455" t="s">
        <v>15</v>
      </c>
    </row>
    <row r="17456" spans="1:12">
      <c r="A17456" t="e">
        <f ca="1">E00251537637021</f>
        <v>#NAME?</v>
      </c>
      <c r="B17456">
        <v>443</v>
      </c>
      <c r="C17456" t="s">
        <v>582</v>
      </c>
      <c r="D17456" s="1">
        <v>42887</v>
      </c>
      <c r="F17456">
        <v>1</v>
      </c>
      <c r="G17456">
        <v>7295</v>
      </c>
      <c r="H17456" t="s">
        <v>76</v>
      </c>
      <c r="J17456" t="s">
        <v>14</v>
      </c>
      <c r="K17456">
        <v>53</v>
      </c>
      <c r="L17456" t="s">
        <v>15</v>
      </c>
    </row>
    <row r="17457" spans="1:12">
      <c r="A17457" t="e">
        <f ca="1">E00251613168521</f>
        <v>#NAME?</v>
      </c>
      <c r="B17457">
        <v>48</v>
      </c>
      <c r="C17457" t="s">
        <v>249</v>
      </c>
      <c r="D17457" s="1">
        <v>42032</v>
      </c>
      <c r="F17457">
        <v>1</v>
      </c>
      <c r="G17457">
        <v>30002</v>
      </c>
      <c r="H17457" t="s">
        <v>492</v>
      </c>
      <c r="J17457" t="s">
        <v>14</v>
      </c>
      <c r="K17457">
        <v>38</v>
      </c>
      <c r="L17457" t="s">
        <v>15</v>
      </c>
    </row>
    <row r="17458" spans="1:12">
      <c r="A17458" t="e">
        <f ca="1">E00251524951321</f>
        <v>#NAME?</v>
      </c>
      <c r="B17458">
        <v>455</v>
      </c>
      <c r="C17458" t="s">
        <v>312</v>
      </c>
      <c r="D17458" s="1">
        <v>41075</v>
      </c>
      <c r="F17458">
        <v>2</v>
      </c>
      <c r="G17458">
        <v>4019</v>
      </c>
      <c r="H17458" t="s">
        <v>26</v>
      </c>
      <c r="J17458" t="s">
        <v>14</v>
      </c>
      <c r="K17458">
        <v>49</v>
      </c>
      <c r="L17458" t="s">
        <v>15</v>
      </c>
    </row>
    <row r="17459" spans="1:12">
      <c r="A17459" t="e">
        <f ca="1">E00251524951321</f>
        <v>#NAME?</v>
      </c>
      <c r="B17459">
        <v>455</v>
      </c>
      <c r="C17459" t="s">
        <v>312</v>
      </c>
      <c r="D17459" s="1">
        <v>42494</v>
      </c>
      <c r="F17459">
        <v>1</v>
      </c>
      <c r="G17459">
        <v>5589</v>
      </c>
      <c r="H17459" t="s">
        <v>152</v>
      </c>
      <c r="J17459" t="s">
        <v>14</v>
      </c>
      <c r="K17459">
        <v>53</v>
      </c>
      <c r="L17459" t="s">
        <v>15</v>
      </c>
    </row>
    <row r="17460" spans="1:12">
      <c r="A17460" t="e">
        <f ca="1">E00251613168521</f>
        <v>#NAME?</v>
      </c>
      <c r="B17460">
        <v>48</v>
      </c>
      <c r="C17460" t="s">
        <v>249</v>
      </c>
      <c r="D17460" s="1">
        <v>43038</v>
      </c>
      <c r="F17460">
        <v>1</v>
      </c>
      <c r="G17460">
        <v>5569</v>
      </c>
      <c r="H17460" t="s">
        <v>218</v>
      </c>
      <c r="J17460" t="s">
        <v>14</v>
      </c>
      <c r="K17460">
        <v>41</v>
      </c>
      <c r="L17460" t="s">
        <v>15</v>
      </c>
    </row>
    <row r="17461" spans="1:12">
      <c r="A17461" t="e">
        <f ca="1">E00251524951321</f>
        <v>#NAME?</v>
      </c>
      <c r="B17461">
        <v>455</v>
      </c>
      <c r="C17461" t="s">
        <v>312</v>
      </c>
      <c r="D17461" s="1">
        <v>42634</v>
      </c>
      <c r="F17461">
        <v>1</v>
      </c>
      <c r="G17461">
        <v>27801</v>
      </c>
      <c r="H17461" t="s">
        <v>387</v>
      </c>
      <c r="J17461" t="s">
        <v>14</v>
      </c>
      <c r="K17461">
        <v>54</v>
      </c>
      <c r="L17461" t="s">
        <v>15</v>
      </c>
    </row>
    <row r="17462" spans="1:12">
      <c r="A17462" t="e">
        <f ca="1">E00251537637021</f>
        <v>#NAME?</v>
      </c>
      <c r="B17462">
        <v>443</v>
      </c>
      <c r="C17462" t="s">
        <v>582</v>
      </c>
      <c r="D17462" s="1">
        <v>42150</v>
      </c>
      <c r="F17462">
        <v>2</v>
      </c>
      <c r="G17462">
        <v>4019</v>
      </c>
      <c r="H17462" t="s">
        <v>26</v>
      </c>
      <c r="J17462" t="s">
        <v>14</v>
      </c>
      <c r="K17462">
        <v>51</v>
      </c>
      <c r="L17462" t="s">
        <v>15</v>
      </c>
    </row>
    <row r="17463" spans="1:12">
      <c r="A17463" t="e">
        <f ca="1">E00251529526721</f>
        <v>#NAME?</v>
      </c>
      <c r="B17463">
        <v>470</v>
      </c>
      <c r="C17463" t="s">
        <v>457</v>
      </c>
      <c r="D17463" s="1">
        <v>41918</v>
      </c>
      <c r="F17463">
        <v>1</v>
      </c>
      <c r="G17463">
        <v>29690</v>
      </c>
      <c r="H17463" t="s">
        <v>52</v>
      </c>
      <c r="J17463" t="s">
        <v>14</v>
      </c>
      <c r="K17463">
        <v>54</v>
      </c>
      <c r="L17463" t="s">
        <v>15</v>
      </c>
    </row>
    <row r="17464" spans="1:12">
      <c r="A17464" t="e">
        <f ca="1">E00251429888621</f>
        <v>#NAME?</v>
      </c>
      <c r="B17464">
        <v>4893</v>
      </c>
      <c r="C17464" t="s">
        <v>426</v>
      </c>
      <c r="D17464" s="1">
        <v>42115</v>
      </c>
      <c r="F17464">
        <v>1</v>
      </c>
      <c r="G17464">
        <v>462</v>
      </c>
      <c r="H17464" t="s">
        <v>288</v>
      </c>
      <c r="I17464" t="s">
        <v>148</v>
      </c>
      <c r="J17464" t="s">
        <v>57</v>
      </c>
      <c r="K17464">
        <v>63</v>
      </c>
      <c r="L17464" t="s">
        <v>15</v>
      </c>
    </row>
    <row r="17465" spans="1:12">
      <c r="A17465" t="e">
        <f ca="1">E00251529526721</f>
        <v>#NAME?</v>
      </c>
      <c r="B17465">
        <v>470</v>
      </c>
      <c r="C17465" t="s">
        <v>457</v>
      </c>
      <c r="D17465" s="1">
        <v>41850</v>
      </c>
      <c r="F17465">
        <v>1</v>
      </c>
      <c r="G17465">
        <v>78009</v>
      </c>
      <c r="H17465" t="s">
        <v>489</v>
      </c>
      <c r="J17465" t="s">
        <v>14</v>
      </c>
      <c r="K17465">
        <v>54</v>
      </c>
      <c r="L17465" t="s">
        <v>22</v>
      </c>
    </row>
    <row r="17466" spans="1:12">
      <c r="A17466" t="e">
        <f ca="1">E00251529526721</f>
        <v>#NAME?</v>
      </c>
      <c r="B17466">
        <v>470</v>
      </c>
      <c r="C17466" t="s">
        <v>457</v>
      </c>
      <c r="D17466" s="1">
        <v>42335</v>
      </c>
      <c r="F17466">
        <v>3</v>
      </c>
      <c r="G17466">
        <v>4019</v>
      </c>
      <c r="H17466" t="s">
        <v>26</v>
      </c>
      <c r="J17466" t="s">
        <v>14</v>
      </c>
      <c r="K17466">
        <v>55</v>
      </c>
      <c r="L17466" t="s">
        <v>15</v>
      </c>
    </row>
    <row r="17467" spans="1:12">
      <c r="A17467" t="e">
        <f ca="1">E00251529526721</f>
        <v>#NAME?</v>
      </c>
      <c r="B17467">
        <v>470</v>
      </c>
      <c r="C17467" t="s">
        <v>457</v>
      </c>
      <c r="D17467" s="1">
        <v>42349</v>
      </c>
      <c r="F17467">
        <v>1</v>
      </c>
      <c r="G17467">
        <v>71940</v>
      </c>
      <c r="H17467" t="s">
        <v>135</v>
      </c>
      <c r="J17467" t="s">
        <v>14</v>
      </c>
      <c r="K17467">
        <v>55</v>
      </c>
      <c r="L17467" t="s">
        <v>15</v>
      </c>
    </row>
    <row r="17468" spans="1:12">
      <c r="A17468" t="e">
        <f ca="1">E00251529526721</f>
        <v>#NAME?</v>
      </c>
      <c r="B17468">
        <v>470</v>
      </c>
      <c r="C17468" t="s">
        <v>457</v>
      </c>
      <c r="D17468" s="1">
        <v>43066</v>
      </c>
      <c r="F17468">
        <v>3</v>
      </c>
      <c r="G17468">
        <v>27800</v>
      </c>
      <c r="H17468" t="s">
        <v>145</v>
      </c>
      <c r="J17468" t="s">
        <v>14</v>
      </c>
      <c r="K17468">
        <v>57</v>
      </c>
      <c r="L17468" t="s">
        <v>15</v>
      </c>
    </row>
    <row r="17469" spans="1:12">
      <c r="A17469" t="e">
        <f ca="1">E00251529526721</f>
        <v>#NAME?</v>
      </c>
      <c r="B17469">
        <v>470</v>
      </c>
      <c r="C17469" t="s">
        <v>457</v>
      </c>
      <c r="D17469" s="1">
        <v>42877</v>
      </c>
      <c r="F17469">
        <v>2</v>
      </c>
      <c r="G17469">
        <v>4019</v>
      </c>
      <c r="H17469" t="s">
        <v>26</v>
      </c>
      <c r="J17469" t="s">
        <v>14</v>
      </c>
      <c r="K17469">
        <v>57</v>
      </c>
      <c r="L17469" t="s">
        <v>15</v>
      </c>
    </row>
    <row r="17470" spans="1:12">
      <c r="A17470" t="e">
        <f ca="1">E00251716591121</f>
        <v>#NAME?</v>
      </c>
      <c r="B17470">
        <v>448</v>
      </c>
      <c r="C17470" t="s">
        <v>112</v>
      </c>
      <c r="D17470" s="1">
        <v>42850</v>
      </c>
      <c r="F17470">
        <v>2</v>
      </c>
      <c r="G17470">
        <v>4019</v>
      </c>
      <c r="H17470" t="s">
        <v>26</v>
      </c>
      <c r="J17470" t="s">
        <v>14</v>
      </c>
      <c r="K17470">
        <v>53</v>
      </c>
      <c r="L17470" t="s">
        <v>15</v>
      </c>
    </row>
    <row r="17471" spans="1:12">
      <c r="A17471" t="e">
        <f ca="1">E00251529543621</f>
        <v>#NAME?</v>
      </c>
      <c r="B17471">
        <v>165</v>
      </c>
      <c r="C17471" t="s">
        <v>461</v>
      </c>
      <c r="D17471" s="1">
        <v>42598</v>
      </c>
      <c r="F17471">
        <v>2</v>
      </c>
      <c r="G17471">
        <v>496</v>
      </c>
      <c r="H17471" t="s">
        <v>190</v>
      </c>
      <c r="J17471" t="s">
        <v>14</v>
      </c>
      <c r="K17471">
        <v>53</v>
      </c>
      <c r="L17471" t="s">
        <v>15</v>
      </c>
    </row>
    <row r="17472" spans="1:12">
      <c r="A17472" t="e">
        <f ca="1">E00251432169921</f>
        <v>#NAME?</v>
      </c>
      <c r="B17472">
        <v>1480</v>
      </c>
      <c r="C17472" t="s">
        <v>1440</v>
      </c>
      <c r="D17472" s="1">
        <v>42435</v>
      </c>
      <c r="F17472">
        <v>1</v>
      </c>
      <c r="G17472">
        <v>78650</v>
      </c>
      <c r="H17472" t="s">
        <v>414</v>
      </c>
      <c r="J17472" t="s">
        <v>14</v>
      </c>
      <c r="K17472">
        <v>57</v>
      </c>
      <c r="L17472" t="s">
        <v>22</v>
      </c>
    </row>
    <row r="17473" spans="1:12">
      <c r="A17473" t="e">
        <f ca="1">E00251529543621</f>
        <v>#NAME?</v>
      </c>
      <c r="B17473">
        <v>166</v>
      </c>
      <c r="C17473" t="s">
        <v>626</v>
      </c>
      <c r="D17473" s="1">
        <v>42424</v>
      </c>
      <c r="F17473">
        <v>4</v>
      </c>
      <c r="G17473">
        <v>78057</v>
      </c>
      <c r="H17473" t="s">
        <v>140</v>
      </c>
      <c r="J17473" t="s">
        <v>14</v>
      </c>
      <c r="K17473">
        <v>53</v>
      </c>
      <c r="L17473" t="s">
        <v>22</v>
      </c>
    </row>
    <row r="17474" spans="1:12">
      <c r="A17474" t="e">
        <f ca="1">E00251529543621</f>
        <v>#NAME?</v>
      </c>
      <c r="B17474">
        <v>166</v>
      </c>
      <c r="C17474" t="s">
        <v>626</v>
      </c>
      <c r="D17474" s="1">
        <v>43048</v>
      </c>
      <c r="F17474">
        <v>1</v>
      </c>
      <c r="G17474">
        <v>3540</v>
      </c>
      <c r="H17474" t="s">
        <v>436</v>
      </c>
      <c r="J17474" t="s">
        <v>14</v>
      </c>
      <c r="K17474">
        <v>54</v>
      </c>
      <c r="L17474" t="s">
        <v>15</v>
      </c>
    </row>
    <row r="17475" spans="1:12">
      <c r="A17475" t="e">
        <f ca="1">E00251529543621</f>
        <v>#NAME?</v>
      </c>
      <c r="B17475">
        <v>166</v>
      </c>
      <c r="C17475" t="s">
        <v>626</v>
      </c>
      <c r="D17475" s="1">
        <v>42654</v>
      </c>
      <c r="F17475">
        <v>1</v>
      </c>
      <c r="G17475">
        <v>3579</v>
      </c>
      <c r="H17475" t="s">
        <v>377</v>
      </c>
      <c r="J17475" t="s">
        <v>14</v>
      </c>
      <c r="K17475">
        <v>53</v>
      </c>
      <c r="L17475" t="s">
        <v>15</v>
      </c>
    </row>
    <row r="17476" spans="1:12">
      <c r="A17476" t="e">
        <f ca="1">E00251514761221</f>
        <v>#NAME?</v>
      </c>
      <c r="B17476">
        <v>453</v>
      </c>
      <c r="C17476" t="s">
        <v>96</v>
      </c>
      <c r="D17476" s="1">
        <v>41703</v>
      </c>
      <c r="F17476">
        <v>1</v>
      </c>
      <c r="G17476">
        <v>71940</v>
      </c>
      <c r="H17476" t="s">
        <v>135</v>
      </c>
      <c r="J17476" t="s">
        <v>14</v>
      </c>
      <c r="K17476">
        <v>54</v>
      </c>
      <c r="L17476" t="s">
        <v>15</v>
      </c>
    </row>
    <row r="17477" spans="1:12">
      <c r="A17477" t="e">
        <f ca="1">E00251514761221</f>
        <v>#NAME?</v>
      </c>
      <c r="B17477">
        <v>493</v>
      </c>
      <c r="C17477" t="s">
        <v>376</v>
      </c>
      <c r="D17477" s="1">
        <v>42744</v>
      </c>
      <c r="F17477">
        <v>1</v>
      </c>
      <c r="G17477">
        <v>3540</v>
      </c>
      <c r="H17477" t="s">
        <v>436</v>
      </c>
      <c r="J17477" t="s">
        <v>14</v>
      </c>
      <c r="K17477">
        <v>57</v>
      </c>
      <c r="L17477" t="s">
        <v>15</v>
      </c>
    </row>
    <row r="17478" spans="1:12">
      <c r="A17478" t="e">
        <f ca="1">E00251432360121</f>
        <v>#NAME?</v>
      </c>
      <c r="B17478">
        <v>497</v>
      </c>
      <c r="C17478" t="s">
        <v>141</v>
      </c>
      <c r="D17478" s="1">
        <v>42158</v>
      </c>
      <c r="F17478">
        <v>1</v>
      </c>
      <c r="G17478">
        <v>7802</v>
      </c>
      <c r="H17478" t="s">
        <v>332</v>
      </c>
      <c r="J17478" t="s">
        <v>14</v>
      </c>
      <c r="K17478">
        <v>52</v>
      </c>
      <c r="L17478" t="s">
        <v>22</v>
      </c>
    </row>
    <row r="17479" spans="1:12">
      <c r="A17479" t="e">
        <f ca="1">E00251432360121</f>
        <v>#NAME?</v>
      </c>
      <c r="B17479">
        <v>497</v>
      </c>
      <c r="C17479" t="s">
        <v>141</v>
      </c>
      <c r="D17479" s="1">
        <v>42102</v>
      </c>
      <c r="F17479">
        <v>1</v>
      </c>
      <c r="G17479">
        <v>7802</v>
      </c>
      <c r="H17479" t="s">
        <v>332</v>
      </c>
      <c r="J17479" t="s">
        <v>14</v>
      </c>
      <c r="K17479">
        <v>51</v>
      </c>
      <c r="L17479" t="s">
        <v>22</v>
      </c>
    </row>
    <row r="17480" spans="1:12">
      <c r="A17480" t="e">
        <f ca="1">E00251432360121</f>
        <v>#NAME?</v>
      </c>
      <c r="B17480">
        <v>497</v>
      </c>
      <c r="C17480" t="s">
        <v>141</v>
      </c>
      <c r="D17480" s="1">
        <v>41576</v>
      </c>
      <c r="F17480">
        <v>1</v>
      </c>
      <c r="G17480">
        <v>2448</v>
      </c>
      <c r="H17480" t="s">
        <v>19</v>
      </c>
      <c r="J17480" t="s">
        <v>14</v>
      </c>
      <c r="K17480">
        <v>50</v>
      </c>
      <c r="L17480" t="s">
        <v>15</v>
      </c>
    </row>
    <row r="17481" spans="1:12">
      <c r="A17481" t="e">
        <f ca="1">E00251529543621</f>
        <v>#NAME?</v>
      </c>
      <c r="B17481">
        <v>166</v>
      </c>
      <c r="C17481" t="s">
        <v>626</v>
      </c>
      <c r="D17481" s="1">
        <v>41242</v>
      </c>
      <c r="F17481">
        <v>1</v>
      </c>
      <c r="G17481">
        <v>52100</v>
      </c>
      <c r="H17481" t="s">
        <v>516</v>
      </c>
      <c r="J17481" t="s">
        <v>14</v>
      </c>
      <c r="K17481">
        <v>49</v>
      </c>
      <c r="L17481" t="s">
        <v>15</v>
      </c>
    </row>
    <row r="17482" spans="1:12">
      <c r="A17482" t="e">
        <f ca="1">E00251529543621</f>
        <v>#NAME?</v>
      </c>
      <c r="B17482">
        <v>166</v>
      </c>
      <c r="C17482" t="s">
        <v>626</v>
      </c>
      <c r="D17482" s="1">
        <v>41242</v>
      </c>
      <c r="F17482">
        <v>2</v>
      </c>
      <c r="G17482">
        <v>52340</v>
      </c>
      <c r="H17482" t="s">
        <v>593</v>
      </c>
      <c r="J17482" t="s">
        <v>14</v>
      </c>
      <c r="K17482">
        <v>49</v>
      </c>
      <c r="L17482" t="s">
        <v>15</v>
      </c>
    </row>
    <row r="17483" spans="1:12">
      <c r="A17483" t="e">
        <f ca="1">E00251529543621</f>
        <v>#NAME?</v>
      </c>
      <c r="B17483">
        <v>166</v>
      </c>
      <c r="C17483" t="s">
        <v>626</v>
      </c>
      <c r="D17483" s="1">
        <v>42629</v>
      </c>
      <c r="F17483">
        <v>3</v>
      </c>
      <c r="G17483">
        <v>25000</v>
      </c>
      <c r="H17483" t="s">
        <v>178</v>
      </c>
      <c r="J17483" t="s">
        <v>14</v>
      </c>
      <c r="K17483">
        <v>53</v>
      </c>
      <c r="L17483" t="s">
        <v>15</v>
      </c>
    </row>
    <row r="17484" spans="1:12">
      <c r="A17484" t="e">
        <f ca="1">E00251529543621</f>
        <v>#NAME?</v>
      </c>
      <c r="B17484">
        <v>827</v>
      </c>
      <c r="C17484" t="s">
        <v>205</v>
      </c>
      <c r="D17484" s="1">
        <v>42743</v>
      </c>
      <c r="E17484">
        <v>0</v>
      </c>
      <c r="F17484">
        <v>1</v>
      </c>
      <c r="G17484">
        <v>3540</v>
      </c>
      <c r="H17484" t="s">
        <v>436</v>
      </c>
      <c r="J17484" t="s">
        <v>34</v>
      </c>
      <c r="K17484">
        <v>53</v>
      </c>
      <c r="L17484" t="s">
        <v>15</v>
      </c>
    </row>
    <row r="17485" spans="1:12">
      <c r="A17485" t="e">
        <f ca="1">E00251529543621</f>
        <v>#NAME?</v>
      </c>
      <c r="B17485">
        <v>827</v>
      </c>
      <c r="C17485" t="s">
        <v>205</v>
      </c>
      <c r="D17485" s="1">
        <v>42743</v>
      </c>
      <c r="E17485">
        <v>0</v>
      </c>
      <c r="F17485">
        <v>3</v>
      </c>
      <c r="G17485">
        <v>25000</v>
      </c>
      <c r="H17485" t="s">
        <v>178</v>
      </c>
      <c r="J17485" t="s">
        <v>34</v>
      </c>
      <c r="K17485">
        <v>53</v>
      </c>
      <c r="L17485" t="s">
        <v>15</v>
      </c>
    </row>
    <row r="17486" spans="1:12">
      <c r="A17486" t="e">
        <f ca="1">E00251514761221</f>
        <v>#NAME?</v>
      </c>
      <c r="B17486">
        <v>496</v>
      </c>
      <c r="C17486" t="s">
        <v>365</v>
      </c>
      <c r="D17486" s="1">
        <v>42969</v>
      </c>
      <c r="F17486">
        <v>1</v>
      </c>
      <c r="G17486">
        <v>7999</v>
      </c>
      <c r="H17486" t="s">
        <v>80</v>
      </c>
      <c r="J17486" t="s">
        <v>14</v>
      </c>
      <c r="K17486">
        <v>57</v>
      </c>
      <c r="L17486" t="s">
        <v>15</v>
      </c>
    </row>
    <row r="17487" spans="1:12">
      <c r="A17487" t="e">
        <f ca="1">E00251716591121</f>
        <v>#NAME?</v>
      </c>
      <c r="B17487">
        <v>448</v>
      </c>
      <c r="C17487" t="s">
        <v>112</v>
      </c>
      <c r="D17487" s="1">
        <v>41130</v>
      </c>
      <c r="F17487">
        <v>2</v>
      </c>
      <c r="G17487">
        <v>3540</v>
      </c>
      <c r="H17487" t="s">
        <v>436</v>
      </c>
      <c r="J17487" t="s">
        <v>14</v>
      </c>
      <c r="K17487">
        <v>48</v>
      </c>
      <c r="L17487" t="s">
        <v>15</v>
      </c>
    </row>
    <row r="17488" spans="1:12">
      <c r="A17488" t="e">
        <f ca="1">E00251529543621</f>
        <v>#NAME?</v>
      </c>
      <c r="B17488">
        <v>166</v>
      </c>
      <c r="C17488" t="s">
        <v>626</v>
      </c>
      <c r="D17488" s="1">
        <v>41743</v>
      </c>
      <c r="F17488">
        <v>2</v>
      </c>
      <c r="G17488">
        <v>25000</v>
      </c>
      <c r="H17488" t="s">
        <v>178</v>
      </c>
      <c r="J17488" t="s">
        <v>14</v>
      </c>
      <c r="K17488">
        <v>51</v>
      </c>
      <c r="L17488" t="s">
        <v>15</v>
      </c>
    </row>
    <row r="17489" spans="1:12">
      <c r="A17489" t="e">
        <f ca="1">E00251529543621</f>
        <v>#NAME?</v>
      </c>
      <c r="B17489">
        <v>166</v>
      </c>
      <c r="C17489" t="s">
        <v>626</v>
      </c>
      <c r="D17489" s="1">
        <v>42424</v>
      </c>
      <c r="F17489">
        <v>1</v>
      </c>
      <c r="G17489">
        <v>8270</v>
      </c>
      <c r="H17489" t="s">
        <v>816</v>
      </c>
      <c r="J17489" t="s">
        <v>14</v>
      </c>
      <c r="K17489">
        <v>53</v>
      </c>
      <c r="L17489" t="s">
        <v>15</v>
      </c>
    </row>
    <row r="17490" spans="1:12">
      <c r="A17490" t="e">
        <f ca="1">E00251529543621</f>
        <v>#NAME?</v>
      </c>
      <c r="B17490">
        <v>166</v>
      </c>
      <c r="C17490" t="s">
        <v>626</v>
      </c>
      <c r="D17490" s="1">
        <v>42472</v>
      </c>
      <c r="F17490">
        <v>3</v>
      </c>
      <c r="G17490">
        <v>496</v>
      </c>
      <c r="H17490" t="s">
        <v>190</v>
      </c>
      <c r="J17490" t="s">
        <v>14</v>
      </c>
      <c r="K17490">
        <v>53</v>
      </c>
      <c r="L17490" t="s">
        <v>15</v>
      </c>
    </row>
    <row r="17491" spans="1:12">
      <c r="A17491" t="e">
        <f ca="1">E00251514761221</f>
        <v>#NAME?</v>
      </c>
      <c r="B17491">
        <v>453</v>
      </c>
      <c r="C17491" t="s">
        <v>96</v>
      </c>
      <c r="D17491" s="1">
        <v>41940</v>
      </c>
      <c r="F17491">
        <v>1</v>
      </c>
      <c r="G17491">
        <v>71940</v>
      </c>
      <c r="H17491" t="s">
        <v>135</v>
      </c>
      <c r="J17491" t="s">
        <v>14</v>
      </c>
      <c r="K17491">
        <v>55</v>
      </c>
      <c r="L17491" t="s">
        <v>15</v>
      </c>
    </row>
    <row r="17492" spans="1:12">
      <c r="A17492" t="e">
        <f ca="1">E00251529543621</f>
        <v>#NAME?</v>
      </c>
      <c r="B17492">
        <v>166</v>
      </c>
      <c r="C17492" t="s">
        <v>626</v>
      </c>
      <c r="D17492" s="1">
        <v>42507</v>
      </c>
      <c r="F17492">
        <v>1</v>
      </c>
      <c r="G17492">
        <v>7235</v>
      </c>
      <c r="H17492" t="s">
        <v>108</v>
      </c>
      <c r="J17492" t="s">
        <v>14</v>
      </c>
      <c r="K17492">
        <v>53</v>
      </c>
      <c r="L17492" t="s">
        <v>15</v>
      </c>
    </row>
    <row r="17493" spans="1:12">
      <c r="A17493" t="e">
        <f ca="1">E00251529543621</f>
        <v>#NAME?</v>
      </c>
      <c r="B17493">
        <v>166</v>
      </c>
      <c r="C17493" t="s">
        <v>626</v>
      </c>
      <c r="D17493" s="1">
        <v>42573</v>
      </c>
      <c r="F17493">
        <v>1</v>
      </c>
      <c r="G17493">
        <v>25000</v>
      </c>
      <c r="H17493" t="s">
        <v>178</v>
      </c>
      <c r="J17493" t="s">
        <v>14</v>
      </c>
      <c r="K17493">
        <v>53</v>
      </c>
      <c r="L17493" t="s">
        <v>15</v>
      </c>
    </row>
    <row r="17494" spans="1:12">
      <c r="A17494" t="e">
        <f ca="1">E00251432360121</f>
        <v>#NAME?</v>
      </c>
      <c r="B17494">
        <v>497</v>
      </c>
      <c r="C17494" t="s">
        <v>141</v>
      </c>
      <c r="D17494" s="1">
        <v>42128</v>
      </c>
      <c r="F17494">
        <v>2</v>
      </c>
      <c r="G17494">
        <v>5236</v>
      </c>
      <c r="H17494" t="s">
        <v>774</v>
      </c>
      <c r="J17494" t="s">
        <v>14</v>
      </c>
      <c r="K17494">
        <v>51</v>
      </c>
      <c r="L17494" t="s">
        <v>15</v>
      </c>
    </row>
    <row r="17495" spans="1:12">
      <c r="A17495" t="e">
        <f ca="1">E00251529543621</f>
        <v>#NAME?</v>
      </c>
      <c r="B17495">
        <v>166</v>
      </c>
      <c r="C17495" t="s">
        <v>626</v>
      </c>
      <c r="D17495" s="1">
        <v>41242</v>
      </c>
      <c r="F17495">
        <v>4</v>
      </c>
      <c r="G17495">
        <v>2721</v>
      </c>
      <c r="H17495" t="s">
        <v>465</v>
      </c>
      <c r="J17495" t="s">
        <v>14</v>
      </c>
      <c r="K17495">
        <v>49</v>
      </c>
      <c r="L17495" t="s">
        <v>15</v>
      </c>
    </row>
    <row r="17496" spans="1:12">
      <c r="A17496" t="e">
        <f ca="1">E00251529543621</f>
        <v>#NAME?</v>
      </c>
      <c r="B17496">
        <v>166</v>
      </c>
      <c r="C17496" t="s">
        <v>626</v>
      </c>
      <c r="D17496" s="1">
        <v>42009</v>
      </c>
      <c r="F17496">
        <v>1</v>
      </c>
      <c r="G17496">
        <v>496</v>
      </c>
      <c r="H17496" t="s">
        <v>190</v>
      </c>
      <c r="J17496" t="s">
        <v>14</v>
      </c>
      <c r="K17496">
        <v>51</v>
      </c>
      <c r="L17496" t="s">
        <v>15</v>
      </c>
    </row>
    <row r="17497" spans="1:12">
      <c r="A17497" t="e">
        <f ca="1">E00251529543621</f>
        <v>#NAME?</v>
      </c>
      <c r="B17497">
        <v>166</v>
      </c>
      <c r="C17497" t="s">
        <v>626</v>
      </c>
      <c r="D17497" s="1">
        <v>42032</v>
      </c>
      <c r="F17497">
        <v>1</v>
      </c>
      <c r="G17497">
        <v>496</v>
      </c>
      <c r="H17497" t="s">
        <v>190</v>
      </c>
      <c r="J17497" t="s">
        <v>14</v>
      </c>
      <c r="K17497">
        <v>51</v>
      </c>
      <c r="L17497" t="s">
        <v>15</v>
      </c>
    </row>
    <row r="17498" spans="1:12">
      <c r="A17498" t="e">
        <f ca="1">E00251617565621</f>
        <v>#NAME?</v>
      </c>
      <c r="B17498">
        <v>201</v>
      </c>
      <c r="C17498" t="s">
        <v>636</v>
      </c>
      <c r="D17498" s="1">
        <v>41075</v>
      </c>
      <c r="F17498">
        <v>1</v>
      </c>
      <c r="G17498">
        <v>7822</v>
      </c>
      <c r="H17498" t="s">
        <v>495</v>
      </c>
      <c r="J17498" t="s">
        <v>14</v>
      </c>
      <c r="K17498">
        <v>44</v>
      </c>
      <c r="L17498" t="s">
        <v>22</v>
      </c>
    </row>
    <row r="17499" spans="1:12">
      <c r="A17499" t="e">
        <f ca="1">E00251529543621</f>
        <v>#NAME?</v>
      </c>
      <c r="B17499">
        <v>166</v>
      </c>
      <c r="C17499" t="s">
        <v>626</v>
      </c>
      <c r="D17499" s="1">
        <v>42654</v>
      </c>
      <c r="F17499">
        <v>4</v>
      </c>
      <c r="G17499">
        <v>4019</v>
      </c>
      <c r="H17499" t="s">
        <v>26</v>
      </c>
      <c r="J17499" t="s">
        <v>14</v>
      </c>
      <c r="K17499">
        <v>53</v>
      </c>
      <c r="L17499" t="s">
        <v>15</v>
      </c>
    </row>
    <row r="17500" spans="1:12">
      <c r="A17500" t="e">
        <f ca="1">E00251432169921</f>
        <v>#NAME?</v>
      </c>
      <c r="B17500">
        <v>129</v>
      </c>
      <c r="C17500" t="s">
        <v>871</v>
      </c>
      <c r="D17500" s="1">
        <v>41360</v>
      </c>
      <c r="F17500">
        <v>1</v>
      </c>
      <c r="G17500">
        <v>7242</v>
      </c>
      <c r="H17500" t="s">
        <v>93</v>
      </c>
      <c r="J17500" t="s">
        <v>14</v>
      </c>
      <c r="K17500">
        <v>54</v>
      </c>
      <c r="L17500" t="s">
        <v>15</v>
      </c>
    </row>
    <row r="17501" spans="1:12">
      <c r="A17501" t="e">
        <f ca="1">E00251432169921</f>
        <v>#NAME?</v>
      </c>
      <c r="B17501">
        <v>494</v>
      </c>
      <c r="C17501" t="s">
        <v>63</v>
      </c>
      <c r="D17501" s="1">
        <v>41444</v>
      </c>
      <c r="F17501">
        <v>1</v>
      </c>
      <c r="G17501">
        <v>4189</v>
      </c>
      <c r="H17501" t="s">
        <v>335</v>
      </c>
      <c r="J17501" t="s">
        <v>14</v>
      </c>
      <c r="K17501">
        <v>55</v>
      </c>
      <c r="L17501" t="s">
        <v>15</v>
      </c>
    </row>
    <row r="17502" spans="1:12">
      <c r="A17502" t="e">
        <f ca="1">E00251529526721</f>
        <v>#NAME?</v>
      </c>
      <c r="B17502">
        <v>470</v>
      </c>
      <c r="C17502" t="s">
        <v>457</v>
      </c>
      <c r="D17502" s="1">
        <v>41848</v>
      </c>
      <c r="F17502">
        <v>2</v>
      </c>
      <c r="G17502">
        <v>4019</v>
      </c>
      <c r="H17502" t="s">
        <v>26</v>
      </c>
      <c r="J17502" t="s">
        <v>14</v>
      </c>
      <c r="K17502">
        <v>54</v>
      </c>
      <c r="L17502" t="s">
        <v>15</v>
      </c>
    </row>
    <row r="17503" spans="1:12">
      <c r="A17503" t="e">
        <f ca="1">E00251529526721</f>
        <v>#NAME?</v>
      </c>
      <c r="B17503">
        <v>470</v>
      </c>
      <c r="C17503" t="s">
        <v>457</v>
      </c>
      <c r="D17503" s="1">
        <v>42523</v>
      </c>
      <c r="F17503">
        <v>1</v>
      </c>
      <c r="G17503">
        <v>8798</v>
      </c>
      <c r="H17503" t="s">
        <v>314</v>
      </c>
      <c r="J17503" t="s">
        <v>14</v>
      </c>
      <c r="K17503">
        <v>56</v>
      </c>
      <c r="L17503" t="s">
        <v>15</v>
      </c>
    </row>
    <row r="17504" spans="1:12">
      <c r="A17504" t="e">
        <f ca="1">E00251432169921</f>
        <v>#NAME?</v>
      </c>
      <c r="B17504">
        <v>494</v>
      </c>
      <c r="C17504" t="s">
        <v>63</v>
      </c>
      <c r="D17504" s="1">
        <v>41156</v>
      </c>
      <c r="F17504">
        <v>1</v>
      </c>
      <c r="G17504">
        <v>7820</v>
      </c>
      <c r="H17504" t="s">
        <v>233</v>
      </c>
      <c r="J17504" t="s">
        <v>14</v>
      </c>
      <c r="K17504">
        <v>54</v>
      </c>
      <c r="L17504" t="s">
        <v>22</v>
      </c>
    </row>
    <row r="17505" spans="1:12">
      <c r="A17505" t="e">
        <f ca="1">E00251432169921</f>
        <v>#NAME?</v>
      </c>
      <c r="B17505">
        <v>494</v>
      </c>
      <c r="C17505" t="s">
        <v>63</v>
      </c>
      <c r="D17505" s="1">
        <v>41949</v>
      </c>
      <c r="F17505">
        <v>2</v>
      </c>
      <c r="G17505">
        <v>5368</v>
      </c>
      <c r="H17505" t="s">
        <v>101</v>
      </c>
      <c r="J17505" t="s">
        <v>14</v>
      </c>
      <c r="K17505">
        <v>56</v>
      </c>
      <c r="L17505" t="s">
        <v>15</v>
      </c>
    </row>
    <row r="17506" spans="1:12">
      <c r="A17506" t="e">
        <f ca="1">E00251432169921</f>
        <v>#NAME?</v>
      </c>
      <c r="B17506">
        <v>494</v>
      </c>
      <c r="C17506" t="s">
        <v>63</v>
      </c>
      <c r="D17506" s="1">
        <v>42683</v>
      </c>
      <c r="F17506">
        <v>3</v>
      </c>
      <c r="G17506">
        <v>30000</v>
      </c>
      <c r="H17506" t="s">
        <v>144</v>
      </c>
      <c r="J17506" t="s">
        <v>14</v>
      </c>
      <c r="K17506">
        <v>58</v>
      </c>
      <c r="L17506" t="s">
        <v>15</v>
      </c>
    </row>
    <row r="17507" spans="1:12">
      <c r="A17507" t="e">
        <f ca="1">E00251528138121</f>
        <v>#NAME?</v>
      </c>
      <c r="B17507">
        <v>66</v>
      </c>
      <c r="C17507" t="s">
        <v>134</v>
      </c>
      <c r="D17507" s="1">
        <v>42933</v>
      </c>
      <c r="F17507">
        <v>1</v>
      </c>
      <c r="G17507">
        <v>29690</v>
      </c>
      <c r="H17507" t="s">
        <v>52</v>
      </c>
      <c r="J17507" t="s">
        <v>14</v>
      </c>
      <c r="K17507">
        <v>62</v>
      </c>
      <c r="L17507" t="s">
        <v>15</v>
      </c>
    </row>
    <row r="17508" spans="1:12">
      <c r="A17508" t="e">
        <f ca="1">E00251716591121</f>
        <v>#NAME?</v>
      </c>
      <c r="B17508">
        <v>448</v>
      </c>
      <c r="C17508" t="s">
        <v>112</v>
      </c>
      <c r="D17508" s="1">
        <v>42219</v>
      </c>
      <c r="F17508">
        <v>1</v>
      </c>
      <c r="G17508">
        <v>7804</v>
      </c>
      <c r="H17508" t="s">
        <v>43</v>
      </c>
      <c r="J17508" t="s">
        <v>14</v>
      </c>
      <c r="K17508">
        <v>51</v>
      </c>
      <c r="L17508" t="s">
        <v>22</v>
      </c>
    </row>
    <row r="17509" spans="1:12">
      <c r="A17509" t="e">
        <f ca="1">E00251617235221</f>
        <v>#NAME?</v>
      </c>
      <c r="B17509">
        <v>489</v>
      </c>
      <c r="C17509" t="s">
        <v>100</v>
      </c>
      <c r="D17509" s="1">
        <v>42871</v>
      </c>
      <c r="F17509">
        <v>1</v>
      </c>
      <c r="G17509">
        <v>2729</v>
      </c>
      <c r="H17509" t="s">
        <v>115</v>
      </c>
      <c r="J17509" t="s">
        <v>14</v>
      </c>
      <c r="K17509">
        <v>62</v>
      </c>
      <c r="L17509" t="s">
        <v>15</v>
      </c>
    </row>
    <row r="17510" spans="1:12">
      <c r="A17510" t="e">
        <f ca="1">E00251514761221</f>
        <v>#NAME?</v>
      </c>
      <c r="B17510">
        <v>453</v>
      </c>
      <c r="C17510" t="s">
        <v>96</v>
      </c>
      <c r="D17510" s="1">
        <v>41267</v>
      </c>
      <c r="F17510">
        <v>1</v>
      </c>
      <c r="G17510">
        <v>7242</v>
      </c>
      <c r="H17510" t="s">
        <v>93</v>
      </c>
      <c r="J17510" t="s">
        <v>14</v>
      </c>
      <c r="K17510">
        <v>53</v>
      </c>
      <c r="L17510" t="s">
        <v>15</v>
      </c>
    </row>
    <row r="17511" spans="1:12">
      <c r="A17511" t="e">
        <f ca="1">E00251514761221</f>
        <v>#NAME?</v>
      </c>
      <c r="B17511">
        <v>493</v>
      </c>
      <c r="C17511" t="s">
        <v>376</v>
      </c>
      <c r="D17511" s="1">
        <v>43005</v>
      </c>
      <c r="F17511">
        <v>2</v>
      </c>
      <c r="G17511">
        <v>2720</v>
      </c>
      <c r="H17511" t="s">
        <v>65</v>
      </c>
      <c r="J17511" t="s">
        <v>14</v>
      </c>
      <c r="K17511">
        <v>58</v>
      </c>
      <c r="L17511" t="s">
        <v>15</v>
      </c>
    </row>
    <row r="17512" spans="1:12">
      <c r="A17512" t="e">
        <f ca="1">E00251514757121</f>
        <v>#NAME?</v>
      </c>
      <c r="B17512">
        <v>454</v>
      </c>
      <c r="C17512" t="s">
        <v>179</v>
      </c>
      <c r="D17512" s="1">
        <v>42874</v>
      </c>
      <c r="F17512">
        <v>2</v>
      </c>
      <c r="G17512">
        <v>49390</v>
      </c>
      <c r="H17512" t="s">
        <v>59</v>
      </c>
      <c r="J17512" t="s">
        <v>14</v>
      </c>
      <c r="K17512">
        <v>42</v>
      </c>
      <c r="L17512" t="s">
        <v>15</v>
      </c>
    </row>
    <row r="17513" spans="1:12">
      <c r="A17513" t="e">
        <f ca="1">E00251716591121</f>
        <v>#NAME?</v>
      </c>
      <c r="B17513">
        <v>448</v>
      </c>
      <c r="C17513" t="s">
        <v>112</v>
      </c>
      <c r="D17513" s="1">
        <v>41039</v>
      </c>
      <c r="F17513">
        <v>2</v>
      </c>
      <c r="G17513">
        <v>30000</v>
      </c>
      <c r="H17513" t="s">
        <v>144</v>
      </c>
      <c r="J17513" t="s">
        <v>14</v>
      </c>
      <c r="K17513">
        <v>48</v>
      </c>
      <c r="L17513" t="s">
        <v>15</v>
      </c>
    </row>
    <row r="17514" spans="1:12">
      <c r="A17514" t="e">
        <f ca="1">E00251716591121</f>
        <v>#NAME?</v>
      </c>
      <c r="B17514">
        <v>448</v>
      </c>
      <c r="C17514" t="s">
        <v>112</v>
      </c>
      <c r="D17514" s="1">
        <v>42558</v>
      </c>
      <c r="F17514">
        <v>2</v>
      </c>
      <c r="G17514">
        <v>4019</v>
      </c>
      <c r="H17514" t="s">
        <v>26</v>
      </c>
      <c r="J17514" t="s">
        <v>14</v>
      </c>
      <c r="K17514">
        <v>52</v>
      </c>
      <c r="L17514" t="s">
        <v>15</v>
      </c>
    </row>
    <row r="17515" spans="1:12">
      <c r="A17515" t="e">
        <f ca="1">E00251716591121</f>
        <v>#NAME?</v>
      </c>
      <c r="B17515">
        <v>448</v>
      </c>
      <c r="C17515" t="s">
        <v>112</v>
      </c>
      <c r="D17515" s="1">
        <v>42648</v>
      </c>
      <c r="F17515">
        <v>2</v>
      </c>
      <c r="G17515">
        <v>30000</v>
      </c>
      <c r="H17515" t="s">
        <v>144</v>
      </c>
      <c r="J17515" t="s">
        <v>14</v>
      </c>
      <c r="K17515">
        <v>52</v>
      </c>
      <c r="L17515" t="s">
        <v>15</v>
      </c>
    </row>
    <row r="17516" spans="1:12">
      <c r="A17516" t="e">
        <f ca="1">E00251716591121</f>
        <v>#NAME?</v>
      </c>
      <c r="B17516">
        <v>7883</v>
      </c>
      <c r="C17516" t="s">
        <v>640</v>
      </c>
      <c r="D17516" s="1">
        <v>42621</v>
      </c>
      <c r="F17516">
        <v>1</v>
      </c>
      <c r="G17516">
        <v>38611</v>
      </c>
      <c r="H17516" t="s">
        <v>422</v>
      </c>
      <c r="I17516" t="s">
        <v>148</v>
      </c>
      <c r="J17516" t="s">
        <v>57</v>
      </c>
      <c r="K17516">
        <v>52</v>
      </c>
      <c r="L17516" t="s">
        <v>15</v>
      </c>
    </row>
    <row r="17517" spans="1:12">
      <c r="A17517" t="e">
        <f ca="1">E00251432169921</f>
        <v>#NAME?</v>
      </c>
      <c r="B17517">
        <v>494</v>
      </c>
      <c r="C17517" t="s">
        <v>63</v>
      </c>
      <c r="D17517" s="1">
        <v>41612</v>
      </c>
      <c r="F17517">
        <v>2</v>
      </c>
      <c r="G17517">
        <v>7871</v>
      </c>
      <c r="H17517" t="s">
        <v>674</v>
      </c>
      <c r="J17517" t="s">
        <v>14</v>
      </c>
      <c r="K17517">
        <v>55</v>
      </c>
      <c r="L17517" t="s">
        <v>22</v>
      </c>
    </row>
    <row r="17518" spans="1:12">
      <c r="A17518" t="e">
        <f ca="1">E00251514761221</f>
        <v>#NAME?</v>
      </c>
      <c r="B17518">
        <v>496</v>
      </c>
      <c r="C17518" t="s">
        <v>365</v>
      </c>
      <c r="D17518" s="1">
        <v>42864</v>
      </c>
      <c r="F17518">
        <v>2</v>
      </c>
      <c r="G17518">
        <v>7869</v>
      </c>
      <c r="H17518" t="s">
        <v>470</v>
      </c>
      <c r="J17518" t="s">
        <v>14</v>
      </c>
      <c r="K17518">
        <v>57</v>
      </c>
      <c r="L17518" t="s">
        <v>22</v>
      </c>
    </row>
    <row r="17519" spans="1:12">
      <c r="A17519" t="e">
        <f ca="1">E00251432169921</f>
        <v>#NAME?</v>
      </c>
      <c r="B17519">
        <v>6046</v>
      </c>
      <c r="C17519" t="s">
        <v>98</v>
      </c>
      <c r="D17519" s="1">
        <v>42474</v>
      </c>
      <c r="F17519">
        <v>1</v>
      </c>
      <c r="G17519">
        <v>78651</v>
      </c>
      <c r="H17519" t="s">
        <v>958</v>
      </c>
      <c r="I17519" t="s">
        <v>56</v>
      </c>
      <c r="J17519" t="s">
        <v>57</v>
      </c>
      <c r="K17519">
        <v>57</v>
      </c>
      <c r="L17519" t="s">
        <v>22</v>
      </c>
    </row>
    <row r="17520" spans="1:12">
      <c r="A17520" t="e">
        <f ca="1">E00251432169921</f>
        <v>#NAME?</v>
      </c>
      <c r="B17520">
        <v>494</v>
      </c>
      <c r="C17520" t="s">
        <v>63</v>
      </c>
      <c r="D17520" s="1">
        <v>42248</v>
      </c>
      <c r="F17520">
        <v>2</v>
      </c>
      <c r="G17520">
        <v>73300</v>
      </c>
      <c r="H17520" t="s">
        <v>86</v>
      </c>
      <c r="J17520" t="s">
        <v>14</v>
      </c>
      <c r="K17520">
        <v>57</v>
      </c>
      <c r="L17520" t="s">
        <v>15</v>
      </c>
    </row>
    <row r="17521" spans="1:12">
      <c r="A17521" t="e">
        <f ca="1">E00251432169921</f>
        <v>#NAME?</v>
      </c>
      <c r="B17521">
        <v>494</v>
      </c>
      <c r="C17521" t="s">
        <v>63</v>
      </c>
      <c r="D17521" s="1">
        <v>42656</v>
      </c>
      <c r="F17521">
        <v>1</v>
      </c>
      <c r="G17521">
        <v>3051</v>
      </c>
      <c r="H17521" t="s">
        <v>13</v>
      </c>
      <c r="J17521" t="s">
        <v>14</v>
      </c>
      <c r="K17521">
        <v>58</v>
      </c>
      <c r="L17521" t="s">
        <v>15</v>
      </c>
    </row>
    <row r="17522" spans="1:12">
      <c r="A17522" t="e">
        <f ca="1">E00251718095121</f>
        <v>#NAME?</v>
      </c>
      <c r="B17522">
        <v>702</v>
      </c>
      <c r="C17522" t="s">
        <v>293</v>
      </c>
      <c r="D17522" s="1">
        <v>41964</v>
      </c>
      <c r="F17522">
        <v>1</v>
      </c>
      <c r="G17522">
        <v>73689</v>
      </c>
      <c r="H17522" t="s">
        <v>84</v>
      </c>
      <c r="J17522" t="s">
        <v>14</v>
      </c>
      <c r="K17522">
        <v>44</v>
      </c>
      <c r="L17522" t="s">
        <v>15</v>
      </c>
    </row>
    <row r="17523" spans="1:12">
      <c r="A17523" t="e">
        <f ca="1">E00251718095121</f>
        <v>#NAME?</v>
      </c>
      <c r="B17523">
        <v>702</v>
      </c>
      <c r="C17523" t="s">
        <v>293</v>
      </c>
      <c r="D17523" s="1">
        <v>42185</v>
      </c>
      <c r="F17523">
        <v>1</v>
      </c>
      <c r="G17523">
        <v>1119</v>
      </c>
      <c r="H17523" t="s">
        <v>638</v>
      </c>
      <c r="J17523" t="s">
        <v>14</v>
      </c>
      <c r="K17523">
        <v>45</v>
      </c>
      <c r="L17523" t="s">
        <v>15</v>
      </c>
    </row>
    <row r="17524" spans="1:12">
      <c r="A17524" t="e">
        <f ca="1">E00251718095121</f>
        <v>#NAME?</v>
      </c>
      <c r="B17524">
        <v>702</v>
      </c>
      <c r="C17524" t="s">
        <v>293</v>
      </c>
      <c r="D17524" s="1">
        <v>42206</v>
      </c>
      <c r="F17524">
        <v>1</v>
      </c>
      <c r="G17524">
        <v>1119</v>
      </c>
      <c r="H17524" t="s">
        <v>638</v>
      </c>
      <c r="J17524" t="s">
        <v>14</v>
      </c>
      <c r="K17524">
        <v>45</v>
      </c>
      <c r="L17524" t="s">
        <v>15</v>
      </c>
    </row>
    <row r="17525" spans="1:12">
      <c r="A17525" t="e">
        <f ca="1">E00251716591121</f>
        <v>#NAME?</v>
      </c>
      <c r="B17525">
        <v>448</v>
      </c>
      <c r="C17525" t="s">
        <v>112</v>
      </c>
      <c r="D17525" s="1">
        <v>42558</v>
      </c>
      <c r="F17525">
        <v>1</v>
      </c>
      <c r="G17525">
        <v>4019</v>
      </c>
      <c r="H17525" t="s">
        <v>26</v>
      </c>
      <c r="J17525" t="s">
        <v>14</v>
      </c>
      <c r="K17525">
        <v>52</v>
      </c>
      <c r="L17525" t="s">
        <v>15</v>
      </c>
    </row>
    <row r="17526" spans="1:12">
      <c r="A17526" t="e">
        <f ca="1">E00251716591121</f>
        <v>#NAME?</v>
      </c>
      <c r="B17526">
        <v>448</v>
      </c>
      <c r="C17526" t="s">
        <v>112</v>
      </c>
      <c r="D17526" s="1">
        <v>42684</v>
      </c>
      <c r="F17526">
        <v>2</v>
      </c>
      <c r="G17526">
        <v>4019</v>
      </c>
      <c r="H17526" t="s">
        <v>26</v>
      </c>
      <c r="J17526" t="s">
        <v>14</v>
      </c>
      <c r="K17526">
        <v>52</v>
      </c>
      <c r="L17526" t="s">
        <v>15</v>
      </c>
    </row>
    <row r="17527" spans="1:12">
      <c r="A17527" t="e">
        <f ca="1">E00251716591121</f>
        <v>#NAME?</v>
      </c>
      <c r="B17527">
        <v>448</v>
      </c>
      <c r="C17527" t="s">
        <v>112</v>
      </c>
      <c r="D17527" s="1">
        <v>42747</v>
      </c>
      <c r="F17527">
        <v>1</v>
      </c>
      <c r="G17527">
        <v>30000</v>
      </c>
      <c r="H17527" t="s">
        <v>144</v>
      </c>
      <c r="J17527" t="s">
        <v>14</v>
      </c>
      <c r="K17527">
        <v>52</v>
      </c>
      <c r="L17527" t="s">
        <v>15</v>
      </c>
    </row>
    <row r="17528" spans="1:12">
      <c r="A17528" t="e">
        <f ca="1">E00251617235221</f>
        <v>#NAME?</v>
      </c>
      <c r="B17528">
        <v>489</v>
      </c>
      <c r="C17528" t="s">
        <v>100</v>
      </c>
      <c r="D17528" s="1">
        <v>43004</v>
      </c>
      <c r="F17528">
        <v>1</v>
      </c>
      <c r="G17528">
        <v>88</v>
      </c>
      <c r="H17528" t="s">
        <v>919</v>
      </c>
      <c r="J17528" t="s">
        <v>14</v>
      </c>
      <c r="K17528">
        <v>62</v>
      </c>
      <c r="L17528" t="s">
        <v>15</v>
      </c>
    </row>
    <row r="17529" spans="1:12">
      <c r="A17529" t="e">
        <f ca="1">E00251432169921</f>
        <v>#NAME?</v>
      </c>
      <c r="B17529">
        <v>494</v>
      </c>
      <c r="C17529" t="s">
        <v>63</v>
      </c>
      <c r="D17529" s="1">
        <v>41156</v>
      </c>
      <c r="F17529">
        <v>2</v>
      </c>
      <c r="G17529">
        <v>2113</v>
      </c>
      <c r="H17529" t="s">
        <v>579</v>
      </c>
      <c r="J17529" t="s">
        <v>14</v>
      </c>
      <c r="K17529">
        <v>54</v>
      </c>
      <c r="L17529" t="s">
        <v>15</v>
      </c>
    </row>
    <row r="17530" spans="1:12">
      <c r="A17530" t="e">
        <f ca="1">E00251429396421</f>
        <v>#NAME?</v>
      </c>
      <c r="B17530">
        <v>276</v>
      </c>
      <c r="C17530" t="s">
        <v>122</v>
      </c>
      <c r="D17530" s="1">
        <v>41089</v>
      </c>
      <c r="F17530">
        <v>1</v>
      </c>
      <c r="G17530">
        <v>30000</v>
      </c>
      <c r="H17530" t="s">
        <v>144</v>
      </c>
      <c r="J17530" t="s">
        <v>14</v>
      </c>
      <c r="K17530">
        <v>55</v>
      </c>
      <c r="L17530" t="s">
        <v>15</v>
      </c>
    </row>
    <row r="17531" spans="1:12">
      <c r="A17531" t="e">
        <f ca="1">E00251514725021</f>
        <v>#NAME?</v>
      </c>
      <c r="B17531">
        <v>489</v>
      </c>
      <c r="C17531" t="s">
        <v>100</v>
      </c>
      <c r="D17531" s="1">
        <v>42513</v>
      </c>
      <c r="F17531">
        <v>1</v>
      </c>
      <c r="G17531">
        <v>2449</v>
      </c>
      <c r="H17531" t="s">
        <v>53</v>
      </c>
      <c r="J17531" t="s">
        <v>14</v>
      </c>
      <c r="K17531">
        <v>44</v>
      </c>
      <c r="L17531" t="s">
        <v>15</v>
      </c>
    </row>
    <row r="17532" spans="1:12">
      <c r="A17532" t="e">
        <f ca="1">E00251514757121</f>
        <v>#NAME?</v>
      </c>
      <c r="B17532">
        <v>454</v>
      </c>
      <c r="C17532" t="s">
        <v>179</v>
      </c>
      <c r="D17532" s="1">
        <v>42874</v>
      </c>
      <c r="F17532">
        <v>4</v>
      </c>
      <c r="G17532">
        <v>72632</v>
      </c>
      <c r="H17532" t="s">
        <v>107</v>
      </c>
      <c r="J17532" t="s">
        <v>14</v>
      </c>
      <c r="K17532">
        <v>42</v>
      </c>
      <c r="L17532" t="s">
        <v>15</v>
      </c>
    </row>
    <row r="17533" spans="1:12">
      <c r="A17533" t="e">
        <f ca="1">E00251429396421</f>
        <v>#NAME?</v>
      </c>
      <c r="B17533">
        <v>276</v>
      </c>
      <c r="C17533" t="s">
        <v>122</v>
      </c>
      <c r="D17533" s="1">
        <v>41598</v>
      </c>
      <c r="F17533">
        <v>2</v>
      </c>
      <c r="G17533">
        <v>49390</v>
      </c>
      <c r="H17533" t="s">
        <v>59</v>
      </c>
      <c r="J17533" t="s">
        <v>14</v>
      </c>
      <c r="K17533">
        <v>56</v>
      </c>
      <c r="L17533" t="s">
        <v>15</v>
      </c>
    </row>
    <row r="17534" spans="1:12">
      <c r="A17534" t="e">
        <f ca="1">E00251513958321</f>
        <v>#NAME?</v>
      </c>
      <c r="B17534">
        <v>1785</v>
      </c>
      <c r="C17534" t="s">
        <v>129</v>
      </c>
      <c r="D17534" s="1">
        <v>41605</v>
      </c>
      <c r="F17534">
        <v>1</v>
      </c>
      <c r="G17534">
        <v>2809</v>
      </c>
      <c r="H17534" t="s">
        <v>90</v>
      </c>
      <c r="J17534" t="s">
        <v>14</v>
      </c>
      <c r="K17534">
        <v>47</v>
      </c>
      <c r="L17534" t="s">
        <v>15</v>
      </c>
    </row>
    <row r="17535" spans="1:12">
      <c r="A17535" t="e">
        <f ca="1">E00251513958321</f>
        <v>#NAME?</v>
      </c>
      <c r="B17535">
        <v>1785</v>
      </c>
      <c r="C17535" t="s">
        <v>129</v>
      </c>
      <c r="D17535" s="1">
        <v>42930</v>
      </c>
      <c r="F17535">
        <v>2</v>
      </c>
      <c r="G17535">
        <v>72293</v>
      </c>
      <c r="H17535" t="s">
        <v>639</v>
      </c>
      <c r="J17535" t="s">
        <v>14</v>
      </c>
      <c r="K17535">
        <v>51</v>
      </c>
      <c r="L17535" t="s">
        <v>15</v>
      </c>
    </row>
    <row r="17536" spans="1:12">
      <c r="A17536" t="e">
        <f ca="1">E00251429396421</f>
        <v>#NAME?</v>
      </c>
      <c r="B17536">
        <v>276</v>
      </c>
      <c r="C17536" t="s">
        <v>122</v>
      </c>
      <c r="D17536" s="1">
        <v>41089</v>
      </c>
      <c r="F17536">
        <v>3</v>
      </c>
      <c r="G17536">
        <v>5959</v>
      </c>
      <c r="H17536" t="s">
        <v>829</v>
      </c>
      <c r="J17536" t="s">
        <v>14</v>
      </c>
      <c r="K17536">
        <v>55</v>
      </c>
      <c r="L17536" t="s">
        <v>15</v>
      </c>
    </row>
    <row r="17537" spans="1:12">
      <c r="A17537" t="e">
        <f ca="1">E00251514288421</f>
        <v>#NAME?</v>
      </c>
      <c r="B17537">
        <v>481</v>
      </c>
      <c r="C17537" t="s">
        <v>402</v>
      </c>
      <c r="D17537" s="1">
        <v>42300</v>
      </c>
      <c r="F17537">
        <v>4</v>
      </c>
      <c r="G17537">
        <v>6929</v>
      </c>
      <c r="H17537" t="s">
        <v>36</v>
      </c>
      <c r="J17537" t="s">
        <v>14</v>
      </c>
      <c r="K17537">
        <v>59</v>
      </c>
      <c r="L17537" t="s">
        <v>15</v>
      </c>
    </row>
    <row r="17538" spans="1:12">
      <c r="A17538" t="e">
        <f ca="1">E00251617235221</f>
        <v>#NAME?</v>
      </c>
      <c r="B17538">
        <v>489</v>
      </c>
      <c r="C17538" t="s">
        <v>100</v>
      </c>
      <c r="D17538" s="1">
        <v>41254</v>
      </c>
      <c r="F17538">
        <v>1</v>
      </c>
      <c r="G17538">
        <v>2729</v>
      </c>
      <c r="H17538" t="s">
        <v>115</v>
      </c>
      <c r="J17538" t="s">
        <v>14</v>
      </c>
      <c r="K17538">
        <v>57</v>
      </c>
      <c r="L17538" t="s">
        <v>15</v>
      </c>
    </row>
    <row r="17539" spans="1:12">
      <c r="A17539" t="e">
        <f ca="1">E00251716591121</f>
        <v>#NAME?</v>
      </c>
      <c r="B17539">
        <v>448</v>
      </c>
      <c r="C17539" t="s">
        <v>112</v>
      </c>
      <c r="D17539" s="1">
        <v>42648</v>
      </c>
      <c r="F17539">
        <v>1</v>
      </c>
      <c r="G17539">
        <v>30000</v>
      </c>
      <c r="H17539" t="s">
        <v>144</v>
      </c>
      <c r="J17539" t="s">
        <v>14</v>
      </c>
      <c r="K17539">
        <v>52</v>
      </c>
      <c r="L17539" t="s">
        <v>15</v>
      </c>
    </row>
    <row r="17540" spans="1:12">
      <c r="A17540" t="e">
        <f ca="1">E00251432169921</f>
        <v>#NAME?</v>
      </c>
      <c r="B17540">
        <v>494</v>
      </c>
      <c r="C17540" t="s">
        <v>63</v>
      </c>
      <c r="D17540" s="1">
        <v>42683</v>
      </c>
      <c r="F17540">
        <v>2</v>
      </c>
      <c r="G17540">
        <v>7851</v>
      </c>
      <c r="H17540" t="s">
        <v>353</v>
      </c>
      <c r="J17540" t="s">
        <v>14</v>
      </c>
      <c r="K17540">
        <v>58</v>
      </c>
      <c r="L17540" t="s">
        <v>22</v>
      </c>
    </row>
    <row r="17541" spans="1:12">
      <c r="A17541" t="e">
        <f ca="1">E00251716591121</f>
        <v>#NAME?</v>
      </c>
      <c r="B17541">
        <v>448</v>
      </c>
      <c r="C17541" t="s">
        <v>112</v>
      </c>
      <c r="D17541" s="1">
        <v>42642</v>
      </c>
      <c r="F17541">
        <v>4</v>
      </c>
      <c r="G17541">
        <v>38611</v>
      </c>
      <c r="H17541" t="s">
        <v>422</v>
      </c>
      <c r="J17541" t="s">
        <v>14</v>
      </c>
      <c r="K17541">
        <v>52</v>
      </c>
      <c r="L17541" t="s">
        <v>15</v>
      </c>
    </row>
    <row r="17542" spans="1:12">
      <c r="A17542" t="e">
        <f ca="1">E00251716591121</f>
        <v>#NAME?</v>
      </c>
      <c r="B17542">
        <v>448</v>
      </c>
      <c r="C17542" t="s">
        <v>112</v>
      </c>
      <c r="D17542" s="1">
        <v>42648</v>
      </c>
      <c r="F17542">
        <v>2</v>
      </c>
      <c r="G17542">
        <v>4019</v>
      </c>
      <c r="H17542" t="s">
        <v>26</v>
      </c>
      <c r="J17542" t="s">
        <v>14</v>
      </c>
      <c r="K17542">
        <v>52</v>
      </c>
      <c r="L17542" t="s">
        <v>15</v>
      </c>
    </row>
    <row r="17543" spans="1:12">
      <c r="A17543" t="e">
        <f ca="1">E00251716591121</f>
        <v>#NAME?</v>
      </c>
      <c r="B17543">
        <v>448</v>
      </c>
      <c r="C17543" t="s">
        <v>112</v>
      </c>
      <c r="D17543" s="1">
        <v>42747</v>
      </c>
      <c r="F17543">
        <v>5</v>
      </c>
      <c r="G17543">
        <v>2720</v>
      </c>
      <c r="H17543" t="s">
        <v>65</v>
      </c>
      <c r="J17543" t="s">
        <v>14</v>
      </c>
      <c r="K17543">
        <v>52</v>
      </c>
      <c r="L17543" t="s">
        <v>15</v>
      </c>
    </row>
    <row r="17544" spans="1:12">
      <c r="A17544" t="e">
        <f ca="1">E00251429396421</f>
        <v>#NAME?</v>
      </c>
      <c r="B17544">
        <v>276</v>
      </c>
      <c r="C17544" t="s">
        <v>122</v>
      </c>
      <c r="D17544" s="1">
        <v>41108</v>
      </c>
      <c r="F17544">
        <v>2</v>
      </c>
      <c r="G17544">
        <v>7804</v>
      </c>
      <c r="H17544" t="s">
        <v>43</v>
      </c>
      <c r="J17544" t="s">
        <v>14</v>
      </c>
      <c r="K17544">
        <v>55</v>
      </c>
      <c r="L17544" t="s">
        <v>22</v>
      </c>
    </row>
    <row r="17545" spans="1:12">
      <c r="A17545" t="e">
        <f t="shared" ref="A17545:A17554" ca="1" si="162">E00251413469721</f>
        <v>#NAME?</v>
      </c>
      <c r="B17545">
        <v>1929</v>
      </c>
      <c r="C17545" t="s">
        <v>195</v>
      </c>
      <c r="D17545" s="1">
        <v>41113</v>
      </c>
      <c r="F17545">
        <v>1</v>
      </c>
      <c r="G17545">
        <v>71987</v>
      </c>
      <c r="H17545" t="s">
        <v>276</v>
      </c>
      <c r="J17545" t="s">
        <v>14</v>
      </c>
      <c r="K17545">
        <v>63</v>
      </c>
      <c r="L17545" t="s">
        <v>15</v>
      </c>
    </row>
    <row r="17546" spans="1:12">
      <c r="A17546" t="e">
        <f t="shared" ca="1" si="162"/>
        <v>#NAME?</v>
      </c>
      <c r="B17546">
        <v>1929</v>
      </c>
      <c r="C17546" t="s">
        <v>195</v>
      </c>
      <c r="D17546" s="1">
        <v>41122</v>
      </c>
      <c r="F17546">
        <v>1</v>
      </c>
      <c r="G17546">
        <v>71987</v>
      </c>
      <c r="H17546" t="s">
        <v>276</v>
      </c>
      <c r="J17546" t="s">
        <v>14</v>
      </c>
      <c r="K17546">
        <v>63</v>
      </c>
      <c r="L17546" t="s">
        <v>15</v>
      </c>
    </row>
    <row r="17547" spans="1:12">
      <c r="A17547" t="e">
        <f t="shared" ca="1" si="162"/>
        <v>#NAME?</v>
      </c>
      <c r="B17547">
        <v>1929</v>
      </c>
      <c r="C17547" t="s">
        <v>195</v>
      </c>
      <c r="D17547" s="1">
        <v>41143</v>
      </c>
      <c r="F17547">
        <v>1</v>
      </c>
      <c r="G17547">
        <v>71987</v>
      </c>
      <c r="H17547" t="s">
        <v>276</v>
      </c>
      <c r="J17547" t="s">
        <v>14</v>
      </c>
      <c r="K17547">
        <v>63</v>
      </c>
      <c r="L17547" t="s">
        <v>15</v>
      </c>
    </row>
    <row r="17548" spans="1:12">
      <c r="A17548" t="e">
        <f t="shared" ca="1" si="162"/>
        <v>#NAME?</v>
      </c>
      <c r="B17548">
        <v>1929</v>
      </c>
      <c r="C17548" t="s">
        <v>195</v>
      </c>
      <c r="D17548" s="1">
        <v>41159</v>
      </c>
      <c r="F17548">
        <v>1</v>
      </c>
      <c r="G17548">
        <v>71987</v>
      </c>
      <c r="H17548" t="s">
        <v>276</v>
      </c>
      <c r="J17548" t="s">
        <v>14</v>
      </c>
      <c r="K17548">
        <v>63</v>
      </c>
      <c r="L17548" t="s">
        <v>15</v>
      </c>
    </row>
    <row r="17549" spans="1:12">
      <c r="A17549" t="e">
        <f t="shared" ca="1" si="162"/>
        <v>#NAME?</v>
      </c>
      <c r="B17549">
        <v>1929</v>
      </c>
      <c r="C17549" t="s">
        <v>195</v>
      </c>
      <c r="D17549" s="1">
        <v>41355</v>
      </c>
      <c r="F17549">
        <v>1</v>
      </c>
      <c r="G17549">
        <v>7820</v>
      </c>
      <c r="H17549" t="s">
        <v>233</v>
      </c>
      <c r="J17549" t="s">
        <v>14</v>
      </c>
      <c r="K17549">
        <v>64</v>
      </c>
      <c r="L17549" t="s">
        <v>22</v>
      </c>
    </row>
    <row r="17550" spans="1:12">
      <c r="A17550" t="e">
        <f t="shared" ca="1" si="162"/>
        <v>#NAME?</v>
      </c>
      <c r="B17550">
        <v>1929</v>
      </c>
      <c r="C17550" t="s">
        <v>195</v>
      </c>
      <c r="D17550" s="1">
        <v>42206</v>
      </c>
      <c r="F17550">
        <v>2</v>
      </c>
      <c r="G17550">
        <v>7059</v>
      </c>
      <c r="H17550" t="s">
        <v>230</v>
      </c>
      <c r="J17550" t="s">
        <v>14</v>
      </c>
      <c r="K17550">
        <v>66</v>
      </c>
      <c r="L17550" t="s">
        <v>15</v>
      </c>
    </row>
    <row r="17551" spans="1:12">
      <c r="A17551" t="e">
        <f t="shared" ca="1" si="162"/>
        <v>#NAME?</v>
      </c>
      <c r="B17551">
        <v>1929</v>
      </c>
      <c r="C17551" t="s">
        <v>195</v>
      </c>
      <c r="D17551" s="1">
        <v>42206</v>
      </c>
      <c r="F17551">
        <v>6</v>
      </c>
      <c r="G17551">
        <v>4549</v>
      </c>
      <c r="H17551" t="s">
        <v>69</v>
      </c>
      <c r="J17551" t="s">
        <v>14</v>
      </c>
      <c r="K17551">
        <v>66</v>
      </c>
      <c r="L17551" t="s">
        <v>15</v>
      </c>
    </row>
    <row r="17552" spans="1:12">
      <c r="A17552" t="e">
        <f t="shared" ca="1" si="162"/>
        <v>#NAME?</v>
      </c>
      <c r="B17552">
        <v>1929</v>
      </c>
      <c r="C17552" t="s">
        <v>195</v>
      </c>
      <c r="D17552" s="1">
        <v>42691</v>
      </c>
      <c r="F17552">
        <v>3</v>
      </c>
      <c r="G17552">
        <v>4549</v>
      </c>
      <c r="H17552" t="s">
        <v>69</v>
      </c>
      <c r="J17552" t="s">
        <v>14</v>
      </c>
      <c r="K17552">
        <v>67</v>
      </c>
      <c r="L17552" t="s">
        <v>15</v>
      </c>
    </row>
    <row r="17553" spans="1:12">
      <c r="A17553" t="e">
        <f t="shared" ca="1" si="162"/>
        <v>#NAME?</v>
      </c>
      <c r="B17553">
        <v>1929</v>
      </c>
      <c r="C17553" t="s">
        <v>195</v>
      </c>
      <c r="D17553" s="1">
        <v>42748</v>
      </c>
      <c r="F17553">
        <v>5</v>
      </c>
      <c r="G17553">
        <v>7295</v>
      </c>
      <c r="H17553" t="s">
        <v>76</v>
      </c>
      <c r="J17553" t="s">
        <v>14</v>
      </c>
      <c r="K17553">
        <v>68</v>
      </c>
      <c r="L17553" t="s">
        <v>15</v>
      </c>
    </row>
    <row r="17554" spans="1:12">
      <c r="A17554" t="e">
        <f t="shared" ca="1" si="162"/>
        <v>#NAME?</v>
      </c>
      <c r="B17554">
        <v>1929</v>
      </c>
      <c r="C17554" t="s">
        <v>195</v>
      </c>
      <c r="D17554" s="1">
        <v>42871</v>
      </c>
      <c r="F17554">
        <v>5</v>
      </c>
      <c r="G17554">
        <v>7295</v>
      </c>
      <c r="H17554" t="s">
        <v>76</v>
      </c>
      <c r="J17554" t="s">
        <v>14</v>
      </c>
      <c r="K17554">
        <v>68</v>
      </c>
      <c r="L17554" t="s">
        <v>15</v>
      </c>
    </row>
    <row r="17555" spans="1:12">
      <c r="A17555" t="e">
        <f ca="1">E00251718095121</f>
        <v>#NAME?</v>
      </c>
      <c r="B17555">
        <v>703</v>
      </c>
      <c r="C17555" t="s">
        <v>305</v>
      </c>
      <c r="D17555" s="1">
        <v>42532</v>
      </c>
      <c r="F17555">
        <v>2</v>
      </c>
      <c r="G17555">
        <v>73689</v>
      </c>
      <c r="H17555" t="s">
        <v>84</v>
      </c>
      <c r="J17555" t="s">
        <v>14</v>
      </c>
      <c r="K17555">
        <v>46</v>
      </c>
      <c r="L17555" t="s">
        <v>15</v>
      </c>
    </row>
    <row r="17556" spans="1:12">
      <c r="A17556" t="e">
        <f ca="1">E00251429396421</f>
        <v>#NAME?</v>
      </c>
      <c r="B17556">
        <v>276</v>
      </c>
      <c r="C17556" t="s">
        <v>122</v>
      </c>
      <c r="D17556" s="1">
        <v>40945</v>
      </c>
      <c r="F17556">
        <v>1</v>
      </c>
      <c r="G17556">
        <v>4779</v>
      </c>
      <c r="H17556" t="s">
        <v>231</v>
      </c>
      <c r="J17556" t="s">
        <v>14</v>
      </c>
      <c r="K17556">
        <v>54</v>
      </c>
      <c r="L17556" t="s">
        <v>15</v>
      </c>
    </row>
    <row r="17557" spans="1:12">
      <c r="A17557" t="e">
        <f ca="1">E00251429396421</f>
        <v>#NAME?</v>
      </c>
      <c r="B17557">
        <v>276</v>
      </c>
      <c r="C17557" t="s">
        <v>122</v>
      </c>
      <c r="D17557" s="1">
        <v>41122</v>
      </c>
      <c r="F17557">
        <v>1</v>
      </c>
      <c r="G17557">
        <v>7804</v>
      </c>
      <c r="H17557" t="s">
        <v>43</v>
      </c>
      <c r="J17557" t="s">
        <v>14</v>
      </c>
      <c r="K17557">
        <v>55</v>
      </c>
      <c r="L17557" t="s">
        <v>22</v>
      </c>
    </row>
    <row r="17558" spans="1:12">
      <c r="A17558" t="e">
        <f ca="1">E00251429396421</f>
        <v>#NAME?</v>
      </c>
      <c r="B17558">
        <v>276</v>
      </c>
      <c r="C17558" t="s">
        <v>122</v>
      </c>
      <c r="D17558" s="1">
        <v>41200</v>
      </c>
      <c r="F17558">
        <v>1</v>
      </c>
      <c r="G17558">
        <v>49390</v>
      </c>
      <c r="H17558" t="s">
        <v>59</v>
      </c>
      <c r="J17558" t="s">
        <v>14</v>
      </c>
      <c r="K17558">
        <v>55</v>
      </c>
      <c r="L17558" t="s">
        <v>15</v>
      </c>
    </row>
    <row r="17559" spans="1:12">
      <c r="A17559" t="e">
        <f ca="1">E00251716572021</f>
        <v>#NAME?</v>
      </c>
      <c r="B17559">
        <v>446</v>
      </c>
      <c r="C17559" t="s">
        <v>94</v>
      </c>
      <c r="D17559" s="1">
        <v>41772</v>
      </c>
      <c r="F17559">
        <v>2</v>
      </c>
      <c r="G17559">
        <v>4019</v>
      </c>
      <c r="H17559" t="s">
        <v>26</v>
      </c>
      <c r="J17559" t="s">
        <v>14</v>
      </c>
      <c r="K17559">
        <v>43</v>
      </c>
      <c r="L17559" t="s">
        <v>15</v>
      </c>
    </row>
    <row r="17560" spans="1:12">
      <c r="A17560" t="e">
        <f ca="1">E00251716572021</f>
        <v>#NAME?</v>
      </c>
      <c r="B17560">
        <v>446</v>
      </c>
      <c r="C17560" t="s">
        <v>94</v>
      </c>
      <c r="D17560" s="1">
        <v>43042</v>
      </c>
      <c r="F17560">
        <v>1</v>
      </c>
      <c r="G17560">
        <v>4019</v>
      </c>
      <c r="H17560" t="s">
        <v>26</v>
      </c>
      <c r="J17560" t="s">
        <v>14</v>
      </c>
      <c r="K17560">
        <v>47</v>
      </c>
      <c r="L17560" t="s">
        <v>15</v>
      </c>
    </row>
    <row r="17561" spans="1:12">
      <c r="A17561" t="e">
        <f ca="1">E00251716572021</f>
        <v>#NAME?</v>
      </c>
      <c r="B17561">
        <v>446</v>
      </c>
      <c r="C17561" t="s">
        <v>94</v>
      </c>
      <c r="D17561" s="1">
        <v>43042</v>
      </c>
      <c r="F17561">
        <v>2</v>
      </c>
      <c r="G17561">
        <v>27800</v>
      </c>
      <c r="H17561" t="s">
        <v>145</v>
      </c>
      <c r="J17561" t="s">
        <v>14</v>
      </c>
      <c r="K17561">
        <v>47</v>
      </c>
      <c r="L17561" t="s">
        <v>15</v>
      </c>
    </row>
    <row r="17562" spans="1:12">
      <c r="A17562" t="e">
        <f ca="1">E00251514757121</f>
        <v>#NAME?</v>
      </c>
      <c r="B17562">
        <v>454</v>
      </c>
      <c r="C17562" t="s">
        <v>179</v>
      </c>
      <c r="D17562" s="1">
        <v>41718</v>
      </c>
      <c r="F17562">
        <v>2</v>
      </c>
      <c r="G17562">
        <v>37205</v>
      </c>
      <c r="H17562" t="s">
        <v>191</v>
      </c>
      <c r="J17562" t="s">
        <v>14</v>
      </c>
      <c r="K17562">
        <v>39</v>
      </c>
      <c r="L17562" t="s">
        <v>15</v>
      </c>
    </row>
    <row r="17563" spans="1:12">
      <c r="A17563" t="e">
        <f ca="1">E00251711664321</f>
        <v>#NAME?</v>
      </c>
      <c r="B17563">
        <v>11</v>
      </c>
      <c r="C17563" t="s">
        <v>245</v>
      </c>
      <c r="D17563" s="1">
        <v>42482</v>
      </c>
      <c r="F17563">
        <v>1</v>
      </c>
      <c r="G17563">
        <v>7231</v>
      </c>
      <c r="H17563" t="s">
        <v>128</v>
      </c>
      <c r="J17563" t="s">
        <v>14</v>
      </c>
      <c r="K17563">
        <v>64</v>
      </c>
      <c r="L17563" t="s">
        <v>15</v>
      </c>
    </row>
    <row r="17564" spans="1:12">
      <c r="A17564" t="e">
        <f ca="1">E00251617565621</f>
        <v>#NAME?</v>
      </c>
      <c r="B17564">
        <v>177</v>
      </c>
      <c r="C17564" t="s">
        <v>725</v>
      </c>
      <c r="D17564" s="1">
        <v>41512</v>
      </c>
      <c r="F17564">
        <v>1</v>
      </c>
      <c r="G17564">
        <v>30000</v>
      </c>
      <c r="H17564" t="s">
        <v>144</v>
      </c>
      <c r="J17564" t="s">
        <v>14</v>
      </c>
      <c r="K17564">
        <v>45</v>
      </c>
      <c r="L17564" t="s">
        <v>15</v>
      </c>
    </row>
    <row r="17565" spans="1:12">
      <c r="A17565" t="e">
        <f ca="1">E00251513958321</f>
        <v>#NAME?</v>
      </c>
      <c r="B17565">
        <v>1785</v>
      </c>
      <c r="C17565" t="s">
        <v>129</v>
      </c>
      <c r="D17565" s="1">
        <v>41282</v>
      </c>
      <c r="F17565">
        <v>1</v>
      </c>
      <c r="G17565">
        <v>4660</v>
      </c>
      <c r="H17565" t="s">
        <v>215</v>
      </c>
      <c r="J17565" t="s">
        <v>14</v>
      </c>
      <c r="K17565">
        <v>46</v>
      </c>
      <c r="L17565" t="s">
        <v>15</v>
      </c>
    </row>
    <row r="17566" spans="1:12">
      <c r="A17566" t="e">
        <f ca="1">E00251513958321</f>
        <v>#NAME?</v>
      </c>
      <c r="B17566">
        <v>1785</v>
      </c>
      <c r="C17566" t="s">
        <v>129</v>
      </c>
      <c r="D17566" s="1">
        <v>42809</v>
      </c>
      <c r="F17566">
        <v>2</v>
      </c>
      <c r="G17566">
        <v>2720</v>
      </c>
      <c r="H17566" t="s">
        <v>65</v>
      </c>
      <c r="J17566" t="s">
        <v>14</v>
      </c>
      <c r="K17566">
        <v>50</v>
      </c>
      <c r="L17566" t="s">
        <v>15</v>
      </c>
    </row>
    <row r="17567" spans="1:12">
      <c r="A17567" t="e">
        <f ca="1">E00251617620421</f>
        <v>#NAME?</v>
      </c>
      <c r="B17567">
        <v>485</v>
      </c>
      <c r="C17567" t="s">
        <v>241</v>
      </c>
      <c r="D17567" s="1">
        <v>41831</v>
      </c>
      <c r="F17567">
        <v>3</v>
      </c>
      <c r="G17567">
        <v>4549</v>
      </c>
      <c r="H17567" t="s">
        <v>69</v>
      </c>
      <c r="J17567" t="s">
        <v>14</v>
      </c>
      <c r="K17567">
        <v>52</v>
      </c>
      <c r="L17567" t="s">
        <v>15</v>
      </c>
    </row>
    <row r="17568" spans="1:12">
      <c r="A17568" t="e">
        <f ca="1">E00251711668421</f>
        <v>#NAME?</v>
      </c>
      <c r="B17568">
        <v>7927</v>
      </c>
      <c r="C17568" t="s">
        <v>367</v>
      </c>
      <c r="D17568" s="1">
        <v>42635</v>
      </c>
      <c r="F17568">
        <v>2</v>
      </c>
      <c r="G17568">
        <v>37205</v>
      </c>
      <c r="H17568" t="s">
        <v>191</v>
      </c>
      <c r="J17568" t="s">
        <v>14</v>
      </c>
      <c r="K17568">
        <v>57</v>
      </c>
      <c r="L17568" t="s">
        <v>15</v>
      </c>
    </row>
    <row r="17569" spans="1:12">
      <c r="A17569" t="e">
        <f ca="1">E00251617620421</f>
        <v>#NAME?</v>
      </c>
      <c r="B17569">
        <v>481</v>
      </c>
      <c r="C17569" t="s">
        <v>402</v>
      </c>
      <c r="D17569" s="1">
        <v>41220</v>
      </c>
      <c r="F17569">
        <v>2</v>
      </c>
      <c r="G17569">
        <v>4549</v>
      </c>
      <c r="H17569" t="s">
        <v>69</v>
      </c>
      <c r="J17569" t="s">
        <v>14</v>
      </c>
      <c r="K17569">
        <v>50</v>
      </c>
      <c r="L17569" t="s">
        <v>15</v>
      </c>
    </row>
    <row r="17570" spans="1:12">
      <c r="A17570" t="e">
        <f ca="1">E00251513010121</f>
        <v>#NAME?</v>
      </c>
      <c r="B17570">
        <v>446</v>
      </c>
      <c r="C17570" t="s">
        <v>94</v>
      </c>
      <c r="D17570" s="1">
        <v>41535</v>
      </c>
      <c r="F17570">
        <v>1</v>
      </c>
      <c r="G17570">
        <v>2729</v>
      </c>
      <c r="H17570" t="s">
        <v>115</v>
      </c>
      <c r="J17570" t="s">
        <v>14</v>
      </c>
      <c r="K17570">
        <v>42</v>
      </c>
      <c r="L17570" t="s">
        <v>15</v>
      </c>
    </row>
    <row r="17571" spans="1:12">
      <c r="A17571" t="e">
        <f t="shared" ref="A17571:A17581" ca="1" si="163">E00251617620421</f>
        <v>#NAME?</v>
      </c>
      <c r="B17571">
        <v>485</v>
      </c>
      <c r="C17571" t="s">
        <v>241</v>
      </c>
      <c r="D17571" s="1">
        <v>42503</v>
      </c>
      <c r="F17571">
        <v>6</v>
      </c>
      <c r="G17571">
        <v>5369</v>
      </c>
      <c r="H17571" t="s">
        <v>253</v>
      </c>
      <c r="J17571" t="s">
        <v>14</v>
      </c>
      <c r="K17571">
        <v>53</v>
      </c>
      <c r="L17571" t="s">
        <v>15</v>
      </c>
    </row>
    <row r="17572" spans="1:12">
      <c r="A17572" t="e">
        <f t="shared" ca="1" si="163"/>
        <v>#NAME?</v>
      </c>
      <c r="B17572">
        <v>485</v>
      </c>
      <c r="C17572" t="s">
        <v>241</v>
      </c>
      <c r="D17572" s="1">
        <v>42643</v>
      </c>
      <c r="F17572">
        <v>2</v>
      </c>
      <c r="G17572">
        <v>7962</v>
      </c>
      <c r="H17572" t="s">
        <v>111</v>
      </c>
      <c r="J17572" t="s">
        <v>14</v>
      </c>
      <c r="K17572">
        <v>54</v>
      </c>
      <c r="L17572" t="s">
        <v>22</v>
      </c>
    </row>
    <row r="17573" spans="1:12">
      <c r="A17573" t="e">
        <f t="shared" ca="1" si="163"/>
        <v>#NAME?</v>
      </c>
      <c r="B17573">
        <v>485</v>
      </c>
      <c r="C17573" t="s">
        <v>241</v>
      </c>
      <c r="D17573" s="1">
        <v>41757</v>
      </c>
      <c r="F17573">
        <v>2</v>
      </c>
      <c r="G17573">
        <v>7962</v>
      </c>
      <c r="H17573" t="s">
        <v>111</v>
      </c>
      <c r="J17573" t="s">
        <v>14</v>
      </c>
      <c r="K17573">
        <v>51</v>
      </c>
      <c r="L17573" t="s">
        <v>22</v>
      </c>
    </row>
    <row r="17574" spans="1:12">
      <c r="A17574" t="e">
        <f t="shared" ca="1" si="163"/>
        <v>#NAME?</v>
      </c>
      <c r="B17574">
        <v>485</v>
      </c>
      <c r="C17574" t="s">
        <v>241</v>
      </c>
      <c r="D17574" s="1">
        <v>42034</v>
      </c>
      <c r="F17574">
        <v>3</v>
      </c>
      <c r="G17574">
        <v>4549</v>
      </c>
      <c r="H17574" t="s">
        <v>69</v>
      </c>
      <c r="J17574" t="s">
        <v>14</v>
      </c>
      <c r="K17574">
        <v>52</v>
      </c>
      <c r="L17574" t="s">
        <v>15</v>
      </c>
    </row>
    <row r="17575" spans="1:12">
      <c r="A17575" t="e">
        <f t="shared" ca="1" si="163"/>
        <v>#NAME?</v>
      </c>
      <c r="B17575">
        <v>485</v>
      </c>
      <c r="C17575" t="s">
        <v>241</v>
      </c>
      <c r="D17575" s="1">
        <v>42636</v>
      </c>
      <c r="F17575">
        <v>4</v>
      </c>
      <c r="G17575">
        <v>5533</v>
      </c>
      <c r="H17575" t="s">
        <v>537</v>
      </c>
      <c r="J17575" t="s">
        <v>14</v>
      </c>
      <c r="K17575">
        <v>54</v>
      </c>
      <c r="L17575" t="s">
        <v>15</v>
      </c>
    </row>
    <row r="17576" spans="1:12">
      <c r="A17576" t="e">
        <f t="shared" ca="1" si="163"/>
        <v>#NAME?</v>
      </c>
      <c r="B17576">
        <v>485</v>
      </c>
      <c r="C17576" t="s">
        <v>241</v>
      </c>
      <c r="D17576" s="1">
        <v>42895</v>
      </c>
      <c r="F17576">
        <v>6</v>
      </c>
      <c r="G17576">
        <v>5369</v>
      </c>
      <c r="H17576" t="s">
        <v>253</v>
      </c>
      <c r="J17576" t="s">
        <v>14</v>
      </c>
      <c r="K17576">
        <v>55</v>
      </c>
      <c r="L17576" t="s">
        <v>15</v>
      </c>
    </row>
    <row r="17577" spans="1:12">
      <c r="A17577" t="e">
        <f t="shared" ca="1" si="163"/>
        <v>#NAME?</v>
      </c>
      <c r="B17577">
        <v>485</v>
      </c>
      <c r="C17577" t="s">
        <v>241</v>
      </c>
      <c r="D17577" s="1">
        <v>43013</v>
      </c>
      <c r="F17577">
        <v>3</v>
      </c>
      <c r="G17577">
        <v>4549</v>
      </c>
      <c r="H17577" t="s">
        <v>69</v>
      </c>
      <c r="J17577" t="s">
        <v>14</v>
      </c>
      <c r="K17577">
        <v>55</v>
      </c>
      <c r="L17577" t="s">
        <v>15</v>
      </c>
    </row>
    <row r="17578" spans="1:12">
      <c r="A17578" t="e">
        <f t="shared" ca="1" si="163"/>
        <v>#NAME?</v>
      </c>
      <c r="B17578">
        <v>481</v>
      </c>
      <c r="C17578" t="s">
        <v>402</v>
      </c>
      <c r="D17578" s="1">
        <v>41421</v>
      </c>
      <c r="F17578">
        <v>3</v>
      </c>
      <c r="G17578">
        <v>7295</v>
      </c>
      <c r="H17578" t="s">
        <v>76</v>
      </c>
      <c r="J17578" t="s">
        <v>14</v>
      </c>
      <c r="K17578">
        <v>51</v>
      </c>
      <c r="L17578" t="s">
        <v>15</v>
      </c>
    </row>
    <row r="17579" spans="1:12">
      <c r="A17579" t="e">
        <f t="shared" ca="1" si="163"/>
        <v>#NAME?</v>
      </c>
      <c r="B17579">
        <v>485</v>
      </c>
      <c r="C17579" t="s">
        <v>241</v>
      </c>
      <c r="D17579" s="1">
        <v>41036</v>
      </c>
      <c r="F17579">
        <v>2</v>
      </c>
      <c r="G17579">
        <v>7295</v>
      </c>
      <c r="H17579" t="s">
        <v>76</v>
      </c>
      <c r="J17579" t="s">
        <v>14</v>
      </c>
      <c r="K17579">
        <v>49</v>
      </c>
      <c r="L17579" t="s">
        <v>15</v>
      </c>
    </row>
    <row r="17580" spans="1:12">
      <c r="A17580" t="e">
        <f t="shared" ca="1" si="163"/>
        <v>#NAME?</v>
      </c>
      <c r="B17580">
        <v>485</v>
      </c>
      <c r="C17580" t="s">
        <v>241</v>
      </c>
      <c r="D17580" s="1">
        <v>42779</v>
      </c>
      <c r="F17580">
        <v>6</v>
      </c>
      <c r="G17580">
        <v>5369</v>
      </c>
      <c r="H17580" t="s">
        <v>253</v>
      </c>
      <c r="J17580" t="s">
        <v>14</v>
      </c>
      <c r="K17580">
        <v>54</v>
      </c>
      <c r="L17580" t="s">
        <v>15</v>
      </c>
    </row>
    <row r="17581" spans="1:12">
      <c r="A17581" t="e">
        <f t="shared" ca="1" si="163"/>
        <v>#NAME?</v>
      </c>
      <c r="B17581">
        <v>485</v>
      </c>
      <c r="C17581" t="s">
        <v>241</v>
      </c>
      <c r="D17581" s="1">
        <v>42789</v>
      </c>
      <c r="F17581">
        <v>2</v>
      </c>
      <c r="G17581">
        <v>71985</v>
      </c>
      <c r="H17581" t="s">
        <v>738</v>
      </c>
      <c r="J17581" t="s">
        <v>14</v>
      </c>
      <c r="K17581">
        <v>54</v>
      </c>
      <c r="L17581" t="s">
        <v>15</v>
      </c>
    </row>
    <row r="17582" spans="1:12">
      <c r="A17582" t="e">
        <f ca="1">E00251429396421</f>
        <v>#NAME?</v>
      </c>
      <c r="B17582">
        <v>276</v>
      </c>
      <c r="C17582" t="s">
        <v>122</v>
      </c>
      <c r="D17582" s="1">
        <v>42822</v>
      </c>
      <c r="F17582">
        <v>5</v>
      </c>
      <c r="G17582">
        <v>49390</v>
      </c>
      <c r="H17582" t="s">
        <v>59</v>
      </c>
      <c r="J17582" t="s">
        <v>14</v>
      </c>
      <c r="K17582">
        <v>59</v>
      </c>
      <c r="L17582" t="s">
        <v>15</v>
      </c>
    </row>
    <row r="17583" spans="1:12">
      <c r="A17583" t="e">
        <f ca="1">E00251429396421</f>
        <v>#NAME?</v>
      </c>
      <c r="B17583">
        <v>276</v>
      </c>
      <c r="C17583" t="s">
        <v>122</v>
      </c>
      <c r="D17583" s="1">
        <v>43038</v>
      </c>
      <c r="F17583">
        <v>1</v>
      </c>
      <c r="G17583">
        <v>30781</v>
      </c>
      <c r="H17583" t="s">
        <v>584</v>
      </c>
      <c r="J17583" t="s">
        <v>14</v>
      </c>
      <c r="K17583">
        <v>60</v>
      </c>
      <c r="L17583" t="s">
        <v>15</v>
      </c>
    </row>
    <row r="17584" spans="1:12">
      <c r="A17584" t="e">
        <f t="shared" ref="A17584:A17589" ca="1" si="164">E00251617620421</f>
        <v>#NAME?</v>
      </c>
      <c r="B17584">
        <v>485</v>
      </c>
      <c r="C17584" t="s">
        <v>241</v>
      </c>
      <c r="D17584" s="1">
        <v>42195</v>
      </c>
      <c r="F17584">
        <v>5</v>
      </c>
      <c r="G17584">
        <v>2169</v>
      </c>
      <c r="H17584" t="s">
        <v>40</v>
      </c>
      <c r="J17584" t="s">
        <v>14</v>
      </c>
      <c r="K17584">
        <v>53</v>
      </c>
      <c r="L17584" t="s">
        <v>15</v>
      </c>
    </row>
    <row r="17585" spans="1:12">
      <c r="A17585" t="e">
        <f t="shared" ca="1" si="164"/>
        <v>#NAME?</v>
      </c>
      <c r="B17585">
        <v>485</v>
      </c>
      <c r="C17585" t="s">
        <v>241</v>
      </c>
      <c r="D17585" s="1">
        <v>42397</v>
      </c>
      <c r="F17585">
        <v>4</v>
      </c>
      <c r="G17585">
        <v>7962</v>
      </c>
      <c r="H17585" t="s">
        <v>111</v>
      </c>
      <c r="J17585" t="s">
        <v>14</v>
      </c>
      <c r="K17585">
        <v>53</v>
      </c>
      <c r="L17585" t="s">
        <v>22</v>
      </c>
    </row>
    <row r="17586" spans="1:12">
      <c r="A17586" t="e">
        <f t="shared" ca="1" si="164"/>
        <v>#NAME?</v>
      </c>
      <c r="B17586">
        <v>485</v>
      </c>
      <c r="C17586" t="s">
        <v>241</v>
      </c>
      <c r="D17586" s="1">
        <v>42641</v>
      </c>
      <c r="F17586">
        <v>3</v>
      </c>
      <c r="G17586">
        <v>4549</v>
      </c>
      <c r="H17586" t="s">
        <v>69</v>
      </c>
      <c r="J17586" t="s">
        <v>14</v>
      </c>
      <c r="K17586">
        <v>54</v>
      </c>
      <c r="L17586" t="s">
        <v>15</v>
      </c>
    </row>
    <row r="17587" spans="1:12">
      <c r="A17587" t="e">
        <f t="shared" ca="1" si="164"/>
        <v>#NAME?</v>
      </c>
      <c r="B17587">
        <v>485</v>
      </c>
      <c r="C17587" t="s">
        <v>241</v>
      </c>
      <c r="D17587" s="1">
        <v>41213</v>
      </c>
      <c r="F17587">
        <v>5</v>
      </c>
      <c r="G17587">
        <v>30000</v>
      </c>
      <c r="H17587" t="s">
        <v>144</v>
      </c>
      <c r="J17587" t="s">
        <v>14</v>
      </c>
      <c r="K17587">
        <v>50</v>
      </c>
      <c r="L17587" t="s">
        <v>15</v>
      </c>
    </row>
    <row r="17588" spans="1:12">
      <c r="A17588" t="e">
        <f t="shared" ca="1" si="164"/>
        <v>#NAME?</v>
      </c>
      <c r="B17588">
        <v>733</v>
      </c>
      <c r="C17588" t="s">
        <v>528</v>
      </c>
      <c r="D17588" s="1">
        <v>42434</v>
      </c>
      <c r="F17588">
        <v>1</v>
      </c>
      <c r="G17588">
        <v>4660</v>
      </c>
      <c r="H17588" t="s">
        <v>215</v>
      </c>
      <c r="I17588" t="s">
        <v>56</v>
      </c>
      <c r="J17588" t="s">
        <v>57</v>
      </c>
      <c r="K17588">
        <v>53</v>
      </c>
      <c r="L17588" t="s">
        <v>15</v>
      </c>
    </row>
    <row r="17589" spans="1:12">
      <c r="A17589" t="e">
        <f t="shared" ca="1" si="164"/>
        <v>#NAME?</v>
      </c>
      <c r="B17589">
        <v>485</v>
      </c>
      <c r="C17589" t="s">
        <v>241</v>
      </c>
      <c r="D17589" s="1">
        <v>43082</v>
      </c>
      <c r="F17589">
        <v>6</v>
      </c>
      <c r="G17589">
        <v>5369</v>
      </c>
      <c r="H17589" t="s">
        <v>253</v>
      </c>
      <c r="J17589" t="s">
        <v>14</v>
      </c>
      <c r="K17589">
        <v>55</v>
      </c>
      <c r="L17589" t="s">
        <v>15</v>
      </c>
    </row>
    <row r="17590" spans="1:12">
      <c r="A17590" t="e">
        <f ca="1">E00251715779021</f>
        <v>#NAME?</v>
      </c>
      <c r="B17590">
        <v>500</v>
      </c>
      <c r="C17590" t="s">
        <v>161</v>
      </c>
      <c r="D17590" s="1">
        <v>41977</v>
      </c>
      <c r="F17590">
        <v>1</v>
      </c>
      <c r="G17590">
        <v>5282</v>
      </c>
      <c r="H17590" t="s">
        <v>307</v>
      </c>
      <c r="J17590" t="s">
        <v>14</v>
      </c>
      <c r="K17590">
        <v>61</v>
      </c>
      <c r="L17590" t="s">
        <v>15</v>
      </c>
    </row>
    <row r="17591" spans="1:12">
      <c r="A17591" t="e">
        <f ca="1">E00251617620421</f>
        <v>#NAME?</v>
      </c>
      <c r="B17591">
        <v>481</v>
      </c>
      <c r="C17591" t="s">
        <v>402</v>
      </c>
      <c r="D17591" s="1">
        <v>43078</v>
      </c>
      <c r="F17591">
        <v>3</v>
      </c>
      <c r="G17591">
        <v>7962</v>
      </c>
      <c r="H17591" t="s">
        <v>111</v>
      </c>
      <c r="J17591" t="s">
        <v>14</v>
      </c>
      <c r="K17591">
        <v>55</v>
      </c>
      <c r="L17591" t="s">
        <v>22</v>
      </c>
    </row>
    <row r="17592" spans="1:12">
      <c r="A17592" t="e">
        <f ca="1">E00251711668421</f>
        <v>#NAME?</v>
      </c>
      <c r="B17592">
        <v>7927</v>
      </c>
      <c r="C17592" t="s">
        <v>367</v>
      </c>
      <c r="D17592" s="1">
        <v>43060</v>
      </c>
      <c r="F17592">
        <v>6</v>
      </c>
      <c r="G17592">
        <v>49390</v>
      </c>
      <c r="H17592" t="s">
        <v>59</v>
      </c>
      <c r="J17592" t="s">
        <v>14</v>
      </c>
      <c r="K17592">
        <v>58</v>
      </c>
      <c r="L17592" t="s">
        <v>15</v>
      </c>
    </row>
    <row r="17593" spans="1:12">
      <c r="A17593" t="e">
        <f ca="1">E00251617620421</f>
        <v>#NAME?</v>
      </c>
      <c r="B17593">
        <v>485</v>
      </c>
      <c r="C17593" t="s">
        <v>241</v>
      </c>
      <c r="D17593" s="1">
        <v>42012</v>
      </c>
      <c r="F17593">
        <v>6</v>
      </c>
      <c r="G17593">
        <v>30000</v>
      </c>
      <c r="H17593" t="s">
        <v>144</v>
      </c>
      <c r="J17593" t="s">
        <v>14</v>
      </c>
      <c r="K17593">
        <v>52</v>
      </c>
      <c r="L17593" t="s">
        <v>15</v>
      </c>
    </row>
    <row r="17594" spans="1:12">
      <c r="A17594" t="e">
        <f ca="1">E00251617620421</f>
        <v>#NAME?</v>
      </c>
      <c r="B17594">
        <v>485</v>
      </c>
      <c r="C17594" t="s">
        <v>241</v>
      </c>
      <c r="D17594" s="1">
        <v>42034</v>
      </c>
      <c r="F17594">
        <v>2</v>
      </c>
      <c r="G17594">
        <v>7962</v>
      </c>
      <c r="H17594" t="s">
        <v>111</v>
      </c>
      <c r="J17594" t="s">
        <v>14</v>
      </c>
      <c r="K17594">
        <v>52</v>
      </c>
      <c r="L17594" t="s">
        <v>22</v>
      </c>
    </row>
    <row r="17595" spans="1:12">
      <c r="A17595" t="e">
        <f ca="1">E00251715779021</f>
        <v>#NAME?</v>
      </c>
      <c r="B17595">
        <v>500</v>
      </c>
      <c r="C17595" t="s">
        <v>161</v>
      </c>
      <c r="D17595" s="1">
        <v>41145</v>
      </c>
      <c r="F17595">
        <v>1</v>
      </c>
      <c r="G17595">
        <v>49390</v>
      </c>
      <c r="H17595" t="s">
        <v>59</v>
      </c>
      <c r="J17595" t="s">
        <v>14</v>
      </c>
      <c r="K17595">
        <v>59</v>
      </c>
      <c r="L17595" t="s">
        <v>15</v>
      </c>
    </row>
    <row r="17596" spans="1:12">
      <c r="A17596" t="e">
        <f ca="1">E00251715779021</f>
        <v>#NAME?</v>
      </c>
      <c r="B17596">
        <v>500</v>
      </c>
      <c r="C17596" t="s">
        <v>161</v>
      </c>
      <c r="D17596" s="1">
        <v>42275</v>
      </c>
      <c r="F17596">
        <v>1</v>
      </c>
      <c r="G17596">
        <v>81221</v>
      </c>
      <c r="H17596" t="s">
        <v>523</v>
      </c>
      <c r="J17596" t="s">
        <v>14</v>
      </c>
      <c r="K17596">
        <v>62</v>
      </c>
      <c r="L17596" t="s">
        <v>15</v>
      </c>
    </row>
    <row r="17597" spans="1:12">
      <c r="A17597" t="e">
        <f ca="1">E00251617620421</f>
        <v>#NAME?</v>
      </c>
      <c r="B17597">
        <v>485</v>
      </c>
      <c r="C17597" t="s">
        <v>241</v>
      </c>
      <c r="D17597" s="1">
        <v>42320</v>
      </c>
      <c r="F17597">
        <v>3</v>
      </c>
      <c r="G17597">
        <v>4549</v>
      </c>
      <c r="H17597" t="s">
        <v>69</v>
      </c>
      <c r="J17597" t="s">
        <v>14</v>
      </c>
      <c r="K17597">
        <v>53</v>
      </c>
      <c r="L17597" t="s">
        <v>15</v>
      </c>
    </row>
    <row r="17598" spans="1:12">
      <c r="A17598" t="e">
        <f ca="1">E00251715779021</f>
        <v>#NAME?</v>
      </c>
      <c r="B17598">
        <v>500</v>
      </c>
      <c r="C17598" t="s">
        <v>161</v>
      </c>
      <c r="D17598" s="1">
        <v>42431</v>
      </c>
      <c r="F17598">
        <v>3</v>
      </c>
      <c r="G17598">
        <v>49390</v>
      </c>
      <c r="H17598" t="s">
        <v>59</v>
      </c>
      <c r="J17598" t="s">
        <v>14</v>
      </c>
      <c r="K17598">
        <v>62</v>
      </c>
      <c r="L17598" t="s">
        <v>15</v>
      </c>
    </row>
    <row r="17599" spans="1:12">
      <c r="A17599" t="e">
        <f ca="1">E00251715779021</f>
        <v>#NAME?</v>
      </c>
      <c r="B17599">
        <v>500</v>
      </c>
      <c r="C17599" t="s">
        <v>161</v>
      </c>
      <c r="D17599" s="1">
        <v>42453</v>
      </c>
      <c r="F17599">
        <v>1</v>
      </c>
      <c r="G17599">
        <v>30000</v>
      </c>
      <c r="H17599" t="s">
        <v>144</v>
      </c>
      <c r="J17599" t="s">
        <v>14</v>
      </c>
      <c r="K17599">
        <v>63</v>
      </c>
      <c r="L17599" t="s">
        <v>15</v>
      </c>
    </row>
    <row r="17600" spans="1:12">
      <c r="A17600" t="e">
        <f ca="1">E00251715779021</f>
        <v>#NAME?</v>
      </c>
      <c r="B17600">
        <v>744</v>
      </c>
      <c r="C17600" t="s">
        <v>308</v>
      </c>
      <c r="D17600" s="1">
        <v>42966</v>
      </c>
      <c r="F17600">
        <v>1</v>
      </c>
      <c r="G17600">
        <v>3688</v>
      </c>
      <c r="H17600" t="s">
        <v>632</v>
      </c>
      <c r="I17600" t="s">
        <v>56</v>
      </c>
      <c r="J17600" t="s">
        <v>57</v>
      </c>
      <c r="K17600">
        <v>64</v>
      </c>
      <c r="L17600" t="s">
        <v>15</v>
      </c>
    </row>
    <row r="17601" spans="1:12">
      <c r="A17601" t="e">
        <f ca="1">E00251617620421</f>
        <v>#NAME?</v>
      </c>
      <c r="B17601">
        <v>485</v>
      </c>
      <c r="C17601" t="s">
        <v>241</v>
      </c>
      <c r="D17601" s="1">
        <v>42636</v>
      </c>
      <c r="F17601">
        <v>6</v>
      </c>
      <c r="G17601">
        <v>7299</v>
      </c>
      <c r="H17601" t="s">
        <v>250</v>
      </c>
      <c r="J17601" t="s">
        <v>14</v>
      </c>
      <c r="K17601">
        <v>54</v>
      </c>
      <c r="L17601" t="s">
        <v>15</v>
      </c>
    </row>
    <row r="17602" spans="1:12">
      <c r="A17602" t="e">
        <f ca="1">E00251617620421</f>
        <v>#NAME?</v>
      </c>
      <c r="B17602">
        <v>485</v>
      </c>
      <c r="C17602" t="s">
        <v>241</v>
      </c>
      <c r="D17602" s="1">
        <v>42713</v>
      </c>
      <c r="F17602">
        <v>4</v>
      </c>
      <c r="G17602">
        <v>5533</v>
      </c>
      <c r="H17602" t="s">
        <v>537</v>
      </c>
      <c r="J17602" t="s">
        <v>14</v>
      </c>
      <c r="K17602">
        <v>54</v>
      </c>
      <c r="L17602" t="s">
        <v>15</v>
      </c>
    </row>
    <row r="17603" spans="1:12">
      <c r="A17603" t="e">
        <f ca="1">E00251617620421</f>
        <v>#NAME?</v>
      </c>
      <c r="B17603">
        <v>485</v>
      </c>
      <c r="C17603" t="s">
        <v>241</v>
      </c>
      <c r="D17603" s="1">
        <v>43013</v>
      </c>
      <c r="F17603">
        <v>1</v>
      </c>
      <c r="G17603">
        <v>4659</v>
      </c>
      <c r="H17603" t="s">
        <v>47</v>
      </c>
      <c r="J17603" t="s">
        <v>14</v>
      </c>
      <c r="K17603">
        <v>55</v>
      </c>
      <c r="L17603" t="s">
        <v>15</v>
      </c>
    </row>
    <row r="17604" spans="1:12">
      <c r="A17604" t="e">
        <f ca="1">E00251617620421</f>
        <v>#NAME?</v>
      </c>
      <c r="B17604">
        <v>769</v>
      </c>
      <c r="C17604" t="s">
        <v>397</v>
      </c>
      <c r="D17604" s="1">
        <v>42391</v>
      </c>
      <c r="E17604">
        <v>0</v>
      </c>
      <c r="F17604">
        <v>2</v>
      </c>
      <c r="G17604">
        <v>45981</v>
      </c>
      <c r="H17604" t="s">
        <v>917</v>
      </c>
      <c r="J17604" t="s">
        <v>34</v>
      </c>
      <c r="K17604">
        <v>53</v>
      </c>
      <c r="L17604" t="s">
        <v>15</v>
      </c>
    </row>
    <row r="17605" spans="1:12">
      <c r="A17605" t="e">
        <f ca="1">E00251429795121</f>
        <v>#NAME?</v>
      </c>
      <c r="B17605">
        <v>154</v>
      </c>
      <c r="C17605" t="s">
        <v>533</v>
      </c>
      <c r="D17605" s="1">
        <v>42564</v>
      </c>
      <c r="F17605">
        <v>1</v>
      </c>
      <c r="G17605">
        <v>2720</v>
      </c>
      <c r="H17605" t="s">
        <v>65</v>
      </c>
      <c r="J17605" t="s">
        <v>14</v>
      </c>
      <c r="K17605">
        <v>48</v>
      </c>
      <c r="L17605" t="s">
        <v>15</v>
      </c>
    </row>
    <row r="17606" spans="1:12">
      <c r="A17606" t="e">
        <f ca="1">E00251429795121</f>
        <v>#NAME?</v>
      </c>
      <c r="B17606">
        <v>154</v>
      </c>
      <c r="C17606" t="s">
        <v>533</v>
      </c>
      <c r="D17606" s="1">
        <v>41668</v>
      </c>
      <c r="F17606">
        <v>1</v>
      </c>
      <c r="G17606">
        <v>3540</v>
      </c>
      <c r="H17606" t="s">
        <v>436</v>
      </c>
      <c r="J17606" t="s">
        <v>14</v>
      </c>
      <c r="K17606">
        <v>46</v>
      </c>
      <c r="L17606" t="s">
        <v>15</v>
      </c>
    </row>
    <row r="17607" spans="1:12">
      <c r="A17607" t="e">
        <f ca="1">E00251528773621</f>
        <v>#NAME?</v>
      </c>
      <c r="B17607">
        <v>297</v>
      </c>
      <c r="C17607" t="s">
        <v>411</v>
      </c>
      <c r="D17607" s="1">
        <v>41075</v>
      </c>
      <c r="F17607">
        <v>2</v>
      </c>
      <c r="G17607">
        <v>30000</v>
      </c>
      <c r="H17607" t="s">
        <v>144</v>
      </c>
      <c r="J17607" t="s">
        <v>14</v>
      </c>
      <c r="K17607">
        <v>37</v>
      </c>
      <c r="L17607" t="s">
        <v>15</v>
      </c>
    </row>
    <row r="17608" spans="1:12">
      <c r="A17608" t="e">
        <f ca="1">E00251429795121</f>
        <v>#NAME?</v>
      </c>
      <c r="B17608">
        <v>154</v>
      </c>
      <c r="C17608" t="s">
        <v>533</v>
      </c>
      <c r="D17608" s="1">
        <v>42997</v>
      </c>
      <c r="F17608">
        <v>3</v>
      </c>
      <c r="G17608">
        <v>2720</v>
      </c>
      <c r="H17608" t="s">
        <v>65</v>
      </c>
      <c r="J17608" t="s">
        <v>14</v>
      </c>
      <c r="K17608">
        <v>49</v>
      </c>
      <c r="L17608" t="s">
        <v>15</v>
      </c>
    </row>
    <row r="17609" spans="1:12">
      <c r="A17609" t="e">
        <f ca="1">E00251429795121</f>
        <v>#NAME?</v>
      </c>
      <c r="B17609">
        <v>154</v>
      </c>
      <c r="C17609" t="s">
        <v>533</v>
      </c>
      <c r="D17609" s="1">
        <v>42900</v>
      </c>
      <c r="F17609">
        <v>1</v>
      </c>
      <c r="G17609">
        <v>78079</v>
      </c>
      <c r="H17609" t="s">
        <v>49</v>
      </c>
      <c r="J17609" t="s">
        <v>14</v>
      </c>
      <c r="K17609">
        <v>49</v>
      </c>
      <c r="L17609" t="s">
        <v>22</v>
      </c>
    </row>
    <row r="17610" spans="1:12">
      <c r="A17610" t="e">
        <f ca="1">E00251429795121</f>
        <v>#NAME?</v>
      </c>
      <c r="B17610">
        <v>154</v>
      </c>
      <c r="C17610" t="s">
        <v>533</v>
      </c>
      <c r="D17610" s="1">
        <v>43027</v>
      </c>
      <c r="F17610">
        <v>3</v>
      </c>
      <c r="G17610">
        <v>2720</v>
      </c>
      <c r="H17610" t="s">
        <v>65</v>
      </c>
      <c r="J17610" t="s">
        <v>14</v>
      </c>
      <c r="K17610">
        <v>49</v>
      </c>
      <c r="L17610" t="s">
        <v>15</v>
      </c>
    </row>
    <row r="17611" spans="1:12">
      <c r="A17611" t="e">
        <f ca="1">E00251529504221</f>
        <v>#NAME?</v>
      </c>
      <c r="B17611">
        <v>193</v>
      </c>
      <c r="C17611" t="s">
        <v>247</v>
      </c>
      <c r="D17611" s="1">
        <v>42137</v>
      </c>
      <c r="F17611">
        <v>1</v>
      </c>
      <c r="G17611">
        <v>38611</v>
      </c>
      <c r="H17611" t="s">
        <v>422</v>
      </c>
      <c r="J17611" t="s">
        <v>14</v>
      </c>
      <c r="K17611">
        <v>48</v>
      </c>
      <c r="L17611" t="s">
        <v>15</v>
      </c>
    </row>
    <row r="17612" spans="1:12">
      <c r="A17612" t="e">
        <f ca="1">E00251529504221</f>
        <v>#NAME?</v>
      </c>
      <c r="B17612">
        <v>148</v>
      </c>
      <c r="C17612" t="s">
        <v>318</v>
      </c>
      <c r="D17612" s="1">
        <v>42751</v>
      </c>
      <c r="E17612">
        <v>15</v>
      </c>
      <c r="F17612">
        <v>3</v>
      </c>
      <c r="G17612">
        <v>38610</v>
      </c>
      <c r="H17612" t="s">
        <v>459</v>
      </c>
      <c r="J17612" t="s">
        <v>34</v>
      </c>
      <c r="K17612">
        <v>50</v>
      </c>
      <c r="L17612" t="s">
        <v>15</v>
      </c>
    </row>
    <row r="17613" spans="1:12">
      <c r="A17613" t="e">
        <f ca="1">E00251429795121</f>
        <v>#NAME?</v>
      </c>
      <c r="B17613">
        <v>154</v>
      </c>
      <c r="C17613" t="s">
        <v>533</v>
      </c>
      <c r="D17613" s="1">
        <v>42997</v>
      </c>
      <c r="F17613">
        <v>1</v>
      </c>
      <c r="G17613">
        <v>27800</v>
      </c>
      <c r="H17613" t="s">
        <v>145</v>
      </c>
      <c r="J17613" t="s">
        <v>14</v>
      </c>
      <c r="K17613">
        <v>49</v>
      </c>
      <c r="L17613" t="s">
        <v>15</v>
      </c>
    </row>
    <row r="17614" spans="1:12">
      <c r="A17614" t="e">
        <f ca="1">E00251529504221</f>
        <v>#NAME?</v>
      </c>
      <c r="B17614">
        <v>193</v>
      </c>
      <c r="C17614" t="s">
        <v>247</v>
      </c>
      <c r="D17614" s="1">
        <v>41710</v>
      </c>
      <c r="F17614">
        <v>1</v>
      </c>
      <c r="G17614">
        <v>5368</v>
      </c>
      <c r="H17614" t="s">
        <v>101</v>
      </c>
      <c r="J17614" t="s">
        <v>14</v>
      </c>
      <c r="K17614">
        <v>47</v>
      </c>
      <c r="L17614" t="s">
        <v>15</v>
      </c>
    </row>
    <row r="17615" spans="1:12">
      <c r="A17615" t="e">
        <f ca="1">E00251529504221</f>
        <v>#NAME?</v>
      </c>
      <c r="B17615">
        <v>193</v>
      </c>
      <c r="C17615" t="s">
        <v>247</v>
      </c>
      <c r="D17615" s="1">
        <v>42797</v>
      </c>
      <c r="F17615">
        <v>1</v>
      </c>
      <c r="G17615">
        <v>53550</v>
      </c>
      <c r="H17615" t="s">
        <v>345</v>
      </c>
      <c r="J17615" t="s">
        <v>14</v>
      </c>
      <c r="K17615">
        <v>50</v>
      </c>
      <c r="L17615" t="s">
        <v>15</v>
      </c>
    </row>
    <row r="17616" spans="1:12">
      <c r="A17616" t="e">
        <f ca="1">E00251513010121</f>
        <v>#NAME?</v>
      </c>
      <c r="B17616">
        <v>446</v>
      </c>
      <c r="C17616" t="s">
        <v>94</v>
      </c>
      <c r="D17616" s="1">
        <v>41904</v>
      </c>
      <c r="F17616">
        <v>2</v>
      </c>
      <c r="G17616">
        <v>73390</v>
      </c>
      <c r="H17616" t="s">
        <v>66</v>
      </c>
      <c r="J17616" t="s">
        <v>14</v>
      </c>
      <c r="K17616">
        <v>43</v>
      </c>
      <c r="L17616" t="s">
        <v>15</v>
      </c>
    </row>
    <row r="17617" spans="1:12">
      <c r="A17617" t="e">
        <f ca="1">E00251524998621</f>
        <v>#NAME?</v>
      </c>
      <c r="B17617">
        <v>461</v>
      </c>
      <c r="C17617" t="s">
        <v>648</v>
      </c>
      <c r="D17617" s="1">
        <v>41632</v>
      </c>
      <c r="F17617">
        <v>1</v>
      </c>
      <c r="G17617">
        <v>38010</v>
      </c>
      <c r="H17617" t="s">
        <v>1393</v>
      </c>
      <c r="J17617" t="s">
        <v>14</v>
      </c>
      <c r="K17617">
        <v>38</v>
      </c>
      <c r="L17617" t="s">
        <v>15</v>
      </c>
    </row>
    <row r="17618" spans="1:12">
      <c r="A17618" t="e">
        <f ca="1">E00251513010121</f>
        <v>#NAME?</v>
      </c>
      <c r="B17618">
        <v>446</v>
      </c>
      <c r="C17618" t="s">
        <v>94</v>
      </c>
      <c r="D17618" s="1">
        <v>41884</v>
      </c>
      <c r="F17618">
        <v>1</v>
      </c>
      <c r="G17618">
        <v>7243</v>
      </c>
      <c r="H17618" t="s">
        <v>42</v>
      </c>
      <c r="J17618" t="s">
        <v>14</v>
      </c>
      <c r="K17618">
        <v>43</v>
      </c>
      <c r="L17618" t="s">
        <v>15</v>
      </c>
    </row>
    <row r="17619" spans="1:12">
      <c r="A17619" t="e">
        <f ca="1">E00251513010121</f>
        <v>#NAME?</v>
      </c>
      <c r="B17619">
        <v>446</v>
      </c>
      <c r="C17619" t="s">
        <v>94</v>
      </c>
      <c r="D17619" s="1">
        <v>41913</v>
      </c>
      <c r="F17619">
        <v>1</v>
      </c>
      <c r="G17619">
        <v>7291</v>
      </c>
      <c r="H17619" t="s">
        <v>163</v>
      </c>
      <c r="J17619" t="s">
        <v>14</v>
      </c>
      <c r="K17619">
        <v>43</v>
      </c>
      <c r="L17619" t="s">
        <v>15</v>
      </c>
    </row>
    <row r="17620" spans="1:12">
      <c r="A17620" t="e">
        <f ca="1">E00251513010121</f>
        <v>#NAME?</v>
      </c>
      <c r="B17620">
        <v>446</v>
      </c>
      <c r="C17620" t="s">
        <v>94</v>
      </c>
      <c r="D17620" s="1">
        <v>42152</v>
      </c>
      <c r="F17620">
        <v>2</v>
      </c>
      <c r="G17620">
        <v>72704</v>
      </c>
      <c r="H17620" t="s">
        <v>855</v>
      </c>
      <c r="J17620" t="s">
        <v>14</v>
      </c>
      <c r="K17620">
        <v>44</v>
      </c>
      <c r="L17620" t="s">
        <v>15</v>
      </c>
    </row>
    <row r="17621" spans="1:12">
      <c r="A17621" t="e">
        <f ca="1">E00251524984921</f>
        <v>#NAME?</v>
      </c>
      <c r="B17621">
        <v>454</v>
      </c>
      <c r="C17621" t="s">
        <v>179</v>
      </c>
      <c r="D17621" s="1">
        <v>41898</v>
      </c>
      <c r="F17621">
        <v>1</v>
      </c>
      <c r="G17621">
        <v>6262</v>
      </c>
      <c r="H17621" t="s">
        <v>590</v>
      </c>
      <c r="J17621" t="s">
        <v>14</v>
      </c>
      <c r="K17621">
        <v>41</v>
      </c>
      <c r="L17621" t="s">
        <v>15</v>
      </c>
    </row>
    <row r="17622" spans="1:12">
      <c r="A17622" t="e">
        <f ca="1">E00251429795121</f>
        <v>#NAME?</v>
      </c>
      <c r="B17622">
        <v>154</v>
      </c>
      <c r="C17622" t="s">
        <v>533</v>
      </c>
      <c r="D17622" s="1">
        <v>42782</v>
      </c>
      <c r="F17622">
        <v>3</v>
      </c>
      <c r="G17622">
        <v>27800</v>
      </c>
      <c r="H17622" t="s">
        <v>145</v>
      </c>
      <c r="J17622" t="s">
        <v>14</v>
      </c>
      <c r="K17622">
        <v>49</v>
      </c>
      <c r="L17622" t="s">
        <v>15</v>
      </c>
    </row>
    <row r="17623" spans="1:12">
      <c r="A17623" t="e">
        <f ca="1">E00251429795121</f>
        <v>#NAME?</v>
      </c>
      <c r="B17623">
        <v>154</v>
      </c>
      <c r="C17623" t="s">
        <v>533</v>
      </c>
      <c r="D17623" s="1">
        <v>43027</v>
      </c>
      <c r="F17623">
        <v>1</v>
      </c>
      <c r="G17623">
        <v>27800</v>
      </c>
      <c r="H17623" t="s">
        <v>145</v>
      </c>
      <c r="J17623" t="s">
        <v>14</v>
      </c>
      <c r="K17623">
        <v>49</v>
      </c>
      <c r="L17623" t="s">
        <v>15</v>
      </c>
    </row>
    <row r="17624" spans="1:12">
      <c r="A17624" t="e">
        <f ca="1">E00251537609721</f>
        <v>#NAME?</v>
      </c>
      <c r="B17624">
        <v>437</v>
      </c>
      <c r="C17624" t="s">
        <v>216</v>
      </c>
      <c r="D17624" s="1">
        <v>41675</v>
      </c>
      <c r="F17624">
        <v>1</v>
      </c>
      <c r="G17624">
        <v>7999</v>
      </c>
      <c r="H17624" t="s">
        <v>80</v>
      </c>
      <c r="J17624" t="s">
        <v>14</v>
      </c>
      <c r="K17624">
        <v>42</v>
      </c>
      <c r="L17624" t="s">
        <v>15</v>
      </c>
    </row>
    <row r="17625" spans="1:12">
      <c r="A17625" t="e">
        <f ca="1">E00251513010121</f>
        <v>#NAME?</v>
      </c>
      <c r="B17625">
        <v>446</v>
      </c>
      <c r="C17625" t="s">
        <v>94</v>
      </c>
      <c r="D17625" s="1">
        <v>41957</v>
      </c>
      <c r="F17625">
        <v>1</v>
      </c>
      <c r="G17625">
        <v>7242</v>
      </c>
      <c r="H17625" t="s">
        <v>93</v>
      </c>
      <c r="J17625" t="s">
        <v>14</v>
      </c>
      <c r="K17625">
        <v>43</v>
      </c>
      <c r="L17625" t="s">
        <v>15</v>
      </c>
    </row>
    <row r="17626" spans="1:12">
      <c r="A17626" t="e">
        <f ca="1">E00251439864121</f>
        <v>#NAME?</v>
      </c>
      <c r="B17626">
        <v>498</v>
      </c>
      <c r="C17626" t="s">
        <v>591</v>
      </c>
      <c r="D17626" s="1">
        <v>42788</v>
      </c>
      <c r="F17626">
        <v>1</v>
      </c>
      <c r="G17626">
        <v>3004</v>
      </c>
      <c r="H17626" t="s">
        <v>104</v>
      </c>
      <c r="J17626" t="s">
        <v>14</v>
      </c>
      <c r="K17626">
        <v>44</v>
      </c>
      <c r="L17626" t="s">
        <v>15</v>
      </c>
    </row>
    <row r="17627" spans="1:12">
      <c r="A17627" t="e">
        <f ca="1">E00251429681721</f>
        <v>#NAME?</v>
      </c>
      <c r="B17627">
        <v>200</v>
      </c>
      <c r="C17627" t="s">
        <v>403</v>
      </c>
      <c r="D17627" s="1">
        <v>43082</v>
      </c>
      <c r="F17627">
        <v>1</v>
      </c>
      <c r="G17627">
        <v>2169</v>
      </c>
      <c r="H17627" t="s">
        <v>40</v>
      </c>
      <c r="J17627" t="s">
        <v>14</v>
      </c>
      <c r="K17627">
        <v>45</v>
      </c>
      <c r="L17627" t="s">
        <v>15</v>
      </c>
    </row>
    <row r="17628" spans="1:12">
      <c r="A17628" t="e">
        <f ca="1">E00251429681721</f>
        <v>#NAME?</v>
      </c>
      <c r="B17628">
        <v>3435</v>
      </c>
      <c r="C17628" t="s">
        <v>409</v>
      </c>
      <c r="D17628" s="1">
        <v>42540</v>
      </c>
      <c r="F17628">
        <v>1</v>
      </c>
      <c r="G17628">
        <v>72700</v>
      </c>
      <c r="H17628" t="s">
        <v>649</v>
      </c>
      <c r="J17628" t="s">
        <v>14</v>
      </c>
      <c r="K17628">
        <v>43</v>
      </c>
      <c r="L17628" t="s">
        <v>15</v>
      </c>
    </row>
    <row r="17629" spans="1:12">
      <c r="A17629" t="e">
        <f ca="1">E00251715777721</f>
        <v>#NAME?</v>
      </c>
      <c r="B17629">
        <v>490</v>
      </c>
      <c r="C17629" t="s">
        <v>158</v>
      </c>
      <c r="D17629" s="1">
        <v>42061</v>
      </c>
      <c r="F17629">
        <v>1</v>
      </c>
      <c r="G17629">
        <v>7062</v>
      </c>
      <c r="H17629" t="s">
        <v>97</v>
      </c>
      <c r="J17629" t="s">
        <v>14</v>
      </c>
      <c r="K17629">
        <v>52</v>
      </c>
      <c r="L17629" t="s">
        <v>15</v>
      </c>
    </row>
    <row r="17630" spans="1:12">
      <c r="A17630" t="e">
        <f ca="1">E00251715777721</f>
        <v>#NAME?</v>
      </c>
      <c r="B17630">
        <v>7111</v>
      </c>
      <c r="C17630" t="s">
        <v>496</v>
      </c>
      <c r="D17630" s="1">
        <v>42717</v>
      </c>
      <c r="F17630">
        <v>1</v>
      </c>
      <c r="G17630">
        <v>3510</v>
      </c>
      <c r="H17630" t="s">
        <v>647</v>
      </c>
      <c r="I17630" t="s">
        <v>148</v>
      </c>
      <c r="J17630" t="s">
        <v>57</v>
      </c>
      <c r="K17630">
        <v>54</v>
      </c>
      <c r="L17630" t="s">
        <v>15</v>
      </c>
    </row>
    <row r="17631" spans="1:12">
      <c r="A17631" t="e">
        <f ca="1">E00251528773621</f>
        <v>#NAME?</v>
      </c>
      <c r="B17631">
        <v>297</v>
      </c>
      <c r="C17631" t="s">
        <v>411</v>
      </c>
      <c r="D17631" s="1">
        <v>41655</v>
      </c>
      <c r="F17631">
        <v>6</v>
      </c>
      <c r="G17631">
        <v>6069</v>
      </c>
      <c r="H17631" t="s">
        <v>840</v>
      </c>
      <c r="J17631" t="s">
        <v>14</v>
      </c>
      <c r="K17631">
        <v>38</v>
      </c>
      <c r="L17631" t="s">
        <v>15</v>
      </c>
    </row>
    <row r="17632" spans="1:12">
      <c r="A17632" t="e">
        <f ca="1">E00251429681721</f>
        <v>#NAME?</v>
      </c>
      <c r="B17632">
        <v>200</v>
      </c>
      <c r="C17632" t="s">
        <v>403</v>
      </c>
      <c r="D17632" s="1">
        <v>41751</v>
      </c>
      <c r="F17632">
        <v>1</v>
      </c>
      <c r="G17632">
        <v>7243</v>
      </c>
      <c r="H17632" t="s">
        <v>42</v>
      </c>
      <c r="J17632" t="s">
        <v>14</v>
      </c>
      <c r="K17632">
        <v>41</v>
      </c>
      <c r="L17632" t="s">
        <v>15</v>
      </c>
    </row>
    <row r="17633" spans="1:12">
      <c r="A17633" t="e">
        <f ca="1">E00251429681721</f>
        <v>#NAME?</v>
      </c>
      <c r="B17633">
        <v>200</v>
      </c>
      <c r="C17633" t="s">
        <v>403</v>
      </c>
      <c r="D17633" s="1">
        <v>42548</v>
      </c>
      <c r="F17633">
        <v>2</v>
      </c>
      <c r="G17633">
        <v>72700</v>
      </c>
      <c r="H17633" t="s">
        <v>649</v>
      </c>
      <c r="J17633" t="s">
        <v>14</v>
      </c>
      <c r="K17633">
        <v>43</v>
      </c>
      <c r="L17633" t="s">
        <v>15</v>
      </c>
    </row>
    <row r="17634" spans="1:12">
      <c r="A17634" t="e">
        <f ca="1">E00251528773621</f>
        <v>#NAME?</v>
      </c>
      <c r="B17634">
        <v>297</v>
      </c>
      <c r="C17634" t="s">
        <v>411</v>
      </c>
      <c r="D17634" s="1">
        <v>41655</v>
      </c>
      <c r="F17634">
        <v>4</v>
      </c>
      <c r="G17634">
        <v>2724</v>
      </c>
      <c r="H17634" t="s">
        <v>73</v>
      </c>
      <c r="J17634" t="s">
        <v>14</v>
      </c>
      <c r="K17634">
        <v>38</v>
      </c>
      <c r="L17634" t="s">
        <v>15</v>
      </c>
    </row>
    <row r="17635" spans="1:12">
      <c r="A17635" t="e">
        <f ca="1">E00251524997621</f>
        <v>#NAME?</v>
      </c>
      <c r="B17635">
        <v>1273</v>
      </c>
      <c r="C17635" t="s">
        <v>28</v>
      </c>
      <c r="D17635" s="1">
        <v>42500</v>
      </c>
      <c r="F17635">
        <v>1</v>
      </c>
      <c r="G17635">
        <v>25000</v>
      </c>
      <c r="H17635" t="s">
        <v>178</v>
      </c>
      <c r="J17635" t="s">
        <v>14</v>
      </c>
      <c r="K17635">
        <v>66</v>
      </c>
      <c r="L17635" t="s">
        <v>15</v>
      </c>
    </row>
    <row r="17636" spans="1:12">
      <c r="A17636" t="e">
        <f ca="1">E00251429606721</f>
        <v>#NAME?</v>
      </c>
      <c r="B17636">
        <v>161</v>
      </c>
      <c r="C17636" t="s">
        <v>349</v>
      </c>
      <c r="D17636" s="1">
        <v>42138</v>
      </c>
      <c r="F17636">
        <v>1</v>
      </c>
      <c r="G17636">
        <v>5693</v>
      </c>
      <c r="H17636" t="s">
        <v>358</v>
      </c>
      <c r="J17636" t="s">
        <v>14</v>
      </c>
      <c r="K17636">
        <v>54</v>
      </c>
      <c r="L17636" t="s">
        <v>15</v>
      </c>
    </row>
    <row r="17637" spans="1:12">
      <c r="A17637" t="e">
        <f ca="1">E00251524998621</f>
        <v>#NAME?</v>
      </c>
      <c r="B17637">
        <v>461</v>
      </c>
      <c r="C17637" t="s">
        <v>648</v>
      </c>
      <c r="D17637" s="1">
        <v>42206</v>
      </c>
      <c r="F17637">
        <v>1</v>
      </c>
      <c r="G17637">
        <v>6100</v>
      </c>
      <c r="H17637" t="s">
        <v>1441</v>
      </c>
      <c r="J17637" t="s">
        <v>14</v>
      </c>
      <c r="K17637">
        <v>40</v>
      </c>
      <c r="L17637" t="s">
        <v>15</v>
      </c>
    </row>
    <row r="17638" spans="1:12">
      <c r="A17638" t="e">
        <f ca="1">E00251528773621</f>
        <v>#NAME?</v>
      </c>
      <c r="B17638">
        <v>297</v>
      </c>
      <c r="C17638" t="s">
        <v>411</v>
      </c>
      <c r="D17638" s="1">
        <v>41075</v>
      </c>
      <c r="F17638">
        <v>4</v>
      </c>
      <c r="G17638">
        <v>5921</v>
      </c>
      <c r="H17638" t="s">
        <v>680</v>
      </c>
      <c r="J17638" t="s">
        <v>14</v>
      </c>
      <c r="K17638">
        <v>37</v>
      </c>
      <c r="L17638" t="s">
        <v>15</v>
      </c>
    </row>
    <row r="17639" spans="1:12">
      <c r="A17639" t="e">
        <f ca="1">E00251528773621</f>
        <v>#NAME?</v>
      </c>
      <c r="B17639">
        <v>297</v>
      </c>
      <c r="C17639" t="s">
        <v>411</v>
      </c>
      <c r="D17639" s="1">
        <v>41218</v>
      </c>
      <c r="F17639">
        <v>3</v>
      </c>
      <c r="G17639">
        <v>2724</v>
      </c>
      <c r="H17639" t="s">
        <v>73</v>
      </c>
      <c r="J17639" t="s">
        <v>14</v>
      </c>
      <c r="K17639">
        <v>37</v>
      </c>
      <c r="L17639" t="s">
        <v>15</v>
      </c>
    </row>
    <row r="17640" spans="1:12">
      <c r="A17640" t="e">
        <f ca="1">E00251528773621</f>
        <v>#NAME?</v>
      </c>
      <c r="B17640">
        <v>297</v>
      </c>
      <c r="C17640" t="s">
        <v>411</v>
      </c>
      <c r="D17640" s="1">
        <v>41218</v>
      </c>
      <c r="F17640">
        <v>5</v>
      </c>
      <c r="G17640">
        <v>6069</v>
      </c>
      <c r="H17640" t="s">
        <v>840</v>
      </c>
      <c r="J17640" t="s">
        <v>14</v>
      </c>
      <c r="K17640">
        <v>37</v>
      </c>
      <c r="L17640" t="s">
        <v>15</v>
      </c>
    </row>
    <row r="17641" spans="1:12">
      <c r="A17641" t="e">
        <f ca="1">E00251532629421</f>
        <v>#NAME?</v>
      </c>
      <c r="B17641">
        <v>488</v>
      </c>
      <c r="C17641" t="s">
        <v>401</v>
      </c>
      <c r="D17641" s="1">
        <v>42926</v>
      </c>
      <c r="F17641">
        <v>1</v>
      </c>
      <c r="G17641">
        <v>7039</v>
      </c>
      <c r="H17641" t="s">
        <v>650</v>
      </c>
      <c r="J17641" t="s">
        <v>14</v>
      </c>
      <c r="K17641">
        <v>61</v>
      </c>
      <c r="L17641" t="s">
        <v>15</v>
      </c>
    </row>
    <row r="17642" spans="1:12">
      <c r="A17642" t="e">
        <f ca="1">E00251429681721</f>
        <v>#NAME?</v>
      </c>
      <c r="B17642">
        <v>200</v>
      </c>
      <c r="C17642" t="s">
        <v>403</v>
      </c>
      <c r="D17642" s="1">
        <v>42074</v>
      </c>
      <c r="F17642">
        <v>1</v>
      </c>
      <c r="G17642">
        <v>7243</v>
      </c>
      <c r="H17642" t="s">
        <v>42</v>
      </c>
      <c r="J17642" t="s">
        <v>14</v>
      </c>
      <c r="K17642">
        <v>42</v>
      </c>
      <c r="L17642" t="s">
        <v>15</v>
      </c>
    </row>
    <row r="17643" spans="1:12">
      <c r="A17643" t="e">
        <f ca="1">E00251531500621</f>
        <v>#NAME?</v>
      </c>
      <c r="B17643">
        <v>703</v>
      </c>
      <c r="C17643" t="s">
        <v>305</v>
      </c>
      <c r="D17643" s="1">
        <v>42690</v>
      </c>
      <c r="F17643">
        <v>3</v>
      </c>
      <c r="G17643">
        <v>7962</v>
      </c>
      <c r="H17643" t="s">
        <v>111</v>
      </c>
      <c r="J17643" t="s">
        <v>14</v>
      </c>
      <c r="K17643">
        <v>52</v>
      </c>
      <c r="L17643" t="s">
        <v>22</v>
      </c>
    </row>
    <row r="17644" spans="1:12">
      <c r="A17644" t="e">
        <f ca="1">E00251531500621</f>
        <v>#NAME?</v>
      </c>
      <c r="B17644">
        <v>703</v>
      </c>
      <c r="C17644" t="s">
        <v>305</v>
      </c>
      <c r="D17644" s="1">
        <v>42891</v>
      </c>
      <c r="F17644">
        <v>6</v>
      </c>
      <c r="G17644">
        <v>6278</v>
      </c>
      <c r="H17644" t="s">
        <v>554</v>
      </c>
      <c r="J17644" t="s">
        <v>14</v>
      </c>
      <c r="K17644">
        <v>53</v>
      </c>
      <c r="L17644" t="s">
        <v>15</v>
      </c>
    </row>
    <row r="17645" spans="1:12">
      <c r="A17645" t="e">
        <f ca="1">E00251429350021</f>
        <v>#NAME?</v>
      </c>
      <c r="B17645">
        <v>278</v>
      </c>
      <c r="C17645" t="s">
        <v>222</v>
      </c>
      <c r="D17645" s="1">
        <v>41410</v>
      </c>
      <c r="F17645">
        <v>1</v>
      </c>
      <c r="G17645">
        <v>7891</v>
      </c>
      <c r="H17645" t="s">
        <v>888</v>
      </c>
      <c r="J17645" t="s">
        <v>14</v>
      </c>
      <c r="K17645">
        <v>62</v>
      </c>
      <c r="L17645" t="s">
        <v>22</v>
      </c>
    </row>
    <row r="17646" spans="1:12">
      <c r="A17646" t="e">
        <f ca="1">E00251524992721</f>
        <v>#NAME?</v>
      </c>
      <c r="B17646">
        <v>494</v>
      </c>
      <c r="C17646" t="s">
        <v>63</v>
      </c>
      <c r="D17646" s="1">
        <v>41592</v>
      </c>
      <c r="F17646">
        <v>1</v>
      </c>
      <c r="G17646">
        <v>71940</v>
      </c>
      <c r="H17646" t="s">
        <v>135</v>
      </c>
      <c r="J17646" t="s">
        <v>14</v>
      </c>
      <c r="K17646">
        <v>41</v>
      </c>
      <c r="L17646" t="s">
        <v>15</v>
      </c>
    </row>
    <row r="17647" spans="1:12">
      <c r="A17647" t="e">
        <f ca="1">E00251626548221</f>
        <v>#NAME?</v>
      </c>
      <c r="B17647">
        <v>292</v>
      </c>
      <c r="C17647" t="s">
        <v>467</v>
      </c>
      <c r="D17647" s="1">
        <v>41324</v>
      </c>
      <c r="F17647">
        <v>5</v>
      </c>
      <c r="G17647">
        <v>6929</v>
      </c>
      <c r="H17647" t="s">
        <v>36</v>
      </c>
      <c r="J17647" t="s">
        <v>14</v>
      </c>
      <c r="K17647">
        <v>48</v>
      </c>
      <c r="L17647" t="s">
        <v>15</v>
      </c>
    </row>
    <row r="17648" spans="1:12">
      <c r="A17648" t="e">
        <f ca="1">E00251524997621</f>
        <v>#NAME?</v>
      </c>
      <c r="B17648">
        <v>1273</v>
      </c>
      <c r="C17648" t="s">
        <v>28</v>
      </c>
      <c r="D17648" s="1">
        <v>42816</v>
      </c>
      <c r="F17648">
        <v>6</v>
      </c>
      <c r="G17648">
        <v>3051</v>
      </c>
      <c r="H17648" t="s">
        <v>13</v>
      </c>
      <c r="J17648" t="s">
        <v>14</v>
      </c>
      <c r="K17648">
        <v>67</v>
      </c>
      <c r="L17648" t="s">
        <v>15</v>
      </c>
    </row>
    <row r="17649" spans="1:12">
      <c r="A17649" t="e">
        <f ca="1">E00251524997621</f>
        <v>#NAME?</v>
      </c>
      <c r="B17649">
        <v>1273</v>
      </c>
      <c r="C17649" t="s">
        <v>28</v>
      </c>
      <c r="D17649" s="1">
        <v>43019</v>
      </c>
      <c r="F17649">
        <v>5</v>
      </c>
      <c r="G17649">
        <v>3051</v>
      </c>
      <c r="H17649" t="s">
        <v>13</v>
      </c>
      <c r="J17649" t="s">
        <v>14</v>
      </c>
      <c r="K17649">
        <v>67</v>
      </c>
      <c r="L17649" t="s">
        <v>15</v>
      </c>
    </row>
    <row r="17650" spans="1:12">
      <c r="A17650" t="e">
        <f ca="1">E00251514725221</f>
        <v>#NAME?</v>
      </c>
      <c r="B17650">
        <v>481</v>
      </c>
      <c r="C17650" t="s">
        <v>402</v>
      </c>
      <c r="D17650" s="1">
        <v>41680</v>
      </c>
      <c r="F17650">
        <v>4</v>
      </c>
      <c r="G17650">
        <v>2410</v>
      </c>
      <c r="H17650" t="s">
        <v>283</v>
      </c>
      <c r="J17650" t="s">
        <v>14</v>
      </c>
      <c r="K17650">
        <v>48</v>
      </c>
      <c r="L17650" t="s">
        <v>15</v>
      </c>
    </row>
    <row r="17651" spans="1:12">
      <c r="A17651" t="e">
        <f ca="1">E00251514725221</f>
        <v>#NAME?</v>
      </c>
      <c r="B17651">
        <v>485</v>
      </c>
      <c r="C17651" t="s">
        <v>241</v>
      </c>
      <c r="D17651" s="1">
        <v>43019</v>
      </c>
      <c r="F17651">
        <v>4</v>
      </c>
      <c r="G17651">
        <v>27800</v>
      </c>
      <c r="H17651" t="s">
        <v>145</v>
      </c>
      <c r="J17651" t="s">
        <v>14</v>
      </c>
      <c r="K17651">
        <v>52</v>
      </c>
      <c r="L17651" t="s">
        <v>15</v>
      </c>
    </row>
    <row r="17652" spans="1:12">
      <c r="A17652" t="e">
        <f ca="1">E00251514725221</f>
        <v>#NAME?</v>
      </c>
      <c r="B17652">
        <v>485</v>
      </c>
      <c r="C17652" t="s">
        <v>241</v>
      </c>
      <c r="D17652" s="1">
        <v>43091</v>
      </c>
      <c r="F17652">
        <v>1</v>
      </c>
      <c r="G17652">
        <v>4019</v>
      </c>
      <c r="H17652" t="s">
        <v>26</v>
      </c>
      <c r="J17652" t="s">
        <v>14</v>
      </c>
      <c r="K17652">
        <v>52</v>
      </c>
      <c r="L17652" t="s">
        <v>15</v>
      </c>
    </row>
    <row r="17653" spans="1:12">
      <c r="A17653" t="e">
        <f ca="1">E00251524992721</f>
        <v>#NAME?</v>
      </c>
      <c r="B17653">
        <v>494</v>
      </c>
      <c r="C17653" t="s">
        <v>63</v>
      </c>
      <c r="D17653" s="1">
        <v>42571</v>
      </c>
      <c r="F17653">
        <v>1</v>
      </c>
      <c r="G17653">
        <v>7242</v>
      </c>
      <c r="H17653" t="s">
        <v>93</v>
      </c>
      <c r="J17653" t="s">
        <v>14</v>
      </c>
      <c r="K17653">
        <v>44</v>
      </c>
      <c r="L17653" t="s">
        <v>15</v>
      </c>
    </row>
    <row r="17654" spans="1:12">
      <c r="A17654" t="e">
        <f ca="1">E00251533061921</f>
        <v>#NAME?</v>
      </c>
      <c r="B17654">
        <v>471</v>
      </c>
      <c r="C17654" t="s">
        <v>654</v>
      </c>
      <c r="D17654" s="1">
        <v>42475</v>
      </c>
      <c r="F17654">
        <v>2</v>
      </c>
      <c r="G17654">
        <v>4019</v>
      </c>
      <c r="H17654" t="s">
        <v>26</v>
      </c>
      <c r="J17654" t="s">
        <v>14</v>
      </c>
      <c r="K17654">
        <v>48</v>
      </c>
      <c r="L17654" t="s">
        <v>15</v>
      </c>
    </row>
    <row r="17655" spans="1:12">
      <c r="A17655" t="e">
        <f ca="1">E00251531500621</f>
        <v>#NAME?</v>
      </c>
      <c r="B17655">
        <v>702</v>
      </c>
      <c r="C17655" t="s">
        <v>293</v>
      </c>
      <c r="D17655" s="1">
        <v>41628</v>
      </c>
      <c r="F17655">
        <v>3</v>
      </c>
      <c r="G17655">
        <v>3051</v>
      </c>
      <c r="H17655" t="s">
        <v>13</v>
      </c>
      <c r="J17655" t="s">
        <v>14</v>
      </c>
      <c r="K17655">
        <v>49</v>
      </c>
      <c r="L17655" t="s">
        <v>15</v>
      </c>
    </row>
    <row r="17656" spans="1:12">
      <c r="A17656" t="e">
        <f ca="1">E00251429606721</f>
        <v>#NAME?</v>
      </c>
      <c r="B17656">
        <v>161</v>
      </c>
      <c r="C17656" t="s">
        <v>349</v>
      </c>
      <c r="D17656" s="1">
        <v>42744</v>
      </c>
      <c r="F17656">
        <v>1</v>
      </c>
      <c r="G17656">
        <v>93</v>
      </c>
      <c r="H17656" t="s">
        <v>29</v>
      </c>
      <c r="J17656" t="s">
        <v>14</v>
      </c>
      <c r="K17656">
        <v>56</v>
      </c>
      <c r="L17656" t="s">
        <v>15</v>
      </c>
    </row>
    <row r="17657" spans="1:12">
      <c r="A17657" t="e">
        <f ca="1">E00251713751121</f>
        <v>#NAME?</v>
      </c>
      <c r="B17657">
        <v>158</v>
      </c>
      <c r="C17657" t="s">
        <v>586</v>
      </c>
      <c r="D17657" s="1">
        <v>41535</v>
      </c>
      <c r="F17657">
        <v>3</v>
      </c>
      <c r="G17657">
        <v>1121</v>
      </c>
      <c r="H17657" t="s">
        <v>894</v>
      </c>
      <c r="J17657" t="s">
        <v>14</v>
      </c>
      <c r="K17657">
        <v>40</v>
      </c>
      <c r="L17657" t="s">
        <v>15</v>
      </c>
    </row>
    <row r="17658" spans="1:12">
      <c r="A17658" t="e">
        <f ca="1">E00251429606721</f>
        <v>#NAME?</v>
      </c>
      <c r="B17658">
        <v>4893</v>
      </c>
      <c r="C17658" t="s">
        <v>426</v>
      </c>
      <c r="D17658" s="1">
        <v>42956</v>
      </c>
      <c r="F17658">
        <v>1</v>
      </c>
      <c r="G17658">
        <v>78093</v>
      </c>
      <c r="H17658" t="s">
        <v>769</v>
      </c>
      <c r="J17658" t="s">
        <v>14</v>
      </c>
      <c r="K17658">
        <v>56</v>
      </c>
      <c r="L17658" t="s">
        <v>22</v>
      </c>
    </row>
    <row r="17659" spans="1:12">
      <c r="A17659" t="e">
        <f ca="1">E00251718067721</f>
        <v>#NAME?</v>
      </c>
      <c r="B17659">
        <v>729</v>
      </c>
      <c r="C17659" t="s">
        <v>68</v>
      </c>
      <c r="D17659" s="1">
        <v>42441</v>
      </c>
      <c r="F17659">
        <v>1</v>
      </c>
      <c r="G17659">
        <v>5225</v>
      </c>
      <c r="H17659" t="s">
        <v>280</v>
      </c>
      <c r="I17659" t="s">
        <v>56</v>
      </c>
      <c r="J17659" t="s">
        <v>57</v>
      </c>
      <c r="K17659">
        <v>50</v>
      </c>
      <c r="L17659" t="s">
        <v>15</v>
      </c>
    </row>
    <row r="17660" spans="1:12">
      <c r="A17660" t="e">
        <f ca="1">E00251713751121</f>
        <v>#NAME?</v>
      </c>
      <c r="B17660">
        <v>158</v>
      </c>
      <c r="C17660" t="s">
        <v>586</v>
      </c>
      <c r="D17660" s="1">
        <v>42802</v>
      </c>
      <c r="F17660">
        <v>2</v>
      </c>
      <c r="G17660">
        <v>3004</v>
      </c>
      <c r="H17660" t="s">
        <v>104</v>
      </c>
      <c r="J17660" t="s">
        <v>14</v>
      </c>
      <c r="K17660">
        <v>43</v>
      </c>
      <c r="L17660" t="s">
        <v>15</v>
      </c>
    </row>
    <row r="17661" spans="1:12">
      <c r="A17661" t="e">
        <f ca="1">E00251713751121</f>
        <v>#NAME?</v>
      </c>
      <c r="B17661">
        <v>3429</v>
      </c>
      <c r="C17661" t="s">
        <v>1442</v>
      </c>
      <c r="D17661" s="1">
        <v>42700</v>
      </c>
      <c r="F17661">
        <v>1</v>
      </c>
      <c r="G17661">
        <v>4659</v>
      </c>
      <c r="H17661" t="s">
        <v>47</v>
      </c>
      <c r="J17661" t="s">
        <v>14</v>
      </c>
      <c r="K17661">
        <v>43</v>
      </c>
      <c r="L17661" t="s">
        <v>15</v>
      </c>
    </row>
    <row r="17662" spans="1:12">
      <c r="A17662" t="e">
        <f ca="1">E00251713751121</f>
        <v>#NAME?</v>
      </c>
      <c r="B17662">
        <v>158</v>
      </c>
      <c r="C17662" t="s">
        <v>586</v>
      </c>
      <c r="D17662" s="1">
        <v>41603</v>
      </c>
      <c r="F17662">
        <v>1</v>
      </c>
      <c r="G17662">
        <v>6929</v>
      </c>
      <c r="H17662" t="s">
        <v>36</v>
      </c>
      <c r="J17662" t="s">
        <v>14</v>
      </c>
      <c r="K17662">
        <v>40</v>
      </c>
      <c r="L17662" t="s">
        <v>15</v>
      </c>
    </row>
    <row r="17663" spans="1:12">
      <c r="A17663" t="e">
        <f ca="1">E00251533061921</f>
        <v>#NAME?</v>
      </c>
      <c r="B17663">
        <v>4937</v>
      </c>
      <c r="C17663" t="s">
        <v>1443</v>
      </c>
      <c r="D17663" s="1">
        <v>41854</v>
      </c>
      <c r="F17663">
        <v>1</v>
      </c>
      <c r="G17663">
        <v>37200</v>
      </c>
      <c r="H17663" t="s">
        <v>619</v>
      </c>
      <c r="J17663" t="s">
        <v>14</v>
      </c>
      <c r="K17663">
        <v>47</v>
      </c>
      <c r="L17663" t="s">
        <v>15</v>
      </c>
    </row>
    <row r="17664" spans="1:12">
      <c r="A17664" t="e">
        <f ca="1">E00251533061921</f>
        <v>#NAME?</v>
      </c>
      <c r="B17664">
        <v>471</v>
      </c>
      <c r="C17664" t="s">
        <v>654</v>
      </c>
      <c r="D17664" s="1">
        <v>42487</v>
      </c>
      <c r="F17664">
        <v>3</v>
      </c>
      <c r="G17664">
        <v>4019</v>
      </c>
      <c r="H17664" t="s">
        <v>26</v>
      </c>
      <c r="J17664" t="s">
        <v>14</v>
      </c>
      <c r="K17664">
        <v>48</v>
      </c>
      <c r="L17664" t="s">
        <v>15</v>
      </c>
    </row>
    <row r="17665" spans="1:12">
      <c r="A17665" t="e">
        <f ca="1">E00251531500621</f>
        <v>#NAME?</v>
      </c>
      <c r="B17665">
        <v>702</v>
      </c>
      <c r="C17665" t="s">
        <v>293</v>
      </c>
      <c r="D17665" s="1">
        <v>41782</v>
      </c>
      <c r="F17665">
        <v>4</v>
      </c>
      <c r="G17665">
        <v>3051</v>
      </c>
      <c r="H17665" t="s">
        <v>13</v>
      </c>
      <c r="J17665" t="s">
        <v>14</v>
      </c>
      <c r="K17665">
        <v>50</v>
      </c>
      <c r="L17665" t="s">
        <v>15</v>
      </c>
    </row>
    <row r="17666" spans="1:12">
      <c r="A17666" t="e">
        <f ca="1">E00251531500621</f>
        <v>#NAME?</v>
      </c>
      <c r="B17666">
        <v>702</v>
      </c>
      <c r="C17666" t="s">
        <v>293</v>
      </c>
      <c r="D17666" s="1">
        <v>41989</v>
      </c>
      <c r="F17666">
        <v>6</v>
      </c>
      <c r="G17666">
        <v>27802</v>
      </c>
      <c r="H17666" t="s">
        <v>83</v>
      </c>
      <c r="J17666" t="s">
        <v>14</v>
      </c>
      <c r="K17666">
        <v>50</v>
      </c>
      <c r="L17666" t="s">
        <v>15</v>
      </c>
    </row>
    <row r="17667" spans="1:12">
      <c r="A17667" t="e">
        <f ca="1">E00251531500621</f>
        <v>#NAME?</v>
      </c>
      <c r="B17667">
        <v>702</v>
      </c>
      <c r="C17667" t="s">
        <v>293</v>
      </c>
      <c r="D17667" s="1">
        <v>42152</v>
      </c>
      <c r="F17667">
        <v>2</v>
      </c>
      <c r="G17667">
        <v>7962</v>
      </c>
      <c r="H17667" t="s">
        <v>111</v>
      </c>
      <c r="J17667" t="s">
        <v>14</v>
      </c>
      <c r="K17667">
        <v>51</v>
      </c>
      <c r="L17667" t="s">
        <v>22</v>
      </c>
    </row>
    <row r="17668" spans="1:12">
      <c r="A17668" t="e">
        <f ca="1">E00251531500621</f>
        <v>#NAME?</v>
      </c>
      <c r="B17668">
        <v>702</v>
      </c>
      <c r="C17668" t="s">
        <v>293</v>
      </c>
      <c r="D17668" s="1">
        <v>42152</v>
      </c>
      <c r="F17668">
        <v>5</v>
      </c>
      <c r="G17668">
        <v>7061</v>
      </c>
      <c r="H17668" t="s">
        <v>408</v>
      </c>
      <c r="J17668" t="s">
        <v>14</v>
      </c>
      <c r="K17668">
        <v>51</v>
      </c>
      <c r="L17668" t="s">
        <v>15</v>
      </c>
    </row>
    <row r="17669" spans="1:12">
      <c r="A17669" t="e">
        <f ca="1">E00251531500621</f>
        <v>#NAME?</v>
      </c>
      <c r="B17669">
        <v>703</v>
      </c>
      <c r="C17669" t="s">
        <v>305</v>
      </c>
      <c r="D17669" s="1">
        <v>41382</v>
      </c>
      <c r="F17669">
        <v>6</v>
      </c>
      <c r="G17669">
        <v>6261</v>
      </c>
      <c r="H17669" t="s">
        <v>1444</v>
      </c>
      <c r="J17669" t="s">
        <v>14</v>
      </c>
      <c r="K17669">
        <v>49</v>
      </c>
      <c r="L17669" t="s">
        <v>15</v>
      </c>
    </row>
    <row r="17670" spans="1:12">
      <c r="A17670" t="e">
        <f ca="1">E00251432315821</f>
        <v>#NAME?</v>
      </c>
      <c r="B17670">
        <v>488</v>
      </c>
      <c r="C17670" t="s">
        <v>401</v>
      </c>
      <c r="D17670" s="1">
        <v>41213</v>
      </c>
      <c r="F17670">
        <v>1</v>
      </c>
      <c r="G17670">
        <v>55320</v>
      </c>
      <c r="H17670" t="s">
        <v>346</v>
      </c>
      <c r="J17670" t="s">
        <v>14</v>
      </c>
      <c r="K17670">
        <v>61</v>
      </c>
      <c r="L17670" t="s">
        <v>15</v>
      </c>
    </row>
    <row r="17671" spans="1:12">
      <c r="A17671" t="e">
        <f ca="1">E00251432315821</f>
        <v>#NAME?</v>
      </c>
      <c r="B17671">
        <v>488</v>
      </c>
      <c r="C17671" t="s">
        <v>401</v>
      </c>
      <c r="D17671" s="1">
        <v>41864</v>
      </c>
      <c r="F17671">
        <v>2</v>
      </c>
      <c r="G17671">
        <v>7089</v>
      </c>
      <c r="H17671" t="s">
        <v>487</v>
      </c>
      <c r="J17671" t="s">
        <v>14</v>
      </c>
      <c r="K17671">
        <v>63</v>
      </c>
      <c r="L17671" t="s">
        <v>15</v>
      </c>
    </row>
    <row r="17672" spans="1:12">
      <c r="A17672" t="e">
        <f ca="1">E00251432315821</f>
        <v>#NAME?</v>
      </c>
      <c r="B17672">
        <v>488</v>
      </c>
      <c r="C17672" t="s">
        <v>401</v>
      </c>
      <c r="D17672" s="1">
        <v>42884</v>
      </c>
      <c r="F17672">
        <v>2</v>
      </c>
      <c r="G17672">
        <v>7862</v>
      </c>
      <c r="H17672" t="s">
        <v>27</v>
      </c>
      <c r="J17672" t="s">
        <v>14</v>
      </c>
      <c r="K17672">
        <v>65</v>
      </c>
      <c r="L17672" t="s">
        <v>22</v>
      </c>
    </row>
    <row r="17673" spans="1:12">
      <c r="A17673" t="e">
        <f ca="1">E00251429606721</f>
        <v>#NAME?</v>
      </c>
      <c r="B17673">
        <v>4893</v>
      </c>
      <c r="C17673" t="s">
        <v>426</v>
      </c>
      <c r="D17673" s="1">
        <v>42955</v>
      </c>
      <c r="F17673">
        <v>1</v>
      </c>
      <c r="G17673">
        <v>78093</v>
      </c>
      <c r="H17673" t="s">
        <v>769</v>
      </c>
      <c r="J17673" t="s">
        <v>14</v>
      </c>
      <c r="K17673">
        <v>56</v>
      </c>
      <c r="L17673" t="s">
        <v>22</v>
      </c>
    </row>
    <row r="17674" spans="1:12">
      <c r="A17674" t="e">
        <f ca="1">E00251518871921</f>
        <v>#NAME?</v>
      </c>
      <c r="B17674">
        <v>307</v>
      </c>
      <c r="C17674" t="s">
        <v>210</v>
      </c>
      <c r="D17674" s="1">
        <v>41213</v>
      </c>
      <c r="F17674">
        <v>1</v>
      </c>
      <c r="G17674">
        <v>7222</v>
      </c>
      <c r="H17674" t="s">
        <v>560</v>
      </c>
      <c r="J17674" t="s">
        <v>14</v>
      </c>
      <c r="K17674">
        <v>50</v>
      </c>
      <c r="L17674" t="s">
        <v>15</v>
      </c>
    </row>
    <row r="17675" spans="1:12">
      <c r="A17675" t="e">
        <f ca="1">E00251626548221</f>
        <v>#NAME?</v>
      </c>
      <c r="B17675">
        <v>292</v>
      </c>
      <c r="C17675" t="s">
        <v>467</v>
      </c>
      <c r="D17675" s="1">
        <v>41324</v>
      </c>
      <c r="F17675">
        <v>6</v>
      </c>
      <c r="G17675">
        <v>5921</v>
      </c>
      <c r="H17675" t="s">
        <v>680</v>
      </c>
      <c r="J17675" t="s">
        <v>14</v>
      </c>
      <c r="K17675">
        <v>48</v>
      </c>
      <c r="L17675" t="s">
        <v>15</v>
      </c>
    </row>
    <row r="17676" spans="1:12">
      <c r="A17676" t="e">
        <f ca="1">E00251531500621</f>
        <v>#NAME?</v>
      </c>
      <c r="B17676">
        <v>702</v>
      </c>
      <c r="C17676" t="s">
        <v>293</v>
      </c>
      <c r="D17676" s="1">
        <v>42152</v>
      </c>
      <c r="F17676">
        <v>6</v>
      </c>
      <c r="G17676">
        <v>6278</v>
      </c>
      <c r="H17676" t="s">
        <v>554</v>
      </c>
      <c r="J17676" t="s">
        <v>14</v>
      </c>
      <c r="K17676">
        <v>51</v>
      </c>
      <c r="L17676" t="s">
        <v>15</v>
      </c>
    </row>
    <row r="17677" spans="1:12">
      <c r="A17677" t="e">
        <f ca="1">E00251531500621</f>
        <v>#NAME?</v>
      </c>
      <c r="B17677">
        <v>702</v>
      </c>
      <c r="C17677" t="s">
        <v>293</v>
      </c>
      <c r="D17677" s="1">
        <v>42240</v>
      </c>
      <c r="F17677">
        <v>6</v>
      </c>
      <c r="G17677">
        <v>62989</v>
      </c>
      <c r="H17677" t="s">
        <v>440</v>
      </c>
      <c r="J17677" t="s">
        <v>14</v>
      </c>
      <c r="K17677">
        <v>51</v>
      </c>
      <c r="L17677" t="s">
        <v>15</v>
      </c>
    </row>
    <row r="17678" spans="1:12">
      <c r="A17678" t="e">
        <f ca="1">E00251531500621</f>
        <v>#NAME?</v>
      </c>
      <c r="B17678">
        <v>702</v>
      </c>
      <c r="C17678" t="s">
        <v>293</v>
      </c>
      <c r="D17678" s="1">
        <v>42398</v>
      </c>
      <c r="F17678">
        <v>2</v>
      </c>
      <c r="G17678">
        <v>2724</v>
      </c>
      <c r="H17678" t="s">
        <v>73</v>
      </c>
      <c r="J17678" t="s">
        <v>14</v>
      </c>
      <c r="K17678">
        <v>52</v>
      </c>
      <c r="L17678" t="s">
        <v>15</v>
      </c>
    </row>
    <row r="17679" spans="1:12">
      <c r="A17679" t="e">
        <f ca="1">E00251429350021</f>
        <v>#NAME?</v>
      </c>
      <c r="B17679">
        <v>278</v>
      </c>
      <c r="C17679" t="s">
        <v>222</v>
      </c>
      <c r="D17679" s="1">
        <v>42034</v>
      </c>
      <c r="F17679">
        <v>1</v>
      </c>
      <c r="G17679">
        <v>1739</v>
      </c>
      <c r="H17679" t="s">
        <v>110</v>
      </c>
      <c r="J17679" t="s">
        <v>14</v>
      </c>
      <c r="K17679">
        <v>64</v>
      </c>
      <c r="L17679" t="s">
        <v>15</v>
      </c>
    </row>
    <row r="17680" spans="1:12">
      <c r="A17680" t="e">
        <f ca="1">E00251429350021</f>
        <v>#NAME?</v>
      </c>
      <c r="B17680">
        <v>278</v>
      </c>
      <c r="C17680" t="s">
        <v>222</v>
      </c>
      <c r="D17680" s="1">
        <v>42562</v>
      </c>
      <c r="F17680">
        <v>1</v>
      </c>
      <c r="G17680">
        <v>1739</v>
      </c>
      <c r="H17680" t="s">
        <v>110</v>
      </c>
      <c r="J17680" t="s">
        <v>14</v>
      </c>
      <c r="K17680">
        <v>66</v>
      </c>
      <c r="L17680" t="s">
        <v>15</v>
      </c>
    </row>
    <row r="17681" spans="1:12">
      <c r="A17681" t="e">
        <f ca="1">E00251429350021</f>
        <v>#NAME?</v>
      </c>
      <c r="B17681">
        <v>278</v>
      </c>
      <c r="C17681" t="s">
        <v>222</v>
      </c>
      <c r="D17681" s="1">
        <v>42625</v>
      </c>
      <c r="F17681">
        <v>2</v>
      </c>
      <c r="G17681">
        <v>1739</v>
      </c>
      <c r="H17681" t="s">
        <v>110</v>
      </c>
      <c r="J17681" t="s">
        <v>14</v>
      </c>
      <c r="K17681">
        <v>66</v>
      </c>
      <c r="L17681" t="s">
        <v>15</v>
      </c>
    </row>
    <row r="17682" spans="1:12">
      <c r="A17682" t="e">
        <f ca="1">E00251531500621</f>
        <v>#NAME?</v>
      </c>
      <c r="B17682">
        <v>702</v>
      </c>
      <c r="C17682" t="s">
        <v>293</v>
      </c>
      <c r="D17682" s="1">
        <v>42275</v>
      </c>
      <c r="F17682">
        <v>1</v>
      </c>
      <c r="G17682">
        <v>27802</v>
      </c>
      <c r="H17682" t="s">
        <v>83</v>
      </c>
      <c r="J17682" t="s">
        <v>14</v>
      </c>
      <c r="K17682">
        <v>51</v>
      </c>
      <c r="L17682" t="s">
        <v>15</v>
      </c>
    </row>
    <row r="17683" spans="1:12">
      <c r="A17683" t="e">
        <f ca="1">E00251531500621</f>
        <v>#NAME?</v>
      </c>
      <c r="B17683">
        <v>702</v>
      </c>
      <c r="C17683" t="s">
        <v>293</v>
      </c>
      <c r="D17683" s="1">
        <v>42044</v>
      </c>
      <c r="F17683">
        <v>4</v>
      </c>
      <c r="G17683">
        <v>27802</v>
      </c>
      <c r="H17683" t="s">
        <v>83</v>
      </c>
      <c r="J17683" t="s">
        <v>14</v>
      </c>
      <c r="K17683">
        <v>51</v>
      </c>
      <c r="L17683" t="s">
        <v>15</v>
      </c>
    </row>
    <row r="17684" spans="1:12">
      <c r="A17684" t="e">
        <f ca="1">E00251432315821</f>
        <v>#NAME?</v>
      </c>
      <c r="B17684">
        <v>488</v>
      </c>
      <c r="C17684" t="s">
        <v>401</v>
      </c>
      <c r="D17684" s="1">
        <v>42438</v>
      </c>
      <c r="F17684">
        <v>2</v>
      </c>
      <c r="G17684">
        <v>7862</v>
      </c>
      <c r="H17684" t="s">
        <v>27</v>
      </c>
      <c r="J17684" t="s">
        <v>14</v>
      </c>
      <c r="K17684">
        <v>64</v>
      </c>
      <c r="L17684" t="s">
        <v>22</v>
      </c>
    </row>
    <row r="17685" spans="1:12">
      <c r="A17685" t="e">
        <f ca="1">E00251429350021</f>
        <v>#NAME?</v>
      </c>
      <c r="B17685">
        <v>278</v>
      </c>
      <c r="C17685" t="s">
        <v>222</v>
      </c>
      <c r="D17685" s="1">
        <v>41543</v>
      </c>
      <c r="F17685">
        <v>3</v>
      </c>
      <c r="G17685">
        <v>7350</v>
      </c>
      <c r="H17685" t="s">
        <v>192</v>
      </c>
      <c r="J17685" t="s">
        <v>14</v>
      </c>
      <c r="K17685">
        <v>63</v>
      </c>
      <c r="L17685" t="s">
        <v>15</v>
      </c>
    </row>
    <row r="17686" spans="1:12">
      <c r="A17686" t="e">
        <f ca="1">E00251531500621</f>
        <v>#NAME?</v>
      </c>
      <c r="B17686">
        <v>703</v>
      </c>
      <c r="C17686" t="s">
        <v>305</v>
      </c>
      <c r="D17686" s="1">
        <v>42929</v>
      </c>
      <c r="F17686">
        <v>5</v>
      </c>
      <c r="G17686">
        <v>7061</v>
      </c>
      <c r="H17686" t="s">
        <v>408</v>
      </c>
      <c r="J17686" t="s">
        <v>14</v>
      </c>
      <c r="K17686">
        <v>53</v>
      </c>
      <c r="L17686" t="s">
        <v>15</v>
      </c>
    </row>
    <row r="17687" spans="1:12">
      <c r="A17687" t="e">
        <f ca="1">E00251429350021</f>
        <v>#NAME?</v>
      </c>
      <c r="B17687">
        <v>278</v>
      </c>
      <c r="C17687" t="s">
        <v>222</v>
      </c>
      <c r="D17687" s="1">
        <v>41410</v>
      </c>
      <c r="F17687">
        <v>2</v>
      </c>
      <c r="G17687">
        <v>73300</v>
      </c>
      <c r="H17687" t="s">
        <v>86</v>
      </c>
      <c r="J17687" t="s">
        <v>14</v>
      </c>
      <c r="K17687">
        <v>62</v>
      </c>
      <c r="L17687" t="s">
        <v>15</v>
      </c>
    </row>
    <row r="17688" spans="1:12">
      <c r="A17688" t="e">
        <f ca="1">E00251531500621</f>
        <v>#NAME?</v>
      </c>
      <c r="B17688">
        <v>702</v>
      </c>
      <c r="C17688" t="s">
        <v>293</v>
      </c>
      <c r="D17688" s="1">
        <v>42621</v>
      </c>
      <c r="F17688">
        <v>3</v>
      </c>
      <c r="G17688">
        <v>7962</v>
      </c>
      <c r="H17688" t="s">
        <v>111</v>
      </c>
      <c r="J17688" t="s">
        <v>14</v>
      </c>
      <c r="K17688">
        <v>52</v>
      </c>
      <c r="L17688" t="s">
        <v>22</v>
      </c>
    </row>
    <row r="17689" spans="1:12">
      <c r="A17689" t="e">
        <f ca="1">E00251531500621</f>
        <v>#NAME?</v>
      </c>
      <c r="B17689">
        <v>703</v>
      </c>
      <c r="C17689" t="s">
        <v>305</v>
      </c>
      <c r="D17689" s="1">
        <v>40976</v>
      </c>
      <c r="F17689">
        <v>6</v>
      </c>
      <c r="G17689">
        <v>62989</v>
      </c>
      <c r="H17689" t="s">
        <v>440</v>
      </c>
      <c r="J17689" t="s">
        <v>14</v>
      </c>
      <c r="K17689">
        <v>48</v>
      </c>
      <c r="L17689" t="s">
        <v>15</v>
      </c>
    </row>
    <row r="17690" spans="1:12">
      <c r="A17690" t="e">
        <f ca="1">E00251531500621</f>
        <v>#NAME?</v>
      </c>
      <c r="B17690">
        <v>703</v>
      </c>
      <c r="C17690" t="s">
        <v>305</v>
      </c>
      <c r="D17690" s="1">
        <v>42725</v>
      </c>
      <c r="F17690">
        <v>2</v>
      </c>
      <c r="G17690">
        <v>2724</v>
      </c>
      <c r="H17690" t="s">
        <v>73</v>
      </c>
      <c r="J17690" t="s">
        <v>14</v>
      </c>
      <c r="K17690">
        <v>53</v>
      </c>
      <c r="L17690" t="s">
        <v>15</v>
      </c>
    </row>
    <row r="17691" spans="1:12">
      <c r="A17691" t="e">
        <f ca="1">E00251626548221</f>
        <v>#NAME?</v>
      </c>
      <c r="B17691">
        <v>292</v>
      </c>
      <c r="C17691" t="s">
        <v>467</v>
      </c>
      <c r="D17691" s="1">
        <v>41660</v>
      </c>
      <c r="F17691">
        <v>1</v>
      </c>
      <c r="G17691">
        <v>3004</v>
      </c>
      <c r="H17691" t="s">
        <v>104</v>
      </c>
      <c r="J17691" t="s">
        <v>14</v>
      </c>
      <c r="K17691">
        <v>49</v>
      </c>
      <c r="L17691" t="s">
        <v>15</v>
      </c>
    </row>
    <row r="17692" spans="1:12">
      <c r="A17692" t="e">
        <f ca="1">E00251526889621</f>
        <v>#NAME?</v>
      </c>
      <c r="B17692">
        <v>10</v>
      </c>
      <c r="C17692" t="s">
        <v>18</v>
      </c>
      <c r="D17692" s="1">
        <v>42857</v>
      </c>
      <c r="F17692">
        <v>1</v>
      </c>
      <c r="G17692">
        <v>7880</v>
      </c>
      <c r="H17692" t="s">
        <v>213</v>
      </c>
      <c r="J17692" t="s">
        <v>14</v>
      </c>
      <c r="K17692">
        <v>52</v>
      </c>
      <c r="L17692" t="s">
        <v>22</v>
      </c>
    </row>
    <row r="17693" spans="1:12">
      <c r="A17693" t="e">
        <f ca="1">E00251526889621</f>
        <v>#NAME?</v>
      </c>
      <c r="B17693">
        <v>10</v>
      </c>
      <c r="C17693" t="s">
        <v>18</v>
      </c>
      <c r="D17693" s="1">
        <v>43041</v>
      </c>
      <c r="F17693">
        <v>1</v>
      </c>
      <c r="G17693">
        <v>7880</v>
      </c>
      <c r="H17693" t="s">
        <v>213</v>
      </c>
      <c r="J17693" t="s">
        <v>14</v>
      </c>
      <c r="K17693">
        <v>52</v>
      </c>
      <c r="L17693" t="s">
        <v>22</v>
      </c>
    </row>
    <row r="17694" spans="1:12">
      <c r="A17694" t="e">
        <f ca="1">E00251429350021</f>
        <v>#NAME?</v>
      </c>
      <c r="B17694">
        <v>278</v>
      </c>
      <c r="C17694" t="s">
        <v>222</v>
      </c>
      <c r="D17694" s="1">
        <v>42034</v>
      </c>
      <c r="F17694">
        <v>4</v>
      </c>
      <c r="G17694">
        <v>71500</v>
      </c>
      <c r="H17694" t="s">
        <v>1213</v>
      </c>
      <c r="J17694" t="s">
        <v>14</v>
      </c>
      <c r="K17694">
        <v>64</v>
      </c>
      <c r="L17694" t="s">
        <v>15</v>
      </c>
    </row>
    <row r="17695" spans="1:12">
      <c r="A17695" t="e">
        <f ca="1">E00251439554121</f>
        <v>#NAME?</v>
      </c>
      <c r="B17695">
        <v>1785</v>
      </c>
      <c r="C17695" t="s">
        <v>129</v>
      </c>
      <c r="D17695" s="1">
        <v>42578</v>
      </c>
      <c r="F17695">
        <v>2</v>
      </c>
      <c r="G17695">
        <v>2724</v>
      </c>
      <c r="H17695" t="s">
        <v>73</v>
      </c>
      <c r="J17695" t="s">
        <v>14</v>
      </c>
      <c r="K17695">
        <v>56</v>
      </c>
      <c r="L17695" t="s">
        <v>15</v>
      </c>
    </row>
    <row r="17696" spans="1:12">
      <c r="A17696" t="e">
        <f ca="1">E00251532800321</f>
        <v>#NAME?</v>
      </c>
      <c r="B17696">
        <v>498</v>
      </c>
      <c r="C17696" t="s">
        <v>591</v>
      </c>
      <c r="D17696" s="1">
        <v>42573</v>
      </c>
      <c r="F17696">
        <v>2</v>
      </c>
      <c r="G17696">
        <v>25000</v>
      </c>
      <c r="H17696" t="s">
        <v>178</v>
      </c>
      <c r="J17696" t="s">
        <v>14</v>
      </c>
      <c r="K17696">
        <v>51</v>
      </c>
      <c r="L17696" t="s">
        <v>15</v>
      </c>
    </row>
    <row r="17697" spans="1:12">
      <c r="A17697" t="e">
        <f ca="1">E00251514725221</f>
        <v>#NAME?</v>
      </c>
      <c r="B17697">
        <v>485</v>
      </c>
      <c r="C17697" t="s">
        <v>241</v>
      </c>
      <c r="D17697" s="1">
        <v>43045</v>
      </c>
      <c r="F17697">
        <v>6</v>
      </c>
      <c r="G17697">
        <v>2410</v>
      </c>
      <c r="H17697" t="s">
        <v>283</v>
      </c>
      <c r="J17697" t="s">
        <v>14</v>
      </c>
      <c r="K17697">
        <v>52</v>
      </c>
      <c r="L17697" t="s">
        <v>15</v>
      </c>
    </row>
    <row r="17698" spans="1:12">
      <c r="A17698" t="e">
        <f ca="1">E00251531500621</f>
        <v>#NAME?</v>
      </c>
      <c r="B17698">
        <v>703</v>
      </c>
      <c r="C17698" t="s">
        <v>305</v>
      </c>
      <c r="D17698" s="1">
        <v>41653</v>
      </c>
      <c r="F17698">
        <v>1</v>
      </c>
      <c r="G17698">
        <v>3699</v>
      </c>
      <c r="H17698" t="s">
        <v>149</v>
      </c>
      <c r="J17698" t="s">
        <v>14</v>
      </c>
      <c r="K17698">
        <v>50</v>
      </c>
      <c r="L17698" t="s">
        <v>15</v>
      </c>
    </row>
    <row r="17699" spans="1:12">
      <c r="A17699" t="e">
        <f ca="1">E00251537608621</f>
        <v>#NAME?</v>
      </c>
      <c r="B17699">
        <v>1273</v>
      </c>
      <c r="C17699" t="s">
        <v>28</v>
      </c>
      <c r="D17699" s="1">
        <v>42718</v>
      </c>
      <c r="F17699">
        <v>2</v>
      </c>
      <c r="G17699">
        <v>56210</v>
      </c>
      <c r="H17699" t="s">
        <v>212</v>
      </c>
      <c r="J17699" t="s">
        <v>14</v>
      </c>
      <c r="K17699">
        <v>55</v>
      </c>
      <c r="L17699" t="s">
        <v>15</v>
      </c>
    </row>
    <row r="17700" spans="1:12">
      <c r="A17700" t="e">
        <f ca="1">E00251531500621</f>
        <v>#NAME?</v>
      </c>
      <c r="B17700">
        <v>703</v>
      </c>
      <c r="C17700" t="s">
        <v>305</v>
      </c>
      <c r="D17700" s="1">
        <v>42923</v>
      </c>
      <c r="F17700">
        <v>1</v>
      </c>
      <c r="G17700">
        <v>71987</v>
      </c>
      <c r="H17700" t="s">
        <v>276</v>
      </c>
      <c r="J17700" t="s">
        <v>14</v>
      </c>
      <c r="K17700">
        <v>53</v>
      </c>
      <c r="L17700" t="s">
        <v>15</v>
      </c>
    </row>
    <row r="17701" spans="1:12">
      <c r="A17701" t="e">
        <f ca="1">E00251626548221</f>
        <v>#NAME?</v>
      </c>
      <c r="B17701">
        <v>292</v>
      </c>
      <c r="C17701" t="s">
        <v>467</v>
      </c>
      <c r="D17701" s="1">
        <v>41324</v>
      </c>
      <c r="F17701">
        <v>1</v>
      </c>
      <c r="G17701">
        <v>3004</v>
      </c>
      <c r="H17701" t="s">
        <v>104</v>
      </c>
      <c r="J17701" t="s">
        <v>14</v>
      </c>
      <c r="K17701">
        <v>48</v>
      </c>
      <c r="L17701" t="s">
        <v>15</v>
      </c>
    </row>
    <row r="17702" spans="1:12">
      <c r="A17702" t="e">
        <f t="shared" ref="A17702:A17708" ca="1" si="165">E00251514725221</f>
        <v>#NAME?</v>
      </c>
      <c r="B17702">
        <v>485</v>
      </c>
      <c r="C17702" t="s">
        <v>241</v>
      </c>
      <c r="D17702" s="1">
        <v>42411</v>
      </c>
      <c r="F17702">
        <v>4</v>
      </c>
      <c r="G17702">
        <v>27800</v>
      </c>
      <c r="H17702" t="s">
        <v>145</v>
      </c>
      <c r="J17702" t="s">
        <v>14</v>
      </c>
      <c r="K17702">
        <v>50</v>
      </c>
      <c r="L17702" t="s">
        <v>15</v>
      </c>
    </row>
    <row r="17703" spans="1:12">
      <c r="A17703" t="e">
        <f t="shared" ca="1" si="165"/>
        <v>#NAME?</v>
      </c>
      <c r="B17703">
        <v>481</v>
      </c>
      <c r="C17703" t="s">
        <v>402</v>
      </c>
      <c r="D17703" s="1">
        <v>41680</v>
      </c>
      <c r="F17703">
        <v>2</v>
      </c>
      <c r="G17703">
        <v>7823</v>
      </c>
      <c r="H17703" t="s">
        <v>282</v>
      </c>
      <c r="J17703" t="s">
        <v>14</v>
      </c>
      <c r="K17703">
        <v>48</v>
      </c>
      <c r="L17703" t="s">
        <v>22</v>
      </c>
    </row>
    <row r="17704" spans="1:12">
      <c r="A17704" t="e">
        <f t="shared" ca="1" si="165"/>
        <v>#NAME?</v>
      </c>
      <c r="B17704">
        <v>481</v>
      </c>
      <c r="C17704" t="s">
        <v>402</v>
      </c>
      <c r="D17704" s="1">
        <v>41677</v>
      </c>
      <c r="F17704">
        <v>4</v>
      </c>
      <c r="G17704">
        <v>2410</v>
      </c>
      <c r="H17704" t="s">
        <v>283</v>
      </c>
      <c r="J17704" t="s">
        <v>14</v>
      </c>
      <c r="K17704">
        <v>48</v>
      </c>
      <c r="L17704" t="s">
        <v>15</v>
      </c>
    </row>
    <row r="17705" spans="1:12">
      <c r="A17705" t="e">
        <f t="shared" ca="1" si="165"/>
        <v>#NAME?</v>
      </c>
      <c r="B17705">
        <v>481</v>
      </c>
      <c r="C17705" t="s">
        <v>402</v>
      </c>
      <c r="D17705" s="1">
        <v>41676</v>
      </c>
      <c r="F17705">
        <v>4</v>
      </c>
      <c r="G17705">
        <v>7295</v>
      </c>
      <c r="H17705" t="s">
        <v>76</v>
      </c>
      <c r="J17705" t="s">
        <v>14</v>
      </c>
      <c r="K17705">
        <v>48</v>
      </c>
      <c r="L17705" t="s">
        <v>15</v>
      </c>
    </row>
    <row r="17706" spans="1:12">
      <c r="A17706" t="e">
        <f t="shared" ca="1" si="165"/>
        <v>#NAME?</v>
      </c>
      <c r="B17706">
        <v>481</v>
      </c>
      <c r="C17706" t="s">
        <v>402</v>
      </c>
      <c r="D17706" s="1">
        <v>41684</v>
      </c>
      <c r="F17706">
        <v>3</v>
      </c>
      <c r="G17706">
        <v>7295</v>
      </c>
      <c r="H17706" t="s">
        <v>76</v>
      </c>
      <c r="J17706" t="s">
        <v>14</v>
      </c>
      <c r="K17706">
        <v>48</v>
      </c>
      <c r="L17706" t="s">
        <v>15</v>
      </c>
    </row>
    <row r="17707" spans="1:12">
      <c r="A17707" t="e">
        <f t="shared" ca="1" si="165"/>
        <v>#NAME?</v>
      </c>
      <c r="B17707">
        <v>485</v>
      </c>
      <c r="C17707" t="s">
        <v>241</v>
      </c>
      <c r="D17707" s="1">
        <v>43082</v>
      </c>
      <c r="F17707">
        <v>3</v>
      </c>
      <c r="G17707">
        <v>2139</v>
      </c>
      <c r="H17707" t="s">
        <v>660</v>
      </c>
      <c r="J17707" t="s">
        <v>14</v>
      </c>
      <c r="K17707">
        <v>52</v>
      </c>
      <c r="L17707" t="s">
        <v>15</v>
      </c>
    </row>
    <row r="17708" spans="1:12">
      <c r="A17708" t="e">
        <f t="shared" ca="1" si="165"/>
        <v>#NAME?</v>
      </c>
      <c r="B17708">
        <v>481</v>
      </c>
      <c r="C17708" t="s">
        <v>402</v>
      </c>
      <c r="D17708" s="1">
        <v>41687</v>
      </c>
      <c r="F17708">
        <v>2</v>
      </c>
      <c r="G17708">
        <v>7823</v>
      </c>
      <c r="H17708" t="s">
        <v>282</v>
      </c>
      <c r="J17708" t="s">
        <v>14</v>
      </c>
      <c r="K17708">
        <v>48</v>
      </c>
      <c r="L17708" t="s">
        <v>22</v>
      </c>
    </row>
    <row r="17709" spans="1:12">
      <c r="A17709" t="e">
        <f ca="1">E00251537604621</f>
        <v>#NAME?</v>
      </c>
      <c r="B17709">
        <v>283</v>
      </c>
      <c r="C17709" t="s">
        <v>133</v>
      </c>
      <c r="D17709" s="1">
        <v>42508</v>
      </c>
      <c r="F17709">
        <v>1</v>
      </c>
      <c r="G17709">
        <v>490</v>
      </c>
      <c r="H17709" t="s">
        <v>203</v>
      </c>
      <c r="J17709" t="s">
        <v>14</v>
      </c>
      <c r="K17709">
        <v>47</v>
      </c>
      <c r="L17709" t="s">
        <v>15</v>
      </c>
    </row>
    <row r="17710" spans="1:12">
      <c r="A17710" t="e">
        <f ca="1">E00251526889621</f>
        <v>#NAME?</v>
      </c>
      <c r="B17710">
        <v>754</v>
      </c>
      <c r="C17710" t="s">
        <v>1445</v>
      </c>
      <c r="D17710" s="1">
        <v>42760</v>
      </c>
      <c r="E17710">
        <v>3</v>
      </c>
      <c r="F17710">
        <v>3</v>
      </c>
      <c r="G17710">
        <v>7880</v>
      </c>
      <c r="H17710" t="s">
        <v>213</v>
      </c>
      <c r="J17710" t="s">
        <v>34</v>
      </c>
      <c r="K17710">
        <v>51</v>
      </c>
      <c r="L17710" t="s">
        <v>22</v>
      </c>
    </row>
    <row r="17711" spans="1:12">
      <c r="A17711" t="e">
        <f ca="1">E00251526889621</f>
        <v>#NAME?</v>
      </c>
      <c r="B17711">
        <v>754</v>
      </c>
      <c r="C17711" t="s">
        <v>1445</v>
      </c>
      <c r="D17711" s="1">
        <v>42760</v>
      </c>
      <c r="E17711">
        <v>3</v>
      </c>
      <c r="F17711">
        <v>5</v>
      </c>
      <c r="G17711">
        <v>57420</v>
      </c>
      <c r="H17711" t="s">
        <v>267</v>
      </c>
      <c r="J17711" t="s">
        <v>34</v>
      </c>
      <c r="K17711">
        <v>51</v>
      </c>
      <c r="L17711" t="s">
        <v>15</v>
      </c>
    </row>
    <row r="17712" spans="1:12">
      <c r="A17712" t="e">
        <f ca="1">E00251531527021</f>
        <v>#NAME?</v>
      </c>
      <c r="B17712">
        <v>1786</v>
      </c>
      <c r="C17712" t="s">
        <v>37</v>
      </c>
      <c r="D17712" s="1">
        <v>42034</v>
      </c>
      <c r="F17712">
        <v>1</v>
      </c>
      <c r="G17712">
        <v>494</v>
      </c>
      <c r="H17712" t="s">
        <v>557</v>
      </c>
      <c r="J17712" t="s">
        <v>14</v>
      </c>
      <c r="K17712">
        <v>63</v>
      </c>
      <c r="L17712" t="s">
        <v>15</v>
      </c>
    </row>
    <row r="17713" spans="1:12">
      <c r="A17713" t="e">
        <f ca="1">E00251531527021</f>
        <v>#NAME?</v>
      </c>
      <c r="B17713">
        <v>1786</v>
      </c>
      <c r="C17713" t="s">
        <v>37</v>
      </c>
      <c r="D17713" s="1">
        <v>42688</v>
      </c>
      <c r="F17713">
        <v>2</v>
      </c>
      <c r="G17713">
        <v>7862</v>
      </c>
      <c r="H17713" t="s">
        <v>27</v>
      </c>
      <c r="J17713" t="s">
        <v>14</v>
      </c>
      <c r="K17713">
        <v>65</v>
      </c>
      <c r="L17713" t="s">
        <v>22</v>
      </c>
    </row>
    <row r="17714" spans="1:12">
      <c r="A17714" t="e">
        <f ca="1">E00251532800321</f>
        <v>#NAME?</v>
      </c>
      <c r="B17714">
        <v>498</v>
      </c>
      <c r="C17714" t="s">
        <v>591</v>
      </c>
      <c r="D17714" s="1">
        <v>42923</v>
      </c>
      <c r="F17714">
        <v>2</v>
      </c>
      <c r="G17714">
        <v>6029</v>
      </c>
      <c r="H17714" t="s">
        <v>728</v>
      </c>
      <c r="J17714" t="s">
        <v>14</v>
      </c>
      <c r="K17714">
        <v>52</v>
      </c>
      <c r="L17714" t="s">
        <v>15</v>
      </c>
    </row>
    <row r="17715" spans="1:12">
      <c r="A17715" t="e">
        <f ca="1">E00251432270321</f>
        <v>#NAME?</v>
      </c>
      <c r="B17715">
        <v>488</v>
      </c>
      <c r="C17715" t="s">
        <v>401</v>
      </c>
      <c r="D17715" s="1">
        <v>41947</v>
      </c>
      <c r="F17715">
        <v>1</v>
      </c>
      <c r="G17715">
        <v>60090</v>
      </c>
      <c r="H17715" t="s">
        <v>181</v>
      </c>
      <c r="J17715" t="s">
        <v>14</v>
      </c>
      <c r="K17715">
        <v>54</v>
      </c>
      <c r="L17715" t="s">
        <v>15</v>
      </c>
    </row>
    <row r="17716" spans="1:12">
      <c r="A17716" t="e">
        <f ca="1">E00251432270321</f>
        <v>#NAME?</v>
      </c>
      <c r="B17716">
        <v>488</v>
      </c>
      <c r="C17716" t="s">
        <v>401</v>
      </c>
      <c r="D17716" s="1">
        <v>42037</v>
      </c>
      <c r="F17716">
        <v>1</v>
      </c>
      <c r="G17716">
        <v>60090</v>
      </c>
      <c r="H17716" t="s">
        <v>181</v>
      </c>
      <c r="J17716" t="s">
        <v>14</v>
      </c>
      <c r="K17716">
        <v>55</v>
      </c>
      <c r="L17716" t="s">
        <v>15</v>
      </c>
    </row>
    <row r="17717" spans="1:12">
      <c r="A17717" t="e">
        <f ca="1">E00251615344521</f>
        <v>#NAME?</v>
      </c>
      <c r="B17717">
        <v>94</v>
      </c>
      <c r="C17717" t="s">
        <v>74</v>
      </c>
      <c r="D17717" s="1">
        <v>42284</v>
      </c>
      <c r="F17717">
        <v>1</v>
      </c>
      <c r="G17717">
        <v>72291</v>
      </c>
      <c r="H17717" t="s">
        <v>675</v>
      </c>
      <c r="J17717" t="s">
        <v>14</v>
      </c>
      <c r="K17717">
        <v>60</v>
      </c>
      <c r="L17717" t="s">
        <v>15</v>
      </c>
    </row>
    <row r="17718" spans="1:12">
      <c r="A17718" t="e">
        <f ca="1">E00251430064921</f>
        <v>#NAME?</v>
      </c>
      <c r="B17718">
        <v>467</v>
      </c>
      <c r="C17718" t="s">
        <v>232</v>
      </c>
      <c r="D17718" s="1">
        <v>42333</v>
      </c>
      <c r="F17718">
        <v>1</v>
      </c>
      <c r="G17718">
        <v>25000</v>
      </c>
      <c r="H17718" t="s">
        <v>178</v>
      </c>
      <c r="J17718" t="s">
        <v>14</v>
      </c>
      <c r="K17718">
        <v>56</v>
      </c>
      <c r="L17718" t="s">
        <v>15</v>
      </c>
    </row>
    <row r="17719" spans="1:12">
      <c r="A17719" t="e">
        <f ca="1">E00251532800321</f>
        <v>#NAME?</v>
      </c>
      <c r="B17719">
        <v>498</v>
      </c>
      <c r="C17719" t="s">
        <v>591</v>
      </c>
      <c r="D17719" s="1">
        <v>41780</v>
      </c>
      <c r="F17719">
        <v>1</v>
      </c>
      <c r="G17719">
        <v>71610</v>
      </c>
      <c r="H17719" t="s">
        <v>663</v>
      </c>
      <c r="J17719" t="s">
        <v>14</v>
      </c>
      <c r="K17719">
        <v>49</v>
      </c>
      <c r="L17719" t="s">
        <v>15</v>
      </c>
    </row>
    <row r="17720" spans="1:12">
      <c r="A17720" t="e">
        <f ca="1">E00251532800321</f>
        <v>#NAME?</v>
      </c>
      <c r="B17720">
        <v>498</v>
      </c>
      <c r="C17720" t="s">
        <v>591</v>
      </c>
      <c r="D17720" s="1">
        <v>42307</v>
      </c>
      <c r="F17720">
        <v>1</v>
      </c>
      <c r="G17720">
        <v>25000</v>
      </c>
      <c r="H17720" t="s">
        <v>178</v>
      </c>
      <c r="J17720" t="s">
        <v>14</v>
      </c>
      <c r="K17720">
        <v>50</v>
      </c>
      <c r="L17720" t="s">
        <v>15</v>
      </c>
    </row>
    <row r="17721" spans="1:12">
      <c r="A17721" t="e">
        <f ca="1">E00251532800321</f>
        <v>#NAME?</v>
      </c>
      <c r="B17721">
        <v>498</v>
      </c>
      <c r="C17721" t="s">
        <v>591</v>
      </c>
      <c r="D17721" s="1">
        <v>42583</v>
      </c>
      <c r="F17721">
        <v>2</v>
      </c>
      <c r="G17721">
        <v>25000</v>
      </c>
      <c r="H17721" t="s">
        <v>178</v>
      </c>
      <c r="J17721" t="s">
        <v>14</v>
      </c>
      <c r="K17721">
        <v>51</v>
      </c>
      <c r="L17721" t="s">
        <v>15</v>
      </c>
    </row>
    <row r="17722" spans="1:12">
      <c r="A17722" t="e">
        <f ca="1">E00251532800321</f>
        <v>#NAME?</v>
      </c>
      <c r="B17722">
        <v>498</v>
      </c>
      <c r="C17722" t="s">
        <v>591</v>
      </c>
      <c r="D17722" s="1">
        <v>42621</v>
      </c>
      <c r="F17722">
        <v>1</v>
      </c>
      <c r="G17722">
        <v>6029</v>
      </c>
      <c r="H17722" t="s">
        <v>728</v>
      </c>
      <c r="J17722" t="s">
        <v>14</v>
      </c>
      <c r="K17722">
        <v>51</v>
      </c>
      <c r="L17722" t="s">
        <v>15</v>
      </c>
    </row>
    <row r="17723" spans="1:12">
      <c r="A17723" t="e">
        <f ca="1">E00251526889621</f>
        <v>#NAME?</v>
      </c>
      <c r="B17723">
        <v>10</v>
      </c>
      <c r="C17723" t="s">
        <v>18</v>
      </c>
      <c r="D17723" s="1">
        <v>42985</v>
      </c>
      <c r="F17723">
        <v>3</v>
      </c>
      <c r="G17723">
        <v>3051</v>
      </c>
      <c r="H17723" t="s">
        <v>13</v>
      </c>
      <c r="J17723" t="s">
        <v>14</v>
      </c>
      <c r="K17723">
        <v>52</v>
      </c>
      <c r="L17723" t="s">
        <v>15</v>
      </c>
    </row>
    <row r="17724" spans="1:12">
      <c r="A17724" t="e">
        <f ca="1">E00251432270321</f>
        <v>#NAME?</v>
      </c>
      <c r="B17724">
        <v>488</v>
      </c>
      <c r="C17724" t="s">
        <v>401</v>
      </c>
      <c r="D17724" s="1">
        <v>41410</v>
      </c>
      <c r="F17724">
        <v>1</v>
      </c>
      <c r="G17724">
        <v>477</v>
      </c>
      <c r="H17724" t="s">
        <v>615</v>
      </c>
      <c r="J17724" t="s">
        <v>14</v>
      </c>
      <c r="K17724">
        <v>53</v>
      </c>
      <c r="L17724" t="s">
        <v>15</v>
      </c>
    </row>
    <row r="17725" spans="1:12">
      <c r="A17725" t="e">
        <f ca="1">E00251532800321</f>
        <v>#NAME?</v>
      </c>
      <c r="B17725">
        <v>498</v>
      </c>
      <c r="C17725" t="s">
        <v>591</v>
      </c>
      <c r="D17725" s="1">
        <v>41289</v>
      </c>
      <c r="F17725">
        <v>1</v>
      </c>
      <c r="G17725">
        <v>2720</v>
      </c>
      <c r="H17725" t="s">
        <v>65</v>
      </c>
      <c r="J17725" t="s">
        <v>14</v>
      </c>
      <c r="K17725">
        <v>47</v>
      </c>
      <c r="L17725" t="s">
        <v>15</v>
      </c>
    </row>
    <row r="17726" spans="1:12">
      <c r="A17726" t="e">
        <f ca="1">E00251514725221</f>
        <v>#NAME?</v>
      </c>
      <c r="B17726">
        <v>485</v>
      </c>
      <c r="C17726" t="s">
        <v>241</v>
      </c>
      <c r="D17726" s="1">
        <v>42996</v>
      </c>
      <c r="F17726">
        <v>4</v>
      </c>
      <c r="G17726">
        <v>2410</v>
      </c>
      <c r="H17726" t="s">
        <v>283</v>
      </c>
      <c r="J17726" t="s">
        <v>14</v>
      </c>
      <c r="K17726">
        <v>52</v>
      </c>
      <c r="L17726" t="s">
        <v>15</v>
      </c>
    </row>
    <row r="17727" spans="1:12">
      <c r="A17727" t="e">
        <f ca="1">E00251514725221</f>
        <v>#NAME?</v>
      </c>
      <c r="B17727">
        <v>485</v>
      </c>
      <c r="C17727" t="s">
        <v>241</v>
      </c>
      <c r="D17727" s="1">
        <v>43039</v>
      </c>
      <c r="F17727">
        <v>4</v>
      </c>
      <c r="G17727">
        <v>7823</v>
      </c>
      <c r="H17727" t="s">
        <v>282</v>
      </c>
      <c r="J17727" t="s">
        <v>14</v>
      </c>
      <c r="K17727">
        <v>52</v>
      </c>
      <c r="L17727" t="s">
        <v>22</v>
      </c>
    </row>
    <row r="17728" spans="1:12">
      <c r="A17728" t="e">
        <f ca="1">E00251514725221</f>
        <v>#NAME?</v>
      </c>
      <c r="B17728">
        <v>485</v>
      </c>
      <c r="C17728" t="s">
        <v>241</v>
      </c>
      <c r="D17728" s="1">
        <v>43080</v>
      </c>
      <c r="F17728">
        <v>1</v>
      </c>
      <c r="G17728">
        <v>43491</v>
      </c>
      <c r="H17728" t="s">
        <v>1083</v>
      </c>
      <c r="J17728" t="s">
        <v>14</v>
      </c>
      <c r="K17728">
        <v>52</v>
      </c>
      <c r="L17728" t="s">
        <v>15</v>
      </c>
    </row>
    <row r="17729" spans="1:12">
      <c r="A17729" t="e">
        <f ca="1">E00251532800321</f>
        <v>#NAME?</v>
      </c>
      <c r="B17729">
        <v>498</v>
      </c>
      <c r="C17729" t="s">
        <v>591</v>
      </c>
      <c r="D17729" s="1">
        <v>41737</v>
      </c>
      <c r="F17729">
        <v>2</v>
      </c>
      <c r="G17729">
        <v>2720</v>
      </c>
      <c r="H17729" t="s">
        <v>65</v>
      </c>
      <c r="J17729" t="s">
        <v>14</v>
      </c>
      <c r="K17729">
        <v>48</v>
      </c>
      <c r="L17729" t="s">
        <v>15</v>
      </c>
    </row>
    <row r="17730" spans="1:12">
      <c r="A17730" t="e">
        <f ca="1">E00251432270321</f>
        <v>#NAME?</v>
      </c>
      <c r="B17730">
        <v>488</v>
      </c>
      <c r="C17730" t="s">
        <v>401</v>
      </c>
      <c r="D17730" s="1">
        <v>42263</v>
      </c>
      <c r="F17730">
        <v>1</v>
      </c>
      <c r="G17730">
        <v>60090</v>
      </c>
      <c r="H17730" t="s">
        <v>181</v>
      </c>
      <c r="J17730" t="s">
        <v>14</v>
      </c>
      <c r="K17730">
        <v>55</v>
      </c>
      <c r="L17730" t="s">
        <v>15</v>
      </c>
    </row>
    <row r="17731" spans="1:12">
      <c r="A17731" t="e">
        <f ca="1">E00251432270321</f>
        <v>#NAME?</v>
      </c>
      <c r="B17731">
        <v>488</v>
      </c>
      <c r="C17731" t="s">
        <v>401</v>
      </c>
      <c r="D17731" s="1">
        <v>42520</v>
      </c>
      <c r="F17731">
        <v>1</v>
      </c>
      <c r="G17731">
        <v>7962</v>
      </c>
      <c r="H17731" t="s">
        <v>111</v>
      </c>
      <c r="J17731" t="s">
        <v>14</v>
      </c>
      <c r="K17731">
        <v>56</v>
      </c>
      <c r="L17731" t="s">
        <v>22</v>
      </c>
    </row>
    <row r="17732" spans="1:12">
      <c r="A17732" t="e">
        <f ca="1">E00251432270321</f>
        <v>#NAME?</v>
      </c>
      <c r="B17732">
        <v>6046</v>
      </c>
      <c r="C17732" t="s">
        <v>98</v>
      </c>
      <c r="D17732" s="1">
        <v>42115</v>
      </c>
      <c r="F17732">
        <v>1</v>
      </c>
      <c r="G17732">
        <v>7233</v>
      </c>
      <c r="H17732" t="s">
        <v>412</v>
      </c>
      <c r="I17732" t="s">
        <v>56</v>
      </c>
      <c r="J17732" t="s">
        <v>57</v>
      </c>
      <c r="K17732">
        <v>55</v>
      </c>
      <c r="L17732" t="s">
        <v>15</v>
      </c>
    </row>
    <row r="17733" spans="1:12">
      <c r="A17733" t="e">
        <f ca="1">E00251526889621</f>
        <v>#NAME?</v>
      </c>
      <c r="B17733">
        <v>754</v>
      </c>
      <c r="C17733" t="s">
        <v>1445</v>
      </c>
      <c r="D17733" s="1">
        <v>42850</v>
      </c>
      <c r="F17733">
        <v>1</v>
      </c>
      <c r="G17733">
        <v>7880</v>
      </c>
      <c r="H17733" t="s">
        <v>213</v>
      </c>
      <c r="I17733" t="s">
        <v>56</v>
      </c>
      <c r="J17733" t="s">
        <v>57</v>
      </c>
      <c r="K17733">
        <v>52</v>
      </c>
      <c r="L17733" t="s">
        <v>22</v>
      </c>
    </row>
    <row r="17734" spans="1:12">
      <c r="A17734" t="e">
        <f ca="1">E00251537608721</f>
        <v>#NAME?</v>
      </c>
      <c r="B17734">
        <v>442</v>
      </c>
      <c r="C17734" t="s">
        <v>95</v>
      </c>
      <c r="D17734" s="1">
        <v>41459</v>
      </c>
      <c r="F17734">
        <v>1</v>
      </c>
      <c r="G17734">
        <v>57420</v>
      </c>
      <c r="H17734" t="s">
        <v>267</v>
      </c>
      <c r="J17734" t="s">
        <v>14</v>
      </c>
      <c r="K17734">
        <v>40</v>
      </c>
      <c r="L17734" t="s">
        <v>15</v>
      </c>
    </row>
    <row r="17735" spans="1:12">
      <c r="A17735" t="e">
        <f ca="1">E00251429922321</f>
        <v>#NAME?</v>
      </c>
      <c r="B17735">
        <v>464</v>
      </c>
      <c r="C17735" t="s">
        <v>45</v>
      </c>
      <c r="D17735" s="1">
        <v>41564</v>
      </c>
      <c r="F17735">
        <v>1</v>
      </c>
      <c r="G17735">
        <v>2750</v>
      </c>
      <c r="H17735" t="s">
        <v>114</v>
      </c>
      <c r="J17735" t="s">
        <v>14</v>
      </c>
      <c r="K17735">
        <v>58</v>
      </c>
      <c r="L17735" t="s">
        <v>15</v>
      </c>
    </row>
    <row r="17736" spans="1:12">
      <c r="A17736" t="e">
        <f ca="1">E00251429922321</f>
        <v>#NAME?</v>
      </c>
      <c r="B17736">
        <v>464</v>
      </c>
      <c r="C17736" t="s">
        <v>45</v>
      </c>
      <c r="D17736" s="1">
        <v>42990</v>
      </c>
      <c r="F17736">
        <v>1</v>
      </c>
      <c r="G17736">
        <v>71595</v>
      </c>
      <c r="H17736" t="s">
        <v>672</v>
      </c>
      <c r="J17736" t="s">
        <v>14</v>
      </c>
      <c r="K17736">
        <v>62</v>
      </c>
      <c r="L17736" t="s">
        <v>15</v>
      </c>
    </row>
    <row r="17737" spans="1:12">
      <c r="A17737" t="e">
        <f ca="1">E00251429922321</f>
        <v>#NAME?</v>
      </c>
      <c r="B17737">
        <v>466</v>
      </c>
      <c r="C17737" t="s">
        <v>396</v>
      </c>
      <c r="D17737" s="1">
        <v>42167</v>
      </c>
      <c r="F17737">
        <v>2</v>
      </c>
      <c r="G17737">
        <v>1179</v>
      </c>
      <c r="H17737" t="s">
        <v>180</v>
      </c>
      <c r="J17737" t="s">
        <v>14</v>
      </c>
      <c r="K17737">
        <v>60</v>
      </c>
      <c r="L17737" t="s">
        <v>15</v>
      </c>
    </row>
    <row r="17738" spans="1:12">
      <c r="A17738" t="e">
        <f ca="1">E00251429922321</f>
        <v>#NAME?</v>
      </c>
      <c r="B17738">
        <v>772</v>
      </c>
      <c r="C17738" t="s">
        <v>170</v>
      </c>
      <c r="D17738" s="1">
        <v>40929</v>
      </c>
      <c r="E17738">
        <v>3</v>
      </c>
      <c r="F17738">
        <v>1</v>
      </c>
      <c r="G17738">
        <v>72403</v>
      </c>
      <c r="H17738" t="s">
        <v>1446</v>
      </c>
      <c r="J17738" t="s">
        <v>34</v>
      </c>
      <c r="K17738">
        <v>56</v>
      </c>
      <c r="L17738" t="s">
        <v>15</v>
      </c>
    </row>
    <row r="17739" spans="1:12">
      <c r="A17739" t="e">
        <f ca="1">E00251612899521</f>
        <v>#NAME?</v>
      </c>
      <c r="B17739">
        <v>50</v>
      </c>
      <c r="C17739" t="s">
        <v>512</v>
      </c>
      <c r="D17739" s="1">
        <v>42669</v>
      </c>
      <c r="F17739">
        <v>3</v>
      </c>
      <c r="G17739">
        <v>4019</v>
      </c>
      <c r="H17739" t="s">
        <v>26</v>
      </c>
      <c r="J17739" t="s">
        <v>14</v>
      </c>
      <c r="K17739">
        <v>53</v>
      </c>
      <c r="L17739" t="s">
        <v>15</v>
      </c>
    </row>
    <row r="17740" spans="1:12">
      <c r="A17740" t="e">
        <f ca="1">E00251612899521</f>
        <v>#NAME?</v>
      </c>
      <c r="B17740">
        <v>50</v>
      </c>
      <c r="C17740" t="s">
        <v>512</v>
      </c>
      <c r="D17740" s="1">
        <v>42695</v>
      </c>
      <c r="F17740">
        <v>1</v>
      </c>
      <c r="G17740">
        <v>7291</v>
      </c>
      <c r="H17740" t="s">
        <v>163</v>
      </c>
      <c r="J17740" t="s">
        <v>14</v>
      </c>
      <c r="K17740">
        <v>53</v>
      </c>
      <c r="L17740" t="s">
        <v>15</v>
      </c>
    </row>
    <row r="17741" spans="1:12">
      <c r="A17741" t="e">
        <f ca="1">E00251529545321</f>
        <v>#NAME?</v>
      </c>
      <c r="B17741">
        <v>4893</v>
      </c>
      <c r="C17741" t="s">
        <v>426</v>
      </c>
      <c r="D17741" s="1">
        <v>42833</v>
      </c>
      <c r="F17741">
        <v>1</v>
      </c>
      <c r="G17741">
        <v>6819</v>
      </c>
      <c r="H17741" t="s">
        <v>941</v>
      </c>
      <c r="I17741" t="s">
        <v>148</v>
      </c>
      <c r="J17741" t="s">
        <v>57</v>
      </c>
      <c r="K17741">
        <v>53</v>
      </c>
      <c r="L17741" t="s">
        <v>15</v>
      </c>
    </row>
    <row r="17742" spans="1:12">
      <c r="A17742" t="e">
        <f ca="1">E00251427592921</f>
        <v>#NAME?</v>
      </c>
      <c r="B17742">
        <v>4991</v>
      </c>
      <c r="C17742" t="s">
        <v>838</v>
      </c>
      <c r="D17742" s="1">
        <v>42995</v>
      </c>
      <c r="F17742">
        <v>1</v>
      </c>
      <c r="G17742">
        <v>72751</v>
      </c>
      <c r="H17742" t="s">
        <v>1059</v>
      </c>
      <c r="I17742" t="s">
        <v>148</v>
      </c>
      <c r="J17742" t="s">
        <v>57</v>
      </c>
      <c r="K17742">
        <v>55</v>
      </c>
      <c r="L17742" t="s">
        <v>15</v>
      </c>
    </row>
    <row r="17743" spans="1:12">
      <c r="A17743" t="e">
        <f ca="1">E00251537608721</f>
        <v>#NAME?</v>
      </c>
      <c r="B17743">
        <v>442</v>
      </c>
      <c r="C17743" t="s">
        <v>95</v>
      </c>
      <c r="D17743" s="1">
        <v>42999</v>
      </c>
      <c r="F17743">
        <v>2</v>
      </c>
      <c r="G17743">
        <v>6179</v>
      </c>
      <c r="H17743" t="s">
        <v>596</v>
      </c>
      <c r="J17743" t="s">
        <v>14</v>
      </c>
      <c r="K17743">
        <v>44</v>
      </c>
      <c r="L17743" t="s">
        <v>15</v>
      </c>
    </row>
    <row r="17744" spans="1:12">
      <c r="A17744" t="e">
        <f ca="1">E00251537604621</f>
        <v>#NAME?</v>
      </c>
      <c r="B17744">
        <v>283</v>
      </c>
      <c r="C17744" t="s">
        <v>133</v>
      </c>
      <c r="D17744" s="1">
        <v>42493</v>
      </c>
      <c r="F17744">
        <v>1</v>
      </c>
      <c r="G17744">
        <v>490</v>
      </c>
      <c r="H17744" t="s">
        <v>203</v>
      </c>
      <c r="J17744" t="s">
        <v>14</v>
      </c>
      <c r="K17744">
        <v>47</v>
      </c>
      <c r="L17744" t="s">
        <v>15</v>
      </c>
    </row>
    <row r="17745" spans="1:12">
      <c r="A17745" t="e">
        <f ca="1">E00251532612121</f>
        <v>#NAME?</v>
      </c>
      <c r="B17745">
        <v>6156</v>
      </c>
      <c r="C17745" t="s">
        <v>352</v>
      </c>
      <c r="D17745" s="1">
        <v>42443</v>
      </c>
      <c r="F17745">
        <v>1</v>
      </c>
      <c r="G17745">
        <v>4019</v>
      </c>
      <c r="H17745" t="s">
        <v>26</v>
      </c>
      <c r="J17745" t="s">
        <v>14</v>
      </c>
      <c r="K17745">
        <v>49</v>
      </c>
      <c r="L17745" t="s">
        <v>15</v>
      </c>
    </row>
    <row r="17746" spans="1:12">
      <c r="A17746" t="e">
        <f ca="1">E00251537608721</f>
        <v>#NAME?</v>
      </c>
      <c r="B17746">
        <v>442</v>
      </c>
      <c r="C17746" t="s">
        <v>95</v>
      </c>
      <c r="D17746" s="1">
        <v>41352</v>
      </c>
      <c r="F17746">
        <v>1</v>
      </c>
      <c r="G17746">
        <v>57420</v>
      </c>
      <c r="H17746" t="s">
        <v>267</v>
      </c>
      <c r="J17746" t="s">
        <v>14</v>
      </c>
      <c r="K17746">
        <v>40</v>
      </c>
      <c r="L17746" t="s">
        <v>15</v>
      </c>
    </row>
    <row r="17747" spans="1:12">
      <c r="A17747" t="e">
        <f ca="1">E00251537604621</f>
        <v>#NAME?</v>
      </c>
      <c r="B17747">
        <v>283</v>
      </c>
      <c r="C17747" t="s">
        <v>133</v>
      </c>
      <c r="D17747" s="1">
        <v>41409</v>
      </c>
      <c r="F17747">
        <v>2</v>
      </c>
      <c r="G17747">
        <v>460</v>
      </c>
      <c r="H17747" t="s">
        <v>16</v>
      </c>
      <c r="J17747" t="s">
        <v>14</v>
      </c>
      <c r="K17747">
        <v>44</v>
      </c>
      <c r="L17747" t="s">
        <v>15</v>
      </c>
    </row>
    <row r="17748" spans="1:12">
      <c r="A17748" t="e">
        <f ca="1">E00251537608721</f>
        <v>#NAME?</v>
      </c>
      <c r="B17748">
        <v>442</v>
      </c>
      <c r="C17748" t="s">
        <v>95</v>
      </c>
      <c r="D17748" s="1">
        <v>41396</v>
      </c>
      <c r="F17748">
        <v>1</v>
      </c>
      <c r="G17748">
        <v>57420</v>
      </c>
      <c r="H17748" t="s">
        <v>267</v>
      </c>
      <c r="J17748" t="s">
        <v>14</v>
      </c>
      <c r="K17748">
        <v>40</v>
      </c>
      <c r="L17748" t="s">
        <v>15</v>
      </c>
    </row>
    <row r="17749" spans="1:12">
      <c r="A17749" t="e">
        <f ca="1">E00251532612121</f>
        <v>#NAME?</v>
      </c>
      <c r="B17749">
        <v>6156</v>
      </c>
      <c r="C17749" t="s">
        <v>352</v>
      </c>
      <c r="D17749" s="1">
        <v>42262</v>
      </c>
      <c r="F17749">
        <v>2</v>
      </c>
      <c r="G17749">
        <v>4019</v>
      </c>
      <c r="H17749" t="s">
        <v>26</v>
      </c>
      <c r="J17749" t="s">
        <v>14</v>
      </c>
      <c r="K17749">
        <v>48</v>
      </c>
      <c r="L17749" t="s">
        <v>15</v>
      </c>
    </row>
    <row r="17750" spans="1:12">
      <c r="A17750" t="e">
        <f ca="1">E00251537608721</f>
        <v>#NAME?</v>
      </c>
      <c r="B17750">
        <v>442</v>
      </c>
      <c r="C17750" t="s">
        <v>95</v>
      </c>
      <c r="D17750" s="1">
        <v>42845</v>
      </c>
      <c r="F17750">
        <v>1</v>
      </c>
      <c r="G17750">
        <v>29690</v>
      </c>
      <c r="H17750" t="s">
        <v>52</v>
      </c>
      <c r="J17750" t="s">
        <v>14</v>
      </c>
      <c r="K17750">
        <v>44</v>
      </c>
      <c r="L17750" t="s">
        <v>15</v>
      </c>
    </row>
    <row r="17751" spans="1:12">
      <c r="A17751" t="e">
        <f ca="1">E00251537604621</f>
        <v>#NAME?</v>
      </c>
      <c r="B17751">
        <v>283</v>
      </c>
      <c r="C17751" t="s">
        <v>133</v>
      </c>
      <c r="D17751" s="1">
        <v>42898</v>
      </c>
      <c r="F17751">
        <v>1</v>
      </c>
      <c r="G17751">
        <v>7243</v>
      </c>
      <c r="H17751" t="s">
        <v>42</v>
      </c>
      <c r="J17751" t="s">
        <v>14</v>
      </c>
      <c r="K17751">
        <v>48</v>
      </c>
      <c r="L17751" t="s">
        <v>15</v>
      </c>
    </row>
    <row r="17752" spans="1:12">
      <c r="A17752" t="e">
        <f ca="1">E00251615344521</f>
        <v>#NAME?</v>
      </c>
      <c r="B17752">
        <v>94</v>
      </c>
      <c r="C17752" t="s">
        <v>74</v>
      </c>
      <c r="D17752" s="1">
        <v>42352</v>
      </c>
      <c r="F17752">
        <v>1</v>
      </c>
      <c r="G17752">
        <v>78701</v>
      </c>
      <c r="H17752" t="s">
        <v>355</v>
      </c>
      <c r="J17752" t="s">
        <v>14</v>
      </c>
      <c r="K17752">
        <v>60</v>
      </c>
      <c r="L17752" t="s">
        <v>22</v>
      </c>
    </row>
    <row r="17753" spans="1:12">
      <c r="A17753" t="e">
        <f ca="1">E00251612899521</f>
        <v>#NAME?</v>
      </c>
      <c r="B17753">
        <v>50</v>
      </c>
      <c r="C17753" t="s">
        <v>512</v>
      </c>
      <c r="D17753" s="1">
        <v>40976</v>
      </c>
      <c r="F17753">
        <v>1</v>
      </c>
      <c r="G17753">
        <v>7231</v>
      </c>
      <c r="H17753" t="s">
        <v>128</v>
      </c>
      <c r="J17753" t="s">
        <v>14</v>
      </c>
      <c r="K17753">
        <v>48</v>
      </c>
      <c r="L17753" t="s">
        <v>15</v>
      </c>
    </row>
    <row r="17754" spans="1:12">
      <c r="A17754" t="e">
        <f ca="1">E00251531920921</f>
        <v>#NAME?</v>
      </c>
      <c r="B17754">
        <v>729</v>
      </c>
      <c r="C17754" t="s">
        <v>68</v>
      </c>
      <c r="D17754" s="1">
        <v>41667</v>
      </c>
      <c r="E17754">
        <v>0</v>
      </c>
      <c r="F17754">
        <v>3</v>
      </c>
      <c r="G17754">
        <v>5989</v>
      </c>
      <c r="H17754" t="s">
        <v>1051</v>
      </c>
      <c r="J17754" t="s">
        <v>34</v>
      </c>
      <c r="K17754">
        <v>46</v>
      </c>
      <c r="L17754" t="s">
        <v>15</v>
      </c>
    </row>
    <row r="17755" spans="1:12">
      <c r="A17755" t="e">
        <f ca="1">E00251531920921</f>
        <v>#NAME?</v>
      </c>
      <c r="B17755">
        <v>1786</v>
      </c>
      <c r="C17755" t="s">
        <v>37</v>
      </c>
      <c r="D17755" s="1">
        <v>41767</v>
      </c>
      <c r="F17755">
        <v>1</v>
      </c>
      <c r="G17755">
        <v>5253</v>
      </c>
      <c r="H17755" t="s">
        <v>380</v>
      </c>
      <c r="J17755" t="s">
        <v>14</v>
      </c>
      <c r="K17755">
        <v>46</v>
      </c>
      <c r="L17755" t="s">
        <v>15</v>
      </c>
    </row>
    <row r="17756" spans="1:12">
      <c r="A17756" t="e">
        <f ca="1">E00251429922321</f>
        <v>#NAME?</v>
      </c>
      <c r="B17756">
        <v>464</v>
      </c>
      <c r="C17756" t="s">
        <v>45</v>
      </c>
      <c r="D17756" s="1">
        <v>42751</v>
      </c>
      <c r="F17756">
        <v>3</v>
      </c>
      <c r="G17756">
        <v>79029</v>
      </c>
      <c r="H17756" t="s">
        <v>21</v>
      </c>
      <c r="J17756" t="s">
        <v>14</v>
      </c>
      <c r="K17756">
        <v>61</v>
      </c>
      <c r="L17756" t="s">
        <v>22</v>
      </c>
    </row>
    <row r="17757" spans="1:12">
      <c r="A17757" t="e">
        <f ca="1">E00251429922321</f>
        <v>#NAME?</v>
      </c>
      <c r="B17757">
        <v>466</v>
      </c>
      <c r="C17757" t="s">
        <v>396</v>
      </c>
      <c r="D17757" s="1">
        <v>42388</v>
      </c>
      <c r="F17757">
        <v>2</v>
      </c>
      <c r="G17757">
        <v>8362</v>
      </c>
      <c r="H17757" t="s">
        <v>136</v>
      </c>
      <c r="J17757" t="s">
        <v>14</v>
      </c>
      <c r="K17757">
        <v>60</v>
      </c>
      <c r="L17757" t="s">
        <v>15</v>
      </c>
    </row>
    <row r="17758" spans="1:12">
      <c r="A17758" t="e">
        <f ca="1">E00251612899521</f>
        <v>#NAME?</v>
      </c>
      <c r="B17758">
        <v>50</v>
      </c>
      <c r="C17758" t="s">
        <v>512</v>
      </c>
      <c r="D17758" s="1">
        <v>41610</v>
      </c>
      <c r="F17758">
        <v>1</v>
      </c>
      <c r="G17758">
        <v>30983</v>
      </c>
      <c r="H17758" t="s">
        <v>325</v>
      </c>
      <c r="J17758" t="s">
        <v>14</v>
      </c>
      <c r="K17758">
        <v>50</v>
      </c>
      <c r="L17758" t="s">
        <v>15</v>
      </c>
    </row>
    <row r="17759" spans="1:12">
      <c r="A17759" t="e">
        <f ca="1">E00251529457121</f>
        <v>#NAME?</v>
      </c>
      <c r="B17759">
        <v>3327</v>
      </c>
      <c r="C17759" t="s">
        <v>1447</v>
      </c>
      <c r="D17759" s="1">
        <v>42126</v>
      </c>
      <c r="F17759">
        <v>1</v>
      </c>
      <c r="G17759">
        <v>7030</v>
      </c>
      <c r="H17759" t="s">
        <v>333</v>
      </c>
      <c r="J17759" t="s">
        <v>14</v>
      </c>
      <c r="K17759">
        <v>45</v>
      </c>
      <c r="L17759" t="s">
        <v>15</v>
      </c>
    </row>
    <row r="17760" spans="1:12">
      <c r="A17760" t="e">
        <f ca="1">E00251615344521</f>
        <v>#NAME?</v>
      </c>
      <c r="B17760">
        <v>94</v>
      </c>
      <c r="C17760" t="s">
        <v>74</v>
      </c>
      <c r="D17760" s="1">
        <v>41565</v>
      </c>
      <c r="F17760">
        <v>1</v>
      </c>
      <c r="G17760">
        <v>490</v>
      </c>
      <c r="H17760" t="s">
        <v>203</v>
      </c>
      <c r="J17760" t="s">
        <v>14</v>
      </c>
      <c r="K17760">
        <v>58</v>
      </c>
      <c r="L17760" t="s">
        <v>15</v>
      </c>
    </row>
    <row r="17761" spans="1:12">
      <c r="A17761" t="e">
        <f ca="1">E00251532254321</f>
        <v>#NAME?</v>
      </c>
      <c r="B17761">
        <v>485</v>
      </c>
      <c r="C17761" t="s">
        <v>241</v>
      </c>
      <c r="D17761" s="1">
        <v>41288</v>
      </c>
      <c r="F17761">
        <v>4</v>
      </c>
      <c r="G17761">
        <v>2169</v>
      </c>
      <c r="H17761" t="s">
        <v>40</v>
      </c>
      <c r="J17761" t="s">
        <v>14</v>
      </c>
      <c r="K17761">
        <v>48</v>
      </c>
      <c r="L17761" t="s">
        <v>15</v>
      </c>
    </row>
    <row r="17762" spans="1:12">
      <c r="A17762" t="e">
        <f ca="1">E00251532254321</f>
        <v>#NAME?</v>
      </c>
      <c r="B17762">
        <v>485</v>
      </c>
      <c r="C17762" t="s">
        <v>241</v>
      </c>
      <c r="D17762" s="1">
        <v>41858</v>
      </c>
      <c r="F17762">
        <v>2</v>
      </c>
      <c r="G17762">
        <v>30000</v>
      </c>
      <c r="H17762" t="s">
        <v>144</v>
      </c>
      <c r="J17762" t="s">
        <v>14</v>
      </c>
      <c r="K17762">
        <v>50</v>
      </c>
      <c r="L17762" t="s">
        <v>15</v>
      </c>
    </row>
    <row r="17763" spans="1:12">
      <c r="A17763" t="e">
        <f ca="1">E00251532254321</f>
        <v>#NAME?</v>
      </c>
      <c r="B17763">
        <v>485</v>
      </c>
      <c r="C17763" t="s">
        <v>241</v>
      </c>
      <c r="D17763" s="1">
        <v>41858</v>
      </c>
      <c r="F17763">
        <v>4</v>
      </c>
      <c r="G17763">
        <v>6253</v>
      </c>
      <c r="H17763" t="s">
        <v>292</v>
      </c>
      <c r="J17763" t="s">
        <v>14</v>
      </c>
      <c r="K17763">
        <v>50</v>
      </c>
      <c r="L17763" t="s">
        <v>15</v>
      </c>
    </row>
    <row r="17764" spans="1:12">
      <c r="A17764" t="e">
        <f ca="1">E00251532254321</f>
        <v>#NAME?</v>
      </c>
      <c r="B17764">
        <v>485</v>
      </c>
      <c r="C17764" t="s">
        <v>241</v>
      </c>
      <c r="D17764" s="1">
        <v>42390</v>
      </c>
      <c r="F17764">
        <v>2</v>
      </c>
      <c r="G17764">
        <v>2724</v>
      </c>
      <c r="H17764" t="s">
        <v>73</v>
      </c>
      <c r="J17764" t="s">
        <v>14</v>
      </c>
      <c r="K17764">
        <v>51</v>
      </c>
      <c r="L17764" t="s">
        <v>15</v>
      </c>
    </row>
    <row r="17765" spans="1:12">
      <c r="A17765" t="e">
        <f ca="1">E00251429922321</f>
        <v>#NAME?</v>
      </c>
      <c r="B17765">
        <v>466</v>
      </c>
      <c r="C17765" t="s">
        <v>396</v>
      </c>
      <c r="D17765" s="1">
        <v>41975</v>
      </c>
      <c r="F17765">
        <v>1</v>
      </c>
      <c r="G17765">
        <v>2729</v>
      </c>
      <c r="H17765" t="s">
        <v>115</v>
      </c>
      <c r="J17765" t="s">
        <v>14</v>
      </c>
      <c r="K17765">
        <v>59</v>
      </c>
      <c r="L17765" t="s">
        <v>15</v>
      </c>
    </row>
    <row r="17766" spans="1:12">
      <c r="A17766" t="e">
        <f ca="1">E00251532254321</f>
        <v>#NAME?</v>
      </c>
      <c r="B17766">
        <v>485</v>
      </c>
      <c r="C17766" t="s">
        <v>241</v>
      </c>
      <c r="D17766" s="1">
        <v>42755</v>
      </c>
      <c r="F17766">
        <v>6</v>
      </c>
      <c r="G17766">
        <v>6101</v>
      </c>
      <c r="H17766" t="s">
        <v>423</v>
      </c>
      <c r="J17766" t="s">
        <v>14</v>
      </c>
      <c r="K17766">
        <v>52</v>
      </c>
      <c r="L17766" t="s">
        <v>15</v>
      </c>
    </row>
    <row r="17767" spans="1:12">
      <c r="A17767" t="e">
        <f ca="1">E00251532254321</f>
        <v>#NAME?</v>
      </c>
      <c r="B17767">
        <v>485</v>
      </c>
      <c r="C17767" t="s">
        <v>241</v>
      </c>
      <c r="D17767" s="1">
        <v>42944</v>
      </c>
      <c r="F17767">
        <v>2</v>
      </c>
      <c r="G17767">
        <v>9953</v>
      </c>
      <c r="H17767" t="s">
        <v>661</v>
      </c>
      <c r="J17767" t="s">
        <v>14</v>
      </c>
      <c r="K17767">
        <v>53</v>
      </c>
      <c r="L17767" t="s">
        <v>15</v>
      </c>
    </row>
    <row r="17768" spans="1:12">
      <c r="A17768" t="e">
        <f ca="1">E00251532254321</f>
        <v>#NAME?</v>
      </c>
      <c r="B17768">
        <v>485</v>
      </c>
      <c r="C17768" t="s">
        <v>241</v>
      </c>
      <c r="D17768" s="1">
        <v>43004</v>
      </c>
      <c r="F17768">
        <v>6</v>
      </c>
      <c r="G17768">
        <v>6253</v>
      </c>
      <c r="H17768" t="s">
        <v>292</v>
      </c>
      <c r="J17768" t="s">
        <v>14</v>
      </c>
      <c r="K17768">
        <v>53</v>
      </c>
      <c r="L17768" t="s">
        <v>15</v>
      </c>
    </row>
    <row r="17769" spans="1:12">
      <c r="A17769" t="e">
        <f ca="1">E00251532254321</f>
        <v>#NAME?</v>
      </c>
      <c r="B17769">
        <v>485</v>
      </c>
      <c r="C17769" t="s">
        <v>241</v>
      </c>
      <c r="D17769" s="1">
        <v>43007</v>
      </c>
      <c r="F17769">
        <v>4</v>
      </c>
      <c r="G17769">
        <v>2724</v>
      </c>
      <c r="H17769" t="s">
        <v>73</v>
      </c>
      <c r="J17769" t="s">
        <v>14</v>
      </c>
      <c r="K17769">
        <v>53</v>
      </c>
      <c r="L17769" t="s">
        <v>15</v>
      </c>
    </row>
    <row r="17770" spans="1:12">
      <c r="A17770" t="e">
        <f ca="1">E00251615344521</f>
        <v>#NAME?</v>
      </c>
      <c r="B17770">
        <v>94</v>
      </c>
      <c r="C17770" t="s">
        <v>74</v>
      </c>
      <c r="D17770" s="1">
        <v>41225</v>
      </c>
      <c r="F17770">
        <v>1</v>
      </c>
      <c r="G17770">
        <v>3540</v>
      </c>
      <c r="H17770" t="s">
        <v>436</v>
      </c>
      <c r="J17770" t="s">
        <v>14</v>
      </c>
      <c r="K17770">
        <v>57</v>
      </c>
      <c r="L17770" t="s">
        <v>15</v>
      </c>
    </row>
    <row r="17771" spans="1:12">
      <c r="A17771" t="e">
        <f ca="1">E00251531920921</f>
        <v>#NAME?</v>
      </c>
      <c r="B17771">
        <v>1786</v>
      </c>
      <c r="C17771" t="s">
        <v>37</v>
      </c>
      <c r="D17771" s="1">
        <v>41123</v>
      </c>
      <c r="F17771">
        <v>1</v>
      </c>
      <c r="G17771">
        <v>71945</v>
      </c>
      <c r="H17771" t="s">
        <v>553</v>
      </c>
      <c r="J17771" t="s">
        <v>14</v>
      </c>
      <c r="K17771">
        <v>45</v>
      </c>
      <c r="L17771" t="s">
        <v>15</v>
      </c>
    </row>
    <row r="17772" spans="1:12">
      <c r="A17772" t="e">
        <f ca="1">E00251531920921</f>
        <v>#NAME?</v>
      </c>
      <c r="B17772">
        <v>1786</v>
      </c>
      <c r="C17772" t="s">
        <v>37</v>
      </c>
      <c r="D17772" s="1">
        <v>43082</v>
      </c>
      <c r="F17772">
        <v>1</v>
      </c>
      <c r="G17772">
        <v>7840</v>
      </c>
      <c r="H17772" t="s">
        <v>55</v>
      </c>
      <c r="J17772" t="s">
        <v>14</v>
      </c>
      <c r="K17772">
        <v>50</v>
      </c>
      <c r="L17772" t="s">
        <v>22</v>
      </c>
    </row>
    <row r="17773" spans="1:12">
      <c r="A17773" t="e">
        <f ca="1">E00251429922321</f>
        <v>#NAME?</v>
      </c>
      <c r="B17773">
        <v>464</v>
      </c>
      <c r="C17773" t="s">
        <v>45</v>
      </c>
      <c r="D17773" s="1">
        <v>42969</v>
      </c>
      <c r="F17773">
        <v>1</v>
      </c>
      <c r="G17773">
        <v>71595</v>
      </c>
      <c r="H17773" t="s">
        <v>672</v>
      </c>
      <c r="J17773" t="s">
        <v>14</v>
      </c>
      <c r="K17773">
        <v>62</v>
      </c>
      <c r="L17773" t="s">
        <v>15</v>
      </c>
    </row>
    <row r="17774" spans="1:12">
      <c r="A17774" t="e">
        <f ca="1">E00251531920921</f>
        <v>#NAME?</v>
      </c>
      <c r="B17774">
        <v>1786</v>
      </c>
      <c r="C17774" t="s">
        <v>37</v>
      </c>
      <c r="D17774" s="1">
        <v>41488</v>
      </c>
      <c r="F17774">
        <v>1</v>
      </c>
      <c r="G17774">
        <v>71967</v>
      </c>
      <c r="H17774" t="s">
        <v>1448</v>
      </c>
      <c r="J17774" t="s">
        <v>14</v>
      </c>
      <c r="K17774">
        <v>46</v>
      </c>
      <c r="L17774" t="s">
        <v>15</v>
      </c>
    </row>
    <row r="17775" spans="1:12">
      <c r="A17775" t="e">
        <f ca="1">E00251429922321</f>
        <v>#NAME?</v>
      </c>
      <c r="B17775">
        <v>464</v>
      </c>
      <c r="C17775" t="s">
        <v>45</v>
      </c>
      <c r="D17775" s="1">
        <v>42751</v>
      </c>
      <c r="F17775">
        <v>2</v>
      </c>
      <c r="G17775">
        <v>7804</v>
      </c>
      <c r="H17775" t="s">
        <v>43</v>
      </c>
      <c r="J17775" t="s">
        <v>14</v>
      </c>
      <c r="K17775">
        <v>61</v>
      </c>
      <c r="L17775" t="s">
        <v>22</v>
      </c>
    </row>
    <row r="17776" spans="1:12">
      <c r="A17776" t="e">
        <f ca="1">E00251429922321</f>
        <v>#NAME?</v>
      </c>
      <c r="B17776">
        <v>466</v>
      </c>
      <c r="C17776" t="s">
        <v>396</v>
      </c>
      <c r="D17776" s="1">
        <v>42641</v>
      </c>
      <c r="F17776">
        <v>1</v>
      </c>
      <c r="G17776">
        <v>4019</v>
      </c>
      <c r="H17776" t="s">
        <v>26</v>
      </c>
      <c r="J17776" t="s">
        <v>14</v>
      </c>
      <c r="K17776">
        <v>61</v>
      </c>
      <c r="L17776" t="s">
        <v>15</v>
      </c>
    </row>
    <row r="17777" spans="1:12">
      <c r="A17777" t="e">
        <f t="shared" ref="A17777:A17782" ca="1" si="166">E00251615344521</f>
        <v>#NAME?</v>
      </c>
      <c r="B17777">
        <v>94</v>
      </c>
      <c r="C17777" t="s">
        <v>74</v>
      </c>
      <c r="D17777" s="1">
        <v>41415</v>
      </c>
      <c r="F17777">
        <v>1</v>
      </c>
      <c r="G17777">
        <v>5198</v>
      </c>
      <c r="H17777" t="s">
        <v>200</v>
      </c>
      <c r="J17777" t="s">
        <v>14</v>
      </c>
      <c r="K17777">
        <v>57</v>
      </c>
      <c r="L17777" t="s">
        <v>15</v>
      </c>
    </row>
    <row r="17778" spans="1:12">
      <c r="A17778" t="e">
        <f t="shared" ca="1" si="166"/>
        <v>#NAME?</v>
      </c>
      <c r="B17778">
        <v>94</v>
      </c>
      <c r="C17778" t="s">
        <v>74</v>
      </c>
      <c r="D17778" s="1">
        <v>42615</v>
      </c>
      <c r="F17778">
        <v>1</v>
      </c>
      <c r="G17778">
        <v>72291</v>
      </c>
      <c r="H17778" t="s">
        <v>675</v>
      </c>
      <c r="J17778" t="s">
        <v>14</v>
      </c>
      <c r="K17778">
        <v>61</v>
      </c>
      <c r="L17778" t="s">
        <v>15</v>
      </c>
    </row>
    <row r="17779" spans="1:12">
      <c r="A17779" t="e">
        <f t="shared" ca="1" si="166"/>
        <v>#NAME?</v>
      </c>
      <c r="B17779">
        <v>94</v>
      </c>
      <c r="C17779" t="s">
        <v>74</v>
      </c>
      <c r="D17779" s="1">
        <v>42754</v>
      </c>
      <c r="F17779">
        <v>1</v>
      </c>
      <c r="G17779">
        <v>71940</v>
      </c>
      <c r="H17779" t="s">
        <v>135</v>
      </c>
      <c r="J17779" t="s">
        <v>14</v>
      </c>
      <c r="K17779">
        <v>61</v>
      </c>
      <c r="L17779" t="s">
        <v>15</v>
      </c>
    </row>
    <row r="17780" spans="1:12">
      <c r="A17780" t="e">
        <f t="shared" ca="1" si="166"/>
        <v>#NAME?</v>
      </c>
      <c r="B17780">
        <v>94</v>
      </c>
      <c r="C17780" t="s">
        <v>74</v>
      </c>
      <c r="D17780" s="1">
        <v>42779</v>
      </c>
      <c r="F17780">
        <v>1</v>
      </c>
      <c r="G17780">
        <v>38100</v>
      </c>
      <c r="H17780" t="s">
        <v>574</v>
      </c>
      <c r="J17780" t="s">
        <v>14</v>
      </c>
      <c r="K17780">
        <v>61</v>
      </c>
      <c r="L17780" t="s">
        <v>15</v>
      </c>
    </row>
    <row r="17781" spans="1:12">
      <c r="A17781" t="e">
        <f t="shared" ca="1" si="166"/>
        <v>#NAME?</v>
      </c>
      <c r="B17781">
        <v>94</v>
      </c>
      <c r="C17781" t="s">
        <v>74</v>
      </c>
      <c r="D17781" s="1">
        <v>41061</v>
      </c>
      <c r="F17781">
        <v>3</v>
      </c>
      <c r="G17781">
        <v>7599</v>
      </c>
      <c r="H17781" t="s">
        <v>1449</v>
      </c>
      <c r="J17781" t="s">
        <v>14</v>
      </c>
      <c r="K17781">
        <v>56</v>
      </c>
      <c r="L17781" t="s">
        <v>15</v>
      </c>
    </row>
    <row r="17782" spans="1:12">
      <c r="A17782" t="e">
        <f t="shared" ca="1" si="166"/>
        <v>#NAME?</v>
      </c>
      <c r="B17782">
        <v>94</v>
      </c>
      <c r="C17782" t="s">
        <v>74</v>
      </c>
      <c r="D17782" s="1">
        <v>42984</v>
      </c>
      <c r="F17782">
        <v>1</v>
      </c>
      <c r="G17782">
        <v>71940</v>
      </c>
      <c r="H17782" t="s">
        <v>135</v>
      </c>
      <c r="J17782" t="s">
        <v>14</v>
      </c>
      <c r="K17782">
        <v>62</v>
      </c>
      <c r="L17782" t="s">
        <v>15</v>
      </c>
    </row>
    <row r="17783" spans="1:12">
      <c r="A17783" t="e">
        <f ca="1">E00251532812721</f>
        <v>#NAME?</v>
      </c>
      <c r="B17783">
        <v>7505</v>
      </c>
      <c r="C17783" t="s">
        <v>209</v>
      </c>
      <c r="D17783" s="1">
        <v>42325</v>
      </c>
      <c r="F17783">
        <v>2</v>
      </c>
      <c r="G17783">
        <v>2448</v>
      </c>
      <c r="H17783" t="s">
        <v>19</v>
      </c>
      <c r="J17783" t="s">
        <v>14</v>
      </c>
      <c r="K17783">
        <v>60</v>
      </c>
      <c r="L17783" t="s">
        <v>15</v>
      </c>
    </row>
    <row r="17784" spans="1:12">
      <c r="A17784" t="e">
        <f ca="1">E00251713667221</f>
        <v>#NAME?</v>
      </c>
      <c r="B17784">
        <v>154</v>
      </c>
      <c r="C17784" t="s">
        <v>533</v>
      </c>
      <c r="D17784" s="1">
        <v>42275</v>
      </c>
      <c r="F17784">
        <v>2</v>
      </c>
      <c r="G17784">
        <v>72190</v>
      </c>
      <c r="H17784" t="s">
        <v>341</v>
      </c>
      <c r="J17784" t="s">
        <v>14</v>
      </c>
      <c r="K17784">
        <v>51</v>
      </c>
      <c r="L17784" t="s">
        <v>15</v>
      </c>
    </row>
    <row r="17785" spans="1:12">
      <c r="A17785" t="e">
        <f ca="1">E00251713667221</f>
        <v>#NAME?</v>
      </c>
      <c r="B17785">
        <v>154</v>
      </c>
      <c r="C17785" t="s">
        <v>533</v>
      </c>
      <c r="D17785" s="1">
        <v>42432</v>
      </c>
      <c r="F17785">
        <v>1</v>
      </c>
      <c r="G17785">
        <v>84500</v>
      </c>
      <c r="H17785" t="s">
        <v>511</v>
      </c>
      <c r="J17785" t="s">
        <v>14</v>
      </c>
      <c r="K17785">
        <v>52</v>
      </c>
      <c r="L17785" t="s">
        <v>15</v>
      </c>
    </row>
    <row r="17786" spans="1:12">
      <c r="A17786" t="e">
        <f ca="1">E00251529457121</f>
        <v>#NAME?</v>
      </c>
      <c r="B17786">
        <v>167</v>
      </c>
      <c r="C17786" t="s">
        <v>549</v>
      </c>
      <c r="D17786" s="1">
        <v>42436</v>
      </c>
      <c r="F17786">
        <v>1</v>
      </c>
      <c r="G17786">
        <v>69010</v>
      </c>
      <c r="H17786" t="s">
        <v>294</v>
      </c>
      <c r="J17786" t="s">
        <v>14</v>
      </c>
      <c r="K17786">
        <v>45</v>
      </c>
      <c r="L17786" t="s">
        <v>15</v>
      </c>
    </row>
    <row r="17787" spans="1:12">
      <c r="A17787" t="e">
        <f ca="1">E00251713667221</f>
        <v>#NAME?</v>
      </c>
      <c r="B17787">
        <v>154</v>
      </c>
      <c r="C17787" t="s">
        <v>533</v>
      </c>
      <c r="D17787" s="1">
        <v>42460</v>
      </c>
      <c r="F17787">
        <v>1</v>
      </c>
      <c r="G17787">
        <v>84500</v>
      </c>
      <c r="H17787" t="s">
        <v>511</v>
      </c>
      <c r="J17787" t="s">
        <v>14</v>
      </c>
      <c r="K17787">
        <v>52</v>
      </c>
      <c r="L17787" t="s">
        <v>15</v>
      </c>
    </row>
    <row r="17788" spans="1:12">
      <c r="A17788" t="e">
        <f ca="1">E00251713667221</f>
        <v>#NAME?</v>
      </c>
      <c r="B17788">
        <v>154</v>
      </c>
      <c r="C17788" t="s">
        <v>533</v>
      </c>
      <c r="D17788" s="1">
        <v>42704</v>
      </c>
      <c r="F17788">
        <v>1</v>
      </c>
      <c r="G17788">
        <v>81221</v>
      </c>
      <c r="H17788" t="s">
        <v>523</v>
      </c>
      <c r="J17788" t="s">
        <v>14</v>
      </c>
      <c r="K17788">
        <v>52</v>
      </c>
      <c r="L17788" t="s">
        <v>15</v>
      </c>
    </row>
    <row r="17789" spans="1:12">
      <c r="A17789" t="e">
        <f ca="1">E00251713667221</f>
        <v>#NAME?</v>
      </c>
      <c r="B17789">
        <v>154</v>
      </c>
      <c r="C17789" t="s">
        <v>533</v>
      </c>
      <c r="D17789" s="1">
        <v>41311</v>
      </c>
      <c r="F17789">
        <v>2</v>
      </c>
      <c r="G17789">
        <v>79029</v>
      </c>
      <c r="H17789" t="s">
        <v>21</v>
      </c>
      <c r="J17789" t="s">
        <v>14</v>
      </c>
      <c r="K17789">
        <v>48</v>
      </c>
      <c r="L17789" t="s">
        <v>22</v>
      </c>
    </row>
    <row r="17790" spans="1:12">
      <c r="A17790" t="e">
        <f ca="1">E00251528672121</f>
        <v>#NAME?</v>
      </c>
      <c r="B17790">
        <v>292</v>
      </c>
      <c r="C17790" t="s">
        <v>467</v>
      </c>
      <c r="D17790" s="1">
        <v>42016</v>
      </c>
      <c r="F17790">
        <v>4</v>
      </c>
      <c r="G17790">
        <v>73390</v>
      </c>
      <c r="H17790" t="s">
        <v>66</v>
      </c>
      <c r="J17790" t="s">
        <v>14</v>
      </c>
      <c r="K17790">
        <v>48</v>
      </c>
      <c r="L17790" t="s">
        <v>15</v>
      </c>
    </row>
    <row r="17791" spans="1:12">
      <c r="A17791" t="e">
        <f ca="1">E00251713667221</f>
        <v>#NAME?</v>
      </c>
      <c r="B17791">
        <v>154</v>
      </c>
      <c r="C17791" t="s">
        <v>533</v>
      </c>
      <c r="D17791" s="1">
        <v>42114</v>
      </c>
      <c r="F17791">
        <v>1</v>
      </c>
      <c r="G17791">
        <v>61171</v>
      </c>
      <c r="H17791" t="s">
        <v>513</v>
      </c>
      <c r="J17791" t="s">
        <v>14</v>
      </c>
      <c r="K17791">
        <v>51</v>
      </c>
      <c r="L17791" t="s">
        <v>15</v>
      </c>
    </row>
    <row r="17792" spans="1:12">
      <c r="A17792" t="e">
        <f ca="1">E00251532812721</f>
        <v>#NAME?</v>
      </c>
      <c r="B17792">
        <v>7505</v>
      </c>
      <c r="C17792" t="s">
        <v>209</v>
      </c>
      <c r="D17792" s="1">
        <v>42080</v>
      </c>
      <c r="F17792">
        <v>2</v>
      </c>
      <c r="G17792">
        <v>496</v>
      </c>
      <c r="H17792" t="s">
        <v>190</v>
      </c>
      <c r="J17792" t="s">
        <v>14</v>
      </c>
      <c r="K17792">
        <v>60</v>
      </c>
      <c r="L17792" t="s">
        <v>15</v>
      </c>
    </row>
    <row r="17793" spans="1:12">
      <c r="A17793" t="e">
        <f ca="1">E00251713667221</f>
        <v>#NAME?</v>
      </c>
      <c r="B17793">
        <v>154</v>
      </c>
      <c r="C17793" t="s">
        <v>533</v>
      </c>
      <c r="D17793" s="1">
        <v>41330</v>
      </c>
      <c r="F17793">
        <v>1</v>
      </c>
      <c r="G17793">
        <v>2720</v>
      </c>
      <c r="H17793" t="s">
        <v>65</v>
      </c>
      <c r="J17793" t="s">
        <v>14</v>
      </c>
      <c r="K17793">
        <v>49</v>
      </c>
      <c r="L17793" t="s">
        <v>15</v>
      </c>
    </row>
    <row r="17794" spans="1:12">
      <c r="A17794" t="e">
        <f ca="1">E00251713667221</f>
        <v>#NAME?</v>
      </c>
      <c r="B17794">
        <v>154</v>
      </c>
      <c r="C17794" t="s">
        <v>533</v>
      </c>
      <c r="D17794" s="1">
        <v>41659</v>
      </c>
      <c r="F17794">
        <v>1</v>
      </c>
      <c r="G17794">
        <v>2169</v>
      </c>
      <c r="H17794" t="s">
        <v>40</v>
      </c>
      <c r="J17794" t="s">
        <v>14</v>
      </c>
      <c r="K17794">
        <v>49</v>
      </c>
      <c r="L17794" t="s">
        <v>15</v>
      </c>
    </row>
    <row r="17795" spans="1:12">
      <c r="A17795" t="e">
        <f ca="1">E00251713667221</f>
        <v>#NAME?</v>
      </c>
      <c r="B17795">
        <v>154</v>
      </c>
      <c r="C17795" t="s">
        <v>533</v>
      </c>
      <c r="D17795" s="1">
        <v>42142</v>
      </c>
      <c r="F17795">
        <v>1</v>
      </c>
      <c r="G17795">
        <v>61171</v>
      </c>
      <c r="H17795" t="s">
        <v>513</v>
      </c>
      <c r="J17795" t="s">
        <v>14</v>
      </c>
      <c r="K17795">
        <v>51</v>
      </c>
      <c r="L17795" t="s">
        <v>15</v>
      </c>
    </row>
    <row r="17796" spans="1:12">
      <c r="A17796" t="e">
        <f ca="1">E00251713667221</f>
        <v>#NAME?</v>
      </c>
      <c r="B17796">
        <v>154</v>
      </c>
      <c r="C17796" t="s">
        <v>533</v>
      </c>
      <c r="D17796" s="1">
        <v>42338</v>
      </c>
      <c r="F17796">
        <v>1</v>
      </c>
      <c r="G17796">
        <v>2720</v>
      </c>
      <c r="H17796" t="s">
        <v>65</v>
      </c>
      <c r="J17796" t="s">
        <v>14</v>
      </c>
      <c r="K17796">
        <v>51</v>
      </c>
      <c r="L17796" t="s">
        <v>15</v>
      </c>
    </row>
    <row r="17797" spans="1:12">
      <c r="A17797" t="e">
        <f ca="1">E00251439925821</f>
        <v>#NAME?</v>
      </c>
      <c r="B17797">
        <v>163</v>
      </c>
      <c r="C17797" t="s">
        <v>219</v>
      </c>
      <c r="D17797" s="1">
        <v>42426</v>
      </c>
      <c r="F17797">
        <v>1</v>
      </c>
      <c r="G17797">
        <v>3579</v>
      </c>
      <c r="H17797" t="s">
        <v>377</v>
      </c>
      <c r="J17797" t="s">
        <v>14</v>
      </c>
      <c r="K17797">
        <v>43</v>
      </c>
      <c r="L17797" t="s">
        <v>15</v>
      </c>
    </row>
    <row r="17798" spans="1:12">
      <c r="A17798" t="e">
        <f ca="1">E00251528868321</f>
        <v>#NAME?</v>
      </c>
      <c r="B17798">
        <v>276</v>
      </c>
      <c r="C17798" t="s">
        <v>122</v>
      </c>
      <c r="D17798" s="1">
        <v>42965</v>
      </c>
      <c r="F17798">
        <v>3</v>
      </c>
      <c r="G17798">
        <v>7904</v>
      </c>
      <c r="H17798" t="s">
        <v>75</v>
      </c>
      <c r="J17798" t="s">
        <v>14</v>
      </c>
      <c r="K17798">
        <v>60</v>
      </c>
      <c r="L17798" t="s">
        <v>22</v>
      </c>
    </row>
    <row r="17799" spans="1:12">
      <c r="A17799" t="e">
        <f ca="1">E00251713667221</f>
        <v>#NAME?</v>
      </c>
      <c r="B17799">
        <v>154</v>
      </c>
      <c r="C17799" t="s">
        <v>533</v>
      </c>
      <c r="D17799" s="1">
        <v>42195</v>
      </c>
      <c r="F17799">
        <v>1</v>
      </c>
      <c r="G17799">
        <v>71940</v>
      </c>
      <c r="H17799" t="s">
        <v>135</v>
      </c>
      <c r="J17799" t="s">
        <v>14</v>
      </c>
      <c r="K17799">
        <v>51</v>
      </c>
      <c r="L17799" t="s">
        <v>15</v>
      </c>
    </row>
    <row r="17800" spans="1:12">
      <c r="A17800" t="e">
        <f t="shared" ref="A17800:A17820" ca="1" si="167">E00251532254321</f>
        <v>#NAME?</v>
      </c>
      <c r="B17800">
        <v>485</v>
      </c>
      <c r="C17800" t="s">
        <v>241</v>
      </c>
      <c r="D17800" s="1">
        <v>43046</v>
      </c>
      <c r="F17800">
        <v>1</v>
      </c>
      <c r="G17800">
        <v>4539</v>
      </c>
      <c r="H17800" t="s">
        <v>673</v>
      </c>
      <c r="J17800" t="s">
        <v>14</v>
      </c>
      <c r="K17800">
        <v>53</v>
      </c>
      <c r="L17800" t="s">
        <v>15</v>
      </c>
    </row>
    <row r="17801" spans="1:12">
      <c r="A17801" t="e">
        <f t="shared" ca="1" si="167"/>
        <v>#NAME?</v>
      </c>
      <c r="B17801">
        <v>485</v>
      </c>
      <c r="C17801" t="s">
        <v>241</v>
      </c>
      <c r="D17801" s="1">
        <v>43004</v>
      </c>
      <c r="F17801">
        <v>2</v>
      </c>
      <c r="G17801">
        <v>25000</v>
      </c>
      <c r="H17801" t="s">
        <v>178</v>
      </c>
      <c r="J17801" t="s">
        <v>14</v>
      </c>
      <c r="K17801">
        <v>53</v>
      </c>
      <c r="L17801" t="s">
        <v>15</v>
      </c>
    </row>
    <row r="17802" spans="1:12">
      <c r="A17802" t="e">
        <f t="shared" ca="1" si="167"/>
        <v>#NAME?</v>
      </c>
      <c r="B17802">
        <v>485</v>
      </c>
      <c r="C17802" t="s">
        <v>241</v>
      </c>
      <c r="D17802" s="1">
        <v>43033</v>
      </c>
      <c r="F17802">
        <v>6</v>
      </c>
      <c r="G17802">
        <v>6253</v>
      </c>
      <c r="H17802" t="s">
        <v>292</v>
      </c>
      <c r="J17802" t="s">
        <v>14</v>
      </c>
      <c r="K17802">
        <v>53</v>
      </c>
      <c r="L17802" t="s">
        <v>15</v>
      </c>
    </row>
    <row r="17803" spans="1:12">
      <c r="A17803" t="e">
        <f t="shared" ca="1" si="167"/>
        <v>#NAME?</v>
      </c>
      <c r="B17803">
        <v>481</v>
      </c>
      <c r="C17803" t="s">
        <v>402</v>
      </c>
      <c r="D17803" s="1">
        <v>42539</v>
      </c>
      <c r="F17803">
        <v>2</v>
      </c>
      <c r="G17803">
        <v>25000</v>
      </c>
      <c r="H17803" t="s">
        <v>178</v>
      </c>
      <c r="J17803" t="s">
        <v>14</v>
      </c>
      <c r="K17803">
        <v>52</v>
      </c>
      <c r="L17803" t="s">
        <v>15</v>
      </c>
    </row>
    <row r="17804" spans="1:12">
      <c r="A17804" t="e">
        <f t="shared" ca="1" si="167"/>
        <v>#NAME?</v>
      </c>
      <c r="B17804">
        <v>481</v>
      </c>
      <c r="C17804" t="s">
        <v>402</v>
      </c>
      <c r="D17804" s="1">
        <v>42940</v>
      </c>
      <c r="F17804">
        <v>4</v>
      </c>
      <c r="G17804">
        <v>6101</v>
      </c>
      <c r="H17804" t="s">
        <v>423</v>
      </c>
      <c r="J17804" t="s">
        <v>14</v>
      </c>
      <c r="K17804">
        <v>53</v>
      </c>
      <c r="L17804" t="s">
        <v>15</v>
      </c>
    </row>
    <row r="17805" spans="1:12">
      <c r="A17805" t="e">
        <f t="shared" ca="1" si="167"/>
        <v>#NAME?</v>
      </c>
      <c r="B17805">
        <v>481</v>
      </c>
      <c r="C17805" t="s">
        <v>402</v>
      </c>
      <c r="D17805" s="1">
        <v>42999</v>
      </c>
      <c r="F17805">
        <v>6</v>
      </c>
      <c r="G17805">
        <v>6253</v>
      </c>
      <c r="H17805" t="s">
        <v>292</v>
      </c>
      <c r="J17805" t="s">
        <v>14</v>
      </c>
      <c r="K17805">
        <v>53</v>
      </c>
      <c r="L17805" t="s">
        <v>15</v>
      </c>
    </row>
    <row r="17806" spans="1:12">
      <c r="A17806" t="e">
        <f t="shared" ca="1" si="167"/>
        <v>#NAME?</v>
      </c>
      <c r="B17806">
        <v>485</v>
      </c>
      <c r="C17806" t="s">
        <v>241</v>
      </c>
      <c r="D17806" s="1">
        <v>42595</v>
      </c>
      <c r="F17806">
        <v>2</v>
      </c>
      <c r="G17806">
        <v>25000</v>
      </c>
      <c r="H17806" t="s">
        <v>178</v>
      </c>
      <c r="J17806" t="s">
        <v>14</v>
      </c>
      <c r="K17806">
        <v>52</v>
      </c>
      <c r="L17806" t="s">
        <v>15</v>
      </c>
    </row>
    <row r="17807" spans="1:12">
      <c r="A17807" t="e">
        <f t="shared" ca="1" si="167"/>
        <v>#NAME?</v>
      </c>
      <c r="B17807">
        <v>485</v>
      </c>
      <c r="C17807" t="s">
        <v>241</v>
      </c>
      <c r="D17807" s="1">
        <v>42745</v>
      </c>
      <c r="F17807">
        <v>5</v>
      </c>
      <c r="G17807">
        <v>6262</v>
      </c>
      <c r="H17807" t="s">
        <v>590</v>
      </c>
      <c r="J17807" t="s">
        <v>14</v>
      </c>
      <c r="K17807">
        <v>52</v>
      </c>
      <c r="L17807" t="s">
        <v>15</v>
      </c>
    </row>
    <row r="17808" spans="1:12">
      <c r="A17808" t="e">
        <f t="shared" ca="1" si="167"/>
        <v>#NAME?</v>
      </c>
      <c r="B17808">
        <v>485</v>
      </c>
      <c r="C17808" t="s">
        <v>241</v>
      </c>
      <c r="D17808" s="1">
        <v>42395</v>
      </c>
      <c r="F17808">
        <v>5</v>
      </c>
      <c r="G17808">
        <v>7820</v>
      </c>
      <c r="H17808" t="s">
        <v>233</v>
      </c>
      <c r="J17808" t="s">
        <v>14</v>
      </c>
      <c r="K17808">
        <v>51</v>
      </c>
      <c r="L17808" t="s">
        <v>22</v>
      </c>
    </row>
    <row r="17809" spans="1:12">
      <c r="A17809" t="e">
        <f t="shared" ca="1" si="167"/>
        <v>#NAME?</v>
      </c>
      <c r="B17809">
        <v>485</v>
      </c>
      <c r="C17809" t="s">
        <v>241</v>
      </c>
      <c r="D17809" s="1">
        <v>42432</v>
      </c>
      <c r="F17809">
        <v>2</v>
      </c>
      <c r="G17809">
        <v>2724</v>
      </c>
      <c r="H17809" t="s">
        <v>73</v>
      </c>
      <c r="J17809" t="s">
        <v>14</v>
      </c>
      <c r="K17809">
        <v>51</v>
      </c>
      <c r="L17809" t="s">
        <v>15</v>
      </c>
    </row>
    <row r="17810" spans="1:12">
      <c r="A17810" t="e">
        <f t="shared" ca="1" si="167"/>
        <v>#NAME?</v>
      </c>
      <c r="B17810">
        <v>485</v>
      </c>
      <c r="C17810" t="s">
        <v>241</v>
      </c>
      <c r="D17810" s="1">
        <v>42164</v>
      </c>
      <c r="F17810">
        <v>5</v>
      </c>
      <c r="G17810">
        <v>7820</v>
      </c>
      <c r="H17810" t="s">
        <v>233</v>
      </c>
      <c r="J17810" t="s">
        <v>14</v>
      </c>
      <c r="K17810">
        <v>51</v>
      </c>
      <c r="L17810" t="s">
        <v>22</v>
      </c>
    </row>
    <row r="17811" spans="1:12">
      <c r="A17811" t="e">
        <f t="shared" ca="1" si="167"/>
        <v>#NAME?</v>
      </c>
      <c r="B17811">
        <v>485</v>
      </c>
      <c r="C17811" t="s">
        <v>241</v>
      </c>
      <c r="D17811" s="1">
        <v>42682</v>
      </c>
      <c r="F17811">
        <v>4</v>
      </c>
      <c r="G17811">
        <v>6262</v>
      </c>
      <c r="H17811" t="s">
        <v>590</v>
      </c>
      <c r="J17811" t="s">
        <v>14</v>
      </c>
      <c r="K17811">
        <v>52</v>
      </c>
      <c r="L17811" t="s">
        <v>15</v>
      </c>
    </row>
    <row r="17812" spans="1:12">
      <c r="A17812" t="e">
        <f t="shared" ca="1" si="167"/>
        <v>#NAME?</v>
      </c>
      <c r="B17812">
        <v>485</v>
      </c>
      <c r="C17812" t="s">
        <v>241</v>
      </c>
      <c r="D17812" s="1">
        <v>42720</v>
      </c>
      <c r="F17812">
        <v>6</v>
      </c>
      <c r="G17812">
        <v>6253</v>
      </c>
      <c r="H17812" t="s">
        <v>292</v>
      </c>
      <c r="J17812" t="s">
        <v>14</v>
      </c>
      <c r="K17812">
        <v>52</v>
      </c>
      <c r="L17812" t="s">
        <v>15</v>
      </c>
    </row>
    <row r="17813" spans="1:12">
      <c r="A17813" t="e">
        <f t="shared" ca="1" si="167"/>
        <v>#NAME?</v>
      </c>
      <c r="B17813">
        <v>485</v>
      </c>
      <c r="C17813" t="s">
        <v>241</v>
      </c>
      <c r="D17813" s="1">
        <v>42751</v>
      </c>
      <c r="F17813">
        <v>5</v>
      </c>
      <c r="G17813">
        <v>6262</v>
      </c>
      <c r="H17813" t="s">
        <v>590</v>
      </c>
      <c r="J17813" t="s">
        <v>14</v>
      </c>
      <c r="K17813">
        <v>52</v>
      </c>
      <c r="L17813" t="s">
        <v>15</v>
      </c>
    </row>
    <row r="17814" spans="1:12">
      <c r="A17814" t="e">
        <f t="shared" ca="1" si="167"/>
        <v>#NAME?</v>
      </c>
      <c r="B17814">
        <v>485</v>
      </c>
      <c r="C17814" t="s">
        <v>241</v>
      </c>
      <c r="D17814" s="1">
        <v>42755</v>
      </c>
      <c r="F17814">
        <v>1</v>
      </c>
      <c r="G17814">
        <v>7262</v>
      </c>
      <c r="H17814" t="s">
        <v>198</v>
      </c>
      <c r="J17814" t="s">
        <v>14</v>
      </c>
      <c r="K17814">
        <v>52</v>
      </c>
      <c r="L17814" t="s">
        <v>15</v>
      </c>
    </row>
    <row r="17815" spans="1:12">
      <c r="A17815" t="e">
        <f t="shared" ca="1" si="167"/>
        <v>#NAME?</v>
      </c>
      <c r="B17815">
        <v>485</v>
      </c>
      <c r="C17815" t="s">
        <v>241</v>
      </c>
      <c r="D17815" s="1">
        <v>42870</v>
      </c>
      <c r="F17815">
        <v>2</v>
      </c>
      <c r="G17815">
        <v>25000</v>
      </c>
      <c r="H17815" t="s">
        <v>178</v>
      </c>
      <c r="J17815" t="s">
        <v>14</v>
      </c>
      <c r="K17815">
        <v>53</v>
      </c>
      <c r="L17815" t="s">
        <v>15</v>
      </c>
    </row>
    <row r="17816" spans="1:12">
      <c r="A17816" t="e">
        <f t="shared" ca="1" si="167"/>
        <v>#NAME?</v>
      </c>
      <c r="B17816">
        <v>485</v>
      </c>
      <c r="C17816" t="s">
        <v>241</v>
      </c>
      <c r="D17816" s="1">
        <v>42956</v>
      </c>
      <c r="F17816">
        <v>6</v>
      </c>
      <c r="G17816">
        <v>6253</v>
      </c>
      <c r="H17816" t="s">
        <v>292</v>
      </c>
      <c r="J17816" t="s">
        <v>14</v>
      </c>
      <c r="K17816">
        <v>53</v>
      </c>
      <c r="L17816" t="s">
        <v>15</v>
      </c>
    </row>
    <row r="17817" spans="1:12">
      <c r="A17817" t="e">
        <f t="shared" ca="1" si="167"/>
        <v>#NAME?</v>
      </c>
      <c r="B17817">
        <v>485</v>
      </c>
      <c r="C17817" t="s">
        <v>241</v>
      </c>
      <c r="D17817" s="1">
        <v>42969</v>
      </c>
      <c r="F17817">
        <v>4</v>
      </c>
      <c r="G17817">
        <v>2724</v>
      </c>
      <c r="H17817" t="s">
        <v>73</v>
      </c>
      <c r="J17817" t="s">
        <v>14</v>
      </c>
      <c r="K17817">
        <v>53</v>
      </c>
      <c r="L17817" t="s">
        <v>15</v>
      </c>
    </row>
    <row r="17818" spans="1:12">
      <c r="A17818" t="e">
        <f t="shared" ca="1" si="167"/>
        <v>#NAME?</v>
      </c>
      <c r="B17818">
        <v>485</v>
      </c>
      <c r="C17818" t="s">
        <v>241</v>
      </c>
      <c r="D17818" s="1">
        <v>42991</v>
      </c>
      <c r="F17818">
        <v>6</v>
      </c>
      <c r="G17818">
        <v>6253</v>
      </c>
      <c r="H17818" t="s">
        <v>292</v>
      </c>
      <c r="J17818" t="s">
        <v>14</v>
      </c>
      <c r="K17818">
        <v>53</v>
      </c>
      <c r="L17818" t="s">
        <v>15</v>
      </c>
    </row>
    <row r="17819" spans="1:12">
      <c r="A17819" t="e">
        <f t="shared" ca="1" si="167"/>
        <v>#NAME?</v>
      </c>
      <c r="B17819">
        <v>485</v>
      </c>
      <c r="C17819" t="s">
        <v>241</v>
      </c>
      <c r="D17819" s="1">
        <v>42870</v>
      </c>
      <c r="F17819">
        <v>6</v>
      </c>
      <c r="G17819">
        <v>6253</v>
      </c>
      <c r="H17819" t="s">
        <v>292</v>
      </c>
      <c r="J17819" t="s">
        <v>14</v>
      </c>
      <c r="K17819">
        <v>53</v>
      </c>
      <c r="L17819" t="s">
        <v>15</v>
      </c>
    </row>
    <row r="17820" spans="1:12">
      <c r="A17820" t="e">
        <f t="shared" ca="1" si="167"/>
        <v>#NAME?</v>
      </c>
      <c r="B17820">
        <v>485</v>
      </c>
      <c r="C17820" t="s">
        <v>241</v>
      </c>
      <c r="D17820" s="1">
        <v>42843</v>
      </c>
      <c r="F17820">
        <v>3</v>
      </c>
      <c r="G17820">
        <v>6101</v>
      </c>
      <c r="H17820" t="s">
        <v>423</v>
      </c>
      <c r="J17820" t="s">
        <v>14</v>
      </c>
      <c r="K17820">
        <v>52</v>
      </c>
      <c r="L17820" t="s">
        <v>15</v>
      </c>
    </row>
    <row r="17821" spans="1:12">
      <c r="A17821" t="e">
        <f ca="1">E00251532812721</f>
        <v>#NAME?</v>
      </c>
      <c r="B17821">
        <v>502</v>
      </c>
      <c r="C17821" t="s">
        <v>172</v>
      </c>
      <c r="D17821" s="1">
        <v>40974</v>
      </c>
      <c r="F17821">
        <v>1</v>
      </c>
      <c r="G17821">
        <v>6039</v>
      </c>
      <c r="H17821" t="s">
        <v>573</v>
      </c>
      <c r="J17821" t="s">
        <v>14</v>
      </c>
      <c r="K17821">
        <v>57</v>
      </c>
      <c r="L17821" t="s">
        <v>15</v>
      </c>
    </row>
    <row r="17822" spans="1:12">
      <c r="A17822" t="e">
        <f ca="1">E00251517759721</f>
        <v>#NAME?</v>
      </c>
      <c r="B17822">
        <v>105</v>
      </c>
      <c r="C17822" t="s">
        <v>682</v>
      </c>
      <c r="D17822" s="1">
        <v>41327</v>
      </c>
      <c r="F17822">
        <v>2</v>
      </c>
      <c r="G17822">
        <v>4019</v>
      </c>
      <c r="H17822" t="s">
        <v>26</v>
      </c>
      <c r="J17822" t="s">
        <v>14</v>
      </c>
      <c r="K17822">
        <v>56</v>
      </c>
      <c r="L17822" t="s">
        <v>15</v>
      </c>
    </row>
    <row r="17823" spans="1:12">
      <c r="A17823" t="e">
        <f ca="1">E00251532254321</f>
        <v>#NAME?</v>
      </c>
      <c r="B17823">
        <v>485</v>
      </c>
      <c r="C17823" t="s">
        <v>241</v>
      </c>
      <c r="D17823" s="1">
        <v>42956</v>
      </c>
      <c r="F17823">
        <v>1</v>
      </c>
      <c r="G17823">
        <v>4539</v>
      </c>
      <c r="H17823" t="s">
        <v>673</v>
      </c>
      <c r="J17823" t="s">
        <v>14</v>
      </c>
      <c r="K17823">
        <v>53</v>
      </c>
      <c r="L17823" t="s">
        <v>15</v>
      </c>
    </row>
    <row r="17824" spans="1:12">
      <c r="A17824" t="e">
        <f ca="1">E00251532812721</f>
        <v>#NAME?</v>
      </c>
      <c r="B17824">
        <v>7505</v>
      </c>
      <c r="C17824" t="s">
        <v>209</v>
      </c>
      <c r="D17824" s="1">
        <v>42002</v>
      </c>
      <c r="F17824">
        <v>2</v>
      </c>
      <c r="G17824">
        <v>496</v>
      </c>
      <c r="H17824" t="s">
        <v>190</v>
      </c>
      <c r="J17824" t="s">
        <v>14</v>
      </c>
      <c r="K17824">
        <v>59</v>
      </c>
      <c r="L17824" t="s">
        <v>15</v>
      </c>
    </row>
    <row r="17825" spans="1:12">
      <c r="A17825" t="e">
        <f t="shared" ref="A17825:A17830" ca="1" si="168">E00251532254321</f>
        <v>#NAME?</v>
      </c>
      <c r="B17825">
        <v>485</v>
      </c>
      <c r="C17825" t="s">
        <v>241</v>
      </c>
      <c r="D17825" s="1">
        <v>43000</v>
      </c>
      <c r="F17825">
        <v>6</v>
      </c>
      <c r="G17825">
        <v>6253</v>
      </c>
      <c r="H17825" t="s">
        <v>292</v>
      </c>
      <c r="J17825" t="s">
        <v>14</v>
      </c>
      <c r="K17825">
        <v>53</v>
      </c>
      <c r="L17825" t="s">
        <v>15</v>
      </c>
    </row>
    <row r="17826" spans="1:12">
      <c r="A17826" t="e">
        <f t="shared" ca="1" si="168"/>
        <v>#NAME?</v>
      </c>
      <c r="B17826">
        <v>485</v>
      </c>
      <c r="C17826" t="s">
        <v>241</v>
      </c>
      <c r="D17826" s="1">
        <v>43007</v>
      </c>
      <c r="F17826">
        <v>6</v>
      </c>
      <c r="G17826">
        <v>6262</v>
      </c>
      <c r="H17826" t="s">
        <v>590</v>
      </c>
      <c r="J17826" t="s">
        <v>14</v>
      </c>
      <c r="K17826">
        <v>53</v>
      </c>
      <c r="L17826" t="s">
        <v>15</v>
      </c>
    </row>
    <row r="17827" spans="1:12">
      <c r="A17827" t="e">
        <f t="shared" ca="1" si="168"/>
        <v>#NAME?</v>
      </c>
      <c r="B17827">
        <v>481</v>
      </c>
      <c r="C17827" t="s">
        <v>402</v>
      </c>
      <c r="D17827" s="1">
        <v>42870</v>
      </c>
      <c r="F17827">
        <v>1</v>
      </c>
      <c r="G17827">
        <v>9953</v>
      </c>
      <c r="H17827" t="s">
        <v>661</v>
      </c>
      <c r="J17827" t="s">
        <v>14</v>
      </c>
      <c r="K17827">
        <v>53</v>
      </c>
      <c r="L17827" t="s">
        <v>15</v>
      </c>
    </row>
    <row r="17828" spans="1:12">
      <c r="A17828" t="e">
        <f t="shared" ca="1" si="168"/>
        <v>#NAME?</v>
      </c>
      <c r="B17828">
        <v>485</v>
      </c>
      <c r="C17828" t="s">
        <v>241</v>
      </c>
      <c r="D17828" s="1">
        <v>41068</v>
      </c>
      <c r="F17828">
        <v>1</v>
      </c>
      <c r="G17828">
        <v>4659</v>
      </c>
      <c r="H17828" t="s">
        <v>47</v>
      </c>
      <c r="J17828" t="s">
        <v>14</v>
      </c>
      <c r="K17828">
        <v>48</v>
      </c>
      <c r="L17828" t="s">
        <v>15</v>
      </c>
    </row>
    <row r="17829" spans="1:12">
      <c r="A17829" t="e">
        <f t="shared" ca="1" si="168"/>
        <v>#NAME?</v>
      </c>
      <c r="B17829">
        <v>485</v>
      </c>
      <c r="C17829" t="s">
        <v>241</v>
      </c>
      <c r="D17829" s="1">
        <v>41016</v>
      </c>
      <c r="F17829">
        <v>1</v>
      </c>
      <c r="G17829">
        <v>4871</v>
      </c>
      <c r="H17829" t="s">
        <v>125</v>
      </c>
      <c r="J17829" t="s">
        <v>14</v>
      </c>
      <c r="K17829">
        <v>47</v>
      </c>
      <c r="L17829" t="s">
        <v>15</v>
      </c>
    </row>
    <row r="17830" spans="1:12">
      <c r="A17830" t="e">
        <f t="shared" ca="1" si="168"/>
        <v>#NAME?</v>
      </c>
      <c r="B17830">
        <v>485</v>
      </c>
      <c r="C17830" t="s">
        <v>241</v>
      </c>
      <c r="D17830" s="1">
        <v>42110</v>
      </c>
      <c r="F17830">
        <v>3</v>
      </c>
      <c r="G17830">
        <v>6262</v>
      </c>
      <c r="H17830" t="s">
        <v>590</v>
      </c>
      <c r="J17830" t="s">
        <v>14</v>
      </c>
      <c r="K17830">
        <v>50</v>
      </c>
      <c r="L17830" t="s">
        <v>15</v>
      </c>
    </row>
    <row r="17831" spans="1:12">
      <c r="A17831" t="e">
        <f ca="1">E00251526638621</f>
        <v>#NAME?</v>
      </c>
      <c r="B17831">
        <v>28</v>
      </c>
      <c r="C17831" t="s">
        <v>153</v>
      </c>
      <c r="D17831" s="1">
        <v>41768</v>
      </c>
      <c r="F17831">
        <v>1</v>
      </c>
      <c r="G17831">
        <v>71590</v>
      </c>
      <c r="H17831" t="s">
        <v>44</v>
      </c>
      <c r="J17831" t="s">
        <v>14</v>
      </c>
      <c r="K17831">
        <v>52</v>
      </c>
      <c r="L17831" t="s">
        <v>15</v>
      </c>
    </row>
    <row r="17832" spans="1:12">
      <c r="A17832" t="e">
        <f ca="1">E00251532254321</f>
        <v>#NAME?</v>
      </c>
      <c r="B17832">
        <v>485</v>
      </c>
      <c r="C17832" t="s">
        <v>241</v>
      </c>
      <c r="D17832" s="1">
        <v>41338</v>
      </c>
      <c r="F17832">
        <v>2</v>
      </c>
      <c r="G17832">
        <v>7295</v>
      </c>
      <c r="H17832" t="s">
        <v>76</v>
      </c>
      <c r="J17832" t="s">
        <v>14</v>
      </c>
      <c r="K17832">
        <v>48</v>
      </c>
      <c r="L17832" t="s">
        <v>15</v>
      </c>
    </row>
    <row r="17833" spans="1:12">
      <c r="A17833" t="e">
        <f ca="1">E00251532254321</f>
        <v>#NAME?</v>
      </c>
      <c r="B17833">
        <v>485</v>
      </c>
      <c r="C17833" t="s">
        <v>241</v>
      </c>
      <c r="D17833" s="1">
        <v>42390</v>
      </c>
      <c r="F17833">
        <v>3</v>
      </c>
      <c r="G17833">
        <v>6262</v>
      </c>
      <c r="H17833" t="s">
        <v>590</v>
      </c>
      <c r="J17833" t="s">
        <v>14</v>
      </c>
      <c r="K17833">
        <v>51</v>
      </c>
      <c r="L17833" t="s">
        <v>15</v>
      </c>
    </row>
    <row r="17834" spans="1:12">
      <c r="A17834" t="e">
        <f ca="1">E00251532254321</f>
        <v>#NAME?</v>
      </c>
      <c r="B17834">
        <v>485</v>
      </c>
      <c r="C17834" t="s">
        <v>241</v>
      </c>
      <c r="D17834" s="1">
        <v>42390</v>
      </c>
      <c r="F17834">
        <v>5</v>
      </c>
      <c r="G17834">
        <v>7820</v>
      </c>
      <c r="H17834" t="s">
        <v>233</v>
      </c>
      <c r="J17834" t="s">
        <v>14</v>
      </c>
      <c r="K17834">
        <v>51</v>
      </c>
      <c r="L17834" t="s">
        <v>22</v>
      </c>
    </row>
    <row r="17835" spans="1:12">
      <c r="A17835" t="e">
        <f ca="1">E00251532812721</f>
        <v>#NAME?</v>
      </c>
      <c r="B17835">
        <v>7505</v>
      </c>
      <c r="C17835" t="s">
        <v>209</v>
      </c>
      <c r="D17835" s="1">
        <v>42466</v>
      </c>
      <c r="F17835">
        <v>1</v>
      </c>
      <c r="G17835">
        <v>3051</v>
      </c>
      <c r="H17835" t="s">
        <v>13</v>
      </c>
      <c r="J17835" t="s">
        <v>14</v>
      </c>
      <c r="K17835">
        <v>61</v>
      </c>
      <c r="L17835" t="s">
        <v>15</v>
      </c>
    </row>
    <row r="17836" spans="1:12">
      <c r="A17836" t="e">
        <f ca="1">E00251532254321</f>
        <v>#NAME?</v>
      </c>
      <c r="B17836">
        <v>485</v>
      </c>
      <c r="C17836" t="s">
        <v>241</v>
      </c>
      <c r="D17836" s="1">
        <v>42465</v>
      </c>
      <c r="F17836">
        <v>1</v>
      </c>
      <c r="G17836">
        <v>25000</v>
      </c>
      <c r="H17836" t="s">
        <v>178</v>
      </c>
      <c r="J17836" t="s">
        <v>14</v>
      </c>
      <c r="K17836">
        <v>51</v>
      </c>
      <c r="L17836" t="s">
        <v>15</v>
      </c>
    </row>
    <row r="17837" spans="1:12">
      <c r="A17837" t="e">
        <f ca="1">E00251532254321</f>
        <v>#NAME?</v>
      </c>
      <c r="B17837">
        <v>485</v>
      </c>
      <c r="C17837" t="s">
        <v>241</v>
      </c>
      <c r="D17837" s="1">
        <v>43000</v>
      </c>
      <c r="F17837">
        <v>2</v>
      </c>
      <c r="G17837">
        <v>4539</v>
      </c>
      <c r="H17837" t="s">
        <v>673</v>
      </c>
      <c r="J17837" t="s">
        <v>14</v>
      </c>
      <c r="K17837">
        <v>53</v>
      </c>
      <c r="L17837" t="s">
        <v>15</v>
      </c>
    </row>
    <row r="17838" spans="1:12">
      <c r="A17838" t="e">
        <f ca="1">E00251429326321</f>
        <v>#NAME?</v>
      </c>
      <c r="B17838">
        <v>291</v>
      </c>
      <c r="C17838" t="s">
        <v>160</v>
      </c>
      <c r="D17838" s="1">
        <v>42970</v>
      </c>
      <c r="F17838">
        <v>1</v>
      </c>
      <c r="G17838">
        <v>7262</v>
      </c>
      <c r="H17838" t="s">
        <v>198</v>
      </c>
      <c r="J17838" t="s">
        <v>14</v>
      </c>
      <c r="K17838">
        <v>50</v>
      </c>
      <c r="L17838" t="s">
        <v>15</v>
      </c>
    </row>
    <row r="17839" spans="1:12">
      <c r="A17839" t="e">
        <f t="shared" ref="A17839:A17851" ca="1" si="169">E00251432151321</f>
        <v>#NAME?</v>
      </c>
      <c r="B17839">
        <v>494</v>
      </c>
      <c r="C17839" t="s">
        <v>63</v>
      </c>
      <c r="D17839" s="1">
        <v>42059</v>
      </c>
      <c r="F17839">
        <v>1</v>
      </c>
      <c r="G17839">
        <v>2729</v>
      </c>
      <c r="H17839" t="s">
        <v>115</v>
      </c>
      <c r="J17839" t="s">
        <v>14</v>
      </c>
      <c r="K17839">
        <v>47</v>
      </c>
      <c r="L17839" t="s">
        <v>15</v>
      </c>
    </row>
    <row r="17840" spans="1:12">
      <c r="A17840" t="e">
        <f t="shared" ca="1" si="169"/>
        <v>#NAME?</v>
      </c>
      <c r="B17840">
        <v>494</v>
      </c>
      <c r="C17840" t="s">
        <v>63</v>
      </c>
      <c r="D17840" s="1">
        <v>42157</v>
      </c>
      <c r="F17840">
        <v>3</v>
      </c>
      <c r="G17840">
        <v>2809</v>
      </c>
      <c r="H17840" t="s">
        <v>90</v>
      </c>
      <c r="J17840" t="s">
        <v>14</v>
      </c>
      <c r="K17840">
        <v>47</v>
      </c>
      <c r="L17840" t="s">
        <v>15</v>
      </c>
    </row>
    <row r="17841" spans="1:12">
      <c r="A17841" t="e">
        <f t="shared" ca="1" si="169"/>
        <v>#NAME?</v>
      </c>
      <c r="B17841">
        <v>494</v>
      </c>
      <c r="C17841" t="s">
        <v>63</v>
      </c>
      <c r="D17841" s="1">
        <v>41199</v>
      </c>
      <c r="F17841">
        <v>1</v>
      </c>
      <c r="G17841">
        <v>7231</v>
      </c>
      <c r="H17841" t="s">
        <v>128</v>
      </c>
      <c r="J17841" t="s">
        <v>14</v>
      </c>
      <c r="K17841">
        <v>45</v>
      </c>
      <c r="L17841" t="s">
        <v>15</v>
      </c>
    </row>
    <row r="17842" spans="1:12">
      <c r="A17842" t="e">
        <f t="shared" ca="1" si="169"/>
        <v>#NAME?</v>
      </c>
      <c r="B17842">
        <v>494</v>
      </c>
      <c r="C17842" t="s">
        <v>63</v>
      </c>
      <c r="D17842" s="1">
        <v>41243</v>
      </c>
      <c r="F17842">
        <v>1</v>
      </c>
      <c r="G17842">
        <v>2809</v>
      </c>
      <c r="H17842" t="s">
        <v>90</v>
      </c>
      <c r="J17842" t="s">
        <v>14</v>
      </c>
      <c r="K17842">
        <v>45</v>
      </c>
      <c r="L17842" t="s">
        <v>15</v>
      </c>
    </row>
    <row r="17843" spans="1:12">
      <c r="A17843" t="e">
        <f t="shared" ca="1" si="169"/>
        <v>#NAME?</v>
      </c>
      <c r="B17843">
        <v>494</v>
      </c>
      <c r="C17843" t="s">
        <v>63</v>
      </c>
      <c r="D17843" s="1">
        <v>42717</v>
      </c>
      <c r="F17843">
        <v>3</v>
      </c>
      <c r="G17843">
        <v>4019</v>
      </c>
      <c r="H17843" t="s">
        <v>26</v>
      </c>
      <c r="J17843" t="s">
        <v>14</v>
      </c>
      <c r="K17843">
        <v>49</v>
      </c>
      <c r="L17843" t="s">
        <v>15</v>
      </c>
    </row>
    <row r="17844" spans="1:12">
      <c r="A17844" t="e">
        <f t="shared" ca="1" si="169"/>
        <v>#NAME?</v>
      </c>
      <c r="B17844">
        <v>494</v>
      </c>
      <c r="C17844" t="s">
        <v>63</v>
      </c>
      <c r="D17844" s="1">
        <v>41992</v>
      </c>
      <c r="F17844">
        <v>4</v>
      </c>
      <c r="G17844">
        <v>7904</v>
      </c>
      <c r="H17844" t="s">
        <v>75</v>
      </c>
      <c r="J17844" t="s">
        <v>14</v>
      </c>
      <c r="K17844">
        <v>47</v>
      </c>
      <c r="L17844" t="s">
        <v>22</v>
      </c>
    </row>
    <row r="17845" spans="1:12">
      <c r="A17845" t="e">
        <f t="shared" ca="1" si="169"/>
        <v>#NAME?</v>
      </c>
      <c r="B17845">
        <v>494</v>
      </c>
      <c r="C17845" t="s">
        <v>63</v>
      </c>
      <c r="D17845" s="1">
        <v>42923</v>
      </c>
      <c r="F17845">
        <v>5</v>
      </c>
      <c r="G17845">
        <v>4019</v>
      </c>
      <c r="H17845" t="s">
        <v>26</v>
      </c>
      <c r="J17845" t="s">
        <v>14</v>
      </c>
      <c r="K17845">
        <v>49</v>
      </c>
      <c r="L17845" t="s">
        <v>15</v>
      </c>
    </row>
    <row r="17846" spans="1:12">
      <c r="A17846" t="e">
        <f t="shared" ca="1" si="169"/>
        <v>#NAME?</v>
      </c>
      <c r="B17846">
        <v>494</v>
      </c>
      <c r="C17846" t="s">
        <v>63</v>
      </c>
      <c r="D17846" s="1">
        <v>42466</v>
      </c>
      <c r="F17846">
        <v>2</v>
      </c>
      <c r="G17846">
        <v>4019</v>
      </c>
      <c r="H17846" t="s">
        <v>26</v>
      </c>
      <c r="J17846" t="s">
        <v>14</v>
      </c>
      <c r="K17846">
        <v>48</v>
      </c>
      <c r="L17846" t="s">
        <v>15</v>
      </c>
    </row>
    <row r="17847" spans="1:12">
      <c r="A17847" t="e">
        <f t="shared" ca="1" si="169"/>
        <v>#NAME?</v>
      </c>
      <c r="B17847">
        <v>494</v>
      </c>
      <c r="C17847" t="s">
        <v>63</v>
      </c>
      <c r="D17847" s="1">
        <v>42599</v>
      </c>
      <c r="F17847">
        <v>1</v>
      </c>
      <c r="G17847">
        <v>2809</v>
      </c>
      <c r="H17847" t="s">
        <v>90</v>
      </c>
      <c r="J17847" t="s">
        <v>14</v>
      </c>
      <c r="K17847">
        <v>48</v>
      </c>
      <c r="L17847" t="s">
        <v>15</v>
      </c>
    </row>
    <row r="17848" spans="1:12">
      <c r="A17848" t="e">
        <f t="shared" ca="1" si="169"/>
        <v>#NAME?</v>
      </c>
      <c r="B17848">
        <v>494</v>
      </c>
      <c r="C17848" t="s">
        <v>63</v>
      </c>
      <c r="D17848" s="1">
        <v>42832</v>
      </c>
      <c r="F17848">
        <v>5</v>
      </c>
      <c r="G17848">
        <v>2809</v>
      </c>
      <c r="H17848" t="s">
        <v>90</v>
      </c>
      <c r="J17848" t="s">
        <v>14</v>
      </c>
      <c r="K17848">
        <v>49</v>
      </c>
      <c r="L17848" t="s">
        <v>15</v>
      </c>
    </row>
    <row r="17849" spans="1:12">
      <c r="A17849" t="e">
        <f t="shared" ca="1" si="169"/>
        <v>#NAME?</v>
      </c>
      <c r="B17849">
        <v>494</v>
      </c>
      <c r="C17849" t="s">
        <v>63</v>
      </c>
      <c r="D17849" s="1">
        <v>42832</v>
      </c>
      <c r="F17849">
        <v>6</v>
      </c>
      <c r="G17849">
        <v>477</v>
      </c>
      <c r="H17849" t="s">
        <v>615</v>
      </c>
      <c r="J17849" t="s">
        <v>14</v>
      </c>
      <c r="K17849">
        <v>49</v>
      </c>
      <c r="L17849" t="s">
        <v>15</v>
      </c>
    </row>
    <row r="17850" spans="1:12">
      <c r="A17850" t="e">
        <f t="shared" ca="1" si="169"/>
        <v>#NAME?</v>
      </c>
      <c r="B17850">
        <v>494</v>
      </c>
      <c r="C17850" t="s">
        <v>63</v>
      </c>
      <c r="D17850" s="1">
        <v>43028</v>
      </c>
      <c r="F17850">
        <v>6</v>
      </c>
      <c r="G17850">
        <v>2811</v>
      </c>
      <c r="H17850" t="s">
        <v>603</v>
      </c>
      <c r="J17850" t="s">
        <v>14</v>
      </c>
      <c r="K17850">
        <v>50</v>
      </c>
      <c r="L17850" t="s">
        <v>15</v>
      </c>
    </row>
    <row r="17851" spans="1:12">
      <c r="A17851" t="e">
        <f t="shared" ca="1" si="169"/>
        <v>#NAME?</v>
      </c>
      <c r="B17851">
        <v>494</v>
      </c>
      <c r="C17851" t="s">
        <v>63</v>
      </c>
      <c r="D17851" s="1">
        <v>42888</v>
      </c>
      <c r="F17851">
        <v>4</v>
      </c>
      <c r="G17851">
        <v>2449</v>
      </c>
      <c r="H17851" t="s">
        <v>53</v>
      </c>
      <c r="J17851" t="s">
        <v>14</v>
      </c>
      <c r="K17851">
        <v>49</v>
      </c>
      <c r="L17851" t="s">
        <v>15</v>
      </c>
    </row>
    <row r="17852" spans="1:12">
      <c r="A17852" t="e">
        <f ca="1">E00251517759721</f>
        <v>#NAME?</v>
      </c>
      <c r="B17852">
        <v>105</v>
      </c>
      <c r="C17852" t="s">
        <v>682</v>
      </c>
      <c r="D17852" s="1">
        <v>41327</v>
      </c>
      <c r="F17852">
        <v>1</v>
      </c>
      <c r="G17852">
        <v>37621</v>
      </c>
      <c r="H17852" t="s">
        <v>683</v>
      </c>
      <c r="J17852" t="s">
        <v>14</v>
      </c>
      <c r="K17852">
        <v>56</v>
      </c>
      <c r="L17852" t="s">
        <v>15</v>
      </c>
    </row>
    <row r="17853" spans="1:12">
      <c r="A17853" t="e">
        <f ca="1">E00251429162821</f>
        <v>#NAME?</v>
      </c>
      <c r="B17853">
        <v>695</v>
      </c>
      <c r="C17853" t="s">
        <v>257</v>
      </c>
      <c r="D17853" s="1">
        <v>41242</v>
      </c>
      <c r="F17853">
        <v>1</v>
      </c>
      <c r="G17853">
        <v>7872</v>
      </c>
      <c r="H17853" t="s">
        <v>458</v>
      </c>
      <c r="J17853" t="s">
        <v>14</v>
      </c>
      <c r="K17853">
        <v>41</v>
      </c>
      <c r="L17853" t="s">
        <v>22</v>
      </c>
    </row>
    <row r="17854" spans="1:12">
      <c r="A17854" t="e">
        <f ca="1">E00251532633521</f>
        <v>#NAME?</v>
      </c>
      <c r="B17854">
        <v>493</v>
      </c>
      <c r="C17854" t="s">
        <v>376</v>
      </c>
      <c r="D17854" s="1">
        <v>42758</v>
      </c>
      <c r="F17854">
        <v>4</v>
      </c>
      <c r="G17854">
        <v>4439</v>
      </c>
      <c r="H17854" t="s">
        <v>702</v>
      </c>
      <c r="J17854" t="s">
        <v>14</v>
      </c>
      <c r="K17854">
        <v>60</v>
      </c>
      <c r="L17854" t="s">
        <v>15</v>
      </c>
    </row>
    <row r="17855" spans="1:12">
      <c r="A17855" t="e">
        <f t="shared" ref="A17855:A17860" ca="1" si="170">E00251532254321</f>
        <v>#NAME?</v>
      </c>
      <c r="B17855">
        <v>481</v>
      </c>
      <c r="C17855" t="s">
        <v>402</v>
      </c>
      <c r="D17855" s="1">
        <v>41200</v>
      </c>
      <c r="F17855">
        <v>1</v>
      </c>
      <c r="G17855">
        <v>8798</v>
      </c>
      <c r="H17855" t="s">
        <v>314</v>
      </c>
      <c r="J17855" t="s">
        <v>14</v>
      </c>
      <c r="K17855">
        <v>48</v>
      </c>
      <c r="L17855" t="s">
        <v>15</v>
      </c>
    </row>
    <row r="17856" spans="1:12">
      <c r="A17856" t="e">
        <f t="shared" ca="1" si="170"/>
        <v>#NAME?</v>
      </c>
      <c r="B17856">
        <v>481</v>
      </c>
      <c r="C17856" t="s">
        <v>402</v>
      </c>
      <c r="D17856" s="1">
        <v>42543</v>
      </c>
      <c r="F17856">
        <v>6</v>
      </c>
      <c r="G17856">
        <v>3051</v>
      </c>
      <c r="H17856" t="s">
        <v>13</v>
      </c>
      <c r="J17856" t="s">
        <v>14</v>
      </c>
      <c r="K17856">
        <v>52</v>
      </c>
      <c r="L17856" t="s">
        <v>15</v>
      </c>
    </row>
    <row r="17857" spans="1:12">
      <c r="A17857" t="e">
        <f t="shared" ca="1" si="170"/>
        <v>#NAME?</v>
      </c>
      <c r="B17857">
        <v>485</v>
      </c>
      <c r="C17857" t="s">
        <v>241</v>
      </c>
      <c r="D17857" s="1">
        <v>41338</v>
      </c>
      <c r="F17857">
        <v>6</v>
      </c>
      <c r="G17857">
        <v>2724</v>
      </c>
      <c r="H17857" t="s">
        <v>73</v>
      </c>
      <c r="J17857" t="s">
        <v>14</v>
      </c>
      <c r="K17857">
        <v>48</v>
      </c>
      <c r="L17857" t="s">
        <v>15</v>
      </c>
    </row>
    <row r="17858" spans="1:12">
      <c r="A17858" t="e">
        <f t="shared" ca="1" si="170"/>
        <v>#NAME?</v>
      </c>
      <c r="B17858">
        <v>485</v>
      </c>
      <c r="C17858" t="s">
        <v>241</v>
      </c>
      <c r="D17858" s="1">
        <v>41701</v>
      </c>
      <c r="F17858">
        <v>2</v>
      </c>
      <c r="G17858">
        <v>7295</v>
      </c>
      <c r="H17858" t="s">
        <v>76</v>
      </c>
      <c r="J17858" t="s">
        <v>14</v>
      </c>
      <c r="K17858">
        <v>49</v>
      </c>
      <c r="L17858" t="s">
        <v>15</v>
      </c>
    </row>
    <row r="17859" spans="1:12">
      <c r="A17859" t="e">
        <f t="shared" ca="1" si="170"/>
        <v>#NAME?</v>
      </c>
      <c r="B17859">
        <v>485</v>
      </c>
      <c r="C17859" t="s">
        <v>241</v>
      </c>
      <c r="D17859" s="1">
        <v>42009</v>
      </c>
      <c r="F17859">
        <v>1</v>
      </c>
      <c r="G17859">
        <v>6809</v>
      </c>
      <c r="H17859" t="s">
        <v>790</v>
      </c>
      <c r="J17859" t="s">
        <v>14</v>
      </c>
      <c r="K17859">
        <v>50</v>
      </c>
      <c r="L17859" t="s">
        <v>15</v>
      </c>
    </row>
    <row r="17860" spans="1:12">
      <c r="A17860" t="e">
        <f t="shared" ca="1" si="170"/>
        <v>#NAME?</v>
      </c>
      <c r="B17860">
        <v>485</v>
      </c>
      <c r="C17860" t="s">
        <v>241</v>
      </c>
      <c r="D17860" s="1">
        <v>42628</v>
      </c>
      <c r="F17860">
        <v>6</v>
      </c>
      <c r="G17860">
        <v>6253</v>
      </c>
      <c r="H17860" t="s">
        <v>292</v>
      </c>
      <c r="J17860" t="s">
        <v>14</v>
      </c>
      <c r="K17860">
        <v>52</v>
      </c>
      <c r="L17860" t="s">
        <v>15</v>
      </c>
    </row>
    <row r="17861" spans="1:12">
      <c r="A17861" t="e">
        <f ca="1">E00251517759721</f>
        <v>#NAME?</v>
      </c>
      <c r="B17861">
        <v>105</v>
      </c>
      <c r="C17861" t="s">
        <v>682</v>
      </c>
      <c r="D17861" s="1">
        <v>41586</v>
      </c>
      <c r="F17861">
        <v>1</v>
      </c>
      <c r="G17861">
        <v>37621</v>
      </c>
      <c r="H17861" t="s">
        <v>683</v>
      </c>
      <c r="J17861" t="s">
        <v>14</v>
      </c>
      <c r="K17861">
        <v>57</v>
      </c>
      <c r="L17861" t="s">
        <v>15</v>
      </c>
    </row>
    <row r="17862" spans="1:12">
      <c r="A17862" t="e">
        <f ca="1">E00251429326321</f>
        <v>#NAME?</v>
      </c>
      <c r="B17862">
        <v>291</v>
      </c>
      <c r="C17862" t="s">
        <v>160</v>
      </c>
      <c r="D17862" s="1">
        <v>41141</v>
      </c>
      <c r="F17862">
        <v>3</v>
      </c>
      <c r="G17862">
        <v>49390</v>
      </c>
      <c r="H17862" t="s">
        <v>59</v>
      </c>
      <c r="J17862" t="s">
        <v>14</v>
      </c>
      <c r="K17862">
        <v>45</v>
      </c>
      <c r="L17862" t="s">
        <v>15</v>
      </c>
    </row>
    <row r="17863" spans="1:12">
      <c r="A17863" t="e">
        <f ca="1">E00251429326321</f>
        <v>#NAME?</v>
      </c>
      <c r="B17863">
        <v>291</v>
      </c>
      <c r="C17863" t="s">
        <v>160</v>
      </c>
      <c r="D17863" s="1">
        <v>42591</v>
      </c>
      <c r="F17863">
        <v>2</v>
      </c>
      <c r="G17863">
        <v>49300</v>
      </c>
      <c r="H17863" t="s">
        <v>228</v>
      </c>
      <c r="J17863" t="s">
        <v>14</v>
      </c>
      <c r="K17863">
        <v>49</v>
      </c>
      <c r="L17863" t="s">
        <v>15</v>
      </c>
    </row>
    <row r="17864" spans="1:12">
      <c r="A17864" t="e">
        <f ca="1">E00251432151321</f>
        <v>#NAME?</v>
      </c>
      <c r="B17864">
        <v>494</v>
      </c>
      <c r="C17864" t="s">
        <v>63</v>
      </c>
      <c r="D17864" s="1">
        <v>41600</v>
      </c>
      <c r="F17864">
        <v>1</v>
      </c>
      <c r="G17864">
        <v>2448</v>
      </c>
      <c r="H17864" t="s">
        <v>19</v>
      </c>
      <c r="J17864" t="s">
        <v>14</v>
      </c>
      <c r="K17864">
        <v>46</v>
      </c>
      <c r="L17864" t="s">
        <v>15</v>
      </c>
    </row>
    <row r="17865" spans="1:12">
      <c r="A17865" t="e">
        <f ca="1">E00251432151321</f>
        <v>#NAME?</v>
      </c>
      <c r="B17865">
        <v>494</v>
      </c>
      <c r="C17865" t="s">
        <v>63</v>
      </c>
      <c r="D17865" s="1">
        <v>41758</v>
      </c>
      <c r="F17865">
        <v>3</v>
      </c>
      <c r="G17865">
        <v>2809</v>
      </c>
      <c r="H17865" t="s">
        <v>90</v>
      </c>
      <c r="J17865" t="s">
        <v>14</v>
      </c>
      <c r="K17865">
        <v>46</v>
      </c>
      <c r="L17865" t="s">
        <v>15</v>
      </c>
    </row>
    <row r="17866" spans="1:12">
      <c r="A17866" t="e">
        <f ca="1">E00251432151321</f>
        <v>#NAME?</v>
      </c>
      <c r="B17866">
        <v>494</v>
      </c>
      <c r="C17866" t="s">
        <v>63</v>
      </c>
      <c r="D17866" s="1">
        <v>41946</v>
      </c>
      <c r="F17866">
        <v>2</v>
      </c>
      <c r="G17866">
        <v>7840</v>
      </c>
      <c r="H17866" t="s">
        <v>55</v>
      </c>
      <c r="J17866" t="s">
        <v>14</v>
      </c>
      <c r="K17866">
        <v>47</v>
      </c>
      <c r="L17866" t="s">
        <v>22</v>
      </c>
    </row>
    <row r="17867" spans="1:12">
      <c r="A17867" t="e">
        <f ca="1">E00251432151321</f>
        <v>#NAME?</v>
      </c>
      <c r="B17867">
        <v>494</v>
      </c>
      <c r="C17867" t="s">
        <v>63</v>
      </c>
      <c r="D17867" s="1">
        <v>42205</v>
      </c>
      <c r="F17867">
        <v>2</v>
      </c>
      <c r="G17867">
        <v>4019</v>
      </c>
      <c r="H17867" t="s">
        <v>26</v>
      </c>
      <c r="J17867" t="s">
        <v>14</v>
      </c>
      <c r="K17867">
        <v>47</v>
      </c>
      <c r="L17867" t="s">
        <v>15</v>
      </c>
    </row>
    <row r="17868" spans="1:12">
      <c r="A17868" t="e">
        <f ca="1">E00251432151321</f>
        <v>#NAME?</v>
      </c>
      <c r="B17868">
        <v>494</v>
      </c>
      <c r="C17868" t="s">
        <v>63</v>
      </c>
      <c r="D17868" s="1">
        <v>41786</v>
      </c>
      <c r="F17868">
        <v>2</v>
      </c>
      <c r="G17868">
        <v>4019</v>
      </c>
      <c r="H17868" t="s">
        <v>26</v>
      </c>
      <c r="J17868" t="s">
        <v>14</v>
      </c>
      <c r="K17868">
        <v>46</v>
      </c>
      <c r="L17868" t="s">
        <v>15</v>
      </c>
    </row>
    <row r="17869" spans="1:12">
      <c r="A17869" t="e">
        <f ca="1">E00251716548221</f>
        <v>#NAME?</v>
      </c>
      <c r="B17869">
        <v>449</v>
      </c>
      <c r="C17869" t="s">
        <v>124</v>
      </c>
      <c r="D17869" s="1">
        <v>42895</v>
      </c>
      <c r="F17869">
        <v>4</v>
      </c>
      <c r="G17869">
        <v>7904</v>
      </c>
      <c r="H17869" t="s">
        <v>75</v>
      </c>
      <c r="J17869" t="s">
        <v>14</v>
      </c>
      <c r="K17869">
        <v>51</v>
      </c>
      <c r="L17869" t="s">
        <v>22</v>
      </c>
    </row>
    <row r="17870" spans="1:12">
      <c r="A17870" t="e">
        <f ca="1">E00251432151321</f>
        <v>#NAME?</v>
      </c>
      <c r="B17870">
        <v>7111</v>
      </c>
      <c r="C17870" t="s">
        <v>496</v>
      </c>
      <c r="D17870" s="1">
        <v>42547</v>
      </c>
      <c r="F17870">
        <v>2</v>
      </c>
      <c r="G17870">
        <v>4019</v>
      </c>
      <c r="H17870" t="s">
        <v>26</v>
      </c>
      <c r="I17870" t="s">
        <v>148</v>
      </c>
      <c r="J17870" t="s">
        <v>57</v>
      </c>
      <c r="K17870">
        <v>48</v>
      </c>
      <c r="L17870" t="s">
        <v>15</v>
      </c>
    </row>
    <row r="17871" spans="1:12">
      <c r="A17871" t="e">
        <f ca="1">E00251417960121</f>
        <v>#NAME?</v>
      </c>
      <c r="B17871">
        <v>50</v>
      </c>
      <c r="C17871" t="s">
        <v>512</v>
      </c>
      <c r="D17871" s="1">
        <v>41009</v>
      </c>
      <c r="F17871">
        <v>3</v>
      </c>
      <c r="G17871">
        <v>4019</v>
      </c>
      <c r="H17871" t="s">
        <v>26</v>
      </c>
      <c r="J17871" t="s">
        <v>14</v>
      </c>
      <c r="K17871">
        <v>61</v>
      </c>
      <c r="L17871" t="s">
        <v>15</v>
      </c>
    </row>
    <row r="17872" spans="1:12">
      <c r="A17872" t="e">
        <f ca="1">E00251417960121</f>
        <v>#NAME?</v>
      </c>
      <c r="B17872">
        <v>50</v>
      </c>
      <c r="C17872" t="s">
        <v>512</v>
      </c>
      <c r="D17872" s="1">
        <v>41270</v>
      </c>
      <c r="F17872">
        <v>1</v>
      </c>
      <c r="G17872">
        <v>78609</v>
      </c>
      <c r="H17872" t="s">
        <v>240</v>
      </c>
      <c r="J17872" t="s">
        <v>14</v>
      </c>
      <c r="K17872">
        <v>61</v>
      </c>
      <c r="L17872" t="s">
        <v>22</v>
      </c>
    </row>
    <row r="17873" spans="1:12">
      <c r="A17873" t="e">
        <f ca="1">E00251716548221</f>
        <v>#NAME?</v>
      </c>
      <c r="B17873">
        <v>449</v>
      </c>
      <c r="C17873" t="s">
        <v>124</v>
      </c>
      <c r="D17873" s="1">
        <v>42872</v>
      </c>
      <c r="F17873">
        <v>3</v>
      </c>
      <c r="G17873">
        <v>7873</v>
      </c>
      <c r="H17873" t="s">
        <v>103</v>
      </c>
      <c r="J17873" t="s">
        <v>14</v>
      </c>
      <c r="K17873">
        <v>51</v>
      </c>
      <c r="L17873" t="s">
        <v>22</v>
      </c>
    </row>
    <row r="17874" spans="1:12">
      <c r="A17874" t="e">
        <f ca="1">E00251716548221</f>
        <v>#NAME?</v>
      </c>
      <c r="B17874">
        <v>449</v>
      </c>
      <c r="C17874" t="s">
        <v>124</v>
      </c>
      <c r="D17874" s="1">
        <v>41493</v>
      </c>
      <c r="F17874">
        <v>1</v>
      </c>
      <c r="G17874">
        <v>34461</v>
      </c>
      <c r="H17874" t="s">
        <v>688</v>
      </c>
      <c r="J17874" t="s">
        <v>14</v>
      </c>
      <c r="K17874">
        <v>47</v>
      </c>
      <c r="L17874" t="s">
        <v>15</v>
      </c>
    </row>
    <row r="17875" spans="1:12">
      <c r="A17875" t="e">
        <f ca="1">E00251514279221</f>
        <v>#NAME?</v>
      </c>
      <c r="B17875">
        <v>491</v>
      </c>
      <c r="C17875" t="s">
        <v>567</v>
      </c>
      <c r="D17875" s="1">
        <v>42921</v>
      </c>
      <c r="F17875">
        <v>2</v>
      </c>
      <c r="G17875">
        <v>30751</v>
      </c>
      <c r="H17875" t="s">
        <v>1087</v>
      </c>
      <c r="J17875" t="s">
        <v>14</v>
      </c>
      <c r="K17875">
        <v>46</v>
      </c>
      <c r="L17875" t="s">
        <v>15</v>
      </c>
    </row>
    <row r="17876" spans="1:12">
      <c r="A17876" t="e">
        <f ca="1">E00251716548221</f>
        <v>#NAME?</v>
      </c>
      <c r="B17876">
        <v>449</v>
      </c>
      <c r="C17876" t="s">
        <v>124</v>
      </c>
      <c r="D17876" s="1">
        <v>41642</v>
      </c>
      <c r="F17876">
        <v>1</v>
      </c>
      <c r="G17876">
        <v>7242</v>
      </c>
      <c r="H17876" t="s">
        <v>93</v>
      </c>
      <c r="J17876" t="s">
        <v>14</v>
      </c>
      <c r="K17876">
        <v>48</v>
      </c>
      <c r="L17876" t="s">
        <v>15</v>
      </c>
    </row>
    <row r="17877" spans="1:12">
      <c r="A17877" t="e">
        <f ca="1">E00251716548221</f>
        <v>#NAME?</v>
      </c>
      <c r="B17877">
        <v>449</v>
      </c>
      <c r="C17877" t="s">
        <v>124</v>
      </c>
      <c r="D17877" s="1">
        <v>41894</v>
      </c>
      <c r="F17877">
        <v>2</v>
      </c>
      <c r="G17877">
        <v>7222</v>
      </c>
      <c r="H17877" t="s">
        <v>560</v>
      </c>
      <c r="J17877" t="s">
        <v>14</v>
      </c>
      <c r="K17877">
        <v>49</v>
      </c>
      <c r="L17877" t="s">
        <v>15</v>
      </c>
    </row>
    <row r="17878" spans="1:12">
      <c r="A17878" t="e">
        <f ca="1">E00251716548221</f>
        <v>#NAME?</v>
      </c>
      <c r="B17878">
        <v>449</v>
      </c>
      <c r="C17878" t="s">
        <v>124</v>
      </c>
      <c r="D17878" s="1">
        <v>42277</v>
      </c>
      <c r="F17878">
        <v>1</v>
      </c>
      <c r="G17878">
        <v>59654</v>
      </c>
      <c r="H17878" t="s">
        <v>1070</v>
      </c>
      <c r="J17878" t="s">
        <v>14</v>
      </c>
      <c r="K17878">
        <v>50</v>
      </c>
      <c r="L17878" t="s">
        <v>15</v>
      </c>
    </row>
    <row r="17879" spans="1:12">
      <c r="A17879" t="e">
        <f ca="1">E00251716548221</f>
        <v>#NAME?</v>
      </c>
      <c r="B17879">
        <v>449</v>
      </c>
      <c r="C17879" t="s">
        <v>124</v>
      </c>
      <c r="D17879" s="1">
        <v>42619</v>
      </c>
      <c r="F17879">
        <v>2</v>
      </c>
      <c r="G17879">
        <v>4019</v>
      </c>
      <c r="H17879" t="s">
        <v>26</v>
      </c>
      <c r="J17879" t="s">
        <v>14</v>
      </c>
      <c r="K17879">
        <v>51</v>
      </c>
      <c r="L17879" t="s">
        <v>15</v>
      </c>
    </row>
    <row r="17880" spans="1:12">
      <c r="A17880" t="e">
        <f ca="1">E00251417960121</f>
        <v>#NAME?</v>
      </c>
      <c r="B17880">
        <v>50</v>
      </c>
      <c r="C17880" t="s">
        <v>512</v>
      </c>
      <c r="D17880" s="1">
        <v>41033</v>
      </c>
      <c r="F17880">
        <v>1</v>
      </c>
      <c r="G17880">
        <v>9599</v>
      </c>
      <c r="H17880" t="s">
        <v>430</v>
      </c>
      <c r="J17880" t="s">
        <v>14</v>
      </c>
      <c r="K17880">
        <v>61</v>
      </c>
      <c r="L17880" t="s">
        <v>15</v>
      </c>
    </row>
    <row r="17881" spans="1:12">
      <c r="A17881" t="e">
        <f ca="1">E00251716548221</f>
        <v>#NAME?</v>
      </c>
      <c r="B17881">
        <v>449</v>
      </c>
      <c r="C17881" t="s">
        <v>124</v>
      </c>
      <c r="D17881" s="1">
        <v>41171</v>
      </c>
      <c r="F17881">
        <v>2</v>
      </c>
      <c r="G17881">
        <v>4019</v>
      </c>
      <c r="H17881" t="s">
        <v>26</v>
      </c>
      <c r="J17881" t="s">
        <v>14</v>
      </c>
      <c r="K17881">
        <v>47</v>
      </c>
      <c r="L17881" t="s">
        <v>15</v>
      </c>
    </row>
    <row r="17882" spans="1:12">
      <c r="A17882" t="e">
        <f ca="1">E00251716548221</f>
        <v>#NAME?</v>
      </c>
      <c r="B17882">
        <v>449</v>
      </c>
      <c r="C17882" t="s">
        <v>124</v>
      </c>
      <c r="D17882" s="1">
        <v>41311</v>
      </c>
      <c r="F17882">
        <v>1</v>
      </c>
      <c r="G17882">
        <v>2809</v>
      </c>
      <c r="H17882" t="s">
        <v>90</v>
      </c>
      <c r="J17882" t="s">
        <v>14</v>
      </c>
      <c r="K17882">
        <v>47</v>
      </c>
      <c r="L17882" t="s">
        <v>15</v>
      </c>
    </row>
    <row r="17883" spans="1:12">
      <c r="A17883" t="e">
        <f ca="1">E00251716548221</f>
        <v>#NAME?</v>
      </c>
      <c r="B17883">
        <v>449</v>
      </c>
      <c r="C17883" t="s">
        <v>124</v>
      </c>
      <c r="D17883" s="1">
        <v>41351</v>
      </c>
      <c r="F17883">
        <v>1</v>
      </c>
      <c r="G17883">
        <v>4019</v>
      </c>
      <c r="H17883" t="s">
        <v>26</v>
      </c>
      <c r="J17883" t="s">
        <v>14</v>
      </c>
      <c r="K17883">
        <v>47</v>
      </c>
      <c r="L17883" t="s">
        <v>15</v>
      </c>
    </row>
    <row r="17884" spans="1:12">
      <c r="A17884" t="e">
        <f ca="1">E00251432326121</f>
        <v>#NAME?</v>
      </c>
      <c r="B17884">
        <v>489</v>
      </c>
      <c r="C17884" t="s">
        <v>100</v>
      </c>
      <c r="D17884" s="1">
        <v>42429</v>
      </c>
      <c r="F17884">
        <v>1</v>
      </c>
      <c r="G17884">
        <v>6069</v>
      </c>
      <c r="H17884" t="s">
        <v>840</v>
      </c>
      <c r="J17884" t="s">
        <v>14</v>
      </c>
      <c r="K17884">
        <v>48</v>
      </c>
      <c r="L17884" t="s">
        <v>15</v>
      </c>
    </row>
    <row r="17885" spans="1:12">
      <c r="A17885" t="e">
        <f ca="1">E00251716548221</f>
        <v>#NAME?</v>
      </c>
      <c r="B17885">
        <v>449</v>
      </c>
      <c r="C17885" t="s">
        <v>124</v>
      </c>
      <c r="D17885" s="1">
        <v>42641</v>
      </c>
      <c r="F17885">
        <v>2</v>
      </c>
      <c r="G17885">
        <v>34461</v>
      </c>
      <c r="H17885" t="s">
        <v>688</v>
      </c>
      <c r="J17885" t="s">
        <v>14</v>
      </c>
      <c r="K17885">
        <v>51</v>
      </c>
      <c r="L17885" t="s">
        <v>15</v>
      </c>
    </row>
    <row r="17886" spans="1:12">
      <c r="A17886" t="e">
        <f ca="1">E00251432326121</f>
        <v>#NAME?</v>
      </c>
      <c r="B17886">
        <v>489</v>
      </c>
      <c r="C17886" t="s">
        <v>100</v>
      </c>
      <c r="D17886" s="1">
        <v>42003</v>
      </c>
      <c r="F17886">
        <v>1</v>
      </c>
      <c r="G17886">
        <v>7962</v>
      </c>
      <c r="H17886" t="s">
        <v>111</v>
      </c>
      <c r="J17886" t="s">
        <v>14</v>
      </c>
      <c r="K17886">
        <v>47</v>
      </c>
      <c r="L17886" t="s">
        <v>22</v>
      </c>
    </row>
    <row r="17887" spans="1:12">
      <c r="A17887" t="e">
        <f ca="1">E00251429396721</f>
        <v>#NAME?</v>
      </c>
      <c r="B17887">
        <v>695</v>
      </c>
      <c r="C17887" t="s">
        <v>257</v>
      </c>
      <c r="D17887" s="1">
        <v>41549</v>
      </c>
      <c r="F17887">
        <v>5</v>
      </c>
      <c r="G17887">
        <v>3051</v>
      </c>
      <c r="H17887" t="s">
        <v>13</v>
      </c>
      <c r="J17887" t="s">
        <v>14</v>
      </c>
      <c r="K17887">
        <v>53</v>
      </c>
      <c r="L17887" t="s">
        <v>15</v>
      </c>
    </row>
    <row r="17888" spans="1:12">
      <c r="A17888" t="e">
        <f ca="1">E00251429396721</f>
        <v>#NAME?</v>
      </c>
      <c r="B17888">
        <v>695</v>
      </c>
      <c r="C17888" t="s">
        <v>257</v>
      </c>
      <c r="D17888" s="1">
        <v>41571</v>
      </c>
      <c r="F17888">
        <v>5</v>
      </c>
      <c r="G17888">
        <v>30000</v>
      </c>
      <c r="H17888" t="s">
        <v>144</v>
      </c>
      <c r="J17888" t="s">
        <v>14</v>
      </c>
      <c r="K17888">
        <v>53</v>
      </c>
      <c r="L17888" t="s">
        <v>15</v>
      </c>
    </row>
    <row r="17889" spans="1:12">
      <c r="A17889" t="e">
        <f ca="1">E00251417960121</f>
        <v>#NAME?</v>
      </c>
      <c r="B17889">
        <v>50</v>
      </c>
      <c r="C17889" t="s">
        <v>512</v>
      </c>
      <c r="D17889" s="1">
        <v>41262</v>
      </c>
      <c r="F17889">
        <v>1</v>
      </c>
      <c r="G17889">
        <v>7243</v>
      </c>
      <c r="H17889" t="s">
        <v>42</v>
      </c>
      <c r="J17889" t="s">
        <v>14</v>
      </c>
      <c r="K17889">
        <v>61</v>
      </c>
      <c r="L17889" t="s">
        <v>15</v>
      </c>
    </row>
    <row r="17890" spans="1:12">
      <c r="A17890" t="e">
        <f ca="1">E00251417960121</f>
        <v>#NAME?</v>
      </c>
      <c r="B17890">
        <v>50</v>
      </c>
      <c r="C17890" t="s">
        <v>512</v>
      </c>
      <c r="D17890" s="1">
        <v>41270</v>
      </c>
      <c r="F17890">
        <v>2</v>
      </c>
      <c r="G17890">
        <v>7243</v>
      </c>
      <c r="H17890" t="s">
        <v>42</v>
      </c>
      <c r="J17890" t="s">
        <v>14</v>
      </c>
      <c r="K17890">
        <v>61</v>
      </c>
      <c r="L17890" t="s">
        <v>15</v>
      </c>
    </row>
    <row r="17891" spans="1:12">
      <c r="A17891" t="e">
        <f ca="1">E00251417960121</f>
        <v>#NAME?</v>
      </c>
      <c r="B17891">
        <v>50</v>
      </c>
      <c r="C17891" t="s">
        <v>512</v>
      </c>
      <c r="D17891" s="1">
        <v>42692</v>
      </c>
      <c r="F17891">
        <v>3</v>
      </c>
      <c r="G17891">
        <v>4019</v>
      </c>
      <c r="H17891" t="s">
        <v>26</v>
      </c>
      <c r="J17891" t="s">
        <v>14</v>
      </c>
      <c r="K17891">
        <v>65</v>
      </c>
      <c r="L17891" t="s">
        <v>15</v>
      </c>
    </row>
    <row r="17892" spans="1:12">
      <c r="A17892" t="e">
        <f ca="1">E00251432326121</f>
        <v>#NAME?</v>
      </c>
      <c r="B17892">
        <v>489</v>
      </c>
      <c r="C17892" t="s">
        <v>100</v>
      </c>
      <c r="D17892" s="1">
        <v>42818</v>
      </c>
      <c r="F17892">
        <v>1</v>
      </c>
      <c r="G17892">
        <v>4019</v>
      </c>
      <c r="H17892" t="s">
        <v>26</v>
      </c>
      <c r="J17892" t="s">
        <v>14</v>
      </c>
      <c r="K17892">
        <v>49</v>
      </c>
      <c r="L17892" t="s">
        <v>15</v>
      </c>
    </row>
    <row r="17893" spans="1:12">
      <c r="A17893" t="e">
        <f ca="1">E00251716548221</f>
        <v>#NAME?</v>
      </c>
      <c r="B17893">
        <v>449</v>
      </c>
      <c r="C17893" t="s">
        <v>124</v>
      </c>
      <c r="D17893" s="1">
        <v>41724</v>
      </c>
      <c r="F17893">
        <v>1</v>
      </c>
      <c r="G17893">
        <v>4019</v>
      </c>
      <c r="H17893" t="s">
        <v>26</v>
      </c>
      <c r="J17893" t="s">
        <v>14</v>
      </c>
      <c r="K17893">
        <v>48</v>
      </c>
      <c r="L17893" t="s">
        <v>15</v>
      </c>
    </row>
    <row r="17894" spans="1:12">
      <c r="A17894" t="e">
        <f ca="1">E00251716548221</f>
        <v>#NAME?</v>
      </c>
      <c r="B17894">
        <v>449</v>
      </c>
      <c r="C17894" t="s">
        <v>124</v>
      </c>
      <c r="D17894" s="1">
        <v>41941</v>
      </c>
      <c r="F17894">
        <v>3</v>
      </c>
      <c r="G17894">
        <v>78900</v>
      </c>
      <c r="H17894" t="s">
        <v>79</v>
      </c>
      <c r="J17894" t="s">
        <v>14</v>
      </c>
      <c r="K17894">
        <v>49</v>
      </c>
      <c r="L17894" t="s">
        <v>22</v>
      </c>
    </row>
    <row r="17895" spans="1:12">
      <c r="A17895" t="e">
        <f ca="1">E00251716548221</f>
        <v>#NAME?</v>
      </c>
      <c r="B17895">
        <v>449</v>
      </c>
      <c r="C17895" t="s">
        <v>124</v>
      </c>
      <c r="D17895" s="1">
        <v>42020</v>
      </c>
      <c r="F17895">
        <v>2</v>
      </c>
      <c r="G17895">
        <v>4019</v>
      </c>
      <c r="H17895" t="s">
        <v>26</v>
      </c>
      <c r="J17895" t="s">
        <v>14</v>
      </c>
      <c r="K17895">
        <v>49</v>
      </c>
      <c r="L17895" t="s">
        <v>15</v>
      </c>
    </row>
    <row r="17896" spans="1:12">
      <c r="A17896" t="e">
        <f ca="1">E00251532633521</f>
        <v>#NAME?</v>
      </c>
      <c r="B17896">
        <v>493</v>
      </c>
      <c r="C17896" t="s">
        <v>376</v>
      </c>
      <c r="D17896" s="1">
        <v>41353</v>
      </c>
      <c r="F17896">
        <v>2</v>
      </c>
      <c r="G17896">
        <v>4019</v>
      </c>
      <c r="H17896" t="s">
        <v>26</v>
      </c>
      <c r="J17896" t="s">
        <v>14</v>
      </c>
      <c r="K17896">
        <v>56</v>
      </c>
      <c r="L17896" t="s">
        <v>15</v>
      </c>
    </row>
    <row r="17897" spans="1:12">
      <c r="A17897" t="e">
        <f ca="1">E00251532633521</f>
        <v>#NAME?</v>
      </c>
      <c r="B17897">
        <v>493</v>
      </c>
      <c r="C17897" t="s">
        <v>376</v>
      </c>
      <c r="D17897" s="1">
        <v>42048</v>
      </c>
      <c r="F17897">
        <v>1</v>
      </c>
      <c r="G17897">
        <v>4019</v>
      </c>
      <c r="H17897" t="s">
        <v>26</v>
      </c>
      <c r="J17897" t="s">
        <v>14</v>
      </c>
      <c r="K17897">
        <v>58</v>
      </c>
      <c r="L17897" t="s">
        <v>15</v>
      </c>
    </row>
    <row r="17898" spans="1:12">
      <c r="A17898" t="e">
        <f ca="1">E00251417960121</f>
        <v>#NAME?</v>
      </c>
      <c r="B17898">
        <v>50</v>
      </c>
      <c r="C17898" t="s">
        <v>512</v>
      </c>
      <c r="D17898" s="1">
        <v>42277</v>
      </c>
      <c r="F17898">
        <v>1</v>
      </c>
      <c r="G17898">
        <v>25000</v>
      </c>
      <c r="H17898" t="s">
        <v>178</v>
      </c>
      <c r="J17898" t="s">
        <v>14</v>
      </c>
      <c r="K17898">
        <v>64</v>
      </c>
      <c r="L17898" t="s">
        <v>15</v>
      </c>
    </row>
    <row r="17899" spans="1:12">
      <c r="A17899" t="e">
        <f ca="1">E00251514279221</f>
        <v>#NAME?</v>
      </c>
      <c r="B17899">
        <v>491</v>
      </c>
      <c r="C17899" t="s">
        <v>567</v>
      </c>
      <c r="D17899" s="1">
        <v>41740</v>
      </c>
      <c r="F17899">
        <v>2</v>
      </c>
      <c r="G17899">
        <v>3051</v>
      </c>
      <c r="H17899" t="s">
        <v>13</v>
      </c>
      <c r="J17899" t="s">
        <v>14</v>
      </c>
      <c r="K17899">
        <v>43</v>
      </c>
      <c r="L17899" t="s">
        <v>15</v>
      </c>
    </row>
    <row r="17900" spans="1:12">
      <c r="A17900" t="e">
        <f ca="1">E00251429389321</f>
        <v>#NAME?</v>
      </c>
      <c r="B17900">
        <v>274</v>
      </c>
      <c r="C17900" t="s">
        <v>506</v>
      </c>
      <c r="D17900" s="1">
        <v>41548</v>
      </c>
      <c r="F17900">
        <v>1</v>
      </c>
      <c r="G17900">
        <v>4019</v>
      </c>
      <c r="H17900" t="s">
        <v>26</v>
      </c>
      <c r="J17900" t="s">
        <v>14</v>
      </c>
      <c r="K17900">
        <v>53</v>
      </c>
      <c r="L17900" t="s">
        <v>15</v>
      </c>
    </row>
    <row r="17901" spans="1:12">
      <c r="A17901" t="e">
        <f ca="1">E00251429389321</f>
        <v>#NAME?</v>
      </c>
      <c r="B17901">
        <v>274</v>
      </c>
      <c r="C17901" t="s">
        <v>506</v>
      </c>
      <c r="D17901" s="1">
        <v>42317</v>
      </c>
      <c r="F17901">
        <v>2</v>
      </c>
      <c r="G17901">
        <v>7272</v>
      </c>
      <c r="H17901" t="s">
        <v>395</v>
      </c>
      <c r="J17901" t="s">
        <v>14</v>
      </c>
      <c r="K17901">
        <v>55</v>
      </c>
      <c r="L17901" t="s">
        <v>15</v>
      </c>
    </row>
    <row r="17902" spans="1:12">
      <c r="A17902" t="e">
        <f ca="1">E00251429389321</f>
        <v>#NAME?</v>
      </c>
      <c r="B17902">
        <v>274</v>
      </c>
      <c r="C17902" t="s">
        <v>506</v>
      </c>
      <c r="D17902" s="1">
        <v>42608</v>
      </c>
      <c r="F17902">
        <v>1</v>
      </c>
      <c r="G17902">
        <v>25000</v>
      </c>
      <c r="H17902" t="s">
        <v>178</v>
      </c>
      <c r="J17902" t="s">
        <v>14</v>
      </c>
      <c r="K17902">
        <v>56</v>
      </c>
      <c r="L17902" t="s">
        <v>15</v>
      </c>
    </row>
    <row r="17903" spans="1:12">
      <c r="A17903" t="e">
        <f ca="1">E00251429162821</f>
        <v>#NAME?</v>
      </c>
      <c r="B17903">
        <v>695</v>
      </c>
      <c r="C17903" t="s">
        <v>257</v>
      </c>
      <c r="D17903" s="1">
        <v>41215</v>
      </c>
      <c r="F17903">
        <v>1</v>
      </c>
      <c r="G17903">
        <v>7872</v>
      </c>
      <c r="H17903" t="s">
        <v>458</v>
      </c>
      <c r="J17903" t="s">
        <v>14</v>
      </c>
      <c r="K17903">
        <v>41</v>
      </c>
      <c r="L17903" t="s">
        <v>22</v>
      </c>
    </row>
    <row r="17904" spans="1:12">
      <c r="A17904" t="e">
        <f ca="1">E00251429162821</f>
        <v>#NAME?</v>
      </c>
      <c r="B17904">
        <v>695</v>
      </c>
      <c r="C17904" t="s">
        <v>257</v>
      </c>
      <c r="D17904" s="1">
        <v>41711</v>
      </c>
      <c r="F17904">
        <v>1</v>
      </c>
      <c r="G17904">
        <v>7862</v>
      </c>
      <c r="H17904" t="s">
        <v>27</v>
      </c>
      <c r="J17904" t="s">
        <v>14</v>
      </c>
      <c r="K17904">
        <v>43</v>
      </c>
      <c r="L17904" t="s">
        <v>22</v>
      </c>
    </row>
    <row r="17905" spans="1:12">
      <c r="A17905" t="e">
        <f ca="1">E00251615839321</f>
        <v>#NAME?</v>
      </c>
      <c r="B17905">
        <v>498</v>
      </c>
      <c r="C17905" t="s">
        <v>591</v>
      </c>
      <c r="D17905" s="1">
        <v>43063</v>
      </c>
      <c r="F17905">
        <v>1</v>
      </c>
      <c r="G17905">
        <v>2729</v>
      </c>
      <c r="H17905" t="s">
        <v>115</v>
      </c>
      <c r="J17905" t="s">
        <v>14</v>
      </c>
      <c r="K17905">
        <v>59</v>
      </c>
      <c r="L17905" t="s">
        <v>15</v>
      </c>
    </row>
    <row r="17906" spans="1:12">
      <c r="A17906" t="e">
        <f ca="1">E00251526602321</f>
        <v>#NAME?</v>
      </c>
      <c r="B17906">
        <v>10</v>
      </c>
      <c r="C17906" t="s">
        <v>18</v>
      </c>
      <c r="D17906" s="1">
        <v>42683</v>
      </c>
      <c r="F17906">
        <v>1</v>
      </c>
      <c r="G17906">
        <v>60090</v>
      </c>
      <c r="H17906" t="s">
        <v>181</v>
      </c>
      <c r="J17906" t="s">
        <v>14</v>
      </c>
      <c r="K17906">
        <v>61</v>
      </c>
      <c r="L17906" t="s">
        <v>15</v>
      </c>
    </row>
    <row r="17907" spans="1:12">
      <c r="A17907" t="e">
        <f ca="1">E00251417960121</f>
        <v>#NAME?</v>
      </c>
      <c r="B17907">
        <v>50</v>
      </c>
      <c r="C17907" t="s">
        <v>512</v>
      </c>
      <c r="D17907" s="1">
        <v>42261</v>
      </c>
      <c r="F17907">
        <v>2</v>
      </c>
      <c r="G17907">
        <v>4019</v>
      </c>
      <c r="H17907" t="s">
        <v>26</v>
      </c>
      <c r="J17907" t="s">
        <v>14</v>
      </c>
      <c r="K17907">
        <v>64</v>
      </c>
      <c r="L17907" t="s">
        <v>15</v>
      </c>
    </row>
    <row r="17908" spans="1:12">
      <c r="A17908" t="e">
        <f ca="1">E00251429162821</f>
        <v>#NAME?</v>
      </c>
      <c r="B17908">
        <v>695</v>
      </c>
      <c r="C17908" t="s">
        <v>257</v>
      </c>
      <c r="D17908" s="1">
        <v>42167</v>
      </c>
      <c r="F17908">
        <v>3</v>
      </c>
      <c r="G17908">
        <v>73390</v>
      </c>
      <c r="H17908" t="s">
        <v>66</v>
      </c>
      <c r="J17908" t="s">
        <v>14</v>
      </c>
      <c r="K17908">
        <v>44</v>
      </c>
      <c r="L17908" t="s">
        <v>15</v>
      </c>
    </row>
    <row r="17909" spans="1:12">
      <c r="A17909" t="e">
        <f ca="1">E00251716548221</f>
        <v>#NAME?</v>
      </c>
      <c r="B17909">
        <v>449</v>
      </c>
      <c r="C17909" t="s">
        <v>124</v>
      </c>
      <c r="D17909" s="1">
        <v>41052</v>
      </c>
      <c r="F17909">
        <v>1</v>
      </c>
      <c r="G17909">
        <v>71536</v>
      </c>
      <c r="H17909" t="s">
        <v>70</v>
      </c>
      <c r="J17909" t="s">
        <v>14</v>
      </c>
      <c r="K17909">
        <v>46</v>
      </c>
      <c r="L17909" t="s">
        <v>15</v>
      </c>
    </row>
    <row r="17910" spans="1:12">
      <c r="A17910" t="e">
        <f ca="1">E00251716548221</f>
        <v>#NAME?</v>
      </c>
      <c r="B17910">
        <v>449</v>
      </c>
      <c r="C17910" t="s">
        <v>124</v>
      </c>
      <c r="D17910" s="1">
        <v>41547</v>
      </c>
      <c r="F17910">
        <v>1</v>
      </c>
      <c r="G17910">
        <v>4019</v>
      </c>
      <c r="H17910" t="s">
        <v>26</v>
      </c>
      <c r="J17910" t="s">
        <v>14</v>
      </c>
      <c r="K17910">
        <v>48</v>
      </c>
      <c r="L17910" t="s">
        <v>15</v>
      </c>
    </row>
    <row r="17911" spans="1:12">
      <c r="A17911" t="e">
        <f ca="1">E00251716548221</f>
        <v>#NAME?</v>
      </c>
      <c r="B17911">
        <v>449</v>
      </c>
      <c r="C17911" t="s">
        <v>124</v>
      </c>
      <c r="D17911" s="1">
        <v>41964</v>
      </c>
      <c r="F17911">
        <v>2</v>
      </c>
      <c r="G17911">
        <v>4019</v>
      </c>
      <c r="H17911" t="s">
        <v>26</v>
      </c>
      <c r="J17911" t="s">
        <v>14</v>
      </c>
      <c r="K17911">
        <v>49</v>
      </c>
      <c r="L17911" t="s">
        <v>15</v>
      </c>
    </row>
    <row r="17912" spans="1:12">
      <c r="A17912" t="e">
        <f ca="1">E00251716548221</f>
        <v>#NAME?</v>
      </c>
      <c r="B17912">
        <v>449</v>
      </c>
      <c r="C17912" t="s">
        <v>124</v>
      </c>
      <c r="D17912" s="1">
        <v>42212</v>
      </c>
      <c r="F17912">
        <v>1</v>
      </c>
      <c r="G17912">
        <v>34461</v>
      </c>
      <c r="H17912" t="s">
        <v>688</v>
      </c>
      <c r="J17912" t="s">
        <v>14</v>
      </c>
      <c r="K17912">
        <v>49</v>
      </c>
      <c r="L17912" t="s">
        <v>15</v>
      </c>
    </row>
    <row r="17913" spans="1:12">
      <c r="A17913" t="e">
        <f ca="1">E00251514279221</f>
        <v>#NAME?</v>
      </c>
      <c r="B17913">
        <v>491</v>
      </c>
      <c r="C17913" t="s">
        <v>567</v>
      </c>
      <c r="D17913" s="1">
        <v>42776</v>
      </c>
      <c r="F17913">
        <v>2</v>
      </c>
      <c r="G17913">
        <v>30751</v>
      </c>
      <c r="H17913" t="s">
        <v>1087</v>
      </c>
      <c r="J17913" t="s">
        <v>14</v>
      </c>
      <c r="K17913">
        <v>45</v>
      </c>
      <c r="L17913" t="s">
        <v>15</v>
      </c>
    </row>
    <row r="17914" spans="1:12">
      <c r="A17914" t="e">
        <f ca="1">E00251417960121</f>
        <v>#NAME?</v>
      </c>
      <c r="B17914">
        <v>50</v>
      </c>
      <c r="C17914" t="s">
        <v>512</v>
      </c>
      <c r="D17914" s="1">
        <v>42261</v>
      </c>
      <c r="F17914">
        <v>1</v>
      </c>
      <c r="G17914">
        <v>25000</v>
      </c>
      <c r="H17914" t="s">
        <v>178</v>
      </c>
      <c r="J17914" t="s">
        <v>14</v>
      </c>
      <c r="K17914">
        <v>64</v>
      </c>
      <c r="L17914" t="s">
        <v>15</v>
      </c>
    </row>
    <row r="17915" spans="1:12">
      <c r="A17915" t="e">
        <f ca="1">E00251429241821</f>
        <v>#NAME?</v>
      </c>
      <c r="B17915">
        <v>286</v>
      </c>
      <c r="C17915" t="s">
        <v>41</v>
      </c>
      <c r="D17915" s="1">
        <v>42039</v>
      </c>
      <c r="F17915">
        <v>1</v>
      </c>
      <c r="G17915">
        <v>7856</v>
      </c>
      <c r="H17915" t="s">
        <v>368</v>
      </c>
      <c r="J17915" t="s">
        <v>14</v>
      </c>
      <c r="K17915">
        <v>47</v>
      </c>
      <c r="L17915" t="s">
        <v>22</v>
      </c>
    </row>
    <row r="17916" spans="1:12">
      <c r="A17916" t="e">
        <f ca="1">E00251429241821</f>
        <v>#NAME?</v>
      </c>
      <c r="B17916">
        <v>286</v>
      </c>
      <c r="C17916" t="s">
        <v>41</v>
      </c>
      <c r="D17916" s="1">
        <v>42065</v>
      </c>
      <c r="F17916">
        <v>1</v>
      </c>
      <c r="G17916">
        <v>52460</v>
      </c>
      <c r="H17916" t="s">
        <v>631</v>
      </c>
      <c r="J17916" t="s">
        <v>14</v>
      </c>
      <c r="K17916">
        <v>47</v>
      </c>
      <c r="L17916" t="s">
        <v>15</v>
      </c>
    </row>
    <row r="17917" spans="1:12">
      <c r="A17917" t="e">
        <f ca="1">E00251417960121</f>
        <v>#NAME?</v>
      </c>
      <c r="B17917">
        <v>50</v>
      </c>
      <c r="C17917" t="s">
        <v>512</v>
      </c>
      <c r="D17917" s="1">
        <v>42450</v>
      </c>
      <c r="F17917">
        <v>2</v>
      </c>
      <c r="G17917">
        <v>25000</v>
      </c>
      <c r="H17917" t="s">
        <v>178</v>
      </c>
      <c r="J17917" t="s">
        <v>14</v>
      </c>
      <c r="K17917">
        <v>65</v>
      </c>
      <c r="L17917" t="s">
        <v>15</v>
      </c>
    </row>
    <row r="17918" spans="1:12">
      <c r="A17918" t="e">
        <f ca="1">E00251417960121</f>
        <v>#NAME?</v>
      </c>
      <c r="B17918">
        <v>50</v>
      </c>
      <c r="C17918" t="s">
        <v>512</v>
      </c>
      <c r="D17918" s="1">
        <v>42668</v>
      </c>
      <c r="F17918">
        <v>2</v>
      </c>
      <c r="G17918">
        <v>4019</v>
      </c>
      <c r="H17918" t="s">
        <v>26</v>
      </c>
      <c r="J17918" t="s">
        <v>14</v>
      </c>
      <c r="K17918">
        <v>65</v>
      </c>
      <c r="L17918" t="s">
        <v>15</v>
      </c>
    </row>
    <row r="17919" spans="1:12">
      <c r="A17919" t="e">
        <f ca="1">E00251532633521</f>
        <v>#NAME?</v>
      </c>
      <c r="B17919">
        <v>493</v>
      </c>
      <c r="C17919" t="s">
        <v>376</v>
      </c>
      <c r="D17919" s="1">
        <v>40956</v>
      </c>
      <c r="F17919">
        <v>2</v>
      </c>
      <c r="G17919">
        <v>4019</v>
      </c>
      <c r="H17919" t="s">
        <v>26</v>
      </c>
      <c r="J17919" t="s">
        <v>14</v>
      </c>
      <c r="K17919">
        <v>55</v>
      </c>
      <c r="L17919" t="s">
        <v>15</v>
      </c>
    </row>
    <row r="17920" spans="1:12">
      <c r="A17920" t="e">
        <f ca="1">E00251532633521</f>
        <v>#NAME?</v>
      </c>
      <c r="B17920">
        <v>493</v>
      </c>
      <c r="C17920" t="s">
        <v>376</v>
      </c>
      <c r="D17920" s="1">
        <v>42494</v>
      </c>
      <c r="F17920">
        <v>2</v>
      </c>
      <c r="G17920">
        <v>4019</v>
      </c>
      <c r="H17920" t="s">
        <v>26</v>
      </c>
      <c r="J17920" t="s">
        <v>14</v>
      </c>
      <c r="K17920">
        <v>60</v>
      </c>
      <c r="L17920" t="s">
        <v>15</v>
      </c>
    </row>
    <row r="17921" spans="1:12">
      <c r="A17921" t="e">
        <f ca="1">E00251532633521</f>
        <v>#NAME?</v>
      </c>
      <c r="B17921">
        <v>493</v>
      </c>
      <c r="C17921" t="s">
        <v>376</v>
      </c>
      <c r="D17921" s="1">
        <v>42828</v>
      </c>
      <c r="F17921">
        <v>2</v>
      </c>
      <c r="G17921">
        <v>27800</v>
      </c>
      <c r="H17921" t="s">
        <v>145</v>
      </c>
      <c r="J17921" t="s">
        <v>14</v>
      </c>
      <c r="K17921">
        <v>61</v>
      </c>
      <c r="L17921" t="s">
        <v>15</v>
      </c>
    </row>
    <row r="17922" spans="1:12">
      <c r="A17922" t="e">
        <f ca="1">E00251532633521</f>
        <v>#NAME?</v>
      </c>
      <c r="B17922">
        <v>496</v>
      </c>
      <c r="C17922" t="s">
        <v>365</v>
      </c>
      <c r="D17922" s="1">
        <v>42629</v>
      </c>
      <c r="F17922">
        <v>1</v>
      </c>
      <c r="G17922">
        <v>4019</v>
      </c>
      <c r="H17922" t="s">
        <v>26</v>
      </c>
      <c r="J17922" t="s">
        <v>14</v>
      </c>
      <c r="K17922">
        <v>60</v>
      </c>
      <c r="L17922" t="s">
        <v>15</v>
      </c>
    </row>
    <row r="17923" spans="1:12">
      <c r="A17923" t="e">
        <f ca="1">E00251532633521</f>
        <v>#NAME?</v>
      </c>
      <c r="B17923">
        <v>493</v>
      </c>
      <c r="C17923" t="s">
        <v>376</v>
      </c>
      <c r="D17923" s="1">
        <v>42494</v>
      </c>
      <c r="F17923">
        <v>2</v>
      </c>
      <c r="G17923">
        <v>4439</v>
      </c>
      <c r="H17923" t="s">
        <v>702</v>
      </c>
      <c r="J17923" t="s">
        <v>14</v>
      </c>
      <c r="K17923">
        <v>60</v>
      </c>
      <c r="L17923" t="s">
        <v>15</v>
      </c>
    </row>
    <row r="17924" spans="1:12">
      <c r="A17924" t="e">
        <f ca="1">E00251429162821</f>
        <v>#NAME?</v>
      </c>
      <c r="B17924">
        <v>695</v>
      </c>
      <c r="C17924" t="s">
        <v>257</v>
      </c>
      <c r="D17924" s="1">
        <v>41369</v>
      </c>
      <c r="F17924">
        <v>2</v>
      </c>
      <c r="G17924">
        <v>7048</v>
      </c>
      <c r="H17924" t="s">
        <v>1169</v>
      </c>
      <c r="J17924" t="s">
        <v>14</v>
      </c>
      <c r="K17924">
        <v>42</v>
      </c>
      <c r="L17924" t="s">
        <v>15</v>
      </c>
    </row>
    <row r="17925" spans="1:12">
      <c r="A17925" t="e">
        <f ca="1">E00251532633521</f>
        <v>#NAME?</v>
      </c>
      <c r="B17925">
        <v>493</v>
      </c>
      <c r="C17925" t="s">
        <v>376</v>
      </c>
      <c r="D17925" s="1">
        <v>42090</v>
      </c>
      <c r="F17925">
        <v>2</v>
      </c>
      <c r="G17925">
        <v>462</v>
      </c>
      <c r="H17925" t="s">
        <v>288</v>
      </c>
      <c r="J17925" t="s">
        <v>14</v>
      </c>
      <c r="K17925">
        <v>58</v>
      </c>
      <c r="L17925" t="s">
        <v>15</v>
      </c>
    </row>
    <row r="17926" spans="1:12">
      <c r="A17926" t="e">
        <f ca="1">E00251429396721</f>
        <v>#NAME?</v>
      </c>
      <c r="B17926">
        <v>695</v>
      </c>
      <c r="C17926" t="s">
        <v>257</v>
      </c>
      <c r="D17926" s="1">
        <v>41422</v>
      </c>
      <c r="F17926">
        <v>6</v>
      </c>
      <c r="G17926">
        <v>3051</v>
      </c>
      <c r="H17926" t="s">
        <v>13</v>
      </c>
      <c r="J17926" t="s">
        <v>14</v>
      </c>
      <c r="K17926">
        <v>53</v>
      </c>
      <c r="L17926" t="s">
        <v>15</v>
      </c>
    </row>
    <row r="17927" spans="1:12">
      <c r="A17927" t="e">
        <f ca="1">E00251429396721</f>
        <v>#NAME?</v>
      </c>
      <c r="B17927">
        <v>695</v>
      </c>
      <c r="C17927" t="s">
        <v>257</v>
      </c>
      <c r="D17927" s="1">
        <v>41549</v>
      </c>
      <c r="F17927">
        <v>4</v>
      </c>
      <c r="G17927">
        <v>30000</v>
      </c>
      <c r="H17927" t="s">
        <v>144</v>
      </c>
      <c r="J17927" t="s">
        <v>14</v>
      </c>
      <c r="K17927">
        <v>53</v>
      </c>
      <c r="L17927" t="s">
        <v>15</v>
      </c>
    </row>
    <row r="17928" spans="1:12">
      <c r="A17928" t="e">
        <f ca="1">E00251429396721</f>
        <v>#NAME?</v>
      </c>
      <c r="B17928">
        <v>695</v>
      </c>
      <c r="C17928" t="s">
        <v>257</v>
      </c>
      <c r="D17928" s="1">
        <v>41571</v>
      </c>
      <c r="F17928">
        <v>1</v>
      </c>
      <c r="G17928">
        <v>53019</v>
      </c>
      <c r="H17928" t="s">
        <v>304</v>
      </c>
      <c r="J17928" t="s">
        <v>14</v>
      </c>
      <c r="K17928">
        <v>53</v>
      </c>
      <c r="L17928" t="s">
        <v>15</v>
      </c>
    </row>
    <row r="17929" spans="1:12">
      <c r="A17929" t="e">
        <f ca="1">E00251532633521</f>
        <v>#NAME?</v>
      </c>
      <c r="B17929">
        <v>493</v>
      </c>
      <c r="C17929" t="s">
        <v>376</v>
      </c>
      <c r="D17929" s="1">
        <v>42800</v>
      </c>
      <c r="F17929">
        <v>1</v>
      </c>
      <c r="G17929">
        <v>4019</v>
      </c>
      <c r="H17929" t="s">
        <v>26</v>
      </c>
      <c r="J17929" t="s">
        <v>14</v>
      </c>
      <c r="K17929">
        <v>60</v>
      </c>
      <c r="L17929" t="s">
        <v>15</v>
      </c>
    </row>
    <row r="17930" spans="1:12">
      <c r="A17930" t="e">
        <f ca="1">E00251532633521</f>
        <v>#NAME?</v>
      </c>
      <c r="B17930">
        <v>493</v>
      </c>
      <c r="C17930" t="s">
        <v>376</v>
      </c>
      <c r="D17930" s="1">
        <v>42800</v>
      </c>
      <c r="F17930">
        <v>4</v>
      </c>
      <c r="G17930">
        <v>4439</v>
      </c>
      <c r="H17930" t="s">
        <v>702</v>
      </c>
      <c r="J17930" t="s">
        <v>14</v>
      </c>
      <c r="K17930">
        <v>60</v>
      </c>
      <c r="L17930" t="s">
        <v>15</v>
      </c>
    </row>
    <row r="17931" spans="1:12">
      <c r="A17931" t="e">
        <f ca="1">E00251429389321</f>
        <v>#NAME?</v>
      </c>
      <c r="B17931">
        <v>274</v>
      </c>
      <c r="C17931" t="s">
        <v>506</v>
      </c>
      <c r="D17931" s="1">
        <v>42786</v>
      </c>
      <c r="F17931">
        <v>1</v>
      </c>
      <c r="G17931">
        <v>72632</v>
      </c>
      <c r="H17931" t="s">
        <v>107</v>
      </c>
      <c r="J17931" t="s">
        <v>14</v>
      </c>
      <c r="K17931">
        <v>56</v>
      </c>
      <c r="L17931" t="s">
        <v>15</v>
      </c>
    </row>
    <row r="17932" spans="1:12">
      <c r="A17932" t="e">
        <f ca="1">E00251715558021</f>
        <v>#NAME?</v>
      </c>
      <c r="B17932">
        <v>1329</v>
      </c>
      <c r="C17932" t="s">
        <v>520</v>
      </c>
      <c r="D17932" s="1">
        <v>41484</v>
      </c>
      <c r="F17932">
        <v>1</v>
      </c>
      <c r="G17932">
        <v>7242</v>
      </c>
      <c r="H17932" t="s">
        <v>93</v>
      </c>
      <c r="J17932" t="s">
        <v>14</v>
      </c>
      <c r="K17932">
        <v>39</v>
      </c>
      <c r="L17932" t="s">
        <v>15</v>
      </c>
    </row>
    <row r="17933" spans="1:12">
      <c r="A17933" t="e">
        <f ca="1">E00251429396721</f>
        <v>#NAME?</v>
      </c>
      <c r="B17933">
        <v>695</v>
      </c>
      <c r="C17933" t="s">
        <v>257</v>
      </c>
      <c r="D17933" s="1">
        <v>41850</v>
      </c>
      <c r="F17933">
        <v>4</v>
      </c>
      <c r="G17933">
        <v>73390</v>
      </c>
      <c r="H17933" t="s">
        <v>66</v>
      </c>
      <c r="J17933" t="s">
        <v>14</v>
      </c>
      <c r="K17933">
        <v>54</v>
      </c>
      <c r="L17933" t="s">
        <v>15</v>
      </c>
    </row>
    <row r="17934" spans="1:12">
      <c r="A17934" t="e">
        <f ca="1">E00251429396721</f>
        <v>#NAME?</v>
      </c>
      <c r="B17934">
        <v>695</v>
      </c>
      <c r="C17934" t="s">
        <v>257</v>
      </c>
      <c r="D17934" s="1">
        <v>41075</v>
      </c>
      <c r="F17934">
        <v>1</v>
      </c>
      <c r="G17934">
        <v>53019</v>
      </c>
      <c r="H17934" t="s">
        <v>304</v>
      </c>
      <c r="J17934" t="s">
        <v>14</v>
      </c>
      <c r="K17934">
        <v>52</v>
      </c>
      <c r="L17934" t="s">
        <v>15</v>
      </c>
    </row>
    <row r="17935" spans="1:12">
      <c r="A17935" t="e">
        <f ca="1">E00251429396721</f>
        <v>#NAME?</v>
      </c>
      <c r="B17935">
        <v>695</v>
      </c>
      <c r="C17935" t="s">
        <v>257</v>
      </c>
      <c r="D17935" s="1">
        <v>41844</v>
      </c>
      <c r="F17935">
        <v>6</v>
      </c>
      <c r="G17935">
        <v>30000</v>
      </c>
      <c r="H17935" t="s">
        <v>144</v>
      </c>
      <c r="J17935" t="s">
        <v>14</v>
      </c>
      <c r="K17935">
        <v>54</v>
      </c>
      <c r="L17935" t="s">
        <v>15</v>
      </c>
    </row>
    <row r="17936" spans="1:12">
      <c r="A17936" t="e">
        <f ca="1">E00251518868021</f>
        <v>#NAME?</v>
      </c>
      <c r="B17936">
        <v>753</v>
      </c>
      <c r="C17936" t="s">
        <v>545</v>
      </c>
      <c r="D17936" s="1">
        <v>41655</v>
      </c>
      <c r="E17936">
        <v>0</v>
      </c>
      <c r="F17936">
        <v>2</v>
      </c>
      <c r="G17936">
        <v>3540</v>
      </c>
      <c r="H17936" t="s">
        <v>436</v>
      </c>
      <c r="J17936" t="s">
        <v>34</v>
      </c>
      <c r="K17936">
        <v>60</v>
      </c>
      <c r="L17936" t="s">
        <v>15</v>
      </c>
    </row>
    <row r="17937" spans="1:12">
      <c r="A17937" t="e">
        <f ca="1">E00251429396721</f>
        <v>#NAME?</v>
      </c>
      <c r="B17937">
        <v>695</v>
      </c>
      <c r="C17937" t="s">
        <v>257</v>
      </c>
      <c r="D17937" s="1">
        <v>42033</v>
      </c>
      <c r="F17937">
        <v>3</v>
      </c>
      <c r="G17937">
        <v>7243</v>
      </c>
      <c r="H17937" t="s">
        <v>42</v>
      </c>
      <c r="J17937" t="s">
        <v>14</v>
      </c>
      <c r="K17937">
        <v>54</v>
      </c>
      <c r="L17937" t="s">
        <v>15</v>
      </c>
    </row>
    <row r="17938" spans="1:12">
      <c r="A17938" t="e">
        <f ca="1">E00251429396721</f>
        <v>#NAME?</v>
      </c>
      <c r="B17938">
        <v>695</v>
      </c>
      <c r="C17938" t="s">
        <v>257</v>
      </c>
      <c r="D17938" s="1">
        <v>42031</v>
      </c>
      <c r="F17938">
        <v>1</v>
      </c>
      <c r="G17938">
        <v>9490</v>
      </c>
      <c r="H17938" t="s">
        <v>138</v>
      </c>
      <c r="J17938" t="s">
        <v>14</v>
      </c>
      <c r="K17938">
        <v>54</v>
      </c>
      <c r="L17938" t="s">
        <v>15</v>
      </c>
    </row>
    <row r="17939" spans="1:12">
      <c r="A17939" t="e">
        <f ca="1">E00251716594621</f>
        <v>#NAME?</v>
      </c>
      <c r="B17939">
        <v>7504</v>
      </c>
      <c r="C17939" t="s">
        <v>162</v>
      </c>
      <c r="D17939" s="1">
        <v>42678</v>
      </c>
      <c r="F17939">
        <v>2</v>
      </c>
      <c r="G17939">
        <v>4019</v>
      </c>
      <c r="H17939" t="s">
        <v>26</v>
      </c>
      <c r="J17939" t="s">
        <v>14</v>
      </c>
      <c r="K17939">
        <v>56</v>
      </c>
      <c r="L17939" t="s">
        <v>15</v>
      </c>
    </row>
    <row r="17940" spans="1:12">
      <c r="A17940" t="e">
        <f ca="1">E00251430390021</f>
        <v>#NAME?</v>
      </c>
      <c r="B17940">
        <v>458</v>
      </c>
      <c r="C17940" t="s">
        <v>275</v>
      </c>
      <c r="D17940" s="1">
        <v>41492</v>
      </c>
      <c r="F17940">
        <v>2</v>
      </c>
      <c r="G17940">
        <v>49390</v>
      </c>
      <c r="H17940" t="s">
        <v>59</v>
      </c>
      <c r="J17940" t="s">
        <v>14</v>
      </c>
      <c r="K17940">
        <v>47</v>
      </c>
      <c r="L17940" t="s">
        <v>15</v>
      </c>
    </row>
    <row r="17941" spans="1:12">
      <c r="A17941" t="e">
        <f ca="1">E00251430390021</f>
        <v>#NAME?</v>
      </c>
      <c r="B17941">
        <v>458</v>
      </c>
      <c r="C17941" t="s">
        <v>275</v>
      </c>
      <c r="D17941" s="1">
        <v>41543</v>
      </c>
      <c r="F17941">
        <v>2</v>
      </c>
      <c r="G17941">
        <v>49390</v>
      </c>
      <c r="H17941" t="s">
        <v>59</v>
      </c>
      <c r="J17941" t="s">
        <v>14</v>
      </c>
      <c r="K17941">
        <v>48</v>
      </c>
      <c r="L17941" t="s">
        <v>15</v>
      </c>
    </row>
    <row r="17942" spans="1:12">
      <c r="A17942" t="e">
        <f ca="1">E00251430390021</f>
        <v>#NAME?</v>
      </c>
      <c r="B17942">
        <v>458</v>
      </c>
      <c r="C17942" t="s">
        <v>275</v>
      </c>
      <c r="D17942" s="1">
        <v>42026</v>
      </c>
      <c r="F17942">
        <v>1</v>
      </c>
      <c r="G17942">
        <v>49390</v>
      </c>
      <c r="H17942" t="s">
        <v>59</v>
      </c>
      <c r="J17942" t="s">
        <v>14</v>
      </c>
      <c r="K17942">
        <v>49</v>
      </c>
      <c r="L17942" t="s">
        <v>15</v>
      </c>
    </row>
    <row r="17943" spans="1:12">
      <c r="A17943" t="e">
        <f ca="1">E00251430390021</f>
        <v>#NAME?</v>
      </c>
      <c r="B17943">
        <v>458</v>
      </c>
      <c r="C17943" t="s">
        <v>275</v>
      </c>
      <c r="D17943" s="1">
        <v>42387</v>
      </c>
      <c r="F17943">
        <v>3</v>
      </c>
      <c r="G17943">
        <v>49390</v>
      </c>
      <c r="H17943" t="s">
        <v>59</v>
      </c>
      <c r="J17943" t="s">
        <v>14</v>
      </c>
      <c r="K17943">
        <v>50</v>
      </c>
      <c r="L17943" t="s">
        <v>15</v>
      </c>
    </row>
    <row r="17944" spans="1:12">
      <c r="A17944" t="e">
        <f ca="1">E00251518868021</f>
        <v>#NAME?</v>
      </c>
      <c r="B17944">
        <v>1791</v>
      </c>
      <c r="C17944" t="s">
        <v>468</v>
      </c>
      <c r="D17944" s="1">
        <v>41935</v>
      </c>
      <c r="F17944">
        <v>1</v>
      </c>
      <c r="G17944">
        <v>2899</v>
      </c>
      <c r="H17944" t="s">
        <v>464</v>
      </c>
      <c r="J17944" t="s">
        <v>14</v>
      </c>
      <c r="K17944">
        <v>60</v>
      </c>
      <c r="L17944" t="s">
        <v>15</v>
      </c>
    </row>
    <row r="17945" spans="1:12">
      <c r="A17945" t="e">
        <f ca="1">E00251518868021</f>
        <v>#NAME?</v>
      </c>
      <c r="B17945">
        <v>1791</v>
      </c>
      <c r="C17945" t="s">
        <v>468</v>
      </c>
      <c r="D17945" s="1">
        <v>42303</v>
      </c>
      <c r="F17945">
        <v>1</v>
      </c>
      <c r="G17945">
        <v>8830</v>
      </c>
      <c r="H17945" t="s">
        <v>691</v>
      </c>
      <c r="J17945" t="s">
        <v>14</v>
      </c>
      <c r="K17945">
        <v>61</v>
      </c>
      <c r="L17945" t="s">
        <v>15</v>
      </c>
    </row>
    <row r="17946" spans="1:12">
      <c r="A17946" t="e">
        <f ca="1">E00251429396721</f>
        <v>#NAME?</v>
      </c>
      <c r="B17946">
        <v>695</v>
      </c>
      <c r="C17946" t="s">
        <v>257</v>
      </c>
      <c r="D17946" s="1">
        <v>41953</v>
      </c>
      <c r="F17946">
        <v>1</v>
      </c>
      <c r="G17946">
        <v>463</v>
      </c>
      <c r="H17946" t="s">
        <v>259</v>
      </c>
      <c r="J17946" t="s">
        <v>14</v>
      </c>
      <c r="K17946">
        <v>54</v>
      </c>
      <c r="L17946" t="s">
        <v>15</v>
      </c>
    </row>
    <row r="17947" spans="1:12">
      <c r="A17947" t="e">
        <f ca="1">E00251429396721</f>
        <v>#NAME?</v>
      </c>
      <c r="B17947">
        <v>695</v>
      </c>
      <c r="C17947" t="s">
        <v>257</v>
      </c>
      <c r="D17947" s="1">
        <v>42033</v>
      </c>
      <c r="F17947">
        <v>4</v>
      </c>
      <c r="G17947">
        <v>71509</v>
      </c>
      <c r="H17947" t="s">
        <v>369</v>
      </c>
      <c r="J17947" t="s">
        <v>14</v>
      </c>
      <c r="K17947">
        <v>54</v>
      </c>
      <c r="L17947" t="s">
        <v>15</v>
      </c>
    </row>
    <row r="17948" spans="1:12">
      <c r="A17948" t="e">
        <f ca="1">E00251429396721</f>
        <v>#NAME?</v>
      </c>
      <c r="B17948">
        <v>695</v>
      </c>
      <c r="C17948" t="s">
        <v>257</v>
      </c>
      <c r="D17948" s="1">
        <v>42209</v>
      </c>
      <c r="F17948">
        <v>4</v>
      </c>
      <c r="G17948">
        <v>7243</v>
      </c>
      <c r="H17948" t="s">
        <v>42</v>
      </c>
      <c r="J17948" t="s">
        <v>14</v>
      </c>
      <c r="K17948">
        <v>55</v>
      </c>
      <c r="L17948" t="s">
        <v>15</v>
      </c>
    </row>
    <row r="17949" spans="1:12">
      <c r="A17949" t="e">
        <f ca="1">E00251529174621</f>
        <v>#NAME?</v>
      </c>
      <c r="B17949">
        <v>189</v>
      </c>
      <c r="C17949" t="s">
        <v>58</v>
      </c>
      <c r="D17949" s="1">
        <v>41870</v>
      </c>
      <c r="F17949">
        <v>1</v>
      </c>
      <c r="G17949">
        <v>7804</v>
      </c>
      <c r="H17949" t="s">
        <v>43</v>
      </c>
      <c r="J17949" t="s">
        <v>14</v>
      </c>
      <c r="K17949">
        <v>50</v>
      </c>
      <c r="L17949" t="s">
        <v>22</v>
      </c>
    </row>
    <row r="17950" spans="1:12">
      <c r="A17950" t="e">
        <f ca="1">E00251529174621</f>
        <v>#NAME?</v>
      </c>
      <c r="B17950">
        <v>189</v>
      </c>
      <c r="C17950" t="s">
        <v>58</v>
      </c>
      <c r="D17950" s="1">
        <v>42942</v>
      </c>
      <c r="F17950">
        <v>2</v>
      </c>
      <c r="G17950">
        <v>79029</v>
      </c>
      <c r="H17950" t="s">
        <v>21</v>
      </c>
      <c r="J17950" t="s">
        <v>14</v>
      </c>
      <c r="K17950">
        <v>53</v>
      </c>
      <c r="L17950" t="s">
        <v>22</v>
      </c>
    </row>
    <row r="17951" spans="1:12">
      <c r="A17951" t="e">
        <f ca="1">E00251529174621</f>
        <v>#NAME?</v>
      </c>
      <c r="B17951">
        <v>4893</v>
      </c>
      <c r="C17951" t="s">
        <v>426</v>
      </c>
      <c r="D17951" s="1">
        <v>41662</v>
      </c>
      <c r="F17951">
        <v>1</v>
      </c>
      <c r="G17951">
        <v>7999</v>
      </c>
      <c r="H17951" t="s">
        <v>80</v>
      </c>
      <c r="I17951" t="s">
        <v>148</v>
      </c>
      <c r="J17951" t="s">
        <v>57</v>
      </c>
      <c r="K17951">
        <v>49</v>
      </c>
      <c r="L17951" t="s">
        <v>15</v>
      </c>
    </row>
    <row r="17952" spans="1:12">
      <c r="A17952" t="e">
        <f ca="1">E00251427384421</f>
        <v>#NAME?</v>
      </c>
      <c r="B17952">
        <v>10</v>
      </c>
      <c r="C17952" t="s">
        <v>18</v>
      </c>
      <c r="D17952" s="1">
        <v>42550</v>
      </c>
      <c r="F17952">
        <v>1</v>
      </c>
      <c r="G17952">
        <v>6272</v>
      </c>
      <c r="H17952" t="s">
        <v>635</v>
      </c>
      <c r="J17952" t="s">
        <v>14</v>
      </c>
      <c r="K17952">
        <v>53</v>
      </c>
      <c r="L17952" t="s">
        <v>15</v>
      </c>
    </row>
    <row r="17953" spans="1:12">
      <c r="A17953" t="e">
        <f ca="1">E00251715558021</f>
        <v>#NAME?</v>
      </c>
      <c r="B17953">
        <v>1329</v>
      </c>
      <c r="C17953" t="s">
        <v>520</v>
      </c>
      <c r="D17953" s="1">
        <v>41235</v>
      </c>
      <c r="F17953">
        <v>1</v>
      </c>
      <c r="G17953">
        <v>73689</v>
      </c>
      <c r="H17953" t="s">
        <v>84</v>
      </c>
      <c r="J17953" t="s">
        <v>14</v>
      </c>
      <c r="K17953">
        <v>38</v>
      </c>
      <c r="L17953" t="s">
        <v>15</v>
      </c>
    </row>
    <row r="17954" spans="1:12">
      <c r="A17954" t="e">
        <f ca="1">E00251510503721</f>
        <v>#NAME?</v>
      </c>
      <c r="B17954">
        <v>189</v>
      </c>
      <c r="C17954" t="s">
        <v>58</v>
      </c>
      <c r="D17954" s="1">
        <v>42468</v>
      </c>
      <c r="F17954">
        <v>2</v>
      </c>
      <c r="G17954">
        <v>38023</v>
      </c>
      <c r="H17954" t="s">
        <v>17</v>
      </c>
      <c r="J17954" t="s">
        <v>14</v>
      </c>
      <c r="K17954">
        <v>41</v>
      </c>
      <c r="L17954" t="s">
        <v>15</v>
      </c>
    </row>
    <row r="17955" spans="1:12">
      <c r="A17955" t="e">
        <f ca="1">E00251429396721</f>
        <v>#NAME?</v>
      </c>
      <c r="B17955">
        <v>753</v>
      </c>
      <c r="C17955" t="s">
        <v>545</v>
      </c>
      <c r="D17955" s="1">
        <v>40914</v>
      </c>
      <c r="E17955">
        <v>1</v>
      </c>
      <c r="F17955">
        <v>3</v>
      </c>
      <c r="G17955">
        <v>72704</v>
      </c>
      <c r="H17955" t="s">
        <v>855</v>
      </c>
      <c r="J17955" t="s">
        <v>34</v>
      </c>
      <c r="K17955">
        <v>51</v>
      </c>
      <c r="L17955" t="s">
        <v>15</v>
      </c>
    </row>
    <row r="17956" spans="1:12">
      <c r="A17956" t="e">
        <f ca="1">E00251429389321</f>
        <v>#NAME?</v>
      </c>
      <c r="B17956">
        <v>274</v>
      </c>
      <c r="C17956" t="s">
        <v>506</v>
      </c>
      <c r="D17956" s="1">
        <v>41317</v>
      </c>
      <c r="F17956">
        <v>2</v>
      </c>
      <c r="G17956">
        <v>72871</v>
      </c>
      <c r="H17956" t="s">
        <v>685</v>
      </c>
      <c r="J17956" t="s">
        <v>14</v>
      </c>
      <c r="K17956">
        <v>52</v>
      </c>
      <c r="L17956" t="s">
        <v>15</v>
      </c>
    </row>
    <row r="17957" spans="1:12">
      <c r="A17957" t="e">
        <f ca="1">E00251429389321</f>
        <v>#NAME?</v>
      </c>
      <c r="B17957">
        <v>274</v>
      </c>
      <c r="C17957" t="s">
        <v>506</v>
      </c>
      <c r="D17957" s="1">
        <v>41375</v>
      </c>
      <c r="F17957">
        <v>3</v>
      </c>
      <c r="G17957">
        <v>53510</v>
      </c>
      <c r="H17957" t="s">
        <v>755</v>
      </c>
      <c r="J17957" t="s">
        <v>14</v>
      </c>
      <c r="K17957">
        <v>52</v>
      </c>
      <c r="L17957" t="s">
        <v>15</v>
      </c>
    </row>
    <row r="17958" spans="1:12">
      <c r="A17958" t="e">
        <f ca="1">E00251429389321</f>
        <v>#NAME?</v>
      </c>
      <c r="B17958">
        <v>274</v>
      </c>
      <c r="C17958" t="s">
        <v>506</v>
      </c>
      <c r="D17958" s="1">
        <v>41772</v>
      </c>
      <c r="F17958">
        <v>1</v>
      </c>
      <c r="G17958">
        <v>5239</v>
      </c>
      <c r="H17958" t="s">
        <v>926</v>
      </c>
      <c r="J17958" t="s">
        <v>14</v>
      </c>
      <c r="K17958">
        <v>53</v>
      </c>
      <c r="L17958" t="s">
        <v>15</v>
      </c>
    </row>
    <row r="17959" spans="1:12">
      <c r="A17959" t="e">
        <f ca="1">E00251429389321</f>
        <v>#NAME?</v>
      </c>
      <c r="B17959">
        <v>274</v>
      </c>
      <c r="C17959" t="s">
        <v>506</v>
      </c>
      <c r="D17959" s="1">
        <v>41786</v>
      </c>
      <c r="F17959">
        <v>1</v>
      </c>
      <c r="G17959">
        <v>25000</v>
      </c>
      <c r="H17959" t="s">
        <v>178</v>
      </c>
      <c r="J17959" t="s">
        <v>14</v>
      </c>
      <c r="K17959">
        <v>53</v>
      </c>
      <c r="L17959" t="s">
        <v>15</v>
      </c>
    </row>
    <row r="17960" spans="1:12">
      <c r="A17960" t="e">
        <f ca="1">E00251510503721</f>
        <v>#NAME?</v>
      </c>
      <c r="B17960">
        <v>189</v>
      </c>
      <c r="C17960" t="s">
        <v>58</v>
      </c>
      <c r="D17960" s="1">
        <v>42388</v>
      </c>
      <c r="F17960">
        <v>1</v>
      </c>
      <c r="G17960">
        <v>463</v>
      </c>
      <c r="H17960" t="s">
        <v>259</v>
      </c>
      <c r="J17960" t="s">
        <v>14</v>
      </c>
      <c r="K17960">
        <v>41</v>
      </c>
      <c r="L17960" t="s">
        <v>15</v>
      </c>
    </row>
    <row r="17961" spans="1:12">
      <c r="A17961" t="e">
        <f ca="1">E00251427384421</f>
        <v>#NAME?</v>
      </c>
      <c r="B17961">
        <v>10</v>
      </c>
      <c r="C17961" t="s">
        <v>18</v>
      </c>
      <c r="D17961" s="1">
        <v>42144</v>
      </c>
      <c r="F17961">
        <v>3</v>
      </c>
      <c r="G17961">
        <v>7242</v>
      </c>
      <c r="H17961" t="s">
        <v>93</v>
      </c>
      <c r="J17961" t="s">
        <v>14</v>
      </c>
      <c r="K17961">
        <v>52</v>
      </c>
      <c r="L17961" t="s">
        <v>15</v>
      </c>
    </row>
    <row r="17962" spans="1:12">
      <c r="A17962" t="e">
        <f ca="1">E00251427384421</f>
        <v>#NAME?</v>
      </c>
      <c r="B17962">
        <v>10</v>
      </c>
      <c r="C17962" t="s">
        <v>18</v>
      </c>
      <c r="D17962" s="1">
        <v>42613</v>
      </c>
      <c r="F17962">
        <v>1</v>
      </c>
      <c r="G17962">
        <v>5990</v>
      </c>
      <c r="H17962" t="s">
        <v>60</v>
      </c>
      <c r="J17962" t="s">
        <v>14</v>
      </c>
      <c r="K17962">
        <v>53</v>
      </c>
      <c r="L17962" t="s">
        <v>15</v>
      </c>
    </row>
    <row r="17963" spans="1:12">
      <c r="A17963" t="e">
        <f ca="1">E00251529174621</f>
        <v>#NAME?</v>
      </c>
      <c r="B17963">
        <v>189</v>
      </c>
      <c r="C17963" t="s">
        <v>58</v>
      </c>
      <c r="D17963" s="1">
        <v>41963</v>
      </c>
      <c r="F17963">
        <v>1</v>
      </c>
      <c r="G17963">
        <v>460</v>
      </c>
      <c r="H17963" t="s">
        <v>16</v>
      </c>
      <c r="J17963" t="s">
        <v>14</v>
      </c>
      <c r="K17963">
        <v>50</v>
      </c>
      <c r="L17963" t="s">
        <v>15</v>
      </c>
    </row>
    <row r="17964" spans="1:12">
      <c r="A17964" t="e">
        <f ca="1">E00251510740021</f>
        <v>#NAME?</v>
      </c>
      <c r="B17964">
        <v>121</v>
      </c>
      <c r="C17964" t="s">
        <v>698</v>
      </c>
      <c r="D17964" s="1">
        <v>41809</v>
      </c>
      <c r="F17964">
        <v>3</v>
      </c>
      <c r="G17964">
        <v>71536</v>
      </c>
      <c r="H17964" t="s">
        <v>70</v>
      </c>
      <c r="J17964" t="s">
        <v>14</v>
      </c>
      <c r="K17964">
        <v>49</v>
      </c>
      <c r="L17964" t="s">
        <v>15</v>
      </c>
    </row>
    <row r="17965" spans="1:12">
      <c r="A17965" t="e">
        <f ca="1">E00251626562021</f>
        <v>#NAME?</v>
      </c>
      <c r="B17965">
        <v>4912</v>
      </c>
      <c r="C17965" t="s">
        <v>1231</v>
      </c>
      <c r="D17965" s="1">
        <v>41323</v>
      </c>
      <c r="F17965">
        <v>1</v>
      </c>
      <c r="G17965">
        <v>4871</v>
      </c>
      <c r="H17965" t="s">
        <v>125</v>
      </c>
      <c r="J17965" t="s">
        <v>14</v>
      </c>
      <c r="K17965">
        <v>42</v>
      </c>
      <c r="L17965" t="s">
        <v>15</v>
      </c>
    </row>
    <row r="17966" spans="1:12">
      <c r="A17966" t="e">
        <f ca="1">E00251531961821</f>
        <v>#NAME?</v>
      </c>
      <c r="B17966">
        <v>498</v>
      </c>
      <c r="C17966" t="s">
        <v>591</v>
      </c>
      <c r="D17966" s="1">
        <v>42779</v>
      </c>
      <c r="F17966">
        <v>4</v>
      </c>
      <c r="G17966">
        <v>29620</v>
      </c>
      <c r="H17966" t="s">
        <v>460</v>
      </c>
      <c r="J17966" t="s">
        <v>14</v>
      </c>
      <c r="K17966">
        <v>62</v>
      </c>
      <c r="L17966" t="s">
        <v>15</v>
      </c>
    </row>
    <row r="17967" spans="1:12">
      <c r="A17967" t="e">
        <f ca="1">E00251427384421</f>
        <v>#NAME?</v>
      </c>
      <c r="B17967">
        <v>10</v>
      </c>
      <c r="C17967" t="s">
        <v>18</v>
      </c>
      <c r="D17967" s="1">
        <v>41663</v>
      </c>
      <c r="F17967">
        <v>1</v>
      </c>
      <c r="G17967">
        <v>2809</v>
      </c>
      <c r="H17967" t="s">
        <v>90</v>
      </c>
      <c r="J17967" t="s">
        <v>14</v>
      </c>
      <c r="K17967">
        <v>51</v>
      </c>
      <c r="L17967" t="s">
        <v>15</v>
      </c>
    </row>
    <row r="17968" spans="1:12">
      <c r="A17968" t="e">
        <f ca="1">E00251531961821</f>
        <v>#NAME?</v>
      </c>
      <c r="B17968">
        <v>498</v>
      </c>
      <c r="C17968" t="s">
        <v>591</v>
      </c>
      <c r="D17968" s="1">
        <v>41100</v>
      </c>
      <c r="F17968">
        <v>2</v>
      </c>
      <c r="G17968">
        <v>4019</v>
      </c>
      <c r="H17968" t="s">
        <v>26</v>
      </c>
      <c r="J17968" t="s">
        <v>14</v>
      </c>
      <c r="K17968">
        <v>57</v>
      </c>
      <c r="L17968" t="s">
        <v>15</v>
      </c>
    </row>
    <row r="17969" spans="1:12">
      <c r="A17969" t="e">
        <f ca="1">E00251531961821</f>
        <v>#NAME?</v>
      </c>
      <c r="B17969">
        <v>498</v>
      </c>
      <c r="C17969" t="s">
        <v>591</v>
      </c>
      <c r="D17969" s="1">
        <v>42807</v>
      </c>
      <c r="F17969">
        <v>5</v>
      </c>
      <c r="G17969">
        <v>29620</v>
      </c>
      <c r="H17969" t="s">
        <v>460</v>
      </c>
      <c r="J17969" t="s">
        <v>14</v>
      </c>
      <c r="K17969">
        <v>62</v>
      </c>
      <c r="L17969" t="s">
        <v>15</v>
      </c>
    </row>
    <row r="17970" spans="1:12">
      <c r="A17970" t="e">
        <f ca="1">E00251430390021</f>
        <v>#NAME?</v>
      </c>
      <c r="B17970">
        <v>458</v>
      </c>
      <c r="C17970" t="s">
        <v>275</v>
      </c>
      <c r="D17970" s="1">
        <v>42464</v>
      </c>
      <c r="F17970">
        <v>1</v>
      </c>
      <c r="G17970">
        <v>7819</v>
      </c>
      <c r="H17970" t="s">
        <v>268</v>
      </c>
      <c r="J17970" t="s">
        <v>14</v>
      </c>
      <c r="K17970">
        <v>50</v>
      </c>
      <c r="L17970" t="s">
        <v>15</v>
      </c>
    </row>
    <row r="17971" spans="1:12">
      <c r="A17971" t="e">
        <f ca="1">E00251430390021</f>
        <v>#NAME?</v>
      </c>
      <c r="B17971">
        <v>458</v>
      </c>
      <c r="C17971" t="s">
        <v>275</v>
      </c>
      <c r="D17971" s="1">
        <v>42492</v>
      </c>
      <c r="F17971">
        <v>1</v>
      </c>
      <c r="G17971">
        <v>7819</v>
      </c>
      <c r="H17971" t="s">
        <v>268</v>
      </c>
      <c r="J17971" t="s">
        <v>14</v>
      </c>
      <c r="K17971">
        <v>50</v>
      </c>
      <c r="L17971" t="s">
        <v>15</v>
      </c>
    </row>
    <row r="17972" spans="1:12">
      <c r="A17972" t="e">
        <f ca="1">E00251715558021</f>
        <v>#NAME?</v>
      </c>
      <c r="B17972">
        <v>1329</v>
      </c>
      <c r="C17972" t="s">
        <v>520</v>
      </c>
      <c r="D17972" s="1">
        <v>42775</v>
      </c>
      <c r="F17972">
        <v>3</v>
      </c>
      <c r="G17972">
        <v>73689</v>
      </c>
      <c r="H17972" t="s">
        <v>84</v>
      </c>
      <c r="J17972" t="s">
        <v>14</v>
      </c>
      <c r="K17972">
        <v>42</v>
      </c>
      <c r="L17972" t="s">
        <v>15</v>
      </c>
    </row>
    <row r="17973" spans="1:12">
      <c r="A17973" t="e">
        <f ca="1">E00251432443121</f>
        <v>#NAME?</v>
      </c>
      <c r="B17973">
        <v>496</v>
      </c>
      <c r="C17973" t="s">
        <v>365</v>
      </c>
      <c r="D17973" s="1">
        <v>41495</v>
      </c>
      <c r="F17973">
        <v>1</v>
      </c>
      <c r="G17973">
        <v>4019</v>
      </c>
      <c r="H17973" t="s">
        <v>26</v>
      </c>
      <c r="J17973" t="s">
        <v>14</v>
      </c>
      <c r="K17973">
        <v>48</v>
      </c>
      <c r="L17973" t="s">
        <v>15</v>
      </c>
    </row>
    <row r="17974" spans="1:12">
      <c r="A17974" t="e">
        <f ca="1">E00251531961821</f>
        <v>#NAME?</v>
      </c>
      <c r="B17974">
        <v>498</v>
      </c>
      <c r="C17974" t="s">
        <v>591</v>
      </c>
      <c r="D17974" s="1">
        <v>42304</v>
      </c>
      <c r="F17974">
        <v>3</v>
      </c>
      <c r="G17974">
        <v>4019</v>
      </c>
      <c r="H17974" t="s">
        <v>26</v>
      </c>
      <c r="J17974" t="s">
        <v>14</v>
      </c>
      <c r="K17974">
        <v>60</v>
      </c>
      <c r="L17974" t="s">
        <v>15</v>
      </c>
    </row>
    <row r="17975" spans="1:12">
      <c r="A17975" t="e">
        <f ca="1">E00251531961821</f>
        <v>#NAME?</v>
      </c>
      <c r="B17975">
        <v>498</v>
      </c>
      <c r="C17975" t="s">
        <v>591</v>
      </c>
      <c r="D17975" s="1">
        <v>42481</v>
      </c>
      <c r="F17975">
        <v>2</v>
      </c>
      <c r="G17975">
        <v>51919</v>
      </c>
      <c r="H17975" t="s">
        <v>166</v>
      </c>
      <c r="J17975" t="s">
        <v>14</v>
      </c>
      <c r="K17975">
        <v>61</v>
      </c>
      <c r="L17975" t="s">
        <v>15</v>
      </c>
    </row>
    <row r="17976" spans="1:12">
      <c r="A17976" t="e">
        <f ca="1">E00251531961821</f>
        <v>#NAME?</v>
      </c>
      <c r="B17976">
        <v>498</v>
      </c>
      <c r="C17976" t="s">
        <v>591</v>
      </c>
      <c r="D17976" s="1">
        <v>42928</v>
      </c>
      <c r="F17976">
        <v>2</v>
      </c>
      <c r="G17976">
        <v>4019</v>
      </c>
      <c r="H17976" t="s">
        <v>26</v>
      </c>
      <c r="J17976" t="s">
        <v>14</v>
      </c>
      <c r="K17976">
        <v>62</v>
      </c>
      <c r="L17976" t="s">
        <v>15</v>
      </c>
    </row>
    <row r="17977" spans="1:12">
      <c r="A17977" t="e">
        <f ca="1">E00251615737321</f>
        <v>#NAME?</v>
      </c>
      <c r="B17977">
        <v>1933</v>
      </c>
      <c r="C17977" t="s">
        <v>151</v>
      </c>
      <c r="D17977" s="1">
        <v>42934</v>
      </c>
      <c r="F17977">
        <v>1</v>
      </c>
      <c r="G17977">
        <v>4019</v>
      </c>
      <c r="H17977" t="s">
        <v>26</v>
      </c>
      <c r="J17977" t="s">
        <v>14</v>
      </c>
      <c r="K17977">
        <v>58</v>
      </c>
      <c r="L17977" t="s">
        <v>15</v>
      </c>
    </row>
    <row r="17978" spans="1:12">
      <c r="A17978" t="e">
        <f ca="1">E00251531961821</f>
        <v>#NAME?</v>
      </c>
      <c r="B17978">
        <v>7953</v>
      </c>
      <c r="C17978" t="s">
        <v>1154</v>
      </c>
      <c r="D17978" s="1">
        <v>42889</v>
      </c>
      <c r="F17978">
        <v>1</v>
      </c>
      <c r="G17978">
        <v>78900</v>
      </c>
      <c r="H17978" t="s">
        <v>79</v>
      </c>
      <c r="J17978" t="s">
        <v>14</v>
      </c>
      <c r="K17978">
        <v>62</v>
      </c>
      <c r="L17978" t="s">
        <v>22</v>
      </c>
    </row>
    <row r="17979" spans="1:12">
      <c r="A17979" t="e">
        <f t="shared" ref="A17979:A17985" ca="1" si="171">E00251430390021</f>
        <v>#NAME?</v>
      </c>
      <c r="B17979">
        <v>458</v>
      </c>
      <c r="C17979" t="s">
        <v>275</v>
      </c>
      <c r="D17979" s="1">
        <v>41085</v>
      </c>
      <c r="F17979">
        <v>2</v>
      </c>
      <c r="G17979">
        <v>30748</v>
      </c>
      <c r="H17979" t="s">
        <v>50</v>
      </c>
      <c r="J17979" t="s">
        <v>14</v>
      </c>
      <c r="K17979">
        <v>46</v>
      </c>
      <c r="L17979" t="s">
        <v>15</v>
      </c>
    </row>
    <row r="17980" spans="1:12">
      <c r="A17980" t="e">
        <f t="shared" ca="1" si="171"/>
        <v>#NAME?</v>
      </c>
      <c r="B17980">
        <v>458</v>
      </c>
      <c r="C17980" t="s">
        <v>275</v>
      </c>
      <c r="D17980" s="1">
        <v>41135</v>
      </c>
      <c r="F17980">
        <v>1</v>
      </c>
      <c r="G17980">
        <v>2809</v>
      </c>
      <c r="H17980" t="s">
        <v>90</v>
      </c>
      <c r="J17980" t="s">
        <v>14</v>
      </c>
      <c r="K17980">
        <v>46</v>
      </c>
      <c r="L17980" t="s">
        <v>15</v>
      </c>
    </row>
    <row r="17981" spans="1:12">
      <c r="A17981" t="e">
        <f t="shared" ca="1" si="171"/>
        <v>#NAME?</v>
      </c>
      <c r="B17981">
        <v>458</v>
      </c>
      <c r="C17981" t="s">
        <v>275</v>
      </c>
      <c r="D17981" s="1">
        <v>42492</v>
      </c>
      <c r="F17981">
        <v>2</v>
      </c>
      <c r="G17981">
        <v>49390</v>
      </c>
      <c r="H17981" t="s">
        <v>59</v>
      </c>
      <c r="J17981" t="s">
        <v>14</v>
      </c>
      <c r="K17981">
        <v>50</v>
      </c>
      <c r="L17981" t="s">
        <v>15</v>
      </c>
    </row>
    <row r="17982" spans="1:12">
      <c r="A17982" t="e">
        <f t="shared" ca="1" si="171"/>
        <v>#NAME?</v>
      </c>
      <c r="B17982">
        <v>458</v>
      </c>
      <c r="C17982" t="s">
        <v>275</v>
      </c>
      <c r="D17982" s="1">
        <v>42507</v>
      </c>
      <c r="F17982">
        <v>1</v>
      </c>
      <c r="G17982">
        <v>7242</v>
      </c>
      <c r="H17982" t="s">
        <v>93</v>
      </c>
      <c r="J17982" t="s">
        <v>14</v>
      </c>
      <c r="K17982">
        <v>50</v>
      </c>
      <c r="L17982" t="s">
        <v>15</v>
      </c>
    </row>
    <row r="17983" spans="1:12">
      <c r="A17983" t="e">
        <f t="shared" ca="1" si="171"/>
        <v>#NAME?</v>
      </c>
      <c r="B17983">
        <v>458</v>
      </c>
      <c r="C17983" t="s">
        <v>275</v>
      </c>
      <c r="D17983" s="1">
        <v>42157</v>
      </c>
      <c r="F17983">
        <v>3</v>
      </c>
      <c r="G17983">
        <v>49390</v>
      </c>
      <c r="H17983" t="s">
        <v>59</v>
      </c>
      <c r="J17983" t="s">
        <v>14</v>
      </c>
      <c r="K17983">
        <v>49</v>
      </c>
      <c r="L17983" t="s">
        <v>15</v>
      </c>
    </row>
    <row r="17984" spans="1:12">
      <c r="A17984" t="e">
        <f t="shared" ca="1" si="171"/>
        <v>#NAME?</v>
      </c>
      <c r="B17984">
        <v>458</v>
      </c>
      <c r="C17984" t="s">
        <v>275</v>
      </c>
      <c r="D17984" s="1">
        <v>42387</v>
      </c>
      <c r="F17984">
        <v>1</v>
      </c>
      <c r="G17984">
        <v>7819</v>
      </c>
      <c r="H17984" t="s">
        <v>268</v>
      </c>
      <c r="J17984" t="s">
        <v>14</v>
      </c>
      <c r="K17984">
        <v>50</v>
      </c>
      <c r="L17984" t="s">
        <v>15</v>
      </c>
    </row>
    <row r="17985" spans="1:12">
      <c r="A17985" t="e">
        <f t="shared" ca="1" si="171"/>
        <v>#NAME?</v>
      </c>
      <c r="B17985">
        <v>458</v>
      </c>
      <c r="C17985" t="s">
        <v>275</v>
      </c>
      <c r="D17985" s="1">
        <v>42640</v>
      </c>
      <c r="F17985">
        <v>3</v>
      </c>
      <c r="G17985">
        <v>49390</v>
      </c>
      <c r="H17985" t="s">
        <v>59</v>
      </c>
      <c r="J17985" t="s">
        <v>14</v>
      </c>
      <c r="K17985">
        <v>51</v>
      </c>
      <c r="L17985" t="s">
        <v>15</v>
      </c>
    </row>
    <row r="17986" spans="1:12">
      <c r="A17986" t="e">
        <f ca="1">E00251514218521</f>
        <v>#NAME?</v>
      </c>
      <c r="B17986">
        <v>438</v>
      </c>
      <c r="C17986" t="s">
        <v>474</v>
      </c>
      <c r="D17986" s="1">
        <v>41583</v>
      </c>
      <c r="F17986">
        <v>1</v>
      </c>
      <c r="G17986">
        <v>29690</v>
      </c>
      <c r="H17986" t="s">
        <v>52</v>
      </c>
      <c r="J17986" t="s">
        <v>14</v>
      </c>
      <c r="K17986">
        <v>54</v>
      </c>
      <c r="L17986" t="s">
        <v>15</v>
      </c>
    </row>
    <row r="17987" spans="1:12">
      <c r="A17987" t="e">
        <f ca="1">E00251514218521</f>
        <v>#NAME?</v>
      </c>
      <c r="B17987">
        <v>438</v>
      </c>
      <c r="C17987" t="s">
        <v>474</v>
      </c>
      <c r="D17987" s="1">
        <v>42444</v>
      </c>
      <c r="F17987">
        <v>2</v>
      </c>
      <c r="G17987">
        <v>4019</v>
      </c>
      <c r="H17987" t="s">
        <v>26</v>
      </c>
      <c r="J17987" t="s">
        <v>14</v>
      </c>
      <c r="K17987">
        <v>56</v>
      </c>
      <c r="L17987" t="s">
        <v>15</v>
      </c>
    </row>
    <row r="17988" spans="1:12">
      <c r="A17988" t="e">
        <f ca="1">E00251514218521</f>
        <v>#NAME?</v>
      </c>
      <c r="B17988">
        <v>438</v>
      </c>
      <c r="C17988" t="s">
        <v>474</v>
      </c>
      <c r="D17988" s="1">
        <v>42514</v>
      </c>
      <c r="F17988">
        <v>2</v>
      </c>
      <c r="G17988">
        <v>4019</v>
      </c>
      <c r="H17988" t="s">
        <v>26</v>
      </c>
      <c r="J17988" t="s">
        <v>14</v>
      </c>
      <c r="K17988">
        <v>56</v>
      </c>
      <c r="L17988" t="s">
        <v>15</v>
      </c>
    </row>
    <row r="17989" spans="1:12">
      <c r="A17989" t="e">
        <f ca="1">E00251514218521</f>
        <v>#NAME?</v>
      </c>
      <c r="B17989">
        <v>438</v>
      </c>
      <c r="C17989" t="s">
        <v>474</v>
      </c>
      <c r="D17989" s="1">
        <v>42542</v>
      </c>
      <c r="F17989">
        <v>2</v>
      </c>
      <c r="G17989">
        <v>4019</v>
      </c>
      <c r="H17989" t="s">
        <v>26</v>
      </c>
      <c r="J17989" t="s">
        <v>14</v>
      </c>
      <c r="K17989">
        <v>56</v>
      </c>
      <c r="L17989" t="s">
        <v>15</v>
      </c>
    </row>
    <row r="17990" spans="1:12">
      <c r="A17990" t="e">
        <f ca="1">E00251514218521</f>
        <v>#NAME?</v>
      </c>
      <c r="B17990">
        <v>438</v>
      </c>
      <c r="C17990" t="s">
        <v>474</v>
      </c>
      <c r="D17990" s="1">
        <v>42653</v>
      </c>
      <c r="F17990">
        <v>1</v>
      </c>
      <c r="G17990">
        <v>25000</v>
      </c>
      <c r="H17990" t="s">
        <v>178</v>
      </c>
      <c r="J17990" t="s">
        <v>14</v>
      </c>
      <c r="K17990">
        <v>57</v>
      </c>
      <c r="L17990" t="s">
        <v>15</v>
      </c>
    </row>
    <row r="17991" spans="1:12">
      <c r="A17991" t="e">
        <f ca="1">E00251532618221</f>
        <v>#NAME?</v>
      </c>
      <c r="B17991">
        <v>457</v>
      </c>
      <c r="C17991" t="s">
        <v>137</v>
      </c>
      <c r="D17991" s="1">
        <v>41549</v>
      </c>
      <c r="F17991">
        <v>2</v>
      </c>
      <c r="G17991">
        <v>29690</v>
      </c>
      <c r="H17991" t="s">
        <v>52</v>
      </c>
      <c r="J17991" t="s">
        <v>14</v>
      </c>
      <c r="K17991">
        <v>60</v>
      </c>
      <c r="L17991" t="s">
        <v>15</v>
      </c>
    </row>
    <row r="17992" spans="1:12">
      <c r="A17992" t="e">
        <f ca="1">E00251532618221</f>
        <v>#NAME?</v>
      </c>
      <c r="B17992">
        <v>457</v>
      </c>
      <c r="C17992" t="s">
        <v>137</v>
      </c>
      <c r="D17992" s="1">
        <v>41925</v>
      </c>
      <c r="F17992">
        <v>4</v>
      </c>
      <c r="G17992">
        <v>73300</v>
      </c>
      <c r="H17992" t="s">
        <v>86</v>
      </c>
      <c r="J17992" t="s">
        <v>14</v>
      </c>
      <c r="K17992">
        <v>61</v>
      </c>
      <c r="L17992" t="s">
        <v>15</v>
      </c>
    </row>
    <row r="17993" spans="1:12">
      <c r="A17993" t="e">
        <f ca="1">E00251430390021</f>
        <v>#NAME?</v>
      </c>
      <c r="B17993">
        <v>458</v>
      </c>
      <c r="C17993" t="s">
        <v>275</v>
      </c>
      <c r="D17993" s="1">
        <v>41085</v>
      </c>
      <c r="F17993">
        <v>1</v>
      </c>
      <c r="G17993">
        <v>2809</v>
      </c>
      <c r="H17993" t="s">
        <v>90</v>
      </c>
      <c r="J17993" t="s">
        <v>14</v>
      </c>
      <c r="K17993">
        <v>46</v>
      </c>
      <c r="L17993" t="s">
        <v>15</v>
      </c>
    </row>
    <row r="17994" spans="1:12">
      <c r="A17994" t="e">
        <f ca="1">E00251514218521</f>
        <v>#NAME?</v>
      </c>
      <c r="B17994">
        <v>438</v>
      </c>
      <c r="C17994" t="s">
        <v>474</v>
      </c>
      <c r="D17994" s="1">
        <v>43084</v>
      </c>
      <c r="F17994">
        <v>1</v>
      </c>
      <c r="G17994">
        <v>61172</v>
      </c>
      <c r="H17994" t="s">
        <v>48</v>
      </c>
      <c r="J17994" t="s">
        <v>14</v>
      </c>
      <c r="K17994">
        <v>58</v>
      </c>
      <c r="L17994" t="s">
        <v>15</v>
      </c>
    </row>
    <row r="17995" spans="1:12">
      <c r="A17995" t="e">
        <f ca="1">E00251531961821</f>
        <v>#NAME?</v>
      </c>
      <c r="B17995">
        <v>498</v>
      </c>
      <c r="C17995" t="s">
        <v>591</v>
      </c>
      <c r="D17995" s="1">
        <v>42040</v>
      </c>
      <c r="F17995">
        <v>1</v>
      </c>
      <c r="G17995">
        <v>49390</v>
      </c>
      <c r="H17995" t="s">
        <v>59</v>
      </c>
      <c r="J17995" t="s">
        <v>14</v>
      </c>
      <c r="K17995">
        <v>60</v>
      </c>
      <c r="L17995" t="s">
        <v>15</v>
      </c>
    </row>
    <row r="17996" spans="1:12">
      <c r="A17996" t="e">
        <f ca="1">E00251430390021</f>
        <v>#NAME?</v>
      </c>
      <c r="B17996">
        <v>458</v>
      </c>
      <c r="C17996" t="s">
        <v>275</v>
      </c>
      <c r="D17996" s="1">
        <v>41506</v>
      </c>
      <c r="F17996">
        <v>1</v>
      </c>
      <c r="G17996">
        <v>2809</v>
      </c>
      <c r="H17996" t="s">
        <v>90</v>
      </c>
      <c r="J17996" t="s">
        <v>14</v>
      </c>
      <c r="K17996">
        <v>47</v>
      </c>
      <c r="L17996" t="s">
        <v>15</v>
      </c>
    </row>
    <row r="17997" spans="1:12">
      <c r="A17997" t="e">
        <f ca="1">E00251430390021</f>
        <v>#NAME?</v>
      </c>
      <c r="B17997">
        <v>458</v>
      </c>
      <c r="C17997" t="s">
        <v>275</v>
      </c>
      <c r="D17997" s="1">
        <v>41939</v>
      </c>
      <c r="F17997">
        <v>2</v>
      </c>
      <c r="G17997">
        <v>49391</v>
      </c>
      <c r="H17997" t="s">
        <v>809</v>
      </c>
      <c r="J17997" t="s">
        <v>14</v>
      </c>
      <c r="K17997">
        <v>49</v>
      </c>
      <c r="L17997" t="s">
        <v>15</v>
      </c>
    </row>
    <row r="17998" spans="1:12">
      <c r="A17998" t="e">
        <f ca="1">E00251430390021</f>
        <v>#NAME?</v>
      </c>
      <c r="B17998">
        <v>458</v>
      </c>
      <c r="C17998" t="s">
        <v>275</v>
      </c>
      <c r="D17998" s="1">
        <v>41725</v>
      </c>
      <c r="F17998">
        <v>1</v>
      </c>
      <c r="G17998">
        <v>72632</v>
      </c>
      <c r="H17998" t="s">
        <v>107</v>
      </c>
      <c r="J17998" t="s">
        <v>14</v>
      </c>
      <c r="K17998">
        <v>48</v>
      </c>
      <c r="L17998" t="s">
        <v>15</v>
      </c>
    </row>
    <row r="17999" spans="1:12">
      <c r="A17999" t="e">
        <f ca="1">E00251528877721</f>
        <v>#NAME?</v>
      </c>
      <c r="B17999">
        <v>272</v>
      </c>
      <c r="C17999" t="s">
        <v>174</v>
      </c>
      <c r="D17999" s="1">
        <v>42753</v>
      </c>
      <c r="E17999">
        <v>0</v>
      </c>
      <c r="F17999">
        <v>1</v>
      </c>
      <c r="G17999">
        <v>2331</v>
      </c>
      <c r="H17999" t="s">
        <v>1102</v>
      </c>
      <c r="J17999" t="s">
        <v>34</v>
      </c>
      <c r="K17999">
        <v>50</v>
      </c>
      <c r="L17999" t="s">
        <v>15</v>
      </c>
    </row>
    <row r="18000" spans="1:12">
      <c r="A18000" t="e">
        <f ca="1">E00251514218521</f>
        <v>#NAME?</v>
      </c>
      <c r="B18000">
        <v>746</v>
      </c>
      <c r="C18000" t="s">
        <v>527</v>
      </c>
      <c r="D18000" s="1">
        <v>42749</v>
      </c>
      <c r="E18000">
        <v>0</v>
      </c>
      <c r="F18000">
        <v>5</v>
      </c>
      <c r="G18000">
        <v>311</v>
      </c>
      <c r="H18000" t="s">
        <v>599</v>
      </c>
      <c r="J18000" t="s">
        <v>34</v>
      </c>
      <c r="K18000">
        <v>57</v>
      </c>
      <c r="L18000" t="s">
        <v>15</v>
      </c>
    </row>
    <row r="18001" spans="1:12">
      <c r="A18001" t="e">
        <f ca="1">E00251430390021</f>
        <v>#NAME?</v>
      </c>
      <c r="B18001">
        <v>458</v>
      </c>
      <c r="C18001" t="s">
        <v>275</v>
      </c>
      <c r="D18001" s="1">
        <v>42507</v>
      </c>
      <c r="F18001">
        <v>2</v>
      </c>
      <c r="G18001">
        <v>49390</v>
      </c>
      <c r="H18001" t="s">
        <v>59</v>
      </c>
      <c r="J18001" t="s">
        <v>14</v>
      </c>
      <c r="K18001">
        <v>50</v>
      </c>
      <c r="L18001" t="s">
        <v>15</v>
      </c>
    </row>
    <row r="18002" spans="1:12">
      <c r="A18002" t="e">
        <f ca="1">E00251532618221</f>
        <v>#NAME?</v>
      </c>
      <c r="B18002">
        <v>457</v>
      </c>
      <c r="C18002" t="s">
        <v>137</v>
      </c>
      <c r="D18002" s="1">
        <v>42285</v>
      </c>
      <c r="F18002">
        <v>3</v>
      </c>
      <c r="G18002">
        <v>4019</v>
      </c>
      <c r="H18002" t="s">
        <v>26</v>
      </c>
      <c r="J18002" t="s">
        <v>14</v>
      </c>
      <c r="K18002">
        <v>62</v>
      </c>
      <c r="L18002" t="s">
        <v>15</v>
      </c>
    </row>
    <row r="18003" spans="1:12">
      <c r="A18003" t="e">
        <f ca="1">E00251430390021</f>
        <v>#NAME?</v>
      </c>
      <c r="B18003">
        <v>458</v>
      </c>
      <c r="C18003" t="s">
        <v>275</v>
      </c>
      <c r="D18003" s="1">
        <v>42797</v>
      </c>
      <c r="F18003">
        <v>4</v>
      </c>
      <c r="G18003">
        <v>49390</v>
      </c>
      <c r="H18003" t="s">
        <v>59</v>
      </c>
      <c r="J18003" t="s">
        <v>14</v>
      </c>
      <c r="K18003">
        <v>51</v>
      </c>
      <c r="L18003" t="s">
        <v>15</v>
      </c>
    </row>
    <row r="18004" spans="1:12">
      <c r="A18004" t="e">
        <f ca="1">E00251532618221</f>
        <v>#NAME?</v>
      </c>
      <c r="B18004">
        <v>457</v>
      </c>
      <c r="C18004" t="s">
        <v>137</v>
      </c>
      <c r="D18004" s="1">
        <v>41549</v>
      </c>
      <c r="F18004">
        <v>5</v>
      </c>
      <c r="G18004">
        <v>4019</v>
      </c>
      <c r="H18004" t="s">
        <v>26</v>
      </c>
      <c r="J18004" t="s">
        <v>14</v>
      </c>
      <c r="K18004">
        <v>60</v>
      </c>
      <c r="L18004" t="s">
        <v>15</v>
      </c>
    </row>
    <row r="18005" spans="1:12">
      <c r="A18005" t="e">
        <f ca="1">E00251532618221</f>
        <v>#NAME?</v>
      </c>
      <c r="B18005">
        <v>457</v>
      </c>
      <c r="C18005" t="s">
        <v>137</v>
      </c>
      <c r="D18005" s="1">
        <v>42492</v>
      </c>
      <c r="F18005">
        <v>5</v>
      </c>
      <c r="G18005">
        <v>73300</v>
      </c>
      <c r="H18005" t="s">
        <v>86</v>
      </c>
      <c r="J18005" t="s">
        <v>14</v>
      </c>
      <c r="K18005">
        <v>63</v>
      </c>
      <c r="L18005" t="s">
        <v>15</v>
      </c>
    </row>
    <row r="18006" spans="1:12">
      <c r="A18006" t="e">
        <f ca="1">E00251532618221</f>
        <v>#NAME?</v>
      </c>
      <c r="B18006">
        <v>446</v>
      </c>
      <c r="C18006" t="s">
        <v>94</v>
      </c>
      <c r="D18006" s="1">
        <v>42804</v>
      </c>
      <c r="F18006">
        <v>3</v>
      </c>
      <c r="G18006">
        <v>4019</v>
      </c>
      <c r="H18006" t="s">
        <v>26</v>
      </c>
      <c r="J18006" t="s">
        <v>14</v>
      </c>
      <c r="K18006">
        <v>64</v>
      </c>
      <c r="L18006" t="s">
        <v>15</v>
      </c>
    </row>
    <row r="18007" spans="1:12">
      <c r="A18007" t="e">
        <f ca="1">E00251531961821</f>
        <v>#NAME?</v>
      </c>
      <c r="B18007">
        <v>498</v>
      </c>
      <c r="C18007" t="s">
        <v>591</v>
      </c>
      <c r="D18007" s="1">
        <v>42304</v>
      </c>
      <c r="F18007">
        <v>1</v>
      </c>
      <c r="G18007">
        <v>49390</v>
      </c>
      <c r="H18007" t="s">
        <v>59</v>
      </c>
      <c r="J18007" t="s">
        <v>14</v>
      </c>
      <c r="K18007">
        <v>60</v>
      </c>
      <c r="L18007" t="s">
        <v>15</v>
      </c>
    </row>
    <row r="18008" spans="1:12">
      <c r="A18008" t="e">
        <f ca="1">E00251527272721</f>
        <v>#NAME?</v>
      </c>
      <c r="B18008">
        <v>834</v>
      </c>
      <c r="C18008" t="s">
        <v>943</v>
      </c>
      <c r="D18008" s="1">
        <v>42755</v>
      </c>
      <c r="E18008">
        <v>0</v>
      </c>
      <c r="F18008">
        <v>1</v>
      </c>
      <c r="G18008">
        <v>4785</v>
      </c>
      <c r="H18008" t="s">
        <v>781</v>
      </c>
      <c r="J18008" t="s">
        <v>34</v>
      </c>
      <c r="K18008">
        <v>48</v>
      </c>
      <c r="L18008" t="s">
        <v>15</v>
      </c>
    </row>
    <row r="18009" spans="1:12">
      <c r="A18009" t="e">
        <f t="shared" ref="A18009:A18014" ca="1" si="172">E00251430390021</f>
        <v>#NAME?</v>
      </c>
      <c r="B18009">
        <v>458</v>
      </c>
      <c r="C18009" t="s">
        <v>275</v>
      </c>
      <c r="D18009" s="1">
        <v>42373</v>
      </c>
      <c r="F18009">
        <v>1</v>
      </c>
      <c r="G18009">
        <v>5289</v>
      </c>
      <c r="H18009" t="s">
        <v>936</v>
      </c>
      <c r="J18009" t="s">
        <v>14</v>
      </c>
      <c r="K18009">
        <v>50</v>
      </c>
      <c r="L18009" t="s">
        <v>15</v>
      </c>
    </row>
    <row r="18010" spans="1:12">
      <c r="A18010" t="e">
        <f t="shared" ca="1" si="172"/>
        <v>#NAME?</v>
      </c>
      <c r="B18010">
        <v>458</v>
      </c>
      <c r="C18010" t="s">
        <v>275</v>
      </c>
      <c r="D18010" s="1">
        <v>42415</v>
      </c>
      <c r="F18010">
        <v>3</v>
      </c>
      <c r="G18010">
        <v>49390</v>
      </c>
      <c r="H18010" t="s">
        <v>59</v>
      </c>
      <c r="J18010" t="s">
        <v>14</v>
      </c>
      <c r="K18010">
        <v>50</v>
      </c>
      <c r="L18010" t="s">
        <v>15</v>
      </c>
    </row>
    <row r="18011" spans="1:12">
      <c r="A18011" t="e">
        <f t="shared" ca="1" si="172"/>
        <v>#NAME?</v>
      </c>
      <c r="B18011">
        <v>458</v>
      </c>
      <c r="C18011" t="s">
        <v>275</v>
      </c>
      <c r="D18011" s="1">
        <v>42458</v>
      </c>
      <c r="F18011">
        <v>1</v>
      </c>
      <c r="G18011">
        <v>1101</v>
      </c>
      <c r="H18011" t="s">
        <v>220</v>
      </c>
      <c r="J18011" t="s">
        <v>14</v>
      </c>
      <c r="K18011">
        <v>50</v>
      </c>
      <c r="L18011" t="s">
        <v>15</v>
      </c>
    </row>
    <row r="18012" spans="1:12">
      <c r="A18012" t="e">
        <f t="shared" ca="1" si="172"/>
        <v>#NAME?</v>
      </c>
      <c r="B18012">
        <v>458</v>
      </c>
      <c r="C18012" t="s">
        <v>275</v>
      </c>
      <c r="D18012" s="1">
        <v>42507</v>
      </c>
      <c r="F18012">
        <v>3</v>
      </c>
      <c r="G18012">
        <v>49390</v>
      </c>
      <c r="H18012" t="s">
        <v>59</v>
      </c>
      <c r="J18012" t="s">
        <v>14</v>
      </c>
      <c r="K18012">
        <v>50</v>
      </c>
      <c r="L18012" t="s">
        <v>15</v>
      </c>
    </row>
    <row r="18013" spans="1:12">
      <c r="A18013" t="e">
        <f t="shared" ca="1" si="172"/>
        <v>#NAME?</v>
      </c>
      <c r="B18013">
        <v>458</v>
      </c>
      <c r="C18013" t="s">
        <v>275</v>
      </c>
      <c r="D18013" s="1">
        <v>42797</v>
      </c>
      <c r="F18013">
        <v>3</v>
      </c>
      <c r="G18013">
        <v>30748</v>
      </c>
      <c r="H18013" t="s">
        <v>50</v>
      </c>
      <c r="J18013" t="s">
        <v>14</v>
      </c>
      <c r="K18013">
        <v>51</v>
      </c>
      <c r="L18013" t="s">
        <v>15</v>
      </c>
    </row>
    <row r="18014" spans="1:12">
      <c r="A18014" t="e">
        <f t="shared" ca="1" si="172"/>
        <v>#NAME?</v>
      </c>
      <c r="B18014">
        <v>458</v>
      </c>
      <c r="C18014" t="s">
        <v>275</v>
      </c>
      <c r="D18014" s="1">
        <v>42831</v>
      </c>
      <c r="F18014">
        <v>4</v>
      </c>
      <c r="G18014">
        <v>30983</v>
      </c>
      <c r="H18014" t="s">
        <v>325</v>
      </c>
      <c r="J18014" t="s">
        <v>14</v>
      </c>
      <c r="K18014">
        <v>51</v>
      </c>
      <c r="L18014" t="s">
        <v>15</v>
      </c>
    </row>
    <row r="18015" spans="1:12">
      <c r="A18015" t="e">
        <f ca="1">E00251531961821</f>
        <v>#NAME?</v>
      </c>
      <c r="B18015">
        <v>498</v>
      </c>
      <c r="C18015" t="s">
        <v>591</v>
      </c>
      <c r="D18015" s="1">
        <v>41625</v>
      </c>
      <c r="F18015">
        <v>2</v>
      </c>
      <c r="G18015">
        <v>4779</v>
      </c>
      <c r="H18015" t="s">
        <v>231</v>
      </c>
      <c r="J18015" t="s">
        <v>14</v>
      </c>
      <c r="K18015">
        <v>59</v>
      </c>
      <c r="L18015" t="s">
        <v>15</v>
      </c>
    </row>
    <row r="18016" spans="1:12">
      <c r="A18016" t="e">
        <f ca="1">E00251531961821</f>
        <v>#NAME?</v>
      </c>
      <c r="B18016">
        <v>498</v>
      </c>
      <c r="C18016" t="s">
        <v>591</v>
      </c>
      <c r="D18016" s="1">
        <v>41957</v>
      </c>
      <c r="F18016">
        <v>1</v>
      </c>
      <c r="G18016">
        <v>49390</v>
      </c>
      <c r="H18016" t="s">
        <v>59</v>
      </c>
      <c r="J18016" t="s">
        <v>14</v>
      </c>
      <c r="K18016">
        <v>60</v>
      </c>
      <c r="L18016" t="s">
        <v>15</v>
      </c>
    </row>
    <row r="18017" spans="1:12">
      <c r="A18017" t="e">
        <f ca="1">E00251531961821</f>
        <v>#NAME?</v>
      </c>
      <c r="B18017">
        <v>498</v>
      </c>
      <c r="C18017" t="s">
        <v>591</v>
      </c>
      <c r="D18017" s="1">
        <v>42096</v>
      </c>
      <c r="F18017">
        <v>1</v>
      </c>
      <c r="G18017">
        <v>49390</v>
      </c>
      <c r="H18017" t="s">
        <v>59</v>
      </c>
      <c r="J18017" t="s">
        <v>14</v>
      </c>
      <c r="K18017">
        <v>60</v>
      </c>
      <c r="L18017" t="s">
        <v>15</v>
      </c>
    </row>
    <row r="18018" spans="1:12">
      <c r="A18018" t="e">
        <f ca="1">E00251531961821</f>
        <v>#NAME?</v>
      </c>
      <c r="B18018">
        <v>498</v>
      </c>
      <c r="C18018" t="s">
        <v>591</v>
      </c>
      <c r="D18018" s="1">
        <v>42746</v>
      </c>
      <c r="F18018">
        <v>5</v>
      </c>
      <c r="G18018">
        <v>29620</v>
      </c>
      <c r="H18018" t="s">
        <v>460</v>
      </c>
      <c r="J18018" t="s">
        <v>14</v>
      </c>
      <c r="K18018">
        <v>62</v>
      </c>
      <c r="L18018" t="s">
        <v>15</v>
      </c>
    </row>
    <row r="18019" spans="1:12">
      <c r="A18019" t="e">
        <f ca="1">E00251430390021</f>
        <v>#NAME?</v>
      </c>
      <c r="B18019">
        <v>746</v>
      </c>
      <c r="C18019" t="s">
        <v>527</v>
      </c>
      <c r="D18019" s="1">
        <v>42579</v>
      </c>
      <c r="F18019">
        <v>1</v>
      </c>
      <c r="G18019">
        <v>72632</v>
      </c>
      <c r="H18019" t="s">
        <v>107</v>
      </c>
      <c r="I18019" t="s">
        <v>56</v>
      </c>
      <c r="J18019" t="s">
        <v>57</v>
      </c>
      <c r="K18019">
        <v>50</v>
      </c>
      <c r="L18019" t="s">
        <v>15</v>
      </c>
    </row>
    <row r="18020" spans="1:12">
      <c r="A18020" t="e">
        <f ca="1">E00251617668521</f>
        <v>#NAME?</v>
      </c>
      <c r="B18020">
        <v>448</v>
      </c>
      <c r="C18020" t="s">
        <v>112</v>
      </c>
      <c r="D18020" s="1">
        <v>41061</v>
      </c>
      <c r="F18020">
        <v>2</v>
      </c>
      <c r="G18020">
        <v>30000</v>
      </c>
      <c r="H18020" t="s">
        <v>144</v>
      </c>
      <c r="J18020" t="s">
        <v>14</v>
      </c>
      <c r="K18020">
        <v>55</v>
      </c>
      <c r="L18020" t="s">
        <v>15</v>
      </c>
    </row>
    <row r="18021" spans="1:12">
      <c r="A18021" t="e">
        <f ca="1">E00251429284421</f>
        <v>#NAME?</v>
      </c>
      <c r="B18021">
        <v>292</v>
      </c>
      <c r="C18021" t="s">
        <v>467</v>
      </c>
      <c r="D18021" s="1">
        <v>41934</v>
      </c>
      <c r="F18021">
        <v>5</v>
      </c>
      <c r="G18021">
        <v>2141</v>
      </c>
      <c r="H18021" t="s">
        <v>614</v>
      </c>
      <c r="J18021" t="s">
        <v>14</v>
      </c>
      <c r="K18021">
        <v>59</v>
      </c>
      <c r="L18021" t="s">
        <v>15</v>
      </c>
    </row>
    <row r="18022" spans="1:12">
      <c r="A18022" t="e">
        <f ca="1">E00251722805021</f>
        <v>#NAME?</v>
      </c>
      <c r="B18022">
        <v>373</v>
      </c>
      <c r="C18022" t="s">
        <v>749</v>
      </c>
      <c r="D18022" s="1">
        <v>41661</v>
      </c>
      <c r="F18022">
        <v>1</v>
      </c>
      <c r="G18022">
        <v>5253</v>
      </c>
      <c r="H18022" t="s">
        <v>380</v>
      </c>
      <c r="J18022" t="s">
        <v>14</v>
      </c>
      <c r="K18022">
        <v>36</v>
      </c>
      <c r="L18022" t="s">
        <v>15</v>
      </c>
    </row>
    <row r="18023" spans="1:12">
      <c r="A18023" t="e">
        <f ca="1">E00251429284421</f>
        <v>#NAME?</v>
      </c>
      <c r="B18023">
        <v>292</v>
      </c>
      <c r="C18023" t="s">
        <v>467</v>
      </c>
      <c r="D18023" s="1">
        <v>41942</v>
      </c>
      <c r="F18023">
        <v>2</v>
      </c>
      <c r="G18023">
        <v>4619</v>
      </c>
      <c r="H18023" t="s">
        <v>613</v>
      </c>
      <c r="J18023" t="s">
        <v>14</v>
      </c>
      <c r="K18023">
        <v>59</v>
      </c>
      <c r="L18023" t="s">
        <v>15</v>
      </c>
    </row>
    <row r="18024" spans="1:12">
      <c r="A18024" t="e">
        <f ca="1">E00251429284421</f>
        <v>#NAME?</v>
      </c>
      <c r="B18024">
        <v>292</v>
      </c>
      <c r="C18024" t="s">
        <v>467</v>
      </c>
      <c r="D18024" s="1">
        <v>42118</v>
      </c>
      <c r="F18024">
        <v>5</v>
      </c>
      <c r="G18024">
        <v>71536</v>
      </c>
      <c r="H18024" t="s">
        <v>70</v>
      </c>
      <c r="J18024" t="s">
        <v>14</v>
      </c>
      <c r="K18024">
        <v>59</v>
      </c>
      <c r="L18024" t="s">
        <v>15</v>
      </c>
    </row>
    <row r="18025" spans="1:12">
      <c r="A18025" t="e">
        <f ca="1">E00251429284421</f>
        <v>#NAME?</v>
      </c>
      <c r="B18025">
        <v>292</v>
      </c>
      <c r="C18025" t="s">
        <v>467</v>
      </c>
      <c r="D18025" s="1">
        <v>42408</v>
      </c>
      <c r="F18025">
        <v>3</v>
      </c>
      <c r="G18025">
        <v>49390</v>
      </c>
      <c r="H18025" t="s">
        <v>59</v>
      </c>
      <c r="J18025" t="s">
        <v>14</v>
      </c>
      <c r="K18025">
        <v>60</v>
      </c>
      <c r="L18025" t="s">
        <v>15</v>
      </c>
    </row>
    <row r="18026" spans="1:12">
      <c r="A18026" t="e">
        <f ca="1">E00251429284421</f>
        <v>#NAME?</v>
      </c>
      <c r="B18026">
        <v>292</v>
      </c>
      <c r="C18026" t="s">
        <v>467</v>
      </c>
      <c r="D18026" s="1">
        <v>42569</v>
      </c>
      <c r="F18026">
        <v>2</v>
      </c>
      <c r="G18026">
        <v>49390</v>
      </c>
      <c r="H18026" t="s">
        <v>59</v>
      </c>
      <c r="J18026" t="s">
        <v>14</v>
      </c>
      <c r="K18026">
        <v>60</v>
      </c>
      <c r="L18026" t="s">
        <v>15</v>
      </c>
    </row>
    <row r="18027" spans="1:12">
      <c r="A18027" t="e">
        <f ca="1">E00251510740021</f>
        <v>#NAME?</v>
      </c>
      <c r="B18027">
        <v>121</v>
      </c>
      <c r="C18027" t="s">
        <v>698</v>
      </c>
      <c r="D18027" s="1">
        <v>42479</v>
      </c>
      <c r="F18027">
        <v>1</v>
      </c>
      <c r="G18027">
        <v>4660</v>
      </c>
      <c r="H18027" t="s">
        <v>215</v>
      </c>
      <c r="J18027" t="s">
        <v>14</v>
      </c>
      <c r="K18027">
        <v>51</v>
      </c>
      <c r="L18027" t="s">
        <v>15</v>
      </c>
    </row>
    <row r="18028" spans="1:12">
      <c r="A18028" t="e">
        <f ca="1">E00251528877721</f>
        <v>#NAME?</v>
      </c>
      <c r="B18028">
        <v>272</v>
      </c>
      <c r="C18028" t="s">
        <v>174</v>
      </c>
      <c r="D18028" s="1">
        <v>42753</v>
      </c>
      <c r="E18028">
        <v>0</v>
      </c>
      <c r="F18028">
        <v>2</v>
      </c>
      <c r="G18028">
        <v>3051</v>
      </c>
      <c r="H18028" t="s">
        <v>13</v>
      </c>
      <c r="J18028" t="s">
        <v>34</v>
      </c>
      <c r="K18028">
        <v>50</v>
      </c>
      <c r="L18028" t="s">
        <v>15</v>
      </c>
    </row>
    <row r="18029" spans="1:12">
      <c r="A18029" t="e">
        <f ca="1">E00251715760521</f>
        <v>#NAME?</v>
      </c>
      <c r="B18029">
        <v>454</v>
      </c>
      <c r="C18029" t="s">
        <v>179</v>
      </c>
      <c r="D18029" s="1">
        <v>40960</v>
      </c>
      <c r="F18029">
        <v>1</v>
      </c>
      <c r="G18029">
        <v>34690</v>
      </c>
      <c r="H18029" t="s">
        <v>118</v>
      </c>
      <c r="J18029" t="s">
        <v>14</v>
      </c>
      <c r="K18029">
        <v>47</v>
      </c>
      <c r="L18029" t="s">
        <v>15</v>
      </c>
    </row>
    <row r="18030" spans="1:12">
      <c r="A18030" t="e">
        <f ca="1">E00251432443121</f>
        <v>#NAME?</v>
      </c>
      <c r="B18030">
        <v>496</v>
      </c>
      <c r="C18030" t="s">
        <v>365</v>
      </c>
      <c r="D18030" s="1">
        <v>42723</v>
      </c>
      <c r="F18030">
        <v>1</v>
      </c>
      <c r="G18030">
        <v>2113</v>
      </c>
      <c r="H18030" t="s">
        <v>579</v>
      </c>
      <c r="J18030" t="s">
        <v>14</v>
      </c>
      <c r="K18030">
        <v>51</v>
      </c>
      <c r="L18030" t="s">
        <v>15</v>
      </c>
    </row>
    <row r="18031" spans="1:12">
      <c r="A18031" t="e">
        <f ca="1">E00251432443121</f>
        <v>#NAME?</v>
      </c>
      <c r="B18031">
        <v>496</v>
      </c>
      <c r="C18031" t="s">
        <v>365</v>
      </c>
      <c r="D18031" s="1">
        <v>43061</v>
      </c>
      <c r="F18031">
        <v>2</v>
      </c>
      <c r="G18031">
        <v>2729</v>
      </c>
      <c r="H18031" t="s">
        <v>115</v>
      </c>
      <c r="J18031" t="s">
        <v>14</v>
      </c>
      <c r="K18031">
        <v>52</v>
      </c>
      <c r="L18031" t="s">
        <v>15</v>
      </c>
    </row>
    <row r="18032" spans="1:12">
      <c r="A18032" t="e">
        <f ca="1">E00251429284421</f>
        <v>#NAME?</v>
      </c>
      <c r="B18032">
        <v>292</v>
      </c>
      <c r="C18032" t="s">
        <v>467</v>
      </c>
      <c r="D18032" s="1">
        <v>41415</v>
      </c>
      <c r="F18032">
        <v>4</v>
      </c>
      <c r="G18032">
        <v>49390</v>
      </c>
      <c r="H18032" t="s">
        <v>59</v>
      </c>
      <c r="J18032" t="s">
        <v>14</v>
      </c>
      <c r="K18032">
        <v>57</v>
      </c>
      <c r="L18032" t="s">
        <v>15</v>
      </c>
    </row>
    <row r="18033" spans="1:12">
      <c r="A18033" t="e">
        <f ca="1">E00251429284421</f>
        <v>#NAME?</v>
      </c>
      <c r="B18033">
        <v>292</v>
      </c>
      <c r="C18033" t="s">
        <v>467</v>
      </c>
      <c r="D18033" s="1">
        <v>41416</v>
      </c>
      <c r="F18033">
        <v>1</v>
      </c>
      <c r="G18033">
        <v>7243</v>
      </c>
      <c r="H18033" t="s">
        <v>42</v>
      </c>
      <c r="J18033" t="s">
        <v>14</v>
      </c>
      <c r="K18033">
        <v>57</v>
      </c>
      <c r="L18033" t="s">
        <v>15</v>
      </c>
    </row>
    <row r="18034" spans="1:12">
      <c r="A18034" t="e">
        <f ca="1">E00251514218521</f>
        <v>#NAME?</v>
      </c>
      <c r="B18034">
        <v>438</v>
      </c>
      <c r="C18034" t="s">
        <v>474</v>
      </c>
      <c r="D18034" s="1">
        <v>41816</v>
      </c>
      <c r="F18034">
        <v>1</v>
      </c>
      <c r="G18034">
        <v>79029</v>
      </c>
      <c r="H18034" t="s">
        <v>21</v>
      </c>
      <c r="J18034" t="s">
        <v>14</v>
      </c>
      <c r="K18034">
        <v>54</v>
      </c>
      <c r="L18034" t="s">
        <v>22</v>
      </c>
    </row>
    <row r="18035" spans="1:12">
      <c r="A18035" t="e">
        <f ca="1">E00251514218521</f>
        <v>#NAME?</v>
      </c>
      <c r="B18035">
        <v>438</v>
      </c>
      <c r="C18035" t="s">
        <v>474</v>
      </c>
      <c r="D18035" s="1">
        <v>42080</v>
      </c>
      <c r="F18035">
        <v>5</v>
      </c>
      <c r="G18035">
        <v>27800</v>
      </c>
      <c r="H18035" t="s">
        <v>145</v>
      </c>
      <c r="J18035" t="s">
        <v>14</v>
      </c>
      <c r="K18035">
        <v>55</v>
      </c>
      <c r="L18035" t="s">
        <v>15</v>
      </c>
    </row>
    <row r="18036" spans="1:12">
      <c r="A18036" t="e">
        <f ca="1">E00251514218521</f>
        <v>#NAME?</v>
      </c>
      <c r="B18036">
        <v>438</v>
      </c>
      <c r="C18036" t="s">
        <v>474</v>
      </c>
      <c r="D18036" s="1">
        <v>42661</v>
      </c>
      <c r="F18036">
        <v>2</v>
      </c>
      <c r="G18036">
        <v>4019</v>
      </c>
      <c r="H18036" t="s">
        <v>26</v>
      </c>
      <c r="J18036" t="s">
        <v>14</v>
      </c>
      <c r="K18036">
        <v>57</v>
      </c>
      <c r="L18036" t="s">
        <v>15</v>
      </c>
    </row>
    <row r="18037" spans="1:12">
      <c r="A18037" t="e">
        <f ca="1">E00251616879521</f>
        <v>#NAME?</v>
      </c>
      <c r="B18037">
        <v>1128</v>
      </c>
      <c r="C18037" t="s">
        <v>424</v>
      </c>
      <c r="D18037" s="1">
        <v>41185</v>
      </c>
      <c r="F18037">
        <v>1</v>
      </c>
      <c r="G18037">
        <v>2720</v>
      </c>
      <c r="H18037" t="s">
        <v>65</v>
      </c>
      <c r="J18037" t="s">
        <v>14</v>
      </c>
      <c r="K18037">
        <v>50</v>
      </c>
      <c r="L18037" t="s">
        <v>15</v>
      </c>
    </row>
    <row r="18038" spans="1:12">
      <c r="A18038" t="e">
        <f ca="1">E00251432443121</f>
        <v>#NAME?</v>
      </c>
      <c r="B18038">
        <v>496</v>
      </c>
      <c r="C18038" t="s">
        <v>365</v>
      </c>
      <c r="D18038" s="1">
        <v>40956</v>
      </c>
      <c r="F18038">
        <v>2</v>
      </c>
      <c r="G18038">
        <v>2729</v>
      </c>
      <c r="H18038" t="s">
        <v>115</v>
      </c>
      <c r="J18038" t="s">
        <v>14</v>
      </c>
      <c r="K18038">
        <v>46</v>
      </c>
      <c r="L18038" t="s">
        <v>15</v>
      </c>
    </row>
    <row r="18039" spans="1:12">
      <c r="A18039" t="e">
        <f ca="1">E00251432443121</f>
        <v>#NAME?</v>
      </c>
      <c r="B18039">
        <v>496</v>
      </c>
      <c r="C18039" t="s">
        <v>365</v>
      </c>
      <c r="D18039" s="1">
        <v>42257</v>
      </c>
      <c r="F18039">
        <v>1</v>
      </c>
      <c r="G18039">
        <v>2113</v>
      </c>
      <c r="H18039" t="s">
        <v>579</v>
      </c>
      <c r="J18039" t="s">
        <v>14</v>
      </c>
      <c r="K18039">
        <v>50</v>
      </c>
      <c r="L18039" t="s">
        <v>15</v>
      </c>
    </row>
    <row r="18040" spans="1:12">
      <c r="A18040" t="e">
        <f ca="1">E00251432443121</f>
        <v>#NAME?</v>
      </c>
      <c r="B18040">
        <v>496</v>
      </c>
      <c r="C18040" t="s">
        <v>365</v>
      </c>
      <c r="D18040" s="1">
        <v>42076</v>
      </c>
      <c r="F18040">
        <v>1</v>
      </c>
      <c r="G18040">
        <v>2729</v>
      </c>
      <c r="H18040" t="s">
        <v>115</v>
      </c>
      <c r="J18040" t="s">
        <v>14</v>
      </c>
      <c r="K18040">
        <v>49</v>
      </c>
      <c r="L18040" t="s">
        <v>15</v>
      </c>
    </row>
    <row r="18041" spans="1:12">
      <c r="A18041" t="e">
        <f ca="1">E00251432443121</f>
        <v>#NAME?</v>
      </c>
      <c r="B18041">
        <v>496</v>
      </c>
      <c r="C18041" t="s">
        <v>365</v>
      </c>
      <c r="D18041" s="1">
        <v>43039</v>
      </c>
      <c r="F18041">
        <v>4</v>
      </c>
      <c r="G18041">
        <v>460</v>
      </c>
      <c r="H18041" t="s">
        <v>16</v>
      </c>
      <c r="J18041" t="s">
        <v>14</v>
      </c>
      <c r="K18041">
        <v>52</v>
      </c>
      <c r="L18041" t="s">
        <v>15</v>
      </c>
    </row>
    <row r="18042" spans="1:12">
      <c r="A18042" t="e">
        <f ca="1">E00251514218521</f>
        <v>#NAME?</v>
      </c>
      <c r="B18042">
        <v>438</v>
      </c>
      <c r="C18042" t="s">
        <v>474</v>
      </c>
      <c r="D18042" s="1">
        <v>41075</v>
      </c>
      <c r="F18042">
        <v>1</v>
      </c>
      <c r="G18042">
        <v>30000</v>
      </c>
      <c r="H18042" t="s">
        <v>144</v>
      </c>
      <c r="J18042" t="s">
        <v>14</v>
      </c>
      <c r="K18042">
        <v>52</v>
      </c>
      <c r="L18042" t="s">
        <v>15</v>
      </c>
    </row>
    <row r="18043" spans="1:12">
      <c r="A18043" t="e">
        <f ca="1">E00251432443121</f>
        <v>#NAME?</v>
      </c>
      <c r="B18043">
        <v>496</v>
      </c>
      <c r="C18043" t="s">
        <v>365</v>
      </c>
      <c r="D18043" s="1">
        <v>40956</v>
      </c>
      <c r="F18043">
        <v>1</v>
      </c>
      <c r="G18043">
        <v>7820</v>
      </c>
      <c r="H18043" t="s">
        <v>233</v>
      </c>
      <c r="J18043" t="s">
        <v>14</v>
      </c>
      <c r="K18043">
        <v>46</v>
      </c>
      <c r="L18043" t="s">
        <v>22</v>
      </c>
    </row>
    <row r="18044" spans="1:12">
      <c r="A18044" t="e">
        <f t="shared" ref="A18044:A18053" ca="1" si="173">E00251514218521</f>
        <v>#NAME?</v>
      </c>
      <c r="B18044">
        <v>438</v>
      </c>
      <c r="C18044" t="s">
        <v>474</v>
      </c>
      <c r="D18044" s="1">
        <v>42997</v>
      </c>
      <c r="F18044">
        <v>4</v>
      </c>
      <c r="G18044">
        <v>25000</v>
      </c>
      <c r="H18044" t="s">
        <v>178</v>
      </c>
      <c r="J18044" t="s">
        <v>14</v>
      </c>
      <c r="K18044">
        <v>58</v>
      </c>
      <c r="L18044" t="s">
        <v>15</v>
      </c>
    </row>
    <row r="18045" spans="1:12">
      <c r="A18045" t="e">
        <f t="shared" ca="1" si="173"/>
        <v>#NAME?</v>
      </c>
      <c r="B18045">
        <v>438</v>
      </c>
      <c r="C18045" t="s">
        <v>474</v>
      </c>
      <c r="D18045" s="1">
        <v>41353</v>
      </c>
      <c r="F18045">
        <v>4</v>
      </c>
      <c r="G18045">
        <v>4019</v>
      </c>
      <c r="H18045" t="s">
        <v>26</v>
      </c>
      <c r="J18045" t="s">
        <v>14</v>
      </c>
      <c r="K18045">
        <v>53</v>
      </c>
      <c r="L18045" t="s">
        <v>15</v>
      </c>
    </row>
    <row r="18046" spans="1:12">
      <c r="A18046" t="e">
        <f t="shared" ca="1" si="173"/>
        <v>#NAME?</v>
      </c>
      <c r="B18046">
        <v>438</v>
      </c>
      <c r="C18046" t="s">
        <v>474</v>
      </c>
      <c r="D18046" s="1">
        <v>42326</v>
      </c>
      <c r="F18046">
        <v>2</v>
      </c>
      <c r="G18046">
        <v>4019</v>
      </c>
      <c r="H18046" t="s">
        <v>26</v>
      </c>
      <c r="J18046" t="s">
        <v>14</v>
      </c>
      <c r="K18046">
        <v>56</v>
      </c>
      <c r="L18046" t="s">
        <v>15</v>
      </c>
    </row>
    <row r="18047" spans="1:12">
      <c r="A18047" t="e">
        <f t="shared" ca="1" si="173"/>
        <v>#NAME?</v>
      </c>
      <c r="B18047">
        <v>438</v>
      </c>
      <c r="C18047" t="s">
        <v>474</v>
      </c>
      <c r="D18047" s="1">
        <v>41817</v>
      </c>
      <c r="F18047">
        <v>1</v>
      </c>
      <c r="G18047">
        <v>7852</v>
      </c>
      <c r="H18047" t="s">
        <v>221</v>
      </c>
      <c r="J18047" t="s">
        <v>14</v>
      </c>
      <c r="K18047">
        <v>54</v>
      </c>
      <c r="L18047" t="s">
        <v>22</v>
      </c>
    </row>
    <row r="18048" spans="1:12">
      <c r="A18048" t="e">
        <f t="shared" ca="1" si="173"/>
        <v>#NAME?</v>
      </c>
      <c r="B18048">
        <v>438</v>
      </c>
      <c r="C18048" t="s">
        <v>474</v>
      </c>
      <c r="D18048" s="1">
        <v>41820</v>
      </c>
      <c r="F18048">
        <v>2</v>
      </c>
      <c r="G18048">
        <v>4019</v>
      </c>
      <c r="H18048" t="s">
        <v>26</v>
      </c>
      <c r="J18048" t="s">
        <v>14</v>
      </c>
      <c r="K18048">
        <v>54</v>
      </c>
      <c r="L18048" t="s">
        <v>15</v>
      </c>
    </row>
    <row r="18049" spans="1:12">
      <c r="A18049" t="e">
        <f t="shared" ca="1" si="173"/>
        <v>#NAME?</v>
      </c>
      <c r="B18049">
        <v>438</v>
      </c>
      <c r="C18049" t="s">
        <v>474</v>
      </c>
      <c r="D18049" s="1">
        <v>42262</v>
      </c>
      <c r="F18049">
        <v>2</v>
      </c>
      <c r="G18049">
        <v>4019</v>
      </c>
      <c r="H18049" t="s">
        <v>26</v>
      </c>
      <c r="J18049" t="s">
        <v>14</v>
      </c>
      <c r="K18049">
        <v>56</v>
      </c>
      <c r="L18049" t="s">
        <v>15</v>
      </c>
    </row>
    <row r="18050" spans="1:12">
      <c r="A18050" t="e">
        <f t="shared" ca="1" si="173"/>
        <v>#NAME?</v>
      </c>
      <c r="B18050">
        <v>438</v>
      </c>
      <c r="C18050" t="s">
        <v>474</v>
      </c>
      <c r="D18050" s="1">
        <v>42508</v>
      </c>
      <c r="F18050">
        <v>2</v>
      </c>
      <c r="G18050">
        <v>7904</v>
      </c>
      <c r="H18050" t="s">
        <v>75</v>
      </c>
      <c r="J18050" t="s">
        <v>14</v>
      </c>
      <c r="K18050">
        <v>56</v>
      </c>
      <c r="L18050" t="s">
        <v>22</v>
      </c>
    </row>
    <row r="18051" spans="1:12">
      <c r="A18051" t="e">
        <f t="shared" ca="1" si="173"/>
        <v>#NAME?</v>
      </c>
      <c r="B18051">
        <v>438</v>
      </c>
      <c r="C18051" t="s">
        <v>474</v>
      </c>
      <c r="D18051" s="1">
        <v>42696</v>
      </c>
      <c r="F18051">
        <v>2</v>
      </c>
      <c r="G18051">
        <v>7904</v>
      </c>
      <c r="H18051" t="s">
        <v>75</v>
      </c>
      <c r="J18051" t="s">
        <v>14</v>
      </c>
      <c r="K18051">
        <v>57</v>
      </c>
      <c r="L18051" t="s">
        <v>22</v>
      </c>
    </row>
    <row r="18052" spans="1:12">
      <c r="A18052" t="e">
        <f t="shared" ca="1" si="173"/>
        <v>#NAME?</v>
      </c>
      <c r="B18052">
        <v>438</v>
      </c>
      <c r="C18052" t="s">
        <v>474</v>
      </c>
      <c r="D18052" s="1">
        <v>42794</v>
      </c>
      <c r="F18052">
        <v>3</v>
      </c>
      <c r="G18052">
        <v>29690</v>
      </c>
      <c r="H18052" t="s">
        <v>52</v>
      </c>
      <c r="J18052" t="s">
        <v>14</v>
      </c>
      <c r="K18052">
        <v>57</v>
      </c>
      <c r="L18052" t="s">
        <v>15</v>
      </c>
    </row>
    <row r="18053" spans="1:12">
      <c r="A18053" t="e">
        <f t="shared" ca="1" si="173"/>
        <v>#NAME?</v>
      </c>
      <c r="B18053">
        <v>438</v>
      </c>
      <c r="C18053" t="s">
        <v>474</v>
      </c>
      <c r="D18053" s="1">
        <v>42997</v>
      </c>
      <c r="F18053">
        <v>5</v>
      </c>
      <c r="G18053">
        <v>4019</v>
      </c>
      <c r="H18053" t="s">
        <v>26</v>
      </c>
      <c r="J18053" t="s">
        <v>14</v>
      </c>
      <c r="K18053">
        <v>58</v>
      </c>
      <c r="L18053" t="s">
        <v>15</v>
      </c>
    </row>
    <row r="18054" spans="1:12">
      <c r="A18054" t="e">
        <f ca="1">E00251427200221</f>
        <v>#NAME?</v>
      </c>
      <c r="B18054">
        <v>11</v>
      </c>
      <c r="C18054" t="s">
        <v>245</v>
      </c>
      <c r="D18054" s="1">
        <v>43045</v>
      </c>
      <c r="F18054">
        <v>1</v>
      </c>
      <c r="G18054">
        <v>71596</v>
      </c>
      <c r="H18054" t="s">
        <v>505</v>
      </c>
      <c r="J18054" t="s">
        <v>14</v>
      </c>
      <c r="K18054">
        <v>68</v>
      </c>
      <c r="L18054" t="s">
        <v>15</v>
      </c>
    </row>
    <row r="18055" spans="1:12">
      <c r="A18055" t="e">
        <f ca="1">E00251514218521</f>
        <v>#NAME?</v>
      </c>
      <c r="B18055">
        <v>438</v>
      </c>
      <c r="C18055" t="s">
        <v>474</v>
      </c>
      <c r="D18055" s="1">
        <v>42594</v>
      </c>
      <c r="F18055">
        <v>2</v>
      </c>
      <c r="G18055">
        <v>25000</v>
      </c>
      <c r="H18055" t="s">
        <v>178</v>
      </c>
      <c r="J18055" t="s">
        <v>14</v>
      </c>
      <c r="K18055">
        <v>57</v>
      </c>
      <c r="L18055" t="s">
        <v>15</v>
      </c>
    </row>
    <row r="18056" spans="1:12">
      <c r="A18056" t="e">
        <f ca="1">E00251514218521</f>
        <v>#NAME?</v>
      </c>
      <c r="B18056">
        <v>827</v>
      </c>
      <c r="C18056" t="s">
        <v>205</v>
      </c>
      <c r="D18056" s="1">
        <v>42012</v>
      </c>
      <c r="E18056">
        <v>0</v>
      </c>
      <c r="F18056">
        <v>4</v>
      </c>
      <c r="G18056">
        <v>6256</v>
      </c>
      <c r="H18056" t="s">
        <v>1241</v>
      </c>
      <c r="J18056" t="s">
        <v>34</v>
      </c>
      <c r="K18056">
        <v>55</v>
      </c>
      <c r="L18056" t="s">
        <v>15</v>
      </c>
    </row>
    <row r="18057" spans="1:12">
      <c r="A18057" t="e">
        <f ca="1">E00251512430321</f>
        <v>#NAME?</v>
      </c>
      <c r="B18057">
        <v>1929</v>
      </c>
      <c r="C18057" t="s">
        <v>195</v>
      </c>
      <c r="D18057" s="1">
        <v>42053</v>
      </c>
      <c r="F18057">
        <v>1</v>
      </c>
      <c r="G18057">
        <v>3559</v>
      </c>
      <c r="H18057" t="s">
        <v>857</v>
      </c>
      <c r="J18057" t="s">
        <v>14</v>
      </c>
      <c r="K18057">
        <v>43</v>
      </c>
      <c r="L18057" t="s">
        <v>15</v>
      </c>
    </row>
    <row r="18058" spans="1:12">
      <c r="A18058" t="e">
        <f ca="1">E00251432443121</f>
        <v>#NAME?</v>
      </c>
      <c r="B18058">
        <v>496</v>
      </c>
      <c r="C18058" t="s">
        <v>365</v>
      </c>
      <c r="D18058" s="1">
        <v>41779</v>
      </c>
      <c r="F18058">
        <v>1</v>
      </c>
      <c r="G18058">
        <v>78609</v>
      </c>
      <c r="H18058" t="s">
        <v>240</v>
      </c>
      <c r="J18058" t="s">
        <v>14</v>
      </c>
      <c r="K18058">
        <v>48</v>
      </c>
      <c r="L18058" t="s">
        <v>22</v>
      </c>
    </row>
    <row r="18059" spans="1:12">
      <c r="A18059" t="e">
        <f ca="1">E00251722805021</f>
        <v>#NAME?</v>
      </c>
      <c r="B18059">
        <v>373</v>
      </c>
      <c r="C18059" t="s">
        <v>749</v>
      </c>
      <c r="D18059" s="1">
        <v>41333</v>
      </c>
      <c r="F18059">
        <v>2</v>
      </c>
      <c r="G18059">
        <v>4871</v>
      </c>
      <c r="H18059" t="s">
        <v>125</v>
      </c>
      <c r="J18059" t="s">
        <v>14</v>
      </c>
      <c r="K18059">
        <v>35</v>
      </c>
      <c r="L18059" t="s">
        <v>15</v>
      </c>
    </row>
    <row r="18060" spans="1:12">
      <c r="A18060" t="e">
        <f ca="1">E00251514218521</f>
        <v>#NAME?</v>
      </c>
      <c r="B18060">
        <v>438</v>
      </c>
      <c r="C18060" t="s">
        <v>474</v>
      </c>
      <c r="D18060" s="1">
        <v>41079</v>
      </c>
      <c r="F18060">
        <v>3</v>
      </c>
      <c r="G18060">
        <v>4019</v>
      </c>
      <c r="H18060" t="s">
        <v>26</v>
      </c>
      <c r="J18060" t="s">
        <v>14</v>
      </c>
      <c r="K18060">
        <v>52</v>
      </c>
      <c r="L18060" t="s">
        <v>15</v>
      </c>
    </row>
    <row r="18061" spans="1:12">
      <c r="A18061" t="e">
        <f ca="1">E00251722805021</f>
        <v>#NAME?</v>
      </c>
      <c r="B18061">
        <v>373</v>
      </c>
      <c r="C18061" t="s">
        <v>749</v>
      </c>
      <c r="D18061" s="1">
        <v>41333</v>
      </c>
      <c r="F18061">
        <v>1</v>
      </c>
      <c r="G18061">
        <v>5198</v>
      </c>
      <c r="H18061" t="s">
        <v>200</v>
      </c>
      <c r="J18061" t="s">
        <v>14</v>
      </c>
      <c r="K18061">
        <v>35</v>
      </c>
      <c r="L18061" t="s">
        <v>15</v>
      </c>
    </row>
    <row r="18062" spans="1:12">
      <c r="A18062" t="e">
        <f ca="1">E00251715760521</f>
        <v>#NAME?</v>
      </c>
      <c r="B18062">
        <v>454</v>
      </c>
      <c r="C18062" t="s">
        <v>179</v>
      </c>
      <c r="D18062" s="1">
        <v>41484</v>
      </c>
      <c r="F18062">
        <v>1</v>
      </c>
      <c r="G18062">
        <v>37929</v>
      </c>
      <c r="H18062" t="s">
        <v>202</v>
      </c>
      <c r="J18062" t="s">
        <v>14</v>
      </c>
      <c r="K18062">
        <v>48</v>
      </c>
      <c r="L18062" t="s">
        <v>15</v>
      </c>
    </row>
    <row r="18063" spans="1:12">
      <c r="A18063" t="e">
        <f ca="1">E00251715760521</f>
        <v>#NAME?</v>
      </c>
      <c r="B18063">
        <v>454</v>
      </c>
      <c r="C18063" t="s">
        <v>179</v>
      </c>
      <c r="D18063" s="1">
        <v>42653</v>
      </c>
      <c r="F18063">
        <v>1</v>
      </c>
      <c r="G18063">
        <v>46400</v>
      </c>
      <c r="H18063" t="s">
        <v>186</v>
      </c>
      <c r="J18063" t="s">
        <v>14</v>
      </c>
      <c r="K18063">
        <v>52</v>
      </c>
      <c r="L18063" t="s">
        <v>15</v>
      </c>
    </row>
    <row r="18064" spans="1:12">
      <c r="A18064" t="e">
        <f t="shared" ref="A18064:A18069" ca="1" si="174">E00251537633921</f>
        <v>#NAME?</v>
      </c>
      <c r="B18064">
        <v>458</v>
      </c>
      <c r="C18064" t="s">
        <v>275</v>
      </c>
      <c r="D18064" s="1">
        <v>41880</v>
      </c>
      <c r="F18064">
        <v>3</v>
      </c>
      <c r="G18064">
        <v>7831</v>
      </c>
      <c r="H18064" t="s">
        <v>274</v>
      </c>
      <c r="J18064" t="s">
        <v>14</v>
      </c>
      <c r="K18064">
        <v>51</v>
      </c>
      <c r="L18064" t="s">
        <v>22</v>
      </c>
    </row>
    <row r="18065" spans="1:12">
      <c r="A18065" t="e">
        <f t="shared" ca="1" si="174"/>
        <v>#NAME?</v>
      </c>
      <c r="B18065">
        <v>458</v>
      </c>
      <c r="C18065" t="s">
        <v>275</v>
      </c>
      <c r="D18065" s="1">
        <v>42459</v>
      </c>
      <c r="F18065">
        <v>1</v>
      </c>
      <c r="G18065">
        <v>4149</v>
      </c>
      <c r="H18065" t="s">
        <v>703</v>
      </c>
      <c r="J18065" t="s">
        <v>14</v>
      </c>
      <c r="K18065">
        <v>52</v>
      </c>
      <c r="L18065" t="s">
        <v>15</v>
      </c>
    </row>
    <row r="18066" spans="1:12">
      <c r="A18066" t="e">
        <f t="shared" ca="1" si="174"/>
        <v>#NAME?</v>
      </c>
      <c r="B18066">
        <v>458</v>
      </c>
      <c r="C18066" t="s">
        <v>275</v>
      </c>
      <c r="D18066" s="1">
        <v>42916</v>
      </c>
      <c r="F18066">
        <v>3</v>
      </c>
      <c r="G18066">
        <v>34600</v>
      </c>
      <c r="H18066" t="s">
        <v>578</v>
      </c>
      <c r="J18066" t="s">
        <v>14</v>
      </c>
      <c r="K18066">
        <v>54</v>
      </c>
      <c r="L18066" t="s">
        <v>15</v>
      </c>
    </row>
    <row r="18067" spans="1:12">
      <c r="A18067" t="e">
        <f t="shared" ca="1" si="174"/>
        <v>#NAME?</v>
      </c>
      <c r="B18067">
        <v>458</v>
      </c>
      <c r="C18067" t="s">
        <v>275</v>
      </c>
      <c r="D18067" s="1">
        <v>42446</v>
      </c>
      <c r="F18067">
        <v>3</v>
      </c>
      <c r="G18067">
        <v>4149</v>
      </c>
      <c r="H18067" t="s">
        <v>703</v>
      </c>
      <c r="J18067" t="s">
        <v>14</v>
      </c>
      <c r="K18067">
        <v>52</v>
      </c>
      <c r="L18067" t="s">
        <v>15</v>
      </c>
    </row>
    <row r="18068" spans="1:12">
      <c r="A18068" t="e">
        <f t="shared" ca="1" si="174"/>
        <v>#NAME?</v>
      </c>
      <c r="B18068">
        <v>458</v>
      </c>
      <c r="C18068" t="s">
        <v>275</v>
      </c>
      <c r="D18068" s="1">
        <v>42452</v>
      </c>
      <c r="F18068">
        <v>2</v>
      </c>
      <c r="G18068">
        <v>41091</v>
      </c>
      <c r="H18068" t="s">
        <v>975</v>
      </c>
      <c r="J18068" t="s">
        <v>14</v>
      </c>
      <c r="K18068">
        <v>52</v>
      </c>
      <c r="L18068" t="s">
        <v>15</v>
      </c>
    </row>
    <row r="18069" spans="1:12">
      <c r="A18069" t="e">
        <f t="shared" ca="1" si="174"/>
        <v>#NAME?</v>
      </c>
      <c r="B18069">
        <v>458</v>
      </c>
      <c r="C18069" t="s">
        <v>275</v>
      </c>
      <c r="D18069" s="1">
        <v>42916</v>
      </c>
      <c r="F18069">
        <v>4</v>
      </c>
      <c r="G18069">
        <v>2113</v>
      </c>
      <c r="H18069" t="s">
        <v>579</v>
      </c>
      <c r="J18069" t="s">
        <v>14</v>
      </c>
      <c r="K18069">
        <v>54</v>
      </c>
      <c r="L18069" t="s">
        <v>15</v>
      </c>
    </row>
    <row r="18070" spans="1:12">
      <c r="A18070" t="e">
        <f ca="1">E00251417971421</f>
        <v>#NAME?</v>
      </c>
      <c r="B18070">
        <v>51</v>
      </c>
      <c r="C18070" t="s">
        <v>372</v>
      </c>
      <c r="D18070" s="1">
        <v>43011</v>
      </c>
      <c r="F18070">
        <v>1</v>
      </c>
      <c r="G18070">
        <v>2689</v>
      </c>
      <c r="H18070" t="s">
        <v>255</v>
      </c>
      <c r="J18070" t="s">
        <v>14</v>
      </c>
      <c r="K18070">
        <v>54</v>
      </c>
      <c r="L18070" t="s">
        <v>15</v>
      </c>
    </row>
    <row r="18071" spans="1:12">
      <c r="A18071" t="e">
        <f ca="1">E00251537633921</f>
        <v>#NAME?</v>
      </c>
      <c r="B18071">
        <v>458</v>
      </c>
      <c r="C18071" t="s">
        <v>275</v>
      </c>
      <c r="D18071" s="1">
        <v>42440</v>
      </c>
      <c r="F18071">
        <v>1</v>
      </c>
      <c r="G18071">
        <v>4149</v>
      </c>
      <c r="H18071" t="s">
        <v>703</v>
      </c>
      <c r="J18071" t="s">
        <v>14</v>
      </c>
      <c r="K18071">
        <v>52</v>
      </c>
      <c r="L18071" t="s">
        <v>15</v>
      </c>
    </row>
    <row r="18072" spans="1:12">
      <c r="A18072" t="e">
        <f ca="1">E00251537633921</f>
        <v>#NAME?</v>
      </c>
      <c r="B18072">
        <v>458</v>
      </c>
      <c r="C18072" t="s">
        <v>275</v>
      </c>
      <c r="D18072" s="1">
        <v>42556</v>
      </c>
      <c r="F18072">
        <v>3</v>
      </c>
      <c r="G18072">
        <v>4019</v>
      </c>
      <c r="H18072" t="s">
        <v>26</v>
      </c>
      <c r="J18072" t="s">
        <v>14</v>
      </c>
      <c r="K18072">
        <v>53</v>
      </c>
      <c r="L18072" t="s">
        <v>15</v>
      </c>
    </row>
    <row r="18073" spans="1:12">
      <c r="A18073" t="e">
        <f ca="1">E00251537633921</f>
        <v>#NAME?</v>
      </c>
      <c r="B18073">
        <v>458</v>
      </c>
      <c r="C18073" t="s">
        <v>275</v>
      </c>
      <c r="D18073" s="1">
        <v>42401</v>
      </c>
      <c r="F18073">
        <v>1</v>
      </c>
      <c r="G18073">
        <v>4149</v>
      </c>
      <c r="H18073" t="s">
        <v>703</v>
      </c>
      <c r="J18073" t="s">
        <v>14</v>
      </c>
      <c r="K18073">
        <v>52</v>
      </c>
      <c r="L18073" t="s">
        <v>15</v>
      </c>
    </row>
    <row r="18074" spans="1:12">
      <c r="A18074" t="e">
        <f ca="1">E00251512282321</f>
        <v>#NAME?</v>
      </c>
      <c r="B18074">
        <v>3913</v>
      </c>
      <c r="C18074" t="s">
        <v>251</v>
      </c>
      <c r="D18074" s="1">
        <v>42115</v>
      </c>
      <c r="F18074">
        <v>1</v>
      </c>
      <c r="G18074">
        <v>2449</v>
      </c>
      <c r="H18074" t="s">
        <v>53</v>
      </c>
      <c r="J18074" t="s">
        <v>14</v>
      </c>
      <c r="K18074">
        <v>59</v>
      </c>
      <c r="L18074" t="s">
        <v>15</v>
      </c>
    </row>
    <row r="18075" spans="1:12">
      <c r="A18075" t="e">
        <f ca="1">E00251512282321</f>
        <v>#NAME?</v>
      </c>
      <c r="B18075">
        <v>3913</v>
      </c>
      <c r="C18075" t="s">
        <v>251</v>
      </c>
      <c r="D18075" s="1">
        <v>42115</v>
      </c>
      <c r="F18075">
        <v>3</v>
      </c>
      <c r="G18075">
        <v>4019</v>
      </c>
      <c r="H18075" t="s">
        <v>26</v>
      </c>
      <c r="J18075" t="s">
        <v>14</v>
      </c>
      <c r="K18075">
        <v>59</v>
      </c>
      <c r="L18075" t="s">
        <v>15</v>
      </c>
    </row>
    <row r="18076" spans="1:12">
      <c r="A18076" t="e">
        <f ca="1">E00251512282321</f>
        <v>#NAME?</v>
      </c>
      <c r="B18076">
        <v>3913</v>
      </c>
      <c r="C18076" t="s">
        <v>251</v>
      </c>
      <c r="D18076" s="1">
        <v>42276</v>
      </c>
      <c r="F18076">
        <v>2</v>
      </c>
      <c r="G18076">
        <v>1739</v>
      </c>
      <c r="H18076" t="s">
        <v>110</v>
      </c>
      <c r="J18076" t="s">
        <v>14</v>
      </c>
      <c r="K18076">
        <v>59</v>
      </c>
      <c r="L18076" t="s">
        <v>15</v>
      </c>
    </row>
    <row r="18077" spans="1:12">
      <c r="A18077" t="e">
        <f ca="1">E00251537633921</f>
        <v>#NAME?</v>
      </c>
      <c r="B18077">
        <v>7208</v>
      </c>
      <c r="C18077" t="s">
        <v>625</v>
      </c>
      <c r="D18077" s="1">
        <v>42154</v>
      </c>
      <c r="F18077">
        <v>2</v>
      </c>
      <c r="G18077">
        <v>4019</v>
      </c>
      <c r="H18077" t="s">
        <v>26</v>
      </c>
      <c r="I18077" t="s">
        <v>148</v>
      </c>
      <c r="J18077" t="s">
        <v>57</v>
      </c>
      <c r="K18077">
        <v>51</v>
      </c>
      <c r="L18077" t="s">
        <v>15</v>
      </c>
    </row>
    <row r="18078" spans="1:12">
      <c r="A18078" t="e">
        <f ca="1">E00251532277121</f>
        <v>#NAME?</v>
      </c>
      <c r="B18078">
        <v>489</v>
      </c>
      <c r="C18078" t="s">
        <v>100</v>
      </c>
      <c r="D18078" s="1">
        <v>42521</v>
      </c>
      <c r="F18078">
        <v>1</v>
      </c>
      <c r="G18078">
        <v>7810</v>
      </c>
      <c r="H18078" t="s">
        <v>143</v>
      </c>
      <c r="J18078" t="s">
        <v>14</v>
      </c>
      <c r="K18078">
        <v>46</v>
      </c>
      <c r="L18078" t="s">
        <v>15</v>
      </c>
    </row>
    <row r="18079" spans="1:12">
      <c r="A18079" t="e">
        <f ca="1">E00251616879521</f>
        <v>#NAME?</v>
      </c>
      <c r="B18079">
        <v>744</v>
      </c>
      <c r="C18079" t="s">
        <v>308</v>
      </c>
      <c r="D18079" s="1">
        <v>41705</v>
      </c>
      <c r="F18079">
        <v>1</v>
      </c>
      <c r="G18079">
        <v>5259</v>
      </c>
      <c r="H18079" t="s">
        <v>123</v>
      </c>
      <c r="I18079" t="s">
        <v>56</v>
      </c>
      <c r="J18079" t="s">
        <v>57</v>
      </c>
      <c r="K18079">
        <v>52</v>
      </c>
      <c r="L18079" t="s">
        <v>15</v>
      </c>
    </row>
    <row r="18080" spans="1:12">
      <c r="A18080" t="e">
        <f ca="1">E00251532277121</f>
        <v>#NAME?</v>
      </c>
      <c r="B18080">
        <v>489</v>
      </c>
      <c r="C18080" t="s">
        <v>100</v>
      </c>
      <c r="D18080" s="1">
        <v>41983</v>
      </c>
      <c r="F18080">
        <v>1</v>
      </c>
      <c r="G18080">
        <v>7962</v>
      </c>
      <c r="H18080" t="s">
        <v>111</v>
      </c>
      <c r="J18080" t="s">
        <v>14</v>
      </c>
      <c r="K18080">
        <v>44</v>
      </c>
      <c r="L18080" t="s">
        <v>22</v>
      </c>
    </row>
    <row r="18081" spans="1:12">
      <c r="A18081" t="e">
        <f ca="1">E00251524954821</f>
        <v>#NAME?</v>
      </c>
      <c r="B18081">
        <v>1273</v>
      </c>
      <c r="C18081" t="s">
        <v>28</v>
      </c>
      <c r="D18081" s="1">
        <v>42388</v>
      </c>
      <c r="F18081">
        <v>1</v>
      </c>
      <c r="G18081">
        <v>2449</v>
      </c>
      <c r="H18081" t="s">
        <v>53</v>
      </c>
      <c r="J18081" t="s">
        <v>14</v>
      </c>
      <c r="K18081">
        <v>63</v>
      </c>
      <c r="L18081" t="s">
        <v>15</v>
      </c>
    </row>
    <row r="18082" spans="1:12">
      <c r="A18082" t="e">
        <f ca="1">E00251512282321</f>
        <v>#NAME?</v>
      </c>
      <c r="B18082">
        <v>3913</v>
      </c>
      <c r="C18082" t="s">
        <v>251</v>
      </c>
      <c r="D18082" s="1">
        <v>42493</v>
      </c>
      <c r="F18082">
        <v>1</v>
      </c>
      <c r="G18082">
        <v>2449</v>
      </c>
      <c r="H18082" t="s">
        <v>53</v>
      </c>
      <c r="J18082" t="s">
        <v>14</v>
      </c>
      <c r="K18082">
        <v>60</v>
      </c>
      <c r="L18082" t="s">
        <v>15</v>
      </c>
    </row>
    <row r="18083" spans="1:12">
      <c r="A18083" t="e">
        <f ca="1">E00251429309821</f>
        <v>#NAME?</v>
      </c>
      <c r="B18083">
        <v>291</v>
      </c>
      <c r="C18083" t="s">
        <v>160</v>
      </c>
      <c r="D18083" s="1">
        <v>42326</v>
      </c>
      <c r="F18083">
        <v>3</v>
      </c>
      <c r="G18083">
        <v>4019</v>
      </c>
      <c r="H18083" t="s">
        <v>26</v>
      </c>
      <c r="J18083" t="s">
        <v>14</v>
      </c>
      <c r="K18083">
        <v>66</v>
      </c>
      <c r="L18083" t="s">
        <v>15</v>
      </c>
    </row>
    <row r="18084" spans="1:12">
      <c r="A18084" t="e">
        <f ca="1">E00251512282321</f>
        <v>#NAME?</v>
      </c>
      <c r="B18084">
        <v>3913</v>
      </c>
      <c r="C18084" t="s">
        <v>251</v>
      </c>
      <c r="D18084" s="1">
        <v>42054</v>
      </c>
      <c r="F18084">
        <v>1</v>
      </c>
      <c r="G18084">
        <v>1739</v>
      </c>
      <c r="H18084" t="s">
        <v>110</v>
      </c>
      <c r="J18084" t="s">
        <v>14</v>
      </c>
      <c r="K18084">
        <v>59</v>
      </c>
      <c r="L18084" t="s">
        <v>15</v>
      </c>
    </row>
    <row r="18085" spans="1:12">
      <c r="A18085" t="e">
        <f ca="1">E00251512282321</f>
        <v>#NAME?</v>
      </c>
      <c r="B18085">
        <v>3913</v>
      </c>
      <c r="C18085" t="s">
        <v>251</v>
      </c>
      <c r="D18085" s="1">
        <v>42633</v>
      </c>
      <c r="F18085">
        <v>1</v>
      </c>
      <c r="G18085">
        <v>2449</v>
      </c>
      <c r="H18085" t="s">
        <v>53</v>
      </c>
      <c r="J18085" t="s">
        <v>14</v>
      </c>
      <c r="K18085">
        <v>60</v>
      </c>
      <c r="L18085" t="s">
        <v>15</v>
      </c>
    </row>
    <row r="18086" spans="1:12">
      <c r="A18086" t="e">
        <f ca="1">E00251512282321</f>
        <v>#NAME?</v>
      </c>
      <c r="B18086">
        <v>3913</v>
      </c>
      <c r="C18086" t="s">
        <v>251</v>
      </c>
      <c r="D18086" s="1">
        <v>42935</v>
      </c>
      <c r="F18086">
        <v>2</v>
      </c>
      <c r="G18086">
        <v>93</v>
      </c>
      <c r="H18086" t="s">
        <v>29</v>
      </c>
      <c r="J18086" t="s">
        <v>14</v>
      </c>
      <c r="K18086">
        <v>61</v>
      </c>
      <c r="L18086" t="s">
        <v>15</v>
      </c>
    </row>
    <row r="18087" spans="1:12">
      <c r="A18087" t="e">
        <f t="shared" ref="A18087:A18093" ca="1" si="175">E00251524954821</f>
        <v>#NAME?</v>
      </c>
      <c r="B18087">
        <v>1273</v>
      </c>
      <c r="C18087" t="s">
        <v>28</v>
      </c>
      <c r="D18087" s="1">
        <v>41466</v>
      </c>
      <c r="F18087">
        <v>1</v>
      </c>
      <c r="G18087">
        <v>2720</v>
      </c>
      <c r="H18087" t="s">
        <v>65</v>
      </c>
      <c r="J18087" t="s">
        <v>14</v>
      </c>
      <c r="K18087">
        <v>60</v>
      </c>
      <c r="L18087" t="s">
        <v>15</v>
      </c>
    </row>
    <row r="18088" spans="1:12">
      <c r="A18088" t="e">
        <f t="shared" ca="1" si="175"/>
        <v>#NAME?</v>
      </c>
      <c r="B18088">
        <v>1273</v>
      </c>
      <c r="C18088" t="s">
        <v>28</v>
      </c>
      <c r="D18088" s="1">
        <v>41725</v>
      </c>
      <c r="F18088">
        <v>1</v>
      </c>
      <c r="G18088">
        <v>7851</v>
      </c>
      <c r="H18088" t="s">
        <v>353</v>
      </c>
      <c r="J18088" t="s">
        <v>14</v>
      </c>
      <c r="K18088">
        <v>61</v>
      </c>
      <c r="L18088" t="s">
        <v>22</v>
      </c>
    </row>
    <row r="18089" spans="1:12">
      <c r="A18089" t="e">
        <f t="shared" ca="1" si="175"/>
        <v>#NAME?</v>
      </c>
      <c r="B18089">
        <v>1273</v>
      </c>
      <c r="C18089" t="s">
        <v>28</v>
      </c>
      <c r="D18089" s="1">
        <v>42130</v>
      </c>
      <c r="F18089">
        <v>1</v>
      </c>
      <c r="G18089">
        <v>73300</v>
      </c>
      <c r="H18089" t="s">
        <v>86</v>
      </c>
      <c r="J18089" t="s">
        <v>14</v>
      </c>
      <c r="K18089">
        <v>62</v>
      </c>
      <c r="L18089" t="s">
        <v>15</v>
      </c>
    </row>
    <row r="18090" spans="1:12">
      <c r="A18090" t="e">
        <f t="shared" ca="1" si="175"/>
        <v>#NAME?</v>
      </c>
      <c r="B18090">
        <v>1273</v>
      </c>
      <c r="C18090" t="s">
        <v>28</v>
      </c>
      <c r="D18090" s="1">
        <v>42718</v>
      </c>
      <c r="F18090">
        <v>3</v>
      </c>
      <c r="G18090">
        <v>2720</v>
      </c>
      <c r="H18090" t="s">
        <v>65</v>
      </c>
      <c r="J18090" t="s">
        <v>14</v>
      </c>
      <c r="K18090">
        <v>64</v>
      </c>
      <c r="L18090" t="s">
        <v>15</v>
      </c>
    </row>
    <row r="18091" spans="1:12">
      <c r="A18091" t="e">
        <f t="shared" ca="1" si="175"/>
        <v>#NAME?</v>
      </c>
      <c r="B18091">
        <v>1273</v>
      </c>
      <c r="C18091" t="s">
        <v>28</v>
      </c>
      <c r="D18091" s="1">
        <v>42794</v>
      </c>
      <c r="F18091">
        <v>4</v>
      </c>
      <c r="G18091">
        <v>24290</v>
      </c>
      <c r="H18091" t="s">
        <v>580</v>
      </c>
      <c r="J18091" t="s">
        <v>14</v>
      </c>
      <c r="K18091">
        <v>64</v>
      </c>
      <c r="L18091" t="s">
        <v>15</v>
      </c>
    </row>
    <row r="18092" spans="1:12">
      <c r="A18092" t="e">
        <f t="shared" ca="1" si="175"/>
        <v>#NAME?</v>
      </c>
      <c r="B18092">
        <v>1273</v>
      </c>
      <c r="C18092" t="s">
        <v>28</v>
      </c>
      <c r="D18092" s="1">
        <v>43084</v>
      </c>
      <c r="F18092">
        <v>1</v>
      </c>
      <c r="G18092">
        <v>2449</v>
      </c>
      <c r="H18092" t="s">
        <v>53</v>
      </c>
      <c r="J18092" t="s">
        <v>14</v>
      </c>
      <c r="K18092">
        <v>65</v>
      </c>
      <c r="L18092" t="s">
        <v>15</v>
      </c>
    </row>
    <row r="18093" spans="1:12">
      <c r="A18093" t="e">
        <f t="shared" ca="1" si="175"/>
        <v>#NAME?</v>
      </c>
      <c r="B18093">
        <v>1273</v>
      </c>
      <c r="C18093" t="s">
        <v>28</v>
      </c>
      <c r="D18093" s="1">
        <v>43084</v>
      </c>
      <c r="F18093">
        <v>4</v>
      </c>
      <c r="G18093">
        <v>2449</v>
      </c>
      <c r="H18093" t="s">
        <v>53</v>
      </c>
      <c r="J18093" t="s">
        <v>14</v>
      </c>
      <c r="K18093">
        <v>65</v>
      </c>
      <c r="L18093" t="s">
        <v>15</v>
      </c>
    </row>
    <row r="18094" spans="1:12">
      <c r="A18094" t="e">
        <f ca="1">E00251512282321</f>
        <v>#NAME?</v>
      </c>
      <c r="B18094">
        <v>3913</v>
      </c>
      <c r="C18094" t="s">
        <v>251</v>
      </c>
      <c r="D18094" s="1">
        <v>42188</v>
      </c>
      <c r="F18094">
        <v>2</v>
      </c>
      <c r="G18094">
        <v>1739</v>
      </c>
      <c r="H18094" t="s">
        <v>110</v>
      </c>
      <c r="J18094" t="s">
        <v>14</v>
      </c>
      <c r="K18094">
        <v>59</v>
      </c>
      <c r="L18094" t="s">
        <v>15</v>
      </c>
    </row>
    <row r="18095" spans="1:12">
      <c r="A18095" t="e">
        <f ca="1">E00251512282321</f>
        <v>#NAME?</v>
      </c>
      <c r="B18095">
        <v>3913</v>
      </c>
      <c r="C18095" t="s">
        <v>251</v>
      </c>
      <c r="D18095" s="1">
        <v>42566</v>
      </c>
      <c r="F18095">
        <v>2</v>
      </c>
      <c r="G18095">
        <v>1739</v>
      </c>
      <c r="H18095" t="s">
        <v>110</v>
      </c>
      <c r="J18095" t="s">
        <v>14</v>
      </c>
      <c r="K18095">
        <v>60</v>
      </c>
      <c r="L18095" t="s">
        <v>15</v>
      </c>
    </row>
    <row r="18096" spans="1:12">
      <c r="A18096" t="e">
        <f ca="1">E00251510737521</f>
        <v>#NAME?</v>
      </c>
      <c r="B18096">
        <v>122</v>
      </c>
      <c r="C18096" t="s">
        <v>522</v>
      </c>
      <c r="D18096" s="1">
        <v>41183</v>
      </c>
      <c r="F18096">
        <v>3</v>
      </c>
      <c r="G18096">
        <v>40390</v>
      </c>
      <c r="H18096" t="s">
        <v>624</v>
      </c>
      <c r="J18096" t="s">
        <v>14</v>
      </c>
      <c r="K18096">
        <v>63</v>
      </c>
      <c r="L18096" t="s">
        <v>15</v>
      </c>
    </row>
    <row r="18097" spans="1:12">
      <c r="A18097" t="e">
        <f ca="1">E00251510737521</f>
        <v>#NAME?</v>
      </c>
      <c r="B18097">
        <v>122</v>
      </c>
      <c r="C18097" t="s">
        <v>522</v>
      </c>
      <c r="D18097" s="1">
        <v>41463</v>
      </c>
      <c r="F18097">
        <v>5</v>
      </c>
      <c r="G18097">
        <v>40390</v>
      </c>
      <c r="H18097" t="s">
        <v>624</v>
      </c>
      <c r="J18097" t="s">
        <v>14</v>
      </c>
      <c r="K18097">
        <v>63</v>
      </c>
      <c r="L18097" t="s">
        <v>15</v>
      </c>
    </row>
    <row r="18098" spans="1:12">
      <c r="A18098" t="e">
        <f ca="1">E00251532277121</f>
        <v>#NAME?</v>
      </c>
      <c r="B18098">
        <v>489</v>
      </c>
      <c r="C18098" t="s">
        <v>100</v>
      </c>
      <c r="D18098" s="1">
        <v>41011</v>
      </c>
      <c r="F18098">
        <v>1</v>
      </c>
      <c r="G18098">
        <v>7962</v>
      </c>
      <c r="H18098" t="s">
        <v>111</v>
      </c>
      <c r="J18098" t="s">
        <v>14</v>
      </c>
      <c r="K18098">
        <v>41</v>
      </c>
      <c r="L18098" t="s">
        <v>22</v>
      </c>
    </row>
    <row r="18099" spans="1:12">
      <c r="A18099" t="e">
        <f ca="1">E00251528938321</f>
        <v>#NAME?</v>
      </c>
      <c r="B18099">
        <v>272</v>
      </c>
      <c r="C18099" t="s">
        <v>174</v>
      </c>
      <c r="D18099" s="1">
        <v>42739</v>
      </c>
      <c r="E18099">
        <v>9</v>
      </c>
      <c r="F18099">
        <v>12</v>
      </c>
      <c r="G18099">
        <v>4240</v>
      </c>
      <c r="H18099" t="s">
        <v>239</v>
      </c>
      <c r="J18099" t="s">
        <v>34</v>
      </c>
      <c r="K18099">
        <v>58</v>
      </c>
      <c r="L18099" t="s">
        <v>15</v>
      </c>
    </row>
    <row r="18100" spans="1:12">
      <c r="A18100" t="e">
        <f ca="1">E00251528938321</f>
        <v>#NAME?</v>
      </c>
      <c r="B18100">
        <v>272</v>
      </c>
      <c r="C18100" t="s">
        <v>174</v>
      </c>
      <c r="D18100" s="1">
        <v>42761</v>
      </c>
      <c r="F18100">
        <v>1</v>
      </c>
      <c r="G18100">
        <v>4910</v>
      </c>
      <c r="H18100" t="s">
        <v>1450</v>
      </c>
      <c r="I18100" t="s">
        <v>56</v>
      </c>
      <c r="J18100" t="s">
        <v>57</v>
      </c>
      <c r="K18100">
        <v>58</v>
      </c>
      <c r="L18100" t="s">
        <v>15</v>
      </c>
    </row>
    <row r="18101" spans="1:12">
      <c r="A18101" t="e">
        <f ca="1">E00251528938321</f>
        <v>#NAME?</v>
      </c>
      <c r="B18101">
        <v>291</v>
      </c>
      <c r="C18101" t="s">
        <v>160</v>
      </c>
      <c r="D18101" s="1">
        <v>41811</v>
      </c>
      <c r="F18101">
        <v>1</v>
      </c>
      <c r="G18101">
        <v>7222</v>
      </c>
      <c r="H18101" t="s">
        <v>560</v>
      </c>
      <c r="J18101" t="s">
        <v>14</v>
      </c>
      <c r="K18101">
        <v>55</v>
      </c>
      <c r="L18101" t="s">
        <v>15</v>
      </c>
    </row>
    <row r="18102" spans="1:12">
      <c r="A18102" t="e">
        <f ca="1">E00251528938321</f>
        <v>#NAME?</v>
      </c>
      <c r="B18102">
        <v>291</v>
      </c>
      <c r="C18102" t="s">
        <v>160</v>
      </c>
      <c r="D18102" s="1">
        <v>42286</v>
      </c>
      <c r="F18102">
        <v>1</v>
      </c>
      <c r="G18102">
        <v>7262</v>
      </c>
      <c r="H18102" t="s">
        <v>198</v>
      </c>
      <c r="J18102" t="s">
        <v>14</v>
      </c>
      <c r="K18102">
        <v>57</v>
      </c>
      <c r="L18102" t="s">
        <v>15</v>
      </c>
    </row>
    <row r="18103" spans="1:12">
      <c r="A18103" t="e">
        <f ca="1">E00251617547621</f>
        <v>#NAME?</v>
      </c>
      <c r="B18103">
        <v>490</v>
      </c>
      <c r="C18103" t="s">
        <v>158</v>
      </c>
      <c r="D18103" s="1">
        <v>42215</v>
      </c>
      <c r="F18103">
        <v>1</v>
      </c>
      <c r="G18103">
        <v>7245</v>
      </c>
      <c r="H18103" t="s">
        <v>116</v>
      </c>
      <c r="J18103" t="s">
        <v>14</v>
      </c>
      <c r="K18103">
        <v>64</v>
      </c>
      <c r="L18103" t="s">
        <v>15</v>
      </c>
    </row>
    <row r="18104" spans="1:12">
      <c r="A18104" t="e">
        <f ca="1">E00251528938321</f>
        <v>#NAME?</v>
      </c>
      <c r="B18104">
        <v>291</v>
      </c>
      <c r="C18104" t="s">
        <v>160</v>
      </c>
      <c r="D18104" s="1">
        <v>42784</v>
      </c>
      <c r="F18104">
        <v>1</v>
      </c>
      <c r="G18104">
        <v>38023</v>
      </c>
      <c r="H18104" t="s">
        <v>17</v>
      </c>
      <c r="J18104" t="s">
        <v>14</v>
      </c>
      <c r="K18104">
        <v>58</v>
      </c>
      <c r="L18104" t="s">
        <v>15</v>
      </c>
    </row>
    <row r="18105" spans="1:12">
      <c r="A18105" t="e">
        <f ca="1">E00251619838921</f>
        <v>#NAME?</v>
      </c>
      <c r="B18105">
        <v>1327</v>
      </c>
      <c r="C18105" t="s">
        <v>392</v>
      </c>
      <c r="D18105" s="1">
        <v>42927</v>
      </c>
      <c r="F18105">
        <v>1</v>
      </c>
      <c r="G18105">
        <v>5225</v>
      </c>
      <c r="H18105" t="s">
        <v>280</v>
      </c>
      <c r="J18105" t="s">
        <v>14</v>
      </c>
      <c r="K18105">
        <v>49</v>
      </c>
      <c r="L18105" t="s">
        <v>15</v>
      </c>
    </row>
    <row r="18106" spans="1:12">
      <c r="A18106" t="e">
        <f ca="1">E00251717807221</f>
        <v>#NAME?</v>
      </c>
      <c r="B18106">
        <v>1128</v>
      </c>
      <c r="C18106" t="s">
        <v>424</v>
      </c>
      <c r="D18106" s="1">
        <v>42817</v>
      </c>
      <c r="F18106">
        <v>1</v>
      </c>
      <c r="G18106">
        <v>78900</v>
      </c>
      <c r="H18106" t="s">
        <v>79</v>
      </c>
      <c r="J18106" t="s">
        <v>14</v>
      </c>
      <c r="K18106">
        <v>48</v>
      </c>
      <c r="L18106" t="s">
        <v>22</v>
      </c>
    </row>
    <row r="18107" spans="1:12">
      <c r="A18107" t="e">
        <f ca="1">E00251715752221</f>
        <v>#NAME?</v>
      </c>
      <c r="B18107">
        <v>502</v>
      </c>
      <c r="C18107" t="s">
        <v>172</v>
      </c>
      <c r="D18107" s="1">
        <v>41782</v>
      </c>
      <c r="F18107">
        <v>1</v>
      </c>
      <c r="G18107">
        <v>4019</v>
      </c>
      <c r="H18107" t="s">
        <v>26</v>
      </c>
      <c r="J18107" t="s">
        <v>14</v>
      </c>
      <c r="K18107">
        <v>59</v>
      </c>
      <c r="L18107" t="s">
        <v>15</v>
      </c>
    </row>
    <row r="18108" spans="1:12">
      <c r="A18108" t="e">
        <f ca="1">E00251439864121</f>
        <v>#NAME?</v>
      </c>
      <c r="B18108">
        <v>498</v>
      </c>
      <c r="C18108" t="s">
        <v>591</v>
      </c>
      <c r="D18108" s="1">
        <v>41128</v>
      </c>
      <c r="F18108">
        <v>3</v>
      </c>
      <c r="G18108">
        <v>5198</v>
      </c>
      <c r="H18108" t="s">
        <v>200</v>
      </c>
      <c r="J18108" t="s">
        <v>14</v>
      </c>
      <c r="K18108">
        <v>39</v>
      </c>
      <c r="L18108" t="s">
        <v>15</v>
      </c>
    </row>
    <row r="18109" spans="1:12">
      <c r="A18109" t="e">
        <f ca="1">E00251524998621</f>
        <v>#NAME?</v>
      </c>
      <c r="B18109">
        <v>718</v>
      </c>
      <c r="C18109" t="s">
        <v>32</v>
      </c>
      <c r="D18109" s="1">
        <v>40933</v>
      </c>
      <c r="E18109">
        <v>3</v>
      </c>
      <c r="F18109">
        <v>4</v>
      </c>
      <c r="G18109">
        <v>65421</v>
      </c>
      <c r="H18109" t="s">
        <v>1436</v>
      </c>
      <c r="J18109" t="s">
        <v>34</v>
      </c>
      <c r="K18109">
        <v>36</v>
      </c>
      <c r="L18109" t="s">
        <v>15</v>
      </c>
    </row>
    <row r="18110" spans="1:12">
      <c r="A18110" t="e">
        <f ca="1">E00251439864121</f>
        <v>#NAME?</v>
      </c>
      <c r="B18110">
        <v>498</v>
      </c>
      <c r="C18110" t="s">
        <v>591</v>
      </c>
      <c r="D18110" s="1">
        <v>41737</v>
      </c>
      <c r="F18110">
        <v>2</v>
      </c>
      <c r="G18110">
        <v>52689</v>
      </c>
      <c r="H18110" t="s">
        <v>1451</v>
      </c>
      <c r="J18110" t="s">
        <v>14</v>
      </c>
      <c r="K18110">
        <v>41</v>
      </c>
      <c r="L18110" t="s">
        <v>15</v>
      </c>
    </row>
    <row r="18111" spans="1:12">
      <c r="A18111" t="e">
        <f ca="1">E00251439864121</f>
        <v>#NAME?</v>
      </c>
      <c r="B18111">
        <v>498</v>
      </c>
      <c r="C18111" t="s">
        <v>591</v>
      </c>
      <c r="D18111" s="1">
        <v>41772</v>
      </c>
      <c r="F18111">
        <v>1</v>
      </c>
      <c r="G18111">
        <v>463</v>
      </c>
      <c r="H18111" t="s">
        <v>259</v>
      </c>
      <c r="J18111" t="s">
        <v>14</v>
      </c>
      <c r="K18111">
        <v>41</v>
      </c>
      <c r="L18111" t="s">
        <v>15</v>
      </c>
    </row>
    <row r="18112" spans="1:12">
      <c r="A18112" t="e">
        <f ca="1">E00251439864121</f>
        <v>#NAME?</v>
      </c>
      <c r="B18112">
        <v>777</v>
      </c>
      <c r="C18112" t="s">
        <v>450</v>
      </c>
      <c r="D18112" s="1">
        <v>43071</v>
      </c>
      <c r="F18112">
        <v>1</v>
      </c>
      <c r="G18112">
        <v>7880</v>
      </c>
      <c r="H18112" t="s">
        <v>213</v>
      </c>
      <c r="I18112" t="s">
        <v>56</v>
      </c>
      <c r="J18112" t="s">
        <v>57</v>
      </c>
      <c r="K18112">
        <v>44</v>
      </c>
      <c r="L18112" t="s">
        <v>22</v>
      </c>
    </row>
    <row r="18113" spans="1:12">
      <c r="A18113" t="e">
        <f ca="1">E00251439864121</f>
        <v>#NAME?</v>
      </c>
      <c r="B18113">
        <v>498</v>
      </c>
      <c r="C18113" t="s">
        <v>591</v>
      </c>
      <c r="D18113" s="1">
        <v>41110</v>
      </c>
      <c r="F18113">
        <v>1</v>
      </c>
      <c r="G18113">
        <v>3051</v>
      </c>
      <c r="H18113" t="s">
        <v>13</v>
      </c>
      <c r="J18113" t="s">
        <v>14</v>
      </c>
      <c r="K18113">
        <v>39</v>
      </c>
      <c r="L18113" t="s">
        <v>15</v>
      </c>
    </row>
    <row r="18114" spans="1:12">
      <c r="A18114" t="e">
        <f t="shared" ref="A18114:A18119" ca="1" si="176">E00251439868821</f>
        <v>#NAME?</v>
      </c>
      <c r="B18114">
        <v>489</v>
      </c>
      <c r="C18114" t="s">
        <v>100</v>
      </c>
      <c r="D18114" s="1">
        <v>42058</v>
      </c>
      <c r="F18114">
        <v>2</v>
      </c>
      <c r="G18114">
        <v>7873</v>
      </c>
      <c r="H18114" t="s">
        <v>103</v>
      </c>
      <c r="J18114" t="s">
        <v>14</v>
      </c>
      <c r="K18114">
        <v>62</v>
      </c>
      <c r="L18114" t="s">
        <v>22</v>
      </c>
    </row>
    <row r="18115" spans="1:12">
      <c r="A18115" t="e">
        <f t="shared" ca="1" si="176"/>
        <v>#NAME?</v>
      </c>
      <c r="B18115">
        <v>489</v>
      </c>
      <c r="C18115" t="s">
        <v>100</v>
      </c>
      <c r="D18115" s="1">
        <v>42661</v>
      </c>
      <c r="F18115">
        <v>2</v>
      </c>
      <c r="G18115">
        <v>71940</v>
      </c>
      <c r="H18115" t="s">
        <v>135</v>
      </c>
      <c r="J18115" t="s">
        <v>14</v>
      </c>
      <c r="K18115">
        <v>64</v>
      </c>
      <c r="L18115" t="s">
        <v>15</v>
      </c>
    </row>
    <row r="18116" spans="1:12">
      <c r="A18116" t="e">
        <f t="shared" ca="1" si="176"/>
        <v>#NAME?</v>
      </c>
      <c r="B18116">
        <v>489</v>
      </c>
      <c r="C18116" t="s">
        <v>100</v>
      </c>
      <c r="D18116" s="1">
        <v>43000</v>
      </c>
      <c r="F18116">
        <v>2</v>
      </c>
      <c r="G18116">
        <v>78609</v>
      </c>
      <c r="H18116" t="s">
        <v>240</v>
      </c>
      <c r="J18116" t="s">
        <v>14</v>
      </c>
      <c r="K18116">
        <v>65</v>
      </c>
      <c r="L18116" t="s">
        <v>22</v>
      </c>
    </row>
    <row r="18117" spans="1:12">
      <c r="A18117" t="e">
        <f t="shared" ca="1" si="176"/>
        <v>#NAME?</v>
      </c>
      <c r="B18117">
        <v>489</v>
      </c>
      <c r="C18117" t="s">
        <v>100</v>
      </c>
      <c r="D18117" s="1">
        <v>41830</v>
      </c>
      <c r="F18117">
        <v>1</v>
      </c>
      <c r="G18117">
        <v>49390</v>
      </c>
      <c r="H18117" t="s">
        <v>59</v>
      </c>
      <c r="J18117" t="s">
        <v>14</v>
      </c>
      <c r="K18117">
        <v>62</v>
      </c>
      <c r="L18117" t="s">
        <v>15</v>
      </c>
    </row>
    <row r="18118" spans="1:12">
      <c r="A18118" t="e">
        <f t="shared" ca="1" si="176"/>
        <v>#NAME?</v>
      </c>
      <c r="B18118">
        <v>489</v>
      </c>
      <c r="C18118" t="s">
        <v>100</v>
      </c>
      <c r="D18118" s="1">
        <v>42824</v>
      </c>
      <c r="F18118">
        <v>3</v>
      </c>
      <c r="G18118">
        <v>7862</v>
      </c>
      <c r="H18118" t="s">
        <v>27</v>
      </c>
      <c r="J18118" t="s">
        <v>14</v>
      </c>
      <c r="K18118">
        <v>64</v>
      </c>
      <c r="L18118" t="s">
        <v>22</v>
      </c>
    </row>
    <row r="18119" spans="1:12">
      <c r="A18119" t="e">
        <f t="shared" ca="1" si="176"/>
        <v>#NAME?</v>
      </c>
      <c r="B18119">
        <v>489</v>
      </c>
      <c r="C18119" t="s">
        <v>100</v>
      </c>
      <c r="D18119" s="1">
        <v>41187</v>
      </c>
      <c r="F18119">
        <v>2</v>
      </c>
      <c r="G18119">
        <v>78441</v>
      </c>
      <c r="H18119" t="s">
        <v>825</v>
      </c>
      <c r="J18119" t="s">
        <v>14</v>
      </c>
      <c r="K18119">
        <v>60</v>
      </c>
      <c r="L18119" t="s">
        <v>22</v>
      </c>
    </row>
    <row r="18120" spans="1:12">
      <c r="A18120" t="e">
        <f ca="1">E00251513369121</f>
        <v>#NAME?</v>
      </c>
      <c r="B18120">
        <v>460</v>
      </c>
      <c r="C18120" t="s">
        <v>711</v>
      </c>
      <c r="D18120" s="1">
        <v>41570</v>
      </c>
      <c r="F18120">
        <v>1</v>
      </c>
      <c r="G18120">
        <v>2800</v>
      </c>
      <c r="H18120" t="s">
        <v>717</v>
      </c>
      <c r="J18120" t="s">
        <v>14</v>
      </c>
      <c r="K18120">
        <v>53</v>
      </c>
      <c r="L18120" t="s">
        <v>15</v>
      </c>
    </row>
    <row r="18121" spans="1:12">
      <c r="A18121" t="e">
        <f ca="1">E00251417997521</f>
        <v>#NAME?</v>
      </c>
      <c r="B18121">
        <v>66</v>
      </c>
      <c r="C18121" t="s">
        <v>134</v>
      </c>
      <c r="D18121" s="1">
        <v>42685</v>
      </c>
      <c r="F18121">
        <v>3</v>
      </c>
      <c r="G18121">
        <v>71940</v>
      </c>
      <c r="H18121" t="s">
        <v>135</v>
      </c>
      <c r="J18121" t="s">
        <v>14</v>
      </c>
      <c r="K18121">
        <v>42</v>
      </c>
      <c r="L18121" t="s">
        <v>15</v>
      </c>
    </row>
    <row r="18122" spans="1:12">
      <c r="A18122" t="e">
        <f ca="1">E00251513369121</f>
        <v>#NAME?</v>
      </c>
      <c r="B18122">
        <v>460</v>
      </c>
      <c r="C18122" t="s">
        <v>711</v>
      </c>
      <c r="D18122" s="1">
        <v>42303</v>
      </c>
      <c r="F18122">
        <v>1</v>
      </c>
      <c r="G18122">
        <v>7862</v>
      </c>
      <c r="H18122" t="s">
        <v>27</v>
      </c>
      <c r="J18122" t="s">
        <v>14</v>
      </c>
      <c r="K18122">
        <v>55</v>
      </c>
      <c r="L18122" t="s">
        <v>22</v>
      </c>
    </row>
    <row r="18123" spans="1:12">
      <c r="A18123" t="e">
        <f ca="1">E00251439868821</f>
        <v>#NAME?</v>
      </c>
      <c r="B18123">
        <v>489</v>
      </c>
      <c r="C18123" t="s">
        <v>100</v>
      </c>
      <c r="D18123" s="1">
        <v>41599</v>
      </c>
      <c r="F18123">
        <v>1</v>
      </c>
      <c r="G18123">
        <v>38611</v>
      </c>
      <c r="H18123" t="s">
        <v>422</v>
      </c>
      <c r="J18123" t="s">
        <v>14</v>
      </c>
      <c r="K18123">
        <v>61</v>
      </c>
      <c r="L18123" t="s">
        <v>15</v>
      </c>
    </row>
    <row r="18124" spans="1:12">
      <c r="A18124" t="e">
        <f ca="1">E00251417997521</f>
        <v>#NAME?</v>
      </c>
      <c r="B18124">
        <v>66</v>
      </c>
      <c r="C18124" t="s">
        <v>134</v>
      </c>
      <c r="D18124" s="1">
        <v>41766</v>
      </c>
      <c r="F18124">
        <v>1</v>
      </c>
      <c r="G18124">
        <v>490</v>
      </c>
      <c r="H18124" t="s">
        <v>203</v>
      </c>
      <c r="J18124" t="s">
        <v>14</v>
      </c>
      <c r="K18124">
        <v>40</v>
      </c>
      <c r="L18124" t="s">
        <v>15</v>
      </c>
    </row>
    <row r="18125" spans="1:12">
      <c r="A18125" t="e">
        <f ca="1">E00251439868821</f>
        <v>#NAME?</v>
      </c>
      <c r="B18125">
        <v>489</v>
      </c>
      <c r="C18125" t="s">
        <v>100</v>
      </c>
      <c r="D18125" s="1">
        <v>42236</v>
      </c>
      <c r="F18125">
        <v>1</v>
      </c>
      <c r="G18125">
        <v>9492</v>
      </c>
      <c r="H18125" t="s">
        <v>317</v>
      </c>
      <c r="J18125" t="s">
        <v>14</v>
      </c>
      <c r="K18125">
        <v>63</v>
      </c>
      <c r="L18125" t="s">
        <v>15</v>
      </c>
    </row>
    <row r="18126" spans="1:12">
      <c r="A18126" t="e">
        <f ca="1">E00251417997521</f>
        <v>#NAME?</v>
      </c>
      <c r="B18126">
        <v>66</v>
      </c>
      <c r="C18126" t="s">
        <v>134</v>
      </c>
      <c r="D18126" s="1">
        <v>42689</v>
      </c>
      <c r="F18126">
        <v>1</v>
      </c>
      <c r="G18126">
        <v>3051</v>
      </c>
      <c r="H18126" t="s">
        <v>13</v>
      </c>
      <c r="J18126" t="s">
        <v>14</v>
      </c>
      <c r="K18126">
        <v>42</v>
      </c>
      <c r="L18126" t="s">
        <v>15</v>
      </c>
    </row>
    <row r="18127" spans="1:12">
      <c r="A18127" t="e">
        <f ca="1">E00251529498321</f>
        <v>#NAME?</v>
      </c>
      <c r="B18127">
        <v>163</v>
      </c>
      <c r="C18127" t="s">
        <v>219</v>
      </c>
      <c r="D18127" s="1">
        <v>42306</v>
      </c>
      <c r="F18127">
        <v>1</v>
      </c>
      <c r="G18127">
        <v>7062</v>
      </c>
      <c r="H18127" t="s">
        <v>97</v>
      </c>
      <c r="J18127" t="s">
        <v>14</v>
      </c>
      <c r="K18127">
        <v>65</v>
      </c>
      <c r="L18127" t="s">
        <v>15</v>
      </c>
    </row>
    <row r="18128" spans="1:12">
      <c r="A18128" t="e">
        <f ca="1">E00251529498321</f>
        <v>#NAME?</v>
      </c>
      <c r="B18128">
        <v>4893</v>
      </c>
      <c r="C18128" t="s">
        <v>426</v>
      </c>
      <c r="D18128" s="1">
        <v>42418</v>
      </c>
      <c r="F18128">
        <v>1</v>
      </c>
      <c r="G18128">
        <v>5990</v>
      </c>
      <c r="H18128" t="s">
        <v>60</v>
      </c>
      <c r="I18128" t="s">
        <v>148</v>
      </c>
      <c r="J18128" t="s">
        <v>57</v>
      </c>
      <c r="K18128">
        <v>65</v>
      </c>
      <c r="L18128" t="s">
        <v>15</v>
      </c>
    </row>
    <row r="18129" spans="1:12">
      <c r="A18129" t="e">
        <f ca="1">E00251513369121</f>
        <v>#NAME?</v>
      </c>
      <c r="B18129">
        <v>460</v>
      </c>
      <c r="C18129" t="s">
        <v>711</v>
      </c>
      <c r="D18129" s="1">
        <v>41953</v>
      </c>
      <c r="F18129">
        <v>1</v>
      </c>
      <c r="G18129">
        <v>3689</v>
      </c>
      <c r="H18129" t="s">
        <v>159</v>
      </c>
      <c r="J18129" t="s">
        <v>14</v>
      </c>
      <c r="K18129">
        <v>54</v>
      </c>
      <c r="L18129" t="s">
        <v>15</v>
      </c>
    </row>
    <row r="18130" spans="1:12">
      <c r="A18130" t="e">
        <f ca="1">E00251439868821</f>
        <v>#NAME?</v>
      </c>
      <c r="B18130">
        <v>489</v>
      </c>
      <c r="C18130" t="s">
        <v>100</v>
      </c>
      <c r="D18130" s="1">
        <v>42244</v>
      </c>
      <c r="F18130">
        <v>1</v>
      </c>
      <c r="G18130">
        <v>9492</v>
      </c>
      <c r="H18130" t="s">
        <v>317</v>
      </c>
      <c r="J18130" t="s">
        <v>14</v>
      </c>
      <c r="K18130">
        <v>63</v>
      </c>
      <c r="L18130" t="s">
        <v>15</v>
      </c>
    </row>
    <row r="18131" spans="1:12">
      <c r="A18131" t="e">
        <f ca="1">E00251439868821</f>
        <v>#NAME?</v>
      </c>
      <c r="B18131">
        <v>3072</v>
      </c>
      <c r="C18131" t="s">
        <v>315</v>
      </c>
      <c r="D18131" s="1">
        <v>37830</v>
      </c>
      <c r="F18131">
        <v>1</v>
      </c>
      <c r="G18131">
        <v>3090</v>
      </c>
      <c r="H18131" t="s">
        <v>653</v>
      </c>
      <c r="J18131" t="s">
        <v>272</v>
      </c>
      <c r="K18131">
        <v>51</v>
      </c>
      <c r="L18131" t="s">
        <v>15</v>
      </c>
    </row>
    <row r="18132" spans="1:12">
      <c r="A18132" t="e">
        <f ca="1">E00251528052721</f>
        <v>#NAME?</v>
      </c>
      <c r="B18132">
        <v>66</v>
      </c>
      <c r="C18132" t="s">
        <v>134</v>
      </c>
      <c r="D18132" s="1">
        <v>42895</v>
      </c>
      <c r="F18132">
        <v>1</v>
      </c>
      <c r="G18132">
        <v>27800</v>
      </c>
      <c r="H18132" t="s">
        <v>145</v>
      </c>
      <c r="J18132" t="s">
        <v>14</v>
      </c>
      <c r="K18132">
        <v>41</v>
      </c>
      <c r="L18132" t="s">
        <v>15</v>
      </c>
    </row>
    <row r="18133" spans="1:12">
      <c r="A18133" t="e">
        <f ca="1">E00251524998121</f>
        <v>#NAME?</v>
      </c>
      <c r="B18133">
        <v>437</v>
      </c>
      <c r="C18133" t="s">
        <v>216</v>
      </c>
      <c r="D18133" s="1">
        <v>42137</v>
      </c>
      <c r="F18133">
        <v>1</v>
      </c>
      <c r="G18133">
        <v>61171</v>
      </c>
      <c r="H18133" t="s">
        <v>513</v>
      </c>
      <c r="J18133" t="s">
        <v>14</v>
      </c>
      <c r="K18133">
        <v>43</v>
      </c>
      <c r="L18133" t="s">
        <v>15</v>
      </c>
    </row>
    <row r="18134" spans="1:12">
      <c r="A18134" t="e">
        <f ca="1">E00251615167221</f>
        <v>#NAME?</v>
      </c>
      <c r="B18134">
        <v>1929</v>
      </c>
      <c r="C18134" t="s">
        <v>195</v>
      </c>
      <c r="D18134" s="1">
        <v>41969</v>
      </c>
      <c r="F18134">
        <v>2</v>
      </c>
      <c r="G18134">
        <v>4019</v>
      </c>
      <c r="H18134" t="s">
        <v>26</v>
      </c>
      <c r="J18134" t="s">
        <v>14</v>
      </c>
      <c r="K18134">
        <v>50</v>
      </c>
      <c r="L18134" t="s">
        <v>15</v>
      </c>
    </row>
    <row r="18135" spans="1:12">
      <c r="A18135" t="e">
        <f ca="1">E00251417997521</f>
        <v>#NAME?</v>
      </c>
      <c r="B18135">
        <v>66</v>
      </c>
      <c r="C18135" t="s">
        <v>134</v>
      </c>
      <c r="D18135" s="1">
        <v>42723</v>
      </c>
      <c r="F18135">
        <v>1</v>
      </c>
      <c r="G18135">
        <v>71940</v>
      </c>
      <c r="H18135" t="s">
        <v>135</v>
      </c>
      <c r="J18135" t="s">
        <v>14</v>
      </c>
      <c r="K18135">
        <v>42</v>
      </c>
      <c r="L18135" t="s">
        <v>15</v>
      </c>
    </row>
    <row r="18136" spans="1:12">
      <c r="A18136" t="e">
        <f ca="1">E00251615167221</f>
        <v>#NAME?</v>
      </c>
      <c r="B18136">
        <v>1929</v>
      </c>
      <c r="C18136" t="s">
        <v>195</v>
      </c>
      <c r="D18136" s="1">
        <v>42237</v>
      </c>
      <c r="F18136">
        <v>1</v>
      </c>
      <c r="G18136">
        <v>30000</v>
      </c>
      <c r="H18136" t="s">
        <v>144</v>
      </c>
      <c r="J18136" t="s">
        <v>14</v>
      </c>
      <c r="K18136">
        <v>51</v>
      </c>
      <c r="L18136" t="s">
        <v>15</v>
      </c>
    </row>
    <row r="18137" spans="1:12">
      <c r="A18137" t="e">
        <f ca="1">E00251615167221</f>
        <v>#NAME?</v>
      </c>
      <c r="B18137">
        <v>1929</v>
      </c>
      <c r="C18137" t="s">
        <v>195</v>
      </c>
      <c r="D18137" s="1">
        <v>42262</v>
      </c>
      <c r="F18137">
        <v>1</v>
      </c>
      <c r="G18137">
        <v>30000</v>
      </c>
      <c r="H18137" t="s">
        <v>144</v>
      </c>
      <c r="J18137" t="s">
        <v>14</v>
      </c>
      <c r="K18137">
        <v>51</v>
      </c>
      <c r="L18137" t="s">
        <v>15</v>
      </c>
    </row>
    <row r="18138" spans="1:12">
      <c r="A18138" t="e">
        <f ca="1">E00251513369121</f>
        <v>#NAME?</v>
      </c>
      <c r="B18138">
        <v>460</v>
      </c>
      <c r="C18138" t="s">
        <v>711</v>
      </c>
      <c r="D18138" s="1">
        <v>41905</v>
      </c>
      <c r="F18138">
        <v>1</v>
      </c>
      <c r="G18138">
        <v>30981</v>
      </c>
      <c r="H18138" t="s">
        <v>712</v>
      </c>
      <c r="J18138" t="s">
        <v>14</v>
      </c>
      <c r="K18138">
        <v>54</v>
      </c>
      <c r="L18138" t="s">
        <v>15</v>
      </c>
    </row>
    <row r="18139" spans="1:12">
      <c r="A18139" t="e">
        <f ca="1">E00251513369121</f>
        <v>#NAME?</v>
      </c>
      <c r="B18139">
        <v>460</v>
      </c>
      <c r="C18139" t="s">
        <v>711</v>
      </c>
      <c r="D18139" s="1">
        <v>42338</v>
      </c>
      <c r="F18139">
        <v>3</v>
      </c>
      <c r="G18139">
        <v>7862</v>
      </c>
      <c r="H18139" t="s">
        <v>27</v>
      </c>
      <c r="J18139" t="s">
        <v>14</v>
      </c>
      <c r="K18139">
        <v>55</v>
      </c>
      <c r="L18139" t="s">
        <v>22</v>
      </c>
    </row>
    <row r="18140" spans="1:12">
      <c r="A18140" t="e">
        <f ca="1">E00251417997521</f>
        <v>#NAME?</v>
      </c>
      <c r="B18140">
        <v>66</v>
      </c>
      <c r="C18140" t="s">
        <v>134</v>
      </c>
      <c r="D18140" s="1">
        <v>41674</v>
      </c>
      <c r="F18140">
        <v>1</v>
      </c>
      <c r="G18140">
        <v>29690</v>
      </c>
      <c r="H18140" t="s">
        <v>52</v>
      </c>
      <c r="J18140" t="s">
        <v>14</v>
      </c>
      <c r="K18140">
        <v>40</v>
      </c>
      <c r="L18140" t="s">
        <v>15</v>
      </c>
    </row>
    <row r="18141" spans="1:12">
      <c r="A18141" t="e">
        <f ca="1">E00251417997521</f>
        <v>#NAME?</v>
      </c>
      <c r="B18141">
        <v>66</v>
      </c>
      <c r="C18141" t="s">
        <v>134</v>
      </c>
      <c r="D18141" s="1">
        <v>42072</v>
      </c>
      <c r="F18141">
        <v>1</v>
      </c>
      <c r="G18141">
        <v>9491</v>
      </c>
      <c r="H18141" t="s">
        <v>566</v>
      </c>
      <c r="J18141" t="s">
        <v>14</v>
      </c>
      <c r="K18141">
        <v>41</v>
      </c>
      <c r="L18141" t="s">
        <v>15</v>
      </c>
    </row>
    <row r="18142" spans="1:12">
      <c r="A18142" t="e">
        <f ca="1">E00251432340321</f>
        <v>#NAME?</v>
      </c>
      <c r="B18142">
        <v>448</v>
      </c>
      <c r="C18142" t="s">
        <v>112</v>
      </c>
      <c r="D18142" s="1">
        <v>41424</v>
      </c>
      <c r="F18142">
        <v>1</v>
      </c>
      <c r="G18142">
        <v>27800</v>
      </c>
      <c r="H18142" t="s">
        <v>145</v>
      </c>
      <c r="J18142" t="s">
        <v>14</v>
      </c>
      <c r="K18142">
        <v>52</v>
      </c>
      <c r="L18142" t="s">
        <v>15</v>
      </c>
    </row>
    <row r="18143" spans="1:12">
      <c r="A18143" t="e">
        <f ca="1">E00251514288421</f>
        <v>#NAME?</v>
      </c>
      <c r="B18143">
        <v>485</v>
      </c>
      <c r="C18143" t="s">
        <v>241</v>
      </c>
      <c r="D18143" s="1">
        <v>43081</v>
      </c>
      <c r="F18143">
        <v>6</v>
      </c>
      <c r="G18143">
        <v>7079</v>
      </c>
      <c r="H18143" t="s">
        <v>1105</v>
      </c>
      <c r="J18143" t="s">
        <v>14</v>
      </c>
      <c r="K18143">
        <v>62</v>
      </c>
      <c r="L18143" t="s">
        <v>15</v>
      </c>
    </row>
    <row r="18144" spans="1:12">
      <c r="A18144" t="e">
        <f ca="1">E00251439831421</f>
        <v>#NAME?</v>
      </c>
      <c r="B18144">
        <v>6311</v>
      </c>
      <c r="C18144" t="s">
        <v>146</v>
      </c>
      <c r="D18144" s="1">
        <v>41804</v>
      </c>
      <c r="F18144">
        <v>1</v>
      </c>
      <c r="G18144">
        <v>7295</v>
      </c>
      <c r="H18144" t="s">
        <v>76</v>
      </c>
      <c r="I18144" t="s">
        <v>148</v>
      </c>
      <c r="J18144" t="s">
        <v>57</v>
      </c>
      <c r="K18144">
        <v>39</v>
      </c>
      <c r="L18144" t="s">
        <v>15</v>
      </c>
    </row>
    <row r="18145" spans="1:12">
      <c r="A18145" t="e">
        <f ca="1">E00251417952621</f>
        <v>#NAME?</v>
      </c>
      <c r="B18145">
        <v>66</v>
      </c>
      <c r="C18145" t="s">
        <v>134</v>
      </c>
      <c r="D18145" s="1">
        <v>42387</v>
      </c>
      <c r="F18145">
        <v>2</v>
      </c>
      <c r="G18145">
        <v>4019</v>
      </c>
      <c r="H18145" t="s">
        <v>26</v>
      </c>
      <c r="J18145" t="s">
        <v>14</v>
      </c>
      <c r="K18145">
        <v>49</v>
      </c>
      <c r="L18145" t="s">
        <v>15</v>
      </c>
    </row>
    <row r="18146" spans="1:12">
      <c r="A18146" t="e">
        <f ca="1">E00251718095121</f>
        <v>#NAME?</v>
      </c>
      <c r="B18146">
        <v>744</v>
      </c>
      <c r="C18146" t="s">
        <v>308</v>
      </c>
      <c r="D18146" s="1">
        <v>42885</v>
      </c>
      <c r="F18146">
        <v>1</v>
      </c>
      <c r="G18146">
        <v>9300</v>
      </c>
      <c r="H18146" t="s">
        <v>1354</v>
      </c>
      <c r="I18146" t="s">
        <v>56</v>
      </c>
      <c r="J18146" t="s">
        <v>57</v>
      </c>
      <c r="K18146">
        <v>47</v>
      </c>
      <c r="L18146" t="s">
        <v>15</v>
      </c>
    </row>
    <row r="18147" spans="1:12">
      <c r="A18147" t="e">
        <f ca="1">E00251512443421</f>
        <v>#NAME?</v>
      </c>
      <c r="B18147">
        <v>1929</v>
      </c>
      <c r="C18147" t="s">
        <v>195</v>
      </c>
      <c r="D18147" s="1">
        <v>42390</v>
      </c>
      <c r="F18147">
        <v>1</v>
      </c>
      <c r="G18147">
        <v>5997</v>
      </c>
      <c r="H18147" t="s">
        <v>374</v>
      </c>
      <c r="J18147" t="s">
        <v>14</v>
      </c>
      <c r="K18147">
        <v>56</v>
      </c>
      <c r="L18147" t="s">
        <v>15</v>
      </c>
    </row>
    <row r="18148" spans="1:12">
      <c r="A18148" t="e">
        <f ca="1">E00251512443421</f>
        <v>#NAME?</v>
      </c>
      <c r="B18148">
        <v>1929</v>
      </c>
      <c r="C18148" t="s">
        <v>195</v>
      </c>
      <c r="D18148" s="1">
        <v>42418</v>
      </c>
      <c r="F18148">
        <v>1</v>
      </c>
      <c r="G18148">
        <v>5997</v>
      </c>
      <c r="H18148" t="s">
        <v>374</v>
      </c>
      <c r="J18148" t="s">
        <v>14</v>
      </c>
      <c r="K18148">
        <v>56</v>
      </c>
      <c r="L18148" t="s">
        <v>15</v>
      </c>
    </row>
    <row r="18149" spans="1:12">
      <c r="A18149" t="e">
        <f ca="1">E00251432177821</f>
        <v>#NAME?</v>
      </c>
      <c r="B18149">
        <v>495</v>
      </c>
      <c r="C18149" t="s">
        <v>347</v>
      </c>
      <c r="D18149" s="1">
        <v>42768</v>
      </c>
      <c r="F18149">
        <v>3</v>
      </c>
      <c r="G18149">
        <v>3051</v>
      </c>
      <c r="H18149" t="s">
        <v>13</v>
      </c>
      <c r="J18149" t="s">
        <v>14</v>
      </c>
      <c r="K18149">
        <v>49</v>
      </c>
      <c r="L18149" t="s">
        <v>15</v>
      </c>
    </row>
    <row r="18150" spans="1:12">
      <c r="A18150" t="e">
        <f ca="1">E00251528138121</f>
        <v>#NAME?</v>
      </c>
      <c r="B18150">
        <v>66</v>
      </c>
      <c r="C18150" t="s">
        <v>134</v>
      </c>
      <c r="D18150" s="1">
        <v>42165</v>
      </c>
      <c r="F18150">
        <v>3</v>
      </c>
      <c r="G18150">
        <v>5990</v>
      </c>
      <c r="H18150" t="s">
        <v>60</v>
      </c>
      <c r="J18150" t="s">
        <v>14</v>
      </c>
      <c r="K18150">
        <v>60</v>
      </c>
      <c r="L18150" t="s">
        <v>15</v>
      </c>
    </row>
    <row r="18151" spans="1:12">
      <c r="A18151" t="e">
        <f ca="1">E00251413469721</f>
        <v>#NAME?</v>
      </c>
      <c r="B18151">
        <v>1330</v>
      </c>
      <c r="C18151" t="s">
        <v>951</v>
      </c>
      <c r="D18151" s="1">
        <v>42803</v>
      </c>
      <c r="F18151">
        <v>1</v>
      </c>
      <c r="G18151">
        <v>46619</v>
      </c>
      <c r="H18151" t="s">
        <v>182</v>
      </c>
      <c r="J18151" t="s">
        <v>14</v>
      </c>
      <c r="K18151">
        <v>68</v>
      </c>
      <c r="L18151" t="s">
        <v>15</v>
      </c>
    </row>
    <row r="18152" spans="1:12">
      <c r="A18152" t="e">
        <f ca="1">E00251413469721</f>
        <v>#NAME?</v>
      </c>
      <c r="B18152">
        <v>1929</v>
      </c>
      <c r="C18152" t="s">
        <v>195</v>
      </c>
      <c r="D18152" s="1">
        <v>41204</v>
      </c>
      <c r="F18152">
        <v>2</v>
      </c>
      <c r="G18152">
        <v>46619</v>
      </c>
      <c r="H18152" t="s">
        <v>182</v>
      </c>
      <c r="J18152" t="s">
        <v>14</v>
      </c>
      <c r="K18152">
        <v>63</v>
      </c>
      <c r="L18152" t="s">
        <v>15</v>
      </c>
    </row>
    <row r="18153" spans="1:12">
      <c r="A18153" t="e">
        <f ca="1">E00251413469721</f>
        <v>#NAME?</v>
      </c>
      <c r="B18153">
        <v>1929</v>
      </c>
      <c r="C18153" t="s">
        <v>195</v>
      </c>
      <c r="D18153" s="1">
        <v>41762</v>
      </c>
      <c r="F18153">
        <v>1</v>
      </c>
      <c r="G18153">
        <v>9249</v>
      </c>
      <c r="H18153" t="s">
        <v>817</v>
      </c>
      <c r="J18153" t="s">
        <v>14</v>
      </c>
      <c r="K18153">
        <v>65</v>
      </c>
      <c r="L18153" t="s">
        <v>15</v>
      </c>
    </row>
    <row r="18154" spans="1:12">
      <c r="A18154" t="e">
        <f ca="1">E00251432340321</f>
        <v>#NAME?</v>
      </c>
      <c r="B18154">
        <v>6046</v>
      </c>
      <c r="C18154" t="s">
        <v>98</v>
      </c>
      <c r="D18154" s="1">
        <v>41907</v>
      </c>
      <c r="F18154">
        <v>1</v>
      </c>
      <c r="G18154">
        <v>47820</v>
      </c>
      <c r="H18154" t="s">
        <v>1452</v>
      </c>
      <c r="I18154" t="s">
        <v>56</v>
      </c>
      <c r="J18154" t="s">
        <v>57</v>
      </c>
      <c r="K18154">
        <v>54</v>
      </c>
      <c r="L18154" t="s">
        <v>15</v>
      </c>
    </row>
    <row r="18155" spans="1:12">
      <c r="A18155" t="e">
        <f ca="1">E00251711664321</f>
        <v>#NAME?</v>
      </c>
      <c r="B18155">
        <v>11</v>
      </c>
      <c r="C18155" t="s">
        <v>245</v>
      </c>
      <c r="D18155" s="1">
        <v>42072</v>
      </c>
      <c r="F18155">
        <v>1</v>
      </c>
      <c r="G18155">
        <v>93</v>
      </c>
      <c r="H18155" t="s">
        <v>29</v>
      </c>
      <c r="J18155" t="s">
        <v>14</v>
      </c>
      <c r="K18155">
        <v>63</v>
      </c>
      <c r="L18155" t="s">
        <v>15</v>
      </c>
    </row>
    <row r="18156" spans="1:12">
      <c r="A18156" t="e">
        <f ca="1">E00251429396421</f>
        <v>#NAME?</v>
      </c>
      <c r="B18156">
        <v>276</v>
      </c>
      <c r="C18156" t="s">
        <v>122</v>
      </c>
      <c r="D18156" s="1">
        <v>41495</v>
      </c>
      <c r="F18156">
        <v>4</v>
      </c>
      <c r="G18156">
        <v>4019</v>
      </c>
      <c r="H18156" t="s">
        <v>26</v>
      </c>
      <c r="J18156" t="s">
        <v>14</v>
      </c>
      <c r="K18156">
        <v>56</v>
      </c>
      <c r="L18156" t="s">
        <v>15</v>
      </c>
    </row>
    <row r="18157" spans="1:12">
      <c r="A18157" t="e">
        <f ca="1">E00251514288421</f>
        <v>#NAME?</v>
      </c>
      <c r="B18157">
        <v>481</v>
      </c>
      <c r="C18157" t="s">
        <v>402</v>
      </c>
      <c r="D18157" s="1">
        <v>41092</v>
      </c>
      <c r="F18157">
        <v>1</v>
      </c>
      <c r="G18157">
        <v>64683</v>
      </c>
      <c r="H18157" t="s">
        <v>714</v>
      </c>
      <c r="J18157" t="s">
        <v>14</v>
      </c>
      <c r="K18157">
        <v>56</v>
      </c>
      <c r="L18157" t="s">
        <v>15</v>
      </c>
    </row>
    <row r="18158" spans="1:12">
      <c r="A18158" t="e">
        <f ca="1">E00251514288421</f>
        <v>#NAME?</v>
      </c>
      <c r="B18158">
        <v>481</v>
      </c>
      <c r="C18158" t="s">
        <v>402</v>
      </c>
      <c r="D18158" s="1">
        <v>41605</v>
      </c>
      <c r="F18158">
        <v>6</v>
      </c>
      <c r="G18158">
        <v>3051</v>
      </c>
      <c r="H18158" t="s">
        <v>13</v>
      </c>
      <c r="J18158" t="s">
        <v>14</v>
      </c>
      <c r="K18158">
        <v>58</v>
      </c>
      <c r="L18158" t="s">
        <v>15</v>
      </c>
    </row>
    <row r="18159" spans="1:12">
      <c r="A18159" t="e">
        <f ca="1">E00251533616021</f>
        <v>#NAME?</v>
      </c>
      <c r="B18159">
        <v>104</v>
      </c>
      <c r="C18159" t="s">
        <v>88</v>
      </c>
      <c r="D18159" s="1">
        <v>41430</v>
      </c>
      <c r="F18159">
        <v>1</v>
      </c>
      <c r="G18159">
        <v>5589</v>
      </c>
      <c r="H18159" t="s">
        <v>152</v>
      </c>
      <c r="J18159" t="s">
        <v>14</v>
      </c>
      <c r="K18159">
        <v>42</v>
      </c>
      <c r="L18159" t="s">
        <v>15</v>
      </c>
    </row>
    <row r="18160" spans="1:12">
      <c r="A18160" t="e">
        <f ca="1">E00251514288421</f>
        <v>#NAME?</v>
      </c>
      <c r="B18160">
        <v>481</v>
      </c>
      <c r="C18160" t="s">
        <v>402</v>
      </c>
      <c r="D18160" s="1">
        <v>41971</v>
      </c>
      <c r="F18160">
        <v>4</v>
      </c>
      <c r="G18160">
        <v>34600</v>
      </c>
      <c r="H18160" t="s">
        <v>578</v>
      </c>
      <c r="J18160" t="s">
        <v>14</v>
      </c>
      <c r="K18160">
        <v>59</v>
      </c>
      <c r="L18160" t="s">
        <v>15</v>
      </c>
    </row>
    <row r="18161" spans="1:12">
      <c r="A18161" t="e">
        <f ca="1">E00251514288421</f>
        <v>#NAME?</v>
      </c>
      <c r="B18161">
        <v>481</v>
      </c>
      <c r="C18161" t="s">
        <v>402</v>
      </c>
      <c r="D18161" s="1">
        <v>42251</v>
      </c>
      <c r="F18161">
        <v>5</v>
      </c>
      <c r="G18161">
        <v>6278</v>
      </c>
      <c r="H18161" t="s">
        <v>554</v>
      </c>
      <c r="J18161" t="s">
        <v>14</v>
      </c>
      <c r="K18161">
        <v>59</v>
      </c>
      <c r="L18161" t="s">
        <v>15</v>
      </c>
    </row>
    <row r="18162" spans="1:12">
      <c r="A18162" t="e">
        <f ca="1">E00251514288421</f>
        <v>#NAME?</v>
      </c>
      <c r="B18162">
        <v>481</v>
      </c>
      <c r="C18162" t="s">
        <v>402</v>
      </c>
      <c r="D18162" s="1">
        <v>43091</v>
      </c>
      <c r="F18162">
        <v>6</v>
      </c>
      <c r="G18162">
        <v>6278</v>
      </c>
      <c r="H18162" t="s">
        <v>554</v>
      </c>
      <c r="J18162" t="s">
        <v>14</v>
      </c>
      <c r="K18162">
        <v>62</v>
      </c>
      <c r="L18162" t="s">
        <v>15</v>
      </c>
    </row>
    <row r="18163" spans="1:12">
      <c r="A18163" t="e">
        <f ca="1">E00251514288421</f>
        <v>#NAME?</v>
      </c>
      <c r="B18163">
        <v>481</v>
      </c>
      <c r="C18163" t="s">
        <v>402</v>
      </c>
      <c r="D18163" s="1">
        <v>43060</v>
      </c>
      <c r="F18163">
        <v>1</v>
      </c>
      <c r="G18163">
        <v>49120</v>
      </c>
      <c r="H18163" t="s">
        <v>168</v>
      </c>
      <c r="J18163" t="s">
        <v>14</v>
      </c>
      <c r="K18163">
        <v>61</v>
      </c>
      <c r="L18163" t="s">
        <v>15</v>
      </c>
    </row>
    <row r="18164" spans="1:12">
      <c r="A18164" t="e">
        <f ca="1">E00251514288421</f>
        <v>#NAME?</v>
      </c>
      <c r="B18164">
        <v>485</v>
      </c>
      <c r="C18164" t="s">
        <v>241</v>
      </c>
      <c r="D18164" s="1">
        <v>43060</v>
      </c>
      <c r="F18164">
        <v>6</v>
      </c>
      <c r="G18164">
        <v>7079</v>
      </c>
      <c r="H18164" t="s">
        <v>1105</v>
      </c>
      <c r="J18164" t="s">
        <v>14</v>
      </c>
      <c r="K18164">
        <v>61</v>
      </c>
      <c r="L18164" t="s">
        <v>15</v>
      </c>
    </row>
    <row r="18165" spans="1:12">
      <c r="A18165" t="e">
        <f ca="1">E00251413469721</f>
        <v>#NAME?</v>
      </c>
      <c r="B18165">
        <v>1929</v>
      </c>
      <c r="C18165" t="s">
        <v>195</v>
      </c>
      <c r="D18165" s="1">
        <v>41183</v>
      </c>
      <c r="F18165">
        <v>1</v>
      </c>
      <c r="G18165">
        <v>71987</v>
      </c>
      <c r="H18165" t="s">
        <v>276</v>
      </c>
      <c r="J18165" t="s">
        <v>14</v>
      </c>
      <c r="K18165">
        <v>63</v>
      </c>
      <c r="L18165" t="s">
        <v>15</v>
      </c>
    </row>
    <row r="18166" spans="1:12">
      <c r="A18166" t="e">
        <f ca="1">E00251413469721</f>
        <v>#NAME?</v>
      </c>
      <c r="B18166">
        <v>1929</v>
      </c>
      <c r="C18166" t="s">
        <v>195</v>
      </c>
      <c r="D18166" s="1">
        <v>42691</v>
      </c>
      <c r="F18166">
        <v>2</v>
      </c>
      <c r="G18166">
        <v>27800</v>
      </c>
      <c r="H18166" t="s">
        <v>145</v>
      </c>
      <c r="J18166" t="s">
        <v>14</v>
      </c>
      <c r="K18166">
        <v>67</v>
      </c>
      <c r="L18166" t="s">
        <v>15</v>
      </c>
    </row>
    <row r="18167" spans="1:12">
      <c r="A18167" t="e">
        <f ca="1">E00251529498321</f>
        <v>#NAME?</v>
      </c>
      <c r="B18167">
        <v>163</v>
      </c>
      <c r="C18167" t="s">
        <v>219</v>
      </c>
      <c r="D18167" s="1">
        <v>42439</v>
      </c>
      <c r="F18167">
        <v>1</v>
      </c>
      <c r="G18167">
        <v>5990</v>
      </c>
      <c r="H18167" t="s">
        <v>60</v>
      </c>
      <c r="J18167" t="s">
        <v>14</v>
      </c>
      <c r="K18167">
        <v>65</v>
      </c>
      <c r="L18167" t="s">
        <v>15</v>
      </c>
    </row>
    <row r="18168" spans="1:12">
      <c r="A18168" t="e">
        <f ca="1">E00251529498321</f>
        <v>#NAME?</v>
      </c>
      <c r="B18168">
        <v>163</v>
      </c>
      <c r="C18168" t="s">
        <v>219</v>
      </c>
      <c r="D18168" s="1">
        <v>42446</v>
      </c>
      <c r="F18168">
        <v>1</v>
      </c>
      <c r="G18168">
        <v>5990</v>
      </c>
      <c r="H18168" t="s">
        <v>60</v>
      </c>
      <c r="J18168" t="s">
        <v>14</v>
      </c>
      <c r="K18168">
        <v>65</v>
      </c>
      <c r="L18168" t="s">
        <v>15</v>
      </c>
    </row>
    <row r="18169" spans="1:12">
      <c r="A18169" t="e">
        <f ca="1">E00251619839021</f>
        <v>#NAME?</v>
      </c>
      <c r="B18169">
        <v>437</v>
      </c>
      <c r="C18169" t="s">
        <v>216</v>
      </c>
      <c r="D18169" s="1">
        <v>41562</v>
      </c>
      <c r="F18169">
        <v>2</v>
      </c>
      <c r="G18169">
        <v>4019</v>
      </c>
      <c r="H18169" t="s">
        <v>26</v>
      </c>
      <c r="J18169" t="s">
        <v>14</v>
      </c>
      <c r="K18169">
        <v>47</v>
      </c>
      <c r="L18169" t="s">
        <v>15</v>
      </c>
    </row>
    <row r="18170" spans="1:12">
      <c r="A18170" t="e">
        <f ca="1">E00251524951321</f>
        <v>#NAME?</v>
      </c>
      <c r="B18170">
        <v>455</v>
      </c>
      <c r="C18170" t="s">
        <v>312</v>
      </c>
      <c r="D18170" s="1">
        <v>42555</v>
      </c>
      <c r="F18170">
        <v>2</v>
      </c>
      <c r="G18170">
        <v>4019</v>
      </c>
      <c r="H18170" t="s">
        <v>26</v>
      </c>
      <c r="J18170" t="s">
        <v>14</v>
      </c>
      <c r="K18170">
        <v>53</v>
      </c>
      <c r="L18170" t="s">
        <v>15</v>
      </c>
    </row>
    <row r="18171" spans="1:12">
      <c r="A18171" t="e">
        <f ca="1">E00251413469721</f>
        <v>#NAME?</v>
      </c>
      <c r="B18171">
        <v>1929</v>
      </c>
      <c r="C18171" t="s">
        <v>195</v>
      </c>
      <c r="D18171" s="1">
        <v>42864</v>
      </c>
      <c r="F18171">
        <v>6</v>
      </c>
      <c r="G18171">
        <v>7820</v>
      </c>
      <c r="H18171" t="s">
        <v>233</v>
      </c>
      <c r="J18171" t="s">
        <v>14</v>
      </c>
      <c r="K18171">
        <v>68</v>
      </c>
      <c r="L18171" t="s">
        <v>22</v>
      </c>
    </row>
    <row r="18172" spans="1:12">
      <c r="A18172" t="e">
        <f ca="1">E00251413469721</f>
        <v>#NAME?</v>
      </c>
      <c r="B18172">
        <v>1929</v>
      </c>
      <c r="C18172" t="s">
        <v>195</v>
      </c>
      <c r="D18172" s="1">
        <v>43054</v>
      </c>
      <c r="F18172">
        <v>2</v>
      </c>
      <c r="G18172">
        <v>27800</v>
      </c>
      <c r="H18172" t="s">
        <v>145</v>
      </c>
      <c r="J18172" t="s">
        <v>14</v>
      </c>
      <c r="K18172">
        <v>68</v>
      </c>
      <c r="L18172" t="s">
        <v>15</v>
      </c>
    </row>
    <row r="18173" spans="1:12">
      <c r="A18173" t="e">
        <f ca="1">E00251619839021</f>
        <v>#NAME?</v>
      </c>
      <c r="B18173">
        <v>437</v>
      </c>
      <c r="C18173" t="s">
        <v>216</v>
      </c>
      <c r="D18173" s="1">
        <v>41726</v>
      </c>
      <c r="F18173">
        <v>1</v>
      </c>
      <c r="G18173">
        <v>9492</v>
      </c>
      <c r="H18173" t="s">
        <v>317</v>
      </c>
      <c r="J18173" t="s">
        <v>14</v>
      </c>
      <c r="K18173">
        <v>47</v>
      </c>
      <c r="L18173" t="s">
        <v>15</v>
      </c>
    </row>
    <row r="18174" spans="1:12">
      <c r="A18174" t="e">
        <f ca="1">E00251619839021</f>
        <v>#NAME?</v>
      </c>
      <c r="B18174">
        <v>437</v>
      </c>
      <c r="C18174" t="s">
        <v>216</v>
      </c>
      <c r="D18174" s="1">
        <v>42016</v>
      </c>
      <c r="F18174">
        <v>2</v>
      </c>
      <c r="G18174">
        <v>4019</v>
      </c>
      <c r="H18174" t="s">
        <v>26</v>
      </c>
      <c r="J18174" t="s">
        <v>14</v>
      </c>
      <c r="K18174">
        <v>48</v>
      </c>
      <c r="L18174" t="s">
        <v>15</v>
      </c>
    </row>
    <row r="18175" spans="1:12">
      <c r="A18175" t="e">
        <f ca="1">E00251529498321</f>
        <v>#NAME?</v>
      </c>
      <c r="B18175">
        <v>163</v>
      </c>
      <c r="C18175" t="s">
        <v>219</v>
      </c>
      <c r="D18175" s="1">
        <v>42306</v>
      </c>
      <c r="F18175">
        <v>2</v>
      </c>
      <c r="G18175">
        <v>4019</v>
      </c>
      <c r="H18175" t="s">
        <v>26</v>
      </c>
      <c r="J18175" t="s">
        <v>14</v>
      </c>
      <c r="K18175">
        <v>65</v>
      </c>
      <c r="L18175" t="s">
        <v>15</v>
      </c>
    </row>
    <row r="18176" spans="1:12">
      <c r="A18176" t="e">
        <f ca="1">E00251529498321</f>
        <v>#NAME?</v>
      </c>
      <c r="B18176">
        <v>4893</v>
      </c>
      <c r="C18176" t="s">
        <v>426</v>
      </c>
      <c r="D18176" s="1">
        <v>41663</v>
      </c>
      <c r="F18176">
        <v>2</v>
      </c>
      <c r="G18176">
        <v>4019</v>
      </c>
      <c r="H18176" t="s">
        <v>26</v>
      </c>
      <c r="I18176" t="s">
        <v>148</v>
      </c>
      <c r="J18176" t="s">
        <v>57</v>
      </c>
      <c r="K18176">
        <v>63</v>
      </c>
      <c r="L18176" t="s">
        <v>15</v>
      </c>
    </row>
    <row r="18177" spans="1:12">
      <c r="A18177" t="e">
        <f ca="1">E00251432340321</f>
        <v>#NAME?</v>
      </c>
      <c r="B18177">
        <v>448</v>
      </c>
      <c r="C18177" t="s">
        <v>112</v>
      </c>
      <c r="D18177" s="1">
        <v>41901</v>
      </c>
      <c r="F18177">
        <v>4</v>
      </c>
      <c r="G18177">
        <v>4019</v>
      </c>
      <c r="H18177" t="s">
        <v>26</v>
      </c>
      <c r="J18177" t="s">
        <v>14</v>
      </c>
      <c r="K18177">
        <v>54</v>
      </c>
      <c r="L18177" t="s">
        <v>15</v>
      </c>
    </row>
    <row r="18178" spans="1:12">
      <c r="A18178" t="e">
        <f ca="1">E00251429396421</f>
        <v>#NAME?</v>
      </c>
      <c r="B18178">
        <v>276</v>
      </c>
      <c r="C18178" t="s">
        <v>122</v>
      </c>
      <c r="D18178" s="1">
        <v>41078</v>
      </c>
      <c r="F18178">
        <v>2</v>
      </c>
      <c r="G18178">
        <v>49390</v>
      </c>
      <c r="H18178" t="s">
        <v>59</v>
      </c>
      <c r="J18178" t="s">
        <v>14</v>
      </c>
      <c r="K18178">
        <v>55</v>
      </c>
      <c r="L18178" t="s">
        <v>15</v>
      </c>
    </row>
    <row r="18179" spans="1:12">
      <c r="A18179" t="e">
        <f ca="1">E00251429396421</f>
        <v>#NAME?</v>
      </c>
      <c r="B18179">
        <v>276</v>
      </c>
      <c r="C18179" t="s">
        <v>122</v>
      </c>
      <c r="D18179" s="1">
        <v>41598</v>
      </c>
      <c r="F18179">
        <v>3</v>
      </c>
      <c r="G18179">
        <v>4019</v>
      </c>
      <c r="H18179" t="s">
        <v>26</v>
      </c>
      <c r="J18179" t="s">
        <v>14</v>
      </c>
      <c r="K18179">
        <v>56</v>
      </c>
      <c r="L18179" t="s">
        <v>15</v>
      </c>
    </row>
    <row r="18180" spans="1:12">
      <c r="A18180" t="e">
        <f ca="1">E00251518634821</f>
        <v>#NAME?</v>
      </c>
      <c r="B18180">
        <v>285</v>
      </c>
      <c r="C18180" t="s">
        <v>117</v>
      </c>
      <c r="D18180" s="1">
        <v>42877</v>
      </c>
      <c r="F18180">
        <v>1</v>
      </c>
      <c r="G18180">
        <v>93</v>
      </c>
      <c r="H18180" t="s">
        <v>29</v>
      </c>
      <c r="J18180" t="s">
        <v>14</v>
      </c>
      <c r="K18180">
        <v>52</v>
      </c>
      <c r="L18180" t="s">
        <v>15</v>
      </c>
    </row>
    <row r="18181" spans="1:12">
      <c r="A18181" t="e">
        <f ca="1">E00251533616021</f>
        <v>#NAME?</v>
      </c>
      <c r="B18181">
        <v>104</v>
      </c>
      <c r="C18181" t="s">
        <v>88</v>
      </c>
      <c r="D18181" s="1">
        <v>40977</v>
      </c>
      <c r="F18181">
        <v>2</v>
      </c>
      <c r="G18181">
        <v>460</v>
      </c>
      <c r="H18181" t="s">
        <v>16</v>
      </c>
      <c r="J18181" t="s">
        <v>14</v>
      </c>
      <c r="K18181">
        <v>41</v>
      </c>
      <c r="L18181" t="s">
        <v>15</v>
      </c>
    </row>
    <row r="18182" spans="1:12">
      <c r="A18182" t="e">
        <f ca="1">E00251432340321</f>
        <v>#NAME?</v>
      </c>
      <c r="B18182">
        <v>448</v>
      </c>
      <c r="C18182" t="s">
        <v>112</v>
      </c>
      <c r="D18182" s="1">
        <v>43081</v>
      </c>
      <c r="F18182">
        <v>3</v>
      </c>
      <c r="G18182">
        <v>29690</v>
      </c>
      <c r="H18182" t="s">
        <v>52</v>
      </c>
      <c r="J18182" t="s">
        <v>14</v>
      </c>
      <c r="K18182">
        <v>57</v>
      </c>
      <c r="L18182" t="s">
        <v>15</v>
      </c>
    </row>
    <row r="18183" spans="1:12">
      <c r="A18183" t="e">
        <f ca="1">E00251512648621</f>
        <v>#NAME?</v>
      </c>
      <c r="B18183">
        <v>62</v>
      </c>
      <c r="C18183" t="s">
        <v>20</v>
      </c>
      <c r="D18183" s="1">
        <v>41179</v>
      </c>
      <c r="F18183">
        <v>3</v>
      </c>
      <c r="G18183">
        <v>7906</v>
      </c>
      <c r="H18183" t="s">
        <v>173</v>
      </c>
      <c r="J18183" t="s">
        <v>14</v>
      </c>
      <c r="K18183">
        <v>45</v>
      </c>
      <c r="L18183" t="s">
        <v>22</v>
      </c>
    </row>
    <row r="18184" spans="1:12">
      <c r="A18184" t="e">
        <f ca="1">E00251512648621</f>
        <v>#NAME?</v>
      </c>
      <c r="B18184">
        <v>62</v>
      </c>
      <c r="C18184" t="s">
        <v>20</v>
      </c>
      <c r="D18184" s="1">
        <v>41192</v>
      </c>
      <c r="F18184">
        <v>2</v>
      </c>
      <c r="G18184">
        <v>4019</v>
      </c>
      <c r="H18184" t="s">
        <v>26</v>
      </c>
      <c r="J18184" t="s">
        <v>14</v>
      </c>
      <c r="K18184">
        <v>45</v>
      </c>
      <c r="L18184" t="s">
        <v>15</v>
      </c>
    </row>
    <row r="18185" spans="1:12">
      <c r="A18185" t="e">
        <f ca="1">E00251512648621</f>
        <v>#NAME?</v>
      </c>
      <c r="B18185">
        <v>62</v>
      </c>
      <c r="C18185" t="s">
        <v>20</v>
      </c>
      <c r="D18185" s="1">
        <v>42660</v>
      </c>
      <c r="F18185">
        <v>3</v>
      </c>
      <c r="G18185">
        <v>2729</v>
      </c>
      <c r="H18185" t="s">
        <v>115</v>
      </c>
      <c r="J18185" t="s">
        <v>14</v>
      </c>
      <c r="K18185">
        <v>49</v>
      </c>
      <c r="L18185" t="s">
        <v>15</v>
      </c>
    </row>
    <row r="18186" spans="1:12">
      <c r="A18186" t="e">
        <f ca="1">E00251528138121</f>
        <v>#NAME?</v>
      </c>
      <c r="B18186">
        <v>66</v>
      </c>
      <c r="C18186" t="s">
        <v>134</v>
      </c>
      <c r="D18186" s="1">
        <v>42786</v>
      </c>
      <c r="F18186">
        <v>1</v>
      </c>
      <c r="G18186">
        <v>2720</v>
      </c>
      <c r="H18186" t="s">
        <v>65</v>
      </c>
      <c r="J18186" t="s">
        <v>14</v>
      </c>
      <c r="K18186">
        <v>62</v>
      </c>
      <c r="L18186" t="s">
        <v>15</v>
      </c>
    </row>
    <row r="18187" spans="1:12">
      <c r="A18187" t="e">
        <f ca="1">E00251514288421</f>
        <v>#NAME?</v>
      </c>
      <c r="B18187">
        <v>485</v>
      </c>
      <c r="C18187" t="s">
        <v>241</v>
      </c>
      <c r="D18187" s="1">
        <v>42998</v>
      </c>
      <c r="F18187">
        <v>1</v>
      </c>
      <c r="G18187">
        <v>5238</v>
      </c>
      <c r="H18187" t="s">
        <v>196</v>
      </c>
      <c r="J18187" t="s">
        <v>14</v>
      </c>
      <c r="K18187">
        <v>61</v>
      </c>
      <c r="L18187" t="s">
        <v>15</v>
      </c>
    </row>
    <row r="18188" spans="1:12">
      <c r="A18188" t="e">
        <f ca="1">E00251528755421</f>
        <v>#NAME?</v>
      </c>
      <c r="B18188">
        <v>278</v>
      </c>
      <c r="C18188" t="s">
        <v>222</v>
      </c>
      <c r="D18188" s="1">
        <v>43083</v>
      </c>
      <c r="F18188">
        <v>1</v>
      </c>
      <c r="G18188">
        <v>8270</v>
      </c>
      <c r="H18188" t="s">
        <v>816</v>
      </c>
      <c r="J18188" t="s">
        <v>14</v>
      </c>
      <c r="K18188">
        <v>55</v>
      </c>
      <c r="L18188" t="s">
        <v>15</v>
      </c>
    </row>
    <row r="18189" spans="1:12">
      <c r="A18189" t="e">
        <f ca="1">E00251715048221</f>
        <v>#NAME?</v>
      </c>
      <c r="B18189">
        <v>65</v>
      </c>
      <c r="C18189" t="s">
        <v>713</v>
      </c>
      <c r="D18189" s="1">
        <v>42464</v>
      </c>
      <c r="F18189">
        <v>2</v>
      </c>
      <c r="G18189">
        <v>2448</v>
      </c>
      <c r="H18189" t="s">
        <v>19</v>
      </c>
      <c r="J18189" t="s">
        <v>14</v>
      </c>
      <c r="K18189">
        <v>47</v>
      </c>
      <c r="L18189" t="s">
        <v>15</v>
      </c>
    </row>
    <row r="18190" spans="1:12">
      <c r="A18190" t="e">
        <f ca="1">E00251528138121</f>
        <v>#NAME?</v>
      </c>
      <c r="B18190">
        <v>66</v>
      </c>
      <c r="C18190" t="s">
        <v>134</v>
      </c>
      <c r="D18190" s="1">
        <v>43063</v>
      </c>
      <c r="F18190">
        <v>1</v>
      </c>
      <c r="G18190">
        <v>29690</v>
      </c>
      <c r="H18190" t="s">
        <v>52</v>
      </c>
      <c r="J18190" t="s">
        <v>14</v>
      </c>
      <c r="K18190">
        <v>63</v>
      </c>
      <c r="L18190" t="s">
        <v>15</v>
      </c>
    </row>
    <row r="18191" spans="1:12">
      <c r="A18191" t="e">
        <f ca="1">E00251711664321</f>
        <v>#NAME?</v>
      </c>
      <c r="B18191">
        <v>11</v>
      </c>
      <c r="C18191" t="s">
        <v>245</v>
      </c>
      <c r="D18191" s="1">
        <v>43038</v>
      </c>
      <c r="F18191">
        <v>1</v>
      </c>
      <c r="G18191">
        <v>71940</v>
      </c>
      <c r="H18191" t="s">
        <v>135</v>
      </c>
      <c r="J18191" t="s">
        <v>14</v>
      </c>
      <c r="K18191">
        <v>66</v>
      </c>
      <c r="L18191" t="s">
        <v>15</v>
      </c>
    </row>
    <row r="18192" spans="1:12">
      <c r="A18192" t="e">
        <f ca="1">E00251716572021</f>
        <v>#NAME?</v>
      </c>
      <c r="B18192">
        <v>446</v>
      </c>
      <c r="C18192" t="s">
        <v>94</v>
      </c>
      <c r="D18192" s="1">
        <v>41702</v>
      </c>
      <c r="F18192">
        <v>2</v>
      </c>
      <c r="G18192">
        <v>7840</v>
      </c>
      <c r="H18192" t="s">
        <v>55</v>
      </c>
      <c r="J18192" t="s">
        <v>14</v>
      </c>
      <c r="K18192">
        <v>43</v>
      </c>
      <c r="L18192" t="s">
        <v>22</v>
      </c>
    </row>
    <row r="18193" spans="1:12">
      <c r="A18193" t="e">
        <f ca="1">E00251619839021</f>
        <v>#NAME?</v>
      </c>
      <c r="B18193">
        <v>437</v>
      </c>
      <c r="C18193" t="s">
        <v>216</v>
      </c>
      <c r="D18193" s="1">
        <v>42723</v>
      </c>
      <c r="F18193">
        <v>2</v>
      </c>
      <c r="G18193">
        <v>81380</v>
      </c>
      <c r="H18193" t="s">
        <v>326</v>
      </c>
      <c r="J18193" t="s">
        <v>14</v>
      </c>
      <c r="K18193">
        <v>50</v>
      </c>
      <c r="L18193" t="s">
        <v>15</v>
      </c>
    </row>
    <row r="18194" spans="1:12">
      <c r="A18194" t="e">
        <f ca="1">E00251413469721</f>
        <v>#NAME?</v>
      </c>
      <c r="B18194">
        <v>1929</v>
      </c>
      <c r="C18194" t="s">
        <v>195</v>
      </c>
      <c r="D18194" s="1">
        <v>41169</v>
      </c>
      <c r="F18194">
        <v>1</v>
      </c>
      <c r="G18194">
        <v>71987</v>
      </c>
      <c r="H18194" t="s">
        <v>276</v>
      </c>
      <c r="J18194" t="s">
        <v>14</v>
      </c>
      <c r="K18194">
        <v>63</v>
      </c>
      <c r="L18194" t="s">
        <v>15</v>
      </c>
    </row>
    <row r="18195" spans="1:12">
      <c r="A18195" t="e">
        <f ca="1">E00251413469721</f>
        <v>#NAME?</v>
      </c>
      <c r="B18195">
        <v>1929</v>
      </c>
      <c r="C18195" t="s">
        <v>195</v>
      </c>
      <c r="D18195" s="1">
        <v>41789</v>
      </c>
      <c r="F18195">
        <v>1</v>
      </c>
      <c r="G18195">
        <v>7962</v>
      </c>
      <c r="H18195" t="s">
        <v>111</v>
      </c>
      <c r="J18195" t="s">
        <v>14</v>
      </c>
      <c r="K18195">
        <v>65</v>
      </c>
      <c r="L18195" t="s">
        <v>22</v>
      </c>
    </row>
    <row r="18196" spans="1:12">
      <c r="A18196" t="e">
        <f ca="1">E00251514288421</f>
        <v>#NAME?</v>
      </c>
      <c r="B18196">
        <v>481</v>
      </c>
      <c r="C18196" t="s">
        <v>402</v>
      </c>
      <c r="D18196" s="1">
        <v>42514</v>
      </c>
      <c r="F18196">
        <v>2</v>
      </c>
      <c r="G18196">
        <v>34600</v>
      </c>
      <c r="H18196" t="s">
        <v>578</v>
      </c>
      <c r="J18196" t="s">
        <v>14</v>
      </c>
      <c r="K18196">
        <v>60</v>
      </c>
      <c r="L18196" t="s">
        <v>15</v>
      </c>
    </row>
    <row r="18197" spans="1:12">
      <c r="A18197" t="e">
        <f ca="1">E00251514288421</f>
        <v>#NAME?</v>
      </c>
      <c r="B18197">
        <v>481</v>
      </c>
      <c r="C18197" t="s">
        <v>402</v>
      </c>
      <c r="D18197" s="1">
        <v>42992</v>
      </c>
      <c r="F18197">
        <v>2</v>
      </c>
      <c r="G18197">
        <v>71940</v>
      </c>
      <c r="H18197" t="s">
        <v>135</v>
      </c>
      <c r="J18197" t="s">
        <v>14</v>
      </c>
      <c r="K18197">
        <v>61</v>
      </c>
      <c r="L18197" t="s">
        <v>15</v>
      </c>
    </row>
    <row r="18198" spans="1:12">
      <c r="A18198" t="e">
        <f ca="1">E00251718095121</f>
        <v>#NAME?</v>
      </c>
      <c r="B18198">
        <v>702</v>
      </c>
      <c r="C18198" t="s">
        <v>293</v>
      </c>
      <c r="D18198" s="1">
        <v>42041</v>
      </c>
      <c r="F18198">
        <v>1</v>
      </c>
      <c r="G18198">
        <v>4659</v>
      </c>
      <c r="H18198" t="s">
        <v>47</v>
      </c>
      <c r="J18198" t="s">
        <v>14</v>
      </c>
      <c r="K18198">
        <v>44</v>
      </c>
      <c r="L18198" t="s">
        <v>15</v>
      </c>
    </row>
    <row r="18199" spans="1:12">
      <c r="A18199" t="e">
        <f ca="1">E00251716572021</f>
        <v>#NAME?</v>
      </c>
      <c r="B18199">
        <v>446</v>
      </c>
      <c r="C18199" t="s">
        <v>94</v>
      </c>
      <c r="D18199" s="1">
        <v>42389</v>
      </c>
      <c r="F18199">
        <v>2</v>
      </c>
      <c r="G18199">
        <v>7242</v>
      </c>
      <c r="H18199" t="s">
        <v>93</v>
      </c>
      <c r="J18199" t="s">
        <v>14</v>
      </c>
      <c r="K18199">
        <v>45</v>
      </c>
      <c r="L18199" t="s">
        <v>15</v>
      </c>
    </row>
    <row r="18200" spans="1:12">
      <c r="A18200" t="e">
        <f ca="1">E00251716572021</f>
        <v>#NAME?</v>
      </c>
      <c r="B18200">
        <v>446</v>
      </c>
      <c r="C18200" t="s">
        <v>94</v>
      </c>
      <c r="D18200" s="1">
        <v>43082</v>
      </c>
      <c r="F18200">
        <v>4</v>
      </c>
      <c r="G18200">
        <v>27800</v>
      </c>
      <c r="H18200" t="s">
        <v>145</v>
      </c>
      <c r="J18200" t="s">
        <v>14</v>
      </c>
      <c r="K18200">
        <v>47</v>
      </c>
      <c r="L18200" t="s">
        <v>15</v>
      </c>
    </row>
    <row r="18201" spans="1:12">
      <c r="A18201" t="e">
        <f ca="1">E00251514752621</f>
        <v>#NAME?</v>
      </c>
      <c r="B18201">
        <v>481</v>
      </c>
      <c r="C18201" t="s">
        <v>402</v>
      </c>
      <c r="D18201" s="1">
        <v>43031</v>
      </c>
      <c r="F18201">
        <v>2</v>
      </c>
      <c r="G18201">
        <v>69010</v>
      </c>
      <c r="H18201" t="s">
        <v>294</v>
      </c>
      <c r="J18201" t="s">
        <v>14</v>
      </c>
      <c r="K18201">
        <v>58</v>
      </c>
      <c r="L18201" t="s">
        <v>15</v>
      </c>
    </row>
    <row r="18202" spans="1:12">
      <c r="A18202" t="e">
        <f ca="1">E00251413469721</f>
        <v>#NAME?</v>
      </c>
      <c r="B18202">
        <v>1929</v>
      </c>
      <c r="C18202" t="s">
        <v>195</v>
      </c>
      <c r="D18202" s="1">
        <v>42206</v>
      </c>
      <c r="F18202">
        <v>2</v>
      </c>
      <c r="G18202">
        <v>7804</v>
      </c>
      <c r="H18202" t="s">
        <v>43</v>
      </c>
      <c r="J18202" t="s">
        <v>14</v>
      </c>
      <c r="K18202">
        <v>66</v>
      </c>
      <c r="L18202" t="s">
        <v>22</v>
      </c>
    </row>
    <row r="18203" spans="1:12">
      <c r="A18203" t="e">
        <f ca="1">E00251413469721</f>
        <v>#NAME?</v>
      </c>
      <c r="B18203">
        <v>1929</v>
      </c>
      <c r="C18203" t="s">
        <v>195</v>
      </c>
      <c r="D18203" s="1">
        <v>42255</v>
      </c>
      <c r="F18203">
        <v>6</v>
      </c>
      <c r="G18203">
        <v>7295</v>
      </c>
      <c r="H18203" t="s">
        <v>76</v>
      </c>
      <c r="J18203" t="s">
        <v>14</v>
      </c>
      <c r="K18203">
        <v>66</v>
      </c>
      <c r="L18203" t="s">
        <v>15</v>
      </c>
    </row>
    <row r="18204" spans="1:12">
      <c r="A18204" t="e">
        <f ca="1">E00251514288421</f>
        <v>#NAME?</v>
      </c>
      <c r="B18204">
        <v>481</v>
      </c>
      <c r="C18204" t="s">
        <v>402</v>
      </c>
      <c r="D18204" s="1">
        <v>41723</v>
      </c>
      <c r="F18204">
        <v>4</v>
      </c>
      <c r="G18204">
        <v>34600</v>
      </c>
      <c r="H18204" t="s">
        <v>578</v>
      </c>
      <c r="J18204" t="s">
        <v>14</v>
      </c>
      <c r="K18204">
        <v>58</v>
      </c>
      <c r="L18204" t="s">
        <v>15</v>
      </c>
    </row>
    <row r="18205" spans="1:12">
      <c r="A18205" t="e">
        <f ca="1">E00251514725021</f>
        <v>#NAME?</v>
      </c>
      <c r="B18205">
        <v>489</v>
      </c>
      <c r="C18205" t="s">
        <v>100</v>
      </c>
      <c r="D18205" s="1">
        <v>42632</v>
      </c>
      <c r="F18205">
        <v>2</v>
      </c>
      <c r="G18205">
        <v>7295</v>
      </c>
      <c r="H18205" t="s">
        <v>76</v>
      </c>
      <c r="J18205" t="s">
        <v>14</v>
      </c>
      <c r="K18205">
        <v>44</v>
      </c>
      <c r="L18205" t="s">
        <v>15</v>
      </c>
    </row>
    <row r="18206" spans="1:12">
      <c r="A18206" t="e">
        <f ca="1">E00251537880321</f>
        <v>#NAME?</v>
      </c>
      <c r="B18206">
        <v>282</v>
      </c>
      <c r="C18206" t="s">
        <v>724</v>
      </c>
      <c r="D18206" s="1">
        <v>41453</v>
      </c>
      <c r="F18206">
        <v>1</v>
      </c>
      <c r="G18206">
        <v>3804</v>
      </c>
      <c r="H18206" t="s">
        <v>71</v>
      </c>
      <c r="J18206" t="s">
        <v>14</v>
      </c>
      <c r="K18206">
        <v>40</v>
      </c>
      <c r="L18206" t="s">
        <v>15</v>
      </c>
    </row>
    <row r="18207" spans="1:12">
      <c r="A18207" t="e">
        <f ca="1">E00251537880321</f>
        <v>#NAME?</v>
      </c>
      <c r="B18207">
        <v>282</v>
      </c>
      <c r="C18207" t="s">
        <v>724</v>
      </c>
      <c r="D18207" s="1">
        <v>42541</v>
      </c>
      <c r="F18207">
        <v>1</v>
      </c>
      <c r="G18207">
        <v>6929</v>
      </c>
      <c r="H18207" t="s">
        <v>36</v>
      </c>
      <c r="J18207" t="s">
        <v>14</v>
      </c>
      <c r="K18207">
        <v>43</v>
      </c>
      <c r="L18207" t="s">
        <v>15</v>
      </c>
    </row>
    <row r="18208" spans="1:12">
      <c r="A18208" t="e">
        <f ca="1">E00251617573321</f>
        <v>#NAME?</v>
      </c>
      <c r="B18208">
        <v>440</v>
      </c>
      <c r="C18208" t="s">
        <v>12</v>
      </c>
      <c r="D18208" s="1">
        <v>41324</v>
      </c>
      <c r="F18208">
        <v>1</v>
      </c>
      <c r="G18208">
        <v>7881</v>
      </c>
      <c r="H18208" t="s">
        <v>637</v>
      </c>
      <c r="J18208" t="s">
        <v>14</v>
      </c>
      <c r="K18208">
        <v>43</v>
      </c>
      <c r="L18208" t="s">
        <v>22</v>
      </c>
    </row>
    <row r="18209" spans="1:12">
      <c r="A18209" t="e">
        <f ca="1">E00251514288421</f>
        <v>#NAME?</v>
      </c>
      <c r="B18209">
        <v>485</v>
      </c>
      <c r="C18209" t="s">
        <v>241</v>
      </c>
      <c r="D18209" s="1">
        <v>42998</v>
      </c>
      <c r="F18209">
        <v>4</v>
      </c>
      <c r="G18209">
        <v>7079</v>
      </c>
      <c r="H18209" t="s">
        <v>1105</v>
      </c>
      <c r="J18209" t="s">
        <v>14</v>
      </c>
      <c r="K18209">
        <v>61</v>
      </c>
      <c r="L18209" t="s">
        <v>15</v>
      </c>
    </row>
    <row r="18210" spans="1:12">
      <c r="A18210" t="e">
        <f ca="1">E00251514288421</f>
        <v>#NAME?</v>
      </c>
      <c r="B18210">
        <v>485</v>
      </c>
      <c r="C18210" t="s">
        <v>241</v>
      </c>
      <c r="D18210" s="1">
        <v>43081</v>
      </c>
      <c r="F18210">
        <v>1</v>
      </c>
      <c r="G18210">
        <v>3051</v>
      </c>
      <c r="H18210" t="s">
        <v>13</v>
      </c>
      <c r="J18210" t="s">
        <v>14</v>
      </c>
      <c r="K18210">
        <v>62</v>
      </c>
      <c r="L18210" t="s">
        <v>15</v>
      </c>
    </row>
    <row r="18211" spans="1:12">
      <c r="A18211" t="e">
        <f ca="1">E00251413469721</f>
        <v>#NAME?</v>
      </c>
      <c r="B18211">
        <v>1929</v>
      </c>
      <c r="C18211" t="s">
        <v>195</v>
      </c>
      <c r="D18211" s="1">
        <v>41128</v>
      </c>
      <c r="F18211">
        <v>1</v>
      </c>
      <c r="G18211">
        <v>71987</v>
      </c>
      <c r="H18211" t="s">
        <v>276</v>
      </c>
      <c r="J18211" t="s">
        <v>14</v>
      </c>
      <c r="K18211">
        <v>63</v>
      </c>
      <c r="L18211" t="s">
        <v>15</v>
      </c>
    </row>
    <row r="18212" spans="1:12">
      <c r="A18212" t="e">
        <f ca="1">E00251413469721</f>
        <v>#NAME?</v>
      </c>
      <c r="B18212">
        <v>1929</v>
      </c>
      <c r="C18212" t="s">
        <v>195</v>
      </c>
      <c r="D18212" s="1">
        <v>41431</v>
      </c>
      <c r="F18212">
        <v>1</v>
      </c>
      <c r="G18212">
        <v>46619</v>
      </c>
      <c r="H18212" t="s">
        <v>182</v>
      </c>
      <c r="J18212" t="s">
        <v>14</v>
      </c>
      <c r="K18212">
        <v>64</v>
      </c>
      <c r="L18212" t="s">
        <v>15</v>
      </c>
    </row>
    <row r="18213" spans="1:12">
      <c r="A18213" t="e">
        <f ca="1">E00251514288421</f>
        <v>#NAME?</v>
      </c>
      <c r="B18213">
        <v>481</v>
      </c>
      <c r="C18213" t="s">
        <v>402</v>
      </c>
      <c r="D18213" s="1">
        <v>42998</v>
      </c>
      <c r="F18213">
        <v>2</v>
      </c>
      <c r="G18213">
        <v>49120</v>
      </c>
      <c r="H18213" t="s">
        <v>168</v>
      </c>
      <c r="J18213" t="s">
        <v>14</v>
      </c>
      <c r="K18213">
        <v>61</v>
      </c>
      <c r="L18213" t="s">
        <v>15</v>
      </c>
    </row>
    <row r="18214" spans="1:12">
      <c r="A18214" t="e">
        <f ca="1">E00251529498321</f>
        <v>#NAME?</v>
      </c>
      <c r="B18214">
        <v>163</v>
      </c>
      <c r="C18214" t="s">
        <v>219</v>
      </c>
      <c r="D18214" s="1">
        <v>41653</v>
      </c>
      <c r="F18214">
        <v>1</v>
      </c>
      <c r="G18214">
        <v>4019</v>
      </c>
      <c r="H18214" t="s">
        <v>26</v>
      </c>
      <c r="J18214" t="s">
        <v>14</v>
      </c>
      <c r="K18214">
        <v>63</v>
      </c>
      <c r="L18214" t="s">
        <v>15</v>
      </c>
    </row>
    <row r="18215" spans="1:12">
      <c r="A18215" t="e">
        <f ca="1">E00251529498321</f>
        <v>#NAME?</v>
      </c>
      <c r="B18215">
        <v>163</v>
      </c>
      <c r="C18215" t="s">
        <v>219</v>
      </c>
      <c r="D18215" s="1">
        <v>42020</v>
      </c>
      <c r="F18215">
        <v>2</v>
      </c>
      <c r="G18215">
        <v>4019</v>
      </c>
      <c r="H18215" t="s">
        <v>26</v>
      </c>
      <c r="J18215" t="s">
        <v>14</v>
      </c>
      <c r="K18215">
        <v>64</v>
      </c>
      <c r="L18215" t="s">
        <v>15</v>
      </c>
    </row>
    <row r="18216" spans="1:12">
      <c r="A18216" t="e">
        <f ca="1">E00251528725821</f>
        <v>#NAME?</v>
      </c>
      <c r="B18216">
        <v>294</v>
      </c>
      <c r="C18216" t="s">
        <v>61</v>
      </c>
      <c r="D18216" s="1">
        <v>40962</v>
      </c>
      <c r="F18216">
        <v>1</v>
      </c>
      <c r="G18216">
        <v>5651</v>
      </c>
      <c r="H18216" t="s">
        <v>617</v>
      </c>
      <c r="J18216" t="s">
        <v>14</v>
      </c>
      <c r="K18216">
        <v>54</v>
      </c>
      <c r="L18216" t="s">
        <v>15</v>
      </c>
    </row>
    <row r="18217" spans="1:12">
      <c r="A18217" t="e">
        <f ca="1">E00251619839021</f>
        <v>#NAME?</v>
      </c>
      <c r="B18217">
        <v>437</v>
      </c>
      <c r="C18217" t="s">
        <v>216</v>
      </c>
      <c r="D18217" s="1">
        <v>41415</v>
      </c>
      <c r="F18217">
        <v>1</v>
      </c>
      <c r="G18217">
        <v>4019</v>
      </c>
      <c r="H18217" t="s">
        <v>26</v>
      </c>
      <c r="J18217" t="s">
        <v>14</v>
      </c>
      <c r="K18217">
        <v>46</v>
      </c>
      <c r="L18217" t="s">
        <v>15</v>
      </c>
    </row>
    <row r="18218" spans="1:12">
      <c r="A18218" t="e">
        <f ca="1">E00251532291121</f>
        <v>#NAME?</v>
      </c>
      <c r="B18218">
        <v>497</v>
      </c>
      <c r="C18218" t="s">
        <v>141</v>
      </c>
      <c r="D18218" s="1">
        <v>42774</v>
      </c>
      <c r="F18218">
        <v>2</v>
      </c>
      <c r="G18218">
        <v>460</v>
      </c>
      <c r="H18218" t="s">
        <v>16</v>
      </c>
      <c r="J18218" t="s">
        <v>14</v>
      </c>
      <c r="K18218">
        <v>62</v>
      </c>
      <c r="L18218" t="s">
        <v>15</v>
      </c>
    </row>
    <row r="18219" spans="1:12">
      <c r="A18219" t="e">
        <f ca="1">E00251532291121</f>
        <v>#NAME?</v>
      </c>
      <c r="B18219">
        <v>497</v>
      </c>
      <c r="C18219" t="s">
        <v>141</v>
      </c>
      <c r="D18219" s="1">
        <v>42774</v>
      </c>
      <c r="F18219">
        <v>3</v>
      </c>
      <c r="G18219">
        <v>2720</v>
      </c>
      <c r="H18219" t="s">
        <v>65</v>
      </c>
      <c r="J18219" t="s">
        <v>14</v>
      </c>
      <c r="K18219">
        <v>62</v>
      </c>
      <c r="L18219" t="s">
        <v>15</v>
      </c>
    </row>
    <row r="18220" spans="1:12">
      <c r="A18220" t="e">
        <f ca="1">E00251518585821</f>
        <v>#NAME?</v>
      </c>
      <c r="B18220">
        <v>296</v>
      </c>
      <c r="C18220" t="s">
        <v>119</v>
      </c>
      <c r="D18220" s="1">
        <v>41201</v>
      </c>
      <c r="F18220">
        <v>1</v>
      </c>
      <c r="G18220">
        <v>7295</v>
      </c>
      <c r="H18220" t="s">
        <v>76</v>
      </c>
      <c r="J18220" t="s">
        <v>14</v>
      </c>
      <c r="K18220">
        <v>59</v>
      </c>
      <c r="L18220" t="s">
        <v>15</v>
      </c>
    </row>
    <row r="18221" spans="1:12">
      <c r="A18221" t="e">
        <f ca="1">E00251518585821</f>
        <v>#NAME?</v>
      </c>
      <c r="B18221">
        <v>296</v>
      </c>
      <c r="C18221" t="s">
        <v>119</v>
      </c>
      <c r="D18221" s="1">
        <v>41733</v>
      </c>
      <c r="F18221">
        <v>1</v>
      </c>
      <c r="G18221">
        <v>2449</v>
      </c>
      <c r="H18221" t="s">
        <v>53</v>
      </c>
      <c r="J18221" t="s">
        <v>14</v>
      </c>
      <c r="K18221">
        <v>60</v>
      </c>
      <c r="L18221" t="s">
        <v>15</v>
      </c>
    </row>
    <row r="18222" spans="1:12">
      <c r="A18222" t="e">
        <f ca="1">E00251429332421</f>
        <v>#NAME?</v>
      </c>
      <c r="B18222">
        <v>1325</v>
      </c>
      <c r="C18222" t="s">
        <v>605</v>
      </c>
      <c r="D18222" s="1">
        <v>40940</v>
      </c>
      <c r="F18222">
        <v>4</v>
      </c>
      <c r="G18222">
        <v>7295</v>
      </c>
      <c r="H18222" t="s">
        <v>76</v>
      </c>
      <c r="J18222" t="s">
        <v>14</v>
      </c>
      <c r="K18222">
        <v>45</v>
      </c>
      <c r="L18222" t="s">
        <v>15</v>
      </c>
    </row>
    <row r="18223" spans="1:12">
      <c r="A18223" t="e">
        <f ca="1">E00251429332421</f>
        <v>#NAME?</v>
      </c>
      <c r="B18223">
        <v>753</v>
      </c>
      <c r="C18223" t="s">
        <v>545</v>
      </c>
      <c r="D18223" s="1">
        <v>42765</v>
      </c>
      <c r="F18223">
        <v>1</v>
      </c>
      <c r="G18223">
        <v>9595</v>
      </c>
      <c r="H18223" t="s">
        <v>706</v>
      </c>
      <c r="I18223" t="s">
        <v>56</v>
      </c>
      <c r="J18223" t="s">
        <v>57</v>
      </c>
      <c r="K18223">
        <v>50</v>
      </c>
      <c r="L18223" t="s">
        <v>15</v>
      </c>
    </row>
    <row r="18224" spans="1:12">
      <c r="A18224" t="e">
        <f ca="1">E00251429332421</f>
        <v>#NAME?</v>
      </c>
      <c r="B18224">
        <v>1325</v>
      </c>
      <c r="C18224" t="s">
        <v>605</v>
      </c>
      <c r="D18224" s="1">
        <v>42769</v>
      </c>
      <c r="F18224">
        <v>1</v>
      </c>
      <c r="G18224">
        <v>81400</v>
      </c>
      <c r="H18224" t="s">
        <v>1107</v>
      </c>
      <c r="J18224" t="s">
        <v>14</v>
      </c>
      <c r="K18224">
        <v>50</v>
      </c>
      <c r="L18224" t="s">
        <v>15</v>
      </c>
    </row>
    <row r="18225" spans="1:12">
      <c r="A18225" t="e">
        <f ca="1">E00251514752621</f>
        <v>#NAME?</v>
      </c>
      <c r="B18225">
        <v>481</v>
      </c>
      <c r="C18225" t="s">
        <v>402</v>
      </c>
      <c r="D18225" s="1">
        <v>43033</v>
      </c>
      <c r="F18225">
        <v>1</v>
      </c>
      <c r="G18225">
        <v>5699</v>
      </c>
      <c r="H18225" t="s">
        <v>329</v>
      </c>
      <c r="J18225" t="s">
        <v>14</v>
      </c>
      <c r="K18225">
        <v>58</v>
      </c>
      <c r="L18225" t="s">
        <v>15</v>
      </c>
    </row>
    <row r="18226" spans="1:12">
      <c r="A18226" t="e">
        <f ca="1">E00251518634821</f>
        <v>#NAME?</v>
      </c>
      <c r="B18226">
        <v>285</v>
      </c>
      <c r="C18226" t="s">
        <v>117</v>
      </c>
      <c r="D18226" s="1">
        <v>41948</v>
      </c>
      <c r="F18226">
        <v>1</v>
      </c>
      <c r="G18226">
        <v>93</v>
      </c>
      <c r="H18226" t="s">
        <v>29</v>
      </c>
      <c r="J18226" t="s">
        <v>14</v>
      </c>
      <c r="K18226">
        <v>49</v>
      </c>
      <c r="L18226" t="s">
        <v>15</v>
      </c>
    </row>
    <row r="18227" spans="1:12">
      <c r="A18227" t="e">
        <f ca="1">E00251626524421</f>
        <v>#NAME?</v>
      </c>
      <c r="B18227">
        <v>297</v>
      </c>
      <c r="C18227" t="s">
        <v>411</v>
      </c>
      <c r="D18227" s="1">
        <v>41809</v>
      </c>
      <c r="F18227">
        <v>4</v>
      </c>
      <c r="G18227">
        <v>4556</v>
      </c>
      <c r="H18227" t="s">
        <v>121</v>
      </c>
      <c r="J18227" t="s">
        <v>14</v>
      </c>
      <c r="K18227">
        <v>43</v>
      </c>
      <c r="L18227" t="s">
        <v>15</v>
      </c>
    </row>
    <row r="18228" spans="1:12">
      <c r="A18228" t="e">
        <f ca="1">E00251626524421</f>
        <v>#NAME?</v>
      </c>
      <c r="B18228">
        <v>297</v>
      </c>
      <c r="C18228" t="s">
        <v>411</v>
      </c>
      <c r="D18228" s="1">
        <v>42299</v>
      </c>
      <c r="F18228">
        <v>1</v>
      </c>
      <c r="G18228">
        <v>78906</v>
      </c>
      <c r="H18228" t="s">
        <v>31</v>
      </c>
      <c r="J18228" t="s">
        <v>14</v>
      </c>
      <c r="K18228">
        <v>44</v>
      </c>
      <c r="L18228" t="s">
        <v>22</v>
      </c>
    </row>
    <row r="18229" spans="1:12">
      <c r="A18229" t="e">
        <f ca="1">E00251439865021</f>
        <v>#NAME?</v>
      </c>
      <c r="B18229">
        <v>490</v>
      </c>
      <c r="C18229" t="s">
        <v>158</v>
      </c>
      <c r="D18229" s="1">
        <v>41359</v>
      </c>
      <c r="F18229">
        <v>1</v>
      </c>
      <c r="G18229">
        <v>78900</v>
      </c>
      <c r="H18229" t="s">
        <v>79</v>
      </c>
      <c r="J18229" t="s">
        <v>14</v>
      </c>
      <c r="K18229">
        <v>49</v>
      </c>
      <c r="L18229" t="s">
        <v>22</v>
      </c>
    </row>
    <row r="18230" spans="1:12">
      <c r="A18230" t="e">
        <f ca="1">E00251533616021</f>
        <v>#NAME?</v>
      </c>
      <c r="B18230">
        <v>104</v>
      </c>
      <c r="C18230" t="s">
        <v>88</v>
      </c>
      <c r="D18230" s="1">
        <v>42933</v>
      </c>
      <c r="F18230">
        <v>1</v>
      </c>
      <c r="G18230">
        <v>9491</v>
      </c>
      <c r="H18230" t="s">
        <v>566</v>
      </c>
      <c r="J18230" t="s">
        <v>14</v>
      </c>
      <c r="K18230">
        <v>46</v>
      </c>
      <c r="L18230" t="s">
        <v>15</v>
      </c>
    </row>
    <row r="18231" spans="1:12">
      <c r="A18231" t="e">
        <f ca="1">E00251716498121</f>
        <v>#NAME?</v>
      </c>
      <c r="B18231">
        <v>481</v>
      </c>
      <c r="C18231" t="s">
        <v>402</v>
      </c>
      <c r="D18231" s="1">
        <v>41907</v>
      </c>
      <c r="F18231">
        <v>4</v>
      </c>
      <c r="G18231">
        <v>2599</v>
      </c>
      <c r="H18231" t="s">
        <v>238</v>
      </c>
      <c r="J18231" t="s">
        <v>14</v>
      </c>
      <c r="K18231">
        <v>38</v>
      </c>
      <c r="L18231" t="s">
        <v>15</v>
      </c>
    </row>
    <row r="18232" spans="1:12">
      <c r="A18232" t="e">
        <f ca="1">E00251429332421</f>
        <v>#NAME?</v>
      </c>
      <c r="B18232">
        <v>1325</v>
      </c>
      <c r="C18232" t="s">
        <v>605</v>
      </c>
      <c r="D18232" s="1">
        <v>41317</v>
      </c>
      <c r="F18232">
        <v>2</v>
      </c>
      <c r="G18232">
        <v>1119</v>
      </c>
      <c r="H18232" t="s">
        <v>638</v>
      </c>
      <c r="J18232" t="s">
        <v>14</v>
      </c>
      <c r="K18232">
        <v>46</v>
      </c>
      <c r="L18232" t="s">
        <v>15</v>
      </c>
    </row>
    <row r="18233" spans="1:12">
      <c r="A18233" t="e">
        <f ca="1">E00251528755421</f>
        <v>#NAME?</v>
      </c>
      <c r="B18233">
        <v>278</v>
      </c>
      <c r="C18233" t="s">
        <v>222</v>
      </c>
      <c r="D18233" s="1">
        <v>42158</v>
      </c>
      <c r="F18233">
        <v>1</v>
      </c>
      <c r="G18233">
        <v>82525</v>
      </c>
      <c r="H18233" t="s">
        <v>371</v>
      </c>
      <c r="J18233" t="s">
        <v>14</v>
      </c>
      <c r="K18233">
        <v>52</v>
      </c>
      <c r="L18233" t="s">
        <v>15</v>
      </c>
    </row>
    <row r="18234" spans="1:12">
      <c r="A18234" t="e">
        <f ca="1">E00251514288421</f>
        <v>#NAME?</v>
      </c>
      <c r="B18234">
        <v>481</v>
      </c>
      <c r="C18234" t="s">
        <v>402</v>
      </c>
      <c r="D18234" s="1">
        <v>41598</v>
      </c>
      <c r="F18234">
        <v>6</v>
      </c>
      <c r="G18234">
        <v>30000</v>
      </c>
      <c r="H18234" t="s">
        <v>144</v>
      </c>
      <c r="J18234" t="s">
        <v>14</v>
      </c>
      <c r="K18234">
        <v>57</v>
      </c>
      <c r="L18234" t="s">
        <v>15</v>
      </c>
    </row>
    <row r="18235" spans="1:12">
      <c r="A18235" t="e">
        <f ca="1">E00251514288421</f>
        <v>#NAME?</v>
      </c>
      <c r="B18235">
        <v>481</v>
      </c>
      <c r="C18235" t="s">
        <v>402</v>
      </c>
      <c r="D18235" s="1">
        <v>42709</v>
      </c>
      <c r="F18235">
        <v>1</v>
      </c>
      <c r="G18235">
        <v>49120</v>
      </c>
      <c r="H18235" t="s">
        <v>168</v>
      </c>
      <c r="J18235" t="s">
        <v>14</v>
      </c>
      <c r="K18235">
        <v>61</v>
      </c>
      <c r="L18235" t="s">
        <v>15</v>
      </c>
    </row>
    <row r="18236" spans="1:12">
      <c r="A18236" t="e">
        <f ca="1">E00251514287121</f>
        <v>#NAME?</v>
      </c>
      <c r="B18236">
        <v>7505</v>
      </c>
      <c r="C18236" t="s">
        <v>209</v>
      </c>
      <c r="D18236" s="1">
        <v>42705</v>
      </c>
      <c r="F18236">
        <v>3</v>
      </c>
      <c r="G18236">
        <v>27800</v>
      </c>
      <c r="H18236" t="s">
        <v>145</v>
      </c>
      <c r="J18236" t="s">
        <v>14</v>
      </c>
      <c r="K18236">
        <v>56</v>
      </c>
      <c r="L18236" t="s">
        <v>15</v>
      </c>
    </row>
    <row r="18237" spans="1:12">
      <c r="A18237" t="e">
        <f ca="1">E00251514287121</f>
        <v>#NAME?</v>
      </c>
      <c r="B18237">
        <v>7505</v>
      </c>
      <c r="C18237" t="s">
        <v>209</v>
      </c>
      <c r="D18237" s="1">
        <v>42726</v>
      </c>
      <c r="F18237">
        <v>3</v>
      </c>
      <c r="G18237">
        <v>79029</v>
      </c>
      <c r="H18237" t="s">
        <v>21</v>
      </c>
      <c r="J18237" t="s">
        <v>14</v>
      </c>
      <c r="K18237">
        <v>57</v>
      </c>
      <c r="L18237" t="s">
        <v>22</v>
      </c>
    </row>
    <row r="18238" spans="1:12">
      <c r="A18238" t="e">
        <f ca="1">E00251518634821</f>
        <v>#NAME?</v>
      </c>
      <c r="B18238">
        <v>285</v>
      </c>
      <c r="C18238" t="s">
        <v>117</v>
      </c>
      <c r="D18238" s="1">
        <v>42181</v>
      </c>
      <c r="F18238">
        <v>1</v>
      </c>
      <c r="G18238">
        <v>2729</v>
      </c>
      <c r="H18238" t="s">
        <v>115</v>
      </c>
      <c r="J18238" t="s">
        <v>14</v>
      </c>
      <c r="K18238">
        <v>50</v>
      </c>
      <c r="L18238" t="s">
        <v>15</v>
      </c>
    </row>
    <row r="18239" spans="1:12">
      <c r="A18239" t="e">
        <f ca="1">E00251518872621</f>
        <v>#NAME?</v>
      </c>
      <c r="B18239">
        <v>292</v>
      </c>
      <c r="C18239" t="s">
        <v>467</v>
      </c>
      <c r="D18239" s="1">
        <v>42243</v>
      </c>
      <c r="F18239">
        <v>2</v>
      </c>
      <c r="G18239">
        <v>2141</v>
      </c>
      <c r="H18239" t="s">
        <v>614</v>
      </c>
      <c r="J18239" t="s">
        <v>14</v>
      </c>
      <c r="K18239">
        <v>49</v>
      </c>
      <c r="L18239" t="s">
        <v>15</v>
      </c>
    </row>
    <row r="18240" spans="1:12">
      <c r="A18240" t="e">
        <f ca="1">E00251528755421</f>
        <v>#NAME?</v>
      </c>
      <c r="B18240">
        <v>278</v>
      </c>
      <c r="C18240" t="s">
        <v>222</v>
      </c>
      <c r="D18240" s="1">
        <v>42153</v>
      </c>
      <c r="F18240">
        <v>1</v>
      </c>
      <c r="G18240">
        <v>82525</v>
      </c>
      <c r="H18240" t="s">
        <v>371</v>
      </c>
      <c r="J18240" t="s">
        <v>14</v>
      </c>
      <c r="K18240">
        <v>52</v>
      </c>
      <c r="L18240" t="s">
        <v>15</v>
      </c>
    </row>
    <row r="18241" spans="1:12">
      <c r="A18241" t="e">
        <f ca="1">E00251514288421</f>
        <v>#NAME?</v>
      </c>
      <c r="B18241">
        <v>481</v>
      </c>
      <c r="C18241" t="s">
        <v>402</v>
      </c>
      <c r="D18241" s="1">
        <v>42979</v>
      </c>
      <c r="F18241">
        <v>5</v>
      </c>
      <c r="G18241">
        <v>7079</v>
      </c>
      <c r="H18241" t="s">
        <v>1105</v>
      </c>
      <c r="J18241" t="s">
        <v>14</v>
      </c>
      <c r="K18241">
        <v>61</v>
      </c>
      <c r="L18241" t="s">
        <v>15</v>
      </c>
    </row>
    <row r="18242" spans="1:12">
      <c r="A18242" t="e">
        <f ca="1">E00251514288421</f>
        <v>#NAME?</v>
      </c>
      <c r="B18242">
        <v>481</v>
      </c>
      <c r="C18242" t="s">
        <v>402</v>
      </c>
      <c r="D18242" s="1">
        <v>43091</v>
      </c>
      <c r="F18242">
        <v>3</v>
      </c>
      <c r="G18242">
        <v>7079</v>
      </c>
      <c r="H18242" t="s">
        <v>1105</v>
      </c>
      <c r="J18242" t="s">
        <v>14</v>
      </c>
      <c r="K18242">
        <v>62</v>
      </c>
      <c r="L18242" t="s">
        <v>15</v>
      </c>
    </row>
    <row r="18243" spans="1:12">
      <c r="A18243" t="e">
        <f ca="1">E00251518634821</f>
        <v>#NAME?</v>
      </c>
      <c r="B18243">
        <v>285</v>
      </c>
      <c r="C18243" t="s">
        <v>117</v>
      </c>
      <c r="D18243" s="1">
        <v>41366</v>
      </c>
      <c r="F18243">
        <v>1</v>
      </c>
      <c r="G18243">
        <v>30593</v>
      </c>
      <c r="H18243" t="s">
        <v>684</v>
      </c>
      <c r="J18243" t="s">
        <v>14</v>
      </c>
      <c r="K18243">
        <v>48</v>
      </c>
      <c r="L18243" t="s">
        <v>15</v>
      </c>
    </row>
    <row r="18244" spans="1:12">
      <c r="A18244" t="e">
        <f ca="1">E00251514273221</f>
        <v>#NAME?</v>
      </c>
      <c r="B18244">
        <v>299</v>
      </c>
      <c r="C18244" t="s">
        <v>729</v>
      </c>
      <c r="D18244" s="1">
        <v>43056</v>
      </c>
      <c r="F18244">
        <v>2</v>
      </c>
      <c r="G18244">
        <v>5950</v>
      </c>
      <c r="H18244" t="s">
        <v>24</v>
      </c>
      <c r="J18244" t="s">
        <v>14</v>
      </c>
      <c r="K18244">
        <v>59</v>
      </c>
      <c r="L18244" t="s">
        <v>15</v>
      </c>
    </row>
    <row r="18245" spans="1:12">
      <c r="A18245" t="e">
        <f ca="1">E00251413469721</f>
        <v>#NAME?</v>
      </c>
      <c r="B18245">
        <v>1929</v>
      </c>
      <c r="C18245" t="s">
        <v>195</v>
      </c>
      <c r="D18245" s="1">
        <v>42206</v>
      </c>
      <c r="F18245">
        <v>3</v>
      </c>
      <c r="G18245">
        <v>7059</v>
      </c>
      <c r="H18245" t="s">
        <v>230</v>
      </c>
      <c r="J18245" t="s">
        <v>14</v>
      </c>
      <c r="K18245">
        <v>66</v>
      </c>
      <c r="L18245" t="s">
        <v>15</v>
      </c>
    </row>
    <row r="18246" spans="1:12">
      <c r="A18246" t="e">
        <f ca="1">E00251518634821</f>
        <v>#NAME?</v>
      </c>
      <c r="B18246">
        <v>285</v>
      </c>
      <c r="C18246" t="s">
        <v>117</v>
      </c>
      <c r="D18246" s="1">
        <v>42073</v>
      </c>
      <c r="F18246">
        <v>1</v>
      </c>
      <c r="G18246">
        <v>72690</v>
      </c>
      <c r="H18246" t="s">
        <v>363</v>
      </c>
      <c r="J18246" t="s">
        <v>14</v>
      </c>
      <c r="K18246">
        <v>50</v>
      </c>
      <c r="L18246" t="s">
        <v>15</v>
      </c>
    </row>
    <row r="18247" spans="1:12">
      <c r="A18247" t="e">
        <f ca="1">E00251518634821</f>
        <v>#NAME?</v>
      </c>
      <c r="B18247">
        <v>285</v>
      </c>
      <c r="C18247" t="s">
        <v>117</v>
      </c>
      <c r="D18247" s="1">
        <v>42073</v>
      </c>
      <c r="F18247">
        <v>2</v>
      </c>
      <c r="G18247">
        <v>7262</v>
      </c>
      <c r="H18247" t="s">
        <v>198</v>
      </c>
      <c r="J18247" t="s">
        <v>14</v>
      </c>
      <c r="K18247">
        <v>50</v>
      </c>
      <c r="L18247" t="s">
        <v>15</v>
      </c>
    </row>
    <row r="18248" spans="1:12">
      <c r="A18248" t="e">
        <f ca="1">E00251518634821</f>
        <v>#NAME?</v>
      </c>
      <c r="B18248">
        <v>285</v>
      </c>
      <c r="C18248" t="s">
        <v>117</v>
      </c>
      <c r="D18248" s="1">
        <v>42930</v>
      </c>
      <c r="F18248">
        <v>2</v>
      </c>
      <c r="G18248">
        <v>93</v>
      </c>
      <c r="H18248" t="s">
        <v>29</v>
      </c>
      <c r="J18248" t="s">
        <v>14</v>
      </c>
      <c r="K18248">
        <v>52</v>
      </c>
      <c r="L18248" t="s">
        <v>15</v>
      </c>
    </row>
    <row r="18249" spans="1:12">
      <c r="A18249" t="e">
        <f ca="1">E00251533616021</f>
        <v>#NAME?</v>
      </c>
      <c r="B18249">
        <v>104</v>
      </c>
      <c r="C18249" t="s">
        <v>88</v>
      </c>
      <c r="D18249" s="1">
        <v>42936</v>
      </c>
      <c r="F18249">
        <v>1</v>
      </c>
      <c r="G18249">
        <v>9491</v>
      </c>
      <c r="H18249" t="s">
        <v>566</v>
      </c>
      <c r="J18249" t="s">
        <v>14</v>
      </c>
      <c r="K18249">
        <v>46</v>
      </c>
      <c r="L18249" t="s">
        <v>15</v>
      </c>
    </row>
    <row r="18250" spans="1:12">
      <c r="A18250" t="e">
        <f ca="1">E00251533608121</f>
        <v>#NAME?</v>
      </c>
      <c r="B18250">
        <v>104</v>
      </c>
      <c r="C18250" t="s">
        <v>88</v>
      </c>
      <c r="D18250" s="1">
        <v>43032</v>
      </c>
      <c r="F18250">
        <v>1</v>
      </c>
      <c r="G18250">
        <v>4549</v>
      </c>
      <c r="H18250" t="s">
        <v>69</v>
      </c>
      <c r="J18250" t="s">
        <v>14</v>
      </c>
      <c r="K18250">
        <v>55</v>
      </c>
      <c r="L18250" t="s">
        <v>15</v>
      </c>
    </row>
    <row r="18251" spans="1:12">
      <c r="A18251" t="e">
        <f ca="1">E00251514752621</f>
        <v>#NAME?</v>
      </c>
      <c r="B18251">
        <v>481</v>
      </c>
      <c r="C18251" t="s">
        <v>402</v>
      </c>
      <c r="D18251" s="1">
        <v>43031</v>
      </c>
      <c r="F18251">
        <v>1</v>
      </c>
      <c r="G18251">
        <v>5950</v>
      </c>
      <c r="H18251" t="s">
        <v>24</v>
      </c>
      <c r="J18251" t="s">
        <v>14</v>
      </c>
      <c r="K18251">
        <v>58</v>
      </c>
      <c r="L18251" t="s">
        <v>15</v>
      </c>
    </row>
    <row r="18252" spans="1:12">
      <c r="A18252" t="e">
        <f ca="1">E00251514752621</f>
        <v>#NAME?</v>
      </c>
      <c r="B18252">
        <v>481</v>
      </c>
      <c r="C18252" t="s">
        <v>402</v>
      </c>
      <c r="D18252" s="1">
        <v>43033</v>
      </c>
      <c r="F18252">
        <v>5</v>
      </c>
      <c r="G18252">
        <v>6101</v>
      </c>
      <c r="H18252" t="s">
        <v>423</v>
      </c>
      <c r="J18252" t="s">
        <v>14</v>
      </c>
      <c r="K18252">
        <v>58</v>
      </c>
      <c r="L18252" t="s">
        <v>15</v>
      </c>
    </row>
    <row r="18253" spans="1:12">
      <c r="A18253" t="e">
        <f ca="1">E00251529551021</f>
        <v>#NAME?</v>
      </c>
      <c r="B18253">
        <v>201</v>
      </c>
      <c r="C18253" t="s">
        <v>636</v>
      </c>
      <c r="D18253" s="1">
        <v>42783</v>
      </c>
      <c r="F18253">
        <v>1</v>
      </c>
      <c r="G18253">
        <v>7337</v>
      </c>
      <c r="H18253" t="s">
        <v>737</v>
      </c>
      <c r="J18253" t="s">
        <v>14</v>
      </c>
      <c r="K18253">
        <v>50</v>
      </c>
      <c r="L18253" t="s">
        <v>15</v>
      </c>
    </row>
    <row r="18254" spans="1:12">
      <c r="A18254" t="e">
        <f ca="1">E00251514752621</f>
        <v>#NAME?</v>
      </c>
      <c r="B18254">
        <v>481</v>
      </c>
      <c r="C18254" t="s">
        <v>402</v>
      </c>
      <c r="D18254" s="1">
        <v>41712</v>
      </c>
      <c r="F18254">
        <v>1</v>
      </c>
      <c r="G18254">
        <v>73390</v>
      </c>
      <c r="H18254" t="s">
        <v>66</v>
      </c>
      <c r="J18254" t="s">
        <v>14</v>
      </c>
      <c r="K18254">
        <v>54</v>
      </c>
      <c r="L18254" t="s">
        <v>15</v>
      </c>
    </row>
    <row r="18255" spans="1:12">
      <c r="A18255" t="e">
        <f ca="1">E00251518872621</f>
        <v>#NAME?</v>
      </c>
      <c r="B18255">
        <v>292</v>
      </c>
      <c r="C18255" t="s">
        <v>467</v>
      </c>
      <c r="D18255" s="1">
        <v>42723</v>
      </c>
      <c r="F18255">
        <v>1</v>
      </c>
      <c r="G18255">
        <v>3829</v>
      </c>
      <c r="H18255" t="s">
        <v>419</v>
      </c>
      <c r="J18255" t="s">
        <v>14</v>
      </c>
      <c r="K18255">
        <v>50</v>
      </c>
      <c r="L18255" t="s">
        <v>15</v>
      </c>
    </row>
    <row r="18256" spans="1:12">
      <c r="A18256" t="e">
        <f ca="1">E00251626524421</f>
        <v>#NAME?</v>
      </c>
      <c r="B18256">
        <v>297</v>
      </c>
      <c r="C18256" t="s">
        <v>411</v>
      </c>
      <c r="D18256" s="1">
        <v>41410</v>
      </c>
      <c r="F18256">
        <v>3</v>
      </c>
      <c r="G18256">
        <v>4556</v>
      </c>
      <c r="H18256" t="s">
        <v>121</v>
      </c>
      <c r="J18256" t="s">
        <v>14</v>
      </c>
      <c r="K18256">
        <v>42</v>
      </c>
      <c r="L18256" t="s">
        <v>15</v>
      </c>
    </row>
    <row r="18257" spans="1:12">
      <c r="A18257" t="e">
        <f ca="1">E00251616870121</f>
        <v>#NAME?</v>
      </c>
      <c r="B18257">
        <v>701</v>
      </c>
      <c r="C18257" t="s">
        <v>72</v>
      </c>
      <c r="D18257" s="1">
        <v>41200</v>
      </c>
      <c r="F18257">
        <v>2</v>
      </c>
      <c r="G18257">
        <v>7273</v>
      </c>
      <c r="H18257" t="s">
        <v>543</v>
      </c>
      <c r="J18257" t="s">
        <v>14</v>
      </c>
      <c r="K18257">
        <v>50</v>
      </c>
      <c r="L18257" t="s">
        <v>15</v>
      </c>
    </row>
    <row r="18258" spans="1:12">
      <c r="A18258" t="e">
        <f ca="1">E00251514725221</f>
        <v>#NAME?</v>
      </c>
      <c r="B18258">
        <v>6046</v>
      </c>
      <c r="C18258" t="s">
        <v>98</v>
      </c>
      <c r="D18258" s="1">
        <v>42752</v>
      </c>
      <c r="E18258">
        <v>24</v>
      </c>
      <c r="F18258">
        <v>3</v>
      </c>
      <c r="G18258">
        <v>430</v>
      </c>
      <c r="H18258" t="s">
        <v>1453</v>
      </c>
      <c r="J18258" t="s">
        <v>34</v>
      </c>
      <c r="K18258">
        <v>51</v>
      </c>
      <c r="L18258" t="s">
        <v>15</v>
      </c>
    </row>
    <row r="18259" spans="1:12">
      <c r="A18259" t="e">
        <f ca="1">E00251617666221</f>
        <v>#NAME?</v>
      </c>
      <c r="B18259">
        <v>6156</v>
      </c>
      <c r="C18259" t="s">
        <v>352</v>
      </c>
      <c r="D18259" s="1">
        <v>41680</v>
      </c>
      <c r="F18259">
        <v>1</v>
      </c>
      <c r="G18259">
        <v>462</v>
      </c>
      <c r="H18259" t="s">
        <v>288</v>
      </c>
      <c r="J18259" t="s">
        <v>14</v>
      </c>
      <c r="K18259">
        <v>38</v>
      </c>
      <c r="L18259" t="s">
        <v>15</v>
      </c>
    </row>
    <row r="18260" spans="1:12">
      <c r="A18260" t="e">
        <f ca="1">E00251430064921</f>
        <v>#NAME?</v>
      </c>
      <c r="B18260">
        <v>467</v>
      </c>
      <c r="C18260" t="s">
        <v>232</v>
      </c>
      <c r="D18260" s="1">
        <v>42348</v>
      </c>
      <c r="F18260">
        <v>2</v>
      </c>
      <c r="G18260">
        <v>4019</v>
      </c>
      <c r="H18260" t="s">
        <v>26</v>
      </c>
      <c r="J18260" t="s">
        <v>14</v>
      </c>
      <c r="K18260">
        <v>56</v>
      </c>
      <c r="L18260" t="s">
        <v>15</v>
      </c>
    </row>
    <row r="18261" spans="1:12">
      <c r="A18261" t="e">
        <f ca="1">E00251432177821</f>
        <v>#NAME?</v>
      </c>
      <c r="B18261">
        <v>495</v>
      </c>
      <c r="C18261" t="s">
        <v>347</v>
      </c>
      <c r="D18261" s="1">
        <v>41773</v>
      </c>
      <c r="F18261">
        <v>1</v>
      </c>
      <c r="G18261">
        <v>2729</v>
      </c>
      <c r="H18261" t="s">
        <v>115</v>
      </c>
      <c r="J18261" t="s">
        <v>14</v>
      </c>
      <c r="K18261">
        <v>46</v>
      </c>
      <c r="L18261" t="s">
        <v>15</v>
      </c>
    </row>
    <row r="18262" spans="1:12">
      <c r="A18262" t="e">
        <f ca="1">E00251424846821</f>
        <v>#NAME?</v>
      </c>
      <c r="B18262">
        <v>122</v>
      </c>
      <c r="C18262" t="s">
        <v>522</v>
      </c>
      <c r="D18262" s="1">
        <v>41312</v>
      </c>
      <c r="F18262">
        <v>3</v>
      </c>
      <c r="G18262">
        <v>2729</v>
      </c>
      <c r="H18262" t="s">
        <v>115</v>
      </c>
      <c r="J18262" t="s">
        <v>14</v>
      </c>
      <c r="K18262">
        <v>60</v>
      </c>
      <c r="L18262" t="s">
        <v>15</v>
      </c>
    </row>
    <row r="18263" spans="1:12">
      <c r="A18263" t="e">
        <f ca="1">E00251529551021</f>
        <v>#NAME?</v>
      </c>
      <c r="B18263">
        <v>201</v>
      </c>
      <c r="C18263" t="s">
        <v>636</v>
      </c>
      <c r="D18263" s="1">
        <v>40940</v>
      </c>
      <c r="F18263">
        <v>1</v>
      </c>
      <c r="G18263">
        <v>56400</v>
      </c>
      <c r="H18263" t="s">
        <v>91</v>
      </c>
      <c r="J18263" t="s">
        <v>14</v>
      </c>
      <c r="K18263">
        <v>45</v>
      </c>
      <c r="L18263" t="s">
        <v>15</v>
      </c>
    </row>
    <row r="18264" spans="1:12">
      <c r="A18264" t="e">
        <f ca="1">E00251529551021</f>
        <v>#NAME?</v>
      </c>
      <c r="B18264">
        <v>201</v>
      </c>
      <c r="C18264" t="s">
        <v>636</v>
      </c>
      <c r="D18264" s="1">
        <v>41107</v>
      </c>
      <c r="F18264">
        <v>1</v>
      </c>
      <c r="G18264">
        <v>72740</v>
      </c>
      <c r="H18264" t="s">
        <v>726</v>
      </c>
      <c r="J18264" t="s">
        <v>14</v>
      </c>
      <c r="K18264">
        <v>45</v>
      </c>
      <c r="L18264" t="s">
        <v>15</v>
      </c>
    </row>
    <row r="18265" spans="1:12">
      <c r="A18265" t="e">
        <f ca="1">E00251529478021</f>
        <v>#NAME?</v>
      </c>
      <c r="B18265">
        <v>151</v>
      </c>
      <c r="C18265" t="s">
        <v>381</v>
      </c>
      <c r="D18265" s="1">
        <v>42131</v>
      </c>
      <c r="F18265">
        <v>3</v>
      </c>
      <c r="G18265">
        <v>4019</v>
      </c>
      <c r="H18265" t="s">
        <v>26</v>
      </c>
      <c r="J18265" t="s">
        <v>14</v>
      </c>
      <c r="K18265">
        <v>59</v>
      </c>
      <c r="L18265" t="s">
        <v>15</v>
      </c>
    </row>
    <row r="18266" spans="1:12">
      <c r="A18266" t="e">
        <f ca="1">E00251529478021</f>
        <v>#NAME?</v>
      </c>
      <c r="B18266">
        <v>151</v>
      </c>
      <c r="C18266" t="s">
        <v>381</v>
      </c>
      <c r="D18266" s="1">
        <v>42425</v>
      </c>
      <c r="F18266">
        <v>2</v>
      </c>
      <c r="G18266">
        <v>25000</v>
      </c>
      <c r="H18266" t="s">
        <v>178</v>
      </c>
      <c r="J18266" t="s">
        <v>14</v>
      </c>
      <c r="K18266">
        <v>60</v>
      </c>
      <c r="L18266" t="s">
        <v>15</v>
      </c>
    </row>
    <row r="18267" spans="1:12">
      <c r="A18267" t="e">
        <f ca="1">E00251616870121</f>
        <v>#NAME?</v>
      </c>
      <c r="B18267">
        <v>701</v>
      </c>
      <c r="C18267" t="s">
        <v>72</v>
      </c>
      <c r="D18267" s="1">
        <v>41955</v>
      </c>
      <c r="F18267">
        <v>1</v>
      </c>
      <c r="G18267">
        <v>5693</v>
      </c>
      <c r="H18267" t="s">
        <v>358</v>
      </c>
      <c r="J18267" t="s">
        <v>14</v>
      </c>
      <c r="K18267">
        <v>52</v>
      </c>
      <c r="L18267" t="s">
        <v>15</v>
      </c>
    </row>
    <row r="18268" spans="1:12">
      <c r="A18268" t="e">
        <f ca="1">E00251512526121</f>
        <v>#NAME?</v>
      </c>
      <c r="B18268">
        <v>47</v>
      </c>
      <c r="C18268" t="s">
        <v>494</v>
      </c>
      <c r="D18268" s="1">
        <v>42040</v>
      </c>
      <c r="F18268">
        <v>1</v>
      </c>
      <c r="G18268">
        <v>9299</v>
      </c>
      <c r="H18268" t="s">
        <v>1454</v>
      </c>
      <c r="J18268" t="s">
        <v>14</v>
      </c>
      <c r="K18268">
        <v>49</v>
      </c>
      <c r="L18268" t="s">
        <v>15</v>
      </c>
    </row>
    <row r="18269" spans="1:12">
      <c r="A18269" t="e">
        <f ca="1">E00251514752621</f>
        <v>#NAME?</v>
      </c>
      <c r="B18269">
        <v>481</v>
      </c>
      <c r="C18269" t="s">
        <v>402</v>
      </c>
      <c r="D18269" s="1">
        <v>42369</v>
      </c>
      <c r="F18269">
        <v>3</v>
      </c>
      <c r="G18269">
        <v>73390</v>
      </c>
      <c r="H18269" t="s">
        <v>66</v>
      </c>
      <c r="J18269" t="s">
        <v>14</v>
      </c>
      <c r="K18269">
        <v>56</v>
      </c>
      <c r="L18269" t="s">
        <v>15</v>
      </c>
    </row>
    <row r="18270" spans="1:12">
      <c r="A18270" t="e">
        <f ca="1">E00251424846821</f>
        <v>#NAME?</v>
      </c>
      <c r="B18270">
        <v>668</v>
      </c>
      <c r="C18270" t="s">
        <v>929</v>
      </c>
      <c r="D18270" s="1">
        <v>42028</v>
      </c>
      <c r="E18270">
        <v>0</v>
      </c>
      <c r="F18270">
        <v>2</v>
      </c>
      <c r="G18270">
        <v>2724</v>
      </c>
      <c r="H18270" t="s">
        <v>73</v>
      </c>
      <c r="J18270" t="s">
        <v>34</v>
      </c>
      <c r="K18270">
        <v>62</v>
      </c>
      <c r="L18270" t="s">
        <v>15</v>
      </c>
    </row>
    <row r="18271" spans="1:12">
      <c r="A18271" t="e">
        <f ca="1">E00251616870121</f>
        <v>#NAME?</v>
      </c>
      <c r="B18271">
        <v>701</v>
      </c>
      <c r="C18271" t="s">
        <v>72</v>
      </c>
      <c r="D18271" s="1">
        <v>42514</v>
      </c>
      <c r="F18271">
        <v>1</v>
      </c>
      <c r="G18271">
        <v>71940</v>
      </c>
      <c r="H18271" t="s">
        <v>135</v>
      </c>
      <c r="J18271" t="s">
        <v>14</v>
      </c>
      <c r="K18271">
        <v>54</v>
      </c>
      <c r="L18271" t="s">
        <v>15</v>
      </c>
    </row>
    <row r="18272" spans="1:12">
      <c r="A18272" t="e">
        <f ca="1">E00251616870121</f>
        <v>#NAME?</v>
      </c>
      <c r="B18272">
        <v>701</v>
      </c>
      <c r="C18272" t="s">
        <v>72</v>
      </c>
      <c r="D18272" s="1">
        <v>42516</v>
      </c>
      <c r="F18272">
        <v>1</v>
      </c>
      <c r="G18272">
        <v>7273</v>
      </c>
      <c r="H18272" t="s">
        <v>543</v>
      </c>
      <c r="J18272" t="s">
        <v>14</v>
      </c>
      <c r="K18272">
        <v>54</v>
      </c>
      <c r="L18272" t="s">
        <v>15</v>
      </c>
    </row>
    <row r="18273" spans="1:12">
      <c r="A18273" t="e">
        <f ca="1">E00251616870121</f>
        <v>#NAME?</v>
      </c>
      <c r="B18273">
        <v>701</v>
      </c>
      <c r="C18273" t="s">
        <v>72</v>
      </c>
      <c r="D18273" s="1">
        <v>42656</v>
      </c>
      <c r="F18273">
        <v>4</v>
      </c>
      <c r="G18273">
        <v>49390</v>
      </c>
      <c r="H18273" t="s">
        <v>59</v>
      </c>
      <c r="J18273" t="s">
        <v>14</v>
      </c>
      <c r="K18273">
        <v>54</v>
      </c>
      <c r="L18273" t="s">
        <v>15</v>
      </c>
    </row>
    <row r="18274" spans="1:12">
      <c r="A18274" t="e">
        <f ca="1">E00251617666221</f>
        <v>#NAME?</v>
      </c>
      <c r="B18274">
        <v>6156</v>
      </c>
      <c r="C18274" t="s">
        <v>352</v>
      </c>
      <c r="D18274" s="1">
        <v>41835</v>
      </c>
      <c r="F18274">
        <v>2</v>
      </c>
      <c r="G18274">
        <v>2919</v>
      </c>
      <c r="H18274" t="s">
        <v>1214</v>
      </c>
      <c r="J18274" t="s">
        <v>14</v>
      </c>
      <c r="K18274">
        <v>39</v>
      </c>
      <c r="L18274" t="s">
        <v>15</v>
      </c>
    </row>
    <row r="18275" spans="1:12">
      <c r="A18275" t="e">
        <f ca="1">E00251617666221</f>
        <v>#NAME?</v>
      </c>
      <c r="B18275">
        <v>6156</v>
      </c>
      <c r="C18275" t="s">
        <v>352</v>
      </c>
      <c r="D18275" s="1">
        <v>41911</v>
      </c>
      <c r="F18275">
        <v>2</v>
      </c>
      <c r="G18275">
        <v>78097</v>
      </c>
      <c r="H18275" t="s">
        <v>1152</v>
      </c>
      <c r="J18275" t="s">
        <v>14</v>
      </c>
      <c r="K18275">
        <v>39</v>
      </c>
      <c r="L18275" t="s">
        <v>22</v>
      </c>
    </row>
    <row r="18276" spans="1:12">
      <c r="A18276" t="e">
        <f ca="1">E00251417957321</f>
        <v>#NAME?</v>
      </c>
      <c r="B18276">
        <v>39</v>
      </c>
      <c r="C18276" t="s">
        <v>385</v>
      </c>
      <c r="D18276" s="1">
        <v>42120</v>
      </c>
      <c r="F18276">
        <v>1</v>
      </c>
      <c r="G18276">
        <v>81000</v>
      </c>
      <c r="H18276" t="s">
        <v>866</v>
      </c>
      <c r="I18276" t="s">
        <v>56</v>
      </c>
      <c r="J18276" t="s">
        <v>57</v>
      </c>
      <c r="K18276">
        <v>41</v>
      </c>
      <c r="L18276" t="s">
        <v>15</v>
      </c>
    </row>
    <row r="18277" spans="1:12">
      <c r="A18277" t="e">
        <f ca="1">E00251427550421</f>
        <v>#NAME?</v>
      </c>
      <c r="B18277">
        <v>26</v>
      </c>
      <c r="C18277" t="s">
        <v>744</v>
      </c>
      <c r="D18277" s="1">
        <v>42955</v>
      </c>
      <c r="F18277">
        <v>1</v>
      </c>
      <c r="G18277">
        <v>7880</v>
      </c>
      <c r="H18277" t="s">
        <v>213</v>
      </c>
      <c r="J18277" t="s">
        <v>14</v>
      </c>
      <c r="K18277">
        <v>63</v>
      </c>
      <c r="L18277" t="s">
        <v>22</v>
      </c>
    </row>
    <row r="18278" spans="1:12">
      <c r="A18278" t="e">
        <f ca="1">E00251532309221</f>
        <v>#NAME?</v>
      </c>
      <c r="B18278">
        <v>451</v>
      </c>
      <c r="C18278" t="s">
        <v>102</v>
      </c>
      <c r="D18278" s="1">
        <v>41369</v>
      </c>
      <c r="F18278">
        <v>2</v>
      </c>
      <c r="G18278">
        <v>477</v>
      </c>
      <c r="H18278" t="s">
        <v>615</v>
      </c>
      <c r="J18278" t="s">
        <v>14</v>
      </c>
      <c r="K18278">
        <v>47</v>
      </c>
      <c r="L18278" t="s">
        <v>15</v>
      </c>
    </row>
    <row r="18279" spans="1:12">
      <c r="A18279" t="e">
        <f ca="1">E00251532291121</f>
        <v>#NAME?</v>
      </c>
      <c r="B18279">
        <v>497</v>
      </c>
      <c r="C18279" t="s">
        <v>141</v>
      </c>
      <c r="D18279" s="1">
        <v>42353</v>
      </c>
      <c r="F18279">
        <v>1</v>
      </c>
      <c r="G18279">
        <v>78609</v>
      </c>
      <c r="H18279" t="s">
        <v>240</v>
      </c>
      <c r="J18279" t="s">
        <v>14</v>
      </c>
      <c r="K18279">
        <v>60</v>
      </c>
      <c r="L18279" t="s">
        <v>22</v>
      </c>
    </row>
    <row r="18280" spans="1:12">
      <c r="A18280" t="e">
        <f ca="1">E00251532291121</f>
        <v>#NAME?</v>
      </c>
      <c r="B18280">
        <v>497</v>
      </c>
      <c r="C18280" t="s">
        <v>141</v>
      </c>
      <c r="D18280" s="1">
        <v>42733</v>
      </c>
      <c r="F18280">
        <v>1</v>
      </c>
      <c r="G18280">
        <v>2720</v>
      </c>
      <c r="H18280" t="s">
        <v>65</v>
      </c>
      <c r="J18280" t="s">
        <v>14</v>
      </c>
      <c r="K18280">
        <v>61</v>
      </c>
      <c r="L18280" t="s">
        <v>15</v>
      </c>
    </row>
    <row r="18281" spans="1:12">
      <c r="A18281" t="e">
        <f ca="1">E00251518585821</f>
        <v>#NAME?</v>
      </c>
      <c r="B18281">
        <v>295</v>
      </c>
      <c r="C18281" t="s">
        <v>435</v>
      </c>
      <c r="D18281" s="1">
        <v>42702</v>
      </c>
      <c r="F18281">
        <v>2</v>
      </c>
      <c r="G18281">
        <v>2449</v>
      </c>
      <c r="H18281" t="s">
        <v>53</v>
      </c>
      <c r="J18281" t="s">
        <v>14</v>
      </c>
      <c r="K18281">
        <v>63</v>
      </c>
      <c r="L18281" t="s">
        <v>15</v>
      </c>
    </row>
    <row r="18282" spans="1:12">
      <c r="A18282" t="e">
        <f ca="1">E00251518582921</f>
        <v>#NAME?</v>
      </c>
      <c r="B18282">
        <v>274</v>
      </c>
      <c r="C18282" t="s">
        <v>506</v>
      </c>
      <c r="D18282" s="1">
        <v>42209</v>
      </c>
      <c r="F18282">
        <v>2</v>
      </c>
      <c r="G18282">
        <v>8442</v>
      </c>
      <c r="H18282" t="s">
        <v>735</v>
      </c>
      <c r="J18282" t="s">
        <v>14</v>
      </c>
      <c r="K18282">
        <v>51</v>
      </c>
      <c r="L18282" t="s">
        <v>15</v>
      </c>
    </row>
    <row r="18283" spans="1:12">
      <c r="A18283" t="e">
        <f ca="1">E00251619843321</f>
        <v>#NAME?</v>
      </c>
      <c r="B18283">
        <v>1273</v>
      </c>
      <c r="C18283" t="s">
        <v>28</v>
      </c>
      <c r="D18283" s="1">
        <v>41954</v>
      </c>
      <c r="F18283">
        <v>1</v>
      </c>
      <c r="G18283">
        <v>53081</v>
      </c>
      <c r="H18283" t="s">
        <v>456</v>
      </c>
      <c r="J18283" t="s">
        <v>14</v>
      </c>
      <c r="K18283">
        <v>51</v>
      </c>
      <c r="L18283" t="s">
        <v>15</v>
      </c>
    </row>
    <row r="18284" spans="1:12">
      <c r="A18284" t="e">
        <f ca="1">E00251619843321</f>
        <v>#NAME?</v>
      </c>
      <c r="B18284">
        <v>1273</v>
      </c>
      <c r="C18284" t="s">
        <v>28</v>
      </c>
      <c r="D18284" s="1">
        <v>42024</v>
      </c>
      <c r="F18284">
        <v>2</v>
      </c>
      <c r="G18284">
        <v>53550</v>
      </c>
      <c r="H18284" t="s">
        <v>345</v>
      </c>
      <c r="J18284" t="s">
        <v>14</v>
      </c>
      <c r="K18284">
        <v>51</v>
      </c>
      <c r="L18284" t="s">
        <v>15</v>
      </c>
    </row>
    <row r="18285" spans="1:12">
      <c r="A18285" t="e">
        <f ca="1">E00251531925021</f>
        <v>#NAME?</v>
      </c>
      <c r="B18285">
        <v>703</v>
      </c>
      <c r="C18285" t="s">
        <v>305</v>
      </c>
      <c r="D18285" s="1">
        <v>42495</v>
      </c>
      <c r="F18285">
        <v>2</v>
      </c>
      <c r="G18285">
        <v>2724</v>
      </c>
      <c r="H18285" t="s">
        <v>73</v>
      </c>
      <c r="J18285" t="s">
        <v>14</v>
      </c>
      <c r="K18285">
        <v>48</v>
      </c>
      <c r="L18285" t="s">
        <v>15</v>
      </c>
    </row>
    <row r="18286" spans="1:12">
      <c r="A18286" t="e">
        <f ca="1">E00251430149221</f>
        <v>#NAME?</v>
      </c>
      <c r="B18286">
        <v>285</v>
      </c>
      <c r="C18286" t="s">
        <v>117</v>
      </c>
      <c r="D18286" s="1">
        <v>42020</v>
      </c>
      <c r="F18286">
        <v>2</v>
      </c>
      <c r="G18286">
        <v>2811</v>
      </c>
      <c r="H18286" t="s">
        <v>603</v>
      </c>
      <c r="J18286" t="s">
        <v>14</v>
      </c>
      <c r="K18286">
        <v>45</v>
      </c>
      <c r="L18286" t="s">
        <v>15</v>
      </c>
    </row>
    <row r="18287" spans="1:12">
      <c r="A18287" t="e">
        <f ca="1">E00251417957321</f>
        <v>#NAME?</v>
      </c>
      <c r="B18287">
        <v>68</v>
      </c>
      <c r="C18287" t="s">
        <v>657</v>
      </c>
      <c r="D18287" s="1">
        <v>42327</v>
      </c>
      <c r="F18287">
        <v>1</v>
      </c>
      <c r="G18287">
        <v>7910</v>
      </c>
      <c r="H18287" t="s">
        <v>296</v>
      </c>
      <c r="J18287" t="s">
        <v>14</v>
      </c>
      <c r="K18287">
        <v>41</v>
      </c>
      <c r="L18287" t="s">
        <v>22</v>
      </c>
    </row>
    <row r="18288" spans="1:12">
      <c r="A18288" t="e">
        <f ca="1">E00251429205921</f>
        <v>#NAME?</v>
      </c>
      <c r="B18288">
        <v>291</v>
      </c>
      <c r="C18288" t="s">
        <v>160</v>
      </c>
      <c r="D18288" s="1">
        <v>41653</v>
      </c>
      <c r="F18288">
        <v>1</v>
      </c>
      <c r="G18288">
        <v>3804</v>
      </c>
      <c r="H18288" t="s">
        <v>71</v>
      </c>
      <c r="J18288" t="s">
        <v>14</v>
      </c>
      <c r="K18288">
        <v>42</v>
      </c>
      <c r="L18288" t="s">
        <v>15</v>
      </c>
    </row>
    <row r="18289" spans="1:12">
      <c r="A18289" t="e">
        <f ca="1">E00251429205921</f>
        <v>#NAME?</v>
      </c>
      <c r="B18289">
        <v>291</v>
      </c>
      <c r="C18289" t="s">
        <v>160</v>
      </c>
      <c r="D18289" s="1">
        <v>42811</v>
      </c>
      <c r="F18289">
        <v>2</v>
      </c>
      <c r="G18289">
        <v>30002</v>
      </c>
      <c r="H18289" t="s">
        <v>492</v>
      </c>
      <c r="J18289" t="s">
        <v>14</v>
      </c>
      <c r="K18289">
        <v>45</v>
      </c>
      <c r="L18289" t="s">
        <v>15</v>
      </c>
    </row>
    <row r="18290" spans="1:12">
      <c r="A18290" t="e">
        <f ca="1">E00251429205921</f>
        <v>#NAME?</v>
      </c>
      <c r="B18290">
        <v>1028</v>
      </c>
      <c r="C18290" t="s">
        <v>127</v>
      </c>
      <c r="D18290" s="1">
        <v>42421</v>
      </c>
      <c r="F18290">
        <v>1</v>
      </c>
      <c r="G18290">
        <v>7807</v>
      </c>
      <c r="H18290" t="s">
        <v>1455</v>
      </c>
      <c r="I18290" t="s">
        <v>127</v>
      </c>
      <c r="J18290" t="s">
        <v>57</v>
      </c>
      <c r="K18290">
        <v>44</v>
      </c>
      <c r="L18290" t="s">
        <v>22</v>
      </c>
    </row>
    <row r="18291" spans="1:12">
      <c r="A18291" t="e">
        <f ca="1">E00251432157821</f>
        <v>#NAME?</v>
      </c>
      <c r="B18291">
        <v>497</v>
      </c>
      <c r="C18291" t="s">
        <v>141</v>
      </c>
      <c r="D18291" s="1">
        <v>41011</v>
      </c>
      <c r="F18291">
        <v>1</v>
      </c>
      <c r="G18291">
        <v>25000</v>
      </c>
      <c r="H18291" t="s">
        <v>178</v>
      </c>
      <c r="J18291" t="s">
        <v>14</v>
      </c>
      <c r="K18291">
        <v>59</v>
      </c>
      <c r="L18291" t="s">
        <v>15</v>
      </c>
    </row>
    <row r="18292" spans="1:12">
      <c r="A18292" t="e">
        <f ca="1">E00251432157821</f>
        <v>#NAME?</v>
      </c>
      <c r="B18292">
        <v>497</v>
      </c>
      <c r="C18292" t="s">
        <v>141</v>
      </c>
      <c r="D18292" s="1">
        <v>42642</v>
      </c>
      <c r="F18292">
        <v>2</v>
      </c>
      <c r="G18292">
        <v>2720</v>
      </c>
      <c r="H18292" t="s">
        <v>65</v>
      </c>
      <c r="J18292" t="s">
        <v>14</v>
      </c>
      <c r="K18292">
        <v>63</v>
      </c>
      <c r="L18292" t="s">
        <v>15</v>
      </c>
    </row>
    <row r="18293" spans="1:12">
      <c r="A18293" t="e">
        <f ca="1">E00251432157821</f>
        <v>#NAME?</v>
      </c>
      <c r="B18293">
        <v>497</v>
      </c>
      <c r="C18293" t="s">
        <v>141</v>
      </c>
      <c r="D18293" s="1">
        <v>42677</v>
      </c>
      <c r="F18293">
        <v>1</v>
      </c>
      <c r="G18293">
        <v>25000</v>
      </c>
      <c r="H18293" t="s">
        <v>178</v>
      </c>
      <c r="J18293" t="s">
        <v>14</v>
      </c>
      <c r="K18293">
        <v>64</v>
      </c>
      <c r="L18293" t="s">
        <v>15</v>
      </c>
    </row>
    <row r="18294" spans="1:12">
      <c r="A18294" t="e">
        <f ca="1">E00251514752621</f>
        <v>#NAME?</v>
      </c>
      <c r="B18294">
        <v>481</v>
      </c>
      <c r="C18294" t="s">
        <v>402</v>
      </c>
      <c r="D18294" s="1">
        <v>41955</v>
      </c>
      <c r="F18294">
        <v>1</v>
      </c>
      <c r="G18294">
        <v>61171</v>
      </c>
      <c r="H18294" t="s">
        <v>513</v>
      </c>
      <c r="J18294" t="s">
        <v>14</v>
      </c>
      <c r="K18294">
        <v>55</v>
      </c>
      <c r="L18294" t="s">
        <v>15</v>
      </c>
    </row>
    <row r="18295" spans="1:12">
      <c r="A18295" t="e">
        <f ca="1">E00251514752621</f>
        <v>#NAME?</v>
      </c>
      <c r="B18295">
        <v>481</v>
      </c>
      <c r="C18295" t="s">
        <v>402</v>
      </c>
      <c r="D18295" s="1">
        <v>42731</v>
      </c>
      <c r="F18295">
        <v>3</v>
      </c>
      <c r="G18295">
        <v>71509</v>
      </c>
      <c r="H18295" t="s">
        <v>369</v>
      </c>
      <c r="J18295" t="s">
        <v>14</v>
      </c>
      <c r="K18295">
        <v>57</v>
      </c>
      <c r="L18295" t="s">
        <v>15</v>
      </c>
    </row>
    <row r="18296" spans="1:12">
      <c r="A18296" t="e">
        <f ca="1">E00251514752621</f>
        <v>#NAME?</v>
      </c>
      <c r="B18296">
        <v>481</v>
      </c>
      <c r="C18296" t="s">
        <v>402</v>
      </c>
      <c r="D18296" s="1">
        <v>42766</v>
      </c>
      <c r="F18296">
        <v>3</v>
      </c>
      <c r="G18296">
        <v>71509</v>
      </c>
      <c r="H18296" t="s">
        <v>369</v>
      </c>
      <c r="J18296" t="s">
        <v>14</v>
      </c>
      <c r="K18296">
        <v>57</v>
      </c>
      <c r="L18296" t="s">
        <v>15</v>
      </c>
    </row>
    <row r="18297" spans="1:12">
      <c r="A18297" t="e">
        <f ca="1">E00251532291121</f>
        <v>#NAME?</v>
      </c>
      <c r="B18297">
        <v>497</v>
      </c>
      <c r="C18297" t="s">
        <v>141</v>
      </c>
      <c r="D18297" s="1">
        <v>41712</v>
      </c>
      <c r="F18297">
        <v>1</v>
      </c>
      <c r="G18297">
        <v>2720</v>
      </c>
      <c r="H18297" t="s">
        <v>65</v>
      </c>
      <c r="J18297" t="s">
        <v>14</v>
      </c>
      <c r="K18297">
        <v>59</v>
      </c>
      <c r="L18297" t="s">
        <v>15</v>
      </c>
    </row>
    <row r="18298" spans="1:12">
      <c r="A18298" t="e">
        <f ca="1">E00251432157821</f>
        <v>#NAME?</v>
      </c>
      <c r="B18298">
        <v>497</v>
      </c>
      <c r="C18298" t="s">
        <v>141</v>
      </c>
      <c r="D18298" s="1">
        <v>42269</v>
      </c>
      <c r="F18298">
        <v>1</v>
      </c>
      <c r="G18298">
        <v>25000</v>
      </c>
      <c r="H18298" t="s">
        <v>178</v>
      </c>
      <c r="J18298" t="s">
        <v>14</v>
      </c>
      <c r="K18298">
        <v>62</v>
      </c>
      <c r="L18298" t="s">
        <v>15</v>
      </c>
    </row>
    <row r="18299" spans="1:12">
      <c r="A18299" t="e">
        <f ca="1">E00251514752621</f>
        <v>#NAME?</v>
      </c>
      <c r="B18299">
        <v>481</v>
      </c>
      <c r="C18299" t="s">
        <v>402</v>
      </c>
      <c r="D18299" s="1">
        <v>43033</v>
      </c>
      <c r="F18299">
        <v>3</v>
      </c>
      <c r="G18299">
        <v>2699</v>
      </c>
      <c r="H18299" t="s">
        <v>1301</v>
      </c>
      <c r="J18299" t="s">
        <v>14</v>
      </c>
      <c r="K18299">
        <v>58</v>
      </c>
      <c r="L18299" t="s">
        <v>15</v>
      </c>
    </row>
    <row r="18300" spans="1:12">
      <c r="A18300" t="e">
        <f ca="1">E00251529478021</f>
        <v>#NAME?</v>
      </c>
      <c r="B18300">
        <v>151</v>
      </c>
      <c r="C18300" t="s">
        <v>381</v>
      </c>
      <c r="D18300" s="1">
        <v>40983</v>
      </c>
      <c r="F18300">
        <v>1</v>
      </c>
      <c r="G18300">
        <v>7869</v>
      </c>
      <c r="H18300" t="s">
        <v>470</v>
      </c>
      <c r="J18300" t="s">
        <v>14</v>
      </c>
      <c r="K18300">
        <v>56</v>
      </c>
      <c r="L18300" t="s">
        <v>22</v>
      </c>
    </row>
    <row r="18301" spans="1:12">
      <c r="A18301" t="e">
        <f ca="1">E00251431694221</f>
        <v>#NAME?</v>
      </c>
      <c r="B18301">
        <v>1128</v>
      </c>
      <c r="C18301" t="s">
        <v>424</v>
      </c>
      <c r="D18301" s="1">
        <v>42268</v>
      </c>
      <c r="F18301">
        <v>2</v>
      </c>
      <c r="G18301">
        <v>7265</v>
      </c>
      <c r="H18301" t="s">
        <v>1456</v>
      </c>
      <c r="J18301" t="s">
        <v>14</v>
      </c>
      <c r="K18301">
        <v>51</v>
      </c>
      <c r="L18301" t="s">
        <v>15</v>
      </c>
    </row>
    <row r="18302" spans="1:12">
      <c r="A18302" t="e">
        <f ca="1">E00251526889621</f>
        <v>#NAME?</v>
      </c>
      <c r="B18302">
        <v>10</v>
      </c>
      <c r="C18302" t="s">
        <v>18</v>
      </c>
      <c r="D18302" s="1">
        <v>42419</v>
      </c>
      <c r="F18302">
        <v>1</v>
      </c>
      <c r="G18302">
        <v>7862</v>
      </c>
      <c r="H18302" t="s">
        <v>27</v>
      </c>
      <c r="J18302" t="s">
        <v>14</v>
      </c>
      <c r="K18302">
        <v>50</v>
      </c>
      <c r="L18302" t="s">
        <v>22</v>
      </c>
    </row>
    <row r="18303" spans="1:12">
      <c r="A18303" t="e">
        <f ca="1">E00251529551021</f>
        <v>#NAME?</v>
      </c>
      <c r="B18303">
        <v>5994</v>
      </c>
      <c r="C18303" t="s">
        <v>311</v>
      </c>
      <c r="D18303" s="1">
        <v>42729</v>
      </c>
      <c r="F18303">
        <v>1</v>
      </c>
      <c r="G18303">
        <v>72670</v>
      </c>
      <c r="H18303" t="s">
        <v>223</v>
      </c>
      <c r="I18303" t="s">
        <v>56</v>
      </c>
      <c r="J18303" t="s">
        <v>57</v>
      </c>
      <c r="K18303">
        <v>50</v>
      </c>
      <c r="L18303" t="s">
        <v>15</v>
      </c>
    </row>
    <row r="18304" spans="1:12">
      <c r="A18304" t="e">
        <f ca="1">E00251716498121</f>
        <v>#NAME?</v>
      </c>
      <c r="B18304">
        <v>481</v>
      </c>
      <c r="C18304" t="s">
        <v>402</v>
      </c>
      <c r="D18304" s="1">
        <v>42846</v>
      </c>
      <c r="F18304">
        <v>3</v>
      </c>
      <c r="G18304">
        <v>78050</v>
      </c>
      <c r="H18304" t="s">
        <v>197</v>
      </c>
      <c r="J18304" t="s">
        <v>14</v>
      </c>
      <c r="K18304">
        <v>41</v>
      </c>
      <c r="L18304" t="s">
        <v>22</v>
      </c>
    </row>
    <row r="18305" spans="1:12">
      <c r="A18305" t="e">
        <f ca="1">E00251514287121</f>
        <v>#NAME?</v>
      </c>
      <c r="B18305">
        <v>7505</v>
      </c>
      <c r="C18305" t="s">
        <v>209</v>
      </c>
      <c r="D18305" s="1">
        <v>42139</v>
      </c>
      <c r="F18305">
        <v>2</v>
      </c>
      <c r="G18305">
        <v>2449</v>
      </c>
      <c r="H18305" t="s">
        <v>53</v>
      </c>
      <c r="J18305" t="s">
        <v>14</v>
      </c>
      <c r="K18305">
        <v>55</v>
      </c>
      <c r="L18305" t="s">
        <v>15</v>
      </c>
    </row>
    <row r="18306" spans="1:12">
      <c r="A18306" t="e">
        <f ca="1">E00251430064921</f>
        <v>#NAME?</v>
      </c>
      <c r="B18306">
        <v>467</v>
      </c>
      <c r="C18306" t="s">
        <v>232</v>
      </c>
      <c r="D18306" s="1">
        <v>42317</v>
      </c>
      <c r="F18306">
        <v>1</v>
      </c>
      <c r="G18306">
        <v>25000</v>
      </c>
      <c r="H18306" t="s">
        <v>178</v>
      </c>
      <c r="J18306" t="s">
        <v>14</v>
      </c>
      <c r="K18306">
        <v>56</v>
      </c>
      <c r="L18306" t="s">
        <v>15</v>
      </c>
    </row>
    <row r="18307" spans="1:12">
      <c r="A18307" t="e">
        <f ca="1">E00251626524421</f>
        <v>#NAME?</v>
      </c>
      <c r="B18307">
        <v>297</v>
      </c>
      <c r="C18307" t="s">
        <v>411</v>
      </c>
      <c r="D18307" s="1">
        <v>41914</v>
      </c>
      <c r="F18307">
        <v>4</v>
      </c>
      <c r="G18307">
        <v>73390</v>
      </c>
      <c r="H18307" t="s">
        <v>66</v>
      </c>
      <c r="J18307" t="s">
        <v>14</v>
      </c>
      <c r="K18307">
        <v>43</v>
      </c>
      <c r="L18307" t="s">
        <v>15</v>
      </c>
    </row>
    <row r="18308" spans="1:12">
      <c r="A18308" t="e">
        <f ca="1">E00251432177821</f>
        <v>#NAME?</v>
      </c>
      <c r="B18308">
        <v>495</v>
      </c>
      <c r="C18308" t="s">
        <v>347</v>
      </c>
      <c r="D18308" s="1">
        <v>41402</v>
      </c>
      <c r="F18308">
        <v>1</v>
      </c>
      <c r="G18308">
        <v>2729</v>
      </c>
      <c r="H18308" t="s">
        <v>115</v>
      </c>
      <c r="J18308" t="s">
        <v>14</v>
      </c>
      <c r="K18308">
        <v>45</v>
      </c>
      <c r="L18308" t="s">
        <v>15</v>
      </c>
    </row>
    <row r="18309" spans="1:12">
      <c r="A18309" t="e">
        <f ca="1">E00251514725221</f>
        <v>#NAME?</v>
      </c>
      <c r="B18309">
        <v>485</v>
      </c>
      <c r="C18309" t="s">
        <v>241</v>
      </c>
      <c r="D18309" s="1">
        <v>41969</v>
      </c>
      <c r="F18309">
        <v>4</v>
      </c>
      <c r="G18309">
        <v>73390</v>
      </c>
      <c r="H18309" t="s">
        <v>66</v>
      </c>
      <c r="J18309" t="s">
        <v>14</v>
      </c>
      <c r="K18309">
        <v>49</v>
      </c>
      <c r="L18309" t="s">
        <v>15</v>
      </c>
    </row>
    <row r="18310" spans="1:12">
      <c r="A18310" t="e">
        <f ca="1">E00251417957321</f>
        <v>#NAME?</v>
      </c>
      <c r="B18310">
        <v>68</v>
      </c>
      <c r="C18310" t="s">
        <v>657</v>
      </c>
      <c r="D18310" s="1">
        <v>41187</v>
      </c>
      <c r="F18310">
        <v>1</v>
      </c>
      <c r="G18310">
        <v>4019</v>
      </c>
      <c r="H18310" t="s">
        <v>26</v>
      </c>
      <c r="J18310" t="s">
        <v>14</v>
      </c>
      <c r="K18310">
        <v>38</v>
      </c>
      <c r="L18310" t="s">
        <v>15</v>
      </c>
    </row>
    <row r="18311" spans="1:12">
      <c r="A18311" t="e">
        <f ca="1">E00251518890621</f>
        <v>#NAME?</v>
      </c>
      <c r="B18311">
        <v>290</v>
      </c>
      <c r="C18311" t="s">
        <v>449</v>
      </c>
      <c r="D18311" s="1">
        <v>41243</v>
      </c>
      <c r="F18311">
        <v>1</v>
      </c>
      <c r="G18311">
        <v>46619</v>
      </c>
      <c r="H18311" t="s">
        <v>182</v>
      </c>
      <c r="J18311" t="s">
        <v>14</v>
      </c>
      <c r="K18311">
        <v>57</v>
      </c>
      <c r="L18311" t="s">
        <v>15</v>
      </c>
    </row>
    <row r="18312" spans="1:12">
      <c r="A18312" t="e">
        <f ca="1">E00251429825621</f>
        <v>#NAME?</v>
      </c>
      <c r="B18312">
        <v>160</v>
      </c>
      <c r="C18312" t="s">
        <v>278</v>
      </c>
      <c r="D18312" s="1">
        <v>41388</v>
      </c>
      <c r="F18312">
        <v>1</v>
      </c>
      <c r="G18312">
        <v>71940</v>
      </c>
      <c r="H18312" t="s">
        <v>135</v>
      </c>
      <c r="J18312" t="s">
        <v>14</v>
      </c>
      <c r="K18312">
        <v>45</v>
      </c>
      <c r="L18312" t="s">
        <v>15</v>
      </c>
    </row>
    <row r="18313" spans="1:12">
      <c r="A18313" t="e">
        <f ca="1">E00251626524421</f>
        <v>#NAME?</v>
      </c>
      <c r="B18313">
        <v>297</v>
      </c>
      <c r="C18313" t="s">
        <v>411</v>
      </c>
      <c r="D18313" s="1">
        <v>42299</v>
      </c>
      <c r="F18313">
        <v>2</v>
      </c>
      <c r="G18313">
        <v>4019</v>
      </c>
      <c r="H18313" t="s">
        <v>26</v>
      </c>
      <c r="J18313" t="s">
        <v>14</v>
      </c>
      <c r="K18313">
        <v>44</v>
      </c>
      <c r="L18313" t="s">
        <v>15</v>
      </c>
    </row>
    <row r="18314" spans="1:12">
      <c r="A18314" t="e">
        <f ca="1">E00251531964221</f>
        <v>#NAME?</v>
      </c>
      <c r="B18314">
        <v>494</v>
      </c>
      <c r="C18314" t="s">
        <v>63</v>
      </c>
      <c r="D18314" s="1">
        <v>42115</v>
      </c>
      <c r="F18314">
        <v>1</v>
      </c>
      <c r="G18314">
        <v>463</v>
      </c>
      <c r="H18314" t="s">
        <v>259</v>
      </c>
      <c r="J18314" t="s">
        <v>14</v>
      </c>
      <c r="K18314">
        <v>44</v>
      </c>
      <c r="L18314" t="s">
        <v>15</v>
      </c>
    </row>
    <row r="18315" spans="1:12">
      <c r="A18315" t="e">
        <f ca="1">E00251417957321</f>
        <v>#NAME?</v>
      </c>
      <c r="B18315">
        <v>68</v>
      </c>
      <c r="C18315" t="s">
        <v>657</v>
      </c>
      <c r="D18315" s="1">
        <v>41199</v>
      </c>
      <c r="F18315">
        <v>1</v>
      </c>
      <c r="G18315">
        <v>7910</v>
      </c>
      <c r="H18315" t="s">
        <v>296</v>
      </c>
      <c r="J18315" t="s">
        <v>14</v>
      </c>
      <c r="K18315">
        <v>38</v>
      </c>
      <c r="L18315" t="s">
        <v>22</v>
      </c>
    </row>
    <row r="18316" spans="1:12">
      <c r="A18316" t="e">
        <f ca="1">E00251626524421</f>
        <v>#NAME?</v>
      </c>
      <c r="B18316">
        <v>297</v>
      </c>
      <c r="C18316" t="s">
        <v>411</v>
      </c>
      <c r="D18316" s="1">
        <v>42208</v>
      </c>
      <c r="F18316">
        <v>1</v>
      </c>
      <c r="G18316">
        <v>4019</v>
      </c>
      <c r="H18316" t="s">
        <v>26</v>
      </c>
      <c r="J18316" t="s">
        <v>14</v>
      </c>
      <c r="K18316">
        <v>44</v>
      </c>
      <c r="L18316" t="s">
        <v>15</v>
      </c>
    </row>
    <row r="18317" spans="1:12">
      <c r="A18317" t="e">
        <f ca="1">E00251626524421</f>
        <v>#NAME?</v>
      </c>
      <c r="B18317">
        <v>297</v>
      </c>
      <c r="C18317" t="s">
        <v>411</v>
      </c>
      <c r="D18317" s="1">
        <v>43076</v>
      </c>
      <c r="F18317">
        <v>3</v>
      </c>
      <c r="G18317">
        <v>4019</v>
      </c>
      <c r="H18317" t="s">
        <v>26</v>
      </c>
      <c r="J18317" t="s">
        <v>14</v>
      </c>
      <c r="K18317">
        <v>46</v>
      </c>
      <c r="L18317" t="s">
        <v>15</v>
      </c>
    </row>
    <row r="18318" spans="1:12">
      <c r="A18318" t="e">
        <f ca="1">E00251427391321</f>
        <v>#NAME?</v>
      </c>
      <c r="B18318">
        <v>28</v>
      </c>
      <c r="C18318" t="s">
        <v>153</v>
      </c>
      <c r="D18318" s="1">
        <v>41723</v>
      </c>
      <c r="F18318">
        <v>3</v>
      </c>
      <c r="G18318">
        <v>78659</v>
      </c>
      <c r="H18318" t="s">
        <v>46</v>
      </c>
      <c r="J18318" t="s">
        <v>14</v>
      </c>
      <c r="K18318">
        <v>47</v>
      </c>
      <c r="L18318" t="s">
        <v>22</v>
      </c>
    </row>
    <row r="18319" spans="1:12">
      <c r="A18319" t="e">
        <f ca="1">E00251512504921</f>
        <v>#NAME?</v>
      </c>
      <c r="B18319">
        <v>47</v>
      </c>
      <c r="C18319" t="s">
        <v>494</v>
      </c>
      <c r="D18319" s="1">
        <v>42347</v>
      </c>
      <c r="F18319">
        <v>2</v>
      </c>
      <c r="G18319">
        <v>4019</v>
      </c>
      <c r="H18319" t="s">
        <v>26</v>
      </c>
      <c r="J18319" t="s">
        <v>14</v>
      </c>
      <c r="K18319">
        <v>53</v>
      </c>
      <c r="L18319" t="s">
        <v>15</v>
      </c>
    </row>
    <row r="18320" spans="1:12">
      <c r="A18320" t="e">
        <f ca="1">E00251512504921</f>
        <v>#NAME?</v>
      </c>
      <c r="B18320">
        <v>47</v>
      </c>
      <c r="C18320" t="s">
        <v>494</v>
      </c>
      <c r="D18320" s="1">
        <v>43098</v>
      </c>
      <c r="F18320">
        <v>2</v>
      </c>
      <c r="G18320">
        <v>4019</v>
      </c>
      <c r="H18320" t="s">
        <v>26</v>
      </c>
      <c r="J18320" t="s">
        <v>14</v>
      </c>
      <c r="K18320">
        <v>55</v>
      </c>
      <c r="L18320" t="s">
        <v>15</v>
      </c>
    </row>
    <row r="18321" spans="1:12">
      <c r="A18321" t="e">
        <f ca="1">E00251512504921</f>
        <v>#NAME?</v>
      </c>
      <c r="B18321">
        <v>47</v>
      </c>
      <c r="C18321" t="s">
        <v>494</v>
      </c>
      <c r="D18321" s="1">
        <v>43098</v>
      </c>
      <c r="F18321">
        <v>3</v>
      </c>
      <c r="G18321">
        <v>27800</v>
      </c>
      <c r="H18321" t="s">
        <v>145</v>
      </c>
      <c r="J18321" t="s">
        <v>14</v>
      </c>
      <c r="K18321">
        <v>55</v>
      </c>
      <c r="L18321" t="s">
        <v>15</v>
      </c>
    </row>
    <row r="18322" spans="1:12">
      <c r="A18322" t="e">
        <f ca="1">E00251526602321</f>
        <v>#NAME?</v>
      </c>
      <c r="B18322">
        <v>1</v>
      </c>
      <c r="C18322" t="s">
        <v>234</v>
      </c>
      <c r="D18322" s="1">
        <v>42641</v>
      </c>
      <c r="F18322">
        <v>1</v>
      </c>
      <c r="G18322">
        <v>78820</v>
      </c>
      <c r="H18322" t="s">
        <v>861</v>
      </c>
      <c r="I18322" t="s">
        <v>56</v>
      </c>
      <c r="J18322" t="s">
        <v>57</v>
      </c>
      <c r="K18322">
        <v>61</v>
      </c>
      <c r="L18322" t="s">
        <v>22</v>
      </c>
    </row>
    <row r="18323" spans="1:12">
      <c r="A18323" t="e">
        <f ca="1">E00251429396721</f>
        <v>#NAME?</v>
      </c>
      <c r="B18323">
        <v>695</v>
      </c>
      <c r="C18323" t="s">
        <v>257</v>
      </c>
      <c r="D18323" s="1">
        <v>41549</v>
      </c>
      <c r="F18323">
        <v>1</v>
      </c>
      <c r="G18323">
        <v>53019</v>
      </c>
      <c r="H18323" t="s">
        <v>304</v>
      </c>
      <c r="J18323" t="s">
        <v>14</v>
      </c>
      <c r="K18323">
        <v>53</v>
      </c>
      <c r="L18323" t="s">
        <v>15</v>
      </c>
    </row>
    <row r="18324" spans="1:12">
      <c r="A18324" t="e">
        <f ca="1">E00251429396721</f>
        <v>#NAME?</v>
      </c>
      <c r="B18324">
        <v>695</v>
      </c>
      <c r="C18324" t="s">
        <v>257</v>
      </c>
      <c r="D18324" s="1">
        <v>41591</v>
      </c>
      <c r="F18324">
        <v>4</v>
      </c>
      <c r="G18324">
        <v>73390</v>
      </c>
      <c r="H18324" t="s">
        <v>66</v>
      </c>
      <c r="J18324" t="s">
        <v>14</v>
      </c>
      <c r="K18324">
        <v>53</v>
      </c>
      <c r="L18324" t="s">
        <v>15</v>
      </c>
    </row>
    <row r="18325" spans="1:12">
      <c r="A18325" t="e">
        <f ca="1">E00251518851921</f>
        <v>#NAME?</v>
      </c>
      <c r="B18325">
        <v>1325</v>
      </c>
      <c r="C18325" t="s">
        <v>605</v>
      </c>
      <c r="D18325" s="1">
        <v>41072</v>
      </c>
      <c r="F18325">
        <v>3</v>
      </c>
      <c r="G18325">
        <v>30000</v>
      </c>
      <c r="H18325" t="s">
        <v>144</v>
      </c>
      <c r="J18325" t="s">
        <v>14</v>
      </c>
      <c r="K18325">
        <v>41</v>
      </c>
      <c r="L18325" t="s">
        <v>15</v>
      </c>
    </row>
    <row r="18326" spans="1:12">
      <c r="A18326" t="e">
        <f ca="1">E00251617666221</f>
        <v>#NAME?</v>
      </c>
      <c r="B18326">
        <v>6156</v>
      </c>
      <c r="C18326" t="s">
        <v>352</v>
      </c>
      <c r="D18326" s="1">
        <v>41712</v>
      </c>
      <c r="F18326">
        <v>1</v>
      </c>
      <c r="G18326">
        <v>46400</v>
      </c>
      <c r="H18326" t="s">
        <v>186</v>
      </c>
      <c r="J18326" t="s">
        <v>14</v>
      </c>
      <c r="K18326">
        <v>38</v>
      </c>
      <c r="L18326" t="s">
        <v>15</v>
      </c>
    </row>
    <row r="18327" spans="1:12">
      <c r="A18327" t="e">
        <f ca="1">E00251611565221</f>
        <v>#NAME?</v>
      </c>
      <c r="B18327">
        <v>10</v>
      </c>
      <c r="C18327" t="s">
        <v>18</v>
      </c>
      <c r="D18327" s="1">
        <v>42089</v>
      </c>
      <c r="F18327">
        <v>1</v>
      </c>
      <c r="G18327">
        <v>78701</v>
      </c>
      <c r="H18327" t="s">
        <v>355</v>
      </c>
      <c r="J18327" t="s">
        <v>14</v>
      </c>
      <c r="K18327">
        <v>47</v>
      </c>
      <c r="L18327" t="s">
        <v>22</v>
      </c>
    </row>
    <row r="18328" spans="1:12">
      <c r="A18328" t="e">
        <f ca="1">E00251429396721</f>
        <v>#NAME?</v>
      </c>
      <c r="B18328">
        <v>695</v>
      </c>
      <c r="C18328" t="s">
        <v>257</v>
      </c>
      <c r="D18328" s="1">
        <v>41571</v>
      </c>
      <c r="F18328">
        <v>3</v>
      </c>
      <c r="G18328">
        <v>71509</v>
      </c>
      <c r="H18328" t="s">
        <v>369</v>
      </c>
      <c r="J18328" t="s">
        <v>14</v>
      </c>
      <c r="K18328">
        <v>53</v>
      </c>
      <c r="L18328" t="s">
        <v>15</v>
      </c>
    </row>
    <row r="18329" spans="1:12">
      <c r="A18329" t="e">
        <f ca="1">E00251429389321</f>
        <v>#NAME?</v>
      </c>
      <c r="B18329">
        <v>274</v>
      </c>
      <c r="C18329" t="s">
        <v>506</v>
      </c>
      <c r="D18329" s="1">
        <v>41764</v>
      </c>
      <c r="F18329">
        <v>3</v>
      </c>
      <c r="G18329">
        <v>4019</v>
      </c>
      <c r="H18329" t="s">
        <v>26</v>
      </c>
      <c r="J18329" t="s">
        <v>14</v>
      </c>
      <c r="K18329">
        <v>53</v>
      </c>
      <c r="L18329" t="s">
        <v>15</v>
      </c>
    </row>
    <row r="18330" spans="1:12">
      <c r="A18330" t="e">
        <f ca="1">E00251429389321</f>
        <v>#NAME?</v>
      </c>
      <c r="B18330">
        <v>274</v>
      </c>
      <c r="C18330" t="s">
        <v>506</v>
      </c>
      <c r="D18330" s="1">
        <v>41794</v>
      </c>
      <c r="F18330">
        <v>1</v>
      </c>
      <c r="G18330">
        <v>25000</v>
      </c>
      <c r="H18330" t="s">
        <v>178</v>
      </c>
      <c r="J18330" t="s">
        <v>14</v>
      </c>
      <c r="K18330">
        <v>54</v>
      </c>
      <c r="L18330" t="s">
        <v>15</v>
      </c>
    </row>
    <row r="18331" spans="1:12">
      <c r="A18331" t="e">
        <f ca="1">E00251429389321</f>
        <v>#NAME?</v>
      </c>
      <c r="B18331">
        <v>274</v>
      </c>
      <c r="C18331" t="s">
        <v>506</v>
      </c>
      <c r="D18331" s="1">
        <v>41808</v>
      </c>
      <c r="F18331">
        <v>2</v>
      </c>
      <c r="G18331">
        <v>4019</v>
      </c>
      <c r="H18331" t="s">
        <v>26</v>
      </c>
      <c r="J18331" t="s">
        <v>14</v>
      </c>
      <c r="K18331">
        <v>54</v>
      </c>
      <c r="L18331" t="s">
        <v>15</v>
      </c>
    </row>
    <row r="18332" spans="1:12">
      <c r="A18332" t="e">
        <f ca="1">E00251531550021</f>
        <v>#NAME?</v>
      </c>
      <c r="B18332">
        <v>1786</v>
      </c>
      <c r="C18332" t="s">
        <v>37</v>
      </c>
      <c r="D18332" s="1">
        <v>41031</v>
      </c>
      <c r="F18332">
        <v>1</v>
      </c>
      <c r="G18332">
        <v>4019</v>
      </c>
      <c r="H18332" t="s">
        <v>26</v>
      </c>
      <c r="J18332" t="s">
        <v>14</v>
      </c>
      <c r="K18332">
        <v>55</v>
      </c>
      <c r="L18332" t="s">
        <v>15</v>
      </c>
    </row>
    <row r="18333" spans="1:12">
      <c r="A18333" t="e">
        <f ca="1">E00251625722621</f>
        <v>#NAME?</v>
      </c>
      <c r="B18333">
        <v>1028</v>
      </c>
      <c r="C18333" t="s">
        <v>127</v>
      </c>
      <c r="D18333" s="1">
        <v>42973</v>
      </c>
      <c r="F18333">
        <v>1</v>
      </c>
      <c r="G18333">
        <v>9492</v>
      </c>
      <c r="H18333" t="s">
        <v>317</v>
      </c>
      <c r="I18333" t="s">
        <v>127</v>
      </c>
      <c r="J18333" t="s">
        <v>57</v>
      </c>
      <c r="K18333">
        <v>42</v>
      </c>
      <c r="L18333" t="s">
        <v>15</v>
      </c>
    </row>
    <row r="18334" spans="1:12">
      <c r="A18334" t="e">
        <f ca="1">E00251429389321</f>
        <v>#NAME?</v>
      </c>
      <c r="B18334">
        <v>275</v>
      </c>
      <c r="C18334" t="s">
        <v>444</v>
      </c>
      <c r="D18334" s="1">
        <v>42419</v>
      </c>
      <c r="F18334">
        <v>1</v>
      </c>
      <c r="G18334">
        <v>7242</v>
      </c>
      <c r="H18334" t="s">
        <v>93</v>
      </c>
      <c r="J18334" t="s">
        <v>14</v>
      </c>
      <c r="K18334">
        <v>55</v>
      </c>
      <c r="L18334" t="s">
        <v>15</v>
      </c>
    </row>
    <row r="18335" spans="1:12">
      <c r="A18335" t="e">
        <f ca="1">E00251716492321</f>
        <v>#NAME?</v>
      </c>
      <c r="B18335">
        <v>502</v>
      </c>
      <c r="C18335" t="s">
        <v>172</v>
      </c>
      <c r="D18335" s="1">
        <v>41092</v>
      </c>
      <c r="F18335">
        <v>2</v>
      </c>
      <c r="G18335">
        <v>4019</v>
      </c>
      <c r="H18335" t="s">
        <v>26</v>
      </c>
      <c r="J18335" t="s">
        <v>14</v>
      </c>
      <c r="K18335">
        <v>45</v>
      </c>
      <c r="L18335" t="s">
        <v>15</v>
      </c>
    </row>
    <row r="18336" spans="1:12">
      <c r="A18336" t="e">
        <f ca="1">E00251716492321</f>
        <v>#NAME?</v>
      </c>
      <c r="B18336">
        <v>502</v>
      </c>
      <c r="C18336" t="s">
        <v>172</v>
      </c>
      <c r="D18336" s="1">
        <v>41428</v>
      </c>
      <c r="F18336">
        <v>1</v>
      </c>
      <c r="G18336">
        <v>4019</v>
      </c>
      <c r="H18336" t="s">
        <v>26</v>
      </c>
      <c r="J18336" t="s">
        <v>14</v>
      </c>
      <c r="K18336">
        <v>46</v>
      </c>
      <c r="L18336" t="s">
        <v>15</v>
      </c>
    </row>
    <row r="18337" spans="1:12">
      <c r="A18337" t="e">
        <f ca="1">E00251429389321</f>
        <v>#NAME?</v>
      </c>
      <c r="B18337">
        <v>275</v>
      </c>
      <c r="C18337" t="s">
        <v>444</v>
      </c>
      <c r="D18337" s="1">
        <v>42419</v>
      </c>
      <c r="F18337">
        <v>2</v>
      </c>
      <c r="G18337">
        <v>25000</v>
      </c>
      <c r="H18337" t="s">
        <v>178</v>
      </c>
      <c r="J18337" t="s">
        <v>14</v>
      </c>
      <c r="K18337">
        <v>55</v>
      </c>
      <c r="L18337" t="s">
        <v>15</v>
      </c>
    </row>
    <row r="18338" spans="1:12">
      <c r="A18338" t="e">
        <f ca="1">E00251430064921</f>
        <v>#NAME?</v>
      </c>
      <c r="B18338">
        <v>467</v>
      </c>
      <c r="C18338" t="s">
        <v>232</v>
      </c>
      <c r="D18338" s="1">
        <v>41870</v>
      </c>
      <c r="F18338">
        <v>1</v>
      </c>
      <c r="G18338">
        <v>4019</v>
      </c>
      <c r="H18338" t="s">
        <v>26</v>
      </c>
      <c r="J18338" t="s">
        <v>14</v>
      </c>
      <c r="K18338">
        <v>55</v>
      </c>
      <c r="L18338" t="s">
        <v>15</v>
      </c>
    </row>
    <row r="18339" spans="1:12">
      <c r="A18339" t="e">
        <f ca="1">E00251430064921</f>
        <v>#NAME?</v>
      </c>
      <c r="B18339">
        <v>467</v>
      </c>
      <c r="C18339" t="s">
        <v>232</v>
      </c>
      <c r="D18339" s="1">
        <v>42348</v>
      </c>
      <c r="F18339">
        <v>1</v>
      </c>
      <c r="G18339">
        <v>25000</v>
      </c>
      <c r="H18339" t="s">
        <v>178</v>
      </c>
      <c r="J18339" t="s">
        <v>14</v>
      </c>
      <c r="K18339">
        <v>56</v>
      </c>
      <c r="L18339" t="s">
        <v>15</v>
      </c>
    </row>
    <row r="18340" spans="1:12">
      <c r="A18340" t="e">
        <f ca="1">E00251430064921</f>
        <v>#NAME?</v>
      </c>
      <c r="B18340">
        <v>467</v>
      </c>
      <c r="C18340" t="s">
        <v>232</v>
      </c>
      <c r="D18340" s="1">
        <v>42776</v>
      </c>
      <c r="F18340">
        <v>3</v>
      </c>
      <c r="G18340">
        <v>4019</v>
      </c>
      <c r="H18340" t="s">
        <v>26</v>
      </c>
      <c r="J18340" t="s">
        <v>14</v>
      </c>
      <c r="K18340">
        <v>57</v>
      </c>
      <c r="L18340" t="s">
        <v>15</v>
      </c>
    </row>
    <row r="18341" spans="1:12">
      <c r="A18341" t="e">
        <f ca="1">E00251711585721</f>
        <v>#NAME?</v>
      </c>
      <c r="B18341">
        <v>10</v>
      </c>
      <c r="C18341" t="s">
        <v>18</v>
      </c>
      <c r="D18341" s="1">
        <v>41313</v>
      </c>
      <c r="F18341">
        <v>1</v>
      </c>
      <c r="G18341">
        <v>7068</v>
      </c>
      <c r="H18341" t="s">
        <v>979</v>
      </c>
      <c r="J18341" t="s">
        <v>14</v>
      </c>
      <c r="K18341">
        <v>52</v>
      </c>
      <c r="L18341" t="s">
        <v>15</v>
      </c>
    </row>
    <row r="18342" spans="1:12">
      <c r="A18342" t="e">
        <f ca="1">E00251711585721</f>
        <v>#NAME?</v>
      </c>
      <c r="B18342">
        <v>10</v>
      </c>
      <c r="C18342" t="s">
        <v>18</v>
      </c>
      <c r="D18342" s="1">
        <v>41956</v>
      </c>
      <c r="F18342">
        <v>2</v>
      </c>
      <c r="G18342">
        <v>4019</v>
      </c>
      <c r="H18342" t="s">
        <v>26</v>
      </c>
      <c r="J18342" t="s">
        <v>14</v>
      </c>
      <c r="K18342">
        <v>54</v>
      </c>
      <c r="L18342" t="s">
        <v>15</v>
      </c>
    </row>
    <row r="18343" spans="1:12">
      <c r="A18343" t="e">
        <f ca="1">E00251429396721</f>
        <v>#NAME?</v>
      </c>
      <c r="B18343">
        <v>695</v>
      </c>
      <c r="C18343" t="s">
        <v>257</v>
      </c>
      <c r="D18343" s="1">
        <v>42034</v>
      </c>
      <c r="F18343">
        <v>5</v>
      </c>
      <c r="G18343">
        <v>73390</v>
      </c>
      <c r="H18343" t="s">
        <v>66</v>
      </c>
      <c r="J18343" t="s">
        <v>14</v>
      </c>
      <c r="K18343">
        <v>54</v>
      </c>
      <c r="L18343" t="s">
        <v>15</v>
      </c>
    </row>
    <row r="18344" spans="1:12">
      <c r="A18344" t="e">
        <f ca="1">E00251514692621</f>
        <v>#NAME?</v>
      </c>
      <c r="B18344">
        <v>452</v>
      </c>
      <c r="C18344" t="s">
        <v>592</v>
      </c>
      <c r="D18344" s="1">
        <v>41368</v>
      </c>
      <c r="F18344">
        <v>1</v>
      </c>
      <c r="G18344">
        <v>3003</v>
      </c>
      <c r="H18344" t="s">
        <v>824</v>
      </c>
      <c r="J18344" t="s">
        <v>14</v>
      </c>
      <c r="K18344">
        <v>42</v>
      </c>
      <c r="L18344" t="s">
        <v>15</v>
      </c>
    </row>
    <row r="18345" spans="1:12">
      <c r="A18345" t="e">
        <f ca="1">E00251429396721</f>
        <v>#NAME?</v>
      </c>
      <c r="B18345">
        <v>695</v>
      </c>
      <c r="C18345" t="s">
        <v>257</v>
      </c>
      <c r="D18345" s="1">
        <v>42408</v>
      </c>
      <c r="F18345">
        <v>1</v>
      </c>
      <c r="G18345">
        <v>7243</v>
      </c>
      <c r="H18345" t="s">
        <v>42</v>
      </c>
      <c r="J18345" t="s">
        <v>14</v>
      </c>
      <c r="K18345">
        <v>55</v>
      </c>
      <c r="L18345" t="s">
        <v>15</v>
      </c>
    </row>
    <row r="18346" spans="1:12">
      <c r="A18346" t="e">
        <f ca="1">E00251429389321</f>
        <v>#NAME?</v>
      </c>
      <c r="B18346">
        <v>274</v>
      </c>
      <c r="C18346" t="s">
        <v>506</v>
      </c>
      <c r="D18346" s="1">
        <v>41326</v>
      </c>
      <c r="F18346">
        <v>3</v>
      </c>
      <c r="G18346">
        <v>29690</v>
      </c>
      <c r="H18346" t="s">
        <v>52</v>
      </c>
      <c r="J18346" t="s">
        <v>14</v>
      </c>
      <c r="K18346">
        <v>52</v>
      </c>
      <c r="L18346" t="s">
        <v>15</v>
      </c>
    </row>
    <row r="18347" spans="1:12">
      <c r="A18347" t="e">
        <f ca="1">E00251429389321</f>
        <v>#NAME?</v>
      </c>
      <c r="B18347">
        <v>274</v>
      </c>
      <c r="C18347" t="s">
        <v>506</v>
      </c>
      <c r="D18347" s="1">
        <v>42251</v>
      </c>
      <c r="F18347">
        <v>1</v>
      </c>
      <c r="G18347">
        <v>25000</v>
      </c>
      <c r="H18347" t="s">
        <v>178</v>
      </c>
      <c r="J18347" t="s">
        <v>14</v>
      </c>
      <c r="K18347">
        <v>55</v>
      </c>
      <c r="L18347" t="s">
        <v>15</v>
      </c>
    </row>
    <row r="18348" spans="1:12">
      <c r="A18348" t="e">
        <f ca="1">E00251432180821</f>
        <v>#NAME?</v>
      </c>
      <c r="B18348">
        <v>489</v>
      </c>
      <c r="C18348" t="s">
        <v>100</v>
      </c>
      <c r="D18348" s="1">
        <v>41533</v>
      </c>
      <c r="F18348">
        <v>2</v>
      </c>
      <c r="G18348">
        <v>3804</v>
      </c>
      <c r="H18348" t="s">
        <v>71</v>
      </c>
      <c r="J18348" t="s">
        <v>14</v>
      </c>
      <c r="K18348">
        <v>50</v>
      </c>
      <c r="L18348" t="s">
        <v>15</v>
      </c>
    </row>
    <row r="18349" spans="1:12">
      <c r="A18349" t="e">
        <f ca="1">E00251716594621</f>
        <v>#NAME?</v>
      </c>
      <c r="B18349">
        <v>502</v>
      </c>
      <c r="C18349" t="s">
        <v>172</v>
      </c>
      <c r="D18349" s="1">
        <v>40989</v>
      </c>
      <c r="F18349">
        <v>2</v>
      </c>
      <c r="G18349">
        <v>4019</v>
      </c>
      <c r="H18349" t="s">
        <v>26</v>
      </c>
      <c r="J18349" t="s">
        <v>14</v>
      </c>
      <c r="K18349">
        <v>51</v>
      </c>
      <c r="L18349" t="s">
        <v>15</v>
      </c>
    </row>
    <row r="18350" spans="1:12">
      <c r="A18350" t="e">
        <f ca="1">E00251716594621</f>
        <v>#NAME?</v>
      </c>
      <c r="B18350">
        <v>6046</v>
      </c>
      <c r="C18350" t="s">
        <v>98</v>
      </c>
      <c r="D18350" s="1">
        <v>41290</v>
      </c>
      <c r="E18350">
        <v>2</v>
      </c>
      <c r="F18350">
        <v>1</v>
      </c>
      <c r="G18350">
        <v>60091</v>
      </c>
      <c r="H18350" t="s">
        <v>1457</v>
      </c>
      <c r="J18350" t="s">
        <v>34</v>
      </c>
      <c r="K18350">
        <v>52</v>
      </c>
      <c r="L18350" t="s">
        <v>15</v>
      </c>
    </row>
    <row r="18351" spans="1:12">
      <c r="A18351" t="e">
        <f ca="1">E00251432157821</f>
        <v>#NAME?</v>
      </c>
      <c r="B18351">
        <v>497</v>
      </c>
      <c r="C18351" t="s">
        <v>141</v>
      </c>
      <c r="D18351" s="1">
        <v>43048</v>
      </c>
      <c r="F18351">
        <v>4</v>
      </c>
      <c r="G18351">
        <v>5997</v>
      </c>
      <c r="H18351" t="s">
        <v>374</v>
      </c>
      <c r="J18351" t="s">
        <v>14</v>
      </c>
      <c r="K18351">
        <v>65</v>
      </c>
      <c r="L18351" t="s">
        <v>15</v>
      </c>
    </row>
    <row r="18352" spans="1:12">
      <c r="A18352" t="e">
        <f ca="1">E00251512504921</f>
        <v>#NAME?</v>
      </c>
      <c r="B18352">
        <v>47</v>
      </c>
      <c r="C18352" t="s">
        <v>494</v>
      </c>
      <c r="D18352" s="1">
        <v>41829</v>
      </c>
      <c r="F18352">
        <v>1</v>
      </c>
      <c r="G18352">
        <v>72704</v>
      </c>
      <c r="H18352" t="s">
        <v>855</v>
      </c>
      <c r="J18352" t="s">
        <v>14</v>
      </c>
      <c r="K18352">
        <v>51</v>
      </c>
      <c r="L18352" t="s">
        <v>15</v>
      </c>
    </row>
    <row r="18353" spans="1:12">
      <c r="A18353" t="e">
        <f ca="1">E00251512504921</f>
        <v>#NAME?</v>
      </c>
      <c r="B18353">
        <v>47</v>
      </c>
      <c r="C18353" t="s">
        <v>494</v>
      </c>
      <c r="D18353" s="1">
        <v>41829</v>
      </c>
      <c r="F18353">
        <v>2</v>
      </c>
      <c r="G18353">
        <v>4019</v>
      </c>
      <c r="H18353" t="s">
        <v>26</v>
      </c>
      <c r="J18353" t="s">
        <v>14</v>
      </c>
      <c r="K18353">
        <v>51</v>
      </c>
      <c r="L18353" t="s">
        <v>15</v>
      </c>
    </row>
    <row r="18354" spans="1:12">
      <c r="A18354" t="e">
        <f ca="1">E00251512504921</f>
        <v>#NAME?</v>
      </c>
      <c r="B18354">
        <v>71</v>
      </c>
      <c r="C18354" t="s">
        <v>258</v>
      </c>
      <c r="D18354" s="1">
        <v>41902</v>
      </c>
      <c r="F18354">
        <v>3</v>
      </c>
      <c r="G18354">
        <v>4019</v>
      </c>
      <c r="H18354" t="s">
        <v>26</v>
      </c>
      <c r="I18354" t="s">
        <v>148</v>
      </c>
      <c r="J18354" t="s">
        <v>57</v>
      </c>
      <c r="K18354">
        <v>51</v>
      </c>
      <c r="L18354" t="s">
        <v>15</v>
      </c>
    </row>
    <row r="18355" spans="1:12">
      <c r="A18355" t="e">
        <f ca="1">E00251531964221</f>
        <v>#NAME?</v>
      </c>
      <c r="B18355">
        <v>494</v>
      </c>
      <c r="C18355" t="s">
        <v>63</v>
      </c>
      <c r="D18355" s="1">
        <v>41646</v>
      </c>
      <c r="F18355">
        <v>2</v>
      </c>
      <c r="G18355">
        <v>4019</v>
      </c>
      <c r="H18355" t="s">
        <v>26</v>
      </c>
      <c r="J18355" t="s">
        <v>14</v>
      </c>
      <c r="K18355">
        <v>43</v>
      </c>
      <c r="L18355" t="s">
        <v>15</v>
      </c>
    </row>
    <row r="18356" spans="1:12">
      <c r="A18356" t="e">
        <f ca="1">E00251531964221</f>
        <v>#NAME?</v>
      </c>
      <c r="B18356">
        <v>494</v>
      </c>
      <c r="C18356" t="s">
        <v>63</v>
      </c>
      <c r="D18356" s="1">
        <v>41905</v>
      </c>
      <c r="F18356">
        <v>3</v>
      </c>
      <c r="G18356">
        <v>4019</v>
      </c>
      <c r="H18356" t="s">
        <v>26</v>
      </c>
      <c r="J18356" t="s">
        <v>14</v>
      </c>
      <c r="K18356">
        <v>44</v>
      </c>
      <c r="L18356" t="s">
        <v>15</v>
      </c>
    </row>
    <row r="18357" spans="1:12">
      <c r="A18357" t="e">
        <f ca="1">E00251716562321</f>
        <v>#NAME?</v>
      </c>
      <c r="B18357">
        <v>488</v>
      </c>
      <c r="C18357" t="s">
        <v>401</v>
      </c>
      <c r="D18357" s="1">
        <v>41696</v>
      </c>
      <c r="F18357">
        <v>1</v>
      </c>
      <c r="G18357">
        <v>5589</v>
      </c>
      <c r="H18357" t="s">
        <v>152</v>
      </c>
      <c r="J18357" t="s">
        <v>14</v>
      </c>
      <c r="K18357">
        <v>37</v>
      </c>
      <c r="L18357" t="s">
        <v>15</v>
      </c>
    </row>
    <row r="18358" spans="1:12">
      <c r="A18358" t="e">
        <f ca="1">E00251429396721</f>
        <v>#NAME?</v>
      </c>
      <c r="B18358">
        <v>695</v>
      </c>
      <c r="C18358" t="s">
        <v>257</v>
      </c>
      <c r="D18358" s="1">
        <v>42075</v>
      </c>
      <c r="F18358">
        <v>3</v>
      </c>
      <c r="G18358">
        <v>7243</v>
      </c>
      <c r="H18358" t="s">
        <v>42</v>
      </c>
      <c r="J18358" t="s">
        <v>14</v>
      </c>
      <c r="K18358">
        <v>55</v>
      </c>
      <c r="L18358" t="s">
        <v>15</v>
      </c>
    </row>
    <row r="18359" spans="1:12">
      <c r="A18359" t="e">
        <f ca="1">E00251429396721</f>
        <v>#NAME?</v>
      </c>
      <c r="B18359">
        <v>695</v>
      </c>
      <c r="C18359" t="s">
        <v>257</v>
      </c>
      <c r="D18359" s="1">
        <v>42209</v>
      </c>
      <c r="F18359">
        <v>3</v>
      </c>
      <c r="G18359">
        <v>6266</v>
      </c>
      <c r="H18359" t="s">
        <v>99</v>
      </c>
      <c r="J18359" t="s">
        <v>14</v>
      </c>
      <c r="K18359">
        <v>55</v>
      </c>
      <c r="L18359" t="s">
        <v>15</v>
      </c>
    </row>
    <row r="18360" spans="1:12">
      <c r="A18360" t="e">
        <f ca="1">E00251518868021</f>
        <v>#NAME?</v>
      </c>
      <c r="B18360">
        <v>1325</v>
      </c>
      <c r="C18360" t="s">
        <v>605</v>
      </c>
      <c r="D18360" s="1">
        <v>42089</v>
      </c>
      <c r="F18360">
        <v>1</v>
      </c>
      <c r="G18360">
        <v>8798</v>
      </c>
      <c r="H18360" t="s">
        <v>314</v>
      </c>
      <c r="J18360" t="s">
        <v>14</v>
      </c>
      <c r="K18360">
        <v>61</v>
      </c>
      <c r="L18360" t="s">
        <v>15</v>
      </c>
    </row>
    <row r="18361" spans="1:12">
      <c r="A18361" t="e">
        <f ca="1">E00251518868021</f>
        <v>#NAME?</v>
      </c>
      <c r="B18361">
        <v>1791</v>
      </c>
      <c r="C18361" t="s">
        <v>468</v>
      </c>
      <c r="D18361" s="1">
        <v>40974</v>
      </c>
      <c r="F18361">
        <v>4</v>
      </c>
      <c r="G18361">
        <v>3499</v>
      </c>
      <c r="H18361" t="s">
        <v>692</v>
      </c>
      <c r="J18361" t="s">
        <v>14</v>
      </c>
      <c r="K18361">
        <v>58</v>
      </c>
      <c r="L18361" t="s">
        <v>15</v>
      </c>
    </row>
    <row r="18362" spans="1:12">
      <c r="A18362" t="e">
        <f ca="1">E00251715431821</f>
        <v>#NAME?</v>
      </c>
      <c r="B18362">
        <v>94</v>
      </c>
      <c r="C18362" t="s">
        <v>74</v>
      </c>
      <c r="D18362" s="1">
        <v>42669</v>
      </c>
      <c r="F18362">
        <v>1</v>
      </c>
      <c r="G18362">
        <v>7243</v>
      </c>
      <c r="H18362" t="s">
        <v>42</v>
      </c>
      <c r="J18362" t="s">
        <v>14</v>
      </c>
      <c r="K18362">
        <v>51</v>
      </c>
      <c r="L18362" t="s">
        <v>15</v>
      </c>
    </row>
    <row r="18363" spans="1:12">
      <c r="A18363" t="e">
        <f ca="1">E00251716492321</f>
        <v>#NAME?</v>
      </c>
      <c r="B18363">
        <v>7504</v>
      </c>
      <c r="C18363" t="s">
        <v>162</v>
      </c>
      <c r="D18363" s="1">
        <v>42541</v>
      </c>
      <c r="F18363">
        <v>3</v>
      </c>
      <c r="G18363">
        <v>27800</v>
      </c>
      <c r="H18363" t="s">
        <v>145</v>
      </c>
      <c r="J18363" t="s">
        <v>14</v>
      </c>
      <c r="K18363">
        <v>49</v>
      </c>
      <c r="L18363" t="s">
        <v>15</v>
      </c>
    </row>
    <row r="18364" spans="1:12">
      <c r="A18364" t="e">
        <f ca="1">E00251531964221</f>
        <v>#NAME?</v>
      </c>
      <c r="B18364">
        <v>746</v>
      </c>
      <c r="C18364" t="s">
        <v>527</v>
      </c>
      <c r="D18364" s="1">
        <v>42762</v>
      </c>
      <c r="E18364">
        <v>0</v>
      </c>
      <c r="F18364">
        <v>2</v>
      </c>
      <c r="G18364">
        <v>4019</v>
      </c>
      <c r="H18364" t="s">
        <v>26</v>
      </c>
      <c r="J18364" t="s">
        <v>34</v>
      </c>
      <c r="K18364">
        <v>46</v>
      </c>
      <c r="L18364" t="s">
        <v>15</v>
      </c>
    </row>
    <row r="18365" spans="1:12">
      <c r="A18365" t="e">
        <f ca="1">E00251531964221</f>
        <v>#NAME?</v>
      </c>
      <c r="B18365">
        <v>746</v>
      </c>
      <c r="C18365" t="s">
        <v>527</v>
      </c>
      <c r="D18365" s="1">
        <v>42762</v>
      </c>
      <c r="E18365">
        <v>0</v>
      </c>
      <c r="F18365">
        <v>3</v>
      </c>
      <c r="G18365">
        <v>27800</v>
      </c>
      <c r="H18365" t="s">
        <v>145</v>
      </c>
      <c r="J18365" t="s">
        <v>34</v>
      </c>
      <c r="K18365">
        <v>46</v>
      </c>
      <c r="L18365" t="s">
        <v>15</v>
      </c>
    </row>
    <row r="18366" spans="1:12">
      <c r="A18366" t="e">
        <f ca="1">E00251615945221</f>
        <v>#NAME?</v>
      </c>
      <c r="B18366">
        <v>1273</v>
      </c>
      <c r="C18366" t="s">
        <v>28</v>
      </c>
      <c r="D18366" s="1">
        <v>41957</v>
      </c>
      <c r="F18366">
        <v>1</v>
      </c>
      <c r="G18366">
        <v>7243</v>
      </c>
      <c r="H18366" t="s">
        <v>42</v>
      </c>
      <c r="J18366" t="s">
        <v>14</v>
      </c>
      <c r="K18366">
        <v>49</v>
      </c>
      <c r="L18366" t="s">
        <v>15</v>
      </c>
    </row>
    <row r="18367" spans="1:12">
      <c r="A18367" t="e">
        <f ca="1">E00251716594621</f>
        <v>#NAME?</v>
      </c>
      <c r="B18367">
        <v>502</v>
      </c>
      <c r="C18367" t="s">
        <v>172</v>
      </c>
      <c r="D18367" s="1">
        <v>41018</v>
      </c>
      <c r="F18367">
        <v>1</v>
      </c>
      <c r="G18367">
        <v>72632</v>
      </c>
      <c r="H18367" t="s">
        <v>107</v>
      </c>
      <c r="J18367" t="s">
        <v>14</v>
      </c>
      <c r="K18367">
        <v>51</v>
      </c>
      <c r="L18367" t="s">
        <v>15</v>
      </c>
    </row>
    <row r="18368" spans="1:12">
      <c r="A18368" t="e">
        <f ca="1">E00251532309221</f>
        <v>#NAME?</v>
      </c>
      <c r="B18368">
        <v>451</v>
      </c>
      <c r="C18368" t="s">
        <v>102</v>
      </c>
      <c r="D18368" s="1">
        <v>42012</v>
      </c>
      <c r="F18368">
        <v>1</v>
      </c>
      <c r="G18368">
        <v>7242</v>
      </c>
      <c r="H18368" t="s">
        <v>93</v>
      </c>
      <c r="J18368" t="s">
        <v>14</v>
      </c>
      <c r="K18368">
        <v>49</v>
      </c>
      <c r="L18368" t="s">
        <v>15</v>
      </c>
    </row>
    <row r="18369" spans="1:12">
      <c r="A18369" t="e">
        <f ca="1">E00251429162721</f>
        <v>#NAME?</v>
      </c>
      <c r="B18369">
        <v>285</v>
      </c>
      <c r="C18369" t="s">
        <v>117</v>
      </c>
      <c r="D18369" s="1">
        <v>41145</v>
      </c>
      <c r="F18369">
        <v>2</v>
      </c>
      <c r="G18369">
        <v>8470</v>
      </c>
      <c r="H18369" t="s">
        <v>120</v>
      </c>
      <c r="J18369" t="s">
        <v>14</v>
      </c>
      <c r="K18369">
        <v>55</v>
      </c>
      <c r="L18369" t="s">
        <v>15</v>
      </c>
    </row>
    <row r="18370" spans="1:12">
      <c r="A18370" t="e">
        <f ca="1">E00251432157821</f>
        <v>#NAME?</v>
      </c>
      <c r="B18370">
        <v>497</v>
      </c>
      <c r="C18370" t="s">
        <v>141</v>
      </c>
      <c r="D18370" s="1">
        <v>43088</v>
      </c>
      <c r="F18370">
        <v>1</v>
      </c>
      <c r="G18370">
        <v>25000</v>
      </c>
      <c r="H18370" t="s">
        <v>178</v>
      </c>
      <c r="J18370" t="s">
        <v>14</v>
      </c>
      <c r="K18370">
        <v>65</v>
      </c>
      <c r="L18370" t="s">
        <v>15</v>
      </c>
    </row>
    <row r="18371" spans="1:12">
      <c r="A18371" t="e">
        <f ca="1">E00251429389321</f>
        <v>#NAME?</v>
      </c>
      <c r="B18371">
        <v>274</v>
      </c>
      <c r="C18371" t="s">
        <v>506</v>
      </c>
      <c r="D18371" s="1">
        <v>42061</v>
      </c>
      <c r="F18371">
        <v>1</v>
      </c>
      <c r="G18371">
        <v>7242</v>
      </c>
      <c r="H18371" t="s">
        <v>93</v>
      </c>
      <c r="J18371" t="s">
        <v>14</v>
      </c>
      <c r="K18371">
        <v>54</v>
      </c>
      <c r="L18371" t="s">
        <v>15</v>
      </c>
    </row>
    <row r="18372" spans="1:12">
      <c r="A18372" t="e">
        <f ca="1">E00251429389321</f>
        <v>#NAME?</v>
      </c>
      <c r="B18372">
        <v>274</v>
      </c>
      <c r="C18372" t="s">
        <v>506</v>
      </c>
      <c r="D18372" s="1">
        <v>42073</v>
      </c>
      <c r="F18372">
        <v>2</v>
      </c>
      <c r="G18372">
        <v>4019</v>
      </c>
      <c r="H18372" t="s">
        <v>26</v>
      </c>
      <c r="J18372" t="s">
        <v>14</v>
      </c>
      <c r="K18372">
        <v>54</v>
      </c>
      <c r="L18372" t="s">
        <v>15</v>
      </c>
    </row>
    <row r="18373" spans="1:12">
      <c r="A18373" t="e">
        <f ca="1">E00251715431821</f>
        <v>#NAME?</v>
      </c>
      <c r="B18373">
        <v>94</v>
      </c>
      <c r="C18373" t="s">
        <v>74</v>
      </c>
      <c r="D18373" s="1">
        <v>41830</v>
      </c>
      <c r="F18373">
        <v>1</v>
      </c>
      <c r="G18373">
        <v>7295</v>
      </c>
      <c r="H18373" t="s">
        <v>76</v>
      </c>
      <c r="J18373" t="s">
        <v>14</v>
      </c>
      <c r="K18373">
        <v>49</v>
      </c>
      <c r="L18373" t="s">
        <v>15</v>
      </c>
    </row>
    <row r="18374" spans="1:12">
      <c r="A18374" t="e">
        <f ca="1">E00251626527921</f>
        <v>#NAME?</v>
      </c>
      <c r="B18374">
        <v>695</v>
      </c>
      <c r="C18374" t="s">
        <v>257</v>
      </c>
      <c r="D18374" s="1">
        <v>43089</v>
      </c>
      <c r="F18374">
        <v>1</v>
      </c>
      <c r="G18374">
        <v>7175</v>
      </c>
      <c r="H18374" t="s">
        <v>689</v>
      </c>
      <c r="J18374" t="s">
        <v>14</v>
      </c>
      <c r="K18374">
        <v>43</v>
      </c>
      <c r="L18374" t="s">
        <v>15</v>
      </c>
    </row>
    <row r="18375" spans="1:12">
      <c r="A18375" t="e">
        <f ca="1">E00251514274321</f>
        <v>#NAME?</v>
      </c>
      <c r="B18375">
        <v>449</v>
      </c>
      <c r="C18375" t="s">
        <v>124</v>
      </c>
      <c r="D18375" s="1">
        <v>41297</v>
      </c>
      <c r="F18375">
        <v>2</v>
      </c>
      <c r="G18375">
        <v>2729</v>
      </c>
      <c r="H18375" t="s">
        <v>115</v>
      </c>
      <c r="J18375" t="s">
        <v>14</v>
      </c>
      <c r="K18375">
        <v>60</v>
      </c>
      <c r="L18375" t="s">
        <v>15</v>
      </c>
    </row>
    <row r="18376" spans="1:12">
      <c r="A18376" t="e">
        <f ca="1">E00251532309221</f>
        <v>#NAME?</v>
      </c>
      <c r="B18376">
        <v>451</v>
      </c>
      <c r="C18376" t="s">
        <v>102</v>
      </c>
      <c r="D18376" s="1">
        <v>43068</v>
      </c>
      <c r="F18376">
        <v>1</v>
      </c>
      <c r="G18376">
        <v>7243</v>
      </c>
      <c r="H18376" t="s">
        <v>42</v>
      </c>
      <c r="J18376" t="s">
        <v>14</v>
      </c>
      <c r="K18376">
        <v>52</v>
      </c>
      <c r="L18376" t="s">
        <v>15</v>
      </c>
    </row>
    <row r="18377" spans="1:12">
      <c r="A18377" t="e">
        <f ca="1">E00251626527921</f>
        <v>#NAME?</v>
      </c>
      <c r="B18377">
        <v>695</v>
      </c>
      <c r="C18377" t="s">
        <v>257</v>
      </c>
      <c r="D18377" s="1">
        <v>41162</v>
      </c>
      <c r="F18377">
        <v>2</v>
      </c>
      <c r="G18377">
        <v>30591</v>
      </c>
      <c r="H18377" t="s">
        <v>841</v>
      </c>
      <c r="J18377" t="s">
        <v>14</v>
      </c>
      <c r="K18377">
        <v>38</v>
      </c>
      <c r="L18377" t="s">
        <v>15</v>
      </c>
    </row>
    <row r="18378" spans="1:12">
      <c r="A18378" t="e">
        <f ca="1">E00251626527921</f>
        <v>#NAME?</v>
      </c>
      <c r="B18378">
        <v>695</v>
      </c>
      <c r="C18378" t="s">
        <v>257</v>
      </c>
      <c r="D18378" s="1">
        <v>42695</v>
      </c>
      <c r="F18378">
        <v>4</v>
      </c>
      <c r="G18378">
        <v>2169</v>
      </c>
      <c r="H18378" t="s">
        <v>40</v>
      </c>
      <c r="J18378" t="s">
        <v>14</v>
      </c>
      <c r="K18378">
        <v>42</v>
      </c>
      <c r="L18378" t="s">
        <v>15</v>
      </c>
    </row>
    <row r="18379" spans="1:12">
      <c r="A18379" t="e">
        <f ca="1">E00251429389321</f>
        <v>#NAME?</v>
      </c>
      <c r="B18379">
        <v>274</v>
      </c>
      <c r="C18379" t="s">
        <v>506</v>
      </c>
      <c r="D18379" s="1">
        <v>41317</v>
      </c>
      <c r="F18379">
        <v>1</v>
      </c>
      <c r="G18379">
        <v>29690</v>
      </c>
      <c r="H18379" t="s">
        <v>52</v>
      </c>
      <c r="J18379" t="s">
        <v>14</v>
      </c>
      <c r="K18379">
        <v>52</v>
      </c>
      <c r="L18379" t="s">
        <v>15</v>
      </c>
    </row>
    <row r="18380" spans="1:12">
      <c r="A18380" t="e">
        <f ca="1">E00251514274321</f>
        <v>#NAME?</v>
      </c>
      <c r="B18380">
        <v>449</v>
      </c>
      <c r="C18380" t="s">
        <v>124</v>
      </c>
      <c r="D18380" s="1">
        <v>42102</v>
      </c>
      <c r="F18380">
        <v>1</v>
      </c>
      <c r="G18380">
        <v>5990</v>
      </c>
      <c r="H18380" t="s">
        <v>60</v>
      </c>
      <c r="J18380" t="s">
        <v>14</v>
      </c>
      <c r="K18380">
        <v>63</v>
      </c>
      <c r="L18380" t="s">
        <v>15</v>
      </c>
    </row>
    <row r="18381" spans="1:12">
      <c r="A18381" t="e">
        <f ca="1">E00251427204321</f>
        <v>#NAME?</v>
      </c>
      <c r="B18381">
        <v>28</v>
      </c>
      <c r="C18381" t="s">
        <v>153</v>
      </c>
      <c r="D18381" s="1">
        <v>41422</v>
      </c>
      <c r="F18381">
        <v>1</v>
      </c>
      <c r="G18381">
        <v>71595</v>
      </c>
      <c r="H18381" t="s">
        <v>672</v>
      </c>
      <c r="J18381" t="s">
        <v>14</v>
      </c>
      <c r="K18381">
        <v>45</v>
      </c>
      <c r="L18381" t="s">
        <v>15</v>
      </c>
    </row>
    <row r="18382" spans="1:12">
      <c r="A18382" t="e">
        <f ca="1">E00251427204321</f>
        <v>#NAME?</v>
      </c>
      <c r="B18382">
        <v>28</v>
      </c>
      <c r="C18382" t="s">
        <v>153</v>
      </c>
      <c r="D18382" s="1">
        <v>41463</v>
      </c>
      <c r="F18382">
        <v>1</v>
      </c>
      <c r="G18382">
        <v>71595</v>
      </c>
      <c r="H18382" t="s">
        <v>672</v>
      </c>
      <c r="J18382" t="s">
        <v>14</v>
      </c>
      <c r="K18382">
        <v>45</v>
      </c>
      <c r="L18382" t="s">
        <v>15</v>
      </c>
    </row>
    <row r="18383" spans="1:12">
      <c r="A18383" t="e">
        <f ca="1">E00251427204321</f>
        <v>#NAME?</v>
      </c>
      <c r="B18383">
        <v>28</v>
      </c>
      <c r="C18383" t="s">
        <v>153</v>
      </c>
      <c r="D18383" s="1">
        <v>42556</v>
      </c>
      <c r="F18383">
        <v>1</v>
      </c>
      <c r="G18383">
        <v>55090</v>
      </c>
      <c r="H18383" t="s">
        <v>400</v>
      </c>
      <c r="J18383" t="s">
        <v>14</v>
      </c>
      <c r="K18383">
        <v>48</v>
      </c>
      <c r="L18383" t="s">
        <v>15</v>
      </c>
    </row>
    <row r="18384" spans="1:12">
      <c r="A18384" t="e">
        <f ca="1">E00251429389321</f>
        <v>#NAME?</v>
      </c>
      <c r="B18384">
        <v>275</v>
      </c>
      <c r="C18384" t="s">
        <v>444</v>
      </c>
      <c r="D18384" s="1">
        <v>42772</v>
      </c>
      <c r="F18384">
        <v>1</v>
      </c>
      <c r="G18384">
        <v>78650</v>
      </c>
      <c r="H18384" t="s">
        <v>414</v>
      </c>
      <c r="J18384" t="s">
        <v>14</v>
      </c>
      <c r="K18384">
        <v>56</v>
      </c>
      <c r="L18384" t="s">
        <v>22</v>
      </c>
    </row>
    <row r="18385" spans="1:12">
      <c r="A18385" t="e">
        <f ca="1">E00251429783221</f>
        <v>#NAME?</v>
      </c>
      <c r="B18385">
        <v>160</v>
      </c>
      <c r="C18385" t="s">
        <v>278</v>
      </c>
      <c r="D18385" s="1">
        <v>42094</v>
      </c>
      <c r="F18385">
        <v>2</v>
      </c>
      <c r="G18385">
        <v>2721</v>
      </c>
      <c r="H18385" t="s">
        <v>465</v>
      </c>
      <c r="J18385" t="s">
        <v>14</v>
      </c>
      <c r="K18385">
        <v>55</v>
      </c>
      <c r="L18385" t="s">
        <v>15</v>
      </c>
    </row>
    <row r="18386" spans="1:12">
      <c r="A18386" t="e">
        <f ca="1">E00251532313521</f>
        <v>#NAME?</v>
      </c>
      <c r="B18386">
        <v>452</v>
      </c>
      <c r="C18386" t="s">
        <v>592</v>
      </c>
      <c r="D18386" s="1">
        <v>41197</v>
      </c>
      <c r="F18386">
        <v>4</v>
      </c>
      <c r="G18386">
        <v>40290</v>
      </c>
      <c r="H18386" t="s">
        <v>348</v>
      </c>
      <c r="J18386" t="s">
        <v>14</v>
      </c>
      <c r="K18386">
        <v>48</v>
      </c>
      <c r="L18386" t="s">
        <v>15</v>
      </c>
    </row>
    <row r="18387" spans="1:12">
      <c r="A18387" t="e">
        <f ca="1">E00251715431821</f>
        <v>#NAME?</v>
      </c>
      <c r="B18387">
        <v>94</v>
      </c>
      <c r="C18387" t="s">
        <v>74</v>
      </c>
      <c r="D18387" s="1">
        <v>42620</v>
      </c>
      <c r="F18387">
        <v>1</v>
      </c>
      <c r="G18387">
        <v>2729</v>
      </c>
      <c r="H18387" t="s">
        <v>115</v>
      </c>
      <c r="J18387" t="s">
        <v>14</v>
      </c>
      <c r="K18387">
        <v>51</v>
      </c>
      <c r="L18387" t="s">
        <v>15</v>
      </c>
    </row>
    <row r="18388" spans="1:12">
      <c r="A18388" t="e">
        <f ca="1">E00251715431821</f>
        <v>#NAME?</v>
      </c>
      <c r="B18388">
        <v>94</v>
      </c>
      <c r="C18388" t="s">
        <v>74</v>
      </c>
      <c r="D18388" s="1">
        <v>42723</v>
      </c>
      <c r="F18388">
        <v>2</v>
      </c>
      <c r="G18388">
        <v>2729</v>
      </c>
      <c r="H18388" t="s">
        <v>115</v>
      </c>
      <c r="J18388" t="s">
        <v>14</v>
      </c>
      <c r="K18388">
        <v>51</v>
      </c>
      <c r="L18388" t="s">
        <v>15</v>
      </c>
    </row>
    <row r="18389" spans="1:12">
      <c r="A18389" t="e">
        <f ca="1">E00251512504921</f>
        <v>#NAME?</v>
      </c>
      <c r="B18389">
        <v>47</v>
      </c>
      <c r="C18389" t="s">
        <v>494</v>
      </c>
      <c r="D18389" s="1">
        <v>41002</v>
      </c>
      <c r="F18389">
        <v>3</v>
      </c>
      <c r="G18389">
        <v>4019</v>
      </c>
      <c r="H18389" t="s">
        <v>26</v>
      </c>
      <c r="J18389" t="s">
        <v>14</v>
      </c>
      <c r="K18389">
        <v>49</v>
      </c>
      <c r="L18389" t="s">
        <v>15</v>
      </c>
    </row>
    <row r="18390" spans="1:12">
      <c r="A18390" t="e">
        <f ca="1">E00251430064921</f>
        <v>#NAME?</v>
      </c>
      <c r="B18390">
        <v>467</v>
      </c>
      <c r="C18390" t="s">
        <v>232</v>
      </c>
      <c r="D18390" s="1">
        <v>41159</v>
      </c>
      <c r="F18390">
        <v>1</v>
      </c>
      <c r="G18390">
        <v>71986</v>
      </c>
      <c r="H18390" t="s">
        <v>62</v>
      </c>
      <c r="J18390" t="s">
        <v>14</v>
      </c>
      <c r="K18390">
        <v>53</v>
      </c>
      <c r="L18390" t="s">
        <v>15</v>
      </c>
    </row>
    <row r="18391" spans="1:12">
      <c r="A18391" t="e">
        <f ca="1">E00251430064921</f>
        <v>#NAME?</v>
      </c>
      <c r="B18391">
        <v>467</v>
      </c>
      <c r="C18391" t="s">
        <v>232</v>
      </c>
      <c r="D18391" s="1">
        <v>42333</v>
      </c>
      <c r="F18391">
        <v>2</v>
      </c>
      <c r="G18391">
        <v>4019</v>
      </c>
      <c r="H18391" t="s">
        <v>26</v>
      </c>
      <c r="J18391" t="s">
        <v>14</v>
      </c>
      <c r="K18391">
        <v>56</v>
      </c>
      <c r="L18391" t="s">
        <v>15</v>
      </c>
    </row>
    <row r="18392" spans="1:12">
      <c r="A18392" t="e">
        <f ca="1">E00251429205921</f>
        <v>#NAME?</v>
      </c>
      <c r="B18392">
        <v>291</v>
      </c>
      <c r="C18392" t="s">
        <v>160</v>
      </c>
      <c r="D18392" s="1">
        <v>42811</v>
      </c>
      <c r="F18392">
        <v>1</v>
      </c>
      <c r="G18392">
        <v>93</v>
      </c>
      <c r="H18392" t="s">
        <v>29</v>
      </c>
      <c r="J18392" t="s">
        <v>14</v>
      </c>
      <c r="K18392">
        <v>45</v>
      </c>
      <c r="L18392" t="s">
        <v>15</v>
      </c>
    </row>
    <row r="18393" spans="1:12">
      <c r="A18393" t="e">
        <f ca="1">E00251531964221</f>
        <v>#NAME?</v>
      </c>
      <c r="B18393">
        <v>494</v>
      </c>
      <c r="C18393" t="s">
        <v>63</v>
      </c>
      <c r="D18393" s="1">
        <v>41043</v>
      </c>
      <c r="F18393">
        <v>2</v>
      </c>
      <c r="G18393">
        <v>4019</v>
      </c>
      <c r="H18393" t="s">
        <v>26</v>
      </c>
      <c r="J18393" t="s">
        <v>14</v>
      </c>
      <c r="K18393">
        <v>41</v>
      </c>
      <c r="L18393" t="s">
        <v>15</v>
      </c>
    </row>
    <row r="18394" spans="1:12">
      <c r="A18394" t="e">
        <f ca="1">E00251531964221</f>
        <v>#NAME?</v>
      </c>
      <c r="B18394">
        <v>494</v>
      </c>
      <c r="C18394" t="s">
        <v>63</v>
      </c>
      <c r="D18394" s="1">
        <v>41460</v>
      </c>
      <c r="F18394">
        <v>1</v>
      </c>
      <c r="G18394">
        <v>4019</v>
      </c>
      <c r="H18394" t="s">
        <v>26</v>
      </c>
      <c r="J18394" t="s">
        <v>14</v>
      </c>
      <c r="K18394">
        <v>42</v>
      </c>
      <c r="L18394" t="s">
        <v>15</v>
      </c>
    </row>
    <row r="18395" spans="1:12">
      <c r="A18395" t="e">
        <f ca="1">E00251514218521</f>
        <v>#NAME?</v>
      </c>
      <c r="B18395">
        <v>438</v>
      </c>
      <c r="C18395" t="s">
        <v>474</v>
      </c>
      <c r="D18395" s="1">
        <v>42577</v>
      </c>
      <c r="F18395">
        <v>4</v>
      </c>
      <c r="G18395">
        <v>25000</v>
      </c>
      <c r="H18395" t="s">
        <v>178</v>
      </c>
      <c r="J18395" t="s">
        <v>14</v>
      </c>
      <c r="K18395">
        <v>56</v>
      </c>
      <c r="L18395" t="s">
        <v>15</v>
      </c>
    </row>
    <row r="18396" spans="1:12">
      <c r="A18396" t="e">
        <f ca="1">E00251615945221</f>
        <v>#NAME?</v>
      </c>
      <c r="B18396">
        <v>1273</v>
      </c>
      <c r="C18396" t="s">
        <v>28</v>
      </c>
      <c r="D18396" s="1">
        <v>42124</v>
      </c>
      <c r="F18396">
        <v>1</v>
      </c>
      <c r="G18396">
        <v>55090</v>
      </c>
      <c r="H18396" t="s">
        <v>400</v>
      </c>
      <c r="J18396" t="s">
        <v>14</v>
      </c>
      <c r="K18396">
        <v>50</v>
      </c>
      <c r="L18396" t="s">
        <v>15</v>
      </c>
    </row>
    <row r="18397" spans="1:12">
      <c r="A18397" t="e">
        <f ca="1">E00251629160421</f>
        <v>#NAME?</v>
      </c>
      <c r="B18397">
        <v>195</v>
      </c>
      <c r="C18397" t="s">
        <v>854</v>
      </c>
      <c r="D18397" s="1">
        <v>42846</v>
      </c>
      <c r="F18397">
        <v>2</v>
      </c>
      <c r="G18397">
        <v>7962</v>
      </c>
      <c r="H18397" t="s">
        <v>111</v>
      </c>
      <c r="J18397" t="s">
        <v>14</v>
      </c>
      <c r="K18397">
        <v>54</v>
      </c>
      <c r="L18397" t="s">
        <v>22</v>
      </c>
    </row>
    <row r="18398" spans="1:12">
      <c r="A18398" t="e">
        <f ca="1">E00251524991421</f>
        <v>#NAME?</v>
      </c>
      <c r="B18398">
        <v>464</v>
      </c>
      <c r="C18398" t="s">
        <v>45</v>
      </c>
      <c r="D18398" s="1">
        <v>41626</v>
      </c>
      <c r="F18398">
        <v>1</v>
      </c>
      <c r="G18398">
        <v>5269</v>
      </c>
      <c r="H18398" t="s">
        <v>1006</v>
      </c>
      <c r="J18398" t="s">
        <v>14</v>
      </c>
      <c r="K18398">
        <v>50</v>
      </c>
      <c r="L18398" t="s">
        <v>15</v>
      </c>
    </row>
    <row r="18399" spans="1:12">
      <c r="A18399" t="e">
        <f ca="1">E00251524986621</f>
        <v>#NAME?</v>
      </c>
      <c r="B18399">
        <v>457</v>
      </c>
      <c r="C18399" t="s">
        <v>137</v>
      </c>
      <c r="D18399" s="1">
        <v>41767</v>
      </c>
      <c r="F18399">
        <v>2</v>
      </c>
      <c r="G18399">
        <v>6929</v>
      </c>
      <c r="H18399" t="s">
        <v>36</v>
      </c>
      <c r="J18399" t="s">
        <v>14</v>
      </c>
      <c r="K18399">
        <v>41</v>
      </c>
      <c r="L18399" t="s">
        <v>15</v>
      </c>
    </row>
    <row r="18400" spans="1:12">
      <c r="A18400" t="e">
        <f ca="1">E00251432216821</f>
        <v>#NAME?</v>
      </c>
      <c r="B18400">
        <v>6156</v>
      </c>
      <c r="C18400" t="s">
        <v>352</v>
      </c>
      <c r="D18400" s="1">
        <v>41374</v>
      </c>
      <c r="F18400">
        <v>1</v>
      </c>
      <c r="G18400">
        <v>490</v>
      </c>
      <c r="H18400" t="s">
        <v>203</v>
      </c>
      <c r="J18400" t="s">
        <v>14</v>
      </c>
      <c r="K18400">
        <v>42</v>
      </c>
      <c r="L18400" t="s">
        <v>15</v>
      </c>
    </row>
    <row r="18401" spans="1:12">
      <c r="A18401" t="e">
        <f ca="1">E00251432216821</f>
        <v>#NAME?</v>
      </c>
      <c r="B18401">
        <v>6156</v>
      </c>
      <c r="C18401" t="s">
        <v>352</v>
      </c>
      <c r="D18401" s="1">
        <v>42081</v>
      </c>
      <c r="F18401">
        <v>1</v>
      </c>
      <c r="G18401">
        <v>78079</v>
      </c>
      <c r="H18401" t="s">
        <v>49</v>
      </c>
      <c r="J18401" t="s">
        <v>14</v>
      </c>
      <c r="K18401">
        <v>44</v>
      </c>
      <c r="L18401" t="s">
        <v>22</v>
      </c>
    </row>
    <row r="18402" spans="1:12">
      <c r="A18402" t="e">
        <f ca="1">E00251432216821</f>
        <v>#NAME?</v>
      </c>
      <c r="B18402">
        <v>6156</v>
      </c>
      <c r="C18402" t="s">
        <v>352</v>
      </c>
      <c r="D18402" s="1">
        <v>42794</v>
      </c>
      <c r="F18402">
        <v>1</v>
      </c>
      <c r="G18402">
        <v>3051</v>
      </c>
      <c r="H18402" t="s">
        <v>13</v>
      </c>
      <c r="J18402" t="s">
        <v>14</v>
      </c>
      <c r="K18402">
        <v>46</v>
      </c>
      <c r="L18402" t="s">
        <v>15</v>
      </c>
    </row>
    <row r="18403" spans="1:12">
      <c r="A18403" t="e">
        <f ca="1">E00251619807221</f>
        <v>#NAME?</v>
      </c>
      <c r="B18403">
        <v>746</v>
      </c>
      <c r="C18403" t="s">
        <v>527</v>
      </c>
      <c r="D18403" s="1">
        <v>41713</v>
      </c>
      <c r="F18403">
        <v>1</v>
      </c>
      <c r="G18403">
        <v>47875</v>
      </c>
      <c r="H18403" t="s">
        <v>1458</v>
      </c>
      <c r="I18403" t="s">
        <v>56</v>
      </c>
      <c r="J18403" t="s">
        <v>57</v>
      </c>
      <c r="K18403">
        <v>44</v>
      </c>
      <c r="L18403" t="s">
        <v>15</v>
      </c>
    </row>
    <row r="18404" spans="1:12">
      <c r="A18404" t="e">
        <f ca="1">E00251716492321</f>
        <v>#NAME?</v>
      </c>
      <c r="B18404">
        <v>502</v>
      </c>
      <c r="C18404" t="s">
        <v>172</v>
      </c>
      <c r="D18404" s="1">
        <v>41428</v>
      </c>
      <c r="F18404">
        <v>4</v>
      </c>
      <c r="G18404">
        <v>72871</v>
      </c>
      <c r="H18404" t="s">
        <v>685</v>
      </c>
      <c r="J18404" t="s">
        <v>14</v>
      </c>
      <c r="K18404">
        <v>46</v>
      </c>
      <c r="L18404" t="s">
        <v>15</v>
      </c>
    </row>
    <row r="18405" spans="1:12">
      <c r="A18405" t="e">
        <f ca="1">E00251514218521</f>
        <v>#NAME?</v>
      </c>
      <c r="B18405">
        <v>438</v>
      </c>
      <c r="C18405" t="s">
        <v>474</v>
      </c>
      <c r="D18405" s="1">
        <v>40961</v>
      </c>
      <c r="F18405">
        <v>2</v>
      </c>
      <c r="G18405">
        <v>4019</v>
      </c>
      <c r="H18405" t="s">
        <v>26</v>
      </c>
      <c r="J18405" t="s">
        <v>14</v>
      </c>
      <c r="K18405">
        <v>52</v>
      </c>
      <c r="L18405" t="s">
        <v>15</v>
      </c>
    </row>
    <row r="18406" spans="1:12">
      <c r="A18406" t="e">
        <f ca="1">E00251430254221</f>
        <v>#NAME?</v>
      </c>
      <c r="B18406">
        <v>7207</v>
      </c>
      <c r="C18406" t="s">
        <v>287</v>
      </c>
      <c r="D18406" s="1">
        <v>42049</v>
      </c>
      <c r="F18406">
        <v>1</v>
      </c>
      <c r="G18406">
        <v>460</v>
      </c>
      <c r="H18406" t="s">
        <v>16</v>
      </c>
      <c r="I18406" t="s">
        <v>148</v>
      </c>
      <c r="J18406" t="s">
        <v>57</v>
      </c>
      <c r="K18406">
        <v>57</v>
      </c>
      <c r="L18406" t="s">
        <v>15</v>
      </c>
    </row>
    <row r="18407" spans="1:12">
      <c r="A18407" t="e">
        <f ca="1">E00251518851921</f>
        <v>#NAME?</v>
      </c>
      <c r="B18407">
        <v>1325</v>
      </c>
      <c r="C18407" t="s">
        <v>605</v>
      </c>
      <c r="D18407" s="1">
        <v>41201</v>
      </c>
      <c r="F18407">
        <v>5</v>
      </c>
      <c r="G18407">
        <v>3051</v>
      </c>
      <c r="H18407" t="s">
        <v>13</v>
      </c>
      <c r="J18407" t="s">
        <v>14</v>
      </c>
      <c r="K18407">
        <v>42</v>
      </c>
      <c r="L18407" t="s">
        <v>15</v>
      </c>
    </row>
    <row r="18408" spans="1:12">
      <c r="A18408" t="e">
        <f ca="1">E00251518851921</f>
        <v>#NAME?</v>
      </c>
      <c r="B18408">
        <v>695</v>
      </c>
      <c r="C18408" t="s">
        <v>257</v>
      </c>
      <c r="D18408" s="1">
        <v>42163</v>
      </c>
      <c r="F18408">
        <v>2</v>
      </c>
      <c r="G18408">
        <v>2169</v>
      </c>
      <c r="H18408" t="s">
        <v>40</v>
      </c>
      <c r="J18408" t="s">
        <v>14</v>
      </c>
      <c r="K18408">
        <v>44</v>
      </c>
      <c r="L18408" t="s">
        <v>15</v>
      </c>
    </row>
    <row r="18409" spans="1:12">
      <c r="A18409" t="e">
        <f ca="1">E00251514218521</f>
        <v>#NAME?</v>
      </c>
      <c r="B18409">
        <v>438</v>
      </c>
      <c r="C18409" t="s">
        <v>474</v>
      </c>
      <c r="D18409" s="1">
        <v>41779</v>
      </c>
      <c r="F18409">
        <v>2</v>
      </c>
      <c r="G18409">
        <v>4019</v>
      </c>
      <c r="H18409" t="s">
        <v>26</v>
      </c>
      <c r="J18409" t="s">
        <v>14</v>
      </c>
      <c r="K18409">
        <v>54</v>
      </c>
      <c r="L18409" t="s">
        <v>15</v>
      </c>
    </row>
    <row r="18410" spans="1:12">
      <c r="A18410" t="e">
        <f ca="1">E00251514218521</f>
        <v>#NAME?</v>
      </c>
      <c r="B18410">
        <v>438</v>
      </c>
      <c r="C18410" t="s">
        <v>474</v>
      </c>
      <c r="D18410" s="1">
        <v>41948</v>
      </c>
      <c r="F18410">
        <v>3</v>
      </c>
      <c r="G18410">
        <v>4019</v>
      </c>
      <c r="H18410" t="s">
        <v>26</v>
      </c>
      <c r="J18410" t="s">
        <v>14</v>
      </c>
      <c r="K18410">
        <v>55</v>
      </c>
      <c r="L18410" t="s">
        <v>15</v>
      </c>
    </row>
    <row r="18411" spans="1:12">
      <c r="A18411" t="e">
        <f ca="1">E00251514218521</f>
        <v>#NAME?</v>
      </c>
      <c r="B18411">
        <v>438</v>
      </c>
      <c r="C18411" t="s">
        <v>474</v>
      </c>
      <c r="D18411" s="1">
        <v>42094</v>
      </c>
      <c r="F18411">
        <v>1</v>
      </c>
      <c r="G18411">
        <v>71940</v>
      </c>
      <c r="H18411" t="s">
        <v>135</v>
      </c>
      <c r="J18411" t="s">
        <v>14</v>
      </c>
      <c r="K18411">
        <v>55</v>
      </c>
      <c r="L18411" t="s">
        <v>15</v>
      </c>
    </row>
    <row r="18412" spans="1:12">
      <c r="A18412" t="e">
        <f ca="1">E00251527995921</f>
        <v>#NAME?</v>
      </c>
      <c r="B18412">
        <v>763</v>
      </c>
      <c r="C18412" t="s">
        <v>194</v>
      </c>
      <c r="D18412" s="1">
        <v>42445</v>
      </c>
      <c r="F18412">
        <v>1</v>
      </c>
      <c r="G18412">
        <v>481</v>
      </c>
      <c r="H18412" t="s">
        <v>1080</v>
      </c>
      <c r="I18412" t="s">
        <v>56</v>
      </c>
      <c r="J18412" t="s">
        <v>57</v>
      </c>
      <c r="K18412">
        <v>53</v>
      </c>
      <c r="L18412" t="s">
        <v>15</v>
      </c>
    </row>
    <row r="18413" spans="1:12">
      <c r="A18413" t="e">
        <f ca="1">E00251527995921</f>
        <v>#NAME?</v>
      </c>
      <c r="B18413">
        <v>47</v>
      </c>
      <c r="C18413" t="s">
        <v>494</v>
      </c>
      <c r="D18413" s="1">
        <v>42466</v>
      </c>
      <c r="F18413">
        <v>1</v>
      </c>
      <c r="G18413">
        <v>4829</v>
      </c>
      <c r="H18413" t="s">
        <v>783</v>
      </c>
      <c r="J18413" t="s">
        <v>14</v>
      </c>
      <c r="K18413">
        <v>53</v>
      </c>
      <c r="L18413" t="s">
        <v>15</v>
      </c>
    </row>
    <row r="18414" spans="1:12">
      <c r="A18414" t="e">
        <f ca="1">E00251716594621</f>
        <v>#NAME?</v>
      </c>
      <c r="B18414">
        <v>6046</v>
      </c>
      <c r="C18414" t="s">
        <v>98</v>
      </c>
      <c r="D18414" s="1">
        <v>41290</v>
      </c>
      <c r="E18414">
        <v>2</v>
      </c>
      <c r="F18414">
        <v>5</v>
      </c>
      <c r="G18414">
        <v>32723</v>
      </c>
      <c r="H18414" t="s">
        <v>1049</v>
      </c>
      <c r="J18414" t="s">
        <v>34</v>
      </c>
      <c r="K18414">
        <v>52</v>
      </c>
      <c r="L18414" t="s">
        <v>15</v>
      </c>
    </row>
    <row r="18415" spans="1:12">
      <c r="A18415" t="e">
        <f ca="1">E00251717116321</f>
        <v>#NAME?</v>
      </c>
      <c r="B18415">
        <v>278</v>
      </c>
      <c r="C18415" t="s">
        <v>222</v>
      </c>
      <c r="D18415" s="1">
        <v>42254</v>
      </c>
      <c r="F18415">
        <v>1</v>
      </c>
      <c r="G18415">
        <v>30593</v>
      </c>
      <c r="H18415" t="s">
        <v>684</v>
      </c>
      <c r="J18415" t="s">
        <v>14</v>
      </c>
      <c r="K18415">
        <v>51</v>
      </c>
      <c r="L18415" t="s">
        <v>15</v>
      </c>
    </row>
    <row r="18416" spans="1:12">
      <c r="A18416" t="e">
        <f ca="1">E00251429284421</f>
        <v>#NAME?</v>
      </c>
      <c r="B18416">
        <v>292</v>
      </c>
      <c r="C18416" t="s">
        <v>467</v>
      </c>
      <c r="D18416" s="1">
        <v>42394</v>
      </c>
      <c r="F18416">
        <v>1</v>
      </c>
      <c r="G18416">
        <v>5990</v>
      </c>
      <c r="H18416" t="s">
        <v>60</v>
      </c>
      <c r="J18416" t="s">
        <v>14</v>
      </c>
      <c r="K18416">
        <v>60</v>
      </c>
      <c r="L18416" t="s">
        <v>15</v>
      </c>
    </row>
    <row r="18417" spans="1:12">
      <c r="A18417" t="e">
        <f ca="1">E00251514218521</f>
        <v>#NAME?</v>
      </c>
      <c r="B18417">
        <v>438</v>
      </c>
      <c r="C18417" t="s">
        <v>474</v>
      </c>
      <c r="D18417" s="1">
        <v>41166</v>
      </c>
      <c r="F18417">
        <v>2</v>
      </c>
      <c r="G18417">
        <v>4019</v>
      </c>
      <c r="H18417" t="s">
        <v>26</v>
      </c>
      <c r="J18417" t="s">
        <v>14</v>
      </c>
      <c r="K18417">
        <v>53</v>
      </c>
      <c r="L18417" t="s">
        <v>15</v>
      </c>
    </row>
    <row r="18418" spans="1:12">
      <c r="A18418" t="e">
        <f ca="1">E00251429284421</f>
        <v>#NAME?</v>
      </c>
      <c r="B18418">
        <v>292</v>
      </c>
      <c r="C18418" t="s">
        <v>467</v>
      </c>
      <c r="D18418" s="1">
        <v>42459</v>
      </c>
      <c r="F18418">
        <v>2</v>
      </c>
      <c r="G18418">
        <v>49390</v>
      </c>
      <c r="H18418" t="s">
        <v>59</v>
      </c>
      <c r="J18418" t="s">
        <v>14</v>
      </c>
      <c r="K18418">
        <v>60</v>
      </c>
      <c r="L18418" t="s">
        <v>15</v>
      </c>
    </row>
    <row r="18419" spans="1:12">
      <c r="A18419" t="e">
        <f ca="1">E00251429284421</f>
        <v>#NAME?</v>
      </c>
      <c r="B18419">
        <v>753</v>
      </c>
      <c r="C18419" t="s">
        <v>545</v>
      </c>
      <c r="D18419" s="1">
        <v>41668</v>
      </c>
      <c r="E18419">
        <v>0</v>
      </c>
      <c r="F18419">
        <v>2</v>
      </c>
      <c r="G18419">
        <v>49390</v>
      </c>
      <c r="H18419" t="s">
        <v>59</v>
      </c>
      <c r="J18419" t="s">
        <v>34</v>
      </c>
      <c r="K18419">
        <v>58</v>
      </c>
      <c r="L18419" t="s">
        <v>15</v>
      </c>
    </row>
    <row r="18420" spans="1:12">
      <c r="A18420" t="e">
        <f ca="1">E00251716594621</f>
        <v>#NAME?</v>
      </c>
      <c r="B18420">
        <v>6046</v>
      </c>
      <c r="C18420" t="s">
        <v>98</v>
      </c>
      <c r="D18420" s="1">
        <v>41290</v>
      </c>
      <c r="E18420">
        <v>2</v>
      </c>
      <c r="F18420">
        <v>8</v>
      </c>
      <c r="G18420">
        <v>5932</v>
      </c>
      <c r="H18420" t="s">
        <v>246</v>
      </c>
      <c r="J18420" t="s">
        <v>34</v>
      </c>
      <c r="K18420">
        <v>52</v>
      </c>
      <c r="L18420" t="s">
        <v>15</v>
      </c>
    </row>
    <row r="18421" spans="1:12">
      <c r="A18421" t="e">
        <f ca="1">E00251429783221</f>
        <v>#NAME?</v>
      </c>
      <c r="B18421">
        <v>160</v>
      </c>
      <c r="C18421" t="s">
        <v>278</v>
      </c>
      <c r="D18421" s="1">
        <v>42261</v>
      </c>
      <c r="F18421">
        <v>1</v>
      </c>
      <c r="G18421">
        <v>78906</v>
      </c>
      <c r="H18421" t="s">
        <v>31</v>
      </c>
      <c r="J18421" t="s">
        <v>14</v>
      </c>
      <c r="K18421">
        <v>56</v>
      </c>
      <c r="L18421" t="s">
        <v>22</v>
      </c>
    </row>
    <row r="18422" spans="1:12">
      <c r="A18422" t="e">
        <f ca="1">E00251514218521</f>
        <v>#NAME?</v>
      </c>
      <c r="B18422">
        <v>438</v>
      </c>
      <c r="C18422" t="s">
        <v>474</v>
      </c>
      <c r="D18422" s="1">
        <v>42165</v>
      </c>
      <c r="F18422">
        <v>3</v>
      </c>
      <c r="G18422">
        <v>4019</v>
      </c>
      <c r="H18422" t="s">
        <v>26</v>
      </c>
      <c r="J18422" t="s">
        <v>14</v>
      </c>
      <c r="K18422">
        <v>55</v>
      </c>
      <c r="L18422" t="s">
        <v>15</v>
      </c>
    </row>
    <row r="18423" spans="1:12">
      <c r="A18423" t="e">
        <f ca="1">E00251615945221</f>
        <v>#NAME?</v>
      </c>
      <c r="B18423">
        <v>1273</v>
      </c>
      <c r="C18423" t="s">
        <v>28</v>
      </c>
      <c r="D18423" s="1">
        <v>43019</v>
      </c>
      <c r="F18423">
        <v>1</v>
      </c>
      <c r="G18423">
        <v>72690</v>
      </c>
      <c r="H18423" t="s">
        <v>363</v>
      </c>
      <c r="J18423" t="s">
        <v>14</v>
      </c>
      <c r="K18423">
        <v>52</v>
      </c>
      <c r="L18423" t="s">
        <v>15</v>
      </c>
    </row>
    <row r="18424" spans="1:12">
      <c r="A18424" t="e">
        <f ca="1">E00251430254221</f>
        <v>#NAME?</v>
      </c>
      <c r="B18424">
        <v>7505</v>
      </c>
      <c r="C18424" t="s">
        <v>209</v>
      </c>
      <c r="D18424" s="1">
        <v>42783</v>
      </c>
      <c r="F18424">
        <v>3</v>
      </c>
      <c r="G18424">
        <v>7242</v>
      </c>
      <c r="H18424" t="s">
        <v>93</v>
      </c>
      <c r="J18424" t="s">
        <v>14</v>
      </c>
      <c r="K18424">
        <v>59</v>
      </c>
      <c r="L18424" t="s">
        <v>15</v>
      </c>
    </row>
    <row r="18425" spans="1:12">
      <c r="A18425" t="e">
        <f ca="1">E00251430249221</f>
        <v>#NAME?</v>
      </c>
      <c r="B18425">
        <v>498</v>
      </c>
      <c r="C18425" t="s">
        <v>591</v>
      </c>
      <c r="D18425" s="1">
        <v>41254</v>
      </c>
      <c r="F18425">
        <v>2</v>
      </c>
      <c r="G18425">
        <v>4019</v>
      </c>
      <c r="H18425" t="s">
        <v>26</v>
      </c>
      <c r="J18425" t="s">
        <v>14</v>
      </c>
      <c r="K18425">
        <v>62</v>
      </c>
      <c r="L18425" t="s">
        <v>15</v>
      </c>
    </row>
    <row r="18426" spans="1:12">
      <c r="A18426" t="e">
        <f ca="1">E00251518868021</f>
        <v>#NAME?</v>
      </c>
      <c r="B18426">
        <v>297</v>
      </c>
      <c r="C18426" t="s">
        <v>411</v>
      </c>
      <c r="D18426" s="1">
        <v>42020</v>
      </c>
      <c r="F18426">
        <v>1</v>
      </c>
      <c r="G18426">
        <v>9490</v>
      </c>
      <c r="H18426" t="s">
        <v>138</v>
      </c>
      <c r="J18426" t="s">
        <v>14</v>
      </c>
      <c r="K18426">
        <v>61</v>
      </c>
      <c r="L18426" t="s">
        <v>15</v>
      </c>
    </row>
    <row r="18427" spans="1:12">
      <c r="A18427" t="e">
        <f ca="1">E00251518868021</f>
        <v>#NAME?</v>
      </c>
      <c r="B18427">
        <v>1791</v>
      </c>
      <c r="C18427" t="s">
        <v>468</v>
      </c>
      <c r="D18427" s="1">
        <v>41904</v>
      </c>
      <c r="F18427">
        <v>3</v>
      </c>
      <c r="G18427">
        <v>7262</v>
      </c>
      <c r="H18427" t="s">
        <v>198</v>
      </c>
      <c r="J18427" t="s">
        <v>14</v>
      </c>
      <c r="K18427">
        <v>60</v>
      </c>
      <c r="L18427" t="s">
        <v>15</v>
      </c>
    </row>
    <row r="18428" spans="1:12">
      <c r="A18428" t="e">
        <f ca="1">E00251518868021</f>
        <v>#NAME?</v>
      </c>
      <c r="B18428">
        <v>1791</v>
      </c>
      <c r="C18428" t="s">
        <v>468</v>
      </c>
      <c r="D18428" s="1">
        <v>41904</v>
      </c>
      <c r="F18428">
        <v>6</v>
      </c>
      <c r="G18428">
        <v>29590</v>
      </c>
      <c r="H18428" t="s">
        <v>743</v>
      </c>
      <c r="J18428" t="s">
        <v>14</v>
      </c>
      <c r="K18428">
        <v>60</v>
      </c>
      <c r="L18428" t="s">
        <v>15</v>
      </c>
    </row>
    <row r="18429" spans="1:12">
      <c r="A18429" t="e">
        <f ca="1">E00251529553321</f>
        <v>#NAME?</v>
      </c>
      <c r="B18429">
        <v>160</v>
      </c>
      <c r="C18429" t="s">
        <v>278</v>
      </c>
      <c r="D18429" s="1">
        <v>41400</v>
      </c>
      <c r="F18429">
        <v>1</v>
      </c>
      <c r="G18429">
        <v>7862</v>
      </c>
      <c r="H18429" t="s">
        <v>27</v>
      </c>
      <c r="J18429" t="s">
        <v>14</v>
      </c>
      <c r="K18429">
        <v>48</v>
      </c>
      <c r="L18429" t="s">
        <v>22</v>
      </c>
    </row>
    <row r="18430" spans="1:12">
      <c r="A18430" t="e">
        <f ca="1">E00251514218521</f>
        <v>#NAME?</v>
      </c>
      <c r="B18430">
        <v>438</v>
      </c>
      <c r="C18430" t="s">
        <v>474</v>
      </c>
      <c r="D18430" s="1">
        <v>42853</v>
      </c>
      <c r="F18430">
        <v>1</v>
      </c>
      <c r="G18430">
        <v>2731</v>
      </c>
      <c r="H18430" t="s">
        <v>1100</v>
      </c>
      <c r="J18430" t="s">
        <v>14</v>
      </c>
      <c r="K18430">
        <v>57</v>
      </c>
      <c r="L18430" t="s">
        <v>15</v>
      </c>
    </row>
    <row r="18431" spans="1:12">
      <c r="A18431" t="e">
        <f ca="1">E00251514218521</f>
        <v>#NAME?</v>
      </c>
      <c r="B18431">
        <v>438</v>
      </c>
      <c r="C18431" t="s">
        <v>474</v>
      </c>
      <c r="D18431" s="1">
        <v>42923</v>
      </c>
      <c r="F18431">
        <v>4</v>
      </c>
      <c r="G18431">
        <v>4019</v>
      </c>
      <c r="H18431" t="s">
        <v>26</v>
      </c>
      <c r="J18431" t="s">
        <v>14</v>
      </c>
      <c r="K18431">
        <v>57</v>
      </c>
      <c r="L18431" t="s">
        <v>15</v>
      </c>
    </row>
    <row r="18432" spans="1:12">
      <c r="A18432" t="e">
        <f ca="1">E00251430249221</f>
        <v>#NAME?</v>
      </c>
      <c r="B18432">
        <v>498</v>
      </c>
      <c r="C18432" t="s">
        <v>591</v>
      </c>
      <c r="D18432" s="1">
        <v>43087</v>
      </c>
      <c r="F18432">
        <v>2</v>
      </c>
      <c r="G18432">
        <v>4019</v>
      </c>
      <c r="H18432" t="s">
        <v>26</v>
      </c>
      <c r="J18432" t="s">
        <v>14</v>
      </c>
      <c r="K18432">
        <v>67</v>
      </c>
      <c r="L18432" t="s">
        <v>15</v>
      </c>
    </row>
    <row r="18433" spans="1:12">
      <c r="A18433" t="e">
        <f ca="1">E00251514212821</f>
        <v>#NAME?</v>
      </c>
      <c r="B18433">
        <v>7111</v>
      </c>
      <c r="C18433" t="s">
        <v>496</v>
      </c>
      <c r="D18433" s="1">
        <v>42035</v>
      </c>
      <c r="F18433">
        <v>1</v>
      </c>
      <c r="G18433">
        <v>8798</v>
      </c>
      <c r="H18433" t="s">
        <v>314</v>
      </c>
      <c r="I18433" t="s">
        <v>148</v>
      </c>
      <c r="J18433" t="s">
        <v>57</v>
      </c>
      <c r="K18433">
        <v>58</v>
      </c>
      <c r="L18433" t="s">
        <v>15</v>
      </c>
    </row>
    <row r="18434" spans="1:12">
      <c r="A18434" t="e">
        <f ca="1">E00251427397821</f>
        <v>#NAME?</v>
      </c>
      <c r="B18434">
        <v>10</v>
      </c>
      <c r="C18434" t="s">
        <v>18</v>
      </c>
      <c r="D18434" s="1">
        <v>41548</v>
      </c>
      <c r="F18434">
        <v>1</v>
      </c>
      <c r="G18434">
        <v>30000</v>
      </c>
      <c r="H18434" t="s">
        <v>144</v>
      </c>
      <c r="J18434" t="s">
        <v>14</v>
      </c>
      <c r="K18434">
        <v>62</v>
      </c>
      <c r="L18434" t="s">
        <v>15</v>
      </c>
    </row>
    <row r="18435" spans="1:12">
      <c r="A18435" t="e">
        <f ca="1">E00251427397821</f>
        <v>#NAME?</v>
      </c>
      <c r="B18435">
        <v>10</v>
      </c>
      <c r="C18435" t="s">
        <v>18</v>
      </c>
      <c r="D18435" s="1">
        <v>42149</v>
      </c>
      <c r="F18435">
        <v>2</v>
      </c>
      <c r="G18435">
        <v>73730</v>
      </c>
      <c r="H18435" t="s">
        <v>266</v>
      </c>
      <c r="J18435" t="s">
        <v>14</v>
      </c>
      <c r="K18435">
        <v>64</v>
      </c>
      <c r="L18435" t="s">
        <v>15</v>
      </c>
    </row>
    <row r="18436" spans="1:12">
      <c r="A18436" t="e">
        <f ca="1">E00251518868021</f>
        <v>#NAME?</v>
      </c>
      <c r="B18436">
        <v>1791</v>
      </c>
      <c r="C18436" t="s">
        <v>468</v>
      </c>
      <c r="D18436" s="1">
        <v>41935</v>
      </c>
      <c r="F18436">
        <v>6</v>
      </c>
      <c r="G18436">
        <v>2724</v>
      </c>
      <c r="H18436" t="s">
        <v>73</v>
      </c>
      <c r="J18436" t="s">
        <v>14</v>
      </c>
      <c r="K18436">
        <v>60</v>
      </c>
      <c r="L18436" t="s">
        <v>15</v>
      </c>
    </row>
    <row r="18437" spans="1:12">
      <c r="A18437" t="e">
        <f ca="1">E00251518868021</f>
        <v>#NAME?</v>
      </c>
      <c r="B18437">
        <v>1791</v>
      </c>
      <c r="C18437" t="s">
        <v>468</v>
      </c>
      <c r="D18437" s="1">
        <v>41989</v>
      </c>
      <c r="F18437">
        <v>1</v>
      </c>
      <c r="G18437">
        <v>2899</v>
      </c>
      <c r="H18437" t="s">
        <v>464</v>
      </c>
      <c r="J18437" t="s">
        <v>14</v>
      </c>
      <c r="K18437">
        <v>61</v>
      </c>
      <c r="L18437" t="s">
        <v>15</v>
      </c>
    </row>
    <row r="18438" spans="1:12">
      <c r="A18438" t="e">
        <f ca="1">E00251514274321</f>
        <v>#NAME?</v>
      </c>
      <c r="B18438">
        <v>449</v>
      </c>
      <c r="C18438" t="s">
        <v>124</v>
      </c>
      <c r="D18438" s="1">
        <v>41971</v>
      </c>
      <c r="F18438">
        <v>1</v>
      </c>
      <c r="G18438">
        <v>30593</v>
      </c>
      <c r="H18438" t="s">
        <v>684</v>
      </c>
      <c r="J18438" t="s">
        <v>14</v>
      </c>
      <c r="K18438">
        <v>62</v>
      </c>
      <c r="L18438" t="s">
        <v>15</v>
      </c>
    </row>
    <row r="18439" spans="1:12">
      <c r="A18439" t="e">
        <f ca="1">E00251514218521</f>
        <v>#NAME?</v>
      </c>
      <c r="B18439">
        <v>438</v>
      </c>
      <c r="C18439" t="s">
        <v>474</v>
      </c>
      <c r="D18439" s="1">
        <v>43045</v>
      </c>
      <c r="F18439">
        <v>1</v>
      </c>
      <c r="G18439">
        <v>61172</v>
      </c>
      <c r="H18439" t="s">
        <v>48</v>
      </c>
      <c r="J18439" t="s">
        <v>14</v>
      </c>
      <c r="K18439">
        <v>58</v>
      </c>
      <c r="L18439" t="s">
        <v>15</v>
      </c>
    </row>
    <row r="18440" spans="1:12">
      <c r="A18440" t="e">
        <f ca="1">E00251514218521</f>
        <v>#NAME?</v>
      </c>
      <c r="B18440">
        <v>827</v>
      </c>
      <c r="C18440" t="s">
        <v>205</v>
      </c>
      <c r="D18440" s="1">
        <v>42024</v>
      </c>
      <c r="E18440">
        <v>0</v>
      </c>
      <c r="F18440">
        <v>4</v>
      </c>
      <c r="G18440">
        <v>6256</v>
      </c>
      <c r="H18440" t="s">
        <v>1241</v>
      </c>
      <c r="J18440" t="s">
        <v>34</v>
      </c>
      <c r="K18440">
        <v>55</v>
      </c>
      <c r="L18440" t="s">
        <v>15</v>
      </c>
    </row>
    <row r="18441" spans="1:12">
      <c r="A18441" t="e">
        <f ca="1">E00251518868021</f>
        <v>#NAME?</v>
      </c>
      <c r="B18441">
        <v>1791</v>
      </c>
      <c r="C18441" t="s">
        <v>468</v>
      </c>
      <c r="D18441" s="1">
        <v>41627</v>
      </c>
      <c r="F18441">
        <v>1</v>
      </c>
      <c r="G18441">
        <v>2899</v>
      </c>
      <c r="H18441" t="s">
        <v>464</v>
      </c>
      <c r="J18441" t="s">
        <v>14</v>
      </c>
      <c r="K18441">
        <v>60</v>
      </c>
      <c r="L18441" t="s">
        <v>15</v>
      </c>
    </row>
    <row r="18442" spans="1:12">
      <c r="A18442" t="e">
        <f ca="1">E00251716594621</f>
        <v>#NAME?</v>
      </c>
      <c r="B18442">
        <v>502</v>
      </c>
      <c r="C18442" t="s">
        <v>172</v>
      </c>
      <c r="D18442" s="1">
        <v>40989</v>
      </c>
      <c r="F18442">
        <v>1</v>
      </c>
      <c r="G18442">
        <v>60090</v>
      </c>
      <c r="H18442" t="s">
        <v>181</v>
      </c>
      <c r="J18442" t="s">
        <v>14</v>
      </c>
      <c r="K18442">
        <v>51</v>
      </c>
      <c r="L18442" t="s">
        <v>15</v>
      </c>
    </row>
    <row r="18443" spans="1:12">
      <c r="A18443" t="e">
        <f ca="1">E00251430249221</f>
        <v>#NAME?</v>
      </c>
      <c r="B18443">
        <v>498</v>
      </c>
      <c r="C18443" t="s">
        <v>591</v>
      </c>
      <c r="D18443" s="1">
        <v>42705</v>
      </c>
      <c r="F18443">
        <v>2</v>
      </c>
      <c r="G18443">
        <v>27800</v>
      </c>
      <c r="H18443" t="s">
        <v>145</v>
      </c>
      <c r="J18443" t="s">
        <v>14</v>
      </c>
      <c r="K18443">
        <v>66</v>
      </c>
      <c r="L18443" t="s">
        <v>15</v>
      </c>
    </row>
    <row r="18444" spans="1:12">
      <c r="A18444" t="e">
        <f ca="1">E00251430249221</f>
        <v>#NAME?</v>
      </c>
      <c r="B18444">
        <v>498</v>
      </c>
      <c r="C18444" t="s">
        <v>591</v>
      </c>
      <c r="D18444" s="1">
        <v>42747</v>
      </c>
      <c r="F18444">
        <v>1</v>
      </c>
      <c r="G18444">
        <v>25000</v>
      </c>
      <c r="H18444" t="s">
        <v>178</v>
      </c>
      <c r="J18444" t="s">
        <v>14</v>
      </c>
      <c r="K18444">
        <v>66</v>
      </c>
      <c r="L18444" t="s">
        <v>15</v>
      </c>
    </row>
    <row r="18445" spans="1:12">
      <c r="A18445" t="e">
        <f ca="1">E00251430249221</f>
        <v>#NAME?</v>
      </c>
      <c r="B18445">
        <v>498</v>
      </c>
      <c r="C18445" t="s">
        <v>591</v>
      </c>
      <c r="D18445" s="1">
        <v>42747</v>
      </c>
      <c r="F18445">
        <v>3</v>
      </c>
      <c r="G18445">
        <v>2749</v>
      </c>
      <c r="H18445" t="s">
        <v>147</v>
      </c>
      <c r="J18445" t="s">
        <v>14</v>
      </c>
      <c r="K18445">
        <v>66</v>
      </c>
      <c r="L18445" t="s">
        <v>15</v>
      </c>
    </row>
    <row r="18446" spans="1:12">
      <c r="A18446" t="e">
        <f ca="1">E00251518868021</f>
        <v>#NAME?</v>
      </c>
      <c r="B18446">
        <v>1791</v>
      </c>
      <c r="C18446" t="s">
        <v>468</v>
      </c>
      <c r="D18446" s="1">
        <v>43080</v>
      </c>
      <c r="F18446">
        <v>5</v>
      </c>
      <c r="G18446">
        <v>28249</v>
      </c>
      <c r="H18446" t="s">
        <v>997</v>
      </c>
      <c r="J18446" t="s">
        <v>14</v>
      </c>
      <c r="K18446">
        <v>64</v>
      </c>
      <c r="L18446" t="s">
        <v>15</v>
      </c>
    </row>
    <row r="18447" spans="1:12">
      <c r="A18447" t="e">
        <f ca="1">E00251617643721</f>
        <v>#NAME?</v>
      </c>
      <c r="B18447">
        <v>598</v>
      </c>
      <c r="C18447" t="s">
        <v>862</v>
      </c>
      <c r="D18447" s="1">
        <v>42305</v>
      </c>
      <c r="F18447">
        <v>1</v>
      </c>
      <c r="G18447">
        <v>49390</v>
      </c>
      <c r="H18447" t="s">
        <v>59</v>
      </c>
      <c r="J18447" t="s">
        <v>14</v>
      </c>
      <c r="K18447">
        <v>48</v>
      </c>
      <c r="L18447" t="s">
        <v>15</v>
      </c>
    </row>
    <row r="18448" spans="1:12">
      <c r="A18448" t="e">
        <f ca="1">E00251715760521</f>
        <v>#NAME?</v>
      </c>
      <c r="B18448">
        <v>454</v>
      </c>
      <c r="C18448" t="s">
        <v>179</v>
      </c>
      <c r="D18448" s="1">
        <v>42398</v>
      </c>
      <c r="F18448">
        <v>1</v>
      </c>
      <c r="G18448">
        <v>30983</v>
      </c>
      <c r="H18448" t="s">
        <v>325</v>
      </c>
      <c r="J18448" t="s">
        <v>14</v>
      </c>
      <c r="K18448">
        <v>51</v>
      </c>
      <c r="L18448" t="s">
        <v>15</v>
      </c>
    </row>
    <row r="18449" spans="1:12">
      <c r="A18449" t="e">
        <f ca="1">E00251512591221</f>
        <v>#NAME?</v>
      </c>
      <c r="B18449">
        <v>3913</v>
      </c>
      <c r="C18449" t="s">
        <v>251</v>
      </c>
      <c r="D18449" s="1">
        <v>41940</v>
      </c>
      <c r="F18449">
        <v>1</v>
      </c>
      <c r="G18449">
        <v>4779</v>
      </c>
      <c r="H18449" t="s">
        <v>231</v>
      </c>
      <c r="J18449" t="s">
        <v>14</v>
      </c>
      <c r="K18449">
        <v>43</v>
      </c>
      <c r="L18449" t="s">
        <v>15</v>
      </c>
    </row>
    <row r="18450" spans="1:12">
      <c r="A18450" t="e">
        <f ca="1">E00251512591221</f>
        <v>#NAME?</v>
      </c>
      <c r="B18450">
        <v>3913</v>
      </c>
      <c r="C18450" t="s">
        <v>251</v>
      </c>
      <c r="D18450" s="1">
        <v>41963</v>
      </c>
      <c r="F18450">
        <v>1</v>
      </c>
      <c r="G18450">
        <v>4779</v>
      </c>
      <c r="H18450" t="s">
        <v>231</v>
      </c>
      <c r="J18450" t="s">
        <v>14</v>
      </c>
      <c r="K18450">
        <v>43</v>
      </c>
      <c r="L18450" t="s">
        <v>15</v>
      </c>
    </row>
    <row r="18451" spans="1:12">
      <c r="A18451" t="e">
        <f ca="1">E00251427204321</f>
        <v>#NAME?</v>
      </c>
      <c r="B18451">
        <v>1</v>
      </c>
      <c r="C18451" t="s">
        <v>234</v>
      </c>
      <c r="D18451" s="1">
        <v>42374</v>
      </c>
      <c r="E18451">
        <v>2</v>
      </c>
      <c r="F18451">
        <v>3</v>
      </c>
      <c r="G18451">
        <v>57512</v>
      </c>
      <c r="H18451" t="s">
        <v>1459</v>
      </c>
      <c r="J18451" t="s">
        <v>34</v>
      </c>
      <c r="K18451">
        <v>48</v>
      </c>
      <c r="L18451" t="s">
        <v>15</v>
      </c>
    </row>
    <row r="18452" spans="1:12">
      <c r="A18452" t="e">
        <f ca="1">E00251514452721</f>
        <v>#NAME?</v>
      </c>
      <c r="B18452">
        <v>7207</v>
      </c>
      <c r="C18452" t="s">
        <v>287</v>
      </c>
      <c r="D18452" s="1">
        <v>41824</v>
      </c>
      <c r="F18452">
        <v>1</v>
      </c>
      <c r="G18452">
        <v>9308</v>
      </c>
      <c r="H18452" t="s">
        <v>1460</v>
      </c>
      <c r="I18452" t="s">
        <v>148</v>
      </c>
      <c r="J18452" t="s">
        <v>57</v>
      </c>
      <c r="K18452">
        <v>45</v>
      </c>
      <c r="L18452" t="s">
        <v>15</v>
      </c>
    </row>
    <row r="18453" spans="1:12">
      <c r="A18453" t="e">
        <f ca="1">E00251427204321</f>
        <v>#NAME?</v>
      </c>
      <c r="B18453">
        <v>28</v>
      </c>
      <c r="C18453" t="s">
        <v>153</v>
      </c>
      <c r="D18453" s="1">
        <v>41712</v>
      </c>
      <c r="F18453">
        <v>1</v>
      </c>
      <c r="G18453">
        <v>71595</v>
      </c>
      <c r="H18453" t="s">
        <v>672</v>
      </c>
      <c r="J18453" t="s">
        <v>14</v>
      </c>
      <c r="K18453">
        <v>46</v>
      </c>
      <c r="L18453" t="s">
        <v>15</v>
      </c>
    </row>
    <row r="18454" spans="1:12">
      <c r="A18454" t="e">
        <f ca="1">E00251526602321</f>
        <v>#NAME?</v>
      </c>
      <c r="B18454">
        <v>1</v>
      </c>
      <c r="C18454" t="s">
        <v>234</v>
      </c>
      <c r="D18454" s="1">
        <v>42372</v>
      </c>
      <c r="E18454">
        <v>6</v>
      </c>
      <c r="F18454">
        <v>1</v>
      </c>
      <c r="G18454">
        <v>60021</v>
      </c>
      <c r="H18454" t="s">
        <v>1461</v>
      </c>
      <c r="J18454" t="s">
        <v>34</v>
      </c>
      <c r="K18454">
        <v>60</v>
      </c>
      <c r="L18454" t="s">
        <v>15</v>
      </c>
    </row>
    <row r="18455" spans="1:12">
      <c r="A18455" t="e">
        <f ca="1">E00251514218521</f>
        <v>#NAME?</v>
      </c>
      <c r="B18455">
        <v>438</v>
      </c>
      <c r="C18455" t="s">
        <v>474</v>
      </c>
      <c r="D18455" s="1">
        <v>42039</v>
      </c>
      <c r="F18455">
        <v>1</v>
      </c>
      <c r="G18455">
        <v>4019</v>
      </c>
      <c r="H18455" t="s">
        <v>26</v>
      </c>
      <c r="J18455" t="s">
        <v>14</v>
      </c>
      <c r="K18455">
        <v>55</v>
      </c>
      <c r="L18455" t="s">
        <v>15</v>
      </c>
    </row>
    <row r="18456" spans="1:12">
      <c r="A18456" t="e">
        <f ca="1">E00251514218521</f>
        <v>#NAME?</v>
      </c>
      <c r="B18456">
        <v>438</v>
      </c>
      <c r="C18456" t="s">
        <v>474</v>
      </c>
      <c r="D18456" s="1">
        <v>42396</v>
      </c>
      <c r="F18456">
        <v>1</v>
      </c>
      <c r="G18456">
        <v>4019</v>
      </c>
      <c r="H18456" t="s">
        <v>26</v>
      </c>
      <c r="J18456" t="s">
        <v>14</v>
      </c>
      <c r="K18456">
        <v>56</v>
      </c>
      <c r="L18456" t="s">
        <v>15</v>
      </c>
    </row>
    <row r="18457" spans="1:12">
      <c r="A18457" t="e">
        <f ca="1">E00251518868021</f>
        <v>#NAME?</v>
      </c>
      <c r="B18457">
        <v>1791</v>
      </c>
      <c r="C18457" t="s">
        <v>468</v>
      </c>
      <c r="D18457" s="1">
        <v>41925</v>
      </c>
      <c r="F18457">
        <v>5</v>
      </c>
      <c r="G18457">
        <v>29590</v>
      </c>
      <c r="H18457" t="s">
        <v>743</v>
      </c>
      <c r="J18457" t="s">
        <v>14</v>
      </c>
      <c r="K18457">
        <v>60</v>
      </c>
      <c r="L18457" t="s">
        <v>15</v>
      </c>
    </row>
    <row r="18458" spans="1:12">
      <c r="A18458" t="e">
        <f ca="1">E00251615945221</f>
        <v>#NAME?</v>
      </c>
      <c r="B18458">
        <v>1273</v>
      </c>
      <c r="C18458" t="s">
        <v>28</v>
      </c>
      <c r="D18458" s="1">
        <v>42110</v>
      </c>
      <c r="F18458">
        <v>1</v>
      </c>
      <c r="G18458">
        <v>55090</v>
      </c>
      <c r="H18458" t="s">
        <v>400</v>
      </c>
      <c r="J18458" t="s">
        <v>14</v>
      </c>
      <c r="K18458">
        <v>50</v>
      </c>
      <c r="L18458" t="s">
        <v>15</v>
      </c>
    </row>
    <row r="18459" spans="1:12">
      <c r="A18459" t="e">
        <f ca="1">E00251432216821</f>
        <v>#NAME?</v>
      </c>
      <c r="B18459">
        <v>6311</v>
      </c>
      <c r="C18459" t="s">
        <v>146</v>
      </c>
      <c r="D18459" s="1">
        <v>42912</v>
      </c>
      <c r="F18459">
        <v>1</v>
      </c>
      <c r="G18459">
        <v>84500</v>
      </c>
      <c r="H18459" t="s">
        <v>511</v>
      </c>
      <c r="I18459" t="s">
        <v>148</v>
      </c>
      <c r="J18459" t="s">
        <v>57</v>
      </c>
      <c r="K18459">
        <v>47</v>
      </c>
      <c r="L18459" t="s">
        <v>15</v>
      </c>
    </row>
    <row r="18460" spans="1:12">
      <c r="A18460" t="e">
        <f ca="1">E00251532254321</f>
        <v>#NAME?</v>
      </c>
      <c r="B18460">
        <v>485</v>
      </c>
      <c r="C18460" t="s">
        <v>241</v>
      </c>
      <c r="D18460" s="1">
        <v>42682</v>
      </c>
      <c r="F18460">
        <v>1</v>
      </c>
      <c r="G18460">
        <v>7262</v>
      </c>
      <c r="H18460" t="s">
        <v>198</v>
      </c>
      <c r="J18460" t="s">
        <v>14</v>
      </c>
      <c r="K18460">
        <v>52</v>
      </c>
      <c r="L18460" t="s">
        <v>15</v>
      </c>
    </row>
    <row r="18461" spans="1:12">
      <c r="A18461" t="e">
        <f ca="1">E00251532254321</f>
        <v>#NAME?</v>
      </c>
      <c r="B18461">
        <v>485</v>
      </c>
      <c r="C18461" t="s">
        <v>241</v>
      </c>
      <c r="D18461" s="1">
        <v>42688</v>
      </c>
      <c r="F18461">
        <v>3</v>
      </c>
      <c r="G18461">
        <v>25000</v>
      </c>
      <c r="H18461" t="s">
        <v>178</v>
      </c>
      <c r="J18461" t="s">
        <v>14</v>
      </c>
      <c r="K18461">
        <v>52</v>
      </c>
      <c r="L18461" t="s">
        <v>15</v>
      </c>
    </row>
    <row r="18462" spans="1:12">
      <c r="A18462" t="e">
        <f ca="1">E00251532254321</f>
        <v>#NAME?</v>
      </c>
      <c r="B18462">
        <v>485</v>
      </c>
      <c r="C18462" t="s">
        <v>241</v>
      </c>
      <c r="D18462" s="1">
        <v>42947</v>
      </c>
      <c r="F18462">
        <v>3</v>
      </c>
      <c r="G18462">
        <v>2724</v>
      </c>
      <c r="H18462" t="s">
        <v>73</v>
      </c>
      <c r="J18462" t="s">
        <v>14</v>
      </c>
      <c r="K18462">
        <v>53</v>
      </c>
      <c r="L18462" t="s">
        <v>15</v>
      </c>
    </row>
    <row r="18463" spans="1:12">
      <c r="A18463" t="e">
        <f ca="1">E00251532254321</f>
        <v>#NAME?</v>
      </c>
      <c r="B18463">
        <v>485</v>
      </c>
      <c r="C18463" t="s">
        <v>241</v>
      </c>
      <c r="D18463" s="1">
        <v>42985</v>
      </c>
      <c r="F18463">
        <v>5</v>
      </c>
      <c r="G18463">
        <v>6262</v>
      </c>
      <c r="H18463" t="s">
        <v>590</v>
      </c>
      <c r="J18463" t="s">
        <v>14</v>
      </c>
      <c r="K18463">
        <v>53</v>
      </c>
      <c r="L18463" t="s">
        <v>15</v>
      </c>
    </row>
    <row r="18464" spans="1:12">
      <c r="A18464" t="e">
        <f ca="1">E00251537604521</f>
        <v>#NAME?</v>
      </c>
      <c r="B18464">
        <v>459</v>
      </c>
      <c r="C18464" t="s">
        <v>187</v>
      </c>
      <c r="D18464" s="1">
        <v>42422</v>
      </c>
      <c r="F18464">
        <v>1</v>
      </c>
      <c r="G18464">
        <v>29622</v>
      </c>
      <c r="H18464" t="s">
        <v>453</v>
      </c>
      <c r="J18464" t="s">
        <v>14</v>
      </c>
      <c r="K18464">
        <v>52</v>
      </c>
      <c r="L18464" t="s">
        <v>15</v>
      </c>
    </row>
    <row r="18465" spans="1:12">
      <c r="A18465" t="e">
        <f ca="1">E00251512648921</f>
        <v>#NAME?</v>
      </c>
      <c r="B18465">
        <v>1346</v>
      </c>
      <c r="C18465" t="s">
        <v>620</v>
      </c>
      <c r="D18465" s="1">
        <v>41284</v>
      </c>
      <c r="E18465">
        <v>0</v>
      </c>
      <c r="F18465">
        <v>1</v>
      </c>
      <c r="G18465">
        <v>4549</v>
      </c>
      <c r="H18465" t="s">
        <v>69</v>
      </c>
      <c r="J18465" t="s">
        <v>34</v>
      </c>
      <c r="K18465">
        <v>54</v>
      </c>
      <c r="L18465" t="s">
        <v>15</v>
      </c>
    </row>
    <row r="18466" spans="1:12">
      <c r="A18466" t="e">
        <f ca="1">E00251514247321</f>
        <v>#NAME?</v>
      </c>
      <c r="B18466">
        <v>863</v>
      </c>
      <c r="C18466" t="s">
        <v>890</v>
      </c>
      <c r="D18466" s="1">
        <v>40945</v>
      </c>
      <c r="F18466">
        <v>1</v>
      </c>
      <c r="G18466">
        <v>30112</v>
      </c>
      <c r="H18466" t="s">
        <v>645</v>
      </c>
      <c r="J18466" t="s">
        <v>272</v>
      </c>
      <c r="K18466">
        <v>58</v>
      </c>
      <c r="L18466" t="s">
        <v>15</v>
      </c>
    </row>
    <row r="18467" spans="1:12">
      <c r="A18467" t="e">
        <f ca="1">E00251429284421</f>
        <v>#NAME?</v>
      </c>
      <c r="B18467">
        <v>292</v>
      </c>
      <c r="C18467" t="s">
        <v>467</v>
      </c>
      <c r="D18467" s="1">
        <v>41403</v>
      </c>
      <c r="F18467">
        <v>6</v>
      </c>
      <c r="G18467">
        <v>70400</v>
      </c>
      <c r="H18467" t="s">
        <v>536</v>
      </c>
      <c r="J18467" t="s">
        <v>14</v>
      </c>
      <c r="K18467">
        <v>57</v>
      </c>
      <c r="L18467" t="s">
        <v>15</v>
      </c>
    </row>
    <row r="18468" spans="1:12">
      <c r="A18468" t="e">
        <f ca="1">E00251427397821</f>
        <v>#NAME?</v>
      </c>
      <c r="B18468">
        <v>10</v>
      </c>
      <c r="C18468" t="s">
        <v>18</v>
      </c>
      <c r="D18468" s="1">
        <v>41058</v>
      </c>
      <c r="F18468">
        <v>1</v>
      </c>
      <c r="G18468">
        <v>30000</v>
      </c>
      <c r="H18468" t="s">
        <v>144</v>
      </c>
      <c r="J18468" t="s">
        <v>14</v>
      </c>
      <c r="K18468">
        <v>61</v>
      </c>
      <c r="L18468" t="s">
        <v>15</v>
      </c>
    </row>
    <row r="18469" spans="1:12">
      <c r="A18469" t="e">
        <f ca="1">E00251532254321</f>
        <v>#NAME?</v>
      </c>
      <c r="B18469">
        <v>485</v>
      </c>
      <c r="C18469" t="s">
        <v>241</v>
      </c>
      <c r="D18469" s="1">
        <v>43004</v>
      </c>
      <c r="F18469">
        <v>5</v>
      </c>
      <c r="G18469">
        <v>6101</v>
      </c>
      <c r="H18469" t="s">
        <v>423</v>
      </c>
      <c r="J18469" t="s">
        <v>14</v>
      </c>
      <c r="K18469">
        <v>53</v>
      </c>
      <c r="L18469" t="s">
        <v>15</v>
      </c>
    </row>
    <row r="18470" spans="1:12">
      <c r="A18470" t="e">
        <f ca="1">E00251514878421</f>
        <v>#NAME?</v>
      </c>
      <c r="B18470">
        <v>6156</v>
      </c>
      <c r="C18470" t="s">
        <v>352</v>
      </c>
      <c r="D18470" s="1">
        <v>42765</v>
      </c>
      <c r="F18470">
        <v>3</v>
      </c>
      <c r="G18470">
        <v>7872</v>
      </c>
      <c r="H18470" t="s">
        <v>458</v>
      </c>
      <c r="J18470" t="s">
        <v>14</v>
      </c>
      <c r="K18470">
        <v>58</v>
      </c>
      <c r="L18470" t="s">
        <v>22</v>
      </c>
    </row>
    <row r="18471" spans="1:12">
      <c r="A18471" t="e">
        <f ca="1">E00251514878421</f>
        <v>#NAME?</v>
      </c>
      <c r="B18471">
        <v>6156</v>
      </c>
      <c r="C18471" t="s">
        <v>352</v>
      </c>
      <c r="D18471" s="1">
        <v>42765</v>
      </c>
      <c r="F18471">
        <v>4</v>
      </c>
      <c r="G18471">
        <v>78449</v>
      </c>
      <c r="H18471" t="s">
        <v>277</v>
      </c>
      <c r="J18471" t="s">
        <v>14</v>
      </c>
      <c r="K18471">
        <v>58</v>
      </c>
      <c r="L18471" t="s">
        <v>22</v>
      </c>
    </row>
    <row r="18472" spans="1:12">
      <c r="A18472" t="e">
        <f ca="1">E00251429755421</f>
        <v>#NAME?</v>
      </c>
      <c r="B18472">
        <v>160</v>
      </c>
      <c r="C18472" t="s">
        <v>278</v>
      </c>
      <c r="D18472" s="1">
        <v>41520</v>
      </c>
      <c r="F18472">
        <v>1</v>
      </c>
      <c r="G18472">
        <v>7880</v>
      </c>
      <c r="H18472" t="s">
        <v>213</v>
      </c>
      <c r="J18472" t="s">
        <v>14</v>
      </c>
      <c r="K18472">
        <v>61</v>
      </c>
      <c r="L18472" t="s">
        <v>22</v>
      </c>
    </row>
    <row r="18473" spans="1:12">
      <c r="A18473" t="e">
        <f ca="1">E00251427397821</f>
        <v>#NAME?</v>
      </c>
      <c r="B18473">
        <v>10</v>
      </c>
      <c r="C18473" t="s">
        <v>18</v>
      </c>
      <c r="D18473" s="1">
        <v>43013</v>
      </c>
      <c r="F18473">
        <v>1</v>
      </c>
      <c r="G18473">
        <v>7262</v>
      </c>
      <c r="H18473" t="s">
        <v>198</v>
      </c>
      <c r="J18473" t="s">
        <v>14</v>
      </c>
      <c r="K18473">
        <v>66</v>
      </c>
      <c r="L18473" t="s">
        <v>15</v>
      </c>
    </row>
    <row r="18474" spans="1:12">
      <c r="A18474" t="e">
        <f ca="1">E00251514285421</f>
        <v>#NAME?</v>
      </c>
      <c r="B18474">
        <v>488</v>
      </c>
      <c r="C18474" t="s">
        <v>401</v>
      </c>
      <c r="D18474" s="1">
        <v>41968</v>
      </c>
      <c r="F18474">
        <v>1</v>
      </c>
      <c r="G18474">
        <v>3051</v>
      </c>
      <c r="H18474" t="s">
        <v>13</v>
      </c>
      <c r="J18474" t="s">
        <v>14</v>
      </c>
      <c r="K18474">
        <v>52</v>
      </c>
      <c r="L18474" t="s">
        <v>15</v>
      </c>
    </row>
    <row r="18475" spans="1:12">
      <c r="A18475" t="e">
        <f ca="1">E00251528672121</f>
        <v>#NAME?</v>
      </c>
      <c r="B18475">
        <v>292</v>
      </c>
      <c r="C18475" t="s">
        <v>467</v>
      </c>
      <c r="D18475" s="1">
        <v>41450</v>
      </c>
      <c r="F18475">
        <v>3</v>
      </c>
      <c r="G18475">
        <v>7873</v>
      </c>
      <c r="H18475" t="s">
        <v>103</v>
      </c>
      <c r="J18475" t="s">
        <v>14</v>
      </c>
      <c r="K18475">
        <v>47</v>
      </c>
      <c r="L18475" t="s">
        <v>22</v>
      </c>
    </row>
    <row r="18476" spans="1:12">
      <c r="A18476" t="e">
        <f ca="1">E00251524957221</f>
        <v>#NAME?</v>
      </c>
      <c r="B18476">
        <v>455</v>
      </c>
      <c r="C18476" t="s">
        <v>312</v>
      </c>
      <c r="D18476" s="1">
        <v>41184</v>
      </c>
      <c r="F18476">
        <v>2</v>
      </c>
      <c r="G18476">
        <v>3502</v>
      </c>
      <c r="H18476" t="s">
        <v>885</v>
      </c>
      <c r="J18476" t="s">
        <v>14</v>
      </c>
      <c r="K18476">
        <v>53</v>
      </c>
      <c r="L18476" t="s">
        <v>15</v>
      </c>
    </row>
    <row r="18477" spans="1:12">
      <c r="A18477" t="e">
        <f ca="1">E00251427200221</f>
        <v>#NAME?</v>
      </c>
      <c r="B18477">
        <v>11</v>
      </c>
      <c r="C18477" t="s">
        <v>245</v>
      </c>
      <c r="D18477" s="1">
        <v>42426</v>
      </c>
      <c r="F18477">
        <v>1</v>
      </c>
      <c r="G18477">
        <v>7243</v>
      </c>
      <c r="H18477" t="s">
        <v>42</v>
      </c>
      <c r="J18477" t="s">
        <v>14</v>
      </c>
      <c r="K18477">
        <v>66</v>
      </c>
      <c r="L18477" t="s">
        <v>15</v>
      </c>
    </row>
    <row r="18478" spans="1:12">
      <c r="A18478" t="e">
        <f ca="1">E00251514212821</f>
        <v>#NAME?</v>
      </c>
      <c r="B18478">
        <v>2863</v>
      </c>
      <c r="C18478" t="s">
        <v>701</v>
      </c>
      <c r="D18478" s="1">
        <v>41905</v>
      </c>
      <c r="F18478">
        <v>1</v>
      </c>
      <c r="G18478">
        <v>4779</v>
      </c>
      <c r="H18478" t="s">
        <v>231</v>
      </c>
      <c r="J18478" t="s">
        <v>14</v>
      </c>
      <c r="K18478">
        <v>57</v>
      </c>
      <c r="L18478" t="s">
        <v>15</v>
      </c>
    </row>
    <row r="18479" spans="1:12">
      <c r="A18479" t="e">
        <f ca="1">E00251524957221</f>
        <v>#NAME?</v>
      </c>
      <c r="B18479">
        <v>4880</v>
      </c>
      <c r="C18479" t="s">
        <v>1462</v>
      </c>
      <c r="D18479" s="1">
        <v>42732</v>
      </c>
      <c r="F18479">
        <v>1</v>
      </c>
      <c r="G18479">
        <v>4557</v>
      </c>
      <c r="H18479" t="s">
        <v>1275</v>
      </c>
      <c r="J18479" t="s">
        <v>14</v>
      </c>
      <c r="K18479">
        <v>57</v>
      </c>
      <c r="L18479" t="s">
        <v>15</v>
      </c>
    </row>
    <row r="18480" spans="1:12">
      <c r="A18480" t="e">
        <f ca="1">E00251427397821</f>
        <v>#NAME?</v>
      </c>
      <c r="B18480">
        <v>10</v>
      </c>
      <c r="C18480" t="s">
        <v>18</v>
      </c>
      <c r="D18480" s="1">
        <v>41323</v>
      </c>
      <c r="F18480">
        <v>1</v>
      </c>
      <c r="G18480">
        <v>81380</v>
      </c>
      <c r="H18480" t="s">
        <v>326</v>
      </c>
      <c r="J18480" t="s">
        <v>14</v>
      </c>
      <c r="K18480">
        <v>62</v>
      </c>
      <c r="L18480" t="s">
        <v>15</v>
      </c>
    </row>
    <row r="18481" spans="1:12">
      <c r="A18481" t="e">
        <f ca="1">E00251430249221</f>
        <v>#NAME?</v>
      </c>
      <c r="B18481">
        <v>498</v>
      </c>
      <c r="C18481" t="s">
        <v>591</v>
      </c>
      <c r="D18481" s="1">
        <v>42573</v>
      </c>
      <c r="F18481">
        <v>1</v>
      </c>
      <c r="G18481">
        <v>25000</v>
      </c>
      <c r="H18481" t="s">
        <v>178</v>
      </c>
      <c r="J18481" t="s">
        <v>14</v>
      </c>
      <c r="K18481">
        <v>66</v>
      </c>
      <c r="L18481" t="s">
        <v>15</v>
      </c>
    </row>
    <row r="18482" spans="1:12">
      <c r="A18482" t="e">
        <f ca="1">E00251432427121</f>
        <v>#NAME?</v>
      </c>
      <c r="B18482">
        <v>502</v>
      </c>
      <c r="C18482" t="s">
        <v>172</v>
      </c>
      <c r="D18482" s="1">
        <v>41779</v>
      </c>
      <c r="F18482">
        <v>1</v>
      </c>
      <c r="G18482">
        <v>49390</v>
      </c>
      <c r="H18482" t="s">
        <v>59</v>
      </c>
      <c r="J18482" t="s">
        <v>14</v>
      </c>
      <c r="K18482">
        <v>50</v>
      </c>
      <c r="L18482" t="s">
        <v>15</v>
      </c>
    </row>
    <row r="18483" spans="1:12">
      <c r="A18483" t="e">
        <f ca="1">E00251429284421</f>
        <v>#NAME?</v>
      </c>
      <c r="B18483">
        <v>292</v>
      </c>
      <c r="C18483" t="s">
        <v>467</v>
      </c>
      <c r="D18483" s="1">
        <v>41670</v>
      </c>
      <c r="F18483">
        <v>5</v>
      </c>
      <c r="G18483">
        <v>2141</v>
      </c>
      <c r="H18483" t="s">
        <v>614</v>
      </c>
      <c r="J18483" t="s">
        <v>14</v>
      </c>
      <c r="K18483">
        <v>58</v>
      </c>
      <c r="L18483" t="s">
        <v>15</v>
      </c>
    </row>
    <row r="18484" spans="1:12">
      <c r="A18484" t="e">
        <f ca="1">E00251527995921</f>
        <v>#NAME?</v>
      </c>
      <c r="B18484">
        <v>47</v>
      </c>
      <c r="C18484" t="s">
        <v>494</v>
      </c>
      <c r="D18484" s="1">
        <v>42445</v>
      </c>
      <c r="F18484">
        <v>2</v>
      </c>
      <c r="G18484">
        <v>4829</v>
      </c>
      <c r="H18484" t="s">
        <v>783</v>
      </c>
      <c r="J18484" t="s">
        <v>14</v>
      </c>
      <c r="K18484">
        <v>53</v>
      </c>
      <c r="L18484" t="s">
        <v>15</v>
      </c>
    </row>
    <row r="18485" spans="1:12">
      <c r="A18485" t="e">
        <f ca="1">E00251429284421</f>
        <v>#NAME?</v>
      </c>
      <c r="B18485">
        <v>292</v>
      </c>
      <c r="C18485" t="s">
        <v>467</v>
      </c>
      <c r="D18485" s="1">
        <v>42081</v>
      </c>
      <c r="F18485">
        <v>2</v>
      </c>
      <c r="G18485">
        <v>2141</v>
      </c>
      <c r="H18485" t="s">
        <v>614</v>
      </c>
      <c r="J18485" t="s">
        <v>14</v>
      </c>
      <c r="K18485">
        <v>59</v>
      </c>
      <c r="L18485" t="s">
        <v>15</v>
      </c>
    </row>
    <row r="18486" spans="1:12">
      <c r="A18486" t="e">
        <f ca="1">E00251518877721</f>
        <v>#NAME?</v>
      </c>
      <c r="B18486">
        <v>397</v>
      </c>
      <c r="C18486" t="s">
        <v>773</v>
      </c>
      <c r="D18486" s="1">
        <v>42915</v>
      </c>
      <c r="F18486">
        <v>3</v>
      </c>
      <c r="G18486">
        <v>27800</v>
      </c>
      <c r="H18486" t="s">
        <v>145</v>
      </c>
      <c r="J18486" t="s">
        <v>14</v>
      </c>
      <c r="K18486">
        <v>60</v>
      </c>
      <c r="L18486" t="s">
        <v>15</v>
      </c>
    </row>
    <row r="18487" spans="1:12">
      <c r="A18487" t="e">
        <f ca="1">E00251430249221</f>
        <v>#NAME?</v>
      </c>
      <c r="B18487">
        <v>498</v>
      </c>
      <c r="C18487" t="s">
        <v>591</v>
      </c>
      <c r="D18487" s="1">
        <v>43087</v>
      </c>
      <c r="F18487">
        <v>3</v>
      </c>
      <c r="G18487">
        <v>25000</v>
      </c>
      <c r="H18487" t="s">
        <v>178</v>
      </c>
      <c r="J18487" t="s">
        <v>14</v>
      </c>
      <c r="K18487">
        <v>67</v>
      </c>
      <c r="L18487" t="s">
        <v>15</v>
      </c>
    </row>
    <row r="18488" spans="1:12">
      <c r="A18488" t="e">
        <f ca="1">E00251432427121</f>
        <v>#NAME?</v>
      </c>
      <c r="B18488">
        <v>6156</v>
      </c>
      <c r="C18488" t="s">
        <v>352</v>
      </c>
      <c r="D18488" s="1">
        <v>43024</v>
      </c>
      <c r="F18488">
        <v>2</v>
      </c>
      <c r="G18488">
        <v>7962</v>
      </c>
      <c r="H18488" t="s">
        <v>111</v>
      </c>
      <c r="J18488" t="s">
        <v>14</v>
      </c>
      <c r="K18488">
        <v>53</v>
      </c>
      <c r="L18488" t="s">
        <v>22</v>
      </c>
    </row>
    <row r="18489" spans="1:12">
      <c r="A18489" t="e">
        <f ca="1">E00251528868321</f>
        <v>#NAME?</v>
      </c>
      <c r="B18489">
        <v>276</v>
      </c>
      <c r="C18489" t="s">
        <v>122</v>
      </c>
      <c r="D18489" s="1">
        <v>41605</v>
      </c>
      <c r="F18489">
        <v>3</v>
      </c>
      <c r="G18489">
        <v>30748</v>
      </c>
      <c r="H18489" t="s">
        <v>50</v>
      </c>
      <c r="J18489" t="s">
        <v>14</v>
      </c>
      <c r="K18489">
        <v>56</v>
      </c>
      <c r="L18489" t="s">
        <v>15</v>
      </c>
    </row>
    <row r="18490" spans="1:12">
      <c r="A18490" t="e">
        <f ca="1">E00251527398421</f>
        <v>#NAME?</v>
      </c>
      <c r="B18490">
        <v>11</v>
      </c>
      <c r="C18490" t="s">
        <v>245</v>
      </c>
      <c r="D18490" s="1">
        <v>42265</v>
      </c>
      <c r="F18490">
        <v>1</v>
      </c>
      <c r="G18490">
        <v>2448</v>
      </c>
      <c r="H18490" t="s">
        <v>19</v>
      </c>
      <c r="J18490" t="s">
        <v>14</v>
      </c>
      <c r="K18490">
        <v>44</v>
      </c>
      <c r="L18490" t="s">
        <v>15</v>
      </c>
    </row>
    <row r="18491" spans="1:12">
      <c r="A18491" t="e">
        <f ca="1">E00251532440721</f>
        <v>#NAME?</v>
      </c>
      <c r="B18491">
        <v>4054</v>
      </c>
      <c r="C18491" t="s">
        <v>693</v>
      </c>
      <c r="D18491" s="1">
        <v>41779</v>
      </c>
      <c r="F18491">
        <v>2</v>
      </c>
      <c r="G18491">
        <v>27800</v>
      </c>
      <c r="H18491" t="s">
        <v>145</v>
      </c>
      <c r="J18491" t="s">
        <v>14</v>
      </c>
      <c r="K18491">
        <v>54</v>
      </c>
      <c r="L18491" t="s">
        <v>15</v>
      </c>
    </row>
    <row r="18492" spans="1:12">
      <c r="A18492" t="e">
        <f ca="1">E00251430249221</f>
        <v>#NAME?</v>
      </c>
      <c r="B18492">
        <v>498</v>
      </c>
      <c r="C18492" t="s">
        <v>591</v>
      </c>
      <c r="D18492" s="1">
        <v>42698</v>
      </c>
      <c r="F18492">
        <v>2</v>
      </c>
      <c r="G18492">
        <v>4019</v>
      </c>
      <c r="H18492" t="s">
        <v>26</v>
      </c>
      <c r="J18492" t="s">
        <v>14</v>
      </c>
      <c r="K18492">
        <v>66</v>
      </c>
      <c r="L18492" t="s">
        <v>15</v>
      </c>
    </row>
    <row r="18493" spans="1:12">
      <c r="A18493" t="e">
        <f ca="1">E00251432194221</f>
        <v>#NAME?</v>
      </c>
      <c r="B18493">
        <v>488</v>
      </c>
      <c r="C18493" t="s">
        <v>401</v>
      </c>
      <c r="D18493" s="1">
        <v>42472</v>
      </c>
      <c r="F18493">
        <v>2</v>
      </c>
      <c r="G18493">
        <v>30000</v>
      </c>
      <c r="H18493" t="s">
        <v>144</v>
      </c>
      <c r="J18493" t="s">
        <v>14</v>
      </c>
      <c r="K18493">
        <v>45</v>
      </c>
      <c r="L18493" t="s">
        <v>15</v>
      </c>
    </row>
    <row r="18494" spans="1:12">
      <c r="A18494" t="e">
        <f ca="1">E00251619053521</f>
        <v>#NAME?</v>
      </c>
      <c r="B18494">
        <v>109</v>
      </c>
      <c r="C18494" t="s">
        <v>480</v>
      </c>
      <c r="D18494" s="1">
        <v>42930</v>
      </c>
      <c r="F18494">
        <v>1</v>
      </c>
      <c r="G18494">
        <v>7089</v>
      </c>
      <c r="H18494" t="s">
        <v>487</v>
      </c>
      <c r="J18494" t="s">
        <v>14</v>
      </c>
      <c r="K18494">
        <v>46</v>
      </c>
      <c r="L18494" t="s">
        <v>15</v>
      </c>
    </row>
    <row r="18495" spans="1:12">
      <c r="A18495" t="e">
        <f ca="1">E00251619053521</f>
        <v>#NAME?</v>
      </c>
      <c r="B18495">
        <v>739</v>
      </c>
      <c r="C18495" t="s">
        <v>957</v>
      </c>
      <c r="D18495" s="1">
        <v>42932</v>
      </c>
      <c r="F18495">
        <v>1</v>
      </c>
      <c r="G18495">
        <v>7099</v>
      </c>
      <c r="H18495" t="s">
        <v>1128</v>
      </c>
      <c r="I18495" t="s">
        <v>56</v>
      </c>
      <c r="J18495" t="s">
        <v>57</v>
      </c>
      <c r="K18495">
        <v>46</v>
      </c>
      <c r="L18495" t="s">
        <v>15</v>
      </c>
    </row>
    <row r="18496" spans="1:12">
      <c r="A18496" t="e">
        <f ca="1">E00251527398421</f>
        <v>#NAME?</v>
      </c>
      <c r="B18496">
        <v>11</v>
      </c>
      <c r="C18496" t="s">
        <v>245</v>
      </c>
      <c r="D18496" s="1">
        <v>42116</v>
      </c>
      <c r="F18496">
        <v>2</v>
      </c>
      <c r="G18496">
        <v>30748</v>
      </c>
      <c r="H18496" t="s">
        <v>50</v>
      </c>
      <c r="J18496" t="s">
        <v>14</v>
      </c>
      <c r="K18496">
        <v>44</v>
      </c>
      <c r="L18496" t="s">
        <v>15</v>
      </c>
    </row>
    <row r="18497" spans="1:12">
      <c r="A18497" t="e">
        <f ca="1">E00251528868321</f>
        <v>#NAME?</v>
      </c>
      <c r="B18497">
        <v>276</v>
      </c>
      <c r="C18497" t="s">
        <v>122</v>
      </c>
      <c r="D18497" s="1">
        <v>42970</v>
      </c>
      <c r="F18497">
        <v>3</v>
      </c>
      <c r="G18497">
        <v>7904</v>
      </c>
      <c r="H18497" t="s">
        <v>75</v>
      </c>
      <c r="J18497" t="s">
        <v>14</v>
      </c>
      <c r="K18497">
        <v>60</v>
      </c>
      <c r="L18497" t="s">
        <v>22</v>
      </c>
    </row>
    <row r="18498" spans="1:12">
      <c r="A18498" t="e">
        <f ca="1">E00251510764721</f>
        <v>#NAME?</v>
      </c>
      <c r="B18498">
        <v>122</v>
      </c>
      <c r="C18498" t="s">
        <v>522</v>
      </c>
      <c r="D18498" s="1">
        <v>41052</v>
      </c>
      <c r="F18498">
        <v>1</v>
      </c>
      <c r="G18498">
        <v>30001</v>
      </c>
      <c r="H18498" t="s">
        <v>271</v>
      </c>
      <c r="J18498" t="s">
        <v>14</v>
      </c>
      <c r="K18498">
        <v>44</v>
      </c>
      <c r="L18498" t="s">
        <v>15</v>
      </c>
    </row>
    <row r="18499" spans="1:12">
      <c r="A18499" t="e">
        <f ca="1">E00251429284421</f>
        <v>#NAME?</v>
      </c>
      <c r="B18499">
        <v>292</v>
      </c>
      <c r="C18499" t="s">
        <v>467</v>
      </c>
      <c r="D18499" s="1">
        <v>41422</v>
      </c>
      <c r="F18499">
        <v>6</v>
      </c>
      <c r="G18499">
        <v>27800</v>
      </c>
      <c r="H18499" t="s">
        <v>145</v>
      </c>
      <c r="J18499" t="s">
        <v>14</v>
      </c>
      <c r="K18499">
        <v>57</v>
      </c>
      <c r="L18499" t="s">
        <v>15</v>
      </c>
    </row>
    <row r="18500" spans="1:12">
      <c r="A18500" t="e">
        <f ca="1">E00251430249221</f>
        <v>#NAME?</v>
      </c>
      <c r="B18500">
        <v>498</v>
      </c>
      <c r="C18500" t="s">
        <v>591</v>
      </c>
      <c r="D18500" s="1">
        <v>41254</v>
      </c>
      <c r="F18500">
        <v>1</v>
      </c>
      <c r="G18500">
        <v>7999</v>
      </c>
      <c r="H18500" t="s">
        <v>80</v>
      </c>
      <c r="J18500" t="s">
        <v>14</v>
      </c>
      <c r="K18500">
        <v>62</v>
      </c>
      <c r="L18500" t="s">
        <v>15</v>
      </c>
    </row>
    <row r="18501" spans="1:12">
      <c r="A18501" t="e">
        <f ca="1">E00251430249221</f>
        <v>#NAME?</v>
      </c>
      <c r="B18501">
        <v>498</v>
      </c>
      <c r="C18501" t="s">
        <v>591</v>
      </c>
      <c r="D18501" s="1">
        <v>41254</v>
      </c>
      <c r="F18501">
        <v>3</v>
      </c>
      <c r="G18501">
        <v>25000</v>
      </c>
      <c r="H18501" t="s">
        <v>178</v>
      </c>
      <c r="J18501" t="s">
        <v>14</v>
      </c>
      <c r="K18501">
        <v>62</v>
      </c>
      <c r="L18501" t="s">
        <v>15</v>
      </c>
    </row>
    <row r="18502" spans="1:12">
      <c r="A18502" t="e">
        <f ca="1">E00251430249221</f>
        <v>#NAME?</v>
      </c>
      <c r="B18502">
        <v>498</v>
      </c>
      <c r="C18502" t="s">
        <v>591</v>
      </c>
      <c r="D18502" s="1">
        <v>42320</v>
      </c>
      <c r="F18502">
        <v>1</v>
      </c>
      <c r="G18502">
        <v>4019</v>
      </c>
      <c r="H18502" t="s">
        <v>26</v>
      </c>
      <c r="J18502" t="s">
        <v>14</v>
      </c>
      <c r="K18502">
        <v>65</v>
      </c>
      <c r="L18502" t="s">
        <v>15</v>
      </c>
    </row>
    <row r="18503" spans="1:12">
      <c r="A18503" t="e">
        <f ca="1">E00251429314921</f>
        <v>#NAME?</v>
      </c>
      <c r="B18503">
        <v>286</v>
      </c>
      <c r="C18503" t="s">
        <v>41</v>
      </c>
      <c r="D18503" s="1">
        <v>42395</v>
      </c>
      <c r="F18503">
        <v>2</v>
      </c>
      <c r="G18503">
        <v>25000</v>
      </c>
      <c r="H18503" t="s">
        <v>178</v>
      </c>
      <c r="J18503" t="s">
        <v>14</v>
      </c>
      <c r="K18503">
        <v>49</v>
      </c>
      <c r="L18503" t="s">
        <v>15</v>
      </c>
    </row>
    <row r="18504" spans="1:12">
      <c r="A18504" t="e">
        <f ca="1">E00251429284421</f>
        <v>#NAME?</v>
      </c>
      <c r="B18504">
        <v>292</v>
      </c>
      <c r="C18504" t="s">
        <v>467</v>
      </c>
      <c r="D18504" s="1">
        <v>41670</v>
      </c>
      <c r="F18504">
        <v>3</v>
      </c>
      <c r="G18504">
        <v>49390</v>
      </c>
      <c r="H18504" t="s">
        <v>59</v>
      </c>
      <c r="J18504" t="s">
        <v>14</v>
      </c>
      <c r="K18504">
        <v>58</v>
      </c>
      <c r="L18504" t="s">
        <v>15</v>
      </c>
    </row>
    <row r="18505" spans="1:12">
      <c r="A18505" t="e">
        <f ca="1">E00251429284421</f>
        <v>#NAME?</v>
      </c>
      <c r="B18505">
        <v>292</v>
      </c>
      <c r="C18505" t="s">
        <v>467</v>
      </c>
      <c r="D18505" s="1">
        <v>41676</v>
      </c>
      <c r="F18505">
        <v>1</v>
      </c>
      <c r="G18505">
        <v>7243</v>
      </c>
      <c r="H18505" t="s">
        <v>42</v>
      </c>
      <c r="J18505" t="s">
        <v>14</v>
      </c>
      <c r="K18505">
        <v>58</v>
      </c>
      <c r="L18505" t="s">
        <v>15</v>
      </c>
    </row>
    <row r="18506" spans="1:12">
      <c r="A18506" t="e">
        <f ca="1">E00251517759721</f>
        <v>#NAME?</v>
      </c>
      <c r="B18506">
        <v>105</v>
      </c>
      <c r="C18506" t="s">
        <v>682</v>
      </c>
      <c r="D18506" s="1">
        <v>41753</v>
      </c>
      <c r="F18506">
        <v>1</v>
      </c>
      <c r="G18506">
        <v>4019</v>
      </c>
      <c r="H18506" t="s">
        <v>26</v>
      </c>
      <c r="J18506" t="s">
        <v>14</v>
      </c>
      <c r="K18506">
        <v>57</v>
      </c>
      <c r="L18506" t="s">
        <v>15</v>
      </c>
    </row>
    <row r="18507" spans="1:12">
      <c r="A18507" t="e">
        <f ca="1">E00251528868321</f>
        <v>#NAME?</v>
      </c>
      <c r="B18507">
        <v>276</v>
      </c>
      <c r="C18507" t="s">
        <v>122</v>
      </c>
      <c r="D18507" s="1">
        <v>42829</v>
      </c>
      <c r="F18507">
        <v>2</v>
      </c>
      <c r="G18507">
        <v>7906</v>
      </c>
      <c r="H18507" t="s">
        <v>173</v>
      </c>
      <c r="J18507" t="s">
        <v>14</v>
      </c>
      <c r="K18507">
        <v>59</v>
      </c>
      <c r="L18507" t="s">
        <v>22</v>
      </c>
    </row>
    <row r="18508" spans="1:12">
      <c r="A18508" t="e">
        <f ca="1">E00251528672121</f>
        <v>#NAME?</v>
      </c>
      <c r="B18508">
        <v>292</v>
      </c>
      <c r="C18508" t="s">
        <v>467</v>
      </c>
      <c r="D18508" s="1">
        <v>41876</v>
      </c>
      <c r="F18508">
        <v>1</v>
      </c>
      <c r="G18508">
        <v>7873</v>
      </c>
      <c r="H18508" t="s">
        <v>103</v>
      </c>
      <c r="J18508" t="s">
        <v>14</v>
      </c>
      <c r="K18508">
        <v>48</v>
      </c>
      <c r="L18508" t="s">
        <v>22</v>
      </c>
    </row>
    <row r="18509" spans="1:12">
      <c r="A18509" t="e">
        <f ca="1">E00251510764721</f>
        <v>#NAME?</v>
      </c>
      <c r="B18509">
        <v>122</v>
      </c>
      <c r="C18509" t="s">
        <v>522</v>
      </c>
      <c r="D18509" s="1">
        <v>42810</v>
      </c>
      <c r="F18509">
        <v>2</v>
      </c>
      <c r="G18509">
        <v>4564</v>
      </c>
      <c r="H18509" t="s">
        <v>1282</v>
      </c>
      <c r="J18509" t="s">
        <v>14</v>
      </c>
      <c r="K18509">
        <v>49</v>
      </c>
      <c r="L18509" t="s">
        <v>15</v>
      </c>
    </row>
    <row r="18510" spans="1:12">
      <c r="A18510" t="e">
        <f ca="1">E00251429284421</f>
        <v>#NAME?</v>
      </c>
      <c r="B18510">
        <v>292</v>
      </c>
      <c r="C18510" t="s">
        <v>467</v>
      </c>
      <c r="D18510" s="1">
        <v>42688</v>
      </c>
      <c r="F18510">
        <v>2</v>
      </c>
      <c r="G18510">
        <v>49390</v>
      </c>
      <c r="H18510" t="s">
        <v>59</v>
      </c>
      <c r="J18510" t="s">
        <v>14</v>
      </c>
      <c r="K18510">
        <v>61</v>
      </c>
      <c r="L18510" t="s">
        <v>15</v>
      </c>
    </row>
    <row r="18511" spans="1:12">
      <c r="A18511" t="e">
        <f ca="1">E00251429314921</f>
        <v>#NAME?</v>
      </c>
      <c r="B18511">
        <v>4055</v>
      </c>
      <c r="C18511" t="s">
        <v>51</v>
      </c>
      <c r="D18511" s="1">
        <v>42444</v>
      </c>
      <c r="F18511">
        <v>2</v>
      </c>
      <c r="G18511">
        <v>4019</v>
      </c>
      <c r="H18511" t="s">
        <v>26</v>
      </c>
      <c r="J18511" t="s">
        <v>14</v>
      </c>
      <c r="K18511">
        <v>49</v>
      </c>
      <c r="L18511" t="s">
        <v>15</v>
      </c>
    </row>
    <row r="18512" spans="1:12">
      <c r="A18512" t="e">
        <f ca="1">E00251429314921</f>
        <v>#NAME?</v>
      </c>
      <c r="B18512">
        <v>4055</v>
      </c>
      <c r="C18512" t="s">
        <v>51</v>
      </c>
      <c r="D18512" s="1">
        <v>42653</v>
      </c>
      <c r="F18512">
        <v>1</v>
      </c>
      <c r="G18512">
        <v>25000</v>
      </c>
      <c r="H18512" t="s">
        <v>178</v>
      </c>
      <c r="J18512" t="s">
        <v>14</v>
      </c>
      <c r="K18512">
        <v>50</v>
      </c>
      <c r="L18512" t="s">
        <v>15</v>
      </c>
    </row>
    <row r="18513" spans="1:12">
      <c r="A18513" t="e">
        <f ca="1">E00251427200221</f>
        <v>#NAME?</v>
      </c>
      <c r="B18513">
        <v>11</v>
      </c>
      <c r="C18513" t="s">
        <v>245</v>
      </c>
      <c r="D18513" s="1">
        <v>43060</v>
      </c>
      <c r="F18513">
        <v>3</v>
      </c>
      <c r="G18513">
        <v>7243</v>
      </c>
      <c r="H18513" t="s">
        <v>42</v>
      </c>
      <c r="J18513" t="s">
        <v>14</v>
      </c>
      <c r="K18513">
        <v>68</v>
      </c>
      <c r="L18513" t="s">
        <v>15</v>
      </c>
    </row>
    <row r="18514" spans="1:12">
      <c r="A18514" t="e">
        <f ca="1">E00251511140821</f>
        <v>#NAME?</v>
      </c>
      <c r="B18514">
        <v>10</v>
      </c>
      <c r="C18514" t="s">
        <v>18</v>
      </c>
      <c r="D18514" s="1">
        <v>42909</v>
      </c>
      <c r="F18514">
        <v>1</v>
      </c>
      <c r="G18514">
        <v>71690</v>
      </c>
      <c r="H18514" t="s">
        <v>410</v>
      </c>
      <c r="J18514" t="s">
        <v>14</v>
      </c>
      <c r="K18514">
        <v>48</v>
      </c>
      <c r="L18514" t="s">
        <v>15</v>
      </c>
    </row>
    <row r="18515" spans="1:12">
      <c r="A18515" t="e">
        <f ca="1">E00251537604521</f>
        <v>#NAME?</v>
      </c>
      <c r="B18515">
        <v>459</v>
      </c>
      <c r="C18515" t="s">
        <v>187</v>
      </c>
      <c r="D18515" s="1">
        <v>41355</v>
      </c>
      <c r="F18515">
        <v>1</v>
      </c>
      <c r="G18515">
        <v>71940</v>
      </c>
      <c r="H18515" t="s">
        <v>135</v>
      </c>
      <c r="J18515" t="s">
        <v>14</v>
      </c>
      <c r="K18515">
        <v>49</v>
      </c>
      <c r="L18515" t="s">
        <v>15</v>
      </c>
    </row>
    <row r="18516" spans="1:12">
      <c r="A18516" t="e">
        <f ca="1">E00251537604521</f>
        <v>#NAME?</v>
      </c>
      <c r="B18516">
        <v>459</v>
      </c>
      <c r="C18516" t="s">
        <v>187</v>
      </c>
      <c r="D18516" s="1">
        <v>41883</v>
      </c>
      <c r="F18516">
        <v>1</v>
      </c>
      <c r="G18516">
        <v>71940</v>
      </c>
      <c r="H18516" t="s">
        <v>135</v>
      </c>
      <c r="J18516" t="s">
        <v>14</v>
      </c>
      <c r="K18516">
        <v>50</v>
      </c>
      <c r="L18516" t="s">
        <v>15</v>
      </c>
    </row>
    <row r="18517" spans="1:12">
      <c r="A18517" t="e">
        <f ca="1">E00251537604521</f>
        <v>#NAME?</v>
      </c>
      <c r="B18517">
        <v>459</v>
      </c>
      <c r="C18517" t="s">
        <v>187</v>
      </c>
      <c r="D18517" s="1">
        <v>42396</v>
      </c>
      <c r="F18517">
        <v>1</v>
      </c>
      <c r="G18517">
        <v>29622</v>
      </c>
      <c r="H18517" t="s">
        <v>453</v>
      </c>
      <c r="J18517" t="s">
        <v>14</v>
      </c>
      <c r="K18517">
        <v>52</v>
      </c>
      <c r="L18517" t="s">
        <v>15</v>
      </c>
    </row>
    <row r="18518" spans="1:12">
      <c r="A18518" t="e">
        <f ca="1">E00251527995921</f>
        <v>#NAME?</v>
      </c>
      <c r="B18518">
        <v>763</v>
      </c>
      <c r="C18518" t="s">
        <v>194</v>
      </c>
      <c r="D18518" s="1">
        <v>42385</v>
      </c>
      <c r="E18518">
        <v>8</v>
      </c>
      <c r="F18518">
        <v>5</v>
      </c>
      <c r="G18518">
        <v>2899</v>
      </c>
      <c r="H18518" t="s">
        <v>464</v>
      </c>
      <c r="J18518" t="s">
        <v>34</v>
      </c>
      <c r="K18518">
        <v>52</v>
      </c>
      <c r="L18518" t="s">
        <v>15</v>
      </c>
    </row>
    <row r="18519" spans="1:12">
      <c r="A18519" t="e">
        <f ca="1">E00251429314921</f>
        <v>#NAME?</v>
      </c>
      <c r="B18519">
        <v>4055</v>
      </c>
      <c r="C18519" t="s">
        <v>51</v>
      </c>
      <c r="D18519" s="1">
        <v>42440</v>
      </c>
      <c r="F18519">
        <v>2</v>
      </c>
      <c r="G18519">
        <v>5929</v>
      </c>
      <c r="H18519" t="s">
        <v>606</v>
      </c>
      <c r="J18519" t="s">
        <v>14</v>
      </c>
      <c r="K18519">
        <v>49</v>
      </c>
      <c r="L18519" t="s">
        <v>15</v>
      </c>
    </row>
    <row r="18520" spans="1:12">
      <c r="A18520" t="e">
        <f ca="1">E00251429314921</f>
        <v>#NAME?</v>
      </c>
      <c r="B18520">
        <v>4055</v>
      </c>
      <c r="C18520" t="s">
        <v>51</v>
      </c>
      <c r="D18520" s="1">
        <v>42464</v>
      </c>
      <c r="F18520">
        <v>2</v>
      </c>
      <c r="G18520">
        <v>25000</v>
      </c>
      <c r="H18520" t="s">
        <v>178</v>
      </c>
      <c r="J18520" t="s">
        <v>14</v>
      </c>
      <c r="K18520">
        <v>50</v>
      </c>
      <c r="L18520" t="s">
        <v>15</v>
      </c>
    </row>
    <row r="18521" spans="1:12">
      <c r="A18521" t="e">
        <f ca="1">E00251527995921</f>
        <v>#NAME?</v>
      </c>
      <c r="B18521">
        <v>763</v>
      </c>
      <c r="C18521" t="s">
        <v>194</v>
      </c>
      <c r="D18521" s="1">
        <v>42385</v>
      </c>
      <c r="E18521">
        <v>8</v>
      </c>
      <c r="F18521">
        <v>7</v>
      </c>
      <c r="G18521">
        <v>72210</v>
      </c>
      <c r="H18521" t="s">
        <v>206</v>
      </c>
      <c r="J18521" t="s">
        <v>34</v>
      </c>
      <c r="K18521">
        <v>52</v>
      </c>
      <c r="L18521" t="s">
        <v>15</v>
      </c>
    </row>
    <row r="18522" spans="1:12">
      <c r="A18522" t="e">
        <f ca="1">E00251432194221</f>
        <v>#NAME?</v>
      </c>
      <c r="B18522">
        <v>488</v>
      </c>
      <c r="C18522" t="s">
        <v>401</v>
      </c>
      <c r="D18522" s="1">
        <v>42663</v>
      </c>
      <c r="F18522">
        <v>1</v>
      </c>
      <c r="G18522">
        <v>29623</v>
      </c>
      <c r="H18522" t="s">
        <v>556</v>
      </c>
      <c r="J18522" t="s">
        <v>14</v>
      </c>
      <c r="K18522">
        <v>45</v>
      </c>
      <c r="L18522" t="s">
        <v>15</v>
      </c>
    </row>
    <row r="18523" spans="1:12">
      <c r="A18523" t="e">
        <f ca="1">E00251429176921</f>
        <v>#NAME?</v>
      </c>
      <c r="B18523">
        <v>3329</v>
      </c>
      <c r="C18523" t="s">
        <v>1463</v>
      </c>
      <c r="D18523" s="1">
        <v>42363</v>
      </c>
      <c r="F18523">
        <v>1</v>
      </c>
      <c r="G18523">
        <v>8830</v>
      </c>
      <c r="H18523" t="s">
        <v>691</v>
      </c>
      <c r="J18523" t="s">
        <v>14</v>
      </c>
      <c r="K18523">
        <v>48</v>
      </c>
      <c r="L18523" t="s">
        <v>15</v>
      </c>
    </row>
    <row r="18524" spans="1:12">
      <c r="A18524" t="e">
        <f ca="1">E00251429755421</f>
        <v>#NAME?</v>
      </c>
      <c r="B18524">
        <v>160</v>
      </c>
      <c r="C18524" t="s">
        <v>278</v>
      </c>
      <c r="D18524" s="1">
        <v>42402</v>
      </c>
      <c r="F18524">
        <v>1</v>
      </c>
      <c r="G18524">
        <v>60090</v>
      </c>
      <c r="H18524" t="s">
        <v>181</v>
      </c>
      <c r="J18524" t="s">
        <v>14</v>
      </c>
      <c r="K18524">
        <v>64</v>
      </c>
      <c r="L18524" t="s">
        <v>15</v>
      </c>
    </row>
    <row r="18525" spans="1:12">
      <c r="A18525" t="e">
        <f ca="1">E00251430249221</f>
        <v>#NAME?</v>
      </c>
      <c r="B18525">
        <v>498</v>
      </c>
      <c r="C18525" t="s">
        <v>591</v>
      </c>
      <c r="D18525" s="1">
        <v>41837</v>
      </c>
      <c r="F18525">
        <v>3</v>
      </c>
      <c r="G18525">
        <v>4019</v>
      </c>
      <c r="H18525" t="s">
        <v>26</v>
      </c>
      <c r="J18525" t="s">
        <v>14</v>
      </c>
      <c r="K18525">
        <v>64</v>
      </c>
      <c r="L18525" t="s">
        <v>15</v>
      </c>
    </row>
    <row r="18526" spans="1:12">
      <c r="A18526" t="e">
        <f ca="1">E00251430249221</f>
        <v>#NAME?</v>
      </c>
      <c r="B18526">
        <v>498</v>
      </c>
      <c r="C18526" t="s">
        <v>591</v>
      </c>
      <c r="D18526" s="1">
        <v>42199</v>
      </c>
      <c r="F18526">
        <v>2</v>
      </c>
      <c r="G18526">
        <v>25000</v>
      </c>
      <c r="H18526" t="s">
        <v>178</v>
      </c>
      <c r="J18526" t="s">
        <v>14</v>
      </c>
      <c r="K18526">
        <v>65</v>
      </c>
      <c r="L18526" t="s">
        <v>15</v>
      </c>
    </row>
    <row r="18527" spans="1:12">
      <c r="A18527" t="e">
        <f ca="1">E00251430249221</f>
        <v>#NAME?</v>
      </c>
      <c r="B18527">
        <v>498</v>
      </c>
      <c r="C18527" t="s">
        <v>591</v>
      </c>
      <c r="D18527" s="1">
        <v>42920</v>
      </c>
      <c r="F18527">
        <v>1</v>
      </c>
      <c r="G18527">
        <v>25000</v>
      </c>
      <c r="H18527" t="s">
        <v>178</v>
      </c>
      <c r="J18527" t="s">
        <v>14</v>
      </c>
      <c r="K18527">
        <v>67</v>
      </c>
      <c r="L18527" t="s">
        <v>15</v>
      </c>
    </row>
    <row r="18528" spans="1:12">
      <c r="A18528" t="e">
        <f ca="1">E00251432194221</f>
        <v>#NAME?</v>
      </c>
      <c r="B18528">
        <v>488</v>
      </c>
      <c r="C18528" t="s">
        <v>401</v>
      </c>
      <c r="D18528" s="1">
        <v>42709</v>
      </c>
      <c r="F18528">
        <v>1</v>
      </c>
      <c r="G18528">
        <v>29623</v>
      </c>
      <c r="H18528" t="s">
        <v>556</v>
      </c>
      <c r="J18528" t="s">
        <v>14</v>
      </c>
      <c r="K18528">
        <v>45</v>
      </c>
      <c r="L18528" t="s">
        <v>15</v>
      </c>
    </row>
    <row r="18529" spans="1:12">
      <c r="A18529" t="e">
        <f ca="1">E00251432194221</f>
        <v>#NAME?</v>
      </c>
      <c r="B18529">
        <v>488</v>
      </c>
      <c r="C18529" t="s">
        <v>401</v>
      </c>
      <c r="D18529" s="1">
        <v>42866</v>
      </c>
      <c r="F18529">
        <v>5</v>
      </c>
      <c r="G18529">
        <v>70401</v>
      </c>
      <c r="H18529" t="s">
        <v>485</v>
      </c>
      <c r="J18529" t="s">
        <v>14</v>
      </c>
      <c r="K18529">
        <v>46</v>
      </c>
      <c r="L18529" t="s">
        <v>15</v>
      </c>
    </row>
    <row r="18530" spans="1:12">
      <c r="A18530" t="e">
        <f ca="1">E00251532440721</f>
        <v>#NAME?</v>
      </c>
      <c r="B18530">
        <v>734</v>
      </c>
      <c r="C18530" t="s">
        <v>651</v>
      </c>
      <c r="D18530" s="1">
        <v>41660</v>
      </c>
      <c r="E18530">
        <v>2</v>
      </c>
      <c r="F18530">
        <v>1</v>
      </c>
      <c r="G18530">
        <v>61801</v>
      </c>
      <c r="H18530" t="s">
        <v>1188</v>
      </c>
      <c r="J18530" t="s">
        <v>34</v>
      </c>
      <c r="K18530">
        <v>54</v>
      </c>
      <c r="L18530" t="s">
        <v>15</v>
      </c>
    </row>
    <row r="18531" spans="1:12">
      <c r="A18531" t="e">
        <f ca="1">E00251532440721</f>
        <v>#NAME?</v>
      </c>
      <c r="B18531">
        <v>4054</v>
      </c>
      <c r="C18531" t="s">
        <v>693</v>
      </c>
      <c r="D18531" s="1">
        <v>41487</v>
      </c>
      <c r="F18531">
        <v>2</v>
      </c>
      <c r="G18531">
        <v>4019</v>
      </c>
      <c r="H18531" t="s">
        <v>26</v>
      </c>
      <c r="J18531" t="s">
        <v>14</v>
      </c>
      <c r="K18531">
        <v>54</v>
      </c>
      <c r="L18531" t="s">
        <v>15</v>
      </c>
    </row>
    <row r="18532" spans="1:12">
      <c r="A18532" t="e">
        <f ca="1">E00251532440721</f>
        <v>#NAME?</v>
      </c>
      <c r="B18532">
        <v>4054</v>
      </c>
      <c r="C18532" t="s">
        <v>693</v>
      </c>
      <c r="D18532" s="1">
        <v>42222</v>
      </c>
      <c r="F18532">
        <v>1</v>
      </c>
      <c r="G18532">
        <v>81221</v>
      </c>
      <c r="H18532" t="s">
        <v>523</v>
      </c>
      <c r="J18532" t="s">
        <v>14</v>
      </c>
      <c r="K18532">
        <v>56</v>
      </c>
      <c r="L18532" t="s">
        <v>15</v>
      </c>
    </row>
    <row r="18533" spans="1:12">
      <c r="A18533" t="e">
        <f ca="1">E00251532254321</f>
        <v>#NAME?</v>
      </c>
      <c r="B18533">
        <v>485</v>
      </c>
      <c r="C18533" t="s">
        <v>241</v>
      </c>
      <c r="D18533" s="1">
        <v>42956</v>
      </c>
      <c r="F18533">
        <v>4</v>
      </c>
      <c r="G18533">
        <v>6101</v>
      </c>
      <c r="H18533" t="s">
        <v>423</v>
      </c>
      <c r="J18533" t="s">
        <v>14</v>
      </c>
      <c r="K18533">
        <v>53</v>
      </c>
      <c r="L18533" t="s">
        <v>15</v>
      </c>
    </row>
    <row r="18534" spans="1:12">
      <c r="A18534" t="e">
        <f ca="1">E00251514878421</f>
        <v>#NAME?</v>
      </c>
      <c r="B18534">
        <v>6156</v>
      </c>
      <c r="C18534" t="s">
        <v>352</v>
      </c>
      <c r="D18534" s="1">
        <v>42300</v>
      </c>
      <c r="F18534">
        <v>2</v>
      </c>
      <c r="G18534">
        <v>53081</v>
      </c>
      <c r="H18534" t="s">
        <v>456</v>
      </c>
      <c r="J18534" t="s">
        <v>14</v>
      </c>
      <c r="K18534">
        <v>57</v>
      </c>
      <c r="L18534" t="s">
        <v>15</v>
      </c>
    </row>
    <row r="18535" spans="1:12">
      <c r="A18535" t="e">
        <f ca="1">E00251524957221</f>
        <v>#NAME?</v>
      </c>
      <c r="B18535">
        <v>455</v>
      </c>
      <c r="C18535" t="s">
        <v>312</v>
      </c>
      <c r="D18535" s="1">
        <v>41474</v>
      </c>
      <c r="F18535">
        <v>1</v>
      </c>
      <c r="G18535">
        <v>3502</v>
      </c>
      <c r="H18535" t="s">
        <v>885</v>
      </c>
      <c r="J18535" t="s">
        <v>14</v>
      </c>
      <c r="K18535">
        <v>53</v>
      </c>
      <c r="L18535" t="s">
        <v>15</v>
      </c>
    </row>
    <row r="18536" spans="1:12">
      <c r="A18536" t="e">
        <f ca="1">E00251524957221</f>
        <v>#NAME?</v>
      </c>
      <c r="B18536">
        <v>746</v>
      </c>
      <c r="C18536" t="s">
        <v>527</v>
      </c>
      <c r="D18536" s="1">
        <v>42395</v>
      </c>
      <c r="E18536">
        <v>8</v>
      </c>
      <c r="F18536">
        <v>1</v>
      </c>
      <c r="G18536">
        <v>1518</v>
      </c>
      <c r="H18536" t="s">
        <v>1172</v>
      </c>
      <c r="J18536" t="s">
        <v>34</v>
      </c>
      <c r="K18536">
        <v>56</v>
      </c>
      <c r="L18536" t="s">
        <v>15</v>
      </c>
    </row>
    <row r="18537" spans="1:12">
      <c r="A18537" t="e">
        <f ca="1">E00251537604521</f>
        <v>#NAME?</v>
      </c>
      <c r="B18537">
        <v>459</v>
      </c>
      <c r="C18537" t="s">
        <v>187</v>
      </c>
      <c r="D18537" s="1">
        <v>42235</v>
      </c>
      <c r="F18537">
        <v>1</v>
      </c>
      <c r="G18537">
        <v>7231</v>
      </c>
      <c r="H18537" t="s">
        <v>128</v>
      </c>
      <c r="J18537" t="s">
        <v>14</v>
      </c>
      <c r="K18537">
        <v>51</v>
      </c>
      <c r="L18537" t="s">
        <v>15</v>
      </c>
    </row>
    <row r="18538" spans="1:12">
      <c r="A18538" t="e">
        <f ca="1">E00251432194221</f>
        <v>#NAME?</v>
      </c>
      <c r="B18538">
        <v>488</v>
      </c>
      <c r="C18538" t="s">
        <v>401</v>
      </c>
      <c r="D18538" s="1">
        <v>41781</v>
      </c>
      <c r="F18538">
        <v>1</v>
      </c>
      <c r="G18538">
        <v>4019</v>
      </c>
      <c r="H18538" t="s">
        <v>26</v>
      </c>
      <c r="J18538" t="s">
        <v>14</v>
      </c>
      <c r="K18538">
        <v>43</v>
      </c>
      <c r="L18538" t="s">
        <v>15</v>
      </c>
    </row>
    <row r="18539" spans="1:12">
      <c r="A18539" t="e">
        <f ca="1">E00251432194221</f>
        <v>#NAME?</v>
      </c>
      <c r="B18539">
        <v>488</v>
      </c>
      <c r="C18539" t="s">
        <v>401</v>
      </c>
      <c r="D18539" s="1">
        <v>41838</v>
      </c>
      <c r="F18539">
        <v>1</v>
      </c>
      <c r="G18539">
        <v>7892</v>
      </c>
      <c r="H18539" t="s">
        <v>1464</v>
      </c>
      <c r="J18539" t="s">
        <v>14</v>
      </c>
      <c r="K18539">
        <v>43</v>
      </c>
      <c r="L18539" t="s">
        <v>22</v>
      </c>
    </row>
    <row r="18540" spans="1:12">
      <c r="A18540" t="e">
        <f ca="1">E00251432194221</f>
        <v>#NAME?</v>
      </c>
      <c r="B18540">
        <v>488</v>
      </c>
      <c r="C18540" t="s">
        <v>401</v>
      </c>
      <c r="D18540" s="1">
        <v>42593</v>
      </c>
      <c r="F18540">
        <v>3</v>
      </c>
      <c r="G18540">
        <v>3004</v>
      </c>
      <c r="H18540" t="s">
        <v>104</v>
      </c>
      <c r="J18540" t="s">
        <v>14</v>
      </c>
      <c r="K18540">
        <v>45</v>
      </c>
      <c r="L18540" t="s">
        <v>15</v>
      </c>
    </row>
    <row r="18541" spans="1:12">
      <c r="A18541" t="e">
        <f ca="1">E00251532440721</f>
        <v>#NAME?</v>
      </c>
      <c r="B18541">
        <v>4054</v>
      </c>
      <c r="C18541" t="s">
        <v>693</v>
      </c>
      <c r="D18541" s="1">
        <v>41451</v>
      </c>
      <c r="F18541">
        <v>1</v>
      </c>
      <c r="G18541">
        <v>4019</v>
      </c>
      <c r="H18541" t="s">
        <v>26</v>
      </c>
      <c r="J18541" t="s">
        <v>14</v>
      </c>
      <c r="K18541">
        <v>53</v>
      </c>
      <c r="L18541" t="s">
        <v>15</v>
      </c>
    </row>
    <row r="18542" spans="1:12">
      <c r="A18542" t="e">
        <f ca="1">E00251432194221</f>
        <v>#NAME?</v>
      </c>
      <c r="B18542">
        <v>488</v>
      </c>
      <c r="C18542" t="s">
        <v>401</v>
      </c>
      <c r="D18542" s="1">
        <v>41319</v>
      </c>
      <c r="F18542">
        <v>3</v>
      </c>
      <c r="G18542">
        <v>7962</v>
      </c>
      <c r="H18542" t="s">
        <v>111</v>
      </c>
      <c r="J18542" t="s">
        <v>14</v>
      </c>
      <c r="K18542">
        <v>42</v>
      </c>
      <c r="L18542" t="s">
        <v>22</v>
      </c>
    </row>
    <row r="18543" spans="1:12">
      <c r="A18543" t="e">
        <f ca="1">E00251514878421</f>
        <v>#NAME?</v>
      </c>
      <c r="B18543">
        <v>6156</v>
      </c>
      <c r="C18543" t="s">
        <v>352</v>
      </c>
      <c r="D18543" s="1">
        <v>42765</v>
      </c>
      <c r="F18543">
        <v>1</v>
      </c>
      <c r="G18543">
        <v>73390</v>
      </c>
      <c r="H18543" t="s">
        <v>66</v>
      </c>
      <c r="J18543" t="s">
        <v>14</v>
      </c>
      <c r="K18543">
        <v>58</v>
      </c>
      <c r="L18543" t="s">
        <v>15</v>
      </c>
    </row>
    <row r="18544" spans="1:12">
      <c r="A18544" t="e">
        <f ca="1">E00251532254321</f>
        <v>#NAME?</v>
      </c>
      <c r="B18544">
        <v>481</v>
      </c>
      <c r="C18544" t="s">
        <v>402</v>
      </c>
      <c r="D18544" s="1">
        <v>41841</v>
      </c>
      <c r="F18544">
        <v>1</v>
      </c>
      <c r="G18544">
        <v>9953</v>
      </c>
      <c r="H18544" t="s">
        <v>661</v>
      </c>
      <c r="J18544" t="s">
        <v>14</v>
      </c>
      <c r="K18544">
        <v>50</v>
      </c>
      <c r="L18544" t="s">
        <v>15</v>
      </c>
    </row>
    <row r="18545" spans="1:12">
      <c r="A18545" t="e">
        <f ca="1">E00251429206321</f>
        <v>#NAME?</v>
      </c>
      <c r="B18545">
        <v>307</v>
      </c>
      <c r="C18545" t="s">
        <v>210</v>
      </c>
      <c r="D18545" s="1">
        <v>41703</v>
      </c>
      <c r="F18545">
        <v>1</v>
      </c>
      <c r="G18545">
        <v>4779</v>
      </c>
      <c r="H18545" t="s">
        <v>231</v>
      </c>
      <c r="J18545" t="s">
        <v>14</v>
      </c>
      <c r="K18545">
        <v>56</v>
      </c>
      <c r="L18545" t="s">
        <v>15</v>
      </c>
    </row>
    <row r="18546" spans="1:12">
      <c r="A18546" t="e">
        <f ca="1">E00251429206321</f>
        <v>#NAME?</v>
      </c>
      <c r="B18546">
        <v>307</v>
      </c>
      <c r="C18546" t="s">
        <v>210</v>
      </c>
      <c r="D18546" s="1">
        <v>42895</v>
      </c>
      <c r="F18546">
        <v>1</v>
      </c>
      <c r="G18546">
        <v>7030</v>
      </c>
      <c r="H18546" t="s">
        <v>333</v>
      </c>
      <c r="J18546" t="s">
        <v>14</v>
      </c>
      <c r="K18546">
        <v>59</v>
      </c>
      <c r="L18546" t="s">
        <v>15</v>
      </c>
    </row>
    <row r="18547" spans="1:12">
      <c r="A18547" t="e">
        <f ca="1">E00251429284421</f>
        <v>#NAME?</v>
      </c>
      <c r="B18547">
        <v>292</v>
      </c>
      <c r="C18547" t="s">
        <v>467</v>
      </c>
      <c r="D18547" s="1">
        <v>41120</v>
      </c>
      <c r="F18547">
        <v>6</v>
      </c>
      <c r="G18547">
        <v>70400</v>
      </c>
      <c r="H18547" t="s">
        <v>536</v>
      </c>
      <c r="J18547" t="s">
        <v>14</v>
      </c>
      <c r="K18547">
        <v>56</v>
      </c>
      <c r="L18547" t="s">
        <v>15</v>
      </c>
    </row>
    <row r="18548" spans="1:12">
      <c r="A18548" t="e">
        <f ca="1">E00251429309921</f>
        <v>#NAME?</v>
      </c>
      <c r="B18548">
        <v>278</v>
      </c>
      <c r="C18548" t="s">
        <v>222</v>
      </c>
      <c r="D18548" s="1">
        <v>43088</v>
      </c>
      <c r="F18548">
        <v>2</v>
      </c>
      <c r="G18548">
        <v>1101</v>
      </c>
      <c r="H18548" t="s">
        <v>220</v>
      </c>
      <c r="J18548" t="s">
        <v>14</v>
      </c>
      <c r="K18548">
        <v>53</v>
      </c>
      <c r="L18548" t="s">
        <v>15</v>
      </c>
    </row>
    <row r="18549" spans="1:12">
      <c r="A18549" t="e">
        <f ca="1">E00251432194221</f>
        <v>#NAME?</v>
      </c>
      <c r="B18549">
        <v>488</v>
      </c>
      <c r="C18549" t="s">
        <v>401</v>
      </c>
      <c r="D18549" s="1">
        <v>42410</v>
      </c>
      <c r="F18549">
        <v>2</v>
      </c>
      <c r="G18549">
        <v>4019</v>
      </c>
      <c r="H18549" t="s">
        <v>26</v>
      </c>
      <c r="J18549" t="s">
        <v>14</v>
      </c>
      <c r="K18549">
        <v>45</v>
      </c>
      <c r="L18549" t="s">
        <v>15</v>
      </c>
    </row>
    <row r="18550" spans="1:12">
      <c r="A18550" t="e">
        <f ca="1">E00251532254321</f>
        <v>#NAME?</v>
      </c>
      <c r="B18550">
        <v>481</v>
      </c>
      <c r="C18550" t="s">
        <v>402</v>
      </c>
      <c r="D18550" s="1">
        <v>42999</v>
      </c>
      <c r="F18550">
        <v>3</v>
      </c>
      <c r="G18550">
        <v>2724</v>
      </c>
      <c r="H18550" t="s">
        <v>73</v>
      </c>
      <c r="J18550" t="s">
        <v>14</v>
      </c>
      <c r="K18550">
        <v>53</v>
      </c>
      <c r="L18550" t="s">
        <v>15</v>
      </c>
    </row>
    <row r="18551" spans="1:12">
      <c r="A18551" t="e">
        <f ca="1">E00251532254321</f>
        <v>#NAME?</v>
      </c>
      <c r="B18551">
        <v>485</v>
      </c>
      <c r="C18551" t="s">
        <v>241</v>
      </c>
      <c r="D18551" s="1">
        <v>41288</v>
      </c>
      <c r="F18551">
        <v>2</v>
      </c>
      <c r="G18551">
        <v>7295</v>
      </c>
      <c r="H18551" t="s">
        <v>76</v>
      </c>
      <c r="J18551" t="s">
        <v>14</v>
      </c>
      <c r="K18551">
        <v>48</v>
      </c>
      <c r="L18551" t="s">
        <v>15</v>
      </c>
    </row>
    <row r="18552" spans="1:12">
      <c r="A18552" t="e">
        <f ca="1">E00251532254321</f>
        <v>#NAME?</v>
      </c>
      <c r="B18552">
        <v>485</v>
      </c>
      <c r="C18552" t="s">
        <v>241</v>
      </c>
      <c r="D18552" s="1">
        <v>41338</v>
      </c>
      <c r="F18552">
        <v>1</v>
      </c>
      <c r="G18552">
        <v>99520</v>
      </c>
      <c r="H18552" t="s">
        <v>1086</v>
      </c>
      <c r="J18552" t="s">
        <v>14</v>
      </c>
      <c r="K18552">
        <v>48</v>
      </c>
      <c r="L18552" t="s">
        <v>15</v>
      </c>
    </row>
    <row r="18553" spans="1:12">
      <c r="A18553" t="e">
        <f ca="1">E00251615153321</f>
        <v>#NAME?</v>
      </c>
      <c r="B18553">
        <v>50</v>
      </c>
      <c r="C18553" t="s">
        <v>512</v>
      </c>
      <c r="D18553" s="1">
        <v>42632</v>
      </c>
      <c r="F18553">
        <v>1</v>
      </c>
      <c r="G18553">
        <v>84500</v>
      </c>
      <c r="H18553" t="s">
        <v>511</v>
      </c>
      <c r="J18553" t="s">
        <v>14</v>
      </c>
      <c r="K18553">
        <v>48</v>
      </c>
      <c r="L18553" t="s">
        <v>15</v>
      </c>
    </row>
    <row r="18554" spans="1:12">
      <c r="A18554" t="e">
        <f ca="1">E00251514878421</f>
        <v>#NAME?</v>
      </c>
      <c r="B18554">
        <v>6156</v>
      </c>
      <c r="C18554" t="s">
        <v>352</v>
      </c>
      <c r="D18554" s="1">
        <v>42311</v>
      </c>
      <c r="F18554">
        <v>1</v>
      </c>
      <c r="G18554">
        <v>5533</v>
      </c>
      <c r="H18554" t="s">
        <v>537</v>
      </c>
      <c r="J18554" t="s">
        <v>14</v>
      </c>
      <c r="K18554">
        <v>57</v>
      </c>
      <c r="L18554" t="s">
        <v>15</v>
      </c>
    </row>
    <row r="18555" spans="1:12">
      <c r="A18555" t="e">
        <f ca="1">E00251514247321</f>
        <v>#NAME?</v>
      </c>
      <c r="B18555">
        <v>448</v>
      </c>
      <c r="C18555" t="s">
        <v>112</v>
      </c>
      <c r="D18555" s="1">
        <v>41226</v>
      </c>
      <c r="F18555">
        <v>1</v>
      </c>
      <c r="G18555">
        <v>29690</v>
      </c>
      <c r="H18555" t="s">
        <v>52</v>
      </c>
      <c r="J18555" t="s">
        <v>14</v>
      </c>
      <c r="K18555">
        <v>59</v>
      </c>
      <c r="L18555" t="s">
        <v>15</v>
      </c>
    </row>
    <row r="18556" spans="1:12">
      <c r="A18556" t="e">
        <f ca="1">E00251429284421</f>
        <v>#NAME?</v>
      </c>
      <c r="B18556">
        <v>292</v>
      </c>
      <c r="C18556" t="s">
        <v>467</v>
      </c>
      <c r="D18556" s="1">
        <v>42047</v>
      </c>
      <c r="F18556">
        <v>2</v>
      </c>
      <c r="G18556">
        <v>2141</v>
      </c>
      <c r="H18556" t="s">
        <v>614</v>
      </c>
      <c r="J18556" t="s">
        <v>14</v>
      </c>
      <c r="K18556">
        <v>59</v>
      </c>
      <c r="L18556" t="s">
        <v>15</v>
      </c>
    </row>
    <row r="18557" spans="1:12">
      <c r="A18557" t="e">
        <f ca="1">E00251429284421</f>
        <v>#NAME?</v>
      </c>
      <c r="B18557">
        <v>292</v>
      </c>
      <c r="C18557" t="s">
        <v>467</v>
      </c>
      <c r="D18557" s="1">
        <v>42459</v>
      </c>
      <c r="F18557">
        <v>1</v>
      </c>
      <c r="G18557">
        <v>49390</v>
      </c>
      <c r="H18557" t="s">
        <v>59</v>
      </c>
      <c r="J18557" t="s">
        <v>14</v>
      </c>
      <c r="K18557">
        <v>60</v>
      </c>
      <c r="L18557" t="s">
        <v>15</v>
      </c>
    </row>
    <row r="18558" spans="1:12">
      <c r="A18558" t="e">
        <f ca="1">E00251514247321</f>
        <v>#NAME?</v>
      </c>
      <c r="B18558">
        <v>448</v>
      </c>
      <c r="C18558" t="s">
        <v>112</v>
      </c>
      <c r="D18558" s="1">
        <v>42026</v>
      </c>
      <c r="F18558">
        <v>3</v>
      </c>
      <c r="G18558">
        <v>71940</v>
      </c>
      <c r="H18558" t="s">
        <v>135</v>
      </c>
      <c r="J18558" t="s">
        <v>14</v>
      </c>
      <c r="K18558">
        <v>61</v>
      </c>
      <c r="L18558" t="s">
        <v>15</v>
      </c>
    </row>
    <row r="18559" spans="1:12">
      <c r="A18559" t="e">
        <f ca="1">E00251514247321</f>
        <v>#NAME?</v>
      </c>
      <c r="B18559">
        <v>448</v>
      </c>
      <c r="C18559" t="s">
        <v>112</v>
      </c>
      <c r="D18559" s="1">
        <v>42374</v>
      </c>
      <c r="F18559">
        <v>1</v>
      </c>
      <c r="G18559">
        <v>3659</v>
      </c>
      <c r="H18559" t="s">
        <v>132</v>
      </c>
      <c r="J18559" t="s">
        <v>14</v>
      </c>
      <c r="K18559">
        <v>62</v>
      </c>
      <c r="L18559" t="s">
        <v>15</v>
      </c>
    </row>
    <row r="18560" spans="1:12">
      <c r="A18560" t="e">
        <f ca="1">E00251429284421</f>
        <v>#NAME?</v>
      </c>
      <c r="B18560">
        <v>292</v>
      </c>
      <c r="C18560" t="s">
        <v>467</v>
      </c>
      <c r="D18560" s="1">
        <v>42748</v>
      </c>
      <c r="F18560">
        <v>1</v>
      </c>
      <c r="G18560">
        <v>6241</v>
      </c>
      <c r="H18560" t="s">
        <v>765</v>
      </c>
      <c r="J18560" t="s">
        <v>14</v>
      </c>
      <c r="K18560">
        <v>61</v>
      </c>
      <c r="L18560" t="s">
        <v>15</v>
      </c>
    </row>
    <row r="18561" spans="1:12">
      <c r="A18561" t="e">
        <f ca="1">E00251429284421</f>
        <v>#NAME?</v>
      </c>
      <c r="B18561">
        <v>292</v>
      </c>
      <c r="C18561" t="s">
        <v>467</v>
      </c>
      <c r="D18561" s="1">
        <v>43068</v>
      </c>
      <c r="F18561">
        <v>2</v>
      </c>
      <c r="G18561">
        <v>6241</v>
      </c>
      <c r="H18561" t="s">
        <v>765</v>
      </c>
      <c r="J18561" t="s">
        <v>14</v>
      </c>
      <c r="K18561">
        <v>62</v>
      </c>
      <c r="L18561" t="s">
        <v>15</v>
      </c>
    </row>
    <row r="18562" spans="1:12">
      <c r="A18562" t="e">
        <f ca="1">E00251432216821</f>
        <v>#NAME?</v>
      </c>
      <c r="B18562">
        <v>6156</v>
      </c>
      <c r="C18562" t="s">
        <v>352</v>
      </c>
      <c r="D18562" s="1">
        <v>42067</v>
      </c>
      <c r="F18562">
        <v>2</v>
      </c>
      <c r="G18562">
        <v>78079</v>
      </c>
      <c r="H18562" t="s">
        <v>49</v>
      </c>
      <c r="J18562" t="s">
        <v>14</v>
      </c>
      <c r="K18562">
        <v>44</v>
      </c>
      <c r="L18562" t="s">
        <v>22</v>
      </c>
    </row>
    <row r="18563" spans="1:12">
      <c r="A18563" t="e">
        <f ca="1">E00251514878421</f>
        <v>#NAME?</v>
      </c>
      <c r="B18563">
        <v>6156</v>
      </c>
      <c r="C18563" t="s">
        <v>352</v>
      </c>
      <c r="D18563" s="1">
        <v>43018</v>
      </c>
      <c r="F18563">
        <v>2</v>
      </c>
      <c r="G18563">
        <v>1629</v>
      </c>
      <c r="H18563" t="s">
        <v>1465</v>
      </c>
      <c r="J18563" t="s">
        <v>14</v>
      </c>
      <c r="K18563">
        <v>59</v>
      </c>
      <c r="L18563" t="s">
        <v>15</v>
      </c>
    </row>
    <row r="18564" spans="1:12">
      <c r="A18564" t="e">
        <f ca="1">E00251532254321</f>
        <v>#NAME?</v>
      </c>
      <c r="B18564">
        <v>485</v>
      </c>
      <c r="C18564" t="s">
        <v>241</v>
      </c>
      <c r="D18564" s="1">
        <v>42628</v>
      </c>
      <c r="F18564">
        <v>3</v>
      </c>
      <c r="G18564">
        <v>37271</v>
      </c>
      <c r="H18564" t="s">
        <v>1466</v>
      </c>
      <c r="J18564" t="s">
        <v>14</v>
      </c>
      <c r="K18564">
        <v>52</v>
      </c>
      <c r="L18564" t="s">
        <v>15</v>
      </c>
    </row>
    <row r="18565" spans="1:12">
      <c r="A18565" t="e">
        <f ca="1">E00251514247321</f>
        <v>#NAME?</v>
      </c>
      <c r="B18565">
        <v>448</v>
      </c>
      <c r="C18565" t="s">
        <v>112</v>
      </c>
      <c r="D18565" s="1">
        <v>42374</v>
      </c>
      <c r="F18565">
        <v>2</v>
      </c>
      <c r="G18565">
        <v>29690</v>
      </c>
      <c r="H18565" t="s">
        <v>52</v>
      </c>
      <c r="J18565" t="s">
        <v>14</v>
      </c>
      <c r="K18565">
        <v>62</v>
      </c>
      <c r="L18565" t="s">
        <v>15</v>
      </c>
    </row>
    <row r="18566" spans="1:12">
      <c r="A18566" t="e">
        <f ca="1">E00251429284421</f>
        <v>#NAME?</v>
      </c>
      <c r="B18566">
        <v>292</v>
      </c>
      <c r="C18566" t="s">
        <v>467</v>
      </c>
      <c r="D18566" s="1">
        <v>43081</v>
      </c>
      <c r="F18566">
        <v>6</v>
      </c>
      <c r="G18566">
        <v>4409</v>
      </c>
      <c r="H18566" t="s">
        <v>1321</v>
      </c>
      <c r="J18566" t="s">
        <v>14</v>
      </c>
      <c r="K18566">
        <v>62</v>
      </c>
      <c r="L18566" t="s">
        <v>15</v>
      </c>
    </row>
    <row r="18567" spans="1:12">
      <c r="A18567" t="e">
        <f ca="1">E00251429755421</f>
        <v>#NAME?</v>
      </c>
      <c r="B18567">
        <v>160</v>
      </c>
      <c r="C18567" t="s">
        <v>278</v>
      </c>
      <c r="D18567" s="1">
        <v>42747</v>
      </c>
      <c r="F18567">
        <v>1</v>
      </c>
      <c r="G18567">
        <v>7799</v>
      </c>
      <c r="H18567" t="s">
        <v>493</v>
      </c>
      <c r="J18567" t="s">
        <v>14</v>
      </c>
      <c r="K18567">
        <v>65</v>
      </c>
      <c r="L18567" t="s">
        <v>15</v>
      </c>
    </row>
    <row r="18568" spans="1:12">
      <c r="A18568" t="e">
        <f ca="1">E00251432427121</f>
        <v>#NAME?</v>
      </c>
      <c r="B18568">
        <v>502</v>
      </c>
      <c r="C18568" t="s">
        <v>172</v>
      </c>
      <c r="D18568" s="1">
        <v>41283</v>
      </c>
      <c r="F18568">
        <v>3</v>
      </c>
      <c r="G18568">
        <v>49390</v>
      </c>
      <c r="H18568" t="s">
        <v>59</v>
      </c>
      <c r="J18568" t="s">
        <v>14</v>
      </c>
      <c r="K18568">
        <v>48</v>
      </c>
      <c r="L18568" t="s">
        <v>15</v>
      </c>
    </row>
    <row r="18569" spans="1:12">
      <c r="A18569" t="e">
        <f ca="1">E00251432427121</f>
        <v>#NAME?</v>
      </c>
      <c r="B18569">
        <v>502</v>
      </c>
      <c r="C18569" t="s">
        <v>172</v>
      </c>
      <c r="D18569" s="1">
        <v>41178</v>
      </c>
      <c r="F18569">
        <v>1</v>
      </c>
      <c r="G18569">
        <v>49390</v>
      </c>
      <c r="H18569" t="s">
        <v>59</v>
      </c>
      <c r="J18569" t="s">
        <v>14</v>
      </c>
      <c r="K18569">
        <v>48</v>
      </c>
      <c r="L18569" t="s">
        <v>15</v>
      </c>
    </row>
    <row r="18570" spans="1:12">
      <c r="A18570" t="e">
        <f ca="1">E00251432427121</f>
        <v>#NAME?</v>
      </c>
      <c r="B18570">
        <v>502</v>
      </c>
      <c r="C18570" t="s">
        <v>172</v>
      </c>
      <c r="D18570" s="1">
        <v>41527</v>
      </c>
      <c r="F18570">
        <v>4</v>
      </c>
      <c r="G18570">
        <v>49390</v>
      </c>
      <c r="H18570" t="s">
        <v>59</v>
      </c>
      <c r="J18570" t="s">
        <v>14</v>
      </c>
      <c r="K18570">
        <v>49</v>
      </c>
      <c r="L18570" t="s">
        <v>15</v>
      </c>
    </row>
    <row r="18571" spans="1:12">
      <c r="A18571" t="e">
        <f ca="1">E00251532254321</f>
        <v>#NAME?</v>
      </c>
      <c r="B18571">
        <v>485</v>
      </c>
      <c r="C18571" t="s">
        <v>241</v>
      </c>
      <c r="D18571" s="1">
        <v>42647</v>
      </c>
      <c r="F18571">
        <v>6</v>
      </c>
      <c r="G18571">
        <v>7820</v>
      </c>
      <c r="H18571" t="s">
        <v>233</v>
      </c>
      <c r="J18571" t="s">
        <v>14</v>
      </c>
      <c r="K18571">
        <v>52</v>
      </c>
      <c r="L18571" t="s">
        <v>22</v>
      </c>
    </row>
    <row r="18572" spans="1:12">
      <c r="A18572" t="e">
        <f ca="1">E00251532254321</f>
        <v>#NAME?</v>
      </c>
      <c r="B18572">
        <v>485</v>
      </c>
      <c r="C18572" t="s">
        <v>241</v>
      </c>
      <c r="D18572" s="1">
        <v>42789</v>
      </c>
      <c r="F18572">
        <v>5</v>
      </c>
      <c r="G18572">
        <v>4619</v>
      </c>
      <c r="H18572" t="s">
        <v>613</v>
      </c>
      <c r="J18572" t="s">
        <v>14</v>
      </c>
      <c r="K18572">
        <v>52</v>
      </c>
      <c r="L18572" t="s">
        <v>15</v>
      </c>
    </row>
    <row r="18573" spans="1:12">
      <c r="A18573" t="e">
        <f ca="1">E00251532254321</f>
        <v>#NAME?</v>
      </c>
      <c r="B18573">
        <v>485</v>
      </c>
      <c r="C18573" t="s">
        <v>241</v>
      </c>
      <c r="D18573" s="1">
        <v>42843</v>
      </c>
      <c r="F18573">
        <v>6</v>
      </c>
      <c r="G18573">
        <v>7262</v>
      </c>
      <c r="H18573" t="s">
        <v>198</v>
      </c>
      <c r="J18573" t="s">
        <v>14</v>
      </c>
      <c r="K18573">
        <v>52</v>
      </c>
      <c r="L18573" t="s">
        <v>15</v>
      </c>
    </row>
    <row r="18574" spans="1:12">
      <c r="A18574" t="e">
        <f ca="1">E00251717807221</f>
        <v>#NAME?</v>
      </c>
      <c r="B18574">
        <v>729</v>
      </c>
      <c r="C18574" t="s">
        <v>68</v>
      </c>
      <c r="D18574" s="1">
        <v>42401</v>
      </c>
      <c r="F18574">
        <v>1</v>
      </c>
      <c r="G18574">
        <v>7890</v>
      </c>
      <c r="H18574" t="s">
        <v>1017</v>
      </c>
      <c r="I18574" t="s">
        <v>56</v>
      </c>
      <c r="J18574" t="s">
        <v>57</v>
      </c>
      <c r="K18574">
        <v>47</v>
      </c>
      <c r="L18574" t="s">
        <v>22</v>
      </c>
    </row>
    <row r="18575" spans="1:12">
      <c r="A18575" t="e">
        <f ca="1">E00251427221921</f>
        <v>#NAME?</v>
      </c>
      <c r="B18575">
        <v>10</v>
      </c>
      <c r="C18575" t="s">
        <v>18</v>
      </c>
      <c r="D18575" s="1">
        <v>40995</v>
      </c>
      <c r="F18575">
        <v>2</v>
      </c>
      <c r="G18575">
        <v>4019</v>
      </c>
      <c r="H18575" t="s">
        <v>26</v>
      </c>
      <c r="J18575" t="s">
        <v>14</v>
      </c>
      <c r="K18575">
        <v>55</v>
      </c>
      <c r="L18575" t="s">
        <v>15</v>
      </c>
    </row>
    <row r="18576" spans="1:12">
      <c r="A18576" t="e">
        <f ca="1">E00251429661021</f>
        <v>#NAME?</v>
      </c>
      <c r="B18576">
        <v>199</v>
      </c>
      <c r="C18576" t="s">
        <v>681</v>
      </c>
      <c r="D18576" s="1">
        <v>42411</v>
      </c>
      <c r="F18576">
        <v>1</v>
      </c>
      <c r="G18576">
        <v>460</v>
      </c>
      <c r="H18576" t="s">
        <v>16</v>
      </c>
      <c r="J18576" t="s">
        <v>14</v>
      </c>
      <c r="K18576">
        <v>59</v>
      </c>
      <c r="L18576" t="s">
        <v>15</v>
      </c>
    </row>
    <row r="18577" spans="1:12">
      <c r="A18577" t="e">
        <f ca="1">E00251429661021</f>
        <v>#NAME?</v>
      </c>
      <c r="B18577">
        <v>199</v>
      </c>
      <c r="C18577" t="s">
        <v>681</v>
      </c>
      <c r="D18577" s="1">
        <v>42873</v>
      </c>
      <c r="F18577">
        <v>1</v>
      </c>
      <c r="G18577">
        <v>71500</v>
      </c>
      <c r="H18577" t="s">
        <v>1213</v>
      </c>
      <c r="J18577" t="s">
        <v>14</v>
      </c>
      <c r="K18577">
        <v>60</v>
      </c>
      <c r="L18577" t="s">
        <v>15</v>
      </c>
    </row>
    <row r="18578" spans="1:12">
      <c r="A18578" t="e">
        <f ca="1">E00251616256121</f>
        <v>#NAME?</v>
      </c>
      <c r="B18578">
        <v>491</v>
      </c>
      <c r="C18578" t="s">
        <v>567</v>
      </c>
      <c r="D18578" s="1">
        <v>42072</v>
      </c>
      <c r="F18578">
        <v>2</v>
      </c>
      <c r="G18578">
        <v>1101</v>
      </c>
      <c r="H18578" t="s">
        <v>220</v>
      </c>
      <c r="J18578" t="s">
        <v>14</v>
      </c>
      <c r="K18578">
        <v>57</v>
      </c>
      <c r="L18578" t="s">
        <v>15</v>
      </c>
    </row>
    <row r="18579" spans="1:12">
      <c r="A18579" t="e">
        <f ca="1">E00251510764721</f>
        <v>#NAME?</v>
      </c>
      <c r="B18579">
        <v>122</v>
      </c>
      <c r="C18579" t="s">
        <v>522</v>
      </c>
      <c r="D18579" s="1">
        <v>42342</v>
      </c>
      <c r="F18579">
        <v>2</v>
      </c>
      <c r="G18579">
        <v>2448</v>
      </c>
      <c r="H18579" t="s">
        <v>19</v>
      </c>
      <c r="J18579" t="s">
        <v>14</v>
      </c>
      <c r="K18579">
        <v>48</v>
      </c>
      <c r="L18579" t="s">
        <v>15</v>
      </c>
    </row>
    <row r="18580" spans="1:12">
      <c r="A18580" t="e">
        <f ca="1">E00251717807221</f>
        <v>#NAME?</v>
      </c>
      <c r="B18580">
        <v>1128</v>
      </c>
      <c r="C18580" t="s">
        <v>424</v>
      </c>
      <c r="D18580" s="1">
        <v>41166</v>
      </c>
      <c r="F18580">
        <v>1</v>
      </c>
      <c r="G18580">
        <v>5225</v>
      </c>
      <c r="H18580" t="s">
        <v>280</v>
      </c>
      <c r="J18580" t="s">
        <v>14</v>
      </c>
      <c r="K18580">
        <v>44</v>
      </c>
      <c r="L18580" t="s">
        <v>15</v>
      </c>
    </row>
    <row r="18581" spans="1:12">
      <c r="A18581" t="e">
        <f ca="1">E00251528938321</f>
        <v>#NAME?</v>
      </c>
      <c r="B18581">
        <v>291</v>
      </c>
      <c r="C18581" t="s">
        <v>160</v>
      </c>
      <c r="D18581" s="1">
        <v>41825</v>
      </c>
      <c r="F18581">
        <v>3</v>
      </c>
      <c r="G18581">
        <v>4019</v>
      </c>
      <c r="H18581" t="s">
        <v>26</v>
      </c>
      <c r="J18581" t="s">
        <v>14</v>
      </c>
      <c r="K18581">
        <v>55</v>
      </c>
      <c r="L18581" t="s">
        <v>15</v>
      </c>
    </row>
    <row r="18582" spans="1:12">
      <c r="A18582" t="e">
        <f ca="1">E00251528938321</f>
        <v>#NAME?</v>
      </c>
      <c r="B18582">
        <v>291</v>
      </c>
      <c r="C18582" t="s">
        <v>160</v>
      </c>
      <c r="D18582" s="1">
        <v>41983</v>
      </c>
      <c r="F18582">
        <v>3</v>
      </c>
      <c r="G18582">
        <v>4019</v>
      </c>
      <c r="H18582" t="s">
        <v>26</v>
      </c>
      <c r="J18582" t="s">
        <v>14</v>
      </c>
      <c r="K18582">
        <v>56</v>
      </c>
      <c r="L18582" t="s">
        <v>15</v>
      </c>
    </row>
    <row r="18583" spans="1:12">
      <c r="A18583" t="e">
        <f ca="1">E00251528938321</f>
        <v>#NAME?</v>
      </c>
      <c r="B18583">
        <v>291</v>
      </c>
      <c r="C18583" t="s">
        <v>160</v>
      </c>
      <c r="D18583" s="1">
        <v>41992</v>
      </c>
      <c r="F18583">
        <v>4</v>
      </c>
      <c r="G18583">
        <v>2729</v>
      </c>
      <c r="H18583" t="s">
        <v>115</v>
      </c>
      <c r="J18583" t="s">
        <v>14</v>
      </c>
      <c r="K18583">
        <v>56</v>
      </c>
      <c r="L18583" t="s">
        <v>15</v>
      </c>
    </row>
    <row r="18584" spans="1:12">
      <c r="A18584" t="e">
        <f ca="1">E00251429215721</f>
        <v>#NAME?</v>
      </c>
      <c r="B18584">
        <v>295</v>
      </c>
      <c r="C18584" t="s">
        <v>435</v>
      </c>
      <c r="D18584" s="1">
        <v>42019</v>
      </c>
      <c r="F18584">
        <v>1</v>
      </c>
      <c r="G18584">
        <v>38110</v>
      </c>
      <c r="H18584" t="s">
        <v>962</v>
      </c>
      <c r="J18584" t="s">
        <v>14</v>
      </c>
      <c r="K18584">
        <v>59</v>
      </c>
      <c r="L18584" t="s">
        <v>15</v>
      </c>
    </row>
    <row r="18585" spans="1:12">
      <c r="A18585" t="e">
        <f ca="1">E00251616256121</f>
        <v>#NAME?</v>
      </c>
      <c r="B18585">
        <v>491</v>
      </c>
      <c r="C18585" t="s">
        <v>567</v>
      </c>
      <c r="D18585" s="1">
        <v>42300</v>
      </c>
      <c r="F18585">
        <v>3</v>
      </c>
      <c r="G18585">
        <v>4556</v>
      </c>
      <c r="H18585" t="s">
        <v>121</v>
      </c>
      <c r="J18585" t="s">
        <v>14</v>
      </c>
      <c r="K18585">
        <v>58</v>
      </c>
      <c r="L18585" t="s">
        <v>15</v>
      </c>
    </row>
    <row r="18586" spans="1:12">
      <c r="A18586" t="e">
        <f ca="1">E00251616256121</f>
        <v>#NAME?</v>
      </c>
      <c r="B18586">
        <v>491</v>
      </c>
      <c r="C18586" t="s">
        <v>567</v>
      </c>
      <c r="D18586" s="1">
        <v>42760</v>
      </c>
      <c r="F18586">
        <v>4</v>
      </c>
      <c r="G18586">
        <v>3814</v>
      </c>
      <c r="H18586" t="s">
        <v>856</v>
      </c>
      <c r="J18586" t="s">
        <v>14</v>
      </c>
      <c r="K18586">
        <v>59</v>
      </c>
      <c r="L18586" t="s">
        <v>15</v>
      </c>
    </row>
    <row r="18587" spans="1:12">
      <c r="A18587" t="e">
        <f ca="1">E00251429309821</f>
        <v>#NAME?</v>
      </c>
      <c r="B18587">
        <v>291</v>
      </c>
      <c r="C18587" t="s">
        <v>160</v>
      </c>
      <c r="D18587" s="1">
        <v>42527</v>
      </c>
      <c r="F18587">
        <v>6</v>
      </c>
      <c r="G18587">
        <v>60090</v>
      </c>
      <c r="H18587" t="s">
        <v>181</v>
      </c>
      <c r="J18587" t="s">
        <v>14</v>
      </c>
      <c r="K18587">
        <v>67</v>
      </c>
      <c r="L18587" t="s">
        <v>15</v>
      </c>
    </row>
    <row r="18588" spans="1:12">
      <c r="A18588" t="e">
        <f ca="1">E00251429309821</f>
        <v>#NAME?</v>
      </c>
      <c r="B18588">
        <v>291</v>
      </c>
      <c r="C18588" t="s">
        <v>160</v>
      </c>
      <c r="D18588" s="1">
        <v>42800</v>
      </c>
      <c r="F18588">
        <v>2</v>
      </c>
      <c r="G18588">
        <v>2729</v>
      </c>
      <c r="H18588" t="s">
        <v>115</v>
      </c>
      <c r="J18588" t="s">
        <v>14</v>
      </c>
      <c r="K18588">
        <v>68</v>
      </c>
      <c r="L18588" t="s">
        <v>15</v>
      </c>
    </row>
    <row r="18589" spans="1:12">
      <c r="A18589" t="e">
        <f ca="1">E00251528938321</f>
        <v>#NAME?</v>
      </c>
      <c r="B18589">
        <v>291</v>
      </c>
      <c r="C18589" t="s">
        <v>160</v>
      </c>
      <c r="D18589" s="1">
        <v>42128</v>
      </c>
      <c r="F18589">
        <v>6</v>
      </c>
      <c r="G18589">
        <v>4019</v>
      </c>
      <c r="H18589" t="s">
        <v>26</v>
      </c>
      <c r="J18589" t="s">
        <v>14</v>
      </c>
      <c r="K18589">
        <v>56</v>
      </c>
      <c r="L18589" t="s">
        <v>15</v>
      </c>
    </row>
    <row r="18590" spans="1:12">
      <c r="A18590" t="e">
        <f ca="1">E00251528938321</f>
        <v>#NAME?</v>
      </c>
      <c r="B18590">
        <v>291</v>
      </c>
      <c r="C18590" t="s">
        <v>160</v>
      </c>
      <c r="D18590" s="1">
        <v>42219</v>
      </c>
      <c r="F18590">
        <v>2</v>
      </c>
      <c r="G18590">
        <v>5859</v>
      </c>
      <c r="H18590" t="s">
        <v>607</v>
      </c>
      <c r="J18590" t="s">
        <v>14</v>
      </c>
      <c r="K18590">
        <v>56</v>
      </c>
      <c r="L18590" t="s">
        <v>15</v>
      </c>
    </row>
    <row r="18591" spans="1:12">
      <c r="A18591" t="e">
        <f ca="1">E00251429206321</f>
        <v>#NAME?</v>
      </c>
      <c r="B18591">
        <v>307</v>
      </c>
      <c r="C18591" t="s">
        <v>210</v>
      </c>
      <c r="D18591" s="1">
        <v>42677</v>
      </c>
      <c r="F18591">
        <v>1</v>
      </c>
      <c r="G18591">
        <v>4779</v>
      </c>
      <c r="H18591" t="s">
        <v>231</v>
      </c>
      <c r="J18591" t="s">
        <v>14</v>
      </c>
      <c r="K18591">
        <v>58</v>
      </c>
      <c r="L18591" t="s">
        <v>15</v>
      </c>
    </row>
    <row r="18592" spans="1:12">
      <c r="A18592" t="e">
        <f ca="1">E00251717807221</f>
        <v>#NAME?</v>
      </c>
      <c r="B18592">
        <v>1128</v>
      </c>
      <c r="C18592" t="s">
        <v>424</v>
      </c>
      <c r="D18592" s="1">
        <v>42341</v>
      </c>
      <c r="F18592">
        <v>1</v>
      </c>
      <c r="G18592">
        <v>7243</v>
      </c>
      <c r="H18592" t="s">
        <v>42</v>
      </c>
      <c r="J18592" t="s">
        <v>14</v>
      </c>
      <c r="K18592">
        <v>47</v>
      </c>
      <c r="L18592" t="s">
        <v>15</v>
      </c>
    </row>
    <row r="18593" spans="1:12">
      <c r="A18593" t="e">
        <f ca="1">E00251537604521</f>
        <v>#NAME?</v>
      </c>
      <c r="B18593">
        <v>459</v>
      </c>
      <c r="C18593" t="s">
        <v>187</v>
      </c>
      <c r="D18593" s="1">
        <v>42088</v>
      </c>
      <c r="F18593">
        <v>1</v>
      </c>
      <c r="G18593">
        <v>72885</v>
      </c>
      <c r="H18593" t="s">
        <v>354</v>
      </c>
      <c r="J18593" t="s">
        <v>14</v>
      </c>
      <c r="K18593">
        <v>51</v>
      </c>
      <c r="L18593" t="s">
        <v>15</v>
      </c>
    </row>
    <row r="18594" spans="1:12">
      <c r="A18594" t="e">
        <f ca="1">E00251429206321</f>
        <v>#NAME?</v>
      </c>
      <c r="B18594">
        <v>307</v>
      </c>
      <c r="C18594" t="s">
        <v>210</v>
      </c>
      <c r="D18594" s="1">
        <v>42706</v>
      </c>
      <c r="F18594">
        <v>1</v>
      </c>
      <c r="G18594">
        <v>4779</v>
      </c>
      <c r="H18594" t="s">
        <v>231</v>
      </c>
      <c r="J18594" t="s">
        <v>14</v>
      </c>
      <c r="K18594">
        <v>58</v>
      </c>
      <c r="L18594" t="s">
        <v>15</v>
      </c>
    </row>
    <row r="18595" spans="1:12">
      <c r="A18595" t="e">
        <f ca="1">E00251424821221</f>
        <v>#NAME?</v>
      </c>
      <c r="B18595">
        <v>122</v>
      </c>
      <c r="C18595" t="s">
        <v>522</v>
      </c>
      <c r="D18595" s="1">
        <v>41456</v>
      </c>
      <c r="F18595">
        <v>4</v>
      </c>
      <c r="G18595">
        <v>4019</v>
      </c>
      <c r="H18595" t="s">
        <v>26</v>
      </c>
      <c r="J18595" t="s">
        <v>14</v>
      </c>
      <c r="K18595">
        <v>57</v>
      </c>
      <c r="L18595" t="s">
        <v>15</v>
      </c>
    </row>
    <row r="18596" spans="1:12">
      <c r="A18596" t="e">
        <f ca="1">E00251424821221</f>
        <v>#NAME?</v>
      </c>
      <c r="B18596">
        <v>122</v>
      </c>
      <c r="C18596" t="s">
        <v>522</v>
      </c>
      <c r="D18596" s="1">
        <v>41711</v>
      </c>
      <c r="F18596">
        <v>1</v>
      </c>
      <c r="G18596">
        <v>4019</v>
      </c>
      <c r="H18596" t="s">
        <v>26</v>
      </c>
      <c r="J18596" t="s">
        <v>14</v>
      </c>
      <c r="K18596">
        <v>58</v>
      </c>
      <c r="L18596" t="s">
        <v>15</v>
      </c>
    </row>
    <row r="18597" spans="1:12">
      <c r="A18597" t="e">
        <f ca="1">E00251510737521</f>
        <v>#NAME?</v>
      </c>
      <c r="B18597">
        <v>122</v>
      </c>
      <c r="C18597" t="s">
        <v>522</v>
      </c>
      <c r="D18597" s="1">
        <v>41515</v>
      </c>
      <c r="F18597">
        <v>2</v>
      </c>
      <c r="G18597">
        <v>4019</v>
      </c>
      <c r="H18597" t="s">
        <v>26</v>
      </c>
      <c r="J18597" t="s">
        <v>14</v>
      </c>
      <c r="K18597">
        <v>63</v>
      </c>
      <c r="L18597" t="s">
        <v>15</v>
      </c>
    </row>
    <row r="18598" spans="1:12">
      <c r="A18598" t="e">
        <f ca="1">E00251528938321</f>
        <v>#NAME?</v>
      </c>
      <c r="B18598">
        <v>291</v>
      </c>
      <c r="C18598" t="s">
        <v>160</v>
      </c>
      <c r="D18598" s="1">
        <v>42611</v>
      </c>
      <c r="F18598">
        <v>5</v>
      </c>
      <c r="G18598">
        <v>4019</v>
      </c>
      <c r="H18598" t="s">
        <v>26</v>
      </c>
      <c r="J18598" t="s">
        <v>14</v>
      </c>
      <c r="K18598">
        <v>57</v>
      </c>
      <c r="L18598" t="s">
        <v>15</v>
      </c>
    </row>
    <row r="18599" spans="1:12">
      <c r="A18599" t="e">
        <f ca="1">E00251528938321</f>
        <v>#NAME?</v>
      </c>
      <c r="B18599">
        <v>291</v>
      </c>
      <c r="C18599" t="s">
        <v>160</v>
      </c>
      <c r="D18599" s="1">
        <v>42916</v>
      </c>
      <c r="F18599">
        <v>3</v>
      </c>
      <c r="G18599">
        <v>5859</v>
      </c>
      <c r="H18599" t="s">
        <v>607</v>
      </c>
      <c r="J18599" t="s">
        <v>14</v>
      </c>
      <c r="K18599">
        <v>58</v>
      </c>
      <c r="L18599" t="s">
        <v>15</v>
      </c>
    </row>
    <row r="18600" spans="1:12">
      <c r="A18600" t="e">
        <f ca="1">E00251537604521</f>
        <v>#NAME?</v>
      </c>
      <c r="B18600">
        <v>459</v>
      </c>
      <c r="C18600" t="s">
        <v>187</v>
      </c>
      <c r="D18600" s="1">
        <v>42625</v>
      </c>
      <c r="F18600">
        <v>1</v>
      </c>
      <c r="G18600">
        <v>7350</v>
      </c>
      <c r="H18600" t="s">
        <v>192</v>
      </c>
      <c r="J18600" t="s">
        <v>14</v>
      </c>
      <c r="K18600">
        <v>52</v>
      </c>
      <c r="L18600" t="s">
        <v>15</v>
      </c>
    </row>
    <row r="18601" spans="1:12">
      <c r="A18601" t="e">
        <f ca="1">E00251427592521</f>
        <v>#NAME?</v>
      </c>
      <c r="B18601">
        <v>11</v>
      </c>
      <c r="C18601" t="s">
        <v>245</v>
      </c>
      <c r="D18601" s="1">
        <v>42142</v>
      </c>
      <c r="F18601">
        <v>1</v>
      </c>
      <c r="G18601">
        <v>7089</v>
      </c>
      <c r="H18601" t="s">
        <v>487</v>
      </c>
      <c r="J18601" t="s">
        <v>14</v>
      </c>
      <c r="K18601">
        <v>48</v>
      </c>
      <c r="L18601" t="s">
        <v>15</v>
      </c>
    </row>
    <row r="18602" spans="1:12">
      <c r="A18602" t="e">
        <f ca="1">E00251528565821</f>
        <v>#NAME?</v>
      </c>
      <c r="B18602">
        <v>307</v>
      </c>
      <c r="C18602" t="s">
        <v>210</v>
      </c>
      <c r="D18602" s="1">
        <v>42913</v>
      </c>
      <c r="F18602">
        <v>1</v>
      </c>
      <c r="G18602">
        <v>37589</v>
      </c>
      <c r="H18602" t="s">
        <v>1098</v>
      </c>
      <c r="J18602" t="s">
        <v>14</v>
      </c>
      <c r="K18602">
        <v>58</v>
      </c>
      <c r="L18602" t="s">
        <v>15</v>
      </c>
    </row>
    <row r="18603" spans="1:12">
      <c r="A18603" t="e">
        <f ca="1">E00251429206321</f>
        <v>#NAME?</v>
      </c>
      <c r="B18603">
        <v>307</v>
      </c>
      <c r="C18603" t="s">
        <v>210</v>
      </c>
      <c r="D18603" s="1">
        <v>42594</v>
      </c>
      <c r="F18603">
        <v>1</v>
      </c>
      <c r="G18603">
        <v>7295</v>
      </c>
      <c r="H18603" t="s">
        <v>76</v>
      </c>
      <c r="J18603" t="s">
        <v>14</v>
      </c>
      <c r="K18603">
        <v>58</v>
      </c>
      <c r="L18603" t="s">
        <v>15</v>
      </c>
    </row>
    <row r="18604" spans="1:12">
      <c r="A18604" t="e">
        <f ca="1">E00251429206321</f>
        <v>#NAME?</v>
      </c>
      <c r="B18604">
        <v>307</v>
      </c>
      <c r="C18604" t="s">
        <v>210</v>
      </c>
      <c r="D18604" s="1">
        <v>42619</v>
      </c>
      <c r="F18604">
        <v>1</v>
      </c>
      <c r="G18604">
        <v>4779</v>
      </c>
      <c r="H18604" t="s">
        <v>231</v>
      </c>
      <c r="J18604" t="s">
        <v>14</v>
      </c>
      <c r="K18604">
        <v>58</v>
      </c>
      <c r="L18604" t="s">
        <v>15</v>
      </c>
    </row>
    <row r="18605" spans="1:12">
      <c r="A18605" t="e">
        <f ca="1">E00251510764721</f>
        <v>#NAME?</v>
      </c>
      <c r="B18605">
        <v>122</v>
      </c>
      <c r="C18605" t="s">
        <v>522</v>
      </c>
      <c r="D18605" s="1">
        <v>42643</v>
      </c>
      <c r="F18605">
        <v>1</v>
      </c>
      <c r="G18605">
        <v>78057</v>
      </c>
      <c r="H18605" t="s">
        <v>140</v>
      </c>
      <c r="J18605" t="s">
        <v>14</v>
      </c>
      <c r="K18605">
        <v>49</v>
      </c>
      <c r="L18605" t="s">
        <v>22</v>
      </c>
    </row>
    <row r="18606" spans="1:12">
      <c r="A18606" t="e">
        <f ca="1">E00251527038021</f>
        <v>#NAME?</v>
      </c>
      <c r="B18606">
        <v>11</v>
      </c>
      <c r="C18606" t="s">
        <v>245</v>
      </c>
      <c r="D18606" s="1">
        <v>41607</v>
      </c>
      <c r="F18606">
        <v>1</v>
      </c>
      <c r="G18606">
        <v>72610</v>
      </c>
      <c r="H18606" t="s">
        <v>226</v>
      </c>
      <c r="J18606" t="s">
        <v>14</v>
      </c>
      <c r="K18606">
        <v>55</v>
      </c>
      <c r="L18606" t="s">
        <v>15</v>
      </c>
    </row>
    <row r="18607" spans="1:12">
      <c r="A18607" t="e">
        <f ca="1">E00251527038021</f>
        <v>#NAME?</v>
      </c>
      <c r="B18607">
        <v>11</v>
      </c>
      <c r="C18607" t="s">
        <v>245</v>
      </c>
      <c r="D18607" s="1">
        <v>42808</v>
      </c>
      <c r="F18607">
        <v>1</v>
      </c>
      <c r="G18607">
        <v>78820</v>
      </c>
      <c r="H18607" t="s">
        <v>861</v>
      </c>
      <c r="J18607" t="s">
        <v>14</v>
      </c>
      <c r="K18607">
        <v>59</v>
      </c>
      <c r="L18607" t="s">
        <v>22</v>
      </c>
    </row>
    <row r="18608" spans="1:12">
      <c r="A18608" t="e">
        <f ca="1">E00251518877721</f>
        <v>#NAME?</v>
      </c>
      <c r="B18608">
        <v>294</v>
      </c>
      <c r="C18608" t="s">
        <v>61</v>
      </c>
      <c r="D18608" s="1">
        <v>42103</v>
      </c>
      <c r="F18608">
        <v>4</v>
      </c>
      <c r="G18608">
        <v>7140</v>
      </c>
      <c r="H18608" t="s">
        <v>1130</v>
      </c>
      <c r="J18608" t="s">
        <v>14</v>
      </c>
      <c r="K18608">
        <v>58</v>
      </c>
      <c r="L18608" t="s">
        <v>15</v>
      </c>
    </row>
    <row r="18609" spans="1:12">
      <c r="A18609" t="e">
        <f ca="1">E00251518877721</f>
        <v>#NAME?</v>
      </c>
      <c r="B18609">
        <v>294</v>
      </c>
      <c r="C18609" t="s">
        <v>61</v>
      </c>
      <c r="D18609" s="1">
        <v>42103</v>
      </c>
      <c r="F18609">
        <v>5</v>
      </c>
      <c r="G18609">
        <v>73390</v>
      </c>
      <c r="H18609" t="s">
        <v>66</v>
      </c>
      <c r="J18609" t="s">
        <v>14</v>
      </c>
      <c r="K18609">
        <v>58</v>
      </c>
      <c r="L18609" t="s">
        <v>15</v>
      </c>
    </row>
    <row r="18610" spans="1:12">
      <c r="A18610" t="e">
        <f ca="1">E00251518877721</f>
        <v>#NAME?</v>
      </c>
      <c r="B18610">
        <v>294</v>
      </c>
      <c r="C18610" t="s">
        <v>61</v>
      </c>
      <c r="D18610" s="1">
        <v>42184</v>
      </c>
      <c r="F18610">
        <v>1</v>
      </c>
      <c r="G18610">
        <v>78900</v>
      </c>
      <c r="H18610" t="s">
        <v>79</v>
      </c>
      <c r="J18610" t="s">
        <v>14</v>
      </c>
      <c r="K18610">
        <v>58</v>
      </c>
      <c r="L18610" t="s">
        <v>22</v>
      </c>
    </row>
    <row r="18611" spans="1:12">
      <c r="A18611" t="e">
        <f ca="1">E00251518877721</f>
        <v>#NAME?</v>
      </c>
      <c r="B18611">
        <v>294</v>
      </c>
      <c r="C18611" t="s">
        <v>61</v>
      </c>
      <c r="D18611" s="1">
        <v>42184</v>
      </c>
      <c r="F18611">
        <v>5</v>
      </c>
      <c r="G18611">
        <v>73390</v>
      </c>
      <c r="H18611" t="s">
        <v>66</v>
      </c>
      <c r="J18611" t="s">
        <v>14</v>
      </c>
      <c r="K18611">
        <v>58</v>
      </c>
      <c r="L18611" t="s">
        <v>15</v>
      </c>
    </row>
    <row r="18612" spans="1:12">
      <c r="A18612" t="e">
        <f ca="1">E00251518877721</f>
        <v>#NAME?</v>
      </c>
      <c r="B18612">
        <v>294</v>
      </c>
      <c r="C18612" t="s">
        <v>61</v>
      </c>
      <c r="D18612" s="1">
        <v>42305</v>
      </c>
      <c r="F18612">
        <v>2</v>
      </c>
      <c r="G18612">
        <v>2539</v>
      </c>
      <c r="H18612" t="s">
        <v>1467</v>
      </c>
      <c r="J18612" t="s">
        <v>14</v>
      </c>
      <c r="K18612">
        <v>58</v>
      </c>
      <c r="L18612" t="s">
        <v>15</v>
      </c>
    </row>
    <row r="18613" spans="1:12">
      <c r="A18613" t="e">
        <f ca="1">E00251528938321</f>
        <v>#NAME?</v>
      </c>
      <c r="B18613">
        <v>291</v>
      </c>
      <c r="C18613" t="s">
        <v>160</v>
      </c>
      <c r="D18613" s="1">
        <v>42984</v>
      </c>
      <c r="F18613">
        <v>4</v>
      </c>
      <c r="G18613">
        <v>4019</v>
      </c>
      <c r="H18613" t="s">
        <v>26</v>
      </c>
      <c r="J18613" t="s">
        <v>14</v>
      </c>
      <c r="K18613">
        <v>59</v>
      </c>
      <c r="L18613" t="s">
        <v>15</v>
      </c>
    </row>
    <row r="18614" spans="1:12">
      <c r="A18614" t="e">
        <f ca="1">E00251528938321</f>
        <v>#NAME?</v>
      </c>
      <c r="B18614">
        <v>291</v>
      </c>
      <c r="C18614" t="s">
        <v>160</v>
      </c>
      <c r="D18614" s="1">
        <v>42991</v>
      </c>
      <c r="F18614">
        <v>2</v>
      </c>
      <c r="G18614">
        <v>3051</v>
      </c>
      <c r="H18614" t="s">
        <v>13</v>
      </c>
      <c r="J18614" t="s">
        <v>14</v>
      </c>
      <c r="K18614">
        <v>59</v>
      </c>
      <c r="L18614" t="s">
        <v>15</v>
      </c>
    </row>
    <row r="18615" spans="1:12">
      <c r="A18615" t="e">
        <f ca="1">E00251427221921</f>
        <v>#NAME?</v>
      </c>
      <c r="B18615">
        <v>10</v>
      </c>
      <c r="C18615" t="s">
        <v>18</v>
      </c>
      <c r="D18615" s="1">
        <v>42115</v>
      </c>
      <c r="F18615">
        <v>1</v>
      </c>
      <c r="G18615">
        <v>7862</v>
      </c>
      <c r="H18615" t="s">
        <v>27</v>
      </c>
      <c r="J18615" t="s">
        <v>14</v>
      </c>
      <c r="K18615">
        <v>58</v>
      </c>
      <c r="L18615" t="s">
        <v>22</v>
      </c>
    </row>
    <row r="18616" spans="1:12">
      <c r="A18616" t="e">
        <f ca="1">E00251427221921</f>
        <v>#NAME?</v>
      </c>
      <c r="B18616">
        <v>10</v>
      </c>
      <c r="C18616" t="s">
        <v>18</v>
      </c>
      <c r="D18616" s="1">
        <v>42850</v>
      </c>
      <c r="F18616">
        <v>2</v>
      </c>
      <c r="G18616">
        <v>4019</v>
      </c>
      <c r="H18616" t="s">
        <v>26</v>
      </c>
      <c r="J18616" t="s">
        <v>14</v>
      </c>
      <c r="K18616">
        <v>60</v>
      </c>
      <c r="L18616" t="s">
        <v>15</v>
      </c>
    </row>
    <row r="18617" spans="1:12">
      <c r="A18617" t="e">
        <f ca="1">E00251427221921</f>
        <v>#NAME?</v>
      </c>
      <c r="B18617">
        <v>10</v>
      </c>
      <c r="C18617" t="s">
        <v>18</v>
      </c>
      <c r="D18617" s="1">
        <v>42894</v>
      </c>
      <c r="F18617">
        <v>1</v>
      </c>
      <c r="G18617">
        <v>2749</v>
      </c>
      <c r="H18617" t="s">
        <v>147</v>
      </c>
      <c r="J18617" t="s">
        <v>14</v>
      </c>
      <c r="K18617">
        <v>60</v>
      </c>
      <c r="L18617" t="s">
        <v>15</v>
      </c>
    </row>
    <row r="18618" spans="1:12">
      <c r="A18618" t="e">
        <f ca="1">E00251429661021</f>
        <v>#NAME?</v>
      </c>
      <c r="B18618">
        <v>199</v>
      </c>
      <c r="C18618" t="s">
        <v>681</v>
      </c>
      <c r="D18618" s="1">
        <v>42305</v>
      </c>
      <c r="F18618">
        <v>1</v>
      </c>
      <c r="G18618">
        <v>71500</v>
      </c>
      <c r="H18618" t="s">
        <v>1213</v>
      </c>
      <c r="J18618" t="s">
        <v>14</v>
      </c>
      <c r="K18618">
        <v>58</v>
      </c>
      <c r="L18618" t="s">
        <v>15</v>
      </c>
    </row>
    <row r="18619" spans="1:12">
      <c r="A18619" t="e">
        <f ca="1">E00251429661021</f>
        <v>#NAME?</v>
      </c>
      <c r="B18619">
        <v>199</v>
      </c>
      <c r="C18619" t="s">
        <v>681</v>
      </c>
      <c r="D18619" s="1">
        <v>42829</v>
      </c>
      <c r="F18619">
        <v>1</v>
      </c>
      <c r="G18619">
        <v>37311</v>
      </c>
      <c r="H18619" t="s">
        <v>745</v>
      </c>
      <c r="J18619" t="s">
        <v>14</v>
      </c>
      <c r="K18619">
        <v>60</v>
      </c>
      <c r="L18619" t="s">
        <v>15</v>
      </c>
    </row>
    <row r="18620" spans="1:12">
      <c r="A18620" t="e">
        <f ca="1">E00251616256121</f>
        <v>#NAME?</v>
      </c>
      <c r="B18620">
        <v>491</v>
      </c>
      <c r="C18620" t="s">
        <v>567</v>
      </c>
      <c r="D18620" s="1">
        <v>41688</v>
      </c>
      <c r="F18620">
        <v>1</v>
      </c>
      <c r="G18620">
        <v>30000</v>
      </c>
      <c r="H18620" t="s">
        <v>144</v>
      </c>
      <c r="J18620" t="s">
        <v>14</v>
      </c>
      <c r="K18620">
        <v>56</v>
      </c>
      <c r="L18620" t="s">
        <v>15</v>
      </c>
    </row>
    <row r="18621" spans="1:12">
      <c r="A18621" t="e">
        <f ca="1">E00251616256121</f>
        <v>#NAME?</v>
      </c>
      <c r="B18621">
        <v>491</v>
      </c>
      <c r="C18621" t="s">
        <v>567</v>
      </c>
      <c r="D18621" s="1">
        <v>41848</v>
      </c>
      <c r="F18621">
        <v>1</v>
      </c>
      <c r="G18621">
        <v>7295</v>
      </c>
      <c r="H18621" t="s">
        <v>76</v>
      </c>
      <c r="J18621" t="s">
        <v>14</v>
      </c>
      <c r="K18621">
        <v>57</v>
      </c>
      <c r="L18621" t="s">
        <v>15</v>
      </c>
    </row>
    <row r="18622" spans="1:12">
      <c r="A18622" t="e">
        <f ca="1">E00251616256121</f>
        <v>#NAME?</v>
      </c>
      <c r="B18622">
        <v>491</v>
      </c>
      <c r="C18622" t="s">
        <v>567</v>
      </c>
      <c r="D18622" s="1">
        <v>41943</v>
      </c>
      <c r="F18622">
        <v>1</v>
      </c>
      <c r="G18622">
        <v>38200</v>
      </c>
      <c r="H18622" t="s">
        <v>747</v>
      </c>
      <c r="J18622" t="s">
        <v>14</v>
      </c>
      <c r="K18622">
        <v>57</v>
      </c>
      <c r="L18622" t="s">
        <v>15</v>
      </c>
    </row>
    <row r="18623" spans="1:12">
      <c r="A18623" t="e">
        <f ca="1">E00251512525621</f>
        <v>#NAME?</v>
      </c>
      <c r="B18623">
        <v>48</v>
      </c>
      <c r="C18623" t="s">
        <v>249</v>
      </c>
      <c r="D18623" s="1">
        <v>41116</v>
      </c>
      <c r="F18623">
        <v>2</v>
      </c>
      <c r="G18623">
        <v>7906</v>
      </c>
      <c r="H18623" t="s">
        <v>173</v>
      </c>
      <c r="J18623" t="s">
        <v>14</v>
      </c>
      <c r="K18623">
        <v>62</v>
      </c>
      <c r="L18623" t="s">
        <v>22</v>
      </c>
    </row>
    <row r="18624" spans="1:12">
      <c r="A18624" t="e">
        <f ca="1">E00251424800621</f>
        <v>#NAME?</v>
      </c>
      <c r="B18624">
        <v>108</v>
      </c>
      <c r="C18624" t="s">
        <v>481</v>
      </c>
      <c r="D18624" s="1">
        <v>41519</v>
      </c>
      <c r="F18624">
        <v>3</v>
      </c>
      <c r="G18624">
        <v>49390</v>
      </c>
      <c r="H18624" t="s">
        <v>59</v>
      </c>
      <c r="J18624" t="s">
        <v>14</v>
      </c>
      <c r="K18624">
        <v>47</v>
      </c>
      <c r="L18624" t="s">
        <v>15</v>
      </c>
    </row>
    <row r="18625" spans="1:12">
      <c r="A18625" t="e">
        <f ca="1">E00251511140821</f>
        <v>#NAME?</v>
      </c>
      <c r="B18625">
        <v>10</v>
      </c>
      <c r="C18625" t="s">
        <v>18</v>
      </c>
      <c r="D18625" s="1">
        <v>41977</v>
      </c>
      <c r="F18625">
        <v>1</v>
      </c>
      <c r="G18625">
        <v>84500</v>
      </c>
      <c r="H18625" t="s">
        <v>511</v>
      </c>
      <c r="J18625" t="s">
        <v>14</v>
      </c>
      <c r="K18625">
        <v>46</v>
      </c>
      <c r="L18625" t="s">
        <v>15</v>
      </c>
    </row>
    <row r="18626" spans="1:12">
      <c r="A18626" t="e">
        <f ca="1">E00251616256121</f>
        <v>#NAME?</v>
      </c>
      <c r="B18626">
        <v>491</v>
      </c>
      <c r="C18626" t="s">
        <v>567</v>
      </c>
      <c r="D18626" s="1">
        <v>43067</v>
      </c>
      <c r="F18626">
        <v>1</v>
      </c>
      <c r="G18626">
        <v>7831</v>
      </c>
      <c r="H18626" t="s">
        <v>274</v>
      </c>
      <c r="J18626" t="s">
        <v>14</v>
      </c>
      <c r="K18626">
        <v>60</v>
      </c>
      <c r="L18626" t="s">
        <v>22</v>
      </c>
    </row>
    <row r="18627" spans="1:12">
      <c r="A18627" t="e">
        <f ca="1">E00251616256121</f>
        <v>#NAME?</v>
      </c>
      <c r="B18627">
        <v>3592</v>
      </c>
      <c r="C18627" t="s">
        <v>1468</v>
      </c>
      <c r="D18627" s="1">
        <v>41586</v>
      </c>
      <c r="F18627">
        <v>1</v>
      </c>
      <c r="G18627">
        <v>30924</v>
      </c>
      <c r="H18627" t="s">
        <v>1306</v>
      </c>
      <c r="J18627" t="s">
        <v>272</v>
      </c>
      <c r="K18627">
        <v>56</v>
      </c>
      <c r="L18627" t="s">
        <v>15</v>
      </c>
    </row>
    <row r="18628" spans="1:12">
      <c r="A18628" t="e">
        <f ca="1">E00251439925821</f>
        <v>#NAME?</v>
      </c>
      <c r="B18628">
        <v>163</v>
      </c>
      <c r="C18628" t="s">
        <v>219</v>
      </c>
      <c r="D18628" s="1">
        <v>42894</v>
      </c>
      <c r="F18628">
        <v>1</v>
      </c>
      <c r="G18628">
        <v>88</v>
      </c>
      <c r="H18628" t="s">
        <v>919</v>
      </c>
      <c r="J18628" t="s">
        <v>14</v>
      </c>
      <c r="K18628">
        <v>45</v>
      </c>
      <c r="L18628" t="s">
        <v>15</v>
      </c>
    </row>
    <row r="18629" spans="1:12">
      <c r="A18629" t="e">
        <f ca="1">E00251717807221</f>
        <v>#NAME?</v>
      </c>
      <c r="B18629">
        <v>1128</v>
      </c>
      <c r="C18629" t="s">
        <v>424</v>
      </c>
      <c r="D18629" s="1">
        <v>43081</v>
      </c>
      <c r="F18629">
        <v>2</v>
      </c>
      <c r="G18629">
        <v>78900</v>
      </c>
      <c r="H18629" t="s">
        <v>79</v>
      </c>
      <c r="J18629" t="s">
        <v>14</v>
      </c>
      <c r="K18629">
        <v>49</v>
      </c>
      <c r="L18629" t="s">
        <v>22</v>
      </c>
    </row>
    <row r="18630" spans="1:12">
      <c r="A18630" t="e">
        <f ca="1">E00251513682721</f>
        <v>#NAME?</v>
      </c>
      <c r="B18630">
        <v>1128</v>
      </c>
      <c r="C18630" t="s">
        <v>424</v>
      </c>
      <c r="D18630" s="1">
        <v>42803</v>
      </c>
      <c r="F18630">
        <v>1</v>
      </c>
      <c r="G18630">
        <v>7847</v>
      </c>
      <c r="H18630" t="s">
        <v>622</v>
      </c>
      <c r="J18630" t="s">
        <v>14</v>
      </c>
      <c r="K18630">
        <v>53</v>
      </c>
      <c r="L18630" t="s">
        <v>22</v>
      </c>
    </row>
    <row r="18631" spans="1:12">
      <c r="A18631" t="e">
        <f ca="1">E00251528938321</f>
        <v>#NAME?</v>
      </c>
      <c r="B18631">
        <v>272</v>
      </c>
      <c r="C18631" t="s">
        <v>174</v>
      </c>
      <c r="D18631" s="1">
        <v>42585</v>
      </c>
      <c r="F18631">
        <v>1</v>
      </c>
      <c r="G18631">
        <v>539</v>
      </c>
      <c r="H18631" t="s">
        <v>379</v>
      </c>
      <c r="I18631" t="s">
        <v>56</v>
      </c>
      <c r="J18631" t="s">
        <v>57</v>
      </c>
      <c r="K18631">
        <v>57</v>
      </c>
      <c r="L18631" t="s">
        <v>15</v>
      </c>
    </row>
    <row r="18632" spans="1:12">
      <c r="A18632" t="e">
        <f ca="1">E00251528938321</f>
        <v>#NAME?</v>
      </c>
      <c r="B18632">
        <v>4910</v>
      </c>
      <c r="C18632" t="s">
        <v>214</v>
      </c>
      <c r="D18632" s="1">
        <v>41812</v>
      </c>
      <c r="F18632">
        <v>2</v>
      </c>
      <c r="G18632">
        <v>5859</v>
      </c>
      <c r="H18632" t="s">
        <v>607</v>
      </c>
      <c r="J18632" t="s">
        <v>14</v>
      </c>
      <c r="K18632">
        <v>55</v>
      </c>
      <c r="L18632" t="s">
        <v>15</v>
      </c>
    </row>
    <row r="18633" spans="1:12">
      <c r="A18633" t="e">
        <f ca="1">E00251429661021</f>
        <v>#NAME?</v>
      </c>
      <c r="B18633">
        <v>199</v>
      </c>
      <c r="C18633" t="s">
        <v>681</v>
      </c>
      <c r="D18633" s="1">
        <v>41976</v>
      </c>
      <c r="F18633">
        <v>1</v>
      </c>
      <c r="G18633">
        <v>7999</v>
      </c>
      <c r="H18633" t="s">
        <v>80</v>
      </c>
      <c r="J18633" t="s">
        <v>14</v>
      </c>
      <c r="K18633">
        <v>58</v>
      </c>
      <c r="L18633" t="s">
        <v>15</v>
      </c>
    </row>
    <row r="18634" spans="1:12">
      <c r="A18634" t="e">
        <f ca="1">E00251429661021</f>
        <v>#NAME?</v>
      </c>
      <c r="B18634">
        <v>199</v>
      </c>
      <c r="C18634" t="s">
        <v>681</v>
      </c>
      <c r="D18634" s="1">
        <v>42181</v>
      </c>
      <c r="F18634">
        <v>1</v>
      </c>
      <c r="G18634">
        <v>71690</v>
      </c>
      <c r="H18634" t="s">
        <v>410</v>
      </c>
      <c r="J18634" t="s">
        <v>14</v>
      </c>
      <c r="K18634">
        <v>58</v>
      </c>
      <c r="L18634" t="s">
        <v>15</v>
      </c>
    </row>
    <row r="18635" spans="1:12">
      <c r="A18635" t="e">
        <f ca="1">E00251512340221</f>
        <v>#NAME?</v>
      </c>
      <c r="B18635">
        <v>52</v>
      </c>
      <c r="C18635" t="s">
        <v>384</v>
      </c>
      <c r="D18635" s="1">
        <v>42898</v>
      </c>
      <c r="F18635">
        <v>1</v>
      </c>
      <c r="G18635">
        <v>5738</v>
      </c>
      <c r="H18635" t="s">
        <v>1469</v>
      </c>
      <c r="J18635" t="s">
        <v>14</v>
      </c>
      <c r="K18635">
        <v>44</v>
      </c>
      <c r="L18635" t="s">
        <v>15</v>
      </c>
    </row>
    <row r="18636" spans="1:12">
      <c r="A18636" t="e">
        <f ca="1">E00251518877721</f>
        <v>#NAME?</v>
      </c>
      <c r="B18636">
        <v>294</v>
      </c>
      <c r="C18636" t="s">
        <v>61</v>
      </c>
      <c r="D18636" s="1">
        <v>41978</v>
      </c>
      <c r="F18636">
        <v>5</v>
      </c>
      <c r="G18636">
        <v>7140</v>
      </c>
      <c r="H18636" t="s">
        <v>1130</v>
      </c>
      <c r="J18636" t="s">
        <v>14</v>
      </c>
      <c r="K18636">
        <v>57</v>
      </c>
      <c r="L18636" t="s">
        <v>15</v>
      </c>
    </row>
    <row r="18637" spans="1:12">
      <c r="A18637" t="e">
        <f ca="1">E00251518877721</f>
        <v>#NAME?</v>
      </c>
      <c r="B18637">
        <v>294</v>
      </c>
      <c r="C18637" t="s">
        <v>61</v>
      </c>
      <c r="D18637" s="1">
        <v>42054</v>
      </c>
      <c r="F18637">
        <v>2</v>
      </c>
      <c r="G18637">
        <v>2169</v>
      </c>
      <c r="H18637" t="s">
        <v>40</v>
      </c>
      <c r="J18637" t="s">
        <v>14</v>
      </c>
      <c r="K18637">
        <v>57</v>
      </c>
      <c r="L18637" t="s">
        <v>15</v>
      </c>
    </row>
    <row r="18638" spans="1:12">
      <c r="A18638" t="e">
        <f ca="1">E00251518877721</f>
        <v>#NAME?</v>
      </c>
      <c r="B18638">
        <v>297</v>
      </c>
      <c r="C18638" t="s">
        <v>411</v>
      </c>
      <c r="D18638" s="1">
        <v>41380</v>
      </c>
      <c r="F18638">
        <v>1</v>
      </c>
      <c r="G18638">
        <v>37205</v>
      </c>
      <c r="H18638" t="s">
        <v>191</v>
      </c>
      <c r="J18638" t="s">
        <v>14</v>
      </c>
      <c r="K18638">
        <v>56</v>
      </c>
      <c r="L18638" t="s">
        <v>15</v>
      </c>
    </row>
    <row r="18639" spans="1:12">
      <c r="A18639" t="e">
        <f ca="1">E00251616256121</f>
        <v>#NAME?</v>
      </c>
      <c r="B18639">
        <v>491</v>
      </c>
      <c r="C18639" t="s">
        <v>567</v>
      </c>
      <c r="D18639" s="1">
        <v>41718</v>
      </c>
      <c r="F18639">
        <v>1</v>
      </c>
      <c r="G18639">
        <v>30000</v>
      </c>
      <c r="H18639" t="s">
        <v>144</v>
      </c>
      <c r="J18639" t="s">
        <v>14</v>
      </c>
      <c r="K18639">
        <v>56</v>
      </c>
      <c r="L18639" t="s">
        <v>15</v>
      </c>
    </row>
    <row r="18640" spans="1:12">
      <c r="A18640" t="e">
        <f ca="1">E00251537604521</f>
        <v>#NAME?</v>
      </c>
      <c r="B18640">
        <v>459</v>
      </c>
      <c r="C18640" t="s">
        <v>187</v>
      </c>
      <c r="D18640" s="1">
        <v>42612</v>
      </c>
      <c r="F18640">
        <v>1</v>
      </c>
      <c r="G18640">
        <v>7350</v>
      </c>
      <c r="H18640" t="s">
        <v>192</v>
      </c>
      <c r="J18640" t="s">
        <v>14</v>
      </c>
      <c r="K18640">
        <v>52</v>
      </c>
      <c r="L18640" t="s">
        <v>15</v>
      </c>
    </row>
    <row r="18641" spans="1:12">
      <c r="A18641" t="e">
        <f ca="1">E00251429251821</f>
        <v>#NAME?</v>
      </c>
      <c r="B18641">
        <v>294</v>
      </c>
      <c r="C18641" t="s">
        <v>61</v>
      </c>
      <c r="D18641" s="1">
        <v>41932</v>
      </c>
      <c r="F18641">
        <v>1</v>
      </c>
      <c r="G18641">
        <v>46619</v>
      </c>
      <c r="H18641" t="s">
        <v>182</v>
      </c>
      <c r="J18641" t="s">
        <v>14</v>
      </c>
      <c r="K18641">
        <v>54</v>
      </c>
      <c r="L18641" t="s">
        <v>15</v>
      </c>
    </row>
    <row r="18642" spans="1:12">
      <c r="A18642" t="e">
        <f ca="1">E00251429251821</f>
        <v>#NAME?</v>
      </c>
      <c r="B18642">
        <v>297</v>
      </c>
      <c r="C18642" t="s">
        <v>411</v>
      </c>
      <c r="D18642" s="1">
        <v>42566</v>
      </c>
      <c r="F18642">
        <v>3</v>
      </c>
      <c r="G18642">
        <v>25000</v>
      </c>
      <c r="H18642" t="s">
        <v>178</v>
      </c>
      <c r="J18642" t="s">
        <v>14</v>
      </c>
      <c r="K18642">
        <v>56</v>
      </c>
      <c r="L18642" t="s">
        <v>15</v>
      </c>
    </row>
    <row r="18643" spans="1:12">
      <c r="A18643" t="e">
        <f ca="1">E00251616256121</f>
        <v>#NAME?</v>
      </c>
      <c r="B18643">
        <v>129</v>
      </c>
      <c r="C18643" t="s">
        <v>871</v>
      </c>
      <c r="D18643" s="1">
        <v>41638</v>
      </c>
      <c r="F18643">
        <v>1</v>
      </c>
      <c r="G18643">
        <v>30000</v>
      </c>
      <c r="H18643" t="s">
        <v>144</v>
      </c>
      <c r="J18643" t="s">
        <v>14</v>
      </c>
      <c r="K18643">
        <v>56</v>
      </c>
      <c r="L18643" t="s">
        <v>15</v>
      </c>
    </row>
    <row r="18644" spans="1:12">
      <c r="A18644" t="e">
        <f ca="1">E00251528938321</f>
        <v>#NAME?</v>
      </c>
      <c r="B18644">
        <v>291</v>
      </c>
      <c r="C18644" t="s">
        <v>160</v>
      </c>
      <c r="D18644" s="1">
        <v>42165</v>
      </c>
      <c r="F18644">
        <v>3</v>
      </c>
      <c r="G18644">
        <v>5859</v>
      </c>
      <c r="H18644" t="s">
        <v>607</v>
      </c>
      <c r="J18644" t="s">
        <v>14</v>
      </c>
      <c r="K18644">
        <v>56</v>
      </c>
      <c r="L18644" t="s">
        <v>15</v>
      </c>
    </row>
    <row r="18645" spans="1:12">
      <c r="A18645" t="e">
        <f ca="1">E00251715752221</f>
        <v>#NAME?</v>
      </c>
      <c r="B18645">
        <v>502</v>
      </c>
      <c r="C18645" t="s">
        <v>172</v>
      </c>
      <c r="D18645" s="1">
        <v>41037</v>
      </c>
      <c r="F18645">
        <v>1</v>
      </c>
      <c r="G18645">
        <v>40290</v>
      </c>
      <c r="H18645" t="s">
        <v>348</v>
      </c>
      <c r="J18645" t="s">
        <v>14</v>
      </c>
      <c r="K18645">
        <v>57</v>
      </c>
      <c r="L18645" t="s">
        <v>15</v>
      </c>
    </row>
    <row r="18646" spans="1:12">
      <c r="A18646" t="e">
        <f ca="1">E00251512523921</f>
        <v>#NAME?</v>
      </c>
      <c r="B18646">
        <v>62</v>
      </c>
      <c r="C18646" t="s">
        <v>20</v>
      </c>
      <c r="D18646" s="1">
        <v>41205</v>
      </c>
      <c r="F18646">
        <v>1</v>
      </c>
      <c r="G18646">
        <v>70581</v>
      </c>
      <c r="H18646" t="s">
        <v>310</v>
      </c>
      <c r="J18646" t="s">
        <v>14</v>
      </c>
      <c r="K18646">
        <v>48</v>
      </c>
      <c r="L18646" t="s">
        <v>15</v>
      </c>
    </row>
    <row r="18647" spans="1:12">
      <c r="A18647" t="e">
        <f ca="1">E00251518877721</f>
        <v>#NAME?</v>
      </c>
      <c r="B18647">
        <v>297</v>
      </c>
      <c r="C18647" t="s">
        <v>411</v>
      </c>
      <c r="D18647" s="1">
        <v>41380</v>
      </c>
      <c r="F18647">
        <v>5</v>
      </c>
      <c r="G18647">
        <v>73390</v>
      </c>
      <c r="H18647" t="s">
        <v>66</v>
      </c>
      <c r="J18647" t="s">
        <v>14</v>
      </c>
      <c r="K18647">
        <v>56</v>
      </c>
      <c r="L18647" t="s">
        <v>15</v>
      </c>
    </row>
    <row r="18648" spans="1:12">
      <c r="A18648" t="e">
        <f ca="1">E00251428403021</f>
        <v>#NAME?</v>
      </c>
      <c r="B18648">
        <v>66</v>
      </c>
      <c r="C18648" t="s">
        <v>134</v>
      </c>
      <c r="D18648" s="1">
        <v>43061</v>
      </c>
      <c r="F18648">
        <v>1</v>
      </c>
      <c r="G18648">
        <v>27800</v>
      </c>
      <c r="H18648" t="s">
        <v>145</v>
      </c>
      <c r="J18648" t="s">
        <v>14</v>
      </c>
      <c r="K18648">
        <v>46</v>
      </c>
      <c r="L18648" t="s">
        <v>15</v>
      </c>
    </row>
    <row r="18649" spans="1:12">
      <c r="A18649" t="e">
        <f ca="1">E00251518877721</f>
        <v>#NAME?</v>
      </c>
      <c r="B18649">
        <v>397</v>
      </c>
      <c r="C18649" t="s">
        <v>773</v>
      </c>
      <c r="D18649" s="1">
        <v>42604</v>
      </c>
      <c r="F18649">
        <v>3</v>
      </c>
      <c r="G18649">
        <v>5239</v>
      </c>
      <c r="H18649" t="s">
        <v>926</v>
      </c>
      <c r="J18649" t="s">
        <v>14</v>
      </c>
      <c r="K18649">
        <v>59</v>
      </c>
      <c r="L18649" t="s">
        <v>15</v>
      </c>
    </row>
    <row r="18650" spans="1:12">
      <c r="A18650" t="e">
        <f ca="1">E00251512523921</f>
        <v>#NAME?</v>
      </c>
      <c r="B18650">
        <v>62</v>
      </c>
      <c r="C18650" t="s">
        <v>20</v>
      </c>
      <c r="D18650" s="1">
        <v>42297</v>
      </c>
      <c r="F18650">
        <v>1</v>
      </c>
      <c r="G18650">
        <v>460</v>
      </c>
      <c r="H18650" t="s">
        <v>16</v>
      </c>
      <c r="J18650" t="s">
        <v>14</v>
      </c>
      <c r="K18650">
        <v>51</v>
      </c>
      <c r="L18650" t="s">
        <v>15</v>
      </c>
    </row>
    <row r="18651" spans="1:12">
      <c r="A18651" t="e">
        <f ca="1">E00251432425321</f>
        <v>#NAME?</v>
      </c>
      <c r="B18651">
        <v>202</v>
      </c>
      <c r="C18651" t="s">
        <v>1470</v>
      </c>
      <c r="D18651" s="1">
        <v>41338</v>
      </c>
      <c r="F18651">
        <v>1</v>
      </c>
      <c r="G18651">
        <v>93</v>
      </c>
      <c r="H18651" t="s">
        <v>29</v>
      </c>
      <c r="J18651" t="s">
        <v>14</v>
      </c>
      <c r="K18651">
        <v>45</v>
      </c>
      <c r="L18651" t="s">
        <v>15</v>
      </c>
    </row>
    <row r="18652" spans="1:12">
      <c r="A18652" t="e">
        <f ca="1">E00251512340221</f>
        <v>#NAME?</v>
      </c>
      <c r="B18652">
        <v>52</v>
      </c>
      <c r="C18652" t="s">
        <v>384</v>
      </c>
      <c r="D18652" s="1">
        <v>41016</v>
      </c>
      <c r="F18652">
        <v>2</v>
      </c>
      <c r="G18652">
        <v>9999</v>
      </c>
      <c r="H18652" t="s">
        <v>971</v>
      </c>
      <c r="J18652" t="s">
        <v>14</v>
      </c>
      <c r="K18652">
        <v>39</v>
      </c>
      <c r="L18652" t="s">
        <v>15</v>
      </c>
    </row>
    <row r="18653" spans="1:12">
      <c r="A18653" t="e">
        <f ca="1">E00251512648921</f>
        <v>#NAME?</v>
      </c>
      <c r="B18653">
        <v>47</v>
      </c>
      <c r="C18653" t="s">
        <v>494</v>
      </c>
      <c r="D18653" s="1">
        <v>42794</v>
      </c>
      <c r="F18653">
        <v>2</v>
      </c>
      <c r="G18653">
        <v>3051</v>
      </c>
      <c r="H18653" t="s">
        <v>13</v>
      </c>
      <c r="J18653" t="s">
        <v>14</v>
      </c>
      <c r="K18653">
        <v>58</v>
      </c>
      <c r="L18653" t="s">
        <v>15</v>
      </c>
    </row>
    <row r="18654" spans="1:12">
      <c r="A18654" t="e">
        <f ca="1">E00251512352121</f>
        <v>#NAME?</v>
      </c>
      <c r="B18654">
        <v>3527</v>
      </c>
      <c r="C18654" t="s">
        <v>598</v>
      </c>
      <c r="D18654" s="1">
        <v>43055</v>
      </c>
      <c r="F18654">
        <v>6</v>
      </c>
      <c r="G18654">
        <v>4779</v>
      </c>
      <c r="H18654" t="s">
        <v>231</v>
      </c>
      <c r="J18654" t="s">
        <v>14</v>
      </c>
      <c r="K18654">
        <v>56</v>
      </c>
      <c r="L18654" t="s">
        <v>15</v>
      </c>
    </row>
    <row r="18655" spans="1:12">
      <c r="A18655" t="e">
        <f ca="1">E00251512197321</f>
        <v>#NAME?</v>
      </c>
      <c r="B18655">
        <v>3913</v>
      </c>
      <c r="C18655" t="s">
        <v>251</v>
      </c>
      <c r="D18655" s="1">
        <v>41695</v>
      </c>
      <c r="F18655">
        <v>1</v>
      </c>
      <c r="G18655">
        <v>78079</v>
      </c>
      <c r="H18655" t="s">
        <v>49</v>
      </c>
      <c r="J18655" t="s">
        <v>14</v>
      </c>
      <c r="K18655">
        <v>41</v>
      </c>
      <c r="L18655" t="s">
        <v>22</v>
      </c>
    </row>
    <row r="18656" spans="1:12">
      <c r="A18656" t="e">
        <f ca="1">E00251532069021</f>
        <v>#NAME?</v>
      </c>
      <c r="B18656">
        <v>489</v>
      </c>
      <c r="C18656" t="s">
        <v>100</v>
      </c>
      <c r="D18656" s="1">
        <v>42011</v>
      </c>
      <c r="F18656">
        <v>4</v>
      </c>
      <c r="G18656">
        <v>490</v>
      </c>
      <c r="H18656" t="s">
        <v>203</v>
      </c>
      <c r="J18656" t="s">
        <v>14</v>
      </c>
      <c r="K18656">
        <v>45</v>
      </c>
      <c r="L18656" t="s">
        <v>15</v>
      </c>
    </row>
    <row r="18657" spans="1:12">
      <c r="A18657" t="e">
        <f ca="1">E00251429309821</f>
        <v>#NAME?</v>
      </c>
      <c r="B18657">
        <v>291</v>
      </c>
      <c r="C18657" t="s">
        <v>160</v>
      </c>
      <c r="D18657" s="1">
        <v>42268</v>
      </c>
      <c r="F18657">
        <v>5</v>
      </c>
      <c r="G18657">
        <v>5533</v>
      </c>
      <c r="H18657" t="s">
        <v>537</v>
      </c>
      <c r="J18657" t="s">
        <v>14</v>
      </c>
      <c r="K18657">
        <v>66</v>
      </c>
      <c r="L18657" t="s">
        <v>15</v>
      </c>
    </row>
    <row r="18658" spans="1:12">
      <c r="A18658" t="e">
        <f ca="1">E00251512340221</f>
        <v>#NAME?</v>
      </c>
      <c r="B18658">
        <v>52</v>
      </c>
      <c r="C18658" t="s">
        <v>384</v>
      </c>
      <c r="D18658" s="1">
        <v>43062</v>
      </c>
      <c r="F18658">
        <v>2</v>
      </c>
      <c r="G18658">
        <v>462</v>
      </c>
      <c r="H18658" t="s">
        <v>288</v>
      </c>
      <c r="J18658" t="s">
        <v>14</v>
      </c>
      <c r="K18658">
        <v>44</v>
      </c>
      <c r="L18658" t="s">
        <v>15</v>
      </c>
    </row>
    <row r="18659" spans="1:12">
      <c r="A18659" t="e">
        <f ca="1">E00251429206321</f>
        <v>#NAME?</v>
      </c>
      <c r="B18659">
        <v>307</v>
      </c>
      <c r="C18659" t="s">
        <v>210</v>
      </c>
      <c r="D18659" s="1">
        <v>41015</v>
      </c>
      <c r="F18659">
        <v>1</v>
      </c>
      <c r="G18659">
        <v>1101</v>
      </c>
      <c r="H18659" t="s">
        <v>220</v>
      </c>
      <c r="J18659" t="s">
        <v>14</v>
      </c>
      <c r="K18659">
        <v>54</v>
      </c>
      <c r="L18659" t="s">
        <v>15</v>
      </c>
    </row>
    <row r="18660" spans="1:12">
      <c r="A18660" t="e">
        <f ca="1">E00251429206321</f>
        <v>#NAME?</v>
      </c>
      <c r="B18660">
        <v>307</v>
      </c>
      <c r="C18660" t="s">
        <v>210</v>
      </c>
      <c r="D18660" s="1">
        <v>42507</v>
      </c>
      <c r="F18660">
        <v>1</v>
      </c>
      <c r="G18660">
        <v>2729</v>
      </c>
      <c r="H18660" t="s">
        <v>115</v>
      </c>
      <c r="J18660" t="s">
        <v>14</v>
      </c>
      <c r="K18660">
        <v>58</v>
      </c>
      <c r="L18660" t="s">
        <v>15</v>
      </c>
    </row>
    <row r="18661" spans="1:12">
      <c r="A18661" t="e">
        <f ca="1">E00251528938321</f>
        <v>#NAME?</v>
      </c>
      <c r="B18661">
        <v>291</v>
      </c>
      <c r="C18661" t="s">
        <v>160</v>
      </c>
      <c r="D18661" s="1">
        <v>41340</v>
      </c>
      <c r="F18661">
        <v>1</v>
      </c>
      <c r="G18661">
        <v>7231</v>
      </c>
      <c r="H18661" t="s">
        <v>128</v>
      </c>
      <c r="J18661" t="s">
        <v>14</v>
      </c>
      <c r="K18661">
        <v>54</v>
      </c>
      <c r="L18661" t="s">
        <v>15</v>
      </c>
    </row>
    <row r="18662" spans="1:12">
      <c r="A18662" t="e">
        <f ca="1">E00251512525621</f>
        <v>#NAME?</v>
      </c>
      <c r="B18662">
        <v>48</v>
      </c>
      <c r="C18662" t="s">
        <v>249</v>
      </c>
      <c r="D18662" s="1">
        <v>42311</v>
      </c>
      <c r="F18662">
        <v>1</v>
      </c>
      <c r="G18662">
        <v>4019</v>
      </c>
      <c r="H18662" t="s">
        <v>26</v>
      </c>
      <c r="J18662" t="s">
        <v>14</v>
      </c>
      <c r="K18662">
        <v>66</v>
      </c>
      <c r="L18662" t="s">
        <v>15</v>
      </c>
    </row>
    <row r="18663" spans="1:12">
      <c r="A18663" t="e">
        <f ca="1">E00251512525621</f>
        <v>#NAME?</v>
      </c>
      <c r="B18663">
        <v>48</v>
      </c>
      <c r="C18663" t="s">
        <v>249</v>
      </c>
      <c r="D18663" s="1">
        <v>41205</v>
      </c>
      <c r="F18663">
        <v>1</v>
      </c>
      <c r="G18663">
        <v>4359</v>
      </c>
      <c r="H18663" t="s">
        <v>787</v>
      </c>
      <c r="J18663" t="s">
        <v>14</v>
      </c>
      <c r="K18663">
        <v>63</v>
      </c>
      <c r="L18663" t="s">
        <v>15</v>
      </c>
    </row>
    <row r="18664" spans="1:12">
      <c r="A18664" t="e">
        <f ca="1">E00251616256121</f>
        <v>#NAME?</v>
      </c>
      <c r="B18664">
        <v>103</v>
      </c>
      <c r="C18664" t="s">
        <v>775</v>
      </c>
      <c r="D18664" s="1">
        <v>41278</v>
      </c>
      <c r="F18664">
        <v>2</v>
      </c>
      <c r="G18664">
        <v>7260</v>
      </c>
      <c r="H18664" t="s">
        <v>1345</v>
      </c>
      <c r="J18664" t="s">
        <v>14</v>
      </c>
      <c r="K18664">
        <v>55</v>
      </c>
      <c r="L18664" t="s">
        <v>15</v>
      </c>
    </row>
    <row r="18665" spans="1:12">
      <c r="A18665" t="e">
        <f ca="1">E00251616256121</f>
        <v>#NAME?</v>
      </c>
      <c r="B18665">
        <v>103</v>
      </c>
      <c r="C18665" t="s">
        <v>775</v>
      </c>
      <c r="D18665" s="1">
        <v>41534</v>
      </c>
      <c r="F18665">
        <v>2</v>
      </c>
      <c r="G18665">
        <v>30000</v>
      </c>
      <c r="H18665" t="s">
        <v>144</v>
      </c>
      <c r="J18665" t="s">
        <v>14</v>
      </c>
      <c r="K18665">
        <v>56</v>
      </c>
      <c r="L18665" t="s">
        <v>15</v>
      </c>
    </row>
    <row r="18666" spans="1:12">
      <c r="A18666" t="e">
        <f ca="1">E00251429206321</f>
        <v>#NAME?</v>
      </c>
      <c r="B18666">
        <v>307</v>
      </c>
      <c r="C18666" t="s">
        <v>210</v>
      </c>
      <c r="D18666" s="1">
        <v>43054</v>
      </c>
      <c r="F18666">
        <v>1</v>
      </c>
      <c r="G18666">
        <v>7242</v>
      </c>
      <c r="H18666" t="s">
        <v>93</v>
      </c>
      <c r="J18666" t="s">
        <v>14</v>
      </c>
      <c r="K18666">
        <v>59</v>
      </c>
      <c r="L18666" t="s">
        <v>15</v>
      </c>
    </row>
    <row r="18667" spans="1:12">
      <c r="A18667" t="e">
        <f ca="1">E00251429206321</f>
        <v>#NAME?</v>
      </c>
      <c r="B18667">
        <v>307</v>
      </c>
      <c r="C18667" t="s">
        <v>210</v>
      </c>
      <c r="D18667" s="1">
        <v>42586</v>
      </c>
      <c r="F18667">
        <v>1</v>
      </c>
      <c r="G18667">
        <v>4779</v>
      </c>
      <c r="H18667" t="s">
        <v>231</v>
      </c>
      <c r="J18667" t="s">
        <v>14</v>
      </c>
      <c r="K18667">
        <v>58</v>
      </c>
      <c r="L18667" t="s">
        <v>15</v>
      </c>
    </row>
    <row r="18668" spans="1:12">
      <c r="A18668" t="e">
        <f ca="1">E00251529478021</f>
        <v>#NAME?</v>
      </c>
      <c r="B18668">
        <v>151</v>
      </c>
      <c r="C18668" t="s">
        <v>381</v>
      </c>
      <c r="D18668" s="1">
        <v>41535</v>
      </c>
      <c r="F18668">
        <v>1</v>
      </c>
      <c r="G18668">
        <v>25000</v>
      </c>
      <c r="H18668" t="s">
        <v>178</v>
      </c>
      <c r="J18668" t="s">
        <v>14</v>
      </c>
      <c r="K18668">
        <v>57</v>
      </c>
      <c r="L18668" t="s">
        <v>15</v>
      </c>
    </row>
    <row r="18669" spans="1:12">
      <c r="A18669" t="e">
        <f ca="1">E00251529478021</f>
        <v>#NAME?</v>
      </c>
      <c r="B18669">
        <v>151</v>
      </c>
      <c r="C18669" t="s">
        <v>381</v>
      </c>
      <c r="D18669" s="1">
        <v>42530</v>
      </c>
      <c r="F18669">
        <v>2</v>
      </c>
      <c r="G18669">
        <v>4019</v>
      </c>
      <c r="H18669" t="s">
        <v>26</v>
      </c>
      <c r="J18669" t="s">
        <v>14</v>
      </c>
      <c r="K18669">
        <v>60</v>
      </c>
      <c r="L18669" t="s">
        <v>15</v>
      </c>
    </row>
    <row r="18670" spans="1:12">
      <c r="A18670" t="e">
        <f ca="1">E00251528938321</f>
        <v>#NAME?</v>
      </c>
      <c r="B18670">
        <v>291</v>
      </c>
      <c r="C18670" t="s">
        <v>160</v>
      </c>
      <c r="D18670" s="1">
        <v>41825</v>
      </c>
      <c r="F18670">
        <v>2</v>
      </c>
      <c r="G18670">
        <v>5859</v>
      </c>
      <c r="H18670" t="s">
        <v>607</v>
      </c>
      <c r="J18670" t="s">
        <v>14</v>
      </c>
      <c r="K18670">
        <v>55</v>
      </c>
      <c r="L18670" t="s">
        <v>15</v>
      </c>
    </row>
    <row r="18671" spans="1:12">
      <c r="A18671" t="e">
        <f ca="1">E00251528938321</f>
        <v>#NAME?</v>
      </c>
      <c r="B18671">
        <v>291</v>
      </c>
      <c r="C18671" t="s">
        <v>160</v>
      </c>
      <c r="D18671" s="1">
        <v>41978</v>
      </c>
      <c r="F18671">
        <v>1</v>
      </c>
      <c r="G18671">
        <v>7262</v>
      </c>
      <c r="H18671" t="s">
        <v>198</v>
      </c>
      <c r="J18671" t="s">
        <v>14</v>
      </c>
      <c r="K18671">
        <v>56</v>
      </c>
      <c r="L18671" t="s">
        <v>15</v>
      </c>
    </row>
    <row r="18672" spans="1:12">
      <c r="A18672" t="e">
        <f ca="1">E00251429251821</f>
        <v>#NAME?</v>
      </c>
      <c r="B18672">
        <v>294</v>
      </c>
      <c r="C18672" t="s">
        <v>61</v>
      </c>
      <c r="D18672" s="1">
        <v>41730</v>
      </c>
      <c r="F18672">
        <v>1</v>
      </c>
      <c r="G18672">
        <v>46619</v>
      </c>
      <c r="H18672" t="s">
        <v>182</v>
      </c>
      <c r="J18672" t="s">
        <v>14</v>
      </c>
      <c r="K18672">
        <v>53</v>
      </c>
      <c r="L18672" t="s">
        <v>15</v>
      </c>
    </row>
    <row r="18673" spans="1:12">
      <c r="A18673" t="e">
        <f ca="1">E00251429251821</f>
        <v>#NAME?</v>
      </c>
      <c r="B18673">
        <v>297</v>
      </c>
      <c r="C18673" t="s">
        <v>411</v>
      </c>
      <c r="D18673" s="1">
        <v>42693</v>
      </c>
      <c r="F18673">
        <v>3</v>
      </c>
      <c r="G18673">
        <v>25000</v>
      </c>
      <c r="H18673" t="s">
        <v>178</v>
      </c>
      <c r="J18673" t="s">
        <v>14</v>
      </c>
      <c r="K18673">
        <v>56</v>
      </c>
      <c r="L18673" t="s">
        <v>15</v>
      </c>
    </row>
    <row r="18674" spans="1:12">
      <c r="A18674" t="e">
        <f ca="1">E00251429251821</f>
        <v>#NAME?</v>
      </c>
      <c r="B18674">
        <v>753</v>
      </c>
      <c r="C18674" t="s">
        <v>545</v>
      </c>
      <c r="D18674" s="1">
        <v>41657</v>
      </c>
      <c r="F18674">
        <v>1</v>
      </c>
      <c r="G18674">
        <v>7820</v>
      </c>
      <c r="H18674" t="s">
        <v>233</v>
      </c>
      <c r="I18674" t="s">
        <v>56</v>
      </c>
      <c r="J18674" t="s">
        <v>57</v>
      </c>
      <c r="K18674">
        <v>53</v>
      </c>
      <c r="L18674" t="s">
        <v>22</v>
      </c>
    </row>
    <row r="18675" spans="1:12">
      <c r="A18675" t="e">
        <f ca="1">E00251528938321</f>
        <v>#NAME?</v>
      </c>
      <c r="B18675">
        <v>291</v>
      </c>
      <c r="C18675" t="s">
        <v>160</v>
      </c>
      <c r="D18675" s="1">
        <v>42984</v>
      </c>
      <c r="F18675">
        <v>5</v>
      </c>
      <c r="G18675">
        <v>3051</v>
      </c>
      <c r="H18675" t="s">
        <v>13</v>
      </c>
      <c r="J18675" t="s">
        <v>14</v>
      </c>
      <c r="K18675">
        <v>59</v>
      </c>
      <c r="L18675" t="s">
        <v>15</v>
      </c>
    </row>
    <row r="18676" spans="1:12">
      <c r="A18676" t="e">
        <f ca="1">E00251528938321</f>
        <v>#NAME?</v>
      </c>
      <c r="B18676">
        <v>291</v>
      </c>
      <c r="C18676" t="s">
        <v>160</v>
      </c>
      <c r="D18676" s="1">
        <v>42739</v>
      </c>
      <c r="F18676">
        <v>2</v>
      </c>
      <c r="G18676">
        <v>3051</v>
      </c>
      <c r="H18676" t="s">
        <v>13</v>
      </c>
      <c r="J18676" t="s">
        <v>14</v>
      </c>
      <c r="K18676">
        <v>58</v>
      </c>
      <c r="L18676" t="s">
        <v>15</v>
      </c>
    </row>
    <row r="18677" spans="1:12">
      <c r="A18677" t="e">
        <f ca="1">E00251528760321</f>
        <v>#NAME?</v>
      </c>
      <c r="B18677">
        <v>291</v>
      </c>
      <c r="C18677" t="s">
        <v>160</v>
      </c>
      <c r="D18677" s="1">
        <v>42444</v>
      </c>
      <c r="F18677">
        <v>1</v>
      </c>
      <c r="G18677">
        <v>4660</v>
      </c>
      <c r="H18677" t="s">
        <v>215</v>
      </c>
      <c r="J18677" t="s">
        <v>14</v>
      </c>
      <c r="K18677">
        <v>61</v>
      </c>
      <c r="L18677" t="s">
        <v>15</v>
      </c>
    </row>
    <row r="18678" spans="1:12">
      <c r="A18678" t="e">
        <f ca="1">E00251429309821</f>
        <v>#NAME?</v>
      </c>
      <c r="B18678">
        <v>291</v>
      </c>
      <c r="C18678" t="s">
        <v>160</v>
      </c>
      <c r="D18678" s="1">
        <v>42837</v>
      </c>
      <c r="F18678">
        <v>5</v>
      </c>
      <c r="G18678">
        <v>4019</v>
      </c>
      <c r="H18678" t="s">
        <v>26</v>
      </c>
      <c r="J18678" t="s">
        <v>14</v>
      </c>
      <c r="K18678">
        <v>68</v>
      </c>
      <c r="L18678" t="s">
        <v>15</v>
      </c>
    </row>
    <row r="18679" spans="1:12">
      <c r="A18679" t="e">
        <f ca="1">E00251429309821</f>
        <v>#NAME?</v>
      </c>
      <c r="B18679">
        <v>291</v>
      </c>
      <c r="C18679" t="s">
        <v>160</v>
      </c>
      <c r="D18679" s="1">
        <v>42969</v>
      </c>
      <c r="F18679">
        <v>1</v>
      </c>
      <c r="G18679">
        <v>2729</v>
      </c>
      <c r="H18679" t="s">
        <v>115</v>
      </c>
      <c r="J18679" t="s">
        <v>14</v>
      </c>
      <c r="K18679">
        <v>68</v>
      </c>
      <c r="L18679" t="s">
        <v>15</v>
      </c>
    </row>
    <row r="18680" spans="1:12">
      <c r="A18680" t="e">
        <f ca="1">E00251527038021</f>
        <v>#NAME?</v>
      </c>
      <c r="B18680">
        <v>11</v>
      </c>
      <c r="C18680" t="s">
        <v>245</v>
      </c>
      <c r="D18680" s="1">
        <v>42339</v>
      </c>
      <c r="F18680">
        <v>1</v>
      </c>
      <c r="G18680">
        <v>7999</v>
      </c>
      <c r="H18680" t="s">
        <v>80</v>
      </c>
      <c r="J18680" t="s">
        <v>14</v>
      </c>
      <c r="K18680">
        <v>57</v>
      </c>
      <c r="L18680" t="s">
        <v>15</v>
      </c>
    </row>
    <row r="18681" spans="1:12">
      <c r="A18681" t="e">
        <f ca="1">E00251424821221</f>
        <v>#NAME?</v>
      </c>
      <c r="B18681">
        <v>122</v>
      </c>
      <c r="C18681" t="s">
        <v>522</v>
      </c>
      <c r="D18681" s="1">
        <v>41569</v>
      </c>
      <c r="F18681">
        <v>4</v>
      </c>
      <c r="G18681">
        <v>29620</v>
      </c>
      <c r="H18681" t="s">
        <v>460</v>
      </c>
      <c r="J18681" t="s">
        <v>14</v>
      </c>
      <c r="K18681">
        <v>57</v>
      </c>
      <c r="L18681" t="s">
        <v>15</v>
      </c>
    </row>
    <row r="18682" spans="1:12">
      <c r="A18682" t="e">
        <f ca="1">E00251528760321</f>
        <v>#NAME?</v>
      </c>
      <c r="B18682">
        <v>291</v>
      </c>
      <c r="C18682" t="s">
        <v>160</v>
      </c>
      <c r="D18682" s="1">
        <v>42625</v>
      </c>
      <c r="F18682">
        <v>1</v>
      </c>
      <c r="G18682">
        <v>9953</v>
      </c>
      <c r="H18682" t="s">
        <v>661</v>
      </c>
      <c r="J18682" t="s">
        <v>14</v>
      </c>
      <c r="K18682">
        <v>62</v>
      </c>
      <c r="L18682" t="s">
        <v>15</v>
      </c>
    </row>
    <row r="18683" spans="1:12">
      <c r="A18683" t="e">
        <f ca="1">E00251510189121</f>
        <v>#NAME?</v>
      </c>
      <c r="B18683">
        <v>164</v>
      </c>
      <c r="C18683" t="s">
        <v>792</v>
      </c>
      <c r="D18683" s="1">
        <v>41569</v>
      </c>
      <c r="F18683">
        <v>3</v>
      </c>
      <c r="G18683">
        <v>7999</v>
      </c>
      <c r="H18683" t="s">
        <v>80</v>
      </c>
      <c r="J18683" t="s">
        <v>14</v>
      </c>
      <c r="K18683">
        <v>50</v>
      </c>
      <c r="L18683" t="s">
        <v>15</v>
      </c>
    </row>
    <row r="18684" spans="1:12">
      <c r="A18684" t="e">
        <f ca="1">E00251510189121</f>
        <v>#NAME?</v>
      </c>
      <c r="B18684">
        <v>164</v>
      </c>
      <c r="C18684" t="s">
        <v>792</v>
      </c>
      <c r="D18684" s="1">
        <v>41793</v>
      </c>
      <c r="F18684">
        <v>2</v>
      </c>
      <c r="G18684">
        <v>49390</v>
      </c>
      <c r="H18684" t="s">
        <v>59</v>
      </c>
      <c r="J18684" t="s">
        <v>14</v>
      </c>
      <c r="K18684">
        <v>50</v>
      </c>
      <c r="L18684" t="s">
        <v>15</v>
      </c>
    </row>
    <row r="18685" spans="1:12">
      <c r="A18685" t="e">
        <f ca="1">E00251429251821</f>
        <v>#NAME?</v>
      </c>
      <c r="B18685">
        <v>753</v>
      </c>
      <c r="C18685" t="s">
        <v>545</v>
      </c>
      <c r="D18685" s="1">
        <v>42693</v>
      </c>
      <c r="F18685">
        <v>1</v>
      </c>
      <c r="G18685">
        <v>7862</v>
      </c>
      <c r="H18685" t="s">
        <v>27</v>
      </c>
      <c r="I18685" t="s">
        <v>56</v>
      </c>
      <c r="J18685" t="s">
        <v>57</v>
      </c>
      <c r="K18685">
        <v>56</v>
      </c>
      <c r="L18685" t="s">
        <v>22</v>
      </c>
    </row>
    <row r="18686" spans="1:12">
      <c r="A18686" t="e">
        <f ca="1">E00251528938321</f>
        <v>#NAME?</v>
      </c>
      <c r="B18686">
        <v>291</v>
      </c>
      <c r="C18686" t="s">
        <v>160</v>
      </c>
      <c r="D18686" s="1">
        <v>42283</v>
      </c>
      <c r="F18686">
        <v>3</v>
      </c>
      <c r="G18686">
        <v>5859</v>
      </c>
      <c r="H18686" t="s">
        <v>607</v>
      </c>
      <c r="J18686" t="s">
        <v>14</v>
      </c>
      <c r="K18686">
        <v>57</v>
      </c>
      <c r="L18686" t="s">
        <v>15</v>
      </c>
    </row>
    <row r="18687" spans="1:12">
      <c r="A18687" t="e">
        <f ca="1">E00251510737521</f>
        <v>#NAME?</v>
      </c>
      <c r="B18687">
        <v>122</v>
      </c>
      <c r="C18687" t="s">
        <v>522</v>
      </c>
      <c r="D18687" s="1">
        <v>42121</v>
      </c>
      <c r="F18687">
        <v>2</v>
      </c>
      <c r="G18687">
        <v>40390</v>
      </c>
      <c r="H18687" t="s">
        <v>624</v>
      </c>
      <c r="J18687" t="s">
        <v>14</v>
      </c>
      <c r="K18687">
        <v>65</v>
      </c>
      <c r="L18687" t="s">
        <v>15</v>
      </c>
    </row>
    <row r="18688" spans="1:12">
      <c r="A18688" t="e">
        <f ca="1">E00251528938321</f>
        <v>#NAME?</v>
      </c>
      <c r="B18688">
        <v>291</v>
      </c>
      <c r="C18688" t="s">
        <v>160</v>
      </c>
      <c r="D18688" s="1">
        <v>42802</v>
      </c>
      <c r="F18688">
        <v>2</v>
      </c>
      <c r="G18688">
        <v>4149</v>
      </c>
      <c r="H18688" t="s">
        <v>703</v>
      </c>
      <c r="J18688" t="s">
        <v>14</v>
      </c>
      <c r="K18688">
        <v>58</v>
      </c>
      <c r="L18688" t="s">
        <v>15</v>
      </c>
    </row>
    <row r="18689" spans="1:12">
      <c r="A18689" t="e">
        <f ca="1">E00251429309821</f>
        <v>#NAME?</v>
      </c>
      <c r="B18689">
        <v>291</v>
      </c>
      <c r="C18689" t="s">
        <v>160</v>
      </c>
      <c r="D18689" s="1">
        <v>41543</v>
      </c>
      <c r="F18689">
        <v>1</v>
      </c>
      <c r="G18689">
        <v>25000</v>
      </c>
      <c r="H18689" t="s">
        <v>178</v>
      </c>
      <c r="J18689" t="s">
        <v>14</v>
      </c>
      <c r="K18689">
        <v>64</v>
      </c>
      <c r="L18689" t="s">
        <v>15</v>
      </c>
    </row>
    <row r="18690" spans="1:12">
      <c r="A18690" t="e">
        <f ca="1">E00251527038021</f>
        <v>#NAME?</v>
      </c>
      <c r="B18690">
        <v>1</v>
      </c>
      <c r="C18690" t="s">
        <v>234</v>
      </c>
      <c r="D18690" s="1">
        <v>42800</v>
      </c>
      <c r="F18690">
        <v>1</v>
      </c>
      <c r="G18690">
        <v>78820</v>
      </c>
      <c r="H18690" t="s">
        <v>861</v>
      </c>
      <c r="I18690" t="s">
        <v>56</v>
      </c>
      <c r="J18690" t="s">
        <v>57</v>
      </c>
      <c r="K18690">
        <v>59</v>
      </c>
      <c r="L18690" t="s">
        <v>22</v>
      </c>
    </row>
    <row r="18691" spans="1:12">
      <c r="A18691" t="e">
        <f ca="1">E00251518518421</f>
        <v>#NAME?</v>
      </c>
      <c r="B18691">
        <v>293</v>
      </c>
      <c r="C18691" t="s">
        <v>25</v>
      </c>
      <c r="D18691" s="1">
        <v>42137</v>
      </c>
      <c r="F18691">
        <v>5</v>
      </c>
      <c r="G18691">
        <v>5859</v>
      </c>
      <c r="H18691" t="s">
        <v>607</v>
      </c>
      <c r="J18691" t="s">
        <v>14</v>
      </c>
      <c r="K18691">
        <v>62</v>
      </c>
      <c r="L18691" t="s">
        <v>15</v>
      </c>
    </row>
    <row r="18692" spans="1:12">
      <c r="A18692" t="e">
        <f ca="1">E00251518518421</f>
        <v>#NAME?</v>
      </c>
      <c r="B18692">
        <v>293</v>
      </c>
      <c r="C18692" t="s">
        <v>25</v>
      </c>
      <c r="D18692" s="1">
        <v>42151</v>
      </c>
      <c r="F18692">
        <v>3</v>
      </c>
      <c r="G18692">
        <v>1739</v>
      </c>
      <c r="H18692" t="s">
        <v>110</v>
      </c>
      <c r="J18692" t="s">
        <v>14</v>
      </c>
      <c r="K18692">
        <v>62</v>
      </c>
      <c r="L18692" t="s">
        <v>15</v>
      </c>
    </row>
    <row r="18693" spans="1:12">
      <c r="A18693" t="e">
        <f ca="1">E00251518518421</f>
        <v>#NAME?</v>
      </c>
      <c r="B18693">
        <v>293</v>
      </c>
      <c r="C18693" t="s">
        <v>25</v>
      </c>
      <c r="D18693" s="1">
        <v>42195</v>
      </c>
      <c r="F18693">
        <v>2</v>
      </c>
      <c r="G18693">
        <v>2720</v>
      </c>
      <c r="H18693" t="s">
        <v>65</v>
      </c>
      <c r="J18693" t="s">
        <v>14</v>
      </c>
      <c r="K18693">
        <v>62</v>
      </c>
      <c r="L18693" t="s">
        <v>15</v>
      </c>
    </row>
    <row r="18694" spans="1:12">
      <c r="A18694" t="e">
        <f ca="1">E00251512430021</f>
        <v>#NAME?</v>
      </c>
      <c r="B18694">
        <v>48</v>
      </c>
      <c r="C18694" t="s">
        <v>249</v>
      </c>
      <c r="D18694" s="1">
        <v>41802</v>
      </c>
      <c r="F18694">
        <v>4</v>
      </c>
      <c r="G18694">
        <v>7291</v>
      </c>
      <c r="H18694" t="s">
        <v>163</v>
      </c>
      <c r="J18694" t="s">
        <v>14</v>
      </c>
      <c r="K18694">
        <v>46</v>
      </c>
      <c r="L18694" t="s">
        <v>15</v>
      </c>
    </row>
    <row r="18695" spans="1:12">
      <c r="A18695" t="e">
        <f ca="1">E00251429309821</f>
        <v>#NAME?</v>
      </c>
      <c r="B18695">
        <v>291</v>
      </c>
      <c r="C18695" t="s">
        <v>160</v>
      </c>
      <c r="D18695" s="1">
        <v>42213</v>
      </c>
      <c r="F18695">
        <v>1</v>
      </c>
      <c r="G18695">
        <v>25000</v>
      </c>
      <c r="H18695" t="s">
        <v>178</v>
      </c>
      <c r="J18695" t="s">
        <v>14</v>
      </c>
      <c r="K18695">
        <v>66</v>
      </c>
      <c r="L18695" t="s">
        <v>15</v>
      </c>
    </row>
    <row r="18696" spans="1:12">
      <c r="A18696" t="e">
        <f ca="1">E00251429309821</f>
        <v>#NAME?</v>
      </c>
      <c r="B18696">
        <v>291</v>
      </c>
      <c r="C18696" t="s">
        <v>160</v>
      </c>
      <c r="D18696" s="1">
        <v>42268</v>
      </c>
      <c r="F18696">
        <v>3</v>
      </c>
      <c r="G18696">
        <v>4019</v>
      </c>
      <c r="H18696" t="s">
        <v>26</v>
      </c>
      <c r="J18696" t="s">
        <v>14</v>
      </c>
      <c r="K18696">
        <v>66</v>
      </c>
      <c r="L18696" t="s">
        <v>15</v>
      </c>
    </row>
    <row r="18697" spans="1:12">
      <c r="A18697" t="e">
        <f ca="1">E00251513734821</f>
        <v>#NAME?</v>
      </c>
      <c r="B18697">
        <v>703</v>
      </c>
      <c r="C18697" t="s">
        <v>305</v>
      </c>
      <c r="D18697" s="1">
        <v>41486</v>
      </c>
      <c r="F18697">
        <v>2</v>
      </c>
      <c r="G18697">
        <v>5699</v>
      </c>
      <c r="H18697" t="s">
        <v>329</v>
      </c>
      <c r="J18697" t="s">
        <v>14</v>
      </c>
      <c r="K18697">
        <v>48</v>
      </c>
      <c r="L18697" t="s">
        <v>15</v>
      </c>
    </row>
    <row r="18698" spans="1:12">
      <c r="A18698" t="e">
        <f ca="1">E00251513734821</f>
        <v>#NAME?</v>
      </c>
      <c r="B18698">
        <v>703</v>
      </c>
      <c r="C18698" t="s">
        <v>305</v>
      </c>
      <c r="D18698" s="1">
        <v>41816</v>
      </c>
      <c r="F18698">
        <v>5</v>
      </c>
      <c r="G18698">
        <v>3051</v>
      </c>
      <c r="H18698" t="s">
        <v>13</v>
      </c>
      <c r="J18698" t="s">
        <v>14</v>
      </c>
      <c r="K18698">
        <v>49</v>
      </c>
      <c r="L18698" t="s">
        <v>15</v>
      </c>
    </row>
    <row r="18699" spans="1:12">
      <c r="A18699" t="e">
        <f ca="1">E00251513734821</f>
        <v>#NAME?</v>
      </c>
      <c r="B18699">
        <v>703</v>
      </c>
      <c r="C18699" t="s">
        <v>305</v>
      </c>
      <c r="D18699" s="1">
        <v>42202</v>
      </c>
      <c r="F18699">
        <v>2</v>
      </c>
      <c r="G18699">
        <v>4549</v>
      </c>
      <c r="H18699" t="s">
        <v>69</v>
      </c>
      <c r="J18699" t="s">
        <v>14</v>
      </c>
      <c r="K18699">
        <v>50</v>
      </c>
      <c r="L18699" t="s">
        <v>15</v>
      </c>
    </row>
    <row r="18700" spans="1:12">
      <c r="A18700" t="e">
        <f ca="1">E00251615086621</f>
        <v>#NAME?</v>
      </c>
      <c r="B18700">
        <v>47</v>
      </c>
      <c r="C18700" t="s">
        <v>494</v>
      </c>
      <c r="D18700" s="1">
        <v>42090</v>
      </c>
      <c r="F18700">
        <v>2</v>
      </c>
      <c r="G18700">
        <v>4019</v>
      </c>
      <c r="H18700" t="s">
        <v>26</v>
      </c>
      <c r="J18700" t="s">
        <v>14</v>
      </c>
      <c r="K18700">
        <v>54</v>
      </c>
      <c r="L18700" t="s">
        <v>15</v>
      </c>
    </row>
    <row r="18701" spans="1:12">
      <c r="A18701" t="e">
        <f ca="1">E00251429251821</f>
        <v>#NAME?</v>
      </c>
      <c r="B18701">
        <v>753</v>
      </c>
      <c r="C18701" t="s">
        <v>545</v>
      </c>
      <c r="D18701" s="1">
        <v>42844</v>
      </c>
      <c r="F18701">
        <v>1</v>
      </c>
      <c r="G18701">
        <v>71696</v>
      </c>
      <c r="H18701" t="s">
        <v>1471</v>
      </c>
      <c r="I18701" t="s">
        <v>56</v>
      </c>
      <c r="J18701" t="s">
        <v>57</v>
      </c>
      <c r="K18701">
        <v>57</v>
      </c>
      <c r="L18701" t="s">
        <v>15</v>
      </c>
    </row>
    <row r="18702" spans="1:12">
      <c r="A18702" t="e">
        <f ca="1">E00251510189121</f>
        <v>#NAME?</v>
      </c>
      <c r="B18702">
        <v>164</v>
      </c>
      <c r="C18702" t="s">
        <v>792</v>
      </c>
      <c r="D18702" s="1">
        <v>41170</v>
      </c>
      <c r="F18702">
        <v>2</v>
      </c>
      <c r="G18702">
        <v>49390</v>
      </c>
      <c r="H18702" t="s">
        <v>59</v>
      </c>
      <c r="J18702" t="s">
        <v>14</v>
      </c>
      <c r="K18702">
        <v>49</v>
      </c>
      <c r="L18702" t="s">
        <v>15</v>
      </c>
    </row>
    <row r="18703" spans="1:12">
      <c r="A18703" t="e">
        <f ca="1">E00251510189121</f>
        <v>#NAME?</v>
      </c>
      <c r="B18703">
        <v>164</v>
      </c>
      <c r="C18703" t="s">
        <v>792</v>
      </c>
      <c r="D18703" s="1">
        <v>41667</v>
      </c>
      <c r="F18703">
        <v>1</v>
      </c>
      <c r="G18703">
        <v>49390</v>
      </c>
      <c r="H18703" t="s">
        <v>59</v>
      </c>
      <c r="J18703" t="s">
        <v>14</v>
      </c>
      <c r="K18703">
        <v>50</v>
      </c>
      <c r="L18703" t="s">
        <v>15</v>
      </c>
    </row>
    <row r="18704" spans="1:12">
      <c r="A18704" t="e">
        <f ca="1">E00251513734821</f>
        <v>#NAME?</v>
      </c>
      <c r="B18704">
        <v>703</v>
      </c>
      <c r="C18704" t="s">
        <v>305</v>
      </c>
      <c r="D18704" s="1">
        <v>42642</v>
      </c>
      <c r="F18704">
        <v>1</v>
      </c>
      <c r="G18704">
        <v>7242</v>
      </c>
      <c r="H18704" t="s">
        <v>93</v>
      </c>
      <c r="J18704" t="s">
        <v>14</v>
      </c>
      <c r="K18704">
        <v>51</v>
      </c>
      <c r="L18704" t="s">
        <v>15</v>
      </c>
    </row>
    <row r="18705" spans="1:12">
      <c r="A18705" t="e">
        <f ca="1">E00251513734821</f>
        <v>#NAME?</v>
      </c>
      <c r="B18705">
        <v>703</v>
      </c>
      <c r="C18705" t="s">
        <v>305</v>
      </c>
      <c r="D18705" s="1">
        <v>42703</v>
      </c>
      <c r="F18705">
        <v>5</v>
      </c>
      <c r="G18705">
        <v>2169</v>
      </c>
      <c r="H18705" t="s">
        <v>40</v>
      </c>
      <c r="J18705" t="s">
        <v>14</v>
      </c>
      <c r="K18705">
        <v>51</v>
      </c>
      <c r="L18705" t="s">
        <v>15</v>
      </c>
    </row>
    <row r="18706" spans="1:12">
      <c r="A18706" t="e">
        <f ca="1">E00251516975021</f>
        <v>#NAME?</v>
      </c>
      <c r="B18706">
        <v>62</v>
      </c>
      <c r="C18706" t="s">
        <v>20</v>
      </c>
      <c r="D18706" s="1">
        <v>43033</v>
      </c>
      <c r="F18706">
        <v>2</v>
      </c>
      <c r="G18706">
        <v>7291</v>
      </c>
      <c r="H18706" t="s">
        <v>163</v>
      </c>
      <c r="J18706" t="s">
        <v>14</v>
      </c>
      <c r="K18706">
        <v>45</v>
      </c>
      <c r="L18706" t="s">
        <v>15</v>
      </c>
    </row>
    <row r="18707" spans="1:12">
      <c r="A18707" t="e">
        <f ca="1">E00251424800621</f>
        <v>#NAME?</v>
      </c>
      <c r="B18707">
        <v>108</v>
      </c>
      <c r="C18707" t="s">
        <v>481</v>
      </c>
      <c r="D18707" s="1">
        <v>42580</v>
      </c>
      <c r="F18707">
        <v>2</v>
      </c>
      <c r="G18707">
        <v>2729</v>
      </c>
      <c r="H18707" t="s">
        <v>115</v>
      </c>
      <c r="J18707" t="s">
        <v>14</v>
      </c>
      <c r="K18707">
        <v>50</v>
      </c>
      <c r="L18707" t="s">
        <v>15</v>
      </c>
    </row>
    <row r="18708" spans="1:12">
      <c r="A18708" t="e">
        <f ca="1">E00251424800621</f>
        <v>#NAME?</v>
      </c>
      <c r="B18708">
        <v>108</v>
      </c>
      <c r="C18708" t="s">
        <v>481</v>
      </c>
      <c r="D18708" s="1">
        <v>42697</v>
      </c>
      <c r="F18708">
        <v>4</v>
      </c>
      <c r="G18708">
        <v>6961</v>
      </c>
      <c r="H18708" t="s">
        <v>561</v>
      </c>
      <c r="J18708" t="s">
        <v>14</v>
      </c>
      <c r="K18708">
        <v>50</v>
      </c>
      <c r="L18708" t="s">
        <v>15</v>
      </c>
    </row>
    <row r="18709" spans="1:12">
      <c r="A18709" t="e">
        <f ca="1">E00251531497221</f>
        <v>#NAME?</v>
      </c>
      <c r="B18709">
        <v>1786</v>
      </c>
      <c r="C18709" t="s">
        <v>37</v>
      </c>
      <c r="D18709" s="1">
        <v>42912</v>
      </c>
      <c r="F18709">
        <v>4</v>
      </c>
      <c r="G18709">
        <v>71536</v>
      </c>
      <c r="H18709" t="s">
        <v>70</v>
      </c>
      <c r="J18709" t="s">
        <v>14</v>
      </c>
      <c r="K18709">
        <v>66</v>
      </c>
      <c r="L18709" t="s">
        <v>15</v>
      </c>
    </row>
    <row r="18710" spans="1:12">
      <c r="A18710" t="e">
        <f ca="1">E00251531497221</f>
        <v>#NAME?</v>
      </c>
      <c r="B18710">
        <v>1786</v>
      </c>
      <c r="C18710" t="s">
        <v>37</v>
      </c>
      <c r="D18710" s="1">
        <v>42986</v>
      </c>
      <c r="F18710">
        <v>1</v>
      </c>
      <c r="G18710">
        <v>71536</v>
      </c>
      <c r="H18710" t="s">
        <v>70</v>
      </c>
      <c r="J18710" t="s">
        <v>14</v>
      </c>
      <c r="K18710">
        <v>66</v>
      </c>
      <c r="L18710" t="s">
        <v>15</v>
      </c>
    </row>
    <row r="18711" spans="1:12">
      <c r="A18711" t="e">
        <f ca="1">E00251429251821</f>
        <v>#NAME?</v>
      </c>
      <c r="B18711">
        <v>290</v>
      </c>
      <c r="C18711" t="s">
        <v>449</v>
      </c>
      <c r="D18711" s="1">
        <v>43083</v>
      </c>
      <c r="F18711">
        <v>2</v>
      </c>
      <c r="G18711">
        <v>2720</v>
      </c>
      <c r="H18711" t="s">
        <v>65</v>
      </c>
      <c r="J18711" t="s">
        <v>14</v>
      </c>
      <c r="K18711">
        <v>57</v>
      </c>
      <c r="L18711" t="s">
        <v>15</v>
      </c>
    </row>
    <row r="18712" spans="1:12">
      <c r="A18712" t="e">
        <f ca="1">E00251429251821</f>
        <v>#NAME?</v>
      </c>
      <c r="B18712">
        <v>294</v>
      </c>
      <c r="C18712" t="s">
        <v>61</v>
      </c>
      <c r="D18712" s="1">
        <v>41229</v>
      </c>
      <c r="F18712">
        <v>2</v>
      </c>
      <c r="G18712">
        <v>3699</v>
      </c>
      <c r="H18712" t="s">
        <v>149</v>
      </c>
      <c r="J18712" t="s">
        <v>14</v>
      </c>
      <c r="K18712">
        <v>52</v>
      </c>
      <c r="L18712" t="s">
        <v>15</v>
      </c>
    </row>
    <row r="18713" spans="1:12">
      <c r="A18713" t="e">
        <f ca="1">E00251429309821</f>
        <v>#NAME?</v>
      </c>
      <c r="B18713">
        <v>291</v>
      </c>
      <c r="C18713" t="s">
        <v>160</v>
      </c>
      <c r="D18713" s="1">
        <v>42837</v>
      </c>
      <c r="F18713">
        <v>3</v>
      </c>
      <c r="G18713">
        <v>60090</v>
      </c>
      <c r="H18713" t="s">
        <v>181</v>
      </c>
      <c r="J18713" t="s">
        <v>14</v>
      </c>
      <c r="K18713">
        <v>68</v>
      </c>
      <c r="L18713" t="s">
        <v>15</v>
      </c>
    </row>
    <row r="18714" spans="1:12">
      <c r="A18714" t="e">
        <f ca="1">E00251510189121</f>
        <v>#NAME?</v>
      </c>
      <c r="B18714">
        <v>164</v>
      </c>
      <c r="C18714" t="s">
        <v>792</v>
      </c>
      <c r="D18714" s="1">
        <v>42755</v>
      </c>
      <c r="F18714">
        <v>1</v>
      </c>
      <c r="G18714">
        <v>49391</v>
      </c>
      <c r="H18714" t="s">
        <v>809</v>
      </c>
      <c r="J18714" t="s">
        <v>14</v>
      </c>
      <c r="K18714">
        <v>53</v>
      </c>
      <c r="L18714" t="s">
        <v>15</v>
      </c>
    </row>
    <row r="18715" spans="1:12">
      <c r="A18715" t="e">
        <f ca="1">E00251510189121</f>
        <v>#NAME?</v>
      </c>
      <c r="B18715">
        <v>164</v>
      </c>
      <c r="C18715" t="s">
        <v>792</v>
      </c>
      <c r="D18715" s="1">
        <v>42863</v>
      </c>
      <c r="F18715">
        <v>2</v>
      </c>
      <c r="G18715">
        <v>2720</v>
      </c>
      <c r="H18715" t="s">
        <v>65</v>
      </c>
      <c r="J18715" t="s">
        <v>14</v>
      </c>
      <c r="K18715">
        <v>53</v>
      </c>
      <c r="L18715" t="s">
        <v>15</v>
      </c>
    </row>
    <row r="18716" spans="1:12">
      <c r="A18716" t="e">
        <f ca="1">E00251513734821</f>
        <v>#NAME?</v>
      </c>
      <c r="B18716">
        <v>703</v>
      </c>
      <c r="C18716" t="s">
        <v>305</v>
      </c>
      <c r="D18716" s="1">
        <v>42802</v>
      </c>
      <c r="F18716">
        <v>4</v>
      </c>
      <c r="G18716">
        <v>78321</v>
      </c>
      <c r="H18716" t="s">
        <v>490</v>
      </c>
      <c r="J18716" t="s">
        <v>14</v>
      </c>
      <c r="K18716">
        <v>51</v>
      </c>
      <c r="L18716" t="s">
        <v>22</v>
      </c>
    </row>
    <row r="18717" spans="1:12">
      <c r="A18717" t="e">
        <f ca="1">E00251510189121</f>
        <v>#NAME?</v>
      </c>
      <c r="B18717">
        <v>164</v>
      </c>
      <c r="C18717" t="s">
        <v>792</v>
      </c>
      <c r="D18717" s="1">
        <v>40949</v>
      </c>
      <c r="F18717">
        <v>2</v>
      </c>
      <c r="G18717">
        <v>1749</v>
      </c>
      <c r="H18717" t="s">
        <v>793</v>
      </c>
      <c r="J18717" t="s">
        <v>14</v>
      </c>
      <c r="K18717">
        <v>48</v>
      </c>
      <c r="L18717" t="s">
        <v>15</v>
      </c>
    </row>
    <row r="18718" spans="1:12">
      <c r="A18718" t="e">
        <f ca="1">E00251527038021</f>
        <v>#NAME?</v>
      </c>
      <c r="B18718">
        <v>11</v>
      </c>
      <c r="C18718" t="s">
        <v>245</v>
      </c>
      <c r="D18718" s="1">
        <v>42807</v>
      </c>
      <c r="F18718">
        <v>1</v>
      </c>
      <c r="G18718">
        <v>78820</v>
      </c>
      <c r="H18718" t="s">
        <v>861</v>
      </c>
      <c r="J18718" t="s">
        <v>14</v>
      </c>
      <c r="K18718">
        <v>59</v>
      </c>
      <c r="L18718" t="s">
        <v>22</v>
      </c>
    </row>
    <row r="18719" spans="1:12">
      <c r="A18719" t="e">
        <f ca="1">E00251429212121</f>
        <v>#NAME?</v>
      </c>
      <c r="B18719">
        <v>695</v>
      </c>
      <c r="C18719" t="s">
        <v>257</v>
      </c>
      <c r="D18719" s="1">
        <v>41621</v>
      </c>
      <c r="F18719">
        <v>6</v>
      </c>
      <c r="G18719">
        <v>7273</v>
      </c>
      <c r="H18719" t="s">
        <v>543</v>
      </c>
      <c r="J18719" t="s">
        <v>14</v>
      </c>
      <c r="K18719">
        <v>41</v>
      </c>
      <c r="L18719" t="s">
        <v>15</v>
      </c>
    </row>
    <row r="18720" spans="1:12">
      <c r="A18720" t="e">
        <f ca="1">E00251429212121</f>
        <v>#NAME?</v>
      </c>
      <c r="B18720">
        <v>695</v>
      </c>
      <c r="C18720" t="s">
        <v>257</v>
      </c>
      <c r="D18720" s="1">
        <v>41775</v>
      </c>
      <c r="F18720">
        <v>3</v>
      </c>
      <c r="G18720">
        <v>38110</v>
      </c>
      <c r="H18720" t="s">
        <v>962</v>
      </c>
      <c r="J18720" t="s">
        <v>14</v>
      </c>
      <c r="K18720">
        <v>41</v>
      </c>
      <c r="L18720" t="s">
        <v>15</v>
      </c>
    </row>
    <row r="18721" spans="1:12">
      <c r="A18721" t="e">
        <f ca="1">E00251429251821</f>
        <v>#NAME?</v>
      </c>
      <c r="B18721">
        <v>777</v>
      </c>
      <c r="C18721" t="s">
        <v>450</v>
      </c>
      <c r="D18721" s="1">
        <v>42754</v>
      </c>
      <c r="E18721">
        <v>3</v>
      </c>
      <c r="F18721">
        <v>1</v>
      </c>
      <c r="G18721">
        <v>30272</v>
      </c>
      <c r="H18721" t="s">
        <v>740</v>
      </c>
      <c r="J18721" t="s">
        <v>34</v>
      </c>
      <c r="K18721">
        <v>56</v>
      </c>
      <c r="L18721" t="s">
        <v>15</v>
      </c>
    </row>
    <row r="18722" spans="1:12">
      <c r="A18722" t="e">
        <f ca="1">E00251424821221</f>
        <v>#NAME?</v>
      </c>
      <c r="B18722">
        <v>122</v>
      </c>
      <c r="C18722" t="s">
        <v>522</v>
      </c>
      <c r="D18722" s="1">
        <v>41026</v>
      </c>
      <c r="F18722">
        <v>1</v>
      </c>
      <c r="G18722">
        <v>25000</v>
      </c>
      <c r="H18722" t="s">
        <v>178</v>
      </c>
      <c r="J18722" t="s">
        <v>14</v>
      </c>
      <c r="K18722">
        <v>56</v>
      </c>
      <c r="L18722" t="s">
        <v>15</v>
      </c>
    </row>
    <row r="18723" spans="1:12">
      <c r="A18723" t="e">
        <f ca="1">E00251513734821</f>
        <v>#NAME?</v>
      </c>
      <c r="B18723">
        <v>703</v>
      </c>
      <c r="C18723" t="s">
        <v>305</v>
      </c>
      <c r="D18723" s="1">
        <v>43089</v>
      </c>
      <c r="F18723">
        <v>5</v>
      </c>
      <c r="G18723">
        <v>78321</v>
      </c>
      <c r="H18723" t="s">
        <v>490</v>
      </c>
      <c r="J18723" t="s">
        <v>14</v>
      </c>
      <c r="K18723">
        <v>52</v>
      </c>
      <c r="L18723" t="s">
        <v>22</v>
      </c>
    </row>
    <row r="18724" spans="1:12">
      <c r="A18724" t="e">
        <f ca="1">E00251432177821</f>
        <v>#NAME?</v>
      </c>
      <c r="B18724">
        <v>495</v>
      </c>
      <c r="C18724" t="s">
        <v>347</v>
      </c>
      <c r="D18724" s="1">
        <v>41029</v>
      </c>
      <c r="F18724">
        <v>1</v>
      </c>
      <c r="G18724">
        <v>30000</v>
      </c>
      <c r="H18724" t="s">
        <v>144</v>
      </c>
      <c r="J18724" t="s">
        <v>14</v>
      </c>
      <c r="K18724">
        <v>44</v>
      </c>
      <c r="L18724" t="s">
        <v>15</v>
      </c>
    </row>
    <row r="18725" spans="1:12">
      <c r="A18725" t="e">
        <f ca="1">E00251510693521</f>
        <v>#NAME?</v>
      </c>
      <c r="B18725">
        <v>154</v>
      </c>
      <c r="C18725" t="s">
        <v>533</v>
      </c>
      <c r="D18725" s="1">
        <v>42383</v>
      </c>
      <c r="F18725">
        <v>3</v>
      </c>
      <c r="G18725">
        <v>7906</v>
      </c>
      <c r="H18725" t="s">
        <v>173</v>
      </c>
      <c r="J18725" t="s">
        <v>14</v>
      </c>
      <c r="K18725">
        <v>50</v>
      </c>
      <c r="L18725" t="s">
        <v>22</v>
      </c>
    </row>
    <row r="18726" spans="1:12">
      <c r="A18726" t="e">
        <f ca="1">E00251528938321</f>
        <v>#NAME?</v>
      </c>
      <c r="B18726">
        <v>291</v>
      </c>
      <c r="C18726" t="s">
        <v>160</v>
      </c>
      <c r="D18726" s="1">
        <v>42566</v>
      </c>
      <c r="F18726">
        <v>3</v>
      </c>
      <c r="G18726">
        <v>5859</v>
      </c>
      <c r="H18726" t="s">
        <v>607</v>
      </c>
      <c r="J18726" t="s">
        <v>14</v>
      </c>
      <c r="K18726">
        <v>57</v>
      </c>
      <c r="L18726" t="s">
        <v>15</v>
      </c>
    </row>
    <row r="18727" spans="1:12">
      <c r="A18727" t="e">
        <f ca="1">E00251424821221</f>
        <v>#NAME?</v>
      </c>
      <c r="B18727">
        <v>122</v>
      </c>
      <c r="C18727" t="s">
        <v>522</v>
      </c>
      <c r="D18727" s="1">
        <v>41416</v>
      </c>
      <c r="F18727">
        <v>1</v>
      </c>
      <c r="G18727">
        <v>30000</v>
      </c>
      <c r="H18727" t="s">
        <v>144</v>
      </c>
      <c r="J18727" t="s">
        <v>14</v>
      </c>
      <c r="K18727">
        <v>57</v>
      </c>
      <c r="L18727" t="s">
        <v>15</v>
      </c>
    </row>
    <row r="18728" spans="1:12">
      <c r="A18728" t="e">
        <f ca="1">E00251424821221</f>
        <v>#NAME?</v>
      </c>
      <c r="B18728">
        <v>122</v>
      </c>
      <c r="C18728" t="s">
        <v>522</v>
      </c>
      <c r="D18728" s="1">
        <v>41416</v>
      </c>
      <c r="F18728">
        <v>4</v>
      </c>
      <c r="G18728">
        <v>4019</v>
      </c>
      <c r="H18728" t="s">
        <v>26</v>
      </c>
      <c r="J18728" t="s">
        <v>14</v>
      </c>
      <c r="K18728">
        <v>57</v>
      </c>
      <c r="L18728" t="s">
        <v>15</v>
      </c>
    </row>
    <row r="18729" spans="1:12">
      <c r="A18729" t="e">
        <f ca="1">E00251524989521</f>
        <v>#NAME?</v>
      </c>
      <c r="B18729">
        <v>283</v>
      </c>
      <c r="C18729" t="s">
        <v>133</v>
      </c>
      <c r="D18729" s="1">
        <v>42445</v>
      </c>
      <c r="F18729">
        <v>1</v>
      </c>
      <c r="G18729">
        <v>81000</v>
      </c>
      <c r="H18729" t="s">
        <v>866</v>
      </c>
      <c r="J18729" t="s">
        <v>14</v>
      </c>
      <c r="K18729">
        <v>57</v>
      </c>
      <c r="L18729" t="s">
        <v>15</v>
      </c>
    </row>
    <row r="18730" spans="1:12">
      <c r="A18730" t="e">
        <f ca="1">E00251424800621</f>
        <v>#NAME?</v>
      </c>
      <c r="B18730">
        <v>108</v>
      </c>
      <c r="C18730" t="s">
        <v>481</v>
      </c>
      <c r="D18730" s="1">
        <v>42884</v>
      </c>
      <c r="F18730">
        <v>1</v>
      </c>
      <c r="G18730">
        <v>78906</v>
      </c>
      <c r="H18730" t="s">
        <v>31</v>
      </c>
      <c r="J18730" t="s">
        <v>14</v>
      </c>
      <c r="K18730">
        <v>51</v>
      </c>
      <c r="L18730" t="s">
        <v>22</v>
      </c>
    </row>
    <row r="18731" spans="1:12">
      <c r="A18731" t="e">
        <f ca="1">E00251510189121</f>
        <v>#NAME?</v>
      </c>
      <c r="B18731">
        <v>164</v>
      </c>
      <c r="C18731" t="s">
        <v>792</v>
      </c>
      <c r="D18731" s="1">
        <v>41989</v>
      </c>
      <c r="F18731">
        <v>2</v>
      </c>
      <c r="G18731">
        <v>52100</v>
      </c>
      <c r="H18731" t="s">
        <v>516</v>
      </c>
      <c r="J18731" t="s">
        <v>14</v>
      </c>
      <c r="K18731">
        <v>51</v>
      </c>
      <c r="L18731" t="s">
        <v>15</v>
      </c>
    </row>
    <row r="18732" spans="1:12">
      <c r="A18732" t="e">
        <f ca="1">E00251510189121</f>
        <v>#NAME?</v>
      </c>
      <c r="B18732">
        <v>164</v>
      </c>
      <c r="C18732" t="s">
        <v>792</v>
      </c>
      <c r="D18732" s="1">
        <v>42774</v>
      </c>
      <c r="F18732">
        <v>4</v>
      </c>
      <c r="G18732">
        <v>29690</v>
      </c>
      <c r="H18732" t="s">
        <v>52</v>
      </c>
      <c r="J18732" t="s">
        <v>14</v>
      </c>
      <c r="K18732">
        <v>53</v>
      </c>
      <c r="L18732" t="s">
        <v>15</v>
      </c>
    </row>
    <row r="18733" spans="1:12">
      <c r="A18733" t="e">
        <f ca="1">E00251429696221</f>
        <v>#NAME?</v>
      </c>
      <c r="B18733">
        <v>199</v>
      </c>
      <c r="C18733" t="s">
        <v>681</v>
      </c>
      <c r="D18733" s="1">
        <v>42912</v>
      </c>
      <c r="F18733">
        <v>1</v>
      </c>
      <c r="G18733">
        <v>53010</v>
      </c>
      <c r="H18733" t="s">
        <v>261</v>
      </c>
      <c r="J18733" t="s">
        <v>14</v>
      </c>
      <c r="K18733">
        <v>68</v>
      </c>
      <c r="L18733" t="s">
        <v>15</v>
      </c>
    </row>
    <row r="18734" spans="1:12">
      <c r="A18734" t="e">
        <f ca="1">E00251429696221</f>
        <v>#NAME?</v>
      </c>
      <c r="B18734">
        <v>199</v>
      </c>
      <c r="C18734" t="s">
        <v>681</v>
      </c>
      <c r="D18734" s="1">
        <v>42993</v>
      </c>
      <c r="F18734">
        <v>3</v>
      </c>
      <c r="G18734">
        <v>3051</v>
      </c>
      <c r="H18734" t="s">
        <v>13</v>
      </c>
      <c r="J18734" t="s">
        <v>14</v>
      </c>
      <c r="K18734">
        <v>68</v>
      </c>
      <c r="L18734" t="s">
        <v>15</v>
      </c>
    </row>
    <row r="18735" spans="1:12">
      <c r="A18735" t="e">
        <f ca="1">E00251518518421</f>
        <v>#NAME?</v>
      </c>
      <c r="B18735">
        <v>293</v>
      </c>
      <c r="C18735" t="s">
        <v>25</v>
      </c>
      <c r="D18735" s="1">
        <v>42205</v>
      </c>
      <c r="F18735">
        <v>5</v>
      </c>
      <c r="G18735">
        <v>5859</v>
      </c>
      <c r="H18735" t="s">
        <v>607</v>
      </c>
      <c r="J18735" t="s">
        <v>14</v>
      </c>
      <c r="K18735">
        <v>62</v>
      </c>
      <c r="L18735" t="s">
        <v>15</v>
      </c>
    </row>
    <row r="18736" spans="1:12">
      <c r="A18736" t="e">
        <f ca="1">E00251528938321</f>
        <v>#NAME?</v>
      </c>
      <c r="B18736">
        <v>291</v>
      </c>
      <c r="C18736" t="s">
        <v>160</v>
      </c>
      <c r="D18736" s="1">
        <v>42583</v>
      </c>
      <c r="F18736">
        <v>1</v>
      </c>
      <c r="G18736">
        <v>539</v>
      </c>
      <c r="H18736" t="s">
        <v>379</v>
      </c>
      <c r="J18736" t="s">
        <v>14</v>
      </c>
      <c r="K18736">
        <v>57</v>
      </c>
      <c r="L18736" t="s">
        <v>15</v>
      </c>
    </row>
    <row r="18737" spans="1:12">
      <c r="A18737" t="e">
        <f ca="1">E00251510189121</f>
        <v>#NAME?</v>
      </c>
      <c r="B18737">
        <v>164</v>
      </c>
      <c r="C18737" t="s">
        <v>792</v>
      </c>
      <c r="D18737" s="1">
        <v>42751</v>
      </c>
      <c r="F18737">
        <v>2</v>
      </c>
      <c r="G18737">
        <v>5198</v>
      </c>
      <c r="H18737" t="s">
        <v>200</v>
      </c>
      <c r="J18737" t="s">
        <v>14</v>
      </c>
      <c r="K18737">
        <v>53</v>
      </c>
      <c r="L18737" t="s">
        <v>15</v>
      </c>
    </row>
    <row r="18738" spans="1:12">
      <c r="A18738" t="e">
        <f ca="1">E00251510189121</f>
        <v>#NAME?</v>
      </c>
      <c r="B18738">
        <v>164</v>
      </c>
      <c r="C18738" t="s">
        <v>792</v>
      </c>
      <c r="D18738" s="1">
        <v>43042</v>
      </c>
      <c r="F18738">
        <v>2</v>
      </c>
      <c r="G18738">
        <v>7272</v>
      </c>
      <c r="H18738" t="s">
        <v>395</v>
      </c>
      <c r="J18738" t="s">
        <v>14</v>
      </c>
      <c r="K18738">
        <v>54</v>
      </c>
      <c r="L18738" t="s">
        <v>15</v>
      </c>
    </row>
    <row r="18739" spans="1:12">
      <c r="A18739" t="e">
        <f ca="1">E00251528938321</f>
        <v>#NAME?</v>
      </c>
      <c r="B18739">
        <v>291</v>
      </c>
      <c r="C18739" t="s">
        <v>160</v>
      </c>
      <c r="D18739" s="1">
        <v>42984</v>
      </c>
      <c r="F18739">
        <v>2</v>
      </c>
      <c r="G18739">
        <v>4019</v>
      </c>
      <c r="H18739" t="s">
        <v>26</v>
      </c>
      <c r="J18739" t="s">
        <v>14</v>
      </c>
      <c r="K18739">
        <v>59</v>
      </c>
      <c r="L18739" t="s">
        <v>15</v>
      </c>
    </row>
    <row r="18740" spans="1:12">
      <c r="A18740" t="e">
        <f ca="1">E00251528938321</f>
        <v>#NAME?</v>
      </c>
      <c r="B18740">
        <v>291</v>
      </c>
      <c r="C18740" t="s">
        <v>160</v>
      </c>
      <c r="D18740" s="1">
        <v>42993</v>
      </c>
      <c r="F18740">
        <v>5</v>
      </c>
      <c r="G18740">
        <v>78057</v>
      </c>
      <c r="H18740" t="s">
        <v>140</v>
      </c>
      <c r="J18740" t="s">
        <v>14</v>
      </c>
      <c r="K18740">
        <v>59</v>
      </c>
      <c r="L18740" t="s">
        <v>22</v>
      </c>
    </row>
    <row r="18741" spans="1:12">
      <c r="A18741" t="e">
        <f ca="1">E00251524952721</f>
        <v>#NAME?</v>
      </c>
      <c r="B18741">
        <v>437</v>
      </c>
      <c r="C18741" t="s">
        <v>216</v>
      </c>
      <c r="D18741" s="1">
        <v>42300</v>
      </c>
      <c r="F18741">
        <v>1</v>
      </c>
      <c r="G18741">
        <v>4519</v>
      </c>
      <c r="H18741" t="s">
        <v>1155</v>
      </c>
      <c r="J18741" t="s">
        <v>14</v>
      </c>
      <c r="K18741">
        <v>50</v>
      </c>
      <c r="L18741" t="s">
        <v>15</v>
      </c>
    </row>
    <row r="18742" spans="1:12">
      <c r="A18742" t="e">
        <f ca="1">E00251432425321</f>
        <v>#NAME?</v>
      </c>
      <c r="B18742">
        <v>202</v>
      </c>
      <c r="C18742" t="s">
        <v>1470</v>
      </c>
      <c r="D18742" s="1">
        <v>41583</v>
      </c>
      <c r="F18742">
        <v>1</v>
      </c>
      <c r="G18742">
        <v>30983</v>
      </c>
      <c r="H18742" t="s">
        <v>325</v>
      </c>
      <c r="J18742" t="s">
        <v>14</v>
      </c>
      <c r="K18742">
        <v>46</v>
      </c>
      <c r="L18742" t="s">
        <v>15</v>
      </c>
    </row>
    <row r="18743" spans="1:12">
      <c r="A18743" t="e">
        <f ca="1">E00251528608021</f>
        <v>#NAME?</v>
      </c>
      <c r="B18743">
        <v>695</v>
      </c>
      <c r="C18743" t="s">
        <v>257</v>
      </c>
      <c r="D18743" s="1">
        <v>42103</v>
      </c>
      <c r="F18743">
        <v>4</v>
      </c>
      <c r="G18743">
        <v>73390</v>
      </c>
      <c r="H18743" t="s">
        <v>66</v>
      </c>
      <c r="J18743" t="s">
        <v>14</v>
      </c>
      <c r="K18743">
        <v>46</v>
      </c>
      <c r="L18743" t="s">
        <v>15</v>
      </c>
    </row>
    <row r="18744" spans="1:12">
      <c r="A18744" t="e">
        <f ca="1">E00251518518421</f>
        <v>#NAME?</v>
      </c>
      <c r="B18744">
        <v>293</v>
      </c>
      <c r="C18744" t="s">
        <v>25</v>
      </c>
      <c r="D18744" s="1">
        <v>42121</v>
      </c>
      <c r="F18744">
        <v>1</v>
      </c>
      <c r="G18744">
        <v>4019</v>
      </c>
      <c r="H18744" t="s">
        <v>26</v>
      </c>
      <c r="J18744" t="s">
        <v>14</v>
      </c>
      <c r="K18744">
        <v>62</v>
      </c>
      <c r="L18744" t="s">
        <v>15</v>
      </c>
    </row>
    <row r="18745" spans="1:12">
      <c r="A18745" t="e">
        <f ca="1">E00251518518421</f>
        <v>#NAME?</v>
      </c>
      <c r="B18745">
        <v>293</v>
      </c>
      <c r="C18745" t="s">
        <v>25</v>
      </c>
      <c r="D18745" s="1">
        <v>42334</v>
      </c>
      <c r="F18745">
        <v>1</v>
      </c>
      <c r="G18745">
        <v>7292</v>
      </c>
      <c r="H18745" t="s">
        <v>189</v>
      </c>
      <c r="J18745" t="s">
        <v>14</v>
      </c>
      <c r="K18745">
        <v>62</v>
      </c>
      <c r="L18745" t="s">
        <v>15</v>
      </c>
    </row>
    <row r="18746" spans="1:12">
      <c r="A18746" t="e">
        <f ca="1">E00251516975021</f>
        <v>#NAME?</v>
      </c>
      <c r="B18746">
        <v>62</v>
      </c>
      <c r="C18746" t="s">
        <v>20</v>
      </c>
      <c r="D18746" s="1">
        <v>42051</v>
      </c>
      <c r="F18746">
        <v>1</v>
      </c>
      <c r="G18746">
        <v>7242</v>
      </c>
      <c r="H18746" t="s">
        <v>93</v>
      </c>
      <c r="J18746" t="s">
        <v>14</v>
      </c>
      <c r="K18746">
        <v>42</v>
      </c>
      <c r="L18746" t="s">
        <v>15</v>
      </c>
    </row>
    <row r="18747" spans="1:12">
      <c r="A18747" t="e">
        <f ca="1">E00251427202121</f>
        <v>#NAME?</v>
      </c>
      <c r="B18747">
        <v>10</v>
      </c>
      <c r="C18747" t="s">
        <v>18</v>
      </c>
      <c r="D18747" s="1">
        <v>41429</v>
      </c>
      <c r="F18747">
        <v>1</v>
      </c>
      <c r="G18747">
        <v>7906</v>
      </c>
      <c r="H18747" t="s">
        <v>173</v>
      </c>
      <c r="J18747" t="s">
        <v>14</v>
      </c>
      <c r="K18747">
        <v>52</v>
      </c>
      <c r="L18747" t="s">
        <v>22</v>
      </c>
    </row>
    <row r="18748" spans="1:12">
      <c r="A18748" t="e">
        <f ca="1">E00251518518421</f>
        <v>#NAME?</v>
      </c>
      <c r="B18748">
        <v>293</v>
      </c>
      <c r="C18748" t="s">
        <v>25</v>
      </c>
      <c r="D18748" s="1">
        <v>43052</v>
      </c>
      <c r="F18748">
        <v>3</v>
      </c>
      <c r="G18748">
        <v>5859</v>
      </c>
      <c r="H18748" t="s">
        <v>607</v>
      </c>
      <c r="J18748" t="s">
        <v>14</v>
      </c>
      <c r="K18748">
        <v>64</v>
      </c>
      <c r="L18748" t="s">
        <v>15</v>
      </c>
    </row>
    <row r="18749" spans="1:12">
      <c r="A18749" t="e">
        <f ca="1">E00251518518421</f>
        <v>#NAME?</v>
      </c>
      <c r="B18749">
        <v>293</v>
      </c>
      <c r="C18749" t="s">
        <v>25</v>
      </c>
      <c r="D18749" s="1">
        <v>41918</v>
      </c>
      <c r="F18749">
        <v>1</v>
      </c>
      <c r="G18749">
        <v>5859</v>
      </c>
      <c r="H18749" t="s">
        <v>607</v>
      </c>
      <c r="J18749" t="s">
        <v>14</v>
      </c>
      <c r="K18749">
        <v>61</v>
      </c>
      <c r="L18749" t="s">
        <v>15</v>
      </c>
    </row>
    <row r="18750" spans="1:12">
      <c r="A18750" t="e">
        <f ca="1">E00251424821221</f>
        <v>#NAME?</v>
      </c>
      <c r="B18750">
        <v>122</v>
      </c>
      <c r="C18750" t="s">
        <v>522</v>
      </c>
      <c r="D18750" s="1">
        <v>41033</v>
      </c>
      <c r="F18750">
        <v>1</v>
      </c>
      <c r="G18750">
        <v>30000</v>
      </c>
      <c r="H18750" t="s">
        <v>144</v>
      </c>
      <c r="J18750" t="s">
        <v>14</v>
      </c>
      <c r="K18750">
        <v>56</v>
      </c>
      <c r="L18750" t="s">
        <v>15</v>
      </c>
    </row>
    <row r="18751" spans="1:12">
      <c r="A18751" t="e">
        <f ca="1">E00251424821221</f>
        <v>#NAME?</v>
      </c>
      <c r="B18751">
        <v>122</v>
      </c>
      <c r="C18751" t="s">
        <v>522</v>
      </c>
      <c r="D18751" s="1">
        <v>41079</v>
      </c>
      <c r="F18751">
        <v>1</v>
      </c>
      <c r="G18751">
        <v>30000</v>
      </c>
      <c r="H18751" t="s">
        <v>144</v>
      </c>
      <c r="J18751" t="s">
        <v>14</v>
      </c>
      <c r="K18751">
        <v>56</v>
      </c>
      <c r="L18751" t="s">
        <v>15</v>
      </c>
    </row>
    <row r="18752" spans="1:12">
      <c r="A18752" t="e">
        <f ca="1">E00251518518421</f>
        <v>#NAME?</v>
      </c>
      <c r="B18752">
        <v>753</v>
      </c>
      <c r="C18752" t="s">
        <v>545</v>
      </c>
      <c r="D18752" s="1">
        <v>41708</v>
      </c>
      <c r="F18752">
        <v>1</v>
      </c>
      <c r="G18752">
        <v>844</v>
      </c>
      <c r="H18752" t="s">
        <v>1352</v>
      </c>
      <c r="I18752" t="s">
        <v>56</v>
      </c>
      <c r="J18752" t="s">
        <v>57</v>
      </c>
      <c r="K18752">
        <v>61</v>
      </c>
      <c r="L18752" t="s">
        <v>15</v>
      </c>
    </row>
    <row r="18753" spans="1:12">
      <c r="A18753" t="e">
        <f ca="1">E00251424800621</f>
        <v>#NAME?</v>
      </c>
      <c r="B18753">
        <v>108</v>
      </c>
      <c r="C18753" t="s">
        <v>481</v>
      </c>
      <c r="D18753" s="1">
        <v>41081</v>
      </c>
      <c r="F18753">
        <v>4</v>
      </c>
      <c r="G18753">
        <v>49390</v>
      </c>
      <c r="H18753" t="s">
        <v>59</v>
      </c>
      <c r="J18753" t="s">
        <v>14</v>
      </c>
      <c r="K18753">
        <v>46</v>
      </c>
      <c r="L18753" t="s">
        <v>15</v>
      </c>
    </row>
    <row r="18754" spans="1:12">
      <c r="A18754" t="e">
        <f ca="1">E00251424800621</f>
        <v>#NAME?</v>
      </c>
      <c r="B18754">
        <v>108</v>
      </c>
      <c r="C18754" t="s">
        <v>481</v>
      </c>
      <c r="D18754" s="1">
        <v>41253</v>
      </c>
      <c r="F18754">
        <v>1</v>
      </c>
      <c r="G18754">
        <v>79029</v>
      </c>
      <c r="H18754" t="s">
        <v>21</v>
      </c>
      <c r="J18754" t="s">
        <v>14</v>
      </c>
      <c r="K18754">
        <v>46</v>
      </c>
      <c r="L18754" t="s">
        <v>22</v>
      </c>
    </row>
    <row r="18755" spans="1:12">
      <c r="A18755" t="e">
        <f ca="1">E00251619838921</f>
        <v>#NAME?</v>
      </c>
      <c r="B18755">
        <v>772</v>
      </c>
      <c r="C18755" t="s">
        <v>170</v>
      </c>
      <c r="D18755" s="1">
        <v>42846</v>
      </c>
      <c r="F18755">
        <v>1</v>
      </c>
      <c r="G18755">
        <v>5225</v>
      </c>
      <c r="H18755" t="s">
        <v>280</v>
      </c>
      <c r="I18755" t="s">
        <v>56</v>
      </c>
      <c r="J18755" t="s">
        <v>57</v>
      </c>
      <c r="K18755">
        <v>49</v>
      </c>
      <c r="L18755" t="s">
        <v>15</v>
      </c>
    </row>
    <row r="18756" spans="1:12">
      <c r="A18756" t="e">
        <f ca="1">E00251532102121</f>
        <v>#NAME?</v>
      </c>
      <c r="B18756">
        <v>497</v>
      </c>
      <c r="C18756" t="s">
        <v>141</v>
      </c>
      <c r="D18756" s="1">
        <v>42038</v>
      </c>
      <c r="F18756">
        <v>1</v>
      </c>
      <c r="G18756">
        <v>7962</v>
      </c>
      <c r="H18756" t="s">
        <v>111</v>
      </c>
      <c r="J18756" t="s">
        <v>14</v>
      </c>
      <c r="K18756">
        <v>46</v>
      </c>
      <c r="L18756" t="s">
        <v>22</v>
      </c>
    </row>
    <row r="18757" spans="1:12">
      <c r="A18757" t="e">
        <f ca="1">E00251528938321</f>
        <v>#NAME?</v>
      </c>
      <c r="B18757">
        <v>291</v>
      </c>
      <c r="C18757" t="s">
        <v>160</v>
      </c>
      <c r="D18757" s="1">
        <v>41815</v>
      </c>
      <c r="F18757">
        <v>2</v>
      </c>
      <c r="G18757">
        <v>5859</v>
      </c>
      <c r="H18757" t="s">
        <v>607</v>
      </c>
      <c r="J18757" t="s">
        <v>14</v>
      </c>
      <c r="K18757">
        <v>55</v>
      </c>
      <c r="L18757" t="s">
        <v>15</v>
      </c>
    </row>
    <row r="18758" spans="1:12">
      <c r="A18758" t="e">
        <f ca="1">E00251429309821</f>
        <v>#NAME?</v>
      </c>
      <c r="B18758">
        <v>291</v>
      </c>
      <c r="C18758" t="s">
        <v>160</v>
      </c>
      <c r="D18758" s="1">
        <v>42213</v>
      </c>
      <c r="F18758">
        <v>2</v>
      </c>
      <c r="G18758">
        <v>4019</v>
      </c>
      <c r="H18758" t="s">
        <v>26</v>
      </c>
      <c r="J18758" t="s">
        <v>14</v>
      </c>
      <c r="K18758">
        <v>66</v>
      </c>
      <c r="L18758" t="s">
        <v>15</v>
      </c>
    </row>
    <row r="18759" spans="1:12">
      <c r="A18759" t="e">
        <f ca="1">E00251512430021</f>
        <v>#NAME?</v>
      </c>
      <c r="B18759">
        <v>48</v>
      </c>
      <c r="C18759" t="s">
        <v>249</v>
      </c>
      <c r="D18759" s="1">
        <v>42080</v>
      </c>
      <c r="F18759">
        <v>1</v>
      </c>
      <c r="G18759">
        <v>78079</v>
      </c>
      <c r="H18759" t="s">
        <v>49</v>
      </c>
      <c r="J18759" t="s">
        <v>14</v>
      </c>
      <c r="K18759">
        <v>46</v>
      </c>
      <c r="L18759" t="s">
        <v>22</v>
      </c>
    </row>
    <row r="18760" spans="1:12">
      <c r="A18760" t="e">
        <f ca="1">E00251512430021</f>
        <v>#NAME?</v>
      </c>
      <c r="B18760">
        <v>48</v>
      </c>
      <c r="C18760" t="s">
        <v>249</v>
      </c>
      <c r="D18760" s="1">
        <v>42837</v>
      </c>
      <c r="F18760">
        <v>3</v>
      </c>
      <c r="G18760">
        <v>27800</v>
      </c>
      <c r="H18760" t="s">
        <v>145</v>
      </c>
      <c r="J18760" t="s">
        <v>14</v>
      </c>
      <c r="K18760">
        <v>48</v>
      </c>
      <c r="L18760" t="s">
        <v>15</v>
      </c>
    </row>
    <row r="18761" spans="1:12">
      <c r="A18761" t="e">
        <f ca="1">E00251510189121</f>
        <v>#NAME?</v>
      </c>
      <c r="B18761">
        <v>148</v>
      </c>
      <c r="C18761" t="s">
        <v>318</v>
      </c>
      <c r="D18761" s="1">
        <v>41660</v>
      </c>
      <c r="F18761">
        <v>1</v>
      </c>
      <c r="G18761">
        <v>9899</v>
      </c>
      <c r="H18761" t="s">
        <v>1472</v>
      </c>
      <c r="I18761" t="s">
        <v>56</v>
      </c>
      <c r="J18761" t="s">
        <v>57</v>
      </c>
      <c r="K18761">
        <v>50</v>
      </c>
      <c r="L18761" t="s">
        <v>15</v>
      </c>
    </row>
    <row r="18762" spans="1:12">
      <c r="A18762" t="e">
        <f ca="1">E00251528938321</f>
        <v>#NAME?</v>
      </c>
      <c r="B18762">
        <v>291</v>
      </c>
      <c r="C18762" t="s">
        <v>160</v>
      </c>
      <c r="D18762" s="1">
        <v>42044</v>
      </c>
      <c r="F18762">
        <v>3</v>
      </c>
      <c r="G18762">
        <v>4019</v>
      </c>
      <c r="H18762" t="s">
        <v>26</v>
      </c>
      <c r="J18762" t="s">
        <v>14</v>
      </c>
      <c r="K18762">
        <v>56</v>
      </c>
      <c r="L18762" t="s">
        <v>15</v>
      </c>
    </row>
    <row r="18763" spans="1:12">
      <c r="A18763" t="e">
        <f ca="1">E00251510189121</f>
        <v>#NAME?</v>
      </c>
      <c r="B18763">
        <v>164</v>
      </c>
      <c r="C18763" t="s">
        <v>792</v>
      </c>
      <c r="D18763" s="1">
        <v>41549</v>
      </c>
      <c r="F18763">
        <v>2</v>
      </c>
      <c r="G18763">
        <v>24290</v>
      </c>
      <c r="H18763" t="s">
        <v>580</v>
      </c>
      <c r="J18763" t="s">
        <v>14</v>
      </c>
      <c r="K18763">
        <v>50</v>
      </c>
      <c r="L18763" t="s">
        <v>15</v>
      </c>
    </row>
    <row r="18764" spans="1:12">
      <c r="A18764" t="e">
        <f ca="1">E00251510189121</f>
        <v>#NAME?</v>
      </c>
      <c r="B18764">
        <v>164</v>
      </c>
      <c r="C18764" t="s">
        <v>792</v>
      </c>
      <c r="D18764" s="1">
        <v>42139</v>
      </c>
      <c r="F18764">
        <v>1</v>
      </c>
      <c r="G18764">
        <v>30748</v>
      </c>
      <c r="H18764" t="s">
        <v>50</v>
      </c>
      <c r="J18764" t="s">
        <v>14</v>
      </c>
      <c r="K18764">
        <v>51</v>
      </c>
      <c r="L18764" t="s">
        <v>15</v>
      </c>
    </row>
    <row r="18765" spans="1:12">
      <c r="A18765" t="e">
        <f ca="1">E00251510737521</f>
        <v>#NAME?</v>
      </c>
      <c r="B18765">
        <v>122</v>
      </c>
      <c r="C18765" t="s">
        <v>522</v>
      </c>
      <c r="D18765" s="1">
        <v>41206</v>
      </c>
      <c r="F18765">
        <v>1</v>
      </c>
      <c r="G18765">
        <v>5693</v>
      </c>
      <c r="H18765" t="s">
        <v>358</v>
      </c>
      <c r="J18765" t="s">
        <v>14</v>
      </c>
      <c r="K18765">
        <v>63</v>
      </c>
      <c r="L18765" t="s">
        <v>15</v>
      </c>
    </row>
    <row r="18766" spans="1:12">
      <c r="A18766" t="e">
        <f ca="1">E00251510737521</f>
        <v>#NAME?</v>
      </c>
      <c r="B18766">
        <v>122</v>
      </c>
      <c r="C18766" t="s">
        <v>522</v>
      </c>
      <c r="D18766" s="1">
        <v>42059</v>
      </c>
      <c r="F18766">
        <v>1</v>
      </c>
      <c r="G18766">
        <v>25000</v>
      </c>
      <c r="H18766" t="s">
        <v>178</v>
      </c>
      <c r="J18766" t="s">
        <v>14</v>
      </c>
      <c r="K18766">
        <v>65</v>
      </c>
      <c r="L18766" t="s">
        <v>15</v>
      </c>
    </row>
    <row r="18767" spans="1:12">
      <c r="A18767" t="e">
        <f ca="1">E00251427202121</f>
        <v>#NAME?</v>
      </c>
      <c r="B18767">
        <v>10</v>
      </c>
      <c r="C18767" t="s">
        <v>18</v>
      </c>
      <c r="D18767" s="1">
        <v>42410</v>
      </c>
      <c r="F18767">
        <v>2</v>
      </c>
      <c r="G18767">
        <v>1101</v>
      </c>
      <c r="H18767" t="s">
        <v>220</v>
      </c>
      <c r="J18767" t="s">
        <v>14</v>
      </c>
      <c r="K18767">
        <v>55</v>
      </c>
      <c r="L18767" t="s">
        <v>15</v>
      </c>
    </row>
    <row r="18768" spans="1:12">
      <c r="A18768" t="e">
        <f ca="1">E00251532978421</f>
        <v>#NAME?</v>
      </c>
      <c r="B18768">
        <v>477</v>
      </c>
      <c r="C18768" t="s">
        <v>770</v>
      </c>
      <c r="D18768" s="1">
        <v>42660</v>
      </c>
      <c r="F18768">
        <v>2</v>
      </c>
      <c r="G18768">
        <v>7862</v>
      </c>
      <c r="H18768" t="s">
        <v>27</v>
      </c>
      <c r="J18768" t="s">
        <v>14</v>
      </c>
      <c r="K18768">
        <v>53</v>
      </c>
      <c r="L18768" t="s">
        <v>22</v>
      </c>
    </row>
    <row r="18769" spans="1:12">
      <c r="A18769" t="e">
        <f ca="1">E00251510737521</f>
        <v>#NAME?</v>
      </c>
      <c r="B18769">
        <v>122</v>
      </c>
      <c r="C18769" t="s">
        <v>522</v>
      </c>
      <c r="D18769" s="1">
        <v>41207</v>
      </c>
      <c r="F18769">
        <v>2</v>
      </c>
      <c r="G18769">
        <v>5693</v>
      </c>
      <c r="H18769" t="s">
        <v>358</v>
      </c>
      <c r="J18769" t="s">
        <v>14</v>
      </c>
      <c r="K18769">
        <v>63</v>
      </c>
      <c r="L18769" t="s">
        <v>15</v>
      </c>
    </row>
    <row r="18770" spans="1:12">
      <c r="A18770" t="e">
        <f ca="1">E00251424821221</f>
        <v>#NAME?</v>
      </c>
      <c r="B18770">
        <v>122</v>
      </c>
      <c r="C18770" t="s">
        <v>522</v>
      </c>
      <c r="D18770" s="1">
        <v>40997</v>
      </c>
      <c r="F18770">
        <v>1</v>
      </c>
      <c r="G18770">
        <v>72610</v>
      </c>
      <c r="H18770" t="s">
        <v>226</v>
      </c>
      <c r="J18770" t="s">
        <v>14</v>
      </c>
      <c r="K18770">
        <v>56</v>
      </c>
      <c r="L18770" t="s">
        <v>15</v>
      </c>
    </row>
    <row r="18771" spans="1:12">
      <c r="A18771" t="e">
        <f ca="1">E00251424821221</f>
        <v>#NAME?</v>
      </c>
      <c r="B18771">
        <v>122</v>
      </c>
      <c r="C18771" t="s">
        <v>522</v>
      </c>
      <c r="D18771" s="1">
        <v>41197</v>
      </c>
      <c r="F18771">
        <v>1</v>
      </c>
      <c r="G18771">
        <v>71595</v>
      </c>
      <c r="H18771" t="s">
        <v>672</v>
      </c>
      <c r="J18771" t="s">
        <v>14</v>
      </c>
      <c r="K18771">
        <v>56</v>
      </c>
      <c r="L18771" t="s">
        <v>15</v>
      </c>
    </row>
    <row r="18772" spans="1:12">
      <c r="A18772" t="e">
        <f ca="1">E00251429706621</f>
        <v>#NAME?</v>
      </c>
      <c r="B18772">
        <v>2863</v>
      </c>
      <c r="C18772" t="s">
        <v>701</v>
      </c>
      <c r="D18772" s="1">
        <v>42185</v>
      </c>
      <c r="F18772">
        <v>1</v>
      </c>
      <c r="G18772">
        <v>6805</v>
      </c>
      <c r="H18772" t="s">
        <v>1473</v>
      </c>
      <c r="J18772" t="s">
        <v>14</v>
      </c>
      <c r="K18772">
        <v>48</v>
      </c>
      <c r="L18772" t="s">
        <v>15</v>
      </c>
    </row>
    <row r="18773" spans="1:12">
      <c r="A18773" t="e">
        <f ca="1">E00251615086621</f>
        <v>#NAME?</v>
      </c>
      <c r="B18773">
        <v>47</v>
      </c>
      <c r="C18773" t="s">
        <v>494</v>
      </c>
      <c r="D18773" s="1">
        <v>41310</v>
      </c>
      <c r="F18773">
        <v>1</v>
      </c>
      <c r="G18773">
        <v>4019</v>
      </c>
      <c r="H18773" t="s">
        <v>26</v>
      </c>
      <c r="J18773" t="s">
        <v>14</v>
      </c>
      <c r="K18773">
        <v>52</v>
      </c>
      <c r="L18773" t="s">
        <v>15</v>
      </c>
    </row>
    <row r="18774" spans="1:12">
      <c r="A18774" t="e">
        <f ca="1">E00251713681821</f>
        <v>#NAME?</v>
      </c>
      <c r="B18774">
        <v>7962</v>
      </c>
      <c r="C18774" t="s">
        <v>789</v>
      </c>
      <c r="D18774" s="1">
        <v>42900</v>
      </c>
      <c r="F18774">
        <v>3</v>
      </c>
      <c r="G18774">
        <v>27800</v>
      </c>
      <c r="H18774" t="s">
        <v>145</v>
      </c>
      <c r="J18774" t="s">
        <v>14</v>
      </c>
      <c r="K18774">
        <v>53</v>
      </c>
      <c r="L18774" t="s">
        <v>15</v>
      </c>
    </row>
    <row r="18775" spans="1:12">
      <c r="A18775" t="e">
        <f ca="1">E00251518582921</f>
        <v>#NAME?</v>
      </c>
      <c r="B18775">
        <v>272</v>
      </c>
      <c r="C18775" t="s">
        <v>174</v>
      </c>
      <c r="D18775" s="1">
        <v>42016</v>
      </c>
      <c r="E18775">
        <v>3</v>
      </c>
      <c r="F18775">
        <v>2</v>
      </c>
      <c r="G18775">
        <v>7172</v>
      </c>
      <c r="H18775" t="s">
        <v>1377</v>
      </c>
      <c r="J18775" t="s">
        <v>34</v>
      </c>
      <c r="K18775">
        <v>50</v>
      </c>
      <c r="L18775" t="s">
        <v>15</v>
      </c>
    </row>
    <row r="18776" spans="1:12">
      <c r="A18776" t="e">
        <f ca="1">E00251618081421</f>
        <v>#NAME?</v>
      </c>
      <c r="B18776">
        <v>11</v>
      </c>
      <c r="C18776" t="s">
        <v>245</v>
      </c>
      <c r="D18776" s="1">
        <v>42447</v>
      </c>
      <c r="F18776">
        <v>1</v>
      </c>
      <c r="G18776">
        <v>6809</v>
      </c>
      <c r="H18776" t="s">
        <v>790</v>
      </c>
      <c r="J18776" t="s">
        <v>14</v>
      </c>
      <c r="K18776">
        <v>51</v>
      </c>
      <c r="L18776" t="s">
        <v>15</v>
      </c>
    </row>
    <row r="18777" spans="1:12">
      <c r="A18777" t="e">
        <f ca="1">E00251429251821</f>
        <v>#NAME?</v>
      </c>
      <c r="B18777">
        <v>290</v>
      </c>
      <c r="C18777" t="s">
        <v>449</v>
      </c>
      <c r="D18777" s="1">
        <v>40983</v>
      </c>
      <c r="F18777">
        <v>1</v>
      </c>
      <c r="G18777">
        <v>5369</v>
      </c>
      <c r="H18777" t="s">
        <v>253</v>
      </c>
      <c r="J18777" t="s">
        <v>14</v>
      </c>
      <c r="K18777">
        <v>51</v>
      </c>
      <c r="L18777" t="s">
        <v>15</v>
      </c>
    </row>
    <row r="18778" spans="1:12">
      <c r="A18778" t="e">
        <f ca="1">E00251510737521</f>
        <v>#NAME?</v>
      </c>
      <c r="B18778">
        <v>122</v>
      </c>
      <c r="C18778" t="s">
        <v>522</v>
      </c>
      <c r="D18778" s="1">
        <v>41841</v>
      </c>
      <c r="F18778">
        <v>2</v>
      </c>
      <c r="G18778">
        <v>5368</v>
      </c>
      <c r="H18778" t="s">
        <v>101</v>
      </c>
      <c r="J18778" t="s">
        <v>14</v>
      </c>
      <c r="K18778">
        <v>64</v>
      </c>
      <c r="L18778" t="s">
        <v>15</v>
      </c>
    </row>
    <row r="18779" spans="1:12">
      <c r="A18779" t="e">
        <f ca="1">E00251618081421</f>
        <v>#NAME?</v>
      </c>
      <c r="B18779">
        <v>11</v>
      </c>
      <c r="C18779" t="s">
        <v>245</v>
      </c>
      <c r="D18779" s="1">
        <v>42768</v>
      </c>
      <c r="F18779">
        <v>1</v>
      </c>
      <c r="G18779">
        <v>84500</v>
      </c>
      <c r="H18779" t="s">
        <v>511</v>
      </c>
      <c r="J18779" t="s">
        <v>14</v>
      </c>
      <c r="K18779">
        <v>51</v>
      </c>
      <c r="L18779" t="s">
        <v>15</v>
      </c>
    </row>
    <row r="18780" spans="1:12">
      <c r="A18780" t="e">
        <f ca="1">E00251424821221</f>
        <v>#NAME?</v>
      </c>
      <c r="B18780">
        <v>122</v>
      </c>
      <c r="C18780" t="s">
        <v>522</v>
      </c>
      <c r="D18780" s="1">
        <v>41456</v>
      </c>
      <c r="F18780">
        <v>2</v>
      </c>
      <c r="G18780">
        <v>4019</v>
      </c>
      <c r="H18780" t="s">
        <v>26</v>
      </c>
      <c r="J18780" t="s">
        <v>14</v>
      </c>
      <c r="K18780">
        <v>57</v>
      </c>
      <c r="L18780" t="s">
        <v>15</v>
      </c>
    </row>
    <row r="18781" spans="1:12">
      <c r="A18781" t="e">
        <f ca="1">E00251424821221</f>
        <v>#NAME?</v>
      </c>
      <c r="B18781">
        <v>122</v>
      </c>
      <c r="C18781" t="s">
        <v>522</v>
      </c>
      <c r="D18781" s="1">
        <v>41918</v>
      </c>
      <c r="F18781">
        <v>2</v>
      </c>
      <c r="G18781">
        <v>60090</v>
      </c>
      <c r="H18781" t="s">
        <v>181</v>
      </c>
      <c r="J18781" t="s">
        <v>14</v>
      </c>
      <c r="K18781">
        <v>58</v>
      </c>
      <c r="L18781" t="s">
        <v>15</v>
      </c>
    </row>
    <row r="18782" spans="1:12">
      <c r="A18782" t="e">
        <f ca="1">E00251424800621</f>
        <v>#NAME?</v>
      </c>
      <c r="B18782">
        <v>108</v>
      </c>
      <c r="C18782" t="s">
        <v>481</v>
      </c>
      <c r="D18782" s="1">
        <v>41729</v>
      </c>
      <c r="F18782">
        <v>2</v>
      </c>
      <c r="G18782">
        <v>25000</v>
      </c>
      <c r="H18782" t="s">
        <v>178</v>
      </c>
      <c r="J18782" t="s">
        <v>14</v>
      </c>
      <c r="K18782">
        <v>48</v>
      </c>
      <c r="L18782" t="s">
        <v>15</v>
      </c>
    </row>
    <row r="18783" spans="1:12">
      <c r="A18783" t="e">
        <f ca="1">E00251424800621</f>
        <v>#NAME?</v>
      </c>
      <c r="B18783">
        <v>108</v>
      </c>
      <c r="C18783" t="s">
        <v>481</v>
      </c>
      <c r="D18783" s="1">
        <v>41729</v>
      </c>
      <c r="F18783">
        <v>3</v>
      </c>
      <c r="G18783">
        <v>49390</v>
      </c>
      <c r="H18783" t="s">
        <v>59</v>
      </c>
      <c r="J18783" t="s">
        <v>14</v>
      </c>
      <c r="K18783">
        <v>48</v>
      </c>
      <c r="L18783" t="s">
        <v>15</v>
      </c>
    </row>
    <row r="18784" spans="1:12">
      <c r="A18784" t="e">
        <f ca="1">E00251424800621</f>
        <v>#NAME?</v>
      </c>
      <c r="B18784">
        <v>108</v>
      </c>
      <c r="C18784" t="s">
        <v>481</v>
      </c>
      <c r="D18784" s="1">
        <v>42450</v>
      </c>
      <c r="F18784">
        <v>2</v>
      </c>
      <c r="G18784">
        <v>25000</v>
      </c>
      <c r="H18784" t="s">
        <v>178</v>
      </c>
      <c r="J18784" t="s">
        <v>14</v>
      </c>
      <c r="K18784">
        <v>50</v>
      </c>
      <c r="L18784" t="s">
        <v>15</v>
      </c>
    </row>
    <row r="18785" spans="1:12">
      <c r="A18785" t="e">
        <f ca="1">E00251510189121</f>
        <v>#NAME?</v>
      </c>
      <c r="B18785">
        <v>3436</v>
      </c>
      <c r="C18785" t="s">
        <v>1474</v>
      </c>
      <c r="D18785" s="1">
        <v>42287</v>
      </c>
      <c r="F18785">
        <v>1</v>
      </c>
      <c r="G18785">
        <v>7243</v>
      </c>
      <c r="H18785" t="s">
        <v>42</v>
      </c>
      <c r="J18785" t="s">
        <v>14</v>
      </c>
      <c r="K18785">
        <v>52</v>
      </c>
      <c r="L18785" t="s">
        <v>15</v>
      </c>
    </row>
    <row r="18786" spans="1:12">
      <c r="A18786" t="e">
        <f ca="1">E00251529478021</f>
        <v>#NAME?</v>
      </c>
      <c r="B18786">
        <v>151</v>
      </c>
      <c r="C18786" t="s">
        <v>381</v>
      </c>
      <c r="D18786" s="1">
        <v>41572</v>
      </c>
      <c r="F18786">
        <v>1</v>
      </c>
      <c r="G18786">
        <v>25000</v>
      </c>
      <c r="H18786" t="s">
        <v>178</v>
      </c>
      <c r="J18786" t="s">
        <v>14</v>
      </c>
      <c r="K18786">
        <v>57</v>
      </c>
      <c r="L18786" t="s">
        <v>15</v>
      </c>
    </row>
    <row r="18787" spans="1:12">
      <c r="A18787" t="e">
        <f ca="1">E00251529478021</f>
        <v>#NAME?</v>
      </c>
      <c r="B18787">
        <v>151</v>
      </c>
      <c r="C18787" t="s">
        <v>381</v>
      </c>
      <c r="D18787" s="1">
        <v>42683</v>
      </c>
      <c r="F18787">
        <v>2</v>
      </c>
      <c r="G18787">
        <v>4019</v>
      </c>
      <c r="H18787" t="s">
        <v>26</v>
      </c>
      <c r="J18787" t="s">
        <v>14</v>
      </c>
      <c r="K18787">
        <v>60</v>
      </c>
      <c r="L18787" t="s">
        <v>15</v>
      </c>
    </row>
    <row r="18788" spans="1:12">
      <c r="A18788" t="e">
        <f ca="1">E00251528938321</f>
        <v>#NAME?</v>
      </c>
      <c r="B18788">
        <v>291</v>
      </c>
      <c r="C18788" t="s">
        <v>160</v>
      </c>
      <c r="D18788" s="1">
        <v>41309</v>
      </c>
      <c r="F18788">
        <v>3</v>
      </c>
      <c r="G18788">
        <v>27800</v>
      </c>
      <c r="H18788" t="s">
        <v>145</v>
      </c>
      <c r="J18788" t="s">
        <v>14</v>
      </c>
      <c r="K18788">
        <v>54</v>
      </c>
      <c r="L18788" t="s">
        <v>15</v>
      </c>
    </row>
    <row r="18789" spans="1:12">
      <c r="A18789" t="e">
        <f ca="1">E00251429251821</f>
        <v>#NAME?</v>
      </c>
      <c r="B18789">
        <v>290</v>
      </c>
      <c r="C18789" t="s">
        <v>449</v>
      </c>
      <c r="D18789" s="1">
        <v>42552</v>
      </c>
      <c r="F18789">
        <v>2</v>
      </c>
      <c r="G18789">
        <v>53560</v>
      </c>
      <c r="H18789" t="s">
        <v>1238</v>
      </c>
      <c r="J18789" t="s">
        <v>14</v>
      </c>
      <c r="K18789">
        <v>56</v>
      </c>
      <c r="L18789" t="s">
        <v>15</v>
      </c>
    </row>
    <row r="18790" spans="1:12">
      <c r="A18790" t="e">
        <f ca="1">E00251429251821</f>
        <v>#NAME?</v>
      </c>
      <c r="B18790">
        <v>290</v>
      </c>
      <c r="C18790" t="s">
        <v>449</v>
      </c>
      <c r="D18790" s="1">
        <v>42622</v>
      </c>
      <c r="F18790">
        <v>3</v>
      </c>
      <c r="G18790">
        <v>43391</v>
      </c>
      <c r="H18790" t="s">
        <v>810</v>
      </c>
      <c r="J18790" t="s">
        <v>14</v>
      </c>
      <c r="K18790">
        <v>56</v>
      </c>
      <c r="L18790" t="s">
        <v>15</v>
      </c>
    </row>
    <row r="18791" spans="1:12">
      <c r="A18791" t="e">
        <f ca="1">E00251528938321</f>
        <v>#NAME?</v>
      </c>
      <c r="B18791">
        <v>291</v>
      </c>
      <c r="C18791" t="s">
        <v>160</v>
      </c>
      <c r="D18791" s="1">
        <v>41337</v>
      </c>
      <c r="F18791">
        <v>2</v>
      </c>
      <c r="G18791">
        <v>72290</v>
      </c>
      <c r="H18791" t="s">
        <v>248</v>
      </c>
      <c r="J18791" t="s">
        <v>14</v>
      </c>
      <c r="K18791">
        <v>54</v>
      </c>
      <c r="L18791" t="s">
        <v>15</v>
      </c>
    </row>
    <row r="18792" spans="1:12">
      <c r="A18792" t="e">
        <f ca="1">E00251424821221</f>
        <v>#NAME?</v>
      </c>
      <c r="B18792">
        <v>122</v>
      </c>
      <c r="C18792" t="s">
        <v>522</v>
      </c>
      <c r="D18792" s="1">
        <v>42921</v>
      </c>
      <c r="F18792">
        <v>2</v>
      </c>
      <c r="G18792">
        <v>60090</v>
      </c>
      <c r="H18792" t="s">
        <v>181</v>
      </c>
      <c r="J18792" t="s">
        <v>14</v>
      </c>
      <c r="K18792">
        <v>61</v>
      </c>
      <c r="L18792" t="s">
        <v>15</v>
      </c>
    </row>
    <row r="18793" spans="1:12">
      <c r="A18793" t="e">
        <f ca="1">E00251427221921</f>
        <v>#NAME?</v>
      </c>
      <c r="B18793">
        <v>10</v>
      </c>
      <c r="C18793" t="s">
        <v>18</v>
      </c>
      <c r="D18793" s="1">
        <v>41009</v>
      </c>
      <c r="F18793">
        <v>2</v>
      </c>
      <c r="G18793">
        <v>4019</v>
      </c>
      <c r="H18793" t="s">
        <v>26</v>
      </c>
      <c r="J18793" t="s">
        <v>14</v>
      </c>
      <c r="K18793">
        <v>55</v>
      </c>
      <c r="L18793" t="s">
        <v>15</v>
      </c>
    </row>
    <row r="18794" spans="1:12">
      <c r="A18794" t="e">
        <f ca="1">E00251713681821</f>
        <v>#NAME?</v>
      </c>
      <c r="B18794">
        <v>7962</v>
      </c>
      <c r="C18794" t="s">
        <v>789</v>
      </c>
      <c r="D18794" s="1">
        <v>42858</v>
      </c>
      <c r="F18794">
        <v>1</v>
      </c>
      <c r="G18794">
        <v>7272</v>
      </c>
      <c r="H18794" t="s">
        <v>395</v>
      </c>
      <c r="J18794" t="s">
        <v>14</v>
      </c>
      <c r="K18794">
        <v>53</v>
      </c>
      <c r="L18794" t="s">
        <v>15</v>
      </c>
    </row>
    <row r="18795" spans="1:12">
      <c r="A18795" t="e">
        <f ca="1">E00251531497221</f>
        <v>#NAME?</v>
      </c>
      <c r="B18795">
        <v>1786</v>
      </c>
      <c r="C18795" t="s">
        <v>37</v>
      </c>
      <c r="D18795" s="1">
        <v>42779</v>
      </c>
      <c r="F18795">
        <v>3</v>
      </c>
      <c r="G18795">
        <v>71596</v>
      </c>
      <c r="H18795" t="s">
        <v>505</v>
      </c>
      <c r="J18795" t="s">
        <v>14</v>
      </c>
      <c r="K18795">
        <v>65</v>
      </c>
      <c r="L18795" t="s">
        <v>15</v>
      </c>
    </row>
    <row r="18796" spans="1:12">
      <c r="A18796" t="e">
        <f ca="1">E00251716475921</f>
        <v>#NAME?</v>
      </c>
      <c r="B18796">
        <v>7505</v>
      </c>
      <c r="C18796" t="s">
        <v>209</v>
      </c>
      <c r="D18796" s="1">
        <v>42151</v>
      </c>
      <c r="F18796">
        <v>1</v>
      </c>
      <c r="G18796">
        <v>72673</v>
      </c>
      <c r="H18796" t="s">
        <v>394</v>
      </c>
      <c r="J18796" t="s">
        <v>14</v>
      </c>
      <c r="K18796">
        <v>43</v>
      </c>
      <c r="L18796" t="s">
        <v>15</v>
      </c>
    </row>
    <row r="18797" spans="1:12">
      <c r="A18797" t="e">
        <f ca="1">E00251510660421</f>
        <v>#NAME?</v>
      </c>
      <c r="B18797">
        <v>199</v>
      </c>
      <c r="C18797" t="s">
        <v>681</v>
      </c>
      <c r="D18797" s="1">
        <v>41066</v>
      </c>
      <c r="F18797">
        <v>1</v>
      </c>
      <c r="G18797">
        <v>49390</v>
      </c>
      <c r="H18797" t="s">
        <v>59</v>
      </c>
      <c r="J18797" t="s">
        <v>14</v>
      </c>
      <c r="K18797">
        <v>39</v>
      </c>
      <c r="L18797" t="s">
        <v>15</v>
      </c>
    </row>
    <row r="18798" spans="1:12">
      <c r="A18798" t="e">
        <f ca="1">E00251616967621</f>
        <v>#NAME?</v>
      </c>
      <c r="B18798">
        <v>1786</v>
      </c>
      <c r="C18798" t="s">
        <v>37</v>
      </c>
      <c r="D18798" s="1">
        <v>42853</v>
      </c>
      <c r="F18798">
        <v>1</v>
      </c>
      <c r="G18798">
        <v>4619</v>
      </c>
      <c r="H18798" t="s">
        <v>613</v>
      </c>
      <c r="J18798" t="s">
        <v>14</v>
      </c>
      <c r="K18798">
        <v>51</v>
      </c>
      <c r="L18798" t="s">
        <v>15</v>
      </c>
    </row>
    <row r="18799" spans="1:12">
      <c r="A18799" t="e">
        <f ca="1">E00251531497221</f>
        <v>#NAME?</v>
      </c>
      <c r="B18799">
        <v>1786</v>
      </c>
      <c r="C18799" t="s">
        <v>37</v>
      </c>
      <c r="D18799" s="1">
        <v>41152</v>
      </c>
      <c r="F18799">
        <v>1</v>
      </c>
      <c r="G18799">
        <v>30000</v>
      </c>
      <c r="H18799" t="s">
        <v>144</v>
      </c>
      <c r="J18799" t="s">
        <v>14</v>
      </c>
      <c r="K18799">
        <v>61</v>
      </c>
      <c r="L18799" t="s">
        <v>15</v>
      </c>
    </row>
    <row r="18800" spans="1:12">
      <c r="A18800" t="e">
        <f ca="1">E00251617240821</f>
        <v>#NAME?</v>
      </c>
      <c r="B18800">
        <v>469</v>
      </c>
      <c r="C18800" t="s">
        <v>30</v>
      </c>
      <c r="D18800" s="1">
        <v>41346</v>
      </c>
      <c r="F18800">
        <v>2</v>
      </c>
      <c r="G18800">
        <v>7272</v>
      </c>
      <c r="H18800" t="s">
        <v>395</v>
      </c>
      <c r="J18800" t="s">
        <v>14</v>
      </c>
      <c r="K18800">
        <v>43</v>
      </c>
      <c r="L18800" t="s">
        <v>15</v>
      </c>
    </row>
    <row r="18801" spans="1:12">
      <c r="A18801" t="e">
        <f ca="1">E00251529478021</f>
        <v>#NAME?</v>
      </c>
      <c r="B18801">
        <v>151</v>
      </c>
      <c r="C18801" t="s">
        <v>381</v>
      </c>
      <c r="D18801" s="1">
        <v>42776</v>
      </c>
      <c r="F18801">
        <v>4</v>
      </c>
      <c r="G18801">
        <v>4019</v>
      </c>
      <c r="H18801" t="s">
        <v>26</v>
      </c>
      <c r="J18801" t="s">
        <v>14</v>
      </c>
      <c r="K18801">
        <v>61</v>
      </c>
      <c r="L18801" t="s">
        <v>15</v>
      </c>
    </row>
    <row r="18802" spans="1:12">
      <c r="A18802" t="e">
        <f ca="1">E00251529478021</f>
        <v>#NAME?</v>
      </c>
      <c r="B18802">
        <v>151</v>
      </c>
      <c r="C18802" t="s">
        <v>381</v>
      </c>
      <c r="D18802" s="1">
        <v>42864</v>
      </c>
      <c r="F18802">
        <v>2</v>
      </c>
      <c r="G18802">
        <v>2720</v>
      </c>
      <c r="H18802" t="s">
        <v>65</v>
      </c>
      <c r="J18802" t="s">
        <v>14</v>
      </c>
      <c r="K18802">
        <v>61</v>
      </c>
      <c r="L18802" t="s">
        <v>15</v>
      </c>
    </row>
    <row r="18803" spans="1:12">
      <c r="A18803" t="e">
        <f ca="1">E00251514152121</f>
        <v>#NAME?</v>
      </c>
      <c r="B18803">
        <v>703</v>
      </c>
      <c r="C18803" t="s">
        <v>305</v>
      </c>
      <c r="D18803" s="1">
        <v>42769</v>
      </c>
      <c r="F18803">
        <v>4</v>
      </c>
      <c r="G18803">
        <v>40490</v>
      </c>
      <c r="H18803" t="s">
        <v>815</v>
      </c>
      <c r="J18803" t="s">
        <v>14</v>
      </c>
      <c r="K18803">
        <v>59</v>
      </c>
      <c r="L18803" t="s">
        <v>15</v>
      </c>
    </row>
    <row r="18804" spans="1:12">
      <c r="A18804" t="e">
        <f ca="1">E00251518582921</f>
        <v>#NAME?</v>
      </c>
      <c r="B18804">
        <v>275</v>
      </c>
      <c r="C18804" t="s">
        <v>444</v>
      </c>
      <c r="D18804" s="1">
        <v>41137</v>
      </c>
      <c r="F18804">
        <v>1</v>
      </c>
      <c r="G18804">
        <v>3804</v>
      </c>
      <c r="H18804" t="s">
        <v>71</v>
      </c>
      <c r="J18804" t="s">
        <v>14</v>
      </c>
      <c r="K18804">
        <v>48</v>
      </c>
      <c r="L18804" t="s">
        <v>15</v>
      </c>
    </row>
    <row r="18805" spans="1:12">
      <c r="A18805" t="e">
        <f ca="1">E00251518582921</f>
        <v>#NAME?</v>
      </c>
      <c r="B18805">
        <v>275</v>
      </c>
      <c r="C18805" t="s">
        <v>444</v>
      </c>
      <c r="D18805" s="1">
        <v>42192</v>
      </c>
      <c r="F18805">
        <v>3</v>
      </c>
      <c r="G18805">
        <v>8362</v>
      </c>
      <c r="H18805" t="s">
        <v>136</v>
      </c>
      <c r="J18805" t="s">
        <v>14</v>
      </c>
      <c r="K18805">
        <v>51</v>
      </c>
      <c r="L18805" t="s">
        <v>15</v>
      </c>
    </row>
    <row r="18806" spans="1:12">
      <c r="A18806" t="e">
        <f ca="1">E00251518582921</f>
        <v>#NAME?</v>
      </c>
      <c r="B18806">
        <v>275</v>
      </c>
      <c r="C18806" t="s">
        <v>444</v>
      </c>
      <c r="D18806" s="1">
        <v>42354</v>
      </c>
      <c r="F18806">
        <v>1</v>
      </c>
      <c r="G18806">
        <v>3804</v>
      </c>
      <c r="H18806" t="s">
        <v>71</v>
      </c>
      <c r="J18806" t="s">
        <v>14</v>
      </c>
      <c r="K18806">
        <v>51</v>
      </c>
      <c r="L18806" t="s">
        <v>15</v>
      </c>
    </row>
    <row r="18807" spans="1:12">
      <c r="A18807" t="e">
        <f ca="1">E00251429825621</f>
        <v>#NAME?</v>
      </c>
      <c r="B18807">
        <v>160</v>
      </c>
      <c r="C18807" t="s">
        <v>278</v>
      </c>
      <c r="D18807" s="1">
        <v>41117</v>
      </c>
      <c r="F18807">
        <v>1</v>
      </c>
      <c r="G18807">
        <v>72885</v>
      </c>
      <c r="H18807" t="s">
        <v>354</v>
      </c>
      <c r="J18807" t="s">
        <v>14</v>
      </c>
      <c r="K18807">
        <v>44</v>
      </c>
      <c r="L18807" t="s">
        <v>15</v>
      </c>
    </row>
    <row r="18808" spans="1:12">
      <c r="A18808" t="e">
        <f ca="1">E00251615815321</f>
        <v>#NAME?</v>
      </c>
      <c r="B18808">
        <v>500</v>
      </c>
      <c r="C18808" t="s">
        <v>161</v>
      </c>
      <c r="D18808" s="1">
        <v>42860</v>
      </c>
      <c r="F18808">
        <v>2</v>
      </c>
      <c r="G18808">
        <v>7862</v>
      </c>
      <c r="H18808" t="s">
        <v>27</v>
      </c>
      <c r="J18808" t="s">
        <v>14</v>
      </c>
      <c r="K18808">
        <v>59</v>
      </c>
      <c r="L18808" t="s">
        <v>22</v>
      </c>
    </row>
    <row r="18809" spans="1:12">
      <c r="A18809" t="e">
        <f ca="1">E00251615815321</f>
        <v>#NAME?</v>
      </c>
      <c r="B18809">
        <v>726</v>
      </c>
      <c r="C18809" t="s">
        <v>167</v>
      </c>
      <c r="D18809" s="1">
        <v>42095</v>
      </c>
      <c r="F18809">
        <v>1</v>
      </c>
      <c r="G18809">
        <v>8053</v>
      </c>
      <c r="H18809" t="s">
        <v>1475</v>
      </c>
      <c r="I18809" t="s">
        <v>56</v>
      </c>
      <c r="J18809" t="s">
        <v>57</v>
      </c>
      <c r="K18809">
        <v>57</v>
      </c>
      <c r="L18809" t="s">
        <v>15</v>
      </c>
    </row>
    <row r="18810" spans="1:12">
      <c r="A18810" t="e">
        <f ca="1">E00251510660421</f>
        <v>#NAME?</v>
      </c>
      <c r="B18810">
        <v>4547</v>
      </c>
      <c r="C18810" t="s">
        <v>818</v>
      </c>
      <c r="D18810" s="1">
        <v>42836</v>
      </c>
      <c r="F18810">
        <v>1</v>
      </c>
      <c r="G18810">
        <v>7881</v>
      </c>
      <c r="H18810" t="s">
        <v>637</v>
      </c>
      <c r="J18810" t="s">
        <v>14</v>
      </c>
      <c r="K18810">
        <v>44</v>
      </c>
      <c r="L18810" t="s">
        <v>22</v>
      </c>
    </row>
    <row r="18811" spans="1:12">
      <c r="A18811" t="e">
        <f ca="1">E00251439638221</f>
        <v>#NAME?</v>
      </c>
      <c r="B18811">
        <v>4374</v>
      </c>
      <c r="C18811" t="s">
        <v>898</v>
      </c>
      <c r="D18811" s="1">
        <v>40988</v>
      </c>
      <c r="F18811">
        <v>2</v>
      </c>
      <c r="G18811">
        <v>4019</v>
      </c>
      <c r="H18811" t="s">
        <v>26</v>
      </c>
      <c r="J18811" t="s">
        <v>14</v>
      </c>
      <c r="K18811">
        <v>51</v>
      </c>
      <c r="L18811" t="s">
        <v>15</v>
      </c>
    </row>
    <row r="18812" spans="1:12">
      <c r="A18812" t="e">
        <f ca="1">E00251510660421</f>
        <v>#NAME?</v>
      </c>
      <c r="B18812">
        <v>199</v>
      </c>
      <c r="C18812" t="s">
        <v>681</v>
      </c>
      <c r="D18812" s="1">
        <v>42290</v>
      </c>
      <c r="F18812">
        <v>1</v>
      </c>
      <c r="G18812">
        <v>7810</v>
      </c>
      <c r="H18812" t="s">
        <v>143</v>
      </c>
      <c r="J18812" t="s">
        <v>14</v>
      </c>
      <c r="K18812">
        <v>42</v>
      </c>
      <c r="L18812" t="s">
        <v>15</v>
      </c>
    </row>
    <row r="18813" spans="1:12">
      <c r="A18813" t="e">
        <f ca="1">E00251518582921</f>
        <v>#NAME?</v>
      </c>
      <c r="B18813">
        <v>275</v>
      </c>
      <c r="C18813" t="s">
        <v>444</v>
      </c>
      <c r="D18813" s="1">
        <v>42846</v>
      </c>
      <c r="F18813">
        <v>2</v>
      </c>
      <c r="G18813">
        <v>37230</v>
      </c>
      <c r="H18813" t="s">
        <v>361</v>
      </c>
      <c r="J18813" t="s">
        <v>14</v>
      </c>
      <c r="K18813">
        <v>52</v>
      </c>
      <c r="L18813" t="s">
        <v>15</v>
      </c>
    </row>
    <row r="18814" spans="1:12">
      <c r="A18814" t="e">
        <f ca="1">E00251429212121</f>
        <v>#NAME?</v>
      </c>
      <c r="B18814">
        <v>695</v>
      </c>
      <c r="C18814" t="s">
        <v>257</v>
      </c>
      <c r="D18814" s="1">
        <v>41621</v>
      </c>
      <c r="F18814">
        <v>4</v>
      </c>
      <c r="G18814">
        <v>4549</v>
      </c>
      <c r="H18814" t="s">
        <v>69</v>
      </c>
      <c r="J18814" t="s">
        <v>14</v>
      </c>
      <c r="K18814">
        <v>41</v>
      </c>
      <c r="L18814" t="s">
        <v>15</v>
      </c>
    </row>
    <row r="18815" spans="1:12">
      <c r="A18815" t="e">
        <f ca="1">E00251429212121</f>
        <v>#NAME?</v>
      </c>
      <c r="B18815">
        <v>695</v>
      </c>
      <c r="C18815" t="s">
        <v>257</v>
      </c>
      <c r="D18815" s="1">
        <v>41775</v>
      </c>
      <c r="F18815">
        <v>4</v>
      </c>
      <c r="G18815">
        <v>4549</v>
      </c>
      <c r="H18815" t="s">
        <v>69</v>
      </c>
      <c r="J18815" t="s">
        <v>14</v>
      </c>
      <c r="K18815">
        <v>41</v>
      </c>
      <c r="L18815" t="s">
        <v>15</v>
      </c>
    </row>
    <row r="18816" spans="1:12">
      <c r="A18816" t="e">
        <f ca="1">E00251617240821</f>
        <v>#NAME?</v>
      </c>
      <c r="B18816">
        <v>469</v>
      </c>
      <c r="C18816" t="s">
        <v>30</v>
      </c>
      <c r="D18816" s="1">
        <v>43046</v>
      </c>
      <c r="F18816">
        <v>3</v>
      </c>
      <c r="G18816">
        <v>61172</v>
      </c>
      <c r="H18816" t="s">
        <v>48</v>
      </c>
      <c r="J18816" t="s">
        <v>14</v>
      </c>
      <c r="K18816">
        <v>47</v>
      </c>
      <c r="L18816" t="s">
        <v>15</v>
      </c>
    </row>
    <row r="18817" spans="1:12">
      <c r="A18817" t="e">
        <f ca="1">E00251514273221</f>
        <v>#NAME?</v>
      </c>
      <c r="B18817">
        <v>299</v>
      </c>
      <c r="C18817" t="s">
        <v>729</v>
      </c>
      <c r="D18817" s="1">
        <v>41596</v>
      </c>
      <c r="F18817">
        <v>2</v>
      </c>
      <c r="G18817">
        <v>78900</v>
      </c>
      <c r="H18817" t="s">
        <v>79</v>
      </c>
      <c r="J18817" t="s">
        <v>14</v>
      </c>
      <c r="K18817">
        <v>55</v>
      </c>
      <c r="L18817" t="s">
        <v>22</v>
      </c>
    </row>
    <row r="18818" spans="1:12">
      <c r="A18818" t="e">
        <f ca="1">E00251528150321</f>
        <v>#NAME?</v>
      </c>
      <c r="B18818">
        <v>47</v>
      </c>
      <c r="C18818" t="s">
        <v>494</v>
      </c>
      <c r="D18818" s="1">
        <v>42151</v>
      </c>
      <c r="F18818">
        <v>1</v>
      </c>
      <c r="G18818">
        <v>7829</v>
      </c>
      <c r="H18818" t="s">
        <v>899</v>
      </c>
      <c r="J18818" t="s">
        <v>14</v>
      </c>
      <c r="K18818">
        <v>50</v>
      </c>
      <c r="L18818" t="s">
        <v>22</v>
      </c>
    </row>
    <row r="18819" spans="1:12">
      <c r="A18819" t="e">
        <f ca="1">E00251429212121</f>
        <v>#NAME?</v>
      </c>
      <c r="B18819">
        <v>695</v>
      </c>
      <c r="C18819" t="s">
        <v>257</v>
      </c>
      <c r="D18819" s="1">
        <v>41850</v>
      </c>
      <c r="F18819">
        <v>4</v>
      </c>
      <c r="G18819">
        <v>7273</v>
      </c>
      <c r="H18819" t="s">
        <v>543</v>
      </c>
      <c r="J18819" t="s">
        <v>14</v>
      </c>
      <c r="K18819">
        <v>41</v>
      </c>
      <c r="L18819" t="s">
        <v>15</v>
      </c>
    </row>
    <row r="18820" spans="1:12">
      <c r="A18820" t="e">
        <f ca="1">E00251429212121</f>
        <v>#NAME?</v>
      </c>
      <c r="B18820">
        <v>695</v>
      </c>
      <c r="C18820" t="s">
        <v>257</v>
      </c>
      <c r="D18820" s="1">
        <v>42837</v>
      </c>
      <c r="F18820">
        <v>1</v>
      </c>
      <c r="G18820">
        <v>2809</v>
      </c>
      <c r="H18820" t="s">
        <v>90</v>
      </c>
      <c r="J18820" t="s">
        <v>14</v>
      </c>
      <c r="K18820">
        <v>44</v>
      </c>
      <c r="L18820" t="s">
        <v>15</v>
      </c>
    </row>
    <row r="18821" spans="1:12">
      <c r="A18821" t="e">
        <f ca="1">E00251514273221</f>
        <v>#NAME?</v>
      </c>
      <c r="B18821">
        <v>299</v>
      </c>
      <c r="C18821" t="s">
        <v>729</v>
      </c>
      <c r="D18821" s="1">
        <v>42107</v>
      </c>
      <c r="F18821">
        <v>5</v>
      </c>
      <c r="G18821">
        <v>3051</v>
      </c>
      <c r="H18821" t="s">
        <v>13</v>
      </c>
      <c r="J18821" t="s">
        <v>14</v>
      </c>
      <c r="K18821">
        <v>56</v>
      </c>
      <c r="L18821" t="s">
        <v>15</v>
      </c>
    </row>
    <row r="18822" spans="1:12">
      <c r="A18822" t="e">
        <f ca="1">E00251514152121</f>
        <v>#NAME?</v>
      </c>
      <c r="B18822">
        <v>703</v>
      </c>
      <c r="C18822" t="s">
        <v>305</v>
      </c>
      <c r="D18822" s="1">
        <v>43014</v>
      </c>
      <c r="F18822">
        <v>3</v>
      </c>
      <c r="G18822">
        <v>2724</v>
      </c>
      <c r="H18822" t="s">
        <v>73</v>
      </c>
      <c r="J18822" t="s">
        <v>14</v>
      </c>
      <c r="K18822">
        <v>60</v>
      </c>
      <c r="L18822" t="s">
        <v>15</v>
      </c>
    </row>
    <row r="18823" spans="1:12">
      <c r="A18823" t="e">
        <f ca="1">E00251533153821</f>
        <v>#NAME?</v>
      </c>
      <c r="B18823">
        <v>467</v>
      </c>
      <c r="C18823" t="s">
        <v>232</v>
      </c>
      <c r="D18823" s="1">
        <v>41298</v>
      </c>
      <c r="F18823">
        <v>1</v>
      </c>
      <c r="G18823">
        <v>78096</v>
      </c>
      <c r="H18823" t="s">
        <v>939</v>
      </c>
      <c r="J18823" t="s">
        <v>14</v>
      </c>
      <c r="K18823">
        <v>57</v>
      </c>
      <c r="L18823" t="s">
        <v>22</v>
      </c>
    </row>
    <row r="18824" spans="1:12">
      <c r="A18824" t="e">
        <f ca="1">E00251518582921</f>
        <v>#NAME?</v>
      </c>
      <c r="B18824">
        <v>734</v>
      </c>
      <c r="C18824" t="s">
        <v>651</v>
      </c>
      <c r="D18824" s="1">
        <v>42323</v>
      </c>
      <c r="F18824">
        <v>1</v>
      </c>
      <c r="G18824">
        <v>7296</v>
      </c>
      <c r="H18824" t="s">
        <v>1038</v>
      </c>
      <c r="I18824" t="s">
        <v>56</v>
      </c>
      <c r="J18824" t="s">
        <v>57</v>
      </c>
      <c r="K18824">
        <v>51</v>
      </c>
      <c r="L18824" t="s">
        <v>15</v>
      </c>
    </row>
    <row r="18825" spans="1:12">
      <c r="A18825" t="e">
        <f ca="1">E00251533631121</f>
        <v>#NAME?</v>
      </c>
      <c r="B18825">
        <v>101</v>
      </c>
      <c r="C18825" t="s">
        <v>1359</v>
      </c>
      <c r="D18825" s="1">
        <v>41885</v>
      </c>
      <c r="F18825">
        <v>1</v>
      </c>
      <c r="G18825">
        <v>7964</v>
      </c>
      <c r="H18825" t="s">
        <v>524</v>
      </c>
      <c r="J18825" t="s">
        <v>14</v>
      </c>
      <c r="K18825">
        <v>46</v>
      </c>
      <c r="L18825" t="s">
        <v>22</v>
      </c>
    </row>
    <row r="18826" spans="1:12">
      <c r="A18826" t="e">
        <f ca="1">E00251533153821</f>
        <v>#NAME?</v>
      </c>
      <c r="B18826">
        <v>467</v>
      </c>
      <c r="C18826" t="s">
        <v>232</v>
      </c>
      <c r="D18826" s="1">
        <v>40987</v>
      </c>
      <c r="F18826">
        <v>1</v>
      </c>
      <c r="G18826">
        <v>4659</v>
      </c>
      <c r="H18826" t="s">
        <v>47</v>
      </c>
      <c r="J18826" t="s">
        <v>14</v>
      </c>
      <c r="K18826">
        <v>56</v>
      </c>
      <c r="L18826" t="s">
        <v>15</v>
      </c>
    </row>
    <row r="18827" spans="1:12">
      <c r="A18827" t="e">
        <f ca="1">E00251439638221</f>
        <v>#NAME?</v>
      </c>
      <c r="B18827">
        <v>4374</v>
      </c>
      <c r="C18827" t="s">
        <v>898</v>
      </c>
      <c r="D18827" s="1">
        <v>42894</v>
      </c>
      <c r="F18827">
        <v>3</v>
      </c>
      <c r="G18827">
        <v>27800</v>
      </c>
      <c r="H18827" t="s">
        <v>145</v>
      </c>
      <c r="J18827" t="s">
        <v>14</v>
      </c>
      <c r="K18827">
        <v>57</v>
      </c>
      <c r="L18827" t="s">
        <v>15</v>
      </c>
    </row>
    <row r="18828" spans="1:12">
      <c r="A18828" t="e">
        <f t="shared" ref="A18828:A18833" ca="1" si="177">E00251514152121</f>
        <v>#NAME?</v>
      </c>
      <c r="B18828">
        <v>702</v>
      </c>
      <c r="C18828" t="s">
        <v>293</v>
      </c>
      <c r="D18828" s="1">
        <v>41310</v>
      </c>
      <c r="F18828">
        <v>1</v>
      </c>
      <c r="G18828">
        <v>2119</v>
      </c>
      <c r="H18828" t="s">
        <v>82</v>
      </c>
      <c r="J18828" t="s">
        <v>14</v>
      </c>
      <c r="K18828">
        <v>55</v>
      </c>
      <c r="L18828" t="s">
        <v>15</v>
      </c>
    </row>
    <row r="18829" spans="1:12">
      <c r="A18829" t="e">
        <f t="shared" ca="1" si="177"/>
        <v>#NAME?</v>
      </c>
      <c r="B18829">
        <v>702</v>
      </c>
      <c r="C18829" t="s">
        <v>293</v>
      </c>
      <c r="D18829" s="1">
        <v>42261</v>
      </c>
      <c r="F18829">
        <v>4</v>
      </c>
      <c r="G18829">
        <v>4549</v>
      </c>
      <c r="H18829" t="s">
        <v>69</v>
      </c>
      <c r="J18829" t="s">
        <v>14</v>
      </c>
      <c r="K18829">
        <v>58</v>
      </c>
      <c r="L18829" t="s">
        <v>15</v>
      </c>
    </row>
    <row r="18830" spans="1:12">
      <c r="A18830" t="e">
        <f t="shared" ca="1" si="177"/>
        <v>#NAME?</v>
      </c>
      <c r="B18830">
        <v>702</v>
      </c>
      <c r="C18830" t="s">
        <v>293</v>
      </c>
      <c r="D18830" s="1">
        <v>42334</v>
      </c>
      <c r="F18830">
        <v>3</v>
      </c>
      <c r="G18830">
        <v>78050</v>
      </c>
      <c r="H18830" t="s">
        <v>197</v>
      </c>
      <c r="J18830" t="s">
        <v>14</v>
      </c>
      <c r="K18830">
        <v>58</v>
      </c>
      <c r="L18830" t="s">
        <v>22</v>
      </c>
    </row>
    <row r="18831" spans="1:12">
      <c r="A18831" t="e">
        <f t="shared" ca="1" si="177"/>
        <v>#NAME?</v>
      </c>
      <c r="B18831">
        <v>702</v>
      </c>
      <c r="C18831" t="s">
        <v>293</v>
      </c>
      <c r="D18831" s="1">
        <v>42389</v>
      </c>
      <c r="F18831">
        <v>6</v>
      </c>
      <c r="G18831">
        <v>78096</v>
      </c>
      <c r="H18831" t="s">
        <v>939</v>
      </c>
      <c r="J18831" t="s">
        <v>14</v>
      </c>
      <c r="K18831">
        <v>58</v>
      </c>
      <c r="L18831" t="s">
        <v>22</v>
      </c>
    </row>
    <row r="18832" spans="1:12">
      <c r="A18832" t="e">
        <f t="shared" ca="1" si="177"/>
        <v>#NAME?</v>
      </c>
      <c r="B18832">
        <v>702</v>
      </c>
      <c r="C18832" t="s">
        <v>293</v>
      </c>
      <c r="D18832" s="1">
        <v>42445</v>
      </c>
      <c r="F18832">
        <v>5</v>
      </c>
      <c r="G18832">
        <v>4549</v>
      </c>
      <c r="H18832" t="s">
        <v>69</v>
      </c>
      <c r="J18832" t="s">
        <v>14</v>
      </c>
      <c r="K18832">
        <v>59</v>
      </c>
      <c r="L18832" t="s">
        <v>15</v>
      </c>
    </row>
    <row r="18833" spans="1:12">
      <c r="A18833" t="e">
        <f t="shared" ca="1" si="177"/>
        <v>#NAME?</v>
      </c>
      <c r="B18833">
        <v>703</v>
      </c>
      <c r="C18833" t="s">
        <v>305</v>
      </c>
      <c r="D18833" s="1">
        <v>41837</v>
      </c>
      <c r="F18833">
        <v>3</v>
      </c>
      <c r="G18833">
        <v>55090</v>
      </c>
      <c r="H18833" t="s">
        <v>400</v>
      </c>
      <c r="J18833" t="s">
        <v>14</v>
      </c>
      <c r="K18833">
        <v>57</v>
      </c>
      <c r="L18833" t="s">
        <v>15</v>
      </c>
    </row>
    <row r="18834" spans="1:12">
      <c r="A18834" t="e">
        <f ca="1">E00251617240821</f>
        <v>#NAME?</v>
      </c>
      <c r="B18834">
        <v>469</v>
      </c>
      <c r="C18834" t="s">
        <v>30</v>
      </c>
      <c r="D18834" s="1">
        <v>41557</v>
      </c>
      <c r="F18834">
        <v>1</v>
      </c>
      <c r="G18834">
        <v>61172</v>
      </c>
      <c r="H18834" t="s">
        <v>48</v>
      </c>
      <c r="J18834" t="s">
        <v>14</v>
      </c>
      <c r="K18834">
        <v>43</v>
      </c>
      <c r="L18834" t="s">
        <v>15</v>
      </c>
    </row>
    <row r="18835" spans="1:12">
      <c r="A18835" t="e">
        <f ca="1">E00251615815321</f>
        <v>#NAME?</v>
      </c>
      <c r="B18835">
        <v>500</v>
      </c>
      <c r="C18835" t="s">
        <v>161</v>
      </c>
      <c r="D18835" s="1">
        <v>43007</v>
      </c>
      <c r="F18835">
        <v>2</v>
      </c>
      <c r="G18835">
        <v>7881</v>
      </c>
      <c r="H18835" t="s">
        <v>637</v>
      </c>
      <c r="J18835" t="s">
        <v>14</v>
      </c>
      <c r="K18835">
        <v>60</v>
      </c>
      <c r="L18835" t="s">
        <v>22</v>
      </c>
    </row>
    <row r="18836" spans="1:12">
      <c r="A18836" t="e">
        <f ca="1">E00251429212121</f>
        <v>#NAME?</v>
      </c>
      <c r="B18836">
        <v>695</v>
      </c>
      <c r="C18836" t="s">
        <v>257</v>
      </c>
      <c r="D18836" s="1">
        <v>42600</v>
      </c>
      <c r="F18836">
        <v>1</v>
      </c>
      <c r="G18836">
        <v>4549</v>
      </c>
      <c r="H18836" t="s">
        <v>69</v>
      </c>
      <c r="J18836" t="s">
        <v>14</v>
      </c>
      <c r="K18836">
        <v>43</v>
      </c>
      <c r="L18836" t="s">
        <v>15</v>
      </c>
    </row>
    <row r="18837" spans="1:12">
      <c r="A18837" t="e">
        <f ca="1">E00251716498121</f>
        <v>#NAME?</v>
      </c>
      <c r="B18837">
        <v>481</v>
      </c>
      <c r="C18837" t="s">
        <v>402</v>
      </c>
      <c r="D18837" s="1">
        <v>42107</v>
      </c>
      <c r="F18837">
        <v>1</v>
      </c>
      <c r="G18837">
        <v>5950</v>
      </c>
      <c r="H18837" t="s">
        <v>24</v>
      </c>
      <c r="J18837" t="s">
        <v>14</v>
      </c>
      <c r="K18837">
        <v>39</v>
      </c>
      <c r="L18837" t="s">
        <v>15</v>
      </c>
    </row>
    <row r="18838" spans="1:12">
      <c r="A18838" t="e">
        <f ca="1">E00251429212121</f>
        <v>#NAME?</v>
      </c>
      <c r="B18838">
        <v>695</v>
      </c>
      <c r="C18838" t="s">
        <v>257</v>
      </c>
      <c r="D18838" s="1">
        <v>41421</v>
      </c>
      <c r="F18838">
        <v>4</v>
      </c>
      <c r="G18838">
        <v>4549</v>
      </c>
      <c r="H18838" t="s">
        <v>69</v>
      </c>
      <c r="J18838" t="s">
        <v>14</v>
      </c>
      <c r="K18838">
        <v>40</v>
      </c>
      <c r="L18838" t="s">
        <v>15</v>
      </c>
    </row>
    <row r="18839" spans="1:12">
      <c r="A18839" t="e">
        <f ca="1">E00251429212121</f>
        <v>#NAME?</v>
      </c>
      <c r="B18839">
        <v>695</v>
      </c>
      <c r="C18839" t="s">
        <v>257</v>
      </c>
      <c r="D18839" s="1">
        <v>41430</v>
      </c>
      <c r="F18839">
        <v>4</v>
      </c>
      <c r="G18839">
        <v>4549</v>
      </c>
      <c r="H18839" t="s">
        <v>69</v>
      </c>
      <c r="J18839" t="s">
        <v>14</v>
      </c>
      <c r="K18839">
        <v>40</v>
      </c>
      <c r="L18839" t="s">
        <v>15</v>
      </c>
    </row>
    <row r="18840" spans="1:12">
      <c r="A18840" t="e">
        <f ca="1">E00251429212121</f>
        <v>#NAME?</v>
      </c>
      <c r="B18840">
        <v>695</v>
      </c>
      <c r="C18840" t="s">
        <v>257</v>
      </c>
      <c r="D18840" s="1">
        <v>41451</v>
      </c>
      <c r="F18840">
        <v>1</v>
      </c>
      <c r="G18840">
        <v>5369</v>
      </c>
      <c r="H18840" t="s">
        <v>253</v>
      </c>
      <c r="J18840" t="s">
        <v>14</v>
      </c>
      <c r="K18840">
        <v>40</v>
      </c>
      <c r="L18840" t="s">
        <v>15</v>
      </c>
    </row>
    <row r="18841" spans="1:12">
      <c r="A18841" t="e">
        <f ca="1">E00251429212121</f>
        <v>#NAME?</v>
      </c>
      <c r="B18841">
        <v>695</v>
      </c>
      <c r="C18841" t="s">
        <v>257</v>
      </c>
      <c r="D18841" s="1">
        <v>41948</v>
      </c>
      <c r="F18841">
        <v>6</v>
      </c>
      <c r="G18841">
        <v>30000</v>
      </c>
      <c r="H18841" t="s">
        <v>144</v>
      </c>
      <c r="J18841" t="s">
        <v>14</v>
      </c>
      <c r="K18841">
        <v>41</v>
      </c>
      <c r="L18841" t="s">
        <v>15</v>
      </c>
    </row>
    <row r="18842" spans="1:12">
      <c r="A18842" t="e">
        <f ca="1">E00251532630321</f>
        <v>#NAME?</v>
      </c>
      <c r="B18842">
        <v>490</v>
      </c>
      <c r="C18842" t="s">
        <v>158</v>
      </c>
      <c r="D18842" s="1">
        <v>42664</v>
      </c>
      <c r="F18842">
        <v>2</v>
      </c>
      <c r="G18842">
        <v>4019</v>
      </c>
      <c r="H18842" t="s">
        <v>26</v>
      </c>
      <c r="J18842" t="s">
        <v>14</v>
      </c>
      <c r="K18842">
        <v>64</v>
      </c>
      <c r="L18842" t="s">
        <v>15</v>
      </c>
    </row>
    <row r="18843" spans="1:12">
      <c r="A18843" t="e">
        <f ca="1">E00251533153821</f>
        <v>#NAME?</v>
      </c>
      <c r="B18843">
        <v>467</v>
      </c>
      <c r="C18843" t="s">
        <v>232</v>
      </c>
      <c r="D18843" s="1">
        <v>42809</v>
      </c>
      <c r="F18843">
        <v>1</v>
      </c>
      <c r="G18843">
        <v>6929</v>
      </c>
      <c r="H18843" t="s">
        <v>36</v>
      </c>
      <c r="J18843" t="s">
        <v>14</v>
      </c>
      <c r="K18843">
        <v>61</v>
      </c>
      <c r="L18843" t="s">
        <v>15</v>
      </c>
    </row>
    <row r="18844" spans="1:12">
      <c r="A18844" t="e">
        <f ca="1">E00251514152121</f>
        <v>#NAME?</v>
      </c>
      <c r="B18844">
        <v>703</v>
      </c>
      <c r="C18844" t="s">
        <v>305</v>
      </c>
      <c r="D18844" s="1">
        <v>42639</v>
      </c>
      <c r="F18844">
        <v>1</v>
      </c>
      <c r="G18844">
        <v>55090</v>
      </c>
      <c r="H18844" t="s">
        <v>400</v>
      </c>
      <c r="J18844" t="s">
        <v>14</v>
      </c>
      <c r="K18844">
        <v>59</v>
      </c>
      <c r="L18844" t="s">
        <v>15</v>
      </c>
    </row>
    <row r="18845" spans="1:12">
      <c r="A18845" t="e">
        <f ca="1">E00251430091421</f>
        <v>#NAME?</v>
      </c>
      <c r="B18845">
        <v>467</v>
      </c>
      <c r="C18845" t="s">
        <v>232</v>
      </c>
      <c r="D18845" s="1">
        <v>42422</v>
      </c>
      <c r="F18845">
        <v>1</v>
      </c>
      <c r="G18845">
        <v>25000</v>
      </c>
      <c r="H18845" t="s">
        <v>178</v>
      </c>
      <c r="J18845" t="s">
        <v>14</v>
      </c>
      <c r="K18845">
        <v>64</v>
      </c>
      <c r="L18845" t="s">
        <v>15</v>
      </c>
    </row>
    <row r="18846" spans="1:12">
      <c r="A18846" t="e">
        <f ca="1">E00251430091421</f>
        <v>#NAME?</v>
      </c>
      <c r="B18846">
        <v>467</v>
      </c>
      <c r="C18846" t="s">
        <v>232</v>
      </c>
      <c r="D18846" s="1">
        <v>40968</v>
      </c>
      <c r="F18846">
        <v>3</v>
      </c>
      <c r="G18846">
        <v>3051</v>
      </c>
      <c r="H18846" t="s">
        <v>13</v>
      </c>
      <c r="J18846" t="s">
        <v>14</v>
      </c>
      <c r="K18846">
        <v>60</v>
      </c>
      <c r="L18846" t="s">
        <v>15</v>
      </c>
    </row>
    <row r="18847" spans="1:12">
      <c r="A18847" t="e">
        <f ca="1">E00251439831421</f>
        <v>#NAME?</v>
      </c>
      <c r="B18847">
        <v>468</v>
      </c>
      <c r="C18847" t="s">
        <v>721</v>
      </c>
      <c r="D18847" s="1">
        <v>42954</v>
      </c>
      <c r="F18847">
        <v>6</v>
      </c>
      <c r="G18847">
        <v>37205</v>
      </c>
      <c r="H18847" t="s">
        <v>191</v>
      </c>
      <c r="J18847" t="s">
        <v>14</v>
      </c>
      <c r="K18847">
        <v>42</v>
      </c>
      <c r="L18847" t="s">
        <v>15</v>
      </c>
    </row>
    <row r="18848" spans="1:12">
      <c r="A18848" t="e">
        <f ca="1">E00251531925021</f>
        <v>#NAME?</v>
      </c>
      <c r="B18848">
        <v>703</v>
      </c>
      <c r="C18848" t="s">
        <v>305</v>
      </c>
      <c r="D18848" s="1">
        <v>42864</v>
      </c>
      <c r="F18848">
        <v>3</v>
      </c>
      <c r="G18848">
        <v>2724</v>
      </c>
      <c r="H18848" t="s">
        <v>73</v>
      </c>
      <c r="J18848" t="s">
        <v>14</v>
      </c>
      <c r="K18848">
        <v>49</v>
      </c>
      <c r="L18848" t="s">
        <v>15</v>
      </c>
    </row>
    <row r="18849" spans="1:12">
      <c r="A18849" t="e">
        <f ca="1">E00251531925021</f>
        <v>#NAME?</v>
      </c>
      <c r="B18849">
        <v>703</v>
      </c>
      <c r="C18849" t="s">
        <v>305</v>
      </c>
      <c r="D18849" s="1">
        <v>43025</v>
      </c>
      <c r="F18849">
        <v>3</v>
      </c>
      <c r="G18849">
        <v>2724</v>
      </c>
      <c r="H18849" t="s">
        <v>73</v>
      </c>
      <c r="J18849" t="s">
        <v>14</v>
      </c>
      <c r="K18849">
        <v>50</v>
      </c>
      <c r="L18849" t="s">
        <v>15</v>
      </c>
    </row>
    <row r="18850" spans="1:12">
      <c r="A18850" t="e">
        <f ca="1">E00251514317621</f>
        <v>#NAME?</v>
      </c>
      <c r="B18850">
        <v>1273</v>
      </c>
      <c r="C18850" t="s">
        <v>28</v>
      </c>
      <c r="D18850" s="1">
        <v>42801</v>
      </c>
      <c r="F18850">
        <v>1</v>
      </c>
      <c r="G18850">
        <v>2169</v>
      </c>
      <c r="H18850" t="s">
        <v>40</v>
      </c>
      <c r="J18850" t="s">
        <v>14</v>
      </c>
      <c r="K18850">
        <v>44</v>
      </c>
      <c r="L18850" t="s">
        <v>15</v>
      </c>
    </row>
    <row r="18851" spans="1:12">
      <c r="A18851" t="e">
        <f ca="1">E00251427391321</f>
        <v>#NAME?</v>
      </c>
      <c r="B18851">
        <v>28</v>
      </c>
      <c r="C18851" t="s">
        <v>153</v>
      </c>
      <c r="D18851" s="1">
        <v>42101</v>
      </c>
      <c r="F18851">
        <v>1</v>
      </c>
      <c r="G18851">
        <v>4019</v>
      </c>
      <c r="H18851" t="s">
        <v>26</v>
      </c>
      <c r="J18851" t="s">
        <v>14</v>
      </c>
      <c r="K18851">
        <v>48</v>
      </c>
      <c r="L18851" t="s">
        <v>15</v>
      </c>
    </row>
    <row r="18852" spans="1:12">
      <c r="A18852" t="e">
        <f ca="1">E00251427391321</f>
        <v>#NAME?</v>
      </c>
      <c r="B18852">
        <v>28</v>
      </c>
      <c r="C18852" t="s">
        <v>153</v>
      </c>
      <c r="D18852" s="1">
        <v>40959</v>
      </c>
      <c r="F18852">
        <v>1</v>
      </c>
      <c r="G18852">
        <v>4749</v>
      </c>
      <c r="H18852" t="s">
        <v>1476</v>
      </c>
      <c r="J18852" t="s">
        <v>14</v>
      </c>
      <c r="K18852">
        <v>45</v>
      </c>
      <c r="L18852" t="s">
        <v>15</v>
      </c>
    </row>
    <row r="18853" spans="1:12">
      <c r="A18853" t="e">
        <f ca="1">E00251427391321</f>
        <v>#NAME?</v>
      </c>
      <c r="B18853">
        <v>28</v>
      </c>
      <c r="C18853" t="s">
        <v>153</v>
      </c>
      <c r="D18853" s="1">
        <v>42409</v>
      </c>
      <c r="F18853">
        <v>1</v>
      </c>
      <c r="G18853">
        <v>78900</v>
      </c>
      <c r="H18853" t="s">
        <v>79</v>
      </c>
      <c r="J18853" t="s">
        <v>14</v>
      </c>
      <c r="K18853">
        <v>48</v>
      </c>
      <c r="L18853" t="s">
        <v>22</v>
      </c>
    </row>
    <row r="18854" spans="1:12">
      <c r="A18854" t="e">
        <f ca="1">E00251427391321</f>
        <v>#NAME?</v>
      </c>
      <c r="B18854">
        <v>28</v>
      </c>
      <c r="C18854" t="s">
        <v>153</v>
      </c>
      <c r="D18854" s="1">
        <v>42790</v>
      </c>
      <c r="F18854">
        <v>5</v>
      </c>
      <c r="G18854">
        <v>53560</v>
      </c>
      <c r="H18854" t="s">
        <v>1238</v>
      </c>
      <c r="J18854" t="s">
        <v>14</v>
      </c>
      <c r="K18854">
        <v>50</v>
      </c>
      <c r="L18854" t="s">
        <v>15</v>
      </c>
    </row>
    <row r="18855" spans="1:12">
      <c r="A18855" t="e">
        <f ca="1">E00251427592621</f>
        <v>#NAME?</v>
      </c>
      <c r="B18855">
        <v>10</v>
      </c>
      <c r="C18855" t="s">
        <v>18</v>
      </c>
      <c r="D18855" s="1">
        <v>42326</v>
      </c>
      <c r="F18855">
        <v>1</v>
      </c>
      <c r="G18855">
        <v>72190</v>
      </c>
      <c r="H18855" t="s">
        <v>341</v>
      </c>
      <c r="J18855" t="s">
        <v>14</v>
      </c>
      <c r="K18855">
        <v>46</v>
      </c>
      <c r="L18855" t="s">
        <v>15</v>
      </c>
    </row>
    <row r="18856" spans="1:12">
      <c r="A18856" t="e">
        <f ca="1">E00251715553221</f>
        <v>#NAME?</v>
      </c>
      <c r="B18856">
        <v>48</v>
      </c>
      <c r="C18856" t="s">
        <v>249</v>
      </c>
      <c r="D18856" s="1">
        <v>42965</v>
      </c>
      <c r="F18856">
        <v>3</v>
      </c>
      <c r="G18856">
        <v>30081</v>
      </c>
      <c r="H18856" t="s">
        <v>1477</v>
      </c>
      <c r="J18856" t="s">
        <v>14</v>
      </c>
      <c r="K18856">
        <v>46</v>
      </c>
      <c r="L18856" t="s">
        <v>15</v>
      </c>
    </row>
    <row r="18857" spans="1:12">
      <c r="A18857" t="e">
        <f ca="1">E00251532587421</f>
        <v>#NAME?</v>
      </c>
      <c r="B18857">
        <v>445</v>
      </c>
      <c r="C18857" t="s">
        <v>23</v>
      </c>
      <c r="D18857" s="1">
        <v>41578</v>
      </c>
      <c r="F18857">
        <v>1</v>
      </c>
      <c r="G18857">
        <v>49300</v>
      </c>
      <c r="H18857" t="s">
        <v>228</v>
      </c>
      <c r="J18857" t="s">
        <v>14</v>
      </c>
      <c r="K18857">
        <v>49</v>
      </c>
      <c r="L18857" t="s">
        <v>15</v>
      </c>
    </row>
    <row r="18858" spans="1:12">
      <c r="A18858" t="e">
        <f ca="1">E00251532587421</f>
        <v>#NAME?</v>
      </c>
      <c r="B18858">
        <v>445</v>
      </c>
      <c r="C18858" t="s">
        <v>23</v>
      </c>
      <c r="D18858" s="1">
        <v>41995</v>
      </c>
      <c r="F18858">
        <v>1</v>
      </c>
      <c r="G18858">
        <v>27800</v>
      </c>
      <c r="H18858" t="s">
        <v>145</v>
      </c>
      <c r="J18858" t="s">
        <v>14</v>
      </c>
      <c r="K18858">
        <v>50</v>
      </c>
      <c r="L18858" t="s">
        <v>15</v>
      </c>
    </row>
    <row r="18859" spans="1:12">
      <c r="A18859" t="e">
        <f ca="1">E00251431694221</f>
        <v>#NAME?</v>
      </c>
      <c r="B18859">
        <v>1128</v>
      </c>
      <c r="C18859" t="s">
        <v>424</v>
      </c>
      <c r="D18859" s="1">
        <v>41261</v>
      </c>
      <c r="F18859">
        <v>1</v>
      </c>
      <c r="G18859">
        <v>734</v>
      </c>
      <c r="H18859" t="s">
        <v>678</v>
      </c>
      <c r="J18859" t="s">
        <v>14</v>
      </c>
      <c r="K18859">
        <v>49</v>
      </c>
      <c r="L18859" t="s">
        <v>15</v>
      </c>
    </row>
    <row r="18860" spans="1:12">
      <c r="A18860" t="e">
        <f ca="1">E00251616870121</f>
        <v>#NAME?</v>
      </c>
      <c r="B18860">
        <v>701</v>
      </c>
      <c r="C18860" t="s">
        <v>72</v>
      </c>
      <c r="D18860" s="1">
        <v>42986</v>
      </c>
      <c r="F18860">
        <v>3</v>
      </c>
      <c r="G18860">
        <v>49390</v>
      </c>
      <c r="H18860" t="s">
        <v>59</v>
      </c>
      <c r="J18860" t="s">
        <v>14</v>
      </c>
      <c r="K18860">
        <v>55</v>
      </c>
      <c r="L18860" t="s">
        <v>15</v>
      </c>
    </row>
    <row r="18861" spans="1:12">
      <c r="A18861" t="e">
        <f ca="1">E00251514273221</f>
        <v>#NAME?</v>
      </c>
      <c r="B18861">
        <v>299</v>
      </c>
      <c r="C18861" t="s">
        <v>729</v>
      </c>
      <c r="D18861" s="1">
        <v>41858</v>
      </c>
      <c r="F18861">
        <v>6</v>
      </c>
      <c r="G18861">
        <v>78830</v>
      </c>
      <c r="H18861" t="s">
        <v>297</v>
      </c>
      <c r="J18861" t="s">
        <v>14</v>
      </c>
      <c r="K18861">
        <v>56</v>
      </c>
      <c r="L18861" t="s">
        <v>22</v>
      </c>
    </row>
    <row r="18862" spans="1:12">
      <c r="A18862" t="e">
        <f ca="1">E00251514580521</f>
        <v>#NAME?</v>
      </c>
      <c r="B18862">
        <v>444</v>
      </c>
      <c r="C18862" t="s">
        <v>819</v>
      </c>
      <c r="D18862" s="1">
        <v>42919</v>
      </c>
      <c r="F18862">
        <v>3</v>
      </c>
      <c r="G18862">
        <v>88</v>
      </c>
      <c r="H18862" t="s">
        <v>919</v>
      </c>
      <c r="J18862" t="s">
        <v>14</v>
      </c>
      <c r="K18862">
        <v>50</v>
      </c>
      <c r="L18862" t="s">
        <v>15</v>
      </c>
    </row>
    <row r="18863" spans="1:12">
      <c r="A18863" t="e">
        <f ca="1">E00251514580521</f>
        <v>#NAME?</v>
      </c>
      <c r="B18863">
        <v>444</v>
      </c>
      <c r="C18863" t="s">
        <v>819</v>
      </c>
      <c r="D18863" s="1">
        <v>42919</v>
      </c>
      <c r="F18863">
        <v>4</v>
      </c>
      <c r="G18863">
        <v>3051</v>
      </c>
      <c r="H18863" t="s">
        <v>13</v>
      </c>
      <c r="J18863" t="s">
        <v>14</v>
      </c>
      <c r="K18863">
        <v>50</v>
      </c>
      <c r="L18863" t="s">
        <v>15</v>
      </c>
    </row>
    <row r="18864" spans="1:12">
      <c r="A18864" t="e">
        <f ca="1">E00251616870121</f>
        <v>#NAME?</v>
      </c>
      <c r="B18864">
        <v>701</v>
      </c>
      <c r="C18864" t="s">
        <v>72</v>
      </c>
      <c r="D18864" s="1">
        <v>42727</v>
      </c>
      <c r="F18864">
        <v>4</v>
      </c>
      <c r="G18864">
        <v>2889</v>
      </c>
      <c r="H18864" t="s">
        <v>595</v>
      </c>
      <c r="J18864" t="s">
        <v>14</v>
      </c>
      <c r="K18864">
        <v>54</v>
      </c>
      <c r="L18864" t="s">
        <v>15</v>
      </c>
    </row>
    <row r="18865" spans="1:12">
      <c r="A18865" t="e">
        <f ca="1">E00251531925021</f>
        <v>#NAME?</v>
      </c>
      <c r="B18865">
        <v>703</v>
      </c>
      <c r="C18865" t="s">
        <v>305</v>
      </c>
      <c r="D18865" s="1">
        <v>41536</v>
      </c>
      <c r="F18865">
        <v>2</v>
      </c>
      <c r="G18865">
        <v>5533</v>
      </c>
      <c r="H18865" t="s">
        <v>537</v>
      </c>
      <c r="J18865" t="s">
        <v>14</v>
      </c>
      <c r="K18865">
        <v>46</v>
      </c>
      <c r="L18865" t="s">
        <v>15</v>
      </c>
    </row>
    <row r="18866" spans="1:12">
      <c r="A18866" t="e">
        <f ca="1">E00251524984521</f>
        <v>#NAME?</v>
      </c>
      <c r="B18866">
        <v>443</v>
      </c>
      <c r="C18866" t="s">
        <v>582</v>
      </c>
      <c r="D18866" s="1">
        <v>41676</v>
      </c>
      <c r="F18866">
        <v>1</v>
      </c>
      <c r="G18866">
        <v>3804</v>
      </c>
      <c r="H18866" t="s">
        <v>71</v>
      </c>
      <c r="J18866" t="s">
        <v>14</v>
      </c>
      <c r="K18866">
        <v>39</v>
      </c>
      <c r="L18866" t="s">
        <v>15</v>
      </c>
    </row>
    <row r="18867" spans="1:12">
      <c r="A18867" t="e">
        <f ca="1">E00251537639021</f>
        <v>#NAME?</v>
      </c>
      <c r="B18867">
        <v>2863</v>
      </c>
      <c r="C18867" t="s">
        <v>701</v>
      </c>
      <c r="D18867" s="1">
        <v>41687</v>
      </c>
      <c r="F18867">
        <v>1</v>
      </c>
      <c r="G18867">
        <v>2729</v>
      </c>
      <c r="H18867" t="s">
        <v>115</v>
      </c>
      <c r="J18867" t="s">
        <v>14</v>
      </c>
      <c r="K18867">
        <v>49</v>
      </c>
      <c r="L18867" t="s">
        <v>15</v>
      </c>
    </row>
    <row r="18868" spans="1:12">
      <c r="A18868" t="e">
        <f ca="1">E00251439765421</f>
        <v>#NAME?</v>
      </c>
      <c r="B18868">
        <v>1325</v>
      </c>
      <c r="C18868" t="s">
        <v>605</v>
      </c>
      <c r="D18868" s="1">
        <v>41694</v>
      </c>
      <c r="F18868">
        <v>3</v>
      </c>
      <c r="G18868">
        <v>2724</v>
      </c>
      <c r="H18868" t="s">
        <v>73</v>
      </c>
      <c r="J18868" t="s">
        <v>14</v>
      </c>
      <c r="K18868">
        <v>56</v>
      </c>
      <c r="L18868" t="s">
        <v>15</v>
      </c>
    </row>
    <row r="18869" spans="1:12">
      <c r="A18869" t="e">
        <f ca="1">E00251514273221</f>
        <v>#NAME?</v>
      </c>
      <c r="B18869">
        <v>299</v>
      </c>
      <c r="C18869" t="s">
        <v>729</v>
      </c>
      <c r="D18869" s="1">
        <v>41984</v>
      </c>
      <c r="F18869">
        <v>4</v>
      </c>
      <c r="G18869">
        <v>30000</v>
      </c>
      <c r="H18869" t="s">
        <v>144</v>
      </c>
      <c r="J18869" t="s">
        <v>14</v>
      </c>
      <c r="K18869">
        <v>56</v>
      </c>
      <c r="L18869" t="s">
        <v>15</v>
      </c>
    </row>
    <row r="18870" spans="1:12">
      <c r="A18870" t="e">
        <f ca="1">E00251427391321</f>
        <v>#NAME?</v>
      </c>
      <c r="B18870">
        <v>28</v>
      </c>
      <c r="C18870" t="s">
        <v>153</v>
      </c>
      <c r="D18870" s="1">
        <v>42493</v>
      </c>
      <c r="F18870">
        <v>4</v>
      </c>
      <c r="G18870">
        <v>7231</v>
      </c>
      <c r="H18870" t="s">
        <v>128</v>
      </c>
      <c r="J18870" t="s">
        <v>14</v>
      </c>
      <c r="K18870">
        <v>49</v>
      </c>
      <c r="L18870" t="s">
        <v>15</v>
      </c>
    </row>
    <row r="18871" spans="1:12">
      <c r="A18871" t="e">
        <f ca="1">E00251616870121</f>
        <v>#NAME?</v>
      </c>
      <c r="B18871">
        <v>701</v>
      </c>
      <c r="C18871" t="s">
        <v>72</v>
      </c>
      <c r="D18871" s="1">
        <v>42830</v>
      </c>
      <c r="F18871">
        <v>5</v>
      </c>
      <c r="G18871">
        <v>2889</v>
      </c>
      <c r="H18871" t="s">
        <v>595</v>
      </c>
      <c r="J18871" t="s">
        <v>14</v>
      </c>
      <c r="K18871">
        <v>55</v>
      </c>
      <c r="L18871" t="s">
        <v>15</v>
      </c>
    </row>
    <row r="18872" spans="1:12">
      <c r="A18872" t="e">
        <f ca="1">E00251531925021</f>
        <v>#NAME?</v>
      </c>
      <c r="B18872">
        <v>703</v>
      </c>
      <c r="C18872" t="s">
        <v>305</v>
      </c>
      <c r="D18872" s="1">
        <v>42829</v>
      </c>
      <c r="F18872">
        <v>4</v>
      </c>
      <c r="G18872">
        <v>6929</v>
      </c>
      <c r="H18872" t="s">
        <v>36</v>
      </c>
      <c r="J18872" t="s">
        <v>14</v>
      </c>
      <c r="K18872">
        <v>49</v>
      </c>
      <c r="L18872" t="s">
        <v>15</v>
      </c>
    </row>
    <row r="18873" spans="1:12">
      <c r="A18873" t="e">
        <f ca="1">E00251531925021</f>
        <v>#NAME?</v>
      </c>
      <c r="B18873">
        <v>703</v>
      </c>
      <c r="C18873" t="s">
        <v>305</v>
      </c>
      <c r="D18873" s="1">
        <v>42829</v>
      </c>
      <c r="F18873">
        <v>5</v>
      </c>
      <c r="G18873">
        <v>3004</v>
      </c>
      <c r="H18873" t="s">
        <v>104</v>
      </c>
      <c r="J18873" t="s">
        <v>14</v>
      </c>
      <c r="K18873">
        <v>49</v>
      </c>
      <c r="L18873" t="s">
        <v>15</v>
      </c>
    </row>
    <row r="18874" spans="1:12">
      <c r="A18874" t="e">
        <f ca="1">E00251531925021</f>
        <v>#NAME?</v>
      </c>
      <c r="B18874">
        <v>703</v>
      </c>
      <c r="C18874" t="s">
        <v>305</v>
      </c>
      <c r="D18874" s="1">
        <v>43081</v>
      </c>
      <c r="F18874">
        <v>1</v>
      </c>
      <c r="G18874">
        <v>2449</v>
      </c>
      <c r="H18874" t="s">
        <v>53</v>
      </c>
      <c r="J18874" t="s">
        <v>14</v>
      </c>
      <c r="K18874">
        <v>50</v>
      </c>
      <c r="L18874" t="s">
        <v>15</v>
      </c>
    </row>
    <row r="18875" spans="1:12">
      <c r="A18875" t="e">
        <f ca="1">E00251716475921</f>
        <v>#NAME?</v>
      </c>
      <c r="B18875">
        <v>7505</v>
      </c>
      <c r="C18875" t="s">
        <v>209</v>
      </c>
      <c r="D18875" s="1">
        <v>42720</v>
      </c>
      <c r="F18875">
        <v>1</v>
      </c>
      <c r="G18875">
        <v>5920</v>
      </c>
      <c r="H18875" t="s">
        <v>417</v>
      </c>
      <c r="J18875" t="s">
        <v>14</v>
      </c>
      <c r="K18875">
        <v>45</v>
      </c>
      <c r="L18875" t="s">
        <v>15</v>
      </c>
    </row>
    <row r="18876" spans="1:12">
      <c r="A18876" t="e">
        <f ca="1">E00251514317621</f>
        <v>#NAME?</v>
      </c>
      <c r="B18876">
        <v>86</v>
      </c>
      <c r="C18876" t="s">
        <v>77</v>
      </c>
      <c r="D18876" s="1">
        <v>42963</v>
      </c>
      <c r="F18876">
        <v>1</v>
      </c>
      <c r="G18876">
        <v>7880</v>
      </c>
      <c r="H18876" t="s">
        <v>213</v>
      </c>
      <c r="I18876" t="s">
        <v>56</v>
      </c>
      <c r="J18876" t="s">
        <v>57</v>
      </c>
      <c r="K18876">
        <v>44</v>
      </c>
      <c r="L18876" t="s">
        <v>22</v>
      </c>
    </row>
    <row r="18877" spans="1:12">
      <c r="A18877" t="e">
        <f ca="1">E00251439765421</f>
        <v>#NAME?</v>
      </c>
      <c r="B18877">
        <v>1325</v>
      </c>
      <c r="C18877" t="s">
        <v>605</v>
      </c>
      <c r="D18877" s="1">
        <v>43056</v>
      </c>
      <c r="F18877">
        <v>3</v>
      </c>
      <c r="G18877">
        <v>490</v>
      </c>
      <c r="H18877" t="s">
        <v>203</v>
      </c>
      <c r="J18877" t="s">
        <v>14</v>
      </c>
      <c r="K18877">
        <v>60</v>
      </c>
      <c r="L18877" t="s">
        <v>15</v>
      </c>
    </row>
    <row r="18878" spans="1:12">
      <c r="A18878" t="e">
        <f ca="1">E00251514273221</f>
        <v>#NAME?</v>
      </c>
      <c r="B18878">
        <v>299</v>
      </c>
      <c r="C18878" t="s">
        <v>729</v>
      </c>
      <c r="D18878" s="1">
        <v>41092</v>
      </c>
      <c r="F18878">
        <v>1</v>
      </c>
      <c r="G18878">
        <v>59010</v>
      </c>
      <c r="H18878" t="s">
        <v>67</v>
      </c>
      <c r="J18878" t="s">
        <v>14</v>
      </c>
      <c r="K18878">
        <v>53</v>
      </c>
      <c r="L18878" t="s">
        <v>15</v>
      </c>
    </row>
    <row r="18879" spans="1:12">
      <c r="A18879" t="e">
        <f ca="1">E00251514273221</f>
        <v>#NAME?</v>
      </c>
      <c r="B18879">
        <v>299</v>
      </c>
      <c r="C18879" t="s">
        <v>729</v>
      </c>
      <c r="D18879" s="1">
        <v>41456</v>
      </c>
      <c r="F18879">
        <v>4</v>
      </c>
      <c r="G18879">
        <v>78830</v>
      </c>
      <c r="H18879" t="s">
        <v>297</v>
      </c>
      <c r="J18879" t="s">
        <v>14</v>
      </c>
      <c r="K18879">
        <v>54</v>
      </c>
      <c r="L18879" t="s">
        <v>22</v>
      </c>
    </row>
    <row r="18880" spans="1:12">
      <c r="A18880" t="e">
        <f ca="1">E00251514273221</f>
        <v>#NAME?</v>
      </c>
      <c r="B18880">
        <v>299</v>
      </c>
      <c r="C18880" t="s">
        <v>729</v>
      </c>
      <c r="D18880" s="1">
        <v>41711</v>
      </c>
      <c r="F18880">
        <v>2</v>
      </c>
      <c r="G18880">
        <v>3540</v>
      </c>
      <c r="H18880" t="s">
        <v>436</v>
      </c>
      <c r="J18880" t="s">
        <v>14</v>
      </c>
      <c r="K18880">
        <v>55</v>
      </c>
      <c r="L18880" t="s">
        <v>15</v>
      </c>
    </row>
    <row r="18881" spans="1:12">
      <c r="A18881" t="e">
        <f ca="1">E00251616870121</f>
        <v>#NAME?</v>
      </c>
      <c r="B18881">
        <v>701</v>
      </c>
      <c r="C18881" t="s">
        <v>72</v>
      </c>
      <c r="D18881" s="1">
        <v>42997</v>
      </c>
      <c r="F18881">
        <v>6</v>
      </c>
      <c r="G18881">
        <v>73390</v>
      </c>
      <c r="H18881" t="s">
        <v>66</v>
      </c>
      <c r="J18881" t="s">
        <v>14</v>
      </c>
      <c r="K18881">
        <v>55</v>
      </c>
      <c r="L18881" t="s">
        <v>15</v>
      </c>
    </row>
    <row r="18882" spans="1:12">
      <c r="A18882" t="e">
        <f ca="1">E00251439765421</f>
        <v>#NAME?</v>
      </c>
      <c r="B18882">
        <v>1325</v>
      </c>
      <c r="C18882" t="s">
        <v>605</v>
      </c>
      <c r="D18882" s="1">
        <v>42676</v>
      </c>
      <c r="F18882">
        <v>1</v>
      </c>
      <c r="G18882">
        <v>71940</v>
      </c>
      <c r="H18882" t="s">
        <v>135</v>
      </c>
      <c r="J18882" t="s">
        <v>14</v>
      </c>
      <c r="K18882">
        <v>59</v>
      </c>
      <c r="L18882" t="s">
        <v>15</v>
      </c>
    </row>
    <row r="18883" spans="1:12">
      <c r="A18883" t="e">
        <f ca="1">E00251531925021</f>
        <v>#NAME?</v>
      </c>
      <c r="B18883">
        <v>703</v>
      </c>
      <c r="C18883" t="s">
        <v>305</v>
      </c>
      <c r="D18883" s="1">
        <v>41033</v>
      </c>
      <c r="F18883">
        <v>4</v>
      </c>
      <c r="G18883">
        <v>2724</v>
      </c>
      <c r="H18883" t="s">
        <v>73</v>
      </c>
      <c r="J18883" t="s">
        <v>14</v>
      </c>
      <c r="K18883">
        <v>44</v>
      </c>
      <c r="L18883" t="s">
        <v>15</v>
      </c>
    </row>
    <row r="18884" spans="1:12">
      <c r="A18884" t="e">
        <f ca="1">E00251431694221</f>
        <v>#NAME?</v>
      </c>
      <c r="B18884">
        <v>1128</v>
      </c>
      <c r="C18884" t="s">
        <v>424</v>
      </c>
      <c r="D18884" s="1">
        <v>42384</v>
      </c>
      <c r="F18884">
        <v>2</v>
      </c>
      <c r="G18884">
        <v>7242</v>
      </c>
      <c r="H18884" t="s">
        <v>93</v>
      </c>
      <c r="J18884" t="s">
        <v>14</v>
      </c>
      <c r="K18884">
        <v>52</v>
      </c>
      <c r="L18884" t="s">
        <v>15</v>
      </c>
    </row>
    <row r="18885" spans="1:12">
      <c r="A18885" t="e">
        <f ca="1">E00251514273221</f>
        <v>#NAME?</v>
      </c>
      <c r="B18885">
        <v>299</v>
      </c>
      <c r="C18885" t="s">
        <v>729</v>
      </c>
      <c r="D18885" s="1">
        <v>41984</v>
      </c>
      <c r="F18885">
        <v>2</v>
      </c>
      <c r="G18885">
        <v>34600</v>
      </c>
      <c r="H18885" t="s">
        <v>578</v>
      </c>
      <c r="J18885" t="s">
        <v>14</v>
      </c>
      <c r="K18885">
        <v>56</v>
      </c>
      <c r="L18885" t="s">
        <v>15</v>
      </c>
    </row>
    <row r="18886" spans="1:12">
      <c r="A18886" t="e">
        <f ca="1">E00251514273221</f>
        <v>#NAME?</v>
      </c>
      <c r="B18886">
        <v>299</v>
      </c>
      <c r="C18886" t="s">
        <v>729</v>
      </c>
      <c r="D18886" s="1">
        <v>42347</v>
      </c>
      <c r="F18886">
        <v>6</v>
      </c>
      <c r="G18886">
        <v>6918</v>
      </c>
      <c r="H18886" t="s">
        <v>443</v>
      </c>
      <c r="J18886" t="s">
        <v>14</v>
      </c>
      <c r="K18886">
        <v>57</v>
      </c>
      <c r="L18886" t="s">
        <v>15</v>
      </c>
    </row>
    <row r="18887" spans="1:12">
      <c r="A18887" t="e">
        <f ca="1">E00251524984521</f>
        <v>#NAME?</v>
      </c>
      <c r="B18887">
        <v>443</v>
      </c>
      <c r="C18887" t="s">
        <v>582</v>
      </c>
      <c r="D18887" s="1">
        <v>40975</v>
      </c>
      <c r="F18887">
        <v>1</v>
      </c>
      <c r="G18887">
        <v>81600</v>
      </c>
      <c r="H18887" t="s">
        <v>1416</v>
      </c>
      <c r="J18887" t="s">
        <v>14</v>
      </c>
      <c r="K18887">
        <v>37</v>
      </c>
      <c r="L18887" t="s">
        <v>15</v>
      </c>
    </row>
    <row r="18888" spans="1:12">
      <c r="A18888" t="e">
        <f ca="1">E00251529064121</f>
        <v>#NAME?</v>
      </c>
      <c r="B18888">
        <v>291</v>
      </c>
      <c r="C18888" t="s">
        <v>160</v>
      </c>
      <c r="D18888" s="1">
        <v>42103</v>
      </c>
      <c r="F18888">
        <v>1</v>
      </c>
      <c r="G18888">
        <v>4779</v>
      </c>
      <c r="H18888" t="s">
        <v>231</v>
      </c>
      <c r="J18888" t="s">
        <v>14</v>
      </c>
      <c r="K18888">
        <v>54</v>
      </c>
      <c r="L18888" t="s">
        <v>15</v>
      </c>
    </row>
    <row r="18889" spans="1:12">
      <c r="A18889" t="e">
        <f ca="1">E00251532630321</f>
        <v>#NAME?</v>
      </c>
      <c r="B18889">
        <v>490</v>
      </c>
      <c r="C18889" t="s">
        <v>158</v>
      </c>
      <c r="D18889" s="1">
        <v>41054</v>
      </c>
      <c r="F18889">
        <v>1</v>
      </c>
      <c r="G18889">
        <v>4019</v>
      </c>
      <c r="H18889" t="s">
        <v>26</v>
      </c>
      <c r="J18889" t="s">
        <v>14</v>
      </c>
      <c r="K18889">
        <v>59</v>
      </c>
      <c r="L18889" t="s">
        <v>15</v>
      </c>
    </row>
    <row r="18890" spans="1:12">
      <c r="A18890" t="e">
        <f ca="1">E00251626524421</f>
        <v>#NAME?</v>
      </c>
      <c r="B18890">
        <v>297</v>
      </c>
      <c r="C18890" t="s">
        <v>411</v>
      </c>
      <c r="D18890" s="1">
        <v>41486</v>
      </c>
      <c r="F18890">
        <v>5</v>
      </c>
      <c r="G18890">
        <v>73390</v>
      </c>
      <c r="H18890" t="s">
        <v>66</v>
      </c>
      <c r="J18890" t="s">
        <v>14</v>
      </c>
      <c r="K18890">
        <v>42</v>
      </c>
      <c r="L18890" t="s">
        <v>15</v>
      </c>
    </row>
    <row r="18891" spans="1:12">
      <c r="A18891" t="e">
        <f ca="1">E00251427592621</f>
        <v>#NAME?</v>
      </c>
      <c r="B18891">
        <v>10</v>
      </c>
      <c r="C18891" t="s">
        <v>18</v>
      </c>
      <c r="D18891" s="1">
        <v>41733</v>
      </c>
      <c r="F18891">
        <v>1</v>
      </c>
      <c r="G18891">
        <v>27800</v>
      </c>
      <c r="H18891" t="s">
        <v>145</v>
      </c>
      <c r="J18891" t="s">
        <v>14</v>
      </c>
      <c r="K18891">
        <v>44</v>
      </c>
      <c r="L18891" t="s">
        <v>15</v>
      </c>
    </row>
    <row r="18892" spans="1:12">
      <c r="A18892" t="e">
        <f ca="1">E00251715553221</f>
        <v>#NAME?</v>
      </c>
      <c r="B18892">
        <v>48</v>
      </c>
      <c r="C18892" t="s">
        <v>249</v>
      </c>
      <c r="D18892" s="1">
        <v>42965</v>
      </c>
      <c r="F18892">
        <v>1</v>
      </c>
      <c r="G18892">
        <v>5368</v>
      </c>
      <c r="H18892" t="s">
        <v>101</v>
      </c>
      <c r="J18892" t="s">
        <v>14</v>
      </c>
      <c r="K18892">
        <v>46</v>
      </c>
      <c r="L18892" t="s">
        <v>15</v>
      </c>
    </row>
    <row r="18893" spans="1:12">
      <c r="A18893" t="e">
        <f ca="1">E00251439730221</f>
        <v>#NAME?</v>
      </c>
      <c r="B18893">
        <v>290</v>
      </c>
      <c r="C18893" t="s">
        <v>449</v>
      </c>
      <c r="D18893" s="1">
        <v>40991</v>
      </c>
      <c r="F18893">
        <v>6</v>
      </c>
      <c r="G18893">
        <v>2724</v>
      </c>
      <c r="H18893" t="s">
        <v>73</v>
      </c>
      <c r="J18893" t="s">
        <v>14</v>
      </c>
      <c r="K18893">
        <v>48</v>
      </c>
      <c r="L18893" t="s">
        <v>15</v>
      </c>
    </row>
    <row r="18894" spans="1:12">
      <c r="A18894" t="e">
        <f ca="1">E00251439730221</f>
        <v>#NAME?</v>
      </c>
      <c r="B18894">
        <v>1325</v>
      </c>
      <c r="C18894" t="s">
        <v>605</v>
      </c>
      <c r="D18894" s="1">
        <v>42212</v>
      </c>
      <c r="F18894">
        <v>2</v>
      </c>
      <c r="G18894">
        <v>6278</v>
      </c>
      <c r="H18894" t="s">
        <v>554</v>
      </c>
      <c r="J18894" t="s">
        <v>14</v>
      </c>
      <c r="K18894">
        <v>51</v>
      </c>
      <c r="L18894" t="s">
        <v>15</v>
      </c>
    </row>
    <row r="18895" spans="1:12">
      <c r="A18895" t="e">
        <f ca="1">E00251514273221</f>
        <v>#NAME?</v>
      </c>
      <c r="B18895">
        <v>299</v>
      </c>
      <c r="C18895" t="s">
        <v>729</v>
      </c>
      <c r="D18895" s="1">
        <v>41652</v>
      </c>
      <c r="F18895">
        <v>2</v>
      </c>
      <c r="G18895">
        <v>3540</v>
      </c>
      <c r="H18895" t="s">
        <v>436</v>
      </c>
      <c r="J18895" t="s">
        <v>14</v>
      </c>
      <c r="K18895">
        <v>55</v>
      </c>
      <c r="L18895" t="s">
        <v>15</v>
      </c>
    </row>
    <row r="18896" spans="1:12">
      <c r="A18896" t="e">
        <f ca="1">E00251514273221</f>
        <v>#NAME?</v>
      </c>
      <c r="B18896">
        <v>299</v>
      </c>
      <c r="C18896" t="s">
        <v>729</v>
      </c>
      <c r="D18896" s="1">
        <v>41652</v>
      </c>
      <c r="F18896">
        <v>3</v>
      </c>
      <c r="G18896">
        <v>3051</v>
      </c>
      <c r="H18896" t="s">
        <v>13</v>
      </c>
      <c r="J18896" t="s">
        <v>14</v>
      </c>
      <c r="K18896">
        <v>55</v>
      </c>
      <c r="L18896" t="s">
        <v>15</v>
      </c>
    </row>
    <row r="18897" spans="1:12">
      <c r="A18897" t="e">
        <f ca="1">E00251514273221</f>
        <v>#NAME?</v>
      </c>
      <c r="B18897">
        <v>299</v>
      </c>
      <c r="C18897" t="s">
        <v>729</v>
      </c>
      <c r="D18897" s="1">
        <v>41673</v>
      </c>
      <c r="F18897">
        <v>4</v>
      </c>
      <c r="G18897">
        <v>3051</v>
      </c>
      <c r="H18897" t="s">
        <v>13</v>
      </c>
      <c r="J18897" t="s">
        <v>14</v>
      </c>
      <c r="K18897">
        <v>55</v>
      </c>
      <c r="L18897" t="s">
        <v>15</v>
      </c>
    </row>
    <row r="18898" spans="1:12">
      <c r="A18898" t="e">
        <f ca="1">E00251430091421</f>
        <v>#NAME?</v>
      </c>
      <c r="B18898">
        <v>467</v>
      </c>
      <c r="C18898" t="s">
        <v>232</v>
      </c>
      <c r="D18898" s="1">
        <v>40953</v>
      </c>
      <c r="F18898">
        <v>5</v>
      </c>
      <c r="G18898">
        <v>2724</v>
      </c>
      <c r="H18898" t="s">
        <v>73</v>
      </c>
      <c r="J18898" t="s">
        <v>14</v>
      </c>
      <c r="K18898">
        <v>60</v>
      </c>
      <c r="L18898" t="s">
        <v>15</v>
      </c>
    </row>
    <row r="18899" spans="1:12">
      <c r="A18899" t="e">
        <f ca="1">E00251531925021</f>
        <v>#NAME?</v>
      </c>
      <c r="B18899">
        <v>703</v>
      </c>
      <c r="C18899" t="s">
        <v>305</v>
      </c>
      <c r="D18899" s="1">
        <v>41778</v>
      </c>
      <c r="F18899">
        <v>1</v>
      </c>
      <c r="G18899">
        <v>5533</v>
      </c>
      <c r="H18899" t="s">
        <v>537</v>
      </c>
      <c r="J18899" t="s">
        <v>14</v>
      </c>
      <c r="K18899">
        <v>46</v>
      </c>
      <c r="L18899" t="s">
        <v>15</v>
      </c>
    </row>
    <row r="18900" spans="1:12">
      <c r="A18900" t="e">
        <f ca="1">E00251514317621</f>
        <v>#NAME?</v>
      </c>
      <c r="B18900">
        <v>1273</v>
      </c>
      <c r="C18900" t="s">
        <v>28</v>
      </c>
      <c r="D18900" s="1">
        <v>41305</v>
      </c>
      <c r="F18900">
        <v>1</v>
      </c>
      <c r="G18900">
        <v>4660</v>
      </c>
      <c r="H18900" t="s">
        <v>215</v>
      </c>
      <c r="J18900" t="s">
        <v>14</v>
      </c>
      <c r="K18900">
        <v>40</v>
      </c>
      <c r="L18900" t="s">
        <v>15</v>
      </c>
    </row>
    <row r="18901" spans="1:12">
      <c r="A18901" t="e">
        <f ca="1">E00251626524421</f>
        <v>#NAME?</v>
      </c>
      <c r="B18901">
        <v>297</v>
      </c>
      <c r="C18901" t="s">
        <v>411</v>
      </c>
      <c r="D18901" s="1">
        <v>42208</v>
      </c>
      <c r="F18901">
        <v>2</v>
      </c>
      <c r="G18901">
        <v>7242</v>
      </c>
      <c r="H18901" t="s">
        <v>93</v>
      </c>
      <c r="J18901" t="s">
        <v>14</v>
      </c>
      <c r="K18901">
        <v>44</v>
      </c>
      <c r="L18901" t="s">
        <v>15</v>
      </c>
    </row>
    <row r="18902" spans="1:12">
      <c r="A18902" t="e">
        <f ca="1">E00251514317621</f>
        <v>#NAME?</v>
      </c>
      <c r="B18902">
        <v>1273</v>
      </c>
      <c r="C18902" t="s">
        <v>28</v>
      </c>
      <c r="D18902" s="1">
        <v>42969</v>
      </c>
      <c r="F18902">
        <v>3</v>
      </c>
      <c r="G18902">
        <v>490</v>
      </c>
      <c r="H18902" t="s">
        <v>203</v>
      </c>
      <c r="J18902" t="s">
        <v>14</v>
      </c>
      <c r="K18902">
        <v>44</v>
      </c>
      <c r="L18902" t="s">
        <v>15</v>
      </c>
    </row>
    <row r="18903" spans="1:12">
      <c r="A18903" t="e">
        <f ca="1">E00251532587421</f>
        <v>#NAME?</v>
      </c>
      <c r="B18903">
        <v>445</v>
      </c>
      <c r="C18903" t="s">
        <v>23</v>
      </c>
      <c r="D18903" s="1">
        <v>41079</v>
      </c>
      <c r="F18903">
        <v>3</v>
      </c>
      <c r="G18903">
        <v>49300</v>
      </c>
      <c r="H18903" t="s">
        <v>228</v>
      </c>
      <c r="J18903" t="s">
        <v>14</v>
      </c>
      <c r="K18903">
        <v>48</v>
      </c>
      <c r="L18903" t="s">
        <v>15</v>
      </c>
    </row>
    <row r="18904" spans="1:12">
      <c r="A18904" t="e">
        <f ca="1">E00251532587421</f>
        <v>#NAME?</v>
      </c>
      <c r="B18904">
        <v>445</v>
      </c>
      <c r="C18904" t="s">
        <v>23</v>
      </c>
      <c r="D18904" s="1">
        <v>41534</v>
      </c>
      <c r="F18904">
        <v>1</v>
      </c>
      <c r="G18904">
        <v>27800</v>
      </c>
      <c r="H18904" t="s">
        <v>145</v>
      </c>
      <c r="J18904" t="s">
        <v>14</v>
      </c>
      <c r="K18904">
        <v>49</v>
      </c>
      <c r="L18904" t="s">
        <v>15</v>
      </c>
    </row>
    <row r="18905" spans="1:12">
      <c r="A18905" t="e">
        <f ca="1">E00251439807421</f>
        <v>#NAME?</v>
      </c>
      <c r="B18905">
        <v>354</v>
      </c>
      <c r="C18905" t="s">
        <v>826</v>
      </c>
      <c r="D18905" s="1">
        <v>42570</v>
      </c>
      <c r="F18905">
        <v>1</v>
      </c>
      <c r="G18905">
        <v>4019</v>
      </c>
      <c r="H18905" t="s">
        <v>26</v>
      </c>
      <c r="J18905" t="s">
        <v>14</v>
      </c>
      <c r="K18905">
        <v>56</v>
      </c>
      <c r="L18905" t="s">
        <v>15</v>
      </c>
    </row>
    <row r="18906" spans="1:12">
      <c r="A18906" t="e">
        <f ca="1">E00251439807421</f>
        <v>#NAME?</v>
      </c>
      <c r="B18906">
        <v>354</v>
      </c>
      <c r="C18906" t="s">
        <v>826</v>
      </c>
      <c r="D18906" s="1">
        <v>42670</v>
      </c>
      <c r="F18906">
        <v>2</v>
      </c>
      <c r="G18906">
        <v>4019</v>
      </c>
      <c r="H18906" t="s">
        <v>26</v>
      </c>
      <c r="J18906" t="s">
        <v>14</v>
      </c>
      <c r="K18906">
        <v>56</v>
      </c>
      <c r="L18906" t="s">
        <v>15</v>
      </c>
    </row>
    <row r="18907" spans="1:12">
      <c r="A18907" t="e">
        <f ca="1">E00251439807421</f>
        <v>#NAME?</v>
      </c>
      <c r="B18907">
        <v>354</v>
      </c>
      <c r="C18907" t="s">
        <v>826</v>
      </c>
      <c r="D18907" s="1">
        <v>43028</v>
      </c>
      <c r="F18907">
        <v>3</v>
      </c>
      <c r="G18907">
        <v>25000</v>
      </c>
      <c r="H18907" t="s">
        <v>178</v>
      </c>
      <c r="J18907" t="s">
        <v>14</v>
      </c>
      <c r="K18907">
        <v>57</v>
      </c>
      <c r="L18907" t="s">
        <v>15</v>
      </c>
    </row>
    <row r="18908" spans="1:12">
      <c r="A18908" t="e">
        <f ca="1">E00251439807421</f>
        <v>#NAME?</v>
      </c>
      <c r="B18908">
        <v>494</v>
      </c>
      <c r="C18908" t="s">
        <v>63</v>
      </c>
      <c r="D18908" s="1">
        <v>40960</v>
      </c>
      <c r="F18908">
        <v>2</v>
      </c>
      <c r="G18908">
        <v>25000</v>
      </c>
      <c r="H18908" t="s">
        <v>178</v>
      </c>
      <c r="J18908" t="s">
        <v>14</v>
      </c>
      <c r="K18908">
        <v>51</v>
      </c>
      <c r="L18908" t="s">
        <v>15</v>
      </c>
    </row>
    <row r="18909" spans="1:12">
      <c r="A18909" t="e">
        <f ca="1">E00251439807421</f>
        <v>#NAME?</v>
      </c>
      <c r="B18909">
        <v>494</v>
      </c>
      <c r="C18909" t="s">
        <v>63</v>
      </c>
      <c r="D18909" s="1">
        <v>40983</v>
      </c>
      <c r="F18909">
        <v>3</v>
      </c>
      <c r="G18909">
        <v>29620</v>
      </c>
      <c r="H18909" t="s">
        <v>460</v>
      </c>
      <c r="J18909" t="s">
        <v>14</v>
      </c>
      <c r="K18909">
        <v>52</v>
      </c>
      <c r="L18909" t="s">
        <v>15</v>
      </c>
    </row>
    <row r="18910" spans="1:12">
      <c r="A18910" t="e">
        <f ca="1">E00251616870121</f>
        <v>#NAME?</v>
      </c>
      <c r="B18910">
        <v>701</v>
      </c>
      <c r="C18910" t="s">
        <v>72</v>
      </c>
      <c r="D18910" s="1">
        <v>42285</v>
      </c>
      <c r="F18910">
        <v>1</v>
      </c>
      <c r="G18910">
        <v>49390</v>
      </c>
      <c r="H18910" t="s">
        <v>59</v>
      </c>
      <c r="J18910" t="s">
        <v>14</v>
      </c>
      <c r="K18910">
        <v>53</v>
      </c>
      <c r="L18910" t="s">
        <v>15</v>
      </c>
    </row>
    <row r="18911" spans="1:12">
      <c r="A18911" t="e">
        <f ca="1">E00251439730221</f>
        <v>#NAME?</v>
      </c>
      <c r="B18911">
        <v>290</v>
      </c>
      <c r="C18911" t="s">
        <v>449</v>
      </c>
      <c r="D18911" s="1">
        <v>42690</v>
      </c>
      <c r="F18911">
        <v>1</v>
      </c>
      <c r="G18911">
        <v>29690</v>
      </c>
      <c r="H18911" t="s">
        <v>52</v>
      </c>
      <c r="J18911" t="s">
        <v>14</v>
      </c>
      <c r="K18911">
        <v>53</v>
      </c>
      <c r="L18911" t="s">
        <v>15</v>
      </c>
    </row>
    <row r="18912" spans="1:12">
      <c r="A18912" t="e">
        <f ca="1">E00251532587421</f>
        <v>#NAME?</v>
      </c>
      <c r="B18912">
        <v>445</v>
      </c>
      <c r="C18912" t="s">
        <v>23</v>
      </c>
      <c r="D18912" s="1">
        <v>42341</v>
      </c>
      <c r="F18912">
        <v>1</v>
      </c>
      <c r="G18912">
        <v>49300</v>
      </c>
      <c r="H18912" t="s">
        <v>228</v>
      </c>
      <c r="J18912" t="s">
        <v>14</v>
      </c>
      <c r="K18912">
        <v>51</v>
      </c>
      <c r="L18912" t="s">
        <v>15</v>
      </c>
    </row>
    <row r="18913" spans="1:12">
      <c r="A18913" t="e">
        <f ca="1">E00251532587421</f>
        <v>#NAME?</v>
      </c>
      <c r="B18913">
        <v>445</v>
      </c>
      <c r="C18913" t="s">
        <v>23</v>
      </c>
      <c r="D18913" s="1">
        <v>42934</v>
      </c>
      <c r="F18913">
        <v>1</v>
      </c>
      <c r="G18913">
        <v>7831</v>
      </c>
      <c r="H18913" t="s">
        <v>274</v>
      </c>
      <c r="J18913" t="s">
        <v>14</v>
      </c>
      <c r="K18913">
        <v>53</v>
      </c>
      <c r="L18913" t="s">
        <v>22</v>
      </c>
    </row>
    <row r="18914" spans="1:12">
      <c r="A18914" t="e">
        <f ca="1">E00251532587421</f>
        <v>#NAME?</v>
      </c>
      <c r="B18914">
        <v>4842</v>
      </c>
      <c r="C18914" t="s">
        <v>949</v>
      </c>
      <c r="D18914" s="1">
        <v>42225</v>
      </c>
      <c r="F18914">
        <v>1</v>
      </c>
      <c r="G18914">
        <v>84500</v>
      </c>
      <c r="H18914" t="s">
        <v>511</v>
      </c>
      <c r="I18914" t="s">
        <v>148</v>
      </c>
      <c r="J18914" t="s">
        <v>57</v>
      </c>
      <c r="K18914">
        <v>51</v>
      </c>
      <c r="L18914" t="s">
        <v>15</v>
      </c>
    </row>
    <row r="18915" spans="1:12">
      <c r="A18915" t="e">
        <f ca="1">E00251514580521</f>
        <v>#NAME?</v>
      </c>
      <c r="B18915">
        <v>444</v>
      </c>
      <c r="C18915" t="s">
        <v>819</v>
      </c>
      <c r="D18915" s="1">
        <v>42719</v>
      </c>
      <c r="F18915">
        <v>5</v>
      </c>
      <c r="G18915">
        <v>3051</v>
      </c>
      <c r="H18915" t="s">
        <v>13</v>
      </c>
      <c r="J18915" t="s">
        <v>14</v>
      </c>
      <c r="K18915">
        <v>49</v>
      </c>
      <c r="L18915" t="s">
        <v>15</v>
      </c>
    </row>
    <row r="18916" spans="1:12">
      <c r="A18916" t="e">
        <f ca="1">E00251439730221</f>
        <v>#NAME?</v>
      </c>
      <c r="B18916">
        <v>290</v>
      </c>
      <c r="C18916" t="s">
        <v>449</v>
      </c>
      <c r="D18916" s="1">
        <v>41323</v>
      </c>
      <c r="F18916">
        <v>1</v>
      </c>
      <c r="G18916">
        <v>7876</v>
      </c>
      <c r="H18916" t="s">
        <v>827</v>
      </c>
      <c r="J18916" t="s">
        <v>14</v>
      </c>
      <c r="K18916">
        <v>49</v>
      </c>
      <c r="L18916" t="s">
        <v>22</v>
      </c>
    </row>
    <row r="18917" spans="1:12">
      <c r="A18917" t="e">
        <f ca="1">E00251715553221</f>
        <v>#NAME?</v>
      </c>
      <c r="B18917">
        <v>48</v>
      </c>
      <c r="C18917" t="s">
        <v>249</v>
      </c>
      <c r="D18917" s="1">
        <v>41045</v>
      </c>
      <c r="F18917">
        <v>1</v>
      </c>
      <c r="G18917">
        <v>7291</v>
      </c>
      <c r="H18917" t="s">
        <v>163</v>
      </c>
      <c r="J18917" t="s">
        <v>14</v>
      </c>
      <c r="K18917">
        <v>41</v>
      </c>
      <c r="L18917" t="s">
        <v>15</v>
      </c>
    </row>
    <row r="18918" spans="1:12">
      <c r="A18918" t="e">
        <f ca="1">E00251439807421</f>
        <v>#NAME?</v>
      </c>
      <c r="B18918">
        <v>494</v>
      </c>
      <c r="C18918" t="s">
        <v>63</v>
      </c>
      <c r="D18918" s="1">
        <v>41229</v>
      </c>
      <c r="F18918">
        <v>2</v>
      </c>
      <c r="G18918">
        <v>3798</v>
      </c>
      <c r="H18918" t="s">
        <v>902</v>
      </c>
      <c r="J18918" t="s">
        <v>14</v>
      </c>
      <c r="K18918">
        <v>52</v>
      </c>
      <c r="L18918" t="s">
        <v>15</v>
      </c>
    </row>
    <row r="18919" spans="1:12">
      <c r="A18919" t="e">
        <f ca="1">E00251615167221</f>
        <v>#NAME?</v>
      </c>
      <c r="B18919">
        <v>1929</v>
      </c>
      <c r="C18919" t="s">
        <v>195</v>
      </c>
      <c r="D18919" s="1">
        <v>42321</v>
      </c>
      <c r="F18919">
        <v>6</v>
      </c>
      <c r="G18919">
        <v>27800</v>
      </c>
      <c r="H18919" t="s">
        <v>145</v>
      </c>
      <c r="J18919" t="s">
        <v>14</v>
      </c>
      <c r="K18919">
        <v>51</v>
      </c>
      <c r="L18919" t="s">
        <v>15</v>
      </c>
    </row>
    <row r="18920" spans="1:12">
      <c r="A18920" t="e">
        <f ca="1">E00251439730221</f>
        <v>#NAME?</v>
      </c>
      <c r="B18920">
        <v>290</v>
      </c>
      <c r="C18920" t="s">
        <v>449</v>
      </c>
      <c r="D18920" s="1">
        <v>41086</v>
      </c>
      <c r="F18920">
        <v>4</v>
      </c>
      <c r="G18920">
        <v>78050</v>
      </c>
      <c r="H18920" t="s">
        <v>197</v>
      </c>
      <c r="J18920" t="s">
        <v>14</v>
      </c>
      <c r="K18920">
        <v>48</v>
      </c>
      <c r="L18920" t="s">
        <v>22</v>
      </c>
    </row>
    <row r="18921" spans="1:12">
      <c r="A18921" t="e">
        <f ca="1">E00251439730221</f>
        <v>#NAME?</v>
      </c>
      <c r="B18921">
        <v>290</v>
      </c>
      <c r="C18921" t="s">
        <v>449</v>
      </c>
      <c r="D18921" s="1">
        <v>41323</v>
      </c>
      <c r="F18921">
        <v>6</v>
      </c>
      <c r="G18921">
        <v>3051</v>
      </c>
      <c r="H18921" t="s">
        <v>13</v>
      </c>
      <c r="J18921" t="s">
        <v>14</v>
      </c>
      <c r="K18921">
        <v>49</v>
      </c>
      <c r="L18921" t="s">
        <v>15</v>
      </c>
    </row>
    <row r="18922" spans="1:12">
      <c r="A18922" t="e">
        <f ca="1">E00251616870121</f>
        <v>#NAME?</v>
      </c>
      <c r="B18922">
        <v>701</v>
      </c>
      <c r="C18922" t="s">
        <v>72</v>
      </c>
      <c r="D18922" s="1">
        <v>41617</v>
      </c>
      <c r="F18922">
        <v>5</v>
      </c>
      <c r="G18922">
        <v>49390</v>
      </c>
      <c r="H18922" t="s">
        <v>59</v>
      </c>
      <c r="J18922" t="s">
        <v>14</v>
      </c>
      <c r="K18922">
        <v>51</v>
      </c>
      <c r="L18922" t="s">
        <v>15</v>
      </c>
    </row>
    <row r="18923" spans="1:12">
      <c r="A18923" t="e">
        <f ca="1">E00251616870121</f>
        <v>#NAME?</v>
      </c>
      <c r="B18923">
        <v>701</v>
      </c>
      <c r="C18923" t="s">
        <v>72</v>
      </c>
      <c r="D18923" s="1">
        <v>42016</v>
      </c>
      <c r="F18923">
        <v>4</v>
      </c>
      <c r="G18923">
        <v>30391</v>
      </c>
      <c r="H18923" t="s">
        <v>690</v>
      </c>
      <c r="J18923" t="s">
        <v>14</v>
      </c>
      <c r="K18923">
        <v>52</v>
      </c>
      <c r="L18923" t="s">
        <v>15</v>
      </c>
    </row>
    <row r="18924" spans="1:12">
      <c r="A18924" t="e">
        <f ca="1">E00251616870121</f>
        <v>#NAME?</v>
      </c>
      <c r="B18924">
        <v>701</v>
      </c>
      <c r="C18924" t="s">
        <v>72</v>
      </c>
      <c r="D18924" s="1">
        <v>42374</v>
      </c>
      <c r="F18924">
        <v>3</v>
      </c>
      <c r="G18924">
        <v>2599</v>
      </c>
      <c r="H18924" t="s">
        <v>238</v>
      </c>
      <c r="J18924" t="s">
        <v>14</v>
      </c>
      <c r="K18924">
        <v>53</v>
      </c>
      <c r="L18924" t="s">
        <v>15</v>
      </c>
    </row>
    <row r="18925" spans="1:12">
      <c r="A18925" t="e">
        <f ca="1">E00251432430821</f>
        <v>#NAME?</v>
      </c>
      <c r="B18925">
        <v>500</v>
      </c>
      <c r="C18925" t="s">
        <v>161</v>
      </c>
      <c r="D18925" s="1">
        <v>41820</v>
      </c>
      <c r="F18925">
        <v>1</v>
      </c>
      <c r="G18925">
        <v>73390</v>
      </c>
      <c r="H18925" t="s">
        <v>66</v>
      </c>
      <c r="J18925" t="s">
        <v>14</v>
      </c>
      <c r="K18925">
        <v>56</v>
      </c>
      <c r="L18925" t="s">
        <v>15</v>
      </c>
    </row>
    <row r="18926" spans="1:12">
      <c r="A18926" t="e">
        <f ca="1">E00251432430821</f>
        <v>#NAME?</v>
      </c>
      <c r="B18926">
        <v>500</v>
      </c>
      <c r="C18926" t="s">
        <v>161</v>
      </c>
      <c r="D18926" s="1">
        <v>42261</v>
      </c>
      <c r="F18926">
        <v>3</v>
      </c>
      <c r="G18926">
        <v>7242</v>
      </c>
      <c r="H18926" t="s">
        <v>93</v>
      </c>
      <c r="J18926" t="s">
        <v>14</v>
      </c>
      <c r="K18926">
        <v>57</v>
      </c>
      <c r="L18926" t="s">
        <v>15</v>
      </c>
    </row>
    <row r="18927" spans="1:12">
      <c r="A18927" t="e">
        <f ca="1">E00251439807421</f>
        <v>#NAME?</v>
      </c>
      <c r="B18927">
        <v>494</v>
      </c>
      <c r="C18927" t="s">
        <v>63</v>
      </c>
      <c r="D18927" s="1">
        <v>41488</v>
      </c>
      <c r="F18927">
        <v>1</v>
      </c>
      <c r="G18927">
        <v>45981</v>
      </c>
      <c r="H18927" t="s">
        <v>917</v>
      </c>
      <c r="J18927" t="s">
        <v>14</v>
      </c>
      <c r="K18927">
        <v>53</v>
      </c>
      <c r="L18927" t="s">
        <v>15</v>
      </c>
    </row>
    <row r="18928" spans="1:12">
      <c r="A18928" t="e">
        <f ca="1">E00251531925021</f>
        <v>#NAME?</v>
      </c>
      <c r="B18928">
        <v>703</v>
      </c>
      <c r="C18928" t="s">
        <v>305</v>
      </c>
      <c r="D18928" s="1">
        <v>40974</v>
      </c>
      <c r="F18928">
        <v>1</v>
      </c>
      <c r="G18928">
        <v>5533</v>
      </c>
      <c r="H18928" t="s">
        <v>537</v>
      </c>
      <c r="J18928" t="s">
        <v>14</v>
      </c>
      <c r="K18928">
        <v>44</v>
      </c>
      <c r="L18928" t="s">
        <v>15</v>
      </c>
    </row>
    <row r="18929" spans="1:12">
      <c r="A18929" t="e">
        <f ca="1">E00251531925021</f>
        <v>#NAME?</v>
      </c>
      <c r="B18929">
        <v>703</v>
      </c>
      <c r="C18929" t="s">
        <v>305</v>
      </c>
      <c r="D18929" s="1">
        <v>40974</v>
      </c>
      <c r="F18929">
        <v>4</v>
      </c>
      <c r="G18929">
        <v>2724</v>
      </c>
      <c r="H18929" t="s">
        <v>73</v>
      </c>
      <c r="J18929" t="s">
        <v>14</v>
      </c>
      <c r="K18929">
        <v>44</v>
      </c>
      <c r="L18929" t="s">
        <v>15</v>
      </c>
    </row>
    <row r="18930" spans="1:12">
      <c r="A18930" t="e">
        <f ca="1">E00251532587421</f>
        <v>#NAME?</v>
      </c>
      <c r="B18930">
        <v>445</v>
      </c>
      <c r="C18930" t="s">
        <v>23</v>
      </c>
      <c r="D18930" s="1">
        <v>41117</v>
      </c>
      <c r="F18930">
        <v>1</v>
      </c>
      <c r="G18930">
        <v>7831</v>
      </c>
      <c r="H18930" t="s">
        <v>274</v>
      </c>
      <c r="J18930" t="s">
        <v>14</v>
      </c>
      <c r="K18930">
        <v>48</v>
      </c>
      <c r="L18930" t="s">
        <v>22</v>
      </c>
    </row>
    <row r="18931" spans="1:12">
      <c r="A18931" t="e">
        <f ca="1">E00251532587421</f>
        <v>#NAME?</v>
      </c>
      <c r="B18931">
        <v>445</v>
      </c>
      <c r="C18931" t="s">
        <v>23</v>
      </c>
      <c r="D18931" s="1">
        <v>41338</v>
      </c>
      <c r="F18931">
        <v>5</v>
      </c>
      <c r="G18931">
        <v>49300</v>
      </c>
      <c r="H18931" t="s">
        <v>228</v>
      </c>
      <c r="J18931" t="s">
        <v>14</v>
      </c>
      <c r="K18931">
        <v>49</v>
      </c>
      <c r="L18931" t="s">
        <v>15</v>
      </c>
    </row>
    <row r="18932" spans="1:12">
      <c r="A18932" t="e">
        <f ca="1">E00251532587421</f>
        <v>#NAME?</v>
      </c>
      <c r="B18932">
        <v>445</v>
      </c>
      <c r="C18932" t="s">
        <v>23</v>
      </c>
      <c r="D18932" s="1">
        <v>41977</v>
      </c>
      <c r="F18932">
        <v>2</v>
      </c>
      <c r="G18932">
        <v>49300</v>
      </c>
      <c r="H18932" t="s">
        <v>228</v>
      </c>
      <c r="J18932" t="s">
        <v>14</v>
      </c>
      <c r="K18932">
        <v>50</v>
      </c>
      <c r="L18932" t="s">
        <v>15</v>
      </c>
    </row>
    <row r="18933" spans="1:12">
      <c r="A18933" t="e">
        <f ca="1">E00251430091421</f>
        <v>#NAME?</v>
      </c>
      <c r="B18933">
        <v>467</v>
      </c>
      <c r="C18933" t="s">
        <v>232</v>
      </c>
      <c r="D18933" s="1">
        <v>42706</v>
      </c>
      <c r="F18933">
        <v>1</v>
      </c>
      <c r="G18933">
        <v>25000</v>
      </c>
      <c r="H18933" t="s">
        <v>178</v>
      </c>
      <c r="J18933" t="s">
        <v>14</v>
      </c>
      <c r="K18933">
        <v>65</v>
      </c>
      <c r="L18933" t="s">
        <v>15</v>
      </c>
    </row>
    <row r="18934" spans="1:12">
      <c r="A18934" t="e">
        <f ca="1">E00251514273221</f>
        <v>#NAME?</v>
      </c>
      <c r="B18934">
        <v>299</v>
      </c>
      <c r="C18934" t="s">
        <v>729</v>
      </c>
      <c r="D18934" s="1">
        <v>43056</v>
      </c>
      <c r="F18934">
        <v>1</v>
      </c>
      <c r="G18934">
        <v>4660</v>
      </c>
      <c r="H18934" t="s">
        <v>215</v>
      </c>
      <c r="J18934" t="s">
        <v>14</v>
      </c>
      <c r="K18934">
        <v>59</v>
      </c>
      <c r="L18934" t="s">
        <v>15</v>
      </c>
    </row>
    <row r="18935" spans="1:12">
      <c r="A18935" t="e">
        <f ca="1">E00251439730221</f>
        <v>#NAME?</v>
      </c>
      <c r="B18935">
        <v>290</v>
      </c>
      <c r="C18935" t="s">
        <v>449</v>
      </c>
      <c r="D18935" s="1">
        <v>41631</v>
      </c>
      <c r="F18935">
        <v>2</v>
      </c>
      <c r="G18935">
        <v>3899</v>
      </c>
      <c r="H18935" t="s">
        <v>264</v>
      </c>
      <c r="J18935" t="s">
        <v>14</v>
      </c>
      <c r="K18935">
        <v>50</v>
      </c>
      <c r="L18935" t="s">
        <v>15</v>
      </c>
    </row>
    <row r="18936" spans="1:12">
      <c r="A18936" t="e">
        <f ca="1">E00251439730221</f>
        <v>#NAME?</v>
      </c>
      <c r="B18936">
        <v>290</v>
      </c>
      <c r="C18936" t="s">
        <v>449</v>
      </c>
      <c r="D18936" s="1">
        <v>41631</v>
      </c>
      <c r="F18936">
        <v>4</v>
      </c>
      <c r="G18936">
        <v>7243</v>
      </c>
      <c r="H18936" t="s">
        <v>42</v>
      </c>
      <c r="J18936" t="s">
        <v>14</v>
      </c>
      <c r="K18936">
        <v>50</v>
      </c>
      <c r="L18936" t="s">
        <v>15</v>
      </c>
    </row>
    <row r="18937" spans="1:12">
      <c r="A18937" t="e">
        <f ca="1">E00251439730221</f>
        <v>#NAME?</v>
      </c>
      <c r="B18937">
        <v>290</v>
      </c>
      <c r="C18937" t="s">
        <v>449</v>
      </c>
      <c r="D18937" s="1">
        <v>42220</v>
      </c>
      <c r="F18937">
        <v>1</v>
      </c>
      <c r="G18937">
        <v>3051</v>
      </c>
      <c r="H18937" t="s">
        <v>13</v>
      </c>
      <c r="J18937" t="s">
        <v>14</v>
      </c>
      <c r="K18937">
        <v>51</v>
      </c>
      <c r="L18937" t="s">
        <v>15</v>
      </c>
    </row>
    <row r="18938" spans="1:12">
      <c r="A18938" t="e">
        <f ca="1">E00251439730221</f>
        <v>#NAME?</v>
      </c>
      <c r="B18938">
        <v>290</v>
      </c>
      <c r="C18938" t="s">
        <v>449</v>
      </c>
      <c r="D18938" s="1">
        <v>42110</v>
      </c>
      <c r="F18938">
        <v>2</v>
      </c>
      <c r="G18938">
        <v>6278</v>
      </c>
      <c r="H18938" t="s">
        <v>554</v>
      </c>
      <c r="J18938" t="s">
        <v>14</v>
      </c>
      <c r="K18938">
        <v>51</v>
      </c>
      <c r="L18938" t="s">
        <v>15</v>
      </c>
    </row>
    <row r="18939" spans="1:12">
      <c r="A18939" t="e">
        <f ca="1">E00251716475921</f>
        <v>#NAME?</v>
      </c>
      <c r="B18939">
        <v>7505</v>
      </c>
      <c r="C18939" t="s">
        <v>209</v>
      </c>
      <c r="D18939" s="1">
        <v>42929</v>
      </c>
      <c r="F18939">
        <v>1</v>
      </c>
      <c r="G18939">
        <v>5920</v>
      </c>
      <c r="H18939" t="s">
        <v>417</v>
      </c>
      <c r="J18939" t="s">
        <v>14</v>
      </c>
      <c r="K18939">
        <v>45</v>
      </c>
      <c r="L18939" t="s">
        <v>15</v>
      </c>
    </row>
    <row r="18940" spans="1:12">
      <c r="A18940" t="e">
        <f ca="1">E00251427592621</f>
        <v>#NAME?</v>
      </c>
      <c r="B18940">
        <v>10</v>
      </c>
      <c r="C18940" t="s">
        <v>18</v>
      </c>
      <c r="D18940" s="1">
        <v>41498</v>
      </c>
      <c r="F18940">
        <v>1</v>
      </c>
      <c r="G18940">
        <v>3804</v>
      </c>
      <c r="H18940" t="s">
        <v>71</v>
      </c>
      <c r="J18940" t="s">
        <v>14</v>
      </c>
      <c r="K18940">
        <v>44</v>
      </c>
      <c r="L18940" t="s">
        <v>15</v>
      </c>
    </row>
    <row r="18941" spans="1:12">
      <c r="A18941" t="e">
        <f ca="1">E00251616870121</f>
        <v>#NAME?</v>
      </c>
      <c r="B18941">
        <v>701</v>
      </c>
      <c r="C18941" t="s">
        <v>72</v>
      </c>
      <c r="D18941" s="1">
        <v>42558</v>
      </c>
      <c r="F18941">
        <v>3</v>
      </c>
      <c r="G18941">
        <v>2599</v>
      </c>
      <c r="H18941" t="s">
        <v>238</v>
      </c>
      <c r="J18941" t="s">
        <v>14</v>
      </c>
      <c r="K18941">
        <v>54</v>
      </c>
      <c r="L18941" t="s">
        <v>15</v>
      </c>
    </row>
    <row r="18942" spans="1:12">
      <c r="A18942" t="e">
        <f ca="1">E00251432430821</f>
        <v>#NAME?</v>
      </c>
      <c r="B18942">
        <v>6046</v>
      </c>
      <c r="C18942" t="s">
        <v>98</v>
      </c>
      <c r="D18942" s="1">
        <v>42438</v>
      </c>
      <c r="F18942">
        <v>1</v>
      </c>
      <c r="G18942">
        <v>7880</v>
      </c>
      <c r="H18942" t="s">
        <v>213</v>
      </c>
      <c r="I18942" t="s">
        <v>56</v>
      </c>
      <c r="J18942" t="s">
        <v>57</v>
      </c>
      <c r="K18942">
        <v>57</v>
      </c>
      <c r="L18942" t="s">
        <v>22</v>
      </c>
    </row>
    <row r="18943" spans="1:12">
      <c r="A18943" t="e">
        <f ca="1">E00251439807421</f>
        <v>#NAME?</v>
      </c>
      <c r="B18943">
        <v>494</v>
      </c>
      <c r="C18943" t="s">
        <v>63</v>
      </c>
      <c r="D18943" s="1">
        <v>41704</v>
      </c>
      <c r="F18943">
        <v>2</v>
      </c>
      <c r="G18943">
        <v>4019</v>
      </c>
      <c r="H18943" t="s">
        <v>26</v>
      </c>
      <c r="J18943" t="s">
        <v>14</v>
      </c>
      <c r="K18943">
        <v>54</v>
      </c>
      <c r="L18943" t="s">
        <v>15</v>
      </c>
    </row>
    <row r="18944" spans="1:12">
      <c r="A18944" t="e">
        <f ca="1">E00251529498321</f>
        <v>#NAME?</v>
      </c>
      <c r="B18944">
        <v>163</v>
      </c>
      <c r="C18944" t="s">
        <v>219</v>
      </c>
      <c r="D18944" s="1">
        <v>41985</v>
      </c>
      <c r="F18944">
        <v>1</v>
      </c>
      <c r="G18944">
        <v>4019</v>
      </c>
      <c r="H18944" t="s">
        <v>26</v>
      </c>
      <c r="J18944" t="s">
        <v>14</v>
      </c>
      <c r="K18944">
        <v>64</v>
      </c>
      <c r="L18944" t="s">
        <v>15</v>
      </c>
    </row>
    <row r="18945" spans="1:12">
      <c r="A18945" t="e">
        <f ca="1">E00251512648621</f>
        <v>#NAME?</v>
      </c>
      <c r="B18945">
        <v>62</v>
      </c>
      <c r="C18945" t="s">
        <v>20</v>
      </c>
      <c r="D18945" s="1">
        <v>41193</v>
      </c>
      <c r="F18945">
        <v>2</v>
      </c>
      <c r="G18945">
        <v>4019</v>
      </c>
      <c r="H18945" t="s">
        <v>26</v>
      </c>
      <c r="J18945" t="s">
        <v>14</v>
      </c>
      <c r="K18945">
        <v>45</v>
      </c>
      <c r="L18945" t="s">
        <v>15</v>
      </c>
    </row>
    <row r="18946" spans="1:12">
      <c r="A18946" t="e">
        <f ca="1">E00251512648621</f>
        <v>#NAME?</v>
      </c>
      <c r="B18946">
        <v>62</v>
      </c>
      <c r="C18946" t="s">
        <v>20</v>
      </c>
      <c r="D18946" s="1">
        <v>42495</v>
      </c>
      <c r="F18946">
        <v>1</v>
      </c>
      <c r="G18946">
        <v>4019</v>
      </c>
      <c r="H18946" t="s">
        <v>26</v>
      </c>
      <c r="J18946" t="s">
        <v>14</v>
      </c>
      <c r="K18946">
        <v>49</v>
      </c>
      <c r="L18946" t="s">
        <v>15</v>
      </c>
    </row>
    <row r="18947" spans="1:12">
      <c r="A18947" t="e">
        <f ca="1">E00251531925021</f>
        <v>#NAME?</v>
      </c>
      <c r="B18947">
        <v>703</v>
      </c>
      <c r="C18947" t="s">
        <v>305</v>
      </c>
      <c r="D18947" s="1">
        <v>41033</v>
      </c>
      <c r="F18947">
        <v>2</v>
      </c>
      <c r="G18947">
        <v>3004</v>
      </c>
      <c r="H18947" t="s">
        <v>104</v>
      </c>
      <c r="J18947" t="s">
        <v>14</v>
      </c>
      <c r="K18947">
        <v>44</v>
      </c>
      <c r="L18947" t="s">
        <v>15</v>
      </c>
    </row>
    <row r="18948" spans="1:12">
      <c r="A18948" t="e">
        <f ca="1">E00251531925021</f>
        <v>#NAME?</v>
      </c>
      <c r="B18948">
        <v>703</v>
      </c>
      <c r="C18948" t="s">
        <v>305</v>
      </c>
      <c r="D18948" s="1">
        <v>41368</v>
      </c>
      <c r="F18948">
        <v>3</v>
      </c>
      <c r="G18948">
        <v>2449</v>
      </c>
      <c r="H18948" t="s">
        <v>53</v>
      </c>
      <c r="J18948" t="s">
        <v>14</v>
      </c>
      <c r="K18948">
        <v>45</v>
      </c>
      <c r="L18948" t="s">
        <v>15</v>
      </c>
    </row>
    <row r="18949" spans="1:12">
      <c r="A18949" t="e">
        <f ca="1">E00251531925021</f>
        <v>#NAME?</v>
      </c>
      <c r="B18949">
        <v>703</v>
      </c>
      <c r="C18949" t="s">
        <v>305</v>
      </c>
      <c r="D18949" s="1">
        <v>42815</v>
      </c>
      <c r="F18949">
        <v>2</v>
      </c>
      <c r="G18949">
        <v>2724</v>
      </c>
      <c r="H18949" t="s">
        <v>73</v>
      </c>
      <c r="J18949" t="s">
        <v>14</v>
      </c>
      <c r="K18949">
        <v>49</v>
      </c>
      <c r="L18949" t="s">
        <v>15</v>
      </c>
    </row>
    <row r="18950" spans="1:12">
      <c r="A18950" t="e">
        <f ca="1">E00251439730221</f>
        <v>#NAME?</v>
      </c>
      <c r="B18950">
        <v>290</v>
      </c>
      <c r="C18950" t="s">
        <v>449</v>
      </c>
      <c r="D18950" s="1">
        <v>42206</v>
      </c>
      <c r="F18950">
        <v>1</v>
      </c>
      <c r="G18950">
        <v>3051</v>
      </c>
      <c r="H18950" t="s">
        <v>13</v>
      </c>
      <c r="J18950" t="s">
        <v>14</v>
      </c>
      <c r="K18950">
        <v>51</v>
      </c>
      <c r="L18950" t="s">
        <v>15</v>
      </c>
    </row>
    <row r="18951" spans="1:12">
      <c r="A18951" t="e">
        <f ca="1">E00251439730221</f>
        <v>#NAME?</v>
      </c>
      <c r="B18951">
        <v>290</v>
      </c>
      <c r="C18951" t="s">
        <v>449</v>
      </c>
      <c r="D18951" s="1">
        <v>42300</v>
      </c>
      <c r="F18951">
        <v>3</v>
      </c>
      <c r="G18951">
        <v>7243</v>
      </c>
      <c r="H18951" t="s">
        <v>42</v>
      </c>
      <c r="J18951" t="s">
        <v>14</v>
      </c>
      <c r="K18951">
        <v>52</v>
      </c>
      <c r="L18951" t="s">
        <v>15</v>
      </c>
    </row>
    <row r="18952" spans="1:12">
      <c r="A18952" t="e">
        <f ca="1">E00251626524421</f>
        <v>#NAME?</v>
      </c>
      <c r="B18952">
        <v>297</v>
      </c>
      <c r="C18952" t="s">
        <v>411</v>
      </c>
      <c r="D18952" s="1">
        <v>42031</v>
      </c>
      <c r="F18952">
        <v>2</v>
      </c>
      <c r="G18952">
        <v>4019</v>
      </c>
      <c r="H18952" t="s">
        <v>26</v>
      </c>
      <c r="J18952" t="s">
        <v>14</v>
      </c>
      <c r="K18952">
        <v>44</v>
      </c>
      <c r="L18952" t="s">
        <v>15</v>
      </c>
    </row>
    <row r="18953" spans="1:12">
      <c r="A18953" t="e">
        <f ca="1">E00251532291121</f>
        <v>#NAME?</v>
      </c>
      <c r="B18953">
        <v>497</v>
      </c>
      <c r="C18953" t="s">
        <v>141</v>
      </c>
      <c r="D18953" s="1">
        <v>41438</v>
      </c>
      <c r="F18953">
        <v>1</v>
      </c>
      <c r="G18953">
        <v>2720</v>
      </c>
      <c r="H18953" t="s">
        <v>65</v>
      </c>
      <c r="J18953" t="s">
        <v>14</v>
      </c>
      <c r="K18953">
        <v>58</v>
      </c>
      <c r="L18953" t="s">
        <v>15</v>
      </c>
    </row>
    <row r="18954" spans="1:12">
      <c r="A18954" t="e">
        <f ca="1">E00251427592621</f>
        <v>#NAME?</v>
      </c>
      <c r="B18954">
        <v>10</v>
      </c>
      <c r="C18954" t="s">
        <v>18</v>
      </c>
      <c r="D18954" s="1">
        <v>41401</v>
      </c>
      <c r="F18954">
        <v>1</v>
      </c>
      <c r="G18954">
        <v>73730</v>
      </c>
      <c r="H18954" t="s">
        <v>266</v>
      </c>
      <c r="J18954" t="s">
        <v>14</v>
      </c>
      <c r="K18954">
        <v>43</v>
      </c>
      <c r="L18954" t="s">
        <v>15</v>
      </c>
    </row>
    <row r="18955" spans="1:12">
      <c r="A18955" t="e">
        <f ca="1">E00251427592621</f>
        <v>#NAME?</v>
      </c>
      <c r="B18955">
        <v>10</v>
      </c>
      <c r="C18955" t="s">
        <v>18</v>
      </c>
      <c r="D18955" s="1">
        <v>41493</v>
      </c>
      <c r="F18955">
        <v>1</v>
      </c>
      <c r="G18955">
        <v>78900</v>
      </c>
      <c r="H18955" t="s">
        <v>79</v>
      </c>
      <c r="J18955" t="s">
        <v>14</v>
      </c>
      <c r="K18955">
        <v>44</v>
      </c>
      <c r="L18955" t="s">
        <v>22</v>
      </c>
    </row>
    <row r="18956" spans="1:12">
      <c r="A18956" t="e">
        <f ca="1">E00251514580521</f>
        <v>#NAME?</v>
      </c>
      <c r="B18956">
        <v>444</v>
      </c>
      <c r="C18956" t="s">
        <v>819</v>
      </c>
      <c r="D18956" s="1">
        <v>41474</v>
      </c>
      <c r="F18956">
        <v>1</v>
      </c>
      <c r="G18956">
        <v>4019</v>
      </c>
      <c r="H18956" t="s">
        <v>26</v>
      </c>
      <c r="J18956" t="s">
        <v>14</v>
      </c>
      <c r="K18956">
        <v>46</v>
      </c>
      <c r="L18956" t="s">
        <v>15</v>
      </c>
    </row>
    <row r="18957" spans="1:12">
      <c r="A18957" t="e">
        <f ca="1">E00251716498121</f>
        <v>#NAME?</v>
      </c>
      <c r="B18957">
        <v>475</v>
      </c>
      <c r="C18957" t="s">
        <v>1365</v>
      </c>
      <c r="D18957" s="1">
        <v>41437</v>
      </c>
      <c r="F18957">
        <v>1</v>
      </c>
      <c r="G18957">
        <v>2564</v>
      </c>
      <c r="H18957" t="s">
        <v>1425</v>
      </c>
      <c r="J18957" t="s">
        <v>14</v>
      </c>
      <c r="K18957">
        <v>37</v>
      </c>
      <c r="L18957" t="s">
        <v>15</v>
      </c>
    </row>
    <row r="18958" spans="1:12">
      <c r="A18958" t="e">
        <f ca="1">E00251514273221</f>
        <v>#NAME?</v>
      </c>
      <c r="B18958">
        <v>299</v>
      </c>
      <c r="C18958" t="s">
        <v>729</v>
      </c>
      <c r="D18958" s="1">
        <v>41624</v>
      </c>
      <c r="F18958">
        <v>4</v>
      </c>
      <c r="G18958">
        <v>6918</v>
      </c>
      <c r="H18958" t="s">
        <v>443</v>
      </c>
      <c r="J18958" t="s">
        <v>14</v>
      </c>
      <c r="K18958">
        <v>55</v>
      </c>
      <c r="L18958" t="s">
        <v>15</v>
      </c>
    </row>
    <row r="18959" spans="1:12">
      <c r="A18959" t="e">
        <f ca="1">E00251514273221</f>
        <v>#NAME?</v>
      </c>
      <c r="B18959">
        <v>299</v>
      </c>
      <c r="C18959" t="s">
        <v>729</v>
      </c>
      <c r="D18959" s="1">
        <v>41701</v>
      </c>
      <c r="F18959">
        <v>3</v>
      </c>
      <c r="G18959">
        <v>3540</v>
      </c>
      <c r="H18959" t="s">
        <v>436</v>
      </c>
      <c r="J18959" t="s">
        <v>14</v>
      </c>
      <c r="K18959">
        <v>55</v>
      </c>
      <c r="L18959" t="s">
        <v>15</v>
      </c>
    </row>
    <row r="18960" spans="1:12">
      <c r="A18960" t="e">
        <f ca="1">E00251514273221</f>
        <v>#NAME?</v>
      </c>
      <c r="B18960">
        <v>299</v>
      </c>
      <c r="C18960" t="s">
        <v>729</v>
      </c>
      <c r="D18960" s="1">
        <v>42082</v>
      </c>
      <c r="F18960">
        <v>4</v>
      </c>
      <c r="G18960">
        <v>3540</v>
      </c>
      <c r="H18960" t="s">
        <v>436</v>
      </c>
      <c r="J18960" t="s">
        <v>14</v>
      </c>
      <c r="K18960">
        <v>56</v>
      </c>
      <c r="L18960" t="s">
        <v>15</v>
      </c>
    </row>
    <row r="18961" spans="1:12">
      <c r="A18961" t="e">
        <f ca="1">E00251514273221</f>
        <v>#NAME?</v>
      </c>
      <c r="B18961">
        <v>299</v>
      </c>
      <c r="C18961" t="s">
        <v>729</v>
      </c>
      <c r="D18961" s="1">
        <v>42310</v>
      </c>
      <c r="F18961">
        <v>2</v>
      </c>
      <c r="G18961">
        <v>5950</v>
      </c>
      <c r="H18961" t="s">
        <v>24</v>
      </c>
      <c r="J18961" t="s">
        <v>14</v>
      </c>
      <c r="K18961">
        <v>57</v>
      </c>
      <c r="L18961" t="s">
        <v>15</v>
      </c>
    </row>
    <row r="18962" spans="1:12">
      <c r="A18962" t="e">
        <f ca="1">E00251432340321</f>
        <v>#NAME?</v>
      </c>
      <c r="B18962">
        <v>448</v>
      </c>
      <c r="C18962" t="s">
        <v>112</v>
      </c>
      <c r="D18962" s="1">
        <v>41901</v>
      </c>
      <c r="F18962">
        <v>4</v>
      </c>
      <c r="G18962">
        <v>49390</v>
      </c>
      <c r="H18962" t="s">
        <v>59</v>
      </c>
      <c r="J18962" t="s">
        <v>14</v>
      </c>
      <c r="K18962">
        <v>54</v>
      </c>
      <c r="L18962" t="s">
        <v>15</v>
      </c>
    </row>
    <row r="18963" spans="1:12">
      <c r="A18963" t="e">
        <f ca="1">E00251432340321</f>
        <v>#NAME?</v>
      </c>
      <c r="B18963">
        <v>448</v>
      </c>
      <c r="C18963" t="s">
        <v>112</v>
      </c>
      <c r="D18963" s="1">
        <v>42086</v>
      </c>
      <c r="F18963">
        <v>1</v>
      </c>
      <c r="G18963">
        <v>7295</v>
      </c>
      <c r="H18963" t="s">
        <v>76</v>
      </c>
      <c r="J18963" t="s">
        <v>14</v>
      </c>
      <c r="K18963">
        <v>54</v>
      </c>
      <c r="L18963" t="s">
        <v>15</v>
      </c>
    </row>
    <row r="18964" spans="1:12">
      <c r="A18964" t="e">
        <f ca="1">E00251532291121</f>
        <v>#NAME?</v>
      </c>
      <c r="B18964">
        <v>497</v>
      </c>
      <c r="C18964" t="s">
        <v>141</v>
      </c>
      <c r="D18964" s="1">
        <v>42320</v>
      </c>
      <c r="F18964">
        <v>3</v>
      </c>
      <c r="G18964">
        <v>71940</v>
      </c>
      <c r="H18964" t="s">
        <v>135</v>
      </c>
      <c r="J18964" t="s">
        <v>14</v>
      </c>
      <c r="K18964">
        <v>60</v>
      </c>
      <c r="L18964" t="s">
        <v>15</v>
      </c>
    </row>
    <row r="18965" spans="1:12">
      <c r="A18965" t="e">
        <f ca="1">E00251532291121</f>
        <v>#NAME?</v>
      </c>
      <c r="B18965">
        <v>497</v>
      </c>
      <c r="C18965" t="s">
        <v>141</v>
      </c>
      <c r="D18965" s="1">
        <v>42389</v>
      </c>
      <c r="F18965">
        <v>1</v>
      </c>
      <c r="G18965">
        <v>51889</v>
      </c>
      <c r="H18965" t="s">
        <v>256</v>
      </c>
      <c r="J18965" t="s">
        <v>14</v>
      </c>
      <c r="K18965">
        <v>61</v>
      </c>
      <c r="L18965" t="s">
        <v>15</v>
      </c>
    </row>
    <row r="18966" spans="1:12">
      <c r="A18966" t="e">
        <f ca="1">E00251532291121</f>
        <v>#NAME?</v>
      </c>
      <c r="B18966">
        <v>497</v>
      </c>
      <c r="C18966" t="s">
        <v>141</v>
      </c>
      <c r="D18966" s="1">
        <v>42857</v>
      </c>
      <c r="F18966">
        <v>1</v>
      </c>
      <c r="G18966">
        <v>9490</v>
      </c>
      <c r="H18966" t="s">
        <v>138</v>
      </c>
      <c r="J18966" t="s">
        <v>14</v>
      </c>
      <c r="K18966">
        <v>62</v>
      </c>
      <c r="L18966" t="s">
        <v>15</v>
      </c>
    </row>
    <row r="18967" spans="1:12">
      <c r="A18967" t="e">
        <f ca="1">E00251532630321</f>
        <v>#NAME?</v>
      </c>
      <c r="B18967">
        <v>490</v>
      </c>
      <c r="C18967" t="s">
        <v>158</v>
      </c>
      <c r="D18967" s="1">
        <v>42117</v>
      </c>
      <c r="F18967">
        <v>1</v>
      </c>
      <c r="G18967">
        <v>4019</v>
      </c>
      <c r="H18967" t="s">
        <v>26</v>
      </c>
      <c r="J18967" t="s">
        <v>14</v>
      </c>
      <c r="K18967">
        <v>62</v>
      </c>
      <c r="L18967" t="s">
        <v>15</v>
      </c>
    </row>
    <row r="18968" spans="1:12">
      <c r="A18968" t="e">
        <f ca="1">E00251514273221</f>
        <v>#NAME?</v>
      </c>
      <c r="B18968">
        <v>299</v>
      </c>
      <c r="C18968" t="s">
        <v>729</v>
      </c>
      <c r="D18968" s="1">
        <v>42770</v>
      </c>
      <c r="F18968">
        <v>2</v>
      </c>
      <c r="G18968">
        <v>4660</v>
      </c>
      <c r="H18968" t="s">
        <v>215</v>
      </c>
      <c r="J18968" t="s">
        <v>14</v>
      </c>
      <c r="K18968">
        <v>58</v>
      </c>
      <c r="L18968" t="s">
        <v>15</v>
      </c>
    </row>
    <row r="18969" spans="1:12">
      <c r="A18969" t="e">
        <f ca="1">E00251514273221</f>
        <v>#NAME?</v>
      </c>
      <c r="B18969">
        <v>299</v>
      </c>
      <c r="C18969" t="s">
        <v>729</v>
      </c>
      <c r="D18969" s="1">
        <v>42779</v>
      </c>
      <c r="F18969">
        <v>2</v>
      </c>
      <c r="G18969">
        <v>5950</v>
      </c>
      <c r="H18969" t="s">
        <v>24</v>
      </c>
      <c r="J18969" t="s">
        <v>14</v>
      </c>
      <c r="K18969">
        <v>58</v>
      </c>
      <c r="L18969" t="s">
        <v>15</v>
      </c>
    </row>
    <row r="18970" spans="1:12">
      <c r="A18970" t="e">
        <f ca="1">E00251716512621</f>
        <v>#NAME?</v>
      </c>
      <c r="B18970">
        <v>4547</v>
      </c>
      <c r="C18970" t="s">
        <v>818</v>
      </c>
      <c r="D18970" s="1">
        <v>41984</v>
      </c>
      <c r="F18970">
        <v>1</v>
      </c>
      <c r="G18970">
        <v>78900</v>
      </c>
      <c r="H18970" t="s">
        <v>79</v>
      </c>
      <c r="J18970" t="s">
        <v>14</v>
      </c>
      <c r="K18970">
        <v>41</v>
      </c>
      <c r="L18970" t="s">
        <v>22</v>
      </c>
    </row>
    <row r="18971" spans="1:12">
      <c r="A18971" t="e">
        <f ca="1">E00251615167221</f>
        <v>#NAME?</v>
      </c>
      <c r="B18971">
        <v>1929</v>
      </c>
      <c r="C18971" t="s">
        <v>195</v>
      </c>
      <c r="D18971" s="1">
        <v>41298</v>
      </c>
      <c r="F18971">
        <v>1</v>
      </c>
      <c r="G18971">
        <v>7969</v>
      </c>
      <c r="H18971" t="s">
        <v>87</v>
      </c>
      <c r="J18971" t="s">
        <v>14</v>
      </c>
      <c r="K18971">
        <v>48</v>
      </c>
      <c r="L18971" t="s">
        <v>22</v>
      </c>
    </row>
    <row r="18972" spans="1:12">
      <c r="A18972" t="e">
        <f ca="1">E00251615167221</f>
        <v>#NAME?</v>
      </c>
      <c r="B18972">
        <v>1929</v>
      </c>
      <c r="C18972" t="s">
        <v>195</v>
      </c>
      <c r="D18972" s="1">
        <v>41681</v>
      </c>
      <c r="F18972">
        <v>1</v>
      </c>
      <c r="G18972">
        <v>4019</v>
      </c>
      <c r="H18972" t="s">
        <v>26</v>
      </c>
      <c r="J18972" t="s">
        <v>14</v>
      </c>
      <c r="K18972">
        <v>49</v>
      </c>
      <c r="L18972" t="s">
        <v>15</v>
      </c>
    </row>
    <row r="18973" spans="1:12">
      <c r="A18973" t="e">
        <f ca="1">E00251615167221</f>
        <v>#NAME?</v>
      </c>
      <c r="B18973">
        <v>1929</v>
      </c>
      <c r="C18973" t="s">
        <v>195</v>
      </c>
      <c r="D18973" s="1">
        <v>41821</v>
      </c>
      <c r="F18973">
        <v>2</v>
      </c>
      <c r="G18973">
        <v>4549</v>
      </c>
      <c r="H18973" t="s">
        <v>69</v>
      </c>
      <c r="J18973" t="s">
        <v>14</v>
      </c>
      <c r="K18973">
        <v>50</v>
      </c>
      <c r="L18973" t="s">
        <v>15</v>
      </c>
    </row>
    <row r="18974" spans="1:12">
      <c r="A18974" t="e">
        <f ca="1">E00251615167221</f>
        <v>#NAME?</v>
      </c>
      <c r="B18974">
        <v>1929</v>
      </c>
      <c r="C18974" t="s">
        <v>195</v>
      </c>
      <c r="D18974" s="1">
        <v>42062</v>
      </c>
      <c r="F18974">
        <v>5</v>
      </c>
      <c r="G18974">
        <v>4549</v>
      </c>
      <c r="H18974" t="s">
        <v>69</v>
      </c>
      <c r="J18974" t="s">
        <v>14</v>
      </c>
      <c r="K18974">
        <v>50</v>
      </c>
      <c r="L18974" t="s">
        <v>15</v>
      </c>
    </row>
    <row r="18975" spans="1:12">
      <c r="A18975" t="e">
        <f ca="1">E00251531925021</f>
        <v>#NAME?</v>
      </c>
      <c r="B18975">
        <v>703</v>
      </c>
      <c r="C18975" t="s">
        <v>305</v>
      </c>
      <c r="D18975" s="1">
        <v>43028</v>
      </c>
      <c r="F18975">
        <v>4</v>
      </c>
      <c r="G18975">
        <v>6929</v>
      </c>
      <c r="H18975" t="s">
        <v>36</v>
      </c>
      <c r="J18975" t="s">
        <v>14</v>
      </c>
      <c r="K18975">
        <v>50</v>
      </c>
      <c r="L18975" t="s">
        <v>15</v>
      </c>
    </row>
    <row r="18976" spans="1:12">
      <c r="A18976" t="e">
        <f ca="1">E00251532291121</f>
        <v>#NAME?</v>
      </c>
      <c r="B18976">
        <v>497</v>
      </c>
      <c r="C18976" t="s">
        <v>141</v>
      </c>
      <c r="D18976" s="1">
        <v>42958</v>
      </c>
      <c r="F18976">
        <v>2</v>
      </c>
      <c r="G18976">
        <v>27800</v>
      </c>
      <c r="H18976" t="s">
        <v>145</v>
      </c>
      <c r="J18976" t="s">
        <v>14</v>
      </c>
      <c r="K18976">
        <v>62</v>
      </c>
      <c r="L18976" t="s">
        <v>15</v>
      </c>
    </row>
    <row r="18977" spans="1:12">
      <c r="A18977" t="e">
        <f ca="1">E00251532630321</f>
        <v>#NAME?</v>
      </c>
      <c r="B18977">
        <v>490</v>
      </c>
      <c r="C18977" t="s">
        <v>158</v>
      </c>
      <c r="D18977" s="1">
        <v>42920</v>
      </c>
      <c r="F18977">
        <v>1</v>
      </c>
      <c r="G18977">
        <v>29690</v>
      </c>
      <c r="H18977" t="s">
        <v>52</v>
      </c>
      <c r="J18977" t="s">
        <v>14</v>
      </c>
      <c r="K18977">
        <v>65</v>
      </c>
      <c r="L18977" t="s">
        <v>15</v>
      </c>
    </row>
    <row r="18978" spans="1:12">
      <c r="A18978" t="e">
        <f ca="1">E00251532630321</f>
        <v>#NAME?</v>
      </c>
      <c r="B18978">
        <v>490</v>
      </c>
      <c r="C18978" t="s">
        <v>158</v>
      </c>
      <c r="D18978" s="1">
        <v>42640</v>
      </c>
      <c r="F18978">
        <v>1</v>
      </c>
      <c r="G18978">
        <v>29690</v>
      </c>
      <c r="H18978" t="s">
        <v>52</v>
      </c>
      <c r="J18978" t="s">
        <v>14</v>
      </c>
      <c r="K18978">
        <v>64</v>
      </c>
      <c r="L18978" t="s">
        <v>15</v>
      </c>
    </row>
    <row r="18979" spans="1:12">
      <c r="A18979" t="e">
        <f ca="1">E00251514580521</f>
        <v>#NAME?</v>
      </c>
      <c r="B18979">
        <v>444</v>
      </c>
      <c r="C18979" t="s">
        <v>819</v>
      </c>
      <c r="D18979" s="1">
        <v>41012</v>
      </c>
      <c r="F18979">
        <v>2</v>
      </c>
      <c r="G18979">
        <v>7839</v>
      </c>
      <c r="H18979" t="s">
        <v>1340</v>
      </c>
      <c r="J18979" t="s">
        <v>14</v>
      </c>
      <c r="K18979">
        <v>45</v>
      </c>
      <c r="L18979" t="s">
        <v>22</v>
      </c>
    </row>
    <row r="18980" spans="1:12">
      <c r="A18980" t="e">
        <f ca="1">E00251626524421</f>
        <v>#NAME?</v>
      </c>
      <c r="B18980">
        <v>297</v>
      </c>
      <c r="C18980" t="s">
        <v>411</v>
      </c>
      <c r="D18980" s="1">
        <v>41324</v>
      </c>
      <c r="F18980">
        <v>1</v>
      </c>
      <c r="G18980">
        <v>2800</v>
      </c>
      <c r="H18980" t="s">
        <v>717</v>
      </c>
      <c r="J18980" t="s">
        <v>14</v>
      </c>
      <c r="K18980">
        <v>42</v>
      </c>
      <c r="L18980" t="s">
        <v>15</v>
      </c>
    </row>
    <row r="18981" spans="1:12">
      <c r="A18981" t="e">
        <f ca="1">E00251430091421</f>
        <v>#NAME?</v>
      </c>
      <c r="B18981">
        <v>467</v>
      </c>
      <c r="C18981" t="s">
        <v>232</v>
      </c>
      <c r="D18981" s="1">
        <v>40948</v>
      </c>
      <c r="F18981">
        <v>4</v>
      </c>
      <c r="G18981">
        <v>51889</v>
      </c>
      <c r="H18981" t="s">
        <v>256</v>
      </c>
      <c r="J18981" t="s">
        <v>14</v>
      </c>
      <c r="K18981">
        <v>60</v>
      </c>
      <c r="L18981" t="s">
        <v>15</v>
      </c>
    </row>
    <row r="18982" spans="1:12">
      <c r="A18982" t="e">
        <f ca="1">E00251514317621</f>
        <v>#NAME?</v>
      </c>
      <c r="B18982">
        <v>1028</v>
      </c>
      <c r="C18982" t="s">
        <v>127</v>
      </c>
      <c r="D18982" s="1">
        <v>42963</v>
      </c>
      <c r="F18982">
        <v>1</v>
      </c>
      <c r="G18982">
        <v>78900</v>
      </c>
      <c r="H18982" t="s">
        <v>79</v>
      </c>
      <c r="I18982" t="s">
        <v>127</v>
      </c>
      <c r="J18982" t="s">
        <v>57</v>
      </c>
      <c r="K18982">
        <v>44</v>
      </c>
      <c r="L18982" t="s">
        <v>22</v>
      </c>
    </row>
    <row r="18983" spans="1:12">
      <c r="A18983" t="e">
        <f ca="1">E00251532587421</f>
        <v>#NAME?</v>
      </c>
      <c r="B18983">
        <v>445</v>
      </c>
      <c r="C18983" t="s">
        <v>23</v>
      </c>
      <c r="D18983" s="1">
        <v>41663</v>
      </c>
      <c r="F18983">
        <v>1</v>
      </c>
      <c r="G18983">
        <v>49300</v>
      </c>
      <c r="H18983" t="s">
        <v>228</v>
      </c>
      <c r="J18983" t="s">
        <v>14</v>
      </c>
      <c r="K18983">
        <v>49</v>
      </c>
      <c r="L18983" t="s">
        <v>15</v>
      </c>
    </row>
    <row r="18984" spans="1:12">
      <c r="A18984" t="e">
        <f ca="1">E00251616870121</f>
        <v>#NAME?</v>
      </c>
      <c r="B18984">
        <v>701</v>
      </c>
      <c r="C18984" t="s">
        <v>72</v>
      </c>
      <c r="D18984" s="1">
        <v>42829</v>
      </c>
      <c r="F18984">
        <v>2</v>
      </c>
      <c r="G18984">
        <v>2724</v>
      </c>
      <c r="H18984" t="s">
        <v>73</v>
      </c>
      <c r="J18984" t="s">
        <v>14</v>
      </c>
      <c r="K18984">
        <v>55</v>
      </c>
      <c r="L18984" t="s">
        <v>15</v>
      </c>
    </row>
    <row r="18985" spans="1:12">
      <c r="A18985" t="e">
        <f ca="1">E00251616870121</f>
        <v>#NAME?</v>
      </c>
      <c r="B18985">
        <v>701</v>
      </c>
      <c r="C18985" t="s">
        <v>72</v>
      </c>
      <c r="D18985" s="1">
        <v>42860</v>
      </c>
      <c r="F18985">
        <v>4</v>
      </c>
      <c r="G18985">
        <v>6262</v>
      </c>
      <c r="H18985" t="s">
        <v>590</v>
      </c>
      <c r="J18985" t="s">
        <v>14</v>
      </c>
      <c r="K18985">
        <v>55</v>
      </c>
      <c r="L18985" t="s">
        <v>15</v>
      </c>
    </row>
    <row r="18986" spans="1:12">
      <c r="A18986" t="e">
        <f ca="1">E00251427391321</f>
        <v>#NAME?</v>
      </c>
      <c r="B18986">
        <v>28</v>
      </c>
      <c r="C18986" t="s">
        <v>153</v>
      </c>
      <c r="D18986" s="1">
        <v>42048</v>
      </c>
      <c r="F18986">
        <v>1</v>
      </c>
      <c r="G18986">
        <v>4549</v>
      </c>
      <c r="H18986" t="s">
        <v>69</v>
      </c>
      <c r="J18986" t="s">
        <v>14</v>
      </c>
      <c r="K18986">
        <v>47</v>
      </c>
      <c r="L18986" t="s">
        <v>15</v>
      </c>
    </row>
    <row r="18987" spans="1:12">
      <c r="A18987" t="e">
        <f ca="1">E00251514273221</f>
        <v>#NAME?</v>
      </c>
      <c r="B18987">
        <v>299</v>
      </c>
      <c r="C18987" t="s">
        <v>729</v>
      </c>
      <c r="D18987" s="1">
        <v>42366</v>
      </c>
      <c r="F18987">
        <v>3</v>
      </c>
      <c r="G18987">
        <v>3540</v>
      </c>
      <c r="H18987" t="s">
        <v>436</v>
      </c>
      <c r="J18987" t="s">
        <v>14</v>
      </c>
      <c r="K18987">
        <v>57</v>
      </c>
      <c r="L18987" t="s">
        <v>15</v>
      </c>
    </row>
    <row r="18988" spans="1:12">
      <c r="A18988" t="e">
        <f ca="1">E00251528624321</f>
        <v>#NAME?</v>
      </c>
      <c r="B18988">
        <v>291</v>
      </c>
      <c r="C18988" t="s">
        <v>160</v>
      </c>
      <c r="D18988" s="1">
        <v>42999</v>
      </c>
      <c r="F18988">
        <v>3</v>
      </c>
      <c r="G18988">
        <v>78093</v>
      </c>
      <c r="H18988" t="s">
        <v>769</v>
      </c>
      <c r="J18988" t="s">
        <v>14</v>
      </c>
      <c r="K18988">
        <v>52</v>
      </c>
      <c r="L18988" t="s">
        <v>22</v>
      </c>
    </row>
    <row r="18989" spans="1:12">
      <c r="A18989" t="e">
        <f ca="1">E00251616870121</f>
        <v>#NAME?</v>
      </c>
      <c r="B18989">
        <v>701</v>
      </c>
      <c r="C18989" t="s">
        <v>72</v>
      </c>
      <c r="D18989" s="1">
        <v>42158</v>
      </c>
      <c r="F18989">
        <v>3</v>
      </c>
      <c r="G18989">
        <v>2724</v>
      </c>
      <c r="H18989" t="s">
        <v>73</v>
      </c>
      <c r="J18989" t="s">
        <v>14</v>
      </c>
      <c r="K18989">
        <v>53</v>
      </c>
      <c r="L18989" t="s">
        <v>15</v>
      </c>
    </row>
    <row r="18990" spans="1:12">
      <c r="A18990" t="e">
        <f ca="1">E00251616870121</f>
        <v>#NAME?</v>
      </c>
      <c r="B18990">
        <v>701</v>
      </c>
      <c r="C18990" t="s">
        <v>72</v>
      </c>
      <c r="D18990" s="1">
        <v>42158</v>
      </c>
      <c r="F18990">
        <v>6</v>
      </c>
      <c r="G18990">
        <v>4779</v>
      </c>
      <c r="H18990" t="s">
        <v>231</v>
      </c>
      <c r="J18990" t="s">
        <v>14</v>
      </c>
      <c r="K18990">
        <v>53</v>
      </c>
      <c r="L18990" t="s">
        <v>15</v>
      </c>
    </row>
    <row r="18991" spans="1:12">
      <c r="A18991" t="e">
        <f ca="1">E00251524987321</f>
        <v>#NAME?</v>
      </c>
      <c r="B18991">
        <v>438</v>
      </c>
      <c r="C18991" t="s">
        <v>474</v>
      </c>
      <c r="D18991" s="1">
        <v>43012</v>
      </c>
      <c r="F18991">
        <v>6</v>
      </c>
      <c r="G18991">
        <v>25000</v>
      </c>
      <c r="H18991" t="s">
        <v>178</v>
      </c>
      <c r="J18991" t="s">
        <v>14</v>
      </c>
      <c r="K18991">
        <v>58</v>
      </c>
      <c r="L18991" t="s">
        <v>15</v>
      </c>
    </row>
    <row r="18992" spans="1:12">
      <c r="A18992" t="e">
        <f ca="1">E00251512504921</f>
        <v>#NAME?</v>
      </c>
      <c r="B18992">
        <v>47</v>
      </c>
      <c r="C18992" t="s">
        <v>494</v>
      </c>
      <c r="D18992" s="1">
        <v>41183</v>
      </c>
      <c r="F18992">
        <v>1</v>
      </c>
      <c r="G18992">
        <v>4019</v>
      </c>
      <c r="H18992" t="s">
        <v>26</v>
      </c>
      <c r="J18992" t="s">
        <v>14</v>
      </c>
      <c r="K18992">
        <v>49</v>
      </c>
      <c r="L18992" t="s">
        <v>15</v>
      </c>
    </row>
    <row r="18993" spans="1:12">
      <c r="A18993" t="e">
        <f ca="1">E00251512504921</f>
        <v>#NAME?</v>
      </c>
      <c r="B18993">
        <v>47</v>
      </c>
      <c r="C18993" t="s">
        <v>494</v>
      </c>
      <c r="D18993" s="1">
        <v>41954</v>
      </c>
      <c r="F18993">
        <v>5</v>
      </c>
      <c r="G18993">
        <v>49120</v>
      </c>
      <c r="H18993" t="s">
        <v>168</v>
      </c>
      <c r="J18993" t="s">
        <v>14</v>
      </c>
      <c r="K18993">
        <v>52</v>
      </c>
      <c r="L18993" t="s">
        <v>15</v>
      </c>
    </row>
    <row r="18994" spans="1:12">
      <c r="A18994" t="e">
        <f ca="1">E00251713652521</f>
        <v>#NAME?</v>
      </c>
      <c r="B18994">
        <v>187</v>
      </c>
      <c r="C18994" t="s">
        <v>420</v>
      </c>
      <c r="D18994" s="1">
        <v>42678</v>
      </c>
      <c r="F18994">
        <v>1</v>
      </c>
      <c r="G18994">
        <v>60090</v>
      </c>
      <c r="H18994" t="s">
        <v>181</v>
      </c>
      <c r="J18994" t="s">
        <v>14</v>
      </c>
      <c r="K18994">
        <v>44</v>
      </c>
      <c r="L18994" t="s">
        <v>15</v>
      </c>
    </row>
    <row r="18995" spans="1:12">
      <c r="A18995" t="e">
        <f ca="1">E00251713652521</f>
        <v>#NAME?</v>
      </c>
      <c r="B18995">
        <v>187</v>
      </c>
      <c r="C18995" t="s">
        <v>420</v>
      </c>
      <c r="D18995" s="1">
        <v>42678</v>
      </c>
      <c r="F18995">
        <v>2</v>
      </c>
      <c r="G18995">
        <v>6029</v>
      </c>
      <c r="H18995" t="s">
        <v>728</v>
      </c>
      <c r="J18995" t="s">
        <v>14</v>
      </c>
      <c r="K18995">
        <v>44</v>
      </c>
      <c r="L18995" t="s">
        <v>15</v>
      </c>
    </row>
    <row r="18996" spans="1:12">
      <c r="A18996" t="e">
        <f ca="1">E00251512648621</f>
        <v>#NAME?</v>
      </c>
      <c r="B18996">
        <v>62</v>
      </c>
      <c r="C18996" t="s">
        <v>20</v>
      </c>
      <c r="D18996" s="1">
        <v>42290</v>
      </c>
      <c r="F18996">
        <v>1</v>
      </c>
      <c r="G18996">
        <v>7906</v>
      </c>
      <c r="H18996" t="s">
        <v>173</v>
      </c>
      <c r="J18996" t="s">
        <v>14</v>
      </c>
      <c r="K18996">
        <v>48</v>
      </c>
      <c r="L18996" t="s">
        <v>22</v>
      </c>
    </row>
    <row r="18997" spans="1:12">
      <c r="A18997" t="e">
        <f ca="1">E00251439746321</f>
        <v>#NAME?</v>
      </c>
      <c r="B18997">
        <v>297</v>
      </c>
      <c r="C18997" t="s">
        <v>411</v>
      </c>
      <c r="D18997" s="1">
        <v>42208</v>
      </c>
      <c r="F18997">
        <v>2</v>
      </c>
      <c r="G18997">
        <v>49390</v>
      </c>
      <c r="H18997" t="s">
        <v>59</v>
      </c>
      <c r="J18997" t="s">
        <v>14</v>
      </c>
      <c r="K18997">
        <v>63</v>
      </c>
      <c r="L18997" t="s">
        <v>15</v>
      </c>
    </row>
    <row r="18998" spans="1:12">
      <c r="A18998" t="e">
        <f ca="1">E00251537880321</f>
        <v>#NAME?</v>
      </c>
      <c r="B18998">
        <v>4921</v>
      </c>
      <c r="C18998" t="s">
        <v>832</v>
      </c>
      <c r="D18998" s="1">
        <v>42455</v>
      </c>
      <c r="F18998">
        <v>1</v>
      </c>
      <c r="G18998">
        <v>4871</v>
      </c>
      <c r="H18998" t="s">
        <v>125</v>
      </c>
      <c r="J18998" t="s">
        <v>14</v>
      </c>
      <c r="K18998">
        <v>43</v>
      </c>
      <c r="L18998" t="s">
        <v>15</v>
      </c>
    </row>
    <row r="18999" spans="1:12">
      <c r="A18999" t="e">
        <f ca="1">E00251528725821</f>
        <v>#NAME?</v>
      </c>
      <c r="B18999">
        <v>294</v>
      </c>
      <c r="C18999" t="s">
        <v>61</v>
      </c>
      <c r="D18999" s="1">
        <v>41733</v>
      </c>
      <c r="F18999">
        <v>5</v>
      </c>
      <c r="G18999">
        <v>2724</v>
      </c>
      <c r="H18999" t="s">
        <v>73</v>
      </c>
      <c r="J18999" t="s">
        <v>14</v>
      </c>
      <c r="K18999">
        <v>56</v>
      </c>
      <c r="L18999" t="s">
        <v>15</v>
      </c>
    </row>
    <row r="19000" spans="1:12">
      <c r="A19000" t="e">
        <f ca="1">E00251432340321</f>
        <v>#NAME?</v>
      </c>
      <c r="B19000">
        <v>448</v>
      </c>
      <c r="C19000" t="s">
        <v>112</v>
      </c>
      <c r="D19000" s="1">
        <v>41256</v>
      </c>
      <c r="F19000">
        <v>1</v>
      </c>
      <c r="G19000">
        <v>462</v>
      </c>
      <c r="H19000" t="s">
        <v>288</v>
      </c>
      <c r="J19000" t="s">
        <v>14</v>
      </c>
      <c r="K19000">
        <v>52</v>
      </c>
      <c r="L19000" t="s">
        <v>15</v>
      </c>
    </row>
    <row r="19001" spans="1:12">
      <c r="A19001" t="e">
        <f ca="1">E00251524987321</f>
        <v>#NAME?</v>
      </c>
      <c r="B19001">
        <v>438</v>
      </c>
      <c r="C19001" t="s">
        <v>474</v>
      </c>
      <c r="D19001" s="1">
        <v>41453</v>
      </c>
      <c r="F19001">
        <v>3</v>
      </c>
      <c r="G19001">
        <v>4019</v>
      </c>
      <c r="H19001" t="s">
        <v>26</v>
      </c>
      <c r="J19001" t="s">
        <v>14</v>
      </c>
      <c r="K19001">
        <v>54</v>
      </c>
      <c r="L19001" t="s">
        <v>15</v>
      </c>
    </row>
    <row r="19002" spans="1:12">
      <c r="A19002" t="e">
        <f ca="1">E00251524987321</f>
        <v>#NAME?</v>
      </c>
      <c r="B19002">
        <v>438</v>
      </c>
      <c r="C19002" t="s">
        <v>474</v>
      </c>
      <c r="D19002" s="1">
        <v>42011</v>
      </c>
      <c r="F19002">
        <v>3</v>
      </c>
      <c r="G19002">
        <v>4019</v>
      </c>
      <c r="H19002" t="s">
        <v>26</v>
      </c>
      <c r="J19002" t="s">
        <v>14</v>
      </c>
      <c r="K19002">
        <v>55</v>
      </c>
      <c r="L19002" t="s">
        <v>15</v>
      </c>
    </row>
    <row r="19003" spans="1:12">
      <c r="A19003" t="e">
        <f ca="1">E00251524987321</f>
        <v>#NAME?</v>
      </c>
      <c r="B19003">
        <v>438</v>
      </c>
      <c r="C19003" t="s">
        <v>474</v>
      </c>
      <c r="D19003" s="1">
        <v>42173</v>
      </c>
      <c r="F19003">
        <v>1</v>
      </c>
      <c r="G19003">
        <v>25000</v>
      </c>
      <c r="H19003" t="s">
        <v>178</v>
      </c>
      <c r="J19003" t="s">
        <v>14</v>
      </c>
      <c r="K19003">
        <v>56</v>
      </c>
      <c r="L19003" t="s">
        <v>15</v>
      </c>
    </row>
    <row r="19004" spans="1:12">
      <c r="A19004" t="e">
        <f ca="1">E00251524987321</f>
        <v>#NAME?</v>
      </c>
      <c r="B19004">
        <v>7208</v>
      </c>
      <c r="C19004" t="s">
        <v>625</v>
      </c>
      <c r="D19004" s="1">
        <v>42982</v>
      </c>
      <c r="F19004">
        <v>1</v>
      </c>
      <c r="G19004">
        <v>5950</v>
      </c>
      <c r="H19004" t="s">
        <v>24</v>
      </c>
      <c r="I19004" t="s">
        <v>148</v>
      </c>
      <c r="J19004" t="s">
        <v>57</v>
      </c>
      <c r="K19004">
        <v>58</v>
      </c>
      <c r="L19004" t="s">
        <v>15</v>
      </c>
    </row>
    <row r="19005" spans="1:12">
      <c r="A19005" t="e">
        <f ca="1">E00251439746321</f>
        <v>#NAME?</v>
      </c>
      <c r="B19005">
        <v>753</v>
      </c>
      <c r="C19005" t="s">
        <v>545</v>
      </c>
      <c r="D19005" s="1">
        <v>41661</v>
      </c>
      <c r="F19005">
        <v>1</v>
      </c>
      <c r="G19005">
        <v>7242</v>
      </c>
      <c r="H19005" t="s">
        <v>93</v>
      </c>
      <c r="I19005" t="s">
        <v>56</v>
      </c>
      <c r="J19005" t="s">
        <v>57</v>
      </c>
      <c r="K19005">
        <v>61</v>
      </c>
      <c r="L19005" t="s">
        <v>15</v>
      </c>
    </row>
    <row r="19006" spans="1:12">
      <c r="A19006" t="e">
        <f ca="1">E00251615167221</f>
        <v>#NAME?</v>
      </c>
      <c r="B19006">
        <v>1929</v>
      </c>
      <c r="C19006" t="s">
        <v>195</v>
      </c>
      <c r="D19006" s="1">
        <v>42143</v>
      </c>
      <c r="F19006">
        <v>5</v>
      </c>
      <c r="G19006">
        <v>27800</v>
      </c>
      <c r="H19006" t="s">
        <v>145</v>
      </c>
      <c r="J19006" t="s">
        <v>14</v>
      </c>
      <c r="K19006">
        <v>50</v>
      </c>
      <c r="L19006" t="s">
        <v>15</v>
      </c>
    </row>
    <row r="19007" spans="1:12">
      <c r="A19007" t="e">
        <f ca="1">E00251439831421</f>
        <v>#NAME?</v>
      </c>
      <c r="B19007">
        <v>468</v>
      </c>
      <c r="C19007" t="s">
        <v>721</v>
      </c>
      <c r="D19007" s="1">
        <v>42838</v>
      </c>
      <c r="F19007">
        <v>1</v>
      </c>
      <c r="G19007">
        <v>4779</v>
      </c>
      <c r="H19007" t="s">
        <v>231</v>
      </c>
      <c r="J19007" t="s">
        <v>14</v>
      </c>
      <c r="K19007">
        <v>42</v>
      </c>
      <c r="L19007" t="s">
        <v>15</v>
      </c>
    </row>
    <row r="19008" spans="1:12">
      <c r="A19008" t="e">
        <f ca="1">E00251439831421</f>
        <v>#NAME?</v>
      </c>
      <c r="B19008">
        <v>468</v>
      </c>
      <c r="C19008" t="s">
        <v>721</v>
      </c>
      <c r="D19008" s="1">
        <v>42941</v>
      </c>
      <c r="F19008">
        <v>6</v>
      </c>
      <c r="G19008">
        <v>4779</v>
      </c>
      <c r="H19008" t="s">
        <v>231</v>
      </c>
      <c r="J19008" t="s">
        <v>14</v>
      </c>
      <c r="K19008">
        <v>42</v>
      </c>
      <c r="L19008" t="s">
        <v>15</v>
      </c>
    </row>
    <row r="19009" spans="1:12">
      <c r="A19009" t="e">
        <f ca="1">E00251537880321</f>
        <v>#NAME?</v>
      </c>
      <c r="B19009">
        <v>282</v>
      </c>
      <c r="C19009" t="s">
        <v>724</v>
      </c>
      <c r="D19009" s="1">
        <v>41690</v>
      </c>
      <c r="F19009">
        <v>1</v>
      </c>
      <c r="G19009">
        <v>7804</v>
      </c>
      <c r="H19009" t="s">
        <v>43</v>
      </c>
      <c r="J19009" t="s">
        <v>14</v>
      </c>
      <c r="K19009">
        <v>41</v>
      </c>
      <c r="L19009" t="s">
        <v>22</v>
      </c>
    </row>
    <row r="19010" spans="1:12">
      <c r="A19010" t="e">
        <f ca="1">E00251528725821</f>
        <v>#NAME?</v>
      </c>
      <c r="B19010">
        <v>294</v>
      </c>
      <c r="C19010" t="s">
        <v>61</v>
      </c>
      <c r="D19010" s="1">
        <v>41933</v>
      </c>
      <c r="F19010">
        <v>5</v>
      </c>
      <c r="G19010">
        <v>2724</v>
      </c>
      <c r="H19010" t="s">
        <v>73</v>
      </c>
      <c r="J19010" t="s">
        <v>14</v>
      </c>
      <c r="K19010">
        <v>57</v>
      </c>
      <c r="L19010" t="s">
        <v>15</v>
      </c>
    </row>
    <row r="19011" spans="1:12">
      <c r="A19011" t="e">
        <f ca="1">E00251512648621</f>
        <v>#NAME?</v>
      </c>
      <c r="B19011">
        <v>62</v>
      </c>
      <c r="C19011" t="s">
        <v>20</v>
      </c>
      <c r="D19011" s="1">
        <v>42479</v>
      </c>
      <c r="F19011">
        <v>1</v>
      </c>
      <c r="G19011">
        <v>7906</v>
      </c>
      <c r="H19011" t="s">
        <v>173</v>
      </c>
      <c r="J19011" t="s">
        <v>14</v>
      </c>
      <c r="K19011">
        <v>49</v>
      </c>
      <c r="L19011" t="s">
        <v>22</v>
      </c>
    </row>
    <row r="19012" spans="1:12">
      <c r="A19012" t="e">
        <f ca="1">E00251432340321</f>
        <v>#NAME?</v>
      </c>
      <c r="B19012">
        <v>448</v>
      </c>
      <c r="C19012" t="s">
        <v>112</v>
      </c>
      <c r="D19012" s="1">
        <v>42628</v>
      </c>
      <c r="F19012">
        <v>1</v>
      </c>
      <c r="G19012">
        <v>49390</v>
      </c>
      <c r="H19012" t="s">
        <v>59</v>
      </c>
      <c r="J19012" t="s">
        <v>14</v>
      </c>
      <c r="K19012">
        <v>56</v>
      </c>
      <c r="L19012" t="s">
        <v>15</v>
      </c>
    </row>
    <row r="19013" spans="1:12">
      <c r="A19013" t="e">
        <f ca="1">E00251537880321</f>
        <v>#NAME?</v>
      </c>
      <c r="B19013">
        <v>282</v>
      </c>
      <c r="C19013" t="s">
        <v>724</v>
      </c>
      <c r="D19013" s="1">
        <v>42509</v>
      </c>
      <c r="F19013">
        <v>1</v>
      </c>
      <c r="G19013">
        <v>2169</v>
      </c>
      <c r="H19013" t="s">
        <v>40</v>
      </c>
      <c r="J19013" t="s">
        <v>14</v>
      </c>
      <c r="K19013">
        <v>43</v>
      </c>
      <c r="L19013" t="s">
        <v>15</v>
      </c>
    </row>
    <row r="19014" spans="1:12">
      <c r="A19014" t="e">
        <f ca="1">E00251537880321</f>
        <v>#NAME?</v>
      </c>
      <c r="B19014">
        <v>4921</v>
      </c>
      <c r="C19014" t="s">
        <v>832</v>
      </c>
      <c r="D19014" s="1">
        <v>41575</v>
      </c>
      <c r="F19014">
        <v>2</v>
      </c>
      <c r="G19014">
        <v>4660</v>
      </c>
      <c r="H19014" t="s">
        <v>215</v>
      </c>
      <c r="J19014" t="s">
        <v>14</v>
      </c>
      <c r="K19014">
        <v>40</v>
      </c>
      <c r="L19014" t="s">
        <v>15</v>
      </c>
    </row>
    <row r="19015" spans="1:12">
      <c r="A19015" t="e">
        <f ca="1">E00251524987321</f>
        <v>#NAME?</v>
      </c>
      <c r="B19015">
        <v>7208</v>
      </c>
      <c r="C19015" t="s">
        <v>625</v>
      </c>
      <c r="D19015" s="1">
        <v>42427</v>
      </c>
      <c r="F19015">
        <v>2</v>
      </c>
      <c r="G19015">
        <v>25000</v>
      </c>
      <c r="H19015" t="s">
        <v>178</v>
      </c>
      <c r="I19015" t="s">
        <v>148</v>
      </c>
      <c r="J19015" t="s">
        <v>57</v>
      </c>
      <c r="K19015">
        <v>57</v>
      </c>
      <c r="L19015" t="s">
        <v>15</v>
      </c>
    </row>
    <row r="19016" spans="1:12">
      <c r="A19016" t="e">
        <f ca="1">E00251432340321</f>
        <v>#NAME?</v>
      </c>
      <c r="B19016">
        <v>448</v>
      </c>
      <c r="C19016" t="s">
        <v>112</v>
      </c>
      <c r="D19016" s="1">
        <v>42432</v>
      </c>
      <c r="F19016">
        <v>2</v>
      </c>
      <c r="G19016">
        <v>49390</v>
      </c>
      <c r="H19016" t="s">
        <v>59</v>
      </c>
      <c r="J19016" t="s">
        <v>14</v>
      </c>
      <c r="K19016">
        <v>55</v>
      </c>
      <c r="L19016" t="s">
        <v>15</v>
      </c>
    </row>
    <row r="19017" spans="1:12">
      <c r="A19017" t="e">
        <f ca="1">E00251715048221</f>
        <v>#NAME?</v>
      </c>
      <c r="B19017">
        <v>4903</v>
      </c>
      <c r="C19017" t="s">
        <v>1108</v>
      </c>
      <c r="D19017" s="1">
        <v>42972</v>
      </c>
      <c r="F19017">
        <v>3</v>
      </c>
      <c r="G19017">
        <v>2720</v>
      </c>
      <c r="H19017" t="s">
        <v>65</v>
      </c>
      <c r="I19017" t="s">
        <v>148</v>
      </c>
      <c r="J19017" t="s">
        <v>57</v>
      </c>
      <c r="K19017">
        <v>49</v>
      </c>
      <c r="L19017" t="s">
        <v>15</v>
      </c>
    </row>
    <row r="19018" spans="1:12">
      <c r="A19018" t="e">
        <f ca="1">E00251537880321</f>
        <v>#NAME?</v>
      </c>
      <c r="B19018">
        <v>282</v>
      </c>
      <c r="C19018" t="s">
        <v>724</v>
      </c>
      <c r="D19018" s="1">
        <v>41926</v>
      </c>
      <c r="F19018">
        <v>1</v>
      </c>
      <c r="G19018">
        <v>5239</v>
      </c>
      <c r="H19018" t="s">
        <v>926</v>
      </c>
      <c r="J19018" t="s">
        <v>14</v>
      </c>
      <c r="K19018">
        <v>41</v>
      </c>
      <c r="L19018" t="s">
        <v>15</v>
      </c>
    </row>
    <row r="19019" spans="1:12">
      <c r="A19019" t="e">
        <f ca="1">E00251537880321</f>
        <v>#NAME?</v>
      </c>
      <c r="B19019">
        <v>282</v>
      </c>
      <c r="C19019" t="s">
        <v>724</v>
      </c>
      <c r="D19019" s="1">
        <v>41978</v>
      </c>
      <c r="F19019">
        <v>1</v>
      </c>
      <c r="G19019">
        <v>55090</v>
      </c>
      <c r="H19019" t="s">
        <v>400</v>
      </c>
      <c r="J19019" t="s">
        <v>14</v>
      </c>
      <c r="K19019">
        <v>41</v>
      </c>
      <c r="L19019" t="s">
        <v>15</v>
      </c>
    </row>
    <row r="19020" spans="1:12">
      <c r="A19020" t="e">
        <f ca="1">E00251537880321</f>
        <v>#NAME?</v>
      </c>
      <c r="B19020">
        <v>282</v>
      </c>
      <c r="C19020" t="s">
        <v>724</v>
      </c>
      <c r="D19020" s="1">
        <v>42062</v>
      </c>
      <c r="F19020">
        <v>1</v>
      </c>
      <c r="G19020">
        <v>55090</v>
      </c>
      <c r="H19020" t="s">
        <v>400</v>
      </c>
      <c r="J19020" t="s">
        <v>14</v>
      </c>
      <c r="K19020">
        <v>42</v>
      </c>
      <c r="L19020" t="s">
        <v>15</v>
      </c>
    </row>
    <row r="19021" spans="1:12">
      <c r="A19021" t="e">
        <f ca="1">E00251528052721</f>
        <v>#NAME?</v>
      </c>
      <c r="B19021">
        <v>1097</v>
      </c>
      <c r="C19021" t="s">
        <v>722</v>
      </c>
      <c r="D19021" s="1">
        <v>41788</v>
      </c>
      <c r="F19021">
        <v>1</v>
      </c>
      <c r="G19021">
        <v>27800</v>
      </c>
      <c r="H19021" t="s">
        <v>145</v>
      </c>
      <c r="J19021" t="s">
        <v>14</v>
      </c>
      <c r="K19021">
        <v>38</v>
      </c>
      <c r="L19021" t="s">
        <v>15</v>
      </c>
    </row>
    <row r="19022" spans="1:12">
      <c r="A19022" t="e">
        <f ca="1">E00251417952621</f>
        <v>#NAME?</v>
      </c>
      <c r="B19022">
        <v>66</v>
      </c>
      <c r="C19022" t="s">
        <v>134</v>
      </c>
      <c r="D19022" s="1">
        <v>41303</v>
      </c>
      <c r="F19022">
        <v>1</v>
      </c>
      <c r="G19022">
        <v>4019</v>
      </c>
      <c r="H19022" t="s">
        <v>26</v>
      </c>
      <c r="J19022" t="s">
        <v>14</v>
      </c>
      <c r="K19022">
        <v>46</v>
      </c>
      <c r="L19022" t="s">
        <v>15</v>
      </c>
    </row>
    <row r="19023" spans="1:12">
      <c r="A19023" t="e">
        <f ca="1">E00251715048221</f>
        <v>#NAME?</v>
      </c>
      <c r="B19023">
        <v>65</v>
      </c>
      <c r="C19023" t="s">
        <v>713</v>
      </c>
      <c r="D19023" s="1">
        <v>42936</v>
      </c>
      <c r="F19023">
        <v>3</v>
      </c>
      <c r="G19023">
        <v>27800</v>
      </c>
      <c r="H19023" t="s">
        <v>145</v>
      </c>
      <c r="J19023" t="s">
        <v>14</v>
      </c>
      <c r="K19023">
        <v>49</v>
      </c>
      <c r="L19023" t="s">
        <v>15</v>
      </c>
    </row>
    <row r="19024" spans="1:12">
      <c r="A19024" t="e">
        <f ca="1">E00251439831421</f>
        <v>#NAME?</v>
      </c>
      <c r="B19024">
        <v>468</v>
      </c>
      <c r="C19024" t="s">
        <v>721</v>
      </c>
      <c r="D19024" s="1">
        <v>42079</v>
      </c>
      <c r="F19024">
        <v>3</v>
      </c>
      <c r="G19024">
        <v>4779</v>
      </c>
      <c r="H19024" t="s">
        <v>231</v>
      </c>
      <c r="J19024" t="s">
        <v>14</v>
      </c>
      <c r="K19024">
        <v>40</v>
      </c>
      <c r="L19024" t="s">
        <v>15</v>
      </c>
    </row>
    <row r="19025" spans="1:12">
      <c r="A19025" t="e">
        <f ca="1">E00251439831421</f>
        <v>#NAME?</v>
      </c>
      <c r="B19025">
        <v>468</v>
      </c>
      <c r="C19025" t="s">
        <v>721</v>
      </c>
      <c r="D19025" s="1">
        <v>42872</v>
      </c>
      <c r="F19025">
        <v>2</v>
      </c>
      <c r="G19025">
        <v>7869</v>
      </c>
      <c r="H19025" t="s">
        <v>470</v>
      </c>
      <c r="J19025" t="s">
        <v>14</v>
      </c>
      <c r="K19025">
        <v>42</v>
      </c>
      <c r="L19025" t="s">
        <v>22</v>
      </c>
    </row>
    <row r="19026" spans="1:12">
      <c r="A19026" t="e">
        <f ca="1">E00251439831421</f>
        <v>#NAME?</v>
      </c>
      <c r="B19026">
        <v>468</v>
      </c>
      <c r="C19026" t="s">
        <v>721</v>
      </c>
      <c r="D19026" s="1">
        <v>42872</v>
      </c>
      <c r="F19026">
        <v>6</v>
      </c>
      <c r="G19026">
        <v>4779</v>
      </c>
      <c r="H19026" t="s">
        <v>231</v>
      </c>
      <c r="J19026" t="s">
        <v>14</v>
      </c>
      <c r="K19026">
        <v>42</v>
      </c>
      <c r="L19026" t="s">
        <v>15</v>
      </c>
    </row>
    <row r="19027" spans="1:12">
      <c r="A19027" t="e">
        <f ca="1">E00251430251921</f>
        <v>#NAME?</v>
      </c>
      <c r="B19027">
        <v>7504</v>
      </c>
      <c r="C19027" t="s">
        <v>162</v>
      </c>
      <c r="D19027" s="1">
        <v>42012</v>
      </c>
      <c r="F19027">
        <v>1</v>
      </c>
      <c r="G19027">
        <v>30272</v>
      </c>
      <c r="H19027" t="s">
        <v>740</v>
      </c>
      <c r="J19027" t="s">
        <v>14</v>
      </c>
      <c r="K19027">
        <v>53</v>
      </c>
      <c r="L19027" t="s">
        <v>15</v>
      </c>
    </row>
    <row r="19028" spans="1:12">
      <c r="A19028" t="e">
        <f ca="1">E00251528052721</f>
        <v>#NAME?</v>
      </c>
      <c r="B19028">
        <v>1097</v>
      </c>
      <c r="C19028" t="s">
        <v>722</v>
      </c>
      <c r="D19028" s="1">
        <v>41836</v>
      </c>
      <c r="F19028">
        <v>1</v>
      </c>
      <c r="G19028">
        <v>30000</v>
      </c>
      <c r="H19028" t="s">
        <v>144</v>
      </c>
      <c r="J19028" t="s">
        <v>14</v>
      </c>
      <c r="K19028">
        <v>38</v>
      </c>
      <c r="L19028" t="s">
        <v>15</v>
      </c>
    </row>
    <row r="19029" spans="1:12">
      <c r="A19029" t="e">
        <f ca="1">E00251528052721</f>
        <v>#NAME?</v>
      </c>
      <c r="B19029">
        <v>1097</v>
      </c>
      <c r="C19029" t="s">
        <v>722</v>
      </c>
      <c r="D19029" s="1">
        <v>41836</v>
      </c>
      <c r="F19029">
        <v>2</v>
      </c>
      <c r="G19029">
        <v>30748</v>
      </c>
      <c r="H19029" t="s">
        <v>50</v>
      </c>
      <c r="J19029" t="s">
        <v>14</v>
      </c>
      <c r="K19029">
        <v>38</v>
      </c>
      <c r="L19029" t="s">
        <v>15</v>
      </c>
    </row>
    <row r="19030" spans="1:12">
      <c r="A19030" t="e">
        <f ca="1">E00251715770121</f>
        <v>#NAME?</v>
      </c>
      <c r="B19030">
        <v>772</v>
      </c>
      <c r="C19030" t="s">
        <v>170</v>
      </c>
      <c r="D19030" s="1">
        <v>42487</v>
      </c>
      <c r="F19030">
        <v>1</v>
      </c>
      <c r="G19030">
        <v>70219</v>
      </c>
      <c r="H19030" t="s">
        <v>498</v>
      </c>
      <c r="I19030" t="s">
        <v>56</v>
      </c>
      <c r="J19030" t="s">
        <v>57</v>
      </c>
      <c r="K19030">
        <v>64</v>
      </c>
      <c r="L19030" t="s">
        <v>15</v>
      </c>
    </row>
    <row r="19031" spans="1:12">
      <c r="A19031" t="e">
        <f ca="1">E00251715770121</f>
        <v>#NAME?</v>
      </c>
      <c r="B19031">
        <v>2000</v>
      </c>
      <c r="C19031" t="s">
        <v>1148</v>
      </c>
      <c r="D19031" s="1">
        <v>42500</v>
      </c>
      <c r="F19031">
        <v>1</v>
      </c>
      <c r="G19031">
        <v>70219</v>
      </c>
      <c r="H19031" t="s">
        <v>498</v>
      </c>
      <c r="J19031" t="s">
        <v>14</v>
      </c>
      <c r="K19031">
        <v>64</v>
      </c>
      <c r="L19031" t="s">
        <v>15</v>
      </c>
    </row>
    <row r="19032" spans="1:12">
      <c r="A19032" t="e">
        <f ca="1">E00251715770121</f>
        <v>#NAME?</v>
      </c>
      <c r="B19032">
        <v>2000</v>
      </c>
      <c r="C19032" t="s">
        <v>1148</v>
      </c>
      <c r="D19032" s="1">
        <v>42943</v>
      </c>
      <c r="F19032">
        <v>1</v>
      </c>
      <c r="G19032">
        <v>7904</v>
      </c>
      <c r="H19032" t="s">
        <v>75</v>
      </c>
      <c r="J19032" t="s">
        <v>14</v>
      </c>
      <c r="K19032">
        <v>65</v>
      </c>
      <c r="L19032" t="s">
        <v>22</v>
      </c>
    </row>
    <row r="19033" spans="1:12">
      <c r="A19033" t="e">
        <f ca="1">E00251430251921</f>
        <v>#NAME?</v>
      </c>
      <c r="B19033">
        <v>502</v>
      </c>
      <c r="C19033" t="s">
        <v>172</v>
      </c>
      <c r="D19033" s="1">
        <v>41099</v>
      </c>
      <c r="F19033">
        <v>1</v>
      </c>
      <c r="G19033">
        <v>8448</v>
      </c>
      <c r="H19033" t="s">
        <v>718</v>
      </c>
      <c r="J19033" t="s">
        <v>14</v>
      </c>
      <c r="K19033">
        <v>51</v>
      </c>
      <c r="L19033" t="s">
        <v>15</v>
      </c>
    </row>
    <row r="19034" spans="1:12">
      <c r="A19034" t="e">
        <f ca="1">E00251430251921</f>
        <v>#NAME?</v>
      </c>
      <c r="B19034">
        <v>502</v>
      </c>
      <c r="C19034" t="s">
        <v>172</v>
      </c>
      <c r="D19034" s="1">
        <v>41158</v>
      </c>
      <c r="F19034">
        <v>1</v>
      </c>
      <c r="G19034">
        <v>38023</v>
      </c>
      <c r="H19034" t="s">
        <v>17</v>
      </c>
      <c r="J19034" t="s">
        <v>14</v>
      </c>
      <c r="K19034">
        <v>51</v>
      </c>
      <c r="L19034" t="s">
        <v>15</v>
      </c>
    </row>
    <row r="19035" spans="1:12">
      <c r="A19035" t="e">
        <f ca="1">E00251524987321</f>
        <v>#NAME?</v>
      </c>
      <c r="B19035">
        <v>438</v>
      </c>
      <c r="C19035" t="s">
        <v>474</v>
      </c>
      <c r="D19035" s="1">
        <v>41618</v>
      </c>
      <c r="F19035">
        <v>2</v>
      </c>
      <c r="G19035">
        <v>25000</v>
      </c>
      <c r="H19035" t="s">
        <v>178</v>
      </c>
      <c r="J19035" t="s">
        <v>14</v>
      </c>
      <c r="K19035">
        <v>54</v>
      </c>
      <c r="L19035" t="s">
        <v>15</v>
      </c>
    </row>
    <row r="19036" spans="1:12">
      <c r="A19036" t="e">
        <f ca="1">E00251524987321</f>
        <v>#NAME?</v>
      </c>
      <c r="B19036">
        <v>7208</v>
      </c>
      <c r="C19036" t="s">
        <v>625</v>
      </c>
      <c r="D19036" s="1">
        <v>42427</v>
      </c>
      <c r="F19036">
        <v>3</v>
      </c>
      <c r="G19036">
        <v>4019</v>
      </c>
      <c r="H19036" t="s">
        <v>26</v>
      </c>
      <c r="I19036" t="s">
        <v>148</v>
      </c>
      <c r="J19036" t="s">
        <v>57</v>
      </c>
      <c r="K19036">
        <v>57</v>
      </c>
      <c r="L19036" t="s">
        <v>15</v>
      </c>
    </row>
    <row r="19037" spans="1:12">
      <c r="A19037" t="e">
        <f ca="1">E00251510813021</f>
        <v>#NAME?</v>
      </c>
      <c r="B19037">
        <v>4884</v>
      </c>
      <c r="C19037" t="s">
        <v>772</v>
      </c>
      <c r="D19037" s="1">
        <v>43023</v>
      </c>
      <c r="F19037">
        <v>1</v>
      </c>
      <c r="G19037">
        <v>462</v>
      </c>
      <c r="H19037" t="s">
        <v>288</v>
      </c>
      <c r="J19037" t="s">
        <v>14</v>
      </c>
      <c r="K19037">
        <v>48</v>
      </c>
      <c r="L19037" t="s">
        <v>15</v>
      </c>
    </row>
    <row r="19038" spans="1:12">
      <c r="A19038" t="e">
        <f ca="1">E00251427220121</f>
        <v>#NAME?</v>
      </c>
      <c r="B19038">
        <v>28</v>
      </c>
      <c r="C19038" t="s">
        <v>153</v>
      </c>
      <c r="D19038" s="1">
        <v>41159</v>
      </c>
      <c r="F19038">
        <v>1</v>
      </c>
      <c r="G19038">
        <v>4019</v>
      </c>
      <c r="H19038" t="s">
        <v>26</v>
      </c>
      <c r="J19038" t="s">
        <v>14</v>
      </c>
      <c r="K19038">
        <v>52</v>
      </c>
      <c r="L19038" t="s">
        <v>15</v>
      </c>
    </row>
    <row r="19039" spans="1:12">
      <c r="A19039" t="e">
        <f ca="1">E00251427220121</f>
        <v>#NAME?</v>
      </c>
      <c r="B19039">
        <v>28</v>
      </c>
      <c r="C19039" t="s">
        <v>153</v>
      </c>
      <c r="D19039" s="1">
        <v>42046</v>
      </c>
      <c r="F19039">
        <v>2</v>
      </c>
      <c r="G19039">
        <v>4019</v>
      </c>
      <c r="H19039" t="s">
        <v>26</v>
      </c>
      <c r="J19039" t="s">
        <v>14</v>
      </c>
      <c r="K19039">
        <v>55</v>
      </c>
      <c r="L19039" t="s">
        <v>15</v>
      </c>
    </row>
    <row r="19040" spans="1:12">
      <c r="A19040" t="e">
        <f ca="1">E00251528725821</f>
        <v>#NAME?</v>
      </c>
      <c r="B19040">
        <v>294</v>
      </c>
      <c r="C19040" t="s">
        <v>61</v>
      </c>
      <c r="D19040" s="1">
        <v>41933</v>
      </c>
      <c r="F19040">
        <v>3</v>
      </c>
      <c r="G19040">
        <v>73390</v>
      </c>
      <c r="H19040" t="s">
        <v>66</v>
      </c>
      <c r="J19040" t="s">
        <v>14</v>
      </c>
      <c r="K19040">
        <v>57</v>
      </c>
      <c r="L19040" t="s">
        <v>15</v>
      </c>
    </row>
    <row r="19041" spans="1:12">
      <c r="A19041" t="e">
        <f ca="1">E00251528725821</f>
        <v>#NAME?</v>
      </c>
      <c r="B19041">
        <v>695</v>
      </c>
      <c r="C19041" t="s">
        <v>257</v>
      </c>
      <c r="D19041" s="1">
        <v>41933</v>
      </c>
      <c r="F19041">
        <v>5</v>
      </c>
      <c r="G19041">
        <v>2724</v>
      </c>
      <c r="H19041" t="s">
        <v>73</v>
      </c>
      <c r="J19041" t="s">
        <v>14</v>
      </c>
      <c r="K19041">
        <v>57</v>
      </c>
      <c r="L19041" t="s">
        <v>15</v>
      </c>
    </row>
    <row r="19042" spans="1:12">
      <c r="A19042" t="e">
        <f ca="1">E00251417952621</f>
        <v>#NAME?</v>
      </c>
      <c r="B19042">
        <v>66</v>
      </c>
      <c r="C19042" t="s">
        <v>134</v>
      </c>
      <c r="D19042" s="1">
        <v>42550</v>
      </c>
      <c r="F19042">
        <v>1</v>
      </c>
      <c r="G19042">
        <v>4019</v>
      </c>
      <c r="H19042" t="s">
        <v>26</v>
      </c>
      <c r="J19042" t="s">
        <v>14</v>
      </c>
      <c r="K19042">
        <v>49</v>
      </c>
      <c r="L19042" t="s">
        <v>15</v>
      </c>
    </row>
    <row r="19043" spans="1:12">
      <c r="A19043" t="e">
        <f ca="1">E00251615167221</f>
        <v>#NAME?</v>
      </c>
      <c r="B19043">
        <v>1929</v>
      </c>
      <c r="C19043" t="s">
        <v>195</v>
      </c>
      <c r="D19043" s="1">
        <v>41796</v>
      </c>
      <c r="F19043">
        <v>1</v>
      </c>
      <c r="G19043">
        <v>7243</v>
      </c>
      <c r="H19043" t="s">
        <v>42</v>
      </c>
      <c r="J19043" t="s">
        <v>14</v>
      </c>
      <c r="K19043">
        <v>50</v>
      </c>
      <c r="L19043" t="s">
        <v>15</v>
      </c>
    </row>
    <row r="19044" spans="1:12">
      <c r="A19044" t="e">
        <f ca="1">E00251713652521</f>
        <v>#NAME?</v>
      </c>
      <c r="B19044">
        <v>5994</v>
      </c>
      <c r="C19044" t="s">
        <v>311</v>
      </c>
      <c r="D19044" s="1">
        <v>42809</v>
      </c>
      <c r="F19044">
        <v>1</v>
      </c>
      <c r="G19044">
        <v>9221</v>
      </c>
      <c r="H19044" t="s">
        <v>269</v>
      </c>
      <c r="I19044" t="s">
        <v>56</v>
      </c>
      <c r="J19044" t="s">
        <v>57</v>
      </c>
      <c r="K19044">
        <v>44</v>
      </c>
      <c r="L19044" t="s">
        <v>15</v>
      </c>
    </row>
    <row r="19045" spans="1:12">
      <c r="A19045" t="e">
        <f ca="1">E00251439831421</f>
        <v>#NAME?</v>
      </c>
      <c r="B19045">
        <v>468</v>
      </c>
      <c r="C19045" t="s">
        <v>721</v>
      </c>
      <c r="D19045" s="1">
        <v>42583</v>
      </c>
      <c r="F19045">
        <v>4</v>
      </c>
      <c r="G19045">
        <v>4779</v>
      </c>
      <c r="H19045" t="s">
        <v>231</v>
      </c>
      <c r="J19045" t="s">
        <v>14</v>
      </c>
      <c r="K19045">
        <v>41</v>
      </c>
      <c r="L19045" t="s">
        <v>15</v>
      </c>
    </row>
    <row r="19046" spans="1:12">
      <c r="A19046" t="e">
        <f ca="1">E00251716576321</f>
        <v>#NAME?</v>
      </c>
      <c r="B19046">
        <v>494</v>
      </c>
      <c r="C19046" t="s">
        <v>63</v>
      </c>
      <c r="D19046" s="1">
        <v>42088</v>
      </c>
      <c r="F19046">
        <v>3</v>
      </c>
      <c r="G19046">
        <v>25000</v>
      </c>
      <c r="H19046" t="s">
        <v>178</v>
      </c>
      <c r="J19046" t="s">
        <v>14</v>
      </c>
      <c r="K19046">
        <v>62</v>
      </c>
      <c r="L19046" t="s">
        <v>15</v>
      </c>
    </row>
    <row r="19047" spans="1:12">
      <c r="A19047" t="e">
        <f ca="1">E00251427220121</f>
        <v>#NAME?</v>
      </c>
      <c r="B19047">
        <v>28</v>
      </c>
      <c r="C19047" t="s">
        <v>153</v>
      </c>
      <c r="D19047" s="1">
        <v>42629</v>
      </c>
      <c r="F19047">
        <v>2</v>
      </c>
      <c r="G19047">
        <v>4019</v>
      </c>
      <c r="H19047" t="s">
        <v>26</v>
      </c>
      <c r="J19047" t="s">
        <v>14</v>
      </c>
      <c r="K19047">
        <v>56</v>
      </c>
      <c r="L19047" t="s">
        <v>15</v>
      </c>
    </row>
    <row r="19048" spans="1:12">
      <c r="A19048" t="e">
        <f ca="1">E00251427220121</f>
        <v>#NAME?</v>
      </c>
      <c r="B19048">
        <v>28</v>
      </c>
      <c r="C19048" t="s">
        <v>153</v>
      </c>
      <c r="D19048" s="1">
        <v>42986</v>
      </c>
      <c r="F19048">
        <v>1</v>
      </c>
      <c r="G19048">
        <v>2767</v>
      </c>
      <c r="H19048" t="s">
        <v>1478</v>
      </c>
      <c r="J19048" t="s">
        <v>14</v>
      </c>
      <c r="K19048">
        <v>57</v>
      </c>
      <c r="L19048" t="s">
        <v>15</v>
      </c>
    </row>
    <row r="19049" spans="1:12">
      <c r="A19049" t="e">
        <f ca="1">E00251417952621</f>
        <v>#NAME?</v>
      </c>
      <c r="B19049">
        <v>66</v>
      </c>
      <c r="C19049" t="s">
        <v>134</v>
      </c>
      <c r="D19049" s="1">
        <v>42356</v>
      </c>
      <c r="F19049">
        <v>1</v>
      </c>
      <c r="G19049">
        <v>5990</v>
      </c>
      <c r="H19049" t="s">
        <v>60</v>
      </c>
      <c r="J19049" t="s">
        <v>14</v>
      </c>
      <c r="K19049">
        <v>48</v>
      </c>
      <c r="L19049" t="s">
        <v>15</v>
      </c>
    </row>
    <row r="19050" spans="1:12">
      <c r="A19050" t="e">
        <f ca="1">E00251514242521</f>
        <v>#NAME?</v>
      </c>
      <c r="B19050">
        <v>489</v>
      </c>
      <c r="C19050" t="s">
        <v>100</v>
      </c>
      <c r="D19050" s="1">
        <v>43027</v>
      </c>
      <c r="F19050">
        <v>2</v>
      </c>
      <c r="G19050">
        <v>2750</v>
      </c>
      <c r="H19050" t="s">
        <v>114</v>
      </c>
      <c r="J19050" t="s">
        <v>14</v>
      </c>
      <c r="K19050">
        <v>58</v>
      </c>
      <c r="L19050" t="s">
        <v>15</v>
      </c>
    </row>
    <row r="19051" spans="1:12">
      <c r="A19051" t="e">
        <f ca="1">E00251524987321</f>
        <v>#NAME?</v>
      </c>
      <c r="B19051">
        <v>438</v>
      </c>
      <c r="C19051" t="s">
        <v>474</v>
      </c>
      <c r="D19051" s="1">
        <v>41088</v>
      </c>
      <c r="F19051">
        <v>2</v>
      </c>
      <c r="G19051">
        <v>4019</v>
      </c>
      <c r="H19051" t="s">
        <v>26</v>
      </c>
      <c r="J19051" t="s">
        <v>14</v>
      </c>
      <c r="K19051">
        <v>53</v>
      </c>
      <c r="L19051" t="s">
        <v>15</v>
      </c>
    </row>
    <row r="19052" spans="1:12">
      <c r="A19052" t="e">
        <f ca="1">E00251524987321</f>
        <v>#NAME?</v>
      </c>
      <c r="B19052">
        <v>438</v>
      </c>
      <c r="C19052" t="s">
        <v>474</v>
      </c>
      <c r="D19052" s="1">
        <v>41453</v>
      </c>
      <c r="F19052">
        <v>2</v>
      </c>
      <c r="G19052">
        <v>25000</v>
      </c>
      <c r="H19052" t="s">
        <v>178</v>
      </c>
      <c r="J19052" t="s">
        <v>14</v>
      </c>
      <c r="K19052">
        <v>54</v>
      </c>
      <c r="L19052" t="s">
        <v>15</v>
      </c>
    </row>
    <row r="19053" spans="1:12">
      <c r="A19053" t="e">
        <f ca="1">E00251524987321</f>
        <v>#NAME?</v>
      </c>
      <c r="B19053">
        <v>438</v>
      </c>
      <c r="C19053" t="s">
        <v>474</v>
      </c>
      <c r="D19053" s="1">
        <v>41618</v>
      </c>
      <c r="F19053">
        <v>3</v>
      </c>
      <c r="G19053">
        <v>4019</v>
      </c>
      <c r="H19053" t="s">
        <v>26</v>
      </c>
      <c r="J19053" t="s">
        <v>14</v>
      </c>
      <c r="K19053">
        <v>54</v>
      </c>
      <c r="L19053" t="s">
        <v>15</v>
      </c>
    </row>
    <row r="19054" spans="1:12">
      <c r="A19054" t="e">
        <f ca="1">E00251531964221</f>
        <v>#NAME?</v>
      </c>
      <c r="B19054">
        <v>494</v>
      </c>
      <c r="C19054" t="s">
        <v>63</v>
      </c>
      <c r="D19054" s="1">
        <v>41856</v>
      </c>
      <c r="F19054">
        <v>2</v>
      </c>
      <c r="G19054">
        <v>4019</v>
      </c>
      <c r="H19054" t="s">
        <v>26</v>
      </c>
      <c r="J19054" t="s">
        <v>14</v>
      </c>
      <c r="K19054">
        <v>43</v>
      </c>
      <c r="L19054" t="s">
        <v>15</v>
      </c>
    </row>
    <row r="19055" spans="1:12">
      <c r="A19055" t="e">
        <f ca="1">E00251531964221</f>
        <v>#NAME?</v>
      </c>
      <c r="B19055">
        <v>494</v>
      </c>
      <c r="C19055" t="s">
        <v>63</v>
      </c>
      <c r="D19055" s="1">
        <v>41905</v>
      </c>
      <c r="F19055">
        <v>1</v>
      </c>
      <c r="G19055">
        <v>7295</v>
      </c>
      <c r="H19055" t="s">
        <v>76</v>
      </c>
      <c r="J19055" t="s">
        <v>14</v>
      </c>
      <c r="K19055">
        <v>44</v>
      </c>
      <c r="L19055" t="s">
        <v>15</v>
      </c>
    </row>
    <row r="19056" spans="1:12">
      <c r="A19056" t="e">
        <f ca="1">E00251514242521</f>
        <v>#NAME?</v>
      </c>
      <c r="B19056">
        <v>489</v>
      </c>
      <c r="C19056" t="s">
        <v>100</v>
      </c>
      <c r="D19056" s="1">
        <v>43027</v>
      </c>
      <c r="F19056">
        <v>1</v>
      </c>
      <c r="G19056">
        <v>2729</v>
      </c>
      <c r="H19056" t="s">
        <v>115</v>
      </c>
      <c r="J19056" t="s">
        <v>14</v>
      </c>
      <c r="K19056">
        <v>58</v>
      </c>
      <c r="L19056" t="s">
        <v>15</v>
      </c>
    </row>
    <row r="19057" spans="1:12">
      <c r="A19057" t="e">
        <f ca="1">E00251615167221</f>
        <v>#NAME?</v>
      </c>
      <c r="B19057">
        <v>1929</v>
      </c>
      <c r="C19057" t="s">
        <v>195</v>
      </c>
      <c r="D19057" s="1">
        <v>42445</v>
      </c>
      <c r="F19057">
        <v>2</v>
      </c>
      <c r="G19057">
        <v>4019</v>
      </c>
      <c r="H19057" t="s">
        <v>26</v>
      </c>
      <c r="J19057" t="s">
        <v>14</v>
      </c>
      <c r="K19057">
        <v>51</v>
      </c>
      <c r="L19057" t="s">
        <v>15</v>
      </c>
    </row>
    <row r="19058" spans="1:12">
      <c r="A19058" t="e">
        <f ca="1">E00251528725821</f>
        <v>#NAME?</v>
      </c>
      <c r="B19058">
        <v>695</v>
      </c>
      <c r="C19058" t="s">
        <v>257</v>
      </c>
      <c r="D19058" s="1">
        <v>41933</v>
      </c>
      <c r="F19058">
        <v>3</v>
      </c>
      <c r="G19058">
        <v>73390</v>
      </c>
      <c r="H19058" t="s">
        <v>66</v>
      </c>
      <c r="J19058" t="s">
        <v>14</v>
      </c>
      <c r="K19058">
        <v>57</v>
      </c>
      <c r="L19058" t="s">
        <v>15</v>
      </c>
    </row>
    <row r="19059" spans="1:12">
      <c r="A19059" t="e">
        <f ca="1">E00251524987321</f>
        <v>#NAME?</v>
      </c>
      <c r="B19059">
        <v>438</v>
      </c>
      <c r="C19059" t="s">
        <v>474</v>
      </c>
      <c r="D19059" s="1">
        <v>41016</v>
      </c>
      <c r="F19059">
        <v>1</v>
      </c>
      <c r="G19059">
        <v>25000</v>
      </c>
      <c r="H19059" t="s">
        <v>178</v>
      </c>
      <c r="J19059" t="s">
        <v>14</v>
      </c>
      <c r="K19059">
        <v>53</v>
      </c>
      <c r="L19059" t="s">
        <v>15</v>
      </c>
    </row>
    <row r="19060" spans="1:12">
      <c r="A19060" t="e">
        <f ca="1">E00251432340321</f>
        <v>#NAME?</v>
      </c>
      <c r="B19060">
        <v>448</v>
      </c>
      <c r="C19060" t="s">
        <v>112</v>
      </c>
      <c r="D19060" s="1">
        <v>41653</v>
      </c>
      <c r="F19060">
        <v>2</v>
      </c>
      <c r="G19060">
        <v>4019</v>
      </c>
      <c r="H19060" t="s">
        <v>26</v>
      </c>
      <c r="J19060" t="s">
        <v>14</v>
      </c>
      <c r="K19060">
        <v>53</v>
      </c>
      <c r="L19060" t="s">
        <v>15</v>
      </c>
    </row>
    <row r="19061" spans="1:12">
      <c r="A19061" t="e">
        <f ca="1">E00251615167221</f>
        <v>#NAME?</v>
      </c>
      <c r="B19061">
        <v>763</v>
      </c>
      <c r="C19061" t="s">
        <v>194</v>
      </c>
      <c r="D19061" s="1">
        <v>40918</v>
      </c>
      <c r="E19061">
        <v>1</v>
      </c>
      <c r="F19061">
        <v>2</v>
      </c>
      <c r="G19061">
        <v>27800</v>
      </c>
      <c r="H19061" t="s">
        <v>145</v>
      </c>
      <c r="J19061" t="s">
        <v>34</v>
      </c>
      <c r="K19061">
        <v>47</v>
      </c>
      <c r="L19061" t="s">
        <v>15</v>
      </c>
    </row>
    <row r="19062" spans="1:12">
      <c r="A19062" t="e">
        <f ca="1">E00251439746321</f>
        <v>#NAME?</v>
      </c>
      <c r="B19062">
        <v>297</v>
      </c>
      <c r="C19062" t="s">
        <v>411</v>
      </c>
      <c r="D19062" s="1">
        <v>41519</v>
      </c>
      <c r="F19062">
        <v>5</v>
      </c>
      <c r="G19062">
        <v>4549</v>
      </c>
      <c r="H19062" t="s">
        <v>69</v>
      </c>
      <c r="J19062" t="s">
        <v>14</v>
      </c>
      <c r="K19062">
        <v>61</v>
      </c>
      <c r="L19062" t="s">
        <v>15</v>
      </c>
    </row>
    <row r="19063" spans="1:12">
      <c r="A19063" t="e">
        <f ca="1">E00251439746321</f>
        <v>#NAME?</v>
      </c>
      <c r="B19063">
        <v>297</v>
      </c>
      <c r="C19063" t="s">
        <v>411</v>
      </c>
      <c r="D19063" s="1">
        <v>41702</v>
      </c>
      <c r="F19063">
        <v>3</v>
      </c>
      <c r="G19063">
        <v>3689</v>
      </c>
      <c r="H19063" t="s">
        <v>159</v>
      </c>
      <c r="J19063" t="s">
        <v>14</v>
      </c>
      <c r="K19063">
        <v>61</v>
      </c>
      <c r="L19063" t="s">
        <v>15</v>
      </c>
    </row>
    <row r="19064" spans="1:12">
      <c r="A19064" t="e">
        <f ca="1">E00251439746321</f>
        <v>#NAME?</v>
      </c>
      <c r="B19064">
        <v>297</v>
      </c>
      <c r="C19064" t="s">
        <v>411</v>
      </c>
      <c r="D19064" s="1">
        <v>42017</v>
      </c>
      <c r="F19064">
        <v>5</v>
      </c>
      <c r="G19064">
        <v>78050</v>
      </c>
      <c r="H19064" t="s">
        <v>197</v>
      </c>
      <c r="J19064" t="s">
        <v>14</v>
      </c>
      <c r="K19064">
        <v>62</v>
      </c>
      <c r="L19064" t="s">
        <v>22</v>
      </c>
    </row>
    <row r="19065" spans="1:12">
      <c r="A19065" t="e">
        <f ca="1">E00251716576321</f>
        <v>#NAME?</v>
      </c>
      <c r="B19065">
        <v>494</v>
      </c>
      <c r="C19065" t="s">
        <v>63</v>
      </c>
      <c r="D19065" s="1">
        <v>41017</v>
      </c>
      <c r="F19065">
        <v>1</v>
      </c>
      <c r="G19065">
        <v>7242</v>
      </c>
      <c r="H19065" t="s">
        <v>93</v>
      </c>
      <c r="J19065" t="s">
        <v>14</v>
      </c>
      <c r="K19065">
        <v>59</v>
      </c>
      <c r="L19065" t="s">
        <v>15</v>
      </c>
    </row>
    <row r="19066" spans="1:12">
      <c r="A19066" t="e">
        <f ca="1">E00251528725821</f>
        <v>#NAME?</v>
      </c>
      <c r="B19066">
        <v>294</v>
      </c>
      <c r="C19066" t="s">
        <v>61</v>
      </c>
      <c r="D19066" s="1">
        <v>41704</v>
      </c>
      <c r="F19066">
        <v>4</v>
      </c>
      <c r="G19066">
        <v>73390</v>
      </c>
      <c r="H19066" t="s">
        <v>66</v>
      </c>
      <c r="J19066" t="s">
        <v>14</v>
      </c>
      <c r="K19066">
        <v>56</v>
      </c>
      <c r="L19066" t="s">
        <v>15</v>
      </c>
    </row>
    <row r="19067" spans="1:12">
      <c r="A19067" t="e">
        <f ca="1">E00251615167221</f>
        <v>#NAME?</v>
      </c>
      <c r="B19067">
        <v>1929</v>
      </c>
      <c r="C19067" t="s">
        <v>195</v>
      </c>
      <c r="D19067" s="1">
        <v>42143</v>
      </c>
      <c r="F19067">
        <v>4</v>
      </c>
      <c r="G19067">
        <v>4549</v>
      </c>
      <c r="H19067" t="s">
        <v>69</v>
      </c>
      <c r="J19067" t="s">
        <v>14</v>
      </c>
      <c r="K19067">
        <v>50</v>
      </c>
      <c r="L19067" t="s">
        <v>15</v>
      </c>
    </row>
    <row r="19068" spans="1:12">
      <c r="A19068" t="e">
        <f ca="1">E00251615167221</f>
        <v>#NAME?</v>
      </c>
      <c r="B19068">
        <v>1929</v>
      </c>
      <c r="C19068" t="s">
        <v>195</v>
      </c>
      <c r="D19068" s="1">
        <v>42249</v>
      </c>
      <c r="F19068">
        <v>4</v>
      </c>
      <c r="G19068">
        <v>30000</v>
      </c>
      <c r="H19068" t="s">
        <v>144</v>
      </c>
      <c r="J19068" t="s">
        <v>14</v>
      </c>
      <c r="K19068">
        <v>51</v>
      </c>
      <c r="L19068" t="s">
        <v>15</v>
      </c>
    </row>
    <row r="19069" spans="1:12">
      <c r="A19069" t="e">
        <f ca="1">E00251615167221</f>
        <v>#NAME?</v>
      </c>
      <c r="B19069">
        <v>1929</v>
      </c>
      <c r="C19069" t="s">
        <v>195</v>
      </c>
      <c r="D19069" s="1">
        <v>42321</v>
      </c>
      <c r="F19069">
        <v>4</v>
      </c>
      <c r="G19069">
        <v>7969</v>
      </c>
      <c r="H19069" t="s">
        <v>87</v>
      </c>
      <c r="J19069" t="s">
        <v>14</v>
      </c>
      <c r="K19069">
        <v>51</v>
      </c>
      <c r="L19069" t="s">
        <v>22</v>
      </c>
    </row>
    <row r="19070" spans="1:12">
      <c r="A19070" t="e">
        <f ca="1">E00251615167221</f>
        <v>#NAME?</v>
      </c>
      <c r="B19070">
        <v>1929</v>
      </c>
      <c r="C19070" t="s">
        <v>195</v>
      </c>
      <c r="D19070" s="1">
        <v>42445</v>
      </c>
      <c r="F19070">
        <v>5</v>
      </c>
      <c r="G19070">
        <v>27800</v>
      </c>
      <c r="H19070" t="s">
        <v>145</v>
      </c>
      <c r="J19070" t="s">
        <v>14</v>
      </c>
      <c r="K19070">
        <v>51</v>
      </c>
      <c r="L19070" t="s">
        <v>15</v>
      </c>
    </row>
    <row r="19071" spans="1:12">
      <c r="A19071" t="e">
        <f ca="1">E00251524987321</f>
        <v>#NAME?</v>
      </c>
      <c r="B19071">
        <v>746</v>
      </c>
      <c r="C19071" t="s">
        <v>527</v>
      </c>
      <c r="D19071" s="1">
        <v>41657</v>
      </c>
      <c r="E19071">
        <v>0</v>
      </c>
      <c r="F19071">
        <v>1</v>
      </c>
      <c r="G19071">
        <v>3540</v>
      </c>
      <c r="H19071" t="s">
        <v>436</v>
      </c>
      <c r="J19071" t="s">
        <v>34</v>
      </c>
      <c r="K19071">
        <v>54</v>
      </c>
      <c r="L19071" t="s">
        <v>15</v>
      </c>
    </row>
    <row r="19072" spans="1:12">
      <c r="A19072" t="e">
        <f ca="1">E00251427220121</f>
        <v>#NAME?</v>
      </c>
      <c r="B19072">
        <v>28</v>
      </c>
      <c r="C19072" t="s">
        <v>153</v>
      </c>
      <c r="D19072" s="1">
        <v>42185</v>
      </c>
      <c r="F19072">
        <v>1</v>
      </c>
      <c r="G19072">
        <v>4019</v>
      </c>
      <c r="H19072" t="s">
        <v>26</v>
      </c>
      <c r="J19072" t="s">
        <v>14</v>
      </c>
      <c r="K19072">
        <v>55</v>
      </c>
      <c r="L19072" t="s">
        <v>15</v>
      </c>
    </row>
    <row r="19073" spans="1:12">
      <c r="A19073" t="e">
        <f ca="1">E00251427220121</f>
        <v>#NAME?</v>
      </c>
      <c r="B19073">
        <v>28</v>
      </c>
      <c r="C19073" t="s">
        <v>153</v>
      </c>
      <c r="D19073" s="1">
        <v>42543</v>
      </c>
      <c r="F19073">
        <v>1</v>
      </c>
      <c r="G19073">
        <v>4019</v>
      </c>
      <c r="H19073" t="s">
        <v>26</v>
      </c>
      <c r="J19073" t="s">
        <v>14</v>
      </c>
      <c r="K19073">
        <v>56</v>
      </c>
      <c r="L19073" t="s">
        <v>15</v>
      </c>
    </row>
    <row r="19074" spans="1:12">
      <c r="A19074" t="e">
        <f ca="1">E00251417952621</f>
        <v>#NAME?</v>
      </c>
      <c r="B19074">
        <v>66</v>
      </c>
      <c r="C19074" t="s">
        <v>134</v>
      </c>
      <c r="D19074" s="1">
        <v>41171</v>
      </c>
      <c r="F19074">
        <v>2</v>
      </c>
      <c r="G19074">
        <v>4019</v>
      </c>
      <c r="H19074" t="s">
        <v>26</v>
      </c>
      <c r="J19074" t="s">
        <v>14</v>
      </c>
      <c r="K19074">
        <v>45</v>
      </c>
      <c r="L19074" t="s">
        <v>15</v>
      </c>
    </row>
    <row r="19075" spans="1:12">
      <c r="A19075" t="e">
        <f ca="1">E00251432340321</f>
        <v>#NAME?</v>
      </c>
      <c r="B19075">
        <v>448</v>
      </c>
      <c r="C19075" t="s">
        <v>112</v>
      </c>
      <c r="D19075" s="1">
        <v>43067</v>
      </c>
      <c r="F19075">
        <v>4</v>
      </c>
      <c r="G19075">
        <v>27800</v>
      </c>
      <c r="H19075" t="s">
        <v>145</v>
      </c>
      <c r="J19075" t="s">
        <v>14</v>
      </c>
      <c r="K19075">
        <v>57</v>
      </c>
      <c r="L19075" t="s">
        <v>15</v>
      </c>
    </row>
    <row r="19076" spans="1:12">
      <c r="A19076" t="e">
        <f ca="1">E00251524987321</f>
        <v>#NAME?</v>
      </c>
      <c r="B19076">
        <v>438</v>
      </c>
      <c r="C19076" t="s">
        <v>474</v>
      </c>
      <c r="D19076" s="1">
        <v>43012</v>
      </c>
      <c r="F19076">
        <v>4</v>
      </c>
      <c r="G19076">
        <v>4019</v>
      </c>
      <c r="H19076" t="s">
        <v>26</v>
      </c>
      <c r="J19076" t="s">
        <v>14</v>
      </c>
      <c r="K19076">
        <v>58</v>
      </c>
      <c r="L19076" t="s">
        <v>15</v>
      </c>
    </row>
    <row r="19077" spans="1:12">
      <c r="A19077" t="e">
        <f ca="1">E00251715048221</f>
        <v>#NAME?</v>
      </c>
      <c r="B19077">
        <v>39</v>
      </c>
      <c r="C19077" t="s">
        <v>385</v>
      </c>
      <c r="D19077" s="1">
        <v>40926</v>
      </c>
      <c r="E19077">
        <v>0</v>
      </c>
      <c r="F19077">
        <v>1</v>
      </c>
      <c r="G19077">
        <v>62212</v>
      </c>
      <c r="H19077" t="s">
        <v>1097</v>
      </c>
      <c r="J19077" t="s">
        <v>34</v>
      </c>
      <c r="K19077">
        <v>43</v>
      </c>
      <c r="L19077" t="s">
        <v>15</v>
      </c>
    </row>
    <row r="19078" spans="1:12">
      <c r="A19078" t="e">
        <f ca="1">E00251715048221</f>
        <v>#NAME?</v>
      </c>
      <c r="B19078">
        <v>65</v>
      </c>
      <c r="C19078" t="s">
        <v>713</v>
      </c>
      <c r="D19078" s="1">
        <v>42719</v>
      </c>
      <c r="F19078">
        <v>5</v>
      </c>
      <c r="G19078">
        <v>27800</v>
      </c>
      <c r="H19078" t="s">
        <v>145</v>
      </c>
      <c r="J19078" t="s">
        <v>14</v>
      </c>
      <c r="K19078">
        <v>48</v>
      </c>
      <c r="L19078" t="s">
        <v>15</v>
      </c>
    </row>
    <row r="19079" spans="1:12">
      <c r="A19079" t="e">
        <f ca="1">E00251715048221</f>
        <v>#NAME?</v>
      </c>
      <c r="B19079">
        <v>1028</v>
      </c>
      <c r="C19079" t="s">
        <v>127</v>
      </c>
      <c r="D19079" s="1">
        <v>42078</v>
      </c>
      <c r="F19079">
        <v>1</v>
      </c>
      <c r="G19079">
        <v>8270</v>
      </c>
      <c r="H19079" t="s">
        <v>816</v>
      </c>
      <c r="I19079" t="s">
        <v>127</v>
      </c>
      <c r="J19079" t="s">
        <v>57</v>
      </c>
      <c r="K19079">
        <v>46</v>
      </c>
      <c r="L19079" t="s">
        <v>15</v>
      </c>
    </row>
    <row r="19080" spans="1:12">
      <c r="A19080" t="e">
        <f ca="1">E00251430251921</f>
        <v>#NAME?</v>
      </c>
      <c r="B19080">
        <v>880</v>
      </c>
      <c r="C19080" t="s">
        <v>833</v>
      </c>
      <c r="D19080" s="1">
        <v>41997</v>
      </c>
      <c r="F19080">
        <v>1</v>
      </c>
      <c r="G19080">
        <v>3091</v>
      </c>
      <c r="H19080" t="s">
        <v>834</v>
      </c>
      <c r="J19080" t="s">
        <v>272</v>
      </c>
      <c r="K19080">
        <v>53</v>
      </c>
      <c r="L19080" t="s">
        <v>15</v>
      </c>
    </row>
    <row r="19081" spans="1:12">
      <c r="A19081" t="e">
        <f ca="1">E00251715544321</f>
        <v>#NAME?</v>
      </c>
      <c r="B19081">
        <v>1328</v>
      </c>
      <c r="C19081" t="s">
        <v>697</v>
      </c>
      <c r="D19081" s="1">
        <v>41281</v>
      </c>
      <c r="F19081">
        <v>1</v>
      </c>
      <c r="G19081">
        <v>460</v>
      </c>
      <c r="H19081" t="s">
        <v>16</v>
      </c>
      <c r="J19081" t="s">
        <v>14</v>
      </c>
      <c r="K19081">
        <v>41</v>
      </c>
      <c r="L19081" t="s">
        <v>15</v>
      </c>
    </row>
    <row r="19082" spans="1:12">
      <c r="A19082" t="e">
        <f ca="1">E00251715544321</f>
        <v>#NAME?</v>
      </c>
      <c r="B19082">
        <v>1328</v>
      </c>
      <c r="C19082" t="s">
        <v>697</v>
      </c>
      <c r="D19082" s="1">
        <v>42997</v>
      </c>
      <c r="F19082">
        <v>1</v>
      </c>
      <c r="G19082">
        <v>7291</v>
      </c>
      <c r="H19082" t="s">
        <v>163</v>
      </c>
      <c r="J19082" t="s">
        <v>14</v>
      </c>
      <c r="K19082">
        <v>46</v>
      </c>
      <c r="L19082" t="s">
        <v>15</v>
      </c>
    </row>
    <row r="19083" spans="1:12">
      <c r="A19083" t="e">
        <f ca="1">E00251537880321</f>
        <v>#NAME?</v>
      </c>
      <c r="B19083">
        <v>4921</v>
      </c>
      <c r="C19083" t="s">
        <v>832</v>
      </c>
      <c r="D19083" s="1">
        <v>41575</v>
      </c>
      <c r="F19083">
        <v>3</v>
      </c>
      <c r="G19083">
        <v>7242</v>
      </c>
      <c r="H19083" t="s">
        <v>93</v>
      </c>
      <c r="J19083" t="s">
        <v>14</v>
      </c>
      <c r="K19083">
        <v>40</v>
      </c>
      <c r="L19083" t="s">
        <v>15</v>
      </c>
    </row>
    <row r="19084" spans="1:12">
      <c r="A19084" t="e">
        <f ca="1">E00251439831421</f>
        <v>#NAME?</v>
      </c>
      <c r="B19084">
        <v>468</v>
      </c>
      <c r="C19084" t="s">
        <v>721</v>
      </c>
      <c r="D19084" s="1">
        <v>41792</v>
      </c>
      <c r="F19084">
        <v>1</v>
      </c>
      <c r="G19084">
        <v>3889</v>
      </c>
      <c r="H19084" t="s">
        <v>1479</v>
      </c>
      <c r="J19084" t="s">
        <v>14</v>
      </c>
      <c r="K19084">
        <v>39</v>
      </c>
      <c r="L19084" t="s">
        <v>15</v>
      </c>
    </row>
    <row r="19085" spans="1:12">
      <c r="A19085" t="e">
        <f ca="1">E00251537880321</f>
        <v>#NAME?</v>
      </c>
      <c r="B19085">
        <v>282</v>
      </c>
      <c r="C19085" t="s">
        <v>724</v>
      </c>
      <c r="D19085" s="1">
        <v>42453</v>
      </c>
      <c r="F19085">
        <v>2</v>
      </c>
      <c r="G19085">
        <v>490</v>
      </c>
      <c r="H19085" t="s">
        <v>203</v>
      </c>
      <c r="J19085" t="s">
        <v>14</v>
      </c>
      <c r="K19085">
        <v>43</v>
      </c>
      <c r="L19085" t="s">
        <v>15</v>
      </c>
    </row>
    <row r="19086" spans="1:12">
      <c r="A19086" t="e">
        <f ca="1">E00251430060221</f>
        <v>#NAME?</v>
      </c>
      <c r="B19086">
        <v>467</v>
      </c>
      <c r="C19086" t="s">
        <v>232</v>
      </c>
      <c r="D19086" s="1">
        <v>41239</v>
      </c>
      <c r="F19086">
        <v>1</v>
      </c>
      <c r="G19086">
        <v>71981</v>
      </c>
      <c r="H19086" t="s">
        <v>81</v>
      </c>
      <c r="J19086" t="s">
        <v>14</v>
      </c>
      <c r="K19086">
        <v>54</v>
      </c>
      <c r="L19086" t="s">
        <v>15</v>
      </c>
    </row>
    <row r="19087" spans="1:12">
      <c r="A19087" t="e">
        <f ca="1">E00251430060221</f>
        <v>#NAME?</v>
      </c>
      <c r="B19087">
        <v>467</v>
      </c>
      <c r="C19087" t="s">
        <v>232</v>
      </c>
      <c r="D19087" s="1">
        <v>42711</v>
      </c>
      <c r="F19087">
        <v>1</v>
      </c>
      <c r="G19087">
        <v>7242</v>
      </c>
      <c r="H19087" t="s">
        <v>93</v>
      </c>
      <c r="J19087" t="s">
        <v>14</v>
      </c>
      <c r="K19087">
        <v>58</v>
      </c>
      <c r="L19087" t="s">
        <v>15</v>
      </c>
    </row>
    <row r="19088" spans="1:12">
      <c r="A19088" t="e">
        <f ca="1">E00251512648621</f>
        <v>#NAME?</v>
      </c>
      <c r="B19088">
        <v>62</v>
      </c>
      <c r="C19088" t="s">
        <v>20</v>
      </c>
      <c r="D19088" s="1">
        <v>41925</v>
      </c>
      <c r="F19088">
        <v>1</v>
      </c>
      <c r="G19088">
        <v>4019</v>
      </c>
      <c r="H19088" t="s">
        <v>26</v>
      </c>
      <c r="J19088" t="s">
        <v>14</v>
      </c>
      <c r="K19088">
        <v>47</v>
      </c>
      <c r="L19088" t="s">
        <v>15</v>
      </c>
    </row>
    <row r="19089" spans="1:12">
      <c r="A19089" t="e">
        <f ca="1">E00251715048221</f>
        <v>#NAME?</v>
      </c>
      <c r="B19089">
        <v>65</v>
      </c>
      <c r="C19089" t="s">
        <v>713</v>
      </c>
      <c r="D19089" s="1">
        <v>42062</v>
      </c>
      <c r="F19089">
        <v>2</v>
      </c>
      <c r="G19089">
        <v>78830</v>
      </c>
      <c r="H19089" t="s">
        <v>297</v>
      </c>
      <c r="J19089" t="s">
        <v>14</v>
      </c>
      <c r="K19089">
        <v>46</v>
      </c>
      <c r="L19089" t="s">
        <v>22</v>
      </c>
    </row>
    <row r="19090" spans="1:12">
      <c r="A19090" t="e">
        <f ca="1">E00251524987321</f>
        <v>#NAME?</v>
      </c>
      <c r="B19090">
        <v>438</v>
      </c>
      <c r="C19090" t="s">
        <v>474</v>
      </c>
      <c r="D19090" s="1">
        <v>41402</v>
      </c>
      <c r="F19090">
        <v>3</v>
      </c>
      <c r="G19090">
        <v>2721</v>
      </c>
      <c r="H19090" t="s">
        <v>465</v>
      </c>
      <c r="J19090" t="s">
        <v>14</v>
      </c>
      <c r="K19090">
        <v>54</v>
      </c>
      <c r="L19090" t="s">
        <v>15</v>
      </c>
    </row>
    <row r="19091" spans="1:12">
      <c r="A19091" t="e">
        <f ca="1">E00251524987321</f>
        <v>#NAME?</v>
      </c>
      <c r="B19091">
        <v>438</v>
      </c>
      <c r="C19091" t="s">
        <v>474</v>
      </c>
      <c r="D19091" s="1">
        <v>42016</v>
      </c>
      <c r="F19091">
        <v>2</v>
      </c>
      <c r="G19091">
        <v>25000</v>
      </c>
      <c r="H19091" t="s">
        <v>178</v>
      </c>
      <c r="J19091" t="s">
        <v>14</v>
      </c>
      <c r="K19091">
        <v>55</v>
      </c>
      <c r="L19091" t="s">
        <v>15</v>
      </c>
    </row>
    <row r="19092" spans="1:12">
      <c r="A19092" t="e">
        <f ca="1">E00251524987321</f>
        <v>#NAME?</v>
      </c>
      <c r="B19092">
        <v>438</v>
      </c>
      <c r="C19092" t="s">
        <v>474</v>
      </c>
      <c r="D19092" s="1">
        <v>42173</v>
      </c>
      <c r="F19092">
        <v>3</v>
      </c>
      <c r="G19092">
        <v>4019</v>
      </c>
      <c r="H19092" t="s">
        <v>26</v>
      </c>
      <c r="J19092" t="s">
        <v>14</v>
      </c>
      <c r="K19092">
        <v>56</v>
      </c>
      <c r="L19092" t="s">
        <v>15</v>
      </c>
    </row>
    <row r="19093" spans="1:12">
      <c r="A19093" t="e">
        <f ca="1">E00251713652521</f>
        <v>#NAME?</v>
      </c>
      <c r="B19093">
        <v>187</v>
      </c>
      <c r="C19093" t="s">
        <v>420</v>
      </c>
      <c r="D19093" s="1">
        <v>42570</v>
      </c>
      <c r="F19093">
        <v>1</v>
      </c>
      <c r="G19093">
        <v>7295</v>
      </c>
      <c r="H19093" t="s">
        <v>76</v>
      </c>
      <c r="J19093" t="s">
        <v>14</v>
      </c>
      <c r="K19093">
        <v>44</v>
      </c>
      <c r="L19093" t="s">
        <v>15</v>
      </c>
    </row>
    <row r="19094" spans="1:12">
      <c r="A19094" t="e">
        <f ca="1">E00251524987321</f>
        <v>#NAME?</v>
      </c>
      <c r="B19094">
        <v>7208</v>
      </c>
      <c r="C19094" t="s">
        <v>625</v>
      </c>
      <c r="D19094" s="1">
        <v>42260</v>
      </c>
      <c r="F19094">
        <v>2</v>
      </c>
      <c r="G19094">
        <v>25000</v>
      </c>
      <c r="H19094" t="s">
        <v>178</v>
      </c>
      <c r="I19094" t="s">
        <v>148</v>
      </c>
      <c r="J19094" t="s">
        <v>57</v>
      </c>
      <c r="K19094">
        <v>56</v>
      </c>
      <c r="L19094" t="s">
        <v>15</v>
      </c>
    </row>
    <row r="19095" spans="1:12">
      <c r="A19095" t="e">
        <f ca="1">E00251439746321</f>
        <v>#NAME?</v>
      </c>
      <c r="B19095">
        <v>297</v>
      </c>
      <c r="C19095" t="s">
        <v>411</v>
      </c>
      <c r="D19095" s="1">
        <v>41519</v>
      </c>
      <c r="F19095">
        <v>6</v>
      </c>
      <c r="G19095">
        <v>78050</v>
      </c>
      <c r="H19095" t="s">
        <v>197</v>
      </c>
      <c r="J19095" t="s">
        <v>14</v>
      </c>
      <c r="K19095">
        <v>61</v>
      </c>
      <c r="L19095" t="s">
        <v>22</v>
      </c>
    </row>
    <row r="19096" spans="1:12">
      <c r="A19096" t="e">
        <f ca="1">E00251429162721</f>
        <v>#NAME?</v>
      </c>
      <c r="B19096">
        <v>285</v>
      </c>
      <c r="C19096" t="s">
        <v>117</v>
      </c>
      <c r="D19096" s="1">
        <v>43046</v>
      </c>
      <c r="F19096">
        <v>1</v>
      </c>
      <c r="G19096">
        <v>5718</v>
      </c>
      <c r="H19096" t="s">
        <v>244</v>
      </c>
      <c r="J19096" t="s">
        <v>14</v>
      </c>
      <c r="K19096">
        <v>61</v>
      </c>
      <c r="L19096" t="s">
        <v>15</v>
      </c>
    </row>
    <row r="19097" spans="1:12">
      <c r="A19097" t="e">
        <f ca="1">E00251429162721</f>
        <v>#NAME?</v>
      </c>
      <c r="B19097">
        <v>285</v>
      </c>
      <c r="C19097" t="s">
        <v>117</v>
      </c>
      <c r="D19097" s="1">
        <v>42221</v>
      </c>
      <c r="F19097">
        <v>1</v>
      </c>
      <c r="G19097">
        <v>490</v>
      </c>
      <c r="H19097" t="s">
        <v>203</v>
      </c>
      <c r="J19097" t="s">
        <v>14</v>
      </c>
      <c r="K19097">
        <v>58</v>
      </c>
      <c r="L19097" t="s">
        <v>15</v>
      </c>
    </row>
    <row r="19098" spans="1:12">
      <c r="A19098" t="e">
        <f ca="1">E00251429162721</f>
        <v>#NAME?</v>
      </c>
      <c r="B19098">
        <v>285</v>
      </c>
      <c r="C19098" t="s">
        <v>117</v>
      </c>
      <c r="D19098" s="1">
        <v>42432</v>
      </c>
      <c r="F19098">
        <v>1</v>
      </c>
      <c r="G19098">
        <v>78650</v>
      </c>
      <c r="H19098" t="s">
        <v>414</v>
      </c>
      <c r="J19098" t="s">
        <v>14</v>
      </c>
      <c r="K19098">
        <v>59</v>
      </c>
      <c r="L19098" t="s">
        <v>22</v>
      </c>
    </row>
    <row r="19099" spans="1:12">
      <c r="A19099" t="e">
        <f ca="1">E00251432157821</f>
        <v>#NAME?</v>
      </c>
      <c r="B19099">
        <v>497</v>
      </c>
      <c r="C19099" t="s">
        <v>141</v>
      </c>
      <c r="D19099" s="1">
        <v>40960</v>
      </c>
      <c r="F19099">
        <v>2</v>
      </c>
      <c r="G19099">
        <v>2720</v>
      </c>
      <c r="H19099" t="s">
        <v>65</v>
      </c>
      <c r="J19099" t="s">
        <v>14</v>
      </c>
      <c r="K19099">
        <v>59</v>
      </c>
      <c r="L19099" t="s">
        <v>15</v>
      </c>
    </row>
    <row r="19100" spans="1:12">
      <c r="A19100" t="e">
        <f ca="1">E00251711585721</f>
        <v>#NAME?</v>
      </c>
      <c r="B19100">
        <v>10</v>
      </c>
      <c r="C19100" t="s">
        <v>18</v>
      </c>
      <c r="D19100" s="1">
        <v>41611</v>
      </c>
      <c r="F19100">
        <v>2</v>
      </c>
      <c r="G19100">
        <v>4019</v>
      </c>
      <c r="H19100" t="s">
        <v>26</v>
      </c>
      <c r="J19100" t="s">
        <v>14</v>
      </c>
      <c r="K19100">
        <v>53</v>
      </c>
      <c r="L19100" t="s">
        <v>15</v>
      </c>
    </row>
    <row r="19101" spans="1:12">
      <c r="A19101" t="e">
        <f ca="1">E00251711585721</f>
        <v>#NAME?</v>
      </c>
      <c r="B19101">
        <v>10</v>
      </c>
      <c r="C19101" t="s">
        <v>18</v>
      </c>
      <c r="D19101" s="1">
        <v>42019</v>
      </c>
      <c r="F19101">
        <v>1</v>
      </c>
      <c r="G19101">
        <v>2729</v>
      </c>
      <c r="H19101" t="s">
        <v>115</v>
      </c>
      <c r="J19101" t="s">
        <v>14</v>
      </c>
      <c r="K19101">
        <v>54</v>
      </c>
      <c r="L19101" t="s">
        <v>15</v>
      </c>
    </row>
    <row r="19102" spans="1:12">
      <c r="A19102" t="e">
        <f ca="1">E00251432157821</f>
        <v>#NAME?</v>
      </c>
      <c r="B19102">
        <v>497</v>
      </c>
      <c r="C19102" t="s">
        <v>141</v>
      </c>
      <c r="D19102" s="1">
        <v>42674</v>
      </c>
      <c r="F19102">
        <v>3</v>
      </c>
      <c r="G19102">
        <v>5997</v>
      </c>
      <c r="H19102" t="s">
        <v>374</v>
      </c>
      <c r="J19102" t="s">
        <v>14</v>
      </c>
      <c r="K19102">
        <v>64</v>
      </c>
      <c r="L19102" t="s">
        <v>15</v>
      </c>
    </row>
    <row r="19103" spans="1:12">
      <c r="A19103" t="e">
        <f ca="1">E00251432157821</f>
        <v>#NAME?</v>
      </c>
      <c r="B19103">
        <v>497</v>
      </c>
      <c r="C19103" t="s">
        <v>141</v>
      </c>
      <c r="D19103" s="1">
        <v>43048</v>
      </c>
      <c r="F19103">
        <v>5</v>
      </c>
      <c r="G19103">
        <v>2720</v>
      </c>
      <c r="H19103" t="s">
        <v>65</v>
      </c>
      <c r="J19103" t="s">
        <v>14</v>
      </c>
      <c r="K19103">
        <v>65</v>
      </c>
      <c r="L19103" t="s">
        <v>15</v>
      </c>
    </row>
    <row r="19104" spans="1:12">
      <c r="A19104" t="e">
        <f ca="1">E00251512504921</f>
        <v>#NAME?</v>
      </c>
      <c r="B19104">
        <v>47</v>
      </c>
      <c r="C19104" t="s">
        <v>494</v>
      </c>
      <c r="D19104" s="1">
        <v>43047</v>
      </c>
      <c r="F19104">
        <v>1</v>
      </c>
      <c r="G19104">
        <v>49300</v>
      </c>
      <c r="H19104" t="s">
        <v>228</v>
      </c>
      <c r="J19104" t="s">
        <v>14</v>
      </c>
      <c r="K19104">
        <v>55</v>
      </c>
      <c r="L19104" t="s">
        <v>15</v>
      </c>
    </row>
    <row r="19105" spans="1:12">
      <c r="A19105" t="e">
        <f ca="1">E00251513253421</f>
        <v>#NAME?</v>
      </c>
      <c r="B19105">
        <v>470</v>
      </c>
      <c r="C19105" t="s">
        <v>457</v>
      </c>
      <c r="D19105" s="1">
        <v>41732</v>
      </c>
      <c r="F19105">
        <v>2</v>
      </c>
      <c r="G19105">
        <v>4019</v>
      </c>
      <c r="H19105" t="s">
        <v>26</v>
      </c>
      <c r="J19105" t="s">
        <v>14</v>
      </c>
      <c r="K19105">
        <v>48</v>
      </c>
      <c r="L19105" t="s">
        <v>15</v>
      </c>
    </row>
    <row r="19106" spans="1:12">
      <c r="A19106" t="e">
        <f ca="1">E00251513253421</f>
        <v>#NAME?</v>
      </c>
      <c r="B19106">
        <v>470</v>
      </c>
      <c r="C19106" t="s">
        <v>457</v>
      </c>
      <c r="D19106" s="1">
        <v>42031</v>
      </c>
      <c r="F19106">
        <v>1</v>
      </c>
      <c r="G19106">
        <v>55090</v>
      </c>
      <c r="H19106" t="s">
        <v>400</v>
      </c>
      <c r="J19106" t="s">
        <v>14</v>
      </c>
      <c r="K19106">
        <v>49</v>
      </c>
      <c r="L19106" t="s">
        <v>15</v>
      </c>
    </row>
    <row r="19107" spans="1:12">
      <c r="A19107" t="e">
        <f ca="1">E00251513253421</f>
        <v>#NAME?</v>
      </c>
      <c r="B19107">
        <v>470</v>
      </c>
      <c r="C19107" t="s">
        <v>457</v>
      </c>
      <c r="D19107" s="1">
        <v>42340</v>
      </c>
      <c r="F19107">
        <v>1</v>
      </c>
      <c r="G19107">
        <v>4019</v>
      </c>
      <c r="H19107" t="s">
        <v>26</v>
      </c>
      <c r="J19107" t="s">
        <v>14</v>
      </c>
      <c r="K19107">
        <v>50</v>
      </c>
      <c r="L19107" t="s">
        <v>15</v>
      </c>
    </row>
    <row r="19108" spans="1:12">
      <c r="A19108" t="e">
        <f ca="1">E00251512504921</f>
        <v>#NAME?</v>
      </c>
      <c r="B19108">
        <v>47</v>
      </c>
      <c r="C19108" t="s">
        <v>494</v>
      </c>
      <c r="D19108" s="1">
        <v>41114</v>
      </c>
      <c r="F19108">
        <v>2</v>
      </c>
      <c r="G19108">
        <v>49120</v>
      </c>
      <c r="H19108" t="s">
        <v>168</v>
      </c>
      <c r="J19108" t="s">
        <v>14</v>
      </c>
      <c r="K19108">
        <v>49</v>
      </c>
      <c r="L19108" t="s">
        <v>15</v>
      </c>
    </row>
    <row r="19109" spans="1:12">
      <c r="A19109" t="e">
        <f ca="1">E00251512504921</f>
        <v>#NAME?</v>
      </c>
      <c r="B19109">
        <v>47</v>
      </c>
      <c r="C19109" t="s">
        <v>494</v>
      </c>
      <c r="D19109" s="1">
        <v>42746</v>
      </c>
      <c r="F19109">
        <v>3</v>
      </c>
      <c r="G19109">
        <v>490</v>
      </c>
      <c r="H19109" t="s">
        <v>203</v>
      </c>
      <c r="J19109" t="s">
        <v>14</v>
      </c>
      <c r="K19109">
        <v>54</v>
      </c>
      <c r="L19109" t="s">
        <v>15</v>
      </c>
    </row>
    <row r="19110" spans="1:12">
      <c r="A19110" t="e">
        <f ca="1">E00251429390221</f>
        <v>#NAME?</v>
      </c>
      <c r="B19110">
        <v>1325</v>
      </c>
      <c r="C19110" t="s">
        <v>605</v>
      </c>
      <c r="D19110" s="1">
        <v>42816</v>
      </c>
      <c r="F19110">
        <v>2</v>
      </c>
      <c r="G19110">
        <v>73390</v>
      </c>
      <c r="H19110" t="s">
        <v>66</v>
      </c>
      <c r="J19110" t="s">
        <v>14</v>
      </c>
      <c r="K19110">
        <v>42</v>
      </c>
      <c r="L19110" t="s">
        <v>15</v>
      </c>
    </row>
    <row r="19111" spans="1:12">
      <c r="A19111" t="e">
        <f ca="1">E00251431418121</f>
        <v>#NAME?</v>
      </c>
      <c r="B19111">
        <v>701</v>
      </c>
      <c r="C19111" t="s">
        <v>72</v>
      </c>
      <c r="D19111" s="1">
        <v>41781</v>
      </c>
      <c r="F19111">
        <v>2</v>
      </c>
      <c r="G19111">
        <v>4019</v>
      </c>
      <c r="H19111" t="s">
        <v>26</v>
      </c>
      <c r="J19111" t="s">
        <v>14</v>
      </c>
      <c r="K19111">
        <v>54</v>
      </c>
      <c r="L19111" t="s">
        <v>15</v>
      </c>
    </row>
    <row r="19112" spans="1:12">
      <c r="A19112" t="e">
        <f ca="1">E00251626527921</f>
        <v>#NAME?</v>
      </c>
      <c r="B19112">
        <v>695</v>
      </c>
      <c r="C19112" t="s">
        <v>257</v>
      </c>
      <c r="D19112" s="1">
        <v>41719</v>
      </c>
      <c r="F19112">
        <v>1</v>
      </c>
      <c r="G19112">
        <v>30591</v>
      </c>
      <c r="H19112" t="s">
        <v>841</v>
      </c>
      <c r="J19112" t="s">
        <v>14</v>
      </c>
      <c r="K19112">
        <v>40</v>
      </c>
      <c r="L19112" t="s">
        <v>15</v>
      </c>
    </row>
    <row r="19113" spans="1:12">
      <c r="A19113" t="e">
        <f ca="1">E00251711585721</f>
        <v>#NAME?</v>
      </c>
      <c r="B19113">
        <v>10</v>
      </c>
      <c r="C19113" t="s">
        <v>18</v>
      </c>
      <c r="D19113" s="1">
        <v>41548</v>
      </c>
      <c r="F19113">
        <v>2</v>
      </c>
      <c r="G19113">
        <v>7222</v>
      </c>
      <c r="H19113" t="s">
        <v>560</v>
      </c>
      <c r="J19113" t="s">
        <v>14</v>
      </c>
      <c r="K19113">
        <v>53</v>
      </c>
      <c r="L19113" t="s">
        <v>15</v>
      </c>
    </row>
    <row r="19114" spans="1:12">
      <c r="A19114" t="e">
        <f ca="1">E00251711585721</f>
        <v>#NAME?</v>
      </c>
      <c r="B19114">
        <v>10</v>
      </c>
      <c r="C19114" t="s">
        <v>18</v>
      </c>
      <c r="D19114" s="1">
        <v>41758</v>
      </c>
      <c r="F19114">
        <v>1</v>
      </c>
      <c r="G19114">
        <v>7222</v>
      </c>
      <c r="H19114" t="s">
        <v>560</v>
      </c>
      <c r="J19114" t="s">
        <v>14</v>
      </c>
      <c r="K19114">
        <v>54</v>
      </c>
      <c r="L19114" t="s">
        <v>15</v>
      </c>
    </row>
    <row r="19115" spans="1:12">
      <c r="A19115" t="e">
        <f ca="1">E00251711585721</f>
        <v>#NAME?</v>
      </c>
      <c r="B19115">
        <v>10</v>
      </c>
      <c r="C19115" t="s">
        <v>18</v>
      </c>
      <c r="D19115" s="1">
        <v>42065</v>
      </c>
      <c r="F19115">
        <v>2</v>
      </c>
      <c r="G19115">
        <v>4019</v>
      </c>
      <c r="H19115" t="s">
        <v>26</v>
      </c>
      <c r="J19115" t="s">
        <v>14</v>
      </c>
      <c r="K19115">
        <v>54</v>
      </c>
      <c r="L19115" t="s">
        <v>15</v>
      </c>
    </row>
    <row r="19116" spans="1:12">
      <c r="A19116" t="e">
        <f ca="1">E00251625722621</f>
        <v>#NAME?</v>
      </c>
      <c r="B19116">
        <v>28</v>
      </c>
      <c r="C19116" t="s">
        <v>153</v>
      </c>
      <c r="D19116" s="1">
        <v>43041</v>
      </c>
      <c r="F19116">
        <v>1</v>
      </c>
      <c r="G19116">
        <v>7222</v>
      </c>
      <c r="H19116" t="s">
        <v>560</v>
      </c>
      <c r="J19116" t="s">
        <v>14</v>
      </c>
      <c r="K19116">
        <v>42</v>
      </c>
      <c r="L19116" t="s">
        <v>15</v>
      </c>
    </row>
    <row r="19117" spans="1:12">
      <c r="A19117" t="e">
        <f ca="1">E00251531526821</f>
        <v>#NAME?</v>
      </c>
      <c r="B19117">
        <v>701</v>
      </c>
      <c r="C19117" t="s">
        <v>72</v>
      </c>
      <c r="D19117" s="1">
        <v>41446</v>
      </c>
      <c r="F19117">
        <v>3</v>
      </c>
      <c r="G19117">
        <v>3051</v>
      </c>
      <c r="H19117" t="s">
        <v>13</v>
      </c>
      <c r="J19117" t="s">
        <v>14</v>
      </c>
      <c r="K19117">
        <v>55</v>
      </c>
      <c r="L19117" t="s">
        <v>15</v>
      </c>
    </row>
    <row r="19118" spans="1:12">
      <c r="A19118" t="e">
        <f ca="1">E00251711585721</f>
        <v>#NAME?</v>
      </c>
      <c r="B19118">
        <v>10</v>
      </c>
      <c r="C19118" t="s">
        <v>18</v>
      </c>
      <c r="D19118" s="1">
        <v>43017</v>
      </c>
      <c r="F19118">
        <v>1</v>
      </c>
      <c r="G19118">
        <v>2729</v>
      </c>
      <c r="H19118" t="s">
        <v>115</v>
      </c>
      <c r="J19118" t="s">
        <v>14</v>
      </c>
      <c r="K19118">
        <v>57</v>
      </c>
      <c r="L19118" t="s">
        <v>15</v>
      </c>
    </row>
    <row r="19119" spans="1:12">
      <c r="A19119" t="e">
        <f ca="1">E00251617666221</f>
        <v>#NAME?</v>
      </c>
      <c r="B19119">
        <v>6156</v>
      </c>
      <c r="C19119" t="s">
        <v>352</v>
      </c>
      <c r="D19119" s="1">
        <v>42744</v>
      </c>
      <c r="F19119">
        <v>1</v>
      </c>
      <c r="G19119">
        <v>3019</v>
      </c>
      <c r="H19119" t="s">
        <v>441</v>
      </c>
      <c r="J19119" t="s">
        <v>14</v>
      </c>
      <c r="K19119">
        <v>41</v>
      </c>
      <c r="L19119" t="s">
        <v>15</v>
      </c>
    </row>
    <row r="19120" spans="1:12">
      <c r="A19120" t="e">
        <f ca="1">E00251531526821</f>
        <v>#NAME?</v>
      </c>
      <c r="B19120">
        <v>701</v>
      </c>
      <c r="C19120" t="s">
        <v>72</v>
      </c>
      <c r="D19120" s="1">
        <v>42796</v>
      </c>
      <c r="F19120">
        <v>5</v>
      </c>
      <c r="G19120">
        <v>3669</v>
      </c>
      <c r="H19120" t="s">
        <v>289</v>
      </c>
      <c r="J19120" t="s">
        <v>14</v>
      </c>
      <c r="K19120">
        <v>59</v>
      </c>
      <c r="L19120" t="s">
        <v>15</v>
      </c>
    </row>
    <row r="19121" spans="1:12">
      <c r="A19121" t="e">
        <f ca="1">E00251427550421</f>
        <v>#NAME?</v>
      </c>
      <c r="B19121">
        <v>11</v>
      </c>
      <c r="C19121" t="s">
        <v>245</v>
      </c>
      <c r="D19121" s="1">
        <v>41053</v>
      </c>
      <c r="F19121">
        <v>1</v>
      </c>
      <c r="G19121">
        <v>1101</v>
      </c>
      <c r="H19121" t="s">
        <v>220</v>
      </c>
      <c r="J19121" t="s">
        <v>14</v>
      </c>
      <c r="K19121">
        <v>58</v>
      </c>
      <c r="L19121" t="s">
        <v>15</v>
      </c>
    </row>
    <row r="19122" spans="1:12">
      <c r="A19122" t="e">
        <f ca="1">E00251711585721</f>
        <v>#NAME?</v>
      </c>
      <c r="B19122">
        <v>10</v>
      </c>
      <c r="C19122" t="s">
        <v>18</v>
      </c>
      <c r="D19122" s="1">
        <v>41635</v>
      </c>
      <c r="F19122">
        <v>1</v>
      </c>
      <c r="G19122">
        <v>7222</v>
      </c>
      <c r="H19122" t="s">
        <v>560</v>
      </c>
      <c r="J19122" t="s">
        <v>14</v>
      </c>
      <c r="K19122">
        <v>53</v>
      </c>
      <c r="L19122" t="s">
        <v>15</v>
      </c>
    </row>
    <row r="19123" spans="1:12">
      <c r="A19123" t="e">
        <f ca="1">E00251711585721</f>
        <v>#NAME?</v>
      </c>
      <c r="B19123">
        <v>10</v>
      </c>
      <c r="C19123" t="s">
        <v>18</v>
      </c>
      <c r="D19123" s="1">
        <v>41768</v>
      </c>
      <c r="F19123">
        <v>2</v>
      </c>
      <c r="G19123">
        <v>2448</v>
      </c>
      <c r="H19123" t="s">
        <v>19</v>
      </c>
      <c r="J19123" t="s">
        <v>14</v>
      </c>
      <c r="K19123">
        <v>54</v>
      </c>
      <c r="L19123" t="s">
        <v>15</v>
      </c>
    </row>
    <row r="19124" spans="1:12">
      <c r="A19124" t="e">
        <f ca="1">E00251711585721</f>
        <v>#NAME?</v>
      </c>
      <c r="B19124">
        <v>10</v>
      </c>
      <c r="C19124" t="s">
        <v>18</v>
      </c>
      <c r="D19124" s="1">
        <v>42058</v>
      </c>
      <c r="F19124">
        <v>4</v>
      </c>
      <c r="G19124">
        <v>7904</v>
      </c>
      <c r="H19124" t="s">
        <v>75</v>
      </c>
      <c r="J19124" t="s">
        <v>14</v>
      </c>
      <c r="K19124">
        <v>54</v>
      </c>
      <c r="L19124" t="s">
        <v>22</v>
      </c>
    </row>
    <row r="19125" spans="1:12">
      <c r="A19125" t="e">
        <f ca="1">E00251617666221</f>
        <v>#NAME?</v>
      </c>
      <c r="B19125">
        <v>6311</v>
      </c>
      <c r="C19125" t="s">
        <v>146</v>
      </c>
      <c r="D19125" s="1">
        <v>42820</v>
      </c>
      <c r="F19125">
        <v>1</v>
      </c>
      <c r="G19125">
        <v>9198</v>
      </c>
      <c r="H19125" t="s">
        <v>229</v>
      </c>
      <c r="I19125" t="s">
        <v>148</v>
      </c>
      <c r="J19125" t="s">
        <v>57</v>
      </c>
      <c r="K19125">
        <v>41</v>
      </c>
      <c r="L19125" t="s">
        <v>15</v>
      </c>
    </row>
    <row r="19126" spans="1:12">
      <c r="A19126" t="e">
        <f ca="1">E00251424831821</f>
        <v>#NAME?</v>
      </c>
      <c r="B19126">
        <v>121</v>
      </c>
      <c r="C19126" t="s">
        <v>698</v>
      </c>
      <c r="D19126" s="1">
        <v>41761</v>
      </c>
      <c r="F19126">
        <v>1</v>
      </c>
      <c r="G19126">
        <v>72632</v>
      </c>
      <c r="H19126" t="s">
        <v>107</v>
      </c>
      <c r="J19126" t="s">
        <v>14</v>
      </c>
      <c r="K19126">
        <v>50</v>
      </c>
      <c r="L19126" t="s">
        <v>15</v>
      </c>
    </row>
    <row r="19127" spans="1:12">
      <c r="A19127" t="e">
        <f ca="1">E00251514692621</f>
        <v>#NAME?</v>
      </c>
      <c r="B19127">
        <v>452</v>
      </c>
      <c r="C19127" t="s">
        <v>592</v>
      </c>
      <c r="D19127" s="1">
        <v>42382</v>
      </c>
      <c r="F19127">
        <v>1</v>
      </c>
      <c r="G19127">
        <v>2859</v>
      </c>
      <c r="H19127" t="s">
        <v>362</v>
      </c>
      <c r="J19127" t="s">
        <v>14</v>
      </c>
      <c r="K19127">
        <v>45</v>
      </c>
      <c r="L19127" t="s">
        <v>15</v>
      </c>
    </row>
    <row r="19128" spans="1:12">
      <c r="A19128" t="e">
        <f ca="1">E00251431418121</f>
        <v>#NAME?</v>
      </c>
      <c r="B19128">
        <v>701</v>
      </c>
      <c r="C19128" t="s">
        <v>72</v>
      </c>
      <c r="D19128" s="1">
        <v>41781</v>
      </c>
      <c r="F19128">
        <v>1</v>
      </c>
      <c r="G19128">
        <v>5533</v>
      </c>
      <c r="H19128" t="s">
        <v>537</v>
      </c>
      <c r="J19128" t="s">
        <v>14</v>
      </c>
      <c r="K19128">
        <v>54</v>
      </c>
      <c r="L19128" t="s">
        <v>15</v>
      </c>
    </row>
    <row r="19129" spans="1:12">
      <c r="A19129" t="e">
        <f ca="1">E00251431418121</f>
        <v>#NAME?</v>
      </c>
      <c r="B19129">
        <v>701</v>
      </c>
      <c r="C19129" t="s">
        <v>72</v>
      </c>
      <c r="D19129" s="1">
        <v>42501</v>
      </c>
      <c r="F19129">
        <v>1</v>
      </c>
      <c r="G19129">
        <v>4019</v>
      </c>
      <c r="H19129" t="s">
        <v>26</v>
      </c>
      <c r="J19129" t="s">
        <v>14</v>
      </c>
      <c r="K19129">
        <v>56</v>
      </c>
      <c r="L19129" t="s">
        <v>15</v>
      </c>
    </row>
    <row r="19130" spans="1:12">
      <c r="A19130" t="e">
        <f ca="1">E00251431418121</f>
        <v>#NAME?</v>
      </c>
      <c r="B19130">
        <v>703</v>
      </c>
      <c r="C19130" t="s">
        <v>305</v>
      </c>
      <c r="D19130" s="1">
        <v>41407</v>
      </c>
      <c r="F19130">
        <v>1</v>
      </c>
      <c r="G19130">
        <v>7999</v>
      </c>
      <c r="H19130" t="s">
        <v>80</v>
      </c>
      <c r="J19130" t="s">
        <v>14</v>
      </c>
      <c r="K19130">
        <v>53</v>
      </c>
      <c r="L19130" t="s">
        <v>15</v>
      </c>
    </row>
    <row r="19131" spans="1:12">
      <c r="A19131" t="e">
        <f ca="1">E00251537638721</f>
        <v>#NAME?</v>
      </c>
      <c r="B19131">
        <v>441</v>
      </c>
      <c r="C19131" t="s">
        <v>922</v>
      </c>
      <c r="D19131" s="1">
        <v>42115</v>
      </c>
      <c r="F19131">
        <v>1</v>
      </c>
      <c r="G19131">
        <v>3829</v>
      </c>
      <c r="H19131" t="s">
        <v>419</v>
      </c>
      <c r="J19131" t="s">
        <v>14</v>
      </c>
      <c r="K19131">
        <v>44</v>
      </c>
      <c r="L19131" t="s">
        <v>15</v>
      </c>
    </row>
    <row r="19132" spans="1:12">
      <c r="A19132" t="e">
        <f ca="1">E00251711585721</f>
        <v>#NAME?</v>
      </c>
      <c r="B19132">
        <v>10</v>
      </c>
      <c r="C19132" t="s">
        <v>18</v>
      </c>
      <c r="D19132" s="1">
        <v>41673</v>
      </c>
      <c r="F19132">
        <v>1</v>
      </c>
      <c r="G19132">
        <v>7243</v>
      </c>
      <c r="H19132" t="s">
        <v>42</v>
      </c>
      <c r="J19132" t="s">
        <v>14</v>
      </c>
      <c r="K19132">
        <v>53</v>
      </c>
      <c r="L19132" t="s">
        <v>15</v>
      </c>
    </row>
    <row r="19133" spans="1:12">
      <c r="A19133" t="e">
        <f ca="1">E00251711585721</f>
        <v>#NAME?</v>
      </c>
      <c r="B19133">
        <v>10</v>
      </c>
      <c r="C19133" t="s">
        <v>18</v>
      </c>
      <c r="D19133" s="1">
        <v>41673</v>
      </c>
      <c r="F19133">
        <v>2</v>
      </c>
      <c r="G19133">
        <v>7222</v>
      </c>
      <c r="H19133" t="s">
        <v>560</v>
      </c>
      <c r="J19133" t="s">
        <v>14</v>
      </c>
      <c r="K19133">
        <v>53</v>
      </c>
      <c r="L19133" t="s">
        <v>15</v>
      </c>
    </row>
    <row r="19134" spans="1:12">
      <c r="A19134" t="e">
        <f ca="1">E00251518890621</f>
        <v>#NAME?</v>
      </c>
      <c r="B19134">
        <v>290</v>
      </c>
      <c r="C19134" t="s">
        <v>449</v>
      </c>
      <c r="D19134" s="1">
        <v>41233</v>
      </c>
      <c r="F19134">
        <v>1</v>
      </c>
      <c r="G19134">
        <v>46619</v>
      </c>
      <c r="H19134" t="s">
        <v>182</v>
      </c>
      <c r="J19134" t="s">
        <v>14</v>
      </c>
      <c r="K19134">
        <v>57</v>
      </c>
      <c r="L19134" t="s">
        <v>15</v>
      </c>
    </row>
    <row r="19135" spans="1:12">
      <c r="A19135" t="e">
        <f ca="1">E00251431418121</f>
        <v>#NAME?</v>
      </c>
      <c r="B19135">
        <v>701</v>
      </c>
      <c r="C19135" t="s">
        <v>72</v>
      </c>
      <c r="D19135" s="1">
        <v>41940</v>
      </c>
      <c r="F19135">
        <v>1</v>
      </c>
      <c r="G19135">
        <v>5533</v>
      </c>
      <c r="H19135" t="s">
        <v>537</v>
      </c>
      <c r="J19135" t="s">
        <v>14</v>
      </c>
      <c r="K19135">
        <v>54</v>
      </c>
      <c r="L19135" t="s">
        <v>15</v>
      </c>
    </row>
    <row r="19136" spans="1:12">
      <c r="A19136" t="e">
        <f ca="1">E00251531526821</f>
        <v>#NAME?</v>
      </c>
      <c r="B19136">
        <v>701</v>
      </c>
      <c r="C19136" t="s">
        <v>72</v>
      </c>
      <c r="D19136" s="1">
        <v>42325</v>
      </c>
      <c r="F19136">
        <v>6</v>
      </c>
      <c r="G19136">
        <v>3051</v>
      </c>
      <c r="H19136" t="s">
        <v>13</v>
      </c>
      <c r="J19136" t="s">
        <v>14</v>
      </c>
      <c r="K19136">
        <v>58</v>
      </c>
      <c r="L19136" t="s">
        <v>15</v>
      </c>
    </row>
    <row r="19137" spans="1:12">
      <c r="A19137" t="e">
        <f ca="1">E00251626527921</f>
        <v>#NAME?</v>
      </c>
      <c r="B19137">
        <v>4885</v>
      </c>
      <c r="C19137" t="s">
        <v>491</v>
      </c>
      <c r="D19137" s="1">
        <v>42890</v>
      </c>
      <c r="F19137">
        <v>1</v>
      </c>
      <c r="G19137">
        <v>463</v>
      </c>
      <c r="H19137" t="s">
        <v>259</v>
      </c>
      <c r="J19137" t="s">
        <v>14</v>
      </c>
      <c r="K19137">
        <v>43</v>
      </c>
      <c r="L19137" t="s">
        <v>15</v>
      </c>
    </row>
    <row r="19138" spans="1:12">
      <c r="A19138" t="e">
        <f ca="1">E00251431566321</f>
        <v>#NAME?</v>
      </c>
      <c r="B19138">
        <v>701</v>
      </c>
      <c r="C19138" t="s">
        <v>72</v>
      </c>
      <c r="D19138" s="1">
        <v>41639</v>
      </c>
      <c r="F19138">
        <v>5</v>
      </c>
      <c r="G19138">
        <v>60784</v>
      </c>
      <c r="H19138" t="s">
        <v>839</v>
      </c>
      <c r="J19138" t="s">
        <v>14</v>
      </c>
      <c r="K19138">
        <v>61</v>
      </c>
      <c r="L19138" t="s">
        <v>15</v>
      </c>
    </row>
    <row r="19139" spans="1:12">
      <c r="A19139" t="e">
        <f ca="1">E00251531550021</f>
        <v>#NAME?</v>
      </c>
      <c r="B19139">
        <v>1786</v>
      </c>
      <c r="C19139" t="s">
        <v>37</v>
      </c>
      <c r="D19139" s="1">
        <v>40970</v>
      </c>
      <c r="F19139">
        <v>1</v>
      </c>
      <c r="G19139">
        <v>4019</v>
      </c>
      <c r="H19139" t="s">
        <v>26</v>
      </c>
      <c r="J19139" t="s">
        <v>14</v>
      </c>
      <c r="K19139">
        <v>55</v>
      </c>
      <c r="L19139" t="s">
        <v>15</v>
      </c>
    </row>
    <row r="19140" spans="1:12">
      <c r="A19140" t="e">
        <f ca="1">E00251532959121</f>
        <v>#NAME?</v>
      </c>
      <c r="B19140">
        <v>467</v>
      </c>
      <c r="C19140" t="s">
        <v>232</v>
      </c>
      <c r="D19140" s="1">
        <v>40967</v>
      </c>
      <c r="F19140">
        <v>3</v>
      </c>
      <c r="G19140">
        <v>7295</v>
      </c>
      <c r="H19140" t="s">
        <v>76</v>
      </c>
      <c r="J19140" t="s">
        <v>14</v>
      </c>
      <c r="K19140">
        <v>57</v>
      </c>
      <c r="L19140" t="s">
        <v>15</v>
      </c>
    </row>
    <row r="19141" spans="1:12">
      <c r="A19141" t="e">
        <f ca="1">E00251532959121</f>
        <v>#NAME?</v>
      </c>
      <c r="B19141">
        <v>467</v>
      </c>
      <c r="C19141" t="s">
        <v>232</v>
      </c>
      <c r="D19141" s="1">
        <v>42619</v>
      </c>
      <c r="F19141">
        <v>4</v>
      </c>
      <c r="G19141">
        <v>30748</v>
      </c>
      <c r="H19141" t="s">
        <v>50</v>
      </c>
      <c r="J19141" t="s">
        <v>14</v>
      </c>
      <c r="K19141">
        <v>62</v>
      </c>
      <c r="L19141" t="s">
        <v>15</v>
      </c>
    </row>
    <row r="19142" spans="1:12">
      <c r="A19142" t="e">
        <f ca="1">E00251532959121</f>
        <v>#NAME?</v>
      </c>
      <c r="B19142">
        <v>467</v>
      </c>
      <c r="C19142" t="s">
        <v>232</v>
      </c>
      <c r="D19142" s="1">
        <v>42831</v>
      </c>
      <c r="F19142">
        <v>5</v>
      </c>
      <c r="G19142">
        <v>3051</v>
      </c>
      <c r="H19142" t="s">
        <v>13</v>
      </c>
      <c r="J19142" t="s">
        <v>14</v>
      </c>
      <c r="K19142">
        <v>62</v>
      </c>
      <c r="L19142" t="s">
        <v>15</v>
      </c>
    </row>
    <row r="19143" spans="1:12">
      <c r="A19143" t="e">
        <f ca="1">E00251427204321</f>
        <v>#NAME?</v>
      </c>
      <c r="B19143">
        <v>1</v>
      </c>
      <c r="C19143" t="s">
        <v>234</v>
      </c>
      <c r="D19143" s="1">
        <v>42647</v>
      </c>
      <c r="F19143">
        <v>1</v>
      </c>
      <c r="G19143">
        <v>57400</v>
      </c>
      <c r="H19143" t="s">
        <v>478</v>
      </c>
      <c r="I19143" t="s">
        <v>56</v>
      </c>
      <c r="J19143" t="s">
        <v>57</v>
      </c>
      <c r="K19143">
        <v>49</v>
      </c>
      <c r="L19143" t="s">
        <v>15</v>
      </c>
    </row>
    <row r="19144" spans="1:12">
      <c r="A19144" t="e">
        <f ca="1">E00251427204321</f>
        <v>#NAME?</v>
      </c>
      <c r="B19144">
        <v>28</v>
      </c>
      <c r="C19144" t="s">
        <v>153</v>
      </c>
      <c r="D19144" s="1">
        <v>41540</v>
      </c>
      <c r="F19144">
        <v>2</v>
      </c>
      <c r="G19144">
        <v>71595</v>
      </c>
      <c r="H19144" t="s">
        <v>672</v>
      </c>
      <c r="J19144" t="s">
        <v>14</v>
      </c>
      <c r="K19144">
        <v>46</v>
      </c>
      <c r="L19144" t="s">
        <v>15</v>
      </c>
    </row>
    <row r="19145" spans="1:12">
      <c r="A19145" t="e">
        <f ca="1">E00251529558721</f>
        <v>#NAME?</v>
      </c>
      <c r="B19145">
        <v>154</v>
      </c>
      <c r="C19145" t="s">
        <v>533</v>
      </c>
      <c r="D19145" s="1">
        <v>41544</v>
      </c>
      <c r="F19145">
        <v>1</v>
      </c>
      <c r="G19145">
        <v>4019</v>
      </c>
      <c r="H19145" t="s">
        <v>26</v>
      </c>
      <c r="J19145" t="s">
        <v>14</v>
      </c>
      <c r="K19145">
        <v>55</v>
      </c>
      <c r="L19145" t="s">
        <v>15</v>
      </c>
    </row>
    <row r="19146" spans="1:12">
      <c r="A19146" t="e">
        <f ca="1">E00251529558721</f>
        <v>#NAME?</v>
      </c>
      <c r="B19146">
        <v>154</v>
      </c>
      <c r="C19146" t="s">
        <v>533</v>
      </c>
      <c r="D19146" s="1">
        <v>42275</v>
      </c>
      <c r="F19146">
        <v>1</v>
      </c>
      <c r="G19146">
        <v>4019</v>
      </c>
      <c r="H19146" t="s">
        <v>26</v>
      </c>
      <c r="J19146" t="s">
        <v>14</v>
      </c>
      <c r="K19146">
        <v>57</v>
      </c>
      <c r="L19146" t="s">
        <v>15</v>
      </c>
    </row>
    <row r="19147" spans="1:12">
      <c r="A19147" t="e">
        <f ca="1">E00251531526821</f>
        <v>#NAME?</v>
      </c>
      <c r="B19147">
        <v>701</v>
      </c>
      <c r="C19147" t="s">
        <v>72</v>
      </c>
      <c r="D19147" s="1">
        <v>42788</v>
      </c>
      <c r="F19147">
        <v>2</v>
      </c>
      <c r="G19147">
        <v>2724</v>
      </c>
      <c r="H19147" t="s">
        <v>73</v>
      </c>
      <c r="J19147" t="s">
        <v>14</v>
      </c>
      <c r="K19147">
        <v>59</v>
      </c>
      <c r="L19147" t="s">
        <v>15</v>
      </c>
    </row>
    <row r="19148" spans="1:12">
      <c r="A19148" t="e">
        <f ca="1">E00251531526821</f>
        <v>#NAME?</v>
      </c>
      <c r="B19148">
        <v>701</v>
      </c>
      <c r="C19148" t="s">
        <v>72</v>
      </c>
      <c r="D19148" s="1">
        <v>42816</v>
      </c>
      <c r="F19148">
        <v>5</v>
      </c>
      <c r="G19148">
        <v>27802</v>
      </c>
      <c r="H19148" t="s">
        <v>83</v>
      </c>
      <c r="J19148" t="s">
        <v>14</v>
      </c>
      <c r="K19148">
        <v>59</v>
      </c>
      <c r="L19148" t="s">
        <v>15</v>
      </c>
    </row>
    <row r="19149" spans="1:12">
      <c r="A19149" t="e">
        <f ca="1">E00251430254221</f>
        <v>#NAME?</v>
      </c>
      <c r="B19149">
        <v>7505</v>
      </c>
      <c r="C19149" t="s">
        <v>209</v>
      </c>
      <c r="D19149" s="1">
        <v>42783</v>
      </c>
      <c r="F19149">
        <v>2</v>
      </c>
      <c r="G19149">
        <v>56210</v>
      </c>
      <c r="H19149" t="s">
        <v>212</v>
      </c>
      <c r="J19149" t="s">
        <v>14</v>
      </c>
      <c r="K19149">
        <v>59</v>
      </c>
      <c r="L19149" t="s">
        <v>15</v>
      </c>
    </row>
    <row r="19150" spans="1:12">
      <c r="A19150" t="e">
        <f ca="1">E00251429783221</f>
        <v>#NAME?</v>
      </c>
      <c r="B19150">
        <v>160</v>
      </c>
      <c r="C19150" t="s">
        <v>278</v>
      </c>
      <c r="D19150" s="1">
        <v>42277</v>
      </c>
      <c r="F19150">
        <v>1</v>
      </c>
      <c r="G19150">
        <v>56400</v>
      </c>
      <c r="H19150" t="s">
        <v>91</v>
      </c>
      <c r="J19150" t="s">
        <v>14</v>
      </c>
      <c r="K19150">
        <v>56</v>
      </c>
      <c r="L19150" t="s">
        <v>15</v>
      </c>
    </row>
    <row r="19151" spans="1:12">
      <c r="A19151" t="e">
        <f ca="1">E00251429783221</f>
        <v>#NAME?</v>
      </c>
      <c r="B19151">
        <v>160</v>
      </c>
      <c r="C19151" t="s">
        <v>278</v>
      </c>
      <c r="D19151" s="1">
        <v>42752</v>
      </c>
      <c r="F19151">
        <v>2</v>
      </c>
      <c r="G19151">
        <v>2721</v>
      </c>
      <c r="H19151" t="s">
        <v>465</v>
      </c>
      <c r="J19151" t="s">
        <v>14</v>
      </c>
      <c r="K19151">
        <v>57</v>
      </c>
      <c r="L19151" t="s">
        <v>15</v>
      </c>
    </row>
    <row r="19152" spans="1:12">
      <c r="A19152" t="e">
        <f ca="1">E00251430134421</f>
        <v>#NAME?</v>
      </c>
      <c r="B19152">
        <v>467</v>
      </c>
      <c r="C19152" t="s">
        <v>232</v>
      </c>
      <c r="D19152" s="1">
        <v>41262</v>
      </c>
      <c r="F19152">
        <v>3</v>
      </c>
      <c r="G19152">
        <v>4019</v>
      </c>
      <c r="H19152" t="s">
        <v>26</v>
      </c>
      <c r="J19152" t="s">
        <v>14</v>
      </c>
      <c r="K19152">
        <v>49</v>
      </c>
      <c r="L19152" t="s">
        <v>15</v>
      </c>
    </row>
    <row r="19153" spans="1:12">
      <c r="A19153" t="e">
        <f ca="1">E00251514452721</f>
        <v>#NAME?</v>
      </c>
      <c r="B19153">
        <v>452</v>
      </c>
      <c r="C19153" t="s">
        <v>592</v>
      </c>
      <c r="D19153" s="1">
        <v>41603</v>
      </c>
      <c r="F19153">
        <v>2</v>
      </c>
      <c r="G19153">
        <v>6262</v>
      </c>
      <c r="H19153" t="s">
        <v>590</v>
      </c>
      <c r="J19153" t="s">
        <v>14</v>
      </c>
      <c r="K19153">
        <v>44</v>
      </c>
      <c r="L19153" t="s">
        <v>15</v>
      </c>
    </row>
    <row r="19154" spans="1:12">
      <c r="A19154" t="e">
        <f ca="1">E00251528743621</f>
        <v>#NAME?</v>
      </c>
      <c r="B19154">
        <v>1325</v>
      </c>
      <c r="C19154" t="s">
        <v>605</v>
      </c>
      <c r="D19154" s="1">
        <v>41234</v>
      </c>
      <c r="F19154">
        <v>4</v>
      </c>
      <c r="G19154">
        <v>7098</v>
      </c>
      <c r="H19154" t="s">
        <v>945</v>
      </c>
      <c r="J19154" t="s">
        <v>14</v>
      </c>
      <c r="K19154">
        <v>50</v>
      </c>
      <c r="L19154" t="s">
        <v>15</v>
      </c>
    </row>
    <row r="19155" spans="1:12">
      <c r="A19155" t="e">
        <f ca="1">E00251528743621</f>
        <v>#NAME?</v>
      </c>
      <c r="B19155">
        <v>1325</v>
      </c>
      <c r="C19155" t="s">
        <v>605</v>
      </c>
      <c r="D19155" s="1">
        <v>42650</v>
      </c>
      <c r="F19155">
        <v>1</v>
      </c>
      <c r="G19155">
        <v>4019</v>
      </c>
      <c r="H19155" t="s">
        <v>26</v>
      </c>
      <c r="J19155" t="s">
        <v>14</v>
      </c>
      <c r="K19155">
        <v>54</v>
      </c>
      <c r="L19155" t="s">
        <v>15</v>
      </c>
    </row>
    <row r="19156" spans="1:12">
      <c r="A19156" t="e">
        <f ca="1">E00251528743621</f>
        <v>#NAME?</v>
      </c>
      <c r="B19156">
        <v>1325</v>
      </c>
      <c r="C19156" t="s">
        <v>605</v>
      </c>
      <c r="D19156" s="1">
        <v>42507</v>
      </c>
      <c r="F19156">
        <v>1</v>
      </c>
      <c r="G19156">
        <v>78900</v>
      </c>
      <c r="H19156" t="s">
        <v>79</v>
      </c>
      <c r="J19156" t="s">
        <v>14</v>
      </c>
      <c r="K19156">
        <v>53</v>
      </c>
      <c r="L19156" t="s">
        <v>22</v>
      </c>
    </row>
    <row r="19157" spans="1:12">
      <c r="A19157" t="e">
        <f ca="1">E00251514273321</f>
        <v>#NAME?</v>
      </c>
      <c r="B19157">
        <v>490</v>
      </c>
      <c r="C19157" t="s">
        <v>158</v>
      </c>
      <c r="D19157" s="1">
        <v>41659</v>
      </c>
      <c r="F19157">
        <v>3</v>
      </c>
      <c r="G19157">
        <v>3051</v>
      </c>
      <c r="H19157" t="s">
        <v>13</v>
      </c>
      <c r="J19157" t="s">
        <v>14</v>
      </c>
      <c r="K19157">
        <v>53</v>
      </c>
      <c r="L19157" t="s">
        <v>15</v>
      </c>
    </row>
    <row r="19158" spans="1:12">
      <c r="A19158" t="e">
        <f ca="1">E00251537608221</f>
        <v>#NAME?</v>
      </c>
      <c r="B19158">
        <v>442</v>
      </c>
      <c r="C19158" t="s">
        <v>95</v>
      </c>
      <c r="D19158" s="1">
        <v>41381</v>
      </c>
      <c r="F19158">
        <v>2</v>
      </c>
      <c r="G19158">
        <v>4019</v>
      </c>
      <c r="H19158" t="s">
        <v>26</v>
      </c>
      <c r="J19158" t="s">
        <v>14</v>
      </c>
      <c r="K19158">
        <v>61</v>
      </c>
      <c r="L19158" t="s">
        <v>15</v>
      </c>
    </row>
    <row r="19159" spans="1:12">
      <c r="A19159" t="e">
        <f ca="1">E00251528935221</f>
        <v>#NAME?</v>
      </c>
      <c r="B19159">
        <v>290</v>
      </c>
      <c r="C19159" t="s">
        <v>449</v>
      </c>
      <c r="D19159" s="1">
        <v>41092</v>
      </c>
      <c r="F19159">
        <v>4</v>
      </c>
      <c r="G19159">
        <v>5369</v>
      </c>
      <c r="H19159" t="s">
        <v>253</v>
      </c>
      <c r="J19159" t="s">
        <v>14</v>
      </c>
      <c r="K19159">
        <v>53</v>
      </c>
      <c r="L19159" t="s">
        <v>15</v>
      </c>
    </row>
    <row r="19160" spans="1:12">
      <c r="A19160" t="e">
        <f ca="1">E00251617643721</f>
        <v>#NAME?</v>
      </c>
      <c r="B19160">
        <v>701</v>
      </c>
      <c r="C19160" t="s">
        <v>72</v>
      </c>
      <c r="D19160" s="1">
        <v>41276</v>
      </c>
      <c r="F19160">
        <v>6</v>
      </c>
      <c r="G19160">
        <v>49390</v>
      </c>
      <c r="H19160" t="s">
        <v>59</v>
      </c>
      <c r="J19160" t="s">
        <v>14</v>
      </c>
      <c r="K19160">
        <v>45</v>
      </c>
      <c r="L19160" t="s">
        <v>15</v>
      </c>
    </row>
    <row r="19161" spans="1:12">
      <c r="A19161" t="e">
        <f ca="1">E00251617643721</f>
        <v>#NAME?</v>
      </c>
      <c r="B19161">
        <v>701</v>
      </c>
      <c r="C19161" t="s">
        <v>72</v>
      </c>
      <c r="D19161" s="1">
        <v>41319</v>
      </c>
      <c r="F19161">
        <v>1</v>
      </c>
      <c r="G19161">
        <v>4549</v>
      </c>
      <c r="H19161" t="s">
        <v>69</v>
      </c>
      <c r="J19161" t="s">
        <v>14</v>
      </c>
      <c r="K19161">
        <v>45</v>
      </c>
      <c r="L19161" t="s">
        <v>15</v>
      </c>
    </row>
    <row r="19162" spans="1:12">
      <c r="A19162" t="e">
        <f ca="1">E00251619840221</f>
        <v>#NAME?</v>
      </c>
      <c r="B19162">
        <v>446</v>
      </c>
      <c r="C19162" t="s">
        <v>94</v>
      </c>
      <c r="D19162" s="1">
        <v>41054</v>
      </c>
      <c r="F19162">
        <v>1</v>
      </c>
      <c r="G19162">
        <v>8470</v>
      </c>
      <c r="H19162" t="s">
        <v>120</v>
      </c>
      <c r="J19162" t="s">
        <v>14</v>
      </c>
      <c r="K19162">
        <v>54</v>
      </c>
      <c r="L19162" t="s">
        <v>15</v>
      </c>
    </row>
    <row r="19163" spans="1:12">
      <c r="A19163" t="e">
        <f ca="1">E00251532313521</f>
        <v>#NAME?</v>
      </c>
      <c r="B19163">
        <v>452</v>
      </c>
      <c r="C19163" t="s">
        <v>592</v>
      </c>
      <c r="D19163" s="1">
        <v>41169</v>
      </c>
      <c r="F19163">
        <v>1</v>
      </c>
      <c r="G19163">
        <v>38619</v>
      </c>
      <c r="H19163" t="s">
        <v>299</v>
      </c>
      <c r="J19163" t="s">
        <v>14</v>
      </c>
      <c r="K19163">
        <v>47</v>
      </c>
      <c r="L19163" t="s">
        <v>15</v>
      </c>
    </row>
    <row r="19164" spans="1:12">
      <c r="A19164" t="e">
        <f ca="1">E00251518868021</f>
        <v>#NAME?</v>
      </c>
      <c r="B19164">
        <v>272</v>
      </c>
      <c r="C19164" t="s">
        <v>174</v>
      </c>
      <c r="D19164" s="1">
        <v>42366</v>
      </c>
      <c r="F19164">
        <v>1</v>
      </c>
      <c r="G19164">
        <v>5225</v>
      </c>
      <c r="H19164" t="s">
        <v>280</v>
      </c>
      <c r="I19164" t="s">
        <v>56</v>
      </c>
      <c r="J19164" t="s">
        <v>57</v>
      </c>
      <c r="K19164">
        <v>62</v>
      </c>
      <c r="L19164" t="s">
        <v>15</v>
      </c>
    </row>
    <row r="19165" spans="1:12">
      <c r="A19165" t="e">
        <f ca="1">E00251518868021</f>
        <v>#NAME?</v>
      </c>
      <c r="B19165">
        <v>1791</v>
      </c>
      <c r="C19165" t="s">
        <v>468</v>
      </c>
      <c r="D19165" s="1">
        <v>41016</v>
      </c>
      <c r="F19165">
        <v>5</v>
      </c>
      <c r="G19165">
        <v>3499</v>
      </c>
      <c r="H19165" t="s">
        <v>692</v>
      </c>
      <c r="J19165" t="s">
        <v>14</v>
      </c>
      <c r="K19165">
        <v>58</v>
      </c>
      <c r="L19165" t="s">
        <v>15</v>
      </c>
    </row>
    <row r="19166" spans="1:12">
      <c r="A19166" t="e">
        <f ca="1">E00251518868021</f>
        <v>#NAME?</v>
      </c>
      <c r="B19166">
        <v>1791</v>
      </c>
      <c r="C19166" t="s">
        <v>468</v>
      </c>
      <c r="D19166" s="1">
        <v>41925</v>
      </c>
      <c r="F19166">
        <v>2</v>
      </c>
      <c r="G19166">
        <v>7262</v>
      </c>
      <c r="H19166" t="s">
        <v>198</v>
      </c>
      <c r="J19166" t="s">
        <v>14</v>
      </c>
      <c r="K19166">
        <v>60</v>
      </c>
      <c r="L19166" t="s">
        <v>15</v>
      </c>
    </row>
    <row r="19167" spans="1:12">
      <c r="A19167" t="e">
        <f ca="1">E00251518868021</f>
        <v>#NAME?</v>
      </c>
      <c r="B19167">
        <v>1791</v>
      </c>
      <c r="C19167" t="s">
        <v>468</v>
      </c>
      <c r="D19167" s="1">
        <v>41989</v>
      </c>
      <c r="F19167">
        <v>2</v>
      </c>
      <c r="G19167">
        <v>7262</v>
      </c>
      <c r="H19167" t="s">
        <v>198</v>
      </c>
      <c r="J19167" t="s">
        <v>14</v>
      </c>
      <c r="K19167">
        <v>61</v>
      </c>
      <c r="L19167" t="s">
        <v>15</v>
      </c>
    </row>
    <row r="19168" spans="1:12">
      <c r="A19168" t="e">
        <f ca="1">E00251514274321</f>
        <v>#NAME?</v>
      </c>
      <c r="B19168">
        <v>449</v>
      </c>
      <c r="C19168" t="s">
        <v>124</v>
      </c>
      <c r="D19168" s="1">
        <v>42643</v>
      </c>
      <c r="F19168">
        <v>1</v>
      </c>
      <c r="G19168">
        <v>2750</v>
      </c>
      <c r="H19168" t="s">
        <v>114</v>
      </c>
      <c r="J19168" t="s">
        <v>14</v>
      </c>
      <c r="K19168">
        <v>64</v>
      </c>
      <c r="L19168" t="s">
        <v>15</v>
      </c>
    </row>
    <row r="19169" spans="1:12">
      <c r="A19169" t="e">
        <f ca="1">E00251513434021</f>
        <v>#NAME?</v>
      </c>
      <c r="B19169">
        <v>473</v>
      </c>
      <c r="C19169" t="s">
        <v>669</v>
      </c>
      <c r="D19169" s="1">
        <v>41788</v>
      </c>
      <c r="F19169">
        <v>1</v>
      </c>
      <c r="G19169">
        <v>2720</v>
      </c>
      <c r="H19169" t="s">
        <v>65</v>
      </c>
      <c r="J19169" t="s">
        <v>14</v>
      </c>
      <c r="K19169">
        <v>46</v>
      </c>
      <c r="L19169" t="s">
        <v>15</v>
      </c>
    </row>
    <row r="19170" spans="1:12">
      <c r="A19170" t="e">
        <f ca="1">E00251518868021</f>
        <v>#NAME?</v>
      </c>
      <c r="B19170">
        <v>1791</v>
      </c>
      <c r="C19170" t="s">
        <v>468</v>
      </c>
      <c r="D19170" s="1">
        <v>42012</v>
      </c>
      <c r="F19170">
        <v>1</v>
      </c>
      <c r="G19170">
        <v>2899</v>
      </c>
      <c r="H19170" t="s">
        <v>464</v>
      </c>
      <c r="J19170" t="s">
        <v>14</v>
      </c>
      <c r="K19170">
        <v>61</v>
      </c>
      <c r="L19170" t="s">
        <v>15</v>
      </c>
    </row>
    <row r="19171" spans="1:12">
      <c r="A19171" t="e">
        <f ca="1">E00251518851921</f>
        <v>#NAME?</v>
      </c>
      <c r="B19171">
        <v>1325</v>
      </c>
      <c r="C19171" t="s">
        <v>605</v>
      </c>
      <c r="D19171" s="1">
        <v>41201</v>
      </c>
      <c r="F19171">
        <v>6</v>
      </c>
      <c r="G19171">
        <v>4781</v>
      </c>
      <c r="H19171" t="s">
        <v>798</v>
      </c>
      <c r="J19171" t="s">
        <v>14</v>
      </c>
      <c r="K19171">
        <v>42</v>
      </c>
      <c r="L19171" t="s">
        <v>15</v>
      </c>
    </row>
    <row r="19172" spans="1:12">
      <c r="A19172" t="e">
        <f ca="1">E00251518851921</f>
        <v>#NAME?</v>
      </c>
      <c r="B19172">
        <v>1325</v>
      </c>
      <c r="C19172" t="s">
        <v>605</v>
      </c>
      <c r="D19172" s="1">
        <v>42662</v>
      </c>
      <c r="F19172">
        <v>1</v>
      </c>
      <c r="G19172">
        <v>3804</v>
      </c>
      <c r="H19172" t="s">
        <v>71</v>
      </c>
      <c r="J19172" t="s">
        <v>14</v>
      </c>
      <c r="K19172">
        <v>46</v>
      </c>
      <c r="L19172" t="s">
        <v>15</v>
      </c>
    </row>
    <row r="19173" spans="1:12">
      <c r="A19173" t="e">
        <f ca="1">E00251629160421</f>
        <v>#NAME?</v>
      </c>
      <c r="B19173">
        <v>7469</v>
      </c>
      <c r="C19173" t="s">
        <v>1415</v>
      </c>
      <c r="D19173" s="1">
        <v>42100</v>
      </c>
      <c r="F19173">
        <v>1</v>
      </c>
      <c r="G19173">
        <v>463</v>
      </c>
      <c r="H19173" t="s">
        <v>259</v>
      </c>
      <c r="I19173" t="s">
        <v>148</v>
      </c>
      <c r="J19173" t="s">
        <v>57</v>
      </c>
      <c r="K19173">
        <v>52</v>
      </c>
      <c r="L19173" t="s">
        <v>15</v>
      </c>
    </row>
    <row r="19174" spans="1:12">
      <c r="A19174" t="e">
        <f ca="1">E00251532959121</f>
        <v>#NAME?</v>
      </c>
      <c r="B19174">
        <v>467</v>
      </c>
      <c r="C19174" t="s">
        <v>232</v>
      </c>
      <c r="D19174" s="1">
        <v>41554</v>
      </c>
      <c r="F19174">
        <v>1</v>
      </c>
      <c r="G19174">
        <v>5369</v>
      </c>
      <c r="H19174" t="s">
        <v>253</v>
      </c>
      <c r="J19174" t="s">
        <v>14</v>
      </c>
      <c r="K19174">
        <v>59</v>
      </c>
      <c r="L19174" t="s">
        <v>15</v>
      </c>
    </row>
    <row r="19175" spans="1:12">
      <c r="A19175" t="e">
        <f ca="1">E00251532959121</f>
        <v>#NAME?</v>
      </c>
      <c r="B19175">
        <v>467</v>
      </c>
      <c r="C19175" t="s">
        <v>232</v>
      </c>
      <c r="D19175" s="1">
        <v>41820</v>
      </c>
      <c r="F19175">
        <v>1</v>
      </c>
      <c r="G19175">
        <v>73300</v>
      </c>
      <c r="H19175" t="s">
        <v>86</v>
      </c>
      <c r="J19175" t="s">
        <v>14</v>
      </c>
      <c r="K19175">
        <v>60</v>
      </c>
      <c r="L19175" t="s">
        <v>15</v>
      </c>
    </row>
    <row r="19176" spans="1:12">
      <c r="A19176" t="e">
        <f ca="1">E00251532959121</f>
        <v>#NAME?</v>
      </c>
      <c r="B19176">
        <v>467</v>
      </c>
      <c r="C19176" t="s">
        <v>232</v>
      </c>
      <c r="D19176" s="1">
        <v>42810</v>
      </c>
      <c r="F19176">
        <v>2</v>
      </c>
      <c r="G19176">
        <v>73300</v>
      </c>
      <c r="H19176" t="s">
        <v>86</v>
      </c>
      <c r="J19176" t="s">
        <v>14</v>
      </c>
      <c r="K19176">
        <v>62</v>
      </c>
      <c r="L19176" t="s">
        <v>15</v>
      </c>
    </row>
    <row r="19177" spans="1:12">
      <c r="A19177" t="e">
        <f ca="1">E00251532959121</f>
        <v>#NAME?</v>
      </c>
      <c r="B19177">
        <v>467</v>
      </c>
      <c r="C19177" t="s">
        <v>232</v>
      </c>
      <c r="D19177" s="1">
        <v>42940</v>
      </c>
      <c r="F19177">
        <v>1</v>
      </c>
      <c r="G19177">
        <v>2809</v>
      </c>
      <c r="H19177" t="s">
        <v>90</v>
      </c>
      <c r="J19177" t="s">
        <v>14</v>
      </c>
      <c r="K19177">
        <v>63</v>
      </c>
      <c r="L19177" t="s">
        <v>15</v>
      </c>
    </row>
    <row r="19178" spans="1:12">
      <c r="A19178" t="e">
        <f ca="1">E00251430134421</f>
        <v>#NAME?</v>
      </c>
      <c r="B19178">
        <v>467</v>
      </c>
      <c r="C19178" t="s">
        <v>232</v>
      </c>
      <c r="D19178" s="1">
        <v>41353</v>
      </c>
      <c r="F19178">
        <v>4</v>
      </c>
      <c r="G19178">
        <v>3051</v>
      </c>
      <c r="H19178" t="s">
        <v>13</v>
      </c>
      <c r="J19178" t="s">
        <v>14</v>
      </c>
      <c r="K19178">
        <v>50</v>
      </c>
      <c r="L19178" t="s">
        <v>15</v>
      </c>
    </row>
    <row r="19179" spans="1:12">
      <c r="A19179" t="e">
        <f ca="1">E00251430134421</f>
        <v>#NAME?</v>
      </c>
      <c r="B19179">
        <v>467</v>
      </c>
      <c r="C19179" t="s">
        <v>232</v>
      </c>
      <c r="D19179" s="1">
        <v>42135</v>
      </c>
      <c r="F19179">
        <v>1</v>
      </c>
      <c r="G19179">
        <v>4019</v>
      </c>
      <c r="H19179" t="s">
        <v>26</v>
      </c>
      <c r="J19179" t="s">
        <v>14</v>
      </c>
      <c r="K19179">
        <v>52</v>
      </c>
      <c r="L19179" t="s">
        <v>15</v>
      </c>
    </row>
    <row r="19180" spans="1:12">
      <c r="A19180" t="e">
        <f ca="1">E00251619840221</f>
        <v>#NAME?</v>
      </c>
      <c r="B19180">
        <v>446</v>
      </c>
      <c r="C19180" t="s">
        <v>94</v>
      </c>
      <c r="D19180" s="1">
        <v>41110</v>
      </c>
      <c r="F19180">
        <v>2</v>
      </c>
      <c r="G19180">
        <v>78079</v>
      </c>
      <c r="H19180" t="s">
        <v>49</v>
      </c>
      <c r="J19180" t="s">
        <v>14</v>
      </c>
      <c r="K19180">
        <v>54</v>
      </c>
      <c r="L19180" t="s">
        <v>22</v>
      </c>
    </row>
    <row r="19181" spans="1:12">
      <c r="A19181" t="e">
        <f ca="1">E00251430254221</f>
        <v>#NAME?</v>
      </c>
      <c r="B19181">
        <v>502</v>
      </c>
      <c r="C19181" t="s">
        <v>172</v>
      </c>
      <c r="D19181" s="1">
        <v>41089</v>
      </c>
      <c r="F19181">
        <v>1</v>
      </c>
      <c r="G19181">
        <v>6184</v>
      </c>
      <c r="H19181" t="s">
        <v>849</v>
      </c>
      <c r="J19181" t="s">
        <v>14</v>
      </c>
      <c r="K19181">
        <v>54</v>
      </c>
      <c r="L19181" t="s">
        <v>15</v>
      </c>
    </row>
    <row r="19182" spans="1:12">
      <c r="A19182" t="e">
        <f ca="1">E00251430254221</f>
        <v>#NAME?</v>
      </c>
      <c r="B19182">
        <v>502</v>
      </c>
      <c r="C19182" t="s">
        <v>172</v>
      </c>
      <c r="D19182" s="1">
        <v>41548</v>
      </c>
      <c r="F19182">
        <v>1</v>
      </c>
      <c r="G19182">
        <v>57420</v>
      </c>
      <c r="H19182" t="s">
        <v>267</v>
      </c>
      <c r="J19182" t="s">
        <v>14</v>
      </c>
      <c r="K19182">
        <v>56</v>
      </c>
      <c r="L19182" t="s">
        <v>15</v>
      </c>
    </row>
    <row r="19183" spans="1:12">
      <c r="A19183" t="e">
        <f ca="1">E00251528743621</f>
        <v>#NAME?</v>
      </c>
      <c r="B19183">
        <v>1325</v>
      </c>
      <c r="C19183" t="s">
        <v>605</v>
      </c>
      <c r="D19183" s="1">
        <v>41548</v>
      </c>
      <c r="F19183">
        <v>2</v>
      </c>
      <c r="G19183">
        <v>55090</v>
      </c>
      <c r="H19183" t="s">
        <v>400</v>
      </c>
      <c r="J19183" t="s">
        <v>14</v>
      </c>
      <c r="K19183">
        <v>51</v>
      </c>
      <c r="L19183" t="s">
        <v>15</v>
      </c>
    </row>
    <row r="19184" spans="1:12">
      <c r="A19184" t="e">
        <f ca="1">E00251518589021</f>
        <v>#NAME?</v>
      </c>
      <c r="B19184">
        <v>291</v>
      </c>
      <c r="C19184" t="s">
        <v>160</v>
      </c>
      <c r="D19184" s="1">
        <v>42468</v>
      </c>
      <c r="F19184">
        <v>1</v>
      </c>
      <c r="G19184">
        <v>7242</v>
      </c>
      <c r="H19184" t="s">
        <v>93</v>
      </c>
      <c r="J19184" t="s">
        <v>14</v>
      </c>
      <c r="K19184">
        <v>47</v>
      </c>
      <c r="L19184" t="s">
        <v>15</v>
      </c>
    </row>
    <row r="19185" spans="1:12">
      <c r="A19185" t="e">
        <f ca="1">E00251617643721</f>
        <v>#NAME?</v>
      </c>
      <c r="B19185">
        <v>701</v>
      </c>
      <c r="C19185" t="s">
        <v>72</v>
      </c>
      <c r="D19185" s="1">
        <v>41458</v>
      </c>
      <c r="F19185">
        <v>6</v>
      </c>
      <c r="G19185">
        <v>49390</v>
      </c>
      <c r="H19185" t="s">
        <v>59</v>
      </c>
      <c r="J19185" t="s">
        <v>14</v>
      </c>
      <c r="K19185">
        <v>45</v>
      </c>
      <c r="L19185" t="s">
        <v>15</v>
      </c>
    </row>
    <row r="19186" spans="1:12">
      <c r="A19186" t="e">
        <f ca="1">E00251617643721</f>
        <v>#NAME?</v>
      </c>
      <c r="B19186">
        <v>769</v>
      </c>
      <c r="C19186" t="s">
        <v>397</v>
      </c>
      <c r="D19186" s="1">
        <v>42737</v>
      </c>
      <c r="E19186">
        <v>0</v>
      </c>
      <c r="F19186">
        <v>4</v>
      </c>
      <c r="G19186">
        <v>34690</v>
      </c>
      <c r="H19186" t="s">
        <v>118</v>
      </c>
      <c r="J19186" t="s">
        <v>34</v>
      </c>
      <c r="K19186">
        <v>49</v>
      </c>
      <c r="L19186" t="s">
        <v>15</v>
      </c>
    </row>
    <row r="19187" spans="1:12">
      <c r="A19187" t="e">
        <f ca="1">E00251619840221</f>
        <v>#NAME?</v>
      </c>
      <c r="B19187">
        <v>767</v>
      </c>
      <c r="C19187" t="s">
        <v>658</v>
      </c>
      <c r="D19187" s="1">
        <v>41644</v>
      </c>
      <c r="F19187">
        <v>1</v>
      </c>
      <c r="G19187">
        <v>7242</v>
      </c>
      <c r="H19187" t="s">
        <v>93</v>
      </c>
      <c r="I19187" t="s">
        <v>56</v>
      </c>
      <c r="J19187" t="s">
        <v>57</v>
      </c>
      <c r="K19187">
        <v>55</v>
      </c>
      <c r="L19187" t="s">
        <v>15</v>
      </c>
    </row>
    <row r="19188" spans="1:12">
      <c r="A19188" t="e">
        <f ca="1">E00251715431821</f>
        <v>#NAME?</v>
      </c>
      <c r="B19188">
        <v>94</v>
      </c>
      <c r="C19188" t="s">
        <v>74</v>
      </c>
      <c r="D19188" s="1">
        <v>41054</v>
      </c>
      <c r="F19188">
        <v>2</v>
      </c>
      <c r="G19188">
        <v>7243</v>
      </c>
      <c r="H19188" t="s">
        <v>42</v>
      </c>
      <c r="J19188" t="s">
        <v>14</v>
      </c>
      <c r="K19188">
        <v>47</v>
      </c>
      <c r="L19188" t="s">
        <v>15</v>
      </c>
    </row>
    <row r="19189" spans="1:12">
      <c r="A19189" t="e">
        <f ca="1">E00251715431821</f>
        <v>#NAME?</v>
      </c>
      <c r="B19189">
        <v>94</v>
      </c>
      <c r="C19189" t="s">
        <v>74</v>
      </c>
      <c r="D19189" s="1">
        <v>41054</v>
      </c>
      <c r="F19189">
        <v>4</v>
      </c>
      <c r="G19189">
        <v>2729</v>
      </c>
      <c r="H19189" t="s">
        <v>115</v>
      </c>
      <c r="J19189" t="s">
        <v>14</v>
      </c>
      <c r="K19189">
        <v>47</v>
      </c>
      <c r="L19189" t="s">
        <v>15</v>
      </c>
    </row>
    <row r="19190" spans="1:12">
      <c r="A19190" t="e">
        <f ca="1">E00251514452721</f>
        <v>#NAME?</v>
      </c>
      <c r="B19190">
        <v>452</v>
      </c>
      <c r="C19190" t="s">
        <v>592</v>
      </c>
      <c r="D19190" s="1">
        <v>41039</v>
      </c>
      <c r="F19190">
        <v>1</v>
      </c>
      <c r="G19190">
        <v>3804</v>
      </c>
      <c r="H19190" t="s">
        <v>71</v>
      </c>
      <c r="J19190" t="s">
        <v>14</v>
      </c>
      <c r="K19190">
        <v>43</v>
      </c>
      <c r="L19190" t="s">
        <v>15</v>
      </c>
    </row>
    <row r="19191" spans="1:12">
      <c r="A19191" t="e">
        <f ca="1">E00251528935221</f>
        <v>#NAME?</v>
      </c>
      <c r="B19191">
        <v>290</v>
      </c>
      <c r="C19191" t="s">
        <v>449</v>
      </c>
      <c r="D19191" s="1">
        <v>40982</v>
      </c>
      <c r="F19191">
        <v>3</v>
      </c>
      <c r="G19191">
        <v>56400</v>
      </c>
      <c r="H19191" t="s">
        <v>91</v>
      </c>
      <c r="J19191" t="s">
        <v>14</v>
      </c>
      <c r="K19191">
        <v>53</v>
      </c>
      <c r="L19191" t="s">
        <v>15</v>
      </c>
    </row>
    <row r="19192" spans="1:12">
      <c r="A19192" t="e">
        <f ca="1">E00251528743621</f>
        <v>#NAME?</v>
      </c>
      <c r="B19192">
        <v>1325</v>
      </c>
      <c r="C19192" t="s">
        <v>605</v>
      </c>
      <c r="D19192" s="1">
        <v>42163</v>
      </c>
      <c r="F19192">
        <v>3</v>
      </c>
      <c r="G19192">
        <v>7919</v>
      </c>
      <c r="H19192" t="s">
        <v>1480</v>
      </c>
      <c r="J19192" t="s">
        <v>14</v>
      </c>
      <c r="K19192">
        <v>52</v>
      </c>
      <c r="L19192" t="s">
        <v>22</v>
      </c>
    </row>
    <row r="19193" spans="1:12">
      <c r="A19193" t="e">
        <f ca="1">E00251514273321</f>
        <v>#NAME?</v>
      </c>
      <c r="B19193">
        <v>490</v>
      </c>
      <c r="C19193" t="s">
        <v>158</v>
      </c>
      <c r="D19193" s="1">
        <v>41438</v>
      </c>
      <c r="F19193">
        <v>1</v>
      </c>
      <c r="G19193">
        <v>78839</v>
      </c>
      <c r="H19193" t="s">
        <v>842</v>
      </c>
      <c r="J19193" t="s">
        <v>14</v>
      </c>
      <c r="K19193">
        <v>52</v>
      </c>
      <c r="L19193" t="s">
        <v>22</v>
      </c>
    </row>
    <row r="19194" spans="1:12">
      <c r="A19194" t="e">
        <f ca="1">E00251514273321</f>
        <v>#NAME?</v>
      </c>
      <c r="B19194">
        <v>490</v>
      </c>
      <c r="C19194" t="s">
        <v>158</v>
      </c>
      <c r="D19194" s="1">
        <v>41610</v>
      </c>
      <c r="F19194">
        <v>2</v>
      </c>
      <c r="G19194">
        <v>4019</v>
      </c>
      <c r="H19194" t="s">
        <v>26</v>
      </c>
      <c r="J19194" t="s">
        <v>14</v>
      </c>
      <c r="K19194">
        <v>52</v>
      </c>
      <c r="L19194" t="s">
        <v>15</v>
      </c>
    </row>
    <row r="19195" spans="1:12">
      <c r="A19195" t="e">
        <f ca="1">E00251430134421</f>
        <v>#NAME?</v>
      </c>
      <c r="B19195">
        <v>467</v>
      </c>
      <c r="C19195" t="s">
        <v>232</v>
      </c>
      <c r="D19195" s="1">
        <v>41352</v>
      </c>
      <c r="F19195">
        <v>4</v>
      </c>
      <c r="G19195">
        <v>3051</v>
      </c>
      <c r="H19195" t="s">
        <v>13</v>
      </c>
      <c r="J19195" t="s">
        <v>14</v>
      </c>
      <c r="K19195">
        <v>50</v>
      </c>
      <c r="L19195" t="s">
        <v>15</v>
      </c>
    </row>
    <row r="19196" spans="1:12">
      <c r="A19196" t="e">
        <f ca="1">E00251532959121</f>
        <v>#NAME?</v>
      </c>
      <c r="B19196">
        <v>467</v>
      </c>
      <c r="C19196" t="s">
        <v>232</v>
      </c>
      <c r="D19196" s="1">
        <v>40983</v>
      </c>
      <c r="F19196">
        <v>6</v>
      </c>
      <c r="G19196">
        <v>73300</v>
      </c>
      <c r="H19196" t="s">
        <v>86</v>
      </c>
      <c r="J19196" t="s">
        <v>14</v>
      </c>
      <c r="K19196">
        <v>57</v>
      </c>
      <c r="L19196" t="s">
        <v>15</v>
      </c>
    </row>
    <row r="19197" spans="1:12">
      <c r="A19197" t="e">
        <f ca="1">E00251532959121</f>
        <v>#NAME?</v>
      </c>
      <c r="B19197">
        <v>467</v>
      </c>
      <c r="C19197" t="s">
        <v>232</v>
      </c>
      <c r="D19197" s="1">
        <v>41276</v>
      </c>
      <c r="F19197">
        <v>2</v>
      </c>
      <c r="G19197">
        <v>3689</v>
      </c>
      <c r="H19197" t="s">
        <v>159</v>
      </c>
      <c r="J19197" t="s">
        <v>14</v>
      </c>
      <c r="K19197">
        <v>58</v>
      </c>
      <c r="L19197" t="s">
        <v>15</v>
      </c>
    </row>
    <row r="19198" spans="1:12">
      <c r="A19198" t="e">
        <f ca="1">E00251518851921</f>
        <v>#NAME?</v>
      </c>
      <c r="B19198">
        <v>1325</v>
      </c>
      <c r="C19198" t="s">
        <v>605</v>
      </c>
      <c r="D19198" s="1">
        <v>41201</v>
      </c>
      <c r="F19198">
        <v>3</v>
      </c>
      <c r="G19198">
        <v>4549</v>
      </c>
      <c r="H19198" t="s">
        <v>69</v>
      </c>
      <c r="J19198" t="s">
        <v>14</v>
      </c>
      <c r="K19198">
        <v>42</v>
      </c>
      <c r="L19198" t="s">
        <v>15</v>
      </c>
    </row>
    <row r="19199" spans="1:12">
      <c r="A19199" t="e">
        <f ca="1">E00251715431821</f>
        <v>#NAME?</v>
      </c>
      <c r="B19199">
        <v>94</v>
      </c>
      <c r="C19199" t="s">
        <v>74</v>
      </c>
      <c r="D19199" s="1">
        <v>41872</v>
      </c>
      <c r="F19199">
        <v>1</v>
      </c>
      <c r="G19199">
        <v>2729</v>
      </c>
      <c r="H19199" t="s">
        <v>115</v>
      </c>
      <c r="J19199" t="s">
        <v>14</v>
      </c>
      <c r="K19199">
        <v>49</v>
      </c>
      <c r="L19199" t="s">
        <v>15</v>
      </c>
    </row>
    <row r="19200" spans="1:12">
      <c r="A19200" t="e">
        <f ca="1">E00251615945221</f>
        <v>#NAME?</v>
      </c>
      <c r="B19200">
        <v>1273</v>
      </c>
      <c r="C19200" t="s">
        <v>28</v>
      </c>
      <c r="D19200" s="1">
        <v>42257</v>
      </c>
      <c r="F19200">
        <v>1</v>
      </c>
      <c r="G19200">
        <v>72690</v>
      </c>
      <c r="H19200" t="s">
        <v>363</v>
      </c>
      <c r="J19200" t="s">
        <v>14</v>
      </c>
      <c r="K19200">
        <v>50</v>
      </c>
      <c r="L19200" t="s">
        <v>15</v>
      </c>
    </row>
    <row r="19201" spans="1:12">
      <c r="A19201" t="e">
        <f ca="1">E00251615945221</f>
        <v>#NAME?</v>
      </c>
      <c r="B19201">
        <v>1273</v>
      </c>
      <c r="C19201" t="s">
        <v>28</v>
      </c>
      <c r="D19201" s="1">
        <v>42976</v>
      </c>
      <c r="F19201">
        <v>1</v>
      </c>
      <c r="G19201">
        <v>462</v>
      </c>
      <c r="H19201" t="s">
        <v>288</v>
      </c>
      <c r="J19201" t="s">
        <v>14</v>
      </c>
      <c r="K19201">
        <v>52</v>
      </c>
      <c r="L19201" t="s">
        <v>15</v>
      </c>
    </row>
    <row r="19202" spans="1:12">
      <c r="A19202" t="e">
        <f ca="1">E00251528935221</f>
        <v>#NAME?</v>
      </c>
      <c r="B19202">
        <v>290</v>
      </c>
      <c r="C19202" t="s">
        <v>449</v>
      </c>
      <c r="D19202" s="1">
        <v>41540</v>
      </c>
      <c r="F19202">
        <v>5</v>
      </c>
      <c r="G19202">
        <v>3679</v>
      </c>
      <c r="H19202" t="s">
        <v>260</v>
      </c>
      <c r="J19202" t="s">
        <v>14</v>
      </c>
      <c r="K19202">
        <v>55</v>
      </c>
      <c r="L19202" t="s">
        <v>15</v>
      </c>
    </row>
    <row r="19203" spans="1:12">
      <c r="A19203" t="e">
        <f ca="1">E00251514273321</f>
        <v>#NAME?</v>
      </c>
      <c r="B19203">
        <v>490</v>
      </c>
      <c r="C19203" t="s">
        <v>158</v>
      </c>
      <c r="D19203" s="1">
        <v>41180</v>
      </c>
      <c r="F19203">
        <v>1</v>
      </c>
      <c r="G19203">
        <v>6110</v>
      </c>
      <c r="H19203" t="s">
        <v>1392</v>
      </c>
      <c r="J19203" t="s">
        <v>14</v>
      </c>
      <c r="K19203">
        <v>51</v>
      </c>
      <c r="L19203" t="s">
        <v>15</v>
      </c>
    </row>
    <row r="19204" spans="1:12">
      <c r="A19204" t="e">
        <f ca="1">E00251514273321</f>
        <v>#NAME?</v>
      </c>
      <c r="B19204">
        <v>490</v>
      </c>
      <c r="C19204" t="s">
        <v>158</v>
      </c>
      <c r="D19204" s="1">
        <v>41729</v>
      </c>
      <c r="F19204">
        <v>3</v>
      </c>
      <c r="G19204">
        <v>27800</v>
      </c>
      <c r="H19204" t="s">
        <v>145</v>
      </c>
      <c r="J19204" t="s">
        <v>14</v>
      </c>
      <c r="K19204">
        <v>53</v>
      </c>
      <c r="L19204" t="s">
        <v>15</v>
      </c>
    </row>
    <row r="19205" spans="1:12">
      <c r="A19205" t="e">
        <f ca="1">E00251518868021</f>
        <v>#NAME?</v>
      </c>
      <c r="B19205">
        <v>6046</v>
      </c>
      <c r="C19205" t="s">
        <v>98</v>
      </c>
      <c r="D19205" s="1">
        <v>42795</v>
      </c>
      <c r="F19205">
        <v>1</v>
      </c>
      <c r="G19205">
        <v>5253</v>
      </c>
      <c r="H19205" t="s">
        <v>380</v>
      </c>
      <c r="I19205" t="s">
        <v>56</v>
      </c>
      <c r="J19205" t="s">
        <v>57</v>
      </c>
      <c r="K19205">
        <v>63</v>
      </c>
      <c r="L19205" t="s">
        <v>15</v>
      </c>
    </row>
    <row r="19206" spans="1:12">
      <c r="A19206" t="e">
        <f ca="1">E00251528935221</f>
        <v>#NAME?</v>
      </c>
      <c r="B19206">
        <v>290</v>
      </c>
      <c r="C19206" t="s">
        <v>449</v>
      </c>
      <c r="D19206" s="1">
        <v>41547</v>
      </c>
      <c r="F19206">
        <v>2</v>
      </c>
      <c r="G19206">
        <v>56400</v>
      </c>
      <c r="H19206" t="s">
        <v>91</v>
      </c>
      <c r="J19206" t="s">
        <v>14</v>
      </c>
      <c r="K19206">
        <v>55</v>
      </c>
      <c r="L19206" t="s">
        <v>15</v>
      </c>
    </row>
    <row r="19207" spans="1:12">
      <c r="A19207" t="e">
        <f ca="1">E00251532959121</f>
        <v>#NAME?</v>
      </c>
      <c r="B19207">
        <v>467</v>
      </c>
      <c r="C19207" t="s">
        <v>232</v>
      </c>
      <c r="D19207" s="1">
        <v>41554</v>
      </c>
      <c r="F19207">
        <v>6</v>
      </c>
      <c r="G19207">
        <v>71509</v>
      </c>
      <c r="H19207" t="s">
        <v>369</v>
      </c>
      <c r="J19207" t="s">
        <v>14</v>
      </c>
      <c r="K19207">
        <v>59</v>
      </c>
      <c r="L19207" t="s">
        <v>15</v>
      </c>
    </row>
    <row r="19208" spans="1:12">
      <c r="A19208" t="e">
        <f ca="1">E00251528935221</f>
        <v>#NAME?</v>
      </c>
      <c r="B19208">
        <v>290</v>
      </c>
      <c r="C19208" t="s">
        <v>449</v>
      </c>
      <c r="D19208" s="1">
        <v>41547</v>
      </c>
      <c r="F19208">
        <v>3</v>
      </c>
      <c r="G19208">
        <v>5369</v>
      </c>
      <c r="H19208" t="s">
        <v>253</v>
      </c>
      <c r="J19208" t="s">
        <v>14</v>
      </c>
      <c r="K19208">
        <v>55</v>
      </c>
      <c r="L19208" t="s">
        <v>15</v>
      </c>
    </row>
    <row r="19209" spans="1:12">
      <c r="A19209" t="e">
        <f ca="1">E00251427204321</f>
        <v>#NAME?</v>
      </c>
      <c r="B19209">
        <v>28</v>
      </c>
      <c r="C19209" t="s">
        <v>153</v>
      </c>
      <c r="D19209" s="1">
        <v>41655</v>
      </c>
      <c r="F19209">
        <v>1</v>
      </c>
      <c r="G19209">
        <v>71595</v>
      </c>
      <c r="H19209" t="s">
        <v>672</v>
      </c>
      <c r="J19209" t="s">
        <v>14</v>
      </c>
      <c r="K19209">
        <v>46</v>
      </c>
      <c r="L19209" t="s">
        <v>15</v>
      </c>
    </row>
    <row r="19210" spans="1:12">
      <c r="A19210" t="e">
        <f ca="1">E00251617643721</f>
        <v>#NAME?</v>
      </c>
      <c r="B19210">
        <v>489</v>
      </c>
      <c r="C19210" t="s">
        <v>100</v>
      </c>
      <c r="D19210" s="1">
        <v>42817</v>
      </c>
      <c r="F19210">
        <v>2</v>
      </c>
      <c r="G19210">
        <v>2729</v>
      </c>
      <c r="H19210" t="s">
        <v>115</v>
      </c>
      <c r="J19210" t="s">
        <v>14</v>
      </c>
      <c r="K19210">
        <v>49</v>
      </c>
      <c r="L19210" t="s">
        <v>15</v>
      </c>
    </row>
    <row r="19211" spans="1:12">
      <c r="A19211" t="e">
        <f ca="1">E00251617643721</f>
        <v>#NAME?</v>
      </c>
      <c r="B19211">
        <v>598</v>
      </c>
      <c r="C19211" t="s">
        <v>862</v>
      </c>
      <c r="D19211" s="1">
        <v>42052</v>
      </c>
      <c r="F19211">
        <v>1</v>
      </c>
      <c r="G19211">
        <v>49302</v>
      </c>
      <c r="H19211" t="s">
        <v>1481</v>
      </c>
      <c r="J19211" t="s">
        <v>14</v>
      </c>
      <c r="K19211">
        <v>47</v>
      </c>
      <c r="L19211" t="s">
        <v>15</v>
      </c>
    </row>
    <row r="19212" spans="1:12">
      <c r="A19212" t="e">
        <f ca="1">E00251617643721</f>
        <v>#NAME?</v>
      </c>
      <c r="B19212">
        <v>598</v>
      </c>
      <c r="C19212" t="s">
        <v>862</v>
      </c>
      <c r="D19212" s="1">
        <v>42304</v>
      </c>
      <c r="F19212">
        <v>2</v>
      </c>
      <c r="G19212">
        <v>496</v>
      </c>
      <c r="H19212" t="s">
        <v>190</v>
      </c>
      <c r="J19212" t="s">
        <v>14</v>
      </c>
      <c r="K19212">
        <v>48</v>
      </c>
      <c r="L19212" t="s">
        <v>15</v>
      </c>
    </row>
    <row r="19213" spans="1:12">
      <c r="A19213" t="e">
        <f ca="1">E00251617643721</f>
        <v>#NAME?</v>
      </c>
      <c r="B19213">
        <v>701</v>
      </c>
      <c r="C19213" t="s">
        <v>72</v>
      </c>
      <c r="D19213" s="1">
        <v>41198</v>
      </c>
      <c r="F19213">
        <v>5</v>
      </c>
      <c r="G19213">
        <v>49120</v>
      </c>
      <c r="H19213" t="s">
        <v>168</v>
      </c>
      <c r="J19213" t="s">
        <v>14</v>
      </c>
      <c r="K19213">
        <v>45</v>
      </c>
      <c r="L19213" t="s">
        <v>15</v>
      </c>
    </row>
    <row r="19214" spans="1:12">
      <c r="A19214" t="e">
        <f ca="1">E00251427204321</f>
        <v>#NAME?</v>
      </c>
      <c r="B19214">
        <v>28</v>
      </c>
      <c r="C19214" t="s">
        <v>153</v>
      </c>
      <c r="D19214" s="1">
        <v>43024</v>
      </c>
      <c r="F19214">
        <v>1</v>
      </c>
      <c r="G19214">
        <v>2689</v>
      </c>
      <c r="H19214" t="s">
        <v>255</v>
      </c>
      <c r="J19214" t="s">
        <v>14</v>
      </c>
      <c r="K19214">
        <v>50</v>
      </c>
      <c r="L19214" t="s">
        <v>15</v>
      </c>
    </row>
    <row r="19215" spans="1:12">
      <c r="A19215" t="e">
        <f ca="1">E00251528935221</f>
        <v>#NAME?</v>
      </c>
      <c r="B19215">
        <v>297</v>
      </c>
      <c r="C19215" t="s">
        <v>411</v>
      </c>
      <c r="D19215" s="1">
        <v>41624</v>
      </c>
      <c r="F19215">
        <v>3</v>
      </c>
      <c r="G19215">
        <v>5369</v>
      </c>
      <c r="H19215" t="s">
        <v>253</v>
      </c>
      <c r="J19215" t="s">
        <v>14</v>
      </c>
      <c r="K19215">
        <v>55</v>
      </c>
      <c r="L19215" t="s">
        <v>15</v>
      </c>
    </row>
    <row r="19216" spans="1:12">
      <c r="A19216" t="e">
        <f ca="1">E00251518589021</f>
        <v>#NAME?</v>
      </c>
      <c r="B19216">
        <v>291</v>
      </c>
      <c r="C19216" t="s">
        <v>160</v>
      </c>
      <c r="D19216" s="1">
        <v>42920</v>
      </c>
      <c r="F19216">
        <v>1</v>
      </c>
      <c r="G19216">
        <v>78900</v>
      </c>
      <c r="H19216" t="s">
        <v>79</v>
      </c>
      <c r="J19216" t="s">
        <v>14</v>
      </c>
      <c r="K19216">
        <v>49</v>
      </c>
      <c r="L19216" t="s">
        <v>22</v>
      </c>
    </row>
    <row r="19217" spans="1:12">
      <c r="A19217" t="e">
        <f ca="1">E00251518589021</f>
        <v>#NAME?</v>
      </c>
      <c r="B19217">
        <v>291</v>
      </c>
      <c r="C19217" t="s">
        <v>160</v>
      </c>
      <c r="D19217" s="1">
        <v>42640</v>
      </c>
      <c r="F19217">
        <v>1</v>
      </c>
      <c r="G19217">
        <v>2410</v>
      </c>
      <c r="H19217" t="s">
        <v>283</v>
      </c>
      <c r="J19217" t="s">
        <v>14</v>
      </c>
      <c r="K19217">
        <v>48</v>
      </c>
      <c r="L19217" t="s">
        <v>15</v>
      </c>
    </row>
    <row r="19218" spans="1:12">
      <c r="A19218" t="e">
        <f ca="1">E00251537608221</f>
        <v>#NAME?</v>
      </c>
      <c r="B19218">
        <v>442</v>
      </c>
      <c r="C19218" t="s">
        <v>95</v>
      </c>
      <c r="D19218" s="1">
        <v>41824</v>
      </c>
      <c r="F19218">
        <v>1</v>
      </c>
      <c r="G19218">
        <v>4019</v>
      </c>
      <c r="H19218" t="s">
        <v>26</v>
      </c>
      <c r="J19218" t="s">
        <v>14</v>
      </c>
      <c r="K19218">
        <v>63</v>
      </c>
      <c r="L19218" t="s">
        <v>15</v>
      </c>
    </row>
    <row r="19219" spans="1:12">
      <c r="A19219" t="e">
        <f ca="1">E00251537608221</f>
        <v>#NAME?</v>
      </c>
      <c r="B19219">
        <v>442</v>
      </c>
      <c r="C19219" t="s">
        <v>95</v>
      </c>
      <c r="D19219" s="1">
        <v>42580</v>
      </c>
      <c r="F19219">
        <v>2</v>
      </c>
      <c r="G19219">
        <v>30002</v>
      </c>
      <c r="H19219" t="s">
        <v>492</v>
      </c>
      <c r="J19219" t="s">
        <v>14</v>
      </c>
      <c r="K19219">
        <v>65</v>
      </c>
      <c r="L19219" t="s">
        <v>15</v>
      </c>
    </row>
    <row r="19220" spans="1:12">
      <c r="A19220" t="e">
        <f ca="1">E00251537608221</f>
        <v>#NAME?</v>
      </c>
      <c r="B19220">
        <v>442</v>
      </c>
      <c r="C19220" t="s">
        <v>95</v>
      </c>
      <c r="D19220" s="1">
        <v>42719</v>
      </c>
      <c r="F19220">
        <v>2</v>
      </c>
      <c r="G19220">
        <v>2449</v>
      </c>
      <c r="H19220" t="s">
        <v>53</v>
      </c>
      <c r="J19220" t="s">
        <v>14</v>
      </c>
      <c r="K19220">
        <v>65</v>
      </c>
      <c r="L19220" t="s">
        <v>15</v>
      </c>
    </row>
    <row r="19221" spans="1:12">
      <c r="A19221" t="e">
        <f ca="1">E00251518589021</f>
        <v>#NAME?</v>
      </c>
      <c r="B19221">
        <v>291</v>
      </c>
      <c r="C19221" t="s">
        <v>160</v>
      </c>
      <c r="D19221" s="1">
        <v>41670</v>
      </c>
      <c r="F19221">
        <v>1</v>
      </c>
      <c r="G19221">
        <v>7272</v>
      </c>
      <c r="H19221" t="s">
        <v>395</v>
      </c>
      <c r="J19221" t="s">
        <v>14</v>
      </c>
      <c r="K19221">
        <v>45</v>
      </c>
      <c r="L19221" t="s">
        <v>15</v>
      </c>
    </row>
    <row r="19222" spans="1:12">
      <c r="A19222" t="e">
        <f ca="1">E00251528743621</f>
        <v>#NAME?</v>
      </c>
      <c r="B19222">
        <v>1325</v>
      </c>
      <c r="C19222" t="s">
        <v>605</v>
      </c>
      <c r="D19222" s="1">
        <v>41585</v>
      </c>
      <c r="F19222">
        <v>5</v>
      </c>
      <c r="G19222">
        <v>7098</v>
      </c>
      <c r="H19222" t="s">
        <v>945</v>
      </c>
      <c r="J19222" t="s">
        <v>14</v>
      </c>
      <c r="K19222">
        <v>51</v>
      </c>
      <c r="L19222" t="s">
        <v>15</v>
      </c>
    </row>
    <row r="19223" spans="1:12">
      <c r="A19223" t="e">
        <f ca="1">E00251528743621</f>
        <v>#NAME?</v>
      </c>
      <c r="B19223">
        <v>1325</v>
      </c>
      <c r="C19223" t="s">
        <v>605</v>
      </c>
      <c r="D19223" s="1">
        <v>42163</v>
      </c>
      <c r="F19223">
        <v>1</v>
      </c>
      <c r="G19223">
        <v>2724</v>
      </c>
      <c r="H19223" t="s">
        <v>73</v>
      </c>
      <c r="J19223" t="s">
        <v>14</v>
      </c>
      <c r="K19223">
        <v>52</v>
      </c>
      <c r="L19223" t="s">
        <v>15</v>
      </c>
    </row>
    <row r="19224" spans="1:12">
      <c r="A19224" t="e">
        <f ca="1">E00251532959121</f>
        <v>#NAME?</v>
      </c>
      <c r="B19224">
        <v>726</v>
      </c>
      <c r="C19224" t="s">
        <v>167</v>
      </c>
      <c r="D19224" s="1">
        <v>42964</v>
      </c>
      <c r="F19224">
        <v>1</v>
      </c>
      <c r="G19224">
        <v>84500</v>
      </c>
      <c r="H19224" t="s">
        <v>511</v>
      </c>
      <c r="I19224" t="s">
        <v>56</v>
      </c>
      <c r="J19224" t="s">
        <v>57</v>
      </c>
      <c r="K19224">
        <v>63</v>
      </c>
      <c r="L19224" t="s">
        <v>15</v>
      </c>
    </row>
    <row r="19225" spans="1:12">
      <c r="A19225" t="e">
        <f ca="1">E00251537608221</f>
        <v>#NAME?</v>
      </c>
      <c r="B19225">
        <v>442</v>
      </c>
      <c r="C19225" t="s">
        <v>95</v>
      </c>
      <c r="D19225" s="1">
        <v>43006</v>
      </c>
      <c r="F19225">
        <v>1</v>
      </c>
      <c r="G19225">
        <v>185</v>
      </c>
      <c r="H19225" t="s">
        <v>199</v>
      </c>
      <c r="J19225" t="s">
        <v>14</v>
      </c>
      <c r="K19225">
        <v>66</v>
      </c>
      <c r="L19225" t="s">
        <v>15</v>
      </c>
    </row>
    <row r="19226" spans="1:12">
      <c r="A19226" t="e">
        <f ca="1">E00251528935221</f>
        <v>#NAME?</v>
      </c>
      <c r="B19226">
        <v>290</v>
      </c>
      <c r="C19226" t="s">
        <v>449</v>
      </c>
      <c r="D19226" s="1">
        <v>42667</v>
      </c>
      <c r="F19226">
        <v>2</v>
      </c>
      <c r="G19226">
        <v>4019</v>
      </c>
      <c r="H19226" t="s">
        <v>26</v>
      </c>
      <c r="J19226" t="s">
        <v>14</v>
      </c>
      <c r="K19226">
        <v>58</v>
      </c>
      <c r="L19226" t="s">
        <v>15</v>
      </c>
    </row>
    <row r="19227" spans="1:12">
      <c r="A19227" t="e">
        <f ca="1">E00251528935221</f>
        <v>#NAME?</v>
      </c>
      <c r="B19227">
        <v>297</v>
      </c>
      <c r="C19227" t="s">
        <v>411</v>
      </c>
      <c r="D19227" s="1">
        <v>41151</v>
      </c>
      <c r="F19227">
        <v>6</v>
      </c>
      <c r="G19227">
        <v>4019</v>
      </c>
      <c r="H19227" t="s">
        <v>26</v>
      </c>
      <c r="J19227" t="s">
        <v>14</v>
      </c>
      <c r="K19227">
        <v>54</v>
      </c>
      <c r="L19227" t="s">
        <v>15</v>
      </c>
    </row>
    <row r="19228" spans="1:12">
      <c r="A19228" t="e">
        <f ca="1">E00251532959121</f>
        <v>#NAME?</v>
      </c>
      <c r="B19228">
        <v>467</v>
      </c>
      <c r="C19228" t="s">
        <v>232</v>
      </c>
      <c r="D19228" s="1">
        <v>41544</v>
      </c>
      <c r="F19228">
        <v>5</v>
      </c>
      <c r="G19228">
        <v>7243</v>
      </c>
      <c r="H19228" t="s">
        <v>42</v>
      </c>
      <c r="J19228" t="s">
        <v>14</v>
      </c>
      <c r="K19228">
        <v>59</v>
      </c>
      <c r="L19228" t="s">
        <v>15</v>
      </c>
    </row>
    <row r="19229" spans="1:12">
      <c r="A19229" t="e">
        <f ca="1">E00251532959121</f>
        <v>#NAME?</v>
      </c>
      <c r="B19229">
        <v>467</v>
      </c>
      <c r="C19229" t="s">
        <v>232</v>
      </c>
      <c r="D19229" s="1">
        <v>42810</v>
      </c>
      <c r="F19229">
        <v>1</v>
      </c>
      <c r="G19229">
        <v>7291</v>
      </c>
      <c r="H19229" t="s">
        <v>163</v>
      </c>
      <c r="J19229" t="s">
        <v>14</v>
      </c>
      <c r="K19229">
        <v>62</v>
      </c>
      <c r="L19229" t="s">
        <v>15</v>
      </c>
    </row>
    <row r="19230" spans="1:12">
      <c r="A19230" t="e">
        <f ca="1">E00251532959121</f>
        <v>#NAME?</v>
      </c>
      <c r="B19230">
        <v>467</v>
      </c>
      <c r="C19230" t="s">
        <v>232</v>
      </c>
      <c r="D19230" s="1">
        <v>43088</v>
      </c>
      <c r="F19230">
        <v>1</v>
      </c>
      <c r="G19230">
        <v>7291</v>
      </c>
      <c r="H19230" t="s">
        <v>163</v>
      </c>
      <c r="J19230" t="s">
        <v>14</v>
      </c>
      <c r="K19230">
        <v>63</v>
      </c>
      <c r="L19230" t="s">
        <v>15</v>
      </c>
    </row>
    <row r="19231" spans="1:12">
      <c r="A19231" t="e">
        <f ca="1">E00251717116321</f>
        <v>#NAME?</v>
      </c>
      <c r="B19231">
        <v>278</v>
      </c>
      <c r="C19231" t="s">
        <v>222</v>
      </c>
      <c r="D19231" s="1">
        <v>41962</v>
      </c>
      <c r="F19231">
        <v>1</v>
      </c>
      <c r="G19231">
        <v>3051</v>
      </c>
      <c r="H19231" t="s">
        <v>13</v>
      </c>
      <c r="J19231" t="s">
        <v>14</v>
      </c>
      <c r="K19231">
        <v>50</v>
      </c>
      <c r="L19231" t="s">
        <v>15</v>
      </c>
    </row>
    <row r="19232" spans="1:12">
      <c r="A19232" t="e">
        <f ca="1">E00251617643721</f>
        <v>#NAME?</v>
      </c>
      <c r="B19232">
        <v>701</v>
      </c>
      <c r="C19232" t="s">
        <v>72</v>
      </c>
      <c r="D19232" s="1">
        <v>41318</v>
      </c>
      <c r="F19232">
        <v>3</v>
      </c>
      <c r="G19232">
        <v>78050</v>
      </c>
      <c r="H19232" t="s">
        <v>197</v>
      </c>
      <c r="J19232" t="s">
        <v>14</v>
      </c>
      <c r="K19232">
        <v>45</v>
      </c>
      <c r="L19232" t="s">
        <v>22</v>
      </c>
    </row>
    <row r="19233" spans="1:12">
      <c r="A19233" t="e">
        <f ca="1">E00251617643721</f>
        <v>#NAME?</v>
      </c>
      <c r="B19233">
        <v>701</v>
      </c>
      <c r="C19233" t="s">
        <v>72</v>
      </c>
      <c r="D19233" s="1">
        <v>41374</v>
      </c>
      <c r="F19233">
        <v>6</v>
      </c>
      <c r="G19233">
        <v>49120</v>
      </c>
      <c r="H19233" t="s">
        <v>168</v>
      </c>
      <c r="J19233" t="s">
        <v>14</v>
      </c>
      <c r="K19233">
        <v>45</v>
      </c>
      <c r="L19233" t="s">
        <v>15</v>
      </c>
    </row>
    <row r="19234" spans="1:12">
      <c r="A19234" t="e">
        <f ca="1">E00251617643721</f>
        <v>#NAME?</v>
      </c>
      <c r="B19234">
        <v>718</v>
      </c>
      <c r="C19234" t="s">
        <v>32</v>
      </c>
      <c r="D19234" s="1">
        <v>42010</v>
      </c>
      <c r="E19234">
        <v>1</v>
      </c>
      <c r="F19234">
        <v>1</v>
      </c>
      <c r="G19234">
        <v>81352</v>
      </c>
      <c r="H19234" t="s">
        <v>1482</v>
      </c>
      <c r="J19234" t="s">
        <v>34</v>
      </c>
      <c r="K19234">
        <v>47</v>
      </c>
      <c r="L19234" t="s">
        <v>15</v>
      </c>
    </row>
    <row r="19235" spans="1:12">
      <c r="A19235" t="e">
        <f ca="1">E00251526602321</f>
        <v>#NAME?</v>
      </c>
      <c r="B19235">
        <v>10</v>
      </c>
      <c r="C19235" t="s">
        <v>18</v>
      </c>
      <c r="D19235" s="1">
        <v>42706</v>
      </c>
      <c r="F19235">
        <v>2</v>
      </c>
      <c r="G19235">
        <v>78820</v>
      </c>
      <c r="H19235" t="s">
        <v>861</v>
      </c>
      <c r="J19235" t="s">
        <v>14</v>
      </c>
      <c r="K19235">
        <v>61</v>
      </c>
      <c r="L19235" t="s">
        <v>22</v>
      </c>
    </row>
    <row r="19236" spans="1:12">
      <c r="A19236" t="e">
        <f ca="1">E00251715431821</f>
        <v>#NAME?</v>
      </c>
      <c r="B19236">
        <v>94</v>
      </c>
      <c r="C19236" t="s">
        <v>74</v>
      </c>
      <c r="D19236" s="1">
        <v>41376</v>
      </c>
      <c r="F19236">
        <v>3</v>
      </c>
      <c r="G19236">
        <v>71509</v>
      </c>
      <c r="H19236" t="s">
        <v>369</v>
      </c>
      <c r="J19236" t="s">
        <v>14</v>
      </c>
      <c r="K19236">
        <v>48</v>
      </c>
      <c r="L19236" t="s">
        <v>15</v>
      </c>
    </row>
    <row r="19237" spans="1:12">
      <c r="A19237" t="e">
        <f ca="1">E00251514274321</f>
        <v>#NAME?</v>
      </c>
      <c r="B19237">
        <v>449</v>
      </c>
      <c r="C19237" t="s">
        <v>124</v>
      </c>
      <c r="D19237" s="1">
        <v>42102</v>
      </c>
      <c r="F19237">
        <v>2</v>
      </c>
      <c r="G19237">
        <v>61610</v>
      </c>
      <c r="H19237" t="s">
        <v>915</v>
      </c>
      <c r="J19237" t="s">
        <v>14</v>
      </c>
      <c r="K19237">
        <v>63</v>
      </c>
      <c r="L19237" t="s">
        <v>15</v>
      </c>
    </row>
    <row r="19238" spans="1:12">
      <c r="A19238" t="e">
        <f ca="1">E00251514274321</f>
        <v>#NAME?</v>
      </c>
      <c r="B19238">
        <v>449</v>
      </c>
      <c r="C19238" t="s">
        <v>124</v>
      </c>
      <c r="D19238" s="1">
        <v>42744</v>
      </c>
      <c r="F19238">
        <v>2</v>
      </c>
      <c r="G19238">
        <v>490</v>
      </c>
      <c r="H19238" t="s">
        <v>203</v>
      </c>
      <c r="J19238" t="s">
        <v>14</v>
      </c>
      <c r="K19238">
        <v>64</v>
      </c>
      <c r="L19238" t="s">
        <v>15</v>
      </c>
    </row>
    <row r="19239" spans="1:12">
      <c r="A19239" t="e">
        <f ca="1">E00251512591221</f>
        <v>#NAME?</v>
      </c>
      <c r="B19239">
        <v>3913</v>
      </c>
      <c r="C19239" t="s">
        <v>251</v>
      </c>
      <c r="D19239" s="1">
        <v>42500</v>
      </c>
      <c r="F19239">
        <v>1</v>
      </c>
      <c r="G19239">
        <v>4779</v>
      </c>
      <c r="H19239" t="s">
        <v>231</v>
      </c>
      <c r="J19239" t="s">
        <v>14</v>
      </c>
      <c r="K19239">
        <v>44</v>
      </c>
      <c r="L19239" t="s">
        <v>15</v>
      </c>
    </row>
    <row r="19240" spans="1:12">
      <c r="A19240" t="e">
        <f ca="1">E00251427204321</f>
        <v>#NAME?</v>
      </c>
      <c r="B19240">
        <v>28</v>
      </c>
      <c r="C19240" t="s">
        <v>153</v>
      </c>
      <c r="D19240" s="1">
        <v>41416</v>
      </c>
      <c r="F19240">
        <v>1</v>
      </c>
      <c r="G19240">
        <v>71595</v>
      </c>
      <c r="H19240" t="s">
        <v>672</v>
      </c>
      <c r="J19240" t="s">
        <v>14</v>
      </c>
      <c r="K19240">
        <v>45</v>
      </c>
      <c r="L19240" t="s">
        <v>15</v>
      </c>
    </row>
    <row r="19241" spans="1:12">
      <c r="A19241" t="e">
        <f ca="1">E00251427204321</f>
        <v>#NAME?</v>
      </c>
      <c r="B19241">
        <v>28</v>
      </c>
      <c r="C19241" t="s">
        <v>153</v>
      </c>
      <c r="D19241" s="1">
        <v>41431</v>
      </c>
      <c r="F19241">
        <v>2</v>
      </c>
      <c r="G19241">
        <v>71595</v>
      </c>
      <c r="H19241" t="s">
        <v>672</v>
      </c>
      <c r="J19241" t="s">
        <v>14</v>
      </c>
      <c r="K19241">
        <v>45</v>
      </c>
      <c r="L19241" t="s">
        <v>15</v>
      </c>
    </row>
    <row r="19242" spans="1:12">
      <c r="A19242" t="e">
        <f ca="1">E00251427204321</f>
        <v>#NAME?</v>
      </c>
      <c r="B19242">
        <v>28</v>
      </c>
      <c r="C19242" t="s">
        <v>153</v>
      </c>
      <c r="D19242" s="1">
        <v>41996</v>
      </c>
      <c r="F19242">
        <v>3</v>
      </c>
      <c r="G19242">
        <v>55090</v>
      </c>
      <c r="H19242" t="s">
        <v>400</v>
      </c>
      <c r="J19242" t="s">
        <v>14</v>
      </c>
      <c r="K19242">
        <v>47</v>
      </c>
      <c r="L19242" t="s">
        <v>15</v>
      </c>
    </row>
    <row r="19243" spans="1:12">
      <c r="A19243" t="e">
        <f ca="1">E00251537608221</f>
        <v>#NAME?</v>
      </c>
      <c r="B19243">
        <v>442</v>
      </c>
      <c r="C19243" t="s">
        <v>95</v>
      </c>
      <c r="D19243" s="1">
        <v>42146</v>
      </c>
      <c r="F19243">
        <v>1</v>
      </c>
      <c r="G19243">
        <v>4019</v>
      </c>
      <c r="H19243" t="s">
        <v>26</v>
      </c>
      <c r="J19243" t="s">
        <v>14</v>
      </c>
      <c r="K19243">
        <v>64</v>
      </c>
      <c r="L19243" t="s">
        <v>15</v>
      </c>
    </row>
    <row r="19244" spans="1:12">
      <c r="A19244" t="e">
        <f ca="1">E00251537608221</f>
        <v>#NAME?</v>
      </c>
      <c r="B19244">
        <v>442</v>
      </c>
      <c r="C19244" t="s">
        <v>95</v>
      </c>
      <c r="D19244" s="1">
        <v>42849</v>
      </c>
      <c r="F19244">
        <v>3</v>
      </c>
      <c r="G19244">
        <v>4019</v>
      </c>
      <c r="H19244" t="s">
        <v>26</v>
      </c>
      <c r="J19244" t="s">
        <v>14</v>
      </c>
      <c r="K19244">
        <v>65</v>
      </c>
      <c r="L19244" t="s">
        <v>15</v>
      </c>
    </row>
    <row r="19245" spans="1:12">
      <c r="A19245" t="e">
        <f ca="1">E00251617643721</f>
        <v>#NAME?</v>
      </c>
      <c r="B19245">
        <v>489</v>
      </c>
      <c r="C19245" t="s">
        <v>100</v>
      </c>
      <c r="D19245" s="1">
        <v>42930</v>
      </c>
      <c r="F19245">
        <v>2</v>
      </c>
      <c r="G19245">
        <v>4019</v>
      </c>
      <c r="H19245" t="s">
        <v>26</v>
      </c>
      <c r="J19245" t="s">
        <v>14</v>
      </c>
      <c r="K19245">
        <v>49</v>
      </c>
      <c r="L19245" t="s">
        <v>15</v>
      </c>
    </row>
    <row r="19246" spans="1:12">
      <c r="A19246" t="e">
        <f ca="1">E00251617643721</f>
        <v>#NAME?</v>
      </c>
      <c r="B19246">
        <v>489</v>
      </c>
      <c r="C19246" t="s">
        <v>100</v>
      </c>
      <c r="D19246" s="1">
        <v>42957</v>
      </c>
      <c r="F19246">
        <v>2</v>
      </c>
      <c r="G19246">
        <v>2729</v>
      </c>
      <c r="H19246" t="s">
        <v>115</v>
      </c>
      <c r="J19246" t="s">
        <v>14</v>
      </c>
      <c r="K19246">
        <v>49</v>
      </c>
      <c r="L19246" t="s">
        <v>15</v>
      </c>
    </row>
    <row r="19247" spans="1:12">
      <c r="A19247" t="e">
        <f ca="1">E00251514257621</f>
        <v>#NAME?</v>
      </c>
      <c r="B19247">
        <v>5132</v>
      </c>
      <c r="C19247" t="s">
        <v>853</v>
      </c>
      <c r="D19247" s="1">
        <v>41835</v>
      </c>
      <c r="F19247">
        <v>1</v>
      </c>
      <c r="G19247">
        <v>2448</v>
      </c>
      <c r="H19247" t="s">
        <v>19</v>
      </c>
      <c r="J19247" t="s">
        <v>14</v>
      </c>
      <c r="K19247">
        <v>52</v>
      </c>
      <c r="L19247" t="s">
        <v>15</v>
      </c>
    </row>
    <row r="19248" spans="1:12">
      <c r="A19248" t="e">
        <f ca="1">E00251514273321</f>
        <v>#NAME?</v>
      </c>
      <c r="B19248">
        <v>490</v>
      </c>
      <c r="C19248" t="s">
        <v>158</v>
      </c>
      <c r="D19248" s="1">
        <v>41759</v>
      </c>
      <c r="F19248">
        <v>3</v>
      </c>
      <c r="G19248">
        <v>4019</v>
      </c>
      <c r="H19248" t="s">
        <v>26</v>
      </c>
      <c r="J19248" t="s">
        <v>14</v>
      </c>
      <c r="K19248">
        <v>53</v>
      </c>
      <c r="L19248" t="s">
        <v>15</v>
      </c>
    </row>
    <row r="19249" spans="1:12">
      <c r="A19249" t="e">
        <f ca="1">E00251513434021</f>
        <v>#NAME?</v>
      </c>
      <c r="B19249">
        <v>473</v>
      </c>
      <c r="C19249" t="s">
        <v>669</v>
      </c>
      <c r="D19249" s="1">
        <v>42661</v>
      </c>
      <c r="F19249">
        <v>1</v>
      </c>
      <c r="G19249">
        <v>2449</v>
      </c>
      <c r="H19249" t="s">
        <v>53</v>
      </c>
      <c r="J19249" t="s">
        <v>14</v>
      </c>
      <c r="K19249">
        <v>49</v>
      </c>
      <c r="L19249" t="s">
        <v>15</v>
      </c>
    </row>
    <row r="19250" spans="1:12">
      <c r="A19250" t="e">
        <f ca="1">E00251617643721</f>
        <v>#NAME?</v>
      </c>
      <c r="B19250">
        <v>701</v>
      </c>
      <c r="C19250" t="s">
        <v>72</v>
      </c>
      <c r="D19250" s="1">
        <v>41198</v>
      </c>
      <c r="F19250">
        <v>4</v>
      </c>
      <c r="G19250">
        <v>78050</v>
      </c>
      <c r="H19250" t="s">
        <v>197</v>
      </c>
      <c r="J19250" t="s">
        <v>14</v>
      </c>
      <c r="K19250">
        <v>45</v>
      </c>
      <c r="L19250" t="s">
        <v>22</v>
      </c>
    </row>
    <row r="19251" spans="1:12">
      <c r="A19251" t="e">
        <f ca="1">E00251514273321</f>
        <v>#NAME?</v>
      </c>
      <c r="B19251">
        <v>490</v>
      </c>
      <c r="C19251" t="s">
        <v>158</v>
      </c>
      <c r="D19251" s="1">
        <v>42055</v>
      </c>
      <c r="F19251">
        <v>2</v>
      </c>
      <c r="G19251">
        <v>4019</v>
      </c>
      <c r="H19251" t="s">
        <v>26</v>
      </c>
      <c r="J19251" t="s">
        <v>14</v>
      </c>
      <c r="K19251">
        <v>54</v>
      </c>
      <c r="L19251" t="s">
        <v>15</v>
      </c>
    </row>
    <row r="19252" spans="1:12">
      <c r="A19252" t="e">
        <f ca="1">E00251532959121</f>
        <v>#NAME?</v>
      </c>
      <c r="B19252">
        <v>467</v>
      </c>
      <c r="C19252" t="s">
        <v>232</v>
      </c>
      <c r="D19252" s="1">
        <v>40983</v>
      </c>
      <c r="F19252">
        <v>1</v>
      </c>
      <c r="G19252">
        <v>78079</v>
      </c>
      <c r="H19252" t="s">
        <v>49</v>
      </c>
      <c r="J19252" t="s">
        <v>14</v>
      </c>
      <c r="K19252">
        <v>57</v>
      </c>
      <c r="L19252" t="s">
        <v>22</v>
      </c>
    </row>
    <row r="19253" spans="1:12">
      <c r="A19253" t="e">
        <f ca="1">E00251528743621</f>
        <v>#NAME?</v>
      </c>
      <c r="B19253">
        <v>1325</v>
      </c>
      <c r="C19253" t="s">
        <v>605</v>
      </c>
      <c r="D19253" s="1">
        <v>41009</v>
      </c>
      <c r="F19253">
        <v>1</v>
      </c>
      <c r="G19253">
        <v>56400</v>
      </c>
      <c r="H19253" t="s">
        <v>91</v>
      </c>
      <c r="J19253" t="s">
        <v>14</v>
      </c>
      <c r="K19253">
        <v>49</v>
      </c>
      <c r="L19253" t="s">
        <v>15</v>
      </c>
    </row>
    <row r="19254" spans="1:12">
      <c r="A19254" t="e">
        <f ca="1">E00251528743621</f>
        <v>#NAME?</v>
      </c>
      <c r="B19254">
        <v>1325</v>
      </c>
      <c r="C19254" t="s">
        <v>605</v>
      </c>
      <c r="D19254" s="1">
        <v>41234</v>
      </c>
      <c r="F19254">
        <v>6</v>
      </c>
      <c r="G19254">
        <v>69270</v>
      </c>
      <c r="H19254" t="s">
        <v>1156</v>
      </c>
      <c r="J19254" t="s">
        <v>14</v>
      </c>
      <c r="K19254">
        <v>50</v>
      </c>
      <c r="L19254" t="s">
        <v>15</v>
      </c>
    </row>
    <row r="19255" spans="1:12">
      <c r="A19255" t="e">
        <f ca="1">E00251518868021</f>
        <v>#NAME?</v>
      </c>
      <c r="B19255">
        <v>856</v>
      </c>
      <c r="C19255" t="s">
        <v>1117</v>
      </c>
      <c r="D19255" s="1">
        <v>41967</v>
      </c>
      <c r="F19255">
        <v>1</v>
      </c>
      <c r="G19255">
        <v>2949</v>
      </c>
      <c r="H19255" t="s">
        <v>1483</v>
      </c>
      <c r="J19255" t="s">
        <v>272</v>
      </c>
      <c r="K19255">
        <v>60</v>
      </c>
      <c r="L19255" t="s">
        <v>15</v>
      </c>
    </row>
    <row r="19256" spans="1:12">
      <c r="A19256" t="e">
        <f ca="1">E00251518868021</f>
        <v>#NAME?</v>
      </c>
      <c r="B19256">
        <v>1791</v>
      </c>
      <c r="C19256" t="s">
        <v>468</v>
      </c>
      <c r="D19256" s="1">
        <v>41474</v>
      </c>
      <c r="F19256">
        <v>4</v>
      </c>
      <c r="G19256">
        <v>3499</v>
      </c>
      <c r="H19256" t="s">
        <v>692</v>
      </c>
      <c r="J19256" t="s">
        <v>14</v>
      </c>
      <c r="K19256">
        <v>59</v>
      </c>
      <c r="L19256" t="s">
        <v>15</v>
      </c>
    </row>
    <row r="19257" spans="1:12">
      <c r="A19257" t="e">
        <f ca="1">E00251615945221</f>
        <v>#NAME?</v>
      </c>
      <c r="B19257">
        <v>1273</v>
      </c>
      <c r="C19257" t="s">
        <v>28</v>
      </c>
      <c r="D19257" s="1">
        <v>41967</v>
      </c>
      <c r="F19257">
        <v>1</v>
      </c>
      <c r="G19257">
        <v>7243</v>
      </c>
      <c r="H19257" t="s">
        <v>42</v>
      </c>
      <c r="J19257" t="s">
        <v>14</v>
      </c>
      <c r="K19257">
        <v>49</v>
      </c>
      <c r="L19257" t="s">
        <v>15</v>
      </c>
    </row>
    <row r="19258" spans="1:12">
      <c r="A19258" t="e">
        <f ca="1">E00251615945221</f>
        <v>#NAME?</v>
      </c>
      <c r="B19258">
        <v>1273</v>
      </c>
      <c r="C19258" t="s">
        <v>28</v>
      </c>
      <c r="D19258" s="1">
        <v>42327</v>
      </c>
      <c r="F19258">
        <v>1</v>
      </c>
      <c r="G19258">
        <v>72690</v>
      </c>
      <c r="H19258" t="s">
        <v>363</v>
      </c>
      <c r="J19258" t="s">
        <v>14</v>
      </c>
      <c r="K19258">
        <v>50</v>
      </c>
      <c r="L19258" t="s">
        <v>15</v>
      </c>
    </row>
    <row r="19259" spans="1:12">
      <c r="A19259" t="e">
        <f ca="1">E00251513734821</f>
        <v>#NAME?</v>
      </c>
      <c r="B19259">
        <v>703</v>
      </c>
      <c r="C19259" t="s">
        <v>305</v>
      </c>
      <c r="D19259" s="1">
        <v>42754</v>
      </c>
      <c r="F19259">
        <v>2</v>
      </c>
      <c r="G19259">
        <v>2449</v>
      </c>
      <c r="H19259" t="s">
        <v>53</v>
      </c>
      <c r="J19259" t="s">
        <v>14</v>
      </c>
      <c r="K19259">
        <v>51</v>
      </c>
      <c r="L19259" t="s">
        <v>15</v>
      </c>
    </row>
    <row r="19260" spans="1:12">
      <c r="A19260" t="e">
        <f ca="1">E00251516975021</f>
        <v>#NAME?</v>
      </c>
      <c r="B19260">
        <v>62</v>
      </c>
      <c r="C19260" t="s">
        <v>20</v>
      </c>
      <c r="D19260" s="1">
        <v>42303</v>
      </c>
      <c r="F19260">
        <v>1</v>
      </c>
      <c r="G19260">
        <v>9622</v>
      </c>
      <c r="H19260" t="s">
        <v>1484</v>
      </c>
      <c r="J19260" t="s">
        <v>14</v>
      </c>
      <c r="K19260">
        <v>43</v>
      </c>
      <c r="L19260" t="s">
        <v>15</v>
      </c>
    </row>
    <row r="19261" spans="1:12">
      <c r="A19261" t="e">
        <f ca="1">E00251513682721</f>
        <v>#NAME?</v>
      </c>
      <c r="B19261">
        <v>1128</v>
      </c>
      <c r="C19261" t="s">
        <v>424</v>
      </c>
      <c r="D19261" s="1">
        <v>42045</v>
      </c>
      <c r="F19261">
        <v>1</v>
      </c>
      <c r="G19261">
        <v>7831</v>
      </c>
      <c r="H19261" t="s">
        <v>274</v>
      </c>
      <c r="J19261" t="s">
        <v>14</v>
      </c>
      <c r="K19261">
        <v>51</v>
      </c>
      <c r="L19261" t="s">
        <v>22</v>
      </c>
    </row>
    <row r="19262" spans="1:12">
      <c r="A19262" t="e">
        <f ca="1">E00251716444121</f>
        <v>#NAME?</v>
      </c>
      <c r="B19262">
        <v>7208</v>
      </c>
      <c r="C19262" t="s">
        <v>625</v>
      </c>
      <c r="D19262" s="1">
        <v>42947</v>
      </c>
      <c r="F19262">
        <v>2</v>
      </c>
      <c r="G19262">
        <v>1101</v>
      </c>
      <c r="H19262" t="s">
        <v>220</v>
      </c>
      <c r="I19262" t="s">
        <v>148</v>
      </c>
      <c r="J19262" t="s">
        <v>57</v>
      </c>
      <c r="K19262">
        <v>58</v>
      </c>
      <c r="L19262" t="s">
        <v>15</v>
      </c>
    </row>
    <row r="19263" spans="1:12">
      <c r="A19263" t="e">
        <f ca="1">E00251429251821</f>
        <v>#NAME?</v>
      </c>
      <c r="B19263">
        <v>294</v>
      </c>
      <c r="C19263" t="s">
        <v>61</v>
      </c>
      <c r="D19263" s="1">
        <v>41778</v>
      </c>
      <c r="F19263">
        <v>4</v>
      </c>
      <c r="G19263">
        <v>30270</v>
      </c>
      <c r="H19263" t="s">
        <v>336</v>
      </c>
      <c r="J19263" t="s">
        <v>14</v>
      </c>
      <c r="K19263">
        <v>54</v>
      </c>
      <c r="L19263" t="s">
        <v>15</v>
      </c>
    </row>
    <row r="19264" spans="1:12">
      <c r="A19264" t="e">
        <f ca="1">E00251429251821</f>
        <v>#NAME?</v>
      </c>
      <c r="B19264">
        <v>294</v>
      </c>
      <c r="C19264" t="s">
        <v>61</v>
      </c>
      <c r="D19264" s="1">
        <v>41813</v>
      </c>
      <c r="F19264">
        <v>2</v>
      </c>
      <c r="G19264">
        <v>3699</v>
      </c>
      <c r="H19264" t="s">
        <v>149</v>
      </c>
      <c r="J19264" t="s">
        <v>14</v>
      </c>
      <c r="K19264">
        <v>54</v>
      </c>
      <c r="L19264" t="s">
        <v>15</v>
      </c>
    </row>
    <row r="19265" spans="1:12">
      <c r="A19265" t="e">
        <f ca="1">E00251432267921</f>
        <v>#NAME?</v>
      </c>
      <c r="B19265">
        <v>7208</v>
      </c>
      <c r="C19265" t="s">
        <v>625</v>
      </c>
      <c r="D19265" s="1">
        <v>42406</v>
      </c>
      <c r="F19265">
        <v>2</v>
      </c>
      <c r="G19265">
        <v>25000</v>
      </c>
      <c r="H19265" t="s">
        <v>178</v>
      </c>
      <c r="I19265" t="s">
        <v>148</v>
      </c>
      <c r="J19265" t="s">
        <v>57</v>
      </c>
      <c r="K19265">
        <v>50</v>
      </c>
      <c r="L19265" t="s">
        <v>15</v>
      </c>
    </row>
    <row r="19266" spans="1:12">
      <c r="A19266" t="e">
        <f ca="1">E00251537608221</f>
        <v>#NAME?</v>
      </c>
      <c r="B19266">
        <v>442</v>
      </c>
      <c r="C19266" t="s">
        <v>95</v>
      </c>
      <c r="D19266" s="1">
        <v>42347</v>
      </c>
      <c r="F19266">
        <v>1</v>
      </c>
      <c r="G19266">
        <v>30983</v>
      </c>
      <c r="H19266" t="s">
        <v>325</v>
      </c>
      <c r="J19266" t="s">
        <v>14</v>
      </c>
      <c r="K19266">
        <v>64</v>
      </c>
      <c r="L19266" t="s">
        <v>15</v>
      </c>
    </row>
    <row r="19267" spans="1:12">
      <c r="A19267" t="e">
        <f ca="1">E00251512430021</f>
        <v>#NAME?</v>
      </c>
      <c r="B19267">
        <v>48</v>
      </c>
      <c r="C19267" t="s">
        <v>249</v>
      </c>
      <c r="D19267" s="1">
        <v>43007</v>
      </c>
      <c r="F19267">
        <v>2</v>
      </c>
      <c r="G19267">
        <v>7291</v>
      </c>
      <c r="H19267" t="s">
        <v>163</v>
      </c>
      <c r="J19267" t="s">
        <v>14</v>
      </c>
      <c r="K19267">
        <v>49</v>
      </c>
      <c r="L19267" t="s">
        <v>15</v>
      </c>
    </row>
    <row r="19268" spans="1:12">
      <c r="A19268" t="e">
        <f ca="1">E00251528938321</f>
        <v>#NAME?</v>
      </c>
      <c r="B19268">
        <v>291</v>
      </c>
      <c r="C19268" t="s">
        <v>160</v>
      </c>
      <c r="D19268" s="1">
        <v>42632</v>
      </c>
      <c r="F19268">
        <v>6</v>
      </c>
      <c r="G19268">
        <v>4019</v>
      </c>
      <c r="H19268" t="s">
        <v>26</v>
      </c>
      <c r="J19268" t="s">
        <v>14</v>
      </c>
      <c r="K19268">
        <v>58</v>
      </c>
      <c r="L19268" t="s">
        <v>15</v>
      </c>
    </row>
    <row r="19269" spans="1:12">
      <c r="A19269" t="e">
        <f ca="1">E00251528938321</f>
        <v>#NAME?</v>
      </c>
      <c r="B19269">
        <v>291</v>
      </c>
      <c r="C19269" t="s">
        <v>160</v>
      </c>
      <c r="D19269" s="1">
        <v>42884</v>
      </c>
      <c r="F19269">
        <v>4</v>
      </c>
      <c r="G19269">
        <v>496</v>
      </c>
      <c r="H19269" t="s">
        <v>190</v>
      </c>
      <c r="J19269" t="s">
        <v>14</v>
      </c>
      <c r="K19269">
        <v>58</v>
      </c>
      <c r="L19269" t="s">
        <v>15</v>
      </c>
    </row>
    <row r="19270" spans="1:12">
      <c r="A19270" t="e">
        <f ca="1">E00251619838921</f>
        <v>#NAME?</v>
      </c>
      <c r="B19270">
        <v>454</v>
      </c>
      <c r="C19270" t="s">
        <v>179</v>
      </c>
      <c r="D19270" s="1">
        <v>42688</v>
      </c>
      <c r="F19270">
        <v>2</v>
      </c>
      <c r="G19270">
        <v>27800</v>
      </c>
      <c r="H19270" t="s">
        <v>145</v>
      </c>
      <c r="J19270" t="s">
        <v>14</v>
      </c>
      <c r="K19270">
        <v>49</v>
      </c>
      <c r="L19270" t="s">
        <v>15</v>
      </c>
    </row>
    <row r="19271" spans="1:12">
      <c r="A19271" t="e">
        <f ca="1">E00251619838921</f>
        <v>#NAME?</v>
      </c>
      <c r="B19271">
        <v>454</v>
      </c>
      <c r="C19271" t="s">
        <v>179</v>
      </c>
      <c r="D19271" s="1">
        <v>42726</v>
      </c>
      <c r="F19271">
        <v>3</v>
      </c>
      <c r="G19271">
        <v>3051</v>
      </c>
      <c r="H19271" t="s">
        <v>13</v>
      </c>
      <c r="J19271" t="s">
        <v>14</v>
      </c>
      <c r="K19271">
        <v>49</v>
      </c>
      <c r="L19271" t="s">
        <v>15</v>
      </c>
    </row>
    <row r="19272" spans="1:12">
      <c r="A19272" t="e">
        <f ca="1">E00251716444121</f>
        <v>#NAME?</v>
      </c>
      <c r="B19272">
        <v>438</v>
      </c>
      <c r="C19272" t="s">
        <v>474</v>
      </c>
      <c r="D19272" s="1">
        <v>41898</v>
      </c>
      <c r="F19272">
        <v>3</v>
      </c>
      <c r="G19272">
        <v>4019</v>
      </c>
      <c r="H19272" t="s">
        <v>26</v>
      </c>
      <c r="J19272" t="s">
        <v>14</v>
      </c>
      <c r="K19272">
        <v>55</v>
      </c>
      <c r="L19272" t="s">
        <v>15</v>
      </c>
    </row>
    <row r="19273" spans="1:12">
      <c r="A19273" t="e">
        <f ca="1">E00251716444121</f>
        <v>#NAME?</v>
      </c>
      <c r="B19273">
        <v>438</v>
      </c>
      <c r="C19273" t="s">
        <v>474</v>
      </c>
      <c r="D19273" s="1">
        <v>41968</v>
      </c>
      <c r="F19273">
        <v>1</v>
      </c>
      <c r="G19273">
        <v>4556</v>
      </c>
      <c r="H19273" t="s">
        <v>121</v>
      </c>
      <c r="J19273" t="s">
        <v>14</v>
      </c>
      <c r="K19273">
        <v>55</v>
      </c>
      <c r="L19273" t="s">
        <v>15</v>
      </c>
    </row>
    <row r="19274" spans="1:12">
      <c r="A19274" t="e">
        <f ca="1">E00251532959121</f>
        <v>#NAME?</v>
      </c>
      <c r="B19274">
        <v>467</v>
      </c>
      <c r="C19274" t="s">
        <v>232</v>
      </c>
      <c r="D19274" s="1">
        <v>43080</v>
      </c>
      <c r="F19274">
        <v>1</v>
      </c>
      <c r="G19274">
        <v>2809</v>
      </c>
      <c r="H19274" t="s">
        <v>90</v>
      </c>
      <c r="J19274" t="s">
        <v>14</v>
      </c>
      <c r="K19274">
        <v>63</v>
      </c>
      <c r="L19274" t="s">
        <v>15</v>
      </c>
    </row>
    <row r="19275" spans="1:12">
      <c r="A19275" t="e">
        <f ca="1">E00251428403021</f>
        <v>#NAME?</v>
      </c>
      <c r="B19275">
        <v>66</v>
      </c>
      <c r="C19275" t="s">
        <v>134</v>
      </c>
      <c r="D19275" s="1">
        <v>42815</v>
      </c>
      <c r="F19275">
        <v>1</v>
      </c>
      <c r="G19275">
        <v>27800</v>
      </c>
      <c r="H19275" t="s">
        <v>145</v>
      </c>
      <c r="J19275" t="s">
        <v>14</v>
      </c>
      <c r="K19275">
        <v>45</v>
      </c>
      <c r="L19275" t="s">
        <v>15</v>
      </c>
    </row>
    <row r="19276" spans="1:12">
      <c r="A19276" t="e">
        <f ca="1">E00251528938321</f>
        <v>#NAME?</v>
      </c>
      <c r="B19276">
        <v>291</v>
      </c>
      <c r="C19276" t="s">
        <v>160</v>
      </c>
      <c r="D19276" s="1">
        <v>42593</v>
      </c>
      <c r="F19276">
        <v>2</v>
      </c>
      <c r="G19276">
        <v>7262</v>
      </c>
      <c r="H19276" t="s">
        <v>198</v>
      </c>
      <c r="J19276" t="s">
        <v>14</v>
      </c>
      <c r="K19276">
        <v>57</v>
      </c>
      <c r="L19276" t="s">
        <v>15</v>
      </c>
    </row>
    <row r="19277" spans="1:12">
      <c r="A19277" t="e">
        <f ca="1">E00251528938321</f>
        <v>#NAME?</v>
      </c>
      <c r="B19277">
        <v>291</v>
      </c>
      <c r="C19277" t="s">
        <v>160</v>
      </c>
      <c r="D19277" s="1">
        <v>42593</v>
      </c>
      <c r="F19277">
        <v>3</v>
      </c>
      <c r="G19277">
        <v>5859</v>
      </c>
      <c r="H19277" t="s">
        <v>607</v>
      </c>
      <c r="J19277" t="s">
        <v>14</v>
      </c>
      <c r="K19277">
        <v>57</v>
      </c>
      <c r="L19277" t="s">
        <v>15</v>
      </c>
    </row>
    <row r="19278" spans="1:12">
      <c r="A19278" t="e">
        <f ca="1">E00251528938321</f>
        <v>#NAME?</v>
      </c>
      <c r="B19278">
        <v>291</v>
      </c>
      <c r="C19278" t="s">
        <v>160</v>
      </c>
      <c r="D19278" s="1">
        <v>42660</v>
      </c>
      <c r="F19278">
        <v>2</v>
      </c>
      <c r="G19278">
        <v>539</v>
      </c>
      <c r="H19278" t="s">
        <v>379</v>
      </c>
      <c r="J19278" t="s">
        <v>14</v>
      </c>
      <c r="K19278">
        <v>58</v>
      </c>
      <c r="L19278" t="s">
        <v>15</v>
      </c>
    </row>
    <row r="19279" spans="1:12">
      <c r="A19279" t="e">
        <f ca="1">E00251514257621</f>
        <v>#NAME?</v>
      </c>
      <c r="B19279">
        <v>5132</v>
      </c>
      <c r="C19279" t="s">
        <v>853</v>
      </c>
      <c r="D19279" s="1">
        <v>42800</v>
      </c>
      <c r="F19279">
        <v>1</v>
      </c>
      <c r="G19279">
        <v>2449</v>
      </c>
      <c r="H19279" t="s">
        <v>53</v>
      </c>
      <c r="J19279" t="s">
        <v>14</v>
      </c>
      <c r="K19279">
        <v>55</v>
      </c>
      <c r="L19279" t="s">
        <v>15</v>
      </c>
    </row>
    <row r="19280" spans="1:12">
      <c r="A19280" t="e">
        <f ca="1">E00251512430021</f>
        <v>#NAME?</v>
      </c>
      <c r="B19280">
        <v>48</v>
      </c>
      <c r="C19280" t="s">
        <v>249</v>
      </c>
      <c r="D19280" s="1">
        <v>42837</v>
      </c>
      <c r="F19280">
        <v>2</v>
      </c>
      <c r="G19280">
        <v>78009</v>
      </c>
      <c r="H19280" t="s">
        <v>489</v>
      </c>
      <c r="J19280" t="s">
        <v>14</v>
      </c>
      <c r="K19280">
        <v>48</v>
      </c>
      <c r="L19280" t="s">
        <v>22</v>
      </c>
    </row>
    <row r="19281" spans="1:12">
      <c r="A19281" t="e">
        <f ca="1">E00251716444121</f>
        <v>#NAME?</v>
      </c>
      <c r="B19281">
        <v>438</v>
      </c>
      <c r="C19281" t="s">
        <v>474</v>
      </c>
      <c r="D19281" s="1">
        <v>42562</v>
      </c>
      <c r="F19281">
        <v>1</v>
      </c>
      <c r="G19281">
        <v>4019</v>
      </c>
      <c r="H19281" t="s">
        <v>26</v>
      </c>
      <c r="J19281" t="s">
        <v>14</v>
      </c>
      <c r="K19281">
        <v>57</v>
      </c>
      <c r="L19281" t="s">
        <v>15</v>
      </c>
    </row>
    <row r="19282" spans="1:12">
      <c r="A19282" t="e">
        <f ca="1">E00251432267921</f>
        <v>#NAME?</v>
      </c>
      <c r="B19282">
        <v>454</v>
      </c>
      <c r="C19282" t="s">
        <v>179</v>
      </c>
      <c r="D19282" s="1">
        <v>41285</v>
      </c>
      <c r="F19282">
        <v>2</v>
      </c>
      <c r="G19282">
        <v>25000</v>
      </c>
      <c r="H19282" t="s">
        <v>178</v>
      </c>
      <c r="J19282" t="s">
        <v>14</v>
      </c>
      <c r="K19282">
        <v>47</v>
      </c>
      <c r="L19282" t="s">
        <v>15</v>
      </c>
    </row>
    <row r="19283" spans="1:12">
      <c r="A19283" t="e">
        <f ca="1">E00251432267921</f>
        <v>#NAME?</v>
      </c>
      <c r="B19283">
        <v>454</v>
      </c>
      <c r="C19283" t="s">
        <v>179</v>
      </c>
      <c r="D19283" s="1">
        <v>41705</v>
      </c>
      <c r="F19283">
        <v>1</v>
      </c>
      <c r="G19283">
        <v>25000</v>
      </c>
      <c r="H19283" t="s">
        <v>178</v>
      </c>
      <c r="J19283" t="s">
        <v>14</v>
      </c>
      <c r="K19283">
        <v>48</v>
      </c>
      <c r="L19283" t="s">
        <v>15</v>
      </c>
    </row>
    <row r="19284" spans="1:12">
      <c r="A19284" t="e">
        <f ca="1">E00251527290721</f>
        <v>#NAME?</v>
      </c>
      <c r="B19284">
        <v>12</v>
      </c>
      <c r="C19284" t="s">
        <v>771</v>
      </c>
      <c r="D19284" s="1">
        <v>41732</v>
      </c>
      <c r="F19284">
        <v>1</v>
      </c>
      <c r="G19284">
        <v>7262</v>
      </c>
      <c r="H19284" t="s">
        <v>198</v>
      </c>
      <c r="J19284" t="s">
        <v>14</v>
      </c>
      <c r="K19284">
        <v>53</v>
      </c>
      <c r="L19284" t="s">
        <v>15</v>
      </c>
    </row>
    <row r="19285" spans="1:12">
      <c r="A19285" t="e">
        <f ca="1">E00251512525621</f>
        <v>#NAME?</v>
      </c>
      <c r="B19285">
        <v>48</v>
      </c>
      <c r="C19285" t="s">
        <v>249</v>
      </c>
      <c r="D19285" s="1">
        <v>42572</v>
      </c>
      <c r="F19285">
        <v>1</v>
      </c>
      <c r="G19285">
        <v>2749</v>
      </c>
      <c r="H19285" t="s">
        <v>147</v>
      </c>
      <c r="J19285" t="s">
        <v>14</v>
      </c>
      <c r="K19285">
        <v>66</v>
      </c>
      <c r="L19285" t="s">
        <v>15</v>
      </c>
    </row>
    <row r="19286" spans="1:12">
      <c r="A19286" t="e">
        <f ca="1">E00251532959121</f>
        <v>#NAME?</v>
      </c>
      <c r="B19286">
        <v>467</v>
      </c>
      <c r="C19286" t="s">
        <v>232</v>
      </c>
      <c r="D19286" s="1">
        <v>41697</v>
      </c>
      <c r="F19286">
        <v>6</v>
      </c>
      <c r="G19286">
        <v>7295</v>
      </c>
      <c r="H19286" t="s">
        <v>76</v>
      </c>
      <c r="J19286" t="s">
        <v>14</v>
      </c>
      <c r="K19286">
        <v>59</v>
      </c>
      <c r="L19286" t="s">
        <v>15</v>
      </c>
    </row>
    <row r="19287" spans="1:12">
      <c r="A19287" t="e">
        <f ca="1">E00251532959121</f>
        <v>#NAME?</v>
      </c>
      <c r="B19287">
        <v>467</v>
      </c>
      <c r="C19287" t="s">
        <v>232</v>
      </c>
      <c r="D19287" s="1">
        <v>42663</v>
      </c>
      <c r="F19287">
        <v>3</v>
      </c>
      <c r="G19287">
        <v>49300</v>
      </c>
      <c r="H19287" t="s">
        <v>228</v>
      </c>
      <c r="J19287" t="s">
        <v>14</v>
      </c>
      <c r="K19287">
        <v>62</v>
      </c>
      <c r="L19287" t="s">
        <v>15</v>
      </c>
    </row>
    <row r="19288" spans="1:12">
      <c r="A19288" t="e">
        <f ca="1">E00251537608221</f>
        <v>#NAME?</v>
      </c>
      <c r="B19288">
        <v>442</v>
      </c>
      <c r="C19288" t="s">
        <v>95</v>
      </c>
      <c r="D19288" s="1">
        <v>42905</v>
      </c>
      <c r="F19288">
        <v>2</v>
      </c>
      <c r="G19288">
        <v>4019</v>
      </c>
      <c r="H19288" t="s">
        <v>26</v>
      </c>
      <c r="J19288" t="s">
        <v>14</v>
      </c>
      <c r="K19288">
        <v>66</v>
      </c>
      <c r="L19288" t="s">
        <v>15</v>
      </c>
    </row>
    <row r="19289" spans="1:12">
      <c r="A19289" t="e">
        <f ca="1">E00251537608221</f>
        <v>#NAME?</v>
      </c>
      <c r="B19289">
        <v>442</v>
      </c>
      <c r="C19289" t="s">
        <v>95</v>
      </c>
      <c r="D19289" s="1">
        <v>42915</v>
      </c>
      <c r="F19289">
        <v>4</v>
      </c>
      <c r="G19289">
        <v>2449</v>
      </c>
      <c r="H19289" t="s">
        <v>53</v>
      </c>
      <c r="J19289" t="s">
        <v>14</v>
      </c>
      <c r="K19289">
        <v>66</v>
      </c>
      <c r="L19289" t="s">
        <v>15</v>
      </c>
    </row>
    <row r="19290" spans="1:12">
      <c r="A19290" t="e">
        <f ca="1">E00251528608021</f>
        <v>#NAME?</v>
      </c>
      <c r="B19290">
        <v>695</v>
      </c>
      <c r="C19290" t="s">
        <v>257</v>
      </c>
      <c r="D19290" s="1">
        <v>42052</v>
      </c>
      <c r="F19290">
        <v>2</v>
      </c>
      <c r="G19290">
        <v>62989</v>
      </c>
      <c r="H19290" t="s">
        <v>440</v>
      </c>
      <c r="J19290" t="s">
        <v>14</v>
      </c>
      <c r="K19290">
        <v>46</v>
      </c>
      <c r="L19290" t="s">
        <v>15</v>
      </c>
    </row>
    <row r="19291" spans="1:12">
      <c r="A19291" t="e">
        <f ca="1">E00251512525621</f>
        <v>#NAME?</v>
      </c>
      <c r="B19291">
        <v>48</v>
      </c>
      <c r="C19291" t="s">
        <v>249</v>
      </c>
      <c r="D19291" s="1">
        <v>41236</v>
      </c>
      <c r="F19291">
        <v>1</v>
      </c>
      <c r="G19291">
        <v>4359</v>
      </c>
      <c r="H19291" t="s">
        <v>787</v>
      </c>
      <c r="J19291" t="s">
        <v>14</v>
      </c>
      <c r="K19291">
        <v>63</v>
      </c>
      <c r="L19291" t="s">
        <v>15</v>
      </c>
    </row>
    <row r="19292" spans="1:12">
      <c r="A19292" t="e">
        <f ca="1">E00251512525621</f>
        <v>#NAME?</v>
      </c>
      <c r="B19292">
        <v>48</v>
      </c>
      <c r="C19292" t="s">
        <v>249</v>
      </c>
      <c r="D19292" s="1">
        <v>41570</v>
      </c>
      <c r="F19292">
        <v>1</v>
      </c>
      <c r="G19292">
        <v>4019</v>
      </c>
      <c r="H19292" t="s">
        <v>26</v>
      </c>
      <c r="J19292" t="s">
        <v>14</v>
      </c>
      <c r="K19292">
        <v>64</v>
      </c>
      <c r="L19292" t="s">
        <v>15</v>
      </c>
    </row>
    <row r="19293" spans="1:12">
      <c r="A19293" t="e">
        <f ca="1">E00251510737521</f>
        <v>#NAME?</v>
      </c>
      <c r="B19293">
        <v>122</v>
      </c>
      <c r="C19293" t="s">
        <v>522</v>
      </c>
      <c r="D19293" s="1">
        <v>41515</v>
      </c>
      <c r="F19293">
        <v>5</v>
      </c>
      <c r="G19293">
        <v>2729</v>
      </c>
      <c r="H19293" t="s">
        <v>115</v>
      </c>
      <c r="J19293" t="s">
        <v>14</v>
      </c>
      <c r="K19293">
        <v>63</v>
      </c>
      <c r="L19293" t="s">
        <v>15</v>
      </c>
    </row>
    <row r="19294" spans="1:12">
      <c r="A19294" t="e">
        <f ca="1">E00251512648921</f>
        <v>#NAME?</v>
      </c>
      <c r="B19294">
        <v>47</v>
      </c>
      <c r="C19294" t="s">
        <v>494</v>
      </c>
      <c r="D19294" s="1">
        <v>42726</v>
      </c>
      <c r="F19294">
        <v>1</v>
      </c>
      <c r="G19294">
        <v>29690</v>
      </c>
      <c r="H19294" t="s">
        <v>52</v>
      </c>
      <c r="J19294" t="s">
        <v>14</v>
      </c>
      <c r="K19294">
        <v>58</v>
      </c>
      <c r="L19294" t="s">
        <v>15</v>
      </c>
    </row>
    <row r="19295" spans="1:12">
      <c r="A19295" t="e">
        <f ca="1">E00251524989521</f>
        <v>#NAME?</v>
      </c>
      <c r="B19295">
        <v>454</v>
      </c>
      <c r="C19295" t="s">
        <v>179</v>
      </c>
      <c r="D19295" s="1">
        <v>41311</v>
      </c>
      <c r="F19295">
        <v>1</v>
      </c>
      <c r="G19295">
        <v>2169</v>
      </c>
      <c r="H19295" t="s">
        <v>40</v>
      </c>
      <c r="J19295" t="s">
        <v>14</v>
      </c>
      <c r="K19295">
        <v>54</v>
      </c>
      <c r="L19295" t="s">
        <v>15</v>
      </c>
    </row>
    <row r="19296" spans="1:12">
      <c r="A19296" t="e">
        <f ca="1">E00251513734821</f>
        <v>#NAME?</v>
      </c>
      <c r="B19296">
        <v>703</v>
      </c>
      <c r="C19296" t="s">
        <v>305</v>
      </c>
      <c r="D19296" s="1">
        <v>43049</v>
      </c>
      <c r="F19296">
        <v>1</v>
      </c>
      <c r="G19296">
        <v>7295</v>
      </c>
      <c r="H19296" t="s">
        <v>76</v>
      </c>
      <c r="J19296" t="s">
        <v>14</v>
      </c>
      <c r="K19296">
        <v>52</v>
      </c>
      <c r="L19296" t="s">
        <v>15</v>
      </c>
    </row>
    <row r="19297" spans="1:12">
      <c r="A19297" t="e">
        <f ca="1">E00251513734821</f>
        <v>#NAME?</v>
      </c>
      <c r="B19297">
        <v>703</v>
      </c>
      <c r="C19297" t="s">
        <v>305</v>
      </c>
      <c r="D19297" s="1">
        <v>43073</v>
      </c>
      <c r="F19297">
        <v>5</v>
      </c>
      <c r="G19297">
        <v>2169</v>
      </c>
      <c r="H19297" t="s">
        <v>40</v>
      </c>
      <c r="J19297" t="s">
        <v>14</v>
      </c>
      <c r="K19297">
        <v>52</v>
      </c>
      <c r="L19297" t="s">
        <v>15</v>
      </c>
    </row>
    <row r="19298" spans="1:12">
      <c r="A19298" t="e">
        <f ca="1">E00251513734821</f>
        <v>#NAME?</v>
      </c>
      <c r="B19298">
        <v>896</v>
      </c>
      <c r="C19298" t="s">
        <v>823</v>
      </c>
      <c r="D19298" s="1">
        <v>40156</v>
      </c>
      <c r="F19298">
        <v>1</v>
      </c>
      <c r="G19298">
        <v>30002</v>
      </c>
      <c r="H19298" t="s">
        <v>492</v>
      </c>
      <c r="J19298" t="s">
        <v>272</v>
      </c>
      <c r="K19298">
        <v>44</v>
      </c>
      <c r="L19298" t="s">
        <v>15</v>
      </c>
    </row>
    <row r="19299" spans="1:12">
      <c r="A19299" t="e">
        <f ca="1">E00251432420521</f>
        <v>#NAME?</v>
      </c>
      <c r="B19299">
        <v>451</v>
      </c>
      <c r="C19299" t="s">
        <v>102</v>
      </c>
      <c r="D19299" s="1">
        <v>41841</v>
      </c>
      <c r="F19299">
        <v>1</v>
      </c>
      <c r="G19299">
        <v>496</v>
      </c>
      <c r="H19299" t="s">
        <v>190</v>
      </c>
      <c r="J19299" t="s">
        <v>14</v>
      </c>
      <c r="K19299">
        <v>51</v>
      </c>
      <c r="L19299" t="s">
        <v>15</v>
      </c>
    </row>
    <row r="19300" spans="1:12">
      <c r="A19300" t="e">
        <f ca="1">E00251432420521</f>
        <v>#NAME?</v>
      </c>
      <c r="B19300">
        <v>451</v>
      </c>
      <c r="C19300" t="s">
        <v>102</v>
      </c>
      <c r="D19300" s="1">
        <v>42697</v>
      </c>
      <c r="F19300">
        <v>2</v>
      </c>
      <c r="G19300">
        <v>496</v>
      </c>
      <c r="H19300" t="s">
        <v>190</v>
      </c>
      <c r="J19300" t="s">
        <v>14</v>
      </c>
      <c r="K19300">
        <v>53</v>
      </c>
      <c r="L19300" t="s">
        <v>15</v>
      </c>
    </row>
    <row r="19301" spans="1:12">
      <c r="A19301" t="e">
        <f ca="1">E00251432420521</f>
        <v>#NAME?</v>
      </c>
      <c r="B19301">
        <v>451</v>
      </c>
      <c r="C19301" t="s">
        <v>102</v>
      </c>
      <c r="D19301" s="1">
        <v>42872</v>
      </c>
      <c r="F19301">
        <v>2</v>
      </c>
      <c r="G19301">
        <v>2721</v>
      </c>
      <c r="H19301" t="s">
        <v>465</v>
      </c>
      <c r="J19301" t="s">
        <v>14</v>
      </c>
      <c r="K19301">
        <v>54</v>
      </c>
      <c r="L19301" t="s">
        <v>15</v>
      </c>
    </row>
    <row r="19302" spans="1:12">
      <c r="A19302" t="e">
        <f ca="1">E00251619802021</f>
        <v>#NAME?</v>
      </c>
      <c r="B19302">
        <v>454</v>
      </c>
      <c r="C19302" t="s">
        <v>179</v>
      </c>
      <c r="D19302" s="1">
        <v>42922</v>
      </c>
      <c r="F19302">
        <v>1</v>
      </c>
      <c r="G19302">
        <v>7291</v>
      </c>
      <c r="H19302" t="s">
        <v>163</v>
      </c>
      <c r="J19302" t="s">
        <v>14</v>
      </c>
      <c r="K19302">
        <v>55</v>
      </c>
      <c r="L19302" t="s">
        <v>15</v>
      </c>
    </row>
    <row r="19303" spans="1:12">
      <c r="A19303" t="e">
        <f ca="1">E00251429251821</f>
        <v>#NAME?</v>
      </c>
      <c r="B19303">
        <v>290</v>
      </c>
      <c r="C19303" t="s">
        <v>449</v>
      </c>
      <c r="D19303" s="1">
        <v>42566</v>
      </c>
      <c r="F19303">
        <v>2</v>
      </c>
      <c r="G19303">
        <v>53560</v>
      </c>
      <c r="H19303" t="s">
        <v>1238</v>
      </c>
      <c r="J19303" t="s">
        <v>14</v>
      </c>
      <c r="K19303">
        <v>56</v>
      </c>
      <c r="L19303" t="s">
        <v>15</v>
      </c>
    </row>
    <row r="19304" spans="1:12">
      <c r="A19304" t="e">
        <f ca="1">E00251429251821</f>
        <v>#NAME?</v>
      </c>
      <c r="B19304">
        <v>294</v>
      </c>
      <c r="C19304" t="s">
        <v>61</v>
      </c>
      <c r="D19304" s="1">
        <v>41025</v>
      </c>
      <c r="F19304">
        <v>1</v>
      </c>
      <c r="G19304">
        <v>78703</v>
      </c>
      <c r="H19304" t="s">
        <v>1485</v>
      </c>
      <c r="J19304" t="s">
        <v>14</v>
      </c>
      <c r="K19304">
        <v>52</v>
      </c>
      <c r="L19304" t="s">
        <v>22</v>
      </c>
    </row>
    <row r="19305" spans="1:12">
      <c r="A19305" t="e">
        <f ca="1">E00251528938321</f>
        <v>#NAME?</v>
      </c>
      <c r="B19305">
        <v>272</v>
      </c>
      <c r="C19305" t="s">
        <v>174</v>
      </c>
      <c r="D19305" s="1">
        <v>42805</v>
      </c>
      <c r="F19305">
        <v>1</v>
      </c>
      <c r="G19305">
        <v>72761</v>
      </c>
      <c r="H19305" t="s">
        <v>1412</v>
      </c>
      <c r="I19305" t="s">
        <v>56</v>
      </c>
      <c r="J19305" t="s">
        <v>57</v>
      </c>
      <c r="K19305">
        <v>58</v>
      </c>
      <c r="L19305" t="s">
        <v>15</v>
      </c>
    </row>
    <row r="19306" spans="1:12">
      <c r="A19306" t="e">
        <f ca="1">E00251616256121</f>
        <v>#NAME?</v>
      </c>
      <c r="B19306">
        <v>772</v>
      </c>
      <c r="C19306" t="s">
        <v>170</v>
      </c>
      <c r="D19306" s="1">
        <v>42800</v>
      </c>
      <c r="F19306">
        <v>1</v>
      </c>
      <c r="G19306">
        <v>38200</v>
      </c>
      <c r="H19306" t="s">
        <v>747</v>
      </c>
      <c r="I19306" t="s">
        <v>56</v>
      </c>
      <c r="J19306" t="s">
        <v>57</v>
      </c>
      <c r="K19306">
        <v>59</v>
      </c>
      <c r="L19306" t="s">
        <v>15</v>
      </c>
    </row>
    <row r="19307" spans="1:12">
      <c r="A19307" t="e">
        <f ca="1">E00251529062621</f>
        <v>#NAME?</v>
      </c>
      <c r="B19307">
        <v>290</v>
      </c>
      <c r="C19307" t="s">
        <v>449</v>
      </c>
      <c r="D19307" s="1">
        <v>41351</v>
      </c>
      <c r="F19307">
        <v>5</v>
      </c>
      <c r="G19307">
        <v>78050</v>
      </c>
      <c r="H19307" t="s">
        <v>197</v>
      </c>
      <c r="J19307" t="s">
        <v>14</v>
      </c>
      <c r="K19307">
        <v>56</v>
      </c>
      <c r="L19307" t="s">
        <v>22</v>
      </c>
    </row>
    <row r="19308" spans="1:12">
      <c r="A19308" t="e">
        <f ca="1">E00251529062621</f>
        <v>#NAME?</v>
      </c>
      <c r="B19308">
        <v>290</v>
      </c>
      <c r="C19308" t="s">
        <v>449</v>
      </c>
      <c r="D19308" s="1">
        <v>42328</v>
      </c>
      <c r="F19308">
        <v>2</v>
      </c>
      <c r="G19308">
        <v>2722</v>
      </c>
      <c r="H19308" t="s">
        <v>339</v>
      </c>
      <c r="J19308" t="s">
        <v>14</v>
      </c>
      <c r="K19308">
        <v>59</v>
      </c>
      <c r="L19308" t="s">
        <v>15</v>
      </c>
    </row>
    <row r="19309" spans="1:12">
      <c r="A19309" t="e">
        <f ca="1">E00251512197321</f>
        <v>#NAME?</v>
      </c>
      <c r="B19309">
        <v>3913</v>
      </c>
      <c r="C19309" t="s">
        <v>251</v>
      </c>
      <c r="D19309" s="1">
        <v>41253</v>
      </c>
      <c r="F19309">
        <v>1</v>
      </c>
      <c r="G19309">
        <v>2859</v>
      </c>
      <c r="H19309" t="s">
        <v>362</v>
      </c>
      <c r="J19309" t="s">
        <v>14</v>
      </c>
      <c r="K19309">
        <v>40</v>
      </c>
      <c r="L19309" t="s">
        <v>15</v>
      </c>
    </row>
    <row r="19310" spans="1:12">
      <c r="A19310" t="e">
        <f ca="1">E00251429251821</f>
        <v>#NAME?</v>
      </c>
      <c r="B19310">
        <v>290</v>
      </c>
      <c r="C19310" t="s">
        <v>449</v>
      </c>
      <c r="D19310" s="1">
        <v>41124</v>
      </c>
      <c r="F19310">
        <v>2</v>
      </c>
      <c r="G19310">
        <v>7962</v>
      </c>
      <c r="H19310" t="s">
        <v>111</v>
      </c>
      <c r="J19310" t="s">
        <v>14</v>
      </c>
      <c r="K19310">
        <v>52</v>
      </c>
      <c r="L19310" t="s">
        <v>22</v>
      </c>
    </row>
    <row r="19311" spans="1:12">
      <c r="A19311" t="e">
        <f ca="1">E00251429251821</f>
        <v>#NAME?</v>
      </c>
      <c r="B19311">
        <v>290</v>
      </c>
      <c r="C19311" t="s">
        <v>449</v>
      </c>
      <c r="D19311" s="1">
        <v>42528</v>
      </c>
      <c r="F19311">
        <v>3</v>
      </c>
      <c r="G19311">
        <v>43391</v>
      </c>
      <c r="H19311" t="s">
        <v>810</v>
      </c>
      <c r="J19311" t="s">
        <v>14</v>
      </c>
      <c r="K19311">
        <v>56</v>
      </c>
      <c r="L19311" t="s">
        <v>15</v>
      </c>
    </row>
    <row r="19312" spans="1:12">
      <c r="A19312" t="e">
        <f ca="1">E00251429251821</f>
        <v>#NAME?</v>
      </c>
      <c r="B19312">
        <v>290</v>
      </c>
      <c r="C19312" t="s">
        <v>449</v>
      </c>
      <c r="D19312" s="1">
        <v>42622</v>
      </c>
      <c r="F19312">
        <v>2</v>
      </c>
      <c r="G19312">
        <v>25000</v>
      </c>
      <c r="H19312" t="s">
        <v>178</v>
      </c>
      <c r="J19312" t="s">
        <v>14</v>
      </c>
      <c r="K19312">
        <v>56</v>
      </c>
      <c r="L19312" t="s">
        <v>15</v>
      </c>
    </row>
    <row r="19313" spans="1:12">
      <c r="A19313" t="e">
        <f ca="1">E00251429251821</f>
        <v>#NAME?</v>
      </c>
      <c r="B19313">
        <v>290</v>
      </c>
      <c r="C19313" t="s">
        <v>449</v>
      </c>
      <c r="D19313" s="1">
        <v>42656</v>
      </c>
      <c r="F19313">
        <v>3</v>
      </c>
      <c r="G19313">
        <v>7175</v>
      </c>
      <c r="H19313" t="s">
        <v>689</v>
      </c>
      <c r="J19313" t="s">
        <v>14</v>
      </c>
      <c r="K19313">
        <v>56</v>
      </c>
      <c r="L19313" t="s">
        <v>15</v>
      </c>
    </row>
    <row r="19314" spans="1:12">
      <c r="A19314" t="e">
        <f ca="1">E00251716444121</f>
        <v>#NAME?</v>
      </c>
      <c r="B19314">
        <v>438</v>
      </c>
      <c r="C19314" t="s">
        <v>474</v>
      </c>
      <c r="D19314" s="1">
        <v>42488</v>
      </c>
      <c r="F19314">
        <v>2</v>
      </c>
      <c r="G19314">
        <v>4019</v>
      </c>
      <c r="H19314" t="s">
        <v>26</v>
      </c>
      <c r="J19314" t="s">
        <v>14</v>
      </c>
      <c r="K19314">
        <v>57</v>
      </c>
      <c r="L19314" t="s">
        <v>15</v>
      </c>
    </row>
    <row r="19315" spans="1:12">
      <c r="A19315" t="e">
        <f ca="1">E00251429251821</f>
        <v>#NAME?</v>
      </c>
      <c r="B19315">
        <v>290</v>
      </c>
      <c r="C19315" t="s">
        <v>449</v>
      </c>
      <c r="D19315" s="1">
        <v>42538</v>
      </c>
      <c r="F19315">
        <v>3</v>
      </c>
      <c r="G19315">
        <v>43391</v>
      </c>
      <c r="H19315" t="s">
        <v>810</v>
      </c>
      <c r="J19315" t="s">
        <v>14</v>
      </c>
      <c r="K19315">
        <v>56</v>
      </c>
      <c r="L19315" t="s">
        <v>15</v>
      </c>
    </row>
    <row r="19316" spans="1:12">
      <c r="A19316" t="e">
        <f ca="1">E00251528938321</f>
        <v>#NAME?</v>
      </c>
      <c r="B19316">
        <v>291</v>
      </c>
      <c r="C19316" t="s">
        <v>160</v>
      </c>
      <c r="D19316" s="1">
        <v>41992</v>
      </c>
      <c r="F19316">
        <v>2</v>
      </c>
      <c r="G19316">
        <v>7906</v>
      </c>
      <c r="H19316" t="s">
        <v>173</v>
      </c>
      <c r="J19316" t="s">
        <v>14</v>
      </c>
      <c r="K19316">
        <v>56</v>
      </c>
      <c r="L19316" t="s">
        <v>22</v>
      </c>
    </row>
    <row r="19317" spans="1:12">
      <c r="A19317" t="e">
        <f ca="1">E00251528938321</f>
        <v>#NAME?</v>
      </c>
      <c r="B19317">
        <v>291</v>
      </c>
      <c r="C19317" t="s">
        <v>160</v>
      </c>
      <c r="D19317" s="1">
        <v>42045</v>
      </c>
      <c r="F19317">
        <v>1</v>
      </c>
      <c r="G19317">
        <v>5859</v>
      </c>
      <c r="H19317" t="s">
        <v>607</v>
      </c>
      <c r="J19317" t="s">
        <v>14</v>
      </c>
      <c r="K19317">
        <v>56</v>
      </c>
      <c r="L19317" t="s">
        <v>15</v>
      </c>
    </row>
    <row r="19318" spans="1:12">
      <c r="A19318" t="e">
        <f ca="1">E00251527038021</f>
        <v>#NAME?</v>
      </c>
      <c r="B19318">
        <v>4991</v>
      </c>
      <c r="C19318" t="s">
        <v>838</v>
      </c>
      <c r="D19318" s="1">
        <v>42453</v>
      </c>
      <c r="F19318">
        <v>1</v>
      </c>
      <c r="G19318">
        <v>34690</v>
      </c>
      <c r="H19318" t="s">
        <v>118</v>
      </c>
      <c r="I19318" t="s">
        <v>148</v>
      </c>
      <c r="J19318" t="s">
        <v>57</v>
      </c>
      <c r="K19318">
        <v>58</v>
      </c>
      <c r="L19318" t="s">
        <v>15</v>
      </c>
    </row>
    <row r="19319" spans="1:12">
      <c r="A19319" t="e">
        <f ca="1">E00251510764721</f>
        <v>#NAME?</v>
      </c>
      <c r="B19319">
        <v>122</v>
      </c>
      <c r="C19319" t="s">
        <v>522</v>
      </c>
      <c r="D19319" s="1">
        <v>43054</v>
      </c>
      <c r="F19319">
        <v>3</v>
      </c>
      <c r="G19319">
        <v>78057</v>
      </c>
      <c r="H19319" t="s">
        <v>140</v>
      </c>
      <c r="J19319" t="s">
        <v>14</v>
      </c>
      <c r="K19319">
        <v>50</v>
      </c>
      <c r="L19319" t="s">
        <v>22</v>
      </c>
    </row>
    <row r="19320" spans="1:12">
      <c r="A19320" t="e">
        <f ca="1">E00251533607221</f>
        <v>#NAME?</v>
      </c>
      <c r="B19320">
        <v>122</v>
      </c>
      <c r="C19320" t="s">
        <v>522</v>
      </c>
      <c r="D19320" s="1">
        <v>41102</v>
      </c>
      <c r="F19320">
        <v>1</v>
      </c>
      <c r="G19320">
        <v>7243</v>
      </c>
      <c r="H19320" t="s">
        <v>42</v>
      </c>
      <c r="J19320" t="s">
        <v>14</v>
      </c>
      <c r="K19320">
        <v>43</v>
      </c>
      <c r="L19320" t="s">
        <v>15</v>
      </c>
    </row>
    <row r="19321" spans="1:12">
      <c r="A19321" t="e">
        <f ca="1">E00251513734821</f>
        <v>#NAME?</v>
      </c>
      <c r="B19321">
        <v>703</v>
      </c>
      <c r="C19321" t="s">
        <v>305</v>
      </c>
      <c r="D19321" s="1">
        <v>41498</v>
      </c>
      <c r="F19321">
        <v>4</v>
      </c>
      <c r="G19321">
        <v>3051</v>
      </c>
      <c r="H19321" t="s">
        <v>13</v>
      </c>
      <c r="J19321" t="s">
        <v>14</v>
      </c>
      <c r="K19321">
        <v>48</v>
      </c>
      <c r="L19321" t="s">
        <v>15</v>
      </c>
    </row>
    <row r="19322" spans="1:12">
      <c r="A19322" t="e">
        <f ca="1">E00251716444121</f>
        <v>#NAME?</v>
      </c>
      <c r="B19322">
        <v>438</v>
      </c>
      <c r="C19322" t="s">
        <v>474</v>
      </c>
      <c r="D19322" s="1">
        <v>42488</v>
      </c>
      <c r="F19322">
        <v>3</v>
      </c>
      <c r="G19322">
        <v>27800</v>
      </c>
      <c r="H19322" t="s">
        <v>145</v>
      </c>
      <c r="J19322" t="s">
        <v>14</v>
      </c>
      <c r="K19322">
        <v>57</v>
      </c>
      <c r="L19322" t="s">
        <v>15</v>
      </c>
    </row>
    <row r="19323" spans="1:12">
      <c r="A19323" t="e">
        <f ca="1">E00251716444121</f>
        <v>#NAME?</v>
      </c>
      <c r="B19323">
        <v>746</v>
      </c>
      <c r="C19323" t="s">
        <v>527</v>
      </c>
      <c r="D19323" s="1">
        <v>42643</v>
      </c>
      <c r="F19323">
        <v>1</v>
      </c>
      <c r="G19323">
        <v>6164</v>
      </c>
      <c r="H19323" t="s">
        <v>1486</v>
      </c>
      <c r="I19323" t="s">
        <v>56</v>
      </c>
      <c r="J19323" t="s">
        <v>57</v>
      </c>
      <c r="K19323">
        <v>57</v>
      </c>
      <c r="L19323" t="s">
        <v>15</v>
      </c>
    </row>
    <row r="19324" spans="1:12">
      <c r="A19324" t="e">
        <f ca="1">E00251512340221</f>
        <v>#NAME?</v>
      </c>
      <c r="B19324">
        <v>52</v>
      </c>
      <c r="C19324" t="s">
        <v>384</v>
      </c>
      <c r="D19324" s="1">
        <v>41033</v>
      </c>
      <c r="F19324">
        <v>1</v>
      </c>
      <c r="G19324">
        <v>9999</v>
      </c>
      <c r="H19324" t="s">
        <v>971</v>
      </c>
      <c r="J19324" t="s">
        <v>14</v>
      </c>
      <c r="K19324">
        <v>39</v>
      </c>
      <c r="L19324" t="s">
        <v>15</v>
      </c>
    </row>
    <row r="19325" spans="1:12">
      <c r="A19325" t="e">
        <f ca="1">E00251512340221</f>
        <v>#NAME?</v>
      </c>
      <c r="B19325">
        <v>52</v>
      </c>
      <c r="C19325" t="s">
        <v>384</v>
      </c>
      <c r="D19325" s="1">
        <v>41841</v>
      </c>
      <c r="F19325">
        <v>1</v>
      </c>
      <c r="G19325">
        <v>64690</v>
      </c>
      <c r="H19325" t="s">
        <v>1487</v>
      </c>
      <c r="J19325" t="s">
        <v>14</v>
      </c>
      <c r="K19325">
        <v>41</v>
      </c>
      <c r="L19325" t="s">
        <v>15</v>
      </c>
    </row>
    <row r="19326" spans="1:12">
      <c r="A19326" t="e">
        <f ca="1">E00251429251821</f>
        <v>#NAME?</v>
      </c>
      <c r="B19326">
        <v>290</v>
      </c>
      <c r="C19326" t="s">
        <v>449</v>
      </c>
      <c r="D19326" s="1">
        <v>42982</v>
      </c>
      <c r="F19326">
        <v>1</v>
      </c>
      <c r="G19326">
        <v>7175</v>
      </c>
      <c r="H19326" t="s">
        <v>689</v>
      </c>
      <c r="J19326" t="s">
        <v>14</v>
      </c>
      <c r="K19326">
        <v>57</v>
      </c>
      <c r="L19326" t="s">
        <v>15</v>
      </c>
    </row>
    <row r="19327" spans="1:12">
      <c r="A19327" t="e">
        <f ca="1">E00251429251821</f>
        <v>#NAME?</v>
      </c>
      <c r="B19327">
        <v>294</v>
      </c>
      <c r="C19327" t="s">
        <v>61</v>
      </c>
      <c r="D19327" s="1">
        <v>41694</v>
      </c>
      <c r="F19327">
        <v>1</v>
      </c>
      <c r="G19327">
        <v>3699</v>
      </c>
      <c r="H19327" t="s">
        <v>149</v>
      </c>
      <c r="J19327" t="s">
        <v>14</v>
      </c>
      <c r="K19327">
        <v>53</v>
      </c>
      <c r="L19327" t="s">
        <v>15</v>
      </c>
    </row>
    <row r="19328" spans="1:12">
      <c r="A19328" t="e">
        <f ca="1">E00251528938321</f>
        <v>#NAME?</v>
      </c>
      <c r="B19328">
        <v>291</v>
      </c>
      <c r="C19328" t="s">
        <v>160</v>
      </c>
      <c r="D19328" s="1">
        <v>42046</v>
      </c>
      <c r="F19328">
        <v>3</v>
      </c>
      <c r="G19328">
        <v>4019</v>
      </c>
      <c r="H19328" t="s">
        <v>26</v>
      </c>
      <c r="J19328" t="s">
        <v>14</v>
      </c>
      <c r="K19328">
        <v>56</v>
      </c>
      <c r="L19328" t="s">
        <v>15</v>
      </c>
    </row>
    <row r="19329" spans="1:12">
      <c r="A19329" t="e">
        <f ca="1">E00251528760321</f>
        <v>#NAME?</v>
      </c>
      <c r="B19329">
        <v>291</v>
      </c>
      <c r="C19329" t="s">
        <v>160</v>
      </c>
      <c r="D19329" s="1">
        <v>41229</v>
      </c>
      <c r="F19329">
        <v>1</v>
      </c>
      <c r="G19329">
        <v>4519</v>
      </c>
      <c r="H19329" t="s">
        <v>1155</v>
      </c>
      <c r="J19329" t="s">
        <v>14</v>
      </c>
      <c r="K19329">
        <v>58</v>
      </c>
      <c r="L19329" t="s">
        <v>15</v>
      </c>
    </row>
    <row r="19330" spans="1:12">
      <c r="A19330" t="e">
        <f ca="1">E00251528938321</f>
        <v>#NAME?</v>
      </c>
      <c r="B19330">
        <v>291</v>
      </c>
      <c r="C19330" t="s">
        <v>160</v>
      </c>
      <c r="D19330" s="1">
        <v>42286</v>
      </c>
      <c r="F19330">
        <v>4</v>
      </c>
      <c r="G19330">
        <v>4019</v>
      </c>
      <c r="H19330" t="s">
        <v>26</v>
      </c>
      <c r="J19330" t="s">
        <v>14</v>
      </c>
      <c r="K19330">
        <v>57</v>
      </c>
      <c r="L19330" t="s">
        <v>15</v>
      </c>
    </row>
    <row r="19331" spans="1:12">
      <c r="A19331" t="e">
        <f ca="1">E00251518518421</f>
        <v>#NAME?</v>
      </c>
      <c r="B19331">
        <v>293</v>
      </c>
      <c r="C19331" t="s">
        <v>25</v>
      </c>
      <c r="D19331" s="1">
        <v>42107</v>
      </c>
      <c r="F19331">
        <v>3</v>
      </c>
      <c r="G19331">
        <v>1739</v>
      </c>
      <c r="H19331" t="s">
        <v>110</v>
      </c>
      <c r="J19331" t="s">
        <v>14</v>
      </c>
      <c r="K19331">
        <v>62</v>
      </c>
      <c r="L19331" t="s">
        <v>15</v>
      </c>
    </row>
    <row r="19332" spans="1:12">
      <c r="A19332" t="e">
        <f ca="1">E00251429251821</f>
        <v>#NAME?</v>
      </c>
      <c r="B19332">
        <v>290</v>
      </c>
      <c r="C19332" t="s">
        <v>449</v>
      </c>
      <c r="D19332" s="1">
        <v>43083</v>
      </c>
      <c r="F19332">
        <v>4</v>
      </c>
      <c r="G19332">
        <v>3051</v>
      </c>
      <c r="H19332" t="s">
        <v>13</v>
      </c>
      <c r="J19332" t="s">
        <v>14</v>
      </c>
      <c r="K19332">
        <v>57</v>
      </c>
      <c r="L19332" t="s">
        <v>15</v>
      </c>
    </row>
    <row r="19333" spans="1:12">
      <c r="A19333" t="e">
        <f ca="1">E00251617643721</f>
        <v>#NAME?</v>
      </c>
      <c r="B19333">
        <v>598</v>
      </c>
      <c r="C19333" t="s">
        <v>862</v>
      </c>
      <c r="D19333" s="1">
        <v>42269</v>
      </c>
      <c r="F19333">
        <v>2</v>
      </c>
      <c r="G19333">
        <v>496</v>
      </c>
      <c r="H19333" t="s">
        <v>190</v>
      </c>
      <c r="J19333" t="s">
        <v>14</v>
      </c>
      <c r="K19333">
        <v>48</v>
      </c>
      <c r="L19333" t="s">
        <v>15</v>
      </c>
    </row>
    <row r="19334" spans="1:12">
      <c r="A19334" t="e">
        <f ca="1">E00251528938321</f>
        <v>#NAME?</v>
      </c>
      <c r="B19334">
        <v>291</v>
      </c>
      <c r="C19334" t="s">
        <v>160</v>
      </c>
      <c r="D19334" s="1">
        <v>42053</v>
      </c>
      <c r="F19334">
        <v>3</v>
      </c>
      <c r="G19334">
        <v>3051</v>
      </c>
      <c r="H19334" t="s">
        <v>13</v>
      </c>
      <c r="J19334" t="s">
        <v>14</v>
      </c>
      <c r="K19334">
        <v>56</v>
      </c>
      <c r="L19334" t="s">
        <v>15</v>
      </c>
    </row>
    <row r="19335" spans="1:12">
      <c r="A19335" t="e">
        <f ca="1">E00251528608021</f>
        <v>#NAME?</v>
      </c>
      <c r="B19335">
        <v>695</v>
      </c>
      <c r="C19335" t="s">
        <v>257</v>
      </c>
      <c r="D19335" s="1">
        <v>40974</v>
      </c>
      <c r="F19335">
        <v>3</v>
      </c>
      <c r="G19335">
        <v>45989</v>
      </c>
      <c r="H19335" t="s">
        <v>974</v>
      </c>
      <c r="J19335" t="s">
        <v>14</v>
      </c>
      <c r="K19335">
        <v>43</v>
      </c>
      <c r="L19335" t="s">
        <v>15</v>
      </c>
    </row>
    <row r="19336" spans="1:12">
      <c r="A19336" t="e">
        <f ca="1">E00251528608021</f>
        <v>#NAME?</v>
      </c>
      <c r="B19336">
        <v>695</v>
      </c>
      <c r="C19336" t="s">
        <v>257</v>
      </c>
      <c r="D19336" s="1">
        <v>41302</v>
      </c>
      <c r="F19336">
        <v>4</v>
      </c>
      <c r="G19336">
        <v>73390</v>
      </c>
      <c r="H19336" t="s">
        <v>66</v>
      </c>
      <c r="J19336" t="s">
        <v>14</v>
      </c>
      <c r="K19336">
        <v>44</v>
      </c>
      <c r="L19336" t="s">
        <v>15</v>
      </c>
    </row>
    <row r="19337" spans="1:12">
      <c r="A19337" t="e">
        <f ca="1">E00251427218921</f>
        <v>#NAME?</v>
      </c>
      <c r="B19337">
        <v>10</v>
      </c>
      <c r="C19337" t="s">
        <v>18</v>
      </c>
      <c r="D19337" s="1">
        <v>41796</v>
      </c>
      <c r="F19337">
        <v>1</v>
      </c>
      <c r="G19337">
        <v>6271</v>
      </c>
      <c r="H19337" t="s">
        <v>1136</v>
      </c>
      <c r="J19337" t="s">
        <v>14</v>
      </c>
      <c r="K19337">
        <v>52</v>
      </c>
      <c r="L19337" t="s">
        <v>15</v>
      </c>
    </row>
    <row r="19338" spans="1:12">
      <c r="A19338" t="e">
        <f ca="1">E00251427218921</f>
        <v>#NAME?</v>
      </c>
      <c r="B19338">
        <v>10</v>
      </c>
      <c r="C19338" t="s">
        <v>18</v>
      </c>
      <c r="D19338" s="1">
        <v>41946</v>
      </c>
      <c r="F19338">
        <v>1</v>
      </c>
      <c r="G19338">
        <v>9198</v>
      </c>
      <c r="H19338" t="s">
        <v>229</v>
      </c>
      <c r="J19338" t="s">
        <v>14</v>
      </c>
      <c r="K19338">
        <v>53</v>
      </c>
      <c r="L19338" t="s">
        <v>15</v>
      </c>
    </row>
    <row r="19339" spans="1:12">
      <c r="A19339" t="e">
        <f ca="1">E00251427218921</f>
        <v>#NAME?</v>
      </c>
      <c r="B19339">
        <v>10</v>
      </c>
      <c r="C19339" t="s">
        <v>18</v>
      </c>
      <c r="D19339" s="1">
        <v>41995</v>
      </c>
      <c r="F19339">
        <v>1</v>
      </c>
      <c r="G19339">
        <v>7262</v>
      </c>
      <c r="H19339" t="s">
        <v>198</v>
      </c>
      <c r="J19339" t="s">
        <v>14</v>
      </c>
      <c r="K19339">
        <v>53</v>
      </c>
      <c r="L19339" t="s">
        <v>15</v>
      </c>
    </row>
    <row r="19340" spans="1:12">
      <c r="A19340" t="e">
        <f ca="1">E00251617643721</f>
        <v>#NAME?</v>
      </c>
      <c r="B19340">
        <v>489</v>
      </c>
      <c r="C19340" t="s">
        <v>100</v>
      </c>
      <c r="D19340" s="1">
        <v>42930</v>
      </c>
      <c r="F19340">
        <v>5</v>
      </c>
      <c r="G19340">
        <v>51889</v>
      </c>
      <c r="H19340" t="s">
        <v>256</v>
      </c>
      <c r="J19340" t="s">
        <v>14</v>
      </c>
      <c r="K19340">
        <v>49</v>
      </c>
      <c r="L19340" t="s">
        <v>15</v>
      </c>
    </row>
    <row r="19341" spans="1:12">
      <c r="A19341" t="e">
        <f ca="1">E00251617643721</f>
        <v>#NAME?</v>
      </c>
      <c r="B19341">
        <v>598</v>
      </c>
      <c r="C19341" t="s">
        <v>862</v>
      </c>
      <c r="D19341" s="1">
        <v>42178</v>
      </c>
      <c r="F19341">
        <v>1</v>
      </c>
      <c r="G19341">
        <v>55090</v>
      </c>
      <c r="H19341" t="s">
        <v>400</v>
      </c>
      <c r="J19341" t="s">
        <v>14</v>
      </c>
      <c r="K19341">
        <v>47</v>
      </c>
      <c r="L19341" t="s">
        <v>15</v>
      </c>
    </row>
    <row r="19342" spans="1:12">
      <c r="A19342" t="e">
        <f ca="1">E00251617643721</f>
        <v>#NAME?</v>
      </c>
      <c r="B19342">
        <v>598</v>
      </c>
      <c r="C19342" t="s">
        <v>862</v>
      </c>
      <c r="D19342" s="1">
        <v>42290</v>
      </c>
      <c r="F19342">
        <v>1</v>
      </c>
      <c r="G19342">
        <v>49390</v>
      </c>
      <c r="H19342" t="s">
        <v>59</v>
      </c>
      <c r="J19342" t="s">
        <v>14</v>
      </c>
      <c r="K19342">
        <v>48</v>
      </c>
      <c r="L19342" t="s">
        <v>15</v>
      </c>
    </row>
    <row r="19343" spans="1:12">
      <c r="A19343" t="e">
        <f ca="1">E00251617643721</f>
        <v>#NAME?</v>
      </c>
      <c r="B19343">
        <v>701</v>
      </c>
      <c r="C19343" t="s">
        <v>72</v>
      </c>
      <c r="D19343" s="1">
        <v>41236</v>
      </c>
      <c r="F19343">
        <v>2</v>
      </c>
      <c r="G19343">
        <v>4549</v>
      </c>
      <c r="H19343" t="s">
        <v>69</v>
      </c>
      <c r="J19343" t="s">
        <v>14</v>
      </c>
      <c r="K19343">
        <v>45</v>
      </c>
      <c r="L19343" t="s">
        <v>15</v>
      </c>
    </row>
    <row r="19344" spans="1:12">
      <c r="A19344" t="e">
        <f ca="1">E00251617643721</f>
        <v>#NAME?</v>
      </c>
      <c r="B19344">
        <v>701</v>
      </c>
      <c r="C19344" t="s">
        <v>72</v>
      </c>
      <c r="D19344" s="1">
        <v>41276</v>
      </c>
      <c r="F19344">
        <v>1</v>
      </c>
      <c r="G19344">
        <v>91</v>
      </c>
      <c r="H19344" t="s">
        <v>927</v>
      </c>
      <c r="J19344" t="s">
        <v>14</v>
      </c>
      <c r="K19344">
        <v>45</v>
      </c>
      <c r="L19344" t="s">
        <v>15</v>
      </c>
    </row>
    <row r="19345" spans="1:12">
      <c r="A19345" t="e">
        <f ca="1">E00251524989521</f>
        <v>#NAME?</v>
      </c>
      <c r="B19345">
        <v>746</v>
      </c>
      <c r="C19345" t="s">
        <v>527</v>
      </c>
      <c r="D19345" s="1">
        <v>40938</v>
      </c>
      <c r="E19345">
        <v>0</v>
      </c>
      <c r="F19345">
        <v>1</v>
      </c>
      <c r="G19345">
        <v>36616</v>
      </c>
      <c r="H19345" t="s">
        <v>1410</v>
      </c>
      <c r="J19345" t="s">
        <v>34</v>
      </c>
      <c r="K19345">
        <v>53</v>
      </c>
      <c r="L19345" t="s">
        <v>15</v>
      </c>
    </row>
    <row r="19346" spans="1:12">
      <c r="A19346" t="e">
        <f ca="1">E00251512648921</f>
        <v>#NAME?</v>
      </c>
      <c r="B19346">
        <v>1346</v>
      </c>
      <c r="C19346" t="s">
        <v>620</v>
      </c>
      <c r="D19346" s="1">
        <v>41667</v>
      </c>
      <c r="E19346">
        <v>0</v>
      </c>
      <c r="F19346">
        <v>1</v>
      </c>
      <c r="G19346">
        <v>4549</v>
      </c>
      <c r="H19346" t="s">
        <v>69</v>
      </c>
      <c r="J19346" t="s">
        <v>34</v>
      </c>
      <c r="K19346">
        <v>55</v>
      </c>
      <c r="L19346" t="s">
        <v>15</v>
      </c>
    </row>
    <row r="19347" spans="1:12">
      <c r="A19347" t="e">
        <f ca="1">E00251424821221</f>
        <v>#NAME?</v>
      </c>
      <c r="B19347">
        <v>122</v>
      </c>
      <c r="C19347" t="s">
        <v>522</v>
      </c>
      <c r="D19347" s="1">
        <v>41148</v>
      </c>
      <c r="F19347">
        <v>1</v>
      </c>
      <c r="G19347">
        <v>25000</v>
      </c>
      <c r="H19347" t="s">
        <v>178</v>
      </c>
      <c r="J19347" t="s">
        <v>14</v>
      </c>
      <c r="K19347">
        <v>56</v>
      </c>
      <c r="L19347" t="s">
        <v>15</v>
      </c>
    </row>
    <row r="19348" spans="1:12">
      <c r="A19348" t="e">
        <f ca="1">E00251424821221</f>
        <v>#NAME?</v>
      </c>
      <c r="B19348">
        <v>122</v>
      </c>
      <c r="C19348" t="s">
        <v>522</v>
      </c>
      <c r="D19348" s="1">
        <v>41164</v>
      </c>
      <c r="F19348">
        <v>3</v>
      </c>
      <c r="G19348">
        <v>4019</v>
      </c>
      <c r="H19348" t="s">
        <v>26</v>
      </c>
      <c r="J19348" t="s">
        <v>14</v>
      </c>
      <c r="K19348">
        <v>56</v>
      </c>
      <c r="L19348" t="s">
        <v>15</v>
      </c>
    </row>
    <row r="19349" spans="1:12">
      <c r="A19349" t="e">
        <f ca="1">E00251429309821</f>
        <v>#NAME?</v>
      </c>
      <c r="B19349">
        <v>291</v>
      </c>
      <c r="C19349" t="s">
        <v>160</v>
      </c>
      <c r="D19349" s="1">
        <v>42044</v>
      </c>
      <c r="F19349">
        <v>4</v>
      </c>
      <c r="G19349">
        <v>7242</v>
      </c>
      <c r="H19349" t="s">
        <v>93</v>
      </c>
      <c r="J19349" t="s">
        <v>14</v>
      </c>
      <c r="K19349">
        <v>66</v>
      </c>
      <c r="L19349" t="s">
        <v>15</v>
      </c>
    </row>
    <row r="19350" spans="1:12">
      <c r="A19350" t="e">
        <f ca="1">E00251617643721</f>
        <v>#NAME?</v>
      </c>
      <c r="B19350">
        <v>701</v>
      </c>
      <c r="C19350" t="s">
        <v>72</v>
      </c>
      <c r="D19350" s="1">
        <v>40991</v>
      </c>
      <c r="F19350">
        <v>2</v>
      </c>
      <c r="G19350">
        <v>3559</v>
      </c>
      <c r="H19350" t="s">
        <v>857</v>
      </c>
      <c r="J19350" t="s">
        <v>14</v>
      </c>
      <c r="K19350">
        <v>44</v>
      </c>
      <c r="L19350" t="s">
        <v>15</v>
      </c>
    </row>
    <row r="19351" spans="1:12">
      <c r="A19351" t="e">
        <f ca="1">E00251617643721</f>
        <v>#NAME?</v>
      </c>
      <c r="B19351">
        <v>701</v>
      </c>
      <c r="C19351" t="s">
        <v>72</v>
      </c>
      <c r="D19351" s="1">
        <v>41060</v>
      </c>
      <c r="F19351">
        <v>3</v>
      </c>
      <c r="G19351">
        <v>3559</v>
      </c>
      <c r="H19351" t="s">
        <v>857</v>
      </c>
      <c r="J19351" t="s">
        <v>14</v>
      </c>
      <c r="K19351">
        <v>44</v>
      </c>
      <c r="L19351" t="s">
        <v>15</v>
      </c>
    </row>
    <row r="19352" spans="1:12">
      <c r="A19352" t="e">
        <f ca="1">E00251617643721</f>
        <v>#NAME?</v>
      </c>
      <c r="B19352">
        <v>701</v>
      </c>
      <c r="C19352" t="s">
        <v>72</v>
      </c>
      <c r="D19352" s="1">
        <v>41687</v>
      </c>
      <c r="F19352">
        <v>3</v>
      </c>
      <c r="G19352">
        <v>3559</v>
      </c>
      <c r="H19352" t="s">
        <v>857</v>
      </c>
      <c r="J19352" t="s">
        <v>14</v>
      </c>
      <c r="K19352">
        <v>46</v>
      </c>
      <c r="L19352" t="s">
        <v>15</v>
      </c>
    </row>
    <row r="19353" spans="1:12">
      <c r="A19353" t="e">
        <f ca="1">E00251429251821</f>
        <v>#NAME?</v>
      </c>
      <c r="B19353">
        <v>294</v>
      </c>
      <c r="C19353" t="s">
        <v>61</v>
      </c>
      <c r="D19353" s="1">
        <v>41353</v>
      </c>
      <c r="F19353">
        <v>6</v>
      </c>
      <c r="G19353">
        <v>27800</v>
      </c>
      <c r="H19353" t="s">
        <v>145</v>
      </c>
      <c r="J19353" t="s">
        <v>14</v>
      </c>
      <c r="K19353">
        <v>52</v>
      </c>
      <c r="L19353" t="s">
        <v>15</v>
      </c>
    </row>
    <row r="19354" spans="1:12">
      <c r="A19354" t="e">
        <f ca="1">E00251429251821</f>
        <v>#NAME?</v>
      </c>
      <c r="B19354">
        <v>294</v>
      </c>
      <c r="C19354" t="s">
        <v>61</v>
      </c>
      <c r="D19354" s="1">
        <v>41913</v>
      </c>
      <c r="F19354">
        <v>6</v>
      </c>
      <c r="G19354">
        <v>4781</v>
      </c>
      <c r="H19354" t="s">
        <v>798</v>
      </c>
      <c r="J19354" t="s">
        <v>14</v>
      </c>
      <c r="K19354">
        <v>54</v>
      </c>
      <c r="L19354" t="s">
        <v>15</v>
      </c>
    </row>
    <row r="19355" spans="1:12">
      <c r="A19355" t="e">
        <f ca="1">E00251615086621</f>
        <v>#NAME?</v>
      </c>
      <c r="B19355">
        <v>47</v>
      </c>
      <c r="C19355" t="s">
        <v>494</v>
      </c>
      <c r="D19355" s="1">
        <v>43068</v>
      </c>
      <c r="F19355">
        <v>1</v>
      </c>
      <c r="G19355">
        <v>4019</v>
      </c>
      <c r="H19355" t="s">
        <v>26</v>
      </c>
      <c r="J19355" t="s">
        <v>14</v>
      </c>
      <c r="K19355">
        <v>57</v>
      </c>
      <c r="L19355" t="s">
        <v>15</v>
      </c>
    </row>
    <row r="19356" spans="1:12">
      <c r="A19356" t="e">
        <f ca="1">E00251715551121</f>
        <v>#NAME?</v>
      </c>
      <c r="B19356">
        <v>62</v>
      </c>
      <c r="C19356" t="s">
        <v>20</v>
      </c>
      <c r="D19356" s="1">
        <v>41011</v>
      </c>
      <c r="F19356">
        <v>1</v>
      </c>
      <c r="G19356">
        <v>7810</v>
      </c>
      <c r="H19356" t="s">
        <v>143</v>
      </c>
      <c r="J19356" t="s">
        <v>14</v>
      </c>
      <c r="K19356">
        <v>42</v>
      </c>
      <c r="L19356" t="s">
        <v>15</v>
      </c>
    </row>
    <row r="19357" spans="1:12">
      <c r="A19357" t="e">
        <f ca="1">E00251424821221</f>
        <v>#NAME?</v>
      </c>
      <c r="B19357">
        <v>122</v>
      </c>
      <c r="C19357" t="s">
        <v>522</v>
      </c>
      <c r="D19357" s="1">
        <v>41767</v>
      </c>
      <c r="F19357">
        <v>1</v>
      </c>
      <c r="G19357">
        <v>30000</v>
      </c>
      <c r="H19357" t="s">
        <v>144</v>
      </c>
      <c r="J19357" t="s">
        <v>14</v>
      </c>
      <c r="K19357">
        <v>58</v>
      </c>
      <c r="L19357" t="s">
        <v>15</v>
      </c>
    </row>
    <row r="19358" spans="1:12">
      <c r="A19358" t="e">
        <f ca="1">E00251424821221</f>
        <v>#NAME?</v>
      </c>
      <c r="B19358">
        <v>122</v>
      </c>
      <c r="C19358" t="s">
        <v>522</v>
      </c>
      <c r="D19358" s="1">
        <v>41967</v>
      </c>
      <c r="F19358">
        <v>2</v>
      </c>
      <c r="G19358">
        <v>29620</v>
      </c>
      <c r="H19358" t="s">
        <v>460</v>
      </c>
      <c r="J19358" t="s">
        <v>14</v>
      </c>
      <c r="K19358">
        <v>58</v>
      </c>
      <c r="L19358" t="s">
        <v>15</v>
      </c>
    </row>
    <row r="19359" spans="1:12">
      <c r="A19359" t="e">
        <f ca="1">E00251427221921</f>
        <v>#NAME?</v>
      </c>
      <c r="B19359">
        <v>10</v>
      </c>
      <c r="C19359" t="s">
        <v>18</v>
      </c>
      <c r="D19359" s="1">
        <v>41509</v>
      </c>
      <c r="F19359">
        <v>2</v>
      </c>
      <c r="G19359">
        <v>4019</v>
      </c>
      <c r="H19359" t="s">
        <v>26</v>
      </c>
      <c r="J19359" t="s">
        <v>14</v>
      </c>
      <c r="K19359">
        <v>57</v>
      </c>
      <c r="L19359" t="s">
        <v>15</v>
      </c>
    </row>
    <row r="19360" spans="1:12">
      <c r="A19360" t="e">
        <f ca="1">E00251513734821</f>
        <v>#NAME?</v>
      </c>
      <c r="B19360">
        <v>703</v>
      </c>
      <c r="C19360" t="s">
        <v>305</v>
      </c>
      <c r="D19360" s="1">
        <v>42530</v>
      </c>
      <c r="F19360">
        <v>5</v>
      </c>
      <c r="G19360">
        <v>2169</v>
      </c>
      <c r="H19360" t="s">
        <v>40</v>
      </c>
      <c r="J19360" t="s">
        <v>14</v>
      </c>
      <c r="K19360">
        <v>51</v>
      </c>
      <c r="L19360" t="s">
        <v>15</v>
      </c>
    </row>
    <row r="19361" spans="1:12">
      <c r="A19361" t="e">
        <f ca="1">E00251513734821</f>
        <v>#NAME?</v>
      </c>
      <c r="B19361">
        <v>703</v>
      </c>
      <c r="C19361" t="s">
        <v>305</v>
      </c>
      <c r="D19361" s="1">
        <v>42537</v>
      </c>
      <c r="F19361">
        <v>5</v>
      </c>
      <c r="G19361">
        <v>2169</v>
      </c>
      <c r="H19361" t="s">
        <v>40</v>
      </c>
      <c r="J19361" t="s">
        <v>14</v>
      </c>
      <c r="K19361">
        <v>51</v>
      </c>
      <c r="L19361" t="s">
        <v>15</v>
      </c>
    </row>
    <row r="19362" spans="1:12">
      <c r="A19362" t="e">
        <f ca="1">E00251513734821</f>
        <v>#NAME?</v>
      </c>
      <c r="B19362">
        <v>703</v>
      </c>
      <c r="C19362" t="s">
        <v>305</v>
      </c>
      <c r="D19362" s="1">
        <v>42541</v>
      </c>
      <c r="F19362">
        <v>2</v>
      </c>
      <c r="G19362">
        <v>2449</v>
      </c>
      <c r="H19362" t="s">
        <v>53</v>
      </c>
      <c r="J19362" t="s">
        <v>14</v>
      </c>
      <c r="K19362">
        <v>51</v>
      </c>
      <c r="L19362" t="s">
        <v>15</v>
      </c>
    </row>
    <row r="19363" spans="1:12">
      <c r="A19363" t="e">
        <f ca="1">E00251429251821</f>
        <v>#NAME?</v>
      </c>
      <c r="B19363">
        <v>294</v>
      </c>
      <c r="C19363" t="s">
        <v>61</v>
      </c>
      <c r="D19363" s="1">
        <v>41715</v>
      </c>
      <c r="F19363">
        <v>1</v>
      </c>
      <c r="G19363">
        <v>46619</v>
      </c>
      <c r="H19363" t="s">
        <v>182</v>
      </c>
      <c r="J19363" t="s">
        <v>14</v>
      </c>
      <c r="K19363">
        <v>53</v>
      </c>
      <c r="L19363" t="s">
        <v>15</v>
      </c>
    </row>
    <row r="19364" spans="1:12">
      <c r="A19364" t="e">
        <f ca="1">E00251430134421</f>
        <v>#NAME?</v>
      </c>
      <c r="B19364">
        <v>467</v>
      </c>
      <c r="C19364" t="s">
        <v>232</v>
      </c>
      <c r="D19364" s="1">
        <v>41270</v>
      </c>
      <c r="F19364">
        <v>1</v>
      </c>
      <c r="G19364">
        <v>91</v>
      </c>
      <c r="H19364" t="s">
        <v>927</v>
      </c>
      <c r="J19364" t="s">
        <v>14</v>
      </c>
      <c r="K19364">
        <v>49</v>
      </c>
      <c r="L19364" t="s">
        <v>15</v>
      </c>
    </row>
    <row r="19365" spans="1:12">
      <c r="A19365" t="e">
        <f ca="1">E00251430134421</f>
        <v>#NAME?</v>
      </c>
      <c r="B19365">
        <v>467</v>
      </c>
      <c r="C19365" t="s">
        <v>232</v>
      </c>
      <c r="D19365" s="1">
        <v>41361</v>
      </c>
      <c r="F19365">
        <v>1</v>
      </c>
      <c r="G19365">
        <v>55329</v>
      </c>
      <c r="H19365" t="s">
        <v>869</v>
      </c>
      <c r="J19365" t="s">
        <v>14</v>
      </c>
      <c r="K19365">
        <v>50</v>
      </c>
      <c r="L19365" t="s">
        <v>15</v>
      </c>
    </row>
    <row r="19366" spans="1:12">
      <c r="A19366" t="e">
        <f ca="1">E00251430134421</f>
        <v>#NAME?</v>
      </c>
      <c r="B19366">
        <v>467</v>
      </c>
      <c r="C19366" t="s">
        <v>232</v>
      </c>
      <c r="D19366" s="1">
        <v>41586</v>
      </c>
      <c r="F19366">
        <v>5</v>
      </c>
      <c r="G19366">
        <v>4556</v>
      </c>
      <c r="H19366" t="s">
        <v>121</v>
      </c>
      <c r="J19366" t="s">
        <v>14</v>
      </c>
      <c r="K19366">
        <v>50</v>
      </c>
      <c r="L19366" t="s">
        <v>15</v>
      </c>
    </row>
    <row r="19367" spans="1:12">
      <c r="A19367" t="e">
        <f ca="1">E00251427221921</f>
        <v>#NAME?</v>
      </c>
      <c r="B19367">
        <v>10</v>
      </c>
      <c r="C19367" t="s">
        <v>18</v>
      </c>
      <c r="D19367" s="1">
        <v>42738</v>
      </c>
      <c r="F19367">
        <v>2</v>
      </c>
      <c r="G19367">
        <v>52310</v>
      </c>
      <c r="H19367" t="s">
        <v>1132</v>
      </c>
      <c r="J19367" t="s">
        <v>14</v>
      </c>
      <c r="K19367">
        <v>60</v>
      </c>
      <c r="L19367" t="s">
        <v>15</v>
      </c>
    </row>
    <row r="19368" spans="1:12">
      <c r="A19368" t="e">
        <f ca="1">E00251524989521</f>
        <v>#NAME?</v>
      </c>
      <c r="B19368">
        <v>4893</v>
      </c>
      <c r="C19368" t="s">
        <v>426</v>
      </c>
      <c r="D19368" s="1">
        <v>42028</v>
      </c>
      <c r="F19368">
        <v>1</v>
      </c>
      <c r="G19368">
        <v>8798</v>
      </c>
      <c r="H19368" t="s">
        <v>314</v>
      </c>
      <c r="I19368" t="s">
        <v>148</v>
      </c>
      <c r="J19368" t="s">
        <v>57</v>
      </c>
      <c r="K19368">
        <v>56</v>
      </c>
      <c r="L19368" t="s">
        <v>15</v>
      </c>
    </row>
    <row r="19369" spans="1:12">
      <c r="A19369" t="e">
        <f ca="1">E00251429251821</f>
        <v>#NAME?</v>
      </c>
      <c r="B19369">
        <v>294</v>
      </c>
      <c r="C19369" t="s">
        <v>61</v>
      </c>
      <c r="D19369" s="1">
        <v>41968</v>
      </c>
      <c r="F19369">
        <v>1</v>
      </c>
      <c r="G19369">
        <v>3699</v>
      </c>
      <c r="H19369" t="s">
        <v>149</v>
      </c>
      <c r="J19369" t="s">
        <v>14</v>
      </c>
      <c r="K19369">
        <v>54</v>
      </c>
      <c r="L19369" t="s">
        <v>15</v>
      </c>
    </row>
    <row r="19370" spans="1:12">
      <c r="A19370" t="e">
        <f ca="1">E00251429251821</f>
        <v>#NAME?</v>
      </c>
      <c r="B19370">
        <v>297</v>
      </c>
      <c r="C19370" t="s">
        <v>411</v>
      </c>
      <c r="D19370" s="1">
        <v>42739</v>
      </c>
      <c r="F19370">
        <v>1</v>
      </c>
      <c r="G19370">
        <v>25000</v>
      </c>
      <c r="H19370" t="s">
        <v>178</v>
      </c>
      <c r="J19370" t="s">
        <v>14</v>
      </c>
      <c r="K19370">
        <v>56</v>
      </c>
      <c r="L19370" t="s">
        <v>15</v>
      </c>
    </row>
    <row r="19371" spans="1:12">
      <c r="A19371" t="e">
        <f ca="1">E00251429251821</f>
        <v>#NAME?</v>
      </c>
      <c r="B19371">
        <v>695</v>
      </c>
      <c r="C19371" t="s">
        <v>257</v>
      </c>
      <c r="D19371" s="1">
        <v>41277</v>
      </c>
      <c r="F19371">
        <v>1</v>
      </c>
      <c r="G19371">
        <v>4619</v>
      </c>
      <c r="H19371" t="s">
        <v>613</v>
      </c>
      <c r="J19371" t="s">
        <v>14</v>
      </c>
      <c r="K19371">
        <v>52</v>
      </c>
      <c r="L19371" t="s">
        <v>15</v>
      </c>
    </row>
    <row r="19372" spans="1:12">
      <c r="A19372" t="e">
        <f ca="1">E00251616256121</f>
        <v>#NAME?</v>
      </c>
      <c r="B19372">
        <v>103</v>
      </c>
      <c r="C19372" t="s">
        <v>775</v>
      </c>
      <c r="D19372" s="1">
        <v>41360</v>
      </c>
      <c r="F19372">
        <v>1</v>
      </c>
      <c r="G19372">
        <v>3814</v>
      </c>
      <c r="H19372" t="s">
        <v>856</v>
      </c>
      <c r="J19372" t="s">
        <v>14</v>
      </c>
      <c r="K19372">
        <v>55</v>
      </c>
      <c r="L19372" t="s">
        <v>15</v>
      </c>
    </row>
    <row r="19373" spans="1:12">
      <c r="A19373" t="e">
        <f ca="1">E00251616256121</f>
        <v>#NAME?</v>
      </c>
      <c r="B19373">
        <v>129</v>
      </c>
      <c r="C19373" t="s">
        <v>871</v>
      </c>
      <c r="D19373" s="1">
        <v>41549</v>
      </c>
      <c r="F19373">
        <v>2</v>
      </c>
      <c r="G19373">
        <v>49390</v>
      </c>
      <c r="H19373" t="s">
        <v>59</v>
      </c>
      <c r="J19373" t="s">
        <v>14</v>
      </c>
      <c r="K19373">
        <v>56</v>
      </c>
      <c r="L19373" t="s">
        <v>15</v>
      </c>
    </row>
    <row r="19374" spans="1:12">
      <c r="A19374" t="e">
        <f ca="1">E00251616256121</f>
        <v>#NAME?</v>
      </c>
      <c r="B19374">
        <v>129</v>
      </c>
      <c r="C19374" t="s">
        <v>871</v>
      </c>
      <c r="D19374" s="1">
        <v>41592</v>
      </c>
      <c r="F19374">
        <v>2</v>
      </c>
      <c r="G19374">
        <v>49390</v>
      </c>
      <c r="H19374" t="s">
        <v>59</v>
      </c>
      <c r="J19374" t="s">
        <v>14</v>
      </c>
      <c r="K19374">
        <v>56</v>
      </c>
      <c r="L19374" t="s">
        <v>15</v>
      </c>
    </row>
    <row r="19375" spans="1:12">
      <c r="A19375" t="e">
        <f ca="1">E00251616256121</f>
        <v>#NAME?</v>
      </c>
      <c r="B19375">
        <v>491</v>
      </c>
      <c r="C19375" t="s">
        <v>567</v>
      </c>
      <c r="D19375" s="1">
        <v>42570</v>
      </c>
      <c r="F19375">
        <v>1</v>
      </c>
      <c r="G19375">
        <v>30000</v>
      </c>
      <c r="H19375" t="s">
        <v>144</v>
      </c>
      <c r="J19375" t="s">
        <v>14</v>
      </c>
      <c r="K19375">
        <v>59</v>
      </c>
      <c r="L19375" t="s">
        <v>15</v>
      </c>
    </row>
    <row r="19376" spans="1:12">
      <c r="A19376" t="e">
        <f ca="1">E00251616256121</f>
        <v>#NAME?</v>
      </c>
      <c r="B19376">
        <v>491</v>
      </c>
      <c r="C19376" t="s">
        <v>567</v>
      </c>
      <c r="D19376" s="1">
        <v>42816</v>
      </c>
      <c r="F19376">
        <v>2</v>
      </c>
      <c r="G19376">
        <v>4779</v>
      </c>
      <c r="H19376" t="s">
        <v>231</v>
      </c>
      <c r="J19376" t="s">
        <v>14</v>
      </c>
      <c r="K19376">
        <v>59</v>
      </c>
      <c r="L19376" t="s">
        <v>15</v>
      </c>
    </row>
    <row r="19377" spans="1:12">
      <c r="A19377" t="e">
        <f ca="1">E00251429251821</f>
        <v>#NAME?</v>
      </c>
      <c r="B19377">
        <v>294</v>
      </c>
      <c r="C19377" t="s">
        <v>61</v>
      </c>
      <c r="D19377" s="1">
        <v>41813</v>
      </c>
      <c r="F19377">
        <v>3</v>
      </c>
      <c r="G19377">
        <v>7962</v>
      </c>
      <c r="H19377" t="s">
        <v>111</v>
      </c>
      <c r="J19377" t="s">
        <v>14</v>
      </c>
      <c r="K19377">
        <v>54</v>
      </c>
      <c r="L19377" t="s">
        <v>22</v>
      </c>
    </row>
    <row r="19378" spans="1:12">
      <c r="A19378" t="e">
        <f ca="1">E00251513734821</f>
        <v>#NAME?</v>
      </c>
      <c r="B19378">
        <v>703</v>
      </c>
      <c r="C19378" t="s">
        <v>305</v>
      </c>
      <c r="D19378" s="1">
        <v>42570</v>
      </c>
      <c r="F19378">
        <v>5</v>
      </c>
      <c r="G19378">
        <v>2169</v>
      </c>
      <c r="H19378" t="s">
        <v>40</v>
      </c>
      <c r="J19378" t="s">
        <v>14</v>
      </c>
      <c r="K19378">
        <v>51</v>
      </c>
      <c r="L19378" t="s">
        <v>15</v>
      </c>
    </row>
    <row r="19379" spans="1:12">
      <c r="A19379" t="e">
        <f ca="1">E00251429317021</f>
        <v>#NAME?</v>
      </c>
      <c r="B19379">
        <v>272</v>
      </c>
      <c r="C19379" t="s">
        <v>174</v>
      </c>
      <c r="D19379" s="1">
        <v>43095</v>
      </c>
      <c r="F19379">
        <v>1</v>
      </c>
      <c r="G19379">
        <v>7862</v>
      </c>
      <c r="H19379" t="s">
        <v>27</v>
      </c>
      <c r="I19379" t="s">
        <v>56</v>
      </c>
      <c r="J19379" t="s">
        <v>57</v>
      </c>
      <c r="K19379">
        <v>55</v>
      </c>
      <c r="L19379" t="s">
        <v>22</v>
      </c>
    </row>
    <row r="19380" spans="1:12">
      <c r="A19380" t="e">
        <f ca="1">E00251715752221</f>
        <v>#NAME?</v>
      </c>
      <c r="B19380">
        <v>7504</v>
      </c>
      <c r="C19380" t="s">
        <v>162</v>
      </c>
      <c r="D19380" s="1">
        <v>41932</v>
      </c>
      <c r="F19380">
        <v>3</v>
      </c>
      <c r="G19380">
        <v>4019</v>
      </c>
      <c r="H19380" t="s">
        <v>26</v>
      </c>
      <c r="J19380" t="s">
        <v>14</v>
      </c>
      <c r="K19380">
        <v>59</v>
      </c>
      <c r="L19380" t="s">
        <v>15</v>
      </c>
    </row>
    <row r="19381" spans="1:12">
      <c r="A19381" t="e">
        <f ca="1">E00251429251821</f>
        <v>#NAME?</v>
      </c>
      <c r="B19381">
        <v>856</v>
      </c>
      <c r="C19381" t="s">
        <v>1117</v>
      </c>
      <c r="D19381" s="1">
        <v>42753</v>
      </c>
      <c r="F19381">
        <v>1</v>
      </c>
      <c r="G19381">
        <v>30272</v>
      </c>
      <c r="H19381" t="s">
        <v>740</v>
      </c>
      <c r="J19381" t="s">
        <v>272</v>
      </c>
      <c r="K19381">
        <v>56</v>
      </c>
      <c r="L19381" t="s">
        <v>15</v>
      </c>
    </row>
    <row r="19382" spans="1:12">
      <c r="A19382" t="e">
        <f ca="1">E00251512430021</f>
        <v>#NAME?</v>
      </c>
      <c r="B19382">
        <v>48</v>
      </c>
      <c r="C19382" t="s">
        <v>249</v>
      </c>
      <c r="D19382" s="1">
        <v>42731</v>
      </c>
      <c r="F19382">
        <v>1</v>
      </c>
      <c r="G19382">
        <v>7291</v>
      </c>
      <c r="H19382" t="s">
        <v>163</v>
      </c>
      <c r="J19382" t="s">
        <v>14</v>
      </c>
      <c r="K19382">
        <v>48</v>
      </c>
      <c r="L19382" t="s">
        <v>15</v>
      </c>
    </row>
    <row r="19383" spans="1:12">
      <c r="A19383" t="e">
        <f ca="1">E00251518518421</f>
        <v>#NAME?</v>
      </c>
      <c r="B19383">
        <v>293</v>
      </c>
      <c r="C19383" t="s">
        <v>25</v>
      </c>
      <c r="D19383" s="1">
        <v>42205</v>
      </c>
      <c r="F19383">
        <v>3</v>
      </c>
      <c r="G19383">
        <v>7292</v>
      </c>
      <c r="H19383" t="s">
        <v>189</v>
      </c>
      <c r="J19383" t="s">
        <v>14</v>
      </c>
      <c r="K19383">
        <v>62</v>
      </c>
      <c r="L19383" t="s">
        <v>15</v>
      </c>
    </row>
    <row r="19384" spans="1:12">
      <c r="A19384" t="e">
        <f ca="1">E00251715551121</f>
        <v>#NAME?</v>
      </c>
      <c r="B19384">
        <v>62</v>
      </c>
      <c r="C19384" t="s">
        <v>20</v>
      </c>
      <c r="D19384" s="1">
        <v>42626</v>
      </c>
      <c r="F19384">
        <v>1</v>
      </c>
      <c r="G19384">
        <v>2809</v>
      </c>
      <c r="H19384" t="s">
        <v>90</v>
      </c>
      <c r="J19384" t="s">
        <v>14</v>
      </c>
      <c r="K19384">
        <v>46</v>
      </c>
      <c r="L19384" t="s">
        <v>15</v>
      </c>
    </row>
    <row r="19385" spans="1:12">
      <c r="A19385" t="e">
        <f ca="1">E00251512648921</f>
        <v>#NAME?</v>
      </c>
      <c r="B19385">
        <v>47</v>
      </c>
      <c r="C19385" t="s">
        <v>494</v>
      </c>
      <c r="D19385" s="1">
        <v>42459</v>
      </c>
      <c r="F19385">
        <v>1</v>
      </c>
      <c r="G19385">
        <v>72670</v>
      </c>
      <c r="H19385" t="s">
        <v>223</v>
      </c>
      <c r="J19385" t="s">
        <v>14</v>
      </c>
      <c r="K19385">
        <v>57</v>
      </c>
      <c r="L19385" t="s">
        <v>15</v>
      </c>
    </row>
    <row r="19386" spans="1:12">
      <c r="A19386" t="e">
        <f ca="1">E00251533607221</f>
        <v>#NAME?</v>
      </c>
      <c r="B19386">
        <v>122</v>
      </c>
      <c r="C19386" t="s">
        <v>522</v>
      </c>
      <c r="D19386" s="1">
        <v>42187</v>
      </c>
      <c r="F19386">
        <v>3</v>
      </c>
      <c r="G19386">
        <v>6029</v>
      </c>
      <c r="H19386" t="s">
        <v>728</v>
      </c>
      <c r="J19386" t="s">
        <v>14</v>
      </c>
      <c r="K19386">
        <v>46</v>
      </c>
      <c r="L19386" t="s">
        <v>15</v>
      </c>
    </row>
    <row r="19387" spans="1:12">
      <c r="A19387" t="e">
        <f ca="1">E00251513734821</f>
        <v>#NAME?</v>
      </c>
      <c r="B19387">
        <v>703</v>
      </c>
      <c r="C19387" t="s">
        <v>305</v>
      </c>
      <c r="D19387" s="1">
        <v>41150</v>
      </c>
      <c r="F19387">
        <v>6</v>
      </c>
      <c r="G19387">
        <v>2449</v>
      </c>
      <c r="H19387" t="s">
        <v>53</v>
      </c>
      <c r="J19387" t="s">
        <v>14</v>
      </c>
      <c r="K19387">
        <v>47</v>
      </c>
      <c r="L19387" t="s">
        <v>15</v>
      </c>
    </row>
    <row r="19388" spans="1:12">
      <c r="A19388" t="e">
        <f ca="1">E00251513734821</f>
        <v>#NAME?</v>
      </c>
      <c r="B19388">
        <v>703</v>
      </c>
      <c r="C19388" t="s">
        <v>305</v>
      </c>
      <c r="D19388" s="1">
        <v>41299</v>
      </c>
      <c r="F19388">
        <v>1</v>
      </c>
      <c r="G19388">
        <v>4619</v>
      </c>
      <c r="H19388" t="s">
        <v>613</v>
      </c>
      <c r="J19388" t="s">
        <v>14</v>
      </c>
      <c r="K19388">
        <v>47</v>
      </c>
      <c r="L19388" t="s">
        <v>15</v>
      </c>
    </row>
    <row r="19389" spans="1:12">
      <c r="A19389" t="e">
        <f ca="1">E00251429317021</f>
        <v>#NAME?</v>
      </c>
      <c r="B19389">
        <v>275</v>
      </c>
      <c r="C19389" t="s">
        <v>444</v>
      </c>
      <c r="D19389" s="1">
        <v>42935</v>
      </c>
      <c r="F19389">
        <v>1</v>
      </c>
      <c r="G19389">
        <v>9599</v>
      </c>
      <c r="H19389" t="s">
        <v>430</v>
      </c>
      <c r="J19389" t="s">
        <v>14</v>
      </c>
      <c r="K19389">
        <v>55</v>
      </c>
      <c r="L19389" t="s">
        <v>15</v>
      </c>
    </row>
    <row r="19390" spans="1:12">
      <c r="A19390" t="e">
        <f t="shared" ref="A19390:A19395" ca="1" si="178">E00251528938321</f>
        <v>#NAME?</v>
      </c>
      <c r="B19390">
        <v>291</v>
      </c>
      <c r="C19390" t="s">
        <v>160</v>
      </c>
      <c r="D19390" s="1">
        <v>41166</v>
      </c>
      <c r="F19390">
        <v>1</v>
      </c>
      <c r="G19390">
        <v>4019</v>
      </c>
      <c r="H19390" t="s">
        <v>26</v>
      </c>
      <c r="J19390" t="s">
        <v>14</v>
      </c>
      <c r="K19390">
        <v>54</v>
      </c>
      <c r="L19390" t="s">
        <v>15</v>
      </c>
    </row>
    <row r="19391" spans="1:12">
      <c r="A19391" t="e">
        <f t="shared" ca="1" si="178"/>
        <v>#NAME?</v>
      </c>
      <c r="B19391">
        <v>291</v>
      </c>
      <c r="C19391" t="s">
        <v>160</v>
      </c>
      <c r="D19391" s="1">
        <v>42565</v>
      </c>
      <c r="F19391">
        <v>3</v>
      </c>
      <c r="G19391">
        <v>5859</v>
      </c>
      <c r="H19391" t="s">
        <v>607</v>
      </c>
      <c r="J19391" t="s">
        <v>14</v>
      </c>
      <c r="K19391">
        <v>57</v>
      </c>
      <c r="L19391" t="s">
        <v>15</v>
      </c>
    </row>
    <row r="19392" spans="1:12">
      <c r="A19392" t="e">
        <f t="shared" ca="1" si="178"/>
        <v>#NAME?</v>
      </c>
      <c r="B19392">
        <v>291</v>
      </c>
      <c r="C19392" t="s">
        <v>160</v>
      </c>
      <c r="D19392" s="1">
        <v>42573</v>
      </c>
      <c r="F19392">
        <v>3</v>
      </c>
      <c r="G19392">
        <v>5859</v>
      </c>
      <c r="H19392" t="s">
        <v>607</v>
      </c>
      <c r="J19392" t="s">
        <v>14</v>
      </c>
      <c r="K19392">
        <v>57</v>
      </c>
      <c r="L19392" t="s">
        <v>15</v>
      </c>
    </row>
    <row r="19393" spans="1:12">
      <c r="A19393" t="e">
        <f t="shared" ca="1" si="178"/>
        <v>#NAME?</v>
      </c>
      <c r="B19393">
        <v>291</v>
      </c>
      <c r="C19393" t="s">
        <v>160</v>
      </c>
      <c r="D19393" s="1">
        <v>42278</v>
      </c>
      <c r="F19393">
        <v>3</v>
      </c>
      <c r="G19393">
        <v>5859</v>
      </c>
      <c r="H19393" t="s">
        <v>607</v>
      </c>
      <c r="J19393" t="s">
        <v>14</v>
      </c>
      <c r="K19393">
        <v>57</v>
      </c>
      <c r="L19393" t="s">
        <v>15</v>
      </c>
    </row>
    <row r="19394" spans="1:12">
      <c r="A19394" t="e">
        <f t="shared" ca="1" si="178"/>
        <v>#NAME?</v>
      </c>
      <c r="B19394">
        <v>291</v>
      </c>
      <c r="C19394" t="s">
        <v>160</v>
      </c>
      <c r="D19394" s="1">
        <v>42296</v>
      </c>
      <c r="F19394">
        <v>4</v>
      </c>
      <c r="G19394">
        <v>4019</v>
      </c>
      <c r="H19394" t="s">
        <v>26</v>
      </c>
      <c r="J19394" t="s">
        <v>14</v>
      </c>
      <c r="K19394">
        <v>57</v>
      </c>
      <c r="L19394" t="s">
        <v>15</v>
      </c>
    </row>
    <row r="19395" spans="1:12">
      <c r="A19395" t="e">
        <f t="shared" ca="1" si="178"/>
        <v>#NAME?</v>
      </c>
      <c r="B19395">
        <v>291</v>
      </c>
      <c r="C19395" t="s">
        <v>160</v>
      </c>
      <c r="D19395" s="1">
        <v>42531</v>
      </c>
      <c r="F19395">
        <v>3</v>
      </c>
      <c r="G19395">
        <v>496</v>
      </c>
      <c r="H19395" t="s">
        <v>190</v>
      </c>
      <c r="J19395" t="s">
        <v>14</v>
      </c>
      <c r="K19395">
        <v>57</v>
      </c>
      <c r="L19395" t="s">
        <v>15</v>
      </c>
    </row>
    <row r="19396" spans="1:12">
      <c r="A19396" t="e">
        <f ca="1">E00251518518421</f>
        <v>#NAME?</v>
      </c>
      <c r="B19396">
        <v>293</v>
      </c>
      <c r="C19396" t="s">
        <v>25</v>
      </c>
      <c r="D19396" s="1">
        <v>42348</v>
      </c>
      <c r="F19396">
        <v>3</v>
      </c>
      <c r="G19396">
        <v>1739</v>
      </c>
      <c r="H19396" t="s">
        <v>110</v>
      </c>
      <c r="J19396" t="s">
        <v>14</v>
      </c>
      <c r="K19396">
        <v>62</v>
      </c>
      <c r="L19396" t="s">
        <v>15</v>
      </c>
    </row>
    <row r="19397" spans="1:12">
      <c r="A19397" t="e">
        <f ca="1">E00251514729821</f>
        <v>#NAME?</v>
      </c>
      <c r="B19397">
        <v>500</v>
      </c>
      <c r="C19397" t="s">
        <v>161</v>
      </c>
      <c r="D19397" s="1">
        <v>41173</v>
      </c>
      <c r="F19397">
        <v>1</v>
      </c>
      <c r="G19397">
        <v>72191</v>
      </c>
      <c r="H19397" t="s">
        <v>883</v>
      </c>
      <c r="J19397" t="s">
        <v>14</v>
      </c>
      <c r="K19397">
        <v>38</v>
      </c>
      <c r="L19397" t="s">
        <v>15</v>
      </c>
    </row>
    <row r="19398" spans="1:12">
      <c r="A19398" t="e">
        <f ca="1">E00251429251821</f>
        <v>#NAME?</v>
      </c>
      <c r="B19398">
        <v>294</v>
      </c>
      <c r="C19398" t="s">
        <v>61</v>
      </c>
      <c r="D19398" s="1">
        <v>42065</v>
      </c>
      <c r="F19398">
        <v>2</v>
      </c>
      <c r="G19398">
        <v>7262</v>
      </c>
      <c r="H19398" t="s">
        <v>198</v>
      </c>
      <c r="J19398" t="s">
        <v>14</v>
      </c>
      <c r="K19398">
        <v>54</v>
      </c>
      <c r="L19398" t="s">
        <v>15</v>
      </c>
    </row>
    <row r="19399" spans="1:12">
      <c r="A19399" t="e">
        <f ca="1">E00251533607221</f>
        <v>#NAME?</v>
      </c>
      <c r="B19399">
        <v>122</v>
      </c>
      <c r="C19399" t="s">
        <v>522</v>
      </c>
      <c r="D19399" s="1">
        <v>42919</v>
      </c>
      <c r="F19399">
        <v>1</v>
      </c>
      <c r="G19399">
        <v>58089</v>
      </c>
      <c r="H19399" t="s">
        <v>988</v>
      </c>
      <c r="J19399" t="s">
        <v>14</v>
      </c>
      <c r="K19399">
        <v>48</v>
      </c>
      <c r="L19399" t="s">
        <v>15</v>
      </c>
    </row>
    <row r="19400" spans="1:12">
      <c r="A19400" t="e">
        <f ca="1">E00251429251821</f>
        <v>#NAME?</v>
      </c>
      <c r="B19400">
        <v>290</v>
      </c>
      <c r="C19400" t="s">
        <v>449</v>
      </c>
      <c r="D19400" s="1">
        <v>42394</v>
      </c>
      <c r="F19400">
        <v>2</v>
      </c>
      <c r="G19400">
        <v>78609</v>
      </c>
      <c r="H19400" t="s">
        <v>240</v>
      </c>
      <c r="J19400" t="s">
        <v>14</v>
      </c>
      <c r="K19400">
        <v>55</v>
      </c>
      <c r="L19400" t="s">
        <v>22</v>
      </c>
    </row>
    <row r="19401" spans="1:12">
      <c r="A19401" t="e">
        <f ca="1">E00251429251821</f>
        <v>#NAME?</v>
      </c>
      <c r="B19401">
        <v>290</v>
      </c>
      <c r="C19401" t="s">
        <v>449</v>
      </c>
      <c r="D19401" s="1">
        <v>42394</v>
      </c>
      <c r="F19401">
        <v>5</v>
      </c>
      <c r="G19401">
        <v>43391</v>
      </c>
      <c r="H19401" t="s">
        <v>810</v>
      </c>
      <c r="J19401" t="s">
        <v>14</v>
      </c>
      <c r="K19401">
        <v>55</v>
      </c>
      <c r="L19401" t="s">
        <v>15</v>
      </c>
    </row>
    <row r="19402" spans="1:12">
      <c r="A19402" t="e">
        <f ca="1">E00251513734821</f>
        <v>#NAME?</v>
      </c>
      <c r="B19402">
        <v>703</v>
      </c>
      <c r="C19402" t="s">
        <v>305</v>
      </c>
      <c r="D19402" s="1">
        <v>41281</v>
      </c>
      <c r="F19402">
        <v>1</v>
      </c>
      <c r="G19402">
        <v>4619</v>
      </c>
      <c r="H19402" t="s">
        <v>613</v>
      </c>
      <c r="J19402" t="s">
        <v>14</v>
      </c>
      <c r="K19402">
        <v>47</v>
      </c>
      <c r="L19402" t="s">
        <v>15</v>
      </c>
    </row>
    <row r="19403" spans="1:12">
      <c r="A19403" t="e">
        <f ca="1">E00251513734821</f>
        <v>#NAME?</v>
      </c>
      <c r="B19403">
        <v>703</v>
      </c>
      <c r="C19403" t="s">
        <v>305</v>
      </c>
      <c r="D19403" s="1">
        <v>41443</v>
      </c>
      <c r="F19403">
        <v>1</v>
      </c>
      <c r="G19403">
        <v>5699</v>
      </c>
      <c r="H19403" t="s">
        <v>329</v>
      </c>
      <c r="J19403" t="s">
        <v>14</v>
      </c>
      <c r="K19403">
        <v>48</v>
      </c>
      <c r="L19403" t="s">
        <v>15</v>
      </c>
    </row>
    <row r="19404" spans="1:12">
      <c r="A19404" t="e">
        <f ca="1">E00251619802021</f>
        <v>#NAME?</v>
      </c>
      <c r="B19404">
        <v>454</v>
      </c>
      <c r="C19404" t="s">
        <v>179</v>
      </c>
      <c r="D19404" s="1">
        <v>40947</v>
      </c>
      <c r="F19404">
        <v>2</v>
      </c>
      <c r="G19404">
        <v>725</v>
      </c>
      <c r="H19404" t="s">
        <v>1488</v>
      </c>
      <c r="J19404" t="s">
        <v>14</v>
      </c>
      <c r="K19404">
        <v>50</v>
      </c>
      <c r="L19404" t="s">
        <v>15</v>
      </c>
    </row>
    <row r="19405" spans="1:12">
      <c r="A19405" t="e">
        <f ca="1">E00251619802021</f>
        <v>#NAME?</v>
      </c>
      <c r="B19405">
        <v>454</v>
      </c>
      <c r="C19405" t="s">
        <v>179</v>
      </c>
      <c r="D19405" s="1">
        <v>41537</v>
      </c>
      <c r="F19405">
        <v>1</v>
      </c>
      <c r="G19405">
        <v>7291</v>
      </c>
      <c r="H19405" t="s">
        <v>163</v>
      </c>
      <c r="J19405" t="s">
        <v>14</v>
      </c>
      <c r="K19405">
        <v>51</v>
      </c>
      <c r="L19405" t="s">
        <v>15</v>
      </c>
    </row>
    <row r="19406" spans="1:12">
      <c r="A19406" t="e">
        <f ca="1">E00251429251821</f>
        <v>#NAME?</v>
      </c>
      <c r="B19406">
        <v>294</v>
      </c>
      <c r="C19406" t="s">
        <v>61</v>
      </c>
      <c r="D19406" s="1">
        <v>42214</v>
      </c>
      <c r="F19406">
        <v>1</v>
      </c>
      <c r="G19406">
        <v>7869</v>
      </c>
      <c r="H19406" t="s">
        <v>470</v>
      </c>
      <c r="J19406" t="s">
        <v>14</v>
      </c>
      <c r="K19406">
        <v>55</v>
      </c>
      <c r="L19406" t="s">
        <v>22</v>
      </c>
    </row>
    <row r="19407" spans="1:12">
      <c r="A19407" t="e">
        <f ca="1">E00251429251821</f>
        <v>#NAME?</v>
      </c>
      <c r="B19407">
        <v>297</v>
      </c>
      <c r="C19407" t="s">
        <v>411</v>
      </c>
      <c r="D19407" s="1">
        <v>42588</v>
      </c>
      <c r="F19407">
        <v>4</v>
      </c>
      <c r="G19407">
        <v>25000</v>
      </c>
      <c r="H19407" t="s">
        <v>178</v>
      </c>
      <c r="J19407" t="s">
        <v>14</v>
      </c>
      <c r="K19407">
        <v>56</v>
      </c>
      <c r="L19407" t="s">
        <v>15</v>
      </c>
    </row>
    <row r="19408" spans="1:12">
      <c r="A19408" t="e">
        <f ca="1">E00251513734821</f>
        <v>#NAME?</v>
      </c>
      <c r="B19408">
        <v>703</v>
      </c>
      <c r="C19408" t="s">
        <v>305</v>
      </c>
      <c r="D19408" s="1">
        <v>42219</v>
      </c>
      <c r="F19408">
        <v>1</v>
      </c>
      <c r="G19408">
        <v>7242</v>
      </c>
      <c r="H19408" t="s">
        <v>93</v>
      </c>
      <c r="J19408" t="s">
        <v>14</v>
      </c>
      <c r="K19408">
        <v>50</v>
      </c>
      <c r="L19408" t="s">
        <v>15</v>
      </c>
    </row>
    <row r="19409" spans="1:12">
      <c r="A19409" t="e">
        <f ca="1">E00251429317021</f>
        <v>#NAME?</v>
      </c>
      <c r="B19409">
        <v>275</v>
      </c>
      <c r="C19409" t="s">
        <v>444</v>
      </c>
      <c r="D19409" s="1">
        <v>42171</v>
      </c>
      <c r="F19409">
        <v>2</v>
      </c>
      <c r="G19409">
        <v>2252</v>
      </c>
      <c r="H19409" t="s">
        <v>64</v>
      </c>
      <c r="J19409" t="s">
        <v>14</v>
      </c>
      <c r="K19409">
        <v>53</v>
      </c>
      <c r="L19409" t="s">
        <v>15</v>
      </c>
    </row>
    <row r="19410" spans="1:12">
      <c r="A19410" t="e">
        <f ca="1">E00251429251821</f>
        <v>#NAME?</v>
      </c>
      <c r="B19410">
        <v>753</v>
      </c>
      <c r="C19410" t="s">
        <v>545</v>
      </c>
      <c r="D19410" s="1">
        <v>41649</v>
      </c>
      <c r="E19410">
        <v>1</v>
      </c>
      <c r="F19410">
        <v>2</v>
      </c>
      <c r="G19410">
        <v>4780</v>
      </c>
      <c r="H19410" t="s">
        <v>324</v>
      </c>
      <c r="J19410" t="s">
        <v>34</v>
      </c>
      <c r="K19410">
        <v>53</v>
      </c>
      <c r="L19410" t="s">
        <v>15</v>
      </c>
    </row>
    <row r="19411" spans="1:12">
      <c r="A19411" t="e">
        <f ca="1">E00251429251821</f>
        <v>#NAME?</v>
      </c>
      <c r="B19411">
        <v>1325</v>
      </c>
      <c r="C19411" t="s">
        <v>605</v>
      </c>
      <c r="D19411" s="1">
        <v>41970</v>
      </c>
      <c r="F19411">
        <v>6</v>
      </c>
      <c r="G19411">
        <v>3051</v>
      </c>
      <c r="H19411" t="s">
        <v>13</v>
      </c>
      <c r="J19411" t="s">
        <v>14</v>
      </c>
      <c r="K19411">
        <v>54</v>
      </c>
      <c r="L19411" t="s">
        <v>15</v>
      </c>
    </row>
    <row r="19412" spans="1:12">
      <c r="A19412" t="e">
        <f ca="1">E00251513734821</f>
        <v>#NAME?</v>
      </c>
      <c r="B19412">
        <v>703</v>
      </c>
      <c r="C19412" t="s">
        <v>305</v>
      </c>
      <c r="D19412" s="1">
        <v>42219</v>
      </c>
      <c r="F19412">
        <v>5</v>
      </c>
      <c r="G19412">
        <v>78321</v>
      </c>
      <c r="H19412" t="s">
        <v>490</v>
      </c>
      <c r="J19412" t="s">
        <v>14</v>
      </c>
      <c r="K19412">
        <v>50</v>
      </c>
      <c r="L19412" t="s">
        <v>22</v>
      </c>
    </row>
    <row r="19413" spans="1:12">
      <c r="A19413" t="e">
        <f ca="1">E00251513734821</f>
        <v>#NAME?</v>
      </c>
      <c r="B19413">
        <v>703</v>
      </c>
      <c r="C19413" t="s">
        <v>305</v>
      </c>
      <c r="D19413" s="1">
        <v>42241</v>
      </c>
      <c r="F19413">
        <v>1</v>
      </c>
      <c r="G19413">
        <v>7242</v>
      </c>
      <c r="H19413" t="s">
        <v>93</v>
      </c>
      <c r="J19413" t="s">
        <v>14</v>
      </c>
      <c r="K19413">
        <v>50</v>
      </c>
      <c r="L19413" t="s">
        <v>15</v>
      </c>
    </row>
    <row r="19414" spans="1:12">
      <c r="A19414" t="e">
        <f ca="1">E00251429317021</f>
        <v>#NAME?</v>
      </c>
      <c r="B19414">
        <v>274</v>
      </c>
      <c r="C19414" t="s">
        <v>506</v>
      </c>
      <c r="D19414" s="1">
        <v>42926</v>
      </c>
      <c r="F19414">
        <v>1</v>
      </c>
      <c r="G19414">
        <v>9599</v>
      </c>
      <c r="H19414" t="s">
        <v>430</v>
      </c>
      <c r="J19414" t="s">
        <v>14</v>
      </c>
      <c r="K19414">
        <v>55</v>
      </c>
      <c r="L19414" t="s">
        <v>15</v>
      </c>
    </row>
    <row r="19415" spans="1:12">
      <c r="A19415" t="e">
        <f ca="1">E00251429215721</f>
        <v>#NAME?</v>
      </c>
      <c r="B19415">
        <v>295</v>
      </c>
      <c r="C19415" t="s">
        <v>435</v>
      </c>
      <c r="D19415" s="1">
        <v>42431</v>
      </c>
      <c r="F19415">
        <v>1</v>
      </c>
      <c r="G19415">
        <v>4619</v>
      </c>
      <c r="H19415" t="s">
        <v>613</v>
      </c>
      <c r="J19415" t="s">
        <v>14</v>
      </c>
      <c r="K19415">
        <v>60</v>
      </c>
      <c r="L19415" t="s">
        <v>15</v>
      </c>
    </row>
    <row r="19416" spans="1:12">
      <c r="A19416" t="e">
        <f t="shared" ref="A19416:A19423" ca="1" si="179">E00251513734821</f>
        <v>#NAME?</v>
      </c>
      <c r="B19416">
        <v>703</v>
      </c>
      <c r="C19416" t="s">
        <v>305</v>
      </c>
      <c r="D19416" s="1">
        <v>42530</v>
      </c>
      <c r="F19416">
        <v>1</v>
      </c>
      <c r="G19416">
        <v>7242</v>
      </c>
      <c r="H19416" t="s">
        <v>93</v>
      </c>
      <c r="J19416" t="s">
        <v>14</v>
      </c>
      <c r="K19416">
        <v>51</v>
      </c>
      <c r="L19416" t="s">
        <v>15</v>
      </c>
    </row>
    <row r="19417" spans="1:12">
      <c r="A19417" t="e">
        <f t="shared" ca="1" si="179"/>
        <v>#NAME?</v>
      </c>
      <c r="B19417">
        <v>703</v>
      </c>
      <c r="C19417" t="s">
        <v>305</v>
      </c>
      <c r="D19417" s="1">
        <v>42604</v>
      </c>
      <c r="F19417">
        <v>3</v>
      </c>
      <c r="G19417">
        <v>4549</v>
      </c>
      <c r="H19417" t="s">
        <v>69</v>
      </c>
      <c r="J19417" t="s">
        <v>14</v>
      </c>
      <c r="K19417">
        <v>51</v>
      </c>
      <c r="L19417" t="s">
        <v>15</v>
      </c>
    </row>
    <row r="19418" spans="1:12">
      <c r="A19418" t="e">
        <f t="shared" ca="1" si="179"/>
        <v>#NAME?</v>
      </c>
      <c r="B19418">
        <v>703</v>
      </c>
      <c r="C19418" t="s">
        <v>305</v>
      </c>
      <c r="D19418" s="1">
        <v>42604</v>
      </c>
      <c r="F19418">
        <v>4</v>
      </c>
      <c r="G19418">
        <v>78321</v>
      </c>
      <c r="H19418" t="s">
        <v>490</v>
      </c>
      <c r="J19418" t="s">
        <v>14</v>
      </c>
      <c r="K19418">
        <v>51</v>
      </c>
      <c r="L19418" t="s">
        <v>22</v>
      </c>
    </row>
    <row r="19419" spans="1:12">
      <c r="A19419" t="e">
        <f t="shared" ca="1" si="179"/>
        <v>#NAME?</v>
      </c>
      <c r="B19419">
        <v>703</v>
      </c>
      <c r="C19419" t="s">
        <v>305</v>
      </c>
      <c r="D19419" s="1">
        <v>41116</v>
      </c>
      <c r="F19419">
        <v>1</v>
      </c>
      <c r="G19419">
        <v>5699</v>
      </c>
      <c r="H19419" t="s">
        <v>329</v>
      </c>
      <c r="J19419" t="s">
        <v>14</v>
      </c>
      <c r="K19419">
        <v>47</v>
      </c>
      <c r="L19419" t="s">
        <v>15</v>
      </c>
    </row>
    <row r="19420" spans="1:12">
      <c r="A19420" t="e">
        <f t="shared" ca="1" si="179"/>
        <v>#NAME?</v>
      </c>
      <c r="B19420">
        <v>703</v>
      </c>
      <c r="C19420" t="s">
        <v>305</v>
      </c>
      <c r="D19420" s="1">
        <v>41316</v>
      </c>
      <c r="F19420">
        <v>1</v>
      </c>
      <c r="G19420">
        <v>5699</v>
      </c>
      <c r="H19420" t="s">
        <v>329</v>
      </c>
      <c r="J19420" t="s">
        <v>14</v>
      </c>
      <c r="K19420">
        <v>47</v>
      </c>
      <c r="L19420" t="s">
        <v>15</v>
      </c>
    </row>
    <row r="19421" spans="1:12">
      <c r="A19421" t="e">
        <f t="shared" ca="1" si="179"/>
        <v>#NAME?</v>
      </c>
      <c r="B19421">
        <v>703</v>
      </c>
      <c r="C19421" t="s">
        <v>305</v>
      </c>
      <c r="D19421" s="1">
        <v>41316</v>
      </c>
      <c r="F19421">
        <v>5</v>
      </c>
      <c r="G19421">
        <v>3004</v>
      </c>
      <c r="H19421" t="s">
        <v>104</v>
      </c>
      <c r="J19421" t="s">
        <v>14</v>
      </c>
      <c r="K19421">
        <v>47</v>
      </c>
      <c r="L19421" t="s">
        <v>15</v>
      </c>
    </row>
    <row r="19422" spans="1:12">
      <c r="A19422" t="e">
        <f t="shared" ca="1" si="179"/>
        <v>#NAME?</v>
      </c>
      <c r="B19422">
        <v>703</v>
      </c>
      <c r="C19422" t="s">
        <v>305</v>
      </c>
      <c r="D19422" s="1">
        <v>41568</v>
      </c>
      <c r="F19422">
        <v>3</v>
      </c>
      <c r="G19422">
        <v>7811</v>
      </c>
      <c r="H19422" t="s">
        <v>878</v>
      </c>
      <c r="J19422" t="s">
        <v>14</v>
      </c>
      <c r="K19422">
        <v>48</v>
      </c>
      <c r="L19422" t="s">
        <v>22</v>
      </c>
    </row>
    <row r="19423" spans="1:12">
      <c r="A19423" t="e">
        <f t="shared" ca="1" si="179"/>
        <v>#NAME?</v>
      </c>
      <c r="B19423">
        <v>703</v>
      </c>
      <c r="C19423" t="s">
        <v>305</v>
      </c>
      <c r="D19423" s="1">
        <v>41212</v>
      </c>
      <c r="F19423">
        <v>3</v>
      </c>
      <c r="G19423">
        <v>4549</v>
      </c>
      <c r="H19423" t="s">
        <v>69</v>
      </c>
      <c r="J19423" t="s">
        <v>14</v>
      </c>
      <c r="K19423">
        <v>47</v>
      </c>
      <c r="L19423" t="s">
        <v>15</v>
      </c>
    </row>
    <row r="19424" spans="1:12">
      <c r="A19424" t="e">
        <f ca="1">E00251429317021</f>
        <v>#NAME?</v>
      </c>
      <c r="B19424">
        <v>275</v>
      </c>
      <c r="C19424" t="s">
        <v>444</v>
      </c>
      <c r="D19424" s="1">
        <v>42186</v>
      </c>
      <c r="F19424">
        <v>2</v>
      </c>
      <c r="G19424">
        <v>496</v>
      </c>
      <c r="H19424" t="s">
        <v>190</v>
      </c>
      <c r="J19424" t="s">
        <v>14</v>
      </c>
      <c r="K19424">
        <v>53</v>
      </c>
      <c r="L19424" t="s">
        <v>15</v>
      </c>
    </row>
    <row r="19425" spans="1:12">
      <c r="A19425" t="e">
        <f ca="1">E00251513734821</f>
        <v>#NAME?</v>
      </c>
      <c r="B19425">
        <v>703</v>
      </c>
      <c r="C19425" t="s">
        <v>305</v>
      </c>
      <c r="D19425" s="1">
        <v>42667</v>
      </c>
      <c r="F19425">
        <v>5</v>
      </c>
      <c r="G19425">
        <v>2169</v>
      </c>
      <c r="H19425" t="s">
        <v>40</v>
      </c>
      <c r="J19425" t="s">
        <v>14</v>
      </c>
      <c r="K19425">
        <v>51</v>
      </c>
      <c r="L19425" t="s">
        <v>15</v>
      </c>
    </row>
    <row r="19426" spans="1:12">
      <c r="A19426" t="e">
        <f ca="1">E00251513734821</f>
        <v>#NAME?</v>
      </c>
      <c r="B19426">
        <v>703</v>
      </c>
      <c r="C19426" t="s">
        <v>305</v>
      </c>
      <c r="D19426" s="1">
        <v>42703</v>
      </c>
      <c r="F19426">
        <v>1</v>
      </c>
      <c r="G19426">
        <v>7242</v>
      </c>
      <c r="H19426" t="s">
        <v>93</v>
      </c>
      <c r="J19426" t="s">
        <v>14</v>
      </c>
      <c r="K19426">
        <v>51</v>
      </c>
      <c r="L19426" t="s">
        <v>15</v>
      </c>
    </row>
    <row r="19427" spans="1:12">
      <c r="A19427" t="e">
        <f ca="1">E00251513734821</f>
        <v>#NAME?</v>
      </c>
      <c r="B19427">
        <v>703</v>
      </c>
      <c r="C19427" t="s">
        <v>305</v>
      </c>
      <c r="D19427" s="1">
        <v>42768</v>
      </c>
      <c r="F19427">
        <v>1</v>
      </c>
      <c r="G19427">
        <v>7242</v>
      </c>
      <c r="H19427" t="s">
        <v>93</v>
      </c>
      <c r="J19427" t="s">
        <v>14</v>
      </c>
      <c r="K19427">
        <v>51</v>
      </c>
      <c r="L19427" t="s">
        <v>15</v>
      </c>
    </row>
    <row r="19428" spans="1:12">
      <c r="A19428" t="e">
        <f ca="1">E00251528565821</f>
        <v>#NAME?</v>
      </c>
      <c r="B19428">
        <v>307</v>
      </c>
      <c r="C19428" t="s">
        <v>210</v>
      </c>
      <c r="D19428" s="1">
        <v>42699</v>
      </c>
      <c r="F19428">
        <v>1</v>
      </c>
      <c r="G19428">
        <v>7262</v>
      </c>
      <c r="H19428" t="s">
        <v>198</v>
      </c>
      <c r="J19428" t="s">
        <v>14</v>
      </c>
      <c r="K19428">
        <v>57</v>
      </c>
      <c r="L19428" t="s">
        <v>15</v>
      </c>
    </row>
    <row r="19429" spans="1:12">
      <c r="A19429" t="e">
        <f ca="1">E00251528565821</f>
        <v>#NAME?</v>
      </c>
      <c r="B19429">
        <v>307</v>
      </c>
      <c r="C19429" t="s">
        <v>210</v>
      </c>
      <c r="D19429" s="1">
        <v>42913</v>
      </c>
      <c r="F19429">
        <v>2</v>
      </c>
      <c r="G19429">
        <v>7262</v>
      </c>
      <c r="H19429" t="s">
        <v>198</v>
      </c>
      <c r="J19429" t="s">
        <v>14</v>
      </c>
      <c r="K19429">
        <v>58</v>
      </c>
      <c r="L19429" t="s">
        <v>15</v>
      </c>
    </row>
    <row r="19430" spans="1:12">
      <c r="A19430" t="e">
        <f ca="1">E00251513734821</f>
        <v>#NAME?</v>
      </c>
      <c r="B19430">
        <v>703</v>
      </c>
      <c r="C19430" t="s">
        <v>305</v>
      </c>
      <c r="D19430" s="1">
        <v>41212</v>
      </c>
      <c r="F19430">
        <v>6</v>
      </c>
      <c r="G19430">
        <v>78321</v>
      </c>
      <c r="H19430" t="s">
        <v>490</v>
      </c>
      <c r="J19430" t="s">
        <v>14</v>
      </c>
      <c r="K19430">
        <v>47</v>
      </c>
      <c r="L19430" t="s">
        <v>22</v>
      </c>
    </row>
    <row r="19431" spans="1:12">
      <c r="A19431" t="e">
        <f ca="1">E00251424821221</f>
        <v>#NAME?</v>
      </c>
      <c r="B19431">
        <v>122</v>
      </c>
      <c r="C19431" t="s">
        <v>522</v>
      </c>
      <c r="D19431" s="1">
        <v>42933</v>
      </c>
      <c r="F19431">
        <v>1</v>
      </c>
      <c r="G19431">
        <v>4019</v>
      </c>
      <c r="H19431" t="s">
        <v>26</v>
      </c>
      <c r="J19431" t="s">
        <v>14</v>
      </c>
      <c r="K19431">
        <v>61</v>
      </c>
      <c r="L19431" t="s">
        <v>15</v>
      </c>
    </row>
    <row r="19432" spans="1:12">
      <c r="A19432" t="e">
        <f ca="1">E00251716444121</f>
        <v>#NAME?</v>
      </c>
      <c r="B19432">
        <v>438</v>
      </c>
      <c r="C19432" t="s">
        <v>474</v>
      </c>
      <c r="D19432" s="1">
        <v>42045</v>
      </c>
      <c r="F19432">
        <v>1</v>
      </c>
      <c r="G19432">
        <v>53550</v>
      </c>
      <c r="H19432" t="s">
        <v>345</v>
      </c>
      <c r="J19432" t="s">
        <v>14</v>
      </c>
      <c r="K19432">
        <v>56</v>
      </c>
      <c r="L19432" t="s">
        <v>15</v>
      </c>
    </row>
    <row r="19433" spans="1:12">
      <c r="A19433" t="e">
        <f ca="1">E00251532134321</f>
        <v>#NAME?</v>
      </c>
      <c r="B19433">
        <v>497</v>
      </c>
      <c r="C19433" t="s">
        <v>141</v>
      </c>
      <c r="D19433" s="1">
        <v>41810</v>
      </c>
      <c r="F19433">
        <v>1</v>
      </c>
      <c r="G19433">
        <v>4019</v>
      </c>
      <c r="H19433" t="s">
        <v>26</v>
      </c>
      <c r="J19433" t="s">
        <v>14</v>
      </c>
      <c r="K19433">
        <v>63</v>
      </c>
      <c r="L19433" t="s">
        <v>15</v>
      </c>
    </row>
    <row r="19434" spans="1:12">
      <c r="A19434" t="e">
        <f ca="1">E00251529062621</f>
        <v>#NAME?</v>
      </c>
      <c r="B19434">
        <v>290</v>
      </c>
      <c r="C19434" t="s">
        <v>449</v>
      </c>
      <c r="D19434" s="1">
        <v>41775</v>
      </c>
      <c r="F19434">
        <v>2</v>
      </c>
      <c r="G19434">
        <v>3659</v>
      </c>
      <c r="H19434" t="s">
        <v>132</v>
      </c>
      <c r="J19434" t="s">
        <v>14</v>
      </c>
      <c r="K19434">
        <v>58</v>
      </c>
      <c r="L19434" t="s">
        <v>15</v>
      </c>
    </row>
    <row r="19435" spans="1:12">
      <c r="A19435" t="e">
        <f ca="1">E00251619838921</f>
        <v>#NAME?</v>
      </c>
      <c r="B19435">
        <v>454</v>
      </c>
      <c r="C19435" t="s">
        <v>179</v>
      </c>
      <c r="D19435" s="1">
        <v>43060</v>
      </c>
      <c r="F19435">
        <v>1</v>
      </c>
      <c r="G19435">
        <v>2720</v>
      </c>
      <c r="H19435" t="s">
        <v>65</v>
      </c>
      <c r="J19435" t="s">
        <v>14</v>
      </c>
      <c r="K19435">
        <v>50</v>
      </c>
      <c r="L19435" t="s">
        <v>15</v>
      </c>
    </row>
    <row r="19436" spans="1:12">
      <c r="A19436" t="e">
        <f ca="1">E00251429215721</f>
        <v>#NAME?</v>
      </c>
      <c r="B19436">
        <v>295</v>
      </c>
      <c r="C19436" t="s">
        <v>435</v>
      </c>
      <c r="D19436" s="1">
        <v>42061</v>
      </c>
      <c r="F19436">
        <v>1</v>
      </c>
      <c r="G19436">
        <v>2720</v>
      </c>
      <c r="H19436" t="s">
        <v>65</v>
      </c>
      <c r="J19436" t="s">
        <v>14</v>
      </c>
      <c r="K19436">
        <v>59</v>
      </c>
      <c r="L19436" t="s">
        <v>15</v>
      </c>
    </row>
    <row r="19437" spans="1:12">
      <c r="A19437" t="e">
        <f ca="1">E00251619802021</f>
        <v>#NAME?</v>
      </c>
      <c r="B19437">
        <v>454</v>
      </c>
      <c r="C19437" t="s">
        <v>179</v>
      </c>
      <c r="D19437" s="1">
        <v>41901</v>
      </c>
      <c r="F19437">
        <v>1</v>
      </c>
      <c r="G19437">
        <v>7291</v>
      </c>
      <c r="H19437" t="s">
        <v>163</v>
      </c>
      <c r="J19437" t="s">
        <v>14</v>
      </c>
      <c r="K19437">
        <v>52</v>
      </c>
      <c r="L19437" t="s">
        <v>15</v>
      </c>
    </row>
    <row r="19438" spans="1:12">
      <c r="A19438" t="e">
        <f ca="1">E00251532134321</f>
        <v>#NAME?</v>
      </c>
      <c r="B19438">
        <v>497</v>
      </c>
      <c r="C19438" t="s">
        <v>141</v>
      </c>
      <c r="D19438" s="1">
        <v>41670</v>
      </c>
      <c r="F19438">
        <v>3</v>
      </c>
      <c r="G19438">
        <v>4019</v>
      </c>
      <c r="H19438" t="s">
        <v>26</v>
      </c>
      <c r="J19438" t="s">
        <v>14</v>
      </c>
      <c r="K19438">
        <v>62</v>
      </c>
      <c r="L19438" t="s">
        <v>15</v>
      </c>
    </row>
    <row r="19439" spans="1:12">
      <c r="A19439" t="e">
        <f ca="1">E00251432267921</f>
        <v>#NAME?</v>
      </c>
      <c r="B19439">
        <v>454</v>
      </c>
      <c r="C19439" t="s">
        <v>179</v>
      </c>
      <c r="D19439" s="1">
        <v>41213</v>
      </c>
      <c r="F19439">
        <v>1</v>
      </c>
      <c r="G19439">
        <v>25000</v>
      </c>
      <c r="H19439" t="s">
        <v>178</v>
      </c>
      <c r="J19439" t="s">
        <v>14</v>
      </c>
      <c r="K19439">
        <v>47</v>
      </c>
      <c r="L19439" t="s">
        <v>15</v>
      </c>
    </row>
    <row r="19440" spans="1:12">
      <c r="A19440" t="e">
        <f ca="1">E00251429251821</f>
        <v>#NAME?</v>
      </c>
      <c r="B19440">
        <v>290</v>
      </c>
      <c r="C19440" t="s">
        <v>449</v>
      </c>
      <c r="D19440" s="1">
        <v>42549</v>
      </c>
      <c r="F19440">
        <v>4</v>
      </c>
      <c r="G19440">
        <v>43391</v>
      </c>
      <c r="H19440" t="s">
        <v>810</v>
      </c>
      <c r="J19440" t="s">
        <v>14</v>
      </c>
      <c r="K19440">
        <v>56</v>
      </c>
      <c r="L19440" t="s">
        <v>15</v>
      </c>
    </row>
    <row r="19441" spans="1:12">
      <c r="A19441" t="e">
        <f ca="1">E00251429251821</f>
        <v>#NAME?</v>
      </c>
      <c r="B19441">
        <v>290</v>
      </c>
      <c r="C19441" t="s">
        <v>449</v>
      </c>
      <c r="D19441" s="1">
        <v>42811</v>
      </c>
      <c r="F19441">
        <v>1</v>
      </c>
      <c r="G19441">
        <v>7175</v>
      </c>
      <c r="H19441" t="s">
        <v>689</v>
      </c>
      <c r="J19441" t="s">
        <v>14</v>
      </c>
      <c r="K19441">
        <v>56</v>
      </c>
      <c r="L19441" t="s">
        <v>15</v>
      </c>
    </row>
    <row r="19442" spans="1:12">
      <c r="A19442" t="e">
        <f ca="1">E00251513734821</f>
        <v>#NAME?</v>
      </c>
      <c r="B19442">
        <v>703</v>
      </c>
      <c r="C19442" t="s">
        <v>305</v>
      </c>
      <c r="D19442" s="1">
        <v>42905</v>
      </c>
      <c r="F19442">
        <v>3</v>
      </c>
      <c r="G19442">
        <v>4549</v>
      </c>
      <c r="H19442" t="s">
        <v>69</v>
      </c>
      <c r="J19442" t="s">
        <v>14</v>
      </c>
      <c r="K19442">
        <v>52</v>
      </c>
      <c r="L19442" t="s">
        <v>15</v>
      </c>
    </row>
    <row r="19443" spans="1:12">
      <c r="A19443" t="e">
        <f ca="1">E00251513734821</f>
        <v>#NAME?</v>
      </c>
      <c r="B19443">
        <v>703</v>
      </c>
      <c r="C19443" t="s">
        <v>305</v>
      </c>
      <c r="D19443" s="1">
        <v>42933</v>
      </c>
      <c r="F19443">
        <v>2</v>
      </c>
      <c r="G19443">
        <v>5699</v>
      </c>
      <c r="H19443" t="s">
        <v>329</v>
      </c>
      <c r="J19443" t="s">
        <v>14</v>
      </c>
      <c r="K19443">
        <v>52</v>
      </c>
      <c r="L19443" t="s">
        <v>15</v>
      </c>
    </row>
    <row r="19444" spans="1:12">
      <c r="A19444" t="e">
        <f ca="1">E00251429317021</f>
        <v>#NAME?</v>
      </c>
      <c r="B19444">
        <v>275</v>
      </c>
      <c r="C19444" t="s">
        <v>444</v>
      </c>
      <c r="D19444" s="1">
        <v>41235</v>
      </c>
      <c r="F19444">
        <v>2</v>
      </c>
      <c r="G19444">
        <v>496</v>
      </c>
      <c r="H19444" t="s">
        <v>190</v>
      </c>
      <c r="J19444" t="s">
        <v>14</v>
      </c>
      <c r="K19444">
        <v>50</v>
      </c>
      <c r="L19444" t="s">
        <v>15</v>
      </c>
    </row>
    <row r="19445" spans="1:12">
      <c r="A19445" t="e">
        <f ca="1">E00251429317021</f>
        <v>#NAME?</v>
      </c>
      <c r="B19445">
        <v>275</v>
      </c>
      <c r="C19445" t="s">
        <v>444</v>
      </c>
      <c r="D19445" s="1">
        <v>42790</v>
      </c>
      <c r="F19445">
        <v>1</v>
      </c>
      <c r="G19445">
        <v>3510</v>
      </c>
      <c r="H19445" t="s">
        <v>647</v>
      </c>
      <c r="J19445" t="s">
        <v>14</v>
      </c>
      <c r="K19445">
        <v>54</v>
      </c>
      <c r="L19445" t="s">
        <v>15</v>
      </c>
    </row>
    <row r="19446" spans="1:12">
      <c r="A19446" t="e">
        <f ca="1">E00251432267921</f>
        <v>#NAME?</v>
      </c>
      <c r="B19446">
        <v>454</v>
      </c>
      <c r="C19446" t="s">
        <v>179</v>
      </c>
      <c r="D19446" s="1">
        <v>42494</v>
      </c>
      <c r="F19446">
        <v>5</v>
      </c>
      <c r="G19446">
        <v>7242</v>
      </c>
      <c r="H19446" t="s">
        <v>93</v>
      </c>
      <c r="J19446" t="s">
        <v>14</v>
      </c>
      <c r="K19446">
        <v>51</v>
      </c>
      <c r="L19446" t="s">
        <v>15</v>
      </c>
    </row>
    <row r="19447" spans="1:12">
      <c r="A19447" t="e">
        <f ca="1">E00251510847621</f>
        <v>#NAME?</v>
      </c>
      <c r="B19447">
        <v>105</v>
      </c>
      <c r="C19447" t="s">
        <v>682</v>
      </c>
      <c r="D19447" s="1">
        <v>41992</v>
      </c>
      <c r="F19447">
        <v>1</v>
      </c>
      <c r="G19447">
        <v>73020</v>
      </c>
      <c r="H19447" t="s">
        <v>1351</v>
      </c>
      <c r="J19447" t="s">
        <v>14</v>
      </c>
      <c r="K19447">
        <v>58</v>
      </c>
      <c r="L19447" t="s">
        <v>15</v>
      </c>
    </row>
    <row r="19448" spans="1:12">
      <c r="A19448" t="e">
        <f ca="1">E00251439718121</f>
        <v>#NAME?</v>
      </c>
      <c r="B19448">
        <v>293</v>
      </c>
      <c r="C19448" t="s">
        <v>25</v>
      </c>
      <c r="D19448" s="1">
        <v>42443</v>
      </c>
      <c r="F19448">
        <v>1</v>
      </c>
      <c r="G19448">
        <v>4779</v>
      </c>
      <c r="H19448" t="s">
        <v>231</v>
      </c>
      <c r="J19448" t="s">
        <v>14</v>
      </c>
      <c r="K19448">
        <v>60</v>
      </c>
      <c r="L19448" t="s">
        <v>15</v>
      </c>
    </row>
    <row r="19449" spans="1:12">
      <c r="A19449" t="e">
        <f ca="1">E00251429251821</f>
        <v>#NAME?</v>
      </c>
      <c r="B19449">
        <v>294</v>
      </c>
      <c r="C19449" t="s">
        <v>61</v>
      </c>
      <c r="D19449" s="1">
        <v>41851</v>
      </c>
      <c r="F19449">
        <v>1</v>
      </c>
      <c r="G19449">
        <v>3699</v>
      </c>
      <c r="H19449" t="s">
        <v>149</v>
      </c>
      <c r="J19449" t="s">
        <v>14</v>
      </c>
      <c r="K19449">
        <v>54</v>
      </c>
      <c r="L19449" t="s">
        <v>15</v>
      </c>
    </row>
    <row r="19450" spans="1:12">
      <c r="A19450" t="e">
        <f ca="1">E00251524952721</f>
        <v>#NAME?</v>
      </c>
      <c r="B19450">
        <v>437</v>
      </c>
      <c r="C19450" t="s">
        <v>216</v>
      </c>
      <c r="D19450" s="1">
        <v>42086</v>
      </c>
      <c r="F19450">
        <v>1</v>
      </c>
      <c r="G19450">
        <v>7906</v>
      </c>
      <c r="H19450" t="s">
        <v>173</v>
      </c>
      <c r="J19450" t="s">
        <v>14</v>
      </c>
      <c r="K19450">
        <v>50</v>
      </c>
      <c r="L19450" t="s">
        <v>22</v>
      </c>
    </row>
    <row r="19451" spans="1:12">
      <c r="A19451" t="e">
        <f ca="1">E00251513734821</f>
        <v>#NAME?</v>
      </c>
      <c r="B19451">
        <v>703</v>
      </c>
      <c r="C19451" t="s">
        <v>305</v>
      </c>
      <c r="D19451" s="1">
        <v>42530</v>
      </c>
      <c r="F19451">
        <v>3</v>
      </c>
      <c r="G19451">
        <v>4549</v>
      </c>
      <c r="H19451" t="s">
        <v>69</v>
      </c>
      <c r="J19451" t="s">
        <v>14</v>
      </c>
      <c r="K19451">
        <v>51</v>
      </c>
      <c r="L19451" t="s">
        <v>15</v>
      </c>
    </row>
    <row r="19452" spans="1:12">
      <c r="A19452" t="e">
        <f ca="1">E00251513734821</f>
        <v>#NAME?</v>
      </c>
      <c r="B19452">
        <v>703</v>
      </c>
      <c r="C19452" t="s">
        <v>305</v>
      </c>
      <c r="D19452" s="1">
        <v>42530</v>
      </c>
      <c r="F19452">
        <v>6</v>
      </c>
      <c r="G19452">
        <v>5699</v>
      </c>
      <c r="H19452" t="s">
        <v>329</v>
      </c>
      <c r="J19452" t="s">
        <v>14</v>
      </c>
      <c r="K19452">
        <v>51</v>
      </c>
      <c r="L19452" t="s">
        <v>15</v>
      </c>
    </row>
    <row r="19453" spans="1:12">
      <c r="A19453" t="e">
        <f ca="1">E00251432413621</f>
        <v>#NAME?</v>
      </c>
      <c r="B19453">
        <v>769</v>
      </c>
      <c r="C19453" t="s">
        <v>397</v>
      </c>
      <c r="D19453" s="1">
        <v>40920</v>
      </c>
      <c r="E19453">
        <v>0</v>
      </c>
      <c r="F19453">
        <v>2</v>
      </c>
      <c r="G19453">
        <v>45981</v>
      </c>
      <c r="H19453" t="s">
        <v>917</v>
      </c>
      <c r="J19453" t="s">
        <v>34</v>
      </c>
      <c r="K19453">
        <v>56</v>
      </c>
      <c r="L19453" t="s">
        <v>15</v>
      </c>
    </row>
    <row r="19454" spans="1:12">
      <c r="A19454" t="e">
        <f ca="1">E00251432267921</f>
        <v>#NAME?</v>
      </c>
      <c r="B19454">
        <v>454</v>
      </c>
      <c r="C19454" t="s">
        <v>179</v>
      </c>
      <c r="D19454" s="1">
        <v>41018</v>
      </c>
      <c r="F19454">
        <v>2</v>
      </c>
      <c r="G19454">
        <v>25000</v>
      </c>
      <c r="H19454" t="s">
        <v>178</v>
      </c>
      <c r="J19454" t="s">
        <v>14</v>
      </c>
      <c r="K19454">
        <v>46</v>
      </c>
      <c r="L19454" t="s">
        <v>15</v>
      </c>
    </row>
    <row r="19455" spans="1:12">
      <c r="A19455" t="e">
        <f ca="1">E00251427218921</f>
        <v>#NAME?</v>
      </c>
      <c r="B19455">
        <v>10</v>
      </c>
      <c r="C19455" t="s">
        <v>18</v>
      </c>
      <c r="D19455" s="1">
        <v>41404</v>
      </c>
      <c r="F19455">
        <v>1</v>
      </c>
      <c r="G19455">
        <v>78609</v>
      </c>
      <c r="H19455" t="s">
        <v>240</v>
      </c>
      <c r="J19455" t="s">
        <v>14</v>
      </c>
      <c r="K19455">
        <v>51</v>
      </c>
      <c r="L19455" t="s">
        <v>22</v>
      </c>
    </row>
    <row r="19456" spans="1:12">
      <c r="A19456" t="e">
        <f ca="1">E00251427218921</f>
        <v>#NAME?</v>
      </c>
      <c r="B19456">
        <v>4991</v>
      </c>
      <c r="C19456" t="s">
        <v>838</v>
      </c>
      <c r="D19456" s="1">
        <v>41944</v>
      </c>
      <c r="F19456">
        <v>2</v>
      </c>
      <c r="G19456">
        <v>1739</v>
      </c>
      <c r="H19456" t="s">
        <v>110</v>
      </c>
      <c r="I19456" t="s">
        <v>148</v>
      </c>
      <c r="J19456" t="s">
        <v>57</v>
      </c>
      <c r="K19456">
        <v>53</v>
      </c>
      <c r="L19456" t="s">
        <v>15</v>
      </c>
    </row>
    <row r="19457" spans="1:12">
      <c r="A19457" t="e">
        <f ca="1">E00251514723521</f>
        <v>#NAME?</v>
      </c>
      <c r="B19457">
        <v>500</v>
      </c>
      <c r="C19457" t="s">
        <v>161</v>
      </c>
      <c r="D19457" s="1">
        <v>42377</v>
      </c>
      <c r="F19457">
        <v>3</v>
      </c>
      <c r="G19457">
        <v>3674</v>
      </c>
      <c r="H19457" t="s">
        <v>281</v>
      </c>
      <c r="J19457" t="s">
        <v>14</v>
      </c>
      <c r="K19457">
        <v>45</v>
      </c>
      <c r="L19457" t="s">
        <v>15</v>
      </c>
    </row>
    <row r="19458" spans="1:12">
      <c r="A19458" t="e">
        <f ca="1">E00251616256121</f>
        <v>#NAME?</v>
      </c>
      <c r="B19458">
        <v>103</v>
      </c>
      <c r="C19458" t="s">
        <v>775</v>
      </c>
      <c r="D19458" s="1">
        <v>40981</v>
      </c>
      <c r="F19458">
        <v>1</v>
      </c>
      <c r="G19458">
        <v>49390</v>
      </c>
      <c r="H19458" t="s">
        <v>59</v>
      </c>
      <c r="J19458" t="s">
        <v>14</v>
      </c>
      <c r="K19458">
        <v>54</v>
      </c>
      <c r="L19458" t="s">
        <v>15</v>
      </c>
    </row>
    <row r="19459" spans="1:12">
      <c r="A19459" t="e">
        <f ca="1">E00251513734821</f>
        <v>#NAME?</v>
      </c>
      <c r="B19459">
        <v>703</v>
      </c>
      <c r="C19459" t="s">
        <v>305</v>
      </c>
      <c r="D19459" s="1">
        <v>42937</v>
      </c>
      <c r="F19459">
        <v>4</v>
      </c>
      <c r="G19459">
        <v>2449</v>
      </c>
      <c r="H19459" t="s">
        <v>53</v>
      </c>
      <c r="J19459" t="s">
        <v>14</v>
      </c>
      <c r="K19459">
        <v>52</v>
      </c>
      <c r="L19459" t="s">
        <v>15</v>
      </c>
    </row>
    <row r="19460" spans="1:12">
      <c r="A19460" t="e">
        <f ca="1">E00251429676421</f>
        <v>#NAME?</v>
      </c>
      <c r="B19460">
        <v>161</v>
      </c>
      <c r="C19460" t="s">
        <v>349</v>
      </c>
      <c r="D19460" s="1">
        <v>42577</v>
      </c>
      <c r="F19460">
        <v>1</v>
      </c>
      <c r="G19460">
        <v>7822</v>
      </c>
      <c r="H19460" t="s">
        <v>495</v>
      </c>
      <c r="J19460" t="s">
        <v>14</v>
      </c>
      <c r="K19460">
        <v>42</v>
      </c>
      <c r="L19460" t="s">
        <v>22</v>
      </c>
    </row>
    <row r="19461" spans="1:12">
      <c r="A19461" t="e">
        <f ca="1">E00251439819121</f>
        <v>#NAME?</v>
      </c>
      <c r="B19461">
        <v>449</v>
      </c>
      <c r="C19461" t="s">
        <v>124</v>
      </c>
      <c r="D19461" s="1">
        <v>41292</v>
      </c>
      <c r="F19461">
        <v>1</v>
      </c>
      <c r="G19461">
        <v>72610</v>
      </c>
      <c r="H19461" t="s">
        <v>226</v>
      </c>
      <c r="J19461" t="s">
        <v>14</v>
      </c>
      <c r="K19461">
        <v>52</v>
      </c>
      <c r="L19461" t="s">
        <v>15</v>
      </c>
    </row>
    <row r="19462" spans="1:12">
      <c r="A19462" t="e">
        <f ca="1">E00251524952721</f>
        <v>#NAME?</v>
      </c>
      <c r="B19462">
        <v>437</v>
      </c>
      <c r="C19462" t="s">
        <v>216</v>
      </c>
      <c r="D19462" s="1">
        <v>42248</v>
      </c>
      <c r="F19462">
        <v>3</v>
      </c>
      <c r="G19462">
        <v>6253</v>
      </c>
      <c r="H19462" t="s">
        <v>292</v>
      </c>
      <c r="J19462" t="s">
        <v>14</v>
      </c>
      <c r="K19462">
        <v>50</v>
      </c>
      <c r="L19462" t="s">
        <v>15</v>
      </c>
    </row>
    <row r="19463" spans="1:12">
      <c r="A19463" t="e">
        <f ca="1">E00251524952721</f>
        <v>#NAME?</v>
      </c>
      <c r="B19463">
        <v>437</v>
      </c>
      <c r="C19463" t="s">
        <v>216</v>
      </c>
      <c r="D19463" s="1">
        <v>42359</v>
      </c>
      <c r="F19463">
        <v>3</v>
      </c>
      <c r="G19463">
        <v>7962</v>
      </c>
      <c r="H19463" t="s">
        <v>111</v>
      </c>
      <c r="J19463" t="s">
        <v>14</v>
      </c>
      <c r="K19463">
        <v>50</v>
      </c>
      <c r="L19463" t="s">
        <v>22</v>
      </c>
    </row>
    <row r="19464" spans="1:12">
      <c r="A19464" t="e">
        <f ca="1">E00251513734821</f>
        <v>#NAME?</v>
      </c>
      <c r="B19464">
        <v>896</v>
      </c>
      <c r="C19464" t="s">
        <v>823</v>
      </c>
      <c r="D19464" s="1">
        <v>42902</v>
      </c>
      <c r="F19464">
        <v>1</v>
      </c>
      <c r="G19464">
        <v>30002</v>
      </c>
      <c r="H19464" t="s">
        <v>492</v>
      </c>
      <c r="J19464" t="s">
        <v>272</v>
      </c>
      <c r="K19464">
        <v>52</v>
      </c>
      <c r="L19464" t="s">
        <v>15</v>
      </c>
    </row>
    <row r="19465" spans="1:12">
      <c r="A19465" t="e">
        <f ca="1">E00251427218921</f>
        <v>#NAME?</v>
      </c>
      <c r="B19465">
        <v>10</v>
      </c>
      <c r="C19465" t="s">
        <v>18</v>
      </c>
      <c r="D19465" s="1">
        <v>41989</v>
      </c>
      <c r="F19465">
        <v>2</v>
      </c>
      <c r="G19465">
        <v>7262</v>
      </c>
      <c r="H19465" t="s">
        <v>198</v>
      </c>
      <c r="J19465" t="s">
        <v>14</v>
      </c>
      <c r="K19465">
        <v>53</v>
      </c>
      <c r="L19465" t="s">
        <v>15</v>
      </c>
    </row>
    <row r="19466" spans="1:12">
      <c r="A19466" t="e">
        <f ca="1">E00251427218921</f>
        <v>#NAME?</v>
      </c>
      <c r="B19466">
        <v>10</v>
      </c>
      <c r="C19466" t="s">
        <v>18</v>
      </c>
      <c r="D19466" s="1">
        <v>42009</v>
      </c>
      <c r="F19466">
        <v>2</v>
      </c>
      <c r="G19466">
        <v>1739</v>
      </c>
      <c r="H19466" t="s">
        <v>110</v>
      </c>
      <c r="J19466" t="s">
        <v>14</v>
      </c>
      <c r="K19466">
        <v>53</v>
      </c>
      <c r="L19466" t="s">
        <v>15</v>
      </c>
    </row>
    <row r="19467" spans="1:12">
      <c r="A19467" t="e">
        <f ca="1">E00251524999521</f>
        <v>#NAME?</v>
      </c>
      <c r="B19467">
        <v>437</v>
      </c>
      <c r="C19467" t="s">
        <v>216</v>
      </c>
      <c r="D19467" s="1">
        <v>41200</v>
      </c>
      <c r="F19467">
        <v>1</v>
      </c>
      <c r="G19467">
        <v>460</v>
      </c>
      <c r="H19467" t="s">
        <v>16</v>
      </c>
      <c r="J19467" t="s">
        <v>14</v>
      </c>
      <c r="K19467">
        <v>41</v>
      </c>
      <c r="L19467" t="s">
        <v>15</v>
      </c>
    </row>
    <row r="19468" spans="1:12">
      <c r="A19468" t="e">
        <f ca="1">E00251429215721</f>
        <v>#NAME?</v>
      </c>
      <c r="B19468">
        <v>276</v>
      </c>
      <c r="C19468" t="s">
        <v>122</v>
      </c>
      <c r="D19468" s="1">
        <v>43081</v>
      </c>
      <c r="F19468">
        <v>2</v>
      </c>
      <c r="G19468">
        <v>2720</v>
      </c>
      <c r="H19468" t="s">
        <v>65</v>
      </c>
      <c r="J19468" t="s">
        <v>14</v>
      </c>
      <c r="K19468">
        <v>62</v>
      </c>
      <c r="L19468" t="s">
        <v>15</v>
      </c>
    </row>
    <row r="19469" spans="1:12">
      <c r="A19469" t="e">
        <f ca="1">E00251432216821</f>
        <v>#NAME?</v>
      </c>
      <c r="B19469">
        <v>6046</v>
      </c>
      <c r="C19469" t="s">
        <v>98</v>
      </c>
      <c r="D19469" s="1">
        <v>42235</v>
      </c>
      <c r="F19469">
        <v>2</v>
      </c>
      <c r="G19469">
        <v>9233</v>
      </c>
      <c r="H19469" t="s">
        <v>877</v>
      </c>
      <c r="I19469" t="s">
        <v>56</v>
      </c>
      <c r="J19469" t="s">
        <v>57</v>
      </c>
      <c r="K19469">
        <v>45</v>
      </c>
      <c r="L19469" t="s">
        <v>15</v>
      </c>
    </row>
    <row r="19470" spans="1:12">
      <c r="A19470" t="e">
        <f ca="1">E00251514878421</f>
        <v>#NAME?</v>
      </c>
      <c r="B19470">
        <v>6046</v>
      </c>
      <c r="C19470" t="s">
        <v>98</v>
      </c>
      <c r="D19470" s="1">
        <v>42758</v>
      </c>
      <c r="E19470">
        <v>3</v>
      </c>
      <c r="F19470">
        <v>1</v>
      </c>
      <c r="G19470">
        <v>1623</v>
      </c>
      <c r="H19470" t="s">
        <v>1489</v>
      </c>
      <c r="J19470" t="s">
        <v>34</v>
      </c>
      <c r="K19470">
        <v>58</v>
      </c>
      <c r="L19470" t="s">
        <v>15</v>
      </c>
    </row>
    <row r="19471" spans="1:12">
      <c r="A19471" t="e">
        <f ca="1">E00251532091221</f>
        <v>#NAME?</v>
      </c>
      <c r="B19471">
        <v>451</v>
      </c>
      <c r="C19471" t="s">
        <v>102</v>
      </c>
      <c r="D19471" s="1">
        <v>42114</v>
      </c>
      <c r="F19471">
        <v>1</v>
      </c>
      <c r="G19471">
        <v>60090</v>
      </c>
      <c r="H19471" t="s">
        <v>181</v>
      </c>
      <c r="J19471" t="s">
        <v>14</v>
      </c>
      <c r="K19471">
        <v>58</v>
      </c>
      <c r="L19471" t="s">
        <v>15</v>
      </c>
    </row>
    <row r="19472" spans="1:12">
      <c r="A19472" t="e">
        <f ca="1">E00251432267921</f>
        <v>#NAME?</v>
      </c>
      <c r="B19472">
        <v>454</v>
      </c>
      <c r="C19472" t="s">
        <v>179</v>
      </c>
      <c r="D19472" s="1">
        <v>41018</v>
      </c>
      <c r="F19472">
        <v>1</v>
      </c>
      <c r="G19472">
        <v>71590</v>
      </c>
      <c r="H19472" t="s">
        <v>44</v>
      </c>
      <c r="J19472" t="s">
        <v>14</v>
      </c>
      <c r="K19472">
        <v>46</v>
      </c>
      <c r="L19472" t="s">
        <v>15</v>
      </c>
    </row>
    <row r="19473" spans="1:12">
      <c r="A19473" t="e">
        <f ca="1">E00251432194221</f>
        <v>#NAME?</v>
      </c>
      <c r="B19473">
        <v>488</v>
      </c>
      <c r="C19473" t="s">
        <v>401</v>
      </c>
      <c r="D19473" s="1">
        <v>42530</v>
      </c>
      <c r="F19473">
        <v>1</v>
      </c>
      <c r="G19473">
        <v>3004</v>
      </c>
      <c r="H19473" t="s">
        <v>104</v>
      </c>
      <c r="J19473" t="s">
        <v>14</v>
      </c>
      <c r="K19473">
        <v>45</v>
      </c>
      <c r="L19473" t="s">
        <v>15</v>
      </c>
    </row>
    <row r="19474" spans="1:12">
      <c r="A19474" t="e">
        <f ca="1">E00251429284421</f>
        <v>#NAME?</v>
      </c>
      <c r="B19474">
        <v>292</v>
      </c>
      <c r="C19474" t="s">
        <v>467</v>
      </c>
      <c r="D19474" s="1">
        <v>41155</v>
      </c>
      <c r="F19474">
        <v>4</v>
      </c>
      <c r="G19474">
        <v>49390</v>
      </c>
      <c r="H19474" t="s">
        <v>59</v>
      </c>
      <c r="J19474" t="s">
        <v>14</v>
      </c>
      <c r="K19474">
        <v>57</v>
      </c>
      <c r="L19474" t="s">
        <v>15</v>
      </c>
    </row>
    <row r="19475" spans="1:12">
      <c r="A19475" t="e">
        <f ca="1">E00251429284421</f>
        <v>#NAME?</v>
      </c>
      <c r="B19475">
        <v>292</v>
      </c>
      <c r="C19475" t="s">
        <v>467</v>
      </c>
      <c r="D19475" s="1">
        <v>41445</v>
      </c>
      <c r="F19475">
        <v>3</v>
      </c>
      <c r="G19475">
        <v>49390</v>
      </c>
      <c r="H19475" t="s">
        <v>59</v>
      </c>
      <c r="J19475" t="s">
        <v>14</v>
      </c>
      <c r="K19475">
        <v>57</v>
      </c>
      <c r="L19475" t="s">
        <v>15</v>
      </c>
    </row>
    <row r="19476" spans="1:12">
      <c r="A19476" t="e">
        <f ca="1">E00251429284421</f>
        <v>#NAME?</v>
      </c>
      <c r="B19476">
        <v>292</v>
      </c>
      <c r="C19476" t="s">
        <v>467</v>
      </c>
      <c r="D19476" s="1">
        <v>41459</v>
      </c>
      <c r="F19476">
        <v>1</v>
      </c>
      <c r="G19476">
        <v>71984</v>
      </c>
      <c r="H19476" t="s">
        <v>1099</v>
      </c>
      <c r="J19476" t="s">
        <v>14</v>
      </c>
      <c r="K19476">
        <v>57</v>
      </c>
      <c r="L19476" t="s">
        <v>15</v>
      </c>
    </row>
    <row r="19477" spans="1:12">
      <c r="A19477" t="e">
        <f ca="1">E00251429309921</f>
        <v>#NAME?</v>
      </c>
      <c r="B19477">
        <v>278</v>
      </c>
      <c r="C19477" t="s">
        <v>222</v>
      </c>
      <c r="D19477" s="1">
        <v>41575</v>
      </c>
      <c r="F19477">
        <v>1</v>
      </c>
      <c r="G19477">
        <v>30272</v>
      </c>
      <c r="H19477" t="s">
        <v>740</v>
      </c>
      <c r="J19477" t="s">
        <v>14</v>
      </c>
      <c r="K19477">
        <v>49</v>
      </c>
      <c r="L19477" t="s">
        <v>15</v>
      </c>
    </row>
    <row r="19478" spans="1:12">
      <c r="A19478" t="e">
        <f ca="1">E00251619053521</f>
        <v>#NAME?</v>
      </c>
      <c r="B19478">
        <v>109</v>
      </c>
      <c r="C19478" t="s">
        <v>480</v>
      </c>
      <c r="D19478" s="1">
        <v>42312</v>
      </c>
      <c r="F19478">
        <v>1</v>
      </c>
      <c r="G19478">
        <v>7862</v>
      </c>
      <c r="H19478" t="s">
        <v>27</v>
      </c>
      <c r="J19478" t="s">
        <v>14</v>
      </c>
      <c r="K19478">
        <v>44</v>
      </c>
      <c r="L19478" t="s">
        <v>22</v>
      </c>
    </row>
    <row r="19479" spans="1:12">
      <c r="A19479" t="e">
        <f ca="1">E00251619053521</f>
        <v>#NAME?</v>
      </c>
      <c r="B19479">
        <v>109</v>
      </c>
      <c r="C19479" t="s">
        <v>480</v>
      </c>
      <c r="D19479" s="1">
        <v>42436</v>
      </c>
      <c r="F19479">
        <v>1</v>
      </c>
      <c r="G19479">
        <v>3671</v>
      </c>
      <c r="H19479" t="s">
        <v>188</v>
      </c>
      <c r="J19479" t="s">
        <v>14</v>
      </c>
      <c r="K19479">
        <v>45</v>
      </c>
      <c r="L19479" t="s">
        <v>15</v>
      </c>
    </row>
    <row r="19480" spans="1:12">
      <c r="A19480" t="e">
        <f ca="1">E00251619053521</f>
        <v>#NAME?</v>
      </c>
      <c r="B19480">
        <v>4885</v>
      </c>
      <c r="C19480" t="s">
        <v>491</v>
      </c>
      <c r="D19480" s="1">
        <v>42946</v>
      </c>
      <c r="F19480">
        <v>2</v>
      </c>
      <c r="G19480">
        <v>7089</v>
      </c>
      <c r="H19480" t="s">
        <v>487</v>
      </c>
      <c r="J19480" t="s">
        <v>14</v>
      </c>
      <c r="K19480">
        <v>46</v>
      </c>
      <c r="L19480" t="s">
        <v>15</v>
      </c>
    </row>
    <row r="19481" spans="1:12">
      <c r="A19481" t="e">
        <f ca="1">E00251532351021</f>
        <v>#NAME?</v>
      </c>
      <c r="B19481">
        <v>490</v>
      </c>
      <c r="C19481" t="s">
        <v>158</v>
      </c>
      <c r="D19481" s="1">
        <v>42422</v>
      </c>
      <c r="F19481">
        <v>1</v>
      </c>
      <c r="G19481">
        <v>72191</v>
      </c>
      <c r="H19481" t="s">
        <v>883</v>
      </c>
      <c r="J19481" t="s">
        <v>14</v>
      </c>
      <c r="K19481">
        <v>57</v>
      </c>
      <c r="L19481" t="s">
        <v>15</v>
      </c>
    </row>
    <row r="19482" spans="1:12">
      <c r="A19482" t="e">
        <f ca="1">E00251532351021</f>
        <v>#NAME?</v>
      </c>
      <c r="B19482">
        <v>490</v>
      </c>
      <c r="C19482" t="s">
        <v>158</v>
      </c>
      <c r="D19482" s="1">
        <v>42459</v>
      </c>
      <c r="F19482">
        <v>1</v>
      </c>
      <c r="G19482">
        <v>72632</v>
      </c>
      <c r="H19482" t="s">
        <v>107</v>
      </c>
      <c r="J19482" t="s">
        <v>14</v>
      </c>
      <c r="K19482">
        <v>57</v>
      </c>
      <c r="L19482" t="s">
        <v>15</v>
      </c>
    </row>
    <row r="19483" spans="1:12">
      <c r="A19483" t="e">
        <f ca="1">E00251432267921</f>
        <v>#NAME?</v>
      </c>
      <c r="B19483">
        <v>454</v>
      </c>
      <c r="C19483" t="s">
        <v>179</v>
      </c>
      <c r="D19483" s="1">
        <v>42522</v>
      </c>
      <c r="F19483">
        <v>2</v>
      </c>
      <c r="G19483">
        <v>53010</v>
      </c>
      <c r="H19483" t="s">
        <v>261</v>
      </c>
      <c r="J19483" t="s">
        <v>14</v>
      </c>
      <c r="K19483">
        <v>51</v>
      </c>
      <c r="L19483" t="s">
        <v>15</v>
      </c>
    </row>
    <row r="19484" spans="1:12">
      <c r="A19484" t="e">
        <f ca="1">E00251514285421</f>
        <v>#NAME?</v>
      </c>
      <c r="B19484">
        <v>488</v>
      </c>
      <c r="C19484" t="s">
        <v>401</v>
      </c>
      <c r="D19484" s="1">
        <v>41732</v>
      </c>
      <c r="F19484">
        <v>1</v>
      </c>
      <c r="G19484">
        <v>70219</v>
      </c>
      <c r="H19484" t="s">
        <v>498</v>
      </c>
      <c r="J19484" t="s">
        <v>14</v>
      </c>
      <c r="K19484">
        <v>51</v>
      </c>
      <c r="L19484" t="s">
        <v>15</v>
      </c>
    </row>
    <row r="19485" spans="1:12">
      <c r="A19485" t="e">
        <f ca="1">E00251514285421</f>
        <v>#NAME?</v>
      </c>
      <c r="B19485">
        <v>488</v>
      </c>
      <c r="C19485" t="s">
        <v>401</v>
      </c>
      <c r="D19485" s="1">
        <v>41968</v>
      </c>
      <c r="F19485">
        <v>2</v>
      </c>
      <c r="G19485">
        <v>27800</v>
      </c>
      <c r="H19485" t="s">
        <v>145</v>
      </c>
      <c r="J19485" t="s">
        <v>14</v>
      </c>
      <c r="K19485">
        <v>52</v>
      </c>
      <c r="L19485" t="s">
        <v>15</v>
      </c>
    </row>
    <row r="19486" spans="1:12">
      <c r="A19486" t="e">
        <f ca="1">E00251432194221</f>
        <v>#NAME?</v>
      </c>
      <c r="B19486">
        <v>488</v>
      </c>
      <c r="C19486" t="s">
        <v>401</v>
      </c>
      <c r="D19486" s="1">
        <v>42747</v>
      </c>
      <c r="F19486">
        <v>1</v>
      </c>
      <c r="G19486">
        <v>29623</v>
      </c>
      <c r="H19486" t="s">
        <v>556</v>
      </c>
      <c r="J19486" t="s">
        <v>14</v>
      </c>
      <c r="K19486">
        <v>46</v>
      </c>
      <c r="L19486" t="s">
        <v>15</v>
      </c>
    </row>
    <row r="19487" spans="1:12">
      <c r="A19487" t="e">
        <f ca="1">E00251619053521</f>
        <v>#NAME?</v>
      </c>
      <c r="B19487">
        <v>109</v>
      </c>
      <c r="C19487" t="s">
        <v>480</v>
      </c>
      <c r="D19487" s="1">
        <v>41437</v>
      </c>
      <c r="F19487">
        <v>1</v>
      </c>
      <c r="G19487">
        <v>30000</v>
      </c>
      <c r="H19487" t="s">
        <v>144</v>
      </c>
      <c r="J19487" t="s">
        <v>14</v>
      </c>
      <c r="K19487">
        <v>42</v>
      </c>
      <c r="L19487" t="s">
        <v>15</v>
      </c>
    </row>
    <row r="19488" spans="1:12">
      <c r="A19488" t="e">
        <f ca="1">E00251611297721</f>
        <v>#NAME?</v>
      </c>
      <c r="B19488">
        <v>294</v>
      </c>
      <c r="C19488" t="s">
        <v>61</v>
      </c>
      <c r="D19488" s="1">
        <v>41509</v>
      </c>
      <c r="F19488">
        <v>1</v>
      </c>
      <c r="G19488">
        <v>3804</v>
      </c>
      <c r="H19488" t="s">
        <v>71</v>
      </c>
      <c r="J19488" t="s">
        <v>14</v>
      </c>
      <c r="K19488">
        <v>44</v>
      </c>
      <c r="L19488" t="s">
        <v>15</v>
      </c>
    </row>
    <row r="19489" spans="1:12">
      <c r="A19489" t="e">
        <f ca="1">E00251429284421</f>
        <v>#NAME?</v>
      </c>
      <c r="B19489">
        <v>292</v>
      </c>
      <c r="C19489" t="s">
        <v>467</v>
      </c>
      <c r="D19489" s="1">
        <v>41486</v>
      </c>
      <c r="F19489">
        <v>6</v>
      </c>
      <c r="G19489">
        <v>27800</v>
      </c>
      <c r="H19489" t="s">
        <v>145</v>
      </c>
      <c r="J19489" t="s">
        <v>14</v>
      </c>
      <c r="K19489">
        <v>57</v>
      </c>
      <c r="L19489" t="s">
        <v>15</v>
      </c>
    </row>
    <row r="19490" spans="1:12">
      <c r="A19490" t="e">
        <f ca="1">E00251514878421</f>
        <v>#NAME?</v>
      </c>
      <c r="B19490">
        <v>6156</v>
      </c>
      <c r="C19490" t="s">
        <v>352</v>
      </c>
      <c r="D19490" s="1">
        <v>43062</v>
      </c>
      <c r="F19490">
        <v>1</v>
      </c>
      <c r="G19490">
        <v>460</v>
      </c>
      <c r="H19490" t="s">
        <v>16</v>
      </c>
      <c r="J19490" t="s">
        <v>14</v>
      </c>
      <c r="K19490">
        <v>59</v>
      </c>
      <c r="L19490" t="s">
        <v>15</v>
      </c>
    </row>
    <row r="19491" spans="1:12">
      <c r="A19491" t="e">
        <f ca="1">E00251429314921</f>
        <v>#NAME?</v>
      </c>
      <c r="B19491">
        <v>4055</v>
      </c>
      <c r="C19491" t="s">
        <v>51</v>
      </c>
      <c r="D19491" s="1">
        <v>42436</v>
      </c>
      <c r="F19491">
        <v>3</v>
      </c>
      <c r="G19491">
        <v>25000</v>
      </c>
      <c r="H19491" t="s">
        <v>178</v>
      </c>
      <c r="J19491" t="s">
        <v>14</v>
      </c>
      <c r="K19491">
        <v>49</v>
      </c>
      <c r="L19491" t="s">
        <v>15</v>
      </c>
    </row>
    <row r="19492" spans="1:12">
      <c r="A19492" t="e">
        <f ca="1">E00251514247321</f>
        <v>#NAME?</v>
      </c>
      <c r="B19492">
        <v>448</v>
      </c>
      <c r="C19492" t="s">
        <v>112</v>
      </c>
      <c r="D19492" s="1">
        <v>42059</v>
      </c>
      <c r="F19492">
        <v>1</v>
      </c>
      <c r="G19492">
        <v>2720</v>
      </c>
      <c r="H19492" t="s">
        <v>65</v>
      </c>
      <c r="J19492" t="s">
        <v>14</v>
      </c>
      <c r="K19492">
        <v>61</v>
      </c>
      <c r="L19492" t="s">
        <v>15</v>
      </c>
    </row>
    <row r="19493" spans="1:12">
      <c r="A19493" t="e">
        <f ca="1">E00251427218921</f>
        <v>#NAME?</v>
      </c>
      <c r="B19493">
        <v>10</v>
      </c>
      <c r="C19493" t="s">
        <v>18</v>
      </c>
      <c r="D19493" s="1">
        <v>41143</v>
      </c>
      <c r="F19493">
        <v>1</v>
      </c>
      <c r="G19493">
        <v>34690</v>
      </c>
      <c r="H19493" t="s">
        <v>118</v>
      </c>
      <c r="J19493" t="s">
        <v>14</v>
      </c>
      <c r="K19493">
        <v>50</v>
      </c>
      <c r="L19493" t="s">
        <v>15</v>
      </c>
    </row>
    <row r="19494" spans="1:12">
      <c r="A19494" t="e">
        <f ca="1">E00251510189121</f>
        <v>#NAME?</v>
      </c>
      <c r="B19494">
        <v>164</v>
      </c>
      <c r="C19494" t="s">
        <v>792</v>
      </c>
      <c r="D19494" s="1">
        <v>40967</v>
      </c>
      <c r="F19494">
        <v>1</v>
      </c>
      <c r="G19494">
        <v>49390</v>
      </c>
      <c r="H19494" t="s">
        <v>59</v>
      </c>
      <c r="J19494" t="s">
        <v>14</v>
      </c>
      <c r="K19494">
        <v>48</v>
      </c>
      <c r="L19494" t="s">
        <v>15</v>
      </c>
    </row>
    <row r="19495" spans="1:12">
      <c r="A19495" t="e">
        <f ca="1">E00251429755421</f>
        <v>#NAME?</v>
      </c>
      <c r="B19495">
        <v>160</v>
      </c>
      <c r="C19495" t="s">
        <v>278</v>
      </c>
      <c r="D19495" s="1">
        <v>41757</v>
      </c>
      <c r="F19495">
        <v>1</v>
      </c>
      <c r="G19495">
        <v>72690</v>
      </c>
      <c r="H19495" t="s">
        <v>363</v>
      </c>
      <c r="J19495" t="s">
        <v>14</v>
      </c>
      <c r="K19495">
        <v>62</v>
      </c>
      <c r="L19495" t="s">
        <v>15</v>
      </c>
    </row>
    <row r="19496" spans="1:12">
      <c r="A19496" t="e">
        <f ca="1">E00251429314921</f>
        <v>#NAME?</v>
      </c>
      <c r="B19496">
        <v>4055</v>
      </c>
      <c r="C19496" t="s">
        <v>51</v>
      </c>
      <c r="D19496" s="1">
        <v>42444</v>
      </c>
      <c r="F19496">
        <v>4</v>
      </c>
      <c r="G19496">
        <v>25000</v>
      </c>
      <c r="H19496" t="s">
        <v>178</v>
      </c>
      <c r="J19496" t="s">
        <v>14</v>
      </c>
      <c r="K19496">
        <v>49</v>
      </c>
      <c r="L19496" t="s">
        <v>15</v>
      </c>
    </row>
    <row r="19497" spans="1:12">
      <c r="A19497" t="e">
        <f ca="1">E00251619053521</f>
        <v>#NAME?</v>
      </c>
      <c r="B19497">
        <v>109</v>
      </c>
      <c r="C19497" t="s">
        <v>480</v>
      </c>
      <c r="D19497" s="1">
        <v>41192</v>
      </c>
      <c r="F19497">
        <v>1</v>
      </c>
      <c r="G19497">
        <v>30000</v>
      </c>
      <c r="H19497" t="s">
        <v>144</v>
      </c>
      <c r="J19497" t="s">
        <v>14</v>
      </c>
      <c r="K19497">
        <v>41</v>
      </c>
      <c r="L19497" t="s">
        <v>15</v>
      </c>
    </row>
    <row r="19498" spans="1:12">
      <c r="A19498" t="e">
        <f ca="1">E00251514285421</f>
        <v>#NAME?</v>
      </c>
      <c r="B19498">
        <v>488</v>
      </c>
      <c r="C19498" t="s">
        <v>401</v>
      </c>
      <c r="D19498" s="1">
        <v>42016</v>
      </c>
      <c r="F19498">
        <v>1</v>
      </c>
      <c r="G19498">
        <v>462</v>
      </c>
      <c r="H19498" t="s">
        <v>288</v>
      </c>
      <c r="J19498" t="s">
        <v>14</v>
      </c>
      <c r="K19498">
        <v>52</v>
      </c>
      <c r="L19498" t="s">
        <v>15</v>
      </c>
    </row>
    <row r="19499" spans="1:12">
      <c r="A19499" t="e">
        <f ca="1">E00251532134321</f>
        <v>#NAME?</v>
      </c>
      <c r="B19499">
        <v>497</v>
      </c>
      <c r="C19499" t="s">
        <v>141</v>
      </c>
      <c r="D19499" s="1">
        <v>41353</v>
      </c>
      <c r="F19499">
        <v>1</v>
      </c>
      <c r="G19499">
        <v>2721</v>
      </c>
      <c r="H19499" t="s">
        <v>465</v>
      </c>
      <c r="J19499" t="s">
        <v>14</v>
      </c>
      <c r="K19499">
        <v>62</v>
      </c>
      <c r="L19499" t="s">
        <v>15</v>
      </c>
    </row>
    <row r="19500" spans="1:12">
      <c r="A19500" t="e">
        <f ca="1">E00251619053521</f>
        <v>#NAME?</v>
      </c>
      <c r="B19500">
        <v>4885</v>
      </c>
      <c r="C19500" t="s">
        <v>491</v>
      </c>
      <c r="D19500" s="1">
        <v>42946</v>
      </c>
      <c r="F19500">
        <v>1</v>
      </c>
      <c r="G19500">
        <v>462</v>
      </c>
      <c r="H19500" t="s">
        <v>288</v>
      </c>
      <c r="J19500" t="s">
        <v>14</v>
      </c>
      <c r="K19500">
        <v>46</v>
      </c>
      <c r="L19500" t="s">
        <v>15</v>
      </c>
    </row>
    <row r="19501" spans="1:12">
      <c r="A19501" t="e">
        <f ca="1">E00251424016021</f>
        <v>#NAME?</v>
      </c>
      <c r="B19501">
        <v>206</v>
      </c>
      <c r="C19501" t="s">
        <v>892</v>
      </c>
      <c r="D19501" s="1">
        <v>41662</v>
      </c>
      <c r="F19501">
        <v>3</v>
      </c>
      <c r="G19501">
        <v>60090</v>
      </c>
      <c r="H19501" t="s">
        <v>181</v>
      </c>
      <c r="J19501" t="s">
        <v>14</v>
      </c>
      <c r="K19501">
        <v>58</v>
      </c>
      <c r="L19501" t="s">
        <v>15</v>
      </c>
    </row>
    <row r="19502" spans="1:12">
      <c r="A19502" t="e">
        <f ca="1">E00251529585321</f>
        <v>#NAME?</v>
      </c>
      <c r="B19502">
        <v>192</v>
      </c>
      <c r="C19502" t="s">
        <v>321</v>
      </c>
      <c r="D19502" s="1">
        <v>40987</v>
      </c>
      <c r="F19502">
        <v>2</v>
      </c>
      <c r="G19502">
        <v>2699</v>
      </c>
      <c r="H19502" t="s">
        <v>1301</v>
      </c>
      <c r="J19502" t="s">
        <v>14</v>
      </c>
      <c r="K19502">
        <v>47</v>
      </c>
      <c r="L19502" t="s">
        <v>15</v>
      </c>
    </row>
    <row r="19503" spans="1:12">
      <c r="A19503" t="e">
        <f ca="1">E00251429317021</f>
        <v>#NAME?</v>
      </c>
      <c r="B19503">
        <v>275</v>
      </c>
      <c r="C19503" t="s">
        <v>444</v>
      </c>
      <c r="D19503" s="1">
        <v>42018</v>
      </c>
      <c r="F19503">
        <v>1</v>
      </c>
      <c r="G19503">
        <v>2252</v>
      </c>
      <c r="H19503" t="s">
        <v>64</v>
      </c>
      <c r="J19503" t="s">
        <v>14</v>
      </c>
      <c r="K19503">
        <v>52</v>
      </c>
      <c r="L19503" t="s">
        <v>15</v>
      </c>
    </row>
    <row r="19504" spans="1:12">
      <c r="A19504" t="e">
        <f ca="1">E00251611297721</f>
        <v>#NAME?</v>
      </c>
      <c r="B19504">
        <v>294</v>
      </c>
      <c r="C19504" t="s">
        <v>61</v>
      </c>
      <c r="D19504" s="1">
        <v>41288</v>
      </c>
      <c r="F19504">
        <v>2</v>
      </c>
      <c r="G19504">
        <v>72632</v>
      </c>
      <c r="H19504" t="s">
        <v>107</v>
      </c>
      <c r="J19504" t="s">
        <v>14</v>
      </c>
      <c r="K19504">
        <v>43</v>
      </c>
      <c r="L19504" t="s">
        <v>15</v>
      </c>
    </row>
    <row r="19505" spans="1:12">
      <c r="A19505" t="e">
        <f ca="1">E00251429314921</f>
        <v>#NAME?</v>
      </c>
      <c r="B19505">
        <v>4055</v>
      </c>
      <c r="C19505" t="s">
        <v>51</v>
      </c>
      <c r="D19505" s="1">
        <v>41851</v>
      </c>
      <c r="F19505">
        <v>2</v>
      </c>
      <c r="G19505">
        <v>25000</v>
      </c>
      <c r="H19505" t="s">
        <v>178</v>
      </c>
      <c r="J19505" t="s">
        <v>14</v>
      </c>
      <c r="K19505">
        <v>48</v>
      </c>
      <c r="L19505" t="s">
        <v>15</v>
      </c>
    </row>
    <row r="19506" spans="1:12">
      <c r="A19506" t="e">
        <f ca="1">E00251429314921</f>
        <v>#NAME?</v>
      </c>
      <c r="B19506">
        <v>4055</v>
      </c>
      <c r="C19506" t="s">
        <v>51</v>
      </c>
      <c r="D19506" s="1">
        <v>42186</v>
      </c>
      <c r="F19506">
        <v>2</v>
      </c>
      <c r="G19506">
        <v>4019</v>
      </c>
      <c r="H19506" t="s">
        <v>26</v>
      </c>
      <c r="J19506" t="s">
        <v>14</v>
      </c>
      <c r="K19506">
        <v>49</v>
      </c>
      <c r="L19506" t="s">
        <v>15</v>
      </c>
    </row>
    <row r="19507" spans="1:12">
      <c r="A19507" t="e">
        <f ca="1">E00251514283421</f>
        <v>#NAME?</v>
      </c>
      <c r="B19507">
        <v>446</v>
      </c>
      <c r="C19507" t="s">
        <v>94</v>
      </c>
      <c r="D19507" s="1">
        <v>42065</v>
      </c>
      <c r="F19507">
        <v>2</v>
      </c>
      <c r="G19507">
        <v>1103</v>
      </c>
      <c r="H19507" t="s">
        <v>845</v>
      </c>
      <c r="J19507" t="s">
        <v>14</v>
      </c>
      <c r="K19507">
        <v>56</v>
      </c>
      <c r="L19507" t="s">
        <v>15</v>
      </c>
    </row>
    <row r="19508" spans="1:12">
      <c r="A19508" t="e">
        <f ca="1">E00251514247321</f>
        <v>#NAME?</v>
      </c>
      <c r="B19508">
        <v>448</v>
      </c>
      <c r="C19508" t="s">
        <v>112</v>
      </c>
      <c r="D19508" s="1">
        <v>41934</v>
      </c>
      <c r="F19508">
        <v>2</v>
      </c>
      <c r="G19508">
        <v>3051</v>
      </c>
      <c r="H19508" t="s">
        <v>13</v>
      </c>
      <c r="J19508" t="s">
        <v>14</v>
      </c>
      <c r="K19508">
        <v>61</v>
      </c>
      <c r="L19508" t="s">
        <v>15</v>
      </c>
    </row>
    <row r="19509" spans="1:12">
      <c r="A19509" t="e">
        <f ca="1">E00251514247321</f>
        <v>#NAME?</v>
      </c>
      <c r="B19509">
        <v>448</v>
      </c>
      <c r="C19509" t="s">
        <v>112</v>
      </c>
      <c r="D19509" s="1">
        <v>42185</v>
      </c>
      <c r="F19509">
        <v>1</v>
      </c>
      <c r="G19509">
        <v>29690</v>
      </c>
      <c r="H19509" t="s">
        <v>52</v>
      </c>
      <c r="J19509" t="s">
        <v>14</v>
      </c>
      <c r="K19509">
        <v>61</v>
      </c>
      <c r="L19509" t="s">
        <v>15</v>
      </c>
    </row>
    <row r="19510" spans="1:12">
      <c r="A19510" t="e">
        <f ca="1">E00251532351021</f>
        <v>#NAME?</v>
      </c>
      <c r="B19510">
        <v>490</v>
      </c>
      <c r="C19510" t="s">
        <v>158</v>
      </c>
      <c r="D19510" s="1">
        <v>41912</v>
      </c>
      <c r="F19510">
        <v>1</v>
      </c>
      <c r="G19510">
        <v>7863</v>
      </c>
      <c r="H19510" t="s">
        <v>1490</v>
      </c>
      <c r="J19510" t="s">
        <v>14</v>
      </c>
      <c r="K19510">
        <v>56</v>
      </c>
      <c r="L19510" t="s">
        <v>22</v>
      </c>
    </row>
    <row r="19511" spans="1:12">
      <c r="A19511" t="e">
        <f ca="1">E00251532351021</f>
        <v>#NAME?</v>
      </c>
      <c r="B19511">
        <v>490</v>
      </c>
      <c r="C19511" t="s">
        <v>158</v>
      </c>
      <c r="D19511" s="1">
        <v>42530</v>
      </c>
      <c r="F19511">
        <v>2</v>
      </c>
      <c r="G19511">
        <v>4019</v>
      </c>
      <c r="H19511" t="s">
        <v>26</v>
      </c>
      <c r="J19511" t="s">
        <v>14</v>
      </c>
      <c r="K19511">
        <v>57</v>
      </c>
      <c r="L19511" t="s">
        <v>15</v>
      </c>
    </row>
    <row r="19512" spans="1:12">
      <c r="A19512" t="e">
        <f ca="1">E00251532351021</f>
        <v>#NAME?</v>
      </c>
      <c r="B19512">
        <v>490</v>
      </c>
      <c r="C19512" t="s">
        <v>158</v>
      </c>
      <c r="D19512" s="1">
        <v>42576</v>
      </c>
      <c r="F19512">
        <v>2</v>
      </c>
      <c r="G19512">
        <v>4019</v>
      </c>
      <c r="H19512" t="s">
        <v>26</v>
      </c>
      <c r="J19512" t="s">
        <v>14</v>
      </c>
      <c r="K19512">
        <v>58</v>
      </c>
      <c r="L19512" t="s">
        <v>15</v>
      </c>
    </row>
    <row r="19513" spans="1:12">
      <c r="A19513" t="e">
        <f ca="1">E00251531311821</f>
        <v>#NAME?</v>
      </c>
      <c r="B19513">
        <v>1128</v>
      </c>
      <c r="C19513" t="s">
        <v>424</v>
      </c>
      <c r="D19513" s="1">
        <v>42600</v>
      </c>
      <c r="F19513">
        <v>2</v>
      </c>
      <c r="G19513">
        <v>69010</v>
      </c>
      <c r="H19513" t="s">
        <v>294</v>
      </c>
      <c r="J19513" t="s">
        <v>14</v>
      </c>
      <c r="K19513">
        <v>42</v>
      </c>
      <c r="L19513" t="s">
        <v>15</v>
      </c>
    </row>
    <row r="19514" spans="1:12">
      <c r="A19514" t="e">
        <f ca="1">E00251531311821</f>
        <v>#NAME?</v>
      </c>
      <c r="B19514">
        <v>1128</v>
      </c>
      <c r="C19514" t="s">
        <v>424</v>
      </c>
      <c r="D19514" s="1">
        <v>42716</v>
      </c>
      <c r="F19514">
        <v>1</v>
      </c>
      <c r="G19514">
        <v>27800</v>
      </c>
      <c r="H19514" t="s">
        <v>145</v>
      </c>
      <c r="J19514" t="s">
        <v>14</v>
      </c>
      <c r="K19514">
        <v>42</v>
      </c>
      <c r="L19514" t="s">
        <v>15</v>
      </c>
    </row>
    <row r="19515" spans="1:12">
      <c r="A19515" t="e">
        <f ca="1">E00251510664921</f>
        <v>#NAME?</v>
      </c>
      <c r="B19515">
        <v>164</v>
      </c>
      <c r="C19515" t="s">
        <v>792</v>
      </c>
      <c r="D19515" s="1">
        <v>41631</v>
      </c>
      <c r="F19515">
        <v>1</v>
      </c>
      <c r="G19515">
        <v>7279</v>
      </c>
      <c r="H19515" t="s">
        <v>551</v>
      </c>
      <c r="J19515" t="s">
        <v>14</v>
      </c>
      <c r="K19515">
        <v>44</v>
      </c>
      <c r="L19515" t="s">
        <v>15</v>
      </c>
    </row>
    <row r="19516" spans="1:12">
      <c r="A19516" t="e">
        <f ca="1">E00251427200221</f>
        <v>#NAME?</v>
      </c>
      <c r="B19516">
        <v>11</v>
      </c>
      <c r="C19516" t="s">
        <v>245</v>
      </c>
      <c r="D19516" s="1">
        <v>42069</v>
      </c>
      <c r="F19516">
        <v>2</v>
      </c>
      <c r="G19516">
        <v>6029</v>
      </c>
      <c r="H19516" t="s">
        <v>728</v>
      </c>
      <c r="J19516" t="s">
        <v>14</v>
      </c>
      <c r="K19516">
        <v>66</v>
      </c>
      <c r="L19516" t="s">
        <v>15</v>
      </c>
    </row>
    <row r="19517" spans="1:12">
      <c r="A19517" t="e">
        <f ca="1">E00251424016021</f>
        <v>#NAME?</v>
      </c>
      <c r="B19517">
        <v>206</v>
      </c>
      <c r="C19517" t="s">
        <v>892</v>
      </c>
      <c r="D19517" s="1">
        <v>42146</v>
      </c>
      <c r="F19517">
        <v>2</v>
      </c>
      <c r="G19517">
        <v>72670</v>
      </c>
      <c r="H19517" t="s">
        <v>223</v>
      </c>
      <c r="J19517" t="s">
        <v>14</v>
      </c>
      <c r="K19517">
        <v>60</v>
      </c>
      <c r="L19517" t="s">
        <v>15</v>
      </c>
    </row>
    <row r="19518" spans="1:12">
      <c r="A19518" t="e">
        <f ca="1">E00251531311821</f>
        <v>#NAME?</v>
      </c>
      <c r="B19518">
        <v>1128</v>
      </c>
      <c r="C19518" t="s">
        <v>424</v>
      </c>
      <c r="D19518" s="1">
        <v>43052</v>
      </c>
      <c r="F19518">
        <v>1</v>
      </c>
      <c r="G19518">
        <v>30000</v>
      </c>
      <c r="H19518" t="s">
        <v>144</v>
      </c>
      <c r="J19518" t="s">
        <v>14</v>
      </c>
      <c r="K19518">
        <v>43</v>
      </c>
      <c r="L19518" t="s">
        <v>15</v>
      </c>
    </row>
    <row r="19519" spans="1:12">
      <c r="A19519" t="e">
        <f ca="1">E00251510189121</f>
        <v>#NAME?</v>
      </c>
      <c r="B19519">
        <v>164</v>
      </c>
      <c r="C19519" t="s">
        <v>792</v>
      </c>
      <c r="D19519" s="1">
        <v>41149</v>
      </c>
      <c r="F19519">
        <v>2</v>
      </c>
      <c r="G19519">
        <v>1749</v>
      </c>
      <c r="H19519" t="s">
        <v>793</v>
      </c>
      <c r="J19519" t="s">
        <v>14</v>
      </c>
      <c r="K19519">
        <v>49</v>
      </c>
      <c r="L19519" t="s">
        <v>15</v>
      </c>
    </row>
    <row r="19520" spans="1:12">
      <c r="A19520" t="e">
        <f ca="1">E00251429314921</f>
        <v>#NAME?</v>
      </c>
      <c r="B19520">
        <v>4055</v>
      </c>
      <c r="C19520" t="s">
        <v>51</v>
      </c>
      <c r="D19520" s="1">
        <v>42471</v>
      </c>
      <c r="F19520">
        <v>3</v>
      </c>
      <c r="G19520">
        <v>25000</v>
      </c>
      <c r="H19520" t="s">
        <v>178</v>
      </c>
      <c r="J19520" t="s">
        <v>14</v>
      </c>
      <c r="K19520">
        <v>50</v>
      </c>
      <c r="L19520" t="s">
        <v>15</v>
      </c>
    </row>
    <row r="19521" spans="1:12">
      <c r="A19521" t="e">
        <f ca="1">E00251619053521</f>
        <v>#NAME?</v>
      </c>
      <c r="B19521">
        <v>109</v>
      </c>
      <c r="C19521" t="s">
        <v>480</v>
      </c>
      <c r="D19521" s="1">
        <v>42926</v>
      </c>
      <c r="F19521">
        <v>1</v>
      </c>
      <c r="G19521">
        <v>6929</v>
      </c>
      <c r="H19521" t="s">
        <v>36</v>
      </c>
      <c r="J19521" t="s">
        <v>14</v>
      </c>
      <c r="K19521">
        <v>46</v>
      </c>
      <c r="L19521" t="s">
        <v>15</v>
      </c>
    </row>
    <row r="19522" spans="1:12">
      <c r="A19522" t="e">
        <f ca="1">E00251429284421</f>
        <v>#NAME?</v>
      </c>
      <c r="B19522">
        <v>292</v>
      </c>
      <c r="C19522" t="s">
        <v>467</v>
      </c>
      <c r="D19522" s="1">
        <v>42054</v>
      </c>
      <c r="F19522">
        <v>5</v>
      </c>
      <c r="G19522">
        <v>71536</v>
      </c>
      <c r="H19522" t="s">
        <v>70</v>
      </c>
      <c r="J19522" t="s">
        <v>14</v>
      </c>
      <c r="K19522">
        <v>59</v>
      </c>
      <c r="L19522" t="s">
        <v>15</v>
      </c>
    </row>
    <row r="19523" spans="1:12">
      <c r="A19523" t="e">
        <f ca="1">E00251429284421</f>
        <v>#NAME?</v>
      </c>
      <c r="B19523">
        <v>292</v>
      </c>
      <c r="C19523" t="s">
        <v>467</v>
      </c>
      <c r="D19523" s="1">
        <v>42326</v>
      </c>
      <c r="F19523">
        <v>1</v>
      </c>
      <c r="G19523">
        <v>49390</v>
      </c>
      <c r="H19523" t="s">
        <v>59</v>
      </c>
      <c r="J19523" t="s">
        <v>14</v>
      </c>
      <c r="K19523">
        <v>60</v>
      </c>
      <c r="L19523" t="s">
        <v>15</v>
      </c>
    </row>
    <row r="19524" spans="1:12">
      <c r="A19524" t="e">
        <f ca="1">E00251429284421</f>
        <v>#NAME?</v>
      </c>
      <c r="B19524">
        <v>292</v>
      </c>
      <c r="C19524" t="s">
        <v>467</v>
      </c>
      <c r="D19524" s="1">
        <v>42688</v>
      </c>
      <c r="F19524">
        <v>1</v>
      </c>
      <c r="G19524">
        <v>4019</v>
      </c>
      <c r="H19524" t="s">
        <v>26</v>
      </c>
      <c r="J19524" t="s">
        <v>14</v>
      </c>
      <c r="K19524">
        <v>61</v>
      </c>
      <c r="L19524" t="s">
        <v>15</v>
      </c>
    </row>
    <row r="19525" spans="1:12">
      <c r="A19525" t="e">
        <f ca="1">E00251429314921</f>
        <v>#NAME?</v>
      </c>
      <c r="B19525">
        <v>4055</v>
      </c>
      <c r="C19525" t="s">
        <v>51</v>
      </c>
      <c r="D19525" s="1">
        <v>41785</v>
      </c>
      <c r="F19525">
        <v>1</v>
      </c>
      <c r="G19525">
        <v>25000</v>
      </c>
      <c r="H19525" t="s">
        <v>178</v>
      </c>
      <c r="J19525" t="s">
        <v>14</v>
      </c>
      <c r="K19525">
        <v>48</v>
      </c>
      <c r="L19525" t="s">
        <v>15</v>
      </c>
    </row>
    <row r="19526" spans="1:12">
      <c r="A19526" t="e">
        <f ca="1">E00251429314921</f>
        <v>#NAME?</v>
      </c>
      <c r="B19526">
        <v>4055</v>
      </c>
      <c r="C19526" t="s">
        <v>51</v>
      </c>
      <c r="D19526" s="1">
        <v>42425</v>
      </c>
      <c r="F19526">
        <v>1</v>
      </c>
      <c r="G19526">
        <v>460</v>
      </c>
      <c r="H19526" t="s">
        <v>16</v>
      </c>
      <c r="J19526" t="s">
        <v>14</v>
      </c>
      <c r="K19526">
        <v>49</v>
      </c>
      <c r="L19526" t="s">
        <v>15</v>
      </c>
    </row>
    <row r="19527" spans="1:12">
      <c r="A19527" t="e">
        <f ca="1">E00251429314921</f>
        <v>#NAME?</v>
      </c>
      <c r="B19527">
        <v>4055</v>
      </c>
      <c r="C19527" t="s">
        <v>51</v>
      </c>
      <c r="D19527" s="1">
        <v>42929</v>
      </c>
      <c r="F19527">
        <v>2</v>
      </c>
      <c r="G19527">
        <v>4019</v>
      </c>
      <c r="H19527" t="s">
        <v>26</v>
      </c>
      <c r="J19527" t="s">
        <v>14</v>
      </c>
      <c r="K19527">
        <v>51</v>
      </c>
      <c r="L19527" t="s">
        <v>15</v>
      </c>
    </row>
    <row r="19528" spans="1:12">
      <c r="A19528" t="e">
        <f ca="1">E00251524957221</f>
        <v>#NAME?</v>
      </c>
      <c r="B19528">
        <v>455</v>
      </c>
      <c r="C19528" t="s">
        <v>312</v>
      </c>
      <c r="D19528" s="1">
        <v>41171</v>
      </c>
      <c r="F19528">
        <v>2</v>
      </c>
      <c r="G19528">
        <v>30000</v>
      </c>
      <c r="H19528" t="s">
        <v>144</v>
      </c>
      <c r="J19528" t="s">
        <v>14</v>
      </c>
      <c r="K19528">
        <v>53</v>
      </c>
      <c r="L19528" t="s">
        <v>15</v>
      </c>
    </row>
    <row r="19529" spans="1:12">
      <c r="A19529" t="e">
        <f ca="1">E00251524957221</f>
        <v>#NAME?</v>
      </c>
      <c r="B19529">
        <v>455</v>
      </c>
      <c r="C19529" t="s">
        <v>312</v>
      </c>
      <c r="D19529" s="1">
        <v>41376</v>
      </c>
      <c r="F19529">
        <v>2</v>
      </c>
      <c r="G19529">
        <v>3502</v>
      </c>
      <c r="H19529" t="s">
        <v>885</v>
      </c>
      <c r="J19529" t="s">
        <v>14</v>
      </c>
      <c r="K19529">
        <v>53</v>
      </c>
      <c r="L19529" t="s">
        <v>15</v>
      </c>
    </row>
    <row r="19530" spans="1:12">
      <c r="A19530" t="e">
        <f ca="1">E00251524957221</f>
        <v>#NAME?</v>
      </c>
      <c r="B19530">
        <v>455</v>
      </c>
      <c r="C19530" t="s">
        <v>312</v>
      </c>
      <c r="D19530" s="1">
        <v>42758</v>
      </c>
      <c r="F19530">
        <v>1</v>
      </c>
      <c r="G19530">
        <v>2720</v>
      </c>
      <c r="H19530" t="s">
        <v>65</v>
      </c>
      <c r="J19530" t="s">
        <v>14</v>
      </c>
      <c r="K19530">
        <v>57</v>
      </c>
      <c r="L19530" t="s">
        <v>15</v>
      </c>
    </row>
    <row r="19531" spans="1:12">
      <c r="A19531" t="e">
        <f ca="1">E00251514247321</f>
        <v>#NAME?</v>
      </c>
      <c r="B19531">
        <v>448</v>
      </c>
      <c r="C19531" t="s">
        <v>112</v>
      </c>
      <c r="D19531" s="1">
        <v>42052</v>
      </c>
      <c r="F19531">
        <v>1</v>
      </c>
      <c r="G19531">
        <v>2720</v>
      </c>
      <c r="H19531" t="s">
        <v>65</v>
      </c>
      <c r="J19531" t="s">
        <v>14</v>
      </c>
      <c r="K19531">
        <v>61</v>
      </c>
      <c r="L19531" t="s">
        <v>15</v>
      </c>
    </row>
    <row r="19532" spans="1:12">
      <c r="A19532" t="e">
        <f ca="1">E00251514247321</f>
        <v>#NAME?</v>
      </c>
      <c r="B19532">
        <v>448</v>
      </c>
      <c r="C19532" t="s">
        <v>112</v>
      </c>
      <c r="D19532" s="1">
        <v>42433</v>
      </c>
      <c r="F19532">
        <v>4</v>
      </c>
      <c r="G19532">
        <v>2720</v>
      </c>
      <c r="H19532" t="s">
        <v>65</v>
      </c>
      <c r="J19532" t="s">
        <v>14</v>
      </c>
      <c r="K19532">
        <v>62</v>
      </c>
      <c r="L19532" t="s">
        <v>15</v>
      </c>
    </row>
    <row r="19533" spans="1:12">
      <c r="A19533" t="e">
        <f ca="1">E00251532351021</f>
        <v>#NAME?</v>
      </c>
      <c r="B19533">
        <v>490</v>
      </c>
      <c r="C19533" t="s">
        <v>158</v>
      </c>
      <c r="D19533" s="1">
        <v>42760</v>
      </c>
      <c r="F19533">
        <v>3</v>
      </c>
      <c r="G19533">
        <v>2720</v>
      </c>
      <c r="H19533" t="s">
        <v>65</v>
      </c>
      <c r="J19533" t="s">
        <v>14</v>
      </c>
      <c r="K19533">
        <v>58</v>
      </c>
      <c r="L19533" t="s">
        <v>15</v>
      </c>
    </row>
    <row r="19534" spans="1:12">
      <c r="A19534" t="e">
        <f ca="1">E00251532351021</f>
        <v>#NAME?</v>
      </c>
      <c r="B19534">
        <v>490</v>
      </c>
      <c r="C19534" t="s">
        <v>158</v>
      </c>
      <c r="D19534" s="1">
        <v>42773</v>
      </c>
      <c r="F19534">
        <v>2</v>
      </c>
      <c r="G19534">
        <v>72191</v>
      </c>
      <c r="H19534" t="s">
        <v>883</v>
      </c>
      <c r="J19534" t="s">
        <v>14</v>
      </c>
      <c r="K19534">
        <v>58</v>
      </c>
      <c r="L19534" t="s">
        <v>15</v>
      </c>
    </row>
    <row r="19535" spans="1:12">
      <c r="A19535" t="e">
        <f ca="1">E00251424016021</f>
        <v>#NAME?</v>
      </c>
      <c r="B19535">
        <v>206</v>
      </c>
      <c r="C19535" t="s">
        <v>892</v>
      </c>
      <c r="D19535" s="1">
        <v>41886</v>
      </c>
      <c r="F19535">
        <v>1</v>
      </c>
      <c r="G19535">
        <v>78449</v>
      </c>
      <c r="H19535" t="s">
        <v>277</v>
      </c>
      <c r="J19535" t="s">
        <v>14</v>
      </c>
      <c r="K19535">
        <v>59</v>
      </c>
      <c r="L19535" t="s">
        <v>22</v>
      </c>
    </row>
    <row r="19536" spans="1:12">
      <c r="A19536" t="e">
        <f ca="1">E00251432427121</f>
        <v>#NAME?</v>
      </c>
      <c r="B19536">
        <v>502</v>
      </c>
      <c r="C19536" t="s">
        <v>172</v>
      </c>
      <c r="D19536" s="1">
        <v>41283</v>
      </c>
      <c r="F19536">
        <v>1</v>
      </c>
      <c r="G19536">
        <v>5198</v>
      </c>
      <c r="H19536" t="s">
        <v>200</v>
      </c>
      <c r="J19536" t="s">
        <v>14</v>
      </c>
      <c r="K19536">
        <v>48</v>
      </c>
      <c r="L19536" t="s">
        <v>15</v>
      </c>
    </row>
    <row r="19537" spans="1:12">
      <c r="A19537" t="e">
        <f ca="1">E00251532440721</f>
        <v>#NAME?</v>
      </c>
      <c r="B19537">
        <v>4054</v>
      </c>
      <c r="C19537" t="s">
        <v>693</v>
      </c>
      <c r="D19537" s="1">
        <v>42885</v>
      </c>
      <c r="F19537">
        <v>1</v>
      </c>
      <c r="G19537">
        <v>4779</v>
      </c>
      <c r="H19537" t="s">
        <v>231</v>
      </c>
      <c r="J19537" t="s">
        <v>14</v>
      </c>
      <c r="K19537">
        <v>57</v>
      </c>
      <c r="L19537" t="s">
        <v>15</v>
      </c>
    </row>
    <row r="19538" spans="1:12">
      <c r="A19538" t="e">
        <f ca="1">E00251514212821</f>
        <v>#NAME?</v>
      </c>
      <c r="B19538">
        <v>746</v>
      </c>
      <c r="C19538" t="s">
        <v>527</v>
      </c>
      <c r="D19538" s="1">
        <v>41655</v>
      </c>
      <c r="E19538">
        <v>4</v>
      </c>
      <c r="F19538">
        <v>1</v>
      </c>
      <c r="G19538">
        <v>55321</v>
      </c>
      <c r="H19538" t="s">
        <v>1491</v>
      </c>
      <c r="J19538" t="s">
        <v>34</v>
      </c>
      <c r="K19538">
        <v>57</v>
      </c>
      <c r="L19538" t="s">
        <v>15</v>
      </c>
    </row>
    <row r="19539" spans="1:12">
      <c r="A19539" t="e">
        <f ca="1">E00251514212821</f>
        <v>#NAME?</v>
      </c>
      <c r="B19539">
        <v>746</v>
      </c>
      <c r="C19539" t="s">
        <v>527</v>
      </c>
      <c r="D19539" s="1">
        <v>42879</v>
      </c>
      <c r="F19539">
        <v>1</v>
      </c>
      <c r="G19539">
        <v>71906</v>
      </c>
      <c r="H19539" t="s">
        <v>1492</v>
      </c>
      <c r="I19539" t="s">
        <v>56</v>
      </c>
      <c r="J19539" t="s">
        <v>57</v>
      </c>
      <c r="K19539">
        <v>60</v>
      </c>
      <c r="L19539" t="s">
        <v>15</v>
      </c>
    </row>
    <row r="19540" spans="1:12">
      <c r="A19540" t="e">
        <f ca="1">E00251532351021</f>
        <v>#NAME?</v>
      </c>
      <c r="B19540">
        <v>490</v>
      </c>
      <c r="C19540" t="s">
        <v>158</v>
      </c>
      <c r="D19540" s="1">
        <v>40982</v>
      </c>
      <c r="F19540">
        <v>2</v>
      </c>
      <c r="G19540">
        <v>4019</v>
      </c>
      <c r="H19540" t="s">
        <v>26</v>
      </c>
      <c r="J19540" t="s">
        <v>14</v>
      </c>
      <c r="K19540">
        <v>53</v>
      </c>
      <c r="L19540" t="s">
        <v>15</v>
      </c>
    </row>
    <row r="19541" spans="1:12">
      <c r="A19541" t="e">
        <f ca="1">E00251532351021</f>
        <v>#NAME?</v>
      </c>
      <c r="B19541">
        <v>490</v>
      </c>
      <c r="C19541" t="s">
        <v>158</v>
      </c>
      <c r="D19541" s="1">
        <v>41715</v>
      </c>
      <c r="F19541">
        <v>2</v>
      </c>
      <c r="G19541">
        <v>4019</v>
      </c>
      <c r="H19541" t="s">
        <v>26</v>
      </c>
      <c r="J19541" t="s">
        <v>14</v>
      </c>
      <c r="K19541">
        <v>55</v>
      </c>
      <c r="L19541" t="s">
        <v>15</v>
      </c>
    </row>
    <row r="19542" spans="1:12">
      <c r="A19542" t="e">
        <f ca="1">E00251532351021</f>
        <v>#NAME?</v>
      </c>
      <c r="B19542">
        <v>490</v>
      </c>
      <c r="C19542" t="s">
        <v>158</v>
      </c>
      <c r="D19542" s="1">
        <v>42464</v>
      </c>
      <c r="F19542">
        <v>3</v>
      </c>
      <c r="G19542">
        <v>4019</v>
      </c>
      <c r="H19542" t="s">
        <v>26</v>
      </c>
      <c r="J19542" t="s">
        <v>14</v>
      </c>
      <c r="K19542">
        <v>57</v>
      </c>
      <c r="L19542" t="s">
        <v>15</v>
      </c>
    </row>
    <row r="19543" spans="1:12">
      <c r="A19543" t="e">
        <f ca="1">E00251429755421</f>
        <v>#NAME?</v>
      </c>
      <c r="B19543">
        <v>160</v>
      </c>
      <c r="C19543" t="s">
        <v>278</v>
      </c>
      <c r="D19543" s="1">
        <v>41745</v>
      </c>
      <c r="F19543">
        <v>1</v>
      </c>
      <c r="G19543">
        <v>72690</v>
      </c>
      <c r="H19543" t="s">
        <v>363</v>
      </c>
      <c r="J19543" t="s">
        <v>14</v>
      </c>
      <c r="K19543">
        <v>62</v>
      </c>
      <c r="L19543" t="s">
        <v>15</v>
      </c>
    </row>
    <row r="19544" spans="1:12">
      <c r="A19544" t="e">
        <f ca="1">E00251429284421</f>
        <v>#NAME?</v>
      </c>
      <c r="B19544">
        <v>753</v>
      </c>
      <c r="C19544" t="s">
        <v>545</v>
      </c>
      <c r="D19544" s="1">
        <v>42748</v>
      </c>
      <c r="E19544">
        <v>0</v>
      </c>
      <c r="F19544">
        <v>2</v>
      </c>
      <c r="G19544">
        <v>7355</v>
      </c>
      <c r="H19544" t="s">
        <v>1003</v>
      </c>
      <c r="J19544" t="s">
        <v>34</v>
      </c>
      <c r="K19544">
        <v>61</v>
      </c>
      <c r="L19544" t="s">
        <v>15</v>
      </c>
    </row>
    <row r="19545" spans="1:12">
      <c r="A19545" t="e">
        <f ca="1">E00251514285421</f>
        <v>#NAME?</v>
      </c>
      <c r="B19545">
        <v>488</v>
      </c>
      <c r="C19545" t="s">
        <v>401</v>
      </c>
      <c r="D19545" s="1">
        <v>41156</v>
      </c>
      <c r="F19545">
        <v>1</v>
      </c>
      <c r="G19545">
        <v>27800</v>
      </c>
      <c r="H19545" t="s">
        <v>145</v>
      </c>
      <c r="J19545" t="s">
        <v>14</v>
      </c>
      <c r="K19545">
        <v>50</v>
      </c>
      <c r="L19545" t="s">
        <v>15</v>
      </c>
    </row>
    <row r="19546" spans="1:12">
      <c r="A19546" t="e">
        <f ca="1">E00251514878421</f>
        <v>#NAME?</v>
      </c>
      <c r="B19546">
        <v>6156</v>
      </c>
      <c r="C19546" t="s">
        <v>352</v>
      </c>
      <c r="D19546" s="1">
        <v>42328</v>
      </c>
      <c r="F19546">
        <v>2</v>
      </c>
      <c r="G19546">
        <v>4619</v>
      </c>
      <c r="H19546" t="s">
        <v>613</v>
      </c>
      <c r="J19546" t="s">
        <v>14</v>
      </c>
      <c r="K19546">
        <v>57</v>
      </c>
      <c r="L19546" t="s">
        <v>15</v>
      </c>
    </row>
    <row r="19547" spans="1:12">
      <c r="A19547" t="e">
        <f ca="1">E00251532351021</f>
        <v>#NAME?</v>
      </c>
      <c r="B19547">
        <v>7111</v>
      </c>
      <c r="C19547" t="s">
        <v>496</v>
      </c>
      <c r="D19547" s="1">
        <v>41713</v>
      </c>
      <c r="F19547">
        <v>1</v>
      </c>
      <c r="G19547">
        <v>7243</v>
      </c>
      <c r="H19547" t="s">
        <v>42</v>
      </c>
      <c r="I19547" t="s">
        <v>148</v>
      </c>
      <c r="J19547" t="s">
        <v>57</v>
      </c>
      <c r="K19547">
        <v>55</v>
      </c>
      <c r="L19547" t="s">
        <v>15</v>
      </c>
    </row>
    <row r="19548" spans="1:12">
      <c r="A19548" t="e">
        <f ca="1">E00251524957221</f>
        <v>#NAME?</v>
      </c>
      <c r="B19548">
        <v>455</v>
      </c>
      <c r="C19548" t="s">
        <v>312</v>
      </c>
      <c r="D19548" s="1">
        <v>41292</v>
      </c>
      <c r="F19548">
        <v>1</v>
      </c>
      <c r="G19548">
        <v>3502</v>
      </c>
      <c r="H19548" t="s">
        <v>885</v>
      </c>
      <c r="J19548" t="s">
        <v>14</v>
      </c>
      <c r="K19548">
        <v>53</v>
      </c>
      <c r="L19548" t="s">
        <v>15</v>
      </c>
    </row>
    <row r="19549" spans="1:12">
      <c r="A19549" t="e">
        <f ca="1">E00251432427121</f>
        <v>#NAME?</v>
      </c>
      <c r="B19549">
        <v>502</v>
      </c>
      <c r="C19549" t="s">
        <v>172</v>
      </c>
      <c r="D19549" s="1">
        <v>41527</v>
      </c>
      <c r="F19549">
        <v>3</v>
      </c>
      <c r="G19549">
        <v>2410</v>
      </c>
      <c r="H19549" t="s">
        <v>283</v>
      </c>
      <c r="J19549" t="s">
        <v>14</v>
      </c>
      <c r="K19549">
        <v>49</v>
      </c>
      <c r="L19549" t="s">
        <v>15</v>
      </c>
    </row>
    <row r="19550" spans="1:12">
      <c r="A19550" t="e">
        <f ca="1">E00251429314921</f>
        <v>#NAME?</v>
      </c>
      <c r="B19550">
        <v>4055</v>
      </c>
      <c r="C19550" t="s">
        <v>51</v>
      </c>
      <c r="D19550" s="1">
        <v>42444</v>
      </c>
      <c r="F19550">
        <v>2</v>
      </c>
      <c r="G19550">
        <v>4871</v>
      </c>
      <c r="H19550" t="s">
        <v>125</v>
      </c>
      <c r="J19550" t="s">
        <v>14</v>
      </c>
      <c r="K19550">
        <v>49</v>
      </c>
      <c r="L19550" t="s">
        <v>15</v>
      </c>
    </row>
    <row r="19551" spans="1:12">
      <c r="A19551" t="e">
        <f ca="1">E00251532351021</f>
        <v>#NAME?</v>
      </c>
      <c r="B19551">
        <v>488</v>
      </c>
      <c r="C19551" t="s">
        <v>401</v>
      </c>
      <c r="D19551" s="1">
        <v>41697</v>
      </c>
      <c r="F19551">
        <v>1</v>
      </c>
      <c r="G19551">
        <v>30748</v>
      </c>
      <c r="H19551" t="s">
        <v>50</v>
      </c>
      <c r="J19551" t="s">
        <v>14</v>
      </c>
      <c r="K19551">
        <v>55</v>
      </c>
      <c r="L19551" t="s">
        <v>15</v>
      </c>
    </row>
    <row r="19552" spans="1:12">
      <c r="A19552" t="e">
        <f ca="1">E00251619053521</f>
        <v>#NAME?</v>
      </c>
      <c r="B19552">
        <v>109</v>
      </c>
      <c r="C19552" t="s">
        <v>480</v>
      </c>
      <c r="D19552" s="1">
        <v>40952</v>
      </c>
      <c r="F19552">
        <v>1</v>
      </c>
      <c r="G19552">
        <v>6262</v>
      </c>
      <c r="H19552" t="s">
        <v>590</v>
      </c>
      <c r="J19552" t="s">
        <v>14</v>
      </c>
      <c r="K19552">
        <v>41</v>
      </c>
      <c r="L19552" t="s">
        <v>15</v>
      </c>
    </row>
    <row r="19553" spans="1:12">
      <c r="A19553" t="e">
        <f ca="1">E00251430249221</f>
        <v>#NAME?</v>
      </c>
      <c r="B19553">
        <v>498</v>
      </c>
      <c r="C19553" t="s">
        <v>591</v>
      </c>
      <c r="D19553" s="1">
        <v>42573</v>
      </c>
      <c r="F19553">
        <v>3</v>
      </c>
      <c r="G19553">
        <v>2749</v>
      </c>
      <c r="H19553" t="s">
        <v>147</v>
      </c>
      <c r="J19553" t="s">
        <v>14</v>
      </c>
      <c r="K19553">
        <v>66</v>
      </c>
      <c r="L19553" t="s">
        <v>15</v>
      </c>
    </row>
    <row r="19554" spans="1:12">
      <c r="A19554" t="e">
        <f ca="1">E00251432194221</f>
        <v>#NAME?</v>
      </c>
      <c r="B19554">
        <v>488</v>
      </c>
      <c r="C19554" t="s">
        <v>401</v>
      </c>
      <c r="D19554" s="1">
        <v>41978</v>
      </c>
      <c r="F19554">
        <v>1</v>
      </c>
      <c r="G19554">
        <v>7892</v>
      </c>
      <c r="H19554" t="s">
        <v>1464</v>
      </c>
      <c r="J19554" t="s">
        <v>14</v>
      </c>
      <c r="K19554">
        <v>43</v>
      </c>
      <c r="L19554" t="s">
        <v>22</v>
      </c>
    </row>
    <row r="19555" spans="1:12">
      <c r="A19555" t="e">
        <f ca="1">E00251432194221</f>
        <v>#NAME?</v>
      </c>
      <c r="B19555">
        <v>488</v>
      </c>
      <c r="C19555" t="s">
        <v>401</v>
      </c>
      <c r="D19555" s="1">
        <v>42438</v>
      </c>
      <c r="F19555">
        <v>1</v>
      </c>
      <c r="G19555">
        <v>30000</v>
      </c>
      <c r="H19555" t="s">
        <v>144</v>
      </c>
      <c r="J19555" t="s">
        <v>14</v>
      </c>
      <c r="K19555">
        <v>45</v>
      </c>
      <c r="L19555" t="s">
        <v>15</v>
      </c>
    </row>
    <row r="19556" spans="1:12">
      <c r="A19556" t="e">
        <f ca="1">E00251432194221</f>
        <v>#NAME?</v>
      </c>
      <c r="B19556">
        <v>488</v>
      </c>
      <c r="C19556" t="s">
        <v>401</v>
      </c>
      <c r="D19556" s="1">
        <v>42475</v>
      </c>
      <c r="F19556">
        <v>1</v>
      </c>
      <c r="G19556">
        <v>4019</v>
      </c>
      <c r="H19556" t="s">
        <v>26</v>
      </c>
      <c r="J19556" t="s">
        <v>14</v>
      </c>
      <c r="K19556">
        <v>45</v>
      </c>
      <c r="L19556" t="s">
        <v>15</v>
      </c>
    </row>
    <row r="19557" spans="1:12">
      <c r="A19557" t="e">
        <f ca="1">E00251524957221</f>
        <v>#NAME?</v>
      </c>
      <c r="B19557">
        <v>455</v>
      </c>
      <c r="C19557" t="s">
        <v>312</v>
      </c>
      <c r="D19557" s="1">
        <v>42202</v>
      </c>
      <c r="F19557">
        <v>1</v>
      </c>
      <c r="G19557">
        <v>6953</v>
      </c>
      <c r="H19557" t="s">
        <v>759</v>
      </c>
      <c r="J19557" t="s">
        <v>14</v>
      </c>
      <c r="K19557">
        <v>55</v>
      </c>
      <c r="L19557" t="s">
        <v>15</v>
      </c>
    </row>
    <row r="19558" spans="1:12">
      <c r="A19558" t="e">
        <f ca="1">E00251619053521</f>
        <v>#NAME?</v>
      </c>
      <c r="B19558">
        <v>109</v>
      </c>
      <c r="C19558" t="s">
        <v>480</v>
      </c>
      <c r="D19558" s="1">
        <v>41599</v>
      </c>
      <c r="F19558">
        <v>2</v>
      </c>
      <c r="G19558">
        <v>78650</v>
      </c>
      <c r="H19558" t="s">
        <v>414</v>
      </c>
      <c r="J19558" t="s">
        <v>14</v>
      </c>
      <c r="K19558">
        <v>42</v>
      </c>
      <c r="L19558" t="s">
        <v>22</v>
      </c>
    </row>
    <row r="19559" spans="1:12">
      <c r="A19559" t="e">
        <f ca="1">E00251619053521</f>
        <v>#NAME?</v>
      </c>
      <c r="B19559">
        <v>109</v>
      </c>
      <c r="C19559" t="s">
        <v>480</v>
      </c>
      <c r="D19559" s="1">
        <v>42481</v>
      </c>
      <c r="F19559">
        <v>2</v>
      </c>
      <c r="G19559">
        <v>1121</v>
      </c>
      <c r="H19559" t="s">
        <v>894</v>
      </c>
      <c r="J19559" t="s">
        <v>14</v>
      </c>
      <c r="K19559">
        <v>45</v>
      </c>
      <c r="L19559" t="s">
        <v>15</v>
      </c>
    </row>
    <row r="19560" spans="1:12">
      <c r="A19560" t="e">
        <f ca="1">E00251619053521</f>
        <v>#NAME?</v>
      </c>
      <c r="B19560">
        <v>109</v>
      </c>
      <c r="C19560" t="s">
        <v>480</v>
      </c>
      <c r="D19560" s="1">
        <v>42661</v>
      </c>
      <c r="F19560">
        <v>1</v>
      </c>
      <c r="G19560">
        <v>7291</v>
      </c>
      <c r="H19560" t="s">
        <v>163</v>
      </c>
      <c r="J19560" t="s">
        <v>14</v>
      </c>
      <c r="K19560">
        <v>45</v>
      </c>
      <c r="L19560" t="s">
        <v>15</v>
      </c>
    </row>
    <row r="19561" spans="1:12">
      <c r="A19561" t="e">
        <f ca="1">E00251619053521</f>
        <v>#NAME?</v>
      </c>
      <c r="B19561">
        <v>109</v>
      </c>
      <c r="C19561" t="s">
        <v>480</v>
      </c>
      <c r="D19561" s="1">
        <v>42859</v>
      </c>
      <c r="F19561">
        <v>1</v>
      </c>
      <c r="G19561">
        <v>5990</v>
      </c>
      <c r="H19561" t="s">
        <v>60</v>
      </c>
      <c r="J19561" t="s">
        <v>14</v>
      </c>
      <c r="K19561">
        <v>46</v>
      </c>
      <c r="L19561" t="s">
        <v>15</v>
      </c>
    </row>
    <row r="19562" spans="1:12">
      <c r="A19562" t="e">
        <f ca="1">E00251626568221</f>
        <v>#NAME?</v>
      </c>
      <c r="B19562">
        <v>695</v>
      </c>
      <c r="C19562" t="s">
        <v>257</v>
      </c>
      <c r="D19562" s="1">
        <v>41086</v>
      </c>
      <c r="F19562">
        <v>2</v>
      </c>
      <c r="G19562">
        <v>7852</v>
      </c>
      <c r="H19562" t="s">
        <v>221</v>
      </c>
      <c r="J19562" t="s">
        <v>14</v>
      </c>
      <c r="K19562">
        <v>52</v>
      </c>
      <c r="L19562" t="s">
        <v>22</v>
      </c>
    </row>
    <row r="19563" spans="1:12">
      <c r="A19563" t="e">
        <f ca="1">E00251512293621</f>
        <v>#NAME?</v>
      </c>
      <c r="B19563">
        <v>51</v>
      </c>
      <c r="C19563" t="s">
        <v>372</v>
      </c>
      <c r="D19563" s="1">
        <v>40973</v>
      </c>
      <c r="F19563">
        <v>1</v>
      </c>
      <c r="G19563">
        <v>2535</v>
      </c>
      <c r="H19563" t="s">
        <v>934</v>
      </c>
      <c r="J19563" t="s">
        <v>14</v>
      </c>
      <c r="K19563">
        <v>47</v>
      </c>
      <c r="L19563" t="s">
        <v>15</v>
      </c>
    </row>
    <row r="19564" spans="1:12">
      <c r="A19564" t="e">
        <f ca="1">E00251512293621</f>
        <v>#NAME?</v>
      </c>
      <c r="B19564">
        <v>51</v>
      </c>
      <c r="C19564" t="s">
        <v>372</v>
      </c>
      <c r="D19564" s="1">
        <v>42955</v>
      </c>
      <c r="F19564">
        <v>2</v>
      </c>
      <c r="G19564">
        <v>27800</v>
      </c>
      <c r="H19564" t="s">
        <v>145</v>
      </c>
      <c r="J19564" t="s">
        <v>14</v>
      </c>
      <c r="K19564">
        <v>52</v>
      </c>
      <c r="L19564" t="s">
        <v>15</v>
      </c>
    </row>
    <row r="19565" spans="1:12">
      <c r="A19565" t="e">
        <f ca="1">E00251531497221</f>
        <v>#NAME?</v>
      </c>
      <c r="B19565">
        <v>1786</v>
      </c>
      <c r="C19565" t="s">
        <v>37</v>
      </c>
      <c r="D19565" s="1">
        <v>42779</v>
      </c>
      <c r="F19565">
        <v>1</v>
      </c>
      <c r="G19565">
        <v>4019</v>
      </c>
      <c r="H19565" t="s">
        <v>26</v>
      </c>
      <c r="J19565" t="s">
        <v>14</v>
      </c>
      <c r="K19565">
        <v>65</v>
      </c>
      <c r="L19565" t="s">
        <v>15</v>
      </c>
    </row>
    <row r="19566" spans="1:12">
      <c r="A19566" t="e">
        <f ca="1">E00251528150321</f>
        <v>#NAME?</v>
      </c>
      <c r="B19566">
        <v>47</v>
      </c>
      <c r="C19566" t="s">
        <v>494</v>
      </c>
      <c r="D19566" s="1">
        <v>42116</v>
      </c>
      <c r="F19566">
        <v>1</v>
      </c>
      <c r="G19566">
        <v>2329</v>
      </c>
      <c r="H19566" t="s">
        <v>1175</v>
      </c>
      <c r="J19566" t="s">
        <v>14</v>
      </c>
      <c r="K19566">
        <v>50</v>
      </c>
      <c r="L19566" t="s">
        <v>15</v>
      </c>
    </row>
    <row r="19567" spans="1:12">
      <c r="A19567" t="e">
        <f ca="1">E00251531497221</f>
        <v>#NAME?</v>
      </c>
      <c r="B19567">
        <v>1786</v>
      </c>
      <c r="C19567" t="s">
        <v>37</v>
      </c>
      <c r="D19567" s="1">
        <v>42082</v>
      </c>
      <c r="F19567">
        <v>1</v>
      </c>
      <c r="G19567">
        <v>4660</v>
      </c>
      <c r="H19567" t="s">
        <v>215</v>
      </c>
      <c r="J19567" t="s">
        <v>14</v>
      </c>
      <c r="K19567">
        <v>63</v>
      </c>
      <c r="L19567" t="s">
        <v>15</v>
      </c>
    </row>
    <row r="19568" spans="1:12">
      <c r="A19568" t="e">
        <f ca="1">E00251531497221</f>
        <v>#NAME?</v>
      </c>
      <c r="B19568">
        <v>777</v>
      </c>
      <c r="C19568" t="s">
        <v>450</v>
      </c>
      <c r="D19568" s="1">
        <v>42080</v>
      </c>
      <c r="F19568">
        <v>1</v>
      </c>
      <c r="G19568">
        <v>5921</v>
      </c>
      <c r="H19568" t="s">
        <v>680</v>
      </c>
      <c r="I19568" t="s">
        <v>56</v>
      </c>
      <c r="J19568" t="s">
        <v>57</v>
      </c>
      <c r="K19568">
        <v>63</v>
      </c>
      <c r="L19568" t="s">
        <v>15</v>
      </c>
    </row>
    <row r="19569" spans="1:12">
      <c r="A19569" t="e">
        <f ca="1">E00251528053221</f>
        <v>#NAME?</v>
      </c>
      <c r="B19569">
        <v>66</v>
      </c>
      <c r="C19569" t="s">
        <v>134</v>
      </c>
      <c r="D19569" s="1">
        <v>42895</v>
      </c>
      <c r="F19569">
        <v>1</v>
      </c>
      <c r="G19569">
        <v>3804</v>
      </c>
      <c r="H19569" t="s">
        <v>71</v>
      </c>
      <c r="J19569" t="s">
        <v>14</v>
      </c>
      <c r="K19569">
        <v>57</v>
      </c>
      <c r="L19569" t="s">
        <v>15</v>
      </c>
    </row>
    <row r="19570" spans="1:12">
      <c r="A19570" t="e">
        <f ca="1">E00251529478021</f>
        <v>#NAME?</v>
      </c>
      <c r="B19570">
        <v>151</v>
      </c>
      <c r="C19570" t="s">
        <v>381</v>
      </c>
      <c r="D19570" s="1">
        <v>41683</v>
      </c>
      <c r="F19570">
        <v>1</v>
      </c>
      <c r="G19570">
        <v>2720</v>
      </c>
      <c r="H19570" t="s">
        <v>65</v>
      </c>
      <c r="J19570" t="s">
        <v>14</v>
      </c>
      <c r="K19570">
        <v>58</v>
      </c>
      <c r="L19570" t="s">
        <v>15</v>
      </c>
    </row>
    <row r="19571" spans="1:12">
      <c r="A19571" t="e">
        <f ca="1">E00251514152121</f>
        <v>#NAME?</v>
      </c>
      <c r="B19571">
        <v>703</v>
      </c>
      <c r="C19571" t="s">
        <v>305</v>
      </c>
      <c r="D19571" s="1">
        <v>42061</v>
      </c>
      <c r="F19571">
        <v>5</v>
      </c>
      <c r="G19571">
        <v>2119</v>
      </c>
      <c r="H19571" t="s">
        <v>82</v>
      </c>
      <c r="J19571" t="s">
        <v>14</v>
      </c>
      <c r="K19571">
        <v>58</v>
      </c>
      <c r="L19571" t="s">
        <v>15</v>
      </c>
    </row>
    <row r="19572" spans="1:12">
      <c r="A19572" t="e">
        <f ca="1">E00251514152121</f>
        <v>#NAME?</v>
      </c>
      <c r="B19572">
        <v>703</v>
      </c>
      <c r="C19572" t="s">
        <v>305</v>
      </c>
      <c r="D19572" s="1">
        <v>42143</v>
      </c>
      <c r="F19572">
        <v>5</v>
      </c>
      <c r="G19572">
        <v>7233</v>
      </c>
      <c r="H19572" t="s">
        <v>412</v>
      </c>
      <c r="J19572" t="s">
        <v>14</v>
      </c>
      <c r="K19572">
        <v>58</v>
      </c>
      <c r="L19572" t="s">
        <v>15</v>
      </c>
    </row>
    <row r="19573" spans="1:12">
      <c r="A19573" t="e">
        <f ca="1">E00251529478021</f>
        <v>#NAME?</v>
      </c>
      <c r="B19573">
        <v>151</v>
      </c>
      <c r="C19573" t="s">
        <v>381</v>
      </c>
      <c r="D19573" s="1">
        <v>42439</v>
      </c>
      <c r="F19573">
        <v>2</v>
      </c>
      <c r="G19573">
        <v>27800</v>
      </c>
      <c r="H19573" t="s">
        <v>145</v>
      </c>
      <c r="J19573" t="s">
        <v>14</v>
      </c>
      <c r="K19573">
        <v>60</v>
      </c>
      <c r="L19573" t="s">
        <v>15</v>
      </c>
    </row>
    <row r="19574" spans="1:12">
      <c r="A19574" t="e">
        <f ca="1">E00251716551821</f>
        <v>#NAME?</v>
      </c>
      <c r="B19574">
        <v>502</v>
      </c>
      <c r="C19574" t="s">
        <v>172</v>
      </c>
      <c r="D19574" s="1">
        <v>41299</v>
      </c>
      <c r="F19574">
        <v>1</v>
      </c>
      <c r="G19574">
        <v>2729</v>
      </c>
      <c r="H19574" t="s">
        <v>115</v>
      </c>
      <c r="J19574" t="s">
        <v>14</v>
      </c>
      <c r="K19574">
        <v>43</v>
      </c>
      <c r="L19574" t="s">
        <v>15</v>
      </c>
    </row>
    <row r="19575" spans="1:12">
      <c r="A19575" t="e">
        <f ca="1">E00251716551821</f>
        <v>#NAME?</v>
      </c>
      <c r="B19575">
        <v>7207</v>
      </c>
      <c r="C19575" t="s">
        <v>287</v>
      </c>
      <c r="D19575" s="1">
        <v>43043</v>
      </c>
      <c r="F19575">
        <v>2</v>
      </c>
      <c r="G19575">
        <v>7841</v>
      </c>
      <c r="H19575" t="s">
        <v>154</v>
      </c>
      <c r="I19575" t="s">
        <v>148</v>
      </c>
      <c r="J19575" t="s">
        <v>57</v>
      </c>
      <c r="K19575">
        <v>48</v>
      </c>
      <c r="L19575" t="s">
        <v>22</v>
      </c>
    </row>
    <row r="19576" spans="1:12">
      <c r="A19576" t="e">
        <f ca="1">E00251716551821</f>
        <v>#NAME?</v>
      </c>
      <c r="B19576">
        <v>7504</v>
      </c>
      <c r="C19576" t="s">
        <v>162</v>
      </c>
      <c r="D19576" s="1">
        <v>42866</v>
      </c>
      <c r="F19576">
        <v>2</v>
      </c>
      <c r="G19576">
        <v>4019</v>
      </c>
      <c r="H19576" t="s">
        <v>26</v>
      </c>
      <c r="J19576" t="s">
        <v>14</v>
      </c>
      <c r="K19576">
        <v>47</v>
      </c>
      <c r="L19576" t="s">
        <v>15</v>
      </c>
    </row>
    <row r="19577" spans="1:12">
      <c r="A19577" t="e">
        <f ca="1">E00251716551821</f>
        <v>#NAME?</v>
      </c>
      <c r="B19577">
        <v>7504</v>
      </c>
      <c r="C19577" t="s">
        <v>162</v>
      </c>
      <c r="D19577" s="1">
        <v>42997</v>
      </c>
      <c r="F19577">
        <v>2</v>
      </c>
      <c r="G19577">
        <v>2729</v>
      </c>
      <c r="H19577" t="s">
        <v>115</v>
      </c>
      <c r="J19577" t="s">
        <v>14</v>
      </c>
      <c r="K19577">
        <v>48</v>
      </c>
      <c r="L19577" t="s">
        <v>15</v>
      </c>
    </row>
    <row r="19578" spans="1:12">
      <c r="A19578" t="e">
        <f ca="1">E00251514152121</f>
        <v>#NAME?</v>
      </c>
      <c r="B19578">
        <v>703</v>
      </c>
      <c r="C19578" t="s">
        <v>305</v>
      </c>
      <c r="D19578" s="1">
        <v>42508</v>
      </c>
      <c r="F19578">
        <v>5</v>
      </c>
      <c r="G19578">
        <v>2119</v>
      </c>
      <c r="H19578" t="s">
        <v>82</v>
      </c>
      <c r="J19578" t="s">
        <v>14</v>
      </c>
      <c r="K19578">
        <v>59</v>
      </c>
      <c r="L19578" t="s">
        <v>15</v>
      </c>
    </row>
    <row r="19579" spans="1:12">
      <c r="A19579" t="e">
        <f ca="1">E00251514152121</f>
        <v>#NAME?</v>
      </c>
      <c r="B19579">
        <v>703</v>
      </c>
      <c r="C19579" t="s">
        <v>305</v>
      </c>
      <c r="D19579" s="1">
        <v>42431</v>
      </c>
      <c r="F19579">
        <v>5</v>
      </c>
      <c r="G19579">
        <v>37430</v>
      </c>
      <c r="H19579" t="s">
        <v>976</v>
      </c>
      <c r="J19579" t="s">
        <v>14</v>
      </c>
      <c r="K19579">
        <v>59</v>
      </c>
      <c r="L19579" t="s">
        <v>15</v>
      </c>
    </row>
    <row r="19580" spans="1:12">
      <c r="A19580" t="e">
        <f ca="1">E00251615815321</f>
        <v>#NAME?</v>
      </c>
      <c r="B19580">
        <v>827</v>
      </c>
      <c r="C19580" t="s">
        <v>205</v>
      </c>
      <c r="D19580" s="1">
        <v>42395</v>
      </c>
      <c r="E19580">
        <v>0</v>
      </c>
      <c r="F19580">
        <v>1</v>
      </c>
      <c r="G19580">
        <v>5253</v>
      </c>
      <c r="H19580" t="s">
        <v>380</v>
      </c>
      <c r="J19580" t="s">
        <v>34</v>
      </c>
      <c r="K19580">
        <v>58</v>
      </c>
      <c r="L19580" t="s">
        <v>15</v>
      </c>
    </row>
    <row r="19581" spans="1:12">
      <c r="A19581" t="e">
        <f ca="1">E00251514152121</f>
        <v>#NAME?</v>
      </c>
      <c r="B19581">
        <v>703</v>
      </c>
      <c r="C19581" t="s">
        <v>305</v>
      </c>
      <c r="D19581" s="1">
        <v>41116</v>
      </c>
      <c r="F19581">
        <v>3</v>
      </c>
      <c r="G19581">
        <v>40490</v>
      </c>
      <c r="H19581" t="s">
        <v>815</v>
      </c>
      <c r="J19581" t="s">
        <v>14</v>
      </c>
      <c r="K19581">
        <v>55</v>
      </c>
      <c r="L19581" t="s">
        <v>15</v>
      </c>
    </row>
    <row r="19582" spans="1:12">
      <c r="A19582" t="e">
        <f ca="1">E00251532351021</f>
        <v>#NAME?</v>
      </c>
      <c r="B19582">
        <v>490</v>
      </c>
      <c r="C19582" t="s">
        <v>158</v>
      </c>
      <c r="D19582" s="1">
        <v>42128</v>
      </c>
      <c r="F19582">
        <v>1</v>
      </c>
      <c r="G19582">
        <v>4019</v>
      </c>
      <c r="H19582" t="s">
        <v>26</v>
      </c>
      <c r="J19582" t="s">
        <v>14</v>
      </c>
      <c r="K19582">
        <v>56</v>
      </c>
      <c r="L19582" t="s">
        <v>15</v>
      </c>
    </row>
    <row r="19583" spans="1:12">
      <c r="A19583" t="e">
        <f ca="1">E00251512293621</f>
        <v>#NAME?</v>
      </c>
      <c r="B19583">
        <v>51</v>
      </c>
      <c r="C19583" t="s">
        <v>372</v>
      </c>
      <c r="D19583" s="1">
        <v>42038</v>
      </c>
      <c r="F19583">
        <v>1</v>
      </c>
      <c r="G19583">
        <v>4778</v>
      </c>
      <c r="H19583" t="s">
        <v>1000</v>
      </c>
      <c r="J19583" t="s">
        <v>14</v>
      </c>
      <c r="K19583">
        <v>50</v>
      </c>
      <c r="L19583" t="s">
        <v>15</v>
      </c>
    </row>
    <row r="19584" spans="1:12">
      <c r="A19584" t="e">
        <f ca="1">E00251512293621</f>
        <v>#NAME?</v>
      </c>
      <c r="B19584">
        <v>51</v>
      </c>
      <c r="C19584" t="s">
        <v>372</v>
      </c>
      <c r="D19584" s="1">
        <v>42209</v>
      </c>
      <c r="F19584">
        <v>1</v>
      </c>
      <c r="G19584">
        <v>9198</v>
      </c>
      <c r="H19584" t="s">
        <v>229</v>
      </c>
      <c r="J19584" t="s">
        <v>14</v>
      </c>
      <c r="K19584">
        <v>50</v>
      </c>
      <c r="L19584" t="s">
        <v>15</v>
      </c>
    </row>
    <row r="19585" spans="1:12">
      <c r="A19585" t="e">
        <f ca="1">E00251512293621</f>
        <v>#NAME?</v>
      </c>
      <c r="B19585">
        <v>39</v>
      </c>
      <c r="C19585" t="s">
        <v>385</v>
      </c>
      <c r="D19585" s="1">
        <v>42942</v>
      </c>
      <c r="F19585">
        <v>1</v>
      </c>
      <c r="G19585">
        <v>7804</v>
      </c>
      <c r="H19585" t="s">
        <v>43</v>
      </c>
      <c r="I19585" t="s">
        <v>56</v>
      </c>
      <c r="J19585" t="s">
        <v>57</v>
      </c>
      <c r="K19585">
        <v>52</v>
      </c>
      <c r="L19585" t="s">
        <v>22</v>
      </c>
    </row>
    <row r="19586" spans="1:12">
      <c r="A19586" t="e">
        <f ca="1">E00251512293621</f>
        <v>#NAME?</v>
      </c>
      <c r="B19586">
        <v>51</v>
      </c>
      <c r="C19586" t="s">
        <v>372</v>
      </c>
      <c r="D19586" s="1">
        <v>41975</v>
      </c>
      <c r="F19586">
        <v>2</v>
      </c>
      <c r="G19586">
        <v>29680</v>
      </c>
      <c r="H19586" t="s">
        <v>938</v>
      </c>
      <c r="J19586" t="s">
        <v>14</v>
      </c>
      <c r="K19586">
        <v>50</v>
      </c>
      <c r="L19586" t="s">
        <v>15</v>
      </c>
    </row>
    <row r="19587" spans="1:12">
      <c r="A19587" t="e">
        <f ca="1">E00251512293621</f>
        <v>#NAME?</v>
      </c>
      <c r="B19587">
        <v>51</v>
      </c>
      <c r="C19587" t="s">
        <v>372</v>
      </c>
      <c r="D19587" s="1">
        <v>42927</v>
      </c>
      <c r="F19587">
        <v>2</v>
      </c>
      <c r="G19587">
        <v>2689</v>
      </c>
      <c r="H19587" t="s">
        <v>255</v>
      </c>
      <c r="J19587" t="s">
        <v>14</v>
      </c>
      <c r="K19587">
        <v>52</v>
      </c>
      <c r="L19587" t="s">
        <v>15</v>
      </c>
    </row>
    <row r="19588" spans="1:12">
      <c r="A19588" t="e">
        <f ca="1">E00251429215421</f>
        <v>#NAME?</v>
      </c>
      <c r="B19588">
        <v>286</v>
      </c>
      <c r="C19588" t="s">
        <v>41</v>
      </c>
      <c r="D19588" s="1">
        <v>42398</v>
      </c>
      <c r="F19588">
        <v>2</v>
      </c>
      <c r="G19588">
        <v>7880</v>
      </c>
      <c r="H19588" t="s">
        <v>213</v>
      </c>
      <c r="J19588" t="s">
        <v>14</v>
      </c>
      <c r="K19588">
        <v>48</v>
      </c>
      <c r="L19588" t="s">
        <v>22</v>
      </c>
    </row>
    <row r="19589" spans="1:12">
      <c r="A19589" t="e">
        <f ca="1">E00251429215421</f>
        <v>#NAME?</v>
      </c>
      <c r="B19589">
        <v>286</v>
      </c>
      <c r="C19589" t="s">
        <v>41</v>
      </c>
      <c r="D19589" s="1">
        <v>41530</v>
      </c>
      <c r="F19589">
        <v>1</v>
      </c>
      <c r="G19589">
        <v>71940</v>
      </c>
      <c r="H19589" t="s">
        <v>135</v>
      </c>
      <c r="J19589" t="s">
        <v>14</v>
      </c>
      <c r="K19589">
        <v>45</v>
      </c>
      <c r="L19589" t="s">
        <v>15</v>
      </c>
    </row>
    <row r="19590" spans="1:12">
      <c r="A19590" t="e">
        <f ca="1">E00251531497221</f>
        <v>#NAME?</v>
      </c>
      <c r="B19590">
        <v>1786</v>
      </c>
      <c r="C19590" t="s">
        <v>37</v>
      </c>
      <c r="D19590" s="1">
        <v>42409</v>
      </c>
      <c r="F19590">
        <v>2</v>
      </c>
      <c r="G19590">
        <v>6989</v>
      </c>
      <c r="H19590" t="s">
        <v>544</v>
      </c>
      <c r="J19590" t="s">
        <v>14</v>
      </c>
      <c r="K19590">
        <v>64</v>
      </c>
      <c r="L19590" t="s">
        <v>15</v>
      </c>
    </row>
    <row r="19591" spans="1:12">
      <c r="A19591" t="e">
        <f ca="1">E00251531497221</f>
        <v>#NAME?</v>
      </c>
      <c r="B19591">
        <v>1786</v>
      </c>
      <c r="C19591" t="s">
        <v>37</v>
      </c>
      <c r="D19591" s="1">
        <v>42754</v>
      </c>
      <c r="F19591">
        <v>3</v>
      </c>
      <c r="G19591">
        <v>71596</v>
      </c>
      <c r="H19591" t="s">
        <v>505</v>
      </c>
      <c r="J19591" t="s">
        <v>14</v>
      </c>
      <c r="K19591">
        <v>65</v>
      </c>
      <c r="L19591" t="s">
        <v>15</v>
      </c>
    </row>
    <row r="19592" spans="1:12">
      <c r="A19592" t="e">
        <f ca="1">E00251429696221</f>
        <v>#NAME?</v>
      </c>
      <c r="B19592">
        <v>199</v>
      </c>
      <c r="C19592" t="s">
        <v>681</v>
      </c>
      <c r="D19592" s="1">
        <v>40953</v>
      </c>
      <c r="F19592">
        <v>1</v>
      </c>
      <c r="G19592">
        <v>5929</v>
      </c>
      <c r="H19592" t="s">
        <v>606</v>
      </c>
      <c r="J19592" t="s">
        <v>14</v>
      </c>
      <c r="K19592">
        <v>62</v>
      </c>
      <c r="L19592" t="s">
        <v>15</v>
      </c>
    </row>
    <row r="19593" spans="1:12">
      <c r="A19593" t="e">
        <f ca="1">E00251531360421</f>
        <v>#NAME?</v>
      </c>
      <c r="B19593">
        <v>7085</v>
      </c>
      <c r="C19593" t="s">
        <v>224</v>
      </c>
      <c r="D19593" s="1">
        <v>42562</v>
      </c>
      <c r="F19593">
        <v>2</v>
      </c>
      <c r="G19593">
        <v>129</v>
      </c>
      <c r="H19593" t="s">
        <v>953</v>
      </c>
      <c r="J19593" t="s">
        <v>14</v>
      </c>
      <c r="K19593">
        <v>41</v>
      </c>
      <c r="L19593" t="s">
        <v>15</v>
      </c>
    </row>
    <row r="19594" spans="1:12">
      <c r="A19594" t="e">
        <f ca="1">E00251529585321</f>
        <v>#NAME?</v>
      </c>
      <c r="B19594">
        <v>725</v>
      </c>
      <c r="C19594" t="s">
        <v>550</v>
      </c>
      <c r="D19594" s="1">
        <v>43032</v>
      </c>
      <c r="F19594">
        <v>1</v>
      </c>
      <c r="G19594">
        <v>8028</v>
      </c>
      <c r="H19594" t="s">
        <v>1493</v>
      </c>
      <c r="I19594" t="s">
        <v>56</v>
      </c>
      <c r="J19594" t="s">
        <v>57</v>
      </c>
      <c r="K19594">
        <v>53</v>
      </c>
      <c r="L19594" t="s">
        <v>15</v>
      </c>
    </row>
    <row r="19595" spans="1:12">
      <c r="A19595" t="e">
        <f ca="1">E00251514247321</f>
        <v>#NAME?</v>
      </c>
      <c r="B19595">
        <v>448</v>
      </c>
      <c r="C19595" t="s">
        <v>112</v>
      </c>
      <c r="D19595" s="1">
        <v>41422</v>
      </c>
      <c r="F19595">
        <v>3</v>
      </c>
      <c r="G19595">
        <v>71590</v>
      </c>
      <c r="H19595" t="s">
        <v>44</v>
      </c>
      <c r="J19595" t="s">
        <v>14</v>
      </c>
      <c r="K19595">
        <v>59</v>
      </c>
      <c r="L19595" t="s">
        <v>15</v>
      </c>
    </row>
    <row r="19596" spans="1:12">
      <c r="A19596" t="e">
        <f ca="1">E00251514152121</f>
        <v>#NAME?</v>
      </c>
      <c r="B19596">
        <v>703</v>
      </c>
      <c r="C19596" t="s">
        <v>305</v>
      </c>
      <c r="D19596" s="1">
        <v>42592</v>
      </c>
      <c r="F19596">
        <v>1</v>
      </c>
      <c r="G19596">
        <v>8270</v>
      </c>
      <c r="H19596" t="s">
        <v>816</v>
      </c>
      <c r="J19596" t="s">
        <v>14</v>
      </c>
      <c r="K19596">
        <v>59</v>
      </c>
      <c r="L19596" t="s">
        <v>15</v>
      </c>
    </row>
    <row r="19597" spans="1:12">
      <c r="A19597" t="e">
        <f ca="1">E00251529478021</f>
        <v>#NAME?</v>
      </c>
      <c r="B19597">
        <v>151</v>
      </c>
      <c r="C19597" t="s">
        <v>381</v>
      </c>
      <c r="D19597" s="1">
        <v>43053</v>
      </c>
      <c r="F19597">
        <v>6</v>
      </c>
      <c r="G19597">
        <v>78057</v>
      </c>
      <c r="H19597" t="s">
        <v>140</v>
      </c>
      <c r="J19597" t="s">
        <v>14</v>
      </c>
      <c r="K19597">
        <v>61</v>
      </c>
      <c r="L19597" t="s">
        <v>22</v>
      </c>
    </row>
    <row r="19598" spans="1:12">
      <c r="A19598" t="e">
        <f ca="1">E00251427397821</f>
        <v>#NAME?</v>
      </c>
      <c r="B19598">
        <v>10</v>
      </c>
      <c r="C19598" t="s">
        <v>18</v>
      </c>
      <c r="D19598" s="1">
        <v>43062</v>
      </c>
      <c r="F19598">
        <v>1</v>
      </c>
      <c r="G19598">
        <v>78900</v>
      </c>
      <c r="H19598" t="s">
        <v>79</v>
      </c>
      <c r="J19598" t="s">
        <v>14</v>
      </c>
      <c r="K19598">
        <v>66</v>
      </c>
      <c r="L19598" t="s">
        <v>22</v>
      </c>
    </row>
    <row r="19599" spans="1:12">
      <c r="A19599" t="e">
        <f ca="1">E00251514247321</f>
        <v>#NAME?</v>
      </c>
      <c r="B19599">
        <v>448</v>
      </c>
      <c r="C19599" t="s">
        <v>112</v>
      </c>
      <c r="D19599" s="1">
        <v>42433</v>
      </c>
      <c r="F19599">
        <v>3</v>
      </c>
      <c r="G19599">
        <v>61172</v>
      </c>
      <c r="H19599" t="s">
        <v>48</v>
      </c>
      <c r="J19599" t="s">
        <v>14</v>
      </c>
      <c r="K19599">
        <v>62</v>
      </c>
      <c r="L19599" t="s">
        <v>15</v>
      </c>
    </row>
    <row r="19600" spans="1:12">
      <c r="A19600" t="e">
        <f ca="1">E00251514247321</f>
        <v>#NAME?</v>
      </c>
      <c r="B19600">
        <v>448</v>
      </c>
      <c r="C19600" t="s">
        <v>112</v>
      </c>
      <c r="D19600" s="1">
        <v>42656</v>
      </c>
      <c r="F19600">
        <v>2</v>
      </c>
      <c r="G19600">
        <v>71526</v>
      </c>
      <c r="H19600" t="s">
        <v>1494</v>
      </c>
      <c r="J19600" t="s">
        <v>14</v>
      </c>
      <c r="K19600">
        <v>63</v>
      </c>
      <c r="L19600" t="s">
        <v>15</v>
      </c>
    </row>
    <row r="19601" spans="1:12">
      <c r="A19601" t="e">
        <f ca="1">E00251439638221</f>
        <v>#NAME?</v>
      </c>
      <c r="B19601">
        <v>4374</v>
      </c>
      <c r="C19601" t="s">
        <v>898</v>
      </c>
      <c r="D19601" s="1">
        <v>41288</v>
      </c>
      <c r="F19601">
        <v>1</v>
      </c>
      <c r="G19601">
        <v>4019</v>
      </c>
      <c r="H19601" t="s">
        <v>26</v>
      </c>
      <c r="J19601" t="s">
        <v>14</v>
      </c>
      <c r="K19601">
        <v>52</v>
      </c>
      <c r="L19601" t="s">
        <v>15</v>
      </c>
    </row>
    <row r="19602" spans="1:12">
      <c r="A19602" t="e">
        <f ca="1">E00251439638221</f>
        <v>#NAME?</v>
      </c>
      <c r="B19602">
        <v>4374</v>
      </c>
      <c r="C19602" t="s">
        <v>898</v>
      </c>
      <c r="D19602" s="1">
        <v>41687</v>
      </c>
      <c r="F19602">
        <v>1</v>
      </c>
      <c r="G19602">
        <v>2720</v>
      </c>
      <c r="H19602" t="s">
        <v>65</v>
      </c>
      <c r="J19602" t="s">
        <v>14</v>
      </c>
      <c r="K19602">
        <v>53</v>
      </c>
      <c r="L19602" t="s">
        <v>15</v>
      </c>
    </row>
    <row r="19603" spans="1:12">
      <c r="A19603" t="e">
        <f ca="1">E00251439638221</f>
        <v>#NAME?</v>
      </c>
      <c r="B19603">
        <v>4374</v>
      </c>
      <c r="C19603" t="s">
        <v>898</v>
      </c>
      <c r="D19603" s="1">
        <v>42013</v>
      </c>
      <c r="F19603">
        <v>1</v>
      </c>
      <c r="G19603">
        <v>5650</v>
      </c>
      <c r="H19603" t="s">
        <v>211</v>
      </c>
      <c r="J19603" t="s">
        <v>14</v>
      </c>
      <c r="K19603">
        <v>54</v>
      </c>
      <c r="L19603" t="s">
        <v>15</v>
      </c>
    </row>
    <row r="19604" spans="1:12">
      <c r="A19604" t="e">
        <f ca="1">E00251514152121</f>
        <v>#NAME?</v>
      </c>
      <c r="B19604">
        <v>744</v>
      </c>
      <c r="C19604" t="s">
        <v>308</v>
      </c>
      <c r="D19604" s="1">
        <v>42377</v>
      </c>
      <c r="E19604">
        <v>0</v>
      </c>
      <c r="F19604">
        <v>3</v>
      </c>
      <c r="G19604">
        <v>34690</v>
      </c>
      <c r="H19604" t="s">
        <v>118</v>
      </c>
      <c r="J19604" t="s">
        <v>34</v>
      </c>
      <c r="K19604">
        <v>58</v>
      </c>
      <c r="L19604" t="s">
        <v>15</v>
      </c>
    </row>
    <row r="19605" spans="1:12">
      <c r="A19605" t="e">
        <f ca="1">E00251429696221</f>
        <v>#NAME?</v>
      </c>
      <c r="B19605">
        <v>199</v>
      </c>
      <c r="C19605" t="s">
        <v>681</v>
      </c>
      <c r="D19605" s="1">
        <v>42857</v>
      </c>
      <c r="F19605">
        <v>1</v>
      </c>
      <c r="G19605">
        <v>4940</v>
      </c>
      <c r="H19605" t="s">
        <v>708</v>
      </c>
      <c r="J19605" t="s">
        <v>14</v>
      </c>
      <c r="K19605">
        <v>67</v>
      </c>
      <c r="L19605" t="s">
        <v>15</v>
      </c>
    </row>
    <row r="19606" spans="1:12">
      <c r="A19606" t="e">
        <f ca="1">E00251429696221</f>
        <v>#NAME?</v>
      </c>
      <c r="B19606">
        <v>5994</v>
      </c>
      <c r="C19606" t="s">
        <v>311</v>
      </c>
      <c r="D19606" s="1">
        <v>42984</v>
      </c>
      <c r="F19606">
        <v>1</v>
      </c>
      <c r="G19606">
        <v>5285</v>
      </c>
      <c r="H19606" t="s">
        <v>1495</v>
      </c>
      <c r="I19606" t="s">
        <v>56</v>
      </c>
      <c r="J19606" t="s">
        <v>57</v>
      </c>
      <c r="K19606">
        <v>68</v>
      </c>
      <c r="L19606" t="s">
        <v>15</v>
      </c>
    </row>
    <row r="19607" spans="1:12">
      <c r="A19607" t="e">
        <f ca="1">E00251427552621</f>
        <v>#NAME?</v>
      </c>
      <c r="B19607">
        <v>30</v>
      </c>
      <c r="C19607" t="s">
        <v>344</v>
      </c>
      <c r="D19607" s="1">
        <v>42822</v>
      </c>
      <c r="F19607">
        <v>2</v>
      </c>
      <c r="G19607">
        <v>6268</v>
      </c>
      <c r="H19607" t="s">
        <v>696</v>
      </c>
      <c r="J19607" t="s">
        <v>14</v>
      </c>
      <c r="K19607">
        <v>49</v>
      </c>
      <c r="L19607" t="s">
        <v>15</v>
      </c>
    </row>
    <row r="19608" spans="1:12">
      <c r="A19608" t="e">
        <f ca="1">E00251514152121</f>
        <v>#NAME?</v>
      </c>
      <c r="B19608">
        <v>702</v>
      </c>
      <c r="C19608" t="s">
        <v>293</v>
      </c>
      <c r="D19608" s="1">
        <v>41116</v>
      </c>
      <c r="F19608">
        <v>4</v>
      </c>
      <c r="G19608">
        <v>4549</v>
      </c>
      <c r="H19608" t="s">
        <v>69</v>
      </c>
      <c r="J19608" t="s">
        <v>14</v>
      </c>
      <c r="K19608">
        <v>55</v>
      </c>
      <c r="L19608" t="s">
        <v>15</v>
      </c>
    </row>
    <row r="19609" spans="1:12">
      <c r="A19609" t="e">
        <f ca="1">E00251514152121</f>
        <v>#NAME?</v>
      </c>
      <c r="B19609">
        <v>703</v>
      </c>
      <c r="C19609" t="s">
        <v>305</v>
      </c>
      <c r="D19609" s="1">
        <v>42921</v>
      </c>
      <c r="F19609">
        <v>1</v>
      </c>
      <c r="G19609">
        <v>7862</v>
      </c>
      <c r="H19609" t="s">
        <v>27</v>
      </c>
      <c r="J19609" t="s">
        <v>14</v>
      </c>
      <c r="K19609">
        <v>60</v>
      </c>
      <c r="L19609" t="s">
        <v>22</v>
      </c>
    </row>
    <row r="19610" spans="1:12">
      <c r="A19610" t="e">
        <f ca="1">E00251439638221</f>
        <v>#NAME?</v>
      </c>
      <c r="B19610">
        <v>4374</v>
      </c>
      <c r="C19610" t="s">
        <v>898</v>
      </c>
      <c r="D19610" s="1">
        <v>42300</v>
      </c>
      <c r="F19610">
        <v>2</v>
      </c>
      <c r="G19610">
        <v>4019</v>
      </c>
      <c r="H19610" t="s">
        <v>26</v>
      </c>
      <c r="J19610" t="s">
        <v>14</v>
      </c>
      <c r="K19610">
        <v>55</v>
      </c>
      <c r="L19610" t="s">
        <v>15</v>
      </c>
    </row>
    <row r="19611" spans="1:12">
      <c r="A19611" t="e">
        <f ca="1">E00251439638221</f>
        <v>#NAME?</v>
      </c>
      <c r="B19611">
        <v>4374</v>
      </c>
      <c r="C19611" t="s">
        <v>898</v>
      </c>
      <c r="D19611" s="1">
        <v>42894</v>
      </c>
      <c r="F19611">
        <v>5</v>
      </c>
      <c r="G19611">
        <v>2720</v>
      </c>
      <c r="H19611" t="s">
        <v>65</v>
      </c>
      <c r="J19611" t="s">
        <v>14</v>
      </c>
      <c r="K19611">
        <v>57</v>
      </c>
      <c r="L19611" t="s">
        <v>15</v>
      </c>
    </row>
    <row r="19612" spans="1:12">
      <c r="A19612" t="e">
        <f ca="1">E00251512293621</f>
        <v>#NAME?</v>
      </c>
      <c r="B19612">
        <v>51</v>
      </c>
      <c r="C19612" t="s">
        <v>372</v>
      </c>
      <c r="D19612" s="1">
        <v>42747</v>
      </c>
      <c r="F19612">
        <v>1</v>
      </c>
      <c r="G19612">
        <v>3899</v>
      </c>
      <c r="H19612" t="s">
        <v>264</v>
      </c>
      <c r="J19612" t="s">
        <v>14</v>
      </c>
      <c r="K19612">
        <v>52</v>
      </c>
      <c r="L19612" t="s">
        <v>15</v>
      </c>
    </row>
    <row r="19613" spans="1:12">
      <c r="A19613" t="e">
        <f ca="1">E00251512293621</f>
        <v>#NAME?</v>
      </c>
      <c r="B19613">
        <v>51</v>
      </c>
      <c r="C19613" t="s">
        <v>372</v>
      </c>
      <c r="D19613" s="1">
        <v>42873</v>
      </c>
      <c r="F19613">
        <v>1</v>
      </c>
      <c r="G19613">
        <v>72632</v>
      </c>
      <c r="H19613" t="s">
        <v>107</v>
      </c>
      <c r="J19613" t="s">
        <v>14</v>
      </c>
      <c r="K19613">
        <v>52</v>
      </c>
      <c r="L19613" t="s">
        <v>15</v>
      </c>
    </row>
    <row r="19614" spans="1:12">
      <c r="A19614" t="e">
        <f ca="1">E00251429215421</f>
        <v>#NAME?</v>
      </c>
      <c r="B19614">
        <v>286</v>
      </c>
      <c r="C19614" t="s">
        <v>41</v>
      </c>
      <c r="D19614" s="1">
        <v>41337</v>
      </c>
      <c r="F19614">
        <v>1</v>
      </c>
      <c r="G19614">
        <v>30781</v>
      </c>
      <c r="H19614" t="s">
        <v>584</v>
      </c>
      <c r="J19614" t="s">
        <v>14</v>
      </c>
      <c r="K19614">
        <v>45</v>
      </c>
      <c r="L19614" t="s">
        <v>15</v>
      </c>
    </row>
    <row r="19615" spans="1:12">
      <c r="A19615" t="e">
        <f ca="1">E00251533153821</f>
        <v>#NAME?</v>
      </c>
      <c r="B19615">
        <v>467</v>
      </c>
      <c r="C19615" t="s">
        <v>232</v>
      </c>
      <c r="D19615" s="1">
        <v>41096</v>
      </c>
      <c r="F19615">
        <v>2</v>
      </c>
      <c r="G19615">
        <v>37924</v>
      </c>
      <c r="H19615" t="s">
        <v>1335</v>
      </c>
      <c r="J19615" t="s">
        <v>14</v>
      </c>
      <c r="K19615">
        <v>56</v>
      </c>
      <c r="L19615" t="s">
        <v>15</v>
      </c>
    </row>
    <row r="19616" spans="1:12">
      <c r="A19616" t="e">
        <f ca="1">E00251514152121</f>
        <v>#NAME?</v>
      </c>
      <c r="B19616">
        <v>703</v>
      </c>
      <c r="C19616" t="s">
        <v>305</v>
      </c>
      <c r="D19616" s="1">
        <v>42921</v>
      </c>
      <c r="F19616">
        <v>2</v>
      </c>
      <c r="G19616">
        <v>40490</v>
      </c>
      <c r="H19616" t="s">
        <v>815</v>
      </c>
      <c r="J19616" t="s">
        <v>14</v>
      </c>
      <c r="K19616">
        <v>60</v>
      </c>
      <c r="L19616" t="s">
        <v>15</v>
      </c>
    </row>
    <row r="19617" spans="1:12">
      <c r="A19617" t="e">
        <f ca="1">E00251429215421</f>
        <v>#NAME?</v>
      </c>
      <c r="B19617">
        <v>286</v>
      </c>
      <c r="C19617" t="s">
        <v>41</v>
      </c>
      <c r="D19617" s="1">
        <v>41677</v>
      </c>
      <c r="F19617">
        <v>1</v>
      </c>
      <c r="G19617">
        <v>3556</v>
      </c>
      <c r="H19617" t="s">
        <v>912</v>
      </c>
      <c r="J19617" t="s">
        <v>14</v>
      </c>
      <c r="K19617">
        <v>46</v>
      </c>
      <c r="L19617" t="s">
        <v>15</v>
      </c>
    </row>
    <row r="19618" spans="1:12">
      <c r="A19618" t="e">
        <f ca="1">E00251429215421</f>
        <v>#NAME?</v>
      </c>
      <c r="B19618">
        <v>286</v>
      </c>
      <c r="C19618" t="s">
        <v>41</v>
      </c>
      <c r="D19618" s="1">
        <v>42040</v>
      </c>
      <c r="F19618">
        <v>2</v>
      </c>
      <c r="G19618">
        <v>7350</v>
      </c>
      <c r="H19618" t="s">
        <v>192</v>
      </c>
      <c r="J19618" t="s">
        <v>14</v>
      </c>
      <c r="K19618">
        <v>47</v>
      </c>
      <c r="L19618" t="s">
        <v>15</v>
      </c>
    </row>
    <row r="19619" spans="1:12">
      <c r="A19619" t="e">
        <f ca="1">E00251429215421</f>
        <v>#NAME?</v>
      </c>
      <c r="B19619">
        <v>286</v>
      </c>
      <c r="C19619" t="s">
        <v>41</v>
      </c>
      <c r="D19619" s="1">
        <v>42264</v>
      </c>
      <c r="F19619">
        <v>1</v>
      </c>
      <c r="G19619">
        <v>7350</v>
      </c>
      <c r="H19619" t="s">
        <v>192</v>
      </c>
      <c r="J19619" t="s">
        <v>14</v>
      </c>
      <c r="K19619">
        <v>47</v>
      </c>
      <c r="L19619" t="s">
        <v>15</v>
      </c>
    </row>
    <row r="19620" spans="1:12">
      <c r="A19620" t="e">
        <f ca="1">E00251429215421</f>
        <v>#NAME?</v>
      </c>
      <c r="B19620">
        <v>286</v>
      </c>
      <c r="C19620" t="s">
        <v>41</v>
      </c>
      <c r="D19620" s="1">
        <v>42507</v>
      </c>
      <c r="F19620">
        <v>1</v>
      </c>
      <c r="G19620">
        <v>7350</v>
      </c>
      <c r="H19620" t="s">
        <v>192</v>
      </c>
      <c r="J19620" t="s">
        <v>14</v>
      </c>
      <c r="K19620">
        <v>48</v>
      </c>
      <c r="L19620" t="s">
        <v>15</v>
      </c>
    </row>
    <row r="19621" spans="1:12">
      <c r="A19621" t="e">
        <f ca="1">E00251514152121</f>
        <v>#NAME?</v>
      </c>
      <c r="B19621">
        <v>703</v>
      </c>
      <c r="C19621" t="s">
        <v>305</v>
      </c>
      <c r="D19621" s="1">
        <v>41837</v>
      </c>
      <c r="F19621">
        <v>2</v>
      </c>
      <c r="G19621">
        <v>55090</v>
      </c>
      <c r="H19621" t="s">
        <v>400</v>
      </c>
      <c r="J19621" t="s">
        <v>14</v>
      </c>
      <c r="K19621">
        <v>57</v>
      </c>
      <c r="L19621" t="s">
        <v>15</v>
      </c>
    </row>
    <row r="19622" spans="1:12">
      <c r="A19622" t="e">
        <f ca="1">E00251514152121</f>
        <v>#NAME?</v>
      </c>
      <c r="B19622">
        <v>703</v>
      </c>
      <c r="C19622" t="s">
        <v>305</v>
      </c>
      <c r="D19622" s="1">
        <v>42027</v>
      </c>
      <c r="F19622">
        <v>1</v>
      </c>
      <c r="G19622">
        <v>2119</v>
      </c>
      <c r="H19622" t="s">
        <v>82</v>
      </c>
      <c r="J19622" t="s">
        <v>14</v>
      </c>
      <c r="K19622">
        <v>57</v>
      </c>
      <c r="L19622" t="s">
        <v>15</v>
      </c>
    </row>
    <row r="19623" spans="1:12">
      <c r="A19623" t="e">
        <f ca="1">E00251514152121</f>
        <v>#NAME?</v>
      </c>
      <c r="B19623">
        <v>703</v>
      </c>
      <c r="C19623" t="s">
        <v>305</v>
      </c>
      <c r="D19623" s="1">
        <v>42061</v>
      </c>
      <c r="F19623">
        <v>2</v>
      </c>
      <c r="G19623">
        <v>71987</v>
      </c>
      <c r="H19623" t="s">
        <v>276</v>
      </c>
      <c r="J19623" t="s">
        <v>14</v>
      </c>
      <c r="K19623">
        <v>58</v>
      </c>
      <c r="L19623" t="s">
        <v>15</v>
      </c>
    </row>
    <row r="19624" spans="1:12">
      <c r="A19624" t="e">
        <f ca="1">E00251514152121</f>
        <v>#NAME?</v>
      </c>
      <c r="B19624">
        <v>703</v>
      </c>
      <c r="C19624" t="s">
        <v>305</v>
      </c>
      <c r="D19624" s="1">
        <v>42061</v>
      </c>
      <c r="F19624">
        <v>6</v>
      </c>
      <c r="G19624">
        <v>78050</v>
      </c>
      <c r="H19624" t="s">
        <v>197</v>
      </c>
      <c r="J19624" t="s">
        <v>14</v>
      </c>
      <c r="K19624">
        <v>58</v>
      </c>
      <c r="L19624" t="s">
        <v>22</v>
      </c>
    </row>
    <row r="19625" spans="1:12">
      <c r="A19625" t="e">
        <f ca="1">E00251424016021</f>
        <v>#NAME?</v>
      </c>
      <c r="B19625">
        <v>206</v>
      </c>
      <c r="C19625" t="s">
        <v>892</v>
      </c>
      <c r="D19625" s="1">
        <v>42843</v>
      </c>
      <c r="F19625">
        <v>1</v>
      </c>
      <c r="G19625">
        <v>78096</v>
      </c>
      <c r="H19625" t="s">
        <v>939</v>
      </c>
      <c r="J19625" t="s">
        <v>14</v>
      </c>
      <c r="K19625">
        <v>62</v>
      </c>
      <c r="L19625" t="s">
        <v>22</v>
      </c>
    </row>
    <row r="19626" spans="1:12">
      <c r="A19626" t="e">
        <f ca="1">E00251514247321</f>
        <v>#NAME?</v>
      </c>
      <c r="B19626">
        <v>448</v>
      </c>
      <c r="C19626" t="s">
        <v>112</v>
      </c>
      <c r="D19626" s="1">
        <v>41284</v>
      </c>
      <c r="F19626">
        <v>1</v>
      </c>
      <c r="G19626">
        <v>71526</v>
      </c>
      <c r="H19626" t="s">
        <v>1494</v>
      </c>
      <c r="J19626" t="s">
        <v>14</v>
      </c>
      <c r="K19626">
        <v>59</v>
      </c>
      <c r="L19626" t="s">
        <v>15</v>
      </c>
    </row>
    <row r="19627" spans="1:12">
      <c r="A19627" t="e">
        <f ca="1">E00251514247321</f>
        <v>#NAME?</v>
      </c>
      <c r="B19627">
        <v>448</v>
      </c>
      <c r="C19627" t="s">
        <v>112</v>
      </c>
      <c r="D19627" s="1">
        <v>42080</v>
      </c>
      <c r="F19627">
        <v>3</v>
      </c>
      <c r="G19627">
        <v>3159</v>
      </c>
      <c r="H19627" t="s">
        <v>1496</v>
      </c>
      <c r="J19627" t="s">
        <v>14</v>
      </c>
      <c r="K19627">
        <v>61</v>
      </c>
      <c r="L19627" t="s">
        <v>15</v>
      </c>
    </row>
    <row r="19628" spans="1:12">
      <c r="A19628" t="e">
        <f ca="1">E00251514152121</f>
        <v>#NAME?</v>
      </c>
      <c r="B19628">
        <v>703</v>
      </c>
      <c r="C19628" t="s">
        <v>305</v>
      </c>
      <c r="D19628" s="1">
        <v>42474</v>
      </c>
      <c r="F19628">
        <v>5</v>
      </c>
      <c r="G19628">
        <v>2119</v>
      </c>
      <c r="H19628" t="s">
        <v>82</v>
      </c>
      <c r="J19628" t="s">
        <v>14</v>
      </c>
      <c r="K19628">
        <v>59</v>
      </c>
      <c r="L19628" t="s">
        <v>15</v>
      </c>
    </row>
    <row r="19629" spans="1:12">
      <c r="A19629" t="e">
        <f ca="1">E00251514152121</f>
        <v>#NAME?</v>
      </c>
      <c r="B19629">
        <v>703</v>
      </c>
      <c r="C19629" t="s">
        <v>305</v>
      </c>
      <c r="D19629" s="1">
        <v>41887</v>
      </c>
      <c r="F19629">
        <v>5</v>
      </c>
      <c r="G19629">
        <v>4549</v>
      </c>
      <c r="H19629" t="s">
        <v>69</v>
      </c>
      <c r="J19629" t="s">
        <v>14</v>
      </c>
      <c r="K19629">
        <v>57</v>
      </c>
      <c r="L19629" t="s">
        <v>15</v>
      </c>
    </row>
    <row r="19630" spans="1:12">
      <c r="A19630" t="e">
        <f ca="1">E00251514152121</f>
        <v>#NAME?</v>
      </c>
      <c r="B19630">
        <v>703</v>
      </c>
      <c r="C19630" t="s">
        <v>305</v>
      </c>
      <c r="D19630" s="1">
        <v>42061</v>
      </c>
      <c r="F19630">
        <v>3</v>
      </c>
      <c r="G19630">
        <v>40490</v>
      </c>
      <c r="H19630" t="s">
        <v>815</v>
      </c>
      <c r="J19630" t="s">
        <v>14</v>
      </c>
      <c r="K19630">
        <v>58</v>
      </c>
      <c r="L19630" t="s">
        <v>15</v>
      </c>
    </row>
    <row r="19631" spans="1:12">
      <c r="A19631" t="e">
        <f ca="1">E00251429309921</f>
        <v>#NAME?</v>
      </c>
      <c r="B19631">
        <v>278</v>
      </c>
      <c r="C19631" t="s">
        <v>222</v>
      </c>
      <c r="D19631" s="1">
        <v>41575</v>
      </c>
      <c r="F19631">
        <v>2</v>
      </c>
      <c r="G19631">
        <v>60090</v>
      </c>
      <c r="H19631" t="s">
        <v>181</v>
      </c>
      <c r="J19631" t="s">
        <v>14</v>
      </c>
      <c r="K19631">
        <v>49</v>
      </c>
      <c r="L19631" t="s">
        <v>15</v>
      </c>
    </row>
    <row r="19632" spans="1:12">
      <c r="A19632" t="e">
        <f ca="1">E00251514152121</f>
        <v>#NAME?</v>
      </c>
      <c r="B19632">
        <v>703</v>
      </c>
      <c r="C19632" t="s">
        <v>305</v>
      </c>
      <c r="D19632" s="1">
        <v>42431</v>
      </c>
      <c r="F19632">
        <v>4</v>
      </c>
      <c r="G19632">
        <v>7969</v>
      </c>
      <c r="H19632" t="s">
        <v>87</v>
      </c>
      <c r="J19632" t="s">
        <v>14</v>
      </c>
      <c r="K19632">
        <v>59</v>
      </c>
      <c r="L19632" t="s">
        <v>22</v>
      </c>
    </row>
    <row r="19633" spans="1:12">
      <c r="A19633" t="e">
        <f ca="1">E00251514152121</f>
        <v>#NAME?</v>
      </c>
      <c r="B19633">
        <v>702</v>
      </c>
      <c r="C19633" t="s">
        <v>293</v>
      </c>
      <c r="D19633" s="1">
        <v>41733</v>
      </c>
      <c r="F19633">
        <v>1</v>
      </c>
      <c r="G19633">
        <v>78930</v>
      </c>
      <c r="H19633" t="s">
        <v>972</v>
      </c>
      <c r="J19633" t="s">
        <v>14</v>
      </c>
      <c r="K19633">
        <v>57</v>
      </c>
      <c r="L19633" t="s">
        <v>22</v>
      </c>
    </row>
    <row r="19634" spans="1:12">
      <c r="A19634" t="e">
        <f ca="1">E00251429309921</f>
        <v>#NAME?</v>
      </c>
      <c r="B19634">
        <v>278</v>
      </c>
      <c r="C19634" t="s">
        <v>222</v>
      </c>
      <c r="D19634" s="1">
        <v>42044</v>
      </c>
      <c r="F19634">
        <v>2</v>
      </c>
      <c r="G19634">
        <v>60090</v>
      </c>
      <c r="H19634" t="s">
        <v>181</v>
      </c>
      <c r="J19634" t="s">
        <v>14</v>
      </c>
      <c r="K19634">
        <v>50</v>
      </c>
      <c r="L19634" t="s">
        <v>15</v>
      </c>
    </row>
    <row r="19635" spans="1:12">
      <c r="A19635" t="e">
        <f ca="1">E00251529118321</f>
        <v>#NAME?</v>
      </c>
      <c r="B19635">
        <v>161</v>
      </c>
      <c r="C19635" t="s">
        <v>349</v>
      </c>
      <c r="D19635" s="1">
        <v>42478</v>
      </c>
      <c r="F19635">
        <v>1</v>
      </c>
      <c r="G19635">
        <v>34690</v>
      </c>
      <c r="H19635" t="s">
        <v>118</v>
      </c>
      <c r="J19635" t="s">
        <v>14</v>
      </c>
      <c r="K19635">
        <v>62</v>
      </c>
      <c r="L19635" t="s">
        <v>15</v>
      </c>
    </row>
    <row r="19636" spans="1:12">
      <c r="A19636" t="e">
        <f ca="1">E00251513050821</f>
        <v>#NAME?</v>
      </c>
      <c r="B19636">
        <v>457</v>
      </c>
      <c r="C19636" t="s">
        <v>137</v>
      </c>
      <c r="D19636" s="1">
        <v>42825</v>
      </c>
      <c r="F19636">
        <v>5</v>
      </c>
      <c r="G19636">
        <v>7291</v>
      </c>
      <c r="H19636" t="s">
        <v>163</v>
      </c>
      <c r="J19636" t="s">
        <v>14</v>
      </c>
      <c r="K19636">
        <v>57</v>
      </c>
      <c r="L19636" t="s">
        <v>15</v>
      </c>
    </row>
    <row r="19637" spans="1:12">
      <c r="A19637" t="e">
        <f ca="1">E00251531497221</f>
        <v>#NAME?</v>
      </c>
      <c r="B19637">
        <v>729</v>
      </c>
      <c r="C19637" t="s">
        <v>68</v>
      </c>
      <c r="D19637" s="1">
        <v>42520</v>
      </c>
      <c r="F19637">
        <v>1</v>
      </c>
      <c r="G19637">
        <v>7242</v>
      </c>
      <c r="H19637" t="s">
        <v>93</v>
      </c>
      <c r="I19637" t="s">
        <v>56</v>
      </c>
      <c r="J19637" t="s">
        <v>57</v>
      </c>
      <c r="K19637">
        <v>65</v>
      </c>
      <c r="L19637" t="s">
        <v>15</v>
      </c>
    </row>
    <row r="19638" spans="1:12">
      <c r="A19638" t="e">
        <f ca="1">E00251532440721</f>
        <v>#NAME?</v>
      </c>
      <c r="B19638">
        <v>4054</v>
      </c>
      <c r="C19638" t="s">
        <v>693</v>
      </c>
      <c r="D19638" s="1">
        <v>42139</v>
      </c>
      <c r="F19638">
        <v>2</v>
      </c>
      <c r="G19638">
        <v>7831</v>
      </c>
      <c r="H19638" t="s">
        <v>274</v>
      </c>
      <c r="J19638" t="s">
        <v>14</v>
      </c>
      <c r="K19638">
        <v>55</v>
      </c>
      <c r="L19638" t="s">
        <v>22</v>
      </c>
    </row>
    <row r="19639" spans="1:12">
      <c r="A19639" t="e">
        <f ca="1">E00251532351021</f>
        <v>#NAME?</v>
      </c>
      <c r="B19639">
        <v>490</v>
      </c>
      <c r="C19639" t="s">
        <v>158</v>
      </c>
      <c r="D19639" s="1">
        <v>41435</v>
      </c>
      <c r="F19639">
        <v>3</v>
      </c>
      <c r="G19639">
        <v>4019</v>
      </c>
      <c r="H19639" t="s">
        <v>26</v>
      </c>
      <c r="J19639" t="s">
        <v>14</v>
      </c>
      <c r="K19639">
        <v>54</v>
      </c>
      <c r="L19639" t="s">
        <v>15</v>
      </c>
    </row>
    <row r="19640" spans="1:12">
      <c r="A19640" t="e">
        <f ca="1">E00251619054221</f>
        <v>#NAME?</v>
      </c>
      <c r="B19640">
        <v>109</v>
      </c>
      <c r="C19640" t="s">
        <v>480</v>
      </c>
      <c r="D19640" s="1">
        <v>42633</v>
      </c>
      <c r="F19640">
        <v>1</v>
      </c>
      <c r="G19640">
        <v>69010</v>
      </c>
      <c r="H19640" t="s">
        <v>294</v>
      </c>
      <c r="J19640" t="s">
        <v>14</v>
      </c>
      <c r="K19640">
        <v>65</v>
      </c>
      <c r="L19640" t="s">
        <v>15</v>
      </c>
    </row>
    <row r="19641" spans="1:12">
      <c r="A19641" t="e">
        <f ca="1">E00251615815321</f>
        <v>#NAME?</v>
      </c>
      <c r="B19641">
        <v>457</v>
      </c>
      <c r="C19641" t="s">
        <v>137</v>
      </c>
      <c r="D19641" s="1">
        <v>42166</v>
      </c>
      <c r="F19641">
        <v>3</v>
      </c>
      <c r="G19641">
        <v>7872</v>
      </c>
      <c r="H19641" t="s">
        <v>458</v>
      </c>
      <c r="J19641" t="s">
        <v>14</v>
      </c>
      <c r="K19641">
        <v>57</v>
      </c>
      <c r="L19641" t="s">
        <v>22</v>
      </c>
    </row>
    <row r="19642" spans="1:12">
      <c r="A19642" t="e">
        <f ca="1">E00251514152121</f>
        <v>#NAME?</v>
      </c>
      <c r="B19642">
        <v>703</v>
      </c>
      <c r="C19642" t="s">
        <v>305</v>
      </c>
      <c r="D19642" s="1">
        <v>41471</v>
      </c>
      <c r="F19642">
        <v>1</v>
      </c>
      <c r="G19642">
        <v>7969</v>
      </c>
      <c r="H19642" t="s">
        <v>87</v>
      </c>
      <c r="J19642" t="s">
        <v>14</v>
      </c>
      <c r="K19642">
        <v>56</v>
      </c>
      <c r="L19642" t="s">
        <v>22</v>
      </c>
    </row>
    <row r="19643" spans="1:12">
      <c r="A19643" t="e">
        <f ca="1">E00251514152121</f>
        <v>#NAME?</v>
      </c>
      <c r="B19643">
        <v>703</v>
      </c>
      <c r="C19643" t="s">
        <v>305</v>
      </c>
      <c r="D19643" s="1">
        <v>41628</v>
      </c>
      <c r="F19643">
        <v>5</v>
      </c>
      <c r="G19643">
        <v>3699</v>
      </c>
      <c r="H19643" t="s">
        <v>149</v>
      </c>
      <c r="J19643" t="s">
        <v>14</v>
      </c>
      <c r="K19643">
        <v>56</v>
      </c>
      <c r="L19643" t="s">
        <v>15</v>
      </c>
    </row>
    <row r="19644" spans="1:12">
      <c r="A19644" t="e">
        <f ca="1">E00251514152121</f>
        <v>#NAME?</v>
      </c>
      <c r="B19644">
        <v>703</v>
      </c>
      <c r="C19644" t="s">
        <v>305</v>
      </c>
      <c r="D19644" s="1">
        <v>42543</v>
      </c>
      <c r="F19644">
        <v>2</v>
      </c>
      <c r="G19644">
        <v>7969</v>
      </c>
      <c r="H19644" t="s">
        <v>87</v>
      </c>
      <c r="J19644" t="s">
        <v>14</v>
      </c>
      <c r="K19644">
        <v>59</v>
      </c>
      <c r="L19644" t="s">
        <v>22</v>
      </c>
    </row>
    <row r="19645" spans="1:12">
      <c r="A19645" t="e">
        <f ca="1">E00251514152121</f>
        <v>#NAME?</v>
      </c>
      <c r="B19645">
        <v>702</v>
      </c>
      <c r="C19645" t="s">
        <v>293</v>
      </c>
      <c r="D19645" s="1">
        <v>42261</v>
      </c>
      <c r="F19645">
        <v>5</v>
      </c>
      <c r="G19645">
        <v>2169</v>
      </c>
      <c r="H19645" t="s">
        <v>40</v>
      </c>
      <c r="J19645" t="s">
        <v>14</v>
      </c>
      <c r="K19645">
        <v>58</v>
      </c>
      <c r="L19645" t="s">
        <v>15</v>
      </c>
    </row>
    <row r="19646" spans="1:12">
      <c r="A19646" t="e">
        <f ca="1">E00251514152121</f>
        <v>#NAME?</v>
      </c>
      <c r="B19646">
        <v>702</v>
      </c>
      <c r="C19646" t="s">
        <v>293</v>
      </c>
      <c r="D19646" s="1">
        <v>42389</v>
      </c>
      <c r="F19646">
        <v>1</v>
      </c>
      <c r="G19646">
        <v>40490</v>
      </c>
      <c r="H19646" t="s">
        <v>815</v>
      </c>
      <c r="J19646" t="s">
        <v>14</v>
      </c>
      <c r="K19646">
        <v>58</v>
      </c>
      <c r="L19646" t="s">
        <v>15</v>
      </c>
    </row>
    <row r="19647" spans="1:12">
      <c r="A19647" t="e">
        <f ca="1">E00251528150321</f>
        <v>#NAME?</v>
      </c>
      <c r="B19647">
        <v>763</v>
      </c>
      <c r="C19647" t="s">
        <v>194</v>
      </c>
      <c r="D19647" s="1">
        <v>42033</v>
      </c>
      <c r="E19647">
        <v>0</v>
      </c>
      <c r="F19647">
        <v>1</v>
      </c>
      <c r="G19647">
        <v>17331</v>
      </c>
      <c r="H19647" t="s">
        <v>589</v>
      </c>
      <c r="J19647" t="s">
        <v>34</v>
      </c>
      <c r="K19647">
        <v>50</v>
      </c>
      <c r="L19647" t="s">
        <v>15</v>
      </c>
    </row>
    <row r="19648" spans="1:12">
      <c r="A19648" t="e">
        <f ca="1">E00251514152121</f>
        <v>#NAME?</v>
      </c>
      <c r="B19648">
        <v>703</v>
      </c>
      <c r="C19648" t="s">
        <v>305</v>
      </c>
      <c r="D19648" s="1">
        <v>42543</v>
      </c>
      <c r="F19648">
        <v>3</v>
      </c>
      <c r="G19648">
        <v>8270</v>
      </c>
      <c r="H19648" t="s">
        <v>816</v>
      </c>
      <c r="J19648" t="s">
        <v>14</v>
      </c>
      <c r="K19648">
        <v>59</v>
      </c>
      <c r="L19648" t="s">
        <v>15</v>
      </c>
    </row>
    <row r="19649" spans="1:12">
      <c r="A19649" t="e">
        <f ca="1">E00251514152121</f>
        <v>#NAME?</v>
      </c>
      <c r="B19649">
        <v>703</v>
      </c>
      <c r="C19649" t="s">
        <v>305</v>
      </c>
      <c r="D19649" s="1">
        <v>42593</v>
      </c>
      <c r="F19649">
        <v>4</v>
      </c>
      <c r="G19649">
        <v>2119</v>
      </c>
      <c r="H19649" t="s">
        <v>82</v>
      </c>
      <c r="J19649" t="s">
        <v>14</v>
      </c>
      <c r="K19649">
        <v>59</v>
      </c>
      <c r="L19649" t="s">
        <v>15</v>
      </c>
    </row>
    <row r="19650" spans="1:12">
      <c r="A19650" t="e">
        <f ca="1">E00251514152121</f>
        <v>#NAME?</v>
      </c>
      <c r="B19650">
        <v>703</v>
      </c>
      <c r="C19650" t="s">
        <v>305</v>
      </c>
      <c r="D19650" s="1">
        <v>42628</v>
      </c>
      <c r="F19650">
        <v>5</v>
      </c>
      <c r="G19650">
        <v>2724</v>
      </c>
      <c r="H19650" t="s">
        <v>73</v>
      </c>
      <c r="J19650" t="s">
        <v>14</v>
      </c>
      <c r="K19650">
        <v>59</v>
      </c>
      <c r="L19650" t="s">
        <v>15</v>
      </c>
    </row>
    <row r="19651" spans="1:12">
      <c r="A19651" t="e">
        <f ca="1">E00251532351021</f>
        <v>#NAME?</v>
      </c>
      <c r="B19651">
        <v>490</v>
      </c>
      <c r="C19651" t="s">
        <v>158</v>
      </c>
      <c r="D19651" s="1">
        <v>41710</v>
      </c>
      <c r="F19651">
        <v>3</v>
      </c>
      <c r="G19651">
        <v>4019</v>
      </c>
      <c r="H19651" t="s">
        <v>26</v>
      </c>
      <c r="J19651" t="s">
        <v>14</v>
      </c>
      <c r="K19651">
        <v>55</v>
      </c>
      <c r="L19651" t="s">
        <v>15</v>
      </c>
    </row>
    <row r="19652" spans="1:12">
      <c r="A19652" t="e">
        <f ca="1">E00251532351021</f>
        <v>#NAME?</v>
      </c>
      <c r="B19652">
        <v>490</v>
      </c>
      <c r="C19652" t="s">
        <v>158</v>
      </c>
      <c r="D19652" s="1">
        <v>42072</v>
      </c>
      <c r="F19652">
        <v>1</v>
      </c>
      <c r="G19652">
        <v>4019</v>
      </c>
      <c r="H19652" t="s">
        <v>26</v>
      </c>
      <c r="J19652" t="s">
        <v>14</v>
      </c>
      <c r="K19652">
        <v>56</v>
      </c>
      <c r="L19652" t="s">
        <v>15</v>
      </c>
    </row>
    <row r="19653" spans="1:12">
      <c r="A19653" t="e">
        <f ca="1">E00251532351021</f>
        <v>#NAME?</v>
      </c>
      <c r="B19653">
        <v>6046</v>
      </c>
      <c r="C19653" t="s">
        <v>98</v>
      </c>
      <c r="D19653" s="1">
        <v>41659</v>
      </c>
      <c r="E19653">
        <v>9</v>
      </c>
      <c r="F19653">
        <v>2</v>
      </c>
      <c r="G19653">
        <v>1370</v>
      </c>
      <c r="H19653" t="s">
        <v>1497</v>
      </c>
      <c r="J19653" t="s">
        <v>34</v>
      </c>
      <c r="K19653">
        <v>55</v>
      </c>
      <c r="L19653" t="s">
        <v>15</v>
      </c>
    </row>
    <row r="19654" spans="1:12">
      <c r="A19654" t="e">
        <f ca="1">E00251531497221</f>
        <v>#NAME?</v>
      </c>
      <c r="B19654">
        <v>1786</v>
      </c>
      <c r="C19654" t="s">
        <v>37</v>
      </c>
      <c r="D19654" s="1">
        <v>42058</v>
      </c>
      <c r="F19654">
        <v>1</v>
      </c>
      <c r="G19654">
        <v>460</v>
      </c>
      <c r="H19654" t="s">
        <v>16</v>
      </c>
      <c r="J19654" t="s">
        <v>14</v>
      </c>
      <c r="K19654">
        <v>63</v>
      </c>
      <c r="L19654" t="s">
        <v>15</v>
      </c>
    </row>
    <row r="19655" spans="1:12">
      <c r="A19655" t="e">
        <f ca="1">E00251439638221</f>
        <v>#NAME?</v>
      </c>
      <c r="B19655">
        <v>7023</v>
      </c>
      <c r="C19655" t="s">
        <v>813</v>
      </c>
      <c r="D19655" s="1">
        <v>42764</v>
      </c>
      <c r="F19655">
        <v>1</v>
      </c>
      <c r="G19655">
        <v>93</v>
      </c>
      <c r="H19655" t="s">
        <v>29</v>
      </c>
      <c r="I19655" t="s">
        <v>148</v>
      </c>
      <c r="J19655" t="s">
        <v>57</v>
      </c>
      <c r="K19655">
        <v>56</v>
      </c>
      <c r="L19655" t="s">
        <v>15</v>
      </c>
    </row>
    <row r="19656" spans="1:12">
      <c r="A19656" t="e">
        <f ca="1">E00251514152121</f>
        <v>#NAME?</v>
      </c>
      <c r="B19656">
        <v>702</v>
      </c>
      <c r="C19656" t="s">
        <v>293</v>
      </c>
      <c r="D19656" s="1">
        <v>42634</v>
      </c>
      <c r="F19656">
        <v>4</v>
      </c>
      <c r="G19656">
        <v>2119</v>
      </c>
      <c r="H19656" t="s">
        <v>82</v>
      </c>
      <c r="J19656" t="s">
        <v>14</v>
      </c>
      <c r="K19656">
        <v>59</v>
      </c>
      <c r="L19656" t="s">
        <v>15</v>
      </c>
    </row>
    <row r="19657" spans="1:12">
      <c r="A19657" t="e">
        <f ca="1">E00251528624321</f>
        <v>#NAME?</v>
      </c>
      <c r="B19657">
        <v>291</v>
      </c>
      <c r="C19657" t="s">
        <v>160</v>
      </c>
      <c r="D19657" s="1">
        <v>42303</v>
      </c>
      <c r="F19657">
        <v>1</v>
      </c>
      <c r="G19657">
        <v>6861</v>
      </c>
      <c r="H19657" t="s">
        <v>1498</v>
      </c>
      <c r="J19657" t="s">
        <v>14</v>
      </c>
      <c r="K19657">
        <v>50</v>
      </c>
      <c r="L19657" t="s">
        <v>15</v>
      </c>
    </row>
    <row r="19658" spans="1:12">
      <c r="A19658" t="e">
        <f ca="1">E00251528624321</f>
        <v>#NAME?</v>
      </c>
      <c r="B19658">
        <v>291</v>
      </c>
      <c r="C19658" t="s">
        <v>160</v>
      </c>
      <c r="D19658" s="1">
        <v>42558</v>
      </c>
      <c r="F19658">
        <v>1</v>
      </c>
      <c r="G19658">
        <v>5693</v>
      </c>
      <c r="H19658" t="s">
        <v>358</v>
      </c>
      <c r="J19658" t="s">
        <v>14</v>
      </c>
      <c r="K19658">
        <v>51</v>
      </c>
      <c r="L19658" t="s">
        <v>15</v>
      </c>
    </row>
    <row r="19659" spans="1:12">
      <c r="A19659" t="e">
        <f ca="1">E00251429810321</f>
        <v>#NAME?</v>
      </c>
      <c r="B19659">
        <v>4878</v>
      </c>
      <c r="C19659" t="s">
        <v>909</v>
      </c>
      <c r="D19659" s="1">
        <v>41685</v>
      </c>
      <c r="F19659">
        <v>3</v>
      </c>
      <c r="G19659">
        <v>25000</v>
      </c>
      <c r="H19659" t="s">
        <v>178</v>
      </c>
      <c r="I19659" t="s">
        <v>148</v>
      </c>
      <c r="J19659" t="s">
        <v>57</v>
      </c>
      <c r="K19659">
        <v>58</v>
      </c>
      <c r="L19659" t="s">
        <v>15</v>
      </c>
    </row>
    <row r="19660" spans="1:12">
      <c r="A19660" t="e">
        <f ca="1">E00251615173321</f>
        <v>#NAME?</v>
      </c>
      <c r="B19660">
        <v>47</v>
      </c>
      <c r="C19660" t="s">
        <v>494</v>
      </c>
      <c r="D19660" s="1">
        <v>42328</v>
      </c>
      <c r="F19660">
        <v>1</v>
      </c>
      <c r="G19660">
        <v>83400</v>
      </c>
      <c r="H19660" t="s">
        <v>1499</v>
      </c>
      <c r="J19660" t="s">
        <v>14</v>
      </c>
      <c r="K19660">
        <v>48</v>
      </c>
      <c r="L19660" t="s">
        <v>15</v>
      </c>
    </row>
    <row r="19661" spans="1:12">
      <c r="A19661" t="e">
        <f ca="1">E00251616967621</f>
        <v>#NAME?</v>
      </c>
      <c r="B19661">
        <v>1786</v>
      </c>
      <c r="C19661" t="s">
        <v>37</v>
      </c>
      <c r="D19661" s="1">
        <v>42704</v>
      </c>
      <c r="F19661">
        <v>3</v>
      </c>
      <c r="G19661">
        <v>2883</v>
      </c>
      <c r="H19661" t="s">
        <v>903</v>
      </c>
      <c r="J19661" t="s">
        <v>14</v>
      </c>
      <c r="K19661">
        <v>50</v>
      </c>
      <c r="L19661" t="s">
        <v>15</v>
      </c>
    </row>
    <row r="19662" spans="1:12">
      <c r="A19662" t="e">
        <f ca="1">E00251513050821</f>
        <v>#NAME?</v>
      </c>
      <c r="B19662">
        <v>457</v>
      </c>
      <c r="C19662" t="s">
        <v>137</v>
      </c>
      <c r="D19662" s="1">
        <v>42825</v>
      </c>
      <c r="F19662">
        <v>1</v>
      </c>
      <c r="G19662">
        <v>78900</v>
      </c>
      <c r="H19662" t="s">
        <v>79</v>
      </c>
      <c r="J19662" t="s">
        <v>14</v>
      </c>
      <c r="K19662">
        <v>57</v>
      </c>
      <c r="L19662" t="s">
        <v>22</v>
      </c>
    </row>
    <row r="19663" spans="1:12">
      <c r="A19663" t="e">
        <f ca="1">E00251524964221</f>
        <v>#NAME?</v>
      </c>
      <c r="B19663">
        <v>460</v>
      </c>
      <c r="C19663" t="s">
        <v>711</v>
      </c>
      <c r="D19663" s="1">
        <v>41415</v>
      </c>
      <c r="F19663">
        <v>3</v>
      </c>
      <c r="G19663">
        <v>3051</v>
      </c>
      <c r="H19663" t="s">
        <v>13</v>
      </c>
      <c r="J19663" t="s">
        <v>14</v>
      </c>
      <c r="K19663">
        <v>39</v>
      </c>
      <c r="L19663" t="s">
        <v>15</v>
      </c>
    </row>
    <row r="19664" spans="1:12">
      <c r="A19664" t="e">
        <f ca="1">E00251524964221</f>
        <v>#NAME?</v>
      </c>
      <c r="B19664">
        <v>460</v>
      </c>
      <c r="C19664" t="s">
        <v>711</v>
      </c>
      <c r="D19664" s="1">
        <v>41689</v>
      </c>
      <c r="F19664">
        <v>1</v>
      </c>
      <c r="G19664">
        <v>3804</v>
      </c>
      <c r="H19664" t="s">
        <v>71</v>
      </c>
      <c r="J19664" t="s">
        <v>14</v>
      </c>
      <c r="K19664">
        <v>40</v>
      </c>
      <c r="L19664" t="s">
        <v>15</v>
      </c>
    </row>
    <row r="19665" spans="1:12">
      <c r="A19665" t="e">
        <f ca="1">E00251524964221</f>
        <v>#NAME?</v>
      </c>
      <c r="B19665">
        <v>1273</v>
      </c>
      <c r="C19665" t="s">
        <v>28</v>
      </c>
      <c r="D19665" s="1">
        <v>42719</v>
      </c>
      <c r="F19665">
        <v>1</v>
      </c>
      <c r="G19665">
        <v>4619</v>
      </c>
      <c r="H19665" t="s">
        <v>613</v>
      </c>
      <c r="J19665" t="s">
        <v>14</v>
      </c>
      <c r="K19665">
        <v>43</v>
      </c>
      <c r="L19665" t="s">
        <v>15</v>
      </c>
    </row>
    <row r="19666" spans="1:12">
      <c r="A19666" t="e">
        <f ca="1">E00251529064121</f>
        <v>#NAME?</v>
      </c>
      <c r="B19666">
        <v>291</v>
      </c>
      <c r="C19666" t="s">
        <v>160</v>
      </c>
      <c r="D19666" s="1">
        <v>42003</v>
      </c>
      <c r="F19666">
        <v>1</v>
      </c>
      <c r="G19666">
        <v>3540</v>
      </c>
      <c r="H19666" t="s">
        <v>436</v>
      </c>
      <c r="J19666" t="s">
        <v>14</v>
      </c>
      <c r="K19666">
        <v>54</v>
      </c>
      <c r="L19666" t="s">
        <v>15</v>
      </c>
    </row>
    <row r="19667" spans="1:12">
      <c r="A19667" t="e">
        <f ca="1">E00251429810321</f>
        <v>#NAME?</v>
      </c>
      <c r="B19667">
        <v>151</v>
      </c>
      <c r="C19667" t="s">
        <v>381</v>
      </c>
      <c r="D19667" s="1">
        <v>41184</v>
      </c>
      <c r="F19667">
        <v>1</v>
      </c>
      <c r="G19667">
        <v>25000</v>
      </c>
      <c r="H19667" t="s">
        <v>178</v>
      </c>
      <c r="J19667" t="s">
        <v>14</v>
      </c>
      <c r="K19667">
        <v>57</v>
      </c>
      <c r="L19667" t="s">
        <v>15</v>
      </c>
    </row>
    <row r="19668" spans="1:12">
      <c r="A19668" t="e">
        <f ca="1">E00251528960921</f>
        <v>#NAME?</v>
      </c>
      <c r="B19668">
        <v>285</v>
      </c>
      <c r="C19668" t="s">
        <v>117</v>
      </c>
      <c r="D19668" s="1">
        <v>41458</v>
      </c>
      <c r="F19668">
        <v>1</v>
      </c>
      <c r="G19668">
        <v>27800</v>
      </c>
      <c r="H19668" t="s">
        <v>145</v>
      </c>
      <c r="J19668" t="s">
        <v>14</v>
      </c>
      <c r="K19668">
        <v>47</v>
      </c>
      <c r="L19668" t="s">
        <v>15</v>
      </c>
    </row>
    <row r="19669" spans="1:12">
      <c r="A19669" t="e">
        <f ca="1">E00251616870121</f>
        <v>#NAME?</v>
      </c>
      <c r="B19669">
        <v>701</v>
      </c>
      <c r="C19669" t="s">
        <v>72</v>
      </c>
      <c r="D19669" s="1">
        <v>41228</v>
      </c>
      <c r="F19669">
        <v>5</v>
      </c>
      <c r="G19669">
        <v>49390</v>
      </c>
      <c r="H19669" t="s">
        <v>59</v>
      </c>
      <c r="J19669" t="s">
        <v>14</v>
      </c>
      <c r="K19669">
        <v>50</v>
      </c>
      <c r="L19669" t="s">
        <v>15</v>
      </c>
    </row>
    <row r="19670" spans="1:12">
      <c r="A19670" t="e">
        <f ca="1">E00251616870121</f>
        <v>#NAME?</v>
      </c>
      <c r="B19670">
        <v>701</v>
      </c>
      <c r="C19670" t="s">
        <v>72</v>
      </c>
      <c r="D19670" s="1">
        <v>41617</v>
      </c>
      <c r="F19670">
        <v>6</v>
      </c>
      <c r="G19670">
        <v>4779</v>
      </c>
      <c r="H19670" t="s">
        <v>231</v>
      </c>
      <c r="J19670" t="s">
        <v>14</v>
      </c>
      <c r="K19670">
        <v>51</v>
      </c>
      <c r="L19670" t="s">
        <v>15</v>
      </c>
    </row>
    <row r="19671" spans="1:12">
      <c r="A19671" t="e">
        <f ca="1">E00251432430821</f>
        <v>#NAME?</v>
      </c>
      <c r="B19671">
        <v>500</v>
      </c>
      <c r="C19671" t="s">
        <v>161</v>
      </c>
      <c r="D19671" s="1">
        <v>41960</v>
      </c>
      <c r="F19671">
        <v>1</v>
      </c>
      <c r="G19671">
        <v>7880</v>
      </c>
      <c r="H19671" t="s">
        <v>213</v>
      </c>
      <c r="J19671" t="s">
        <v>14</v>
      </c>
      <c r="K19671">
        <v>56</v>
      </c>
      <c r="L19671" t="s">
        <v>22</v>
      </c>
    </row>
    <row r="19672" spans="1:12">
      <c r="A19672" t="e">
        <f ca="1">E00251439807421</f>
        <v>#NAME?</v>
      </c>
      <c r="B19672">
        <v>494</v>
      </c>
      <c r="C19672" t="s">
        <v>63</v>
      </c>
      <c r="D19672" s="1">
        <v>41388</v>
      </c>
      <c r="F19672">
        <v>2</v>
      </c>
      <c r="G19672">
        <v>25000</v>
      </c>
      <c r="H19672" t="s">
        <v>178</v>
      </c>
      <c r="J19672" t="s">
        <v>14</v>
      </c>
      <c r="K19672">
        <v>53</v>
      </c>
      <c r="L19672" t="s">
        <v>15</v>
      </c>
    </row>
    <row r="19673" spans="1:12">
      <c r="A19673" t="e">
        <f ca="1">E00251439807421</f>
        <v>#NAME?</v>
      </c>
      <c r="B19673">
        <v>494</v>
      </c>
      <c r="C19673" t="s">
        <v>63</v>
      </c>
      <c r="D19673" s="1">
        <v>41674</v>
      </c>
      <c r="F19673">
        <v>2</v>
      </c>
      <c r="G19673">
        <v>4019</v>
      </c>
      <c r="H19673" t="s">
        <v>26</v>
      </c>
      <c r="J19673" t="s">
        <v>14</v>
      </c>
      <c r="K19673">
        <v>53</v>
      </c>
      <c r="L19673" t="s">
        <v>15</v>
      </c>
    </row>
    <row r="19674" spans="1:12">
      <c r="A19674" t="e">
        <f ca="1">E00251518518221</f>
        <v>#NAME?</v>
      </c>
      <c r="B19674">
        <v>295</v>
      </c>
      <c r="C19674" t="s">
        <v>435</v>
      </c>
      <c r="D19674" s="1">
        <v>42177</v>
      </c>
      <c r="F19674">
        <v>2</v>
      </c>
      <c r="G19674">
        <v>8489</v>
      </c>
      <c r="H19674" t="s">
        <v>327</v>
      </c>
      <c r="J19674" t="s">
        <v>14</v>
      </c>
      <c r="K19674">
        <v>52</v>
      </c>
      <c r="L19674" t="s">
        <v>15</v>
      </c>
    </row>
    <row r="19675" spans="1:12">
      <c r="A19675" t="e">
        <f ca="1">E00251518518221</f>
        <v>#NAME?</v>
      </c>
      <c r="B19675">
        <v>295</v>
      </c>
      <c r="C19675" t="s">
        <v>435</v>
      </c>
      <c r="D19675" s="1">
        <v>42333</v>
      </c>
      <c r="F19675">
        <v>1</v>
      </c>
      <c r="G19675">
        <v>49390</v>
      </c>
      <c r="H19675" t="s">
        <v>59</v>
      </c>
      <c r="J19675" t="s">
        <v>14</v>
      </c>
      <c r="K19675">
        <v>52</v>
      </c>
      <c r="L19675" t="s">
        <v>15</v>
      </c>
    </row>
    <row r="19676" spans="1:12">
      <c r="A19676" t="e">
        <f ca="1">E00251518518221</f>
        <v>#NAME?</v>
      </c>
      <c r="B19676">
        <v>295</v>
      </c>
      <c r="C19676" t="s">
        <v>435</v>
      </c>
      <c r="D19676" s="1">
        <v>42541</v>
      </c>
      <c r="F19676">
        <v>3</v>
      </c>
      <c r="G19676">
        <v>49390</v>
      </c>
      <c r="H19676" t="s">
        <v>59</v>
      </c>
      <c r="J19676" t="s">
        <v>14</v>
      </c>
      <c r="K19676">
        <v>53</v>
      </c>
      <c r="L19676" t="s">
        <v>15</v>
      </c>
    </row>
    <row r="19677" spans="1:12">
      <c r="A19677" t="e">
        <f ca="1">E00251616870121</f>
        <v>#NAME?</v>
      </c>
      <c r="B19677">
        <v>701</v>
      </c>
      <c r="C19677" t="s">
        <v>72</v>
      </c>
      <c r="D19677" s="1">
        <v>41900</v>
      </c>
      <c r="F19677">
        <v>3</v>
      </c>
      <c r="G19677">
        <v>7273</v>
      </c>
      <c r="H19677" t="s">
        <v>543</v>
      </c>
      <c r="J19677" t="s">
        <v>14</v>
      </c>
      <c r="K19677">
        <v>52</v>
      </c>
      <c r="L19677" t="s">
        <v>15</v>
      </c>
    </row>
    <row r="19678" spans="1:12">
      <c r="A19678" t="e">
        <f ca="1">E00251616870121</f>
        <v>#NAME?</v>
      </c>
      <c r="B19678">
        <v>701</v>
      </c>
      <c r="C19678" t="s">
        <v>72</v>
      </c>
      <c r="D19678" s="1">
        <v>42025</v>
      </c>
      <c r="F19678">
        <v>3</v>
      </c>
      <c r="G19678">
        <v>2724</v>
      </c>
      <c r="H19678" t="s">
        <v>73</v>
      </c>
      <c r="J19678" t="s">
        <v>14</v>
      </c>
      <c r="K19678">
        <v>52</v>
      </c>
      <c r="L19678" t="s">
        <v>15</v>
      </c>
    </row>
    <row r="19679" spans="1:12">
      <c r="A19679" t="e">
        <f ca="1">E00251616870121</f>
        <v>#NAME?</v>
      </c>
      <c r="B19679">
        <v>701</v>
      </c>
      <c r="C19679" t="s">
        <v>72</v>
      </c>
      <c r="D19679" s="1">
        <v>42107</v>
      </c>
      <c r="F19679">
        <v>1</v>
      </c>
      <c r="G19679">
        <v>49390</v>
      </c>
      <c r="H19679" t="s">
        <v>59</v>
      </c>
      <c r="J19679" t="s">
        <v>14</v>
      </c>
      <c r="K19679">
        <v>53</v>
      </c>
      <c r="L19679" t="s">
        <v>15</v>
      </c>
    </row>
    <row r="19680" spans="1:12">
      <c r="A19680" t="e">
        <f ca="1">E00251616870121</f>
        <v>#NAME?</v>
      </c>
      <c r="B19680">
        <v>701</v>
      </c>
      <c r="C19680" t="s">
        <v>72</v>
      </c>
      <c r="D19680" s="1">
        <v>42151</v>
      </c>
      <c r="F19680">
        <v>6</v>
      </c>
      <c r="G19680">
        <v>4779</v>
      </c>
      <c r="H19680" t="s">
        <v>231</v>
      </c>
      <c r="J19680" t="s">
        <v>14</v>
      </c>
      <c r="K19680">
        <v>53</v>
      </c>
      <c r="L19680" t="s">
        <v>15</v>
      </c>
    </row>
    <row r="19681" spans="1:12">
      <c r="A19681" t="e">
        <f ca="1">E00251616870121</f>
        <v>#NAME?</v>
      </c>
      <c r="B19681">
        <v>701</v>
      </c>
      <c r="C19681" t="s">
        <v>72</v>
      </c>
      <c r="D19681" s="1">
        <v>42158</v>
      </c>
      <c r="F19681">
        <v>4</v>
      </c>
      <c r="G19681">
        <v>2889</v>
      </c>
      <c r="H19681" t="s">
        <v>595</v>
      </c>
      <c r="J19681" t="s">
        <v>14</v>
      </c>
      <c r="K19681">
        <v>53</v>
      </c>
      <c r="L19681" t="s">
        <v>15</v>
      </c>
    </row>
    <row r="19682" spans="1:12">
      <c r="A19682" t="e">
        <f ca="1">E00251439807421</f>
        <v>#NAME?</v>
      </c>
      <c r="B19682">
        <v>354</v>
      </c>
      <c r="C19682" t="s">
        <v>826</v>
      </c>
      <c r="D19682" s="1">
        <v>42762</v>
      </c>
      <c r="F19682">
        <v>4</v>
      </c>
      <c r="G19682">
        <v>29690</v>
      </c>
      <c r="H19682" t="s">
        <v>52</v>
      </c>
      <c r="J19682" t="s">
        <v>14</v>
      </c>
      <c r="K19682">
        <v>56</v>
      </c>
      <c r="L19682" t="s">
        <v>15</v>
      </c>
    </row>
    <row r="19683" spans="1:12">
      <c r="A19683" t="e">
        <f ca="1">E00251424849521</f>
        <v>#NAME?</v>
      </c>
      <c r="B19683">
        <v>122</v>
      </c>
      <c r="C19683" t="s">
        <v>522</v>
      </c>
      <c r="D19683" s="1">
        <v>42305</v>
      </c>
      <c r="F19683">
        <v>2</v>
      </c>
      <c r="G19683">
        <v>7020</v>
      </c>
      <c r="H19683" t="s">
        <v>860</v>
      </c>
      <c r="J19683" t="s">
        <v>14</v>
      </c>
      <c r="K19683">
        <v>51</v>
      </c>
      <c r="L19683" t="s">
        <v>15</v>
      </c>
    </row>
    <row r="19684" spans="1:12">
      <c r="A19684" t="e">
        <f ca="1">E00251616870121</f>
        <v>#NAME?</v>
      </c>
      <c r="B19684">
        <v>701</v>
      </c>
      <c r="C19684" t="s">
        <v>72</v>
      </c>
      <c r="D19684" s="1">
        <v>41200</v>
      </c>
      <c r="F19684">
        <v>1</v>
      </c>
      <c r="G19684">
        <v>2724</v>
      </c>
      <c r="H19684" t="s">
        <v>73</v>
      </c>
      <c r="J19684" t="s">
        <v>14</v>
      </c>
      <c r="K19684">
        <v>50</v>
      </c>
      <c r="L19684" t="s">
        <v>15</v>
      </c>
    </row>
    <row r="19685" spans="1:12">
      <c r="A19685" t="e">
        <f ca="1">E00251616870121</f>
        <v>#NAME?</v>
      </c>
      <c r="B19685">
        <v>701</v>
      </c>
      <c r="C19685" t="s">
        <v>72</v>
      </c>
      <c r="D19685" s="1">
        <v>41225</v>
      </c>
      <c r="F19685">
        <v>2</v>
      </c>
      <c r="G19685">
        <v>7273</v>
      </c>
      <c r="H19685" t="s">
        <v>543</v>
      </c>
      <c r="J19685" t="s">
        <v>14</v>
      </c>
      <c r="K19685">
        <v>50</v>
      </c>
      <c r="L19685" t="s">
        <v>15</v>
      </c>
    </row>
    <row r="19686" spans="1:12">
      <c r="A19686" t="e">
        <f ca="1">E00251616870121</f>
        <v>#NAME?</v>
      </c>
      <c r="B19686">
        <v>701</v>
      </c>
      <c r="C19686" t="s">
        <v>72</v>
      </c>
      <c r="D19686" s="1">
        <v>42186</v>
      </c>
      <c r="F19686">
        <v>3</v>
      </c>
      <c r="G19686">
        <v>2724</v>
      </c>
      <c r="H19686" t="s">
        <v>73</v>
      </c>
      <c r="J19686" t="s">
        <v>14</v>
      </c>
      <c r="K19686">
        <v>53</v>
      </c>
      <c r="L19686" t="s">
        <v>15</v>
      </c>
    </row>
    <row r="19687" spans="1:12">
      <c r="A19687" t="e">
        <f ca="1">E00251537609421</f>
        <v>#NAME?</v>
      </c>
      <c r="B19687">
        <v>1273</v>
      </c>
      <c r="C19687" t="s">
        <v>28</v>
      </c>
      <c r="D19687" s="1">
        <v>42297</v>
      </c>
      <c r="F19687">
        <v>1</v>
      </c>
      <c r="G19687">
        <v>7904</v>
      </c>
      <c r="H19687" t="s">
        <v>75</v>
      </c>
      <c r="J19687" t="s">
        <v>14</v>
      </c>
      <c r="K19687">
        <v>42</v>
      </c>
      <c r="L19687" t="s">
        <v>22</v>
      </c>
    </row>
    <row r="19688" spans="1:12">
      <c r="A19688" t="e">
        <f ca="1">E00251616870121</f>
        <v>#NAME?</v>
      </c>
      <c r="B19688">
        <v>701</v>
      </c>
      <c r="C19688" t="s">
        <v>72</v>
      </c>
      <c r="D19688" s="1">
        <v>42411</v>
      </c>
      <c r="F19688">
        <v>1</v>
      </c>
      <c r="G19688">
        <v>7273</v>
      </c>
      <c r="H19688" t="s">
        <v>543</v>
      </c>
      <c r="J19688" t="s">
        <v>14</v>
      </c>
      <c r="K19688">
        <v>53</v>
      </c>
      <c r="L19688" t="s">
        <v>15</v>
      </c>
    </row>
    <row r="19689" spans="1:12">
      <c r="A19689" t="e">
        <f ca="1">E00251616870121</f>
        <v>#NAME?</v>
      </c>
      <c r="B19689">
        <v>701</v>
      </c>
      <c r="C19689" t="s">
        <v>72</v>
      </c>
      <c r="D19689" s="1">
        <v>42459</v>
      </c>
      <c r="F19689">
        <v>2</v>
      </c>
      <c r="G19689">
        <v>2889</v>
      </c>
      <c r="H19689" t="s">
        <v>595</v>
      </c>
      <c r="J19689" t="s">
        <v>14</v>
      </c>
      <c r="K19689">
        <v>54</v>
      </c>
      <c r="L19689" t="s">
        <v>15</v>
      </c>
    </row>
    <row r="19690" spans="1:12">
      <c r="A19690" t="e">
        <f ca="1">E00251616870121</f>
        <v>#NAME?</v>
      </c>
      <c r="B19690">
        <v>701</v>
      </c>
      <c r="C19690" t="s">
        <v>72</v>
      </c>
      <c r="D19690" s="1">
        <v>42558</v>
      </c>
      <c r="F19690">
        <v>4</v>
      </c>
      <c r="G19690">
        <v>49390</v>
      </c>
      <c r="H19690" t="s">
        <v>59</v>
      </c>
      <c r="J19690" t="s">
        <v>14</v>
      </c>
      <c r="K19690">
        <v>54</v>
      </c>
      <c r="L19690" t="s">
        <v>15</v>
      </c>
    </row>
    <row r="19691" spans="1:12">
      <c r="A19691" t="e">
        <f ca="1">E00251618072321</f>
        <v>#NAME?</v>
      </c>
      <c r="B19691">
        <v>12</v>
      </c>
      <c r="C19691" t="s">
        <v>771</v>
      </c>
      <c r="D19691" s="1">
        <v>42822</v>
      </c>
      <c r="F19691">
        <v>1</v>
      </c>
      <c r="G19691">
        <v>7291</v>
      </c>
      <c r="H19691" t="s">
        <v>163</v>
      </c>
      <c r="J19691" t="s">
        <v>14</v>
      </c>
      <c r="K19691">
        <v>41</v>
      </c>
      <c r="L19691" t="s">
        <v>15</v>
      </c>
    </row>
    <row r="19692" spans="1:12">
      <c r="A19692" t="e">
        <f ca="1">E00251616870121</f>
        <v>#NAME?</v>
      </c>
      <c r="B19692">
        <v>701</v>
      </c>
      <c r="C19692" t="s">
        <v>72</v>
      </c>
      <c r="D19692" s="1">
        <v>42717</v>
      </c>
      <c r="F19692">
        <v>1</v>
      </c>
      <c r="G19692">
        <v>49390</v>
      </c>
      <c r="H19692" t="s">
        <v>59</v>
      </c>
      <c r="J19692" t="s">
        <v>14</v>
      </c>
      <c r="K19692">
        <v>54</v>
      </c>
      <c r="L19692" t="s">
        <v>15</v>
      </c>
    </row>
    <row r="19693" spans="1:12">
      <c r="A19693" t="e">
        <f ca="1">E00251616870121</f>
        <v>#NAME?</v>
      </c>
      <c r="B19693">
        <v>701</v>
      </c>
      <c r="C19693" t="s">
        <v>72</v>
      </c>
      <c r="D19693" s="1">
        <v>42818</v>
      </c>
      <c r="F19693">
        <v>3</v>
      </c>
      <c r="G19693">
        <v>2599</v>
      </c>
      <c r="H19693" t="s">
        <v>238</v>
      </c>
      <c r="J19693" t="s">
        <v>14</v>
      </c>
      <c r="K19693">
        <v>54</v>
      </c>
      <c r="L19693" t="s">
        <v>15</v>
      </c>
    </row>
    <row r="19694" spans="1:12">
      <c r="A19694" t="e">
        <f ca="1">E00251439807421</f>
        <v>#NAME?</v>
      </c>
      <c r="B19694">
        <v>494</v>
      </c>
      <c r="C19694" t="s">
        <v>63</v>
      </c>
      <c r="D19694" s="1">
        <v>41648</v>
      </c>
      <c r="F19694">
        <v>2</v>
      </c>
      <c r="G19694">
        <v>4019</v>
      </c>
      <c r="H19694" t="s">
        <v>26</v>
      </c>
      <c r="J19694" t="s">
        <v>14</v>
      </c>
      <c r="K19694">
        <v>53</v>
      </c>
      <c r="L19694" t="s">
        <v>15</v>
      </c>
    </row>
    <row r="19695" spans="1:12">
      <c r="A19695" t="e">
        <f ca="1">E00251439807421</f>
        <v>#NAME?</v>
      </c>
      <c r="B19695">
        <v>494</v>
      </c>
      <c r="C19695" t="s">
        <v>63</v>
      </c>
      <c r="D19695" s="1">
        <v>41648</v>
      </c>
      <c r="F19695">
        <v>3</v>
      </c>
      <c r="G19695">
        <v>25000</v>
      </c>
      <c r="H19695" t="s">
        <v>178</v>
      </c>
      <c r="J19695" t="s">
        <v>14</v>
      </c>
      <c r="K19695">
        <v>53</v>
      </c>
      <c r="L19695" t="s">
        <v>15</v>
      </c>
    </row>
    <row r="19696" spans="1:12">
      <c r="A19696" t="e">
        <f ca="1">E00251439807421</f>
        <v>#NAME?</v>
      </c>
      <c r="B19696">
        <v>494</v>
      </c>
      <c r="C19696" t="s">
        <v>63</v>
      </c>
      <c r="D19696" s="1">
        <v>41796</v>
      </c>
      <c r="F19696">
        <v>1</v>
      </c>
      <c r="G19696">
        <v>25000</v>
      </c>
      <c r="H19696" t="s">
        <v>178</v>
      </c>
      <c r="J19696" t="s">
        <v>14</v>
      </c>
      <c r="K19696">
        <v>54</v>
      </c>
      <c r="L19696" t="s">
        <v>15</v>
      </c>
    </row>
    <row r="19697" spans="1:12">
      <c r="A19697" t="e">
        <f ca="1">E00251528053221</f>
        <v>#NAME?</v>
      </c>
      <c r="B19697">
        <v>66</v>
      </c>
      <c r="C19697" t="s">
        <v>134</v>
      </c>
      <c r="D19697" s="1">
        <v>42188</v>
      </c>
      <c r="F19697">
        <v>2</v>
      </c>
      <c r="G19697">
        <v>78830</v>
      </c>
      <c r="H19697" t="s">
        <v>297</v>
      </c>
      <c r="J19697" t="s">
        <v>14</v>
      </c>
      <c r="K19697">
        <v>55</v>
      </c>
      <c r="L19697" t="s">
        <v>22</v>
      </c>
    </row>
    <row r="19698" spans="1:12">
      <c r="A19698" t="e">
        <f ca="1">E00251429810321</f>
        <v>#NAME?</v>
      </c>
      <c r="B19698">
        <v>151</v>
      </c>
      <c r="C19698" t="s">
        <v>381</v>
      </c>
      <c r="D19698" s="1">
        <v>41764</v>
      </c>
      <c r="F19698">
        <v>3</v>
      </c>
      <c r="G19698">
        <v>4019</v>
      </c>
      <c r="H19698" t="s">
        <v>26</v>
      </c>
      <c r="J19698" t="s">
        <v>14</v>
      </c>
      <c r="K19698">
        <v>58</v>
      </c>
      <c r="L19698" t="s">
        <v>15</v>
      </c>
    </row>
    <row r="19699" spans="1:12">
      <c r="A19699" t="e">
        <f ca="1">E00251429810321</f>
        <v>#NAME?</v>
      </c>
      <c r="B19699">
        <v>151</v>
      </c>
      <c r="C19699" t="s">
        <v>381</v>
      </c>
      <c r="D19699" s="1">
        <v>41928</v>
      </c>
      <c r="F19699">
        <v>1</v>
      </c>
      <c r="G19699">
        <v>25000</v>
      </c>
      <c r="H19699" t="s">
        <v>178</v>
      </c>
      <c r="J19699" t="s">
        <v>14</v>
      </c>
      <c r="K19699">
        <v>59</v>
      </c>
      <c r="L19699" t="s">
        <v>15</v>
      </c>
    </row>
    <row r="19700" spans="1:12">
      <c r="A19700" t="e">
        <f ca="1">E00251429810321</f>
        <v>#NAME?</v>
      </c>
      <c r="B19700">
        <v>151</v>
      </c>
      <c r="C19700" t="s">
        <v>381</v>
      </c>
      <c r="D19700" s="1">
        <v>41928</v>
      </c>
      <c r="F19700">
        <v>4</v>
      </c>
      <c r="G19700">
        <v>25000</v>
      </c>
      <c r="H19700" t="s">
        <v>178</v>
      </c>
      <c r="J19700" t="s">
        <v>14</v>
      </c>
      <c r="K19700">
        <v>59</v>
      </c>
      <c r="L19700" t="s">
        <v>15</v>
      </c>
    </row>
    <row r="19701" spans="1:12">
      <c r="A19701" t="e">
        <f ca="1">E00251429810321</f>
        <v>#NAME?</v>
      </c>
      <c r="B19701">
        <v>151</v>
      </c>
      <c r="C19701" t="s">
        <v>381</v>
      </c>
      <c r="D19701" s="1">
        <v>42046</v>
      </c>
      <c r="F19701">
        <v>1</v>
      </c>
      <c r="G19701">
        <v>460</v>
      </c>
      <c r="H19701" t="s">
        <v>16</v>
      </c>
      <c r="J19701" t="s">
        <v>14</v>
      </c>
      <c r="K19701">
        <v>59</v>
      </c>
      <c r="L19701" t="s">
        <v>15</v>
      </c>
    </row>
    <row r="19702" spans="1:12">
      <c r="A19702" t="e">
        <f ca="1">E00251616870121</f>
        <v>#NAME?</v>
      </c>
      <c r="B19702">
        <v>701</v>
      </c>
      <c r="C19702" t="s">
        <v>72</v>
      </c>
      <c r="D19702" s="1">
        <v>42860</v>
      </c>
      <c r="F19702">
        <v>6</v>
      </c>
      <c r="G19702">
        <v>7273</v>
      </c>
      <c r="H19702" t="s">
        <v>543</v>
      </c>
      <c r="J19702" t="s">
        <v>14</v>
      </c>
      <c r="K19702">
        <v>55</v>
      </c>
      <c r="L19702" t="s">
        <v>15</v>
      </c>
    </row>
    <row r="19703" spans="1:12">
      <c r="A19703" t="e">
        <f ca="1">E00251616870121</f>
        <v>#NAME?</v>
      </c>
      <c r="B19703">
        <v>701</v>
      </c>
      <c r="C19703" t="s">
        <v>72</v>
      </c>
      <c r="D19703" s="1">
        <v>43083</v>
      </c>
      <c r="F19703">
        <v>5</v>
      </c>
      <c r="G19703">
        <v>6262</v>
      </c>
      <c r="H19703" t="s">
        <v>590</v>
      </c>
      <c r="J19703" t="s">
        <v>14</v>
      </c>
      <c r="K19703">
        <v>55</v>
      </c>
      <c r="L19703" t="s">
        <v>15</v>
      </c>
    </row>
    <row r="19704" spans="1:12">
      <c r="A19704" t="e">
        <f ca="1">E00251430091421</f>
        <v>#NAME?</v>
      </c>
      <c r="B19704">
        <v>467</v>
      </c>
      <c r="C19704" t="s">
        <v>232</v>
      </c>
      <c r="D19704" s="1">
        <v>41087</v>
      </c>
      <c r="F19704">
        <v>1</v>
      </c>
      <c r="G19704">
        <v>4019</v>
      </c>
      <c r="H19704" t="s">
        <v>26</v>
      </c>
      <c r="J19704" t="s">
        <v>14</v>
      </c>
      <c r="K19704">
        <v>60</v>
      </c>
      <c r="L19704" t="s">
        <v>15</v>
      </c>
    </row>
    <row r="19705" spans="1:12">
      <c r="A19705" t="e">
        <f ca="1">E00251439638221</f>
        <v>#NAME?</v>
      </c>
      <c r="B19705">
        <v>4374</v>
      </c>
      <c r="C19705" t="s">
        <v>898</v>
      </c>
      <c r="D19705" s="1">
        <v>41758</v>
      </c>
      <c r="F19705">
        <v>1</v>
      </c>
      <c r="G19705">
        <v>78057</v>
      </c>
      <c r="H19705" t="s">
        <v>140</v>
      </c>
      <c r="J19705" t="s">
        <v>14</v>
      </c>
      <c r="K19705">
        <v>54</v>
      </c>
      <c r="L19705" t="s">
        <v>22</v>
      </c>
    </row>
    <row r="19706" spans="1:12">
      <c r="A19706" t="e">
        <f ca="1">E00251439638221</f>
        <v>#NAME?</v>
      </c>
      <c r="B19706">
        <v>4374</v>
      </c>
      <c r="C19706" t="s">
        <v>898</v>
      </c>
      <c r="D19706" s="1">
        <v>42381</v>
      </c>
      <c r="F19706">
        <v>1</v>
      </c>
      <c r="G19706">
        <v>38611</v>
      </c>
      <c r="H19706" t="s">
        <v>422</v>
      </c>
      <c r="J19706" t="s">
        <v>14</v>
      </c>
      <c r="K19706">
        <v>55</v>
      </c>
      <c r="L19706" t="s">
        <v>15</v>
      </c>
    </row>
    <row r="19707" spans="1:12">
      <c r="A19707" t="e">
        <f ca="1">E00251439638221</f>
        <v>#NAME?</v>
      </c>
      <c r="B19707">
        <v>4374</v>
      </c>
      <c r="C19707" t="s">
        <v>898</v>
      </c>
      <c r="D19707" s="1">
        <v>42657</v>
      </c>
      <c r="F19707">
        <v>3</v>
      </c>
      <c r="G19707">
        <v>4019</v>
      </c>
      <c r="H19707" t="s">
        <v>26</v>
      </c>
      <c r="J19707" t="s">
        <v>14</v>
      </c>
      <c r="K19707">
        <v>56</v>
      </c>
      <c r="L19707" t="s">
        <v>15</v>
      </c>
    </row>
    <row r="19708" spans="1:12">
      <c r="A19708" t="e">
        <f ca="1">E00251429661121</f>
        <v>#NAME?</v>
      </c>
      <c r="B19708">
        <v>199</v>
      </c>
      <c r="C19708" t="s">
        <v>681</v>
      </c>
      <c r="D19708" s="1">
        <v>42873</v>
      </c>
      <c r="F19708">
        <v>1</v>
      </c>
      <c r="G19708">
        <v>2749</v>
      </c>
      <c r="H19708" t="s">
        <v>147</v>
      </c>
      <c r="J19708" t="s">
        <v>14</v>
      </c>
      <c r="K19708">
        <v>65</v>
      </c>
      <c r="L19708" t="s">
        <v>15</v>
      </c>
    </row>
    <row r="19709" spans="1:12">
      <c r="A19709" t="e">
        <f ca="1">E00251716551821</f>
        <v>#NAME?</v>
      </c>
      <c r="B19709">
        <v>502</v>
      </c>
      <c r="C19709" t="s">
        <v>172</v>
      </c>
      <c r="D19709" s="1">
        <v>41208</v>
      </c>
      <c r="F19709">
        <v>1</v>
      </c>
      <c r="G19709">
        <v>4019</v>
      </c>
      <c r="H19709" t="s">
        <v>26</v>
      </c>
      <c r="J19709" t="s">
        <v>14</v>
      </c>
      <c r="K19709">
        <v>43</v>
      </c>
      <c r="L19709" t="s">
        <v>15</v>
      </c>
    </row>
    <row r="19710" spans="1:12">
      <c r="A19710" t="e">
        <f ca="1">E00251532372821</f>
        <v>#NAME?</v>
      </c>
      <c r="B19710">
        <v>6156</v>
      </c>
      <c r="C19710" t="s">
        <v>352</v>
      </c>
      <c r="D19710" s="1">
        <v>43081</v>
      </c>
      <c r="F19710">
        <v>2</v>
      </c>
      <c r="G19710">
        <v>2720</v>
      </c>
      <c r="H19710" t="s">
        <v>65</v>
      </c>
      <c r="J19710" t="s">
        <v>14</v>
      </c>
      <c r="K19710">
        <v>50</v>
      </c>
      <c r="L19710" t="s">
        <v>15</v>
      </c>
    </row>
    <row r="19711" spans="1:12">
      <c r="A19711" t="e">
        <f ca="1">E00251626568221</f>
        <v>#NAME?</v>
      </c>
      <c r="B19711">
        <v>695</v>
      </c>
      <c r="C19711" t="s">
        <v>257</v>
      </c>
      <c r="D19711" s="1">
        <v>41886</v>
      </c>
      <c r="F19711">
        <v>3</v>
      </c>
      <c r="G19711">
        <v>7569</v>
      </c>
      <c r="H19711" t="s">
        <v>896</v>
      </c>
      <c r="J19711" t="s">
        <v>14</v>
      </c>
      <c r="K19711">
        <v>54</v>
      </c>
      <c r="L19711" t="s">
        <v>15</v>
      </c>
    </row>
    <row r="19712" spans="1:12">
      <c r="A19712" t="e">
        <f ca="1">E00251514152121</f>
        <v>#NAME?</v>
      </c>
      <c r="B19712">
        <v>702</v>
      </c>
      <c r="C19712" t="s">
        <v>293</v>
      </c>
      <c r="D19712" s="1">
        <v>41282</v>
      </c>
      <c r="F19712">
        <v>3</v>
      </c>
      <c r="G19712">
        <v>3699</v>
      </c>
      <c r="H19712" t="s">
        <v>149</v>
      </c>
      <c r="J19712" t="s">
        <v>14</v>
      </c>
      <c r="K19712">
        <v>55</v>
      </c>
      <c r="L19712" t="s">
        <v>15</v>
      </c>
    </row>
    <row r="19713" spans="1:12">
      <c r="A19713" t="e">
        <f ca="1">E00251514152121</f>
        <v>#NAME?</v>
      </c>
      <c r="B19713">
        <v>702</v>
      </c>
      <c r="C19713" t="s">
        <v>293</v>
      </c>
      <c r="D19713" s="1">
        <v>41366</v>
      </c>
      <c r="F19713">
        <v>3</v>
      </c>
      <c r="G19713">
        <v>40490</v>
      </c>
      <c r="H19713" t="s">
        <v>815</v>
      </c>
      <c r="J19713" t="s">
        <v>14</v>
      </c>
      <c r="K19713">
        <v>56</v>
      </c>
      <c r="L19713" t="s">
        <v>15</v>
      </c>
    </row>
    <row r="19714" spans="1:12">
      <c r="A19714" t="e">
        <f ca="1">E00251514152121</f>
        <v>#NAME?</v>
      </c>
      <c r="B19714">
        <v>702</v>
      </c>
      <c r="C19714" t="s">
        <v>293</v>
      </c>
      <c r="D19714" s="1">
        <v>41366</v>
      </c>
      <c r="F19714">
        <v>4</v>
      </c>
      <c r="G19714">
        <v>4549</v>
      </c>
      <c r="H19714" t="s">
        <v>69</v>
      </c>
      <c r="J19714" t="s">
        <v>14</v>
      </c>
      <c r="K19714">
        <v>56</v>
      </c>
      <c r="L19714" t="s">
        <v>15</v>
      </c>
    </row>
    <row r="19715" spans="1:12">
      <c r="A19715" t="e">
        <f ca="1">E00251439638221</f>
        <v>#NAME?</v>
      </c>
      <c r="B19715">
        <v>4374</v>
      </c>
      <c r="C19715" t="s">
        <v>898</v>
      </c>
      <c r="D19715" s="1">
        <v>42691</v>
      </c>
      <c r="F19715">
        <v>1</v>
      </c>
      <c r="G19715">
        <v>53010</v>
      </c>
      <c r="H19715" t="s">
        <v>261</v>
      </c>
      <c r="J19715" t="s">
        <v>14</v>
      </c>
      <c r="K19715">
        <v>56</v>
      </c>
      <c r="L19715" t="s">
        <v>15</v>
      </c>
    </row>
    <row r="19716" spans="1:12">
      <c r="A19716" t="e">
        <f ca="1">E00251432302421</f>
        <v>#NAME?</v>
      </c>
      <c r="B19716">
        <v>497</v>
      </c>
      <c r="C19716" t="s">
        <v>141</v>
      </c>
      <c r="D19716" s="1">
        <v>41424</v>
      </c>
      <c r="F19716">
        <v>2</v>
      </c>
      <c r="G19716">
        <v>496</v>
      </c>
      <c r="H19716" t="s">
        <v>190</v>
      </c>
      <c r="J19716" t="s">
        <v>14</v>
      </c>
      <c r="K19716">
        <v>55</v>
      </c>
      <c r="L19716" t="s">
        <v>15</v>
      </c>
    </row>
    <row r="19717" spans="1:12">
      <c r="A19717" t="e">
        <f ca="1">E00251715553221</f>
        <v>#NAME?</v>
      </c>
      <c r="B19717">
        <v>48</v>
      </c>
      <c r="C19717" t="s">
        <v>249</v>
      </c>
      <c r="D19717" s="1">
        <v>41659</v>
      </c>
      <c r="F19717">
        <v>1</v>
      </c>
      <c r="G19717">
        <v>8398</v>
      </c>
      <c r="H19717" t="s">
        <v>139</v>
      </c>
      <c r="J19717" t="s">
        <v>14</v>
      </c>
      <c r="K19717">
        <v>43</v>
      </c>
      <c r="L19717" t="s">
        <v>15</v>
      </c>
    </row>
    <row r="19718" spans="1:12">
      <c r="A19718" t="e">
        <f ca="1">E00251429696221</f>
        <v>#NAME?</v>
      </c>
      <c r="B19718">
        <v>199</v>
      </c>
      <c r="C19718" t="s">
        <v>681</v>
      </c>
      <c r="D19718" s="1">
        <v>41936</v>
      </c>
      <c r="F19718">
        <v>1</v>
      </c>
      <c r="G19718">
        <v>7900</v>
      </c>
      <c r="H19718" t="s">
        <v>797</v>
      </c>
      <c r="J19718" t="s">
        <v>14</v>
      </c>
      <c r="K19718">
        <v>65</v>
      </c>
      <c r="L19718" t="s">
        <v>22</v>
      </c>
    </row>
    <row r="19719" spans="1:12">
      <c r="A19719" t="e">
        <f t="shared" ref="A19719:A19724" ca="1" si="180">E00251616870121</f>
        <v>#NAME?</v>
      </c>
      <c r="B19719">
        <v>701</v>
      </c>
      <c r="C19719" t="s">
        <v>72</v>
      </c>
      <c r="D19719" s="1">
        <v>41211</v>
      </c>
      <c r="F19719">
        <v>5</v>
      </c>
      <c r="G19719">
        <v>49390</v>
      </c>
      <c r="H19719" t="s">
        <v>59</v>
      </c>
      <c r="J19719" t="s">
        <v>14</v>
      </c>
      <c r="K19719">
        <v>50</v>
      </c>
      <c r="L19719" t="s">
        <v>15</v>
      </c>
    </row>
    <row r="19720" spans="1:12">
      <c r="A19720" t="e">
        <f t="shared" ca="1" si="180"/>
        <v>#NAME?</v>
      </c>
      <c r="B19720">
        <v>701</v>
      </c>
      <c r="C19720" t="s">
        <v>72</v>
      </c>
      <c r="D19720" s="1">
        <v>41841</v>
      </c>
      <c r="F19720">
        <v>6</v>
      </c>
      <c r="G19720">
        <v>3003</v>
      </c>
      <c r="H19720" t="s">
        <v>824</v>
      </c>
      <c r="J19720" t="s">
        <v>14</v>
      </c>
      <c r="K19720">
        <v>52</v>
      </c>
      <c r="L19720" t="s">
        <v>15</v>
      </c>
    </row>
    <row r="19721" spans="1:12">
      <c r="A19721" t="e">
        <f t="shared" ca="1" si="180"/>
        <v>#NAME?</v>
      </c>
      <c r="B19721">
        <v>701</v>
      </c>
      <c r="C19721" t="s">
        <v>72</v>
      </c>
      <c r="D19721" s="1">
        <v>42381</v>
      </c>
      <c r="F19721">
        <v>2</v>
      </c>
      <c r="G19721">
        <v>2724</v>
      </c>
      <c r="H19721" t="s">
        <v>73</v>
      </c>
      <c r="J19721" t="s">
        <v>14</v>
      </c>
      <c r="K19721">
        <v>53</v>
      </c>
      <c r="L19721" t="s">
        <v>15</v>
      </c>
    </row>
    <row r="19722" spans="1:12">
      <c r="A19722" t="e">
        <f t="shared" ca="1" si="180"/>
        <v>#NAME?</v>
      </c>
      <c r="B19722">
        <v>701</v>
      </c>
      <c r="C19722" t="s">
        <v>72</v>
      </c>
      <c r="D19722" s="1">
        <v>42411</v>
      </c>
      <c r="F19722">
        <v>3</v>
      </c>
      <c r="G19722">
        <v>2724</v>
      </c>
      <c r="H19722" t="s">
        <v>73</v>
      </c>
      <c r="J19722" t="s">
        <v>14</v>
      </c>
      <c r="K19722">
        <v>53</v>
      </c>
      <c r="L19722" t="s">
        <v>15</v>
      </c>
    </row>
    <row r="19723" spans="1:12">
      <c r="A19723" t="e">
        <f t="shared" ca="1" si="180"/>
        <v>#NAME?</v>
      </c>
      <c r="B19723">
        <v>701</v>
      </c>
      <c r="C19723" t="s">
        <v>72</v>
      </c>
      <c r="D19723" s="1">
        <v>42032</v>
      </c>
      <c r="F19723">
        <v>5</v>
      </c>
      <c r="G19723">
        <v>49390</v>
      </c>
      <c r="H19723" t="s">
        <v>59</v>
      </c>
      <c r="J19723" t="s">
        <v>14</v>
      </c>
      <c r="K19723">
        <v>52</v>
      </c>
      <c r="L19723" t="s">
        <v>15</v>
      </c>
    </row>
    <row r="19724" spans="1:12">
      <c r="A19724" t="e">
        <f t="shared" ca="1" si="180"/>
        <v>#NAME?</v>
      </c>
      <c r="B19724">
        <v>701</v>
      </c>
      <c r="C19724" t="s">
        <v>72</v>
      </c>
      <c r="D19724" s="1">
        <v>42452</v>
      </c>
      <c r="F19724">
        <v>3</v>
      </c>
      <c r="G19724">
        <v>2599</v>
      </c>
      <c r="H19724" t="s">
        <v>238</v>
      </c>
      <c r="J19724" t="s">
        <v>14</v>
      </c>
      <c r="K19724">
        <v>53</v>
      </c>
      <c r="L19724" t="s">
        <v>15</v>
      </c>
    </row>
    <row r="19725" spans="1:12">
      <c r="A19725" t="e">
        <f ca="1">E00251430091421</f>
        <v>#NAME?</v>
      </c>
      <c r="B19725">
        <v>467</v>
      </c>
      <c r="C19725" t="s">
        <v>232</v>
      </c>
      <c r="D19725" s="1">
        <v>41087</v>
      </c>
      <c r="F19725">
        <v>5</v>
      </c>
      <c r="G19725">
        <v>2724</v>
      </c>
      <c r="H19725" t="s">
        <v>73</v>
      </c>
      <c r="J19725" t="s">
        <v>14</v>
      </c>
      <c r="K19725">
        <v>60</v>
      </c>
      <c r="L19725" t="s">
        <v>15</v>
      </c>
    </row>
    <row r="19726" spans="1:12">
      <c r="A19726" t="e">
        <f ca="1">E00251532587421</f>
        <v>#NAME?</v>
      </c>
      <c r="B19726">
        <v>445</v>
      </c>
      <c r="C19726" t="s">
        <v>23</v>
      </c>
      <c r="D19726" s="1">
        <v>41641</v>
      </c>
      <c r="F19726">
        <v>3</v>
      </c>
      <c r="G19726">
        <v>49300</v>
      </c>
      <c r="H19726" t="s">
        <v>228</v>
      </c>
      <c r="J19726" t="s">
        <v>14</v>
      </c>
      <c r="K19726">
        <v>49</v>
      </c>
      <c r="L19726" t="s">
        <v>15</v>
      </c>
    </row>
    <row r="19727" spans="1:12">
      <c r="A19727" t="e">
        <f ca="1">E00251432430821</f>
        <v>#NAME?</v>
      </c>
      <c r="B19727">
        <v>500</v>
      </c>
      <c r="C19727" t="s">
        <v>161</v>
      </c>
      <c r="D19727" s="1">
        <v>42019</v>
      </c>
      <c r="F19727">
        <v>1</v>
      </c>
      <c r="G19727">
        <v>4660</v>
      </c>
      <c r="H19727" t="s">
        <v>215</v>
      </c>
      <c r="J19727" t="s">
        <v>14</v>
      </c>
      <c r="K19727">
        <v>56</v>
      </c>
      <c r="L19727" t="s">
        <v>15</v>
      </c>
    </row>
    <row r="19728" spans="1:12">
      <c r="A19728" t="e">
        <f ca="1">E00251432430821</f>
        <v>#NAME?</v>
      </c>
      <c r="B19728">
        <v>500</v>
      </c>
      <c r="C19728" t="s">
        <v>161</v>
      </c>
      <c r="D19728" s="1">
        <v>42059</v>
      </c>
      <c r="F19728">
        <v>1</v>
      </c>
      <c r="G19728">
        <v>7231</v>
      </c>
      <c r="H19728" t="s">
        <v>128</v>
      </c>
      <c r="J19728" t="s">
        <v>14</v>
      </c>
      <c r="K19728">
        <v>56</v>
      </c>
      <c r="L19728" t="s">
        <v>15</v>
      </c>
    </row>
    <row r="19729" spans="1:12">
      <c r="A19729" t="e">
        <f ca="1">E00251432430821</f>
        <v>#NAME?</v>
      </c>
      <c r="B19729">
        <v>500</v>
      </c>
      <c r="C19729" t="s">
        <v>161</v>
      </c>
      <c r="D19729" s="1">
        <v>42059</v>
      </c>
      <c r="F19729">
        <v>3</v>
      </c>
      <c r="G19729">
        <v>72632</v>
      </c>
      <c r="H19729" t="s">
        <v>107</v>
      </c>
      <c r="J19729" t="s">
        <v>14</v>
      </c>
      <c r="K19729">
        <v>56</v>
      </c>
      <c r="L19729" t="s">
        <v>15</v>
      </c>
    </row>
    <row r="19730" spans="1:12">
      <c r="A19730" t="e">
        <f ca="1">E00251513050821</f>
        <v>#NAME?</v>
      </c>
      <c r="B19730">
        <v>457</v>
      </c>
      <c r="C19730" t="s">
        <v>137</v>
      </c>
      <c r="D19730" s="1">
        <v>40975</v>
      </c>
      <c r="F19730">
        <v>2</v>
      </c>
      <c r="G19730">
        <v>93</v>
      </c>
      <c r="H19730" t="s">
        <v>29</v>
      </c>
      <c r="J19730" t="s">
        <v>14</v>
      </c>
      <c r="K19730">
        <v>52</v>
      </c>
      <c r="L19730" t="s">
        <v>15</v>
      </c>
    </row>
    <row r="19731" spans="1:12">
      <c r="A19731" t="e">
        <f ca="1">E00251615173321</f>
        <v>#NAME?</v>
      </c>
      <c r="B19731">
        <v>47</v>
      </c>
      <c r="C19731" t="s">
        <v>494</v>
      </c>
      <c r="D19731" s="1">
        <v>42898</v>
      </c>
      <c r="F19731">
        <v>1</v>
      </c>
      <c r="G19731">
        <v>7242</v>
      </c>
      <c r="H19731" t="s">
        <v>93</v>
      </c>
      <c r="J19731" t="s">
        <v>14</v>
      </c>
      <c r="K19731">
        <v>49</v>
      </c>
      <c r="L19731" t="s">
        <v>15</v>
      </c>
    </row>
    <row r="19732" spans="1:12">
      <c r="A19732" t="e">
        <f ca="1">E00251532489321</f>
        <v>#NAME?</v>
      </c>
      <c r="B19732">
        <v>336</v>
      </c>
      <c r="C19732" t="s">
        <v>901</v>
      </c>
      <c r="D19732" s="1">
        <v>41435</v>
      </c>
      <c r="F19732">
        <v>1</v>
      </c>
      <c r="G19732">
        <v>5990</v>
      </c>
      <c r="H19732" t="s">
        <v>60</v>
      </c>
      <c r="J19732" t="s">
        <v>14</v>
      </c>
      <c r="K19732">
        <v>38</v>
      </c>
      <c r="L19732" t="s">
        <v>15</v>
      </c>
    </row>
    <row r="19733" spans="1:12">
      <c r="A19733" t="e">
        <f ca="1">E00251439730221</f>
        <v>#NAME?</v>
      </c>
      <c r="B19733">
        <v>290</v>
      </c>
      <c r="C19733" t="s">
        <v>449</v>
      </c>
      <c r="D19733" s="1">
        <v>41486</v>
      </c>
      <c r="F19733">
        <v>1</v>
      </c>
      <c r="G19733">
        <v>7876</v>
      </c>
      <c r="H19733" t="s">
        <v>827</v>
      </c>
      <c r="J19733" t="s">
        <v>14</v>
      </c>
      <c r="K19733">
        <v>49</v>
      </c>
      <c r="L19733" t="s">
        <v>22</v>
      </c>
    </row>
    <row r="19734" spans="1:12">
      <c r="A19734" t="e">
        <f ca="1">E00251439730221</f>
        <v>#NAME?</v>
      </c>
      <c r="B19734">
        <v>290</v>
      </c>
      <c r="C19734" t="s">
        <v>449</v>
      </c>
      <c r="D19734" s="1">
        <v>41701</v>
      </c>
      <c r="F19734">
        <v>2</v>
      </c>
      <c r="G19734">
        <v>7876</v>
      </c>
      <c r="H19734" t="s">
        <v>827</v>
      </c>
      <c r="J19734" t="s">
        <v>14</v>
      </c>
      <c r="K19734">
        <v>50</v>
      </c>
      <c r="L19734" t="s">
        <v>22</v>
      </c>
    </row>
    <row r="19735" spans="1:12">
      <c r="A19735" t="e">
        <f ca="1">E00251439730221</f>
        <v>#NAME?</v>
      </c>
      <c r="B19735">
        <v>290</v>
      </c>
      <c r="C19735" t="s">
        <v>449</v>
      </c>
      <c r="D19735" s="1">
        <v>42076</v>
      </c>
      <c r="F19735">
        <v>2</v>
      </c>
      <c r="G19735">
        <v>4659</v>
      </c>
      <c r="H19735" t="s">
        <v>47</v>
      </c>
      <c r="J19735" t="s">
        <v>14</v>
      </c>
      <c r="K19735">
        <v>51</v>
      </c>
      <c r="L19735" t="s">
        <v>15</v>
      </c>
    </row>
    <row r="19736" spans="1:12">
      <c r="A19736" t="e">
        <f ca="1">E00251616870121</f>
        <v>#NAME?</v>
      </c>
      <c r="B19736">
        <v>701</v>
      </c>
      <c r="C19736" t="s">
        <v>72</v>
      </c>
      <c r="D19736" s="1">
        <v>42818</v>
      </c>
      <c r="F19736">
        <v>4</v>
      </c>
      <c r="G19736">
        <v>2889</v>
      </c>
      <c r="H19736" t="s">
        <v>595</v>
      </c>
      <c r="J19736" t="s">
        <v>14</v>
      </c>
      <c r="K19736">
        <v>54</v>
      </c>
      <c r="L19736" t="s">
        <v>15</v>
      </c>
    </row>
    <row r="19737" spans="1:12">
      <c r="A19737" t="e">
        <f ca="1">E00251432430821</f>
        <v>#NAME?</v>
      </c>
      <c r="B19737">
        <v>500</v>
      </c>
      <c r="C19737" t="s">
        <v>161</v>
      </c>
      <c r="D19737" s="1">
        <v>41800</v>
      </c>
      <c r="F19737">
        <v>1</v>
      </c>
      <c r="G19737">
        <v>73390</v>
      </c>
      <c r="H19737" t="s">
        <v>66</v>
      </c>
      <c r="J19737" t="s">
        <v>14</v>
      </c>
      <c r="K19737">
        <v>55</v>
      </c>
      <c r="L19737" t="s">
        <v>15</v>
      </c>
    </row>
    <row r="19738" spans="1:12">
      <c r="A19738" t="e">
        <f ca="1">E00251429810321</f>
        <v>#NAME?</v>
      </c>
      <c r="B19738">
        <v>151</v>
      </c>
      <c r="C19738" t="s">
        <v>381</v>
      </c>
      <c r="D19738" s="1">
        <v>41687</v>
      </c>
      <c r="F19738">
        <v>2</v>
      </c>
      <c r="G19738">
        <v>25000</v>
      </c>
      <c r="H19738" t="s">
        <v>178</v>
      </c>
      <c r="J19738" t="s">
        <v>14</v>
      </c>
      <c r="K19738">
        <v>58</v>
      </c>
      <c r="L19738" t="s">
        <v>15</v>
      </c>
    </row>
    <row r="19739" spans="1:12">
      <c r="A19739" t="e">
        <f ca="1">E00251429810321</f>
        <v>#NAME?</v>
      </c>
      <c r="B19739">
        <v>151</v>
      </c>
      <c r="C19739" t="s">
        <v>381</v>
      </c>
      <c r="D19739" s="1">
        <v>42306</v>
      </c>
      <c r="F19739">
        <v>3</v>
      </c>
      <c r="G19739">
        <v>4019</v>
      </c>
      <c r="H19739" t="s">
        <v>26</v>
      </c>
      <c r="J19739" t="s">
        <v>14</v>
      </c>
      <c r="K19739">
        <v>60</v>
      </c>
      <c r="L19739" t="s">
        <v>15</v>
      </c>
    </row>
    <row r="19740" spans="1:12">
      <c r="A19740" t="e">
        <f ca="1">E00251429810321</f>
        <v>#NAME?</v>
      </c>
      <c r="B19740">
        <v>153</v>
      </c>
      <c r="C19740" t="s">
        <v>906</v>
      </c>
      <c r="D19740" s="1">
        <v>42213</v>
      </c>
      <c r="F19740">
        <v>1</v>
      </c>
      <c r="G19740">
        <v>25000</v>
      </c>
      <c r="H19740" t="s">
        <v>178</v>
      </c>
      <c r="J19740" t="s">
        <v>14</v>
      </c>
      <c r="K19740">
        <v>60</v>
      </c>
      <c r="L19740" t="s">
        <v>15</v>
      </c>
    </row>
    <row r="19741" spans="1:12">
      <c r="A19741" t="e">
        <f ca="1">E00251439638221</f>
        <v>#NAME?</v>
      </c>
      <c r="B19741">
        <v>4374</v>
      </c>
      <c r="C19741" t="s">
        <v>898</v>
      </c>
      <c r="D19741" s="1">
        <v>41319</v>
      </c>
      <c r="F19741">
        <v>1</v>
      </c>
      <c r="G19741">
        <v>4019</v>
      </c>
      <c r="H19741" t="s">
        <v>26</v>
      </c>
      <c r="J19741" t="s">
        <v>14</v>
      </c>
      <c r="K19741">
        <v>52</v>
      </c>
      <c r="L19741" t="s">
        <v>15</v>
      </c>
    </row>
    <row r="19742" spans="1:12">
      <c r="A19742" t="e">
        <f ca="1">E00251430176021</f>
        <v>#NAME?</v>
      </c>
      <c r="B19742">
        <v>445</v>
      </c>
      <c r="C19742" t="s">
        <v>23</v>
      </c>
      <c r="D19742" s="1">
        <v>42369</v>
      </c>
      <c r="F19742">
        <v>2</v>
      </c>
      <c r="G19742">
        <v>4019</v>
      </c>
      <c r="H19742" t="s">
        <v>26</v>
      </c>
      <c r="J19742" t="s">
        <v>14</v>
      </c>
      <c r="K19742">
        <v>58</v>
      </c>
      <c r="L19742" t="s">
        <v>15</v>
      </c>
    </row>
    <row r="19743" spans="1:12">
      <c r="A19743" t="e">
        <f ca="1">E00251430176021</f>
        <v>#NAME?</v>
      </c>
      <c r="B19743">
        <v>445</v>
      </c>
      <c r="C19743" t="s">
        <v>23</v>
      </c>
      <c r="D19743" s="1">
        <v>42668</v>
      </c>
      <c r="F19743">
        <v>1</v>
      </c>
      <c r="G19743">
        <v>7810</v>
      </c>
      <c r="H19743" t="s">
        <v>143</v>
      </c>
      <c r="J19743" t="s">
        <v>14</v>
      </c>
      <c r="K19743">
        <v>58</v>
      </c>
      <c r="L19743" t="s">
        <v>15</v>
      </c>
    </row>
    <row r="19744" spans="1:12">
      <c r="A19744" t="e">
        <f ca="1">E00251716498121</f>
        <v>#NAME?</v>
      </c>
      <c r="B19744">
        <v>481</v>
      </c>
      <c r="C19744" t="s">
        <v>402</v>
      </c>
      <c r="D19744" s="1">
        <v>42863</v>
      </c>
      <c r="F19744">
        <v>3</v>
      </c>
      <c r="G19744">
        <v>78050</v>
      </c>
      <c r="H19744" t="s">
        <v>197</v>
      </c>
      <c r="J19744" t="s">
        <v>14</v>
      </c>
      <c r="K19744">
        <v>41</v>
      </c>
      <c r="L19744" t="s">
        <v>22</v>
      </c>
    </row>
    <row r="19745" spans="1:12">
      <c r="A19745" t="e">
        <f ca="1">E00251616870121</f>
        <v>#NAME?</v>
      </c>
      <c r="B19745">
        <v>701</v>
      </c>
      <c r="C19745" t="s">
        <v>72</v>
      </c>
      <c r="D19745" s="1">
        <v>42916</v>
      </c>
      <c r="F19745">
        <v>1</v>
      </c>
      <c r="G19745">
        <v>71940</v>
      </c>
      <c r="H19745" t="s">
        <v>135</v>
      </c>
      <c r="J19745" t="s">
        <v>14</v>
      </c>
      <c r="K19745">
        <v>55</v>
      </c>
      <c r="L19745" t="s">
        <v>15</v>
      </c>
    </row>
    <row r="19746" spans="1:12">
      <c r="A19746" t="e">
        <f ca="1">E00251439807421</f>
        <v>#NAME?</v>
      </c>
      <c r="B19746">
        <v>354</v>
      </c>
      <c r="C19746" t="s">
        <v>826</v>
      </c>
      <c r="D19746" s="1">
        <v>41988</v>
      </c>
      <c r="F19746">
        <v>1</v>
      </c>
      <c r="G19746">
        <v>7820</v>
      </c>
      <c r="H19746" t="s">
        <v>233</v>
      </c>
      <c r="J19746" t="s">
        <v>14</v>
      </c>
      <c r="K19746">
        <v>54</v>
      </c>
      <c r="L19746" t="s">
        <v>22</v>
      </c>
    </row>
    <row r="19747" spans="1:12">
      <c r="A19747" t="e">
        <f ca="1">E00251430091421</f>
        <v>#NAME?</v>
      </c>
      <c r="B19747">
        <v>467</v>
      </c>
      <c r="C19747" t="s">
        <v>232</v>
      </c>
      <c r="D19747" s="1">
        <v>42706</v>
      </c>
      <c r="F19747">
        <v>2</v>
      </c>
      <c r="G19747">
        <v>2722</v>
      </c>
      <c r="H19747" t="s">
        <v>339</v>
      </c>
      <c r="J19747" t="s">
        <v>14</v>
      </c>
      <c r="K19747">
        <v>65</v>
      </c>
      <c r="L19747" t="s">
        <v>15</v>
      </c>
    </row>
    <row r="19748" spans="1:12">
      <c r="A19748" t="e">
        <f ca="1">E00251439638221</f>
        <v>#NAME?</v>
      </c>
      <c r="B19748">
        <v>4374</v>
      </c>
      <c r="C19748" t="s">
        <v>898</v>
      </c>
      <c r="D19748" s="1">
        <v>41687</v>
      </c>
      <c r="F19748">
        <v>2</v>
      </c>
      <c r="G19748">
        <v>4019</v>
      </c>
      <c r="H19748" t="s">
        <v>26</v>
      </c>
      <c r="J19748" t="s">
        <v>14</v>
      </c>
      <c r="K19748">
        <v>53</v>
      </c>
      <c r="L19748" t="s">
        <v>15</v>
      </c>
    </row>
    <row r="19749" spans="1:12">
      <c r="A19749" t="e">
        <f ca="1">E00251439638221</f>
        <v>#NAME?</v>
      </c>
      <c r="B19749">
        <v>4374</v>
      </c>
      <c r="C19749" t="s">
        <v>898</v>
      </c>
      <c r="D19749" s="1">
        <v>42031</v>
      </c>
      <c r="F19749">
        <v>1</v>
      </c>
      <c r="G19749">
        <v>4019</v>
      </c>
      <c r="H19749" t="s">
        <v>26</v>
      </c>
      <c r="J19749" t="s">
        <v>14</v>
      </c>
      <c r="K19749">
        <v>54</v>
      </c>
      <c r="L19749" t="s">
        <v>15</v>
      </c>
    </row>
    <row r="19750" spans="1:12">
      <c r="A19750" t="e">
        <f ca="1">E00251439638221</f>
        <v>#NAME?</v>
      </c>
      <c r="B19750">
        <v>4374</v>
      </c>
      <c r="C19750" t="s">
        <v>898</v>
      </c>
      <c r="D19750" s="1">
        <v>42468</v>
      </c>
      <c r="F19750">
        <v>1</v>
      </c>
      <c r="G19750">
        <v>7235</v>
      </c>
      <c r="H19750" t="s">
        <v>108</v>
      </c>
      <c r="J19750" t="s">
        <v>14</v>
      </c>
      <c r="K19750">
        <v>56</v>
      </c>
      <c r="L19750" t="s">
        <v>15</v>
      </c>
    </row>
    <row r="19751" spans="1:12">
      <c r="A19751" t="e">
        <f ca="1">E00251716551821</f>
        <v>#NAME?</v>
      </c>
      <c r="B19751">
        <v>7504</v>
      </c>
      <c r="C19751" t="s">
        <v>162</v>
      </c>
      <c r="D19751" s="1">
        <v>42997</v>
      </c>
      <c r="F19751">
        <v>3</v>
      </c>
      <c r="G19751">
        <v>4019</v>
      </c>
      <c r="H19751" t="s">
        <v>26</v>
      </c>
      <c r="J19751" t="s">
        <v>14</v>
      </c>
      <c r="K19751">
        <v>48</v>
      </c>
      <c r="L19751" t="s">
        <v>15</v>
      </c>
    </row>
    <row r="19752" spans="1:12">
      <c r="A19752" t="e">
        <f ca="1">E00251616870121</f>
        <v>#NAME?</v>
      </c>
      <c r="B19752">
        <v>701</v>
      </c>
      <c r="C19752" t="s">
        <v>72</v>
      </c>
      <c r="D19752" s="1">
        <v>42374</v>
      </c>
      <c r="F19752">
        <v>1</v>
      </c>
      <c r="G19752">
        <v>2889</v>
      </c>
      <c r="H19752" t="s">
        <v>595</v>
      </c>
      <c r="J19752" t="s">
        <v>14</v>
      </c>
      <c r="K19752">
        <v>53</v>
      </c>
      <c r="L19752" t="s">
        <v>15</v>
      </c>
    </row>
    <row r="19753" spans="1:12">
      <c r="A19753" t="e">
        <f ca="1">E00251518518221</f>
        <v>#NAME?</v>
      </c>
      <c r="B19753">
        <v>276</v>
      </c>
      <c r="C19753" t="s">
        <v>122</v>
      </c>
      <c r="D19753" s="1">
        <v>41092</v>
      </c>
      <c r="F19753">
        <v>2</v>
      </c>
      <c r="G19753">
        <v>49390</v>
      </c>
      <c r="H19753" t="s">
        <v>59</v>
      </c>
      <c r="J19753" t="s">
        <v>14</v>
      </c>
      <c r="K19753">
        <v>49</v>
      </c>
      <c r="L19753" t="s">
        <v>15</v>
      </c>
    </row>
    <row r="19754" spans="1:12">
      <c r="A19754" t="e">
        <f ca="1">E00251518518221</f>
        <v>#NAME?</v>
      </c>
      <c r="B19754">
        <v>295</v>
      </c>
      <c r="C19754" t="s">
        <v>435</v>
      </c>
      <c r="D19754" s="1">
        <v>42172</v>
      </c>
      <c r="F19754">
        <v>4</v>
      </c>
      <c r="G19754">
        <v>8489</v>
      </c>
      <c r="H19754" t="s">
        <v>327</v>
      </c>
      <c r="J19754" t="s">
        <v>14</v>
      </c>
      <c r="K19754">
        <v>52</v>
      </c>
      <c r="L19754" t="s">
        <v>15</v>
      </c>
    </row>
    <row r="19755" spans="1:12">
      <c r="A19755" t="e">
        <f ca="1">E00251518518221</f>
        <v>#NAME?</v>
      </c>
      <c r="B19755">
        <v>295</v>
      </c>
      <c r="C19755" t="s">
        <v>435</v>
      </c>
      <c r="D19755" s="1">
        <v>42201</v>
      </c>
      <c r="F19755">
        <v>2</v>
      </c>
      <c r="G19755">
        <v>53010</v>
      </c>
      <c r="H19755" t="s">
        <v>261</v>
      </c>
      <c r="J19755" t="s">
        <v>14</v>
      </c>
      <c r="K19755">
        <v>52</v>
      </c>
      <c r="L19755" t="s">
        <v>15</v>
      </c>
    </row>
    <row r="19756" spans="1:12">
      <c r="A19756" t="e">
        <f ca="1">E00251518518221</f>
        <v>#NAME?</v>
      </c>
      <c r="B19756">
        <v>295</v>
      </c>
      <c r="C19756" t="s">
        <v>435</v>
      </c>
      <c r="D19756" s="1">
        <v>42291</v>
      </c>
      <c r="F19756">
        <v>3</v>
      </c>
      <c r="G19756">
        <v>53011</v>
      </c>
      <c r="H19756" t="s">
        <v>911</v>
      </c>
      <c r="J19756" t="s">
        <v>14</v>
      </c>
      <c r="K19756">
        <v>52</v>
      </c>
      <c r="L19756" t="s">
        <v>15</v>
      </c>
    </row>
    <row r="19757" spans="1:12">
      <c r="A19757" t="e">
        <f ca="1">E00251537609421</f>
        <v>#NAME?</v>
      </c>
      <c r="B19757">
        <v>718</v>
      </c>
      <c r="C19757" t="s">
        <v>32</v>
      </c>
      <c r="D19757" s="1">
        <v>42021</v>
      </c>
      <c r="E19757">
        <v>5</v>
      </c>
      <c r="F19757">
        <v>1</v>
      </c>
      <c r="G19757">
        <v>51881</v>
      </c>
      <c r="H19757" t="s">
        <v>1500</v>
      </c>
      <c r="J19757" t="s">
        <v>34</v>
      </c>
      <c r="K19757">
        <v>41</v>
      </c>
      <c r="L19757" t="s">
        <v>15</v>
      </c>
    </row>
    <row r="19758" spans="1:12">
      <c r="A19758" t="e">
        <f ca="1">E00251429810321</f>
        <v>#NAME?</v>
      </c>
      <c r="B19758">
        <v>151</v>
      </c>
      <c r="C19758" t="s">
        <v>381</v>
      </c>
      <c r="D19758" s="1">
        <v>41915</v>
      </c>
      <c r="F19758">
        <v>2</v>
      </c>
      <c r="G19758">
        <v>25000</v>
      </c>
      <c r="H19758" t="s">
        <v>178</v>
      </c>
      <c r="J19758" t="s">
        <v>14</v>
      </c>
      <c r="K19758">
        <v>59</v>
      </c>
      <c r="L19758" t="s">
        <v>15</v>
      </c>
    </row>
    <row r="19759" spans="1:12">
      <c r="A19759" t="e">
        <f ca="1">E00251429810321</f>
        <v>#NAME?</v>
      </c>
      <c r="B19759">
        <v>151</v>
      </c>
      <c r="C19759" t="s">
        <v>381</v>
      </c>
      <c r="D19759" s="1">
        <v>41941</v>
      </c>
      <c r="F19759">
        <v>1</v>
      </c>
      <c r="G19759">
        <v>25000</v>
      </c>
      <c r="H19759" t="s">
        <v>178</v>
      </c>
      <c r="J19759" t="s">
        <v>14</v>
      </c>
      <c r="K19759">
        <v>59</v>
      </c>
      <c r="L19759" t="s">
        <v>15</v>
      </c>
    </row>
    <row r="19760" spans="1:12">
      <c r="A19760" t="e">
        <f ca="1">E00251429810321</f>
        <v>#NAME?</v>
      </c>
      <c r="B19760">
        <v>151</v>
      </c>
      <c r="C19760" t="s">
        <v>381</v>
      </c>
      <c r="D19760" s="1">
        <v>42187</v>
      </c>
      <c r="F19760">
        <v>2</v>
      </c>
      <c r="G19760">
        <v>25000</v>
      </c>
      <c r="H19760" t="s">
        <v>178</v>
      </c>
      <c r="J19760" t="s">
        <v>14</v>
      </c>
      <c r="K19760">
        <v>60</v>
      </c>
      <c r="L19760" t="s">
        <v>15</v>
      </c>
    </row>
    <row r="19761" spans="1:12">
      <c r="A19761" t="e">
        <f ca="1">E00251428426921</f>
        <v>#NAME?</v>
      </c>
      <c r="B19761">
        <v>39</v>
      </c>
      <c r="C19761" t="s">
        <v>385</v>
      </c>
      <c r="D19761" s="1">
        <v>42016</v>
      </c>
      <c r="E19761">
        <v>1</v>
      </c>
      <c r="F19761">
        <v>5</v>
      </c>
      <c r="G19761">
        <v>7291</v>
      </c>
      <c r="H19761" t="s">
        <v>163</v>
      </c>
      <c r="J19761" t="s">
        <v>34</v>
      </c>
      <c r="K19761">
        <v>58</v>
      </c>
      <c r="L19761" t="s">
        <v>15</v>
      </c>
    </row>
    <row r="19762" spans="1:12">
      <c r="A19762" t="e">
        <f ca="1">E00251429661121</f>
        <v>#NAME?</v>
      </c>
      <c r="B19762">
        <v>199</v>
      </c>
      <c r="C19762" t="s">
        <v>681</v>
      </c>
      <c r="D19762" s="1">
        <v>40949</v>
      </c>
      <c r="F19762">
        <v>4</v>
      </c>
      <c r="G19762">
        <v>71509</v>
      </c>
      <c r="H19762" t="s">
        <v>369</v>
      </c>
      <c r="J19762" t="s">
        <v>14</v>
      </c>
      <c r="K19762">
        <v>60</v>
      </c>
      <c r="L19762" t="s">
        <v>15</v>
      </c>
    </row>
    <row r="19763" spans="1:12">
      <c r="A19763" t="e">
        <f ca="1">E00251429661121</f>
        <v>#NAME?</v>
      </c>
      <c r="B19763">
        <v>199</v>
      </c>
      <c r="C19763" t="s">
        <v>681</v>
      </c>
      <c r="D19763" s="1">
        <v>41326</v>
      </c>
      <c r="F19763">
        <v>1</v>
      </c>
      <c r="G19763">
        <v>2749</v>
      </c>
      <c r="H19763" t="s">
        <v>147</v>
      </c>
      <c r="J19763" t="s">
        <v>14</v>
      </c>
      <c r="K19763">
        <v>61</v>
      </c>
      <c r="L19763" t="s">
        <v>15</v>
      </c>
    </row>
    <row r="19764" spans="1:12">
      <c r="A19764" t="e">
        <f ca="1">E00251524964221</f>
        <v>#NAME?</v>
      </c>
      <c r="B19764">
        <v>460</v>
      </c>
      <c r="C19764" t="s">
        <v>711</v>
      </c>
      <c r="D19764" s="1">
        <v>41106</v>
      </c>
      <c r="F19764">
        <v>3</v>
      </c>
      <c r="G19764">
        <v>3051</v>
      </c>
      <c r="H19764" t="s">
        <v>13</v>
      </c>
      <c r="J19764" t="s">
        <v>14</v>
      </c>
      <c r="K19764">
        <v>38</v>
      </c>
      <c r="L19764" t="s">
        <v>15</v>
      </c>
    </row>
    <row r="19765" spans="1:12">
      <c r="A19765" t="e">
        <f ca="1">E00251524964221</f>
        <v>#NAME?</v>
      </c>
      <c r="B19765">
        <v>460</v>
      </c>
      <c r="C19765" t="s">
        <v>711</v>
      </c>
      <c r="D19765" s="1">
        <v>41554</v>
      </c>
      <c r="F19765">
        <v>1</v>
      </c>
      <c r="G19765">
        <v>1119</v>
      </c>
      <c r="H19765" t="s">
        <v>638</v>
      </c>
      <c r="J19765" t="s">
        <v>14</v>
      </c>
      <c r="K19765">
        <v>40</v>
      </c>
      <c r="L19765" t="s">
        <v>15</v>
      </c>
    </row>
    <row r="19766" spans="1:12">
      <c r="A19766" t="e">
        <f ca="1">E00251439807421</f>
        <v>#NAME?</v>
      </c>
      <c r="B19766">
        <v>354</v>
      </c>
      <c r="C19766" t="s">
        <v>826</v>
      </c>
      <c r="D19766" s="1">
        <v>42011</v>
      </c>
      <c r="F19766">
        <v>4</v>
      </c>
      <c r="G19766">
        <v>25000</v>
      </c>
      <c r="H19766" t="s">
        <v>178</v>
      </c>
      <c r="J19766" t="s">
        <v>14</v>
      </c>
      <c r="K19766">
        <v>54</v>
      </c>
      <c r="L19766" t="s">
        <v>15</v>
      </c>
    </row>
    <row r="19767" spans="1:12">
      <c r="A19767" t="e">
        <f ca="1">E00251439807421</f>
        <v>#NAME?</v>
      </c>
      <c r="B19767">
        <v>354</v>
      </c>
      <c r="C19767" t="s">
        <v>826</v>
      </c>
      <c r="D19767" s="1">
        <v>42669</v>
      </c>
      <c r="F19767">
        <v>2</v>
      </c>
      <c r="G19767">
        <v>4019</v>
      </c>
      <c r="H19767" t="s">
        <v>26</v>
      </c>
      <c r="J19767" t="s">
        <v>14</v>
      </c>
      <c r="K19767">
        <v>56</v>
      </c>
      <c r="L19767" t="s">
        <v>15</v>
      </c>
    </row>
    <row r="19768" spans="1:12">
      <c r="A19768" t="e">
        <f ca="1">E00251428426921</f>
        <v>#NAME?</v>
      </c>
      <c r="B19768">
        <v>51</v>
      </c>
      <c r="C19768" t="s">
        <v>372</v>
      </c>
      <c r="D19768" s="1">
        <v>42586</v>
      </c>
      <c r="F19768">
        <v>1</v>
      </c>
      <c r="G19768">
        <v>2729</v>
      </c>
      <c r="H19768" t="s">
        <v>115</v>
      </c>
      <c r="J19768" t="s">
        <v>14</v>
      </c>
      <c r="K19768">
        <v>60</v>
      </c>
      <c r="L19768" t="s">
        <v>15</v>
      </c>
    </row>
    <row r="19769" spans="1:12">
      <c r="A19769" t="e">
        <f ca="1">E00251429810321</f>
        <v>#NAME?</v>
      </c>
      <c r="B19769">
        <v>151</v>
      </c>
      <c r="C19769" t="s">
        <v>381</v>
      </c>
      <c r="D19769" s="1">
        <v>43080</v>
      </c>
      <c r="F19769">
        <v>1</v>
      </c>
      <c r="G19769">
        <v>38200</v>
      </c>
      <c r="H19769" t="s">
        <v>747</v>
      </c>
      <c r="J19769" t="s">
        <v>14</v>
      </c>
      <c r="K19769">
        <v>62</v>
      </c>
      <c r="L19769" t="s">
        <v>15</v>
      </c>
    </row>
    <row r="19770" spans="1:12">
      <c r="A19770" t="e">
        <f ca="1">E00251518518221</f>
        <v>#NAME?</v>
      </c>
      <c r="B19770">
        <v>276</v>
      </c>
      <c r="C19770" t="s">
        <v>122</v>
      </c>
      <c r="D19770" s="1">
        <v>41064</v>
      </c>
      <c r="F19770">
        <v>3</v>
      </c>
      <c r="G19770">
        <v>49390</v>
      </c>
      <c r="H19770" t="s">
        <v>59</v>
      </c>
      <c r="J19770" t="s">
        <v>14</v>
      </c>
      <c r="K19770">
        <v>49</v>
      </c>
      <c r="L19770" t="s">
        <v>15</v>
      </c>
    </row>
    <row r="19771" spans="1:12">
      <c r="A19771" t="e">
        <f ca="1">E00251439807421</f>
        <v>#NAME?</v>
      </c>
      <c r="B19771">
        <v>494</v>
      </c>
      <c r="C19771" t="s">
        <v>63</v>
      </c>
      <c r="D19771" s="1">
        <v>41095</v>
      </c>
      <c r="F19771">
        <v>1</v>
      </c>
      <c r="G19771">
        <v>25000</v>
      </c>
      <c r="H19771" t="s">
        <v>178</v>
      </c>
      <c r="J19771" t="s">
        <v>14</v>
      </c>
      <c r="K19771">
        <v>52</v>
      </c>
      <c r="L19771" t="s">
        <v>15</v>
      </c>
    </row>
    <row r="19772" spans="1:12">
      <c r="A19772" t="e">
        <f ca="1">E00251439807421</f>
        <v>#NAME?</v>
      </c>
      <c r="B19772">
        <v>354</v>
      </c>
      <c r="C19772" t="s">
        <v>826</v>
      </c>
      <c r="D19772" s="1">
        <v>41905</v>
      </c>
      <c r="F19772">
        <v>1</v>
      </c>
      <c r="G19772">
        <v>29690</v>
      </c>
      <c r="H19772" t="s">
        <v>52</v>
      </c>
      <c r="J19772" t="s">
        <v>14</v>
      </c>
      <c r="K19772">
        <v>54</v>
      </c>
      <c r="L19772" t="s">
        <v>15</v>
      </c>
    </row>
    <row r="19773" spans="1:12">
      <c r="A19773" t="e">
        <f ca="1">E00251439807421</f>
        <v>#NAME?</v>
      </c>
      <c r="B19773">
        <v>354</v>
      </c>
      <c r="C19773" t="s">
        <v>826</v>
      </c>
      <c r="D19773" s="1">
        <v>42762</v>
      </c>
      <c r="F19773">
        <v>1</v>
      </c>
      <c r="G19773">
        <v>4019</v>
      </c>
      <c r="H19773" t="s">
        <v>26</v>
      </c>
      <c r="J19773" t="s">
        <v>14</v>
      </c>
      <c r="K19773">
        <v>56</v>
      </c>
      <c r="L19773" t="s">
        <v>15</v>
      </c>
    </row>
    <row r="19774" spans="1:12">
      <c r="A19774" t="e">
        <f ca="1">E00251429158321</f>
        <v>#NAME?</v>
      </c>
      <c r="B19774">
        <v>4055</v>
      </c>
      <c r="C19774" t="s">
        <v>51</v>
      </c>
      <c r="D19774" s="1">
        <v>41898</v>
      </c>
      <c r="F19774">
        <v>1</v>
      </c>
      <c r="G19774">
        <v>5997</v>
      </c>
      <c r="H19774" t="s">
        <v>374</v>
      </c>
      <c r="J19774" t="s">
        <v>14</v>
      </c>
      <c r="K19774">
        <v>41</v>
      </c>
      <c r="L19774" t="s">
        <v>15</v>
      </c>
    </row>
    <row r="19775" spans="1:12">
      <c r="A19775" t="e">
        <f ca="1">E00251432303521</f>
        <v>#NAME?</v>
      </c>
      <c r="B19775">
        <v>449</v>
      </c>
      <c r="C19775" t="s">
        <v>124</v>
      </c>
      <c r="D19775" s="1">
        <v>41726</v>
      </c>
      <c r="F19775">
        <v>1</v>
      </c>
      <c r="G19775">
        <v>5539</v>
      </c>
      <c r="H19775" t="s">
        <v>1283</v>
      </c>
      <c r="J19775" t="s">
        <v>14</v>
      </c>
      <c r="K19775">
        <v>60</v>
      </c>
      <c r="L19775" t="s">
        <v>15</v>
      </c>
    </row>
    <row r="19776" spans="1:12">
      <c r="A19776" t="e">
        <f ca="1">E00251432303521</f>
        <v>#NAME?</v>
      </c>
      <c r="B19776">
        <v>1039</v>
      </c>
      <c r="C19776" t="s">
        <v>1437</v>
      </c>
      <c r="D19776" s="1">
        <v>38782</v>
      </c>
      <c r="F19776">
        <v>1</v>
      </c>
      <c r="G19776">
        <v>29532</v>
      </c>
      <c r="H19776" t="s">
        <v>914</v>
      </c>
      <c r="J19776" t="s">
        <v>272</v>
      </c>
      <c r="K19776">
        <v>52</v>
      </c>
      <c r="L19776" t="s">
        <v>15</v>
      </c>
    </row>
    <row r="19777" spans="1:12">
      <c r="A19777" t="e">
        <f ca="1">E00251439807421</f>
        <v>#NAME?</v>
      </c>
      <c r="B19777">
        <v>354</v>
      </c>
      <c r="C19777" t="s">
        <v>826</v>
      </c>
      <c r="D19777" s="1">
        <v>42865</v>
      </c>
      <c r="F19777">
        <v>1</v>
      </c>
      <c r="G19777">
        <v>30000</v>
      </c>
      <c r="H19777" t="s">
        <v>144</v>
      </c>
      <c r="J19777" t="s">
        <v>14</v>
      </c>
      <c r="K19777">
        <v>57</v>
      </c>
      <c r="L19777" t="s">
        <v>15</v>
      </c>
    </row>
    <row r="19778" spans="1:12">
      <c r="A19778" t="e">
        <f ca="1">E00251615173321</f>
        <v>#NAME?</v>
      </c>
      <c r="B19778">
        <v>47</v>
      </c>
      <c r="C19778" t="s">
        <v>494</v>
      </c>
      <c r="D19778" s="1">
        <v>42220</v>
      </c>
      <c r="F19778">
        <v>2</v>
      </c>
      <c r="G19778">
        <v>70901</v>
      </c>
      <c r="H19778" t="s">
        <v>1300</v>
      </c>
      <c r="J19778" t="s">
        <v>14</v>
      </c>
      <c r="K19778">
        <v>47</v>
      </c>
      <c r="L19778" t="s">
        <v>15</v>
      </c>
    </row>
    <row r="19779" spans="1:12">
      <c r="A19779" t="e">
        <f ca="1">E00251429810321</f>
        <v>#NAME?</v>
      </c>
      <c r="B19779">
        <v>151</v>
      </c>
      <c r="C19779" t="s">
        <v>381</v>
      </c>
      <c r="D19779" s="1">
        <v>41074</v>
      </c>
      <c r="F19779">
        <v>1</v>
      </c>
      <c r="G19779">
        <v>25000</v>
      </c>
      <c r="H19779" t="s">
        <v>178</v>
      </c>
      <c r="J19779" t="s">
        <v>14</v>
      </c>
      <c r="K19779">
        <v>56</v>
      </c>
      <c r="L19779" t="s">
        <v>15</v>
      </c>
    </row>
    <row r="19780" spans="1:12">
      <c r="A19780" t="e">
        <f ca="1">E00251429810321</f>
        <v>#NAME?</v>
      </c>
      <c r="B19780">
        <v>151</v>
      </c>
      <c r="C19780" t="s">
        <v>381</v>
      </c>
      <c r="D19780" s="1">
        <v>41127</v>
      </c>
      <c r="F19780">
        <v>2</v>
      </c>
      <c r="G19780">
        <v>4019</v>
      </c>
      <c r="H19780" t="s">
        <v>26</v>
      </c>
      <c r="J19780" t="s">
        <v>14</v>
      </c>
      <c r="K19780">
        <v>57</v>
      </c>
      <c r="L19780" t="s">
        <v>15</v>
      </c>
    </row>
    <row r="19781" spans="1:12">
      <c r="A19781" t="e">
        <f ca="1">E00251532092421</f>
        <v>#NAME?</v>
      </c>
      <c r="B19781">
        <v>827</v>
      </c>
      <c r="C19781" t="s">
        <v>205</v>
      </c>
      <c r="D19781" s="1">
        <v>41645</v>
      </c>
      <c r="E19781">
        <v>0</v>
      </c>
      <c r="F19781">
        <v>1</v>
      </c>
      <c r="G19781">
        <v>7062</v>
      </c>
      <c r="H19781" t="s">
        <v>97</v>
      </c>
      <c r="J19781" t="s">
        <v>34</v>
      </c>
      <c r="K19781">
        <v>50</v>
      </c>
      <c r="L19781" t="s">
        <v>15</v>
      </c>
    </row>
    <row r="19782" spans="1:12">
      <c r="A19782" t="e">
        <f ca="1">E00251532092421</f>
        <v>#NAME?</v>
      </c>
      <c r="B19782">
        <v>478</v>
      </c>
      <c r="C19782" t="s">
        <v>1366</v>
      </c>
      <c r="D19782" s="1">
        <v>42404</v>
      </c>
      <c r="F19782">
        <v>1</v>
      </c>
      <c r="G19782">
        <v>30748</v>
      </c>
      <c r="H19782" t="s">
        <v>50</v>
      </c>
      <c r="J19782" t="s">
        <v>14</v>
      </c>
      <c r="K19782">
        <v>53</v>
      </c>
      <c r="L19782" t="s">
        <v>15</v>
      </c>
    </row>
    <row r="19783" spans="1:12">
      <c r="A19783" t="e">
        <f ca="1">E00251424041421</f>
        <v>#NAME?</v>
      </c>
      <c r="B19783">
        <v>108</v>
      </c>
      <c r="C19783" t="s">
        <v>481</v>
      </c>
      <c r="D19783" s="1">
        <v>41466</v>
      </c>
      <c r="F19783">
        <v>1</v>
      </c>
      <c r="G19783">
        <v>6980</v>
      </c>
      <c r="H19783" t="s">
        <v>1417</v>
      </c>
      <c r="J19783" t="s">
        <v>14</v>
      </c>
      <c r="K19783">
        <v>46</v>
      </c>
      <c r="L19783" t="s">
        <v>15</v>
      </c>
    </row>
    <row r="19784" spans="1:12">
      <c r="A19784" t="e">
        <f ca="1">E00251515235421</f>
        <v>#NAME?</v>
      </c>
      <c r="B19784">
        <v>28</v>
      </c>
      <c r="C19784" t="s">
        <v>153</v>
      </c>
      <c r="D19784" s="1">
        <v>42305</v>
      </c>
      <c r="F19784">
        <v>2</v>
      </c>
      <c r="G19784">
        <v>2729</v>
      </c>
      <c r="H19784" t="s">
        <v>115</v>
      </c>
      <c r="J19784" t="s">
        <v>14</v>
      </c>
      <c r="K19784">
        <v>60</v>
      </c>
      <c r="L19784" t="s">
        <v>15</v>
      </c>
    </row>
    <row r="19785" spans="1:12">
      <c r="A19785" t="e">
        <f ca="1">E00251429661121</f>
        <v>#NAME?</v>
      </c>
      <c r="B19785">
        <v>199</v>
      </c>
      <c r="C19785" t="s">
        <v>681</v>
      </c>
      <c r="D19785" s="1">
        <v>41477</v>
      </c>
      <c r="F19785">
        <v>1</v>
      </c>
      <c r="G19785">
        <v>8798</v>
      </c>
      <c r="H19785" t="s">
        <v>314</v>
      </c>
      <c r="J19785" t="s">
        <v>14</v>
      </c>
      <c r="K19785">
        <v>61</v>
      </c>
      <c r="L19785" t="s">
        <v>15</v>
      </c>
    </row>
    <row r="19786" spans="1:12">
      <c r="A19786" t="e">
        <f ca="1">E00251429388021</f>
        <v>#NAME?</v>
      </c>
      <c r="B19786">
        <v>297</v>
      </c>
      <c r="C19786" t="s">
        <v>411</v>
      </c>
      <c r="D19786" s="1">
        <v>41493</v>
      </c>
      <c r="F19786">
        <v>2</v>
      </c>
      <c r="G19786">
        <v>6028</v>
      </c>
      <c r="H19786" t="s">
        <v>1110</v>
      </c>
      <c r="J19786" t="s">
        <v>14</v>
      </c>
      <c r="K19786">
        <v>58</v>
      </c>
      <c r="L19786" t="s">
        <v>15</v>
      </c>
    </row>
    <row r="19787" spans="1:12">
      <c r="A19787" t="e">
        <f ca="1">E00251439807421</f>
        <v>#NAME?</v>
      </c>
      <c r="B19787">
        <v>494</v>
      </c>
      <c r="C19787" t="s">
        <v>63</v>
      </c>
      <c r="D19787" s="1">
        <v>41564</v>
      </c>
      <c r="F19787">
        <v>1</v>
      </c>
      <c r="G19787">
        <v>7245</v>
      </c>
      <c r="H19787" t="s">
        <v>116</v>
      </c>
      <c r="J19787" t="s">
        <v>14</v>
      </c>
      <c r="K19787">
        <v>53</v>
      </c>
      <c r="L19787" t="s">
        <v>15</v>
      </c>
    </row>
    <row r="19788" spans="1:12">
      <c r="A19788" t="e">
        <f ca="1">E00251439807421</f>
        <v>#NAME?</v>
      </c>
      <c r="B19788">
        <v>494</v>
      </c>
      <c r="C19788" t="s">
        <v>63</v>
      </c>
      <c r="D19788" s="1">
        <v>41654</v>
      </c>
      <c r="F19788">
        <v>1</v>
      </c>
      <c r="G19788">
        <v>4871</v>
      </c>
      <c r="H19788" t="s">
        <v>125</v>
      </c>
      <c r="J19788" t="s">
        <v>14</v>
      </c>
      <c r="K19788">
        <v>53</v>
      </c>
      <c r="L19788" t="s">
        <v>15</v>
      </c>
    </row>
    <row r="19789" spans="1:12">
      <c r="A19789" t="e">
        <f ca="1">E00251428426921</f>
        <v>#NAME?</v>
      </c>
      <c r="B19789">
        <v>51</v>
      </c>
      <c r="C19789" t="s">
        <v>372</v>
      </c>
      <c r="D19789" s="1">
        <v>40974</v>
      </c>
      <c r="F19789">
        <v>2</v>
      </c>
      <c r="G19789">
        <v>2729</v>
      </c>
      <c r="H19789" t="s">
        <v>115</v>
      </c>
      <c r="J19789" t="s">
        <v>14</v>
      </c>
      <c r="K19789">
        <v>55</v>
      </c>
      <c r="L19789" t="s">
        <v>15</v>
      </c>
    </row>
    <row r="19790" spans="1:12">
      <c r="A19790" t="e">
        <f ca="1">E00251518518221</f>
        <v>#NAME?</v>
      </c>
      <c r="B19790">
        <v>295</v>
      </c>
      <c r="C19790" t="s">
        <v>435</v>
      </c>
      <c r="D19790" s="1">
        <v>42096</v>
      </c>
      <c r="F19790">
        <v>2</v>
      </c>
      <c r="G19790">
        <v>49390</v>
      </c>
      <c r="H19790" t="s">
        <v>59</v>
      </c>
      <c r="J19790" t="s">
        <v>14</v>
      </c>
      <c r="K19790">
        <v>51</v>
      </c>
      <c r="L19790" t="s">
        <v>15</v>
      </c>
    </row>
    <row r="19791" spans="1:12">
      <c r="A19791" t="e">
        <f ca="1">E00251518518221</f>
        <v>#NAME?</v>
      </c>
      <c r="B19791">
        <v>295</v>
      </c>
      <c r="C19791" t="s">
        <v>435</v>
      </c>
      <c r="D19791" s="1">
        <v>42201</v>
      </c>
      <c r="F19791">
        <v>3</v>
      </c>
      <c r="G19791">
        <v>8489</v>
      </c>
      <c r="H19791" t="s">
        <v>327</v>
      </c>
      <c r="J19791" t="s">
        <v>14</v>
      </c>
      <c r="K19791">
        <v>52</v>
      </c>
      <c r="L19791" t="s">
        <v>15</v>
      </c>
    </row>
    <row r="19792" spans="1:12">
      <c r="A19792" t="e">
        <f ca="1">E00251518518221</f>
        <v>#NAME?</v>
      </c>
      <c r="B19792">
        <v>295</v>
      </c>
      <c r="C19792" t="s">
        <v>435</v>
      </c>
      <c r="D19792" s="1">
        <v>42201</v>
      </c>
      <c r="F19792">
        <v>4</v>
      </c>
      <c r="G19792">
        <v>49390</v>
      </c>
      <c r="H19792" t="s">
        <v>59</v>
      </c>
      <c r="J19792" t="s">
        <v>14</v>
      </c>
      <c r="K19792">
        <v>52</v>
      </c>
      <c r="L19792" t="s">
        <v>15</v>
      </c>
    </row>
    <row r="19793" spans="1:12">
      <c r="A19793" t="e">
        <f ca="1">E00251518518221</f>
        <v>#NAME?</v>
      </c>
      <c r="B19793">
        <v>276</v>
      </c>
      <c r="C19793" t="s">
        <v>122</v>
      </c>
      <c r="D19793" s="1">
        <v>41537</v>
      </c>
      <c r="F19793">
        <v>1</v>
      </c>
      <c r="G19793">
        <v>49390</v>
      </c>
      <c r="H19793" t="s">
        <v>59</v>
      </c>
      <c r="J19793" t="s">
        <v>14</v>
      </c>
      <c r="K19793">
        <v>50</v>
      </c>
      <c r="L19793" t="s">
        <v>15</v>
      </c>
    </row>
    <row r="19794" spans="1:12">
      <c r="A19794" t="e">
        <f ca="1">E00251429388021</f>
        <v>#NAME?</v>
      </c>
      <c r="B19794">
        <v>297</v>
      </c>
      <c r="C19794" t="s">
        <v>411</v>
      </c>
      <c r="D19794" s="1">
        <v>42894</v>
      </c>
      <c r="F19794">
        <v>2</v>
      </c>
      <c r="G19794">
        <v>4019</v>
      </c>
      <c r="H19794" t="s">
        <v>26</v>
      </c>
      <c r="J19794" t="s">
        <v>14</v>
      </c>
      <c r="K19794">
        <v>61</v>
      </c>
      <c r="L19794" t="s">
        <v>15</v>
      </c>
    </row>
    <row r="19795" spans="1:12">
      <c r="A19795" t="e">
        <f ca="1">E00251430060221</f>
        <v>#NAME?</v>
      </c>
      <c r="B19795">
        <v>467</v>
      </c>
      <c r="C19795" t="s">
        <v>232</v>
      </c>
      <c r="D19795" s="1">
        <v>42738</v>
      </c>
      <c r="F19795">
        <v>1</v>
      </c>
      <c r="G19795">
        <v>7242</v>
      </c>
      <c r="H19795" t="s">
        <v>93</v>
      </c>
      <c r="J19795" t="s">
        <v>14</v>
      </c>
      <c r="K19795">
        <v>58</v>
      </c>
      <c r="L19795" t="s">
        <v>15</v>
      </c>
    </row>
    <row r="19796" spans="1:12">
      <c r="A19796" t="e">
        <f ca="1">E00251716512621</f>
        <v>#NAME?</v>
      </c>
      <c r="B19796">
        <v>4547</v>
      </c>
      <c r="C19796" t="s">
        <v>818</v>
      </c>
      <c r="D19796" s="1">
        <v>42509</v>
      </c>
      <c r="F19796">
        <v>1</v>
      </c>
      <c r="G19796">
        <v>29690</v>
      </c>
      <c r="H19796" t="s">
        <v>52</v>
      </c>
      <c r="J19796" t="s">
        <v>14</v>
      </c>
      <c r="K19796">
        <v>42</v>
      </c>
      <c r="L19796" t="s">
        <v>15</v>
      </c>
    </row>
    <row r="19797" spans="1:12">
      <c r="A19797" t="e">
        <f ca="1">E00251528624321</f>
        <v>#NAME?</v>
      </c>
      <c r="B19797">
        <v>291</v>
      </c>
      <c r="C19797" t="s">
        <v>160</v>
      </c>
      <c r="D19797" s="1">
        <v>42929</v>
      </c>
      <c r="F19797">
        <v>1</v>
      </c>
      <c r="G19797">
        <v>2729</v>
      </c>
      <c r="H19797" t="s">
        <v>115</v>
      </c>
      <c r="J19797" t="s">
        <v>14</v>
      </c>
      <c r="K19797">
        <v>52</v>
      </c>
      <c r="L19797" t="s">
        <v>15</v>
      </c>
    </row>
    <row r="19798" spans="1:12">
      <c r="A19798" t="e">
        <f ca="1">E00251428656921</f>
        <v>#NAME?</v>
      </c>
      <c r="B19798">
        <v>66</v>
      </c>
      <c r="C19798" t="s">
        <v>134</v>
      </c>
      <c r="D19798" s="1">
        <v>42269</v>
      </c>
      <c r="F19798">
        <v>1</v>
      </c>
      <c r="G19798">
        <v>79029</v>
      </c>
      <c r="H19798" t="s">
        <v>21</v>
      </c>
      <c r="J19798" t="s">
        <v>14</v>
      </c>
      <c r="K19798">
        <v>54</v>
      </c>
      <c r="L19798" t="s">
        <v>22</v>
      </c>
    </row>
    <row r="19799" spans="1:12">
      <c r="A19799" t="e">
        <f ca="1">E00251524964221</f>
        <v>#NAME?</v>
      </c>
      <c r="B19799">
        <v>460</v>
      </c>
      <c r="C19799" t="s">
        <v>711</v>
      </c>
      <c r="D19799" s="1">
        <v>41106</v>
      </c>
      <c r="F19799">
        <v>5</v>
      </c>
      <c r="G19799">
        <v>7079</v>
      </c>
      <c r="H19799" t="s">
        <v>1105</v>
      </c>
      <c r="J19799" t="s">
        <v>14</v>
      </c>
      <c r="K19799">
        <v>38</v>
      </c>
      <c r="L19799" t="s">
        <v>15</v>
      </c>
    </row>
    <row r="19800" spans="1:12">
      <c r="A19800" t="e">
        <f ca="1">E00251524964221</f>
        <v>#NAME?</v>
      </c>
      <c r="B19800">
        <v>460</v>
      </c>
      <c r="C19800" t="s">
        <v>711</v>
      </c>
      <c r="D19800" s="1">
        <v>41415</v>
      </c>
      <c r="F19800">
        <v>4</v>
      </c>
      <c r="G19800">
        <v>30000</v>
      </c>
      <c r="H19800" t="s">
        <v>144</v>
      </c>
      <c r="J19800" t="s">
        <v>14</v>
      </c>
      <c r="K19800">
        <v>39</v>
      </c>
      <c r="L19800" t="s">
        <v>15</v>
      </c>
    </row>
    <row r="19801" spans="1:12">
      <c r="A19801" t="e">
        <f ca="1">E00251524964221</f>
        <v>#NAME?</v>
      </c>
      <c r="B19801">
        <v>460</v>
      </c>
      <c r="C19801" t="s">
        <v>711</v>
      </c>
      <c r="D19801" s="1">
        <v>41691</v>
      </c>
      <c r="F19801">
        <v>1</v>
      </c>
      <c r="G19801">
        <v>3804</v>
      </c>
      <c r="H19801" t="s">
        <v>71</v>
      </c>
      <c r="J19801" t="s">
        <v>14</v>
      </c>
      <c r="K19801">
        <v>40</v>
      </c>
      <c r="L19801" t="s">
        <v>15</v>
      </c>
    </row>
    <row r="19802" spans="1:12">
      <c r="A19802" t="e">
        <f ca="1">E00251428426921</f>
        <v>#NAME?</v>
      </c>
      <c r="B19802">
        <v>39</v>
      </c>
      <c r="C19802" t="s">
        <v>385</v>
      </c>
      <c r="D19802" s="1">
        <v>42799</v>
      </c>
      <c r="F19802">
        <v>1</v>
      </c>
      <c r="G19802">
        <v>9248</v>
      </c>
      <c r="H19802" t="s">
        <v>476</v>
      </c>
      <c r="I19802" t="s">
        <v>56</v>
      </c>
      <c r="J19802" t="s">
        <v>57</v>
      </c>
      <c r="K19802">
        <v>60</v>
      </c>
      <c r="L19802" t="s">
        <v>15</v>
      </c>
    </row>
    <row r="19803" spans="1:12">
      <c r="A19803" t="e">
        <f ca="1">E00251526766021</f>
        <v>#NAME?</v>
      </c>
      <c r="B19803">
        <v>11</v>
      </c>
      <c r="C19803" t="s">
        <v>245</v>
      </c>
      <c r="D19803" s="1">
        <v>42199</v>
      </c>
      <c r="F19803">
        <v>1</v>
      </c>
      <c r="G19803">
        <v>71690</v>
      </c>
      <c r="H19803" t="s">
        <v>410</v>
      </c>
      <c r="J19803" t="s">
        <v>14</v>
      </c>
      <c r="K19803">
        <v>53</v>
      </c>
      <c r="L19803" t="s">
        <v>15</v>
      </c>
    </row>
    <row r="19804" spans="1:12">
      <c r="A19804" t="e">
        <f ca="1">E00251526766021</f>
        <v>#NAME?</v>
      </c>
      <c r="B19804">
        <v>11</v>
      </c>
      <c r="C19804" t="s">
        <v>245</v>
      </c>
      <c r="D19804" s="1">
        <v>42814</v>
      </c>
      <c r="F19804">
        <v>1</v>
      </c>
      <c r="G19804">
        <v>7243</v>
      </c>
      <c r="H19804" t="s">
        <v>42</v>
      </c>
      <c r="J19804" t="s">
        <v>14</v>
      </c>
      <c r="K19804">
        <v>55</v>
      </c>
      <c r="L19804" t="s">
        <v>15</v>
      </c>
    </row>
    <row r="19805" spans="1:12">
      <c r="A19805" t="e">
        <f ca="1">E00251518518221</f>
        <v>#NAME?</v>
      </c>
      <c r="B19805">
        <v>295</v>
      </c>
      <c r="C19805" t="s">
        <v>435</v>
      </c>
      <c r="D19805" s="1">
        <v>42929</v>
      </c>
      <c r="F19805">
        <v>1</v>
      </c>
      <c r="G19805">
        <v>55090</v>
      </c>
      <c r="H19805" t="s">
        <v>400</v>
      </c>
      <c r="J19805" t="s">
        <v>14</v>
      </c>
      <c r="K19805">
        <v>54</v>
      </c>
      <c r="L19805" t="s">
        <v>15</v>
      </c>
    </row>
    <row r="19806" spans="1:12">
      <c r="A19806" t="e">
        <f ca="1">E00251432302421</f>
        <v>#NAME?</v>
      </c>
      <c r="B19806">
        <v>497</v>
      </c>
      <c r="C19806" t="s">
        <v>141</v>
      </c>
      <c r="D19806" s="1">
        <v>42424</v>
      </c>
      <c r="F19806">
        <v>2</v>
      </c>
      <c r="G19806">
        <v>1748</v>
      </c>
      <c r="H19806" t="s">
        <v>907</v>
      </c>
      <c r="J19806" t="s">
        <v>14</v>
      </c>
      <c r="K19806">
        <v>58</v>
      </c>
      <c r="L19806" t="s">
        <v>15</v>
      </c>
    </row>
    <row r="19807" spans="1:12">
      <c r="A19807" t="e">
        <f ca="1">E00251430146821</f>
        <v>#NAME?</v>
      </c>
      <c r="B19807">
        <v>7111</v>
      </c>
      <c r="C19807" t="s">
        <v>496</v>
      </c>
      <c r="D19807" s="1">
        <v>42570</v>
      </c>
      <c r="F19807">
        <v>1</v>
      </c>
      <c r="G19807">
        <v>9198</v>
      </c>
      <c r="H19807" t="s">
        <v>229</v>
      </c>
      <c r="I19807" t="s">
        <v>148</v>
      </c>
      <c r="J19807" t="s">
        <v>57</v>
      </c>
      <c r="K19807">
        <v>47</v>
      </c>
      <c r="L19807" t="s">
        <v>15</v>
      </c>
    </row>
    <row r="19808" spans="1:12">
      <c r="A19808" t="e">
        <f ca="1">E00251429162721</f>
        <v>#NAME?</v>
      </c>
      <c r="B19808">
        <v>285</v>
      </c>
      <c r="C19808" t="s">
        <v>117</v>
      </c>
      <c r="D19808" s="1">
        <v>42471</v>
      </c>
      <c r="F19808">
        <v>1</v>
      </c>
      <c r="G19808">
        <v>5533</v>
      </c>
      <c r="H19808" t="s">
        <v>537</v>
      </c>
      <c r="J19808" t="s">
        <v>14</v>
      </c>
      <c r="K19808">
        <v>59</v>
      </c>
      <c r="L19808" t="s">
        <v>15</v>
      </c>
    </row>
    <row r="19809" spans="1:12">
      <c r="A19809" t="e">
        <f ca="1">E00251619840221</f>
        <v>#NAME?</v>
      </c>
      <c r="B19809">
        <v>446</v>
      </c>
      <c r="C19809" t="s">
        <v>94</v>
      </c>
      <c r="D19809" s="1">
        <v>40945</v>
      </c>
      <c r="F19809">
        <v>1</v>
      </c>
      <c r="G19809">
        <v>5198</v>
      </c>
      <c r="H19809" t="s">
        <v>200</v>
      </c>
      <c r="J19809" t="s">
        <v>14</v>
      </c>
      <c r="K19809">
        <v>53</v>
      </c>
      <c r="L19809" t="s">
        <v>15</v>
      </c>
    </row>
    <row r="19810" spans="1:12">
      <c r="A19810" t="e">
        <f ca="1">E00251424831821</f>
        <v>#NAME?</v>
      </c>
      <c r="B19810">
        <v>121</v>
      </c>
      <c r="C19810" t="s">
        <v>698</v>
      </c>
      <c r="D19810" s="1">
        <v>41152</v>
      </c>
      <c r="F19810">
        <v>2</v>
      </c>
      <c r="G19810">
        <v>3804</v>
      </c>
      <c r="H19810" t="s">
        <v>71</v>
      </c>
      <c r="J19810" t="s">
        <v>14</v>
      </c>
      <c r="K19810">
        <v>49</v>
      </c>
      <c r="L19810" t="s">
        <v>15</v>
      </c>
    </row>
    <row r="19811" spans="1:12">
      <c r="A19811" t="e">
        <f ca="1">E00251524999421</f>
        <v>#NAME?</v>
      </c>
      <c r="B19811">
        <v>442</v>
      </c>
      <c r="C19811" t="s">
        <v>95</v>
      </c>
      <c r="D19811" s="1">
        <v>43018</v>
      </c>
      <c r="F19811">
        <v>1</v>
      </c>
      <c r="G19811">
        <v>7999</v>
      </c>
      <c r="H19811" t="s">
        <v>80</v>
      </c>
      <c r="J19811" t="s">
        <v>14</v>
      </c>
      <c r="K19811">
        <v>54</v>
      </c>
      <c r="L19811" t="s">
        <v>15</v>
      </c>
    </row>
    <row r="19812" spans="1:12">
      <c r="A19812" t="e">
        <f ca="1">E00251524999421</f>
        <v>#NAME?</v>
      </c>
      <c r="B19812">
        <v>640</v>
      </c>
      <c r="C19812" t="s">
        <v>623</v>
      </c>
      <c r="D19812" s="1">
        <v>42911</v>
      </c>
      <c r="F19812">
        <v>1</v>
      </c>
      <c r="G19812">
        <v>84500</v>
      </c>
      <c r="H19812" t="s">
        <v>511</v>
      </c>
      <c r="I19812" t="s">
        <v>148</v>
      </c>
      <c r="J19812" t="s">
        <v>57</v>
      </c>
      <c r="K19812">
        <v>54</v>
      </c>
      <c r="L19812" t="s">
        <v>15</v>
      </c>
    </row>
    <row r="19813" spans="1:12">
      <c r="A19813" t="e">
        <f ca="1">E00251518886021</f>
        <v>#NAME?</v>
      </c>
      <c r="B19813">
        <v>276</v>
      </c>
      <c r="C19813" t="s">
        <v>122</v>
      </c>
      <c r="D19813" s="1">
        <v>42079</v>
      </c>
      <c r="F19813">
        <v>2</v>
      </c>
      <c r="G19813">
        <v>5198</v>
      </c>
      <c r="H19813" t="s">
        <v>200</v>
      </c>
      <c r="J19813" t="s">
        <v>14</v>
      </c>
      <c r="K19813">
        <v>58</v>
      </c>
      <c r="L19813" t="s">
        <v>15</v>
      </c>
    </row>
    <row r="19814" spans="1:12">
      <c r="A19814" t="e">
        <f ca="1">E00251430146821</f>
        <v>#NAME?</v>
      </c>
      <c r="B19814">
        <v>772</v>
      </c>
      <c r="C19814" t="s">
        <v>170</v>
      </c>
      <c r="D19814" s="1">
        <v>42784</v>
      </c>
      <c r="F19814">
        <v>1</v>
      </c>
      <c r="G19814">
        <v>81342</v>
      </c>
      <c r="H19814" t="s">
        <v>1501</v>
      </c>
      <c r="I19814" t="s">
        <v>56</v>
      </c>
      <c r="J19814" t="s">
        <v>57</v>
      </c>
      <c r="K19814">
        <v>48</v>
      </c>
      <c r="L19814" t="s">
        <v>15</v>
      </c>
    </row>
    <row r="19815" spans="1:12">
      <c r="A19815" t="e">
        <f ca="1">E00251619840221</f>
        <v>#NAME?</v>
      </c>
      <c r="B19815">
        <v>446</v>
      </c>
      <c r="C19815" t="s">
        <v>94</v>
      </c>
      <c r="D19815" s="1">
        <v>42912</v>
      </c>
      <c r="F19815">
        <v>3</v>
      </c>
      <c r="G19815">
        <v>2449</v>
      </c>
      <c r="H19815" t="s">
        <v>53</v>
      </c>
      <c r="J19815" t="s">
        <v>14</v>
      </c>
      <c r="K19815">
        <v>59</v>
      </c>
      <c r="L19815" t="s">
        <v>15</v>
      </c>
    </row>
    <row r="19816" spans="1:12">
      <c r="A19816" t="e">
        <f ca="1">E00251619840221</f>
        <v>#NAME?</v>
      </c>
      <c r="B19816">
        <v>446</v>
      </c>
      <c r="C19816" t="s">
        <v>94</v>
      </c>
      <c r="D19816" s="1">
        <v>42720</v>
      </c>
      <c r="F19816">
        <v>1</v>
      </c>
      <c r="G19816">
        <v>462</v>
      </c>
      <c r="H19816" t="s">
        <v>288</v>
      </c>
      <c r="J19816" t="s">
        <v>14</v>
      </c>
      <c r="K19816">
        <v>58</v>
      </c>
      <c r="L19816" t="s">
        <v>15</v>
      </c>
    </row>
    <row r="19817" spans="1:12">
      <c r="A19817" t="e">
        <f ca="1">E00251431566321</f>
        <v>#NAME?</v>
      </c>
      <c r="B19817">
        <v>701</v>
      </c>
      <c r="C19817" t="s">
        <v>72</v>
      </c>
      <c r="D19817" s="1">
        <v>41772</v>
      </c>
      <c r="F19817">
        <v>3</v>
      </c>
      <c r="G19817">
        <v>3051</v>
      </c>
      <c r="H19817" t="s">
        <v>13</v>
      </c>
      <c r="J19817" t="s">
        <v>14</v>
      </c>
      <c r="K19817">
        <v>61</v>
      </c>
      <c r="L19817" t="s">
        <v>15</v>
      </c>
    </row>
    <row r="19818" spans="1:12">
      <c r="A19818" t="e">
        <f ca="1">E00251619840221</f>
        <v>#NAME?</v>
      </c>
      <c r="B19818">
        <v>446</v>
      </c>
      <c r="C19818" t="s">
        <v>94</v>
      </c>
      <c r="D19818" s="1">
        <v>42262</v>
      </c>
      <c r="F19818">
        <v>2</v>
      </c>
      <c r="G19818">
        <v>7862</v>
      </c>
      <c r="H19818" t="s">
        <v>27</v>
      </c>
      <c r="J19818" t="s">
        <v>14</v>
      </c>
      <c r="K19818">
        <v>57</v>
      </c>
      <c r="L19818" t="s">
        <v>22</v>
      </c>
    </row>
    <row r="19819" spans="1:12">
      <c r="A19819" t="e">
        <f ca="1">E00251619840221</f>
        <v>#NAME?</v>
      </c>
      <c r="B19819">
        <v>446</v>
      </c>
      <c r="C19819" t="s">
        <v>94</v>
      </c>
      <c r="D19819" s="1">
        <v>42418</v>
      </c>
      <c r="F19819">
        <v>1</v>
      </c>
      <c r="G19819">
        <v>7999</v>
      </c>
      <c r="H19819" t="s">
        <v>80</v>
      </c>
      <c r="J19819" t="s">
        <v>14</v>
      </c>
      <c r="K19819">
        <v>57</v>
      </c>
      <c r="L19819" t="s">
        <v>15</v>
      </c>
    </row>
    <row r="19820" spans="1:12">
      <c r="A19820" t="e">
        <f ca="1">E00251711585721</f>
        <v>#NAME?</v>
      </c>
      <c r="B19820">
        <v>10</v>
      </c>
      <c r="C19820" t="s">
        <v>18</v>
      </c>
      <c r="D19820" s="1">
        <v>41011</v>
      </c>
      <c r="F19820">
        <v>1</v>
      </c>
      <c r="G19820">
        <v>4019</v>
      </c>
      <c r="H19820" t="s">
        <v>26</v>
      </c>
      <c r="J19820" t="s">
        <v>14</v>
      </c>
      <c r="K19820">
        <v>52</v>
      </c>
      <c r="L19820" t="s">
        <v>15</v>
      </c>
    </row>
    <row r="19821" spans="1:12">
      <c r="A19821" t="e">
        <f ca="1">E00251711585721</f>
        <v>#NAME?</v>
      </c>
      <c r="B19821">
        <v>10</v>
      </c>
      <c r="C19821" t="s">
        <v>18</v>
      </c>
      <c r="D19821" s="1">
        <v>41310</v>
      </c>
      <c r="F19821">
        <v>1</v>
      </c>
      <c r="G19821">
        <v>7068</v>
      </c>
      <c r="H19821" t="s">
        <v>979</v>
      </c>
      <c r="J19821" t="s">
        <v>14</v>
      </c>
      <c r="K19821">
        <v>52</v>
      </c>
      <c r="L19821" t="s">
        <v>15</v>
      </c>
    </row>
    <row r="19822" spans="1:12">
      <c r="A19822" t="e">
        <f ca="1">E00251619840221</f>
        <v>#NAME?</v>
      </c>
      <c r="B19822">
        <v>446</v>
      </c>
      <c r="C19822" t="s">
        <v>94</v>
      </c>
      <c r="D19822" s="1">
        <v>42723</v>
      </c>
      <c r="F19822">
        <v>1</v>
      </c>
      <c r="G19822">
        <v>462</v>
      </c>
      <c r="H19822" t="s">
        <v>288</v>
      </c>
      <c r="J19822" t="s">
        <v>14</v>
      </c>
      <c r="K19822">
        <v>58</v>
      </c>
      <c r="L19822" t="s">
        <v>15</v>
      </c>
    </row>
    <row r="19823" spans="1:12">
      <c r="A19823" t="e">
        <f ca="1">E00251531526821</f>
        <v>#NAME?</v>
      </c>
      <c r="B19823">
        <v>701</v>
      </c>
      <c r="C19823" t="s">
        <v>72</v>
      </c>
      <c r="D19823" s="1">
        <v>42816</v>
      </c>
      <c r="F19823">
        <v>1</v>
      </c>
      <c r="G19823">
        <v>2724</v>
      </c>
      <c r="H19823" t="s">
        <v>73</v>
      </c>
      <c r="J19823" t="s">
        <v>14</v>
      </c>
      <c r="K19823">
        <v>59</v>
      </c>
      <c r="L19823" t="s">
        <v>15</v>
      </c>
    </row>
    <row r="19824" spans="1:12">
      <c r="A19824" t="e">
        <f ca="1">E00251431566321</f>
        <v>#NAME?</v>
      </c>
      <c r="B19824">
        <v>701</v>
      </c>
      <c r="C19824" t="s">
        <v>72</v>
      </c>
      <c r="D19824" s="1">
        <v>41674</v>
      </c>
      <c r="F19824">
        <v>2</v>
      </c>
      <c r="G19824">
        <v>4019</v>
      </c>
      <c r="H19824" t="s">
        <v>26</v>
      </c>
      <c r="J19824" t="s">
        <v>14</v>
      </c>
      <c r="K19824">
        <v>61</v>
      </c>
      <c r="L19824" t="s">
        <v>15</v>
      </c>
    </row>
    <row r="19825" spans="1:12">
      <c r="A19825" t="e">
        <f ca="1">E00251429331821</f>
        <v>#NAME?</v>
      </c>
      <c r="B19825">
        <v>175</v>
      </c>
      <c r="C19825" t="s">
        <v>131</v>
      </c>
      <c r="D19825" s="1">
        <v>42480</v>
      </c>
      <c r="F19825">
        <v>1</v>
      </c>
      <c r="G19825">
        <v>3829</v>
      </c>
      <c r="H19825" t="s">
        <v>419</v>
      </c>
      <c r="J19825" t="s">
        <v>14</v>
      </c>
      <c r="K19825">
        <v>59</v>
      </c>
      <c r="L19825" t="s">
        <v>15</v>
      </c>
    </row>
    <row r="19826" spans="1:12">
      <c r="A19826" t="e">
        <f ca="1">E00251429331821</f>
        <v>#NAME?</v>
      </c>
      <c r="B19826">
        <v>175</v>
      </c>
      <c r="C19826" t="s">
        <v>131</v>
      </c>
      <c r="D19826" s="1">
        <v>42982</v>
      </c>
      <c r="F19826">
        <v>2</v>
      </c>
      <c r="G19826">
        <v>7904</v>
      </c>
      <c r="H19826" t="s">
        <v>75</v>
      </c>
      <c r="J19826" t="s">
        <v>14</v>
      </c>
      <c r="K19826">
        <v>60</v>
      </c>
      <c r="L19826" t="s">
        <v>22</v>
      </c>
    </row>
    <row r="19827" spans="1:12">
      <c r="A19827" t="e">
        <f t="shared" ref="A19827:A19832" ca="1" si="181">E00251531526821</f>
        <v>#NAME?</v>
      </c>
      <c r="B19827">
        <v>701</v>
      </c>
      <c r="C19827" t="s">
        <v>72</v>
      </c>
      <c r="D19827" s="1">
        <v>41499</v>
      </c>
      <c r="F19827">
        <v>2</v>
      </c>
      <c r="G19827">
        <v>3051</v>
      </c>
      <c r="H19827" t="s">
        <v>13</v>
      </c>
      <c r="J19827" t="s">
        <v>14</v>
      </c>
      <c r="K19827">
        <v>55</v>
      </c>
      <c r="L19827" t="s">
        <v>15</v>
      </c>
    </row>
    <row r="19828" spans="1:12">
      <c r="A19828" t="e">
        <f t="shared" ca="1" si="181"/>
        <v>#NAME?</v>
      </c>
      <c r="B19828">
        <v>701</v>
      </c>
      <c r="C19828" t="s">
        <v>72</v>
      </c>
      <c r="D19828" s="1">
        <v>41764</v>
      </c>
      <c r="F19828">
        <v>4</v>
      </c>
      <c r="G19828">
        <v>30591</v>
      </c>
      <c r="H19828" t="s">
        <v>841</v>
      </c>
      <c r="J19828" t="s">
        <v>14</v>
      </c>
      <c r="K19828">
        <v>56</v>
      </c>
      <c r="L19828" t="s">
        <v>15</v>
      </c>
    </row>
    <row r="19829" spans="1:12">
      <c r="A19829" t="e">
        <f t="shared" ca="1" si="181"/>
        <v>#NAME?</v>
      </c>
      <c r="B19829">
        <v>701</v>
      </c>
      <c r="C19829" t="s">
        <v>72</v>
      </c>
      <c r="D19829" s="1">
        <v>42002</v>
      </c>
      <c r="F19829">
        <v>3</v>
      </c>
      <c r="G19829">
        <v>3051</v>
      </c>
      <c r="H19829" t="s">
        <v>13</v>
      </c>
      <c r="J19829" t="s">
        <v>14</v>
      </c>
      <c r="K19829">
        <v>57</v>
      </c>
      <c r="L19829" t="s">
        <v>15</v>
      </c>
    </row>
    <row r="19830" spans="1:12">
      <c r="A19830" t="e">
        <f t="shared" ca="1" si="181"/>
        <v>#NAME?</v>
      </c>
      <c r="B19830">
        <v>701</v>
      </c>
      <c r="C19830" t="s">
        <v>72</v>
      </c>
      <c r="D19830" s="1">
        <v>42552</v>
      </c>
      <c r="F19830">
        <v>1</v>
      </c>
      <c r="G19830">
        <v>2989</v>
      </c>
      <c r="H19830" t="s">
        <v>844</v>
      </c>
      <c r="J19830" t="s">
        <v>14</v>
      </c>
      <c r="K19830">
        <v>58</v>
      </c>
      <c r="L19830" t="s">
        <v>15</v>
      </c>
    </row>
    <row r="19831" spans="1:12">
      <c r="A19831" t="e">
        <f t="shared" ca="1" si="181"/>
        <v>#NAME?</v>
      </c>
      <c r="B19831">
        <v>701</v>
      </c>
      <c r="C19831" t="s">
        <v>72</v>
      </c>
      <c r="D19831" s="1">
        <v>42552</v>
      </c>
      <c r="F19831">
        <v>2</v>
      </c>
      <c r="G19831">
        <v>7030</v>
      </c>
      <c r="H19831" t="s">
        <v>333</v>
      </c>
      <c r="J19831" t="s">
        <v>14</v>
      </c>
      <c r="K19831">
        <v>58</v>
      </c>
      <c r="L19831" t="s">
        <v>15</v>
      </c>
    </row>
    <row r="19832" spans="1:12">
      <c r="A19832" t="e">
        <f t="shared" ca="1" si="181"/>
        <v>#NAME?</v>
      </c>
      <c r="B19832">
        <v>701</v>
      </c>
      <c r="C19832" t="s">
        <v>72</v>
      </c>
      <c r="D19832" s="1">
        <v>42619</v>
      </c>
      <c r="F19832">
        <v>6</v>
      </c>
      <c r="G19832">
        <v>27802</v>
      </c>
      <c r="H19832" t="s">
        <v>83</v>
      </c>
      <c r="J19832" t="s">
        <v>14</v>
      </c>
      <c r="K19832">
        <v>58</v>
      </c>
      <c r="L19832" t="s">
        <v>15</v>
      </c>
    </row>
    <row r="19833" spans="1:12">
      <c r="A19833" t="e">
        <f ca="1">E00251431418121</f>
        <v>#NAME?</v>
      </c>
      <c r="B19833">
        <v>701</v>
      </c>
      <c r="C19833" t="s">
        <v>72</v>
      </c>
      <c r="D19833" s="1">
        <v>42754</v>
      </c>
      <c r="F19833">
        <v>2</v>
      </c>
      <c r="G19833">
        <v>4019</v>
      </c>
      <c r="H19833" t="s">
        <v>26</v>
      </c>
      <c r="J19833" t="s">
        <v>14</v>
      </c>
      <c r="K19833">
        <v>57</v>
      </c>
      <c r="L19833" t="s">
        <v>15</v>
      </c>
    </row>
    <row r="19834" spans="1:12">
      <c r="A19834" t="e">
        <f ca="1">E00251431418121</f>
        <v>#NAME?</v>
      </c>
      <c r="B19834">
        <v>703</v>
      </c>
      <c r="C19834" t="s">
        <v>305</v>
      </c>
      <c r="D19834" s="1">
        <v>42064</v>
      </c>
      <c r="F19834">
        <v>2</v>
      </c>
      <c r="G19834">
        <v>4019</v>
      </c>
      <c r="H19834" t="s">
        <v>26</v>
      </c>
      <c r="J19834" t="s">
        <v>14</v>
      </c>
      <c r="K19834">
        <v>55</v>
      </c>
      <c r="L19834" t="s">
        <v>15</v>
      </c>
    </row>
    <row r="19835" spans="1:12">
      <c r="A19835" t="e">
        <f ca="1">E00251429176121</f>
        <v>#NAME?</v>
      </c>
      <c r="B19835">
        <v>274</v>
      </c>
      <c r="C19835" t="s">
        <v>506</v>
      </c>
      <c r="D19835" s="1">
        <v>42185</v>
      </c>
      <c r="F19835">
        <v>1</v>
      </c>
      <c r="G19835">
        <v>27801</v>
      </c>
      <c r="H19835" t="s">
        <v>387</v>
      </c>
      <c r="J19835" t="s">
        <v>14</v>
      </c>
      <c r="K19835">
        <v>48</v>
      </c>
      <c r="L19835" t="s">
        <v>15</v>
      </c>
    </row>
    <row r="19836" spans="1:12">
      <c r="A19836" t="e">
        <f ca="1">E00251424041421</f>
        <v>#NAME?</v>
      </c>
      <c r="B19836">
        <v>108</v>
      </c>
      <c r="C19836" t="s">
        <v>481</v>
      </c>
      <c r="D19836" s="1">
        <v>41493</v>
      </c>
      <c r="F19836">
        <v>1</v>
      </c>
      <c r="G19836">
        <v>6980</v>
      </c>
      <c r="H19836" t="s">
        <v>1417</v>
      </c>
      <c r="J19836" t="s">
        <v>14</v>
      </c>
      <c r="K19836">
        <v>46</v>
      </c>
      <c r="L19836" t="s">
        <v>15</v>
      </c>
    </row>
    <row r="19837" spans="1:12">
      <c r="A19837" t="e">
        <f ca="1">E00251424041421</f>
        <v>#NAME?</v>
      </c>
      <c r="B19837">
        <v>108</v>
      </c>
      <c r="C19837" t="s">
        <v>481</v>
      </c>
      <c r="D19837" s="1">
        <v>42408</v>
      </c>
      <c r="F19837">
        <v>1</v>
      </c>
      <c r="G19837">
        <v>4779</v>
      </c>
      <c r="H19837" t="s">
        <v>231</v>
      </c>
      <c r="J19837" t="s">
        <v>14</v>
      </c>
      <c r="K19837">
        <v>49</v>
      </c>
      <c r="L19837" t="s">
        <v>15</v>
      </c>
    </row>
    <row r="19838" spans="1:12">
      <c r="A19838" t="e">
        <f ca="1">E00251431566321</f>
        <v>#NAME?</v>
      </c>
      <c r="B19838">
        <v>701</v>
      </c>
      <c r="C19838" t="s">
        <v>72</v>
      </c>
      <c r="D19838" s="1">
        <v>41808</v>
      </c>
      <c r="F19838">
        <v>5</v>
      </c>
      <c r="G19838">
        <v>2724</v>
      </c>
      <c r="H19838" t="s">
        <v>73</v>
      </c>
      <c r="J19838" t="s">
        <v>14</v>
      </c>
      <c r="K19838">
        <v>61</v>
      </c>
      <c r="L19838" t="s">
        <v>15</v>
      </c>
    </row>
    <row r="19839" spans="1:12">
      <c r="A19839" t="e">
        <f ca="1">E00251430146821</f>
        <v>#NAME?</v>
      </c>
      <c r="B19839">
        <v>497</v>
      </c>
      <c r="C19839" t="s">
        <v>141</v>
      </c>
      <c r="D19839" s="1">
        <v>42758</v>
      </c>
      <c r="F19839">
        <v>1</v>
      </c>
      <c r="G19839">
        <v>462</v>
      </c>
      <c r="H19839" t="s">
        <v>288</v>
      </c>
      <c r="J19839" t="s">
        <v>14</v>
      </c>
      <c r="K19839">
        <v>47</v>
      </c>
      <c r="L19839" t="s">
        <v>15</v>
      </c>
    </row>
    <row r="19840" spans="1:12">
      <c r="A19840" t="e">
        <f ca="1">E00251429331821</f>
        <v>#NAME?</v>
      </c>
      <c r="B19840">
        <v>283</v>
      </c>
      <c r="C19840" t="s">
        <v>133</v>
      </c>
      <c r="D19840" s="1">
        <v>41669</v>
      </c>
      <c r="F19840">
        <v>1</v>
      </c>
      <c r="G19840">
        <v>2729</v>
      </c>
      <c r="H19840" t="s">
        <v>115</v>
      </c>
      <c r="J19840" t="s">
        <v>14</v>
      </c>
      <c r="K19840">
        <v>56</v>
      </c>
      <c r="L19840" t="s">
        <v>15</v>
      </c>
    </row>
    <row r="19841" spans="1:12">
      <c r="A19841" t="e">
        <f ca="1">E00251711668421</f>
        <v>#NAME?</v>
      </c>
      <c r="B19841">
        <v>11</v>
      </c>
      <c r="C19841" t="s">
        <v>245</v>
      </c>
      <c r="D19841" s="1">
        <v>41927</v>
      </c>
      <c r="F19841">
        <v>2</v>
      </c>
      <c r="G19841">
        <v>29690</v>
      </c>
      <c r="H19841" t="s">
        <v>52</v>
      </c>
      <c r="J19841" t="s">
        <v>14</v>
      </c>
      <c r="K19841">
        <v>55</v>
      </c>
      <c r="L19841" t="s">
        <v>15</v>
      </c>
    </row>
    <row r="19842" spans="1:12">
      <c r="A19842" t="e">
        <f ca="1">E00251431566321</f>
        <v>#NAME?</v>
      </c>
      <c r="B19842">
        <v>701</v>
      </c>
      <c r="C19842" t="s">
        <v>72</v>
      </c>
      <c r="D19842" s="1">
        <v>41808</v>
      </c>
      <c r="F19842">
        <v>4</v>
      </c>
      <c r="G19842">
        <v>27802</v>
      </c>
      <c r="H19842" t="s">
        <v>83</v>
      </c>
      <c r="J19842" t="s">
        <v>14</v>
      </c>
      <c r="K19842">
        <v>61</v>
      </c>
      <c r="L19842" t="s">
        <v>15</v>
      </c>
    </row>
    <row r="19843" spans="1:12">
      <c r="A19843" t="e">
        <f ca="1">E00251619840221</f>
        <v>#NAME?</v>
      </c>
      <c r="B19843">
        <v>446</v>
      </c>
      <c r="C19843" t="s">
        <v>94</v>
      </c>
      <c r="D19843" s="1">
        <v>41296</v>
      </c>
      <c r="F19843">
        <v>1</v>
      </c>
      <c r="G19843">
        <v>78449</v>
      </c>
      <c r="H19843" t="s">
        <v>277</v>
      </c>
      <c r="J19843" t="s">
        <v>14</v>
      </c>
      <c r="K19843">
        <v>54</v>
      </c>
      <c r="L19843" t="s">
        <v>22</v>
      </c>
    </row>
    <row r="19844" spans="1:12">
      <c r="A19844" t="e">
        <f ca="1">E00251619840221</f>
        <v>#NAME?</v>
      </c>
      <c r="B19844">
        <v>772</v>
      </c>
      <c r="C19844" t="s">
        <v>170</v>
      </c>
      <c r="D19844" s="1">
        <v>41985</v>
      </c>
      <c r="F19844">
        <v>1</v>
      </c>
      <c r="G19844">
        <v>78650</v>
      </c>
      <c r="H19844" t="s">
        <v>414</v>
      </c>
      <c r="I19844" t="s">
        <v>56</v>
      </c>
      <c r="J19844" t="s">
        <v>57</v>
      </c>
      <c r="K19844">
        <v>56</v>
      </c>
      <c r="L19844" t="s">
        <v>22</v>
      </c>
    </row>
    <row r="19845" spans="1:12">
      <c r="A19845" t="e">
        <f ca="1">E00251711668421</f>
        <v>#NAME?</v>
      </c>
      <c r="B19845">
        <v>7927</v>
      </c>
      <c r="C19845" t="s">
        <v>367</v>
      </c>
      <c r="D19845" s="1">
        <v>43067</v>
      </c>
      <c r="F19845">
        <v>3</v>
      </c>
      <c r="G19845">
        <v>4019</v>
      </c>
      <c r="H19845" t="s">
        <v>26</v>
      </c>
      <c r="J19845" t="s">
        <v>14</v>
      </c>
      <c r="K19845">
        <v>58</v>
      </c>
      <c r="L19845" t="s">
        <v>15</v>
      </c>
    </row>
    <row r="19846" spans="1:12">
      <c r="A19846" t="e">
        <f ca="1">E00251537622321</f>
        <v>#NAME?</v>
      </c>
      <c r="B19846">
        <v>4894</v>
      </c>
      <c r="C19846" t="s">
        <v>1502</v>
      </c>
      <c r="D19846" s="1">
        <v>41671</v>
      </c>
      <c r="F19846">
        <v>1</v>
      </c>
      <c r="G19846">
        <v>4871</v>
      </c>
      <c r="H19846" t="s">
        <v>125</v>
      </c>
      <c r="I19846" t="s">
        <v>148</v>
      </c>
      <c r="J19846" t="s">
        <v>57</v>
      </c>
      <c r="K19846">
        <v>50</v>
      </c>
      <c r="L19846" t="s">
        <v>15</v>
      </c>
    </row>
    <row r="19847" spans="1:12">
      <c r="A19847" t="e">
        <f ca="1">E00251429390221</f>
        <v>#NAME?</v>
      </c>
      <c r="B19847">
        <v>1325</v>
      </c>
      <c r="C19847" t="s">
        <v>605</v>
      </c>
      <c r="D19847" s="1">
        <v>41674</v>
      </c>
      <c r="F19847">
        <v>2</v>
      </c>
      <c r="G19847">
        <v>7243</v>
      </c>
      <c r="H19847" t="s">
        <v>42</v>
      </c>
      <c r="J19847" t="s">
        <v>14</v>
      </c>
      <c r="K19847">
        <v>39</v>
      </c>
      <c r="L19847" t="s">
        <v>15</v>
      </c>
    </row>
    <row r="19848" spans="1:12">
      <c r="A19848" t="e">
        <f ca="1">E00251424831821</f>
        <v>#NAME?</v>
      </c>
      <c r="B19848">
        <v>121</v>
      </c>
      <c r="C19848" t="s">
        <v>698</v>
      </c>
      <c r="D19848" s="1">
        <v>41152</v>
      </c>
      <c r="F19848">
        <v>1</v>
      </c>
      <c r="G19848">
        <v>7831</v>
      </c>
      <c r="H19848" t="s">
        <v>274</v>
      </c>
      <c r="J19848" t="s">
        <v>14</v>
      </c>
      <c r="K19848">
        <v>49</v>
      </c>
      <c r="L19848" t="s">
        <v>22</v>
      </c>
    </row>
    <row r="19849" spans="1:12">
      <c r="A19849" t="e">
        <f ca="1">E00251514125621</f>
        <v>#NAME?</v>
      </c>
      <c r="B19849">
        <v>1786</v>
      </c>
      <c r="C19849" t="s">
        <v>37</v>
      </c>
      <c r="D19849" s="1">
        <v>41081</v>
      </c>
      <c r="F19849">
        <v>1</v>
      </c>
      <c r="G19849">
        <v>7242</v>
      </c>
      <c r="H19849" t="s">
        <v>93</v>
      </c>
      <c r="J19849" t="s">
        <v>14</v>
      </c>
      <c r="K19849">
        <v>48</v>
      </c>
      <c r="L19849" t="s">
        <v>15</v>
      </c>
    </row>
    <row r="19850" spans="1:12">
      <c r="A19850" t="e">
        <f ca="1">E00251619840421</f>
        <v>#NAME?</v>
      </c>
      <c r="B19850">
        <v>438</v>
      </c>
      <c r="C19850" t="s">
        <v>474</v>
      </c>
      <c r="D19850" s="1">
        <v>41304</v>
      </c>
      <c r="F19850">
        <v>1</v>
      </c>
      <c r="G19850">
        <v>4871</v>
      </c>
      <c r="H19850" t="s">
        <v>125</v>
      </c>
      <c r="J19850" t="s">
        <v>14</v>
      </c>
      <c r="K19850">
        <v>40</v>
      </c>
      <c r="L19850" t="s">
        <v>15</v>
      </c>
    </row>
    <row r="19851" spans="1:12">
      <c r="A19851" t="e">
        <f ca="1">E00251429390221</f>
        <v>#NAME?</v>
      </c>
      <c r="B19851">
        <v>1325</v>
      </c>
      <c r="C19851" t="s">
        <v>605</v>
      </c>
      <c r="D19851" s="1">
        <v>40942</v>
      </c>
      <c r="F19851">
        <v>1</v>
      </c>
      <c r="G19851">
        <v>4659</v>
      </c>
      <c r="H19851" t="s">
        <v>47</v>
      </c>
      <c r="J19851" t="s">
        <v>14</v>
      </c>
      <c r="K19851">
        <v>37</v>
      </c>
      <c r="L19851" t="s">
        <v>15</v>
      </c>
    </row>
    <row r="19852" spans="1:12">
      <c r="A19852" t="e">
        <f ca="1">E00251537622321</f>
        <v>#NAME?</v>
      </c>
      <c r="B19852">
        <v>1077</v>
      </c>
      <c r="C19852" t="s">
        <v>848</v>
      </c>
      <c r="D19852" s="1">
        <v>42851</v>
      </c>
      <c r="F19852">
        <v>2</v>
      </c>
      <c r="G19852">
        <v>4659</v>
      </c>
      <c r="H19852" t="s">
        <v>47</v>
      </c>
      <c r="J19852" t="s">
        <v>14</v>
      </c>
      <c r="K19852">
        <v>54</v>
      </c>
      <c r="L19852" t="s">
        <v>15</v>
      </c>
    </row>
    <row r="19853" spans="1:12">
      <c r="A19853" t="e">
        <f ca="1">E00251529558721</f>
        <v>#NAME?</v>
      </c>
      <c r="B19853">
        <v>154</v>
      </c>
      <c r="C19853" t="s">
        <v>533</v>
      </c>
      <c r="D19853" s="1">
        <v>42402</v>
      </c>
      <c r="F19853">
        <v>1</v>
      </c>
      <c r="G19853">
        <v>4019</v>
      </c>
      <c r="H19853" t="s">
        <v>26</v>
      </c>
      <c r="J19853" t="s">
        <v>14</v>
      </c>
      <c r="K19853">
        <v>57</v>
      </c>
      <c r="L19853" t="s">
        <v>15</v>
      </c>
    </row>
    <row r="19854" spans="1:12">
      <c r="A19854" t="e">
        <f ca="1">E00251514273321</f>
        <v>#NAME?</v>
      </c>
      <c r="B19854">
        <v>490</v>
      </c>
      <c r="C19854" t="s">
        <v>158</v>
      </c>
      <c r="D19854" s="1">
        <v>41263</v>
      </c>
      <c r="F19854">
        <v>2</v>
      </c>
      <c r="G19854">
        <v>2720</v>
      </c>
      <c r="H19854" t="s">
        <v>65</v>
      </c>
      <c r="J19854" t="s">
        <v>14</v>
      </c>
      <c r="K19854">
        <v>51</v>
      </c>
      <c r="L19854" t="s">
        <v>15</v>
      </c>
    </row>
    <row r="19855" spans="1:12">
      <c r="A19855" t="e">
        <f ca="1">E00251514273321</f>
        <v>#NAME?</v>
      </c>
      <c r="B19855">
        <v>490</v>
      </c>
      <c r="C19855" t="s">
        <v>158</v>
      </c>
      <c r="D19855" s="1">
        <v>41416</v>
      </c>
      <c r="F19855">
        <v>1</v>
      </c>
      <c r="G19855">
        <v>78839</v>
      </c>
      <c r="H19855" t="s">
        <v>842</v>
      </c>
      <c r="J19855" t="s">
        <v>14</v>
      </c>
      <c r="K19855">
        <v>52</v>
      </c>
      <c r="L19855" t="s">
        <v>22</v>
      </c>
    </row>
    <row r="19856" spans="1:12">
      <c r="A19856" t="e">
        <f ca="1">E00251513253421</f>
        <v>#NAME?</v>
      </c>
      <c r="B19856">
        <v>640</v>
      </c>
      <c r="C19856" t="s">
        <v>623</v>
      </c>
      <c r="D19856" s="1">
        <v>41983</v>
      </c>
      <c r="F19856">
        <v>1</v>
      </c>
      <c r="G19856">
        <v>30000</v>
      </c>
      <c r="H19856" t="s">
        <v>144</v>
      </c>
      <c r="I19856" t="s">
        <v>148</v>
      </c>
      <c r="J19856" t="s">
        <v>57</v>
      </c>
      <c r="K19856">
        <v>49</v>
      </c>
      <c r="L19856" t="s">
        <v>15</v>
      </c>
    </row>
    <row r="19857" spans="1:12">
      <c r="A19857" t="e">
        <f ca="1">E00251537608221</f>
        <v>#NAME?</v>
      </c>
      <c r="B19857">
        <v>442</v>
      </c>
      <c r="C19857" t="s">
        <v>95</v>
      </c>
      <c r="D19857" s="1">
        <v>41617</v>
      </c>
      <c r="F19857">
        <v>1</v>
      </c>
      <c r="G19857">
        <v>4019</v>
      </c>
      <c r="H19857" t="s">
        <v>26</v>
      </c>
      <c r="J19857" t="s">
        <v>14</v>
      </c>
      <c r="K19857">
        <v>62</v>
      </c>
      <c r="L19857" t="s">
        <v>15</v>
      </c>
    </row>
    <row r="19858" spans="1:12">
      <c r="A19858" t="e">
        <f ca="1">E00251532506121</f>
        <v>#NAME?</v>
      </c>
      <c r="B19858">
        <v>493</v>
      </c>
      <c r="C19858" t="s">
        <v>376</v>
      </c>
      <c r="D19858" s="1">
        <v>42069</v>
      </c>
      <c r="F19858">
        <v>1</v>
      </c>
      <c r="G19858">
        <v>4660</v>
      </c>
      <c r="H19858" t="s">
        <v>215</v>
      </c>
      <c r="J19858" t="s">
        <v>14</v>
      </c>
      <c r="K19858">
        <v>46</v>
      </c>
      <c r="L19858" t="s">
        <v>15</v>
      </c>
    </row>
    <row r="19859" spans="1:12">
      <c r="A19859" t="e">
        <f ca="1">E00251531500621</f>
        <v>#NAME?</v>
      </c>
      <c r="B19859">
        <v>702</v>
      </c>
      <c r="C19859" t="s">
        <v>293</v>
      </c>
      <c r="D19859" s="1">
        <v>42044</v>
      </c>
      <c r="F19859">
        <v>5</v>
      </c>
      <c r="G19859">
        <v>7061</v>
      </c>
      <c r="H19859" t="s">
        <v>408</v>
      </c>
      <c r="J19859" t="s">
        <v>14</v>
      </c>
      <c r="K19859">
        <v>51</v>
      </c>
      <c r="L19859" t="s">
        <v>15</v>
      </c>
    </row>
    <row r="19860" spans="1:12">
      <c r="A19860" t="e">
        <f ca="1">E00251531500621</f>
        <v>#NAME?</v>
      </c>
      <c r="B19860">
        <v>702</v>
      </c>
      <c r="C19860" t="s">
        <v>293</v>
      </c>
      <c r="D19860" s="1">
        <v>42331</v>
      </c>
      <c r="F19860">
        <v>2</v>
      </c>
      <c r="G19860">
        <v>27802</v>
      </c>
      <c r="H19860" t="s">
        <v>83</v>
      </c>
      <c r="J19860" t="s">
        <v>14</v>
      </c>
      <c r="K19860">
        <v>51</v>
      </c>
      <c r="L19860" t="s">
        <v>15</v>
      </c>
    </row>
    <row r="19861" spans="1:12">
      <c r="A19861" t="e">
        <f ca="1">E00251531550021</f>
        <v>#NAME?</v>
      </c>
      <c r="B19861">
        <v>1786</v>
      </c>
      <c r="C19861" t="s">
        <v>37</v>
      </c>
      <c r="D19861" s="1">
        <v>42901</v>
      </c>
      <c r="F19861">
        <v>1</v>
      </c>
      <c r="G19861">
        <v>6279</v>
      </c>
      <c r="H19861" t="s">
        <v>756</v>
      </c>
      <c r="J19861" t="s">
        <v>14</v>
      </c>
      <c r="K19861">
        <v>60</v>
      </c>
      <c r="L19861" t="s">
        <v>15</v>
      </c>
    </row>
    <row r="19862" spans="1:12">
      <c r="A19862" t="e">
        <f ca="1">E00251430134421</f>
        <v>#NAME?</v>
      </c>
      <c r="B19862">
        <v>467</v>
      </c>
      <c r="C19862" t="s">
        <v>232</v>
      </c>
      <c r="D19862" s="1">
        <v>41684</v>
      </c>
      <c r="F19862">
        <v>1</v>
      </c>
      <c r="G19862">
        <v>5258</v>
      </c>
      <c r="H19862" t="s">
        <v>236</v>
      </c>
      <c r="J19862" t="s">
        <v>14</v>
      </c>
      <c r="K19862">
        <v>51</v>
      </c>
      <c r="L19862" t="s">
        <v>15</v>
      </c>
    </row>
    <row r="19863" spans="1:12">
      <c r="A19863" t="e">
        <f ca="1">E00251537622321</f>
        <v>#NAME?</v>
      </c>
      <c r="B19863">
        <v>4894</v>
      </c>
      <c r="C19863" t="s">
        <v>1502</v>
      </c>
      <c r="D19863" s="1">
        <v>43093</v>
      </c>
      <c r="F19863">
        <v>1</v>
      </c>
      <c r="G19863">
        <v>9198</v>
      </c>
      <c r="H19863" t="s">
        <v>229</v>
      </c>
      <c r="I19863" t="s">
        <v>148</v>
      </c>
      <c r="J19863" t="s">
        <v>57</v>
      </c>
      <c r="K19863">
        <v>54</v>
      </c>
      <c r="L19863" t="s">
        <v>15</v>
      </c>
    </row>
    <row r="19864" spans="1:12">
      <c r="A19864" t="e">
        <f ca="1">E00251429350021</f>
        <v>#NAME?</v>
      </c>
      <c r="B19864">
        <v>278</v>
      </c>
      <c r="C19864" t="s">
        <v>222</v>
      </c>
      <c r="D19864" s="1">
        <v>41422</v>
      </c>
      <c r="F19864">
        <v>1</v>
      </c>
      <c r="G19864">
        <v>7891</v>
      </c>
      <c r="H19864" t="s">
        <v>888</v>
      </c>
      <c r="J19864" t="s">
        <v>14</v>
      </c>
      <c r="K19864">
        <v>62</v>
      </c>
      <c r="L19864" t="s">
        <v>22</v>
      </c>
    </row>
    <row r="19865" spans="1:12">
      <c r="A19865" t="e">
        <f ca="1">E00251531500621</f>
        <v>#NAME?</v>
      </c>
      <c r="B19865">
        <v>703</v>
      </c>
      <c r="C19865" t="s">
        <v>305</v>
      </c>
      <c r="D19865" s="1">
        <v>42507</v>
      </c>
      <c r="F19865">
        <v>6</v>
      </c>
      <c r="G19865">
        <v>6278</v>
      </c>
      <c r="H19865" t="s">
        <v>554</v>
      </c>
      <c r="J19865" t="s">
        <v>14</v>
      </c>
      <c r="K19865">
        <v>52</v>
      </c>
      <c r="L19865" t="s">
        <v>15</v>
      </c>
    </row>
    <row r="19866" spans="1:12">
      <c r="A19866" t="e">
        <f ca="1">E00251531500621</f>
        <v>#NAME?</v>
      </c>
      <c r="B19866">
        <v>703</v>
      </c>
      <c r="C19866" t="s">
        <v>305</v>
      </c>
      <c r="D19866" s="1">
        <v>42929</v>
      </c>
      <c r="F19866">
        <v>2</v>
      </c>
      <c r="G19866">
        <v>2724</v>
      </c>
      <c r="H19866" t="s">
        <v>73</v>
      </c>
      <c r="J19866" t="s">
        <v>14</v>
      </c>
      <c r="K19866">
        <v>53</v>
      </c>
      <c r="L19866" t="s">
        <v>15</v>
      </c>
    </row>
    <row r="19867" spans="1:12">
      <c r="A19867" t="e">
        <f ca="1">E00251531500621</f>
        <v>#NAME?</v>
      </c>
      <c r="B19867">
        <v>703</v>
      </c>
      <c r="C19867" t="s">
        <v>305</v>
      </c>
      <c r="D19867" s="1">
        <v>43006</v>
      </c>
      <c r="F19867">
        <v>2</v>
      </c>
      <c r="G19867">
        <v>27802</v>
      </c>
      <c r="H19867" t="s">
        <v>83</v>
      </c>
      <c r="J19867" t="s">
        <v>14</v>
      </c>
      <c r="K19867">
        <v>53</v>
      </c>
      <c r="L19867" t="s">
        <v>15</v>
      </c>
    </row>
    <row r="19868" spans="1:12">
      <c r="A19868" t="e">
        <f ca="1">E00251514243921</f>
        <v>#NAME?</v>
      </c>
      <c r="B19868">
        <v>453</v>
      </c>
      <c r="C19868" t="s">
        <v>96</v>
      </c>
      <c r="D19868" s="1">
        <v>42772</v>
      </c>
      <c r="F19868">
        <v>1</v>
      </c>
      <c r="G19868">
        <v>7231</v>
      </c>
      <c r="H19868" t="s">
        <v>128</v>
      </c>
      <c r="J19868" t="s">
        <v>14</v>
      </c>
      <c r="K19868">
        <v>52</v>
      </c>
      <c r="L19868" t="s">
        <v>15</v>
      </c>
    </row>
    <row r="19869" spans="1:12">
      <c r="A19869" t="e">
        <f ca="1">E00251629160421</f>
        <v>#NAME?</v>
      </c>
      <c r="B19869">
        <v>167</v>
      </c>
      <c r="C19869" t="s">
        <v>549</v>
      </c>
      <c r="D19869" s="1">
        <v>41809</v>
      </c>
      <c r="F19869">
        <v>3</v>
      </c>
      <c r="G19869">
        <v>5589</v>
      </c>
      <c r="H19869" t="s">
        <v>152</v>
      </c>
      <c r="J19869" t="s">
        <v>14</v>
      </c>
      <c r="K19869">
        <v>51</v>
      </c>
      <c r="L19869" t="s">
        <v>15</v>
      </c>
    </row>
    <row r="19870" spans="1:12">
      <c r="A19870" t="e">
        <f ca="1">E00251629160421</f>
        <v>#NAME?</v>
      </c>
      <c r="B19870">
        <v>195</v>
      </c>
      <c r="C19870" t="s">
        <v>854</v>
      </c>
      <c r="D19870" s="1">
        <v>41989</v>
      </c>
      <c r="F19870">
        <v>1</v>
      </c>
      <c r="G19870">
        <v>3804</v>
      </c>
      <c r="H19870" t="s">
        <v>71</v>
      </c>
      <c r="J19870" t="s">
        <v>14</v>
      </c>
      <c r="K19870">
        <v>52</v>
      </c>
      <c r="L19870" t="s">
        <v>15</v>
      </c>
    </row>
    <row r="19871" spans="1:12">
      <c r="A19871" t="e">
        <f ca="1">E00251617643721</f>
        <v>#NAME?</v>
      </c>
      <c r="B19871">
        <v>598</v>
      </c>
      <c r="C19871" t="s">
        <v>862</v>
      </c>
      <c r="D19871" s="1">
        <v>41757</v>
      </c>
      <c r="F19871">
        <v>1</v>
      </c>
      <c r="G19871">
        <v>4549</v>
      </c>
      <c r="H19871" t="s">
        <v>69</v>
      </c>
      <c r="J19871" t="s">
        <v>14</v>
      </c>
      <c r="K19871">
        <v>46</v>
      </c>
      <c r="L19871" t="s">
        <v>15</v>
      </c>
    </row>
    <row r="19872" spans="1:12">
      <c r="A19872" t="e">
        <f ca="1">E00251617643721</f>
        <v>#NAME?</v>
      </c>
      <c r="B19872">
        <v>598</v>
      </c>
      <c r="C19872" t="s">
        <v>862</v>
      </c>
      <c r="D19872" s="1">
        <v>42656</v>
      </c>
      <c r="F19872">
        <v>1</v>
      </c>
      <c r="G19872">
        <v>49390</v>
      </c>
      <c r="H19872" t="s">
        <v>59</v>
      </c>
      <c r="J19872" t="s">
        <v>14</v>
      </c>
      <c r="K19872">
        <v>49</v>
      </c>
      <c r="L19872" t="s">
        <v>15</v>
      </c>
    </row>
    <row r="19873" spans="1:12">
      <c r="A19873" t="e">
        <f ca="1">E00251617643721</f>
        <v>#NAME?</v>
      </c>
      <c r="B19873">
        <v>701</v>
      </c>
      <c r="C19873" t="s">
        <v>72</v>
      </c>
      <c r="D19873" s="1">
        <v>41221</v>
      </c>
      <c r="F19873">
        <v>1</v>
      </c>
      <c r="G19873">
        <v>7871</v>
      </c>
      <c r="H19873" t="s">
        <v>674</v>
      </c>
      <c r="J19873" t="s">
        <v>14</v>
      </c>
      <c r="K19873">
        <v>45</v>
      </c>
      <c r="L19873" t="s">
        <v>22</v>
      </c>
    </row>
    <row r="19874" spans="1:12">
      <c r="A19874" t="e">
        <f ca="1">E00251513434021</f>
        <v>#NAME?</v>
      </c>
      <c r="B19874">
        <v>473</v>
      </c>
      <c r="C19874" t="s">
        <v>669</v>
      </c>
      <c r="D19874" s="1">
        <v>42087</v>
      </c>
      <c r="F19874">
        <v>2</v>
      </c>
      <c r="G19874">
        <v>2448</v>
      </c>
      <c r="H19874" t="s">
        <v>19</v>
      </c>
      <c r="J19874" t="s">
        <v>14</v>
      </c>
      <c r="K19874">
        <v>47</v>
      </c>
      <c r="L19874" t="s">
        <v>15</v>
      </c>
    </row>
    <row r="19875" spans="1:12">
      <c r="A19875" t="e">
        <f ca="1">E00251430134421</f>
        <v>#NAME?</v>
      </c>
      <c r="B19875">
        <v>467</v>
      </c>
      <c r="C19875" t="s">
        <v>232</v>
      </c>
      <c r="D19875" s="1">
        <v>42300</v>
      </c>
      <c r="F19875">
        <v>1</v>
      </c>
      <c r="G19875">
        <v>4019</v>
      </c>
      <c r="H19875" t="s">
        <v>26</v>
      </c>
      <c r="J19875" t="s">
        <v>14</v>
      </c>
      <c r="K19875">
        <v>52</v>
      </c>
      <c r="L19875" t="s">
        <v>15</v>
      </c>
    </row>
    <row r="19876" spans="1:12">
      <c r="A19876" t="e">
        <f ca="1">E00251512346621</f>
        <v>#NAME?</v>
      </c>
      <c r="B19876">
        <v>3527</v>
      </c>
      <c r="C19876" t="s">
        <v>598</v>
      </c>
      <c r="D19876" s="1">
        <v>42584</v>
      </c>
      <c r="F19876">
        <v>1</v>
      </c>
      <c r="G19876">
        <v>17371</v>
      </c>
      <c r="H19876" t="s">
        <v>1503</v>
      </c>
      <c r="J19876" t="s">
        <v>14</v>
      </c>
      <c r="K19876">
        <v>65</v>
      </c>
      <c r="L19876" t="s">
        <v>15</v>
      </c>
    </row>
    <row r="19877" spans="1:12">
      <c r="A19877" t="e">
        <f ca="1">E00251531526821</f>
        <v>#NAME?</v>
      </c>
      <c r="B19877">
        <v>701</v>
      </c>
      <c r="C19877" t="s">
        <v>72</v>
      </c>
      <c r="D19877" s="1">
        <v>41648</v>
      </c>
      <c r="F19877">
        <v>3</v>
      </c>
      <c r="G19877">
        <v>3899</v>
      </c>
      <c r="H19877" t="s">
        <v>264</v>
      </c>
      <c r="J19877" t="s">
        <v>14</v>
      </c>
      <c r="K19877">
        <v>56</v>
      </c>
      <c r="L19877" t="s">
        <v>15</v>
      </c>
    </row>
    <row r="19878" spans="1:12">
      <c r="A19878" t="e">
        <f ca="1">E00251619842221</f>
        <v>#NAME?</v>
      </c>
      <c r="B19878">
        <v>439</v>
      </c>
      <c r="C19878" t="s">
        <v>416</v>
      </c>
      <c r="D19878" s="1">
        <v>42608</v>
      </c>
      <c r="F19878">
        <v>3</v>
      </c>
      <c r="G19878">
        <v>2720</v>
      </c>
      <c r="H19878" t="s">
        <v>65</v>
      </c>
      <c r="J19878" t="s">
        <v>14</v>
      </c>
      <c r="K19878">
        <v>50</v>
      </c>
      <c r="L19878" t="s">
        <v>15</v>
      </c>
    </row>
    <row r="19879" spans="1:12">
      <c r="A19879" t="e">
        <f ca="1">E00251514274321</f>
        <v>#NAME?</v>
      </c>
      <c r="B19879">
        <v>449</v>
      </c>
      <c r="C19879" t="s">
        <v>124</v>
      </c>
      <c r="D19879" s="1">
        <v>41283</v>
      </c>
      <c r="F19879">
        <v>3</v>
      </c>
      <c r="G19879">
        <v>7243</v>
      </c>
      <c r="H19879" t="s">
        <v>42</v>
      </c>
      <c r="J19879" t="s">
        <v>14</v>
      </c>
      <c r="K19879">
        <v>60</v>
      </c>
      <c r="L19879" t="s">
        <v>15</v>
      </c>
    </row>
    <row r="19880" spans="1:12">
      <c r="A19880" t="e">
        <f ca="1">E00251514243921</f>
        <v>#NAME?</v>
      </c>
      <c r="B19880">
        <v>453</v>
      </c>
      <c r="C19880" t="s">
        <v>96</v>
      </c>
      <c r="D19880" s="1">
        <v>41845</v>
      </c>
      <c r="F19880">
        <v>1</v>
      </c>
      <c r="G19880">
        <v>7243</v>
      </c>
      <c r="H19880" t="s">
        <v>42</v>
      </c>
      <c r="J19880" t="s">
        <v>14</v>
      </c>
      <c r="K19880">
        <v>49</v>
      </c>
      <c r="L19880" t="s">
        <v>15</v>
      </c>
    </row>
    <row r="19881" spans="1:12">
      <c r="A19881" t="e">
        <f ca="1">E00251528935221</f>
        <v>#NAME?</v>
      </c>
      <c r="B19881">
        <v>746</v>
      </c>
      <c r="C19881" t="s">
        <v>527</v>
      </c>
      <c r="D19881" s="1">
        <v>42102</v>
      </c>
      <c r="F19881">
        <v>1</v>
      </c>
      <c r="G19881">
        <v>9248</v>
      </c>
      <c r="H19881" t="s">
        <v>476</v>
      </c>
      <c r="I19881" t="s">
        <v>56</v>
      </c>
      <c r="J19881" t="s">
        <v>57</v>
      </c>
      <c r="K19881">
        <v>56</v>
      </c>
      <c r="L19881" t="s">
        <v>15</v>
      </c>
    </row>
    <row r="19882" spans="1:12">
      <c r="A19882" t="e">
        <f ca="1">E00251531526821</f>
        <v>#NAME?</v>
      </c>
      <c r="B19882">
        <v>701</v>
      </c>
      <c r="C19882" t="s">
        <v>72</v>
      </c>
      <c r="D19882" s="1">
        <v>42552</v>
      </c>
      <c r="F19882">
        <v>3</v>
      </c>
      <c r="G19882">
        <v>2724</v>
      </c>
      <c r="H19882" t="s">
        <v>73</v>
      </c>
      <c r="J19882" t="s">
        <v>14</v>
      </c>
      <c r="K19882">
        <v>58</v>
      </c>
      <c r="L19882" t="s">
        <v>15</v>
      </c>
    </row>
    <row r="19883" spans="1:12">
      <c r="A19883" t="e">
        <f ca="1">E00251531526821</f>
        <v>#NAME?</v>
      </c>
      <c r="B19883">
        <v>701</v>
      </c>
      <c r="C19883" t="s">
        <v>72</v>
      </c>
      <c r="D19883" s="1">
        <v>42640</v>
      </c>
      <c r="F19883">
        <v>6</v>
      </c>
      <c r="G19883">
        <v>27802</v>
      </c>
      <c r="H19883" t="s">
        <v>83</v>
      </c>
      <c r="J19883" t="s">
        <v>14</v>
      </c>
      <c r="K19883">
        <v>58</v>
      </c>
      <c r="L19883" t="s">
        <v>15</v>
      </c>
    </row>
    <row r="19884" spans="1:12">
      <c r="A19884" t="e">
        <f ca="1">E00251531526821</f>
        <v>#NAME?</v>
      </c>
      <c r="B19884">
        <v>701</v>
      </c>
      <c r="C19884" t="s">
        <v>72</v>
      </c>
      <c r="D19884" s="1">
        <v>42796</v>
      </c>
      <c r="F19884">
        <v>2</v>
      </c>
      <c r="G19884">
        <v>2724</v>
      </c>
      <c r="H19884" t="s">
        <v>73</v>
      </c>
      <c r="J19884" t="s">
        <v>14</v>
      </c>
      <c r="K19884">
        <v>59</v>
      </c>
      <c r="L19884" t="s">
        <v>15</v>
      </c>
    </row>
    <row r="19885" spans="1:12">
      <c r="A19885" t="e">
        <f ca="1">E00251532433121</f>
        <v>#NAME?</v>
      </c>
      <c r="B19885">
        <v>483</v>
      </c>
      <c r="C19885" t="s">
        <v>351</v>
      </c>
      <c r="D19885" s="1">
        <v>41782</v>
      </c>
      <c r="F19885">
        <v>1</v>
      </c>
      <c r="G19885">
        <v>30748</v>
      </c>
      <c r="H19885" t="s">
        <v>50</v>
      </c>
      <c r="J19885" t="s">
        <v>14</v>
      </c>
      <c r="K19885">
        <v>55</v>
      </c>
      <c r="L19885" t="s">
        <v>15</v>
      </c>
    </row>
    <row r="19886" spans="1:12">
      <c r="A19886" t="e">
        <f ca="1">E00251617643721</f>
        <v>#NAME?</v>
      </c>
      <c r="B19886">
        <v>701</v>
      </c>
      <c r="C19886" t="s">
        <v>72</v>
      </c>
      <c r="D19886" s="1">
        <v>41647</v>
      </c>
      <c r="F19886">
        <v>1</v>
      </c>
      <c r="G19886">
        <v>4549</v>
      </c>
      <c r="H19886" t="s">
        <v>69</v>
      </c>
      <c r="J19886" t="s">
        <v>14</v>
      </c>
      <c r="K19886">
        <v>46</v>
      </c>
      <c r="L19886" t="s">
        <v>15</v>
      </c>
    </row>
    <row r="19887" spans="1:12">
      <c r="A19887" t="e">
        <f ca="1">E00251537608221</f>
        <v>#NAME?</v>
      </c>
      <c r="B19887">
        <v>442</v>
      </c>
      <c r="C19887" t="s">
        <v>95</v>
      </c>
      <c r="D19887" s="1">
        <v>42507</v>
      </c>
      <c r="F19887">
        <v>2</v>
      </c>
      <c r="G19887">
        <v>2449</v>
      </c>
      <c r="H19887" t="s">
        <v>53</v>
      </c>
      <c r="J19887" t="s">
        <v>14</v>
      </c>
      <c r="K19887">
        <v>64</v>
      </c>
      <c r="L19887" t="s">
        <v>15</v>
      </c>
    </row>
    <row r="19888" spans="1:12">
      <c r="A19888" t="e">
        <f ca="1">E00251531526821</f>
        <v>#NAME?</v>
      </c>
      <c r="B19888">
        <v>701</v>
      </c>
      <c r="C19888" t="s">
        <v>72</v>
      </c>
      <c r="D19888" s="1">
        <v>42816</v>
      </c>
      <c r="F19888">
        <v>6</v>
      </c>
      <c r="G19888">
        <v>3669</v>
      </c>
      <c r="H19888" t="s">
        <v>289</v>
      </c>
      <c r="J19888" t="s">
        <v>14</v>
      </c>
      <c r="K19888">
        <v>59</v>
      </c>
      <c r="L19888" t="s">
        <v>15</v>
      </c>
    </row>
    <row r="19889" spans="1:12">
      <c r="A19889" t="e">
        <f ca="1">E00251537608221</f>
        <v>#NAME?</v>
      </c>
      <c r="B19889">
        <v>442</v>
      </c>
      <c r="C19889" t="s">
        <v>95</v>
      </c>
      <c r="D19889" s="1">
        <v>42905</v>
      </c>
      <c r="F19889">
        <v>1</v>
      </c>
      <c r="G19889">
        <v>185</v>
      </c>
      <c r="H19889" t="s">
        <v>199</v>
      </c>
      <c r="J19889" t="s">
        <v>14</v>
      </c>
      <c r="K19889">
        <v>66</v>
      </c>
      <c r="L19889" t="s">
        <v>15</v>
      </c>
    </row>
    <row r="19890" spans="1:12">
      <c r="A19890" t="e">
        <f ca="1">E00251518589021</f>
        <v>#NAME?</v>
      </c>
      <c r="B19890">
        <v>291</v>
      </c>
      <c r="C19890" t="s">
        <v>160</v>
      </c>
      <c r="D19890" s="1">
        <v>42760</v>
      </c>
      <c r="F19890">
        <v>1</v>
      </c>
      <c r="G19890">
        <v>7869</v>
      </c>
      <c r="H19890" t="s">
        <v>470</v>
      </c>
      <c r="J19890" t="s">
        <v>14</v>
      </c>
      <c r="K19890">
        <v>48</v>
      </c>
      <c r="L19890" t="s">
        <v>22</v>
      </c>
    </row>
    <row r="19891" spans="1:12">
      <c r="A19891" t="e">
        <f ca="1">E00251528935221</f>
        <v>#NAME?</v>
      </c>
      <c r="B19891">
        <v>290</v>
      </c>
      <c r="C19891" t="s">
        <v>449</v>
      </c>
      <c r="D19891" s="1">
        <v>42431</v>
      </c>
      <c r="F19891">
        <v>1</v>
      </c>
      <c r="G19891">
        <v>3671</v>
      </c>
      <c r="H19891" t="s">
        <v>188</v>
      </c>
      <c r="J19891" t="s">
        <v>14</v>
      </c>
      <c r="K19891">
        <v>57</v>
      </c>
      <c r="L19891" t="s">
        <v>15</v>
      </c>
    </row>
    <row r="19892" spans="1:12">
      <c r="A19892" t="e">
        <f ca="1">E00251532959121</f>
        <v>#NAME?</v>
      </c>
      <c r="B19892">
        <v>467</v>
      </c>
      <c r="C19892" t="s">
        <v>232</v>
      </c>
      <c r="D19892" s="1">
        <v>41544</v>
      </c>
      <c r="F19892">
        <v>1</v>
      </c>
      <c r="G19892">
        <v>2800</v>
      </c>
      <c r="H19892" t="s">
        <v>717</v>
      </c>
      <c r="J19892" t="s">
        <v>14</v>
      </c>
      <c r="K19892">
        <v>59</v>
      </c>
      <c r="L19892" t="s">
        <v>15</v>
      </c>
    </row>
    <row r="19893" spans="1:12">
      <c r="A19893" t="e">
        <f ca="1">E00251518589721</f>
        <v>#NAME?</v>
      </c>
      <c r="B19893">
        <v>297</v>
      </c>
      <c r="C19893" t="s">
        <v>411</v>
      </c>
      <c r="D19893" s="1">
        <v>41654</v>
      </c>
      <c r="F19893">
        <v>1</v>
      </c>
      <c r="G19893">
        <v>7869</v>
      </c>
      <c r="H19893" t="s">
        <v>470</v>
      </c>
      <c r="J19893" t="s">
        <v>14</v>
      </c>
      <c r="K19893">
        <v>48</v>
      </c>
      <c r="L19893" t="s">
        <v>22</v>
      </c>
    </row>
    <row r="19894" spans="1:12">
      <c r="A19894" t="e">
        <f ca="1">E00251528935221</f>
        <v>#NAME?</v>
      </c>
      <c r="B19894">
        <v>297</v>
      </c>
      <c r="C19894" t="s">
        <v>411</v>
      </c>
      <c r="D19894" s="1">
        <v>41071</v>
      </c>
      <c r="F19894">
        <v>5</v>
      </c>
      <c r="G19894">
        <v>4019</v>
      </c>
      <c r="H19894" t="s">
        <v>26</v>
      </c>
      <c r="J19894" t="s">
        <v>14</v>
      </c>
      <c r="K19894">
        <v>53</v>
      </c>
      <c r="L19894" t="s">
        <v>15</v>
      </c>
    </row>
    <row r="19895" spans="1:12">
      <c r="A19895" t="e">
        <f ca="1">E00251528935221</f>
        <v>#NAME?</v>
      </c>
      <c r="B19895">
        <v>297</v>
      </c>
      <c r="C19895" t="s">
        <v>411</v>
      </c>
      <c r="D19895" s="1">
        <v>42191</v>
      </c>
      <c r="F19895">
        <v>4</v>
      </c>
      <c r="G19895">
        <v>73300</v>
      </c>
      <c r="H19895" t="s">
        <v>86</v>
      </c>
      <c r="J19895" t="s">
        <v>14</v>
      </c>
      <c r="K19895">
        <v>56</v>
      </c>
      <c r="L19895" t="s">
        <v>15</v>
      </c>
    </row>
    <row r="19896" spans="1:12">
      <c r="A19896" t="e">
        <f ca="1">E00251537608221</f>
        <v>#NAME?</v>
      </c>
      <c r="B19896">
        <v>442</v>
      </c>
      <c r="C19896" t="s">
        <v>95</v>
      </c>
      <c r="D19896" s="1">
        <v>41047</v>
      </c>
      <c r="F19896">
        <v>1</v>
      </c>
      <c r="G19896">
        <v>5180</v>
      </c>
      <c r="H19896" t="s">
        <v>165</v>
      </c>
      <c r="J19896" t="s">
        <v>14</v>
      </c>
      <c r="K19896">
        <v>60</v>
      </c>
      <c r="L19896" t="s">
        <v>15</v>
      </c>
    </row>
    <row r="19897" spans="1:12">
      <c r="A19897" t="e">
        <f ca="1">E00251432420521</f>
        <v>#NAME?</v>
      </c>
      <c r="B19897">
        <v>451</v>
      </c>
      <c r="C19897" t="s">
        <v>102</v>
      </c>
      <c r="D19897" s="1">
        <v>41471</v>
      </c>
      <c r="F19897">
        <v>2</v>
      </c>
      <c r="G19897">
        <v>496</v>
      </c>
      <c r="H19897" t="s">
        <v>190</v>
      </c>
      <c r="J19897" t="s">
        <v>14</v>
      </c>
      <c r="K19897">
        <v>50</v>
      </c>
      <c r="L19897" t="s">
        <v>15</v>
      </c>
    </row>
    <row r="19898" spans="1:12">
      <c r="A19898" t="e">
        <f ca="1">E00251537622321</f>
        <v>#NAME?</v>
      </c>
      <c r="B19898">
        <v>1077</v>
      </c>
      <c r="C19898" t="s">
        <v>848</v>
      </c>
      <c r="D19898" s="1">
        <v>43097</v>
      </c>
      <c r="F19898">
        <v>5</v>
      </c>
      <c r="G19898">
        <v>99520</v>
      </c>
      <c r="H19898" t="s">
        <v>1086</v>
      </c>
      <c r="J19898" t="s">
        <v>14</v>
      </c>
      <c r="K19898">
        <v>54</v>
      </c>
      <c r="L19898" t="s">
        <v>15</v>
      </c>
    </row>
    <row r="19899" spans="1:12">
      <c r="A19899" t="e">
        <f ca="1">E00251514273321</f>
        <v>#NAME?</v>
      </c>
      <c r="B19899">
        <v>490</v>
      </c>
      <c r="C19899" t="s">
        <v>158</v>
      </c>
      <c r="D19899" s="1">
        <v>41527</v>
      </c>
      <c r="F19899">
        <v>1</v>
      </c>
      <c r="G19899">
        <v>4019</v>
      </c>
      <c r="H19899" t="s">
        <v>26</v>
      </c>
      <c r="J19899" t="s">
        <v>14</v>
      </c>
      <c r="K19899">
        <v>52</v>
      </c>
      <c r="L19899" t="s">
        <v>15</v>
      </c>
    </row>
    <row r="19900" spans="1:12">
      <c r="A19900" t="e">
        <f ca="1">E00251432420521</f>
        <v>#NAME?</v>
      </c>
      <c r="B19900">
        <v>451</v>
      </c>
      <c r="C19900" t="s">
        <v>102</v>
      </c>
      <c r="D19900" s="1">
        <v>42704</v>
      </c>
      <c r="F19900">
        <v>2</v>
      </c>
      <c r="G19900">
        <v>496</v>
      </c>
      <c r="H19900" t="s">
        <v>190</v>
      </c>
      <c r="J19900" t="s">
        <v>14</v>
      </c>
      <c r="K19900">
        <v>53</v>
      </c>
      <c r="L19900" t="s">
        <v>15</v>
      </c>
    </row>
    <row r="19901" spans="1:12">
      <c r="A19901" t="e">
        <f ca="1">E00251513434021</f>
        <v>#NAME?</v>
      </c>
      <c r="B19901">
        <v>473</v>
      </c>
      <c r="C19901" t="s">
        <v>669</v>
      </c>
      <c r="D19901" s="1">
        <v>42866</v>
      </c>
      <c r="F19901">
        <v>4</v>
      </c>
      <c r="G19901">
        <v>7904</v>
      </c>
      <c r="H19901" t="s">
        <v>75</v>
      </c>
      <c r="J19901" t="s">
        <v>14</v>
      </c>
      <c r="K19901">
        <v>49</v>
      </c>
      <c r="L19901" t="s">
        <v>22</v>
      </c>
    </row>
    <row r="19902" spans="1:12">
      <c r="A19902" t="e">
        <f ca="1">E00251432420521</f>
        <v>#NAME?</v>
      </c>
      <c r="B19902">
        <v>451</v>
      </c>
      <c r="C19902" t="s">
        <v>102</v>
      </c>
      <c r="D19902" s="1">
        <v>42935</v>
      </c>
      <c r="F19902">
        <v>2</v>
      </c>
      <c r="G19902">
        <v>4019</v>
      </c>
      <c r="H19902" t="s">
        <v>26</v>
      </c>
      <c r="J19902" t="s">
        <v>14</v>
      </c>
      <c r="K19902">
        <v>54</v>
      </c>
      <c r="L19902" t="s">
        <v>15</v>
      </c>
    </row>
    <row r="19903" spans="1:12">
      <c r="A19903" t="e">
        <f ca="1">E00251619840221</f>
        <v>#NAME?</v>
      </c>
      <c r="B19903">
        <v>446</v>
      </c>
      <c r="C19903" t="s">
        <v>94</v>
      </c>
      <c r="D19903" s="1">
        <v>42865</v>
      </c>
      <c r="F19903">
        <v>2</v>
      </c>
      <c r="G19903">
        <v>2720</v>
      </c>
      <c r="H19903" t="s">
        <v>65</v>
      </c>
      <c r="J19903" t="s">
        <v>14</v>
      </c>
      <c r="K19903">
        <v>59</v>
      </c>
      <c r="L19903" t="s">
        <v>15</v>
      </c>
    </row>
    <row r="19904" spans="1:12">
      <c r="A19904" t="e">
        <f ca="1">E00251615150021</f>
        <v>#NAME?</v>
      </c>
      <c r="B19904">
        <v>1929</v>
      </c>
      <c r="C19904" t="s">
        <v>195</v>
      </c>
      <c r="D19904" s="1">
        <v>42361</v>
      </c>
      <c r="F19904">
        <v>3</v>
      </c>
      <c r="G19904">
        <v>4549</v>
      </c>
      <c r="H19904" t="s">
        <v>69</v>
      </c>
      <c r="J19904" t="s">
        <v>14</v>
      </c>
      <c r="K19904">
        <v>40</v>
      </c>
      <c r="L19904" t="s">
        <v>15</v>
      </c>
    </row>
    <row r="19905" spans="1:12">
      <c r="A19905" t="e">
        <f ca="1">E00251430261521</f>
        <v>#NAME?</v>
      </c>
      <c r="B19905">
        <v>500</v>
      </c>
      <c r="C19905" t="s">
        <v>161</v>
      </c>
      <c r="D19905" s="1">
        <v>42396</v>
      </c>
      <c r="F19905">
        <v>1</v>
      </c>
      <c r="G19905">
        <v>7242</v>
      </c>
      <c r="H19905" t="s">
        <v>93</v>
      </c>
      <c r="J19905" t="s">
        <v>14</v>
      </c>
      <c r="K19905">
        <v>52</v>
      </c>
      <c r="L19905" t="s">
        <v>15</v>
      </c>
    </row>
    <row r="19906" spans="1:12">
      <c r="A19906" t="e">
        <f ca="1">E00251432420521</f>
        <v>#NAME?</v>
      </c>
      <c r="B19906">
        <v>451</v>
      </c>
      <c r="C19906" t="s">
        <v>102</v>
      </c>
      <c r="D19906" s="1">
        <v>40983</v>
      </c>
      <c r="F19906">
        <v>2</v>
      </c>
      <c r="G19906">
        <v>7831</v>
      </c>
      <c r="H19906" t="s">
        <v>274</v>
      </c>
      <c r="J19906" t="s">
        <v>14</v>
      </c>
      <c r="K19906">
        <v>48</v>
      </c>
      <c r="L19906" t="s">
        <v>22</v>
      </c>
    </row>
    <row r="19907" spans="1:12">
      <c r="A19907" t="e">
        <f ca="1">E00251432420521</f>
        <v>#NAME?</v>
      </c>
      <c r="B19907">
        <v>451</v>
      </c>
      <c r="C19907" t="s">
        <v>102</v>
      </c>
      <c r="D19907" s="1">
        <v>40988</v>
      </c>
      <c r="F19907">
        <v>1</v>
      </c>
      <c r="G19907">
        <v>30000</v>
      </c>
      <c r="H19907" t="s">
        <v>144</v>
      </c>
      <c r="J19907" t="s">
        <v>14</v>
      </c>
      <c r="K19907">
        <v>48</v>
      </c>
      <c r="L19907" t="s">
        <v>15</v>
      </c>
    </row>
    <row r="19908" spans="1:12">
      <c r="A19908" t="e">
        <f ca="1">E00251716548221</f>
        <v>#NAME?</v>
      </c>
      <c r="B19908">
        <v>449</v>
      </c>
      <c r="C19908" t="s">
        <v>124</v>
      </c>
      <c r="D19908" s="1">
        <v>41372</v>
      </c>
      <c r="F19908">
        <v>1</v>
      </c>
      <c r="G19908">
        <v>4019</v>
      </c>
      <c r="H19908" t="s">
        <v>26</v>
      </c>
      <c r="J19908" t="s">
        <v>14</v>
      </c>
      <c r="K19908">
        <v>47</v>
      </c>
      <c r="L19908" t="s">
        <v>15</v>
      </c>
    </row>
    <row r="19909" spans="1:12">
      <c r="A19909" t="e">
        <f ca="1">E00251417960121</f>
        <v>#NAME?</v>
      </c>
      <c r="B19909">
        <v>50</v>
      </c>
      <c r="C19909" t="s">
        <v>512</v>
      </c>
      <c r="D19909" s="1">
        <v>42724</v>
      </c>
      <c r="F19909">
        <v>1</v>
      </c>
      <c r="G19909">
        <v>78052</v>
      </c>
      <c r="H19909" t="s">
        <v>1346</v>
      </c>
      <c r="J19909" t="s">
        <v>14</v>
      </c>
      <c r="K19909">
        <v>65</v>
      </c>
      <c r="L19909" t="s">
        <v>22</v>
      </c>
    </row>
    <row r="19910" spans="1:12">
      <c r="A19910" t="e">
        <f ca="1">E00251510731621</f>
        <v>#NAME?</v>
      </c>
      <c r="B19910">
        <v>110</v>
      </c>
      <c r="C19910" t="s">
        <v>980</v>
      </c>
      <c r="D19910" s="1">
        <v>42052</v>
      </c>
      <c r="F19910">
        <v>1</v>
      </c>
      <c r="G19910">
        <v>463</v>
      </c>
      <c r="H19910" t="s">
        <v>259</v>
      </c>
      <c r="J19910" t="s">
        <v>14</v>
      </c>
      <c r="K19910">
        <v>43</v>
      </c>
      <c r="L19910" t="s">
        <v>15</v>
      </c>
    </row>
    <row r="19911" spans="1:12">
      <c r="A19911" t="e">
        <f ca="1">E00251510731621</f>
        <v>#NAME?</v>
      </c>
      <c r="B19911">
        <v>110</v>
      </c>
      <c r="C19911" t="s">
        <v>980</v>
      </c>
      <c r="D19911" s="1">
        <v>42863</v>
      </c>
      <c r="F19911">
        <v>2</v>
      </c>
      <c r="G19911">
        <v>462</v>
      </c>
      <c r="H19911" t="s">
        <v>288</v>
      </c>
      <c r="J19911" t="s">
        <v>14</v>
      </c>
      <c r="K19911">
        <v>45</v>
      </c>
      <c r="L19911" t="s">
        <v>15</v>
      </c>
    </row>
    <row r="19912" spans="1:12">
      <c r="A19912" t="e">
        <f ca="1">E00251533607221</f>
        <v>#NAME?</v>
      </c>
      <c r="B19912">
        <v>122</v>
      </c>
      <c r="C19912" t="s">
        <v>522</v>
      </c>
      <c r="D19912" s="1">
        <v>41899</v>
      </c>
      <c r="F19912">
        <v>1</v>
      </c>
      <c r="G19912">
        <v>5758</v>
      </c>
      <c r="H19912" t="s">
        <v>868</v>
      </c>
      <c r="J19912" t="s">
        <v>14</v>
      </c>
      <c r="K19912">
        <v>45</v>
      </c>
      <c r="L19912" t="s">
        <v>15</v>
      </c>
    </row>
    <row r="19913" spans="1:12">
      <c r="A19913" t="e">
        <f ca="1">E00251518589021</f>
        <v>#NAME?</v>
      </c>
      <c r="B19913">
        <v>291</v>
      </c>
      <c r="C19913" t="s">
        <v>160</v>
      </c>
      <c r="D19913" s="1">
        <v>42447</v>
      </c>
      <c r="F19913">
        <v>1</v>
      </c>
      <c r="G19913">
        <v>29620</v>
      </c>
      <c r="H19913" t="s">
        <v>460</v>
      </c>
      <c r="J19913" t="s">
        <v>14</v>
      </c>
      <c r="K19913">
        <v>47</v>
      </c>
      <c r="L19913" t="s">
        <v>15</v>
      </c>
    </row>
    <row r="19914" spans="1:12">
      <c r="A19914" t="e">
        <f ca="1">E00251619841121</f>
        <v>#NAME?</v>
      </c>
      <c r="B19914">
        <v>459</v>
      </c>
      <c r="C19914" t="s">
        <v>187</v>
      </c>
      <c r="D19914" s="1">
        <v>41087</v>
      </c>
      <c r="F19914">
        <v>1</v>
      </c>
      <c r="G19914">
        <v>3671</v>
      </c>
      <c r="H19914" t="s">
        <v>188</v>
      </c>
      <c r="J19914" t="s">
        <v>14</v>
      </c>
      <c r="K19914">
        <v>44</v>
      </c>
      <c r="L19914" t="s">
        <v>15</v>
      </c>
    </row>
    <row r="19915" spans="1:12">
      <c r="A19915" t="e">
        <f ca="1">E00251619841121</f>
        <v>#NAME?</v>
      </c>
      <c r="B19915">
        <v>459</v>
      </c>
      <c r="C19915" t="s">
        <v>187</v>
      </c>
      <c r="D19915" s="1">
        <v>41961</v>
      </c>
      <c r="F19915">
        <v>1</v>
      </c>
      <c r="G19915">
        <v>29690</v>
      </c>
      <c r="H19915" t="s">
        <v>52</v>
      </c>
      <c r="J19915" t="s">
        <v>14</v>
      </c>
      <c r="K19915">
        <v>46</v>
      </c>
      <c r="L19915" t="s">
        <v>15</v>
      </c>
    </row>
    <row r="19916" spans="1:12">
      <c r="A19916" t="e">
        <f ca="1">E00251619841121</f>
        <v>#NAME?</v>
      </c>
      <c r="B19916">
        <v>459</v>
      </c>
      <c r="C19916" t="s">
        <v>187</v>
      </c>
      <c r="D19916" s="1">
        <v>42443</v>
      </c>
      <c r="F19916">
        <v>1</v>
      </c>
      <c r="G19916">
        <v>4019</v>
      </c>
      <c r="H19916" t="s">
        <v>26</v>
      </c>
      <c r="J19916" t="s">
        <v>14</v>
      </c>
      <c r="K19916">
        <v>47</v>
      </c>
      <c r="L19916" t="s">
        <v>15</v>
      </c>
    </row>
    <row r="19917" spans="1:12">
      <c r="A19917" t="e">
        <f ca="1">E00251716548221</f>
        <v>#NAME?</v>
      </c>
      <c r="B19917">
        <v>1028</v>
      </c>
      <c r="C19917" t="s">
        <v>127</v>
      </c>
      <c r="D19917" s="1">
        <v>42866</v>
      </c>
      <c r="F19917">
        <v>1</v>
      </c>
      <c r="G19917">
        <v>78650</v>
      </c>
      <c r="H19917" t="s">
        <v>414</v>
      </c>
      <c r="I19917" t="s">
        <v>127</v>
      </c>
      <c r="J19917" t="s">
        <v>57</v>
      </c>
      <c r="K19917">
        <v>51</v>
      </c>
      <c r="L19917" t="s">
        <v>22</v>
      </c>
    </row>
    <row r="19918" spans="1:12">
      <c r="A19918" t="e">
        <f ca="1">E00251424013321</f>
        <v>#NAME?</v>
      </c>
      <c r="B19918">
        <v>104</v>
      </c>
      <c r="C19918" t="s">
        <v>88</v>
      </c>
      <c r="D19918" s="1">
        <v>40956</v>
      </c>
      <c r="F19918">
        <v>2</v>
      </c>
      <c r="G19918">
        <v>5533</v>
      </c>
      <c r="H19918" t="s">
        <v>537</v>
      </c>
      <c r="J19918" t="s">
        <v>14</v>
      </c>
      <c r="K19918">
        <v>44</v>
      </c>
      <c r="L19918" t="s">
        <v>15</v>
      </c>
    </row>
    <row r="19919" spans="1:12">
      <c r="A19919" t="e">
        <f ca="1">E00251432420521</f>
        <v>#NAME?</v>
      </c>
      <c r="B19919">
        <v>451</v>
      </c>
      <c r="C19919" t="s">
        <v>102</v>
      </c>
      <c r="D19919" s="1">
        <v>43025</v>
      </c>
      <c r="F19919">
        <v>1</v>
      </c>
      <c r="G19919">
        <v>496</v>
      </c>
      <c r="H19919" t="s">
        <v>190</v>
      </c>
      <c r="J19919" t="s">
        <v>14</v>
      </c>
      <c r="K19919">
        <v>54</v>
      </c>
      <c r="L19919" t="s">
        <v>15</v>
      </c>
    </row>
    <row r="19920" spans="1:12">
      <c r="A19920" t="e">
        <f ca="1">E00251532132921</f>
        <v>#NAME?</v>
      </c>
      <c r="B19920">
        <v>449</v>
      </c>
      <c r="C19920" t="s">
        <v>124</v>
      </c>
      <c r="D19920" s="1">
        <v>42164</v>
      </c>
      <c r="F19920">
        <v>1</v>
      </c>
      <c r="G19920">
        <v>30000</v>
      </c>
      <c r="H19920" t="s">
        <v>144</v>
      </c>
      <c r="J19920" t="s">
        <v>14</v>
      </c>
      <c r="K19920">
        <v>55</v>
      </c>
      <c r="L19920" t="s">
        <v>15</v>
      </c>
    </row>
    <row r="19921" spans="1:12">
      <c r="A19921" t="e">
        <f ca="1">E00251532132921</f>
        <v>#NAME?</v>
      </c>
      <c r="B19921">
        <v>467</v>
      </c>
      <c r="C19921" t="s">
        <v>232</v>
      </c>
      <c r="D19921" s="1">
        <v>41241</v>
      </c>
      <c r="F19921">
        <v>3</v>
      </c>
      <c r="G19921">
        <v>3699</v>
      </c>
      <c r="H19921" t="s">
        <v>149</v>
      </c>
      <c r="J19921" t="s">
        <v>14</v>
      </c>
      <c r="K19921">
        <v>52</v>
      </c>
      <c r="L19921" t="s">
        <v>15</v>
      </c>
    </row>
    <row r="19922" spans="1:12">
      <c r="A19922" t="e">
        <f ca="1">E00251533607221</f>
        <v>#NAME?</v>
      </c>
      <c r="B19922">
        <v>668</v>
      </c>
      <c r="C19922" t="s">
        <v>929</v>
      </c>
      <c r="D19922" s="1">
        <v>42761</v>
      </c>
      <c r="E19922">
        <v>2</v>
      </c>
      <c r="F19922">
        <v>3</v>
      </c>
      <c r="G19922">
        <v>7243</v>
      </c>
      <c r="H19922" t="s">
        <v>42</v>
      </c>
      <c r="J19922" t="s">
        <v>34</v>
      </c>
      <c r="K19922">
        <v>47</v>
      </c>
      <c r="L19922" t="s">
        <v>15</v>
      </c>
    </row>
    <row r="19923" spans="1:12">
      <c r="A19923" t="e">
        <f ca="1">E00251518887521</f>
        <v>#NAME?</v>
      </c>
      <c r="B19923">
        <v>291</v>
      </c>
      <c r="C19923" t="s">
        <v>160</v>
      </c>
      <c r="D19923" s="1">
        <v>42405</v>
      </c>
      <c r="F19923">
        <v>3</v>
      </c>
      <c r="G19923">
        <v>7089</v>
      </c>
      <c r="H19923" t="s">
        <v>487</v>
      </c>
      <c r="J19923" t="s">
        <v>14</v>
      </c>
      <c r="K19923">
        <v>55</v>
      </c>
      <c r="L19923" t="s">
        <v>15</v>
      </c>
    </row>
    <row r="19924" spans="1:12">
      <c r="A19924" t="e">
        <f ca="1">E00251518887521</f>
        <v>#NAME?</v>
      </c>
      <c r="B19924">
        <v>753</v>
      </c>
      <c r="C19924" t="s">
        <v>545</v>
      </c>
      <c r="D19924" s="1">
        <v>41814</v>
      </c>
      <c r="F19924">
        <v>1</v>
      </c>
      <c r="G19924">
        <v>893</v>
      </c>
      <c r="H19924" t="s">
        <v>1504</v>
      </c>
      <c r="I19924" t="s">
        <v>56</v>
      </c>
      <c r="J19924" t="s">
        <v>57</v>
      </c>
      <c r="K19924">
        <v>53</v>
      </c>
      <c r="L19924" t="s">
        <v>15</v>
      </c>
    </row>
    <row r="19925" spans="1:12">
      <c r="A19925" t="e">
        <f ca="1">E00251424013321</f>
        <v>#NAME?</v>
      </c>
      <c r="B19925">
        <v>104</v>
      </c>
      <c r="C19925" t="s">
        <v>88</v>
      </c>
      <c r="D19925" s="1">
        <v>43046</v>
      </c>
      <c r="F19925">
        <v>1</v>
      </c>
      <c r="G19925">
        <v>5589</v>
      </c>
      <c r="H19925" t="s">
        <v>152</v>
      </c>
      <c r="J19925" t="s">
        <v>14</v>
      </c>
      <c r="K19925">
        <v>49</v>
      </c>
      <c r="L19925" t="s">
        <v>15</v>
      </c>
    </row>
    <row r="19926" spans="1:12">
      <c r="A19926" t="e">
        <f ca="1">E00251510819821</f>
        <v>#NAME?</v>
      </c>
      <c r="B19926">
        <v>108</v>
      </c>
      <c r="C19926" t="s">
        <v>481</v>
      </c>
      <c r="D19926" s="1">
        <v>42584</v>
      </c>
      <c r="F19926">
        <v>3</v>
      </c>
      <c r="G19926">
        <v>3051</v>
      </c>
      <c r="H19926" t="s">
        <v>13</v>
      </c>
      <c r="J19926" t="s">
        <v>14</v>
      </c>
      <c r="K19926">
        <v>52</v>
      </c>
      <c r="L19926" t="s">
        <v>15</v>
      </c>
    </row>
    <row r="19927" spans="1:12">
      <c r="A19927" t="e">
        <f ca="1">E00251513734821</f>
        <v>#NAME?</v>
      </c>
      <c r="B19927">
        <v>703</v>
      </c>
      <c r="C19927" t="s">
        <v>305</v>
      </c>
      <c r="D19927" s="1">
        <v>41354</v>
      </c>
      <c r="F19927">
        <v>1</v>
      </c>
      <c r="G19927">
        <v>4659</v>
      </c>
      <c r="H19927" t="s">
        <v>47</v>
      </c>
      <c r="J19927" t="s">
        <v>14</v>
      </c>
      <c r="K19927">
        <v>47</v>
      </c>
      <c r="L19927" t="s">
        <v>15</v>
      </c>
    </row>
    <row r="19928" spans="1:12">
      <c r="A19928" t="e">
        <f ca="1">E00251619802021</f>
        <v>#NAME?</v>
      </c>
      <c r="B19928">
        <v>7208</v>
      </c>
      <c r="C19928" t="s">
        <v>625</v>
      </c>
      <c r="D19928" s="1">
        <v>43075</v>
      </c>
      <c r="F19928">
        <v>1</v>
      </c>
      <c r="G19928">
        <v>80700</v>
      </c>
      <c r="H19928" t="s">
        <v>760</v>
      </c>
      <c r="I19928" t="s">
        <v>148</v>
      </c>
      <c r="J19928" t="s">
        <v>57</v>
      </c>
      <c r="K19928">
        <v>56</v>
      </c>
      <c r="L19928" t="s">
        <v>15</v>
      </c>
    </row>
    <row r="19929" spans="1:12">
      <c r="A19929" t="e">
        <f ca="1">E00251537608221</f>
        <v>#NAME?</v>
      </c>
      <c r="B19929">
        <v>442</v>
      </c>
      <c r="C19929" t="s">
        <v>95</v>
      </c>
      <c r="D19929" s="1">
        <v>42849</v>
      </c>
      <c r="F19929">
        <v>1</v>
      </c>
      <c r="G19929">
        <v>2729</v>
      </c>
      <c r="H19929" t="s">
        <v>115</v>
      </c>
      <c r="J19929" t="s">
        <v>14</v>
      </c>
      <c r="K19929">
        <v>65</v>
      </c>
      <c r="L19929" t="s">
        <v>15</v>
      </c>
    </row>
    <row r="19930" spans="1:12">
      <c r="A19930" t="e">
        <f ca="1">E00251513734821</f>
        <v>#NAME?</v>
      </c>
      <c r="B19930">
        <v>703</v>
      </c>
      <c r="C19930" t="s">
        <v>305</v>
      </c>
      <c r="D19930" s="1">
        <v>41074</v>
      </c>
      <c r="F19930">
        <v>3</v>
      </c>
      <c r="G19930">
        <v>3051</v>
      </c>
      <c r="H19930" t="s">
        <v>13</v>
      </c>
      <c r="J19930" t="s">
        <v>14</v>
      </c>
      <c r="K19930">
        <v>47</v>
      </c>
      <c r="L19930" t="s">
        <v>15</v>
      </c>
    </row>
    <row r="19931" spans="1:12">
      <c r="A19931" t="e">
        <f ca="1">E00251514257621</f>
        <v>#NAME?</v>
      </c>
      <c r="B19931">
        <v>5132</v>
      </c>
      <c r="C19931" t="s">
        <v>853</v>
      </c>
      <c r="D19931" s="1">
        <v>42034</v>
      </c>
      <c r="F19931">
        <v>1</v>
      </c>
      <c r="G19931">
        <v>3004</v>
      </c>
      <c r="H19931" t="s">
        <v>104</v>
      </c>
      <c r="J19931" t="s">
        <v>14</v>
      </c>
      <c r="K19931">
        <v>53</v>
      </c>
      <c r="L19931" t="s">
        <v>15</v>
      </c>
    </row>
    <row r="19932" spans="1:12">
      <c r="A19932" t="e">
        <f ca="1">E00251513734821</f>
        <v>#NAME?</v>
      </c>
      <c r="B19932">
        <v>703</v>
      </c>
      <c r="C19932" t="s">
        <v>305</v>
      </c>
      <c r="D19932" s="1">
        <v>42445</v>
      </c>
      <c r="F19932">
        <v>2</v>
      </c>
      <c r="G19932">
        <v>2449</v>
      </c>
      <c r="H19932" t="s">
        <v>53</v>
      </c>
      <c r="J19932" t="s">
        <v>14</v>
      </c>
      <c r="K19932">
        <v>50</v>
      </c>
      <c r="L19932" t="s">
        <v>15</v>
      </c>
    </row>
    <row r="19933" spans="1:12">
      <c r="A19933" t="e">
        <f ca="1">E00251513734821</f>
        <v>#NAME?</v>
      </c>
      <c r="B19933">
        <v>703</v>
      </c>
      <c r="C19933" t="s">
        <v>305</v>
      </c>
      <c r="D19933" s="1">
        <v>41620</v>
      </c>
      <c r="F19933">
        <v>1</v>
      </c>
      <c r="G19933">
        <v>5699</v>
      </c>
      <c r="H19933" t="s">
        <v>329</v>
      </c>
      <c r="J19933" t="s">
        <v>14</v>
      </c>
      <c r="K19933">
        <v>48</v>
      </c>
      <c r="L19933" t="s">
        <v>15</v>
      </c>
    </row>
    <row r="19934" spans="1:12">
      <c r="A19934" t="e">
        <f ca="1">E00251514257621</f>
        <v>#NAME?</v>
      </c>
      <c r="B19934">
        <v>5132</v>
      </c>
      <c r="C19934" t="s">
        <v>853</v>
      </c>
      <c r="D19934" s="1">
        <v>42758</v>
      </c>
      <c r="F19934">
        <v>1</v>
      </c>
      <c r="G19934">
        <v>2449</v>
      </c>
      <c r="H19934" t="s">
        <v>53</v>
      </c>
      <c r="J19934" t="s">
        <v>14</v>
      </c>
      <c r="K19934">
        <v>55</v>
      </c>
      <c r="L19934" t="s">
        <v>15</v>
      </c>
    </row>
    <row r="19935" spans="1:12">
      <c r="A19935" t="e">
        <f t="shared" ref="A19935:A19942" ca="1" si="182">E00251513734821</f>
        <v>#NAME?</v>
      </c>
      <c r="B19935">
        <v>703</v>
      </c>
      <c r="C19935" t="s">
        <v>305</v>
      </c>
      <c r="D19935" s="1">
        <v>42478</v>
      </c>
      <c r="F19935">
        <v>1</v>
      </c>
      <c r="G19935">
        <v>7242</v>
      </c>
      <c r="H19935" t="s">
        <v>93</v>
      </c>
      <c r="J19935" t="s">
        <v>14</v>
      </c>
      <c r="K19935">
        <v>50</v>
      </c>
      <c r="L19935" t="s">
        <v>15</v>
      </c>
    </row>
    <row r="19936" spans="1:12">
      <c r="A19936" t="e">
        <f t="shared" ca="1" si="182"/>
        <v>#NAME?</v>
      </c>
      <c r="B19936">
        <v>703</v>
      </c>
      <c r="C19936" t="s">
        <v>305</v>
      </c>
      <c r="D19936" s="1">
        <v>42202</v>
      </c>
      <c r="F19936">
        <v>3</v>
      </c>
      <c r="G19936">
        <v>78321</v>
      </c>
      <c r="H19936" t="s">
        <v>490</v>
      </c>
      <c r="J19936" t="s">
        <v>14</v>
      </c>
      <c r="K19936">
        <v>50</v>
      </c>
      <c r="L19936" t="s">
        <v>22</v>
      </c>
    </row>
    <row r="19937" spans="1:12">
      <c r="A19937" t="e">
        <f t="shared" ca="1" si="182"/>
        <v>#NAME?</v>
      </c>
      <c r="B19937">
        <v>703</v>
      </c>
      <c r="C19937" t="s">
        <v>305</v>
      </c>
      <c r="D19937" s="1">
        <v>42241</v>
      </c>
      <c r="F19937">
        <v>4</v>
      </c>
      <c r="G19937">
        <v>78321</v>
      </c>
      <c r="H19937" t="s">
        <v>490</v>
      </c>
      <c r="J19937" t="s">
        <v>14</v>
      </c>
      <c r="K19937">
        <v>50</v>
      </c>
      <c r="L19937" t="s">
        <v>22</v>
      </c>
    </row>
    <row r="19938" spans="1:12">
      <c r="A19938" t="e">
        <f t="shared" ca="1" si="182"/>
        <v>#NAME?</v>
      </c>
      <c r="B19938">
        <v>703</v>
      </c>
      <c r="C19938" t="s">
        <v>305</v>
      </c>
      <c r="D19938" s="1">
        <v>42354</v>
      </c>
      <c r="F19938">
        <v>6</v>
      </c>
      <c r="G19938">
        <v>5699</v>
      </c>
      <c r="H19938" t="s">
        <v>329</v>
      </c>
      <c r="J19938" t="s">
        <v>14</v>
      </c>
      <c r="K19938">
        <v>50</v>
      </c>
      <c r="L19938" t="s">
        <v>15</v>
      </c>
    </row>
    <row r="19939" spans="1:12">
      <c r="A19939" t="e">
        <f t="shared" ca="1" si="182"/>
        <v>#NAME?</v>
      </c>
      <c r="B19939">
        <v>703</v>
      </c>
      <c r="C19939" t="s">
        <v>305</v>
      </c>
      <c r="D19939" s="1">
        <v>42479</v>
      </c>
      <c r="F19939">
        <v>1</v>
      </c>
      <c r="G19939">
        <v>2449</v>
      </c>
      <c r="H19939" t="s">
        <v>53</v>
      </c>
      <c r="J19939" t="s">
        <v>14</v>
      </c>
      <c r="K19939">
        <v>50</v>
      </c>
      <c r="L19939" t="s">
        <v>15</v>
      </c>
    </row>
    <row r="19940" spans="1:12">
      <c r="A19940" t="e">
        <f t="shared" ca="1" si="182"/>
        <v>#NAME?</v>
      </c>
      <c r="B19940">
        <v>703</v>
      </c>
      <c r="C19940" t="s">
        <v>305</v>
      </c>
      <c r="D19940" s="1">
        <v>42572</v>
      </c>
      <c r="F19940">
        <v>3</v>
      </c>
      <c r="G19940">
        <v>2449</v>
      </c>
      <c r="H19940" t="s">
        <v>53</v>
      </c>
      <c r="J19940" t="s">
        <v>14</v>
      </c>
      <c r="K19940">
        <v>51</v>
      </c>
      <c r="L19940" t="s">
        <v>15</v>
      </c>
    </row>
    <row r="19941" spans="1:12">
      <c r="A19941" t="e">
        <f t="shared" ca="1" si="182"/>
        <v>#NAME?</v>
      </c>
      <c r="B19941">
        <v>703</v>
      </c>
      <c r="C19941" t="s">
        <v>305</v>
      </c>
      <c r="D19941" s="1">
        <v>42816</v>
      </c>
      <c r="F19941">
        <v>4</v>
      </c>
      <c r="G19941">
        <v>78321</v>
      </c>
      <c r="H19941" t="s">
        <v>490</v>
      </c>
      <c r="J19941" t="s">
        <v>14</v>
      </c>
      <c r="K19941">
        <v>51</v>
      </c>
      <c r="L19941" t="s">
        <v>22</v>
      </c>
    </row>
    <row r="19942" spans="1:12">
      <c r="A19942" t="e">
        <f t="shared" ca="1" si="182"/>
        <v>#NAME?</v>
      </c>
      <c r="B19942">
        <v>703</v>
      </c>
      <c r="C19942" t="s">
        <v>305</v>
      </c>
      <c r="D19942" s="1">
        <v>42937</v>
      </c>
      <c r="F19942">
        <v>3</v>
      </c>
      <c r="G19942">
        <v>7242</v>
      </c>
      <c r="H19942" t="s">
        <v>93</v>
      </c>
      <c r="J19942" t="s">
        <v>14</v>
      </c>
      <c r="K19942">
        <v>52</v>
      </c>
      <c r="L19942" t="s">
        <v>15</v>
      </c>
    </row>
    <row r="19943" spans="1:12">
      <c r="A19943" t="e">
        <f ca="1">E00251711670221</f>
        <v>#NAME?</v>
      </c>
      <c r="B19943">
        <v>11</v>
      </c>
      <c r="C19943" t="s">
        <v>245</v>
      </c>
      <c r="D19943" s="1">
        <v>41243</v>
      </c>
      <c r="F19943">
        <v>1</v>
      </c>
      <c r="G19943">
        <v>72632</v>
      </c>
      <c r="H19943" t="s">
        <v>107</v>
      </c>
      <c r="J19943" t="s">
        <v>14</v>
      </c>
      <c r="K19943">
        <v>48</v>
      </c>
      <c r="L19943" t="s">
        <v>15</v>
      </c>
    </row>
    <row r="19944" spans="1:12">
      <c r="A19944" t="e">
        <f ca="1">E00251711670221</f>
        <v>#NAME?</v>
      </c>
      <c r="B19944">
        <v>11</v>
      </c>
      <c r="C19944" t="s">
        <v>245</v>
      </c>
      <c r="D19944" s="1">
        <v>42318</v>
      </c>
      <c r="F19944">
        <v>1</v>
      </c>
      <c r="G19944">
        <v>7243</v>
      </c>
      <c r="H19944" t="s">
        <v>42</v>
      </c>
      <c r="J19944" t="s">
        <v>14</v>
      </c>
      <c r="K19944">
        <v>51</v>
      </c>
      <c r="L19944" t="s">
        <v>15</v>
      </c>
    </row>
    <row r="19945" spans="1:12">
      <c r="A19945" t="e">
        <f ca="1">E00251711670221</f>
        <v>#NAME?</v>
      </c>
      <c r="B19945">
        <v>11</v>
      </c>
      <c r="C19945" t="s">
        <v>245</v>
      </c>
      <c r="D19945" s="1">
        <v>42426</v>
      </c>
      <c r="F19945">
        <v>1</v>
      </c>
      <c r="G19945">
        <v>72632</v>
      </c>
      <c r="H19945" t="s">
        <v>107</v>
      </c>
      <c r="J19945" t="s">
        <v>14</v>
      </c>
      <c r="K19945">
        <v>51</v>
      </c>
      <c r="L19945" t="s">
        <v>15</v>
      </c>
    </row>
    <row r="19946" spans="1:12">
      <c r="A19946" t="e">
        <f ca="1">E00251711670221</f>
        <v>#NAME?</v>
      </c>
      <c r="B19946">
        <v>11</v>
      </c>
      <c r="C19946" t="s">
        <v>245</v>
      </c>
      <c r="D19946" s="1">
        <v>42744</v>
      </c>
      <c r="F19946">
        <v>1</v>
      </c>
      <c r="G19946">
        <v>72632</v>
      </c>
      <c r="H19946" t="s">
        <v>107</v>
      </c>
      <c r="J19946" t="s">
        <v>14</v>
      </c>
      <c r="K19946">
        <v>52</v>
      </c>
      <c r="L19946" t="s">
        <v>15</v>
      </c>
    </row>
    <row r="19947" spans="1:12">
      <c r="A19947" t="e">
        <f ca="1">E00251616967721</f>
        <v>#NAME?</v>
      </c>
      <c r="B19947">
        <v>701</v>
      </c>
      <c r="C19947" t="s">
        <v>72</v>
      </c>
      <c r="D19947" s="1">
        <v>41359</v>
      </c>
      <c r="F19947">
        <v>5</v>
      </c>
      <c r="G19947">
        <v>70400</v>
      </c>
      <c r="H19947" t="s">
        <v>536</v>
      </c>
      <c r="J19947" t="s">
        <v>14</v>
      </c>
      <c r="K19947">
        <v>44</v>
      </c>
      <c r="L19947" t="s">
        <v>15</v>
      </c>
    </row>
    <row r="19948" spans="1:12">
      <c r="A19948" t="e">
        <f ca="1">E00251619802021</f>
        <v>#NAME?</v>
      </c>
      <c r="B19948">
        <v>454</v>
      </c>
      <c r="C19948" t="s">
        <v>179</v>
      </c>
      <c r="D19948" s="1">
        <v>41264</v>
      </c>
      <c r="F19948">
        <v>1</v>
      </c>
      <c r="G19948">
        <v>7291</v>
      </c>
      <c r="H19948" t="s">
        <v>163</v>
      </c>
      <c r="J19948" t="s">
        <v>14</v>
      </c>
      <c r="K19948">
        <v>51</v>
      </c>
      <c r="L19948" t="s">
        <v>15</v>
      </c>
    </row>
    <row r="19949" spans="1:12">
      <c r="A19949" t="e">
        <f ca="1">E00251619802021</f>
        <v>#NAME?</v>
      </c>
      <c r="B19949">
        <v>454</v>
      </c>
      <c r="C19949" t="s">
        <v>179</v>
      </c>
      <c r="D19949" s="1">
        <v>42136</v>
      </c>
      <c r="F19949">
        <v>1</v>
      </c>
      <c r="G19949">
        <v>7291</v>
      </c>
      <c r="H19949" t="s">
        <v>163</v>
      </c>
      <c r="J19949" t="s">
        <v>14</v>
      </c>
      <c r="K19949">
        <v>53</v>
      </c>
      <c r="L19949" t="s">
        <v>15</v>
      </c>
    </row>
    <row r="19950" spans="1:12">
      <c r="A19950" t="e">
        <f ca="1">E00251513734821</f>
        <v>#NAME?</v>
      </c>
      <c r="B19950">
        <v>703</v>
      </c>
      <c r="C19950" t="s">
        <v>305</v>
      </c>
      <c r="D19950" s="1">
        <v>43053</v>
      </c>
      <c r="F19950">
        <v>1</v>
      </c>
      <c r="G19950">
        <v>8270</v>
      </c>
      <c r="H19950" t="s">
        <v>816</v>
      </c>
      <c r="J19950" t="s">
        <v>14</v>
      </c>
      <c r="K19950">
        <v>52</v>
      </c>
      <c r="L19950" t="s">
        <v>15</v>
      </c>
    </row>
    <row r="19951" spans="1:12">
      <c r="A19951" t="e">
        <f ca="1">E00251616967721</f>
        <v>#NAME?</v>
      </c>
      <c r="B19951">
        <v>701</v>
      </c>
      <c r="C19951" t="s">
        <v>72</v>
      </c>
      <c r="D19951" s="1">
        <v>42685</v>
      </c>
      <c r="F19951">
        <v>2</v>
      </c>
      <c r="G19951">
        <v>4556</v>
      </c>
      <c r="H19951" t="s">
        <v>121</v>
      </c>
      <c r="J19951" t="s">
        <v>14</v>
      </c>
      <c r="K19951">
        <v>47</v>
      </c>
      <c r="L19951" t="s">
        <v>15</v>
      </c>
    </row>
    <row r="19952" spans="1:12">
      <c r="A19952" t="e">
        <f ca="1">E00251524952721</f>
        <v>#NAME?</v>
      </c>
      <c r="B19952">
        <v>437</v>
      </c>
      <c r="C19952" t="s">
        <v>216</v>
      </c>
      <c r="D19952" s="1">
        <v>42086</v>
      </c>
      <c r="F19952">
        <v>3</v>
      </c>
      <c r="G19952">
        <v>29690</v>
      </c>
      <c r="H19952" t="s">
        <v>52</v>
      </c>
      <c r="J19952" t="s">
        <v>14</v>
      </c>
      <c r="K19952">
        <v>50</v>
      </c>
      <c r="L19952" t="s">
        <v>15</v>
      </c>
    </row>
    <row r="19953" spans="1:12">
      <c r="A19953" t="e">
        <f ca="1">E00251524952721</f>
        <v>#NAME?</v>
      </c>
      <c r="B19953">
        <v>437</v>
      </c>
      <c r="C19953" t="s">
        <v>216</v>
      </c>
      <c r="D19953" s="1">
        <v>42243</v>
      </c>
      <c r="F19953">
        <v>2</v>
      </c>
      <c r="G19953">
        <v>45981</v>
      </c>
      <c r="H19953" t="s">
        <v>917</v>
      </c>
      <c r="J19953" t="s">
        <v>14</v>
      </c>
      <c r="K19953">
        <v>50</v>
      </c>
      <c r="L19953" t="s">
        <v>15</v>
      </c>
    </row>
    <row r="19954" spans="1:12">
      <c r="A19954" t="e">
        <f ca="1">E00251513734821</f>
        <v>#NAME?</v>
      </c>
      <c r="B19954">
        <v>703</v>
      </c>
      <c r="C19954" t="s">
        <v>305</v>
      </c>
      <c r="D19954" s="1">
        <v>43021</v>
      </c>
      <c r="F19954">
        <v>5</v>
      </c>
      <c r="G19954">
        <v>2169</v>
      </c>
      <c r="H19954" t="s">
        <v>40</v>
      </c>
      <c r="J19954" t="s">
        <v>14</v>
      </c>
      <c r="K19954">
        <v>52</v>
      </c>
      <c r="L19954" t="s">
        <v>15</v>
      </c>
    </row>
    <row r="19955" spans="1:12">
      <c r="A19955" t="e">
        <f ca="1">E00251619802021</f>
        <v>#NAME?</v>
      </c>
      <c r="B19955">
        <v>454</v>
      </c>
      <c r="C19955" t="s">
        <v>179</v>
      </c>
      <c r="D19955" s="1">
        <v>41248</v>
      </c>
      <c r="F19955">
        <v>1</v>
      </c>
      <c r="G19955">
        <v>7291</v>
      </c>
      <c r="H19955" t="s">
        <v>163</v>
      </c>
      <c r="J19955" t="s">
        <v>14</v>
      </c>
      <c r="K19955">
        <v>51</v>
      </c>
      <c r="L19955" t="s">
        <v>15</v>
      </c>
    </row>
    <row r="19956" spans="1:12">
      <c r="A19956" t="e">
        <f ca="1">E00251619802021</f>
        <v>#NAME?</v>
      </c>
      <c r="B19956">
        <v>454</v>
      </c>
      <c r="C19956" t="s">
        <v>179</v>
      </c>
      <c r="D19956" s="1">
        <v>41562</v>
      </c>
      <c r="F19956">
        <v>1</v>
      </c>
      <c r="G19956">
        <v>7291</v>
      </c>
      <c r="H19956" t="s">
        <v>163</v>
      </c>
      <c r="J19956" t="s">
        <v>14</v>
      </c>
      <c r="K19956">
        <v>51</v>
      </c>
      <c r="L19956" t="s">
        <v>15</v>
      </c>
    </row>
    <row r="19957" spans="1:12">
      <c r="A19957" t="e">
        <f ca="1">E00251619802021</f>
        <v>#NAME?</v>
      </c>
      <c r="B19957">
        <v>454</v>
      </c>
      <c r="C19957" t="s">
        <v>179</v>
      </c>
      <c r="D19957" s="1">
        <v>41563</v>
      </c>
      <c r="F19957">
        <v>1</v>
      </c>
      <c r="G19957">
        <v>7291</v>
      </c>
      <c r="H19957" t="s">
        <v>163</v>
      </c>
      <c r="J19957" t="s">
        <v>14</v>
      </c>
      <c r="K19957">
        <v>51</v>
      </c>
      <c r="L19957" t="s">
        <v>15</v>
      </c>
    </row>
    <row r="19958" spans="1:12">
      <c r="A19958" t="e">
        <f ca="1">E00251619802021</f>
        <v>#NAME?</v>
      </c>
      <c r="B19958">
        <v>454</v>
      </c>
      <c r="C19958" t="s">
        <v>179</v>
      </c>
      <c r="D19958" s="1">
        <v>42466</v>
      </c>
      <c r="F19958">
        <v>2</v>
      </c>
      <c r="G19958">
        <v>7291</v>
      </c>
      <c r="H19958" t="s">
        <v>163</v>
      </c>
      <c r="J19958" t="s">
        <v>14</v>
      </c>
      <c r="K19958">
        <v>54</v>
      </c>
      <c r="L19958" t="s">
        <v>15</v>
      </c>
    </row>
    <row r="19959" spans="1:12">
      <c r="A19959" t="e">
        <f ca="1">E00251512715021</f>
        <v>#NAME?</v>
      </c>
      <c r="B19959">
        <v>52</v>
      </c>
      <c r="C19959" t="s">
        <v>384</v>
      </c>
      <c r="D19959" s="1">
        <v>42858</v>
      </c>
      <c r="F19959">
        <v>3</v>
      </c>
      <c r="G19959">
        <v>27800</v>
      </c>
      <c r="H19959" t="s">
        <v>145</v>
      </c>
      <c r="J19959" t="s">
        <v>14</v>
      </c>
      <c r="K19959">
        <v>51</v>
      </c>
      <c r="L19959" t="s">
        <v>15</v>
      </c>
    </row>
    <row r="19960" spans="1:12">
      <c r="A19960" t="e">
        <f ca="1">E00251432363021</f>
        <v>#NAME?</v>
      </c>
      <c r="B19960">
        <v>493</v>
      </c>
      <c r="C19960" t="s">
        <v>376</v>
      </c>
      <c r="D19960" s="1">
        <v>42662</v>
      </c>
      <c r="F19960">
        <v>1</v>
      </c>
      <c r="G19960">
        <v>3579</v>
      </c>
      <c r="H19960" t="s">
        <v>377</v>
      </c>
      <c r="J19960" t="s">
        <v>14</v>
      </c>
      <c r="K19960">
        <v>48</v>
      </c>
      <c r="L19960" t="s">
        <v>15</v>
      </c>
    </row>
    <row r="19961" spans="1:12">
      <c r="A19961" t="e">
        <f ca="1">E00251432363021</f>
        <v>#NAME?</v>
      </c>
      <c r="B19961">
        <v>493</v>
      </c>
      <c r="C19961" t="s">
        <v>376</v>
      </c>
      <c r="D19961" s="1">
        <v>42993</v>
      </c>
      <c r="F19961">
        <v>2</v>
      </c>
      <c r="G19961">
        <v>3579</v>
      </c>
      <c r="H19961" t="s">
        <v>377</v>
      </c>
      <c r="J19961" t="s">
        <v>14</v>
      </c>
      <c r="K19961">
        <v>49</v>
      </c>
      <c r="L19961" t="s">
        <v>15</v>
      </c>
    </row>
    <row r="19962" spans="1:12">
      <c r="A19962" t="e">
        <f ca="1">E00251532134321</f>
        <v>#NAME?</v>
      </c>
      <c r="B19962">
        <v>497</v>
      </c>
      <c r="C19962" t="s">
        <v>141</v>
      </c>
      <c r="D19962" s="1">
        <v>42894</v>
      </c>
      <c r="F19962">
        <v>1</v>
      </c>
      <c r="G19962">
        <v>25000</v>
      </c>
      <c r="H19962" t="s">
        <v>178</v>
      </c>
      <c r="J19962" t="s">
        <v>14</v>
      </c>
      <c r="K19962">
        <v>66</v>
      </c>
      <c r="L19962" t="s">
        <v>15</v>
      </c>
    </row>
    <row r="19963" spans="1:12">
      <c r="A19963" t="e">
        <f ca="1">E00251532134321</f>
        <v>#NAME?</v>
      </c>
      <c r="B19963">
        <v>497</v>
      </c>
      <c r="C19963" t="s">
        <v>141</v>
      </c>
      <c r="D19963" s="1">
        <v>41670</v>
      </c>
      <c r="F19963">
        <v>2</v>
      </c>
      <c r="G19963">
        <v>2721</v>
      </c>
      <c r="H19963" t="s">
        <v>465</v>
      </c>
      <c r="J19963" t="s">
        <v>14</v>
      </c>
      <c r="K19963">
        <v>62</v>
      </c>
      <c r="L19963" t="s">
        <v>15</v>
      </c>
    </row>
    <row r="19964" spans="1:12">
      <c r="A19964" t="e">
        <f ca="1">E00251430352821</f>
        <v>#NAME?</v>
      </c>
      <c r="B19964">
        <v>769</v>
      </c>
      <c r="C19964" t="s">
        <v>397</v>
      </c>
      <c r="D19964" s="1">
        <v>42014</v>
      </c>
      <c r="E19964">
        <v>1</v>
      </c>
      <c r="F19964">
        <v>2</v>
      </c>
      <c r="G19964">
        <v>4019</v>
      </c>
      <c r="H19964" t="s">
        <v>26</v>
      </c>
      <c r="J19964" t="s">
        <v>34</v>
      </c>
      <c r="K19964">
        <v>55</v>
      </c>
      <c r="L19964" t="s">
        <v>15</v>
      </c>
    </row>
    <row r="19965" spans="1:12">
      <c r="A19965" t="e">
        <f ca="1">E00251430352821</f>
        <v>#NAME?</v>
      </c>
      <c r="B19965">
        <v>7505</v>
      </c>
      <c r="C19965" t="s">
        <v>209</v>
      </c>
      <c r="D19965" s="1">
        <v>42391</v>
      </c>
      <c r="F19965">
        <v>2</v>
      </c>
      <c r="G19965">
        <v>4019</v>
      </c>
      <c r="H19965" t="s">
        <v>26</v>
      </c>
      <c r="J19965" t="s">
        <v>14</v>
      </c>
      <c r="K19965">
        <v>56</v>
      </c>
      <c r="L19965" t="s">
        <v>15</v>
      </c>
    </row>
    <row r="19966" spans="1:12">
      <c r="A19966" t="e">
        <f ca="1">E00251430352821</f>
        <v>#NAME?</v>
      </c>
      <c r="B19966">
        <v>7505</v>
      </c>
      <c r="C19966" t="s">
        <v>209</v>
      </c>
      <c r="D19966" s="1">
        <v>42510</v>
      </c>
      <c r="F19966">
        <v>1</v>
      </c>
      <c r="G19966">
        <v>4019</v>
      </c>
      <c r="H19966" t="s">
        <v>26</v>
      </c>
      <c r="J19966" t="s">
        <v>14</v>
      </c>
      <c r="K19966">
        <v>57</v>
      </c>
      <c r="L19966" t="s">
        <v>15</v>
      </c>
    </row>
    <row r="19967" spans="1:12">
      <c r="A19967" t="e">
        <f ca="1">E00251529062621</f>
        <v>#NAME?</v>
      </c>
      <c r="B19967">
        <v>290</v>
      </c>
      <c r="C19967" t="s">
        <v>449</v>
      </c>
      <c r="D19967" s="1">
        <v>41775</v>
      </c>
      <c r="F19967">
        <v>6</v>
      </c>
      <c r="G19967">
        <v>69010</v>
      </c>
      <c r="H19967" t="s">
        <v>294</v>
      </c>
      <c r="J19967" t="s">
        <v>14</v>
      </c>
      <c r="K19967">
        <v>58</v>
      </c>
      <c r="L19967" t="s">
        <v>15</v>
      </c>
    </row>
    <row r="19968" spans="1:12">
      <c r="A19968" t="e">
        <f ca="1">E00251533607221</f>
        <v>#NAME?</v>
      </c>
      <c r="B19968">
        <v>100</v>
      </c>
      <c r="C19968" t="s">
        <v>54</v>
      </c>
      <c r="D19968" s="1">
        <v>42534</v>
      </c>
      <c r="F19968">
        <v>1</v>
      </c>
      <c r="G19968">
        <v>7880</v>
      </c>
      <c r="H19968" t="s">
        <v>213</v>
      </c>
      <c r="I19968" t="s">
        <v>56</v>
      </c>
      <c r="J19968" t="s">
        <v>57</v>
      </c>
      <c r="K19968">
        <v>47</v>
      </c>
      <c r="L19968" t="s">
        <v>22</v>
      </c>
    </row>
    <row r="19969" spans="1:12">
      <c r="A19969" t="e">
        <f ca="1">E00251515343921</f>
        <v>#NAME?</v>
      </c>
      <c r="B19969">
        <v>11</v>
      </c>
      <c r="C19969" t="s">
        <v>245</v>
      </c>
      <c r="D19969" s="1">
        <v>41859</v>
      </c>
      <c r="F19969">
        <v>2</v>
      </c>
      <c r="G19969">
        <v>8362</v>
      </c>
      <c r="H19969" t="s">
        <v>136</v>
      </c>
      <c r="J19969" t="s">
        <v>14</v>
      </c>
      <c r="K19969">
        <v>49</v>
      </c>
      <c r="L19969" t="s">
        <v>15</v>
      </c>
    </row>
    <row r="19970" spans="1:12">
      <c r="A19970" t="e">
        <f ca="1">E00251429786121</f>
        <v>#NAME?</v>
      </c>
      <c r="B19970">
        <v>156</v>
      </c>
      <c r="C19970" t="s">
        <v>569</v>
      </c>
      <c r="D19970" s="1">
        <v>42424</v>
      </c>
      <c r="F19970">
        <v>1</v>
      </c>
      <c r="G19970">
        <v>69589</v>
      </c>
      <c r="H19970" t="s">
        <v>630</v>
      </c>
      <c r="J19970" t="s">
        <v>14</v>
      </c>
      <c r="K19970">
        <v>66</v>
      </c>
      <c r="L19970" t="s">
        <v>15</v>
      </c>
    </row>
    <row r="19971" spans="1:12">
      <c r="A19971" t="e">
        <f ca="1">E00251514729821</f>
        <v>#NAME?</v>
      </c>
      <c r="B19971">
        <v>6046</v>
      </c>
      <c r="C19971" t="s">
        <v>98</v>
      </c>
      <c r="D19971" s="1">
        <v>42754</v>
      </c>
      <c r="E19971">
        <v>0</v>
      </c>
      <c r="F19971">
        <v>1</v>
      </c>
      <c r="G19971">
        <v>70442</v>
      </c>
      <c r="H19971" t="s">
        <v>1505</v>
      </c>
      <c r="J19971" t="s">
        <v>34</v>
      </c>
      <c r="K19971">
        <v>42</v>
      </c>
      <c r="L19971" t="s">
        <v>15</v>
      </c>
    </row>
    <row r="19972" spans="1:12">
      <c r="A19972" t="e">
        <f ca="1">E00251533607221</f>
        <v>#NAME?</v>
      </c>
      <c r="B19972">
        <v>668</v>
      </c>
      <c r="C19972" t="s">
        <v>929</v>
      </c>
      <c r="D19972" s="1">
        <v>42758</v>
      </c>
      <c r="E19972">
        <v>2</v>
      </c>
      <c r="F19972">
        <v>4</v>
      </c>
      <c r="G19972">
        <v>5533</v>
      </c>
      <c r="H19972" t="s">
        <v>537</v>
      </c>
      <c r="J19972" t="s">
        <v>34</v>
      </c>
      <c r="K19972">
        <v>47</v>
      </c>
      <c r="L19972" t="s">
        <v>15</v>
      </c>
    </row>
    <row r="19973" spans="1:12">
      <c r="A19973" t="e">
        <f ca="1">E00251515343921</f>
        <v>#NAME?</v>
      </c>
      <c r="B19973">
        <v>11</v>
      </c>
      <c r="C19973" t="s">
        <v>245</v>
      </c>
      <c r="D19973" s="1">
        <v>41673</v>
      </c>
      <c r="F19973">
        <v>1</v>
      </c>
      <c r="G19973">
        <v>71940</v>
      </c>
      <c r="H19973" t="s">
        <v>135</v>
      </c>
      <c r="J19973" t="s">
        <v>14</v>
      </c>
      <c r="K19973">
        <v>49</v>
      </c>
      <c r="L19973" t="s">
        <v>15</v>
      </c>
    </row>
    <row r="19974" spans="1:12">
      <c r="A19974" t="e">
        <f ca="1">E00251524999521</f>
        <v>#NAME?</v>
      </c>
      <c r="B19974">
        <v>437</v>
      </c>
      <c r="C19974" t="s">
        <v>216</v>
      </c>
      <c r="D19974" s="1">
        <v>41313</v>
      </c>
      <c r="F19974">
        <v>1</v>
      </c>
      <c r="G19974">
        <v>7999</v>
      </c>
      <c r="H19974" t="s">
        <v>80</v>
      </c>
      <c r="J19974" t="s">
        <v>14</v>
      </c>
      <c r="K19974">
        <v>42</v>
      </c>
      <c r="L19974" t="s">
        <v>15</v>
      </c>
    </row>
    <row r="19975" spans="1:12">
      <c r="A19975" t="e">
        <f ca="1">E00251524999521</f>
        <v>#NAME?</v>
      </c>
      <c r="B19975">
        <v>437</v>
      </c>
      <c r="C19975" t="s">
        <v>216</v>
      </c>
      <c r="D19975" s="1">
        <v>41610</v>
      </c>
      <c r="F19975">
        <v>1</v>
      </c>
      <c r="G19975">
        <v>30000</v>
      </c>
      <c r="H19975" t="s">
        <v>144</v>
      </c>
      <c r="J19975" t="s">
        <v>14</v>
      </c>
      <c r="K19975">
        <v>42</v>
      </c>
      <c r="L19975" t="s">
        <v>15</v>
      </c>
    </row>
    <row r="19976" spans="1:12">
      <c r="A19976" t="e">
        <f ca="1">E00251529062621</f>
        <v>#NAME?</v>
      </c>
      <c r="B19976">
        <v>290</v>
      </c>
      <c r="C19976" t="s">
        <v>449</v>
      </c>
      <c r="D19976" s="1">
        <v>41397</v>
      </c>
      <c r="F19976">
        <v>2</v>
      </c>
      <c r="G19976">
        <v>4019</v>
      </c>
      <c r="H19976" t="s">
        <v>26</v>
      </c>
      <c r="J19976" t="s">
        <v>14</v>
      </c>
      <c r="K19976">
        <v>57</v>
      </c>
      <c r="L19976" t="s">
        <v>15</v>
      </c>
    </row>
    <row r="19977" spans="1:12">
      <c r="A19977" t="e">
        <f ca="1">E00251429175721</f>
        <v>#NAME?</v>
      </c>
      <c r="B19977">
        <v>734</v>
      </c>
      <c r="C19977" t="s">
        <v>651</v>
      </c>
      <c r="D19977" s="1">
        <v>40936</v>
      </c>
      <c r="E19977">
        <v>0</v>
      </c>
      <c r="F19977">
        <v>1</v>
      </c>
      <c r="G19977">
        <v>5253</v>
      </c>
      <c r="H19977" t="s">
        <v>380</v>
      </c>
      <c r="J19977" t="s">
        <v>34</v>
      </c>
      <c r="K19977">
        <v>44</v>
      </c>
      <c r="L19977" t="s">
        <v>15</v>
      </c>
    </row>
    <row r="19978" spans="1:12">
      <c r="A19978" t="e">
        <f ca="1">E00251427388121</f>
        <v>#NAME?</v>
      </c>
      <c r="B19978">
        <v>28</v>
      </c>
      <c r="C19978" t="s">
        <v>153</v>
      </c>
      <c r="D19978" s="1">
        <v>42797</v>
      </c>
      <c r="F19978">
        <v>1</v>
      </c>
      <c r="G19978">
        <v>2729</v>
      </c>
      <c r="H19978" t="s">
        <v>115</v>
      </c>
      <c r="J19978" t="s">
        <v>14</v>
      </c>
      <c r="K19978">
        <v>64</v>
      </c>
      <c r="L19978" t="s">
        <v>15</v>
      </c>
    </row>
    <row r="19979" spans="1:12">
      <c r="A19979" t="e">
        <f ca="1">E00251514226921</f>
        <v>#NAME?</v>
      </c>
      <c r="B19979">
        <v>489</v>
      </c>
      <c r="C19979" t="s">
        <v>100</v>
      </c>
      <c r="D19979" s="1">
        <v>42359</v>
      </c>
      <c r="F19979">
        <v>1</v>
      </c>
      <c r="G19979">
        <v>4660</v>
      </c>
      <c r="H19979" t="s">
        <v>215</v>
      </c>
      <c r="J19979" t="s">
        <v>14</v>
      </c>
      <c r="K19979">
        <v>46</v>
      </c>
      <c r="L19979" t="s">
        <v>15</v>
      </c>
    </row>
    <row r="19980" spans="1:12">
      <c r="A19980" t="e">
        <f ca="1">E00251532092521</f>
        <v>#NAME?</v>
      </c>
      <c r="B19980">
        <v>485</v>
      </c>
      <c r="C19980" t="s">
        <v>241</v>
      </c>
      <c r="D19980" s="1">
        <v>41037</v>
      </c>
      <c r="F19980">
        <v>2</v>
      </c>
      <c r="G19980">
        <v>73390</v>
      </c>
      <c r="H19980" t="s">
        <v>66</v>
      </c>
      <c r="J19980" t="s">
        <v>14</v>
      </c>
      <c r="K19980">
        <v>43</v>
      </c>
      <c r="L19980" t="s">
        <v>15</v>
      </c>
    </row>
    <row r="19981" spans="1:12">
      <c r="A19981" t="e">
        <f ca="1">E00251532955921</f>
        <v>#NAME?</v>
      </c>
      <c r="B19981">
        <v>459</v>
      </c>
      <c r="C19981" t="s">
        <v>187</v>
      </c>
      <c r="D19981" s="1">
        <v>42445</v>
      </c>
      <c r="F19981">
        <v>1</v>
      </c>
      <c r="G19981">
        <v>7869</v>
      </c>
      <c r="H19981" t="s">
        <v>470</v>
      </c>
      <c r="J19981" t="s">
        <v>14</v>
      </c>
      <c r="K19981">
        <v>53</v>
      </c>
      <c r="L19981" t="s">
        <v>22</v>
      </c>
    </row>
    <row r="19982" spans="1:12">
      <c r="A19982" t="e">
        <f ca="1">E00251515343921</f>
        <v>#NAME?</v>
      </c>
      <c r="B19982">
        <v>11</v>
      </c>
      <c r="C19982" t="s">
        <v>245</v>
      </c>
      <c r="D19982" s="1">
        <v>41379</v>
      </c>
      <c r="F19982">
        <v>2</v>
      </c>
      <c r="G19982">
        <v>2774</v>
      </c>
      <c r="H19982" t="s">
        <v>1287</v>
      </c>
      <c r="J19982" t="s">
        <v>14</v>
      </c>
      <c r="K19982">
        <v>48</v>
      </c>
      <c r="L19982" t="s">
        <v>15</v>
      </c>
    </row>
    <row r="19983" spans="1:12">
      <c r="A19983" t="e">
        <f ca="1">E00251512715021</f>
        <v>#NAME?</v>
      </c>
      <c r="B19983">
        <v>52</v>
      </c>
      <c r="C19983" t="s">
        <v>384</v>
      </c>
      <c r="D19983" s="1">
        <v>41292</v>
      </c>
      <c r="F19983">
        <v>1</v>
      </c>
      <c r="G19983">
        <v>7231</v>
      </c>
      <c r="H19983" t="s">
        <v>128</v>
      </c>
      <c r="J19983" t="s">
        <v>14</v>
      </c>
      <c r="K19983">
        <v>46</v>
      </c>
      <c r="L19983" t="s">
        <v>15</v>
      </c>
    </row>
    <row r="19984" spans="1:12">
      <c r="A19984" t="e">
        <f ca="1">E00251429588621</f>
        <v>#NAME?</v>
      </c>
      <c r="B19984">
        <v>189</v>
      </c>
      <c r="C19984" t="s">
        <v>58</v>
      </c>
      <c r="D19984" s="1">
        <v>41333</v>
      </c>
      <c r="F19984">
        <v>3</v>
      </c>
      <c r="G19984">
        <v>2169</v>
      </c>
      <c r="H19984" t="s">
        <v>40</v>
      </c>
      <c r="J19984" t="s">
        <v>14</v>
      </c>
      <c r="K19984">
        <v>41</v>
      </c>
      <c r="L19984" t="s">
        <v>15</v>
      </c>
    </row>
    <row r="19985" spans="1:12">
      <c r="A19985" t="e">
        <f ca="1">E00251439558321</f>
        <v>#NAME?</v>
      </c>
      <c r="B19985">
        <v>1786</v>
      </c>
      <c r="C19985" t="s">
        <v>37</v>
      </c>
      <c r="D19985" s="1">
        <v>41170</v>
      </c>
      <c r="F19985">
        <v>1</v>
      </c>
      <c r="G19985">
        <v>7089</v>
      </c>
      <c r="H19985" t="s">
        <v>487</v>
      </c>
      <c r="J19985" t="s">
        <v>14</v>
      </c>
      <c r="K19985">
        <v>49</v>
      </c>
      <c r="L19985" t="s">
        <v>15</v>
      </c>
    </row>
    <row r="19986" spans="1:12">
      <c r="A19986" t="e">
        <f ca="1">E00251529062621</f>
        <v>#NAME?</v>
      </c>
      <c r="B19986">
        <v>290</v>
      </c>
      <c r="C19986" t="s">
        <v>449</v>
      </c>
      <c r="D19986" s="1">
        <v>41351</v>
      </c>
      <c r="F19986">
        <v>1</v>
      </c>
      <c r="G19986">
        <v>7969</v>
      </c>
      <c r="H19986" t="s">
        <v>87</v>
      </c>
      <c r="J19986" t="s">
        <v>14</v>
      </c>
      <c r="K19986">
        <v>56</v>
      </c>
      <c r="L19986" t="s">
        <v>22</v>
      </c>
    </row>
    <row r="19987" spans="1:12">
      <c r="A19987" t="e">
        <f ca="1">E00251529062621</f>
        <v>#NAME?</v>
      </c>
      <c r="B19987">
        <v>290</v>
      </c>
      <c r="C19987" t="s">
        <v>449</v>
      </c>
      <c r="D19987" s="1">
        <v>41397</v>
      </c>
      <c r="F19987">
        <v>6</v>
      </c>
      <c r="G19987">
        <v>2449</v>
      </c>
      <c r="H19987" t="s">
        <v>53</v>
      </c>
      <c r="J19987" t="s">
        <v>14</v>
      </c>
      <c r="K19987">
        <v>57</v>
      </c>
      <c r="L19987" t="s">
        <v>15</v>
      </c>
    </row>
    <row r="19988" spans="1:12">
      <c r="A19988" t="e">
        <f ca="1">E00251529062621</f>
        <v>#NAME?</v>
      </c>
      <c r="B19988">
        <v>290</v>
      </c>
      <c r="C19988" t="s">
        <v>449</v>
      </c>
      <c r="D19988" s="1">
        <v>41472</v>
      </c>
      <c r="F19988">
        <v>1</v>
      </c>
      <c r="G19988">
        <v>7969</v>
      </c>
      <c r="H19988" t="s">
        <v>87</v>
      </c>
      <c r="J19988" t="s">
        <v>14</v>
      </c>
      <c r="K19988">
        <v>57</v>
      </c>
      <c r="L19988" t="s">
        <v>22</v>
      </c>
    </row>
    <row r="19989" spans="1:12">
      <c r="A19989" t="e">
        <f ca="1">E00251515343921</f>
        <v>#NAME?</v>
      </c>
      <c r="B19989">
        <v>11</v>
      </c>
      <c r="C19989" t="s">
        <v>245</v>
      </c>
      <c r="D19989" s="1">
        <v>42398</v>
      </c>
      <c r="F19989">
        <v>2</v>
      </c>
      <c r="G19989">
        <v>30748</v>
      </c>
      <c r="H19989" t="s">
        <v>50</v>
      </c>
      <c r="J19989" t="s">
        <v>14</v>
      </c>
      <c r="K19989">
        <v>51</v>
      </c>
      <c r="L19989" t="s">
        <v>15</v>
      </c>
    </row>
    <row r="19990" spans="1:12">
      <c r="A19990" t="e">
        <f ca="1">E00251512715021</f>
        <v>#NAME?</v>
      </c>
      <c r="B19990">
        <v>52</v>
      </c>
      <c r="C19990" t="s">
        <v>384</v>
      </c>
      <c r="D19990" s="1">
        <v>41330</v>
      </c>
      <c r="F19990">
        <v>1</v>
      </c>
      <c r="G19990">
        <v>7231</v>
      </c>
      <c r="H19990" t="s">
        <v>128</v>
      </c>
      <c r="J19990" t="s">
        <v>14</v>
      </c>
      <c r="K19990">
        <v>47</v>
      </c>
      <c r="L19990" t="s">
        <v>15</v>
      </c>
    </row>
    <row r="19991" spans="1:12">
      <c r="A19991" t="e">
        <f ca="1">E00251512715021</f>
        <v>#NAME?</v>
      </c>
      <c r="B19991">
        <v>52</v>
      </c>
      <c r="C19991" t="s">
        <v>384</v>
      </c>
      <c r="D19991" s="1">
        <v>42280</v>
      </c>
      <c r="F19991">
        <v>1</v>
      </c>
      <c r="G19991">
        <v>71595</v>
      </c>
      <c r="H19991" t="s">
        <v>672</v>
      </c>
      <c r="J19991" t="s">
        <v>14</v>
      </c>
      <c r="K19991">
        <v>49</v>
      </c>
      <c r="L19991" t="s">
        <v>15</v>
      </c>
    </row>
    <row r="19992" spans="1:12">
      <c r="A19992" t="e">
        <f ca="1">E00251512715021</f>
        <v>#NAME?</v>
      </c>
      <c r="B19992">
        <v>52</v>
      </c>
      <c r="C19992" t="s">
        <v>384</v>
      </c>
      <c r="D19992" s="1">
        <v>42501</v>
      </c>
      <c r="F19992">
        <v>2</v>
      </c>
      <c r="G19992">
        <v>4019</v>
      </c>
      <c r="H19992" t="s">
        <v>26</v>
      </c>
      <c r="J19992" t="s">
        <v>14</v>
      </c>
      <c r="K19992">
        <v>50</v>
      </c>
      <c r="L19992" t="s">
        <v>15</v>
      </c>
    </row>
    <row r="19993" spans="1:12">
      <c r="A19993" t="e">
        <f ca="1">E00251529062621</f>
        <v>#NAME?</v>
      </c>
      <c r="B19993">
        <v>290</v>
      </c>
      <c r="C19993" t="s">
        <v>449</v>
      </c>
      <c r="D19993" s="1">
        <v>41906</v>
      </c>
      <c r="F19993">
        <v>4</v>
      </c>
      <c r="G19993">
        <v>78050</v>
      </c>
      <c r="H19993" t="s">
        <v>197</v>
      </c>
      <c r="J19993" t="s">
        <v>14</v>
      </c>
      <c r="K19993">
        <v>58</v>
      </c>
      <c r="L19993" t="s">
        <v>22</v>
      </c>
    </row>
    <row r="19994" spans="1:12">
      <c r="A19994" t="e">
        <f ca="1">E00251529062621</f>
        <v>#NAME?</v>
      </c>
      <c r="B19994">
        <v>290</v>
      </c>
      <c r="C19994" t="s">
        <v>449</v>
      </c>
      <c r="D19994" s="1">
        <v>42863</v>
      </c>
      <c r="F19994">
        <v>2</v>
      </c>
      <c r="G19994">
        <v>3051</v>
      </c>
      <c r="H19994" t="s">
        <v>13</v>
      </c>
      <c r="J19994" t="s">
        <v>14</v>
      </c>
      <c r="K19994">
        <v>61</v>
      </c>
      <c r="L19994" t="s">
        <v>15</v>
      </c>
    </row>
    <row r="19995" spans="1:12">
      <c r="A19995" t="e">
        <f ca="1">E00251432149421</f>
        <v>#NAME?</v>
      </c>
      <c r="B19995">
        <v>451</v>
      </c>
      <c r="C19995" t="s">
        <v>102</v>
      </c>
      <c r="D19995" s="1">
        <v>41918</v>
      </c>
      <c r="F19995">
        <v>1</v>
      </c>
      <c r="G19995">
        <v>7243</v>
      </c>
      <c r="H19995" t="s">
        <v>42</v>
      </c>
      <c r="J19995" t="s">
        <v>14</v>
      </c>
      <c r="K19995">
        <v>62</v>
      </c>
      <c r="L19995" t="s">
        <v>15</v>
      </c>
    </row>
    <row r="19996" spans="1:12">
      <c r="A19996" t="e">
        <f ca="1">E00251432149421</f>
        <v>#NAME?</v>
      </c>
      <c r="B19996">
        <v>451</v>
      </c>
      <c r="C19996" t="s">
        <v>102</v>
      </c>
      <c r="D19996" s="1">
        <v>42451</v>
      </c>
      <c r="F19996">
        <v>1</v>
      </c>
      <c r="G19996">
        <v>4019</v>
      </c>
      <c r="H19996" t="s">
        <v>26</v>
      </c>
      <c r="J19996" t="s">
        <v>14</v>
      </c>
      <c r="K19996">
        <v>63</v>
      </c>
      <c r="L19996" t="s">
        <v>15</v>
      </c>
    </row>
    <row r="19997" spans="1:12">
      <c r="A19997" t="e">
        <f ca="1">E00251432149421</f>
        <v>#NAME?</v>
      </c>
      <c r="B19997">
        <v>451</v>
      </c>
      <c r="C19997" t="s">
        <v>102</v>
      </c>
      <c r="D19997" s="1">
        <v>42460</v>
      </c>
      <c r="F19997">
        <v>1</v>
      </c>
      <c r="G19997">
        <v>4019</v>
      </c>
      <c r="H19997" t="s">
        <v>26</v>
      </c>
      <c r="J19997" t="s">
        <v>14</v>
      </c>
      <c r="K19997">
        <v>63</v>
      </c>
      <c r="L19997" t="s">
        <v>15</v>
      </c>
    </row>
    <row r="19998" spans="1:12">
      <c r="A19998" t="e">
        <f ca="1">E00251532091221</f>
        <v>#NAME?</v>
      </c>
      <c r="B19998">
        <v>451</v>
      </c>
      <c r="C19998" t="s">
        <v>102</v>
      </c>
      <c r="D19998" s="1">
        <v>42549</v>
      </c>
      <c r="F19998">
        <v>1</v>
      </c>
      <c r="G19998">
        <v>7804</v>
      </c>
      <c r="H19998" t="s">
        <v>43</v>
      </c>
      <c r="J19998" t="s">
        <v>14</v>
      </c>
      <c r="K19998">
        <v>59</v>
      </c>
      <c r="L19998" t="s">
        <v>22</v>
      </c>
    </row>
    <row r="19999" spans="1:12">
      <c r="A19999" t="e">
        <f ca="1">E00251432260721</f>
        <v>#NAME?</v>
      </c>
      <c r="B19999">
        <v>454</v>
      </c>
      <c r="C19999" t="s">
        <v>179</v>
      </c>
      <c r="D19999" s="1">
        <v>41299</v>
      </c>
      <c r="F19999">
        <v>2</v>
      </c>
      <c r="G19999">
        <v>7906</v>
      </c>
      <c r="H19999" t="s">
        <v>173</v>
      </c>
      <c r="J19999" t="s">
        <v>14</v>
      </c>
      <c r="K19999">
        <v>59</v>
      </c>
      <c r="L19999" t="s">
        <v>22</v>
      </c>
    </row>
    <row r="20000" spans="1:12">
      <c r="A20000" t="e">
        <f ca="1">E00251528565821</f>
        <v>#NAME?</v>
      </c>
      <c r="B20000">
        <v>307</v>
      </c>
      <c r="C20000" t="s">
        <v>210</v>
      </c>
      <c r="D20000" s="1">
        <v>42775</v>
      </c>
      <c r="F20000">
        <v>1</v>
      </c>
      <c r="G20000">
        <v>7262</v>
      </c>
      <c r="H20000" t="s">
        <v>198</v>
      </c>
      <c r="J20000" t="s">
        <v>14</v>
      </c>
      <c r="K20000">
        <v>57</v>
      </c>
      <c r="L20000" t="s">
        <v>15</v>
      </c>
    </row>
    <row r="20001" spans="1:12">
      <c r="A20001" t="e">
        <f ca="1">E00251429786121</f>
        <v>#NAME?</v>
      </c>
      <c r="B20001">
        <v>156</v>
      </c>
      <c r="C20001" t="s">
        <v>569</v>
      </c>
      <c r="D20001" s="1">
        <v>42501</v>
      </c>
      <c r="F20001">
        <v>1</v>
      </c>
      <c r="G20001">
        <v>462</v>
      </c>
      <c r="H20001" t="s">
        <v>288</v>
      </c>
      <c r="J20001" t="s">
        <v>14</v>
      </c>
      <c r="K20001">
        <v>66</v>
      </c>
      <c r="L20001" t="s">
        <v>15</v>
      </c>
    </row>
    <row r="20002" spans="1:12">
      <c r="A20002" t="e">
        <f ca="1">E00251429786121</f>
        <v>#NAME?</v>
      </c>
      <c r="B20002">
        <v>156</v>
      </c>
      <c r="C20002" t="s">
        <v>569</v>
      </c>
      <c r="D20002" s="1">
        <v>41199</v>
      </c>
      <c r="F20002">
        <v>1</v>
      </c>
      <c r="G20002">
        <v>72743</v>
      </c>
      <c r="H20002" t="s">
        <v>155</v>
      </c>
      <c r="J20002" t="s">
        <v>14</v>
      </c>
      <c r="K20002">
        <v>63</v>
      </c>
      <c r="L20002" t="s">
        <v>15</v>
      </c>
    </row>
    <row r="20003" spans="1:12">
      <c r="A20003" t="e">
        <f ca="1">E00251515343921</f>
        <v>#NAME?</v>
      </c>
      <c r="B20003">
        <v>11</v>
      </c>
      <c r="C20003" t="s">
        <v>245</v>
      </c>
      <c r="D20003" s="1">
        <v>41442</v>
      </c>
      <c r="F20003">
        <v>2</v>
      </c>
      <c r="G20003">
        <v>5739</v>
      </c>
      <c r="H20003" t="s">
        <v>399</v>
      </c>
      <c r="J20003" t="s">
        <v>14</v>
      </c>
      <c r="K20003">
        <v>48</v>
      </c>
      <c r="L20003" t="s">
        <v>15</v>
      </c>
    </row>
    <row r="20004" spans="1:12">
      <c r="A20004" t="e">
        <f ca="1">E00251514723521</f>
        <v>#NAME?</v>
      </c>
      <c r="B20004">
        <v>438</v>
      </c>
      <c r="C20004" t="s">
        <v>474</v>
      </c>
      <c r="D20004" s="1">
        <v>41094</v>
      </c>
      <c r="F20004">
        <v>2</v>
      </c>
      <c r="G20004">
        <v>3899</v>
      </c>
      <c r="H20004" t="s">
        <v>264</v>
      </c>
      <c r="J20004" t="s">
        <v>14</v>
      </c>
      <c r="K20004">
        <v>42</v>
      </c>
      <c r="L20004" t="s">
        <v>15</v>
      </c>
    </row>
    <row r="20005" spans="1:12">
      <c r="A20005" t="e">
        <f ca="1">E00251532091221</f>
        <v>#NAME?</v>
      </c>
      <c r="B20005">
        <v>451</v>
      </c>
      <c r="C20005" t="s">
        <v>102</v>
      </c>
      <c r="D20005" s="1">
        <v>41220</v>
      </c>
      <c r="F20005">
        <v>1</v>
      </c>
      <c r="G20005">
        <v>71535</v>
      </c>
      <c r="H20005" t="s">
        <v>1164</v>
      </c>
      <c r="J20005" t="s">
        <v>14</v>
      </c>
      <c r="K20005">
        <v>55</v>
      </c>
      <c r="L20005" t="s">
        <v>15</v>
      </c>
    </row>
    <row r="20006" spans="1:12">
      <c r="A20006" t="e">
        <f ca="1">E00251432260721</f>
        <v>#NAME?</v>
      </c>
      <c r="B20006">
        <v>454</v>
      </c>
      <c r="C20006" t="s">
        <v>179</v>
      </c>
      <c r="D20006" s="1">
        <v>42852</v>
      </c>
      <c r="F20006">
        <v>5</v>
      </c>
      <c r="G20006">
        <v>7904</v>
      </c>
      <c r="H20006" t="s">
        <v>75</v>
      </c>
      <c r="J20006" t="s">
        <v>14</v>
      </c>
      <c r="K20006">
        <v>63</v>
      </c>
      <c r="L20006" t="s">
        <v>22</v>
      </c>
    </row>
    <row r="20007" spans="1:12">
      <c r="A20007" t="e">
        <f ca="1">E00251715428921</f>
        <v>#NAME?</v>
      </c>
      <c r="B20007">
        <v>4021</v>
      </c>
      <c r="C20007" t="s">
        <v>1506</v>
      </c>
      <c r="D20007" s="1">
        <v>42953</v>
      </c>
      <c r="F20007">
        <v>1</v>
      </c>
      <c r="G20007">
        <v>463</v>
      </c>
      <c r="H20007" t="s">
        <v>259</v>
      </c>
      <c r="I20007" t="s">
        <v>148</v>
      </c>
      <c r="J20007" t="s">
        <v>57</v>
      </c>
      <c r="K20007">
        <v>48</v>
      </c>
      <c r="L20007" t="s">
        <v>15</v>
      </c>
    </row>
    <row r="20008" spans="1:12">
      <c r="A20008" t="e">
        <f ca="1">E00251429317021</f>
        <v>#NAME?</v>
      </c>
      <c r="B20008">
        <v>275</v>
      </c>
      <c r="C20008" t="s">
        <v>444</v>
      </c>
      <c r="D20008" s="1">
        <v>42635</v>
      </c>
      <c r="F20008">
        <v>2</v>
      </c>
      <c r="G20008">
        <v>7242</v>
      </c>
      <c r="H20008" t="s">
        <v>93</v>
      </c>
      <c r="J20008" t="s">
        <v>14</v>
      </c>
      <c r="K20008">
        <v>54</v>
      </c>
      <c r="L20008" t="s">
        <v>15</v>
      </c>
    </row>
    <row r="20009" spans="1:12">
      <c r="A20009" t="e">
        <f ca="1">E00251429317021</f>
        <v>#NAME?</v>
      </c>
      <c r="B20009">
        <v>275</v>
      </c>
      <c r="C20009" t="s">
        <v>444</v>
      </c>
      <c r="D20009" s="1">
        <v>42770</v>
      </c>
      <c r="F20009">
        <v>2</v>
      </c>
      <c r="G20009">
        <v>4871</v>
      </c>
      <c r="H20009" t="s">
        <v>125</v>
      </c>
      <c r="J20009" t="s">
        <v>14</v>
      </c>
      <c r="K20009">
        <v>54</v>
      </c>
      <c r="L20009" t="s">
        <v>15</v>
      </c>
    </row>
    <row r="20010" spans="1:12">
      <c r="A20010" t="e">
        <f ca="1">E00251514879521</f>
        <v>#NAME?</v>
      </c>
      <c r="B20010">
        <v>497</v>
      </c>
      <c r="C20010" t="s">
        <v>141</v>
      </c>
      <c r="D20010" s="1">
        <v>42465</v>
      </c>
      <c r="F20010">
        <v>2</v>
      </c>
      <c r="G20010">
        <v>7222</v>
      </c>
      <c r="H20010" t="s">
        <v>560</v>
      </c>
      <c r="J20010" t="s">
        <v>14</v>
      </c>
      <c r="K20010">
        <v>44</v>
      </c>
      <c r="L20010" t="s">
        <v>15</v>
      </c>
    </row>
    <row r="20011" spans="1:12">
      <c r="A20011" t="e">
        <f ca="1">E00251514879521</f>
        <v>#NAME?</v>
      </c>
      <c r="B20011">
        <v>497</v>
      </c>
      <c r="C20011" t="s">
        <v>141</v>
      </c>
      <c r="D20011" s="1">
        <v>42858</v>
      </c>
      <c r="F20011">
        <v>4</v>
      </c>
      <c r="G20011">
        <v>2449</v>
      </c>
      <c r="H20011" t="s">
        <v>53</v>
      </c>
      <c r="J20011" t="s">
        <v>14</v>
      </c>
      <c r="K20011">
        <v>45</v>
      </c>
      <c r="L20011" t="s">
        <v>15</v>
      </c>
    </row>
    <row r="20012" spans="1:12">
      <c r="A20012" t="e">
        <f ca="1">E00251514879521</f>
        <v>#NAME?</v>
      </c>
      <c r="B20012">
        <v>497</v>
      </c>
      <c r="C20012" t="s">
        <v>141</v>
      </c>
      <c r="D20012" s="1">
        <v>42905</v>
      </c>
      <c r="F20012">
        <v>1</v>
      </c>
      <c r="G20012">
        <v>9953</v>
      </c>
      <c r="H20012" t="s">
        <v>661</v>
      </c>
      <c r="J20012" t="s">
        <v>14</v>
      </c>
      <c r="K20012">
        <v>45</v>
      </c>
      <c r="L20012" t="s">
        <v>15</v>
      </c>
    </row>
    <row r="20013" spans="1:12">
      <c r="A20013" t="e">
        <f ca="1">E00251531353921</f>
        <v>#NAME?</v>
      </c>
      <c r="B20013">
        <v>701</v>
      </c>
      <c r="C20013" t="s">
        <v>72</v>
      </c>
      <c r="D20013" s="1">
        <v>41687</v>
      </c>
      <c r="F20013">
        <v>2</v>
      </c>
      <c r="G20013">
        <v>4640</v>
      </c>
      <c r="H20013" t="s">
        <v>306</v>
      </c>
      <c r="J20013" t="s">
        <v>14</v>
      </c>
      <c r="K20013">
        <v>57</v>
      </c>
      <c r="L20013" t="s">
        <v>15</v>
      </c>
    </row>
    <row r="20014" spans="1:12">
      <c r="A20014" t="e">
        <f ca="1">E00251531353921</f>
        <v>#NAME?</v>
      </c>
      <c r="B20014">
        <v>701</v>
      </c>
      <c r="C20014" t="s">
        <v>72</v>
      </c>
      <c r="D20014" s="1">
        <v>42016</v>
      </c>
      <c r="F20014">
        <v>1</v>
      </c>
      <c r="G20014">
        <v>36240</v>
      </c>
      <c r="H20014" t="s">
        <v>279</v>
      </c>
      <c r="J20014" t="s">
        <v>14</v>
      </c>
      <c r="K20014">
        <v>58</v>
      </c>
      <c r="L20014" t="s">
        <v>15</v>
      </c>
    </row>
    <row r="20015" spans="1:12">
      <c r="A20015" t="e">
        <f ca="1">E00251531353921</f>
        <v>#NAME?</v>
      </c>
      <c r="B20015">
        <v>701</v>
      </c>
      <c r="C20015" t="s">
        <v>72</v>
      </c>
      <c r="D20015" s="1">
        <v>42016</v>
      </c>
      <c r="F20015">
        <v>5</v>
      </c>
      <c r="G20015">
        <v>7062</v>
      </c>
      <c r="H20015" t="s">
        <v>97</v>
      </c>
      <c r="J20015" t="s">
        <v>14</v>
      </c>
      <c r="K20015">
        <v>58</v>
      </c>
      <c r="L20015" t="s">
        <v>15</v>
      </c>
    </row>
    <row r="20016" spans="1:12">
      <c r="A20016" t="e">
        <f ca="1">E00251531353921</f>
        <v>#NAME?</v>
      </c>
      <c r="B20016">
        <v>701</v>
      </c>
      <c r="C20016" t="s">
        <v>72</v>
      </c>
      <c r="D20016" s="1">
        <v>42048</v>
      </c>
      <c r="F20016">
        <v>5</v>
      </c>
      <c r="G20016">
        <v>7062</v>
      </c>
      <c r="H20016" t="s">
        <v>97</v>
      </c>
      <c r="J20016" t="s">
        <v>14</v>
      </c>
      <c r="K20016">
        <v>58</v>
      </c>
      <c r="L20016" t="s">
        <v>15</v>
      </c>
    </row>
    <row r="20017" spans="1:12">
      <c r="A20017" t="e">
        <f ca="1">E00251531353921</f>
        <v>#NAME?</v>
      </c>
      <c r="B20017">
        <v>701</v>
      </c>
      <c r="C20017" t="s">
        <v>72</v>
      </c>
      <c r="D20017" s="1">
        <v>42136</v>
      </c>
      <c r="F20017">
        <v>6</v>
      </c>
      <c r="G20017">
        <v>4779</v>
      </c>
      <c r="H20017" t="s">
        <v>231</v>
      </c>
      <c r="J20017" t="s">
        <v>14</v>
      </c>
      <c r="K20017">
        <v>59</v>
      </c>
      <c r="L20017" t="s">
        <v>15</v>
      </c>
    </row>
    <row r="20018" spans="1:12">
      <c r="A20018" t="e">
        <f ca="1">E00251711658521</f>
        <v>#NAME?</v>
      </c>
      <c r="B20018">
        <v>11</v>
      </c>
      <c r="C20018" t="s">
        <v>245</v>
      </c>
      <c r="D20018" s="1">
        <v>41134</v>
      </c>
      <c r="F20018">
        <v>1</v>
      </c>
      <c r="G20018">
        <v>4019</v>
      </c>
      <c r="H20018" t="s">
        <v>26</v>
      </c>
      <c r="J20018" t="s">
        <v>14</v>
      </c>
      <c r="K20018">
        <v>39</v>
      </c>
      <c r="L20018" t="s">
        <v>15</v>
      </c>
    </row>
    <row r="20019" spans="1:12">
      <c r="A20019" t="e">
        <f ca="1">E00251711658521</f>
        <v>#NAME?</v>
      </c>
      <c r="B20019">
        <v>7927</v>
      </c>
      <c r="C20019" t="s">
        <v>367</v>
      </c>
      <c r="D20019" s="1">
        <v>42811</v>
      </c>
      <c r="F20019">
        <v>1</v>
      </c>
      <c r="G20019">
        <v>4019</v>
      </c>
      <c r="H20019" t="s">
        <v>26</v>
      </c>
      <c r="J20019" t="s">
        <v>14</v>
      </c>
      <c r="K20019">
        <v>44</v>
      </c>
      <c r="L20019" t="s">
        <v>15</v>
      </c>
    </row>
    <row r="20020" spans="1:12">
      <c r="A20020" t="e">
        <f ca="1">E00251531353921</f>
        <v>#NAME?</v>
      </c>
      <c r="B20020">
        <v>701</v>
      </c>
      <c r="C20020" t="s">
        <v>72</v>
      </c>
      <c r="D20020" s="1">
        <v>42529</v>
      </c>
      <c r="F20020">
        <v>6</v>
      </c>
      <c r="G20020">
        <v>7062</v>
      </c>
      <c r="H20020" t="s">
        <v>97</v>
      </c>
      <c r="J20020" t="s">
        <v>14</v>
      </c>
      <c r="K20020">
        <v>60</v>
      </c>
      <c r="L20020" t="s">
        <v>15</v>
      </c>
    </row>
    <row r="20021" spans="1:12">
      <c r="A20021" t="e">
        <f ca="1">E00251531353921</f>
        <v>#NAME?</v>
      </c>
      <c r="B20021">
        <v>701</v>
      </c>
      <c r="C20021" t="s">
        <v>72</v>
      </c>
      <c r="D20021" s="1">
        <v>42681</v>
      </c>
      <c r="F20021">
        <v>4</v>
      </c>
      <c r="G20021">
        <v>5369</v>
      </c>
      <c r="H20021" t="s">
        <v>253</v>
      </c>
      <c r="J20021" t="s">
        <v>14</v>
      </c>
      <c r="K20021">
        <v>60</v>
      </c>
      <c r="L20021" t="s">
        <v>15</v>
      </c>
    </row>
    <row r="20022" spans="1:12">
      <c r="A20022" t="e">
        <f ca="1">E00251531353921</f>
        <v>#NAME?</v>
      </c>
      <c r="B20022">
        <v>701</v>
      </c>
      <c r="C20022" t="s">
        <v>72</v>
      </c>
      <c r="D20022" s="1">
        <v>42719</v>
      </c>
      <c r="F20022">
        <v>4</v>
      </c>
      <c r="G20022">
        <v>5369</v>
      </c>
      <c r="H20022" t="s">
        <v>253</v>
      </c>
      <c r="J20022" t="s">
        <v>14</v>
      </c>
      <c r="K20022">
        <v>60</v>
      </c>
      <c r="L20022" t="s">
        <v>15</v>
      </c>
    </row>
    <row r="20023" spans="1:12">
      <c r="A20023" t="e">
        <f ca="1">E00251531353921</f>
        <v>#NAME?</v>
      </c>
      <c r="B20023">
        <v>701</v>
      </c>
      <c r="C20023" t="s">
        <v>72</v>
      </c>
      <c r="D20023" s="1">
        <v>42758</v>
      </c>
      <c r="F20023">
        <v>5</v>
      </c>
      <c r="G20023">
        <v>6253</v>
      </c>
      <c r="H20023" t="s">
        <v>292</v>
      </c>
      <c r="J20023" t="s">
        <v>14</v>
      </c>
      <c r="K20023">
        <v>60</v>
      </c>
      <c r="L20023" t="s">
        <v>15</v>
      </c>
    </row>
    <row r="20024" spans="1:12">
      <c r="A20024" t="e">
        <f ca="1">E00251531353921</f>
        <v>#NAME?</v>
      </c>
      <c r="B20024">
        <v>701</v>
      </c>
      <c r="C20024" t="s">
        <v>72</v>
      </c>
      <c r="D20024" s="1">
        <v>42877</v>
      </c>
      <c r="F20024">
        <v>2</v>
      </c>
      <c r="G20024">
        <v>5715</v>
      </c>
      <c r="H20024" t="s">
        <v>254</v>
      </c>
      <c r="J20024" t="s">
        <v>14</v>
      </c>
      <c r="K20024">
        <v>61</v>
      </c>
      <c r="L20024" t="s">
        <v>15</v>
      </c>
    </row>
    <row r="20025" spans="1:12">
      <c r="A20025" t="e">
        <f ca="1">E00251429922321</f>
        <v>#NAME?</v>
      </c>
      <c r="B20025">
        <v>464</v>
      </c>
      <c r="C20025" t="s">
        <v>45</v>
      </c>
      <c r="D20025" s="1">
        <v>41241</v>
      </c>
      <c r="F20025">
        <v>1</v>
      </c>
      <c r="G20025">
        <v>7243</v>
      </c>
      <c r="H20025" t="s">
        <v>42</v>
      </c>
      <c r="J20025" t="s">
        <v>14</v>
      </c>
      <c r="K20025">
        <v>57</v>
      </c>
      <c r="L20025" t="s">
        <v>15</v>
      </c>
    </row>
    <row r="20026" spans="1:12">
      <c r="A20026" t="e">
        <f ca="1">E00251532975321</f>
        <v>#NAME?</v>
      </c>
      <c r="B20026">
        <v>457</v>
      </c>
      <c r="C20026" t="s">
        <v>137</v>
      </c>
      <c r="D20026" s="1">
        <v>41050</v>
      </c>
      <c r="F20026">
        <v>1</v>
      </c>
      <c r="G20026">
        <v>8398</v>
      </c>
      <c r="H20026" t="s">
        <v>139</v>
      </c>
      <c r="J20026" t="s">
        <v>14</v>
      </c>
      <c r="K20026">
        <v>46</v>
      </c>
      <c r="L20026" t="s">
        <v>15</v>
      </c>
    </row>
    <row r="20027" spans="1:12">
      <c r="A20027" t="e">
        <f ca="1">E00251429922321</f>
        <v>#NAME?</v>
      </c>
      <c r="B20027">
        <v>464</v>
      </c>
      <c r="C20027" t="s">
        <v>45</v>
      </c>
      <c r="D20027" s="1">
        <v>42928</v>
      </c>
      <c r="F20027">
        <v>1</v>
      </c>
      <c r="G20027">
        <v>7272</v>
      </c>
      <c r="H20027" t="s">
        <v>395</v>
      </c>
      <c r="J20027" t="s">
        <v>14</v>
      </c>
      <c r="K20027">
        <v>62</v>
      </c>
      <c r="L20027" t="s">
        <v>15</v>
      </c>
    </row>
    <row r="20028" spans="1:12">
      <c r="A20028" t="e">
        <f ca="1">E00251439718121</f>
        <v>#NAME?</v>
      </c>
      <c r="B20028">
        <v>291</v>
      </c>
      <c r="C20028" t="s">
        <v>160</v>
      </c>
      <c r="D20028" s="1">
        <v>42915</v>
      </c>
      <c r="F20028">
        <v>1</v>
      </c>
      <c r="G20028">
        <v>70219</v>
      </c>
      <c r="H20028" t="s">
        <v>498</v>
      </c>
      <c r="J20028" t="s">
        <v>14</v>
      </c>
      <c r="K20028">
        <v>61</v>
      </c>
      <c r="L20028" t="s">
        <v>15</v>
      </c>
    </row>
    <row r="20029" spans="1:12">
      <c r="A20029" t="e">
        <f ca="1">E00251513752721</f>
        <v>#NAME?</v>
      </c>
      <c r="B20029">
        <v>702</v>
      </c>
      <c r="C20029" t="s">
        <v>293</v>
      </c>
      <c r="D20029" s="1">
        <v>41590</v>
      </c>
      <c r="F20029">
        <v>4</v>
      </c>
      <c r="G20029">
        <v>7295</v>
      </c>
      <c r="H20029" t="s">
        <v>76</v>
      </c>
      <c r="J20029" t="s">
        <v>14</v>
      </c>
      <c r="K20029">
        <v>54</v>
      </c>
      <c r="L20029" t="s">
        <v>15</v>
      </c>
    </row>
    <row r="20030" spans="1:12">
      <c r="A20030" t="e">
        <f ca="1">E00251439718121</f>
        <v>#NAME?</v>
      </c>
      <c r="B20030">
        <v>293</v>
      </c>
      <c r="C20030" t="s">
        <v>25</v>
      </c>
      <c r="D20030" s="1">
        <v>43042</v>
      </c>
      <c r="F20030">
        <v>2</v>
      </c>
      <c r="G20030">
        <v>4779</v>
      </c>
      <c r="H20030" t="s">
        <v>231</v>
      </c>
      <c r="J20030" t="s">
        <v>14</v>
      </c>
      <c r="K20030">
        <v>61</v>
      </c>
      <c r="L20030" t="s">
        <v>15</v>
      </c>
    </row>
    <row r="20031" spans="1:12">
      <c r="A20031" t="e">
        <f ca="1">E00251439718121</f>
        <v>#NAME?</v>
      </c>
      <c r="B20031">
        <v>293</v>
      </c>
      <c r="C20031" t="s">
        <v>25</v>
      </c>
      <c r="D20031" s="1">
        <v>42548</v>
      </c>
      <c r="F20031">
        <v>1</v>
      </c>
      <c r="G20031">
        <v>4779</v>
      </c>
      <c r="H20031" t="s">
        <v>231</v>
      </c>
      <c r="J20031" t="s">
        <v>14</v>
      </c>
      <c r="K20031">
        <v>60</v>
      </c>
      <c r="L20031" t="s">
        <v>15</v>
      </c>
    </row>
    <row r="20032" spans="1:12">
      <c r="A20032" t="e">
        <f ca="1">E00251439718121</f>
        <v>#NAME?</v>
      </c>
      <c r="B20032">
        <v>293</v>
      </c>
      <c r="C20032" t="s">
        <v>25</v>
      </c>
      <c r="D20032" s="1">
        <v>42912</v>
      </c>
      <c r="F20032">
        <v>2</v>
      </c>
      <c r="G20032">
        <v>60090</v>
      </c>
      <c r="H20032" t="s">
        <v>181</v>
      </c>
      <c r="J20032" t="s">
        <v>14</v>
      </c>
      <c r="K20032">
        <v>61</v>
      </c>
      <c r="L20032" t="s">
        <v>15</v>
      </c>
    </row>
    <row r="20033" spans="1:12">
      <c r="A20033" t="e">
        <f ca="1">E00251514879521</f>
        <v>#NAME?</v>
      </c>
      <c r="B20033">
        <v>497</v>
      </c>
      <c r="C20033" t="s">
        <v>141</v>
      </c>
      <c r="D20033" s="1">
        <v>42782</v>
      </c>
      <c r="F20033">
        <v>1</v>
      </c>
      <c r="G20033">
        <v>2720</v>
      </c>
      <c r="H20033" t="s">
        <v>65</v>
      </c>
      <c r="J20033" t="s">
        <v>14</v>
      </c>
      <c r="K20033">
        <v>45</v>
      </c>
      <c r="L20033" t="s">
        <v>15</v>
      </c>
    </row>
    <row r="20034" spans="1:12">
      <c r="A20034" t="e">
        <f ca="1">E00251418205021</f>
        <v>#NAME?</v>
      </c>
      <c r="B20034">
        <v>48</v>
      </c>
      <c r="C20034" t="s">
        <v>249</v>
      </c>
      <c r="D20034" s="1">
        <v>41018</v>
      </c>
      <c r="F20034">
        <v>1</v>
      </c>
      <c r="G20034">
        <v>3540</v>
      </c>
      <c r="H20034" t="s">
        <v>436</v>
      </c>
      <c r="J20034" t="s">
        <v>14</v>
      </c>
      <c r="K20034">
        <v>43</v>
      </c>
      <c r="L20034" t="s">
        <v>15</v>
      </c>
    </row>
    <row r="20035" spans="1:12">
      <c r="A20035" t="e">
        <f ca="1">E00251439718121</f>
        <v>#NAME?</v>
      </c>
      <c r="B20035">
        <v>293</v>
      </c>
      <c r="C20035" t="s">
        <v>25</v>
      </c>
      <c r="D20035" s="1">
        <v>42492</v>
      </c>
      <c r="F20035">
        <v>1</v>
      </c>
      <c r="G20035">
        <v>4779</v>
      </c>
      <c r="H20035" t="s">
        <v>231</v>
      </c>
      <c r="J20035" t="s">
        <v>14</v>
      </c>
      <c r="K20035">
        <v>60</v>
      </c>
      <c r="L20035" t="s">
        <v>15</v>
      </c>
    </row>
    <row r="20036" spans="1:12">
      <c r="A20036" t="e">
        <f ca="1">E00251514879521</f>
        <v>#NAME?</v>
      </c>
      <c r="B20036">
        <v>497</v>
      </c>
      <c r="C20036" t="s">
        <v>141</v>
      </c>
      <c r="D20036" s="1">
        <v>42837</v>
      </c>
      <c r="F20036">
        <v>4</v>
      </c>
      <c r="G20036">
        <v>71800</v>
      </c>
      <c r="H20036" t="s">
        <v>1196</v>
      </c>
      <c r="J20036" t="s">
        <v>14</v>
      </c>
      <c r="K20036">
        <v>45</v>
      </c>
      <c r="L20036" t="s">
        <v>15</v>
      </c>
    </row>
    <row r="20037" spans="1:12">
      <c r="A20037" t="e">
        <f ca="1">E00251514879521</f>
        <v>#NAME?</v>
      </c>
      <c r="B20037">
        <v>497</v>
      </c>
      <c r="C20037" t="s">
        <v>141</v>
      </c>
      <c r="D20037" s="1">
        <v>42837</v>
      </c>
      <c r="F20037">
        <v>5</v>
      </c>
      <c r="G20037">
        <v>27800</v>
      </c>
      <c r="H20037" t="s">
        <v>145</v>
      </c>
      <c r="J20037" t="s">
        <v>14</v>
      </c>
      <c r="K20037">
        <v>45</v>
      </c>
      <c r="L20037" t="s">
        <v>15</v>
      </c>
    </row>
    <row r="20038" spans="1:12">
      <c r="A20038" t="e">
        <f ca="1">E00251513752721</f>
        <v>#NAME?</v>
      </c>
      <c r="B20038">
        <v>702</v>
      </c>
      <c r="C20038" t="s">
        <v>293</v>
      </c>
      <c r="D20038" s="1">
        <v>42496</v>
      </c>
      <c r="F20038">
        <v>2</v>
      </c>
      <c r="G20038">
        <v>4019</v>
      </c>
      <c r="H20038" t="s">
        <v>26</v>
      </c>
      <c r="J20038" t="s">
        <v>14</v>
      </c>
      <c r="K20038">
        <v>56</v>
      </c>
      <c r="L20038" t="s">
        <v>15</v>
      </c>
    </row>
    <row r="20039" spans="1:12">
      <c r="A20039" t="e">
        <f ca="1">E00251513752721</f>
        <v>#NAME?</v>
      </c>
      <c r="B20039">
        <v>702</v>
      </c>
      <c r="C20039" t="s">
        <v>293</v>
      </c>
      <c r="D20039" s="1">
        <v>42558</v>
      </c>
      <c r="F20039">
        <v>1</v>
      </c>
      <c r="G20039">
        <v>4019</v>
      </c>
      <c r="H20039" t="s">
        <v>26</v>
      </c>
      <c r="J20039" t="s">
        <v>14</v>
      </c>
      <c r="K20039">
        <v>56</v>
      </c>
      <c r="L20039" t="s">
        <v>15</v>
      </c>
    </row>
    <row r="20040" spans="1:12">
      <c r="A20040" t="e">
        <f ca="1">E00251429317021</f>
        <v>#NAME?</v>
      </c>
      <c r="B20040">
        <v>274</v>
      </c>
      <c r="C20040" t="s">
        <v>506</v>
      </c>
      <c r="D20040" s="1">
        <v>42775</v>
      </c>
      <c r="F20040">
        <v>2</v>
      </c>
      <c r="G20040">
        <v>3051</v>
      </c>
      <c r="H20040" t="s">
        <v>13</v>
      </c>
      <c r="J20040" t="s">
        <v>14</v>
      </c>
      <c r="K20040">
        <v>54</v>
      </c>
      <c r="L20040" t="s">
        <v>15</v>
      </c>
    </row>
    <row r="20041" spans="1:12">
      <c r="A20041" t="e">
        <f ca="1">E00251510128221</f>
        <v>#NAME?</v>
      </c>
      <c r="B20041">
        <v>160</v>
      </c>
      <c r="C20041" t="s">
        <v>278</v>
      </c>
      <c r="D20041" s="1">
        <v>41710</v>
      </c>
      <c r="F20041">
        <v>3</v>
      </c>
      <c r="G20041">
        <v>7242</v>
      </c>
      <c r="H20041" t="s">
        <v>93</v>
      </c>
      <c r="J20041" t="s">
        <v>14</v>
      </c>
      <c r="K20041">
        <v>52</v>
      </c>
      <c r="L20041" t="s">
        <v>15</v>
      </c>
    </row>
    <row r="20042" spans="1:12">
      <c r="A20042" t="e">
        <f ca="1">E00251528762521</f>
        <v>#NAME?</v>
      </c>
      <c r="B20042">
        <v>272</v>
      </c>
      <c r="C20042" t="s">
        <v>174</v>
      </c>
      <c r="D20042" s="1">
        <v>42014</v>
      </c>
      <c r="F20042">
        <v>1</v>
      </c>
      <c r="G20042">
        <v>81002</v>
      </c>
      <c r="H20042" t="s">
        <v>1507</v>
      </c>
      <c r="I20042" t="s">
        <v>56</v>
      </c>
      <c r="J20042" t="s">
        <v>57</v>
      </c>
      <c r="K20042">
        <v>50</v>
      </c>
      <c r="L20042" t="s">
        <v>15</v>
      </c>
    </row>
    <row r="20043" spans="1:12">
      <c r="A20043" t="e">
        <f ca="1">E00251513752721</f>
        <v>#NAME?</v>
      </c>
      <c r="B20043">
        <v>702</v>
      </c>
      <c r="C20043" t="s">
        <v>293</v>
      </c>
      <c r="D20043" s="1">
        <v>42788</v>
      </c>
      <c r="F20043">
        <v>1</v>
      </c>
      <c r="G20043">
        <v>49390</v>
      </c>
      <c r="H20043" t="s">
        <v>59</v>
      </c>
      <c r="J20043" t="s">
        <v>14</v>
      </c>
      <c r="K20043">
        <v>57</v>
      </c>
      <c r="L20043" t="s">
        <v>15</v>
      </c>
    </row>
    <row r="20044" spans="1:12">
      <c r="A20044" t="e">
        <f ca="1">E00251513752721</f>
        <v>#NAME?</v>
      </c>
      <c r="B20044">
        <v>702</v>
      </c>
      <c r="C20044" t="s">
        <v>293</v>
      </c>
      <c r="D20044" s="1">
        <v>42920</v>
      </c>
      <c r="F20044">
        <v>5</v>
      </c>
      <c r="G20044">
        <v>4549</v>
      </c>
      <c r="H20044" t="s">
        <v>69</v>
      </c>
      <c r="J20044" t="s">
        <v>14</v>
      </c>
      <c r="K20044">
        <v>57</v>
      </c>
      <c r="L20044" t="s">
        <v>15</v>
      </c>
    </row>
    <row r="20045" spans="1:12">
      <c r="A20045" t="e">
        <f ca="1">E00251513752721</f>
        <v>#NAME?</v>
      </c>
      <c r="B20045">
        <v>702</v>
      </c>
      <c r="C20045" t="s">
        <v>293</v>
      </c>
      <c r="D20045" s="1">
        <v>42688</v>
      </c>
      <c r="F20045">
        <v>3</v>
      </c>
      <c r="G20045">
        <v>49390</v>
      </c>
      <c r="H20045" t="s">
        <v>59</v>
      </c>
      <c r="J20045" t="s">
        <v>14</v>
      </c>
      <c r="K20045">
        <v>57</v>
      </c>
      <c r="L20045" t="s">
        <v>15</v>
      </c>
    </row>
    <row r="20046" spans="1:12">
      <c r="A20046" t="e">
        <f ca="1">E00251513752721</f>
        <v>#NAME?</v>
      </c>
      <c r="B20046">
        <v>702</v>
      </c>
      <c r="C20046" t="s">
        <v>293</v>
      </c>
      <c r="D20046" s="1">
        <v>42723</v>
      </c>
      <c r="F20046">
        <v>6</v>
      </c>
      <c r="G20046">
        <v>7233</v>
      </c>
      <c r="H20046" t="s">
        <v>412</v>
      </c>
      <c r="J20046" t="s">
        <v>14</v>
      </c>
      <c r="K20046">
        <v>57</v>
      </c>
      <c r="L20046" t="s">
        <v>15</v>
      </c>
    </row>
    <row r="20047" spans="1:12">
      <c r="A20047" t="e">
        <f ca="1">E00251429317021</f>
        <v>#NAME?</v>
      </c>
      <c r="B20047">
        <v>275</v>
      </c>
      <c r="C20047" t="s">
        <v>444</v>
      </c>
      <c r="D20047" s="1">
        <v>40941</v>
      </c>
      <c r="F20047">
        <v>1</v>
      </c>
      <c r="G20047">
        <v>496</v>
      </c>
      <c r="H20047" t="s">
        <v>190</v>
      </c>
      <c r="J20047" t="s">
        <v>14</v>
      </c>
      <c r="K20047">
        <v>49</v>
      </c>
      <c r="L20047" t="s">
        <v>15</v>
      </c>
    </row>
    <row r="20048" spans="1:12">
      <c r="A20048" t="e">
        <f ca="1">E00251513752721</f>
        <v>#NAME?</v>
      </c>
      <c r="B20048">
        <v>702</v>
      </c>
      <c r="C20048" t="s">
        <v>293</v>
      </c>
      <c r="D20048" s="1">
        <v>42887</v>
      </c>
      <c r="F20048">
        <v>6</v>
      </c>
      <c r="G20048">
        <v>71536</v>
      </c>
      <c r="H20048" t="s">
        <v>70</v>
      </c>
      <c r="J20048" t="s">
        <v>14</v>
      </c>
      <c r="K20048">
        <v>57</v>
      </c>
      <c r="L20048" t="s">
        <v>15</v>
      </c>
    </row>
    <row r="20049" spans="1:12">
      <c r="A20049" t="e">
        <f ca="1">E00251512293621</f>
        <v>#NAME?</v>
      </c>
      <c r="B20049">
        <v>51</v>
      </c>
      <c r="C20049" t="s">
        <v>372</v>
      </c>
      <c r="D20049" s="1">
        <v>42990</v>
      </c>
      <c r="F20049">
        <v>3</v>
      </c>
      <c r="G20049">
        <v>29680</v>
      </c>
      <c r="H20049" t="s">
        <v>938</v>
      </c>
      <c r="J20049" t="s">
        <v>14</v>
      </c>
      <c r="K20049">
        <v>52</v>
      </c>
      <c r="L20049" t="s">
        <v>15</v>
      </c>
    </row>
    <row r="20050" spans="1:12">
      <c r="A20050" t="e">
        <f ca="1">E00251429317021</f>
        <v>#NAME?</v>
      </c>
      <c r="B20050">
        <v>275</v>
      </c>
      <c r="C20050" t="s">
        <v>444</v>
      </c>
      <c r="D20050" s="1">
        <v>42207</v>
      </c>
      <c r="F20050">
        <v>2</v>
      </c>
      <c r="G20050">
        <v>496</v>
      </c>
      <c r="H20050" t="s">
        <v>190</v>
      </c>
      <c r="J20050" t="s">
        <v>14</v>
      </c>
      <c r="K20050">
        <v>53</v>
      </c>
      <c r="L20050" t="s">
        <v>15</v>
      </c>
    </row>
    <row r="20051" spans="1:12">
      <c r="A20051" t="e">
        <f ca="1">E00251429317021</f>
        <v>#NAME?</v>
      </c>
      <c r="B20051">
        <v>275</v>
      </c>
      <c r="C20051" t="s">
        <v>444</v>
      </c>
      <c r="D20051" s="1">
        <v>42275</v>
      </c>
      <c r="F20051">
        <v>2</v>
      </c>
      <c r="G20051">
        <v>496</v>
      </c>
      <c r="H20051" t="s">
        <v>190</v>
      </c>
      <c r="J20051" t="s">
        <v>14</v>
      </c>
      <c r="K20051">
        <v>53</v>
      </c>
      <c r="L20051" t="s">
        <v>15</v>
      </c>
    </row>
    <row r="20052" spans="1:12">
      <c r="A20052" t="e">
        <f ca="1">E00251429317021</f>
        <v>#NAME?</v>
      </c>
      <c r="B20052">
        <v>275</v>
      </c>
      <c r="C20052" t="s">
        <v>444</v>
      </c>
      <c r="D20052" s="1">
        <v>42293</v>
      </c>
      <c r="F20052">
        <v>1</v>
      </c>
      <c r="G20052">
        <v>1121</v>
      </c>
      <c r="H20052" t="s">
        <v>894</v>
      </c>
      <c r="J20052" t="s">
        <v>14</v>
      </c>
      <c r="K20052">
        <v>53</v>
      </c>
      <c r="L20052" t="s">
        <v>15</v>
      </c>
    </row>
    <row r="20053" spans="1:12">
      <c r="A20053" t="e">
        <f ca="1">E00251532975721</f>
        <v>#NAME?</v>
      </c>
      <c r="B20053">
        <v>446</v>
      </c>
      <c r="C20053" t="s">
        <v>94</v>
      </c>
      <c r="D20053" s="1">
        <v>41309</v>
      </c>
      <c r="F20053">
        <v>1</v>
      </c>
      <c r="G20053">
        <v>496</v>
      </c>
      <c r="H20053" t="s">
        <v>190</v>
      </c>
      <c r="J20053" t="s">
        <v>14</v>
      </c>
      <c r="K20053">
        <v>49</v>
      </c>
      <c r="L20053" t="s">
        <v>15</v>
      </c>
    </row>
    <row r="20054" spans="1:12">
      <c r="A20054" t="e">
        <f ca="1">E00251532975721</f>
        <v>#NAME?</v>
      </c>
      <c r="B20054">
        <v>446</v>
      </c>
      <c r="C20054" t="s">
        <v>94</v>
      </c>
      <c r="D20054" s="1">
        <v>42095</v>
      </c>
      <c r="F20054">
        <v>1</v>
      </c>
      <c r="G20054">
        <v>462</v>
      </c>
      <c r="H20054" t="s">
        <v>288</v>
      </c>
      <c r="J20054" t="s">
        <v>14</v>
      </c>
      <c r="K20054">
        <v>51</v>
      </c>
      <c r="L20054" t="s">
        <v>15</v>
      </c>
    </row>
    <row r="20055" spans="1:12">
      <c r="A20055" t="e">
        <f ca="1">E00251532975721</f>
        <v>#NAME?</v>
      </c>
      <c r="B20055">
        <v>446</v>
      </c>
      <c r="C20055" t="s">
        <v>94</v>
      </c>
      <c r="D20055" s="1">
        <v>43089</v>
      </c>
      <c r="F20055">
        <v>2</v>
      </c>
      <c r="G20055">
        <v>4779</v>
      </c>
      <c r="H20055" t="s">
        <v>231</v>
      </c>
      <c r="J20055" t="s">
        <v>14</v>
      </c>
      <c r="K20055">
        <v>54</v>
      </c>
      <c r="L20055" t="s">
        <v>15</v>
      </c>
    </row>
    <row r="20056" spans="1:12">
      <c r="A20056" t="e">
        <f ca="1">E00251424016021</f>
        <v>#NAME?</v>
      </c>
      <c r="B20056">
        <v>206</v>
      </c>
      <c r="C20056" t="s">
        <v>892</v>
      </c>
      <c r="D20056" s="1">
        <v>42823</v>
      </c>
      <c r="F20056">
        <v>1</v>
      </c>
      <c r="G20056">
        <v>78096</v>
      </c>
      <c r="H20056" t="s">
        <v>939</v>
      </c>
      <c r="J20056" t="s">
        <v>14</v>
      </c>
      <c r="K20056">
        <v>62</v>
      </c>
      <c r="L20056" t="s">
        <v>22</v>
      </c>
    </row>
    <row r="20057" spans="1:12">
      <c r="A20057" t="e">
        <f ca="1">E00251514879521</f>
        <v>#NAME?</v>
      </c>
      <c r="B20057">
        <v>497</v>
      </c>
      <c r="C20057" t="s">
        <v>141</v>
      </c>
      <c r="D20057" s="1">
        <v>42838</v>
      </c>
      <c r="F20057">
        <v>6</v>
      </c>
      <c r="G20057">
        <v>29690</v>
      </c>
      <c r="H20057" t="s">
        <v>52</v>
      </c>
      <c r="J20057" t="s">
        <v>14</v>
      </c>
      <c r="K20057">
        <v>45</v>
      </c>
      <c r="L20057" t="s">
        <v>15</v>
      </c>
    </row>
    <row r="20058" spans="1:12">
      <c r="A20058" t="e">
        <f ca="1">E00251532134321</f>
        <v>#NAME?</v>
      </c>
      <c r="B20058">
        <v>497</v>
      </c>
      <c r="C20058" t="s">
        <v>141</v>
      </c>
      <c r="D20058" s="1">
        <v>41353</v>
      </c>
      <c r="F20058">
        <v>2</v>
      </c>
      <c r="G20058">
        <v>4019</v>
      </c>
      <c r="H20058" t="s">
        <v>26</v>
      </c>
      <c r="J20058" t="s">
        <v>14</v>
      </c>
      <c r="K20058">
        <v>62</v>
      </c>
      <c r="L20058" t="s">
        <v>15</v>
      </c>
    </row>
    <row r="20059" spans="1:12">
      <c r="A20059" t="e">
        <f ca="1">E00251532134321</f>
        <v>#NAME?</v>
      </c>
      <c r="B20059">
        <v>497</v>
      </c>
      <c r="C20059" t="s">
        <v>141</v>
      </c>
      <c r="D20059" s="1">
        <v>41883</v>
      </c>
      <c r="F20059">
        <v>2</v>
      </c>
      <c r="G20059">
        <v>4019</v>
      </c>
      <c r="H20059" t="s">
        <v>26</v>
      </c>
      <c r="J20059" t="s">
        <v>14</v>
      </c>
      <c r="K20059">
        <v>63</v>
      </c>
      <c r="L20059" t="s">
        <v>15</v>
      </c>
    </row>
    <row r="20060" spans="1:12">
      <c r="A20060" t="e">
        <f ca="1">E00251532134321</f>
        <v>#NAME?</v>
      </c>
      <c r="B20060">
        <v>497</v>
      </c>
      <c r="C20060" t="s">
        <v>141</v>
      </c>
      <c r="D20060" s="1">
        <v>41883</v>
      </c>
      <c r="F20060">
        <v>3</v>
      </c>
      <c r="G20060">
        <v>25000</v>
      </c>
      <c r="H20060" t="s">
        <v>178</v>
      </c>
      <c r="J20060" t="s">
        <v>14</v>
      </c>
      <c r="K20060">
        <v>63</v>
      </c>
      <c r="L20060" t="s">
        <v>15</v>
      </c>
    </row>
    <row r="20061" spans="1:12">
      <c r="A20061" t="e">
        <f ca="1">E00251429317021</f>
        <v>#NAME?</v>
      </c>
      <c r="B20061">
        <v>275</v>
      </c>
      <c r="C20061" t="s">
        <v>444</v>
      </c>
      <c r="D20061" s="1">
        <v>42299</v>
      </c>
      <c r="F20061">
        <v>1</v>
      </c>
      <c r="G20061">
        <v>5990</v>
      </c>
      <c r="H20061" t="s">
        <v>60</v>
      </c>
      <c r="J20061" t="s">
        <v>14</v>
      </c>
      <c r="K20061">
        <v>53</v>
      </c>
      <c r="L20061" t="s">
        <v>15</v>
      </c>
    </row>
    <row r="20062" spans="1:12">
      <c r="A20062" t="e">
        <f ca="1">E00251429317021</f>
        <v>#NAME?</v>
      </c>
      <c r="B20062">
        <v>275</v>
      </c>
      <c r="C20062" t="s">
        <v>444</v>
      </c>
      <c r="D20062" s="1">
        <v>42656</v>
      </c>
      <c r="F20062">
        <v>1</v>
      </c>
      <c r="G20062">
        <v>7242</v>
      </c>
      <c r="H20062" t="s">
        <v>93</v>
      </c>
      <c r="J20062" t="s">
        <v>14</v>
      </c>
      <c r="K20062">
        <v>54</v>
      </c>
      <c r="L20062" t="s">
        <v>15</v>
      </c>
    </row>
    <row r="20063" spans="1:12">
      <c r="A20063" t="e">
        <f ca="1">E00251514879521</f>
        <v>#NAME?</v>
      </c>
      <c r="B20063">
        <v>497</v>
      </c>
      <c r="C20063" t="s">
        <v>141</v>
      </c>
      <c r="D20063" s="1">
        <v>42285</v>
      </c>
      <c r="F20063">
        <v>3</v>
      </c>
      <c r="G20063">
        <v>5989</v>
      </c>
      <c r="H20063" t="s">
        <v>1051</v>
      </c>
      <c r="J20063" t="s">
        <v>14</v>
      </c>
      <c r="K20063">
        <v>44</v>
      </c>
      <c r="L20063" t="s">
        <v>15</v>
      </c>
    </row>
    <row r="20064" spans="1:12">
      <c r="A20064" t="e">
        <f ca="1">E00251718050821</f>
        <v>#NAME?</v>
      </c>
      <c r="B20064">
        <v>1324</v>
      </c>
      <c r="C20064" t="s">
        <v>1508</v>
      </c>
      <c r="D20064" s="1">
        <v>42973</v>
      </c>
      <c r="F20064">
        <v>1</v>
      </c>
      <c r="G20064">
        <v>340</v>
      </c>
      <c r="H20064" t="s">
        <v>418</v>
      </c>
      <c r="J20064" t="s">
        <v>14</v>
      </c>
      <c r="K20064">
        <v>42</v>
      </c>
      <c r="L20064" t="s">
        <v>15</v>
      </c>
    </row>
    <row r="20065" spans="1:12">
      <c r="A20065" t="e">
        <f ca="1">E00251514879521</f>
        <v>#NAME?</v>
      </c>
      <c r="B20065">
        <v>497</v>
      </c>
      <c r="C20065" t="s">
        <v>141</v>
      </c>
      <c r="D20065" s="1">
        <v>42895</v>
      </c>
      <c r="F20065">
        <v>4</v>
      </c>
      <c r="G20065">
        <v>9953</v>
      </c>
      <c r="H20065" t="s">
        <v>661</v>
      </c>
      <c r="J20065" t="s">
        <v>14</v>
      </c>
      <c r="K20065">
        <v>45</v>
      </c>
      <c r="L20065" t="s">
        <v>15</v>
      </c>
    </row>
    <row r="20066" spans="1:12">
      <c r="A20066" t="e">
        <f ca="1">E00251514879521</f>
        <v>#NAME?</v>
      </c>
      <c r="B20066">
        <v>497</v>
      </c>
      <c r="C20066" t="s">
        <v>141</v>
      </c>
      <c r="D20066" s="1">
        <v>42907</v>
      </c>
      <c r="F20066">
        <v>5</v>
      </c>
      <c r="G20066">
        <v>2720</v>
      </c>
      <c r="H20066" t="s">
        <v>65</v>
      </c>
      <c r="J20066" t="s">
        <v>14</v>
      </c>
      <c r="K20066">
        <v>45</v>
      </c>
      <c r="L20066" t="s">
        <v>15</v>
      </c>
    </row>
    <row r="20067" spans="1:12">
      <c r="A20067" t="e">
        <f ca="1">E00251514879521</f>
        <v>#NAME?</v>
      </c>
      <c r="B20067">
        <v>497</v>
      </c>
      <c r="C20067" t="s">
        <v>141</v>
      </c>
      <c r="D20067" s="1">
        <v>42970</v>
      </c>
      <c r="F20067">
        <v>1</v>
      </c>
      <c r="G20067">
        <v>5990</v>
      </c>
      <c r="H20067" t="s">
        <v>60</v>
      </c>
      <c r="J20067" t="s">
        <v>14</v>
      </c>
      <c r="K20067">
        <v>45</v>
      </c>
      <c r="L20067" t="s">
        <v>15</v>
      </c>
    </row>
    <row r="20068" spans="1:12">
      <c r="A20068" t="e">
        <f ca="1">E00251514879521</f>
        <v>#NAME?</v>
      </c>
      <c r="B20068">
        <v>497</v>
      </c>
      <c r="C20068" t="s">
        <v>141</v>
      </c>
      <c r="D20068" s="1">
        <v>42970</v>
      </c>
      <c r="F20068">
        <v>2</v>
      </c>
      <c r="G20068">
        <v>7242</v>
      </c>
      <c r="H20068" t="s">
        <v>93</v>
      </c>
      <c r="J20068" t="s">
        <v>14</v>
      </c>
      <c r="K20068">
        <v>45</v>
      </c>
      <c r="L20068" t="s">
        <v>15</v>
      </c>
    </row>
    <row r="20069" spans="1:12">
      <c r="A20069" t="e">
        <f ca="1">E00251429317021</f>
        <v>#NAME?</v>
      </c>
      <c r="B20069">
        <v>275</v>
      </c>
      <c r="C20069" t="s">
        <v>444</v>
      </c>
      <c r="D20069" s="1">
        <v>42184</v>
      </c>
      <c r="F20069">
        <v>1</v>
      </c>
      <c r="G20069">
        <v>2252</v>
      </c>
      <c r="H20069" t="s">
        <v>64</v>
      </c>
      <c r="J20069" t="s">
        <v>14</v>
      </c>
      <c r="K20069">
        <v>53</v>
      </c>
      <c r="L20069" t="s">
        <v>15</v>
      </c>
    </row>
    <row r="20070" spans="1:12">
      <c r="A20070" t="e">
        <f ca="1">E00251532134321</f>
        <v>#NAME?</v>
      </c>
      <c r="B20070">
        <v>497</v>
      </c>
      <c r="C20070" t="s">
        <v>141</v>
      </c>
      <c r="D20070" s="1">
        <v>42265</v>
      </c>
      <c r="F20070">
        <v>1</v>
      </c>
      <c r="G20070">
        <v>25000</v>
      </c>
      <c r="H20070" t="s">
        <v>178</v>
      </c>
      <c r="J20070" t="s">
        <v>14</v>
      </c>
      <c r="K20070">
        <v>64</v>
      </c>
      <c r="L20070" t="s">
        <v>15</v>
      </c>
    </row>
    <row r="20071" spans="1:12">
      <c r="A20071" t="e">
        <f ca="1">E00251514285421</f>
        <v>#NAME?</v>
      </c>
      <c r="B20071">
        <v>488</v>
      </c>
      <c r="C20071" t="s">
        <v>401</v>
      </c>
      <c r="D20071" s="1">
        <v>42579</v>
      </c>
      <c r="F20071">
        <v>1</v>
      </c>
      <c r="G20071">
        <v>460</v>
      </c>
      <c r="H20071" t="s">
        <v>16</v>
      </c>
      <c r="J20071" t="s">
        <v>14</v>
      </c>
      <c r="K20071">
        <v>54</v>
      </c>
      <c r="L20071" t="s">
        <v>15</v>
      </c>
    </row>
    <row r="20072" spans="1:12">
      <c r="A20072" t="e">
        <f ca="1">E00251429152121</f>
        <v>#NAME?</v>
      </c>
      <c r="B20072">
        <v>295</v>
      </c>
      <c r="C20072" t="s">
        <v>435</v>
      </c>
      <c r="D20072" s="1">
        <v>42032</v>
      </c>
      <c r="F20072">
        <v>2</v>
      </c>
      <c r="G20072">
        <v>460</v>
      </c>
      <c r="H20072" t="s">
        <v>16</v>
      </c>
      <c r="J20072" t="s">
        <v>14</v>
      </c>
      <c r="K20072">
        <v>44</v>
      </c>
      <c r="L20072" t="s">
        <v>15</v>
      </c>
    </row>
    <row r="20073" spans="1:12">
      <c r="A20073" t="e">
        <f ca="1">E00251511146121</f>
        <v>#NAME?</v>
      </c>
      <c r="B20073">
        <v>1</v>
      </c>
      <c r="C20073" t="s">
        <v>234</v>
      </c>
      <c r="D20073" s="1">
        <v>41813</v>
      </c>
      <c r="F20073">
        <v>1</v>
      </c>
      <c r="G20073">
        <v>7295</v>
      </c>
      <c r="H20073" t="s">
        <v>76</v>
      </c>
      <c r="I20073" t="s">
        <v>56</v>
      </c>
      <c r="J20073" t="s">
        <v>57</v>
      </c>
      <c r="K20073">
        <v>56</v>
      </c>
      <c r="L20073" t="s">
        <v>15</v>
      </c>
    </row>
    <row r="20074" spans="1:12">
      <c r="A20074" t="e">
        <f ca="1">E00251511146121</f>
        <v>#NAME?</v>
      </c>
      <c r="B20074">
        <v>28</v>
      </c>
      <c r="C20074" t="s">
        <v>153</v>
      </c>
      <c r="D20074" s="1">
        <v>41330</v>
      </c>
      <c r="F20074">
        <v>3</v>
      </c>
      <c r="G20074">
        <v>4019</v>
      </c>
      <c r="H20074" t="s">
        <v>26</v>
      </c>
      <c r="J20074" t="s">
        <v>14</v>
      </c>
      <c r="K20074">
        <v>55</v>
      </c>
      <c r="L20074" t="s">
        <v>15</v>
      </c>
    </row>
    <row r="20075" spans="1:12">
      <c r="A20075" t="e">
        <f ca="1">E00251511146121</f>
        <v>#NAME?</v>
      </c>
      <c r="B20075">
        <v>28</v>
      </c>
      <c r="C20075" t="s">
        <v>153</v>
      </c>
      <c r="D20075" s="1">
        <v>42305</v>
      </c>
      <c r="F20075">
        <v>3</v>
      </c>
      <c r="G20075">
        <v>4019</v>
      </c>
      <c r="H20075" t="s">
        <v>26</v>
      </c>
      <c r="J20075" t="s">
        <v>14</v>
      </c>
      <c r="K20075">
        <v>57</v>
      </c>
      <c r="L20075" t="s">
        <v>15</v>
      </c>
    </row>
    <row r="20076" spans="1:12">
      <c r="A20076" t="e">
        <f ca="1">E00251715832121</f>
        <v>#NAME?</v>
      </c>
      <c r="B20076">
        <v>486</v>
      </c>
      <c r="C20076" t="s">
        <v>340</v>
      </c>
      <c r="D20076" s="1">
        <v>41925</v>
      </c>
      <c r="F20076">
        <v>1</v>
      </c>
      <c r="G20076">
        <v>8290</v>
      </c>
      <c r="H20076" t="s">
        <v>563</v>
      </c>
      <c r="J20076" t="s">
        <v>14</v>
      </c>
      <c r="K20076">
        <v>39</v>
      </c>
      <c r="L20076" t="s">
        <v>15</v>
      </c>
    </row>
    <row r="20077" spans="1:12">
      <c r="A20077" t="e">
        <f ca="1">E00251513752721</f>
        <v>#NAME?</v>
      </c>
      <c r="B20077">
        <v>702</v>
      </c>
      <c r="C20077" t="s">
        <v>293</v>
      </c>
      <c r="D20077" s="1">
        <v>42619</v>
      </c>
      <c r="F20077">
        <v>3</v>
      </c>
      <c r="G20077">
        <v>49390</v>
      </c>
      <c r="H20077" t="s">
        <v>59</v>
      </c>
      <c r="J20077" t="s">
        <v>14</v>
      </c>
      <c r="K20077">
        <v>56</v>
      </c>
      <c r="L20077" t="s">
        <v>15</v>
      </c>
    </row>
    <row r="20078" spans="1:12">
      <c r="A20078" t="e">
        <f ca="1">E00251513752721</f>
        <v>#NAME?</v>
      </c>
      <c r="B20078">
        <v>702</v>
      </c>
      <c r="C20078" t="s">
        <v>293</v>
      </c>
      <c r="D20078" s="1">
        <v>41068</v>
      </c>
      <c r="F20078">
        <v>1</v>
      </c>
      <c r="G20078">
        <v>38610</v>
      </c>
      <c r="H20078" t="s">
        <v>459</v>
      </c>
      <c r="J20078" t="s">
        <v>14</v>
      </c>
      <c r="K20078">
        <v>52</v>
      </c>
      <c r="L20078" t="s">
        <v>15</v>
      </c>
    </row>
    <row r="20079" spans="1:12">
      <c r="A20079" t="e">
        <f ca="1">E00251513752721</f>
        <v>#NAME?</v>
      </c>
      <c r="B20079">
        <v>702</v>
      </c>
      <c r="C20079" t="s">
        <v>293</v>
      </c>
      <c r="D20079" s="1">
        <v>41390</v>
      </c>
      <c r="F20079">
        <v>3</v>
      </c>
      <c r="G20079">
        <v>4019</v>
      </c>
      <c r="H20079" t="s">
        <v>26</v>
      </c>
      <c r="J20079" t="s">
        <v>14</v>
      </c>
      <c r="K20079">
        <v>53</v>
      </c>
      <c r="L20079" t="s">
        <v>15</v>
      </c>
    </row>
    <row r="20080" spans="1:12">
      <c r="A20080" t="e">
        <f ca="1">E00251528767421</f>
        <v>#NAME?</v>
      </c>
      <c r="B20080">
        <v>296</v>
      </c>
      <c r="C20080" t="s">
        <v>119</v>
      </c>
      <c r="D20080" s="1">
        <v>40961</v>
      </c>
      <c r="F20080">
        <v>2</v>
      </c>
      <c r="G20080">
        <v>4019</v>
      </c>
      <c r="H20080" t="s">
        <v>26</v>
      </c>
      <c r="J20080" t="s">
        <v>14</v>
      </c>
      <c r="K20080">
        <v>51</v>
      </c>
      <c r="L20080" t="s">
        <v>15</v>
      </c>
    </row>
    <row r="20081" spans="1:12">
      <c r="A20081" t="e">
        <f ca="1">E00251439638521</f>
        <v>#NAME?</v>
      </c>
      <c r="B20081">
        <v>4893</v>
      </c>
      <c r="C20081" t="s">
        <v>426</v>
      </c>
      <c r="D20081" s="1">
        <v>42405</v>
      </c>
      <c r="F20081">
        <v>1</v>
      </c>
      <c r="G20081">
        <v>7242</v>
      </c>
      <c r="H20081" t="s">
        <v>93</v>
      </c>
      <c r="I20081" t="s">
        <v>148</v>
      </c>
      <c r="J20081" t="s">
        <v>57</v>
      </c>
      <c r="K20081">
        <v>41</v>
      </c>
      <c r="L20081" t="s">
        <v>15</v>
      </c>
    </row>
    <row r="20082" spans="1:12">
      <c r="A20082" t="e">
        <f ca="1">E00251429170621</f>
        <v>#NAME?</v>
      </c>
      <c r="B20082">
        <v>296</v>
      </c>
      <c r="C20082" t="s">
        <v>119</v>
      </c>
      <c r="D20082" s="1">
        <v>41856</v>
      </c>
      <c r="F20082">
        <v>3</v>
      </c>
      <c r="G20082">
        <v>78900</v>
      </c>
      <c r="H20082" t="s">
        <v>79</v>
      </c>
      <c r="J20082" t="s">
        <v>14</v>
      </c>
      <c r="K20082">
        <v>51</v>
      </c>
      <c r="L20082" t="s">
        <v>22</v>
      </c>
    </row>
    <row r="20083" spans="1:12">
      <c r="A20083" t="e">
        <f ca="1">E00251531311821</f>
        <v>#NAME?</v>
      </c>
      <c r="B20083">
        <v>1128</v>
      </c>
      <c r="C20083" t="s">
        <v>424</v>
      </c>
      <c r="D20083" s="1">
        <v>41375</v>
      </c>
      <c r="F20083">
        <v>1</v>
      </c>
      <c r="G20083">
        <v>30000</v>
      </c>
      <c r="H20083" t="s">
        <v>144</v>
      </c>
      <c r="J20083" t="s">
        <v>14</v>
      </c>
      <c r="K20083">
        <v>39</v>
      </c>
      <c r="L20083" t="s">
        <v>15</v>
      </c>
    </row>
    <row r="20084" spans="1:12">
      <c r="A20084" t="e">
        <f ca="1">E00251715832121</f>
        <v>#NAME?</v>
      </c>
      <c r="B20084">
        <v>486</v>
      </c>
      <c r="C20084" t="s">
        <v>340</v>
      </c>
      <c r="D20084" s="1">
        <v>42053</v>
      </c>
      <c r="F20084">
        <v>1</v>
      </c>
      <c r="G20084">
        <v>49390</v>
      </c>
      <c r="H20084" t="s">
        <v>59</v>
      </c>
      <c r="J20084" t="s">
        <v>14</v>
      </c>
      <c r="K20084">
        <v>40</v>
      </c>
      <c r="L20084" t="s">
        <v>15</v>
      </c>
    </row>
    <row r="20085" spans="1:12">
      <c r="A20085" t="e">
        <f ca="1">E00251715832121</f>
        <v>#NAME?</v>
      </c>
      <c r="B20085">
        <v>772</v>
      </c>
      <c r="C20085" t="s">
        <v>170</v>
      </c>
      <c r="D20085" s="1">
        <v>41924</v>
      </c>
      <c r="F20085">
        <v>1</v>
      </c>
      <c r="G20085">
        <v>81002</v>
      </c>
      <c r="H20085" t="s">
        <v>1507</v>
      </c>
      <c r="I20085" t="s">
        <v>56</v>
      </c>
      <c r="J20085" t="s">
        <v>57</v>
      </c>
      <c r="K20085">
        <v>39</v>
      </c>
      <c r="L20085" t="s">
        <v>15</v>
      </c>
    </row>
    <row r="20086" spans="1:12">
      <c r="A20086" t="e">
        <f ca="1">E00251513752721</f>
        <v>#NAME?</v>
      </c>
      <c r="B20086">
        <v>702</v>
      </c>
      <c r="C20086" t="s">
        <v>293</v>
      </c>
      <c r="D20086" s="1">
        <v>42887</v>
      </c>
      <c r="F20086">
        <v>3</v>
      </c>
      <c r="G20086">
        <v>49390</v>
      </c>
      <c r="H20086" t="s">
        <v>59</v>
      </c>
      <c r="J20086" t="s">
        <v>14</v>
      </c>
      <c r="K20086">
        <v>57</v>
      </c>
      <c r="L20086" t="s">
        <v>15</v>
      </c>
    </row>
    <row r="20087" spans="1:12">
      <c r="A20087" t="e">
        <f ca="1">E00251513752721</f>
        <v>#NAME?</v>
      </c>
      <c r="B20087">
        <v>702</v>
      </c>
      <c r="C20087" t="s">
        <v>293</v>
      </c>
      <c r="D20087" s="1">
        <v>43048</v>
      </c>
      <c r="F20087">
        <v>3</v>
      </c>
      <c r="G20087">
        <v>4019</v>
      </c>
      <c r="H20087" t="s">
        <v>26</v>
      </c>
      <c r="J20087" t="s">
        <v>14</v>
      </c>
      <c r="K20087">
        <v>58</v>
      </c>
      <c r="L20087" t="s">
        <v>15</v>
      </c>
    </row>
    <row r="20088" spans="1:12">
      <c r="A20088" t="e">
        <f ca="1">E00251430390021</f>
        <v>#NAME?</v>
      </c>
      <c r="B20088">
        <v>458</v>
      </c>
      <c r="C20088" t="s">
        <v>275</v>
      </c>
      <c r="D20088" s="1">
        <v>42187</v>
      </c>
      <c r="F20088">
        <v>2</v>
      </c>
      <c r="G20088">
        <v>1101</v>
      </c>
      <c r="H20088" t="s">
        <v>220</v>
      </c>
      <c r="J20088" t="s">
        <v>14</v>
      </c>
      <c r="K20088">
        <v>49</v>
      </c>
      <c r="L20088" t="s">
        <v>15</v>
      </c>
    </row>
    <row r="20089" spans="1:12">
      <c r="A20089" t="e">
        <f ca="1">E00251430390021</f>
        <v>#NAME?</v>
      </c>
      <c r="B20089">
        <v>458</v>
      </c>
      <c r="C20089" t="s">
        <v>275</v>
      </c>
      <c r="D20089" s="1">
        <v>42437</v>
      </c>
      <c r="F20089">
        <v>1</v>
      </c>
      <c r="G20089">
        <v>33399</v>
      </c>
      <c r="H20089" t="s">
        <v>1094</v>
      </c>
      <c r="J20089" t="s">
        <v>14</v>
      </c>
      <c r="K20089">
        <v>50</v>
      </c>
      <c r="L20089" t="s">
        <v>15</v>
      </c>
    </row>
    <row r="20090" spans="1:12">
      <c r="A20090" t="e">
        <f ca="1">E00251430390021</f>
        <v>#NAME?</v>
      </c>
      <c r="B20090">
        <v>458</v>
      </c>
      <c r="C20090" t="s">
        <v>275</v>
      </c>
      <c r="D20090" s="1">
        <v>42437</v>
      </c>
      <c r="F20090">
        <v>2</v>
      </c>
      <c r="G20090">
        <v>49390</v>
      </c>
      <c r="H20090" t="s">
        <v>59</v>
      </c>
      <c r="J20090" t="s">
        <v>14</v>
      </c>
      <c r="K20090">
        <v>50</v>
      </c>
      <c r="L20090" t="s">
        <v>15</v>
      </c>
    </row>
    <row r="20091" spans="1:12">
      <c r="A20091" t="e">
        <f ca="1">E00251615737321</f>
        <v>#NAME?</v>
      </c>
      <c r="B20091">
        <v>1933</v>
      </c>
      <c r="C20091" t="s">
        <v>151</v>
      </c>
      <c r="D20091" s="1">
        <v>41738</v>
      </c>
      <c r="F20091">
        <v>1</v>
      </c>
      <c r="G20091">
        <v>4019</v>
      </c>
      <c r="H20091" t="s">
        <v>26</v>
      </c>
      <c r="J20091" t="s">
        <v>14</v>
      </c>
      <c r="K20091">
        <v>54</v>
      </c>
      <c r="L20091" t="s">
        <v>15</v>
      </c>
    </row>
    <row r="20092" spans="1:12">
      <c r="A20092" t="e">
        <f ca="1">E00251430390021</f>
        <v>#NAME?</v>
      </c>
      <c r="B20092">
        <v>458</v>
      </c>
      <c r="C20092" t="s">
        <v>275</v>
      </c>
      <c r="D20092" s="1">
        <v>42507</v>
      </c>
      <c r="F20092">
        <v>1</v>
      </c>
      <c r="G20092">
        <v>49390</v>
      </c>
      <c r="H20092" t="s">
        <v>59</v>
      </c>
      <c r="J20092" t="s">
        <v>14</v>
      </c>
      <c r="K20092">
        <v>50</v>
      </c>
      <c r="L20092" t="s">
        <v>15</v>
      </c>
    </row>
    <row r="20093" spans="1:12">
      <c r="A20093" t="e">
        <f ca="1">E00251430334821</f>
        <v>#NAME?</v>
      </c>
      <c r="B20093">
        <v>479</v>
      </c>
      <c r="C20093" t="s">
        <v>164</v>
      </c>
      <c r="D20093" s="1">
        <v>41620</v>
      </c>
      <c r="F20093">
        <v>4</v>
      </c>
      <c r="G20093">
        <v>2724</v>
      </c>
      <c r="H20093" t="s">
        <v>73</v>
      </c>
      <c r="J20093" t="s">
        <v>14</v>
      </c>
      <c r="K20093">
        <v>48</v>
      </c>
      <c r="L20093" t="s">
        <v>15</v>
      </c>
    </row>
    <row r="20094" spans="1:12">
      <c r="A20094" t="e">
        <f ca="1">E00251429836321</f>
        <v>#NAME?</v>
      </c>
      <c r="B20094">
        <v>156</v>
      </c>
      <c r="C20094" t="s">
        <v>569</v>
      </c>
      <c r="D20094" s="1">
        <v>41206</v>
      </c>
      <c r="F20094">
        <v>1</v>
      </c>
      <c r="G20094">
        <v>5531</v>
      </c>
      <c r="H20094" t="s">
        <v>462</v>
      </c>
      <c r="J20094" t="s">
        <v>14</v>
      </c>
      <c r="K20094">
        <v>52</v>
      </c>
      <c r="L20094" t="s">
        <v>15</v>
      </c>
    </row>
    <row r="20095" spans="1:12">
      <c r="A20095" t="e">
        <f ca="1">E00251619054621</f>
        <v>#NAME?</v>
      </c>
      <c r="B20095">
        <v>109</v>
      </c>
      <c r="C20095" t="s">
        <v>480</v>
      </c>
      <c r="D20095" s="1">
        <v>41543</v>
      </c>
      <c r="F20095">
        <v>1</v>
      </c>
      <c r="G20095">
        <v>1121</v>
      </c>
      <c r="H20095" t="s">
        <v>894</v>
      </c>
      <c r="J20095" t="s">
        <v>14</v>
      </c>
      <c r="K20095">
        <v>45</v>
      </c>
      <c r="L20095" t="s">
        <v>15</v>
      </c>
    </row>
    <row r="20096" spans="1:12">
      <c r="A20096" t="e">
        <f ca="1">E00251532618221</f>
        <v>#NAME?</v>
      </c>
      <c r="B20096">
        <v>446</v>
      </c>
      <c r="C20096" t="s">
        <v>94</v>
      </c>
      <c r="D20096" s="1">
        <v>42804</v>
      </c>
      <c r="F20096">
        <v>1</v>
      </c>
      <c r="G20096">
        <v>2521</v>
      </c>
      <c r="H20096" t="s">
        <v>1373</v>
      </c>
      <c r="J20096" t="s">
        <v>14</v>
      </c>
      <c r="K20096">
        <v>64</v>
      </c>
      <c r="L20096" t="s">
        <v>15</v>
      </c>
    </row>
    <row r="20097" spans="1:12">
      <c r="A20097" t="e">
        <f ca="1">E00251532618221</f>
        <v>#NAME?</v>
      </c>
      <c r="B20097">
        <v>457</v>
      </c>
      <c r="C20097" t="s">
        <v>137</v>
      </c>
      <c r="D20097" s="1">
        <v>41925</v>
      </c>
      <c r="F20097">
        <v>2</v>
      </c>
      <c r="G20097">
        <v>2521</v>
      </c>
      <c r="H20097" t="s">
        <v>1373</v>
      </c>
      <c r="J20097" t="s">
        <v>14</v>
      </c>
      <c r="K20097">
        <v>61</v>
      </c>
      <c r="L20097" t="s">
        <v>15</v>
      </c>
    </row>
    <row r="20098" spans="1:12">
      <c r="A20098" t="e">
        <f ca="1">E00251514152121</f>
        <v>#NAME?</v>
      </c>
      <c r="B20098">
        <v>702</v>
      </c>
      <c r="C20098" t="s">
        <v>293</v>
      </c>
      <c r="D20098" s="1">
        <v>42208</v>
      </c>
      <c r="F20098">
        <v>3</v>
      </c>
      <c r="G20098">
        <v>2724</v>
      </c>
      <c r="H20098" t="s">
        <v>73</v>
      </c>
      <c r="J20098" t="s">
        <v>14</v>
      </c>
      <c r="K20098">
        <v>58</v>
      </c>
      <c r="L20098" t="s">
        <v>15</v>
      </c>
    </row>
    <row r="20099" spans="1:12">
      <c r="A20099" t="e">
        <f ca="1">E00251514152121</f>
        <v>#NAME?</v>
      </c>
      <c r="B20099">
        <v>702</v>
      </c>
      <c r="C20099" t="s">
        <v>293</v>
      </c>
      <c r="D20099" s="1">
        <v>42389</v>
      </c>
      <c r="F20099">
        <v>2</v>
      </c>
      <c r="G20099">
        <v>2724</v>
      </c>
      <c r="H20099" t="s">
        <v>73</v>
      </c>
      <c r="J20099" t="s">
        <v>14</v>
      </c>
      <c r="K20099">
        <v>58</v>
      </c>
      <c r="L20099" t="s">
        <v>15</v>
      </c>
    </row>
    <row r="20100" spans="1:12">
      <c r="A20100" t="e">
        <f ca="1">E00251716551821</f>
        <v>#NAME?</v>
      </c>
      <c r="B20100">
        <v>7504</v>
      </c>
      <c r="C20100" t="s">
        <v>162</v>
      </c>
      <c r="D20100" s="1">
        <v>42895</v>
      </c>
      <c r="F20100">
        <v>1</v>
      </c>
      <c r="G20100">
        <v>25000</v>
      </c>
      <c r="H20100" t="s">
        <v>178</v>
      </c>
      <c r="J20100" t="s">
        <v>14</v>
      </c>
      <c r="K20100">
        <v>47</v>
      </c>
      <c r="L20100" t="s">
        <v>15</v>
      </c>
    </row>
    <row r="20101" spans="1:12">
      <c r="A20101" t="e">
        <f ca="1">E00251626544721</f>
        <v>#NAME?</v>
      </c>
      <c r="B20101">
        <v>283</v>
      </c>
      <c r="C20101" t="s">
        <v>133</v>
      </c>
      <c r="D20101" s="1">
        <v>41198</v>
      </c>
      <c r="F20101">
        <v>1</v>
      </c>
      <c r="G20101">
        <v>3004</v>
      </c>
      <c r="H20101" t="s">
        <v>104</v>
      </c>
      <c r="J20101" t="s">
        <v>14</v>
      </c>
      <c r="K20101">
        <v>52</v>
      </c>
      <c r="L20101" t="s">
        <v>15</v>
      </c>
    </row>
    <row r="20102" spans="1:12">
      <c r="A20102" t="e">
        <f ca="1">E00251524955621</f>
        <v>#NAME?</v>
      </c>
      <c r="B20102">
        <v>193</v>
      </c>
      <c r="C20102" t="s">
        <v>247</v>
      </c>
      <c r="D20102" s="1">
        <v>42786</v>
      </c>
      <c r="F20102">
        <v>2</v>
      </c>
      <c r="G20102">
        <v>8362</v>
      </c>
      <c r="H20102" t="s">
        <v>136</v>
      </c>
      <c r="J20102" t="s">
        <v>14</v>
      </c>
      <c r="K20102">
        <v>52</v>
      </c>
      <c r="L20102" t="s">
        <v>15</v>
      </c>
    </row>
    <row r="20103" spans="1:12">
      <c r="A20103" t="e">
        <f ca="1">E00251439824521</f>
        <v>#NAME?</v>
      </c>
      <c r="B20103">
        <v>488</v>
      </c>
      <c r="C20103" t="s">
        <v>401</v>
      </c>
      <c r="D20103" s="1">
        <v>40996</v>
      </c>
      <c r="F20103">
        <v>1</v>
      </c>
      <c r="G20103">
        <v>72690</v>
      </c>
      <c r="H20103" t="s">
        <v>363</v>
      </c>
      <c r="J20103" t="s">
        <v>14</v>
      </c>
      <c r="K20103">
        <v>51</v>
      </c>
      <c r="L20103" t="s">
        <v>15</v>
      </c>
    </row>
    <row r="20104" spans="1:12">
      <c r="A20104" t="e">
        <f ca="1">E00251514238021</f>
        <v>#NAME?</v>
      </c>
      <c r="B20104">
        <v>448</v>
      </c>
      <c r="C20104" t="s">
        <v>112</v>
      </c>
      <c r="D20104" s="1">
        <v>41141</v>
      </c>
      <c r="F20104">
        <v>2</v>
      </c>
      <c r="G20104">
        <v>7243</v>
      </c>
      <c r="H20104" t="s">
        <v>42</v>
      </c>
      <c r="J20104" t="s">
        <v>14</v>
      </c>
      <c r="K20104">
        <v>42</v>
      </c>
      <c r="L20104" t="s">
        <v>15</v>
      </c>
    </row>
    <row r="20105" spans="1:12">
      <c r="A20105" t="e">
        <f ca="1">E00251514238021</f>
        <v>#NAME?</v>
      </c>
      <c r="B20105">
        <v>448</v>
      </c>
      <c r="C20105" t="s">
        <v>112</v>
      </c>
      <c r="D20105" s="1">
        <v>41591</v>
      </c>
      <c r="F20105">
        <v>1</v>
      </c>
      <c r="G20105">
        <v>7992</v>
      </c>
      <c r="H20105" t="s">
        <v>113</v>
      </c>
      <c r="J20105" t="s">
        <v>14</v>
      </c>
      <c r="K20105">
        <v>43</v>
      </c>
      <c r="L20105" t="s">
        <v>22</v>
      </c>
    </row>
    <row r="20106" spans="1:12">
      <c r="A20106" t="e">
        <f ca="1">E00251514238021</f>
        <v>#NAME?</v>
      </c>
      <c r="B20106">
        <v>448</v>
      </c>
      <c r="C20106" t="s">
        <v>112</v>
      </c>
      <c r="D20106" s="1">
        <v>42314</v>
      </c>
      <c r="F20106">
        <v>1</v>
      </c>
      <c r="G20106">
        <v>4549</v>
      </c>
      <c r="H20106" t="s">
        <v>69</v>
      </c>
      <c r="J20106" t="s">
        <v>14</v>
      </c>
      <c r="K20106">
        <v>45</v>
      </c>
      <c r="L20106" t="s">
        <v>15</v>
      </c>
    </row>
    <row r="20107" spans="1:12">
      <c r="A20107" t="e">
        <f ca="1">E00251514238021</f>
        <v>#NAME?</v>
      </c>
      <c r="B20107">
        <v>448</v>
      </c>
      <c r="C20107" t="s">
        <v>112</v>
      </c>
      <c r="D20107" s="1">
        <v>42333</v>
      </c>
      <c r="F20107">
        <v>1</v>
      </c>
      <c r="G20107">
        <v>7243</v>
      </c>
      <c r="H20107" t="s">
        <v>42</v>
      </c>
      <c r="J20107" t="s">
        <v>14</v>
      </c>
      <c r="K20107">
        <v>45</v>
      </c>
      <c r="L20107" t="s">
        <v>15</v>
      </c>
    </row>
    <row r="20108" spans="1:12">
      <c r="A20108" t="e">
        <f ca="1">E00251512331321</f>
        <v>#NAME?</v>
      </c>
      <c r="B20108">
        <v>66</v>
      </c>
      <c r="C20108" t="s">
        <v>134</v>
      </c>
      <c r="D20108" s="1">
        <v>42355</v>
      </c>
      <c r="F20108">
        <v>1</v>
      </c>
      <c r="G20108">
        <v>7242</v>
      </c>
      <c r="H20108" t="s">
        <v>93</v>
      </c>
      <c r="J20108" t="s">
        <v>14</v>
      </c>
      <c r="K20108">
        <v>56</v>
      </c>
      <c r="L20108" t="s">
        <v>15</v>
      </c>
    </row>
    <row r="20109" spans="1:12">
      <c r="A20109" t="e">
        <f ca="1">E00251512331321</f>
        <v>#NAME?</v>
      </c>
      <c r="B20109">
        <v>66</v>
      </c>
      <c r="C20109" t="s">
        <v>134</v>
      </c>
      <c r="D20109" s="1">
        <v>42573</v>
      </c>
      <c r="F20109">
        <v>2</v>
      </c>
      <c r="G20109">
        <v>71940</v>
      </c>
      <c r="H20109" t="s">
        <v>135</v>
      </c>
      <c r="J20109" t="s">
        <v>14</v>
      </c>
      <c r="K20109">
        <v>56</v>
      </c>
      <c r="L20109" t="s">
        <v>15</v>
      </c>
    </row>
    <row r="20110" spans="1:12">
      <c r="A20110" t="e">
        <f ca="1">E00251532351021</f>
        <v>#NAME?</v>
      </c>
      <c r="B20110">
        <v>490</v>
      </c>
      <c r="C20110" t="s">
        <v>158</v>
      </c>
      <c r="D20110" s="1">
        <v>42947</v>
      </c>
      <c r="F20110">
        <v>5</v>
      </c>
      <c r="G20110">
        <v>30748</v>
      </c>
      <c r="H20110" t="s">
        <v>50</v>
      </c>
      <c r="J20110" t="s">
        <v>14</v>
      </c>
      <c r="K20110">
        <v>59</v>
      </c>
      <c r="L20110" t="s">
        <v>15</v>
      </c>
    </row>
    <row r="20111" spans="1:12">
      <c r="A20111" t="e">
        <f ca="1">E00251532351021</f>
        <v>#NAME?</v>
      </c>
      <c r="B20111">
        <v>6046</v>
      </c>
      <c r="C20111" t="s">
        <v>98</v>
      </c>
      <c r="D20111" s="1">
        <v>42080</v>
      </c>
      <c r="F20111">
        <v>1</v>
      </c>
      <c r="G20111">
        <v>71947</v>
      </c>
      <c r="H20111" t="s">
        <v>992</v>
      </c>
      <c r="I20111" t="s">
        <v>56</v>
      </c>
      <c r="J20111" t="s">
        <v>57</v>
      </c>
      <c r="K20111">
        <v>56</v>
      </c>
      <c r="L20111" t="s">
        <v>15</v>
      </c>
    </row>
    <row r="20112" spans="1:12">
      <c r="A20112" t="e">
        <f ca="1">E00251510664921</f>
        <v>#NAME?</v>
      </c>
      <c r="B20112">
        <v>164</v>
      </c>
      <c r="C20112" t="s">
        <v>792</v>
      </c>
      <c r="D20112" s="1">
        <v>41652</v>
      </c>
      <c r="F20112">
        <v>1</v>
      </c>
      <c r="G20112">
        <v>7279</v>
      </c>
      <c r="H20112" t="s">
        <v>551</v>
      </c>
      <c r="J20112" t="s">
        <v>14</v>
      </c>
      <c r="K20112">
        <v>44</v>
      </c>
      <c r="L20112" t="s">
        <v>15</v>
      </c>
    </row>
    <row r="20113" spans="1:12">
      <c r="A20113" t="e">
        <f ca="1">E00251531961821</f>
        <v>#NAME?</v>
      </c>
      <c r="B20113">
        <v>498</v>
      </c>
      <c r="C20113" t="s">
        <v>591</v>
      </c>
      <c r="D20113" s="1">
        <v>40983</v>
      </c>
      <c r="F20113">
        <v>1</v>
      </c>
      <c r="G20113">
        <v>4019</v>
      </c>
      <c r="H20113" t="s">
        <v>26</v>
      </c>
      <c r="J20113" t="s">
        <v>14</v>
      </c>
      <c r="K20113">
        <v>57</v>
      </c>
      <c r="L20113" t="s">
        <v>15</v>
      </c>
    </row>
    <row r="20114" spans="1:12">
      <c r="A20114" t="e">
        <f ca="1">E00251531961821</f>
        <v>#NAME?</v>
      </c>
      <c r="B20114">
        <v>498</v>
      </c>
      <c r="C20114" t="s">
        <v>591</v>
      </c>
      <c r="D20114" s="1">
        <v>42478</v>
      </c>
      <c r="F20114">
        <v>1</v>
      </c>
      <c r="G20114">
        <v>49390</v>
      </c>
      <c r="H20114" t="s">
        <v>59</v>
      </c>
      <c r="J20114" t="s">
        <v>14</v>
      </c>
      <c r="K20114">
        <v>61</v>
      </c>
      <c r="L20114" t="s">
        <v>15</v>
      </c>
    </row>
    <row r="20115" spans="1:12">
      <c r="A20115" t="e">
        <f ca="1">E00251531961821</f>
        <v>#NAME?</v>
      </c>
      <c r="B20115">
        <v>498</v>
      </c>
      <c r="C20115" t="s">
        <v>591</v>
      </c>
      <c r="D20115" s="1">
        <v>42922</v>
      </c>
      <c r="F20115">
        <v>1</v>
      </c>
      <c r="G20115">
        <v>4619</v>
      </c>
      <c r="H20115" t="s">
        <v>613</v>
      </c>
      <c r="J20115" t="s">
        <v>14</v>
      </c>
      <c r="K20115">
        <v>62</v>
      </c>
      <c r="L20115" t="s">
        <v>15</v>
      </c>
    </row>
    <row r="20116" spans="1:12">
      <c r="A20116" t="e">
        <f ca="1">E00251619053021</f>
        <v>#NAME?</v>
      </c>
      <c r="B20116">
        <v>109</v>
      </c>
      <c r="C20116" t="s">
        <v>480</v>
      </c>
      <c r="D20116" s="1">
        <v>41290</v>
      </c>
      <c r="F20116">
        <v>3</v>
      </c>
      <c r="G20116">
        <v>4019</v>
      </c>
      <c r="H20116" t="s">
        <v>26</v>
      </c>
      <c r="J20116" t="s">
        <v>14</v>
      </c>
      <c r="K20116">
        <v>62</v>
      </c>
      <c r="L20116" t="s">
        <v>15</v>
      </c>
    </row>
    <row r="20117" spans="1:12">
      <c r="A20117" t="e">
        <f ca="1">E00251439068821</f>
        <v>#NAME?</v>
      </c>
      <c r="B20117">
        <v>701</v>
      </c>
      <c r="C20117" t="s">
        <v>72</v>
      </c>
      <c r="D20117" s="1">
        <v>41802</v>
      </c>
      <c r="F20117">
        <v>3</v>
      </c>
      <c r="G20117">
        <v>3004</v>
      </c>
      <c r="H20117" t="s">
        <v>104</v>
      </c>
      <c r="J20117" t="s">
        <v>14</v>
      </c>
      <c r="K20117">
        <v>51</v>
      </c>
      <c r="L20117" t="s">
        <v>15</v>
      </c>
    </row>
    <row r="20118" spans="1:12">
      <c r="A20118" t="e">
        <f ca="1">E00251531311721</f>
        <v>#NAME?</v>
      </c>
      <c r="B20118">
        <v>703</v>
      </c>
      <c r="C20118" t="s">
        <v>305</v>
      </c>
      <c r="D20118" s="1">
        <v>42639</v>
      </c>
      <c r="F20118">
        <v>3</v>
      </c>
      <c r="G20118">
        <v>1119</v>
      </c>
      <c r="H20118" t="s">
        <v>638</v>
      </c>
      <c r="J20118" t="s">
        <v>14</v>
      </c>
      <c r="K20118">
        <v>49</v>
      </c>
      <c r="L20118" t="s">
        <v>15</v>
      </c>
    </row>
    <row r="20119" spans="1:12">
      <c r="A20119" t="e">
        <f ca="1">E00251531311721</f>
        <v>#NAME?</v>
      </c>
      <c r="B20119">
        <v>703</v>
      </c>
      <c r="C20119" t="s">
        <v>305</v>
      </c>
      <c r="D20119" s="1">
        <v>43041</v>
      </c>
      <c r="F20119">
        <v>4</v>
      </c>
      <c r="G20119">
        <v>4299</v>
      </c>
      <c r="H20119" t="s">
        <v>705</v>
      </c>
      <c r="J20119" t="s">
        <v>14</v>
      </c>
      <c r="K20119">
        <v>50</v>
      </c>
      <c r="L20119" t="s">
        <v>15</v>
      </c>
    </row>
    <row r="20120" spans="1:12">
      <c r="A20120" t="e">
        <f ca="1">E00251514152121</f>
        <v>#NAME?</v>
      </c>
      <c r="B20120">
        <v>702</v>
      </c>
      <c r="C20120" t="s">
        <v>293</v>
      </c>
      <c r="D20120" s="1">
        <v>42552</v>
      </c>
      <c r="F20120">
        <v>1</v>
      </c>
      <c r="G20120">
        <v>40490</v>
      </c>
      <c r="H20120" t="s">
        <v>815</v>
      </c>
      <c r="J20120" t="s">
        <v>14</v>
      </c>
      <c r="K20120">
        <v>59</v>
      </c>
      <c r="L20120" t="s">
        <v>15</v>
      </c>
    </row>
    <row r="20121" spans="1:12">
      <c r="A20121" t="e">
        <f ca="1">E00251514152121</f>
        <v>#NAME?</v>
      </c>
      <c r="B20121">
        <v>703</v>
      </c>
      <c r="C20121" t="s">
        <v>305</v>
      </c>
      <c r="D20121" s="1">
        <v>41837</v>
      </c>
      <c r="F20121">
        <v>4</v>
      </c>
      <c r="G20121">
        <v>40490</v>
      </c>
      <c r="H20121" t="s">
        <v>815</v>
      </c>
      <c r="J20121" t="s">
        <v>14</v>
      </c>
      <c r="K20121">
        <v>57</v>
      </c>
      <c r="L20121" t="s">
        <v>15</v>
      </c>
    </row>
    <row r="20122" spans="1:12">
      <c r="A20122" t="e">
        <f ca="1">E00251439068821</f>
        <v>#NAME?</v>
      </c>
      <c r="B20122">
        <v>701</v>
      </c>
      <c r="C20122" t="s">
        <v>72</v>
      </c>
      <c r="D20122" s="1">
        <v>42867</v>
      </c>
      <c r="F20122">
        <v>2</v>
      </c>
      <c r="G20122">
        <v>2724</v>
      </c>
      <c r="H20122" t="s">
        <v>73</v>
      </c>
      <c r="J20122" t="s">
        <v>14</v>
      </c>
      <c r="K20122">
        <v>54</v>
      </c>
      <c r="L20122" t="s">
        <v>15</v>
      </c>
    </row>
    <row r="20123" spans="1:12">
      <c r="A20123" t="e">
        <f ca="1">E00251439068821</f>
        <v>#NAME?</v>
      </c>
      <c r="B20123">
        <v>701</v>
      </c>
      <c r="C20123" t="s">
        <v>72</v>
      </c>
      <c r="D20123" s="1">
        <v>42899</v>
      </c>
      <c r="F20123">
        <v>6</v>
      </c>
      <c r="G20123">
        <v>78050</v>
      </c>
      <c r="H20123" t="s">
        <v>197</v>
      </c>
      <c r="J20123" t="s">
        <v>14</v>
      </c>
      <c r="K20123">
        <v>54</v>
      </c>
      <c r="L20123" t="s">
        <v>22</v>
      </c>
    </row>
    <row r="20124" spans="1:12">
      <c r="A20124" t="e">
        <f ca="1">E00251439068821</f>
        <v>#NAME?</v>
      </c>
      <c r="B20124">
        <v>701</v>
      </c>
      <c r="C20124" t="s">
        <v>72</v>
      </c>
      <c r="D20124" s="1">
        <v>42937</v>
      </c>
      <c r="F20124">
        <v>2</v>
      </c>
      <c r="G20124">
        <v>2724</v>
      </c>
      <c r="H20124" t="s">
        <v>73</v>
      </c>
      <c r="J20124" t="s">
        <v>14</v>
      </c>
      <c r="K20124">
        <v>54</v>
      </c>
      <c r="L20124" t="s">
        <v>15</v>
      </c>
    </row>
    <row r="20125" spans="1:12">
      <c r="A20125" t="e">
        <f ca="1">E00251439068821</f>
        <v>#NAME?</v>
      </c>
      <c r="B20125">
        <v>701</v>
      </c>
      <c r="C20125" t="s">
        <v>72</v>
      </c>
      <c r="D20125" s="1">
        <v>42996</v>
      </c>
      <c r="F20125">
        <v>3</v>
      </c>
      <c r="G20125">
        <v>56400</v>
      </c>
      <c r="H20125" t="s">
        <v>91</v>
      </c>
      <c r="J20125" t="s">
        <v>14</v>
      </c>
      <c r="K20125">
        <v>54</v>
      </c>
      <c r="L20125" t="s">
        <v>15</v>
      </c>
    </row>
    <row r="20126" spans="1:12">
      <c r="A20126" t="e">
        <f ca="1">E00251619054621</f>
        <v>#NAME?</v>
      </c>
      <c r="B20126">
        <v>109</v>
      </c>
      <c r="C20126" t="s">
        <v>480</v>
      </c>
      <c r="D20126" s="1">
        <v>41662</v>
      </c>
      <c r="F20126">
        <v>1</v>
      </c>
      <c r="G20126">
        <v>5950</v>
      </c>
      <c r="H20126" t="s">
        <v>24</v>
      </c>
      <c r="J20126" t="s">
        <v>14</v>
      </c>
      <c r="K20126">
        <v>45</v>
      </c>
      <c r="L20126" t="s">
        <v>15</v>
      </c>
    </row>
    <row r="20127" spans="1:12">
      <c r="A20127" t="e">
        <f ca="1">E00251619054621</f>
        <v>#NAME?</v>
      </c>
      <c r="B20127">
        <v>109</v>
      </c>
      <c r="C20127" t="s">
        <v>480</v>
      </c>
      <c r="D20127" s="1">
        <v>42194</v>
      </c>
      <c r="F20127">
        <v>1</v>
      </c>
      <c r="G20127">
        <v>2449</v>
      </c>
      <c r="H20127" t="s">
        <v>53</v>
      </c>
      <c r="J20127" t="s">
        <v>14</v>
      </c>
      <c r="K20127">
        <v>47</v>
      </c>
      <c r="L20127" t="s">
        <v>15</v>
      </c>
    </row>
    <row r="20128" spans="1:12">
      <c r="A20128" t="e">
        <f ca="1">E00251619054621</f>
        <v>#NAME?</v>
      </c>
      <c r="B20128">
        <v>109</v>
      </c>
      <c r="C20128" t="s">
        <v>480</v>
      </c>
      <c r="D20128" s="1">
        <v>43052</v>
      </c>
      <c r="F20128">
        <v>1</v>
      </c>
      <c r="G20128">
        <v>3899</v>
      </c>
      <c r="H20128" t="s">
        <v>264</v>
      </c>
      <c r="J20128" t="s">
        <v>14</v>
      </c>
      <c r="K20128">
        <v>49</v>
      </c>
      <c r="L20128" t="s">
        <v>15</v>
      </c>
    </row>
    <row r="20129" spans="1:12">
      <c r="A20129" t="e">
        <f ca="1">E00251531311821</f>
        <v>#NAME?</v>
      </c>
      <c r="B20129">
        <v>1128</v>
      </c>
      <c r="C20129" t="s">
        <v>424</v>
      </c>
      <c r="D20129" s="1">
        <v>42640</v>
      </c>
      <c r="F20129">
        <v>1</v>
      </c>
      <c r="G20129">
        <v>30000</v>
      </c>
      <c r="H20129" t="s">
        <v>144</v>
      </c>
      <c r="J20129" t="s">
        <v>14</v>
      </c>
      <c r="K20129">
        <v>42</v>
      </c>
      <c r="L20129" t="s">
        <v>15</v>
      </c>
    </row>
    <row r="20130" spans="1:12">
      <c r="A20130" t="e">
        <f ca="1">E00251513752721</f>
        <v>#NAME?</v>
      </c>
      <c r="B20130">
        <v>702</v>
      </c>
      <c r="C20130" t="s">
        <v>293</v>
      </c>
      <c r="D20130" s="1">
        <v>41207</v>
      </c>
      <c r="F20130">
        <v>3</v>
      </c>
      <c r="G20130">
        <v>7273</v>
      </c>
      <c r="H20130" t="s">
        <v>543</v>
      </c>
      <c r="J20130" t="s">
        <v>14</v>
      </c>
      <c r="K20130">
        <v>52</v>
      </c>
      <c r="L20130" t="s">
        <v>15</v>
      </c>
    </row>
    <row r="20131" spans="1:12">
      <c r="A20131" t="e">
        <f ca="1">E00251513752721</f>
        <v>#NAME?</v>
      </c>
      <c r="B20131">
        <v>702</v>
      </c>
      <c r="C20131" t="s">
        <v>293</v>
      </c>
      <c r="D20131" s="1">
        <v>41590</v>
      </c>
      <c r="F20131">
        <v>3</v>
      </c>
      <c r="G20131">
        <v>4019</v>
      </c>
      <c r="H20131" t="s">
        <v>26</v>
      </c>
      <c r="J20131" t="s">
        <v>14</v>
      </c>
      <c r="K20131">
        <v>54</v>
      </c>
      <c r="L20131" t="s">
        <v>15</v>
      </c>
    </row>
    <row r="20132" spans="1:12">
      <c r="A20132" t="e">
        <f ca="1">E00251513752721</f>
        <v>#NAME?</v>
      </c>
      <c r="B20132">
        <v>702</v>
      </c>
      <c r="C20132" t="s">
        <v>293</v>
      </c>
      <c r="D20132" s="1">
        <v>42213</v>
      </c>
      <c r="F20132">
        <v>5</v>
      </c>
      <c r="G20132">
        <v>49390</v>
      </c>
      <c r="H20132" t="s">
        <v>59</v>
      </c>
      <c r="J20132" t="s">
        <v>14</v>
      </c>
      <c r="K20132">
        <v>55</v>
      </c>
      <c r="L20132" t="s">
        <v>15</v>
      </c>
    </row>
    <row r="20133" spans="1:12">
      <c r="A20133" t="e">
        <f ca="1">E00251533639421</f>
        <v>#NAME?</v>
      </c>
      <c r="B20133">
        <v>1886</v>
      </c>
      <c r="C20133" t="s">
        <v>581</v>
      </c>
      <c r="D20133" s="1">
        <v>42464</v>
      </c>
      <c r="F20133">
        <v>3</v>
      </c>
      <c r="G20133">
        <v>25000</v>
      </c>
      <c r="H20133" t="s">
        <v>178</v>
      </c>
      <c r="J20133" t="s">
        <v>14</v>
      </c>
      <c r="K20133">
        <v>50</v>
      </c>
      <c r="L20133" t="s">
        <v>15</v>
      </c>
    </row>
    <row r="20134" spans="1:12">
      <c r="A20134" t="e">
        <f ca="1">E00251513752721</f>
        <v>#NAME?</v>
      </c>
      <c r="B20134">
        <v>702</v>
      </c>
      <c r="C20134" t="s">
        <v>293</v>
      </c>
      <c r="D20134" s="1">
        <v>41110</v>
      </c>
      <c r="F20134">
        <v>1</v>
      </c>
      <c r="G20134">
        <v>71985</v>
      </c>
      <c r="H20134" t="s">
        <v>738</v>
      </c>
      <c r="J20134" t="s">
        <v>14</v>
      </c>
      <c r="K20134">
        <v>52</v>
      </c>
      <c r="L20134" t="s">
        <v>15</v>
      </c>
    </row>
    <row r="20135" spans="1:12">
      <c r="A20135" t="e">
        <f ca="1">E00251513752721</f>
        <v>#NAME?</v>
      </c>
      <c r="B20135">
        <v>702</v>
      </c>
      <c r="C20135" t="s">
        <v>293</v>
      </c>
      <c r="D20135" s="1">
        <v>41374</v>
      </c>
      <c r="F20135">
        <v>1</v>
      </c>
      <c r="G20135">
        <v>7999</v>
      </c>
      <c r="H20135" t="s">
        <v>80</v>
      </c>
      <c r="J20135" t="s">
        <v>14</v>
      </c>
      <c r="K20135">
        <v>53</v>
      </c>
      <c r="L20135" t="s">
        <v>15</v>
      </c>
    </row>
    <row r="20136" spans="1:12">
      <c r="A20136" t="e">
        <f ca="1">E00251513752721</f>
        <v>#NAME?</v>
      </c>
      <c r="B20136">
        <v>702</v>
      </c>
      <c r="C20136" t="s">
        <v>293</v>
      </c>
      <c r="D20136" s="1">
        <v>41908</v>
      </c>
      <c r="F20136">
        <v>2</v>
      </c>
      <c r="G20136">
        <v>4019</v>
      </c>
      <c r="H20136" t="s">
        <v>26</v>
      </c>
      <c r="J20136" t="s">
        <v>14</v>
      </c>
      <c r="K20136">
        <v>54</v>
      </c>
      <c r="L20136" t="s">
        <v>15</v>
      </c>
    </row>
    <row r="20137" spans="1:12">
      <c r="A20137" t="e">
        <f ca="1">E00251514238021</f>
        <v>#NAME?</v>
      </c>
      <c r="B20137">
        <v>448</v>
      </c>
      <c r="C20137" t="s">
        <v>112</v>
      </c>
      <c r="D20137" s="1">
        <v>42677</v>
      </c>
      <c r="F20137">
        <v>1</v>
      </c>
      <c r="G20137">
        <v>7177</v>
      </c>
      <c r="H20137" t="s">
        <v>126</v>
      </c>
      <c r="J20137" t="s">
        <v>14</v>
      </c>
      <c r="K20137">
        <v>46</v>
      </c>
      <c r="L20137" t="s">
        <v>15</v>
      </c>
    </row>
    <row r="20138" spans="1:12">
      <c r="A20138" t="e">
        <f ca="1">E00251513752721</f>
        <v>#NAME?</v>
      </c>
      <c r="B20138">
        <v>702</v>
      </c>
      <c r="C20138" t="s">
        <v>293</v>
      </c>
      <c r="D20138" s="1">
        <v>42688</v>
      </c>
      <c r="F20138">
        <v>1</v>
      </c>
      <c r="G20138">
        <v>71536</v>
      </c>
      <c r="H20138" t="s">
        <v>70</v>
      </c>
      <c r="J20138" t="s">
        <v>14</v>
      </c>
      <c r="K20138">
        <v>57</v>
      </c>
      <c r="L20138" t="s">
        <v>15</v>
      </c>
    </row>
    <row r="20139" spans="1:12">
      <c r="A20139" t="e">
        <f ca="1">E00251626544721</f>
        <v>#NAME?</v>
      </c>
      <c r="B20139">
        <v>283</v>
      </c>
      <c r="C20139" t="s">
        <v>133</v>
      </c>
      <c r="D20139" s="1">
        <v>41983</v>
      </c>
      <c r="F20139">
        <v>1</v>
      </c>
      <c r="G20139">
        <v>460</v>
      </c>
      <c r="H20139" t="s">
        <v>16</v>
      </c>
      <c r="J20139" t="s">
        <v>14</v>
      </c>
      <c r="K20139">
        <v>54</v>
      </c>
      <c r="L20139" t="s">
        <v>15</v>
      </c>
    </row>
    <row r="20140" spans="1:12">
      <c r="A20140" t="e">
        <f ca="1">E00251532351021</f>
        <v>#NAME?</v>
      </c>
      <c r="B20140">
        <v>490</v>
      </c>
      <c r="C20140" t="s">
        <v>158</v>
      </c>
      <c r="D20140" s="1">
        <v>41933</v>
      </c>
      <c r="F20140">
        <v>1</v>
      </c>
      <c r="G20140">
        <v>7863</v>
      </c>
      <c r="H20140" t="s">
        <v>1490</v>
      </c>
      <c r="J20140" t="s">
        <v>14</v>
      </c>
      <c r="K20140">
        <v>56</v>
      </c>
      <c r="L20140" t="s">
        <v>22</v>
      </c>
    </row>
    <row r="20141" spans="1:12">
      <c r="A20141" t="e">
        <f ca="1">E00251532351021</f>
        <v>#NAME?</v>
      </c>
      <c r="B20141">
        <v>490</v>
      </c>
      <c r="C20141" t="s">
        <v>158</v>
      </c>
      <c r="D20141" s="1">
        <v>41964</v>
      </c>
      <c r="F20141">
        <v>2</v>
      </c>
      <c r="G20141">
        <v>4019</v>
      </c>
      <c r="H20141" t="s">
        <v>26</v>
      </c>
      <c r="J20141" t="s">
        <v>14</v>
      </c>
      <c r="K20141">
        <v>56</v>
      </c>
      <c r="L20141" t="s">
        <v>15</v>
      </c>
    </row>
    <row r="20142" spans="1:12">
      <c r="A20142" t="e">
        <f ca="1">E00251513752721</f>
        <v>#NAME?</v>
      </c>
      <c r="B20142">
        <v>702</v>
      </c>
      <c r="C20142" t="s">
        <v>293</v>
      </c>
      <c r="D20142" s="1">
        <v>42891</v>
      </c>
      <c r="F20142">
        <v>2</v>
      </c>
      <c r="G20142">
        <v>4019</v>
      </c>
      <c r="H20142" t="s">
        <v>26</v>
      </c>
      <c r="J20142" t="s">
        <v>14</v>
      </c>
      <c r="K20142">
        <v>57</v>
      </c>
      <c r="L20142" t="s">
        <v>15</v>
      </c>
    </row>
    <row r="20143" spans="1:12">
      <c r="A20143" t="e">
        <f ca="1">E00251619054621</f>
        <v>#NAME?</v>
      </c>
      <c r="B20143">
        <v>109</v>
      </c>
      <c r="C20143" t="s">
        <v>480</v>
      </c>
      <c r="D20143" s="1">
        <v>42523</v>
      </c>
      <c r="F20143">
        <v>1</v>
      </c>
      <c r="G20143">
        <v>2449</v>
      </c>
      <c r="H20143" t="s">
        <v>53</v>
      </c>
      <c r="J20143" t="s">
        <v>14</v>
      </c>
      <c r="K20143">
        <v>47</v>
      </c>
      <c r="L20143" t="s">
        <v>15</v>
      </c>
    </row>
    <row r="20144" spans="1:12">
      <c r="A20144" t="e">
        <f ca="1">E00251532372821</f>
        <v>#NAME?</v>
      </c>
      <c r="B20144">
        <v>6156</v>
      </c>
      <c r="C20144" t="s">
        <v>352</v>
      </c>
      <c r="D20144" s="1">
        <v>41703</v>
      </c>
      <c r="F20144">
        <v>1</v>
      </c>
      <c r="G20144">
        <v>7272</v>
      </c>
      <c r="H20144" t="s">
        <v>395</v>
      </c>
      <c r="J20144" t="s">
        <v>14</v>
      </c>
      <c r="K20144">
        <v>46</v>
      </c>
      <c r="L20144" t="s">
        <v>15</v>
      </c>
    </row>
    <row r="20145" spans="1:12">
      <c r="A20145" t="e">
        <f ca="1">E00251532372821</f>
        <v>#NAME?</v>
      </c>
      <c r="B20145">
        <v>6156</v>
      </c>
      <c r="C20145" t="s">
        <v>352</v>
      </c>
      <c r="D20145" s="1">
        <v>42893</v>
      </c>
      <c r="F20145">
        <v>1</v>
      </c>
      <c r="G20145">
        <v>4019</v>
      </c>
      <c r="H20145" t="s">
        <v>26</v>
      </c>
      <c r="J20145" t="s">
        <v>14</v>
      </c>
      <c r="K20145">
        <v>50</v>
      </c>
      <c r="L20145" t="s">
        <v>15</v>
      </c>
    </row>
    <row r="20146" spans="1:12">
      <c r="A20146" t="e">
        <f ca="1">E00251532351021</f>
        <v>#NAME?</v>
      </c>
      <c r="B20146">
        <v>490</v>
      </c>
      <c r="C20146" t="s">
        <v>158</v>
      </c>
      <c r="D20146" s="1">
        <v>42248</v>
      </c>
      <c r="F20146">
        <v>1</v>
      </c>
      <c r="G20146">
        <v>7295</v>
      </c>
      <c r="H20146" t="s">
        <v>76</v>
      </c>
      <c r="J20146" t="s">
        <v>14</v>
      </c>
      <c r="K20146">
        <v>57</v>
      </c>
      <c r="L20146" t="s">
        <v>15</v>
      </c>
    </row>
    <row r="20147" spans="1:12">
      <c r="A20147" t="e">
        <f ca="1">E00251529585321</f>
        <v>#NAME?</v>
      </c>
      <c r="B20147">
        <v>192</v>
      </c>
      <c r="C20147" t="s">
        <v>321</v>
      </c>
      <c r="D20147" s="1">
        <v>41058</v>
      </c>
      <c r="F20147">
        <v>1</v>
      </c>
      <c r="G20147">
        <v>78906</v>
      </c>
      <c r="H20147" t="s">
        <v>31</v>
      </c>
      <c r="J20147" t="s">
        <v>14</v>
      </c>
      <c r="K20147">
        <v>47</v>
      </c>
      <c r="L20147" t="s">
        <v>22</v>
      </c>
    </row>
    <row r="20148" spans="1:12">
      <c r="A20148" t="e">
        <f ca="1">E00251532302721</f>
        <v>#NAME?</v>
      </c>
      <c r="B20148">
        <v>451</v>
      </c>
      <c r="C20148" t="s">
        <v>102</v>
      </c>
      <c r="D20148" s="1">
        <v>41442</v>
      </c>
      <c r="F20148">
        <v>1</v>
      </c>
      <c r="G20148">
        <v>71940</v>
      </c>
      <c r="H20148" t="s">
        <v>135</v>
      </c>
      <c r="J20148" t="s">
        <v>14</v>
      </c>
      <c r="K20148">
        <v>51</v>
      </c>
      <c r="L20148" t="s">
        <v>15</v>
      </c>
    </row>
    <row r="20149" spans="1:12">
      <c r="A20149" t="e">
        <f ca="1">E00251439824521</f>
        <v>#NAME?</v>
      </c>
      <c r="B20149">
        <v>489</v>
      </c>
      <c r="C20149" t="s">
        <v>100</v>
      </c>
      <c r="D20149" s="1">
        <v>42611</v>
      </c>
      <c r="F20149">
        <v>1</v>
      </c>
      <c r="G20149">
        <v>7272</v>
      </c>
      <c r="H20149" t="s">
        <v>395</v>
      </c>
      <c r="J20149" t="s">
        <v>14</v>
      </c>
      <c r="K20149">
        <v>55</v>
      </c>
      <c r="L20149" t="s">
        <v>15</v>
      </c>
    </row>
    <row r="20150" spans="1:12">
      <c r="A20150" t="e">
        <f ca="1">E00251513752721</f>
        <v>#NAME?</v>
      </c>
      <c r="B20150">
        <v>702</v>
      </c>
      <c r="C20150" t="s">
        <v>293</v>
      </c>
      <c r="D20150" s="1">
        <v>42802</v>
      </c>
      <c r="F20150">
        <v>1</v>
      </c>
      <c r="G20150">
        <v>7877</v>
      </c>
      <c r="H20150" t="s">
        <v>642</v>
      </c>
      <c r="J20150" t="s">
        <v>14</v>
      </c>
      <c r="K20150">
        <v>57</v>
      </c>
      <c r="L20150" t="s">
        <v>22</v>
      </c>
    </row>
    <row r="20151" spans="1:12">
      <c r="A20151" t="e">
        <f ca="1">E00251619054621</f>
        <v>#NAME?</v>
      </c>
      <c r="B20151">
        <v>109</v>
      </c>
      <c r="C20151" t="s">
        <v>480</v>
      </c>
      <c r="D20151" s="1">
        <v>42387</v>
      </c>
      <c r="F20151">
        <v>1</v>
      </c>
      <c r="G20151">
        <v>2449</v>
      </c>
      <c r="H20151" t="s">
        <v>53</v>
      </c>
      <c r="J20151" t="s">
        <v>14</v>
      </c>
      <c r="K20151">
        <v>47</v>
      </c>
      <c r="L20151" t="s">
        <v>15</v>
      </c>
    </row>
    <row r="20152" spans="1:12">
      <c r="A20152" t="e">
        <f ca="1">E00251619053021</f>
        <v>#NAME?</v>
      </c>
      <c r="B20152">
        <v>109</v>
      </c>
      <c r="C20152" t="s">
        <v>480</v>
      </c>
      <c r="D20152" s="1">
        <v>41197</v>
      </c>
      <c r="F20152">
        <v>2</v>
      </c>
      <c r="G20152">
        <v>4019</v>
      </c>
      <c r="H20152" t="s">
        <v>26</v>
      </c>
      <c r="J20152" t="s">
        <v>14</v>
      </c>
      <c r="K20152">
        <v>61</v>
      </c>
      <c r="L20152" t="s">
        <v>15</v>
      </c>
    </row>
    <row r="20153" spans="1:12">
      <c r="A20153" t="e">
        <f ca="1">E00251513752721</f>
        <v>#NAME?</v>
      </c>
      <c r="B20153">
        <v>702</v>
      </c>
      <c r="C20153" t="s">
        <v>293</v>
      </c>
      <c r="D20153" s="1">
        <v>41225</v>
      </c>
      <c r="F20153">
        <v>1</v>
      </c>
      <c r="G20153">
        <v>38110</v>
      </c>
      <c r="H20153" t="s">
        <v>962</v>
      </c>
      <c r="J20153" t="s">
        <v>14</v>
      </c>
      <c r="K20153">
        <v>53</v>
      </c>
      <c r="L20153" t="s">
        <v>15</v>
      </c>
    </row>
    <row r="20154" spans="1:12">
      <c r="A20154" t="e">
        <f ca="1">E00251513752721</f>
        <v>#NAME?</v>
      </c>
      <c r="B20154">
        <v>702</v>
      </c>
      <c r="C20154" t="s">
        <v>293</v>
      </c>
      <c r="D20154" s="1">
        <v>42216</v>
      </c>
      <c r="F20154">
        <v>4</v>
      </c>
      <c r="G20154">
        <v>4019</v>
      </c>
      <c r="H20154" t="s">
        <v>26</v>
      </c>
      <c r="J20154" t="s">
        <v>14</v>
      </c>
      <c r="K20154">
        <v>55</v>
      </c>
      <c r="L20154" t="s">
        <v>15</v>
      </c>
    </row>
    <row r="20155" spans="1:12">
      <c r="A20155" t="e">
        <f ca="1">E00251513752721</f>
        <v>#NAME?</v>
      </c>
      <c r="B20155">
        <v>702</v>
      </c>
      <c r="C20155" t="s">
        <v>293</v>
      </c>
      <c r="D20155" s="1">
        <v>42216</v>
      </c>
      <c r="F20155">
        <v>6</v>
      </c>
      <c r="G20155">
        <v>49390</v>
      </c>
      <c r="H20155" t="s">
        <v>59</v>
      </c>
      <c r="J20155" t="s">
        <v>14</v>
      </c>
      <c r="K20155">
        <v>55</v>
      </c>
      <c r="L20155" t="s">
        <v>15</v>
      </c>
    </row>
    <row r="20156" spans="1:12">
      <c r="A20156" t="e">
        <f ca="1">E00251514152121</f>
        <v>#NAME?</v>
      </c>
      <c r="B20156">
        <v>702</v>
      </c>
      <c r="C20156" t="s">
        <v>293</v>
      </c>
      <c r="D20156" s="1">
        <v>42044</v>
      </c>
      <c r="F20156">
        <v>4</v>
      </c>
      <c r="G20156">
        <v>2119</v>
      </c>
      <c r="H20156" t="s">
        <v>82</v>
      </c>
      <c r="J20156" t="s">
        <v>14</v>
      </c>
      <c r="K20156">
        <v>57</v>
      </c>
      <c r="L20156" t="s">
        <v>15</v>
      </c>
    </row>
    <row r="20157" spans="1:12">
      <c r="A20157" t="e">
        <f ca="1">E00251432196721</f>
        <v>#NAME?</v>
      </c>
      <c r="B20157">
        <v>449</v>
      </c>
      <c r="C20157" t="s">
        <v>124</v>
      </c>
      <c r="D20157" s="1">
        <v>42783</v>
      </c>
      <c r="F20157">
        <v>1</v>
      </c>
      <c r="G20157">
        <v>52809</v>
      </c>
      <c r="H20157" t="s">
        <v>157</v>
      </c>
      <c r="J20157" t="s">
        <v>14</v>
      </c>
      <c r="K20157">
        <v>48</v>
      </c>
      <c r="L20157" t="s">
        <v>15</v>
      </c>
    </row>
    <row r="20158" spans="1:12">
      <c r="A20158" t="e">
        <f ca="1">E00251432196721</f>
        <v>#NAME?</v>
      </c>
      <c r="B20158">
        <v>449</v>
      </c>
      <c r="C20158" t="s">
        <v>124</v>
      </c>
      <c r="D20158" s="1">
        <v>42823</v>
      </c>
      <c r="F20158">
        <v>1</v>
      </c>
      <c r="G20158">
        <v>2750</v>
      </c>
      <c r="H20158" t="s">
        <v>114</v>
      </c>
      <c r="J20158" t="s">
        <v>14</v>
      </c>
      <c r="K20158">
        <v>48</v>
      </c>
      <c r="L20158" t="s">
        <v>15</v>
      </c>
    </row>
    <row r="20159" spans="1:12">
      <c r="A20159" t="e">
        <f ca="1">E00251518518221</f>
        <v>#NAME?</v>
      </c>
      <c r="B20159">
        <v>295</v>
      </c>
      <c r="C20159" t="s">
        <v>435</v>
      </c>
      <c r="D20159" s="1">
        <v>42136</v>
      </c>
      <c r="F20159">
        <v>1</v>
      </c>
      <c r="G20159">
        <v>2809</v>
      </c>
      <c r="H20159" t="s">
        <v>90</v>
      </c>
      <c r="J20159" t="s">
        <v>14</v>
      </c>
      <c r="K20159">
        <v>51</v>
      </c>
      <c r="L20159" t="s">
        <v>15</v>
      </c>
    </row>
    <row r="20160" spans="1:12">
      <c r="A20160" t="e">
        <f ca="1">E00251618072321</f>
        <v>#NAME?</v>
      </c>
      <c r="B20160">
        <v>12</v>
      </c>
      <c r="C20160" t="s">
        <v>771</v>
      </c>
      <c r="D20160" s="1">
        <v>42622</v>
      </c>
      <c r="F20160">
        <v>1</v>
      </c>
      <c r="G20160">
        <v>4019</v>
      </c>
      <c r="H20160" t="s">
        <v>26</v>
      </c>
      <c r="J20160" t="s">
        <v>14</v>
      </c>
      <c r="K20160">
        <v>41</v>
      </c>
      <c r="L20160" t="s">
        <v>15</v>
      </c>
    </row>
    <row r="20161" spans="1:12">
      <c r="A20161" t="e">
        <f ca="1">E00251429178821</f>
        <v>#NAME?</v>
      </c>
      <c r="B20161">
        <v>285</v>
      </c>
      <c r="C20161" t="s">
        <v>117</v>
      </c>
      <c r="D20161" s="1">
        <v>41843</v>
      </c>
      <c r="F20161">
        <v>2</v>
      </c>
      <c r="G20161">
        <v>7038</v>
      </c>
      <c r="H20161" t="s">
        <v>1281</v>
      </c>
      <c r="J20161" t="s">
        <v>14</v>
      </c>
      <c r="K20161">
        <v>55</v>
      </c>
      <c r="L20161" t="s">
        <v>15</v>
      </c>
    </row>
    <row r="20162" spans="1:12">
      <c r="A20162" t="e">
        <f ca="1">E00251432449321</f>
        <v>#NAME?</v>
      </c>
      <c r="B20162">
        <v>490</v>
      </c>
      <c r="C20162" t="s">
        <v>158</v>
      </c>
      <c r="D20162" s="1">
        <v>42996</v>
      </c>
      <c r="F20162">
        <v>2</v>
      </c>
      <c r="G20162">
        <v>25000</v>
      </c>
      <c r="H20162" t="s">
        <v>178</v>
      </c>
      <c r="J20162" t="s">
        <v>14</v>
      </c>
      <c r="K20162">
        <v>61</v>
      </c>
      <c r="L20162" t="s">
        <v>15</v>
      </c>
    </row>
    <row r="20163" spans="1:12">
      <c r="A20163" t="e">
        <f ca="1">E00251528913621</f>
        <v>#NAME?</v>
      </c>
      <c r="B20163">
        <v>293</v>
      </c>
      <c r="C20163" t="s">
        <v>25</v>
      </c>
      <c r="D20163" s="1">
        <v>41415</v>
      </c>
      <c r="F20163">
        <v>2</v>
      </c>
      <c r="G20163">
        <v>3004</v>
      </c>
      <c r="H20163" t="s">
        <v>104</v>
      </c>
      <c r="J20163" t="s">
        <v>14</v>
      </c>
      <c r="K20163">
        <v>40</v>
      </c>
      <c r="L20163" t="s">
        <v>15</v>
      </c>
    </row>
    <row r="20164" spans="1:12">
      <c r="A20164" t="e">
        <f ca="1">E00251531497221</f>
        <v>#NAME?</v>
      </c>
      <c r="B20164">
        <v>1786</v>
      </c>
      <c r="C20164" t="s">
        <v>37</v>
      </c>
      <c r="D20164" s="1">
        <v>42181</v>
      </c>
      <c r="F20164">
        <v>1</v>
      </c>
      <c r="G20164">
        <v>71536</v>
      </c>
      <c r="H20164" t="s">
        <v>70</v>
      </c>
      <c r="J20164" t="s">
        <v>14</v>
      </c>
      <c r="K20164">
        <v>64</v>
      </c>
      <c r="L20164" t="s">
        <v>15</v>
      </c>
    </row>
    <row r="20165" spans="1:12">
      <c r="A20165" t="e">
        <f ca="1">E00251514459821</f>
        <v>#NAME?</v>
      </c>
      <c r="B20165">
        <v>497</v>
      </c>
      <c r="C20165" t="s">
        <v>141</v>
      </c>
      <c r="D20165" s="1">
        <v>42578</v>
      </c>
      <c r="F20165">
        <v>1</v>
      </c>
      <c r="G20165">
        <v>72631</v>
      </c>
      <c r="H20165" t="s">
        <v>142</v>
      </c>
      <c r="J20165" t="s">
        <v>14</v>
      </c>
      <c r="K20165">
        <v>48</v>
      </c>
      <c r="L20165" t="s">
        <v>15</v>
      </c>
    </row>
    <row r="20166" spans="1:12">
      <c r="A20166" t="e">
        <f ca="1">E00251532372821</f>
        <v>#NAME?</v>
      </c>
      <c r="B20166">
        <v>6156</v>
      </c>
      <c r="C20166" t="s">
        <v>352</v>
      </c>
      <c r="D20166" s="1">
        <v>42852</v>
      </c>
      <c r="F20166">
        <v>2</v>
      </c>
      <c r="G20166">
        <v>4019</v>
      </c>
      <c r="H20166" t="s">
        <v>26</v>
      </c>
      <c r="J20166" t="s">
        <v>14</v>
      </c>
      <c r="K20166">
        <v>50</v>
      </c>
      <c r="L20166" t="s">
        <v>15</v>
      </c>
    </row>
    <row r="20167" spans="1:12">
      <c r="A20167" t="e">
        <f ca="1">E00251528913621</f>
        <v>#NAME?</v>
      </c>
      <c r="B20167">
        <v>293</v>
      </c>
      <c r="C20167" t="s">
        <v>25</v>
      </c>
      <c r="D20167" s="1">
        <v>42321</v>
      </c>
      <c r="F20167">
        <v>1</v>
      </c>
      <c r="G20167">
        <v>7235</v>
      </c>
      <c r="H20167" t="s">
        <v>108</v>
      </c>
      <c r="J20167" t="s">
        <v>14</v>
      </c>
      <c r="K20167">
        <v>42</v>
      </c>
      <c r="L20167" t="s">
        <v>15</v>
      </c>
    </row>
    <row r="20168" spans="1:12">
      <c r="A20168" t="e">
        <f ca="1">E00251510761421</f>
        <v>#NAME?</v>
      </c>
      <c r="B20168">
        <v>104</v>
      </c>
      <c r="C20168" t="s">
        <v>88</v>
      </c>
      <c r="D20168" s="1">
        <v>42033</v>
      </c>
      <c r="F20168">
        <v>1</v>
      </c>
      <c r="G20168">
        <v>4871</v>
      </c>
      <c r="H20168" t="s">
        <v>125</v>
      </c>
      <c r="J20168" t="s">
        <v>14</v>
      </c>
      <c r="K20168">
        <v>46</v>
      </c>
      <c r="L20168" t="s">
        <v>15</v>
      </c>
    </row>
    <row r="20169" spans="1:12">
      <c r="A20169" t="e">
        <f ca="1">E00251531497221</f>
        <v>#NAME?</v>
      </c>
      <c r="B20169">
        <v>1786</v>
      </c>
      <c r="C20169" t="s">
        <v>37</v>
      </c>
      <c r="D20169" s="1">
        <v>42513</v>
      </c>
      <c r="F20169">
        <v>3</v>
      </c>
      <c r="G20169">
        <v>71536</v>
      </c>
      <c r="H20169" t="s">
        <v>70</v>
      </c>
      <c r="J20169" t="s">
        <v>14</v>
      </c>
      <c r="K20169">
        <v>65</v>
      </c>
      <c r="L20169" t="s">
        <v>15</v>
      </c>
    </row>
    <row r="20170" spans="1:12">
      <c r="A20170" t="e">
        <f ca="1">E00251510702121</f>
        <v>#NAME?</v>
      </c>
      <c r="B20170">
        <v>104</v>
      </c>
      <c r="C20170" t="s">
        <v>88</v>
      </c>
      <c r="D20170" s="1">
        <v>42858</v>
      </c>
      <c r="F20170">
        <v>1</v>
      </c>
      <c r="G20170">
        <v>49390</v>
      </c>
      <c r="H20170" t="s">
        <v>59</v>
      </c>
      <c r="J20170" t="s">
        <v>14</v>
      </c>
      <c r="K20170">
        <v>48</v>
      </c>
      <c r="L20170" t="s">
        <v>15</v>
      </c>
    </row>
    <row r="20171" spans="1:12">
      <c r="A20171" t="e">
        <f ca="1">E00251619843321</f>
        <v>#NAME?</v>
      </c>
      <c r="B20171">
        <v>1273</v>
      </c>
      <c r="C20171" t="s">
        <v>28</v>
      </c>
      <c r="D20171" s="1">
        <v>41680</v>
      </c>
      <c r="F20171">
        <v>1</v>
      </c>
      <c r="G20171">
        <v>4619</v>
      </c>
      <c r="H20171" t="s">
        <v>613</v>
      </c>
      <c r="J20171" t="s">
        <v>14</v>
      </c>
      <c r="K20171">
        <v>50</v>
      </c>
      <c r="L20171" t="s">
        <v>15</v>
      </c>
    </row>
    <row r="20172" spans="1:12">
      <c r="A20172" t="e">
        <f ca="1">E00251532372821</f>
        <v>#NAME?</v>
      </c>
      <c r="B20172">
        <v>6156</v>
      </c>
      <c r="C20172" t="s">
        <v>352</v>
      </c>
      <c r="D20172" s="1">
        <v>42555</v>
      </c>
      <c r="F20172">
        <v>1</v>
      </c>
      <c r="G20172">
        <v>72632</v>
      </c>
      <c r="H20172" t="s">
        <v>107</v>
      </c>
      <c r="J20172" t="s">
        <v>14</v>
      </c>
      <c r="K20172">
        <v>49</v>
      </c>
      <c r="L20172" t="s">
        <v>15</v>
      </c>
    </row>
    <row r="20173" spans="1:12">
      <c r="A20173" t="e">
        <f ca="1">E00251532372821</f>
        <v>#NAME?</v>
      </c>
      <c r="B20173">
        <v>6311</v>
      </c>
      <c r="C20173" t="s">
        <v>146</v>
      </c>
      <c r="D20173" s="1">
        <v>42870</v>
      </c>
      <c r="F20173">
        <v>1</v>
      </c>
      <c r="G20173">
        <v>7804</v>
      </c>
      <c r="H20173" t="s">
        <v>43</v>
      </c>
      <c r="I20173" t="s">
        <v>148</v>
      </c>
      <c r="J20173" t="s">
        <v>57</v>
      </c>
      <c r="K20173">
        <v>50</v>
      </c>
      <c r="L20173" t="s">
        <v>22</v>
      </c>
    </row>
    <row r="20174" spans="1:12">
      <c r="A20174" t="e">
        <f ca="1">E00251531360421</f>
        <v>#NAME?</v>
      </c>
      <c r="B20174">
        <v>1786</v>
      </c>
      <c r="C20174" t="s">
        <v>37</v>
      </c>
      <c r="D20174" s="1">
        <v>41835</v>
      </c>
      <c r="F20174">
        <v>1</v>
      </c>
      <c r="G20174">
        <v>463</v>
      </c>
      <c r="H20174" t="s">
        <v>259</v>
      </c>
      <c r="J20174" t="s">
        <v>14</v>
      </c>
      <c r="K20174">
        <v>39</v>
      </c>
      <c r="L20174" t="s">
        <v>15</v>
      </c>
    </row>
    <row r="20175" spans="1:12">
      <c r="A20175" t="e">
        <f ca="1">E00251427552621</f>
        <v>#NAME?</v>
      </c>
      <c r="B20175">
        <v>30</v>
      </c>
      <c r="C20175" t="s">
        <v>344</v>
      </c>
      <c r="D20175" s="1">
        <v>40959</v>
      </c>
      <c r="F20175">
        <v>1</v>
      </c>
      <c r="G20175">
        <v>82381</v>
      </c>
      <c r="H20175" t="s">
        <v>1375</v>
      </c>
      <c r="J20175" t="s">
        <v>14</v>
      </c>
      <c r="K20175">
        <v>43</v>
      </c>
      <c r="L20175" t="s">
        <v>15</v>
      </c>
    </row>
    <row r="20176" spans="1:12">
      <c r="A20176" t="e">
        <f ca="1">E00251429170621</f>
        <v>#NAME?</v>
      </c>
      <c r="B20176">
        <v>296</v>
      </c>
      <c r="C20176" t="s">
        <v>119</v>
      </c>
      <c r="D20176" s="1">
        <v>41620</v>
      </c>
      <c r="F20176">
        <v>1</v>
      </c>
      <c r="G20176">
        <v>4019</v>
      </c>
      <c r="H20176" t="s">
        <v>26</v>
      </c>
      <c r="J20176" t="s">
        <v>14</v>
      </c>
      <c r="K20176">
        <v>50</v>
      </c>
      <c r="L20176" t="s">
        <v>15</v>
      </c>
    </row>
    <row r="20177" spans="1:12">
      <c r="A20177" t="e">
        <f ca="1">E00251429170621</f>
        <v>#NAME?</v>
      </c>
      <c r="B20177">
        <v>296</v>
      </c>
      <c r="C20177" t="s">
        <v>119</v>
      </c>
      <c r="D20177" s="1">
        <v>42062</v>
      </c>
      <c r="F20177">
        <v>1</v>
      </c>
      <c r="G20177">
        <v>7819</v>
      </c>
      <c r="H20177" t="s">
        <v>268</v>
      </c>
      <c r="J20177" t="s">
        <v>14</v>
      </c>
      <c r="K20177">
        <v>51</v>
      </c>
      <c r="L20177" t="s">
        <v>15</v>
      </c>
    </row>
    <row r="20178" spans="1:12">
      <c r="A20178" t="e">
        <f ca="1">E00251427552621</f>
        <v>#NAME?</v>
      </c>
      <c r="B20178">
        <v>30</v>
      </c>
      <c r="C20178" t="s">
        <v>344</v>
      </c>
      <c r="D20178" s="1">
        <v>40952</v>
      </c>
      <c r="F20178">
        <v>1</v>
      </c>
      <c r="G20178">
        <v>82381</v>
      </c>
      <c r="H20178" t="s">
        <v>1375</v>
      </c>
      <c r="J20178" t="s">
        <v>14</v>
      </c>
      <c r="K20178">
        <v>43</v>
      </c>
      <c r="L20178" t="s">
        <v>15</v>
      </c>
    </row>
    <row r="20179" spans="1:12">
      <c r="A20179" t="e">
        <f ca="1">E00251432383521</f>
        <v>#NAME?</v>
      </c>
      <c r="B20179">
        <v>489</v>
      </c>
      <c r="C20179" t="s">
        <v>100</v>
      </c>
      <c r="D20179" s="1">
        <v>42426</v>
      </c>
      <c r="F20179">
        <v>1</v>
      </c>
      <c r="G20179">
        <v>7231</v>
      </c>
      <c r="H20179" t="s">
        <v>128</v>
      </c>
      <c r="J20179" t="s">
        <v>14</v>
      </c>
      <c r="K20179">
        <v>49</v>
      </c>
      <c r="L20179" t="s">
        <v>15</v>
      </c>
    </row>
    <row r="20180" spans="1:12">
      <c r="A20180" t="e">
        <f ca="1">E00251427552621</f>
        <v>#NAME?</v>
      </c>
      <c r="B20180">
        <v>30</v>
      </c>
      <c r="C20180" t="s">
        <v>344</v>
      </c>
      <c r="D20180" s="1">
        <v>41506</v>
      </c>
      <c r="F20180">
        <v>1</v>
      </c>
      <c r="G20180">
        <v>53510</v>
      </c>
      <c r="H20180" t="s">
        <v>755</v>
      </c>
      <c r="J20180" t="s">
        <v>14</v>
      </c>
      <c r="K20180">
        <v>45</v>
      </c>
      <c r="L20180" t="s">
        <v>15</v>
      </c>
    </row>
    <row r="20181" spans="1:12">
      <c r="A20181" t="e">
        <f ca="1">E00251527290121</f>
        <v>#NAME?</v>
      </c>
      <c r="B20181">
        <v>28</v>
      </c>
      <c r="C20181" t="s">
        <v>153</v>
      </c>
      <c r="D20181" s="1">
        <v>42928</v>
      </c>
      <c r="F20181">
        <v>2</v>
      </c>
      <c r="G20181">
        <v>5691</v>
      </c>
      <c r="H20181" t="s">
        <v>1509</v>
      </c>
      <c r="J20181" t="s">
        <v>14</v>
      </c>
      <c r="K20181">
        <v>51</v>
      </c>
      <c r="L20181" t="s">
        <v>15</v>
      </c>
    </row>
    <row r="20182" spans="1:12">
      <c r="A20182" t="e">
        <f ca="1">E00251429810321</f>
        <v>#NAME?</v>
      </c>
      <c r="B20182">
        <v>151</v>
      </c>
      <c r="C20182" t="s">
        <v>381</v>
      </c>
      <c r="D20182" s="1">
        <v>41663</v>
      </c>
      <c r="F20182">
        <v>2</v>
      </c>
      <c r="G20182">
        <v>25000</v>
      </c>
      <c r="H20182" t="s">
        <v>178</v>
      </c>
      <c r="J20182" t="s">
        <v>14</v>
      </c>
      <c r="K20182">
        <v>58</v>
      </c>
      <c r="L20182" t="s">
        <v>15</v>
      </c>
    </row>
    <row r="20183" spans="1:12">
      <c r="A20183" t="e">
        <f ca="1">E00251513343121</f>
        <v>#NAME?</v>
      </c>
      <c r="B20183">
        <v>470</v>
      </c>
      <c r="C20183" t="s">
        <v>457</v>
      </c>
      <c r="D20183" s="1">
        <v>42030</v>
      </c>
      <c r="F20183">
        <v>5</v>
      </c>
      <c r="G20183">
        <v>7291</v>
      </c>
      <c r="H20183" t="s">
        <v>163</v>
      </c>
      <c r="J20183" t="s">
        <v>14</v>
      </c>
      <c r="K20183">
        <v>58</v>
      </c>
      <c r="L20183" t="s">
        <v>15</v>
      </c>
    </row>
    <row r="20184" spans="1:12">
      <c r="A20184" t="e">
        <f ca="1">E00251513343121</f>
        <v>#NAME?</v>
      </c>
      <c r="B20184">
        <v>470</v>
      </c>
      <c r="C20184" t="s">
        <v>457</v>
      </c>
      <c r="D20184" s="1">
        <v>42661</v>
      </c>
      <c r="F20184">
        <v>3</v>
      </c>
      <c r="G20184">
        <v>53510</v>
      </c>
      <c r="H20184" t="s">
        <v>755</v>
      </c>
      <c r="J20184" t="s">
        <v>14</v>
      </c>
      <c r="K20184">
        <v>60</v>
      </c>
      <c r="L20184" t="s">
        <v>15</v>
      </c>
    </row>
    <row r="20185" spans="1:12">
      <c r="A20185" t="e">
        <f ca="1">E00251532382321</f>
        <v>#NAME?</v>
      </c>
      <c r="B20185">
        <v>772</v>
      </c>
      <c r="C20185" t="s">
        <v>170</v>
      </c>
      <c r="D20185" s="1">
        <v>40914</v>
      </c>
      <c r="E20185">
        <v>0</v>
      </c>
      <c r="F20185">
        <v>1</v>
      </c>
      <c r="G20185">
        <v>3732</v>
      </c>
      <c r="H20185" t="s">
        <v>1510</v>
      </c>
      <c r="J20185" t="s">
        <v>34</v>
      </c>
      <c r="K20185">
        <v>52</v>
      </c>
      <c r="L20185" t="s">
        <v>15</v>
      </c>
    </row>
    <row r="20186" spans="1:12">
      <c r="A20186" t="e">
        <f ca="1">E00251417959821</f>
        <v>#NAME?</v>
      </c>
      <c r="B20186">
        <v>50</v>
      </c>
      <c r="C20186" t="s">
        <v>512</v>
      </c>
      <c r="D20186" s="1">
        <v>41190</v>
      </c>
      <c r="F20186">
        <v>2</v>
      </c>
      <c r="G20186">
        <v>71940</v>
      </c>
      <c r="H20186" t="s">
        <v>135</v>
      </c>
      <c r="J20186" t="s">
        <v>14</v>
      </c>
      <c r="K20186">
        <v>53</v>
      </c>
      <c r="L20186" t="s">
        <v>15</v>
      </c>
    </row>
    <row r="20187" spans="1:12">
      <c r="A20187" t="e">
        <f ca="1">E00251417959821</f>
        <v>#NAME?</v>
      </c>
      <c r="B20187">
        <v>50</v>
      </c>
      <c r="C20187" t="s">
        <v>512</v>
      </c>
      <c r="D20187" s="1">
        <v>41590</v>
      </c>
      <c r="F20187">
        <v>1</v>
      </c>
      <c r="G20187">
        <v>27800</v>
      </c>
      <c r="H20187" t="s">
        <v>145</v>
      </c>
      <c r="J20187" t="s">
        <v>14</v>
      </c>
      <c r="K20187">
        <v>54</v>
      </c>
      <c r="L20187" t="s">
        <v>15</v>
      </c>
    </row>
    <row r="20188" spans="1:12">
      <c r="A20188" t="e">
        <f ca="1">E00251430176021</f>
        <v>#NAME?</v>
      </c>
      <c r="B20188">
        <v>445</v>
      </c>
      <c r="C20188" t="s">
        <v>23</v>
      </c>
      <c r="D20188" s="1">
        <v>42397</v>
      </c>
      <c r="F20188">
        <v>2</v>
      </c>
      <c r="G20188">
        <v>496</v>
      </c>
      <c r="H20188" t="s">
        <v>190</v>
      </c>
      <c r="J20188" t="s">
        <v>14</v>
      </c>
      <c r="K20188">
        <v>58</v>
      </c>
      <c r="L20188" t="s">
        <v>15</v>
      </c>
    </row>
    <row r="20189" spans="1:12">
      <c r="A20189" t="e">
        <f ca="1">E00251513359021</f>
        <v>#NAME?</v>
      </c>
      <c r="B20189">
        <v>500</v>
      </c>
      <c r="C20189" t="s">
        <v>161</v>
      </c>
      <c r="D20189" s="1">
        <v>42990</v>
      </c>
      <c r="F20189">
        <v>1</v>
      </c>
      <c r="G20189">
        <v>7242</v>
      </c>
      <c r="H20189" t="s">
        <v>93</v>
      </c>
      <c r="J20189" t="s">
        <v>14</v>
      </c>
      <c r="K20189">
        <v>62</v>
      </c>
      <c r="L20189" t="s">
        <v>15</v>
      </c>
    </row>
    <row r="20190" spans="1:12">
      <c r="A20190" t="e">
        <f ca="1">E00251513359021</f>
        <v>#NAME?</v>
      </c>
      <c r="B20190">
        <v>500</v>
      </c>
      <c r="C20190" t="s">
        <v>161</v>
      </c>
      <c r="D20190" s="1">
        <v>43063</v>
      </c>
      <c r="F20190">
        <v>1</v>
      </c>
      <c r="G20190">
        <v>29690</v>
      </c>
      <c r="H20190" t="s">
        <v>52</v>
      </c>
      <c r="J20190" t="s">
        <v>14</v>
      </c>
      <c r="K20190">
        <v>62</v>
      </c>
      <c r="L20190" t="s">
        <v>15</v>
      </c>
    </row>
    <row r="20191" spans="1:12">
      <c r="A20191" t="e">
        <f ca="1">E00251716551821</f>
        <v>#NAME?</v>
      </c>
      <c r="B20191">
        <v>502</v>
      </c>
      <c r="C20191" t="s">
        <v>172</v>
      </c>
      <c r="D20191" s="1">
        <v>41393</v>
      </c>
      <c r="F20191">
        <v>2</v>
      </c>
      <c r="G20191">
        <v>4019</v>
      </c>
      <c r="H20191" t="s">
        <v>26</v>
      </c>
      <c r="J20191" t="s">
        <v>14</v>
      </c>
      <c r="K20191">
        <v>43</v>
      </c>
      <c r="L20191" t="s">
        <v>15</v>
      </c>
    </row>
    <row r="20192" spans="1:12">
      <c r="A20192" t="e">
        <f ca="1">E00251537605521</f>
        <v>#NAME?</v>
      </c>
      <c r="B20192">
        <v>437</v>
      </c>
      <c r="C20192" t="s">
        <v>216</v>
      </c>
      <c r="D20192" s="1">
        <v>42150</v>
      </c>
      <c r="F20192">
        <v>2</v>
      </c>
      <c r="G20192">
        <v>7804</v>
      </c>
      <c r="H20192" t="s">
        <v>43</v>
      </c>
      <c r="J20192" t="s">
        <v>14</v>
      </c>
      <c r="K20192">
        <v>65</v>
      </c>
      <c r="L20192" t="s">
        <v>22</v>
      </c>
    </row>
    <row r="20193" spans="1:12">
      <c r="A20193" t="e">
        <f ca="1">E00251537605521</f>
        <v>#NAME?</v>
      </c>
      <c r="B20193">
        <v>437</v>
      </c>
      <c r="C20193" t="s">
        <v>216</v>
      </c>
      <c r="D20193" s="1">
        <v>42734</v>
      </c>
      <c r="F20193">
        <v>2</v>
      </c>
      <c r="G20193">
        <v>73300</v>
      </c>
      <c r="H20193" t="s">
        <v>86</v>
      </c>
      <c r="J20193" t="s">
        <v>14</v>
      </c>
      <c r="K20193">
        <v>66</v>
      </c>
      <c r="L20193" t="s">
        <v>15</v>
      </c>
    </row>
    <row r="20194" spans="1:12">
      <c r="A20194" t="e">
        <f ca="1">E00251717155721</f>
        <v>#NAME?</v>
      </c>
      <c r="B20194">
        <v>291</v>
      </c>
      <c r="C20194" t="s">
        <v>160</v>
      </c>
      <c r="D20194" s="1">
        <v>42282</v>
      </c>
      <c r="F20194">
        <v>2</v>
      </c>
      <c r="G20194">
        <v>7291</v>
      </c>
      <c r="H20194" t="s">
        <v>163</v>
      </c>
      <c r="J20194" t="s">
        <v>14</v>
      </c>
      <c r="K20194">
        <v>56</v>
      </c>
      <c r="L20194" t="s">
        <v>15</v>
      </c>
    </row>
    <row r="20195" spans="1:12">
      <c r="A20195" t="e">
        <f ca="1">E00251532372821</f>
        <v>#NAME?</v>
      </c>
      <c r="B20195">
        <v>6311</v>
      </c>
      <c r="C20195" t="s">
        <v>146</v>
      </c>
      <c r="D20195" s="1">
        <v>42702</v>
      </c>
      <c r="F20195">
        <v>1</v>
      </c>
      <c r="G20195">
        <v>4019</v>
      </c>
      <c r="H20195" t="s">
        <v>26</v>
      </c>
      <c r="I20195" t="s">
        <v>148</v>
      </c>
      <c r="J20195" t="s">
        <v>57</v>
      </c>
      <c r="K20195">
        <v>49</v>
      </c>
      <c r="L20195" t="s">
        <v>15</v>
      </c>
    </row>
    <row r="20196" spans="1:12">
      <c r="A20196" t="e">
        <f ca="1">E00251429298321</f>
        <v>#NAME?</v>
      </c>
      <c r="B20196">
        <v>276</v>
      </c>
      <c r="C20196" t="s">
        <v>122</v>
      </c>
      <c r="D20196" s="1">
        <v>42367</v>
      </c>
      <c r="F20196">
        <v>1</v>
      </c>
      <c r="G20196">
        <v>7999</v>
      </c>
      <c r="H20196" t="s">
        <v>80</v>
      </c>
      <c r="J20196" t="s">
        <v>14</v>
      </c>
      <c r="K20196">
        <v>49</v>
      </c>
      <c r="L20196" t="s">
        <v>15</v>
      </c>
    </row>
    <row r="20197" spans="1:12">
      <c r="A20197" t="e">
        <f ca="1">E00251429170621</f>
        <v>#NAME?</v>
      </c>
      <c r="B20197">
        <v>296</v>
      </c>
      <c r="C20197" t="s">
        <v>119</v>
      </c>
      <c r="D20197" s="1">
        <v>42410</v>
      </c>
      <c r="F20197">
        <v>5</v>
      </c>
      <c r="G20197">
        <v>73390</v>
      </c>
      <c r="H20197" t="s">
        <v>66</v>
      </c>
      <c r="J20197" t="s">
        <v>14</v>
      </c>
      <c r="K20197">
        <v>52</v>
      </c>
      <c r="L20197" t="s">
        <v>15</v>
      </c>
    </row>
    <row r="20198" spans="1:12">
      <c r="A20198" t="e">
        <f ca="1">E00251532372821</f>
        <v>#NAME?</v>
      </c>
      <c r="B20198">
        <v>6156</v>
      </c>
      <c r="C20198" t="s">
        <v>352</v>
      </c>
      <c r="D20198" s="1">
        <v>42754</v>
      </c>
      <c r="F20198">
        <v>1</v>
      </c>
      <c r="G20198">
        <v>7242</v>
      </c>
      <c r="H20198" t="s">
        <v>93</v>
      </c>
      <c r="J20198" t="s">
        <v>14</v>
      </c>
      <c r="K20198">
        <v>49</v>
      </c>
      <c r="L20198" t="s">
        <v>15</v>
      </c>
    </row>
    <row r="20199" spans="1:12">
      <c r="A20199" t="e">
        <f ca="1">E00251439555921</f>
        <v>#NAME?</v>
      </c>
      <c r="B20199">
        <v>702</v>
      </c>
      <c r="C20199" t="s">
        <v>293</v>
      </c>
      <c r="D20199" s="1">
        <v>41110</v>
      </c>
      <c r="F20199">
        <v>3</v>
      </c>
      <c r="G20199">
        <v>7295</v>
      </c>
      <c r="H20199" t="s">
        <v>76</v>
      </c>
      <c r="J20199" t="s">
        <v>14</v>
      </c>
      <c r="K20199">
        <v>54</v>
      </c>
      <c r="L20199" t="s">
        <v>15</v>
      </c>
    </row>
    <row r="20200" spans="1:12">
      <c r="A20200" t="e">
        <f ca="1">E00251717155721</f>
        <v>#NAME?</v>
      </c>
      <c r="B20200">
        <v>291</v>
      </c>
      <c r="C20200" t="s">
        <v>160</v>
      </c>
      <c r="D20200" s="1">
        <v>43067</v>
      </c>
      <c r="F20200">
        <v>4</v>
      </c>
      <c r="G20200">
        <v>27800</v>
      </c>
      <c r="H20200" t="s">
        <v>145</v>
      </c>
      <c r="J20200" t="s">
        <v>14</v>
      </c>
      <c r="K20200">
        <v>58</v>
      </c>
      <c r="L20200" t="s">
        <v>15</v>
      </c>
    </row>
    <row r="20201" spans="1:12">
      <c r="A20201" t="e">
        <f ca="1">E00251513050821</f>
        <v>#NAME?</v>
      </c>
      <c r="B20201">
        <v>457</v>
      </c>
      <c r="C20201" t="s">
        <v>137</v>
      </c>
      <c r="D20201" s="1">
        <v>41638</v>
      </c>
      <c r="F20201">
        <v>1</v>
      </c>
      <c r="G20201">
        <v>78900</v>
      </c>
      <c r="H20201" t="s">
        <v>79</v>
      </c>
      <c r="J20201" t="s">
        <v>14</v>
      </c>
      <c r="K20201">
        <v>54</v>
      </c>
      <c r="L20201" t="s">
        <v>22</v>
      </c>
    </row>
    <row r="20202" spans="1:12">
      <c r="A20202" t="e">
        <f ca="1">E00251626568221</f>
        <v>#NAME?</v>
      </c>
      <c r="B20202">
        <v>695</v>
      </c>
      <c r="C20202" t="s">
        <v>257</v>
      </c>
      <c r="D20202" s="1">
        <v>41886</v>
      </c>
      <c r="F20202">
        <v>4</v>
      </c>
      <c r="G20202">
        <v>7379</v>
      </c>
      <c r="H20202" t="s">
        <v>946</v>
      </c>
      <c r="J20202" t="s">
        <v>14</v>
      </c>
      <c r="K20202">
        <v>54</v>
      </c>
      <c r="L20202" t="s">
        <v>15</v>
      </c>
    </row>
    <row r="20203" spans="1:12">
      <c r="A20203" t="e">
        <f ca="1">E00251615134721</f>
        <v>#NAME?</v>
      </c>
      <c r="B20203">
        <v>62</v>
      </c>
      <c r="C20203" t="s">
        <v>20</v>
      </c>
      <c r="D20203" s="1">
        <v>41576</v>
      </c>
      <c r="F20203">
        <v>1</v>
      </c>
      <c r="G20203">
        <v>29690</v>
      </c>
      <c r="H20203" t="s">
        <v>52</v>
      </c>
      <c r="J20203" t="s">
        <v>14</v>
      </c>
      <c r="K20203">
        <v>61</v>
      </c>
      <c r="L20203" t="s">
        <v>15</v>
      </c>
    </row>
    <row r="20204" spans="1:12">
      <c r="A20204" t="e">
        <f ca="1">E00251615134721</f>
        <v>#NAME?</v>
      </c>
      <c r="B20204">
        <v>62</v>
      </c>
      <c r="C20204" t="s">
        <v>20</v>
      </c>
      <c r="D20204" s="1">
        <v>41653</v>
      </c>
      <c r="F20204">
        <v>2</v>
      </c>
      <c r="G20204">
        <v>4019</v>
      </c>
      <c r="H20204" t="s">
        <v>26</v>
      </c>
      <c r="J20204" t="s">
        <v>14</v>
      </c>
      <c r="K20204">
        <v>62</v>
      </c>
      <c r="L20204" t="s">
        <v>15</v>
      </c>
    </row>
    <row r="20205" spans="1:12">
      <c r="A20205" t="e">
        <f ca="1">E00251439824521</f>
        <v>#NAME?</v>
      </c>
      <c r="B20205">
        <v>489</v>
      </c>
      <c r="C20205" t="s">
        <v>100</v>
      </c>
      <c r="D20205" s="1">
        <v>42844</v>
      </c>
      <c r="F20205">
        <v>1</v>
      </c>
      <c r="G20205">
        <v>7175</v>
      </c>
      <c r="H20205" t="s">
        <v>689</v>
      </c>
      <c r="J20205" t="s">
        <v>14</v>
      </c>
      <c r="K20205">
        <v>56</v>
      </c>
      <c r="L20205" t="s">
        <v>15</v>
      </c>
    </row>
    <row r="20206" spans="1:12">
      <c r="A20206" t="e">
        <f ca="1">E00251427552621</f>
        <v>#NAME?</v>
      </c>
      <c r="B20206">
        <v>10</v>
      </c>
      <c r="C20206" t="s">
        <v>18</v>
      </c>
      <c r="D20206" s="1">
        <v>41815</v>
      </c>
      <c r="F20206">
        <v>1</v>
      </c>
      <c r="G20206">
        <v>2750</v>
      </c>
      <c r="H20206" t="s">
        <v>114</v>
      </c>
      <c r="J20206" t="s">
        <v>14</v>
      </c>
      <c r="K20206">
        <v>46</v>
      </c>
      <c r="L20206" t="s">
        <v>15</v>
      </c>
    </row>
    <row r="20207" spans="1:12">
      <c r="A20207" t="e">
        <f ca="1">E00251427552621</f>
        <v>#NAME?</v>
      </c>
      <c r="B20207">
        <v>30</v>
      </c>
      <c r="C20207" t="s">
        <v>344</v>
      </c>
      <c r="D20207" s="1">
        <v>41542</v>
      </c>
      <c r="F20207">
        <v>3</v>
      </c>
      <c r="G20207">
        <v>4549</v>
      </c>
      <c r="H20207" t="s">
        <v>69</v>
      </c>
      <c r="J20207" t="s">
        <v>14</v>
      </c>
      <c r="K20207">
        <v>45</v>
      </c>
      <c r="L20207" t="s">
        <v>15</v>
      </c>
    </row>
    <row r="20208" spans="1:12">
      <c r="A20208" t="e">
        <f ca="1">E00251513050821</f>
        <v>#NAME?</v>
      </c>
      <c r="B20208">
        <v>457</v>
      </c>
      <c r="C20208" t="s">
        <v>137</v>
      </c>
      <c r="D20208" s="1">
        <v>41901</v>
      </c>
      <c r="F20208">
        <v>1</v>
      </c>
      <c r="G20208">
        <v>29690</v>
      </c>
      <c r="H20208" t="s">
        <v>52</v>
      </c>
      <c r="J20208" t="s">
        <v>14</v>
      </c>
      <c r="K20208">
        <v>54</v>
      </c>
      <c r="L20208" t="s">
        <v>15</v>
      </c>
    </row>
    <row r="20209" spans="1:12">
      <c r="A20209" t="e">
        <f ca="1">E00251513050821</f>
        <v>#NAME?</v>
      </c>
      <c r="B20209">
        <v>457</v>
      </c>
      <c r="C20209" t="s">
        <v>137</v>
      </c>
      <c r="D20209" s="1">
        <v>42825</v>
      </c>
      <c r="F20209">
        <v>4</v>
      </c>
      <c r="G20209">
        <v>29690</v>
      </c>
      <c r="H20209" t="s">
        <v>52</v>
      </c>
      <c r="J20209" t="s">
        <v>14</v>
      </c>
      <c r="K20209">
        <v>57</v>
      </c>
      <c r="L20209" t="s">
        <v>15</v>
      </c>
    </row>
    <row r="20210" spans="1:12">
      <c r="A20210" t="e">
        <f ca="1">E00251513050821</f>
        <v>#NAME?</v>
      </c>
      <c r="B20210">
        <v>457</v>
      </c>
      <c r="C20210" t="s">
        <v>137</v>
      </c>
      <c r="D20210" s="1">
        <v>42851</v>
      </c>
      <c r="F20210">
        <v>5</v>
      </c>
      <c r="G20210">
        <v>71536</v>
      </c>
      <c r="H20210" t="s">
        <v>70</v>
      </c>
      <c r="J20210" t="s">
        <v>14</v>
      </c>
      <c r="K20210">
        <v>57</v>
      </c>
      <c r="L20210" t="s">
        <v>15</v>
      </c>
    </row>
    <row r="20211" spans="1:12">
      <c r="A20211" t="e">
        <f ca="1">E00251513050821</f>
        <v>#NAME?</v>
      </c>
      <c r="B20211">
        <v>457</v>
      </c>
      <c r="C20211" t="s">
        <v>137</v>
      </c>
      <c r="D20211" s="1">
        <v>42915</v>
      </c>
      <c r="F20211">
        <v>2</v>
      </c>
      <c r="G20211">
        <v>29690</v>
      </c>
      <c r="H20211" t="s">
        <v>52</v>
      </c>
      <c r="J20211" t="s">
        <v>14</v>
      </c>
      <c r="K20211">
        <v>57</v>
      </c>
      <c r="L20211" t="s">
        <v>15</v>
      </c>
    </row>
    <row r="20212" spans="1:12">
      <c r="A20212" t="e">
        <f ca="1">E00251427552621</f>
        <v>#NAME?</v>
      </c>
      <c r="B20212">
        <v>30</v>
      </c>
      <c r="C20212" t="s">
        <v>344</v>
      </c>
      <c r="D20212" s="1">
        <v>42801</v>
      </c>
      <c r="F20212">
        <v>2</v>
      </c>
      <c r="G20212">
        <v>2469</v>
      </c>
      <c r="H20212" t="s">
        <v>1270</v>
      </c>
      <c r="J20212" t="s">
        <v>14</v>
      </c>
      <c r="K20212">
        <v>48</v>
      </c>
      <c r="L20212" t="s">
        <v>15</v>
      </c>
    </row>
    <row r="20213" spans="1:12">
      <c r="A20213" t="e">
        <f ca="1">E00251429170621</f>
        <v>#NAME?</v>
      </c>
      <c r="B20213">
        <v>296</v>
      </c>
      <c r="C20213" t="s">
        <v>119</v>
      </c>
      <c r="D20213" s="1">
        <v>41031</v>
      </c>
      <c r="F20213">
        <v>1</v>
      </c>
      <c r="G20213">
        <v>8270</v>
      </c>
      <c r="H20213" t="s">
        <v>816</v>
      </c>
      <c r="J20213" t="s">
        <v>14</v>
      </c>
      <c r="K20213">
        <v>49</v>
      </c>
      <c r="L20213" t="s">
        <v>15</v>
      </c>
    </row>
    <row r="20214" spans="1:12">
      <c r="A20214" t="e">
        <f ca="1">E00251429170621</f>
        <v>#NAME?</v>
      </c>
      <c r="B20214">
        <v>296</v>
      </c>
      <c r="C20214" t="s">
        <v>119</v>
      </c>
      <c r="D20214" s="1">
        <v>42410</v>
      </c>
      <c r="F20214">
        <v>4</v>
      </c>
      <c r="G20214">
        <v>6251</v>
      </c>
      <c r="H20214" t="s">
        <v>1280</v>
      </c>
      <c r="J20214" t="s">
        <v>14</v>
      </c>
      <c r="K20214">
        <v>52</v>
      </c>
      <c r="L20214" t="s">
        <v>15</v>
      </c>
    </row>
    <row r="20215" spans="1:12">
      <c r="A20215" t="e">
        <f ca="1">E00251510702121</f>
        <v>#NAME?</v>
      </c>
      <c r="B20215">
        <v>104</v>
      </c>
      <c r="C20215" t="s">
        <v>88</v>
      </c>
      <c r="D20215" s="1">
        <v>41437</v>
      </c>
      <c r="F20215">
        <v>2</v>
      </c>
      <c r="G20215">
        <v>4779</v>
      </c>
      <c r="H20215" t="s">
        <v>231</v>
      </c>
      <c r="J20215" t="s">
        <v>14</v>
      </c>
      <c r="K20215">
        <v>44</v>
      </c>
      <c r="L20215" t="s">
        <v>15</v>
      </c>
    </row>
    <row r="20216" spans="1:12">
      <c r="A20216" t="e">
        <f ca="1">E00251510702121</f>
        <v>#NAME?</v>
      </c>
      <c r="B20216">
        <v>104</v>
      </c>
      <c r="C20216" t="s">
        <v>88</v>
      </c>
      <c r="D20216" s="1">
        <v>41891</v>
      </c>
      <c r="F20216">
        <v>1</v>
      </c>
      <c r="G20216">
        <v>7880</v>
      </c>
      <c r="H20216" t="s">
        <v>213</v>
      </c>
      <c r="J20216" t="s">
        <v>14</v>
      </c>
      <c r="K20216">
        <v>45</v>
      </c>
      <c r="L20216" t="s">
        <v>22</v>
      </c>
    </row>
    <row r="20217" spans="1:12">
      <c r="A20217" t="e">
        <f ca="1">E00251510702121</f>
        <v>#NAME?</v>
      </c>
      <c r="B20217">
        <v>104</v>
      </c>
      <c r="C20217" t="s">
        <v>88</v>
      </c>
      <c r="D20217" s="1">
        <v>42416</v>
      </c>
      <c r="F20217">
        <v>2</v>
      </c>
      <c r="G20217">
        <v>49390</v>
      </c>
      <c r="H20217" t="s">
        <v>59</v>
      </c>
      <c r="J20217" t="s">
        <v>14</v>
      </c>
      <c r="K20217">
        <v>47</v>
      </c>
      <c r="L20217" t="s">
        <v>15</v>
      </c>
    </row>
    <row r="20218" spans="1:12">
      <c r="A20218" t="e">
        <f ca="1">E00251510702121</f>
        <v>#NAME?</v>
      </c>
      <c r="B20218">
        <v>104</v>
      </c>
      <c r="C20218" t="s">
        <v>88</v>
      </c>
      <c r="D20218" s="1">
        <v>42601</v>
      </c>
      <c r="F20218">
        <v>1</v>
      </c>
      <c r="G20218">
        <v>71940</v>
      </c>
      <c r="H20218" t="s">
        <v>135</v>
      </c>
      <c r="J20218" t="s">
        <v>14</v>
      </c>
      <c r="K20218">
        <v>47</v>
      </c>
      <c r="L20218" t="s">
        <v>15</v>
      </c>
    </row>
    <row r="20219" spans="1:12">
      <c r="A20219" t="e">
        <f ca="1">E00251716591121</f>
        <v>#NAME?</v>
      </c>
      <c r="B20219">
        <v>448</v>
      </c>
      <c r="C20219" t="s">
        <v>112</v>
      </c>
      <c r="D20219" s="1">
        <v>42850</v>
      </c>
      <c r="F20219">
        <v>4</v>
      </c>
      <c r="G20219">
        <v>3051</v>
      </c>
      <c r="H20219" t="s">
        <v>13</v>
      </c>
      <c r="J20219" t="s">
        <v>14</v>
      </c>
      <c r="K20219">
        <v>53</v>
      </c>
      <c r="L20219" t="s">
        <v>15</v>
      </c>
    </row>
    <row r="20220" spans="1:12">
      <c r="A20220" t="e">
        <f ca="1">E00251626524421</f>
        <v>#NAME?</v>
      </c>
      <c r="B20220">
        <v>290</v>
      </c>
      <c r="C20220" t="s">
        <v>449</v>
      </c>
      <c r="D20220" s="1">
        <v>41242</v>
      </c>
      <c r="F20220">
        <v>2</v>
      </c>
      <c r="G20220">
        <v>4019</v>
      </c>
      <c r="H20220" t="s">
        <v>26</v>
      </c>
      <c r="J20220" t="s">
        <v>14</v>
      </c>
      <c r="K20220">
        <v>41</v>
      </c>
      <c r="L20220" t="s">
        <v>15</v>
      </c>
    </row>
    <row r="20221" spans="1:12">
      <c r="A20221" t="e">
        <f ca="1">E00251432427221</f>
        <v>#NAME?</v>
      </c>
      <c r="B20221">
        <v>502</v>
      </c>
      <c r="C20221" t="s">
        <v>172</v>
      </c>
      <c r="D20221" s="1">
        <v>41604</v>
      </c>
      <c r="F20221">
        <v>3</v>
      </c>
      <c r="G20221">
        <v>40599</v>
      </c>
      <c r="H20221" t="s">
        <v>475</v>
      </c>
      <c r="J20221" t="s">
        <v>14</v>
      </c>
      <c r="K20221">
        <v>45</v>
      </c>
      <c r="L20221" t="s">
        <v>15</v>
      </c>
    </row>
    <row r="20222" spans="1:12">
      <c r="A20222" t="e">
        <f ca="1">E00251626524421</f>
        <v>#NAME?</v>
      </c>
      <c r="B20222">
        <v>297</v>
      </c>
      <c r="C20222" t="s">
        <v>411</v>
      </c>
      <c r="D20222" s="1">
        <v>41205</v>
      </c>
      <c r="F20222">
        <v>6</v>
      </c>
      <c r="G20222">
        <v>7820</v>
      </c>
      <c r="H20222" t="s">
        <v>233</v>
      </c>
      <c r="J20222" t="s">
        <v>14</v>
      </c>
      <c r="K20222">
        <v>41</v>
      </c>
      <c r="L20222" t="s">
        <v>22</v>
      </c>
    </row>
    <row r="20223" spans="1:12">
      <c r="A20223" t="e">
        <f ca="1">E00251432169921</f>
        <v>#NAME?</v>
      </c>
      <c r="B20223">
        <v>494</v>
      </c>
      <c r="C20223" t="s">
        <v>63</v>
      </c>
      <c r="D20223" s="1">
        <v>42677</v>
      </c>
      <c r="F20223">
        <v>1</v>
      </c>
      <c r="G20223">
        <v>3051</v>
      </c>
      <c r="H20223" t="s">
        <v>13</v>
      </c>
      <c r="J20223" t="s">
        <v>14</v>
      </c>
      <c r="K20223">
        <v>58</v>
      </c>
      <c r="L20223" t="s">
        <v>15</v>
      </c>
    </row>
    <row r="20224" spans="1:12">
      <c r="A20224" t="e">
        <f ca="1">E00251430176021</f>
        <v>#NAME?</v>
      </c>
      <c r="B20224">
        <v>445</v>
      </c>
      <c r="C20224" t="s">
        <v>23</v>
      </c>
      <c r="D20224" s="1">
        <v>42195</v>
      </c>
      <c r="F20224">
        <v>4</v>
      </c>
      <c r="G20224">
        <v>496</v>
      </c>
      <c r="H20224" t="s">
        <v>190</v>
      </c>
      <c r="J20224" t="s">
        <v>14</v>
      </c>
      <c r="K20224">
        <v>57</v>
      </c>
      <c r="L20224" t="s">
        <v>15</v>
      </c>
    </row>
    <row r="20225" spans="1:12">
      <c r="A20225" t="e">
        <f ca="1">E00251430176021</f>
        <v>#NAME?</v>
      </c>
      <c r="B20225">
        <v>445</v>
      </c>
      <c r="C20225" t="s">
        <v>23</v>
      </c>
      <c r="D20225" s="1">
        <v>42656</v>
      </c>
      <c r="F20225">
        <v>2</v>
      </c>
      <c r="G20225">
        <v>4019</v>
      </c>
      <c r="H20225" t="s">
        <v>26</v>
      </c>
      <c r="J20225" t="s">
        <v>14</v>
      </c>
      <c r="K20225">
        <v>58</v>
      </c>
      <c r="L20225" t="s">
        <v>15</v>
      </c>
    </row>
    <row r="20226" spans="1:12">
      <c r="A20226" t="e">
        <f ca="1">E00251529526721</f>
        <v>#NAME?</v>
      </c>
      <c r="B20226">
        <v>470</v>
      </c>
      <c r="C20226" t="s">
        <v>457</v>
      </c>
      <c r="D20226" s="1">
        <v>41850</v>
      </c>
      <c r="F20226">
        <v>2</v>
      </c>
      <c r="G20226">
        <v>4019</v>
      </c>
      <c r="H20226" t="s">
        <v>26</v>
      </c>
      <c r="J20226" t="s">
        <v>14</v>
      </c>
      <c r="K20226">
        <v>54</v>
      </c>
      <c r="L20226" t="s">
        <v>15</v>
      </c>
    </row>
    <row r="20227" spans="1:12">
      <c r="A20227" t="e">
        <f ca="1">E00251432427221</f>
        <v>#NAME?</v>
      </c>
      <c r="B20227">
        <v>6156</v>
      </c>
      <c r="C20227" t="s">
        <v>352</v>
      </c>
      <c r="D20227" s="1">
        <v>42418</v>
      </c>
      <c r="F20227">
        <v>2</v>
      </c>
      <c r="G20227">
        <v>40599</v>
      </c>
      <c r="H20227" t="s">
        <v>475</v>
      </c>
      <c r="J20227" t="s">
        <v>14</v>
      </c>
      <c r="K20227">
        <v>47</v>
      </c>
      <c r="L20227" t="s">
        <v>15</v>
      </c>
    </row>
    <row r="20228" spans="1:12">
      <c r="A20228" t="e">
        <f ca="1">E00251432427221</f>
        <v>#NAME?</v>
      </c>
      <c r="B20228">
        <v>6156</v>
      </c>
      <c r="C20228" t="s">
        <v>352</v>
      </c>
      <c r="D20228" s="1">
        <v>42478</v>
      </c>
      <c r="F20228">
        <v>1</v>
      </c>
      <c r="G20228">
        <v>7350</v>
      </c>
      <c r="H20228" t="s">
        <v>192</v>
      </c>
      <c r="J20228" t="s">
        <v>14</v>
      </c>
      <c r="K20228">
        <v>48</v>
      </c>
      <c r="L20228" t="s">
        <v>15</v>
      </c>
    </row>
    <row r="20229" spans="1:12">
      <c r="A20229" t="e">
        <f ca="1">E00251514287121</f>
        <v>#NAME?</v>
      </c>
      <c r="B20229">
        <v>502</v>
      </c>
      <c r="C20229" t="s">
        <v>172</v>
      </c>
      <c r="D20229" s="1">
        <v>41094</v>
      </c>
      <c r="F20229">
        <v>2</v>
      </c>
      <c r="G20229">
        <v>4019</v>
      </c>
      <c r="H20229" t="s">
        <v>26</v>
      </c>
      <c r="J20229" t="s">
        <v>14</v>
      </c>
      <c r="K20229">
        <v>52</v>
      </c>
      <c r="L20229" t="s">
        <v>15</v>
      </c>
    </row>
    <row r="20230" spans="1:12">
      <c r="A20230" t="e">
        <f ca="1">E00251514287121</f>
        <v>#NAME?</v>
      </c>
      <c r="B20230">
        <v>7505</v>
      </c>
      <c r="C20230" t="s">
        <v>209</v>
      </c>
      <c r="D20230" s="1">
        <v>42139</v>
      </c>
      <c r="F20230">
        <v>2</v>
      </c>
      <c r="G20230">
        <v>4019</v>
      </c>
      <c r="H20230" t="s">
        <v>26</v>
      </c>
      <c r="J20230" t="s">
        <v>14</v>
      </c>
      <c r="K20230">
        <v>55</v>
      </c>
      <c r="L20230" t="s">
        <v>15</v>
      </c>
    </row>
    <row r="20231" spans="1:12">
      <c r="A20231" t="e">
        <f ca="1">E00251528138121</f>
        <v>#NAME?</v>
      </c>
      <c r="B20231">
        <v>66</v>
      </c>
      <c r="C20231" t="s">
        <v>134</v>
      </c>
      <c r="D20231" s="1">
        <v>41806</v>
      </c>
      <c r="F20231">
        <v>2</v>
      </c>
      <c r="G20231">
        <v>4019</v>
      </c>
      <c r="H20231" t="s">
        <v>26</v>
      </c>
      <c r="J20231" t="s">
        <v>14</v>
      </c>
      <c r="K20231">
        <v>59</v>
      </c>
      <c r="L20231" t="s">
        <v>15</v>
      </c>
    </row>
    <row r="20232" spans="1:12">
      <c r="A20232" t="e">
        <f ca="1">E00251528138121</f>
        <v>#NAME?</v>
      </c>
      <c r="B20232">
        <v>66</v>
      </c>
      <c r="C20232" t="s">
        <v>134</v>
      </c>
      <c r="D20232" s="1">
        <v>42688</v>
      </c>
      <c r="F20232">
        <v>1</v>
      </c>
      <c r="G20232">
        <v>7243</v>
      </c>
      <c r="H20232" t="s">
        <v>42</v>
      </c>
      <c r="J20232" t="s">
        <v>14</v>
      </c>
      <c r="K20232">
        <v>61</v>
      </c>
      <c r="L20232" t="s">
        <v>15</v>
      </c>
    </row>
    <row r="20233" spans="1:12">
      <c r="A20233" t="e">
        <f ca="1">E00251529210821</f>
        <v>#NAME?</v>
      </c>
      <c r="B20233">
        <v>193</v>
      </c>
      <c r="C20233" t="s">
        <v>247</v>
      </c>
      <c r="D20233" s="1">
        <v>42954</v>
      </c>
      <c r="F20233">
        <v>1</v>
      </c>
      <c r="G20233">
        <v>78906</v>
      </c>
      <c r="H20233" t="s">
        <v>31</v>
      </c>
      <c r="J20233" t="s">
        <v>14</v>
      </c>
      <c r="K20233">
        <v>55</v>
      </c>
      <c r="L20233" t="s">
        <v>22</v>
      </c>
    </row>
    <row r="20234" spans="1:12">
      <c r="A20234" t="e">
        <f ca="1">E00251432302421</f>
        <v>#NAME?</v>
      </c>
      <c r="B20234">
        <v>497</v>
      </c>
      <c r="C20234" t="s">
        <v>141</v>
      </c>
      <c r="D20234" s="1">
        <v>41264</v>
      </c>
      <c r="F20234">
        <v>1</v>
      </c>
      <c r="G20234">
        <v>78839</v>
      </c>
      <c r="H20234" t="s">
        <v>842</v>
      </c>
      <c r="J20234" t="s">
        <v>14</v>
      </c>
      <c r="K20234">
        <v>54</v>
      </c>
      <c r="L20234" t="s">
        <v>22</v>
      </c>
    </row>
    <row r="20235" spans="1:12">
      <c r="A20235" t="e">
        <f ca="1">E00251432302421</f>
        <v>#NAME?</v>
      </c>
      <c r="B20235">
        <v>497</v>
      </c>
      <c r="C20235" t="s">
        <v>141</v>
      </c>
      <c r="D20235" s="1">
        <v>42054</v>
      </c>
      <c r="F20235">
        <v>3</v>
      </c>
      <c r="G20235">
        <v>496</v>
      </c>
      <c r="H20235" t="s">
        <v>190</v>
      </c>
      <c r="J20235" t="s">
        <v>14</v>
      </c>
      <c r="K20235">
        <v>57</v>
      </c>
      <c r="L20235" t="s">
        <v>15</v>
      </c>
    </row>
    <row r="20236" spans="1:12">
      <c r="A20236" t="e">
        <f ca="1">E00251432302421</f>
        <v>#NAME?</v>
      </c>
      <c r="B20236">
        <v>497</v>
      </c>
      <c r="C20236" t="s">
        <v>141</v>
      </c>
      <c r="D20236" s="1">
        <v>42627</v>
      </c>
      <c r="F20236">
        <v>1</v>
      </c>
      <c r="G20236">
        <v>496</v>
      </c>
      <c r="H20236" t="s">
        <v>190</v>
      </c>
      <c r="J20236" t="s">
        <v>14</v>
      </c>
      <c r="K20236">
        <v>58</v>
      </c>
      <c r="L20236" t="s">
        <v>15</v>
      </c>
    </row>
    <row r="20237" spans="1:12">
      <c r="A20237" t="e">
        <f ca="1">E00251616870121</f>
        <v>#NAME?</v>
      </c>
      <c r="B20237">
        <v>701</v>
      </c>
      <c r="C20237" t="s">
        <v>72</v>
      </c>
      <c r="D20237" s="1">
        <v>41404</v>
      </c>
      <c r="F20237">
        <v>4</v>
      </c>
      <c r="G20237">
        <v>3003</v>
      </c>
      <c r="H20237" t="s">
        <v>824</v>
      </c>
      <c r="J20237" t="s">
        <v>14</v>
      </c>
      <c r="K20237">
        <v>51</v>
      </c>
      <c r="L20237" t="s">
        <v>15</v>
      </c>
    </row>
    <row r="20238" spans="1:12">
      <c r="A20238" t="e">
        <f ca="1">E00251616870121</f>
        <v>#NAME?</v>
      </c>
      <c r="B20238">
        <v>701</v>
      </c>
      <c r="C20238" t="s">
        <v>72</v>
      </c>
      <c r="D20238" s="1">
        <v>42025</v>
      </c>
      <c r="F20238">
        <v>5</v>
      </c>
      <c r="G20238">
        <v>2889</v>
      </c>
      <c r="H20238" t="s">
        <v>595</v>
      </c>
      <c r="J20238" t="s">
        <v>14</v>
      </c>
      <c r="K20238">
        <v>52</v>
      </c>
      <c r="L20238" t="s">
        <v>15</v>
      </c>
    </row>
    <row r="20239" spans="1:12">
      <c r="A20239" t="e">
        <f ca="1">E00251616870121</f>
        <v>#NAME?</v>
      </c>
      <c r="B20239">
        <v>701</v>
      </c>
      <c r="C20239" t="s">
        <v>72</v>
      </c>
      <c r="D20239" s="1">
        <v>42032</v>
      </c>
      <c r="F20239">
        <v>5</v>
      </c>
      <c r="G20239">
        <v>7273</v>
      </c>
      <c r="H20239" t="s">
        <v>543</v>
      </c>
      <c r="J20239" t="s">
        <v>14</v>
      </c>
      <c r="K20239">
        <v>52</v>
      </c>
      <c r="L20239" t="s">
        <v>15</v>
      </c>
    </row>
    <row r="20240" spans="1:12">
      <c r="A20240" t="e">
        <f ca="1">E00251716512621</f>
        <v>#NAME?</v>
      </c>
      <c r="B20240">
        <v>4547</v>
      </c>
      <c r="C20240" t="s">
        <v>818</v>
      </c>
      <c r="D20240" s="1">
        <v>41898</v>
      </c>
      <c r="F20240">
        <v>2</v>
      </c>
      <c r="G20240">
        <v>6918</v>
      </c>
      <c r="H20240" t="s">
        <v>443</v>
      </c>
      <c r="J20240" t="s">
        <v>14</v>
      </c>
      <c r="K20240">
        <v>40</v>
      </c>
      <c r="L20240" t="s">
        <v>15</v>
      </c>
    </row>
    <row r="20241" spans="1:12">
      <c r="A20241" t="e">
        <f ca="1">E00251626524421</f>
        <v>#NAME?</v>
      </c>
      <c r="B20241">
        <v>297</v>
      </c>
      <c r="C20241" t="s">
        <v>411</v>
      </c>
      <c r="D20241" s="1">
        <v>42798</v>
      </c>
      <c r="F20241">
        <v>1</v>
      </c>
      <c r="G20241">
        <v>4660</v>
      </c>
      <c r="H20241" t="s">
        <v>215</v>
      </c>
      <c r="J20241" t="s">
        <v>14</v>
      </c>
      <c r="K20241">
        <v>46</v>
      </c>
      <c r="L20241" t="s">
        <v>15</v>
      </c>
    </row>
    <row r="20242" spans="1:12">
      <c r="A20242" t="e">
        <f ca="1">E00251529210821</f>
        <v>#NAME?</v>
      </c>
      <c r="B20242">
        <v>193</v>
      </c>
      <c r="C20242" t="s">
        <v>247</v>
      </c>
      <c r="D20242" s="1">
        <v>42349</v>
      </c>
      <c r="F20242">
        <v>1</v>
      </c>
      <c r="G20242">
        <v>72632</v>
      </c>
      <c r="H20242" t="s">
        <v>107</v>
      </c>
      <c r="J20242" t="s">
        <v>14</v>
      </c>
      <c r="K20242">
        <v>53</v>
      </c>
      <c r="L20242" t="s">
        <v>15</v>
      </c>
    </row>
    <row r="20243" spans="1:12">
      <c r="A20243" t="e">
        <f ca="1">E00251616870121</f>
        <v>#NAME?</v>
      </c>
      <c r="B20243">
        <v>701</v>
      </c>
      <c r="C20243" t="s">
        <v>72</v>
      </c>
      <c r="D20243" s="1">
        <v>42416</v>
      </c>
      <c r="F20243">
        <v>1</v>
      </c>
      <c r="G20243">
        <v>7273</v>
      </c>
      <c r="H20243" t="s">
        <v>543</v>
      </c>
      <c r="J20243" t="s">
        <v>14</v>
      </c>
      <c r="K20243">
        <v>53</v>
      </c>
      <c r="L20243" t="s">
        <v>15</v>
      </c>
    </row>
    <row r="20244" spans="1:12">
      <c r="A20244" t="e">
        <f ca="1">E00251616870121</f>
        <v>#NAME?</v>
      </c>
      <c r="B20244">
        <v>701</v>
      </c>
      <c r="C20244" t="s">
        <v>72</v>
      </c>
      <c r="D20244" s="1">
        <v>42516</v>
      </c>
      <c r="F20244">
        <v>6</v>
      </c>
      <c r="G20244">
        <v>4779</v>
      </c>
      <c r="H20244" t="s">
        <v>231</v>
      </c>
      <c r="J20244" t="s">
        <v>14</v>
      </c>
      <c r="K20244">
        <v>54</v>
      </c>
      <c r="L20244" t="s">
        <v>15</v>
      </c>
    </row>
    <row r="20245" spans="1:12">
      <c r="A20245" t="e">
        <f ca="1">E00251616870121</f>
        <v>#NAME?</v>
      </c>
      <c r="B20245">
        <v>701</v>
      </c>
      <c r="C20245" t="s">
        <v>72</v>
      </c>
      <c r="D20245" s="1">
        <v>42795</v>
      </c>
      <c r="F20245">
        <v>1</v>
      </c>
      <c r="G20245">
        <v>49390</v>
      </c>
      <c r="H20245" t="s">
        <v>59</v>
      </c>
      <c r="J20245" t="s">
        <v>14</v>
      </c>
      <c r="K20245">
        <v>54</v>
      </c>
      <c r="L20245" t="s">
        <v>15</v>
      </c>
    </row>
    <row r="20246" spans="1:12">
      <c r="A20246" t="e">
        <f ca="1">E00251429205421</f>
        <v>#NAME?</v>
      </c>
      <c r="B20246">
        <v>275</v>
      </c>
      <c r="C20246" t="s">
        <v>444</v>
      </c>
      <c r="D20246" s="1">
        <v>41444</v>
      </c>
      <c r="F20246">
        <v>1</v>
      </c>
      <c r="G20246">
        <v>7242</v>
      </c>
      <c r="H20246" t="s">
        <v>93</v>
      </c>
      <c r="J20246" t="s">
        <v>14</v>
      </c>
      <c r="K20246">
        <v>39</v>
      </c>
      <c r="L20246" t="s">
        <v>15</v>
      </c>
    </row>
    <row r="20247" spans="1:12">
      <c r="A20247" t="e">
        <f ca="1">E00251429205421</f>
        <v>#NAME?</v>
      </c>
      <c r="B20247">
        <v>275</v>
      </c>
      <c r="C20247" t="s">
        <v>444</v>
      </c>
      <c r="D20247" s="1">
        <v>42465</v>
      </c>
      <c r="F20247">
        <v>1</v>
      </c>
      <c r="G20247">
        <v>3051</v>
      </c>
      <c r="H20247" t="s">
        <v>13</v>
      </c>
      <c r="J20247" t="s">
        <v>14</v>
      </c>
      <c r="K20247">
        <v>42</v>
      </c>
      <c r="L20247" t="s">
        <v>15</v>
      </c>
    </row>
    <row r="20248" spans="1:12">
      <c r="A20248" t="e">
        <f ca="1">E00251429888621</f>
        <v>#NAME?</v>
      </c>
      <c r="B20248">
        <v>166</v>
      </c>
      <c r="C20248" t="s">
        <v>626</v>
      </c>
      <c r="D20248" s="1">
        <v>42642</v>
      </c>
      <c r="F20248">
        <v>3</v>
      </c>
      <c r="G20248">
        <v>56210</v>
      </c>
      <c r="H20248" t="s">
        <v>212</v>
      </c>
      <c r="J20248" t="s">
        <v>14</v>
      </c>
      <c r="K20248">
        <v>65</v>
      </c>
      <c r="L20248" t="s">
        <v>15</v>
      </c>
    </row>
    <row r="20249" spans="1:12">
      <c r="A20249" t="e">
        <f ca="1">E00251432302421</f>
        <v>#NAME?</v>
      </c>
      <c r="B20249">
        <v>769</v>
      </c>
      <c r="C20249" t="s">
        <v>397</v>
      </c>
      <c r="D20249" s="1">
        <v>42010</v>
      </c>
      <c r="E20249">
        <v>3</v>
      </c>
      <c r="F20249">
        <v>6</v>
      </c>
      <c r="G20249">
        <v>27800</v>
      </c>
      <c r="H20249" t="s">
        <v>145</v>
      </c>
      <c r="J20249" t="s">
        <v>34</v>
      </c>
      <c r="K20249">
        <v>57</v>
      </c>
      <c r="L20249" t="s">
        <v>15</v>
      </c>
    </row>
    <row r="20250" spans="1:12">
      <c r="A20250" t="e">
        <f ca="1">E00251432302421</f>
        <v>#NAME?</v>
      </c>
      <c r="B20250">
        <v>6046</v>
      </c>
      <c r="C20250" t="s">
        <v>98</v>
      </c>
      <c r="D20250" s="1">
        <v>42389</v>
      </c>
      <c r="E20250">
        <v>0</v>
      </c>
      <c r="F20250">
        <v>2</v>
      </c>
      <c r="G20250">
        <v>3051</v>
      </c>
      <c r="H20250" t="s">
        <v>13</v>
      </c>
      <c r="J20250" t="s">
        <v>34</v>
      </c>
      <c r="K20250">
        <v>58</v>
      </c>
      <c r="L20250" t="s">
        <v>15</v>
      </c>
    </row>
    <row r="20251" spans="1:12">
      <c r="A20251" t="e">
        <f ca="1">E00251430176021</f>
        <v>#NAME?</v>
      </c>
      <c r="B20251">
        <v>445</v>
      </c>
      <c r="C20251" t="s">
        <v>23</v>
      </c>
      <c r="D20251" s="1">
        <v>41809</v>
      </c>
      <c r="F20251">
        <v>3</v>
      </c>
      <c r="G20251">
        <v>4019</v>
      </c>
      <c r="H20251" t="s">
        <v>26</v>
      </c>
      <c r="J20251" t="s">
        <v>14</v>
      </c>
      <c r="K20251">
        <v>56</v>
      </c>
      <c r="L20251" t="s">
        <v>15</v>
      </c>
    </row>
    <row r="20252" spans="1:12">
      <c r="A20252" t="e">
        <f ca="1">E00251430176021</f>
        <v>#NAME?</v>
      </c>
      <c r="B20252">
        <v>445</v>
      </c>
      <c r="C20252" t="s">
        <v>23</v>
      </c>
      <c r="D20252" s="1">
        <v>41914</v>
      </c>
      <c r="F20252">
        <v>2</v>
      </c>
      <c r="G20252">
        <v>6809</v>
      </c>
      <c r="H20252" t="s">
        <v>790</v>
      </c>
      <c r="J20252" t="s">
        <v>14</v>
      </c>
      <c r="K20252">
        <v>56</v>
      </c>
      <c r="L20252" t="s">
        <v>15</v>
      </c>
    </row>
    <row r="20253" spans="1:12">
      <c r="A20253" t="e">
        <f ca="1">E00251430176021</f>
        <v>#NAME?</v>
      </c>
      <c r="B20253">
        <v>445</v>
      </c>
      <c r="C20253" t="s">
        <v>23</v>
      </c>
      <c r="D20253" s="1">
        <v>42374</v>
      </c>
      <c r="F20253">
        <v>3</v>
      </c>
      <c r="G20253">
        <v>496</v>
      </c>
      <c r="H20253" t="s">
        <v>190</v>
      </c>
      <c r="J20253" t="s">
        <v>14</v>
      </c>
      <c r="K20253">
        <v>58</v>
      </c>
      <c r="L20253" t="s">
        <v>15</v>
      </c>
    </row>
    <row r="20254" spans="1:12">
      <c r="A20254" t="e">
        <f ca="1">E00251430176021</f>
        <v>#NAME?</v>
      </c>
      <c r="B20254">
        <v>445</v>
      </c>
      <c r="C20254" t="s">
        <v>23</v>
      </c>
      <c r="D20254" s="1">
        <v>42656</v>
      </c>
      <c r="F20254">
        <v>3</v>
      </c>
      <c r="G20254">
        <v>496</v>
      </c>
      <c r="H20254" t="s">
        <v>190</v>
      </c>
      <c r="J20254" t="s">
        <v>14</v>
      </c>
      <c r="K20254">
        <v>58</v>
      </c>
      <c r="L20254" t="s">
        <v>15</v>
      </c>
    </row>
    <row r="20255" spans="1:12">
      <c r="A20255" t="e">
        <f ca="1">E00251430176021</f>
        <v>#NAME?</v>
      </c>
      <c r="B20255">
        <v>469</v>
      </c>
      <c r="C20255" t="s">
        <v>30</v>
      </c>
      <c r="D20255" s="1">
        <v>41983</v>
      </c>
      <c r="F20255">
        <v>1</v>
      </c>
      <c r="G20255">
        <v>4019</v>
      </c>
      <c r="H20255" t="s">
        <v>26</v>
      </c>
      <c r="J20255" t="s">
        <v>14</v>
      </c>
      <c r="K20255">
        <v>57</v>
      </c>
      <c r="L20255" t="s">
        <v>15</v>
      </c>
    </row>
    <row r="20256" spans="1:12">
      <c r="A20256" t="e">
        <f ca="1">E00251529210821</f>
        <v>#NAME?</v>
      </c>
      <c r="B20256">
        <v>193</v>
      </c>
      <c r="C20256" t="s">
        <v>247</v>
      </c>
      <c r="D20256" s="1">
        <v>42880</v>
      </c>
      <c r="F20256">
        <v>2</v>
      </c>
      <c r="G20256">
        <v>4019</v>
      </c>
      <c r="H20256" t="s">
        <v>26</v>
      </c>
      <c r="J20256" t="s">
        <v>14</v>
      </c>
      <c r="K20256">
        <v>54</v>
      </c>
      <c r="L20256" t="s">
        <v>15</v>
      </c>
    </row>
    <row r="20257" spans="1:12">
      <c r="A20257" t="e">
        <f ca="1">E00251616870121</f>
        <v>#NAME?</v>
      </c>
      <c r="B20257">
        <v>701</v>
      </c>
      <c r="C20257" t="s">
        <v>72</v>
      </c>
      <c r="D20257" s="1">
        <v>42936</v>
      </c>
      <c r="F20257">
        <v>2</v>
      </c>
      <c r="G20257">
        <v>73390</v>
      </c>
      <c r="H20257" t="s">
        <v>66</v>
      </c>
      <c r="J20257" t="s">
        <v>14</v>
      </c>
      <c r="K20257">
        <v>55</v>
      </c>
      <c r="L20257" t="s">
        <v>15</v>
      </c>
    </row>
    <row r="20258" spans="1:12">
      <c r="A20258" t="e">
        <f ca="1">E00251529210821</f>
        <v>#NAME?</v>
      </c>
      <c r="B20258">
        <v>193</v>
      </c>
      <c r="C20258" t="s">
        <v>247</v>
      </c>
      <c r="D20258" s="1">
        <v>42954</v>
      </c>
      <c r="F20258">
        <v>2</v>
      </c>
      <c r="G20258">
        <v>7175</v>
      </c>
      <c r="H20258" t="s">
        <v>689</v>
      </c>
      <c r="J20258" t="s">
        <v>14</v>
      </c>
      <c r="K20258">
        <v>55</v>
      </c>
      <c r="L20258" t="s">
        <v>15</v>
      </c>
    </row>
    <row r="20259" spans="1:12">
      <c r="A20259" t="e">
        <f ca="1">E00251429825621</f>
        <v>#NAME?</v>
      </c>
      <c r="B20259">
        <v>160</v>
      </c>
      <c r="C20259" t="s">
        <v>278</v>
      </c>
      <c r="D20259" s="1">
        <v>41768</v>
      </c>
      <c r="F20259">
        <v>1</v>
      </c>
      <c r="G20259">
        <v>78900</v>
      </c>
      <c r="H20259" t="s">
        <v>79</v>
      </c>
      <c r="J20259" t="s">
        <v>14</v>
      </c>
      <c r="K20259">
        <v>46</v>
      </c>
      <c r="L20259" t="s">
        <v>22</v>
      </c>
    </row>
    <row r="20260" spans="1:12">
      <c r="A20260" t="e">
        <f ca="1">E00251430176021</f>
        <v>#NAME?</v>
      </c>
      <c r="B20260">
        <v>4842</v>
      </c>
      <c r="C20260" t="s">
        <v>949</v>
      </c>
      <c r="D20260" s="1">
        <v>42471</v>
      </c>
      <c r="F20260">
        <v>3</v>
      </c>
      <c r="G20260">
        <v>496</v>
      </c>
      <c r="H20260" t="s">
        <v>190</v>
      </c>
      <c r="I20260" t="s">
        <v>148</v>
      </c>
      <c r="J20260" t="s">
        <v>57</v>
      </c>
      <c r="K20260">
        <v>58</v>
      </c>
      <c r="L20260" t="s">
        <v>15</v>
      </c>
    </row>
    <row r="20261" spans="1:12">
      <c r="A20261" t="e">
        <f ca="1">E00251529543621</f>
        <v>#NAME?</v>
      </c>
      <c r="B20261">
        <v>165</v>
      </c>
      <c r="C20261" t="s">
        <v>461</v>
      </c>
      <c r="D20261" s="1">
        <v>42598</v>
      </c>
      <c r="F20261">
        <v>1</v>
      </c>
      <c r="G20261">
        <v>3579</v>
      </c>
      <c r="H20261" t="s">
        <v>377</v>
      </c>
      <c r="J20261" t="s">
        <v>14</v>
      </c>
      <c r="K20261">
        <v>53</v>
      </c>
      <c r="L20261" t="s">
        <v>15</v>
      </c>
    </row>
    <row r="20262" spans="1:12">
      <c r="A20262" t="e">
        <f ca="1">E00251529543621</f>
        <v>#NAME?</v>
      </c>
      <c r="B20262">
        <v>166</v>
      </c>
      <c r="C20262" t="s">
        <v>626</v>
      </c>
      <c r="D20262" s="1">
        <v>41242</v>
      </c>
      <c r="F20262">
        <v>1</v>
      </c>
      <c r="G20262">
        <v>30390</v>
      </c>
      <c r="H20262" t="s">
        <v>313</v>
      </c>
      <c r="J20262" t="s">
        <v>14</v>
      </c>
      <c r="K20262">
        <v>49</v>
      </c>
      <c r="L20262" t="s">
        <v>15</v>
      </c>
    </row>
    <row r="20263" spans="1:12">
      <c r="A20263" t="e">
        <f ca="1">E00251617121621</f>
        <v>#NAME?</v>
      </c>
      <c r="B20263">
        <v>489</v>
      </c>
      <c r="C20263" t="s">
        <v>100</v>
      </c>
      <c r="D20263" s="1">
        <v>41911</v>
      </c>
      <c r="F20263">
        <v>1</v>
      </c>
      <c r="G20263">
        <v>3004</v>
      </c>
      <c r="H20263" t="s">
        <v>104</v>
      </c>
      <c r="J20263" t="s">
        <v>14</v>
      </c>
      <c r="K20263">
        <v>45</v>
      </c>
      <c r="L20263" t="s">
        <v>15</v>
      </c>
    </row>
    <row r="20264" spans="1:12">
      <c r="A20264" t="e">
        <f ca="1">E00251619053621</f>
        <v>#NAME?</v>
      </c>
      <c r="B20264">
        <v>109</v>
      </c>
      <c r="C20264" t="s">
        <v>480</v>
      </c>
      <c r="D20264" s="1">
        <v>42076</v>
      </c>
      <c r="F20264">
        <v>1</v>
      </c>
      <c r="G20264">
        <v>72673</v>
      </c>
      <c r="H20264" t="s">
        <v>394</v>
      </c>
      <c r="J20264" t="s">
        <v>14</v>
      </c>
      <c r="K20264">
        <v>47</v>
      </c>
      <c r="L20264" t="s">
        <v>15</v>
      </c>
    </row>
    <row r="20265" spans="1:12">
      <c r="A20265" t="e">
        <f ca="1">E00251529543621</f>
        <v>#NAME?</v>
      </c>
      <c r="B20265">
        <v>166</v>
      </c>
      <c r="C20265" t="s">
        <v>626</v>
      </c>
      <c r="D20265" s="1">
        <v>42608</v>
      </c>
      <c r="F20265">
        <v>3</v>
      </c>
      <c r="G20265">
        <v>496</v>
      </c>
      <c r="H20265" t="s">
        <v>190</v>
      </c>
      <c r="J20265" t="s">
        <v>14</v>
      </c>
      <c r="K20265">
        <v>53</v>
      </c>
      <c r="L20265" t="s">
        <v>15</v>
      </c>
    </row>
    <row r="20266" spans="1:12">
      <c r="A20266" t="e">
        <f ca="1">E00251529543621</f>
        <v>#NAME?</v>
      </c>
      <c r="B20266">
        <v>166</v>
      </c>
      <c r="C20266" t="s">
        <v>626</v>
      </c>
      <c r="D20266" s="1">
        <v>43070</v>
      </c>
      <c r="F20266">
        <v>1</v>
      </c>
      <c r="G20266">
        <v>3540</v>
      </c>
      <c r="H20266" t="s">
        <v>436</v>
      </c>
      <c r="J20266" t="s">
        <v>14</v>
      </c>
      <c r="K20266">
        <v>54</v>
      </c>
      <c r="L20266" t="s">
        <v>15</v>
      </c>
    </row>
    <row r="20267" spans="1:12">
      <c r="A20267" t="e">
        <f ca="1">E00251429332421</f>
        <v>#NAME?</v>
      </c>
      <c r="B20267">
        <v>1325</v>
      </c>
      <c r="C20267" t="s">
        <v>605</v>
      </c>
      <c r="D20267" s="1">
        <v>42079</v>
      </c>
      <c r="F20267">
        <v>1</v>
      </c>
      <c r="G20267">
        <v>8798</v>
      </c>
      <c r="H20267" t="s">
        <v>314</v>
      </c>
      <c r="J20267" t="s">
        <v>14</v>
      </c>
      <c r="K20267">
        <v>48</v>
      </c>
      <c r="L20267" t="s">
        <v>15</v>
      </c>
    </row>
    <row r="20268" spans="1:12">
      <c r="A20268" t="e">
        <f ca="1">E00251439730221</f>
        <v>#NAME?</v>
      </c>
      <c r="B20268">
        <v>297</v>
      </c>
      <c r="C20268" t="s">
        <v>411</v>
      </c>
      <c r="D20268" s="1">
        <v>43012</v>
      </c>
      <c r="F20268">
        <v>1</v>
      </c>
      <c r="G20268">
        <v>7291</v>
      </c>
      <c r="H20268" t="s">
        <v>163</v>
      </c>
      <c r="J20268" t="s">
        <v>14</v>
      </c>
      <c r="K20268">
        <v>54</v>
      </c>
      <c r="L20268" t="s">
        <v>15</v>
      </c>
    </row>
    <row r="20269" spans="1:12">
      <c r="A20269" t="e">
        <f ca="1">E00251439807421</f>
        <v>#NAME?</v>
      </c>
      <c r="B20269">
        <v>354</v>
      </c>
      <c r="C20269" t="s">
        <v>826</v>
      </c>
      <c r="D20269" s="1">
        <v>42011</v>
      </c>
      <c r="F20269">
        <v>2</v>
      </c>
      <c r="G20269">
        <v>4019</v>
      </c>
      <c r="H20269" t="s">
        <v>26</v>
      </c>
      <c r="J20269" t="s">
        <v>14</v>
      </c>
      <c r="K20269">
        <v>54</v>
      </c>
      <c r="L20269" t="s">
        <v>15</v>
      </c>
    </row>
    <row r="20270" spans="1:12">
      <c r="A20270" t="e">
        <f ca="1">E00251439807421</f>
        <v>#NAME?</v>
      </c>
      <c r="B20270">
        <v>354</v>
      </c>
      <c r="C20270" t="s">
        <v>826</v>
      </c>
      <c r="D20270" s="1">
        <v>42318</v>
      </c>
      <c r="F20270">
        <v>3</v>
      </c>
      <c r="G20270">
        <v>2729</v>
      </c>
      <c r="H20270" t="s">
        <v>115</v>
      </c>
      <c r="J20270" t="s">
        <v>14</v>
      </c>
      <c r="K20270">
        <v>55</v>
      </c>
      <c r="L20270" t="s">
        <v>15</v>
      </c>
    </row>
    <row r="20271" spans="1:12">
      <c r="A20271" t="e">
        <f ca="1">E00251514288421</f>
        <v>#NAME?</v>
      </c>
      <c r="B20271">
        <v>481</v>
      </c>
      <c r="C20271" t="s">
        <v>402</v>
      </c>
      <c r="D20271" s="1">
        <v>42514</v>
      </c>
      <c r="F20271">
        <v>4</v>
      </c>
      <c r="G20271">
        <v>4549</v>
      </c>
      <c r="H20271" t="s">
        <v>69</v>
      </c>
      <c r="J20271" t="s">
        <v>14</v>
      </c>
      <c r="K20271">
        <v>60</v>
      </c>
      <c r="L20271" t="s">
        <v>15</v>
      </c>
    </row>
    <row r="20272" spans="1:12">
      <c r="A20272" t="e">
        <f ca="1">E00251432302421</f>
        <v>#NAME?</v>
      </c>
      <c r="B20272">
        <v>497</v>
      </c>
      <c r="C20272" t="s">
        <v>141</v>
      </c>
      <c r="D20272" s="1">
        <v>41467</v>
      </c>
      <c r="F20272">
        <v>1</v>
      </c>
      <c r="G20272">
        <v>5589</v>
      </c>
      <c r="H20272" t="s">
        <v>152</v>
      </c>
      <c r="J20272" t="s">
        <v>14</v>
      </c>
      <c r="K20272">
        <v>55</v>
      </c>
      <c r="L20272" t="s">
        <v>15</v>
      </c>
    </row>
    <row r="20273" spans="1:12">
      <c r="A20273" t="e">
        <f ca="1">E00251432302421</f>
        <v>#NAME?</v>
      </c>
      <c r="B20273">
        <v>497</v>
      </c>
      <c r="C20273" t="s">
        <v>141</v>
      </c>
      <c r="D20273" s="1">
        <v>42054</v>
      </c>
      <c r="F20273">
        <v>2</v>
      </c>
      <c r="G20273">
        <v>1748</v>
      </c>
      <c r="H20273" t="s">
        <v>907</v>
      </c>
      <c r="J20273" t="s">
        <v>14</v>
      </c>
      <c r="K20273">
        <v>57</v>
      </c>
      <c r="L20273" t="s">
        <v>15</v>
      </c>
    </row>
    <row r="20274" spans="1:12">
      <c r="A20274" t="e">
        <f ca="1">E00251432302421</f>
        <v>#NAME?</v>
      </c>
      <c r="B20274">
        <v>6046</v>
      </c>
      <c r="C20274" t="s">
        <v>98</v>
      </c>
      <c r="D20274" s="1">
        <v>42389</v>
      </c>
      <c r="E20274">
        <v>0</v>
      </c>
      <c r="F20274">
        <v>4</v>
      </c>
      <c r="G20274">
        <v>496</v>
      </c>
      <c r="H20274" t="s">
        <v>190</v>
      </c>
      <c r="J20274" t="s">
        <v>34</v>
      </c>
      <c r="K20274">
        <v>58</v>
      </c>
      <c r="L20274" t="s">
        <v>15</v>
      </c>
    </row>
    <row r="20275" spans="1:12">
      <c r="A20275" t="e">
        <f ca="1">E00251430176021</f>
        <v>#NAME?</v>
      </c>
      <c r="B20275">
        <v>445</v>
      </c>
      <c r="C20275" t="s">
        <v>23</v>
      </c>
      <c r="D20275" s="1">
        <v>41186</v>
      </c>
      <c r="F20275">
        <v>1</v>
      </c>
      <c r="G20275">
        <v>72632</v>
      </c>
      <c r="H20275" t="s">
        <v>107</v>
      </c>
      <c r="J20275" t="s">
        <v>14</v>
      </c>
      <c r="K20275">
        <v>54</v>
      </c>
      <c r="L20275" t="s">
        <v>15</v>
      </c>
    </row>
    <row r="20276" spans="1:12">
      <c r="A20276" t="e">
        <f ca="1">E00251615173321</f>
        <v>#NAME?</v>
      </c>
      <c r="B20276">
        <v>47</v>
      </c>
      <c r="C20276" t="s">
        <v>494</v>
      </c>
      <c r="D20276" s="1">
        <v>42283</v>
      </c>
      <c r="F20276">
        <v>1</v>
      </c>
      <c r="G20276">
        <v>70901</v>
      </c>
      <c r="H20276" t="s">
        <v>1300</v>
      </c>
      <c r="J20276" t="s">
        <v>14</v>
      </c>
      <c r="K20276">
        <v>48</v>
      </c>
      <c r="L20276" t="s">
        <v>15</v>
      </c>
    </row>
    <row r="20277" spans="1:12">
      <c r="A20277" t="e">
        <f ca="1">E00251429810321</f>
        <v>#NAME?</v>
      </c>
      <c r="B20277">
        <v>151</v>
      </c>
      <c r="C20277" t="s">
        <v>381</v>
      </c>
      <c r="D20277" s="1">
        <v>42194</v>
      </c>
      <c r="F20277">
        <v>1</v>
      </c>
      <c r="G20277">
        <v>25000</v>
      </c>
      <c r="H20277" t="s">
        <v>178</v>
      </c>
      <c r="J20277" t="s">
        <v>14</v>
      </c>
      <c r="K20277">
        <v>60</v>
      </c>
      <c r="L20277" t="s">
        <v>15</v>
      </c>
    </row>
    <row r="20278" spans="1:12">
      <c r="A20278" t="e">
        <f ca="1">E00251432302421</f>
        <v>#NAME?</v>
      </c>
      <c r="B20278">
        <v>497</v>
      </c>
      <c r="C20278" t="s">
        <v>141</v>
      </c>
      <c r="D20278" s="1">
        <v>41445</v>
      </c>
      <c r="F20278">
        <v>3</v>
      </c>
      <c r="G20278">
        <v>496</v>
      </c>
      <c r="H20278" t="s">
        <v>190</v>
      </c>
      <c r="J20278" t="s">
        <v>14</v>
      </c>
      <c r="K20278">
        <v>55</v>
      </c>
      <c r="L20278" t="s">
        <v>15</v>
      </c>
    </row>
    <row r="20279" spans="1:12">
      <c r="A20279" t="e">
        <f ca="1">E00251432302421</f>
        <v>#NAME?</v>
      </c>
      <c r="B20279">
        <v>497</v>
      </c>
      <c r="C20279" t="s">
        <v>141</v>
      </c>
      <c r="D20279" s="1">
        <v>42621</v>
      </c>
      <c r="F20279">
        <v>2</v>
      </c>
      <c r="G20279">
        <v>1748</v>
      </c>
      <c r="H20279" t="s">
        <v>907</v>
      </c>
      <c r="J20279" t="s">
        <v>14</v>
      </c>
      <c r="K20279">
        <v>58</v>
      </c>
      <c r="L20279" t="s">
        <v>15</v>
      </c>
    </row>
    <row r="20280" spans="1:12">
      <c r="A20280" t="e">
        <f ca="1">E00251432274421</f>
        <v>#NAME?</v>
      </c>
      <c r="B20280">
        <v>450</v>
      </c>
      <c r="C20280" t="s">
        <v>227</v>
      </c>
      <c r="D20280" s="1">
        <v>41696</v>
      </c>
      <c r="F20280">
        <v>2</v>
      </c>
      <c r="G20280">
        <v>7295</v>
      </c>
      <c r="H20280" t="s">
        <v>76</v>
      </c>
      <c r="J20280" t="s">
        <v>14</v>
      </c>
      <c r="K20280">
        <v>48</v>
      </c>
      <c r="L20280" t="s">
        <v>15</v>
      </c>
    </row>
    <row r="20281" spans="1:12">
      <c r="A20281" t="e">
        <f ca="1">E00251432274421</f>
        <v>#NAME?</v>
      </c>
      <c r="B20281">
        <v>450</v>
      </c>
      <c r="C20281" t="s">
        <v>227</v>
      </c>
      <c r="D20281" s="1">
        <v>42017</v>
      </c>
      <c r="F20281">
        <v>3</v>
      </c>
      <c r="G20281">
        <v>4019</v>
      </c>
      <c r="H20281" t="s">
        <v>26</v>
      </c>
      <c r="J20281" t="s">
        <v>14</v>
      </c>
      <c r="K20281">
        <v>49</v>
      </c>
      <c r="L20281" t="s">
        <v>15</v>
      </c>
    </row>
    <row r="20282" spans="1:12">
      <c r="A20282" t="e">
        <f ca="1">E00251532320621</f>
        <v>#NAME?</v>
      </c>
      <c r="B20282">
        <v>7505</v>
      </c>
      <c r="C20282" t="s">
        <v>209</v>
      </c>
      <c r="D20282" s="1">
        <v>41941</v>
      </c>
      <c r="F20282">
        <v>2</v>
      </c>
      <c r="G20282">
        <v>2729</v>
      </c>
      <c r="H20282" t="s">
        <v>115</v>
      </c>
      <c r="J20282" t="s">
        <v>14</v>
      </c>
      <c r="K20282">
        <v>46</v>
      </c>
      <c r="L20282" t="s">
        <v>15</v>
      </c>
    </row>
    <row r="20283" spans="1:12">
      <c r="A20283" t="e">
        <f ca="1">E00251524984521</f>
        <v>#NAME?</v>
      </c>
      <c r="B20283">
        <v>443</v>
      </c>
      <c r="C20283" t="s">
        <v>582</v>
      </c>
      <c r="D20283" s="1">
        <v>41443</v>
      </c>
      <c r="F20283">
        <v>1</v>
      </c>
      <c r="G20283">
        <v>6071</v>
      </c>
      <c r="H20283" t="s">
        <v>1285</v>
      </c>
      <c r="J20283" t="s">
        <v>14</v>
      </c>
      <c r="K20283">
        <v>38</v>
      </c>
      <c r="L20283" t="s">
        <v>15</v>
      </c>
    </row>
    <row r="20284" spans="1:12">
      <c r="A20284" t="e">
        <f ca="1">E00251432274421</f>
        <v>#NAME?</v>
      </c>
      <c r="B20284">
        <v>450</v>
      </c>
      <c r="C20284" t="s">
        <v>227</v>
      </c>
      <c r="D20284" s="1">
        <v>42059</v>
      </c>
      <c r="F20284">
        <v>2</v>
      </c>
      <c r="G20284">
        <v>49390</v>
      </c>
      <c r="H20284" t="s">
        <v>59</v>
      </c>
      <c r="J20284" t="s">
        <v>14</v>
      </c>
      <c r="K20284">
        <v>49</v>
      </c>
      <c r="L20284" t="s">
        <v>15</v>
      </c>
    </row>
    <row r="20285" spans="1:12">
      <c r="A20285" t="e">
        <f ca="1">E00251515316621</f>
        <v>#NAME?</v>
      </c>
      <c r="B20285">
        <v>11</v>
      </c>
      <c r="C20285" t="s">
        <v>245</v>
      </c>
      <c r="D20285" s="1">
        <v>42906</v>
      </c>
      <c r="F20285">
        <v>1</v>
      </c>
      <c r="G20285">
        <v>463</v>
      </c>
      <c r="H20285" t="s">
        <v>259</v>
      </c>
      <c r="J20285" t="s">
        <v>14</v>
      </c>
      <c r="K20285">
        <v>48</v>
      </c>
      <c r="L20285" t="s">
        <v>15</v>
      </c>
    </row>
    <row r="20286" spans="1:12">
      <c r="A20286" t="e">
        <f ca="1">E00251430176021</f>
        <v>#NAME?</v>
      </c>
      <c r="B20286">
        <v>445</v>
      </c>
      <c r="C20286" t="s">
        <v>23</v>
      </c>
      <c r="D20286" s="1">
        <v>41844</v>
      </c>
      <c r="F20286">
        <v>1</v>
      </c>
      <c r="G20286">
        <v>496</v>
      </c>
      <c r="H20286" t="s">
        <v>190</v>
      </c>
      <c r="J20286" t="s">
        <v>14</v>
      </c>
      <c r="K20286">
        <v>56</v>
      </c>
      <c r="L20286" t="s">
        <v>15</v>
      </c>
    </row>
    <row r="20287" spans="1:12">
      <c r="A20287" t="e">
        <f ca="1">E00251430091421</f>
        <v>#NAME?</v>
      </c>
      <c r="B20287">
        <v>467</v>
      </c>
      <c r="C20287" t="s">
        <v>232</v>
      </c>
      <c r="D20287" s="1">
        <v>40948</v>
      </c>
      <c r="F20287">
        <v>5</v>
      </c>
      <c r="G20287">
        <v>2724</v>
      </c>
      <c r="H20287" t="s">
        <v>73</v>
      </c>
      <c r="J20287" t="s">
        <v>14</v>
      </c>
      <c r="K20287">
        <v>60</v>
      </c>
      <c r="L20287" t="s">
        <v>15</v>
      </c>
    </row>
    <row r="20288" spans="1:12">
      <c r="A20288" t="e">
        <f ca="1">E00251430091421</f>
        <v>#NAME?</v>
      </c>
      <c r="B20288">
        <v>467</v>
      </c>
      <c r="C20288" t="s">
        <v>232</v>
      </c>
      <c r="D20288" s="1">
        <v>41669</v>
      </c>
      <c r="F20288">
        <v>5</v>
      </c>
      <c r="G20288">
        <v>2724</v>
      </c>
      <c r="H20288" t="s">
        <v>73</v>
      </c>
      <c r="J20288" t="s">
        <v>14</v>
      </c>
      <c r="K20288">
        <v>62</v>
      </c>
      <c r="L20288" t="s">
        <v>15</v>
      </c>
    </row>
    <row r="20289" spans="1:12">
      <c r="A20289" t="e">
        <f ca="1">E00251514252121</f>
        <v>#NAME?</v>
      </c>
      <c r="B20289">
        <v>451</v>
      </c>
      <c r="C20289" t="s">
        <v>102</v>
      </c>
      <c r="D20289" s="1">
        <v>42137</v>
      </c>
      <c r="F20289">
        <v>2</v>
      </c>
      <c r="G20289">
        <v>78900</v>
      </c>
      <c r="H20289" t="s">
        <v>79</v>
      </c>
      <c r="J20289" t="s">
        <v>14</v>
      </c>
      <c r="K20289">
        <v>47</v>
      </c>
      <c r="L20289" t="s">
        <v>22</v>
      </c>
    </row>
    <row r="20290" spans="1:12">
      <c r="A20290" t="e">
        <f ca="1">E00251514252121</f>
        <v>#NAME?</v>
      </c>
      <c r="B20290">
        <v>451</v>
      </c>
      <c r="C20290" t="s">
        <v>102</v>
      </c>
      <c r="D20290" s="1">
        <v>42786</v>
      </c>
      <c r="F20290">
        <v>1</v>
      </c>
      <c r="G20290">
        <v>490</v>
      </c>
      <c r="H20290" t="s">
        <v>203</v>
      </c>
      <c r="J20290" t="s">
        <v>14</v>
      </c>
      <c r="K20290">
        <v>49</v>
      </c>
      <c r="L20290" t="s">
        <v>15</v>
      </c>
    </row>
    <row r="20291" spans="1:12">
      <c r="A20291" t="e">
        <f ca="1">E00251432302421</f>
        <v>#NAME?</v>
      </c>
      <c r="B20291">
        <v>497</v>
      </c>
      <c r="C20291" t="s">
        <v>141</v>
      </c>
      <c r="D20291" s="1">
        <v>42424</v>
      </c>
      <c r="F20291">
        <v>3</v>
      </c>
      <c r="G20291">
        <v>496</v>
      </c>
      <c r="H20291" t="s">
        <v>190</v>
      </c>
      <c r="J20291" t="s">
        <v>14</v>
      </c>
      <c r="K20291">
        <v>58</v>
      </c>
      <c r="L20291" t="s">
        <v>15</v>
      </c>
    </row>
    <row r="20292" spans="1:12">
      <c r="A20292" t="e">
        <f ca="1">E00251432302421</f>
        <v>#NAME?</v>
      </c>
      <c r="B20292">
        <v>497</v>
      </c>
      <c r="C20292" t="s">
        <v>141</v>
      </c>
      <c r="D20292" s="1">
        <v>42573</v>
      </c>
      <c r="F20292">
        <v>2</v>
      </c>
      <c r="G20292">
        <v>1748</v>
      </c>
      <c r="H20292" t="s">
        <v>907</v>
      </c>
      <c r="J20292" t="s">
        <v>14</v>
      </c>
      <c r="K20292">
        <v>58</v>
      </c>
      <c r="L20292" t="s">
        <v>15</v>
      </c>
    </row>
    <row r="20293" spans="1:12">
      <c r="A20293" t="e">
        <f ca="1">E00251715048221</f>
        <v>#NAME?</v>
      </c>
      <c r="B20293">
        <v>65</v>
      </c>
      <c r="C20293" t="s">
        <v>713</v>
      </c>
      <c r="D20293" s="1">
        <v>42997</v>
      </c>
      <c r="F20293">
        <v>1</v>
      </c>
      <c r="G20293">
        <v>27800</v>
      </c>
      <c r="H20293" t="s">
        <v>145</v>
      </c>
      <c r="J20293" t="s">
        <v>14</v>
      </c>
      <c r="K20293">
        <v>49</v>
      </c>
      <c r="L20293" t="s">
        <v>15</v>
      </c>
    </row>
    <row r="20294" spans="1:12">
      <c r="A20294" t="e">
        <f ca="1">E00251715048221</f>
        <v>#NAME?</v>
      </c>
      <c r="B20294">
        <v>4903</v>
      </c>
      <c r="C20294" t="s">
        <v>1108</v>
      </c>
      <c r="D20294" s="1">
        <v>42675</v>
      </c>
      <c r="F20294">
        <v>1</v>
      </c>
      <c r="G20294">
        <v>37991</v>
      </c>
      <c r="H20294" t="s">
        <v>851</v>
      </c>
      <c r="I20294" t="s">
        <v>148</v>
      </c>
      <c r="J20294" t="s">
        <v>57</v>
      </c>
      <c r="K20294">
        <v>48</v>
      </c>
      <c r="L20294" t="s">
        <v>15</v>
      </c>
    </row>
    <row r="20295" spans="1:12">
      <c r="A20295" t="e">
        <f ca="1">E00251432303521</f>
        <v>#NAME?</v>
      </c>
      <c r="B20295">
        <v>696</v>
      </c>
      <c r="C20295" t="s">
        <v>913</v>
      </c>
      <c r="D20295" s="1">
        <v>42257</v>
      </c>
      <c r="F20295">
        <v>1</v>
      </c>
      <c r="G20295">
        <v>7804</v>
      </c>
      <c r="H20295" t="s">
        <v>43</v>
      </c>
      <c r="J20295" t="s">
        <v>14</v>
      </c>
      <c r="K20295">
        <v>62</v>
      </c>
      <c r="L20295" t="s">
        <v>22</v>
      </c>
    </row>
    <row r="20296" spans="1:12">
      <c r="A20296" t="e">
        <f ca="1">E00251428426921</f>
        <v>#NAME?</v>
      </c>
      <c r="B20296">
        <v>51</v>
      </c>
      <c r="C20296" t="s">
        <v>372</v>
      </c>
      <c r="D20296" s="1">
        <v>42249</v>
      </c>
      <c r="F20296">
        <v>1</v>
      </c>
      <c r="G20296">
        <v>2729</v>
      </c>
      <c r="H20296" t="s">
        <v>115</v>
      </c>
      <c r="J20296" t="s">
        <v>14</v>
      </c>
      <c r="K20296">
        <v>59</v>
      </c>
      <c r="L20296" t="s">
        <v>15</v>
      </c>
    </row>
    <row r="20297" spans="1:12">
      <c r="A20297" t="e">
        <f ca="1">E00251715779021</f>
        <v>#NAME?</v>
      </c>
      <c r="B20297">
        <v>500</v>
      </c>
      <c r="C20297" t="s">
        <v>161</v>
      </c>
      <c r="D20297" s="1">
        <v>42326</v>
      </c>
      <c r="F20297">
        <v>1</v>
      </c>
      <c r="G20297">
        <v>81221</v>
      </c>
      <c r="H20297" t="s">
        <v>523</v>
      </c>
      <c r="J20297" t="s">
        <v>14</v>
      </c>
      <c r="K20297">
        <v>62</v>
      </c>
      <c r="L20297" t="s">
        <v>15</v>
      </c>
    </row>
    <row r="20298" spans="1:12">
      <c r="A20298" t="e">
        <f ca="1">E00251715779021</f>
        <v>#NAME?</v>
      </c>
      <c r="B20298">
        <v>500</v>
      </c>
      <c r="C20298" t="s">
        <v>161</v>
      </c>
      <c r="D20298" s="1">
        <v>42849</v>
      </c>
      <c r="F20298">
        <v>1</v>
      </c>
      <c r="G20298">
        <v>30000</v>
      </c>
      <c r="H20298" t="s">
        <v>144</v>
      </c>
      <c r="J20298" t="s">
        <v>14</v>
      </c>
      <c r="K20298">
        <v>64</v>
      </c>
      <c r="L20298" t="s">
        <v>15</v>
      </c>
    </row>
    <row r="20299" spans="1:12">
      <c r="A20299" t="e">
        <f ca="1">E00251716576321</f>
        <v>#NAME?</v>
      </c>
      <c r="B20299">
        <v>494</v>
      </c>
      <c r="C20299" t="s">
        <v>63</v>
      </c>
      <c r="D20299" s="1">
        <v>42151</v>
      </c>
      <c r="F20299">
        <v>1</v>
      </c>
      <c r="G20299">
        <v>27800</v>
      </c>
      <c r="H20299" t="s">
        <v>145</v>
      </c>
      <c r="J20299" t="s">
        <v>14</v>
      </c>
      <c r="K20299">
        <v>62</v>
      </c>
      <c r="L20299" t="s">
        <v>15</v>
      </c>
    </row>
    <row r="20300" spans="1:12">
      <c r="A20300" t="e">
        <f ca="1">E00251617721821</f>
        <v>#NAME?</v>
      </c>
      <c r="B20300">
        <v>184</v>
      </c>
      <c r="C20300" t="s">
        <v>290</v>
      </c>
      <c r="D20300" s="1">
        <v>40980</v>
      </c>
      <c r="F20300">
        <v>3</v>
      </c>
      <c r="G20300">
        <v>4019</v>
      </c>
      <c r="H20300" t="s">
        <v>26</v>
      </c>
      <c r="J20300" t="s">
        <v>14</v>
      </c>
      <c r="K20300">
        <v>38</v>
      </c>
      <c r="L20300" t="s">
        <v>15</v>
      </c>
    </row>
    <row r="20301" spans="1:12">
      <c r="A20301" t="e">
        <f ca="1">E00251617721821</f>
        <v>#NAME?</v>
      </c>
      <c r="B20301">
        <v>184</v>
      </c>
      <c r="C20301" t="s">
        <v>290</v>
      </c>
      <c r="D20301" s="1">
        <v>41296</v>
      </c>
      <c r="F20301">
        <v>1</v>
      </c>
      <c r="G20301">
        <v>9492</v>
      </c>
      <c r="H20301" t="s">
        <v>317</v>
      </c>
      <c r="J20301" t="s">
        <v>14</v>
      </c>
      <c r="K20301">
        <v>39</v>
      </c>
      <c r="L20301" t="s">
        <v>15</v>
      </c>
    </row>
    <row r="20302" spans="1:12">
      <c r="A20302" t="e">
        <f ca="1">E00251617721821</f>
        <v>#NAME?</v>
      </c>
      <c r="B20302">
        <v>184</v>
      </c>
      <c r="C20302" t="s">
        <v>290</v>
      </c>
      <c r="D20302" s="1">
        <v>41304</v>
      </c>
      <c r="F20302">
        <v>1</v>
      </c>
      <c r="G20302">
        <v>9492</v>
      </c>
      <c r="H20302" t="s">
        <v>317</v>
      </c>
      <c r="J20302" t="s">
        <v>14</v>
      </c>
      <c r="K20302">
        <v>39</v>
      </c>
      <c r="L20302" t="s">
        <v>15</v>
      </c>
    </row>
    <row r="20303" spans="1:12">
      <c r="A20303" t="e">
        <f ca="1">E00251617721821</f>
        <v>#NAME?</v>
      </c>
      <c r="B20303">
        <v>184</v>
      </c>
      <c r="C20303" t="s">
        <v>290</v>
      </c>
      <c r="D20303" s="1">
        <v>41422</v>
      </c>
      <c r="F20303">
        <v>1</v>
      </c>
      <c r="G20303">
        <v>4019</v>
      </c>
      <c r="H20303" t="s">
        <v>26</v>
      </c>
      <c r="J20303" t="s">
        <v>14</v>
      </c>
      <c r="K20303">
        <v>39</v>
      </c>
      <c r="L20303" t="s">
        <v>15</v>
      </c>
    </row>
    <row r="20304" spans="1:12">
      <c r="A20304" t="e">
        <f ca="1">E00251617721821</f>
        <v>#NAME?</v>
      </c>
      <c r="B20304">
        <v>916</v>
      </c>
      <c r="C20304" t="s">
        <v>1511</v>
      </c>
      <c r="D20304" s="1">
        <v>42236</v>
      </c>
      <c r="F20304">
        <v>1</v>
      </c>
      <c r="G20304">
        <v>5283</v>
      </c>
      <c r="H20304" t="s">
        <v>1512</v>
      </c>
      <c r="I20304" t="s">
        <v>56</v>
      </c>
      <c r="J20304" t="s">
        <v>57</v>
      </c>
      <c r="K20304">
        <v>42</v>
      </c>
      <c r="L20304" t="s">
        <v>15</v>
      </c>
    </row>
    <row r="20305" spans="1:12">
      <c r="A20305" t="e">
        <f t="shared" ref="A20305:A20311" ca="1" si="183">E00251617620421</f>
        <v>#NAME?</v>
      </c>
      <c r="B20305">
        <v>485</v>
      </c>
      <c r="C20305" t="s">
        <v>241</v>
      </c>
      <c r="D20305" s="1">
        <v>41036</v>
      </c>
      <c r="F20305">
        <v>1</v>
      </c>
      <c r="G20305">
        <v>4659</v>
      </c>
      <c r="H20305" t="s">
        <v>47</v>
      </c>
      <c r="J20305" t="s">
        <v>14</v>
      </c>
      <c r="K20305">
        <v>49</v>
      </c>
      <c r="L20305" t="s">
        <v>15</v>
      </c>
    </row>
    <row r="20306" spans="1:12">
      <c r="A20306" t="e">
        <f t="shared" ca="1" si="183"/>
        <v>#NAME?</v>
      </c>
      <c r="B20306">
        <v>485</v>
      </c>
      <c r="C20306" t="s">
        <v>241</v>
      </c>
      <c r="D20306" s="1">
        <v>41180</v>
      </c>
      <c r="F20306">
        <v>1</v>
      </c>
      <c r="G20306">
        <v>78906</v>
      </c>
      <c r="H20306" t="s">
        <v>31</v>
      </c>
      <c r="J20306" t="s">
        <v>14</v>
      </c>
      <c r="K20306">
        <v>50</v>
      </c>
      <c r="L20306" t="s">
        <v>22</v>
      </c>
    </row>
    <row r="20307" spans="1:12">
      <c r="A20307" t="e">
        <f t="shared" ca="1" si="183"/>
        <v>#NAME?</v>
      </c>
      <c r="B20307">
        <v>485</v>
      </c>
      <c r="C20307" t="s">
        <v>241</v>
      </c>
      <c r="D20307" s="1">
        <v>41947</v>
      </c>
      <c r="F20307">
        <v>1</v>
      </c>
      <c r="G20307">
        <v>5533</v>
      </c>
      <c r="H20307" t="s">
        <v>537</v>
      </c>
      <c r="J20307" t="s">
        <v>14</v>
      </c>
      <c r="K20307">
        <v>52</v>
      </c>
      <c r="L20307" t="s">
        <v>15</v>
      </c>
    </row>
    <row r="20308" spans="1:12">
      <c r="A20308" t="e">
        <f t="shared" ca="1" si="183"/>
        <v>#NAME?</v>
      </c>
      <c r="B20308">
        <v>485</v>
      </c>
      <c r="C20308" t="s">
        <v>241</v>
      </c>
      <c r="D20308" s="1">
        <v>42185</v>
      </c>
      <c r="F20308">
        <v>3</v>
      </c>
      <c r="G20308">
        <v>7962</v>
      </c>
      <c r="H20308" t="s">
        <v>111</v>
      </c>
      <c r="J20308" t="s">
        <v>14</v>
      </c>
      <c r="K20308">
        <v>53</v>
      </c>
      <c r="L20308" t="s">
        <v>22</v>
      </c>
    </row>
    <row r="20309" spans="1:12">
      <c r="A20309" t="e">
        <f t="shared" ca="1" si="183"/>
        <v>#NAME?</v>
      </c>
      <c r="B20309">
        <v>485</v>
      </c>
      <c r="C20309" t="s">
        <v>241</v>
      </c>
      <c r="D20309" s="1">
        <v>42320</v>
      </c>
      <c r="F20309">
        <v>6</v>
      </c>
      <c r="G20309">
        <v>7299</v>
      </c>
      <c r="H20309" t="s">
        <v>250</v>
      </c>
      <c r="J20309" t="s">
        <v>14</v>
      </c>
      <c r="K20309">
        <v>53</v>
      </c>
      <c r="L20309" t="s">
        <v>15</v>
      </c>
    </row>
    <row r="20310" spans="1:12">
      <c r="A20310" t="e">
        <f t="shared" ca="1" si="183"/>
        <v>#NAME?</v>
      </c>
      <c r="B20310">
        <v>485</v>
      </c>
      <c r="C20310" t="s">
        <v>241</v>
      </c>
      <c r="D20310" s="1">
        <v>42327</v>
      </c>
      <c r="F20310">
        <v>4</v>
      </c>
      <c r="G20310">
        <v>4549</v>
      </c>
      <c r="H20310" t="s">
        <v>69</v>
      </c>
      <c r="J20310" t="s">
        <v>14</v>
      </c>
      <c r="K20310">
        <v>53</v>
      </c>
      <c r="L20310" t="s">
        <v>15</v>
      </c>
    </row>
    <row r="20311" spans="1:12">
      <c r="A20311" t="e">
        <f t="shared" ca="1" si="183"/>
        <v>#NAME?</v>
      </c>
      <c r="B20311">
        <v>485</v>
      </c>
      <c r="C20311" t="s">
        <v>241</v>
      </c>
      <c r="D20311" s="1">
        <v>42496</v>
      </c>
      <c r="F20311">
        <v>5</v>
      </c>
      <c r="G20311">
        <v>2169</v>
      </c>
      <c r="H20311" t="s">
        <v>40</v>
      </c>
      <c r="J20311" t="s">
        <v>14</v>
      </c>
      <c r="K20311">
        <v>53</v>
      </c>
      <c r="L20311" t="s">
        <v>15</v>
      </c>
    </row>
    <row r="20312" spans="1:12">
      <c r="A20312" t="e">
        <f ca="1">E00251529498321</f>
        <v>#NAME?</v>
      </c>
      <c r="B20312">
        <v>163</v>
      </c>
      <c r="C20312" t="s">
        <v>219</v>
      </c>
      <c r="D20312" s="1">
        <v>42523</v>
      </c>
      <c r="F20312">
        <v>1</v>
      </c>
      <c r="G20312">
        <v>7295</v>
      </c>
      <c r="H20312" t="s">
        <v>76</v>
      </c>
      <c r="J20312" t="s">
        <v>14</v>
      </c>
      <c r="K20312">
        <v>65</v>
      </c>
      <c r="L20312" t="s">
        <v>15</v>
      </c>
    </row>
    <row r="20313" spans="1:12">
      <c r="A20313" t="e">
        <f ca="1">E00251613874121</f>
        <v>#NAME?</v>
      </c>
      <c r="B20313">
        <v>164</v>
      </c>
      <c r="C20313" t="s">
        <v>792</v>
      </c>
      <c r="D20313" s="1">
        <v>41408</v>
      </c>
      <c r="F20313">
        <v>1</v>
      </c>
      <c r="G20313">
        <v>6239</v>
      </c>
      <c r="H20313" t="s">
        <v>1513</v>
      </c>
      <c r="J20313" t="s">
        <v>14</v>
      </c>
      <c r="K20313">
        <v>47</v>
      </c>
      <c r="L20313" t="s">
        <v>15</v>
      </c>
    </row>
    <row r="20314" spans="1:12">
      <c r="A20314" t="e">
        <f ca="1">E00251430058721</f>
        <v>#NAME?</v>
      </c>
      <c r="B20314">
        <v>777</v>
      </c>
      <c r="C20314" t="s">
        <v>450</v>
      </c>
      <c r="D20314" s="1">
        <v>42460</v>
      </c>
      <c r="F20314">
        <v>1</v>
      </c>
      <c r="G20314">
        <v>7880</v>
      </c>
      <c r="H20314" t="s">
        <v>213</v>
      </c>
      <c r="I20314" t="s">
        <v>56</v>
      </c>
      <c r="J20314" t="s">
        <v>57</v>
      </c>
      <c r="K20314">
        <v>51</v>
      </c>
      <c r="L20314" t="s">
        <v>22</v>
      </c>
    </row>
    <row r="20315" spans="1:12">
      <c r="A20315" t="e">
        <f ca="1">E00251537609721</f>
        <v>#NAME?</v>
      </c>
      <c r="B20315">
        <v>437</v>
      </c>
      <c r="C20315" t="s">
        <v>216</v>
      </c>
      <c r="D20315" s="1">
        <v>42844</v>
      </c>
      <c r="F20315">
        <v>1</v>
      </c>
      <c r="G20315">
        <v>78900</v>
      </c>
      <c r="H20315" t="s">
        <v>79</v>
      </c>
      <c r="J20315" t="s">
        <v>14</v>
      </c>
      <c r="K20315">
        <v>45</v>
      </c>
      <c r="L20315" t="s">
        <v>22</v>
      </c>
    </row>
    <row r="20316" spans="1:12">
      <c r="A20316" t="e">
        <f ca="1">E00251617620421</f>
        <v>#NAME?</v>
      </c>
      <c r="B20316">
        <v>485</v>
      </c>
      <c r="C20316" t="s">
        <v>241</v>
      </c>
      <c r="D20316" s="1">
        <v>42859</v>
      </c>
      <c r="F20316">
        <v>4</v>
      </c>
      <c r="G20316">
        <v>5533</v>
      </c>
      <c r="H20316" t="s">
        <v>537</v>
      </c>
      <c r="J20316" t="s">
        <v>14</v>
      </c>
      <c r="K20316">
        <v>54</v>
      </c>
      <c r="L20316" t="s">
        <v>15</v>
      </c>
    </row>
    <row r="20317" spans="1:12">
      <c r="A20317" t="e">
        <f ca="1">E00251617620421</f>
        <v>#NAME?</v>
      </c>
      <c r="B20317">
        <v>485</v>
      </c>
      <c r="C20317" t="s">
        <v>241</v>
      </c>
      <c r="D20317" s="1">
        <v>42873</v>
      </c>
      <c r="F20317">
        <v>4</v>
      </c>
      <c r="G20317">
        <v>2169</v>
      </c>
      <c r="H20317" t="s">
        <v>40</v>
      </c>
      <c r="J20317" t="s">
        <v>14</v>
      </c>
      <c r="K20317">
        <v>54</v>
      </c>
      <c r="L20317" t="s">
        <v>15</v>
      </c>
    </row>
    <row r="20318" spans="1:12">
      <c r="A20318" t="e">
        <f ca="1">E00251617620421</f>
        <v>#NAME?</v>
      </c>
      <c r="B20318">
        <v>485</v>
      </c>
      <c r="C20318" t="s">
        <v>241</v>
      </c>
      <c r="D20318" s="1">
        <v>43078</v>
      </c>
      <c r="F20318">
        <v>5</v>
      </c>
      <c r="G20318">
        <v>5533</v>
      </c>
      <c r="H20318" t="s">
        <v>537</v>
      </c>
      <c r="J20318" t="s">
        <v>14</v>
      </c>
      <c r="K20318">
        <v>55</v>
      </c>
      <c r="L20318" t="s">
        <v>15</v>
      </c>
    </row>
    <row r="20319" spans="1:12">
      <c r="A20319" t="e">
        <f ca="1">E00251617620421</f>
        <v>#NAME?</v>
      </c>
      <c r="B20319">
        <v>7883</v>
      </c>
      <c r="C20319" t="s">
        <v>640</v>
      </c>
      <c r="D20319" s="1">
        <v>42698</v>
      </c>
      <c r="F20319">
        <v>2</v>
      </c>
      <c r="G20319">
        <v>5950</v>
      </c>
      <c r="H20319" t="s">
        <v>24</v>
      </c>
      <c r="I20319" t="s">
        <v>148</v>
      </c>
      <c r="J20319" t="s">
        <v>57</v>
      </c>
      <c r="K20319">
        <v>54</v>
      </c>
      <c r="L20319" t="s">
        <v>15</v>
      </c>
    </row>
    <row r="20320" spans="1:12">
      <c r="A20320" t="e">
        <f ca="1">E00251715777721</f>
        <v>#NAME?</v>
      </c>
      <c r="B20320">
        <v>490</v>
      </c>
      <c r="C20320" t="s">
        <v>158</v>
      </c>
      <c r="D20320" s="1">
        <v>41757</v>
      </c>
      <c r="F20320">
        <v>2</v>
      </c>
      <c r="G20320">
        <v>7962</v>
      </c>
      <c r="H20320" t="s">
        <v>111</v>
      </c>
      <c r="J20320" t="s">
        <v>14</v>
      </c>
      <c r="K20320">
        <v>51</v>
      </c>
      <c r="L20320" t="s">
        <v>22</v>
      </c>
    </row>
    <row r="20321" spans="1:12">
      <c r="A20321" t="e">
        <f ca="1">E00251715544321</f>
        <v>#NAME?</v>
      </c>
      <c r="B20321">
        <v>767</v>
      </c>
      <c r="C20321" t="s">
        <v>658</v>
      </c>
      <c r="D20321" s="1">
        <v>42116</v>
      </c>
      <c r="F20321">
        <v>1</v>
      </c>
      <c r="G20321">
        <v>65990</v>
      </c>
      <c r="H20321" t="s">
        <v>1514</v>
      </c>
      <c r="I20321" t="s">
        <v>56</v>
      </c>
      <c r="J20321" t="s">
        <v>57</v>
      </c>
      <c r="K20321">
        <v>43</v>
      </c>
      <c r="L20321" t="s">
        <v>15</v>
      </c>
    </row>
    <row r="20322" spans="1:12">
      <c r="A20322" t="e">
        <f ca="1">E00251429795121</f>
        <v>#NAME?</v>
      </c>
      <c r="B20322">
        <v>154</v>
      </c>
      <c r="C20322" t="s">
        <v>533</v>
      </c>
      <c r="D20322" s="1">
        <v>42815</v>
      </c>
      <c r="F20322">
        <v>3</v>
      </c>
      <c r="G20322">
        <v>2720</v>
      </c>
      <c r="H20322" t="s">
        <v>65</v>
      </c>
      <c r="J20322" t="s">
        <v>14</v>
      </c>
      <c r="K20322">
        <v>49</v>
      </c>
      <c r="L20322" t="s">
        <v>15</v>
      </c>
    </row>
    <row r="20323" spans="1:12">
      <c r="A20323" t="e">
        <f ca="1">E00251715770121</f>
        <v>#NAME?</v>
      </c>
      <c r="B20323">
        <v>484</v>
      </c>
      <c r="C20323" t="s">
        <v>916</v>
      </c>
      <c r="D20323" s="1">
        <v>42111</v>
      </c>
      <c r="F20323">
        <v>1</v>
      </c>
      <c r="G20323">
        <v>9596</v>
      </c>
      <c r="H20323" t="s">
        <v>1515</v>
      </c>
      <c r="J20323" t="s">
        <v>14</v>
      </c>
      <c r="K20323">
        <v>63</v>
      </c>
      <c r="L20323" t="s">
        <v>15</v>
      </c>
    </row>
    <row r="20324" spans="1:12">
      <c r="A20324" t="e">
        <f ca="1">E00251524987321</f>
        <v>#NAME?</v>
      </c>
      <c r="B20324">
        <v>438</v>
      </c>
      <c r="C20324" t="s">
        <v>474</v>
      </c>
      <c r="D20324" s="1">
        <v>41016</v>
      </c>
      <c r="F20324">
        <v>2</v>
      </c>
      <c r="G20324">
        <v>2721</v>
      </c>
      <c r="H20324" t="s">
        <v>465</v>
      </c>
      <c r="J20324" t="s">
        <v>14</v>
      </c>
      <c r="K20324">
        <v>53</v>
      </c>
      <c r="L20324" t="s">
        <v>15</v>
      </c>
    </row>
    <row r="20325" spans="1:12">
      <c r="A20325" t="e">
        <f ca="1">E00251524987321</f>
        <v>#NAME?</v>
      </c>
      <c r="B20325">
        <v>438</v>
      </c>
      <c r="C20325" t="s">
        <v>474</v>
      </c>
      <c r="D20325" s="1">
        <v>41402</v>
      </c>
      <c r="F20325">
        <v>1</v>
      </c>
      <c r="G20325">
        <v>25000</v>
      </c>
      <c r="H20325" t="s">
        <v>178</v>
      </c>
      <c r="J20325" t="s">
        <v>14</v>
      </c>
      <c r="K20325">
        <v>54</v>
      </c>
      <c r="L20325" t="s">
        <v>15</v>
      </c>
    </row>
    <row r="20326" spans="1:12">
      <c r="A20326" t="e">
        <f ca="1">E00251524987321</f>
        <v>#NAME?</v>
      </c>
      <c r="B20326">
        <v>438</v>
      </c>
      <c r="C20326" t="s">
        <v>474</v>
      </c>
      <c r="D20326" s="1">
        <v>41757</v>
      </c>
      <c r="F20326">
        <v>3</v>
      </c>
      <c r="G20326">
        <v>4019</v>
      </c>
      <c r="H20326" t="s">
        <v>26</v>
      </c>
      <c r="J20326" t="s">
        <v>14</v>
      </c>
      <c r="K20326">
        <v>55</v>
      </c>
      <c r="L20326" t="s">
        <v>15</v>
      </c>
    </row>
    <row r="20327" spans="1:12">
      <c r="A20327" t="e">
        <f ca="1">E00251524987321</f>
        <v>#NAME?</v>
      </c>
      <c r="B20327">
        <v>438</v>
      </c>
      <c r="C20327" t="s">
        <v>474</v>
      </c>
      <c r="D20327" s="1">
        <v>43012</v>
      </c>
      <c r="F20327">
        <v>3</v>
      </c>
      <c r="G20327">
        <v>42731</v>
      </c>
      <c r="H20327" t="s">
        <v>608</v>
      </c>
      <c r="J20327" t="s">
        <v>14</v>
      </c>
      <c r="K20327">
        <v>58</v>
      </c>
      <c r="L20327" t="s">
        <v>15</v>
      </c>
    </row>
    <row r="20328" spans="1:12">
      <c r="A20328" t="e">
        <f ca="1">E00251524987321</f>
        <v>#NAME?</v>
      </c>
      <c r="B20328">
        <v>746</v>
      </c>
      <c r="C20328" t="s">
        <v>527</v>
      </c>
      <c r="D20328" s="1">
        <v>41657</v>
      </c>
      <c r="E20328">
        <v>0</v>
      </c>
      <c r="F20328">
        <v>2</v>
      </c>
      <c r="G20328">
        <v>4019</v>
      </c>
      <c r="H20328" t="s">
        <v>26</v>
      </c>
      <c r="J20328" t="s">
        <v>34</v>
      </c>
      <c r="K20328">
        <v>54</v>
      </c>
      <c r="L20328" t="s">
        <v>15</v>
      </c>
    </row>
    <row r="20329" spans="1:12">
      <c r="A20329" t="e">
        <f ca="1">E00251429795121</f>
        <v>#NAME?</v>
      </c>
      <c r="B20329">
        <v>154</v>
      </c>
      <c r="C20329" t="s">
        <v>533</v>
      </c>
      <c r="D20329" s="1">
        <v>42843</v>
      </c>
      <c r="F20329">
        <v>3</v>
      </c>
      <c r="G20329">
        <v>2720</v>
      </c>
      <c r="H20329" t="s">
        <v>65</v>
      </c>
      <c r="J20329" t="s">
        <v>14</v>
      </c>
      <c r="K20329">
        <v>49</v>
      </c>
      <c r="L20329" t="s">
        <v>15</v>
      </c>
    </row>
    <row r="20330" spans="1:12">
      <c r="A20330" t="e">
        <f ca="1">E00251716516021</f>
        <v>#NAME?</v>
      </c>
      <c r="B20330">
        <v>7111</v>
      </c>
      <c r="C20330" t="s">
        <v>496</v>
      </c>
      <c r="D20330" s="1">
        <v>42434</v>
      </c>
      <c r="F20330">
        <v>2</v>
      </c>
      <c r="G20330">
        <v>25000</v>
      </c>
      <c r="H20330" t="s">
        <v>178</v>
      </c>
      <c r="I20330" t="s">
        <v>148</v>
      </c>
      <c r="J20330" t="s">
        <v>57</v>
      </c>
      <c r="K20330">
        <v>52</v>
      </c>
      <c r="L20330" t="s">
        <v>15</v>
      </c>
    </row>
    <row r="20331" spans="1:12">
      <c r="A20331" t="e">
        <f ca="1">E00251615167221</f>
        <v>#NAME?</v>
      </c>
      <c r="B20331">
        <v>1929</v>
      </c>
      <c r="C20331" t="s">
        <v>195</v>
      </c>
      <c r="D20331" s="1">
        <v>42247</v>
      </c>
      <c r="F20331">
        <v>1</v>
      </c>
      <c r="G20331">
        <v>4019</v>
      </c>
      <c r="H20331" t="s">
        <v>26</v>
      </c>
      <c r="J20331" t="s">
        <v>14</v>
      </c>
      <c r="K20331">
        <v>51</v>
      </c>
      <c r="L20331" t="s">
        <v>15</v>
      </c>
    </row>
    <row r="20332" spans="1:12">
      <c r="A20332" t="e">
        <f ca="1">E00251715544321</f>
        <v>#NAME?</v>
      </c>
      <c r="B20332">
        <v>1328</v>
      </c>
      <c r="C20332" t="s">
        <v>697</v>
      </c>
      <c r="D20332" s="1">
        <v>42214</v>
      </c>
      <c r="F20332">
        <v>3</v>
      </c>
      <c r="G20332">
        <v>2800</v>
      </c>
      <c r="H20332" t="s">
        <v>717</v>
      </c>
      <c r="J20332" t="s">
        <v>14</v>
      </c>
      <c r="K20332">
        <v>44</v>
      </c>
      <c r="L20332" t="s">
        <v>15</v>
      </c>
    </row>
    <row r="20333" spans="1:12">
      <c r="A20333" t="e">
        <f ca="1">E00251417952621</f>
        <v>#NAME?</v>
      </c>
      <c r="B20333">
        <v>66</v>
      </c>
      <c r="C20333" t="s">
        <v>134</v>
      </c>
      <c r="D20333" s="1">
        <v>42387</v>
      </c>
      <c r="F20333">
        <v>1</v>
      </c>
      <c r="G20333">
        <v>5990</v>
      </c>
      <c r="H20333" t="s">
        <v>60</v>
      </c>
      <c r="J20333" t="s">
        <v>14</v>
      </c>
      <c r="K20333">
        <v>49</v>
      </c>
      <c r="L20333" t="s">
        <v>15</v>
      </c>
    </row>
    <row r="20334" spans="1:12">
      <c r="A20334" t="e">
        <f ca="1">E00251537880321</f>
        <v>#NAME?</v>
      </c>
      <c r="B20334">
        <v>3324</v>
      </c>
      <c r="C20334" t="s">
        <v>1516</v>
      </c>
      <c r="D20334" s="1">
        <v>42378</v>
      </c>
      <c r="F20334">
        <v>1</v>
      </c>
      <c r="G20334">
        <v>7242</v>
      </c>
      <c r="H20334" t="s">
        <v>93</v>
      </c>
      <c r="J20334" t="s">
        <v>14</v>
      </c>
      <c r="K20334">
        <v>42</v>
      </c>
      <c r="L20334" t="s">
        <v>15</v>
      </c>
    </row>
    <row r="20335" spans="1:12">
      <c r="A20335" t="e">
        <f ca="1">E00251513369121</f>
        <v>#NAME?</v>
      </c>
      <c r="B20335">
        <v>4842</v>
      </c>
      <c r="C20335" t="s">
        <v>949</v>
      </c>
      <c r="D20335" s="1">
        <v>42930</v>
      </c>
      <c r="F20335">
        <v>1</v>
      </c>
      <c r="G20335">
        <v>72690</v>
      </c>
      <c r="H20335" t="s">
        <v>363</v>
      </c>
      <c r="I20335" t="s">
        <v>148</v>
      </c>
      <c r="J20335" t="s">
        <v>57</v>
      </c>
      <c r="K20335">
        <v>57</v>
      </c>
      <c r="L20335" t="s">
        <v>15</v>
      </c>
    </row>
    <row r="20336" spans="1:12">
      <c r="A20336" t="e">
        <f ca="1">E00251715544321</f>
        <v>#NAME?</v>
      </c>
      <c r="B20336">
        <v>1328</v>
      </c>
      <c r="C20336" t="s">
        <v>697</v>
      </c>
      <c r="D20336" s="1">
        <v>42997</v>
      </c>
      <c r="F20336">
        <v>3</v>
      </c>
      <c r="G20336">
        <v>2113</v>
      </c>
      <c r="H20336" t="s">
        <v>579</v>
      </c>
      <c r="J20336" t="s">
        <v>14</v>
      </c>
      <c r="K20336">
        <v>46</v>
      </c>
      <c r="L20336" t="s">
        <v>15</v>
      </c>
    </row>
    <row r="20337" spans="1:12">
      <c r="A20337" t="e">
        <f ca="1">E00251513010121</f>
        <v>#NAME?</v>
      </c>
      <c r="B20337">
        <v>446</v>
      </c>
      <c r="C20337" t="s">
        <v>94</v>
      </c>
      <c r="D20337" s="1">
        <v>42905</v>
      </c>
      <c r="F20337">
        <v>1</v>
      </c>
      <c r="G20337">
        <v>490</v>
      </c>
      <c r="H20337" t="s">
        <v>203</v>
      </c>
      <c r="J20337" t="s">
        <v>14</v>
      </c>
      <c r="K20337">
        <v>46</v>
      </c>
      <c r="L20337" t="s">
        <v>15</v>
      </c>
    </row>
    <row r="20338" spans="1:12">
      <c r="A20338" t="e">
        <f ca="1">E00251439868821</f>
        <v>#NAME?</v>
      </c>
      <c r="B20338">
        <v>489</v>
      </c>
      <c r="C20338" t="s">
        <v>100</v>
      </c>
      <c r="D20338" s="1">
        <v>41425</v>
      </c>
      <c r="F20338">
        <v>1</v>
      </c>
      <c r="G20338">
        <v>7804</v>
      </c>
      <c r="H20338" t="s">
        <v>43</v>
      </c>
      <c r="J20338" t="s">
        <v>14</v>
      </c>
      <c r="K20338">
        <v>61</v>
      </c>
      <c r="L20338" t="s">
        <v>22</v>
      </c>
    </row>
    <row r="20339" spans="1:12">
      <c r="A20339" t="e">
        <f ca="1">E00251439868821</f>
        <v>#NAME?</v>
      </c>
      <c r="B20339">
        <v>489</v>
      </c>
      <c r="C20339" t="s">
        <v>100</v>
      </c>
      <c r="D20339" s="1">
        <v>41822</v>
      </c>
      <c r="F20339">
        <v>2</v>
      </c>
      <c r="G20339">
        <v>7862</v>
      </c>
      <c r="H20339" t="s">
        <v>27</v>
      </c>
      <c r="J20339" t="s">
        <v>14</v>
      </c>
      <c r="K20339">
        <v>62</v>
      </c>
      <c r="L20339" t="s">
        <v>22</v>
      </c>
    </row>
    <row r="20340" spans="1:12">
      <c r="A20340" t="e">
        <f ca="1">E00251713652521</f>
        <v>#NAME?</v>
      </c>
      <c r="B20340">
        <v>187</v>
      </c>
      <c r="C20340" t="s">
        <v>420</v>
      </c>
      <c r="D20340" s="1">
        <v>42570</v>
      </c>
      <c r="F20340">
        <v>2</v>
      </c>
      <c r="G20340">
        <v>6029</v>
      </c>
      <c r="H20340" t="s">
        <v>728</v>
      </c>
      <c r="J20340" t="s">
        <v>14</v>
      </c>
      <c r="K20340">
        <v>44</v>
      </c>
      <c r="L20340" t="s">
        <v>15</v>
      </c>
    </row>
    <row r="20341" spans="1:12">
      <c r="A20341" t="e">
        <f ca="1">E00251430095721</f>
        <v>#NAME?</v>
      </c>
      <c r="B20341">
        <v>500</v>
      </c>
      <c r="C20341" t="s">
        <v>161</v>
      </c>
      <c r="D20341" s="1">
        <v>42297</v>
      </c>
      <c r="F20341">
        <v>1</v>
      </c>
      <c r="G20341">
        <v>30272</v>
      </c>
      <c r="H20341" t="s">
        <v>740</v>
      </c>
      <c r="J20341" t="s">
        <v>14</v>
      </c>
      <c r="K20341">
        <v>57</v>
      </c>
      <c r="L20341" t="s">
        <v>15</v>
      </c>
    </row>
    <row r="20342" spans="1:12">
      <c r="A20342" t="e">
        <f ca="1">E00251439868821</f>
        <v>#NAME?</v>
      </c>
      <c r="B20342">
        <v>489</v>
      </c>
      <c r="C20342" t="s">
        <v>100</v>
      </c>
      <c r="D20342" s="1">
        <v>43007</v>
      </c>
      <c r="F20342">
        <v>2</v>
      </c>
      <c r="G20342">
        <v>78609</v>
      </c>
      <c r="H20342" t="s">
        <v>240</v>
      </c>
      <c r="J20342" t="s">
        <v>14</v>
      </c>
      <c r="K20342">
        <v>65</v>
      </c>
      <c r="L20342" t="s">
        <v>22</v>
      </c>
    </row>
    <row r="20343" spans="1:12">
      <c r="A20343" t="e">
        <f ca="1">E00251439868821</f>
        <v>#NAME?</v>
      </c>
      <c r="B20343">
        <v>7111</v>
      </c>
      <c r="C20343" t="s">
        <v>496</v>
      </c>
      <c r="D20343" s="1">
        <v>42536</v>
      </c>
      <c r="F20343">
        <v>1</v>
      </c>
      <c r="G20343">
        <v>78609</v>
      </c>
      <c r="H20343" t="s">
        <v>240</v>
      </c>
      <c r="I20343" t="s">
        <v>148</v>
      </c>
      <c r="J20343" t="s">
        <v>57</v>
      </c>
      <c r="K20343">
        <v>64</v>
      </c>
      <c r="L20343" t="s">
        <v>22</v>
      </c>
    </row>
    <row r="20344" spans="1:12">
      <c r="A20344" t="e">
        <f ca="1">E00251715544321</f>
        <v>#NAME?</v>
      </c>
      <c r="B20344">
        <v>1328</v>
      </c>
      <c r="C20344" t="s">
        <v>697</v>
      </c>
      <c r="D20344" s="1">
        <v>41116</v>
      </c>
      <c r="F20344">
        <v>1</v>
      </c>
      <c r="G20344">
        <v>2800</v>
      </c>
      <c r="H20344" t="s">
        <v>717</v>
      </c>
      <c r="J20344" t="s">
        <v>14</v>
      </c>
      <c r="K20344">
        <v>41</v>
      </c>
      <c r="L20344" t="s">
        <v>15</v>
      </c>
    </row>
    <row r="20345" spans="1:12">
      <c r="A20345" t="e">
        <f ca="1">E00251532629421</f>
        <v>#NAME?</v>
      </c>
      <c r="B20345">
        <v>488</v>
      </c>
      <c r="C20345" t="s">
        <v>401</v>
      </c>
      <c r="D20345" s="1">
        <v>42768</v>
      </c>
      <c r="F20345">
        <v>2</v>
      </c>
      <c r="G20345">
        <v>7039</v>
      </c>
      <c r="H20345" t="s">
        <v>650</v>
      </c>
      <c r="J20345" t="s">
        <v>14</v>
      </c>
      <c r="K20345">
        <v>60</v>
      </c>
      <c r="L20345" t="s">
        <v>15</v>
      </c>
    </row>
    <row r="20346" spans="1:12">
      <c r="A20346" t="e">
        <f ca="1">E00251427220121</f>
        <v>#NAME?</v>
      </c>
      <c r="B20346">
        <v>28</v>
      </c>
      <c r="C20346" t="s">
        <v>153</v>
      </c>
      <c r="D20346" s="1">
        <v>41681</v>
      </c>
      <c r="F20346">
        <v>1</v>
      </c>
      <c r="G20346">
        <v>460</v>
      </c>
      <c r="H20346" t="s">
        <v>16</v>
      </c>
      <c r="J20346" t="s">
        <v>14</v>
      </c>
      <c r="K20346">
        <v>54</v>
      </c>
      <c r="L20346" t="s">
        <v>15</v>
      </c>
    </row>
    <row r="20347" spans="1:12">
      <c r="A20347" t="e">
        <f ca="1">E00251619842621</f>
        <v>#NAME?</v>
      </c>
      <c r="B20347">
        <v>459</v>
      </c>
      <c r="C20347" t="s">
        <v>187</v>
      </c>
      <c r="D20347" s="1">
        <v>41928</v>
      </c>
      <c r="F20347">
        <v>1</v>
      </c>
      <c r="G20347">
        <v>4549</v>
      </c>
      <c r="H20347" t="s">
        <v>69</v>
      </c>
      <c r="J20347" t="s">
        <v>14</v>
      </c>
      <c r="K20347">
        <v>38</v>
      </c>
      <c r="L20347" t="s">
        <v>15</v>
      </c>
    </row>
    <row r="20348" spans="1:12">
      <c r="A20348" t="e">
        <f ca="1">E00251439864121</f>
        <v>#NAME?</v>
      </c>
      <c r="B20348">
        <v>498</v>
      </c>
      <c r="C20348" t="s">
        <v>591</v>
      </c>
      <c r="D20348" s="1">
        <v>41110</v>
      </c>
      <c r="F20348">
        <v>2</v>
      </c>
      <c r="G20348">
        <v>5198</v>
      </c>
      <c r="H20348" t="s">
        <v>200</v>
      </c>
      <c r="J20348" t="s">
        <v>14</v>
      </c>
      <c r="K20348">
        <v>39</v>
      </c>
      <c r="L20348" t="s">
        <v>15</v>
      </c>
    </row>
    <row r="20349" spans="1:12">
      <c r="A20349" t="e">
        <f ca="1">E00251439831421</f>
        <v>#NAME?</v>
      </c>
      <c r="B20349">
        <v>468</v>
      </c>
      <c r="C20349" t="s">
        <v>721</v>
      </c>
      <c r="D20349" s="1">
        <v>41303</v>
      </c>
      <c r="F20349">
        <v>1</v>
      </c>
      <c r="G20349">
        <v>37205</v>
      </c>
      <c r="H20349" t="s">
        <v>191</v>
      </c>
      <c r="J20349" t="s">
        <v>14</v>
      </c>
      <c r="K20349">
        <v>38</v>
      </c>
      <c r="L20349" t="s">
        <v>15</v>
      </c>
    </row>
    <row r="20350" spans="1:12">
      <c r="A20350" t="e">
        <f ca="1">E00251439831421</f>
        <v>#NAME?</v>
      </c>
      <c r="B20350">
        <v>468</v>
      </c>
      <c r="C20350" t="s">
        <v>721</v>
      </c>
      <c r="D20350" s="1">
        <v>42079</v>
      </c>
      <c r="F20350">
        <v>5</v>
      </c>
      <c r="G20350">
        <v>7869</v>
      </c>
      <c r="H20350" t="s">
        <v>470</v>
      </c>
      <c r="J20350" t="s">
        <v>14</v>
      </c>
      <c r="K20350">
        <v>40</v>
      </c>
      <c r="L20350" t="s">
        <v>22</v>
      </c>
    </row>
    <row r="20351" spans="1:12">
      <c r="A20351" t="e">
        <f ca="1">E00251439831421</f>
        <v>#NAME?</v>
      </c>
      <c r="B20351">
        <v>468</v>
      </c>
      <c r="C20351" t="s">
        <v>721</v>
      </c>
      <c r="D20351" s="1">
        <v>42901</v>
      </c>
      <c r="F20351">
        <v>4</v>
      </c>
      <c r="G20351">
        <v>7028</v>
      </c>
      <c r="H20351" t="s">
        <v>407</v>
      </c>
      <c r="J20351" t="s">
        <v>14</v>
      </c>
      <c r="K20351">
        <v>42</v>
      </c>
      <c r="L20351" t="s">
        <v>15</v>
      </c>
    </row>
    <row r="20352" spans="1:12">
      <c r="A20352" t="e">
        <f ca="1">E00251524998621</f>
        <v>#NAME?</v>
      </c>
      <c r="B20352">
        <v>461</v>
      </c>
      <c r="C20352" t="s">
        <v>648</v>
      </c>
      <c r="D20352" s="1">
        <v>41788</v>
      </c>
      <c r="F20352">
        <v>1</v>
      </c>
      <c r="G20352">
        <v>217</v>
      </c>
      <c r="H20352" t="s">
        <v>864</v>
      </c>
      <c r="J20352" t="s">
        <v>14</v>
      </c>
      <c r="K20352">
        <v>39</v>
      </c>
      <c r="L20352" t="s">
        <v>15</v>
      </c>
    </row>
    <row r="20353" spans="1:12">
      <c r="A20353" t="e">
        <f ca="1">E00251524998621</f>
        <v>#NAME?</v>
      </c>
      <c r="B20353">
        <v>461</v>
      </c>
      <c r="C20353" t="s">
        <v>648</v>
      </c>
      <c r="D20353" s="1">
        <v>42296</v>
      </c>
      <c r="F20353">
        <v>1</v>
      </c>
      <c r="G20353">
        <v>3671</v>
      </c>
      <c r="H20353" t="s">
        <v>188</v>
      </c>
      <c r="J20353" t="s">
        <v>14</v>
      </c>
      <c r="K20353">
        <v>40</v>
      </c>
      <c r="L20353" t="s">
        <v>15</v>
      </c>
    </row>
    <row r="20354" spans="1:12">
      <c r="A20354" t="e">
        <f ca="1">E00251432287821</f>
        <v>#NAME?</v>
      </c>
      <c r="B20354">
        <v>483</v>
      </c>
      <c r="C20354" t="s">
        <v>351</v>
      </c>
      <c r="D20354" s="1">
        <v>42083</v>
      </c>
      <c r="F20354">
        <v>2</v>
      </c>
      <c r="G20354">
        <v>2449</v>
      </c>
      <c r="H20354" t="s">
        <v>53</v>
      </c>
      <c r="J20354" t="s">
        <v>14</v>
      </c>
      <c r="K20354">
        <v>45</v>
      </c>
      <c r="L20354" t="s">
        <v>15</v>
      </c>
    </row>
    <row r="20355" spans="1:12">
      <c r="A20355" t="e">
        <f ca="1">E00251516995721</f>
        <v>#NAME?</v>
      </c>
      <c r="B20355">
        <v>1929</v>
      </c>
      <c r="C20355" t="s">
        <v>195</v>
      </c>
      <c r="D20355" s="1">
        <v>41443</v>
      </c>
      <c r="F20355">
        <v>3</v>
      </c>
      <c r="G20355">
        <v>78499</v>
      </c>
      <c r="H20355" t="s">
        <v>1216</v>
      </c>
      <c r="J20355" t="s">
        <v>14</v>
      </c>
      <c r="K20355">
        <v>40</v>
      </c>
      <c r="L20355" t="s">
        <v>22</v>
      </c>
    </row>
    <row r="20356" spans="1:12">
      <c r="A20356" t="e">
        <f ca="1">E00251516995721</f>
        <v>#NAME?</v>
      </c>
      <c r="B20356">
        <v>1929</v>
      </c>
      <c r="C20356" t="s">
        <v>195</v>
      </c>
      <c r="D20356" s="1">
        <v>42065</v>
      </c>
      <c r="F20356">
        <v>3</v>
      </c>
      <c r="G20356">
        <v>70400</v>
      </c>
      <c r="H20356" t="s">
        <v>536</v>
      </c>
      <c r="J20356" t="s">
        <v>14</v>
      </c>
      <c r="K20356">
        <v>42</v>
      </c>
      <c r="L20356" t="s">
        <v>15</v>
      </c>
    </row>
    <row r="20357" spans="1:12">
      <c r="A20357" t="e">
        <f ca="1">E00251518873421</f>
        <v>#NAME?</v>
      </c>
      <c r="B20357">
        <v>293</v>
      </c>
      <c r="C20357" t="s">
        <v>25</v>
      </c>
      <c r="D20357" s="1">
        <v>41382</v>
      </c>
      <c r="F20357">
        <v>1</v>
      </c>
      <c r="G20357">
        <v>25000</v>
      </c>
      <c r="H20357" t="s">
        <v>178</v>
      </c>
      <c r="J20357" t="s">
        <v>14</v>
      </c>
      <c r="K20357">
        <v>63</v>
      </c>
      <c r="L20357" t="s">
        <v>15</v>
      </c>
    </row>
    <row r="20358" spans="1:12">
      <c r="A20358" t="e">
        <f ca="1">E00251429158321</f>
        <v>#NAME?</v>
      </c>
      <c r="B20358">
        <v>4055</v>
      </c>
      <c r="C20358" t="s">
        <v>51</v>
      </c>
      <c r="D20358" s="1">
        <v>42451</v>
      </c>
      <c r="F20358">
        <v>1</v>
      </c>
      <c r="G20358">
        <v>36610</v>
      </c>
      <c r="H20358" t="s">
        <v>415</v>
      </c>
      <c r="J20358" t="s">
        <v>14</v>
      </c>
      <c r="K20358">
        <v>42</v>
      </c>
      <c r="L20358" t="s">
        <v>15</v>
      </c>
    </row>
    <row r="20359" spans="1:12">
      <c r="A20359" t="e">
        <f ca="1">E00251518873421</f>
        <v>#NAME?</v>
      </c>
      <c r="B20359">
        <v>293</v>
      </c>
      <c r="C20359" t="s">
        <v>25</v>
      </c>
      <c r="D20359" s="1">
        <v>42328</v>
      </c>
      <c r="F20359">
        <v>3</v>
      </c>
      <c r="G20359">
        <v>4019</v>
      </c>
      <c r="H20359" t="s">
        <v>26</v>
      </c>
      <c r="J20359" t="s">
        <v>14</v>
      </c>
      <c r="K20359">
        <v>65</v>
      </c>
      <c r="L20359" t="s">
        <v>15</v>
      </c>
    </row>
    <row r="20360" spans="1:12">
      <c r="A20360" t="e">
        <f ca="1">E00251518873421</f>
        <v>#NAME?</v>
      </c>
      <c r="B20360">
        <v>293</v>
      </c>
      <c r="C20360" t="s">
        <v>25</v>
      </c>
      <c r="D20360" s="1">
        <v>42930</v>
      </c>
      <c r="F20360">
        <v>1</v>
      </c>
      <c r="G20360">
        <v>5258</v>
      </c>
      <c r="H20360" t="s">
        <v>236</v>
      </c>
      <c r="J20360" t="s">
        <v>14</v>
      </c>
      <c r="K20360">
        <v>67</v>
      </c>
      <c r="L20360" t="s">
        <v>15</v>
      </c>
    </row>
    <row r="20361" spans="1:12">
      <c r="A20361" t="e">
        <f ca="1">E00251518873421</f>
        <v>#NAME?</v>
      </c>
      <c r="B20361">
        <v>293</v>
      </c>
      <c r="C20361" t="s">
        <v>25</v>
      </c>
      <c r="D20361" s="1">
        <v>42934</v>
      </c>
      <c r="F20361">
        <v>2</v>
      </c>
      <c r="G20361">
        <v>4019</v>
      </c>
      <c r="H20361" t="s">
        <v>26</v>
      </c>
      <c r="J20361" t="s">
        <v>14</v>
      </c>
      <c r="K20361">
        <v>67</v>
      </c>
      <c r="L20361" t="s">
        <v>15</v>
      </c>
    </row>
    <row r="20362" spans="1:12">
      <c r="A20362" t="e">
        <f ca="1">E00251518873421</f>
        <v>#NAME?</v>
      </c>
      <c r="B20362">
        <v>4910</v>
      </c>
      <c r="C20362" t="s">
        <v>214</v>
      </c>
      <c r="D20362" s="1">
        <v>41357</v>
      </c>
      <c r="F20362">
        <v>2</v>
      </c>
      <c r="G20362">
        <v>4019</v>
      </c>
      <c r="H20362" t="s">
        <v>26</v>
      </c>
      <c r="J20362" t="s">
        <v>14</v>
      </c>
      <c r="K20362">
        <v>63</v>
      </c>
      <c r="L20362" t="s">
        <v>15</v>
      </c>
    </row>
    <row r="20363" spans="1:12">
      <c r="A20363" t="e">
        <f ca="1">E00251429681721</f>
        <v>#NAME?</v>
      </c>
      <c r="B20363">
        <v>200</v>
      </c>
      <c r="C20363" t="s">
        <v>403</v>
      </c>
      <c r="D20363" s="1">
        <v>42383</v>
      </c>
      <c r="F20363">
        <v>1</v>
      </c>
      <c r="G20363">
        <v>460</v>
      </c>
      <c r="H20363" t="s">
        <v>16</v>
      </c>
      <c r="J20363" t="s">
        <v>14</v>
      </c>
      <c r="K20363">
        <v>43</v>
      </c>
      <c r="L20363" t="s">
        <v>15</v>
      </c>
    </row>
    <row r="20364" spans="1:12">
      <c r="A20364" t="e">
        <f ca="1">E00251430251921</f>
        <v>#NAME?</v>
      </c>
      <c r="B20364">
        <v>502</v>
      </c>
      <c r="C20364" t="s">
        <v>172</v>
      </c>
      <c r="D20364" s="1">
        <v>41761</v>
      </c>
      <c r="F20364">
        <v>2</v>
      </c>
      <c r="G20364">
        <v>1619</v>
      </c>
      <c r="H20364" t="s">
        <v>835</v>
      </c>
      <c r="J20364" t="s">
        <v>14</v>
      </c>
      <c r="K20364">
        <v>53</v>
      </c>
      <c r="L20364" t="s">
        <v>15</v>
      </c>
    </row>
    <row r="20365" spans="1:12">
      <c r="A20365" t="e">
        <f ca="1">E00251430251921</f>
        <v>#NAME?</v>
      </c>
      <c r="B20365">
        <v>7504</v>
      </c>
      <c r="C20365" t="s">
        <v>162</v>
      </c>
      <c r="D20365" s="1">
        <v>42012</v>
      </c>
      <c r="F20365">
        <v>2</v>
      </c>
      <c r="G20365">
        <v>1619</v>
      </c>
      <c r="H20365" t="s">
        <v>835</v>
      </c>
      <c r="J20365" t="s">
        <v>14</v>
      </c>
      <c r="K20365">
        <v>53</v>
      </c>
      <c r="L20365" t="s">
        <v>15</v>
      </c>
    </row>
    <row r="20366" spans="1:12">
      <c r="A20366" t="e">
        <f ca="1">E00251516995721</f>
        <v>#NAME?</v>
      </c>
      <c r="B20366">
        <v>1929</v>
      </c>
      <c r="C20366" t="s">
        <v>195</v>
      </c>
      <c r="D20366" s="1">
        <v>42408</v>
      </c>
      <c r="F20366">
        <v>2</v>
      </c>
      <c r="G20366">
        <v>4556</v>
      </c>
      <c r="H20366" t="s">
        <v>121</v>
      </c>
      <c r="J20366" t="s">
        <v>14</v>
      </c>
      <c r="K20366">
        <v>43</v>
      </c>
      <c r="L20366" t="s">
        <v>15</v>
      </c>
    </row>
    <row r="20367" spans="1:12">
      <c r="A20367" t="e">
        <f ca="1">E00251439718121</f>
        <v>#NAME?</v>
      </c>
      <c r="B20367">
        <v>293</v>
      </c>
      <c r="C20367" t="s">
        <v>25</v>
      </c>
      <c r="D20367" s="1">
        <v>41072</v>
      </c>
      <c r="F20367">
        <v>1</v>
      </c>
      <c r="G20367">
        <v>7295</v>
      </c>
      <c r="H20367" t="s">
        <v>76</v>
      </c>
      <c r="J20367" t="s">
        <v>14</v>
      </c>
      <c r="K20367">
        <v>56</v>
      </c>
      <c r="L20367" t="s">
        <v>15</v>
      </c>
    </row>
    <row r="20368" spans="1:12">
      <c r="A20368" t="e">
        <f ca="1">E00251529543221</f>
        <v>#NAME?</v>
      </c>
      <c r="B20368">
        <v>167</v>
      </c>
      <c r="C20368" t="s">
        <v>549</v>
      </c>
      <c r="D20368" s="1">
        <v>41773</v>
      </c>
      <c r="F20368">
        <v>1</v>
      </c>
      <c r="G20368">
        <v>72611</v>
      </c>
      <c r="H20368" t="s">
        <v>504</v>
      </c>
      <c r="J20368" t="s">
        <v>14</v>
      </c>
      <c r="K20368">
        <v>58</v>
      </c>
      <c r="L20368" t="s">
        <v>15</v>
      </c>
    </row>
    <row r="20369" spans="1:12">
      <c r="A20369" t="e">
        <f ca="1">E00251529543221</f>
        <v>#NAME?</v>
      </c>
      <c r="B20369">
        <v>167</v>
      </c>
      <c r="C20369" t="s">
        <v>549</v>
      </c>
      <c r="D20369" s="1">
        <v>42529</v>
      </c>
      <c r="F20369">
        <v>2</v>
      </c>
      <c r="G20369">
        <v>4019</v>
      </c>
      <c r="H20369" t="s">
        <v>26</v>
      </c>
      <c r="J20369" t="s">
        <v>14</v>
      </c>
      <c r="K20369">
        <v>60</v>
      </c>
      <c r="L20369" t="s">
        <v>15</v>
      </c>
    </row>
    <row r="20370" spans="1:12">
      <c r="A20370" t="e">
        <f ca="1">E00251532812721</f>
        <v>#NAME?</v>
      </c>
      <c r="B20370">
        <v>7505</v>
      </c>
      <c r="C20370" t="s">
        <v>209</v>
      </c>
      <c r="D20370" s="1">
        <v>42811</v>
      </c>
      <c r="F20370">
        <v>1</v>
      </c>
      <c r="G20370">
        <v>71940</v>
      </c>
      <c r="H20370" t="s">
        <v>135</v>
      </c>
      <c r="J20370" t="s">
        <v>14</v>
      </c>
      <c r="K20370">
        <v>62</v>
      </c>
      <c r="L20370" t="s">
        <v>15</v>
      </c>
    </row>
    <row r="20371" spans="1:12">
      <c r="A20371" t="e">
        <f ca="1">E00251518877721</f>
        <v>#NAME?</v>
      </c>
      <c r="B20371">
        <v>294</v>
      </c>
      <c r="C20371" t="s">
        <v>61</v>
      </c>
      <c r="D20371" s="1">
        <v>41978</v>
      </c>
      <c r="F20371">
        <v>6</v>
      </c>
      <c r="G20371">
        <v>73390</v>
      </c>
      <c r="H20371" t="s">
        <v>66</v>
      </c>
      <c r="J20371" t="s">
        <v>14</v>
      </c>
      <c r="K20371">
        <v>57</v>
      </c>
      <c r="L20371" t="s">
        <v>15</v>
      </c>
    </row>
    <row r="20372" spans="1:12">
      <c r="A20372" t="e">
        <f ca="1">E00251529457121</f>
        <v>#NAME?</v>
      </c>
      <c r="B20372">
        <v>167</v>
      </c>
      <c r="C20372" t="s">
        <v>549</v>
      </c>
      <c r="D20372" s="1">
        <v>42459</v>
      </c>
      <c r="F20372">
        <v>1</v>
      </c>
      <c r="G20372">
        <v>4871</v>
      </c>
      <c r="H20372" t="s">
        <v>125</v>
      </c>
      <c r="J20372" t="s">
        <v>14</v>
      </c>
      <c r="K20372">
        <v>45</v>
      </c>
      <c r="L20372" t="s">
        <v>15</v>
      </c>
    </row>
    <row r="20373" spans="1:12">
      <c r="A20373" t="e">
        <f ca="1">E00251518877721</f>
        <v>#NAME?</v>
      </c>
      <c r="B20373">
        <v>294</v>
      </c>
      <c r="C20373" t="s">
        <v>61</v>
      </c>
      <c r="D20373" s="1">
        <v>42206</v>
      </c>
      <c r="F20373">
        <v>3</v>
      </c>
      <c r="G20373">
        <v>2169</v>
      </c>
      <c r="H20373" t="s">
        <v>40</v>
      </c>
      <c r="J20373" t="s">
        <v>14</v>
      </c>
      <c r="K20373">
        <v>58</v>
      </c>
      <c r="L20373" t="s">
        <v>15</v>
      </c>
    </row>
    <row r="20374" spans="1:12">
      <c r="A20374" t="e">
        <f ca="1">E00251518877721</f>
        <v>#NAME?</v>
      </c>
      <c r="B20374">
        <v>297</v>
      </c>
      <c r="C20374" t="s">
        <v>411</v>
      </c>
      <c r="D20374" s="1">
        <v>41380</v>
      </c>
      <c r="F20374">
        <v>6</v>
      </c>
      <c r="G20374">
        <v>7840</v>
      </c>
      <c r="H20374" t="s">
        <v>55</v>
      </c>
      <c r="J20374" t="s">
        <v>14</v>
      </c>
      <c r="K20374">
        <v>56</v>
      </c>
      <c r="L20374" t="s">
        <v>22</v>
      </c>
    </row>
    <row r="20375" spans="1:12">
      <c r="A20375" t="e">
        <f ca="1">E00251518877721</f>
        <v>#NAME?</v>
      </c>
      <c r="B20375">
        <v>397</v>
      </c>
      <c r="C20375" t="s">
        <v>773</v>
      </c>
      <c r="D20375" s="1">
        <v>42689</v>
      </c>
      <c r="F20375">
        <v>2</v>
      </c>
      <c r="G20375">
        <v>2273</v>
      </c>
      <c r="H20375" t="s">
        <v>784</v>
      </c>
      <c r="J20375" t="s">
        <v>14</v>
      </c>
      <c r="K20375">
        <v>59</v>
      </c>
      <c r="L20375" t="s">
        <v>15</v>
      </c>
    </row>
    <row r="20376" spans="1:12">
      <c r="A20376" t="e">
        <f ca="1">E00251713667221</f>
        <v>#NAME?</v>
      </c>
      <c r="B20376">
        <v>154</v>
      </c>
      <c r="C20376" t="s">
        <v>533</v>
      </c>
      <c r="D20376" s="1">
        <v>42615</v>
      </c>
      <c r="F20376">
        <v>2</v>
      </c>
      <c r="G20376">
        <v>84500</v>
      </c>
      <c r="H20376" t="s">
        <v>511</v>
      </c>
      <c r="J20376" t="s">
        <v>14</v>
      </c>
      <c r="K20376">
        <v>52</v>
      </c>
      <c r="L20376" t="s">
        <v>15</v>
      </c>
    </row>
    <row r="20377" spans="1:12">
      <c r="A20377" t="e">
        <f ca="1">E00251615087721</f>
        <v>#NAME?</v>
      </c>
      <c r="B20377">
        <v>48</v>
      </c>
      <c r="C20377" t="s">
        <v>249</v>
      </c>
      <c r="D20377" s="1">
        <v>41320</v>
      </c>
      <c r="F20377">
        <v>1</v>
      </c>
      <c r="G20377">
        <v>2449</v>
      </c>
      <c r="H20377" t="s">
        <v>53</v>
      </c>
      <c r="J20377" t="s">
        <v>14</v>
      </c>
      <c r="K20377">
        <v>46</v>
      </c>
      <c r="L20377" t="s">
        <v>15</v>
      </c>
    </row>
    <row r="20378" spans="1:12">
      <c r="A20378" t="e">
        <f ca="1">E00251514879521</f>
        <v>#NAME?</v>
      </c>
      <c r="B20378">
        <v>497</v>
      </c>
      <c r="C20378" t="s">
        <v>141</v>
      </c>
      <c r="D20378" s="1">
        <v>43042</v>
      </c>
      <c r="F20378">
        <v>2</v>
      </c>
      <c r="G20378">
        <v>29690</v>
      </c>
      <c r="H20378" t="s">
        <v>52</v>
      </c>
      <c r="J20378" t="s">
        <v>14</v>
      </c>
      <c r="K20378">
        <v>46</v>
      </c>
      <c r="L20378" t="s">
        <v>15</v>
      </c>
    </row>
    <row r="20379" spans="1:12">
      <c r="A20379" t="e">
        <f ca="1">E00251513961521</f>
        <v>#NAME?</v>
      </c>
      <c r="B20379">
        <v>701</v>
      </c>
      <c r="C20379" t="s">
        <v>72</v>
      </c>
      <c r="D20379" s="1">
        <v>42891</v>
      </c>
      <c r="F20379">
        <v>5</v>
      </c>
      <c r="G20379">
        <v>30000</v>
      </c>
      <c r="H20379" t="s">
        <v>144</v>
      </c>
      <c r="J20379" t="s">
        <v>14</v>
      </c>
      <c r="K20379">
        <v>42</v>
      </c>
      <c r="L20379" t="s">
        <v>15</v>
      </c>
    </row>
    <row r="20380" spans="1:12">
      <c r="A20380" t="e">
        <f ca="1">E00251429233321</f>
        <v>#NAME?</v>
      </c>
      <c r="B20380">
        <v>1791</v>
      </c>
      <c r="C20380" t="s">
        <v>468</v>
      </c>
      <c r="D20380" s="1">
        <v>41184</v>
      </c>
      <c r="F20380">
        <v>1</v>
      </c>
      <c r="G20380">
        <v>71985</v>
      </c>
      <c r="H20380" t="s">
        <v>738</v>
      </c>
      <c r="J20380" t="s">
        <v>14</v>
      </c>
      <c r="K20380">
        <v>54</v>
      </c>
      <c r="L20380" t="s">
        <v>15</v>
      </c>
    </row>
    <row r="20381" spans="1:12">
      <c r="A20381" t="e">
        <f ca="1">E00251429233321</f>
        <v>#NAME?</v>
      </c>
      <c r="B20381">
        <v>1791</v>
      </c>
      <c r="C20381" t="s">
        <v>468</v>
      </c>
      <c r="D20381" s="1">
        <v>41213</v>
      </c>
      <c r="F20381">
        <v>2</v>
      </c>
      <c r="G20381">
        <v>2169</v>
      </c>
      <c r="H20381" t="s">
        <v>40</v>
      </c>
      <c r="J20381" t="s">
        <v>14</v>
      </c>
      <c r="K20381">
        <v>54</v>
      </c>
      <c r="L20381" t="s">
        <v>15</v>
      </c>
    </row>
    <row r="20382" spans="1:12">
      <c r="A20382" t="e">
        <f ca="1">E00251429215721</f>
        <v>#NAME?</v>
      </c>
      <c r="B20382">
        <v>276</v>
      </c>
      <c r="C20382" t="s">
        <v>122</v>
      </c>
      <c r="D20382" s="1">
        <v>41389</v>
      </c>
      <c r="F20382">
        <v>1</v>
      </c>
      <c r="G20382">
        <v>7262</v>
      </c>
      <c r="H20382" t="s">
        <v>198</v>
      </c>
      <c r="J20382" t="s">
        <v>14</v>
      </c>
      <c r="K20382">
        <v>57</v>
      </c>
      <c r="L20382" t="s">
        <v>15</v>
      </c>
    </row>
    <row r="20383" spans="1:12">
      <c r="A20383" t="e">
        <f ca="1">E00251427592921</f>
        <v>#NAME?</v>
      </c>
      <c r="B20383">
        <v>28</v>
      </c>
      <c r="C20383" t="s">
        <v>153</v>
      </c>
      <c r="D20383" s="1">
        <v>42237</v>
      </c>
      <c r="F20383">
        <v>1</v>
      </c>
      <c r="G20383">
        <v>9301</v>
      </c>
      <c r="H20383" t="s">
        <v>1517</v>
      </c>
      <c r="J20383" t="s">
        <v>14</v>
      </c>
      <c r="K20383">
        <v>53</v>
      </c>
      <c r="L20383" t="s">
        <v>15</v>
      </c>
    </row>
    <row r="20384" spans="1:12">
      <c r="A20384" t="e">
        <f ca="1">E00251528868321</f>
        <v>#NAME?</v>
      </c>
      <c r="B20384">
        <v>276</v>
      </c>
      <c r="C20384" t="s">
        <v>122</v>
      </c>
      <c r="D20384" s="1">
        <v>42850</v>
      </c>
      <c r="F20384">
        <v>3</v>
      </c>
      <c r="G20384">
        <v>7904</v>
      </c>
      <c r="H20384" t="s">
        <v>75</v>
      </c>
      <c r="J20384" t="s">
        <v>14</v>
      </c>
      <c r="K20384">
        <v>59</v>
      </c>
      <c r="L20384" t="s">
        <v>22</v>
      </c>
    </row>
    <row r="20385" spans="1:12">
      <c r="A20385" t="e">
        <f ca="1">E00251616256121</f>
        <v>#NAME?</v>
      </c>
      <c r="B20385">
        <v>491</v>
      </c>
      <c r="C20385" t="s">
        <v>567</v>
      </c>
      <c r="D20385" s="1">
        <v>42065</v>
      </c>
      <c r="F20385">
        <v>1</v>
      </c>
      <c r="G20385">
        <v>7831</v>
      </c>
      <c r="H20385" t="s">
        <v>274</v>
      </c>
      <c r="J20385" t="s">
        <v>14</v>
      </c>
      <c r="K20385">
        <v>57</v>
      </c>
      <c r="L20385" t="s">
        <v>22</v>
      </c>
    </row>
    <row r="20386" spans="1:12">
      <c r="A20386" t="e">
        <f ca="1">E00251616256121</f>
        <v>#NAME?</v>
      </c>
      <c r="B20386">
        <v>491</v>
      </c>
      <c r="C20386" t="s">
        <v>567</v>
      </c>
      <c r="D20386" s="1">
        <v>42188</v>
      </c>
      <c r="F20386">
        <v>1</v>
      </c>
      <c r="G20386">
        <v>7222</v>
      </c>
      <c r="H20386" t="s">
        <v>560</v>
      </c>
      <c r="J20386" t="s">
        <v>14</v>
      </c>
      <c r="K20386">
        <v>58</v>
      </c>
      <c r="L20386" t="s">
        <v>15</v>
      </c>
    </row>
    <row r="20387" spans="1:12">
      <c r="A20387" t="e">
        <f ca="1">E00251429215721</f>
        <v>#NAME?</v>
      </c>
      <c r="B20387">
        <v>295</v>
      </c>
      <c r="C20387" t="s">
        <v>435</v>
      </c>
      <c r="D20387" s="1">
        <v>42411</v>
      </c>
      <c r="F20387">
        <v>1</v>
      </c>
      <c r="G20387">
        <v>84500</v>
      </c>
      <c r="H20387" t="s">
        <v>511</v>
      </c>
      <c r="J20387" t="s">
        <v>14</v>
      </c>
      <c r="K20387">
        <v>60</v>
      </c>
      <c r="L20387" t="s">
        <v>15</v>
      </c>
    </row>
    <row r="20388" spans="1:12">
      <c r="A20388" t="e">
        <f ca="1">E00251537608721</f>
        <v>#NAME?</v>
      </c>
      <c r="B20388">
        <v>442</v>
      </c>
      <c r="C20388" t="s">
        <v>95</v>
      </c>
      <c r="D20388" s="1">
        <v>41284</v>
      </c>
      <c r="F20388">
        <v>1</v>
      </c>
      <c r="G20388">
        <v>7856</v>
      </c>
      <c r="H20388" t="s">
        <v>368</v>
      </c>
      <c r="J20388" t="s">
        <v>14</v>
      </c>
      <c r="K20388">
        <v>40</v>
      </c>
      <c r="L20388" t="s">
        <v>22</v>
      </c>
    </row>
    <row r="20389" spans="1:12">
      <c r="A20389" t="e">
        <f ca="1">E00251611656421</f>
        <v>#NAME?</v>
      </c>
      <c r="B20389">
        <v>29</v>
      </c>
      <c r="C20389" t="s">
        <v>309</v>
      </c>
      <c r="D20389" s="1">
        <v>42725</v>
      </c>
      <c r="F20389">
        <v>3</v>
      </c>
      <c r="G20389">
        <v>6961</v>
      </c>
      <c r="H20389" t="s">
        <v>561</v>
      </c>
      <c r="J20389" t="s">
        <v>14</v>
      </c>
      <c r="K20389">
        <v>57</v>
      </c>
      <c r="L20389" t="s">
        <v>15</v>
      </c>
    </row>
    <row r="20390" spans="1:12">
      <c r="A20390" t="e">
        <f ca="1">E00251718050821</f>
        <v>#NAME?</v>
      </c>
      <c r="B20390">
        <v>1128</v>
      </c>
      <c r="C20390" t="s">
        <v>424</v>
      </c>
      <c r="D20390" s="1">
        <v>42531</v>
      </c>
      <c r="F20390">
        <v>1</v>
      </c>
      <c r="G20390">
        <v>7231</v>
      </c>
      <c r="H20390" t="s">
        <v>128</v>
      </c>
      <c r="J20390" t="s">
        <v>14</v>
      </c>
      <c r="K20390">
        <v>41</v>
      </c>
      <c r="L20390" t="s">
        <v>15</v>
      </c>
    </row>
    <row r="20391" spans="1:12">
      <c r="A20391" t="e">
        <f ca="1">E00251532348621</f>
        <v>#NAME?</v>
      </c>
      <c r="B20391">
        <v>473</v>
      </c>
      <c r="C20391" t="s">
        <v>669</v>
      </c>
      <c r="D20391" s="1">
        <v>42724</v>
      </c>
      <c r="F20391">
        <v>2</v>
      </c>
      <c r="G20391">
        <v>3804</v>
      </c>
      <c r="H20391" t="s">
        <v>71</v>
      </c>
      <c r="J20391" t="s">
        <v>14</v>
      </c>
      <c r="K20391">
        <v>46</v>
      </c>
      <c r="L20391" t="s">
        <v>15</v>
      </c>
    </row>
    <row r="20392" spans="1:12">
      <c r="A20392" t="e">
        <f ca="1">E00251527398421</f>
        <v>#NAME?</v>
      </c>
      <c r="B20392">
        <v>11</v>
      </c>
      <c r="C20392" t="s">
        <v>245</v>
      </c>
      <c r="D20392" s="1">
        <v>42864</v>
      </c>
      <c r="F20392">
        <v>1</v>
      </c>
      <c r="G20392">
        <v>2449</v>
      </c>
      <c r="H20392" t="s">
        <v>53</v>
      </c>
      <c r="J20392" t="s">
        <v>14</v>
      </c>
      <c r="K20392">
        <v>46</v>
      </c>
      <c r="L20392" t="s">
        <v>15</v>
      </c>
    </row>
    <row r="20393" spans="1:12">
      <c r="A20393" t="e">
        <f ca="1">E00251514879521</f>
        <v>#NAME?</v>
      </c>
      <c r="B20393">
        <v>497</v>
      </c>
      <c r="C20393" t="s">
        <v>141</v>
      </c>
      <c r="D20393" s="1">
        <v>42264</v>
      </c>
      <c r="F20393">
        <v>1</v>
      </c>
      <c r="G20393">
        <v>71940</v>
      </c>
      <c r="H20393" t="s">
        <v>135</v>
      </c>
      <c r="J20393" t="s">
        <v>14</v>
      </c>
      <c r="K20393">
        <v>43</v>
      </c>
      <c r="L20393" t="s">
        <v>15</v>
      </c>
    </row>
    <row r="20394" spans="1:12">
      <c r="A20394" t="e">
        <f ca="1">E00251514879521</f>
        <v>#NAME?</v>
      </c>
      <c r="B20394">
        <v>497</v>
      </c>
      <c r="C20394" t="s">
        <v>141</v>
      </c>
      <c r="D20394" s="1">
        <v>42837</v>
      </c>
      <c r="F20394">
        <v>2</v>
      </c>
      <c r="G20394">
        <v>7222</v>
      </c>
      <c r="H20394" t="s">
        <v>560</v>
      </c>
      <c r="J20394" t="s">
        <v>14</v>
      </c>
      <c r="K20394">
        <v>45</v>
      </c>
      <c r="L20394" t="s">
        <v>15</v>
      </c>
    </row>
    <row r="20395" spans="1:12">
      <c r="A20395" t="e">
        <f ca="1">E00251514879521</f>
        <v>#NAME?</v>
      </c>
      <c r="B20395">
        <v>497</v>
      </c>
      <c r="C20395" t="s">
        <v>141</v>
      </c>
      <c r="D20395" s="1">
        <v>42837</v>
      </c>
      <c r="F20395">
        <v>3</v>
      </c>
      <c r="G20395">
        <v>8300</v>
      </c>
      <c r="H20395" t="s">
        <v>507</v>
      </c>
      <c r="J20395" t="s">
        <v>14</v>
      </c>
      <c r="K20395">
        <v>45</v>
      </c>
      <c r="L20395" t="s">
        <v>15</v>
      </c>
    </row>
    <row r="20396" spans="1:12">
      <c r="A20396" t="e">
        <f ca="1">E00251429786121</f>
        <v>#NAME?</v>
      </c>
      <c r="B20396">
        <v>156</v>
      </c>
      <c r="C20396" t="s">
        <v>569</v>
      </c>
      <c r="D20396" s="1">
        <v>41060</v>
      </c>
      <c r="F20396">
        <v>1</v>
      </c>
      <c r="G20396">
        <v>460</v>
      </c>
      <c r="H20396" t="s">
        <v>16</v>
      </c>
      <c r="J20396" t="s">
        <v>14</v>
      </c>
      <c r="K20396">
        <v>62</v>
      </c>
      <c r="L20396" t="s">
        <v>15</v>
      </c>
    </row>
    <row r="20397" spans="1:12">
      <c r="A20397" t="e">
        <f ca="1">E00251615344521</f>
        <v>#NAME?</v>
      </c>
      <c r="B20397">
        <v>86</v>
      </c>
      <c r="C20397" t="s">
        <v>77</v>
      </c>
      <c r="D20397" s="1">
        <v>42033</v>
      </c>
      <c r="E20397">
        <v>2</v>
      </c>
      <c r="F20397">
        <v>2</v>
      </c>
      <c r="G20397">
        <v>311</v>
      </c>
      <c r="H20397" t="s">
        <v>599</v>
      </c>
      <c r="J20397" t="s">
        <v>34</v>
      </c>
      <c r="K20397">
        <v>59</v>
      </c>
      <c r="L20397" t="s">
        <v>15</v>
      </c>
    </row>
    <row r="20398" spans="1:12">
      <c r="A20398" t="e">
        <f t="shared" ref="A20398:A20404" ca="1" si="184">E00251532254321</f>
        <v>#NAME?</v>
      </c>
      <c r="B20398">
        <v>481</v>
      </c>
      <c r="C20398" t="s">
        <v>402</v>
      </c>
      <c r="D20398" s="1">
        <v>42539</v>
      </c>
      <c r="F20398">
        <v>3</v>
      </c>
      <c r="G20398">
        <v>2724</v>
      </c>
      <c r="H20398" t="s">
        <v>73</v>
      </c>
      <c r="J20398" t="s">
        <v>14</v>
      </c>
      <c r="K20398">
        <v>52</v>
      </c>
      <c r="L20398" t="s">
        <v>15</v>
      </c>
    </row>
    <row r="20399" spans="1:12">
      <c r="A20399" t="e">
        <f t="shared" ca="1" si="184"/>
        <v>#NAME?</v>
      </c>
      <c r="B20399">
        <v>481</v>
      </c>
      <c r="C20399" t="s">
        <v>402</v>
      </c>
      <c r="D20399" s="1">
        <v>42539</v>
      </c>
      <c r="F20399">
        <v>5</v>
      </c>
      <c r="G20399">
        <v>6253</v>
      </c>
      <c r="H20399" t="s">
        <v>292</v>
      </c>
      <c r="J20399" t="s">
        <v>14</v>
      </c>
      <c r="K20399">
        <v>52</v>
      </c>
      <c r="L20399" t="s">
        <v>15</v>
      </c>
    </row>
    <row r="20400" spans="1:12">
      <c r="A20400" t="e">
        <f t="shared" ca="1" si="184"/>
        <v>#NAME?</v>
      </c>
      <c r="B20400">
        <v>485</v>
      </c>
      <c r="C20400" t="s">
        <v>241</v>
      </c>
      <c r="D20400" s="1">
        <v>41492</v>
      </c>
      <c r="F20400">
        <v>1</v>
      </c>
      <c r="G20400">
        <v>4659</v>
      </c>
      <c r="H20400" t="s">
        <v>47</v>
      </c>
      <c r="J20400" t="s">
        <v>14</v>
      </c>
      <c r="K20400">
        <v>49</v>
      </c>
      <c r="L20400" t="s">
        <v>15</v>
      </c>
    </row>
    <row r="20401" spans="1:12">
      <c r="A20401" t="e">
        <f t="shared" ca="1" si="184"/>
        <v>#NAME?</v>
      </c>
      <c r="B20401">
        <v>485</v>
      </c>
      <c r="C20401" t="s">
        <v>241</v>
      </c>
      <c r="D20401" s="1">
        <v>41779</v>
      </c>
      <c r="F20401">
        <v>3</v>
      </c>
      <c r="G20401">
        <v>2724</v>
      </c>
      <c r="H20401" t="s">
        <v>73</v>
      </c>
      <c r="J20401" t="s">
        <v>14</v>
      </c>
      <c r="K20401">
        <v>50</v>
      </c>
      <c r="L20401" t="s">
        <v>15</v>
      </c>
    </row>
    <row r="20402" spans="1:12">
      <c r="A20402" t="e">
        <f t="shared" ca="1" si="184"/>
        <v>#NAME?</v>
      </c>
      <c r="B20402">
        <v>485</v>
      </c>
      <c r="C20402" t="s">
        <v>241</v>
      </c>
      <c r="D20402" s="1">
        <v>41779</v>
      </c>
      <c r="F20402">
        <v>4</v>
      </c>
      <c r="G20402">
        <v>6253</v>
      </c>
      <c r="H20402" t="s">
        <v>292</v>
      </c>
      <c r="J20402" t="s">
        <v>14</v>
      </c>
      <c r="K20402">
        <v>50</v>
      </c>
      <c r="L20402" t="s">
        <v>15</v>
      </c>
    </row>
    <row r="20403" spans="1:12">
      <c r="A20403" t="e">
        <f t="shared" ca="1" si="184"/>
        <v>#NAME?</v>
      </c>
      <c r="B20403">
        <v>485</v>
      </c>
      <c r="C20403" t="s">
        <v>241</v>
      </c>
      <c r="D20403" s="1">
        <v>42751</v>
      </c>
      <c r="F20403">
        <v>1</v>
      </c>
      <c r="G20403">
        <v>7262</v>
      </c>
      <c r="H20403" t="s">
        <v>198</v>
      </c>
      <c r="J20403" t="s">
        <v>14</v>
      </c>
      <c r="K20403">
        <v>52</v>
      </c>
      <c r="L20403" t="s">
        <v>15</v>
      </c>
    </row>
    <row r="20404" spans="1:12">
      <c r="A20404" t="e">
        <f t="shared" ca="1" si="184"/>
        <v>#NAME?</v>
      </c>
      <c r="B20404">
        <v>485</v>
      </c>
      <c r="C20404" t="s">
        <v>241</v>
      </c>
      <c r="D20404" s="1">
        <v>43046</v>
      </c>
      <c r="F20404">
        <v>4</v>
      </c>
      <c r="G20404">
        <v>6101</v>
      </c>
      <c r="H20404" t="s">
        <v>423</v>
      </c>
      <c r="J20404" t="s">
        <v>14</v>
      </c>
      <c r="K20404">
        <v>53</v>
      </c>
      <c r="L20404" t="s">
        <v>15</v>
      </c>
    </row>
    <row r="20405" spans="1:12">
      <c r="A20405" t="e">
        <f ca="1">E00251524958821</f>
        <v>#NAME?</v>
      </c>
      <c r="B20405">
        <v>455</v>
      </c>
      <c r="C20405" t="s">
        <v>312</v>
      </c>
      <c r="D20405" s="1">
        <v>40941</v>
      </c>
      <c r="F20405">
        <v>1</v>
      </c>
      <c r="G20405">
        <v>25000</v>
      </c>
      <c r="H20405" t="s">
        <v>178</v>
      </c>
      <c r="J20405" t="s">
        <v>14</v>
      </c>
      <c r="K20405">
        <v>62</v>
      </c>
      <c r="L20405" t="s">
        <v>15</v>
      </c>
    </row>
    <row r="20406" spans="1:12">
      <c r="A20406" t="e">
        <f ca="1">E00251524958821</f>
        <v>#NAME?</v>
      </c>
      <c r="B20406">
        <v>455</v>
      </c>
      <c r="C20406" t="s">
        <v>312</v>
      </c>
      <c r="D20406" s="1">
        <v>41010</v>
      </c>
      <c r="F20406">
        <v>3</v>
      </c>
      <c r="G20406">
        <v>25000</v>
      </c>
      <c r="H20406" t="s">
        <v>178</v>
      </c>
      <c r="J20406" t="s">
        <v>14</v>
      </c>
      <c r="K20406">
        <v>62</v>
      </c>
      <c r="L20406" t="s">
        <v>15</v>
      </c>
    </row>
    <row r="20407" spans="1:12">
      <c r="A20407" t="e">
        <f ca="1">E00251524958821</f>
        <v>#NAME?</v>
      </c>
      <c r="B20407">
        <v>455</v>
      </c>
      <c r="C20407" t="s">
        <v>312</v>
      </c>
      <c r="D20407" s="1">
        <v>41015</v>
      </c>
      <c r="F20407">
        <v>1</v>
      </c>
      <c r="G20407">
        <v>25000</v>
      </c>
      <c r="H20407" t="s">
        <v>178</v>
      </c>
      <c r="J20407" t="s">
        <v>14</v>
      </c>
      <c r="K20407">
        <v>62</v>
      </c>
      <c r="L20407" t="s">
        <v>15</v>
      </c>
    </row>
    <row r="20408" spans="1:12">
      <c r="A20408" t="e">
        <f ca="1">E00251524958821</f>
        <v>#NAME?</v>
      </c>
      <c r="B20408">
        <v>455</v>
      </c>
      <c r="C20408" t="s">
        <v>312</v>
      </c>
      <c r="D20408" s="1">
        <v>41197</v>
      </c>
      <c r="F20408">
        <v>1</v>
      </c>
      <c r="G20408">
        <v>25000</v>
      </c>
      <c r="H20408" t="s">
        <v>178</v>
      </c>
      <c r="J20408" t="s">
        <v>14</v>
      </c>
      <c r="K20408">
        <v>63</v>
      </c>
      <c r="L20408" t="s">
        <v>15</v>
      </c>
    </row>
    <row r="20409" spans="1:12">
      <c r="A20409" t="e">
        <f ca="1">E00251524958821</f>
        <v>#NAME?</v>
      </c>
      <c r="B20409">
        <v>455</v>
      </c>
      <c r="C20409" t="s">
        <v>312</v>
      </c>
      <c r="D20409" s="1">
        <v>42135</v>
      </c>
      <c r="F20409">
        <v>4</v>
      </c>
      <c r="G20409">
        <v>4019</v>
      </c>
      <c r="H20409" t="s">
        <v>26</v>
      </c>
      <c r="J20409" t="s">
        <v>14</v>
      </c>
      <c r="K20409">
        <v>65</v>
      </c>
      <c r="L20409" t="s">
        <v>15</v>
      </c>
    </row>
    <row r="20410" spans="1:12">
      <c r="A20410" t="e">
        <f ca="1">E00251510806521</f>
        <v>#NAME?</v>
      </c>
      <c r="B20410">
        <v>104</v>
      </c>
      <c r="C20410" t="s">
        <v>88</v>
      </c>
      <c r="D20410" s="1">
        <v>41635</v>
      </c>
      <c r="F20410">
        <v>3</v>
      </c>
      <c r="G20410">
        <v>496</v>
      </c>
      <c r="H20410" t="s">
        <v>190</v>
      </c>
      <c r="J20410" t="s">
        <v>14</v>
      </c>
      <c r="K20410">
        <v>44</v>
      </c>
      <c r="L20410" t="s">
        <v>15</v>
      </c>
    </row>
    <row r="20411" spans="1:12">
      <c r="A20411" t="e">
        <f ca="1">E00251510806521</f>
        <v>#NAME?</v>
      </c>
      <c r="B20411">
        <v>104</v>
      </c>
      <c r="C20411" t="s">
        <v>88</v>
      </c>
      <c r="D20411" s="1">
        <v>41653</v>
      </c>
      <c r="F20411">
        <v>1</v>
      </c>
      <c r="G20411">
        <v>8470</v>
      </c>
      <c r="H20411" t="s">
        <v>120</v>
      </c>
      <c r="J20411" t="s">
        <v>14</v>
      </c>
      <c r="K20411">
        <v>44</v>
      </c>
      <c r="L20411" t="s">
        <v>15</v>
      </c>
    </row>
    <row r="20412" spans="1:12">
      <c r="A20412" t="e">
        <f ca="1">E00251510806521</f>
        <v>#NAME?</v>
      </c>
      <c r="B20412">
        <v>104</v>
      </c>
      <c r="C20412" t="s">
        <v>88</v>
      </c>
      <c r="D20412" s="1">
        <v>42412</v>
      </c>
      <c r="F20412">
        <v>3</v>
      </c>
      <c r="G20412">
        <v>496</v>
      </c>
      <c r="H20412" t="s">
        <v>190</v>
      </c>
      <c r="J20412" t="s">
        <v>14</v>
      </c>
      <c r="K20412">
        <v>47</v>
      </c>
      <c r="L20412" t="s">
        <v>15</v>
      </c>
    </row>
    <row r="20413" spans="1:12">
      <c r="A20413" t="e">
        <f ca="1">E00251512530021</f>
        <v>#NAME?</v>
      </c>
      <c r="B20413">
        <v>47</v>
      </c>
      <c r="C20413" t="s">
        <v>494</v>
      </c>
      <c r="D20413" s="1">
        <v>41991</v>
      </c>
      <c r="F20413">
        <v>1</v>
      </c>
      <c r="G20413">
        <v>34690</v>
      </c>
      <c r="H20413" t="s">
        <v>118</v>
      </c>
      <c r="J20413" t="s">
        <v>14</v>
      </c>
      <c r="K20413">
        <v>45</v>
      </c>
      <c r="L20413" t="s">
        <v>15</v>
      </c>
    </row>
    <row r="20414" spans="1:12">
      <c r="A20414" t="e">
        <f ca="1">E00251612899521</f>
        <v>#NAME?</v>
      </c>
      <c r="B20414">
        <v>50</v>
      </c>
      <c r="C20414" t="s">
        <v>512</v>
      </c>
      <c r="D20414" s="1">
        <v>41970</v>
      </c>
      <c r="F20414">
        <v>3</v>
      </c>
      <c r="G20414">
        <v>4019</v>
      </c>
      <c r="H20414" t="s">
        <v>26</v>
      </c>
      <c r="J20414" t="s">
        <v>14</v>
      </c>
      <c r="K20414">
        <v>51</v>
      </c>
      <c r="L20414" t="s">
        <v>15</v>
      </c>
    </row>
    <row r="20415" spans="1:12">
      <c r="A20415" t="e">
        <f ca="1">E00251612899521</f>
        <v>#NAME?</v>
      </c>
      <c r="B20415">
        <v>50</v>
      </c>
      <c r="C20415" t="s">
        <v>512</v>
      </c>
      <c r="D20415" s="1">
        <v>42695</v>
      </c>
      <c r="F20415">
        <v>2</v>
      </c>
      <c r="G20415">
        <v>4019</v>
      </c>
      <c r="H20415" t="s">
        <v>26</v>
      </c>
      <c r="J20415" t="s">
        <v>14</v>
      </c>
      <c r="K20415">
        <v>53</v>
      </c>
      <c r="L20415" t="s">
        <v>15</v>
      </c>
    </row>
    <row r="20416" spans="1:12">
      <c r="A20416" t="e">
        <f ca="1">E00251715551121</f>
        <v>#NAME?</v>
      </c>
      <c r="B20416">
        <v>62</v>
      </c>
      <c r="C20416" t="s">
        <v>20</v>
      </c>
      <c r="D20416" s="1">
        <v>42626</v>
      </c>
      <c r="F20416">
        <v>3</v>
      </c>
      <c r="G20416">
        <v>5790</v>
      </c>
      <c r="H20416" t="s">
        <v>1119</v>
      </c>
      <c r="J20416" t="s">
        <v>14</v>
      </c>
      <c r="K20416">
        <v>46</v>
      </c>
      <c r="L20416" t="s">
        <v>15</v>
      </c>
    </row>
    <row r="20417" spans="1:12">
      <c r="A20417" t="e">
        <f ca="1">E00251518870221</f>
        <v>#NAME?</v>
      </c>
      <c r="B20417">
        <v>272</v>
      </c>
      <c r="C20417" t="s">
        <v>174</v>
      </c>
      <c r="D20417" s="1">
        <v>42012</v>
      </c>
      <c r="E20417">
        <v>11</v>
      </c>
      <c r="F20417">
        <v>3</v>
      </c>
      <c r="G20417">
        <v>38610</v>
      </c>
      <c r="H20417" t="s">
        <v>459</v>
      </c>
      <c r="J20417" t="s">
        <v>34</v>
      </c>
      <c r="K20417">
        <v>50</v>
      </c>
      <c r="L20417" t="s">
        <v>15</v>
      </c>
    </row>
    <row r="20418" spans="1:12">
      <c r="A20418" t="e">
        <f ca="1">E00251531920921</f>
        <v>#NAME?</v>
      </c>
      <c r="B20418">
        <v>1786</v>
      </c>
      <c r="C20418" t="s">
        <v>37</v>
      </c>
      <c r="D20418" s="1">
        <v>41970</v>
      </c>
      <c r="F20418">
        <v>1</v>
      </c>
      <c r="G20418">
        <v>59781</v>
      </c>
      <c r="H20418" t="s">
        <v>1336</v>
      </c>
      <c r="J20418" t="s">
        <v>14</v>
      </c>
      <c r="K20418">
        <v>47</v>
      </c>
      <c r="L20418" t="s">
        <v>15</v>
      </c>
    </row>
    <row r="20419" spans="1:12">
      <c r="A20419" t="e">
        <f ca="1">E00251528672121</f>
        <v>#NAME?</v>
      </c>
      <c r="B20419">
        <v>292</v>
      </c>
      <c r="C20419" t="s">
        <v>467</v>
      </c>
      <c r="D20419" s="1">
        <v>42016</v>
      </c>
      <c r="F20419">
        <v>2</v>
      </c>
      <c r="G20419">
        <v>5289</v>
      </c>
      <c r="H20419" t="s">
        <v>936</v>
      </c>
      <c r="J20419" t="s">
        <v>14</v>
      </c>
      <c r="K20419">
        <v>48</v>
      </c>
      <c r="L20419" t="s">
        <v>15</v>
      </c>
    </row>
    <row r="20420" spans="1:12">
      <c r="A20420" t="e">
        <f ca="1">E00251428403021</f>
        <v>#NAME?</v>
      </c>
      <c r="B20420">
        <v>66</v>
      </c>
      <c r="C20420" t="s">
        <v>134</v>
      </c>
      <c r="D20420" s="1">
        <v>41421</v>
      </c>
      <c r="F20420">
        <v>2</v>
      </c>
      <c r="G20420">
        <v>6961</v>
      </c>
      <c r="H20420" t="s">
        <v>561</v>
      </c>
      <c r="J20420" t="s">
        <v>14</v>
      </c>
      <c r="K20420">
        <v>41</v>
      </c>
      <c r="L20420" t="s">
        <v>15</v>
      </c>
    </row>
    <row r="20421" spans="1:12">
      <c r="A20421" t="e">
        <f ca="1">E00251532812721</f>
        <v>#NAME?</v>
      </c>
      <c r="B20421">
        <v>7505</v>
      </c>
      <c r="C20421" t="s">
        <v>209</v>
      </c>
      <c r="D20421" s="1">
        <v>42145</v>
      </c>
      <c r="F20421">
        <v>2</v>
      </c>
      <c r="G20421">
        <v>7295</v>
      </c>
      <c r="H20421" t="s">
        <v>76</v>
      </c>
      <c r="J20421" t="s">
        <v>14</v>
      </c>
      <c r="K20421">
        <v>60</v>
      </c>
      <c r="L20421" t="s">
        <v>15</v>
      </c>
    </row>
    <row r="20422" spans="1:12">
      <c r="A20422" t="e">
        <f ca="1">E00251529062621</f>
        <v>#NAME?</v>
      </c>
      <c r="B20422">
        <v>290</v>
      </c>
      <c r="C20422" t="s">
        <v>449</v>
      </c>
      <c r="D20422" s="1">
        <v>41906</v>
      </c>
      <c r="F20422">
        <v>6</v>
      </c>
      <c r="G20422">
        <v>69010</v>
      </c>
      <c r="H20422" t="s">
        <v>294</v>
      </c>
      <c r="J20422" t="s">
        <v>14</v>
      </c>
      <c r="K20422">
        <v>58</v>
      </c>
      <c r="L20422" t="s">
        <v>15</v>
      </c>
    </row>
    <row r="20423" spans="1:12">
      <c r="A20423" t="e">
        <f ca="1">E00251514879521</f>
        <v>#NAME?</v>
      </c>
      <c r="B20423">
        <v>497</v>
      </c>
      <c r="C20423" t="s">
        <v>141</v>
      </c>
      <c r="D20423" s="1">
        <v>41683</v>
      </c>
      <c r="F20423">
        <v>1</v>
      </c>
      <c r="G20423">
        <v>7243</v>
      </c>
      <c r="H20423" t="s">
        <v>42</v>
      </c>
      <c r="J20423" t="s">
        <v>14</v>
      </c>
      <c r="K20423">
        <v>42</v>
      </c>
      <c r="L20423" t="s">
        <v>15</v>
      </c>
    </row>
    <row r="20424" spans="1:12">
      <c r="A20424" t="e">
        <f ca="1">E00251514879521</f>
        <v>#NAME?</v>
      </c>
      <c r="B20424">
        <v>497</v>
      </c>
      <c r="C20424" t="s">
        <v>141</v>
      </c>
      <c r="D20424" s="1">
        <v>42250</v>
      </c>
      <c r="F20424">
        <v>4</v>
      </c>
      <c r="G20424">
        <v>61689</v>
      </c>
      <c r="H20424" t="s">
        <v>677</v>
      </c>
      <c r="J20424" t="s">
        <v>14</v>
      </c>
      <c r="K20424">
        <v>43</v>
      </c>
      <c r="L20424" t="s">
        <v>15</v>
      </c>
    </row>
    <row r="20425" spans="1:12">
      <c r="A20425" t="e">
        <f ca="1">E00251514879521</f>
        <v>#NAME?</v>
      </c>
      <c r="B20425">
        <v>497</v>
      </c>
      <c r="C20425" t="s">
        <v>141</v>
      </c>
      <c r="D20425" s="1">
        <v>42285</v>
      </c>
      <c r="F20425">
        <v>2</v>
      </c>
      <c r="G20425">
        <v>2448</v>
      </c>
      <c r="H20425" t="s">
        <v>19</v>
      </c>
      <c r="J20425" t="s">
        <v>14</v>
      </c>
      <c r="K20425">
        <v>44</v>
      </c>
      <c r="L20425" t="s">
        <v>15</v>
      </c>
    </row>
    <row r="20426" spans="1:12">
      <c r="A20426" t="e">
        <f ca="1">E00251430146821</f>
        <v>#NAME?</v>
      </c>
      <c r="B20426">
        <v>497</v>
      </c>
      <c r="C20426" t="s">
        <v>141</v>
      </c>
      <c r="D20426" s="1">
        <v>41348</v>
      </c>
      <c r="F20426">
        <v>1</v>
      </c>
      <c r="G20426">
        <v>30000</v>
      </c>
      <c r="H20426" t="s">
        <v>144</v>
      </c>
      <c r="J20426" t="s">
        <v>14</v>
      </c>
      <c r="K20426">
        <v>44</v>
      </c>
      <c r="L20426" t="s">
        <v>15</v>
      </c>
    </row>
    <row r="20427" spans="1:12">
      <c r="A20427" t="e">
        <f ca="1">E00251713751121</f>
        <v>#NAME?</v>
      </c>
      <c r="B20427">
        <v>158</v>
      </c>
      <c r="C20427" t="s">
        <v>586</v>
      </c>
      <c r="D20427" s="1">
        <v>42923</v>
      </c>
      <c r="F20427">
        <v>1</v>
      </c>
      <c r="G20427">
        <v>8798</v>
      </c>
      <c r="H20427" t="s">
        <v>314</v>
      </c>
      <c r="J20427" t="s">
        <v>14</v>
      </c>
      <c r="K20427">
        <v>44</v>
      </c>
      <c r="L20427" t="s">
        <v>15</v>
      </c>
    </row>
    <row r="20428" spans="1:12">
      <c r="A20428" t="e">
        <f ca="1">E00251432445021</f>
        <v>#NAME?</v>
      </c>
      <c r="B20428">
        <v>481</v>
      </c>
      <c r="C20428" t="s">
        <v>402</v>
      </c>
      <c r="D20428" s="1">
        <v>42999</v>
      </c>
      <c r="F20428">
        <v>1</v>
      </c>
      <c r="G20428">
        <v>49390</v>
      </c>
      <c r="H20428" t="s">
        <v>59</v>
      </c>
      <c r="J20428" t="s">
        <v>14</v>
      </c>
      <c r="K20428">
        <v>47</v>
      </c>
      <c r="L20428" t="s">
        <v>15</v>
      </c>
    </row>
    <row r="20429" spans="1:12">
      <c r="A20429" t="e">
        <f ca="1">E00251432445021</f>
        <v>#NAME?</v>
      </c>
      <c r="B20429">
        <v>485</v>
      </c>
      <c r="C20429" t="s">
        <v>241</v>
      </c>
      <c r="D20429" s="1">
        <v>42303</v>
      </c>
      <c r="F20429">
        <v>5</v>
      </c>
      <c r="G20429">
        <v>7028</v>
      </c>
      <c r="H20429" t="s">
        <v>407</v>
      </c>
      <c r="J20429" t="s">
        <v>14</v>
      </c>
      <c r="K20429">
        <v>45</v>
      </c>
      <c r="L20429" t="s">
        <v>15</v>
      </c>
    </row>
    <row r="20430" spans="1:12">
      <c r="A20430" t="e">
        <f ca="1">E00251526889621</f>
        <v>#NAME?</v>
      </c>
      <c r="B20430">
        <v>754</v>
      </c>
      <c r="C20430" t="s">
        <v>1445</v>
      </c>
      <c r="D20430" s="1">
        <v>42849</v>
      </c>
      <c r="F20430">
        <v>1</v>
      </c>
      <c r="G20430">
        <v>7880</v>
      </c>
      <c r="H20430" t="s">
        <v>213</v>
      </c>
      <c r="I20430" t="s">
        <v>56</v>
      </c>
      <c r="J20430" t="s">
        <v>57</v>
      </c>
      <c r="K20430">
        <v>52</v>
      </c>
      <c r="L20430" t="s">
        <v>22</v>
      </c>
    </row>
    <row r="20431" spans="1:12">
      <c r="A20431" t="e">
        <f ca="1">E00251711585721</f>
        <v>#NAME?</v>
      </c>
      <c r="B20431">
        <v>10</v>
      </c>
      <c r="C20431" t="s">
        <v>18</v>
      </c>
      <c r="D20431" s="1">
        <v>42072</v>
      </c>
      <c r="F20431">
        <v>2</v>
      </c>
      <c r="G20431">
        <v>4019</v>
      </c>
      <c r="H20431" t="s">
        <v>26</v>
      </c>
      <c r="J20431" t="s">
        <v>14</v>
      </c>
      <c r="K20431">
        <v>54</v>
      </c>
      <c r="L20431" t="s">
        <v>15</v>
      </c>
    </row>
    <row r="20432" spans="1:12">
      <c r="A20432" t="e">
        <f ca="1">E00251431566321</f>
        <v>#NAME?</v>
      </c>
      <c r="B20432">
        <v>701</v>
      </c>
      <c r="C20432" t="s">
        <v>72</v>
      </c>
      <c r="D20432" s="1">
        <v>41585</v>
      </c>
      <c r="F20432">
        <v>4</v>
      </c>
      <c r="G20432">
        <v>2724</v>
      </c>
      <c r="H20432" t="s">
        <v>73</v>
      </c>
      <c r="J20432" t="s">
        <v>14</v>
      </c>
      <c r="K20432">
        <v>61</v>
      </c>
      <c r="L20432" t="s">
        <v>15</v>
      </c>
    </row>
    <row r="20433" spans="1:12">
      <c r="A20433" t="e">
        <f ca="1">E00251431566321</f>
        <v>#NAME?</v>
      </c>
      <c r="B20433">
        <v>701</v>
      </c>
      <c r="C20433" t="s">
        <v>72</v>
      </c>
      <c r="D20433" s="1">
        <v>41603</v>
      </c>
      <c r="F20433">
        <v>2</v>
      </c>
      <c r="G20433">
        <v>30000</v>
      </c>
      <c r="H20433" t="s">
        <v>144</v>
      </c>
      <c r="J20433" t="s">
        <v>14</v>
      </c>
      <c r="K20433">
        <v>61</v>
      </c>
      <c r="L20433" t="s">
        <v>15</v>
      </c>
    </row>
    <row r="20434" spans="1:12">
      <c r="A20434" t="e">
        <f ca="1">E00251431566321</f>
        <v>#NAME?</v>
      </c>
      <c r="B20434">
        <v>701</v>
      </c>
      <c r="C20434" t="s">
        <v>72</v>
      </c>
      <c r="D20434" s="1">
        <v>41655</v>
      </c>
      <c r="F20434">
        <v>3</v>
      </c>
      <c r="G20434">
        <v>27802</v>
      </c>
      <c r="H20434" t="s">
        <v>83</v>
      </c>
      <c r="J20434" t="s">
        <v>14</v>
      </c>
      <c r="K20434">
        <v>61</v>
      </c>
      <c r="L20434" t="s">
        <v>15</v>
      </c>
    </row>
    <row r="20435" spans="1:12">
      <c r="A20435" t="e">
        <f ca="1">E00251518890621</f>
        <v>#NAME?</v>
      </c>
      <c r="B20435">
        <v>290</v>
      </c>
      <c r="C20435" t="s">
        <v>449</v>
      </c>
      <c r="D20435" s="1">
        <v>41858</v>
      </c>
      <c r="F20435">
        <v>2</v>
      </c>
      <c r="G20435">
        <v>5369</v>
      </c>
      <c r="H20435" t="s">
        <v>253</v>
      </c>
      <c r="J20435" t="s">
        <v>14</v>
      </c>
      <c r="K20435">
        <v>59</v>
      </c>
      <c r="L20435" t="s">
        <v>15</v>
      </c>
    </row>
    <row r="20436" spans="1:12">
      <c r="A20436" t="e">
        <f ca="1">E00251513253421</f>
        <v>#NAME?</v>
      </c>
      <c r="B20436">
        <v>470</v>
      </c>
      <c r="C20436" t="s">
        <v>457</v>
      </c>
      <c r="D20436" s="1">
        <v>41628</v>
      </c>
      <c r="F20436">
        <v>1</v>
      </c>
      <c r="G20436">
        <v>4019</v>
      </c>
      <c r="H20436" t="s">
        <v>26</v>
      </c>
      <c r="J20436" t="s">
        <v>14</v>
      </c>
      <c r="K20436">
        <v>48</v>
      </c>
      <c r="L20436" t="s">
        <v>15</v>
      </c>
    </row>
    <row r="20437" spans="1:12">
      <c r="A20437" t="e">
        <f ca="1">E00251513253421</f>
        <v>#NAME?</v>
      </c>
      <c r="B20437">
        <v>470</v>
      </c>
      <c r="C20437" t="s">
        <v>457</v>
      </c>
      <c r="D20437" s="1">
        <v>42367</v>
      </c>
      <c r="F20437">
        <v>1</v>
      </c>
      <c r="G20437">
        <v>4019</v>
      </c>
      <c r="H20437" t="s">
        <v>26</v>
      </c>
      <c r="J20437" t="s">
        <v>14</v>
      </c>
      <c r="K20437">
        <v>50</v>
      </c>
      <c r="L20437" t="s">
        <v>15</v>
      </c>
    </row>
    <row r="20438" spans="1:12">
      <c r="A20438" t="e">
        <f ca="1">E00251531311821</f>
        <v>#NAME?</v>
      </c>
      <c r="B20438">
        <v>1128</v>
      </c>
      <c r="C20438" t="s">
        <v>424</v>
      </c>
      <c r="D20438" s="1">
        <v>40968</v>
      </c>
      <c r="F20438">
        <v>1</v>
      </c>
      <c r="G20438">
        <v>4659</v>
      </c>
      <c r="H20438" t="s">
        <v>47</v>
      </c>
      <c r="J20438" t="s">
        <v>14</v>
      </c>
      <c r="K20438">
        <v>38</v>
      </c>
      <c r="L20438" t="s">
        <v>15</v>
      </c>
    </row>
    <row r="20439" spans="1:12">
      <c r="A20439" t="e">
        <f ca="1">E00251415579021</f>
        <v>#NAME?</v>
      </c>
      <c r="B20439">
        <v>464</v>
      </c>
      <c r="C20439" t="s">
        <v>45</v>
      </c>
      <c r="D20439" s="1">
        <v>41841</v>
      </c>
      <c r="F20439">
        <v>1</v>
      </c>
      <c r="G20439">
        <v>30983</v>
      </c>
      <c r="H20439" t="s">
        <v>325</v>
      </c>
      <c r="J20439" t="s">
        <v>14</v>
      </c>
      <c r="K20439">
        <v>47</v>
      </c>
      <c r="L20439" t="s">
        <v>15</v>
      </c>
    </row>
    <row r="20440" spans="1:12">
      <c r="A20440" t="e">
        <f ca="1">E00251531481321</f>
        <v>#NAME?</v>
      </c>
      <c r="B20440">
        <v>701</v>
      </c>
      <c r="C20440" t="s">
        <v>72</v>
      </c>
      <c r="D20440" s="1">
        <v>41570</v>
      </c>
      <c r="F20440">
        <v>2</v>
      </c>
      <c r="G20440">
        <v>6262</v>
      </c>
      <c r="H20440" t="s">
        <v>590</v>
      </c>
      <c r="J20440" t="s">
        <v>14</v>
      </c>
      <c r="K20440">
        <v>45</v>
      </c>
      <c r="L20440" t="s">
        <v>15</v>
      </c>
    </row>
    <row r="20441" spans="1:12">
      <c r="A20441" t="e">
        <f ca="1">E00251430366921</f>
        <v>#NAME?</v>
      </c>
      <c r="B20441">
        <v>489</v>
      </c>
      <c r="C20441" t="s">
        <v>100</v>
      </c>
      <c r="D20441" s="1">
        <v>43025</v>
      </c>
      <c r="F20441">
        <v>1</v>
      </c>
      <c r="G20441">
        <v>486</v>
      </c>
      <c r="H20441" t="s">
        <v>39</v>
      </c>
      <c r="J20441" t="s">
        <v>14</v>
      </c>
      <c r="K20441">
        <v>54</v>
      </c>
      <c r="L20441" t="s">
        <v>15</v>
      </c>
    </row>
    <row r="20442" spans="1:12">
      <c r="A20442" t="e">
        <f ca="1">E00251514781621</f>
        <v>#NAME?</v>
      </c>
      <c r="B20442">
        <v>159</v>
      </c>
      <c r="C20442" t="s">
        <v>427</v>
      </c>
      <c r="D20442" s="1">
        <v>42131</v>
      </c>
      <c r="F20442">
        <v>2</v>
      </c>
      <c r="G20442">
        <v>47819</v>
      </c>
      <c r="H20442" t="s">
        <v>646</v>
      </c>
      <c r="J20442" t="s">
        <v>14</v>
      </c>
      <c r="K20442">
        <v>55</v>
      </c>
      <c r="L20442" t="s">
        <v>15</v>
      </c>
    </row>
    <row r="20443" spans="1:12">
      <c r="A20443" t="e">
        <f ca="1">E00251518890621</f>
        <v>#NAME?</v>
      </c>
      <c r="B20443">
        <v>290</v>
      </c>
      <c r="C20443" t="s">
        <v>449</v>
      </c>
      <c r="D20443" s="1">
        <v>41858</v>
      </c>
      <c r="F20443">
        <v>6</v>
      </c>
      <c r="G20443">
        <v>7248</v>
      </c>
      <c r="H20443" t="s">
        <v>1518</v>
      </c>
      <c r="J20443" t="s">
        <v>14</v>
      </c>
      <c r="K20443">
        <v>59</v>
      </c>
      <c r="L20443" t="s">
        <v>15</v>
      </c>
    </row>
    <row r="20444" spans="1:12">
      <c r="A20444" t="e">
        <f ca="1">E00251429244321</f>
        <v>#NAME?</v>
      </c>
      <c r="B20444">
        <v>294</v>
      </c>
      <c r="C20444" t="s">
        <v>61</v>
      </c>
      <c r="D20444" s="1">
        <v>42068</v>
      </c>
      <c r="F20444">
        <v>1</v>
      </c>
      <c r="G20444">
        <v>7379</v>
      </c>
      <c r="H20444" t="s">
        <v>946</v>
      </c>
      <c r="J20444" t="s">
        <v>14</v>
      </c>
      <c r="K20444">
        <v>55</v>
      </c>
      <c r="L20444" t="s">
        <v>15</v>
      </c>
    </row>
    <row r="20445" spans="1:12">
      <c r="A20445" t="e">
        <f ca="1">E00251531526821</f>
        <v>#NAME?</v>
      </c>
      <c r="B20445">
        <v>701</v>
      </c>
      <c r="C20445" t="s">
        <v>72</v>
      </c>
      <c r="D20445" s="1">
        <v>41464</v>
      </c>
      <c r="F20445">
        <v>5</v>
      </c>
      <c r="G20445">
        <v>2989</v>
      </c>
      <c r="H20445" t="s">
        <v>844</v>
      </c>
      <c r="J20445" t="s">
        <v>14</v>
      </c>
      <c r="K20445">
        <v>55</v>
      </c>
      <c r="L20445" t="s">
        <v>15</v>
      </c>
    </row>
    <row r="20446" spans="1:12">
      <c r="A20446" t="e">
        <f ca="1">E00251531526821</f>
        <v>#NAME?</v>
      </c>
      <c r="B20446">
        <v>701</v>
      </c>
      <c r="C20446" t="s">
        <v>72</v>
      </c>
      <c r="D20446" s="1">
        <v>41485</v>
      </c>
      <c r="F20446">
        <v>3</v>
      </c>
      <c r="G20446">
        <v>30591</v>
      </c>
      <c r="H20446" t="s">
        <v>841</v>
      </c>
      <c r="J20446" t="s">
        <v>14</v>
      </c>
      <c r="K20446">
        <v>55</v>
      </c>
      <c r="L20446" t="s">
        <v>15</v>
      </c>
    </row>
    <row r="20447" spans="1:12">
      <c r="A20447" t="e">
        <f ca="1">E00251432157821</f>
        <v>#NAME?</v>
      </c>
      <c r="B20447">
        <v>497</v>
      </c>
      <c r="C20447" t="s">
        <v>141</v>
      </c>
      <c r="D20447" s="1">
        <v>42899</v>
      </c>
      <c r="F20447">
        <v>3</v>
      </c>
      <c r="G20447">
        <v>27800</v>
      </c>
      <c r="H20447" t="s">
        <v>145</v>
      </c>
      <c r="J20447" t="s">
        <v>14</v>
      </c>
      <c r="K20447">
        <v>64</v>
      </c>
      <c r="L20447" t="s">
        <v>15</v>
      </c>
    </row>
    <row r="20448" spans="1:12">
      <c r="A20448" t="e">
        <f ca="1">E00251531526821</f>
        <v>#NAME?</v>
      </c>
      <c r="B20448">
        <v>701</v>
      </c>
      <c r="C20448" t="s">
        <v>72</v>
      </c>
      <c r="D20448" s="1">
        <v>42002</v>
      </c>
      <c r="F20448">
        <v>5</v>
      </c>
      <c r="G20448">
        <v>2989</v>
      </c>
      <c r="H20448" t="s">
        <v>844</v>
      </c>
      <c r="J20448" t="s">
        <v>14</v>
      </c>
      <c r="K20448">
        <v>57</v>
      </c>
      <c r="L20448" t="s">
        <v>15</v>
      </c>
    </row>
    <row r="20449" spans="1:12">
      <c r="A20449" t="e">
        <f ca="1">E00251619840221</f>
        <v>#NAME?</v>
      </c>
      <c r="B20449">
        <v>446</v>
      </c>
      <c r="C20449" t="s">
        <v>94</v>
      </c>
      <c r="D20449" s="1">
        <v>42865</v>
      </c>
      <c r="F20449">
        <v>1</v>
      </c>
      <c r="G20449">
        <v>7231</v>
      </c>
      <c r="H20449" t="s">
        <v>128</v>
      </c>
      <c r="J20449" t="s">
        <v>14</v>
      </c>
      <c r="K20449">
        <v>59</v>
      </c>
      <c r="L20449" t="s">
        <v>15</v>
      </c>
    </row>
    <row r="20450" spans="1:12">
      <c r="A20450" t="e">
        <f ca="1">E00251619840221</f>
        <v>#NAME?</v>
      </c>
      <c r="B20450">
        <v>446</v>
      </c>
      <c r="C20450" t="s">
        <v>94</v>
      </c>
      <c r="D20450" s="1">
        <v>42909</v>
      </c>
      <c r="F20450">
        <v>1</v>
      </c>
      <c r="G20450">
        <v>78900</v>
      </c>
      <c r="H20450" t="s">
        <v>79</v>
      </c>
      <c r="J20450" t="s">
        <v>14</v>
      </c>
      <c r="K20450">
        <v>59</v>
      </c>
      <c r="L20450" t="s">
        <v>22</v>
      </c>
    </row>
    <row r="20451" spans="1:12">
      <c r="A20451" t="e">
        <f ca="1">E00251537622321</f>
        <v>#NAME?</v>
      </c>
      <c r="B20451">
        <v>1077</v>
      </c>
      <c r="C20451" t="s">
        <v>848</v>
      </c>
      <c r="D20451" s="1">
        <v>42851</v>
      </c>
      <c r="F20451">
        <v>5</v>
      </c>
      <c r="G20451">
        <v>3004</v>
      </c>
      <c r="H20451" t="s">
        <v>104</v>
      </c>
      <c r="J20451" t="s">
        <v>14</v>
      </c>
      <c r="K20451">
        <v>54</v>
      </c>
      <c r="L20451" t="s">
        <v>15</v>
      </c>
    </row>
    <row r="20452" spans="1:12">
      <c r="A20452" t="e">
        <f ca="1">E00251537622321</f>
        <v>#NAME?</v>
      </c>
      <c r="B20452">
        <v>1077</v>
      </c>
      <c r="C20452" t="s">
        <v>848</v>
      </c>
      <c r="D20452" s="1">
        <v>41473</v>
      </c>
      <c r="F20452">
        <v>1</v>
      </c>
      <c r="G20452">
        <v>3051</v>
      </c>
      <c r="H20452" t="s">
        <v>13</v>
      </c>
      <c r="J20452" t="s">
        <v>14</v>
      </c>
      <c r="K20452">
        <v>50</v>
      </c>
      <c r="L20452" t="s">
        <v>15</v>
      </c>
    </row>
    <row r="20453" spans="1:12">
      <c r="A20453" t="e">
        <f ca="1">E00251537622321</f>
        <v>#NAME?</v>
      </c>
      <c r="B20453">
        <v>1077</v>
      </c>
      <c r="C20453" t="s">
        <v>848</v>
      </c>
      <c r="D20453" s="1">
        <v>43068</v>
      </c>
      <c r="F20453">
        <v>1</v>
      </c>
      <c r="G20453">
        <v>3051</v>
      </c>
      <c r="H20453" t="s">
        <v>13</v>
      </c>
      <c r="J20453" t="s">
        <v>14</v>
      </c>
      <c r="K20453">
        <v>54</v>
      </c>
      <c r="L20453" t="s">
        <v>15</v>
      </c>
    </row>
    <row r="20454" spans="1:12">
      <c r="A20454" t="e">
        <f ca="1">E00251528868821</f>
        <v>#NAME?</v>
      </c>
      <c r="B20454">
        <v>4055</v>
      </c>
      <c r="C20454" t="s">
        <v>51</v>
      </c>
      <c r="D20454" s="1">
        <v>41264</v>
      </c>
      <c r="F20454">
        <v>1</v>
      </c>
      <c r="G20454">
        <v>7243</v>
      </c>
      <c r="H20454" t="s">
        <v>42</v>
      </c>
      <c r="J20454" t="s">
        <v>14</v>
      </c>
      <c r="K20454">
        <v>42</v>
      </c>
      <c r="L20454" t="s">
        <v>15</v>
      </c>
    </row>
    <row r="20455" spans="1:12">
      <c r="A20455" t="e">
        <f ca="1">E00251531526821</f>
        <v>#NAME?</v>
      </c>
      <c r="B20455">
        <v>701</v>
      </c>
      <c r="C20455" t="s">
        <v>72</v>
      </c>
      <c r="D20455" s="1">
        <v>42913</v>
      </c>
      <c r="F20455">
        <v>5</v>
      </c>
      <c r="G20455">
        <v>3669</v>
      </c>
      <c r="H20455" t="s">
        <v>289</v>
      </c>
      <c r="J20455" t="s">
        <v>14</v>
      </c>
      <c r="K20455">
        <v>59</v>
      </c>
      <c r="L20455" t="s">
        <v>15</v>
      </c>
    </row>
    <row r="20456" spans="1:12">
      <c r="A20456" t="e">
        <f ca="1">E00251430064921</f>
        <v>#NAME?</v>
      </c>
      <c r="B20456">
        <v>467</v>
      </c>
      <c r="C20456" t="s">
        <v>232</v>
      </c>
      <c r="D20456" s="1">
        <v>42335</v>
      </c>
      <c r="F20456">
        <v>1</v>
      </c>
      <c r="G20456">
        <v>25000</v>
      </c>
      <c r="H20456" t="s">
        <v>178</v>
      </c>
      <c r="J20456" t="s">
        <v>14</v>
      </c>
      <c r="K20456">
        <v>56</v>
      </c>
      <c r="L20456" t="s">
        <v>15</v>
      </c>
    </row>
    <row r="20457" spans="1:12">
      <c r="A20457" t="e">
        <f ca="1">E00251430149221</f>
        <v>#NAME?</v>
      </c>
      <c r="B20457">
        <v>746</v>
      </c>
      <c r="C20457" t="s">
        <v>527</v>
      </c>
      <c r="D20457" s="1">
        <v>42162</v>
      </c>
      <c r="F20457">
        <v>1</v>
      </c>
      <c r="G20457">
        <v>84500</v>
      </c>
      <c r="H20457" t="s">
        <v>511</v>
      </c>
      <c r="I20457" t="s">
        <v>56</v>
      </c>
      <c r="J20457" t="s">
        <v>57</v>
      </c>
      <c r="K20457">
        <v>45</v>
      </c>
      <c r="L20457" t="s">
        <v>15</v>
      </c>
    </row>
    <row r="20458" spans="1:12">
      <c r="A20458" t="e">
        <f ca="1">E00251429284421</f>
        <v>#NAME?</v>
      </c>
      <c r="B20458">
        <v>292</v>
      </c>
      <c r="C20458" t="s">
        <v>467</v>
      </c>
      <c r="D20458" s="1">
        <v>41086</v>
      </c>
      <c r="F20458">
        <v>1</v>
      </c>
      <c r="G20458">
        <v>6989</v>
      </c>
      <c r="H20458" t="s">
        <v>544</v>
      </c>
      <c r="J20458" t="s">
        <v>14</v>
      </c>
      <c r="K20458">
        <v>56</v>
      </c>
      <c r="L20458" t="s">
        <v>15</v>
      </c>
    </row>
    <row r="20459" spans="1:12">
      <c r="A20459" t="e">
        <f ca="1">E00251429284421</f>
        <v>#NAME?</v>
      </c>
      <c r="B20459">
        <v>292</v>
      </c>
      <c r="C20459" t="s">
        <v>467</v>
      </c>
      <c r="D20459" s="1">
        <v>41445</v>
      </c>
      <c r="F20459">
        <v>4</v>
      </c>
      <c r="G20459">
        <v>70400</v>
      </c>
      <c r="H20459" t="s">
        <v>536</v>
      </c>
      <c r="J20459" t="s">
        <v>14</v>
      </c>
      <c r="K20459">
        <v>57</v>
      </c>
      <c r="L20459" t="s">
        <v>15</v>
      </c>
    </row>
    <row r="20460" spans="1:12">
      <c r="A20460" t="e">
        <f ca="1">E00251513253421</f>
        <v>#NAME?</v>
      </c>
      <c r="B20460">
        <v>833</v>
      </c>
      <c r="C20460" t="s">
        <v>1004</v>
      </c>
      <c r="D20460" s="1">
        <v>42018</v>
      </c>
      <c r="E20460">
        <v>0</v>
      </c>
      <c r="F20460">
        <v>2</v>
      </c>
      <c r="G20460">
        <v>4019</v>
      </c>
      <c r="H20460" t="s">
        <v>26</v>
      </c>
      <c r="J20460" t="s">
        <v>34</v>
      </c>
      <c r="K20460">
        <v>49</v>
      </c>
      <c r="L20460" t="s">
        <v>15</v>
      </c>
    </row>
    <row r="20461" spans="1:12">
      <c r="A20461" t="e">
        <f ca="1">E00251531964221</f>
        <v>#NAME?</v>
      </c>
      <c r="B20461">
        <v>494</v>
      </c>
      <c r="C20461" t="s">
        <v>63</v>
      </c>
      <c r="D20461" s="1">
        <v>43063</v>
      </c>
      <c r="F20461">
        <v>4</v>
      </c>
      <c r="G20461">
        <v>27800</v>
      </c>
      <c r="H20461" t="s">
        <v>145</v>
      </c>
      <c r="J20461" t="s">
        <v>14</v>
      </c>
      <c r="K20461">
        <v>47</v>
      </c>
      <c r="L20461" t="s">
        <v>15</v>
      </c>
    </row>
    <row r="20462" spans="1:12">
      <c r="A20462" t="e">
        <f ca="1">E00251432404821</f>
        <v>#NAME?</v>
      </c>
      <c r="B20462">
        <v>485</v>
      </c>
      <c r="C20462" t="s">
        <v>241</v>
      </c>
      <c r="D20462" s="1">
        <v>42707</v>
      </c>
      <c r="F20462">
        <v>5</v>
      </c>
      <c r="G20462">
        <v>73390</v>
      </c>
      <c r="H20462" t="s">
        <v>66</v>
      </c>
      <c r="J20462" t="s">
        <v>14</v>
      </c>
      <c r="K20462">
        <v>48</v>
      </c>
      <c r="L20462" t="s">
        <v>15</v>
      </c>
    </row>
    <row r="20463" spans="1:12">
      <c r="A20463" t="e">
        <f ca="1">E00251429284421</f>
        <v>#NAME?</v>
      </c>
      <c r="B20463">
        <v>292</v>
      </c>
      <c r="C20463" t="s">
        <v>467</v>
      </c>
      <c r="D20463" s="1">
        <v>42041</v>
      </c>
      <c r="F20463">
        <v>4</v>
      </c>
      <c r="G20463">
        <v>2141</v>
      </c>
      <c r="H20463" t="s">
        <v>614</v>
      </c>
      <c r="J20463" t="s">
        <v>14</v>
      </c>
      <c r="K20463">
        <v>59</v>
      </c>
      <c r="L20463" t="s">
        <v>15</v>
      </c>
    </row>
    <row r="20464" spans="1:12">
      <c r="A20464" t="e">
        <f ca="1">E00251513253421</f>
        <v>#NAME?</v>
      </c>
      <c r="B20464">
        <v>470</v>
      </c>
      <c r="C20464" t="s">
        <v>457</v>
      </c>
      <c r="D20464" s="1">
        <v>42060</v>
      </c>
      <c r="F20464">
        <v>1</v>
      </c>
      <c r="G20464">
        <v>460</v>
      </c>
      <c r="H20464" t="s">
        <v>16</v>
      </c>
      <c r="J20464" t="s">
        <v>14</v>
      </c>
      <c r="K20464">
        <v>49</v>
      </c>
      <c r="L20464" t="s">
        <v>15</v>
      </c>
    </row>
    <row r="20465" spans="1:12">
      <c r="A20465" t="e">
        <f ca="1">E00251429284421</f>
        <v>#NAME?</v>
      </c>
      <c r="B20465">
        <v>292</v>
      </c>
      <c r="C20465" t="s">
        <v>467</v>
      </c>
      <c r="D20465" s="1">
        <v>42118</v>
      </c>
      <c r="F20465">
        <v>1</v>
      </c>
      <c r="G20465">
        <v>71987</v>
      </c>
      <c r="H20465" t="s">
        <v>276</v>
      </c>
      <c r="J20465" t="s">
        <v>14</v>
      </c>
      <c r="K20465">
        <v>59</v>
      </c>
      <c r="L20465" t="s">
        <v>15</v>
      </c>
    </row>
    <row r="20466" spans="1:12">
      <c r="A20466" t="e">
        <f ca="1">E00251514257921</f>
        <v>#NAME?</v>
      </c>
      <c r="B20466">
        <v>481</v>
      </c>
      <c r="C20466" t="s">
        <v>402</v>
      </c>
      <c r="D20466" s="1">
        <v>42328</v>
      </c>
      <c r="F20466">
        <v>3</v>
      </c>
      <c r="G20466">
        <v>6101</v>
      </c>
      <c r="H20466" t="s">
        <v>423</v>
      </c>
      <c r="J20466" t="s">
        <v>14</v>
      </c>
      <c r="K20466">
        <v>57</v>
      </c>
      <c r="L20466" t="s">
        <v>15</v>
      </c>
    </row>
    <row r="20467" spans="1:12">
      <c r="A20467" t="e">
        <f ca="1">E00251718067721</f>
        <v>#NAME?</v>
      </c>
      <c r="B20467">
        <v>701</v>
      </c>
      <c r="C20467" t="s">
        <v>72</v>
      </c>
      <c r="D20467" s="1">
        <v>41429</v>
      </c>
      <c r="F20467">
        <v>1</v>
      </c>
      <c r="G20467">
        <v>2889</v>
      </c>
      <c r="H20467" t="s">
        <v>595</v>
      </c>
      <c r="J20467" t="s">
        <v>14</v>
      </c>
      <c r="K20467">
        <v>47</v>
      </c>
      <c r="L20467" t="s">
        <v>15</v>
      </c>
    </row>
    <row r="20468" spans="1:12">
      <c r="A20468" t="e">
        <f ca="1">E00251713751121</f>
        <v>#NAME?</v>
      </c>
      <c r="B20468">
        <v>158</v>
      </c>
      <c r="C20468" t="s">
        <v>586</v>
      </c>
      <c r="D20468" s="1">
        <v>42093</v>
      </c>
      <c r="F20468">
        <v>1</v>
      </c>
      <c r="G20468">
        <v>7242</v>
      </c>
      <c r="H20468" t="s">
        <v>93</v>
      </c>
      <c r="J20468" t="s">
        <v>14</v>
      </c>
      <c r="K20468">
        <v>41</v>
      </c>
      <c r="L20468" t="s">
        <v>15</v>
      </c>
    </row>
    <row r="20469" spans="1:12">
      <c r="A20469" t="e">
        <f ca="1">E00251619840221</f>
        <v>#NAME?</v>
      </c>
      <c r="B20469">
        <v>446</v>
      </c>
      <c r="C20469" t="s">
        <v>94</v>
      </c>
      <c r="D20469" s="1">
        <v>41471</v>
      </c>
      <c r="F20469">
        <v>4</v>
      </c>
      <c r="G20469">
        <v>7231</v>
      </c>
      <c r="H20469" t="s">
        <v>128</v>
      </c>
      <c r="J20469" t="s">
        <v>14</v>
      </c>
      <c r="K20469">
        <v>55</v>
      </c>
      <c r="L20469" t="s">
        <v>15</v>
      </c>
    </row>
    <row r="20470" spans="1:12">
      <c r="A20470" t="e">
        <f ca="1">E00251619840221</f>
        <v>#NAME?</v>
      </c>
      <c r="B20470">
        <v>446</v>
      </c>
      <c r="C20470" t="s">
        <v>94</v>
      </c>
      <c r="D20470" s="1">
        <v>41584</v>
      </c>
      <c r="F20470">
        <v>4</v>
      </c>
      <c r="G20470">
        <v>30781</v>
      </c>
      <c r="H20470" t="s">
        <v>584</v>
      </c>
      <c r="J20470" t="s">
        <v>14</v>
      </c>
      <c r="K20470">
        <v>55</v>
      </c>
      <c r="L20470" t="s">
        <v>15</v>
      </c>
    </row>
    <row r="20471" spans="1:12">
      <c r="A20471" t="e">
        <f ca="1">E00251526602321</f>
        <v>#NAME?</v>
      </c>
      <c r="B20471">
        <v>10</v>
      </c>
      <c r="C20471" t="s">
        <v>18</v>
      </c>
      <c r="D20471" s="1">
        <v>42667</v>
      </c>
      <c r="F20471">
        <v>1</v>
      </c>
      <c r="G20471">
        <v>60090</v>
      </c>
      <c r="H20471" t="s">
        <v>181</v>
      </c>
      <c r="J20471" t="s">
        <v>14</v>
      </c>
      <c r="K20471">
        <v>61</v>
      </c>
      <c r="L20471" t="s">
        <v>15</v>
      </c>
    </row>
    <row r="20472" spans="1:12">
      <c r="A20472" t="e">
        <f ca="1">E00251432445021</f>
        <v>#NAME?</v>
      </c>
      <c r="B20472">
        <v>481</v>
      </c>
      <c r="C20472" t="s">
        <v>402</v>
      </c>
      <c r="D20472" s="1">
        <v>41087</v>
      </c>
      <c r="F20472">
        <v>6</v>
      </c>
      <c r="G20472">
        <v>27800</v>
      </c>
      <c r="H20472" t="s">
        <v>145</v>
      </c>
      <c r="J20472" t="s">
        <v>14</v>
      </c>
      <c r="K20472">
        <v>42</v>
      </c>
      <c r="L20472" t="s">
        <v>15</v>
      </c>
    </row>
    <row r="20473" spans="1:12">
      <c r="A20473" t="e">
        <f ca="1">E00251432270321</f>
        <v>#NAME?</v>
      </c>
      <c r="B20473">
        <v>488</v>
      </c>
      <c r="C20473" t="s">
        <v>401</v>
      </c>
      <c r="D20473" s="1">
        <v>41158</v>
      </c>
      <c r="F20473">
        <v>1</v>
      </c>
      <c r="G20473">
        <v>60090</v>
      </c>
      <c r="H20473" t="s">
        <v>181</v>
      </c>
      <c r="J20473" t="s">
        <v>14</v>
      </c>
      <c r="K20473">
        <v>52</v>
      </c>
      <c r="L20473" t="s">
        <v>15</v>
      </c>
    </row>
    <row r="20474" spans="1:12">
      <c r="A20474" t="e">
        <f ca="1">E00251711585721</f>
        <v>#NAME?</v>
      </c>
      <c r="B20474">
        <v>10</v>
      </c>
      <c r="C20474" t="s">
        <v>18</v>
      </c>
      <c r="D20474" s="1">
        <v>41456</v>
      </c>
      <c r="F20474">
        <v>2</v>
      </c>
      <c r="G20474">
        <v>7222</v>
      </c>
      <c r="H20474" t="s">
        <v>560</v>
      </c>
      <c r="J20474" t="s">
        <v>14</v>
      </c>
      <c r="K20474">
        <v>53</v>
      </c>
      <c r="L20474" t="s">
        <v>15</v>
      </c>
    </row>
    <row r="20475" spans="1:12">
      <c r="A20475" t="e">
        <f ca="1">E00251711585721</f>
        <v>#NAME?</v>
      </c>
      <c r="B20475">
        <v>10</v>
      </c>
      <c r="C20475" t="s">
        <v>18</v>
      </c>
      <c r="D20475" s="1">
        <v>42019</v>
      </c>
      <c r="F20475">
        <v>3</v>
      </c>
      <c r="G20475">
        <v>4019</v>
      </c>
      <c r="H20475" t="s">
        <v>26</v>
      </c>
      <c r="J20475" t="s">
        <v>14</v>
      </c>
      <c r="K20475">
        <v>54</v>
      </c>
      <c r="L20475" t="s">
        <v>15</v>
      </c>
    </row>
    <row r="20476" spans="1:12">
      <c r="A20476" t="e">
        <f ca="1">E00251431418121</f>
        <v>#NAME?</v>
      </c>
      <c r="B20476">
        <v>701</v>
      </c>
      <c r="C20476" t="s">
        <v>72</v>
      </c>
      <c r="D20476" s="1">
        <v>41781</v>
      </c>
      <c r="F20476">
        <v>3</v>
      </c>
      <c r="G20476">
        <v>27800</v>
      </c>
      <c r="H20476" t="s">
        <v>145</v>
      </c>
      <c r="J20476" t="s">
        <v>14</v>
      </c>
      <c r="K20476">
        <v>54</v>
      </c>
      <c r="L20476" t="s">
        <v>15</v>
      </c>
    </row>
    <row r="20477" spans="1:12">
      <c r="A20477" t="e">
        <f ca="1">E00251432445021</f>
        <v>#NAME?</v>
      </c>
      <c r="B20477">
        <v>481</v>
      </c>
      <c r="C20477" t="s">
        <v>402</v>
      </c>
      <c r="D20477" s="1">
        <v>42107</v>
      </c>
      <c r="F20477">
        <v>3</v>
      </c>
      <c r="G20477">
        <v>7243</v>
      </c>
      <c r="H20477" t="s">
        <v>42</v>
      </c>
      <c r="J20477" t="s">
        <v>14</v>
      </c>
      <c r="K20477">
        <v>45</v>
      </c>
      <c r="L20477" t="s">
        <v>15</v>
      </c>
    </row>
    <row r="20478" spans="1:12">
      <c r="A20478" t="e">
        <f ca="1">E00251512504921</f>
        <v>#NAME?</v>
      </c>
      <c r="B20478">
        <v>47</v>
      </c>
      <c r="C20478" t="s">
        <v>494</v>
      </c>
      <c r="D20478" s="1">
        <v>42013</v>
      </c>
      <c r="F20478">
        <v>3</v>
      </c>
      <c r="G20478">
        <v>4019</v>
      </c>
      <c r="H20478" t="s">
        <v>26</v>
      </c>
      <c r="J20478" t="s">
        <v>14</v>
      </c>
      <c r="K20478">
        <v>52</v>
      </c>
      <c r="L20478" t="s">
        <v>15</v>
      </c>
    </row>
    <row r="20479" spans="1:12">
      <c r="A20479" t="e">
        <f ca="1">E00251532800321</f>
        <v>#NAME?</v>
      </c>
      <c r="B20479">
        <v>498</v>
      </c>
      <c r="C20479" t="s">
        <v>591</v>
      </c>
      <c r="D20479" s="1">
        <v>42313</v>
      </c>
      <c r="F20479">
        <v>1</v>
      </c>
      <c r="G20479">
        <v>25000</v>
      </c>
      <c r="H20479" t="s">
        <v>178</v>
      </c>
      <c r="J20479" t="s">
        <v>14</v>
      </c>
      <c r="K20479">
        <v>50</v>
      </c>
      <c r="L20479" t="s">
        <v>15</v>
      </c>
    </row>
    <row r="20480" spans="1:12">
      <c r="A20480" t="e">
        <f ca="1">E00251429162721</f>
        <v>#NAME?</v>
      </c>
      <c r="B20480">
        <v>285</v>
      </c>
      <c r="C20480" t="s">
        <v>117</v>
      </c>
      <c r="D20480" s="1">
        <v>42034</v>
      </c>
      <c r="F20480">
        <v>1</v>
      </c>
      <c r="G20480">
        <v>5718</v>
      </c>
      <c r="H20480" t="s">
        <v>244</v>
      </c>
      <c r="J20480" t="s">
        <v>14</v>
      </c>
      <c r="K20480">
        <v>58</v>
      </c>
      <c r="L20480" t="s">
        <v>15</v>
      </c>
    </row>
    <row r="20481" spans="1:12">
      <c r="A20481" t="e">
        <f ca="1">E00251514218521</f>
        <v>#NAME?</v>
      </c>
      <c r="B20481">
        <v>438</v>
      </c>
      <c r="C20481" t="s">
        <v>474</v>
      </c>
      <c r="D20481" s="1">
        <v>42080</v>
      </c>
      <c r="F20481">
        <v>2</v>
      </c>
      <c r="G20481">
        <v>7881</v>
      </c>
      <c r="H20481" t="s">
        <v>637</v>
      </c>
      <c r="J20481" t="s">
        <v>14</v>
      </c>
      <c r="K20481">
        <v>55</v>
      </c>
      <c r="L20481" t="s">
        <v>22</v>
      </c>
    </row>
    <row r="20482" spans="1:12">
      <c r="A20482" t="e">
        <f ca="1">E00251514218521</f>
        <v>#NAME?</v>
      </c>
      <c r="B20482">
        <v>438</v>
      </c>
      <c r="C20482" t="s">
        <v>474</v>
      </c>
      <c r="D20482" s="1">
        <v>42416</v>
      </c>
      <c r="F20482">
        <v>1</v>
      </c>
      <c r="G20482">
        <v>25000</v>
      </c>
      <c r="H20482" t="s">
        <v>178</v>
      </c>
      <c r="J20482" t="s">
        <v>14</v>
      </c>
      <c r="K20482">
        <v>56</v>
      </c>
      <c r="L20482" t="s">
        <v>15</v>
      </c>
    </row>
    <row r="20483" spans="1:12">
      <c r="A20483" t="e">
        <f ca="1">E00251429162821</f>
        <v>#NAME?</v>
      </c>
      <c r="B20483">
        <v>695</v>
      </c>
      <c r="C20483" t="s">
        <v>257</v>
      </c>
      <c r="D20483" s="1">
        <v>41852</v>
      </c>
      <c r="F20483">
        <v>1</v>
      </c>
      <c r="G20483">
        <v>91</v>
      </c>
      <c r="H20483" t="s">
        <v>927</v>
      </c>
      <c r="J20483" t="s">
        <v>14</v>
      </c>
      <c r="K20483">
        <v>43</v>
      </c>
      <c r="L20483" t="s">
        <v>15</v>
      </c>
    </row>
    <row r="20484" spans="1:12">
      <c r="A20484" t="e">
        <f ca="1">E00251429162821</f>
        <v>#NAME?</v>
      </c>
      <c r="B20484">
        <v>695</v>
      </c>
      <c r="C20484" t="s">
        <v>257</v>
      </c>
      <c r="D20484" s="1">
        <v>42786</v>
      </c>
      <c r="F20484">
        <v>1</v>
      </c>
      <c r="G20484">
        <v>55090</v>
      </c>
      <c r="H20484" t="s">
        <v>400</v>
      </c>
      <c r="J20484" t="s">
        <v>14</v>
      </c>
      <c r="K20484">
        <v>46</v>
      </c>
      <c r="L20484" t="s">
        <v>15</v>
      </c>
    </row>
    <row r="20485" spans="1:12">
      <c r="A20485" t="e">
        <f ca="1">E00251432420521</f>
        <v>#NAME?</v>
      </c>
      <c r="B20485">
        <v>7207</v>
      </c>
      <c r="C20485" t="s">
        <v>287</v>
      </c>
      <c r="D20485" s="1">
        <v>42988</v>
      </c>
      <c r="F20485">
        <v>1</v>
      </c>
      <c r="G20485">
        <v>7802</v>
      </c>
      <c r="H20485" t="s">
        <v>332</v>
      </c>
      <c r="I20485" t="s">
        <v>148</v>
      </c>
      <c r="J20485" t="s">
        <v>57</v>
      </c>
      <c r="K20485">
        <v>54</v>
      </c>
      <c r="L20485" t="s">
        <v>22</v>
      </c>
    </row>
    <row r="20486" spans="1:12">
      <c r="A20486" t="e">
        <f ca="1">E00251513752721</f>
        <v>#NAME?</v>
      </c>
      <c r="B20486">
        <v>702</v>
      </c>
      <c r="C20486" t="s">
        <v>293</v>
      </c>
      <c r="D20486" s="1">
        <v>40968</v>
      </c>
      <c r="F20486">
        <v>5</v>
      </c>
      <c r="G20486">
        <v>2169</v>
      </c>
      <c r="H20486" t="s">
        <v>40</v>
      </c>
      <c r="J20486" t="s">
        <v>14</v>
      </c>
      <c r="K20486">
        <v>52</v>
      </c>
      <c r="L20486" t="s">
        <v>15</v>
      </c>
    </row>
    <row r="20487" spans="1:12">
      <c r="A20487" t="e">
        <f ca="1">E00251514274321</f>
        <v>#NAME?</v>
      </c>
      <c r="B20487">
        <v>449</v>
      </c>
      <c r="C20487" t="s">
        <v>124</v>
      </c>
      <c r="D20487" s="1">
        <v>42069</v>
      </c>
      <c r="F20487">
        <v>2</v>
      </c>
      <c r="G20487">
        <v>72610</v>
      </c>
      <c r="H20487" t="s">
        <v>226</v>
      </c>
      <c r="J20487" t="s">
        <v>14</v>
      </c>
      <c r="K20487">
        <v>63</v>
      </c>
      <c r="L20487" t="s">
        <v>15</v>
      </c>
    </row>
    <row r="20488" spans="1:12">
      <c r="A20488" t="e">
        <f ca="1">E00251514218521</f>
        <v>#NAME?</v>
      </c>
      <c r="B20488">
        <v>438</v>
      </c>
      <c r="C20488" t="s">
        <v>474</v>
      </c>
      <c r="D20488" s="1">
        <v>42584</v>
      </c>
      <c r="F20488">
        <v>3</v>
      </c>
      <c r="G20488">
        <v>4019</v>
      </c>
      <c r="H20488" t="s">
        <v>26</v>
      </c>
      <c r="J20488" t="s">
        <v>14</v>
      </c>
      <c r="K20488">
        <v>57</v>
      </c>
      <c r="L20488" t="s">
        <v>15</v>
      </c>
    </row>
    <row r="20489" spans="1:12">
      <c r="A20489" t="e">
        <f ca="1">E00251514218521</f>
        <v>#NAME?</v>
      </c>
      <c r="B20489">
        <v>438</v>
      </c>
      <c r="C20489" t="s">
        <v>474</v>
      </c>
      <c r="D20489" s="1">
        <v>42681</v>
      </c>
      <c r="F20489">
        <v>1</v>
      </c>
      <c r="G20489">
        <v>25000</v>
      </c>
      <c r="H20489" t="s">
        <v>178</v>
      </c>
      <c r="J20489" t="s">
        <v>14</v>
      </c>
      <c r="K20489">
        <v>57</v>
      </c>
      <c r="L20489" t="s">
        <v>15</v>
      </c>
    </row>
    <row r="20490" spans="1:12">
      <c r="A20490" t="e">
        <f ca="1">E00251514218521</f>
        <v>#NAME?</v>
      </c>
      <c r="B20490">
        <v>438</v>
      </c>
      <c r="C20490" t="s">
        <v>474</v>
      </c>
      <c r="D20490" s="1">
        <v>42934</v>
      </c>
      <c r="F20490">
        <v>4</v>
      </c>
      <c r="G20490">
        <v>29690</v>
      </c>
      <c r="H20490" t="s">
        <v>52</v>
      </c>
      <c r="J20490" t="s">
        <v>14</v>
      </c>
      <c r="K20490">
        <v>57</v>
      </c>
      <c r="L20490" t="s">
        <v>15</v>
      </c>
    </row>
    <row r="20491" spans="1:12">
      <c r="A20491" t="e">
        <f ca="1">E00251619053521</f>
        <v>#NAME?</v>
      </c>
      <c r="B20491">
        <v>109</v>
      </c>
      <c r="C20491" t="s">
        <v>480</v>
      </c>
      <c r="D20491" s="1">
        <v>41781</v>
      </c>
      <c r="F20491">
        <v>1</v>
      </c>
      <c r="G20491">
        <v>52100</v>
      </c>
      <c r="H20491" t="s">
        <v>516</v>
      </c>
      <c r="J20491" t="s">
        <v>14</v>
      </c>
      <c r="K20491">
        <v>43</v>
      </c>
      <c r="L20491" t="s">
        <v>15</v>
      </c>
    </row>
    <row r="20492" spans="1:12">
      <c r="A20492" t="e">
        <f ca="1">E00251619053521</f>
        <v>#NAME?</v>
      </c>
      <c r="B20492">
        <v>109</v>
      </c>
      <c r="C20492" t="s">
        <v>480</v>
      </c>
      <c r="D20492" s="1">
        <v>41899</v>
      </c>
      <c r="F20492">
        <v>2</v>
      </c>
      <c r="G20492">
        <v>29690</v>
      </c>
      <c r="H20492" t="s">
        <v>52</v>
      </c>
      <c r="J20492" t="s">
        <v>14</v>
      </c>
      <c r="K20492">
        <v>43</v>
      </c>
      <c r="L20492" t="s">
        <v>15</v>
      </c>
    </row>
    <row r="20493" spans="1:12">
      <c r="A20493" t="e">
        <f ca="1">E00251616253621</f>
        <v>#NAME?</v>
      </c>
      <c r="B20493">
        <v>486</v>
      </c>
      <c r="C20493" t="s">
        <v>340</v>
      </c>
      <c r="D20493" s="1">
        <v>41484</v>
      </c>
      <c r="F20493">
        <v>1</v>
      </c>
      <c r="G20493">
        <v>7290</v>
      </c>
      <c r="H20493" t="s">
        <v>707</v>
      </c>
      <c r="J20493" t="s">
        <v>14</v>
      </c>
      <c r="K20493">
        <v>42</v>
      </c>
      <c r="L20493" t="s">
        <v>15</v>
      </c>
    </row>
    <row r="20494" spans="1:12">
      <c r="A20494" t="e">
        <f ca="1">E00251616253621</f>
        <v>#NAME?</v>
      </c>
      <c r="B20494">
        <v>486</v>
      </c>
      <c r="C20494" t="s">
        <v>340</v>
      </c>
      <c r="D20494" s="1">
        <v>41607</v>
      </c>
      <c r="F20494">
        <v>2</v>
      </c>
      <c r="G20494">
        <v>7242</v>
      </c>
      <c r="H20494" t="s">
        <v>93</v>
      </c>
      <c r="J20494" t="s">
        <v>14</v>
      </c>
      <c r="K20494">
        <v>42</v>
      </c>
      <c r="L20494" t="s">
        <v>15</v>
      </c>
    </row>
    <row r="20495" spans="1:12">
      <c r="A20495" t="e">
        <f ca="1">E00251532878921</f>
        <v>#NAME?</v>
      </c>
      <c r="B20495">
        <v>718</v>
      </c>
      <c r="C20495" t="s">
        <v>32</v>
      </c>
      <c r="D20495" s="1">
        <v>42329</v>
      </c>
      <c r="F20495">
        <v>1</v>
      </c>
      <c r="G20495">
        <v>3643</v>
      </c>
      <c r="H20495" t="s">
        <v>1269</v>
      </c>
      <c r="I20495" t="s">
        <v>56</v>
      </c>
      <c r="J20495" t="s">
        <v>57</v>
      </c>
      <c r="K20495">
        <v>64</v>
      </c>
      <c r="L20495" t="s">
        <v>15</v>
      </c>
    </row>
    <row r="20496" spans="1:12">
      <c r="A20496" t="e">
        <f ca="1">E00251626545321</f>
        <v>#NAME?</v>
      </c>
      <c r="B20496">
        <v>296</v>
      </c>
      <c r="C20496" t="s">
        <v>119</v>
      </c>
      <c r="D20496" s="1">
        <v>41669</v>
      </c>
      <c r="F20496">
        <v>2</v>
      </c>
      <c r="G20496">
        <v>6929</v>
      </c>
      <c r="H20496" t="s">
        <v>36</v>
      </c>
      <c r="J20496" t="s">
        <v>14</v>
      </c>
      <c r="K20496">
        <v>53</v>
      </c>
      <c r="L20496" t="s">
        <v>15</v>
      </c>
    </row>
    <row r="20497" spans="1:12">
      <c r="A20497" t="e">
        <f ca="1">E00251510449421</f>
        <v>#NAME?</v>
      </c>
      <c r="B20497">
        <v>163</v>
      </c>
      <c r="C20497" t="s">
        <v>219</v>
      </c>
      <c r="D20497" s="1">
        <v>41675</v>
      </c>
      <c r="F20497">
        <v>2</v>
      </c>
      <c r="G20497">
        <v>93</v>
      </c>
      <c r="H20497" t="s">
        <v>29</v>
      </c>
      <c r="J20497" t="s">
        <v>14</v>
      </c>
      <c r="K20497">
        <v>45</v>
      </c>
      <c r="L20497" t="s">
        <v>15</v>
      </c>
    </row>
    <row r="20498" spans="1:12">
      <c r="A20498" t="e">
        <f ca="1">E00251513752721</f>
        <v>#NAME?</v>
      </c>
      <c r="B20498">
        <v>702</v>
      </c>
      <c r="C20498" t="s">
        <v>293</v>
      </c>
      <c r="D20498" s="1">
        <v>41158</v>
      </c>
      <c r="F20498">
        <v>1</v>
      </c>
      <c r="G20498">
        <v>38610</v>
      </c>
      <c r="H20498" t="s">
        <v>459</v>
      </c>
      <c r="J20498" t="s">
        <v>14</v>
      </c>
      <c r="K20498">
        <v>52</v>
      </c>
      <c r="L20498" t="s">
        <v>15</v>
      </c>
    </row>
    <row r="20499" spans="1:12">
      <c r="A20499" t="e">
        <f ca="1">E00251513752721</f>
        <v>#NAME?</v>
      </c>
      <c r="B20499">
        <v>702</v>
      </c>
      <c r="C20499" t="s">
        <v>293</v>
      </c>
      <c r="D20499" s="1">
        <v>41627</v>
      </c>
      <c r="F20499">
        <v>3</v>
      </c>
      <c r="G20499">
        <v>7295</v>
      </c>
      <c r="H20499" t="s">
        <v>76</v>
      </c>
      <c r="J20499" t="s">
        <v>14</v>
      </c>
      <c r="K20499">
        <v>54</v>
      </c>
      <c r="L20499" t="s">
        <v>15</v>
      </c>
    </row>
    <row r="20500" spans="1:12">
      <c r="A20500" t="e">
        <f ca="1">E00251531311821</f>
        <v>#NAME?</v>
      </c>
      <c r="B20500">
        <v>1128</v>
      </c>
      <c r="C20500" t="s">
        <v>424</v>
      </c>
      <c r="D20500" s="1">
        <v>41375</v>
      </c>
      <c r="F20500">
        <v>2</v>
      </c>
      <c r="G20500">
        <v>7089</v>
      </c>
      <c r="H20500" t="s">
        <v>487</v>
      </c>
      <c r="J20500" t="s">
        <v>14</v>
      </c>
      <c r="K20500">
        <v>39</v>
      </c>
      <c r="L20500" t="s">
        <v>15</v>
      </c>
    </row>
    <row r="20501" spans="1:12">
      <c r="A20501" t="e">
        <f ca="1">E00251531311821</f>
        <v>#NAME?</v>
      </c>
      <c r="B20501">
        <v>1128</v>
      </c>
      <c r="C20501" t="s">
        <v>424</v>
      </c>
      <c r="D20501" s="1">
        <v>42935</v>
      </c>
      <c r="F20501">
        <v>2</v>
      </c>
      <c r="G20501">
        <v>5589</v>
      </c>
      <c r="H20501" t="s">
        <v>152</v>
      </c>
      <c r="J20501" t="s">
        <v>14</v>
      </c>
      <c r="K20501">
        <v>43</v>
      </c>
      <c r="L20501" t="s">
        <v>15</v>
      </c>
    </row>
    <row r="20502" spans="1:12">
      <c r="A20502" t="e">
        <f ca="1">E00251531311821</f>
        <v>#NAME?</v>
      </c>
      <c r="B20502">
        <v>1128</v>
      </c>
      <c r="C20502" t="s">
        <v>424</v>
      </c>
      <c r="D20502" s="1">
        <v>41411</v>
      </c>
      <c r="F20502">
        <v>1</v>
      </c>
      <c r="G20502">
        <v>7089</v>
      </c>
      <c r="H20502" t="s">
        <v>487</v>
      </c>
      <c r="J20502" t="s">
        <v>14</v>
      </c>
      <c r="K20502">
        <v>39</v>
      </c>
      <c r="L20502" t="s">
        <v>15</v>
      </c>
    </row>
    <row r="20503" spans="1:12">
      <c r="A20503" t="e">
        <f ca="1">E00251531371621</f>
        <v>#NAME?</v>
      </c>
      <c r="B20503">
        <v>116</v>
      </c>
      <c r="C20503" t="s">
        <v>600</v>
      </c>
      <c r="D20503" s="1">
        <v>42199</v>
      </c>
      <c r="F20503">
        <v>3</v>
      </c>
      <c r="G20503">
        <v>25000</v>
      </c>
      <c r="H20503" t="s">
        <v>178</v>
      </c>
      <c r="J20503" t="s">
        <v>14</v>
      </c>
      <c r="K20503">
        <v>62</v>
      </c>
      <c r="L20503" t="s">
        <v>15</v>
      </c>
    </row>
    <row r="20504" spans="1:12">
      <c r="A20504" t="e">
        <f ca="1">E00251531371621</f>
        <v>#NAME?</v>
      </c>
      <c r="B20504">
        <v>116</v>
      </c>
      <c r="C20504" t="s">
        <v>600</v>
      </c>
      <c r="D20504" s="1">
        <v>42459</v>
      </c>
      <c r="F20504">
        <v>1</v>
      </c>
      <c r="G20504">
        <v>2811</v>
      </c>
      <c r="H20504" t="s">
        <v>603</v>
      </c>
      <c r="J20504" t="s">
        <v>14</v>
      </c>
      <c r="K20504">
        <v>62</v>
      </c>
      <c r="L20504" t="s">
        <v>15</v>
      </c>
    </row>
    <row r="20505" spans="1:12">
      <c r="A20505" t="e">
        <f ca="1">E00251531371621</f>
        <v>#NAME?</v>
      </c>
      <c r="B20505">
        <v>116</v>
      </c>
      <c r="C20505" t="s">
        <v>600</v>
      </c>
      <c r="D20505" s="1">
        <v>42761</v>
      </c>
      <c r="F20505">
        <v>1</v>
      </c>
      <c r="G20505">
        <v>2811</v>
      </c>
      <c r="H20505" t="s">
        <v>603</v>
      </c>
      <c r="J20505" t="s">
        <v>14</v>
      </c>
      <c r="K20505">
        <v>63</v>
      </c>
      <c r="L20505" t="s">
        <v>15</v>
      </c>
    </row>
    <row r="20506" spans="1:12">
      <c r="A20506" t="e">
        <f ca="1">E00251510449421</f>
        <v>#NAME?</v>
      </c>
      <c r="B20506">
        <v>163</v>
      </c>
      <c r="C20506" t="s">
        <v>219</v>
      </c>
      <c r="D20506" s="1">
        <v>42181</v>
      </c>
      <c r="F20506">
        <v>1</v>
      </c>
      <c r="G20506">
        <v>1539</v>
      </c>
      <c r="H20506" t="s">
        <v>342</v>
      </c>
      <c r="J20506" t="s">
        <v>14</v>
      </c>
      <c r="K20506">
        <v>46</v>
      </c>
      <c r="L20506" t="s">
        <v>15</v>
      </c>
    </row>
    <row r="20507" spans="1:12">
      <c r="A20507" t="e">
        <f ca="1">E00251429387421</f>
        <v>#NAME?</v>
      </c>
      <c r="B20507">
        <v>272</v>
      </c>
      <c r="C20507" t="s">
        <v>174</v>
      </c>
      <c r="D20507" s="1">
        <v>42919</v>
      </c>
      <c r="F20507">
        <v>1</v>
      </c>
      <c r="G20507">
        <v>30781</v>
      </c>
      <c r="H20507" t="s">
        <v>584</v>
      </c>
      <c r="I20507" t="s">
        <v>56</v>
      </c>
      <c r="J20507" t="s">
        <v>57</v>
      </c>
      <c r="K20507">
        <v>51</v>
      </c>
      <c r="L20507" t="s">
        <v>15</v>
      </c>
    </row>
    <row r="20508" spans="1:12">
      <c r="A20508" t="e">
        <f ca="1">E00251429173021</f>
        <v>#NAME?</v>
      </c>
      <c r="B20508">
        <v>293</v>
      </c>
      <c r="C20508" t="s">
        <v>25</v>
      </c>
      <c r="D20508" s="1">
        <v>41340</v>
      </c>
      <c r="F20508">
        <v>1</v>
      </c>
      <c r="G20508">
        <v>72670</v>
      </c>
      <c r="H20508" t="s">
        <v>223</v>
      </c>
      <c r="J20508" t="s">
        <v>14</v>
      </c>
      <c r="K20508">
        <v>63</v>
      </c>
      <c r="L20508" t="s">
        <v>15</v>
      </c>
    </row>
    <row r="20509" spans="1:12">
      <c r="A20509" t="e">
        <f ca="1">E00251531371621</f>
        <v>#NAME?</v>
      </c>
      <c r="B20509">
        <v>701</v>
      </c>
      <c r="C20509" t="s">
        <v>72</v>
      </c>
      <c r="D20509" s="1">
        <v>41709</v>
      </c>
      <c r="F20509">
        <v>2</v>
      </c>
      <c r="G20509">
        <v>4019</v>
      </c>
      <c r="H20509" t="s">
        <v>26</v>
      </c>
      <c r="J20509" t="s">
        <v>14</v>
      </c>
      <c r="K20509">
        <v>60</v>
      </c>
      <c r="L20509" t="s">
        <v>15</v>
      </c>
    </row>
    <row r="20510" spans="1:12">
      <c r="A20510" t="e">
        <f ca="1">E00251427200221</f>
        <v>#NAME?</v>
      </c>
      <c r="B20510">
        <v>11</v>
      </c>
      <c r="C20510" t="s">
        <v>245</v>
      </c>
      <c r="D20510" s="1">
        <v>41697</v>
      </c>
      <c r="F20510">
        <v>2</v>
      </c>
      <c r="G20510">
        <v>6029</v>
      </c>
      <c r="H20510" t="s">
        <v>728</v>
      </c>
      <c r="J20510" t="s">
        <v>14</v>
      </c>
      <c r="K20510">
        <v>65</v>
      </c>
      <c r="L20510" t="s">
        <v>15</v>
      </c>
    </row>
    <row r="20511" spans="1:12">
      <c r="A20511" t="e">
        <f ca="1">E00251429396721</f>
        <v>#NAME?</v>
      </c>
      <c r="B20511">
        <v>695</v>
      </c>
      <c r="C20511" t="s">
        <v>257</v>
      </c>
      <c r="D20511" s="1">
        <v>42034</v>
      </c>
      <c r="F20511">
        <v>2</v>
      </c>
      <c r="G20511">
        <v>6266</v>
      </c>
      <c r="H20511" t="s">
        <v>99</v>
      </c>
      <c r="J20511" t="s">
        <v>14</v>
      </c>
      <c r="K20511">
        <v>54</v>
      </c>
      <c r="L20511" t="s">
        <v>15</v>
      </c>
    </row>
    <row r="20512" spans="1:12">
      <c r="A20512" t="e">
        <f ca="1">E00251429387421</f>
        <v>#NAME?</v>
      </c>
      <c r="B20512">
        <v>276</v>
      </c>
      <c r="C20512" t="s">
        <v>122</v>
      </c>
      <c r="D20512" s="1">
        <v>42107</v>
      </c>
      <c r="F20512">
        <v>1</v>
      </c>
      <c r="G20512">
        <v>5368</v>
      </c>
      <c r="H20512" t="s">
        <v>101</v>
      </c>
      <c r="J20512" t="s">
        <v>14</v>
      </c>
      <c r="K20512">
        <v>49</v>
      </c>
      <c r="L20512" t="s">
        <v>15</v>
      </c>
    </row>
    <row r="20513" spans="1:12">
      <c r="A20513" t="e">
        <f ca="1">E00251531311821</f>
        <v>#NAME?</v>
      </c>
      <c r="B20513">
        <v>1128</v>
      </c>
      <c r="C20513" t="s">
        <v>424</v>
      </c>
      <c r="D20513" s="1">
        <v>42670</v>
      </c>
      <c r="F20513">
        <v>2</v>
      </c>
      <c r="G20513">
        <v>27800</v>
      </c>
      <c r="H20513" t="s">
        <v>145</v>
      </c>
      <c r="J20513" t="s">
        <v>14</v>
      </c>
      <c r="K20513">
        <v>42</v>
      </c>
      <c r="L20513" t="s">
        <v>15</v>
      </c>
    </row>
    <row r="20514" spans="1:12">
      <c r="A20514" t="e">
        <f ca="1">E00251625264121</f>
        <v>#NAME?</v>
      </c>
      <c r="B20514">
        <v>1273</v>
      </c>
      <c r="C20514" t="s">
        <v>28</v>
      </c>
      <c r="D20514" s="1">
        <v>42437</v>
      </c>
      <c r="F20514">
        <v>1</v>
      </c>
      <c r="G20514">
        <v>72885</v>
      </c>
      <c r="H20514" t="s">
        <v>354</v>
      </c>
      <c r="J20514" t="s">
        <v>14</v>
      </c>
      <c r="K20514">
        <v>42</v>
      </c>
      <c r="L20514" t="s">
        <v>15</v>
      </c>
    </row>
    <row r="20515" spans="1:12">
      <c r="A20515" t="e">
        <f ca="1">E00251531844021</f>
        <v>#NAME?</v>
      </c>
      <c r="B20515">
        <v>1128</v>
      </c>
      <c r="C20515" t="s">
        <v>424</v>
      </c>
      <c r="D20515" s="1">
        <v>41548</v>
      </c>
      <c r="F20515">
        <v>2</v>
      </c>
      <c r="G20515">
        <v>2720</v>
      </c>
      <c r="H20515" t="s">
        <v>65</v>
      </c>
      <c r="J20515" t="s">
        <v>14</v>
      </c>
      <c r="K20515">
        <v>60</v>
      </c>
      <c r="L20515" t="s">
        <v>15</v>
      </c>
    </row>
    <row r="20516" spans="1:12">
      <c r="A20516" t="e">
        <f ca="1">E00251439928021</f>
        <v>#NAME?</v>
      </c>
      <c r="B20516">
        <v>4893</v>
      </c>
      <c r="C20516" t="s">
        <v>426</v>
      </c>
      <c r="D20516" s="1">
        <v>41965</v>
      </c>
      <c r="F20516">
        <v>1</v>
      </c>
      <c r="G20516">
        <v>7291</v>
      </c>
      <c r="H20516" t="s">
        <v>163</v>
      </c>
      <c r="I20516" t="s">
        <v>148</v>
      </c>
      <c r="J20516" t="s">
        <v>57</v>
      </c>
      <c r="K20516">
        <v>44</v>
      </c>
      <c r="L20516" t="s">
        <v>15</v>
      </c>
    </row>
    <row r="20517" spans="1:12">
      <c r="A20517" t="e">
        <f ca="1">E00251514878421</f>
        <v>#NAME?</v>
      </c>
      <c r="B20517">
        <v>6046</v>
      </c>
      <c r="C20517" t="s">
        <v>98</v>
      </c>
      <c r="D20517" s="1">
        <v>42758</v>
      </c>
      <c r="E20517">
        <v>3</v>
      </c>
      <c r="F20517">
        <v>3</v>
      </c>
      <c r="G20517">
        <v>2724</v>
      </c>
      <c r="H20517" t="s">
        <v>73</v>
      </c>
      <c r="J20517" t="s">
        <v>34</v>
      </c>
      <c r="K20517">
        <v>58</v>
      </c>
      <c r="L20517" t="s">
        <v>15</v>
      </c>
    </row>
    <row r="20518" spans="1:12">
      <c r="A20518" t="e">
        <f ca="1">E00251514878421</f>
        <v>#NAME?</v>
      </c>
      <c r="B20518">
        <v>6156</v>
      </c>
      <c r="C20518" t="s">
        <v>352</v>
      </c>
      <c r="D20518" s="1">
        <v>42194</v>
      </c>
      <c r="F20518">
        <v>3</v>
      </c>
      <c r="G20518">
        <v>7222</v>
      </c>
      <c r="H20518" t="s">
        <v>560</v>
      </c>
      <c r="J20518" t="s">
        <v>14</v>
      </c>
      <c r="K20518">
        <v>57</v>
      </c>
      <c r="L20518" t="s">
        <v>15</v>
      </c>
    </row>
    <row r="20519" spans="1:12">
      <c r="A20519" t="e">
        <f ca="1">E00251432151321</f>
        <v>#NAME?</v>
      </c>
      <c r="B20519">
        <v>494</v>
      </c>
      <c r="C20519" t="s">
        <v>63</v>
      </c>
      <c r="D20519" s="1">
        <v>41600</v>
      </c>
      <c r="F20519">
        <v>2</v>
      </c>
      <c r="G20519">
        <v>7962</v>
      </c>
      <c r="H20519" t="s">
        <v>111</v>
      </c>
      <c r="J20519" t="s">
        <v>14</v>
      </c>
      <c r="K20519">
        <v>46</v>
      </c>
      <c r="L20519" t="s">
        <v>22</v>
      </c>
    </row>
    <row r="20520" spans="1:12">
      <c r="A20520" t="e">
        <f ca="1">E00251524992321</f>
        <v>#NAME?</v>
      </c>
      <c r="B20520">
        <v>6156</v>
      </c>
      <c r="C20520" t="s">
        <v>352</v>
      </c>
      <c r="D20520" s="1">
        <v>42165</v>
      </c>
      <c r="F20520">
        <v>1</v>
      </c>
      <c r="G20520">
        <v>56210</v>
      </c>
      <c r="H20520" t="s">
        <v>212</v>
      </c>
      <c r="J20520" t="s">
        <v>14</v>
      </c>
      <c r="K20520">
        <v>63</v>
      </c>
      <c r="L20520" t="s">
        <v>15</v>
      </c>
    </row>
    <row r="20521" spans="1:12">
      <c r="A20521" t="e">
        <f ca="1">E00251619053021</f>
        <v>#NAME?</v>
      </c>
      <c r="B20521">
        <v>109</v>
      </c>
      <c r="C20521" t="s">
        <v>480</v>
      </c>
      <c r="D20521" s="1">
        <v>41290</v>
      </c>
      <c r="F20521">
        <v>2</v>
      </c>
      <c r="G20521">
        <v>7869</v>
      </c>
      <c r="H20521" t="s">
        <v>470</v>
      </c>
      <c r="J20521" t="s">
        <v>14</v>
      </c>
      <c r="K20521">
        <v>62</v>
      </c>
      <c r="L20521" t="s">
        <v>22</v>
      </c>
    </row>
    <row r="20522" spans="1:12">
      <c r="A20522" t="e">
        <f ca="1">E00251430391921</f>
        <v>#NAME?</v>
      </c>
      <c r="B20522">
        <v>469</v>
      </c>
      <c r="C20522" t="s">
        <v>30</v>
      </c>
      <c r="D20522" s="1">
        <v>43068</v>
      </c>
      <c r="F20522">
        <v>1</v>
      </c>
      <c r="G20522">
        <v>71940</v>
      </c>
      <c r="H20522" t="s">
        <v>135</v>
      </c>
      <c r="J20522" t="s">
        <v>14</v>
      </c>
      <c r="K20522">
        <v>62</v>
      </c>
      <c r="L20522" t="s">
        <v>15</v>
      </c>
    </row>
    <row r="20523" spans="1:12">
      <c r="A20523" t="e">
        <f ca="1">E00251619053521</f>
        <v>#NAME?</v>
      </c>
      <c r="B20523">
        <v>3588</v>
      </c>
      <c r="C20523" t="s">
        <v>1519</v>
      </c>
      <c r="D20523" s="1">
        <v>41247</v>
      </c>
      <c r="F20523">
        <v>1</v>
      </c>
      <c r="G20523">
        <v>30928</v>
      </c>
      <c r="H20523" t="s">
        <v>905</v>
      </c>
      <c r="J20523" t="s">
        <v>272</v>
      </c>
      <c r="K20523">
        <v>41</v>
      </c>
      <c r="L20523" t="s">
        <v>15</v>
      </c>
    </row>
    <row r="20524" spans="1:12">
      <c r="A20524" t="e">
        <f ca="1">E00251439569621</f>
        <v>#NAME?</v>
      </c>
      <c r="B20524">
        <v>701</v>
      </c>
      <c r="C20524" t="s">
        <v>72</v>
      </c>
      <c r="D20524" s="1">
        <v>41341</v>
      </c>
      <c r="F20524">
        <v>5</v>
      </c>
      <c r="G20524">
        <v>2724</v>
      </c>
      <c r="H20524" t="s">
        <v>73</v>
      </c>
      <c r="J20524" t="s">
        <v>14</v>
      </c>
      <c r="K20524">
        <v>62</v>
      </c>
      <c r="L20524" t="s">
        <v>15</v>
      </c>
    </row>
    <row r="20525" spans="1:12">
      <c r="A20525" t="e">
        <f ca="1">E00251514454421</f>
        <v>#NAME?</v>
      </c>
      <c r="B20525">
        <v>446</v>
      </c>
      <c r="C20525" t="s">
        <v>94</v>
      </c>
      <c r="D20525" s="1">
        <v>41099</v>
      </c>
      <c r="F20525">
        <v>1</v>
      </c>
      <c r="G20525">
        <v>53081</v>
      </c>
      <c r="H20525" t="s">
        <v>456</v>
      </c>
      <c r="J20525" t="s">
        <v>14</v>
      </c>
      <c r="K20525">
        <v>50</v>
      </c>
      <c r="L20525" t="s">
        <v>15</v>
      </c>
    </row>
    <row r="20526" spans="1:12">
      <c r="A20526" t="e">
        <f ca="1">E00251518868021</f>
        <v>#NAME?</v>
      </c>
      <c r="B20526">
        <v>1791</v>
      </c>
      <c r="C20526" t="s">
        <v>468</v>
      </c>
      <c r="D20526" s="1">
        <v>41016</v>
      </c>
      <c r="F20526">
        <v>3</v>
      </c>
      <c r="G20526">
        <v>7231</v>
      </c>
      <c r="H20526" t="s">
        <v>128</v>
      </c>
      <c r="J20526" t="s">
        <v>14</v>
      </c>
      <c r="K20526">
        <v>58</v>
      </c>
      <c r="L20526" t="s">
        <v>15</v>
      </c>
    </row>
    <row r="20527" spans="1:12">
      <c r="A20527" t="e">
        <f ca="1">E00251518868021</f>
        <v>#NAME?</v>
      </c>
      <c r="B20527">
        <v>1791</v>
      </c>
      <c r="C20527" t="s">
        <v>468</v>
      </c>
      <c r="D20527" s="1">
        <v>41687</v>
      </c>
      <c r="F20527">
        <v>5</v>
      </c>
      <c r="G20527">
        <v>3540</v>
      </c>
      <c r="H20527" t="s">
        <v>436</v>
      </c>
      <c r="J20527" t="s">
        <v>14</v>
      </c>
      <c r="K20527">
        <v>60</v>
      </c>
      <c r="L20527" t="s">
        <v>15</v>
      </c>
    </row>
    <row r="20528" spans="1:12">
      <c r="A20528" t="e">
        <f ca="1">E00251518868021</f>
        <v>#NAME?</v>
      </c>
      <c r="B20528">
        <v>1791</v>
      </c>
      <c r="C20528" t="s">
        <v>468</v>
      </c>
      <c r="D20528" s="1">
        <v>42297</v>
      </c>
      <c r="F20528">
        <v>1</v>
      </c>
      <c r="G20528">
        <v>8830</v>
      </c>
      <c r="H20528" t="s">
        <v>691</v>
      </c>
      <c r="J20528" t="s">
        <v>14</v>
      </c>
      <c r="K20528">
        <v>61</v>
      </c>
      <c r="L20528" t="s">
        <v>15</v>
      </c>
    </row>
    <row r="20529" spans="1:12">
      <c r="A20529" t="e">
        <f ca="1">E00251518868021</f>
        <v>#NAME?</v>
      </c>
      <c r="B20529">
        <v>1791</v>
      </c>
      <c r="C20529" t="s">
        <v>468</v>
      </c>
      <c r="D20529" s="1">
        <v>42919</v>
      </c>
      <c r="F20529">
        <v>2</v>
      </c>
      <c r="G20529">
        <v>2720</v>
      </c>
      <c r="H20529" t="s">
        <v>65</v>
      </c>
      <c r="J20529" t="s">
        <v>14</v>
      </c>
      <c r="K20529">
        <v>63</v>
      </c>
      <c r="L20529" t="s">
        <v>15</v>
      </c>
    </row>
    <row r="20530" spans="1:12">
      <c r="A20530" t="e">
        <f ca="1">E00251511139621</f>
        <v>#NAME?</v>
      </c>
      <c r="B20530">
        <v>28</v>
      </c>
      <c r="C20530" t="s">
        <v>153</v>
      </c>
      <c r="D20530" s="1">
        <v>40996</v>
      </c>
      <c r="F20530">
        <v>2</v>
      </c>
      <c r="G20530">
        <v>4019</v>
      </c>
      <c r="H20530" t="s">
        <v>26</v>
      </c>
      <c r="J20530" t="s">
        <v>14</v>
      </c>
      <c r="K20530">
        <v>51</v>
      </c>
      <c r="L20530" t="s">
        <v>15</v>
      </c>
    </row>
    <row r="20531" spans="1:12">
      <c r="A20531" t="e">
        <f ca="1">E00251511139621</f>
        <v>#NAME?</v>
      </c>
      <c r="B20531">
        <v>28</v>
      </c>
      <c r="C20531" t="s">
        <v>153</v>
      </c>
      <c r="D20531" s="1">
        <v>41024</v>
      </c>
      <c r="F20531">
        <v>1</v>
      </c>
      <c r="G20531">
        <v>49390</v>
      </c>
      <c r="H20531" t="s">
        <v>59</v>
      </c>
      <c r="J20531" t="s">
        <v>14</v>
      </c>
      <c r="K20531">
        <v>52</v>
      </c>
      <c r="L20531" t="s">
        <v>15</v>
      </c>
    </row>
    <row r="20532" spans="1:12">
      <c r="A20532" t="e">
        <f ca="1">E00251511139621</f>
        <v>#NAME?</v>
      </c>
      <c r="B20532">
        <v>28</v>
      </c>
      <c r="C20532" t="s">
        <v>153</v>
      </c>
      <c r="D20532" s="1">
        <v>41744</v>
      </c>
      <c r="F20532">
        <v>2</v>
      </c>
      <c r="G20532">
        <v>49390</v>
      </c>
      <c r="H20532" t="s">
        <v>59</v>
      </c>
      <c r="J20532" t="s">
        <v>14</v>
      </c>
      <c r="K20532">
        <v>54</v>
      </c>
      <c r="L20532" t="s">
        <v>15</v>
      </c>
    </row>
    <row r="20533" spans="1:12">
      <c r="A20533" t="e">
        <f ca="1">E00251511139621</f>
        <v>#NAME?</v>
      </c>
      <c r="B20533">
        <v>28</v>
      </c>
      <c r="C20533" t="s">
        <v>153</v>
      </c>
      <c r="D20533" s="1">
        <v>42641</v>
      </c>
      <c r="F20533">
        <v>3</v>
      </c>
      <c r="G20533">
        <v>4019</v>
      </c>
      <c r="H20533" t="s">
        <v>26</v>
      </c>
      <c r="J20533" t="s">
        <v>14</v>
      </c>
      <c r="K20533">
        <v>56</v>
      </c>
      <c r="L20533" t="s">
        <v>15</v>
      </c>
    </row>
    <row r="20534" spans="1:12">
      <c r="A20534" t="e">
        <f ca="1">E00251439569621</f>
        <v>#NAME?</v>
      </c>
      <c r="B20534">
        <v>701</v>
      </c>
      <c r="C20534" t="s">
        <v>72</v>
      </c>
      <c r="D20534" s="1">
        <v>42696</v>
      </c>
      <c r="F20534">
        <v>2</v>
      </c>
      <c r="G20534">
        <v>2724</v>
      </c>
      <c r="H20534" t="s">
        <v>73</v>
      </c>
      <c r="J20534" t="s">
        <v>14</v>
      </c>
      <c r="K20534">
        <v>65</v>
      </c>
      <c r="L20534" t="s">
        <v>15</v>
      </c>
    </row>
    <row r="20535" spans="1:12">
      <c r="A20535" t="e">
        <f ca="1">E00251527995921</f>
        <v>#NAME?</v>
      </c>
      <c r="B20535">
        <v>47</v>
      </c>
      <c r="C20535" t="s">
        <v>494</v>
      </c>
      <c r="D20535" s="1">
        <v>42458</v>
      </c>
      <c r="F20535">
        <v>1</v>
      </c>
      <c r="G20535">
        <v>4829</v>
      </c>
      <c r="H20535" t="s">
        <v>783</v>
      </c>
      <c r="J20535" t="s">
        <v>14</v>
      </c>
      <c r="K20535">
        <v>53</v>
      </c>
      <c r="L20535" t="s">
        <v>15</v>
      </c>
    </row>
    <row r="20536" spans="1:12">
      <c r="A20536" t="e">
        <f ca="1">E00251531311821</f>
        <v>#NAME?</v>
      </c>
      <c r="B20536">
        <v>1128</v>
      </c>
      <c r="C20536" t="s">
        <v>424</v>
      </c>
      <c r="D20536" s="1">
        <v>41648</v>
      </c>
      <c r="F20536">
        <v>1</v>
      </c>
      <c r="G20536">
        <v>30000</v>
      </c>
      <c r="H20536" t="s">
        <v>144</v>
      </c>
      <c r="J20536" t="s">
        <v>14</v>
      </c>
      <c r="K20536">
        <v>39</v>
      </c>
      <c r="L20536" t="s">
        <v>15</v>
      </c>
    </row>
    <row r="20537" spans="1:12">
      <c r="A20537" t="e">
        <f ca="1">E00251429314921</f>
        <v>#NAME?</v>
      </c>
      <c r="B20537">
        <v>4055</v>
      </c>
      <c r="C20537" t="s">
        <v>51</v>
      </c>
      <c r="D20537" s="1">
        <v>41415</v>
      </c>
      <c r="F20537">
        <v>2</v>
      </c>
      <c r="G20537">
        <v>7062</v>
      </c>
      <c r="H20537" t="s">
        <v>97</v>
      </c>
      <c r="J20537" t="s">
        <v>14</v>
      </c>
      <c r="K20537">
        <v>47</v>
      </c>
      <c r="L20537" t="s">
        <v>15</v>
      </c>
    </row>
    <row r="20538" spans="1:12">
      <c r="A20538" t="e">
        <f ca="1">E00251429182321</f>
        <v>#NAME?</v>
      </c>
      <c r="B20538">
        <v>272</v>
      </c>
      <c r="C20538" t="s">
        <v>174</v>
      </c>
      <c r="D20538" s="1">
        <v>42742</v>
      </c>
      <c r="F20538">
        <v>1</v>
      </c>
      <c r="G20538">
        <v>37020</v>
      </c>
      <c r="H20538" t="s">
        <v>1520</v>
      </c>
      <c r="I20538" t="s">
        <v>56</v>
      </c>
      <c r="J20538" t="s">
        <v>57</v>
      </c>
      <c r="K20538">
        <v>54</v>
      </c>
      <c r="L20538" t="s">
        <v>15</v>
      </c>
    </row>
    <row r="20539" spans="1:12">
      <c r="A20539" t="e">
        <f ca="1">E00251429182321</f>
        <v>#NAME?</v>
      </c>
      <c r="B20539">
        <v>290</v>
      </c>
      <c r="C20539" t="s">
        <v>449</v>
      </c>
      <c r="D20539" s="1">
        <v>41767</v>
      </c>
      <c r="F20539">
        <v>2</v>
      </c>
      <c r="G20539">
        <v>71509</v>
      </c>
      <c r="H20539" t="s">
        <v>369</v>
      </c>
      <c r="J20539" t="s">
        <v>14</v>
      </c>
      <c r="K20539">
        <v>52</v>
      </c>
      <c r="L20539" t="s">
        <v>15</v>
      </c>
    </row>
    <row r="20540" spans="1:12">
      <c r="A20540" t="e">
        <f ca="1">E00251429326321</f>
        <v>#NAME?</v>
      </c>
      <c r="B20540">
        <v>291</v>
      </c>
      <c r="C20540" t="s">
        <v>160</v>
      </c>
      <c r="D20540" s="1">
        <v>41654</v>
      </c>
      <c r="F20540">
        <v>2</v>
      </c>
      <c r="G20540">
        <v>49390</v>
      </c>
      <c r="H20540" t="s">
        <v>59</v>
      </c>
      <c r="J20540" t="s">
        <v>14</v>
      </c>
      <c r="K20540">
        <v>47</v>
      </c>
      <c r="L20540" t="s">
        <v>15</v>
      </c>
    </row>
    <row r="20541" spans="1:12">
      <c r="A20541" t="e">
        <f ca="1">E00251427204321</f>
        <v>#NAME?</v>
      </c>
      <c r="B20541">
        <v>28</v>
      </c>
      <c r="C20541" t="s">
        <v>153</v>
      </c>
      <c r="D20541" s="1">
        <v>41744</v>
      </c>
      <c r="F20541">
        <v>1</v>
      </c>
      <c r="G20541">
        <v>3051</v>
      </c>
      <c r="H20541" t="s">
        <v>13</v>
      </c>
      <c r="J20541" t="s">
        <v>14</v>
      </c>
      <c r="K20541">
        <v>46</v>
      </c>
      <c r="L20541" t="s">
        <v>15</v>
      </c>
    </row>
    <row r="20542" spans="1:12">
      <c r="A20542" t="e">
        <f ca="1">E00251510614621</f>
        <v>#NAME?</v>
      </c>
      <c r="B20542">
        <v>160</v>
      </c>
      <c r="C20542" t="s">
        <v>278</v>
      </c>
      <c r="D20542" s="1">
        <v>41740</v>
      </c>
      <c r="F20542">
        <v>4</v>
      </c>
      <c r="G20542">
        <v>22800</v>
      </c>
      <c r="H20542" t="s">
        <v>35</v>
      </c>
      <c r="J20542" t="s">
        <v>14</v>
      </c>
      <c r="K20542">
        <v>52</v>
      </c>
      <c r="L20542" t="s">
        <v>15</v>
      </c>
    </row>
    <row r="20543" spans="1:12">
      <c r="A20543" t="e">
        <f ca="1">E00251513752721</f>
        <v>#NAME?</v>
      </c>
      <c r="B20543">
        <v>744</v>
      </c>
      <c r="C20543" t="s">
        <v>308</v>
      </c>
      <c r="D20543" s="1">
        <v>41650</v>
      </c>
      <c r="E20543">
        <v>2</v>
      </c>
      <c r="F20543">
        <v>1</v>
      </c>
      <c r="G20543">
        <v>71853</v>
      </c>
      <c r="H20543" t="s">
        <v>1521</v>
      </c>
      <c r="J20543" t="s">
        <v>34</v>
      </c>
      <c r="K20543">
        <v>54</v>
      </c>
      <c r="L20543" t="s">
        <v>15</v>
      </c>
    </row>
    <row r="20544" spans="1:12">
      <c r="A20544" t="e">
        <f ca="1">E00251513752721</f>
        <v>#NAME?</v>
      </c>
      <c r="B20544">
        <v>744</v>
      </c>
      <c r="C20544" t="s">
        <v>308</v>
      </c>
      <c r="D20544" s="1">
        <v>41650</v>
      </c>
      <c r="E20544">
        <v>2</v>
      </c>
      <c r="F20544">
        <v>3</v>
      </c>
      <c r="G20544">
        <v>49390</v>
      </c>
      <c r="H20544" t="s">
        <v>59</v>
      </c>
      <c r="J20544" t="s">
        <v>34</v>
      </c>
      <c r="K20544">
        <v>54</v>
      </c>
      <c r="L20544" t="s">
        <v>15</v>
      </c>
    </row>
    <row r="20545" spans="1:12">
      <c r="A20545" t="e">
        <f ca="1">E00251531468021</f>
        <v>#NAME?</v>
      </c>
      <c r="B20545">
        <v>703</v>
      </c>
      <c r="C20545" t="s">
        <v>305</v>
      </c>
      <c r="D20545" s="1">
        <v>43061</v>
      </c>
      <c r="F20545">
        <v>3</v>
      </c>
      <c r="G20545">
        <v>2169</v>
      </c>
      <c r="H20545" t="s">
        <v>40</v>
      </c>
      <c r="J20545" t="s">
        <v>14</v>
      </c>
      <c r="K20545">
        <v>42</v>
      </c>
      <c r="L20545" t="s">
        <v>15</v>
      </c>
    </row>
    <row r="20546" spans="1:12">
      <c r="A20546" t="e">
        <f ca="1">E00251528743621</f>
        <v>#NAME?</v>
      </c>
      <c r="B20546">
        <v>1325</v>
      </c>
      <c r="C20546" t="s">
        <v>605</v>
      </c>
      <c r="D20546" s="1">
        <v>42347</v>
      </c>
      <c r="F20546">
        <v>3</v>
      </c>
      <c r="G20546">
        <v>2729</v>
      </c>
      <c r="H20546" t="s">
        <v>115</v>
      </c>
      <c r="J20546" t="s">
        <v>14</v>
      </c>
      <c r="K20546">
        <v>53</v>
      </c>
      <c r="L20546" t="s">
        <v>15</v>
      </c>
    </row>
    <row r="20547" spans="1:12">
      <c r="A20547" t="e">
        <f ca="1">E00251418164121</f>
        <v>#NAME?</v>
      </c>
      <c r="B20547">
        <v>1929</v>
      </c>
      <c r="C20547" t="s">
        <v>195</v>
      </c>
      <c r="D20547" s="1">
        <v>41955</v>
      </c>
      <c r="F20547">
        <v>4</v>
      </c>
      <c r="G20547">
        <v>3004</v>
      </c>
      <c r="H20547" t="s">
        <v>104</v>
      </c>
      <c r="J20547" t="s">
        <v>14</v>
      </c>
      <c r="K20547">
        <v>65</v>
      </c>
      <c r="L20547" t="s">
        <v>15</v>
      </c>
    </row>
    <row r="20548" spans="1:12">
      <c r="A20548" t="e">
        <f ca="1">E00251432151321</f>
        <v>#NAME?</v>
      </c>
      <c r="B20548">
        <v>494</v>
      </c>
      <c r="C20548" t="s">
        <v>63</v>
      </c>
      <c r="D20548" s="1">
        <v>42746</v>
      </c>
      <c r="F20548">
        <v>3</v>
      </c>
      <c r="G20548">
        <v>7291</v>
      </c>
      <c r="H20548" t="s">
        <v>163</v>
      </c>
      <c r="J20548" t="s">
        <v>14</v>
      </c>
      <c r="K20548">
        <v>49</v>
      </c>
      <c r="L20548" t="s">
        <v>15</v>
      </c>
    </row>
    <row r="20549" spans="1:12">
      <c r="A20549" t="e">
        <f ca="1">E00251528898821</f>
        <v>#NAME?</v>
      </c>
      <c r="B20549">
        <v>286</v>
      </c>
      <c r="C20549" t="s">
        <v>41</v>
      </c>
      <c r="D20549" s="1">
        <v>41761</v>
      </c>
      <c r="F20549">
        <v>1</v>
      </c>
      <c r="G20549">
        <v>7089</v>
      </c>
      <c r="H20549" t="s">
        <v>487</v>
      </c>
      <c r="J20549" t="s">
        <v>14</v>
      </c>
      <c r="K20549">
        <v>60</v>
      </c>
      <c r="L20549" t="s">
        <v>15</v>
      </c>
    </row>
    <row r="20550" spans="1:12">
      <c r="A20550" t="e">
        <f ca="1">E00251432443121</f>
        <v>#NAME?</v>
      </c>
      <c r="B20550">
        <v>6311</v>
      </c>
      <c r="C20550" t="s">
        <v>146</v>
      </c>
      <c r="D20550" s="1">
        <v>41825</v>
      </c>
      <c r="F20550">
        <v>1</v>
      </c>
      <c r="G20550">
        <v>60490</v>
      </c>
      <c r="H20550" t="s">
        <v>322</v>
      </c>
      <c r="I20550" t="s">
        <v>148</v>
      </c>
      <c r="J20550" t="s">
        <v>57</v>
      </c>
      <c r="K20550">
        <v>49</v>
      </c>
      <c r="L20550" t="s">
        <v>15</v>
      </c>
    </row>
    <row r="20551" spans="1:12">
      <c r="A20551" t="e">
        <f ca="1">E00251722805021</f>
        <v>#NAME?</v>
      </c>
      <c r="B20551">
        <v>373</v>
      </c>
      <c r="C20551" t="s">
        <v>749</v>
      </c>
      <c r="D20551" s="1">
        <v>41655</v>
      </c>
      <c r="F20551">
        <v>1</v>
      </c>
      <c r="G20551">
        <v>7810</v>
      </c>
      <c r="H20551" t="s">
        <v>143</v>
      </c>
      <c r="J20551" t="s">
        <v>14</v>
      </c>
      <c r="K20551">
        <v>36</v>
      </c>
      <c r="L20551" t="s">
        <v>15</v>
      </c>
    </row>
    <row r="20552" spans="1:12">
      <c r="A20552" t="e">
        <f ca="1">E00251418164121</f>
        <v>#NAME?</v>
      </c>
      <c r="B20552">
        <v>1929</v>
      </c>
      <c r="C20552" t="s">
        <v>195</v>
      </c>
      <c r="D20552" s="1">
        <v>42538</v>
      </c>
      <c r="F20552">
        <v>1</v>
      </c>
      <c r="G20552">
        <v>4019</v>
      </c>
      <c r="H20552" t="s">
        <v>26</v>
      </c>
      <c r="J20552" t="s">
        <v>14</v>
      </c>
      <c r="K20552">
        <v>66</v>
      </c>
      <c r="L20552" t="s">
        <v>15</v>
      </c>
    </row>
    <row r="20553" spans="1:12">
      <c r="A20553" t="e">
        <f ca="1">E00251418164121</f>
        <v>#NAME?</v>
      </c>
      <c r="B20553">
        <v>1929</v>
      </c>
      <c r="C20553" t="s">
        <v>195</v>
      </c>
      <c r="D20553" s="1">
        <v>42629</v>
      </c>
      <c r="F20553">
        <v>1</v>
      </c>
      <c r="G20553">
        <v>4019</v>
      </c>
      <c r="H20553" t="s">
        <v>26</v>
      </c>
      <c r="J20553" t="s">
        <v>14</v>
      </c>
      <c r="K20553">
        <v>67</v>
      </c>
      <c r="L20553" t="s">
        <v>15</v>
      </c>
    </row>
    <row r="20554" spans="1:12">
      <c r="A20554" t="e">
        <f ca="1">E00251418164121</f>
        <v>#NAME?</v>
      </c>
      <c r="B20554">
        <v>1929</v>
      </c>
      <c r="C20554" t="s">
        <v>195</v>
      </c>
      <c r="D20554" s="1">
        <v>42838</v>
      </c>
      <c r="F20554">
        <v>2</v>
      </c>
      <c r="G20554">
        <v>4019</v>
      </c>
      <c r="H20554" t="s">
        <v>26</v>
      </c>
      <c r="J20554" t="s">
        <v>14</v>
      </c>
      <c r="K20554">
        <v>67</v>
      </c>
      <c r="L20554" t="s">
        <v>15</v>
      </c>
    </row>
    <row r="20555" spans="1:12">
      <c r="A20555" t="e">
        <f ca="1">E00251531311821</f>
        <v>#NAME?</v>
      </c>
      <c r="B20555">
        <v>1128</v>
      </c>
      <c r="C20555" t="s">
        <v>424</v>
      </c>
      <c r="D20555" s="1">
        <v>41962</v>
      </c>
      <c r="F20555">
        <v>1</v>
      </c>
      <c r="G20555">
        <v>72871</v>
      </c>
      <c r="H20555" t="s">
        <v>685</v>
      </c>
      <c r="J20555" t="s">
        <v>14</v>
      </c>
      <c r="K20555">
        <v>40</v>
      </c>
      <c r="L20555" t="s">
        <v>15</v>
      </c>
    </row>
    <row r="20556" spans="1:12">
      <c r="A20556" t="e">
        <f ca="1">E00251531311821</f>
        <v>#NAME?</v>
      </c>
      <c r="B20556">
        <v>1128</v>
      </c>
      <c r="C20556" t="s">
        <v>424</v>
      </c>
      <c r="D20556" s="1">
        <v>42023</v>
      </c>
      <c r="F20556">
        <v>1</v>
      </c>
      <c r="G20556">
        <v>4660</v>
      </c>
      <c r="H20556" t="s">
        <v>215</v>
      </c>
      <c r="J20556" t="s">
        <v>14</v>
      </c>
      <c r="K20556">
        <v>40</v>
      </c>
      <c r="L20556" t="s">
        <v>15</v>
      </c>
    </row>
    <row r="20557" spans="1:12">
      <c r="A20557" t="e">
        <f ca="1">E00251531311821</f>
        <v>#NAME?</v>
      </c>
      <c r="B20557">
        <v>1128</v>
      </c>
      <c r="C20557" t="s">
        <v>424</v>
      </c>
      <c r="D20557" s="1">
        <v>42772</v>
      </c>
      <c r="F20557">
        <v>3</v>
      </c>
      <c r="G20557">
        <v>27802</v>
      </c>
      <c r="H20557" t="s">
        <v>83</v>
      </c>
      <c r="J20557" t="s">
        <v>14</v>
      </c>
      <c r="K20557">
        <v>43</v>
      </c>
      <c r="L20557" t="s">
        <v>15</v>
      </c>
    </row>
    <row r="20558" spans="1:12">
      <c r="A20558" t="e">
        <f ca="1">E00251532440721</f>
        <v>#NAME?</v>
      </c>
      <c r="B20558">
        <v>4054</v>
      </c>
      <c r="C20558" t="s">
        <v>693</v>
      </c>
      <c r="D20558" s="1">
        <v>42885</v>
      </c>
      <c r="F20558">
        <v>2</v>
      </c>
      <c r="G20558">
        <v>4019</v>
      </c>
      <c r="H20558" t="s">
        <v>26</v>
      </c>
      <c r="J20558" t="s">
        <v>14</v>
      </c>
      <c r="K20558">
        <v>57</v>
      </c>
      <c r="L20558" t="s">
        <v>15</v>
      </c>
    </row>
    <row r="20559" spans="1:12">
      <c r="A20559" t="e">
        <f ca="1">E00251616233021</f>
        <v>#NAME?</v>
      </c>
      <c r="B20559">
        <v>695</v>
      </c>
      <c r="C20559" t="s">
        <v>257</v>
      </c>
      <c r="D20559" s="1">
        <v>42060</v>
      </c>
      <c r="F20559">
        <v>3</v>
      </c>
      <c r="G20559">
        <v>7273</v>
      </c>
      <c r="H20559" t="s">
        <v>543</v>
      </c>
      <c r="J20559" t="s">
        <v>14</v>
      </c>
      <c r="K20559">
        <v>52</v>
      </c>
      <c r="L20559" t="s">
        <v>15</v>
      </c>
    </row>
    <row r="20560" spans="1:12">
      <c r="A20560" t="e">
        <f ca="1">E00251616233021</f>
        <v>#NAME?</v>
      </c>
      <c r="B20560">
        <v>1028</v>
      </c>
      <c r="C20560" t="s">
        <v>127</v>
      </c>
      <c r="D20560" s="1">
        <v>42618</v>
      </c>
      <c r="F20560">
        <v>1</v>
      </c>
      <c r="G20560">
        <v>7242</v>
      </c>
      <c r="H20560" t="s">
        <v>93</v>
      </c>
      <c r="I20560" t="s">
        <v>127</v>
      </c>
      <c r="J20560" t="s">
        <v>57</v>
      </c>
      <c r="K20560">
        <v>54</v>
      </c>
      <c r="L20560" t="s">
        <v>15</v>
      </c>
    </row>
    <row r="20561" spans="1:12">
      <c r="A20561" t="e">
        <f ca="1">E00251616233021</f>
        <v>#NAME?</v>
      </c>
      <c r="B20561">
        <v>1325</v>
      </c>
      <c r="C20561" t="s">
        <v>605</v>
      </c>
      <c r="D20561" s="1">
        <v>41676</v>
      </c>
      <c r="F20561">
        <v>1</v>
      </c>
      <c r="G20561">
        <v>56400</v>
      </c>
      <c r="H20561" t="s">
        <v>91</v>
      </c>
      <c r="J20561" t="s">
        <v>14</v>
      </c>
      <c r="K20561">
        <v>51</v>
      </c>
      <c r="L20561" t="s">
        <v>15</v>
      </c>
    </row>
    <row r="20562" spans="1:12">
      <c r="A20562" t="e">
        <f ca="1">E00251532633521</f>
        <v>#NAME?</v>
      </c>
      <c r="B20562">
        <v>493</v>
      </c>
      <c r="C20562" t="s">
        <v>376</v>
      </c>
      <c r="D20562" s="1">
        <v>41745</v>
      </c>
      <c r="F20562">
        <v>1</v>
      </c>
      <c r="G20562">
        <v>4019</v>
      </c>
      <c r="H20562" t="s">
        <v>26</v>
      </c>
      <c r="J20562" t="s">
        <v>14</v>
      </c>
      <c r="K20562">
        <v>58</v>
      </c>
      <c r="L20562" t="s">
        <v>15</v>
      </c>
    </row>
    <row r="20563" spans="1:12">
      <c r="A20563" t="e">
        <f ca="1">E00251533165621</f>
        <v>#NAME?</v>
      </c>
      <c r="B20563">
        <v>443</v>
      </c>
      <c r="C20563" t="s">
        <v>582</v>
      </c>
      <c r="D20563" s="1">
        <v>41775</v>
      </c>
      <c r="F20563">
        <v>1</v>
      </c>
      <c r="G20563">
        <v>7231</v>
      </c>
      <c r="H20563" t="s">
        <v>128</v>
      </c>
      <c r="J20563" t="s">
        <v>14</v>
      </c>
      <c r="K20563">
        <v>53</v>
      </c>
      <c r="L20563" t="s">
        <v>15</v>
      </c>
    </row>
    <row r="20564" spans="1:12">
      <c r="A20564" t="e">
        <f ca="1">E00251533165621</f>
        <v>#NAME?</v>
      </c>
      <c r="B20564">
        <v>443</v>
      </c>
      <c r="C20564" t="s">
        <v>582</v>
      </c>
      <c r="D20564" s="1">
        <v>41785</v>
      </c>
      <c r="F20564">
        <v>2</v>
      </c>
      <c r="G20564">
        <v>6272</v>
      </c>
      <c r="H20564" t="s">
        <v>635</v>
      </c>
      <c r="J20564" t="s">
        <v>14</v>
      </c>
      <c r="K20564">
        <v>53</v>
      </c>
      <c r="L20564" t="s">
        <v>15</v>
      </c>
    </row>
    <row r="20565" spans="1:12">
      <c r="A20565" t="e">
        <f ca="1">E00251533165621</f>
        <v>#NAME?</v>
      </c>
      <c r="B20565">
        <v>443</v>
      </c>
      <c r="C20565" t="s">
        <v>582</v>
      </c>
      <c r="D20565" s="1">
        <v>42985</v>
      </c>
      <c r="F20565">
        <v>1</v>
      </c>
      <c r="G20565">
        <v>30781</v>
      </c>
      <c r="H20565" t="s">
        <v>584</v>
      </c>
      <c r="J20565" t="s">
        <v>14</v>
      </c>
      <c r="K20565">
        <v>56</v>
      </c>
      <c r="L20565" t="s">
        <v>15</v>
      </c>
    </row>
    <row r="20566" spans="1:12">
      <c r="A20566" t="e">
        <f ca="1">E00251716565521</f>
        <v>#NAME?</v>
      </c>
      <c r="B20566">
        <v>726</v>
      </c>
      <c r="C20566" t="s">
        <v>167</v>
      </c>
      <c r="D20566" s="1">
        <v>41837</v>
      </c>
      <c r="F20566">
        <v>1</v>
      </c>
      <c r="G20566">
        <v>840</v>
      </c>
      <c r="H20566" t="s">
        <v>1522</v>
      </c>
      <c r="I20566" t="s">
        <v>56</v>
      </c>
      <c r="J20566" t="s">
        <v>57</v>
      </c>
      <c r="K20566">
        <v>55</v>
      </c>
      <c r="L20566" t="s">
        <v>15</v>
      </c>
    </row>
    <row r="20567" spans="1:12">
      <c r="A20567" t="e">
        <f ca="1">E00251617643721</f>
        <v>#NAME?</v>
      </c>
      <c r="B20567">
        <v>489</v>
      </c>
      <c r="C20567" t="s">
        <v>100</v>
      </c>
      <c r="D20567" s="1">
        <v>42755</v>
      </c>
      <c r="F20567">
        <v>3</v>
      </c>
      <c r="G20567">
        <v>496</v>
      </c>
      <c r="H20567" t="s">
        <v>190</v>
      </c>
      <c r="J20567" t="s">
        <v>14</v>
      </c>
      <c r="K20567">
        <v>49</v>
      </c>
      <c r="L20567" t="s">
        <v>15</v>
      </c>
    </row>
    <row r="20568" spans="1:12">
      <c r="A20568" t="e">
        <f ca="1">E00251429326321</f>
        <v>#NAME?</v>
      </c>
      <c r="B20568">
        <v>291</v>
      </c>
      <c r="C20568" t="s">
        <v>160</v>
      </c>
      <c r="D20568" s="1">
        <v>42594</v>
      </c>
      <c r="F20568">
        <v>4</v>
      </c>
      <c r="G20568">
        <v>49390</v>
      </c>
      <c r="H20568" t="s">
        <v>59</v>
      </c>
      <c r="J20568" t="s">
        <v>14</v>
      </c>
      <c r="K20568">
        <v>49</v>
      </c>
      <c r="L20568" t="s">
        <v>15</v>
      </c>
    </row>
    <row r="20569" spans="1:12">
      <c r="A20569" t="e">
        <f ca="1">E00251528938321</f>
        <v>#NAME?</v>
      </c>
      <c r="B20569">
        <v>291</v>
      </c>
      <c r="C20569" t="s">
        <v>160</v>
      </c>
      <c r="D20569" s="1">
        <v>42431</v>
      </c>
      <c r="F20569">
        <v>3</v>
      </c>
      <c r="G20569">
        <v>5859</v>
      </c>
      <c r="H20569" t="s">
        <v>607</v>
      </c>
      <c r="J20569" t="s">
        <v>14</v>
      </c>
      <c r="K20569">
        <v>57</v>
      </c>
      <c r="L20569" t="s">
        <v>15</v>
      </c>
    </row>
    <row r="20570" spans="1:12">
      <c r="A20570" t="e">
        <f ca="1">E00251528938321</f>
        <v>#NAME?</v>
      </c>
      <c r="B20570">
        <v>291</v>
      </c>
      <c r="C20570" t="s">
        <v>160</v>
      </c>
      <c r="D20570" s="1">
        <v>42573</v>
      </c>
      <c r="F20570">
        <v>1</v>
      </c>
      <c r="G20570">
        <v>7262</v>
      </c>
      <c r="H20570" t="s">
        <v>198</v>
      </c>
      <c r="J20570" t="s">
        <v>14</v>
      </c>
      <c r="K20570">
        <v>57</v>
      </c>
      <c r="L20570" t="s">
        <v>15</v>
      </c>
    </row>
    <row r="20571" spans="1:12">
      <c r="A20571" t="e">
        <f ca="1">E00251528938321</f>
        <v>#NAME?</v>
      </c>
      <c r="B20571">
        <v>291</v>
      </c>
      <c r="C20571" t="s">
        <v>160</v>
      </c>
      <c r="D20571" s="1">
        <v>42599</v>
      </c>
      <c r="F20571">
        <v>2</v>
      </c>
      <c r="G20571">
        <v>7262</v>
      </c>
      <c r="H20571" t="s">
        <v>198</v>
      </c>
      <c r="J20571" t="s">
        <v>14</v>
      </c>
      <c r="K20571">
        <v>57</v>
      </c>
      <c r="L20571" t="s">
        <v>15</v>
      </c>
    </row>
    <row r="20572" spans="1:12">
      <c r="A20572" t="e">
        <f ca="1">E00251528938321</f>
        <v>#NAME?</v>
      </c>
      <c r="B20572">
        <v>291</v>
      </c>
      <c r="C20572" t="s">
        <v>160</v>
      </c>
      <c r="D20572" s="1">
        <v>42849</v>
      </c>
      <c r="F20572">
        <v>1</v>
      </c>
      <c r="G20572">
        <v>4149</v>
      </c>
      <c r="H20572" t="s">
        <v>703</v>
      </c>
      <c r="J20572" t="s">
        <v>14</v>
      </c>
      <c r="K20572">
        <v>58</v>
      </c>
      <c r="L20572" t="s">
        <v>15</v>
      </c>
    </row>
    <row r="20573" spans="1:12">
      <c r="A20573" t="e">
        <f ca="1">E00251528938321</f>
        <v>#NAME?</v>
      </c>
      <c r="B20573">
        <v>291</v>
      </c>
      <c r="C20573" t="s">
        <v>160</v>
      </c>
      <c r="D20573" s="1">
        <v>42849</v>
      </c>
      <c r="F20573">
        <v>6</v>
      </c>
      <c r="G20573">
        <v>27800</v>
      </c>
      <c r="H20573" t="s">
        <v>145</v>
      </c>
      <c r="J20573" t="s">
        <v>14</v>
      </c>
      <c r="K20573">
        <v>58</v>
      </c>
      <c r="L20573" t="s">
        <v>15</v>
      </c>
    </row>
    <row r="20574" spans="1:12">
      <c r="A20574" t="e">
        <f ca="1">E00251716444121</f>
        <v>#NAME?</v>
      </c>
      <c r="B20574">
        <v>438</v>
      </c>
      <c r="C20574" t="s">
        <v>474</v>
      </c>
      <c r="D20574" s="1">
        <v>41807</v>
      </c>
      <c r="F20574">
        <v>3</v>
      </c>
      <c r="G20574">
        <v>4019</v>
      </c>
      <c r="H20574" t="s">
        <v>26</v>
      </c>
      <c r="J20574" t="s">
        <v>14</v>
      </c>
      <c r="K20574">
        <v>55</v>
      </c>
      <c r="L20574" t="s">
        <v>15</v>
      </c>
    </row>
    <row r="20575" spans="1:12">
      <c r="A20575" t="e">
        <f ca="1">E00251716444121</f>
        <v>#NAME?</v>
      </c>
      <c r="B20575">
        <v>438</v>
      </c>
      <c r="C20575" t="s">
        <v>474</v>
      </c>
      <c r="D20575" s="1">
        <v>41926</v>
      </c>
      <c r="F20575">
        <v>4</v>
      </c>
      <c r="G20575">
        <v>4556</v>
      </c>
      <c r="H20575" t="s">
        <v>121</v>
      </c>
      <c r="J20575" t="s">
        <v>14</v>
      </c>
      <c r="K20575">
        <v>55</v>
      </c>
      <c r="L20575" t="s">
        <v>15</v>
      </c>
    </row>
    <row r="20576" spans="1:12">
      <c r="A20576" t="e">
        <f ca="1">E00251716444121</f>
        <v>#NAME?</v>
      </c>
      <c r="B20576">
        <v>438</v>
      </c>
      <c r="C20576" t="s">
        <v>474</v>
      </c>
      <c r="D20576" s="1">
        <v>41996</v>
      </c>
      <c r="F20576">
        <v>1</v>
      </c>
      <c r="G20576">
        <v>4556</v>
      </c>
      <c r="H20576" t="s">
        <v>121</v>
      </c>
      <c r="J20576" t="s">
        <v>14</v>
      </c>
      <c r="K20576">
        <v>55</v>
      </c>
      <c r="L20576" t="s">
        <v>15</v>
      </c>
    </row>
    <row r="20577" spans="1:12">
      <c r="A20577" t="e">
        <f ca="1">E00251532959121</f>
        <v>#NAME?</v>
      </c>
      <c r="B20577">
        <v>467</v>
      </c>
      <c r="C20577" t="s">
        <v>232</v>
      </c>
      <c r="D20577" s="1">
        <v>40983</v>
      </c>
      <c r="F20577">
        <v>3</v>
      </c>
      <c r="G20577">
        <v>3689</v>
      </c>
      <c r="H20577" t="s">
        <v>159</v>
      </c>
      <c r="J20577" t="s">
        <v>14</v>
      </c>
      <c r="K20577">
        <v>57</v>
      </c>
      <c r="L20577" t="s">
        <v>15</v>
      </c>
    </row>
    <row r="20578" spans="1:12">
      <c r="A20578" t="e">
        <f ca="1">E00251532959121</f>
        <v>#NAME?</v>
      </c>
      <c r="B20578">
        <v>467</v>
      </c>
      <c r="C20578" t="s">
        <v>232</v>
      </c>
      <c r="D20578" s="1">
        <v>41085</v>
      </c>
      <c r="F20578">
        <v>4</v>
      </c>
      <c r="G20578">
        <v>7295</v>
      </c>
      <c r="H20578" t="s">
        <v>76</v>
      </c>
      <c r="J20578" t="s">
        <v>14</v>
      </c>
      <c r="K20578">
        <v>58</v>
      </c>
      <c r="L20578" t="s">
        <v>15</v>
      </c>
    </row>
    <row r="20579" spans="1:12">
      <c r="A20579" t="e">
        <f ca="1">E00251532959121</f>
        <v>#NAME?</v>
      </c>
      <c r="B20579">
        <v>467</v>
      </c>
      <c r="C20579" t="s">
        <v>232</v>
      </c>
      <c r="D20579" s="1">
        <v>42079</v>
      </c>
      <c r="F20579">
        <v>2</v>
      </c>
      <c r="G20579">
        <v>7068</v>
      </c>
      <c r="H20579" t="s">
        <v>979</v>
      </c>
      <c r="J20579" t="s">
        <v>14</v>
      </c>
      <c r="K20579">
        <v>60</v>
      </c>
      <c r="L20579" t="s">
        <v>15</v>
      </c>
    </row>
    <row r="20580" spans="1:12">
      <c r="A20580" t="e">
        <f ca="1">E00251532959121</f>
        <v>#NAME?</v>
      </c>
      <c r="B20580">
        <v>467</v>
      </c>
      <c r="C20580" t="s">
        <v>232</v>
      </c>
      <c r="D20580" s="1">
        <v>42520</v>
      </c>
      <c r="F20580">
        <v>3</v>
      </c>
      <c r="G20580">
        <v>49300</v>
      </c>
      <c r="H20580" t="s">
        <v>228</v>
      </c>
      <c r="J20580" t="s">
        <v>14</v>
      </c>
      <c r="K20580">
        <v>62</v>
      </c>
      <c r="L20580" t="s">
        <v>15</v>
      </c>
    </row>
    <row r="20581" spans="1:12">
      <c r="A20581" t="e">
        <f ca="1">E00251514452721</f>
        <v>#NAME?</v>
      </c>
      <c r="B20581">
        <v>452</v>
      </c>
      <c r="C20581" t="s">
        <v>592</v>
      </c>
      <c r="D20581" s="1">
        <v>43035</v>
      </c>
      <c r="F20581">
        <v>1</v>
      </c>
      <c r="G20581">
        <v>37205</v>
      </c>
      <c r="H20581" t="s">
        <v>191</v>
      </c>
      <c r="J20581" t="s">
        <v>14</v>
      </c>
      <c r="K20581">
        <v>48</v>
      </c>
      <c r="L20581" t="s">
        <v>15</v>
      </c>
    </row>
    <row r="20582" spans="1:12">
      <c r="A20582" t="e">
        <f ca="1">E00251514452721</f>
        <v>#NAME?</v>
      </c>
      <c r="B20582">
        <v>452</v>
      </c>
      <c r="C20582" t="s">
        <v>592</v>
      </c>
      <c r="D20582" s="1">
        <v>43039</v>
      </c>
      <c r="F20582">
        <v>1</v>
      </c>
      <c r="G20582">
        <v>37205</v>
      </c>
      <c r="H20582" t="s">
        <v>191</v>
      </c>
      <c r="J20582" t="s">
        <v>14</v>
      </c>
      <c r="K20582">
        <v>48</v>
      </c>
      <c r="L20582" t="s">
        <v>15</v>
      </c>
    </row>
    <row r="20583" spans="1:12">
      <c r="A20583" t="e">
        <f ca="1">E00251514247321</f>
        <v>#NAME?</v>
      </c>
      <c r="B20583">
        <v>448</v>
      </c>
      <c r="C20583" t="s">
        <v>112</v>
      </c>
      <c r="D20583" s="1">
        <v>41460</v>
      </c>
      <c r="F20583">
        <v>2</v>
      </c>
      <c r="G20583">
        <v>71590</v>
      </c>
      <c r="H20583" t="s">
        <v>44</v>
      </c>
      <c r="J20583" t="s">
        <v>14</v>
      </c>
      <c r="K20583">
        <v>59</v>
      </c>
      <c r="L20583" t="s">
        <v>15</v>
      </c>
    </row>
    <row r="20584" spans="1:12">
      <c r="A20584" t="e">
        <f ca="1">E00251429389321</f>
        <v>#NAME?</v>
      </c>
      <c r="B20584">
        <v>274</v>
      </c>
      <c r="C20584" t="s">
        <v>506</v>
      </c>
      <c r="D20584" s="1">
        <v>41326</v>
      </c>
      <c r="F20584">
        <v>1</v>
      </c>
      <c r="G20584">
        <v>4019</v>
      </c>
      <c r="H20584" t="s">
        <v>26</v>
      </c>
      <c r="J20584" t="s">
        <v>14</v>
      </c>
      <c r="K20584">
        <v>52</v>
      </c>
      <c r="L20584" t="s">
        <v>15</v>
      </c>
    </row>
    <row r="20585" spans="1:12">
      <c r="A20585" t="e">
        <f ca="1">E00251429389321</f>
        <v>#NAME?</v>
      </c>
      <c r="B20585">
        <v>274</v>
      </c>
      <c r="C20585" t="s">
        <v>506</v>
      </c>
      <c r="D20585" s="1">
        <v>42789</v>
      </c>
      <c r="F20585">
        <v>4</v>
      </c>
      <c r="G20585">
        <v>27800</v>
      </c>
      <c r="H20585" t="s">
        <v>145</v>
      </c>
      <c r="J20585" t="s">
        <v>14</v>
      </c>
      <c r="K20585">
        <v>56</v>
      </c>
      <c r="L20585" t="s">
        <v>15</v>
      </c>
    </row>
    <row r="20586" spans="1:12">
      <c r="A20586" t="e">
        <f ca="1">E00251513752721</f>
        <v>#NAME?</v>
      </c>
      <c r="B20586">
        <v>702</v>
      </c>
      <c r="C20586" t="s">
        <v>293</v>
      </c>
      <c r="D20586" s="1">
        <v>41325</v>
      </c>
      <c r="F20586">
        <v>5</v>
      </c>
      <c r="G20586">
        <v>71536</v>
      </c>
      <c r="H20586" t="s">
        <v>70</v>
      </c>
      <c r="J20586" t="s">
        <v>14</v>
      </c>
      <c r="K20586">
        <v>53</v>
      </c>
      <c r="L20586" t="s">
        <v>15</v>
      </c>
    </row>
    <row r="20587" spans="1:12">
      <c r="A20587" t="e">
        <f ca="1">E00251619054621</f>
        <v>#NAME?</v>
      </c>
      <c r="B20587">
        <v>109</v>
      </c>
      <c r="C20587" t="s">
        <v>480</v>
      </c>
      <c r="D20587" s="1">
        <v>42877</v>
      </c>
      <c r="F20587">
        <v>4</v>
      </c>
      <c r="G20587">
        <v>3879</v>
      </c>
      <c r="H20587" t="s">
        <v>1523</v>
      </c>
      <c r="J20587" t="s">
        <v>14</v>
      </c>
      <c r="K20587">
        <v>48</v>
      </c>
      <c r="L20587" t="s">
        <v>15</v>
      </c>
    </row>
    <row r="20588" spans="1:12">
      <c r="A20588" t="e">
        <f ca="1">E00251529568321</f>
        <v>#NAME?</v>
      </c>
      <c r="B20588">
        <v>156</v>
      </c>
      <c r="C20588" t="s">
        <v>569</v>
      </c>
      <c r="D20588" s="1">
        <v>42621</v>
      </c>
      <c r="F20588">
        <v>1</v>
      </c>
      <c r="G20588">
        <v>7242</v>
      </c>
      <c r="H20588" t="s">
        <v>93</v>
      </c>
      <c r="J20588" t="s">
        <v>14</v>
      </c>
      <c r="K20588">
        <v>58</v>
      </c>
      <c r="L20588" t="s">
        <v>15</v>
      </c>
    </row>
    <row r="20589" spans="1:12">
      <c r="A20589" t="e">
        <f ca="1">E00251510212721</f>
        <v>#NAME?</v>
      </c>
      <c r="B20589">
        <v>153</v>
      </c>
      <c r="C20589" t="s">
        <v>906</v>
      </c>
      <c r="D20589" s="1">
        <v>42354</v>
      </c>
      <c r="F20589">
        <v>1</v>
      </c>
      <c r="G20589">
        <v>4019</v>
      </c>
      <c r="H20589" t="s">
        <v>26</v>
      </c>
      <c r="J20589" t="s">
        <v>14</v>
      </c>
      <c r="K20589">
        <v>41</v>
      </c>
      <c r="L20589" t="s">
        <v>15</v>
      </c>
    </row>
    <row r="20590" spans="1:12">
      <c r="A20590" t="e">
        <f ca="1">E00251611848221</f>
        <v>#NAME?</v>
      </c>
      <c r="B20590">
        <v>11</v>
      </c>
      <c r="C20590" t="s">
        <v>245</v>
      </c>
      <c r="D20590" s="1">
        <v>42704</v>
      </c>
      <c r="F20590">
        <v>2</v>
      </c>
      <c r="G20590">
        <v>7829</v>
      </c>
      <c r="H20590" t="s">
        <v>899</v>
      </c>
      <c r="J20590" t="s">
        <v>14</v>
      </c>
      <c r="K20590">
        <v>49</v>
      </c>
      <c r="L20590" t="s">
        <v>22</v>
      </c>
    </row>
    <row r="20591" spans="1:12">
      <c r="A20591" t="e">
        <f ca="1">E00251513752721</f>
        <v>#NAME?</v>
      </c>
      <c r="B20591">
        <v>702</v>
      </c>
      <c r="C20591" t="s">
        <v>293</v>
      </c>
      <c r="D20591" s="1">
        <v>42619</v>
      </c>
      <c r="F20591">
        <v>1</v>
      </c>
      <c r="G20591">
        <v>71981</v>
      </c>
      <c r="H20591" t="s">
        <v>81</v>
      </c>
      <c r="J20591" t="s">
        <v>14</v>
      </c>
      <c r="K20591">
        <v>56</v>
      </c>
      <c r="L20591" t="s">
        <v>15</v>
      </c>
    </row>
    <row r="20592" spans="1:12">
      <c r="A20592" t="e">
        <f ca="1">E00251513752721</f>
        <v>#NAME?</v>
      </c>
      <c r="B20592">
        <v>702</v>
      </c>
      <c r="C20592" t="s">
        <v>293</v>
      </c>
      <c r="D20592" s="1">
        <v>42755</v>
      </c>
      <c r="F20592">
        <v>5</v>
      </c>
      <c r="G20592">
        <v>49390</v>
      </c>
      <c r="H20592" t="s">
        <v>59</v>
      </c>
      <c r="J20592" t="s">
        <v>14</v>
      </c>
      <c r="K20592">
        <v>57</v>
      </c>
      <c r="L20592" t="s">
        <v>15</v>
      </c>
    </row>
    <row r="20593" spans="1:12">
      <c r="A20593" t="e">
        <f ca="1">E00251524957221</f>
        <v>#NAME?</v>
      </c>
      <c r="B20593">
        <v>455</v>
      </c>
      <c r="C20593" t="s">
        <v>312</v>
      </c>
      <c r="D20593" s="1">
        <v>41348</v>
      </c>
      <c r="F20593">
        <v>1</v>
      </c>
      <c r="G20593">
        <v>30000</v>
      </c>
      <c r="H20593" t="s">
        <v>144</v>
      </c>
      <c r="J20593" t="s">
        <v>14</v>
      </c>
      <c r="K20593">
        <v>53</v>
      </c>
      <c r="L20593" t="s">
        <v>15</v>
      </c>
    </row>
    <row r="20594" spans="1:12">
      <c r="A20594" t="e">
        <f ca="1">E00251524957221</f>
        <v>#NAME?</v>
      </c>
      <c r="B20594">
        <v>455</v>
      </c>
      <c r="C20594" t="s">
        <v>312</v>
      </c>
      <c r="D20594" s="1">
        <v>42405</v>
      </c>
      <c r="F20594">
        <v>1</v>
      </c>
      <c r="G20594">
        <v>3502</v>
      </c>
      <c r="H20594" t="s">
        <v>885</v>
      </c>
      <c r="J20594" t="s">
        <v>14</v>
      </c>
      <c r="K20594">
        <v>56</v>
      </c>
      <c r="L20594" t="s">
        <v>15</v>
      </c>
    </row>
    <row r="20595" spans="1:12">
      <c r="A20595" t="e">
        <f ca="1">E00251512293621</f>
        <v>#NAME?</v>
      </c>
      <c r="B20595">
        <v>51</v>
      </c>
      <c r="C20595" t="s">
        <v>372</v>
      </c>
      <c r="D20595" s="1">
        <v>42747</v>
      </c>
      <c r="F20595">
        <v>3</v>
      </c>
      <c r="G20595">
        <v>2535</v>
      </c>
      <c r="H20595" t="s">
        <v>934</v>
      </c>
      <c r="J20595" t="s">
        <v>14</v>
      </c>
      <c r="K20595">
        <v>52</v>
      </c>
      <c r="L20595" t="s">
        <v>15</v>
      </c>
    </row>
    <row r="20596" spans="1:12">
      <c r="A20596" t="e">
        <f ca="1">E00251512293621</f>
        <v>#NAME?</v>
      </c>
      <c r="B20596">
        <v>51</v>
      </c>
      <c r="C20596" t="s">
        <v>372</v>
      </c>
      <c r="D20596" s="1">
        <v>42747</v>
      </c>
      <c r="F20596">
        <v>6</v>
      </c>
      <c r="G20596">
        <v>29680</v>
      </c>
      <c r="H20596" t="s">
        <v>938</v>
      </c>
      <c r="J20596" t="s">
        <v>14</v>
      </c>
      <c r="K20596">
        <v>52</v>
      </c>
      <c r="L20596" t="s">
        <v>15</v>
      </c>
    </row>
    <row r="20597" spans="1:12">
      <c r="A20597" t="e">
        <f ca="1">E00251512293621</f>
        <v>#NAME?</v>
      </c>
      <c r="B20597">
        <v>51</v>
      </c>
      <c r="C20597" t="s">
        <v>372</v>
      </c>
      <c r="D20597" s="1">
        <v>42857</v>
      </c>
      <c r="F20597">
        <v>2</v>
      </c>
      <c r="G20597">
        <v>7102</v>
      </c>
      <c r="H20597" t="s">
        <v>1223</v>
      </c>
      <c r="J20597" t="s">
        <v>14</v>
      </c>
      <c r="K20597">
        <v>52</v>
      </c>
      <c r="L20597" t="s">
        <v>15</v>
      </c>
    </row>
    <row r="20598" spans="1:12">
      <c r="A20598" t="e">
        <f ca="1">E00251512293621</f>
        <v>#NAME?</v>
      </c>
      <c r="B20598">
        <v>51</v>
      </c>
      <c r="C20598" t="s">
        <v>372</v>
      </c>
      <c r="D20598" s="1">
        <v>42990</v>
      </c>
      <c r="F20598">
        <v>2</v>
      </c>
      <c r="G20598">
        <v>27800</v>
      </c>
      <c r="H20598" t="s">
        <v>145</v>
      </c>
      <c r="J20598" t="s">
        <v>14</v>
      </c>
      <c r="K20598">
        <v>52</v>
      </c>
      <c r="L20598" t="s">
        <v>15</v>
      </c>
    </row>
    <row r="20599" spans="1:12">
      <c r="A20599" t="e">
        <f ca="1">E00251531311821</f>
        <v>#NAME?</v>
      </c>
      <c r="B20599">
        <v>1128</v>
      </c>
      <c r="C20599" t="s">
        <v>424</v>
      </c>
      <c r="D20599" s="1">
        <v>41780</v>
      </c>
      <c r="F20599">
        <v>2</v>
      </c>
      <c r="G20599">
        <v>7099</v>
      </c>
      <c r="H20599" t="s">
        <v>1128</v>
      </c>
      <c r="J20599" t="s">
        <v>14</v>
      </c>
      <c r="K20599">
        <v>40</v>
      </c>
      <c r="L20599" t="s">
        <v>15</v>
      </c>
    </row>
    <row r="20600" spans="1:12">
      <c r="A20600" t="e">
        <f ca="1">E00251531311821</f>
        <v>#NAME?</v>
      </c>
      <c r="B20600">
        <v>1128</v>
      </c>
      <c r="C20600" t="s">
        <v>424</v>
      </c>
      <c r="D20600" s="1">
        <v>43026</v>
      </c>
      <c r="F20600">
        <v>1</v>
      </c>
      <c r="G20600">
        <v>30000</v>
      </c>
      <c r="H20600" t="s">
        <v>144</v>
      </c>
      <c r="J20600" t="s">
        <v>14</v>
      </c>
      <c r="K20600">
        <v>43</v>
      </c>
      <c r="L20600" t="s">
        <v>15</v>
      </c>
    </row>
    <row r="20601" spans="1:12">
      <c r="A20601" t="e">
        <f ca="1">E00251613886221</f>
        <v>#NAME?</v>
      </c>
      <c r="B20601">
        <v>725</v>
      </c>
      <c r="C20601" t="s">
        <v>550</v>
      </c>
      <c r="D20601" s="1">
        <v>42393</v>
      </c>
      <c r="E20601">
        <v>1</v>
      </c>
      <c r="F20601">
        <v>2</v>
      </c>
      <c r="G20601">
        <v>9800</v>
      </c>
      <c r="H20601" t="s">
        <v>1524</v>
      </c>
      <c r="J20601" t="s">
        <v>34</v>
      </c>
      <c r="K20601">
        <v>50</v>
      </c>
      <c r="L20601" t="s">
        <v>15</v>
      </c>
    </row>
    <row r="20602" spans="1:12">
      <c r="A20602" t="e">
        <f ca="1">E00251510189121</f>
        <v>#NAME?</v>
      </c>
      <c r="B20602">
        <v>164</v>
      </c>
      <c r="C20602" t="s">
        <v>792</v>
      </c>
      <c r="D20602" s="1">
        <v>41667</v>
      </c>
      <c r="F20602">
        <v>3</v>
      </c>
      <c r="G20602">
        <v>49390</v>
      </c>
      <c r="H20602" t="s">
        <v>59</v>
      </c>
      <c r="J20602" t="s">
        <v>14</v>
      </c>
      <c r="K20602">
        <v>50</v>
      </c>
      <c r="L20602" t="s">
        <v>15</v>
      </c>
    </row>
    <row r="20603" spans="1:12">
      <c r="A20603" t="e">
        <f ca="1">E00251510189121</f>
        <v>#NAME?</v>
      </c>
      <c r="B20603">
        <v>164</v>
      </c>
      <c r="C20603" t="s">
        <v>792</v>
      </c>
      <c r="D20603" s="1">
        <v>42627</v>
      </c>
      <c r="F20603">
        <v>2</v>
      </c>
      <c r="G20603">
        <v>2440</v>
      </c>
      <c r="H20603" t="s">
        <v>555</v>
      </c>
      <c r="J20603" t="s">
        <v>14</v>
      </c>
      <c r="K20603">
        <v>53</v>
      </c>
      <c r="L20603" t="s">
        <v>15</v>
      </c>
    </row>
    <row r="20604" spans="1:12">
      <c r="A20604" t="e">
        <f ca="1">E00251510189121</f>
        <v>#NAME?</v>
      </c>
      <c r="B20604">
        <v>3436</v>
      </c>
      <c r="C20604" t="s">
        <v>1474</v>
      </c>
      <c r="D20604" s="1">
        <v>42126</v>
      </c>
      <c r="F20604">
        <v>1</v>
      </c>
      <c r="G20604">
        <v>93</v>
      </c>
      <c r="H20604" t="s">
        <v>29</v>
      </c>
      <c r="J20604" t="s">
        <v>14</v>
      </c>
      <c r="K20604">
        <v>51</v>
      </c>
      <c r="L20604" t="s">
        <v>15</v>
      </c>
    </row>
    <row r="20605" spans="1:12">
      <c r="A20605" t="e">
        <f ca="1">E00251430249221</f>
        <v>#NAME?</v>
      </c>
      <c r="B20605">
        <v>498</v>
      </c>
      <c r="C20605" t="s">
        <v>591</v>
      </c>
      <c r="D20605" s="1">
        <v>42418</v>
      </c>
      <c r="F20605">
        <v>3</v>
      </c>
      <c r="G20605">
        <v>4019</v>
      </c>
      <c r="H20605" t="s">
        <v>26</v>
      </c>
      <c r="J20605" t="s">
        <v>14</v>
      </c>
      <c r="K20605">
        <v>65</v>
      </c>
      <c r="L20605" t="s">
        <v>15</v>
      </c>
    </row>
    <row r="20606" spans="1:12">
      <c r="A20606" t="e">
        <f ca="1">E00251430249221</f>
        <v>#NAME?</v>
      </c>
      <c r="B20606">
        <v>498</v>
      </c>
      <c r="C20606" t="s">
        <v>591</v>
      </c>
      <c r="D20606" s="1">
        <v>42762</v>
      </c>
      <c r="F20606">
        <v>6</v>
      </c>
      <c r="G20606">
        <v>27800</v>
      </c>
      <c r="H20606" t="s">
        <v>145</v>
      </c>
      <c r="J20606" t="s">
        <v>14</v>
      </c>
      <c r="K20606">
        <v>66</v>
      </c>
      <c r="L20606" t="s">
        <v>15</v>
      </c>
    </row>
    <row r="20607" spans="1:12">
      <c r="A20607" t="e">
        <f ca="1">E00251430249221</f>
        <v>#NAME?</v>
      </c>
      <c r="B20607">
        <v>7207</v>
      </c>
      <c r="C20607" t="s">
        <v>287</v>
      </c>
      <c r="D20607" s="1">
        <v>42427</v>
      </c>
      <c r="F20607">
        <v>1</v>
      </c>
      <c r="G20607">
        <v>7804</v>
      </c>
      <c r="H20607" t="s">
        <v>43</v>
      </c>
      <c r="I20607" t="s">
        <v>148</v>
      </c>
      <c r="J20607" t="s">
        <v>57</v>
      </c>
      <c r="K20607">
        <v>65</v>
      </c>
      <c r="L20607" t="s">
        <v>22</v>
      </c>
    </row>
    <row r="20608" spans="1:12">
      <c r="A20608" t="e">
        <f ca="1">E00251715760521</f>
        <v>#NAME?</v>
      </c>
      <c r="B20608">
        <v>454</v>
      </c>
      <c r="C20608" t="s">
        <v>179</v>
      </c>
      <c r="D20608" s="1">
        <v>42391</v>
      </c>
      <c r="F20608">
        <v>2</v>
      </c>
      <c r="G20608">
        <v>30983</v>
      </c>
      <c r="H20608" t="s">
        <v>325</v>
      </c>
      <c r="J20608" t="s">
        <v>14</v>
      </c>
      <c r="K20608">
        <v>51</v>
      </c>
      <c r="L20608" t="s">
        <v>15</v>
      </c>
    </row>
    <row r="20609" spans="1:12">
      <c r="A20609" t="e">
        <f ca="1">E00251715760521</f>
        <v>#NAME?</v>
      </c>
      <c r="B20609">
        <v>454</v>
      </c>
      <c r="C20609" t="s">
        <v>179</v>
      </c>
      <c r="D20609" s="1">
        <v>42391</v>
      </c>
      <c r="F20609">
        <v>3</v>
      </c>
      <c r="G20609">
        <v>29620</v>
      </c>
      <c r="H20609" t="s">
        <v>460</v>
      </c>
      <c r="J20609" t="s">
        <v>14</v>
      </c>
      <c r="K20609">
        <v>51</v>
      </c>
      <c r="L20609" t="s">
        <v>15</v>
      </c>
    </row>
    <row r="20610" spans="1:12">
      <c r="A20610" t="e">
        <f ca="1">E00251526895321</f>
        <v>#NAME?</v>
      </c>
      <c r="B20610">
        <v>12</v>
      </c>
      <c r="C20610" t="s">
        <v>771</v>
      </c>
      <c r="D20610" s="1">
        <v>42333</v>
      </c>
      <c r="F20610">
        <v>3</v>
      </c>
      <c r="G20610">
        <v>7175</v>
      </c>
      <c r="H20610" t="s">
        <v>689</v>
      </c>
      <c r="J20610" t="s">
        <v>14</v>
      </c>
      <c r="K20610">
        <v>55</v>
      </c>
      <c r="L20610" t="s">
        <v>15</v>
      </c>
    </row>
    <row r="20611" spans="1:12">
      <c r="A20611" t="e">
        <f ca="1">E00251528958621</f>
        <v>#NAME?</v>
      </c>
      <c r="B20611">
        <v>295</v>
      </c>
      <c r="C20611" t="s">
        <v>435</v>
      </c>
      <c r="D20611" s="1">
        <v>41976</v>
      </c>
      <c r="F20611">
        <v>3</v>
      </c>
      <c r="G20611">
        <v>25000</v>
      </c>
      <c r="H20611" t="s">
        <v>178</v>
      </c>
      <c r="J20611" t="s">
        <v>14</v>
      </c>
      <c r="K20611">
        <v>63</v>
      </c>
      <c r="L20611" t="s">
        <v>15</v>
      </c>
    </row>
    <row r="20612" spans="1:12">
      <c r="A20612" t="e">
        <f ca="1">E00251528958621</f>
        <v>#NAME?</v>
      </c>
      <c r="B20612">
        <v>295</v>
      </c>
      <c r="C20612" t="s">
        <v>435</v>
      </c>
      <c r="D20612" s="1">
        <v>42286</v>
      </c>
      <c r="F20612">
        <v>3</v>
      </c>
      <c r="G20612">
        <v>4019</v>
      </c>
      <c r="H20612" t="s">
        <v>26</v>
      </c>
      <c r="J20612" t="s">
        <v>14</v>
      </c>
      <c r="K20612">
        <v>63</v>
      </c>
      <c r="L20612" t="s">
        <v>15</v>
      </c>
    </row>
    <row r="20613" spans="1:12">
      <c r="A20613" t="e">
        <f ca="1">E00251528958621</f>
        <v>#NAME?</v>
      </c>
      <c r="B20613">
        <v>296</v>
      </c>
      <c r="C20613" t="s">
        <v>119</v>
      </c>
      <c r="D20613" s="1">
        <v>41715</v>
      </c>
      <c r="F20613">
        <v>1</v>
      </c>
      <c r="G20613">
        <v>38100</v>
      </c>
      <c r="H20613" t="s">
        <v>574</v>
      </c>
      <c r="J20613" t="s">
        <v>14</v>
      </c>
      <c r="K20613">
        <v>62</v>
      </c>
      <c r="L20613" t="s">
        <v>15</v>
      </c>
    </row>
    <row r="20614" spans="1:12">
      <c r="A20614" t="e">
        <f ca="1">E00251528958621</f>
        <v>#NAME?</v>
      </c>
      <c r="B20614">
        <v>296</v>
      </c>
      <c r="C20614" t="s">
        <v>119</v>
      </c>
      <c r="D20614" s="1">
        <v>41843</v>
      </c>
      <c r="F20614">
        <v>2</v>
      </c>
      <c r="G20614">
        <v>4019</v>
      </c>
      <c r="H20614" t="s">
        <v>26</v>
      </c>
      <c r="J20614" t="s">
        <v>14</v>
      </c>
      <c r="K20614">
        <v>62</v>
      </c>
      <c r="L20614" t="s">
        <v>15</v>
      </c>
    </row>
    <row r="20615" spans="1:12">
      <c r="A20615" t="e">
        <f ca="1">E00251529585321</f>
        <v>#NAME?</v>
      </c>
      <c r="B20615">
        <v>192</v>
      </c>
      <c r="C20615" t="s">
        <v>321</v>
      </c>
      <c r="D20615" s="1">
        <v>41764</v>
      </c>
      <c r="F20615">
        <v>1</v>
      </c>
      <c r="G20615">
        <v>47819</v>
      </c>
      <c r="H20615" t="s">
        <v>646</v>
      </c>
      <c r="J20615" t="s">
        <v>14</v>
      </c>
      <c r="K20615">
        <v>49</v>
      </c>
      <c r="L20615" t="s">
        <v>15</v>
      </c>
    </row>
    <row r="20616" spans="1:12">
      <c r="A20616" t="e">
        <f ca="1">E00251514273321</f>
        <v>#NAME?</v>
      </c>
      <c r="B20616">
        <v>490</v>
      </c>
      <c r="C20616" t="s">
        <v>158</v>
      </c>
      <c r="D20616" s="1">
        <v>41263</v>
      </c>
      <c r="F20616">
        <v>1</v>
      </c>
      <c r="G20616">
        <v>78839</v>
      </c>
      <c r="H20616" t="s">
        <v>842</v>
      </c>
      <c r="J20616" t="s">
        <v>14</v>
      </c>
      <c r="K20616">
        <v>51</v>
      </c>
      <c r="L20616" t="s">
        <v>22</v>
      </c>
    </row>
    <row r="20617" spans="1:12">
      <c r="A20617" t="e">
        <f ca="1">E00251429755421</f>
        <v>#NAME?</v>
      </c>
      <c r="B20617">
        <v>160</v>
      </c>
      <c r="C20617" t="s">
        <v>278</v>
      </c>
      <c r="D20617" s="1">
        <v>41381</v>
      </c>
      <c r="F20617">
        <v>2</v>
      </c>
      <c r="G20617">
        <v>5997</v>
      </c>
      <c r="H20617" t="s">
        <v>374</v>
      </c>
      <c r="J20617" t="s">
        <v>14</v>
      </c>
      <c r="K20617">
        <v>61</v>
      </c>
      <c r="L20617" t="s">
        <v>15</v>
      </c>
    </row>
    <row r="20618" spans="1:12">
      <c r="A20618" t="e">
        <f ca="1">E00251626562021</f>
        <v>#NAME?</v>
      </c>
      <c r="B20618">
        <v>4054</v>
      </c>
      <c r="C20618" t="s">
        <v>693</v>
      </c>
      <c r="D20618" s="1">
        <v>41516</v>
      </c>
      <c r="F20618">
        <v>1</v>
      </c>
      <c r="G20618">
        <v>7177</v>
      </c>
      <c r="H20618" t="s">
        <v>126</v>
      </c>
      <c r="J20618" t="s">
        <v>14</v>
      </c>
      <c r="K20618">
        <v>43</v>
      </c>
      <c r="L20618" t="s">
        <v>15</v>
      </c>
    </row>
    <row r="20619" spans="1:12">
      <c r="A20619" t="e">
        <f ca="1">E00251626562021</f>
        <v>#NAME?</v>
      </c>
      <c r="B20619">
        <v>4912</v>
      </c>
      <c r="C20619" t="s">
        <v>1231</v>
      </c>
      <c r="D20619" s="1">
        <v>42005</v>
      </c>
      <c r="F20619">
        <v>1</v>
      </c>
      <c r="G20619">
        <v>4660</v>
      </c>
      <c r="H20619" t="s">
        <v>215</v>
      </c>
      <c r="J20619" t="s">
        <v>14</v>
      </c>
      <c r="K20619">
        <v>44</v>
      </c>
      <c r="L20619" t="s">
        <v>15</v>
      </c>
    </row>
    <row r="20620" spans="1:12">
      <c r="A20620" t="e">
        <f ca="1">E00251532925021</f>
        <v>#NAME?</v>
      </c>
      <c r="B20620">
        <v>491</v>
      </c>
      <c r="C20620" t="s">
        <v>567</v>
      </c>
      <c r="D20620" s="1">
        <v>42975</v>
      </c>
      <c r="F20620">
        <v>1</v>
      </c>
      <c r="G20620">
        <v>5997</v>
      </c>
      <c r="H20620" t="s">
        <v>374</v>
      </c>
      <c r="J20620" t="s">
        <v>14</v>
      </c>
      <c r="K20620">
        <v>54</v>
      </c>
      <c r="L20620" t="s">
        <v>15</v>
      </c>
    </row>
    <row r="20621" spans="1:12">
      <c r="A20621" t="e">
        <f ca="1">E00251512197321</f>
        <v>#NAME?</v>
      </c>
      <c r="B20621">
        <v>3913</v>
      </c>
      <c r="C20621" t="s">
        <v>251</v>
      </c>
      <c r="D20621" s="1">
        <v>41059</v>
      </c>
      <c r="F20621">
        <v>1</v>
      </c>
      <c r="G20621">
        <v>27800</v>
      </c>
      <c r="H20621" t="s">
        <v>145</v>
      </c>
      <c r="J20621" t="s">
        <v>14</v>
      </c>
      <c r="K20621">
        <v>39</v>
      </c>
      <c r="L20621" t="s">
        <v>15</v>
      </c>
    </row>
    <row r="20622" spans="1:12">
      <c r="A20622" t="e">
        <f ca="1">E00251531550021</f>
        <v>#NAME?</v>
      </c>
      <c r="B20622">
        <v>1786</v>
      </c>
      <c r="C20622" t="s">
        <v>37</v>
      </c>
      <c r="D20622" s="1">
        <v>42153</v>
      </c>
      <c r="F20622">
        <v>1</v>
      </c>
      <c r="G20622">
        <v>71946</v>
      </c>
      <c r="H20622" t="s">
        <v>109</v>
      </c>
      <c r="J20622" t="s">
        <v>14</v>
      </c>
      <c r="K20622">
        <v>58</v>
      </c>
      <c r="L20622" t="s">
        <v>15</v>
      </c>
    </row>
    <row r="20623" spans="1:12">
      <c r="A20623" t="e">
        <f ca="1">E00251430134421</f>
        <v>#NAME?</v>
      </c>
      <c r="B20623">
        <v>467</v>
      </c>
      <c r="C20623" t="s">
        <v>232</v>
      </c>
      <c r="D20623" s="1">
        <v>41234</v>
      </c>
      <c r="F20623">
        <v>6</v>
      </c>
      <c r="G20623">
        <v>7841</v>
      </c>
      <c r="H20623" t="s">
        <v>154</v>
      </c>
      <c r="J20623" t="s">
        <v>14</v>
      </c>
      <c r="K20623">
        <v>49</v>
      </c>
      <c r="L20623" t="s">
        <v>22</v>
      </c>
    </row>
    <row r="20624" spans="1:12">
      <c r="A20624" t="e">
        <f ca="1">E00251430134421</f>
        <v>#NAME?</v>
      </c>
      <c r="B20624">
        <v>467</v>
      </c>
      <c r="C20624" t="s">
        <v>232</v>
      </c>
      <c r="D20624" s="1">
        <v>42531</v>
      </c>
      <c r="F20624">
        <v>2</v>
      </c>
      <c r="G20624">
        <v>4019</v>
      </c>
      <c r="H20624" t="s">
        <v>26</v>
      </c>
      <c r="J20624" t="s">
        <v>14</v>
      </c>
      <c r="K20624">
        <v>53</v>
      </c>
      <c r="L20624" t="s">
        <v>15</v>
      </c>
    </row>
    <row r="20625" spans="1:12">
      <c r="A20625" t="e">
        <f ca="1">E00251526894021</f>
        <v>#NAME?</v>
      </c>
      <c r="B20625">
        <v>28</v>
      </c>
      <c r="C20625" t="s">
        <v>153</v>
      </c>
      <c r="D20625" s="1">
        <v>41241</v>
      </c>
      <c r="F20625">
        <v>1</v>
      </c>
      <c r="G20625">
        <v>5693</v>
      </c>
      <c r="H20625" t="s">
        <v>358</v>
      </c>
      <c r="J20625" t="s">
        <v>14</v>
      </c>
      <c r="K20625">
        <v>49</v>
      </c>
      <c r="L20625" t="s">
        <v>15</v>
      </c>
    </row>
    <row r="20626" spans="1:12">
      <c r="A20626" t="e">
        <f ca="1">E00251532351021</f>
        <v>#NAME?</v>
      </c>
      <c r="B20626">
        <v>490</v>
      </c>
      <c r="C20626" t="s">
        <v>158</v>
      </c>
      <c r="D20626" s="1">
        <v>41208</v>
      </c>
      <c r="F20626">
        <v>2</v>
      </c>
      <c r="G20626">
        <v>4019</v>
      </c>
      <c r="H20626" t="s">
        <v>26</v>
      </c>
      <c r="J20626" t="s">
        <v>14</v>
      </c>
      <c r="K20626">
        <v>54</v>
      </c>
      <c r="L20626" t="s">
        <v>15</v>
      </c>
    </row>
    <row r="20627" spans="1:12">
      <c r="A20627" t="e">
        <f ca="1">E00251528935221</f>
        <v>#NAME?</v>
      </c>
      <c r="B20627">
        <v>297</v>
      </c>
      <c r="C20627" t="s">
        <v>411</v>
      </c>
      <c r="D20627" s="1">
        <v>42826</v>
      </c>
      <c r="F20627">
        <v>2</v>
      </c>
      <c r="G20627">
        <v>539</v>
      </c>
      <c r="H20627" t="s">
        <v>379</v>
      </c>
      <c r="J20627" t="s">
        <v>14</v>
      </c>
      <c r="K20627">
        <v>58</v>
      </c>
      <c r="L20627" t="s">
        <v>15</v>
      </c>
    </row>
    <row r="20628" spans="1:12">
      <c r="A20628" t="e">
        <f ca="1">E00251531550021</f>
        <v>#NAME?</v>
      </c>
      <c r="B20628">
        <v>1786</v>
      </c>
      <c r="C20628" t="s">
        <v>37</v>
      </c>
      <c r="D20628" s="1">
        <v>42865</v>
      </c>
      <c r="F20628">
        <v>2</v>
      </c>
      <c r="G20628">
        <v>4011</v>
      </c>
      <c r="H20628" t="s">
        <v>828</v>
      </c>
      <c r="J20628" t="s">
        <v>14</v>
      </c>
      <c r="K20628">
        <v>60</v>
      </c>
      <c r="L20628" t="s">
        <v>15</v>
      </c>
    </row>
    <row r="20629" spans="1:12">
      <c r="A20629" t="e">
        <f ca="1">E00251514257621</f>
        <v>#NAME?</v>
      </c>
      <c r="B20629">
        <v>5132</v>
      </c>
      <c r="C20629" t="s">
        <v>853</v>
      </c>
      <c r="D20629" s="1">
        <v>42800</v>
      </c>
      <c r="F20629">
        <v>2</v>
      </c>
      <c r="G20629">
        <v>4556</v>
      </c>
      <c r="H20629" t="s">
        <v>121</v>
      </c>
      <c r="J20629" t="s">
        <v>14</v>
      </c>
      <c r="K20629">
        <v>55</v>
      </c>
      <c r="L20629" t="s">
        <v>15</v>
      </c>
    </row>
    <row r="20630" spans="1:12">
      <c r="A20630" t="e">
        <f ca="1">E00251424016021</f>
        <v>#NAME?</v>
      </c>
      <c r="B20630">
        <v>100</v>
      </c>
      <c r="C20630" t="s">
        <v>54</v>
      </c>
      <c r="D20630" s="1">
        <v>40909</v>
      </c>
      <c r="E20630">
        <v>2</v>
      </c>
      <c r="F20630">
        <v>1</v>
      </c>
      <c r="G20630">
        <v>60000</v>
      </c>
      <c r="H20630" t="s">
        <v>799</v>
      </c>
      <c r="J20630" t="s">
        <v>34</v>
      </c>
      <c r="K20630">
        <v>56</v>
      </c>
      <c r="L20630" t="s">
        <v>15</v>
      </c>
    </row>
    <row r="20631" spans="1:12">
      <c r="A20631" t="e">
        <f ca="1">E00251513453021</f>
        <v>#NAME?</v>
      </c>
      <c r="B20631">
        <v>440</v>
      </c>
      <c r="C20631" t="s">
        <v>12</v>
      </c>
      <c r="D20631" s="1">
        <v>41071</v>
      </c>
      <c r="F20631">
        <v>2</v>
      </c>
      <c r="G20631">
        <v>2720</v>
      </c>
      <c r="H20631" t="s">
        <v>65</v>
      </c>
      <c r="J20631" t="s">
        <v>14</v>
      </c>
      <c r="K20631">
        <v>49</v>
      </c>
      <c r="L20631" t="s">
        <v>15</v>
      </c>
    </row>
    <row r="20632" spans="1:12">
      <c r="A20632" t="e">
        <f ca="1">E00251513453021</f>
        <v>#NAME?</v>
      </c>
      <c r="B20632">
        <v>440</v>
      </c>
      <c r="C20632" t="s">
        <v>12</v>
      </c>
      <c r="D20632" s="1">
        <v>41410</v>
      </c>
      <c r="F20632">
        <v>2</v>
      </c>
      <c r="G20632">
        <v>3804</v>
      </c>
      <c r="H20632" t="s">
        <v>71</v>
      </c>
      <c r="J20632" t="s">
        <v>14</v>
      </c>
      <c r="K20632">
        <v>50</v>
      </c>
      <c r="L20632" t="s">
        <v>15</v>
      </c>
    </row>
    <row r="20633" spans="1:12">
      <c r="A20633" t="e">
        <f ca="1">E00251513453021</f>
        <v>#NAME?</v>
      </c>
      <c r="B20633">
        <v>440</v>
      </c>
      <c r="C20633" t="s">
        <v>12</v>
      </c>
      <c r="D20633" s="1">
        <v>42088</v>
      </c>
      <c r="F20633">
        <v>1</v>
      </c>
      <c r="G20633">
        <v>7062</v>
      </c>
      <c r="H20633" t="s">
        <v>97</v>
      </c>
      <c r="J20633" t="s">
        <v>14</v>
      </c>
      <c r="K20633">
        <v>52</v>
      </c>
      <c r="L20633" t="s">
        <v>15</v>
      </c>
    </row>
    <row r="20634" spans="1:12">
      <c r="A20634" t="e">
        <f ca="1">E00251513453021</f>
        <v>#NAME?</v>
      </c>
      <c r="B20634">
        <v>440</v>
      </c>
      <c r="C20634" t="s">
        <v>12</v>
      </c>
      <c r="D20634" s="1">
        <v>42530</v>
      </c>
      <c r="F20634">
        <v>1</v>
      </c>
      <c r="G20634">
        <v>5368</v>
      </c>
      <c r="H20634" t="s">
        <v>101</v>
      </c>
      <c r="J20634" t="s">
        <v>14</v>
      </c>
      <c r="K20634">
        <v>53</v>
      </c>
      <c r="L20634" t="s">
        <v>15</v>
      </c>
    </row>
    <row r="20635" spans="1:12">
      <c r="A20635" t="e">
        <f ca="1">E00251518851921</f>
        <v>#NAME?</v>
      </c>
      <c r="B20635">
        <v>1325</v>
      </c>
      <c r="C20635" t="s">
        <v>605</v>
      </c>
      <c r="D20635" s="1">
        <v>41233</v>
      </c>
      <c r="F20635">
        <v>6</v>
      </c>
      <c r="G20635">
        <v>4781</v>
      </c>
      <c r="H20635" t="s">
        <v>798</v>
      </c>
      <c r="J20635" t="s">
        <v>14</v>
      </c>
      <c r="K20635">
        <v>42</v>
      </c>
      <c r="L20635" t="s">
        <v>15</v>
      </c>
    </row>
    <row r="20636" spans="1:12">
      <c r="A20636" t="e">
        <f ca="1">E00251432420521</f>
        <v>#NAME?</v>
      </c>
      <c r="B20636">
        <v>451</v>
      </c>
      <c r="C20636" t="s">
        <v>102</v>
      </c>
      <c r="D20636" s="1">
        <v>42641</v>
      </c>
      <c r="F20636">
        <v>2</v>
      </c>
      <c r="G20636">
        <v>9598</v>
      </c>
      <c r="H20636" t="s">
        <v>319</v>
      </c>
      <c r="J20636" t="s">
        <v>14</v>
      </c>
      <c r="K20636">
        <v>53</v>
      </c>
      <c r="L20636" t="s">
        <v>15</v>
      </c>
    </row>
    <row r="20637" spans="1:12">
      <c r="A20637" t="e">
        <f ca="1">E00251537608221</f>
        <v>#NAME?</v>
      </c>
      <c r="B20637">
        <v>442</v>
      </c>
      <c r="C20637" t="s">
        <v>95</v>
      </c>
      <c r="D20637" s="1">
        <v>42290</v>
      </c>
      <c r="F20637">
        <v>2</v>
      </c>
      <c r="G20637">
        <v>30983</v>
      </c>
      <c r="H20637" t="s">
        <v>325</v>
      </c>
      <c r="J20637" t="s">
        <v>14</v>
      </c>
      <c r="K20637">
        <v>64</v>
      </c>
      <c r="L20637" t="s">
        <v>15</v>
      </c>
    </row>
    <row r="20638" spans="1:12">
      <c r="A20638" t="e">
        <f ca="1">E00251432427121</f>
        <v>#NAME?</v>
      </c>
      <c r="B20638">
        <v>6156</v>
      </c>
      <c r="C20638" t="s">
        <v>352</v>
      </c>
      <c r="D20638" s="1">
        <v>41885</v>
      </c>
      <c r="F20638">
        <v>3</v>
      </c>
      <c r="G20638">
        <v>2410</v>
      </c>
      <c r="H20638" t="s">
        <v>283</v>
      </c>
      <c r="J20638" t="s">
        <v>14</v>
      </c>
      <c r="K20638">
        <v>50</v>
      </c>
      <c r="L20638" t="s">
        <v>15</v>
      </c>
    </row>
    <row r="20639" spans="1:12">
      <c r="A20639" t="e">
        <f ca="1">E00251512915421</f>
        <v>#NAME?</v>
      </c>
      <c r="B20639">
        <v>458</v>
      </c>
      <c r="C20639" t="s">
        <v>275</v>
      </c>
      <c r="D20639" s="1">
        <v>41404</v>
      </c>
      <c r="F20639">
        <v>1</v>
      </c>
      <c r="G20639">
        <v>2720</v>
      </c>
      <c r="H20639" t="s">
        <v>65</v>
      </c>
      <c r="J20639" t="s">
        <v>14</v>
      </c>
      <c r="K20639">
        <v>56</v>
      </c>
      <c r="L20639" t="s">
        <v>15</v>
      </c>
    </row>
    <row r="20640" spans="1:12">
      <c r="A20640" t="e">
        <f ca="1">E00251512915421</f>
        <v>#NAME?</v>
      </c>
      <c r="B20640">
        <v>458</v>
      </c>
      <c r="C20640" t="s">
        <v>275</v>
      </c>
      <c r="D20640" s="1">
        <v>42814</v>
      </c>
      <c r="F20640">
        <v>3</v>
      </c>
      <c r="G20640">
        <v>7235</v>
      </c>
      <c r="H20640" t="s">
        <v>108</v>
      </c>
      <c r="J20640" t="s">
        <v>14</v>
      </c>
      <c r="K20640">
        <v>60</v>
      </c>
      <c r="L20640" t="s">
        <v>15</v>
      </c>
    </row>
    <row r="20641" spans="1:12">
      <c r="A20641" t="e">
        <f ca="1">E00251512209421</f>
        <v>#NAME?</v>
      </c>
      <c r="B20641">
        <v>767</v>
      </c>
      <c r="C20641" t="s">
        <v>658</v>
      </c>
      <c r="D20641" s="1">
        <v>42150</v>
      </c>
      <c r="F20641">
        <v>1</v>
      </c>
      <c r="G20641">
        <v>4660</v>
      </c>
      <c r="H20641" t="s">
        <v>215</v>
      </c>
      <c r="I20641" t="s">
        <v>56</v>
      </c>
      <c r="J20641" t="s">
        <v>57</v>
      </c>
      <c r="K20641">
        <v>60</v>
      </c>
      <c r="L20641" t="s">
        <v>15</v>
      </c>
    </row>
    <row r="20642" spans="1:12">
      <c r="A20642" t="e">
        <f ca="1">E00251512282321</f>
        <v>#NAME?</v>
      </c>
      <c r="B20642">
        <v>3913</v>
      </c>
      <c r="C20642" t="s">
        <v>251</v>
      </c>
      <c r="D20642" s="1">
        <v>42566</v>
      </c>
      <c r="F20642">
        <v>1</v>
      </c>
      <c r="G20642">
        <v>78650</v>
      </c>
      <c r="H20642" t="s">
        <v>414</v>
      </c>
      <c r="J20642" t="s">
        <v>14</v>
      </c>
      <c r="K20642">
        <v>60</v>
      </c>
      <c r="L20642" t="s">
        <v>22</v>
      </c>
    </row>
    <row r="20643" spans="1:12">
      <c r="A20643" t="e">
        <f ca="1">E00251513434021</f>
        <v>#NAME?</v>
      </c>
      <c r="B20643">
        <v>473</v>
      </c>
      <c r="C20643" t="s">
        <v>669</v>
      </c>
      <c r="D20643" s="1">
        <v>41037</v>
      </c>
      <c r="F20643">
        <v>2</v>
      </c>
      <c r="G20643">
        <v>2448</v>
      </c>
      <c r="H20643" t="s">
        <v>19</v>
      </c>
      <c r="J20643" t="s">
        <v>14</v>
      </c>
      <c r="K20643">
        <v>44</v>
      </c>
      <c r="L20643" t="s">
        <v>15</v>
      </c>
    </row>
    <row r="20644" spans="1:12">
      <c r="A20644" t="e">
        <f ca="1">E00251510737521</f>
        <v>#NAME?</v>
      </c>
      <c r="B20644">
        <v>100</v>
      </c>
      <c r="C20644" t="s">
        <v>54</v>
      </c>
      <c r="D20644" s="1">
        <v>42028</v>
      </c>
      <c r="E20644">
        <v>4</v>
      </c>
      <c r="F20644">
        <v>3</v>
      </c>
      <c r="G20644">
        <v>56983</v>
      </c>
      <c r="H20644" t="s">
        <v>1525</v>
      </c>
      <c r="J20644" t="s">
        <v>34</v>
      </c>
      <c r="K20644">
        <v>65</v>
      </c>
      <c r="L20644" t="s">
        <v>15</v>
      </c>
    </row>
    <row r="20645" spans="1:12">
      <c r="A20645" t="e">
        <f ca="1">E00251510737521</f>
        <v>#NAME?</v>
      </c>
      <c r="B20645">
        <v>122</v>
      </c>
      <c r="C20645" t="s">
        <v>522</v>
      </c>
      <c r="D20645" s="1">
        <v>41463</v>
      </c>
      <c r="F20645">
        <v>2</v>
      </c>
      <c r="G20645">
        <v>4019</v>
      </c>
      <c r="H20645" t="s">
        <v>26</v>
      </c>
      <c r="J20645" t="s">
        <v>14</v>
      </c>
      <c r="K20645">
        <v>63</v>
      </c>
      <c r="L20645" t="s">
        <v>15</v>
      </c>
    </row>
    <row r="20646" spans="1:12">
      <c r="A20646" t="e">
        <f ca="1">E00251529558721</f>
        <v>#NAME?</v>
      </c>
      <c r="B20646">
        <v>154</v>
      </c>
      <c r="C20646" t="s">
        <v>533</v>
      </c>
      <c r="D20646" s="1">
        <v>41436</v>
      </c>
      <c r="F20646">
        <v>2</v>
      </c>
      <c r="G20646">
        <v>2729</v>
      </c>
      <c r="H20646" t="s">
        <v>115</v>
      </c>
      <c r="J20646" t="s">
        <v>14</v>
      </c>
      <c r="K20646">
        <v>55</v>
      </c>
      <c r="L20646" t="s">
        <v>15</v>
      </c>
    </row>
    <row r="20647" spans="1:12">
      <c r="A20647" t="e">
        <f ca="1">E00251430254221</f>
        <v>#NAME?</v>
      </c>
      <c r="B20647">
        <v>502</v>
      </c>
      <c r="C20647" t="s">
        <v>172</v>
      </c>
      <c r="D20647" s="1">
        <v>41179</v>
      </c>
      <c r="F20647">
        <v>1</v>
      </c>
      <c r="G20647">
        <v>71940</v>
      </c>
      <c r="H20647" t="s">
        <v>135</v>
      </c>
      <c r="J20647" t="s">
        <v>14</v>
      </c>
      <c r="K20647">
        <v>55</v>
      </c>
      <c r="L20647" t="s">
        <v>15</v>
      </c>
    </row>
    <row r="20648" spans="1:12">
      <c r="A20648" t="e">
        <f ca="1">E00251430254221</f>
        <v>#NAME?</v>
      </c>
      <c r="B20648">
        <v>502</v>
      </c>
      <c r="C20648" t="s">
        <v>172</v>
      </c>
      <c r="D20648" s="1">
        <v>41758</v>
      </c>
      <c r="F20648">
        <v>1</v>
      </c>
      <c r="G20648">
        <v>81603</v>
      </c>
      <c r="H20648" t="s">
        <v>1526</v>
      </c>
      <c r="J20648" t="s">
        <v>14</v>
      </c>
      <c r="K20648">
        <v>56</v>
      </c>
      <c r="L20648" t="s">
        <v>15</v>
      </c>
    </row>
    <row r="20649" spans="1:12">
      <c r="A20649" t="e">
        <f ca="1">E00251510737521</f>
        <v>#NAME?</v>
      </c>
      <c r="B20649">
        <v>122</v>
      </c>
      <c r="C20649" t="s">
        <v>522</v>
      </c>
      <c r="D20649" s="1">
        <v>41493</v>
      </c>
      <c r="F20649">
        <v>2</v>
      </c>
      <c r="G20649">
        <v>25000</v>
      </c>
      <c r="H20649" t="s">
        <v>178</v>
      </c>
      <c r="J20649" t="s">
        <v>14</v>
      </c>
      <c r="K20649">
        <v>63</v>
      </c>
      <c r="L20649" t="s">
        <v>15</v>
      </c>
    </row>
    <row r="20650" spans="1:12">
      <c r="A20650" t="e">
        <f t="shared" ref="A20650:A20656" ca="1" si="185">E00251528938321</f>
        <v>#NAME?</v>
      </c>
      <c r="B20650">
        <v>272</v>
      </c>
      <c r="C20650" t="s">
        <v>174</v>
      </c>
      <c r="D20650" s="1">
        <v>42486</v>
      </c>
      <c r="F20650">
        <v>1</v>
      </c>
      <c r="G20650">
        <v>6084</v>
      </c>
      <c r="H20650" t="s">
        <v>1137</v>
      </c>
      <c r="I20650" t="s">
        <v>56</v>
      </c>
      <c r="J20650" t="s">
        <v>57</v>
      </c>
      <c r="K20650">
        <v>57</v>
      </c>
      <c r="L20650" t="s">
        <v>15</v>
      </c>
    </row>
    <row r="20651" spans="1:12">
      <c r="A20651" t="e">
        <f t="shared" ca="1" si="185"/>
        <v>#NAME?</v>
      </c>
      <c r="B20651">
        <v>272</v>
      </c>
      <c r="C20651" t="s">
        <v>174</v>
      </c>
      <c r="D20651" s="1">
        <v>42739</v>
      </c>
      <c r="E20651">
        <v>9</v>
      </c>
      <c r="F20651">
        <v>3</v>
      </c>
      <c r="G20651">
        <v>3051</v>
      </c>
      <c r="H20651" t="s">
        <v>13</v>
      </c>
      <c r="J20651" t="s">
        <v>34</v>
      </c>
      <c r="K20651">
        <v>58</v>
      </c>
      <c r="L20651" t="s">
        <v>15</v>
      </c>
    </row>
    <row r="20652" spans="1:12">
      <c r="A20652" t="e">
        <f t="shared" ca="1" si="185"/>
        <v>#NAME?</v>
      </c>
      <c r="B20652">
        <v>272</v>
      </c>
      <c r="C20652" t="s">
        <v>174</v>
      </c>
      <c r="D20652" s="1">
        <v>42739</v>
      </c>
      <c r="E20652">
        <v>9</v>
      </c>
      <c r="F20652">
        <v>11</v>
      </c>
      <c r="G20652">
        <v>7906</v>
      </c>
      <c r="H20652" t="s">
        <v>173</v>
      </c>
      <c r="J20652" t="s">
        <v>34</v>
      </c>
      <c r="K20652">
        <v>58</v>
      </c>
      <c r="L20652" t="s">
        <v>22</v>
      </c>
    </row>
    <row r="20653" spans="1:12">
      <c r="A20653" t="e">
        <f t="shared" ca="1" si="185"/>
        <v>#NAME?</v>
      </c>
      <c r="B20653">
        <v>291</v>
      </c>
      <c r="C20653" t="s">
        <v>160</v>
      </c>
      <c r="D20653" s="1">
        <v>41337</v>
      </c>
      <c r="F20653">
        <v>2</v>
      </c>
      <c r="G20653">
        <v>4019</v>
      </c>
      <c r="H20653" t="s">
        <v>26</v>
      </c>
      <c r="J20653" t="s">
        <v>14</v>
      </c>
      <c r="K20653">
        <v>54</v>
      </c>
      <c r="L20653" t="s">
        <v>15</v>
      </c>
    </row>
    <row r="20654" spans="1:12">
      <c r="A20654" t="e">
        <f t="shared" ca="1" si="185"/>
        <v>#NAME?</v>
      </c>
      <c r="B20654">
        <v>291</v>
      </c>
      <c r="C20654" t="s">
        <v>160</v>
      </c>
      <c r="D20654" s="1">
        <v>42296</v>
      </c>
      <c r="F20654">
        <v>1</v>
      </c>
      <c r="G20654">
        <v>7262</v>
      </c>
      <c r="H20654" t="s">
        <v>198</v>
      </c>
      <c r="J20654" t="s">
        <v>14</v>
      </c>
      <c r="K20654">
        <v>57</v>
      </c>
      <c r="L20654" t="s">
        <v>15</v>
      </c>
    </row>
    <row r="20655" spans="1:12">
      <c r="A20655" t="e">
        <f t="shared" ca="1" si="185"/>
        <v>#NAME?</v>
      </c>
      <c r="B20655">
        <v>291</v>
      </c>
      <c r="C20655" t="s">
        <v>160</v>
      </c>
      <c r="D20655" s="1">
        <v>42306</v>
      </c>
      <c r="F20655">
        <v>1</v>
      </c>
      <c r="G20655">
        <v>7262</v>
      </c>
      <c r="H20655" t="s">
        <v>198</v>
      </c>
      <c r="J20655" t="s">
        <v>14</v>
      </c>
      <c r="K20655">
        <v>57</v>
      </c>
      <c r="L20655" t="s">
        <v>15</v>
      </c>
    </row>
    <row r="20656" spans="1:12">
      <c r="A20656" t="e">
        <f t="shared" ca="1" si="185"/>
        <v>#NAME?</v>
      </c>
      <c r="B20656">
        <v>291</v>
      </c>
      <c r="C20656" t="s">
        <v>160</v>
      </c>
      <c r="D20656" s="1">
        <v>42342</v>
      </c>
      <c r="F20656">
        <v>2</v>
      </c>
      <c r="G20656">
        <v>496</v>
      </c>
      <c r="H20656" t="s">
        <v>190</v>
      </c>
      <c r="J20656" t="s">
        <v>14</v>
      </c>
      <c r="K20656">
        <v>57</v>
      </c>
      <c r="L20656" t="s">
        <v>15</v>
      </c>
    </row>
    <row r="20657" spans="1:12">
      <c r="A20657" t="e">
        <f ca="1">E00251510847621</f>
        <v>#NAME?</v>
      </c>
      <c r="B20657">
        <v>105</v>
      </c>
      <c r="C20657" t="s">
        <v>682</v>
      </c>
      <c r="D20657" s="1">
        <v>41936</v>
      </c>
      <c r="F20657">
        <v>1</v>
      </c>
      <c r="G20657">
        <v>71940</v>
      </c>
      <c r="H20657" t="s">
        <v>135</v>
      </c>
      <c r="J20657" t="s">
        <v>14</v>
      </c>
      <c r="K20657">
        <v>58</v>
      </c>
      <c r="L20657" t="s">
        <v>15</v>
      </c>
    </row>
    <row r="20658" spans="1:12">
      <c r="A20658" t="e">
        <f ca="1">E00251510847621</f>
        <v>#NAME?</v>
      </c>
      <c r="B20658">
        <v>105</v>
      </c>
      <c r="C20658" t="s">
        <v>682</v>
      </c>
      <c r="D20658" s="1">
        <v>42380</v>
      </c>
      <c r="F20658">
        <v>1</v>
      </c>
      <c r="G20658">
        <v>7101</v>
      </c>
      <c r="H20658" t="s">
        <v>791</v>
      </c>
      <c r="J20658" t="s">
        <v>14</v>
      </c>
      <c r="K20658">
        <v>59</v>
      </c>
      <c r="L20658" t="s">
        <v>15</v>
      </c>
    </row>
    <row r="20659" spans="1:12">
      <c r="A20659" t="e">
        <f ca="1">E00251715431821</f>
        <v>#NAME?</v>
      </c>
      <c r="B20659">
        <v>94</v>
      </c>
      <c r="C20659" t="s">
        <v>74</v>
      </c>
      <c r="D20659" s="1">
        <v>41011</v>
      </c>
      <c r="F20659">
        <v>2</v>
      </c>
      <c r="G20659">
        <v>71509</v>
      </c>
      <c r="H20659" t="s">
        <v>369</v>
      </c>
      <c r="J20659" t="s">
        <v>14</v>
      </c>
      <c r="K20659">
        <v>47</v>
      </c>
      <c r="L20659" t="s">
        <v>15</v>
      </c>
    </row>
    <row r="20660" spans="1:12">
      <c r="A20660" t="e">
        <f ca="1">E00251510737521</f>
        <v>#NAME?</v>
      </c>
      <c r="B20660">
        <v>122</v>
      </c>
      <c r="C20660" t="s">
        <v>522</v>
      </c>
      <c r="D20660" s="1">
        <v>41953</v>
      </c>
      <c r="F20660">
        <v>3</v>
      </c>
      <c r="G20660">
        <v>40390</v>
      </c>
      <c r="H20660" t="s">
        <v>624</v>
      </c>
      <c r="J20660" t="s">
        <v>14</v>
      </c>
      <c r="K20660">
        <v>65</v>
      </c>
      <c r="L20660" t="s">
        <v>15</v>
      </c>
    </row>
    <row r="20661" spans="1:12">
      <c r="A20661" t="e">
        <f ca="1">E00251529478021</f>
        <v>#NAME?</v>
      </c>
      <c r="B20661">
        <v>151</v>
      </c>
      <c r="C20661" t="s">
        <v>381</v>
      </c>
      <c r="D20661" s="1">
        <v>42864</v>
      </c>
      <c r="F20661">
        <v>3</v>
      </c>
      <c r="G20661">
        <v>4019</v>
      </c>
      <c r="H20661" t="s">
        <v>26</v>
      </c>
      <c r="J20661" t="s">
        <v>14</v>
      </c>
      <c r="K20661">
        <v>61</v>
      </c>
      <c r="L20661" t="s">
        <v>15</v>
      </c>
    </row>
    <row r="20662" spans="1:12">
      <c r="A20662" t="e">
        <f ca="1">E00251529478021</f>
        <v>#NAME?</v>
      </c>
      <c r="B20662">
        <v>151</v>
      </c>
      <c r="C20662" t="s">
        <v>381</v>
      </c>
      <c r="D20662" s="1">
        <v>42864</v>
      </c>
      <c r="F20662">
        <v>4</v>
      </c>
      <c r="G20662">
        <v>27800</v>
      </c>
      <c r="H20662" t="s">
        <v>145</v>
      </c>
      <c r="J20662" t="s">
        <v>14</v>
      </c>
      <c r="K20662">
        <v>61</v>
      </c>
      <c r="L20662" t="s">
        <v>15</v>
      </c>
    </row>
    <row r="20663" spans="1:12">
      <c r="A20663" t="e">
        <f ca="1">E00251429152221</f>
        <v>#NAME?</v>
      </c>
      <c r="B20663">
        <v>285</v>
      </c>
      <c r="C20663" t="s">
        <v>117</v>
      </c>
      <c r="D20663" s="1">
        <v>42907</v>
      </c>
      <c r="F20663">
        <v>1</v>
      </c>
      <c r="G20663">
        <v>5651</v>
      </c>
      <c r="H20663" t="s">
        <v>617</v>
      </c>
      <c r="J20663" t="s">
        <v>14</v>
      </c>
      <c r="K20663">
        <v>58</v>
      </c>
      <c r="L20663" t="s">
        <v>15</v>
      </c>
    </row>
    <row r="20664" spans="1:12">
      <c r="A20664" t="e">
        <f ca="1">E00251524952721</f>
        <v>#NAME?</v>
      </c>
      <c r="B20664">
        <v>437</v>
      </c>
      <c r="C20664" t="s">
        <v>216</v>
      </c>
      <c r="D20664" s="1">
        <v>42774</v>
      </c>
      <c r="F20664">
        <v>3</v>
      </c>
      <c r="G20664">
        <v>24290</v>
      </c>
      <c r="H20664" t="s">
        <v>580</v>
      </c>
      <c r="J20664" t="s">
        <v>14</v>
      </c>
      <c r="K20664">
        <v>52</v>
      </c>
      <c r="L20664" t="s">
        <v>15</v>
      </c>
    </row>
    <row r="20665" spans="1:12">
      <c r="A20665" t="e">
        <f ca="1">E00251533600621</f>
        <v>#NAME?</v>
      </c>
      <c r="B20665">
        <v>104</v>
      </c>
      <c r="C20665" t="s">
        <v>88</v>
      </c>
      <c r="D20665" s="1">
        <v>42926</v>
      </c>
      <c r="F20665">
        <v>2</v>
      </c>
      <c r="G20665">
        <v>2448</v>
      </c>
      <c r="H20665" t="s">
        <v>19</v>
      </c>
      <c r="J20665" t="s">
        <v>14</v>
      </c>
      <c r="K20665">
        <v>59</v>
      </c>
      <c r="L20665" t="s">
        <v>15</v>
      </c>
    </row>
    <row r="20666" spans="1:12">
      <c r="A20666" t="e">
        <f ca="1">E00251716551821</f>
        <v>#NAME?</v>
      </c>
      <c r="B20666">
        <v>7504</v>
      </c>
      <c r="C20666" t="s">
        <v>162</v>
      </c>
      <c r="D20666" s="1">
        <v>42997</v>
      </c>
      <c r="F20666">
        <v>4</v>
      </c>
      <c r="G20666">
        <v>29620</v>
      </c>
      <c r="H20666" t="s">
        <v>460</v>
      </c>
      <c r="J20666" t="s">
        <v>14</v>
      </c>
      <c r="K20666">
        <v>48</v>
      </c>
      <c r="L20666" t="s">
        <v>15</v>
      </c>
    </row>
    <row r="20667" spans="1:12">
      <c r="A20667" t="e">
        <f ca="1">E00251524952721</f>
        <v>#NAME?</v>
      </c>
      <c r="B20667">
        <v>437</v>
      </c>
      <c r="C20667" t="s">
        <v>216</v>
      </c>
      <c r="D20667" s="1">
        <v>43083</v>
      </c>
      <c r="F20667">
        <v>2</v>
      </c>
      <c r="G20667">
        <v>30748</v>
      </c>
      <c r="H20667" t="s">
        <v>50</v>
      </c>
      <c r="J20667" t="s">
        <v>14</v>
      </c>
      <c r="K20667">
        <v>52</v>
      </c>
      <c r="L20667" t="s">
        <v>15</v>
      </c>
    </row>
    <row r="20668" spans="1:12">
      <c r="A20668" t="e">
        <f ca="1">E00251533607221</f>
        <v>#NAME?</v>
      </c>
      <c r="B20668">
        <v>668</v>
      </c>
      <c r="C20668" t="s">
        <v>929</v>
      </c>
      <c r="D20668" s="1">
        <v>42374</v>
      </c>
      <c r="E20668">
        <v>1</v>
      </c>
      <c r="F20668">
        <v>4</v>
      </c>
      <c r="G20668">
        <v>7243</v>
      </c>
      <c r="H20668" t="s">
        <v>42</v>
      </c>
      <c r="J20668" t="s">
        <v>34</v>
      </c>
      <c r="K20668">
        <v>46</v>
      </c>
      <c r="L20668" t="s">
        <v>15</v>
      </c>
    </row>
    <row r="20669" spans="1:12">
      <c r="A20669" t="e">
        <f ca="1">E00251512346221</f>
        <v>#NAME?</v>
      </c>
      <c r="B20669">
        <v>51</v>
      </c>
      <c r="C20669" t="s">
        <v>372</v>
      </c>
      <c r="D20669" s="1">
        <v>42865</v>
      </c>
      <c r="F20669">
        <v>1</v>
      </c>
      <c r="G20669">
        <v>3804</v>
      </c>
      <c r="H20669" t="s">
        <v>71</v>
      </c>
      <c r="J20669" t="s">
        <v>14</v>
      </c>
      <c r="K20669">
        <v>45</v>
      </c>
      <c r="L20669" t="s">
        <v>15</v>
      </c>
    </row>
    <row r="20670" spans="1:12">
      <c r="A20670" t="e">
        <f ca="1">E00251427202821</f>
        <v>#NAME?</v>
      </c>
      <c r="B20670">
        <v>29</v>
      </c>
      <c r="C20670" t="s">
        <v>309</v>
      </c>
      <c r="D20670" s="1">
        <v>42570</v>
      </c>
      <c r="F20670">
        <v>1</v>
      </c>
      <c r="G20670">
        <v>60090</v>
      </c>
      <c r="H20670" t="s">
        <v>181</v>
      </c>
      <c r="J20670" t="s">
        <v>14</v>
      </c>
      <c r="K20670">
        <v>67</v>
      </c>
      <c r="L20670" t="s">
        <v>15</v>
      </c>
    </row>
    <row r="20671" spans="1:12">
      <c r="A20671" t="e">
        <f ca="1">E00251512459221</f>
        <v>#NAME?</v>
      </c>
      <c r="B20671">
        <v>1929</v>
      </c>
      <c r="C20671" t="s">
        <v>195</v>
      </c>
      <c r="D20671" s="1">
        <v>41326</v>
      </c>
      <c r="F20671">
        <v>1</v>
      </c>
      <c r="G20671">
        <v>4871</v>
      </c>
      <c r="H20671" t="s">
        <v>125</v>
      </c>
      <c r="J20671" t="s">
        <v>14</v>
      </c>
      <c r="K20671">
        <v>41</v>
      </c>
      <c r="L20671" t="s">
        <v>15</v>
      </c>
    </row>
    <row r="20672" spans="1:12">
      <c r="A20672" t="e">
        <f ca="1">E00251512459221</f>
        <v>#NAME?</v>
      </c>
      <c r="B20672">
        <v>1929</v>
      </c>
      <c r="C20672" t="s">
        <v>195</v>
      </c>
      <c r="D20672" s="1">
        <v>42418</v>
      </c>
      <c r="F20672">
        <v>6</v>
      </c>
      <c r="G20672">
        <v>4556</v>
      </c>
      <c r="H20672" t="s">
        <v>121</v>
      </c>
      <c r="J20672" t="s">
        <v>14</v>
      </c>
      <c r="K20672">
        <v>44</v>
      </c>
      <c r="L20672" t="s">
        <v>15</v>
      </c>
    </row>
    <row r="20673" spans="1:12">
      <c r="A20673" t="e">
        <f ca="1">E00251424849521</f>
        <v>#NAME?</v>
      </c>
      <c r="B20673">
        <v>122</v>
      </c>
      <c r="C20673" t="s">
        <v>522</v>
      </c>
      <c r="D20673" s="1">
        <v>42284</v>
      </c>
      <c r="F20673">
        <v>2</v>
      </c>
      <c r="G20673">
        <v>30000</v>
      </c>
      <c r="H20673" t="s">
        <v>144</v>
      </c>
      <c r="J20673" t="s">
        <v>14</v>
      </c>
      <c r="K20673">
        <v>51</v>
      </c>
      <c r="L20673" t="s">
        <v>15</v>
      </c>
    </row>
    <row r="20674" spans="1:12">
      <c r="A20674" t="e">
        <f ca="1">E00251427218921</f>
        <v>#NAME?</v>
      </c>
      <c r="B20674">
        <v>1</v>
      </c>
      <c r="C20674" t="s">
        <v>234</v>
      </c>
      <c r="D20674" s="1">
        <v>42080</v>
      </c>
      <c r="F20674">
        <v>2</v>
      </c>
      <c r="G20674">
        <v>920</v>
      </c>
      <c r="H20674" t="s">
        <v>1527</v>
      </c>
      <c r="I20674" t="s">
        <v>56</v>
      </c>
      <c r="J20674" t="s">
        <v>57</v>
      </c>
      <c r="K20674">
        <v>53</v>
      </c>
      <c r="L20674" t="s">
        <v>15</v>
      </c>
    </row>
    <row r="20675" spans="1:12">
      <c r="A20675" t="e">
        <f ca="1">E00251518518421</f>
        <v>#NAME?</v>
      </c>
      <c r="B20675">
        <v>293</v>
      </c>
      <c r="C20675" t="s">
        <v>25</v>
      </c>
      <c r="D20675" s="1">
        <v>41368</v>
      </c>
      <c r="F20675">
        <v>1</v>
      </c>
      <c r="G20675">
        <v>1739</v>
      </c>
      <c r="H20675" t="s">
        <v>286</v>
      </c>
      <c r="J20675" t="s">
        <v>14</v>
      </c>
      <c r="K20675">
        <v>60</v>
      </c>
      <c r="L20675" t="s">
        <v>15</v>
      </c>
    </row>
    <row r="20676" spans="1:12">
      <c r="A20676" t="e">
        <f ca="1">E00251518518421</f>
        <v>#NAME?</v>
      </c>
      <c r="B20676">
        <v>293</v>
      </c>
      <c r="C20676" t="s">
        <v>25</v>
      </c>
      <c r="D20676" s="1">
        <v>42195</v>
      </c>
      <c r="F20676">
        <v>1</v>
      </c>
      <c r="G20676">
        <v>7292</v>
      </c>
      <c r="H20676" t="s">
        <v>189</v>
      </c>
      <c r="J20676" t="s">
        <v>14</v>
      </c>
      <c r="K20676">
        <v>62</v>
      </c>
      <c r="L20676" t="s">
        <v>15</v>
      </c>
    </row>
    <row r="20677" spans="1:12">
      <c r="A20677" t="e">
        <f ca="1">E00251524981821</f>
        <v>#NAME?</v>
      </c>
      <c r="B20677">
        <v>454</v>
      </c>
      <c r="C20677" t="s">
        <v>179</v>
      </c>
      <c r="D20677" s="1">
        <v>41663</v>
      </c>
      <c r="F20677">
        <v>1</v>
      </c>
      <c r="G20677">
        <v>2729</v>
      </c>
      <c r="H20677" t="s">
        <v>115</v>
      </c>
      <c r="J20677" t="s">
        <v>14</v>
      </c>
      <c r="K20677">
        <v>60</v>
      </c>
      <c r="L20677" t="s">
        <v>15</v>
      </c>
    </row>
    <row r="20678" spans="1:12">
      <c r="A20678" t="e">
        <f ca="1">E00251524981821</f>
        <v>#NAME?</v>
      </c>
      <c r="B20678">
        <v>454</v>
      </c>
      <c r="C20678" t="s">
        <v>179</v>
      </c>
      <c r="D20678" s="1">
        <v>42458</v>
      </c>
      <c r="F20678">
        <v>3</v>
      </c>
      <c r="G20678">
        <v>2349</v>
      </c>
      <c r="H20678" t="s">
        <v>497</v>
      </c>
      <c r="J20678" t="s">
        <v>14</v>
      </c>
      <c r="K20678">
        <v>63</v>
      </c>
      <c r="L20678" t="s">
        <v>15</v>
      </c>
    </row>
    <row r="20679" spans="1:12">
      <c r="A20679" t="e">
        <f ca="1">E00251617623621</f>
        <v>#NAME?</v>
      </c>
      <c r="B20679">
        <v>7505</v>
      </c>
      <c r="C20679" t="s">
        <v>209</v>
      </c>
      <c r="D20679" s="1">
        <v>41907</v>
      </c>
      <c r="F20679">
        <v>2</v>
      </c>
      <c r="G20679">
        <v>7242</v>
      </c>
      <c r="H20679" t="s">
        <v>93</v>
      </c>
      <c r="J20679" t="s">
        <v>14</v>
      </c>
      <c r="K20679">
        <v>45</v>
      </c>
      <c r="L20679" t="s">
        <v>15</v>
      </c>
    </row>
    <row r="20680" spans="1:12">
      <c r="A20680" t="e">
        <f ca="1">E00251514033621</f>
        <v>#NAME?</v>
      </c>
      <c r="B20680">
        <v>729</v>
      </c>
      <c r="C20680" t="s">
        <v>68</v>
      </c>
      <c r="D20680" s="1">
        <v>41825</v>
      </c>
      <c r="F20680">
        <v>1</v>
      </c>
      <c r="G20680">
        <v>842</v>
      </c>
      <c r="H20680" t="s">
        <v>1528</v>
      </c>
      <c r="I20680" t="s">
        <v>56</v>
      </c>
      <c r="J20680" t="s">
        <v>57</v>
      </c>
      <c r="K20680">
        <v>62</v>
      </c>
      <c r="L20680" t="s">
        <v>15</v>
      </c>
    </row>
    <row r="20681" spans="1:12">
      <c r="A20681" t="e">
        <f ca="1">E00251514152121</f>
        <v>#NAME?</v>
      </c>
      <c r="B20681">
        <v>702</v>
      </c>
      <c r="C20681" t="s">
        <v>293</v>
      </c>
      <c r="D20681" s="1">
        <v>41374</v>
      </c>
      <c r="F20681">
        <v>3</v>
      </c>
      <c r="G20681">
        <v>40490</v>
      </c>
      <c r="H20681" t="s">
        <v>815</v>
      </c>
      <c r="J20681" t="s">
        <v>14</v>
      </c>
      <c r="K20681">
        <v>56</v>
      </c>
      <c r="L20681" t="s">
        <v>15</v>
      </c>
    </row>
    <row r="20682" spans="1:12">
      <c r="A20682" t="e">
        <f ca="1">E00251427221921</f>
        <v>#NAME?</v>
      </c>
      <c r="B20682">
        <v>10</v>
      </c>
      <c r="C20682" t="s">
        <v>18</v>
      </c>
      <c r="D20682" s="1">
        <v>42443</v>
      </c>
      <c r="F20682">
        <v>1</v>
      </c>
      <c r="G20682">
        <v>4019</v>
      </c>
      <c r="H20682" t="s">
        <v>26</v>
      </c>
      <c r="J20682" t="s">
        <v>14</v>
      </c>
      <c r="K20682">
        <v>59</v>
      </c>
      <c r="L20682" t="s">
        <v>15</v>
      </c>
    </row>
    <row r="20683" spans="1:12">
      <c r="A20683" t="e">
        <f ca="1">E00251514152121</f>
        <v>#NAME?</v>
      </c>
      <c r="B20683">
        <v>703</v>
      </c>
      <c r="C20683" t="s">
        <v>305</v>
      </c>
      <c r="D20683" s="1">
        <v>41684</v>
      </c>
      <c r="F20683">
        <v>6</v>
      </c>
      <c r="G20683">
        <v>4549</v>
      </c>
      <c r="H20683" t="s">
        <v>69</v>
      </c>
      <c r="J20683" t="s">
        <v>14</v>
      </c>
      <c r="K20683">
        <v>57</v>
      </c>
      <c r="L20683" t="s">
        <v>15</v>
      </c>
    </row>
    <row r="20684" spans="1:12">
      <c r="A20684" t="e">
        <f ca="1">E00251514152121</f>
        <v>#NAME?</v>
      </c>
      <c r="B20684">
        <v>703</v>
      </c>
      <c r="C20684" t="s">
        <v>305</v>
      </c>
      <c r="D20684" s="1">
        <v>42240</v>
      </c>
      <c r="F20684">
        <v>3</v>
      </c>
      <c r="G20684">
        <v>2119</v>
      </c>
      <c r="H20684" t="s">
        <v>82</v>
      </c>
      <c r="J20684" t="s">
        <v>14</v>
      </c>
      <c r="K20684">
        <v>58</v>
      </c>
      <c r="L20684" t="s">
        <v>15</v>
      </c>
    </row>
    <row r="20685" spans="1:12">
      <c r="A20685" t="e">
        <f ca="1">E00251514152121</f>
        <v>#NAME?</v>
      </c>
      <c r="B20685">
        <v>703</v>
      </c>
      <c r="C20685" t="s">
        <v>305</v>
      </c>
      <c r="D20685" s="1">
        <v>42579</v>
      </c>
      <c r="F20685">
        <v>3</v>
      </c>
      <c r="G20685">
        <v>40490</v>
      </c>
      <c r="H20685" t="s">
        <v>815</v>
      </c>
      <c r="J20685" t="s">
        <v>14</v>
      </c>
      <c r="K20685">
        <v>59</v>
      </c>
      <c r="L20685" t="s">
        <v>15</v>
      </c>
    </row>
    <row r="20686" spans="1:12">
      <c r="A20686" t="e">
        <f ca="1">E00251514152121</f>
        <v>#NAME?</v>
      </c>
      <c r="B20686">
        <v>703</v>
      </c>
      <c r="C20686" t="s">
        <v>305</v>
      </c>
      <c r="D20686" s="1">
        <v>43014</v>
      </c>
      <c r="F20686">
        <v>2</v>
      </c>
      <c r="G20686">
        <v>78050</v>
      </c>
      <c r="H20686" t="s">
        <v>197</v>
      </c>
      <c r="J20686" t="s">
        <v>14</v>
      </c>
      <c r="K20686">
        <v>60</v>
      </c>
      <c r="L20686" t="s">
        <v>22</v>
      </c>
    </row>
    <row r="20687" spans="1:12">
      <c r="A20687" t="e">
        <f ca="1">E00251514152121</f>
        <v>#NAME?</v>
      </c>
      <c r="B20687">
        <v>744</v>
      </c>
      <c r="C20687" t="s">
        <v>308</v>
      </c>
      <c r="D20687" s="1">
        <v>42508</v>
      </c>
      <c r="F20687">
        <v>1</v>
      </c>
      <c r="G20687">
        <v>82525</v>
      </c>
      <c r="H20687" t="s">
        <v>371</v>
      </c>
      <c r="I20687" t="s">
        <v>56</v>
      </c>
      <c r="J20687" t="s">
        <v>57</v>
      </c>
      <c r="K20687">
        <v>59</v>
      </c>
      <c r="L20687" t="s">
        <v>15</v>
      </c>
    </row>
    <row r="20688" spans="1:12">
      <c r="A20688" t="e">
        <f ca="1">E00251429212121</f>
        <v>#NAME?</v>
      </c>
      <c r="B20688">
        <v>695</v>
      </c>
      <c r="C20688" t="s">
        <v>257</v>
      </c>
      <c r="D20688" s="1">
        <v>41397</v>
      </c>
      <c r="F20688">
        <v>3</v>
      </c>
      <c r="G20688">
        <v>38110</v>
      </c>
      <c r="H20688" t="s">
        <v>962</v>
      </c>
      <c r="J20688" t="s">
        <v>14</v>
      </c>
      <c r="K20688">
        <v>40</v>
      </c>
      <c r="L20688" t="s">
        <v>15</v>
      </c>
    </row>
    <row r="20689" spans="1:12">
      <c r="A20689" t="e">
        <f ca="1">E00251429212121</f>
        <v>#NAME?</v>
      </c>
      <c r="B20689">
        <v>695</v>
      </c>
      <c r="C20689" t="s">
        <v>257</v>
      </c>
      <c r="D20689" s="1">
        <v>41451</v>
      </c>
      <c r="F20689">
        <v>5</v>
      </c>
      <c r="G20689">
        <v>7243</v>
      </c>
      <c r="H20689" t="s">
        <v>42</v>
      </c>
      <c r="J20689" t="s">
        <v>14</v>
      </c>
      <c r="K20689">
        <v>40</v>
      </c>
      <c r="L20689" t="s">
        <v>15</v>
      </c>
    </row>
    <row r="20690" spans="1:12">
      <c r="A20690" t="e">
        <f ca="1">E00251424821221</f>
        <v>#NAME?</v>
      </c>
      <c r="B20690">
        <v>122</v>
      </c>
      <c r="C20690" t="s">
        <v>522</v>
      </c>
      <c r="D20690" s="1">
        <v>41026</v>
      </c>
      <c r="F20690">
        <v>2</v>
      </c>
      <c r="G20690">
        <v>4019</v>
      </c>
      <c r="H20690" t="s">
        <v>26</v>
      </c>
      <c r="J20690" t="s">
        <v>14</v>
      </c>
      <c r="K20690">
        <v>56</v>
      </c>
      <c r="L20690" t="s">
        <v>15</v>
      </c>
    </row>
    <row r="20691" spans="1:12">
      <c r="A20691" t="e">
        <f ca="1">E00251424821221</f>
        <v>#NAME?</v>
      </c>
      <c r="B20691">
        <v>122</v>
      </c>
      <c r="C20691" t="s">
        <v>522</v>
      </c>
      <c r="D20691" s="1">
        <v>41079</v>
      </c>
      <c r="F20691">
        <v>3</v>
      </c>
      <c r="G20691">
        <v>4019</v>
      </c>
      <c r="H20691" t="s">
        <v>26</v>
      </c>
      <c r="J20691" t="s">
        <v>14</v>
      </c>
      <c r="K20691">
        <v>56</v>
      </c>
      <c r="L20691" t="s">
        <v>15</v>
      </c>
    </row>
    <row r="20692" spans="1:12">
      <c r="A20692" t="e">
        <f ca="1">E00251424821221</f>
        <v>#NAME?</v>
      </c>
      <c r="B20692">
        <v>122</v>
      </c>
      <c r="C20692" t="s">
        <v>522</v>
      </c>
      <c r="D20692" s="1">
        <v>42921</v>
      </c>
      <c r="F20692">
        <v>4</v>
      </c>
      <c r="G20692">
        <v>27800</v>
      </c>
      <c r="H20692" t="s">
        <v>145</v>
      </c>
      <c r="J20692" t="s">
        <v>14</v>
      </c>
      <c r="K20692">
        <v>61</v>
      </c>
      <c r="L20692" t="s">
        <v>15</v>
      </c>
    </row>
    <row r="20693" spans="1:12">
      <c r="A20693" t="e">
        <f ca="1">E00251429251821</f>
        <v>#NAME?</v>
      </c>
      <c r="B20693">
        <v>290</v>
      </c>
      <c r="C20693" t="s">
        <v>449</v>
      </c>
      <c r="D20693" s="1">
        <v>42430</v>
      </c>
      <c r="F20693">
        <v>1</v>
      </c>
      <c r="G20693">
        <v>2720</v>
      </c>
      <c r="H20693" t="s">
        <v>65</v>
      </c>
      <c r="J20693" t="s">
        <v>14</v>
      </c>
      <c r="K20693">
        <v>55</v>
      </c>
      <c r="L20693" t="s">
        <v>15</v>
      </c>
    </row>
    <row r="20694" spans="1:12">
      <c r="A20694" t="e">
        <f ca="1">E00251429251821</f>
        <v>#NAME?</v>
      </c>
      <c r="B20694">
        <v>290</v>
      </c>
      <c r="C20694" t="s">
        <v>449</v>
      </c>
      <c r="D20694" s="1">
        <v>42538</v>
      </c>
      <c r="F20694">
        <v>2</v>
      </c>
      <c r="G20694">
        <v>25000</v>
      </c>
      <c r="H20694" t="s">
        <v>178</v>
      </c>
      <c r="J20694" t="s">
        <v>14</v>
      </c>
      <c r="K20694">
        <v>56</v>
      </c>
      <c r="L20694" t="s">
        <v>15</v>
      </c>
    </row>
    <row r="20695" spans="1:12">
      <c r="A20695" t="e">
        <f ca="1">E00251429251821</f>
        <v>#NAME?</v>
      </c>
      <c r="B20695">
        <v>294</v>
      </c>
      <c r="C20695" t="s">
        <v>61</v>
      </c>
      <c r="D20695" s="1">
        <v>42074</v>
      </c>
      <c r="F20695">
        <v>1</v>
      </c>
      <c r="G20695">
        <v>46619</v>
      </c>
      <c r="H20695" t="s">
        <v>182</v>
      </c>
      <c r="J20695" t="s">
        <v>14</v>
      </c>
      <c r="K20695">
        <v>54</v>
      </c>
      <c r="L20695" t="s">
        <v>15</v>
      </c>
    </row>
    <row r="20696" spans="1:12">
      <c r="A20696" t="e">
        <f ca="1">E00251429251821</f>
        <v>#NAME?</v>
      </c>
      <c r="B20696">
        <v>297</v>
      </c>
      <c r="C20696" t="s">
        <v>411</v>
      </c>
      <c r="D20696" s="1">
        <v>42681</v>
      </c>
      <c r="F20696">
        <v>1</v>
      </c>
      <c r="G20696">
        <v>7175</v>
      </c>
      <c r="H20696" t="s">
        <v>689</v>
      </c>
      <c r="J20696" t="s">
        <v>14</v>
      </c>
      <c r="K20696">
        <v>56</v>
      </c>
      <c r="L20696" t="s">
        <v>15</v>
      </c>
    </row>
    <row r="20697" spans="1:12">
      <c r="A20697" t="e">
        <f ca="1">E00251524981821</f>
        <v>#NAME?</v>
      </c>
      <c r="B20697">
        <v>454</v>
      </c>
      <c r="C20697" t="s">
        <v>179</v>
      </c>
      <c r="D20697" s="1">
        <v>42893</v>
      </c>
      <c r="F20697">
        <v>3</v>
      </c>
      <c r="G20697">
        <v>60090</v>
      </c>
      <c r="H20697" t="s">
        <v>181</v>
      </c>
      <c r="J20697" t="s">
        <v>14</v>
      </c>
      <c r="K20697">
        <v>64</v>
      </c>
      <c r="L20697" t="s">
        <v>15</v>
      </c>
    </row>
    <row r="20698" spans="1:12">
      <c r="A20698" t="e">
        <f ca="1">E00251429696221</f>
        <v>#NAME?</v>
      </c>
      <c r="B20698">
        <v>199</v>
      </c>
      <c r="C20698" t="s">
        <v>681</v>
      </c>
      <c r="D20698" s="1">
        <v>42787</v>
      </c>
      <c r="F20698">
        <v>2</v>
      </c>
      <c r="G20698">
        <v>4940</v>
      </c>
      <c r="H20698" t="s">
        <v>708</v>
      </c>
      <c r="J20698" t="s">
        <v>14</v>
      </c>
      <c r="K20698">
        <v>67</v>
      </c>
      <c r="L20698" t="s">
        <v>15</v>
      </c>
    </row>
    <row r="20699" spans="1:12">
      <c r="A20699" t="e">
        <f ca="1">E00251528608021</f>
        <v>#NAME?</v>
      </c>
      <c r="B20699">
        <v>695</v>
      </c>
      <c r="C20699" t="s">
        <v>257</v>
      </c>
      <c r="D20699" s="1">
        <v>40974</v>
      </c>
      <c r="F20699">
        <v>5</v>
      </c>
      <c r="G20699">
        <v>7820</v>
      </c>
      <c r="H20699" t="s">
        <v>233</v>
      </c>
      <c r="J20699" t="s">
        <v>14</v>
      </c>
      <c r="K20699">
        <v>43</v>
      </c>
      <c r="L20699" t="s">
        <v>22</v>
      </c>
    </row>
    <row r="20700" spans="1:12">
      <c r="A20700" t="e">
        <f ca="1">E00251439638221</f>
        <v>#NAME?</v>
      </c>
      <c r="B20700">
        <v>4374</v>
      </c>
      <c r="C20700" t="s">
        <v>898</v>
      </c>
      <c r="D20700" s="1">
        <v>41424</v>
      </c>
      <c r="F20700">
        <v>1</v>
      </c>
      <c r="G20700">
        <v>4019</v>
      </c>
      <c r="H20700" t="s">
        <v>26</v>
      </c>
      <c r="J20700" t="s">
        <v>14</v>
      </c>
      <c r="K20700">
        <v>53</v>
      </c>
      <c r="L20700" t="s">
        <v>15</v>
      </c>
    </row>
    <row r="20701" spans="1:12">
      <c r="A20701" t="e">
        <f ca="1">E00251429706621</f>
        <v>#NAME?</v>
      </c>
      <c r="B20701">
        <v>192</v>
      </c>
      <c r="C20701" t="s">
        <v>321</v>
      </c>
      <c r="D20701" s="1">
        <v>43041</v>
      </c>
      <c r="F20701">
        <v>1</v>
      </c>
      <c r="G20701">
        <v>2720</v>
      </c>
      <c r="H20701" t="s">
        <v>65</v>
      </c>
      <c r="J20701" t="s">
        <v>14</v>
      </c>
      <c r="K20701">
        <v>50</v>
      </c>
      <c r="L20701" t="s">
        <v>15</v>
      </c>
    </row>
    <row r="20702" spans="1:12">
      <c r="A20702" t="e">
        <f ca="1">E00251427098221</f>
        <v>#NAME?</v>
      </c>
      <c r="B20702">
        <v>11</v>
      </c>
      <c r="C20702" t="s">
        <v>245</v>
      </c>
      <c r="D20702" s="1">
        <v>42958</v>
      </c>
      <c r="F20702">
        <v>1</v>
      </c>
      <c r="G20702">
        <v>4019</v>
      </c>
      <c r="H20702" t="s">
        <v>26</v>
      </c>
      <c r="J20702" t="s">
        <v>14</v>
      </c>
      <c r="K20702">
        <v>44</v>
      </c>
      <c r="L20702" t="s">
        <v>15</v>
      </c>
    </row>
    <row r="20703" spans="1:12">
      <c r="A20703" t="e">
        <f ca="1">E00251529551021</f>
        <v>#NAME?</v>
      </c>
      <c r="B20703">
        <v>201</v>
      </c>
      <c r="C20703" t="s">
        <v>636</v>
      </c>
      <c r="D20703" s="1">
        <v>42754</v>
      </c>
      <c r="F20703">
        <v>1</v>
      </c>
      <c r="G20703">
        <v>6829</v>
      </c>
      <c r="H20703" t="s">
        <v>666</v>
      </c>
      <c r="J20703" t="s">
        <v>14</v>
      </c>
      <c r="K20703">
        <v>50</v>
      </c>
      <c r="L20703" t="s">
        <v>15</v>
      </c>
    </row>
    <row r="20704" spans="1:12">
      <c r="A20704" t="e">
        <f ca="1">E00251429290121</f>
        <v>#NAME?</v>
      </c>
      <c r="B20704">
        <v>295</v>
      </c>
      <c r="C20704" t="s">
        <v>435</v>
      </c>
      <c r="D20704" s="1">
        <v>42109</v>
      </c>
      <c r="F20704">
        <v>2</v>
      </c>
      <c r="G20704">
        <v>49390</v>
      </c>
      <c r="H20704" t="s">
        <v>59</v>
      </c>
      <c r="J20704" t="s">
        <v>14</v>
      </c>
      <c r="K20704">
        <v>53</v>
      </c>
      <c r="L20704" t="s">
        <v>15</v>
      </c>
    </row>
    <row r="20705" spans="1:12">
      <c r="A20705" t="e">
        <f ca="1">E00251429290121</f>
        <v>#NAME?</v>
      </c>
      <c r="B20705">
        <v>296</v>
      </c>
      <c r="C20705" t="s">
        <v>119</v>
      </c>
      <c r="D20705" s="1">
        <v>41432</v>
      </c>
      <c r="F20705">
        <v>2</v>
      </c>
      <c r="G20705">
        <v>49390</v>
      </c>
      <c r="H20705" t="s">
        <v>59</v>
      </c>
      <c r="J20705" t="s">
        <v>14</v>
      </c>
      <c r="K20705">
        <v>51</v>
      </c>
      <c r="L20705" t="s">
        <v>15</v>
      </c>
    </row>
    <row r="20706" spans="1:12">
      <c r="A20706" t="e">
        <f ca="1">E00251427202821</f>
        <v>#NAME?</v>
      </c>
      <c r="B20706">
        <v>29</v>
      </c>
      <c r="C20706" t="s">
        <v>309</v>
      </c>
      <c r="D20706" s="1">
        <v>41962</v>
      </c>
      <c r="F20706">
        <v>1</v>
      </c>
      <c r="G20706">
        <v>5693</v>
      </c>
      <c r="H20706" t="s">
        <v>358</v>
      </c>
      <c r="J20706" t="s">
        <v>14</v>
      </c>
      <c r="K20706">
        <v>65</v>
      </c>
      <c r="L20706" t="s">
        <v>15</v>
      </c>
    </row>
    <row r="20707" spans="1:12">
      <c r="A20707" t="e">
        <f t="shared" ref="A20707:A20713" ca="1" si="186">E00251513734821</f>
        <v>#NAME?</v>
      </c>
      <c r="B20707">
        <v>703</v>
      </c>
      <c r="C20707" t="s">
        <v>305</v>
      </c>
      <c r="D20707" s="1">
        <v>41074</v>
      </c>
      <c r="F20707">
        <v>1</v>
      </c>
      <c r="G20707">
        <v>5699</v>
      </c>
      <c r="H20707" t="s">
        <v>329</v>
      </c>
      <c r="J20707" t="s">
        <v>14</v>
      </c>
      <c r="K20707">
        <v>47</v>
      </c>
      <c r="L20707" t="s">
        <v>15</v>
      </c>
    </row>
    <row r="20708" spans="1:12">
      <c r="A20708" t="e">
        <f t="shared" ca="1" si="186"/>
        <v>#NAME?</v>
      </c>
      <c r="B20708">
        <v>703</v>
      </c>
      <c r="C20708" t="s">
        <v>305</v>
      </c>
      <c r="D20708" s="1">
        <v>41212</v>
      </c>
      <c r="F20708">
        <v>2</v>
      </c>
      <c r="G20708">
        <v>5699</v>
      </c>
      <c r="H20708" t="s">
        <v>329</v>
      </c>
      <c r="J20708" t="s">
        <v>14</v>
      </c>
      <c r="K20708">
        <v>47</v>
      </c>
      <c r="L20708" t="s">
        <v>15</v>
      </c>
    </row>
    <row r="20709" spans="1:12">
      <c r="A20709" t="e">
        <f t="shared" ca="1" si="186"/>
        <v>#NAME?</v>
      </c>
      <c r="B20709">
        <v>703</v>
      </c>
      <c r="C20709" t="s">
        <v>305</v>
      </c>
      <c r="D20709" s="1">
        <v>41316</v>
      </c>
      <c r="F20709">
        <v>4</v>
      </c>
      <c r="G20709">
        <v>3051</v>
      </c>
      <c r="H20709" t="s">
        <v>13</v>
      </c>
      <c r="J20709" t="s">
        <v>14</v>
      </c>
      <c r="K20709">
        <v>47</v>
      </c>
      <c r="L20709" t="s">
        <v>15</v>
      </c>
    </row>
    <row r="20710" spans="1:12">
      <c r="A20710" t="e">
        <f t="shared" ca="1" si="186"/>
        <v>#NAME?</v>
      </c>
      <c r="B20710">
        <v>703</v>
      </c>
      <c r="C20710" t="s">
        <v>305</v>
      </c>
      <c r="D20710" s="1">
        <v>41386</v>
      </c>
      <c r="F20710">
        <v>1</v>
      </c>
      <c r="G20710">
        <v>5699</v>
      </c>
      <c r="H20710" t="s">
        <v>329</v>
      </c>
      <c r="J20710" t="s">
        <v>14</v>
      </c>
      <c r="K20710">
        <v>47</v>
      </c>
      <c r="L20710" t="s">
        <v>15</v>
      </c>
    </row>
    <row r="20711" spans="1:12">
      <c r="A20711" t="e">
        <f t="shared" ca="1" si="186"/>
        <v>#NAME?</v>
      </c>
      <c r="B20711">
        <v>703</v>
      </c>
      <c r="C20711" t="s">
        <v>305</v>
      </c>
      <c r="D20711" s="1">
        <v>41386</v>
      </c>
      <c r="F20711">
        <v>6</v>
      </c>
      <c r="G20711">
        <v>1119</v>
      </c>
      <c r="H20711" t="s">
        <v>638</v>
      </c>
      <c r="J20711" t="s">
        <v>14</v>
      </c>
      <c r="K20711">
        <v>47</v>
      </c>
      <c r="L20711" t="s">
        <v>15</v>
      </c>
    </row>
    <row r="20712" spans="1:12">
      <c r="A20712" t="e">
        <f t="shared" ca="1" si="186"/>
        <v>#NAME?</v>
      </c>
      <c r="B20712">
        <v>703</v>
      </c>
      <c r="C20712" t="s">
        <v>305</v>
      </c>
      <c r="D20712" s="1">
        <v>41443</v>
      </c>
      <c r="F20712">
        <v>2</v>
      </c>
      <c r="G20712">
        <v>4549</v>
      </c>
      <c r="H20712" t="s">
        <v>69</v>
      </c>
      <c r="J20712" t="s">
        <v>14</v>
      </c>
      <c r="K20712">
        <v>48</v>
      </c>
      <c r="L20712" t="s">
        <v>15</v>
      </c>
    </row>
    <row r="20713" spans="1:12">
      <c r="A20713" t="e">
        <f t="shared" ca="1" si="186"/>
        <v>#NAME?</v>
      </c>
      <c r="B20713">
        <v>703</v>
      </c>
      <c r="C20713" t="s">
        <v>305</v>
      </c>
      <c r="D20713" s="1">
        <v>41495</v>
      </c>
      <c r="F20713">
        <v>3</v>
      </c>
      <c r="G20713">
        <v>7811</v>
      </c>
      <c r="H20713" t="s">
        <v>878</v>
      </c>
      <c r="J20713" t="s">
        <v>14</v>
      </c>
      <c r="K20713">
        <v>48</v>
      </c>
      <c r="L20713" t="s">
        <v>22</v>
      </c>
    </row>
    <row r="20714" spans="1:12">
      <c r="A20714" t="e">
        <f ca="1">E00251439908221</f>
        <v>#NAME?</v>
      </c>
      <c r="B20714">
        <v>189</v>
      </c>
      <c r="C20714" t="s">
        <v>58</v>
      </c>
      <c r="D20714" s="1">
        <v>42585</v>
      </c>
      <c r="F20714">
        <v>1</v>
      </c>
      <c r="G20714">
        <v>49390</v>
      </c>
      <c r="H20714" t="s">
        <v>59</v>
      </c>
      <c r="J20714" t="s">
        <v>14</v>
      </c>
      <c r="K20714">
        <v>60</v>
      </c>
      <c r="L20714" t="s">
        <v>15</v>
      </c>
    </row>
    <row r="20715" spans="1:12">
      <c r="A20715" t="e">
        <f ca="1">E00251439908221</f>
        <v>#NAME?</v>
      </c>
      <c r="B20715">
        <v>189</v>
      </c>
      <c r="C20715" t="s">
        <v>58</v>
      </c>
      <c r="D20715" s="1">
        <v>42795</v>
      </c>
      <c r="F20715">
        <v>5</v>
      </c>
      <c r="G20715">
        <v>73390</v>
      </c>
      <c r="H20715" t="s">
        <v>66</v>
      </c>
      <c r="J20715" t="s">
        <v>14</v>
      </c>
      <c r="K20715">
        <v>61</v>
      </c>
      <c r="L20715" t="s">
        <v>15</v>
      </c>
    </row>
    <row r="20716" spans="1:12">
      <c r="A20716" t="e">
        <f t="shared" ref="A20716:A20721" ca="1" si="187">E00251513734821</f>
        <v>#NAME?</v>
      </c>
      <c r="B20716">
        <v>703</v>
      </c>
      <c r="C20716" t="s">
        <v>305</v>
      </c>
      <c r="D20716" s="1">
        <v>42227</v>
      </c>
      <c r="F20716">
        <v>5</v>
      </c>
      <c r="G20716">
        <v>5699</v>
      </c>
      <c r="H20716" t="s">
        <v>329</v>
      </c>
      <c r="J20716" t="s">
        <v>14</v>
      </c>
      <c r="K20716">
        <v>50</v>
      </c>
      <c r="L20716" t="s">
        <v>15</v>
      </c>
    </row>
    <row r="20717" spans="1:12">
      <c r="A20717" t="e">
        <f t="shared" ca="1" si="187"/>
        <v>#NAME?</v>
      </c>
      <c r="B20717">
        <v>703</v>
      </c>
      <c r="C20717" t="s">
        <v>305</v>
      </c>
      <c r="D20717" s="1">
        <v>42234</v>
      </c>
      <c r="F20717">
        <v>1</v>
      </c>
      <c r="G20717">
        <v>7242</v>
      </c>
      <c r="H20717" t="s">
        <v>93</v>
      </c>
      <c r="J20717" t="s">
        <v>14</v>
      </c>
      <c r="K20717">
        <v>50</v>
      </c>
      <c r="L20717" t="s">
        <v>15</v>
      </c>
    </row>
    <row r="20718" spans="1:12">
      <c r="A20718" t="e">
        <f t="shared" ca="1" si="187"/>
        <v>#NAME?</v>
      </c>
      <c r="B20718">
        <v>703</v>
      </c>
      <c r="C20718" t="s">
        <v>305</v>
      </c>
      <c r="D20718" s="1">
        <v>42465</v>
      </c>
      <c r="F20718">
        <v>4</v>
      </c>
      <c r="G20718">
        <v>78321</v>
      </c>
      <c r="H20718" t="s">
        <v>490</v>
      </c>
      <c r="J20718" t="s">
        <v>14</v>
      </c>
      <c r="K20718">
        <v>50</v>
      </c>
      <c r="L20718" t="s">
        <v>22</v>
      </c>
    </row>
    <row r="20719" spans="1:12">
      <c r="A20719" t="e">
        <f t="shared" ca="1" si="187"/>
        <v>#NAME?</v>
      </c>
      <c r="B20719">
        <v>703</v>
      </c>
      <c r="C20719" t="s">
        <v>305</v>
      </c>
      <c r="D20719" s="1">
        <v>42642</v>
      </c>
      <c r="F20719">
        <v>4</v>
      </c>
      <c r="G20719">
        <v>78321</v>
      </c>
      <c r="H20719" t="s">
        <v>490</v>
      </c>
      <c r="J20719" t="s">
        <v>14</v>
      </c>
      <c r="K20719">
        <v>51</v>
      </c>
      <c r="L20719" t="s">
        <v>22</v>
      </c>
    </row>
    <row r="20720" spans="1:12">
      <c r="A20720" t="e">
        <f t="shared" ca="1" si="187"/>
        <v>#NAME?</v>
      </c>
      <c r="B20720">
        <v>703</v>
      </c>
      <c r="C20720" t="s">
        <v>305</v>
      </c>
      <c r="D20720" s="1">
        <v>42803</v>
      </c>
      <c r="F20720">
        <v>4</v>
      </c>
      <c r="G20720">
        <v>78321</v>
      </c>
      <c r="H20720" t="s">
        <v>490</v>
      </c>
      <c r="J20720" t="s">
        <v>14</v>
      </c>
      <c r="K20720">
        <v>51</v>
      </c>
      <c r="L20720" t="s">
        <v>22</v>
      </c>
    </row>
    <row r="20721" spans="1:12">
      <c r="A20721" t="e">
        <f t="shared" ca="1" si="187"/>
        <v>#NAME?</v>
      </c>
      <c r="B20721">
        <v>703</v>
      </c>
      <c r="C20721" t="s">
        <v>305</v>
      </c>
      <c r="D20721" s="1">
        <v>42870</v>
      </c>
      <c r="F20721">
        <v>4</v>
      </c>
      <c r="G20721">
        <v>78321</v>
      </c>
      <c r="H20721" t="s">
        <v>490</v>
      </c>
      <c r="J20721" t="s">
        <v>14</v>
      </c>
      <c r="K20721">
        <v>51</v>
      </c>
      <c r="L20721" t="s">
        <v>22</v>
      </c>
    </row>
    <row r="20722" spans="1:12">
      <c r="A20722" t="e">
        <f ca="1">E00251432267921</f>
        <v>#NAME?</v>
      </c>
      <c r="B20722">
        <v>454</v>
      </c>
      <c r="C20722" t="s">
        <v>179</v>
      </c>
      <c r="D20722" s="1">
        <v>42927</v>
      </c>
      <c r="F20722">
        <v>3</v>
      </c>
      <c r="G20722">
        <v>27800</v>
      </c>
      <c r="H20722" t="s">
        <v>145</v>
      </c>
      <c r="J20722" t="s">
        <v>14</v>
      </c>
      <c r="K20722">
        <v>52</v>
      </c>
      <c r="L20722" t="s">
        <v>15</v>
      </c>
    </row>
    <row r="20723" spans="1:12">
      <c r="A20723" t="e">
        <f ca="1">E00251537633921</f>
        <v>#NAME?</v>
      </c>
      <c r="B20723">
        <v>458</v>
      </c>
      <c r="C20723" t="s">
        <v>275</v>
      </c>
      <c r="D20723" s="1">
        <v>42459</v>
      </c>
      <c r="F20723">
        <v>2</v>
      </c>
      <c r="G20723">
        <v>4149</v>
      </c>
      <c r="H20723" t="s">
        <v>703</v>
      </c>
      <c r="J20723" t="s">
        <v>14</v>
      </c>
      <c r="K20723">
        <v>52</v>
      </c>
      <c r="L20723" t="s">
        <v>15</v>
      </c>
    </row>
    <row r="20724" spans="1:12">
      <c r="A20724" t="e">
        <f ca="1">E00251537633921</f>
        <v>#NAME?</v>
      </c>
      <c r="B20724">
        <v>458</v>
      </c>
      <c r="C20724" t="s">
        <v>275</v>
      </c>
      <c r="D20724" s="1">
        <v>42622</v>
      </c>
      <c r="F20724">
        <v>1</v>
      </c>
      <c r="G20724">
        <v>4149</v>
      </c>
      <c r="H20724" t="s">
        <v>703</v>
      </c>
      <c r="J20724" t="s">
        <v>14</v>
      </c>
      <c r="K20724">
        <v>53</v>
      </c>
      <c r="L20724" t="s">
        <v>15</v>
      </c>
    </row>
    <row r="20725" spans="1:12">
      <c r="A20725" t="e">
        <f ca="1">E00251537633921</f>
        <v>#NAME?</v>
      </c>
      <c r="B20725">
        <v>458</v>
      </c>
      <c r="C20725" t="s">
        <v>275</v>
      </c>
      <c r="D20725" s="1">
        <v>43010</v>
      </c>
      <c r="F20725">
        <v>6</v>
      </c>
      <c r="G20725">
        <v>27800</v>
      </c>
      <c r="H20725" t="s">
        <v>145</v>
      </c>
      <c r="J20725" t="s">
        <v>14</v>
      </c>
      <c r="K20725">
        <v>54</v>
      </c>
      <c r="L20725" t="s">
        <v>15</v>
      </c>
    </row>
    <row r="20726" spans="1:12">
      <c r="A20726" t="e">
        <f ca="1">E00251429309821</f>
        <v>#NAME?</v>
      </c>
      <c r="B20726">
        <v>291</v>
      </c>
      <c r="C20726" t="s">
        <v>160</v>
      </c>
      <c r="D20726" s="1">
        <v>42268</v>
      </c>
      <c r="F20726">
        <v>2</v>
      </c>
      <c r="G20726">
        <v>25000</v>
      </c>
      <c r="H20726" t="s">
        <v>178</v>
      </c>
      <c r="J20726" t="s">
        <v>14</v>
      </c>
      <c r="K20726">
        <v>66</v>
      </c>
      <c r="L20726" t="s">
        <v>15</v>
      </c>
    </row>
    <row r="20727" spans="1:12">
      <c r="A20727" t="e">
        <f ca="1">E00251439819121</f>
        <v>#NAME?</v>
      </c>
      <c r="B20727">
        <v>449</v>
      </c>
      <c r="C20727" t="s">
        <v>124</v>
      </c>
      <c r="D20727" s="1">
        <v>41467</v>
      </c>
      <c r="F20727">
        <v>1</v>
      </c>
      <c r="G20727">
        <v>7242</v>
      </c>
      <c r="H20727" t="s">
        <v>93</v>
      </c>
      <c r="J20727" t="s">
        <v>14</v>
      </c>
      <c r="K20727">
        <v>52</v>
      </c>
      <c r="L20727" t="s">
        <v>15</v>
      </c>
    </row>
    <row r="20728" spans="1:12">
      <c r="A20728" t="e">
        <f ca="1">E00251529478021</f>
        <v>#NAME?</v>
      </c>
      <c r="B20728">
        <v>151</v>
      </c>
      <c r="C20728" t="s">
        <v>381</v>
      </c>
      <c r="D20728" s="1">
        <v>41758</v>
      </c>
      <c r="F20728">
        <v>3</v>
      </c>
      <c r="G20728">
        <v>7906</v>
      </c>
      <c r="H20728" t="s">
        <v>173</v>
      </c>
      <c r="J20728" t="s">
        <v>14</v>
      </c>
      <c r="K20728">
        <v>58</v>
      </c>
      <c r="L20728" t="s">
        <v>22</v>
      </c>
    </row>
    <row r="20729" spans="1:12">
      <c r="A20729" t="e">
        <f ca="1">E00251524989521</f>
        <v>#NAME?</v>
      </c>
      <c r="B20729">
        <v>283</v>
      </c>
      <c r="C20729" t="s">
        <v>133</v>
      </c>
      <c r="D20729" s="1">
        <v>41438</v>
      </c>
      <c r="F20729">
        <v>1</v>
      </c>
      <c r="G20729">
        <v>7242</v>
      </c>
      <c r="H20729" t="s">
        <v>93</v>
      </c>
      <c r="J20729" t="s">
        <v>14</v>
      </c>
      <c r="K20729">
        <v>55</v>
      </c>
      <c r="L20729" t="s">
        <v>15</v>
      </c>
    </row>
    <row r="20730" spans="1:12">
      <c r="A20730" t="e">
        <f ca="1">E00251512430021</f>
        <v>#NAME?</v>
      </c>
      <c r="B20730">
        <v>48</v>
      </c>
      <c r="C20730" t="s">
        <v>249</v>
      </c>
      <c r="D20730" s="1">
        <v>42837</v>
      </c>
      <c r="F20730">
        <v>1</v>
      </c>
      <c r="G20730">
        <v>78079</v>
      </c>
      <c r="H20730" t="s">
        <v>49</v>
      </c>
      <c r="J20730" t="s">
        <v>14</v>
      </c>
      <c r="K20730">
        <v>48</v>
      </c>
      <c r="L20730" t="s">
        <v>22</v>
      </c>
    </row>
    <row r="20731" spans="1:12">
      <c r="A20731" t="e">
        <f ca="1">E00251515343921</f>
        <v>#NAME?</v>
      </c>
      <c r="B20731">
        <v>11</v>
      </c>
      <c r="C20731" t="s">
        <v>245</v>
      </c>
      <c r="D20731" s="1">
        <v>41379</v>
      </c>
      <c r="F20731">
        <v>1</v>
      </c>
      <c r="G20731">
        <v>5739</v>
      </c>
      <c r="H20731" t="s">
        <v>399</v>
      </c>
      <c r="J20731" t="s">
        <v>14</v>
      </c>
      <c r="K20731">
        <v>48</v>
      </c>
      <c r="L20731" t="s">
        <v>15</v>
      </c>
    </row>
    <row r="20732" spans="1:12">
      <c r="A20732" t="e">
        <f ca="1">E00251515343921</f>
        <v>#NAME?</v>
      </c>
      <c r="B20732">
        <v>11</v>
      </c>
      <c r="C20732" t="s">
        <v>245</v>
      </c>
      <c r="D20732" s="1">
        <v>41957</v>
      </c>
      <c r="F20732">
        <v>2</v>
      </c>
      <c r="G20732">
        <v>52310</v>
      </c>
      <c r="H20732" t="s">
        <v>1132</v>
      </c>
      <c r="J20732" t="s">
        <v>14</v>
      </c>
      <c r="K20732">
        <v>49</v>
      </c>
      <c r="L20732" t="s">
        <v>15</v>
      </c>
    </row>
    <row r="20733" spans="1:12">
      <c r="A20733" t="e">
        <f ca="1">E00251532587421</f>
        <v>#NAME?</v>
      </c>
      <c r="B20733">
        <v>445</v>
      </c>
      <c r="C20733" t="s">
        <v>23</v>
      </c>
      <c r="D20733" s="1">
        <v>41359</v>
      </c>
      <c r="F20733">
        <v>1</v>
      </c>
      <c r="G20733">
        <v>49300</v>
      </c>
      <c r="H20733" t="s">
        <v>228</v>
      </c>
      <c r="J20733" t="s">
        <v>14</v>
      </c>
      <c r="K20733">
        <v>49</v>
      </c>
      <c r="L20733" t="s">
        <v>15</v>
      </c>
    </row>
    <row r="20734" spans="1:12">
      <c r="A20734" t="e">
        <f ca="1">E00251510660421</f>
        <v>#NAME?</v>
      </c>
      <c r="B20734">
        <v>199</v>
      </c>
      <c r="C20734" t="s">
        <v>681</v>
      </c>
      <c r="D20734" s="1">
        <v>41533</v>
      </c>
      <c r="F20734">
        <v>1</v>
      </c>
      <c r="G20734">
        <v>49390</v>
      </c>
      <c r="H20734" t="s">
        <v>59</v>
      </c>
      <c r="J20734" t="s">
        <v>14</v>
      </c>
      <c r="K20734">
        <v>40</v>
      </c>
      <c r="L20734" t="s">
        <v>15</v>
      </c>
    </row>
    <row r="20735" spans="1:12">
      <c r="A20735" t="e">
        <f ca="1">E00251429388021</f>
        <v>#NAME?</v>
      </c>
      <c r="B20735">
        <v>297</v>
      </c>
      <c r="C20735" t="s">
        <v>411</v>
      </c>
      <c r="D20735" s="1">
        <v>41463</v>
      </c>
      <c r="F20735">
        <v>3</v>
      </c>
      <c r="G20735">
        <v>2724</v>
      </c>
      <c r="H20735" t="s">
        <v>73</v>
      </c>
      <c r="J20735" t="s">
        <v>14</v>
      </c>
      <c r="K20735">
        <v>58</v>
      </c>
      <c r="L20735" t="s">
        <v>15</v>
      </c>
    </row>
    <row r="20736" spans="1:12">
      <c r="A20736" t="e">
        <f ca="1">E00251518872621</f>
        <v>#NAME?</v>
      </c>
      <c r="B20736">
        <v>292</v>
      </c>
      <c r="C20736" t="s">
        <v>467</v>
      </c>
      <c r="D20736" s="1">
        <v>42243</v>
      </c>
      <c r="F20736">
        <v>5</v>
      </c>
      <c r="G20736">
        <v>71509</v>
      </c>
      <c r="H20736" t="s">
        <v>369</v>
      </c>
      <c r="J20736" t="s">
        <v>14</v>
      </c>
      <c r="K20736">
        <v>49</v>
      </c>
      <c r="L20736" t="s">
        <v>15</v>
      </c>
    </row>
    <row r="20737" spans="1:12">
      <c r="A20737" t="e">
        <f ca="1">E00251531925021</f>
        <v>#NAME?</v>
      </c>
      <c r="B20737">
        <v>703</v>
      </c>
      <c r="C20737" t="s">
        <v>305</v>
      </c>
      <c r="D20737" s="1">
        <v>43027</v>
      </c>
      <c r="F20737">
        <v>1</v>
      </c>
      <c r="G20737">
        <v>9490</v>
      </c>
      <c r="H20737" t="s">
        <v>138</v>
      </c>
      <c r="J20737" t="s">
        <v>14</v>
      </c>
      <c r="K20737">
        <v>50</v>
      </c>
      <c r="L20737" t="s">
        <v>15</v>
      </c>
    </row>
    <row r="20738" spans="1:12">
      <c r="A20738" t="e">
        <f ca="1">E00251518585821</f>
        <v>#NAME?</v>
      </c>
      <c r="B20738">
        <v>296</v>
      </c>
      <c r="C20738" t="s">
        <v>119</v>
      </c>
      <c r="D20738" s="1">
        <v>41183</v>
      </c>
      <c r="F20738">
        <v>2</v>
      </c>
      <c r="G20738">
        <v>7310</v>
      </c>
      <c r="H20738" t="s">
        <v>1112</v>
      </c>
      <c r="J20738" t="s">
        <v>14</v>
      </c>
      <c r="K20738">
        <v>59</v>
      </c>
      <c r="L20738" t="s">
        <v>15</v>
      </c>
    </row>
    <row r="20739" spans="1:12">
      <c r="A20739" t="e">
        <f ca="1">E00251439824521</f>
        <v>#NAME?</v>
      </c>
      <c r="B20739">
        <v>489</v>
      </c>
      <c r="C20739" t="s">
        <v>100</v>
      </c>
      <c r="D20739" s="1">
        <v>41596</v>
      </c>
      <c r="F20739">
        <v>1</v>
      </c>
      <c r="G20739">
        <v>78650</v>
      </c>
      <c r="H20739" t="s">
        <v>414</v>
      </c>
      <c r="J20739" t="s">
        <v>14</v>
      </c>
      <c r="K20739">
        <v>53</v>
      </c>
      <c r="L20739" t="s">
        <v>22</v>
      </c>
    </row>
    <row r="20740" spans="1:12">
      <c r="A20740" t="e">
        <f ca="1">E00251429396421</f>
        <v>#NAME?</v>
      </c>
      <c r="B20740">
        <v>276</v>
      </c>
      <c r="C20740" t="s">
        <v>122</v>
      </c>
      <c r="D20740" s="1">
        <v>41522</v>
      </c>
      <c r="F20740">
        <v>3</v>
      </c>
      <c r="G20740">
        <v>4019</v>
      </c>
      <c r="H20740" t="s">
        <v>26</v>
      </c>
      <c r="J20740" t="s">
        <v>14</v>
      </c>
      <c r="K20740">
        <v>56</v>
      </c>
      <c r="L20740" t="s">
        <v>15</v>
      </c>
    </row>
    <row r="20741" spans="1:12">
      <c r="A20741" t="e">
        <f ca="1">E00251429396421</f>
        <v>#NAME?</v>
      </c>
      <c r="B20741">
        <v>276</v>
      </c>
      <c r="C20741" t="s">
        <v>122</v>
      </c>
      <c r="D20741" s="1">
        <v>41589</v>
      </c>
      <c r="F20741">
        <v>2</v>
      </c>
      <c r="G20741">
        <v>4019</v>
      </c>
      <c r="H20741" t="s">
        <v>26</v>
      </c>
      <c r="J20741" t="s">
        <v>14</v>
      </c>
      <c r="K20741">
        <v>56</v>
      </c>
      <c r="L20741" t="s">
        <v>15</v>
      </c>
    </row>
    <row r="20742" spans="1:12">
      <c r="A20742" t="e">
        <f ca="1">E00251432430821</f>
        <v>#NAME?</v>
      </c>
      <c r="B20742">
        <v>500</v>
      </c>
      <c r="C20742" t="s">
        <v>161</v>
      </c>
      <c r="D20742" s="1">
        <v>42439</v>
      </c>
      <c r="F20742">
        <v>1</v>
      </c>
      <c r="G20742">
        <v>7880</v>
      </c>
      <c r="H20742" t="s">
        <v>213</v>
      </c>
      <c r="J20742" t="s">
        <v>14</v>
      </c>
      <c r="K20742">
        <v>57</v>
      </c>
      <c r="L20742" t="s">
        <v>22</v>
      </c>
    </row>
    <row r="20743" spans="1:12">
      <c r="A20743" t="e">
        <f ca="1">E00251529064121</f>
        <v>#NAME?</v>
      </c>
      <c r="B20743">
        <v>291</v>
      </c>
      <c r="C20743" t="s">
        <v>160</v>
      </c>
      <c r="D20743" s="1">
        <v>42418</v>
      </c>
      <c r="F20743">
        <v>2</v>
      </c>
      <c r="G20743">
        <v>56210</v>
      </c>
      <c r="H20743" t="s">
        <v>212</v>
      </c>
      <c r="J20743" t="s">
        <v>14</v>
      </c>
      <c r="K20743">
        <v>55</v>
      </c>
      <c r="L20743" t="s">
        <v>15</v>
      </c>
    </row>
    <row r="20744" spans="1:12">
      <c r="A20744" t="e">
        <f ca="1">E00251528867921</f>
        <v>#NAME?</v>
      </c>
      <c r="B20744">
        <v>485</v>
      </c>
      <c r="C20744" t="s">
        <v>241</v>
      </c>
      <c r="D20744" s="1">
        <v>43053</v>
      </c>
      <c r="F20744">
        <v>1</v>
      </c>
      <c r="G20744">
        <v>8362</v>
      </c>
      <c r="H20744" t="s">
        <v>136</v>
      </c>
      <c r="J20744" t="s">
        <v>14</v>
      </c>
      <c r="K20744">
        <v>50</v>
      </c>
      <c r="L20744" t="s">
        <v>15</v>
      </c>
    </row>
    <row r="20745" spans="1:12">
      <c r="A20745" t="e">
        <f ca="1">E00251532291121</f>
        <v>#NAME?</v>
      </c>
      <c r="B20745">
        <v>497</v>
      </c>
      <c r="C20745" t="s">
        <v>141</v>
      </c>
      <c r="D20745" s="1">
        <v>41564</v>
      </c>
      <c r="F20745">
        <v>1</v>
      </c>
      <c r="G20745">
        <v>71940</v>
      </c>
      <c r="H20745" t="s">
        <v>135</v>
      </c>
      <c r="J20745" t="s">
        <v>14</v>
      </c>
      <c r="K20745">
        <v>58</v>
      </c>
      <c r="L20745" t="s">
        <v>15</v>
      </c>
    </row>
    <row r="20746" spans="1:12">
      <c r="A20746" t="e">
        <f ca="1">E00251532291121</f>
        <v>#NAME?</v>
      </c>
      <c r="B20746">
        <v>497</v>
      </c>
      <c r="C20746" t="s">
        <v>141</v>
      </c>
      <c r="D20746" s="1">
        <v>41969</v>
      </c>
      <c r="F20746">
        <v>1</v>
      </c>
      <c r="G20746">
        <v>53210</v>
      </c>
      <c r="H20746" t="s">
        <v>733</v>
      </c>
      <c r="J20746" t="s">
        <v>14</v>
      </c>
      <c r="K20746">
        <v>59</v>
      </c>
      <c r="L20746" t="s">
        <v>15</v>
      </c>
    </row>
    <row r="20747" spans="1:12">
      <c r="A20747" t="e">
        <f ca="1">E00251532291121</f>
        <v>#NAME?</v>
      </c>
      <c r="B20747">
        <v>497</v>
      </c>
      <c r="C20747" t="s">
        <v>141</v>
      </c>
      <c r="D20747" s="1">
        <v>42311</v>
      </c>
      <c r="F20747">
        <v>2</v>
      </c>
      <c r="G20747">
        <v>30593</v>
      </c>
      <c r="H20747" t="s">
        <v>684</v>
      </c>
      <c r="J20747" t="s">
        <v>14</v>
      </c>
      <c r="K20747">
        <v>60</v>
      </c>
      <c r="L20747" t="s">
        <v>15</v>
      </c>
    </row>
    <row r="20748" spans="1:12">
      <c r="A20748" t="e">
        <f ca="1">E00251532291121</f>
        <v>#NAME?</v>
      </c>
      <c r="B20748">
        <v>497</v>
      </c>
      <c r="C20748" t="s">
        <v>141</v>
      </c>
      <c r="D20748" s="1">
        <v>42857</v>
      </c>
      <c r="F20748">
        <v>5</v>
      </c>
      <c r="G20748">
        <v>2720</v>
      </c>
      <c r="H20748" t="s">
        <v>65</v>
      </c>
      <c r="J20748" t="s">
        <v>14</v>
      </c>
      <c r="K20748">
        <v>62</v>
      </c>
      <c r="L20748" t="s">
        <v>15</v>
      </c>
    </row>
    <row r="20749" spans="1:12">
      <c r="A20749" t="e">
        <f ca="1">E00251518518221</f>
        <v>#NAME?</v>
      </c>
      <c r="B20749">
        <v>276</v>
      </c>
      <c r="C20749" t="s">
        <v>122</v>
      </c>
      <c r="D20749" s="1">
        <v>41198</v>
      </c>
      <c r="F20749">
        <v>1</v>
      </c>
      <c r="G20749">
        <v>49390</v>
      </c>
      <c r="H20749" t="s">
        <v>59</v>
      </c>
      <c r="J20749" t="s">
        <v>14</v>
      </c>
      <c r="K20749">
        <v>49</v>
      </c>
      <c r="L20749" t="s">
        <v>15</v>
      </c>
    </row>
    <row r="20750" spans="1:12">
      <c r="A20750" t="e">
        <f ca="1">E00251518518221</f>
        <v>#NAME?</v>
      </c>
      <c r="B20750">
        <v>295</v>
      </c>
      <c r="C20750" t="s">
        <v>435</v>
      </c>
      <c r="D20750" s="1">
        <v>42172</v>
      </c>
      <c r="F20750">
        <v>2</v>
      </c>
      <c r="G20750">
        <v>53010</v>
      </c>
      <c r="H20750" t="s">
        <v>261</v>
      </c>
      <c r="J20750" t="s">
        <v>14</v>
      </c>
      <c r="K20750">
        <v>52</v>
      </c>
      <c r="L20750" t="s">
        <v>15</v>
      </c>
    </row>
    <row r="20751" spans="1:12">
      <c r="A20751" t="e">
        <f ca="1">E00251428656921</f>
        <v>#NAME?</v>
      </c>
      <c r="B20751">
        <v>66</v>
      </c>
      <c r="C20751" t="s">
        <v>134</v>
      </c>
      <c r="D20751" s="1">
        <v>41982</v>
      </c>
      <c r="F20751">
        <v>2</v>
      </c>
      <c r="G20751">
        <v>78650</v>
      </c>
      <c r="H20751" t="s">
        <v>414</v>
      </c>
      <c r="J20751" t="s">
        <v>14</v>
      </c>
      <c r="K20751">
        <v>53</v>
      </c>
      <c r="L20751" t="s">
        <v>22</v>
      </c>
    </row>
    <row r="20752" spans="1:12">
      <c r="A20752" t="e">
        <f ca="1">E00251528755421</f>
        <v>#NAME?</v>
      </c>
      <c r="B20752">
        <v>278</v>
      </c>
      <c r="C20752" t="s">
        <v>222</v>
      </c>
      <c r="D20752" s="1">
        <v>41456</v>
      </c>
      <c r="F20752">
        <v>1</v>
      </c>
      <c r="G20752">
        <v>78900</v>
      </c>
      <c r="H20752" t="s">
        <v>79</v>
      </c>
      <c r="J20752" t="s">
        <v>14</v>
      </c>
      <c r="K20752">
        <v>50</v>
      </c>
      <c r="L20752" t="s">
        <v>22</v>
      </c>
    </row>
    <row r="20753" spans="1:12">
      <c r="A20753" t="e">
        <f ca="1">E00251514580521</f>
        <v>#NAME?</v>
      </c>
      <c r="B20753">
        <v>444</v>
      </c>
      <c r="C20753" t="s">
        <v>819</v>
      </c>
      <c r="D20753" s="1">
        <v>42986</v>
      </c>
      <c r="F20753">
        <v>1</v>
      </c>
      <c r="G20753">
        <v>30000</v>
      </c>
      <c r="H20753" t="s">
        <v>144</v>
      </c>
      <c r="J20753" t="s">
        <v>14</v>
      </c>
      <c r="K20753">
        <v>50</v>
      </c>
      <c r="L20753" t="s">
        <v>15</v>
      </c>
    </row>
    <row r="20754" spans="1:12">
      <c r="A20754" t="e">
        <f ca="1">E00251513050821</f>
        <v>#NAME?</v>
      </c>
      <c r="B20754">
        <v>457</v>
      </c>
      <c r="C20754" t="s">
        <v>137</v>
      </c>
      <c r="D20754" s="1">
        <v>41325</v>
      </c>
      <c r="F20754">
        <v>1</v>
      </c>
      <c r="G20754">
        <v>27800</v>
      </c>
      <c r="H20754" t="s">
        <v>145</v>
      </c>
      <c r="J20754" t="s">
        <v>14</v>
      </c>
      <c r="K20754">
        <v>53</v>
      </c>
      <c r="L20754" t="s">
        <v>15</v>
      </c>
    </row>
    <row r="20755" spans="1:12">
      <c r="A20755" t="e">
        <f ca="1">E00251514273221</f>
        <v>#NAME?</v>
      </c>
      <c r="B20755">
        <v>299</v>
      </c>
      <c r="C20755" t="s">
        <v>729</v>
      </c>
      <c r="D20755" s="1">
        <v>42320</v>
      </c>
      <c r="F20755">
        <v>5</v>
      </c>
      <c r="G20755">
        <v>3051</v>
      </c>
      <c r="H20755" t="s">
        <v>13</v>
      </c>
      <c r="J20755" t="s">
        <v>14</v>
      </c>
      <c r="K20755">
        <v>57</v>
      </c>
      <c r="L20755" t="s">
        <v>15</v>
      </c>
    </row>
    <row r="20756" spans="1:12">
      <c r="A20756" t="e">
        <f ca="1">E00251529210821</f>
        <v>#NAME?</v>
      </c>
      <c r="B20756">
        <v>193</v>
      </c>
      <c r="C20756" t="s">
        <v>247</v>
      </c>
      <c r="D20756" s="1">
        <v>42940</v>
      </c>
      <c r="F20756">
        <v>1</v>
      </c>
      <c r="G20756">
        <v>7175</v>
      </c>
      <c r="H20756" t="s">
        <v>689</v>
      </c>
      <c r="J20756" t="s">
        <v>14</v>
      </c>
      <c r="K20756">
        <v>55</v>
      </c>
      <c r="L20756" t="s">
        <v>15</v>
      </c>
    </row>
    <row r="20757" spans="1:12">
      <c r="A20757" t="e">
        <f ca="1">E00251427552621</f>
        <v>#NAME?</v>
      </c>
      <c r="B20757">
        <v>4991</v>
      </c>
      <c r="C20757" t="s">
        <v>838</v>
      </c>
      <c r="D20757" s="1">
        <v>42142</v>
      </c>
      <c r="F20757">
        <v>1</v>
      </c>
      <c r="G20757">
        <v>5990</v>
      </c>
      <c r="H20757" t="s">
        <v>60</v>
      </c>
      <c r="I20757" t="s">
        <v>148</v>
      </c>
      <c r="J20757" t="s">
        <v>57</v>
      </c>
      <c r="K20757">
        <v>47</v>
      </c>
      <c r="L20757" t="s">
        <v>15</v>
      </c>
    </row>
    <row r="20758" spans="1:12">
      <c r="A20758" t="e">
        <f ca="1">E00251432302421</f>
        <v>#NAME?</v>
      </c>
      <c r="B20758">
        <v>6046</v>
      </c>
      <c r="C20758" t="s">
        <v>98</v>
      </c>
      <c r="D20758" s="1">
        <v>42009</v>
      </c>
      <c r="E20758">
        <v>1</v>
      </c>
      <c r="F20758">
        <v>6</v>
      </c>
      <c r="G20758">
        <v>217</v>
      </c>
      <c r="H20758" t="s">
        <v>864</v>
      </c>
      <c r="J20758" t="s">
        <v>34</v>
      </c>
      <c r="K20758">
        <v>56</v>
      </c>
      <c r="L20758" t="s">
        <v>15</v>
      </c>
    </row>
    <row r="20759" spans="1:12">
      <c r="A20759" t="e">
        <f ca="1">E00251532372821</f>
        <v>#NAME?</v>
      </c>
      <c r="B20759">
        <v>6156</v>
      </c>
      <c r="C20759" t="s">
        <v>352</v>
      </c>
      <c r="D20759" s="1">
        <v>42702</v>
      </c>
      <c r="F20759">
        <v>2</v>
      </c>
      <c r="G20759">
        <v>7962</v>
      </c>
      <c r="H20759" t="s">
        <v>111</v>
      </c>
      <c r="J20759" t="s">
        <v>14</v>
      </c>
      <c r="K20759">
        <v>49</v>
      </c>
      <c r="L20759" t="s">
        <v>22</v>
      </c>
    </row>
    <row r="20760" spans="1:12">
      <c r="A20760" t="e">
        <f ca="1">E00251430176021</f>
        <v>#NAME?</v>
      </c>
      <c r="B20760">
        <v>445</v>
      </c>
      <c r="C20760" t="s">
        <v>23</v>
      </c>
      <c r="D20760" s="1">
        <v>40941</v>
      </c>
      <c r="F20760">
        <v>1</v>
      </c>
      <c r="G20760">
        <v>6271</v>
      </c>
      <c r="H20760" t="s">
        <v>1136</v>
      </c>
      <c r="J20760" t="s">
        <v>14</v>
      </c>
      <c r="K20760">
        <v>54</v>
      </c>
      <c r="L20760" t="s">
        <v>15</v>
      </c>
    </row>
    <row r="20761" spans="1:12">
      <c r="A20761" t="e">
        <f ca="1">E00251430176021</f>
        <v>#NAME?</v>
      </c>
      <c r="B20761">
        <v>445</v>
      </c>
      <c r="C20761" t="s">
        <v>23</v>
      </c>
      <c r="D20761" s="1">
        <v>41298</v>
      </c>
      <c r="F20761">
        <v>1</v>
      </c>
      <c r="G20761">
        <v>27800</v>
      </c>
      <c r="H20761" t="s">
        <v>145</v>
      </c>
      <c r="J20761" t="s">
        <v>14</v>
      </c>
      <c r="K20761">
        <v>55</v>
      </c>
      <c r="L20761" t="s">
        <v>15</v>
      </c>
    </row>
    <row r="20762" spans="1:12">
      <c r="A20762" t="e">
        <f ca="1">E00251532630321</f>
        <v>#NAME?</v>
      </c>
      <c r="B20762">
        <v>490</v>
      </c>
      <c r="C20762" t="s">
        <v>158</v>
      </c>
      <c r="D20762" s="1">
        <v>42615</v>
      </c>
      <c r="F20762">
        <v>2</v>
      </c>
      <c r="G20762">
        <v>4019</v>
      </c>
      <c r="H20762" t="s">
        <v>26</v>
      </c>
      <c r="J20762" t="s">
        <v>14</v>
      </c>
      <c r="K20762">
        <v>64</v>
      </c>
      <c r="L20762" t="s">
        <v>15</v>
      </c>
    </row>
    <row r="20763" spans="1:12">
      <c r="A20763" t="e">
        <f ca="1">E00251532630321</f>
        <v>#NAME?</v>
      </c>
      <c r="B20763">
        <v>490</v>
      </c>
      <c r="C20763" t="s">
        <v>158</v>
      </c>
      <c r="D20763" s="1">
        <v>42888</v>
      </c>
      <c r="F20763">
        <v>1</v>
      </c>
      <c r="G20763">
        <v>78609</v>
      </c>
      <c r="H20763" t="s">
        <v>240</v>
      </c>
      <c r="J20763" t="s">
        <v>14</v>
      </c>
      <c r="K20763">
        <v>64</v>
      </c>
      <c r="L20763" t="s">
        <v>22</v>
      </c>
    </row>
    <row r="20764" spans="1:12">
      <c r="A20764" t="e">
        <f ca="1">E00251429810321</f>
        <v>#NAME?</v>
      </c>
      <c r="B20764">
        <v>151</v>
      </c>
      <c r="C20764" t="s">
        <v>381</v>
      </c>
      <c r="D20764" s="1">
        <v>41184</v>
      </c>
      <c r="F20764">
        <v>2</v>
      </c>
      <c r="G20764">
        <v>4019</v>
      </c>
      <c r="H20764" t="s">
        <v>26</v>
      </c>
      <c r="J20764" t="s">
        <v>14</v>
      </c>
      <c r="K20764">
        <v>57</v>
      </c>
      <c r="L20764" t="s">
        <v>15</v>
      </c>
    </row>
    <row r="20765" spans="1:12">
      <c r="A20765" t="e">
        <f ca="1">E00251429810321</f>
        <v>#NAME?</v>
      </c>
      <c r="B20765">
        <v>151</v>
      </c>
      <c r="C20765" t="s">
        <v>381</v>
      </c>
      <c r="D20765" s="1">
        <v>41919</v>
      </c>
      <c r="F20765">
        <v>3</v>
      </c>
      <c r="G20765">
        <v>4019</v>
      </c>
      <c r="H20765" t="s">
        <v>26</v>
      </c>
      <c r="J20765" t="s">
        <v>14</v>
      </c>
      <c r="K20765">
        <v>59</v>
      </c>
      <c r="L20765" t="s">
        <v>15</v>
      </c>
    </row>
    <row r="20766" spans="1:12">
      <c r="A20766" t="e">
        <f ca="1">E00251429810321</f>
        <v>#NAME?</v>
      </c>
      <c r="B20766">
        <v>151</v>
      </c>
      <c r="C20766" t="s">
        <v>381</v>
      </c>
      <c r="D20766" s="1">
        <v>42279</v>
      </c>
      <c r="F20766">
        <v>1</v>
      </c>
      <c r="G20766">
        <v>25000</v>
      </c>
      <c r="H20766" t="s">
        <v>178</v>
      </c>
      <c r="J20766" t="s">
        <v>14</v>
      </c>
      <c r="K20766">
        <v>60</v>
      </c>
      <c r="L20766" t="s">
        <v>15</v>
      </c>
    </row>
    <row r="20767" spans="1:12">
      <c r="A20767" t="e">
        <f ca="1">E00251429170621</f>
        <v>#NAME?</v>
      </c>
      <c r="B20767">
        <v>296</v>
      </c>
      <c r="C20767" t="s">
        <v>119</v>
      </c>
      <c r="D20767" s="1">
        <v>41025</v>
      </c>
      <c r="F20767">
        <v>1</v>
      </c>
      <c r="G20767">
        <v>8270</v>
      </c>
      <c r="H20767" t="s">
        <v>816</v>
      </c>
      <c r="J20767" t="s">
        <v>14</v>
      </c>
      <c r="K20767">
        <v>49</v>
      </c>
      <c r="L20767" t="s">
        <v>15</v>
      </c>
    </row>
    <row r="20768" spans="1:12">
      <c r="A20768" t="e">
        <f ca="1">E00251429170621</f>
        <v>#NAME?</v>
      </c>
      <c r="B20768">
        <v>296</v>
      </c>
      <c r="C20768" t="s">
        <v>119</v>
      </c>
      <c r="D20768" s="1">
        <v>41031</v>
      </c>
      <c r="F20768">
        <v>1</v>
      </c>
      <c r="G20768">
        <v>6869</v>
      </c>
      <c r="H20768" t="s">
        <v>641</v>
      </c>
      <c r="J20768" t="s">
        <v>14</v>
      </c>
      <c r="K20768">
        <v>49</v>
      </c>
      <c r="L20768" t="s">
        <v>15</v>
      </c>
    </row>
    <row r="20769" spans="1:12">
      <c r="A20769" t="e">
        <f ca="1">E00251424802621</f>
        <v>#NAME?</v>
      </c>
      <c r="B20769">
        <v>115</v>
      </c>
      <c r="C20769" t="s">
        <v>455</v>
      </c>
      <c r="D20769" s="1">
        <v>42650</v>
      </c>
      <c r="F20769">
        <v>2</v>
      </c>
      <c r="G20769">
        <v>4019</v>
      </c>
      <c r="H20769" t="s">
        <v>26</v>
      </c>
      <c r="J20769" t="s">
        <v>14</v>
      </c>
      <c r="K20769">
        <v>50</v>
      </c>
      <c r="L20769" t="s">
        <v>15</v>
      </c>
    </row>
    <row r="20770" spans="1:12">
      <c r="A20770" t="e">
        <f ca="1">E00251424802621</f>
        <v>#NAME?</v>
      </c>
      <c r="B20770">
        <v>115</v>
      </c>
      <c r="C20770" t="s">
        <v>455</v>
      </c>
      <c r="D20770" s="1">
        <v>42916</v>
      </c>
      <c r="F20770">
        <v>1</v>
      </c>
      <c r="G20770">
        <v>5531</v>
      </c>
      <c r="H20770" t="s">
        <v>462</v>
      </c>
      <c r="J20770" t="s">
        <v>14</v>
      </c>
      <c r="K20770">
        <v>51</v>
      </c>
      <c r="L20770" t="s">
        <v>15</v>
      </c>
    </row>
    <row r="20771" spans="1:12">
      <c r="A20771" t="e">
        <f ca="1">E00251427391321</f>
        <v>#NAME?</v>
      </c>
      <c r="B20771">
        <v>28</v>
      </c>
      <c r="C20771" t="s">
        <v>153</v>
      </c>
      <c r="D20771" s="1">
        <v>41234</v>
      </c>
      <c r="F20771">
        <v>3</v>
      </c>
      <c r="G20771">
        <v>71940</v>
      </c>
      <c r="H20771" t="s">
        <v>135</v>
      </c>
      <c r="J20771" t="s">
        <v>14</v>
      </c>
      <c r="K20771">
        <v>45</v>
      </c>
      <c r="L20771" t="s">
        <v>15</v>
      </c>
    </row>
    <row r="20772" spans="1:12">
      <c r="A20772" t="e">
        <f ca="1">E00251427391321</f>
        <v>#NAME?</v>
      </c>
      <c r="B20772">
        <v>28</v>
      </c>
      <c r="C20772" t="s">
        <v>153</v>
      </c>
      <c r="D20772" s="1">
        <v>42628</v>
      </c>
      <c r="F20772">
        <v>2</v>
      </c>
      <c r="G20772">
        <v>4019</v>
      </c>
      <c r="H20772" t="s">
        <v>26</v>
      </c>
      <c r="J20772" t="s">
        <v>14</v>
      </c>
      <c r="K20772">
        <v>49</v>
      </c>
      <c r="L20772" t="s">
        <v>15</v>
      </c>
    </row>
    <row r="20773" spans="1:12">
      <c r="A20773" t="e">
        <f ca="1">E00251513453021</f>
        <v>#NAME?</v>
      </c>
      <c r="B20773">
        <v>440</v>
      </c>
      <c r="C20773" t="s">
        <v>12</v>
      </c>
      <c r="D20773" s="1">
        <v>41407</v>
      </c>
      <c r="F20773">
        <v>1</v>
      </c>
      <c r="G20773">
        <v>3051</v>
      </c>
      <c r="H20773" t="s">
        <v>13</v>
      </c>
      <c r="J20773" t="s">
        <v>14</v>
      </c>
      <c r="K20773">
        <v>50</v>
      </c>
      <c r="L20773" t="s">
        <v>15</v>
      </c>
    </row>
    <row r="20774" spans="1:12">
      <c r="A20774" t="e">
        <f ca="1">E00251513453021</f>
        <v>#NAME?</v>
      </c>
      <c r="B20774">
        <v>440</v>
      </c>
      <c r="C20774" t="s">
        <v>12</v>
      </c>
      <c r="D20774" s="1">
        <v>42446</v>
      </c>
      <c r="F20774">
        <v>2</v>
      </c>
      <c r="G20774">
        <v>4019</v>
      </c>
      <c r="H20774" t="s">
        <v>26</v>
      </c>
      <c r="J20774" t="s">
        <v>14</v>
      </c>
      <c r="K20774">
        <v>53</v>
      </c>
      <c r="L20774" t="s">
        <v>15</v>
      </c>
    </row>
    <row r="20775" spans="1:12">
      <c r="A20775" t="e">
        <f ca="1">E00251715553021</f>
        <v>#NAME?</v>
      </c>
      <c r="B20775">
        <v>62</v>
      </c>
      <c r="C20775" t="s">
        <v>20</v>
      </c>
      <c r="D20775" s="1">
        <v>41765</v>
      </c>
      <c r="F20775">
        <v>1</v>
      </c>
      <c r="G20775">
        <v>79029</v>
      </c>
      <c r="H20775" t="s">
        <v>21</v>
      </c>
      <c r="J20775" t="s">
        <v>14</v>
      </c>
      <c r="K20775">
        <v>55</v>
      </c>
      <c r="L20775" t="s">
        <v>22</v>
      </c>
    </row>
    <row r="20776" spans="1:12">
      <c r="A20776" t="e">
        <f ca="1">E00251715553021</f>
        <v>#NAME?</v>
      </c>
      <c r="B20776">
        <v>763</v>
      </c>
      <c r="C20776" t="s">
        <v>194</v>
      </c>
      <c r="D20776" s="1">
        <v>43025</v>
      </c>
      <c r="F20776">
        <v>1</v>
      </c>
      <c r="G20776">
        <v>8830</v>
      </c>
      <c r="H20776" t="s">
        <v>691</v>
      </c>
      <c r="I20776" t="s">
        <v>56</v>
      </c>
      <c r="J20776" t="s">
        <v>57</v>
      </c>
      <c r="K20776">
        <v>58</v>
      </c>
      <c r="L20776" t="s">
        <v>15</v>
      </c>
    </row>
    <row r="20777" spans="1:12">
      <c r="A20777" t="e">
        <f ca="1">E00251715553021</f>
        <v>#NAME?</v>
      </c>
      <c r="B20777">
        <v>62</v>
      </c>
      <c r="C20777" t="s">
        <v>20</v>
      </c>
      <c r="D20777" s="1">
        <v>42536</v>
      </c>
      <c r="F20777">
        <v>1</v>
      </c>
      <c r="G20777">
        <v>79029</v>
      </c>
      <c r="H20777" t="s">
        <v>21</v>
      </c>
      <c r="J20777" t="s">
        <v>14</v>
      </c>
      <c r="K20777">
        <v>57</v>
      </c>
      <c r="L20777" t="s">
        <v>22</v>
      </c>
    </row>
    <row r="20778" spans="1:12">
      <c r="A20778" t="e">
        <f ca="1">E00251715553021</f>
        <v>#NAME?</v>
      </c>
      <c r="B20778">
        <v>62</v>
      </c>
      <c r="C20778" t="s">
        <v>20</v>
      </c>
      <c r="D20778" s="1">
        <v>42935</v>
      </c>
      <c r="F20778">
        <v>3</v>
      </c>
      <c r="G20778">
        <v>72885</v>
      </c>
      <c r="H20778" t="s">
        <v>354</v>
      </c>
      <c r="J20778" t="s">
        <v>14</v>
      </c>
      <c r="K20778">
        <v>58</v>
      </c>
      <c r="L20778" t="s">
        <v>15</v>
      </c>
    </row>
    <row r="20779" spans="1:12">
      <c r="A20779" t="e">
        <f ca="1">E00251619840821</f>
        <v>#NAME?</v>
      </c>
      <c r="B20779">
        <v>1273</v>
      </c>
      <c r="C20779" t="s">
        <v>28</v>
      </c>
      <c r="D20779" s="1">
        <v>40945</v>
      </c>
      <c r="F20779">
        <v>1</v>
      </c>
      <c r="G20779">
        <v>463</v>
      </c>
      <c r="H20779" t="s">
        <v>259</v>
      </c>
      <c r="J20779" t="s">
        <v>14</v>
      </c>
      <c r="K20779">
        <v>36</v>
      </c>
      <c r="L20779" t="s">
        <v>15</v>
      </c>
    </row>
    <row r="20780" spans="1:12">
      <c r="A20780" t="e">
        <f ca="1">E00251513363121</f>
        <v>#NAME?</v>
      </c>
      <c r="B20780">
        <v>445</v>
      </c>
      <c r="C20780" t="s">
        <v>23</v>
      </c>
      <c r="D20780" s="1">
        <v>42899</v>
      </c>
      <c r="F20780">
        <v>1</v>
      </c>
      <c r="G20780">
        <v>7881</v>
      </c>
      <c r="H20780" t="s">
        <v>637</v>
      </c>
      <c r="J20780" t="s">
        <v>14</v>
      </c>
      <c r="K20780">
        <v>66</v>
      </c>
      <c r="L20780" t="s">
        <v>22</v>
      </c>
    </row>
    <row r="20781" spans="1:12">
      <c r="A20781" t="e">
        <f ca="1">E00251619840821</f>
        <v>#NAME?</v>
      </c>
      <c r="B20781">
        <v>1273</v>
      </c>
      <c r="C20781" t="s">
        <v>28</v>
      </c>
      <c r="D20781" s="1">
        <v>41989</v>
      </c>
      <c r="F20781">
        <v>1</v>
      </c>
      <c r="G20781">
        <v>5589</v>
      </c>
      <c r="H20781" t="s">
        <v>152</v>
      </c>
      <c r="J20781" t="s">
        <v>14</v>
      </c>
      <c r="K20781">
        <v>38</v>
      </c>
      <c r="L20781" t="s">
        <v>15</v>
      </c>
    </row>
    <row r="20782" spans="1:12">
      <c r="A20782" t="e">
        <f ca="1">E00251619840821</f>
        <v>#NAME?</v>
      </c>
      <c r="B20782">
        <v>1273</v>
      </c>
      <c r="C20782" t="s">
        <v>28</v>
      </c>
      <c r="D20782" s="1">
        <v>41407</v>
      </c>
      <c r="F20782">
        <v>1</v>
      </c>
      <c r="G20782">
        <v>460</v>
      </c>
      <c r="H20782" t="s">
        <v>16</v>
      </c>
      <c r="J20782" t="s">
        <v>14</v>
      </c>
      <c r="K20782">
        <v>37</v>
      </c>
      <c r="L20782" t="s">
        <v>15</v>
      </c>
    </row>
    <row r="20783" spans="1:12">
      <c r="A20783" t="e">
        <f ca="1">E00251513453021</f>
        <v>#NAME?</v>
      </c>
      <c r="B20783">
        <v>440</v>
      </c>
      <c r="C20783" t="s">
        <v>12</v>
      </c>
      <c r="D20783" s="1">
        <v>42423</v>
      </c>
      <c r="F20783">
        <v>2</v>
      </c>
      <c r="G20783">
        <v>4019</v>
      </c>
      <c r="H20783" t="s">
        <v>26</v>
      </c>
      <c r="J20783" t="s">
        <v>14</v>
      </c>
      <c r="K20783">
        <v>53</v>
      </c>
      <c r="L20783" t="s">
        <v>15</v>
      </c>
    </row>
    <row r="20784" spans="1:12">
      <c r="A20784" t="e">
        <f ca="1">E00251531500821</f>
        <v>#NAME?</v>
      </c>
      <c r="B20784">
        <v>1786</v>
      </c>
      <c r="C20784" t="s">
        <v>37</v>
      </c>
      <c r="D20784" s="1">
        <v>42305</v>
      </c>
      <c r="F20784">
        <v>2</v>
      </c>
      <c r="G20784">
        <v>4660</v>
      </c>
      <c r="H20784" t="s">
        <v>215</v>
      </c>
      <c r="J20784" t="s">
        <v>14</v>
      </c>
      <c r="K20784">
        <v>46</v>
      </c>
      <c r="L20784" t="s">
        <v>15</v>
      </c>
    </row>
    <row r="20785" spans="1:12">
      <c r="A20785" t="e">
        <f ca="1">E00251427224021</f>
        <v>#NAME?</v>
      </c>
      <c r="B20785">
        <v>10</v>
      </c>
      <c r="C20785" t="s">
        <v>18</v>
      </c>
      <c r="D20785" s="1">
        <v>42740</v>
      </c>
      <c r="F20785">
        <v>1</v>
      </c>
      <c r="G20785">
        <v>486</v>
      </c>
      <c r="H20785" t="s">
        <v>39</v>
      </c>
      <c r="J20785" t="s">
        <v>14</v>
      </c>
      <c r="K20785">
        <v>54</v>
      </c>
      <c r="L20785" t="s">
        <v>15</v>
      </c>
    </row>
    <row r="20786" spans="1:12">
      <c r="A20786" t="e">
        <f ca="1">E00251430391921</f>
        <v>#NAME?</v>
      </c>
      <c r="B20786">
        <v>469</v>
      </c>
      <c r="C20786" t="s">
        <v>30</v>
      </c>
      <c r="D20786" s="1">
        <v>41295</v>
      </c>
      <c r="F20786">
        <v>1</v>
      </c>
      <c r="G20786">
        <v>3360</v>
      </c>
      <c r="H20786" t="s">
        <v>33</v>
      </c>
      <c r="J20786" t="s">
        <v>14</v>
      </c>
      <c r="K20786">
        <v>57</v>
      </c>
      <c r="L20786" t="s">
        <v>15</v>
      </c>
    </row>
    <row r="20787" spans="1:12">
      <c r="A20787" t="e">
        <f ca="1">E00251430391921</f>
        <v>#NAME?</v>
      </c>
      <c r="B20787">
        <v>469</v>
      </c>
      <c r="C20787" t="s">
        <v>30</v>
      </c>
      <c r="D20787" s="1">
        <v>41262</v>
      </c>
      <c r="F20787">
        <v>1</v>
      </c>
      <c r="G20787">
        <v>3360</v>
      </c>
      <c r="H20787" t="s">
        <v>33</v>
      </c>
      <c r="J20787" t="s">
        <v>14</v>
      </c>
      <c r="K20787">
        <v>57</v>
      </c>
      <c r="L20787" t="s">
        <v>15</v>
      </c>
    </row>
    <row r="20788" spans="1:12">
      <c r="A20788" t="e">
        <f ca="1">E00251528898821</f>
        <v>#NAME?</v>
      </c>
      <c r="B20788">
        <v>286</v>
      </c>
      <c r="C20788" t="s">
        <v>41</v>
      </c>
      <c r="D20788" s="1">
        <v>41570</v>
      </c>
      <c r="F20788">
        <v>1</v>
      </c>
      <c r="G20788">
        <v>7243</v>
      </c>
      <c r="H20788" t="s">
        <v>42</v>
      </c>
      <c r="J20788" t="s">
        <v>14</v>
      </c>
      <c r="K20788">
        <v>60</v>
      </c>
      <c r="L20788" t="s">
        <v>15</v>
      </c>
    </row>
    <row r="20789" spans="1:12">
      <c r="A20789" t="e">
        <f ca="1">E00251528898821</f>
        <v>#NAME?</v>
      </c>
      <c r="B20789">
        <v>286</v>
      </c>
      <c r="C20789" t="s">
        <v>41</v>
      </c>
      <c r="D20789" s="1">
        <v>41733</v>
      </c>
      <c r="F20789">
        <v>1</v>
      </c>
      <c r="G20789">
        <v>7243</v>
      </c>
      <c r="H20789" t="s">
        <v>42</v>
      </c>
      <c r="J20789" t="s">
        <v>14</v>
      </c>
      <c r="K20789">
        <v>60</v>
      </c>
      <c r="L20789" t="s">
        <v>15</v>
      </c>
    </row>
    <row r="20790" spans="1:12">
      <c r="A20790" t="e">
        <f ca="1">E00251429173021</f>
        <v>#NAME?</v>
      </c>
      <c r="B20790">
        <v>293</v>
      </c>
      <c r="C20790" t="s">
        <v>25</v>
      </c>
      <c r="D20790" s="1">
        <v>41074</v>
      </c>
      <c r="F20790">
        <v>1</v>
      </c>
      <c r="G20790">
        <v>71534</v>
      </c>
      <c r="H20790" t="s">
        <v>910</v>
      </c>
      <c r="J20790" t="s">
        <v>14</v>
      </c>
      <c r="K20790">
        <v>62</v>
      </c>
      <c r="L20790" t="s">
        <v>15</v>
      </c>
    </row>
    <row r="20791" spans="1:12">
      <c r="A20791" t="e">
        <f ca="1">E00251429173021</f>
        <v>#NAME?</v>
      </c>
      <c r="B20791">
        <v>293</v>
      </c>
      <c r="C20791" t="s">
        <v>25</v>
      </c>
      <c r="D20791" s="1">
        <v>41313</v>
      </c>
      <c r="F20791">
        <v>1</v>
      </c>
      <c r="G20791">
        <v>72670</v>
      </c>
      <c r="H20791" t="s">
        <v>223</v>
      </c>
      <c r="J20791" t="s">
        <v>14</v>
      </c>
      <c r="K20791">
        <v>63</v>
      </c>
      <c r="L20791" t="s">
        <v>15</v>
      </c>
    </row>
    <row r="20792" spans="1:12">
      <c r="A20792" t="e">
        <f ca="1">E00251429173021</f>
        <v>#NAME?</v>
      </c>
      <c r="B20792">
        <v>293</v>
      </c>
      <c r="C20792" t="s">
        <v>25</v>
      </c>
      <c r="D20792" s="1">
        <v>41851</v>
      </c>
      <c r="F20792">
        <v>1</v>
      </c>
      <c r="G20792">
        <v>5950</v>
      </c>
      <c r="H20792" t="s">
        <v>24</v>
      </c>
      <c r="J20792" t="s">
        <v>14</v>
      </c>
      <c r="K20792">
        <v>64</v>
      </c>
      <c r="L20792" t="s">
        <v>15</v>
      </c>
    </row>
    <row r="20793" spans="1:12">
      <c r="A20793" t="e">
        <f ca="1">E00251429173021</f>
        <v>#NAME?</v>
      </c>
      <c r="B20793">
        <v>293</v>
      </c>
      <c r="C20793" t="s">
        <v>25</v>
      </c>
      <c r="D20793" s="1">
        <v>42600</v>
      </c>
      <c r="F20793">
        <v>2</v>
      </c>
      <c r="G20793">
        <v>4019</v>
      </c>
      <c r="H20793" t="s">
        <v>26</v>
      </c>
      <c r="J20793" t="s">
        <v>14</v>
      </c>
      <c r="K20793">
        <v>66</v>
      </c>
      <c r="L20793" t="s">
        <v>15</v>
      </c>
    </row>
    <row r="20794" spans="1:12">
      <c r="A20794" t="e">
        <f ca="1">E00251429173021</f>
        <v>#NAME?</v>
      </c>
      <c r="B20794">
        <v>293</v>
      </c>
      <c r="C20794" t="s">
        <v>25</v>
      </c>
      <c r="D20794" s="1">
        <v>42384</v>
      </c>
      <c r="F20794">
        <v>1</v>
      </c>
      <c r="G20794">
        <v>4019</v>
      </c>
      <c r="H20794" t="s">
        <v>26</v>
      </c>
      <c r="J20794" t="s">
        <v>14</v>
      </c>
      <c r="K20794">
        <v>66</v>
      </c>
      <c r="L20794" t="s">
        <v>15</v>
      </c>
    </row>
    <row r="20795" spans="1:12">
      <c r="A20795" t="e">
        <f ca="1">E00251528898821</f>
        <v>#NAME?</v>
      </c>
      <c r="B20795">
        <v>286</v>
      </c>
      <c r="C20795" t="s">
        <v>41</v>
      </c>
      <c r="D20795" s="1">
        <v>41743</v>
      </c>
      <c r="F20795">
        <v>1</v>
      </c>
      <c r="G20795">
        <v>7243</v>
      </c>
      <c r="H20795" t="s">
        <v>42</v>
      </c>
      <c r="J20795" t="s">
        <v>14</v>
      </c>
      <c r="K20795">
        <v>60</v>
      </c>
      <c r="L20795" t="s">
        <v>15</v>
      </c>
    </row>
    <row r="20796" spans="1:12">
      <c r="A20796" t="e">
        <f ca="1">E00251619840821</f>
        <v>#NAME?</v>
      </c>
      <c r="B20796">
        <v>1273</v>
      </c>
      <c r="C20796" t="s">
        <v>28</v>
      </c>
      <c r="D20796" s="1">
        <v>42724</v>
      </c>
      <c r="F20796">
        <v>1</v>
      </c>
      <c r="G20796">
        <v>7999</v>
      </c>
      <c r="H20796" t="s">
        <v>80</v>
      </c>
      <c r="J20796" t="s">
        <v>14</v>
      </c>
      <c r="K20796">
        <v>40</v>
      </c>
      <c r="L20796" t="s">
        <v>15</v>
      </c>
    </row>
    <row r="20797" spans="1:12">
      <c r="A20797" t="e">
        <f ca="1">E00251513363121</f>
        <v>#NAME?</v>
      </c>
      <c r="B20797">
        <v>445</v>
      </c>
      <c r="C20797" t="s">
        <v>23</v>
      </c>
      <c r="D20797" s="1">
        <v>41653</v>
      </c>
      <c r="F20797">
        <v>2</v>
      </c>
      <c r="G20797">
        <v>73300</v>
      </c>
      <c r="H20797" t="s">
        <v>86</v>
      </c>
      <c r="J20797" t="s">
        <v>14</v>
      </c>
      <c r="K20797">
        <v>63</v>
      </c>
      <c r="L20797" t="s">
        <v>15</v>
      </c>
    </row>
    <row r="20798" spans="1:12">
      <c r="A20798" t="e">
        <f ca="1">E00251429173021</f>
        <v>#NAME?</v>
      </c>
      <c r="B20798">
        <v>293</v>
      </c>
      <c r="C20798" t="s">
        <v>25</v>
      </c>
      <c r="D20798" s="1">
        <v>41717</v>
      </c>
      <c r="F20798">
        <v>2</v>
      </c>
      <c r="G20798">
        <v>4019</v>
      </c>
      <c r="H20798" t="s">
        <v>26</v>
      </c>
      <c r="J20798" t="s">
        <v>14</v>
      </c>
      <c r="K20798">
        <v>64</v>
      </c>
      <c r="L20798" t="s">
        <v>15</v>
      </c>
    </row>
    <row r="20799" spans="1:12">
      <c r="A20799" t="e">
        <f ca="1">E00251430391921</f>
        <v>#NAME?</v>
      </c>
      <c r="B20799">
        <v>469</v>
      </c>
      <c r="C20799" t="s">
        <v>30</v>
      </c>
      <c r="D20799" s="1">
        <v>41177</v>
      </c>
      <c r="F20799">
        <v>1</v>
      </c>
      <c r="G20799">
        <v>3360</v>
      </c>
      <c r="H20799" t="s">
        <v>33</v>
      </c>
      <c r="J20799" t="s">
        <v>14</v>
      </c>
      <c r="K20799">
        <v>57</v>
      </c>
      <c r="L20799" t="s">
        <v>15</v>
      </c>
    </row>
    <row r="20800" spans="1:12">
      <c r="A20800" t="e">
        <f ca="1">E00251430391921</f>
        <v>#NAME?</v>
      </c>
      <c r="B20800">
        <v>469</v>
      </c>
      <c r="C20800" t="s">
        <v>30</v>
      </c>
      <c r="D20800" s="1">
        <v>43038</v>
      </c>
      <c r="F20800">
        <v>4</v>
      </c>
      <c r="G20800">
        <v>71940</v>
      </c>
      <c r="H20800" t="s">
        <v>135</v>
      </c>
      <c r="J20800" t="s">
        <v>14</v>
      </c>
      <c r="K20800">
        <v>62</v>
      </c>
      <c r="L20800" t="s">
        <v>15</v>
      </c>
    </row>
    <row r="20801" spans="1:12">
      <c r="A20801" t="e">
        <f ca="1">E00251513363121</f>
        <v>#NAME?</v>
      </c>
      <c r="B20801">
        <v>445</v>
      </c>
      <c r="C20801" t="s">
        <v>23</v>
      </c>
      <c r="D20801" s="1">
        <v>41921</v>
      </c>
      <c r="F20801">
        <v>1</v>
      </c>
      <c r="G20801">
        <v>73300</v>
      </c>
      <c r="H20801" t="s">
        <v>86</v>
      </c>
      <c r="J20801" t="s">
        <v>14</v>
      </c>
      <c r="K20801">
        <v>64</v>
      </c>
      <c r="L20801" t="s">
        <v>15</v>
      </c>
    </row>
    <row r="20802" spans="1:12">
      <c r="A20802" t="e">
        <f ca="1">E00251430391921</f>
        <v>#NAME?</v>
      </c>
      <c r="B20802">
        <v>469</v>
      </c>
      <c r="C20802" t="s">
        <v>30</v>
      </c>
      <c r="D20802" s="1">
        <v>42352</v>
      </c>
      <c r="F20802">
        <v>1</v>
      </c>
      <c r="G20802">
        <v>3360</v>
      </c>
      <c r="H20802" t="s">
        <v>33</v>
      </c>
      <c r="J20802" t="s">
        <v>14</v>
      </c>
      <c r="K20802">
        <v>60</v>
      </c>
      <c r="L20802" t="s">
        <v>15</v>
      </c>
    </row>
    <row r="20803" spans="1:12">
      <c r="A20803" t="e">
        <f ca="1">E00251528898821</f>
        <v>#NAME?</v>
      </c>
      <c r="B20803">
        <v>286</v>
      </c>
      <c r="C20803" t="s">
        <v>41</v>
      </c>
      <c r="D20803" s="1">
        <v>41687</v>
      </c>
      <c r="F20803">
        <v>1</v>
      </c>
      <c r="G20803">
        <v>7243</v>
      </c>
      <c r="H20803" t="s">
        <v>42</v>
      </c>
      <c r="J20803" t="s">
        <v>14</v>
      </c>
      <c r="K20803">
        <v>60</v>
      </c>
      <c r="L20803" t="s">
        <v>15</v>
      </c>
    </row>
    <row r="20804" spans="1:12">
      <c r="A20804" t="e">
        <f ca="1">E00251528898821</f>
        <v>#NAME?</v>
      </c>
      <c r="B20804">
        <v>286</v>
      </c>
      <c r="C20804" t="s">
        <v>41</v>
      </c>
      <c r="D20804" s="1">
        <v>41611</v>
      </c>
      <c r="F20804">
        <v>1</v>
      </c>
      <c r="G20804">
        <v>7243</v>
      </c>
      <c r="H20804" t="s">
        <v>42</v>
      </c>
      <c r="J20804" t="s">
        <v>14</v>
      </c>
      <c r="K20804">
        <v>60</v>
      </c>
      <c r="L20804" t="s">
        <v>15</v>
      </c>
    </row>
    <row r="20805" spans="1:12">
      <c r="A20805" t="e">
        <f t="shared" ref="A20805:A20814" ca="1" si="188">E00251513453021</f>
        <v>#NAME?</v>
      </c>
      <c r="B20805">
        <v>440</v>
      </c>
      <c r="C20805" t="s">
        <v>12</v>
      </c>
      <c r="D20805" s="1">
        <v>41113</v>
      </c>
      <c r="F20805">
        <v>1</v>
      </c>
      <c r="G20805">
        <v>6959</v>
      </c>
      <c r="H20805" t="s">
        <v>1199</v>
      </c>
      <c r="J20805" t="s">
        <v>14</v>
      </c>
      <c r="K20805">
        <v>49</v>
      </c>
      <c r="L20805" t="s">
        <v>15</v>
      </c>
    </row>
    <row r="20806" spans="1:12">
      <c r="A20806" t="e">
        <f t="shared" ca="1" si="188"/>
        <v>#NAME?</v>
      </c>
      <c r="B20806">
        <v>440</v>
      </c>
      <c r="C20806" t="s">
        <v>12</v>
      </c>
      <c r="D20806" s="1">
        <v>41373</v>
      </c>
      <c r="F20806">
        <v>1</v>
      </c>
      <c r="G20806">
        <v>3051</v>
      </c>
      <c r="H20806" t="s">
        <v>13</v>
      </c>
      <c r="J20806" t="s">
        <v>14</v>
      </c>
      <c r="K20806">
        <v>50</v>
      </c>
      <c r="L20806" t="s">
        <v>15</v>
      </c>
    </row>
    <row r="20807" spans="1:12">
      <c r="A20807" t="e">
        <f t="shared" ca="1" si="188"/>
        <v>#NAME?</v>
      </c>
      <c r="B20807">
        <v>440</v>
      </c>
      <c r="C20807" t="s">
        <v>12</v>
      </c>
      <c r="D20807" s="1">
        <v>42299</v>
      </c>
      <c r="F20807">
        <v>2</v>
      </c>
      <c r="G20807">
        <v>4019</v>
      </c>
      <c r="H20807" t="s">
        <v>26</v>
      </c>
      <c r="J20807" t="s">
        <v>14</v>
      </c>
      <c r="K20807">
        <v>52</v>
      </c>
      <c r="L20807" t="s">
        <v>15</v>
      </c>
    </row>
    <row r="20808" spans="1:12">
      <c r="A20808" t="e">
        <f t="shared" ca="1" si="188"/>
        <v>#NAME?</v>
      </c>
      <c r="B20808">
        <v>440</v>
      </c>
      <c r="C20808" t="s">
        <v>12</v>
      </c>
      <c r="D20808" s="1">
        <v>41151</v>
      </c>
      <c r="F20808">
        <v>1</v>
      </c>
      <c r="G20808">
        <v>4019</v>
      </c>
      <c r="H20808" t="s">
        <v>26</v>
      </c>
      <c r="J20808" t="s">
        <v>14</v>
      </c>
      <c r="K20808">
        <v>49</v>
      </c>
      <c r="L20808" t="s">
        <v>15</v>
      </c>
    </row>
    <row r="20809" spans="1:12">
      <c r="A20809" t="e">
        <f t="shared" ca="1" si="188"/>
        <v>#NAME?</v>
      </c>
      <c r="B20809">
        <v>440</v>
      </c>
      <c r="C20809" t="s">
        <v>12</v>
      </c>
      <c r="D20809" s="1">
        <v>42089</v>
      </c>
      <c r="F20809">
        <v>2</v>
      </c>
      <c r="G20809">
        <v>4019</v>
      </c>
      <c r="H20809" t="s">
        <v>26</v>
      </c>
      <c r="J20809" t="s">
        <v>14</v>
      </c>
      <c r="K20809">
        <v>52</v>
      </c>
      <c r="L20809" t="s">
        <v>15</v>
      </c>
    </row>
    <row r="20810" spans="1:12">
      <c r="A20810" t="e">
        <f t="shared" ca="1" si="188"/>
        <v>#NAME?</v>
      </c>
      <c r="B20810">
        <v>440</v>
      </c>
      <c r="C20810" t="s">
        <v>12</v>
      </c>
      <c r="D20810" s="1">
        <v>42530</v>
      </c>
      <c r="F20810">
        <v>6</v>
      </c>
      <c r="G20810">
        <v>5589</v>
      </c>
      <c r="H20810" t="s">
        <v>152</v>
      </c>
      <c r="J20810" t="s">
        <v>14</v>
      </c>
      <c r="K20810">
        <v>53</v>
      </c>
      <c r="L20810" t="s">
        <v>15</v>
      </c>
    </row>
    <row r="20811" spans="1:12">
      <c r="A20811" t="e">
        <f t="shared" ca="1" si="188"/>
        <v>#NAME?</v>
      </c>
      <c r="B20811">
        <v>440</v>
      </c>
      <c r="C20811" t="s">
        <v>12</v>
      </c>
      <c r="D20811" s="1">
        <v>43035</v>
      </c>
      <c r="F20811">
        <v>2</v>
      </c>
      <c r="G20811">
        <v>78079</v>
      </c>
      <c r="H20811" t="s">
        <v>49</v>
      </c>
      <c r="J20811" t="s">
        <v>14</v>
      </c>
      <c r="K20811">
        <v>54</v>
      </c>
      <c r="L20811" t="s">
        <v>22</v>
      </c>
    </row>
    <row r="20812" spans="1:12">
      <c r="A20812" t="e">
        <f t="shared" ca="1" si="188"/>
        <v>#NAME?</v>
      </c>
      <c r="B20812">
        <v>440</v>
      </c>
      <c r="C20812" t="s">
        <v>12</v>
      </c>
      <c r="D20812" s="1">
        <v>41373</v>
      </c>
      <c r="F20812">
        <v>2</v>
      </c>
      <c r="G20812">
        <v>2720</v>
      </c>
      <c r="H20812" t="s">
        <v>65</v>
      </c>
      <c r="J20812" t="s">
        <v>14</v>
      </c>
      <c r="K20812">
        <v>50</v>
      </c>
      <c r="L20812" t="s">
        <v>15</v>
      </c>
    </row>
    <row r="20813" spans="1:12">
      <c r="A20813" t="e">
        <f t="shared" ca="1" si="188"/>
        <v>#NAME?</v>
      </c>
      <c r="B20813">
        <v>440</v>
      </c>
      <c r="C20813" t="s">
        <v>12</v>
      </c>
      <c r="D20813" s="1">
        <v>41373</v>
      </c>
      <c r="F20813">
        <v>4</v>
      </c>
      <c r="G20813">
        <v>3804</v>
      </c>
      <c r="H20813" t="s">
        <v>71</v>
      </c>
      <c r="J20813" t="s">
        <v>14</v>
      </c>
      <c r="K20813">
        <v>50</v>
      </c>
      <c r="L20813" t="s">
        <v>15</v>
      </c>
    </row>
    <row r="20814" spans="1:12">
      <c r="A20814" t="e">
        <f t="shared" ca="1" si="188"/>
        <v>#NAME?</v>
      </c>
      <c r="B20814">
        <v>440</v>
      </c>
      <c r="C20814" t="s">
        <v>12</v>
      </c>
      <c r="D20814" s="1">
        <v>41410</v>
      </c>
      <c r="F20814">
        <v>1</v>
      </c>
      <c r="G20814">
        <v>2720</v>
      </c>
      <c r="H20814" t="s">
        <v>65</v>
      </c>
      <c r="J20814" t="s">
        <v>14</v>
      </c>
      <c r="K20814">
        <v>50</v>
      </c>
      <c r="L20814" t="s">
        <v>15</v>
      </c>
    </row>
    <row r="20815" spans="1:12">
      <c r="A20815" t="e">
        <f ca="1">E00251513363121</f>
        <v>#NAME?</v>
      </c>
      <c r="B20815">
        <v>445</v>
      </c>
      <c r="C20815" t="s">
        <v>23</v>
      </c>
      <c r="D20815" s="1">
        <v>42899</v>
      </c>
      <c r="F20815">
        <v>1</v>
      </c>
      <c r="G20815">
        <v>5950</v>
      </c>
      <c r="H20815" t="s">
        <v>24</v>
      </c>
      <c r="J20815" t="s">
        <v>14</v>
      </c>
      <c r="K20815">
        <v>66</v>
      </c>
      <c r="L20815" t="s">
        <v>15</v>
      </c>
    </row>
    <row r="20816" spans="1:12">
      <c r="A20816" t="e">
        <f ca="1">E00251429207021</f>
        <v>#NAME?</v>
      </c>
      <c r="B20816">
        <v>291</v>
      </c>
      <c r="C20816" t="s">
        <v>160</v>
      </c>
      <c r="D20816" s="1">
        <v>42685</v>
      </c>
      <c r="F20816">
        <v>1</v>
      </c>
      <c r="G20816">
        <v>7292</v>
      </c>
      <c r="H20816" t="s">
        <v>189</v>
      </c>
      <c r="J20816" t="s">
        <v>14</v>
      </c>
      <c r="K20816">
        <v>48</v>
      </c>
      <c r="L20816" t="s">
        <v>15</v>
      </c>
    </row>
    <row r="20817" spans="1:12">
      <c r="A20817" t="e">
        <f ca="1">E00251513363121</f>
        <v>#NAME?</v>
      </c>
      <c r="B20817">
        <v>116</v>
      </c>
      <c r="C20817" t="s">
        <v>600</v>
      </c>
      <c r="D20817" s="1">
        <v>41121</v>
      </c>
      <c r="F20817">
        <v>1</v>
      </c>
      <c r="G20817">
        <v>7881</v>
      </c>
      <c r="H20817" t="s">
        <v>637</v>
      </c>
      <c r="J20817" t="s">
        <v>14</v>
      </c>
      <c r="K20817">
        <v>61</v>
      </c>
      <c r="L20817" t="s">
        <v>22</v>
      </c>
    </row>
    <row r="20818" spans="1:12">
      <c r="A20818" t="e">
        <f ca="1">E00251513363121</f>
        <v>#NAME?</v>
      </c>
      <c r="B20818">
        <v>445</v>
      </c>
      <c r="C20818" t="s">
        <v>23</v>
      </c>
      <c r="D20818" s="1">
        <v>43034</v>
      </c>
      <c r="F20818">
        <v>1</v>
      </c>
      <c r="G20818">
        <v>7806</v>
      </c>
      <c r="H20818" t="s">
        <v>184</v>
      </c>
      <c r="J20818" t="s">
        <v>14</v>
      </c>
      <c r="K20818">
        <v>67</v>
      </c>
      <c r="L20818" t="s">
        <v>22</v>
      </c>
    </row>
    <row r="20819" spans="1:12">
      <c r="A20819" t="e">
        <f ca="1">E00251424841521</f>
        <v>#NAME?</v>
      </c>
      <c r="B20819">
        <v>104</v>
      </c>
      <c r="C20819" t="s">
        <v>88</v>
      </c>
      <c r="D20819" s="1">
        <v>43039</v>
      </c>
      <c r="F20819">
        <v>3</v>
      </c>
      <c r="G20819">
        <v>7243</v>
      </c>
      <c r="H20819" t="s">
        <v>42</v>
      </c>
      <c r="J20819" t="s">
        <v>14</v>
      </c>
      <c r="K20819">
        <v>46</v>
      </c>
      <c r="L20819" t="s">
        <v>15</v>
      </c>
    </row>
    <row r="20820" spans="1:12">
      <c r="A20820" t="e">
        <f ca="1">E00251424841521</f>
        <v>#NAME?</v>
      </c>
      <c r="B20820">
        <v>104</v>
      </c>
      <c r="C20820" t="s">
        <v>88</v>
      </c>
      <c r="D20820" s="1">
        <v>41834</v>
      </c>
      <c r="F20820">
        <v>1</v>
      </c>
      <c r="G20820">
        <v>7231</v>
      </c>
      <c r="H20820" t="s">
        <v>128</v>
      </c>
      <c r="J20820" t="s">
        <v>14</v>
      </c>
      <c r="K20820">
        <v>43</v>
      </c>
      <c r="L20820" t="s">
        <v>15</v>
      </c>
    </row>
    <row r="20821" spans="1:12">
      <c r="A20821" t="e">
        <f ca="1">E00251439908221</f>
        <v>#NAME?</v>
      </c>
      <c r="B20821">
        <v>189</v>
      </c>
      <c r="C20821" t="s">
        <v>58</v>
      </c>
      <c r="D20821" s="1">
        <v>42571</v>
      </c>
      <c r="F20821">
        <v>1</v>
      </c>
      <c r="G20821">
        <v>73300</v>
      </c>
      <c r="H20821" t="s">
        <v>86</v>
      </c>
      <c r="J20821" t="s">
        <v>14</v>
      </c>
      <c r="K20821">
        <v>60</v>
      </c>
      <c r="L20821" t="s">
        <v>15</v>
      </c>
    </row>
    <row r="20822" spans="1:12">
      <c r="A20822" t="e">
        <f ca="1">E00251537873421</f>
        <v>#NAME?</v>
      </c>
      <c r="B20822">
        <v>294</v>
      </c>
      <c r="C20822" t="s">
        <v>61</v>
      </c>
      <c r="D20822" s="1">
        <v>41031</v>
      </c>
      <c r="F20822">
        <v>1</v>
      </c>
      <c r="G20822">
        <v>71984</v>
      </c>
      <c r="H20822" t="s">
        <v>1099</v>
      </c>
      <c r="J20822" t="s">
        <v>14</v>
      </c>
      <c r="K20822">
        <v>48</v>
      </c>
      <c r="L20822" t="s">
        <v>15</v>
      </c>
    </row>
    <row r="20823" spans="1:12">
      <c r="A20823" t="e">
        <f ca="1">E00251429173021</f>
        <v>#NAME?</v>
      </c>
      <c r="B20823">
        <v>293</v>
      </c>
      <c r="C20823" t="s">
        <v>25</v>
      </c>
      <c r="D20823" s="1">
        <v>41738</v>
      </c>
      <c r="F20823">
        <v>2</v>
      </c>
      <c r="G20823">
        <v>4019</v>
      </c>
      <c r="H20823" t="s">
        <v>26</v>
      </c>
      <c r="J20823" t="s">
        <v>14</v>
      </c>
      <c r="K20823">
        <v>64</v>
      </c>
      <c r="L20823" t="s">
        <v>15</v>
      </c>
    </row>
    <row r="20824" spans="1:12">
      <c r="A20824" t="e">
        <f ca="1">E00251429173021</f>
        <v>#NAME?</v>
      </c>
      <c r="B20824">
        <v>293</v>
      </c>
      <c r="C20824" t="s">
        <v>25</v>
      </c>
      <c r="D20824" s="1">
        <v>42331</v>
      </c>
      <c r="F20824">
        <v>2</v>
      </c>
      <c r="G20824">
        <v>4019</v>
      </c>
      <c r="H20824" t="s">
        <v>26</v>
      </c>
      <c r="J20824" t="s">
        <v>14</v>
      </c>
      <c r="K20824">
        <v>65</v>
      </c>
      <c r="L20824" t="s">
        <v>15</v>
      </c>
    </row>
    <row r="20825" spans="1:12">
      <c r="A20825" t="e">
        <f ca="1">E00251531500821</f>
        <v>#NAME?</v>
      </c>
      <c r="B20825">
        <v>1786</v>
      </c>
      <c r="C20825" t="s">
        <v>37</v>
      </c>
      <c r="D20825" s="1">
        <v>41381</v>
      </c>
      <c r="F20825">
        <v>1</v>
      </c>
      <c r="G20825">
        <v>72632</v>
      </c>
      <c r="H20825" t="s">
        <v>107</v>
      </c>
      <c r="J20825" t="s">
        <v>14</v>
      </c>
      <c r="K20825">
        <v>44</v>
      </c>
      <c r="L20825" t="s">
        <v>15</v>
      </c>
    </row>
    <row r="20826" spans="1:12">
      <c r="A20826" t="e">
        <f ca="1">E00251537873421</f>
        <v>#NAME?</v>
      </c>
      <c r="B20826">
        <v>294</v>
      </c>
      <c r="C20826" t="s">
        <v>61</v>
      </c>
      <c r="D20826" s="1">
        <v>41809</v>
      </c>
      <c r="F20826">
        <v>1</v>
      </c>
      <c r="G20826">
        <v>7820</v>
      </c>
      <c r="H20826" t="s">
        <v>233</v>
      </c>
      <c r="J20826" t="s">
        <v>14</v>
      </c>
      <c r="K20826">
        <v>50</v>
      </c>
      <c r="L20826" t="s">
        <v>22</v>
      </c>
    </row>
    <row r="20827" spans="1:12">
      <c r="A20827" t="e">
        <f ca="1">E00251429173021</f>
        <v>#NAME?</v>
      </c>
      <c r="B20827">
        <v>293</v>
      </c>
      <c r="C20827" t="s">
        <v>25</v>
      </c>
      <c r="D20827" s="1">
        <v>40955</v>
      </c>
      <c r="F20827">
        <v>1</v>
      </c>
      <c r="G20827">
        <v>4019</v>
      </c>
      <c r="H20827" t="s">
        <v>26</v>
      </c>
      <c r="J20827" t="s">
        <v>14</v>
      </c>
      <c r="K20827">
        <v>62</v>
      </c>
      <c r="L20827" t="s">
        <v>15</v>
      </c>
    </row>
    <row r="20828" spans="1:12">
      <c r="A20828" t="e">
        <f ca="1">E00251429173021</f>
        <v>#NAME?</v>
      </c>
      <c r="B20828">
        <v>293</v>
      </c>
      <c r="C20828" t="s">
        <v>25</v>
      </c>
      <c r="D20828" s="1">
        <v>42300</v>
      </c>
      <c r="F20828">
        <v>1</v>
      </c>
      <c r="G20828">
        <v>2720</v>
      </c>
      <c r="H20828" t="s">
        <v>65</v>
      </c>
      <c r="J20828" t="s">
        <v>14</v>
      </c>
      <c r="K20828">
        <v>65</v>
      </c>
      <c r="L20828" t="s">
        <v>15</v>
      </c>
    </row>
    <row r="20829" spans="1:12">
      <c r="A20829" t="e">
        <f ca="1">E00251429173021</f>
        <v>#NAME?</v>
      </c>
      <c r="B20829">
        <v>293</v>
      </c>
      <c r="C20829" t="s">
        <v>25</v>
      </c>
      <c r="D20829" s="1">
        <v>42600</v>
      </c>
      <c r="F20829">
        <v>4</v>
      </c>
      <c r="G20829">
        <v>2252</v>
      </c>
      <c r="H20829" t="s">
        <v>64</v>
      </c>
      <c r="J20829" t="s">
        <v>14</v>
      </c>
      <c r="K20829">
        <v>66</v>
      </c>
      <c r="L20829" t="s">
        <v>15</v>
      </c>
    </row>
    <row r="20830" spans="1:12">
      <c r="A20830" t="e">
        <f ca="1">E00251528898821</f>
        <v>#NAME?</v>
      </c>
      <c r="B20830">
        <v>286</v>
      </c>
      <c r="C20830" t="s">
        <v>41</v>
      </c>
      <c r="D20830" s="1">
        <v>41927</v>
      </c>
      <c r="F20830">
        <v>1</v>
      </c>
      <c r="G20830">
        <v>7243</v>
      </c>
      <c r="H20830" t="s">
        <v>42</v>
      </c>
      <c r="J20830" t="s">
        <v>14</v>
      </c>
      <c r="K20830">
        <v>61</v>
      </c>
      <c r="L20830" t="s">
        <v>15</v>
      </c>
    </row>
    <row r="20831" spans="1:12">
      <c r="A20831" t="e">
        <f ca="1">E00251619840821</f>
        <v>#NAME?</v>
      </c>
      <c r="B20831">
        <v>1273</v>
      </c>
      <c r="C20831" t="s">
        <v>28</v>
      </c>
      <c r="D20831" s="1">
        <v>42493</v>
      </c>
      <c r="F20831">
        <v>1</v>
      </c>
      <c r="G20831">
        <v>4619</v>
      </c>
      <c r="H20831" t="s">
        <v>613</v>
      </c>
      <c r="J20831" t="s">
        <v>14</v>
      </c>
      <c r="K20831">
        <v>40</v>
      </c>
      <c r="L20831" t="s">
        <v>15</v>
      </c>
    </row>
    <row r="20832" spans="1:12">
      <c r="A20832" t="e">
        <f ca="1">E00251439569621</f>
        <v>#NAME?</v>
      </c>
      <c r="B20832">
        <v>701</v>
      </c>
      <c r="C20832" t="s">
        <v>72</v>
      </c>
      <c r="D20832" s="1">
        <v>42628</v>
      </c>
      <c r="F20832">
        <v>3</v>
      </c>
      <c r="G20832">
        <v>73689</v>
      </c>
      <c r="H20832" t="s">
        <v>84</v>
      </c>
      <c r="J20832" t="s">
        <v>14</v>
      </c>
      <c r="K20832">
        <v>65</v>
      </c>
      <c r="L20832" t="s">
        <v>15</v>
      </c>
    </row>
    <row r="20833" spans="1:12">
      <c r="A20833" t="e">
        <f ca="1">E00251615269521</f>
        <v>#NAME?</v>
      </c>
      <c r="B20833">
        <v>86</v>
      </c>
      <c r="C20833" t="s">
        <v>77</v>
      </c>
      <c r="D20833" s="1">
        <v>41640</v>
      </c>
      <c r="E20833">
        <v>1</v>
      </c>
      <c r="F20833">
        <v>2</v>
      </c>
      <c r="G20833">
        <v>2720</v>
      </c>
      <c r="H20833" t="s">
        <v>65</v>
      </c>
      <c r="J20833" t="s">
        <v>34</v>
      </c>
      <c r="K20833">
        <v>54</v>
      </c>
      <c r="L20833" t="s">
        <v>15</v>
      </c>
    </row>
    <row r="20834" spans="1:12">
      <c r="A20834" t="e">
        <f ca="1">E00251528868821</f>
        <v>#NAME?</v>
      </c>
      <c r="B20834">
        <v>4055</v>
      </c>
      <c r="C20834" t="s">
        <v>51</v>
      </c>
      <c r="D20834" s="1">
        <v>41059</v>
      </c>
      <c r="F20834">
        <v>2</v>
      </c>
      <c r="G20834">
        <v>7243</v>
      </c>
      <c r="H20834" t="s">
        <v>42</v>
      </c>
      <c r="J20834" t="s">
        <v>14</v>
      </c>
      <c r="K20834">
        <v>42</v>
      </c>
      <c r="L20834" t="s">
        <v>15</v>
      </c>
    </row>
    <row r="20835" spans="1:12">
      <c r="A20835" t="e">
        <f ca="1">E00251528868821</f>
        <v>#NAME?</v>
      </c>
      <c r="B20835">
        <v>4055</v>
      </c>
      <c r="C20835" t="s">
        <v>51</v>
      </c>
      <c r="D20835" s="1">
        <v>41968</v>
      </c>
      <c r="F20835">
        <v>1</v>
      </c>
      <c r="G20835">
        <v>7295</v>
      </c>
      <c r="H20835" t="s">
        <v>76</v>
      </c>
      <c r="J20835" t="s">
        <v>14</v>
      </c>
      <c r="K20835">
        <v>44</v>
      </c>
      <c r="L20835" t="s">
        <v>15</v>
      </c>
    </row>
    <row r="20836" spans="1:12">
      <c r="A20836" t="e">
        <f ca="1">E00251615269521</f>
        <v>#NAME?</v>
      </c>
      <c r="B20836">
        <v>86</v>
      </c>
      <c r="C20836" t="s">
        <v>77</v>
      </c>
      <c r="D20836" s="1">
        <v>41640</v>
      </c>
      <c r="E20836">
        <v>1</v>
      </c>
      <c r="F20836">
        <v>3</v>
      </c>
      <c r="G20836">
        <v>7291</v>
      </c>
      <c r="H20836" t="s">
        <v>163</v>
      </c>
      <c r="J20836" t="s">
        <v>34</v>
      </c>
      <c r="K20836">
        <v>54</v>
      </c>
      <c r="L20836" t="s">
        <v>15</v>
      </c>
    </row>
    <row r="20837" spans="1:12">
      <c r="A20837" t="e">
        <f ca="1">E00251615269521</f>
        <v>#NAME?</v>
      </c>
      <c r="B20837">
        <v>94</v>
      </c>
      <c r="C20837" t="s">
        <v>74</v>
      </c>
      <c r="D20837" s="1">
        <v>42460</v>
      </c>
      <c r="F20837">
        <v>1</v>
      </c>
      <c r="G20837">
        <v>2809</v>
      </c>
      <c r="H20837" t="s">
        <v>90</v>
      </c>
      <c r="J20837" t="s">
        <v>14</v>
      </c>
      <c r="K20837">
        <v>56</v>
      </c>
      <c r="L20837" t="s">
        <v>15</v>
      </c>
    </row>
    <row r="20838" spans="1:12">
      <c r="A20838" t="e">
        <f ca="1">E00251439519721</f>
        <v>#NAME?</v>
      </c>
      <c r="B20838">
        <v>729</v>
      </c>
      <c r="C20838" t="s">
        <v>68</v>
      </c>
      <c r="D20838" s="1">
        <v>41992</v>
      </c>
      <c r="F20838">
        <v>1</v>
      </c>
      <c r="G20838">
        <v>59010</v>
      </c>
      <c r="H20838" t="s">
        <v>67</v>
      </c>
      <c r="I20838" t="s">
        <v>56</v>
      </c>
      <c r="J20838" t="s">
        <v>57</v>
      </c>
      <c r="K20838">
        <v>59</v>
      </c>
      <c r="L20838" t="s">
        <v>15</v>
      </c>
    </row>
    <row r="20839" spans="1:12">
      <c r="A20839" t="e">
        <f t="shared" ref="A20839:A20847" ca="1" si="189">E00251439569621</f>
        <v>#NAME?</v>
      </c>
      <c r="B20839">
        <v>701</v>
      </c>
      <c r="C20839" t="s">
        <v>72</v>
      </c>
      <c r="D20839" s="1">
        <v>41019</v>
      </c>
      <c r="F20839">
        <v>5</v>
      </c>
      <c r="G20839">
        <v>2724</v>
      </c>
      <c r="H20839" t="s">
        <v>73</v>
      </c>
      <c r="J20839" t="s">
        <v>14</v>
      </c>
      <c r="K20839">
        <v>61</v>
      </c>
      <c r="L20839" t="s">
        <v>15</v>
      </c>
    </row>
    <row r="20840" spans="1:12">
      <c r="A20840" t="e">
        <f t="shared" ca="1" si="189"/>
        <v>#NAME?</v>
      </c>
      <c r="B20840">
        <v>701</v>
      </c>
      <c r="C20840" t="s">
        <v>72</v>
      </c>
      <c r="D20840" s="1">
        <v>41225</v>
      </c>
      <c r="F20840">
        <v>4</v>
      </c>
      <c r="G20840">
        <v>2724</v>
      </c>
      <c r="H20840" t="s">
        <v>73</v>
      </c>
      <c r="J20840" t="s">
        <v>14</v>
      </c>
      <c r="K20840">
        <v>61</v>
      </c>
      <c r="L20840" t="s">
        <v>15</v>
      </c>
    </row>
    <row r="20841" spans="1:12">
      <c r="A20841" t="e">
        <f t="shared" ca="1" si="189"/>
        <v>#NAME?</v>
      </c>
      <c r="B20841">
        <v>701</v>
      </c>
      <c r="C20841" t="s">
        <v>72</v>
      </c>
      <c r="D20841" s="1">
        <v>41649</v>
      </c>
      <c r="F20841">
        <v>5</v>
      </c>
      <c r="G20841">
        <v>2724</v>
      </c>
      <c r="H20841" t="s">
        <v>73</v>
      </c>
      <c r="J20841" t="s">
        <v>14</v>
      </c>
      <c r="K20841">
        <v>62</v>
      </c>
      <c r="L20841" t="s">
        <v>15</v>
      </c>
    </row>
    <row r="20842" spans="1:12">
      <c r="A20842" t="e">
        <f t="shared" ca="1" si="189"/>
        <v>#NAME?</v>
      </c>
      <c r="B20842">
        <v>701</v>
      </c>
      <c r="C20842" t="s">
        <v>72</v>
      </c>
      <c r="D20842" s="1">
        <v>42054</v>
      </c>
      <c r="F20842">
        <v>2</v>
      </c>
      <c r="G20842">
        <v>2724</v>
      </c>
      <c r="H20842" t="s">
        <v>73</v>
      </c>
      <c r="J20842" t="s">
        <v>14</v>
      </c>
      <c r="K20842">
        <v>63</v>
      </c>
      <c r="L20842" t="s">
        <v>15</v>
      </c>
    </row>
    <row r="20843" spans="1:12">
      <c r="A20843" t="e">
        <f t="shared" ca="1" si="189"/>
        <v>#NAME?</v>
      </c>
      <c r="B20843">
        <v>701</v>
      </c>
      <c r="C20843" t="s">
        <v>72</v>
      </c>
      <c r="D20843" s="1">
        <v>42424</v>
      </c>
      <c r="F20843">
        <v>4</v>
      </c>
      <c r="G20843">
        <v>27802</v>
      </c>
      <c r="H20843" t="s">
        <v>83</v>
      </c>
      <c r="J20843" t="s">
        <v>14</v>
      </c>
      <c r="K20843">
        <v>64</v>
      </c>
      <c r="L20843" t="s">
        <v>15</v>
      </c>
    </row>
    <row r="20844" spans="1:12">
      <c r="A20844" t="e">
        <f t="shared" ca="1" si="189"/>
        <v>#NAME?</v>
      </c>
      <c r="B20844">
        <v>701</v>
      </c>
      <c r="C20844" t="s">
        <v>72</v>
      </c>
      <c r="D20844" s="1">
        <v>42936</v>
      </c>
      <c r="F20844">
        <v>3</v>
      </c>
      <c r="G20844">
        <v>7962</v>
      </c>
      <c r="H20844" t="s">
        <v>111</v>
      </c>
      <c r="J20844" t="s">
        <v>14</v>
      </c>
      <c r="K20844">
        <v>66</v>
      </c>
      <c r="L20844" t="s">
        <v>22</v>
      </c>
    </row>
    <row r="20845" spans="1:12">
      <c r="A20845" t="e">
        <f t="shared" ca="1" si="189"/>
        <v>#NAME?</v>
      </c>
      <c r="B20845">
        <v>701</v>
      </c>
      <c r="C20845" t="s">
        <v>72</v>
      </c>
      <c r="D20845" s="1">
        <v>43000</v>
      </c>
      <c r="F20845">
        <v>3</v>
      </c>
      <c r="G20845">
        <v>2119</v>
      </c>
      <c r="H20845" t="s">
        <v>82</v>
      </c>
      <c r="J20845" t="s">
        <v>14</v>
      </c>
      <c r="K20845">
        <v>66</v>
      </c>
      <c r="L20845" t="s">
        <v>15</v>
      </c>
    </row>
    <row r="20846" spans="1:12">
      <c r="A20846" t="e">
        <f t="shared" ca="1" si="189"/>
        <v>#NAME?</v>
      </c>
      <c r="B20846">
        <v>701</v>
      </c>
      <c r="C20846" t="s">
        <v>72</v>
      </c>
      <c r="D20846" s="1">
        <v>43041</v>
      </c>
      <c r="F20846">
        <v>5</v>
      </c>
      <c r="G20846">
        <v>7962</v>
      </c>
      <c r="H20846" t="s">
        <v>111</v>
      </c>
      <c r="J20846" t="s">
        <v>14</v>
      </c>
      <c r="K20846">
        <v>66</v>
      </c>
      <c r="L20846" t="s">
        <v>22</v>
      </c>
    </row>
    <row r="20847" spans="1:12">
      <c r="A20847" t="e">
        <f t="shared" ca="1" si="189"/>
        <v>#NAME?</v>
      </c>
      <c r="B20847">
        <v>701</v>
      </c>
      <c r="C20847" t="s">
        <v>72</v>
      </c>
      <c r="D20847" s="1">
        <v>42424</v>
      </c>
      <c r="F20847">
        <v>1</v>
      </c>
      <c r="G20847">
        <v>6238</v>
      </c>
      <c r="H20847" t="s">
        <v>1353</v>
      </c>
      <c r="J20847" t="s">
        <v>14</v>
      </c>
      <c r="K20847">
        <v>64</v>
      </c>
      <c r="L20847" t="s">
        <v>15</v>
      </c>
    </row>
    <row r="20848" spans="1:12">
      <c r="A20848" t="e">
        <f ca="1">E00251429379521</f>
        <v>#NAME?</v>
      </c>
      <c r="B20848">
        <v>438</v>
      </c>
      <c r="C20848" t="s">
        <v>474</v>
      </c>
      <c r="D20848" s="1">
        <v>42086</v>
      </c>
      <c r="F20848">
        <v>3</v>
      </c>
      <c r="G20848">
        <v>3619</v>
      </c>
      <c r="H20848" t="s">
        <v>670</v>
      </c>
      <c r="J20848" t="s">
        <v>14</v>
      </c>
      <c r="K20848">
        <v>57</v>
      </c>
      <c r="L20848" t="s">
        <v>15</v>
      </c>
    </row>
    <row r="20849" spans="1:12">
      <c r="A20849" t="e">
        <f t="shared" ref="A20849:A20861" ca="1" si="190">E00251439569621</f>
        <v>#NAME?</v>
      </c>
      <c r="B20849">
        <v>701</v>
      </c>
      <c r="C20849" t="s">
        <v>72</v>
      </c>
      <c r="D20849" s="1">
        <v>40967</v>
      </c>
      <c r="F20849">
        <v>3</v>
      </c>
      <c r="G20849">
        <v>73300</v>
      </c>
      <c r="H20849" t="s">
        <v>86</v>
      </c>
      <c r="J20849" t="s">
        <v>14</v>
      </c>
      <c r="K20849">
        <v>60</v>
      </c>
      <c r="L20849" t="s">
        <v>15</v>
      </c>
    </row>
    <row r="20850" spans="1:12">
      <c r="A20850" t="e">
        <f t="shared" ca="1" si="190"/>
        <v>#NAME?</v>
      </c>
      <c r="B20850">
        <v>701</v>
      </c>
      <c r="C20850" t="s">
        <v>72</v>
      </c>
      <c r="D20850" s="1">
        <v>41079</v>
      </c>
      <c r="F20850">
        <v>3</v>
      </c>
      <c r="G20850">
        <v>27802</v>
      </c>
      <c r="H20850" t="s">
        <v>83</v>
      </c>
      <c r="J20850" t="s">
        <v>14</v>
      </c>
      <c r="K20850">
        <v>61</v>
      </c>
      <c r="L20850" t="s">
        <v>15</v>
      </c>
    </row>
    <row r="20851" spans="1:12">
      <c r="A20851" t="e">
        <f t="shared" ca="1" si="190"/>
        <v>#NAME?</v>
      </c>
      <c r="B20851">
        <v>701</v>
      </c>
      <c r="C20851" t="s">
        <v>72</v>
      </c>
      <c r="D20851" s="1">
        <v>41611</v>
      </c>
      <c r="F20851">
        <v>3</v>
      </c>
      <c r="G20851">
        <v>8362</v>
      </c>
      <c r="H20851" t="s">
        <v>136</v>
      </c>
      <c r="J20851" t="s">
        <v>14</v>
      </c>
      <c r="K20851">
        <v>62</v>
      </c>
      <c r="L20851" t="s">
        <v>15</v>
      </c>
    </row>
    <row r="20852" spans="1:12">
      <c r="A20852" t="e">
        <f t="shared" ca="1" si="190"/>
        <v>#NAME?</v>
      </c>
      <c r="B20852">
        <v>701</v>
      </c>
      <c r="C20852" t="s">
        <v>72</v>
      </c>
      <c r="D20852" s="1">
        <v>42696</v>
      </c>
      <c r="F20852">
        <v>6</v>
      </c>
      <c r="G20852">
        <v>7243</v>
      </c>
      <c r="H20852" t="s">
        <v>42</v>
      </c>
      <c r="J20852" t="s">
        <v>14</v>
      </c>
      <c r="K20852">
        <v>65</v>
      </c>
      <c r="L20852" t="s">
        <v>15</v>
      </c>
    </row>
    <row r="20853" spans="1:12">
      <c r="A20853" t="e">
        <f t="shared" ca="1" si="190"/>
        <v>#NAME?</v>
      </c>
      <c r="B20853">
        <v>701</v>
      </c>
      <c r="C20853" t="s">
        <v>72</v>
      </c>
      <c r="D20853" s="1">
        <v>41191</v>
      </c>
      <c r="F20853">
        <v>5</v>
      </c>
      <c r="G20853">
        <v>2724</v>
      </c>
      <c r="H20853" t="s">
        <v>73</v>
      </c>
      <c r="J20853" t="s">
        <v>14</v>
      </c>
      <c r="K20853">
        <v>61</v>
      </c>
      <c r="L20853" t="s">
        <v>15</v>
      </c>
    </row>
    <row r="20854" spans="1:12">
      <c r="A20854" t="e">
        <f t="shared" ca="1" si="190"/>
        <v>#NAME?</v>
      </c>
      <c r="B20854">
        <v>701</v>
      </c>
      <c r="C20854" t="s">
        <v>72</v>
      </c>
      <c r="D20854" s="1">
        <v>41341</v>
      </c>
      <c r="F20854">
        <v>3</v>
      </c>
      <c r="G20854">
        <v>73300</v>
      </c>
      <c r="H20854" t="s">
        <v>86</v>
      </c>
      <c r="J20854" t="s">
        <v>14</v>
      </c>
      <c r="K20854">
        <v>62</v>
      </c>
      <c r="L20854" t="s">
        <v>15</v>
      </c>
    </row>
    <row r="20855" spans="1:12">
      <c r="A20855" t="e">
        <f t="shared" ca="1" si="190"/>
        <v>#NAME?</v>
      </c>
      <c r="B20855">
        <v>701</v>
      </c>
      <c r="C20855" t="s">
        <v>72</v>
      </c>
      <c r="D20855" s="1">
        <v>41079</v>
      </c>
      <c r="F20855">
        <v>1</v>
      </c>
      <c r="G20855">
        <v>7243</v>
      </c>
      <c r="H20855" t="s">
        <v>42</v>
      </c>
      <c r="J20855" t="s">
        <v>14</v>
      </c>
      <c r="K20855">
        <v>61</v>
      </c>
      <c r="L20855" t="s">
        <v>15</v>
      </c>
    </row>
    <row r="20856" spans="1:12">
      <c r="A20856" t="e">
        <f t="shared" ca="1" si="190"/>
        <v>#NAME?</v>
      </c>
      <c r="B20856">
        <v>701</v>
      </c>
      <c r="C20856" t="s">
        <v>72</v>
      </c>
      <c r="D20856" s="1">
        <v>41156</v>
      </c>
      <c r="F20856">
        <v>3</v>
      </c>
      <c r="G20856">
        <v>27802</v>
      </c>
      <c r="H20856" t="s">
        <v>83</v>
      </c>
      <c r="J20856" t="s">
        <v>14</v>
      </c>
      <c r="K20856">
        <v>61</v>
      </c>
      <c r="L20856" t="s">
        <v>15</v>
      </c>
    </row>
    <row r="20857" spans="1:12">
      <c r="A20857" t="e">
        <f t="shared" ca="1" si="190"/>
        <v>#NAME?</v>
      </c>
      <c r="B20857">
        <v>701</v>
      </c>
      <c r="C20857" t="s">
        <v>72</v>
      </c>
      <c r="D20857" s="1">
        <v>41278</v>
      </c>
      <c r="F20857">
        <v>1</v>
      </c>
      <c r="G20857">
        <v>7243</v>
      </c>
      <c r="H20857" t="s">
        <v>42</v>
      </c>
      <c r="J20857" t="s">
        <v>14</v>
      </c>
      <c r="K20857">
        <v>61</v>
      </c>
      <c r="L20857" t="s">
        <v>15</v>
      </c>
    </row>
    <row r="20858" spans="1:12">
      <c r="A20858" t="e">
        <f t="shared" ca="1" si="190"/>
        <v>#NAME?</v>
      </c>
      <c r="B20858">
        <v>701</v>
      </c>
      <c r="C20858" t="s">
        <v>72</v>
      </c>
      <c r="D20858" s="1">
        <v>42535</v>
      </c>
      <c r="F20858">
        <v>6</v>
      </c>
      <c r="G20858">
        <v>7243</v>
      </c>
      <c r="H20858" t="s">
        <v>42</v>
      </c>
      <c r="J20858" t="s">
        <v>14</v>
      </c>
      <c r="K20858">
        <v>65</v>
      </c>
      <c r="L20858" t="s">
        <v>15</v>
      </c>
    </row>
    <row r="20859" spans="1:12">
      <c r="A20859" t="e">
        <f t="shared" ca="1" si="190"/>
        <v>#NAME?</v>
      </c>
      <c r="B20859">
        <v>701</v>
      </c>
      <c r="C20859" t="s">
        <v>72</v>
      </c>
      <c r="D20859" s="1">
        <v>42873</v>
      </c>
      <c r="F20859">
        <v>5</v>
      </c>
      <c r="G20859">
        <v>73300</v>
      </c>
      <c r="H20859" t="s">
        <v>86</v>
      </c>
      <c r="J20859" t="s">
        <v>14</v>
      </c>
      <c r="K20859">
        <v>66</v>
      </c>
      <c r="L20859" t="s">
        <v>15</v>
      </c>
    </row>
    <row r="20860" spans="1:12">
      <c r="A20860" t="e">
        <f t="shared" ca="1" si="190"/>
        <v>#NAME?</v>
      </c>
      <c r="B20860">
        <v>701</v>
      </c>
      <c r="C20860" t="s">
        <v>72</v>
      </c>
      <c r="D20860" s="1">
        <v>42944</v>
      </c>
      <c r="F20860">
        <v>3</v>
      </c>
      <c r="G20860">
        <v>2724</v>
      </c>
      <c r="H20860" t="s">
        <v>73</v>
      </c>
      <c r="J20860" t="s">
        <v>14</v>
      </c>
      <c r="K20860">
        <v>66</v>
      </c>
      <c r="L20860" t="s">
        <v>15</v>
      </c>
    </row>
    <row r="20861" spans="1:12">
      <c r="A20861" t="e">
        <f t="shared" ca="1" si="190"/>
        <v>#NAME?</v>
      </c>
      <c r="B20861">
        <v>701</v>
      </c>
      <c r="C20861" t="s">
        <v>72</v>
      </c>
      <c r="D20861" s="1">
        <v>43049</v>
      </c>
      <c r="F20861">
        <v>1</v>
      </c>
      <c r="G20861">
        <v>4659</v>
      </c>
      <c r="H20861" t="s">
        <v>47</v>
      </c>
      <c r="J20861" t="s">
        <v>14</v>
      </c>
      <c r="K20861">
        <v>66</v>
      </c>
      <c r="L20861" t="s">
        <v>15</v>
      </c>
    </row>
    <row r="20862" spans="1:12">
      <c r="A20862" t="e">
        <f ca="1">E00251532878921</f>
        <v>#NAME?</v>
      </c>
      <c r="B20862">
        <v>442</v>
      </c>
      <c r="C20862" t="s">
        <v>95</v>
      </c>
      <c r="D20862" s="1">
        <v>41604</v>
      </c>
      <c r="F20862">
        <v>1</v>
      </c>
      <c r="G20862">
        <v>30002</v>
      </c>
      <c r="H20862" t="s">
        <v>492</v>
      </c>
      <c r="J20862" t="s">
        <v>14</v>
      </c>
      <c r="K20862">
        <v>62</v>
      </c>
      <c r="L20862" t="s">
        <v>15</v>
      </c>
    </row>
    <row r="20863" spans="1:12">
      <c r="A20863" t="e">
        <f ca="1">E00251429207021</f>
        <v>#NAME?</v>
      </c>
      <c r="B20863">
        <v>291</v>
      </c>
      <c r="C20863" t="s">
        <v>160</v>
      </c>
      <c r="D20863" s="1">
        <v>41542</v>
      </c>
      <c r="F20863">
        <v>2</v>
      </c>
      <c r="G20863">
        <v>7242</v>
      </c>
      <c r="H20863" t="s">
        <v>93</v>
      </c>
      <c r="J20863" t="s">
        <v>14</v>
      </c>
      <c r="K20863">
        <v>45</v>
      </c>
      <c r="L20863" t="s">
        <v>15</v>
      </c>
    </row>
    <row r="20864" spans="1:12">
      <c r="A20864" t="e">
        <f ca="1">E00251528868821</f>
        <v>#NAME?</v>
      </c>
      <c r="B20864">
        <v>4055</v>
      </c>
      <c r="C20864" t="s">
        <v>51</v>
      </c>
      <c r="D20864" s="1">
        <v>41663</v>
      </c>
      <c r="F20864">
        <v>1</v>
      </c>
      <c r="G20864">
        <v>27800</v>
      </c>
      <c r="H20864" t="s">
        <v>145</v>
      </c>
      <c r="J20864" t="s">
        <v>14</v>
      </c>
      <c r="K20864">
        <v>43</v>
      </c>
      <c r="L20864" t="s">
        <v>15</v>
      </c>
    </row>
    <row r="20865" spans="1:12">
      <c r="A20865" t="e">
        <f ca="1">E00251424841521</f>
        <v>#NAME?</v>
      </c>
      <c r="B20865">
        <v>104</v>
      </c>
      <c r="C20865" t="s">
        <v>88</v>
      </c>
      <c r="D20865" s="1">
        <v>42447</v>
      </c>
      <c r="F20865">
        <v>1</v>
      </c>
      <c r="G20865">
        <v>7243</v>
      </c>
      <c r="H20865" t="s">
        <v>42</v>
      </c>
      <c r="J20865" t="s">
        <v>14</v>
      </c>
      <c r="K20865">
        <v>45</v>
      </c>
      <c r="L20865" t="s">
        <v>15</v>
      </c>
    </row>
    <row r="20866" spans="1:12">
      <c r="A20866" t="e">
        <f ca="1">E00251439908221</f>
        <v>#NAME?</v>
      </c>
      <c r="B20866">
        <v>189</v>
      </c>
      <c r="C20866" t="s">
        <v>58</v>
      </c>
      <c r="D20866" s="1">
        <v>41620</v>
      </c>
      <c r="F20866">
        <v>1</v>
      </c>
      <c r="G20866">
        <v>2729</v>
      </c>
      <c r="H20866" t="s">
        <v>115</v>
      </c>
      <c r="J20866" t="s">
        <v>14</v>
      </c>
      <c r="K20866">
        <v>57</v>
      </c>
      <c r="L20866" t="s">
        <v>15</v>
      </c>
    </row>
    <row r="20867" spans="1:12">
      <c r="A20867" t="e">
        <f ca="1">E00251615269521</f>
        <v>#NAME?</v>
      </c>
      <c r="B20867">
        <v>94</v>
      </c>
      <c r="C20867" t="s">
        <v>74</v>
      </c>
      <c r="D20867" s="1">
        <v>42468</v>
      </c>
      <c r="F20867">
        <v>2</v>
      </c>
      <c r="G20867">
        <v>7831</v>
      </c>
      <c r="H20867" t="s">
        <v>274</v>
      </c>
      <c r="J20867" t="s">
        <v>14</v>
      </c>
      <c r="K20867">
        <v>56</v>
      </c>
      <c r="L20867" t="s">
        <v>22</v>
      </c>
    </row>
    <row r="20868" spans="1:12">
      <c r="A20868" t="e">
        <f ca="1">E00251615269521</f>
        <v>#NAME?</v>
      </c>
      <c r="B20868">
        <v>94</v>
      </c>
      <c r="C20868" t="s">
        <v>74</v>
      </c>
      <c r="D20868" s="1">
        <v>42481</v>
      </c>
      <c r="F20868">
        <v>1</v>
      </c>
      <c r="G20868">
        <v>7862</v>
      </c>
      <c r="H20868" t="s">
        <v>27</v>
      </c>
      <c r="J20868" t="s">
        <v>14</v>
      </c>
      <c r="K20868">
        <v>56</v>
      </c>
      <c r="L20868" t="s">
        <v>22</v>
      </c>
    </row>
    <row r="20869" spans="1:12">
      <c r="A20869" t="e">
        <f ca="1">E00251615269521</f>
        <v>#NAME?</v>
      </c>
      <c r="B20869">
        <v>94</v>
      </c>
      <c r="C20869" t="s">
        <v>74</v>
      </c>
      <c r="D20869" s="1">
        <v>42632</v>
      </c>
      <c r="F20869">
        <v>2</v>
      </c>
      <c r="G20869">
        <v>71590</v>
      </c>
      <c r="H20869" t="s">
        <v>44</v>
      </c>
      <c r="J20869" t="s">
        <v>14</v>
      </c>
      <c r="K20869">
        <v>57</v>
      </c>
      <c r="L20869" t="s">
        <v>15</v>
      </c>
    </row>
    <row r="20870" spans="1:12">
      <c r="A20870" t="e">
        <f ca="1">E00251615269521</f>
        <v>#NAME?</v>
      </c>
      <c r="B20870">
        <v>94</v>
      </c>
      <c r="C20870" t="s">
        <v>74</v>
      </c>
      <c r="D20870" s="1">
        <v>42986</v>
      </c>
      <c r="F20870">
        <v>3</v>
      </c>
      <c r="G20870">
        <v>7862</v>
      </c>
      <c r="H20870" t="s">
        <v>27</v>
      </c>
      <c r="J20870" t="s">
        <v>14</v>
      </c>
      <c r="K20870">
        <v>58</v>
      </c>
      <c r="L20870" t="s">
        <v>22</v>
      </c>
    </row>
    <row r="20871" spans="1:12">
      <c r="A20871" t="e">
        <f ca="1">E00251615269521</f>
        <v>#NAME?</v>
      </c>
      <c r="B20871">
        <v>94</v>
      </c>
      <c r="C20871" t="s">
        <v>74</v>
      </c>
      <c r="D20871" s="1">
        <v>43005</v>
      </c>
      <c r="F20871">
        <v>6</v>
      </c>
      <c r="G20871">
        <v>2720</v>
      </c>
      <c r="H20871" t="s">
        <v>65</v>
      </c>
      <c r="J20871" t="s">
        <v>14</v>
      </c>
      <c r="K20871">
        <v>58</v>
      </c>
      <c r="L20871" t="s">
        <v>15</v>
      </c>
    </row>
    <row r="20872" spans="1:12">
      <c r="A20872" t="e">
        <f ca="1">E00251439908221</f>
        <v>#NAME?</v>
      </c>
      <c r="B20872">
        <v>189</v>
      </c>
      <c r="C20872" t="s">
        <v>58</v>
      </c>
      <c r="D20872" s="1">
        <v>41687</v>
      </c>
      <c r="F20872">
        <v>1</v>
      </c>
      <c r="G20872">
        <v>49390</v>
      </c>
      <c r="H20872" t="s">
        <v>59</v>
      </c>
      <c r="J20872" t="s">
        <v>14</v>
      </c>
      <c r="K20872">
        <v>58</v>
      </c>
      <c r="L20872" t="s">
        <v>15</v>
      </c>
    </row>
    <row r="20873" spans="1:12">
      <c r="A20873" t="e">
        <f ca="1">E00251439908221</f>
        <v>#NAME?</v>
      </c>
      <c r="B20873">
        <v>189</v>
      </c>
      <c r="C20873" t="s">
        <v>58</v>
      </c>
      <c r="D20873" s="1">
        <v>41620</v>
      </c>
      <c r="F20873">
        <v>2</v>
      </c>
      <c r="G20873">
        <v>49390</v>
      </c>
      <c r="H20873" t="s">
        <v>59</v>
      </c>
      <c r="J20873" t="s">
        <v>14</v>
      </c>
      <c r="K20873">
        <v>57</v>
      </c>
      <c r="L20873" t="s">
        <v>15</v>
      </c>
    </row>
    <row r="20874" spans="1:12">
      <c r="A20874" t="e">
        <f ca="1">E00251439908221</f>
        <v>#NAME?</v>
      </c>
      <c r="B20874">
        <v>189</v>
      </c>
      <c r="C20874" t="s">
        <v>58</v>
      </c>
      <c r="D20874" s="1">
        <v>42443</v>
      </c>
      <c r="F20874">
        <v>2</v>
      </c>
      <c r="G20874">
        <v>49390</v>
      </c>
      <c r="H20874" t="s">
        <v>59</v>
      </c>
      <c r="J20874" t="s">
        <v>14</v>
      </c>
      <c r="K20874">
        <v>60</v>
      </c>
      <c r="L20874" t="s">
        <v>15</v>
      </c>
    </row>
    <row r="20875" spans="1:12">
      <c r="A20875" t="e">
        <f ca="1">E00251514454421</f>
        <v>#NAME?</v>
      </c>
      <c r="B20875">
        <v>446</v>
      </c>
      <c r="C20875" t="s">
        <v>94</v>
      </c>
      <c r="D20875" s="1">
        <v>41810</v>
      </c>
      <c r="F20875">
        <v>2</v>
      </c>
      <c r="G20875">
        <v>4019</v>
      </c>
      <c r="H20875" t="s">
        <v>26</v>
      </c>
      <c r="J20875" t="s">
        <v>14</v>
      </c>
      <c r="K20875">
        <v>52</v>
      </c>
      <c r="L20875" t="s">
        <v>15</v>
      </c>
    </row>
    <row r="20876" spans="1:12">
      <c r="A20876" t="e">
        <f ca="1">E00251514454421</f>
        <v>#NAME?</v>
      </c>
      <c r="B20876">
        <v>446</v>
      </c>
      <c r="C20876" t="s">
        <v>94</v>
      </c>
      <c r="D20876" s="1">
        <v>43007</v>
      </c>
      <c r="F20876">
        <v>2</v>
      </c>
      <c r="G20876">
        <v>2809</v>
      </c>
      <c r="H20876" t="s">
        <v>90</v>
      </c>
      <c r="J20876" t="s">
        <v>14</v>
      </c>
      <c r="K20876">
        <v>55</v>
      </c>
      <c r="L20876" t="s">
        <v>15</v>
      </c>
    </row>
    <row r="20877" spans="1:12">
      <c r="A20877" t="e">
        <f ca="1">E00251514454421</f>
        <v>#NAME?</v>
      </c>
      <c r="B20877">
        <v>446</v>
      </c>
      <c r="C20877" t="s">
        <v>94</v>
      </c>
      <c r="D20877" s="1">
        <v>43007</v>
      </c>
      <c r="F20877">
        <v>5</v>
      </c>
      <c r="G20877">
        <v>2809</v>
      </c>
      <c r="H20877" t="s">
        <v>90</v>
      </c>
      <c r="J20877" t="s">
        <v>14</v>
      </c>
      <c r="K20877">
        <v>55</v>
      </c>
      <c r="L20877" t="s">
        <v>15</v>
      </c>
    </row>
    <row r="20878" spans="1:12">
      <c r="A20878" t="e">
        <f ca="1">E00251439908221</f>
        <v>#NAME?</v>
      </c>
      <c r="B20878">
        <v>189</v>
      </c>
      <c r="C20878" t="s">
        <v>58</v>
      </c>
      <c r="D20878" s="1">
        <v>41788</v>
      </c>
      <c r="F20878">
        <v>2</v>
      </c>
      <c r="G20878">
        <v>49390</v>
      </c>
      <c r="H20878" t="s">
        <v>59</v>
      </c>
      <c r="J20878" t="s">
        <v>14</v>
      </c>
      <c r="K20878">
        <v>58</v>
      </c>
      <c r="L20878" t="s">
        <v>15</v>
      </c>
    </row>
    <row r="20879" spans="1:12">
      <c r="A20879" t="e">
        <f ca="1">E00251439908221</f>
        <v>#NAME?</v>
      </c>
      <c r="B20879">
        <v>189</v>
      </c>
      <c r="C20879" t="s">
        <v>58</v>
      </c>
      <c r="D20879" s="1">
        <v>42704</v>
      </c>
      <c r="F20879">
        <v>2</v>
      </c>
      <c r="G20879">
        <v>49390</v>
      </c>
      <c r="H20879" t="s">
        <v>59</v>
      </c>
      <c r="J20879" t="s">
        <v>14</v>
      </c>
      <c r="K20879">
        <v>60</v>
      </c>
      <c r="L20879" t="s">
        <v>15</v>
      </c>
    </row>
    <row r="20880" spans="1:12">
      <c r="A20880" t="e">
        <f ca="1">E00251429379521</f>
        <v>#NAME?</v>
      </c>
      <c r="B20880">
        <v>438</v>
      </c>
      <c r="C20880" t="s">
        <v>474</v>
      </c>
      <c r="D20880" s="1">
        <v>42086</v>
      </c>
      <c r="F20880">
        <v>5</v>
      </c>
      <c r="G20880">
        <v>7962</v>
      </c>
      <c r="H20880" t="s">
        <v>111</v>
      </c>
      <c r="J20880" t="s">
        <v>14</v>
      </c>
      <c r="K20880">
        <v>57</v>
      </c>
      <c r="L20880" t="s">
        <v>22</v>
      </c>
    </row>
    <row r="20881" spans="1:12">
      <c r="A20881" t="e">
        <f ca="1">E00251514252121</f>
        <v>#NAME?</v>
      </c>
      <c r="B20881">
        <v>451</v>
      </c>
      <c r="C20881" t="s">
        <v>102</v>
      </c>
      <c r="D20881" s="1">
        <v>42390</v>
      </c>
      <c r="F20881">
        <v>1</v>
      </c>
      <c r="G20881">
        <v>7999</v>
      </c>
      <c r="H20881" t="s">
        <v>80</v>
      </c>
      <c r="J20881" t="s">
        <v>14</v>
      </c>
      <c r="K20881">
        <v>48</v>
      </c>
      <c r="L20881" t="s">
        <v>15</v>
      </c>
    </row>
    <row r="20882" spans="1:12">
      <c r="A20882" t="e">
        <f ca="1">E00251427357521</f>
        <v>#NAME?</v>
      </c>
      <c r="B20882">
        <v>10</v>
      </c>
      <c r="C20882" t="s">
        <v>18</v>
      </c>
      <c r="D20882" s="1">
        <v>41803</v>
      </c>
      <c r="F20882">
        <v>1</v>
      </c>
      <c r="G20882">
        <v>72704</v>
      </c>
      <c r="H20882" t="s">
        <v>855</v>
      </c>
      <c r="J20882" t="s">
        <v>14</v>
      </c>
      <c r="K20882">
        <v>55</v>
      </c>
      <c r="L20882" t="s">
        <v>15</v>
      </c>
    </row>
    <row r="20883" spans="1:12">
      <c r="A20883" t="e">
        <f ca="1">E00251617121621</f>
        <v>#NAME?</v>
      </c>
      <c r="B20883">
        <v>489</v>
      </c>
      <c r="C20883" t="s">
        <v>100</v>
      </c>
      <c r="D20883" s="1">
        <v>43027</v>
      </c>
      <c r="F20883">
        <v>1</v>
      </c>
      <c r="G20883">
        <v>2448</v>
      </c>
      <c r="H20883" t="s">
        <v>19</v>
      </c>
      <c r="J20883" t="s">
        <v>14</v>
      </c>
      <c r="K20883">
        <v>48</v>
      </c>
      <c r="L20883" t="s">
        <v>15</v>
      </c>
    </row>
    <row r="20884" spans="1:12">
      <c r="A20884" t="e">
        <f ca="1">E00251617121621</f>
        <v>#NAME?</v>
      </c>
      <c r="B20884">
        <v>3072</v>
      </c>
      <c r="C20884" t="s">
        <v>315</v>
      </c>
      <c r="D20884" s="1">
        <v>41604</v>
      </c>
      <c r="F20884">
        <v>1</v>
      </c>
      <c r="G20884">
        <v>30981</v>
      </c>
      <c r="H20884" t="s">
        <v>712</v>
      </c>
      <c r="J20884" t="s">
        <v>272</v>
      </c>
      <c r="K20884">
        <v>44</v>
      </c>
      <c r="L20884" t="s">
        <v>15</v>
      </c>
    </row>
    <row r="20885" spans="1:12">
      <c r="A20885" t="e">
        <f ca="1">E00251537898221</f>
        <v>#NAME?</v>
      </c>
      <c r="B20885">
        <v>285</v>
      </c>
      <c r="C20885" t="s">
        <v>117</v>
      </c>
      <c r="D20885" s="1">
        <v>42065</v>
      </c>
      <c r="F20885">
        <v>1</v>
      </c>
      <c r="G20885">
        <v>34690</v>
      </c>
      <c r="H20885" t="s">
        <v>118</v>
      </c>
      <c r="J20885" t="s">
        <v>14</v>
      </c>
      <c r="K20885">
        <v>50</v>
      </c>
      <c r="L20885" t="s">
        <v>15</v>
      </c>
    </row>
    <row r="20886" spans="1:12">
      <c r="A20886" t="e">
        <f ca="1">E00251528868821</f>
        <v>#NAME?</v>
      </c>
      <c r="B20886">
        <v>4055</v>
      </c>
      <c r="C20886" t="s">
        <v>51</v>
      </c>
      <c r="D20886" s="1">
        <v>41264</v>
      </c>
      <c r="F20886">
        <v>2</v>
      </c>
      <c r="G20886">
        <v>29690</v>
      </c>
      <c r="H20886" t="s">
        <v>52</v>
      </c>
      <c r="J20886" t="s">
        <v>14</v>
      </c>
      <c r="K20886">
        <v>42</v>
      </c>
      <c r="L20886" t="s">
        <v>15</v>
      </c>
    </row>
    <row r="20887" spans="1:12">
      <c r="A20887" t="e">
        <f ca="1">E00251432398121</f>
        <v>#NAME?</v>
      </c>
      <c r="B20887">
        <v>453</v>
      </c>
      <c r="C20887" t="s">
        <v>96</v>
      </c>
      <c r="D20887" s="1">
        <v>41382</v>
      </c>
      <c r="F20887">
        <v>1</v>
      </c>
      <c r="G20887">
        <v>38869</v>
      </c>
      <c r="H20887" t="s">
        <v>1529</v>
      </c>
      <c r="J20887" t="s">
        <v>14</v>
      </c>
      <c r="K20887">
        <v>53</v>
      </c>
      <c r="L20887" t="s">
        <v>15</v>
      </c>
    </row>
    <row r="20888" spans="1:12">
      <c r="A20888" t="e">
        <f ca="1">E00251615269521</f>
        <v>#NAME?</v>
      </c>
      <c r="B20888">
        <v>94</v>
      </c>
      <c r="C20888" t="s">
        <v>74</v>
      </c>
      <c r="D20888" s="1">
        <v>42263</v>
      </c>
      <c r="F20888">
        <v>1</v>
      </c>
      <c r="G20888">
        <v>2750</v>
      </c>
      <c r="H20888" t="s">
        <v>114</v>
      </c>
      <c r="J20888" t="s">
        <v>14</v>
      </c>
      <c r="K20888">
        <v>56</v>
      </c>
      <c r="L20888" t="s">
        <v>15</v>
      </c>
    </row>
    <row r="20889" spans="1:12">
      <c r="A20889" t="e">
        <f ca="1">E00251615269521</f>
        <v>#NAME?</v>
      </c>
      <c r="B20889">
        <v>94</v>
      </c>
      <c r="C20889" t="s">
        <v>74</v>
      </c>
      <c r="D20889" s="1">
        <v>42460</v>
      </c>
      <c r="F20889">
        <v>3</v>
      </c>
      <c r="G20889">
        <v>4240</v>
      </c>
      <c r="H20889" t="s">
        <v>239</v>
      </c>
      <c r="J20889" t="s">
        <v>14</v>
      </c>
      <c r="K20889">
        <v>56</v>
      </c>
      <c r="L20889" t="s">
        <v>15</v>
      </c>
    </row>
    <row r="20890" spans="1:12">
      <c r="A20890" t="e">
        <f ca="1">E00251439908221</f>
        <v>#NAME?</v>
      </c>
      <c r="B20890">
        <v>189</v>
      </c>
      <c r="C20890" t="s">
        <v>58</v>
      </c>
      <c r="D20890" s="1">
        <v>41781</v>
      </c>
      <c r="F20890">
        <v>4</v>
      </c>
      <c r="G20890">
        <v>49390</v>
      </c>
      <c r="H20890" t="s">
        <v>59</v>
      </c>
      <c r="J20890" t="s">
        <v>14</v>
      </c>
      <c r="K20890">
        <v>58</v>
      </c>
      <c r="L20890" t="s">
        <v>15</v>
      </c>
    </row>
    <row r="20891" spans="1:12">
      <c r="A20891" t="e">
        <f ca="1">E00251439738821</f>
        <v>#NAME?</v>
      </c>
      <c r="B20891">
        <v>295</v>
      </c>
      <c r="C20891" t="s">
        <v>435</v>
      </c>
      <c r="D20891" s="1">
        <v>42123</v>
      </c>
      <c r="F20891">
        <v>1</v>
      </c>
      <c r="G20891">
        <v>7804</v>
      </c>
      <c r="H20891" t="s">
        <v>43</v>
      </c>
      <c r="J20891" t="s">
        <v>14</v>
      </c>
      <c r="K20891">
        <v>60</v>
      </c>
      <c r="L20891" t="s">
        <v>22</v>
      </c>
    </row>
    <row r="20892" spans="1:12">
      <c r="A20892" t="e">
        <f ca="1">E00251431603221</f>
        <v>#NAME?</v>
      </c>
      <c r="B20892">
        <v>729</v>
      </c>
      <c r="C20892" t="s">
        <v>68</v>
      </c>
      <c r="D20892" s="1">
        <v>41653</v>
      </c>
      <c r="E20892">
        <v>0</v>
      </c>
      <c r="F20892">
        <v>3</v>
      </c>
      <c r="G20892">
        <v>6262</v>
      </c>
      <c r="H20892" t="s">
        <v>590</v>
      </c>
      <c r="J20892" t="s">
        <v>34</v>
      </c>
      <c r="K20892">
        <v>41</v>
      </c>
      <c r="L20892" t="s">
        <v>15</v>
      </c>
    </row>
    <row r="20893" spans="1:12">
      <c r="A20893" t="e">
        <f ca="1">E00251431603221</f>
        <v>#NAME?</v>
      </c>
      <c r="B20893">
        <v>1785</v>
      </c>
      <c r="C20893" t="s">
        <v>129</v>
      </c>
      <c r="D20893" s="1">
        <v>41017</v>
      </c>
      <c r="F20893">
        <v>1</v>
      </c>
      <c r="G20893">
        <v>2809</v>
      </c>
      <c r="H20893" t="s">
        <v>90</v>
      </c>
      <c r="J20893" t="s">
        <v>14</v>
      </c>
      <c r="K20893">
        <v>40</v>
      </c>
      <c r="L20893" t="s">
        <v>15</v>
      </c>
    </row>
    <row r="20894" spans="1:12">
      <c r="A20894" t="e">
        <f ca="1">E00251514238021</f>
        <v>#NAME?</v>
      </c>
      <c r="B20894">
        <v>6046</v>
      </c>
      <c r="C20894" t="s">
        <v>98</v>
      </c>
      <c r="D20894" s="1">
        <v>42562</v>
      </c>
      <c r="F20894">
        <v>1</v>
      </c>
      <c r="G20894">
        <v>71946</v>
      </c>
      <c r="H20894" t="s">
        <v>109</v>
      </c>
      <c r="I20894" t="s">
        <v>56</v>
      </c>
      <c r="J20894" t="s">
        <v>57</v>
      </c>
      <c r="K20894">
        <v>45</v>
      </c>
      <c r="L20894" t="s">
        <v>15</v>
      </c>
    </row>
    <row r="20895" spans="1:12">
      <c r="A20895" t="e">
        <f ca="1">E00251514238021</f>
        <v>#NAME?</v>
      </c>
      <c r="B20895">
        <v>448</v>
      </c>
      <c r="C20895" t="s">
        <v>112</v>
      </c>
      <c r="D20895" s="1">
        <v>42551</v>
      </c>
      <c r="F20895">
        <v>1</v>
      </c>
      <c r="G20895">
        <v>7177</v>
      </c>
      <c r="H20895" t="s">
        <v>126</v>
      </c>
      <c r="J20895" t="s">
        <v>14</v>
      </c>
      <c r="K20895">
        <v>45</v>
      </c>
      <c r="L20895" t="s">
        <v>15</v>
      </c>
    </row>
    <row r="20896" spans="1:12">
      <c r="A20896" t="e">
        <f ca="1">E00251514238021</f>
        <v>#NAME?</v>
      </c>
      <c r="B20896">
        <v>448</v>
      </c>
      <c r="C20896" t="s">
        <v>112</v>
      </c>
      <c r="D20896" s="1">
        <v>42746</v>
      </c>
      <c r="F20896">
        <v>1</v>
      </c>
      <c r="G20896">
        <v>7177</v>
      </c>
      <c r="H20896" t="s">
        <v>126</v>
      </c>
      <c r="J20896" t="s">
        <v>14</v>
      </c>
      <c r="K20896">
        <v>46</v>
      </c>
      <c r="L20896" t="s">
        <v>15</v>
      </c>
    </row>
    <row r="20897" spans="1:12">
      <c r="A20897" t="e">
        <f ca="1">E00251515312421</f>
        <v>#NAME?</v>
      </c>
      <c r="B20897">
        <v>10</v>
      </c>
      <c r="C20897" t="s">
        <v>18</v>
      </c>
      <c r="D20897" s="1">
        <v>41613</v>
      </c>
      <c r="F20897">
        <v>1</v>
      </c>
      <c r="G20897">
        <v>84500</v>
      </c>
      <c r="H20897" t="s">
        <v>511</v>
      </c>
      <c r="J20897" t="s">
        <v>14</v>
      </c>
      <c r="K20897">
        <v>42</v>
      </c>
      <c r="L20897" t="s">
        <v>15</v>
      </c>
    </row>
    <row r="20898" spans="1:12">
      <c r="A20898" t="e">
        <f ca="1">E00251439851521</f>
        <v>#NAME?</v>
      </c>
      <c r="B20898">
        <v>453</v>
      </c>
      <c r="C20898" t="s">
        <v>96</v>
      </c>
      <c r="D20898" s="1">
        <v>42213</v>
      </c>
      <c r="F20898">
        <v>1</v>
      </c>
      <c r="G20898">
        <v>71610</v>
      </c>
      <c r="H20898" t="s">
        <v>663</v>
      </c>
      <c r="J20898" t="s">
        <v>14</v>
      </c>
      <c r="K20898">
        <v>47</v>
      </c>
      <c r="L20898" t="s">
        <v>15</v>
      </c>
    </row>
    <row r="20899" spans="1:12">
      <c r="A20899" t="e">
        <f ca="1">E00251439851521</f>
        <v>#NAME?</v>
      </c>
      <c r="B20899">
        <v>453</v>
      </c>
      <c r="C20899" t="s">
        <v>96</v>
      </c>
      <c r="D20899" s="1">
        <v>42559</v>
      </c>
      <c r="F20899">
        <v>1</v>
      </c>
      <c r="G20899">
        <v>460</v>
      </c>
      <c r="H20899" t="s">
        <v>16</v>
      </c>
      <c r="J20899" t="s">
        <v>14</v>
      </c>
      <c r="K20899">
        <v>48</v>
      </c>
      <c r="L20899" t="s">
        <v>15</v>
      </c>
    </row>
    <row r="20900" spans="1:12">
      <c r="A20900" t="e">
        <f ca="1">E00251617121621</f>
        <v>#NAME?</v>
      </c>
      <c r="B20900">
        <v>489</v>
      </c>
      <c r="C20900" t="s">
        <v>100</v>
      </c>
      <c r="D20900" s="1">
        <v>41600</v>
      </c>
      <c r="F20900">
        <v>1</v>
      </c>
      <c r="G20900">
        <v>3004</v>
      </c>
      <c r="H20900" t="s">
        <v>104</v>
      </c>
      <c r="J20900" t="s">
        <v>14</v>
      </c>
      <c r="K20900">
        <v>44</v>
      </c>
      <c r="L20900" t="s">
        <v>15</v>
      </c>
    </row>
    <row r="20901" spans="1:12">
      <c r="A20901" t="e">
        <f ca="1">E00251617121621</f>
        <v>#NAME?</v>
      </c>
      <c r="B20901">
        <v>489</v>
      </c>
      <c r="C20901" t="s">
        <v>100</v>
      </c>
      <c r="D20901" s="1">
        <v>41771</v>
      </c>
      <c r="F20901">
        <v>1</v>
      </c>
      <c r="G20901">
        <v>2448</v>
      </c>
      <c r="H20901" t="s">
        <v>19</v>
      </c>
      <c r="J20901" t="s">
        <v>14</v>
      </c>
      <c r="K20901">
        <v>44</v>
      </c>
      <c r="L20901" t="s">
        <v>15</v>
      </c>
    </row>
    <row r="20902" spans="1:12">
      <c r="A20902" t="e">
        <f ca="1">E00251716569321</f>
        <v>#NAME?</v>
      </c>
      <c r="B20902">
        <v>489</v>
      </c>
      <c r="C20902" t="s">
        <v>100</v>
      </c>
      <c r="D20902" s="1">
        <v>42723</v>
      </c>
      <c r="F20902">
        <v>3</v>
      </c>
      <c r="G20902">
        <v>2443</v>
      </c>
      <c r="H20902" t="s">
        <v>185</v>
      </c>
      <c r="J20902" t="s">
        <v>14</v>
      </c>
      <c r="K20902">
        <v>57</v>
      </c>
      <c r="L20902" t="s">
        <v>15</v>
      </c>
    </row>
    <row r="20903" spans="1:12">
      <c r="A20903" t="e">
        <f ca="1">E00251439908221</f>
        <v>#NAME?</v>
      </c>
      <c r="B20903">
        <v>189</v>
      </c>
      <c r="C20903" t="s">
        <v>58</v>
      </c>
      <c r="D20903" s="1">
        <v>42167</v>
      </c>
      <c r="F20903">
        <v>1</v>
      </c>
      <c r="G20903">
        <v>72885</v>
      </c>
      <c r="H20903" t="s">
        <v>354</v>
      </c>
      <c r="J20903" t="s">
        <v>14</v>
      </c>
      <c r="K20903">
        <v>59</v>
      </c>
      <c r="L20903" t="s">
        <v>15</v>
      </c>
    </row>
    <row r="20904" spans="1:12">
      <c r="A20904" t="e">
        <f ca="1">E00251537898221</f>
        <v>#NAME?</v>
      </c>
      <c r="B20904">
        <v>285</v>
      </c>
      <c r="C20904" t="s">
        <v>117</v>
      </c>
      <c r="D20904" s="1">
        <v>41820</v>
      </c>
      <c r="F20904">
        <v>1</v>
      </c>
      <c r="G20904">
        <v>7999</v>
      </c>
      <c r="H20904" t="s">
        <v>169</v>
      </c>
      <c r="J20904" t="s">
        <v>14</v>
      </c>
      <c r="K20904">
        <v>49</v>
      </c>
      <c r="L20904" t="s">
        <v>22</v>
      </c>
    </row>
    <row r="20905" spans="1:12">
      <c r="A20905" t="e">
        <f ca="1">E00251537898221</f>
        <v>#NAME?</v>
      </c>
      <c r="B20905">
        <v>285</v>
      </c>
      <c r="C20905" t="s">
        <v>117</v>
      </c>
      <c r="D20905" s="1">
        <v>42373</v>
      </c>
      <c r="F20905">
        <v>1</v>
      </c>
      <c r="G20905">
        <v>7999</v>
      </c>
      <c r="H20905" t="s">
        <v>80</v>
      </c>
      <c r="J20905" t="s">
        <v>14</v>
      </c>
      <c r="K20905">
        <v>50</v>
      </c>
      <c r="L20905" t="s">
        <v>15</v>
      </c>
    </row>
    <row r="20906" spans="1:12">
      <c r="A20906" t="e">
        <f ca="1">E00251514288221</f>
        <v>#NAME?</v>
      </c>
      <c r="B20906">
        <v>7883</v>
      </c>
      <c r="C20906" t="s">
        <v>640</v>
      </c>
      <c r="D20906" s="1">
        <v>42541</v>
      </c>
      <c r="F20906">
        <v>1</v>
      </c>
      <c r="G20906">
        <v>7295</v>
      </c>
      <c r="H20906" t="s">
        <v>76</v>
      </c>
      <c r="I20906" t="s">
        <v>148</v>
      </c>
      <c r="J20906" t="s">
        <v>57</v>
      </c>
      <c r="K20906">
        <v>58</v>
      </c>
      <c r="L20906" t="s">
        <v>15</v>
      </c>
    </row>
    <row r="20907" spans="1:12">
      <c r="A20907" t="e">
        <f ca="1">E00251427357521</f>
        <v>#NAME?</v>
      </c>
      <c r="B20907">
        <v>10</v>
      </c>
      <c r="C20907" t="s">
        <v>18</v>
      </c>
      <c r="D20907" s="1">
        <v>41302</v>
      </c>
      <c r="F20907">
        <v>1</v>
      </c>
      <c r="G20907">
        <v>7231</v>
      </c>
      <c r="H20907" t="s">
        <v>128</v>
      </c>
      <c r="J20907" t="s">
        <v>14</v>
      </c>
      <c r="K20907">
        <v>53</v>
      </c>
      <c r="L20907" t="s">
        <v>15</v>
      </c>
    </row>
    <row r="20908" spans="1:12">
      <c r="A20908" t="e">
        <f ca="1">E00251515312421</f>
        <v>#NAME?</v>
      </c>
      <c r="B20908">
        <v>10</v>
      </c>
      <c r="C20908" t="s">
        <v>18</v>
      </c>
      <c r="D20908" s="1">
        <v>41621</v>
      </c>
      <c r="F20908">
        <v>1</v>
      </c>
      <c r="G20908">
        <v>84500</v>
      </c>
      <c r="H20908" t="s">
        <v>511</v>
      </c>
      <c r="J20908" t="s">
        <v>14</v>
      </c>
      <c r="K20908">
        <v>42</v>
      </c>
      <c r="L20908" t="s">
        <v>15</v>
      </c>
    </row>
    <row r="20909" spans="1:12">
      <c r="A20909" t="e">
        <f ca="1">E00251514238021</f>
        <v>#NAME?</v>
      </c>
      <c r="B20909">
        <v>448</v>
      </c>
      <c r="C20909" t="s">
        <v>112</v>
      </c>
      <c r="D20909" s="1">
        <v>42565</v>
      </c>
      <c r="F20909">
        <v>1</v>
      </c>
      <c r="G20909">
        <v>7177</v>
      </c>
      <c r="H20909" t="s">
        <v>126</v>
      </c>
      <c r="J20909" t="s">
        <v>14</v>
      </c>
      <c r="K20909">
        <v>45</v>
      </c>
      <c r="L20909" t="s">
        <v>15</v>
      </c>
    </row>
    <row r="20910" spans="1:12">
      <c r="A20910" t="e">
        <f ca="1">E00251514238021</f>
        <v>#NAME?</v>
      </c>
      <c r="B20910">
        <v>448</v>
      </c>
      <c r="C20910" t="s">
        <v>112</v>
      </c>
      <c r="D20910" s="1">
        <v>42677</v>
      </c>
      <c r="F20910">
        <v>2</v>
      </c>
      <c r="G20910">
        <v>7292</v>
      </c>
      <c r="H20910" t="s">
        <v>189</v>
      </c>
      <c r="J20910" t="s">
        <v>14</v>
      </c>
      <c r="K20910">
        <v>46</v>
      </c>
      <c r="L20910" t="s">
        <v>15</v>
      </c>
    </row>
    <row r="20911" spans="1:12">
      <c r="A20911" t="e">
        <f ca="1">E00251514454421</f>
        <v>#NAME?</v>
      </c>
      <c r="B20911">
        <v>446</v>
      </c>
      <c r="C20911" t="s">
        <v>94</v>
      </c>
      <c r="D20911" s="1">
        <v>43007</v>
      </c>
      <c r="F20911">
        <v>6</v>
      </c>
      <c r="G20911">
        <v>29690</v>
      </c>
      <c r="H20911" t="s">
        <v>52</v>
      </c>
      <c r="J20911" t="s">
        <v>14</v>
      </c>
      <c r="K20911">
        <v>55</v>
      </c>
      <c r="L20911" t="s">
        <v>15</v>
      </c>
    </row>
    <row r="20912" spans="1:12">
      <c r="A20912" t="e">
        <f ca="1">E00251429379521</f>
        <v>#NAME?</v>
      </c>
      <c r="B20912">
        <v>438</v>
      </c>
      <c r="C20912" t="s">
        <v>474</v>
      </c>
      <c r="D20912" s="1">
        <v>42086</v>
      </c>
      <c r="F20912">
        <v>2</v>
      </c>
      <c r="G20912">
        <v>3804</v>
      </c>
      <c r="H20912" t="s">
        <v>71</v>
      </c>
      <c r="J20912" t="s">
        <v>14</v>
      </c>
      <c r="K20912">
        <v>57</v>
      </c>
      <c r="L20912" t="s">
        <v>15</v>
      </c>
    </row>
    <row r="20913" spans="1:12">
      <c r="A20913" t="e">
        <f ca="1">E00251429387421</f>
        <v>#NAME?</v>
      </c>
      <c r="B20913">
        <v>276</v>
      </c>
      <c r="C20913" t="s">
        <v>122</v>
      </c>
      <c r="D20913" s="1">
        <v>41130</v>
      </c>
      <c r="F20913">
        <v>1</v>
      </c>
      <c r="G20913">
        <v>3829</v>
      </c>
      <c r="H20913" t="s">
        <v>419</v>
      </c>
      <c r="J20913" t="s">
        <v>14</v>
      </c>
      <c r="K20913">
        <v>46</v>
      </c>
      <c r="L20913" t="s">
        <v>15</v>
      </c>
    </row>
    <row r="20914" spans="1:12">
      <c r="A20914" t="e">
        <f ca="1">E00251429387421</f>
        <v>#NAME?</v>
      </c>
      <c r="B20914">
        <v>276</v>
      </c>
      <c r="C20914" t="s">
        <v>122</v>
      </c>
      <c r="D20914" s="1">
        <v>42107</v>
      </c>
      <c r="F20914">
        <v>2</v>
      </c>
      <c r="G20914">
        <v>2720</v>
      </c>
      <c r="H20914" t="s">
        <v>65</v>
      </c>
      <c r="J20914" t="s">
        <v>14</v>
      </c>
      <c r="K20914">
        <v>49</v>
      </c>
      <c r="L20914" t="s">
        <v>15</v>
      </c>
    </row>
    <row r="20915" spans="1:12">
      <c r="A20915" t="e">
        <f ca="1">E00251619841121</f>
        <v>#NAME?</v>
      </c>
      <c r="B20915">
        <v>459</v>
      </c>
      <c r="C20915" t="s">
        <v>187</v>
      </c>
      <c r="D20915" s="1">
        <v>41702</v>
      </c>
      <c r="F20915">
        <v>1</v>
      </c>
      <c r="G20915">
        <v>27800</v>
      </c>
      <c r="H20915" t="s">
        <v>145</v>
      </c>
      <c r="J20915" t="s">
        <v>14</v>
      </c>
      <c r="K20915">
        <v>45</v>
      </c>
      <c r="L20915" t="s">
        <v>15</v>
      </c>
    </row>
    <row r="20916" spans="1:12">
      <c r="A20916" t="e">
        <f ca="1">E00251527290121</f>
        <v>#NAME?</v>
      </c>
      <c r="B20916">
        <v>28</v>
      </c>
      <c r="C20916" t="s">
        <v>153</v>
      </c>
      <c r="D20916" s="1">
        <v>41975</v>
      </c>
      <c r="F20916">
        <v>1</v>
      </c>
      <c r="G20916">
        <v>30593</v>
      </c>
      <c r="H20916" t="s">
        <v>684</v>
      </c>
      <c r="J20916" t="s">
        <v>14</v>
      </c>
      <c r="K20916">
        <v>49</v>
      </c>
      <c r="L20916" t="s">
        <v>15</v>
      </c>
    </row>
    <row r="20917" spans="1:12">
      <c r="A20917" t="e">
        <f ca="1">E00251439851521</f>
        <v>#NAME?</v>
      </c>
      <c r="B20917">
        <v>453</v>
      </c>
      <c r="C20917" t="s">
        <v>96</v>
      </c>
      <c r="D20917" s="1">
        <v>42114</v>
      </c>
      <c r="F20917">
        <v>1</v>
      </c>
      <c r="G20917">
        <v>53500</v>
      </c>
      <c r="H20917" t="s">
        <v>243</v>
      </c>
      <c r="J20917" t="s">
        <v>14</v>
      </c>
      <c r="K20917">
        <v>47</v>
      </c>
      <c r="L20917" t="s">
        <v>15</v>
      </c>
    </row>
    <row r="20918" spans="1:12">
      <c r="A20918" t="e">
        <f ca="1">E00251439851521</f>
        <v>#NAME?</v>
      </c>
      <c r="B20918">
        <v>453</v>
      </c>
      <c r="C20918" t="s">
        <v>96</v>
      </c>
      <c r="D20918" s="1">
        <v>42830</v>
      </c>
      <c r="F20918">
        <v>2</v>
      </c>
      <c r="G20918">
        <v>29620</v>
      </c>
      <c r="H20918" t="s">
        <v>460</v>
      </c>
      <c r="J20918" t="s">
        <v>14</v>
      </c>
      <c r="K20918">
        <v>48</v>
      </c>
      <c r="L20918" t="s">
        <v>15</v>
      </c>
    </row>
    <row r="20919" spans="1:12">
      <c r="A20919" t="e">
        <f ca="1">E00251527290121</f>
        <v>#NAME?</v>
      </c>
      <c r="B20919">
        <v>28</v>
      </c>
      <c r="C20919" t="s">
        <v>153</v>
      </c>
      <c r="D20919" s="1">
        <v>42894</v>
      </c>
      <c r="F20919">
        <v>1</v>
      </c>
      <c r="G20919">
        <v>8362</v>
      </c>
      <c r="H20919" t="s">
        <v>136</v>
      </c>
      <c r="J20919" t="s">
        <v>14</v>
      </c>
      <c r="K20919">
        <v>51</v>
      </c>
      <c r="L20919" t="s">
        <v>15</v>
      </c>
    </row>
    <row r="20920" spans="1:12">
      <c r="A20920" t="e">
        <f ca="1">E00251527290121</f>
        <v>#NAME?</v>
      </c>
      <c r="B20920">
        <v>4991</v>
      </c>
      <c r="C20920" t="s">
        <v>838</v>
      </c>
      <c r="D20920" s="1">
        <v>42042</v>
      </c>
      <c r="F20920">
        <v>1</v>
      </c>
      <c r="G20920">
        <v>9300</v>
      </c>
      <c r="H20920" t="s">
        <v>1354</v>
      </c>
      <c r="I20920" t="s">
        <v>148</v>
      </c>
      <c r="J20920" t="s">
        <v>57</v>
      </c>
      <c r="K20920">
        <v>49</v>
      </c>
      <c r="L20920" t="s">
        <v>15</v>
      </c>
    </row>
    <row r="20921" spans="1:12">
      <c r="A20921" t="e">
        <f ca="1">E00251432196721</f>
        <v>#NAME?</v>
      </c>
      <c r="B20921">
        <v>449</v>
      </c>
      <c r="C20921" t="s">
        <v>124</v>
      </c>
      <c r="D20921" s="1">
        <v>43035</v>
      </c>
      <c r="F20921">
        <v>2</v>
      </c>
      <c r="G20921">
        <v>2750</v>
      </c>
      <c r="H20921" t="s">
        <v>114</v>
      </c>
      <c r="J20921" t="s">
        <v>14</v>
      </c>
      <c r="K20921">
        <v>49</v>
      </c>
      <c r="L20921" t="s">
        <v>15</v>
      </c>
    </row>
    <row r="20922" spans="1:12">
      <c r="A20922" t="e">
        <f ca="1">E00251429331821</f>
        <v>#NAME?</v>
      </c>
      <c r="B20922">
        <v>283</v>
      </c>
      <c r="C20922" t="s">
        <v>133</v>
      </c>
      <c r="D20922" s="1">
        <v>41233</v>
      </c>
      <c r="F20922">
        <v>1</v>
      </c>
      <c r="G20922">
        <v>7242</v>
      </c>
      <c r="H20922" t="s">
        <v>93</v>
      </c>
      <c r="J20922" t="s">
        <v>14</v>
      </c>
      <c r="K20922">
        <v>55</v>
      </c>
      <c r="L20922" t="s">
        <v>15</v>
      </c>
    </row>
    <row r="20923" spans="1:12">
      <c r="A20923" t="e">
        <f ca="1">E00251512331321</f>
        <v>#NAME?</v>
      </c>
      <c r="B20923">
        <v>39</v>
      </c>
      <c r="C20923" t="s">
        <v>385</v>
      </c>
      <c r="D20923" s="1">
        <v>42073</v>
      </c>
      <c r="F20923">
        <v>1</v>
      </c>
      <c r="G20923">
        <v>36100</v>
      </c>
      <c r="H20923" t="s">
        <v>1530</v>
      </c>
      <c r="I20923" t="s">
        <v>56</v>
      </c>
      <c r="J20923" t="s">
        <v>57</v>
      </c>
      <c r="K20923">
        <v>55</v>
      </c>
      <c r="L20923" t="s">
        <v>15</v>
      </c>
    </row>
    <row r="20924" spans="1:12">
      <c r="A20924" t="e">
        <f ca="1">E00251512331321</f>
        <v>#NAME?</v>
      </c>
      <c r="B20924">
        <v>66</v>
      </c>
      <c r="C20924" t="s">
        <v>134</v>
      </c>
      <c r="D20924" s="1">
        <v>42634</v>
      </c>
      <c r="F20924">
        <v>3</v>
      </c>
      <c r="G20924">
        <v>4019</v>
      </c>
      <c r="H20924" t="s">
        <v>26</v>
      </c>
      <c r="J20924" t="s">
        <v>14</v>
      </c>
      <c r="K20924">
        <v>56</v>
      </c>
      <c r="L20924" t="s">
        <v>15</v>
      </c>
    </row>
    <row r="20925" spans="1:12">
      <c r="A20925" t="e">
        <f ca="1">E00251514454421</f>
        <v>#NAME?</v>
      </c>
      <c r="B20925">
        <v>446</v>
      </c>
      <c r="C20925" t="s">
        <v>94</v>
      </c>
      <c r="D20925" s="1">
        <v>43007</v>
      </c>
      <c r="F20925">
        <v>2</v>
      </c>
      <c r="G20925">
        <v>4019</v>
      </c>
      <c r="H20925" t="s">
        <v>26</v>
      </c>
      <c r="J20925" t="s">
        <v>14</v>
      </c>
      <c r="K20925">
        <v>55</v>
      </c>
      <c r="L20925" t="s">
        <v>15</v>
      </c>
    </row>
    <row r="20926" spans="1:12">
      <c r="A20926" t="e">
        <f ca="1">E00251611207321</f>
        <v>#NAME?</v>
      </c>
      <c r="B20926">
        <v>307</v>
      </c>
      <c r="C20926" t="s">
        <v>210</v>
      </c>
      <c r="D20926" s="1">
        <v>42908</v>
      </c>
      <c r="F20926">
        <v>2</v>
      </c>
      <c r="G20926">
        <v>27800</v>
      </c>
      <c r="H20926" t="s">
        <v>145</v>
      </c>
      <c r="J20926" t="s">
        <v>14</v>
      </c>
      <c r="K20926">
        <v>45</v>
      </c>
      <c r="L20926" t="s">
        <v>15</v>
      </c>
    </row>
    <row r="20927" spans="1:12">
      <c r="A20927" t="e">
        <f ca="1">E00251515312421</f>
        <v>#NAME?</v>
      </c>
      <c r="B20927">
        <v>10</v>
      </c>
      <c r="C20927" t="s">
        <v>18</v>
      </c>
      <c r="D20927" s="1">
        <v>42207</v>
      </c>
      <c r="F20927">
        <v>1</v>
      </c>
      <c r="G20927">
        <v>7231</v>
      </c>
      <c r="H20927" t="s">
        <v>128</v>
      </c>
      <c r="J20927" t="s">
        <v>14</v>
      </c>
      <c r="K20927">
        <v>44</v>
      </c>
      <c r="L20927" t="s">
        <v>15</v>
      </c>
    </row>
    <row r="20928" spans="1:12">
      <c r="A20928" t="e">
        <f ca="1">E00251515312421</f>
        <v>#NAME?</v>
      </c>
      <c r="B20928">
        <v>10</v>
      </c>
      <c r="C20928" t="s">
        <v>18</v>
      </c>
      <c r="D20928" s="1">
        <v>42199</v>
      </c>
      <c r="F20928">
        <v>1</v>
      </c>
      <c r="G20928">
        <v>7231</v>
      </c>
      <c r="H20928" t="s">
        <v>128</v>
      </c>
      <c r="J20928" t="s">
        <v>14</v>
      </c>
      <c r="K20928">
        <v>44</v>
      </c>
      <c r="L20928" t="s">
        <v>15</v>
      </c>
    </row>
    <row r="20929" spans="1:12">
      <c r="A20929" t="e">
        <f ca="1">E00251716569321</f>
        <v>#NAME?</v>
      </c>
      <c r="B20929">
        <v>286</v>
      </c>
      <c r="C20929" t="s">
        <v>41</v>
      </c>
      <c r="D20929" s="1">
        <v>41068</v>
      </c>
      <c r="F20929">
        <v>3</v>
      </c>
      <c r="G20929">
        <v>6929</v>
      </c>
      <c r="H20929" t="s">
        <v>36</v>
      </c>
      <c r="J20929" t="s">
        <v>14</v>
      </c>
      <c r="K20929">
        <v>52</v>
      </c>
      <c r="L20929" t="s">
        <v>15</v>
      </c>
    </row>
    <row r="20930" spans="1:12">
      <c r="A20930" t="e">
        <f ca="1">E00251514459821</f>
        <v>#NAME?</v>
      </c>
      <c r="B20930">
        <v>497</v>
      </c>
      <c r="C20930" t="s">
        <v>141</v>
      </c>
      <c r="D20930" s="1">
        <v>42194</v>
      </c>
      <c r="F20930">
        <v>2</v>
      </c>
      <c r="G20930">
        <v>72709</v>
      </c>
      <c r="H20930" t="s">
        <v>150</v>
      </c>
      <c r="J20930" t="s">
        <v>14</v>
      </c>
      <c r="K20930">
        <v>47</v>
      </c>
      <c r="L20930" t="s">
        <v>15</v>
      </c>
    </row>
    <row r="20931" spans="1:12">
      <c r="A20931" t="e">
        <f ca="1">E00251439908221</f>
        <v>#NAME?</v>
      </c>
      <c r="B20931">
        <v>189</v>
      </c>
      <c r="C20931" t="s">
        <v>58</v>
      </c>
      <c r="D20931" s="1">
        <v>43048</v>
      </c>
      <c r="F20931">
        <v>1</v>
      </c>
      <c r="G20931">
        <v>7962</v>
      </c>
      <c r="H20931" t="s">
        <v>111</v>
      </c>
      <c r="J20931" t="s">
        <v>14</v>
      </c>
      <c r="K20931">
        <v>61</v>
      </c>
      <c r="L20931" t="s">
        <v>22</v>
      </c>
    </row>
    <row r="20932" spans="1:12">
      <c r="A20932" t="e">
        <f ca="1">E00251514459821</f>
        <v>#NAME?</v>
      </c>
      <c r="B20932">
        <v>497</v>
      </c>
      <c r="C20932" t="s">
        <v>141</v>
      </c>
      <c r="D20932" s="1">
        <v>41450</v>
      </c>
      <c r="F20932">
        <v>1</v>
      </c>
      <c r="G20932">
        <v>29690</v>
      </c>
      <c r="H20932" t="s">
        <v>52</v>
      </c>
      <c r="J20932" t="s">
        <v>14</v>
      </c>
      <c r="K20932">
        <v>44</v>
      </c>
      <c r="L20932" t="s">
        <v>15</v>
      </c>
    </row>
    <row r="20933" spans="1:12">
      <c r="A20933" t="e">
        <f ca="1">E00251514459821</f>
        <v>#NAME?</v>
      </c>
      <c r="B20933">
        <v>497</v>
      </c>
      <c r="C20933" t="s">
        <v>141</v>
      </c>
      <c r="D20933" s="1">
        <v>41816</v>
      </c>
      <c r="F20933">
        <v>1</v>
      </c>
      <c r="G20933">
        <v>2809</v>
      </c>
      <c r="H20933" t="s">
        <v>90</v>
      </c>
      <c r="J20933" t="s">
        <v>14</v>
      </c>
      <c r="K20933">
        <v>45</v>
      </c>
      <c r="L20933" t="s">
        <v>15</v>
      </c>
    </row>
    <row r="20934" spans="1:12">
      <c r="A20934" t="e">
        <f ca="1">E00251514459821</f>
        <v>#NAME?</v>
      </c>
      <c r="B20934">
        <v>497</v>
      </c>
      <c r="C20934" t="s">
        <v>141</v>
      </c>
      <c r="D20934" s="1">
        <v>42073</v>
      </c>
      <c r="F20934">
        <v>1</v>
      </c>
      <c r="G20934">
        <v>72631</v>
      </c>
      <c r="H20934" t="s">
        <v>142</v>
      </c>
      <c r="J20934" t="s">
        <v>14</v>
      </c>
      <c r="K20934">
        <v>46</v>
      </c>
      <c r="L20934" t="s">
        <v>15</v>
      </c>
    </row>
    <row r="20935" spans="1:12">
      <c r="A20935" t="e">
        <f ca="1">E00251611207321</f>
        <v>#NAME?</v>
      </c>
      <c r="B20935">
        <v>307</v>
      </c>
      <c r="C20935" t="s">
        <v>210</v>
      </c>
      <c r="D20935" s="1">
        <v>42640</v>
      </c>
      <c r="F20935">
        <v>1</v>
      </c>
      <c r="G20935">
        <v>3671</v>
      </c>
      <c r="H20935" t="s">
        <v>188</v>
      </c>
      <c r="J20935" t="s">
        <v>14</v>
      </c>
      <c r="K20935">
        <v>45</v>
      </c>
      <c r="L20935" t="s">
        <v>15</v>
      </c>
    </row>
    <row r="20936" spans="1:12">
      <c r="A20936" t="e">
        <f ca="1">E00251429331821</f>
        <v>#NAME?</v>
      </c>
      <c r="B20936">
        <v>175</v>
      </c>
      <c r="C20936" t="s">
        <v>131</v>
      </c>
      <c r="D20936" s="1">
        <v>42661</v>
      </c>
      <c r="F20936">
        <v>1</v>
      </c>
      <c r="G20936">
        <v>7904</v>
      </c>
      <c r="H20936" t="s">
        <v>75</v>
      </c>
      <c r="J20936" t="s">
        <v>14</v>
      </c>
      <c r="K20936">
        <v>59</v>
      </c>
      <c r="L20936" t="s">
        <v>22</v>
      </c>
    </row>
    <row r="20937" spans="1:12">
      <c r="A20937" t="e">
        <f ca="1">E00251514454421</f>
        <v>#NAME?</v>
      </c>
      <c r="B20937">
        <v>446</v>
      </c>
      <c r="C20937" t="s">
        <v>94</v>
      </c>
      <c r="D20937" s="1">
        <v>41402</v>
      </c>
      <c r="F20937">
        <v>2</v>
      </c>
      <c r="G20937">
        <v>2729</v>
      </c>
      <c r="H20937" t="s">
        <v>115</v>
      </c>
      <c r="J20937" t="s">
        <v>14</v>
      </c>
      <c r="K20937">
        <v>51</v>
      </c>
      <c r="L20937" t="s">
        <v>15</v>
      </c>
    </row>
    <row r="20938" spans="1:12">
      <c r="A20938" t="e">
        <f ca="1">E00251430334821</f>
        <v>#NAME?</v>
      </c>
      <c r="B20938">
        <v>479</v>
      </c>
      <c r="C20938" t="s">
        <v>164</v>
      </c>
      <c r="D20938" s="1">
        <v>42914</v>
      </c>
      <c r="F20938">
        <v>2</v>
      </c>
      <c r="G20938">
        <v>2724</v>
      </c>
      <c r="H20938" t="s">
        <v>73</v>
      </c>
      <c r="J20938" t="s">
        <v>14</v>
      </c>
      <c r="K20938">
        <v>51</v>
      </c>
      <c r="L20938" t="s">
        <v>15</v>
      </c>
    </row>
    <row r="20939" spans="1:12">
      <c r="A20939" t="e">
        <f ca="1">E00251430334821</f>
        <v>#NAME?</v>
      </c>
      <c r="B20939">
        <v>480</v>
      </c>
      <c r="C20939" t="s">
        <v>207</v>
      </c>
      <c r="D20939" s="1">
        <v>40959</v>
      </c>
      <c r="F20939">
        <v>2</v>
      </c>
      <c r="G20939">
        <v>38022</v>
      </c>
      <c r="H20939" t="s">
        <v>208</v>
      </c>
      <c r="J20939" t="s">
        <v>14</v>
      </c>
      <c r="K20939">
        <v>46</v>
      </c>
      <c r="L20939" t="s">
        <v>15</v>
      </c>
    </row>
    <row r="20940" spans="1:12">
      <c r="A20940" t="e">
        <f ca="1">E00251439851521</f>
        <v>#NAME?</v>
      </c>
      <c r="B20940">
        <v>453</v>
      </c>
      <c r="C20940" t="s">
        <v>96</v>
      </c>
      <c r="D20940" s="1">
        <v>41499</v>
      </c>
      <c r="F20940">
        <v>1</v>
      </c>
      <c r="G20940">
        <v>72631</v>
      </c>
      <c r="H20940" t="s">
        <v>142</v>
      </c>
      <c r="J20940" t="s">
        <v>14</v>
      </c>
      <c r="K20940">
        <v>45</v>
      </c>
      <c r="L20940" t="s">
        <v>15</v>
      </c>
    </row>
    <row r="20941" spans="1:12">
      <c r="A20941" t="e">
        <f ca="1">E00251611207321</f>
        <v>#NAME?</v>
      </c>
      <c r="B20941">
        <v>307</v>
      </c>
      <c r="C20941" t="s">
        <v>210</v>
      </c>
      <c r="D20941" s="1">
        <v>42936</v>
      </c>
      <c r="F20941">
        <v>1</v>
      </c>
      <c r="G20941">
        <v>2448</v>
      </c>
      <c r="H20941" t="s">
        <v>19</v>
      </c>
      <c r="J20941" t="s">
        <v>14</v>
      </c>
      <c r="K20941">
        <v>46</v>
      </c>
      <c r="L20941" t="s">
        <v>15</v>
      </c>
    </row>
    <row r="20942" spans="1:12">
      <c r="A20942" t="e">
        <f ca="1">E00251532303521</f>
        <v>#NAME?</v>
      </c>
      <c r="B20942">
        <v>448</v>
      </c>
      <c r="C20942" t="s">
        <v>112</v>
      </c>
      <c r="D20942" s="1">
        <v>42202</v>
      </c>
      <c r="F20942">
        <v>1</v>
      </c>
      <c r="G20942">
        <v>69589</v>
      </c>
      <c r="H20942" t="s">
        <v>630</v>
      </c>
      <c r="J20942" t="s">
        <v>14</v>
      </c>
      <c r="K20942">
        <v>48</v>
      </c>
      <c r="L20942" t="s">
        <v>15</v>
      </c>
    </row>
    <row r="20943" spans="1:12">
      <c r="A20943" t="e">
        <f ca="1">E00251514459821</f>
        <v>#NAME?</v>
      </c>
      <c r="B20943">
        <v>497</v>
      </c>
      <c r="C20943" t="s">
        <v>141</v>
      </c>
      <c r="D20943" s="1">
        <v>42191</v>
      </c>
      <c r="F20943">
        <v>1</v>
      </c>
      <c r="G20943">
        <v>72709</v>
      </c>
      <c r="H20943" t="s">
        <v>150</v>
      </c>
      <c r="J20943" t="s">
        <v>14</v>
      </c>
      <c r="K20943">
        <v>47</v>
      </c>
      <c r="L20943" t="s">
        <v>15</v>
      </c>
    </row>
    <row r="20944" spans="1:12">
      <c r="A20944" t="e">
        <f ca="1">E00251514459821</f>
        <v>#NAME?</v>
      </c>
      <c r="B20944">
        <v>497</v>
      </c>
      <c r="C20944" t="s">
        <v>141</v>
      </c>
      <c r="D20944" s="1">
        <v>42851</v>
      </c>
      <c r="F20944">
        <v>1</v>
      </c>
      <c r="G20944">
        <v>72632</v>
      </c>
      <c r="H20944" t="s">
        <v>107</v>
      </c>
      <c r="J20944" t="s">
        <v>14</v>
      </c>
      <c r="K20944">
        <v>48</v>
      </c>
      <c r="L20944" t="s">
        <v>15</v>
      </c>
    </row>
    <row r="20945" spans="1:12">
      <c r="A20945" t="e">
        <f ca="1">E00251514459821</f>
        <v>#NAME?</v>
      </c>
      <c r="B20945">
        <v>497</v>
      </c>
      <c r="C20945" t="s">
        <v>141</v>
      </c>
      <c r="D20945" s="1">
        <v>42821</v>
      </c>
      <c r="F20945">
        <v>2</v>
      </c>
      <c r="G20945">
        <v>72631</v>
      </c>
      <c r="H20945" t="s">
        <v>142</v>
      </c>
      <c r="J20945" t="s">
        <v>14</v>
      </c>
      <c r="K20945">
        <v>48</v>
      </c>
      <c r="L20945" t="s">
        <v>15</v>
      </c>
    </row>
    <row r="20946" spans="1:12">
      <c r="A20946" t="e">
        <f ca="1">E00251514252121</f>
        <v>#NAME?</v>
      </c>
      <c r="B20946">
        <v>451</v>
      </c>
      <c r="C20946" t="s">
        <v>102</v>
      </c>
      <c r="D20946" s="1">
        <v>42361</v>
      </c>
      <c r="F20946">
        <v>1</v>
      </c>
      <c r="G20946">
        <v>38870</v>
      </c>
      <c r="H20946" t="s">
        <v>514</v>
      </c>
      <c r="J20946" t="s">
        <v>14</v>
      </c>
      <c r="K20946">
        <v>48</v>
      </c>
      <c r="L20946" t="s">
        <v>15</v>
      </c>
    </row>
    <row r="20947" spans="1:12">
      <c r="A20947" t="e">
        <f ca="1">E00251432260721</f>
        <v>#NAME?</v>
      </c>
      <c r="B20947">
        <v>454</v>
      </c>
      <c r="C20947" t="s">
        <v>179</v>
      </c>
      <c r="D20947" s="1">
        <v>41353</v>
      </c>
      <c r="F20947">
        <v>6</v>
      </c>
      <c r="G20947">
        <v>78650</v>
      </c>
      <c r="H20947" t="s">
        <v>414</v>
      </c>
      <c r="J20947" t="s">
        <v>14</v>
      </c>
      <c r="K20947">
        <v>59</v>
      </c>
      <c r="L20947" t="s">
        <v>22</v>
      </c>
    </row>
    <row r="20948" spans="1:12">
      <c r="A20948" t="e">
        <f ca="1">E00251432260721</f>
        <v>#NAME?</v>
      </c>
      <c r="B20948">
        <v>454</v>
      </c>
      <c r="C20948" t="s">
        <v>179</v>
      </c>
      <c r="D20948" s="1">
        <v>41968</v>
      </c>
      <c r="F20948">
        <v>2</v>
      </c>
      <c r="G20948">
        <v>36610</v>
      </c>
      <c r="H20948" t="s">
        <v>415</v>
      </c>
      <c r="J20948" t="s">
        <v>14</v>
      </c>
      <c r="K20948">
        <v>60</v>
      </c>
      <c r="L20948" t="s">
        <v>15</v>
      </c>
    </row>
    <row r="20949" spans="1:12">
      <c r="A20949" t="e">
        <f ca="1">E00251514238021</f>
        <v>#NAME?</v>
      </c>
      <c r="B20949">
        <v>448</v>
      </c>
      <c r="C20949" t="s">
        <v>112</v>
      </c>
      <c r="D20949" s="1">
        <v>42305</v>
      </c>
      <c r="F20949">
        <v>1</v>
      </c>
      <c r="G20949">
        <v>7243</v>
      </c>
      <c r="H20949" t="s">
        <v>42</v>
      </c>
      <c r="J20949" t="s">
        <v>14</v>
      </c>
      <c r="K20949">
        <v>45</v>
      </c>
      <c r="L20949" t="s">
        <v>15</v>
      </c>
    </row>
    <row r="20950" spans="1:12">
      <c r="A20950" t="e">
        <f ca="1">E00251512331321</f>
        <v>#NAME?</v>
      </c>
      <c r="B20950">
        <v>39</v>
      </c>
      <c r="C20950" t="s">
        <v>385</v>
      </c>
      <c r="D20950" s="1">
        <v>42079</v>
      </c>
      <c r="F20950">
        <v>1</v>
      </c>
      <c r="G20950">
        <v>37200</v>
      </c>
      <c r="H20950" t="s">
        <v>619</v>
      </c>
      <c r="I20950" t="s">
        <v>56</v>
      </c>
      <c r="J20950" t="s">
        <v>57</v>
      </c>
      <c r="K20950">
        <v>55</v>
      </c>
      <c r="L20950" t="s">
        <v>15</v>
      </c>
    </row>
    <row r="20951" spans="1:12">
      <c r="A20951" t="e">
        <f ca="1">E00251514238021</f>
        <v>#NAME?</v>
      </c>
      <c r="B20951">
        <v>448</v>
      </c>
      <c r="C20951" t="s">
        <v>112</v>
      </c>
      <c r="D20951" s="1">
        <v>42992</v>
      </c>
      <c r="F20951">
        <v>1</v>
      </c>
      <c r="G20951">
        <v>30000</v>
      </c>
      <c r="H20951" t="s">
        <v>144</v>
      </c>
      <c r="J20951" t="s">
        <v>14</v>
      </c>
      <c r="K20951">
        <v>47</v>
      </c>
      <c r="L20951" t="s">
        <v>15</v>
      </c>
    </row>
    <row r="20952" spans="1:12">
      <c r="A20952" t="e">
        <f ca="1">E00251512331321</f>
        <v>#NAME?</v>
      </c>
      <c r="B20952">
        <v>66</v>
      </c>
      <c r="C20952" t="s">
        <v>134</v>
      </c>
      <c r="D20952" s="1">
        <v>41040</v>
      </c>
      <c r="F20952">
        <v>3</v>
      </c>
      <c r="G20952">
        <v>7810</v>
      </c>
      <c r="H20952" t="s">
        <v>143</v>
      </c>
      <c r="J20952" t="s">
        <v>14</v>
      </c>
      <c r="K20952">
        <v>52</v>
      </c>
      <c r="L20952" t="s">
        <v>15</v>
      </c>
    </row>
    <row r="20953" spans="1:12">
      <c r="A20953" t="e">
        <f ca="1">E00251512331321</f>
        <v>#NAME?</v>
      </c>
      <c r="B20953">
        <v>66</v>
      </c>
      <c r="C20953" t="s">
        <v>134</v>
      </c>
      <c r="D20953" s="1">
        <v>42555</v>
      </c>
      <c r="F20953">
        <v>3</v>
      </c>
      <c r="G20953">
        <v>4019</v>
      </c>
      <c r="H20953" t="s">
        <v>26</v>
      </c>
      <c r="J20953" t="s">
        <v>14</v>
      </c>
      <c r="K20953">
        <v>56</v>
      </c>
      <c r="L20953" t="s">
        <v>15</v>
      </c>
    </row>
    <row r="20954" spans="1:12">
      <c r="A20954" t="e">
        <f ca="1">E00251430261521</f>
        <v>#NAME?</v>
      </c>
      <c r="B20954">
        <v>500</v>
      </c>
      <c r="C20954" t="s">
        <v>161</v>
      </c>
      <c r="D20954" s="1">
        <v>41886</v>
      </c>
      <c r="F20954">
        <v>2</v>
      </c>
      <c r="G20954">
        <v>2189</v>
      </c>
      <c r="H20954" t="s">
        <v>156</v>
      </c>
      <c r="J20954" t="s">
        <v>14</v>
      </c>
      <c r="K20954">
        <v>50</v>
      </c>
      <c r="L20954" t="s">
        <v>15</v>
      </c>
    </row>
    <row r="20955" spans="1:12">
      <c r="A20955" t="e">
        <f ca="1">E00251514454421</f>
        <v>#NAME?</v>
      </c>
      <c r="B20955">
        <v>446</v>
      </c>
      <c r="C20955" t="s">
        <v>94</v>
      </c>
      <c r="D20955" s="1">
        <v>41115</v>
      </c>
      <c r="F20955">
        <v>1</v>
      </c>
      <c r="G20955">
        <v>4019</v>
      </c>
      <c r="H20955" t="s">
        <v>26</v>
      </c>
      <c r="J20955" t="s">
        <v>14</v>
      </c>
      <c r="K20955">
        <v>50</v>
      </c>
      <c r="L20955" t="s">
        <v>15</v>
      </c>
    </row>
    <row r="20956" spans="1:12">
      <c r="A20956" t="e">
        <f ca="1">E00251432398121</f>
        <v>#NAME?</v>
      </c>
      <c r="B20956">
        <v>453</v>
      </c>
      <c r="C20956" t="s">
        <v>96</v>
      </c>
      <c r="D20956" s="1">
        <v>42012</v>
      </c>
      <c r="F20956">
        <v>1</v>
      </c>
      <c r="G20956">
        <v>460</v>
      </c>
      <c r="H20956" t="s">
        <v>16</v>
      </c>
      <c r="J20956" t="s">
        <v>14</v>
      </c>
      <c r="K20956">
        <v>55</v>
      </c>
      <c r="L20956" t="s">
        <v>15</v>
      </c>
    </row>
    <row r="20957" spans="1:12">
      <c r="A20957" t="e">
        <f ca="1">E00251619841121</f>
        <v>#NAME?</v>
      </c>
      <c r="B20957">
        <v>459</v>
      </c>
      <c r="C20957" t="s">
        <v>187</v>
      </c>
      <c r="D20957" s="1">
        <v>41674</v>
      </c>
      <c r="F20957">
        <v>3</v>
      </c>
      <c r="G20957">
        <v>7804</v>
      </c>
      <c r="H20957" t="s">
        <v>43</v>
      </c>
      <c r="J20957" t="s">
        <v>14</v>
      </c>
      <c r="K20957">
        <v>45</v>
      </c>
      <c r="L20957" t="s">
        <v>22</v>
      </c>
    </row>
    <row r="20958" spans="1:12">
      <c r="A20958" t="e">
        <f ca="1">E00251717155721</f>
        <v>#NAME?</v>
      </c>
      <c r="B20958">
        <v>291</v>
      </c>
      <c r="C20958" t="s">
        <v>160</v>
      </c>
      <c r="D20958" s="1">
        <v>42429</v>
      </c>
      <c r="F20958">
        <v>2</v>
      </c>
      <c r="G20958">
        <v>2720</v>
      </c>
      <c r="H20958" t="s">
        <v>65</v>
      </c>
      <c r="J20958" t="s">
        <v>14</v>
      </c>
      <c r="K20958">
        <v>56</v>
      </c>
      <c r="L20958" t="s">
        <v>15</v>
      </c>
    </row>
    <row r="20959" spans="1:12">
      <c r="A20959" t="e">
        <f ca="1">E00251717155721</f>
        <v>#NAME?</v>
      </c>
      <c r="B20959">
        <v>291</v>
      </c>
      <c r="C20959" t="s">
        <v>160</v>
      </c>
      <c r="D20959" s="1">
        <v>43067</v>
      </c>
      <c r="F20959">
        <v>2</v>
      </c>
      <c r="G20959">
        <v>4019</v>
      </c>
      <c r="H20959" t="s">
        <v>26</v>
      </c>
      <c r="J20959" t="s">
        <v>14</v>
      </c>
      <c r="K20959">
        <v>58</v>
      </c>
      <c r="L20959" t="s">
        <v>15</v>
      </c>
    </row>
    <row r="20960" spans="1:12">
      <c r="A20960" t="e">
        <f ca="1">E00251716445321</f>
        <v>#NAME?</v>
      </c>
      <c r="B20960">
        <v>7504</v>
      </c>
      <c r="C20960" t="s">
        <v>162</v>
      </c>
      <c r="D20960" s="1">
        <v>42340</v>
      </c>
      <c r="F20960">
        <v>1</v>
      </c>
      <c r="G20960">
        <v>486</v>
      </c>
      <c r="H20960" t="s">
        <v>39</v>
      </c>
      <c r="J20960" t="s">
        <v>14</v>
      </c>
      <c r="K20960">
        <v>62</v>
      </c>
      <c r="L20960" t="s">
        <v>15</v>
      </c>
    </row>
    <row r="20961" spans="1:12">
      <c r="A20961" t="e">
        <f ca="1">E00251716445321</f>
        <v>#NAME?</v>
      </c>
      <c r="B20961">
        <v>7504</v>
      </c>
      <c r="C20961" t="s">
        <v>162</v>
      </c>
      <c r="D20961" s="1">
        <v>42916</v>
      </c>
      <c r="F20961">
        <v>1</v>
      </c>
      <c r="G20961">
        <v>25000</v>
      </c>
      <c r="H20961" t="s">
        <v>178</v>
      </c>
      <c r="J20961" t="s">
        <v>14</v>
      </c>
      <c r="K20961">
        <v>63</v>
      </c>
      <c r="L20961" t="s">
        <v>15</v>
      </c>
    </row>
    <row r="20962" spans="1:12">
      <c r="A20962" t="e">
        <f ca="1">E00251432196721</f>
        <v>#NAME?</v>
      </c>
      <c r="B20962">
        <v>449</v>
      </c>
      <c r="C20962" t="s">
        <v>124</v>
      </c>
      <c r="D20962" s="1">
        <v>41773</v>
      </c>
      <c r="F20962">
        <v>1</v>
      </c>
      <c r="G20962">
        <v>2169</v>
      </c>
      <c r="H20962" t="s">
        <v>40</v>
      </c>
      <c r="J20962" t="s">
        <v>14</v>
      </c>
      <c r="K20962">
        <v>45</v>
      </c>
      <c r="L20962" t="s">
        <v>15</v>
      </c>
    </row>
    <row r="20963" spans="1:12">
      <c r="A20963" t="e">
        <f ca="1">E00251432196721</f>
        <v>#NAME?</v>
      </c>
      <c r="B20963">
        <v>449</v>
      </c>
      <c r="C20963" t="s">
        <v>124</v>
      </c>
      <c r="D20963" s="1">
        <v>41887</v>
      </c>
      <c r="F20963">
        <v>1</v>
      </c>
      <c r="G20963">
        <v>5920</v>
      </c>
      <c r="H20963" t="s">
        <v>417</v>
      </c>
      <c r="J20963" t="s">
        <v>14</v>
      </c>
      <c r="K20963">
        <v>45</v>
      </c>
      <c r="L20963" t="s">
        <v>15</v>
      </c>
    </row>
    <row r="20964" spans="1:12">
      <c r="A20964" t="e">
        <f ca="1">E00251432196721</f>
        <v>#NAME?</v>
      </c>
      <c r="B20964">
        <v>449</v>
      </c>
      <c r="C20964" t="s">
        <v>124</v>
      </c>
      <c r="D20964" s="1">
        <v>42860</v>
      </c>
      <c r="F20964">
        <v>1</v>
      </c>
      <c r="G20964">
        <v>9491</v>
      </c>
      <c r="H20964" t="s">
        <v>566</v>
      </c>
      <c r="J20964" t="s">
        <v>14</v>
      </c>
      <c r="K20964">
        <v>48</v>
      </c>
      <c r="L20964" t="s">
        <v>15</v>
      </c>
    </row>
    <row r="20965" spans="1:12">
      <c r="A20965" t="e">
        <f ca="1">E00251532975721</f>
        <v>#NAME?</v>
      </c>
      <c r="B20965">
        <v>446</v>
      </c>
      <c r="C20965" t="s">
        <v>94</v>
      </c>
      <c r="D20965" s="1">
        <v>42993</v>
      </c>
      <c r="F20965">
        <v>1</v>
      </c>
      <c r="G20965">
        <v>2662</v>
      </c>
      <c r="H20965" t="s">
        <v>993</v>
      </c>
      <c r="J20965" t="s">
        <v>14</v>
      </c>
      <c r="K20965">
        <v>53</v>
      </c>
      <c r="L20965" t="s">
        <v>15</v>
      </c>
    </row>
    <row r="20966" spans="1:12">
      <c r="A20966" t="e">
        <f ca="1">E00251619841121</f>
        <v>#NAME?</v>
      </c>
      <c r="B20966">
        <v>454</v>
      </c>
      <c r="C20966" t="s">
        <v>179</v>
      </c>
      <c r="D20966" s="1">
        <v>41662</v>
      </c>
      <c r="F20966">
        <v>1</v>
      </c>
      <c r="G20966">
        <v>7804</v>
      </c>
      <c r="H20966" t="s">
        <v>43</v>
      </c>
      <c r="J20966" t="s">
        <v>14</v>
      </c>
      <c r="K20966">
        <v>45</v>
      </c>
      <c r="L20966" t="s">
        <v>22</v>
      </c>
    </row>
    <row r="20967" spans="1:12">
      <c r="A20967" t="e">
        <f ca="1">E00251619841121</f>
        <v>#NAME?</v>
      </c>
      <c r="B20967">
        <v>459</v>
      </c>
      <c r="C20967" t="s">
        <v>187</v>
      </c>
      <c r="D20967" s="1">
        <v>41943</v>
      </c>
      <c r="F20967">
        <v>2</v>
      </c>
      <c r="G20967">
        <v>4019</v>
      </c>
      <c r="H20967" t="s">
        <v>26</v>
      </c>
      <c r="J20967" t="s">
        <v>14</v>
      </c>
      <c r="K20967">
        <v>46</v>
      </c>
      <c r="L20967" t="s">
        <v>15</v>
      </c>
    </row>
    <row r="20968" spans="1:12">
      <c r="A20968" t="e">
        <f ca="1">E00251619841121</f>
        <v>#NAME?</v>
      </c>
      <c r="B20968">
        <v>454</v>
      </c>
      <c r="C20968" t="s">
        <v>179</v>
      </c>
      <c r="D20968" s="1">
        <v>41666</v>
      </c>
      <c r="F20968">
        <v>1</v>
      </c>
      <c r="G20968">
        <v>7804</v>
      </c>
      <c r="H20968" t="s">
        <v>43</v>
      </c>
      <c r="J20968" t="s">
        <v>14</v>
      </c>
      <c r="K20968">
        <v>45</v>
      </c>
      <c r="L20968" t="s">
        <v>22</v>
      </c>
    </row>
    <row r="20969" spans="1:12">
      <c r="A20969" t="e">
        <f ca="1">E00251611207321</f>
        <v>#NAME?</v>
      </c>
      <c r="B20969">
        <v>307</v>
      </c>
      <c r="C20969" t="s">
        <v>210</v>
      </c>
      <c r="D20969" s="1">
        <v>42936</v>
      </c>
      <c r="F20969">
        <v>2</v>
      </c>
      <c r="G20969">
        <v>27800</v>
      </c>
      <c r="H20969" t="s">
        <v>145</v>
      </c>
      <c r="J20969" t="s">
        <v>14</v>
      </c>
      <c r="K20969">
        <v>46</v>
      </c>
      <c r="L20969" t="s">
        <v>15</v>
      </c>
    </row>
    <row r="20970" spans="1:12">
      <c r="A20970" t="e">
        <f ca="1">E00251532303521</f>
        <v>#NAME?</v>
      </c>
      <c r="B20970">
        <v>448</v>
      </c>
      <c r="C20970" t="s">
        <v>112</v>
      </c>
      <c r="D20970" s="1">
        <v>41680</v>
      </c>
      <c r="F20970">
        <v>1</v>
      </c>
      <c r="G20970">
        <v>9198</v>
      </c>
      <c r="H20970" t="s">
        <v>229</v>
      </c>
      <c r="J20970" t="s">
        <v>14</v>
      </c>
      <c r="K20970">
        <v>47</v>
      </c>
      <c r="L20970" t="s">
        <v>15</v>
      </c>
    </row>
    <row r="20971" spans="1:12">
      <c r="A20971" t="e">
        <f ca="1">E00251532975721</f>
        <v>#NAME?</v>
      </c>
      <c r="B20971">
        <v>446</v>
      </c>
      <c r="C20971" t="s">
        <v>94</v>
      </c>
      <c r="D20971" s="1">
        <v>41473</v>
      </c>
      <c r="F20971">
        <v>2</v>
      </c>
      <c r="G20971">
        <v>45981</v>
      </c>
      <c r="H20971" t="s">
        <v>917</v>
      </c>
      <c r="J20971" t="s">
        <v>14</v>
      </c>
      <c r="K20971">
        <v>49</v>
      </c>
      <c r="L20971" t="s">
        <v>15</v>
      </c>
    </row>
    <row r="20972" spans="1:12">
      <c r="A20972" t="e">
        <f ca="1">E00251532975721</f>
        <v>#NAME?</v>
      </c>
      <c r="B20972">
        <v>446</v>
      </c>
      <c r="C20972" t="s">
        <v>94</v>
      </c>
      <c r="D20972" s="1">
        <v>41744</v>
      </c>
      <c r="F20972">
        <v>1</v>
      </c>
      <c r="G20972">
        <v>6809</v>
      </c>
      <c r="H20972" t="s">
        <v>790</v>
      </c>
      <c r="J20972" t="s">
        <v>14</v>
      </c>
      <c r="K20972">
        <v>50</v>
      </c>
      <c r="L20972" t="s">
        <v>15</v>
      </c>
    </row>
    <row r="20973" spans="1:12">
      <c r="A20973" t="e">
        <f ca="1">E00251430379621</f>
        <v>#NAME?</v>
      </c>
      <c r="B20973">
        <v>1933</v>
      </c>
      <c r="C20973" t="s">
        <v>151</v>
      </c>
      <c r="D20973" s="1">
        <v>42013</v>
      </c>
      <c r="F20973">
        <v>1</v>
      </c>
      <c r="G20973">
        <v>4660</v>
      </c>
      <c r="H20973" t="s">
        <v>215</v>
      </c>
      <c r="J20973" t="s">
        <v>14</v>
      </c>
      <c r="K20973">
        <v>51</v>
      </c>
      <c r="L20973" t="s">
        <v>15</v>
      </c>
    </row>
    <row r="20974" spans="1:12">
      <c r="A20974" t="e">
        <f ca="1">E00251716569321</f>
        <v>#NAME?</v>
      </c>
      <c r="B20974">
        <v>489</v>
      </c>
      <c r="C20974" t="s">
        <v>100</v>
      </c>
      <c r="D20974" s="1">
        <v>43080</v>
      </c>
      <c r="F20974">
        <v>2</v>
      </c>
      <c r="G20974">
        <v>2720</v>
      </c>
      <c r="H20974" t="s">
        <v>65</v>
      </c>
      <c r="J20974" t="s">
        <v>14</v>
      </c>
      <c r="K20974">
        <v>58</v>
      </c>
      <c r="L20974" t="s">
        <v>15</v>
      </c>
    </row>
    <row r="20975" spans="1:12">
      <c r="A20975" t="e">
        <f ca="1">E00251514238021</f>
        <v>#NAME?</v>
      </c>
      <c r="B20975">
        <v>448</v>
      </c>
      <c r="C20975" t="s">
        <v>112</v>
      </c>
      <c r="D20975" s="1">
        <v>41652</v>
      </c>
      <c r="F20975">
        <v>1</v>
      </c>
      <c r="G20975">
        <v>71940</v>
      </c>
      <c r="H20975" t="s">
        <v>135</v>
      </c>
      <c r="J20975" t="s">
        <v>14</v>
      </c>
      <c r="K20975">
        <v>43</v>
      </c>
      <c r="L20975" t="s">
        <v>15</v>
      </c>
    </row>
    <row r="20976" spans="1:12">
      <c r="A20976" t="e">
        <f ca="1">E00251432196721</f>
        <v>#NAME?</v>
      </c>
      <c r="B20976">
        <v>449</v>
      </c>
      <c r="C20976" t="s">
        <v>124</v>
      </c>
      <c r="D20976" s="1">
        <v>41039</v>
      </c>
      <c r="F20976">
        <v>2</v>
      </c>
      <c r="G20976">
        <v>34690</v>
      </c>
      <c r="H20976" t="s">
        <v>118</v>
      </c>
      <c r="J20976" t="s">
        <v>14</v>
      </c>
      <c r="K20976">
        <v>43</v>
      </c>
      <c r="L20976" t="s">
        <v>15</v>
      </c>
    </row>
    <row r="20977" spans="1:12">
      <c r="A20977" t="e">
        <f ca="1">E00251514238021</f>
        <v>#NAME?</v>
      </c>
      <c r="B20977">
        <v>448</v>
      </c>
      <c r="C20977" t="s">
        <v>112</v>
      </c>
      <c r="D20977" s="1">
        <v>42608</v>
      </c>
      <c r="F20977">
        <v>2</v>
      </c>
      <c r="G20977">
        <v>7177</v>
      </c>
      <c r="H20977" t="s">
        <v>126</v>
      </c>
      <c r="J20977" t="s">
        <v>14</v>
      </c>
      <c r="K20977">
        <v>46</v>
      </c>
      <c r="L20977" t="s">
        <v>15</v>
      </c>
    </row>
    <row r="20978" spans="1:12">
      <c r="A20978" t="e">
        <f ca="1">E00251429331821</f>
        <v>#NAME?</v>
      </c>
      <c r="B20978">
        <v>283</v>
      </c>
      <c r="C20978" t="s">
        <v>133</v>
      </c>
      <c r="D20978" s="1">
        <v>41060</v>
      </c>
      <c r="F20978">
        <v>1</v>
      </c>
      <c r="G20978">
        <v>2729</v>
      </c>
      <c r="H20978" t="s">
        <v>115</v>
      </c>
      <c r="J20978" t="s">
        <v>14</v>
      </c>
      <c r="K20978">
        <v>55</v>
      </c>
      <c r="L20978" t="s">
        <v>15</v>
      </c>
    </row>
    <row r="20979" spans="1:12">
      <c r="A20979" t="e">
        <f ca="1">E00251717155721</f>
        <v>#NAME?</v>
      </c>
      <c r="B20979">
        <v>291</v>
      </c>
      <c r="C20979" t="s">
        <v>160</v>
      </c>
      <c r="D20979" s="1">
        <v>41226</v>
      </c>
      <c r="F20979">
        <v>1</v>
      </c>
      <c r="G20979">
        <v>4019</v>
      </c>
      <c r="H20979" t="s">
        <v>26</v>
      </c>
      <c r="J20979" t="s">
        <v>14</v>
      </c>
      <c r="K20979">
        <v>53</v>
      </c>
      <c r="L20979" t="s">
        <v>15</v>
      </c>
    </row>
    <row r="20980" spans="1:12">
      <c r="A20980" t="e">
        <f ca="1">E00251514238021</f>
        <v>#NAME?</v>
      </c>
      <c r="B20980">
        <v>448</v>
      </c>
      <c r="C20980" t="s">
        <v>112</v>
      </c>
      <c r="D20980" s="1">
        <v>42314</v>
      </c>
      <c r="F20980">
        <v>2</v>
      </c>
      <c r="G20980">
        <v>7243</v>
      </c>
      <c r="H20980" t="s">
        <v>42</v>
      </c>
      <c r="J20980" t="s">
        <v>14</v>
      </c>
      <c r="K20980">
        <v>45</v>
      </c>
      <c r="L20980" t="s">
        <v>15</v>
      </c>
    </row>
    <row r="20981" spans="1:12">
      <c r="A20981" t="e">
        <f ca="1">E00251514459821</f>
        <v>#NAME?</v>
      </c>
      <c r="B20981">
        <v>497</v>
      </c>
      <c r="C20981" t="s">
        <v>141</v>
      </c>
      <c r="D20981" s="1">
        <v>42508</v>
      </c>
      <c r="F20981">
        <v>1</v>
      </c>
      <c r="G20981">
        <v>72631</v>
      </c>
      <c r="H20981" t="s">
        <v>142</v>
      </c>
      <c r="J20981" t="s">
        <v>14</v>
      </c>
      <c r="K20981">
        <v>47</v>
      </c>
      <c r="L20981" t="s">
        <v>15</v>
      </c>
    </row>
    <row r="20982" spans="1:12">
      <c r="A20982" t="e">
        <f ca="1">E00251514459821</f>
        <v>#NAME?</v>
      </c>
      <c r="B20982">
        <v>497</v>
      </c>
      <c r="C20982" t="s">
        <v>141</v>
      </c>
      <c r="D20982" s="1">
        <v>42948</v>
      </c>
      <c r="F20982">
        <v>1</v>
      </c>
      <c r="G20982">
        <v>30000</v>
      </c>
      <c r="H20982" t="s">
        <v>144</v>
      </c>
      <c r="J20982" t="s">
        <v>14</v>
      </c>
      <c r="K20982">
        <v>49</v>
      </c>
      <c r="L20982" t="s">
        <v>15</v>
      </c>
    </row>
    <row r="20983" spans="1:12">
      <c r="A20983" t="e">
        <f ca="1">E00251716445321</f>
        <v>#NAME?</v>
      </c>
      <c r="B20983">
        <v>272</v>
      </c>
      <c r="C20983" t="s">
        <v>174</v>
      </c>
      <c r="D20983" s="1">
        <v>42764</v>
      </c>
      <c r="E20983">
        <v>5</v>
      </c>
      <c r="F20983">
        <v>3</v>
      </c>
      <c r="G20983">
        <v>25000</v>
      </c>
      <c r="H20983" t="s">
        <v>178</v>
      </c>
      <c r="J20983" t="s">
        <v>34</v>
      </c>
      <c r="K20983">
        <v>63</v>
      </c>
      <c r="L20983" t="s">
        <v>15</v>
      </c>
    </row>
    <row r="20984" spans="1:12">
      <c r="A20984" t="e">
        <f ca="1">E00251430334821</f>
        <v>#NAME?</v>
      </c>
      <c r="B20984">
        <v>479</v>
      </c>
      <c r="C20984" t="s">
        <v>164</v>
      </c>
      <c r="D20984" s="1">
        <v>41620</v>
      </c>
      <c r="F20984">
        <v>3</v>
      </c>
      <c r="G20984">
        <v>2749</v>
      </c>
      <c r="H20984" t="s">
        <v>147</v>
      </c>
      <c r="J20984" t="s">
        <v>14</v>
      </c>
      <c r="K20984">
        <v>48</v>
      </c>
      <c r="L20984" t="s">
        <v>15</v>
      </c>
    </row>
    <row r="20985" spans="1:12">
      <c r="A20985" t="e">
        <f ca="1">E00251430334821</f>
        <v>#NAME?</v>
      </c>
      <c r="B20985">
        <v>479</v>
      </c>
      <c r="C20985" t="s">
        <v>164</v>
      </c>
      <c r="D20985" s="1">
        <v>41620</v>
      </c>
      <c r="F20985">
        <v>5</v>
      </c>
      <c r="G20985">
        <v>5921</v>
      </c>
      <c r="H20985" t="s">
        <v>680</v>
      </c>
      <c r="J20985" t="s">
        <v>14</v>
      </c>
      <c r="K20985">
        <v>48</v>
      </c>
      <c r="L20985" t="s">
        <v>15</v>
      </c>
    </row>
    <row r="20986" spans="1:12">
      <c r="A20986" t="e">
        <f ca="1">E00251514288221</f>
        <v>#NAME?</v>
      </c>
      <c r="B20986">
        <v>7883</v>
      </c>
      <c r="C20986" t="s">
        <v>640</v>
      </c>
      <c r="D20986" s="1">
        <v>42660</v>
      </c>
      <c r="F20986">
        <v>1</v>
      </c>
      <c r="G20986">
        <v>72690</v>
      </c>
      <c r="H20986" t="s">
        <v>363</v>
      </c>
      <c r="I20986" t="s">
        <v>148</v>
      </c>
      <c r="J20986" t="s">
        <v>57</v>
      </c>
      <c r="K20986">
        <v>58</v>
      </c>
      <c r="L20986" t="s">
        <v>15</v>
      </c>
    </row>
    <row r="20987" spans="1:12">
      <c r="A20987" t="e">
        <f ca="1">E00251619841121</f>
        <v>#NAME?</v>
      </c>
      <c r="B20987">
        <v>459</v>
      </c>
      <c r="C20987" t="s">
        <v>187</v>
      </c>
      <c r="D20987" s="1">
        <v>41677</v>
      </c>
      <c r="F20987">
        <v>1</v>
      </c>
      <c r="G20987">
        <v>7804</v>
      </c>
      <c r="H20987" t="s">
        <v>43</v>
      </c>
      <c r="J20987" t="s">
        <v>14</v>
      </c>
      <c r="K20987">
        <v>45</v>
      </c>
      <c r="L20987" t="s">
        <v>22</v>
      </c>
    </row>
    <row r="20988" spans="1:12">
      <c r="A20988" t="e">
        <f ca="1">E00251432196721</f>
        <v>#NAME?</v>
      </c>
      <c r="B20988">
        <v>449</v>
      </c>
      <c r="C20988" t="s">
        <v>124</v>
      </c>
      <c r="D20988" s="1">
        <v>42025</v>
      </c>
      <c r="F20988">
        <v>2</v>
      </c>
      <c r="G20988">
        <v>7291</v>
      </c>
      <c r="H20988" t="s">
        <v>163</v>
      </c>
      <c r="J20988" t="s">
        <v>14</v>
      </c>
      <c r="K20988">
        <v>46</v>
      </c>
      <c r="L20988" t="s">
        <v>15</v>
      </c>
    </row>
    <row r="20989" spans="1:12">
      <c r="A20989" t="e">
        <f ca="1">E00251619841121</f>
        <v>#NAME?</v>
      </c>
      <c r="B20989">
        <v>459</v>
      </c>
      <c r="C20989" t="s">
        <v>187</v>
      </c>
      <c r="D20989" s="1">
        <v>42662</v>
      </c>
      <c r="F20989">
        <v>1</v>
      </c>
      <c r="G20989">
        <v>4019</v>
      </c>
      <c r="H20989" t="s">
        <v>26</v>
      </c>
      <c r="J20989" t="s">
        <v>14</v>
      </c>
      <c r="K20989">
        <v>48</v>
      </c>
      <c r="L20989" t="s">
        <v>15</v>
      </c>
    </row>
    <row r="20990" spans="1:12">
      <c r="A20990" t="e">
        <f ca="1">E00251430261521</f>
        <v>#NAME?</v>
      </c>
      <c r="B20990">
        <v>500</v>
      </c>
      <c r="C20990" t="s">
        <v>161</v>
      </c>
      <c r="D20990" s="1">
        <v>41674</v>
      </c>
      <c r="F20990">
        <v>1</v>
      </c>
      <c r="G20990">
        <v>72632</v>
      </c>
      <c r="H20990" t="s">
        <v>107</v>
      </c>
      <c r="J20990" t="s">
        <v>14</v>
      </c>
      <c r="K20990">
        <v>50</v>
      </c>
      <c r="L20990" t="s">
        <v>15</v>
      </c>
    </row>
    <row r="20991" spans="1:12">
      <c r="A20991" t="e">
        <f ca="1">E00251531966421</f>
        <v>#NAME?</v>
      </c>
      <c r="B20991">
        <v>449</v>
      </c>
      <c r="C20991" t="s">
        <v>124</v>
      </c>
      <c r="D20991" s="1">
        <v>41669</v>
      </c>
      <c r="F20991">
        <v>1</v>
      </c>
      <c r="G20991">
        <v>2149</v>
      </c>
      <c r="H20991" t="s">
        <v>484</v>
      </c>
      <c r="J20991" t="s">
        <v>14</v>
      </c>
      <c r="K20991">
        <v>44</v>
      </c>
      <c r="L20991" t="s">
        <v>15</v>
      </c>
    </row>
    <row r="20992" spans="1:12">
      <c r="A20992" t="e">
        <f ca="1">E00251432449321</f>
        <v>#NAME?</v>
      </c>
      <c r="B20992">
        <v>490</v>
      </c>
      <c r="C20992" t="s">
        <v>158</v>
      </c>
      <c r="D20992" s="1">
        <v>40973</v>
      </c>
      <c r="F20992">
        <v>1</v>
      </c>
      <c r="G20992">
        <v>7295</v>
      </c>
      <c r="H20992" t="s">
        <v>76</v>
      </c>
      <c r="J20992" t="s">
        <v>14</v>
      </c>
      <c r="K20992">
        <v>55</v>
      </c>
      <c r="L20992" t="s">
        <v>15</v>
      </c>
    </row>
    <row r="20993" spans="1:12">
      <c r="A20993" t="e">
        <f ca="1">E00251716459421</f>
        <v>#NAME?</v>
      </c>
      <c r="B20993">
        <v>7505</v>
      </c>
      <c r="C20993" t="s">
        <v>209</v>
      </c>
      <c r="D20993" s="1">
        <v>42367</v>
      </c>
      <c r="F20993">
        <v>2</v>
      </c>
      <c r="G20993">
        <v>49300</v>
      </c>
      <c r="H20993" t="s">
        <v>228</v>
      </c>
      <c r="J20993" t="s">
        <v>14</v>
      </c>
      <c r="K20993">
        <v>42</v>
      </c>
      <c r="L20993" t="s">
        <v>15</v>
      </c>
    </row>
    <row r="20994" spans="1:12">
      <c r="A20994" t="e">
        <f ca="1">E00251532303521</f>
        <v>#NAME?</v>
      </c>
      <c r="B20994">
        <v>6046</v>
      </c>
      <c r="C20994" t="s">
        <v>98</v>
      </c>
      <c r="D20994" s="1">
        <v>41748</v>
      </c>
      <c r="F20994">
        <v>1</v>
      </c>
      <c r="G20994">
        <v>9181</v>
      </c>
      <c r="H20994" t="s">
        <v>541</v>
      </c>
      <c r="I20994" t="s">
        <v>56</v>
      </c>
      <c r="J20994" t="s">
        <v>57</v>
      </c>
      <c r="K20994">
        <v>47</v>
      </c>
      <c r="L20994" t="s">
        <v>15</v>
      </c>
    </row>
    <row r="20995" spans="1:12">
      <c r="A20995" t="e">
        <f ca="1">E00251429331821</f>
        <v>#NAME?</v>
      </c>
      <c r="B20995">
        <v>175</v>
      </c>
      <c r="C20995" t="s">
        <v>131</v>
      </c>
      <c r="D20995" s="1">
        <v>42474</v>
      </c>
      <c r="F20995">
        <v>1</v>
      </c>
      <c r="G20995">
        <v>3829</v>
      </c>
      <c r="H20995" t="s">
        <v>419</v>
      </c>
      <c r="J20995" t="s">
        <v>14</v>
      </c>
      <c r="K20995">
        <v>59</v>
      </c>
      <c r="L20995" t="s">
        <v>15</v>
      </c>
    </row>
    <row r="20996" spans="1:12">
      <c r="A20996" t="e">
        <f ca="1">E00251532975721</f>
        <v>#NAME?</v>
      </c>
      <c r="B20996">
        <v>726</v>
      </c>
      <c r="C20996" t="s">
        <v>167</v>
      </c>
      <c r="D20996" s="1">
        <v>42765</v>
      </c>
      <c r="E20996">
        <v>6</v>
      </c>
      <c r="F20996">
        <v>1</v>
      </c>
      <c r="G20996">
        <v>4660</v>
      </c>
      <c r="H20996" t="s">
        <v>215</v>
      </c>
      <c r="J20996" t="s">
        <v>34</v>
      </c>
      <c r="K20996">
        <v>53</v>
      </c>
      <c r="L20996" t="s">
        <v>15</v>
      </c>
    </row>
    <row r="20997" spans="1:12">
      <c r="A20997" t="e">
        <f ca="1">E00251429331821</f>
        <v>#NAME?</v>
      </c>
      <c r="B20997">
        <v>175</v>
      </c>
      <c r="C20997" t="s">
        <v>131</v>
      </c>
      <c r="D20997" s="1">
        <v>42535</v>
      </c>
      <c r="F20997">
        <v>1</v>
      </c>
      <c r="G20997">
        <v>8798</v>
      </c>
      <c r="H20997" t="s">
        <v>314</v>
      </c>
      <c r="J20997" t="s">
        <v>14</v>
      </c>
      <c r="K20997">
        <v>59</v>
      </c>
      <c r="L20997" t="s">
        <v>15</v>
      </c>
    </row>
    <row r="20998" spans="1:12">
      <c r="A20998" t="e">
        <f ca="1">E00251532975721</f>
        <v>#NAME?</v>
      </c>
      <c r="B20998">
        <v>446</v>
      </c>
      <c r="C20998" t="s">
        <v>94</v>
      </c>
      <c r="D20998" s="1">
        <v>41960</v>
      </c>
      <c r="F20998">
        <v>1</v>
      </c>
      <c r="G20998">
        <v>5180</v>
      </c>
      <c r="H20998" t="s">
        <v>165</v>
      </c>
      <c r="J20998" t="s">
        <v>14</v>
      </c>
      <c r="K20998">
        <v>51</v>
      </c>
      <c r="L20998" t="s">
        <v>15</v>
      </c>
    </row>
    <row r="20999" spans="1:12">
      <c r="A20999" t="e">
        <f ca="1">E00251532975721</f>
        <v>#NAME?</v>
      </c>
      <c r="B20999">
        <v>446</v>
      </c>
      <c r="C20999" t="s">
        <v>94</v>
      </c>
      <c r="D20999" s="1">
        <v>42933</v>
      </c>
      <c r="F20999">
        <v>2</v>
      </c>
      <c r="G20999">
        <v>2809</v>
      </c>
      <c r="H20999" t="s">
        <v>90</v>
      </c>
      <c r="J20999" t="s">
        <v>14</v>
      </c>
      <c r="K20999">
        <v>53</v>
      </c>
      <c r="L20999" t="s">
        <v>15</v>
      </c>
    </row>
    <row r="21000" spans="1:12">
      <c r="A21000" t="e">
        <f ca="1">E00251532975721</f>
        <v>#NAME?</v>
      </c>
      <c r="B21000">
        <v>446</v>
      </c>
      <c r="C21000" t="s">
        <v>94</v>
      </c>
      <c r="D21000" s="1">
        <v>43010</v>
      </c>
      <c r="F21000">
        <v>1</v>
      </c>
      <c r="G21000">
        <v>49390</v>
      </c>
      <c r="H21000" t="s">
        <v>59</v>
      </c>
      <c r="J21000" t="s">
        <v>14</v>
      </c>
      <c r="K21000">
        <v>53</v>
      </c>
      <c r="L21000" t="s">
        <v>15</v>
      </c>
    </row>
    <row r="21001" spans="1:12">
      <c r="A21001" t="e">
        <f ca="1">E00251532975721</f>
        <v>#NAME?</v>
      </c>
      <c r="B21001">
        <v>772</v>
      </c>
      <c r="C21001" t="s">
        <v>170</v>
      </c>
      <c r="D21001" s="1">
        <v>41655</v>
      </c>
      <c r="E21001">
        <v>2</v>
      </c>
      <c r="F21001">
        <v>2</v>
      </c>
      <c r="G21001">
        <v>51881</v>
      </c>
      <c r="H21001" t="s">
        <v>1500</v>
      </c>
      <c r="J21001" t="s">
        <v>34</v>
      </c>
      <c r="K21001">
        <v>50</v>
      </c>
      <c r="L21001" t="s">
        <v>15</v>
      </c>
    </row>
    <row r="21002" spans="1:12">
      <c r="A21002" t="e">
        <f ca="1">E00251429331821</f>
        <v>#NAME?</v>
      </c>
      <c r="B21002">
        <v>272</v>
      </c>
      <c r="C21002" t="s">
        <v>174</v>
      </c>
      <c r="D21002" s="1">
        <v>42399</v>
      </c>
      <c r="E21002">
        <v>0</v>
      </c>
      <c r="F21002">
        <v>1</v>
      </c>
      <c r="G21002">
        <v>7350</v>
      </c>
      <c r="H21002" t="s">
        <v>192</v>
      </c>
      <c r="J21002" t="s">
        <v>34</v>
      </c>
      <c r="K21002">
        <v>58</v>
      </c>
      <c r="L21002" t="s">
        <v>15</v>
      </c>
    </row>
    <row r="21003" spans="1:12">
      <c r="A21003" t="e">
        <f ca="1">E00251429331821</f>
        <v>#NAME?</v>
      </c>
      <c r="B21003">
        <v>283</v>
      </c>
      <c r="C21003" t="s">
        <v>133</v>
      </c>
      <c r="D21003" s="1">
        <v>41288</v>
      </c>
      <c r="F21003">
        <v>1</v>
      </c>
      <c r="G21003">
        <v>7384</v>
      </c>
      <c r="H21003" t="s">
        <v>991</v>
      </c>
      <c r="J21003" t="s">
        <v>14</v>
      </c>
      <c r="K21003">
        <v>55</v>
      </c>
      <c r="L21003" t="s">
        <v>15</v>
      </c>
    </row>
    <row r="21004" spans="1:12">
      <c r="A21004" t="e">
        <f ca="1">E00251429331821</f>
        <v>#NAME?</v>
      </c>
      <c r="B21004">
        <v>283</v>
      </c>
      <c r="C21004" t="s">
        <v>133</v>
      </c>
      <c r="D21004" s="1">
        <v>41400</v>
      </c>
      <c r="F21004">
        <v>6</v>
      </c>
      <c r="G21004">
        <v>5990</v>
      </c>
      <c r="H21004" t="s">
        <v>60</v>
      </c>
      <c r="J21004" t="s">
        <v>14</v>
      </c>
      <c r="K21004">
        <v>56</v>
      </c>
      <c r="L21004" t="s">
        <v>15</v>
      </c>
    </row>
    <row r="21005" spans="1:12">
      <c r="A21005" t="e">
        <f ca="1">E00251717155721</f>
        <v>#NAME?</v>
      </c>
      <c r="B21005">
        <v>291</v>
      </c>
      <c r="C21005" t="s">
        <v>160</v>
      </c>
      <c r="D21005" s="1">
        <v>43067</v>
      </c>
      <c r="F21005">
        <v>2</v>
      </c>
      <c r="G21005">
        <v>43310</v>
      </c>
      <c r="H21005" t="s">
        <v>183</v>
      </c>
      <c r="J21005" t="s">
        <v>14</v>
      </c>
      <c r="K21005">
        <v>58</v>
      </c>
      <c r="L21005" t="s">
        <v>15</v>
      </c>
    </row>
    <row r="21006" spans="1:12">
      <c r="A21006" t="e">
        <f ca="1">E00251615150021</f>
        <v>#NAME?</v>
      </c>
      <c r="B21006">
        <v>71</v>
      </c>
      <c r="C21006" t="s">
        <v>258</v>
      </c>
      <c r="D21006" s="1">
        <v>42691</v>
      </c>
      <c r="F21006">
        <v>1</v>
      </c>
      <c r="G21006">
        <v>78900</v>
      </c>
      <c r="H21006" t="s">
        <v>79</v>
      </c>
      <c r="I21006" t="s">
        <v>148</v>
      </c>
      <c r="J21006" t="s">
        <v>57</v>
      </c>
      <c r="K21006">
        <v>41</v>
      </c>
      <c r="L21006" t="s">
        <v>22</v>
      </c>
    </row>
    <row r="21007" spans="1:12">
      <c r="A21007" t="e">
        <f ca="1">E00251514238021</f>
        <v>#NAME?</v>
      </c>
      <c r="B21007">
        <v>448</v>
      </c>
      <c r="C21007" t="s">
        <v>112</v>
      </c>
      <c r="D21007" s="1">
        <v>41416</v>
      </c>
      <c r="F21007">
        <v>3</v>
      </c>
      <c r="G21007">
        <v>7243</v>
      </c>
      <c r="H21007" t="s">
        <v>42</v>
      </c>
      <c r="J21007" t="s">
        <v>14</v>
      </c>
      <c r="K21007">
        <v>42</v>
      </c>
      <c r="L21007" t="s">
        <v>15</v>
      </c>
    </row>
    <row r="21008" spans="1:12">
      <c r="A21008" t="e">
        <f ca="1">E00251716445321</f>
        <v>#NAME?</v>
      </c>
      <c r="B21008">
        <v>502</v>
      </c>
      <c r="C21008" t="s">
        <v>172</v>
      </c>
      <c r="D21008" s="1">
        <v>41327</v>
      </c>
      <c r="F21008">
        <v>3</v>
      </c>
      <c r="G21008">
        <v>25000</v>
      </c>
      <c r="H21008" t="s">
        <v>178</v>
      </c>
      <c r="J21008" t="s">
        <v>14</v>
      </c>
      <c r="K21008">
        <v>59</v>
      </c>
      <c r="L21008" t="s">
        <v>15</v>
      </c>
    </row>
    <row r="21009" spans="1:12">
      <c r="A21009" t="e">
        <f ca="1">E00251432196721</f>
        <v>#NAME?</v>
      </c>
      <c r="B21009">
        <v>449</v>
      </c>
      <c r="C21009" t="s">
        <v>124</v>
      </c>
      <c r="D21009" s="1">
        <v>42928</v>
      </c>
      <c r="F21009">
        <v>2</v>
      </c>
      <c r="G21009">
        <v>34690</v>
      </c>
      <c r="H21009" t="s">
        <v>118</v>
      </c>
      <c r="J21009" t="s">
        <v>14</v>
      </c>
      <c r="K21009">
        <v>48</v>
      </c>
      <c r="L21009" t="s">
        <v>15</v>
      </c>
    </row>
    <row r="21010" spans="1:12">
      <c r="A21010" t="e">
        <f ca="1">E00251514238021</f>
        <v>#NAME?</v>
      </c>
      <c r="B21010">
        <v>448</v>
      </c>
      <c r="C21010" t="s">
        <v>112</v>
      </c>
      <c r="D21010" s="1">
        <v>42279</v>
      </c>
      <c r="F21010">
        <v>1</v>
      </c>
      <c r="G21010">
        <v>8489</v>
      </c>
      <c r="H21010" t="s">
        <v>327</v>
      </c>
      <c r="J21010" t="s">
        <v>14</v>
      </c>
      <c r="K21010">
        <v>45</v>
      </c>
      <c r="L21010" t="s">
        <v>15</v>
      </c>
    </row>
    <row r="21011" spans="1:12">
      <c r="A21011" t="e">
        <f ca="1">E00251430379621</f>
        <v>#NAME?</v>
      </c>
      <c r="B21011">
        <v>1933</v>
      </c>
      <c r="C21011" t="s">
        <v>151</v>
      </c>
      <c r="D21011" s="1">
        <v>41149</v>
      </c>
      <c r="F21011">
        <v>1</v>
      </c>
      <c r="G21011">
        <v>72632</v>
      </c>
      <c r="H21011" t="s">
        <v>107</v>
      </c>
      <c r="J21011" t="s">
        <v>14</v>
      </c>
      <c r="K21011">
        <v>49</v>
      </c>
      <c r="L21011" t="s">
        <v>15</v>
      </c>
    </row>
    <row r="21012" spans="1:12">
      <c r="A21012" t="e">
        <f ca="1">E00251716445321</f>
        <v>#NAME?</v>
      </c>
      <c r="B21012">
        <v>502</v>
      </c>
      <c r="C21012" t="s">
        <v>172</v>
      </c>
      <c r="D21012" s="1">
        <v>41432</v>
      </c>
      <c r="F21012">
        <v>4</v>
      </c>
      <c r="G21012">
        <v>5279</v>
      </c>
      <c r="H21012" t="s">
        <v>1403</v>
      </c>
      <c r="J21012" t="s">
        <v>14</v>
      </c>
      <c r="K21012">
        <v>59</v>
      </c>
      <c r="L21012" t="s">
        <v>15</v>
      </c>
    </row>
    <row r="21013" spans="1:12">
      <c r="A21013" t="e">
        <f ca="1">E00251514238021</f>
        <v>#NAME?</v>
      </c>
      <c r="B21013">
        <v>448</v>
      </c>
      <c r="C21013" t="s">
        <v>112</v>
      </c>
      <c r="D21013" s="1">
        <v>42403</v>
      </c>
      <c r="F21013">
        <v>1</v>
      </c>
      <c r="G21013">
        <v>71940</v>
      </c>
      <c r="H21013" t="s">
        <v>135</v>
      </c>
      <c r="J21013" t="s">
        <v>14</v>
      </c>
      <c r="K21013">
        <v>45</v>
      </c>
      <c r="L21013" t="s">
        <v>15</v>
      </c>
    </row>
    <row r="21014" spans="1:12">
      <c r="A21014" t="e">
        <f ca="1">E00251514238021</f>
        <v>#NAME?</v>
      </c>
      <c r="B21014">
        <v>448</v>
      </c>
      <c r="C21014" t="s">
        <v>112</v>
      </c>
      <c r="D21014" s="1">
        <v>42580</v>
      </c>
      <c r="F21014">
        <v>1</v>
      </c>
      <c r="G21014">
        <v>7177</v>
      </c>
      <c r="H21014" t="s">
        <v>126</v>
      </c>
      <c r="J21014" t="s">
        <v>14</v>
      </c>
      <c r="K21014">
        <v>45</v>
      </c>
      <c r="L21014" t="s">
        <v>15</v>
      </c>
    </row>
    <row r="21015" spans="1:12">
      <c r="A21015" t="e">
        <f ca="1">E00251514238021</f>
        <v>#NAME?</v>
      </c>
      <c r="B21015">
        <v>827</v>
      </c>
      <c r="C21015" t="s">
        <v>205</v>
      </c>
      <c r="D21015" s="1">
        <v>42740</v>
      </c>
      <c r="E21015">
        <v>0</v>
      </c>
      <c r="F21015">
        <v>1</v>
      </c>
      <c r="G21015">
        <v>4548</v>
      </c>
      <c r="H21015" t="s">
        <v>1531</v>
      </c>
      <c r="J21015" t="s">
        <v>34</v>
      </c>
      <c r="K21015">
        <v>46</v>
      </c>
      <c r="L21015" t="s">
        <v>15</v>
      </c>
    </row>
    <row r="21016" spans="1:12">
      <c r="A21016" t="e">
        <f ca="1">E00251430334821</f>
        <v>#NAME?</v>
      </c>
      <c r="B21016">
        <v>480</v>
      </c>
      <c r="C21016" t="s">
        <v>207</v>
      </c>
      <c r="D21016" s="1">
        <v>40945</v>
      </c>
      <c r="F21016">
        <v>2</v>
      </c>
      <c r="G21016">
        <v>8449</v>
      </c>
      <c r="H21016" t="s">
        <v>1240</v>
      </c>
      <c r="J21016" t="s">
        <v>14</v>
      </c>
      <c r="K21016">
        <v>46</v>
      </c>
      <c r="L21016" t="s">
        <v>15</v>
      </c>
    </row>
    <row r="21017" spans="1:12">
      <c r="A21017" t="e">
        <f ca="1">E00251430334821</f>
        <v>#NAME?</v>
      </c>
      <c r="B21017">
        <v>479</v>
      </c>
      <c r="C21017" t="s">
        <v>164</v>
      </c>
      <c r="D21017" s="1">
        <v>42256</v>
      </c>
      <c r="F21017">
        <v>3</v>
      </c>
      <c r="G21017">
        <v>2749</v>
      </c>
      <c r="H21017" t="s">
        <v>147</v>
      </c>
      <c r="J21017" t="s">
        <v>14</v>
      </c>
      <c r="K21017">
        <v>49</v>
      </c>
      <c r="L21017" t="s">
        <v>15</v>
      </c>
    </row>
    <row r="21018" spans="1:12">
      <c r="A21018" t="e">
        <f ca="1">E00251512331321</f>
        <v>#NAME?</v>
      </c>
      <c r="B21018">
        <v>66</v>
      </c>
      <c r="C21018" t="s">
        <v>134</v>
      </c>
      <c r="D21018" s="1">
        <v>42555</v>
      </c>
      <c r="F21018">
        <v>2</v>
      </c>
      <c r="G21018">
        <v>3612</v>
      </c>
      <c r="H21018" t="s">
        <v>500</v>
      </c>
      <c r="J21018" t="s">
        <v>14</v>
      </c>
      <c r="K21018">
        <v>56</v>
      </c>
      <c r="L21018" t="s">
        <v>15</v>
      </c>
    </row>
    <row r="21019" spans="1:12">
      <c r="A21019" t="e">
        <f ca="1">E00251512331321</f>
        <v>#NAME?</v>
      </c>
      <c r="B21019">
        <v>66</v>
      </c>
      <c r="C21019" t="s">
        <v>134</v>
      </c>
      <c r="D21019" s="1">
        <v>42564</v>
      </c>
      <c r="F21019">
        <v>1</v>
      </c>
      <c r="G21019">
        <v>71940</v>
      </c>
      <c r="H21019" t="s">
        <v>135</v>
      </c>
      <c r="J21019" t="s">
        <v>14</v>
      </c>
      <c r="K21019">
        <v>56</v>
      </c>
      <c r="L21019" t="s">
        <v>15</v>
      </c>
    </row>
    <row r="21020" spans="1:12">
      <c r="A21020" t="e">
        <f ca="1">E00251512331321</f>
        <v>#NAME?</v>
      </c>
      <c r="B21020">
        <v>66</v>
      </c>
      <c r="C21020" t="s">
        <v>134</v>
      </c>
      <c r="D21020" s="1">
        <v>42615</v>
      </c>
      <c r="F21020">
        <v>2</v>
      </c>
      <c r="G21020">
        <v>8362</v>
      </c>
      <c r="H21020" t="s">
        <v>136</v>
      </c>
      <c r="J21020" t="s">
        <v>14</v>
      </c>
      <c r="K21020">
        <v>56</v>
      </c>
      <c r="L21020" t="s">
        <v>15</v>
      </c>
    </row>
    <row r="21021" spans="1:12">
      <c r="A21021" t="e">
        <f ca="1">E00251432196721</f>
        <v>#NAME?</v>
      </c>
      <c r="B21021">
        <v>449</v>
      </c>
      <c r="C21021" t="s">
        <v>124</v>
      </c>
      <c r="D21021" s="1">
        <v>41905</v>
      </c>
      <c r="F21021">
        <v>2</v>
      </c>
      <c r="G21021">
        <v>5920</v>
      </c>
      <c r="H21021" t="s">
        <v>417</v>
      </c>
      <c r="J21021" t="s">
        <v>14</v>
      </c>
      <c r="K21021">
        <v>45</v>
      </c>
      <c r="L21021" t="s">
        <v>15</v>
      </c>
    </row>
    <row r="21022" spans="1:12">
      <c r="A21022" t="e">
        <f ca="1">E00251432196721</f>
        <v>#NAME?</v>
      </c>
      <c r="B21022">
        <v>449</v>
      </c>
      <c r="C21022" t="s">
        <v>124</v>
      </c>
      <c r="D21022" s="1">
        <v>41925</v>
      </c>
      <c r="F21022">
        <v>1</v>
      </c>
      <c r="G21022">
        <v>7089</v>
      </c>
      <c r="H21022" t="s">
        <v>487</v>
      </c>
      <c r="J21022" t="s">
        <v>14</v>
      </c>
      <c r="K21022">
        <v>46</v>
      </c>
      <c r="L21022" t="s">
        <v>15</v>
      </c>
    </row>
    <row r="21023" spans="1:12">
      <c r="A21023" t="e">
        <f ca="1">E00251432196721</f>
        <v>#NAME?</v>
      </c>
      <c r="B21023">
        <v>449</v>
      </c>
      <c r="C21023" t="s">
        <v>124</v>
      </c>
      <c r="D21023" s="1">
        <v>42944</v>
      </c>
      <c r="F21023">
        <v>1</v>
      </c>
      <c r="G21023">
        <v>52809</v>
      </c>
      <c r="H21023" t="s">
        <v>157</v>
      </c>
      <c r="J21023" t="s">
        <v>14</v>
      </c>
      <c r="K21023">
        <v>48</v>
      </c>
      <c r="L21023" t="s">
        <v>15</v>
      </c>
    </row>
    <row r="21024" spans="1:12">
      <c r="A21024" t="e">
        <f ca="1">E00251429331821</f>
        <v>#NAME?</v>
      </c>
      <c r="B21024">
        <v>175</v>
      </c>
      <c r="C21024" t="s">
        <v>131</v>
      </c>
      <c r="D21024" s="1">
        <v>42983</v>
      </c>
      <c r="F21024">
        <v>1</v>
      </c>
      <c r="G21024">
        <v>7243</v>
      </c>
      <c r="H21024" t="s">
        <v>42</v>
      </c>
      <c r="J21024" t="s">
        <v>14</v>
      </c>
      <c r="K21024">
        <v>60</v>
      </c>
      <c r="L21024" t="s">
        <v>15</v>
      </c>
    </row>
    <row r="21025" spans="1:12">
      <c r="A21025" t="e">
        <f ca="1">E00251429331821</f>
        <v>#NAME?</v>
      </c>
      <c r="B21025">
        <v>283</v>
      </c>
      <c r="C21025" t="s">
        <v>133</v>
      </c>
      <c r="D21025" s="1">
        <v>40990</v>
      </c>
      <c r="F21025">
        <v>2</v>
      </c>
      <c r="G21025">
        <v>27800</v>
      </c>
      <c r="H21025" t="s">
        <v>145</v>
      </c>
      <c r="J21025" t="s">
        <v>14</v>
      </c>
      <c r="K21025">
        <v>55</v>
      </c>
      <c r="L21025" t="s">
        <v>15</v>
      </c>
    </row>
    <row r="21026" spans="1:12">
      <c r="A21026" t="e">
        <f ca="1">E00251532975721</f>
        <v>#NAME?</v>
      </c>
      <c r="B21026">
        <v>446</v>
      </c>
      <c r="C21026" t="s">
        <v>94</v>
      </c>
      <c r="D21026" s="1">
        <v>41605</v>
      </c>
      <c r="F21026">
        <v>1</v>
      </c>
      <c r="G21026">
        <v>72632</v>
      </c>
      <c r="H21026" t="s">
        <v>107</v>
      </c>
      <c r="J21026" t="s">
        <v>14</v>
      </c>
      <c r="K21026">
        <v>50</v>
      </c>
      <c r="L21026" t="s">
        <v>15</v>
      </c>
    </row>
    <row r="21027" spans="1:12">
      <c r="A21027" t="e">
        <f ca="1">E00251511146121</f>
        <v>#NAME?</v>
      </c>
      <c r="B21027">
        <v>28</v>
      </c>
      <c r="C21027" t="s">
        <v>153</v>
      </c>
      <c r="D21027" s="1">
        <v>41400</v>
      </c>
      <c r="F21027">
        <v>3</v>
      </c>
      <c r="G21027">
        <v>4019</v>
      </c>
      <c r="H21027" t="s">
        <v>26</v>
      </c>
      <c r="J21027" t="s">
        <v>14</v>
      </c>
      <c r="K21027">
        <v>55</v>
      </c>
      <c r="L21027" t="s">
        <v>15</v>
      </c>
    </row>
    <row r="21028" spans="1:12">
      <c r="A21028" t="e">
        <f ca="1">E00251511146121</f>
        <v>#NAME?</v>
      </c>
      <c r="B21028">
        <v>28</v>
      </c>
      <c r="C21028" t="s">
        <v>153</v>
      </c>
      <c r="D21028" s="1">
        <v>41444</v>
      </c>
      <c r="F21028">
        <v>1</v>
      </c>
      <c r="G21028">
        <v>7243</v>
      </c>
      <c r="H21028" t="s">
        <v>42</v>
      </c>
      <c r="J21028" t="s">
        <v>14</v>
      </c>
      <c r="K21028">
        <v>55</v>
      </c>
      <c r="L21028" t="s">
        <v>15</v>
      </c>
    </row>
    <row r="21029" spans="1:12">
      <c r="A21029" t="e">
        <f ca="1">E00251432449321</f>
        <v>#NAME?</v>
      </c>
      <c r="B21029">
        <v>490</v>
      </c>
      <c r="C21029" t="s">
        <v>158</v>
      </c>
      <c r="D21029" s="1">
        <v>42723</v>
      </c>
      <c r="F21029">
        <v>2</v>
      </c>
      <c r="G21029">
        <v>5569</v>
      </c>
      <c r="H21029" t="s">
        <v>218</v>
      </c>
      <c r="J21029" t="s">
        <v>14</v>
      </c>
      <c r="K21029">
        <v>60</v>
      </c>
      <c r="L21029" t="s">
        <v>15</v>
      </c>
    </row>
    <row r="21030" spans="1:12">
      <c r="A21030" t="e">
        <f ca="1">E00251615150021</f>
        <v>#NAME?</v>
      </c>
      <c r="B21030">
        <v>1929</v>
      </c>
      <c r="C21030" t="s">
        <v>195</v>
      </c>
      <c r="D21030" s="1">
        <v>42473</v>
      </c>
      <c r="F21030">
        <v>4</v>
      </c>
      <c r="G21030">
        <v>4549</v>
      </c>
      <c r="H21030" t="s">
        <v>69</v>
      </c>
      <c r="J21030" t="s">
        <v>14</v>
      </c>
      <c r="K21030">
        <v>40</v>
      </c>
      <c r="L21030" t="s">
        <v>15</v>
      </c>
    </row>
    <row r="21031" spans="1:12">
      <c r="A21031" t="e">
        <f ca="1">E00251511146121</f>
        <v>#NAME?</v>
      </c>
      <c r="B21031">
        <v>28</v>
      </c>
      <c r="C21031" t="s">
        <v>153</v>
      </c>
      <c r="D21031" s="1">
        <v>41684</v>
      </c>
      <c r="F21031">
        <v>1</v>
      </c>
      <c r="G21031">
        <v>7243</v>
      </c>
      <c r="H21031" t="s">
        <v>42</v>
      </c>
      <c r="J21031" t="s">
        <v>14</v>
      </c>
      <c r="K21031">
        <v>56</v>
      </c>
      <c r="L21031" t="s">
        <v>15</v>
      </c>
    </row>
    <row r="21032" spans="1:12">
      <c r="A21032" t="e">
        <f ca="1">E00251511146121</f>
        <v>#NAME?</v>
      </c>
      <c r="B21032">
        <v>28</v>
      </c>
      <c r="C21032" t="s">
        <v>153</v>
      </c>
      <c r="D21032" s="1">
        <v>42067</v>
      </c>
      <c r="F21032">
        <v>1</v>
      </c>
      <c r="G21032">
        <v>4019</v>
      </c>
      <c r="H21032" t="s">
        <v>26</v>
      </c>
      <c r="J21032" t="s">
        <v>14</v>
      </c>
      <c r="K21032">
        <v>57</v>
      </c>
      <c r="L21032" t="s">
        <v>15</v>
      </c>
    </row>
    <row r="21033" spans="1:12">
      <c r="A21033" t="e">
        <f ca="1">E00251511146121</f>
        <v>#NAME?</v>
      </c>
      <c r="B21033">
        <v>28</v>
      </c>
      <c r="C21033" t="s">
        <v>153</v>
      </c>
      <c r="D21033" s="1">
        <v>42312</v>
      </c>
      <c r="F21033">
        <v>2</v>
      </c>
      <c r="G21033">
        <v>4019</v>
      </c>
      <c r="H21033" t="s">
        <v>26</v>
      </c>
      <c r="J21033" t="s">
        <v>14</v>
      </c>
      <c r="K21033">
        <v>57</v>
      </c>
      <c r="L21033" t="s">
        <v>15</v>
      </c>
    </row>
    <row r="21034" spans="1:12">
      <c r="A21034" t="e">
        <f ca="1">E00251430261521</f>
        <v>#NAME?</v>
      </c>
      <c r="B21034">
        <v>500</v>
      </c>
      <c r="C21034" t="s">
        <v>161</v>
      </c>
      <c r="D21034" s="1">
        <v>41779</v>
      </c>
      <c r="F21034">
        <v>1</v>
      </c>
      <c r="G21034">
        <v>72632</v>
      </c>
      <c r="H21034" t="s">
        <v>107</v>
      </c>
      <c r="J21034" t="s">
        <v>14</v>
      </c>
      <c r="K21034">
        <v>50</v>
      </c>
      <c r="L21034" t="s">
        <v>15</v>
      </c>
    </row>
    <row r="21035" spans="1:12">
      <c r="A21035" t="e">
        <f ca="1">E00251531966421</f>
        <v>#NAME?</v>
      </c>
      <c r="B21035">
        <v>449</v>
      </c>
      <c r="C21035" t="s">
        <v>124</v>
      </c>
      <c r="D21035" s="1">
        <v>41603</v>
      </c>
      <c r="F21035">
        <v>1</v>
      </c>
      <c r="G21035">
        <v>3004</v>
      </c>
      <c r="H21035" t="s">
        <v>104</v>
      </c>
      <c r="J21035" t="s">
        <v>14</v>
      </c>
      <c r="K21035">
        <v>44</v>
      </c>
      <c r="L21035" t="s">
        <v>15</v>
      </c>
    </row>
    <row r="21036" spans="1:12">
      <c r="A21036" t="e">
        <f ca="1">E00251531966421</f>
        <v>#NAME?</v>
      </c>
      <c r="B21036">
        <v>449</v>
      </c>
      <c r="C21036" t="s">
        <v>124</v>
      </c>
      <c r="D21036" s="1">
        <v>41921</v>
      </c>
      <c r="F21036">
        <v>1</v>
      </c>
      <c r="G21036">
        <v>4659</v>
      </c>
      <c r="H21036" t="s">
        <v>47</v>
      </c>
      <c r="J21036" t="s">
        <v>14</v>
      </c>
      <c r="K21036">
        <v>45</v>
      </c>
      <c r="L21036" t="s">
        <v>15</v>
      </c>
    </row>
    <row r="21037" spans="1:12">
      <c r="A21037" t="e">
        <f ca="1">E00251611207321</f>
        <v>#NAME?</v>
      </c>
      <c r="B21037">
        <v>307</v>
      </c>
      <c r="C21037" t="s">
        <v>210</v>
      </c>
      <c r="D21037" s="1">
        <v>41844</v>
      </c>
      <c r="F21037">
        <v>2</v>
      </c>
      <c r="G21037">
        <v>27800</v>
      </c>
      <c r="H21037" t="s">
        <v>145</v>
      </c>
      <c r="J21037" t="s">
        <v>14</v>
      </c>
      <c r="K21037">
        <v>43</v>
      </c>
      <c r="L21037" t="s">
        <v>15</v>
      </c>
    </row>
    <row r="21038" spans="1:12">
      <c r="A21038" t="e">
        <f ca="1">E00251611207321</f>
        <v>#NAME?</v>
      </c>
      <c r="B21038">
        <v>307</v>
      </c>
      <c r="C21038" t="s">
        <v>210</v>
      </c>
      <c r="D21038" s="1">
        <v>41968</v>
      </c>
      <c r="F21038">
        <v>1</v>
      </c>
      <c r="G21038">
        <v>5693</v>
      </c>
      <c r="H21038" t="s">
        <v>358</v>
      </c>
      <c r="J21038" t="s">
        <v>14</v>
      </c>
      <c r="K21038">
        <v>43</v>
      </c>
      <c r="L21038" t="s">
        <v>15</v>
      </c>
    </row>
    <row r="21039" spans="1:12">
      <c r="A21039" t="e">
        <f ca="1">E00251716569321</f>
        <v>#NAME?</v>
      </c>
      <c r="B21039">
        <v>104</v>
      </c>
      <c r="C21039" t="s">
        <v>88</v>
      </c>
      <c r="D21039" s="1">
        <v>42972</v>
      </c>
      <c r="F21039">
        <v>1</v>
      </c>
      <c r="G21039">
        <v>7242</v>
      </c>
      <c r="H21039" t="s">
        <v>93</v>
      </c>
      <c r="J21039" t="s">
        <v>14</v>
      </c>
      <c r="K21039">
        <v>58</v>
      </c>
      <c r="L21039" t="s">
        <v>15</v>
      </c>
    </row>
    <row r="21040" spans="1:12">
      <c r="A21040" t="e">
        <f ca="1">E00251430379621</f>
        <v>#NAME?</v>
      </c>
      <c r="B21040">
        <v>1933</v>
      </c>
      <c r="C21040" t="s">
        <v>151</v>
      </c>
      <c r="D21040" s="1">
        <v>41250</v>
      </c>
      <c r="F21040">
        <v>1</v>
      </c>
      <c r="G21040">
        <v>2599</v>
      </c>
      <c r="H21040" t="s">
        <v>238</v>
      </c>
      <c r="J21040" t="s">
        <v>14</v>
      </c>
      <c r="K21040">
        <v>49</v>
      </c>
      <c r="L21040" t="s">
        <v>15</v>
      </c>
    </row>
    <row r="21041" spans="1:12">
      <c r="A21041" t="e">
        <f ca="1">E00251432260721</f>
        <v>#NAME?</v>
      </c>
      <c r="B21041">
        <v>454</v>
      </c>
      <c r="C21041" t="s">
        <v>179</v>
      </c>
      <c r="D21041" s="1">
        <v>42671</v>
      </c>
      <c r="F21041">
        <v>1</v>
      </c>
      <c r="G21041">
        <v>4019</v>
      </c>
      <c r="H21041" t="s">
        <v>26</v>
      </c>
      <c r="J21041" t="s">
        <v>14</v>
      </c>
      <c r="K21041">
        <v>62</v>
      </c>
      <c r="L21041" t="s">
        <v>15</v>
      </c>
    </row>
    <row r="21042" spans="1:12">
      <c r="A21042" t="e">
        <f ca="1">E00251715428921</f>
        <v>#NAME?</v>
      </c>
      <c r="B21042">
        <v>94</v>
      </c>
      <c r="C21042" t="s">
        <v>74</v>
      </c>
      <c r="D21042" s="1">
        <v>42103</v>
      </c>
      <c r="F21042">
        <v>2</v>
      </c>
      <c r="G21042">
        <v>7062</v>
      </c>
      <c r="H21042" t="s">
        <v>97</v>
      </c>
      <c r="J21042" t="s">
        <v>14</v>
      </c>
      <c r="K21042">
        <v>46</v>
      </c>
      <c r="L21042" t="s">
        <v>15</v>
      </c>
    </row>
    <row r="21043" spans="1:12">
      <c r="A21043" t="e">
        <f t="shared" ref="A21043:A21048" ca="1" si="191">E00251717155721</f>
        <v>#NAME?</v>
      </c>
      <c r="B21043">
        <v>291</v>
      </c>
      <c r="C21043" t="s">
        <v>160</v>
      </c>
      <c r="D21043" s="1">
        <v>41010</v>
      </c>
      <c r="F21043">
        <v>1</v>
      </c>
      <c r="G21043">
        <v>4019</v>
      </c>
      <c r="H21043" t="s">
        <v>26</v>
      </c>
      <c r="J21043" t="s">
        <v>14</v>
      </c>
      <c r="K21043">
        <v>52</v>
      </c>
      <c r="L21043" t="s">
        <v>15</v>
      </c>
    </row>
    <row r="21044" spans="1:12">
      <c r="A21044" t="e">
        <f t="shared" ca="1" si="191"/>
        <v>#NAME?</v>
      </c>
      <c r="B21044">
        <v>291</v>
      </c>
      <c r="C21044" t="s">
        <v>160</v>
      </c>
      <c r="D21044" s="1">
        <v>41477</v>
      </c>
      <c r="F21044">
        <v>1</v>
      </c>
      <c r="G21044">
        <v>78096</v>
      </c>
      <c r="H21044" t="s">
        <v>939</v>
      </c>
      <c r="J21044" t="s">
        <v>14</v>
      </c>
      <c r="K21044">
        <v>54</v>
      </c>
      <c r="L21044" t="s">
        <v>22</v>
      </c>
    </row>
    <row r="21045" spans="1:12">
      <c r="A21045" t="e">
        <f t="shared" ca="1" si="191"/>
        <v>#NAME?</v>
      </c>
      <c r="B21045">
        <v>291</v>
      </c>
      <c r="C21045" t="s">
        <v>160</v>
      </c>
      <c r="D21045" s="1">
        <v>42577</v>
      </c>
      <c r="F21045">
        <v>1</v>
      </c>
      <c r="G21045">
        <v>7231</v>
      </c>
      <c r="H21045" t="s">
        <v>128</v>
      </c>
      <c r="J21045" t="s">
        <v>14</v>
      </c>
      <c r="K21045">
        <v>57</v>
      </c>
      <c r="L21045" t="s">
        <v>15</v>
      </c>
    </row>
    <row r="21046" spans="1:12">
      <c r="A21046" t="e">
        <f t="shared" ca="1" si="191"/>
        <v>#NAME?</v>
      </c>
      <c r="B21046">
        <v>291</v>
      </c>
      <c r="C21046" t="s">
        <v>160</v>
      </c>
      <c r="D21046" s="1">
        <v>42577</v>
      </c>
      <c r="F21046">
        <v>2</v>
      </c>
      <c r="G21046">
        <v>7292</v>
      </c>
      <c r="H21046" t="s">
        <v>189</v>
      </c>
      <c r="J21046" t="s">
        <v>14</v>
      </c>
      <c r="K21046">
        <v>57</v>
      </c>
      <c r="L21046" t="s">
        <v>15</v>
      </c>
    </row>
    <row r="21047" spans="1:12">
      <c r="A21047" t="e">
        <f t="shared" ca="1" si="191"/>
        <v>#NAME?</v>
      </c>
      <c r="B21047">
        <v>291</v>
      </c>
      <c r="C21047" t="s">
        <v>160</v>
      </c>
      <c r="D21047" s="1">
        <v>42716</v>
      </c>
      <c r="F21047">
        <v>5</v>
      </c>
      <c r="G21047">
        <v>7292</v>
      </c>
      <c r="H21047" t="s">
        <v>189</v>
      </c>
      <c r="J21047" t="s">
        <v>14</v>
      </c>
      <c r="K21047">
        <v>57</v>
      </c>
      <c r="L21047" t="s">
        <v>15</v>
      </c>
    </row>
    <row r="21048" spans="1:12">
      <c r="A21048" t="e">
        <f t="shared" ca="1" si="191"/>
        <v>#NAME?</v>
      </c>
      <c r="B21048">
        <v>291</v>
      </c>
      <c r="C21048" t="s">
        <v>160</v>
      </c>
      <c r="D21048" s="1">
        <v>41306</v>
      </c>
      <c r="F21048">
        <v>2</v>
      </c>
      <c r="G21048">
        <v>4019</v>
      </c>
      <c r="H21048" t="s">
        <v>26</v>
      </c>
      <c r="J21048" t="s">
        <v>14</v>
      </c>
      <c r="K21048">
        <v>53</v>
      </c>
      <c r="L21048" t="s">
        <v>15</v>
      </c>
    </row>
    <row r="21049" spans="1:12">
      <c r="A21049" t="e">
        <f ca="1">E00251424839421</f>
        <v>#NAME?</v>
      </c>
      <c r="B21049">
        <v>110</v>
      </c>
      <c r="C21049" t="s">
        <v>980</v>
      </c>
      <c r="D21049" s="1">
        <v>42436</v>
      </c>
      <c r="F21049">
        <v>1</v>
      </c>
      <c r="G21049">
        <v>71940</v>
      </c>
      <c r="H21049" t="s">
        <v>135</v>
      </c>
      <c r="J21049" t="s">
        <v>14</v>
      </c>
      <c r="K21049">
        <v>43</v>
      </c>
      <c r="L21049" t="s">
        <v>15</v>
      </c>
    </row>
    <row r="21050" spans="1:12">
      <c r="A21050" t="e">
        <f ca="1">E00251429863321</f>
        <v>#NAME?</v>
      </c>
      <c r="B21050">
        <v>165</v>
      </c>
      <c r="C21050" t="s">
        <v>461</v>
      </c>
      <c r="D21050" s="1">
        <v>42268</v>
      </c>
      <c r="F21050">
        <v>1</v>
      </c>
      <c r="G21050">
        <v>460</v>
      </c>
      <c r="H21050" t="s">
        <v>16</v>
      </c>
      <c r="J21050" t="s">
        <v>14</v>
      </c>
      <c r="K21050">
        <v>46</v>
      </c>
      <c r="L21050" t="s">
        <v>15</v>
      </c>
    </row>
    <row r="21051" spans="1:12">
      <c r="A21051" t="e">
        <f ca="1">E00251532092521</f>
        <v>#NAME?</v>
      </c>
      <c r="B21051">
        <v>485</v>
      </c>
      <c r="C21051" t="s">
        <v>241</v>
      </c>
      <c r="D21051" s="1">
        <v>41016</v>
      </c>
      <c r="F21051">
        <v>2</v>
      </c>
      <c r="G21051">
        <v>2169</v>
      </c>
      <c r="H21051" t="s">
        <v>40</v>
      </c>
      <c r="J21051" t="s">
        <v>14</v>
      </c>
      <c r="K21051">
        <v>43</v>
      </c>
      <c r="L21051" t="s">
        <v>15</v>
      </c>
    </row>
    <row r="21052" spans="1:12">
      <c r="A21052" t="e">
        <f ca="1">E00251715428921</f>
        <v>#NAME?</v>
      </c>
      <c r="B21052">
        <v>93</v>
      </c>
      <c r="C21052" t="s">
        <v>375</v>
      </c>
      <c r="D21052" s="1">
        <v>42599</v>
      </c>
      <c r="F21052">
        <v>1</v>
      </c>
      <c r="G21052">
        <v>27800</v>
      </c>
      <c r="H21052" t="s">
        <v>145</v>
      </c>
      <c r="J21052" t="s">
        <v>14</v>
      </c>
      <c r="K21052">
        <v>47</v>
      </c>
      <c r="L21052" t="s">
        <v>15</v>
      </c>
    </row>
    <row r="21053" spans="1:12">
      <c r="A21053" t="e">
        <f ca="1">E00251432260721</f>
        <v>#NAME?</v>
      </c>
      <c r="B21053">
        <v>454</v>
      </c>
      <c r="C21053" t="s">
        <v>179</v>
      </c>
      <c r="D21053" s="1">
        <v>41299</v>
      </c>
      <c r="F21053">
        <v>3</v>
      </c>
      <c r="G21053">
        <v>2729</v>
      </c>
      <c r="H21053" t="s">
        <v>115</v>
      </c>
      <c r="J21053" t="s">
        <v>14</v>
      </c>
      <c r="K21053">
        <v>59</v>
      </c>
      <c r="L21053" t="s">
        <v>15</v>
      </c>
    </row>
    <row r="21054" spans="1:12">
      <c r="A21054" t="e">
        <f ca="1">E00251430334821</f>
        <v>#NAME?</v>
      </c>
      <c r="B21054">
        <v>479</v>
      </c>
      <c r="C21054" t="s">
        <v>164</v>
      </c>
      <c r="D21054" s="1">
        <v>42320</v>
      </c>
      <c r="F21054">
        <v>3</v>
      </c>
      <c r="G21054">
        <v>2724</v>
      </c>
      <c r="H21054" t="s">
        <v>73</v>
      </c>
      <c r="J21054" t="s">
        <v>14</v>
      </c>
      <c r="K21054">
        <v>50</v>
      </c>
      <c r="L21054" t="s">
        <v>15</v>
      </c>
    </row>
    <row r="21055" spans="1:12">
      <c r="A21055" t="e">
        <f ca="1">E00251615150021</f>
        <v>#NAME?</v>
      </c>
      <c r="B21055">
        <v>1929</v>
      </c>
      <c r="C21055" t="s">
        <v>195</v>
      </c>
      <c r="D21055" s="1">
        <v>42047</v>
      </c>
      <c r="F21055">
        <v>4</v>
      </c>
      <c r="G21055">
        <v>4240</v>
      </c>
      <c r="H21055" t="s">
        <v>239</v>
      </c>
      <c r="J21055" t="s">
        <v>14</v>
      </c>
      <c r="K21055">
        <v>39</v>
      </c>
      <c r="L21055" t="s">
        <v>15</v>
      </c>
    </row>
    <row r="21056" spans="1:12">
      <c r="A21056" t="e">
        <f ca="1">E00251432196721</f>
        <v>#NAME?</v>
      </c>
      <c r="B21056">
        <v>449</v>
      </c>
      <c r="C21056" t="s">
        <v>124</v>
      </c>
      <c r="D21056" s="1">
        <v>41745</v>
      </c>
      <c r="F21056">
        <v>1</v>
      </c>
      <c r="G21056">
        <v>5282</v>
      </c>
      <c r="H21056" t="s">
        <v>307</v>
      </c>
      <c r="J21056" t="s">
        <v>14</v>
      </c>
      <c r="K21056">
        <v>45</v>
      </c>
      <c r="L21056" t="s">
        <v>15</v>
      </c>
    </row>
    <row r="21057" spans="1:12">
      <c r="A21057" t="e">
        <f ca="1">E00251432260721</f>
        <v>#NAME?</v>
      </c>
      <c r="B21057">
        <v>454</v>
      </c>
      <c r="C21057" t="s">
        <v>179</v>
      </c>
      <c r="D21057" s="1">
        <v>42004</v>
      </c>
      <c r="F21057">
        <v>1</v>
      </c>
      <c r="G21057">
        <v>7880</v>
      </c>
      <c r="H21057" t="s">
        <v>213</v>
      </c>
      <c r="J21057" t="s">
        <v>14</v>
      </c>
      <c r="K21057">
        <v>60</v>
      </c>
      <c r="L21057" t="s">
        <v>22</v>
      </c>
    </row>
    <row r="21058" spans="1:12">
      <c r="A21058" t="e">
        <f ca="1">E00251511146121</f>
        <v>#NAME?</v>
      </c>
      <c r="B21058">
        <v>28</v>
      </c>
      <c r="C21058" t="s">
        <v>153</v>
      </c>
      <c r="D21058" s="1">
        <v>41593</v>
      </c>
      <c r="F21058">
        <v>2</v>
      </c>
      <c r="G21058">
        <v>7243</v>
      </c>
      <c r="H21058" t="s">
        <v>42</v>
      </c>
      <c r="J21058" t="s">
        <v>14</v>
      </c>
      <c r="K21058">
        <v>55</v>
      </c>
      <c r="L21058" t="s">
        <v>15</v>
      </c>
    </row>
    <row r="21059" spans="1:12">
      <c r="A21059" t="e">
        <f ca="1">E00251511146121</f>
        <v>#NAME?</v>
      </c>
      <c r="B21059">
        <v>28</v>
      </c>
      <c r="C21059" t="s">
        <v>153</v>
      </c>
      <c r="D21059" s="1">
        <v>41610</v>
      </c>
      <c r="F21059">
        <v>4</v>
      </c>
      <c r="G21059">
        <v>4019</v>
      </c>
      <c r="H21059" t="s">
        <v>26</v>
      </c>
      <c r="J21059" t="s">
        <v>14</v>
      </c>
      <c r="K21059">
        <v>56</v>
      </c>
      <c r="L21059" t="s">
        <v>15</v>
      </c>
    </row>
    <row r="21060" spans="1:12">
      <c r="A21060" t="e">
        <f ca="1">E00251713771121</f>
        <v>#NAME?</v>
      </c>
      <c r="B21060">
        <v>4893</v>
      </c>
      <c r="C21060" t="s">
        <v>426</v>
      </c>
      <c r="D21060" s="1">
        <v>42804</v>
      </c>
      <c r="F21060">
        <v>1</v>
      </c>
      <c r="G21060">
        <v>84500</v>
      </c>
      <c r="H21060" t="s">
        <v>511</v>
      </c>
      <c r="I21060" t="s">
        <v>148</v>
      </c>
      <c r="J21060" t="s">
        <v>57</v>
      </c>
      <c r="K21060">
        <v>48</v>
      </c>
      <c r="L21060" t="s">
        <v>15</v>
      </c>
    </row>
    <row r="21061" spans="1:12">
      <c r="A21061" t="e">
        <f ca="1">E00251615150021</f>
        <v>#NAME?</v>
      </c>
      <c r="B21061">
        <v>1929</v>
      </c>
      <c r="C21061" t="s">
        <v>195</v>
      </c>
      <c r="D21061" s="1">
        <v>42781</v>
      </c>
      <c r="F21061">
        <v>3</v>
      </c>
      <c r="G21061">
        <v>4240</v>
      </c>
      <c r="H21061" t="s">
        <v>239</v>
      </c>
      <c r="J21061" t="s">
        <v>14</v>
      </c>
      <c r="K21061">
        <v>41</v>
      </c>
      <c r="L21061" t="s">
        <v>15</v>
      </c>
    </row>
    <row r="21062" spans="1:12">
      <c r="A21062" t="e">
        <f ca="1">E00251715428921</f>
        <v>#NAME?</v>
      </c>
      <c r="B21062">
        <v>94</v>
      </c>
      <c r="C21062" t="s">
        <v>74</v>
      </c>
      <c r="D21062" s="1">
        <v>41533</v>
      </c>
      <c r="F21062">
        <v>2</v>
      </c>
      <c r="G21062">
        <v>27800</v>
      </c>
      <c r="H21062" t="s">
        <v>145</v>
      </c>
      <c r="J21062" t="s">
        <v>14</v>
      </c>
      <c r="K21062">
        <v>44</v>
      </c>
      <c r="L21062" t="s">
        <v>15</v>
      </c>
    </row>
    <row r="21063" spans="1:12">
      <c r="A21063" t="e">
        <f ca="1">E00251432260721</f>
        <v>#NAME?</v>
      </c>
      <c r="B21063">
        <v>454</v>
      </c>
      <c r="C21063" t="s">
        <v>179</v>
      </c>
      <c r="D21063" s="1">
        <v>41353</v>
      </c>
      <c r="F21063">
        <v>1</v>
      </c>
      <c r="G21063">
        <v>7823</v>
      </c>
      <c r="H21063" t="s">
        <v>282</v>
      </c>
      <c r="J21063" t="s">
        <v>14</v>
      </c>
      <c r="K21063">
        <v>59</v>
      </c>
      <c r="L21063" t="s">
        <v>22</v>
      </c>
    </row>
    <row r="21064" spans="1:12">
      <c r="A21064" t="e">
        <f ca="1">E00251432272621</f>
        <v>#NAME?</v>
      </c>
      <c r="B21064">
        <v>489</v>
      </c>
      <c r="C21064" t="s">
        <v>100</v>
      </c>
      <c r="D21064" s="1">
        <v>42803</v>
      </c>
      <c r="F21064">
        <v>1</v>
      </c>
      <c r="G21064">
        <v>5950</v>
      </c>
      <c r="H21064" t="s">
        <v>24</v>
      </c>
      <c r="J21064" t="s">
        <v>14</v>
      </c>
      <c r="K21064">
        <v>56</v>
      </c>
      <c r="L21064" t="s">
        <v>15</v>
      </c>
    </row>
    <row r="21065" spans="1:12">
      <c r="A21065" t="e">
        <f ca="1">E00251532132921</f>
        <v>#NAME?</v>
      </c>
      <c r="B21065">
        <v>449</v>
      </c>
      <c r="C21065" t="s">
        <v>124</v>
      </c>
      <c r="D21065" s="1">
        <v>42766</v>
      </c>
      <c r="F21065">
        <v>3</v>
      </c>
      <c r="G21065">
        <v>3051</v>
      </c>
      <c r="H21065" t="s">
        <v>13</v>
      </c>
      <c r="J21065" t="s">
        <v>14</v>
      </c>
      <c r="K21065">
        <v>56</v>
      </c>
      <c r="L21065" t="s">
        <v>15</v>
      </c>
    </row>
    <row r="21066" spans="1:12">
      <c r="A21066" t="e">
        <f ca="1">E00251531966421</f>
        <v>#NAME?</v>
      </c>
      <c r="B21066">
        <v>449</v>
      </c>
      <c r="C21066" t="s">
        <v>124</v>
      </c>
      <c r="D21066" s="1">
        <v>42143</v>
      </c>
      <c r="F21066">
        <v>2</v>
      </c>
      <c r="G21066">
        <v>7062</v>
      </c>
      <c r="H21066" t="s">
        <v>97</v>
      </c>
      <c r="J21066" t="s">
        <v>14</v>
      </c>
      <c r="K21066">
        <v>45</v>
      </c>
      <c r="L21066" t="s">
        <v>15</v>
      </c>
    </row>
    <row r="21067" spans="1:12">
      <c r="A21067" t="e">
        <f ca="1">E00251716459421</f>
        <v>#NAME?</v>
      </c>
      <c r="B21067">
        <v>7505</v>
      </c>
      <c r="C21067" t="s">
        <v>209</v>
      </c>
      <c r="D21067" s="1">
        <v>43052</v>
      </c>
      <c r="F21067">
        <v>4</v>
      </c>
      <c r="G21067">
        <v>27800</v>
      </c>
      <c r="H21067" t="s">
        <v>145</v>
      </c>
      <c r="J21067" t="s">
        <v>14</v>
      </c>
      <c r="K21067">
        <v>44</v>
      </c>
      <c r="L21067" t="s">
        <v>15</v>
      </c>
    </row>
    <row r="21068" spans="1:12">
      <c r="A21068" t="e">
        <f ca="1">E00251432272621</f>
        <v>#NAME?</v>
      </c>
      <c r="B21068">
        <v>489</v>
      </c>
      <c r="C21068" t="s">
        <v>100</v>
      </c>
      <c r="D21068" s="1">
        <v>42583</v>
      </c>
      <c r="F21068">
        <v>1</v>
      </c>
      <c r="G21068">
        <v>7881</v>
      </c>
      <c r="H21068" t="s">
        <v>637</v>
      </c>
      <c r="J21068" t="s">
        <v>14</v>
      </c>
      <c r="K21068">
        <v>55</v>
      </c>
      <c r="L21068" t="s">
        <v>22</v>
      </c>
    </row>
    <row r="21069" spans="1:12">
      <c r="A21069" t="e">
        <f ca="1">E00251532975321</f>
        <v>#NAME?</v>
      </c>
      <c r="B21069">
        <v>457</v>
      </c>
      <c r="C21069" t="s">
        <v>137</v>
      </c>
      <c r="D21069" s="1">
        <v>41683</v>
      </c>
      <c r="F21069">
        <v>1</v>
      </c>
      <c r="G21069">
        <v>2720</v>
      </c>
      <c r="H21069" t="s">
        <v>65</v>
      </c>
      <c r="J21069" t="s">
        <v>14</v>
      </c>
      <c r="K21069">
        <v>47</v>
      </c>
      <c r="L21069" t="s">
        <v>15</v>
      </c>
    </row>
    <row r="21070" spans="1:12">
      <c r="A21070" t="e">
        <f ca="1">E00251532303521</f>
        <v>#NAME?</v>
      </c>
      <c r="B21070">
        <v>448</v>
      </c>
      <c r="C21070" t="s">
        <v>112</v>
      </c>
      <c r="D21070" s="1">
        <v>40970</v>
      </c>
      <c r="F21070">
        <v>1</v>
      </c>
      <c r="G21070">
        <v>27800</v>
      </c>
      <c r="H21070" t="s">
        <v>145</v>
      </c>
      <c r="J21070" t="s">
        <v>14</v>
      </c>
      <c r="K21070">
        <v>45</v>
      </c>
      <c r="L21070" t="s">
        <v>15</v>
      </c>
    </row>
    <row r="21071" spans="1:12">
      <c r="A21071" t="e">
        <f ca="1">E00251532975721</f>
        <v>#NAME?</v>
      </c>
      <c r="B21071">
        <v>446</v>
      </c>
      <c r="C21071" t="s">
        <v>94</v>
      </c>
      <c r="D21071" s="1">
        <v>42682</v>
      </c>
      <c r="F21071">
        <v>1</v>
      </c>
      <c r="G21071">
        <v>4660</v>
      </c>
      <c r="H21071" t="s">
        <v>215</v>
      </c>
      <c r="J21071" t="s">
        <v>14</v>
      </c>
      <c r="K21071">
        <v>52</v>
      </c>
      <c r="L21071" t="s">
        <v>15</v>
      </c>
    </row>
    <row r="21072" spans="1:12">
      <c r="A21072" t="e">
        <f ca="1">E00251432260721</f>
        <v>#NAME?</v>
      </c>
      <c r="B21072">
        <v>454</v>
      </c>
      <c r="C21072" t="s">
        <v>179</v>
      </c>
      <c r="D21072" s="1">
        <v>42852</v>
      </c>
      <c r="F21072">
        <v>2</v>
      </c>
      <c r="G21072">
        <v>2888</v>
      </c>
      <c r="H21072" t="s">
        <v>1532</v>
      </c>
      <c r="J21072" t="s">
        <v>14</v>
      </c>
      <c r="K21072">
        <v>63</v>
      </c>
      <c r="L21072" t="s">
        <v>15</v>
      </c>
    </row>
    <row r="21073" spans="1:12">
      <c r="A21073" t="e">
        <f ca="1">E00251432260721</f>
        <v>#NAME?</v>
      </c>
      <c r="B21073">
        <v>454</v>
      </c>
      <c r="C21073" t="s">
        <v>179</v>
      </c>
      <c r="D21073" s="1">
        <v>42977</v>
      </c>
      <c r="F21073">
        <v>4</v>
      </c>
      <c r="G21073">
        <v>60090</v>
      </c>
      <c r="H21073" t="s">
        <v>181</v>
      </c>
      <c r="J21073" t="s">
        <v>14</v>
      </c>
      <c r="K21073">
        <v>63</v>
      </c>
      <c r="L21073" t="s">
        <v>15</v>
      </c>
    </row>
    <row r="21074" spans="1:12">
      <c r="A21074" t="e">
        <f ca="1">E00251432260721</f>
        <v>#NAME?</v>
      </c>
      <c r="B21074">
        <v>454</v>
      </c>
      <c r="C21074" t="s">
        <v>179</v>
      </c>
      <c r="D21074" s="1">
        <v>42626</v>
      </c>
      <c r="F21074">
        <v>1</v>
      </c>
      <c r="G21074">
        <v>7962</v>
      </c>
      <c r="H21074" t="s">
        <v>111</v>
      </c>
      <c r="J21074" t="s">
        <v>14</v>
      </c>
      <c r="K21074">
        <v>62</v>
      </c>
      <c r="L21074" t="s">
        <v>22</v>
      </c>
    </row>
    <row r="21075" spans="1:12">
      <c r="A21075" t="e">
        <f ca="1">E00251524995121</f>
        <v>#NAME?</v>
      </c>
      <c r="B21075">
        <v>457</v>
      </c>
      <c r="C21075" t="s">
        <v>137</v>
      </c>
      <c r="D21075" s="1">
        <v>41338</v>
      </c>
      <c r="F21075">
        <v>1</v>
      </c>
      <c r="G21075">
        <v>2729</v>
      </c>
      <c r="H21075" t="s">
        <v>115</v>
      </c>
      <c r="J21075" t="s">
        <v>14</v>
      </c>
      <c r="K21075">
        <v>38</v>
      </c>
      <c r="L21075" t="s">
        <v>15</v>
      </c>
    </row>
    <row r="21076" spans="1:12">
      <c r="A21076" t="e">
        <f ca="1">E00251514459821</f>
        <v>#NAME?</v>
      </c>
      <c r="B21076">
        <v>497</v>
      </c>
      <c r="C21076" t="s">
        <v>141</v>
      </c>
      <c r="D21076" s="1">
        <v>42829</v>
      </c>
      <c r="F21076">
        <v>1</v>
      </c>
      <c r="G21076">
        <v>460</v>
      </c>
      <c r="H21076" t="s">
        <v>16</v>
      </c>
      <c r="J21076" t="s">
        <v>14</v>
      </c>
      <c r="K21076">
        <v>48</v>
      </c>
      <c r="L21076" t="s">
        <v>15</v>
      </c>
    </row>
    <row r="21077" spans="1:12">
      <c r="A21077" t="e">
        <f ca="1">E00251430237821</f>
        <v>#NAME?</v>
      </c>
      <c r="B21077">
        <v>276</v>
      </c>
      <c r="C21077" t="s">
        <v>122</v>
      </c>
      <c r="D21077" s="1">
        <v>41647</v>
      </c>
      <c r="F21077">
        <v>1</v>
      </c>
      <c r="G21077">
        <v>7904</v>
      </c>
      <c r="H21077" t="s">
        <v>75</v>
      </c>
      <c r="J21077" t="s">
        <v>14</v>
      </c>
      <c r="K21077">
        <v>49</v>
      </c>
      <c r="L21077" t="s">
        <v>22</v>
      </c>
    </row>
    <row r="21078" spans="1:12">
      <c r="A21078" t="e">
        <f ca="1">E00251531353921</f>
        <v>#NAME?</v>
      </c>
      <c r="B21078">
        <v>701</v>
      </c>
      <c r="C21078" t="s">
        <v>72</v>
      </c>
      <c r="D21078" s="1">
        <v>41939</v>
      </c>
      <c r="F21078">
        <v>6</v>
      </c>
      <c r="G21078">
        <v>27800</v>
      </c>
      <c r="H21078" t="s">
        <v>145</v>
      </c>
      <c r="J21078" t="s">
        <v>14</v>
      </c>
      <c r="K21078">
        <v>58</v>
      </c>
      <c r="L21078" t="s">
        <v>15</v>
      </c>
    </row>
    <row r="21079" spans="1:12">
      <c r="A21079" t="e">
        <f ca="1">E00251531353921</f>
        <v>#NAME?</v>
      </c>
      <c r="B21079">
        <v>701</v>
      </c>
      <c r="C21079" t="s">
        <v>72</v>
      </c>
      <c r="D21079" s="1">
        <v>42030</v>
      </c>
      <c r="F21079">
        <v>4</v>
      </c>
      <c r="G21079">
        <v>7059</v>
      </c>
      <c r="H21079" t="s">
        <v>230</v>
      </c>
      <c r="J21079" t="s">
        <v>14</v>
      </c>
      <c r="K21079">
        <v>58</v>
      </c>
      <c r="L21079" t="s">
        <v>15</v>
      </c>
    </row>
    <row r="21080" spans="1:12">
      <c r="A21080" t="e">
        <f ca="1">E00251531353921</f>
        <v>#NAME?</v>
      </c>
      <c r="B21080">
        <v>701</v>
      </c>
      <c r="C21080" t="s">
        <v>72</v>
      </c>
      <c r="D21080" s="1">
        <v>42040</v>
      </c>
      <c r="F21080">
        <v>4</v>
      </c>
      <c r="G21080">
        <v>27800</v>
      </c>
      <c r="H21080" t="s">
        <v>145</v>
      </c>
      <c r="J21080" t="s">
        <v>14</v>
      </c>
      <c r="K21080">
        <v>58</v>
      </c>
      <c r="L21080" t="s">
        <v>15</v>
      </c>
    </row>
    <row r="21081" spans="1:12">
      <c r="A21081" t="e">
        <f ca="1">E00251531353921</f>
        <v>#NAME?</v>
      </c>
      <c r="B21081">
        <v>701</v>
      </c>
      <c r="C21081" t="s">
        <v>72</v>
      </c>
      <c r="D21081" s="1">
        <v>42048</v>
      </c>
      <c r="F21081">
        <v>6</v>
      </c>
      <c r="G21081">
        <v>27800</v>
      </c>
      <c r="H21081" t="s">
        <v>145</v>
      </c>
      <c r="J21081" t="s">
        <v>14</v>
      </c>
      <c r="K21081">
        <v>58</v>
      </c>
      <c r="L21081" t="s">
        <v>15</v>
      </c>
    </row>
    <row r="21082" spans="1:12">
      <c r="A21082" t="e">
        <f ca="1">E00251531353921</f>
        <v>#NAME?</v>
      </c>
      <c r="B21082">
        <v>701</v>
      </c>
      <c r="C21082" t="s">
        <v>72</v>
      </c>
      <c r="D21082" s="1">
        <v>42058</v>
      </c>
      <c r="F21082">
        <v>3</v>
      </c>
      <c r="G21082">
        <v>6253</v>
      </c>
      <c r="H21082" t="s">
        <v>292</v>
      </c>
      <c r="J21082" t="s">
        <v>14</v>
      </c>
      <c r="K21082">
        <v>58</v>
      </c>
      <c r="L21082" t="s">
        <v>15</v>
      </c>
    </row>
    <row r="21083" spans="1:12">
      <c r="A21083" t="e">
        <f ca="1">E00251532092521</f>
        <v>#NAME?</v>
      </c>
      <c r="B21083">
        <v>485</v>
      </c>
      <c r="C21083" t="s">
        <v>241</v>
      </c>
      <c r="D21083" s="1">
        <v>41037</v>
      </c>
      <c r="F21083">
        <v>3</v>
      </c>
      <c r="G21083">
        <v>2169</v>
      </c>
      <c r="H21083" t="s">
        <v>40</v>
      </c>
      <c r="J21083" t="s">
        <v>14</v>
      </c>
      <c r="K21083">
        <v>43</v>
      </c>
      <c r="L21083" t="s">
        <v>15</v>
      </c>
    </row>
    <row r="21084" spans="1:12">
      <c r="A21084" t="e">
        <f ca="1">E00251532092521</f>
        <v>#NAME?</v>
      </c>
      <c r="B21084">
        <v>485</v>
      </c>
      <c r="C21084" t="s">
        <v>241</v>
      </c>
      <c r="D21084" s="1">
        <v>41450</v>
      </c>
      <c r="F21084">
        <v>4</v>
      </c>
      <c r="G21084">
        <v>2169</v>
      </c>
      <c r="H21084" t="s">
        <v>40</v>
      </c>
      <c r="J21084" t="s">
        <v>14</v>
      </c>
      <c r="K21084">
        <v>44</v>
      </c>
      <c r="L21084" t="s">
        <v>15</v>
      </c>
    </row>
    <row r="21085" spans="1:12">
      <c r="A21085" t="e">
        <f ca="1">E00251532132921</f>
        <v>#NAME?</v>
      </c>
      <c r="B21085">
        <v>467</v>
      </c>
      <c r="C21085" t="s">
        <v>232</v>
      </c>
      <c r="D21085" s="1">
        <v>41379</v>
      </c>
      <c r="F21085">
        <v>4</v>
      </c>
      <c r="G21085">
        <v>33394</v>
      </c>
      <c r="H21085" t="s">
        <v>235</v>
      </c>
      <c r="J21085" t="s">
        <v>14</v>
      </c>
      <c r="K21085">
        <v>52</v>
      </c>
      <c r="L21085" t="s">
        <v>15</v>
      </c>
    </row>
    <row r="21086" spans="1:12">
      <c r="A21086" t="e">
        <f ca="1">E00251532132921</f>
        <v>#NAME?</v>
      </c>
      <c r="B21086">
        <v>449</v>
      </c>
      <c r="C21086" t="s">
        <v>124</v>
      </c>
      <c r="D21086" s="1">
        <v>42563</v>
      </c>
      <c r="F21086">
        <v>1</v>
      </c>
      <c r="G21086">
        <v>5235</v>
      </c>
      <c r="H21086" t="s">
        <v>1194</v>
      </c>
      <c r="J21086" t="s">
        <v>14</v>
      </c>
      <c r="K21086">
        <v>56</v>
      </c>
      <c r="L21086" t="s">
        <v>15</v>
      </c>
    </row>
    <row r="21087" spans="1:12">
      <c r="A21087" t="e">
        <f ca="1">E00251524999721</f>
        <v>#NAME?</v>
      </c>
      <c r="B21087">
        <v>437</v>
      </c>
      <c r="C21087" t="s">
        <v>216</v>
      </c>
      <c r="D21087" s="1">
        <v>42305</v>
      </c>
      <c r="F21087">
        <v>1</v>
      </c>
      <c r="G21087">
        <v>25000</v>
      </c>
      <c r="H21087" t="s">
        <v>178</v>
      </c>
      <c r="J21087" t="s">
        <v>14</v>
      </c>
      <c r="K21087">
        <v>52</v>
      </c>
      <c r="L21087" t="s">
        <v>15</v>
      </c>
    </row>
    <row r="21088" spans="1:12">
      <c r="A21088" t="e">
        <f ca="1">E00251532132921</f>
        <v>#NAME?</v>
      </c>
      <c r="B21088">
        <v>467</v>
      </c>
      <c r="C21088" t="s">
        <v>232</v>
      </c>
      <c r="D21088" s="1">
        <v>41764</v>
      </c>
      <c r="F21088">
        <v>1</v>
      </c>
      <c r="G21088">
        <v>3699</v>
      </c>
      <c r="H21088" t="s">
        <v>149</v>
      </c>
      <c r="J21088" t="s">
        <v>14</v>
      </c>
      <c r="K21088">
        <v>54</v>
      </c>
      <c r="L21088" t="s">
        <v>15</v>
      </c>
    </row>
    <row r="21089" spans="1:12">
      <c r="A21089" t="e">
        <f ca="1">E00251531353921</f>
        <v>#NAME?</v>
      </c>
      <c r="B21089">
        <v>701</v>
      </c>
      <c r="C21089" t="s">
        <v>72</v>
      </c>
      <c r="D21089" s="1">
        <v>42381</v>
      </c>
      <c r="F21089">
        <v>3</v>
      </c>
      <c r="G21089">
        <v>7062</v>
      </c>
      <c r="H21089" t="s">
        <v>97</v>
      </c>
      <c r="J21089" t="s">
        <v>14</v>
      </c>
      <c r="K21089">
        <v>59</v>
      </c>
      <c r="L21089" t="s">
        <v>15</v>
      </c>
    </row>
    <row r="21090" spans="1:12">
      <c r="A21090" t="e">
        <f ca="1">E00251511146121</f>
        <v>#NAME?</v>
      </c>
      <c r="B21090">
        <v>28</v>
      </c>
      <c r="C21090" t="s">
        <v>153</v>
      </c>
      <c r="D21090" s="1">
        <v>41536</v>
      </c>
      <c r="F21090">
        <v>1</v>
      </c>
      <c r="G21090">
        <v>7243</v>
      </c>
      <c r="H21090" t="s">
        <v>42</v>
      </c>
      <c r="J21090" t="s">
        <v>14</v>
      </c>
      <c r="K21090">
        <v>55</v>
      </c>
      <c r="L21090" t="s">
        <v>15</v>
      </c>
    </row>
    <row r="21091" spans="1:12">
      <c r="A21091" t="e">
        <f ca="1">E00251532132921</f>
        <v>#NAME?</v>
      </c>
      <c r="B21091">
        <v>449</v>
      </c>
      <c r="C21091" t="s">
        <v>124</v>
      </c>
      <c r="D21091" s="1">
        <v>42152</v>
      </c>
      <c r="F21091">
        <v>1</v>
      </c>
      <c r="G21091">
        <v>30000</v>
      </c>
      <c r="H21091" t="s">
        <v>144</v>
      </c>
      <c r="J21091" t="s">
        <v>14</v>
      </c>
      <c r="K21091">
        <v>55</v>
      </c>
      <c r="L21091" t="s">
        <v>15</v>
      </c>
    </row>
    <row r="21092" spans="1:12">
      <c r="A21092" t="e">
        <f ca="1">E00251532132921</f>
        <v>#NAME?</v>
      </c>
      <c r="B21092">
        <v>449</v>
      </c>
      <c r="C21092" t="s">
        <v>124</v>
      </c>
      <c r="D21092" s="1">
        <v>42164</v>
      </c>
      <c r="F21092">
        <v>2</v>
      </c>
      <c r="G21092">
        <v>4019</v>
      </c>
      <c r="H21092" t="s">
        <v>26</v>
      </c>
      <c r="J21092" t="s">
        <v>14</v>
      </c>
      <c r="K21092">
        <v>55</v>
      </c>
      <c r="L21092" t="s">
        <v>15</v>
      </c>
    </row>
    <row r="21093" spans="1:12">
      <c r="A21093" t="e">
        <f ca="1">E00251511146121</f>
        <v>#NAME?</v>
      </c>
      <c r="B21093">
        <v>4982</v>
      </c>
      <c r="C21093" t="s">
        <v>1171</v>
      </c>
      <c r="D21093" s="1">
        <v>41860</v>
      </c>
      <c r="F21093">
        <v>1</v>
      </c>
      <c r="G21093">
        <v>8830</v>
      </c>
      <c r="H21093" t="s">
        <v>691</v>
      </c>
      <c r="J21093" t="s">
        <v>14</v>
      </c>
      <c r="K21093">
        <v>56</v>
      </c>
      <c r="L21093" t="s">
        <v>15</v>
      </c>
    </row>
    <row r="21094" spans="1:12">
      <c r="A21094" t="e">
        <f ca="1">E00251531353921</f>
        <v>#NAME?</v>
      </c>
      <c r="B21094">
        <v>701</v>
      </c>
      <c r="C21094" t="s">
        <v>72</v>
      </c>
      <c r="D21094" s="1">
        <v>42529</v>
      </c>
      <c r="F21094">
        <v>1</v>
      </c>
      <c r="G21094">
        <v>7243</v>
      </c>
      <c r="H21094" t="s">
        <v>42</v>
      </c>
      <c r="J21094" t="s">
        <v>14</v>
      </c>
      <c r="K21094">
        <v>60</v>
      </c>
      <c r="L21094" t="s">
        <v>15</v>
      </c>
    </row>
    <row r="21095" spans="1:12">
      <c r="A21095" t="e">
        <f ca="1">E00251511146121</f>
        <v>#NAME?</v>
      </c>
      <c r="B21095">
        <v>28</v>
      </c>
      <c r="C21095" t="s">
        <v>153</v>
      </c>
      <c r="D21095" s="1">
        <v>41628</v>
      </c>
      <c r="F21095">
        <v>1</v>
      </c>
      <c r="G21095">
        <v>56210</v>
      </c>
      <c r="H21095" t="s">
        <v>212</v>
      </c>
      <c r="J21095" t="s">
        <v>14</v>
      </c>
      <c r="K21095">
        <v>56</v>
      </c>
      <c r="L21095" t="s">
        <v>15</v>
      </c>
    </row>
    <row r="21096" spans="1:12">
      <c r="A21096" t="e">
        <f ca="1">E00251511146121</f>
        <v>#NAME?</v>
      </c>
      <c r="B21096">
        <v>28</v>
      </c>
      <c r="C21096" t="s">
        <v>153</v>
      </c>
      <c r="D21096" s="1">
        <v>42305</v>
      </c>
      <c r="F21096">
        <v>1</v>
      </c>
      <c r="G21096">
        <v>2720</v>
      </c>
      <c r="H21096" t="s">
        <v>65</v>
      </c>
      <c r="J21096" t="s">
        <v>14</v>
      </c>
      <c r="K21096">
        <v>57</v>
      </c>
      <c r="L21096" t="s">
        <v>15</v>
      </c>
    </row>
    <row r="21097" spans="1:12">
      <c r="A21097" t="e">
        <f ca="1">E00251611205521</f>
        <v>#NAME?</v>
      </c>
      <c r="B21097">
        <v>278</v>
      </c>
      <c r="C21097" t="s">
        <v>222</v>
      </c>
      <c r="D21097" s="1">
        <v>42466</v>
      </c>
      <c r="F21097">
        <v>1</v>
      </c>
      <c r="G21097">
        <v>38023</v>
      </c>
      <c r="H21097" t="s">
        <v>17</v>
      </c>
      <c r="J21097" t="s">
        <v>14</v>
      </c>
      <c r="K21097">
        <v>48</v>
      </c>
      <c r="L21097" t="s">
        <v>15</v>
      </c>
    </row>
    <row r="21098" spans="1:12">
      <c r="A21098" t="e">
        <f ca="1">E00251524999721</f>
        <v>#NAME?</v>
      </c>
      <c r="B21098">
        <v>437</v>
      </c>
      <c r="C21098" t="s">
        <v>216</v>
      </c>
      <c r="D21098" s="1">
        <v>42282</v>
      </c>
      <c r="F21098">
        <v>1</v>
      </c>
      <c r="G21098">
        <v>25000</v>
      </c>
      <c r="H21098" t="s">
        <v>178</v>
      </c>
      <c r="J21098" t="s">
        <v>14</v>
      </c>
      <c r="K21098">
        <v>52</v>
      </c>
      <c r="L21098" t="s">
        <v>15</v>
      </c>
    </row>
    <row r="21099" spans="1:12">
      <c r="A21099" t="e">
        <f ca="1">E00251532132921</f>
        <v>#NAME?</v>
      </c>
      <c r="B21099">
        <v>449</v>
      </c>
      <c r="C21099" t="s">
        <v>124</v>
      </c>
      <c r="D21099" s="1">
        <v>42705</v>
      </c>
      <c r="F21099">
        <v>1</v>
      </c>
      <c r="G21099">
        <v>4019</v>
      </c>
      <c r="H21099" t="s">
        <v>26</v>
      </c>
      <c r="J21099" t="s">
        <v>14</v>
      </c>
      <c r="K21099">
        <v>56</v>
      </c>
      <c r="L21099" t="s">
        <v>15</v>
      </c>
    </row>
    <row r="21100" spans="1:12">
      <c r="A21100" t="e">
        <f ca="1">E00251429331821</f>
        <v>#NAME?</v>
      </c>
      <c r="B21100">
        <v>283</v>
      </c>
      <c r="C21100" t="s">
        <v>133</v>
      </c>
      <c r="D21100" s="1">
        <v>41982</v>
      </c>
      <c r="F21100">
        <v>4</v>
      </c>
      <c r="G21100">
        <v>490</v>
      </c>
      <c r="H21100" t="s">
        <v>203</v>
      </c>
      <c r="J21100" t="s">
        <v>14</v>
      </c>
      <c r="K21100">
        <v>57</v>
      </c>
      <c r="L21100" t="s">
        <v>15</v>
      </c>
    </row>
    <row r="21101" spans="1:12">
      <c r="A21101" t="e">
        <f ca="1">E00251524999721</f>
        <v>#NAME?</v>
      </c>
      <c r="B21101">
        <v>437</v>
      </c>
      <c r="C21101" t="s">
        <v>216</v>
      </c>
      <c r="D21101" s="1">
        <v>41848</v>
      </c>
      <c r="F21101">
        <v>2</v>
      </c>
      <c r="G21101">
        <v>25000</v>
      </c>
      <c r="H21101" t="s">
        <v>178</v>
      </c>
      <c r="J21101" t="s">
        <v>14</v>
      </c>
      <c r="K21101">
        <v>50</v>
      </c>
      <c r="L21101" t="s">
        <v>15</v>
      </c>
    </row>
    <row r="21102" spans="1:12">
      <c r="A21102" t="e">
        <f ca="1">E00251524999721</f>
        <v>#NAME?</v>
      </c>
      <c r="B21102">
        <v>437</v>
      </c>
      <c r="C21102" t="s">
        <v>216</v>
      </c>
      <c r="D21102" s="1">
        <v>42888</v>
      </c>
      <c r="F21102">
        <v>2</v>
      </c>
      <c r="G21102">
        <v>7804</v>
      </c>
      <c r="H21102" t="s">
        <v>43</v>
      </c>
      <c r="J21102" t="s">
        <v>14</v>
      </c>
      <c r="K21102">
        <v>53</v>
      </c>
      <c r="L21102" t="s">
        <v>22</v>
      </c>
    </row>
    <row r="21103" spans="1:12">
      <c r="A21103" t="e">
        <f ca="1">E00251615150021</f>
        <v>#NAME?</v>
      </c>
      <c r="B21103">
        <v>1929</v>
      </c>
      <c r="C21103" t="s">
        <v>195</v>
      </c>
      <c r="D21103" s="1">
        <v>42708</v>
      </c>
      <c r="F21103">
        <v>3</v>
      </c>
      <c r="G21103">
        <v>4240</v>
      </c>
      <c r="H21103" t="s">
        <v>239</v>
      </c>
      <c r="J21103" t="s">
        <v>14</v>
      </c>
      <c r="K21103">
        <v>41</v>
      </c>
      <c r="L21103" t="s">
        <v>15</v>
      </c>
    </row>
    <row r="21104" spans="1:12">
      <c r="A21104" t="e">
        <f ca="1">E00251713771121</f>
        <v>#NAME?</v>
      </c>
      <c r="B21104">
        <v>163</v>
      </c>
      <c r="C21104" t="s">
        <v>219</v>
      </c>
      <c r="D21104" s="1">
        <v>42811</v>
      </c>
      <c r="F21104">
        <v>1</v>
      </c>
      <c r="G21104">
        <v>84500</v>
      </c>
      <c r="H21104" t="s">
        <v>511</v>
      </c>
      <c r="J21104" t="s">
        <v>14</v>
      </c>
      <c r="K21104">
        <v>49</v>
      </c>
      <c r="L21104" t="s">
        <v>15</v>
      </c>
    </row>
    <row r="21105" spans="1:12">
      <c r="A21105" t="e">
        <f ca="1">E00251532092521</f>
        <v>#NAME?</v>
      </c>
      <c r="B21105">
        <v>485</v>
      </c>
      <c r="C21105" t="s">
        <v>241</v>
      </c>
      <c r="D21105" s="1">
        <v>42059</v>
      </c>
      <c r="F21105">
        <v>2</v>
      </c>
      <c r="G21105">
        <v>2599</v>
      </c>
      <c r="H21105" t="s">
        <v>238</v>
      </c>
      <c r="J21105" t="s">
        <v>14</v>
      </c>
      <c r="K21105">
        <v>46</v>
      </c>
      <c r="L21105" t="s">
        <v>15</v>
      </c>
    </row>
    <row r="21106" spans="1:12">
      <c r="A21106" t="e">
        <f ca="1">E00251429864821</f>
        <v>#NAME?</v>
      </c>
      <c r="B21106">
        <v>189</v>
      </c>
      <c r="C21106" t="s">
        <v>58</v>
      </c>
      <c r="D21106" s="1">
        <v>43059</v>
      </c>
      <c r="F21106">
        <v>1</v>
      </c>
      <c r="G21106">
        <v>7862</v>
      </c>
      <c r="H21106" t="s">
        <v>27</v>
      </c>
      <c r="J21106" t="s">
        <v>14</v>
      </c>
      <c r="K21106">
        <v>44</v>
      </c>
      <c r="L21106" t="s">
        <v>22</v>
      </c>
    </row>
    <row r="21107" spans="1:12">
      <c r="A21107" t="e">
        <f ca="1">E00251715428921</f>
        <v>#NAME?</v>
      </c>
      <c r="B21107">
        <v>94</v>
      </c>
      <c r="C21107" t="s">
        <v>74</v>
      </c>
      <c r="D21107" s="1">
        <v>42590</v>
      </c>
      <c r="F21107">
        <v>1</v>
      </c>
      <c r="G21107">
        <v>27800</v>
      </c>
      <c r="H21107" t="s">
        <v>145</v>
      </c>
      <c r="J21107" t="s">
        <v>14</v>
      </c>
      <c r="K21107">
        <v>47</v>
      </c>
      <c r="L21107" t="s">
        <v>15</v>
      </c>
    </row>
    <row r="21108" spans="1:12">
      <c r="A21108" t="e">
        <f ca="1">E00251715428921</f>
        <v>#NAME?</v>
      </c>
      <c r="B21108">
        <v>94</v>
      </c>
      <c r="C21108" t="s">
        <v>74</v>
      </c>
      <c r="D21108" s="1">
        <v>42899</v>
      </c>
      <c r="F21108">
        <v>1</v>
      </c>
      <c r="G21108">
        <v>72632</v>
      </c>
      <c r="H21108" t="s">
        <v>107</v>
      </c>
      <c r="J21108" t="s">
        <v>14</v>
      </c>
      <c r="K21108">
        <v>48</v>
      </c>
      <c r="L21108" t="s">
        <v>15</v>
      </c>
    </row>
    <row r="21109" spans="1:12">
      <c r="A21109" t="e">
        <f ca="1">E00251515316621</f>
        <v>#NAME?</v>
      </c>
      <c r="B21109">
        <v>11</v>
      </c>
      <c r="C21109" t="s">
        <v>245</v>
      </c>
      <c r="D21109" s="1">
        <v>41886</v>
      </c>
      <c r="F21109">
        <v>1</v>
      </c>
      <c r="G21109">
        <v>52100</v>
      </c>
      <c r="H21109" t="s">
        <v>516</v>
      </c>
      <c r="J21109" t="s">
        <v>14</v>
      </c>
      <c r="K21109">
        <v>45</v>
      </c>
      <c r="L21109" t="s">
        <v>15</v>
      </c>
    </row>
    <row r="21110" spans="1:12">
      <c r="A21110" t="e">
        <f ca="1">E00251430379621</f>
        <v>#NAME?</v>
      </c>
      <c r="B21110">
        <v>1933</v>
      </c>
      <c r="C21110" t="s">
        <v>151</v>
      </c>
      <c r="D21110" s="1">
        <v>41250</v>
      </c>
      <c r="F21110">
        <v>2</v>
      </c>
      <c r="G21110">
        <v>7243</v>
      </c>
      <c r="H21110" t="s">
        <v>42</v>
      </c>
      <c r="J21110" t="s">
        <v>14</v>
      </c>
      <c r="K21110">
        <v>49</v>
      </c>
      <c r="L21110" t="s">
        <v>15</v>
      </c>
    </row>
    <row r="21111" spans="1:12">
      <c r="A21111" t="e">
        <f ca="1">E00251430379621</f>
        <v>#NAME?</v>
      </c>
      <c r="B21111">
        <v>1933</v>
      </c>
      <c r="C21111" t="s">
        <v>151</v>
      </c>
      <c r="D21111" s="1">
        <v>43060</v>
      </c>
      <c r="F21111">
        <v>2</v>
      </c>
      <c r="G21111">
        <v>3899</v>
      </c>
      <c r="H21111" t="s">
        <v>264</v>
      </c>
      <c r="J21111" t="s">
        <v>14</v>
      </c>
      <c r="K21111">
        <v>54</v>
      </c>
      <c r="L21111" t="s">
        <v>15</v>
      </c>
    </row>
    <row r="21112" spans="1:12">
      <c r="A21112" t="e">
        <f ca="1">E00251532132921</f>
        <v>#NAME?</v>
      </c>
      <c r="B21112">
        <v>467</v>
      </c>
      <c r="C21112" t="s">
        <v>232</v>
      </c>
      <c r="D21112" s="1">
        <v>41050</v>
      </c>
      <c r="F21112">
        <v>6</v>
      </c>
      <c r="G21112">
        <v>78050</v>
      </c>
      <c r="H21112" t="s">
        <v>197</v>
      </c>
      <c r="J21112" t="s">
        <v>14</v>
      </c>
      <c r="K21112">
        <v>52</v>
      </c>
      <c r="L21112" t="s">
        <v>22</v>
      </c>
    </row>
    <row r="21113" spans="1:12">
      <c r="A21113" t="e">
        <f ca="1">E00251532132921</f>
        <v>#NAME?</v>
      </c>
      <c r="B21113">
        <v>467</v>
      </c>
      <c r="C21113" t="s">
        <v>232</v>
      </c>
      <c r="D21113" s="1">
        <v>41330</v>
      </c>
      <c r="F21113">
        <v>2</v>
      </c>
      <c r="G21113">
        <v>3888</v>
      </c>
      <c r="H21113" t="s">
        <v>1250</v>
      </c>
      <c r="J21113" t="s">
        <v>14</v>
      </c>
      <c r="K21113">
        <v>52</v>
      </c>
      <c r="L21113" t="s">
        <v>15</v>
      </c>
    </row>
    <row r="21114" spans="1:12">
      <c r="A21114" t="e">
        <f ca="1">E00251615150021</f>
        <v>#NAME?</v>
      </c>
      <c r="B21114">
        <v>1929</v>
      </c>
      <c r="C21114" t="s">
        <v>195</v>
      </c>
      <c r="D21114" s="1">
        <v>42708</v>
      </c>
      <c r="F21114">
        <v>5</v>
      </c>
      <c r="G21114">
        <v>7262</v>
      </c>
      <c r="H21114" t="s">
        <v>198</v>
      </c>
      <c r="J21114" t="s">
        <v>14</v>
      </c>
      <c r="K21114">
        <v>41</v>
      </c>
      <c r="L21114" t="s">
        <v>15</v>
      </c>
    </row>
    <row r="21115" spans="1:12">
      <c r="A21115" t="e">
        <f ca="1">E00251511146121</f>
        <v>#NAME?</v>
      </c>
      <c r="B21115">
        <v>28</v>
      </c>
      <c r="C21115" t="s">
        <v>153</v>
      </c>
      <c r="D21115" s="1">
        <v>41373</v>
      </c>
      <c r="F21115">
        <v>1</v>
      </c>
      <c r="G21115">
        <v>7243</v>
      </c>
      <c r="H21115" t="s">
        <v>42</v>
      </c>
      <c r="J21115" t="s">
        <v>14</v>
      </c>
      <c r="K21115">
        <v>55</v>
      </c>
      <c r="L21115" t="s">
        <v>15</v>
      </c>
    </row>
    <row r="21116" spans="1:12">
      <c r="A21116" t="e">
        <f ca="1">E00251511146121</f>
        <v>#NAME?</v>
      </c>
      <c r="B21116">
        <v>28</v>
      </c>
      <c r="C21116" t="s">
        <v>153</v>
      </c>
      <c r="D21116" s="1">
        <v>41500</v>
      </c>
      <c r="F21116">
        <v>1</v>
      </c>
      <c r="G21116">
        <v>7243</v>
      </c>
      <c r="H21116" t="s">
        <v>42</v>
      </c>
      <c r="J21116" t="s">
        <v>14</v>
      </c>
      <c r="K21116">
        <v>55</v>
      </c>
      <c r="L21116" t="s">
        <v>15</v>
      </c>
    </row>
    <row r="21117" spans="1:12">
      <c r="A21117" t="e">
        <f ca="1">E00251511146121</f>
        <v>#NAME?</v>
      </c>
      <c r="B21117">
        <v>28</v>
      </c>
      <c r="C21117" t="s">
        <v>153</v>
      </c>
      <c r="D21117" s="1">
        <v>41585</v>
      </c>
      <c r="F21117">
        <v>1</v>
      </c>
      <c r="G21117">
        <v>7243</v>
      </c>
      <c r="H21117" t="s">
        <v>42</v>
      </c>
      <c r="J21117" t="s">
        <v>14</v>
      </c>
      <c r="K21117">
        <v>55</v>
      </c>
      <c r="L21117" t="s">
        <v>15</v>
      </c>
    </row>
    <row r="21118" spans="1:12">
      <c r="A21118" t="e">
        <f ca="1">E00251524955621</f>
        <v>#NAME?</v>
      </c>
      <c r="B21118">
        <v>193</v>
      </c>
      <c r="C21118" t="s">
        <v>247</v>
      </c>
      <c r="D21118" s="1">
        <v>41806</v>
      </c>
      <c r="F21118">
        <v>1</v>
      </c>
      <c r="G21118">
        <v>7245</v>
      </c>
      <c r="H21118" t="s">
        <v>116</v>
      </c>
      <c r="J21118" t="s">
        <v>14</v>
      </c>
      <c r="K21118">
        <v>49</v>
      </c>
      <c r="L21118" t="s">
        <v>15</v>
      </c>
    </row>
    <row r="21119" spans="1:12">
      <c r="A21119" t="e">
        <f ca="1">E00251524955621</f>
        <v>#NAME?</v>
      </c>
      <c r="B21119">
        <v>193</v>
      </c>
      <c r="C21119" t="s">
        <v>247</v>
      </c>
      <c r="D21119" s="1">
        <v>42053</v>
      </c>
      <c r="F21119">
        <v>2</v>
      </c>
      <c r="G21119">
        <v>5990</v>
      </c>
      <c r="H21119" t="s">
        <v>60</v>
      </c>
      <c r="J21119" t="s">
        <v>14</v>
      </c>
      <c r="K21119">
        <v>50</v>
      </c>
      <c r="L21119" t="s">
        <v>15</v>
      </c>
    </row>
    <row r="21120" spans="1:12">
      <c r="A21120" t="e">
        <f ca="1">E00251611205521</f>
        <v>#NAME?</v>
      </c>
      <c r="B21120">
        <v>278</v>
      </c>
      <c r="C21120" t="s">
        <v>222</v>
      </c>
      <c r="D21120" s="1">
        <v>40974</v>
      </c>
      <c r="F21120">
        <v>1</v>
      </c>
      <c r="G21120">
        <v>7243</v>
      </c>
      <c r="H21120" t="s">
        <v>42</v>
      </c>
      <c r="J21120" t="s">
        <v>14</v>
      </c>
      <c r="K21120">
        <v>44</v>
      </c>
      <c r="L21120" t="s">
        <v>15</v>
      </c>
    </row>
    <row r="21121" spans="1:12">
      <c r="A21121" t="e">
        <f ca="1">E00251713771121</f>
        <v>#NAME?</v>
      </c>
      <c r="B21121">
        <v>163</v>
      </c>
      <c r="C21121" t="s">
        <v>219</v>
      </c>
      <c r="D21121" s="1">
        <v>42996</v>
      </c>
      <c r="F21121">
        <v>2</v>
      </c>
      <c r="G21121">
        <v>7880</v>
      </c>
      <c r="H21121" t="s">
        <v>213</v>
      </c>
      <c r="J21121" t="s">
        <v>14</v>
      </c>
      <c r="K21121">
        <v>49</v>
      </c>
      <c r="L21121" t="s">
        <v>22</v>
      </c>
    </row>
    <row r="21122" spans="1:12">
      <c r="A21122" t="e">
        <f ca="1">E00251418205021</f>
        <v>#NAME?</v>
      </c>
      <c r="B21122">
        <v>48</v>
      </c>
      <c r="C21122" t="s">
        <v>249</v>
      </c>
      <c r="D21122" s="1">
        <v>42048</v>
      </c>
      <c r="F21122">
        <v>1</v>
      </c>
      <c r="G21122">
        <v>7262</v>
      </c>
      <c r="H21122" t="s">
        <v>198</v>
      </c>
      <c r="J21122" t="s">
        <v>14</v>
      </c>
      <c r="K21122">
        <v>46</v>
      </c>
      <c r="L21122" t="s">
        <v>15</v>
      </c>
    </row>
    <row r="21123" spans="1:12">
      <c r="A21123" t="e">
        <f ca="1">E00251418205021</f>
        <v>#NAME?</v>
      </c>
      <c r="B21123">
        <v>48</v>
      </c>
      <c r="C21123" t="s">
        <v>249</v>
      </c>
      <c r="D21123" s="1">
        <v>42823</v>
      </c>
      <c r="F21123">
        <v>1</v>
      </c>
      <c r="G21123">
        <v>45981</v>
      </c>
      <c r="H21123" t="s">
        <v>917</v>
      </c>
      <c r="J21123" t="s">
        <v>14</v>
      </c>
      <c r="K21123">
        <v>48</v>
      </c>
      <c r="L21123" t="s">
        <v>15</v>
      </c>
    </row>
    <row r="21124" spans="1:12">
      <c r="A21124" t="e">
        <f ca="1">E00251418205021</f>
        <v>#NAME?</v>
      </c>
      <c r="B21124">
        <v>48</v>
      </c>
      <c r="C21124" t="s">
        <v>249</v>
      </c>
      <c r="D21124" s="1">
        <v>42849</v>
      </c>
      <c r="F21124">
        <v>1</v>
      </c>
      <c r="G21124">
        <v>45981</v>
      </c>
      <c r="H21124" t="s">
        <v>917</v>
      </c>
      <c r="J21124" t="s">
        <v>14</v>
      </c>
      <c r="K21124">
        <v>48</v>
      </c>
      <c r="L21124" t="s">
        <v>15</v>
      </c>
    </row>
    <row r="21125" spans="1:12">
      <c r="A21125" t="e">
        <f ca="1">E00251531353921</f>
        <v>#NAME?</v>
      </c>
      <c r="B21125">
        <v>701</v>
      </c>
      <c r="C21125" t="s">
        <v>72</v>
      </c>
      <c r="D21125" s="1">
        <v>42758</v>
      </c>
      <c r="F21125">
        <v>1</v>
      </c>
      <c r="G21125">
        <v>27800</v>
      </c>
      <c r="H21125" t="s">
        <v>145</v>
      </c>
      <c r="J21125" t="s">
        <v>14</v>
      </c>
      <c r="K21125">
        <v>60</v>
      </c>
      <c r="L21125" t="s">
        <v>15</v>
      </c>
    </row>
    <row r="21126" spans="1:12">
      <c r="A21126" t="e">
        <f ca="1">E00251532132921</f>
        <v>#NAME?</v>
      </c>
      <c r="B21126">
        <v>746</v>
      </c>
      <c r="C21126" t="s">
        <v>527</v>
      </c>
      <c r="D21126" s="1">
        <v>42738</v>
      </c>
      <c r="F21126">
        <v>1</v>
      </c>
      <c r="G21126">
        <v>4019</v>
      </c>
      <c r="H21126" t="s">
        <v>26</v>
      </c>
      <c r="I21126" t="s">
        <v>56</v>
      </c>
      <c r="J21126" t="s">
        <v>57</v>
      </c>
      <c r="K21126">
        <v>56</v>
      </c>
      <c r="L21126" t="s">
        <v>15</v>
      </c>
    </row>
    <row r="21127" spans="1:12">
      <c r="A21127" t="e">
        <f ca="1">E00251532092521</f>
        <v>#NAME?</v>
      </c>
      <c r="B21127">
        <v>485</v>
      </c>
      <c r="C21127" t="s">
        <v>241</v>
      </c>
      <c r="D21127" s="1">
        <v>42051</v>
      </c>
      <c r="F21127">
        <v>1</v>
      </c>
      <c r="G21127">
        <v>2169</v>
      </c>
      <c r="H21127" t="s">
        <v>40</v>
      </c>
      <c r="J21127" t="s">
        <v>14</v>
      </c>
      <c r="K21127">
        <v>46</v>
      </c>
      <c r="L21127" t="s">
        <v>15</v>
      </c>
    </row>
    <row r="21128" spans="1:12">
      <c r="A21128" t="e">
        <f ca="1">E00251532132921</f>
        <v>#NAME?</v>
      </c>
      <c r="B21128">
        <v>449</v>
      </c>
      <c r="C21128" t="s">
        <v>124</v>
      </c>
      <c r="D21128" s="1">
        <v>42639</v>
      </c>
      <c r="F21128">
        <v>3</v>
      </c>
      <c r="G21128">
        <v>3051</v>
      </c>
      <c r="H21128" t="s">
        <v>13</v>
      </c>
      <c r="J21128" t="s">
        <v>14</v>
      </c>
      <c r="K21128">
        <v>56</v>
      </c>
      <c r="L21128" t="s">
        <v>15</v>
      </c>
    </row>
    <row r="21129" spans="1:12">
      <c r="A21129" t="e">
        <f ca="1">E00251532132921</f>
        <v>#NAME?</v>
      </c>
      <c r="B21129">
        <v>449</v>
      </c>
      <c r="C21129" t="s">
        <v>124</v>
      </c>
      <c r="D21129" s="1">
        <v>42723</v>
      </c>
      <c r="F21129">
        <v>1</v>
      </c>
      <c r="G21129">
        <v>7231</v>
      </c>
      <c r="H21129" t="s">
        <v>128</v>
      </c>
      <c r="J21129" t="s">
        <v>14</v>
      </c>
      <c r="K21129">
        <v>56</v>
      </c>
      <c r="L21129" t="s">
        <v>15</v>
      </c>
    </row>
    <row r="21130" spans="1:12">
      <c r="A21130" t="e">
        <f ca="1">E00251532132921</f>
        <v>#NAME?</v>
      </c>
      <c r="B21130">
        <v>449</v>
      </c>
      <c r="C21130" t="s">
        <v>124</v>
      </c>
      <c r="D21130" s="1">
        <v>42766</v>
      </c>
      <c r="F21130">
        <v>1</v>
      </c>
      <c r="G21130">
        <v>4019</v>
      </c>
      <c r="H21130" t="s">
        <v>26</v>
      </c>
      <c r="J21130" t="s">
        <v>14</v>
      </c>
      <c r="K21130">
        <v>56</v>
      </c>
      <c r="L21130" t="s">
        <v>15</v>
      </c>
    </row>
    <row r="21131" spans="1:12">
      <c r="A21131" t="e">
        <f ca="1">E00251510128221</f>
        <v>#NAME?</v>
      </c>
      <c r="B21131">
        <v>160</v>
      </c>
      <c r="C21131" t="s">
        <v>278</v>
      </c>
      <c r="D21131" s="1">
        <v>42079</v>
      </c>
      <c r="F21131">
        <v>2</v>
      </c>
      <c r="G21131">
        <v>4019</v>
      </c>
      <c r="H21131" t="s">
        <v>26</v>
      </c>
      <c r="J21131" t="s">
        <v>14</v>
      </c>
      <c r="K21131">
        <v>53</v>
      </c>
      <c r="L21131" t="s">
        <v>15</v>
      </c>
    </row>
    <row r="21132" spans="1:12">
      <c r="A21132" t="e">
        <f ca="1">E00251510128221</f>
        <v>#NAME?</v>
      </c>
      <c r="B21132">
        <v>160</v>
      </c>
      <c r="C21132" t="s">
        <v>278</v>
      </c>
      <c r="D21132" s="1">
        <v>41926</v>
      </c>
      <c r="F21132">
        <v>2</v>
      </c>
      <c r="G21132">
        <v>4019</v>
      </c>
      <c r="H21132" t="s">
        <v>26</v>
      </c>
      <c r="J21132" t="s">
        <v>14</v>
      </c>
      <c r="K21132">
        <v>52</v>
      </c>
      <c r="L21132" t="s">
        <v>15</v>
      </c>
    </row>
    <row r="21133" spans="1:12">
      <c r="A21133" t="e">
        <f ca="1">E00251515316621</f>
        <v>#NAME?</v>
      </c>
      <c r="B21133">
        <v>11</v>
      </c>
      <c r="C21133" t="s">
        <v>245</v>
      </c>
      <c r="D21133" s="1">
        <v>41702</v>
      </c>
      <c r="F21133">
        <v>3</v>
      </c>
      <c r="G21133">
        <v>463</v>
      </c>
      <c r="H21133" t="s">
        <v>259</v>
      </c>
      <c r="J21133" t="s">
        <v>14</v>
      </c>
      <c r="K21133">
        <v>44</v>
      </c>
      <c r="L21133" t="s">
        <v>15</v>
      </c>
    </row>
    <row r="21134" spans="1:12">
      <c r="A21134" t="e">
        <f ca="1">E00251439068821</f>
        <v>#NAME?</v>
      </c>
      <c r="B21134">
        <v>701</v>
      </c>
      <c r="C21134" t="s">
        <v>72</v>
      </c>
      <c r="D21134" s="1">
        <v>43006</v>
      </c>
      <c r="F21134">
        <v>4</v>
      </c>
      <c r="G21134">
        <v>7243</v>
      </c>
      <c r="H21134" t="s">
        <v>42</v>
      </c>
      <c r="J21134" t="s">
        <v>14</v>
      </c>
      <c r="K21134">
        <v>54</v>
      </c>
      <c r="L21134" t="s">
        <v>15</v>
      </c>
    </row>
    <row r="21135" spans="1:12">
      <c r="A21135" t="e">
        <f ca="1">E00251518673921</f>
        <v>#NAME?</v>
      </c>
      <c r="B21135">
        <v>695</v>
      </c>
      <c r="C21135" t="s">
        <v>257</v>
      </c>
      <c r="D21135" s="1">
        <v>40963</v>
      </c>
      <c r="F21135">
        <v>2</v>
      </c>
      <c r="G21135">
        <v>57420</v>
      </c>
      <c r="H21135" t="s">
        <v>267</v>
      </c>
      <c r="J21135" t="s">
        <v>14</v>
      </c>
      <c r="K21135">
        <v>60</v>
      </c>
      <c r="L21135" t="s">
        <v>15</v>
      </c>
    </row>
    <row r="21136" spans="1:12">
      <c r="A21136" t="e">
        <f ca="1">E00251518673921</f>
        <v>#NAME?</v>
      </c>
      <c r="B21136">
        <v>695</v>
      </c>
      <c r="C21136" t="s">
        <v>257</v>
      </c>
      <c r="D21136" s="1">
        <v>42388</v>
      </c>
      <c r="F21136">
        <v>1</v>
      </c>
      <c r="G21136">
        <v>38120</v>
      </c>
      <c r="H21136" t="s">
        <v>1533</v>
      </c>
      <c r="J21136" t="s">
        <v>14</v>
      </c>
      <c r="K21136">
        <v>64</v>
      </c>
      <c r="L21136" t="s">
        <v>15</v>
      </c>
    </row>
    <row r="21137" spans="1:12">
      <c r="A21137" t="e">
        <f ca="1">E00251532975721</f>
        <v>#NAME?</v>
      </c>
      <c r="B21137">
        <v>446</v>
      </c>
      <c r="C21137" t="s">
        <v>94</v>
      </c>
      <c r="D21137" s="1">
        <v>41260</v>
      </c>
      <c r="F21137">
        <v>1</v>
      </c>
      <c r="G21137">
        <v>4660</v>
      </c>
      <c r="H21137" t="s">
        <v>215</v>
      </c>
      <c r="J21137" t="s">
        <v>14</v>
      </c>
      <c r="K21137">
        <v>49</v>
      </c>
      <c r="L21137" t="s">
        <v>15</v>
      </c>
    </row>
    <row r="21138" spans="1:12">
      <c r="A21138" t="e">
        <f ca="1">E00251532975721</f>
        <v>#NAME?</v>
      </c>
      <c r="B21138">
        <v>446</v>
      </c>
      <c r="C21138" t="s">
        <v>94</v>
      </c>
      <c r="D21138" s="1">
        <v>41309</v>
      </c>
      <c r="F21138">
        <v>2</v>
      </c>
      <c r="G21138">
        <v>5180</v>
      </c>
      <c r="H21138" t="s">
        <v>165</v>
      </c>
      <c r="J21138" t="s">
        <v>14</v>
      </c>
      <c r="K21138">
        <v>49</v>
      </c>
      <c r="L21138" t="s">
        <v>15</v>
      </c>
    </row>
    <row r="21139" spans="1:12">
      <c r="A21139" t="e">
        <f ca="1">E00251513292821</f>
        <v>#NAME?</v>
      </c>
      <c r="B21139">
        <v>467</v>
      </c>
      <c r="C21139" t="s">
        <v>232</v>
      </c>
      <c r="D21139" s="1">
        <v>41124</v>
      </c>
      <c r="F21139">
        <v>2</v>
      </c>
      <c r="G21139">
        <v>5699</v>
      </c>
      <c r="H21139" t="s">
        <v>329</v>
      </c>
      <c r="J21139" t="s">
        <v>14</v>
      </c>
      <c r="K21139">
        <v>53</v>
      </c>
      <c r="L21139" t="s">
        <v>15</v>
      </c>
    </row>
    <row r="21140" spans="1:12">
      <c r="A21140" t="e">
        <f ca="1">E00251511146121</f>
        <v>#NAME?</v>
      </c>
      <c r="B21140">
        <v>4982</v>
      </c>
      <c r="C21140" t="s">
        <v>1171</v>
      </c>
      <c r="D21140" s="1">
        <v>41860</v>
      </c>
      <c r="F21140">
        <v>2</v>
      </c>
      <c r="G21140">
        <v>4019</v>
      </c>
      <c r="H21140" t="s">
        <v>26</v>
      </c>
      <c r="J21140" t="s">
        <v>14</v>
      </c>
      <c r="K21140">
        <v>56</v>
      </c>
      <c r="L21140" t="s">
        <v>15</v>
      </c>
    </row>
    <row r="21141" spans="1:12">
      <c r="A21141" t="e">
        <f ca="1">E00251615150021</f>
        <v>#NAME?</v>
      </c>
      <c r="B21141">
        <v>1929</v>
      </c>
      <c r="C21141" t="s">
        <v>195</v>
      </c>
      <c r="D21141" s="1">
        <v>42226</v>
      </c>
      <c r="F21141">
        <v>2</v>
      </c>
      <c r="G21141">
        <v>7262</v>
      </c>
      <c r="H21141" t="s">
        <v>198</v>
      </c>
      <c r="J21141" t="s">
        <v>14</v>
      </c>
      <c r="K21141">
        <v>39</v>
      </c>
      <c r="L21141" t="s">
        <v>15</v>
      </c>
    </row>
    <row r="21142" spans="1:12">
      <c r="A21142" t="e">
        <f ca="1">E00251532975721</f>
        <v>#NAME?</v>
      </c>
      <c r="B21142">
        <v>446</v>
      </c>
      <c r="C21142" t="s">
        <v>94</v>
      </c>
      <c r="D21142" s="1">
        <v>41473</v>
      </c>
      <c r="F21142">
        <v>3</v>
      </c>
      <c r="G21142">
        <v>496</v>
      </c>
      <c r="H21142" t="s">
        <v>190</v>
      </c>
      <c r="J21142" t="s">
        <v>14</v>
      </c>
      <c r="K21142">
        <v>49</v>
      </c>
      <c r="L21142" t="s">
        <v>15</v>
      </c>
    </row>
    <row r="21143" spans="1:12">
      <c r="A21143" t="e">
        <f ca="1">E00251524955621</f>
        <v>#NAME?</v>
      </c>
      <c r="B21143">
        <v>193</v>
      </c>
      <c r="C21143" t="s">
        <v>247</v>
      </c>
      <c r="D21143" s="1">
        <v>42053</v>
      </c>
      <c r="F21143">
        <v>1</v>
      </c>
      <c r="G21143">
        <v>5589</v>
      </c>
      <c r="H21143" t="s">
        <v>152</v>
      </c>
      <c r="J21143" t="s">
        <v>14</v>
      </c>
      <c r="K21143">
        <v>50</v>
      </c>
      <c r="L21143" t="s">
        <v>15</v>
      </c>
    </row>
    <row r="21144" spans="1:12">
      <c r="A21144" t="e">
        <f ca="1">E00251532092521</f>
        <v>#NAME?</v>
      </c>
      <c r="B21144">
        <v>485</v>
      </c>
      <c r="C21144" t="s">
        <v>241</v>
      </c>
      <c r="D21144" s="1">
        <v>42469</v>
      </c>
      <c r="F21144">
        <v>4</v>
      </c>
      <c r="G21144">
        <v>73390</v>
      </c>
      <c r="H21144" t="s">
        <v>66</v>
      </c>
      <c r="J21144" t="s">
        <v>14</v>
      </c>
      <c r="K21144">
        <v>47</v>
      </c>
      <c r="L21144" t="s">
        <v>15</v>
      </c>
    </row>
    <row r="21145" spans="1:12">
      <c r="A21145" t="e">
        <f ca="1">E00251615150021</f>
        <v>#NAME?</v>
      </c>
      <c r="B21145">
        <v>1929</v>
      </c>
      <c r="C21145" t="s">
        <v>195</v>
      </c>
      <c r="D21145" s="1">
        <v>41394</v>
      </c>
      <c r="F21145">
        <v>1</v>
      </c>
      <c r="G21145">
        <v>7840</v>
      </c>
      <c r="H21145" t="s">
        <v>55</v>
      </c>
      <c r="J21145" t="s">
        <v>14</v>
      </c>
      <c r="K21145">
        <v>37</v>
      </c>
      <c r="L21145" t="s">
        <v>22</v>
      </c>
    </row>
    <row r="21146" spans="1:12">
      <c r="A21146" t="e">
        <f ca="1">E00251429331821</f>
        <v>#NAME?</v>
      </c>
      <c r="B21146">
        <v>283</v>
      </c>
      <c r="C21146" t="s">
        <v>133</v>
      </c>
      <c r="D21146" s="1">
        <v>41288</v>
      </c>
      <c r="F21146">
        <v>2</v>
      </c>
      <c r="G21146">
        <v>7222</v>
      </c>
      <c r="H21146" t="s">
        <v>560</v>
      </c>
      <c r="J21146" t="s">
        <v>14</v>
      </c>
      <c r="K21146">
        <v>55</v>
      </c>
      <c r="L21146" t="s">
        <v>15</v>
      </c>
    </row>
    <row r="21147" spans="1:12">
      <c r="A21147" t="e">
        <f ca="1">E00251429331821</f>
        <v>#NAME?</v>
      </c>
      <c r="B21147">
        <v>283</v>
      </c>
      <c r="C21147" t="s">
        <v>133</v>
      </c>
      <c r="D21147" s="1">
        <v>42317</v>
      </c>
      <c r="F21147">
        <v>1</v>
      </c>
      <c r="G21147">
        <v>27800</v>
      </c>
      <c r="H21147" t="s">
        <v>145</v>
      </c>
      <c r="J21147" t="s">
        <v>14</v>
      </c>
      <c r="K21147">
        <v>58</v>
      </c>
      <c r="L21147" t="s">
        <v>15</v>
      </c>
    </row>
    <row r="21148" spans="1:12">
      <c r="A21148" t="e">
        <f ca="1">E00251432272621</f>
        <v>#NAME?</v>
      </c>
      <c r="B21148">
        <v>489</v>
      </c>
      <c r="C21148" t="s">
        <v>100</v>
      </c>
      <c r="D21148" s="1">
        <v>41228</v>
      </c>
      <c r="F21148">
        <v>1</v>
      </c>
      <c r="G21148">
        <v>496</v>
      </c>
      <c r="H21148" t="s">
        <v>190</v>
      </c>
      <c r="J21148" t="s">
        <v>14</v>
      </c>
      <c r="K21148">
        <v>52</v>
      </c>
      <c r="L21148" t="s">
        <v>15</v>
      </c>
    </row>
    <row r="21149" spans="1:12">
      <c r="A21149" t="e">
        <f ca="1">E00251432272621</f>
        <v>#NAME?</v>
      </c>
      <c r="B21149">
        <v>489</v>
      </c>
      <c r="C21149" t="s">
        <v>100</v>
      </c>
      <c r="D21149" s="1">
        <v>42829</v>
      </c>
      <c r="F21149">
        <v>1</v>
      </c>
      <c r="G21149">
        <v>2169</v>
      </c>
      <c r="H21149" t="s">
        <v>40</v>
      </c>
      <c r="J21149" t="s">
        <v>14</v>
      </c>
      <c r="K21149">
        <v>56</v>
      </c>
      <c r="L21149" t="s">
        <v>15</v>
      </c>
    </row>
    <row r="21150" spans="1:12">
      <c r="A21150" t="e">
        <f ca="1">E00251532132921</f>
        <v>#NAME?</v>
      </c>
      <c r="B21150">
        <v>467</v>
      </c>
      <c r="C21150" t="s">
        <v>232</v>
      </c>
      <c r="D21150" s="1">
        <v>41241</v>
      </c>
      <c r="F21150">
        <v>2</v>
      </c>
      <c r="G21150">
        <v>683</v>
      </c>
      <c r="H21150" t="s">
        <v>1016</v>
      </c>
      <c r="J21150" t="s">
        <v>14</v>
      </c>
      <c r="K21150">
        <v>52</v>
      </c>
      <c r="L21150" t="s">
        <v>15</v>
      </c>
    </row>
    <row r="21151" spans="1:12">
      <c r="A21151" t="e">
        <f ca="1">E00251532132921</f>
        <v>#NAME?</v>
      </c>
      <c r="B21151">
        <v>467</v>
      </c>
      <c r="C21151" t="s">
        <v>232</v>
      </c>
      <c r="D21151" s="1">
        <v>41512</v>
      </c>
      <c r="F21151">
        <v>1</v>
      </c>
      <c r="G21151">
        <v>5258</v>
      </c>
      <c r="H21151" t="s">
        <v>236</v>
      </c>
      <c r="J21151" t="s">
        <v>14</v>
      </c>
      <c r="K21151">
        <v>53</v>
      </c>
      <c r="L21151" t="s">
        <v>15</v>
      </c>
    </row>
    <row r="21152" spans="1:12">
      <c r="A21152" t="e">
        <f ca="1">E00251510695321</f>
        <v>#NAME?</v>
      </c>
      <c r="B21152">
        <v>191</v>
      </c>
      <c r="C21152" t="s">
        <v>320</v>
      </c>
      <c r="D21152" s="1">
        <v>40982</v>
      </c>
      <c r="F21152">
        <v>1</v>
      </c>
      <c r="G21152">
        <v>1369</v>
      </c>
      <c r="H21152" t="s">
        <v>373</v>
      </c>
      <c r="J21152" t="s">
        <v>14</v>
      </c>
      <c r="K21152">
        <v>48</v>
      </c>
      <c r="L21152" t="s">
        <v>15</v>
      </c>
    </row>
    <row r="21153" spans="1:12">
      <c r="A21153" t="e">
        <f ca="1">E00251511146121</f>
        <v>#NAME?</v>
      </c>
      <c r="B21153">
        <v>28</v>
      </c>
      <c r="C21153" t="s">
        <v>153</v>
      </c>
      <c r="D21153" s="1">
        <v>41236</v>
      </c>
      <c r="F21153">
        <v>1</v>
      </c>
      <c r="G21153">
        <v>7243</v>
      </c>
      <c r="H21153" t="s">
        <v>42</v>
      </c>
      <c r="J21153" t="s">
        <v>14</v>
      </c>
      <c r="K21153">
        <v>55</v>
      </c>
      <c r="L21153" t="s">
        <v>15</v>
      </c>
    </row>
    <row r="21154" spans="1:12">
      <c r="A21154" t="e">
        <f ca="1">E00251511146121</f>
        <v>#NAME?</v>
      </c>
      <c r="B21154">
        <v>28</v>
      </c>
      <c r="C21154" t="s">
        <v>153</v>
      </c>
      <c r="D21154" s="1">
        <v>41466</v>
      </c>
      <c r="F21154">
        <v>2</v>
      </c>
      <c r="G21154">
        <v>4019</v>
      </c>
      <c r="H21154" t="s">
        <v>26</v>
      </c>
      <c r="J21154" t="s">
        <v>14</v>
      </c>
      <c r="K21154">
        <v>55</v>
      </c>
      <c r="L21154" t="s">
        <v>15</v>
      </c>
    </row>
    <row r="21155" spans="1:12">
      <c r="A21155" t="e">
        <f ca="1">E00251532132921</f>
        <v>#NAME?</v>
      </c>
      <c r="B21155">
        <v>449</v>
      </c>
      <c r="C21155" t="s">
        <v>124</v>
      </c>
      <c r="D21155" s="1">
        <v>42383</v>
      </c>
      <c r="F21155">
        <v>1</v>
      </c>
      <c r="G21155">
        <v>5235</v>
      </c>
      <c r="H21155" t="s">
        <v>1194</v>
      </c>
      <c r="J21155" t="s">
        <v>14</v>
      </c>
      <c r="K21155">
        <v>55</v>
      </c>
      <c r="L21155" t="s">
        <v>15</v>
      </c>
    </row>
    <row r="21156" spans="1:12">
      <c r="A21156" t="e">
        <f ca="1">E00251532132921</f>
        <v>#NAME?</v>
      </c>
      <c r="B21156">
        <v>449</v>
      </c>
      <c r="C21156" t="s">
        <v>124</v>
      </c>
      <c r="D21156" s="1">
        <v>42558</v>
      </c>
      <c r="F21156">
        <v>2</v>
      </c>
      <c r="G21156">
        <v>3051</v>
      </c>
      <c r="H21156" t="s">
        <v>13</v>
      </c>
      <c r="J21156" t="s">
        <v>14</v>
      </c>
      <c r="K21156">
        <v>56</v>
      </c>
      <c r="L21156" t="s">
        <v>15</v>
      </c>
    </row>
    <row r="21157" spans="1:12">
      <c r="A21157" t="e">
        <f ca="1">E00251532132921</f>
        <v>#NAME?</v>
      </c>
      <c r="B21157">
        <v>467</v>
      </c>
      <c r="C21157" t="s">
        <v>232</v>
      </c>
      <c r="D21157" s="1">
        <v>41330</v>
      </c>
      <c r="F21157">
        <v>5</v>
      </c>
      <c r="G21157">
        <v>33394</v>
      </c>
      <c r="H21157" t="s">
        <v>235</v>
      </c>
      <c r="J21157" t="s">
        <v>14</v>
      </c>
      <c r="K21157">
        <v>52</v>
      </c>
      <c r="L21157" t="s">
        <v>15</v>
      </c>
    </row>
    <row r="21158" spans="1:12">
      <c r="A21158" t="e">
        <f ca="1">E00251513359021</f>
        <v>#NAME?</v>
      </c>
      <c r="B21158">
        <v>500</v>
      </c>
      <c r="C21158" t="s">
        <v>161</v>
      </c>
      <c r="D21158" s="1">
        <v>41610</v>
      </c>
      <c r="F21158">
        <v>3</v>
      </c>
      <c r="G21158">
        <v>4019</v>
      </c>
      <c r="H21158" t="s">
        <v>26</v>
      </c>
      <c r="J21158" t="s">
        <v>14</v>
      </c>
      <c r="K21158">
        <v>58</v>
      </c>
      <c r="L21158" t="s">
        <v>15</v>
      </c>
    </row>
    <row r="21159" spans="1:12">
      <c r="A21159" t="e">
        <f ca="1">E00251513359021</f>
        <v>#NAME?</v>
      </c>
      <c r="B21159">
        <v>500</v>
      </c>
      <c r="C21159" t="s">
        <v>161</v>
      </c>
      <c r="D21159" s="1">
        <v>41732</v>
      </c>
      <c r="F21159">
        <v>4</v>
      </c>
      <c r="G21159">
        <v>49390</v>
      </c>
      <c r="H21159" t="s">
        <v>59</v>
      </c>
      <c r="J21159" t="s">
        <v>14</v>
      </c>
      <c r="K21159">
        <v>59</v>
      </c>
      <c r="L21159" t="s">
        <v>15</v>
      </c>
    </row>
    <row r="21160" spans="1:12">
      <c r="A21160" t="e">
        <f ca="1">E00251513359021</f>
        <v>#NAME?</v>
      </c>
      <c r="B21160">
        <v>500</v>
      </c>
      <c r="C21160" t="s">
        <v>161</v>
      </c>
      <c r="D21160" s="1">
        <v>42019</v>
      </c>
      <c r="F21160">
        <v>3</v>
      </c>
      <c r="G21160">
        <v>49390</v>
      </c>
      <c r="H21160" t="s">
        <v>59</v>
      </c>
      <c r="J21160" t="s">
        <v>14</v>
      </c>
      <c r="K21160">
        <v>59</v>
      </c>
      <c r="L21160" t="s">
        <v>15</v>
      </c>
    </row>
    <row r="21161" spans="1:12">
      <c r="A21161" t="e">
        <f ca="1">E00251513359021</f>
        <v>#NAME?</v>
      </c>
      <c r="B21161">
        <v>500</v>
      </c>
      <c r="C21161" t="s">
        <v>161</v>
      </c>
      <c r="D21161" s="1">
        <v>42425</v>
      </c>
      <c r="F21161">
        <v>2</v>
      </c>
      <c r="G21161">
        <v>49390</v>
      </c>
      <c r="H21161" t="s">
        <v>59</v>
      </c>
      <c r="J21161" t="s">
        <v>14</v>
      </c>
      <c r="K21161">
        <v>61</v>
      </c>
      <c r="L21161" t="s">
        <v>15</v>
      </c>
    </row>
    <row r="21162" spans="1:12">
      <c r="A21162" t="e">
        <f ca="1">E00251515316621</f>
        <v>#NAME?</v>
      </c>
      <c r="B21162">
        <v>11</v>
      </c>
      <c r="C21162" t="s">
        <v>245</v>
      </c>
      <c r="D21162" s="1">
        <v>42927</v>
      </c>
      <c r="F21162">
        <v>1</v>
      </c>
      <c r="G21162">
        <v>463</v>
      </c>
      <c r="H21162" t="s">
        <v>259</v>
      </c>
      <c r="J21162" t="s">
        <v>14</v>
      </c>
      <c r="K21162">
        <v>48</v>
      </c>
      <c r="L21162" t="s">
        <v>15</v>
      </c>
    </row>
    <row r="21163" spans="1:12">
      <c r="A21163" t="e">
        <f ca="1">E00251429863321</f>
        <v>#NAME?</v>
      </c>
      <c r="B21163">
        <v>165</v>
      </c>
      <c r="C21163" t="s">
        <v>461</v>
      </c>
      <c r="D21163" s="1">
        <v>42264</v>
      </c>
      <c r="F21163">
        <v>1</v>
      </c>
      <c r="G21163">
        <v>460</v>
      </c>
      <c r="H21163" t="s">
        <v>16</v>
      </c>
      <c r="J21163" t="s">
        <v>14</v>
      </c>
      <c r="K21163">
        <v>46</v>
      </c>
      <c r="L21163" t="s">
        <v>15</v>
      </c>
    </row>
    <row r="21164" spans="1:12">
      <c r="A21164" t="e">
        <f ca="1">E00251518673921</f>
        <v>#NAME?</v>
      </c>
      <c r="B21164">
        <v>695</v>
      </c>
      <c r="C21164" t="s">
        <v>257</v>
      </c>
      <c r="D21164" s="1">
        <v>42783</v>
      </c>
      <c r="F21164">
        <v>1</v>
      </c>
      <c r="G21164">
        <v>8448</v>
      </c>
      <c r="H21164" t="s">
        <v>718</v>
      </c>
      <c r="J21164" t="s">
        <v>14</v>
      </c>
      <c r="K21164">
        <v>65</v>
      </c>
      <c r="L21164" t="s">
        <v>15</v>
      </c>
    </row>
    <row r="21165" spans="1:12">
      <c r="A21165" t="e">
        <f ca="1">E00251424839421</f>
        <v>#NAME?</v>
      </c>
      <c r="B21165">
        <v>110</v>
      </c>
      <c r="C21165" t="s">
        <v>980</v>
      </c>
      <c r="D21165" s="1">
        <v>42930</v>
      </c>
      <c r="F21165">
        <v>2</v>
      </c>
      <c r="G21165">
        <v>27800</v>
      </c>
      <c r="H21165" t="s">
        <v>145</v>
      </c>
      <c r="J21165" t="s">
        <v>14</v>
      </c>
      <c r="K21165">
        <v>45</v>
      </c>
      <c r="L21165" t="s">
        <v>15</v>
      </c>
    </row>
    <row r="21166" spans="1:12">
      <c r="A21166" t="e">
        <f ca="1">E00251430237821</f>
        <v>#NAME?</v>
      </c>
      <c r="B21166">
        <v>276</v>
      </c>
      <c r="C21166" t="s">
        <v>122</v>
      </c>
      <c r="D21166" s="1">
        <v>42559</v>
      </c>
      <c r="F21166">
        <v>2</v>
      </c>
      <c r="G21166">
        <v>2729</v>
      </c>
      <c r="H21166" t="s">
        <v>115</v>
      </c>
      <c r="J21166" t="s">
        <v>14</v>
      </c>
      <c r="K21166">
        <v>51</v>
      </c>
      <c r="L21166" t="s">
        <v>15</v>
      </c>
    </row>
    <row r="21167" spans="1:12">
      <c r="A21167" t="e">
        <f ca="1">E00251430237821</f>
        <v>#NAME?</v>
      </c>
      <c r="B21167">
        <v>276</v>
      </c>
      <c r="C21167" t="s">
        <v>122</v>
      </c>
      <c r="D21167" s="1">
        <v>42697</v>
      </c>
      <c r="F21167">
        <v>5</v>
      </c>
      <c r="G21167">
        <v>5718</v>
      </c>
      <c r="H21167" t="s">
        <v>244</v>
      </c>
      <c r="J21167" t="s">
        <v>14</v>
      </c>
      <c r="K21167">
        <v>52</v>
      </c>
      <c r="L21167" t="s">
        <v>15</v>
      </c>
    </row>
    <row r="21168" spans="1:12">
      <c r="A21168" t="e">
        <f ca="1">E00251515316621</f>
        <v>#NAME?</v>
      </c>
      <c r="B21168">
        <v>11</v>
      </c>
      <c r="C21168" t="s">
        <v>245</v>
      </c>
      <c r="D21168" s="1">
        <v>42402</v>
      </c>
      <c r="F21168">
        <v>1</v>
      </c>
      <c r="G21168">
        <v>2149</v>
      </c>
      <c r="H21168" t="s">
        <v>484</v>
      </c>
      <c r="J21168" t="s">
        <v>14</v>
      </c>
      <c r="K21168">
        <v>46</v>
      </c>
      <c r="L21168" t="s">
        <v>15</v>
      </c>
    </row>
    <row r="21169" spans="1:12">
      <c r="A21169" t="e">
        <f ca="1">E00251430261521</f>
        <v>#NAME?</v>
      </c>
      <c r="B21169">
        <v>500</v>
      </c>
      <c r="C21169" t="s">
        <v>161</v>
      </c>
      <c r="D21169" s="1">
        <v>42758</v>
      </c>
      <c r="F21169">
        <v>2</v>
      </c>
      <c r="G21169">
        <v>46410</v>
      </c>
      <c r="H21169" t="s">
        <v>482</v>
      </c>
      <c r="J21169" t="s">
        <v>14</v>
      </c>
      <c r="K21169">
        <v>53</v>
      </c>
      <c r="L21169" t="s">
        <v>15</v>
      </c>
    </row>
    <row r="21170" spans="1:12">
      <c r="A21170" t="e">
        <f ca="1">E00251528773221</f>
        <v>#NAME?</v>
      </c>
      <c r="B21170">
        <v>276</v>
      </c>
      <c r="C21170" t="s">
        <v>122</v>
      </c>
      <c r="D21170" s="1">
        <v>42557</v>
      </c>
      <c r="F21170">
        <v>2</v>
      </c>
      <c r="G21170">
        <v>4019</v>
      </c>
      <c r="H21170" t="s">
        <v>26</v>
      </c>
      <c r="J21170" t="s">
        <v>14</v>
      </c>
      <c r="K21170">
        <v>50</v>
      </c>
      <c r="L21170" t="s">
        <v>15</v>
      </c>
    </row>
    <row r="21171" spans="1:12">
      <c r="A21171" t="e">
        <f ca="1">E00251528773221</f>
        <v>#NAME?</v>
      </c>
      <c r="B21171">
        <v>276</v>
      </c>
      <c r="C21171" t="s">
        <v>122</v>
      </c>
      <c r="D21171" s="1">
        <v>43039</v>
      </c>
      <c r="F21171">
        <v>1</v>
      </c>
      <c r="G21171">
        <v>4019</v>
      </c>
      <c r="H21171" t="s">
        <v>26</v>
      </c>
      <c r="J21171" t="s">
        <v>14</v>
      </c>
      <c r="K21171">
        <v>51</v>
      </c>
      <c r="L21171" t="s">
        <v>15</v>
      </c>
    </row>
    <row r="21172" spans="1:12">
      <c r="A21172" t="e">
        <f ca="1">E00251430366921</f>
        <v>#NAME?</v>
      </c>
      <c r="B21172">
        <v>489</v>
      </c>
      <c r="C21172" t="s">
        <v>100</v>
      </c>
      <c r="D21172" s="1">
        <v>42957</v>
      </c>
      <c r="F21172">
        <v>3</v>
      </c>
      <c r="G21172">
        <v>460</v>
      </c>
      <c r="H21172" t="s">
        <v>16</v>
      </c>
      <c r="J21172" t="s">
        <v>14</v>
      </c>
      <c r="K21172">
        <v>54</v>
      </c>
      <c r="L21172" t="s">
        <v>15</v>
      </c>
    </row>
    <row r="21173" spans="1:12">
      <c r="A21173" t="e">
        <f ca="1">E00251430237821</f>
        <v>#NAME?</v>
      </c>
      <c r="B21173">
        <v>276</v>
      </c>
      <c r="C21173" t="s">
        <v>122</v>
      </c>
      <c r="D21173" s="1">
        <v>42143</v>
      </c>
      <c r="F21173">
        <v>2</v>
      </c>
      <c r="G21173">
        <v>7904</v>
      </c>
      <c r="H21173" t="s">
        <v>75</v>
      </c>
      <c r="J21173" t="s">
        <v>14</v>
      </c>
      <c r="K21173">
        <v>50</v>
      </c>
      <c r="L21173" t="s">
        <v>22</v>
      </c>
    </row>
    <row r="21174" spans="1:12">
      <c r="A21174" t="e">
        <f ca="1">E00251615125021</f>
        <v>#NAME?</v>
      </c>
      <c r="B21174">
        <v>160</v>
      </c>
      <c r="C21174" t="s">
        <v>278</v>
      </c>
      <c r="D21174" s="1">
        <v>43006</v>
      </c>
      <c r="F21174">
        <v>1</v>
      </c>
      <c r="G21174">
        <v>60090</v>
      </c>
      <c r="H21174" t="s">
        <v>181</v>
      </c>
      <c r="J21174" t="s">
        <v>14</v>
      </c>
      <c r="K21174">
        <v>60</v>
      </c>
      <c r="L21174" t="s">
        <v>15</v>
      </c>
    </row>
    <row r="21175" spans="1:12">
      <c r="A21175" t="e">
        <f ca="1">E00251518673921</f>
        <v>#NAME?</v>
      </c>
      <c r="B21175">
        <v>695</v>
      </c>
      <c r="C21175" t="s">
        <v>257</v>
      </c>
      <c r="D21175" s="1">
        <v>40963</v>
      </c>
      <c r="F21175">
        <v>6</v>
      </c>
      <c r="G21175">
        <v>5921</v>
      </c>
      <c r="H21175" t="s">
        <v>680</v>
      </c>
      <c r="J21175" t="s">
        <v>14</v>
      </c>
      <c r="K21175">
        <v>60</v>
      </c>
      <c r="L21175" t="s">
        <v>15</v>
      </c>
    </row>
    <row r="21176" spans="1:12">
      <c r="A21176" t="e">
        <f ca="1">E00251518673921</f>
        <v>#NAME?</v>
      </c>
      <c r="B21176">
        <v>695</v>
      </c>
      <c r="C21176" t="s">
        <v>257</v>
      </c>
      <c r="D21176" s="1">
        <v>41236</v>
      </c>
      <c r="F21176">
        <v>2</v>
      </c>
      <c r="G21176">
        <v>57420</v>
      </c>
      <c r="H21176" t="s">
        <v>267</v>
      </c>
      <c r="J21176" t="s">
        <v>14</v>
      </c>
      <c r="K21176">
        <v>61</v>
      </c>
      <c r="L21176" t="s">
        <v>15</v>
      </c>
    </row>
    <row r="21177" spans="1:12">
      <c r="A21177" t="e">
        <f ca="1">E00251518673921</f>
        <v>#NAME?</v>
      </c>
      <c r="B21177">
        <v>753</v>
      </c>
      <c r="C21177" t="s">
        <v>545</v>
      </c>
      <c r="D21177" s="1">
        <v>42775</v>
      </c>
      <c r="F21177">
        <v>1</v>
      </c>
      <c r="G21177">
        <v>844</v>
      </c>
      <c r="H21177" t="s">
        <v>1352</v>
      </c>
      <c r="I21177" t="s">
        <v>56</v>
      </c>
      <c r="J21177" t="s">
        <v>57</v>
      </c>
      <c r="K21177">
        <v>65</v>
      </c>
      <c r="L21177" t="s">
        <v>15</v>
      </c>
    </row>
    <row r="21178" spans="1:12">
      <c r="A21178" t="e">
        <f ca="1">E00251518673921</f>
        <v>#NAME?</v>
      </c>
      <c r="B21178">
        <v>695</v>
      </c>
      <c r="C21178" t="s">
        <v>257</v>
      </c>
      <c r="D21178" s="1">
        <v>41416</v>
      </c>
      <c r="F21178">
        <v>2</v>
      </c>
      <c r="G21178">
        <v>28989</v>
      </c>
      <c r="H21178" t="s">
        <v>777</v>
      </c>
      <c r="J21178" t="s">
        <v>14</v>
      </c>
      <c r="K21178">
        <v>62</v>
      </c>
      <c r="L21178" t="s">
        <v>15</v>
      </c>
    </row>
    <row r="21179" spans="1:12">
      <c r="A21179" t="e">
        <f ca="1">E00251518673921</f>
        <v>#NAME?</v>
      </c>
      <c r="B21179">
        <v>695</v>
      </c>
      <c r="C21179" t="s">
        <v>257</v>
      </c>
      <c r="D21179" s="1">
        <v>41544</v>
      </c>
      <c r="F21179">
        <v>4</v>
      </c>
      <c r="G21179">
        <v>7243</v>
      </c>
      <c r="H21179" t="s">
        <v>42</v>
      </c>
      <c r="J21179" t="s">
        <v>14</v>
      </c>
      <c r="K21179">
        <v>62</v>
      </c>
      <c r="L21179" t="s">
        <v>15</v>
      </c>
    </row>
    <row r="21180" spans="1:12">
      <c r="A21180" t="e">
        <f ca="1">E00251429864821</f>
        <v>#NAME?</v>
      </c>
      <c r="B21180">
        <v>189</v>
      </c>
      <c r="C21180" t="s">
        <v>58</v>
      </c>
      <c r="D21180" s="1">
        <v>42310</v>
      </c>
      <c r="F21180">
        <v>2</v>
      </c>
      <c r="G21180">
        <v>53510</v>
      </c>
      <c r="H21180" t="s">
        <v>755</v>
      </c>
      <c r="J21180" t="s">
        <v>14</v>
      </c>
      <c r="K21180">
        <v>42</v>
      </c>
      <c r="L21180" t="s">
        <v>15</v>
      </c>
    </row>
    <row r="21181" spans="1:12">
      <c r="A21181" t="e">
        <f ca="1">E00251518673921</f>
        <v>#NAME?</v>
      </c>
      <c r="B21181">
        <v>695</v>
      </c>
      <c r="C21181" t="s">
        <v>257</v>
      </c>
      <c r="D21181" s="1">
        <v>40942</v>
      </c>
      <c r="F21181">
        <v>5</v>
      </c>
      <c r="G21181">
        <v>5921</v>
      </c>
      <c r="H21181" t="s">
        <v>680</v>
      </c>
      <c r="J21181" t="s">
        <v>14</v>
      </c>
      <c r="K21181">
        <v>60</v>
      </c>
      <c r="L21181" t="s">
        <v>15</v>
      </c>
    </row>
    <row r="21182" spans="1:12">
      <c r="A21182" t="e">
        <f ca="1">E00251518673921</f>
        <v>#NAME?</v>
      </c>
      <c r="B21182">
        <v>695</v>
      </c>
      <c r="C21182" t="s">
        <v>257</v>
      </c>
      <c r="D21182" s="1">
        <v>41705</v>
      </c>
      <c r="F21182">
        <v>1</v>
      </c>
      <c r="G21182">
        <v>4871</v>
      </c>
      <c r="H21182" t="s">
        <v>125</v>
      </c>
      <c r="J21182" t="s">
        <v>14</v>
      </c>
      <c r="K21182">
        <v>63</v>
      </c>
      <c r="L21182" t="s">
        <v>15</v>
      </c>
    </row>
    <row r="21183" spans="1:12">
      <c r="A21183" t="e">
        <f ca="1">E00251439068821</f>
        <v>#NAME?</v>
      </c>
      <c r="B21183">
        <v>355</v>
      </c>
      <c r="C21183" t="s">
        <v>302</v>
      </c>
      <c r="D21183" s="1">
        <v>42232</v>
      </c>
      <c r="F21183">
        <v>6</v>
      </c>
      <c r="G21183">
        <v>78050</v>
      </c>
      <c r="H21183" t="s">
        <v>197</v>
      </c>
      <c r="J21183" t="s">
        <v>14</v>
      </c>
      <c r="K21183">
        <v>52</v>
      </c>
      <c r="L21183" t="s">
        <v>22</v>
      </c>
    </row>
    <row r="21184" spans="1:12">
      <c r="A21184" t="e">
        <f ca="1">E00251532132921</f>
        <v>#NAME?</v>
      </c>
      <c r="B21184">
        <v>467</v>
      </c>
      <c r="C21184" t="s">
        <v>232</v>
      </c>
      <c r="D21184" s="1">
        <v>41554</v>
      </c>
      <c r="F21184">
        <v>6</v>
      </c>
      <c r="G21184">
        <v>33394</v>
      </c>
      <c r="H21184" t="s">
        <v>235</v>
      </c>
      <c r="J21184" t="s">
        <v>14</v>
      </c>
      <c r="K21184">
        <v>53</v>
      </c>
      <c r="L21184" t="s">
        <v>15</v>
      </c>
    </row>
    <row r="21185" spans="1:12">
      <c r="A21185" t="e">
        <f ca="1">E00251532132921</f>
        <v>#NAME?</v>
      </c>
      <c r="B21185">
        <v>1028</v>
      </c>
      <c r="C21185" t="s">
        <v>127</v>
      </c>
      <c r="D21185" s="1">
        <v>43006</v>
      </c>
      <c r="F21185">
        <v>1</v>
      </c>
      <c r="G21185">
        <v>7865</v>
      </c>
      <c r="H21185" t="s">
        <v>836</v>
      </c>
      <c r="I21185" t="s">
        <v>127</v>
      </c>
      <c r="J21185" t="s">
        <v>57</v>
      </c>
      <c r="K21185">
        <v>57</v>
      </c>
      <c r="L21185" t="s">
        <v>22</v>
      </c>
    </row>
    <row r="21186" spans="1:12">
      <c r="A21186" t="e">
        <f ca="1">E00251532132921</f>
        <v>#NAME?</v>
      </c>
      <c r="B21186">
        <v>449</v>
      </c>
      <c r="C21186" t="s">
        <v>124</v>
      </c>
      <c r="D21186" s="1">
        <v>42152</v>
      </c>
      <c r="F21186">
        <v>1</v>
      </c>
      <c r="G21186">
        <v>4019</v>
      </c>
      <c r="H21186" t="s">
        <v>26</v>
      </c>
      <c r="J21186" t="s">
        <v>14</v>
      </c>
      <c r="K21186">
        <v>55</v>
      </c>
      <c r="L21186" t="s">
        <v>15</v>
      </c>
    </row>
    <row r="21187" spans="1:12">
      <c r="A21187" t="e">
        <f ca="1">E00251532132921</f>
        <v>#NAME?</v>
      </c>
      <c r="B21187">
        <v>449</v>
      </c>
      <c r="C21187" t="s">
        <v>124</v>
      </c>
      <c r="D21187" s="1">
        <v>43032</v>
      </c>
      <c r="F21187">
        <v>1</v>
      </c>
      <c r="G21187">
        <v>4019</v>
      </c>
      <c r="H21187" t="s">
        <v>26</v>
      </c>
      <c r="J21187" t="s">
        <v>14</v>
      </c>
      <c r="K21187">
        <v>57</v>
      </c>
      <c r="L21187" t="s">
        <v>15</v>
      </c>
    </row>
    <row r="21188" spans="1:12">
      <c r="A21188" t="e">
        <f ca="1">E00251439068821</f>
        <v>#NAME?</v>
      </c>
      <c r="B21188">
        <v>701</v>
      </c>
      <c r="C21188" t="s">
        <v>72</v>
      </c>
      <c r="D21188" s="1">
        <v>41785</v>
      </c>
      <c r="F21188">
        <v>1</v>
      </c>
      <c r="G21188">
        <v>56400</v>
      </c>
      <c r="H21188" t="s">
        <v>91</v>
      </c>
      <c r="J21188" t="s">
        <v>14</v>
      </c>
      <c r="K21188">
        <v>51</v>
      </c>
      <c r="L21188" t="s">
        <v>15</v>
      </c>
    </row>
    <row r="21189" spans="1:12">
      <c r="A21189" t="e">
        <f ca="1">E00251513359021</f>
        <v>#NAME?</v>
      </c>
      <c r="B21189">
        <v>500</v>
      </c>
      <c r="C21189" t="s">
        <v>161</v>
      </c>
      <c r="D21189" s="1">
        <v>41452</v>
      </c>
      <c r="F21189">
        <v>6</v>
      </c>
      <c r="G21189">
        <v>4019</v>
      </c>
      <c r="H21189" t="s">
        <v>26</v>
      </c>
      <c r="J21189" t="s">
        <v>14</v>
      </c>
      <c r="K21189">
        <v>58</v>
      </c>
      <c r="L21189" t="s">
        <v>15</v>
      </c>
    </row>
    <row r="21190" spans="1:12">
      <c r="A21190" t="e">
        <f ca="1">E00251531353921</f>
        <v>#NAME?</v>
      </c>
      <c r="B21190">
        <v>701</v>
      </c>
      <c r="C21190" t="s">
        <v>72</v>
      </c>
      <c r="D21190" s="1">
        <v>42044</v>
      </c>
      <c r="F21190">
        <v>2</v>
      </c>
      <c r="G21190">
        <v>7062</v>
      </c>
      <c r="H21190" t="s">
        <v>97</v>
      </c>
      <c r="J21190" t="s">
        <v>14</v>
      </c>
      <c r="K21190">
        <v>58</v>
      </c>
      <c r="L21190" t="s">
        <v>15</v>
      </c>
    </row>
    <row r="21191" spans="1:12">
      <c r="A21191" t="e">
        <f ca="1">E00251531353921</f>
        <v>#NAME?</v>
      </c>
      <c r="B21191">
        <v>701</v>
      </c>
      <c r="C21191" t="s">
        <v>72</v>
      </c>
      <c r="D21191" s="1">
        <v>42058</v>
      </c>
      <c r="F21191">
        <v>2</v>
      </c>
      <c r="G21191">
        <v>7062</v>
      </c>
      <c r="H21191" t="s">
        <v>97</v>
      </c>
      <c r="J21191" t="s">
        <v>14</v>
      </c>
      <c r="K21191">
        <v>58</v>
      </c>
      <c r="L21191" t="s">
        <v>15</v>
      </c>
    </row>
    <row r="21192" spans="1:12">
      <c r="A21192" t="e">
        <f ca="1">E00251510128221</f>
        <v>#NAME?</v>
      </c>
      <c r="B21192">
        <v>160</v>
      </c>
      <c r="C21192" t="s">
        <v>278</v>
      </c>
      <c r="D21192" s="1">
        <v>41894</v>
      </c>
      <c r="F21192">
        <v>2</v>
      </c>
      <c r="G21192">
        <v>4019</v>
      </c>
      <c r="H21192" t="s">
        <v>26</v>
      </c>
      <c r="J21192" t="s">
        <v>14</v>
      </c>
      <c r="K21192">
        <v>52</v>
      </c>
      <c r="L21192" t="s">
        <v>15</v>
      </c>
    </row>
    <row r="21193" spans="1:12">
      <c r="A21193" t="e">
        <f ca="1">E00251524955621</f>
        <v>#NAME?</v>
      </c>
      <c r="B21193">
        <v>193</v>
      </c>
      <c r="C21193" t="s">
        <v>247</v>
      </c>
      <c r="D21193" s="1">
        <v>42874</v>
      </c>
      <c r="F21193">
        <v>1</v>
      </c>
      <c r="G21193">
        <v>4619</v>
      </c>
      <c r="H21193" t="s">
        <v>613</v>
      </c>
      <c r="J21193" t="s">
        <v>14</v>
      </c>
      <c r="K21193">
        <v>52</v>
      </c>
      <c r="L21193" t="s">
        <v>15</v>
      </c>
    </row>
    <row r="21194" spans="1:12">
      <c r="A21194" t="e">
        <f ca="1">E00251510702121</f>
        <v>#NAME?</v>
      </c>
      <c r="B21194">
        <v>104</v>
      </c>
      <c r="C21194" t="s">
        <v>88</v>
      </c>
      <c r="D21194" s="1">
        <v>41558</v>
      </c>
      <c r="F21194">
        <v>1</v>
      </c>
      <c r="G21194">
        <v>4779</v>
      </c>
      <c r="H21194" t="s">
        <v>231</v>
      </c>
      <c r="J21194" t="s">
        <v>14</v>
      </c>
      <c r="K21194">
        <v>44</v>
      </c>
      <c r="L21194" t="s">
        <v>15</v>
      </c>
    </row>
    <row r="21195" spans="1:12">
      <c r="A21195" t="e">
        <f ca="1">E00251531353921</f>
        <v>#NAME?</v>
      </c>
      <c r="B21195">
        <v>701</v>
      </c>
      <c r="C21195" t="s">
        <v>72</v>
      </c>
      <c r="D21195" s="1">
        <v>42199</v>
      </c>
      <c r="F21195">
        <v>3</v>
      </c>
      <c r="G21195">
        <v>7062</v>
      </c>
      <c r="H21195" t="s">
        <v>97</v>
      </c>
      <c r="J21195" t="s">
        <v>14</v>
      </c>
      <c r="K21195">
        <v>59</v>
      </c>
      <c r="L21195" t="s">
        <v>15</v>
      </c>
    </row>
    <row r="21196" spans="1:12">
      <c r="A21196" t="e">
        <f ca="1">E00251531353921</f>
        <v>#NAME?</v>
      </c>
      <c r="B21196">
        <v>701</v>
      </c>
      <c r="C21196" t="s">
        <v>72</v>
      </c>
      <c r="D21196" s="1">
        <v>42310</v>
      </c>
      <c r="F21196">
        <v>5</v>
      </c>
      <c r="G21196">
        <v>4779</v>
      </c>
      <c r="H21196" t="s">
        <v>231</v>
      </c>
      <c r="J21196" t="s">
        <v>14</v>
      </c>
      <c r="K21196">
        <v>59</v>
      </c>
      <c r="L21196" t="s">
        <v>15</v>
      </c>
    </row>
    <row r="21197" spans="1:12">
      <c r="A21197" t="e">
        <f ca="1">E00251510128221</f>
        <v>#NAME?</v>
      </c>
      <c r="B21197">
        <v>160</v>
      </c>
      <c r="C21197" t="s">
        <v>278</v>
      </c>
      <c r="D21197" s="1">
        <v>43090</v>
      </c>
      <c r="F21197">
        <v>1</v>
      </c>
      <c r="G21197">
        <v>7820</v>
      </c>
      <c r="H21197" t="s">
        <v>233</v>
      </c>
      <c r="J21197" t="s">
        <v>14</v>
      </c>
      <c r="K21197">
        <v>56</v>
      </c>
      <c r="L21197" t="s">
        <v>22</v>
      </c>
    </row>
    <row r="21198" spans="1:12">
      <c r="A21198" t="e">
        <f ca="1">E00251531353921</f>
        <v>#NAME?</v>
      </c>
      <c r="B21198">
        <v>701</v>
      </c>
      <c r="C21198" t="s">
        <v>72</v>
      </c>
      <c r="D21198" s="1">
        <v>42268</v>
      </c>
      <c r="F21198">
        <v>1</v>
      </c>
      <c r="G21198">
        <v>27800</v>
      </c>
      <c r="H21198" t="s">
        <v>145</v>
      </c>
      <c r="J21198" t="s">
        <v>14</v>
      </c>
      <c r="K21198">
        <v>59</v>
      </c>
      <c r="L21198" t="s">
        <v>15</v>
      </c>
    </row>
    <row r="21199" spans="1:12">
      <c r="A21199" t="e">
        <f ca="1">E00251531353921</f>
        <v>#NAME?</v>
      </c>
      <c r="B21199">
        <v>701</v>
      </c>
      <c r="C21199" t="s">
        <v>72</v>
      </c>
      <c r="D21199" s="1">
        <v>42439</v>
      </c>
      <c r="F21199">
        <v>1</v>
      </c>
      <c r="G21199">
        <v>78900</v>
      </c>
      <c r="H21199" t="s">
        <v>79</v>
      </c>
      <c r="J21199" t="s">
        <v>14</v>
      </c>
      <c r="K21199">
        <v>60</v>
      </c>
      <c r="L21199" t="s">
        <v>22</v>
      </c>
    </row>
    <row r="21200" spans="1:12">
      <c r="A21200" t="e">
        <f ca="1">E00251429369721</f>
        <v>#NAME?</v>
      </c>
      <c r="B21200">
        <v>296</v>
      </c>
      <c r="C21200" t="s">
        <v>119</v>
      </c>
      <c r="D21200" s="1">
        <v>41863</v>
      </c>
      <c r="F21200">
        <v>1</v>
      </c>
      <c r="G21200">
        <v>9491</v>
      </c>
      <c r="H21200" t="s">
        <v>566</v>
      </c>
      <c r="J21200" t="s">
        <v>14</v>
      </c>
      <c r="K21200">
        <v>40</v>
      </c>
      <c r="L21200" t="s">
        <v>15</v>
      </c>
    </row>
    <row r="21201" spans="1:12">
      <c r="A21201" t="e">
        <f ca="1">E00251418205021</f>
        <v>#NAME?</v>
      </c>
      <c r="B21201">
        <v>48</v>
      </c>
      <c r="C21201" t="s">
        <v>249</v>
      </c>
      <c r="D21201" s="1">
        <v>42754</v>
      </c>
      <c r="F21201">
        <v>1</v>
      </c>
      <c r="G21201">
        <v>3540</v>
      </c>
      <c r="H21201" t="s">
        <v>436</v>
      </c>
      <c r="J21201" t="s">
        <v>14</v>
      </c>
      <c r="K21201">
        <v>48</v>
      </c>
      <c r="L21201" t="s">
        <v>15</v>
      </c>
    </row>
    <row r="21202" spans="1:12">
      <c r="A21202" t="e">
        <f ca="1">E00251418205021</f>
        <v>#NAME?</v>
      </c>
      <c r="B21202">
        <v>48</v>
      </c>
      <c r="C21202" t="s">
        <v>249</v>
      </c>
      <c r="D21202" s="1">
        <v>42824</v>
      </c>
      <c r="F21202">
        <v>1</v>
      </c>
      <c r="G21202">
        <v>45981</v>
      </c>
      <c r="H21202" t="s">
        <v>917</v>
      </c>
      <c r="J21202" t="s">
        <v>14</v>
      </c>
      <c r="K21202">
        <v>48</v>
      </c>
      <c r="L21202" t="s">
        <v>15</v>
      </c>
    </row>
    <row r="21203" spans="1:12">
      <c r="A21203" t="e">
        <f ca="1">E00251510128221</f>
        <v>#NAME?</v>
      </c>
      <c r="B21203">
        <v>160</v>
      </c>
      <c r="C21203" t="s">
        <v>278</v>
      </c>
      <c r="D21203" s="1">
        <v>42327</v>
      </c>
      <c r="F21203">
        <v>2</v>
      </c>
      <c r="G21203">
        <v>7881</v>
      </c>
      <c r="H21203" t="s">
        <v>637</v>
      </c>
      <c r="J21203" t="s">
        <v>14</v>
      </c>
      <c r="K21203">
        <v>54</v>
      </c>
      <c r="L21203" t="s">
        <v>22</v>
      </c>
    </row>
    <row r="21204" spans="1:12">
      <c r="A21204" t="e">
        <f ca="1">E00251510128221</f>
        <v>#NAME?</v>
      </c>
      <c r="B21204">
        <v>160</v>
      </c>
      <c r="C21204" t="s">
        <v>278</v>
      </c>
      <c r="D21204" s="1">
        <v>42772</v>
      </c>
      <c r="F21204">
        <v>1</v>
      </c>
      <c r="G21204">
        <v>7235</v>
      </c>
      <c r="H21204" t="s">
        <v>108</v>
      </c>
      <c r="J21204" t="s">
        <v>14</v>
      </c>
      <c r="K21204">
        <v>55</v>
      </c>
      <c r="L21204" t="s">
        <v>15</v>
      </c>
    </row>
    <row r="21205" spans="1:12">
      <c r="A21205" t="e">
        <f ca="1">E00251531353921</f>
        <v>#NAME?</v>
      </c>
      <c r="B21205">
        <v>701</v>
      </c>
      <c r="C21205" t="s">
        <v>72</v>
      </c>
      <c r="D21205" s="1">
        <v>42495</v>
      </c>
      <c r="F21205">
        <v>4</v>
      </c>
      <c r="G21205">
        <v>7062</v>
      </c>
      <c r="H21205" t="s">
        <v>97</v>
      </c>
      <c r="J21205" t="s">
        <v>14</v>
      </c>
      <c r="K21205">
        <v>60</v>
      </c>
      <c r="L21205" t="s">
        <v>15</v>
      </c>
    </row>
    <row r="21206" spans="1:12">
      <c r="A21206" t="e">
        <f ca="1">E00251430366921</f>
        <v>#NAME?</v>
      </c>
      <c r="B21206">
        <v>489</v>
      </c>
      <c r="C21206" t="s">
        <v>100</v>
      </c>
      <c r="D21206" s="1">
        <v>41110</v>
      </c>
      <c r="F21206">
        <v>1</v>
      </c>
      <c r="G21206">
        <v>4019</v>
      </c>
      <c r="H21206" t="s">
        <v>26</v>
      </c>
      <c r="J21206" t="s">
        <v>14</v>
      </c>
      <c r="K21206">
        <v>49</v>
      </c>
      <c r="L21206" t="s">
        <v>15</v>
      </c>
    </row>
    <row r="21207" spans="1:12">
      <c r="A21207" t="e">
        <f ca="1">E00251430366921</f>
        <v>#NAME?</v>
      </c>
      <c r="B21207">
        <v>489</v>
      </c>
      <c r="C21207" t="s">
        <v>100</v>
      </c>
      <c r="D21207" s="1">
        <v>41281</v>
      </c>
      <c r="F21207">
        <v>1</v>
      </c>
      <c r="G21207">
        <v>2729</v>
      </c>
      <c r="H21207" t="s">
        <v>115</v>
      </c>
      <c r="J21207" t="s">
        <v>14</v>
      </c>
      <c r="K21207">
        <v>49</v>
      </c>
      <c r="L21207" t="s">
        <v>15</v>
      </c>
    </row>
    <row r="21208" spans="1:12">
      <c r="A21208" t="e">
        <f ca="1">E00251528773221</f>
        <v>#NAME?</v>
      </c>
      <c r="B21208">
        <v>276</v>
      </c>
      <c r="C21208" t="s">
        <v>122</v>
      </c>
      <c r="D21208" s="1">
        <v>41829</v>
      </c>
      <c r="F21208">
        <v>1</v>
      </c>
      <c r="G21208">
        <v>4019</v>
      </c>
      <c r="H21208" t="s">
        <v>26</v>
      </c>
      <c r="J21208" t="s">
        <v>14</v>
      </c>
      <c r="K21208">
        <v>48</v>
      </c>
      <c r="L21208" t="s">
        <v>15</v>
      </c>
    </row>
    <row r="21209" spans="1:12">
      <c r="A21209" t="e">
        <f ca="1">E00251510702121</f>
        <v>#NAME?</v>
      </c>
      <c r="B21209">
        <v>104</v>
      </c>
      <c r="C21209" t="s">
        <v>88</v>
      </c>
      <c r="D21209" s="1">
        <v>41624</v>
      </c>
      <c r="F21209">
        <v>1</v>
      </c>
      <c r="G21209">
        <v>4779</v>
      </c>
      <c r="H21209" t="s">
        <v>231</v>
      </c>
      <c r="J21209" t="s">
        <v>14</v>
      </c>
      <c r="K21209">
        <v>45</v>
      </c>
      <c r="L21209" t="s">
        <v>15</v>
      </c>
    </row>
    <row r="21210" spans="1:12">
      <c r="A21210" t="e">
        <f ca="1">E00251432149421</f>
        <v>#NAME?</v>
      </c>
      <c r="B21210">
        <v>451</v>
      </c>
      <c r="C21210" t="s">
        <v>102</v>
      </c>
      <c r="D21210" s="1">
        <v>41921</v>
      </c>
      <c r="F21210">
        <v>1</v>
      </c>
      <c r="G21210">
        <v>7226</v>
      </c>
      <c r="H21210" t="s">
        <v>1001</v>
      </c>
      <c r="J21210" t="s">
        <v>14</v>
      </c>
      <c r="K21210">
        <v>62</v>
      </c>
      <c r="L21210" t="s">
        <v>15</v>
      </c>
    </row>
    <row r="21211" spans="1:12">
      <c r="A21211" t="e">
        <f ca="1">E00251513359021</f>
        <v>#NAME?</v>
      </c>
      <c r="B21211">
        <v>500</v>
      </c>
      <c r="C21211" t="s">
        <v>161</v>
      </c>
      <c r="D21211" s="1">
        <v>42282</v>
      </c>
      <c r="F21211">
        <v>3</v>
      </c>
      <c r="G21211">
        <v>4019</v>
      </c>
      <c r="H21211" t="s">
        <v>26</v>
      </c>
      <c r="J21211" t="s">
        <v>14</v>
      </c>
      <c r="K21211">
        <v>60</v>
      </c>
      <c r="L21211" t="s">
        <v>15</v>
      </c>
    </row>
    <row r="21212" spans="1:12">
      <c r="A21212" t="e">
        <f ca="1">E00251510702121</f>
        <v>#NAME?</v>
      </c>
      <c r="B21212">
        <v>104</v>
      </c>
      <c r="C21212" t="s">
        <v>88</v>
      </c>
      <c r="D21212" s="1">
        <v>41865</v>
      </c>
      <c r="F21212">
        <v>1</v>
      </c>
      <c r="G21212">
        <v>78900</v>
      </c>
      <c r="H21212" t="s">
        <v>79</v>
      </c>
      <c r="J21212" t="s">
        <v>14</v>
      </c>
      <c r="K21212">
        <v>45</v>
      </c>
      <c r="L21212" t="s">
        <v>22</v>
      </c>
    </row>
    <row r="21213" spans="1:12">
      <c r="A21213" t="e">
        <f ca="1">E00251510702121</f>
        <v>#NAME?</v>
      </c>
      <c r="B21213">
        <v>104</v>
      </c>
      <c r="C21213" t="s">
        <v>88</v>
      </c>
      <c r="D21213" s="1">
        <v>42298</v>
      </c>
      <c r="F21213">
        <v>1</v>
      </c>
      <c r="G21213">
        <v>462</v>
      </c>
      <c r="H21213" t="s">
        <v>288</v>
      </c>
      <c r="J21213" t="s">
        <v>14</v>
      </c>
      <c r="K21213">
        <v>46</v>
      </c>
      <c r="L21213" t="s">
        <v>15</v>
      </c>
    </row>
    <row r="21214" spans="1:12">
      <c r="A21214" t="e">
        <f ca="1">E00251510702121</f>
        <v>#NAME?</v>
      </c>
      <c r="B21214">
        <v>104</v>
      </c>
      <c r="C21214" t="s">
        <v>88</v>
      </c>
      <c r="D21214" s="1">
        <v>42298</v>
      </c>
      <c r="F21214">
        <v>2</v>
      </c>
      <c r="G21214">
        <v>49390</v>
      </c>
      <c r="H21214" t="s">
        <v>59</v>
      </c>
      <c r="J21214" t="s">
        <v>14</v>
      </c>
      <c r="K21214">
        <v>46</v>
      </c>
      <c r="L21214" t="s">
        <v>15</v>
      </c>
    </row>
    <row r="21215" spans="1:12">
      <c r="A21215" t="e">
        <f ca="1">E00251432149421</f>
        <v>#NAME?</v>
      </c>
      <c r="B21215">
        <v>451</v>
      </c>
      <c r="C21215" t="s">
        <v>102</v>
      </c>
      <c r="D21215" s="1">
        <v>42614</v>
      </c>
      <c r="F21215">
        <v>1</v>
      </c>
      <c r="G21215">
        <v>7226</v>
      </c>
      <c r="H21215" t="s">
        <v>1001</v>
      </c>
      <c r="J21215" t="s">
        <v>14</v>
      </c>
      <c r="K21215">
        <v>64</v>
      </c>
      <c r="L21215" t="s">
        <v>15</v>
      </c>
    </row>
    <row r="21216" spans="1:12">
      <c r="A21216" t="e">
        <f ca="1">E00251619840021</f>
        <v>#NAME?</v>
      </c>
      <c r="B21216">
        <v>726</v>
      </c>
      <c r="C21216" t="s">
        <v>167</v>
      </c>
      <c r="D21216" s="1">
        <v>42527</v>
      </c>
      <c r="F21216">
        <v>1</v>
      </c>
      <c r="G21216">
        <v>883</v>
      </c>
      <c r="H21216" t="s">
        <v>1534</v>
      </c>
      <c r="I21216" t="s">
        <v>56</v>
      </c>
      <c r="J21216" t="s">
        <v>57</v>
      </c>
      <c r="K21216">
        <v>52</v>
      </c>
      <c r="L21216" t="s">
        <v>15</v>
      </c>
    </row>
    <row r="21217" spans="1:12">
      <c r="A21217" t="e">
        <f ca="1">E00251528773221</f>
        <v>#NAME?</v>
      </c>
      <c r="B21217">
        <v>276</v>
      </c>
      <c r="C21217" t="s">
        <v>122</v>
      </c>
      <c r="D21217" s="1">
        <v>41208</v>
      </c>
      <c r="F21217">
        <v>2</v>
      </c>
      <c r="G21217">
        <v>3051</v>
      </c>
      <c r="H21217" t="s">
        <v>13</v>
      </c>
      <c r="J21217" t="s">
        <v>14</v>
      </c>
      <c r="K21217">
        <v>46</v>
      </c>
      <c r="L21217" t="s">
        <v>15</v>
      </c>
    </row>
    <row r="21218" spans="1:12">
      <c r="A21218" t="e">
        <f ca="1">E00251531353921</f>
        <v>#NAME?</v>
      </c>
      <c r="B21218">
        <v>701</v>
      </c>
      <c r="C21218" t="s">
        <v>72</v>
      </c>
      <c r="D21218" s="1">
        <v>42439</v>
      </c>
      <c r="F21218">
        <v>5</v>
      </c>
      <c r="G21218">
        <v>6253</v>
      </c>
      <c r="H21218" t="s">
        <v>292</v>
      </c>
      <c r="J21218" t="s">
        <v>14</v>
      </c>
      <c r="K21218">
        <v>60</v>
      </c>
      <c r="L21218" t="s">
        <v>15</v>
      </c>
    </row>
    <row r="21219" spans="1:12">
      <c r="A21219" t="e">
        <f ca="1">E00251531353921</f>
        <v>#NAME?</v>
      </c>
      <c r="B21219">
        <v>701</v>
      </c>
      <c r="C21219" t="s">
        <v>72</v>
      </c>
      <c r="D21219" s="1">
        <v>42471</v>
      </c>
      <c r="F21219">
        <v>2</v>
      </c>
      <c r="G21219">
        <v>7243</v>
      </c>
      <c r="H21219" t="s">
        <v>42</v>
      </c>
      <c r="J21219" t="s">
        <v>14</v>
      </c>
      <c r="K21219">
        <v>60</v>
      </c>
      <c r="L21219" t="s">
        <v>15</v>
      </c>
    </row>
    <row r="21220" spans="1:12">
      <c r="A21220" t="e">
        <f ca="1">E00251418205021</f>
        <v>#NAME?</v>
      </c>
      <c r="B21220">
        <v>48</v>
      </c>
      <c r="C21220" t="s">
        <v>249</v>
      </c>
      <c r="D21220" s="1">
        <v>41352</v>
      </c>
      <c r="F21220">
        <v>1</v>
      </c>
      <c r="G21220">
        <v>5368</v>
      </c>
      <c r="H21220" t="s">
        <v>101</v>
      </c>
      <c r="J21220" t="s">
        <v>14</v>
      </c>
      <c r="K21220">
        <v>44</v>
      </c>
      <c r="L21220" t="s">
        <v>15</v>
      </c>
    </row>
    <row r="21221" spans="1:12">
      <c r="A21221" t="e">
        <f ca="1">E00251418205021</f>
        <v>#NAME?</v>
      </c>
      <c r="B21221">
        <v>48</v>
      </c>
      <c r="C21221" t="s">
        <v>249</v>
      </c>
      <c r="D21221" s="1">
        <v>42149</v>
      </c>
      <c r="F21221">
        <v>1</v>
      </c>
      <c r="G21221">
        <v>7262</v>
      </c>
      <c r="H21221" t="s">
        <v>198</v>
      </c>
      <c r="J21221" t="s">
        <v>14</v>
      </c>
      <c r="K21221">
        <v>46</v>
      </c>
      <c r="L21221" t="s">
        <v>15</v>
      </c>
    </row>
    <row r="21222" spans="1:12">
      <c r="A21222" t="e">
        <f ca="1">E00251418205021</f>
        <v>#NAME?</v>
      </c>
      <c r="B21222">
        <v>48</v>
      </c>
      <c r="C21222" t="s">
        <v>249</v>
      </c>
      <c r="D21222" s="1">
        <v>42171</v>
      </c>
      <c r="F21222">
        <v>3</v>
      </c>
      <c r="G21222">
        <v>2410</v>
      </c>
      <c r="H21222" t="s">
        <v>283</v>
      </c>
      <c r="J21222" t="s">
        <v>14</v>
      </c>
      <c r="K21222">
        <v>46</v>
      </c>
      <c r="L21222" t="s">
        <v>15</v>
      </c>
    </row>
    <row r="21223" spans="1:12">
      <c r="A21223" t="e">
        <f t="shared" ref="A21223:A21230" ca="1" si="192">E00251531353921</f>
        <v>#NAME?</v>
      </c>
      <c r="B21223">
        <v>701</v>
      </c>
      <c r="C21223" t="s">
        <v>72</v>
      </c>
      <c r="D21223" s="1">
        <v>42018</v>
      </c>
      <c r="F21223">
        <v>1</v>
      </c>
      <c r="G21223">
        <v>71987</v>
      </c>
      <c r="H21223" t="s">
        <v>276</v>
      </c>
      <c r="J21223" t="s">
        <v>14</v>
      </c>
      <c r="K21223">
        <v>58</v>
      </c>
      <c r="L21223" t="s">
        <v>15</v>
      </c>
    </row>
    <row r="21224" spans="1:12">
      <c r="A21224" t="e">
        <f t="shared" ca="1" si="192"/>
        <v>#NAME?</v>
      </c>
      <c r="B21224">
        <v>701</v>
      </c>
      <c r="C21224" t="s">
        <v>72</v>
      </c>
      <c r="D21224" s="1">
        <v>42040</v>
      </c>
      <c r="F21224">
        <v>6</v>
      </c>
      <c r="G21224">
        <v>6253</v>
      </c>
      <c r="H21224" t="s">
        <v>292</v>
      </c>
      <c r="J21224" t="s">
        <v>14</v>
      </c>
      <c r="K21224">
        <v>58</v>
      </c>
      <c r="L21224" t="s">
        <v>15</v>
      </c>
    </row>
    <row r="21225" spans="1:12">
      <c r="A21225" t="e">
        <f t="shared" ca="1" si="192"/>
        <v>#NAME?</v>
      </c>
      <c r="B21225">
        <v>701</v>
      </c>
      <c r="C21225" t="s">
        <v>72</v>
      </c>
      <c r="D21225" s="1">
        <v>42663</v>
      </c>
      <c r="F21225">
        <v>4</v>
      </c>
      <c r="G21225">
        <v>7062</v>
      </c>
      <c r="H21225" t="s">
        <v>97</v>
      </c>
      <c r="J21225" t="s">
        <v>14</v>
      </c>
      <c r="K21225">
        <v>60</v>
      </c>
      <c r="L21225" t="s">
        <v>15</v>
      </c>
    </row>
    <row r="21226" spans="1:12">
      <c r="A21226" t="e">
        <f t="shared" ca="1" si="192"/>
        <v>#NAME?</v>
      </c>
      <c r="B21226">
        <v>701</v>
      </c>
      <c r="C21226" t="s">
        <v>72</v>
      </c>
      <c r="D21226" s="1">
        <v>42916</v>
      </c>
      <c r="F21226">
        <v>4</v>
      </c>
      <c r="G21226">
        <v>7242</v>
      </c>
      <c r="H21226" t="s">
        <v>93</v>
      </c>
      <c r="J21226" t="s">
        <v>14</v>
      </c>
      <c r="K21226">
        <v>61</v>
      </c>
      <c r="L21226" t="s">
        <v>15</v>
      </c>
    </row>
    <row r="21227" spans="1:12">
      <c r="A21227" t="e">
        <f t="shared" ca="1" si="192"/>
        <v>#NAME?</v>
      </c>
      <c r="B21227">
        <v>701</v>
      </c>
      <c r="C21227" t="s">
        <v>72</v>
      </c>
      <c r="D21227" s="1">
        <v>42695</v>
      </c>
      <c r="F21227">
        <v>5</v>
      </c>
      <c r="G21227">
        <v>5369</v>
      </c>
      <c r="H21227" t="s">
        <v>253</v>
      </c>
      <c r="J21227" t="s">
        <v>14</v>
      </c>
      <c r="K21227">
        <v>60</v>
      </c>
      <c r="L21227" t="s">
        <v>15</v>
      </c>
    </row>
    <row r="21228" spans="1:12">
      <c r="A21228" t="e">
        <f t="shared" ca="1" si="192"/>
        <v>#NAME?</v>
      </c>
      <c r="B21228">
        <v>701</v>
      </c>
      <c r="C21228" t="s">
        <v>72</v>
      </c>
      <c r="D21228" s="1">
        <v>42846</v>
      </c>
      <c r="F21228">
        <v>6</v>
      </c>
      <c r="G21228">
        <v>7262</v>
      </c>
      <c r="H21228" t="s">
        <v>198</v>
      </c>
      <c r="J21228" t="s">
        <v>14</v>
      </c>
      <c r="K21228">
        <v>61</v>
      </c>
      <c r="L21228" t="s">
        <v>15</v>
      </c>
    </row>
    <row r="21229" spans="1:12">
      <c r="A21229" t="e">
        <f t="shared" ca="1" si="192"/>
        <v>#NAME?</v>
      </c>
      <c r="B21229">
        <v>701</v>
      </c>
      <c r="C21229" t="s">
        <v>72</v>
      </c>
      <c r="D21229" s="1">
        <v>42850</v>
      </c>
      <c r="F21229">
        <v>2</v>
      </c>
      <c r="G21229">
        <v>7062</v>
      </c>
      <c r="H21229" t="s">
        <v>97</v>
      </c>
      <c r="J21229" t="s">
        <v>14</v>
      </c>
      <c r="K21229">
        <v>61</v>
      </c>
      <c r="L21229" t="s">
        <v>15</v>
      </c>
    </row>
    <row r="21230" spans="1:12">
      <c r="A21230" t="e">
        <f t="shared" ca="1" si="192"/>
        <v>#NAME?</v>
      </c>
      <c r="B21230">
        <v>701</v>
      </c>
      <c r="C21230" t="s">
        <v>72</v>
      </c>
      <c r="D21230" s="1">
        <v>43024</v>
      </c>
      <c r="F21230">
        <v>5</v>
      </c>
      <c r="G21230">
        <v>6253</v>
      </c>
      <c r="H21230" t="s">
        <v>292</v>
      </c>
      <c r="J21230" t="s">
        <v>14</v>
      </c>
      <c r="K21230">
        <v>61</v>
      </c>
      <c r="L21230" t="s">
        <v>15</v>
      </c>
    </row>
    <row r="21231" spans="1:12">
      <c r="A21231" t="e">
        <f ca="1">E00251515316621</f>
        <v>#NAME?</v>
      </c>
      <c r="B21231">
        <v>11</v>
      </c>
      <c r="C21231" t="s">
        <v>245</v>
      </c>
      <c r="D21231" s="1">
        <v>42702</v>
      </c>
      <c r="F21231">
        <v>1</v>
      </c>
      <c r="G21231">
        <v>38420</v>
      </c>
      <c r="H21231" t="s">
        <v>587</v>
      </c>
      <c r="J21231" t="s">
        <v>14</v>
      </c>
      <c r="K21231">
        <v>47</v>
      </c>
      <c r="L21231" t="s">
        <v>15</v>
      </c>
    </row>
    <row r="21232" spans="1:12">
      <c r="A21232" t="e">
        <f ca="1">E00251430237821</f>
        <v>#NAME?</v>
      </c>
      <c r="B21232">
        <v>276</v>
      </c>
      <c r="C21232" t="s">
        <v>122</v>
      </c>
      <c r="D21232" s="1">
        <v>42244</v>
      </c>
      <c r="F21232">
        <v>3</v>
      </c>
      <c r="G21232">
        <v>4019</v>
      </c>
      <c r="H21232" t="s">
        <v>26</v>
      </c>
      <c r="J21232" t="s">
        <v>14</v>
      </c>
      <c r="K21232">
        <v>51</v>
      </c>
      <c r="L21232" t="s">
        <v>15</v>
      </c>
    </row>
    <row r="21233" spans="1:12">
      <c r="A21233" t="e">
        <f ca="1">E00251430237821</f>
        <v>#NAME?</v>
      </c>
      <c r="B21233">
        <v>276</v>
      </c>
      <c r="C21233" t="s">
        <v>122</v>
      </c>
      <c r="D21233" s="1">
        <v>42269</v>
      </c>
      <c r="F21233">
        <v>1</v>
      </c>
      <c r="G21233">
        <v>2729</v>
      </c>
      <c r="H21233" t="s">
        <v>115</v>
      </c>
      <c r="J21233" t="s">
        <v>14</v>
      </c>
      <c r="K21233">
        <v>51</v>
      </c>
      <c r="L21233" t="s">
        <v>15</v>
      </c>
    </row>
    <row r="21234" spans="1:12">
      <c r="A21234" t="e">
        <f ca="1">E00251510702121</f>
        <v>#NAME?</v>
      </c>
      <c r="B21234">
        <v>104</v>
      </c>
      <c r="C21234" t="s">
        <v>88</v>
      </c>
      <c r="D21234" s="1">
        <v>41236</v>
      </c>
      <c r="F21234">
        <v>2</v>
      </c>
      <c r="G21234">
        <v>3732</v>
      </c>
      <c r="H21234" t="s">
        <v>1510</v>
      </c>
      <c r="J21234" t="s">
        <v>14</v>
      </c>
      <c r="K21234">
        <v>44</v>
      </c>
      <c r="L21234" t="s">
        <v>15</v>
      </c>
    </row>
    <row r="21235" spans="1:12">
      <c r="A21235" t="e">
        <f ca="1">E00251531353921</f>
        <v>#NAME?</v>
      </c>
      <c r="B21235">
        <v>701</v>
      </c>
      <c r="C21235" t="s">
        <v>72</v>
      </c>
      <c r="D21235" s="1">
        <v>43087</v>
      </c>
      <c r="F21235">
        <v>6</v>
      </c>
      <c r="G21235">
        <v>6253</v>
      </c>
      <c r="H21235" t="s">
        <v>292</v>
      </c>
      <c r="J21235" t="s">
        <v>14</v>
      </c>
      <c r="K21235">
        <v>61</v>
      </c>
      <c r="L21235" t="s">
        <v>15</v>
      </c>
    </row>
    <row r="21236" spans="1:12">
      <c r="A21236" t="e">
        <f ca="1">E00251531353921</f>
        <v>#NAME?</v>
      </c>
      <c r="B21236">
        <v>701</v>
      </c>
      <c r="C21236" t="s">
        <v>72</v>
      </c>
      <c r="D21236" s="1">
        <v>42058</v>
      </c>
      <c r="F21236">
        <v>6</v>
      </c>
      <c r="G21236">
        <v>78050</v>
      </c>
      <c r="H21236" t="s">
        <v>197</v>
      </c>
      <c r="J21236" t="s">
        <v>14</v>
      </c>
      <c r="K21236">
        <v>58</v>
      </c>
      <c r="L21236" t="s">
        <v>22</v>
      </c>
    </row>
    <row r="21237" spans="1:12">
      <c r="A21237" t="e">
        <f ca="1">E00251510702121</f>
        <v>#NAME?</v>
      </c>
      <c r="B21237">
        <v>104</v>
      </c>
      <c r="C21237" t="s">
        <v>88</v>
      </c>
      <c r="D21237" s="1">
        <v>42937</v>
      </c>
      <c r="F21237">
        <v>1</v>
      </c>
      <c r="G21237">
        <v>4019</v>
      </c>
      <c r="H21237" t="s">
        <v>26</v>
      </c>
      <c r="J21237" t="s">
        <v>14</v>
      </c>
      <c r="K21237">
        <v>48</v>
      </c>
      <c r="L21237" t="s">
        <v>15</v>
      </c>
    </row>
    <row r="21238" spans="1:12">
      <c r="A21238" t="e">
        <f ca="1">E00251531865821</f>
        <v>#NAME?</v>
      </c>
      <c r="B21238">
        <v>702</v>
      </c>
      <c r="C21238" t="s">
        <v>293</v>
      </c>
      <c r="D21238" s="1">
        <v>42929</v>
      </c>
      <c r="F21238">
        <v>6</v>
      </c>
      <c r="G21238">
        <v>53019</v>
      </c>
      <c r="H21238" t="s">
        <v>304</v>
      </c>
      <c r="J21238" t="s">
        <v>14</v>
      </c>
      <c r="K21238">
        <v>56</v>
      </c>
      <c r="L21238" t="s">
        <v>15</v>
      </c>
    </row>
    <row r="21239" spans="1:12">
      <c r="A21239" t="e">
        <f ca="1">E00251510702121</f>
        <v>#NAME?</v>
      </c>
      <c r="B21239">
        <v>104</v>
      </c>
      <c r="C21239" t="s">
        <v>88</v>
      </c>
      <c r="D21239" s="1">
        <v>41394</v>
      </c>
      <c r="F21239">
        <v>1</v>
      </c>
      <c r="G21239">
        <v>7964</v>
      </c>
      <c r="H21239" t="s">
        <v>524</v>
      </c>
      <c r="J21239" t="s">
        <v>14</v>
      </c>
      <c r="K21239">
        <v>44</v>
      </c>
      <c r="L21239" t="s">
        <v>22</v>
      </c>
    </row>
    <row r="21240" spans="1:12">
      <c r="A21240" t="e">
        <f ca="1">E00251510702121</f>
        <v>#NAME?</v>
      </c>
      <c r="B21240">
        <v>104</v>
      </c>
      <c r="C21240" t="s">
        <v>88</v>
      </c>
      <c r="D21240" s="1">
        <v>41659</v>
      </c>
      <c r="F21240">
        <v>1</v>
      </c>
      <c r="G21240">
        <v>4779</v>
      </c>
      <c r="H21240" t="s">
        <v>231</v>
      </c>
      <c r="J21240" t="s">
        <v>14</v>
      </c>
      <c r="K21240">
        <v>45</v>
      </c>
      <c r="L21240" t="s">
        <v>15</v>
      </c>
    </row>
    <row r="21241" spans="1:12">
      <c r="A21241" t="e">
        <f ca="1">E00251513359021</f>
        <v>#NAME?</v>
      </c>
      <c r="B21241">
        <v>500</v>
      </c>
      <c r="C21241" t="s">
        <v>161</v>
      </c>
      <c r="D21241" s="1">
        <v>41464</v>
      </c>
      <c r="F21241">
        <v>1</v>
      </c>
      <c r="G21241">
        <v>7177</v>
      </c>
      <c r="H21241" t="s">
        <v>126</v>
      </c>
      <c r="J21241" t="s">
        <v>14</v>
      </c>
      <c r="K21241">
        <v>58</v>
      </c>
      <c r="L21241" t="s">
        <v>15</v>
      </c>
    </row>
    <row r="21242" spans="1:12">
      <c r="A21242" t="e">
        <f ca="1">E00251513359021</f>
        <v>#NAME?</v>
      </c>
      <c r="B21242">
        <v>500</v>
      </c>
      <c r="C21242" t="s">
        <v>161</v>
      </c>
      <c r="D21242" s="1">
        <v>41844</v>
      </c>
      <c r="F21242">
        <v>5</v>
      </c>
      <c r="G21242">
        <v>78609</v>
      </c>
      <c r="H21242" t="s">
        <v>240</v>
      </c>
      <c r="J21242" t="s">
        <v>14</v>
      </c>
      <c r="K21242">
        <v>59</v>
      </c>
      <c r="L21242" t="s">
        <v>22</v>
      </c>
    </row>
    <row r="21243" spans="1:12">
      <c r="A21243" t="e">
        <f t="shared" ref="A21243:A21248" ca="1" si="193">E00251432149421</f>
        <v>#NAME?</v>
      </c>
      <c r="B21243">
        <v>451</v>
      </c>
      <c r="C21243" t="s">
        <v>102</v>
      </c>
      <c r="D21243" s="1">
        <v>42779</v>
      </c>
      <c r="F21243">
        <v>1</v>
      </c>
      <c r="G21243">
        <v>7291</v>
      </c>
      <c r="H21243" t="s">
        <v>163</v>
      </c>
      <c r="J21243" t="s">
        <v>14</v>
      </c>
      <c r="K21243">
        <v>64</v>
      </c>
      <c r="L21243" t="s">
        <v>15</v>
      </c>
    </row>
    <row r="21244" spans="1:12">
      <c r="A21244" t="e">
        <f t="shared" ca="1" si="193"/>
        <v>#NAME?</v>
      </c>
      <c r="B21244">
        <v>451</v>
      </c>
      <c r="C21244" t="s">
        <v>102</v>
      </c>
      <c r="D21244" s="1">
        <v>41918</v>
      </c>
      <c r="F21244">
        <v>2</v>
      </c>
      <c r="G21244">
        <v>7243</v>
      </c>
      <c r="H21244" t="s">
        <v>42</v>
      </c>
      <c r="J21244" t="s">
        <v>14</v>
      </c>
      <c r="K21244">
        <v>62</v>
      </c>
      <c r="L21244" t="s">
        <v>15</v>
      </c>
    </row>
    <row r="21245" spans="1:12">
      <c r="A21245" t="e">
        <f t="shared" ca="1" si="193"/>
        <v>#NAME?</v>
      </c>
      <c r="B21245">
        <v>451</v>
      </c>
      <c r="C21245" t="s">
        <v>102</v>
      </c>
      <c r="D21245" s="1">
        <v>42353</v>
      </c>
      <c r="F21245">
        <v>1</v>
      </c>
      <c r="G21245">
        <v>2729</v>
      </c>
      <c r="H21245" t="s">
        <v>115</v>
      </c>
      <c r="J21245" t="s">
        <v>14</v>
      </c>
      <c r="K21245">
        <v>63</v>
      </c>
      <c r="L21245" t="s">
        <v>15</v>
      </c>
    </row>
    <row r="21246" spans="1:12">
      <c r="A21246" t="e">
        <f t="shared" ca="1" si="193"/>
        <v>#NAME?</v>
      </c>
      <c r="B21246">
        <v>451</v>
      </c>
      <c r="C21246" t="s">
        <v>102</v>
      </c>
      <c r="D21246" s="1">
        <v>41100</v>
      </c>
      <c r="F21246">
        <v>2</v>
      </c>
      <c r="G21246">
        <v>4019</v>
      </c>
      <c r="H21246" t="s">
        <v>26</v>
      </c>
      <c r="J21246" t="s">
        <v>14</v>
      </c>
      <c r="K21246">
        <v>60</v>
      </c>
      <c r="L21246" t="s">
        <v>15</v>
      </c>
    </row>
    <row r="21247" spans="1:12">
      <c r="A21247" t="e">
        <f t="shared" ca="1" si="193"/>
        <v>#NAME?</v>
      </c>
      <c r="B21247">
        <v>451</v>
      </c>
      <c r="C21247" t="s">
        <v>102</v>
      </c>
      <c r="D21247" s="1">
        <v>41669</v>
      </c>
      <c r="F21247">
        <v>3</v>
      </c>
      <c r="G21247">
        <v>7871</v>
      </c>
      <c r="H21247" t="s">
        <v>674</v>
      </c>
      <c r="J21247" t="s">
        <v>14</v>
      </c>
      <c r="K21247">
        <v>61</v>
      </c>
      <c r="L21247" t="s">
        <v>22</v>
      </c>
    </row>
    <row r="21248" spans="1:12">
      <c r="A21248" t="e">
        <f t="shared" ca="1" si="193"/>
        <v>#NAME?</v>
      </c>
      <c r="B21248">
        <v>451</v>
      </c>
      <c r="C21248" t="s">
        <v>102</v>
      </c>
      <c r="D21248" s="1">
        <v>42446</v>
      </c>
      <c r="F21248">
        <v>2</v>
      </c>
      <c r="G21248">
        <v>3689</v>
      </c>
      <c r="H21248" t="s">
        <v>159</v>
      </c>
      <c r="J21248" t="s">
        <v>14</v>
      </c>
      <c r="K21248">
        <v>63</v>
      </c>
      <c r="L21248" t="s">
        <v>15</v>
      </c>
    </row>
    <row r="21249" spans="1:12">
      <c r="A21249" t="e">
        <f ca="1">E00251617721821</f>
        <v>#NAME?</v>
      </c>
      <c r="B21249">
        <v>184</v>
      </c>
      <c r="C21249" t="s">
        <v>290</v>
      </c>
      <c r="D21249" s="1">
        <v>42234</v>
      </c>
      <c r="F21249">
        <v>6</v>
      </c>
      <c r="G21249">
        <v>5253</v>
      </c>
      <c r="H21249" t="s">
        <v>380</v>
      </c>
      <c r="J21249" t="s">
        <v>14</v>
      </c>
      <c r="K21249">
        <v>42</v>
      </c>
      <c r="L21249" t="s">
        <v>15</v>
      </c>
    </row>
    <row r="21250" spans="1:12">
      <c r="A21250" t="e">
        <f t="shared" ref="A21250:A21256" ca="1" si="194">E00251531353921</f>
        <v>#NAME?</v>
      </c>
      <c r="B21250">
        <v>701</v>
      </c>
      <c r="C21250" t="s">
        <v>72</v>
      </c>
      <c r="D21250" s="1">
        <v>41543</v>
      </c>
      <c r="F21250">
        <v>1</v>
      </c>
      <c r="G21250">
        <v>36240</v>
      </c>
      <c r="H21250" t="s">
        <v>279</v>
      </c>
      <c r="J21250" t="s">
        <v>14</v>
      </c>
      <c r="K21250">
        <v>57</v>
      </c>
      <c r="L21250" t="s">
        <v>15</v>
      </c>
    </row>
    <row r="21251" spans="1:12">
      <c r="A21251" t="e">
        <f t="shared" ca="1" si="194"/>
        <v>#NAME?</v>
      </c>
      <c r="B21251">
        <v>701</v>
      </c>
      <c r="C21251" t="s">
        <v>72</v>
      </c>
      <c r="D21251" s="1">
        <v>42916</v>
      </c>
      <c r="F21251">
        <v>3</v>
      </c>
      <c r="G21251">
        <v>78050</v>
      </c>
      <c r="H21251" t="s">
        <v>197</v>
      </c>
      <c r="J21251" t="s">
        <v>14</v>
      </c>
      <c r="K21251">
        <v>61</v>
      </c>
      <c r="L21251" t="s">
        <v>22</v>
      </c>
    </row>
    <row r="21252" spans="1:12">
      <c r="A21252" t="e">
        <f t="shared" ca="1" si="194"/>
        <v>#NAME?</v>
      </c>
      <c r="B21252">
        <v>701</v>
      </c>
      <c r="C21252" t="s">
        <v>72</v>
      </c>
      <c r="D21252" s="1">
        <v>41939</v>
      </c>
      <c r="F21252">
        <v>2</v>
      </c>
      <c r="G21252">
        <v>78050</v>
      </c>
      <c r="H21252" t="s">
        <v>197</v>
      </c>
      <c r="J21252" t="s">
        <v>14</v>
      </c>
      <c r="K21252">
        <v>58</v>
      </c>
      <c r="L21252" t="s">
        <v>22</v>
      </c>
    </row>
    <row r="21253" spans="1:12">
      <c r="A21253" t="e">
        <f t="shared" ca="1" si="194"/>
        <v>#NAME?</v>
      </c>
      <c r="B21253">
        <v>701</v>
      </c>
      <c r="C21253" t="s">
        <v>72</v>
      </c>
      <c r="D21253" s="1">
        <v>42114</v>
      </c>
      <c r="F21253">
        <v>4</v>
      </c>
      <c r="G21253">
        <v>36240</v>
      </c>
      <c r="H21253" t="s">
        <v>279</v>
      </c>
      <c r="J21253" t="s">
        <v>14</v>
      </c>
      <c r="K21253">
        <v>59</v>
      </c>
      <c r="L21253" t="s">
        <v>15</v>
      </c>
    </row>
    <row r="21254" spans="1:12">
      <c r="A21254" t="e">
        <f t="shared" ca="1" si="194"/>
        <v>#NAME?</v>
      </c>
      <c r="B21254">
        <v>701</v>
      </c>
      <c r="C21254" t="s">
        <v>72</v>
      </c>
      <c r="D21254" s="1">
        <v>42142</v>
      </c>
      <c r="F21254">
        <v>3</v>
      </c>
      <c r="G21254">
        <v>6253</v>
      </c>
      <c r="H21254" t="s">
        <v>292</v>
      </c>
      <c r="J21254" t="s">
        <v>14</v>
      </c>
      <c r="K21254">
        <v>59</v>
      </c>
      <c r="L21254" t="s">
        <v>15</v>
      </c>
    </row>
    <row r="21255" spans="1:12">
      <c r="A21255" t="e">
        <f t="shared" ca="1" si="194"/>
        <v>#NAME?</v>
      </c>
      <c r="B21255">
        <v>701</v>
      </c>
      <c r="C21255" t="s">
        <v>72</v>
      </c>
      <c r="D21255" s="1">
        <v>42248</v>
      </c>
      <c r="F21255">
        <v>3</v>
      </c>
      <c r="G21255">
        <v>36240</v>
      </c>
      <c r="H21255" t="s">
        <v>279</v>
      </c>
      <c r="J21255" t="s">
        <v>14</v>
      </c>
      <c r="K21255">
        <v>59</v>
      </c>
      <c r="L21255" t="s">
        <v>15</v>
      </c>
    </row>
    <row r="21256" spans="1:12">
      <c r="A21256" t="e">
        <f t="shared" ca="1" si="194"/>
        <v>#NAME?</v>
      </c>
      <c r="B21256">
        <v>701</v>
      </c>
      <c r="C21256" t="s">
        <v>72</v>
      </c>
      <c r="D21256" s="1">
        <v>42312</v>
      </c>
      <c r="F21256">
        <v>3</v>
      </c>
      <c r="G21256">
        <v>7871</v>
      </c>
      <c r="H21256" t="s">
        <v>674</v>
      </c>
      <c r="J21256" t="s">
        <v>14</v>
      </c>
      <c r="K21256">
        <v>59</v>
      </c>
      <c r="L21256" t="s">
        <v>22</v>
      </c>
    </row>
    <row r="21257" spans="1:12">
      <c r="A21257" t="e">
        <f ca="1">E00251418205021</f>
        <v>#NAME?</v>
      </c>
      <c r="B21257">
        <v>48</v>
      </c>
      <c r="C21257" t="s">
        <v>249</v>
      </c>
      <c r="D21257" s="1">
        <v>41381</v>
      </c>
      <c r="F21257">
        <v>1</v>
      </c>
      <c r="G21257">
        <v>7904</v>
      </c>
      <c r="H21257" t="s">
        <v>75</v>
      </c>
      <c r="J21257" t="s">
        <v>14</v>
      </c>
      <c r="K21257">
        <v>44</v>
      </c>
      <c r="L21257" t="s">
        <v>22</v>
      </c>
    </row>
    <row r="21258" spans="1:12">
      <c r="A21258" t="e">
        <f ca="1">E00251513359021</f>
        <v>#NAME?</v>
      </c>
      <c r="B21258">
        <v>500</v>
      </c>
      <c r="C21258" t="s">
        <v>161</v>
      </c>
      <c r="D21258" s="1">
        <v>41961</v>
      </c>
      <c r="F21258">
        <v>1</v>
      </c>
      <c r="G21258">
        <v>4019</v>
      </c>
      <c r="H21258" t="s">
        <v>26</v>
      </c>
      <c r="J21258" t="s">
        <v>14</v>
      </c>
      <c r="K21258">
        <v>59</v>
      </c>
      <c r="L21258" t="s">
        <v>15</v>
      </c>
    </row>
    <row r="21259" spans="1:12">
      <c r="A21259" t="e">
        <f ca="1">E00251513359021</f>
        <v>#NAME?</v>
      </c>
      <c r="B21259">
        <v>500</v>
      </c>
      <c r="C21259" t="s">
        <v>161</v>
      </c>
      <c r="D21259" s="1">
        <v>42429</v>
      </c>
      <c r="F21259">
        <v>1</v>
      </c>
      <c r="G21259">
        <v>490</v>
      </c>
      <c r="H21259" t="s">
        <v>203</v>
      </c>
      <c r="J21259" t="s">
        <v>14</v>
      </c>
      <c r="K21259">
        <v>61</v>
      </c>
      <c r="L21259" t="s">
        <v>15</v>
      </c>
    </row>
    <row r="21260" spans="1:12">
      <c r="A21260" t="e">
        <f ca="1">E00251528773221</f>
        <v>#NAME?</v>
      </c>
      <c r="B21260">
        <v>276</v>
      </c>
      <c r="C21260" t="s">
        <v>122</v>
      </c>
      <c r="D21260" s="1">
        <v>41185</v>
      </c>
      <c r="F21260">
        <v>1</v>
      </c>
      <c r="G21260">
        <v>4019</v>
      </c>
      <c r="H21260" t="s">
        <v>26</v>
      </c>
      <c r="J21260" t="s">
        <v>14</v>
      </c>
      <c r="K21260">
        <v>46</v>
      </c>
      <c r="L21260" t="s">
        <v>15</v>
      </c>
    </row>
    <row r="21261" spans="1:12">
      <c r="A21261" t="e">
        <f ca="1">E00251528773221</f>
        <v>#NAME?</v>
      </c>
      <c r="B21261">
        <v>276</v>
      </c>
      <c r="C21261" t="s">
        <v>122</v>
      </c>
      <c r="D21261" s="1">
        <v>43087</v>
      </c>
      <c r="F21261">
        <v>3</v>
      </c>
      <c r="G21261">
        <v>2720</v>
      </c>
      <c r="H21261" t="s">
        <v>65</v>
      </c>
      <c r="J21261" t="s">
        <v>14</v>
      </c>
      <c r="K21261">
        <v>52</v>
      </c>
      <c r="L21261" t="s">
        <v>15</v>
      </c>
    </row>
    <row r="21262" spans="1:12">
      <c r="A21262" t="e">
        <f ca="1">E00251513359021</f>
        <v>#NAME?</v>
      </c>
      <c r="B21262">
        <v>500</v>
      </c>
      <c r="C21262" t="s">
        <v>161</v>
      </c>
      <c r="D21262" s="1">
        <v>41296</v>
      </c>
      <c r="F21262">
        <v>1</v>
      </c>
      <c r="G21262">
        <v>7243</v>
      </c>
      <c r="H21262" t="s">
        <v>42</v>
      </c>
      <c r="J21262" t="s">
        <v>14</v>
      </c>
      <c r="K21262">
        <v>57</v>
      </c>
      <c r="L21262" t="s">
        <v>15</v>
      </c>
    </row>
    <row r="21263" spans="1:12">
      <c r="A21263" t="e">
        <f ca="1">E00251513359021</f>
        <v>#NAME?</v>
      </c>
      <c r="B21263">
        <v>500</v>
      </c>
      <c r="C21263" t="s">
        <v>161</v>
      </c>
      <c r="D21263" s="1">
        <v>43063</v>
      </c>
      <c r="F21263">
        <v>5</v>
      </c>
      <c r="G21263">
        <v>27800</v>
      </c>
      <c r="H21263" t="s">
        <v>145</v>
      </c>
      <c r="J21263" t="s">
        <v>14</v>
      </c>
      <c r="K21263">
        <v>62</v>
      </c>
      <c r="L21263" t="s">
        <v>15</v>
      </c>
    </row>
    <row r="21264" spans="1:12">
      <c r="A21264" t="e">
        <f ca="1">E00251513359021</f>
        <v>#NAME?</v>
      </c>
      <c r="B21264">
        <v>1028</v>
      </c>
      <c r="C21264" t="s">
        <v>127</v>
      </c>
      <c r="D21264" s="1">
        <v>42986</v>
      </c>
      <c r="F21264">
        <v>1</v>
      </c>
      <c r="G21264">
        <v>7242</v>
      </c>
      <c r="H21264" t="s">
        <v>93</v>
      </c>
      <c r="I21264" t="s">
        <v>127</v>
      </c>
      <c r="J21264" t="s">
        <v>57</v>
      </c>
      <c r="K21264">
        <v>62</v>
      </c>
      <c r="L21264" t="s">
        <v>15</v>
      </c>
    </row>
    <row r="21265" spans="1:12">
      <c r="A21265" t="e">
        <f ca="1">E00251513359021</f>
        <v>#NAME?</v>
      </c>
      <c r="B21265">
        <v>6311</v>
      </c>
      <c r="C21265" t="s">
        <v>146</v>
      </c>
      <c r="D21265" s="1">
        <v>42456</v>
      </c>
      <c r="F21265">
        <v>3</v>
      </c>
      <c r="G21265">
        <v>4019</v>
      </c>
      <c r="H21265" t="s">
        <v>26</v>
      </c>
      <c r="I21265" t="s">
        <v>148</v>
      </c>
      <c r="J21265" t="s">
        <v>57</v>
      </c>
      <c r="K21265">
        <v>61</v>
      </c>
      <c r="L21265" t="s">
        <v>15</v>
      </c>
    </row>
    <row r="21266" spans="1:12">
      <c r="A21266" t="e">
        <f ca="1">E00251531865821</f>
        <v>#NAME?</v>
      </c>
      <c r="B21266">
        <v>702</v>
      </c>
      <c r="C21266" t="s">
        <v>293</v>
      </c>
      <c r="D21266" s="1">
        <v>42807</v>
      </c>
      <c r="F21266">
        <v>1</v>
      </c>
      <c r="G21266">
        <v>5258</v>
      </c>
      <c r="H21266" t="s">
        <v>236</v>
      </c>
      <c r="J21266" t="s">
        <v>14</v>
      </c>
      <c r="K21266">
        <v>56</v>
      </c>
      <c r="L21266" t="s">
        <v>15</v>
      </c>
    </row>
    <row r="21267" spans="1:12">
      <c r="A21267" t="e">
        <f ca="1">E00251432149421</f>
        <v>#NAME?</v>
      </c>
      <c r="B21267">
        <v>451</v>
      </c>
      <c r="C21267" t="s">
        <v>102</v>
      </c>
      <c r="D21267" s="1">
        <v>42030</v>
      </c>
      <c r="F21267">
        <v>2</v>
      </c>
      <c r="G21267">
        <v>4019</v>
      </c>
      <c r="H21267" t="s">
        <v>26</v>
      </c>
      <c r="J21267" t="s">
        <v>14</v>
      </c>
      <c r="K21267">
        <v>62</v>
      </c>
      <c r="L21267" t="s">
        <v>15</v>
      </c>
    </row>
    <row r="21268" spans="1:12">
      <c r="A21268" t="e">
        <f ca="1">E00251532063221</f>
        <v>#NAME?</v>
      </c>
      <c r="B21268">
        <v>447</v>
      </c>
      <c r="C21268" t="s">
        <v>262</v>
      </c>
      <c r="D21268" s="1">
        <v>41733</v>
      </c>
      <c r="F21268">
        <v>1</v>
      </c>
      <c r="G21268">
        <v>7038</v>
      </c>
      <c r="H21268" t="s">
        <v>1281</v>
      </c>
      <c r="J21268" t="s">
        <v>14</v>
      </c>
      <c r="K21268">
        <v>49</v>
      </c>
      <c r="L21268" t="s">
        <v>15</v>
      </c>
    </row>
    <row r="21269" spans="1:12">
      <c r="A21269" t="e">
        <f ca="1">E00251432149421</f>
        <v>#NAME?</v>
      </c>
      <c r="B21269">
        <v>451</v>
      </c>
      <c r="C21269" t="s">
        <v>102</v>
      </c>
      <c r="D21269" s="1">
        <v>42383</v>
      </c>
      <c r="F21269">
        <v>4</v>
      </c>
      <c r="G21269">
        <v>78609</v>
      </c>
      <c r="H21269" t="s">
        <v>240</v>
      </c>
      <c r="J21269" t="s">
        <v>14</v>
      </c>
      <c r="K21269">
        <v>63</v>
      </c>
      <c r="L21269" t="s">
        <v>22</v>
      </c>
    </row>
    <row r="21270" spans="1:12">
      <c r="A21270" t="e">
        <f ca="1">E00251531353921</f>
        <v>#NAME?</v>
      </c>
      <c r="B21270">
        <v>701</v>
      </c>
      <c r="C21270" t="s">
        <v>72</v>
      </c>
      <c r="D21270" s="1">
        <v>42170</v>
      </c>
      <c r="F21270">
        <v>4</v>
      </c>
      <c r="G21270">
        <v>6253</v>
      </c>
      <c r="H21270" t="s">
        <v>292</v>
      </c>
      <c r="J21270" t="s">
        <v>14</v>
      </c>
      <c r="K21270">
        <v>59</v>
      </c>
      <c r="L21270" t="s">
        <v>15</v>
      </c>
    </row>
    <row r="21271" spans="1:12">
      <c r="A21271" t="e">
        <f ca="1">E00251516995721</f>
        <v>#NAME?</v>
      </c>
      <c r="B21271">
        <v>1929</v>
      </c>
      <c r="C21271" t="s">
        <v>195</v>
      </c>
      <c r="D21271" s="1">
        <v>42394</v>
      </c>
      <c r="F21271">
        <v>1</v>
      </c>
      <c r="G21271">
        <v>2800</v>
      </c>
      <c r="H21271" t="s">
        <v>717</v>
      </c>
      <c r="J21271" t="s">
        <v>14</v>
      </c>
      <c r="K21271">
        <v>43</v>
      </c>
      <c r="L21271" t="s">
        <v>15</v>
      </c>
    </row>
    <row r="21272" spans="1:12">
      <c r="A21272" t="e">
        <f ca="1">E00251516995721</f>
        <v>#NAME?</v>
      </c>
      <c r="B21272">
        <v>1929</v>
      </c>
      <c r="C21272" t="s">
        <v>195</v>
      </c>
      <c r="D21272" s="1">
        <v>42719</v>
      </c>
      <c r="F21272">
        <v>1</v>
      </c>
      <c r="G21272">
        <v>2800</v>
      </c>
      <c r="H21272" t="s">
        <v>717</v>
      </c>
      <c r="J21272" t="s">
        <v>14</v>
      </c>
      <c r="K21272">
        <v>44</v>
      </c>
      <c r="L21272" t="s">
        <v>15</v>
      </c>
    </row>
    <row r="21273" spans="1:12">
      <c r="A21273" t="e">
        <f ca="1">E00251432149421</f>
        <v>#NAME?</v>
      </c>
      <c r="B21273">
        <v>451</v>
      </c>
      <c r="C21273" t="s">
        <v>102</v>
      </c>
      <c r="D21273" s="1">
        <v>41624</v>
      </c>
      <c r="F21273">
        <v>2</v>
      </c>
      <c r="G21273">
        <v>4019</v>
      </c>
      <c r="H21273" t="s">
        <v>26</v>
      </c>
      <c r="J21273" t="s">
        <v>14</v>
      </c>
      <c r="K21273">
        <v>61</v>
      </c>
      <c r="L21273" t="s">
        <v>15</v>
      </c>
    </row>
    <row r="21274" spans="1:12">
      <c r="A21274" t="e">
        <f ca="1">E00251432149421</f>
        <v>#NAME?</v>
      </c>
      <c r="B21274">
        <v>451</v>
      </c>
      <c r="C21274" t="s">
        <v>102</v>
      </c>
      <c r="D21274" s="1">
        <v>41786</v>
      </c>
      <c r="F21274">
        <v>3</v>
      </c>
      <c r="G21274">
        <v>4019</v>
      </c>
      <c r="H21274" t="s">
        <v>26</v>
      </c>
      <c r="J21274" t="s">
        <v>14</v>
      </c>
      <c r="K21274">
        <v>62</v>
      </c>
      <c r="L21274" t="s">
        <v>15</v>
      </c>
    </row>
    <row r="21275" spans="1:12">
      <c r="A21275" t="e">
        <f ca="1">E00251510702121</f>
        <v>#NAME?</v>
      </c>
      <c r="B21275">
        <v>104</v>
      </c>
      <c r="C21275" t="s">
        <v>88</v>
      </c>
      <c r="D21275" s="1">
        <v>42879</v>
      </c>
      <c r="F21275">
        <v>2</v>
      </c>
      <c r="G21275">
        <v>49390</v>
      </c>
      <c r="H21275" t="s">
        <v>59</v>
      </c>
      <c r="J21275" t="s">
        <v>14</v>
      </c>
      <c r="K21275">
        <v>48</v>
      </c>
      <c r="L21275" t="s">
        <v>15</v>
      </c>
    </row>
    <row r="21276" spans="1:12">
      <c r="A21276" t="e">
        <f ca="1">E00251432149421</f>
        <v>#NAME?</v>
      </c>
      <c r="B21276">
        <v>451</v>
      </c>
      <c r="C21276" t="s">
        <v>102</v>
      </c>
      <c r="D21276" s="1">
        <v>41918</v>
      </c>
      <c r="F21276">
        <v>3</v>
      </c>
      <c r="G21276">
        <v>4019</v>
      </c>
      <c r="H21276" t="s">
        <v>26</v>
      </c>
      <c r="J21276" t="s">
        <v>14</v>
      </c>
      <c r="K21276">
        <v>62</v>
      </c>
      <c r="L21276" t="s">
        <v>15</v>
      </c>
    </row>
    <row r="21277" spans="1:12">
      <c r="A21277" t="e">
        <f ca="1">E00251432149421</f>
        <v>#NAME?</v>
      </c>
      <c r="B21277">
        <v>451</v>
      </c>
      <c r="C21277" t="s">
        <v>102</v>
      </c>
      <c r="D21277" s="1">
        <v>42408</v>
      </c>
      <c r="F21277">
        <v>2</v>
      </c>
      <c r="G21277">
        <v>4019</v>
      </c>
      <c r="H21277" t="s">
        <v>26</v>
      </c>
      <c r="J21277" t="s">
        <v>14</v>
      </c>
      <c r="K21277">
        <v>63</v>
      </c>
      <c r="L21277" t="s">
        <v>15</v>
      </c>
    </row>
    <row r="21278" spans="1:12">
      <c r="A21278" t="e">
        <f ca="1">E00251432149421</f>
        <v>#NAME?</v>
      </c>
      <c r="B21278">
        <v>451</v>
      </c>
      <c r="C21278" t="s">
        <v>102</v>
      </c>
      <c r="D21278" s="1">
        <v>42807</v>
      </c>
      <c r="F21278">
        <v>1</v>
      </c>
      <c r="G21278">
        <v>7291</v>
      </c>
      <c r="H21278" t="s">
        <v>163</v>
      </c>
      <c r="J21278" t="s">
        <v>14</v>
      </c>
      <c r="K21278">
        <v>64</v>
      </c>
      <c r="L21278" t="s">
        <v>15</v>
      </c>
    </row>
    <row r="21279" spans="1:12">
      <c r="A21279" t="e">
        <f ca="1">E00251531353921</f>
        <v>#NAME?</v>
      </c>
      <c r="B21279">
        <v>701</v>
      </c>
      <c r="C21279" t="s">
        <v>72</v>
      </c>
      <c r="D21279" s="1">
        <v>41446</v>
      </c>
      <c r="F21279">
        <v>1</v>
      </c>
      <c r="G21279">
        <v>7242</v>
      </c>
      <c r="H21279" t="s">
        <v>93</v>
      </c>
      <c r="J21279" t="s">
        <v>14</v>
      </c>
      <c r="K21279">
        <v>57</v>
      </c>
      <c r="L21279" t="s">
        <v>15</v>
      </c>
    </row>
    <row r="21280" spans="1:12">
      <c r="A21280" t="e">
        <f ca="1">E00251531353921</f>
        <v>#NAME?</v>
      </c>
      <c r="B21280">
        <v>701</v>
      </c>
      <c r="C21280" t="s">
        <v>72</v>
      </c>
      <c r="D21280" s="1">
        <v>41905</v>
      </c>
      <c r="F21280">
        <v>3</v>
      </c>
      <c r="G21280">
        <v>4779</v>
      </c>
      <c r="H21280" t="s">
        <v>231</v>
      </c>
      <c r="J21280" t="s">
        <v>14</v>
      </c>
      <c r="K21280">
        <v>58</v>
      </c>
      <c r="L21280" t="s">
        <v>15</v>
      </c>
    </row>
    <row r="21281" spans="1:12">
      <c r="A21281" t="e">
        <f ca="1">E00251531353921</f>
        <v>#NAME?</v>
      </c>
      <c r="B21281">
        <v>701</v>
      </c>
      <c r="C21281" t="s">
        <v>72</v>
      </c>
      <c r="D21281" s="1">
        <v>42928</v>
      </c>
      <c r="F21281">
        <v>1</v>
      </c>
      <c r="G21281">
        <v>27802</v>
      </c>
      <c r="H21281" t="s">
        <v>83</v>
      </c>
      <c r="J21281" t="s">
        <v>14</v>
      </c>
      <c r="K21281">
        <v>61</v>
      </c>
      <c r="L21281" t="s">
        <v>15</v>
      </c>
    </row>
    <row r="21282" spans="1:12">
      <c r="A21282" t="e">
        <f t="shared" ref="A21282:A21288" ca="1" si="195">E00251439068821</f>
        <v>#NAME?</v>
      </c>
      <c r="B21282">
        <v>701</v>
      </c>
      <c r="C21282" t="s">
        <v>72</v>
      </c>
      <c r="D21282" s="1">
        <v>42748</v>
      </c>
      <c r="F21282">
        <v>1</v>
      </c>
      <c r="G21282">
        <v>4779</v>
      </c>
      <c r="H21282" t="s">
        <v>231</v>
      </c>
      <c r="J21282" t="s">
        <v>14</v>
      </c>
      <c r="K21282">
        <v>53</v>
      </c>
      <c r="L21282" t="s">
        <v>15</v>
      </c>
    </row>
    <row r="21283" spans="1:12">
      <c r="A21283" t="e">
        <f t="shared" ca="1" si="195"/>
        <v>#NAME?</v>
      </c>
      <c r="B21283">
        <v>701</v>
      </c>
      <c r="C21283" t="s">
        <v>72</v>
      </c>
      <c r="D21283" s="1">
        <v>42913</v>
      </c>
      <c r="F21283">
        <v>1</v>
      </c>
      <c r="G21283">
        <v>7243</v>
      </c>
      <c r="H21283" t="s">
        <v>42</v>
      </c>
      <c r="J21283" t="s">
        <v>14</v>
      </c>
      <c r="K21283">
        <v>54</v>
      </c>
      <c r="L21283" t="s">
        <v>15</v>
      </c>
    </row>
    <row r="21284" spans="1:12">
      <c r="A21284" t="e">
        <f t="shared" ca="1" si="195"/>
        <v>#NAME?</v>
      </c>
      <c r="B21284">
        <v>701</v>
      </c>
      <c r="C21284" t="s">
        <v>72</v>
      </c>
      <c r="D21284" s="1">
        <v>42986</v>
      </c>
      <c r="F21284">
        <v>6</v>
      </c>
      <c r="G21284">
        <v>3004</v>
      </c>
      <c r="H21284" t="s">
        <v>104</v>
      </c>
      <c r="J21284" t="s">
        <v>14</v>
      </c>
      <c r="K21284">
        <v>54</v>
      </c>
      <c r="L21284" t="s">
        <v>15</v>
      </c>
    </row>
    <row r="21285" spans="1:12">
      <c r="A21285" t="e">
        <f t="shared" ca="1" si="195"/>
        <v>#NAME?</v>
      </c>
      <c r="B21285">
        <v>701</v>
      </c>
      <c r="C21285" t="s">
        <v>72</v>
      </c>
      <c r="D21285" s="1">
        <v>43006</v>
      </c>
      <c r="F21285">
        <v>2</v>
      </c>
      <c r="G21285">
        <v>2724</v>
      </c>
      <c r="H21285" t="s">
        <v>73</v>
      </c>
      <c r="J21285" t="s">
        <v>14</v>
      </c>
      <c r="K21285">
        <v>54</v>
      </c>
      <c r="L21285" t="s">
        <v>15</v>
      </c>
    </row>
    <row r="21286" spans="1:12">
      <c r="A21286" t="e">
        <f t="shared" ca="1" si="195"/>
        <v>#NAME?</v>
      </c>
      <c r="B21286">
        <v>355</v>
      </c>
      <c r="C21286" t="s">
        <v>302</v>
      </c>
      <c r="D21286" s="1">
        <v>42883</v>
      </c>
      <c r="F21286">
        <v>2</v>
      </c>
      <c r="G21286">
        <v>3004</v>
      </c>
      <c r="H21286" t="s">
        <v>104</v>
      </c>
      <c r="J21286" t="s">
        <v>14</v>
      </c>
      <c r="K21286">
        <v>54</v>
      </c>
      <c r="L21286" t="s">
        <v>15</v>
      </c>
    </row>
    <row r="21287" spans="1:12">
      <c r="A21287" t="e">
        <f t="shared" ca="1" si="195"/>
        <v>#NAME?</v>
      </c>
      <c r="B21287">
        <v>701</v>
      </c>
      <c r="C21287" t="s">
        <v>72</v>
      </c>
      <c r="D21287" s="1">
        <v>41802</v>
      </c>
      <c r="F21287">
        <v>4</v>
      </c>
      <c r="G21287">
        <v>4779</v>
      </c>
      <c r="H21287" t="s">
        <v>231</v>
      </c>
      <c r="J21287" t="s">
        <v>14</v>
      </c>
      <c r="K21287">
        <v>51</v>
      </c>
      <c r="L21287" t="s">
        <v>15</v>
      </c>
    </row>
    <row r="21288" spans="1:12">
      <c r="A21288" t="e">
        <f t="shared" ca="1" si="195"/>
        <v>#NAME?</v>
      </c>
      <c r="B21288">
        <v>701</v>
      </c>
      <c r="C21288" t="s">
        <v>72</v>
      </c>
      <c r="D21288" s="1">
        <v>43006</v>
      </c>
      <c r="F21288">
        <v>5</v>
      </c>
      <c r="G21288">
        <v>4779</v>
      </c>
      <c r="H21288" t="s">
        <v>231</v>
      </c>
      <c r="J21288" t="s">
        <v>14</v>
      </c>
      <c r="K21288">
        <v>54</v>
      </c>
      <c r="L21288" t="s">
        <v>15</v>
      </c>
    </row>
    <row r="21289" spans="1:12">
      <c r="A21289" t="e">
        <f ca="1">E00251531353921</f>
        <v>#NAME?</v>
      </c>
      <c r="B21289">
        <v>701</v>
      </c>
      <c r="C21289" t="s">
        <v>72</v>
      </c>
      <c r="D21289" s="1">
        <v>42016</v>
      </c>
      <c r="F21289">
        <v>6</v>
      </c>
      <c r="G21289">
        <v>27800</v>
      </c>
      <c r="H21289" t="s">
        <v>145</v>
      </c>
      <c r="J21289" t="s">
        <v>14</v>
      </c>
      <c r="K21289">
        <v>58</v>
      </c>
      <c r="L21289" t="s">
        <v>15</v>
      </c>
    </row>
    <row r="21290" spans="1:12">
      <c r="A21290" t="e">
        <f ca="1">E00251439068821</f>
        <v>#NAME?</v>
      </c>
      <c r="B21290">
        <v>701</v>
      </c>
      <c r="C21290" t="s">
        <v>72</v>
      </c>
      <c r="D21290" s="1">
        <v>42328</v>
      </c>
      <c r="F21290">
        <v>1</v>
      </c>
      <c r="G21290">
        <v>9198</v>
      </c>
      <c r="H21290" t="s">
        <v>229</v>
      </c>
      <c r="J21290" t="s">
        <v>14</v>
      </c>
      <c r="K21290">
        <v>52</v>
      </c>
      <c r="L21290" t="s">
        <v>15</v>
      </c>
    </row>
    <row r="21291" spans="1:12">
      <c r="A21291" t="e">
        <f ca="1">E00251439068821</f>
        <v>#NAME?</v>
      </c>
      <c r="B21291">
        <v>701</v>
      </c>
      <c r="C21291" t="s">
        <v>72</v>
      </c>
      <c r="D21291" s="1">
        <v>42996</v>
      </c>
      <c r="F21291">
        <v>5</v>
      </c>
      <c r="G21291">
        <v>78050</v>
      </c>
      <c r="H21291" t="s">
        <v>197</v>
      </c>
      <c r="J21291" t="s">
        <v>14</v>
      </c>
      <c r="K21291">
        <v>54</v>
      </c>
      <c r="L21291" t="s">
        <v>22</v>
      </c>
    </row>
    <row r="21292" spans="1:12">
      <c r="A21292" t="e">
        <f ca="1">E00251439068821</f>
        <v>#NAME?</v>
      </c>
      <c r="B21292">
        <v>701</v>
      </c>
      <c r="C21292" t="s">
        <v>72</v>
      </c>
      <c r="D21292" s="1">
        <v>42996</v>
      </c>
      <c r="F21292">
        <v>6</v>
      </c>
      <c r="G21292">
        <v>3004</v>
      </c>
      <c r="H21292" t="s">
        <v>104</v>
      </c>
      <c r="J21292" t="s">
        <v>14</v>
      </c>
      <c r="K21292">
        <v>54</v>
      </c>
      <c r="L21292" t="s">
        <v>15</v>
      </c>
    </row>
    <row r="21293" spans="1:12">
      <c r="A21293" t="e">
        <f t="shared" ref="A21293:A21298" ca="1" si="196">E00251531865821</f>
        <v>#NAME?</v>
      </c>
      <c r="B21293">
        <v>702</v>
      </c>
      <c r="C21293" t="s">
        <v>293</v>
      </c>
      <c r="D21293" s="1">
        <v>42355</v>
      </c>
      <c r="F21293">
        <v>6</v>
      </c>
      <c r="G21293">
        <v>7273</v>
      </c>
      <c r="H21293" t="s">
        <v>543</v>
      </c>
      <c r="J21293" t="s">
        <v>14</v>
      </c>
      <c r="K21293">
        <v>55</v>
      </c>
      <c r="L21293" t="s">
        <v>15</v>
      </c>
    </row>
    <row r="21294" spans="1:12">
      <c r="A21294" t="e">
        <f t="shared" ca="1" si="196"/>
        <v>#NAME?</v>
      </c>
      <c r="B21294">
        <v>702</v>
      </c>
      <c r="C21294" t="s">
        <v>293</v>
      </c>
      <c r="D21294" s="1">
        <v>42361</v>
      </c>
      <c r="F21294">
        <v>3</v>
      </c>
      <c r="G21294">
        <v>27800</v>
      </c>
      <c r="H21294" t="s">
        <v>145</v>
      </c>
      <c r="J21294" t="s">
        <v>14</v>
      </c>
      <c r="K21294">
        <v>55</v>
      </c>
      <c r="L21294" t="s">
        <v>15</v>
      </c>
    </row>
    <row r="21295" spans="1:12">
      <c r="A21295" t="e">
        <f t="shared" ca="1" si="196"/>
        <v>#NAME?</v>
      </c>
      <c r="B21295">
        <v>702</v>
      </c>
      <c r="C21295" t="s">
        <v>293</v>
      </c>
      <c r="D21295" s="1">
        <v>42410</v>
      </c>
      <c r="F21295">
        <v>3</v>
      </c>
      <c r="G21295">
        <v>72632</v>
      </c>
      <c r="H21295" t="s">
        <v>107</v>
      </c>
      <c r="J21295" t="s">
        <v>14</v>
      </c>
      <c r="K21295">
        <v>55</v>
      </c>
      <c r="L21295" t="s">
        <v>15</v>
      </c>
    </row>
    <row r="21296" spans="1:12">
      <c r="A21296" t="e">
        <f t="shared" ca="1" si="196"/>
        <v>#NAME?</v>
      </c>
      <c r="B21296">
        <v>702</v>
      </c>
      <c r="C21296" t="s">
        <v>293</v>
      </c>
      <c r="D21296" s="1">
        <v>42653</v>
      </c>
      <c r="F21296">
        <v>2</v>
      </c>
      <c r="G21296">
        <v>2724</v>
      </c>
      <c r="H21296" t="s">
        <v>73</v>
      </c>
      <c r="J21296" t="s">
        <v>14</v>
      </c>
      <c r="K21296">
        <v>55</v>
      </c>
      <c r="L21296" t="s">
        <v>15</v>
      </c>
    </row>
    <row r="21297" spans="1:12">
      <c r="A21297" t="e">
        <f t="shared" ca="1" si="196"/>
        <v>#NAME?</v>
      </c>
      <c r="B21297">
        <v>702</v>
      </c>
      <c r="C21297" t="s">
        <v>293</v>
      </c>
      <c r="D21297" s="1">
        <v>42795</v>
      </c>
      <c r="F21297">
        <v>6</v>
      </c>
      <c r="G21297">
        <v>6264</v>
      </c>
      <c r="H21297" t="s">
        <v>295</v>
      </c>
      <c r="J21297" t="s">
        <v>14</v>
      </c>
      <c r="K21297">
        <v>56</v>
      </c>
      <c r="L21297" t="s">
        <v>15</v>
      </c>
    </row>
    <row r="21298" spans="1:12">
      <c r="A21298" t="e">
        <f t="shared" ca="1" si="196"/>
        <v>#NAME?</v>
      </c>
      <c r="B21298">
        <v>702</v>
      </c>
      <c r="C21298" t="s">
        <v>293</v>
      </c>
      <c r="D21298" s="1">
        <v>42849</v>
      </c>
      <c r="F21298">
        <v>6</v>
      </c>
      <c r="G21298">
        <v>6264</v>
      </c>
      <c r="H21298" t="s">
        <v>295</v>
      </c>
      <c r="J21298" t="s">
        <v>14</v>
      </c>
      <c r="K21298">
        <v>56</v>
      </c>
      <c r="L21298" t="s">
        <v>15</v>
      </c>
    </row>
    <row r="21299" spans="1:12">
      <c r="A21299" t="e">
        <f t="shared" ref="A21299:A21305" ca="1" si="197">E00251510702121</f>
        <v>#NAME?</v>
      </c>
      <c r="B21299">
        <v>104</v>
      </c>
      <c r="C21299" t="s">
        <v>88</v>
      </c>
      <c r="D21299" s="1">
        <v>41715</v>
      </c>
      <c r="F21299">
        <v>2</v>
      </c>
      <c r="G21299">
        <v>49390</v>
      </c>
      <c r="H21299" t="s">
        <v>59</v>
      </c>
      <c r="J21299" t="s">
        <v>14</v>
      </c>
      <c r="K21299">
        <v>45</v>
      </c>
      <c r="L21299" t="s">
        <v>15</v>
      </c>
    </row>
    <row r="21300" spans="1:12">
      <c r="A21300" t="e">
        <f t="shared" ca="1" si="197"/>
        <v>#NAME?</v>
      </c>
      <c r="B21300">
        <v>104</v>
      </c>
      <c r="C21300" t="s">
        <v>88</v>
      </c>
      <c r="D21300" s="1">
        <v>41880</v>
      </c>
      <c r="F21300">
        <v>2</v>
      </c>
      <c r="G21300">
        <v>78900</v>
      </c>
      <c r="H21300" t="s">
        <v>79</v>
      </c>
      <c r="J21300" t="s">
        <v>14</v>
      </c>
      <c r="K21300">
        <v>45</v>
      </c>
      <c r="L21300" t="s">
        <v>22</v>
      </c>
    </row>
    <row r="21301" spans="1:12">
      <c r="A21301" t="e">
        <f t="shared" ca="1" si="197"/>
        <v>#NAME?</v>
      </c>
      <c r="B21301">
        <v>104</v>
      </c>
      <c r="C21301" t="s">
        <v>88</v>
      </c>
      <c r="D21301" s="1">
        <v>42171</v>
      </c>
      <c r="F21301">
        <v>2</v>
      </c>
      <c r="G21301">
        <v>49390</v>
      </c>
      <c r="H21301" t="s">
        <v>59</v>
      </c>
      <c r="J21301" t="s">
        <v>14</v>
      </c>
      <c r="K21301">
        <v>46</v>
      </c>
      <c r="L21301" t="s">
        <v>15</v>
      </c>
    </row>
    <row r="21302" spans="1:12">
      <c r="A21302" t="e">
        <f t="shared" ca="1" si="197"/>
        <v>#NAME?</v>
      </c>
      <c r="B21302">
        <v>104</v>
      </c>
      <c r="C21302" t="s">
        <v>88</v>
      </c>
      <c r="D21302" s="1">
        <v>42780</v>
      </c>
      <c r="F21302">
        <v>1</v>
      </c>
      <c r="G21302">
        <v>49390</v>
      </c>
      <c r="H21302" t="s">
        <v>59</v>
      </c>
      <c r="J21302" t="s">
        <v>14</v>
      </c>
      <c r="K21302">
        <v>48</v>
      </c>
      <c r="L21302" t="s">
        <v>15</v>
      </c>
    </row>
    <row r="21303" spans="1:12">
      <c r="A21303" t="e">
        <f t="shared" ca="1" si="197"/>
        <v>#NAME?</v>
      </c>
      <c r="B21303">
        <v>104</v>
      </c>
      <c r="C21303" t="s">
        <v>88</v>
      </c>
      <c r="D21303" s="1">
        <v>41743</v>
      </c>
      <c r="F21303">
        <v>2</v>
      </c>
      <c r="G21303">
        <v>49390</v>
      </c>
      <c r="H21303" t="s">
        <v>59</v>
      </c>
      <c r="J21303" t="s">
        <v>14</v>
      </c>
      <c r="K21303">
        <v>45</v>
      </c>
      <c r="L21303" t="s">
        <v>15</v>
      </c>
    </row>
    <row r="21304" spans="1:12">
      <c r="A21304" t="e">
        <f t="shared" ca="1" si="197"/>
        <v>#NAME?</v>
      </c>
      <c r="B21304">
        <v>104</v>
      </c>
      <c r="C21304" t="s">
        <v>88</v>
      </c>
      <c r="D21304" s="1">
        <v>42548</v>
      </c>
      <c r="F21304">
        <v>2</v>
      </c>
      <c r="G21304">
        <v>49390</v>
      </c>
      <c r="H21304" t="s">
        <v>59</v>
      </c>
      <c r="J21304" t="s">
        <v>14</v>
      </c>
      <c r="K21304">
        <v>47</v>
      </c>
      <c r="L21304" t="s">
        <v>15</v>
      </c>
    </row>
    <row r="21305" spans="1:12">
      <c r="A21305" t="e">
        <f t="shared" ca="1" si="197"/>
        <v>#NAME?</v>
      </c>
      <c r="B21305">
        <v>104</v>
      </c>
      <c r="C21305" t="s">
        <v>88</v>
      </c>
      <c r="D21305" s="1">
        <v>42622</v>
      </c>
      <c r="F21305">
        <v>1</v>
      </c>
      <c r="G21305">
        <v>49390</v>
      </c>
      <c r="H21305" t="s">
        <v>59</v>
      </c>
      <c r="J21305" t="s">
        <v>14</v>
      </c>
      <c r="K21305">
        <v>47</v>
      </c>
      <c r="L21305" t="s">
        <v>15</v>
      </c>
    </row>
    <row r="21306" spans="1:12">
      <c r="A21306" t="e">
        <f ca="1">E00251429178821</f>
        <v>#NAME?</v>
      </c>
      <c r="B21306">
        <v>285</v>
      </c>
      <c r="C21306" t="s">
        <v>117</v>
      </c>
      <c r="D21306" s="1">
        <v>41843</v>
      </c>
      <c r="F21306">
        <v>3</v>
      </c>
      <c r="G21306">
        <v>30983</v>
      </c>
      <c r="H21306" t="s">
        <v>325</v>
      </c>
      <c r="J21306" t="s">
        <v>14</v>
      </c>
      <c r="K21306">
        <v>55</v>
      </c>
      <c r="L21306" t="s">
        <v>15</v>
      </c>
    </row>
    <row r="21307" spans="1:12">
      <c r="A21307" t="e">
        <f ca="1">E00251429776121</f>
        <v>#NAME?</v>
      </c>
      <c r="B21307">
        <v>192</v>
      </c>
      <c r="C21307" t="s">
        <v>321</v>
      </c>
      <c r="D21307" s="1">
        <v>41253</v>
      </c>
      <c r="F21307">
        <v>6</v>
      </c>
      <c r="G21307">
        <v>4779</v>
      </c>
      <c r="H21307" t="s">
        <v>231</v>
      </c>
      <c r="J21307" t="s">
        <v>14</v>
      </c>
      <c r="K21307">
        <v>39</v>
      </c>
      <c r="L21307" t="s">
        <v>15</v>
      </c>
    </row>
    <row r="21308" spans="1:12">
      <c r="A21308" t="e">
        <f ca="1">E00251429776121</f>
        <v>#NAME?</v>
      </c>
      <c r="B21308">
        <v>192</v>
      </c>
      <c r="C21308" t="s">
        <v>321</v>
      </c>
      <c r="D21308" s="1">
        <v>42977</v>
      </c>
      <c r="F21308">
        <v>1</v>
      </c>
      <c r="G21308">
        <v>6029</v>
      </c>
      <c r="H21308" t="s">
        <v>728</v>
      </c>
      <c r="J21308" t="s">
        <v>14</v>
      </c>
      <c r="K21308">
        <v>44</v>
      </c>
      <c r="L21308" t="s">
        <v>15</v>
      </c>
    </row>
    <row r="21309" spans="1:12">
      <c r="A21309" t="e">
        <f t="shared" ref="A21309:A21315" ca="1" si="198">E00251430366921</f>
        <v>#NAME?</v>
      </c>
      <c r="B21309">
        <v>489</v>
      </c>
      <c r="C21309" t="s">
        <v>100</v>
      </c>
      <c r="D21309" s="1">
        <v>41109</v>
      </c>
      <c r="F21309">
        <v>2</v>
      </c>
      <c r="G21309">
        <v>4019</v>
      </c>
      <c r="H21309" t="s">
        <v>26</v>
      </c>
      <c r="J21309" t="s">
        <v>14</v>
      </c>
      <c r="K21309">
        <v>49</v>
      </c>
      <c r="L21309" t="s">
        <v>15</v>
      </c>
    </row>
    <row r="21310" spans="1:12">
      <c r="A21310" t="e">
        <f t="shared" ca="1" si="198"/>
        <v>#NAME?</v>
      </c>
      <c r="B21310">
        <v>489</v>
      </c>
      <c r="C21310" t="s">
        <v>100</v>
      </c>
      <c r="D21310" s="1">
        <v>41478</v>
      </c>
      <c r="F21310">
        <v>6</v>
      </c>
      <c r="G21310">
        <v>3699</v>
      </c>
      <c r="H21310" t="s">
        <v>149</v>
      </c>
      <c r="J21310" t="s">
        <v>14</v>
      </c>
      <c r="K21310">
        <v>50</v>
      </c>
      <c r="L21310" t="s">
        <v>15</v>
      </c>
    </row>
    <row r="21311" spans="1:12">
      <c r="A21311" t="e">
        <f t="shared" ca="1" si="198"/>
        <v>#NAME?</v>
      </c>
      <c r="B21311">
        <v>489</v>
      </c>
      <c r="C21311" t="s">
        <v>100</v>
      </c>
      <c r="D21311" s="1">
        <v>42044</v>
      </c>
      <c r="F21311">
        <v>1</v>
      </c>
      <c r="G21311">
        <v>8798</v>
      </c>
      <c r="H21311" t="s">
        <v>314</v>
      </c>
      <c r="J21311" t="s">
        <v>14</v>
      </c>
      <c r="K21311">
        <v>51</v>
      </c>
      <c r="L21311" t="s">
        <v>15</v>
      </c>
    </row>
    <row r="21312" spans="1:12">
      <c r="A21312" t="e">
        <f t="shared" ca="1" si="198"/>
        <v>#NAME?</v>
      </c>
      <c r="B21312">
        <v>489</v>
      </c>
      <c r="C21312" t="s">
        <v>100</v>
      </c>
      <c r="D21312" s="1">
        <v>42243</v>
      </c>
      <c r="F21312">
        <v>2</v>
      </c>
      <c r="G21312">
        <v>29690</v>
      </c>
      <c r="H21312" t="s">
        <v>52</v>
      </c>
      <c r="J21312" t="s">
        <v>14</v>
      </c>
      <c r="K21312">
        <v>52</v>
      </c>
      <c r="L21312" t="s">
        <v>15</v>
      </c>
    </row>
    <row r="21313" spans="1:12">
      <c r="A21313" t="e">
        <f t="shared" ca="1" si="198"/>
        <v>#NAME?</v>
      </c>
      <c r="B21313">
        <v>489</v>
      </c>
      <c r="C21313" t="s">
        <v>100</v>
      </c>
      <c r="D21313" s="1">
        <v>41876</v>
      </c>
      <c r="F21313">
        <v>1</v>
      </c>
      <c r="G21313">
        <v>1179</v>
      </c>
      <c r="H21313" t="s">
        <v>180</v>
      </c>
      <c r="J21313" t="s">
        <v>14</v>
      </c>
      <c r="K21313">
        <v>51</v>
      </c>
      <c r="L21313" t="s">
        <v>15</v>
      </c>
    </row>
    <row r="21314" spans="1:12">
      <c r="A21314" t="e">
        <f t="shared" ca="1" si="198"/>
        <v>#NAME?</v>
      </c>
      <c r="B21314">
        <v>489</v>
      </c>
      <c r="C21314" t="s">
        <v>100</v>
      </c>
      <c r="D21314" s="1">
        <v>42824</v>
      </c>
      <c r="F21314">
        <v>3</v>
      </c>
      <c r="G21314">
        <v>78650</v>
      </c>
      <c r="H21314" t="s">
        <v>414</v>
      </c>
      <c r="J21314" t="s">
        <v>14</v>
      </c>
      <c r="K21314">
        <v>53</v>
      </c>
      <c r="L21314" t="s">
        <v>22</v>
      </c>
    </row>
    <row r="21315" spans="1:12">
      <c r="A21315" t="e">
        <f t="shared" ca="1" si="198"/>
        <v>#NAME?</v>
      </c>
      <c r="B21315">
        <v>489</v>
      </c>
      <c r="C21315" t="s">
        <v>100</v>
      </c>
      <c r="D21315" s="1">
        <v>42824</v>
      </c>
      <c r="F21315">
        <v>4</v>
      </c>
      <c r="G21315">
        <v>1179</v>
      </c>
      <c r="H21315" t="s">
        <v>180</v>
      </c>
      <c r="J21315" t="s">
        <v>14</v>
      </c>
      <c r="K21315">
        <v>53</v>
      </c>
      <c r="L21315" t="s">
        <v>15</v>
      </c>
    </row>
    <row r="21316" spans="1:12">
      <c r="A21316" t="e">
        <f ca="1">E00251617721821</f>
        <v>#NAME?</v>
      </c>
      <c r="B21316">
        <v>184</v>
      </c>
      <c r="C21316" t="s">
        <v>290</v>
      </c>
      <c r="D21316" s="1">
        <v>42234</v>
      </c>
      <c r="F21316">
        <v>3</v>
      </c>
      <c r="G21316">
        <v>52100</v>
      </c>
      <c r="H21316" t="s">
        <v>516</v>
      </c>
      <c r="J21316" t="s">
        <v>14</v>
      </c>
      <c r="K21316">
        <v>42</v>
      </c>
      <c r="L21316" t="s">
        <v>15</v>
      </c>
    </row>
    <row r="21317" spans="1:12">
      <c r="A21317" t="e">
        <f ca="1">E00251527027521</f>
        <v>#NAME?</v>
      </c>
      <c r="B21317">
        <v>29</v>
      </c>
      <c r="C21317" t="s">
        <v>309</v>
      </c>
      <c r="D21317" s="1">
        <v>40941</v>
      </c>
      <c r="F21317">
        <v>2</v>
      </c>
      <c r="G21317">
        <v>6279</v>
      </c>
      <c r="H21317" t="s">
        <v>756</v>
      </c>
      <c r="J21317" t="s">
        <v>14</v>
      </c>
      <c r="K21317">
        <v>51</v>
      </c>
      <c r="L21317" t="s">
        <v>15</v>
      </c>
    </row>
    <row r="21318" spans="1:12">
      <c r="A21318" t="e">
        <f ca="1">E00251532063221</f>
        <v>#NAME?</v>
      </c>
      <c r="B21318">
        <v>447</v>
      </c>
      <c r="C21318" t="s">
        <v>262</v>
      </c>
      <c r="D21318" s="1">
        <v>42718</v>
      </c>
      <c r="F21318">
        <v>3</v>
      </c>
      <c r="G21318">
        <v>4019</v>
      </c>
      <c r="H21318" t="s">
        <v>26</v>
      </c>
      <c r="J21318" t="s">
        <v>14</v>
      </c>
      <c r="K21318">
        <v>52</v>
      </c>
      <c r="L21318" t="s">
        <v>15</v>
      </c>
    </row>
    <row r="21319" spans="1:12">
      <c r="A21319" t="e">
        <f ca="1">E00251527027521</f>
        <v>#NAME?</v>
      </c>
      <c r="B21319">
        <v>29</v>
      </c>
      <c r="C21319" t="s">
        <v>309</v>
      </c>
      <c r="D21319" s="1">
        <v>41982</v>
      </c>
      <c r="F21319">
        <v>2</v>
      </c>
      <c r="G21319">
        <v>7820</v>
      </c>
      <c r="H21319" t="s">
        <v>233</v>
      </c>
      <c r="J21319" t="s">
        <v>14</v>
      </c>
      <c r="K21319">
        <v>54</v>
      </c>
      <c r="L21319" t="s">
        <v>22</v>
      </c>
    </row>
    <row r="21320" spans="1:12">
      <c r="A21320" t="e">
        <f ca="1">E00251513359021</f>
        <v>#NAME?</v>
      </c>
      <c r="B21320">
        <v>500</v>
      </c>
      <c r="C21320" t="s">
        <v>161</v>
      </c>
      <c r="D21320" s="1">
        <v>41557</v>
      </c>
      <c r="F21320">
        <v>3</v>
      </c>
      <c r="G21320">
        <v>49390</v>
      </c>
      <c r="H21320" t="s">
        <v>59</v>
      </c>
      <c r="J21320" t="s">
        <v>14</v>
      </c>
      <c r="K21320">
        <v>58</v>
      </c>
      <c r="L21320" t="s">
        <v>15</v>
      </c>
    </row>
    <row r="21321" spans="1:12">
      <c r="A21321" t="e">
        <f ca="1">E00251510731621</f>
        <v>#NAME?</v>
      </c>
      <c r="B21321">
        <v>110</v>
      </c>
      <c r="C21321" t="s">
        <v>980</v>
      </c>
      <c r="D21321" s="1">
        <v>42863</v>
      </c>
      <c r="F21321">
        <v>1</v>
      </c>
      <c r="G21321">
        <v>78057</v>
      </c>
      <c r="H21321" t="s">
        <v>140</v>
      </c>
      <c r="J21321" t="s">
        <v>14</v>
      </c>
      <c r="K21321">
        <v>45</v>
      </c>
      <c r="L21321" t="s">
        <v>22</v>
      </c>
    </row>
    <row r="21322" spans="1:12">
      <c r="A21322" t="e">
        <f ca="1">E00251531865821</f>
        <v>#NAME?</v>
      </c>
      <c r="B21322">
        <v>702</v>
      </c>
      <c r="C21322" t="s">
        <v>293</v>
      </c>
      <c r="D21322" s="1">
        <v>42929</v>
      </c>
      <c r="F21322">
        <v>3</v>
      </c>
      <c r="G21322">
        <v>6264</v>
      </c>
      <c r="H21322" t="s">
        <v>295</v>
      </c>
      <c r="J21322" t="s">
        <v>14</v>
      </c>
      <c r="K21322">
        <v>56</v>
      </c>
      <c r="L21322" t="s">
        <v>15</v>
      </c>
    </row>
    <row r="21323" spans="1:12">
      <c r="A21323" t="e">
        <f ca="1">E00251513359021</f>
        <v>#NAME?</v>
      </c>
      <c r="B21323">
        <v>500</v>
      </c>
      <c r="C21323" t="s">
        <v>161</v>
      </c>
      <c r="D21323" s="1">
        <v>42353</v>
      </c>
      <c r="F21323">
        <v>2</v>
      </c>
      <c r="G21323">
        <v>7910</v>
      </c>
      <c r="H21323" t="s">
        <v>296</v>
      </c>
      <c r="J21323" t="s">
        <v>14</v>
      </c>
      <c r="K21323">
        <v>60</v>
      </c>
      <c r="L21323" t="s">
        <v>22</v>
      </c>
    </row>
    <row r="21324" spans="1:12">
      <c r="A21324" t="e">
        <f ca="1">E00251430366921</f>
        <v>#NAME?</v>
      </c>
      <c r="B21324">
        <v>489</v>
      </c>
      <c r="C21324" t="s">
        <v>100</v>
      </c>
      <c r="D21324" s="1">
        <v>41873</v>
      </c>
      <c r="F21324">
        <v>1</v>
      </c>
      <c r="G21324">
        <v>1179</v>
      </c>
      <c r="H21324" t="s">
        <v>180</v>
      </c>
      <c r="J21324" t="s">
        <v>14</v>
      </c>
      <c r="K21324">
        <v>51</v>
      </c>
      <c r="L21324" t="s">
        <v>15</v>
      </c>
    </row>
    <row r="21325" spans="1:12">
      <c r="A21325" t="e">
        <f ca="1">E00251524958821</f>
        <v>#NAME?</v>
      </c>
      <c r="B21325">
        <v>455</v>
      </c>
      <c r="C21325" t="s">
        <v>312</v>
      </c>
      <c r="D21325" s="1">
        <v>41470</v>
      </c>
      <c r="F21325">
        <v>2</v>
      </c>
      <c r="G21325">
        <v>25000</v>
      </c>
      <c r="H21325" t="s">
        <v>178</v>
      </c>
      <c r="J21325" t="s">
        <v>14</v>
      </c>
      <c r="K21325">
        <v>63</v>
      </c>
      <c r="L21325" t="s">
        <v>15</v>
      </c>
    </row>
    <row r="21326" spans="1:12">
      <c r="A21326" t="e">
        <f ca="1">E00251524958821</f>
        <v>#NAME?</v>
      </c>
      <c r="B21326">
        <v>455</v>
      </c>
      <c r="C21326" t="s">
        <v>312</v>
      </c>
      <c r="D21326" s="1">
        <v>41554</v>
      </c>
      <c r="F21326">
        <v>2</v>
      </c>
      <c r="G21326">
        <v>4019</v>
      </c>
      <c r="H21326" t="s">
        <v>26</v>
      </c>
      <c r="J21326" t="s">
        <v>14</v>
      </c>
      <c r="K21326">
        <v>64</v>
      </c>
      <c r="L21326" t="s">
        <v>15</v>
      </c>
    </row>
    <row r="21327" spans="1:12">
      <c r="A21327" t="e">
        <f ca="1">E00251524958821</f>
        <v>#NAME?</v>
      </c>
      <c r="B21327">
        <v>455</v>
      </c>
      <c r="C21327" t="s">
        <v>312</v>
      </c>
      <c r="D21327" s="1">
        <v>41689</v>
      </c>
      <c r="F21327">
        <v>5</v>
      </c>
      <c r="G21327">
        <v>40290</v>
      </c>
      <c r="H21327" t="s">
        <v>348</v>
      </c>
      <c r="J21327" t="s">
        <v>14</v>
      </c>
      <c r="K21327">
        <v>64</v>
      </c>
      <c r="L21327" t="s">
        <v>15</v>
      </c>
    </row>
    <row r="21328" spans="1:12">
      <c r="A21328" t="e">
        <f ca="1">E00251531353921</f>
        <v>#NAME?</v>
      </c>
      <c r="B21328">
        <v>701</v>
      </c>
      <c r="C21328" t="s">
        <v>72</v>
      </c>
      <c r="D21328" s="1">
        <v>41897</v>
      </c>
      <c r="F21328">
        <v>2</v>
      </c>
      <c r="G21328">
        <v>78050</v>
      </c>
      <c r="H21328" t="s">
        <v>197</v>
      </c>
      <c r="J21328" t="s">
        <v>14</v>
      </c>
      <c r="K21328">
        <v>58</v>
      </c>
      <c r="L21328" t="s">
        <v>22</v>
      </c>
    </row>
    <row r="21329" spans="1:12">
      <c r="A21329" t="e">
        <f ca="1">E00251513359021</f>
        <v>#NAME?</v>
      </c>
      <c r="B21329">
        <v>772</v>
      </c>
      <c r="C21329" t="s">
        <v>170</v>
      </c>
      <c r="D21329" s="1">
        <v>42472</v>
      </c>
      <c r="F21329">
        <v>1</v>
      </c>
      <c r="G21329">
        <v>38610</v>
      </c>
      <c r="H21329" t="s">
        <v>459</v>
      </c>
      <c r="I21329" t="s">
        <v>56</v>
      </c>
      <c r="J21329" t="s">
        <v>57</v>
      </c>
      <c r="K21329">
        <v>61</v>
      </c>
      <c r="L21329" t="s">
        <v>15</v>
      </c>
    </row>
    <row r="21330" spans="1:12">
      <c r="A21330" t="e">
        <f ca="1">E00251531353921</f>
        <v>#NAME?</v>
      </c>
      <c r="B21330">
        <v>701</v>
      </c>
      <c r="C21330" t="s">
        <v>72</v>
      </c>
      <c r="D21330" s="1">
        <v>42815</v>
      </c>
      <c r="F21330">
        <v>1</v>
      </c>
      <c r="G21330">
        <v>7262</v>
      </c>
      <c r="H21330" t="s">
        <v>198</v>
      </c>
      <c r="J21330" t="s">
        <v>14</v>
      </c>
      <c r="K21330">
        <v>61</v>
      </c>
      <c r="L21330" t="s">
        <v>15</v>
      </c>
    </row>
    <row r="21331" spans="1:12">
      <c r="A21331" t="e">
        <f ca="1">E00251531353921</f>
        <v>#NAME?</v>
      </c>
      <c r="B21331">
        <v>701</v>
      </c>
      <c r="C21331" t="s">
        <v>72</v>
      </c>
      <c r="D21331" s="1">
        <v>42815</v>
      </c>
      <c r="F21331">
        <v>4</v>
      </c>
      <c r="G21331">
        <v>7062</v>
      </c>
      <c r="H21331" t="s">
        <v>97</v>
      </c>
      <c r="J21331" t="s">
        <v>14</v>
      </c>
      <c r="K21331">
        <v>61</v>
      </c>
      <c r="L21331" t="s">
        <v>15</v>
      </c>
    </row>
    <row r="21332" spans="1:12">
      <c r="A21332" t="e">
        <f ca="1">E00251617721821</f>
        <v>#NAME?</v>
      </c>
      <c r="B21332">
        <v>184</v>
      </c>
      <c r="C21332" t="s">
        <v>290</v>
      </c>
      <c r="D21332" s="1">
        <v>41247</v>
      </c>
      <c r="F21332">
        <v>2</v>
      </c>
      <c r="G21332">
        <v>4019</v>
      </c>
      <c r="H21332" t="s">
        <v>26</v>
      </c>
      <c r="J21332" t="s">
        <v>14</v>
      </c>
      <c r="K21332">
        <v>39</v>
      </c>
      <c r="L21332" t="s">
        <v>15</v>
      </c>
    </row>
    <row r="21333" spans="1:12">
      <c r="A21333" t="e">
        <f ca="1">E00251439068821</f>
        <v>#NAME?</v>
      </c>
      <c r="B21333">
        <v>701</v>
      </c>
      <c r="C21333" t="s">
        <v>72</v>
      </c>
      <c r="D21333" s="1">
        <v>41817</v>
      </c>
      <c r="F21333">
        <v>1</v>
      </c>
      <c r="G21333">
        <v>5258</v>
      </c>
      <c r="H21333" t="s">
        <v>236</v>
      </c>
      <c r="J21333" t="s">
        <v>14</v>
      </c>
      <c r="K21333">
        <v>51</v>
      </c>
      <c r="L21333" t="s">
        <v>15</v>
      </c>
    </row>
    <row r="21334" spans="1:12">
      <c r="A21334" t="e">
        <f ca="1">E00251439068821</f>
        <v>#NAME?</v>
      </c>
      <c r="B21334">
        <v>701</v>
      </c>
      <c r="C21334" t="s">
        <v>72</v>
      </c>
      <c r="D21334" s="1">
        <v>42738</v>
      </c>
      <c r="F21334">
        <v>5</v>
      </c>
      <c r="G21334">
        <v>78050</v>
      </c>
      <c r="H21334" t="s">
        <v>197</v>
      </c>
      <c r="J21334" t="s">
        <v>14</v>
      </c>
      <c r="K21334">
        <v>53</v>
      </c>
      <c r="L21334" t="s">
        <v>22</v>
      </c>
    </row>
    <row r="21335" spans="1:12">
      <c r="A21335" t="e">
        <f ca="1">E00251439068821</f>
        <v>#NAME?</v>
      </c>
      <c r="B21335">
        <v>701</v>
      </c>
      <c r="C21335" t="s">
        <v>72</v>
      </c>
      <c r="D21335" s="1">
        <v>42844</v>
      </c>
      <c r="F21335">
        <v>5</v>
      </c>
      <c r="G21335">
        <v>3004</v>
      </c>
      <c r="H21335" t="s">
        <v>104</v>
      </c>
      <c r="J21335" t="s">
        <v>14</v>
      </c>
      <c r="K21335">
        <v>54</v>
      </c>
      <c r="L21335" t="s">
        <v>15</v>
      </c>
    </row>
    <row r="21336" spans="1:12">
      <c r="A21336" t="e">
        <f ca="1">E00251439068821</f>
        <v>#NAME?</v>
      </c>
      <c r="B21336">
        <v>701</v>
      </c>
      <c r="C21336" t="s">
        <v>72</v>
      </c>
      <c r="D21336" s="1">
        <v>42873</v>
      </c>
      <c r="F21336">
        <v>6</v>
      </c>
      <c r="G21336">
        <v>78050</v>
      </c>
      <c r="H21336" t="s">
        <v>197</v>
      </c>
      <c r="J21336" t="s">
        <v>14</v>
      </c>
      <c r="K21336">
        <v>54</v>
      </c>
      <c r="L21336" t="s">
        <v>22</v>
      </c>
    </row>
    <row r="21337" spans="1:12">
      <c r="A21337" t="e">
        <f ca="1">E00251617721821</f>
        <v>#NAME?</v>
      </c>
      <c r="B21337">
        <v>184</v>
      </c>
      <c r="C21337" t="s">
        <v>290</v>
      </c>
      <c r="D21337" s="1">
        <v>41310</v>
      </c>
      <c r="F21337">
        <v>2</v>
      </c>
      <c r="G21337">
        <v>4019</v>
      </c>
      <c r="H21337" t="s">
        <v>26</v>
      </c>
      <c r="J21337" t="s">
        <v>14</v>
      </c>
      <c r="K21337">
        <v>39</v>
      </c>
      <c r="L21337" t="s">
        <v>15</v>
      </c>
    </row>
    <row r="21338" spans="1:12">
      <c r="A21338" t="e">
        <f ca="1">E00251524958821</f>
        <v>#NAME?</v>
      </c>
      <c r="B21338">
        <v>455</v>
      </c>
      <c r="C21338" t="s">
        <v>312</v>
      </c>
      <c r="D21338" s="1">
        <v>42045</v>
      </c>
      <c r="F21338">
        <v>3</v>
      </c>
      <c r="G21338">
        <v>4019</v>
      </c>
      <c r="H21338" t="s">
        <v>26</v>
      </c>
      <c r="J21338" t="s">
        <v>14</v>
      </c>
      <c r="K21338">
        <v>65</v>
      </c>
      <c r="L21338" t="s">
        <v>15</v>
      </c>
    </row>
    <row r="21339" spans="1:12">
      <c r="A21339" t="e">
        <f ca="1">E00251531353921</f>
        <v>#NAME?</v>
      </c>
      <c r="B21339">
        <v>701</v>
      </c>
      <c r="C21339" t="s">
        <v>72</v>
      </c>
      <c r="D21339" s="1">
        <v>42048</v>
      </c>
      <c r="F21339">
        <v>2</v>
      </c>
      <c r="G21339">
        <v>27800</v>
      </c>
      <c r="H21339" t="s">
        <v>145</v>
      </c>
      <c r="J21339" t="s">
        <v>14</v>
      </c>
      <c r="K21339">
        <v>58</v>
      </c>
      <c r="L21339" t="s">
        <v>15</v>
      </c>
    </row>
    <row r="21340" spans="1:12">
      <c r="A21340" t="e">
        <f ca="1">E00251430366921</f>
        <v>#NAME?</v>
      </c>
      <c r="B21340">
        <v>489</v>
      </c>
      <c r="C21340" t="s">
        <v>100</v>
      </c>
      <c r="D21340" s="1">
        <v>42487</v>
      </c>
      <c r="F21340">
        <v>3</v>
      </c>
      <c r="G21340">
        <v>71940</v>
      </c>
      <c r="H21340" t="s">
        <v>135</v>
      </c>
      <c r="J21340" t="s">
        <v>14</v>
      </c>
      <c r="K21340">
        <v>52</v>
      </c>
      <c r="L21340" t="s">
        <v>15</v>
      </c>
    </row>
    <row r="21341" spans="1:12">
      <c r="A21341" t="e">
        <f ca="1">E00251531353921</f>
        <v>#NAME?</v>
      </c>
      <c r="B21341">
        <v>701</v>
      </c>
      <c r="C21341" t="s">
        <v>72</v>
      </c>
      <c r="D21341" s="1">
        <v>42248</v>
      </c>
      <c r="F21341">
        <v>5</v>
      </c>
      <c r="G21341">
        <v>4779</v>
      </c>
      <c r="H21341" t="s">
        <v>231</v>
      </c>
      <c r="J21341" t="s">
        <v>14</v>
      </c>
      <c r="K21341">
        <v>59</v>
      </c>
      <c r="L21341" t="s">
        <v>15</v>
      </c>
    </row>
    <row r="21342" spans="1:12">
      <c r="A21342" t="e">
        <f ca="1">E00251514849321</f>
        <v>#NAME?</v>
      </c>
      <c r="B21342">
        <v>6156</v>
      </c>
      <c r="C21342" t="s">
        <v>352</v>
      </c>
      <c r="D21342" s="1">
        <v>42465</v>
      </c>
      <c r="F21342">
        <v>2</v>
      </c>
      <c r="G21342">
        <v>4019</v>
      </c>
      <c r="H21342" t="s">
        <v>26</v>
      </c>
      <c r="J21342" t="s">
        <v>14</v>
      </c>
      <c r="K21342">
        <v>49</v>
      </c>
      <c r="L21342" t="s">
        <v>15</v>
      </c>
    </row>
    <row r="21343" spans="1:12">
      <c r="A21343" t="e">
        <f ca="1">E00251514849321</f>
        <v>#NAME?</v>
      </c>
      <c r="B21343">
        <v>6311</v>
      </c>
      <c r="C21343" t="s">
        <v>146</v>
      </c>
      <c r="D21343" s="1">
        <v>42210</v>
      </c>
      <c r="F21343">
        <v>1</v>
      </c>
      <c r="G21343">
        <v>463</v>
      </c>
      <c r="H21343" t="s">
        <v>259</v>
      </c>
      <c r="I21343" t="s">
        <v>148</v>
      </c>
      <c r="J21343" t="s">
        <v>57</v>
      </c>
      <c r="K21343">
        <v>48</v>
      </c>
      <c r="L21343" t="s">
        <v>15</v>
      </c>
    </row>
    <row r="21344" spans="1:12">
      <c r="A21344" t="e">
        <f ca="1">E00251514849321</f>
        <v>#NAME?</v>
      </c>
      <c r="B21344">
        <v>6311</v>
      </c>
      <c r="C21344" t="s">
        <v>146</v>
      </c>
      <c r="D21344" s="1">
        <v>42210</v>
      </c>
      <c r="F21344">
        <v>2</v>
      </c>
      <c r="G21344">
        <v>4019</v>
      </c>
      <c r="H21344" t="s">
        <v>26</v>
      </c>
      <c r="I21344" t="s">
        <v>148</v>
      </c>
      <c r="J21344" t="s">
        <v>57</v>
      </c>
      <c r="K21344">
        <v>48</v>
      </c>
      <c r="L21344" t="s">
        <v>15</v>
      </c>
    </row>
    <row r="21345" spans="1:12">
      <c r="A21345" t="e">
        <f ca="1">E00251537601921</f>
        <v>#NAME?</v>
      </c>
      <c r="B21345">
        <v>441</v>
      </c>
      <c r="C21345" t="s">
        <v>922</v>
      </c>
      <c r="D21345" s="1">
        <v>41382</v>
      </c>
      <c r="F21345">
        <v>1</v>
      </c>
      <c r="G21345">
        <v>78321</v>
      </c>
      <c r="H21345" t="s">
        <v>490</v>
      </c>
      <c r="J21345" t="s">
        <v>14</v>
      </c>
      <c r="K21345">
        <v>48</v>
      </c>
      <c r="L21345" t="s">
        <v>22</v>
      </c>
    </row>
    <row r="21346" spans="1:12">
      <c r="A21346" t="e">
        <f ca="1">E00251532063221</f>
        <v>#NAME?</v>
      </c>
      <c r="B21346">
        <v>447</v>
      </c>
      <c r="C21346" t="s">
        <v>262</v>
      </c>
      <c r="D21346" s="1">
        <v>41733</v>
      </c>
      <c r="F21346">
        <v>2</v>
      </c>
      <c r="G21346">
        <v>1101</v>
      </c>
      <c r="H21346" t="s">
        <v>220</v>
      </c>
      <c r="J21346" t="s">
        <v>14</v>
      </c>
      <c r="K21346">
        <v>49</v>
      </c>
      <c r="L21346" t="s">
        <v>15</v>
      </c>
    </row>
    <row r="21347" spans="1:12">
      <c r="A21347" t="e">
        <f ca="1">E00251514762521</f>
        <v>#NAME?</v>
      </c>
      <c r="B21347">
        <v>449</v>
      </c>
      <c r="C21347" t="s">
        <v>124</v>
      </c>
      <c r="D21347" s="1">
        <v>42621</v>
      </c>
      <c r="F21347">
        <v>1</v>
      </c>
      <c r="G21347">
        <v>9198</v>
      </c>
      <c r="H21347" t="s">
        <v>229</v>
      </c>
      <c r="J21347" t="s">
        <v>14</v>
      </c>
      <c r="K21347">
        <v>48</v>
      </c>
      <c r="L21347" t="s">
        <v>15</v>
      </c>
    </row>
    <row r="21348" spans="1:12">
      <c r="A21348" t="e">
        <f ca="1">E00251514762521</f>
        <v>#NAME?</v>
      </c>
      <c r="B21348">
        <v>449</v>
      </c>
      <c r="C21348" t="s">
        <v>124</v>
      </c>
      <c r="D21348" s="1">
        <v>42744</v>
      </c>
      <c r="F21348">
        <v>1</v>
      </c>
      <c r="G21348">
        <v>5589</v>
      </c>
      <c r="H21348" t="s">
        <v>152</v>
      </c>
      <c r="J21348" t="s">
        <v>14</v>
      </c>
      <c r="K21348">
        <v>49</v>
      </c>
      <c r="L21348" t="s">
        <v>15</v>
      </c>
    </row>
    <row r="21349" spans="1:12">
      <c r="A21349" t="e">
        <f ca="1">E00251432149421</f>
        <v>#NAME?</v>
      </c>
      <c r="B21349">
        <v>451</v>
      </c>
      <c r="C21349" t="s">
        <v>102</v>
      </c>
      <c r="D21349" s="1">
        <v>42173</v>
      </c>
      <c r="F21349">
        <v>1</v>
      </c>
      <c r="G21349">
        <v>4019</v>
      </c>
      <c r="H21349" t="s">
        <v>26</v>
      </c>
      <c r="J21349" t="s">
        <v>14</v>
      </c>
      <c r="K21349">
        <v>63</v>
      </c>
      <c r="L21349" t="s">
        <v>15</v>
      </c>
    </row>
    <row r="21350" spans="1:12">
      <c r="A21350" t="e">
        <f ca="1">E00251432149421</f>
        <v>#NAME?</v>
      </c>
      <c r="B21350">
        <v>451</v>
      </c>
      <c r="C21350" t="s">
        <v>102</v>
      </c>
      <c r="D21350" s="1">
        <v>42353</v>
      </c>
      <c r="F21350">
        <v>2</v>
      </c>
      <c r="G21350">
        <v>2449</v>
      </c>
      <c r="H21350" t="s">
        <v>53</v>
      </c>
      <c r="J21350" t="s">
        <v>14</v>
      </c>
      <c r="K21350">
        <v>63</v>
      </c>
      <c r="L21350" t="s">
        <v>15</v>
      </c>
    </row>
    <row r="21351" spans="1:12">
      <c r="A21351" t="e">
        <f ca="1">E00251432149421</f>
        <v>#NAME?</v>
      </c>
      <c r="B21351">
        <v>451</v>
      </c>
      <c r="C21351" t="s">
        <v>102</v>
      </c>
      <c r="D21351" s="1">
        <v>42807</v>
      </c>
      <c r="F21351">
        <v>4</v>
      </c>
      <c r="G21351">
        <v>38619</v>
      </c>
      <c r="H21351" t="s">
        <v>299</v>
      </c>
      <c r="J21351" t="s">
        <v>14</v>
      </c>
      <c r="K21351">
        <v>64</v>
      </c>
      <c r="L21351" t="s">
        <v>15</v>
      </c>
    </row>
    <row r="21352" spans="1:12">
      <c r="A21352" t="e">
        <f ca="1">E00251432149421</f>
        <v>#NAME?</v>
      </c>
      <c r="B21352">
        <v>7207</v>
      </c>
      <c r="C21352" t="s">
        <v>287</v>
      </c>
      <c r="D21352" s="1">
        <v>42506</v>
      </c>
      <c r="F21352">
        <v>2</v>
      </c>
      <c r="G21352">
        <v>4139</v>
      </c>
      <c r="H21352" t="s">
        <v>300</v>
      </c>
      <c r="I21352" t="s">
        <v>148</v>
      </c>
      <c r="J21352" t="s">
        <v>57</v>
      </c>
      <c r="K21352">
        <v>64</v>
      </c>
      <c r="L21352" t="s">
        <v>15</v>
      </c>
    </row>
    <row r="21353" spans="1:12">
      <c r="A21353" t="e">
        <f ca="1">E00251513292821</f>
        <v>#NAME?</v>
      </c>
      <c r="B21353">
        <v>467</v>
      </c>
      <c r="C21353" t="s">
        <v>232</v>
      </c>
      <c r="D21353" s="1">
        <v>41135</v>
      </c>
      <c r="F21353">
        <v>5</v>
      </c>
      <c r="G21353">
        <v>3540</v>
      </c>
      <c r="H21353" t="s">
        <v>436</v>
      </c>
      <c r="J21353" t="s">
        <v>14</v>
      </c>
      <c r="K21353">
        <v>53</v>
      </c>
      <c r="L21353" t="s">
        <v>15</v>
      </c>
    </row>
    <row r="21354" spans="1:12">
      <c r="A21354" t="e">
        <f ca="1">E00251531865821</f>
        <v>#NAME?</v>
      </c>
      <c r="B21354">
        <v>702</v>
      </c>
      <c r="C21354" t="s">
        <v>293</v>
      </c>
      <c r="D21354" s="1">
        <v>42081</v>
      </c>
      <c r="F21354">
        <v>6</v>
      </c>
      <c r="G21354">
        <v>7273</v>
      </c>
      <c r="H21354" t="s">
        <v>543</v>
      </c>
      <c r="J21354" t="s">
        <v>14</v>
      </c>
      <c r="K21354">
        <v>54</v>
      </c>
      <c r="L21354" t="s">
        <v>15</v>
      </c>
    </row>
    <row r="21355" spans="1:12">
      <c r="A21355" t="e">
        <f ca="1">E00251531865821</f>
        <v>#NAME?</v>
      </c>
      <c r="B21355">
        <v>702</v>
      </c>
      <c r="C21355" t="s">
        <v>293</v>
      </c>
      <c r="D21355" s="1">
        <v>42292</v>
      </c>
      <c r="F21355">
        <v>5</v>
      </c>
      <c r="G21355">
        <v>6264</v>
      </c>
      <c r="H21355" t="s">
        <v>295</v>
      </c>
      <c r="J21355" t="s">
        <v>14</v>
      </c>
      <c r="K21355">
        <v>54</v>
      </c>
      <c r="L21355" t="s">
        <v>15</v>
      </c>
    </row>
    <row r="21356" spans="1:12">
      <c r="A21356" t="e">
        <f ca="1">E00251531865821</f>
        <v>#NAME?</v>
      </c>
      <c r="B21356">
        <v>702</v>
      </c>
      <c r="C21356" t="s">
        <v>293</v>
      </c>
      <c r="D21356" s="1">
        <v>42417</v>
      </c>
      <c r="F21356">
        <v>1</v>
      </c>
      <c r="G21356">
        <v>7062</v>
      </c>
      <c r="H21356" t="s">
        <v>97</v>
      </c>
      <c r="J21356" t="s">
        <v>14</v>
      </c>
      <c r="K21356">
        <v>55</v>
      </c>
      <c r="L21356" t="s">
        <v>15</v>
      </c>
    </row>
    <row r="21357" spans="1:12">
      <c r="A21357" t="e">
        <f ca="1">E00251439068821</f>
        <v>#NAME?</v>
      </c>
      <c r="B21357">
        <v>701</v>
      </c>
      <c r="C21357" t="s">
        <v>72</v>
      </c>
      <c r="D21357" s="1">
        <v>42569</v>
      </c>
      <c r="F21357">
        <v>1</v>
      </c>
      <c r="G21357">
        <v>4659</v>
      </c>
      <c r="H21357" t="s">
        <v>47</v>
      </c>
      <c r="J21357" t="s">
        <v>14</v>
      </c>
      <c r="K21357">
        <v>53</v>
      </c>
      <c r="L21357" t="s">
        <v>15</v>
      </c>
    </row>
    <row r="21358" spans="1:12">
      <c r="A21358" t="e">
        <f ca="1">E00251439068821</f>
        <v>#NAME?</v>
      </c>
      <c r="B21358">
        <v>701</v>
      </c>
      <c r="C21358" t="s">
        <v>72</v>
      </c>
      <c r="D21358" s="1">
        <v>42748</v>
      </c>
      <c r="F21358">
        <v>2</v>
      </c>
      <c r="G21358">
        <v>2724</v>
      </c>
      <c r="H21358" t="s">
        <v>73</v>
      </c>
      <c r="J21358" t="s">
        <v>14</v>
      </c>
      <c r="K21358">
        <v>53</v>
      </c>
      <c r="L21358" t="s">
        <v>15</v>
      </c>
    </row>
    <row r="21359" spans="1:12">
      <c r="A21359" t="e">
        <f ca="1">E00251527027521</f>
        <v>#NAME?</v>
      </c>
      <c r="B21359">
        <v>29</v>
      </c>
      <c r="C21359" t="s">
        <v>309</v>
      </c>
      <c r="D21359" s="1">
        <v>42661</v>
      </c>
      <c r="F21359">
        <v>1</v>
      </c>
      <c r="G21359">
        <v>5758</v>
      </c>
      <c r="H21359" t="s">
        <v>868</v>
      </c>
      <c r="J21359" t="s">
        <v>14</v>
      </c>
      <c r="K21359">
        <v>56</v>
      </c>
      <c r="L21359" t="s">
        <v>15</v>
      </c>
    </row>
    <row r="21360" spans="1:12">
      <c r="A21360" t="e">
        <f ca="1">E00251516995721</f>
        <v>#NAME?</v>
      </c>
      <c r="B21360">
        <v>1929</v>
      </c>
      <c r="C21360" t="s">
        <v>195</v>
      </c>
      <c r="D21360" s="1">
        <v>42696</v>
      </c>
      <c r="F21360">
        <v>3</v>
      </c>
      <c r="G21360">
        <v>4556</v>
      </c>
      <c r="H21360" t="s">
        <v>121</v>
      </c>
      <c r="J21360" t="s">
        <v>14</v>
      </c>
      <c r="K21360">
        <v>43</v>
      </c>
      <c r="L21360" t="s">
        <v>15</v>
      </c>
    </row>
    <row r="21361" spans="1:12">
      <c r="A21361" t="e">
        <f ca="1">E00251439068821</f>
        <v>#NAME?</v>
      </c>
      <c r="B21361">
        <v>701</v>
      </c>
      <c r="C21361" t="s">
        <v>72</v>
      </c>
      <c r="D21361" s="1">
        <v>42803</v>
      </c>
      <c r="F21361">
        <v>2</v>
      </c>
      <c r="G21361">
        <v>2724</v>
      </c>
      <c r="H21361" t="s">
        <v>73</v>
      </c>
      <c r="J21361" t="s">
        <v>14</v>
      </c>
      <c r="K21361">
        <v>54</v>
      </c>
      <c r="L21361" t="s">
        <v>15</v>
      </c>
    </row>
    <row r="21362" spans="1:12">
      <c r="A21362" t="e">
        <f ca="1">E00251439068821</f>
        <v>#NAME?</v>
      </c>
      <c r="B21362">
        <v>701</v>
      </c>
      <c r="C21362" t="s">
        <v>72</v>
      </c>
      <c r="D21362" s="1">
        <v>42844</v>
      </c>
      <c r="F21362">
        <v>1</v>
      </c>
      <c r="G21362">
        <v>4779</v>
      </c>
      <c r="H21362" t="s">
        <v>231</v>
      </c>
      <c r="J21362" t="s">
        <v>14</v>
      </c>
      <c r="K21362">
        <v>54</v>
      </c>
      <c r="L21362" t="s">
        <v>15</v>
      </c>
    </row>
    <row r="21363" spans="1:12">
      <c r="A21363" t="e">
        <f ca="1">E00251439068821</f>
        <v>#NAME?</v>
      </c>
      <c r="B21363">
        <v>701</v>
      </c>
      <c r="C21363" t="s">
        <v>72</v>
      </c>
      <c r="D21363" s="1">
        <v>42867</v>
      </c>
      <c r="F21363">
        <v>6</v>
      </c>
      <c r="G21363">
        <v>3004</v>
      </c>
      <c r="H21363" t="s">
        <v>104</v>
      </c>
      <c r="J21363" t="s">
        <v>14</v>
      </c>
      <c r="K21363">
        <v>54</v>
      </c>
      <c r="L21363" t="s">
        <v>15</v>
      </c>
    </row>
    <row r="21364" spans="1:12">
      <c r="A21364" t="e">
        <f ca="1">E00251527027521</f>
        <v>#NAME?</v>
      </c>
      <c r="B21364">
        <v>29</v>
      </c>
      <c r="C21364" t="s">
        <v>309</v>
      </c>
      <c r="D21364" s="1">
        <v>41991</v>
      </c>
      <c r="F21364">
        <v>2</v>
      </c>
      <c r="G21364">
        <v>98984</v>
      </c>
      <c r="H21364" t="s">
        <v>576</v>
      </c>
      <c r="J21364" t="s">
        <v>14</v>
      </c>
      <c r="K21364">
        <v>54</v>
      </c>
      <c r="L21364" t="s">
        <v>15</v>
      </c>
    </row>
    <row r="21365" spans="1:12">
      <c r="A21365" t="e">
        <f ca="1">E00251429776121</f>
        <v>#NAME?</v>
      </c>
      <c r="B21365">
        <v>192</v>
      </c>
      <c r="C21365" t="s">
        <v>321</v>
      </c>
      <c r="D21365" s="1">
        <v>42538</v>
      </c>
      <c r="F21365">
        <v>2</v>
      </c>
      <c r="G21365">
        <v>7999</v>
      </c>
      <c r="H21365" t="s">
        <v>80</v>
      </c>
      <c r="J21365" t="s">
        <v>14</v>
      </c>
      <c r="K21365">
        <v>43</v>
      </c>
      <c r="L21365" t="s">
        <v>15</v>
      </c>
    </row>
    <row r="21366" spans="1:12">
      <c r="A21366" t="e">
        <f ca="1">E00251430366921</f>
        <v>#NAME?</v>
      </c>
      <c r="B21366">
        <v>489</v>
      </c>
      <c r="C21366" t="s">
        <v>100</v>
      </c>
      <c r="D21366" s="1">
        <v>41628</v>
      </c>
      <c r="F21366">
        <v>4</v>
      </c>
      <c r="G21366">
        <v>3671</v>
      </c>
      <c r="H21366" t="s">
        <v>188</v>
      </c>
      <c r="J21366" t="s">
        <v>14</v>
      </c>
      <c r="K21366">
        <v>50</v>
      </c>
      <c r="L21366" t="s">
        <v>15</v>
      </c>
    </row>
    <row r="21367" spans="1:12">
      <c r="A21367" t="e">
        <f ca="1">E00251439068821</f>
        <v>#NAME?</v>
      </c>
      <c r="B21367">
        <v>355</v>
      </c>
      <c r="C21367" t="s">
        <v>302</v>
      </c>
      <c r="D21367" s="1">
        <v>42883</v>
      </c>
      <c r="F21367">
        <v>1</v>
      </c>
      <c r="G21367">
        <v>2724</v>
      </c>
      <c r="H21367" t="s">
        <v>73</v>
      </c>
      <c r="J21367" t="s">
        <v>14</v>
      </c>
      <c r="K21367">
        <v>54</v>
      </c>
      <c r="L21367" t="s">
        <v>15</v>
      </c>
    </row>
    <row r="21368" spans="1:12">
      <c r="A21368" t="e">
        <f ca="1">E00251430366921</f>
        <v>#NAME?</v>
      </c>
      <c r="B21368">
        <v>489</v>
      </c>
      <c r="C21368" t="s">
        <v>100</v>
      </c>
      <c r="D21368" s="1">
        <v>42969</v>
      </c>
      <c r="F21368">
        <v>3</v>
      </c>
      <c r="G21368">
        <v>29690</v>
      </c>
      <c r="H21368" t="s">
        <v>52</v>
      </c>
      <c r="J21368" t="s">
        <v>14</v>
      </c>
      <c r="K21368">
        <v>54</v>
      </c>
      <c r="L21368" t="s">
        <v>15</v>
      </c>
    </row>
    <row r="21369" spans="1:12">
      <c r="A21369" t="e">
        <f ca="1">E00251439068821</f>
        <v>#NAME?</v>
      </c>
      <c r="B21369">
        <v>355</v>
      </c>
      <c r="C21369" t="s">
        <v>302</v>
      </c>
      <c r="D21369" s="1">
        <v>42883</v>
      </c>
      <c r="F21369">
        <v>6</v>
      </c>
      <c r="G21369">
        <v>7243</v>
      </c>
      <c r="H21369" t="s">
        <v>42</v>
      </c>
      <c r="J21369" t="s">
        <v>14</v>
      </c>
      <c r="K21369">
        <v>54</v>
      </c>
      <c r="L21369" t="s">
        <v>15</v>
      </c>
    </row>
    <row r="21370" spans="1:12">
      <c r="A21370" t="e">
        <f ca="1">E00251439068821</f>
        <v>#NAME?</v>
      </c>
      <c r="B21370">
        <v>701</v>
      </c>
      <c r="C21370" t="s">
        <v>72</v>
      </c>
      <c r="D21370" s="1">
        <v>40984</v>
      </c>
      <c r="F21370">
        <v>3</v>
      </c>
      <c r="G21370">
        <v>7869</v>
      </c>
      <c r="H21370" t="s">
        <v>470</v>
      </c>
      <c r="J21370" t="s">
        <v>14</v>
      </c>
      <c r="K21370">
        <v>49</v>
      </c>
      <c r="L21370" t="s">
        <v>22</v>
      </c>
    </row>
    <row r="21371" spans="1:12">
      <c r="A21371" t="e">
        <f ca="1">E00251439068821</f>
        <v>#NAME?</v>
      </c>
      <c r="B21371">
        <v>701</v>
      </c>
      <c r="C21371" t="s">
        <v>72</v>
      </c>
      <c r="D21371" s="1">
        <v>41548</v>
      </c>
      <c r="F21371">
        <v>1</v>
      </c>
      <c r="G21371">
        <v>78449</v>
      </c>
      <c r="H21371" t="s">
        <v>277</v>
      </c>
      <c r="J21371" t="s">
        <v>14</v>
      </c>
      <c r="K21371">
        <v>50</v>
      </c>
      <c r="L21371" t="s">
        <v>22</v>
      </c>
    </row>
    <row r="21372" spans="1:12">
      <c r="A21372" t="e">
        <f ca="1">E00251531353921</f>
        <v>#NAME?</v>
      </c>
      <c r="B21372">
        <v>701</v>
      </c>
      <c r="C21372" t="s">
        <v>72</v>
      </c>
      <c r="D21372" s="1">
        <v>42304</v>
      </c>
      <c r="F21372">
        <v>3</v>
      </c>
      <c r="G21372">
        <v>7062</v>
      </c>
      <c r="H21372" t="s">
        <v>97</v>
      </c>
      <c r="J21372" t="s">
        <v>14</v>
      </c>
      <c r="K21372">
        <v>59</v>
      </c>
      <c r="L21372" t="s">
        <v>15</v>
      </c>
    </row>
    <row r="21373" spans="1:12">
      <c r="A21373" t="e">
        <f ca="1">E00251532259321</f>
        <v>#NAME?</v>
      </c>
      <c r="B21373">
        <v>497</v>
      </c>
      <c r="C21373" t="s">
        <v>141</v>
      </c>
      <c r="D21373" s="1">
        <v>42396</v>
      </c>
      <c r="F21373">
        <v>1</v>
      </c>
      <c r="G21373">
        <v>7242</v>
      </c>
      <c r="H21373" t="s">
        <v>93</v>
      </c>
      <c r="J21373" t="s">
        <v>14</v>
      </c>
      <c r="K21373">
        <v>49</v>
      </c>
      <c r="L21373" t="s">
        <v>15</v>
      </c>
    </row>
    <row r="21374" spans="1:12">
      <c r="A21374" t="e">
        <f ca="1">E00251524958821</f>
        <v>#NAME?</v>
      </c>
      <c r="B21374">
        <v>455</v>
      </c>
      <c r="C21374" t="s">
        <v>312</v>
      </c>
      <c r="D21374" s="1">
        <v>43033</v>
      </c>
      <c r="F21374">
        <v>3</v>
      </c>
      <c r="G21374">
        <v>25000</v>
      </c>
      <c r="H21374" t="s">
        <v>178</v>
      </c>
      <c r="J21374" t="s">
        <v>14</v>
      </c>
      <c r="K21374">
        <v>68</v>
      </c>
      <c r="L21374" t="s">
        <v>15</v>
      </c>
    </row>
    <row r="21375" spans="1:12">
      <c r="A21375" t="e">
        <f ca="1">E00251528762521</f>
        <v>#NAME?</v>
      </c>
      <c r="B21375">
        <v>291</v>
      </c>
      <c r="C21375" t="s">
        <v>160</v>
      </c>
      <c r="D21375" s="1">
        <v>41590</v>
      </c>
      <c r="F21375">
        <v>1</v>
      </c>
      <c r="G21375">
        <v>7292</v>
      </c>
      <c r="H21375" t="s">
        <v>189</v>
      </c>
      <c r="J21375" t="s">
        <v>14</v>
      </c>
      <c r="K21375">
        <v>49</v>
      </c>
      <c r="L21375" t="s">
        <v>15</v>
      </c>
    </row>
    <row r="21376" spans="1:12">
      <c r="A21376" t="e">
        <f ca="1">E00251531353921</f>
        <v>#NAME?</v>
      </c>
      <c r="B21376">
        <v>701</v>
      </c>
      <c r="C21376" t="s">
        <v>72</v>
      </c>
      <c r="D21376" s="1">
        <v>42901</v>
      </c>
      <c r="F21376">
        <v>1</v>
      </c>
      <c r="G21376">
        <v>27802</v>
      </c>
      <c r="H21376" t="s">
        <v>83</v>
      </c>
      <c r="J21376" t="s">
        <v>14</v>
      </c>
      <c r="K21376">
        <v>61</v>
      </c>
      <c r="L21376" t="s">
        <v>15</v>
      </c>
    </row>
    <row r="21377" spans="1:12">
      <c r="A21377" t="e">
        <f ca="1">E00251429178821</f>
        <v>#NAME?</v>
      </c>
      <c r="B21377">
        <v>285</v>
      </c>
      <c r="C21377" t="s">
        <v>117</v>
      </c>
      <c r="D21377" s="1">
        <v>42753</v>
      </c>
      <c r="F21377">
        <v>2</v>
      </c>
      <c r="G21377">
        <v>30983</v>
      </c>
      <c r="H21377" t="s">
        <v>325</v>
      </c>
      <c r="J21377" t="s">
        <v>14</v>
      </c>
      <c r="K21377">
        <v>58</v>
      </c>
      <c r="L21377" t="s">
        <v>15</v>
      </c>
    </row>
    <row r="21378" spans="1:12">
      <c r="A21378" t="e">
        <f ca="1">E00251531865821</f>
        <v>#NAME?</v>
      </c>
      <c r="B21378">
        <v>702</v>
      </c>
      <c r="C21378" t="s">
        <v>293</v>
      </c>
      <c r="D21378" s="1">
        <v>42016</v>
      </c>
      <c r="F21378">
        <v>5</v>
      </c>
      <c r="G21378">
        <v>6929</v>
      </c>
      <c r="H21378" t="s">
        <v>36</v>
      </c>
      <c r="J21378" t="s">
        <v>14</v>
      </c>
      <c r="K21378">
        <v>54</v>
      </c>
      <c r="L21378" t="s">
        <v>15</v>
      </c>
    </row>
    <row r="21379" spans="1:12">
      <c r="A21379" t="e">
        <f ca="1">E00251531865821</f>
        <v>#NAME?</v>
      </c>
      <c r="B21379">
        <v>702</v>
      </c>
      <c r="C21379" t="s">
        <v>293</v>
      </c>
      <c r="D21379" s="1">
        <v>42062</v>
      </c>
      <c r="F21379">
        <v>3</v>
      </c>
      <c r="G21379">
        <v>27800</v>
      </c>
      <c r="H21379" t="s">
        <v>145</v>
      </c>
      <c r="J21379" t="s">
        <v>14</v>
      </c>
      <c r="K21379">
        <v>54</v>
      </c>
      <c r="L21379" t="s">
        <v>15</v>
      </c>
    </row>
    <row r="21380" spans="1:12">
      <c r="A21380" t="e">
        <f ca="1">E00251513292821</f>
        <v>#NAME?</v>
      </c>
      <c r="B21380">
        <v>467</v>
      </c>
      <c r="C21380" t="s">
        <v>232</v>
      </c>
      <c r="D21380" s="1">
        <v>41124</v>
      </c>
      <c r="F21380">
        <v>5</v>
      </c>
      <c r="G21380">
        <v>3540</v>
      </c>
      <c r="H21380" t="s">
        <v>436</v>
      </c>
      <c r="J21380" t="s">
        <v>14</v>
      </c>
      <c r="K21380">
        <v>53</v>
      </c>
      <c r="L21380" t="s">
        <v>15</v>
      </c>
    </row>
    <row r="21381" spans="1:12">
      <c r="A21381" t="e">
        <f ca="1">E00251537601921</f>
        <v>#NAME?</v>
      </c>
      <c r="B21381">
        <v>441</v>
      </c>
      <c r="C21381" t="s">
        <v>922</v>
      </c>
      <c r="D21381" s="1">
        <v>41228</v>
      </c>
      <c r="F21381">
        <v>2</v>
      </c>
      <c r="G21381">
        <v>2720</v>
      </c>
      <c r="H21381" t="s">
        <v>65</v>
      </c>
      <c r="J21381" t="s">
        <v>14</v>
      </c>
      <c r="K21381">
        <v>47</v>
      </c>
      <c r="L21381" t="s">
        <v>15</v>
      </c>
    </row>
    <row r="21382" spans="1:12">
      <c r="A21382" t="e">
        <f ca="1">E00251531865821</f>
        <v>#NAME?</v>
      </c>
      <c r="B21382">
        <v>702</v>
      </c>
      <c r="C21382" t="s">
        <v>293</v>
      </c>
      <c r="D21382" s="1">
        <v>42341</v>
      </c>
      <c r="F21382">
        <v>3</v>
      </c>
      <c r="G21382">
        <v>2724</v>
      </c>
      <c r="H21382" t="s">
        <v>73</v>
      </c>
      <c r="J21382" t="s">
        <v>14</v>
      </c>
      <c r="K21382">
        <v>55</v>
      </c>
      <c r="L21382" t="s">
        <v>15</v>
      </c>
    </row>
    <row r="21383" spans="1:12">
      <c r="A21383" t="e">
        <f ca="1">E00251531865821</f>
        <v>#NAME?</v>
      </c>
      <c r="B21383">
        <v>702</v>
      </c>
      <c r="C21383" t="s">
        <v>293</v>
      </c>
      <c r="D21383" s="1">
        <v>42829</v>
      </c>
      <c r="F21383">
        <v>3</v>
      </c>
      <c r="G21383">
        <v>7242</v>
      </c>
      <c r="H21383" t="s">
        <v>93</v>
      </c>
      <c r="J21383" t="s">
        <v>14</v>
      </c>
      <c r="K21383">
        <v>56</v>
      </c>
      <c r="L21383" t="s">
        <v>15</v>
      </c>
    </row>
    <row r="21384" spans="1:12">
      <c r="A21384" t="e">
        <f ca="1">E00251510695321</f>
        <v>#NAME?</v>
      </c>
      <c r="B21384">
        <v>191</v>
      </c>
      <c r="C21384" t="s">
        <v>320</v>
      </c>
      <c r="D21384" s="1">
        <v>42177</v>
      </c>
      <c r="F21384">
        <v>2</v>
      </c>
      <c r="G21384">
        <v>7856</v>
      </c>
      <c r="H21384" t="s">
        <v>368</v>
      </c>
      <c r="J21384" t="s">
        <v>14</v>
      </c>
      <c r="K21384">
        <v>52</v>
      </c>
      <c r="L21384" t="s">
        <v>22</v>
      </c>
    </row>
    <row r="21385" spans="1:12">
      <c r="A21385" t="e">
        <f ca="1">E00251531865821</f>
        <v>#NAME?</v>
      </c>
      <c r="B21385">
        <v>702</v>
      </c>
      <c r="C21385" t="s">
        <v>293</v>
      </c>
      <c r="D21385" s="1">
        <v>42292</v>
      </c>
      <c r="F21385">
        <v>2</v>
      </c>
      <c r="G21385">
        <v>2724</v>
      </c>
      <c r="H21385" t="s">
        <v>73</v>
      </c>
      <c r="J21385" t="s">
        <v>14</v>
      </c>
      <c r="K21385">
        <v>54</v>
      </c>
      <c r="L21385" t="s">
        <v>15</v>
      </c>
    </row>
    <row r="21386" spans="1:12">
      <c r="A21386" t="e">
        <f ca="1">E00251531865821</f>
        <v>#NAME?</v>
      </c>
      <c r="B21386">
        <v>702</v>
      </c>
      <c r="C21386" t="s">
        <v>293</v>
      </c>
      <c r="D21386" s="1">
        <v>42338</v>
      </c>
      <c r="F21386">
        <v>2</v>
      </c>
      <c r="G21386">
        <v>2724</v>
      </c>
      <c r="H21386" t="s">
        <v>73</v>
      </c>
      <c r="J21386" t="s">
        <v>14</v>
      </c>
      <c r="K21386">
        <v>55</v>
      </c>
      <c r="L21386" t="s">
        <v>15</v>
      </c>
    </row>
    <row r="21387" spans="1:12">
      <c r="A21387" t="e">
        <f ca="1">E00251531865821</f>
        <v>#NAME?</v>
      </c>
      <c r="B21387">
        <v>702</v>
      </c>
      <c r="C21387" t="s">
        <v>293</v>
      </c>
      <c r="D21387" s="1">
        <v>42807</v>
      </c>
      <c r="F21387">
        <v>2</v>
      </c>
      <c r="G21387">
        <v>2724</v>
      </c>
      <c r="H21387" t="s">
        <v>73</v>
      </c>
      <c r="J21387" t="s">
        <v>14</v>
      </c>
      <c r="K21387">
        <v>56</v>
      </c>
      <c r="L21387" t="s">
        <v>15</v>
      </c>
    </row>
    <row r="21388" spans="1:12">
      <c r="A21388" t="e">
        <f ca="1">E00251531865821</f>
        <v>#NAME?</v>
      </c>
      <c r="B21388">
        <v>702</v>
      </c>
      <c r="C21388" t="s">
        <v>293</v>
      </c>
      <c r="D21388" s="1">
        <v>42417</v>
      </c>
      <c r="F21388">
        <v>6</v>
      </c>
      <c r="G21388">
        <v>7273</v>
      </c>
      <c r="H21388" t="s">
        <v>543</v>
      </c>
      <c r="J21388" t="s">
        <v>14</v>
      </c>
      <c r="K21388">
        <v>55</v>
      </c>
      <c r="L21388" t="s">
        <v>15</v>
      </c>
    </row>
    <row r="21389" spans="1:12">
      <c r="A21389" t="e">
        <f ca="1">E00251531865821</f>
        <v>#NAME?</v>
      </c>
      <c r="B21389">
        <v>702</v>
      </c>
      <c r="C21389" t="s">
        <v>293</v>
      </c>
      <c r="D21389" s="1">
        <v>42863</v>
      </c>
      <c r="F21389">
        <v>3</v>
      </c>
      <c r="G21389">
        <v>2724</v>
      </c>
      <c r="H21389" t="s">
        <v>73</v>
      </c>
      <c r="J21389" t="s">
        <v>14</v>
      </c>
      <c r="K21389">
        <v>56</v>
      </c>
      <c r="L21389" t="s">
        <v>15</v>
      </c>
    </row>
    <row r="21390" spans="1:12">
      <c r="A21390" t="e">
        <f ca="1">E00251528762521</f>
        <v>#NAME?</v>
      </c>
      <c r="B21390">
        <v>291</v>
      </c>
      <c r="C21390" t="s">
        <v>160</v>
      </c>
      <c r="D21390" s="1">
        <v>42115</v>
      </c>
      <c r="F21390">
        <v>1</v>
      </c>
      <c r="G21390">
        <v>81000</v>
      </c>
      <c r="H21390" t="s">
        <v>866</v>
      </c>
      <c r="J21390" t="s">
        <v>14</v>
      </c>
      <c r="K21390">
        <v>51</v>
      </c>
      <c r="L21390" t="s">
        <v>15</v>
      </c>
    </row>
    <row r="21391" spans="1:12">
      <c r="A21391" t="e">
        <f ca="1">E00251516995721</f>
        <v>#NAME?</v>
      </c>
      <c r="B21391">
        <v>1929</v>
      </c>
      <c r="C21391" t="s">
        <v>195</v>
      </c>
      <c r="D21391" s="1">
        <v>42065</v>
      </c>
      <c r="F21391">
        <v>4</v>
      </c>
      <c r="G21391">
        <v>30000</v>
      </c>
      <c r="H21391" t="s">
        <v>144</v>
      </c>
      <c r="J21391" t="s">
        <v>14</v>
      </c>
      <c r="K21391">
        <v>42</v>
      </c>
      <c r="L21391" t="s">
        <v>15</v>
      </c>
    </row>
    <row r="21392" spans="1:12">
      <c r="A21392" t="e">
        <f ca="1">E00251617721821</f>
        <v>#NAME?</v>
      </c>
      <c r="B21392">
        <v>184</v>
      </c>
      <c r="C21392" t="s">
        <v>290</v>
      </c>
      <c r="D21392" s="1">
        <v>41764</v>
      </c>
      <c r="F21392">
        <v>1</v>
      </c>
      <c r="G21392">
        <v>7867</v>
      </c>
      <c r="H21392" t="s">
        <v>331</v>
      </c>
      <c r="J21392" t="s">
        <v>14</v>
      </c>
      <c r="K21392">
        <v>40</v>
      </c>
      <c r="L21392" t="s">
        <v>22</v>
      </c>
    </row>
    <row r="21393" spans="1:12">
      <c r="A21393" t="e">
        <f ca="1">E00251617721821</f>
        <v>#NAME?</v>
      </c>
      <c r="B21393">
        <v>184</v>
      </c>
      <c r="C21393" t="s">
        <v>290</v>
      </c>
      <c r="D21393" s="1">
        <v>42109</v>
      </c>
      <c r="F21393">
        <v>1</v>
      </c>
      <c r="G21393">
        <v>2722</v>
      </c>
      <c r="H21393" t="s">
        <v>339</v>
      </c>
      <c r="J21393" t="s">
        <v>14</v>
      </c>
      <c r="K21393">
        <v>41</v>
      </c>
      <c r="L21393" t="s">
        <v>15</v>
      </c>
    </row>
    <row r="21394" spans="1:12">
      <c r="A21394" t="e">
        <f ca="1">E00251617721821</f>
        <v>#NAME?</v>
      </c>
      <c r="B21394">
        <v>184</v>
      </c>
      <c r="C21394" t="s">
        <v>290</v>
      </c>
      <c r="D21394" s="1">
        <v>42811</v>
      </c>
      <c r="F21394">
        <v>1</v>
      </c>
      <c r="G21394">
        <v>37300</v>
      </c>
      <c r="H21394" t="s">
        <v>1033</v>
      </c>
      <c r="J21394" t="s">
        <v>14</v>
      </c>
      <c r="K21394">
        <v>43</v>
      </c>
      <c r="L21394" t="s">
        <v>15</v>
      </c>
    </row>
    <row r="21395" spans="1:12">
      <c r="A21395" t="e">
        <f ca="1">E00251439665521</f>
        <v>#NAME?</v>
      </c>
      <c r="B21395">
        <v>494</v>
      </c>
      <c r="C21395" t="s">
        <v>63</v>
      </c>
      <c r="D21395" s="1">
        <v>41737</v>
      </c>
      <c r="F21395">
        <v>2</v>
      </c>
      <c r="G21395">
        <v>4549</v>
      </c>
      <c r="H21395" t="s">
        <v>69</v>
      </c>
      <c r="J21395" t="s">
        <v>14</v>
      </c>
      <c r="K21395">
        <v>46</v>
      </c>
      <c r="L21395" t="s">
        <v>15</v>
      </c>
    </row>
    <row r="21396" spans="1:12">
      <c r="A21396" t="e">
        <f ca="1">E00251415579021</f>
        <v>#NAME?</v>
      </c>
      <c r="B21396">
        <v>464</v>
      </c>
      <c r="C21396" t="s">
        <v>45</v>
      </c>
      <c r="D21396" s="1">
        <v>41605</v>
      </c>
      <c r="F21396">
        <v>1</v>
      </c>
      <c r="G21396">
        <v>2169</v>
      </c>
      <c r="H21396" t="s">
        <v>40</v>
      </c>
      <c r="J21396" t="s">
        <v>14</v>
      </c>
      <c r="K21396">
        <v>47</v>
      </c>
      <c r="L21396" t="s">
        <v>15</v>
      </c>
    </row>
    <row r="21397" spans="1:12">
      <c r="A21397" t="e">
        <f ca="1">E00251439665521</f>
        <v>#NAME?</v>
      </c>
      <c r="B21397">
        <v>494</v>
      </c>
      <c r="C21397" t="s">
        <v>63</v>
      </c>
      <c r="D21397" s="1">
        <v>42782</v>
      </c>
      <c r="F21397">
        <v>2</v>
      </c>
      <c r="G21397">
        <v>2809</v>
      </c>
      <c r="H21397" t="s">
        <v>90</v>
      </c>
      <c r="J21397" t="s">
        <v>14</v>
      </c>
      <c r="K21397">
        <v>49</v>
      </c>
      <c r="L21397" t="s">
        <v>15</v>
      </c>
    </row>
    <row r="21398" spans="1:12">
      <c r="A21398" t="e">
        <f ca="1">E00251439665521</f>
        <v>#NAME?</v>
      </c>
      <c r="B21398">
        <v>7208</v>
      </c>
      <c r="C21398" t="s">
        <v>625</v>
      </c>
      <c r="D21398" s="1">
        <v>42686</v>
      </c>
      <c r="F21398">
        <v>1</v>
      </c>
      <c r="G21398">
        <v>7856</v>
      </c>
      <c r="H21398" t="s">
        <v>368</v>
      </c>
      <c r="I21398" t="s">
        <v>148</v>
      </c>
      <c r="J21398" t="s">
        <v>57</v>
      </c>
      <c r="K21398">
        <v>48</v>
      </c>
      <c r="L21398" t="s">
        <v>22</v>
      </c>
    </row>
    <row r="21399" spans="1:12">
      <c r="A21399" t="e">
        <f ca="1">E00251532320621</f>
        <v>#NAME?</v>
      </c>
      <c r="B21399">
        <v>7505</v>
      </c>
      <c r="C21399" t="s">
        <v>209</v>
      </c>
      <c r="D21399" s="1">
        <v>41941</v>
      </c>
      <c r="F21399">
        <v>1</v>
      </c>
      <c r="G21399">
        <v>6929</v>
      </c>
      <c r="H21399" t="s">
        <v>36</v>
      </c>
      <c r="J21399" t="s">
        <v>14</v>
      </c>
      <c r="K21399">
        <v>46</v>
      </c>
      <c r="L21399" t="s">
        <v>15</v>
      </c>
    </row>
    <row r="21400" spans="1:12">
      <c r="A21400" t="e">
        <f ca="1">E00251516995721</f>
        <v>#NAME?</v>
      </c>
      <c r="B21400">
        <v>1929</v>
      </c>
      <c r="C21400" t="s">
        <v>195</v>
      </c>
      <c r="D21400" s="1">
        <v>42103</v>
      </c>
      <c r="F21400">
        <v>3</v>
      </c>
      <c r="G21400">
        <v>70400</v>
      </c>
      <c r="H21400" t="s">
        <v>536</v>
      </c>
      <c r="J21400" t="s">
        <v>14</v>
      </c>
      <c r="K21400">
        <v>42</v>
      </c>
      <c r="L21400" t="s">
        <v>15</v>
      </c>
    </row>
    <row r="21401" spans="1:12">
      <c r="A21401" t="e">
        <f ca="1">E00251516995721</f>
        <v>#NAME?</v>
      </c>
      <c r="B21401">
        <v>1929</v>
      </c>
      <c r="C21401" t="s">
        <v>195</v>
      </c>
      <c r="D21401" s="1">
        <v>42394</v>
      </c>
      <c r="F21401">
        <v>2</v>
      </c>
      <c r="G21401">
        <v>5950</v>
      </c>
      <c r="H21401" t="s">
        <v>24</v>
      </c>
      <c r="J21401" t="s">
        <v>14</v>
      </c>
      <c r="K21401">
        <v>43</v>
      </c>
      <c r="L21401" t="s">
        <v>15</v>
      </c>
    </row>
    <row r="21402" spans="1:12">
      <c r="A21402" t="e">
        <f ca="1">E00251617721821</f>
        <v>#NAME?</v>
      </c>
      <c r="B21402">
        <v>184</v>
      </c>
      <c r="C21402" t="s">
        <v>290</v>
      </c>
      <c r="D21402" s="1">
        <v>42774</v>
      </c>
      <c r="F21402">
        <v>1</v>
      </c>
      <c r="G21402">
        <v>9953</v>
      </c>
      <c r="H21402" t="s">
        <v>661</v>
      </c>
      <c r="J21402" t="s">
        <v>14</v>
      </c>
      <c r="K21402">
        <v>43</v>
      </c>
      <c r="L21402" t="s">
        <v>15</v>
      </c>
    </row>
    <row r="21403" spans="1:12">
      <c r="A21403" t="e">
        <f ca="1">E00251516995721</f>
        <v>#NAME?</v>
      </c>
      <c r="B21403">
        <v>1929</v>
      </c>
      <c r="C21403" t="s">
        <v>195</v>
      </c>
      <c r="D21403" s="1">
        <v>42131</v>
      </c>
      <c r="F21403">
        <v>1</v>
      </c>
      <c r="G21403">
        <v>4659</v>
      </c>
      <c r="H21403" t="s">
        <v>47</v>
      </c>
      <c r="J21403" t="s">
        <v>14</v>
      </c>
      <c r="K21403">
        <v>42</v>
      </c>
      <c r="L21403" t="s">
        <v>15</v>
      </c>
    </row>
    <row r="21404" spans="1:12">
      <c r="A21404" t="e">
        <f ca="1">E00251524958821</f>
        <v>#NAME?</v>
      </c>
      <c r="B21404">
        <v>455</v>
      </c>
      <c r="C21404" t="s">
        <v>312</v>
      </c>
      <c r="D21404" s="1">
        <v>41911</v>
      </c>
      <c r="F21404">
        <v>2</v>
      </c>
      <c r="G21404">
        <v>4019</v>
      </c>
      <c r="H21404" t="s">
        <v>26</v>
      </c>
      <c r="J21404" t="s">
        <v>14</v>
      </c>
      <c r="K21404">
        <v>65</v>
      </c>
      <c r="L21404" t="s">
        <v>15</v>
      </c>
    </row>
    <row r="21405" spans="1:12">
      <c r="A21405" t="e">
        <f ca="1">E00251430366921</f>
        <v>#NAME?</v>
      </c>
      <c r="B21405">
        <v>489</v>
      </c>
      <c r="C21405" t="s">
        <v>100</v>
      </c>
      <c r="D21405" s="1">
        <v>42824</v>
      </c>
      <c r="F21405">
        <v>1</v>
      </c>
      <c r="G21405">
        <v>7295</v>
      </c>
      <c r="H21405" t="s">
        <v>76</v>
      </c>
      <c r="J21405" t="s">
        <v>14</v>
      </c>
      <c r="K21405">
        <v>53</v>
      </c>
      <c r="L21405" t="s">
        <v>15</v>
      </c>
    </row>
    <row r="21406" spans="1:12">
      <c r="A21406" t="e">
        <f ca="1">E00251429776121</f>
        <v>#NAME?</v>
      </c>
      <c r="B21406">
        <v>192</v>
      </c>
      <c r="C21406" t="s">
        <v>321</v>
      </c>
      <c r="D21406" s="1">
        <v>41159</v>
      </c>
      <c r="F21406">
        <v>4</v>
      </c>
      <c r="G21406">
        <v>3004</v>
      </c>
      <c r="H21406" t="s">
        <v>104</v>
      </c>
      <c r="J21406" t="s">
        <v>14</v>
      </c>
      <c r="K21406">
        <v>39</v>
      </c>
      <c r="L21406" t="s">
        <v>15</v>
      </c>
    </row>
    <row r="21407" spans="1:12">
      <c r="A21407" t="e">
        <f ca="1">E00251429776121</f>
        <v>#NAME?</v>
      </c>
      <c r="B21407">
        <v>192</v>
      </c>
      <c r="C21407" t="s">
        <v>321</v>
      </c>
      <c r="D21407" s="1">
        <v>41253</v>
      </c>
      <c r="F21407">
        <v>4</v>
      </c>
      <c r="G21407">
        <v>30270</v>
      </c>
      <c r="H21407" t="s">
        <v>336</v>
      </c>
      <c r="J21407" t="s">
        <v>14</v>
      </c>
      <c r="K21407">
        <v>39</v>
      </c>
      <c r="L21407" t="s">
        <v>15</v>
      </c>
    </row>
    <row r="21408" spans="1:12">
      <c r="A21408" t="e">
        <f ca="1">E00251537601921</f>
        <v>#NAME?</v>
      </c>
      <c r="B21408">
        <v>441</v>
      </c>
      <c r="C21408" t="s">
        <v>922</v>
      </c>
      <c r="D21408" s="1">
        <v>41382</v>
      </c>
      <c r="F21408">
        <v>3</v>
      </c>
      <c r="G21408">
        <v>38910</v>
      </c>
      <c r="H21408" t="s">
        <v>858</v>
      </c>
      <c r="J21408" t="s">
        <v>14</v>
      </c>
      <c r="K21408">
        <v>48</v>
      </c>
      <c r="L21408" t="s">
        <v>15</v>
      </c>
    </row>
    <row r="21409" spans="1:12">
      <c r="A21409" t="e">
        <f ca="1">E00251429776121</f>
        <v>#NAME?</v>
      </c>
      <c r="B21409">
        <v>192</v>
      </c>
      <c r="C21409" t="s">
        <v>321</v>
      </c>
      <c r="D21409" s="1">
        <v>42564</v>
      </c>
      <c r="F21409">
        <v>1</v>
      </c>
      <c r="G21409">
        <v>6010</v>
      </c>
      <c r="H21409" t="s">
        <v>176</v>
      </c>
      <c r="J21409" t="s">
        <v>14</v>
      </c>
      <c r="K21409">
        <v>43</v>
      </c>
      <c r="L21409" t="s">
        <v>15</v>
      </c>
    </row>
    <row r="21410" spans="1:12">
      <c r="A21410" t="e">
        <f ca="1">E00251514762521</f>
        <v>#NAME?</v>
      </c>
      <c r="B21410">
        <v>449</v>
      </c>
      <c r="C21410" t="s">
        <v>124</v>
      </c>
      <c r="D21410" s="1">
        <v>41438</v>
      </c>
      <c r="F21410">
        <v>1</v>
      </c>
      <c r="G21410">
        <v>5235</v>
      </c>
      <c r="H21410" t="s">
        <v>1194</v>
      </c>
      <c r="J21410" t="s">
        <v>14</v>
      </c>
      <c r="K21410">
        <v>45</v>
      </c>
      <c r="L21410" t="s">
        <v>15</v>
      </c>
    </row>
    <row r="21411" spans="1:12">
      <c r="A21411" t="e">
        <f ca="1">E00251510449421</f>
        <v>#NAME?</v>
      </c>
      <c r="B21411">
        <v>148</v>
      </c>
      <c r="C21411" t="s">
        <v>318</v>
      </c>
      <c r="D21411" s="1">
        <v>41655</v>
      </c>
      <c r="E21411">
        <v>12</v>
      </c>
      <c r="F21411">
        <v>3</v>
      </c>
      <c r="G21411">
        <v>5601</v>
      </c>
      <c r="H21411" t="s">
        <v>1535</v>
      </c>
      <c r="J21411" t="s">
        <v>34</v>
      </c>
      <c r="K21411">
        <v>45</v>
      </c>
      <c r="L21411" t="s">
        <v>15</v>
      </c>
    </row>
    <row r="21412" spans="1:12">
      <c r="A21412" t="e">
        <f ca="1">E00251617721821</f>
        <v>#NAME?</v>
      </c>
      <c r="B21412">
        <v>184</v>
      </c>
      <c r="C21412" t="s">
        <v>290</v>
      </c>
      <c r="D21412" s="1">
        <v>41295</v>
      </c>
      <c r="F21412">
        <v>2</v>
      </c>
      <c r="G21412">
        <v>4019</v>
      </c>
      <c r="H21412" t="s">
        <v>26</v>
      </c>
      <c r="J21412" t="s">
        <v>14</v>
      </c>
      <c r="K21412">
        <v>39</v>
      </c>
      <c r="L21412" t="s">
        <v>15</v>
      </c>
    </row>
    <row r="21413" spans="1:12">
      <c r="A21413" t="e">
        <f ca="1">E00251617721821</f>
        <v>#NAME?</v>
      </c>
      <c r="B21413">
        <v>184</v>
      </c>
      <c r="C21413" t="s">
        <v>290</v>
      </c>
      <c r="D21413" s="1">
        <v>41739</v>
      </c>
      <c r="F21413">
        <v>2</v>
      </c>
      <c r="G21413">
        <v>4019</v>
      </c>
      <c r="H21413" t="s">
        <v>26</v>
      </c>
      <c r="J21413" t="s">
        <v>14</v>
      </c>
      <c r="K21413">
        <v>40</v>
      </c>
      <c r="L21413" t="s">
        <v>15</v>
      </c>
    </row>
    <row r="21414" spans="1:12">
      <c r="A21414" t="e">
        <f ca="1">E00251516995721</f>
        <v>#NAME?</v>
      </c>
      <c r="B21414">
        <v>1929</v>
      </c>
      <c r="C21414" t="s">
        <v>195</v>
      </c>
      <c r="D21414" s="1">
        <v>42850</v>
      </c>
      <c r="F21414">
        <v>3</v>
      </c>
      <c r="G21414">
        <v>4556</v>
      </c>
      <c r="H21414" t="s">
        <v>121</v>
      </c>
      <c r="J21414" t="s">
        <v>14</v>
      </c>
      <c r="K21414">
        <v>44</v>
      </c>
      <c r="L21414" t="s">
        <v>15</v>
      </c>
    </row>
    <row r="21415" spans="1:12">
      <c r="A21415" t="e">
        <f ca="1">E00251524958821</f>
        <v>#NAME?</v>
      </c>
      <c r="B21415">
        <v>455</v>
      </c>
      <c r="C21415" t="s">
        <v>312</v>
      </c>
      <c r="D21415" s="1">
        <v>43025</v>
      </c>
      <c r="F21415">
        <v>1</v>
      </c>
      <c r="G21415">
        <v>25000</v>
      </c>
      <c r="H21415" t="s">
        <v>178</v>
      </c>
      <c r="J21415" t="s">
        <v>14</v>
      </c>
      <c r="K21415">
        <v>68</v>
      </c>
      <c r="L21415" t="s">
        <v>15</v>
      </c>
    </row>
    <row r="21416" spans="1:12">
      <c r="A21416" t="e">
        <f ca="1">E00251524958821</f>
        <v>#NAME?</v>
      </c>
      <c r="B21416">
        <v>455</v>
      </c>
      <c r="C21416" t="s">
        <v>312</v>
      </c>
      <c r="D21416" s="1">
        <v>43031</v>
      </c>
      <c r="F21416">
        <v>1</v>
      </c>
      <c r="G21416">
        <v>5198</v>
      </c>
      <c r="H21416" t="s">
        <v>200</v>
      </c>
      <c r="J21416" t="s">
        <v>14</v>
      </c>
      <c r="K21416">
        <v>68</v>
      </c>
      <c r="L21416" t="s">
        <v>15</v>
      </c>
    </row>
    <row r="21417" spans="1:12">
      <c r="A21417" t="e">
        <f ca="1">E00251524958821</f>
        <v>#NAME?</v>
      </c>
      <c r="B21417">
        <v>746</v>
      </c>
      <c r="C21417" t="s">
        <v>527</v>
      </c>
      <c r="D21417" s="1">
        <v>41652</v>
      </c>
      <c r="E21417">
        <v>0</v>
      </c>
      <c r="F21417">
        <v>1</v>
      </c>
      <c r="G21417">
        <v>36616</v>
      </c>
      <c r="H21417" t="s">
        <v>1410</v>
      </c>
      <c r="J21417" t="s">
        <v>34</v>
      </c>
      <c r="K21417">
        <v>64</v>
      </c>
      <c r="L21417" t="s">
        <v>15</v>
      </c>
    </row>
    <row r="21418" spans="1:12">
      <c r="A21418" t="e">
        <f ca="1">E00251616253621</f>
        <v>#NAME?</v>
      </c>
      <c r="B21418">
        <v>486</v>
      </c>
      <c r="C21418" t="s">
        <v>340</v>
      </c>
      <c r="D21418" s="1">
        <v>42402</v>
      </c>
      <c r="F21418">
        <v>1</v>
      </c>
      <c r="G21418">
        <v>9299</v>
      </c>
      <c r="H21418" t="s">
        <v>1454</v>
      </c>
      <c r="J21418" t="s">
        <v>14</v>
      </c>
      <c r="K21418">
        <v>44</v>
      </c>
      <c r="L21418" t="s">
        <v>15</v>
      </c>
    </row>
    <row r="21419" spans="1:12">
      <c r="A21419" t="e">
        <f ca="1">E00251537601921</f>
        <v>#NAME?</v>
      </c>
      <c r="B21419">
        <v>441</v>
      </c>
      <c r="C21419" t="s">
        <v>922</v>
      </c>
      <c r="D21419" s="1">
        <v>41390</v>
      </c>
      <c r="F21419">
        <v>1</v>
      </c>
      <c r="G21419">
        <v>78321</v>
      </c>
      <c r="H21419" t="s">
        <v>490</v>
      </c>
      <c r="J21419" t="s">
        <v>14</v>
      </c>
      <c r="K21419">
        <v>48</v>
      </c>
      <c r="L21419" t="s">
        <v>22</v>
      </c>
    </row>
    <row r="21420" spans="1:12">
      <c r="A21420" t="e">
        <f ca="1">E00251432274421</f>
        <v>#NAME?</v>
      </c>
      <c r="B21420">
        <v>6046</v>
      </c>
      <c r="C21420" t="s">
        <v>98</v>
      </c>
      <c r="D21420" s="1">
        <v>42749</v>
      </c>
      <c r="E21420">
        <v>1</v>
      </c>
      <c r="F21420">
        <v>7</v>
      </c>
      <c r="G21420">
        <v>6266</v>
      </c>
      <c r="H21420" t="s">
        <v>99</v>
      </c>
      <c r="J21420" t="s">
        <v>34</v>
      </c>
      <c r="K21420">
        <v>51</v>
      </c>
      <c r="L21420" t="s">
        <v>15</v>
      </c>
    </row>
    <row r="21421" spans="1:12">
      <c r="A21421" t="e">
        <f ca="1">E00251524958821</f>
        <v>#NAME?</v>
      </c>
      <c r="B21421">
        <v>455</v>
      </c>
      <c r="C21421" t="s">
        <v>312</v>
      </c>
      <c r="D21421" s="1">
        <v>43004</v>
      </c>
      <c r="F21421">
        <v>2</v>
      </c>
      <c r="G21421">
        <v>30390</v>
      </c>
      <c r="H21421" t="s">
        <v>313</v>
      </c>
      <c r="J21421" t="s">
        <v>14</v>
      </c>
      <c r="K21421">
        <v>68</v>
      </c>
      <c r="L21421" t="s">
        <v>15</v>
      </c>
    </row>
    <row r="21422" spans="1:12">
      <c r="A21422" t="e">
        <f ca="1">E00251524958821</f>
        <v>#NAME?</v>
      </c>
      <c r="B21422">
        <v>455</v>
      </c>
      <c r="C21422" t="s">
        <v>312</v>
      </c>
      <c r="D21422" s="1">
        <v>43004</v>
      </c>
      <c r="F21422">
        <v>4</v>
      </c>
      <c r="G21422">
        <v>27800</v>
      </c>
      <c r="H21422" t="s">
        <v>145</v>
      </c>
      <c r="J21422" t="s">
        <v>14</v>
      </c>
      <c r="K21422">
        <v>68</v>
      </c>
      <c r="L21422" t="s">
        <v>15</v>
      </c>
    </row>
    <row r="21423" spans="1:12">
      <c r="A21423" t="e">
        <f ca="1">E00251528912721</f>
        <v>#NAME?</v>
      </c>
      <c r="B21423">
        <v>293</v>
      </c>
      <c r="C21423" t="s">
        <v>25</v>
      </c>
      <c r="D21423" s="1">
        <v>42299</v>
      </c>
      <c r="F21423">
        <v>1</v>
      </c>
      <c r="G21423">
        <v>78659</v>
      </c>
      <c r="H21423" t="s">
        <v>46</v>
      </c>
      <c r="J21423" t="s">
        <v>14</v>
      </c>
      <c r="K21423">
        <v>52</v>
      </c>
      <c r="L21423" t="s">
        <v>22</v>
      </c>
    </row>
    <row r="21424" spans="1:12">
      <c r="A21424" t="e">
        <f ca="1">E00251524958821</f>
        <v>#NAME?</v>
      </c>
      <c r="B21424">
        <v>455</v>
      </c>
      <c r="C21424" t="s">
        <v>312</v>
      </c>
      <c r="D21424" s="1">
        <v>40945</v>
      </c>
      <c r="F21424">
        <v>1</v>
      </c>
      <c r="G21424">
        <v>7810</v>
      </c>
      <c r="H21424" t="s">
        <v>143</v>
      </c>
      <c r="J21424" t="s">
        <v>14</v>
      </c>
      <c r="K21424">
        <v>62</v>
      </c>
      <c r="L21424" t="s">
        <v>15</v>
      </c>
    </row>
    <row r="21425" spans="1:12">
      <c r="A21425" t="e">
        <f ca="1">E00251524958821</f>
        <v>#NAME?</v>
      </c>
      <c r="B21425">
        <v>455</v>
      </c>
      <c r="C21425" t="s">
        <v>312</v>
      </c>
      <c r="D21425" s="1">
        <v>41317</v>
      </c>
      <c r="F21425">
        <v>3</v>
      </c>
      <c r="G21425">
        <v>4019</v>
      </c>
      <c r="H21425" t="s">
        <v>26</v>
      </c>
      <c r="J21425" t="s">
        <v>14</v>
      </c>
      <c r="K21425">
        <v>63</v>
      </c>
      <c r="L21425" t="s">
        <v>15</v>
      </c>
    </row>
    <row r="21426" spans="1:12">
      <c r="A21426" t="e">
        <f ca="1">E00251427397321</f>
        <v>#NAME?</v>
      </c>
      <c r="B21426">
        <v>30</v>
      </c>
      <c r="C21426" t="s">
        <v>344</v>
      </c>
      <c r="D21426" s="1">
        <v>41037</v>
      </c>
      <c r="F21426">
        <v>1</v>
      </c>
      <c r="G21426">
        <v>7822</v>
      </c>
      <c r="H21426" t="s">
        <v>495</v>
      </c>
      <c r="J21426" t="s">
        <v>14</v>
      </c>
      <c r="K21426">
        <v>44</v>
      </c>
      <c r="L21426" t="s">
        <v>22</v>
      </c>
    </row>
    <row r="21427" spans="1:12">
      <c r="A21427" t="e">
        <f ca="1">E00251514849321</f>
        <v>#NAME?</v>
      </c>
      <c r="B21427">
        <v>6156</v>
      </c>
      <c r="C21427" t="s">
        <v>352</v>
      </c>
      <c r="D21427" s="1">
        <v>41709</v>
      </c>
      <c r="F21427">
        <v>2</v>
      </c>
      <c r="G21427">
        <v>4019</v>
      </c>
      <c r="H21427" t="s">
        <v>26</v>
      </c>
      <c r="J21427" t="s">
        <v>14</v>
      </c>
      <c r="K21427">
        <v>46</v>
      </c>
      <c r="L21427" t="s">
        <v>15</v>
      </c>
    </row>
    <row r="21428" spans="1:12">
      <c r="A21428" t="e">
        <f ca="1">E00251524958821</f>
        <v>#NAME?</v>
      </c>
      <c r="B21428">
        <v>455</v>
      </c>
      <c r="C21428" t="s">
        <v>312</v>
      </c>
      <c r="D21428" s="1">
        <v>41376</v>
      </c>
      <c r="F21428">
        <v>3</v>
      </c>
      <c r="G21428">
        <v>7906</v>
      </c>
      <c r="H21428" t="s">
        <v>173</v>
      </c>
      <c r="J21428" t="s">
        <v>14</v>
      </c>
      <c r="K21428">
        <v>63</v>
      </c>
      <c r="L21428" t="s">
        <v>22</v>
      </c>
    </row>
    <row r="21429" spans="1:12">
      <c r="A21429" t="e">
        <f ca="1">E00251515059521</f>
        <v>#NAME?</v>
      </c>
      <c r="B21429">
        <v>10</v>
      </c>
      <c r="C21429" t="s">
        <v>18</v>
      </c>
      <c r="D21429" s="1">
        <v>42193</v>
      </c>
      <c r="F21429">
        <v>1</v>
      </c>
      <c r="G21429">
        <v>2729</v>
      </c>
      <c r="H21429" t="s">
        <v>115</v>
      </c>
      <c r="J21429" t="s">
        <v>14</v>
      </c>
      <c r="K21429">
        <v>52</v>
      </c>
      <c r="L21429" t="s">
        <v>15</v>
      </c>
    </row>
    <row r="21430" spans="1:12">
      <c r="A21430" t="e">
        <f ca="1">E00251415579021</f>
        <v>#NAME?</v>
      </c>
      <c r="B21430">
        <v>464</v>
      </c>
      <c r="C21430" t="s">
        <v>45</v>
      </c>
      <c r="D21430" s="1">
        <v>42349</v>
      </c>
      <c r="F21430">
        <v>1</v>
      </c>
      <c r="G21430">
        <v>3804</v>
      </c>
      <c r="H21430" t="s">
        <v>71</v>
      </c>
      <c r="J21430" t="s">
        <v>14</v>
      </c>
      <c r="K21430">
        <v>49</v>
      </c>
      <c r="L21430" t="s">
        <v>15</v>
      </c>
    </row>
    <row r="21431" spans="1:12">
      <c r="A21431" t="e">
        <f ca="1">E00251524958821</f>
        <v>#NAME?</v>
      </c>
      <c r="B21431">
        <v>455</v>
      </c>
      <c r="C21431" t="s">
        <v>312</v>
      </c>
      <c r="D21431" s="1">
        <v>41569</v>
      </c>
      <c r="F21431">
        <v>3</v>
      </c>
      <c r="G21431">
        <v>4019</v>
      </c>
      <c r="H21431" t="s">
        <v>26</v>
      </c>
      <c r="J21431" t="s">
        <v>14</v>
      </c>
      <c r="K21431">
        <v>64</v>
      </c>
      <c r="L21431" t="s">
        <v>15</v>
      </c>
    </row>
    <row r="21432" spans="1:12">
      <c r="A21432" t="e">
        <f ca="1">E00251516995721</f>
        <v>#NAME?</v>
      </c>
      <c r="B21432">
        <v>1929</v>
      </c>
      <c r="C21432" t="s">
        <v>195</v>
      </c>
      <c r="D21432" s="1">
        <v>41514</v>
      </c>
      <c r="F21432">
        <v>1</v>
      </c>
      <c r="G21432">
        <v>78079</v>
      </c>
      <c r="H21432" t="s">
        <v>49</v>
      </c>
      <c r="J21432" t="s">
        <v>14</v>
      </c>
      <c r="K21432">
        <v>40</v>
      </c>
      <c r="L21432" t="s">
        <v>22</v>
      </c>
    </row>
    <row r="21433" spans="1:12">
      <c r="A21433" t="e">
        <f ca="1">E00251510695321</f>
        <v>#NAME?</v>
      </c>
      <c r="B21433">
        <v>191</v>
      </c>
      <c r="C21433" t="s">
        <v>320</v>
      </c>
      <c r="D21433" s="1">
        <v>42702</v>
      </c>
      <c r="F21433">
        <v>2</v>
      </c>
      <c r="G21433">
        <v>81380</v>
      </c>
      <c r="H21433" t="s">
        <v>326</v>
      </c>
      <c r="J21433" t="s">
        <v>14</v>
      </c>
      <c r="K21433">
        <v>53</v>
      </c>
      <c r="L21433" t="s">
        <v>15</v>
      </c>
    </row>
    <row r="21434" spans="1:12">
      <c r="A21434" t="e">
        <f ca="1">E00251524958821</f>
        <v>#NAME?</v>
      </c>
      <c r="B21434">
        <v>455</v>
      </c>
      <c r="C21434" t="s">
        <v>312</v>
      </c>
      <c r="D21434" s="1">
        <v>40996</v>
      </c>
      <c r="F21434">
        <v>1</v>
      </c>
      <c r="G21434">
        <v>4019</v>
      </c>
      <c r="H21434" t="s">
        <v>26</v>
      </c>
      <c r="J21434" t="s">
        <v>14</v>
      </c>
      <c r="K21434">
        <v>62</v>
      </c>
      <c r="L21434" t="s">
        <v>15</v>
      </c>
    </row>
    <row r="21435" spans="1:12">
      <c r="A21435" t="e">
        <f ca="1">E00251514720821</f>
        <v>#NAME?</v>
      </c>
      <c r="B21435">
        <v>200</v>
      </c>
      <c r="C21435" t="s">
        <v>403</v>
      </c>
      <c r="D21435" s="1">
        <v>41610</v>
      </c>
      <c r="F21435">
        <v>1</v>
      </c>
      <c r="G21435">
        <v>7999</v>
      </c>
      <c r="H21435" t="s">
        <v>80</v>
      </c>
      <c r="J21435" t="s">
        <v>14</v>
      </c>
      <c r="K21435">
        <v>39</v>
      </c>
      <c r="L21435" t="s">
        <v>15</v>
      </c>
    </row>
    <row r="21436" spans="1:12">
      <c r="A21436" t="e">
        <f ca="1">E00251524958821</f>
        <v>#NAME?</v>
      </c>
      <c r="B21436">
        <v>455</v>
      </c>
      <c r="C21436" t="s">
        <v>312</v>
      </c>
      <c r="D21436" s="1">
        <v>42650</v>
      </c>
      <c r="F21436">
        <v>2</v>
      </c>
      <c r="G21436">
        <v>40290</v>
      </c>
      <c r="H21436" t="s">
        <v>348</v>
      </c>
      <c r="J21436" t="s">
        <v>14</v>
      </c>
      <c r="K21436">
        <v>67</v>
      </c>
      <c r="L21436" t="s">
        <v>15</v>
      </c>
    </row>
    <row r="21437" spans="1:12">
      <c r="A21437" t="e">
        <f ca="1">E00251513961521</f>
        <v>#NAME?</v>
      </c>
      <c r="B21437">
        <v>701</v>
      </c>
      <c r="C21437" t="s">
        <v>72</v>
      </c>
      <c r="D21437" s="1">
        <v>41150</v>
      </c>
      <c r="F21437">
        <v>2</v>
      </c>
      <c r="G21437">
        <v>3004</v>
      </c>
      <c r="H21437" t="s">
        <v>104</v>
      </c>
      <c r="J21437" t="s">
        <v>14</v>
      </c>
      <c r="K21437">
        <v>37</v>
      </c>
      <c r="L21437" t="s">
        <v>15</v>
      </c>
    </row>
    <row r="21438" spans="1:12">
      <c r="A21438" t="e">
        <f ca="1">E00251528912721</f>
        <v>#NAME?</v>
      </c>
      <c r="B21438">
        <v>293</v>
      </c>
      <c r="C21438" t="s">
        <v>25</v>
      </c>
      <c r="D21438" s="1">
        <v>41690</v>
      </c>
      <c r="F21438">
        <v>1</v>
      </c>
      <c r="G21438">
        <v>7295</v>
      </c>
      <c r="H21438" t="s">
        <v>76</v>
      </c>
      <c r="J21438" t="s">
        <v>14</v>
      </c>
      <c r="K21438">
        <v>50</v>
      </c>
      <c r="L21438" t="s">
        <v>15</v>
      </c>
    </row>
    <row r="21439" spans="1:12">
      <c r="A21439" t="e">
        <f ca="1">E00251528912721</f>
        <v>#NAME?</v>
      </c>
      <c r="B21439">
        <v>293</v>
      </c>
      <c r="C21439" t="s">
        <v>25</v>
      </c>
      <c r="D21439" s="1">
        <v>42184</v>
      </c>
      <c r="F21439">
        <v>1</v>
      </c>
      <c r="G21439">
        <v>2189</v>
      </c>
      <c r="H21439" t="s">
        <v>156</v>
      </c>
      <c r="J21439" t="s">
        <v>14</v>
      </c>
      <c r="K21439">
        <v>51</v>
      </c>
      <c r="L21439" t="s">
        <v>15</v>
      </c>
    </row>
    <row r="21440" spans="1:12">
      <c r="A21440" t="e">
        <f ca="1">E00251528912721</f>
        <v>#NAME?</v>
      </c>
      <c r="B21440">
        <v>293</v>
      </c>
      <c r="C21440" t="s">
        <v>25</v>
      </c>
      <c r="D21440" s="1">
        <v>42486</v>
      </c>
      <c r="F21440">
        <v>1</v>
      </c>
      <c r="G21440">
        <v>6953</v>
      </c>
      <c r="H21440" t="s">
        <v>759</v>
      </c>
      <c r="J21440" t="s">
        <v>14</v>
      </c>
      <c r="K21440">
        <v>52</v>
      </c>
      <c r="L21440" t="s">
        <v>15</v>
      </c>
    </row>
    <row r="21441" spans="1:12">
      <c r="A21441" t="e">
        <f ca="1">E00251716516021</f>
        <v>#NAME?</v>
      </c>
      <c r="B21441">
        <v>490</v>
      </c>
      <c r="C21441" t="s">
        <v>158</v>
      </c>
      <c r="D21441" s="1">
        <v>42326</v>
      </c>
      <c r="F21441">
        <v>1</v>
      </c>
      <c r="G21441">
        <v>25000</v>
      </c>
      <c r="H21441" t="s">
        <v>178</v>
      </c>
      <c r="J21441" t="s">
        <v>14</v>
      </c>
      <c r="K21441">
        <v>52</v>
      </c>
      <c r="L21441" t="s">
        <v>15</v>
      </c>
    </row>
    <row r="21442" spans="1:12">
      <c r="A21442" t="e">
        <f ca="1">E00251716516021</f>
        <v>#NAME?</v>
      </c>
      <c r="B21442">
        <v>490</v>
      </c>
      <c r="C21442" t="s">
        <v>158</v>
      </c>
      <c r="D21442" s="1">
        <v>42411</v>
      </c>
      <c r="F21442">
        <v>1</v>
      </c>
      <c r="G21442">
        <v>25000</v>
      </c>
      <c r="H21442" t="s">
        <v>178</v>
      </c>
      <c r="J21442" t="s">
        <v>14</v>
      </c>
      <c r="K21442">
        <v>52</v>
      </c>
      <c r="L21442" t="s">
        <v>15</v>
      </c>
    </row>
    <row r="21443" spans="1:12">
      <c r="A21443" t="e">
        <f ca="1">E00251514849321</f>
        <v>#NAME?</v>
      </c>
      <c r="B21443">
        <v>6156</v>
      </c>
      <c r="C21443" t="s">
        <v>352</v>
      </c>
      <c r="D21443" s="1">
        <v>43013</v>
      </c>
      <c r="F21443">
        <v>1</v>
      </c>
      <c r="G21443">
        <v>7231</v>
      </c>
      <c r="H21443" t="s">
        <v>128</v>
      </c>
      <c r="J21443" t="s">
        <v>14</v>
      </c>
      <c r="K21443">
        <v>50</v>
      </c>
      <c r="L21443" t="s">
        <v>15</v>
      </c>
    </row>
    <row r="21444" spans="1:12">
      <c r="A21444" t="e">
        <f ca="1">E00251514849321</f>
        <v>#NAME?</v>
      </c>
      <c r="B21444">
        <v>6156</v>
      </c>
      <c r="C21444" t="s">
        <v>352</v>
      </c>
      <c r="D21444" s="1">
        <v>43059</v>
      </c>
      <c r="F21444">
        <v>1</v>
      </c>
      <c r="G21444">
        <v>28989</v>
      </c>
      <c r="H21444" t="s">
        <v>777</v>
      </c>
      <c r="J21444" t="s">
        <v>14</v>
      </c>
      <c r="K21444">
        <v>50</v>
      </c>
      <c r="L21444" t="s">
        <v>15</v>
      </c>
    </row>
    <row r="21445" spans="1:12">
      <c r="A21445" t="e">
        <f ca="1">E00251432287821</f>
        <v>#NAME?</v>
      </c>
      <c r="B21445">
        <v>483</v>
      </c>
      <c r="C21445" t="s">
        <v>351</v>
      </c>
      <c r="D21445" s="1">
        <v>42508</v>
      </c>
      <c r="F21445">
        <v>3</v>
      </c>
      <c r="G21445">
        <v>2750</v>
      </c>
      <c r="H21445" t="s">
        <v>114</v>
      </c>
      <c r="J21445" t="s">
        <v>14</v>
      </c>
      <c r="K21445">
        <v>46</v>
      </c>
      <c r="L21445" t="s">
        <v>15</v>
      </c>
    </row>
    <row r="21446" spans="1:12">
      <c r="A21446" t="e">
        <f ca="1">E00251715425121</f>
        <v>#NAME?</v>
      </c>
      <c r="B21446">
        <v>89</v>
      </c>
      <c r="C21446" t="s">
        <v>378</v>
      </c>
      <c r="D21446" s="1">
        <v>42459</v>
      </c>
      <c r="F21446">
        <v>1</v>
      </c>
      <c r="G21446">
        <v>4871</v>
      </c>
      <c r="H21446" t="s">
        <v>125</v>
      </c>
      <c r="J21446" t="s">
        <v>14</v>
      </c>
      <c r="K21446">
        <v>57</v>
      </c>
      <c r="L21446" t="s">
        <v>15</v>
      </c>
    </row>
    <row r="21447" spans="1:12">
      <c r="A21447" t="e">
        <f ca="1">E00251514849321</f>
        <v>#NAME?</v>
      </c>
      <c r="B21447">
        <v>6156</v>
      </c>
      <c r="C21447" t="s">
        <v>352</v>
      </c>
      <c r="D21447" s="1">
        <v>41718</v>
      </c>
      <c r="F21447">
        <v>2</v>
      </c>
      <c r="G21447">
        <v>7851</v>
      </c>
      <c r="H21447" t="s">
        <v>353</v>
      </c>
      <c r="J21447" t="s">
        <v>14</v>
      </c>
      <c r="K21447">
        <v>46</v>
      </c>
      <c r="L21447" t="s">
        <v>22</v>
      </c>
    </row>
    <row r="21448" spans="1:12">
      <c r="A21448" t="e">
        <f ca="1">E00251514849321</f>
        <v>#NAME?</v>
      </c>
      <c r="B21448">
        <v>6156</v>
      </c>
      <c r="C21448" t="s">
        <v>352</v>
      </c>
      <c r="D21448" s="1">
        <v>42138</v>
      </c>
      <c r="F21448">
        <v>1</v>
      </c>
      <c r="G21448">
        <v>4019</v>
      </c>
      <c r="H21448" t="s">
        <v>26</v>
      </c>
      <c r="J21448" t="s">
        <v>14</v>
      </c>
      <c r="K21448">
        <v>48</v>
      </c>
      <c r="L21448" t="s">
        <v>15</v>
      </c>
    </row>
    <row r="21449" spans="1:12">
      <c r="A21449" t="e">
        <f ca="1">E00251619054721</f>
        <v>#NAME?</v>
      </c>
      <c r="B21449">
        <v>109</v>
      </c>
      <c r="C21449" t="s">
        <v>480</v>
      </c>
      <c r="D21449" s="1">
        <v>42482</v>
      </c>
      <c r="F21449">
        <v>1</v>
      </c>
      <c r="G21449">
        <v>7245</v>
      </c>
      <c r="H21449" t="s">
        <v>116</v>
      </c>
      <c r="J21449" t="s">
        <v>14</v>
      </c>
      <c r="K21449">
        <v>47</v>
      </c>
      <c r="L21449" t="s">
        <v>15</v>
      </c>
    </row>
    <row r="21450" spans="1:12">
      <c r="A21450" t="e">
        <f t="shared" ref="A21450:A21462" ca="1" si="199">E00251524958821</f>
        <v>#NAME?</v>
      </c>
      <c r="B21450">
        <v>455</v>
      </c>
      <c r="C21450" t="s">
        <v>312</v>
      </c>
      <c r="D21450" s="1">
        <v>41711</v>
      </c>
      <c r="F21450">
        <v>2</v>
      </c>
      <c r="G21450">
        <v>40290</v>
      </c>
      <c r="H21450" t="s">
        <v>348</v>
      </c>
      <c r="J21450" t="s">
        <v>14</v>
      </c>
      <c r="K21450">
        <v>64</v>
      </c>
      <c r="L21450" t="s">
        <v>15</v>
      </c>
    </row>
    <row r="21451" spans="1:12">
      <c r="A21451" t="e">
        <f t="shared" ca="1" si="199"/>
        <v>#NAME?</v>
      </c>
      <c r="B21451">
        <v>455</v>
      </c>
      <c r="C21451" t="s">
        <v>312</v>
      </c>
      <c r="D21451" s="1">
        <v>42226</v>
      </c>
      <c r="F21451">
        <v>1</v>
      </c>
      <c r="G21451">
        <v>4660</v>
      </c>
      <c r="H21451" t="s">
        <v>215</v>
      </c>
      <c r="J21451" t="s">
        <v>14</v>
      </c>
      <c r="K21451">
        <v>65</v>
      </c>
      <c r="L21451" t="s">
        <v>15</v>
      </c>
    </row>
    <row r="21452" spans="1:12">
      <c r="A21452" t="e">
        <f t="shared" ca="1" si="199"/>
        <v>#NAME?</v>
      </c>
      <c r="B21452">
        <v>455</v>
      </c>
      <c r="C21452" t="s">
        <v>312</v>
      </c>
      <c r="D21452" s="1">
        <v>42717</v>
      </c>
      <c r="F21452">
        <v>3</v>
      </c>
      <c r="G21452">
        <v>4408</v>
      </c>
      <c r="H21452" t="s">
        <v>356</v>
      </c>
      <c r="J21452" t="s">
        <v>14</v>
      </c>
      <c r="K21452">
        <v>67</v>
      </c>
      <c r="L21452" t="s">
        <v>15</v>
      </c>
    </row>
    <row r="21453" spans="1:12">
      <c r="A21453" t="e">
        <f t="shared" ca="1" si="199"/>
        <v>#NAME?</v>
      </c>
      <c r="B21453">
        <v>455</v>
      </c>
      <c r="C21453" t="s">
        <v>312</v>
      </c>
      <c r="D21453" s="1">
        <v>40945</v>
      </c>
      <c r="F21453">
        <v>2</v>
      </c>
      <c r="G21453">
        <v>2169</v>
      </c>
      <c r="H21453" t="s">
        <v>40</v>
      </c>
      <c r="J21453" t="s">
        <v>14</v>
      </c>
      <c r="K21453">
        <v>62</v>
      </c>
      <c r="L21453" t="s">
        <v>15</v>
      </c>
    </row>
    <row r="21454" spans="1:12">
      <c r="A21454" t="e">
        <f t="shared" ca="1" si="199"/>
        <v>#NAME?</v>
      </c>
      <c r="B21454">
        <v>455</v>
      </c>
      <c r="C21454" t="s">
        <v>312</v>
      </c>
      <c r="D21454" s="1">
        <v>40975</v>
      </c>
      <c r="F21454">
        <v>3</v>
      </c>
      <c r="G21454">
        <v>4019</v>
      </c>
      <c r="H21454" t="s">
        <v>26</v>
      </c>
      <c r="J21454" t="s">
        <v>14</v>
      </c>
      <c r="K21454">
        <v>62</v>
      </c>
      <c r="L21454" t="s">
        <v>15</v>
      </c>
    </row>
    <row r="21455" spans="1:12">
      <c r="A21455" t="e">
        <f t="shared" ca="1" si="199"/>
        <v>#NAME?</v>
      </c>
      <c r="B21455">
        <v>455</v>
      </c>
      <c r="C21455" t="s">
        <v>312</v>
      </c>
      <c r="D21455" s="1">
        <v>41376</v>
      </c>
      <c r="F21455">
        <v>5</v>
      </c>
      <c r="G21455">
        <v>4408</v>
      </c>
      <c r="H21455" t="s">
        <v>356</v>
      </c>
      <c r="J21455" t="s">
        <v>14</v>
      </c>
      <c r="K21455">
        <v>63</v>
      </c>
      <c r="L21455" t="s">
        <v>15</v>
      </c>
    </row>
    <row r="21456" spans="1:12">
      <c r="A21456" t="e">
        <f t="shared" ca="1" si="199"/>
        <v>#NAME?</v>
      </c>
      <c r="B21456">
        <v>455</v>
      </c>
      <c r="C21456" t="s">
        <v>312</v>
      </c>
      <c r="D21456" s="1">
        <v>41470</v>
      </c>
      <c r="F21456">
        <v>2</v>
      </c>
      <c r="G21456">
        <v>4019</v>
      </c>
      <c r="H21456" t="s">
        <v>26</v>
      </c>
      <c r="J21456" t="s">
        <v>14</v>
      </c>
      <c r="K21456">
        <v>63</v>
      </c>
      <c r="L21456" t="s">
        <v>15</v>
      </c>
    </row>
    <row r="21457" spans="1:12">
      <c r="A21457" t="e">
        <f t="shared" ca="1" si="199"/>
        <v>#NAME?</v>
      </c>
      <c r="B21457">
        <v>455</v>
      </c>
      <c r="C21457" t="s">
        <v>312</v>
      </c>
      <c r="D21457" s="1">
        <v>42303</v>
      </c>
      <c r="F21457">
        <v>2</v>
      </c>
      <c r="G21457">
        <v>25000</v>
      </c>
      <c r="H21457" t="s">
        <v>178</v>
      </c>
      <c r="J21457" t="s">
        <v>14</v>
      </c>
      <c r="K21457">
        <v>66</v>
      </c>
      <c r="L21457" t="s">
        <v>15</v>
      </c>
    </row>
    <row r="21458" spans="1:12">
      <c r="A21458" t="e">
        <f t="shared" ca="1" si="199"/>
        <v>#NAME?</v>
      </c>
      <c r="B21458">
        <v>455</v>
      </c>
      <c r="C21458" t="s">
        <v>312</v>
      </c>
      <c r="D21458" s="1">
        <v>40975</v>
      </c>
      <c r="F21458">
        <v>2</v>
      </c>
      <c r="G21458">
        <v>4019</v>
      </c>
      <c r="H21458" t="s">
        <v>26</v>
      </c>
      <c r="J21458" t="s">
        <v>14</v>
      </c>
      <c r="K21458">
        <v>62</v>
      </c>
      <c r="L21458" t="s">
        <v>15</v>
      </c>
    </row>
    <row r="21459" spans="1:12">
      <c r="A21459" t="e">
        <f t="shared" ca="1" si="199"/>
        <v>#NAME?</v>
      </c>
      <c r="B21459">
        <v>455</v>
      </c>
      <c r="C21459" t="s">
        <v>312</v>
      </c>
      <c r="D21459" s="1">
        <v>41205</v>
      </c>
      <c r="F21459">
        <v>2</v>
      </c>
      <c r="G21459">
        <v>4019</v>
      </c>
      <c r="H21459" t="s">
        <v>26</v>
      </c>
      <c r="J21459" t="s">
        <v>14</v>
      </c>
      <c r="K21459">
        <v>63</v>
      </c>
      <c r="L21459" t="s">
        <v>15</v>
      </c>
    </row>
    <row r="21460" spans="1:12">
      <c r="A21460" t="e">
        <f t="shared" ca="1" si="199"/>
        <v>#NAME?</v>
      </c>
      <c r="B21460">
        <v>455</v>
      </c>
      <c r="C21460" t="s">
        <v>312</v>
      </c>
      <c r="D21460" s="1">
        <v>41569</v>
      </c>
      <c r="F21460">
        <v>1</v>
      </c>
      <c r="G21460">
        <v>40290</v>
      </c>
      <c r="H21460" t="s">
        <v>348</v>
      </c>
      <c r="J21460" t="s">
        <v>14</v>
      </c>
      <c r="K21460">
        <v>64</v>
      </c>
      <c r="L21460" t="s">
        <v>15</v>
      </c>
    </row>
    <row r="21461" spans="1:12">
      <c r="A21461" t="e">
        <f t="shared" ca="1" si="199"/>
        <v>#NAME?</v>
      </c>
      <c r="B21461">
        <v>455</v>
      </c>
      <c r="C21461" t="s">
        <v>312</v>
      </c>
      <c r="D21461" s="1">
        <v>41843</v>
      </c>
      <c r="F21461">
        <v>5</v>
      </c>
      <c r="G21461">
        <v>4019</v>
      </c>
      <c r="H21461" t="s">
        <v>26</v>
      </c>
      <c r="J21461" t="s">
        <v>14</v>
      </c>
      <c r="K21461">
        <v>64</v>
      </c>
      <c r="L21461" t="s">
        <v>15</v>
      </c>
    </row>
    <row r="21462" spans="1:12">
      <c r="A21462" t="e">
        <f t="shared" ca="1" si="199"/>
        <v>#NAME?</v>
      </c>
      <c r="B21462">
        <v>455</v>
      </c>
      <c r="C21462" t="s">
        <v>312</v>
      </c>
      <c r="D21462" s="1">
        <v>42052</v>
      </c>
      <c r="F21462">
        <v>1</v>
      </c>
      <c r="G21462">
        <v>2749</v>
      </c>
      <c r="H21462" t="s">
        <v>147</v>
      </c>
      <c r="J21462" t="s">
        <v>14</v>
      </c>
      <c r="K21462">
        <v>65</v>
      </c>
      <c r="L21462" t="s">
        <v>15</v>
      </c>
    </row>
    <row r="21463" spans="1:12">
      <c r="A21463" t="e">
        <f ca="1">E00251432274421</f>
        <v>#NAME?</v>
      </c>
      <c r="B21463">
        <v>450</v>
      </c>
      <c r="C21463" t="s">
        <v>227</v>
      </c>
      <c r="D21463" s="1">
        <v>42556</v>
      </c>
      <c r="F21463">
        <v>1</v>
      </c>
      <c r="G21463">
        <v>4019</v>
      </c>
      <c r="H21463" t="s">
        <v>26</v>
      </c>
      <c r="J21463" t="s">
        <v>14</v>
      </c>
      <c r="K21463">
        <v>51</v>
      </c>
      <c r="L21463" t="s">
        <v>15</v>
      </c>
    </row>
    <row r="21464" spans="1:12">
      <c r="A21464" t="e">
        <f ca="1">E00251715539621</f>
        <v>#NAME?</v>
      </c>
      <c r="B21464">
        <v>1346</v>
      </c>
      <c r="C21464" t="s">
        <v>620</v>
      </c>
      <c r="D21464" s="1">
        <v>42029</v>
      </c>
      <c r="E21464">
        <v>1</v>
      </c>
      <c r="F21464">
        <v>1</v>
      </c>
      <c r="G21464">
        <v>5531</v>
      </c>
      <c r="H21464" t="s">
        <v>462</v>
      </c>
      <c r="J21464" t="s">
        <v>34</v>
      </c>
      <c r="K21464">
        <v>42</v>
      </c>
      <c r="L21464" t="s">
        <v>15</v>
      </c>
    </row>
    <row r="21465" spans="1:12">
      <c r="A21465" t="e">
        <f ca="1">E00251424802621</f>
        <v>#NAME?</v>
      </c>
      <c r="B21465">
        <v>115</v>
      </c>
      <c r="C21465" t="s">
        <v>455</v>
      </c>
      <c r="D21465" s="1">
        <v>42838</v>
      </c>
      <c r="F21465">
        <v>5</v>
      </c>
      <c r="G21465">
        <v>27800</v>
      </c>
      <c r="H21465" t="s">
        <v>145</v>
      </c>
      <c r="J21465" t="s">
        <v>14</v>
      </c>
      <c r="K21465">
        <v>50</v>
      </c>
      <c r="L21465" t="s">
        <v>15</v>
      </c>
    </row>
    <row r="21466" spans="1:12">
      <c r="A21466" t="e">
        <f ca="1">E00251424802621</f>
        <v>#NAME?</v>
      </c>
      <c r="B21466">
        <v>115</v>
      </c>
      <c r="C21466" t="s">
        <v>455</v>
      </c>
      <c r="D21466" s="1">
        <v>42902</v>
      </c>
      <c r="F21466">
        <v>5</v>
      </c>
      <c r="G21466">
        <v>27800</v>
      </c>
      <c r="H21466" t="s">
        <v>145</v>
      </c>
      <c r="J21466" t="s">
        <v>14</v>
      </c>
      <c r="K21466">
        <v>51</v>
      </c>
      <c r="L21466" t="s">
        <v>15</v>
      </c>
    </row>
    <row r="21467" spans="1:12">
      <c r="A21467" t="e">
        <f ca="1">E00251424802621</f>
        <v>#NAME?</v>
      </c>
      <c r="B21467">
        <v>115</v>
      </c>
      <c r="C21467" t="s">
        <v>455</v>
      </c>
      <c r="D21467" s="1">
        <v>43097</v>
      </c>
      <c r="F21467">
        <v>6</v>
      </c>
      <c r="G21467">
        <v>27800</v>
      </c>
      <c r="H21467" t="s">
        <v>145</v>
      </c>
      <c r="J21467" t="s">
        <v>14</v>
      </c>
      <c r="K21467">
        <v>51</v>
      </c>
      <c r="L21467" t="s">
        <v>15</v>
      </c>
    </row>
    <row r="21468" spans="1:12">
      <c r="A21468" t="e">
        <f ca="1">E00251526894021</f>
        <v>#NAME?</v>
      </c>
      <c r="B21468">
        <v>28</v>
      </c>
      <c r="C21468" t="s">
        <v>153</v>
      </c>
      <c r="D21468" s="1">
        <v>42766</v>
      </c>
      <c r="F21468">
        <v>2</v>
      </c>
      <c r="G21468">
        <v>2729</v>
      </c>
      <c r="H21468" t="s">
        <v>115</v>
      </c>
      <c r="J21468" t="s">
        <v>14</v>
      </c>
      <c r="K21468">
        <v>54</v>
      </c>
      <c r="L21468" t="s">
        <v>15</v>
      </c>
    </row>
    <row r="21469" spans="1:12">
      <c r="A21469" t="e">
        <f ca="1">E00251432274421</f>
        <v>#NAME?</v>
      </c>
      <c r="B21469">
        <v>450</v>
      </c>
      <c r="C21469" t="s">
        <v>227</v>
      </c>
      <c r="D21469" s="1">
        <v>41387</v>
      </c>
      <c r="F21469">
        <v>2</v>
      </c>
      <c r="G21469">
        <v>49390</v>
      </c>
      <c r="H21469" t="s">
        <v>59</v>
      </c>
      <c r="J21469" t="s">
        <v>14</v>
      </c>
      <c r="K21469">
        <v>47</v>
      </c>
      <c r="L21469" t="s">
        <v>15</v>
      </c>
    </row>
    <row r="21470" spans="1:12">
      <c r="A21470" t="e">
        <f ca="1">E00251432274421</f>
        <v>#NAME?</v>
      </c>
      <c r="B21470">
        <v>450</v>
      </c>
      <c r="C21470" t="s">
        <v>227</v>
      </c>
      <c r="D21470" s="1">
        <v>41914</v>
      </c>
      <c r="F21470">
        <v>2</v>
      </c>
      <c r="G21470">
        <v>4019</v>
      </c>
      <c r="H21470" t="s">
        <v>26</v>
      </c>
      <c r="J21470" t="s">
        <v>14</v>
      </c>
      <c r="K21470">
        <v>49</v>
      </c>
      <c r="L21470" t="s">
        <v>15</v>
      </c>
    </row>
    <row r="21471" spans="1:12">
      <c r="A21471" t="e">
        <f ca="1">E00251526894021</f>
        <v>#NAME?</v>
      </c>
      <c r="B21471">
        <v>28</v>
      </c>
      <c r="C21471" t="s">
        <v>153</v>
      </c>
      <c r="D21471" s="1">
        <v>41299</v>
      </c>
      <c r="F21471">
        <v>1</v>
      </c>
      <c r="G21471">
        <v>2729</v>
      </c>
      <c r="H21471" t="s">
        <v>115</v>
      </c>
      <c r="J21471" t="s">
        <v>14</v>
      </c>
      <c r="K21471">
        <v>50</v>
      </c>
      <c r="L21471" t="s">
        <v>15</v>
      </c>
    </row>
    <row r="21472" spans="1:12">
      <c r="A21472" t="e">
        <f ca="1">E00251526894021</f>
        <v>#NAME?</v>
      </c>
      <c r="B21472">
        <v>29</v>
      </c>
      <c r="C21472" t="s">
        <v>309</v>
      </c>
      <c r="D21472" s="1">
        <v>42396</v>
      </c>
      <c r="F21472">
        <v>1</v>
      </c>
      <c r="G21472">
        <v>5253</v>
      </c>
      <c r="H21472" t="s">
        <v>380</v>
      </c>
      <c r="J21472" t="s">
        <v>14</v>
      </c>
      <c r="K21472">
        <v>53</v>
      </c>
      <c r="L21472" t="s">
        <v>15</v>
      </c>
    </row>
    <row r="21473" spans="1:12">
      <c r="A21473" t="e">
        <f ca="1">E00251528958621</f>
        <v>#NAME?</v>
      </c>
      <c r="B21473">
        <v>295</v>
      </c>
      <c r="C21473" t="s">
        <v>435</v>
      </c>
      <c r="D21473" s="1">
        <v>42310</v>
      </c>
      <c r="F21473">
        <v>1</v>
      </c>
      <c r="G21473">
        <v>25000</v>
      </c>
      <c r="H21473" t="s">
        <v>178</v>
      </c>
      <c r="J21473" t="s">
        <v>14</v>
      </c>
      <c r="K21473">
        <v>63</v>
      </c>
      <c r="L21473" t="s">
        <v>15</v>
      </c>
    </row>
    <row r="21474" spans="1:12">
      <c r="A21474" t="e">
        <f ca="1">E00251427397321</f>
        <v>#NAME?</v>
      </c>
      <c r="B21474">
        <v>30</v>
      </c>
      <c r="C21474" t="s">
        <v>344</v>
      </c>
      <c r="D21474" s="1">
        <v>42069</v>
      </c>
      <c r="F21474">
        <v>1</v>
      </c>
      <c r="G21474">
        <v>6101</v>
      </c>
      <c r="H21474" t="s">
        <v>423</v>
      </c>
      <c r="J21474" t="s">
        <v>14</v>
      </c>
      <c r="K21474">
        <v>47</v>
      </c>
      <c r="L21474" t="s">
        <v>15</v>
      </c>
    </row>
    <row r="21475" spans="1:12">
      <c r="A21475" t="e">
        <f ca="1">E00251427397321</f>
        <v>#NAME?</v>
      </c>
      <c r="B21475">
        <v>30</v>
      </c>
      <c r="C21475" t="s">
        <v>344</v>
      </c>
      <c r="D21475" s="1">
        <v>42282</v>
      </c>
      <c r="F21475">
        <v>3</v>
      </c>
      <c r="G21475">
        <v>6101</v>
      </c>
      <c r="H21475" t="s">
        <v>423</v>
      </c>
      <c r="J21475" t="s">
        <v>14</v>
      </c>
      <c r="K21475">
        <v>47</v>
      </c>
      <c r="L21475" t="s">
        <v>15</v>
      </c>
    </row>
    <row r="21476" spans="1:12">
      <c r="A21476" t="e">
        <f ca="1">E00251715539621</f>
        <v>#NAME?</v>
      </c>
      <c r="B21476">
        <v>48</v>
      </c>
      <c r="C21476" t="s">
        <v>249</v>
      </c>
      <c r="D21476" s="1">
        <v>42020</v>
      </c>
      <c r="F21476">
        <v>1</v>
      </c>
      <c r="G21476">
        <v>71940</v>
      </c>
      <c r="H21476" t="s">
        <v>135</v>
      </c>
      <c r="J21476" t="s">
        <v>14</v>
      </c>
      <c r="K21476">
        <v>42</v>
      </c>
      <c r="L21476" t="s">
        <v>15</v>
      </c>
    </row>
    <row r="21477" spans="1:12">
      <c r="A21477" t="e">
        <f ca="1">E00251528912721</f>
        <v>#NAME?</v>
      </c>
      <c r="B21477">
        <v>293</v>
      </c>
      <c r="C21477" t="s">
        <v>25</v>
      </c>
      <c r="D21477" s="1">
        <v>42495</v>
      </c>
      <c r="F21477">
        <v>1</v>
      </c>
      <c r="G21477">
        <v>6953</v>
      </c>
      <c r="H21477" t="s">
        <v>759</v>
      </c>
      <c r="J21477" t="s">
        <v>14</v>
      </c>
      <c r="K21477">
        <v>52</v>
      </c>
      <c r="L21477" t="s">
        <v>15</v>
      </c>
    </row>
    <row r="21478" spans="1:12">
      <c r="A21478" t="e">
        <f ca="1">E00251513961521</f>
        <v>#NAME?</v>
      </c>
      <c r="B21478">
        <v>701</v>
      </c>
      <c r="C21478" t="s">
        <v>72</v>
      </c>
      <c r="D21478" s="1">
        <v>43017</v>
      </c>
      <c r="F21478">
        <v>2</v>
      </c>
      <c r="G21478">
        <v>6264</v>
      </c>
      <c r="H21478" t="s">
        <v>295</v>
      </c>
      <c r="J21478" t="s">
        <v>14</v>
      </c>
      <c r="K21478">
        <v>42</v>
      </c>
      <c r="L21478" t="s">
        <v>15</v>
      </c>
    </row>
    <row r="21479" spans="1:12">
      <c r="A21479" t="e">
        <f ca="1">E00251513961521</f>
        <v>#NAME?</v>
      </c>
      <c r="B21479">
        <v>744</v>
      </c>
      <c r="C21479" t="s">
        <v>308</v>
      </c>
      <c r="D21479" s="1">
        <v>42019</v>
      </c>
      <c r="E21479">
        <v>0</v>
      </c>
      <c r="F21479">
        <v>2</v>
      </c>
      <c r="G21479">
        <v>4779</v>
      </c>
      <c r="H21479" t="s">
        <v>231</v>
      </c>
      <c r="J21479" t="s">
        <v>34</v>
      </c>
      <c r="K21479">
        <v>40</v>
      </c>
      <c r="L21479" t="s">
        <v>15</v>
      </c>
    </row>
    <row r="21480" spans="1:12">
      <c r="A21480" t="e">
        <f ca="1">E00251510806521</f>
        <v>#NAME?</v>
      </c>
      <c r="B21480">
        <v>104</v>
      </c>
      <c r="C21480" t="s">
        <v>88</v>
      </c>
      <c r="D21480" s="1">
        <v>41887</v>
      </c>
      <c r="F21480">
        <v>1</v>
      </c>
      <c r="G21480">
        <v>78057</v>
      </c>
      <c r="H21480" t="s">
        <v>140</v>
      </c>
      <c r="J21480" t="s">
        <v>14</v>
      </c>
      <c r="K21480">
        <v>45</v>
      </c>
      <c r="L21480" t="s">
        <v>22</v>
      </c>
    </row>
    <row r="21481" spans="1:12">
      <c r="A21481" t="e">
        <f ca="1">E00251432274421</f>
        <v>#NAME?</v>
      </c>
      <c r="B21481">
        <v>450</v>
      </c>
      <c r="C21481" t="s">
        <v>227</v>
      </c>
      <c r="D21481" s="1">
        <v>40987</v>
      </c>
      <c r="F21481">
        <v>2</v>
      </c>
      <c r="G21481">
        <v>4019</v>
      </c>
      <c r="H21481" t="s">
        <v>26</v>
      </c>
      <c r="J21481" t="s">
        <v>14</v>
      </c>
      <c r="K21481">
        <v>46</v>
      </c>
      <c r="L21481" t="s">
        <v>15</v>
      </c>
    </row>
    <row r="21482" spans="1:12">
      <c r="A21482" t="e">
        <f ca="1">E00251432274421</f>
        <v>#NAME?</v>
      </c>
      <c r="B21482">
        <v>450</v>
      </c>
      <c r="C21482" t="s">
        <v>227</v>
      </c>
      <c r="D21482" s="1">
        <v>41795</v>
      </c>
      <c r="F21482">
        <v>4</v>
      </c>
      <c r="G21482">
        <v>49390</v>
      </c>
      <c r="H21482" t="s">
        <v>59</v>
      </c>
      <c r="J21482" t="s">
        <v>14</v>
      </c>
      <c r="K21482">
        <v>48</v>
      </c>
      <c r="L21482" t="s">
        <v>15</v>
      </c>
    </row>
    <row r="21483" spans="1:12">
      <c r="A21483" t="e">
        <f ca="1">E00251432274421</f>
        <v>#NAME?</v>
      </c>
      <c r="B21483">
        <v>450</v>
      </c>
      <c r="C21483" t="s">
        <v>227</v>
      </c>
      <c r="D21483" s="1">
        <v>41813</v>
      </c>
      <c r="F21483">
        <v>2</v>
      </c>
      <c r="G21483">
        <v>7295</v>
      </c>
      <c r="H21483" t="s">
        <v>76</v>
      </c>
      <c r="J21483" t="s">
        <v>14</v>
      </c>
      <c r="K21483">
        <v>48</v>
      </c>
      <c r="L21483" t="s">
        <v>15</v>
      </c>
    </row>
    <row r="21484" spans="1:12">
      <c r="A21484" t="e">
        <f ca="1">E00251432274421</f>
        <v>#NAME?</v>
      </c>
      <c r="B21484">
        <v>450</v>
      </c>
      <c r="C21484" t="s">
        <v>227</v>
      </c>
      <c r="D21484" s="1">
        <v>41914</v>
      </c>
      <c r="F21484">
        <v>1</v>
      </c>
      <c r="G21484">
        <v>7823</v>
      </c>
      <c r="H21484" t="s">
        <v>282</v>
      </c>
      <c r="J21484" t="s">
        <v>14</v>
      </c>
      <c r="K21484">
        <v>49</v>
      </c>
      <c r="L21484" t="s">
        <v>22</v>
      </c>
    </row>
    <row r="21485" spans="1:12">
      <c r="A21485" t="e">
        <f ca="1">E00251518587221</f>
        <v>#NAME?</v>
      </c>
      <c r="B21485">
        <v>466</v>
      </c>
      <c r="C21485" t="s">
        <v>396</v>
      </c>
      <c r="D21485" s="1">
        <v>42450</v>
      </c>
      <c r="F21485">
        <v>1</v>
      </c>
      <c r="G21485">
        <v>7242</v>
      </c>
      <c r="H21485" t="s">
        <v>93</v>
      </c>
      <c r="J21485" t="s">
        <v>14</v>
      </c>
      <c r="K21485">
        <v>43</v>
      </c>
      <c r="L21485" t="s">
        <v>15</v>
      </c>
    </row>
    <row r="21486" spans="1:12">
      <c r="A21486" t="e">
        <f ca="1">E00251513961521</f>
        <v>#NAME?</v>
      </c>
      <c r="B21486">
        <v>701</v>
      </c>
      <c r="C21486" t="s">
        <v>72</v>
      </c>
      <c r="D21486" s="1">
        <v>41015</v>
      </c>
      <c r="F21486">
        <v>1</v>
      </c>
      <c r="G21486">
        <v>30000</v>
      </c>
      <c r="H21486" t="s">
        <v>144</v>
      </c>
      <c r="J21486" t="s">
        <v>14</v>
      </c>
      <c r="K21486">
        <v>37</v>
      </c>
      <c r="L21486" t="s">
        <v>15</v>
      </c>
    </row>
    <row r="21487" spans="1:12">
      <c r="A21487" t="e">
        <f ca="1">E00251513961521</f>
        <v>#NAME?</v>
      </c>
      <c r="B21487">
        <v>701</v>
      </c>
      <c r="C21487" t="s">
        <v>72</v>
      </c>
      <c r="D21487" s="1">
        <v>42891</v>
      </c>
      <c r="F21487">
        <v>6</v>
      </c>
      <c r="G21487">
        <v>3004</v>
      </c>
      <c r="H21487" t="s">
        <v>104</v>
      </c>
      <c r="J21487" t="s">
        <v>14</v>
      </c>
      <c r="K21487">
        <v>42</v>
      </c>
      <c r="L21487" t="s">
        <v>15</v>
      </c>
    </row>
    <row r="21488" spans="1:12">
      <c r="A21488" t="e">
        <f ca="1">E00251430234721</f>
        <v>#NAME?</v>
      </c>
      <c r="B21488">
        <v>486</v>
      </c>
      <c r="C21488" t="s">
        <v>340</v>
      </c>
      <c r="D21488" s="1">
        <v>41318</v>
      </c>
      <c r="F21488">
        <v>1</v>
      </c>
      <c r="G21488">
        <v>4871</v>
      </c>
      <c r="H21488" t="s">
        <v>125</v>
      </c>
      <c r="J21488" t="s">
        <v>14</v>
      </c>
      <c r="K21488">
        <v>49</v>
      </c>
      <c r="L21488" t="s">
        <v>15</v>
      </c>
    </row>
    <row r="21489" spans="1:12">
      <c r="A21489" t="e">
        <f ca="1">E00251430234721</f>
        <v>#NAME?</v>
      </c>
      <c r="B21489">
        <v>486</v>
      </c>
      <c r="C21489" t="s">
        <v>340</v>
      </c>
      <c r="D21489" s="1">
        <v>41821</v>
      </c>
      <c r="F21489">
        <v>1</v>
      </c>
      <c r="G21489">
        <v>9198</v>
      </c>
      <c r="H21489" t="s">
        <v>229</v>
      </c>
      <c r="J21489" t="s">
        <v>14</v>
      </c>
      <c r="K21489">
        <v>50</v>
      </c>
      <c r="L21489" t="s">
        <v>15</v>
      </c>
    </row>
    <row r="21490" spans="1:12">
      <c r="A21490" t="e">
        <f ca="1">E00251524981821</f>
        <v>#NAME?</v>
      </c>
      <c r="B21490">
        <v>454</v>
      </c>
      <c r="C21490" t="s">
        <v>179</v>
      </c>
      <c r="D21490" s="1">
        <v>43081</v>
      </c>
      <c r="F21490">
        <v>1</v>
      </c>
      <c r="G21490">
        <v>70219</v>
      </c>
      <c r="H21490" t="s">
        <v>498</v>
      </c>
      <c r="J21490" t="s">
        <v>14</v>
      </c>
      <c r="K21490">
        <v>64</v>
      </c>
      <c r="L21490" t="s">
        <v>15</v>
      </c>
    </row>
    <row r="21491" spans="1:12">
      <c r="A21491" t="e">
        <f ca="1">E00251524981821</f>
        <v>#NAME?</v>
      </c>
      <c r="B21491">
        <v>454</v>
      </c>
      <c r="C21491" t="s">
        <v>179</v>
      </c>
      <c r="D21491" s="1">
        <v>41689</v>
      </c>
      <c r="F21491">
        <v>2</v>
      </c>
      <c r="G21491">
        <v>5997</v>
      </c>
      <c r="H21491" t="s">
        <v>374</v>
      </c>
      <c r="J21491" t="s">
        <v>14</v>
      </c>
      <c r="K21491">
        <v>61</v>
      </c>
      <c r="L21491" t="s">
        <v>15</v>
      </c>
    </row>
    <row r="21492" spans="1:12">
      <c r="A21492" t="e">
        <f ca="1">E00251524981821</f>
        <v>#NAME?</v>
      </c>
      <c r="B21492">
        <v>454</v>
      </c>
      <c r="C21492" t="s">
        <v>179</v>
      </c>
      <c r="D21492" s="1">
        <v>41744</v>
      </c>
      <c r="F21492">
        <v>2</v>
      </c>
      <c r="G21492">
        <v>6959</v>
      </c>
      <c r="H21492" t="s">
        <v>1199</v>
      </c>
      <c r="J21492" t="s">
        <v>14</v>
      </c>
      <c r="K21492">
        <v>61</v>
      </c>
      <c r="L21492" t="s">
        <v>15</v>
      </c>
    </row>
    <row r="21493" spans="1:12">
      <c r="A21493" t="e">
        <f ca="1">E00251524981821</f>
        <v>#NAME?</v>
      </c>
      <c r="B21493">
        <v>454</v>
      </c>
      <c r="C21493" t="s">
        <v>179</v>
      </c>
      <c r="D21493" s="1">
        <v>42458</v>
      </c>
      <c r="F21493">
        <v>2</v>
      </c>
      <c r="G21493">
        <v>38619</v>
      </c>
      <c r="H21493" t="s">
        <v>299</v>
      </c>
      <c r="J21493" t="s">
        <v>14</v>
      </c>
      <c r="K21493">
        <v>63</v>
      </c>
      <c r="L21493" t="s">
        <v>15</v>
      </c>
    </row>
    <row r="21494" spans="1:12">
      <c r="A21494" t="e">
        <f ca="1">E00251514730021</f>
        <v>#NAME?</v>
      </c>
      <c r="B21494">
        <v>6311</v>
      </c>
      <c r="C21494" t="s">
        <v>146</v>
      </c>
      <c r="D21494" s="1">
        <v>41770</v>
      </c>
      <c r="F21494">
        <v>1</v>
      </c>
      <c r="G21494">
        <v>37272</v>
      </c>
      <c r="H21494" t="s">
        <v>301</v>
      </c>
      <c r="I21494" t="s">
        <v>148</v>
      </c>
      <c r="J21494" t="s">
        <v>57</v>
      </c>
      <c r="K21494">
        <v>41</v>
      </c>
      <c r="L21494" t="s">
        <v>15</v>
      </c>
    </row>
    <row r="21495" spans="1:12">
      <c r="A21495" t="e">
        <f ca="1">E00251427751621</f>
        <v>#NAME?</v>
      </c>
      <c r="B21495">
        <v>27</v>
      </c>
      <c r="C21495" t="s">
        <v>499</v>
      </c>
      <c r="D21495" s="1">
        <v>42779</v>
      </c>
      <c r="F21495">
        <v>1</v>
      </c>
      <c r="G21495">
        <v>3612</v>
      </c>
      <c r="H21495" t="s">
        <v>500</v>
      </c>
      <c r="J21495" t="s">
        <v>14</v>
      </c>
      <c r="K21495">
        <v>58</v>
      </c>
      <c r="L21495" t="s">
        <v>15</v>
      </c>
    </row>
    <row r="21496" spans="1:12">
      <c r="A21496" t="e">
        <f ca="1">E00251427751621</f>
        <v>#NAME?</v>
      </c>
      <c r="B21496">
        <v>27</v>
      </c>
      <c r="C21496" t="s">
        <v>499</v>
      </c>
      <c r="D21496" s="1">
        <v>42809</v>
      </c>
      <c r="F21496">
        <v>1</v>
      </c>
      <c r="G21496">
        <v>3612</v>
      </c>
      <c r="H21496" t="s">
        <v>500</v>
      </c>
      <c r="J21496" t="s">
        <v>14</v>
      </c>
      <c r="K21496">
        <v>58</v>
      </c>
      <c r="L21496" t="s">
        <v>15</v>
      </c>
    </row>
    <row r="21497" spans="1:12">
      <c r="A21497" t="e">
        <f ca="1">E00251432274421</f>
        <v>#NAME?</v>
      </c>
      <c r="B21497">
        <v>450</v>
      </c>
      <c r="C21497" t="s">
        <v>227</v>
      </c>
      <c r="D21497" s="1">
        <v>41696</v>
      </c>
      <c r="F21497">
        <v>1</v>
      </c>
      <c r="G21497">
        <v>2689</v>
      </c>
      <c r="H21497" t="s">
        <v>255</v>
      </c>
      <c r="J21497" t="s">
        <v>14</v>
      </c>
      <c r="K21497">
        <v>48</v>
      </c>
      <c r="L21497" t="s">
        <v>15</v>
      </c>
    </row>
    <row r="21498" spans="1:12">
      <c r="A21498" t="e">
        <f ca="1">E00251432274421</f>
        <v>#NAME?</v>
      </c>
      <c r="B21498">
        <v>450</v>
      </c>
      <c r="C21498" t="s">
        <v>227</v>
      </c>
      <c r="D21498" s="1">
        <v>42059</v>
      </c>
      <c r="F21498">
        <v>1</v>
      </c>
      <c r="G21498">
        <v>4659</v>
      </c>
      <c r="H21498" t="s">
        <v>47</v>
      </c>
      <c r="J21498" t="s">
        <v>14</v>
      </c>
      <c r="K21498">
        <v>49</v>
      </c>
      <c r="L21498" t="s">
        <v>15</v>
      </c>
    </row>
    <row r="21499" spans="1:12">
      <c r="A21499" t="e">
        <f ca="1">E00251432274421</f>
        <v>#NAME?</v>
      </c>
      <c r="B21499">
        <v>450</v>
      </c>
      <c r="C21499" t="s">
        <v>227</v>
      </c>
      <c r="D21499" s="1">
        <v>42116</v>
      </c>
      <c r="F21499">
        <v>1</v>
      </c>
      <c r="G21499">
        <v>3579</v>
      </c>
      <c r="H21499" t="s">
        <v>377</v>
      </c>
      <c r="J21499" t="s">
        <v>14</v>
      </c>
      <c r="K21499">
        <v>49</v>
      </c>
      <c r="L21499" t="s">
        <v>15</v>
      </c>
    </row>
    <row r="21500" spans="1:12">
      <c r="A21500" t="e">
        <f ca="1">E00251432274421</f>
        <v>#NAME?</v>
      </c>
      <c r="B21500">
        <v>450</v>
      </c>
      <c r="C21500" t="s">
        <v>227</v>
      </c>
      <c r="D21500" s="1">
        <v>42360</v>
      </c>
      <c r="F21500">
        <v>2</v>
      </c>
      <c r="G21500">
        <v>4019</v>
      </c>
      <c r="H21500" t="s">
        <v>26</v>
      </c>
      <c r="J21500" t="s">
        <v>14</v>
      </c>
      <c r="K21500">
        <v>50</v>
      </c>
      <c r="L21500" t="s">
        <v>15</v>
      </c>
    </row>
    <row r="21501" spans="1:12">
      <c r="A21501" t="e">
        <f ca="1">E00251510806521</f>
        <v>#NAME?</v>
      </c>
      <c r="B21501">
        <v>104</v>
      </c>
      <c r="C21501" t="s">
        <v>88</v>
      </c>
      <c r="D21501" s="1">
        <v>41689</v>
      </c>
      <c r="F21501">
        <v>2</v>
      </c>
      <c r="G21501">
        <v>496</v>
      </c>
      <c r="H21501" t="s">
        <v>190</v>
      </c>
      <c r="J21501" t="s">
        <v>14</v>
      </c>
      <c r="K21501">
        <v>45</v>
      </c>
      <c r="L21501" t="s">
        <v>15</v>
      </c>
    </row>
    <row r="21502" spans="1:12">
      <c r="A21502" t="e">
        <f ca="1">E00251510806521</f>
        <v>#NAME?</v>
      </c>
      <c r="B21502">
        <v>104</v>
      </c>
      <c r="C21502" t="s">
        <v>88</v>
      </c>
      <c r="D21502" s="1">
        <v>42688</v>
      </c>
      <c r="F21502">
        <v>3</v>
      </c>
      <c r="G21502">
        <v>72290</v>
      </c>
      <c r="H21502" t="s">
        <v>248</v>
      </c>
      <c r="J21502" t="s">
        <v>14</v>
      </c>
      <c r="K21502">
        <v>47</v>
      </c>
      <c r="L21502" t="s">
        <v>15</v>
      </c>
    </row>
    <row r="21503" spans="1:12">
      <c r="A21503" t="e">
        <f t="shared" ref="A21503:A21508" ca="1" si="200">E00251513961521</f>
        <v>#NAME?</v>
      </c>
      <c r="B21503">
        <v>701</v>
      </c>
      <c r="C21503" t="s">
        <v>72</v>
      </c>
      <c r="D21503" s="1">
        <v>41057</v>
      </c>
      <c r="F21503">
        <v>1</v>
      </c>
      <c r="G21503">
        <v>30000</v>
      </c>
      <c r="H21503" t="s">
        <v>144</v>
      </c>
      <c r="J21503" t="s">
        <v>14</v>
      </c>
      <c r="K21503">
        <v>37</v>
      </c>
      <c r="L21503" t="s">
        <v>15</v>
      </c>
    </row>
    <row r="21504" spans="1:12">
      <c r="A21504" t="e">
        <f t="shared" ca="1" si="200"/>
        <v>#NAME?</v>
      </c>
      <c r="B21504">
        <v>701</v>
      </c>
      <c r="C21504" t="s">
        <v>72</v>
      </c>
      <c r="D21504" s="1">
        <v>42886</v>
      </c>
      <c r="F21504">
        <v>1</v>
      </c>
      <c r="G21504">
        <v>71987</v>
      </c>
      <c r="H21504" t="s">
        <v>276</v>
      </c>
      <c r="J21504" t="s">
        <v>14</v>
      </c>
      <c r="K21504">
        <v>42</v>
      </c>
      <c r="L21504" t="s">
        <v>15</v>
      </c>
    </row>
    <row r="21505" spans="1:12">
      <c r="A21505" t="e">
        <f t="shared" ca="1" si="200"/>
        <v>#NAME?</v>
      </c>
      <c r="B21505">
        <v>701</v>
      </c>
      <c r="C21505" t="s">
        <v>72</v>
      </c>
      <c r="D21505" s="1">
        <v>41801</v>
      </c>
      <c r="F21505">
        <v>2</v>
      </c>
      <c r="G21505">
        <v>3004</v>
      </c>
      <c r="H21505" t="s">
        <v>104</v>
      </c>
      <c r="J21505" t="s">
        <v>14</v>
      </c>
      <c r="K21505">
        <v>39</v>
      </c>
      <c r="L21505" t="s">
        <v>15</v>
      </c>
    </row>
    <row r="21506" spans="1:12">
      <c r="A21506" t="e">
        <f t="shared" ca="1" si="200"/>
        <v>#NAME?</v>
      </c>
      <c r="B21506">
        <v>701</v>
      </c>
      <c r="C21506" t="s">
        <v>72</v>
      </c>
      <c r="D21506" s="1">
        <v>42907</v>
      </c>
      <c r="F21506">
        <v>2</v>
      </c>
      <c r="G21506">
        <v>6264</v>
      </c>
      <c r="H21506" t="s">
        <v>295</v>
      </c>
      <c r="J21506" t="s">
        <v>14</v>
      </c>
      <c r="K21506">
        <v>42</v>
      </c>
      <c r="L21506" t="s">
        <v>15</v>
      </c>
    </row>
    <row r="21507" spans="1:12">
      <c r="A21507" t="e">
        <f t="shared" ca="1" si="200"/>
        <v>#NAME?</v>
      </c>
      <c r="B21507">
        <v>701</v>
      </c>
      <c r="C21507" t="s">
        <v>72</v>
      </c>
      <c r="D21507" s="1">
        <v>42870</v>
      </c>
      <c r="F21507">
        <v>4</v>
      </c>
      <c r="G21507">
        <v>6264</v>
      </c>
      <c r="H21507" t="s">
        <v>295</v>
      </c>
      <c r="J21507" t="s">
        <v>14</v>
      </c>
      <c r="K21507">
        <v>42</v>
      </c>
      <c r="L21507" t="s">
        <v>15</v>
      </c>
    </row>
    <row r="21508" spans="1:12">
      <c r="A21508" t="e">
        <f t="shared" ca="1" si="200"/>
        <v>#NAME?</v>
      </c>
      <c r="B21508">
        <v>702</v>
      </c>
      <c r="C21508" t="s">
        <v>293</v>
      </c>
      <c r="D21508" s="1">
        <v>41138</v>
      </c>
      <c r="F21508">
        <v>2</v>
      </c>
      <c r="G21508">
        <v>3004</v>
      </c>
      <c r="H21508" t="s">
        <v>104</v>
      </c>
      <c r="J21508" t="s">
        <v>14</v>
      </c>
      <c r="K21508">
        <v>37</v>
      </c>
      <c r="L21508" t="s">
        <v>15</v>
      </c>
    </row>
    <row r="21509" spans="1:12">
      <c r="A21509" t="e">
        <f ca="1">E00251510806521</f>
        <v>#NAME?</v>
      </c>
      <c r="B21509">
        <v>104</v>
      </c>
      <c r="C21509" t="s">
        <v>88</v>
      </c>
      <c r="D21509" s="1">
        <v>41635</v>
      </c>
      <c r="F21509">
        <v>2</v>
      </c>
      <c r="G21509">
        <v>7292</v>
      </c>
      <c r="H21509" t="s">
        <v>189</v>
      </c>
      <c r="J21509" t="s">
        <v>14</v>
      </c>
      <c r="K21509">
        <v>44</v>
      </c>
      <c r="L21509" t="s">
        <v>15</v>
      </c>
    </row>
    <row r="21510" spans="1:12">
      <c r="A21510" t="e">
        <f ca="1">E00251510806521</f>
        <v>#NAME?</v>
      </c>
      <c r="B21510">
        <v>104</v>
      </c>
      <c r="C21510" t="s">
        <v>88</v>
      </c>
      <c r="D21510" s="1">
        <v>42446</v>
      </c>
      <c r="F21510">
        <v>2</v>
      </c>
      <c r="G21510">
        <v>496</v>
      </c>
      <c r="H21510" t="s">
        <v>190</v>
      </c>
      <c r="J21510" t="s">
        <v>14</v>
      </c>
      <c r="K21510">
        <v>47</v>
      </c>
      <c r="L21510" t="s">
        <v>15</v>
      </c>
    </row>
    <row r="21511" spans="1:12">
      <c r="A21511" t="e">
        <f ca="1">E00251510806521</f>
        <v>#NAME?</v>
      </c>
      <c r="B21511">
        <v>104</v>
      </c>
      <c r="C21511" t="s">
        <v>88</v>
      </c>
      <c r="D21511" s="1">
        <v>41618</v>
      </c>
      <c r="F21511">
        <v>1</v>
      </c>
      <c r="G21511">
        <v>496</v>
      </c>
      <c r="H21511" t="s">
        <v>190</v>
      </c>
      <c r="J21511" t="s">
        <v>14</v>
      </c>
      <c r="K21511">
        <v>44</v>
      </c>
      <c r="L21511" t="s">
        <v>15</v>
      </c>
    </row>
    <row r="21512" spans="1:12">
      <c r="A21512" t="e">
        <f ca="1">E00251510806521</f>
        <v>#NAME?</v>
      </c>
      <c r="B21512">
        <v>104</v>
      </c>
      <c r="C21512" t="s">
        <v>88</v>
      </c>
      <c r="D21512" s="1">
        <v>41781</v>
      </c>
      <c r="F21512">
        <v>1</v>
      </c>
      <c r="G21512">
        <v>8470</v>
      </c>
      <c r="H21512" t="s">
        <v>120</v>
      </c>
      <c r="J21512" t="s">
        <v>14</v>
      </c>
      <c r="K21512">
        <v>45</v>
      </c>
      <c r="L21512" t="s">
        <v>15</v>
      </c>
    </row>
    <row r="21513" spans="1:12">
      <c r="A21513" t="e">
        <f ca="1">E00251510806521</f>
        <v>#NAME?</v>
      </c>
      <c r="B21513">
        <v>104</v>
      </c>
      <c r="C21513" t="s">
        <v>88</v>
      </c>
      <c r="D21513" s="1">
        <v>41653</v>
      </c>
      <c r="F21513">
        <v>2</v>
      </c>
      <c r="G21513">
        <v>496</v>
      </c>
      <c r="H21513" t="s">
        <v>190</v>
      </c>
      <c r="J21513" t="s">
        <v>14</v>
      </c>
      <c r="K21513">
        <v>44</v>
      </c>
      <c r="L21513" t="s">
        <v>15</v>
      </c>
    </row>
    <row r="21514" spans="1:12">
      <c r="A21514" t="e">
        <f ca="1">E00251510038521</f>
        <v>#NAME?</v>
      </c>
      <c r="B21514">
        <v>4893</v>
      </c>
      <c r="C21514" t="s">
        <v>426</v>
      </c>
      <c r="D21514" s="1">
        <v>42448</v>
      </c>
      <c r="F21514">
        <v>1</v>
      </c>
      <c r="G21514">
        <v>7295</v>
      </c>
      <c r="H21514" t="s">
        <v>76</v>
      </c>
      <c r="I21514" t="s">
        <v>148</v>
      </c>
      <c r="J21514" t="s">
        <v>57</v>
      </c>
      <c r="K21514">
        <v>43</v>
      </c>
      <c r="L21514" t="s">
        <v>15</v>
      </c>
    </row>
    <row r="21515" spans="1:12">
      <c r="A21515" t="e">
        <f ca="1">E00251510038521</f>
        <v>#NAME?</v>
      </c>
      <c r="B21515">
        <v>189</v>
      </c>
      <c r="C21515" t="s">
        <v>58</v>
      </c>
      <c r="D21515" s="1">
        <v>42333</v>
      </c>
      <c r="F21515">
        <v>2</v>
      </c>
      <c r="G21515">
        <v>1101</v>
      </c>
      <c r="H21515" t="s">
        <v>220</v>
      </c>
      <c r="J21515" t="s">
        <v>14</v>
      </c>
      <c r="K21515">
        <v>43</v>
      </c>
      <c r="L21515" t="s">
        <v>15</v>
      </c>
    </row>
    <row r="21516" spans="1:12">
      <c r="A21516" t="e">
        <f ca="1">E00251537087821</f>
        <v>#NAME?</v>
      </c>
      <c r="B21516">
        <v>291</v>
      </c>
      <c r="C21516" t="s">
        <v>160</v>
      </c>
      <c r="D21516" s="1">
        <v>42914</v>
      </c>
      <c r="F21516">
        <v>1</v>
      </c>
      <c r="G21516">
        <v>2720</v>
      </c>
      <c r="H21516" t="s">
        <v>65</v>
      </c>
      <c r="J21516" t="s">
        <v>14</v>
      </c>
      <c r="K21516">
        <v>50</v>
      </c>
      <c r="L21516" t="s">
        <v>15</v>
      </c>
    </row>
    <row r="21517" spans="1:12">
      <c r="A21517" t="e">
        <f ca="1">E00251711658521</f>
        <v>#NAME?</v>
      </c>
      <c r="B21517">
        <v>11</v>
      </c>
      <c r="C21517" t="s">
        <v>245</v>
      </c>
      <c r="D21517" s="1">
        <v>41239</v>
      </c>
      <c r="F21517">
        <v>4</v>
      </c>
      <c r="G21517">
        <v>30983</v>
      </c>
      <c r="H21517" t="s">
        <v>325</v>
      </c>
      <c r="J21517" t="s">
        <v>14</v>
      </c>
      <c r="K21517">
        <v>40</v>
      </c>
      <c r="L21517" t="s">
        <v>15</v>
      </c>
    </row>
    <row r="21518" spans="1:12">
      <c r="A21518" t="e">
        <f ca="1">E00251537610321</f>
        <v>#NAME?</v>
      </c>
      <c r="B21518">
        <v>1273</v>
      </c>
      <c r="C21518" t="s">
        <v>28</v>
      </c>
      <c r="D21518" s="1">
        <v>43025</v>
      </c>
      <c r="F21518">
        <v>1</v>
      </c>
      <c r="G21518">
        <v>6989</v>
      </c>
      <c r="H21518" t="s">
        <v>544</v>
      </c>
      <c r="J21518" t="s">
        <v>14</v>
      </c>
      <c r="K21518">
        <v>61</v>
      </c>
      <c r="L21518" t="s">
        <v>15</v>
      </c>
    </row>
    <row r="21519" spans="1:12">
      <c r="A21519" t="e">
        <f ca="1">E00251711658521</f>
        <v>#NAME?</v>
      </c>
      <c r="B21519">
        <v>11</v>
      </c>
      <c r="C21519" t="s">
        <v>245</v>
      </c>
      <c r="D21519" s="1">
        <v>41239</v>
      </c>
      <c r="F21519">
        <v>5</v>
      </c>
      <c r="G21519">
        <v>72673</v>
      </c>
      <c r="H21519" t="s">
        <v>394</v>
      </c>
      <c r="J21519" t="s">
        <v>14</v>
      </c>
      <c r="K21519">
        <v>40</v>
      </c>
      <c r="L21519" t="s">
        <v>15</v>
      </c>
    </row>
    <row r="21520" spans="1:12">
      <c r="A21520" t="e">
        <f ca="1">E00251711658521</f>
        <v>#NAME?</v>
      </c>
      <c r="B21520">
        <v>11</v>
      </c>
      <c r="C21520" t="s">
        <v>245</v>
      </c>
      <c r="D21520" s="1">
        <v>42310</v>
      </c>
      <c r="F21520">
        <v>1</v>
      </c>
      <c r="G21520">
        <v>2721</v>
      </c>
      <c r="H21520" t="s">
        <v>465</v>
      </c>
      <c r="J21520" t="s">
        <v>14</v>
      </c>
      <c r="K21520">
        <v>43</v>
      </c>
      <c r="L21520" t="s">
        <v>15</v>
      </c>
    </row>
    <row r="21521" spans="1:12">
      <c r="A21521" t="e">
        <f ca="1">E00251711658521</f>
        <v>#NAME?</v>
      </c>
      <c r="B21521">
        <v>4991</v>
      </c>
      <c r="C21521" t="s">
        <v>838</v>
      </c>
      <c r="D21521" s="1">
        <v>41707</v>
      </c>
      <c r="F21521">
        <v>1</v>
      </c>
      <c r="G21521">
        <v>4619</v>
      </c>
      <c r="H21521" t="s">
        <v>613</v>
      </c>
      <c r="I21521" t="s">
        <v>148</v>
      </c>
      <c r="J21521" t="s">
        <v>57</v>
      </c>
      <c r="K21521">
        <v>41</v>
      </c>
      <c r="L21521" t="s">
        <v>15</v>
      </c>
    </row>
    <row r="21522" spans="1:12">
      <c r="A21522" t="e">
        <f ca="1">E00251711658521</f>
        <v>#NAME?</v>
      </c>
      <c r="B21522">
        <v>7927</v>
      </c>
      <c r="C21522" t="s">
        <v>367</v>
      </c>
      <c r="D21522" s="1">
        <v>42824</v>
      </c>
      <c r="F21522">
        <v>3</v>
      </c>
      <c r="G21522">
        <v>3899</v>
      </c>
      <c r="H21522" t="s">
        <v>264</v>
      </c>
      <c r="J21522" t="s">
        <v>14</v>
      </c>
      <c r="K21522">
        <v>44</v>
      </c>
      <c r="L21522" t="s">
        <v>15</v>
      </c>
    </row>
    <row r="21523" spans="1:12">
      <c r="A21523" t="e">
        <f ca="1">E00251711658521</f>
        <v>#NAME?</v>
      </c>
      <c r="B21523">
        <v>7927</v>
      </c>
      <c r="C21523" t="s">
        <v>367</v>
      </c>
      <c r="D21523" s="1">
        <v>42828</v>
      </c>
      <c r="F21523">
        <v>3</v>
      </c>
      <c r="G21523">
        <v>30983</v>
      </c>
      <c r="H21523" t="s">
        <v>325</v>
      </c>
      <c r="J21523" t="s">
        <v>14</v>
      </c>
      <c r="K21523">
        <v>44</v>
      </c>
      <c r="L21523" t="s">
        <v>15</v>
      </c>
    </row>
    <row r="21524" spans="1:12">
      <c r="A21524" t="e">
        <f ca="1">E00251537610321</f>
        <v>#NAME?</v>
      </c>
      <c r="B21524">
        <v>1273</v>
      </c>
      <c r="C21524" t="s">
        <v>28</v>
      </c>
      <c r="D21524" s="1">
        <v>42263</v>
      </c>
      <c r="F21524">
        <v>1</v>
      </c>
      <c r="G21524">
        <v>9198</v>
      </c>
      <c r="H21524" t="s">
        <v>229</v>
      </c>
      <c r="J21524" t="s">
        <v>14</v>
      </c>
      <c r="K21524">
        <v>59</v>
      </c>
      <c r="L21524" t="s">
        <v>15</v>
      </c>
    </row>
    <row r="21525" spans="1:12">
      <c r="A21525" t="e">
        <f ca="1">E00251427357321</f>
        <v>#NAME?</v>
      </c>
      <c r="B21525">
        <v>20</v>
      </c>
      <c r="C21525" t="s">
        <v>370</v>
      </c>
      <c r="D21525" s="1">
        <v>42969</v>
      </c>
      <c r="F21525">
        <v>1</v>
      </c>
      <c r="G21525">
        <v>7243</v>
      </c>
      <c r="H21525" t="s">
        <v>42</v>
      </c>
      <c r="J21525" t="s">
        <v>14</v>
      </c>
      <c r="K21525">
        <v>67</v>
      </c>
      <c r="L21525" t="s">
        <v>15</v>
      </c>
    </row>
    <row r="21526" spans="1:12">
      <c r="A21526" t="e">
        <f ca="1">E00251537087821</f>
        <v>#NAME?</v>
      </c>
      <c r="B21526">
        <v>291</v>
      </c>
      <c r="C21526" t="s">
        <v>160</v>
      </c>
      <c r="D21526" s="1">
        <v>42689</v>
      </c>
      <c r="F21526">
        <v>1</v>
      </c>
      <c r="G21526">
        <v>53081</v>
      </c>
      <c r="H21526" t="s">
        <v>456</v>
      </c>
      <c r="J21526" t="s">
        <v>14</v>
      </c>
      <c r="K21526">
        <v>49</v>
      </c>
      <c r="L21526" t="s">
        <v>15</v>
      </c>
    </row>
    <row r="21527" spans="1:12">
      <c r="A21527" t="e">
        <f ca="1">E00251512560421</f>
        <v>#NAME?</v>
      </c>
      <c r="B21527">
        <v>39</v>
      </c>
      <c r="C21527" t="s">
        <v>385</v>
      </c>
      <c r="D21527" s="1">
        <v>42783</v>
      </c>
      <c r="F21527">
        <v>1</v>
      </c>
      <c r="G21527">
        <v>5990</v>
      </c>
      <c r="H21527" t="s">
        <v>60</v>
      </c>
      <c r="I21527" t="s">
        <v>56</v>
      </c>
      <c r="J21527" t="s">
        <v>57</v>
      </c>
      <c r="K21527">
        <v>55</v>
      </c>
      <c r="L21527" t="s">
        <v>15</v>
      </c>
    </row>
    <row r="21528" spans="1:12">
      <c r="A21528" t="e">
        <f ca="1">E00251537087821</f>
        <v>#NAME?</v>
      </c>
      <c r="B21528">
        <v>291</v>
      </c>
      <c r="C21528" t="s">
        <v>160</v>
      </c>
      <c r="D21528" s="1">
        <v>42332</v>
      </c>
      <c r="F21528">
        <v>4</v>
      </c>
      <c r="G21528">
        <v>7262</v>
      </c>
      <c r="H21528" t="s">
        <v>198</v>
      </c>
      <c r="J21528" t="s">
        <v>14</v>
      </c>
      <c r="K21528">
        <v>48</v>
      </c>
      <c r="L21528" t="s">
        <v>15</v>
      </c>
    </row>
    <row r="21529" spans="1:12">
      <c r="A21529" t="e">
        <f ca="1">E00251537087821</f>
        <v>#NAME?</v>
      </c>
      <c r="B21529">
        <v>291</v>
      </c>
      <c r="C21529" t="s">
        <v>160</v>
      </c>
      <c r="D21529" s="1">
        <v>42689</v>
      </c>
      <c r="F21529">
        <v>2</v>
      </c>
      <c r="G21529">
        <v>2720</v>
      </c>
      <c r="H21529" t="s">
        <v>65</v>
      </c>
      <c r="J21529" t="s">
        <v>14</v>
      </c>
      <c r="K21529">
        <v>49</v>
      </c>
      <c r="L21529" t="s">
        <v>15</v>
      </c>
    </row>
    <row r="21530" spans="1:12">
      <c r="A21530" t="e">
        <f ca="1">E00251427357321</f>
        <v>#NAME?</v>
      </c>
      <c r="B21530">
        <v>20</v>
      </c>
      <c r="C21530" t="s">
        <v>370</v>
      </c>
      <c r="D21530" s="1">
        <v>41712</v>
      </c>
      <c r="F21530">
        <v>1</v>
      </c>
      <c r="G21530">
        <v>72190</v>
      </c>
      <c r="H21530" t="s">
        <v>341</v>
      </c>
      <c r="J21530" t="s">
        <v>14</v>
      </c>
      <c r="K21530">
        <v>63</v>
      </c>
      <c r="L21530" t="s">
        <v>15</v>
      </c>
    </row>
    <row r="21531" spans="1:12">
      <c r="A21531" t="e">
        <f ca="1">E00251427357321</f>
        <v>#NAME?</v>
      </c>
      <c r="B21531">
        <v>20</v>
      </c>
      <c r="C21531" t="s">
        <v>370</v>
      </c>
      <c r="D21531" s="1">
        <v>41900</v>
      </c>
      <c r="F21531">
        <v>1</v>
      </c>
      <c r="G21531">
        <v>7222</v>
      </c>
      <c r="H21531" t="s">
        <v>560</v>
      </c>
      <c r="J21531" t="s">
        <v>14</v>
      </c>
      <c r="K21531">
        <v>64</v>
      </c>
      <c r="L21531" t="s">
        <v>15</v>
      </c>
    </row>
    <row r="21532" spans="1:12">
      <c r="A21532" t="e">
        <f ca="1">E00251711658521</f>
        <v>#NAME?</v>
      </c>
      <c r="B21532">
        <v>7927</v>
      </c>
      <c r="C21532" t="s">
        <v>367</v>
      </c>
      <c r="D21532" s="1">
        <v>42783</v>
      </c>
      <c r="F21532">
        <v>3</v>
      </c>
      <c r="G21532">
        <v>2721</v>
      </c>
      <c r="H21532" t="s">
        <v>465</v>
      </c>
      <c r="J21532" t="s">
        <v>14</v>
      </c>
      <c r="K21532">
        <v>44</v>
      </c>
      <c r="L21532" t="s">
        <v>15</v>
      </c>
    </row>
    <row r="21533" spans="1:12">
      <c r="A21533" t="e">
        <f ca="1">E00251537087821</f>
        <v>#NAME?</v>
      </c>
      <c r="B21533">
        <v>291</v>
      </c>
      <c r="C21533" t="s">
        <v>160</v>
      </c>
      <c r="D21533" s="1">
        <v>41025</v>
      </c>
      <c r="F21533">
        <v>1</v>
      </c>
      <c r="G21533">
        <v>78900</v>
      </c>
      <c r="H21533" t="s">
        <v>79</v>
      </c>
      <c r="J21533" t="s">
        <v>14</v>
      </c>
      <c r="K21533">
        <v>45</v>
      </c>
      <c r="L21533" t="s">
        <v>22</v>
      </c>
    </row>
    <row r="21534" spans="1:12">
      <c r="A21534" t="e">
        <f ca="1">E00251537087821</f>
        <v>#NAME?</v>
      </c>
      <c r="B21534">
        <v>291</v>
      </c>
      <c r="C21534" t="s">
        <v>160</v>
      </c>
      <c r="D21534" s="1">
        <v>41813</v>
      </c>
      <c r="F21534">
        <v>1</v>
      </c>
      <c r="G21534">
        <v>7823</v>
      </c>
      <c r="H21534" t="s">
        <v>282</v>
      </c>
      <c r="J21534" t="s">
        <v>14</v>
      </c>
      <c r="K21534">
        <v>47</v>
      </c>
      <c r="L21534" t="s">
        <v>22</v>
      </c>
    </row>
    <row r="21535" spans="1:12">
      <c r="A21535" t="e">
        <f ca="1">E00251611656421</f>
        <v>#NAME?</v>
      </c>
      <c r="B21535">
        <v>29</v>
      </c>
      <c r="C21535" t="s">
        <v>309</v>
      </c>
      <c r="D21535" s="1">
        <v>41410</v>
      </c>
      <c r="F21535">
        <v>1</v>
      </c>
      <c r="G21535">
        <v>4019</v>
      </c>
      <c r="H21535" t="s">
        <v>26</v>
      </c>
      <c r="J21535" t="s">
        <v>14</v>
      </c>
      <c r="K21535">
        <v>53</v>
      </c>
      <c r="L21535" t="s">
        <v>15</v>
      </c>
    </row>
    <row r="21536" spans="1:12">
      <c r="A21536" t="e">
        <f ca="1">E00251611656421</f>
        <v>#NAME?</v>
      </c>
      <c r="B21536">
        <v>29</v>
      </c>
      <c r="C21536" t="s">
        <v>309</v>
      </c>
      <c r="D21536" s="1">
        <v>41827</v>
      </c>
      <c r="F21536">
        <v>3</v>
      </c>
      <c r="G21536">
        <v>4019</v>
      </c>
      <c r="H21536" t="s">
        <v>26</v>
      </c>
      <c r="J21536" t="s">
        <v>14</v>
      </c>
      <c r="K21536">
        <v>55</v>
      </c>
      <c r="L21536" t="s">
        <v>15</v>
      </c>
    </row>
    <row r="21537" spans="1:12">
      <c r="A21537" t="e">
        <f ca="1">E00251512560421</f>
        <v>#NAME?</v>
      </c>
      <c r="B21537">
        <v>39</v>
      </c>
      <c r="C21537" t="s">
        <v>385</v>
      </c>
      <c r="D21537" s="1">
        <v>42790</v>
      </c>
      <c r="F21537">
        <v>2</v>
      </c>
      <c r="G21537">
        <v>59971</v>
      </c>
      <c r="H21537" t="s">
        <v>1035</v>
      </c>
      <c r="I21537" t="s">
        <v>56</v>
      </c>
      <c r="J21537" t="s">
        <v>57</v>
      </c>
      <c r="K21537">
        <v>55</v>
      </c>
      <c r="L21537" t="s">
        <v>15</v>
      </c>
    </row>
    <row r="21538" spans="1:12">
      <c r="A21538" t="e">
        <f t="shared" ref="A21538:A21544" ca="1" si="201">E00251611656421</f>
        <v>#NAME?</v>
      </c>
      <c r="B21538">
        <v>29</v>
      </c>
      <c r="C21538" t="s">
        <v>309</v>
      </c>
      <c r="D21538" s="1">
        <v>41246</v>
      </c>
      <c r="F21538">
        <v>1</v>
      </c>
      <c r="G21538">
        <v>4019</v>
      </c>
      <c r="H21538" t="s">
        <v>26</v>
      </c>
      <c r="J21538" t="s">
        <v>14</v>
      </c>
      <c r="K21538">
        <v>53</v>
      </c>
      <c r="L21538" t="s">
        <v>15</v>
      </c>
    </row>
    <row r="21539" spans="1:12">
      <c r="A21539" t="e">
        <f t="shared" ca="1" si="201"/>
        <v>#NAME?</v>
      </c>
      <c r="B21539">
        <v>29</v>
      </c>
      <c r="C21539" t="s">
        <v>309</v>
      </c>
      <c r="D21539" s="1">
        <v>41708</v>
      </c>
      <c r="F21539">
        <v>1</v>
      </c>
      <c r="G21539">
        <v>5920</v>
      </c>
      <c r="H21539" t="s">
        <v>417</v>
      </c>
      <c r="J21539" t="s">
        <v>14</v>
      </c>
      <c r="K21539">
        <v>54</v>
      </c>
      <c r="L21539" t="s">
        <v>15</v>
      </c>
    </row>
    <row r="21540" spans="1:12">
      <c r="A21540" t="e">
        <f t="shared" ca="1" si="201"/>
        <v>#NAME?</v>
      </c>
      <c r="B21540">
        <v>29</v>
      </c>
      <c r="C21540" t="s">
        <v>309</v>
      </c>
      <c r="D21540" s="1">
        <v>42110</v>
      </c>
      <c r="F21540">
        <v>1</v>
      </c>
      <c r="G21540">
        <v>5920</v>
      </c>
      <c r="H21540" t="s">
        <v>417</v>
      </c>
      <c r="J21540" t="s">
        <v>14</v>
      </c>
      <c r="K21540">
        <v>55</v>
      </c>
      <c r="L21540" t="s">
        <v>15</v>
      </c>
    </row>
    <row r="21541" spans="1:12">
      <c r="A21541" t="e">
        <f t="shared" ca="1" si="201"/>
        <v>#NAME?</v>
      </c>
      <c r="B21541">
        <v>29</v>
      </c>
      <c r="C21541" t="s">
        <v>309</v>
      </c>
      <c r="D21541" s="1">
        <v>42151</v>
      </c>
      <c r="F21541">
        <v>3</v>
      </c>
      <c r="G21541">
        <v>7906</v>
      </c>
      <c r="H21541" t="s">
        <v>173</v>
      </c>
      <c r="J21541" t="s">
        <v>14</v>
      </c>
      <c r="K21541">
        <v>55</v>
      </c>
      <c r="L21541" t="s">
        <v>22</v>
      </c>
    </row>
    <row r="21542" spans="1:12">
      <c r="A21542" t="e">
        <f t="shared" ca="1" si="201"/>
        <v>#NAME?</v>
      </c>
      <c r="B21542">
        <v>29</v>
      </c>
      <c r="C21542" t="s">
        <v>309</v>
      </c>
      <c r="D21542" s="1">
        <v>40968</v>
      </c>
      <c r="F21542">
        <v>2</v>
      </c>
      <c r="G21542">
        <v>4019</v>
      </c>
      <c r="H21542" t="s">
        <v>26</v>
      </c>
      <c r="J21542" t="s">
        <v>14</v>
      </c>
      <c r="K21542">
        <v>52</v>
      </c>
      <c r="L21542" t="s">
        <v>15</v>
      </c>
    </row>
    <row r="21543" spans="1:12">
      <c r="A21543" t="e">
        <f t="shared" ca="1" si="201"/>
        <v>#NAME?</v>
      </c>
      <c r="B21543">
        <v>29</v>
      </c>
      <c r="C21543" t="s">
        <v>309</v>
      </c>
      <c r="D21543" s="1">
        <v>41834</v>
      </c>
      <c r="F21543">
        <v>2</v>
      </c>
      <c r="G21543">
        <v>4019</v>
      </c>
      <c r="H21543" t="s">
        <v>26</v>
      </c>
      <c r="J21543" t="s">
        <v>14</v>
      </c>
      <c r="K21543">
        <v>55</v>
      </c>
      <c r="L21543" t="s">
        <v>15</v>
      </c>
    </row>
    <row r="21544" spans="1:12">
      <c r="A21544" t="e">
        <f t="shared" ca="1" si="201"/>
        <v>#NAME?</v>
      </c>
      <c r="B21544">
        <v>29</v>
      </c>
      <c r="C21544" t="s">
        <v>309</v>
      </c>
      <c r="D21544" s="1">
        <v>42262</v>
      </c>
      <c r="F21544">
        <v>1</v>
      </c>
      <c r="G21544">
        <v>4019</v>
      </c>
      <c r="H21544" t="s">
        <v>26</v>
      </c>
      <c r="J21544" t="s">
        <v>14</v>
      </c>
      <c r="K21544">
        <v>56</v>
      </c>
      <c r="L21544" t="s">
        <v>15</v>
      </c>
    </row>
    <row r="21545" spans="1:12">
      <c r="A21545" t="e">
        <f ca="1">E00251439519321</f>
        <v>#NAME?</v>
      </c>
      <c r="B21545">
        <v>729</v>
      </c>
      <c r="C21545" t="s">
        <v>68</v>
      </c>
      <c r="D21545" s="1">
        <v>42012</v>
      </c>
      <c r="E21545">
        <v>2</v>
      </c>
      <c r="F21545">
        <v>3</v>
      </c>
      <c r="G21545">
        <v>496</v>
      </c>
      <c r="H21545" t="s">
        <v>190</v>
      </c>
      <c r="J21545" t="s">
        <v>34</v>
      </c>
      <c r="K21545">
        <v>59</v>
      </c>
      <c r="L21545" t="s">
        <v>15</v>
      </c>
    </row>
    <row r="21546" spans="1:12">
      <c r="A21546" t="e">
        <f ca="1">E00251439519321</f>
        <v>#NAME?</v>
      </c>
      <c r="B21546">
        <v>729</v>
      </c>
      <c r="C21546" t="s">
        <v>68</v>
      </c>
      <c r="D21546" s="1">
        <v>42756</v>
      </c>
      <c r="E21546">
        <v>2</v>
      </c>
      <c r="F21546">
        <v>1</v>
      </c>
      <c r="G21546">
        <v>71596</v>
      </c>
      <c r="H21546" t="s">
        <v>505</v>
      </c>
      <c r="J21546" t="s">
        <v>34</v>
      </c>
      <c r="K21546">
        <v>61</v>
      </c>
      <c r="L21546" t="s">
        <v>15</v>
      </c>
    </row>
    <row r="21547" spans="1:12">
      <c r="A21547" t="e">
        <f ca="1">E00251518870221</f>
        <v>#NAME?</v>
      </c>
      <c r="B21547">
        <v>291</v>
      </c>
      <c r="C21547" t="s">
        <v>160</v>
      </c>
      <c r="D21547" s="1">
        <v>42467</v>
      </c>
      <c r="F21547">
        <v>1</v>
      </c>
      <c r="G21547">
        <v>2252</v>
      </c>
      <c r="H21547" t="s">
        <v>64</v>
      </c>
      <c r="J21547" t="s">
        <v>14</v>
      </c>
      <c r="K21547">
        <v>51</v>
      </c>
      <c r="L21547" t="s">
        <v>15</v>
      </c>
    </row>
    <row r="21548" spans="1:12">
      <c r="A21548" t="e">
        <f ca="1">E00251512591621</f>
        <v>#NAME?</v>
      </c>
      <c r="B21548">
        <v>52</v>
      </c>
      <c r="C21548" t="s">
        <v>384</v>
      </c>
      <c r="D21548" s="1">
        <v>41820</v>
      </c>
      <c r="F21548">
        <v>2</v>
      </c>
      <c r="G21548">
        <v>2169</v>
      </c>
      <c r="H21548" t="s">
        <v>40</v>
      </c>
      <c r="J21548" t="s">
        <v>14</v>
      </c>
      <c r="K21548">
        <v>39</v>
      </c>
      <c r="L21548" t="s">
        <v>15</v>
      </c>
    </row>
    <row r="21549" spans="1:12">
      <c r="A21549" t="e">
        <f ca="1">E00251611656421</f>
        <v>#NAME?</v>
      </c>
      <c r="B21549">
        <v>29</v>
      </c>
      <c r="C21549" t="s">
        <v>309</v>
      </c>
      <c r="D21549" s="1">
        <v>40968</v>
      </c>
      <c r="F21549">
        <v>1</v>
      </c>
      <c r="G21549">
        <v>2448</v>
      </c>
      <c r="H21549" t="s">
        <v>19</v>
      </c>
      <c r="J21549" t="s">
        <v>14</v>
      </c>
      <c r="K21549">
        <v>52</v>
      </c>
      <c r="L21549" t="s">
        <v>15</v>
      </c>
    </row>
    <row r="21550" spans="1:12">
      <c r="A21550" t="e">
        <f ca="1">E00251518822121</f>
        <v>#NAME?</v>
      </c>
      <c r="B21550">
        <v>286</v>
      </c>
      <c r="C21550" t="s">
        <v>41</v>
      </c>
      <c r="D21550" s="1">
        <v>42935</v>
      </c>
      <c r="F21550">
        <v>1</v>
      </c>
      <c r="G21550">
        <v>78900</v>
      </c>
      <c r="H21550" t="s">
        <v>79</v>
      </c>
      <c r="J21550" t="s">
        <v>14</v>
      </c>
      <c r="K21550">
        <v>56</v>
      </c>
      <c r="L21550" t="s">
        <v>22</v>
      </c>
    </row>
    <row r="21551" spans="1:12">
      <c r="A21551" t="e">
        <f ca="1">E00251619839221</f>
        <v>#NAME?</v>
      </c>
      <c r="B21551">
        <v>455</v>
      </c>
      <c r="C21551" t="s">
        <v>312</v>
      </c>
      <c r="D21551" s="1">
        <v>41169</v>
      </c>
      <c r="F21551">
        <v>1</v>
      </c>
      <c r="G21551">
        <v>78079</v>
      </c>
      <c r="H21551" t="s">
        <v>49</v>
      </c>
      <c r="J21551" t="s">
        <v>14</v>
      </c>
      <c r="K21551">
        <v>49</v>
      </c>
      <c r="L21551" t="s">
        <v>22</v>
      </c>
    </row>
    <row r="21552" spans="1:12">
      <c r="A21552" t="e">
        <f ca="1">E00251715425121</f>
        <v>#NAME?</v>
      </c>
      <c r="B21552">
        <v>93</v>
      </c>
      <c r="C21552" t="s">
        <v>375</v>
      </c>
      <c r="D21552" s="1">
        <v>41317</v>
      </c>
      <c r="F21552">
        <v>3</v>
      </c>
      <c r="G21552">
        <v>7175</v>
      </c>
      <c r="H21552" t="s">
        <v>689</v>
      </c>
      <c r="J21552" t="s">
        <v>14</v>
      </c>
      <c r="K21552">
        <v>54</v>
      </c>
      <c r="L21552" t="s">
        <v>15</v>
      </c>
    </row>
    <row r="21553" spans="1:12">
      <c r="A21553" t="e">
        <f ca="1">E00251715425121</f>
        <v>#NAME?</v>
      </c>
      <c r="B21553">
        <v>89</v>
      </c>
      <c r="C21553" t="s">
        <v>378</v>
      </c>
      <c r="D21553" s="1">
        <v>42501</v>
      </c>
      <c r="F21553">
        <v>1</v>
      </c>
      <c r="G21553">
        <v>5990</v>
      </c>
      <c r="H21553" t="s">
        <v>60</v>
      </c>
      <c r="J21553" t="s">
        <v>14</v>
      </c>
      <c r="K21553">
        <v>57</v>
      </c>
      <c r="L21553" t="s">
        <v>15</v>
      </c>
    </row>
    <row r="21554" spans="1:12">
      <c r="A21554" t="e">
        <f ca="1">E00251432363021</f>
        <v>#NAME?</v>
      </c>
      <c r="B21554">
        <v>493</v>
      </c>
      <c r="C21554" t="s">
        <v>376</v>
      </c>
      <c r="D21554" s="1">
        <v>42919</v>
      </c>
      <c r="F21554">
        <v>2</v>
      </c>
      <c r="G21554">
        <v>7222</v>
      </c>
      <c r="H21554" t="s">
        <v>560</v>
      </c>
      <c r="J21554" t="s">
        <v>14</v>
      </c>
      <c r="K21554">
        <v>49</v>
      </c>
      <c r="L21554" t="s">
        <v>15</v>
      </c>
    </row>
    <row r="21555" spans="1:12">
      <c r="A21555" t="e">
        <f ca="1">E00251526894021</f>
        <v>#NAME?</v>
      </c>
      <c r="B21555">
        <v>28</v>
      </c>
      <c r="C21555" t="s">
        <v>153</v>
      </c>
      <c r="D21555" s="1">
        <v>42664</v>
      </c>
      <c r="F21555">
        <v>1</v>
      </c>
      <c r="G21555">
        <v>7242</v>
      </c>
      <c r="H21555" t="s">
        <v>93</v>
      </c>
      <c r="J21555" t="s">
        <v>14</v>
      </c>
      <c r="K21555">
        <v>53</v>
      </c>
      <c r="L21555" t="s">
        <v>15</v>
      </c>
    </row>
    <row r="21556" spans="1:12">
      <c r="A21556" t="e">
        <f ca="1">E00251429782321</f>
        <v>#NAME?</v>
      </c>
      <c r="B21556">
        <v>160</v>
      </c>
      <c r="C21556" t="s">
        <v>278</v>
      </c>
      <c r="D21556" s="1">
        <v>41423</v>
      </c>
      <c r="F21556">
        <v>3</v>
      </c>
      <c r="G21556">
        <v>4019</v>
      </c>
      <c r="H21556" t="s">
        <v>26</v>
      </c>
      <c r="J21556" t="s">
        <v>14</v>
      </c>
      <c r="K21556">
        <v>59</v>
      </c>
      <c r="L21556" t="s">
        <v>15</v>
      </c>
    </row>
    <row r="21557" spans="1:12">
      <c r="A21557" t="e">
        <f ca="1">E00251429782321</f>
        <v>#NAME?</v>
      </c>
      <c r="B21557">
        <v>160</v>
      </c>
      <c r="C21557" t="s">
        <v>278</v>
      </c>
      <c r="D21557" s="1">
        <v>42075</v>
      </c>
      <c r="F21557">
        <v>2</v>
      </c>
      <c r="G21557">
        <v>27800</v>
      </c>
      <c r="H21557" t="s">
        <v>145</v>
      </c>
      <c r="J21557" t="s">
        <v>14</v>
      </c>
      <c r="K21557">
        <v>61</v>
      </c>
      <c r="L21557" t="s">
        <v>15</v>
      </c>
    </row>
    <row r="21558" spans="1:12">
      <c r="A21558" t="e">
        <f ca="1">E00251429782321</f>
        <v>#NAME?</v>
      </c>
      <c r="B21558">
        <v>160</v>
      </c>
      <c r="C21558" t="s">
        <v>278</v>
      </c>
      <c r="D21558" s="1">
        <v>42083</v>
      </c>
      <c r="F21558">
        <v>2</v>
      </c>
      <c r="G21558">
        <v>25000</v>
      </c>
      <c r="H21558" t="s">
        <v>178</v>
      </c>
      <c r="J21558" t="s">
        <v>14</v>
      </c>
      <c r="K21558">
        <v>61</v>
      </c>
      <c r="L21558" t="s">
        <v>15</v>
      </c>
    </row>
    <row r="21559" spans="1:12">
      <c r="A21559" t="e">
        <f ca="1">E00251512715021</f>
        <v>#NAME?</v>
      </c>
      <c r="B21559">
        <v>52</v>
      </c>
      <c r="C21559" t="s">
        <v>384</v>
      </c>
      <c r="D21559" s="1">
        <v>41296</v>
      </c>
      <c r="F21559">
        <v>1</v>
      </c>
      <c r="G21559">
        <v>7231</v>
      </c>
      <c r="H21559" t="s">
        <v>128</v>
      </c>
      <c r="J21559" t="s">
        <v>14</v>
      </c>
      <c r="K21559">
        <v>46</v>
      </c>
      <c r="L21559" t="s">
        <v>15</v>
      </c>
    </row>
    <row r="21560" spans="1:12">
      <c r="A21560" t="e">
        <f ca="1">E00251512715021</f>
        <v>#NAME?</v>
      </c>
      <c r="B21560">
        <v>52</v>
      </c>
      <c r="C21560" t="s">
        <v>384</v>
      </c>
      <c r="D21560" s="1">
        <v>41318</v>
      </c>
      <c r="F21560">
        <v>1</v>
      </c>
      <c r="G21560">
        <v>7231</v>
      </c>
      <c r="H21560" t="s">
        <v>128</v>
      </c>
      <c r="J21560" t="s">
        <v>14</v>
      </c>
      <c r="K21560">
        <v>47</v>
      </c>
      <c r="L21560" t="s">
        <v>15</v>
      </c>
    </row>
    <row r="21561" spans="1:12">
      <c r="A21561" t="e">
        <f ca="1">E00251429782321</f>
        <v>#NAME?</v>
      </c>
      <c r="B21561">
        <v>160</v>
      </c>
      <c r="C21561" t="s">
        <v>278</v>
      </c>
      <c r="D21561" s="1">
        <v>42317</v>
      </c>
      <c r="F21561">
        <v>3</v>
      </c>
      <c r="G21561">
        <v>25000</v>
      </c>
      <c r="H21561" t="s">
        <v>178</v>
      </c>
      <c r="J21561" t="s">
        <v>14</v>
      </c>
      <c r="K21561">
        <v>62</v>
      </c>
      <c r="L21561" t="s">
        <v>15</v>
      </c>
    </row>
    <row r="21562" spans="1:12">
      <c r="A21562" t="e">
        <f ca="1">E00251429782321</f>
        <v>#NAME?</v>
      </c>
      <c r="B21562">
        <v>160</v>
      </c>
      <c r="C21562" t="s">
        <v>278</v>
      </c>
      <c r="D21562" s="1">
        <v>42324</v>
      </c>
      <c r="F21562">
        <v>2</v>
      </c>
      <c r="G21562">
        <v>7242</v>
      </c>
      <c r="H21562" t="s">
        <v>93</v>
      </c>
      <c r="J21562" t="s">
        <v>14</v>
      </c>
      <c r="K21562">
        <v>62</v>
      </c>
      <c r="L21562" t="s">
        <v>15</v>
      </c>
    </row>
    <row r="21563" spans="1:12">
      <c r="A21563" t="e">
        <f ca="1">E00251429892721</f>
        <v>#NAME?</v>
      </c>
      <c r="B21563">
        <v>189</v>
      </c>
      <c r="C21563" t="s">
        <v>58</v>
      </c>
      <c r="D21563" s="1">
        <v>41715</v>
      </c>
      <c r="F21563">
        <v>1</v>
      </c>
      <c r="G21563">
        <v>37311</v>
      </c>
      <c r="H21563" t="s">
        <v>745</v>
      </c>
      <c r="J21563" t="s">
        <v>14</v>
      </c>
      <c r="K21563">
        <v>41</v>
      </c>
      <c r="L21563" t="s">
        <v>15</v>
      </c>
    </row>
    <row r="21564" spans="1:12">
      <c r="A21564" t="e">
        <f ca="1">E00251432363021</f>
        <v>#NAME?</v>
      </c>
      <c r="B21564">
        <v>493</v>
      </c>
      <c r="C21564" t="s">
        <v>376</v>
      </c>
      <c r="D21564" s="1">
        <v>42926</v>
      </c>
      <c r="F21564">
        <v>2</v>
      </c>
      <c r="G21564">
        <v>7222</v>
      </c>
      <c r="H21564" t="s">
        <v>560</v>
      </c>
      <c r="J21564" t="s">
        <v>14</v>
      </c>
      <c r="K21564">
        <v>49</v>
      </c>
      <c r="L21564" t="s">
        <v>15</v>
      </c>
    </row>
    <row r="21565" spans="1:12">
      <c r="A21565" t="e">
        <f ca="1">E00251429782321</f>
        <v>#NAME?</v>
      </c>
      <c r="B21565">
        <v>160</v>
      </c>
      <c r="C21565" t="s">
        <v>278</v>
      </c>
      <c r="D21565" s="1">
        <v>42695</v>
      </c>
      <c r="F21565">
        <v>1</v>
      </c>
      <c r="G21565">
        <v>490</v>
      </c>
      <c r="H21565" t="s">
        <v>203</v>
      </c>
      <c r="J21565" t="s">
        <v>14</v>
      </c>
      <c r="K21565">
        <v>63</v>
      </c>
      <c r="L21565" t="s">
        <v>15</v>
      </c>
    </row>
    <row r="21566" spans="1:12">
      <c r="A21566" t="e">
        <f ca="1">E00251619839221</f>
        <v>#NAME?</v>
      </c>
      <c r="B21566">
        <v>455</v>
      </c>
      <c r="C21566" t="s">
        <v>312</v>
      </c>
      <c r="D21566" s="1">
        <v>42509</v>
      </c>
      <c r="F21566">
        <v>1</v>
      </c>
      <c r="G21566">
        <v>2149</v>
      </c>
      <c r="H21566" t="s">
        <v>484</v>
      </c>
      <c r="J21566" t="s">
        <v>14</v>
      </c>
      <c r="K21566">
        <v>52</v>
      </c>
      <c r="L21566" t="s">
        <v>15</v>
      </c>
    </row>
    <row r="21567" spans="1:12">
      <c r="A21567" t="e">
        <f ca="1">E00251429782321</f>
        <v>#NAME?</v>
      </c>
      <c r="B21567">
        <v>160</v>
      </c>
      <c r="C21567" t="s">
        <v>278</v>
      </c>
      <c r="D21567" s="1">
        <v>42313</v>
      </c>
      <c r="F21567">
        <v>3</v>
      </c>
      <c r="G21567">
        <v>7242</v>
      </c>
      <c r="H21567" t="s">
        <v>93</v>
      </c>
      <c r="J21567" t="s">
        <v>14</v>
      </c>
      <c r="K21567">
        <v>62</v>
      </c>
      <c r="L21567" t="s">
        <v>15</v>
      </c>
    </row>
    <row r="21568" spans="1:12">
      <c r="A21568" t="e">
        <f ca="1">E00251715024021</f>
        <v>#NAME?</v>
      </c>
      <c r="B21568">
        <v>66</v>
      </c>
      <c r="C21568" t="s">
        <v>134</v>
      </c>
      <c r="D21568" s="1">
        <v>42485</v>
      </c>
      <c r="F21568">
        <v>1</v>
      </c>
      <c r="G21568">
        <v>2729</v>
      </c>
      <c r="H21568" t="s">
        <v>115</v>
      </c>
      <c r="J21568" t="s">
        <v>14</v>
      </c>
      <c r="K21568">
        <v>39</v>
      </c>
      <c r="L21568" t="s">
        <v>15</v>
      </c>
    </row>
    <row r="21569" spans="1:12">
      <c r="A21569" t="e">
        <f ca="1">E00251429782321</f>
        <v>#NAME?</v>
      </c>
      <c r="B21569">
        <v>160</v>
      </c>
      <c r="C21569" t="s">
        <v>278</v>
      </c>
      <c r="D21569" s="1">
        <v>41393</v>
      </c>
      <c r="F21569">
        <v>2</v>
      </c>
      <c r="G21569">
        <v>25000</v>
      </c>
      <c r="H21569" t="s">
        <v>178</v>
      </c>
      <c r="J21569" t="s">
        <v>14</v>
      </c>
      <c r="K21569">
        <v>59</v>
      </c>
      <c r="L21569" t="s">
        <v>15</v>
      </c>
    </row>
    <row r="21570" spans="1:12">
      <c r="A21570" t="e">
        <f ca="1">E00251532284521</f>
        <v>#NAME?</v>
      </c>
      <c r="B21570">
        <v>1123</v>
      </c>
      <c r="C21570" t="s">
        <v>398</v>
      </c>
      <c r="D21570" s="1">
        <v>42880</v>
      </c>
      <c r="F21570">
        <v>1</v>
      </c>
      <c r="G21570">
        <v>5739</v>
      </c>
      <c r="H21570" t="s">
        <v>399</v>
      </c>
      <c r="J21570" t="s">
        <v>14</v>
      </c>
      <c r="K21570">
        <v>60</v>
      </c>
      <c r="L21570" t="s">
        <v>15</v>
      </c>
    </row>
    <row r="21571" spans="1:12">
      <c r="A21571" t="e">
        <f ca="1">E00251429782321</f>
        <v>#NAME?</v>
      </c>
      <c r="B21571">
        <v>4893</v>
      </c>
      <c r="C21571" t="s">
        <v>426</v>
      </c>
      <c r="D21571" s="1">
        <v>42310</v>
      </c>
      <c r="F21571">
        <v>1</v>
      </c>
      <c r="G21571">
        <v>5198</v>
      </c>
      <c r="H21571" t="s">
        <v>200</v>
      </c>
      <c r="I21571" t="s">
        <v>148</v>
      </c>
      <c r="J21571" t="s">
        <v>57</v>
      </c>
      <c r="K21571">
        <v>62</v>
      </c>
      <c r="L21571" t="s">
        <v>15</v>
      </c>
    </row>
    <row r="21572" spans="1:12">
      <c r="A21572" t="e">
        <f ca="1">E00251432363021</f>
        <v>#NAME?</v>
      </c>
      <c r="B21572">
        <v>493</v>
      </c>
      <c r="C21572" t="s">
        <v>376</v>
      </c>
      <c r="D21572" s="1">
        <v>42086</v>
      </c>
      <c r="F21572">
        <v>1</v>
      </c>
      <c r="G21572">
        <v>7292</v>
      </c>
      <c r="H21572" t="s">
        <v>189</v>
      </c>
      <c r="J21572" t="s">
        <v>14</v>
      </c>
      <c r="K21572">
        <v>47</v>
      </c>
      <c r="L21572" t="s">
        <v>15</v>
      </c>
    </row>
    <row r="21573" spans="1:12">
      <c r="A21573" t="e">
        <f ca="1">E00251432363021</f>
        <v>#NAME?</v>
      </c>
      <c r="B21573">
        <v>493</v>
      </c>
      <c r="C21573" t="s">
        <v>376</v>
      </c>
      <c r="D21573" s="1">
        <v>42832</v>
      </c>
      <c r="F21573">
        <v>1</v>
      </c>
      <c r="G21573">
        <v>3579</v>
      </c>
      <c r="H21573" t="s">
        <v>377</v>
      </c>
      <c r="J21573" t="s">
        <v>14</v>
      </c>
      <c r="K21573">
        <v>49</v>
      </c>
      <c r="L21573" t="s">
        <v>15</v>
      </c>
    </row>
    <row r="21574" spans="1:12">
      <c r="A21574" t="e">
        <f ca="1">E00251429782321</f>
        <v>#NAME?</v>
      </c>
      <c r="B21574">
        <v>160</v>
      </c>
      <c r="C21574" t="s">
        <v>278</v>
      </c>
      <c r="D21574" s="1">
        <v>42384</v>
      </c>
      <c r="F21574">
        <v>2</v>
      </c>
      <c r="G21574">
        <v>4019</v>
      </c>
      <c r="H21574" t="s">
        <v>26</v>
      </c>
      <c r="J21574" t="s">
        <v>14</v>
      </c>
      <c r="K21574">
        <v>62</v>
      </c>
      <c r="L21574" t="s">
        <v>15</v>
      </c>
    </row>
    <row r="21575" spans="1:12">
      <c r="A21575" t="e">
        <f ca="1">E00251429782321</f>
        <v>#NAME?</v>
      </c>
      <c r="B21575">
        <v>160</v>
      </c>
      <c r="C21575" t="s">
        <v>278</v>
      </c>
      <c r="D21575" s="1">
        <v>42493</v>
      </c>
      <c r="F21575">
        <v>1</v>
      </c>
      <c r="G21575">
        <v>27801</v>
      </c>
      <c r="H21575" t="s">
        <v>387</v>
      </c>
      <c r="J21575" t="s">
        <v>14</v>
      </c>
      <c r="K21575">
        <v>62</v>
      </c>
      <c r="L21575" t="s">
        <v>15</v>
      </c>
    </row>
    <row r="21576" spans="1:12">
      <c r="A21576" t="e">
        <f ca="1">E00251429782321</f>
        <v>#NAME?</v>
      </c>
      <c r="B21576">
        <v>160</v>
      </c>
      <c r="C21576" t="s">
        <v>278</v>
      </c>
      <c r="D21576" s="1">
        <v>43055</v>
      </c>
      <c r="F21576">
        <v>1</v>
      </c>
      <c r="G21576">
        <v>25000</v>
      </c>
      <c r="H21576" t="s">
        <v>178</v>
      </c>
      <c r="J21576" t="s">
        <v>14</v>
      </c>
      <c r="K21576">
        <v>64</v>
      </c>
      <c r="L21576" t="s">
        <v>15</v>
      </c>
    </row>
    <row r="21577" spans="1:12">
      <c r="A21577" t="e">
        <f ca="1">E00251439558321</f>
        <v>#NAME?</v>
      </c>
      <c r="B21577">
        <v>1786</v>
      </c>
      <c r="C21577" t="s">
        <v>37</v>
      </c>
      <c r="D21577" s="1">
        <v>42647</v>
      </c>
      <c r="F21577">
        <v>3</v>
      </c>
      <c r="G21577">
        <v>49390</v>
      </c>
      <c r="H21577" t="s">
        <v>59</v>
      </c>
      <c r="J21577" t="s">
        <v>14</v>
      </c>
      <c r="K21577">
        <v>53</v>
      </c>
      <c r="L21577" t="s">
        <v>15</v>
      </c>
    </row>
    <row r="21578" spans="1:12">
      <c r="A21578" t="e">
        <f t="shared" ref="A21578:A21584" ca="1" si="202">E00251512715021</f>
        <v>#NAME?</v>
      </c>
      <c r="B21578">
        <v>52</v>
      </c>
      <c r="C21578" t="s">
        <v>384</v>
      </c>
      <c r="D21578" s="1">
        <v>42082</v>
      </c>
      <c r="F21578">
        <v>1</v>
      </c>
      <c r="G21578">
        <v>28529</v>
      </c>
      <c r="H21578" t="s">
        <v>391</v>
      </c>
      <c r="J21578" t="s">
        <v>14</v>
      </c>
      <c r="K21578">
        <v>49</v>
      </c>
      <c r="L21578" t="s">
        <v>15</v>
      </c>
    </row>
    <row r="21579" spans="1:12">
      <c r="A21579" t="e">
        <f t="shared" ca="1" si="202"/>
        <v>#NAME?</v>
      </c>
      <c r="B21579">
        <v>52</v>
      </c>
      <c r="C21579" t="s">
        <v>384</v>
      </c>
      <c r="D21579" s="1">
        <v>42357</v>
      </c>
      <c r="F21579">
        <v>2</v>
      </c>
      <c r="G21579">
        <v>34690</v>
      </c>
      <c r="H21579" t="s">
        <v>118</v>
      </c>
      <c r="J21579" t="s">
        <v>14</v>
      </c>
      <c r="K21579">
        <v>49</v>
      </c>
      <c r="L21579" t="s">
        <v>15</v>
      </c>
    </row>
    <row r="21580" spans="1:12">
      <c r="A21580" t="e">
        <f t="shared" ca="1" si="202"/>
        <v>#NAME?</v>
      </c>
      <c r="B21580">
        <v>52</v>
      </c>
      <c r="C21580" t="s">
        <v>384</v>
      </c>
      <c r="D21580" s="1">
        <v>41291</v>
      </c>
      <c r="F21580">
        <v>1</v>
      </c>
      <c r="G21580">
        <v>7231</v>
      </c>
      <c r="H21580" t="s">
        <v>128</v>
      </c>
      <c r="J21580" t="s">
        <v>14</v>
      </c>
      <c r="K21580">
        <v>46</v>
      </c>
      <c r="L21580" t="s">
        <v>15</v>
      </c>
    </row>
    <row r="21581" spans="1:12">
      <c r="A21581" t="e">
        <f t="shared" ca="1" si="202"/>
        <v>#NAME?</v>
      </c>
      <c r="B21581">
        <v>52</v>
      </c>
      <c r="C21581" t="s">
        <v>384</v>
      </c>
      <c r="D21581" s="1">
        <v>41576</v>
      </c>
      <c r="F21581">
        <v>1</v>
      </c>
      <c r="G21581">
        <v>4549</v>
      </c>
      <c r="H21581" t="s">
        <v>69</v>
      </c>
      <c r="J21581" t="s">
        <v>14</v>
      </c>
      <c r="K21581">
        <v>47</v>
      </c>
      <c r="L21581" t="s">
        <v>15</v>
      </c>
    </row>
    <row r="21582" spans="1:12">
      <c r="A21582" t="e">
        <f t="shared" ca="1" si="202"/>
        <v>#NAME?</v>
      </c>
      <c r="B21582">
        <v>52</v>
      </c>
      <c r="C21582" t="s">
        <v>384</v>
      </c>
      <c r="D21582" s="1">
        <v>42529</v>
      </c>
      <c r="F21582">
        <v>2</v>
      </c>
      <c r="G21582">
        <v>6929</v>
      </c>
      <c r="H21582" t="s">
        <v>36</v>
      </c>
      <c r="J21582" t="s">
        <v>14</v>
      </c>
      <c r="K21582">
        <v>50</v>
      </c>
      <c r="L21582" t="s">
        <v>15</v>
      </c>
    </row>
    <row r="21583" spans="1:12">
      <c r="A21583" t="e">
        <f t="shared" ca="1" si="202"/>
        <v>#NAME?</v>
      </c>
      <c r="B21583">
        <v>52</v>
      </c>
      <c r="C21583" t="s">
        <v>384</v>
      </c>
      <c r="D21583" s="1">
        <v>42509</v>
      </c>
      <c r="F21583">
        <v>1</v>
      </c>
      <c r="G21583">
        <v>6981</v>
      </c>
      <c r="H21583" t="s">
        <v>1413</v>
      </c>
      <c r="J21583" t="s">
        <v>14</v>
      </c>
      <c r="K21583">
        <v>50</v>
      </c>
      <c r="L21583" t="s">
        <v>15</v>
      </c>
    </row>
    <row r="21584" spans="1:12">
      <c r="A21584" t="e">
        <f t="shared" ca="1" si="202"/>
        <v>#NAME?</v>
      </c>
      <c r="B21584">
        <v>52</v>
      </c>
      <c r="C21584" t="s">
        <v>384</v>
      </c>
      <c r="D21584" s="1">
        <v>43099</v>
      </c>
      <c r="F21584">
        <v>1</v>
      </c>
      <c r="G21584">
        <v>84500</v>
      </c>
      <c r="H21584" t="s">
        <v>511</v>
      </c>
      <c r="J21584" t="s">
        <v>14</v>
      </c>
      <c r="K21584">
        <v>51</v>
      </c>
      <c r="L21584" t="s">
        <v>15</v>
      </c>
    </row>
    <row r="21585" spans="1:12">
      <c r="A21585" t="e">
        <f ca="1">E00251715024021</f>
        <v>#NAME?</v>
      </c>
      <c r="B21585">
        <v>66</v>
      </c>
      <c r="C21585" t="s">
        <v>134</v>
      </c>
      <c r="D21585" s="1">
        <v>41886</v>
      </c>
      <c r="F21585">
        <v>1</v>
      </c>
      <c r="G21585">
        <v>2729</v>
      </c>
      <c r="H21585" t="s">
        <v>115</v>
      </c>
      <c r="J21585" t="s">
        <v>14</v>
      </c>
      <c r="K21585">
        <v>37</v>
      </c>
      <c r="L21585" t="s">
        <v>15</v>
      </c>
    </row>
    <row r="21586" spans="1:12">
      <c r="A21586" t="e">
        <f ca="1">E00251439558321</f>
        <v>#NAME?</v>
      </c>
      <c r="B21586">
        <v>1786</v>
      </c>
      <c r="C21586" t="s">
        <v>37</v>
      </c>
      <c r="D21586" s="1">
        <v>41297</v>
      </c>
      <c r="F21586">
        <v>1</v>
      </c>
      <c r="G21586">
        <v>3051</v>
      </c>
      <c r="H21586" t="s">
        <v>13</v>
      </c>
      <c r="J21586" t="s">
        <v>14</v>
      </c>
      <c r="K21586">
        <v>50</v>
      </c>
      <c r="L21586" t="s">
        <v>15</v>
      </c>
    </row>
    <row r="21587" spans="1:12">
      <c r="A21587" t="e">
        <f ca="1">E00251532284521</f>
        <v>#NAME?</v>
      </c>
      <c r="B21587">
        <v>827</v>
      </c>
      <c r="C21587" t="s">
        <v>205</v>
      </c>
      <c r="D21587" s="1">
        <v>42385</v>
      </c>
      <c r="E21587">
        <v>1</v>
      </c>
      <c r="F21587">
        <v>1</v>
      </c>
      <c r="G21587">
        <v>72610</v>
      </c>
      <c r="H21587" t="s">
        <v>226</v>
      </c>
      <c r="J21587" t="s">
        <v>34</v>
      </c>
      <c r="K21587">
        <v>59</v>
      </c>
      <c r="L21587" t="s">
        <v>15</v>
      </c>
    </row>
    <row r="21588" spans="1:12">
      <c r="A21588" t="e">
        <f ca="1">E00251512715021</f>
        <v>#NAME?</v>
      </c>
      <c r="B21588">
        <v>52</v>
      </c>
      <c r="C21588" t="s">
        <v>384</v>
      </c>
      <c r="D21588" s="1">
        <v>41830</v>
      </c>
      <c r="F21588">
        <v>1</v>
      </c>
      <c r="G21588">
        <v>71536</v>
      </c>
      <c r="H21588" t="s">
        <v>70</v>
      </c>
      <c r="J21588" t="s">
        <v>14</v>
      </c>
      <c r="K21588">
        <v>48</v>
      </c>
      <c r="L21588" t="s">
        <v>15</v>
      </c>
    </row>
    <row r="21589" spans="1:12">
      <c r="A21589" t="e">
        <f ca="1">E00251432363021</f>
        <v>#NAME?</v>
      </c>
      <c r="B21589">
        <v>493</v>
      </c>
      <c r="C21589" t="s">
        <v>376</v>
      </c>
      <c r="D21589" s="1">
        <v>42975</v>
      </c>
      <c r="F21589">
        <v>2</v>
      </c>
      <c r="G21589">
        <v>7222</v>
      </c>
      <c r="H21589" t="s">
        <v>560</v>
      </c>
      <c r="J21589" t="s">
        <v>14</v>
      </c>
      <c r="K21589">
        <v>49</v>
      </c>
      <c r="L21589" t="s">
        <v>15</v>
      </c>
    </row>
    <row r="21590" spans="1:12">
      <c r="A21590" t="e">
        <f ca="1">E00251715024021</f>
        <v>#NAME?</v>
      </c>
      <c r="B21590">
        <v>767</v>
      </c>
      <c r="C21590" t="s">
        <v>658</v>
      </c>
      <c r="D21590" s="1">
        <v>42262</v>
      </c>
      <c r="F21590">
        <v>1</v>
      </c>
      <c r="G21590">
        <v>9330</v>
      </c>
      <c r="H21590" t="s">
        <v>1246</v>
      </c>
      <c r="I21590" t="s">
        <v>56</v>
      </c>
      <c r="J21590" t="s">
        <v>57</v>
      </c>
      <c r="K21590">
        <v>38</v>
      </c>
      <c r="L21590" t="s">
        <v>15</v>
      </c>
    </row>
    <row r="21591" spans="1:12">
      <c r="A21591" t="e">
        <f ca="1">E00251429782321</f>
        <v>#NAME?</v>
      </c>
      <c r="B21591">
        <v>160</v>
      </c>
      <c r="C21591" t="s">
        <v>278</v>
      </c>
      <c r="D21591" s="1">
        <v>41334</v>
      </c>
      <c r="F21591">
        <v>1</v>
      </c>
      <c r="G21591">
        <v>25000</v>
      </c>
      <c r="H21591" t="s">
        <v>178</v>
      </c>
      <c r="J21591" t="s">
        <v>14</v>
      </c>
      <c r="K21591">
        <v>59</v>
      </c>
      <c r="L21591" t="s">
        <v>15</v>
      </c>
    </row>
    <row r="21592" spans="1:12">
      <c r="A21592" t="e">
        <f ca="1">E00251429782321</f>
        <v>#NAME?</v>
      </c>
      <c r="B21592">
        <v>160</v>
      </c>
      <c r="C21592" t="s">
        <v>278</v>
      </c>
      <c r="D21592" s="1">
        <v>42514</v>
      </c>
      <c r="F21592">
        <v>1</v>
      </c>
      <c r="G21592">
        <v>7272</v>
      </c>
      <c r="H21592" t="s">
        <v>395</v>
      </c>
      <c r="J21592" t="s">
        <v>14</v>
      </c>
      <c r="K21592">
        <v>62</v>
      </c>
      <c r="L21592" t="s">
        <v>15</v>
      </c>
    </row>
    <row r="21593" spans="1:12">
      <c r="A21593" t="e">
        <f ca="1">E00251512715021</f>
        <v>#NAME?</v>
      </c>
      <c r="B21593">
        <v>39</v>
      </c>
      <c r="C21593" t="s">
        <v>385</v>
      </c>
      <c r="D21593" s="1">
        <v>43023</v>
      </c>
      <c r="F21593">
        <v>1</v>
      </c>
      <c r="G21593">
        <v>7243</v>
      </c>
      <c r="H21593" t="s">
        <v>42</v>
      </c>
      <c r="I21593" t="s">
        <v>56</v>
      </c>
      <c r="J21593" t="s">
        <v>57</v>
      </c>
      <c r="K21593">
        <v>51</v>
      </c>
      <c r="L21593" t="s">
        <v>15</v>
      </c>
    </row>
    <row r="21594" spans="1:12">
      <c r="A21594" t="e">
        <f ca="1">E00251429782321</f>
        <v>#NAME?</v>
      </c>
      <c r="B21594">
        <v>160</v>
      </c>
      <c r="C21594" t="s">
        <v>278</v>
      </c>
      <c r="D21594" s="1">
        <v>42138</v>
      </c>
      <c r="F21594">
        <v>1</v>
      </c>
      <c r="G21594">
        <v>4019</v>
      </c>
      <c r="H21594" t="s">
        <v>26</v>
      </c>
      <c r="J21594" t="s">
        <v>14</v>
      </c>
      <c r="K21594">
        <v>61</v>
      </c>
      <c r="L21594" t="s">
        <v>15</v>
      </c>
    </row>
    <row r="21595" spans="1:12">
      <c r="A21595" t="e">
        <f ca="1">E00251429782321</f>
        <v>#NAME?</v>
      </c>
      <c r="B21595">
        <v>160</v>
      </c>
      <c r="C21595" t="s">
        <v>278</v>
      </c>
      <c r="D21595" s="1">
        <v>42199</v>
      </c>
      <c r="F21595">
        <v>2</v>
      </c>
      <c r="G21595">
        <v>4019</v>
      </c>
      <c r="H21595" t="s">
        <v>26</v>
      </c>
      <c r="J21595" t="s">
        <v>14</v>
      </c>
      <c r="K21595">
        <v>61</v>
      </c>
      <c r="L21595" t="s">
        <v>15</v>
      </c>
    </row>
    <row r="21596" spans="1:12">
      <c r="A21596" t="e">
        <f ca="1">E00251429782321</f>
        <v>#NAME?</v>
      </c>
      <c r="B21596">
        <v>160</v>
      </c>
      <c r="C21596" t="s">
        <v>278</v>
      </c>
      <c r="D21596" s="1">
        <v>41205</v>
      </c>
      <c r="F21596">
        <v>1</v>
      </c>
      <c r="G21596">
        <v>7806</v>
      </c>
      <c r="H21596" t="s">
        <v>184</v>
      </c>
      <c r="J21596" t="s">
        <v>14</v>
      </c>
      <c r="K21596">
        <v>59</v>
      </c>
      <c r="L21596" t="s">
        <v>22</v>
      </c>
    </row>
    <row r="21597" spans="1:12">
      <c r="A21597" t="e">
        <f ca="1">E00251429782321</f>
        <v>#NAME?</v>
      </c>
      <c r="B21597">
        <v>160</v>
      </c>
      <c r="C21597" t="s">
        <v>278</v>
      </c>
      <c r="D21597" s="1">
        <v>42685</v>
      </c>
      <c r="F21597">
        <v>2</v>
      </c>
      <c r="G21597">
        <v>4019</v>
      </c>
      <c r="H21597" t="s">
        <v>26</v>
      </c>
      <c r="J21597" t="s">
        <v>14</v>
      </c>
      <c r="K21597">
        <v>63</v>
      </c>
      <c r="L21597" t="s">
        <v>15</v>
      </c>
    </row>
    <row r="21598" spans="1:12">
      <c r="A21598" t="e">
        <f ca="1">E00251512715021</f>
        <v>#NAME?</v>
      </c>
      <c r="B21598">
        <v>52</v>
      </c>
      <c r="C21598" t="s">
        <v>384</v>
      </c>
      <c r="D21598" s="1">
        <v>42595</v>
      </c>
      <c r="F21598">
        <v>1</v>
      </c>
      <c r="G21598">
        <v>7262</v>
      </c>
      <c r="H21598" t="s">
        <v>198</v>
      </c>
      <c r="J21598" t="s">
        <v>14</v>
      </c>
      <c r="K21598">
        <v>50</v>
      </c>
      <c r="L21598" t="s">
        <v>15</v>
      </c>
    </row>
    <row r="21599" spans="1:12">
      <c r="A21599" t="e">
        <f ca="1">E00251429782321</f>
        <v>#NAME?</v>
      </c>
      <c r="B21599">
        <v>160</v>
      </c>
      <c r="C21599" t="s">
        <v>278</v>
      </c>
      <c r="D21599" s="1">
        <v>41193</v>
      </c>
      <c r="F21599">
        <v>2</v>
      </c>
      <c r="G21599">
        <v>25000</v>
      </c>
      <c r="H21599" t="s">
        <v>178</v>
      </c>
      <c r="J21599" t="s">
        <v>14</v>
      </c>
      <c r="K21599">
        <v>59</v>
      </c>
      <c r="L21599" t="s">
        <v>15</v>
      </c>
    </row>
    <row r="21600" spans="1:12">
      <c r="A21600" t="e">
        <f ca="1">E00251532284521</f>
        <v>#NAME?</v>
      </c>
      <c r="B21600">
        <v>486</v>
      </c>
      <c r="C21600" t="s">
        <v>340</v>
      </c>
      <c r="D21600" s="1">
        <v>41537</v>
      </c>
      <c r="F21600">
        <v>1</v>
      </c>
      <c r="G21600">
        <v>7231</v>
      </c>
      <c r="H21600" t="s">
        <v>128</v>
      </c>
      <c r="J21600" t="s">
        <v>14</v>
      </c>
      <c r="K21600">
        <v>56</v>
      </c>
      <c r="L21600" t="s">
        <v>15</v>
      </c>
    </row>
    <row r="21601" spans="1:12">
      <c r="A21601" t="e">
        <f ca="1">E00251429782321</f>
        <v>#NAME?</v>
      </c>
      <c r="B21601">
        <v>160</v>
      </c>
      <c r="C21601" t="s">
        <v>278</v>
      </c>
      <c r="D21601" s="1">
        <v>41009</v>
      </c>
      <c r="F21601">
        <v>2</v>
      </c>
      <c r="G21601">
        <v>4019</v>
      </c>
      <c r="H21601" t="s">
        <v>26</v>
      </c>
      <c r="J21601" t="s">
        <v>14</v>
      </c>
      <c r="K21601">
        <v>58</v>
      </c>
      <c r="L21601" t="s">
        <v>15</v>
      </c>
    </row>
    <row r="21602" spans="1:12">
      <c r="A21602" t="e">
        <f ca="1">E00251429782321</f>
        <v>#NAME?</v>
      </c>
      <c r="B21602">
        <v>160</v>
      </c>
      <c r="C21602" t="s">
        <v>278</v>
      </c>
      <c r="D21602" s="1">
        <v>41341</v>
      </c>
      <c r="F21602">
        <v>2</v>
      </c>
      <c r="G21602">
        <v>4019</v>
      </c>
      <c r="H21602" t="s">
        <v>26</v>
      </c>
      <c r="J21602" t="s">
        <v>14</v>
      </c>
      <c r="K21602">
        <v>59</v>
      </c>
      <c r="L21602" t="s">
        <v>15</v>
      </c>
    </row>
    <row r="21603" spans="1:12">
      <c r="A21603" t="e">
        <f ca="1">E00251429782321</f>
        <v>#NAME?</v>
      </c>
      <c r="B21603">
        <v>160</v>
      </c>
      <c r="C21603" t="s">
        <v>278</v>
      </c>
      <c r="D21603" s="1">
        <v>42360</v>
      </c>
      <c r="F21603">
        <v>3</v>
      </c>
      <c r="G21603">
        <v>25000</v>
      </c>
      <c r="H21603" t="s">
        <v>178</v>
      </c>
      <c r="J21603" t="s">
        <v>14</v>
      </c>
      <c r="K21603">
        <v>62</v>
      </c>
      <c r="L21603" t="s">
        <v>15</v>
      </c>
    </row>
    <row r="21604" spans="1:12">
      <c r="A21604" t="e">
        <f ca="1">E00251429782321</f>
        <v>#NAME?</v>
      </c>
      <c r="B21604">
        <v>160</v>
      </c>
      <c r="C21604" t="s">
        <v>278</v>
      </c>
      <c r="D21604" s="1">
        <v>42405</v>
      </c>
      <c r="F21604">
        <v>1</v>
      </c>
      <c r="G21604">
        <v>25000</v>
      </c>
      <c r="H21604" t="s">
        <v>178</v>
      </c>
      <c r="J21604" t="s">
        <v>14</v>
      </c>
      <c r="K21604">
        <v>62</v>
      </c>
      <c r="L21604" t="s">
        <v>15</v>
      </c>
    </row>
    <row r="21605" spans="1:12">
      <c r="A21605" t="e">
        <f ca="1">E00251439558321</f>
        <v>#NAME?</v>
      </c>
      <c r="B21605">
        <v>1786</v>
      </c>
      <c r="C21605" t="s">
        <v>37</v>
      </c>
      <c r="D21605" s="1">
        <v>41290</v>
      </c>
      <c r="F21605">
        <v>1</v>
      </c>
      <c r="G21605">
        <v>3051</v>
      </c>
      <c r="H21605" t="s">
        <v>13</v>
      </c>
      <c r="J21605" t="s">
        <v>14</v>
      </c>
      <c r="K21605">
        <v>50</v>
      </c>
      <c r="L21605" t="s">
        <v>15</v>
      </c>
    </row>
    <row r="21606" spans="1:12">
      <c r="A21606" t="e">
        <f ca="1">E00251430352821</f>
        <v>#NAME?</v>
      </c>
      <c r="B21606">
        <v>769</v>
      </c>
      <c r="C21606" t="s">
        <v>397</v>
      </c>
      <c r="D21606" s="1">
        <v>42014</v>
      </c>
      <c r="E21606">
        <v>1</v>
      </c>
      <c r="F21606">
        <v>3</v>
      </c>
      <c r="G21606">
        <v>2724</v>
      </c>
      <c r="H21606" t="s">
        <v>73</v>
      </c>
      <c r="J21606" t="s">
        <v>34</v>
      </c>
      <c r="K21606">
        <v>55</v>
      </c>
      <c r="L21606" t="s">
        <v>15</v>
      </c>
    </row>
    <row r="21607" spans="1:12">
      <c r="A21607" t="e">
        <f ca="1">E00251430352821</f>
        <v>#NAME?</v>
      </c>
      <c r="B21607">
        <v>7505</v>
      </c>
      <c r="C21607" t="s">
        <v>209</v>
      </c>
      <c r="D21607" s="1">
        <v>42201</v>
      </c>
      <c r="F21607">
        <v>2</v>
      </c>
      <c r="G21607">
        <v>4019</v>
      </c>
      <c r="H21607" t="s">
        <v>26</v>
      </c>
      <c r="J21607" t="s">
        <v>14</v>
      </c>
      <c r="K21607">
        <v>56</v>
      </c>
      <c r="L21607" t="s">
        <v>15</v>
      </c>
    </row>
    <row r="21608" spans="1:12">
      <c r="A21608" t="e">
        <f ca="1">E00251532284521</f>
        <v>#NAME?</v>
      </c>
      <c r="B21608">
        <v>764</v>
      </c>
      <c r="C21608" t="s">
        <v>1142</v>
      </c>
      <c r="D21608" s="1">
        <v>42710</v>
      </c>
      <c r="F21608">
        <v>1</v>
      </c>
      <c r="G21608">
        <v>83100</v>
      </c>
      <c r="H21608" t="s">
        <v>1536</v>
      </c>
      <c r="I21608" t="s">
        <v>56</v>
      </c>
      <c r="J21608" t="s">
        <v>57</v>
      </c>
      <c r="K21608">
        <v>60</v>
      </c>
      <c r="L21608" t="s">
        <v>15</v>
      </c>
    </row>
    <row r="21609" spans="1:12">
      <c r="A21609" t="e">
        <f ca="1">E00251430352821</f>
        <v>#NAME?</v>
      </c>
      <c r="B21609">
        <v>769</v>
      </c>
      <c r="C21609" t="s">
        <v>397</v>
      </c>
      <c r="D21609" s="1">
        <v>42019</v>
      </c>
      <c r="E21609">
        <v>1</v>
      </c>
      <c r="F21609">
        <v>2</v>
      </c>
      <c r="G21609">
        <v>4019</v>
      </c>
      <c r="H21609" t="s">
        <v>26</v>
      </c>
      <c r="J21609" t="s">
        <v>34</v>
      </c>
      <c r="K21609">
        <v>55</v>
      </c>
      <c r="L21609" t="s">
        <v>15</v>
      </c>
    </row>
    <row r="21610" spans="1:12">
      <c r="A21610" t="e">
        <f ca="1">E00251532284521</f>
        <v>#NAME?</v>
      </c>
      <c r="B21610">
        <v>1123</v>
      </c>
      <c r="C21610" t="s">
        <v>398</v>
      </c>
      <c r="D21610" s="1">
        <v>42864</v>
      </c>
      <c r="F21610">
        <v>1</v>
      </c>
      <c r="G21610">
        <v>78900</v>
      </c>
      <c r="H21610" t="s">
        <v>79</v>
      </c>
      <c r="J21610" t="s">
        <v>14</v>
      </c>
      <c r="K21610">
        <v>60</v>
      </c>
      <c r="L21610" t="s">
        <v>22</v>
      </c>
    </row>
    <row r="21611" spans="1:12">
      <c r="A21611" t="e">
        <f ca="1">E00251430352821</f>
        <v>#NAME?</v>
      </c>
      <c r="B21611">
        <v>502</v>
      </c>
      <c r="C21611" t="s">
        <v>172</v>
      </c>
      <c r="D21611" s="1">
        <v>41087</v>
      </c>
      <c r="F21611">
        <v>1</v>
      </c>
      <c r="G21611">
        <v>7820</v>
      </c>
      <c r="H21611" t="s">
        <v>233</v>
      </c>
      <c r="J21611" t="s">
        <v>14</v>
      </c>
      <c r="K21611">
        <v>53</v>
      </c>
      <c r="L21611" t="s">
        <v>22</v>
      </c>
    </row>
    <row r="21612" spans="1:12">
      <c r="A21612" t="e">
        <f ca="1">E00251518589721</f>
        <v>#NAME?</v>
      </c>
      <c r="B21612">
        <v>297</v>
      </c>
      <c r="C21612" t="s">
        <v>411</v>
      </c>
      <c r="D21612" s="1">
        <v>41968</v>
      </c>
      <c r="F21612">
        <v>1</v>
      </c>
      <c r="G21612">
        <v>53019</v>
      </c>
      <c r="H21612" t="s">
        <v>304</v>
      </c>
      <c r="J21612" t="s">
        <v>14</v>
      </c>
      <c r="K21612">
        <v>49</v>
      </c>
      <c r="L21612" t="s">
        <v>15</v>
      </c>
    </row>
    <row r="21613" spans="1:12">
      <c r="A21613" t="e">
        <f ca="1">E00251531481321</f>
        <v>#NAME?</v>
      </c>
      <c r="B21613">
        <v>701</v>
      </c>
      <c r="C21613" t="s">
        <v>72</v>
      </c>
      <c r="D21613" s="1">
        <v>41570</v>
      </c>
      <c r="F21613">
        <v>1</v>
      </c>
      <c r="G21613">
        <v>7028</v>
      </c>
      <c r="H21613" t="s">
        <v>407</v>
      </c>
      <c r="J21613" t="s">
        <v>14</v>
      </c>
      <c r="K21613">
        <v>45</v>
      </c>
      <c r="L21613" t="s">
        <v>15</v>
      </c>
    </row>
    <row r="21614" spans="1:12">
      <c r="A21614" t="e">
        <f ca="1">E00251432316021</f>
        <v>#NAME?</v>
      </c>
      <c r="B21614">
        <v>495</v>
      </c>
      <c r="C21614" t="s">
        <v>347</v>
      </c>
      <c r="D21614" s="1">
        <v>41453</v>
      </c>
      <c r="F21614">
        <v>1</v>
      </c>
      <c r="G21614">
        <v>49390</v>
      </c>
      <c r="H21614" t="s">
        <v>59</v>
      </c>
      <c r="J21614" t="s">
        <v>14</v>
      </c>
      <c r="K21614">
        <v>45</v>
      </c>
      <c r="L21614" t="s">
        <v>15</v>
      </c>
    </row>
    <row r="21615" spans="1:12">
      <c r="A21615" t="e">
        <f ca="1">E00251417969121</f>
        <v>#NAME?</v>
      </c>
      <c r="B21615">
        <v>66</v>
      </c>
      <c r="C21615" t="s">
        <v>134</v>
      </c>
      <c r="D21615" s="1">
        <v>41722</v>
      </c>
      <c r="F21615">
        <v>2</v>
      </c>
      <c r="G21615">
        <v>3051</v>
      </c>
      <c r="H21615" t="s">
        <v>13</v>
      </c>
      <c r="J21615" t="s">
        <v>14</v>
      </c>
      <c r="K21615">
        <v>42</v>
      </c>
      <c r="L21615" t="s">
        <v>15</v>
      </c>
    </row>
    <row r="21616" spans="1:12">
      <c r="A21616" t="e">
        <f ca="1">E00251429244321</f>
        <v>#NAME?</v>
      </c>
      <c r="B21616">
        <v>274</v>
      </c>
      <c r="C21616" t="s">
        <v>506</v>
      </c>
      <c r="D21616" s="1">
        <v>41031</v>
      </c>
      <c r="F21616">
        <v>1</v>
      </c>
      <c r="G21616">
        <v>3659</v>
      </c>
      <c r="H21616" t="s">
        <v>132</v>
      </c>
      <c r="J21616" t="s">
        <v>14</v>
      </c>
      <c r="K21616">
        <v>52</v>
      </c>
      <c r="L21616" t="s">
        <v>15</v>
      </c>
    </row>
    <row r="21617" spans="1:12">
      <c r="A21617" t="e">
        <f ca="1">E00251432316021</f>
        <v>#NAME?</v>
      </c>
      <c r="B21617">
        <v>495</v>
      </c>
      <c r="C21617" t="s">
        <v>347</v>
      </c>
      <c r="D21617" s="1">
        <v>41243</v>
      </c>
      <c r="F21617">
        <v>1</v>
      </c>
      <c r="G21617">
        <v>49390</v>
      </c>
      <c r="H21617" t="s">
        <v>59</v>
      </c>
      <c r="J21617" t="s">
        <v>14</v>
      </c>
      <c r="K21617">
        <v>44</v>
      </c>
      <c r="L21617" t="s">
        <v>15</v>
      </c>
    </row>
    <row r="21618" spans="1:12">
      <c r="A21618" t="e">
        <f ca="1">E00251531961121</f>
        <v>#NAME?</v>
      </c>
      <c r="B21618">
        <v>488</v>
      </c>
      <c r="C21618" t="s">
        <v>401</v>
      </c>
      <c r="D21618" s="1">
        <v>42438</v>
      </c>
      <c r="F21618">
        <v>1</v>
      </c>
      <c r="G21618">
        <v>71940</v>
      </c>
      <c r="H21618" t="s">
        <v>135</v>
      </c>
      <c r="J21618" t="s">
        <v>14</v>
      </c>
      <c r="K21618">
        <v>54</v>
      </c>
      <c r="L21618" t="s">
        <v>15</v>
      </c>
    </row>
    <row r="21619" spans="1:12">
      <c r="A21619" t="e">
        <f ca="1">E00251432404821</f>
        <v>#NAME?</v>
      </c>
      <c r="B21619">
        <v>481</v>
      </c>
      <c r="C21619" t="s">
        <v>402</v>
      </c>
      <c r="D21619" s="1">
        <v>41780</v>
      </c>
      <c r="F21619">
        <v>4</v>
      </c>
      <c r="G21619">
        <v>4779</v>
      </c>
      <c r="H21619" t="s">
        <v>231</v>
      </c>
      <c r="J21619" t="s">
        <v>14</v>
      </c>
      <c r="K21619">
        <v>46</v>
      </c>
      <c r="L21619" t="s">
        <v>15</v>
      </c>
    </row>
    <row r="21620" spans="1:12">
      <c r="A21620" t="e">
        <f ca="1">E00251432404821</f>
        <v>#NAME?</v>
      </c>
      <c r="B21620">
        <v>481</v>
      </c>
      <c r="C21620" t="s">
        <v>402</v>
      </c>
      <c r="D21620" s="1">
        <v>42328</v>
      </c>
      <c r="F21620">
        <v>5</v>
      </c>
      <c r="G21620">
        <v>71509</v>
      </c>
      <c r="H21620" t="s">
        <v>369</v>
      </c>
      <c r="J21620" t="s">
        <v>14</v>
      </c>
      <c r="K21620">
        <v>47</v>
      </c>
      <c r="L21620" t="s">
        <v>15</v>
      </c>
    </row>
    <row r="21621" spans="1:12">
      <c r="A21621" t="e">
        <f ca="1">E00251429244321</f>
        <v>#NAME?</v>
      </c>
      <c r="B21621">
        <v>294</v>
      </c>
      <c r="C21621" t="s">
        <v>61</v>
      </c>
      <c r="D21621" s="1">
        <v>42004</v>
      </c>
      <c r="F21621">
        <v>1</v>
      </c>
      <c r="G21621">
        <v>3659</v>
      </c>
      <c r="H21621" t="s">
        <v>132</v>
      </c>
      <c r="J21621" t="s">
        <v>14</v>
      </c>
      <c r="K21621">
        <v>55</v>
      </c>
      <c r="L21621" t="s">
        <v>15</v>
      </c>
    </row>
    <row r="21622" spans="1:12">
      <c r="A21622" t="e">
        <f ca="1">E00251429244321</f>
        <v>#NAME?</v>
      </c>
      <c r="B21622">
        <v>294</v>
      </c>
      <c r="C21622" t="s">
        <v>61</v>
      </c>
      <c r="D21622" s="1">
        <v>42068</v>
      </c>
      <c r="F21622">
        <v>2</v>
      </c>
      <c r="G21622">
        <v>2169</v>
      </c>
      <c r="H21622" t="s">
        <v>40</v>
      </c>
      <c r="J21622" t="s">
        <v>14</v>
      </c>
      <c r="K21622">
        <v>55</v>
      </c>
      <c r="L21622" t="s">
        <v>15</v>
      </c>
    </row>
    <row r="21623" spans="1:12">
      <c r="A21623" t="e">
        <f ca="1">E00251531481321</f>
        <v>#NAME?</v>
      </c>
      <c r="B21623">
        <v>701</v>
      </c>
      <c r="C21623" t="s">
        <v>72</v>
      </c>
      <c r="D21623" s="1">
        <v>43055</v>
      </c>
      <c r="F21623">
        <v>2</v>
      </c>
      <c r="G21623">
        <v>7028</v>
      </c>
      <c r="H21623" t="s">
        <v>407</v>
      </c>
      <c r="J21623" t="s">
        <v>14</v>
      </c>
      <c r="K21623">
        <v>49</v>
      </c>
      <c r="L21623" t="s">
        <v>15</v>
      </c>
    </row>
    <row r="21624" spans="1:12">
      <c r="A21624" t="e">
        <f ca="1">E00251432316021</f>
        <v>#NAME?</v>
      </c>
      <c r="B21624">
        <v>495</v>
      </c>
      <c r="C21624" t="s">
        <v>347</v>
      </c>
      <c r="D21624" s="1">
        <v>41437</v>
      </c>
      <c r="F21624">
        <v>1</v>
      </c>
      <c r="G21624">
        <v>49390</v>
      </c>
      <c r="H21624" t="s">
        <v>59</v>
      </c>
      <c r="J21624" t="s">
        <v>14</v>
      </c>
      <c r="K21624">
        <v>45</v>
      </c>
      <c r="L21624" t="s">
        <v>15</v>
      </c>
    </row>
    <row r="21625" spans="1:12">
      <c r="A21625" t="e">
        <f ca="1">E00251512346621</f>
        <v>#NAME?</v>
      </c>
      <c r="B21625">
        <v>54</v>
      </c>
      <c r="C21625" t="s">
        <v>405</v>
      </c>
      <c r="D21625" s="1">
        <v>41493</v>
      </c>
      <c r="F21625">
        <v>2</v>
      </c>
      <c r="G21625">
        <v>3612</v>
      </c>
      <c r="H21625" t="s">
        <v>500</v>
      </c>
      <c r="J21625" t="s">
        <v>14</v>
      </c>
      <c r="K21625">
        <v>62</v>
      </c>
      <c r="L21625" t="s">
        <v>15</v>
      </c>
    </row>
    <row r="21626" spans="1:12">
      <c r="A21626" t="e">
        <f ca="1">E00251512346621</f>
        <v>#NAME?</v>
      </c>
      <c r="B21626">
        <v>54</v>
      </c>
      <c r="C21626" t="s">
        <v>405</v>
      </c>
      <c r="D21626" s="1">
        <v>41582</v>
      </c>
      <c r="F21626">
        <v>2</v>
      </c>
      <c r="G21626">
        <v>4019</v>
      </c>
      <c r="H21626" t="s">
        <v>26</v>
      </c>
      <c r="J21626" t="s">
        <v>14</v>
      </c>
      <c r="K21626">
        <v>63</v>
      </c>
      <c r="L21626" t="s">
        <v>15</v>
      </c>
    </row>
    <row r="21627" spans="1:12">
      <c r="A21627" t="e">
        <f ca="1">E00251427597621</f>
        <v>#NAME?</v>
      </c>
      <c r="B21627">
        <v>11</v>
      </c>
      <c r="C21627" t="s">
        <v>245</v>
      </c>
      <c r="D21627" s="1">
        <v>42279</v>
      </c>
      <c r="F21627">
        <v>2</v>
      </c>
      <c r="G21627">
        <v>460</v>
      </c>
      <c r="H21627" t="s">
        <v>16</v>
      </c>
      <c r="J21627" t="s">
        <v>14</v>
      </c>
      <c r="K21627">
        <v>42</v>
      </c>
      <c r="L21627" t="s">
        <v>15</v>
      </c>
    </row>
    <row r="21628" spans="1:12">
      <c r="A21628" t="e">
        <f ca="1">E00251427597621</f>
        <v>#NAME?</v>
      </c>
      <c r="B21628">
        <v>11</v>
      </c>
      <c r="C21628" t="s">
        <v>245</v>
      </c>
      <c r="D21628" s="1">
        <v>42138</v>
      </c>
      <c r="F21628">
        <v>1</v>
      </c>
      <c r="G21628">
        <v>4779</v>
      </c>
      <c r="H21628" t="s">
        <v>231</v>
      </c>
      <c r="J21628" t="s">
        <v>14</v>
      </c>
      <c r="K21628">
        <v>41</v>
      </c>
      <c r="L21628" t="s">
        <v>15</v>
      </c>
    </row>
    <row r="21629" spans="1:12">
      <c r="A21629" t="e">
        <f ca="1">E00251432404821</f>
        <v>#NAME?</v>
      </c>
      <c r="B21629">
        <v>481</v>
      </c>
      <c r="C21629" t="s">
        <v>402</v>
      </c>
      <c r="D21629" s="1">
        <v>42382</v>
      </c>
      <c r="F21629">
        <v>2</v>
      </c>
      <c r="G21629">
        <v>7061</v>
      </c>
      <c r="H21629" t="s">
        <v>408</v>
      </c>
      <c r="J21629" t="s">
        <v>14</v>
      </c>
      <c r="K21629">
        <v>47</v>
      </c>
      <c r="L21629" t="s">
        <v>15</v>
      </c>
    </row>
    <row r="21630" spans="1:12">
      <c r="A21630" t="e">
        <f ca="1">E00251619842221</f>
        <v>#NAME?</v>
      </c>
      <c r="B21630">
        <v>439</v>
      </c>
      <c r="C21630" t="s">
        <v>416</v>
      </c>
      <c r="D21630" s="1">
        <v>42047</v>
      </c>
      <c r="F21630">
        <v>1</v>
      </c>
      <c r="G21630">
        <v>6266</v>
      </c>
      <c r="H21630" t="s">
        <v>99</v>
      </c>
      <c r="J21630" t="s">
        <v>14</v>
      </c>
      <c r="K21630">
        <v>49</v>
      </c>
      <c r="L21630" t="s">
        <v>15</v>
      </c>
    </row>
    <row r="21631" spans="1:12">
      <c r="A21631" t="e">
        <f ca="1">E00251619842221</f>
        <v>#NAME?</v>
      </c>
      <c r="B21631">
        <v>439</v>
      </c>
      <c r="C21631" t="s">
        <v>416</v>
      </c>
      <c r="D21631" s="1">
        <v>42359</v>
      </c>
      <c r="F21631">
        <v>1</v>
      </c>
      <c r="G21631">
        <v>7881</v>
      </c>
      <c r="H21631" t="s">
        <v>637</v>
      </c>
      <c r="J21631" t="s">
        <v>14</v>
      </c>
      <c r="K21631">
        <v>50</v>
      </c>
      <c r="L21631" t="s">
        <v>22</v>
      </c>
    </row>
    <row r="21632" spans="1:12">
      <c r="A21632" t="e">
        <f ca="1">E00251432404821</f>
        <v>#NAME?</v>
      </c>
      <c r="B21632">
        <v>481</v>
      </c>
      <c r="C21632" t="s">
        <v>402</v>
      </c>
      <c r="D21632" s="1">
        <v>41437</v>
      </c>
      <c r="F21632">
        <v>3</v>
      </c>
      <c r="G21632">
        <v>30000</v>
      </c>
      <c r="H21632" t="s">
        <v>144</v>
      </c>
      <c r="J21632" t="s">
        <v>14</v>
      </c>
      <c r="K21632">
        <v>45</v>
      </c>
      <c r="L21632" t="s">
        <v>15</v>
      </c>
    </row>
    <row r="21633" spans="1:12">
      <c r="A21633" t="e">
        <f ca="1">E00251432404821</f>
        <v>#NAME?</v>
      </c>
      <c r="B21633">
        <v>481</v>
      </c>
      <c r="C21633" t="s">
        <v>402</v>
      </c>
      <c r="D21633" s="1">
        <v>41499</v>
      </c>
      <c r="F21633">
        <v>5</v>
      </c>
      <c r="G21633">
        <v>7061</v>
      </c>
      <c r="H21633" t="s">
        <v>408</v>
      </c>
      <c r="J21633" t="s">
        <v>14</v>
      </c>
      <c r="K21633">
        <v>45</v>
      </c>
      <c r="L21633" t="s">
        <v>15</v>
      </c>
    </row>
    <row r="21634" spans="1:12">
      <c r="A21634" t="e">
        <f ca="1">E00251432404821</f>
        <v>#NAME?</v>
      </c>
      <c r="B21634">
        <v>481</v>
      </c>
      <c r="C21634" t="s">
        <v>402</v>
      </c>
      <c r="D21634" s="1">
        <v>41780</v>
      </c>
      <c r="F21634">
        <v>2</v>
      </c>
      <c r="G21634">
        <v>73390</v>
      </c>
      <c r="H21634" t="s">
        <v>66</v>
      </c>
      <c r="J21634" t="s">
        <v>14</v>
      </c>
      <c r="K21634">
        <v>46</v>
      </c>
      <c r="L21634" t="s">
        <v>15</v>
      </c>
    </row>
    <row r="21635" spans="1:12">
      <c r="A21635" t="e">
        <f ca="1">E00251432404821</f>
        <v>#NAME?</v>
      </c>
      <c r="B21635">
        <v>481</v>
      </c>
      <c r="C21635" t="s">
        <v>402</v>
      </c>
      <c r="D21635" s="1">
        <v>42333</v>
      </c>
      <c r="F21635">
        <v>2</v>
      </c>
      <c r="G21635">
        <v>7061</v>
      </c>
      <c r="H21635" t="s">
        <v>408</v>
      </c>
      <c r="J21635" t="s">
        <v>14</v>
      </c>
      <c r="K21635">
        <v>47</v>
      </c>
      <c r="L21635" t="s">
        <v>15</v>
      </c>
    </row>
    <row r="21636" spans="1:12">
      <c r="A21636" t="e">
        <f ca="1">E00251518589721</f>
        <v>#NAME?</v>
      </c>
      <c r="B21636">
        <v>297</v>
      </c>
      <c r="C21636" t="s">
        <v>411</v>
      </c>
      <c r="D21636" s="1">
        <v>42227</v>
      </c>
      <c r="F21636">
        <v>2</v>
      </c>
      <c r="G21636">
        <v>7295</v>
      </c>
      <c r="H21636" t="s">
        <v>76</v>
      </c>
      <c r="J21636" t="s">
        <v>14</v>
      </c>
      <c r="K21636">
        <v>50</v>
      </c>
      <c r="L21636" t="s">
        <v>15</v>
      </c>
    </row>
    <row r="21637" spans="1:12">
      <c r="A21637" t="e">
        <f ca="1">E00251518589721</f>
        <v>#NAME?</v>
      </c>
      <c r="B21637">
        <v>297</v>
      </c>
      <c r="C21637" t="s">
        <v>411</v>
      </c>
      <c r="D21637" s="1">
        <v>42831</v>
      </c>
      <c r="F21637">
        <v>3</v>
      </c>
      <c r="G21637">
        <v>71940</v>
      </c>
      <c r="H21637" t="s">
        <v>135</v>
      </c>
      <c r="J21637" t="s">
        <v>14</v>
      </c>
      <c r="K21637">
        <v>51</v>
      </c>
      <c r="L21637" t="s">
        <v>15</v>
      </c>
    </row>
    <row r="21638" spans="1:12">
      <c r="A21638" t="e">
        <f ca="1">E00251518589721</f>
        <v>#NAME?</v>
      </c>
      <c r="B21638">
        <v>297</v>
      </c>
      <c r="C21638" t="s">
        <v>411</v>
      </c>
      <c r="D21638" s="1">
        <v>43060</v>
      </c>
      <c r="F21638">
        <v>1</v>
      </c>
      <c r="G21638">
        <v>78609</v>
      </c>
      <c r="H21638" t="s">
        <v>240</v>
      </c>
      <c r="J21638" t="s">
        <v>14</v>
      </c>
      <c r="K21638">
        <v>52</v>
      </c>
      <c r="L21638" t="s">
        <v>22</v>
      </c>
    </row>
    <row r="21639" spans="1:12">
      <c r="A21639" t="e">
        <f ca="1">E00251518589721</f>
        <v>#NAME?</v>
      </c>
      <c r="B21639">
        <v>297</v>
      </c>
      <c r="C21639" t="s">
        <v>411</v>
      </c>
      <c r="D21639" s="1">
        <v>43060</v>
      </c>
      <c r="F21639">
        <v>2</v>
      </c>
      <c r="G21639">
        <v>7291</v>
      </c>
      <c r="H21639" t="s">
        <v>163</v>
      </c>
      <c r="J21639" t="s">
        <v>14</v>
      </c>
      <c r="K21639">
        <v>52</v>
      </c>
      <c r="L21639" t="s">
        <v>15</v>
      </c>
    </row>
    <row r="21640" spans="1:12">
      <c r="A21640" t="e">
        <f ca="1">E00251518589721</f>
        <v>#NAME?</v>
      </c>
      <c r="B21640">
        <v>297</v>
      </c>
      <c r="C21640" t="s">
        <v>411</v>
      </c>
      <c r="D21640" s="1">
        <v>43097</v>
      </c>
      <c r="F21640">
        <v>1</v>
      </c>
      <c r="G21640">
        <v>4660</v>
      </c>
      <c r="H21640" t="s">
        <v>215</v>
      </c>
      <c r="J21640" t="s">
        <v>14</v>
      </c>
      <c r="K21640">
        <v>52</v>
      </c>
      <c r="L21640" t="s">
        <v>15</v>
      </c>
    </row>
    <row r="21641" spans="1:12">
      <c r="A21641" t="e">
        <f ca="1">E00251531961121</f>
        <v>#NAME?</v>
      </c>
      <c r="B21641">
        <v>488</v>
      </c>
      <c r="C21641" t="s">
        <v>401</v>
      </c>
      <c r="D21641" s="1">
        <v>42198</v>
      </c>
      <c r="F21641">
        <v>2</v>
      </c>
      <c r="G21641">
        <v>7262</v>
      </c>
      <c r="H21641" t="s">
        <v>198</v>
      </c>
      <c r="J21641" t="s">
        <v>14</v>
      </c>
      <c r="K21641">
        <v>54</v>
      </c>
      <c r="L21641" t="s">
        <v>15</v>
      </c>
    </row>
    <row r="21642" spans="1:12">
      <c r="A21642" t="e">
        <f ca="1">E00251417969121</f>
        <v>#NAME?</v>
      </c>
      <c r="B21642">
        <v>66</v>
      </c>
      <c r="C21642" t="s">
        <v>134</v>
      </c>
      <c r="D21642" s="1">
        <v>42331</v>
      </c>
      <c r="F21642">
        <v>1</v>
      </c>
      <c r="G21642">
        <v>7231</v>
      </c>
      <c r="H21642" t="s">
        <v>128</v>
      </c>
      <c r="J21642" t="s">
        <v>14</v>
      </c>
      <c r="K21642">
        <v>44</v>
      </c>
      <c r="L21642" t="s">
        <v>15</v>
      </c>
    </row>
    <row r="21643" spans="1:12">
      <c r="A21643" t="e">
        <f ca="1">E00251528602821</f>
        <v>#NAME?</v>
      </c>
      <c r="B21643">
        <v>294</v>
      </c>
      <c r="C21643" t="s">
        <v>61</v>
      </c>
      <c r="D21643" s="1">
        <v>41907</v>
      </c>
      <c r="F21643">
        <v>1</v>
      </c>
      <c r="G21643">
        <v>71984</v>
      </c>
      <c r="H21643" t="s">
        <v>1099</v>
      </c>
      <c r="J21643" t="s">
        <v>14</v>
      </c>
      <c r="K21643">
        <v>45</v>
      </c>
      <c r="L21643" t="s">
        <v>15</v>
      </c>
    </row>
    <row r="21644" spans="1:12">
      <c r="A21644" t="e">
        <f ca="1">E00251432404821</f>
        <v>#NAME?</v>
      </c>
      <c r="B21644">
        <v>481</v>
      </c>
      <c r="C21644" t="s">
        <v>402</v>
      </c>
      <c r="D21644" s="1">
        <v>42762</v>
      </c>
      <c r="F21644">
        <v>2</v>
      </c>
      <c r="G21644">
        <v>3804</v>
      </c>
      <c r="H21644" t="s">
        <v>71</v>
      </c>
      <c r="J21644" t="s">
        <v>14</v>
      </c>
      <c r="K21644">
        <v>48</v>
      </c>
      <c r="L21644" t="s">
        <v>15</v>
      </c>
    </row>
    <row r="21645" spans="1:12">
      <c r="A21645" t="e">
        <f ca="1">E00251432404821</f>
        <v>#NAME?</v>
      </c>
      <c r="B21645">
        <v>481</v>
      </c>
      <c r="C21645" t="s">
        <v>402</v>
      </c>
      <c r="D21645" s="1">
        <v>42935</v>
      </c>
      <c r="F21645">
        <v>3</v>
      </c>
      <c r="G21645">
        <v>7061</v>
      </c>
      <c r="H21645" t="s">
        <v>408</v>
      </c>
      <c r="J21645" t="s">
        <v>14</v>
      </c>
      <c r="K21645">
        <v>49</v>
      </c>
      <c r="L21645" t="s">
        <v>15</v>
      </c>
    </row>
    <row r="21646" spans="1:12">
      <c r="A21646" t="e">
        <f ca="1">E00251432404821</f>
        <v>#NAME?</v>
      </c>
      <c r="B21646">
        <v>485</v>
      </c>
      <c r="C21646" t="s">
        <v>241</v>
      </c>
      <c r="D21646" s="1">
        <v>41776</v>
      </c>
      <c r="F21646">
        <v>3</v>
      </c>
      <c r="G21646">
        <v>30000</v>
      </c>
      <c r="H21646" t="s">
        <v>144</v>
      </c>
      <c r="J21646" t="s">
        <v>14</v>
      </c>
      <c r="K21646">
        <v>45</v>
      </c>
      <c r="L21646" t="s">
        <v>15</v>
      </c>
    </row>
    <row r="21647" spans="1:12">
      <c r="A21647" t="e">
        <f ca="1">E00251531961121</f>
        <v>#NAME?</v>
      </c>
      <c r="B21647">
        <v>488</v>
      </c>
      <c r="C21647" t="s">
        <v>401</v>
      </c>
      <c r="D21647" s="1">
        <v>42426</v>
      </c>
      <c r="F21647">
        <v>3</v>
      </c>
      <c r="G21647">
        <v>2729</v>
      </c>
      <c r="H21647" t="s">
        <v>115</v>
      </c>
      <c r="J21647" t="s">
        <v>14</v>
      </c>
      <c r="K21647">
        <v>54</v>
      </c>
      <c r="L21647" t="s">
        <v>15</v>
      </c>
    </row>
    <row r="21648" spans="1:12">
      <c r="A21648" t="e">
        <f ca="1">E00251531961121</f>
        <v>#NAME?</v>
      </c>
      <c r="B21648">
        <v>488</v>
      </c>
      <c r="C21648" t="s">
        <v>401</v>
      </c>
      <c r="D21648" s="1">
        <v>42971</v>
      </c>
      <c r="F21648">
        <v>1</v>
      </c>
      <c r="G21648">
        <v>71930</v>
      </c>
      <c r="H21648" t="s">
        <v>1537</v>
      </c>
      <c r="J21648" t="s">
        <v>14</v>
      </c>
      <c r="K21648">
        <v>56</v>
      </c>
      <c r="L21648" t="s">
        <v>15</v>
      </c>
    </row>
    <row r="21649" spans="1:12">
      <c r="A21649" t="e">
        <f t="shared" ref="A21649:A21656" ca="1" si="203">E00251432404821</f>
        <v>#NAME?</v>
      </c>
      <c r="B21649">
        <v>481</v>
      </c>
      <c r="C21649" t="s">
        <v>402</v>
      </c>
      <c r="D21649" s="1">
        <v>40966</v>
      </c>
      <c r="F21649">
        <v>1</v>
      </c>
      <c r="G21649">
        <v>4659</v>
      </c>
      <c r="H21649" t="s">
        <v>47</v>
      </c>
      <c r="J21649" t="s">
        <v>14</v>
      </c>
      <c r="K21649">
        <v>43</v>
      </c>
      <c r="L21649" t="s">
        <v>15</v>
      </c>
    </row>
    <row r="21650" spans="1:12">
      <c r="A21650" t="e">
        <f t="shared" ca="1" si="203"/>
        <v>#NAME?</v>
      </c>
      <c r="B21650">
        <v>481</v>
      </c>
      <c r="C21650" t="s">
        <v>402</v>
      </c>
      <c r="D21650" s="1">
        <v>40966</v>
      </c>
      <c r="F21650">
        <v>2</v>
      </c>
      <c r="G21650">
        <v>4659</v>
      </c>
      <c r="H21650" t="s">
        <v>47</v>
      </c>
      <c r="J21650" t="s">
        <v>14</v>
      </c>
      <c r="K21650">
        <v>43</v>
      </c>
      <c r="L21650" t="s">
        <v>15</v>
      </c>
    </row>
    <row r="21651" spans="1:12">
      <c r="A21651" t="e">
        <f t="shared" ca="1" si="203"/>
        <v>#NAME?</v>
      </c>
      <c r="B21651">
        <v>481</v>
      </c>
      <c r="C21651" t="s">
        <v>402</v>
      </c>
      <c r="D21651" s="1">
        <v>41045</v>
      </c>
      <c r="F21651">
        <v>2</v>
      </c>
      <c r="G21651">
        <v>3804</v>
      </c>
      <c r="H21651" t="s">
        <v>71</v>
      </c>
      <c r="J21651" t="s">
        <v>14</v>
      </c>
      <c r="K21651">
        <v>43</v>
      </c>
      <c r="L21651" t="s">
        <v>15</v>
      </c>
    </row>
    <row r="21652" spans="1:12">
      <c r="A21652" t="e">
        <f t="shared" ca="1" si="203"/>
        <v>#NAME?</v>
      </c>
      <c r="B21652">
        <v>481</v>
      </c>
      <c r="C21652" t="s">
        <v>402</v>
      </c>
      <c r="D21652" s="1">
        <v>41283</v>
      </c>
      <c r="F21652">
        <v>1</v>
      </c>
      <c r="G21652">
        <v>37203</v>
      </c>
      <c r="H21652" t="s">
        <v>1201</v>
      </c>
      <c r="J21652" t="s">
        <v>14</v>
      </c>
      <c r="K21652">
        <v>44</v>
      </c>
      <c r="L21652" t="s">
        <v>15</v>
      </c>
    </row>
    <row r="21653" spans="1:12">
      <c r="A21653" t="e">
        <f t="shared" ca="1" si="203"/>
        <v>#NAME?</v>
      </c>
      <c r="B21653">
        <v>481</v>
      </c>
      <c r="C21653" t="s">
        <v>402</v>
      </c>
      <c r="D21653" s="1">
        <v>42324</v>
      </c>
      <c r="F21653">
        <v>4</v>
      </c>
      <c r="G21653">
        <v>73390</v>
      </c>
      <c r="H21653" t="s">
        <v>66</v>
      </c>
      <c r="J21653" t="s">
        <v>14</v>
      </c>
      <c r="K21653">
        <v>47</v>
      </c>
      <c r="L21653" t="s">
        <v>15</v>
      </c>
    </row>
    <row r="21654" spans="1:12">
      <c r="A21654" t="e">
        <f t="shared" ca="1" si="203"/>
        <v>#NAME?</v>
      </c>
      <c r="B21654">
        <v>481</v>
      </c>
      <c r="C21654" t="s">
        <v>402</v>
      </c>
      <c r="D21654" s="1">
        <v>42429</v>
      </c>
      <c r="F21654">
        <v>2</v>
      </c>
      <c r="G21654">
        <v>6929</v>
      </c>
      <c r="H21654" t="s">
        <v>36</v>
      </c>
      <c r="J21654" t="s">
        <v>14</v>
      </c>
      <c r="K21654">
        <v>47</v>
      </c>
      <c r="L21654" t="s">
        <v>15</v>
      </c>
    </row>
    <row r="21655" spans="1:12">
      <c r="A21655" t="e">
        <f t="shared" ca="1" si="203"/>
        <v>#NAME?</v>
      </c>
      <c r="B21655">
        <v>481</v>
      </c>
      <c r="C21655" t="s">
        <v>402</v>
      </c>
      <c r="D21655" s="1">
        <v>41499</v>
      </c>
      <c r="F21655">
        <v>2</v>
      </c>
      <c r="G21655">
        <v>73390</v>
      </c>
      <c r="H21655" t="s">
        <v>66</v>
      </c>
      <c r="J21655" t="s">
        <v>14</v>
      </c>
      <c r="K21655">
        <v>45</v>
      </c>
      <c r="L21655" t="s">
        <v>15</v>
      </c>
    </row>
    <row r="21656" spans="1:12">
      <c r="A21656" t="e">
        <f t="shared" ca="1" si="203"/>
        <v>#NAME?</v>
      </c>
      <c r="B21656">
        <v>481</v>
      </c>
      <c r="C21656" t="s">
        <v>402</v>
      </c>
      <c r="D21656" s="1">
        <v>42935</v>
      </c>
      <c r="F21656">
        <v>4</v>
      </c>
      <c r="G21656">
        <v>6929</v>
      </c>
      <c r="H21656" t="s">
        <v>36</v>
      </c>
      <c r="J21656" t="s">
        <v>14</v>
      </c>
      <c r="K21656">
        <v>49</v>
      </c>
      <c r="L21656" t="s">
        <v>15</v>
      </c>
    </row>
    <row r="21657" spans="1:12">
      <c r="A21657" t="e">
        <f ca="1">E00251427597621</f>
        <v>#NAME?</v>
      </c>
      <c r="B21657">
        <v>11</v>
      </c>
      <c r="C21657" t="s">
        <v>245</v>
      </c>
      <c r="D21657" s="1">
        <v>42306</v>
      </c>
      <c r="F21657">
        <v>1</v>
      </c>
      <c r="G21657">
        <v>7242</v>
      </c>
      <c r="H21657" t="s">
        <v>93</v>
      </c>
      <c r="J21657" t="s">
        <v>14</v>
      </c>
      <c r="K21657">
        <v>42</v>
      </c>
      <c r="L21657" t="s">
        <v>15</v>
      </c>
    </row>
    <row r="21658" spans="1:12">
      <c r="A21658" t="e">
        <f ca="1">E00251417969121</f>
        <v>#NAME?</v>
      </c>
      <c r="B21658">
        <v>66</v>
      </c>
      <c r="C21658" t="s">
        <v>134</v>
      </c>
      <c r="D21658" s="1">
        <v>41722</v>
      </c>
      <c r="F21658">
        <v>1</v>
      </c>
      <c r="G21658">
        <v>78449</v>
      </c>
      <c r="H21658" t="s">
        <v>277</v>
      </c>
      <c r="J21658" t="s">
        <v>14</v>
      </c>
      <c r="K21658">
        <v>42</v>
      </c>
      <c r="L21658" t="s">
        <v>22</v>
      </c>
    </row>
    <row r="21659" spans="1:12">
      <c r="A21659" t="e">
        <f ca="1">E00251429244321</f>
        <v>#NAME?</v>
      </c>
      <c r="B21659">
        <v>294</v>
      </c>
      <c r="C21659" t="s">
        <v>61</v>
      </c>
      <c r="D21659" s="1">
        <v>42919</v>
      </c>
      <c r="F21659">
        <v>3</v>
      </c>
      <c r="G21659">
        <v>60090</v>
      </c>
      <c r="H21659" t="s">
        <v>181</v>
      </c>
      <c r="J21659" t="s">
        <v>14</v>
      </c>
      <c r="K21659">
        <v>58</v>
      </c>
      <c r="L21659" t="s">
        <v>15</v>
      </c>
    </row>
    <row r="21660" spans="1:12">
      <c r="A21660" t="e">
        <f ca="1">E00251432404821</f>
        <v>#NAME?</v>
      </c>
      <c r="B21660">
        <v>481</v>
      </c>
      <c r="C21660" t="s">
        <v>402</v>
      </c>
      <c r="D21660" s="1">
        <v>42324</v>
      </c>
      <c r="F21660">
        <v>6</v>
      </c>
      <c r="G21660">
        <v>4779</v>
      </c>
      <c r="H21660" t="s">
        <v>231</v>
      </c>
      <c r="J21660" t="s">
        <v>14</v>
      </c>
      <c r="K21660">
        <v>47</v>
      </c>
      <c r="L21660" t="s">
        <v>15</v>
      </c>
    </row>
    <row r="21661" spans="1:12">
      <c r="A21661" t="e">
        <f ca="1">E00251432404821</f>
        <v>#NAME?</v>
      </c>
      <c r="B21661">
        <v>485</v>
      </c>
      <c r="C21661" t="s">
        <v>241</v>
      </c>
      <c r="D21661" s="1">
        <v>42487</v>
      </c>
      <c r="F21661">
        <v>6</v>
      </c>
      <c r="G21661">
        <v>3689</v>
      </c>
      <c r="H21661" t="s">
        <v>159</v>
      </c>
      <c r="J21661" t="s">
        <v>14</v>
      </c>
      <c r="K21661">
        <v>47</v>
      </c>
      <c r="L21661" t="s">
        <v>15</v>
      </c>
    </row>
    <row r="21662" spans="1:12">
      <c r="A21662" t="e">
        <f ca="1">E00251518589721</f>
        <v>#NAME?</v>
      </c>
      <c r="B21662">
        <v>753</v>
      </c>
      <c r="C21662" t="s">
        <v>545</v>
      </c>
      <c r="D21662" s="1">
        <v>41985</v>
      </c>
      <c r="F21662">
        <v>1</v>
      </c>
      <c r="G21662">
        <v>7291</v>
      </c>
      <c r="H21662" t="s">
        <v>163</v>
      </c>
      <c r="I21662" t="s">
        <v>56</v>
      </c>
      <c r="J21662" t="s">
        <v>57</v>
      </c>
      <c r="K21662">
        <v>49</v>
      </c>
      <c r="L21662" t="s">
        <v>15</v>
      </c>
    </row>
    <row r="21663" spans="1:12">
      <c r="A21663" t="e">
        <f ca="1">E00251514302321</f>
        <v>#NAME?</v>
      </c>
      <c r="B21663">
        <v>449</v>
      </c>
      <c r="C21663" t="s">
        <v>124</v>
      </c>
      <c r="D21663" s="1">
        <v>42138</v>
      </c>
      <c r="F21663">
        <v>1</v>
      </c>
      <c r="G21663">
        <v>6929</v>
      </c>
      <c r="H21663" t="s">
        <v>36</v>
      </c>
      <c r="J21663" t="s">
        <v>14</v>
      </c>
      <c r="K21663">
        <v>48</v>
      </c>
      <c r="L21663" t="s">
        <v>15</v>
      </c>
    </row>
    <row r="21664" spans="1:12">
      <c r="A21664" t="e">
        <f ca="1">E00251512346621</f>
        <v>#NAME?</v>
      </c>
      <c r="B21664">
        <v>54</v>
      </c>
      <c r="C21664" t="s">
        <v>405</v>
      </c>
      <c r="D21664" s="1">
        <v>43034</v>
      </c>
      <c r="F21664">
        <v>4</v>
      </c>
      <c r="G21664">
        <v>6019</v>
      </c>
      <c r="H21664" t="s">
        <v>406</v>
      </c>
      <c r="J21664" t="s">
        <v>14</v>
      </c>
      <c r="K21664">
        <v>67</v>
      </c>
      <c r="L21664" t="s">
        <v>15</v>
      </c>
    </row>
    <row r="21665" spans="1:12">
      <c r="A21665" t="e">
        <f ca="1">E00251518589721</f>
        <v>#NAME?</v>
      </c>
      <c r="B21665">
        <v>297</v>
      </c>
      <c r="C21665" t="s">
        <v>411</v>
      </c>
      <c r="D21665" s="1">
        <v>41389</v>
      </c>
      <c r="F21665">
        <v>6</v>
      </c>
      <c r="G21665">
        <v>73300</v>
      </c>
      <c r="H21665" t="s">
        <v>86</v>
      </c>
      <c r="J21665" t="s">
        <v>14</v>
      </c>
      <c r="K21665">
        <v>47</v>
      </c>
      <c r="L21665" t="s">
        <v>15</v>
      </c>
    </row>
    <row r="21666" spans="1:12">
      <c r="A21666" t="e">
        <f ca="1">E00251518589721</f>
        <v>#NAME?</v>
      </c>
      <c r="B21666">
        <v>297</v>
      </c>
      <c r="C21666" t="s">
        <v>411</v>
      </c>
      <c r="D21666" s="1">
        <v>42151</v>
      </c>
      <c r="F21666">
        <v>3</v>
      </c>
      <c r="G21666">
        <v>7295</v>
      </c>
      <c r="H21666" t="s">
        <v>76</v>
      </c>
      <c r="J21666" t="s">
        <v>14</v>
      </c>
      <c r="K21666">
        <v>50</v>
      </c>
      <c r="L21666" t="s">
        <v>15</v>
      </c>
    </row>
    <row r="21667" spans="1:12">
      <c r="A21667" t="e">
        <f ca="1">E00251518589721</f>
        <v>#NAME?</v>
      </c>
      <c r="B21667">
        <v>297</v>
      </c>
      <c r="C21667" t="s">
        <v>411</v>
      </c>
      <c r="D21667" s="1">
        <v>42492</v>
      </c>
      <c r="F21667">
        <v>1</v>
      </c>
      <c r="G21667">
        <v>462</v>
      </c>
      <c r="H21667" t="s">
        <v>288</v>
      </c>
      <c r="J21667" t="s">
        <v>14</v>
      </c>
      <c r="K21667">
        <v>50</v>
      </c>
      <c r="L21667" t="s">
        <v>15</v>
      </c>
    </row>
    <row r="21668" spans="1:12">
      <c r="A21668" t="e">
        <f ca="1">E00251619842221</f>
        <v>#NAME?</v>
      </c>
      <c r="B21668">
        <v>439</v>
      </c>
      <c r="C21668" t="s">
        <v>416</v>
      </c>
      <c r="D21668" s="1">
        <v>42888</v>
      </c>
      <c r="F21668">
        <v>2</v>
      </c>
      <c r="G21668">
        <v>3898</v>
      </c>
      <c r="H21668" t="s">
        <v>1019</v>
      </c>
      <c r="J21668" t="s">
        <v>14</v>
      </c>
      <c r="K21668">
        <v>51</v>
      </c>
      <c r="L21668" t="s">
        <v>15</v>
      </c>
    </row>
    <row r="21669" spans="1:12">
      <c r="A21669" t="e">
        <f ca="1">E00251514302321</f>
        <v>#NAME?</v>
      </c>
      <c r="B21669">
        <v>449</v>
      </c>
      <c r="C21669" t="s">
        <v>124</v>
      </c>
      <c r="D21669" s="1">
        <v>42138</v>
      </c>
      <c r="F21669">
        <v>1</v>
      </c>
      <c r="G21669">
        <v>2809</v>
      </c>
      <c r="H21669" t="s">
        <v>90</v>
      </c>
      <c r="J21669" t="s">
        <v>14</v>
      </c>
      <c r="K21669">
        <v>48</v>
      </c>
      <c r="L21669" t="s">
        <v>15</v>
      </c>
    </row>
    <row r="21670" spans="1:12">
      <c r="A21670" t="e">
        <f ca="1">E00251619842221</f>
        <v>#NAME?</v>
      </c>
      <c r="B21670">
        <v>7208</v>
      </c>
      <c r="C21670" t="s">
        <v>625</v>
      </c>
      <c r="D21670" s="1">
        <v>42847</v>
      </c>
      <c r="F21670">
        <v>1</v>
      </c>
      <c r="G21670">
        <v>3899</v>
      </c>
      <c r="H21670" t="s">
        <v>264</v>
      </c>
      <c r="I21670" t="s">
        <v>148</v>
      </c>
      <c r="J21670" t="s">
        <v>57</v>
      </c>
      <c r="K21670">
        <v>51</v>
      </c>
      <c r="L21670" t="s">
        <v>15</v>
      </c>
    </row>
    <row r="21671" spans="1:12">
      <c r="A21671" t="e">
        <f ca="1">E00251619842221</f>
        <v>#NAME?</v>
      </c>
      <c r="B21671">
        <v>746</v>
      </c>
      <c r="C21671" t="s">
        <v>527</v>
      </c>
      <c r="D21671" s="1">
        <v>41659</v>
      </c>
      <c r="E21671">
        <v>0</v>
      </c>
      <c r="F21671">
        <v>1</v>
      </c>
      <c r="G21671">
        <v>6218</v>
      </c>
      <c r="H21671" t="s">
        <v>1101</v>
      </c>
      <c r="J21671" t="s">
        <v>34</v>
      </c>
      <c r="K21671">
        <v>48</v>
      </c>
      <c r="L21671" t="s">
        <v>15</v>
      </c>
    </row>
    <row r="21672" spans="1:12">
      <c r="A21672" t="e">
        <f ca="1">E00251518589721</f>
        <v>#NAME?</v>
      </c>
      <c r="B21672">
        <v>297</v>
      </c>
      <c r="C21672" t="s">
        <v>411</v>
      </c>
      <c r="D21672" s="1">
        <v>42563</v>
      </c>
      <c r="F21672">
        <v>1</v>
      </c>
      <c r="G21672">
        <v>7291</v>
      </c>
      <c r="H21672" t="s">
        <v>163</v>
      </c>
      <c r="J21672" t="s">
        <v>14</v>
      </c>
      <c r="K21672">
        <v>51</v>
      </c>
      <c r="L21672" t="s">
        <v>15</v>
      </c>
    </row>
    <row r="21673" spans="1:12">
      <c r="A21673" t="e">
        <f ca="1">E00251518589721</f>
        <v>#NAME?</v>
      </c>
      <c r="B21673">
        <v>290</v>
      </c>
      <c r="C21673" t="s">
        <v>449</v>
      </c>
      <c r="D21673" s="1">
        <v>42711</v>
      </c>
      <c r="F21673">
        <v>1</v>
      </c>
      <c r="G21673">
        <v>7175</v>
      </c>
      <c r="H21673" t="s">
        <v>689</v>
      </c>
      <c r="J21673" t="s">
        <v>14</v>
      </c>
      <c r="K21673">
        <v>51</v>
      </c>
      <c r="L21673" t="s">
        <v>15</v>
      </c>
    </row>
    <row r="21674" spans="1:12">
      <c r="A21674" t="e">
        <f ca="1">E00251518589721</f>
        <v>#NAME?</v>
      </c>
      <c r="B21674">
        <v>297</v>
      </c>
      <c r="C21674" t="s">
        <v>411</v>
      </c>
      <c r="D21674" s="1">
        <v>42251</v>
      </c>
      <c r="F21674">
        <v>4</v>
      </c>
      <c r="G21674">
        <v>7233</v>
      </c>
      <c r="H21674" t="s">
        <v>412</v>
      </c>
      <c r="J21674" t="s">
        <v>14</v>
      </c>
      <c r="K21674">
        <v>50</v>
      </c>
      <c r="L21674" t="s">
        <v>15</v>
      </c>
    </row>
    <row r="21675" spans="1:12">
      <c r="A21675" t="e">
        <f ca="1">E00251512346621</f>
        <v>#NAME?</v>
      </c>
      <c r="B21675">
        <v>54</v>
      </c>
      <c r="C21675" t="s">
        <v>405</v>
      </c>
      <c r="D21675" s="1">
        <v>42853</v>
      </c>
      <c r="F21675">
        <v>2</v>
      </c>
      <c r="G21675">
        <v>6019</v>
      </c>
      <c r="H21675" t="s">
        <v>406</v>
      </c>
      <c r="J21675" t="s">
        <v>14</v>
      </c>
      <c r="K21675">
        <v>66</v>
      </c>
      <c r="L21675" t="s">
        <v>15</v>
      </c>
    </row>
    <row r="21676" spans="1:12">
      <c r="A21676" t="e">
        <f ca="1">E00251432397921</f>
        <v>#NAME?</v>
      </c>
      <c r="B21676">
        <v>6046</v>
      </c>
      <c r="C21676" t="s">
        <v>98</v>
      </c>
      <c r="D21676" s="1">
        <v>41820</v>
      </c>
      <c r="F21676">
        <v>2</v>
      </c>
      <c r="G21676">
        <v>7243</v>
      </c>
      <c r="H21676" t="s">
        <v>42</v>
      </c>
      <c r="I21676" t="s">
        <v>56</v>
      </c>
      <c r="J21676" t="s">
        <v>57</v>
      </c>
      <c r="K21676">
        <v>59</v>
      </c>
      <c r="L21676" t="s">
        <v>15</v>
      </c>
    </row>
    <row r="21677" spans="1:12">
      <c r="A21677" t="e">
        <f ca="1">E00251619842221</f>
        <v>#NAME?</v>
      </c>
      <c r="B21677">
        <v>439</v>
      </c>
      <c r="C21677" t="s">
        <v>416</v>
      </c>
      <c r="D21677" s="1">
        <v>41690</v>
      </c>
      <c r="F21677">
        <v>1</v>
      </c>
      <c r="G21677">
        <v>217</v>
      </c>
      <c r="H21677" t="s">
        <v>864</v>
      </c>
      <c r="J21677" t="s">
        <v>14</v>
      </c>
      <c r="K21677">
        <v>48</v>
      </c>
      <c r="L21677" t="s">
        <v>15</v>
      </c>
    </row>
    <row r="21678" spans="1:12">
      <c r="A21678" t="e">
        <f ca="1">E00251532433121</f>
        <v>#NAME?</v>
      </c>
      <c r="B21678">
        <v>486</v>
      </c>
      <c r="C21678" t="s">
        <v>340</v>
      </c>
      <c r="D21678" s="1">
        <v>42996</v>
      </c>
      <c r="F21678">
        <v>1</v>
      </c>
      <c r="G21678">
        <v>30002</v>
      </c>
      <c r="H21678" t="s">
        <v>492</v>
      </c>
      <c r="J21678" t="s">
        <v>14</v>
      </c>
      <c r="K21678">
        <v>59</v>
      </c>
      <c r="L21678" t="s">
        <v>15</v>
      </c>
    </row>
    <row r="21679" spans="1:12">
      <c r="A21679" t="e">
        <f ca="1">E00251514257921</f>
        <v>#NAME?</v>
      </c>
      <c r="B21679">
        <v>481</v>
      </c>
      <c r="C21679" t="s">
        <v>402</v>
      </c>
      <c r="D21679" s="1">
        <v>40946</v>
      </c>
      <c r="F21679">
        <v>1</v>
      </c>
      <c r="G21679">
        <v>8290</v>
      </c>
      <c r="H21679" t="s">
        <v>563</v>
      </c>
      <c r="J21679" t="s">
        <v>14</v>
      </c>
      <c r="K21679">
        <v>53</v>
      </c>
      <c r="L21679" t="s">
        <v>15</v>
      </c>
    </row>
    <row r="21680" spans="1:12">
      <c r="A21680" t="e">
        <f ca="1">E00251514257921</f>
        <v>#NAME?</v>
      </c>
      <c r="B21680">
        <v>481</v>
      </c>
      <c r="C21680" t="s">
        <v>402</v>
      </c>
      <c r="D21680" s="1">
        <v>41036</v>
      </c>
      <c r="F21680">
        <v>1</v>
      </c>
      <c r="G21680">
        <v>8290</v>
      </c>
      <c r="H21680" t="s">
        <v>563</v>
      </c>
      <c r="J21680" t="s">
        <v>14</v>
      </c>
      <c r="K21680">
        <v>54</v>
      </c>
      <c r="L21680" t="s">
        <v>15</v>
      </c>
    </row>
    <row r="21681" spans="1:12">
      <c r="A21681" t="e">
        <f ca="1">E00251514257921</f>
        <v>#NAME?</v>
      </c>
      <c r="B21681">
        <v>481</v>
      </c>
      <c r="C21681" t="s">
        <v>402</v>
      </c>
      <c r="D21681" s="1">
        <v>42866</v>
      </c>
      <c r="F21681">
        <v>2</v>
      </c>
      <c r="G21681">
        <v>6918</v>
      </c>
      <c r="H21681" t="s">
        <v>443</v>
      </c>
      <c r="J21681" t="s">
        <v>14</v>
      </c>
      <c r="K21681">
        <v>59</v>
      </c>
      <c r="L21681" t="s">
        <v>15</v>
      </c>
    </row>
    <row r="21682" spans="1:12">
      <c r="A21682" t="e">
        <f ca="1">E00251619842221</f>
        <v>#NAME?</v>
      </c>
      <c r="B21682">
        <v>439</v>
      </c>
      <c r="C21682" t="s">
        <v>416</v>
      </c>
      <c r="D21682" s="1">
        <v>42233</v>
      </c>
      <c r="F21682">
        <v>1</v>
      </c>
      <c r="G21682">
        <v>56984</v>
      </c>
      <c r="H21682" t="s">
        <v>1268</v>
      </c>
      <c r="J21682" t="s">
        <v>14</v>
      </c>
      <c r="K21682">
        <v>49</v>
      </c>
      <c r="L21682" t="s">
        <v>15</v>
      </c>
    </row>
    <row r="21683" spans="1:12">
      <c r="A21683" t="e">
        <f ca="1">E00251532433121</f>
        <v>#NAME?</v>
      </c>
      <c r="B21683">
        <v>486</v>
      </c>
      <c r="C21683" t="s">
        <v>340</v>
      </c>
      <c r="D21683" s="1">
        <v>43004</v>
      </c>
      <c r="F21683">
        <v>1</v>
      </c>
      <c r="G21683">
        <v>30002</v>
      </c>
      <c r="H21683" t="s">
        <v>492</v>
      </c>
      <c r="J21683" t="s">
        <v>14</v>
      </c>
      <c r="K21683">
        <v>59</v>
      </c>
      <c r="L21683" t="s">
        <v>15</v>
      </c>
    </row>
    <row r="21684" spans="1:12">
      <c r="A21684" t="e">
        <f ca="1">E00251532433121</f>
        <v>#NAME?</v>
      </c>
      <c r="B21684">
        <v>733</v>
      </c>
      <c r="C21684" t="s">
        <v>528</v>
      </c>
      <c r="D21684" s="1">
        <v>42029</v>
      </c>
      <c r="F21684">
        <v>1</v>
      </c>
      <c r="G21684">
        <v>92320</v>
      </c>
      <c r="H21684" t="s">
        <v>529</v>
      </c>
      <c r="I21684" t="s">
        <v>56</v>
      </c>
      <c r="J21684" t="s">
        <v>57</v>
      </c>
      <c r="K21684">
        <v>56</v>
      </c>
      <c r="L21684" t="s">
        <v>15</v>
      </c>
    </row>
    <row r="21685" spans="1:12">
      <c r="A21685" t="e">
        <f ca="1">E00251429788421</f>
        <v>#NAME?</v>
      </c>
      <c r="B21685">
        <v>187</v>
      </c>
      <c r="C21685" t="s">
        <v>420</v>
      </c>
      <c r="D21685" s="1">
        <v>42921</v>
      </c>
      <c r="F21685">
        <v>1</v>
      </c>
      <c r="G21685">
        <v>5650</v>
      </c>
      <c r="H21685" t="s">
        <v>211</v>
      </c>
      <c r="J21685" t="s">
        <v>14</v>
      </c>
      <c r="K21685">
        <v>47</v>
      </c>
      <c r="L21685" t="s">
        <v>15</v>
      </c>
    </row>
    <row r="21686" spans="1:12">
      <c r="A21686" t="e">
        <f ca="1">E00251715784221</f>
        <v>#NAME?</v>
      </c>
      <c r="B21686">
        <v>459</v>
      </c>
      <c r="C21686" t="s">
        <v>187</v>
      </c>
      <c r="D21686" s="1">
        <v>41907</v>
      </c>
      <c r="F21686">
        <v>1</v>
      </c>
      <c r="G21686">
        <v>30723</v>
      </c>
      <c r="H21686" t="s">
        <v>434</v>
      </c>
      <c r="J21686" t="s">
        <v>14</v>
      </c>
      <c r="K21686">
        <v>37</v>
      </c>
      <c r="L21686" t="s">
        <v>15</v>
      </c>
    </row>
    <row r="21687" spans="1:12">
      <c r="A21687" t="e">
        <f ca="1">E00251531844021</f>
        <v>#NAME?</v>
      </c>
      <c r="B21687">
        <v>1128</v>
      </c>
      <c r="C21687" t="s">
        <v>424</v>
      </c>
      <c r="D21687" s="1">
        <v>41659</v>
      </c>
      <c r="F21687">
        <v>2</v>
      </c>
      <c r="G21687">
        <v>4011</v>
      </c>
      <c r="H21687" t="s">
        <v>828</v>
      </c>
      <c r="J21687" t="s">
        <v>14</v>
      </c>
      <c r="K21687">
        <v>60</v>
      </c>
      <c r="L21687" t="s">
        <v>15</v>
      </c>
    </row>
    <row r="21688" spans="1:12">
      <c r="A21688" t="e">
        <f ca="1">E00251531844021</f>
        <v>#NAME?</v>
      </c>
      <c r="B21688">
        <v>1128</v>
      </c>
      <c r="C21688" t="s">
        <v>424</v>
      </c>
      <c r="D21688" s="1">
        <v>42563</v>
      </c>
      <c r="F21688">
        <v>3</v>
      </c>
      <c r="G21688">
        <v>2720</v>
      </c>
      <c r="H21688" t="s">
        <v>65</v>
      </c>
      <c r="J21688" t="s">
        <v>14</v>
      </c>
      <c r="K21688">
        <v>63</v>
      </c>
      <c r="L21688" t="s">
        <v>15</v>
      </c>
    </row>
    <row r="21689" spans="1:12">
      <c r="A21689" t="e">
        <f ca="1">E00251514781621</f>
        <v>#NAME?</v>
      </c>
      <c r="B21689">
        <v>159</v>
      </c>
      <c r="C21689" t="s">
        <v>427</v>
      </c>
      <c r="D21689" s="1">
        <v>41709</v>
      </c>
      <c r="F21689">
        <v>2</v>
      </c>
      <c r="G21689">
        <v>4019</v>
      </c>
      <c r="H21689" t="s">
        <v>26</v>
      </c>
      <c r="J21689" t="s">
        <v>14</v>
      </c>
      <c r="K21689">
        <v>53</v>
      </c>
      <c r="L21689" t="s">
        <v>15</v>
      </c>
    </row>
    <row r="21690" spans="1:12">
      <c r="A21690" t="e">
        <f ca="1">E00251430399821</f>
        <v>#NAME?</v>
      </c>
      <c r="B21690">
        <v>187</v>
      </c>
      <c r="C21690" t="s">
        <v>420</v>
      </c>
      <c r="D21690" s="1">
        <v>42445</v>
      </c>
      <c r="F21690">
        <v>3</v>
      </c>
      <c r="G21690">
        <v>4019</v>
      </c>
      <c r="H21690" t="s">
        <v>26</v>
      </c>
      <c r="J21690" t="s">
        <v>14</v>
      </c>
      <c r="K21690">
        <v>62</v>
      </c>
      <c r="L21690" t="s">
        <v>15</v>
      </c>
    </row>
    <row r="21691" spans="1:12">
      <c r="A21691" t="e">
        <f ca="1">E00251427562221</f>
        <v>#NAME?</v>
      </c>
      <c r="B21691">
        <v>11</v>
      </c>
      <c r="C21691" t="s">
        <v>245</v>
      </c>
      <c r="D21691" s="1">
        <v>41612</v>
      </c>
      <c r="F21691">
        <v>3</v>
      </c>
      <c r="G21691">
        <v>1110</v>
      </c>
      <c r="H21691" t="s">
        <v>1538</v>
      </c>
      <c r="J21691" t="s">
        <v>14</v>
      </c>
      <c r="K21691">
        <v>39</v>
      </c>
      <c r="L21691" t="s">
        <v>15</v>
      </c>
    </row>
    <row r="21692" spans="1:12">
      <c r="A21692" t="e">
        <f ca="1">E00251514257921</f>
        <v>#NAME?</v>
      </c>
      <c r="B21692">
        <v>481</v>
      </c>
      <c r="C21692" t="s">
        <v>402</v>
      </c>
      <c r="D21692" s="1">
        <v>42759</v>
      </c>
      <c r="F21692">
        <v>2</v>
      </c>
      <c r="G21692">
        <v>6918</v>
      </c>
      <c r="H21692" t="s">
        <v>443</v>
      </c>
      <c r="J21692" t="s">
        <v>14</v>
      </c>
      <c r="K21692">
        <v>58</v>
      </c>
      <c r="L21692" t="s">
        <v>15</v>
      </c>
    </row>
    <row r="21693" spans="1:12">
      <c r="A21693" t="e">
        <f ca="1">E00251510449421</f>
        <v>#NAME?</v>
      </c>
      <c r="B21693">
        <v>163</v>
      </c>
      <c r="C21693" t="s">
        <v>219</v>
      </c>
      <c r="D21693" s="1">
        <v>41675</v>
      </c>
      <c r="F21693">
        <v>1</v>
      </c>
      <c r="G21693">
        <v>5589</v>
      </c>
      <c r="H21693" t="s">
        <v>152</v>
      </c>
      <c r="J21693" t="s">
        <v>14</v>
      </c>
      <c r="K21693">
        <v>45</v>
      </c>
      <c r="L21693" t="s">
        <v>15</v>
      </c>
    </row>
    <row r="21694" spans="1:12">
      <c r="A21694" t="e">
        <f ca="1">E00251510449421</f>
        <v>#NAME?</v>
      </c>
      <c r="B21694">
        <v>163</v>
      </c>
      <c r="C21694" t="s">
        <v>219</v>
      </c>
      <c r="D21694" s="1">
        <v>42072</v>
      </c>
      <c r="F21694">
        <v>1</v>
      </c>
      <c r="G21694">
        <v>1539</v>
      </c>
      <c r="H21694" t="s">
        <v>342</v>
      </c>
      <c r="J21694" t="s">
        <v>14</v>
      </c>
      <c r="K21694">
        <v>46</v>
      </c>
      <c r="L21694" t="s">
        <v>15</v>
      </c>
    </row>
    <row r="21695" spans="1:12">
      <c r="A21695" t="e">
        <f ca="1">E00251510449421</f>
        <v>#NAME?</v>
      </c>
      <c r="B21695">
        <v>163</v>
      </c>
      <c r="C21695" t="s">
        <v>219</v>
      </c>
      <c r="D21695" s="1">
        <v>42354</v>
      </c>
      <c r="F21695">
        <v>2</v>
      </c>
      <c r="G21695">
        <v>1539</v>
      </c>
      <c r="H21695" t="s">
        <v>342</v>
      </c>
      <c r="J21695" t="s">
        <v>14</v>
      </c>
      <c r="K21695">
        <v>46</v>
      </c>
      <c r="L21695" t="s">
        <v>15</v>
      </c>
    </row>
    <row r="21696" spans="1:12">
      <c r="A21696" t="e">
        <f ca="1">E00251510449421</f>
        <v>#NAME?</v>
      </c>
      <c r="B21696">
        <v>4893</v>
      </c>
      <c r="C21696" t="s">
        <v>426</v>
      </c>
      <c r="D21696" s="1">
        <v>42434</v>
      </c>
      <c r="F21696">
        <v>1</v>
      </c>
      <c r="G21696">
        <v>460</v>
      </c>
      <c r="H21696" t="s">
        <v>16</v>
      </c>
      <c r="I21696" t="s">
        <v>148</v>
      </c>
      <c r="J21696" t="s">
        <v>57</v>
      </c>
      <c r="K21696">
        <v>47</v>
      </c>
      <c r="L21696" t="s">
        <v>15</v>
      </c>
    </row>
    <row r="21697" spans="1:12">
      <c r="A21697" t="e">
        <f ca="1">E00251510449421</f>
        <v>#NAME?</v>
      </c>
      <c r="B21697">
        <v>163</v>
      </c>
      <c r="C21697" t="s">
        <v>219</v>
      </c>
      <c r="D21697" s="1">
        <v>42157</v>
      </c>
      <c r="F21697">
        <v>1</v>
      </c>
      <c r="G21697">
        <v>88</v>
      </c>
      <c r="H21697" t="s">
        <v>919</v>
      </c>
      <c r="J21697" t="s">
        <v>14</v>
      </c>
      <c r="K21697">
        <v>46</v>
      </c>
      <c r="L21697" t="s">
        <v>15</v>
      </c>
    </row>
    <row r="21698" spans="1:12">
      <c r="A21698" t="e">
        <f ca="1">E00251531844021</f>
        <v>#NAME?</v>
      </c>
      <c r="B21698">
        <v>1128</v>
      </c>
      <c r="C21698" t="s">
        <v>424</v>
      </c>
      <c r="D21698" s="1">
        <v>41929</v>
      </c>
      <c r="F21698">
        <v>1</v>
      </c>
      <c r="G21698">
        <v>600</v>
      </c>
      <c r="H21698" t="s">
        <v>1409</v>
      </c>
      <c r="J21698" t="s">
        <v>14</v>
      </c>
      <c r="K21698">
        <v>61</v>
      </c>
      <c r="L21698" t="s">
        <v>15</v>
      </c>
    </row>
    <row r="21699" spans="1:12">
      <c r="A21699" t="e">
        <f ca="1">E00251531844021</f>
        <v>#NAME?</v>
      </c>
      <c r="B21699">
        <v>1128</v>
      </c>
      <c r="C21699" t="s">
        <v>424</v>
      </c>
      <c r="D21699" s="1">
        <v>41949</v>
      </c>
      <c r="F21699">
        <v>1</v>
      </c>
      <c r="G21699">
        <v>6929</v>
      </c>
      <c r="H21699" t="s">
        <v>36</v>
      </c>
      <c r="J21699" t="s">
        <v>14</v>
      </c>
      <c r="K21699">
        <v>61</v>
      </c>
      <c r="L21699" t="s">
        <v>15</v>
      </c>
    </row>
    <row r="21700" spans="1:12">
      <c r="A21700" t="e">
        <f ca="1">E00251510449421</f>
        <v>#NAME?</v>
      </c>
      <c r="B21700">
        <v>148</v>
      </c>
      <c r="C21700" t="s">
        <v>318</v>
      </c>
      <c r="D21700" s="1">
        <v>42008</v>
      </c>
      <c r="E21700">
        <v>8</v>
      </c>
      <c r="F21700">
        <v>2</v>
      </c>
      <c r="G21700">
        <v>99749</v>
      </c>
      <c r="H21700" t="s">
        <v>1539</v>
      </c>
      <c r="J21700" t="s">
        <v>34</v>
      </c>
      <c r="K21700">
        <v>45</v>
      </c>
      <c r="L21700" t="s">
        <v>15</v>
      </c>
    </row>
    <row r="21701" spans="1:12">
      <c r="A21701" t="e">
        <f ca="1">E00251510449421</f>
        <v>#NAME?</v>
      </c>
      <c r="B21701">
        <v>163</v>
      </c>
      <c r="C21701" t="s">
        <v>219</v>
      </c>
      <c r="D21701" s="1">
        <v>41674</v>
      </c>
      <c r="F21701">
        <v>1</v>
      </c>
      <c r="G21701">
        <v>5589</v>
      </c>
      <c r="H21701" t="s">
        <v>152</v>
      </c>
      <c r="J21701" t="s">
        <v>14</v>
      </c>
      <c r="K21701">
        <v>45</v>
      </c>
      <c r="L21701" t="s">
        <v>15</v>
      </c>
    </row>
    <row r="21702" spans="1:12">
      <c r="A21702" t="e">
        <f ca="1">E00251531844021</f>
        <v>#NAME?</v>
      </c>
      <c r="B21702">
        <v>1128</v>
      </c>
      <c r="C21702" t="s">
        <v>424</v>
      </c>
      <c r="D21702" s="1">
        <v>42748</v>
      </c>
      <c r="F21702">
        <v>2</v>
      </c>
      <c r="G21702">
        <v>4659</v>
      </c>
      <c r="H21702" t="s">
        <v>47</v>
      </c>
      <c r="J21702" t="s">
        <v>14</v>
      </c>
      <c r="K21702">
        <v>63</v>
      </c>
      <c r="L21702" t="s">
        <v>15</v>
      </c>
    </row>
    <row r="21703" spans="1:12">
      <c r="A21703" t="e">
        <f ca="1">E00251429152121</f>
        <v>#NAME?</v>
      </c>
      <c r="B21703">
        <v>296</v>
      </c>
      <c r="C21703" t="s">
        <v>119</v>
      </c>
      <c r="D21703" s="1">
        <v>41673</v>
      </c>
      <c r="F21703">
        <v>1</v>
      </c>
      <c r="G21703">
        <v>8362</v>
      </c>
      <c r="H21703" t="s">
        <v>136</v>
      </c>
      <c r="J21703" t="s">
        <v>14</v>
      </c>
      <c r="K21703">
        <v>43</v>
      </c>
      <c r="L21703" t="s">
        <v>15</v>
      </c>
    </row>
    <row r="21704" spans="1:12">
      <c r="A21704" t="e">
        <f ca="1">E00251429152121</f>
        <v>#NAME?</v>
      </c>
      <c r="B21704">
        <v>4910</v>
      </c>
      <c r="C21704" t="s">
        <v>214</v>
      </c>
      <c r="D21704" s="1">
        <v>41986</v>
      </c>
      <c r="F21704">
        <v>1</v>
      </c>
      <c r="G21704">
        <v>7880</v>
      </c>
      <c r="H21704" t="s">
        <v>213</v>
      </c>
      <c r="J21704" t="s">
        <v>14</v>
      </c>
      <c r="K21704">
        <v>44</v>
      </c>
      <c r="L21704" t="s">
        <v>22</v>
      </c>
    </row>
    <row r="21705" spans="1:12">
      <c r="A21705" t="e">
        <f ca="1">E00251613886221</f>
        <v>#NAME?</v>
      </c>
      <c r="B21705">
        <v>725</v>
      </c>
      <c r="C21705" t="s">
        <v>550</v>
      </c>
      <c r="D21705" s="1">
        <v>42393</v>
      </c>
      <c r="E21705">
        <v>1</v>
      </c>
      <c r="F21705">
        <v>3</v>
      </c>
      <c r="G21705">
        <v>30500</v>
      </c>
      <c r="H21705" t="s">
        <v>1233</v>
      </c>
      <c r="J21705" t="s">
        <v>34</v>
      </c>
      <c r="K21705">
        <v>50</v>
      </c>
      <c r="L21705" t="s">
        <v>15</v>
      </c>
    </row>
    <row r="21706" spans="1:12">
      <c r="A21706" t="e">
        <f ca="1">E00251715784221</f>
        <v>#NAME?</v>
      </c>
      <c r="B21706">
        <v>7469</v>
      </c>
      <c r="C21706" t="s">
        <v>1415</v>
      </c>
      <c r="D21706" s="1">
        <v>42624</v>
      </c>
      <c r="F21706">
        <v>1</v>
      </c>
      <c r="G21706">
        <v>72885</v>
      </c>
      <c r="H21706" t="s">
        <v>354</v>
      </c>
      <c r="I21706" t="s">
        <v>148</v>
      </c>
      <c r="J21706" t="s">
        <v>57</v>
      </c>
      <c r="K21706">
        <v>39</v>
      </c>
      <c r="L21706" t="s">
        <v>15</v>
      </c>
    </row>
    <row r="21707" spans="1:12">
      <c r="A21707" t="e">
        <f ca="1">E00251715832121</f>
        <v>#NAME?</v>
      </c>
      <c r="B21707">
        <v>486</v>
      </c>
      <c r="C21707" t="s">
        <v>340</v>
      </c>
      <c r="D21707" s="1">
        <v>41992</v>
      </c>
      <c r="F21707">
        <v>1</v>
      </c>
      <c r="G21707">
        <v>49390</v>
      </c>
      <c r="H21707" t="s">
        <v>59</v>
      </c>
      <c r="J21707" t="s">
        <v>14</v>
      </c>
      <c r="K21707">
        <v>39</v>
      </c>
      <c r="L21707" t="s">
        <v>15</v>
      </c>
    </row>
    <row r="21708" spans="1:12">
      <c r="A21708" t="e">
        <f ca="1">E00251429152121</f>
        <v>#NAME?</v>
      </c>
      <c r="B21708">
        <v>295</v>
      </c>
      <c r="C21708" t="s">
        <v>435</v>
      </c>
      <c r="D21708" s="1">
        <v>42956</v>
      </c>
      <c r="F21708">
        <v>3</v>
      </c>
      <c r="G21708">
        <v>4019</v>
      </c>
      <c r="H21708" t="s">
        <v>26</v>
      </c>
      <c r="J21708" t="s">
        <v>14</v>
      </c>
      <c r="K21708">
        <v>46</v>
      </c>
      <c r="L21708" t="s">
        <v>15</v>
      </c>
    </row>
    <row r="21709" spans="1:12">
      <c r="A21709" t="e">
        <f ca="1">E00251429152121</f>
        <v>#NAME?</v>
      </c>
      <c r="B21709">
        <v>296</v>
      </c>
      <c r="C21709" t="s">
        <v>119</v>
      </c>
      <c r="D21709" s="1">
        <v>41794</v>
      </c>
      <c r="F21709">
        <v>1</v>
      </c>
      <c r="G21709">
        <v>5589</v>
      </c>
      <c r="H21709" t="s">
        <v>152</v>
      </c>
      <c r="J21709" t="s">
        <v>14</v>
      </c>
      <c r="K21709">
        <v>43</v>
      </c>
      <c r="L21709" t="s">
        <v>15</v>
      </c>
    </row>
    <row r="21710" spans="1:12">
      <c r="A21710" t="e">
        <f ca="1">E00251429152121</f>
        <v>#NAME?</v>
      </c>
      <c r="B21710">
        <v>295</v>
      </c>
      <c r="C21710" t="s">
        <v>435</v>
      </c>
      <c r="D21710" s="1">
        <v>42186</v>
      </c>
      <c r="F21710">
        <v>1</v>
      </c>
      <c r="G21710">
        <v>38619</v>
      </c>
      <c r="H21710" t="s">
        <v>299</v>
      </c>
      <c r="J21710" t="s">
        <v>14</v>
      </c>
      <c r="K21710">
        <v>44</v>
      </c>
      <c r="L21710" t="s">
        <v>15</v>
      </c>
    </row>
    <row r="21711" spans="1:12">
      <c r="A21711" t="e">
        <f ca="1">E00251429152121</f>
        <v>#NAME?</v>
      </c>
      <c r="B21711">
        <v>295</v>
      </c>
      <c r="C21711" t="s">
        <v>435</v>
      </c>
      <c r="D21711" s="1">
        <v>42401</v>
      </c>
      <c r="F21711">
        <v>4</v>
      </c>
      <c r="G21711">
        <v>4019</v>
      </c>
      <c r="H21711" t="s">
        <v>26</v>
      </c>
      <c r="J21711" t="s">
        <v>14</v>
      </c>
      <c r="K21711">
        <v>45</v>
      </c>
      <c r="L21711" t="s">
        <v>15</v>
      </c>
    </row>
    <row r="21712" spans="1:12">
      <c r="A21712" t="e">
        <f ca="1">E00251429152121</f>
        <v>#NAME?</v>
      </c>
      <c r="B21712">
        <v>296</v>
      </c>
      <c r="C21712" t="s">
        <v>119</v>
      </c>
      <c r="D21712" s="1">
        <v>41233</v>
      </c>
      <c r="F21712">
        <v>1</v>
      </c>
      <c r="G21712">
        <v>71940</v>
      </c>
      <c r="H21712" t="s">
        <v>135</v>
      </c>
      <c r="J21712" t="s">
        <v>14</v>
      </c>
      <c r="K21712">
        <v>42</v>
      </c>
      <c r="L21712" t="s">
        <v>15</v>
      </c>
    </row>
    <row r="21713" spans="1:12">
      <c r="A21713" t="e">
        <f ca="1">E00251715832121</f>
        <v>#NAME?</v>
      </c>
      <c r="B21713">
        <v>486</v>
      </c>
      <c r="C21713" t="s">
        <v>340</v>
      </c>
      <c r="D21713" s="1">
        <v>41491</v>
      </c>
      <c r="F21713">
        <v>3</v>
      </c>
      <c r="G21713">
        <v>4779</v>
      </c>
      <c r="H21713" t="s">
        <v>231</v>
      </c>
      <c r="J21713" t="s">
        <v>14</v>
      </c>
      <c r="K21713">
        <v>38</v>
      </c>
      <c r="L21713" t="s">
        <v>15</v>
      </c>
    </row>
    <row r="21714" spans="1:12">
      <c r="A21714" t="e">
        <f ca="1">E00251715832121</f>
        <v>#NAME?</v>
      </c>
      <c r="B21714">
        <v>486</v>
      </c>
      <c r="C21714" t="s">
        <v>340</v>
      </c>
      <c r="D21714" s="1">
        <v>42641</v>
      </c>
      <c r="F21714">
        <v>4</v>
      </c>
      <c r="G21714">
        <v>49390</v>
      </c>
      <c r="H21714" t="s">
        <v>59</v>
      </c>
      <c r="J21714" t="s">
        <v>14</v>
      </c>
      <c r="K21714">
        <v>41</v>
      </c>
      <c r="L21714" t="s">
        <v>15</v>
      </c>
    </row>
    <row r="21715" spans="1:12">
      <c r="A21715" t="e">
        <f ca="1">E00251715832121</f>
        <v>#NAME?</v>
      </c>
      <c r="B21715">
        <v>486</v>
      </c>
      <c r="C21715" t="s">
        <v>340</v>
      </c>
      <c r="D21715" s="1">
        <v>41926</v>
      </c>
      <c r="F21715">
        <v>1</v>
      </c>
      <c r="G21715">
        <v>81000</v>
      </c>
      <c r="H21715" t="s">
        <v>866</v>
      </c>
      <c r="J21715" t="s">
        <v>14</v>
      </c>
      <c r="K21715">
        <v>39</v>
      </c>
      <c r="L21715" t="s">
        <v>15</v>
      </c>
    </row>
    <row r="21716" spans="1:12">
      <c r="A21716" t="e">
        <f ca="1">E00251429152121</f>
        <v>#NAME?</v>
      </c>
      <c r="B21716">
        <v>295</v>
      </c>
      <c r="C21716" t="s">
        <v>435</v>
      </c>
      <c r="D21716" s="1">
        <v>42956</v>
      </c>
      <c r="F21716">
        <v>1</v>
      </c>
      <c r="G21716">
        <v>6809</v>
      </c>
      <c r="H21716" t="s">
        <v>790</v>
      </c>
      <c r="J21716" t="s">
        <v>14</v>
      </c>
      <c r="K21716">
        <v>46</v>
      </c>
      <c r="L21716" t="s">
        <v>15</v>
      </c>
    </row>
    <row r="21717" spans="1:12">
      <c r="A21717" t="e">
        <f ca="1">E00251531311721</f>
        <v>#NAME?</v>
      </c>
      <c r="B21717">
        <v>703</v>
      </c>
      <c r="C21717" t="s">
        <v>305</v>
      </c>
      <c r="D21717" s="1">
        <v>42409</v>
      </c>
      <c r="F21717">
        <v>4</v>
      </c>
      <c r="G21717">
        <v>62989</v>
      </c>
      <c r="H21717" t="s">
        <v>440</v>
      </c>
      <c r="J21717" t="s">
        <v>14</v>
      </c>
      <c r="K21717">
        <v>49</v>
      </c>
      <c r="L21717" t="s">
        <v>15</v>
      </c>
    </row>
    <row r="21718" spans="1:12">
      <c r="A21718" t="e">
        <f ca="1">E00251715832121</f>
        <v>#NAME?</v>
      </c>
      <c r="B21718">
        <v>486</v>
      </c>
      <c r="C21718" t="s">
        <v>340</v>
      </c>
      <c r="D21718" s="1">
        <v>41397</v>
      </c>
      <c r="F21718">
        <v>1</v>
      </c>
      <c r="G21718">
        <v>84500</v>
      </c>
      <c r="H21718" t="s">
        <v>511</v>
      </c>
      <c r="J21718" t="s">
        <v>14</v>
      </c>
      <c r="K21718">
        <v>38</v>
      </c>
      <c r="L21718" t="s">
        <v>15</v>
      </c>
    </row>
    <row r="21719" spans="1:12">
      <c r="A21719" t="e">
        <f ca="1">E00251531311721</f>
        <v>#NAME?</v>
      </c>
      <c r="B21719">
        <v>703</v>
      </c>
      <c r="C21719" t="s">
        <v>305</v>
      </c>
      <c r="D21719" s="1">
        <v>41830</v>
      </c>
      <c r="F21719">
        <v>2</v>
      </c>
      <c r="G21719">
        <v>73689</v>
      </c>
      <c r="H21719" t="s">
        <v>84</v>
      </c>
      <c r="J21719" t="s">
        <v>14</v>
      </c>
      <c r="K21719">
        <v>47</v>
      </c>
      <c r="L21719" t="s">
        <v>15</v>
      </c>
    </row>
    <row r="21720" spans="1:12">
      <c r="A21720" t="e">
        <f ca="1">E00251528767421</f>
        <v>#NAME?</v>
      </c>
      <c r="B21720">
        <v>296</v>
      </c>
      <c r="C21720" t="s">
        <v>119</v>
      </c>
      <c r="D21720" s="1">
        <v>41324</v>
      </c>
      <c r="F21720">
        <v>1</v>
      </c>
      <c r="G21720">
        <v>6929</v>
      </c>
      <c r="H21720" t="s">
        <v>36</v>
      </c>
      <c r="J21720" t="s">
        <v>14</v>
      </c>
      <c r="K21720">
        <v>52</v>
      </c>
      <c r="L21720" t="s">
        <v>15</v>
      </c>
    </row>
    <row r="21721" spans="1:12">
      <c r="A21721" t="e">
        <f ca="1">E00251531311721</f>
        <v>#NAME?</v>
      </c>
      <c r="B21721">
        <v>703</v>
      </c>
      <c r="C21721" t="s">
        <v>305</v>
      </c>
      <c r="D21721" s="1">
        <v>41824</v>
      </c>
      <c r="F21721">
        <v>3</v>
      </c>
      <c r="G21721">
        <v>33394</v>
      </c>
      <c r="H21721" t="s">
        <v>235</v>
      </c>
      <c r="J21721" t="s">
        <v>14</v>
      </c>
      <c r="K21721">
        <v>47</v>
      </c>
      <c r="L21721" t="s">
        <v>15</v>
      </c>
    </row>
    <row r="21722" spans="1:12">
      <c r="A21722" t="e">
        <f ca="1">E00251531311721</f>
        <v>#NAME?</v>
      </c>
      <c r="B21722">
        <v>703</v>
      </c>
      <c r="C21722" t="s">
        <v>305</v>
      </c>
      <c r="D21722" s="1">
        <v>41801</v>
      </c>
      <c r="F21722">
        <v>5</v>
      </c>
      <c r="G21722">
        <v>78499</v>
      </c>
      <c r="H21722" t="s">
        <v>1216</v>
      </c>
      <c r="J21722" t="s">
        <v>14</v>
      </c>
      <c r="K21722">
        <v>47</v>
      </c>
      <c r="L21722" t="s">
        <v>22</v>
      </c>
    </row>
    <row r="21723" spans="1:12">
      <c r="A21723" t="e">
        <f ca="1">E00251625264121</f>
        <v>#NAME?</v>
      </c>
      <c r="B21723">
        <v>465</v>
      </c>
      <c r="C21723" t="s">
        <v>439</v>
      </c>
      <c r="D21723" s="1">
        <v>40996</v>
      </c>
      <c r="F21723">
        <v>4</v>
      </c>
      <c r="G21723">
        <v>6252</v>
      </c>
      <c r="H21723" t="s">
        <v>1219</v>
      </c>
      <c r="J21723" t="s">
        <v>14</v>
      </c>
      <c r="K21723">
        <v>38</v>
      </c>
      <c r="L21723" t="s">
        <v>15</v>
      </c>
    </row>
    <row r="21724" spans="1:12">
      <c r="A21724" t="e">
        <f ca="1">E00251531311721</f>
        <v>#NAME?</v>
      </c>
      <c r="B21724">
        <v>703</v>
      </c>
      <c r="C21724" t="s">
        <v>305</v>
      </c>
      <c r="D21724" s="1">
        <v>41906</v>
      </c>
      <c r="F21724">
        <v>1</v>
      </c>
      <c r="G21724">
        <v>78499</v>
      </c>
      <c r="H21724" t="s">
        <v>1216</v>
      </c>
      <c r="J21724" t="s">
        <v>14</v>
      </c>
      <c r="K21724">
        <v>47</v>
      </c>
      <c r="L21724" t="s">
        <v>22</v>
      </c>
    </row>
    <row r="21725" spans="1:12">
      <c r="A21725" t="e">
        <f ca="1">E00251625264121</f>
        <v>#NAME?</v>
      </c>
      <c r="B21725">
        <v>1273</v>
      </c>
      <c r="C21725" t="s">
        <v>28</v>
      </c>
      <c r="D21725" s="1">
        <v>42405</v>
      </c>
      <c r="F21725">
        <v>1</v>
      </c>
      <c r="G21725">
        <v>72885</v>
      </c>
      <c r="H21725" t="s">
        <v>354</v>
      </c>
      <c r="J21725" t="s">
        <v>14</v>
      </c>
      <c r="K21725">
        <v>42</v>
      </c>
      <c r="L21725" t="s">
        <v>15</v>
      </c>
    </row>
    <row r="21726" spans="1:12">
      <c r="A21726" t="e">
        <f ca="1">E00251429182321</f>
        <v>#NAME?</v>
      </c>
      <c r="B21726">
        <v>290</v>
      </c>
      <c r="C21726" t="s">
        <v>449</v>
      </c>
      <c r="D21726" s="1">
        <v>41564</v>
      </c>
      <c r="F21726">
        <v>4</v>
      </c>
      <c r="G21726">
        <v>2724</v>
      </c>
      <c r="H21726" t="s">
        <v>73</v>
      </c>
      <c r="J21726" t="s">
        <v>14</v>
      </c>
      <c r="K21726">
        <v>51</v>
      </c>
      <c r="L21726" t="s">
        <v>15</v>
      </c>
    </row>
    <row r="21727" spans="1:12">
      <c r="A21727" t="e">
        <f ca="1">E00251429182321</f>
        <v>#NAME?</v>
      </c>
      <c r="B21727">
        <v>290</v>
      </c>
      <c r="C21727" t="s">
        <v>449</v>
      </c>
      <c r="D21727" s="1">
        <v>42215</v>
      </c>
      <c r="F21727">
        <v>2</v>
      </c>
      <c r="G21727">
        <v>3804</v>
      </c>
      <c r="H21727" t="s">
        <v>71</v>
      </c>
      <c r="J21727" t="s">
        <v>14</v>
      </c>
      <c r="K21727">
        <v>53</v>
      </c>
      <c r="L21727" t="s">
        <v>15</v>
      </c>
    </row>
    <row r="21728" spans="1:12">
      <c r="A21728" t="e">
        <f ca="1">E00251429182321</f>
        <v>#NAME?</v>
      </c>
      <c r="B21728">
        <v>290</v>
      </c>
      <c r="C21728" t="s">
        <v>449</v>
      </c>
      <c r="D21728" s="1">
        <v>42587</v>
      </c>
      <c r="F21728">
        <v>3</v>
      </c>
      <c r="G21728">
        <v>2449</v>
      </c>
      <c r="H21728" t="s">
        <v>53</v>
      </c>
      <c r="J21728" t="s">
        <v>14</v>
      </c>
      <c r="K21728">
        <v>54</v>
      </c>
      <c r="L21728" t="s">
        <v>15</v>
      </c>
    </row>
    <row r="21729" spans="1:12">
      <c r="A21729" t="e">
        <f ca="1">E00251429182321</f>
        <v>#NAME?</v>
      </c>
      <c r="B21729">
        <v>1325</v>
      </c>
      <c r="C21729" t="s">
        <v>605</v>
      </c>
      <c r="D21729" s="1">
        <v>42212</v>
      </c>
      <c r="F21729">
        <v>2</v>
      </c>
      <c r="G21729">
        <v>71509</v>
      </c>
      <c r="H21729" t="s">
        <v>369</v>
      </c>
      <c r="J21729" t="s">
        <v>14</v>
      </c>
      <c r="K21729">
        <v>53</v>
      </c>
      <c r="L21729" t="s">
        <v>15</v>
      </c>
    </row>
    <row r="21730" spans="1:12">
      <c r="A21730" t="e">
        <f ca="1">E00251531311721</f>
        <v>#NAME?</v>
      </c>
      <c r="B21730">
        <v>744</v>
      </c>
      <c r="C21730" t="s">
        <v>308</v>
      </c>
      <c r="D21730" s="1">
        <v>42093</v>
      </c>
      <c r="F21730">
        <v>1</v>
      </c>
      <c r="G21730">
        <v>37921</v>
      </c>
      <c r="H21730" t="s">
        <v>859</v>
      </c>
      <c r="I21730" t="s">
        <v>56</v>
      </c>
      <c r="J21730" t="s">
        <v>57</v>
      </c>
      <c r="K21730">
        <v>48</v>
      </c>
      <c r="L21730" t="s">
        <v>15</v>
      </c>
    </row>
    <row r="21731" spans="1:12">
      <c r="A21731" t="e">
        <f ca="1">E00251531311721</f>
        <v>#NAME?</v>
      </c>
      <c r="B21731">
        <v>703</v>
      </c>
      <c r="C21731" t="s">
        <v>305</v>
      </c>
      <c r="D21731" s="1">
        <v>41694</v>
      </c>
      <c r="F21731">
        <v>1</v>
      </c>
      <c r="G21731">
        <v>8798</v>
      </c>
      <c r="H21731" t="s">
        <v>314</v>
      </c>
      <c r="J21731" t="s">
        <v>14</v>
      </c>
      <c r="K21731">
        <v>47</v>
      </c>
      <c r="L21731" t="s">
        <v>15</v>
      </c>
    </row>
    <row r="21732" spans="1:12">
      <c r="A21732" t="e">
        <f ca="1">E00251531311721</f>
        <v>#NAME?</v>
      </c>
      <c r="B21732">
        <v>703</v>
      </c>
      <c r="C21732" t="s">
        <v>305</v>
      </c>
      <c r="D21732" s="1">
        <v>41824</v>
      </c>
      <c r="F21732">
        <v>1</v>
      </c>
      <c r="G21732">
        <v>78799</v>
      </c>
      <c r="H21732" t="s">
        <v>438</v>
      </c>
      <c r="J21732" t="s">
        <v>14</v>
      </c>
      <c r="K21732">
        <v>47</v>
      </c>
      <c r="L21732" t="s">
        <v>22</v>
      </c>
    </row>
    <row r="21733" spans="1:12">
      <c r="A21733" t="e">
        <f ca="1">E00251430388321</f>
        <v>#NAME?</v>
      </c>
      <c r="B21733">
        <v>457</v>
      </c>
      <c r="C21733" t="s">
        <v>137</v>
      </c>
      <c r="D21733" s="1">
        <v>41668</v>
      </c>
      <c r="F21733">
        <v>1</v>
      </c>
      <c r="G21733">
        <v>7862</v>
      </c>
      <c r="H21733" t="s">
        <v>27</v>
      </c>
      <c r="J21733" t="s">
        <v>14</v>
      </c>
      <c r="K21733">
        <v>39</v>
      </c>
      <c r="L21733" t="s">
        <v>22</v>
      </c>
    </row>
    <row r="21734" spans="1:12">
      <c r="A21734" t="e">
        <f ca="1">E00251429182321</f>
        <v>#NAME?</v>
      </c>
      <c r="B21734">
        <v>290</v>
      </c>
      <c r="C21734" t="s">
        <v>449</v>
      </c>
      <c r="D21734" s="1">
        <v>41382</v>
      </c>
      <c r="F21734">
        <v>2</v>
      </c>
      <c r="G21734">
        <v>71509</v>
      </c>
      <c r="H21734" t="s">
        <v>369</v>
      </c>
      <c r="J21734" t="s">
        <v>14</v>
      </c>
      <c r="K21734">
        <v>51</v>
      </c>
      <c r="L21734" t="s">
        <v>15</v>
      </c>
    </row>
    <row r="21735" spans="1:12">
      <c r="A21735" t="e">
        <f ca="1">E00251429182321</f>
        <v>#NAME?</v>
      </c>
      <c r="B21735">
        <v>290</v>
      </c>
      <c r="C21735" t="s">
        <v>449</v>
      </c>
      <c r="D21735" s="1">
        <v>41667</v>
      </c>
      <c r="F21735">
        <v>4</v>
      </c>
      <c r="G21735">
        <v>2724</v>
      </c>
      <c r="H21735" t="s">
        <v>73</v>
      </c>
      <c r="J21735" t="s">
        <v>14</v>
      </c>
      <c r="K21735">
        <v>51</v>
      </c>
      <c r="L21735" t="s">
        <v>15</v>
      </c>
    </row>
    <row r="21736" spans="1:12">
      <c r="A21736" t="e">
        <f ca="1">E00251715539621</f>
        <v>#NAME?</v>
      </c>
      <c r="B21736">
        <v>48</v>
      </c>
      <c r="C21736" t="s">
        <v>249</v>
      </c>
      <c r="D21736" s="1">
        <v>42065</v>
      </c>
      <c r="F21736">
        <v>2</v>
      </c>
      <c r="G21736">
        <v>5718</v>
      </c>
      <c r="H21736" t="s">
        <v>244</v>
      </c>
      <c r="J21736" t="s">
        <v>14</v>
      </c>
      <c r="K21736">
        <v>42</v>
      </c>
      <c r="L21736" t="s">
        <v>15</v>
      </c>
    </row>
    <row r="21737" spans="1:12">
      <c r="A21737" t="e">
        <f ca="1">E00251715539621</f>
        <v>#NAME?</v>
      </c>
      <c r="B21737">
        <v>48</v>
      </c>
      <c r="C21737" t="s">
        <v>249</v>
      </c>
      <c r="D21737" s="1">
        <v>42767</v>
      </c>
      <c r="F21737">
        <v>1</v>
      </c>
      <c r="G21737">
        <v>7295</v>
      </c>
      <c r="H21737" t="s">
        <v>76</v>
      </c>
      <c r="J21737" t="s">
        <v>14</v>
      </c>
      <c r="K21737">
        <v>44</v>
      </c>
      <c r="L21737" t="s">
        <v>15</v>
      </c>
    </row>
    <row r="21738" spans="1:12">
      <c r="A21738" t="e">
        <f ca="1">E00251715539621</f>
        <v>#NAME?</v>
      </c>
      <c r="B21738">
        <v>763</v>
      </c>
      <c r="C21738" t="s">
        <v>194</v>
      </c>
      <c r="D21738" s="1">
        <v>42727</v>
      </c>
      <c r="F21738">
        <v>1</v>
      </c>
      <c r="G21738">
        <v>9592</v>
      </c>
      <c r="H21738" t="s">
        <v>1540</v>
      </c>
      <c r="I21738" t="s">
        <v>56</v>
      </c>
      <c r="J21738" t="s">
        <v>57</v>
      </c>
      <c r="K21738">
        <v>44</v>
      </c>
      <c r="L21738" t="s">
        <v>15</v>
      </c>
    </row>
    <row r="21739" spans="1:12">
      <c r="A21739" t="e">
        <f ca="1">E00251625264121</f>
        <v>#NAME?</v>
      </c>
      <c r="B21739">
        <v>1273</v>
      </c>
      <c r="C21739" t="s">
        <v>28</v>
      </c>
      <c r="D21739" s="1">
        <v>42411</v>
      </c>
      <c r="F21739">
        <v>1</v>
      </c>
      <c r="G21739">
        <v>72885</v>
      </c>
      <c r="H21739" t="s">
        <v>354</v>
      </c>
      <c r="J21739" t="s">
        <v>14</v>
      </c>
      <c r="K21739">
        <v>42</v>
      </c>
      <c r="L21739" t="s">
        <v>15</v>
      </c>
    </row>
    <row r="21740" spans="1:12">
      <c r="A21740" t="e">
        <f ca="1">E00251531311721</f>
        <v>#NAME?</v>
      </c>
      <c r="B21740">
        <v>703</v>
      </c>
      <c r="C21740" t="s">
        <v>305</v>
      </c>
      <c r="D21740" s="1">
        <v>42935</v>
      </c>
      <c r="F21740">
        <v>3</v>
      </c>
      <c r="G21740">
        <v>7028</v>
      </c>
      <c r="H21740" t="s">
        <v>407</v>
      </c>
      <c r="J21740" t="s">
        <v>14</v>
      </c>
      <c r="K21740">
        <v>50</v>
      </c>
      <c r="L21740" t="s">
        <v>15</v>
      </c>
    </row>
    <row r="21741" spans="1:12">
      <c r="A21741" t="e">
        <f ca="1">E00251429182321</f>
        <v>#NAME?</v>
      </c>
      <c r="B21741">
        <v>290</v>
      </c>
      <c r="C21741" t="s">
        <v>449</v>
      </c>
      <c r="D21741" s="1">
        <v>41382</v>
      </c>
      <c r="F21741">
        <v>3</v>
      </c>
      <c r="G21741">
        <v>2449</v>
      </c>
      <c r="H21741" t="s">
        <v>53</v>
      </c>
      <c r="J21741" t="s">
        <v>14</v>
      </c>
      <c r="K21741">
        <v>51</v>
      </c>
      <c r="L21741" t="s">
        <v>15</v>
      </c>
    </row>
    <row r="21742" spans="1:12">
      <c r="A21742" t="e">
        <f ca="1">E00251429182321</f>
        <v>#NAME?</v>
      </c>
      <c r="B21742">
        <v>290</v>
      </c>
      <c r="C21742" t="s">
        <v>449</v>
      </c>
      <c r="D21742" s="1">
        <v>41394</v>
      </c>
      <c r="F21742">
        <v>4</v>
      </c>
      <c r="G21742">
        <v>2449</v>
      </c>
      <c r="H21742" t="s">
        <v>53</v>
      </c>
      <c r="J21742" t="s">
        <v>14</v>
      </c>
      <c r="K21742">
        <v>51</v>
      </c>
      <c r="L21742" t="s">
        <v>15</v>
      </c>
    </row>
    <row r="21743" spans="1:12">
      <c r="A21743" t="e">
        <f ca="1">E00251430388321</f>
        <v>#NAME?</v>
      </c>
      <c r="B21743">
        <v>457</v>
      </c>
      <c r="C21743" t="s">
        <v>137</v>
      </c>
      <c r="D21743" s="1">
        <v>41886</v>
      </c>
      <c r="F21743">
        <v>1</v>
      </c>
      <c r="G21743">
        <v>7872</v>
      </c>
      <c r="H21743" t="s">
        <v>458</v>
      </c>
      <c r="J21743" t="s">
        <v>14</v>
      </c>
      <c r="K21743">
        <v>39</v>
      </c>
      <c r="L21743" t="s">
        <v>22</v>
      </c>
    </row>
    <row r="21744" spans="1:12">
      <c r="A21744" t="e">
        <f ca="1">E00251625264121</f>
        <v>#NAME?</v>
      </c>
      <c r="B21744">
        <v>1273</v>
      </c>
      <c r="C21744" t="s">
        <v>28</v>
      </c>
      <c r="D21744" s="1">
        <v>43080</v>
      </c>
      <c r="F21744">
        <v>1</v>
      </c>
      <c r="G21744">
        <v>6980</v>
      </c>
      <c r="H21744" t="s">
        <v>1417</v>
      </c>
      <c r="J21744" t="s">
        <v>14</v>
      </c>
      <c r="K21744">
        <v>44</v>
      </c>
      <c r="L21744" t="s">
        <v>15</v>
      </c>
    </row>
    <row r="21745" spans="1:12">
      <c r="A21745" t="e">
        <f ca="1">E00251625264121</f>
        <v>#NAME?</v>
      </c>
      <c r="B21745">
        <v>465</v>
      </c>
      <c r="C21745" t="s">
        <v>439</v>
      </c>
      <c r="D21745" s="1">
        <v>41046</v>
      </c>
      <c r="F21745">
        <v>3</v>
      </c>
      <c r="G21745">
        <v>5921</v>
      </c>
      <c r="H21745" t="s">
        <v>680</v>
      </c>
      <c r="J21745" t="s">
        <v>14</v>
      </c>
      <c r="K21745">
        <v>38</v>
      </c>
      <c r="L21745" t="s">
        <v>15</v>
      </c>
    </row>
    <row r="21746" spans="1:12">
      <c r="A21746" t="e">
        <f ca="1">E00251430388321</f>
        <v>#NAME?</v>
      </c>
      <c r="B21746">
        <v>457</v>
      </c>
      <c r="C21746" t="s">
        <v>137</v>
      </c>
      <c r="D21746" s="1">
        <v>41823</v>
      </c>
      <c r="F21746">
        <v>2</v>
      </c>
      <c r="G21746">
        <v>7872</v>
      </c>
      <c r="H21746" t="s">
        <v>458</v>
      </c>
      <c r="J21746" t="s">
        <v>14</v>
      </c>
      <c r="K21746">
        <v>39</v>
      </c>
      <c r="L21746" t="s">
        <v>22</v>
      </c>
    </row>
    <row r="21747" spans="1:12">
      <c r="A21747" t="e">
        <f ca="1">E00251625264121</f>
        <v>#NAME?</v>
      </c>
      <c r="B21747">
        <v>1273</v>
      </c>
      <c r="C21747" t="s">
        <v>28</v>
      </c>
      <c r="D21747" s="1">
        <v>41620</v>
      </c>
      <c r="F21747">
        <v>1</v>
      </c>
      <c r="G21747">
        <v>30000</v>
      </c>
      <c r="H21747" t="s">
        <v>144</v>
      </c>
      <c r="J21747" t="s">
        <v>14</v>
      </c>
      <c r="K21747">
        <v>40</v>
      </c>
      <c r="L21747" t="s">
        <v>15</v>
      </c>
    </row>
    <row r="21748" spans="1:12">
      <c r="A21748" t="e">
        <f ca="1">E00251625264121</f>
        <v>#NAME?</v>
      </c>
      <c r="B21748">
        <v>1273</v>
      </c>
      <c r="C21748" t="s">
        <v>28</v>
      </c>
      <c r="D21748" s="1">
        <v>42382</v>
      </c>
      <c r="F21748">
        <v>1</v>
      </c>
      <c r="G21748">
        <v>72885</v>
      </c>
      <c r="H21748" t="s">
        <v>354</v>
      </c>
      <c r="J21748" t="s">
        <v>14</v>
      </c>
      <c r="K21748">
        <v>42</v>
      </c>
      <c r="L21748" t="s">
        <v>15</v>
      </c>
    </row>
    <row r="21749" spans="1:12">
      <c r="A21749" t="e">
        <f ca="1">E00251625264121</f>
        <v>#NAME?</v>
      </c>
      <c r="B21749">
        <v>1273</v>
      </c>
      <c r="C21749" t="s">
        <v>28</v>
      </c>
      <c r="D21749" s="1">
        <v>42429</v>
      </c>
      <c r="F21749">
        <v>1</v>
      </c>
      <c r="G21749">
        <v>72885</v>
      </c>
      <c r="H21749" t="s">
        <v>354</v>
      </c>
      <c r="J21749" t="s">
        <v>14</v>
      </c>
      <c r="K21749">
        <v>42</v>
      </c>
      <c r="L21749" t="s">
        <v>15</v>
      </c>
    </row>
    <row r="21750" spans="1:12">
      <c r="A21750" t="e">
        <f ca="1">E00251625264121</f>
        <v>#NAME?</v>
      </c>
      <c r="B21750">
        <v>1273</v>
      </c>
      <c r="C21750" t="s">
        <v>28</v>
      </c>
      <c r="D21750" s="1">
        <v>42444</v>
      </c>
      <c r="F21750">
        <v>1</v>
      </c>
      <c r="G21750">
        <v>7222</v>
      </c>
      <c r="H21750" t="s">
        <v>560</v>
      </c>
      <c r="J21750" t="s">
        <v>14</v>
      </c>
      <c r="K21750">
        <v>42</v>
      </c>
      <c r="L21750" t="s">
        <v>15</v>
      </c>
    </row>
    <row r="21751" spans="1:12">
      <c r="A21751" t="e">
        <f ca="1">E00251625264121</f>
        <v>#NAME?</v>
      </c>
      <c r="B21751">
        <v>765</v>
      </c>
      <c r="C21751" t="s">
        <v>446</v>
      </c>
      <c r="D21751" s="1">
        <v>41290</v>
      </c>
      <c r="E21751">
        <v>1</v>
      </c>
      <c r="F21751">
        <v>2</v>
      </c>
      <c r="G21751">
        <v>6178</v>
      </c>
      <c r="H21751" t="s">
        <v>1541</v>
      </c>
      <c r="J21751" t="s">
        <v>34</v>
      </c>
      <c r="K21751">
        <v>39</v>
      </c>
      <c r="L21751" t="s">
        <v>15</v>
      </c>
    </row>
    <row r="21752" spans="1:12">
      <c r="A21752" t="e">
        <f ca="1">E00251528912721</f>
        <v>#NAME?</v>
      </c>
      <c r="B21752">
        <v>293</v>
      </c>
      <c r="C21752" t="s">
        <v>25</v>
      </c>
      <c r="D21752" s="1">
        <v>42759</v>
      </c>
      <c r="F21752">
        <v>1</v>
      </c>
      <c r="G21752">
        <v>5990</v>
      </c>
      <c r="H21752" t="s">
        <v>60</v>
      </c>
      <c r="J21752" t="s">
        <v>14</v>
      </c>
      <c r="K21752">
        <v>53</v>
      </c>
      <c r="L21752" t="s">
        <v>15</v>
      </c>
    </row>
    <row r="21753" spans="1:12">
      <c r="A21753" t="e">
        <f ca="1">E00251625264121</f>
        <v>#NAME?</v>
      </c>
      <c r="B21753">
        <v>465</v>
      </c>
      <c r="C21753" t="s">
        <v>439</v>
      </c>
      <c r="D21753" s="1">
        <v>40983</v>
      </c>
      <c r="F21753">
        <v>4</v>
      </c>
      <c r="G21753">
        <v>6252</v>
      </c>
      <c r="H21753" t="s">
        <v>1219</v>
      </c>
      <c r="J21753" t="s">
        <v>14</v>
      </c>
      <c r="K21753">
        <v>38</v>
      </c>
      <c r="L21753" t="s">
        <v>15</v>
      </c>
    </row>
    <row r="21754" spans="1:12">
      <c r="A21754" t="e">
        <f ca="1">E00251625264121</f>
        <v>#NAME?</v>
      </c>
      <c r="B21754">
        <v>465</v>
      </c>
      <c r="C21754" t="s">
        <v>439</v>
      </c>
      <c r="D21754" s="1">
        <v>41047</v>
      </c>
      <c r="F21754">
        <v>2</v>
      </c>
      <c r="G21754">
        <v>5839</v>
      </c>
      <c r="H21754" t="s">
        <v>451</v>
      </c>
      <c r="J21754" t="s">
        <v>14</v>
      </c>
      <c r="K21754">
        <v>38</v>
      </c>
      <c r="L21754" t="s">
        <v>15</v>
      </c>
    </row>
    <row r="21755" spans="1:12">
      <c r="A21755" t="e">
        <f ca="1">E00251625264121</f>
        <v>#NAME?</v>
      </c>
      <c r="B21755">
        <v>465</v>
      </c>
      <c r="C21755" t="s">
        <v>439</v>
      </c>
      <c r="D21755" s="1">
        <v>41334</v>
      </c>
      <c r="F21755">
        <v>6</v>
      </c>
      <c r="G21755">
        <v>62989</v>
      </c>
      <c r="H21755" t="s">
        <v>440</v>
      </c>
      <c r="J21755" t="s">
        <v>14</v>
      </c>
      <c r="K21755">
        <v>39</v>
      </c>
      <c r="L21755" t="s">
        <v>15</v>
      </c>
    </row>
    <row r="21756" spans="1:12">
      <c r="A21756" t="e">
        <f ca="1">E00251625264121</f>
        <v>#NAME?</v>
      </c>
      <c r="B21756">
        <v>1273</v>
      </c>
      <c r="C21756" t="s">
        <v>28</v>
      </c>
      <c r="D21756" s="1">
        <v>42653</v>
      </c>
      <c r="F21756">
        <v>1</v>
      </c>
      <c r="G21756">
        <v>37300</v>
      </c>
      <c r="H21756" t="s">
        <v>1033</v>
      </c>
      <c r="J21756" t="s">
        <v>14</v>
      </c>
      <c r="K21756">
        <v>43</v>
      </c>
      <c r="L21756" t="s">
        <v>15</v>
      </c>
    </row>
    <row r="21757" spans="1:12">
      <c r="A21757" t="e">
        <f ca="1">E00251429205421</f>
        <v>#NAME?</v>
      </c>
      <c r="B21757">
        <v>753</v>
      </c>
      <c r="C21757" t="s">
        <v>545</v>
      </c>
      <c r="D21757" s="1">
        <v>42949</v>
      </c>
      <c r="F21757">
        <v>1</v>
      </c>
      <c r="G21757">
        <v>7242</v>
      </c>
      <c r="H21757" t="s">
        <v>93</v>
      </c>
      <c r="I21757" t="s">
        <v>56</v>
      </c>
      <c r="J21757" t="s">
        <v>57</v>
      </c>
      <c r="K21757">
        <v>43</v>
      </c>
      <c r="L21757" t="s">
        <v>15</v>
      </c>
    </row>
    <row r="21758" spans="1:12">
      <c r="A21758" t="e">
        <f ca="1">E00251432274421</f>
        <v>#NAME?</v>
      </c>
      <c r="B21758">
        <v>450</v>
      </c>
      <c r="C21758" t="s">
        <v>227</v>
      </c>
      <c r="D21758" s="1">
        <v>42409</v>
      </c>
      <c r="F21758">
        <v>2</v>
      </c>
      <c r="G21758">
        <v>4019</v>
      </c>
      <c r="H21758" t="s">
        <v>26</v>
      </c>
      <c r="J21758" t="s">
        <v>14</v>
      </c>
      <c r="K21758">
        <v>50</v>
      </c>
      <c r="L21758" t="s">
        <v>15</v>
      </c>
    </row>
    <row r="21759" spans="1:12">
      <c r="A21759" t="e">
        <f ca="1">E00251531311721</f>
        <v>#NAME?</v>
      </c>
      <c r="B21759">
        <v>703</v>
      </c>
      <c r="C21759" t="s">
        <v>305</v>
      </c>
      <c r="D21759" s="1">
        <v>42949</v>
      </c>
      <c r="F21759">
        <v>2</v>
      </c>
      <c r="G21759">
        <v>4299</v>
      </c>
      <c r="H21759" t="s">
        <v>705</v>
      </c>
      <c r="J21759" t="s">
        <v>14</v>
      </c>
      <c r="K21759">
        <v>50</v>
      </c>
      <c r="L21759" t="s">
        <v>15</v>
      </c>
    </row>
    <row r="21760" spans="1:12">
      <c r="A21760" t="e">
        <f ca="1">E00251432274421</f>
        <v>#NAME?</v>
      </c>
      <c r="B21760">
        <v>6046</v>
      </c>
      <c r="C21760" t="s">
        <v>98</v>
      </c>
      <c r="D21760" s="1">
        <v>42991</v>
      </c>
      <c r="F21760">
        <v>1</v>
      </c>
      <c r="G21760">
        <v>9598</v>
      </c>
      <c r="H21760" t="s">
        <v>319</v>
      </c>
      <c r="I21760" t="s">
        <v>56</v>
      </c>
      <c r="J21760" t="s">
        <v>57</v>
      </c>
      <c r="K21760">
        <v>52</v>
      </c>
      <c r="L21760" t="s">
        <v>15</v>
      </c>
    </row>
    <row r="21761" spans="1:12">
      <c r="A21761" t="e">
        <f ca="1">E00251625264121</f>
        <v>#NAME?</v>
      </c>
      <c r="B21761">
        <v>1273</v>
      </c>
      <c r="C21761" t="s">
        <v>28</v>
      </c>
      <c r="D21761" s="1">
        <v>42431</v>
      </c>
      <c r="F21761">
        <v>1</v>
      </c>
      <c r="G21761">
        <v>72885</v>
      </c>
      <c r="H21761" t="s">
        <v>354</v>
      </c>
      <c r="J21761" t="s">
        <v>14</v>
      </c>
      <c r="K21761">
        <v>42</v>
      </c>
      <c r="L21761" t="s">
        <v>15</v>
      </c>
    </row>
    <row r="21762" spans="1:12">
      <c r="A21762" t="e">
        <f ca="1">E00251432209721</f>
        <v>#NAME?</v>
      </c>
      <c r="B21762">
        <v>489</v>
      </c>
      <c r="C21762" t="s">
        <v>100</v>
      </c>
      <c r="D21762" s="1">
        <v>42492</v>
      </c>
      <c r="F21762">
        <v>1</v>
      </c>
      <c r="G21762">
        <v>2169</v>
      </c>
      <c r="H21762" t="s">
        <v>40</v>
      </c>
      <c r="J21762" t="s">
        <v>14</v>
      </c>
      <c r="K21762">
        <v>43</v>
      </c>
      <c r="L21762" t="s">
        <v>15</v>
      </c>
    </row>
    <row r="21763" spans="1:12">
      <c r="A21763" t="e">
        <f ca="1">E00251528958621</f>
        <v>#NAME?</v>
      </c>
      <c r="B21763">
        <v>272</v>
      </c>
      <c r="C21763" t="s">
        <v>174</v>
      </c>
      <c r="D21763" s="1">
        <v>41295</v>
      </c>
      <c r="E21763">
        <v>1</v>
      </c>
      <c r="F21763">
        <v>3</v>
      </c>
      <c r="G21763">
        <v>2720</v>
      </c>
      <c r="H21763" t="s">
        <v>65</v>
      </c>
      <c r="J21763" t="s">
        <v>34</v>
      </c>
      <c r="K21763">
        <v>61</v>
      </c>
      <c r="L21763" t="s">
        <v>15</v>
      </c>
    </row>
    <row r="21764" spans="1:12">
      <c r="A21764" t="e">
        <f ca="1">E00251432274421</f>
        <v>#NAME?</v>
      </c>
      <c r="B21764">
        <v>450</v>
      </c>
      <c r="C21764" t="s">
        <v>227</v>
      </c>
      <c r="D21764" s="1">
        <v>41387</v>
      </c>
      <c r="F21764">
        <v>2</v>
      </c>
      <c r="G21764">
        <v>2689</v>
      </c>
      <c r="H21764" t="s">
        <v>255</v>
      </c>
      <c r="J21764" t="s">
        <v>14</v>
      </c>
      <c r="K21764">
        <v>47</v>
      </c>
      <c r="L21764" t="s">
        <v>15</v>
      </c>
    </row>
    <row r="21765" spans="1:12">
      <c r="A21765" t="e">
        <f ca="1">E00251432274421</f>
        <v>#NAME?</v>
      </c>
      <c r="B21765">
        <v>450</v>
      </c>
      <c r="C21765" t="s">
        <v>227</v>
      </c>
      <c r="D21765" s="1">
        <v>42719</v>
      </c>
      <c r="F21765">
        <v>1</v>
      </c>
      <c r="G21765">
        <v>33829</v>
      </c>
      <c r="H21765" t="s">
        <v>463</v>
      </c>
      <c r="J21765" t="s">
        <v>14</v>
      </c>
      <c r="K21765">
        <v>51</v>
      </c>
      <c r="L21765" t="s">
        <v>15</v>
      </c>
    </row>
    <row r="21766" spans="1:12">
      <c r="A21766" t="e">
        <f ca="1">E00251432274421</f>
        <v>#NAME?</v>
      </c>
      <c r="B21766">
        <v>450</v>
      </c>
      <c r="C21766" t="s">
        <v>227</v>
      </c>
      <c r="D21766" s="1">
        <v>42360</v>
      </c>
      <c r="F21766">
        <v>1</v>
      </c>
      <c r="G21766">
        <v>49390</v>
      </c>
      <c r="H21766" t="s">
        <v>59</v>
      </c>
      <c r="J21766" t="s">
        <v>14</v>
      </c>
      <c r="K21766">
        <v>50</v>
      </c>
      <c r="L21766" t="s">
        <v>15</v>
      </c>
    </row>
    <row r="21767" spans="1:12">
      <c r="A21767" t="e">
        <f ca="1">E00251715539621</f>
        <v>#NAME?</v>
      </c>
      <c r="B21767">
        <v>48</v>
      </c>
      <c r="C21767" t="s">
        <v>249</v>
      </c>
      <c r="D21767" s="1">
        <v>42065</v>
      </c>
      <c r="F21767">
        <v>1</v>
      </c>
      <c r="G21767">
        <v>71940</v>
      </c>
      <c r="H21767" t="s">
        <v>135</v>
      </c>
      <c r="J21767" t="s">
        <v>14</v>
      </c>
      <c r="K21767">
        <v>42</v>
      </c>
      <c r="L21767" t="s">
        <v>15</v>
      </c>
    </row>
    <row r="21768" spans="1:12">
      <c r="A21768" t="e">
        <f ca="1">E00251513343121</f>
        <v>#NAME?</v>
      </c>
      <c r="B21768">
        <v>470</v>
      </c>
      <c r="C21768" t="s">
        <v>457</v>
      </c>
      <c r="D21768" s="1">
        <v>42030</v>
      </c>
      <c r="F21768">
        <v>3</v>
      </c>
      <c r="G21768">
        <v>2448</v>
      </c>
      <c r="H21768" t="s">
        <v>19</v>
      </c>
      <c r="J21768" t="s">
        <v>14</v>
      </c>
      <c r="K21768">
        <v>58</v>
      </c>
      <c r="L21768" t="s">
        <v>15</v>
      </c>
    </row>
    <row r="21769" spans="1:12">
      <c r="A21769" t="e">
        <f ca="1">E00251528958621</f>
        <v>#NAME?</v>
      </c>
      <c r="B21769">
        <v>295</v>
      </c>
      <c r="C21769" t="s">
        <v>435</v>
      </c>
      <c r="D21769" s="1">
        <v>42247</v>
      </c>
      <c r="F21769">
        <v>2</v>
      </c>
      <c r="G21769">
        <v>4019</v>
      </c>
      <c r="H21769" t="s">
        <v>26</v>
      </c>
      <c r="J21769" t="s">
        <v>14</v>
      </c>
      <c r="K21769">
        <v>63</v>
      </c>
      <c r="L21769" t="s">
        <v>15</v>
      </c>
    </row>
    <row r="21770" spans="1:12">
      <c r="A21770" t="e">
        <f ca="1">E00251528958621</f>
        <v>#NAME?</v>
      </c>
      <c r="B21770">
        <v>295</v>
      </c>
      <c r="C21770" t="s">
        <v>435</v>
      </c>
      <c r="D21770" s="1">
        <v>42531</v>
      </c>
      <c r="F21770">
        <v>3</v>
      </c>
      <c r="G21770">
        <v>25000</v>
      </c>
      <c r="H21770" t="s">
        <v>178</v>
      </c>
      <c r="J21770" t="s">
        <v>14</v>
      </c>
      <c r="K21770">
        <v>64</v>
      </c>
      <c r="L21770" t="s">
        <v>15</v>
      </c>
    </row>
    <row r="21771" spans="1:12">
      <c r="A21771" t="e">
        <f ca="1">E00251528958621</f>
        <v>#NAME?</v>
      </c>
      <c r="B21771">
        <v>296</v>
      </c>
      <c r="C21771" t="s">
        <v>119</v>
      </c>
      <c r="D21771" s="1">
        <v>41843</v>
      </c>
      <c r="F21771">
        <v>1</v>
      </c>
      <c r="G21771">
        <v>78830</v>
      </c>
      <c r="H21771" t="s">
        <v>297</v>
      </c>
      <c r="J21771" t="s">
        <v>14</v>
      </c>
      <c r="K21771">
        <v>62</v>
      </c>
      <c r="L21771" t="s">
        <v>22</v>
      </c>
    </row>
    <row r="21772" spans="1:12">
      <c r="A21772" t="e">
        <f ca="1">E00251513343121</f>
        <v>#NAME?</v>
      </c>
      <c r="B21772">
        <v>470</v>
      </c>
      <c r="C21772" t="s">
        <v>457</v>
      </c>
      <c r="D21772" s="1">
        <v>42527</v>
      </c>
      <c r="F21772">
        <v>6</v>
      </c>
      <c r="G21772">
        <v>53510</v>
      </c>
      <c r="H21772" t="s">
        <v>755</v>
      </c>
      <c r="J21772" t="s">
        <v>14</v>
      </c>
      <c r="K21772">
        <v>60</v>
      </c>
      <c r="L21772" t="s">
        <v>15</v>
      </c>
    </row>
    <row r="21773" spans="1:12">
      <c r="A21773" t="e">
        <f ca="1">E00251424802621</f>
        <v>#NAME?</v>
      </c>
      <c r="B21773">
        <v>115</v>
      </c>
      <c r="C21773" t="s">
        <v>455</v>
      </c>
      <c r="D21773" s="1">
        <v>42650</v>
      </c>
      <c r="F21773">
        <v>1</v>
      </c>
      <c r="G21773">
        <v>25000</v>
      </c>
      <c r="H21773" t="s">
        <v>178</v>
      </c>
      <c r="J21773" t="s">
        <v>14</v>
      </c>
      <c r="K21773">
        <v>50</v>
      </c>
      <c r="L21773" t="s">
        <v>15</v>
      </c>
    </row>
    <row r="21774" spans="1:12">
      <c r="A21774" t="e">
        <f ca="1">E00251424802621</f>
        <v>#NAME?</v>
      </c>
      <c r="B21774">
        <v>115</v>
      </c>
      <c r="C21774" t="s">
        <v>455</v>
      </c>
      <c r="D21774" s="1">
        <v>42902</v>
      </c>
      <c r="F21774">
        <v>6</v>
      </c>
      <c r="G21774">
        <v>25000</v>
      </c>
      <c r="H21774" t="s">
        <v>178</v>
      </c>
      <c r="J21774" t="s">
        <v>14</v>
      </c>
      <c r="K21774">
        <v>51</v>
      </c>
      <c r="L21774" t="s">
        <v>15</v>
      </c>
    </row>
    <row r="21775" spans="1:12">
      <c r="A21775" t="e">
        <f ca="1">E00251424802621</f>
        <v>#NAME?</v>
      </c>
      <c r="B21775">
        <v>115</v>
      </c>
      <c r="C21775" t="s">
        <v>455</v>
      </c>
      <c r="D21775" s="1">
        <v>42926</v>
      </c>
      <c r="F21775">
        <v>3</v>
      </c>
      <c r="G21775">
        <v>27800</v>
      </c>
      <c r="H21775" t="s">
        <v>145</v>
      </c>
      <c r="J21775" t="s">
        <v>14</v>
      </c>
      <c r="K21775">
        <v>51</v>
      </c>
      <c r="L21775" t="s">
        <v>15</v>
      </c>
    </row>
    <row r="21776" spans="1:12">
      <c r="A21776" t="e">
        <f ca="1">E00251424802621</f>
        <v>#NAME?</v>
      </c>
      <c r="B21776">
        <v>115</v>
      </c>
      <c r="C21776" t="s">
        <v>455</v>
      </c>
      <c r="D21776" s="1">
        <v>42936</v>
      </c>
      <c r="F21776">
        <v>6</v>
      </c>
      <c r="G21776">
        <v>4019</v>
      </c>
      <c r="H21776" t="s">
        <v>26</v>
      </c>
      <c r="J21776" t="s">
        <v>14</v>
      </c>
      <c r="K21776">
        <v>51</v>
      </c>
      <c r="L21776" t="s">
        <v>15</v>
      </c>
    </row>
    <row r="21777" spans="1:12">
      <c r="A21777" t="e">
        <f ca="1">E00251528958621</f>
        <v>#NAME?</v>
      </c>
      <c r="B21777">
        <v>296</v>
      </c>
      <c r="C21777" t="s">
        <v>119</v>
      </c>
      <c r="D21777" s="1">
        <v>41047</v>
      </c>
      <c r="F21777">
        <v>5</v>
      </c>
      <c r="G21777">
        <v>4019</v>
      </c>
      <c r="H21777" t="s">
        <v>26</v>
      </c>
      <c r="J21777" t="s">
        <v>14</v>
      </c>
      <c r="K21777">
        <v>60</v>
      </c>
      <c r="L21777" t="s">
        <v>15</v>
      </c>
    </row>
    <row r="21778" spans="1:12">
      <c r="A21778" t="e">
        <f ca="1">E00251528958621</f>
        <v>#NAME?</v>
      </c>
      <c r="B21778">
        <v>296</v>
      </c>
      <c r="C21778" t="s">
        <v>119</v>
      </c>
      <c r="D21778" s="1">
        <v>41369</v>
      </c>
      <c r="F21778">
        <v>3</v>
      </c>
      <c r="G21778">
        <v>25000</v>
      </c>
      <c r="H21778" t="s">
        <v>178</v>
      </c>
      <c r="J21778" t="s">
        <v>14</v>
      </c>
      <c r="K21778">
        <v>61</v>
      </c>
      <c r="L21778" t="s">
        <v>15</v>
      </c>
    </row>
    <row r="21779" spans="1:12">
      <c r="A21779" t="e">
        <f ca="1">E00251528958621</f>
        <v>#NAME?</v>
      </c>
      <c r="B21779">
        <v>296</v>
      </c>
      <c r="C21779" t="s">
        <v>119</v>
      </c>
      <c r="D21779" s="1">
        <v>41555</v>
      </c>
      <c r="F21779">
        <v>3</v>
      </c>
      <c r="G21779">
        <v>4019</v>
      </c>
      <c r="H21779" t="s">
        <v>26</v>
      </c>
      <c r="J21779" t="s">
        <v>14</v>
      </c>
      <c r="K21779">
        <v>61</v>
      </c>
      <c r="L21779" t="s">
        <v>15</v>
      </c>
    </row>
    <row r="21780" spans="1:12">
      <c r="A21780" t="e">
        <f ca="1">E00251518891821</f>
        <v>#NAME?</v>
      </c>
      <c r="B21780">
        <v>294</v>
      </c>
      <c r="C21780" t="s">
        <v>61</v>
      </c>
      <c r="D21780" s="1">
        <v>41330</v>
      </c>
      <c r="F21780">
        <v>4</v>
      </c>
      <c r="G21780">
        <v>7811</v>
      </c>
      <c r="H21780" t="s">
        <v>878</v>
      </c>
      <c r="J21780" t="s">
        <v>14</v>
      </c>
      <c r="K21780">
        <v>45</v>
      </c>
      <c r="L21780" t="s">
        <v>22</v>
      </c>
    </row>
    <row r="21781" spans="1:12">
      <c r="A21781" t="e">
        <f ca="1">E00251424802621</f>
        <v>#NAME?</v>
      </c>
      <c r="B21781">
        <v>4941</v>
      </c>
      <c r="C21781" t="s">
        <v>357</v>
      </c>
      <c r="D21781" s="1">
        <v>42709</v>
      </c>
      <c r="F21781">
        <v>2</v>
      </c>
      <c r="G21781">
        <v>3051</v>
      </c>
      <c r="H21781" t="s">
        <v>13</v>
      </c>
      <c r="J21781" t="s">
        <v>14</v>
      </c>
      <c r="K21781">
        <v>50</v>
      </c>
      <c r="L21781" t="s">
        <v>15</v>
      </c>
    </row>
    <row r="21782" spans="1:12">
      <c r="A21782" t="e">
        <f ca="1">E00251424802621</f>
        <v>#NAME?</v>
      </c>
      <c r="B21782">
        <v>4941</v>
      </c>
      <c r="C21782" t="s">
        <v>357</v>
      </c>
      <c r="D21782" s="1">
        <v>42709</v>
      </c>
      <c r="F21782">
        <v>3</v>
      </c>
      <c r="G21782">
        <v>25000</v>
      </c>
      <c r="H21782" t="s">
        <v>178</v>
      </c>
      <c r="J21782" t="s">
        <v>14</v>
      </c>
      <c r="K21782">
        <v>50</v>
      </c>
      <c r="L21782" t="s">
        <v>15</v>
      </c>
    </row>
    <row r="21783" spans="1:12">
      <c r="A21783" t="e">
        <f ca="1">E00251424802621</f>
        <v>#NAME?</v>
      </c>
      <c r="B21783">
        <v>4941</v>
      </c>
      <c r="C21783" t="s">
        <v>357</v>
      </c>
      <c r="D21783" s="1">
        <v>42891</v>
      </c>
      <c r="F21783">
        <v>5</v>
      </c>
      <c r="G21783">
        <v>27800</v>
      </c>
      <c r="H21783" t="s">
        <v>145</v>
      </c>
      <c r="J21783" t="s">
        <v>14</v>
      </c>
      <c r="K21783">
        <v>51</v>
      </c>
      <c r="L21783" t="s">
        <v>15</v>
      </c>
    </row>
    <row r="21784" spans="1:12">
      <c r="A21784" t="e">
        <f ca="1">E00251424802621</f>
        <v>#NAME?</v>
      </c>
      <c r="B21784">
        <v>4941</v>
      </c>
      <c r="C21784" t="s">
        <v>357</v>
      </c>
      <c r="D21784" s="1">
        <v>43056</v>
      </c>
      <c r="F21784">
        <v>1</v>
      </c>
      <c r="G21784">
        <v>29620</v>
      </c>
      <c r="H21784" t="s">
        <v>460</v>
      </c>
      <c r="J21784" t="s">
        <v>14</v>
      </c>
      <c r="K21784">
        <v>51</v>
      </c>
      <c r="L21784" t="s">
        <v>15</v>
      </c>
    </row>
    <row r="21785" spans="1:12">
      <c r="A21785" t="e">
        <f ca="1">E00251510213921</f>
        <v>#NAME?</v>
      </c>
      <c r="B21785">
        <v>165</v>
      </c>
      <c r="C21785" t="s">
        <v>461</v>
      </c>
      <c r="D21785" s="1">
        <v>42492</v>
      </c>
      <c r="F21785">
        <v>1</v>
      </c>
      <c r="G21785">
        <v>72632</v>
      </c>
      <c r="H21785" t="s">
        <v>107</v>
      </c>
      <c r="J21785" t="s">
        <v>14</v>
      </c>
      <c r="K21785">
        <v>56</v>
      </c>
      <c r="L21785" t="s">
        <v>15</v>
      </c>
    </row>
    <row r="21786" spans="1:12">
      <c r="A21786" t="e">
        <f ca="1">E00251528958621</f>
        <v>#NAME?</v>
      </c>
      <c r="B21786">
        <v>295</v>
      </c>
      <c r="C21786" t="s">
        <v>435</v>
      </c>
      <c r="D21786" s="1">
        <v>42913</v>
      </c>
      <c r="F21786">
        <v>3</v>
      </c>
      <c r="G21786">
        <v>25000</v>
      </c>
      <c r="H21786" t="s">
        <v>178</v>
      </c>
      <c r="J21786" t="s">
        <v>14</v>
      </c>
      <c r="K21786">
        <v>65</v>
      </c>
      <c r="L21786" t="s">
        <v>15</v>
      </c>
    </row>
    <row r="21787" spans="1:12">
      <c r="A21787" t="e">
        <f ca="1">E00251528958621</f>
        <v>#NAME?</v>
      </c>
      <c r="B21787">
        <v>296</v>
      </c>
      <c r="C21787" t="s">
        <v>119</v>
      </c>
      <c r="D21787" s="1">
        <v>40976</v>
      </c>
      <c r="F21787">
        <v>1</v>
      </c>
      <c r="G21787">
        <v>71940</v>
      </c>
      <c r="H21787" t="s">
        <v>135</v>
      </c>
      <c r="J21787" t="s">
        <v>14</v>
      </c>
      <c r="K21787">
        <v>60</v>
      </c>
      <c r="L21787" t="s">
        <v>15</v>
      </c>
    </row>
    <row r="21788" spans="1:12">
      <c r="A21788" t="e">
        <f ca="1">E00251513270121</f>
        <v>#NAME?</v>
      </c>
      <c r="B21788">
        <v>446</v>
      </c>
      <c r="C21788" t="s">
        <v>94</v>
      </c>
      <c r="D21788" s="1">
        <v>41204</v>
      </c>
      <c r="F21788">
        <v>1</v>
      </c>
      <c r="G21788">
        <v>7469</v>
      </c>
      <c r="H21788" t="s">
        <v>1274</v>
      </c>
      <c r="J21788" t="s">
        <v>14</v>
      </c>
      <c r="K21788">
        <v>43</v>
      </c>
      <c r="L21788" t="s">
        <v>15</v>
      </c>
    </row>
    <row r="21789" spans="1:12">
      <c r="A21789" t="e">
        <f ca="1">E00251513270121</f>
        <v>#NAME?</v>
      </c>
      <c r="B21789">
        <v>482</v>
      </c>
      <c r="C21789" t="s">
        <v>471</v>
      </c>
      <c r="D21789" s="1">
        <v>42433</v>
      </c>
      <c r="F21789">
        <v>1</v>
      </c>
      <c r="G21789">
        <v>4019</v>
      </c>
      <c r="H21789" t="s">
        <v>26</v>
      </c>
      <c r="J21789" t="s">
        <v>14</v>
      </c>
      <c r="K21789">
        <v>46</v>
      </c>
      <c r="L21789" t="s">
        <v>15</v>
      </c>
    </row>
    <row r="21790" spans="1:12">
      <c r="A21790" t="e">
        <f ca="1">E00251510213921</f>
        <v>#NAME?</v>
      </c>
      <c r="B21790">
        <v>165</v>
      </c>
      <c r="C21790" t="s">
        <v>461</v>
      </c>
      <c r="D21790" s="1">
        <v>42555</v>
      </c>
      <c r="F21790">
        <v>1</v>
      </c>
      <c r="G21790">
        <v>7862</v>
      </c>
      <c r="H21790" t="s">
        <v>27</v>
      </c>
      <c r="J21790" t="s">
        <v>14</v>
      </c>
      <c r="K21790">
        <v>56</v>
      </c>
      <c r="L21790" t="s">
        <v>22</v>
      </c>
    </row>
    <row r="21791" spans="1:12">
      <c r="A21791" t="e">
        <f ca="1">E00251424802621</f>
        <v>#NAME?</v>
      </c>
      <c r="B21791">
        <v>115</v>
      </c>
      <c r="C21791" t="s">
        <v>455</v>
      </c>
      <c r="D21791" s="1">
        <v>42906</v>
      </c>
      <c r="F21791">
        <v>1</v>
      </c>
      <c r="G21791">
        <v>5531</v>
      </c>
      <c r="H21791" t="s">
        <v>462</v>
      </c>
      <c r="J21791" t="s">
        <v>14</v>
      </c>
      <c r="K21791">
        <v>51</v>
      </c>
      <c r="L21791" t="s">
        <v>15</v>
      </c>
    </row>
    <row r="21792" spans="1:12">
      <c r="A21792" t="e">
        <f ca="1">E00251528958621</f>
        <v>#NAME?</v>
      </c>
      <c r="B21792">
        <v>296</v>
      </c>
      <c r="C21792" t="s">
        <v>119</v>
      </c>
      <c r="D21792" s="1">
        <v>41555</v>
      </c>
      <c r="F21792">
        <v>2</v>
      </c>
      <c r="G21792">
        <v>25000</v>
      </c>
      <c r="H21792" t="s">
        <v>178</v>
      </c>
      <c r="J21792" t="s">
        <v>14</v>
      </c>
      <c r="K21792">
        <v>61</v>
      </c>
      <c r="L21792" t="s">
        <v>15</v>
      </c>
    </row>
    <row r="21793" spans="1:12">
      <c r="A21793" t="e">
        <f ca="1">E00251528958621</f>
        <v>#NAME?</v>
      </c>
      <c r="B21793">
        <v>296</v>
      </c>
      <c r="C21793" t="s">
        <v>119</v>
      </c>
      <c r="D21793" s="1">
        <v>41705</v>
      </c>
      <c r="F21793">
        <v>5</v>
      </c>
      <c r="G21793">
        <v>71690</v>
      </c>
      <c r="H21793" t="s">
        <v>410</v>
      </c>
      <c r="J21793" t="s">
        <v>14</v>
      </c>
      <c r="K21793">
        <v>62</v>
      </c>
      <c r="L21793" t="s">
        <v>15</v>
      </c>
    </row>
    <row r="21794" spans="1:12">
      <c r="A21794" t="e">
        <f ca="1">E00251528958621</f>
        <v>#NAME?</v>
      </c>
      <c r="B21794">
        <v>296</v>
      </c>
      <c r="C21794" t="s">
        <v>119</v>
      </c>
      <c r="D21794" s="1">
        <v>41955</v>
      </c>
      <c r="F21794">
        <v>1</v>
      </c>
      <c r="G21794">
        <v>7820</v>
      </c>
      <c r="H21794" t="s">
        <v>233</v>
      </c>
      <c r="J21794" t="s">
        <v>14</v>
      </c>
      <c r="K21794">
        <v>62</v>
      </c>
      <c r="L21794" t="s">
        <v>22</v>
      </c>
    </row>
    <row r="21795" spans="1:12">
      <c r="A21795" t="e">
        <f ca="1">E00251528958621</f>
        <v>#NAME?</v>
      </c>
      <c r="B21795">
        <v>296</v>
      </c>
      <c r="C21795" t="s">
        <v>119</v>
      </c>
      <c r="D21795" s="1">
        <v>41442</v>
      </c>
      <c r="F21795">
        <v>1</v>
      </c>
      <c r="G21795">
        <v>7242</v>
      </c>
      <c r="H21795" t="s">
        <v>93</v>
      </c>
      <c r="J21795" t="s">
        <v>14</v>
      </c>
      <c r="K21795">
        <v>61</v>
      </c>
      <c r="L21795" t="s">
        <v>15</v>
      </c>
    </row>
    <row r="21796" spans="1:12">
      <c r="A21796" t="e">
        <f ca="1">E00251424802621</f>
        <v>#NAME?</v>
      </c>
      <c r="B21796">
        <v>115</v>
      </c>
      <c r="C21796" t="s">
        <v>455</v>
      </c>
      <c r="D21796" s="1">
        <v>42846</v>
      </c>
      <c r="F21796">
        <v>5</v>
      </c>
      <c r="G21796">
        <v>78057</v>
      </c>
      <c r="H21796" t="s">
        <v>140</v>
      </c>
      <c r="J21796" t="s">
        <v>14</v>
      </c>
      <c r="K21796">
        <v>50</v>
      </c>
      <c r="L21796" t="s">
        <v>22</v>
      </c>
    </row>
    <row r="21797" spans="1:12">
      <c r="A21797" t="e">
        <f ca="1">E00251424802621</f>
        <v>#NAME?</v>
      </c>
      <c r="B21797">
        <v>115</v>
      </c>
      <c r="C21797" t="s">
        <v>455</v>
      </c>
      <c r="D21797" s="1">
        <v>42965</v>
      </c>
      <c r="F21797">
        <v>1</v>
      </c>
      <c r="G21797">
        <v>3051</v>
      </c>
      <c r="H21797" t="s">
        <v>13</v>
      </c>
      <c r="J21797" t="s">
        <v>14</v>
      </c>
      <c r="K21797">
        <v>51</v>
      </c>
      <c r="L21797" t="s">
        <v>15</v>
      </c>
    </row>
    <row r="21798" spans="1:12">
      <c r="A21798" t="e">
        <f ca="1">E00251616253621</f>
        <v>#NAME?</v>
      </c>
      <c r="B21798">
        <v>486</v>
      </c>
      <c r="C21798" t="s">
        <v>340</v>
      </c>
      <c r="D21798" s="1">
        <v>41821</v>
      </c>
      <c r="F21798">
        <v>1</v>
      </c>
      <c r="G21798">
        <v>3004</v>
      </c>
      <c r="H21798" t="s">
        <v>104</v>
      </c>
      <c r="J21798" t="s">
        <v>14</v>
      </c>
      <c r="K21798">
        <v>43</v>
      </c>
      <c r="L21798" t="s">
        <v>15</v>
      </c>
    </row>
    <row r="21799" spans="1:12">
      <c r="A21799" t="e">
        <f ca="1">E00251616253621</f>
        <v>#NAME?</v>
      </c>
      <c r="B21799">
        <v>486</v>
      </c>
      <c r="C21799" t="s">
        <v>340</v>
      </c>
      <c r="D21799" s="1">
        <v>42772</v>
      </c>
      <c r="F21799">
        <v>1</v>
      </c>
      <c r="G21799">
        <v>7290</v>
      </c>
      <c r="H21799" t="s">
        <v>707</v>
      </c>
      <c r="J21799" t="s">
        <v>14</v>
      </c>
      <c r="K21799">
        <v>45</v>
      </c>
      <c r="L21799" t="s">
        <v>15</v>
      </c>
    </row>
    <row r="21800" spans="1:12">
      <c r="A21800" t="e">
        <f ca="1">E00251424802621</f>
        <v>#NAME?</v>
      </c>
      <c r="B21800">
        <v>4941</v>
      </c>
      <c r="C21800" t="s">
        <v>357</v>
      </c>
      <c r="D21800" s="1">
        <v>42953</v>
      </c>
      <c r="F21800">
        <v>3</v>
      </c>
      <c r="G21800">
        <v>25000</v>
      </c>
      <c r="H21800" t="s">
        <v>178</v>
      </c>
      <c r="J21800" t="s">
        <v>14</v>
      </c>
      <c r="K21800">
        <v>51</v>
      </c>
      <c r="L21800" t="s">
        <v>15</v>
      </c>
    </row>
    <row r="21801" spans="1:12">
      <c r="A21801" t="e">
        <f ca="1">E00251528958621</f>
        <v>#NAME?</v>
      </c>
      <c r="B21801">
        <v>296</v>
      </c>
      <c r="C21801" t="s">
        <v>119</v>
      </c>
      <c r="D21801" s="1">
        <v>41751</v>
      </c>
      <c r="F21801">
        <v>2</v>
      </c>
      <c r="G21801">
        <v>5198</v>
      </c>
      <c r="H21801" t="s">
        <v>200</v>
      </c>
      <c r="J21801" t="s">
        <v>14</v>
      </c>
      <c r="K21801">
        <v>62</v>
      </c>
      <c r="L21801" t="s">
        <v>15</v>
      </c>
    </row>
    <row r="21802" spans="1:12">
      <c r="A21802" t="e">
        <f ca="1">E00251528958621</f>
        <v>#NAME?</v>
      </c>
      <c r="B21802">
        <v>296</v>
      </c>
      <c r="C21802" t="s">
        <v>119</v>
      </c>
      <c r="D21802" s="1">
        <v>41477</v>
      </c>
      <c r="F21802">
        <v>4</v>
      </c>
      <c r="G21802">
        <v>4019</v>
      </c>
      <c r="H21802" t="s">
        <v>26</v>
      </c>
      <c r="J21802" t="s">
        <v>14</v>
      </c>
      <c r="K21802">
        <v>61</v>
      </c>
      <c r="L21802" t="s">
        <v>15</v>
      </c>
    </row>
    <row r="21803" spans="1:12">
      <c r="A21803" t="e">
        <f ca="1">E00251424802621</f>
        <v>#NAME?</v>
      </c>
      <c r="B21803">
        <v>115</v>
      </c>
      <c r="C21803" t="s">
        <v>455</v>
      </c>
      <c r="D21803" s="1">
        <v>42810</v>
      </c>
      <c r="F21803">
        <v>6</v>
      </c>
      <c r="G21803">
        <v>27800</v>
      </c>
      <c r="H21803" t="s">
        <v>145</v>
      </c>
      <c r="J21803" t="s">
        <v>14</v>
      </c>
      <c r="K21803">
        <v>50</v>
      </c>
      <c r="L21803" t="s">
        <v>15</v>
      </c>
    </row>
    <row r="21804" spans="1:12">
      <c r="A21804" t="e">
        <f ca="1">E00251424802621</f>
        <v>#NAME?</v>
      </c>
      <c r="B21804">
        <v>115</v>
      </c>
      <c r="C21804" t="s">
        <v>455</v>
      </c>
      <c r="D21804" s="1">
        <v>42816</v>
      </c>
      <c r="F21804">
        <v>6</v>
      </c>
      <c r="G21804">
        <v>27800</v>
      </c>
      <c r="H21804" t="s">
        <v>145</v>
      </c>
      <c r="J21804" t="s">
        <v>14</v>
      </c>
      <c r="K21804">
        <v>50</v>
      </c>
      <c r="L21804" t="s">
        <v>15</v>
      </c>
    </row>
    <row r="21805" spans="1:12">
      <c r="A21805" t="e">
        <f ca="1">E00251424802621</f>
        <v>#NAME?</v>
      </c>
      <c r="B21805">
        <v>115</v>
      </c>
      <c r="C21805" t="s">
        <v>455</v>
      </c>
      <c r="D21805" s="1">
        <v>42838</v>
      </c>
      <c r="F21805">
        <v>2</v>
      </c>
      <c r="G21805">
        <v>3051</v>
      </c>
      <c r="H21805" t="s">
        <v>13</v>
      </c>
      <c r="J21805" t="s">
        <v>14</v>
      </c>
      <c r="K21805">
        <v>50</v>
      </c>
      <c r="L21805" t="s">
        <v>15</v>
      </c>
    </row>
    <row r="21806" spans="1:12">
      <c r="A21806" t="e">
        <f ca="1">E00251528958621</f>
        <v>#NAME?</v>
      </c>
      <c r="B21806">
        <v>295</v>
      </c>
      <c r="C21806" t="s">
        <v>435</v>
      </c>
      <c r="D21806" s="1">
        <v>43088</v>
      </c>
      <c r="F21806">
        <v>2</v>
      </c>
      <c r="G21806">
        <v>6272</v>
      </c>
      <c r="H21806" t="s">
        <v>635</v>
      </c>
      <c r="J21806" t="s">
        <v>14</v>
      </c>
      <c r="K21806">
        <v>66</v>
      </c>
      <c r="L21806" t="s">
        <v>15</v>
      </c>
    </row>
    <row r="21807" spans="1:12">
      <c r="A21807" t="e">
        <f ca="1">E00251518891821</f>
        <v>#NAME?</v>
      </c>
      <c r="B21807">
        <v>290</v>
      </c>
      <c r="C21807" t="s">
        <v>449</v>
      </c>
      <c r="D21807" s="1">
        <v>40959</v>
      </c>
      <c r="F21807">
        <v>1</v>
      </c>
      <c r="G21807">
        <v>78900</v>
      </c>
      <c r="H21807" t="s">
        <v>79</v>
      </c>
      <c r="J21807" t="s">
        <v>14</v>
      </c>
      <c r="K21807">
        <v>44</v>
      </c>
      <c r="L21807" t="s">
        <v>22</v>
      </c>
    </row>
    <row r="21808" spans="1:12">
      <c r="A21808" t="e">
        <f ca="1">E00251518891821</f>
        <v>#NAME?</v>
      </c>
      <c r="B21808">
        <v>292</v>
      </c>
      <c r="C21808" t="s">
        <v>467</v>
      </c>
      <c r="D21808" s="1">
        <v>41339</v>
      </c>
      <c r="F21808">
        <v>4</v>
      </c>
      <c r="G21808">
        <v>73390</v>
      </c>
      <c r="H21808" t="s">
        <v>66</v>
      </c>
      <c r="J21808" t="s">
        <v>14</v>
      </c>
      <c r="K21808">
        <v>45</v>
      </c>
      <c r="L21808" t="s">
        <v>15</v>
      </c>
    </row>
    <row r="21809" spans="1:12">
      <c r="A21809" t="e">
        <f ca="1">E00251518891821</f>
        <v>#NAME?</v>
      </c>
      <c r="B21809">
        <v>294</v>
      </c>
      <c r="C21809" t="s">
        <v>61</v>
      </c>
      <c r="D21809" s="1">
        <v>41430</v>
      </c>
      <c r="F21809">
        <v>1</v>
      </c>
      <c r="G21809">
        <v>7962</v>
      </c>
      <c r="H21809" t="s">
        <v>111</v>
      </c>
      <c r="J21809" t="s">
        <v>14</v>
      </c>
      <c r="K21809">
        <v>45</v>
      </c>
      <c r="L21809" t="s">
        <v>22</v>
      </c>
    </row>
    <row r="21810" spans="1:12">
      <c r="A21810" t="e">
        <f ca="1">E00251424802621</f>
        <v>#NAME?</v>
      </c>
      <c r="B21810">
        <v>115</v>
      </c>
      <c r="C21810" t="s">
        <v>455</v>
      </c>
      <c r="D21810" s="1">
        <v>42965</v>
      </c>
      <c r="F21810">
        <v>6</v>
      </c>
      <c r="G21810">
        <v>25000</v>
      </c>
      <c r="H21810" t="s">
        <v>178</v>
      </c>
      <c r="J21810" t="s">
        <v>14</v>
      </c>
      <c r="K21810">
        <v>51</v>
      </c>
      <c r="L21810" t="s">
        <v>15</v>
      </c>
    </row>
    <row r="21811" spans="1:12">
      <c r="A21811" t="e">
        <f ca="1">E00251424802621</f>
        <v>#NAME?</v>
      </c>
      <c r="B21811">
        <v>115</v>
      </c>
      <c r="C21811" t="s">
        <v>455</v>
      </c>
      <c r="D21811" s="1">
        <v>41005</v>
      </c>
      <c r="F21811">
        <v>1</v>
      </c>
      <c r="G21811">
        <v>25000</v>
      </c>
      <c r="H21811" t="s">
        <v>178</v>
      </c>
      <c r="J21811" t="s">
        <v>14</v>
      </c>
      <c r="K21811">
        <v>45</v>
      </c>
      <c r="L21811" t="s">
        <v>15</v>
      </c>
    </row>
    <row r="21812" spans="1:12">
      <c r="A21812" t="e">
        <f ca="1">E00251424802621</f>
        <v>#NAME?</v>
      </c>
      <c r="B21812">
        <v>115</v>
      </c>
      <c r="C21812" t="s">
        <v>455</v>
      </c>
      <c r="D21812" s="1">
        <v>42852</v>
      </c>
      <c r="F21812">
        <v>1</v>
      </c>
      <c r="G21812">
        <v>29620</v>
      </c>
      <c r="H21812" t="s">
        <v>460</v>
      </c>
      <c r="J21812" t="s">
        <v>14</v>
      </c>
      <c r="K21812">
        <v>50</v>
      </c>
      <c r="L21812" t="s">
        <v>15</v>
      </c>
    </row>
    <row r="21813" spans="1:12">
      <c r="A21813" t="e">
        <f ca="1">E00251424802621</f>
        <v>#NAME?</v>
      </c>
      <c r="B21813">
        <v>115</v>
      </c>
      <c r="C21813" t="s">
        <v>455</v>
      </c>
      <c r="D21813" s="1">
        <v>42872</v>
      </c>
      <c r="F21813">
        <v>5</v>
      </c>
      <c r="G21813">
        <v>27800</v>
      </c>
      <c r="H21813" t="s">
        <v>145</v>
      </c>
      <c r="J21813" t="s">
        <v>14</v>
      </c>
      <c r="K21813">
        <v>51</v>
      </c>
      <c r="L21813" t="s">
        <v>15</v>
      </c>
    </row>
    <row r="21814" spans="1:12">
      <c r="A21814" t="e">
        <f ca="1">E00251510213921</f>
        <v>#NAME?</v>
      </c>
      <c r="B21814">
        <v>165</v>
      </c>
      <c r="C21814" t="s">
        <v>461</v>
      </c>
      <c r="D21814" s="1">
        <v>41190</v>
      </c>
      <c r="F21814">
        <v>1</v>
      </c>
      <c r="G21814">
        <v>4722</v>
      </c>
      <c r="H21814" t="s">
        <v>704</v>
      </c>
      <c r="J21814" t="s">
        <v>14</v>
      </c>
      <c r="K21814">
        <v>52</v>
      </c>
      <c r="L21814" t="s">
        <v>15</v>
      </c>
    </row>
    <row r="21815" spans="1:12">
      <c r="A21815" t="e">
        <f ca="1">E00251510213921</f>
        <v>#NAME?</v>
      </c>
      <c r="B21815">
        <v>165</v>
      </c>
      <c r="C21815" t="s">
        <v>461</v>
      </c>
      <c r="D21815" s="1">
        <v>42830</v>
      </c>
      <c r="F21815">
        <v>5</v>
      </c>
      <c r="G21815">
        <v>27800</v>
      </c>
      <c r="H21815" t="s">
        <v>145</v>
      </c>
      <c r="J21815" t="s">
        <v>14</v>
      </c>
      <c r="K21815">
        <v>57</v>
      </c>
      <c r="L21815" t="s">
        <v>15</v>
      </c>
    </row>
    <row r="21816" spans="1:12">
      <c r="A21816" t="e">
        <f ca="1">E00251528958621</f>
        <v>#NAME?</v>
      </c>
      <c r="B21816">
        <v>295</v>
      </c>
      <c r="C21816" t="s">
        <v>435</v>
      </c>
      <c r="D21816" s="1">
        <v>42310</v>
      </c>
      <c r="F21816">
        <v>2</v>
      </c>
      <c r="G21816">
        <v>78079</v>
      </c>
      <c r="H21816" t="s">
        <v>49</v>
      </c>
      <c r="J21816" t="s">
        <v>14</v>
      </c>
      <c r="K21816">
        <v>63</v>
      </c>
      <c r="L21816" t="s">
        <v>22</v>
      </c>
    </row>
    <row r="21817" spans="1:12">
      <c r="A21817" t="e">
        <f ca="1">E00251424802621</f>
        <v>#NAME?</v>
      </c>
      <c r="B21817">
        <v>4941</v>
      </c>
      <c r="C21817" t="s">
        <v>357</v>
      </c>
      <c r="D21817" s="1">
        <v>41400</v>
      </c>
      <c r="F21817">
        <v>1</v>
      </c>
      <c r="G21817">
        <v>3051</v>
      </c>
      <c r="H21817" t="s">
        <v>13</v>
      </c>
      <c r="J21817" t="s">
        <v>14</v>
      </c>
      <c r="K21817">
        <v>47</v>
      </c>
      <c r="L21817" t="s">
        <v>15</v>
      </c>
    </row>
    <row r="21818" spans="1:12">
      <c r="A21818" t="e">
        <f ca="1">E00251513343121</f>
        <v>#NAME?</v>
      </c>
      <c r="B21818">
        <v>470</v>
      </c>
      <c r="C21818" t="s">
        <v>457</v>
      </c>
      <c r="D21818" s="1">
        <v>42562</v>
      </c>
      <c r="F21818">
        <v>2</v>
      </c>
      <c r="G21818">
        <v>2720</v>
      </c>
      <c r="H21818" t="s">
        <v>65</v>
      </c>
      <c r="J21818" t="s">
        <v>14</v>
      </c>
      <c r="K21818">
        <v>60</v>
      </c>
      <c r="L21818" t="s">
        <v>15</v>
      </c>
    </row>
    <row r="21819" spans="1:12">
      <c r="A21819" t="e">
        <f ca="1">E00251513270121</f>
        <v>#NAME?</v>
      </c>
      <c r="B21819">
        <v>482</v>
      </c>
      <c r="C21819" t="s">
        <v>471</v>
      </c>
      <c r="D21819" s="1">
        <v>43081</v>
      </c>
      <c r="F21819">
        <v>1</v>
      </c>
      <c r="G21819">
        <v>27800</v>
      </c>
      <c r="H21819" t="s">
        <v>145</v>
      </c>
      <c r="J21819" t="s">
        <v>14</v>
      </c>
      <c r="K21819">
        <v>48</v>
      </c>
      <c r="L21819" t="s">
        <v>15</v>
      </c>
    </row>
    <row r="21820" spans="1:12">
      <c r="A21820" t="e">
        <f ca="1">E00251513343121</f>
        <v>#NAME?</v>
      </c>
      <c r="B21820">
        <v>718</v>
      </c>
      <c r="C21820" t="s">
        <v>32</v>
      </c>
      <c r="D21820" s="1">
        <v>42017</v>
      </c>
      <c r="E21820">
        <v>0</v>
      </c>
      <c r="F21820">
        <v>3</v>
      </c>
      <c r="G21820">
        <v>3659</v>
      </c>
      <c r="H21820" t="s">
        <v>132</v>
      </c>
      <c r="J21820" t="s">
        <v>34</v>
      </c>
      <c r="K21820">
        <v>58</v>
      </c>
      <c r="L21820" t="s">
        <v>15</v>
      </c>
    </row>
    <row r="21821" spans="1:12">
      <c r="A21821" t="e">
        <f ca="1">E00251528958621</f>
        <v>#NAME?</v>
      </c>
      <c r="B21821">
        <v>296</v>
      </c>
      <c r="C21821" t="s">
        <v>119</v>
      </c>
      <c r="D21821" s="1">
        <v>41103</v>
      </c>
      <c r="F21821">
        <v>3</v>
      </c>
      <c r="G21821">
        <v>25000</v>
      </c>
      <c r="H21821" t="s">
        <v>178</v>
      </c>
      <c r="J21821" t="s">
        <v>14</v>
      </c>
      <c r="K21821">
        <v>60</v>
      </c>
      <c r="L21821" t="s">
        <v>15</v>
      </c>
    </row>
    <row r="21822" spans="1:12">
      <c r="A21822" t="e">
        <f ca="1">E00251616253621</f>
        <v>#NAME?</v>
      </c>
      <c r="B21822">
        <v>486</v>
      </c>
      <c r="C21822" t="s">
        <v>340</v>
      </c>
      <c r="D21822" s="1">
        <v>41585</v>
      </c>
      <c r="F21822">
        <v>1</v>
      </c>
      <c r="G21822">
        <v>30000</v>
      </c>
      <c r="H21822" t="s">
        <v>144</v>
      </c>
      <c r="J21822" t="s">
        <v>14</v>
      </c>
      <c r="K21822">
        <v>42</v>
      </c>
      <c r="L21822" t="s">
        <v>15</v>
      </c>
    </row>
    <row r="21823" spans="1:12">
      <c r="A21823" t="e">
        <f ca="1">E00251528958621</f>
        <v>#NAME?</v>
      </c>
      <c r="B21823">
        <v>295</v>
      </c>
      <c r="C21823" t="s">
        <v>435</v>
      </c>
      <c r="D21823" s="1">
        <v>43088</v>
      </c>
      <c r="F21823">
        <v>1</v>
      </c>
      <c r="G21823">
        <v>5990</v>
      </c>
      <c r="H21823" t="s">
        <v>60</v>
      </c>
      <c r="J21823" t="s">
        <v>14</v>
      </c>
      <c r="K21823">
        <v>66</v>
      </c>
      <c r="L21823" t="s">
        <v>15</v>
      </c>
    </row>
    <row r="21824" spans="1:12">
      <c r="A21824" t="e">
        <f ca="1">E00251528958621</f>
        <v>#NAME?</v>
      </c>
      <c r="B21824">
        <v>296</v>
      </c>
      <c r="C21824" t="s">
        <v>119</v>
      </c>
      <c r="D21824" s="1">
        <v>41316</v>
      </c>
      <c r="F21824">
        <v>2</v>
      </c>
      <c r="G21824">
        <v>4019</v>
      </c>
      <c r="H21824" t="s">
        <v>26</v>
      </c>
      <c r="J21824" t="s">
        <v>14</v>
      </c>
      <c r="K21824">
        <v>61</v>
      </c>
      <c r="L21824" t="s">
        <v>15</v>
      </c>
    </row>
    <row r="21825" spans="1:12">
      <c r="A21825" t="e">
        <f ca="1">E00251439955221</f>
        <v>#NAME?</v>
      </c>
      <c r="B21825">
        <v>438</v>
      </c>
      <c r="C21825" t="s">
        <v>474</v>
      </c>
      <c r="D21825" s="1">
        <v>41936</v>
      </c>
      <c r="F21825">
        <v>1</v>
      </c>
      <c r="G21825">
        <v>4019</v>
      </c>
      <c r="H21825" t="s">
        <v>26</v>
      </c>
      <c r="J21825" t="s">
        <v>14</v>
      </c>
      <c r="K21825">
        <v>51</v>
      </c>
      <c r="L21825" t="s">
        <v>15</v>
      </c>
    </row>
    <row r="21826" spans="1:12">
      <c r="A21826" t="e">
        <f ca="1">E00251528958621</f>
        <v>#NAME?</v>
      </c>
      <c r="B21826">
        <v>296</v>
      </c>
      <c r="C21826" t="s">
        <v>119</v>
      </c>
      <c r="D21826" s="1">
        <v>41477</v>
      </c>
      <c r="F21826">
        <v>3</v>
      </c>
      <c r="G21826">
        <v>25000</v>
      </c>
      <c r="H21826" t="s">
        <v>178</v>
      </c>
      <c r="J21826" t="s">
        <v>14</v>
      </c>
      <c r="K21826">
        <v>61</v>
      </c>
      <c r="L21826" t="s">
        <v>15</v>
      </c>
    </row>
    <row r="21827" spans="1:12">
      <c r="A21827" t="e">
        <f ca="1">E00251616253621</f>
        <v>#NAME?</v>
      </c>
      <c r="B21827">
        <v>486</v>
      </c>
      <c r="C21827" t="s">
        <v>340</v>
      </c>
      <c r="D21827" s="1">
        <v>42668</v>
      </c>
      <c r="F21827">
        <v>1</v>
      </c>
      <c r="G21827">
        <v>71940</v>
      </c>
      <c r="H21827" t="s">
        <v>135</v>
      </c>
      <c r="J21827" t="s">
        <v>14</v>
      </c>
      <c r="K21827">
        <v>45</v>
      </c>
      <c r="L21827" t="s">
        <v>15</v>
      </c>
    </row>
    <row r="21828" spans="1:12">
      <c r="A21828" t="e">
        <f ca="1">E00251513343121</f>
        <v>#NAME?</v>
      </c>
      <c r="B21828">
        <v>470</v>
      </c>
      <c r="C21828" t="s">
        <v>457</v>
      </c>
      <c r="D21828" s="1">
        <v>41235</v>
      </c>
      <c r="F21828">
        <v>1</v>
      </c>
      <c r="G21828">
        <v>542</v>
      </c>
      <c r="H21828" t="s">
        <v>1202</v>
      </c>
      <c r="J21828" t="s">
        <v>14</v>
      </c>
      <c r="K21828">
        <v>56</v>
      </c>
      <c r="L21828" t="s">
        <v>15</v>
      </c>
    </row>
    <row r="21829" spans="1:12">
      <c r="A21829" t="e">
        <f ca="1">E00251513343121</f>
        <v>#NAME?</v>
      </c>
      <c r="B21829">
        <v>470</v>
      </c>
      <c r="C21829" t="s">
        <v>457</v>
      </c>
      <c r="D21829" s="1">
        <v>41612</v>
      </c>
      <c r="F21829">
        <v>2</v>
      </c>
      <c r="G21829">
        <v>2459</v>
      </c>
      <c r="H21829" t="s">
        <v>472</v>
      </c>
      <c r="J21829" t="s">
        <v>14</v>
      </c>
      <c r="K21829">
        <v>57</v>
      </c>
      <c r="L21829" t="s">
        <v>15</v>
      </c>
    </row>
    <row r="21830" spans="1:12">
      <c r="A21830" t="e">
        <f ca="1">E00251513343121</f>
        <v>#NAME?</v>
      </c>
      <c r="B21830">
        <v>470</v>
      </c>
      <c r="C21830" t="s">
        <v>457</v>
      </c>
      <c r="D21830" s="1">
        <v>42047</v>
      </c>
      <c r="F21830">
        <v>1</v>
      </c>
      <c r="G21830">
        <v>7811</v>
      </c>
      <c r="H21830" t="s">
        <v>878</v>
      </c>
      <c r="J21830" t="s">
        <v>14</v>
      </c>
      <c r="K21830">
        <v>58</v>
      </c>
      <c r="L21830" t="s">
        <v>22</v>
      </c>
    </row>
    <row r="21831" spans="1:12">
      <c r="A21831" t="e">
        <f ca="1">E00251513343121</f>
        <v>#NAME?</v>
      </c>
      <c r="B21831">
        <v>470</v>
      </c>
      <c r="C21831" t="s">
        <v>457</v>
      </c>
      <c r="D21831" s="1">
        <v>43066</v>
      </c>
      <c r="F21831">
        <v>6</v>
      </c>
      <c r="G21831">
        <v>7804</v>
      </c>
      <c r="H21831" t="s">
        <v>43</v>
      </c>
      <c r="J21831" t="s">
        <v>14</v>
      </c>
      <c r="K21831">
        <v>61</v>
      </c>
      <c r="L21831" t="s">
        <v>22</v>
      </c>
    </row>
    <row r="21832" spans="1:12">
      <c r="A21832" t="e">
        <f ca="1">E00251518891821</f>
        <v>#NAME?</v>
      </c>
      <c r="B21832">
        <v>294</v>
      </c>
      <c r="C21832" t="s">
        <v>61</v>
      </c>
      <c r="D21832" s="1">
        <v>41456</v>
      </c>
      <c r="F21832">
        <v>5</v>
      </c>
      <c r="G21832">
        <v>7811</v>
      </c>
      <c r="H21832" t="s">
        <v>878</v>
      </c>
      <c r="J21832" t="s">
        <v>14</v>
      </c>
      <c r="K21832">
        <v>45</v>
      </c>
      <c r="L21832" t="s">
        <v>22</v>
      </c>
    </row>
    <row r="21833" spans="1:12">
      <c r="A21833" t="e">
        <f ca="1">E00251510213921</f>
        <v>#NAME?</v>
      </c>
      <c r="B21833">
        <v>165</v>
      </c>
      <c r="C21833" t="s">
        <v>461</v>
      </c>
      <c r="D21833" s="1">
        <v>42557</v>
      </c>
      <c r="F21833">
        <v>2</v>
      </c>
      <c r="G21833">
        <v>4019</v>
      </c>
      <c r="H21833" t="s">
        <v>26</v>
      </c>
      <c r="J21833" t="s">
        <v>14</v>
      </c>
      <c r="K21833">
        <v>56</v>
      </c>
      <c r="L21833" t="s">
        <v>15</v>
      </c>
    </row>
    <row r="21834" spans="1:12">
      <c r="A21834" t="e">
        <f ca="1">E00251510213921</f>
        <v>#NAME?</v>
      </c>
      <c r="B21834">
        <v>165</v>
      </c>
      <c r="C21834" t="s">
        <v>461</v>
      </c>
      <c r="D21834" s="1">
        <v>42830</v>
      </c>
      <c r="F21834">
        <v>1</v>
      </c>
      <c r="G21834">
        <v>2449</v>
      </c>
      <c r="H21834" t="s">
        <v>53</v>
      </c>
      <c r="J21834" t="s">
        <v>14</v>
      </c>
      <c r="K21834">
        <v>57</v>
      </c>
      <c r="L21834" t="s">
        <v>15</v>
      </c>
    </row>
    <row r="21835" spans="1:12">
      <c r="A21835" t="e">
        <f ca="1">E00251510213921</f>
        <v>#NAME?</v>
      </c>
      <c r="B21835">
        <v>165</v>
      </c>
      <c r="C21835" t="s">
        <v>461</v>
      </c>
      <c r="D21835" s="1">
        <v>41739</v>
      </c>
      <c r="F21835">
        <v>1</v>
      </c>
      <c r="G21835">
        <v>4019</v>
      </c>
      <c r="H21835" t="s">
        <v>26</v>
      </c>
      <c r="J21835" t="s">
        <v>14</v>
      </c>
      <c r="K21835">
        <v>54</v>
      </c>
      <c r="L21835" t="s">
        <v>15</v>
      </c>
    </row>
    <row r="21836" spans="1:12">
      <c r="A21836" t="e">
        <f ca="1">E00251510213921</f>
        <v>#NAME?</v>
      </c>
      <c r="B21836">
        <v>165</v>
      </c>
      <c r="C21836" t="s">
        <v>461</v>
      </c>
      <c r="D21836" s="1">
        <v>42146</v>
      </c>
      <c r="F21836">
        <v>1</v>
      </c>
      <c r="G21836">
        <v>8798</v>
      </c>
      <c r="H21836" t="s">
        <v>314</v>
      </c>
      <c r="J21836" t="s">
        <v>14</v>
      </c>
      <c r="K21836">
        <v>55</v>
      </c>
      <c r="L21836" t="s">
        <v>15</v>
      </c>
    </row>
    <row r="21837" spans="1:12">
      <c r="A21837" t="e">
        <f ca="1">E00251617695721</f>
        <v>#NAME?</v>
      </c>
      <c r="B21837">
        <v>495</v>
      </c>
      <c r="C21837" t="s">
        <v>347</v>
      </c>
      <c r="D21837" s="1">
        <v>42793</v>
      </c>
      <c r="F21837">
        <v>4</v>
      </c>
      <c r="G21837">
        <v>78009</v>
      </c>
      <c r="H21837" t="s">
        <v>489</v>
      </c>
      <c r="J21837" t="s">
        <v>14</v>
      </c>
      <c r="K21837">
        <v>66</v>
      </c>
      <c r="L21837" t="s">
        <v>22</v>
      </c>
    </row>
    <row r="21838" spans="1:12">
      <c r="A21838" t="e">
        <f ca="1">E00251510213921</f>
        <v>#NAME?</v>
      </c>
      <c r="B21838">
        <v>165</v>
      </c>
      <c r="C21838" t="s">
        <v>461</v>
      </c>
      <c r="D21838" s="1">
        <v>42549</v>
      </c>
      <c r="F21838">
        <v>1</v>
      </c>
      <c r="G21838">
        <v>4019</v>
      </c>
      <c r="H21838" t="s">
        <v>26</v>
      </c>
      <c r="J21838" t="s">
        <v>14</v>
      </c>
      <c r="K21838">
        <v>56</v>
      </c>
      <c r="L21838" t="s">
        <v>15</v>
      </c>
    </row>
    <row r="21839" spans="1:12">
      <c r="A21839" t="e">
        <f ca="1">E00251510213921</f>
        <v>#NAME?</v>
      </c>
      <c r="B21839">
        <v>165</v>
      </c>
      <c r="C21839" t="s">
        <v>461</v>
      </c>
      <c r="D21839" s="1">
        <v>42860</v>
      </c>
      <c r="F21839">
        <v>1</v>
      </c>
      <c r="G21839">
        <v>8058</v>
      </c>
      <c r="H21839" t="s">
        <v>469</v>
      </c>
      <c r="J21839" t="s">
        <v>14</v>
      </c>
      <c r="K21839">
        <v>57</v>
      </c>
      <c r="L21839" t="s">
        <v>15</v>
      </c>
    </row>
    <row r="21840" spans="1:12">
      <c r="A21840" t="e">
        <f ca="1">E00251510213921</f>
        <v>#NAME?</v>
      </c>
      <c r="B21840">
        <v>165</v>
      </c>
      <c r="C21840" t="s">
        <v>461</v>
      </c>
      <c r="D21840" s="1">
        <v>41617</v>
      </c>
      <c r="F21840">
        <v>2</v>
      </c>
      <c r="G21840">
        <v>34690</v>
      </c>
      <c r="H21840" t="s">
        <v>118</v>
      </c>
      <c r="J21840" t="s">
        <v>14</v>
      </c>
      <c r="K21840">
        <v>54</v>
      </c>
      <c r="L21840" t="s">
        <v>15</v>
      </c>
    </row>
    <row r="21841" spans="1:12">
      <c r="A21841" t="e">
        <f ca="1">E00251518891821</f>
        <v>#NAME?</v>
      </c>
      <c r="B21841">
        <v>294</v>
      </c>
      <c r="C21841" t="s">
        <v>61</v>
      </c>
      <c r="D21841" s="1">
        <v>41600</v>
      </c>
      <c r="F21841">
        <v>5</v>
      </c>
      <c r="G21841">
        <v>27800</v>
      </c>
      <c r="H21841" t="s">
        <v>145</v>
      </c>
      <c r="J21841" t="s">
        <v>14</v>
      </c>
      <c r="K21841">
        <v>46</v>
      </c>
      <c r="L21841" t="s">
        <v>15</v>
      </c>
    </row>
    <row r="21842" spans="1:12">
      <c r="A21842" t="e">
        <f ca="1">E00251518891821</f>
        <v>#NAME?</v>
      </c>
      <c r="B21842">
        <v>292</v>
      </c>
      <c r="C21842" t="s">
        <v>467</v>
      </c>
      <c r="D21842" s="1">
        <v>41340</v>
      </c>
      <c r="F21842">
        <v>5</v>
      </c>
      <c r="G21842">
        <v>27800</v>
      </c>
      <c r="H21842" t="s">
        <v>145</v>
      </c>
      <c r="J21842" t="s">
        <v>14</v>
      </c>
      <c r="K21842">
        <v>45</v>
      </c>
      <c r="L21842" t="s">
        <v>15</v>
      </c>
    </row>
    <row r="21843" spans="1:12">
      <c r="A21843" t="e">
        <f ca="1">E00251513343121</f>
        <v>#NAME?</v>
      </c>
      <c r="B21843">
        <v>470</v>
      </c>
      <c r="C21843" t="s">
        <v>457</v>
      </c>
      <c r="D21843" s="1">
        <v>41288</v>
      </c>
      <c r="F21843">
        <v>1</v>
      </c>
      <c r="G21843">
        <v>2859</v>
      </c>
      <c r="H21843" t="s">
        <v>362</v>
      </c>
      <c r="J21843" t="s">
        <v>14</v>
      </c>
      <c r="K21843">
        <v>56</v>
      </c>
      <c r="L21843" t="s">
        <v>15</v>
      </c>
    </row>
    <row r="21844" spans="1:12">
      <c r="A21844" t="e">
        <f ca="1">E00251513343121</f>
        <v>#NAME?</v>
      </c>
      <c r="B21844">
        <v>470</v>
      </c>
      <c r="C21844" t="s">
        <v>457</v>
      </c>
      <c r="D21844" s="1">
        <v>42313</v>
      </c>
      <c r="F21844">
        <v>4</v>
      </c>
      <c r="G21844">
        <v>2459</v>
      </c>
      <c r="H21844" t="s">
        <v>472</v>
      </c>
      <c r="J21844" t="s">
        <v>14</v>
      </c>
      <c r="K21844">
        <v>59</v>
      </c>
      <c r="L21844" t="s">
        <v>15</v>
      </c>
    </row>
    <row r="21845" spans="1:12">
      <c r="A21845" t="e">
        <f ca="1">E00251513343121</f>
        <v>#NAME?</v>
      </c>
      <c r="B21845">
        <v>470</v>
      </c>
      <c r="C21845" t="s">
        <v>457</v>
      </c>
      <c r="D21845" s="1">
        <v>42661</v>
      </c>
      <c r="F21845">
        <v>6</v>
      </c>
      <c r="G21845">
        <v>2459</v>
      </c>
      <c r="H21845" t="s">
        <v>472</v>
      </c>
      <c r="J21845" t="s">
        <v>14</v>
      </c>
      <c r="K21845">
        <v>60</v>
      </c>
      <c r="L21845" t="s">
        <v>15</v>
      </c>
    </row>
    <row r="21846" spans="1:12">
      <c r="A21846" t="e">
        <f ca="1">E00251513343121</f>
        <v>#NAME?</v>
      </c>
      <c r="B21846">
        <v>470</v>
      </c>
      <c r="C21846" t="s">
        <v>457</v>
      </c>
      <c r="D21846" s="1">
        <v>42760</v>
      </c>
      <c r="F21846">
        <v>2</v>
      </c>
      <c r="G21846">
        <v>7291</v>
      </c>
      <c r="H21846" t="s">
        <v>163</v>
      </c>
      <c r="J21846" t="s">
        <v>14</v>
      </c>
      <c r="K21846">
        <v>60</v>
      </c>
      <c r="L21846" t="s">
        <v>15</v>
      </c>
    </row>
    <row r="21847" spans="1:12">
      <c r="A21847" t="e">
        <f ca="1">E00251513343121</f>
        <v>#NAME?</v>
      </c>
      <c r="B21847">
        <v>470</v>
      </c>
      <c r="C21847" t="s">
        <v>457</v>
      </c>
      <c r="D21847" s="1">
        <v>42982</v>
      </c>
      <c r="F21847">
        <v>1</v>
      </c>
      <c r="G21847">
        <v>30000</v>
      </c>
      <c r="H21847" t="s">
        <v>144</v>
      </c>
      <c r="J21847" t="s">
        <v>14</v>
      </c>
      <c r="K21847">
        <v>61</v>
      </c>
      <c r="L21847" t="s">
        <v>15</v>
      </c>
    </row>
    <row r="21848" spans="1:12">
      <c r="A21848" t="e">
        <f ca="1">E00251513270121</f>
        <v>#NAME?</v>
      </c>
      <c r="B21848">
        <v>446</v>
      </c>
      <c r="C21848" t="s">
        <v>94</v>
      </c>
      <c r="D21848" s="1">
        <v>41627</v>
      </c>
      <c r="F21848">
        <v>1</v>
      </c>
      <c r="G21848">
        <v>7469</v>
      </c>
      <c r="H21848" t="s">
        <v>1274</v>
      </c>
      <c r="J21848" t="s">
        <v>14</v>
      </c>
      <c r="K21848">
        <v>44</v>
      </c>
      <c r="L21848" t="s">
        <v>15</v>
      </c>
    </row>
    <row r="21849" spans="1:12">
      <c r="A21849" t="e">
        <f ca="1">E00251513270121</f>
        <v>#NAME?</v>
      </c>
      <c r="B21849">
        <v>482</v>
      </c>
      <c r="C21849" t="s">
        <v>471</v>
      </c>
      <c r="D21849" s="1">
        <v>42438</v>
      </c>
      <c r="F21849">
        <v>1</v>
      </c>
      <c r="G21849">
        <v>4019</v>
      </c>
      <c r="H21849" t="s">
        <v>26</v>
      </c>
      <c r="J21849" t="s">
        <v>14</v>
      </c>
      <c r="K21849">
        <v>46</v>
      </c>
      <c r="L21849" t="s">
        <v>15</v>
      </c>
    </row>
    <row r="21850" spans="1:12">
      <c r="A21850" t="e">
        <f ca="1">E00251510213921</f>
        <v>#NAME?</v>
      </c>
      <c r="B21850">
        <v>165</v>
      </c>
      <c r="C21850" t="s">
        <v>461</v>
      </c>
      <c r="D21850" s="1">
        <v>41576</v>
      </c>
      <c r="F21850">
        <v>3</v>
      </c>
      <c r="G21850">
        <v>2448</v>
      </c>
      <c r="H21850" t="s">
        <v>19</v>
      </c>
      <c r="J21850" t="s">
        <v>14</v>
      </c>
      <c r="K21850">
        <v>54</v>
      </c>
      <c r="L21850" t="s">
        <v>15</v>
      </c>
    </row>
    <row r="21851" spans="1:12">
      <c r="A21851" t="e">
        <f ca="1">E00251513343121</f>
        <v>#NAME?</v>
      </c>
      <c r="B21851">
        <v>470</v>
      </c>
      <c r="C21851" t="s">
        <v>457</v>
      </c>
      <c r="D21851" s="1">
        <v>42760</v>
      </c>
      <c r="F21851">
        <v>4</v>
      </c>
      <c r="G21851">
        <v>2720</v>
      </c>
      <c r="H21851" t="s">
        <v>65</v>
      </c>
      <c r="J21851" t="s">
        <v>14</v>
      </c>
      <c r="K21851">
        <v>60</v>
      </c>
      <c r="L21851" t="s">
        <v>15</v>
      </c>
    </row>
    <row r="21852" spans="1:12">
      <c r="A21852" t="e">
        <f ca="1">E00251513343121</f>
        <v>#NAME?</v>
      </c>
      <c r="B21852">
        <v>470</v>
      </c>
      <c r="C21852" t="s">
        <v>457</v>
      </c>
      <c r="D21852" s="1">
        <v>42985</v>
      </c>
      <c r="F21852">
        <v>1</v>
      </c>
      <c r="G21852">
        <v>30000</v>
      </c>
      <c r="H21852" t="s">
        <v>144</v>
      </c>
      <c r="J21852" t="s">
        <v>14</v>
      </c>
      <c r="K21852">
        <v>61</v>
      </c>
      <c r="L21852" t="s">
        <v>15</v>
      </c>
    </row>
    <row r="21853" spans="1:12">
      <c r="A21853" t="e">
        <f ca="1">E00251510213921</f>
        <v>#NAME?</v>
      </c>
      <c r="B21853">
        <v>165</v>
      </c>
      <c r="C21853" t="s">
        <v>461</v>
      </c>
      <c r="D21853" s="1">
        <v>41326</v>
      </c>
      <c r="F21853">
        <v>1</v>
      </c>
      <c r="G21853">
        <v>78701</v>
      </c>
      <c r="H21853" t="s">
        <v>355</v>
      </c>
      <c r="J21853" t="s">
        <v>14</v>
      </c>
      <c r="K21853">
        <v>53</v>
      </c>
      <c r="L21853" t="s">
        <v>22</v>
      </c>
    </row>
    <row r="21854" spans="1:12">
      <c r="A21854" t="e">
        <f ca="1">E00251510213921</f>
        <v>#NAME?</v>
      </c>
      <c r="B21854">
        <v>165</v>
      </c>
      <c r="C21854" t="s">
        <v>461</v>
      </c>
      <c r="D21854" s="1">
        <v>41596</v>
      </c>
      <c r="F21854">
        <v>1</v>
      </c>
      <c r="G21854">
        <v>78651</v>
      </c>
      <c r="H21854" t="s">
        <v>958</v>
      </c>
      <c r="J21854" t="s">
        <v>14</v>
      </c>
      <c r="K21854">
        <v>54</v>
      </c>
      <c r="L21854" t="s">
        <v>22</v>
      </c>
    </row>
    <row r="21855" spans="1:12">
      <c r="A21855" t="e">
        <f ca="1">E00251439955221</f>
        <v>#NAME?</v>
      </c>
      <c r="B21855">
        <v>438</v>
      </c>
      <c r="C21855" t="s">
        <v>474</v>
      </c>
      <c r="D21855" s="1">
        <v>42313</v>
      </c>
      <c r="F21855">
        <v>1</v>
      </c>
      <c r="G21855">
        <v>72670</v>
      </c>
      <c r="H21855" t="s">
        <v>223</v>
      </c>
      <c r="J21855" t="s">
        <v>14</v>
      </c>
      <c r="K21855">
        <v>52</v>
      </c>
      <c r="L21855" t="s">
        <v>15</v>
      </c>
    </row>
    <row r="21856" spans="1:12">
      <c r="A21856" t="e">
        <f ca="1">E00251619053621</f>
        <v>#NAME?</v>
      </c>
      <c r="B21856">
        <v>109</v>
      </c>
      <c r="C21856" t="s">
        <v>480</v>
      </c>
      <c r="D21856" s="1">
        <v>42076</v>
      </c>
      <c r="F21856">
        <v>2</v>
      </c>
      <c r="G21856">
        <v>4019</v>
      </c>
      <c r="H21856" t="s">
        <v>26</v>
      </c>
      <c r="J21856" t="s">
        <v>14</v>
      </c>
      <c r="K21856">
        <v>47</v>
      </c>
      <c r="L21856" t="s">
        <v>15</v>
      </c>
    </row>
    <row r="21857" spans="1:12">
      <c r="A21857" t="e">
        <f ca="1">E00251619053621</f>
        <v>#NAME?</v>
      </c>
      <c r="B21857">
        <v>109</v>
      </c>
      <c r="C21857" t="s">
        <v>480</v>
      </c>
      <c r="D21857" s="1">
        <v>43067</v>
      </c>
      <c r="F21857">
        <v>1</v>
      </c>
      <c r="G21857">
        <v>4019</v>
      </c>
      <c r="H21857" t="s">
        <v>26</v>
      </c>
      <c r="J21857" t="s">
        <v>14</v>
      </c>
      <c r="K21857">
        <v>50</v>
      </c>
      <c r="L21857" t="s">
        <v>15</v>
      </c>
    </row>
    <row r="21858" spans="1:12">
      <c r="A21858" t="e">
        <f ca="1">E00251513343121</f>
        <v>#NAME?</v>
      </c>
      <c r="B21858">
        <v>470</v>
      </c>
      <c r="C21858" t="s">
        <v>457</v>
      </c>
      <c r="D21858" s="1">
        <v>43066</v>
      </c>
      <c r="F21858">
        <v>4</v>
      </c>
      <c r="G21858">
        <v>2721</v>
      </c>
      <c r="H21858" t="s">
        <v>465</v>
      </c>
      <c r="J21858" t="s">
        <v>14</v>
      </c>
      <c r="K21858">
        <v>61</v>
      </c>
      <c r="L21858" t="s">
        <v>15</v>
      </c>
    </row>
    <row r="21859" spans="1:12">
      <c r="A21859" t="e">
        <f ca="1">E00251510819821</f>
        <v>#NAME?</v>
      </c>
      <c r="B21859">
        <v>108</v>
      </c>
      <c r="C21859" t="s">
        <v>481</v>
      </c>
      <c r="D21859" s="1">
        <v>42101</v>
      </c>
      <c r="F21859">
        <v>2</v>
      </c>
      <c r="G21859">
        <v>3004</v>
      </c>
      <c r="H21859" t="s">
        <v>104</v>
      </c>
      <c r="J21859" t="s">
        <v>14</v>
      </c>
      <c r="K21859">
        <v>50</v>
      </c>
      <c r="L21859" t="s">
        <v>15</v>
      </c>
    </row>
    <row r="21860" spans="1:12">
      <c r="A21860" t="e">
        <f ca="1">E00251513343121</f>
        <v>#NAME?</v>
      </c>
      <c r="B21860">
        <v>718</v>
      </c>
      <c r="C21860" t="s">
        <v>32</v>
      </c>
      <c r="D21860" s="1">
        <v>42017</v>
      </c>
      <c r="E21860">
        <v>0</v>
      </c>
      <c r="F21860">
        <v>5</v>
      </c>
      <c r="G21860">
        <v>78079</v>
      </c>
      <c r="H21860" t="s">
        <v>49</v>
      </c>
      <c r="J21860" t="s">
        <v>34</v>
      </c>
      <c r="K21860">
        <v>58</v>
      </c>
      <c r="L21860" t="s">
        <v>22</v>
      </c>
    </row>
    <row r="21861" spans="1:12">
      <c r="A21861" t="e">
        <f ca="1">E00251510213921</f>
        <v>#NAME?</v>
      </c>
      <c r="B21861">
        <v>164</v>
      </c>
      <c r="C21861" t="s">
        <v>792</v>
      </c>
      <c r="D21861" s="1">
        <v>42411</v>
      </c>
      <c r="F21861">
        <v>1</v>
      </c>
      <c r="G21861">
        <v>4019</v>
      </c>
      <c r="H21861" t="s">
        <v>26</v>
      </c>
      <c r="J21861" t="s">
        <v>14</v>
      </c>
      <c r="K21861">
        <v>56</v>
      </c>
      <c r="L21861" t="s">
        <v>15</v>
      </c>
    </row>
    <row r="21862" spans="1:12">
      <c r="A21862" t="e">
        <f ca="1">E00251513343121</f>
        <v>#NAME?</v>
      </c>
      <c r="B21862">
        <v>470</v>
      </c>
      <c r="C21862" t="s">
        <v>457</v>
      </c>
      <c r="D21862" s="1">
        <v>41288</v>
      </c>
      <c r="F21862">
        <v>2</v>
      </c>
      <c r="G21862">
        <v>2720</v>
      </c>
      <c r="H21862" t="s">
        <v>65</v>
      </c>
      <c r="J21862" t="s">
        <v>14</v>
      </c>
      <c r="K21862">
        <v>56</v>
      </c>
      <c r="L21862" t="s">
        <v>15</v>
      </c>
    </row>
    <row r="21863" spans="1:12">
      <c r="A21863" t="e">
        <f ca="1">E00251513343121</f>
        <v>#NAME?</v>
      </c>
      <c r="B21863">
        <v>470</v>
      </c>
      <c r="C21863" t="s">
        <v>457</v>
      </c>
      <c r="D21863" s="1">
        <v>41845</v>
      </c>
      <c r="F21863">
        <v>2</v>
      </c>
      <c r="G21863">
        <v>2721</v>
      </c>
      <c r="H21863" t="s">
        <v>465</v>
      </c>
      <c r="J21863" t="s">
        <v>14</v>
      </c>
      <c r="K21863">
        <v>58</v>
      </c>
      <c r="L21863" t="s">
        <v>15</v>
      </c>
    </row>
    <row r="21864" spans="1:12">
      <c r="A21864" t="e">
        <f ca="1">E00251432427221</f>
        <v>#NAME?</v>
      </c>
      <c r="B21864">
        <v>502</v>
      </c>
      <c r="C21864" t="s">
        <v>172</v>
      </c>
      <c r="D21864" s="1">
        <v>40963</v>
      </c>
      <c r="F21864">
        <v>1</v>
      </c>
      <c r="G21864">
        <v>49390</v>
      </c>
      <c r="H21864" t="s">
        <v>59</v>
      </c>
      <c r="J21864" t="s">
        <v>14</v>
      </c>
      <c r="K21864">
        <v>44</v>
      </c>
      <c r="L21864" t="s">
        <v>15</v>
      </c>
    </row>
    <row r="21865" spans="1:12">
      <c r="A21865" t="e">
        <f ca="1">E00251439955221</f>
        <v>#NAME?</v>
      </c>
      <c r="B21865">
        <v>438</v>
      </c>
      <c r="C21865" t="s">
        <v>474</v>
      </c>
      <c r="D21865" s="1">
        <v>42142</v>
      </c>
      <c r="F21865">
        <v>2</v>
      </c>
      <c r="G21865">
        <v>7262</v>
      </c>
      <c r="H21865" t="s">
        <v>198</v>
      </c>
      <c r="J21865" t="s">
        <v>14</v>
      </c>
      <c r="K21865">
        <v>51</v>
      </c>
      <c r="L21865" t="s">
        <v>15</v>
      </c>
    </row>
    <row r="21866" spans="1:12">
      <c r="A21866" t="e">
        <f ca="1">E00251524992321</f>
        <v>#NAME?</v>
      </c>
      <c r="B21866">
        <v>352</v>
      </c>
      <c r="C21866" t="s">
        <v>1542</v>
      </c>
      <c r="D21866" s="1">
        <v>41123</v>
      </c>
      <c r="F21866">
        <v>1</v>
      </c>
      <c r="G21866">
        <v>38611</v>
      </c>
      <c r="H21866" t="s">
        <v>422</v>
      </c>
      <c r="J21866" t="s">
        <v>14</v>
      </c>
      <c r="K21866">
        <v>60</v>
      </c>
      <c r="L21866" t="s">
        <v>15</v>
      </c>
    </row>
    <row r="21867" spans="1:12">
      <c r="A21867" t="e">
        <f ca="1">E00251439955221</f>
        <v>#NAME?</v>
      </c>
      <c r="B21867">
        <v>173</v>
      </c>
      <c r="C21867" t="s">
        <v>1543</v>
      </c>
      <c r="D21867" s="1">
        <v>42877</v>
      </c>
      <c r="F21867">
        <v>1</v>
      </c>
      <c r="G21867">
        <v>7840</v>
      </c>
      <c r="H21867" t="s">
        <v>55</v>
      </c>
      <c r="J21867" t="s">
        <v>14</v>
      </c>
      <c r="K21867">
        <v>53</v>
      </c>
      <c r="L21867" t="s">
        <v>22</v>
      </c>
    </row>
    <row r="21868" spans="1:12">
      <c r="A21868" t="e">
        <f ca="1">E00251617695721</f>
        <v>#NAME?</v>
      </c>
      <c r="B21868">
        <v>495</v>
      </c>
      <c r="C21868" t="s">
        <v>347</v>
      </c>
      <c r="D21868" s="1">
        <v>41421</v>
      </c>
      <c r="F21868">
        <v>1</v>
      </c>
      <c r="G21868">
        <v>4019</v>
      </c>
      <c r="H21868" t="s">
        <v>26</v>
      </c>
      <c r="J21868" t="s">
        <v>14</v>
      </c>
      <c r="K21868">
        <v>62</v>
      </c>
      <c r="L21868" t="s">
        <v>15</v>
      </c>
    </row>
    <row r="21869" spans="1:12">
      <c r="A21869" t="e">
        <f ca="1">E00251617695721</f>
        <v>#NAME?</v>
      </c>
      <c r="B21869">
        <v>495</v>
      </c>
      <c r="C21869" t="s">
        <v>347</v>
      </c>
      <c r="D21869" s="1">
        <v>41900</v>
      </c>
      <c r="F21869">
        <v>2</v>
      </c>
      <c r="G21869">
        <v>4019</v>
      </c>
      <c r="H21869" t="s">
        <v>26</v>
      </c>
      <c r="J21869" t="s">
        <v>14</v>
      </c>
      <c r="K21869">
        <v>64</v>
      </c>
      <c r="L21869" t="s">
        <v>15</v>
      </c>
    </row>
    <row r="21870" spans="1:12">
      <c r="A21870" t="e">
        <f ca="1">E00251432427221</f>
        <v>#NAME?</v>
      </c>
      <c r="B21870">
        <v>502</v>
      </c>
      <c r="C21870" t="s">
        <v>172</v>
      </c>
      <c r="D21870" s="1">
        <v>41708</v>
      </c>
      <c r="F21870">
        <v>1</v>
      </c>
      <c r="G21870">
        <v>490</v>
      </c>
      <c r="H21870" t="s">
        <v>203</v>
      </c>
      <c r="J21870" t="s">
        <v>14</v>
      </c>
      <c r="K21870">
        <v>46</v>
      </c>
      <c r="L21870" t="s">
        <v>15</v>
      </c>
    </row>
    <row r="21871" spans="1:12">
      <c r="A21871" t="e">
        <f ca="1">E00251432427221</f>
        <v>#NAME?</v>
      </c>
      <c r="B21871">
        <v>6156</v>
      </c>
      <c r="C21871" t="s">
        <v>352</v>
      </c>
      <c r="D21871" s="1">
        <v>42416</v>
      </c>
      <c r="F21871">
        <v>2</v>
      </c>
      <c r="G21871">
        <v>49390</v>
      </c>
      <c r="H21871" t="s">
        <v>59</v>
      </c>
      <c r="J21871" t="s">
        <v>14</v>
      </c>
      <c r="K21871">
        <v>47</v>
      </c>
      <c r="L21871" t="s">
        <v>15</v>
      </c>
    </row>
    <row r="21872" spans="1:12">
      <c r="A21872" t="e">
        <f ca="1">E00251510819821</f>
        <v>#NAME?</v>
      </c>
      <c r="B21872">
        <v>108</v>
      </c>
      <c r="C21872" t="s">
        <v>481</v>
      </c>
      <c r="D21872" s="1">
        <v>41789</v>
      </c>
      <c r="F21872">
        <v>3</v>
      </c>
      <c r="G21872">
        <v>7810</v>
      </c>
      <c r="H21872" t="s">
        <v>143</v>
      </c>
      <c r="J21872" t="s">
        <v>14</v>
      </c>
      <c r="K21872">
        <v>49</v>
      </c>
      <c r="L21872" t="s">
        <v>15</v>
      </c>
    </row>
    <row r="21873" spans="1:12">
      <c r="A21873" t="e">
        <f ca="1">E00251432445021</f>
        <v>#NAME?</v>
      </c>
      <c r="B21873">
        <v>481</v>
      </c>
      <c r="C21873" t="s">
        <v>402</v>
      </c>
      <c r="D21873" s="1">
        <v>42325</v>
      </c>
      <c r="F21873">
        <v>5</v>
      </c>
      <c r="G21873">
        <v>7028</v>
      </c>
      <c r="H21873" t="s">
        <v>407</v>
      </c>
      <c r="J21873" t="s">
        <v>14</v>
      </c>
      <c r="K21873">
        <v>45</v>
      </c>
      <c r="L21873" t="s">
        <v>15</v>
      </c>
    </row>
    <row r="21874" spans="1:12">
      <c r="A21874" t="e">
        <f ca="1">E00251432445021</f>
        <v>#NAME?</v>
      </c>
      <c r="B21874">
        <v>481</v>
      </c>
      <c r="C21874" t="s">
        <v>402</v>
      </c>
      <c r="D21874" s="1">
        <v>42543</v>
      </c>
      <c r="F21874">
        <v>4</v>
      </c>
      <c r="G21874">
        <v>7028</v>
      </c>
      <c r="H21874" t="s">
        <v>407</v>
      </c>
      <c r="J21874" t="s">
        <v>14</v>
      </c>
      <c r="K21874">
        <v>46</v>
      </c>
      <c r="L21874" t="s">
        <v>15</v>
      </c>
    </row>
    <row r="21875" spans="1:12">
      <c r="A21875" t="e">
        <f ca="1">E00251432445021</f>
        <v>#NAME?</v>
      </c>
      <c r="B21875">
        <v>481</v>
      </c>
      <c r="C21875" t="s">
        <v>402</v>
      </c>
      <c r="D21875" s="1">
        <v>42621</v>
      </c>
      <c r="F21875">
        <v>2</v>
      </c>
      <c r="G21875">
        <v>27800</v>
      </c>
      <c r="H21875" t="s">
        <v>145</v>
      </c>
      <c r="J21875" t="s">
        <v>14</v>
      </c>
      <c r="K21875">
        <v>46</v>
      </c>
      <c r="L21875" t="s">
        <v>15</v>
      </c>
    </row>
    <row r="21876" spans="1:12">
      <c r="A21876" t="e">
        <f ca="1">E00251432427221</f>
        <v>#NAME?</v>
      </c>
      <c r="B21876">
        <v>6156</v>
      </c>
      <c r="C21876" t="s">
        <v>352</v>
      </c>
      <c r="D21876" s="1">
        <v>41997</v>
      </c>
      <c r="F21876">
        <v>2</v>
      </c>
      <c r="G21876">
        <v>6929</v>
      </c>
      <c r="H21876" t="s">
        <v>36</v>
      </c>
      <c r="J21876" t="s">
        <v>14</v>
      </c>
      <c r="K21876">
        <v>46</v>
      </c>
      <c r="L21876" t="s">
        <v>15</v>
      </c>
    </row>
    <row r="21877" spans="1:12">
      <c r="A21877" t="e">
        <f ca="1">E00251432427221</f>
        <v>#NAME?</v>
      </c>
      <c r="B21877">
        <v>6156</v>
      </c>
      <c r="C21877" t="s">
        <v>352</v>
      </c>
      <c r="D21877" s="1">
        <v>42418</v>
      </c>
      <c r="F21877">
        <v>1</v>
      </c>
      <c r="G21877">
        <v>49390</v>
      </c>
      <c r="H21877" t="s">
        <v>59</v>
      </c>
      <c r="J21877" t="s">
        <v>14</v>
      </c>
      <c r="K21877">
        <v>47</v>
      </c>
      <c r="L21877" t="s">
        <v>15</v>
      </c>
    </row>
    <row r="21878" spans="1:12">
      <c r="A21878" t="e">
        <f ca="1">E00251510819821</f>
        <v>#NAME?</v>
      </c>
      <c r="B21878">
        <v>108</v>
      </c>
      <c r="C21878" t="s">
        <v>481</v>
      </c>
      <c r="D21878" s="1">
        <v>42695</v>
      </c>
      <c r="F21878">
        <v>2</v>
      </c>
      <c r="G21878">
        <v>7862</v>
      </c>
      <c r="H21878" t="s">
        <v>27</v>
      </c>
      <c r="J21878" t="s">
        <v>14</v>
      </c>
      <c r="K21878">
        <v>52</v>
      </c>
      <c r="L21878" t="s">
        <v>22</v>
      </c>
    </row>
    <row r="21879" spans="1:12">
      <c r="A21879" t="e">
        <f ca="1">E00251432445021</f>
        <v>#NAME?</v>
      </c>
      <c r="B21879">
        <v>827</v>
      </c>
      <c r="C21879" t="s">
        <v>205</v>
      </c>
      <c r="D21879" s="1">
        <v>42044</v>
      </c>
      <c r="F21879">
        <v>2</v>
      </c>
      <c r="G21879">
        <v>78060</v>
      </c>
      <c r="H21879" t="s">
        <v>1401</v>
      </c>
      <c r="I21879" t="s">
        <v>56</v>
      </c>
      <c r="J21879" t="s">
        <v>57</v>
      </c>
      <c r="K21879">
        <v>44</v>
      </c>
      <c r="L21879" t="s">
        <v>22</v>
      </c>
    </row>
    <row r="21880" spans="1:12">
      <c r="A21880" t="e">
        <f ca="1">E00251424013321</f>
        <v>#NAME?</v>
      </c>
      <c r="B21880">
        <v>104</v>
      </c>
      <c r="C21880" t="s">
        <v>88</v>
      </c>
      <c r="D21880" s="1">
        <v>41638</v>
      </c>
      <c r="F21880">
        <v>1</v>
      </c>
      <c r="G21880">
        <v>7847</v>
      </c>
      <c r="H21880" t="s">
        <v>622</v>
      </c>
      <c r="J21880" t="s">
        <v>14</v>
      </c>
      <c r="K21880">
        <v>46</v>
      </c>
      <c r="L21880" t="s">
        <v>22</v>
      </c>
    </row>
    <row r="21881" spans="1:12">
      <c r="A21881" t="e">
        <f ca="1">E00251424013321</f>
        <v>#NAME?</v>
      </c>
      <c r="B21881">
        <v>104</v>
      </c>
      <c r="C21881" t="s">
        <v>88</v>
      </c>
      <c r="D21881" s="1">
        <v>42447</v>
      </c>
      <c r="F21881">
        <v>1</v>
      </c>
      <c r="G21881">
        <v>9221</v>
      </c>
      <c r="H21881" t="s">
        <v>269</v>
      </c>
      <c r="J21881" t="s">
        <v>14</v>
      </c>
      <c r="K21881">
        <v>48</v>
      </c>
      <c r="L21881" t="s">
        <v>15</v>
      </c>
    </row>
    <row r="21882" spans="1:12">
      <c r="A21882" t="e">
        <f ca="1">E00251510819821</f>
        <v>#NAME?</v>
      </c>
      <c r="B21882">
        <v>108</v>
      </c>
      <c r="C21882" t="s">
        <v>481</v>
      </c>
      <c r="D21882" s="1">
        <v>41606</v>
      </c>
      <c r="F21882">
        <v>1</v>
      </c>
      <c r="G21882">
        <v>7810</v>
      </c>
      <c r="H21882" t="s">
        <v>143</v>
      </c>
      <c r="J21882" t="s">
        <v>14</v>
      </c>
      <c r="K21882">
        <v>49</v>
      </c>
      <c r="L21882" t="s">
        <v>15</v>
      </c>
    </row>
    <row r="21883" spans="1:12">
      <c r="A21883" t="e">
        <f ca="1">E00251432427221</f>
        <v>#NAME?</v>
      </c>
      <c r="B21883">
        <v>502</v>
      </c>
      <c r="C21883" t="s">
        <v>172</v>
      </c>
      <c r="D21883" s="1">
        <v>41093</v>
      </c>
      <c r="F21883">
        <v>2</v>
      </c>
      <c r="G21883">
        <v>49390</v>
      </c>
      <c r="H21883" t="s">
        <v>59</v>
      </c>
      <c r="J21883" t="s">
        <v>14</v>
      </c>
      <c r="K21883">
        <v>44</v>
      </c>
      <c r="L21883" t="s">
        <v>15</v>
      </c>
    </row>
    <row r="21884" spans="1:12">
      <c r="A21884" t="e">
        <f ca="1">E00251432427221</f>
        <v>#NAME?</v>
      </c>
      <c r="B21884">
        <v>502</v>
      </c>
      <c r="C21884" t="s">
        <v>172</v>
      </c>
      <c r="D21884" s="1">
        <v>41604</v>
      </c>
      <c r="F21884">
        <v>1</v>
      </c>
      <c r="G21884">
        <v>6929</v>
      </c>
      <c r="H21884" t="s">
        <v>36</v>
      </c>
      <c r="J21884" t="s">
        <v>14</v>
      </c>
      <c r="K21884">
        <v>45</v>
      </c>
      <c r="L21884" t="s">
        <v>15</v>
      </c>
    </row>
    <row r="21885" spans="1:12">
      <c r="A21885" t="e">
        <f ca="1">E00251432427221</f>
        <v>#NAME?</v>
      </c>
      <c r="B21885">
        <v>502</v>
      </c>
      <c r="C21885" t="s">
        <v>172</v>
      </c>
      <c r="D21885" s="1">
        <v>41708</v>
      </c>
      <c r="F21885">
        <v>2</v>
      </c>
      <c r="G21885">
        <v>49390</v>
      </c>
      <c r="H21885" t="s">
        <v>59</v>
      </c>
      <c r="J21885" t="s">
        <v>14</v>
      </c>
      <c r="K21885">
        <v>46</v>
      </c>
      <c r="L21885" t="s">
        <v>15</v>
      </c>
    </row>
    <row r="21886" spans="1:12">
      <c r="A21886" t="e">
        <f ca="1">E00251619053621</f>
        <v>#NAME?</v>
      </c>
      <c r="B21886">
        <v>109</v>
      </c>
      <c r="C21886" t="s">
        <v>480</v>
      </c>
      <c r="D21886" s="1">
        <v>41794</v>
      </c>
      <c r="F21886">
        <v>1</v>
      </c>
      <c r="G21886">
        <v>4019</v>
      </c>
      <c r="H21886" t="s">
        <v>26</v>
      </c>
      <c r="J21886" t="s">
        <v>14</v>
      </c>
      <c r="K21886">
        <v>47</v>
      </c>
      <c r="L21886" t="s">
        <v>15</v>
      </c>
    </row>
    <row r="21887" spans="1:12">
      <c r="A21887" t="e">
        <f ca="1">E00251510819821</f>
        <v>#NAME?</v>
      </c>
      <c r="B21887">
        <v>108</v>
      </c>
      <c r="C21887" t="s">
        <v>481</v>
      </c>
      <c r="D21887" s="1">
        <v>42114</v>
      </c>
      <c r="F21887">
        <v>1</v>
      </c>
      <c r="G21887">
        <v>71940</v>
      </c>
      <c r="H21887" t="s">
        <v>135</v>
      </c>
      <c r="J21887" t="s">
        <v>14</v>
      </c>
      <c r="K21887">
        <v>50</v>
      </c>
      <c r="L21887" t="s">
        <v>15</v>
      </c>
    </row>
    <row r="21888" spans="1:12">
      <c r="A21888" t="e">
        <f ca="1">E00251510819821</f>
        <v>#NAME?</v>
      </c>
      <c r="B21888">
        <v>108</v>
      </c>
      <c r="C21888" t="s">
        <v>481</v>
      </c>
      <c r="D21888" s="1">
        <v>43066</v>
      </c>
      <c r="F21888">
        <v>1</v>
      </c>
      <c r="G21888">
        <v>7822</v>
      </c>
      <c r="H21888" t="s">
        <v>495</v>
      </c>
      <c r="J21888" t="s">
        <v>14</v>
      </c>
      <c r="K21888">
        <v>53</v>
      </c>
      <c r="L21888" t="s">
        <v>22</v>
      </c>
    </row>
    <row r="21889" spans="1:12">
      <c r="A21889" t="e">
        <f ca="1">E00251432427221</f>
        <v>#NAME?</v>
      </c>
      <c r="B21889">
        <v>6156</v>
      </c>
      <c r="C21889" t="s">
        <v>352</v>
      </c>
      <c r="D21889" s="1">
        <v>42478</v>
      </c>
      <c r="F21889">
        <v>2</v>
      </c>
      <c r="G21889">
        <v>49390</v>
      </c>
      <c r="H21889" t="s">
        <v>59</v>
      </c>
      <c r="J21889" t="s">
        <v>14</v>
      </c>
      <c r="K21889">
        <v>48</v>
      </c>
      <c r="L21889" t="s">
        <v>15</v>
      </c>
    </row>
    <row r="21890" spans="1:12">
      <c r="A21890" t="e">
        <f ca="1">E00251432427221</f>
        <v>#NAME?</v>
      </c>
      <c r="B21890">
        <v>502</v>
      </c>
      <c r="C21890" t="s">
        <v>172</v>
      </c>
      <c r="D21890" s="1">
        <v>41087</v>
      </c>
      <c r="F21890">
        <v>1</v>
      </c>
      <c r="G21890">
        <v>49390</v>
      </c>
      <c r="H21890" t="s">
        <v>59</v>
      </c>
      <c r="J21890" t="s">
        <v>14</v>
      </c>
      <c r="K21890">
        <v>44</v>
      </c>
      <c r="L21890" t="s">
        <v>15</v>
      </c>
    </row>
    <row r="21891" spans="1:12">
      <c r="A21891" t="e">
        <f ca="1">E00251432427221</f>
        <v>#NAME?</v>
      </c>
      <c r="B21891">
        <v>502</v>
      </c>
      <c r="C21891" t="s">
        <v>172</v>
      </c>
      <c r="D21891" s="1">
        <v>41618</v>
      </c>
      <c r="F21891">
        <v>1</v>
      </c>
      <c r="G21891">
        <v>69010</v>
      </c>
      <c r="H21891" t="s">
        <v>294</v>
      </c>
      <c r="J21891" t="s">
        <v>14</v>
      </c>
      <c r="K21891">
        <v>45</v>
      </c>
      <c r="L21891" t="s">
        <v>15</v>
      </c>
    </row>
    <row r="21892" spans="1:12">
      <c r="A21892" t="e">
        <f ca="1">E00251432427221</f>
        <v>#NAME?</v>
      </c>
      <c r="B21892">
        <v>6156</v>
      </c>
      <c r="C21892" t="s">
        <v>352</v>
      </c>
      <c r="D21892" s="1">
        <v>42552</v>
      </c>
      <c r="F21892">
        <v>1</v>
      </c>
      <c r="G21892">
        <v>7350</v>
      </c>
      <c r="H21892" t="s">
        <v>192</v>
      </c>
      <c r="J21892" t="s">
        <v>14</v>
      </c>
      <c r="K21892">
        <v>48</v>
      </c>
      <c r="L21892" t="s">
        <v>15</v>
      </c>
    </row>
    <row r="21893" spans="1:12">
      <c r="A21893" t="e">
        <f ca="1">E00251432427221</f>
        <v>#NAME?</v>
      </c>
      <c r="B21893">
        <v>6156</v>
      </c>
      <c r="C21893" t="s">
        <v>352</v>
      </c>
      <c r="D21893" s="1">
        <v>42510</v>
      </c>
      <c r="F21893">
        <v>1</v>
      </c>
      <c r="G21893">
        <v>7350</v>
      </c>
      <c r="H21893" t="s">
        <v>192</v>
      </c>
      <c r="J21893" t="s">
        <v>14</v>
      </c>
      <c r="K21893">
        <v>48</v>
      </c>
      <c r="L21893" t="s">
        <v>15</v>
      </c>
    </row>
    <row r="21894" spans="1:12">
      <c r="A21894" t="e">
        <f ca="1">E00251424013321</f>
        <v>#NAME?</v>
      </c>
      <c r="B21894">
        <v>100</v>
      </c>
      <c r="C21894" t="s">
        <v>54</v>
      </c>
      <c r="D21894" s="1">
        <v>42390</v>
      </c>
      <c r="E21894">
        <v>1</v>
      </c>
      <c r="F21894">
        <v>3</v>
      </c>
      <c r="G21894">
        <v>85011</v>
      </c>
      <c r="H21894" t="s">
        <v>1544</v>
      </c>
      <c r="J21894" t="s">
        <v>34</v>
      </c>
      <c r="K21894">
        <v>48</v>
      </c>
      <c r="L21894" t="s">
        <v>15</v>
      </c>
    </row>
    <row r="21895" spans="1:12">
      <c r="A21895" t="e">
        <f ca="1">E00251432427221</f>
        <v>#NAME?</v>
      </c>
      <c r="B21895">
        <v>502</v>
      </c>
      <c r="C21895" t="s">
        <v>172</v>
      </c>
      <c r="D21895" s="1">
        <v>41277</v>
      </c>
      <c r="F21895">
        <v>2</v>
      </c>
      <c r="G21895">
        <v>40599</v>
      </c>
      <c r="H21895" t="s">
        <v>475</v>
      </c>
      <c r="J21895" t="s">
        <v>14</v>
      </c>
      <c r="K21895">
        <v>44</v>
      </c>
      <c r="L21895" t="s">
        <v>15</v>
      </c>
    </row>
    <row r="21896" spans="1:12">
      <c r="A21896" t="e">
        <f ca="1">E00251432427221</f>
        <v>#NAME?</v>
      </c>
      <c r="B21896">
        <v>502</v>
      </c>
      <c r="C21896" t="s">
        <v>172</v>
      </c>
      <c r="D21896" s="1">
        <v>41618</v>
      </c>
      <c r="F21896">
        <v>2</v>
      </c>
      <c r="G21896">
        <v>6929</v>
      </c>
      <c r="H21896" t="s">
        <v>36</v>
      </c>
      <c r="J21896" t="s">
        <v>14</v>
      </c>
      <c r="K21896">
        <v>45</v>
      </c>
      <c r="L21896" t="s">
        <v>15</v>
      </c>
    </row>
    <row r="21897" spans="1:12">
      <c r="A21897" t="e">
        <f ca="1">E00251432427221</f>
        <v>#NAME?</v>
      </c>
      <c r="B21897">
        <v>6156</v>
      </c>
      <c r="C21897" t="s">
        <v>352</v>
      </c>
      <c r="D21897" s="1">
        <v>42398</v>
      </c>
      <c r="F21897">
        <v>2</v>
      </c>
      <c r="G21897">
        <v>49390</v>
      </c>
      <c r="H21897" t="s">
        <v>59</v>
      </c>
      <c r="J21897" t="s">
        <v>14</v>
      </c>
      <c r="K21897">
        <v>47</v>
      </c>
      <c r="L21897" t="s">
        <v>15</v>
      </c>
    </row>
    <row r="21898" spans="1:12">
      <c r="A21898" t="e">
        <f ca="1">E00251432427221</f>
        <v>#NAME?</v>
      </c>
      <c r="B21898">
        <v>6156</v>
      </c>
      <c r="C21898" t="s">
        <v>352</v>
      </c>
      <c r="D21898" s="1">
        <v>42453</v>
      </c>
      <c r="F21898">
        <v>3</v>
      </c>
      <c r="G21898">
        <v>40599</v>
      </c>
      <c r="H21898" t="s">
        <v>475</v>
      </c>
      <c r="J21898" t="s">
        <v>14</v>
      </c>
      <c r="K21898">
        <v>48</v>
      </c>
      <c r="L21898" t="s">
        <v>15</v>
      </c>
    </row>
    <row r="21899" spans="1:12">
      <c r="A21899" t="e">
        <f ca="1">E00251432445021</f>
        <v>#NAME?</v>
      </c>
      <c r="B21899">
        <v>481</v>
      </c>
      <c r="C21899" t="s">
        <v>402</v>
      </c>
      <c r="D21899" s="1">
        <v>43081</v>
      </c>
      <c r="F21899">
        <v>2</v>
      </c>
      <c r="G21899">
        <v>91</v>
      </c>
      <c r="H21899" t="s">
        <v>927</v>
      </c>
      <c r="J21899" t="s">
        <v>14</v>
      </c>
      <c r="K21899">
        <v>47</v>
      </c>
      <c r="L21899" t="s">
        <v>15</v>
      </c>
    </row>
    <row r="21900" spans="1:12">
      <c r="A21900" t="e">
        <f ca="1">E00251432445021</f>
        <v>#NAME?</v>
      </c>
      <c r="B21900">
        <v>481</v>
      </c>
      <c r="C21900" t="s">
        <v>402</v>
      </c>
      <c r="D21900" s="1">
        <v>42044</v>
      </c>
      <c r="F21900">
        <v>3</v>
      </c>
      <c r="G21900">
        <v>6929</v>
      </c>
      <c r="H21900" t="s">
        <v>36</v>
      </c>
      <c r="J21900" t="s">
        <v>14</v>
      </c>
      <c r="K21900">
        <v>44</v>
      </c>
      <c r="L21900" t="s">
        <v>15</v>
      </c>
    </row>
    <row r="21901" spans="1:12">
      <c r="A21901" t="e">
        <f ca="1">E00251432445021</f>
        <v>#NAME?</v>
      </c>
      <c r="B21901">
        <v>481</v>
      </c>
      <c r="C21901" t="s">
        <v>402</v>
      </c>
      <c r="D21901" s="1">
        <v>42458</v>
      </c>
      <c r="F21901">
        <v>2</v>
      </c>
      <c r="G21901">
        <v>27800</v>
      </c>
      <c r="H21901" t="s">
        <v>145</v>
      </c>
      <c r="J21901" t="s">
        <v>14</v>
      </c>
      <c r="K21901">
        <v>46</v>
      </c>
      <c r="L21901" t="s">
        <v>15</v>
      </c>
    </row>
    <row r="21902" spans="1:12">
      <c r="A21902" t="e">
        <f ca="1">E00251432445021</f>
        <v>#NAME?</v>
      </c>
      <c r="B21902">
        <v>481</v>
      </c>
      <c r="C21902" t="s">
        <v>402</v>
      </c>
      <c r="D21902" s="1">
        <v>42256</v>
      </c>
      <c r="F21902">
        <v>5</v>
      </c>
      <c r="G21902">
        <v>27800</v>
      </c>
      <c r="H21902" t="s">
        <v>145</v>
      </c>
      <c r="J21902" t="s">
        <v>14</v>
      </c>
      <c r="K21902">
        <v>45</v>
      </c>
      <c r="L21902" t="s">
        <v>15</v>
      </c>
    </row>
    <row r="21903" spans="1:12">
      <c r="A21903" t="e">
        <f ca="1">E00251524992321</f>
        <v>#NAME?</v>
      </c>
      <c r="B21903">
        <v>6311</v>
      </c>
      <c r="C21903" t="s">
        <v>146</v>
      </c>
      <c r="D21903" s="1">
        <v>42332</v>
      </c>
      <c r="F21903">
        <v>1</v>
      </c>
      <c r="G21903">
        <v>37311</v>
      </c>
      <c r="H21903" t="s">
        <v>745</v>
      </c>
      <c r="I21903" t="s">
        <v>148</v>
      </c>
      <c r="J21903" t="s">
        <v>57</v>
      </c>
      <c r="K21903">
        <v>63</v>
      </c>
      <c r="L21903" t="s">
        <v>15</v>
      </c>
    </row>
    <row r="21904" spans="1:12">
      <c r="A21904" t="e">
        <f ca="1">E00251432445021</f>
        <v>#NAME?</v>
      </c>
      <c r="B21904">
        <v>481</v>
      </c>
      <c r="C21904" t="s">
        <v>402</v>
      </c>
      <c r="D21904" s="1">
        <v>42787</v>
      </c>
      <c r="F21904">
        <v>3</v>
      </c>
      <c r="G21904">
        <v>6929</v>
      </c>
      <c r="H21904" t="s">
        <v>36</v>
      </c>
      <c r="J21904" t="s">
        <v>14</v>
      </c>
      <c r="K21904">
        <v>46</v>
      </c>
      <c r="L21904" t="s">
        <v>15</v>
      </c>
    </row>
    <row r="21905" spans="1:12">
      <c r="A21905" t="e">
        <f ca="1">E00251432445021</f>
        <v>#NAME?</v>
      </c>
      <c r="B21905">
        <v>481</v>
      </c>
      <c r="C21905" t="s">
        <v>402</v>
      </c>
      <c r="D21905" s="1">
        <v>42863</v>
      </c>
      <c r="F21905">
        <v>6</v>
      </c>
      <c r="G21905">
        <v>61172</v>
      </c>
      <c r="H21905" t="s">
        <v>48</v>
      </c>
      <c r="J21905" t="s">
        <v>14</v>
      </c>
      <c r="K21905">
        <v>47</v>
      </c>
      <c r="L21905" t="s">
        <v>15</v>
      </c>
    </row>
    <row r="21906" spans="1:12">
      <c r="A21906" t="e">
        <f ca="1">E00251432445021</f>
        <v>#NAME?</v>
      </c>
      <c r="B21906">
        <v>485</v>
      </c>
      <c r="C21906" t="s">
        <v>241</v>
      </c>
      <c r="D21906" s="1">
        <v>42681</v>
      </c>
      <c r="F21906">
        <v>5</v>
      </c>
      <c r="G21906">
        <v>5369</v>
      </c>
      <c r="H21906" t="s">
        <v>253</v>
      </c>
      <c r="J21906" t="s">
        <v>14</v>
      </c>
      <c r="K21906">
        <v>46</v>
      </c>
      <c r="L21906" t="s">
        <v>15</v>
      </c>
    </row>
    <row r="21907" spans="1:12">
      <c r="A21907" t="e">
        <f ca="1">E00251432445021</f>
        <v>#NAME?</v>
      </c>
      <c r="B21907">
        <v>481</v>
      </c>
      <c r="C21907" t="s">
        <v>402</v>
      </c>
      <c r="D21907" s="1">
        <v>42527</v>
      </c>
      <c r="F21907">
        <v>5</v>
      </c>
      <c r="G21907">
        <v>5369</v>
      </c>
      <c r="H21907" t="s">
        <v>253</v>
      </c>
      <c r="J21907" t="s">
        <v>14</v>
      </c>
      <c r="K21907">
        <v>46</v>
      </c>
      <c r="L21907" t="s">
        <v>15</v>
      </c>
    </row>
    <row r="21908" spans="1:12">
      <c r="A21908" t="e">
        <f ca="1">E00251430235521</f>
        <v>#NAME?</v>
      </c>
      <c r="B21908">
        <v>498</v>
      </c>
      <c r="C21908" t="s">
        <v>591</v>
      </c>
      <c r="D21908" s="1">
        <v>42569</v>
      </c>
      <c r="F21908">
        <v>1</v>
      </c>
      <c r="G21908">
        <v>3804</v>
      </c>
      <c r="H21908" t="s">
        <v>71</v>
      </c>
      <c r="J21908" t="s">
        <v>14</v>
      </c>
      <c r="K21908">
        <v>53</v>
      </c>
      <c r="L21908" t="s">
        <v>15</v>
      </c>
    </row>
    <row r="21909" spans="1:12">
      <c r="A21909" t="e">
        <f ca="1">E00251432445021</f>
        <v>#NAME?</v>
      </c>
      <c r="B21909">
        <v>481</v>
      </c>
      <c r="C21909" t="s">
        <v>402</v>
      </c>
      <c r="D21909" s="1">
        <v>42621</v>
      </c>
      <c r="F21909">
        <v>3</v>
      </c>
      <c r="G21909">
        <v>6929</v>
      </c>
      <c r="H21909" t="s">
        <v>36</v>
      </c>
      <c r="J21909" t="s">
        <v>14</v>
      </c>
      <c r="K21909">
        <v>46</v>
      </c>
      <c r="L21909" t="s">
        <v>15</v>
      </c>
    </row>
    <row r="21910" spans="1:12">
      <c r="A21910" t="e">
        <f ca="1">E00251424013321</f>
        <v>#NAME?</v>
      </c>
      <c r="B21910">
        <v>104</v>
      </c>
      <c r="C21910" t="s">
        <v>88</v>
      </c>
      <c r="D21910" s="1">
        <v>41234</v>
      </c>
      <c r="F21910">
        <v>1</v>
      </c>
      <c r="G21910">
        <v>7231</v>
      </c>
      <c r="H21910" t="s">
        <v>128</v>
      </c>
      <c r="J21910" t="s">
        <v>14</v>
      </c>
      <c r="K21910">
        <v>45</v>
      </c>
      <c r="L21910" t="s">
        <v>15</v>
      </c>
    </row>
    <row r="21911" spans="1:12">
      <c r="A21911" t="e">
        <f ca="1">E00251524992321</f>
        <v>#NAME?</v>
      </c>
      <c r="B21911">
        <v>437</v>
      </c>
      <c r="C21911" t="s">
        <v>216</v>
      </c>
      <c r="D21911" s="1">
        <v>41701</v>
      </c>
      <c r="F21911">
        <v>2</v>
      </c>
      <c r="G21911">
        <v>8362</v>
      </c>
      <c r="H21911" t="s">
        <v>136</v>
      </c>
      <c r="J21911" t="s">
        <v>14</v>
      </c>
      <c r="K21911">
        <v>62</v>
      </c>
      <c r="L21911" t="s">
        <v>15</v>
      </c>
    </row>
    <row r="21912" spans="1:12">
      <c r="A21912" t="e">
        <f ca="1">E00251432445021</f>
        <v>#NAME?</v>
      </c>
      <c r="B21912">
        <v>481</v>
      </c>
      <c r="C21912" t="s">
        <v>402</v>
      </c>
      <c r="D21912" s="1">
        <v>43081</v>
      </c>
      <c r="F21912">
        <v>6</v>
      </c>
      <c r="G21912">
        <v>6929</v>
      </c>
      <c r="H21912" t="s">
        <v>36</v>
      </c>
      <c r="J21912" t="s">
        <v>14</v>
      </c>
      <c r="K21912">
        <v>47</v>
      </c>
      <c r="L21912" t="s">
        <v>15</v>
      </c>
    </row>
    <row r="21913" spans="1:12">
      <c r="A21913" t="e">
        <f ca="1">E00251432445021</f>
        <v>#NAME?</v>
      </c>
      <c r="B21913">
        <v>481</v>
      </c>
      <c r="C21913" t="s">
        <v>402</v>
      </c>
      <c r="D21913" s="1">
        <v>42332</v>
      </c>
      <c r="F21913">
        <v>2</v>
      </c>
      <c r="G21913">
        <v>27800</v>
      </c>
      <c r="H21913" t="s">
        <v>145</v>
      </c>
      <c r="J21913" t="s">
        <v>14</v>
      </c>
      <c r="K21913">
        <v>45</v>
      </c>
      <c r="L21913" t="s">
        <v>15</v>
      </c>
    </row>
    <row r="21914" spans="1:12">
      <c r="A21914" t="e">
        <f ca="1">E00251432445021</f>
        <v>#NAME?</v>
      </c>
      <c r="B21914">
        <v>827</v>
      </c>
      <c r="C21914" t="s">
        <v>205</v>
      </c>
      <c r="D21914" s="1">
        <v>42044</v>
      </c>
      <c r="F21914">
        <v>3</v>
      </c>
      <c r="G21914">
        <v>27801</v>
      </c>
      <c r="H21914" t="s">
        <v>387</v>
      </c>
      <c r="I21914" t="s">
        <v>56</v>
      </c>
      <c r="J21914" t="s">
        <v>57</v>
      </c>
      <c r="K21914">
        <v>44</v>
      </c>
      <c r="L21914" t="s">
        <v>15</v>
      </c>
    </row>
    <row r="21915" spans="1:12">
      <c r="A21915" t="e">
        <f ca="1">E00251432445021</f>
        <v>#NAME?</v>
      </c>
      <c r="B21915">
        <v>481</v>
      </c>
      <c r="C21915" t="s">
        <v>402</v>
      </c>
      <c r="D21915" s="1">
        <v>42362</v>
      </c>
      <c r="F21915">
        <v>2</v>
      </c>
      <c r="G21915">
        <v>6929</v>
      </c>
      <c r="H21915" t="s">
        <v>36</v>
      </c>
      <c r="J21915" t="s">
        <v>14</v>
      </c>
      <c r="K21915">
        <v>45</v>
      </c>
      <c r="L21915" t="s">
        <v>15</v>
      </c>
    </row>
    <row r="21916" spans="1:12">
      <c r="A21916" t="e">
        <f ca="1">E00251432445021</f>
        <v>#NAME?</v>
      </c>
      <c r="B21916">
        <v>481</v>
      </c>
      <c r="C21916" t="s">
        <v>402</v>
      </c>
      <c r="D21916" s="1">
        <v>42863</v>
      </c>
      <c r="F21916">
        <v>1</v>
      </c>
      <c r="G21916">
        <v>49390</v>
      </c>
      <c r="H21916" t="s">
        <v>59</v>
      </c>
      <c r="J21916" t="s">
        <v>14</v>
      </c>
      <c r="K21916">
        <v>47</v>
      </c>
      <c r="L21916" t="s">
        <v>15</v>
      </c>
    </row>
    <row r="21917" spans="1:12">
      <c r="A21917" t="e">
        <f ca="1">E00251529526721</f>
        <v>#NAME?</v>
      </c>
      <c r="B21917">
        <v>470</v>
      </c>
      <c r="C21917" t="s">
        <v>457</v>
      </c>
      <c r="D21917" s="1">
        <v>42047</v>
      </c>
      <c r="F21917">
        <v>1</v>
      </c>
      <c r="G21917">
        <v>4019</v>
      </c>
      <c r="H21917" t="s">
        <v>26</v>
      </c>
      <c r="J21917" t="s">
        <v>14</v>
      </c>
      <c r="K21917">
        <v>55</v>
      </c>
      <c r="L21917" t="s">
        <v>15</v>
      </c>
    </row>
    <row r="21918" spans="1:12">
      <c r="A21918" t="e">
        <f ca="1">E00251418164121</f>
        <v>#NAME?</v>
      </c>
      <c r="B21918">
        <v>1929</v>
      </c>
      <c r="C21918" t="s">
        <v>195</v>
      </c>
      <c r="D21918" s="1">
        <v>42793</v>
      </c>
      <c r="F21918">
        <v>1</v>
      </c>
      <c r="G21918">
        <v>4019</v>
      </c>
      <c r="H21918" t="s">
        <v>26</v>
      </c>
      <c r="J21918" t="s">
        <v>14</v>
      </c>
      <c r="K21918">
        <v>67</v>
      </c>
      <c r="L21918" t="s">
        <v>15</v>
      </c>
    </row>
    <row r="21919" spans="1:12">
      <c r="A21919" t="e">
        <f ca="1">E00251432445021</f>
        <v>#NAME?</v>
      </c>
      <c r="B21919">
        <v>481</v>
      </c>
      <c r="C21919" t="s">
        <v>402</v>
      </c>
      <c r="D21919" s="1">
        <v>42426</v>
      </c>
      <c r="F21919">
        <v>6</v>
      </c>
      <c r="G21919">
        <v>61172</v>
      </c>
      <c r="H21919" t="s">
        <v>48</v>
      </c>
      <c r="J21919" t="s">
        <v>14</v>
      </c>
      <c r="K21919">
        <v>45</v>
      </c>
      <c r="L21919" t="s">
        <v>15</v>
      </c>
    </row>
    <row r="21920" spans="1:12">
      <c r="A21920" t="e">
        <f ca="1">E00251432445021</f>
        <v>#NAME?</v>
      </c>
      <c r="B21920">
        <v>481</v>
      </c>
      <c r="C21920" t="s">
        <v>402</v>
      </c>
      <c r="D21920" s="1">
        <v>42430</v>
      </c>
      <c r="F21920">
        <v>1</v>
      </c>
      <c r="G21920">
        <v>49390</v>
      </c>
      <c r="H21920" t="s">
        <v>59</v>
      </c>
      <c r="J21920" t="s">
        <v>14</v>
      </c>
      <c r="K21920">
        <v>45</v>
      </c>
      <c r="L21920" t="s">
        <v>15</v>
      </c>
    </row>
    <row r="21921" spans="1:12">
      <c r="A21921" t="e">
        <f ca="1">E00251529526721</f>
        <v>#NAME?</v>
      </c>
      <c r="B21921">
        <v>470</v>
      </c>
      <c r="C21921" t="s">
        <v>457</v>
      </c>
      <c r="D21921" s="1">
        <v>42502</v>
      </c>
      <c r="F21921">
        <v>2</v>
      </c>
      <c r="G21921">
        <v>4019</v>
      </c>
      <c r="H21921" t="s">
        <v>26</v>
      </c>
      <c r="J21921" t="s">
        <v>14</v>
      </c>
      <c r="K21921">
        <v>56</v>
      </c>
      <c r="L21921" t="s">
        <v>15</v>
      </c>
    </row>
    <row r="21922" spans="1:12">
      <c r="A21922" t="e">
        <f ca="1">E00251432445021</f>
        <v>#NAME?</v>
      </c>
      <c r="B21922">
        <v>481</v>
      </c>
      <c r="C21922" t="s">
        <v>402</v>
      </c>
      <c r="D21922" s="1">
        <v>42754</v>
      </c>
      <c r="F21922">
        <v>4</v>
      </c>
      <c r="G21922">
        <v>6929</v>
      </c>
      <c r="H21922" t="s">
        <v>36</v>
      </c>
      <c r="J21922" t="s">
        <v>14</v>
      </c>
      <c r="K21922">
        <v>46</v>
      </c>
      <c r="L21922" t="s">
        <v>15</v>
      </c>
    </row>
    <row r="21923" spans="1:12">
      <c r="A21923" t="e">
        <f ca="1">E00251432445021</f>
        <v>#NAME?</v>
      </c>
      <c r="B21923">
        <v>485</v>
      </c>
      <c r="C21923" t="s">
        <v>241</v>
      </c>
      <c r="D21923" s="1">
        <v>42310</v>
      </c>
      <c r="F21923">
        <v>3</v>
      </c>
      <c r="G21923">
        <v>27800</v>
      </c>
      <c r="H21923" t="s">
        <v>145</v>
      </c>
      <c r="J21923" t="s">
        <v>14</v>
      </c>
      <c r="K21923">
        <v>45</v>
      </c>
      <c r="L21923" t="s">
        <v>15</v>
      </c>
    </row>
    <row r="21924" spans="1:12">
      <c r="A21924" t="e">
        <f ca="1">E00251432445021</f>
        <v>#NAME?</v>
      </c>
      <c r="B21924">
        <v>481</v>
      </c>
      <c r="C21924" t="s">
        <v>402</v>
      </c>
      <c r="D21924" s="1">
        <v>41311</v>
      </c>
      <c r="F21924">
        <v>1</v>
      </c>
      <c r="G21924">
        <v>5369</v>
      </c>
      <c r="H21924" t="s">
        <v>253</v>
      </c>
      <c r="J21924" t="s">
        <v>14</v>
      </c>
      <c r="K21924">
        <v>42</v>
      </c>
      <c r="L21924" t="s">
        <v>15</v>
      </c>
    </row>
    <row r="21925" spans="1:12">
      <c r="A21925" t="e">
        <f ca="1">E00251432445021</f>
        <v>#NAME?</v>
      </c>
      <c r="B21925">
        <v>481</v>
      </c>
      <c r="C21925" t="s">
        <v>402</v>
      </c>
      <c r="D21925" s="1">
        <v>42863</v>
      </c>
      <c r="F21925">
        <v>5</v>
      </c>
      <c r="G21925">
        <v>5369</v>
      </c>
      <c r="H21925" t="s">
        <v>253</v>
      </c>
      <c r="J21925" t="s">
        <v>14</v>
      </c>
      <c r="K21925">
        <v>47</v>
      </c>
      <c r="L21925" t="s">
        <v>15</v>
      </c>
    </row>
    <row r="21926" spans="1:12">
      <c r="A21926" t="e">
        <f ca="1">E00251432445021</f>
        <v>#NAME?</v>
      </c>
      <c r="B21926">
        <v>481</v>
      </c>
      <c r="C21926" t="s">
        <v>402</v>
      </c>
      <c r="D21926" s="1">
        <v>42894</v>
      </c>
      <c r="F21926">
        <v>4</v>
      </c>
      <c r="G21926">
        <v>6929</v>
      </c>
      <c r="H21926" t="s">
        <v>36</v>
      </c>
      <c r="J21926" t="s">
        <v>14</v>
      </c>
      <c r="K21926">
        <v>47</v>
      </c>
      <c r="L21926" t="s">
        <v>15</v>
      </c>
    </row>
    <row r="21927" spans="1:12">
      <c r="A21927" t="e">
        <f ca="1">E00251527266521</f>
        <v>#NAME?</v>
      </c>
      <c r="B21927">
        <v>1</v>
      </c>
      <c r="C21927" t="s">
        <v>234</v>
      </c>
      <c r="D21927" s="1">
        <v>42425</v>
      </c>
      <c r="F21927">
        <v>1</v>
      </c>
      <c r="G21927">
        <v>7880</v>
      </c>
      <c r="H21927" t="s">
        <v>213</v>
      </c>
      <c r="I21927" t="s">
        <v>56</v>
      </c>
      <c r="J21927" t="s">
        <v>57</v>
      </c>
      <c r="K21927">
        <v>56</v>
      </c>
      <c r="L21927" t="s">
        <v>22</v>
      </c>
    </row>
    <row r="21928" spans="1:12">
      <c r="A21928" t="e">
        <f ca="1">E00251524981821</f>
        <v>#NAME?</v>
      </c>
      <c r="B21928">
        <v>454</v>
      </c>
      <c r="C21928" t="s">
        <v>179</v>
      </c>
      <c r="D21928" s="1">
        <v>42898</v>
      </c>
      <c r="F21928">
        <v>2</v>
      </c>
      <c r="G21928">
        <v>2729</v>
      </c>
      <c r="H21928" t="s">
        <v>115</v>
      </c>
      <c r="J21928" t="s">
        <v>14</v>
      </c>
      <c r="K21928">
        <v>64</v>
      </c>
      <c r="L21928" t="s">
        <v>15</v>
      </c>
    </row>
    <row r="21929" spans="1:12">
      <c r="A21929" t="e">
        <f ca="1">E00251524981821</f>
        <v>#NAME?</v>
      </c>
      <c r="B21929">
        <v>454</v>
      </c>
      <c r="C21929" t="s">
        <v>179</v>
      </c>
      <c r="D21929" s="1">
        <v>43005</v>
      </c>
      <c r="F21929">
        <v>1</v>
      </c>
      <c r="G21929">
        <v>30272</v>
      </c>
      <c r="H21929" t="s">
        <v>740</v>
      </c>
      <c r="J21929" t="s">
        <v>14</v>
      </c>
      <c r="K21929">
        <v>64</v>
      </c>
      <c r="L21929" t="s">
        <v>15</v>
      </c>
    </row>
    <row r="21930" spans="1:12">
      <c r="A21930" t="e">
        <f ca="1">E00251615164721</f>
        <v>#NAME?</v>
      </c>
      <c r="B21930">
        <v>47</v>
      </c>
      <c r="C21930" t="s">
        <v>494</v>
      </c>
      <c r="D21930" s="1">
        <v>42093</v>
      </c>
      <c r="F21930">
        <v>1</v>
      </c>
      <c r="G21930">
        <v>2720</v>
      </c>
      <c r="H21930" t="s">
        <v>65</v>
      </c>
      <c r="J21930" t="s">
        <v>14</v>
      </c>
      <c r="K21930">
        <v>59</v>
      </c>
      <c r="L21930" t="s">
        <v>15</v>
      </c>
    </row>
    <row r="21931" spans="1:12">
      <c r="A21931" t="e">
        <f ca="1">E00251532063821</f>
        <v>#NAME?</v>
      </c>
      <c r="B21931">
        <v>490</v>
      </c>
      <c r="C21931" t="s">
        <v>158</v>
      </c>
      <c r="D21931" s="1">
        <v>43081</v>
      </c>
      <c r="F21931">
        <v>4</v>
      </c>
      <c r="G21931">
        <v>3051</v>
      </c>
      <c r="H21931" t="s">
        <v>13</v>
      </c>
      <c r="J21931" t="s">
        <v>14</v>
      </c>
      <c r="K21931">
        <v>57</v>
      </c>
      <c r="L21931" t="s">
        <v>15</v>
      </c>
    </row>
    <row r="21932" spans="1:12">
      <c r="A21932" t="e">
        <f ca="1">E00251432360121</f>
        <v>#NAME?</v>
      </c>
      <c r="B21932">
        <v>497</v>
      </c>
      <c r="C21932" t="s">
        <v>141</v>
      </c>
      <c r="D21932" s="1">
        <v>41388</v>
      </c>
      <c r="F21932">
        <v>1</v>
      </c>
      <c r="G21932">
        <v>2448</v>
      </c>
      <c r="H21932" t="s">
        <v>19</v>
      </c>
      <c r="J21932" t="s">
        <v>14</v>
      </c>
      <c r="K21932">
        <v>49</v>
      </c>
      <c r="L21932" t="s">
        <v>15</v>
      </c>
    </row>
    <row r="21933" spans="1:12">
      <c r="A21933" t="e">
        <f ca="1">E00251432360121</f>
        <v>#NAME?</v>
      </c>
      <c r="B21933">
        <v>497</v>
      </c>
      <c r="C21933" t="s">
        <v>141</v>
      </c>
      <c r="D21933" s="1">
        <v>42928</v>
      </c>
      <c r="F21933">
        <v>1</v>
      </c>
      <c r="G21933">
        <v>7906</v>
      </c>
      <c r="H21933" t="s">
        <v>173</v>
      </c>
      <c r="J21933" t="s">
        <v>14</v>
      </c>
      <c r="K21933">
        <v>54</v>
      </c>
      <c r="L21933" t="s">
        <v>22</v>
      </c>
    </row>
    <row r="21934" spans="1:12">
      <c r="A21934" t="e">
        <f ca="1">E00251716516021</f>
        <v>#NAME?</v>
      </c>
      <c r="B21934">
        <v>490</v>
      </c>
      <c r="C21934" t="s">
        <v>158</v>
      </c>
      <c r="D21934" s="1">
        <v>41374</v>
      </c>
      <c r="F21934">
        <v>1</v>
      </c>
      <c r="G21934">
        <v>49390</v>
      </c>
      <c r="H21934" t="s">
        <v>59</v>
      </c>
      <c r="J21934" t="s">
        <v>14</v>
      </c>
      <c r="K21934">
        <v>49</v>
      </c>
      <c r="L21934" t="s">
        <v>15</v>
      </c>
    </row>
    <row r="21935" spans="1:12">
      <c r="A21935" t="e">
        <f ca="1">E00251716516021</f>
        <v>#NAME?</v>
      </c>
      <c r="B21935">
        <v>490</v>
      </c>
      <c r="C21935" t="s">
        <v>158</v>
      </c>
      <c r="D21935" s="1">
        <v>42186</v>
      </c>
      <c r="F21935">
        <v>1</v>
      </c>
      <c r="G21935">
        <v>1369</v>
      </c>
      <c r="H21935" t="s">
        <v>373</v>
      </c>
      <c r="J21935" t="s">
        <v>14</v>
      </c>
      <c r="K21935">
        <v>52</v>
      </c>
      <c r="L21935" t="s">
        <v>15</v>
      </c>
    </row>
    <row r="21936" spans="1:12">
      <c r="A21936" t="e">
        <f ca="1">E00251716516021</f>
        <v>#NAME?</v>
      </c>
      <c r="B21936">
        <v>490</v>
      </c>
      <c r="C21936" t="s">
        <v>158</v>
      </c>
      <c r="D21936" s="1">
        <v>42198</v>
      </c>
      <c r="F21936">
        <v>2</v>
      </c>
      <c r="G21936">
        <v>7904</v>
      </c>
      <c r="H21936" t="s">
        <v>75</v>
      </c>
      <c r="J21936" t="s">
        <v>14</v>
      </c>
      <c r="K21936">
        <v>52</v>
      </c>
      <c r="L21936" t="s">
        <v>22</v>
      </c>
    </row>
    <row r="21937" spans="1:12">
      <c r="A21937" t="e">
        <f ca="1">E00251615164721</f>
        <v>#NAME?</v>
      </c>
      <c r="B21937">
        <v>47</v>
      </c>
      <c r="C21937" t="s">
        <v>494</v>
      </c>
      <c r="D21937" s="1">
        <v>41914</v>
      </c>
      <c r="F21937">
        <v>1</v>
      </c>
      <c r="G21937">
        <v>8798</v>
      </c>
      <c r="H21937" t="s">
        <v>314</v>
      </c>
      <c r="J21937" t="s">
        <v>14</v>
      </c>
      <c r="K21937">
        <v>59</v>
      </c>
      <c r="L21937" t="s">
        <v>15</v>
      </c>
    </row>
    <row r="21938" spans="1:12">
      <c r="A21938" t="e">
        <f ca="1">E00251524954421</f>
        <v>#NAME?</v>
      </c>
      <c r="B21938">
        <v>1273</v>
      </c>
      <c r="C21938" t="s">
        <v>28</v>
      </c>
      <c r="D21938" s="1">
        <v>41233</v>
      </c>
      <c r="F21938">
        <v>1</v>
      </c>
      <c r="G21938">
        <v>38010</v>
      </c>
      <c r="H21938" t="s">
        <v>1393</v>
      </c>
      <c r="J21938" t="s">
        <v>14</v>
      </c>
      <c r="K21938">
        <v>57</v>
      </c>
      <c r="L21938" t="s">
        <v>15</v>
      </c>
    </row>
    <row r="21939" spans="1:12">
      <c r="A21939" t="e">
        <f ca="1">E00251524954421</f>
        <v>#NAME?</v>
      </c>
      <c r="B21939">
        <v>1273</v>
      </c>
      <c r="C21939" t="s">
        <v>28</v>
      </c>
      <c r="D21939" s="1">
        <v>42746</v>
      </c>
      <c r="F21939">
        <v>1</v>
      </c>
      <c r="G21939">
        <v>2875</v>
      </c>
      <c r="H21939" t="s">
        <v>350</v>
      </c>
      <c r="J21939" t="s">
        <v>14</v>
      </c>
      <c r="K21939">
        <v>61</v>
      </c>
      <c r="L21939" t="s">
        <v>15</v>
      </c>
    </row>
    <row r="21940" spans="1:12">
      <c r="A21940" t="e">
        <f ca="1">E00251524981821</f>
        <v>#NAME?</v>
      </c>
      <c r="B21940">
        <v>454</v>
      </c>
      <c r="C21940" t="s">
        <v>179</v>
      </c>
      <c r="D21940" s="1">
        <v>41862</v>
      </c>
      <c r="F21940">
        <v>2</v>
      </c>
      <c r="G21940">
        <v>53081</v>
      </c>
      <c r="H21940" t="s">
        <v>456</v>
      </c>
      <c r="J21940" t="s">
        <v>14</v>
      </c>
      <c r="K21940">
        <v>61</v>
      </c>
      <c r="L21940" t="s">
        <v>15</v>
      </c>
    </row>
    <row r="21941" spans="1:12">
      <c r="A21941" t="e">
        <f ca="1">E00251524981821</f>
        <v>#NAME?</v>
      </c>
      <c r="B21941">
        <v>459</v>
      </c>
      <c r="C21941" t="s">
        <v>187</v>
      </c>
      <c r="D21941" s="1">
        <v>42585</v>
      </c>
      <c r="F21941">
        <v>2</v>
      </c>
      <c r="G21941">
        <v>2349</v>
      </c>
      <c r="H21941" t="s">
        <v>497</v>
      </c>
      <c r="J21941" t="s">
        <v>14</v>
      </c>
      <c r="K21941">
        <v>63</v>
      </c>
      <c r="L21941" t="s">
        <v>15</v>
      </c>
    </row>
    <row r="21942" spans="1:12">
      <c r="A21942" t="e">
        <f ca="1">E00251619054721</f>
        <v>#NAME?</v>
      </c>
      <c r="B21942">
        <v>109</v>
      </c>
      <c r="C21942" t="s">
        <v>480</v>
      </c>
      <c r="D21942" s="1">
        <v>42921</v>
      </c>
      <c r="F21942">
        <v>3</v>
      </c>
      <c r="G21942">
        <v>8798</v>
      </c>
      <c r="H21942" t="s">
        <v>314</v>
      </c>
      <c r="J21942" t="s">
        <v>14</v>
      </c>
      <c r="K21942">
        <v>48</v>
      </c>
      <c r="L21942" t="s">
        <v>15</v>
      </c>
    </row>
    <row r="21943" spans="1:12">
      <c r="A21943" t="e">
        <f ca="1">E00251427751621</f>
        <v>#NAME?</v>
      </c>
      <c r="B21943">
        <v>27</v>
      </c>
      <c r="C21943" t="s">
        <v>499</v>
      </c>
      <c r="D21943" s="1">
        <v>42781</v>
      </c>
      <c r="F21943">
        <v>1</v>
      </c>
      <c r="G21943">
        <v>3612</v>
      </c>
      <c r="H21943" t="s">
        <v>500</v>
      </c>
      <c r="J21943" t="s">
        <v>14</v>
      </c>
      <c r="K21943">
        <v>58</v>
      </c>
      <c r="L21943" t="s">
        <v>15</v>
      </c>
    </row>
    <row r="21944" spans="1:12">
      <c r="A21944" t="e">
        <f ca="1">E00251427751621</f>
        <v>#NAME?</v>
      </c>
      <c r="B21944">
        <v>4991</v>
      </c>
      <c r="C21944" t="s">
        <v>838</v>
      </c>
      <c r="D21944" s="1">
        <v>42302</v>
      </c>
      <c r="F21944">
        <v>1</v>
      </c>
      <c r="G21944">
        <v>7089</v>
      </c>
      <c r="H21944" t="s">
        <v>487</v>
      </c>
      <c r="I21944" t="s">
        <v>148</v>
      </c>
      <c r="J21944" t="s">
        <v>57</v>
      </c>
      <c r="K21944">
        <v>57</v>
      </c>
      <c r="L21944" t="s">
        <v>15</v>
      </c>
    </row>
    <row r="21945" spans="1:12">
      <c r="A21945" t="e">
        <f ca="1">E00251716516021</f>
        <v>#NAME?</v>
      </c>
      <c r="B21945">
        <v>490</v>
      </c>
      <c r="C21945" t="s">
        <v>158</v>
      </c>
      <c r="D21945" s="1">
        <v>41233</v>
      </c>
      <c r="F21945">
        <v>2</v>
      </c>
      <c r="G21945">
        <v>49390</v>
      </c>
      <c r="H21945" t="s">
        <v>59</v>
      </c>
      <c r="J21945" t="s">
        <v>14</v>
      </c>
      <c r="K21945">
        <v>49</v>
      </c>
      <c r="L21945" t="s">
        <v>15</v>
      </c>
    </row>
    <row r="21946" spans="1:12">
      <c r="A21946" t="e">
        <f ca="1">E00251619054721</f>
        <v>#NAME?</v>
      </c>
      <c r="B21946">
        <v>109</v>
      </c>
      <c r="C21946" t="s">
        <v>480</v>
      </c>
      <c r="D21946" s="1">
        <v>41590</v>
      </c>
      <c r="F21946">
        <v>1</v>
      </c>
      <c r="G21946">
        <v>6260</v>
      </c>
      <c r="H21946" t="s">
        <v>1034</v>
      </c>
      <c r="J21946" t="s">
        <v>14</v>
      </c>
      <c r="K21946">
        <v>44</v>
      </c>
      <c r="L21946" t="s">
        <v>15</v>
      </c>
    </row>
    <row r="21947" spans="1:12">
      <c r="A21947" t="e">
        <f ca="1">E00251619054721</f>
        <v>#NAME?</v>
      </c>
      <c r="B21947">
        <v>109</v>
      </c>
      <c r="C21947" t="s">
        <v>480</v>
      </c>
      <c r="D21947" s="1">
        <v>42132</v>
      </c>
      <c r="F21947">
        <v>1</v>
      </c>
      <c r="G21947">
        <v>9198</v>
      </c>
      <c r="H21947" t="s">
        <v>229</v>
      </c>
      <c r="J21947" t="s">
        <v>14</v>
      </c>
      <c r="K21947">
        <v>46</v>
      </c>
      <c r="L21947" t="s">
        <v>15</v>
      </c>
    </row>
    <row r="21948" spans="1:12">
      <c r="A21948" t="e">
        <f ca="1">E00251619054721</f>
        <v>#NAME?</v>
      </c>
      <c r="B21948">
        <v>109</v>
      </c>
      <c r="C21948" t="s">
        <v>480</v>
      </c>
      <c r="D21948" s="1">
        <v>42146</v>
      </c>
      <c r="F21948">
        <v>4</v>
      </c>
      <c r="G21948">
        <v>7242</v>
      </c>
      <c r="H21948" t="s">
        <v>93</v>
      </c>
      <c r="J21948" t="s">
        <v>14</v>
      </c>
      <c r="K21948">
        <v>46</v>
      </c>
      <c r="L21948" t="s">
        <v>15</v>
      </c>
    </row>
    <row r="21949" spans="1:12">
      <c r="A21949" t="e">
        <f ca="1">E00251716516021</f>
        <v>#NAME?</v>
      </c>
      <c r="B21949">
        <v>490</v>
      </c>
      <c r="C21949" t="s">
        <v>158</v>
      </c>
      <c r="D21949" s="1">
        <v>42698</v>
      </c>
      <c r="F21949">
        <v>2</v>
      </c>
      <c r="G21949">
        <v>2720</v>
      </c>
      <c r="H21949" t="s">
        <v>65</v>
      </c>
      <c r="J21949" t="s">
        <v>14</v>
      </c>
      <c r="K21949">
        <v>53</v>
      </c>
      <c r="L21949" t="s">
        <v>15</v>
      </c>
    </row>
    <row r="21950" spans="1:12">
      <c r="A21950" t="e">
        <f ca="1">E00251432287821</f>
        <v>#NAME?</v>
      </c>
      <c r="B21950">
        <v>483</v>
      </c>
      <c r="C21950" t="s">
        <v>351</v>
      </c>
      <c r="D21950" s="1">
        <v>41705</v>
      </c>
      <c r="F21950">
        <v>2</v>
      </c>
      <c r="G21950">
        <v>2564</v>
      </c>
      <c r="H21950" t="s">
        <v>1425</v>
      </c>
      <c r="J21950" t="s">
        <v>14</v>
      </c>
      <c r="K21950">
        <v>44</v>
      </c>
      <c r="L21950" t="s">
        <v>15</v>
      </c>
    </row>
    <row r="21951" spans="1:12">
      <c r="A21951" t="e">
        <f ca="1">E00251524999421</f>
        <v>#NAME?</v>
      </c>
      <c r="B21951">
        <v>442</v>
      </c>
      <c r="C21951" t="s">
        <v>95</v>
      </c>
      <c r="D21951" s="1">
        <v>42760</v>
      </c>
      <c r="F21951">
        <v>1</v>
      </c>
      <c r="G21951">
        <v>72190</v>
      </c>
      <c r="H21951" t="s">
        <v>341</v>
      </c>
      <c r="J21951" t="s">
        <v>14</v>
      </c>
      <c r="K21951">
        <v>53</v>
      </c>
      <c r="L21951" t="s">
        <v>15</v>
      </c>
    </row>
    <row r="21952" spans="1:12">
      <c r="A21952" t="e">
        <f ca="1">E00251524999421</f>
        <v>#NAME?</v>
      </c>
      <c r="B21952">
        <v>442</v>
      </c>
      <c r="C21952" t="s">
        <v>95</v>
      </c>
      <c r="D21952" s="1">
        <v>42892</v>
      </c>
      <c r="F21952">
        <v>1</v>
      </c>
      <c r="G21952">
        <v>72190</v>
      </c>
      <c r="H21952" t="s">
        <v>341</v>
      </c>
      <c r="J21952" t="s">
        <v>14</v>
      </c>
      <c r="K21952">
        <v>54</v>
      </c>
      <c r="L21952" t="s">
        <v>15</v>
      </c>
    </row>
    <row r="21953" spans="1:12">
      <c r="A21953" t="e">
        <f ca="1">E00251524981821</f>
        <v>#NAME?</v>
      </c>
      <c r="B21953">
        <v>454</v>
      </c>
      <c r="C21953" t="s">
        <v>179</v>
      </c>
      <c r="D21953" s="1">
        <v>41940</v>
      </c>
      <c r="F21953">
        <v>2</v>
      </c>
      <c r="G21953">
        <v>2349</v>
      </c>
      <c r="H21953" t="s">
        <v>497</v>
      </c>
      <c r="J21953" t="s">
        <v>14</v>
      </c>
      <c r="K21953">
        <v>61</v>
      </c>
      <c r="L21953" t="s">
        <v>15</v>
      </c>
    </row>
    <row r="21954" spans="1:12">
      <c r="A21954" t="e">
        <f ca="1">E00251524981821</f>
        <v>#NAME?</v>
      </c>
      <c r="B21954">
        <v>454</v>
      </c>
      <c r="C21954" t="s">
        <v>179</v>
      </c>
      <c r="D21954" s="1">
        <v>42212</v>
      </c>
      <c r="F21954">
        <v>1</v>
      </c>
      <c r="G21954">
        <v>2349</v>
      </c>
      <c r="H21954" t="s">
        <v>497</v>
      </c>
      <c r="J21954" t="s">
        <v>14</v>
      </c>
      <c r="K21954">
        <v>62</v>
      </c>
      <c r="L21954" t="s">
        <v>15</v>
      </c>
    </row>
    <row r="21955" spans="1:12">
      <c r="A21955" t="e">
        <f ca="1">E00251432287821</f>
        <v>#NAME?</v>
      </c>
      <c r="B21955">
        <v>483</v>
      </c>
      <c r="C21955" t="s">
        <v>351</v>
      </c>
      <c r="D21955" s="1">
        <v>42508</v>
      </c>
      <c r="F21955">
        <v>1</v>
      </c>
      <c r="G21955">
        <v>2449</v>
      </c>
      <c r="H21955" t="s">
        <v>53</v>
      </c>
      <c r="J21955" t="s">
        <v>14</v>
      </c>
      <c r="K21955">
        <v>46</v>
      </c>
      <c r="L21955" t="s">
        <v>15</v>
      </c>
    </row>
    <row r="21956" spans="1:12">
      <c r="A21956" t="e">
        <f ca="1">E00251429286121</f>
        <v>#NAME?</v>
      </c>
      <c r="B21956">
        <v>306</v>
      </c>
      <c r="C21956" t="s">
        <v>502</v>
      </c>
      <c r="D21956" s="1">
        <v>43035</v>
      </c>
      <c r="F21956">
        <v>1</v>
      </c>
      <c r="G21956">
        <v>1889</v>
      </c>
      <c r="H21956" t="s">
        <v>1036</v>
      </c>
      <c r="J21956" t="s">
        <v>14</v>
      </c>
      <c r="K21956">
        <v>67</v>
      </c>
      <c r="L21956" t="s">
        <v>15</v>
      </c>
    </row>
    <row r="21957" spans="1:12">
      <c r="A21957" t="e">
        <f ca="1">E00251427751621</f>
        <v>#NAME?</v>
      </c>
      <c r="B21957">
        <v>27</v>
      </c>
      <c r="C21957" t="s">
        <v>499</v>
      </c>
      <c r="D21957" s="1">
        <v>41722</v>
      </c>
      <c r="F21957">
        <v>1</v>
      </c>
      <c r="G21957">
        <v>78650</v>
      </c>
      <c r="H21957" t="s">
        <v>414</v>
      </c>
      <c r="J21957" t="s">
        <v>14</v>
      </c>
      <c r="K21957">
        <v>55</v>
      </c>
      <c r="L21957" t="s">
        <v>22</v>
      </c>
    </row>
    <row r="21958" spans="1:12">
      <c r="A21958" t="e">
        <f ca="1">E00251615164721</f>
        <v>#NAME?</v>
      </c>
      <c r="B21958">
        <v>47</v>
      </c>
      <c r="C21958" t="s">
        <v>494</v>
      </c>
      <c r="D21958" s="1">
        <v>41043</v>
      </c>
      <c r="F21958">
        <v>1</v>
      </c>
      <c r="G21958">
        <v>2720</v>
      </c>
      <c r="H21958" t="s">
        <v>65</v>
      </c>
      <c r="J21958" t="s">
        <v>14</v>
      </c>
      <c r="K21958">
        <v>56</v>
      </c>
      <c r="L21958" t="s">
        <v>15</v>
      </c>
    </row>
    <row r="21959" spans="1:12">
      <c r="A21959" t="e">
        <f ca="1">E00251429286121</f>
        <v>#NAME?</v>
      </c>
      <c r="B21959">
        <v>306</v>
      </c>
      <c r="C21959" t="s">
        <v>502</v>
      </c>
      <c r="D21959" s="1">
        <v>42045</v>
      </c>
      <c r="F21959">
        <v>1</v>
      </c>
      <c r="G21959">
        <v>5997</v>
      </c>
      <c r="H21959" t="s">
        <v>374</v>
      </c>
      <c r="J21959" t="s">
        <v>14</v>
      </c>
      <c r="K21959">
        <v>65</v>
      </c>
      <c r="L21959" t="s">
        <v>15</v>
      </c>
    </row>
    <row r="21960" spans="1:12">
      <c r="A21960" t="e">
        <f ca="1">E00251427397321</f>
        <v>#NAME?</v>
      </c>
      <c r="B21960">
        <v>30</v>
      </c>
      <c r="C21960" t="s">
        <v>344</v>
      </c>
      <c r="D21960" s="1">
        <v>42102</v>
      </c>
      <c r="F21960">
        <v>2</v>
      </c>
      <c r="G21960">
        <v>2459</v>
      </c>
      <c r="H21960" t="s">
        <v>472</v>
      </c>
      <c r="J21960" t="s">
        <v>14</v>
      </c>
      <c r="K21960">
        <v>47</v>
      </c>
      <c r="L21960" t="s">
        <v>15</v>
      </c>
    </row>
    <row r="21961" spans="1:12">
      <c r="A21961" t="e">
        <f ca="1">E00251427397321</f>
        <v>#NAME?</v>
      </c>
      <c r="B21961">
        <v>31</v>
      </c>
      <c r="C21961" t="s">
        <v>334</v>
      </c>
      <c r="D21961" s="1">
        <v>42957</v>
      </c>
      <c r="F21961">
        <v>1</v>
      </c>
      <c r="G21961">
        <v>4189</v>
      </c>
      <c r="H21961" t="s">
        <v>335</v>
      </c>
      <c r="J21961" t="s">
        <v>14</v>
      </c>
      <c r="K21961">
        <v>49</v>
      </c>
      <c r="L21961" t="s">
        <v>15</v>
      </c>
    </row>
    <row r="21962" spans="1:12">
      <c r="A21962" t="e">
        <f ca="1">E00251429286121</f>
        <v>#NAME?</v>
      </c>
      <c r="B21962">
        <v>306</v>
      </c>
      <c r="C21962" t="s">
        <v>502</v>
      </c>
      <c r="D21962" s="1">
        <v>42047</v>
      </c>
      <c r="F21962">
        <v>1</v>
      </c>
      <c r="G21962">
        <v>1889</v>
      </c>
      <c r="H21962" t="s">
        <v>1036</v>
      </c>
      <c r="J21962" t="s">
        <v>14</v>
      </c>
      <c r="K21962">
        <v>65</v>
      </c>
      <c r="L21962" t="s">
        <v>15</v>
      </c>
    </row>
    <row r="21963" spans="1:12">
      <c r="A21963" t="e">
        <f ca="1">E00251439860321</f>
        <v>#NAME?</v>
      </c>
      <c r="B21963">
        <v>458</v>
      </c>
      <c r="C21963" t="s">
        <v>275</v>
      </c>
      <c r="D21963" s="1">
        <v>42934</v>
      </c>
      <c r="F21963">
        <v>1</v>
      </c>
      <c r="G21963">
        <v>4940</v>
      </c>
      <c r="H21963" t="s">
        <v>708</v>
      </c>
      <c r="J21963" t="s">
        <v>14</v>
      </c>
      <c r="K21963">
        <v>56</v>
      </c>
      <c r="L21963" t="s">
        <v>15</v>
      </c>
    </row>
    <row r="21964" spans="1:12">
      <c r="A21964" t="e">
        <f ca="1">E00251617139121</f>
        <v>#NAME?</v>
      </c>
      <c r="B21964">
        <v>500</v>
      </c>
      <c r="C21964" t="s">
        <v>161</v>
      </c>
      <c r="D21964" s="1">
        <v>41710</v>
      </c>
      <c r="F21964">
        <v>2</v>
      </c>
      <c r="G21964">
        <v>7231</v>
      </c>
      <c r="H21964" t="s">
        <v>128</v>
      </c>
      <c r="J21964" t="s">
        <v>14</v>
      </c>
      <c r="K21964">
        <v>42</v>
      </c>
      <c r="L21964" t="s">
        <v>15</v>
      </c>
    </row>
    <row r="21965" spans="1:12">
      <c r="A21965" t="e">
        <f ca="1">E00251429286121</f>
        <v>#NAME?</v>
      </c>
      <c r="B21965">
        <v>306</v>
      </c>
      <c r="C21965" t="s">
        <v>502</v>
      </c>
      <c r="D21965" s="1">
        <v>42303</v>
      </c>
      <c r="F21965">
        <v>1</v>
      </c>
      <c r="G21965">
        <v>1889</v>
      </c>
      <c r="H21965" t="s">
        <v>1036</v>
      </c>
      <c r="J21965" t="s">
        <v>14</v>
      </c>
      <c r="K21965">
        <v>65</v>
      </c>
      <c r="L21965" t="s">
        <v>15</v>
      </c>
    </row>
    <row r="21966" spans="1:12">
      <c r="A21966" t="e">
        <f ca="1">E00251424039221</f>
        <v>#NAME?</v>
      </c>
      <c r="B21966">
        <v>108</v>
      </c>
      <c r="C21966" t="s">
        <v>481</v>
      </c>
      <c r="D21966" s="1">
        <v>42731</v>
      </c>
      <c r="F21966">
        <v>2</v>
      </c>
      <c r="G21966">
        <v>7904</v>
      </c>
      <c r="H21966" t="s">
        <v>75</v>
      </c>
      <c r="J21966" t="s">
        <v>14</v>
      </c>
      <c r="K21966">
        <v>49</v>
      </c>
      <c r="L21966" t="s">
        <v>22</v>
      </c>
    </row>
    <row r="21967" spans="1:12">
      <c r="A21967" t="e">
        <f ca="1">E00251524999421</f>
        <v>#NAME?</v>
      </c>
      <c r="B21967">
        <v>442</v>
      </c>
      <c r="C21967" t="s">
        <v>95</v>
      </c>
      <c r="D21967" s="1">
        <v>41701</v>
      </c>
      <c r="F21967">
        <v>1</v>
      </c>
      <c r="G21967">
        <v>460</v>
      </c>
      <c r="H21967" t="s">
        <v>16</v>
      </c>
      <c r="J21967" t="s">
        <v>14</v>
      </c>
      <c r="K21967">
        <v>50</v>
      </c>
      <c r="L21967" t="s">
        <v>15</v>
      </c>
    </row>
    <row r="21968" spans="1:12">
      <c r="A21968" t="e">
        <f ca="1">E00251429395521</f>
        <v>#NAME?</v>
      </c>
      <c r="B21968">
        <v>283</v>
      </c>
      <c r="C21968" t="s">
        <v>133</v>
      </c>
      <c r="D21968" s="1">
        <v>42177</v>
      </c>
      <c r="F21968">
        <v>1</v>
      </c>
      <c r="G21968">
        <v>7296</v>
      </c>
      <c r="H21968" t="s">
        <v>1038</v>
      </c>
      <c r="J21968" t="s">
        <v>14</v>
      </c>
      <c r="K21968">
        <v>45</v>
      </c>
      <c r="L21968" t="s">
        <v>15</v>
      </c>
    </row>
    <row r="21969" spans="1:12">
      <c r="A21969" t="e">
        <f ca="1">E00251617139121</f>
        <v>#NAME?</v>
      </c>
      <c r="B21969">
        <v>500</v>
      </c>
      <c r="C21969" t="s">
        <v>161</v>
      </c>
      <c r="D21969" s="1">
        <v>41879</v>
      </c>
      <c r="F21969">
        <v>2</v>
      </c>
      <c r="G21969">
        <v>5718</v>
      </c>
      <c r="H21969" t="s">
        <v>244</v>
      </c>
      <c r="J21969" t="s">
        <v>14</v>
      </c>
      <c r="K21969">
        <v>42</v>
      </c>
      <c r="L21969" t="s">
        <v>15</v>
      </c>
    </row>
    <row r="21970" spans="1:12">
      <c r="A21970" t="e">
        <f ca="1">E00251429176121</f>
        <v>#NAME?</v>
      </c>
      <c r="B21970">
        <v>274</v>
      </c>
      <c r="C21970" t="s">
        <v>506</v>
      </c>
      <c r="D21970" s="1">
        <v>42209</v>
      </c>
      <c r="F21970">
        <v>2</v>
      </c>
      <c r="G21970">
        <v>27801</v>
      </c>
      <c r="H21970" t="s">
        <v>387</v>
      </c>
      <c r="J21970" t="s">
        <v>14</v>
      </c>
      <c r="K21970">
        <v>49</v>
      </c>
      <c r="L21970" t="s">
        <v>15</v>
      </c>
    </row>
    <row r="21971" spans="1:12">
      <c r="A21971" t="e">
        <f ca="1">E00251518886021</f>
        <v>#NAME?</v>
      </c>
      <c r="B21971">
        <v>276</v>
      </c>
      <c r="C21971" t="s">
        <v>122</v>
      </c>
      <c r="D21971" s="1">
        <v>41492</v>
      </c>
      <c r="F21971">
        <v>1</v>
      </c>
      <c r="G21971">
        <v>25000</v>
      </c>
      <c r="H21971" t="s">
        <v>178</v>
      </c>
      <c r="J21971" t="s">
        <v>14</v>
      </c>
      <c r="K21971">
        <v>56</v>
      </c>
      <c r="L21971" t="s">
        <v>15</v>
      </c>
    </row>
    <row r="21972" spans="1:12">
      <c r="A21972" t="e">
        <f ca="1">E00251518886021</f>
        <v>#NAME?</v>
      </c>
      <c r="B21972">
        <v>276</v>
      </c>
      <c r="C21972" t="s">
        <v>122</v>
      </c>
      <c r="D21972" s="1">
        <v>41696</v>
      </c>
      <c r="F21972">
        <v>1</v>
      </c>
      <c r="G21972">
        <v>2859</v>
      </c>
      <c r="H21972" t="s">
        <v>362</v>
      </c>
      <c r="J21972" t="s">
        <v>14</v>
      </c>
      <c r="K21972">
        <v>57</v>
      </c>
      <c r="L21972" t="s">
        <v>15</v>
      </c>
    </row>
    <row r="21973" spans="1:12">
      <c r="A21973" t="e">
        <f ca="1">E00251518886021</f>
        <v>#NAME?</v>
      </c>
      <c r="B21973">
        <v>276</v>
      </c>
      <c r="C21973" t="s">
        <v>122</v>
      </c>
      <c r="D21973" s="1">
        <v>41891</v>
      </c>
      <c r="F21973">
        <v>1</v>
      </c>
      <c r="G21973">
        <v>60090</v>
      </c>
      <c r="H21973" t="s">
        <v>181</v>
      </c>
      <c r="J21973" t="s">
        <v>14</v>
      </c>
      <c r="K21973">
        <v>57</v>
      </c>
      <c r="L21973" t="s">
        <v>15</v>
      </c>
    </row>
    <row r="21974" spans="1:12">
      <c r="A21974" t="e">
        <f ca="1">E00251518886021</f>
        <v>#NAME?</v>
      </c>
      <c r="B21974">
        <v>276</v>
      </c>
      <c r="C21974" t="s">
        <v>122</v>
      </c>
      <c r="D21974" s="1">
        <v>42443</v>
      </c>
      <c r="F21974">
        <v>3</v>
      </c>
      <c r="G21974">
        <v>2720</v>
      </c>
      <c r="H21974" t="s">
        <v>65</v>
      </c>
      <c r="J21974" t="s">
        <v>14</v>
      </c>
      <c r="K21974">
        <v>59</v>
      </c>
      <c r="L21974" t="s">
        <v>15</v>
      </c>
    </row>
    <row r="21975" spans="1:12">
      <c r="A21975" t="e">
        <f ca="1">E00251524999421</f>
        <v>#NAME?</v>
      </c>
      <c r="B21975">
        <v>442</v>
      </c>
      <c r="C21975" t="s">
        <v>95</v>
      </c>
      <c r="D21975" s="1">
        <v>41270</v>
      </c>
      <c r="F21975">
        <v>1</v>
      </c>
      <c r="G21975">
        <v>7231</v>
      </c>
      <c r="H21975" t="s">
        <v>128</v>
      </c>
      <c r="J21975" t="s">
        <v>14</v>
      </c>
      <c r="K21975">
        <v>49</v>
      </c>
      <c r="L21975" t="s">
        <v>15</v>
      </c>
    </row>
    <row r="21976" spans="1:12">
      <c r="A21976" t="e">
        <f ca="1">E00251429395521</f>
        <v>#NAME?</v>
      </c>
      <c r="B21976">
        <v>283</v>
      </c>
      <c r="C21976" t="s">
        <v>133</v>
      </c>
      <c r="D21976" s="1">
        <v>41540</v>
      </c>
      <c r="F21976">
        <v>1</v>
      </c>
      <c r="G21976">
        <v>34590</v>
      </c>
      <c r="H21976" t="s">
        <v>535</v>
      </c>
      <c r="J21976" t="s">
        <v>14</v>
      </c>
      <c r="K21976">
        <v>43</v>
      </c>
      <c r="L21976" t="s">
        <v>15</v>
      </c>
    </row>
    <row r="21977" spans="1:12">
      <c r="A21977" t="e">
        <f ca="1">E00251429395521</f>
        <v>#NAME?</v>
      </c>
      <c r="B21977">
        <v>283</v>
      </c>
      <c r="C21977" t="s">
        <v>133</v>
      </c>
      <c r="D21977" s="1">
        <v>41376</v>
      </c>
      <c r="F21977">
        <v>1</v>
      </c>
      <c r="G21977">
        <v>486</v>
      </c>
      <c r="H21977" t="s">
        <v>39</v>
      </c>
      <c r="J21977" t="s">
        <v>14</v>
      </c>
      <c r="K21977">
        <v>43</v>
      </c>
      <c r="L21977" t="s">
        <v>15</v>
      </c>
    </row>
    <row r="21978" spans="1:12">
      <c r="A21978" t="e">
        <f ca="1">E00251429395521</f>
        <v>#NAME?</v>
      </c>
      <c r="B21978">
        <v>283</v>
      </c>
      <c r="C21978" t="s">
        <v>133</v>
      </c>
      <c r="D21978" s="1">
        <v>42440</v>
      </c>
      <c r="F21978">
        <v>1</v>
      </c>
      <c r="G21978">
        <v>6929</v>
      </c>
      <c r="H21978" t="s">
        <v>36</v>
      </c>
      <c r="J21978" t="s">
        <v>14</v>
      </c>
      <c r="K21978">
        <v>46</v>
      </c>
      <c r="L21978" t="s">
        <v>15</v>
      </c>
    </row>
    <row r="21979" spans="1:12">
      <c r="A21979" t="e">
        <f ca="1">E00251427751621</f>
        <v>#NAME?</v>
      </c>
      <c r="B21979">
        <v>27</v>
      </c>
      <c r="C21979" t="s">
        <v>499</v>
      </c>
      <c r="D21979" s="1">
        <v>42065</v>
      </c>
      <c r="F21979">
        <v>1</v>
      </c>
      <c r="G21979">
        <v>5258</v>
      </c>
      <c r="H21979" t="s">
        <v>236</v>
      </c>
      <c r="J21979" t="s">
        <v>14</v>
      </c>
      <c r="K21979">
        <v>56</v>
      </c>
      <c r="L21979" t="s">
        <v>15</v>
      </c>
    </row>
    <row r="21980" spans="1:12">
      <c r="A21980" t="e">
        <f ca="1">E00251518886021</f>
        <v>#NAME?</v>
      </c>
      <c r="B21980">
        <v>276</v>
      </c>
      <c r="C21980" t="s">
        <v>122</v>
      </c>
      <c r="D21980" s="1">
        <v>41898</v>
      </c>
      <c r="F21980">
        <v>1</v>
      </c>
      <c r="G21980">
        <v>25000</v>
      </c>
      <c r="H21980" t="s">
        <v>178</v>
      </c>
      <c r="J21980" t="s">
        <v>14</v>
      </c>
      <c r="K21980">
        <v>57</v>
      </c>
      <c r="L21980" t="s">
        <v>15</v>
      </c>
    </row>
    <row r="21981" spans="1:12">
      <c r="A21981" t="e">
        <f ca="1">E00251518886021</f>
        <v>#NAME?</v>
      </c>
      <c r="B21981">
        <v>276</v>
      </c>
      <c r="C21981" t="s">
        <v>122</v>
      </c>
      <c r="D21981" s="1">
        <v>41926</v>
      </c>
      <c r="F21981">
        <v>2</v>
      </c>
      <c r="G21981">
        <v>25000</v>
      </c>
      <c r="H21981" t="s">
        <v>178</v>
      </c>
      <c r="J21981" t="s">
        <v>14</v>
      </c>
      <c r="K21981">
        <v>57</v>
      </c>
      <c r="L21981" t="s">
        <v>15</v>
      </c>
    </row>
    <row r="21982" spans="1:12">
      <c r="A21982" t="e">
        <f ca="1">E00251439860321</f>
        <v>#NAME?</v>
      </c>
      <c r="B21982">
        <v>458</v>
      </c>
      <c r="C21982" t="s">
        <v>275</v>
      </c>
      <c r="D21982" s="1">
        <v>42485</v>
      </c>
      <c r="F21982">
        <v>1</v>
      </c>
      <c r="G21982">
        <v>2689</v>
      </c>
      <c r="H21982" t="s">
        <v>255</v>
      </c>
      <c r="J21982" t="s">
        <v>14</v>
      </c>
      <c r="K21982">
        <v>55</v>
      </c>
      <c r="L21982" t="s">
        <v>15</v>
      </c>
    </row>
    <row r="21983" spans="1:12">
      <c r="A21983" t="e">
        <f ca="1">E00251617139121</f>
        <v>#NAME?</v>
      </c>
      <c r="B21983">
        <v>500</v>
      </c>
      <c r="C21983" t="s">
        <v>161</v>
      </c>
      <c r="D21983" s="1">
        <v>42237</v>
      </c>
      <c r="F21983">
        <v>1</v>
      </c>
      <c r="G21983">
        <v>34620</v>
      </c>
      <c r="H21983" t="s">
        <v>1135</v>
      </c>
      <c r="J21983" t="s">
        <v>14</v>
      </c>
      <c r="K21983">
        <v>43</v>
      </c>
      <c r="L21983" t="s">
        <v>15</v>
      </c>
    </row>
    <row r="21984" spans="1:12">
      <c r="A21984" t="e">
        <f ca="1">E00251424039221</f>
        <v>#NAME?</v>
      </c>
      <c r="B21984">
        <v>100</v>
      </c>
      <c r="C21984" t="s">
        <v>54</v>
      </c>
      <c r="D21984" s="1">
        <v>43001</v>
      </c>
      <c r="F21984">
        <v>1</v>
      </c>
      <c r="G21984">
        <v>9300</v>
      </c>
      <c r="H21984" t="s">
        <v>1354</v>
      </c>
      <c r="I21984" t="s">
        <v>56</v>
      </c>
      <c r="J21984" t="s">
        <v>57</v>
      </c>
      <c r="K21984">
        <v>50</v>
      </c>
      <c r="L21984" t="s">
        <v>15</v>
      </c>
    </row>
    <row r="21985" spans="1:12">
      <c r="A21985" t="e">
        <f ca="1">E00251531826221</f>
        <v>#NAME?</v>
      </c>
      <c r="B21985">
        <v>1786</v>
      </c>
      <c r="C21985" t="s">
        <v>37</v>
      </c>
      <c r="D21985" s="1">
        <v>41610</v>
      </c>
      <c r="F21985">
        <v>1</v>
      </c>
      <c r="G21985">
        <v>2531</v>
      </c>
      <c r="H21985" t="s">
        <v>515</v>
      </c>
      <c r="J21985" t="s">
        <v>14</v>
      </c>
      <c r="K21985">
        <v>39</v>
      </c>
      <c r="L21985" t="s">
        <v>15</v>
      </c>
    </row>
    <row r="21986" spans="1:12">
      <c r="A21986" t="e">
        <f ca="1">E00251531826221</f>
        <v>#NAME?</v>
      </c>
      <c r="B21986">
        <v>1786</v>
      </c>
      <c r="C21986" t="s">
        <v>37</v>
      </c>
      <c r="D21986" s="1">
        <v>42523</v>
      </c>
      <c r="F21986">
        <v>2</v>
      </c>
      <c r="G21986">
        <v>2531</v>
      </c>
      <c r="H21986" t="s">
        <v>515</v>
      </c>
      <c r="J21986" t="s">
        <v>14</v>
      </c>
      <c r="K21986">
        <v>42</v>
      </c>
      <c r="L21986" t="s">
        <v>15</v>
      </c>
    </row>
    <row r="21987" spans="1:12">
      <c r="A21987" t="e">
        <f ca="1">E00251531826221</f>
        <v>#NAME?</v>
      </c>
      <c r="B21987">
        <v>1786</v>
      </c>
      <c r="C21987" t="s">
        <v>37</v>
      </c>
      <c r="D21987" s="1">
        <v>42762</v>
      </c>
      <c r="F21987">
        <v>2</v>
      </c>
      <c r="G21987">
        <v>4019</v>
      </c>
      <c r="H21987" t="s">
        <v>26</v>
      </c>
      <c r="J21987" t="s">
        <v>14</v>
      </c>
      <c r="K21987">
        <v>43</v>
      </c>
      <c r="L21987" t="s">
        <v>15</v>
      </c>
    </row>
    <row r="21988" spans="1:12">
      <c r="A21988" t="e">
        <f ca="1">E00251524997721</f>
        <v>#NAME?</v>
      </c>
      <c r="B21988">
        <v>455</v>
      </c>
      <c r="C21988" t="s">
        <v>312</v>
      </c>
      <c r="D21988" s="1">
        <v>41002</v>
      </c>
      <c r="F21988">
        <v>1</v>
      </c>
      <c r="G21988">
        <v>7295</v>
      </c>
      <c r="H21988" t="s">
        <v>76</v>
      </c>
      <c r="J21988" t="s">
        <v>14</v>
      </c>
      <c r="K21988">
        <v>47</v>
      </c>
      <c r="L21988" t="s">
        <v>15</v>
      </c>
    </row>
    <row r="21989" spans="1:12">
      <c r="A21989" t="e">
        <f ca="1">E00251515326121</f>
        <v>#NAME?</v>
      </c>
      <c r="B21989">
        <v>30</v>
      </c>
      <c r="C21989" t="s">
        <v>344</v>
      </c>
      <c r="D21989" s="1">
        <v>41228</v>
      </c>
      <c r="F21989">
        <v>4</v>
      </c>
      <c r="G21989">
        <v>49390</v>
      </c>
      <c r="H21989" t="s">
        <v>59</v>
      </c>
      <c r="J21989" t="s">
        <v>14</v>
      </c>
      <c r="K21989">
        <v>41</v>
      </c>
      <c r="L21989" t="s">
        <v>15</v>
      </c>
    </row>
    <row r="21990" spans="1:12">
      <c r="A21990" t="e">
        <f ca="1">E00251518873421</f>
        <v>#NAME?</v>
      </c>
      <c r="B21990">
        <v>293</v>
      </c>
      <c r="C21990" t="s">
        <v>25</v>
      </c>
      <c r="D21990" s="1">
        <v>42949</v>
      </c>
      <c r="F21990">
        <v>1</v>
      </c>
      <c r="G21990">
        <v>2383</v>
      </c>
      <c r="H21990" t="s">
        <v>786</v>
      </c>
      <c r="J21990" t="s">
        <v>14</v>
      </c>
      <c r="K21990">
        <v>67</v>
      </c>
      <c r="L21990" t="s">
        <v>15</v>
      </c>
    </row>
    <row r="21991" spans="1:12">
      <c r="A21991" t="e">
        <f ca="1">E00251524994121</f>
        <v>#NAME?</v>
      </c>
      <c r="B21991">
        <v>454</v>
      </c>
      <c r="C21991" t="s">
        <v>179</v>
      </c>
      <c r="D21991" s="1">
        <v>42790</v>
      </c>
      <c r="F21991">
        <v>1</v>
      </c>
      <c r="G21991">
        <v>2729</v>
      </c>
      <c r="H21991" t="s">
        <v>115</v>
      </c>
      <c r="J21991" t="s">
        <v>14</v>
      </c>
      <c r="K21991">
        <v>64</v>
      </c>
      <c r="L21991" t="s">
        <v>15</v>
      </c>
    </row>
    <row r="21992" spans="1:12">
      <c r="A21992" t="e">
        <f ca="1">E00251524994121</f>
        <v>#NAME?</v>
      </c>
      <c r="B21992">
        <v>454</v>
      </c>
      <c r="C21992" t="s">
        <v>179</v>
      </c>
      <c r="D21992" s="1">
        <v>42790</v>
      </c>
      <c r="F21992">
        <v>3</v>
      </c>
      <c r="G21992">
        <v>7962</v>
      </c>
      <c r="H21992" t="s">
        <v>111</v>
      </c>
      <c r="J21992" t="s">
        <v>14</v>
      </c>
      <c r="K21992">
        <v>64</v>
      </c>
      <c r="L21992" t="s">
        <v>22</v>
      </c>
    </row>
    <row r="21993" spans="1:12">
      <c r="A21993" t="e">
        <f ca="1">E00251439860321</f>
        <v>#NAME?</v>
      </c>
      <c r="B21993">
        <v>458</v>
      </c>
      <c r="C21993" t="s">
        <v>275</v>
      </c>
      <c r="D21993" s="1">
        <v>42844</v>
      </c>
      <c r="F21993">
        <v>1</v>
      </c>
      <c r="G21993">
        <v>4940</v>
      </c>
      <c r="H21993" t="s">
        <v>708</v>
      </c>
      <c r="J21993" t="s">
        <v>14</v>
      </c>
      <c r="K21993">
        <v>56</v>
      </c>
      <c r="L21993" t="s">
        <v>15</v>
      </c>
    </row>
    <row r="21994" spans="1:12">
      <c r="A21994" t="e">
        <f ca="1">E00251417959821</f>
        <v>#NAME?</v>
      </c>
      <c r="B21994">
        <v>50</v>
      </c>
      <c r="C21994" t="s">
        <v>512</v>
      </c>
      <c r="D21994" s="1">
        <v>42314</v>
      </c>
      <c r="F21994">
        <v>1</v>
      </c>
      <c r="G21994">
        <v>2859</v>
      </c>
      <c r="H21994" t="s">
        <v>362</v>
      </c>
      <c r="J21994" t="s">
        <v>14</v>
      </c>
      <c r="K21994">
        <v>56</v>
      </c>
      <c r="L21994" t="s">
        <v>15</v>
      </c>
    </row>
    <row r="21995" spans="1:12">
      <c r="A21995" t="e">
        <f ca="1">E00251531826221</f>
        <v>#NAME?</v>
      </c>
      <c r="B21995">
        <v>729</v>
      </c>
      <c r="C21995" t="s">
        <v>68</v>
      </c>
      <c r="D21995" s="1">
        <v>41283</v>
      </c>
      <c r="E21995">
        <v>3</v>
      </c>
      <c r="F21995">
        <v>2</v>
      </c>
      <c r="G21995">
        <v>7880</v>
      </c>
      <c r="H21995" t="s">
        <v>213</v>
      </c>
      <c r="J21995" t="s">
        <v>34</v>
      </c>
      <c r="K21995">
        <v>38</v>
      </c>
      <c r="L21995" t="s">
        <v>22</v>
      </c>
    </row>
    <row r="21996" spans="1:12">
      <c r="A21996" t="e">
        <f ca="1">E00251518873421</f>
        <v>#NAME?</v>
      </c>
      <c r="B21996">
        <v>293</v>
      </c>
      <c r="C21996" t="s">
        <v>25</v>
      </c>
      <c r="D21996" s="1">
        <v>41620</v>
      </c>
      <c r="F21996">
        <v>1</v>
      </c>
      <c r="G21996">
        <v>9953</v>
      </c>
      <c r="H21996" t="s">
        <v>661</v>
      </c>
      <c r="J21996" t="s">
        <v>14</v>
      </c>
      <c r="K21996">
        <v>63</v>
      </c>
      <c r="L21996" t="s">
        <v>15</v>
      </c>
    </row>
    <row r="21997" spans="1:12">
      <c r="A21997" t="e">
        <f ca="1">E00251518873421</f>
        <v>#NAME?</v>
      </c>
      <c r="B21997">
        <v>293</v>
      </c>
      <c r="C21997" t="s">
        <v>25</v>
      </c>
      <c r="D21997" s="1">
        <v>41978</v>
      </c>
      <c r="F21997">
        <v>3</v>
      </c>
      <c r="G21997">
        <v>25000</v>
      </c>
      <c r="H21997" t="s">
        <v>178</v>
      </c>
      <c r="J21997" t="s">
        <v>14</v>
      </c>
      <c r="K21997">
        <v>64</v>
      </c>
      <c r="L21997" t="s">
        <v>15</v>
      </c>
    </row>
    <row r="21998" spans="1:12">
      <c r="A21998" t="e">
        <f ca="1">E00251518873421</f>
        <v>#NAME?</v>
      </c>
      <c r="B21998">
        <v>293</v>
      </c>
      <c r="C21998" t="s">
        <v>25</v>
      </c>
      <c r="D21998" s="1">
        <v>42808</v>
      </c>
      <c r="F21998">
        <v>1</v>
      </c>
      <c r="G21998">
        <v>25000</v>
      </c>
      <c r="H21998" t="s">
        <v>178</v>
      </c>
      <c r="J21998" t="s">
        <v>14</v>
      </c>
      <c r="K21998">
        <v>67</v>
      </c>
      <c r="L21998" t="s">
        <v>15</v>
      </c>
    </row>
    <row r="21999" spans="1:12">
      <c r="A21999" t="e">
        <f ca="1">E00251532382321</f>
        <v>#NAME?</v>
      </c>
      <c r="B21999">
        <v>456</v>
      </c>
      <c r="C21999" t="s">
        <v>518</v>
      </c>
      <c r="D21999" s="1">
        <v>41848</v>
      </c>
      <c r="F21999">
        <v>2</v>
      </c>
      <c r="G21999">
        <v>4019</v>
      </c>
      <c r="H21999" t="s">
        <v>26</v>
      </c>
      <c r="J21999" t="s">
        <v>14</v>
      </c>
      <c r="K21999">
        <v>55</v>
      </c>
      <c r="L21999" t="s">
        <v>15</v>
      </c>
    </row>
    <row r="22000" spans="1:12">
      <c r="A22000" t="e">
        <f ca="1">E00251524994121</f>
        <v>#NAME?</v>
      </c>
      <c r="B22000">
        <v>454</v>
      </c>
      <c r="C22000" t="s">
        <v>179</v>
      </c>
      <c r="D22000" s="1">
        <v>41919</v>
      </c>
      <c r="F22000">
        <v>1</v>
      </c>
      <c r="G22000">
        <v>5239</v>
      </c>
      <c r="H22000" t="s">
        <v>926</v>
      </c>
      <c r="J22000" t="s">
        <v>14</v>
      </c>
      <c r="K22000">
        <v>62</v>
      </c>
      <c r="L22000" t="s">
        <v>15</v>
      </c>
    </row>
    <row r="22001" spans="1:12">
      <c r="A22001" t="e">
        <f ca="1">E00251518873421</f>
        <v>#NAME?</v>
      </c>
      <c r="B22001">
        <v>293</v>
      </c>
      <c r="C22001" t="s">
        <v>25</v>
      </c>
      <c r="D22001" s="1">
        <v>43045</v>
      </c>
      <c r="F22001">
        <v>1</v>
      </c>
      <c r="G22001">
        <v>25000</v>
      </c>
      <c r="H22001" t="s">
        <v>178</v>
      </c>
      <c r="J22001" t="s">
        <v>14</v>
      </c>
      <c r="K22001">
        <v>67</v>
      </c>
      <c r="L22001" t="s">
        <v>15</v>
      </c>
    </row>
    <row r="22002" spans="1:12">
      <c r="A22002" t="e">
        <f ca="1">E00251430095721</f>
        <v>#NAME?</v>
      </c>
      <c r="B22002">
        <v>500</v>
      </c>
      <c r="C22002" t="s">
        <v>161</v>
      </c>
      <c r="D22002" s="1">
        <v>42296</v>
      </c>
      <c r="F22002">
        <v>1</v>
      </c>
      <c r="G22002">
        <v>496</v>
      </c>
      <c r="H22002" t="s">
        <v>190</v>
      </c>
      <c r="J22002" t="s">
        <v>14</v>
      </c>
      <c r="K22002">
        <v>57</v>
      </c>
      <c r="L22002" t="s">
        <v>15</v>
      </c>
    </row>
    <row r="22003" spans="1:12">
      <c r="A22003" t="e">
        <f ca="1">E00251518873421</f>
        <v>#NAME?</v>
      </c>
      <c r="B22003">
        <v>293</v>
      </c>
      <c r="C22003" t="s">
        <v>25</v>
      </c>
      <c r="D22003" s="1">
        <v>42536</v>
      </c>
      <c r="F22003">
        <v>1</v>
      </c>
      <c r="G22003">
        <v>25000</v>
      </c>
      <c r="H22003" t="s">
        <v>178</v>
      </c>
      <c r="J22003" t="s">
        <v>14</v>
      </c>
      <c r="K22003">
        <v>66</v>
      </c>
      <c r="L22003" t="s">
        <v>15</v>
      </c>
    </row>
    <row r="22004" spans="1:12">
      <c r="A22004" t="e">
        <f ca="1">E00251518873421</f>
        <v>#NAME?</v>
      </c>
      <c r="B22004">
        <v>293</v>
      </c>
      <c r="C22004" t="s">
        <v>25</v>
      </c>
      <c r="D22004" s="1">
        <v>42536</v>
      </c>
      <c r="F22004">
        <v>2</v>
      </c>
      <c r="G22004">
        <v>4019</v>
      </c>
      <c r="H22004" t="s">
        <v>26</v>
      </c>
      <c r="J22004" t="s">
        <v>14</v>
      </c>
      <c r="K22004">
        <v>66</v>
      </c>
      <c r="L22004" t="s">
        <v>15</v>
      </c>
    </row>
    <row r="22005" spans="1:12">
      <c r="A22005" t="e">
        <f ca="1">E00251524994121</f>
        <v>#NAME?</v>
      </c>
      <c r="B22005">
        <v>454</v>
      </c>
      <c r="C22005" t="s">
        <v>179</v>
      </c>
      <c r="D22005" s="1">
        <v>42748</v>
      </c>
      <c r="F22005">
        <v>3</v>
      </c>
      <c r="G22005">
        <v>7962</v>
      </c>
      <c r="H22005" t="s">
        <v>111</v>
      </c>
      <c r="J22005" t="s">
        <v>14</v>
      </c>
      <c r="K22005">
        <v>64</v>
      </c>
      <c r="L22005" t="s">
        <v>22</v>
      </c>
    </row>
    <row r="22006" spans="1:12">
      <c r="A22006" t="e">
        <f ca="1">E00251524994121</f>
        <v>#NAME?</v>
      </c>
      <c r="B22006">
        <v>454</v>
      </c>
      <c r="C22006" t="s">
        <v>179</v>
      </c>
      <c r="D22006" s="1">
        <v>42748</v>
      </c>
      <c r="F22006">
        <v>2</v>
      </c>
      <c r="G22006">
        <v>2875</v>
      </c>
      <c r="H22006" t="s">
        <v>350</v>
      </c>
      <c r="J22006" t="s">
        <v>14</v>
      </c>
      <c r="K22006">
        <v>64</v>
      </c>
      <c r="L22006" t="s">
        <v>15</v>
      </c>
    </row>
    <row r="22007" spans="1:12">
      <c r="A22007" t="e">
        <f ca="1">E00251518873421</f>
        <v>#NAME?</v>
      </c>
      <c r="B22007">
        <v>293</v>
      </c>
      <c r="C22007" t="s">
        <v>25</v>
      </c>
      <c r="D22007" s="1">
        <v>41255</v>
      </c>
      <c r="F22007">
        <v>1</v>
      </c>
      <c r="G22007">
        <v>2722</v>
      </c>
      <c r="H22007" t="s">
        <v>339</v>
      </c>
      <c r="J22007" t="s">
        <v>14</v>
      </c>
      <c r="K22007">
        <v>62</v>
      </c>
      <c r="L22007" t="s">
        <v>15</v>
      </c>
    </row>
    <row r="22008" spans="1:12">
      <c r="A22008" t="e">
        <f ca="1">E00251537605521</f>
        <v>#NAME?</v>
      </c>
      <c r="B22008">
        <v>437</v>
      </c>
      <c r="C22008" t="s">
        <v>216</v>
      </c>
      <c r="D22008" s="1">
        <v>42157</v>
      </c>
      <c r="F22008">
        <v>1</v>
      </c>
      <c r="G22008">
        <v>30000</v>
      </c>
      <c r="H22008" t="s">
        <v>144</v>
      </c>
      <c r="J22008" t="s">
        <v>14</v>
      </c>
      <c r="K22008">
        <v>65</v>
      </c>
      <c r="L22008" t="s">
        <v>15</v>
      </c>
    </row>
    <row r="22009" spans="1:12">
      <c r="A22009" t="e">
        <f ca="1">E00251518873421</f>
        <v>#NAME?</v>
      </c>
      <c r="B22009">
        <v>293</v>
      </c>
      <c r="C22009" t="s">
        <v>25</v>
      </c>
      <c r="D22009" s="1">
        <v>41582</v>
      </c>
      <c r="F22009">
        <v>1</v>
      </c>
      <c r="G22009">
        <v>25000</v>
      </c>
      <c r="H22009" t="s">
        <v>178</v>
      </c>
      <c r="J22009" t="s">
        <v>14</v>
      </c>
      <c r="K22009">
        <v>63</v>
      </c>
      <c r="L22009" t="s">
        <v>15</v>
      </c>
    </row>
    <row r="22010" spans="1:12">
      <c r="A22010" t="e">
        <f ca="1">E00251518873421</f>
        <v>#NAME?</v>
      </c>
      <c r="B22010">
        <v>293</v>
      </c>
      <c r="C22010" t="s">
        <v>25</v>
      </c>
      <c r="D22010" s="1">
        <v>41738</v>
      </c>
      <c r="F22010">
        <v>1</v>
      </c>
      <c r="G22010">
        <v>7881</v>
      </c>
      <c r="H22010" t="s">
        <v>637</v>
      </c>
      <c r="J22010" t="s">
        <v>14</v>
      </c>
      <c r="K22010">
        <v>64</v>
      </c>
      <c r="L22010" t="s">
        <v>22</v>
      </c>
    </row>
    <row r="22011" spans="1:12">
      <c r="A22011" t="e">
        <f ca="1">E00251518873421</f>
        <v>#NAME?</v>
      </c>
      <c r="B22011">
        <v>293</v>
      </c>
      <c r="C22011" t="s">
        <v>25</v>
      </c>
      <c r="D22011" s="1">
        <v>42325</v>
      </c>
      <c r="F22011">
        <v>3</v>
      </c>
      <c r="G22011">
        <v>4019</v>
      </c>
      <c r="H22011" t="s">
        <v>26</v>
      </c>
      <c r="J22011" t="s">
        <v>14</v>
      </c>
      <c r="K22011">
        <v>65</v>
      </c>
      <c r="L22011" t="s">
        <v>15</v>
      </c>
    </row>
    <row r="22012" spans="1:12">
      <c r="A22012" t="e">
        <f ca="1">E00251518873421</f>
        <v>#NAME?</v>
      </c>
      <c r="B22012">
        <v>293</v>
      </c>
      <c r="C22012" t="s">
        <v>25</v>
      </c>
      <c r="D22012" s="1">
        <v>42845</v>
      </c>
      <c r="F22012">
        <v>4</v>
      </c>
      <c r="G22012">
        <v>4019</v>
      </c>
      <c r="H22012" t="s">
        <v>26</v>
      </c>
      <c r="J22012" t="s">
        <v>14</v>
      </c>
      <c r="K22012">
        <v>67</v>
      </c>
      <c r="L22012" t="s">
        <v>15</v>
      </c>
    </row>
    <row r="22013" spans="1:12">
      <c r="A22013" t="e">
        <f ca="1">E00251439860321</f>
        <v>#NAME?</v>
      </c>
      <c r="B22013">
        <v>458</v>
      </c>
      <c r="C22013" t="s">
        <v>275</v>
      </c>
      <c r="D22013" s="1">
        <v>42782</v>
      </c>
      <c r="F22013">
        <v>1</v>
      </c>
      <c r="G22013">
        <v>83109</v>
      </c>
      <c r="H22013" t="s">
        <v>989</v>
      </c>
      <c r="J22013" t="s">
        <v>14</v>
      </c>
      <c r="K22013">
        <v>56</v>
      </c>
      <c r="L22013" t="s">
        <v>15</v>
      </c>
    </row>
    <row r="22014" spans="1:12">
      <c r="A22014" t="e">
        <f ca="1">E00251532382321</f>
        <v>#NAME?</v>
      </c>
      <c r="B22014">
        <v>456</v>
      </c>
      <c r="C22014" t="s">
        <v>518</v>
      </c>
      <c r="D22014" s="1">
        <v>41848</v>
      </c>
      <c r="F22014">
        <v>1</v>
      </c>
      <c r="G22014">
        <v>25000</v>
      </c>
      <c r="H22014" t="s">
        <v>178</v>
      </c>
      <c r="J22014" t="s">
        <v>14</v>
      </c>
      <c r="K22014">
        <v>55</v>
      </c>
      <c r="L22014" t="s">
        <v>15</v>
      </c>
    </row>
    <row r="22015" spans="1:12">
      <c r="A22015" t="e">
        <f ca="1">E00251518873421</f>
        <v>#NAME?</v>
      </c>
      <c r="B22015">
        <v>293</v>
      </c>
      <c r="C22015" t="s">
        <v>25</v>
      </c>
      <c r="D22015" s="1">
        <v>41725</v>
      </c>
      <c r="F22015">
        <v>1</v>
      </c>
      <c r="G22015">
        <v>7881</v>
      </c>
      <c r="H22015" t="s">
        <v>637</v>
      </c>
      <c r="J22015" t="s">
        <v>14</v>
      </c>
      <c r="K22015">
        <v>64</v>
      </c>
      <c r="L22015" t="s">
        <v>22</v>
      </c>
    </row>
    <row r="22016" spans="1:12">
      <c r="A22016" t="e">
        <f ca="1">E00251518873421</f>
        <v>#NAME?</v>
      </c>
      <c r="B22016">
        <v>293</v>
      </c>
      <c r="C22016" t="s">
        <v>25</v>
      </c>
      <c r="D22016" s="1">
        <v>41933</v>
      </c>
      <c r="F22016">
        <v>3</v>
      </c>
      <c r="G22016">
        <v>5691</v>
      </c>
      <c r="H22016" t="s">
        <v>1509</v>
      </c>
      <c r="J22016" t="s">
        <v>14</v>
      </c>
      <c r="K22016">
        <v>64</v>
      </c>
      <c r="L22016" t="s">
        <v>15</v>
      </c>
    </row>
    <row r="22017" spans="1:12">
      <c r="A22017" t="e">
        <f ca="1">E00251518873421</f>
        <v>#NAME?</v>
      </c>
      <c r="B22017">
        <v>293</v>
      </c>
      <c r="C22017" t="s">
        <v>25</v>
      </c>
      <c r="D22017" s="1">
        <v>41015</v>
      </c>
      <c r="F22017">
        <v>1</v>
      </c>
      <c r="G22017">
        <v>71940</v>
      </c>
      <c r="H22017" t="s">
        <v>135</v>
      </c>
      <c r="J22017" t="s">
        <v>14</v>
      </c>
      <c r="K22017">
        <v>62</v>
      </c>
      <c r="L22017" t="s">
        <v>15</v>
      </c>
    </row>
    <row r="22018" spans="1:12">
      <c r="A22018" t="e">
        <f ca="1">E00251537605521</f>
        <v>#NAME?</v>
      </c>
      <c r="B22018">
        <v>437</v>
      </c>
      <c r="C22018" t="s">
        <v>216</v>
      </c>
      <c r="D22018" s="1">
        <v>41894</v>
      </c>
      <c r="F22018">
        <v>1</v>
      </c>
      <c r="G22018">
        <v>36370</v>
      </c>
      <c r="H22018" t="s">
        <v>1545</v>
      </c>
      <c r="J22018" t="s">
        <v>14</v>
      </c>
      <c r="K22018">
        <v>64</v>
      </c>
      <c r="L22018" t="s">
        <v>15</v>
      </c>
    </row>
    <row r="22019" spans="1:12">
      <c r="A22019" t="e">
        <f ca="1">E00251518873421</f>
        <v>#NAME?</v>
      </c>
      <c r="B22019">
        <v>293</v>
      </c>
      <c r="C22019" t="s">
        <v>25</v>
      </c>
      <c r="D22019" s="1">
        <v>41988</v>
      </c>
      <c r="F22019">
        <v>2</v>
      </c>
      <c r="G22019">
        <v>25000</v>
      </c>
      <c r="H22019" t="s">
        <v>178</v>
      </c>
      <c r="J22019" t="s">
        <v>14</v>
      </c>
      <c r="K22019">
        <v>64</v>
      </c>
      <c r="L22019" t="s">
        <v>15</v>
      </c>
    </row>
    <row r="22020" spans="1:12">
      <c r="A22020" t="e">
        <f ca="1">E00251518873421</f>
        <v>#NAME?</v>
      </c>
      <c r="B22020">
        <v>4910</v>
      </c>
      <c r="C22020" t="s">
        <v>214</v>
      </c>
      <c r="D22020" s="1">
        <v>41357</v>
      </c>
      <c r="F22020">
        <v>1</v>
      </c>
      <c r="G22020">
        <v>7862</v>
      </c>
      <c r="H22020" t="s">
        <v>27</v>
      </c>
      <c r="J22020" t="s">
        <v>14</v>
      </c>
      <c r="K22020">
        <v>63</v>
      </c>
      <c r="L22020" t="s">
        <v>22</v>
      </c>
    </row>
    <row r="22021" spans="1:12">
      <c r="A22021" t="e">
        <f ca="1">E00251532382321</f>
        <v>#NAME?</v>
      </c>
      <c r="B22021">
        <v>456</v>
      </c>
      <c r="C22021" t="s">
        <v>518</v>
      </c>
      <c r="D22021" s="1">
        <v>42549</v>
      </c>
      <c r="F22021">
        <v>2</v>
      </c>
      <c r="G22021">
        <v>4019</v>
      </c>
      <c r="H22021" t="s">
        <v>26</v>
      </c>
      <c r="J22021" t="s">
        <v>14</v>
      </c>
      <c r="K22021">
        <v>57</v>
      </c>
      <c r="L22021" t="s">
        <v>15</v>
      </c>
    </row>
    <row r="22022" spans="1:12">
      <c r="A22022" t="e">
        <f ca="1">E00251532382321</f>
        <v>#NAME?</v>
      </c>
      <c r="B22022">
        <v>456</v>
      </c>
      <c r="C22022" t="s">
        <v>518</v>
      </c>
      <c r="D22022" s="1">
        <v>42975</v>
      </c>
      <c r="F22022">
        <v>3</v>
      </c>
      <c r="G22022">
        <v>2729</v>
      </c>
      <c r="H22022" t="s">
        <v>115</v>
      </c>
      <c r="J22022" t="s">
        <v>14</v>
      </c>
      <c r="K22022">
        <v>58</v>
      </c>
      <c r="L22022" t="s">
        <v>15</v>
      </c>
    </row>
    <row r="22023" spans="1:12">
      <c r="A22023" t="e">
        <f ca="1">E00251529281021</f>
        <v>#NAME?</v>
      </c>
      <c r="B22023">
        <v>4893</v>
      </c>
      <c r="C22023" t="s">
        <v>426</v>
      </c>
      <c r="D22023" s="1">
        <v>42736</v>
      </c>
      <c r="F22023">
        <v>1</v>
      </c>
      <c r="G22023">
        <v>52100</v>
      </c>
      <c r="H22023" t="s">
        <v>516</v>
      </c>
      <c r="I22023" t="s">
        <v>148</v>
      </c>
      <c r="J22023" t="s">
        <v>57</v>
      </c>
      <c r="K22023">
        <v>48</v>
      </c>
      <c r="L22023" t="s">
        <v>15</v>
      </c>
    </row>
    <row r="22024" spans="1:12">
      <c r="A22024" t="e">
        <f ca="1">E00251715779021</f>
        <v>#NAME?</v>
      </c>
      <c r="B22024">
        <v>500</v>
      </c>
      <c r="C22024" t="s">
        <v>161</v>
      </c>
      <c r="D22024" s="1">
        <v>41271</v>
      </c>
      <c r="F22024">
        <v>3</v>
      </c>
      <c r="G22024">
        <v>49390</v>
      </c>
      <c r="H22024" t="s">
        <v>59</v>
      </c>
      <c r="J22024" t="s">
        <v>14</v>
      </c>
      <c r="K22024">
        <v>59</v>
      </c>
      <c r="L22024" t="s">
        <v>15</v>
      </c>
    </row>
    <row r="22025" spans="1:12">
      <c r="A22025" t="e">
        <f ca="1">E00251512459221</f>
        <v>#NAME?</v>
      </c>
      <c r="B22025">
        <v>1929</v>
      </c>
      <c r="C22025" t="s">
        <v>195</v>
      </c>
      <c r="D22025" s="1">
        <v>42324</v>
      </c>
      <c r="F22025">
        <v>2</v>
      </c>
      <c r="G22025">
        <v>2141</v>
      </c>
      <c r="H22025" t="s">
        <v>614</v>
      </c>
      <c r="J22025" t="s">
        <v>14</v>
      </c>
      <c r="K22025">
        <v>44</v>
      </c>
      <c r="L22025" t="s">
        <v>15</v>
      </c>
    </row>
    <row r="22026" spans="1:12">
      <c r="A22026" t="e">
        <f ca="1">E00251439555921</f>
        <v>#NAME?</v>
      </c>
      <c r="B22026">
        <v>702</v>
      </c>
      <c r="C22026" t="s">
        <v>293</v>
      </c>
      <c r="D22026" s="1">
        <v>41976</v>
      </c>
      <c r="F22026">
        <v>2</v>
      </c>
      <c r="G22026">
        <v>2410</v>
      </c>
      <c r="H22026" t="s">
        <v>283</v>
      </c>
      <c r="J22026" t="s">
        <v>14</v>
      </c>
      <c r="K22026">
        <v>57</v>
      </c>
      <c r="L22026" t="s">
        <v>15</v>
      </c>
    </row>
    <row r="22027" spans="1:12">
      <c r="A22027" t="e">
        <f ca="1">E00251439555921</f>
        <v>#NAME?</v>
      </c>
      <c r="B22027">
        <v>702</v>
      </c>
      <c r="C22027" t="s">
        <v>293</v>
      </c>
      <c r="D22027" s="1">
        <v>42121</v>
      </c>
      <c r="F22027">
        <v>3</v>
      </c>
      <c r="G22027">
        <v>2599</v>
      </c>
      <c r="H22027" t="s">
        <v>238</v>
      </c>
      <c r="J22027" t="s">
        <v>14</v>
      </c>
      <c r="K22027">
        <v>57</v>
      </c>
      <c r="L22027" t="s">
        <v>15</v>
      </c>
    </row>
    <row r="22028" spans="1:12">
      <c r="A22028" t="e">
        <f ca="1">E00251715779021</f>
        <v>#NAME?</v>
      </c>
      <c r="B22028">
        <v>500</v>
      </c>
      <c r="C22028" t="s">
        <v>161</v>
      </c>
      <c r="D22028" s="1">
        <v>42482</v>
      </c>
      <c r="F22028">
        <v>1</v>
      </c>
      <c r="G22028">
        <v>49390</v>
      </c>
      <c r="H22028" t="s">
        <v>59</v>
      </c>
      <c r="J22028" t="s">
        <v>14</v>
      </c>
      <c r="K22028">
        <v>63</v>
      </c>
      <c r="L22028" t="s">
        <v>15</v>
      </c>
    </row>
    <row r="22029" spans="1:12">
      <c r="A22029" t="e">
        <f ca="1">E00251515326121</f>
        <v>#NAME?</v>
      </c>
      <c r="B22029">
        <v>30</v>
      </c>
      <c r="C22029" t="s">
        <v>344</v>
      </c>
      <c r="D22029" s="1">
        <v>41625</v>
      </c>
      <c r="F22029">
        <v>1</v>
      </c>
      <c r="G22029">
        <v>49390</v>
      </c>
      <c r="H22029" t="s">
        <v>59</v>
      </c>
      <c r="J22029" t="s">
        <v>14</v>
      </c>
      <c r="K22029">
        <v>42</v>
      </c>
      <c r="L22029" t="s">
        <v>15</v>
      </c>
    </row>
    <row r="22030" spans="1:12">
      <c r="A22030" t="e">
        <f ca="1">E00251515326121</f>
        <v>#NAME?</v>
      </c>
      <c r="B22030">
        <v>30</v>
      </c>
      <c r="C22030" t="s">
        <v>344</v>
      </c>
      <c r="D22030" s="1">
        <v>42968</v>
      </c>
      <c r="F22030">
        <v>2</v>
      </c>
      <c r="G22030">
        <v>7904</v>
      </c>
      <c r="H22030" t="s">
        <v>75</v>
      </c>
      <c r="J22030" t="s">
        <v>14</v>
      </c>
      <c r="K22030">
        <v>45</v>
      </c>
      <c r="L22030" t="s">
        <v>22</v>
      </c>
    </row>
    <row r="22031" spans="1:12">
      <c r="A22031" t="e">
        <f ca="1">E00251531826221</f>
        <v>#NAME?</v>
      </c>
      <c r="B22031">
        <v>1786</v>
      </c>
      <c r="C22031" t="s">
        <v>37</v>
      </c>
      <c r="D22031" s="1">
        <v>42030</v>
      </c>
      <c r="F22031">
        <v>1</v>
      </c>
      <c r="G22031">
        <v>2531</v>
      </c>
      <c r="H22031" t="s">
        <v>515</v>
      </c>
      <c r="J22031" t="s">
        <v>14</v>
      </c>
      <c r="K22031">
        <v>41</v>
      </c>
      <c r="L22031" t="s">
        <v>15</v>
      </c>
    </row>
    <row r="22032" spans="1:12">
      <c r="A22032" t="e">
        <f ca="1">E00251515326121</f>
        <v>#NAME?</v>
      </c>
      <c r="B22032">
        <v>30</v>
      </c>
      <c r="C22032" t="s">
        <v>344</v>
      </c>
      <c r="D22032" s="1">
        <v>41625</v>
      </c>
      <c r="F22032">
        <v>3</v>
      </c>
      <c r="G22032">
        <v>38532</v>
      </c>
      <c r="H22032" t="s">
        <v>1043</v>
      </c>
      <c r="J22032" t="s">
        <v>14</v>
      </c>
      <c r="K22032">
        <v>42</v>
      </c>
      <c r="L22032" t="s">
        <v>15</v>
      </c>
    </row>
    <row r="22033" spans="1:12">
      <c r="A22033" t="e">
        <f ca="1">E00251417959821</f>
        <v>#NAME?</v>
      </c>
      <c r="B22033">
        <v>50</v>
      </c>
      <c r="C22033" t="s">
        <v>512</v>
      </c>
      <c r="D22033" s="1">
        <v>41107</v>
      </c>
      <c r="F22033">
        <v>2</v>
      </c>
      <c r="G22033">
        <v>27800</v>
      </c>
      <c r="H22033" t="s">
        <v>145</v>
      </c>
      <c r="J22033" t="s">
        <v>14</v>
      </c>
      <c r="K22033">
        <v>53</v>
      </c>
      <c r="L22033" t="s">
        <v>15</v>
      </c>
    </row>
    <row r="22034" spans="1:12">
      <c r="A22034" t="e">
        <f ca="1">E00251417959821</f>
        <v>#NAME?</v>
      </c>
      <c r="B22034">
        <v>50</v>
      </c>
      <c r="C22034" t="s">
        <v>512</v>
      </c>
      <c r="D22034" s="1">
        <v>41429</v>
      </c>
      <c r="F22034">
        <v>1</v>
      </c>
      <c r="G22034">
        <v>27800</v>
      </c>
      <c r="H22034" t="s">
        <v>145</v>
      </c>
      <c r="J22034" t="s">
        <v>14</v>
      </c>
      <c r="K22034">
        <v>54</v>
      </c>
      <c r="L22034" t="s">
        <v>15</v>
      </c>
    </row>
    <row r="22035" spans="1:12">
      <c r="A22035" t="e">
        <f ca="1">E00251532382321</f>
        <v>#NAME?</v>
      </c>
      <c r="B22035">
        <v>456</v>
      </c>
      <c r="C22035" t="s">
        <v>518</v>
      </c>
      <c r="D22035" s="1">
        <v>41880</v>
      </c>
      <c r="F22035">
        <v>2</v>
      </c>
      <c r="G22035">
        <v>4019</v>
      </c>
      <c r="H22035" t="s">
        <v>26</v>
      </c>
      <c r="J22035" t="s">
        <v>14</v>
      </c>
      <c r="K22035">
        <v>55</v>
      </c>
      <c r="L22035" t="s">
        <v>15</v>
      </c>
    </row>
    <row r="22036" spans="1:12">
      <c r="A22036" t="e">
        <f ca="1">E00251532382321</f>
        <v>#NAME?</v>
      </c>
      <c r="B22036">
        <v>456</v>
      </c>
      <c r="C22036" t="s">
        <v>518</v>
      </c>
      <c r="D22036" s="1">
        <v>42039</v>
      </c>
      <c r="F22036">
        <v>3</v>
      </c>
      <c r="G22036">
        <v>4019</v>
      </c>
      <c r="H22036" t="s">
        <v>26</v>
      </c>
      <c r="J22036" t="s">
        <v>14</v>
      </c>
      <c r="K22036">
        <v>55</v>
      </c>
      <c r="L22036" t="s">
        <v>15</v>
      </c>
    </row>
    <row r="22037" spans="1:12">
      <c r="A22037" t="e">
        <f ca="1">E00251619842621</f>
        <v>#NAME?</v>
      </c>
      <c r="B22037">
        <v>7208</v>
      </c>
      <c r="C22037" t="s">
        <v>625</v>
      </c>
      <c r="D22037" s="1">
        <v>42063</v>
      </c>
      <c r="F22037">
        <v>1</v>
      </c>
      <c r="G22037">
        <v>539</v>
      </c>
      <c r="H22037" t="s">
        <v>379</v>
      </c>
      <c r="I22037" t="s">
        <v>148</v>
      </c>
      <c r="J22037" t="s">
        <v>57</v>
      </c>
      <c r="K22037">
        <v>38</v>
      </c>
      <c r="L22037" t="s">
        <v>15</v>
      </c>
    </row>
    <row r="22038" spans="1:12">
      <c r="A22038" t="e">
        <f ca="1">E00251617620421</f>
        <v>#NAME?</v>
      </c>
      <c r="B22038">
        <v>485</v>
      </c>
      <c r="C22038" t="s">
        <v>241</v>
      </c>
      <c r="D22038" s="1">
        <v>41054</v>
      </c>
      <c r="F22038">
        <v>1</v>
      </c>
      <c r="G22038">
        <v>4549</v>
      </c>
      <c r="H22038" t="s">
        <v>69</v>
      </c>
      <c r="J22038" t="s">
        <v>14</v>
      </c>
      <c r="K22038">
        <v>50</v>
      </c>
      <c r="L22038" t="s">
        <v>15</v>
      </c>
    </row>
    <row r="22039" spans="1:12">
      <c r="A22039" t="e">
        <f ca="1">E00251617620421</f>
        <v>#NAME?</v>
      </c>
      <c r="B22039">
        <v>485</v>
      </c>
      <c r="C22039" t="s">
        <v>241</v>
      </c>
      <c r="D22039" s="1">
        <v>41106</v>
      </c>
      <c r="F22039">
        <v>1</v>
      </c>
      <c r="G22039">
        <v>78906</v>
      </c>
      <c r="H22039" t="s">
        <v>31</v>
      </c>
      <c r="J22039" t="s">
        <v>14</v>
      </c>
      <c r="K22039">
        <v>50</v>
      </c>
      <c r="L22039" t="s">
        <v>22</v>
      </c>
    </row>
    <row r="22040" spans="1:12">
      <c r="A22040" t="e">
        <f ca="1">E00251617620421</f>
        <v>#NAME?</v>
      </c>
      <c r="B22040">
        <v>485</v>
      </c>
      <c r="C22040" t="s">
        <v>241</v>
      </c>
      <c r="D22040" s="1">
        <v>41831</v>
      </c>
      <c r="F22040">
        <v>4</v>
      </c>
      <c r="G22040">
        <v>7295</v>
      </c>
      <c r="H22040" t="s">
        <v>76</v>
      </c>
      <c r="J22040" t="s">
        <v>14</v>
      </c>
      <c r="K22040">
        <v>52</v>
      </c>
      <c r="L22040" t="s">
        <v>15</v>
      </c>
    </row>
    <row r="22041" spans="1:12">
      <c r="A22041" t="e">
        <f ca="1">E00251617620421</f>
        <v>#NAME?</v>
      </c>
      <c r="B22041">
        <v>485</v>
      </c>
      <c r="C22041" t="s">
        <v>241</v>
      </c>
      <c r="D22041" s="1">
        <v>41939</v>
      </c>
      <c r="F22041">
        <v>1</v>
      </c>
      <c r="G22041">
        <v>78791</v>
      </c>
      <c r="H22041" t="s">
        <v>1058</v>
      </c>
      <c r="J22041" t="s">
        <v>14</v>
      </c>
      <c r="K22041">
        <v>52</v>
      </c>
      <c r="L22041" t="s">
        <v>22</v>
      </c>
    </row>
    <row r="22042" spans="1:12">
      <c r="A22042" t="e">
        <f ca="1">E00251617620421</f>
        <v>#NAME?</v>
      </c>
      <c r="B22042">
        <v>485</v>
      </c>
      <c r="C22042" t="s">
        <v>241</v>
      </c>
      <c r="D22042" s="1">
        <v>42713</v>
      </c>
      <c r="F22042">
        <v>2</v>
      </c>
      <c r="G22042">
        <v>4549</v>
      </c>
      <c r="H22042" t="s">
        <v>69</v>
      </c>
      <c r="J22042" t="s">
        <v>14</v>
      </c>
      <c r="K22042">
        <v>54</v>
      </c>
      <c r="L22042" t="s">
        <v>15</v>
      </c>
    </row>
    <row r="22043" spans="1:12">
      <c r="A22043" t="e">
        <f ca="1">E00251430095721</f>
        <v>#NAME?</v>
      </c>
      <c r="B22043">
        <v>500</v>
      </c>
      <c r="C22043" t="s">
        <v>161</v>
      </c>
      <c r="D22043" s="1">
        <v>41470</v>
      </c>
      <c r="F22043">
        <v>2</v>
      </c>
      <c r="G22043">
        <v>496</v>
      </c>
      <c r="H22043" t="s">
        <v>190</v>
      </c>
      <c r="J22043" t="s">
        <v>14</v>
      </c>
      <c r="K22043">
        <v>55</v>
      </c>
      <c r="L22043" t="s">
        <v>15</v>
      </c>
    </row>
    <row r="22044" spans="1:12">
      <c r="A22044" t="e">
        <f ca="1">E00251430095721</f>
        <v>#NAME?</v>
      </c>
      <c r="B22044">
        <v>500</v>
      </c>
      <c r="C22044" t="s">
        <v>161</v>
      </c>
      <c r="D22044" s="1">
        <v>42662</v>
      </c>
      <c r="F22044">
        <v>2</v>
      </c>
      <c r="G22044">
        <v>496</v>
      </c>
      <c r="H22044" t="s">
        <v>190</v>
      </c>
      <c r="J22044" t="s">
        <v>14</v>
      </c>
      <c r="K22044">
        <v>58</v>
      </c>
      <c r="L22044" t="s">
        <v>15</v>
      </c>
    </row>
    <row r="22045" spans="1:12">
      <c r="A22045" t="e">
        <f ca="1">E00251617620421</f>
        <v>#NAME?</v>
      </c>
      <c r="B22045">
        <v>485</v>
      </c>
      <c r="C22045" t="s">
        <v>241</v>
      </c>
      <c r="D22045" s="1">
        <v>43097</v>
      </c>
      <c r="F22045">
        <v>2</v>
      </c>
      <c r="G22045">
        <v>7962</v>
      </c>
      <c r="H22045" t="s">
        <v>111</v>
      </c>
      <c r="J22045" t="s">
        <v>14</v>
      </c>
      <c r="K22045">
        <v>55</v>
      </c>
      <c r="L22045" t="s">
        <v>22</v>
      </c>
    </row>
    <row r="22046" spans="1:12">
      <c r="A22046" t="e">
        <f ca="1">E00251430095721</f>
        <v>#NAME?</v>
      </c>
      <c r="B22046">
        <v>500</v>
      </c>
      <c r="C22046" t="s">
        <v>161</v>
      </c>
      <c r="D22046" s="1">
        <v>42958</v>
      </c>
      <c r="F22046">
        <v>4</v>
      </c>
      <c r="G22046">
        <v>60090</v>
      </c>
      <c r="H22046" t="s">
        <v>181</v>
      </c>
      <c r="J22046" t="s">
        <v>14</v>
      </c>
      <c r="K22046">
        <v>59</v>
      </c>
      <c r="L22046" t="s">
        <v>15</v>
      </c>
    </row>
    <row r="22047" spans="1:12">
      <c r="A22047" t="e">
        <f ca="1">E00251417959821</f>
        <v>#NAME?</v>
      </c>
      <c r="B22047">
        <v>50</v>
      </c>
      <c r="C22047" t="s">
        <v>512</v>
      </c>
      <c r="D22047" s="1">
        <v>41012</v>
      </c>
      <c r="F22047">
        <v>2</v>
      </c>
      <c r="G22047">
        <v>7962</v>
      </c>
      <c r="H22047" t="s">
        <v>111</v>
      </c>
      <c r="J22047" t="s">
        <v>14</v>
      </c>
      <c r="K22047">
        <v>52</v>
      </c>
      <c r="L22047" t="s">
        <v>22</v>
      </c>
    </row>
    <row r="22048" spans="1:12">
      <c r="A22048" t="e">
        <f ca="1">E00251417959821</f>
        <v>#NAME?</v>
      </c>
      <c r="B22048">
        <v>1040</v>
      </c>
      <c r="C22048" t="s">
        <v>1546</v>
      </c>
      <c r="D22048" s="1">
        <v>40780</v>
      </c>
      <c r="F22048">
        <v>1</v>
      </c>
      <c r="G22048">
        <v>3004</v>
      </c>
      <c r="H22048" t="s">
        <v>104</v>
      </c>
      <c r="J22048" t="s">
        <v>272</v>
      </c>
      <c r="K22048">
        <v>52</v>
      </c>
      <c r="L22048" t="s">
        <v>15</v>
      </c>
    </row>
    <row r="22049" spans="1:12">
      <c r="A22049" t="e">
        <f ca="1">E00251619842621</f>
        <v>#NAME?</v>
      </c>
      <c r="B22049">
        <v>459</v>
      </c>
      <c r="C22049" t="s">
        <v>187</v>
      </c>
      <c r="D22049" s="1">
        <v>41795</v>
      </c>
      <c r="F22049">
        <v>1</v>
      </c>
      <c r="G22049">
        <v>2809</v>
      </c>
      <c r="H22049" t="s">
        <v>90</v>
      </c>
      <c r="J22049" t="s">
        <v>14</v>
      </c>
      <c r="K22049">
        <v>38</v>
      </c>
      <c r="L22049" t="s">
        <v>15</v>
      </c>
    </row>
    <row r="22050" spans="1:12">
      <c r="A22050" t="e">
        <f ca="1">E00251439555921</f>
        <v>#NAME?</v>
      </c>
      <c r="B22050">
        <v>702</v>
      </c>
      <c r="C22050" t="s">
        <v>293</v>
      </c>
      <c r="D22050" s="1">
        <v>41276</v>
      </c>
      <c r="F22050">
        <v>2</v>
      </c>
      <c r="G22050">
        <v>30000</v>
      </c>
      <c r="H22050" t="s">
        <v>144</v>
      </c>
      <c r="J22050" t="s">
        <v>14</v>
      </c>
      <c r="K22050">
        <v>55</v>
      </c>
      <c r="L22050" t="s">
        <v>15</v>
      </c>
    </row>
    <row r="22051" spans="1:12">
      <c r="A22051" t="e">
        <f ca="1">E00251439555921</f>
        <v>#NAME?</v>
      </c>
      <c r="B22051">
        <v>702</v>
      </c>
      <c r="C22051" t="s">
        <v>293</v>
      </c>
      <c r="D22051" s="1">
        <v>41976</v>
      </c>
      <c r="F22051">
        <v>1</v>
      </c>
      <c r="G22051">
        <v>53019</v>
      </c>
      <c r="H22051" t="s">
        <v>304</v>
      </c>
      <c r="J22051" t="s">
        <v>14</v>
      </c>
      <c r="K22051">
        <v>57</v>
      </c>
      <c r="L22051" t="s">
        <v>15</v>
      </c>
    </row>
    <row r="22052" spans="1:12">
      <c r="A22052" t="e">
        <f ca="1">E00251619842621</f>
        <v>#NAME?</v>
      </c>
      <c r="B22052">
        <v>459</v>
      </c>
      <c r="C22052" t="s">
        <v>187</v>
      </c>
      <c r="D22052" s="1">
        <v>42040</v>
      </c>
      <c r="F22052">
        <v>1</v>
      </c>
      <c r="G22052">
        <v>7177</v>
      </c>
      <c r="H22052" t="s">
        <v>126</v>
      </c>
      <c r="J22052" t="s">
        <v>14</v>
      </c>
      <c r="K22052">
        <v>38</v>
      </c>
      <c r="L22052" t="s">
        <v>15</v>
      </c>
    </row>
    <row r="22053" spans="1:12">
      <c r="A22053" t="e">
        <f ca="1">E00251619842621</f>
        <v>#NAME?</v>
      </c>
      <c r="B22053">
        <v>459</v>
      </c>
      <c r="C22053" t="s">
        <v>187</v>
      </c>
      <c r="D22053" s="1">
        <v>42929</v>
      </c>
      <c r="F22053">
        <v>1</v>
      </c>
      <c r="G22053">
        <v>7177</v>
      </c>
      <c r="H22053" t="s">
        <v>126</v>
      </c>
      <c r="J22053" t="s">
        <v>14</v>
      </c>
      <c r="K22053">
        <v>41</v>
      </c>
      <c r="L22053" t="s">
        <v>15</v>
      </c>
    </row>
    <row r="22054" spans="1:12">
      <c r="A22054" t="e">
        <f ca="1">E00251619842621</f>
        <v>#NAME?</v>
      </c>
      <c r="B22054">
        <v>746</v>
      </c>
      <c r="C22054" t="s">
        <v>527</v>
      </c>
      <c r="D22054" s="1">
        <v>41668</v>
      </c>
      <c r="E22054">
        <v>0</v>
      </c>
      <c r="F22054">
        <v>3</v>
      </c>
      <c r="G22054">
        <v>5533</v>
      </c>
      <c r="H22054" t="s">
        <v>537</v>
      </c>
      <c r="J22054" t="s">
        <v>34</v>
      </c>
      <c r="K22054">
        <v>37</v>
      </c>
      <c r="L22054" t="s">
        <v>15</v>
      </c>
    </row>
    <row r="22055" spans="1:12">
      <c r="A22055" t="e">
        <f ca="1">E00251427098221</f>
        <v>#NAME?</v>
      </c>
      <c r="B22055">
        <v>11</v>
      </c>
      <c r="C22055" t="s">
        <v>245</v>
      </c>
      <c r="D22055" s="1">
        <v>41715</v>
      </c>
      <c r="F22055">
        <v>2</v>
      </c>
      <c r="G22055">
        <v>4019</v>
      </c>
      <c r="H22055" t="s">
        <v>26</v>
      </c>
      <c r="J22055" t="s">
        <v>14</v>
      </c>
      <c r="K22055">
        <v>41</v>
      </c>
      <c r="L22055" t="s">
        <v>15</v>
      </c>
    </row>
    <row r="22056" spans="1:12">
      <c r="A22056" t="e">
        <f ca="1">E00251532382321</f>
        <v>#NAME?</v>
      </c>
      <c r="B22056">
        <v>456</v>
      </c>
      <c r="C22056" t="s">
        <v>518</v>
      </c>
      <c r="D22056" s="1">
        <v>41880</v>
      </c>
      <c r="F22056">
        <v>3</v>
      </c>
      <c r="G22056">
        <v>2729</v>
      </c>
      <c r="H22056" t="s">
        <v>115</v>
      </c>
      <c r="J22056" t="s">
        <v>14</v>
      </c>
      <c r="K22056">
        <v>55</v>
      </c>
      <c r="L22056" t="s">
        <v>15</v>
      </c>
    </row>
    <row r="22057" spans="1:12">
      <c r="A22057" t="e">
        <f ca="1">E00251532382321</f>
        <v>#NAME?</v>
      </c>
      <c r="B22057">
        <v>456</v>
      </c>
      <c r="C22057" t="s">
        <v>518</v>
      </c>
      <c r="D22057" s="1">
        <v>41880</v>
      </c>
      <c r="F22057">
        <v>3</v>
      </c>
      <c r="G22057">
        <v>4019</v>
      </c>
      <c r="H22057" t="s">
        <v>26</v>
      </c>
      <c r="J22057" t="s">
        <v>14</v>
      </c>
      <c r="K22057">
        <v>55</v>
      </c>
      <c r="L22057" t="s">
        <v>15</v>
      </c>
    </row>
    <row r="22058" spans="1:12">
      <c r="A22058" t="e">
        <f ca="1">E00251532382321</f>
        <v>#NAME?</v>
      </c>
      <c r="B22058">
        <v>456</v>
      </c>
      <c r="C22058" t="s">
        <v>518</v>
      </c>
      <c r="D22058" s="1">
        <v>42045</v>
      </c>
      <c r="F22058">
        <v>3</v>
      </c>
      <c r="G22058">
        <v>4019</v>
      </c>
      <c r="H22058" t="s">
        <v>26</v>
      </c>
      <c r="J22058" t="s">
        <v>14</v>
      </c>
      <c r="K22058">
        <v>55</v>
      </c>
      <c r="L22058" t="s">
        <v>15</v>
      </c>
    </row>
    <row r="22059" spans="1:12">
      <c r="A22059" t="e">
        <f ca="1">E00251715848321</f>
        <v>#NAME?</v>
      </c>
      <c r="B22059">
        <v>470</v>
      </c>
      <c r="C22059" t="s">
        <v>457</v>
      </c>
      <c r="D22059" s="1">
        <v>41299</v>
      </c>
      <c r="F22059">
        <v>1</v>
      </c>
      <c r="G22059">
        <v>60090</v>
      </c>
      <c r="H22059" t="s">
        <v>181</v>
      </c>
      <c r="J22059" t="s">
        <v>14</v>
      </c>
      <c r="K22059">
        <v>49</v>
      </c>
      <c r="L22059" t="s">
        <v>15</v>
      </c>
    </row>
    <row r="22060" spans="1:12">
      <c r="A22060" t="e">
        <f ca="1">E00251715848321</f>
        <v>#NAME?</v>
      </c>
      <c r="B22060">
        <v>470</v>
      </c>
      <c r="C22060" t="s">
        <v>457</v>
      </c>
      <c r="D22060" s="1">
        <v>41606</v>
      </c>
      <c r="F22060">
        <v>1</v>
      </c>
      <c r="G22060">
        <v>72871</v>
      </c>
      <c r="H22060" t="s">
        <v>685</v>
      </c>
      <c r="J22060" t="s">
        <v>14</v>
      </c>
      <c r="K22060">
        <v>50</v>
      </c>
      <c r="L22060" t="s">
        <v>15</v>
      </c>
    </row>
    <row r="22061" spans="1:12">
      <c r="A22061" t="e">
        <f ca="1">E00251619842621</f>
        <v>#NAME?</v>
      </c>
      <c r="B22061">
        <v>459</v>
      </c>
      <c r="C22061" t="s">
        <v>187</v>
      </c>
      <c r="D22061" s="1">
        <v>41156</v>
      </c>
      <c r="F22061">
        <v>1</v>
      </c>
      <c r="G22061">
        <v>72611</v>
      </c>
      <c r="H22061" t="s">
        <v>504</v>
      </c>
      <c r="J22061" t="s">
        <v>14</v>
      </c>
      <c r="K22061">
        <v>36</v>
      </c>
      <c r="L22061" t="s">
        <v>15</v>
      </c>
    </row>
    <row r="22062" spans="1:12">
      <c r="A22062" t="e">
        <f ca="1">E00251619842621</f>
        <v>#NAME?</v>
      </c>
      <c r="B22062">
        <v>459</v>
      </c>
      <c r="C22062" t="s">
        <v>187</v>
      </c>
      <c r="D22062" s="1">
        <v>42765</v>
      </c>
      <c r="F22062">
        <v>1</v>
      </c>
      <c r="G22062">
        <v>81500</v>
      </c>
      <c r="H22062" t="s">
        <v>575</v>
      </c>
      <c r="J22062" t="s">
        <v>14</v>
      </c>
      <c r="K22062">
        <v>40</v>
      </c>
      <c r="L22062" t="s">
        <v>15</v>
      </c>
    </row>
    <row r="22063" spans="1:12">
      <c r="A22063" t="e">
        <f ca="1">E00251619842621</f>
        <v>#NAME?</v>
      </c>
      <c r="B22063">
        <v>459</v>
      </c>
      <c r="C22063" t="s">
        <v>187</v>
      </c>
      <c r="D22063" s="1">
        <v>42765</v>
      </c>
      <c r="F22063">
        <v>2</v>
      </c>
      <c r="G22063">
        <v>1110</v>
      </c>
      <c r="H22063" t="s">
        <v>1538</v>
      </c>
      <c r="J22063" t="s">
        <v>14</v>
      </c>
      <c r="K22063">
        <v>40</v>
      </c>
      <c r="L22063" t="s">
        <v>15</v>
      </c>
    </row>
    <row r="22064" spans="1:12">
      <c r="A22064" t="e">
        <f ca="1">E00251619842621</f>
        <v>#NAME?</v>
      </c>
      <c r="B22064">
        <v>746</v>
      </c>
      <c r="C22064" t="s">
        <v>527</v>
      </c>
      <c r="D22064" s="1">
        <v>41668</v>
      </c>
      <c r="E22064">
        <v>0</v>
      </c>
      <c r="F22064">
        <v>2</v>
      </c>
      <c r="G22064">
        <v>27800</v>
      </c>
      <c r="H22064" t="s">
        <v>145</v>
      </c>
      <c r="J22064" t="s">
        <v>34</v>
      </c>
      <c r="K22064">
        <v>37</v>
      </c>
      <c r="L22064" t="s">
        <v>15</v>
      </c>
    </row>
    <row r="22065" spans="1:12">
      <c r="A22065" t="e">
        <f ca="1">E00251417959821</f>
        <v>#NAME?</v>
      </c>
      <c r="B22065">
        <v>50</v>
      </c>
      <c r="C22065" t="s">
        <v>512</v>
      </c>
      <c r="D22065" s="1">
        <v>42195</v>
      </c>
      <c r="F22065">
        <v>1</v>
      </c>
      <c r="G22065">
        <v>27800</v>
      </c>
      <c r="H22065" t="s">
        <v>145</v>
      </c>
      <c r="J22065" t="s">
        <v>14</v>
      </c>
      <c r="K22065">
        <v>56</v>
      </c>
      <c r="L22065" t="s">
        <v>15</v>
      </c>
    </row>
    <row r="22066" spans="1:12">
      <c r="A22066" t="e">
        <f ca="1">E00251619842621</f>
        <v>#NAME?</v>
      </c>
      <c r="B22066">
        <v>746</v>
      </c>
      <c r="C22066" t="s">
        <v>527</v>
      </c>
      <c r="D22066" s="1">
        <v>42025</v>
      </c>
      <c r="E22066">
        <v>0</v>
      </c>
      <c r="F22066">
        <v>2</v>
      </c>
      <c r="G22066">
        <v>72670</v>
      </c>
      <c r="H22066" t="s">
        <v>223</v>
      </c>
      <c r="J22066" t="s">
        <v>34</v>
      </c>
      <c r="K22066">
        <v>38</v>
      </c>
      <c r="L22066" t="s">
        <v>15</v>
      </c>
    </row>
    <row r="22067" spans="1:12">
      <c r="A22067" t="e">
        <f ca="1">E00251439555921</f>
        <v>#NAME?</v>
      </c>
      <c r="B22067">
        <v>702</v>
      </c>
      <c r="C22067" t="s">
        <v>293</v>
      </c>
      <c r="D22067" s="1">
        <v>42305</v>
      </c>
      <c r="F22067">
        <v>1</v>
      </c>
      <c r="G22067">
        <v>53019</v>
      </c>
      <c r="H22067" t="s">
        <v>304</v>
      </c>
      <c r="J22067" t="s">
        <v>14</v>
      </c>
      <c r="K22067">
        <v>58</v>
      </c>
      <c r="L22067" t="s">
        <v>15</v>
      </c>
    </row>
    <row r="22068" spans="1:12">
      <c r="A22068" t="e">
        <f ca="1">E00251510746621</f>
        <v>#NAME?</v>
      </c>
      <c r="B22068">
        <v>122</v>
      </c>
      <c r="C22068" t="s">
        <v>522</v>
      </c>
      <c r="D22068" s="1">
        <v>41193</v>
      </c>
      <c r="F22068">
        <v>2</v>
      </c>
      <c r="G22068">
        <v>9999</v>
      </c>
      <c r="H22068" t="s">
        <v>971</v>
      </c>
      <c r="J22068" t="s">
        <v>14</v>
      </c>
      <c r="K22068">
        <v>40</v>
      </c>
      <c r="L22068" t="s">
        <v>15</v>
      </c>
    </row>
    <row r="22069" spans="1:12">
      <c r="A22069" t="e">
        <f ca="1">E00251615134721</f>
        <v>#NAME?</v>
      </c>
      <c r="B22069">
        <v>62</v>
      </c>
      <c r="C22069" t="s">
        <v>20</v>
      </c>
      <c r="D22069" s="1">
        <v>41687</v>
      </c>
      <c r="F22069">
        <v>1</v>
      </c>
      <c r="G22069">
        <v>29690</v>
      </c>
      <c r="H22069" t="s">
        <v>52</v>
      </c>
      <c r="J22069" t="s">
        <v>14</v>
      </c>
      <c r="K22069">
        <v>62</v>
      </c>
      <c r="L22069" t="s">
        <v>15</v>
      </c>
    </row>
    <row r="22070" spans="1:12">
      <c r="A22070" t="e">
        <f ca="1">E00251537605521</f>
        <v>#NAME?</v>
      </c>
      <c r="B22070">
        <v>437</v>
      </c>
      <c r="C22070" t="s">
        <v>216</v>
      </c>
      <c r="D22070" s="1">
        <v>41235</v>
      </c>
      <c r="F22070">
        <v>1</v>
      </c>
      <c r="G22070">
        <v>73300</v>
      </c>
      <c r="H22070" t="s">
        <v>86</v>
      </c>
      <c r="J22070" t="s">
        <v>14</v>
      </c>
      <c r="K22070">
        <v>62</v>
      </c>
      <c r="L22070" t="s">
        <v>15</v>
      </c>
    </row>
    <row r="22071" spans="1:12">
      <c r="A22071" t="e">
        <f ca="1">E00251439555921</f>
        <v>#NAME?</v>
      </c>
      <c r="B22071">
        <v>702</v>
      </c>
      <c r="C22071" t="s">
        <v>293</v>
      </c>
      <c r="D22071" s="1">
        <v>40994</v>
      </c>
      <c r="F22071">
        <v>5</v>
      </c>
      <c r="G22071">
        <v>7869</v>
      </c>
      <c r="H22071" t="s">
        <v>470</v>
      </c>
      <c r="J22071" t="s">
        <v>14</v>
      </c>
      <c r="K22071">
        <v>54</v>
      </c>
      <c r="L22071" t="s">
        <v>22</v>
      </c>
    </row>
    <row r="22072" spans="1:12">
      <c r="A22072" t="e">
        <f ca="1">E00251417959821</f>
        <v>#NAME?</v>
      </c>
      <c r="B22072">
        <v>50</v>
      </c>
      <c r="C22072" t="s">
        <v>512</v>
      </c>
      <c r="D22072" s="1">
        <v>42748</v>
      </c>
      <c r="F22072">
        <v>2</v>
      </c>
      <c r="G22072">
        <v>2729</v>
      </c>
      <c r="H22072" t="s">
        <v>115</v>
      </c>
      <c r="J22072" t="s">
        <v>14</v>
      </c>
      <c r="K22072">
        <v>57</v>
      </c>
      <c r="L22072" t="s">
        <v>15</v>
      </c>
    </row>
    <row r="22073" spans="1:12">
      <c r="A22073" t="e">
        <f ca="1">E00251439555921</f>
        <v>#NAME?</v>
      </c>
      <c r="B22073">
        <v>4863</v>
      </c>
      <c r="C22073" t="s">
        <v>534</v>
      </c>
      <c r="D22073" s="1">
        <v>41276</v>
      </c>
      <c r="F22073">
        <v>5</v>
      </c>
      <c r="G22073">
        <v>6278</v>
      </c>
      <c r="H22073" t="s">
        <v>554</v>
      </c>
      <c r="J22073" t="s">
        <v>14</v>
      </c>
      <c r="K22073">
        <v>55</v>
      </c>
      <c r="L22073" t="s">
        <v>15</v>
      </c>
    </row>
    <row r="22074" spans="1:12">
      <c r="A22074" t="e">
        <f ca="1">E00251615134721</f>
        <v>#NAME?</v>
      </c>
      <c r="B22074">
        <v>62</v>
      </c>
      <c r="C22074" t="s">
        <v>20</v>
      </c>
      <c r="D22074" s="1">
        <v>41716</v>
      </c>
      <c r="F22074">
        <v>2</v>
      </c>
      <c r="G22074">
        <v>4019</v>
      </c>
      <c r="H22074" t="s">
        <v>26</v>
      </c>
      <c r="J22074" t="s">
        <v>14</v>
      </c>
      <c r="K22074">
        <v>62</v>
      </c>
      <c r="L22074" t="s">
        <v>15</v>
      </c>
    </row>
    <row r="22075" spans="1:12">
      <c r="A22075" t="e">
        <f ca="1">E00251615134721</f>
        <v>#NAME?</v>
      </c>
      <c r="B22075">
        <v>1346</v>
      </c>
      <c r="C22075" t="s">
        <v>620</v>
      </c>
      <c r="D22075" s="1">
        <v>40913</v>
      </c>
      <c r="E22075">
        <v>0</v>
      </c>
      <c r="F22075">
        <v>2</v>
      </c>
      <c r="G22075">
        <v>2720</v>
      </c>
      <c r="H22075" t="s">
        <v>65</v>
      </c>
      <c r="J22075" t="s">
        <v>34</v>
      </c>
      <c r="K22075">
        <v>60</v>
      </c>
      <c r="L22075" t="s">
        <v>15</v>
      </c>
    </row>
    <row r="22076" spans="1:12">
      <c r="A22076" t="e">
        <f ca="1">E00251711668421</f>
        <v>#NAME?</v>
      </c>
      <c r="B22076">
        <v>11</v>
      </c>
      <c r="C22076" t="s">
        <v>245</v>
      </c>
      <c r="D22076" s="1">
        <v>42284</v>
      </c>
      <c r="F22076">
        <v>1</v>
      </c>
      <c r="G22076">
        <v>29690</v>
      </c>
      <c r="H22076" t="s">
        <v>52</v>
      </c>
      <c r="J22076" t="s">
        <v>14</v>
      </c>
      <c r="K22076">
        <v>56</v>
      </c>
      <c r="L22076" t="s">
        <v>15</v>
      </c>
    </row>
    <row r="22077" spans="1:12">
      <c r="A22077" t="e">
        <f ca="1">E00251715779021</f>
        <v>#NAME?</v>
      </c>
      <c r="B22077">
        <v>500</v>
      </c>
      <c r="C22077" t="s">
        <v>161</v>
      </c>
      <c r="D22077" s="1">
        <v>42401</v>
      </c>
      <c r="F22077">
        <v>3</v>
      </c>
      <c r="G22077">
        <v>49390</v>
      </c>
      <c r="H22077" t="s">
        <v>59</v>
      </c>
      <c r="J22077" t="s">
        <v>14</v>
      </c>
      <c r="K22077">
        <v>62</v>
      </c>
      <c r="L22077" t="s">
        <v>15</v>
      </c>
    </row>
    <row r="22078" spans="1:12">
      <c r="A22078" t="e">
        <f ca="1">E00251715779021</f>
        <v>#NAME?</v>
      </c>
      <c r="B22078">
        <v>500</v>
      </c>
      <c r="C22078" t="s">
        <v>161</v>
      </c>
      <c r="D22078" s="1">
        <v>42968</v>
      </c>
      <c r="F22078">
        <v>3</v>
      </c>
      <c r="G22078">
        <v>36610</v>
      </c>
      <c r="H22078" t="s">
        <v>415</v>
      </c>
      <c r="J22078" t="s">
        <v>14</v>
      </c>
      <c r="K22078">
        <v>64</v>
      </c>
      <c r="L22078" t="s">
        <v>15</v>
      </c>
    </row>
    <row r="22079" spans="1:12">
      <c r="A22079" t="e">
        <f ca="1">E00251711668421</f>
        <v>#NAME?</v>
      </c>
      <c r="B22079">
        <v>11</v>
      </c>
      <c r="C22079" t="s">
        <v>245</v>
      </c>
      <c r="D22079" s="1">
        <v>42496</v>
      </c>
      <c r="F22079">
        <v>3</v>
      </c>
      <c r="G22079">
        <v>49390</v>
      </c>
      <c r="H22079" t="s">
        <v>59</v>
      </c>
      <c r="J22079" t="s">
        <v>14</v>
      </c>
      <c r="K22079">
        <v>57</v>
      </c>
      <c r="L22079" t="s">
        <v>15</v>
      </c>
    </row>
    <row r="22080" spans="1:12">
      <c r="A22080" t="e">
        <f ca="1">E00251417959821</f>
        <v>#NAME?</v>
      </c>
      <c r="B22080">
        <v>50</v>
      </c>
      <c r="C22080" t="s">
        <v>512</v>
      </c>
      <c r="D22080" s="1">
        <v>42692</v>
      </c>
      <c r="F22080">
        <v>1</v>
      </c>
      <c r="G22080">
        <v>4019</v>
      </c>
      <c r="H22080" t="s">
        <v>26</v>
      </c>
      <c r="J22080" t="s">
        <v>14</v>
      </c>
      <c r="K22080">
        <v>57</v>
      </c>
      <c r="L22080" t="s">
        <v>15</v>
      </c>
    </row>
    <row r="22081" spans="1:12">
      <c r="A22081" t="e">
        <f ca="1">E00251427098221</f>
        <v>#NAME?</v>
      </c>
      <c r="B22081">
        <v>11</v>
      </c>
      <c r="C22081" t="s">
        <v>245</v>
      </c>
      <c r="D22081" s="1">
        <v>41156</v>
      </c>
      <c r="F22081">
        <v>1</v>
      </c>
      <c r="G22081">
        <v>4019</v>
      </c>
      <c r="H22081" t="s">
        <v>26</v>
      </c>
      <c r="J22081" t="s">
        <v>14</v>
      </c>
      <c r="K22081">
        <v>39</v>
      </c>
      <c r="L22081" t="s">
        <v>15</v>
      </c>
    </row>
    <row r="22082" spans="1:12">
      <c r="A22082" t="e">
        <f ca="1">E00251427098221</f>
        <v>#NAME?</v>
      </c>
      <c r="B22082">
        <v>11</v>
      </c>
      <c r="C22082" t="s">
        <v>245</v>
      </c>
      <c r="D22082" s="1">
        <v>42219</v>
      </c>
      <c r="F22082">
        <v>2</v>
      </c>
      <c r="G22082">
        <v>4019</v>
      </c>
      <c r="H22082" t="s">
        <v>26</v>
      </c>
      <c r="J22082" t="s">
        <v>14</v>
      </c>
      <c r="K22082">
        <v>42</v>
      </c>
      <c r="L22082" t="s">
        <v>15</v>
      </c>
    </row>
    <row r="22083" spans="1:12">
      <c r="A22083" t="e">
        <f ca="1">E00251617620421</f>
        <v>#NAME?</v>
      </c>
      <c r="B22083">
        <v>769</v>
      </c>
      <c r="C22083" t="s">
        <v>397</v>
      </c>
      <c r="D22083" s="1">
        <v>42391</v>
      </c>
      <c r="E22083">
        <v>0</v>
      </c>
      <c r="F22083">
        <v>1</v>
      </c>
      <c r="G22083">
        <v>4549</v>
      </c>
      <c r="H22083" t="s">
        <v>69</v>
      </c>
      <c r="J22083" t="s">
        <v>34</v>
      </c>
      <c r="K22083">
        <v>53</v>
      </c>
      <c r="L22083" t="s">
        <v>15</v>
      </c>
    </row>
    <row r="22084" spans="1:12">
      <c r="A22084" t="e">
        <f ca="1">E00251430095721</f>
        <v>#NAME?</v>
      </c>
      <c r="B22084">
        <v>500</v>
      </c>
      <c r="C22084" t="s">
        <v>161</v>
      </c>
      <c r="D22084" s="1">
        <v>41319</v>
      </c>
      <c r="F22084">
        <v>3</v>
      </c>
      <c r="G22084">
        <v>496</v>
      </c>
      <c r="H22084" t="s">
        <v>190</v>
      </c>
      <c r="J22084" t="s">
        <v>14</v>
      </c>
      <c r="K22084">
        <v>54</v>
      </c>
      <c r="L22084" t="s">
        <v>15</v>
      </c>
    </row>
    <row r="22085" spans="1:12">
      <c r="A22085" t="e">
        <f ca="1">E00251430095721</f>
        <v>#NAME?</v>
      </c>
      <c r="B22085">
        <v>500</v>
      </c>
      <c r="C22085" t="s">
        <v>161</v>
      </c>
      <c r="D22085" s="1">
        <v>42118</v>
      </c>
      <c r="F22085">
        <v>4</v>
      </c>
      <c r="G22085">
        <v>30390</v>
      </c>
      <c r="H22085" t="s">
        <v>313</v>
      </c>
      <c r="J22085" t="s">
        <v>14</v>
      </c>
      <c r="K22085">
        <v>56</v>
      </c>
      <c r="L22085" t="s">
        <v>15</v>
      </c>
    </row>
    <row r="22086" spans="1:12">
      <c r="A22086" t="e">
        <f ca="1">E00251512459221</f>
        <v>#NAME?</v>
      </c>
      <c r="B22086">
        <v>1929</v>
      </c>
      <c r="C22086" t="s">
        <v>195</v>
      </c>
      <c r="D22086" s="1">
        <v>42324</v>
      </c>
      <c r="F22086">
        <v>1</v>
      </c>
      <c r="G22086">
        <v>7869</v>
      </c>
      <c r="H22086" t="s">
        <v>470</v>
      </c>
      <c r="J22086" t="s">
        <v>14</v>
      </c>
      <c r="K22086">
        <v>44</v>
      </c>
      <c r="L22086" t="s">
        <v>22</v>
      </c>
    </row>
    <row r="22087" spans="1:12">
      <c r="A22087" t="e">
        <f ca="1">E00251512459221</f>
        <v>#NAME?</v>
      </c>
      <c r="B22087">
        <v>1929</v>
      </c>
      <c r="C22087" t="s">
        <v>195</v>
      </c>
      <c r="D22087" s="1">
        <v>42324</v>
      </c>
      <c r="F22087">
        <v>5</v>
      </c>
      <c r="G22087">
        <v>69010</v>
      </c>
      <c r="H22087" t="s">
        <v>294</v>
      </c>
      <c r="J22087" t="s">
        <v>14</v>
      </c>
      <c r="K22087">
        <v>44</v>
      </c>
      <c r="L22087" t="s">
        <v>15</v>
      </c>
    </row>
    <row r="22088" spans="1:12">
      <c r="A22088" t="e">
        <f ca="1">E00251512459221</f>
        <v>#NAME?</v>
      </c>
      <c r="B22088">
        <v>1929</v>
      </c>
      <c r="C22088" t="s">
        <v>195</v>
      </c>
      <c r="D22088" s="1">
        <v>42361</v>
      </c>
      <c r="F22088">
        <v>6</v>
      </c>
      <c r="G22088">
        <v>4556</v>
      </c>
      <c r="H22088" t="s">
        <v>121</v>
      </c>
      <c r="J22088" t="s">
        <v>14</v>
      </c>
      <c r="K22088">
        <v>44</v>
      </c>
      <c r="L22088" t="s">
        <v>15</v>
      </c>
    </row>
    <row r="22089" spans="1:12">
      <c r="A22089" t="e">
        <f ca="1">E00251619842621</f>
        <v>#NAME?</v>
      </c>
      <c r="B22089">
        <v>459</v>
      </c>
      <c r="C22089" t="s">
        <v>187</v>
      </c>
      <c r="D22089" s="1">
        <v>41071</v>
      </c>
      <c r="F22089">
        <v>2</v>
      </c>
      <c r="G22089">
        <v>38870</v>
      </c>
      <c r="H22089" t="s">
        <v>514</v>
      </c>
      <c r="J22089" t="s">
        <v>14</v>
      </c>
      <c r="K22089">
        <v>36</v>
      </c>
      <c r="L22089" t="s">
        <v>15</v>
      </c>
    </row>
    <row r="22090" spans="1:12">
      <c r="A22090" t="e">
        <f ca="1">E00251430095721</f>
        <v>#NAME?</v>
      </c>
      <c r="B22090">
        <v>500</v>
      </c>
      <c r="C22090" t="s">
        <v>161</v>
      </c>
      <c r="D22090" s="1">
        <v>41206</v>
      </c>
      <c r="F22090">
        <v>1</v>
      </c>
      <c r="G22090">
        <v>30390</v>
      </c>
      <c r="H22090" t="s">
        <v>313</v>
      </c>
      <c r="J22090" t="s">
        <v>14</v>
      </c>
      <c r="K22090">
        <v>54</v>
      </c>
      <c r="L22090" t="s">
        <v>15</v>
      </c>
    </row>
    <row r="22091" spans="1:12">
      <c r="A22091" t="e">
        <f ca="1">E00251430095721</f>
        <v>#NAME?</v>
      </c>
      <c r="B22091">
        <v>500</v>
      </c>
      <c r="C22091" t="s">
        <v>161</v>
      </c>
      <c r="D22091" s="1">
        <v>41319</v>
      </c>
      <c r="F22091">
        <v>1</v>
      </c>
      <c r="G22091">
        <v>30390</v>
      </c>
      <c r="H22091" t="s">
        <v>313</v>
      </c>
      <c r="J22091" t="s">
        <v>14</v>
      </c>
      <c r="K22091">
        <v>54</v>
      </c>
      <c r="L22091" t="s">
        <v>15</v>
      </c>
    </row>
    <row r="22092" spans="1:12">
      <c r="A22092" t="e">
        <f ca="1">E00251619842621</f>
        <v>#NAME?</v>
      </c>
      <c r="B22092">
        <v>459</v>
      </c>
      <c r="C22092" t="s">
        <v>187</v>
      </c>
      <c r="D22092" s="1">
        <v>42929</v>
      </c>
      <c r="F22092">
        <v>2</v>
      </c>
      <c r="G22092">
        <v>81500</v>
      </c>
      <c r="H22092" t="s">
        <v>575</v>
      </c>
      <c r="J22092" t="s">
        <v>14</v>
      </c>
      <c r="K22092">
        <v>41</v>
      </c>
      <c r="L22092" t="s">
        <v>15</v>
      </c>
    </row>
    <row r="22093" spans="1:12">
      <c r="A22093" t="e">
        <f ca="1">E00251619842621</f>
        <v>#NAME?</v>
      </c>
      <c r="B22093">
        <v>746</v>
      </c>
      <c r="C22093" t="s">
        <v>527</v>
      </c>
      <c r="D22093" s="1">
        <v>42394</v>
      </c>
      <c r="E22093">
        <v>1</v>
      </c>
      <c r="F22093">
        <v>2</v>
      </c>
      <c r="G22093">
        <v>5533</v>
      </c>
      <c r="H22093" t="s">
        <v>537</v>
      </c>
      <c r="J22093" t="s">
        <v>34</v>
      </c>
      <c r="K22093">
        <v>39</v>
      </c>
      <c r="L22093" t="s">
        <v>15</v>
      </c>
    </row>
    <row r="22094" spans="1:12">
      <c r="A22094" t="e">
        <f ca="1">E00251619842621</f>
        <v>#NAME?</v>
      </c>
      <c r="B22094">
        <v>7208</v>
      </c>
      <c r="C22094" t="s">
        <v>625</v>
      </c>
      <c r="D22094" s="1">
        <v>41882</v>
      </c>
      <c r="F22094">
        <v>1</v>
      </c>
      <c r="G22094">
        <v>9198</v>
      </c>
      <c r="H22094" t="s">
        <v>229</v>
      </c>
      <c r="I22094" t="s">
        <v>148</v>
      </c>
      <c r="J22094" t="s">
        <v>57</v>
      </c>
      <c r="K22094">
        <v>38</v>
      </c>
      <c r="L22094" t="s">
        <v>15</v>
      </c>
    </row>
    <row r="22095" spans="1:12">
      <c r="A22095" t="e">
        <f ca="1">E00251715779021</f>
        <v>#NAME?</v>
      </c>
      <c r="B22095">
        <v>500</v>
      </c>
      <c r="C22095" t="s">
        <v>161</v>
      </c>
      <c r="D22095" s="1">
        <v>41317</v>
      </c>
      <c r="F22095">
        <v>1</v>
      </c>
      <c r="G22095">
        <v>49390</v>
      </c>
      <c r="H22095" t="s">
        <v>59</v>
      </c>
      <c r="J22095" t="s">
        <v>14</v>
      </c>
      <c r="K22095">
        <v>59</v>
      </c>
      <c r="L22095" t="s">
        <v>15</v>
      </c>
    </row>
    <row r="22096" spans="1:12">
      <c r="A22096" t="e">
        <f ca="1">E00251715779021</f>
        <v>#NAME?</v>
      </c>
      <c r="B22096">
        <v>500</v>
      </c>
      <c r="C22096" t="s">
        <v>161</v>
      </c>
      <c r="D22096" s="1">
        <v>42291</v>
      </c>
      <c r="F22096">
        <v>1</v>
      </c>
      <c r="G22096">
        <v>81221</v>
      </c>
      <c r="H22096" t="s">
        <v>523</v>
      </c>
      <c r="J22096" t="s">
        <v>14</v>
      </c>
      <c r="K22096">
        <v>62</v>
      </c>
      <c r="L22096" t="s">
        <v>15</v>
      </c>
    </row>
    <row r="22097" spans="1:12">
      <c r="A22097" t="e">
        <f ca="1">E00251439555921</f>
        <v>#NAME?</v>
      </c>
      <c r="B22097">
        <v>702</v>
      </c>
      <c r="C22097" t="s">
        <v>293</v>
      </c>
      <c r="D22097" s="1">
        <v>43084</v>
      </c>
      <c r="F22097">
        <v>4</v>
      </c>
      <c r="G22097">
        <v>69010</v>
      </c>
      <c r="H22097" t="s">
        <v>294</v>
      </c>
      <c r="J22097" t="s">
        <v>14</v>
      </c>
      <c r="K22097">
        <v>60</v>
      </c>
      <c r="L22097" t="s">
        <v>15</v>
      </c>
    </row>
    <row r="22098" spans="1:12">
      <c r="A22098" t="e">
        <f ca="1">E00251617620421</f>
        <v>#NAME?</v>
      </c>
      <c r="B22098">
        <v>481</v>
      </c>
      <c r="C22098" t="s">
        <v>402</v>
      </c>
      <c r="D22098" s="1">
        <v>41421</v>
      </c>
      <c r="F22098">
        <v>6</v>
      </c>
      <c r="G22098">
        <v>2169</v>
      </c>
      <c r="H22098" t="s">
        <v>40</v>
      </c>
      <c r="J22098" t="s">
        <v>14</v>
      </c>
      <c r="K22098">
        <v>51</v>
      </c>
      <c r="L22098" t="s">
        <v>15</v>
      </c>
    </row>
    <row r="22099" spans="1:12">
      <c r="A22099" t="e">
        <f ca="1">E00251510746621</f>
        <v>#NAME?</v>
      </c>
      <c r="B22099">
        <v>122</v>
      </c>
      <c r="C22099" t="s">
        <v>522</v>
      </c>
      <c r="D22099" s="1">
        <v>40966</v>
      </c>
      <c r="F22099">
        <v>1</v>
      </c>
      <c r="G22099">
        <v>7999</v>
      </c>
      <c r="H22099" t="s">
        <v>80</v>
      </c>
      <c r="J22099" t="s">
        <v>14</v>
      </c>
      <c r="K22099">
        <v>40</v>
      </c>
      <c r="L22099" t="s">
        <v>15</v>
      </c>
    </row>
    <row r="22100" spans="1:12">
      <c r="A22100" t="e">
        <f ca="1">E00251417959821</f>
        <v>#NAME?</v>
      </c>
      <c r="B22100">
        <v>50</v>
      </c>
      <c r="C22100" t="s">
        <v>512</v>
      </c>
      <c r="D22100" s="1">
        <v>41086</v>
      </c>
      <c r="F22100">
        <v>1</v>
      </c>
      <c r="G22100">
        <v>29690</v>
      </c>
      <c r="H22100" t="s">
        <v>52</v>
      </c>
      <c r="J22100" t="s">
        <v>14</v>
      </c>
      <c r="K22100">
        <v>53</v>
      </c>
      <c r="L22100" t="s">
        <v>15</v>
      </c>
    </row>
    <row r="22101" spans="1:12">
      <c r="A22101" t="e">
        <f ca="1">E00251417959821</f>
        <v>#NAME?</v>
      </c>
      <c r="B22101">
        <v>50</v>
      </c>
      <c r="C22101" t="s">
        <v>512</v>
      </c>
      <c r="D22101" s="1">
        <v>41715</v>
      </c>
      <c r="F22101">
        <v>1</v>
      </c>
      <c r="G22101">
        <v>29690</v>
      </c>
      <c r="H22101" t="s">
        <v>52</v>
      </c>
      <c r="J22101" t="s">
        <v>14</v>
      </c>
      <c r="K22101">
        <v>54</v>
      </c>
      <c r="L22101" t="s">
        <v>15</v>
      </c>
    </row>
    <row r="22102" spans="1:12">
      <c r="A22102" t="e">
        <f t="shared" ref="A22102:A22108" ca="1" si="204">E00251617620421</f>
        <v>#NAME?</v>
      </c>
      <c r="B22102">
        <v>485</v>
      </c>
      <c r="C22102" t="s">
        <v>241</v>
      </c>
      <c r="D22102" s="1">
        <v>40968</v>
      </c>
      <c r="F22102">
        <v>3</v>
      </c>
      <c r="G22102">
        <v>30000</v>
      </c>
      <c r="H22102" t="s">
        <v>144</v>
      </c>
      <c r="J22102" t="s">
        <v>14</v>
      </c>
      <c r="K22102">
        <v>49</v>
      </c>
      <c r="L22102" t="s">
        <v>15</v>
      </c>
    </row>
    <row r="22103" spans="1:12">
      <c r="A22103" t="e">
        <f t="shared" ca="1" si="204"/>
        <v>#NAME?</v>
      </c>
      <c r="B22103">
        <v>485</v>
      </c>
      <c r="C22103" t="s">
        <v>241</v>
      </c>
      <c r="D22103" s="1">
        <v>40968</v>
      </c>
      <c r="F22103">
        <v>4</v>
      </c>
      <c r="G22103">
        <v>3051</v>
      </c>
      <c r="H22103" t="s">
        <v>13</v>
      </c>
      <c r="J22103" t="s">
        <v>14</v>
      </c>
      <c r="K22103">
        <v>49</v>
      </c>
      <c r="L22103" t="s">
        <v>15</v>
      </c>
    </row>
    <row r="22104" spans="1:12">
      <c r="A22104" t="e">
        <f t="shared" ca="1" si="204"/>
        <v>#NAME?</v>
      </c>
      <c r="B22104">
        <v>485</v>
      </c>
      <c r="C22104" t="s">
        <v>241</v>
      </c>
      <c r="D22104" s="1">
        <v>41289</v>
      </c>
      <c r="F22104">
        <v>2</v>
      </c>
      <c r="G22104">
        <v>7869</v>
      </c>
      <c r="H22104" t="s">
        <v>470</v>
      </c>
      <c r="J22104" t="s">
        <v>14</v>
      </c>
      <c r="K22104">
        <v>50</v>
      </c>
      <c r="L22104" t="s">
        <v>22</v>
      </c>
    </row>
    <row r="22105" spans="1:12">
      <c r="A22105" t="e">
        <f t="shared" ca="1" si="204"/>
        <v>#NAME?</v>
      </c>
      <c r="B22105">
        <v>485</v>
      </c>
      <c r="C22105" t="s">
        <v>241</v>
      </c>
      <c r="D22105" s="1">
        <v>41757</v>
      </c>
      <c r="F22105">
        <v>4</v>
      </c>
      <c r="G22105">
        <v>4549</v>
      </c>
      <c r="H22105" t="s">
        <v>69</v>
      </c>
      <c r="J22105" t="s">
        <v>14</v>
      </c>
      <c r="K22105">
        <v>51</v>
      </c>
      <c r="L22105" t="s">
        <v>15</v>
      </c>
    </row>
    <row r="22106" spans="1:12">
      <c r="A22106" t="e">
        <f t="shared" ca="1" si="204"/>
        <v>#NAME?</v>
      </c>
      <c r="B22106">
        <v>485</v>
      </c>
      <c r="C22106" t="s">
        <v>241</v>
      </c>
      <c r="D22106" s="1">
        <v>41831</v>
      </c>
      <c r="F22106">
        <v>6</v>
      </c>
      <c r="G22106">
        <v>3051</v>
      </c>
      <c r="H22106" t="s">
        <v>13</v>
      </c>
      <c r="J22106" t="s">
        <v>14</v>
      </c>
      <c r="K22106">
        <v>52</v>
      </c>
      <c r="L22106" t="s">
        <v>15</v>
      </c>
    </row>
    <row r="22107" spans="1:12">
      <c r="A22107" t="e">
        <f t="shared" ca="1" si="204"/>
        <v>#NAME?</v>
      </c>
      <c r="B22107">
        <v>485</v>
      </c>
      <c r="C22107" t="s">
        <v>241</v>
      </c>
      <c r="D22107" s="1">
        <v>42195</v>
      </c>
      <c r="F22107">
        <v>4</v>
      </c>
      <c r="G22107">
        <v>7962</v>
      </c>
      <c r="H22107" t="s">
        <v>111</v>
      </c>
      <c r="J22107" t="s">
        <v>14</v>
      </c>
      <c r="K22107">
        <v>53</v>
      </c>
      <c r="L22107" t="s">
        <v>22</v>
      </c>
    </row>
    <row r="22108" spans="1:12">
      <c r="A22108" t="e">
        <f t="shared" ca="1" si="204"/>
        <v>#NAME?</v>
      </c>
      <c r="B22108">
        <v>485</v>
      </c>
      <c r="C22108" t="s">
        <v>241</v>
      </c>
      <c r="D22108" s="1">
        <v>42643</v>
      </c>
      <c r="F22108">
        <v>4</v>
      </c>
      <c r="G22108">
        <v>2169</v>
      </c>
      <c r="H22108" t="s">
        <v>40</v>
      </c>
      <c r="J22108" t="s">
        <v>14</v>
      </c>
      <c r="K22108">
        <v>54</v>
      </c>
      <c r="L22108" t="s">
        <v>15</v>
      </c>
    </row>
    <row r="22109" spans="1:12">
      <c r="A22109" t="e">
        <f ca="1">E00251715779021</f>
        <v>#NAME?</v>
      </c>
      <c r="B22109">
        <v>500</v>
      </c>
      <c r="C22109" t="s">
        <v>161</v>
      </c>
      <c r="D22109" s="1">
        <v>41990</v>
      </c>
      <c r="F22109">
        <v>1</v>
      </c>
      <c r="G22109">
        <v>49390</v>
      </c>
      <c r="H22109" t="s">
        <v>59</v>
      </c>
      <c r="J22109" t="s">
        <v>14</v>
      </c>
      <c r="K22109">
        <v>61</v>
      </c>
      <c r="L22109" t="s">
        <v>15</v>
      </c>
    </row>
    <row r="22110" spans="1:12">
      <c r="A22110" t="e">
        <f ca="1">E00251617620421</f>
        <v>#NAME?</v>
      </c>
      <c r="B22110">
        <v>485</v>
      </c>
      <c r="C22110" t="s">
        <v>241</v>
      </c>
      <c r="D22110" s="1">
        <v>42830</v>
      </c>
      <c r="F22110">
        <v>4</v>
      </c>
      <c r="G22110">
        <v>2169</v>
      </c>
      <c r="H22110" t="s">
        <v>40</v>
      </c>
      <c r="J22110" t="s">
        <v>14</v>
      </c>
      <c r="K22110">
        <v>54</v>
      </c>
      <c r="L22110" t="s">
        <v>15</v>
      </c>
    </row>
    <row r="22111" spans="1:12">
      <c r="A22111" t="e">
        <f ca="1">E00251430095721</f>
        <v>#NAME?</v>
      </c>
      <c r="B22111">
        <v>500</v>
      </c>
      <c r="C22111" t="s">
        <v>161</v>
      </c>
      <c r="D22111" s="1">
        <v>42936</v>
      </c>
      <c r="F22111">
        <v>3</v>
      </c>
      <c r="G22111">
        <v>496</v>
      </c>
      <c r="H22111" t="s">
        <v>190</v>
      </c>
      <c r="J22111" t="s">
        <v>14</v>
      </c>
      <c r="K22111">
        <v>59</v>
      </c>
      <c r="L22111" t="s">
        <v>15</v>
      </c>
    </row>
    <row r="22112" spans="1:12">
      <c r="A22112" t="e">
        <f ca="1">E00251617620421</f>
        <v>#NAME?</v>
      </c>
      <c r="B22112">
        <v>485</v>
      </c>
      <c r="C22112" t="s">
        <v>241</v>
      </c>
      <c r="D22112" s="1">
        <v>42873</v>
      </c>
      <c r="F22112">
        <v>5</v>
      </c>
      <c r="G22112">
        <v>5533</v>
      </c>
      <c r="H22112" t="s">
        <v>537</v>
      </c>
      <c r="J22112" t="s">
        <v>14</v>
      </c>
      <c r="K22112">
        <v>54</v>
      </c>
      <c r="L22112" t="s">
        <v>15</v>
      </c>
    </row>
    <row r="22113" spans="1:12">
      <c r="A22113" t="e">
        <f ca="1">E00251715779021</f>
        <v>#NAME?</v>
      </c>
      <c r="B22113">
        <v>500</v>
      </c>
      <c r="C22113" t="s">
        <v>161</v>
      </c>
      <c r="D22113" s="1">
        <v>42453</v>
      </c>
      <c r="F22113">
        <v>2</v>
      </c>
      <c r="G22113">
        <v>49390</v>
      </c>
      <c r="H22113" t="s">
        <v>59</v>
      </c>
      <c r="J22113" t="s">
        <v>14</v>
      </c>
      <c r="K22113">
        <v>63</v>
      </c>
      <c r="L22113" t="s">
        <v>15</v>
      </c>
    </row>
    <row r="22114" spans="1:12">
      <c r="A22114" t="e">
        <f ca="1">E00251529504221</f>
        <v>#NAME?</v>
      </c>
      <c r="B22114">
        <v>193</v>
      </c>
      <c r="C22114" t="s">
        <v>247</v>
      </c>
      <c r="D22114" s="1">
        <v>43053</v>
      </c>
      <c r="F22114">
        <v>1</v>
      </c>
      <c r="G22114">
        <v>38611</v>
      </c>
      <c r="H22114" t="s">
        <v>422</v>
      </c>
      <c r="J22114" t="s">
        <v>14</v>
      </c>
      <c r="K22114">
        <v>51</v>
      </c>
      <c r="L22114" t="s">
        <v>15</v>
      </c>
    </row>
    <row r="22115" spans="1:12">
      <c r="A22115" t="e">
        <f ca="1">E00251529504221</f>
        <v>#NAME?</v>
      </c>
      <c r="B22115">
        <v>193</v>
      </c>
      <c r="C22115" t="s">
        <v>247</v>
      </c>
      <c r="D22115" s="1">
        <v>43053</v>
      </c>
      <c r="F22115">
        <v>2</v>
      </c>
      <c r="G22115">
        <v>7804</v>
      </c>
      <c r="H22115" t="s">
        <v>43</v>
      </c>
      <c r="J22115" t="s">
        <v>14</v>
      </c>
      <c r="K22115">
        <v>51</v>
      </c>
      <c r="L22115" t="s">
        <v>22</v>
      </c>
    </row>
    <row r="22116" spans="1:12">
      <c r="A22116" t="e">
        <f ca="1">E00251617620421</f>
        <v>#NAME?</v>
      </c>
      <c r="B22116">
        <v>485</v>
      </c>
      <c r="C22116" t="s">
        <v>241</v>
      </c>
      <c r="D22116" s="1">
        <v>43082</v>
      </c>
      <c r="F22116">
        <v>2</v>
      </c>
      <c r="G22116">
        <v>7962</v>
      </c>
      <c r="H22116" t="s">
        <v>111</v>
      </c>
      <c r="J22116" t="s">
        <v>14</v>
      </c>
      <c r="K22116">
        <v>55</v>
      </c>
      <c r="L22116" t="s">
        <v>22</v>
      </c>
    </row>
    <row r="22117" spans="1:12">
      <c r="A22117" t="e">
        <f ca="1">E00251518870221</f>
        <v>#NAME?</v>
      </c>
      <c r="B22117">
        <v>291</v>
      </c>
      <c r="C22117" t="s">
        <v>160</v>
      </c>
      <c r="D22117" s="1">
        <v>41927</v>
      </c>
      <c r="F22117">
        <v>1</v>
      </c>
      <c r="G22117">
        <v>78900</v>
      </c>
      <c r="H22117" t="s">
        <v>79</v>
      </c>
      <c r="J22117" t="s">
        <v>14</v>
      </c>
      <c r="K22117">
        <v>50</v>
      </c>
      <c r="L22117" t="s">
        <v>22</v>
      </c>
    </row>
    <row r="22118" spans="1:12">
      <c r="A22118" t="e">
        <f ca="1">E00251518870221</f>
        <v>#NAME?</v>
      </c>
      <c r="B22118">
        <v>291</v>
      </c>
      <c r="C22118" t="s">
        <v>160</v>
      </c>
      <c r="D22118" s="1">
        <v>42073</v>
      </c>
      <c r="F22118">
        <v>1</v>
      </c>
      <c r="G22118">
        <v>7231</v>
      </c>
      <c r="H22118" t="s">
        <v>128</v>
      </c>
      <c r="J22118" t="s">
        <v>14</v>
      </c>
      <c r="K22118">
        <v>50</v>
      </c>
      <c r="L22118" t="s">
        <v>15</v>
      </c>
    </row>
    <row r="22119" spans="1:12">
      <c r="A22119" t="e">
        <f ca="1">E00251611656421</f>
        <v>#NAME?</v>
      </c>
      <c r="B22119">
        <v>29</v>
      </c>
      <c r="C22119" t="s">
        <v>309</v>
      </c>
      <c r="D22119" s="1">
        <v>41803</v>
      </c>
      <c r="F22119">
        <v>1</v>
      </c>
      <c r="G22119">
        <v>4019</v>
      </c>
      <c r="H22119" t="s">
        <v>26</v>
      </c>
      <c r="J22119" t="s">
        <v>14</v>
      </c>
      <c r="K22119">
        <v>55</v>
      </c>
      <c r="L22119" t="s">
        <v>15</v>
      </c>
    </row>
    <row r="22120" spans="1:12">
      <c r="A22120" t="e">
        <f ca="1">E00251611656421</f>
        <v>#NAME?</v>
      </c>
      <c r="B22120">
        <v>29</v>
      </c>
      <c r="C22120" t="s">
        <v>309</v>
      </c>
      <c r="D22120" s="1">
        <v>42220</v>
      </c>
      <c r="F22120">
        <v>1</v>
      </c>
      <c r="G22120">
        <v>9492</v>
      </c>
      <c r="H22120" t="s">
        <v>317</v>
      </c>
      <c r="J22120" t="s">
        <v>14</v>
      </c>
      <c r="K22120">
        <v>56</v>
      </c>
      <c r="L22120" t="s">
        <v>15</v>
      </c>
    </row>
    <row r="22121" spans="1:12">
      <c r="A22121" t="e">
        <f ca="1">E00251512591621</f>
        <v>#NAME?</v>
      </c>
      <c r="B22121">
        <v>52</v>
      </c>
      <c r="C22121" t="s">
        <v>384</v>
      </c>
      <c r="D22121" s="1">
        <v>43057</v>
      </c>
      <c r="F22121">
        <v>1</v>
      </c>
      <c r="G22121">
        <v>7231</v>
      </c>
      <c r="H22121" t="s">
        <v>128</v>
      </c>
      <c r="J22121" t="s">
        <v>14</v>
      </c>
      <c r="K22121">
        <v>42</v>
      </c>
      <c r="L22121" t="s">
        <v>15</v>
      </c>
    </row>
    <row r="22122" spans="1:12">
      <c r="A22122" t="e">
        <f ca="1">E00251518870221</f>
        <v>#NAME?</v>
      </c>
      <c r="B22122">
        <v>291</v>
      </c>
      <c r="C22122" t="s">
        <v>160</v>
      </c>
      <c r="D22122" s="1">
        <v>41234</v>
      </c>
      <c r="F22122">
        <v>1</v>
      </c>
      <c r="G22122">
        <v>5990</v>
      </c>
      <c r="H22122" t="s">
        <v>60</v>
      </c>
      <c r="J22122" t="s">
        <v>14</v>
      </c>
      <c r="K22122">
        <v>48</v>
      </c>
      <c r="L22122" t="s">
        <v>15</v>
      </c>
    </row>
    <row r="22123" spans="1:12">
      <c r="A22123" t="e">
        <f ca="1">E00251518870221</f>
        <v>#NAME?</v>
      </c>
      <c r="B22123">
        <v>291</v>
      </c>
      <c r="C22123" t="s">
        <v>160</v>
      </c>
      <c r="D22123" s="1">
        <v>42275</v>
      </c>
      <c r="F22123">
        <v>2</v>
      </c>
      <c r="G22123">
        <v>7804</v>
      </c>
      <c r="H22123" t="s">
        <v>43</v>
      </c>
      <c r="J22123" t="s">
        <v>14</v>
      </c>
      <c r="K22123">
        <v>51</v>
      </c>
      <c r="L22123" t="s">
        <v>22</v>
      </c>
    </row>
    <row r="22124" spans="1:12">
      <c r="A22124" t="e">
        <f ca="1">E00251518870221</f>
        <v>#NAME?</v>
      </c>
      <c r="B22124">
        <v>291</v>
      </c>
      <c r="C22124" t="s">
        <v>160</v>
      </c>
      <c r="D22124" s="1">
        <v>42998</v>
      </c>
      <c r="F22124">
        <v>1</v>
      </c>
      <c r="G22124">
        <v>3540</v>
      </c>
      <c r="H22124" t="s">
        <v>436</v>
      </c>
      <c r="J22124" t="s">
        <v>14</v>
      </c>
      <c r="K22124">
        <v>53</v>
      </c>
      <c r="L22124" t="s">
        <v>15</v>
      </c>
    </row>
    <row r="22125" spans="1:12">
      <c r="A22125" t="e">
        <f ca="1">E00251532421921</f>
        <v>#NAME?</v>
      </c>
      <c r="B22125">
        <v>451</v>
      </c>
      <c r="C22125" t="s">
        <v>102</v>
      </c>
      <c r="D22125" s="1">
        <v>42382</v>
      </c>
      <c r="F22125">
        <v>2</v>
      </c>
      <c r="G22125">
        <v>27800</v>
      </c>
      <c r="H22125" t="s">
        <v>145</v>
      </c>
      <c r="J22125" t="s">
        <v>14</v>
      </c>
      <c r="K22125">
        <v>47</v>
      </c>
      <c r="L22125" t="s">
        <v>15</v>
      </c>
    </row>
    <row r="22126" spans="1:12">
      <c r="A22126" t="e">
        <f ca="1">E00251532421921</f>
        <v>#NAME?</v>
      </c>
      <c r="B22126">
        <v>451</v>
      </c>
      <c r="C22126" t="s">
        <v>102</v>
      </c>
      <c r="D22126" s="1">
        <v>42972</v>
      </c>
      <c r="F22126">
        <v>1</v>
      </c>
      <c r="G22126">
        <v>7962</v>
      </c>
      <c r="H22126" t="s">
        <v>111</v>
      </c>
      <c r="J22126" t="s">
        <v>14</v>
      </c>
      <c r="K22126">
        <v>48</v>
      </c>
      <c r="L22126" t="s">
        <v>22</v>
      </c>
    </row>
    <row r="22127" spans="1:12">
      <c r="A22127" t="e">
        <f ca="1">E00251518870221</f>
        <v>#NAME?</v>
      </c>
      <c r="B22127">
        <v>6046</v>
      </c>
      <c r="C22127" t="s">
        <v>98</v>
      </c>
      <c r="D22127" s="1">
        <v>42089</v>
      </c>
      <c r="F22127">
        <v>1</v>
      </c>
      <c r="G22127">
        <v>52460</v>
      </c>
      <c r="H22127" t="s">
        <v>631</v>
      </c>
      <c r="I22127" t="s">
        <v>56</v>
      </c>
      <c r="J22127" t="s">
        <v>57</v>
      </c>
      <c r="K22127">
        <v>50</v>
      </c>
      <c r="L22127" t="s">
        <v>15</v>
      </c>
    </row>
    <row r="22128" spans="1:12">
      <c r="A22128" t="e">
        <f ca="1">E00251430134821</f>
        <v>#NAME?</v>
      </c>
      <c r="B22128">
        <v>726</v>
      </c>
      <c r="C22128" t="s">
        <v>167</v>
      </c>
      <c r="D22128" s="1">
        <v>41285</v>
      </c>
      <c r="E22128">
        <v>0</v>
      </c>
      <c r="F22128">
        <v>2</v>
      </c>
      <c r="G22128">
        <v>72670</v>
      </c>
      <c r="H22128" t="s">
        <v>223</v>
      </c>
      <c r="J22128" t="s">
        <v>34</v>
      </c>
      <c r="K22128">
        <v>54</v>
      </c>
      <c r="L22128" t="s">
        <v>15</v>
      </c>
    </row>
    <row r="22129" spans="1:12">
      <c r="A22129" t="e">
        <f ca="1">E00251512530021</f>
        <v>#NAME?</v>
      </c>
      <c r="B22129">
        <v>47</v>
      </c>
      <c r="C22129" t="s">
        <v>494</v>
      </c>
      <c r="D22129" s="1">
        <v>42754</v>
      </c>
      <c r="F22129">
        <v>1</v>
      </c>
      <c r="G22129">
        <v>34690</v>
      </c>
      <c r="H22129" t="s">
        <v>118</v>
      </c>
      <c r="J22129" t="s">
        <v>14</v>
      </c>
      <c r="K22129">
        <v>47</v>
      </c>
      <c r="L22129" t="s">
        <v>15</v>
      </c>
    </row>
    <row r="22130" spans="1:12">
      <c r="A22130" t="e">
        <f ca="1">E00251531731421</f>
        <v>#NAME?</v>
      </c>
      <c r="B22130">
        <v>4881</v>
      </c>
      <c r="C22130" t="s">
        <v>1547</v>
      </c>
      <c r="D22130" s="1">
        <v>43070</v>
      </c>
      <c r="F22130">
        <v>1</v>
      </c>
      <c r="G22130">
        <v>7242</v>
      </c>
      <c r="H22130" t="s">
        <v>93</v>
      </c>
      <c r="I22130" t="s">
        <v>148</v>
      </c>
      <c r="J22130" t="s">
        <v>57</v>
      </c>
      <c r="K22130">
        <v>53</v>
      </c>
      <c r="L22130" t="s">
        <v>15</v>
      </c>
    </row>
    <row r="22131" spans="1:12">
      <c r="A22131" t="e">
        <f ca="1">E00251532421921</f>
        <v>#NAME?</v>
      </c>
      <c r="B22131">
        <v>451</v>
      </c>
      <c r="C22131" t="s">
        <v>102</v>
      </c>
      <c r="D22131" s="1">
        <v>41891</v>
      </c>
      <c r="F22131">
        <v>1</v>
      </c>
      <c r="G22131">
        <v>7962</v>
      </c>
      <c r="H22131" t="s">
        <v>111</v>
      </c>
      <c r="J22131" t="s">
        <v>14</v>
      </c>
      <c r="K22131">
        <v>45</v>
      </c>
      <c r="L22131" t="s">
        <v>22</v>
      </c>
    </row>
    <row r="22132" spans="1:12">
      <c r="A22132" t="e">
        <f ca="1">E00251512530021</f>
        <v>#NAME?</v>
      </c>
      <c r="B22132">
        <v>47</v>
      </c>
      <c r="C22132" t="s">
        <v>494</v>
      </c>
      <c r="D22132" s="1">
        <v>41191</v>
      </c>
      <c r="F22132">
        <v>1</v>
      </c>
      <c r="G22132">
        <v>78900</v>
      </c>
      <c r="H22132" t="s">
        <v>79</v>
      </c>
      <c r="J22132" t="s">
        <v>14</v>
      </c>
      <c r="K22132">
        <v>42</v>
      </c>
      <c r="L22132" t="s">
        <v>22</v>
      </c>
    </row>
    <row r="22133" spans="1:12">
      <c r="A22133" t="e">
        <f ca="1">E00251512530021</f>
        <v>#NAME?</v>
      </c>
      <c r="B22133">
        <v>47</v>
      </c>
      <c r="C22133" t="s">
        <v>494</v>
      </c>
      <c r="D22133" s="1">
        <v>41331</v>
      </c>
      <c r="F22133">
        <v>1</v>
      </c>
      <c r="G22133">
        <v>7242</v>
      </c>
      <c r="H22133" t="s">
        <v>93</v>
      </c>
      <c r="J22133" t="s">
        <v>14</v>
      </c>
      <c r="K22133">
        <v>43</v>
      </c>
      <c r="L22133" t="s">
        <v>15</v>
      </c>
    </row>
    <row r="22134" spans="1:12">
      <c r="A22134" t="e">
        <f ca="1">E00251518870221</f>
        <v>#NAME?</v>
      </c>
      <c r="B22134">
        <v>272</v>
      </c>
      <c r="C22134" t="s">
        <v>174</v>
      </c>
      <c r="D22134" s="1">
        <v>42321</v>
      </c>
      <c r="F22134">
        <v>1</v>
      </c>
      <c r="G22134">
        <v>7840</v>
      </c>
      <c r="H22134" t="s">
        <v>55</v>
      </c>
      <c r="I22134" t="s">
        <v>56</v>
      </c>
      <c r="J22134" t="s">
        <v>57</v>
      </c>
      <c r="K22134">
        <v>51</v>
      </c>
      <c r="L22134" t="s">
        <v>22</v>
      </c>
    </row>
    <row r="22135" spans="1:12">
      <c r="A22135" t="e">
        <f ca="1">E00251514850521</f>
        <v>#NAME?</v>
      </c>
      <c r="B22135">
        <v>454</v>
      </c>
      <c r="C22135" t="s">
        <v>179</v>
      </c>
      <c r="D22135" s="1">
        <v>42801</v>
      </c>
      <c r="F22135">
        <v>3</v>
      </c>
      <c r="G22135">
        <v>6029</v>
      </c>
      <c r="H22135" t="s">
        <v>728</v>
      </c>
      <c r="J22135" t="s">
        <v>14</v>
      </c>
      <c r="K22135">
        <v>52</v>
      </c>
      <c r="L22135" t="s">
        <v>15</v>
      </c>
    </row>
    <row r="22136" spans="1:12">
      <c r="A22136" t="e">
        <f ca="1">E00251430134821</f>
        <v>#NAME?</v>
      </c>
      <c r="B22136">
        <v>482</v>
      </c>
      <c r="C22136" t="s">
        <v>471</v>
      </c>
      <c r="D22136" s="1">
        <v>41674</v>
      </c>
      <c r="F22136">
        <v>1</v>
      </c>
      <c r="G22136">
        <v>3051</v>
      </c>
      <c r="H22136" t="s">
        <v>13</v>
      </c>
      <c r="J22136" t="s">
        <v>14</v>
      </c>
      <c r="K22136">
        <v>55</v>
      </c>
      <c r="L22136" t="s">
        <v>15</v>
      </c>
    </row>
    <row r="22137" spans="1:12">
      <c r="A22137" t="e">
        <f ca="1">E00251429208321</f>
        <v>#NAME?</v>
      </c>
      <c r="B22137">
        <v>695</v>
      </c>
      <c r="C22137" t="s">
        <v>257</v>
      </c>
      <c r="D22137" s="1">
        <v>42108</v>
      </c>
      <c r="F22137">
        <v>4</v>
      </c>
      <c r="G22137">
        <v>7295</v>
      </c>
      <c r="H22137" t="s">
        <v>76</v>
      </c>
      <c r="J22137" t="s">
        <v>14</v>
      </c>
      <c r="K22137">
        <v>64</v>
      </c>
      <c r="L22137" t="s">
        <v>15</v>
      </c>
    </row>
    <row r="22138" spans="1:12">
      <c r="A22138" t="e">
        <f ca="1">E00251529543221</f>
        <v>#NAME?</v>
      </c>
      <c r="B22138">
        <v>167</v>
      </c>
      <c r="C22138" t="s">
        <v>549</v>
      </c>
      <c r="D22138" s="1">
        <v>41689</v>
      </c>
      <c r="F22138">
        <v>3</v>
      </c>
      <c r="G22138">
        <v>4019</v>
      </c>
      <c r="H22138" t="s">
        <v>26</v>
      </c>
      <c r="J22138" t="s">
        <v>14</v>
      </c>
      <c r="K22138">
        <v>58</v>
      </c>
      <c r="L22138" t="s">
        <v>15</v>
      </c>
    </row>
    <row r="22139" spans="1:12">
      <c r="A22139" t="e">
        <f ca="1">E00251529543221</f>
        <v>#NAME?</v>
      </c>
      <c r="B22139">
        <v>167</v>
      </c>
      <c r="C22139" t="s">
        <v>549</v>
      </c>
      <c r="D22139" s="1">
        <v>42279</v>
      </c>
      <c r="F22139">
        <v>1</v>
      </c>
      <c r="G22139">
        <v>25000</v>
      </c>
      <c r="H22139" t="s">
        <v>178</v>
      </c>
      <c r="J22139" t="s">
        <v>14</v>
      </c>
      <c r="K22139">
        <v>59</v>
      </c>
      <c r="L22139" t="s">
        <v>15</v>
      </c>
    </row>
    <row r="22140" spans="1:12">
      <c r="A22140" t="e">
        <f ca="1">E00251529543221</f>
        <v>#NAME?</v>
      </c>
      <c r="B22140">
        <v>167</v>
      </c>
      <c r="C22140" t="s">
        <v>549</v>
      </c>
      <c r="D22140" s="1">
        <v>42884</v>
      </c>
      <c r="F22140">
        <v>2</v>
      </c>
      <c r="G22140">
        <v>72611</v>
      </c>
      <c r="H22140" t="s">
        <v>504</v>
      </c>
      <c r="J22140" t="s">
        <v>14</v>
      </c>
      <c r="K22140">
        <v>61</v>
      </c>
      <c r="L22140" t="s">
        <v>15</v>
      </c>
    </row>
    <row r="22141" spans="1:12">
      <c r="A22141" t="e">
        <f ca="1">E00251529543221</f>
        <v>#NAME?</v>
      </c>
      <c r="B22141">
        <v>725</v>
      </c>
      <c r="C22141" t="s">
        <v>550</v>
      </c>
      <c r="D22141" s="1">
        <v>42008</v>
      </c>
      <c r="E22141">
        <v>3</v>
      </c>
      <c r="F22141">
        <v>8</v>
      </c>
      <c r="G22141">
        <v>4738</v>
      </c>
      <c r="H22141" t="s">
        <v>1548</v>
      </c>
      <c r="J22141" t="s">
        <v>34</v>
      </c>
      <c r="K22141">
        <v>59</v>
      </c>
      <c r="L22141" t="s">
        <v>15</v>
      </c>
    </row>
    <row r="22142" spans="1:12">
      <c r="A22142" t="e">
        <f ca="1">E00251418191921</f>
        <v>#NAME?</v>
      </c>
      <c r="B22142">
        <v>1929</v>
      </c>
      <c r="C22142" t="s">
        <v>195</v>
      </c>
      <c r="D22142" s="1">
        <v>40948</v>
      </c>
      <c r="F22142">
        <v>1</v>
      </c>
      <c r="G22142">
        <v>73300</v>
      </c>
      <c r="H22142" t="s">
        <v>86</v>
      </c>
      <c r="J22142" t="s">
        <v>14</v>
      </c>
      <c r="K22142">
        <v>58</v>
      </c>
      <c r="L22142" t="s">
        <v>15</v>
      </c>
    </row>
    <row r="22143" spans="1:12">
      <c r="A22143" t="e">
        <f ca="1">E00251418191921</f>
        <v>#NAME?</v>
      </c>
      <c r="B22143">
        <v>1929</v>
      </c>
      <c r="C22143" t="s">
        <v>195</v>
      </c>
      <c r="D22143" s="1">
        <v>40948</v>
      </c>
      <c r="F22143">
        <v>2</v>
      </c>
      <c r="G22143">
        <v>4619</v>
      </c>
      <c r="H22143" t="s">
        <v>613</v>
      </c>
      <c r="J22143" t="s">
        <v>14</v>
      </c>
      <c r="K22143">
        <v>58</v>
      </c>
      <c r="L22143" t="s">
        <v>15</v>
      </c>
    </row>
    <row r="22144" spans="1:12">
      <c r="A22144" t="e">
        <f ca="1">E00251529543221</f>
        <v>#NAME?</v>
      </c>
      <c r="B22144">
        <v>148</v>
      </c>
      <c r="C22144" t="s">
        <v>318</v>
      </c>
      <c r="D22144" s="1">
        <v>42392</v>
      </c>
      <c r="E22144">
        <v>3</v>
      </c>
      <c r="F22144">
        <v>2</v>
      </c>
      <c r="G22144">
        <v>56400</v>
      </c>
      <c r="H22144" t="s">
        <v>91</v>
      </c>
      <c r="J22144" t="s">
        <v>34</v>
      </c>
      <c r="K22144">
        <v>60</v>
      </c>
      <c r="L22144" t="s">
        <v>15</v>
      </c>
    </row>
    <row r="22145" spans="1:12">
      <c r="A22145" t="e">
        <f ca="1">E00251429208321</f>
        <v>#NAME?</v>
      </c>
      <c r="B22145">
        <v>695</v>
      </c>
      <c r="C22145" t="s">
        <v>257</v>
      </c>
      <c r="D22145" s="1">
        <v>41123</v>
      </c>
      <c r="F22145">
        <v>1</v>
      </c>
      <c r="G22145">
        <v>6010</v>
      </c>
      <c r="H22145" t="s">
        <v>176</v>
      </c>
      <c r="J22145" t="s">
        <v>14</v>
      </c>
      <c r="K22145">
        <v>61</v>
      </c>
      <c r="L22145" t="s">
        <v>15</v>
      </c>
    </row>
    <row r="22146" spans="1:12">
      <c r="A22146" t="e">
        <f ca="1">E00251418191921</f>
        <v>#NAME?</v>
      </c>
      <c r="B22146">
        <v>1929</v>
      </c>
      <c r="C22146" t="s">
        <v>195</v>
      </c>
      <c r="D22146" s="1">
        <v>42734</v>
      </c>
      <c r="F22146">
        <v>3</v>
      </c>
      <c r="G22146">
        <v>2449</v>
      </c>
      <c r="H22146" t="s">
        <v>53</v>
      </c>
      <c r="J22146" t="s">
        <v>14</v>
      </c>
      <c r="K22146">
        <v>63</v>
      </c>
      <c r="L22146" t="s">
        <v>15</v>
      </c>
    </row>
    <row r="22147" spans="1:12">
      <c r="A22147" t="e">
        <f ca="1">E00251418191921</f>
        <v>#NAME?</v>
      </c>
      <c r="B22147">
        <v>1929</v>
      </c>
      <c r="C22147" t="s">
        <v>195</v>
      </c>
      <c r="D22147" s="1">
        <v>42844</v>
      </c>
      <c r="F22147">
        <v>3</v>
      </c>
      <c r="G22147">
        <v>2449</v>
      </c>
      <c r="H22147" t="s">
        <v>53</v>
      </c>
      <c r="J22147" t="s">
        <v>14</v>
      </c>
      <c r="K22147">
        <v>63</v>
      </c>
      <c r="L22147" t="s">
        <v>15</v>
      </c>
    </row>
    <row r="22148" spans="1:12">
      <c r="A22148" t="e">
        <f ca="1">E00251529543221</f>
        <v>#NAME?</v>
      </c>
      <c r="B22148">
        <v>167</v>
      </c>
      <c r="C22148" t="s">
        <v>549</v>
      </c>
      <c r="D22148" s="1">
        <v>41534</v>
      </c>
      <c r="F22148">
        <v>5</v>
      </c>
      <c r="G22148">
        <v>25000</v>
      </c>
      <c r="H22148" t="s">
        <v>178</v>
      </c>
      <c r="J22148" t="s">
        <v>14</v>
      </c>
      <c r="K22148">
        <v>57</v>
      </c>
      <c r="L22148" t="s">
        <v>15</v>
      </c>
    </row>
    <row r="22149" spans="1:12">
      <c r="A22149" t="e">
        <f ca="1">E00251531527021</f>
        <v>#NAME?</v>
      </c>
      <c r="B22149">
        <v>1786</v>
      </c>
      <c r="C22149" t="s">
        <v>37</v>
      </c>
      <c r="D22149" s="1">
        <v>41073</v>
      </c>
      <c r="F22149">
        <v>1</v>
      </c>
      <c r="G22149">
        <v>71943</v>
      </c>
      <c r="H22149" t="s">
        <v>1549</v>
      </c>
      <c r="J22149" t="s">
        <v>14</v>
      </c>
      <c r="K22149">
        <v>61</v>
      </c>
      <c r="L22149" t="s">
        <v>15</v>
      </c>
    </row>
    <row r="22150" spans="1:12">
      <c r="A22150" t="e">
        <f ca="1">E00251429208321</f>
        <v>#NAME?</v>
      </c>
      <c r="B22150">
        <v>695</v>
      </c>
      <c r="C22150" t="s">
        <v>257</v>
      </c>
      <c r="D22150" s="1">
        <v>41597</v>
      </c>
      <c r="F22150">
        <v>2</v>
      </c>
      <c r="G22150">
        <v>55090</v>
      </c>
      <c r="H22150" t="s">
        <v>400</v>
      </c>
      <c r="J22150" t="s">
        <v>14</v>
      </c>
      <c r="K22150">
        <v>62</v>
      </c>
      <c r="L22150" t="s">
        <v>15</v>
      </c>
    </row>
    <row r="22151" spans="1:12">
      <c r="A22151" t="e">
        <f ca="1">E00251615087721</f>
        <v>#NAME?</v>
      </c>
      <c r="B22151">
        <v>48</v>
      </c>
      <c r="C22151" t="s">
        <v>249</v>
      </c>
      <c r="D22151" s="1">
        <v>41974</v>
      </c>
      <c r="F22151">
        <v>3</v>
      </c>
      <c r="G22151">
        <v>5368</v>
      </c>
      <c r="H22151" t="s">
        <v>101</v>
      </c>
      <c r="J22151" t="s">
        <v>14</v>
      </c>
      <c r="K22151">
        <v>48</v>
      </c>
      <c r="L22151" t="s">
        <v>15</v>
      </c>
    </row>
    <row r="22152" spans="1:12">
      <c r="A22152" t="e">
        <f ca="1">E00251427592921</f>
        <v>#NAME?</v>
      </c>
      <c r="B22152">
        <v>28</v>
      </c>
      <c r="C22152" t="s">
        <v>153</v>
      </c>
      <c r="D22152" s="1">
        <v>42263</v>
      </c>
      <c r="F22152">
        <v>2</v>
      </c>
      <c r="G22152">
        <v>2729</v>
      </c>
      <c r="H22152" t="s">
        <v>115</v>
      </c>
      <c r="J22152" t="s">
        <v>14</v>
      </c>
      <c r="K22152">
        <v>53</v>
      </c>
      <c r="L22152" t="s">
        <v>15</v>
      </c>
    </row>
    <row r="22153" spans="1:12">
      <c r="A22153" t="e">
        <f ca="1">E00251427592921</f>
        <v>#NAME?</v>
      </c>
      <c r="B22153">
        <v>28</v>
      </c>
      <c r="C22153" t="s">
        <v>153</v>
      </c>
      <c r="D22153" s="1">
        <v>42879</v>
      </c>
      <c r="F22153">
        <v>3</v>
      </c>
      <c r="G22153">
        <v>2689</v>
      </c>
      <c r="H22153" t="s">
        <v>255</v>
      </c>
      <c r="J22153" t="s">
        <v>14</v>
      </c>
      <c r="K22153">
        <v>55</v>
      </c>
      <c r="L22153" t="s">
        <v>15</v>
      </c>
    </row>
    <row r="22154" spans="1:12">
      <c r="A22154" t="e">
        <f ca="1">E00251429922321</f>
        <v>#NAME?</v>
      </c>
      <c r="B22154">
        <v>464</v>
      </c>
      <c r="C22154" t="s">
        <v>45</v>
      </c>
      <c r="D22154" s="1">
        <v>40995</v>
      </c>
      <c r="F22154">
        <v>1</v>
      </c>
      <c r="G22154">
        <v>2724</v>
      </c>
      <c r="H22154" t="s">
        <v>73</v>
      </c>
      <c r="J22154" t="s">
        <v>14</v>
      </c>
      <c r="K22154">
        <v>56</v>
      </c>
      <c r="L22154" t="s">
        <v>15</v>
      </c>
    </row>
    <row r="22155" spans="1:12">
      <c r="A22155" t="e">
        <f ca="1">E00251429233321</f>
        <v>#NAME?</v>
      </c>
      <c r="B22155">
        <v>1791</v>
      </c>
      <c r="C22155" t="s">
        <v>468</v>
      </c>
      <c r="D22155" s="1">
        <v>42073</v>
      </c>
      <c r="F22155">
        <v>2</v>
      </c>
      <c r="G22155">
        <v>73300</v>
      </c>
      <c r="H22155" t="s">
        <v>86</v>
      </c>
      <c r="J22155" t="s">
        <v>14</v>
      </c>
      <c r="K22155">
        <v>56</v>
      </c>
      <c r="L22155" t="s">
        <v>15</v>
      </c>
    </row>
    <row r="22156" spans="1:12">
      <c r="A22156" t="e">
        <f ca="1">E00251529543221</f>
        <v>#NAME?</v>
      </c>
      <c r="B22156">
        <v>167</v>
      </c>
      <c r="C22156" t="s">
        <v>549</v>
      </c>
      <c r="D22156" s="1">
        <v>41788</v>
      </c>
      <c r="F22156">
        <v>2</v>
      </c>
      <c r="G22156">
        <v>4019</v>
      </c>
      <c r="H22156" t="s">
        <v>26</v>
      </c>
      <c r="J22156" t="s">
        <v>14</v>
      </c>
      <c r="K22156">
        <v>58</v>
      </c>
      <c r="L22156" t="s">
        <v>15</v>
      </c>
    </row>
    <row r="22157" spans="1:12">
      <c r="A22157" t="e">
        <f ca="1">E00251418191921</f>
        <v>#NAME?</v>
      </c>
      <c r="B22157">
        <v>1929</v>
      </c>
      <c r="C22157" t="s">
        <v>195</v>
      </c>
      <c r="D22157" s="1">
        <v>41831</v>
      </c>
      <c r="F22157">
        <v>1</v>
      </c>
      <c r="G22157">
        <v>3659</v>
      </c>
      <c r="H22157" t="s">
        <v>132</v>
      </c>
      <c r="J22157" t="s">
        <v>14</v>
      </c>
      <c r="K22157">
        <v>60</v>
      </c>
      <c r="L22157" t="s">
        <v>15</v>
      </c>
    </row>
    <row r="22158" spans="1:12">
      <c r="A22158" t="e">
        <f ca="1">E00251529543221</f>
        <v>#NAME?</v>
      </c>
      <c r="B22158">
        <v>167</v>
      </c>
      <c r="C22158" t="s">
        <v>549</v>
      </c>
      <c r="D22158" s="1">
        <v>41326</v>
      </c>
      <c r="F22158">
        <v>1</v>
      </c>
      <c r="G22158">
        <v>25000</v>
      </c>
      <c r="H22158" t="s">
        <v>178</v>
      </c>
      <c r="J22158" t="s">
        <v>14</v>
      </c>
      <c r="K22158">
        <v>57</v>
      </c>
      <c r="L22158" t="s">
        <v>15</v>
      </c>
    </row>
    <row r="22159" spans="1:12">
      <c r="A22159" t="e">
        <f ca="1">E00251529543221</f>
        <v>#NAME?</v>
      </c>
      <c r="B22159">
        <v>167</v>
      </c>
      <c r="C22159" t="s">
        <v>549</v>
      </c>
      <c r="D22159" s="1">
        <v>42529</v>
      </c>
      <c r="F22159">
        <v>4</v>
      </c>
      <c r="G22159">
        <v>4019</v>
      </c>
      <c r="H22159" t="s">
        <v>26</v>
      </c>
      <c r="J22159" t="s">
        <v>14</v>
      </c>
      <c r="K22159">
        <v>60</v>
      </c>
      <c r="L22159" t="s">
        <v>15</v>
      </c>
    </row>
    <row r="22160" spans="1:12">
      <c r="A22160" t="e">
        <f ca="1">E00251418191921</f>
        <v>#NAME?</v>
      </c>
      <c r="B22160">
        <v>1929</v>
      </c>
      <c r="C22160" t="s">
        <v>195</v>
      </c>
      <c r="D22160" s="1">
        <v>42324</v>
      </c>
      <c r="F22160">
        <v>2</v>
      </c>
      <c r="G22160">
        <v>3659</v>
      </c>
      <c r="H22160" t="s">
        <v>132</v>
      </c>
      <c r="J22160" t="s">
        <v>14</v>
      </c>
      <c r="K22160">
        <v>62</v>
      </c>
      <c r="L22160" t="s">
        <v>15</v>
      </c>
    </row>
    <row r="22161" spans="1:12">
      <c r="A22161" t="e">
        <f ca="1">E00251531527021</f>
        <v>#NAME?</v>
      </c>
      <c r="B22161">
        <v>1786</v>
      </c>
      <c r="C22161" t="s">
        <v>37</v>
      </c>
      <c r="D22161" s="1">
        <v>41019</v>
      </c>
      <c r="F22161">
        <v>1</v>
      </c>
      <c r="G22161">
        <v>61804</v>
      </c>
      <c r="H22161" t="s">
        <v>519</v>
      </c>
      <c r="J22161" t="s">
        <v>14</v>
      </c>
      <c r="K22161">
        <v>61</v>
      </c>
      <c r="L22161" t="s">
        <v>15</v>
      </c>
    </row>
    <row r="22162" spans="1:12">
      <c r="A22162" t="e">
        <f ca="1">E00251537608721</f>
        <v>#NAME?</v>
      </c>
      <c r="B22162">
        <v>442</v>
      </c>
      <c r="C22162" t="s">
        <v>95</v>
      </c>
      <c r="D22162" s="1">
        <v>41233</v>
      </c>
      <c r="F22162">
        <v>1</v>
      </c>
      <c r="G22162">
        <v>57450</v>
      </c>
      <c r="H22162" t="s">
        <v>662</v>
      </c>
      <c r="J22162" t="s">
        <v>14</v>
      </c>
      <c r="K22162">
        <v>39</v>
      </c>
      <c r="L22162" t="s">
        <v>15</v>
      </c>
    </row>
    <row r="22163" spans="1:12">
      <c r="A22163" t="e">
        <f ca="1">E00251529543221</f>
        <v>#NAME?</v>
      </c>
      <c r="B22163">
        <v>167</v>
      </c>
      <c r="C22163" t="s">
        <v>549</v>
      </c>
      <c r="D22163" s="1">
        <v>42272</v>
      </c>
      <c r="F22163">
        <v>1</v>
      </c>
      <c r="G22163">
        <v>25000</v>
      </c>
      <c r="H22163" t="s">
        <v>178</v>
      </c>
      <c r="J22163" t="s">
        <v>14</v>
      </c>
      <c r="K22163">
        <v>59</v>
      </c>
      <c r="L22163" t="s">
        <v>15</v>
      </c>
    </row>
    <row r="22164" spans="1:12">
      <c r="A22164" t="e">
        <f ca="1">E00251418191921</f>
        <v>#NAME?</v>
      </c>
      <c r="B22164">
        <v>1929</v>
      </c>
      <c r="C22164" t="s">
        <v>195</v>
      </c>
      <c r="D22164" s="1">
        <v>41968</v>
      </c>
      <c r="F22164">
        <v>1</v>
      </c>
      <c r="G22164">
        <v>3659</v>
      </c>
      <c r="H22164" t="s">
        <v>132</v>
      </c>
      <c r="J22164" t="s">
        <v>14</v>
      </c>
      <c r="K22164">
        <v>61</v>
      </c>
      <c r="L22164" t="s">
        <v>15</v>
      </c>
    </row>
    <row r="22165" spans="1:12">
      <c r="A22165" t="e">
        <f ca="1">E00251429208321</f>
        <v>#NAME?</v>
      </c>
      <c r="B22165">
        <v>695</v>
      </c>
      <c r="C22165" t="s">
        <v>257</v>
      </c>
      <c r="D22165" s="1">
        <v>42389</v>
      </c>
      <c r="F22165">
        <v>2</v>
      </c>
      <c r="G22165">
        <v>38619</v>
      </c>
      <c r="H22165" t="s">
        <v>299</v>
      </c>
      <c r="J22165" t="s">
        <v>14</v>
      </c>
      <c r="K22165">
        <v>64</v>
      </c>
      <c r="L22165" t="s">
        <v>15</v>
      </c>
    </row>
    <row r="22166" spans="1:12">
      <c r="A22166" t="e">
        <f ca="1">E00251418191921</f>
        <v>#NAME?</v>
      </c>
      <c r="B22166">
        <v>1929</v>
      </c>
      <c r="C22166" t="s">
        <v>195</v>
      </c>
      <c r="D22166" s="1">
        <v>41822</v>
      </c>
      <c r="F22166">
        <v>3</v>
      </c>
      <c r="G22166">
        <v>73300</v>
      </c>
      <c r="H22166" t="s">
        <v>86</v>
      </c>
      <c r="J22166" t="s">
        <v>14</v>
      </c>
      <c r="K22166">
        <v>60</v>
      </c>
      <c r="L22166" t="s">
        <v>15</v>
      </c>
    </row>
    <row r="22167" spans="1:12">
      <c r="A22167" t="e">
        <f ca="1">E00251418191921</f>
        <v>#NAME?</v>
      </c>
      <c r="B22167">
        <v>1929</v>
      </c>
      <c r="C22167" t="s">
        <v>195</v>
      </c>
      <c r="D22167" s="1">
        <v>42324</v>
      </c>
      <c r="F22167">
        <v>4</v>
      </c>
      <c r="G22167">
        <v>69010</v>
      </c>
      <c r="H22167" t="s">
        <v>294</v>
      </c>
      <c r="J22167" t="s">
        <v>14</v>
      </c>
      <c r="K22167">
        <v>62</v>
      </c>
      <c r="L22167" t="s">
        <v>15</v>
      </c>
    </row>
    <row r="22168" spans="1:12">
      <c r="A22168" t="e">
        <f ca="1">E00251531920921</f>
        <v>#NAME?</v>
      </c>
      <c r="B22168">
        <v>729</v>
      </c>
      <c r="C22168" t="s">
        <v>68</v>
      </c>
      <c r="D22168" s="1">
        <v>41647</v>
      </c>
      <c r="E22168">
        <v>5</v>
      </c>
      <c r="F22168">
        <v>3</v>
      </c>
      <c r="G22168">
        <v>4564</v>
      </c>
      <c r="H22168" t="s">
        <v>1282</v>
      </c>
      <c r="J22168" t="s">
        <v>34</v>
      </c>
      <c r="K22168">
        <v>46</v>
      </c>
      <c r="L22168" t="s">
        <v>15</v>
      </c>
    </row>
    <row r="22169" spans="1:12">
      <c r="A22169" t="e">
        <f ca="1">E00251531527021</f>
        <v>#NAME?</v>
      </c>
      <c r="B22169">
        <v>1786</v>
      </c>
      <c r="C22169" t="s">
        <v>37</v>
      </c>
      <c r="D22169" s="1">
        <v>41920</v>
      </c>
      <c r="F22169">
        <v>1</v>
      </c>
      <c r="G22169">
        <v>2449</v>
      </c>
      <c r="H22169" t="s">
        <v>53</v>
      </c>
      <c r="J22169" t="s">
        <v>14</v>
      </c>
      <c r="K22169">
        <v>63</v>
      </c>
      <c r="L22169" t="s">
        <v>15</v>
      </c>
    </row>
    <row r="22170" spans="1:12">
      <c r="A22170" t="e">
        <f ca="1">E00251529543221</f>
        <v>#NAME?</v>
      </c>
      <c r="B22170">
        <v>167</v>
      </c>
      <c r="C22170" t="s">
        <v>549</v>
      </c>
      <c r="D22170" s="1">
        <v>41390</v>
      </c>
      <c r="F22170">
        <v>1</v>
      </c>
      <c r="G22170">
        <v>25000</v>
      </c>
      <c r="H22170" t="s">
        <v>178</v>
      </c>
      <c r="J22170" t="s">
        <v>14</v>
      </c>
      <c r="K22170">
        <v>57</v>
      </c>
      <c r="L22170" t="s">
        <v>15</v>
      </c>
    </row>
    <row r="22171" spans="1:12">
      <c r="A22171" t="e">
        <f ca="1">E00251529543221</f>
        <v>#NAME?</v>
      </c>
      <c r="B22171">
        <v>167</v>
      </c>
      <c r="C22171" t="s">
        <v>549</v>
      </c>
      <c r="D22171" s="1">
        <v>41534</v>
      </c>
      <c r="F22171">
        <v>4</v>
      </c>
      <c r="G22171">
        <v>7354</v>
      </c>
      <c r="H22171" t="s">
        <v>753</v>
      </c>
      <c r="J22171" t="s">
        <v>14</v>
      </c>
      <c r="K22171">
        <v>57</v>
      </c>
      <c r="L22171" t="s">
        <v>15</v>
      </c>
    </row>
    <row r="22172" spans="1:12">
      <c r="A22172" t="e">
        <f ca="1">E00251418191921</f>
        <v>#NAME?</v>
      </c>
      <c r="B22172">
        <v>1929</v>
      </c>
      <c r="C22172" t="s">
        <v>195</v>
      </c>
      <c r="D22172" s="1">
        <v>42844</v>
      </c>
      <c r="F22172">
        <v>4</v>
      </c>
      <c r="G22172">
        <v>71509</v>
      </c>
      <c r="H22172" t="s">
        <v>369</v>
      </c>
      <c r="J22172" t="s">
        <v>14</v>
      </c>
      <c r="K22172">
        <v>63</v>
      </c>
      <c r="L22172" t="s">
        <v>15</v>
      </c>
    </row>
    <row r="22173" spans="1:12">
      <c r="A22173" t="e">
        <f ca="1">E00251532612121</f>
        <v>#NAME?</v>
      </c>
      <c r="B22173">
        <v>6156</v>
      </c>
      <c r="C22173" t="s">
        <v>352</v>
      </c>
      <c r="D22173" s="1">
        <v>42492</v>
      </c>
      <c r="F22173">
        <v>1</v>
      </c>
      <c r="G22173">
        <v>2729</v>
      </c>
      <c r="H22173" t="s">
        <v>115</v>
      </c>
      <c r="J22173" t="s">
        <v>14</v>
      </c>
      <c r="K22173">
        <v>49</v>
      </c>
      <c r="L22173" t="s">
        <v>15</v>
      </c>
    </row>
    <row r="22174" spans="1:12">
      <c r="A22174" t="e">
        <f ca="1">E00251529543221</f>
        <v>#NAME?</v>
      </c>
      <c r="B22174">
        <v>725</v>
      </c>
      <c r="C22174" t="s">
        <v>550</v>
      </c>
      <c r="D22174" s="1">
        <v>42008</v>
      </c>
      <c r="E22174">
        <v>3</v>
      </c>
      <c r="F22174">
        <v>5</v>
      </c>
      <c r="G22174">
        <v>27800</v>
      </c>
      <c r="H22174" t="s">
        <v>145</v>
      </c>
      <c r="J22174" t="s">
        <v>34</v>
      </c>
      <c r="K22174">
        <v>59</v>
      </c>
      <c r="L22174" t="s">
        <v>15</v>
      </c>
    </row>
    <row r="22175" spans="1:12">
      <c r="A22175" t="e">
        <f ca="1">E00251418191921</f>
        <v>#NAME?</v>
      </c>
      <c r="B22175">
        <v>1929</v>
      </c>
      <c r="C22175" t="s">
        <v>195</v>
      </c>
      <c r="D22175" s="1">
        <v>41827</v>
      </c>
      <c r="F22175">
        <v>1</v>
      </c>
      <c r="G22175">
        <v>3659</v>
      </c>
      <c r="H22175" t="s">
        <v>132</v>
      </c>
      <c r="J22175" t="s">
        <v>14</v>
      </c>
      <c r="K22175">
        <v>60</v>
      </c>
      <c r="L22175" t="s">
        <v>15</v>
      </c>
    </row>
    <row r="22176" spans="1:12">
      <c r="A22176" t="e">
        <f ca="1">E00251418191921</f>
        <v>#NAME?</v>
      </c>
      <c r="B22176">
        <v>1929</v>
      </c>
      <c r="C22176" t="s">
        <v>195</v>
      </c>
      <c r="D22176" s="1">
        <v>42223</v>
      </c>
      <c r="F22176">
        <v>1</v>
      </c>
      <c r="G22176">
        <v>5238</v>
      </c>
      <c r="H22176" t="s">
        <v>196</v>
      </c>
      <c r="J22176" t="s">
        <v>14</v>
      </c>
      <c r="K22176">
        <v>61</v>
      </c>
      <c r="L22176" t="s">
        <v>15</v>
      </c>
    </row>
    <row r="22177" spans="1:12">
      <c r="A22177" t="e">
        <f ca="1">E00251531920921</f>
        <v>#NAME?</v>
      </c>
      <c r="B22177">
        <v>1786</v>
      </c>
      <c r="C22177" t="s">
        <v>37</v>
      </c>
      <c r="D22177" s="1">
        <v>42027</v>
      </c>
      <c r="F22177">
        <v>1</v>
      </c>
      <c r="G22177">
        <v>72883</v>
      </c>
      <c r="H22177" t="s">
        <v>758</v>
      </c>
      <c r="J22177" t="s">
        <v>14</v>
      </c>
      <c r="K22177">
        <v>47</v>
      </c>
      <c r="L22177" t="s">
        <v>15</v>
      </c>
    </row>
    <row r="22178" spans="1:12">
      <c r="A22178" t="e">
        <f ca="1">E00251531527021</f>
        <v>#NAME?</v>
      </c>
      <c r="B22178">
        <v>1786</v>
      </c>
      <c r="C22178" t="s">
        <v>37</v>
      </c>
      <c r="D22178" s="1">
        <v>41890</v>
      </c>
      <c r="F22178">
        <v>1</v>
      </c>
      <c r="G22178">
        <v>7804</v>
      </c>
      <c r="H22178" t="s">
        <v>43</v>
      </c>
      <c r="J22178" t="s">
        <v>14</v>
      </c>
      <c r="K22178">
        <v>63</v>
      </c>
      <c r="L22178" t="s">
        <v>22</v>
      </c>
    </row>
    <row r="22179" spans="1:12">
      <c r="A22179" t="e">
        <f t="shared" ref="A22179:A22184" ca="1" si="205">E00251529543221</f>
        <v>#NAME?</v>
      </c>
      <c r="B22179">
        <v>167</v>
      </c>
      <c r="C22179" t="s">
        <v>549</v>
      </c>
      <c r="D22179" s="1">
        <v>41723</v>
      </c>
      <c r="F22179">
        <v>2</v>
      </c>
      <c r="G22179">
        <v>4019</v>
      </c>
      <c r="H22179" t="s">
        <v>26</v>
      </c>
      <c r="J22179" t="s">
        <v>14</v>
      </c>
      <c r="K22179">
        <v>58</v>
      </c>
      <c r="L22179" t="s">
        <v>15</v>
      </c>
    </row>
    <row r="22180" spans="1:12">
      <c r="A22180" t="e">
        <f t="shared" ca="1" si="205"/>
        <v>#NAME?</v>
      </c>
      <c r="B22180">
        <v>167</v>
      </c>
      <c r="C22180" t="s">
        <v>549</v>
      </c>
      <c r="D22180" s="1">
        <v>41774</v>
      </c>
      <c r="F22180">
        <v>1</v>
      </c>
      <c r="G22180">
        <v>25000</v>
      </c>
      <c r="H22180" t="s">
        <v>178</v>
      </c>
      <c r="J22180" t="s">
        <v>14</v>
      </c>
      <c r="K22180">
        <v>58</v>
      </c>
      <c r="L22180" t="s">
        <v>15</v>
      </c>
    </row>
    <row r="22181" spans="1:12">
      <c r="A22181" t="e">
        <f t="shared" ca="1" si="205"/>
        <v>#NAME?</v>
      </c>
      <c r="B22181">
        <v>148</v>
      </c>
      <c r="C22181" t="s">
        <v>318</v>
      </c>
      <c r="D22181" s="1">
        <v>42262</v>
      </c>
      <c r="F22181">
        <v>1</v>
      </c>
      <c r="G22181">
        <v>7242</v>
      </c>
      <c r="H22181" t="s">
        <v>93</v>
      </c>
      <c r="I22181" t="s">
        <v>56</v>
      </c>
      <c r="J22181" t="s">
        <v>57</v>
      </c>
      <c r="K22181">
        <v>59</v>
      </c>
      <c r="L22181" t="s">
        <v>15</v>
      </c>
    </row>
    <row r="22182" spans="1:12">
      <c r="A22182" t="e">
        <f t="shared" ca="1" si="205"/>
        <v>#NAME?</v>
      </c>
      <c r="B22182">
        <v>148</v>
      </c>
      <c r="C22182" t="s">
        <v>318</v>
      </c>
      <c r="D22182" s="1">
        <v>42392</v>
      </c>
      <c r="E22182">
        <v>3</v>
      </c>
      <c r="F22182">
        <v>7</v>
      </c>
      <c r="G22182">
        <v>25050</v>
      </c>
      <c r="H22182" t="s">
        <v>1550</v>
      </c>
      <c r="J22182" t="s">
        <v>34</v>
      </c>
      <c r="K22182">
        <v>60</v>
      </c>
      <c r="L22182" t="s">
        <v>15</v>
      </c>
    </row>
    <row r="22183" spans="1:12">
      <c r="A22183" t="e">
        <f t="shared" ca="1" si="205"/>
        <v>#NAME?</v>
      </c>
      <c r="B22183">
        <v>167</v>
      </c>
      <c r="C22183" t="s">
        <v>549</v>
      </c>
      <c r="D22183" s="1">
        <v>41390</v>
      </c>
      <c r="F22183">
        <v>3</v>
      </c>
      <c r="G22183">
        <v>4019</v>
      </c>
      <c r="H22183" t="s">
        <v>26</v>
      </c>
      <c r="J22183" t="s">
        <v>14</v>
      </c>
      <c r="K22183">
        <v>57</v>
      </c>
      <c r="L22183" t="s">
        <v>15</v>
      </c>
    </row>
    <row r="22184" spans="1:12">
      <c r="A22184" t="e">
        <f t="shared" ca="1" si="205"/>
        <v>#NAME?</v>
      </c>
      <c r="B22184">
        <v>167</v>
      </c>
      <c r="C22184" t="s">
        <v>549</v>
      </c>
      <c r="D22184" s="1">
        <v>41534</v>
      </c>
      <c r="F22184">
        <v>6</v>
      </c>
      <c r="G22184">
        <v>4019</v>
      </c>
      <c r="H22184" t="s">
        <v>26</v>
      </c>
      <c r="J22184" t="s">
        <v>14</v>
      </c>
      <c r="K22184">
        <v>57</v>
      </c>
      <c r="L22184" t="s">
        <v>15</v>
      </c>
    </row>
    <row r="22185" spans="1:12">
      <c r="A22185" t="e">
        <f ca="1">E00251430292421</f>
        <v>#NAME?</v>
      </c>
      <c r="B22185">
        <v>757</v>
      </c>
      <c r="C22185" t="s">
        <v>1180</v>
      </c>
      <c r="D22185" s="1">
        <v>41896</v>
      </c>
      <c r="F22185">
        <v>1</v>
      </c>
      <c r="G22185">
        <v>920</v>
      </c>
      <c r="H22185" t="s">
        <v>1527</v>
      </c>
      <c r="I22185" t="s">
        <v>56</v>
      </c>
      <c r="J22185" t="s">
        <v>57</v>
      </c>
      <c r="K22185">
        <v>55</v>
      </c>
      <c r="L22185" t="s">
        <v>15</v>
      </c>
    </row>
    <row r="22186" spans="1:12">
      <c r="A22186" t="e">
        <f ca="1">E00251429233321</f>
        <v>#NAME?</v>
      </c>
      <c r="B22186">
        <v>1791</v>
      </c>
      <c r="C22186" t="s">
        <v>468</v>
      </c>
      <c r="D22186" s="1">
        <v>41795</v>
      </c>
      <c r="F22186">
        <v>6</v>
      </c>
      <c r="G22186">
        <v>2724</v>
      </c>
      <c r="H22186" t="s">
        <v>73</v>
      </c>
      <c r="J22186" t="s">
        <v>14</v>
      </c>
      <c r="K22186">
        <v>55</v>
      </c>
      <c r="L22186" t="s">
        <v>15</v>
      </c>
    </row>
    <row r="22187" spans="1:12">
      <c r="A22187" t="e">
        <f ca="1">E00251429233321</f>
        <v>#NAME?</v>
      </c>
      <c r="B22187">
        <v>1791</v>
      </c>
      <c r="C22187" t="s">
        <v>468</v>
      </c>
      <c r="D22187" s="1">
        <v>42619</v>
      </c>
      <c r="F22187">
        <v>1</v>
      </c>
      <c r="G22187">
        <v>49390</v>
      </c>
      <c r="H22187" t="s">
        <v>59</v>
      </c>
      <c r="J22187" t="s">
        <v>14</v>
      </c>
      <c r="K22187">
        <v>58</v>
      </c>
      <c r="L22187" t="s">
        <v>15</v>
      </c>
    </row>
    <row r="22188" spans="1:12">
      <c r="A22188" t="e">
        <f ca="1">E00251537608721</f>
        <v>#NAME?</v>
      </c>
      <c r="B22188">
        <v>442</v>
      </c>
      <c r="C22188" t="s">
        <v>95</v>
      </c>
      <c r="D22188" s="1">
        <v>42044</v>
      </c>
      <c r="F22188">
        <v>1</v>
      </c>
      <c r="G22188">
        <v>30000</v>
      </c>
      <c r="H22188" t="s">
        <v>144</v>
      </c>
      <c r="J22188" t="s">
        <v>14</v>
      </c>
      <c r="K22188">
        <v>42</v>
      </c>
      <c r="L22188" t="s">
        <v>15</v>
      </c>
    </row>
    <row r="22189" spans="1:12">
      <c r="A22189" t="e">
        <f ca="1">E00251537608721</f>
        <v>#NAME?</v>
      </c>
      <c r="B22189">
        <v>6311</v>
      </c>
      <c r="C22189" t="s">
        <v>146</v>
      </c>
      <c r="D22189" s="1">
        <v>43010</v>
      </c>
      <c r="F22189">
        <v>1</v>
      </c>
      <c r="G22189">
        <v>460</v>
      </c>
      <c r="H22189" t="s">
        <v>16</v>
      </c>
      <c r="I22189" t="s">
        <v>148</v>
      </c>
      <c r="J22189" t="s">
        <v>57</v>
      </c>
      <c r="K22189">
        <v>44</v>
      </c>
      <c r="L22189" t="s">
        <v>15</v>
      </c>
    </row>
    <row r="22190" spans="1:12">
      <c r="A22190" t="e">
        <f ca="1">E00251529543221</f>
        <v>#NAME?</v>
      </c>
      <c r="B22190">
        <v>167</v>
      </c>
      <c r="C22190" t="s">
        <v>549</v>
      </c>
      <c r="D22190" s="1">
        <v>42949</v>
      </c>
      <c r="F22190">
        <v>1</v>
      </c>
      <c r="G22190">
        <v>2720</v>
      </c>
      <c r="H22190" t="s">
        <v>65</v>
      </c>
      <c r="J22190" t="s">
        <v>14</v>
      </c>
      <c r="K22190">
        <v>61</v>
      </c>
      <c r="L22190" t="s">
        <v>15</v>
      </c>
    </row>
    <row r="22191" spans="1:12">
      <c r="A22191" t="e">
        <f ca="1">E00251531527021</f>
        <v>#NAME?</v>
      </c>
      <c r="B22191">
        <v>1786</v>
      </c>
      <c r="C22191" t="s">
        <v>37</v>
      </c>
      <c r="D22191" s="1">
        <v>41096</v>
      </c>
      <c r="F22191">
        <v>1</v>
      </c>
      <c r="G22191">
        <v>71943</v>
      </c>
      <c r="H22191" t="s">
        <v>1549</v>
      </c>
      <c r="J22191" t="s">
        <v>14</v>
      </c>
      <c r="K22191">
        <v>61</v>
      </c>
      <c r="L22191" t="s">
        <v>15</v>
      </c>
    </row>
    <row r="22192" spans="1:12">
      <c r="A22192" t="e">
        <f ca="1">E00251418191921</f>
        <v>#NAME?</v>
      </c>
      <c r="B22192">
        <v>1929</v>
      </c>
      <c r="C22192" t="s">
        <v>195</v>
      </c>
      <c r="D22192" s="1">
        <v>41831</v>
      </c>
      <c r="F22192">
        <v>2</v>
      </c>
      <c r="G22192">
        <v>71509</v>
      </c>
      <c r="H22192" t="s">
        <v>369</v>
      </c>
      <c r="J22192" t="s">
        <v>14</v>
      </c>
      <c r="K22192">
        <v>60</v>
      </c>
      <c r="L22192" t="s">
        <v>15</v>
      </c>
    </row>
    <row r="22193" spans="1:12">
      <c r="A22193" t="e">
        <f ca="1">E00251429233321</f>
        <v>#NAME?</v>
      </c>
      <c r="B22193">
        <v>1791</v>
      </c>
      <c r="C22193" t="s">
        <v>468</v>
      </c>
      <c r="D22193" s="1">
        <v>41795</v>
      </c>
      <c r="F22193">
        <v>2</v>
      </c>
      <c r="G22193">
        <v>73300</v>
      </c>
      <c r="H22193" t="s">
        <v>86</v>
      </c>
      <c r="J22193" t="s">
        <v>14</v>
      </c>
      <c r="K22193">
        <v>55</v>
      </c>
      <c r="L22193" t="s">
        <v>15</v>
      </c>
    </row>
    <row r="22194" spans="1:12">
      <c r="A22194" t="e">
        <f ca="1">E00251430375521</f>
        <v>#NAME?</v>
      </c>
      <c r="B22194">
        <v>1028</v>
      </c>
      <c r="C22194" t="s">
        <v>127</v>
      </c>
      <c r="D22194" s="1">
        <v>42400</v>
      </c>
      <c r="F22194">
        <v>1</v>
      </c>
      <c r="G22194">
        <v>7242</v>
      </c>
      <c r="H22194" t="s">
        <v>93</v>
      </c>
      <c r="I22194" t="s">
        <v>127</v>
      </c>
      <c r="J22194" t="s">
        <v>57</v>
      </c>
      <c r="K22194">
        <v>63</v>
      </c>
      <c r="L22194" t="s">
        <v>15</v>
      </c>
    </row>
    <row r="22195" spans="1:12">
      <c r="A22195" t="e">
        <f ca="1">E00251512209421</f>
        <v>#NAME?</v>
      </c>
      <c r="B22195">
        <v>66</v>
      </c>
      <c r="C22195" t="s">
        <v>134</v>
      </c>
      <c r="D22195" s="1">
        <v>42460</v>
      </c>
      <c r="F22195">
        <v>1</v>
      </c>
      <c r="G22195">
        <v>3019</v>
      </c>
      <c r="H22195" t="s">
        <v>441</v>
      </c>
      <c r="J22195" t="s">
        <v>14</v>
      </c>
      <c r="K22195">
        <v>61</v>
      </c>
      <c r="L22195" t="s">
        <v>15</v>
      </c>
    </row>
    <row r="22196" spans="1:12">
      <c r="A22196" t="e">
        <f ca="1">E00251713690721</f>
        <v>#NAME?</v>
      </c>
      <c r="B22196">
        <v>198</v>
      </c>
      <c r="C22196" t="s">
        <v>559</v>
      </c>
      <c r="D22196" s="1">
        <v>41941</v>
      </c>
      <c r="F22196">
        <v>2</v>
      </c>
      <c r="G22196">
        <v>30781</v>
      </c>
      <c r="H22196" t="s">
        <v>584</v>
      </c>
      <c r="J22196" t="s">
        <v>14</v>
      </c>
      <c r="K22196">
        <v>41</v>
      </c>
      <c r="L22196" t="s">
        <v>15</v>
      </c>
    </row>
    <row r="22197" spans="1:12">
      <c r="A22197" t="e">
        <f ca="1">E00251430375521</f>
        <v>#NAME?</v>
      </c>
      <c r="B22197">
        <v>500</v>
      </c>
      <c r="C22197" t="s">
        <v>161</v>
      </c>
      <c r="D22197" s="1">
        <v>42843</v>
      </c>
      <c r="F22197">
        <v>1</v>
      </c>
      <c r="G22197">
        <v>462</v>
      </c>
      <c r="H22197" t="s">
        <v>288</v>
      </c>
      <c r="J22197" t="s">
        <v>14</v>
      </c>
      <c r="K22197">
        <v>64</v>
      </c>
      <c r="L22197" t="s">
        <v>15</v>
      </c>
    </row>
    <row r="22198" spans="1:12">
      <c r="A22198" t="e">
        <f ca="1">E00251429588621</f>
        <v>#NAME?</v>
      </c>
      <c r="B22198">
        <v>189</v>
      </c>
      <c r="C22198" t="s">
        <v>58</v>
      </c>
      <c r="D22198" s="1">
        <v>42403</v>
      </c>
      <c r="F22198">
        <v>1</v>
      </c>
      <c r="G22198">
        <v>7062</v>
      </c>
      <c r="H22198" t="s">
        <v>97</v>
      </c>
      <c r="J22198" t="s">
        <v>14</v>
      </c>
      <c r="K22198">
        <v>44</v>
      </c>
      <c r="L22198" t="s">
        <v>15</v>
      </c>
    </row>
    <row r="22199" spans="1:12">
      <c r="A22199" t="e">
        <f ca="1">E00251713690721</f>
        <v>#NAME?</v>
      </c>
      <c r="B22199">
        <v>198</v>
      </c>
      <c r="C22199" t="s">
        <v>559</v>
      </c>
      <c r="D22199" s="1">
        <v>41766</v>
      </c>
      <c r="F22199">
        <v>2</v>
      </c>
      <c r="G22199">
        <v>72885</v>
      </c>
      <c r="H22199" t="s">
        <v>354</v>
      </c>
      <c r="J22199" t="s">
        <v>14</v>
      </c>
      <c r="K22199">
        <v>41</v>
      </c>
      <c r="L22199" t="s">
        <v>15</v>
      </c>
    </row>
    <row r="22200" spans="1:12">
      <c r="A22200" t="e">
        <f ca="1">E00251713690721</f>
        <v>#NAME?</v>
      </c>
      <c r="B22200">
        <v>198</v>
      </c>
      <c r="C22200" t="s">
        <v>559</v>
      </c>
      <c r="D22200" s="1">
        <v>41970</v>
      </c>
      <c r="F22200">
        <v>1</v>
      </c>
      <c r="G22200">
        <v>7222</v>
      </c>
      <c r="H22200" t="s">
        <v>560</v>
      </c>
      <c r="J22200" t="s">
        <v>14</v>
      </c>
      <c r="K22200">
        <v>41</v>
      </c>
      <c r="L22200" t="s">
        <v>15</v>
      </c>
    </row>
    <row r="22201" spans="1:12">
      <c r="A22201" t="e">
        <f ca="1">E00251532955921</f>
        <v>#NAME?</v>
      </c>
      <c r="B22201">
        <v>459</v>
      </c>
      <c r="C22201" t="s">
        <v>187</v>
      </c>
      <c r="D22201" s="1">
        <v>42318</v>
      </c>
      <c r="F22201">
        <v>1</v>
      </c>
      <c r="G22201">
        <v>8798</v>
      </c>
      <c r="H22201" t="s">
        <v>314</v>
      </c>
      <c r="J22201" t="s">
        <v>14</v>
      </c>
      <c r="K22201">
        <v>53</v>
      </c>
      <c r="L22201" t="s">
        <v>15</v>
      </c>
    </row>
    <row r="22202" spans="1:12">
      <c r="A22202" t="e">
        <f ca="1">E00251513276921</f>
        <v>#NAME?</v>
      </c>
      <c r="B22202">
        <v>456</v>
      </c>
      <c r="C22202" t="s">
        <v>518</v>
      </c>
      <c r="D22202" s="1">
        <v>41064</v>
      </c>
      <c r="F22202">
        <v>1</v>
      </c>
      <c r="G22202">
        <v>2721</v>
      </c>
      <c r="H22202" t="s">
        <v>465</v>
      </c>
      <c r="J22202" t="s">
        <v>14</v>
      </c>
      <c r="K22202">
        <v>54</v>
      </c>
      <c r="L22202" t="s">
        <v>15</v>
      </c>
    </row>
    <row r="22203" spans="1:12">
      <c r="A22203" t="e">
        <f ca="1">E00251515098921</f>
        <v>#NAME?</v>
      </c>
      <c r="B22203">
        <v>11</v>
      </c>
      <c r="C22203" t="s">
        <v>245</v>
      </c>
      <c r="D22203" s="1">
        <v>41736</v>
      </c>
      <c r="F22203">
        <v>1</v>
      </c>
      <c r="G22203">
        <v>27800</v>
      </c>
      <c r="H22203" t="s">
        <v>145</v>
      </c>
      <c r="J22203" t="s">
        <v>14</v>
      </c>
      <c r="K22203">
        <v>51</v>
      </c>
      <c r="L22203" t="s">
        <v>15</v>
      </c>
    </row>
    <row r="22204" spans="1:12">
      <c r="A22204" t="e">
        <f ca="1">E00251515098921</f>
        <v>#NAME?</v>
      </c>
      <c r="B22204">
        <v>11</v>
      </c>
      <c r="C22204" t="s">
        <v>245</v>
      </c>
      <c r="D22204" s="1">
        <v>42242</v>
      </c>
      <c r="F22204">
        <v>1</v>
      </c>
      <c r="G22204">
        <v>7350</v>
      </c>
      <c r="H22204" t="s">
        <v>192</v>
      </c>
      <c r="J22204" t="s">
        <v>14</v>
      </c>
      <c r="K22204">
        <v>52</v>
      </c>
      <c r="L22204" t="s">
        <v>15</v>
      </c>
    </row>
    <row r="22205" spans="1:12">
      <c r="A22205" t="e">
        <f ca="1">E00251515098921</f>
        <v>#NAME?</v>
      </c>
      <c r="B22205">
        <v>11</v>
      </c>
      <c r="C22205" t="s">
        <v>245</v>
      </c>
      <c r="D22205" s="1">
        <v>42277</v>
      </c>
      <c r="F22205">
        <v>1</v>
      </c>
      <c r="G22205">
        <v>7350</v>
      </c>
      <c r="H22205" t="s">
        <v>192</v>
      </c>
      <c r="J22205" t="s">
        <v>14</v>
      </c>
      <c r="K22205">
        <v>53</v>
      </c>
      <c r="L22205" t="s">
        <v>15</v>
      </c>
    </row>
    <row r="22206" spans="1:12">
      <c r="A22206" t="e">
        <f ca="1">E00251429588621</f>
        <v>#NAME?</v>
      </c>
      <c r="B22206">
        <v>189</v>
      </c>
      <c r="C22206" t="s">
        <v>58</v>
      </c>
      <c r="D22206" s="1">
        <v>42122</v>
      </c>
      <c r="F22206">
        <v>1</v>
      </c>
      <c r="G22206">
        <v>2809</v>
      </c>
      <c r="H22206" t="s">
        <v>90</v>
      </c>
      <c r="J22206" t="s">
        <v>14</v>
      </c>
      <c r="K22206">
        <v>43</v>
      </c>
      <c r="L22206" t="s">
        <v>15</v>
      </c>
    </row>
    <row r="22207" spans="1:12">
      <c r="A22207" t="e">
        <f ca="1">E00251617623621</f>
        <v>#NAME?</v>
      </c>
      <c r="B22207">
        <v>7505</v>
      </c>
      <c r="C22207" t="s">
        <v>209</v>
      </c>
      <c r="D22207" s="1">
        <v>43059</v>
      </c>
      <c r="F22207">
        <v>2</v>
      </c>
      <c r="G22207">
        <v>7295</v>
      </c>
      <c r="H22207" t="s">
        <v>76</v>
      </c>
      <c r="J22207" t="s">
        <v>14</v>
      </c>
      <c r="K22207">
        <v>48</v>
      </c>
      <c r="L22207" t="s">
        <v>15</v>
      </c>
    </row>
    <row r="22208" spans="1:12">
      <c r="A22208" t="e">
        <f ca="1">E00251430375521</f>
        <v>#NAME?</v>
      </c>
      <c r="B22208">
        <v>500</v>
      </c>
      <c r="C22208" t="s">
        <v>161</v>
      </c>
      <c r="D22208" s="1">
        <v>42068</v>
      </c>
      <c r="F22208">
        <v>1</v>
      </c>
      <c r="G22208">
        <v>38830</v>
      </c>
      <c r="H22208" t="s">
        <v>847</v>
      </c>
      <c r="J22208" t="s">
        <v>14</v>
      </c>
      <c r="K22208">
        <v>62</v>
      </c>
      <c r="L22208" t="s">
        <v>15</v>
      </c>
    </row>
    <row r="22209" spans="1:12">
      <c r="A22209" t="e">
        <f ca="1">E00251429290121</f>
        <v>#NAME?</v>
      </c>
      <c r="B22209">
        <v>295</v>
      </c>
      <c r="C22209" t="s">
        <v>435</v>
      </c>
      <c r="D22209" s="1">
        <v>42059</v>
      </c>
      <c r="F22209">
        <v>2</v>
      </c>
      <c r="G22209">
        <v>3004</v>
      </c>
      <c r="H22209" t="s">
        <v>104</v>
      </c>
      <c r="J22209" t="s">
        <v>14</v>
      </c>
      <c r="K22209">
        <v>53</v>
      </c>
      <c r="L22209" t="s">
        <v>15</v>
      </c>
    </row>
    <row r="22210" spans="1:12">
      <c r="A22210" t="e">
        <f ca="1">E00251532955921</f>
        <v>#NAME?</v>
      </c>
      <c r="B22210">
        <v>459</v>
      </c>
      <c r="C22210" t="s">
        <v>187</v>
      </c>
      <c r="D22210" s="1">
        <v>41450</v>
      </c>
      <c r="F22210">
        <v>1</v>
      </c>
      <c r="G22210">
        <v>27800</v>
      </c>
      <c r="H22210" t="s">
        <v>145</v>
      </c>
      <c r="J22210" t="s">
        <v>14</v>
      </c>
      <c r="K22210">
        <v>51</v>
      </c>
      <c r="L22210" t="s">
        <v>15</v>
      </c>
    </row>
    <row r="22211" spans="1:12">
      <c r="A22211" t="e">
        <f ca="1">E00251713690721</f>
        <v>#NAME?</v>
      </c>
      <c r="B22211">
        <v>148</v>
      </c>
      <c r="C22211" t="s">
        <v>318</v>
      </c>
      <c r="D22211" s="1">
        <v>41648</v>
      </c>
      <c r="E22211">
        <v>2</v>
      </c>
      <c r="F22211">
        <v>1</v>
      </c>
      <c r="G22211">
        <v>7220</v>
      </c>
      <c r="H22211" t="s">
        <v>757</v>
      </c>
      <c r="J22211" t="s">
        <v>34</v>
      </c>
      <c r="K22211">
        <v>40</v>
      </c>
      <c r="L22211" t="s">
        <v>15</v>
      </c>
    </row>
    <row r="22212" spans="1:12">
      <c r="A22212" t="e">
        <f ca="1">E00251713690721</f>
        <v>#NAME?</v>
      </c>
      <c r="B22212">
        <v>198</v>
      </c>
      <c r="C22212" t="s">
        <v>559</v>
      </c>
      <c r="D22212" s="1">
        <v>41879</v>
      </c>
      <c r="F22212">
        <v>1</v>
      </c>
      <c r="G22212">
        <v>7222</v>
      </c>
      <c r="H22212" t="s">
        <v>560</v>
      </c>
      <c r="J22212" t="s">
        <v>14</v>
      </c>
      <c r="K22212">
        <v>41</v>
      </c>
      <c r="L22212" t="s">
        <v>15</v>
      </c>
    </row>
    <row r="22213" spans="1:12">
      <c r="A22213" t="e">
        <f ca="1">E00251713690721</f>
        <v>#NAME?</v>
      </c>
      <c r="B22213">
        <v>198</v>
      </c>
      <c r="C22213" t="s">
        <v>559</v>
      </c>
      <c r="D22213" s="1">
        <v>41810</v>
      </c>
      <c r="F22213">
        <v>1</v>
      </c>
      <c r="G22213">
        <v>7222</v>
      </c>
      <c r="H22213" t="s">
        <v>560</v>
      </c>
      <c r="J22213" t="s">
        <v>14</v>
      </c>
      <c r="K22213">
        <v>41</v>
      </c>
      <c r="L22213" t="s">
        <v>15</v>
      </c>
    </row>
    <row r="22214" spans="1:12">
      <c r="A22214" t="e">
        <f ca="1">E00251713690721</f>
        <v>#NAME?</v>
      </c>
      <c r="B22214">
        <v>198</v>
      </c>
      <c r="C22214" t="s">
        <v>559</v>
      </c>
      <c r="D22214" s="1">
        <v>41641</v>
      </c>
      <c r="F22214">
        <v>1</v>
      </c>
      <c r="G22214">
        <v>7222</v>
      </c>
      <c r="H22214" t="s">
        <v>560</v>
      </c>
      <c r="J22214" t="s">
        <v>14</v>
      </c>
      <c r="K22214">
        <v>40</v>
      </c>
      <c r="L22214" t="s">
        <v>15</v>
      </c>
    </row>
    <row r="22215" spans="1:12">
      <c r="A22215" t="e">
        <f ca="1">E00251512430321</f>
        <v>#NAME?</v>
      </c>
      <c r="B22215">
        <v>48</v>
      </c>
      <c r="C22215" t="s">
        <v>249</v>
      </c>
      <c r="D22215" s="1">
        <v>41977</v>
      </c>
      <c r="F22215">
        <v>1</v>
      </c>
      <c r="G22215">
        <v>6918</v>
      </c>
      <c r="H22215" t="s">
        <v>443</v>
      </c>
      <c r="J22215" t="s">
        <v>14</v>
      </c>
      <c r="K22215">
        <v>43</v>
      </c>
      <c r="L22215" t="s">
        <v>15</v>
      </c>
    </row>
    <row r="22216" spans="1:12">
      <c r="A22216" t="e">
        <f ca="1">E00251512430321</f>
        <v>#NAME?</v>
      </c>
      <c r="B22216">
        <v>48</v>
      </c>
      <c r="C22216" t="s">
        <v>249</v>
      </c>
      <c r="D22216" s="1">
        <v>41977</v>
      </c>
      <c r="F22216">
        <v>2</v>
      </c>
      <c r="G22216">
        <v>7295</v>
      </c>
      <c r="H22216" t="s">
        <v>76</v>
      </c>
      <c r="J22216" t="s">
        <v>14</v>
      </c>
      <c r="K22216">
        <v>43</v>
      </c>
      <c r="L22216" t="s">
        <v>15</v>
      </c>
    </row>
    <row r="22217" spans="1:12">
      <c r="A22217" t="e">
        <f ca="1">E00251427202821</f>
        <v>#NAME?</v>
      </c>
      <c r="B22217">
        <v>29</v>
      </c>
      <c r="C22217" t="s">
        <v>309</v>
      </c>
      <c r="D22217" s="1">
        <v>42772</v>
      </c>
      <c r="F22217">
        <v>1</v>
      </c>
      <c r="G22217">
        <v>5589</v>
      </c>
      <c r="H22217" t="s">
        <v>152</v>
      </c>
      <c r="J22217" t="s">
        <v>14</v>
      </c>
      <c r="K22217">
        <v>68</v>
      </c>
      <c r="L22217" t="s">
        <v>15</v>
      </c>
    </row>
    <row r="22218" spans="1:12">
      <c r="A22218" t="e">
        <f ca="1">E00251427202821</f>
        <v>#NAME?</v>
      </c>
      <c r="B22218">
        <v>31</v>
      </c>
      <c r="C22218" t="s">
        <v>334</v>
      </c>
      <c r="D22218" s="1">
        <v>41827</v>
      </c>
      <c r="F22218">
        <v>1</v>
      </c>
      <c r="G22218">
        <v>7243</v>
      </c>
      <c r="H22218" t="s">
        <v>42</v>
      </c>
      <c r="J22218" t="s">
        <v>14</v>
      </c>
      <c r="K22218">
        <v>65</v>
      </c>
      <c r="L22218" t="s">
        <v>15</v>
      </c>
    </row>
    <row r="22219" spans="1:12">
      <c r="A22219" t="e">
        <f ca="1">E00251427202821</f>
        <v>#NAME?</v>
      </c>
      <c r="B22219">
        <v>4995</v>
      </c>
      <c r="C22219" t="s">
        <v>1435</v>
      </c>
      <c r="D22219" s="1">
        <v>42539</v>
      </c>
      <c r="F22219">
        <v>1</v>
      </c>
      <c r="G22219">
        <v>7243</v>
      </c>
      <c r="H22219" t="s">
        <v>42</v>
      </c>
      <c r="J22219" t="s">
        <v>14</v>
      </c>
      <c r="K22219">
        <v>67</v>
      </c>
      <c r="L22219" t="s">
        <v>15</v>
      </c>
    </row>
    <row r="22220" spans="1:12">
      <c r="A22220" t="e">
        <f ca="1">E00251617623621</f>
        <v>#NAME?</v>
      </c>
      <c r="B22220">
        <v>7505</v>
      </c>
      <c r="C22220" t="s">
        <v>209</v>
      </c>
      <c r="D22220" s="1">
        <v>42356</v>
      </c>
      <c r="F22220">
        <v>3</v>
      </c>
      <c r="G22220">
        <v>4784</v>
      </c>
      <c r="H22220" t="s">
        <v>1057</v>
      </c>
      <c r="J22220" t="s">
        <v>14</v>
      </c>
      <c r="K22220">
        <v>46</v>
      </c>
      <c r="L22220" t="s">
        <v>15</v>
      </c>
    </row>
    <row r="22221" spans="1:12">
      <c r="A22221" t="e">
        <f ca="1">E00251616235721</f>
        <v>#NAME?</v>
      </c>
      <c r="B22221">
        <v>491</v>
      </c>
      <c r="C22221" t="s">
        <v>567</v>
      </c>
      <c r="D22221" s="1">
        <v>42933</v>
      </c>
      <c r="F22221">
        <v>2</v>
      </c>
      <c r="G22221">
        <v>2448</v>
      </c>
      <c r="H22221" t="s">
        <v>19</v>
      </c>
      <c r="J22221" t="s">
        <v>14</v>
      </c>
      <c r="K22221">
        <v>55</v>
      </c>
      <c r="L22221" t="s">
        <v>15</v>
      </c>
    </row>
    <row r="22222" spans="1:12">
      <c r="A22222" t="e">
        <f ca="1">E00251512430321</f>
        <v>#NAME?</v>
      </c>
      <c r="B22222">
        <v>48</v>
      </c>
      <c r="C22222" t="s">
        <v>249</v>
      </c>
      <c r="D22222" s="1">
        <v>43088</v>
      </c>
      <c r="F22222">
        <v>1</v>
      </c>
      <c r="G22222">
        <v>7869</v>
      </c>
      <c r="H22222" t="s">
        <v>470</v>
      </c>
      <c r="J22222" t="s">
        <v>14</v>
      </c>
      <c r="K22222">
        <v>46</v>
      </c>
      <c r="L22222" t="s">
        <v>22</v>
      </c>
    </row>
    <row r="22223" spans="1:12">
      <c r="A22223" t="e">
        <f ca="1">E00251512915421</f>
        <v>#NAME?</v>
      </c>
      <c r="B22223">
        <v>458</v>
      </c>
      <c r="C22223" t="s">
        <v>275</v>
      </c>
      <c r="D22223" s="1">
        <v>42139</v>
      </c>
      <c r="F22223">
        <v>1</v>
      </c>
      <c r="G22223">
        <v>7243</v>
      </c>
      <c r="H22223" t="s">
        <v>42</v>
      </c>
      <c r="J22223" t="s">
        <v>14</v>
      </c>
      <c r="K22223">
        <v>58</v>
      </c>
      <c r="L22223" t="s">
        <v>15</v>
      </c>
    </row>
    <row r="22224" spans="1:12">
      <c r="A22224" t="e">
        <f ca="1">E00251617623621</f>
        <v>#NAME?</v>
      </c>
      <c r="B22224">
        <v>7505</v>
      </c>
      <c r="C22224" t="s">
        <v>209</v>
      </c>
      <c r="D22224" s="1">
        <v>43027</v>
      </c>
      <c r="F22224">
        <v>2</v>
      </c>
      <c r="G22224">
        <v>7295</v>
      </c>
      <c r="H22224" t="s">
        <v>76</v>
      </c>
      <c r="J22224" t="s">
        <v>14</v>
      </c>
      <c r="K22224">
        <v>48</v>
      </c>
      <c r="L22224" t="s">
        <v>15</v>
      </c>
    </row>
    <row r="22225" spans="1:12">
      <c r="A22225" t="e">
        <f ca="1">E00251417971421</f>
        <v>#NAME?</v>
      </c>
      <c r="B22225">
        <v>51</v>
      </c>
      <c r="C22225" t="s">
        <v>372</v>
      </c>
      <c r="D22225" s="1">
        <v>42993</v>
      </c>
      <c r="F22225">
        <v>4</v>
      </c>
      <c r="G22225">
        <v>3051</v>
      </c>
      <c r="H22225" t="s">
        <v>13</v>
      </c>
      <c r="J22225" t="s">
        <v>14</v>
      </c>
      <c r="K22225">
        <v>54</v>
      </c>
      <c r="L22225" t="s">
        <v>15</v>
      </c>
    </row>
    <row r="22226" spans="1:12">
      <c r="A22226" t="e">
        <f ca="1">E00251617623621</f>
        <v>#NAME?</v>
      </c>
      <c r="B22226">
        <v>7505</v>
      </c>
      <c r="C22226" t="s">
        <v>209</v>
      </c>
      <c r="D22226" s="1">
        <v>41871</v>
      </c>
      <c r="F22226">
        <v>1</v>
      </c>
      <c r="G22226">
        <v>7242</v>
      </c>
      <c r="H22226" t="s">
        <v>93</v>
      </c>
      <c r="J22226" t="s">
        <v>14</v>
      </c>
      <c r="K22226">
        <v>45</v>
      </c>
      <c r="L22226" t="s">
        <v>15</v>
      </c>
    </row>
    <row r="22227" spans="1:12">
      <c r="A22227" t="e">
        <f ca="1">E00251515098921</f>
        <v>#NAME?</v>
      </c>
      <c r="B22227">
        <v>11</v>
      </c>
      <c r="C22227" t="s">
        <v>245</v>
      </c>
      <c r="D22227" s="1">
        <v>42066</v>
      </c>
      <c r="F22227">
        <v>1</v>
      </c>
      <c r="G22227">
        <v>27800</v>
      </c>
      <c r="H22227" t="s">
        <v>145</v>
      </c>
      <c r="J22227" t="s">
        <v>14</v>
      </c>
      <c r="K22227">
        <v>52</v>
      </c>
      <c r="L22227" t="s">
        <v>15</v>
      </c>
    </row>
    <row r="22228" spans="1:12">
      <c r="A22228" t="e">
        <f ca="1">E00251515098921</f>
        <v>#NAME?</v>
      </c>
      <c r="B22228">
        <v>11</v>
      </c>
      <c r="C22228" t="s">
        <v>245</v>
      </c>
      <c r="D22228" s="1">
        <v>43070</v>
      </c>
      <c r="F22228">
        <v>1</v>
      </c>
      <c r="G22228">
        <v>7262</v>
      </c>
      <c r="H22228" t="s">
        <v>198</v>
      </c>
      <c r="J22228" t="s">
        <v>14</v>
      </c>
      <c r="K22228">
        <v>55</v>
      </c>
      <c r="L22228" t="s">
        <v>15</v>
      </c>
    </row>
    <row r="22229" spans="1:12">
      <c r="A22229" t="e">
        <f ca="1">E00251427248621</f>
        <v>#NAME?</v>
      </c>
      <c r="B22229">
        <v>30</v>
      </c>
      <c r="C22229" t="s">
        <v>344</v>
      </c>
      <c r="D22229" s="1">
        <v>42062</v>
      </c>
      <c r="F22229">
        <v>1</v>
      </c>
      <c r="G22229">
        <v>98984</v>
      </c>
      <c r="H22229" t="s">
        <v>576</v>
      </c>
      <c r="J22229" t="s">
        <v>14</v>
      </c>
      <c r="K22229">
        <v>47</v>
      </c>
      <c r="L22229" t="s">
        <v>15</v>
      </c>
    </row>
    <row r="22230" spans="1:12">
      <c r="A22230" t="e">
        <f ca="1">E00251515098921</f>
        <v>#NAME?</v>
      </c>
      <c r="B22230">
        <v>11</v>
      </c>
      <c r="C22230" t="s">
        <v>245</v>
      </c>
      <c r="D22230" s="1">
        <v>41505</v>
      </c>
      <c r="F22230">
        <v>1</v>
      </c>
      <c r="G22230">
        <v>71940</v>
      </c>
      <c r="H22230" t="s">
        <v>135</v>
      </c>
      <c r="J22230" t="s">
        <v>14</v>
      </c>
      <c r="K22230">
        <v>50</v>
      </c>
      <c r="L22230" t="s">
        <v>15</v>
      </c>
    </row>
    <row r="22231" spans="1:12">
      <c r="A22231" t="e">
        <f ca="1">E00251616235721</f>
        <v>#NAME?</v>
      </c>
      <c r="B22231">
        <v>772</v>
      </c>
      <c r="C22231" t="s">
        <v>170</v>
      </c>
      <c r="D22231" s="1">
        <v>42040</v>
      </c>
      <c r="F22231">
        <v>1</v>
      </c>
      <c r="G22231">
        <v>37202</v>
      </c>
      <c r="H22231" t="s">
        <v>1551</v>
      </c>
      <c r="I22231" t="s">
        <v>56</v>
      </c>
      <c r="J22231" t="s">
        <v>57</v>
      </c>
      <c r="K22231">
        <v>53</v>
      </c>
      <c r="L22231" t="s">
        <v>15</v>
      </c>
    </row>
    <row r="22232" spans="1:12">
      <c r="A22232" t="e">
        <f ca="1">E00251537633921</f>
        <v>#NAME?</v>
      </c>
      <c r="B22232">
        <v>458</v>
      </c>
      <c r="C22232" t="s">
        <v>275</v>
      </c>
      <c r="D22232" s="1">
        <v>42446</v>
      </c>
      <c r="F22232">
        <v>2</v>
      </c>
      <c r="G22232">
        <v>41091</v>
      </c>
      <c r="H22232" t="s">
        <v>975</v>
      </c>
      <c r="J22232" t="s">
        <v>14</v>
      </c>
      <c r="K22232">
        <v>52</v>
      </c>
      <c r="L22232" t="s">
        <v>15</v>
      </c>
    </row>
    <row r="22233" spans="1:12">
      <c r="A22233" t="e">
        <f ca="1">E00251537633921</f>
        <v>#NAME?</v>
      </c>
      <c r="B22233">
        <v>458</v>
      </c>
      <c r="C22233" t="s">
        <v>275</v>
      </c>
      <c r="D22233" s="1">
        <v>42446</v>
      </c>
      <c r="F22233">
        <v>4</v>
      </c>
      <c r="G22233">
        <v>4019</v>
      </c>
      <c r="H22233" t="s">
        <v>26</v>
      </c>
      <c r="J22233" t="s">
        <v>14</v>
      </c>
      <c r="K22233">
        <v>52</v>
      </c>
      <c r="L22233" t="s">
        <v>15</v>
      </c>
    </row>
    <row r="22234" spans="1:12">
      <c r="A22234" t="e">
        <f ca="1">E00251429290121</f>
        <v>#NAME?</v>
      </c>
      <c r="B22234">
        <v>295</v>
      </c>
      <c r="C22234" t="s">
        <v>435</v>
      </c>
      <c r="D22234" s="1">
        <v>42114</v>
      </c>
      <c r="F22234">
        <v>1</v>
      </c>
      <c r="G22234">
        <v>3004</v>
      </c>
      <c r="H22234" t="s">
        <v>104</v>
      </c>
      <c r="J22234" t="s">
        <v>14</v>
      </c>
      <c r="K22234">
        <v>53</v>
      </c>
      <c r="L22234" t="s">
        <v>15</v>
      </c>
    </row>
    <row r="22235" spans="1:12">
      <c r="A22235" t="e">
        <f ca="1">E00251512209421</f>
        <v>#NAME?</v>
      </c>
      <c r="B22235">
        <v>66</v>
      </c>
      <c r="C22235" t="s">
        <v>134</v>
      </c>
      <c r="D22235" s="1">
        <v>41458</v>
      </c>
      <c r="F22235">
        <v>1</v>
      </c>
      <c r="G22235">
        <v>460</v>
      </c>
      <c r="H22235" t="s">
        <v>16</v>
      </c>
      <c r="J22235" t="s">
        <v>14</v>
      </c>
      <c r="K22235">
        <v>58</v>
      </c>
      <c r="L22235" t="s">
        <v>15</v>
      </c>
    </row>
    <row r="22236" spans="1:12">
      <c r="A22236" t="e">
        <f ca="1">E00251512209421</f>
        <v>#NAME?</v>
      </c>
      <c r="B22236">
        <v>66</v>
      </c>
      <c r="C22236" t="s">
        <v>134</v>
      </c>
      <c r="D22236" s="1">
        <v>42352</v>
      </c>
      <c r="F22236">
        <v>1</v>
      </c>
      <c r="G22236">
        <v>3051</v>
      </c>
      <c r="H22236" t="s">
        <v>13</v>
      </c>
      <c r="J22236" t="s">
        <v>14</v>
      </c>
      <c r="K22236">
        <v>61</v>
      </c>
      <c r="L22236" t="s">
        <v>15</v>
      </c>
    </row>
    <row r="22237" spans="1:12">
      <c r="A22237" t="e">
        <f ca="1">E00251515098921</f>
        <v>#NAME?</v>
      </c>
      <c r="B22237">
        <v>11</v>
      </c>
      <c r="C22237" t="s">
        <v>245</v>
      </c>
      <c r="D22237" s="1">
        <v>41793</v>
      </c>
      <c r="F22237">
        <v>1</v>
      </c>
      <c r="G22237">
        <v>27800</v>
      </c>
      <c r="H22237" t="s">
        <v>145</v>
      </c>
      <c r="J22237" t="s">
        <v>14</v>
      </c>
      <c r="K22237">
        <v>51</v>
      </c>
      <c r="L22237" t="s">
        <v>15</v>
      </c>
    </row>
    <row r="22238" spans="1:12">
      <c r="A22238" t="e">
        <f ca="1">E00251616235721</f>
        <v>#NAME?</v>
      </c>
      <c r="B22238">
        <v>491</v>
      </c>
      <c r="C22238" t="s">
        <v>567</v>
      </c>
      <c r="D22238" s="1">
        <v>41281</v>
      </c>
      <c r="F22238">
        <v>1</v>
      </c>
      <c r="G22238">
        <v>2448</v>
      </c>
      <c r="H22238" t="s">
        <v>19</v>
      </c>
      <c r="J22238" t="s">
        <v>14</v>
      </c>
      <c r="K22238">
        <v>51</v>
      </c>
      <c r="L22238" t="s">
        <v>15</v>
      </c>
    </row>
    <row r="22239" spans="1:12">
      <c r="A22239" t="e">
        <f ca="1">E00251512915421</f>
        <v>#NAME?</v>
      </c>
      <c r="B22239">
        <v>458</v>
      </c>
      <c r="C22239" t="s">
        <v>275</v>
      </c>
      <c r="D22239" s="1">
        <v>42165</v>
      </c>
      <c r="F22239">
        <v>2</v>
      </c>
      <c r="G22239">
        <v>7384</v>
      </c>
      <c r="H22239" t="s">
        <v>991</v>
      </c>
      <c r="J22239" t="s">
        <v>14</v>
      </c>
      <c r="K22239">
        <v>58</v>
      </c>
      <c r="L22239" t="s">
        <v>15</v>
      </c>
    </row>
    <row r="22240" spans="1:12">
      <c r="A22240" t="e">
        <f ca="1">E00251512430321</f>
        <v>#NAME?</v>
      </c>
      <c r="B22240">
        <v>48</v>
      </c>
      <c r="C22240" t="s">
        <v>249</v>
      </c>
      <c r="D22240" s="1">
        <v>43088</v>
      </c>
      <c r="F22240">
        <v>1</v>
      </c>
      <c r="G22240">
        <v>46400</v>
      </c>
      <c r="H22240" t="s">
        <v>186</v>
      </c>
      <c r="J22240" t="s">
        <v>14</v>
      </c>
      <c r="K22240">
        <v>46</v>
      </c>
      <c r="L22240" t="s">
        <v>15</v>
      </c>
    </row>
    <row r="22241" spans="1:12">
      <c r="A22241" t="e">
        <f ca="1">E00251512915421</f>
        <v>#NAME?</v>
      </c>
      <c r="B22241">
        <v>458</v>
      </c>
      <c r="C22241" t="s">
        <v>275</v>
      </c>
      <c r="D22241" s="1">
        <v>43048</v>
      </c>
      <c r="F22241">
        <v>3</v>
      </c>
      <c r="G22241">
        <v>72709</v>
      </c>
      <c r="H22241" t="s">
        <v>150</v>
      </c>
      <c r="J22241" t="s">
        <v>14</v>
      </c>
      <c r="K22241">
        <v>61</v>
      </c>
      <c r="L22241" t="s">
        <v>15</v>
      </c>
    </row>
    <row r="22242" spans="1:12">
      <c r="A22242" t="e">
        <f ca="1">E00251429290121</f>
        <v>#NAME?</v>
      </c>
      <c r="B22242">
        <v>295</v>
      </c>
      <c r="C22242" t="s">
        <v>435</v>
      </c>
      <c r="D22242" s="1">
        <v>42265</v>
      </c>
      <c r="F22242">
        <v>3</v>
      </c>
      <c r="G22242">
        <v>72632</v>
      </c>
      <c r="H22242" t="s">
        <v>107</v>
      </c>
      <c r="J22242" t="s">
        <v>14</v>
      </c>
      <c r="K22242">
        <v>54</v>
      </c>
      <c r="L22242" t="s">
        <v>15</v>
      </c>
    </row>
    <row r="22243" spans="1:12">
      <c r="A22243" t="e">
        <f ca="1">E00251429290121</f>
        <v>#NAME?</v>
      </c>
      <c r="B22243">
        <v>296</v>
      </c>
      <c r="C22243" t="s">
        <v>119</v>
      </c>
      <c r="D22243" s="1">
        <v>41397</v>
      </c>
      <c r="F22243">
        <v>4</v>
      </c>
      <c r="G22243">
        <v>49390</v>
      </c>
      <c r="H22243" t="s">
        <v>59</v>
      </c>
      <c r="J22243" t="s">
        <v>14</v>
      </c>
      <c r="K22243">
        <v>51</v>
      </c>
      <c r="L22243" t="s">
        <v>15</v>
      </c>
    </row>
    <row r="22244" spans="1:12">
      <c r="A22244" t="e">
        <f ca="1">E00251616235721</f>
        <v>#NAME?</v>
      </c>
      <c r="B22244">
        <v>491</v>
      </c>
      <c r="C22244" t="s">
        <v>567</v>
      </c>
      <c r="D22244" s="1">
        <v>42744</v>
      </c>
      <c r="F22244">
        <v>1</v>
      </c>
      <c r="G22244">
        <v>2448</v>
      </c>
      <c r="H22244" t="s">
        <v>19</v>
      </c>
      <c r="J22244" t="s">
        <v>14</v>
      </c>
      <c r="K22244">
        <v>55</v>
      </c>
      <c r="L22244" t="s">
        <v>15</v>
      </c>
    </row>
    <row r="22245" spans="1:12">
      <c r="A22245" t="e">
        <f ca="1">E00251529568321</f>
        <v>#NAME?</v>
      </c>
      <c r="B22245">
        <v>156</v>
      </c>
      <c r="C22245" t="s">
        <v>569</v>
      </c>
      <c r="D22245" s="1">
        <v>42759</v>
      </c>
      <c r="F22245">
        <v>4</v>
      </c>
      <c r="G22245">
        <v>3051</v>
      </c>
      <c r="H22245" t="s">
        <v>13</v>
      </c>
      <c r="J22245" t="s">
        <v>14</v>
      </c>
      <c r="K22245">
        <v>59</v>
      </c>
      <c r="L22245" t="s">
        <v>15</v>
      </c>
    </row>
    <row r="22246" spans="1:12">
      <c r="A22246" t="e">
        <f ca="1">E00251429182321</f>
        <v>#NAME?</v>
      </c>
      <c r="B22246">
        <v>290</v>
      </c>
      <c r="C22246" t="s">
        <v>449</v>
      </c>
      <c r="D22246" s="1">
        <v>40948</v>
      </c>
      <c r="F22246">
        <v>4</v>
      </c>
      <c r="G22246">
        <v>2724</v>
      </c>
      <c r="H22246" t="s">
        <v>73</v>
      </c>
      <c r="J22246" t="s">
        <v>14</v>
      </c>
      <c r="K22246">
        <v>49</v>
      </c>
      <c r="L22246" t="s">
        <v>15</v>
      </c>
    </row>
    <row r="22247" spans="1:12">
      <c r="A22247" t="e">
        <f ca="1">E00251429182321</f>
        <v>#NAME?</v>
      </c>
      <c r="B22247">
        <v>290</v>
      </c>
      <c r="C22247" t="s">
        <v>449</v>
      </c>
      <c r="D22247" s="1">
        <v>41145</v>
      </c>
      <c r="F22247">
        <v>1</v>
      </c>
      <c r="G22247">
        <v>3659</v>
      </c>
      <c r="H22247" t="s">
        <v>132</v>
      </c>
      <c r="J22247" t="s">
        <v>14</v>
      </c>
      <c r="K22247">
        <v>50</v>
      </c>
      <c r="L22247" t="s">
        <v>15</v>
      </c>
    </row>
    <row r="22248" spans="1:12">
      <c r="A22248" t="e">
        <f ca="1">E00251429290121</f>
        <v>#NAME?</v>
      </c>
      <c r="B22248">
        <v>295</v>
      </c>
      <c r="C22248" t="s">
        <v>435</v>
      </c>
      <c r="D22248" s="1">
        <v>42265</v>
      </c>
      <c r="F22248">
        <v>4</v>
      </c>
      <c r="G22248">
        <v>49390</v>
      </c>
      <c r="H22248" t="s">
        <v>59</v>
      </c>
      <c r="J22248" t="s">
        <v>14</v>
      </c>
      <c r="K22248">
        <v>54</v>
      </c>
      <c r="L22248" t="s">
        <v>15</v>
      </c>
    </row>
    <row r="22249" spans="1:12">
      <c r="A22249" t="e">
        <f ca="1">E00251429290121</f>
        <v>#NAME?</v>
      </c>
      <c r="B22249">
        <v>295</v>
      </c>
      <c r="C22249" t="s">
        <v>435</v>
      </c>
      <c r="D22249" s="1">
        <v>42993</v>
      </c>
      <c r="F22249">
        <v>1</v>
      </c>
      <c r="G22249">
        <v>8798</v>
      </c>
      <c r="H22249" t="s">
        <v>314</v>
      </c>
      <c r="J22249" t="s">
        <v>14</v>
      </c>
      <c r="K22249">
        <v>56</v>
      </c>
      <c r="L22249" t="s">
        <v>15</v>
      </c>
    </row>
    <row r="22250" spans="1:12">
      <c r="A22250" t="e">
        <f ca="1">E00251427202821</f>
        <v>#NAME?</v>
      </c>
      <c r="B22250">
        <v>29</v>
      </c>
      <c r="C22250" t="s">
        <v>309</v>
      </c>
      <c r="D22250" s="1">
        <v>41170</v>
      </c>
      <c r="F22250">
        <v>2</v>
      </c>
      <c r="G22250">
        <v>7862</v>
      </c>
      <c r="H22250" t="s">
        <v>27</v>
      </c>
      <c r="J22250" t="s">
        <v>14</v>
      </c>
      <c r="K22250">
        <v>63</v>
      </c>
      <c r="L22250" t="s">
        <v>22</v>
      </c>
    </row>
    <row r="22251" spans="1:12">
      <c r="A22251" t="e">
        <f ca="1">E00251524982021</f>
        <v>#NAME?</v>
      </c>
      <c r="B22251">
        <v>439</v>
      </c>
      <c r="C22251" t="s">
        <v>416</v>
      </c>
      <c r="D22251" s="1">
        <v>42818</v>
      </c>
      <c r="F22251">
        <v>2</v>
      </c>
      <c r="G22251">
        <v>78321</v>
      </c>
      <c r="H22251" t="s">
        <v>490</v>
      </c>
      <c r="J22251" t="s">
        <v>14</v>
      </c>
      <c r="K22251">
        <v>43</v>
      </c>
      <c r="L22251" t="s">
        <v>22</v>
      </c>
    </row>
    <row r="22252" spans="1:12">
      <c r="A22252" t="e">
        <f ca="1">E00251514781621</f>
        <v>#NAME?</v>
      </c>
      <c r="B22252">
        <v>159</v>
      </c>
      <c r="C22252" t="s">
        <v>427</v>
      </c>
      <c r="D22252" s="1">
        <v>41841</v>
      </c>
      <c r="F22252">
        <v>1</v>
      </c>
      <c r="G22252">
        <v>38200</v>
      </c>
      <c r="H22252" t="s">
        <v>747</v>
      </c>
      <c r="J22252" t="s">
        <v>14</v>
      </c>
      <c r="K22252">
        <v>54</v>
      </c>
      <c r="L22252" t="s">
        <v>15</v>
      </c>
    </row>
    <row r="22253" spans="1:12">
      <c r="A22253" t="e">
        <f ca="1">E00251427202821</f>
        <v>#NAME?</v>
      </c>
      <c r="B22253">
        <v>771</v>
      </c>
      <c r="C22253" t="s">
        <v>1552</v>
      </c>
      <c r="D22253" s="1">
        <v>41277</v>
      </c>
      <c r="E22253">
        <v>0</v>
      </c>
      <c r="F22253">
        <v>1</v>
      </c>
      <c r="G22253">
        <v>7173</v>
      </c>
      <c r="H22253" t="s">
        <v>526</v>
      </c>
      <c r="J22253" t="s">
        <v>34</v>
      </c>
      <c r="K22253">
        <v>63</v>
      </c>
      <c r="L22253" t="s">
        <v>15</v>
      </c>
    </row>
    <row r="22254" spans="1:12">
      <c r="A22254" t="e">
        <f ca="1">E00251429290121</f>
        <v>#NAME?</v>
      </c>
      <c r="B22254">
        <v>272</v>
      </c>
      <c r="C22254" t="s">
        <v>174</v>
      </c>
      <c r="D22254" s="1">
        <v>43077</v>
      </c>
      <c r="F22254">
        <v>1</v>
      </c>
      <c r="G22254">
        <v>61172</v>
      </c>
      <c r="H22254" t="s">
        <v>48</v>
      </c>
      <c r="I22254" t="s">
        <v>56</v>
      </c>
      <c r="J22254" t="s">
        <v>57</v>
      </c>
      <c r="K22254">
        <v>56</v>
      </c>
      <c r="L22254" t="s">
        <v>15</v>
      </c>
    </row>
    <row r="22255" spans="1:12">
      <c r="A22255" t="e">
        <f ca="1">E00251429182321</f>
        <v>#NAME?</v>
      </c>
      <c r="B22255">
        <v>290</v>
      </c>
      <c r="C22255" t="s">
        <v>449</v>
      </c>
      <c r="D22255" s="1">
        <v>40952</v>
      </c>
      <c r="F22255">
        <v>1</v>
      </c>
      <c r="G22255">
        <v>3659</v>
      </c>
      <c r="H22255" t="s">
        <v>132</v>
      </c>
      <c r="J22255" t="s">
        <v>14</v>
      </c>
      <c r="K22255">
        <v>49</v>
      </c>
      <c r="L22255" t="s">
        <v>15</v>
      </c>
    </row>
    <row r="22256" spans="1:12">
      <c r="A22256" t="e">
        <f ca="1">E00251427202821</f>
        <v>#NAME?</v>
      </c>
      <c r="B22256">
        <v>29</v>
      </c>
      <c r="C22256" t="s">
        <v>309</v>
      </c>
      <c r="D22256" s="1">
        <v>41962</v>
      </c>
      <c r="F22256">
        <v>2</v>
      </c>
      <c r="G22256">
        <v>38420</v>
      </c>
      <c r="H22256" t="s">
        <v>587</v>
      </c>
      <c r="J22256" t="s">
        <v>14</v>
      </c>
      <c r="K22256">
        <v>65</v>
      </c>
      <c r="L22256" t="s">
        <v>15</v>
      </c>
    </row>
    <row r="22257" spans="1:12">
      <c r="A22257" t="e">
        <f ca="1">E00251427202821</f>
        <v>#NAME?</v>
      </c>
      <c r="B22257">
        <v>29</v>
      </c>
      <c r="C22257" t="s">
        <v>309</v>
      </c>
      <c r="D22257" s="1">
        <v>42654</v>
      </c>
      <c r="F22257">
        <v>1</v>
      </c>
      <c r="G22257">
        <v>7241</v>
      </c>
      <c r="H22257" t="s">
        <v>252</v>
      </c>
      <c r="J22257" t="s">
        <v>14</v>
      </c>
      <c r="K22257">
        <v>67</v>
      </c>
      <c r="L22257" t="s">
        <v>15</v>
      </c>
    </row>
    <row r="22258" spans="1:12">
      <c r="A22258" t="e">
        <f ca="1">E00251617623621</f>
        <v>#NAME?</v>
      </c>
      <c r="B22258">
        <v>7505</v>
      </c>
      <c r="C22258" t="s">
        <v>209</v>
      </c>
      <c r="D22258" s="1">
        <v>42408</v>
      </c>
      <c r="F22258">
        <v>3</v>
      </c>
      <c r="G22258">
        <v>53081</v>
      </c>
      <c r="H22258" t="s">
        <v>456</v>
      </c>
      <c r="J22258" t="s">
        <v>14</v>
      </c>
      <c r="K22258">
        <v>47</v>
      </c>
      <c r="L22258" t="s">
        <v>15</v>
      </c>
    </row>
    <row r="22259" spans="1:12">
      <c r="A22259" t="e">
        <f ca="1">E00251617623621</f>
        <v>#NAME?</v>
      </c>
      <c r="B22259">
        <v>7505</v>
      </c>
      <c r="C22259" t="s">
        <v>209</v>
      </c>
      <c r="D22259" s="1">
        <v>42929</v>
      </c>
      <c r="F22259">
        <v>1</v>
      </c>
      <c r="G22259">
        <v>7295</v>
      </c>
      <c r="H22259" t="s">
        <v>76</v>
      </c>
      <c r="J22259" t="s">
        <v>14</v>
      </c>
      <c r="K22259">
        <v>48</v>
      </c>
      <c r="L22259" t="s">
        <v>15</v>
      </c>
    </row>
    <row r="22260" spans="1:12">
      <c r="A22260" t="e">
        <f ca="1">E00251429378121</f>
        <v>#NAME?</v>
      </c>
      <c r="B22260">
        <v>274</v>
      </c>
      <c r="C22260" t="s">
        <v>506</v>
      </c>
      <c r="D22260" s="1">
        <v>42857</v>
      </c>
      <c r="F22260">
        <v>3</v>
      </c>
      <c r="G22260">
        <v>72743</v>
      </c>
      <c r="H22260" t="s">
        <v>155</v>
      </c>
      <c r="J22260" t="s">
        <v>14</v>
      </c>
      <c r="K22260">
        <v>57</v>
      </c>
      <c r="L22260" t="s">
        <v>15</v>
      </c>
    </row>
    <row r="22261" spans="1:12">
      <c r="A22261" t="e">
        <f ca="1">E00251429290121</f>
        <v>#NAME?</v>
      </c>
      <c r="B22261">
        <v>295</v>
      </c>
      <c r="C22261" t="s">
        <v>435</v>
      </c>
      <c r="D22261" s="1">
        <v>42563</v>
      </c>
      <c r="F22261">
        <v>2</v>
      </c>
      <c r="G22261">
        <v>49390</v>
      </c>
      <c r="H22261" t="s">
        <v>59</v>
      </c>
      <c r="J22261" t="s">
        <v>14</v>
      </c>
      <c r="K22261">
        <v>54</v>
      </c>
      <c r="L22261" t="s">
        <v>15</v>
      </c>
    </row>
    <row r="22262" spans="1:12">
      <c r="A22262" t="e">
        <f ca="1">E00251429290121</f>
        <v>#NAME?</v>
      </c>
      <c r="B22262">
        <v>296</v>
      </c>
      <c r="C22262" t="s">
        <v>119</v>
      </c>
      <c r="D22262" s="1">
        <v>41018</v>
      </c>
      <c r="F22262">
        <v>1</v>
      </c>
      <c r="G22262">
        <v>78079</v>
      </c>
      <c r="H22262" t="s">
        <v>49</v>
      </c>
      <c r="J22262" t="s">
        <v>14</v>
      </c>
      <c r="K22262">
        <v>50</v>
      </c>
      <c r="L22262" t="s">
        <v>22</v>
      </c>
    </row>
    <row r="22263" spans="1:12">
      <c r="A22263" t="e">
        <f ca="1">E00251512430321</f>
        <v>#NAME?</v>
      </c>
      <c r="B22263">
        <v>48</v>
      </c>
      <c r="C22263" t="s">
        <v>249</v>
      </c>
      <c r="D22263" s="1">
        <v>42271</v>
      </c>
      <c r="F22263">
        <v>1</v>
      </c>
      <c r="G22263">
        <v>2750</v>
      </c>
      <c r="H22263" t="s">
        <v>114</v>
      </c>
      <c r="J22263" t="s">
        <v>14</v>
      </c>
      <c r="K22263">
        <v>44</v>
      </c>
      <c r="L22263" t="s">
        <v>15</v>
      </c>
    </row>
    <row r="22264" spans="1:12">
      <c r="A22264" t="e">
        <f ca="1">E00251429290121</f>
        <v>#NAME?</v>
      </c>
      <c r="B22264">
        <v>295</v>
      </c>
      <c r="C22264" t="s">
        <v>435</v>
      </c>
      <c r="D22264" s="1">
        <v>41974</v>
      </c>
      <c r="F22264">
        <v>1</v>
      </c>
      <c r="G22264">
        <v>7291</v>
      </c>
      <c r="H22264" t="s">
        <v>163</v>
      </c>
      <c r="J22264" t="s">
        <v>14</v>
      </c>
      <c r="K22264">
        <v>53</v>
      </c>
      <c r="L22264" t="s">
        <v>15</v>
      </c>
    </row>
    <row r="22265" spans="1:12">
      <c r="A22265" t="e">
        <f ca="1">E00251429290121</f>
        <v>#NAME?</v>
      </c>
      <c r="B22265">
        <v>295</v>
      </c>
      <c r="C22265" t="s">
        <v>435</v>
      </c>
      <c r="D22265" s="1">
        <v>42016</v>
      </c>
      <c r="F22265">
        <v>1</v>
      </c>
      <c r="G22265">
        <v>7291</v>
      </c>
      <c r="H22265" t="s">
        <v>163</v>
      </c>
      <c r="J22265" t="s">
        <v>14</v>
      </c>
      <c r="K22265">
        <v>53</v>
      </c>
      <c r="L22265" t="s">
        <v>15</v>
      </c>
    </row>
    <row r="22266" spans="1:12">
      <c r="A22266" t="e">
        <f ca="1">E00251429290121</f>
        <v>#NAME?</v>
      </c>
      <c r="B22266">
        <v>295</v>
      </c>
      <c r="C22266" t="s">
        <v>435</v>
      </c>
      <c r="D22266" s="1">
        <v>42109</v>
      </c>
      <c r="F22266">
        <v>1</v>
      </c>
      <c r="G22266">
        <v>7291</v>
      </c>
      <c r="H22266" t="s">
        <v>163</v>
      </c>
      <c r="J22266" t="s">
        <v>14</v>
      </c>
      <c r="K22266">
        <v>53</v>
      </c>
      <c r="L22266" t="s">
        <v>15</v>
      </c>
    </row>
    <row r="22267" spans="1:12">
      <c r="A22267" t="e">
        <f ca="1">E00251531471221</f>
        <v>#NAME?</v>
      </c>
      <c r="B22267">
        <v>1786</v>
      </c>
      <c r="C22267" t="s">
        <v>37</v>
      </c>
      <c r="D22267" s="1">
        <v>42800</v>
      </c>
      <c r="F22267">
        <v>3</v>
      </c>
      <c r="G22267">
        <v>4019</v>
      </c>
      <c r="H22267" t="s">
        <v>26</v>
      </c>
      <c r="J22267" t="s">
        <v>14</v>
      </c>
      <c r="K22267">
        <v>61</v>
      </c>
      <c r="L22267" t="s">
        <v>15</v>
      </c>
    </row>
    <row r="22268" spans="1:12">
      <c r="A22268" t="e">
        <f ca="1">E00251429182321</f>
        <v>#NAME?</v>
      </c>
      <c r="B22268">
        <v>290</v>
      </c>
      <c r="C22268" t="s">
        <v>449</v>
      </c>
      <c r="D22268" s="1">
        <v>40969</v>
      </c>
      <c r="F22268">
        <v>3</v>
      </c>
      <c r="G22268">
        <v>24290</v>
      </c>
      <c r="H22268" t="s">
        <v>580</v>
      </c>
      <c r="J22268" t="s">
        <v>14</v>
      </c>
      <c r="K22268">
        <v>49</v>
      </c>
      <c r="L22268" t="s">
        <v>15</v>
      </c>
    </row>
    <row r="22269" spans="1:12">
      <c r="A22269" t="e">
        <f ca="1">E00251429182321</f>
        <v>#NAME?</v>
      </c>
      <c r="B22269">
        <v>290</v>
      </c>
      <c r="C22269" t="s">
        <v>449</v>
      </c>
      <c r="D22269" s="1">
        <v>42153</v>
      </c>
      <c r="F22269">
        <v>3</v>
      </c>
      <c r="G22269">
        <v>71509</v>
      </c>
      <c r="H22269" t="s">
        <v>369</v>
      </c>
      <c r="J22269" t="s">
        <v>14</v>
      </c>
      <c r="K22269">
        <v>53</v>
      </c>
      <c r="L22269" t="s">
        <v>15</v>
      </c>
    </row>
    <row r="22270" spans="1:12">
      <c r="A22270" t="e">
        <f ca="1">E00251439928021</f>
        <v>#NAME?</v>
      </c>
      <c r="B22270">
        <v>189</v>
      </c>
      <c r="C22270" t="s">
        <v>58</v>
      </c>
      <c r="D22270" s="1">
        <v>41977</v>
      </c>
      <c r="F22270">
        <v>1</v>
      </c>
      <c r="G22270">
        <v>7852</v>
      </c>
      <c r="H22270" t="s">
        <v>221</v>
      </c>
      <c r="J22270" t="s">
        <v>14</v>
      </c>
      <c r="K22270">
        <v>44</v>
      </c>
      <c r="L22270" t="s">
        <v>22</v>
      </c>
    </row>
    <row r="22271" spans="1:12">
      <c r="A22271" t="e">
        <f ca="1">E00251439928021</f>
        <v>#NAME?</v>
      </c>
      <c r="B22271">
        <v>4893</v>
      </c>
      <c r="C22271" t="s">
        <v>426</v>
      </c>
      <c r="D22271" s="1">
        <v>42366</v>
      </c>
      <c r="F22271">
        <v>1</v>
      </c>
      <c r="G22271">
        <v>7245</v>
      </c>
      <c r="H22271" t="s">
        <v>116</v>
      </c>
      <c r="I22271" t="s">
        <v>148</v>
      </c>
      <c r="J22271" t="s">
        <v>57</v>
      </c>
      <c r="K22271">
        <v>45</v>
      </c>
      <c r="L22271" t="s">
        <v>15</v>
      </c>
    </row>
    <row r="22272" spans="1:12">
      <c r="A22272" t="e">
        <f ca="1">E00251430399821</f>
        <v>#NAME?</v>
      </c>
      <c r="B22272">
        <v>187</v>
      </c>
      <c r="C22272" t="s">
        <v>420</v>
      </c>
      <c r="D22272" s="1">
        <v>41547</v>
      </c>
      <c r="F22272">
        <v>1</v>
      </c>
      <c r="G22272">
        <v>2809</v>
      </c>
      <c r="H22272" t="s">
        <v>90</v>
      </c>
      <c r="J22272" t="s">
        <v>14</v>
      </c>
      <c r="K22272">
        <v>60</v>
      </c>
      <c r="L22272" t="s">
        <v>15</v>
      </c>
    </row>
    <row r="22273" spans="1:12">
      <c r="A22273" t="e">
        <f ca="1">E00251429182321</f>
        <v>#NAME?</v>
      </c>
      <c r="B22273">
        <v>290</v>
      </c>
      <c r="C22273" t="s">
        <v>449</v>
      </c>
      <c r="D22273" s="1">
        <v>42587</v>
      </c>
      <c r="F22273">
        <v>4</v>
      </c>
      <c r="G22273">
        <v>7140</v>
      </c>
      <c r="H22273" t="s">
        <v>1130</v>
      </c>
      <c r="J22273" t="s">
        <v>14</v>
      </c>
      <c r="K22273">
        <v>54</v>
      </c>
      <c r="L22273" t="s">
        <v>15</v>
      </c>
    </row>
    <row r="22274" spans="1:12">
      <c r="A22274" t="e">
        <f ca="1">E00251429182321</f>
        <v>#NAME?</v>
      </c>
      <c r="B22274">
        <v>1325</v>
      </c>
      <c r="C22274" t="s">
        <v>605</v>
      </c>
      <c r="D22274" s="1">
        <v>42212</v>
      </c>
      <c r="F22274">
        <v>3</v>
      </c>
      <c r="G22274">
        <v>7262</v>
      </c>
      <c r="H22274" t="s">
        <v>198</v>
      </c>
      <c r="J22274" t="s">
        <v>14</v>
      </c>
      <c r="K22274">
        <v>53</v>
      </c>
      <c r="L22274" t="s">
        <v>15</v>
      </c>
    </row>
    <row r="22275" spans="1:12">
      <c r="A22275" t="e">
        <f ca="1">E00251439928021</f>
        <v>#NAME?</v>
      </c>
      <c r="B22275">
        <v>189</v>
      </c>
      <c r="C22275" t="s">
        <v>58</v>
      </c>
      <c r="D22275" s="1">
        <v>42111</v>
      </c>
      <c r="F22275">
        <v>2</v>
      </c>
      <c r="G22275">
        <v>69010</v>
      </c>
      <c r="H22275" t="s">
        <v>294</v>
      </c>
      <c r="J22275" t="s">
        <v>14</v>
      </c>
      <c r="K22275">
        <v>45</v>
      </c>
      <c r="L22275" t="s">
        <v>15</v>
      </c>
    </row>
    <row r="22276" spans="1:12">
      <c r="A22276" t="e">
        <f ca="1">E00251439928021</f>
        <v>#NAME?</v>
      </c>
      <c r="B22276">
        <v>189</v>
      </c>
      <c r="C22276" t="s">
        <v>58</v>
      </c>
      <c r="D22276" s="1">
        <v>41795</v>
      </c>
      <c r="F22276">
        <v>1</v>
      </c>
      <c r="G22276">
        <v>7291</v>
      </c>
      <c r="H22276" t="s">
        <v>163</v>
      </c>
      <c r="J22276" t="s">
        <v>14</v>
      </c>
      <c r="K22276">
        <v>44</v>
      </c>
      <c r="L22276" t="s">
        <v>15</v>
      </c>
    </row>
    <row r="22277" spans="1:12">
      <c r="A22277" t="e">
        <f ca="1">E00251439928021</f>
        <v>#NAME?</v>
      </c>
      <c r="B22277">
        <v>4893</v>
      </c>
      <c r="C22277" t="s">
        <v>426</v>
      </c>
      <c r="D22277" s="1">
        <v>42452</v>
      </c>
      <c r="F22277">
        <v>1</v>
      </c>
      <c r="G22277">
        <v>6918</v>
      </c>
      <c r="H22277" t="s">
        <v>443</v>
      </c>
      <c r="I22277" t="s">
        <v>148</v>
      </c>
      <c r="J22277" t="s">
        <v>57</v>
      </c>
      <c r="K22277">
        <v>46</v>
      </c>
      <c r="L22277" t="s">
        <v>15</v>
      </c>
    </row>
    <row r="22278" spans="1:12">
      <c r="A22278" t="e">
        <f ca="1">E00251439928021</f>
        <v>#NAME?</v>
      </c>
      <c r="B22278">
        <v>4893</v>
      </c>
      <c r="C22278" t="s">
        <v>426</v>
      </c>
      <c r="D22278" s="1">
        <v>43010</v>
      </c>
      <c r="F22278">
        <v>1</v>
      </c>
      <c r="G22278">
        <v>7235</v>
      </c>
      <c r="H22278" t="s">
        <v>108</v>
      </c>
      <c r="I22278" t="s">
        <v>148</v>
      </c>
      <c r="J22278" t="s">
        <v>57</v>
      </c>
      <c r="K22278">
        <v>47</v>
      </c>
      <c r="L22278" t="s">
        <v>15</v>
      </c>
    </row>
    <row r="22279" spans="1:12">
      <c r="A22279" t="e">
        <f ca="1">E00251430399821</f>
        <v>#NAME?</v>
      </c>
      <c r="B22279">
        <v>187</v>
      </c>
      <c r="C22279" t="s">
        <v>420</v>
      </c>
      <c r="D22279" s="1">
        <v>41351</v>
      </c>
      <c r="F22279">
        <v>1</v>
      </c>
      <c r="G22279">
        <v>4019</v>
      </c>
      <c r="H22279" t="s">
        <v>26</v>
      </c>
      <c r="J22279" t="s">
        <v>14</v>
      </c>
      <c r="K22279">
        <v>59</v>
      </c>
      <c r="L22279" t="s">
        <v>15</v>
      </c>
    </row>
    <row r="22280" spans="1:12">
      <c r="A22280" t="e">
        <f ca="1">E00251430399821</f>
        <v>#NAME?</v>
      </c>
      <c r="B22280">
        <v>187</v>
      </c>
      <c r="C22280" t="s">
        <v>420</v>
      </c>
      <c r="D22280" s="1">
        <v>41654</v>
      </c>
      <c r="F22280">
        <v>5</v>
      </c>
      <c r="G22280">
        <v>72751</v>
      </c>
      <c r="H22280" t="s">
        <v>1059</v>
      </c>
      <c r="J22280" t="s">
        <v>14</v>
      </c>
      <c r="K22280">
        <v>60</v>
      </c>
      <c r="L22280" t="s">
        <v>15</v>
      </c>
    </row>
    <row r="22281" spans="1:12">
      <c r="A22281" t="e">
        <f ca="1">E00251439928021</f>
        <v>#NAME?</v>
      </c>
      <c r="B22281">
        <v>189</v>
      </c>
      <c r="C22281" t="s">
        <v>58</v>
      </c>
      <c r="D22281" s="1">
        <v>43089</v>
      </c>
      <c r="F22281">
        <v>1</v>
      </c>
      <c r="G22281">
        <v>7231</v>
      </c>
      <c r="H22281" t="s">
        <v>128</v>
      </c>
      <c r="J22281" t="s">
        <v>14</v>
      </c>
      <c r="K22281">
        <v>47</v>
      </c>
      <c r="L22281" t="s">
        <v>15</v>
      </c>
    </row>
    <row r="22282" spans="1:12">
      <c r="A22282" t="e">
        <f ca="1">E00251430399821</f>
        <v>#NAME?</v>
      </c>
      <c r="B22282">
        <v>187</v>
      </c>
      <c r="C22282" t="s">
        <v>420</v>
      </c>
      <c r="D22282" s="1">
        <v>42102</v>
      </c>
      <c r="F22282">
        <v>2</v>
      </c>
      <c r="G22282">
        <v>4019</v>
      </c>
      <c r="H22282" t="s">
        <v>26</v>
      </c>
      <c r="J22282" t="s">
        <v>14</v>
      </c>
      <c r="K22282">
        <v>61</v>
      </c>
      <c r="L22282" t="s">
        <v>15</v>
      </c>
    </row>
    <row r="22283" spans="1:12">
      <c r="A22283" t="e">
        <f ca="1">E00251439928021</f>
        <v>#NAME?</v>
      </c>
      <c r="B22283">
        <v>148</v>
      </c>
      <c r="C22283" t="s">
        <v>318</v>
      </c>
      <c r="D22283" s="1">
        <v>42968</v>
      </c>
      <c r="F22283">
        <v>1</v>
      </c>
      <c r="G22283">
        <v>7840</v>
      </c>
      <c r="H22283" t="s">
        <v>55</v>
      </c>
      <c r="I22283" t="s">
        <v>56</v>
      </c>
      <c r="J22283" t="s">
        <v>57</v>
      </c>
      <c r="K22283">
        <v>47</v>
      </c>
      <c r="L22283" t="s">
        <v>22</v>
      </c>
    </row>
    <row r="22284" spans="1:12">
      <c r="A22284" t="e">
        <f ca="1">E00251439928021</f>
        <v>#NAME?</v>
      </c>
      <c r="B22284">
        <v>1028</v>
      </c>
      <c r="C22284" t="s">
        <v>127</v>
      </c>
      <c r="D22284" s="1">
        <v>42865</v>
      </c>
      <c r="F22284">
        <v>1</v>
      </c>
      <c r="G22284">
        <v>30002</v>
      </c>
      <c r="H22284" t="s">
        <v>492</v>
      </c>
      <c r="I22284" t="s">
        <v>127</v>
      </c>
      <c r="J22284" t="s">
        <v>57</v>
      </c>
      <c r="K22284">
        <v>47</v>
      </c>
      <c r="L22284" t="s">
        <v>15</v>
      </c>
    </row>
    <row r="22285" spans="1:12">
      <c r="A22285" t="e">
        <f ca="1">E00251533165621</f>
        <v>#NAME?</v>
      </c>
      <c r="B22285">
        <v>443</v>
      </c>
      <c r="C22285" t="s">
        <v>582</v>
      </c>
      <c r="D22285" s="1">
        <v>42542</v>
      </c>
      <c r="F22285">
        <v>1</v>
      </c>
      <c r="G22285">
        <v>3051</v>
      </c>
      <c r="H22285" t="s">
        <v>13</v>
      </c>
      <c r="J22285" t="s">
        <v>14</v>
      </c>
      <c r="K22285">
        <v>55</v>
      </c>
      <c r="L22285" t="s">
        <v>15</v>
      </c>
    </row>
    <row r="22286" spans="1:12">
      <c r="A22286" t="e">
        <f ca="1">E00251533165621</f>
        <v>#NAME?</v>
      </c>
      <c r="B22286">
        <v>443</v>
      </c>
      <c r="C22286" t="s">
        <v>582</v>
      </c>
      <c r="D22286" s="1">
        <v>42611</v>
      </c>
      <c r="F22286">
        <v>2</v>
      </c>
      <c r="G22286">
        <v>1739</v>
      </c>
      <c r="H22286" t="s">
        <v>110</v>
      </c>
      <c r="J22286" t="s">
        <v>14</v>
      </c>
      <c r="K22286">
        <v>55</v>
      </c>
      <c r="L22286" t="s">
        <v>15</v>
      </c>
    </row>
    <row r="22287" spans="1:12">
      <c r="A22287" t="e">
        <f ca="1">E00251629186521</f>
        <v>#NAME?</v>
      </c>
      <c r="B22287">
        <v>163</v>
      </c>
      <c r="C22287" t="s">
        <v>219</v>
      </c>
      <c r="D22287" s="1">
        <v>42786</v>
      </c>
      <c r="F22287">
        <v>1</v>
      </c>
      <c r="G22287">
        <v>5368</v>
      </c>
      <c r="H22287" t="s">
        <v>101</v>
      </c>
      <c r="J22287" t="s">
        <v>14</v>
      </c>
      <c r="K22287">
        <v>44</v>
      </c>
      <c r="L22287" t="s">
        <v>15</v>
      </c>
    </row>
    <row r="22288" spans="1:12">
      <c r="A22288" t="e">
        <f ca="1">E00251430399821</f>
        <v>#NAME?</v>
      </c>
      <c r="B22288">
        <v>187</v>
      </c>
      <c r="C22288" t="s">
        <v>420</v>
      </c>
      <c r="D22288" s="1">
        <v>42492</v>
      </c>
      <c r="F22288">
        <v>1</v>
      </c>
      <c r="G22288">
        <v>4019</v>
      </c>
      <c r="H22288" t="s">
        <v>26</v>
      </c>
      <c r="J22288" t="s">
        <v>14</v>
      </c>
      <c r="K22288">
        <v>62</v>
      </c>
      <c r="L22288" t="s">
        <v>15</v>
      </c>
    </row>
    <row r="22289" spans="1:12">
      <c r="A22289" t="e">
        <f ca="1">E00251430399821</f>
        <v>#NAME?</v>
      </c>
      <c r="B22289">
        <v>187</v>
      </c>
      <c r="C22289" t="s">
        <v>420</v>
      </c>
      <c r="D22289" s="1">
        <v>42768</v>
      </c>
      <c r="F22289">
        <v>1</v>
      </c>
      <c r="G22289">
        <v>2720</v>
      </c>
      <c r="H22289" t="s">
        <v>65</v>
      </c>
      <c r="J22289" t="s">
        <v>14</v>
      </c>
      <c r="K22289">
        <v>63</v>
      </c>
      <c r="L22289" t="s">
        <v>15</v>
      </c>
    </row>
    <row r="22290" spans="1:12">
      <c r="A22290" t="e">
        <f ca="1">E00251430399821</f>
        <v>#NAME?</v>
      </c>
      <c r="B22290">
        <v>187</v>
      </c>
      <c r="C22290" t="s">
        <v>420</v>
      </c>
      <c r="D22290" s="1">
        <v>42893</v>
      </c>
      <c r="F22290">
        <v>1</v>
      </c>
      <c r="G22290">
        <v>4019</v>
      </c>
      <c r="H22290" t="s">
        <v>26</v>
      </c>
      <c r="J22290" t="s">
        <v>14</v>
      </c>
      <c r="K22290">
        <v>63</v>
      </c>
      <c r="L22290" t="s">
        <v>15</v>
      </c>
    </row>
    <row r="22291" spans="1:12">
      <c r="A22291" t="e">
        <f ca="1">E00251430399821</f>
        <v>#NAME?</v>
      </c>
      <c r="B22291">
        <v>187</v>
      </c>
      <c r="C22291" t="s">
        <v>420</v>
      </c>
      <c r="D22291" s="1">
        <v>43066</v>
      </c>
      <c r="F22291">
        <v>4</v>
      </c>
      <c r="G22291">
        <v>2809</v>
      </c>
      <c r="H22291" t="s">
        <v>90</v>
      </c>
      <c r="J22291" t="s">
        <v>14</v>
      </c>
      <c r="K22291">
        <v>64</v>
      </c>
      <c r="L22291" t="s">
        <v>15</v>
      </c>
    </row>
    <row r="22292" spans="1:12">
      <c r="A22292" t="e">
        <f ca="1">E00251629186521</f>
        <v>#NAME?</v>
      </c>
      <c r="B22292">
        <v>163</v>
      </c>
      <c r="C22292" t="s">
        <v>219</v>
      </c>
      <c r="D22292" s="1">
        <v>41948</v>
      </c>
      <c r="F22292">
        <v>2</v>
      </c>
      <c r="G22292">
        <v>5693</v>
      </c>
      <c r="H22292" t="s">
        <v>358</v>
      </c>
      <c r="J22292" t="s">
        <v>14</v>
      </c>
      <c r="K22292">
        <v>42</v>
      </c>
      <c r="L22292" t="s">
        <v>15</v>
      </c>
    </row>
    <row r="22293" spans="1:12">
      <c r="A22293" t="e">
        <f ca="1">E00251629186521</f>
        <v>#NAME?</v>
      </c>
      <c r="B22293">
        <v>163</v>
      </c>
      <c r="C22293" t="s">
        <v>219</v>
      </c>
      <c r="D22293" s="1">
        <v>42006</v>
      </c>
      <c r="F22293">
        <v>1</v>
      </c>
      <c r="G22293">
        <v>463</v>
      </c>
      <c r="H22293" t="s">
        <v>259</v>
      </c>
      <c r="J22293" t="s">
        <v>14</v>
      </c>
      <c r="K22293">
        <v>42</v>
      </c>
      <c r="L22293" t="s">
        <v>15</v>
      </c>
    </row>
    <row r="22294" spans="1:12">
      <c r="A22294" t="e">
        <f t="shared" ref="A22294:A22299" ca="1" si="206">E00251430399821</f>
        <v>#NAME?</v>
      </c>
      <c r="B22294">
        <v>187</v>
      </c>
      <c r="C22294" t="s">
        <v>420</v>
      </c>
      <c r="D22294" s="1">
        <v>41921</v>
      </c>
      <c r="F22294">
        <v>1</v>
      </c>
      <c r="G22294">
        <v>4019</v>
      </c>
      <c r="H22294" t="s">
        <v>26</v>
      </c>
      <c r="J22294" t="s">
        <v>14</v>
      </c>
      <c r="K22294">
        <v>61</v>
      </c>
      <c r="L22294" t="s">
        <v>15</v>
      </c>
    </row>
    <row r="22295" spans="1:12">
      <c r="A22295" t="e">
        <f t="shared" ca="1" si="206"/>
        <v>#NAME?</v>
      </c>
      <c r="B22295">
        <v>187</v>
      </c>
      <c r="C22295" t="s">
        <v>420</v>
      </c>
      <c r="D22295" s="1">
        <v>42515</v>
      </c>
      <c r="F22295">
        <v>2</v>
      </c>
      <c r="G22295">
        <v>4019</v>
      </c>
      <c r="H22295" t="s">
        <v>26</v>
      </c>
      <c r="J22295" t="s">
        <v>14</v>
      </c>
      <c r="K22295">
        <v>62</v>
      </c>
      <c r="L22295" t="s">
        <v>15</v>
      </c>
    </row>
    <row r="22296" spans="1:12">
      <c r="A22296" t="e">
        <f t="shared" ca="1" si="206"/>
        <v>#NAME?</v>
      </c>
      <c r="B22296">
        <v>187</v>
      </c>
      <c r="C22296" t="s">
        <v>420</v>
      </c>
      <c r="D22296" s="1">
        <v>42893</v>
      </c>
      <c r="F22296">
        <v>5</v>
      </c>
      <c r="G22296">
        <v>2809</v>
      </c>
      <c r="H22296" t="s">
        <v>90</v>
      </c>
      <c r="J22296" t="s">
        <v>14</v>
      </c>
      <c r="K22296">
        <v>63</v>
      </c>
      <c r="L22296" t="s">
        <v>15</v>
      </c>
    </row>
    <row r="22297" spans="1:12">
      <c r="A22297" t="e">
        <f t="shared" ca="1" si="206"/>
        <v>#NAME?</v>
      </c>
      <c r="B22297">
        <v>187</v>
      </c>
      <c r="C22297" t="s">
        <v>420</v>
      </c>
      <c r="D22297" s="1">
        <v>41662</v>
      </c>
      <c r="F22297">
        <v>2</v>
      </c>
      <c r="G22297">
        <v>4019</v>
      </c>
      <c r="H22297" t="s">
        <v>26</v>
      </c>
      <c r="J22297" t="s">
        <v>14</v>
      </c>
      <c r="K22297">
        <v>60</v>
      </c>
      <c r="L22297" t="s">
        <v>15</v>
      </c>
    </row>
    <row r="22298" spans="1:12">
      <c r="A22298" t="e">
        <f t="shared" ca="1" si="206"/>
        <v>#NAME?</v>
      </c>
      <c r="B22298">
        <v>187</v>
      </c>
      <c r="C22298" t="s">
        <v>420</v>
      </c>
      <c r="D22298" s="1">
        <v>41984</v>
      </c>
      <c r="F22298">
        <v>3</v>
      </c>
      <c r="G22298">
        <v>2720</v>
      </c>
      <c r="H22298" t="s">
        <v>65</v>
      </c>
      <c r="J22298" t="s">
        <v>14</v>
      </c>
      <c r="K22298">
        <v>61</v>
      </c>
      <c r="L22298" t="s">
        <v>15</v>
      </c>
    </row>
    <row r="22299" spans="1:12">
      <c r="A22299" t="e">
        <f t="shared" ca="1" si="206"/>
        <v>#NAME?</v>
      </c>
      <c r="B22299">
        <v>187</v>
      </c>
      <c r="C22299" t="s">
        <v>420</v>
      </c>
      <c r="D22299" s="1">
        <v>42102</v>
      </c>
      <c r="F22299">
        <v>1</v>
      </c>
      <c r="G22299">
        <v>84500</v>
      </c>
      <c r="H22299" t="s">
        <v>511</v>
      </c>
      <c r="J22299" t="s">
        <v>14</v>
      </c>
      <c r="K22299">
        <v>61</v>
      </c>
      <c r="L22299" t="s">
        <v>15</v>
      </c>
    </row>
    <row r="22300" spans="1:12">
      <c r="A22300" t="e">
        <f ca="1">E00251532302721</f>
        <v>#NAME?</v>
      </c>
      <c r="B22300">
        <v>451</v>
      </c>
      <c r="C22300" t="s">
        <v>102</v>
      </c>
      <c r="D22300" s="1">
        <v>42587</v>
      </c>
      <c r="F22300">
        <v>1</v>
      </c>
      <c r="G22300">
        <v>78652</v>
      </c>
      <c r="H22300" t="s">
        <v>931</v>
      </c>
      <c r="J22300" t="s">
        <v>14</v>
      </c>
      <c r="K22300">
        <v>54</v>
      </c>
      <c r="L22300" t="s">
        <v>22</v>
      </c>
    </row>
    <row r="22301" spans="1:12">
      <c r="A22301" t="e">
        <f ca="1">E00251532302721</f>
        <v>#NAME?</v>
      </c>
      <c r="B22301">
        <v>451</v>
      </c>
      <c r="C22301" t="s">
        <v>102</v>
      </c>
      <c r="D22301" s="1">
        <v>42723</v>
      </c>
      <c r="F22301">
        <v>1</v>
      </c>
      <c r="G22301">
        <v>73300</v>
      </c>
      <c r="H22301" t="s">
        <v>86</v>
      </c>
      <c r="J22301" t="s">
        <v>14</v>
      </c>
      <c r="K22301">
        <v>55</v>
      </c>
      <c r="L22301" t="s">
        <v>15</v>
      </c>
    </row>
    <row r="22302" spans="1:12">
      <c r="A22302" t="e">
        <f ca="1">E00251430399821</f>
        <v>#NAME?</v>
      </c>
      <c r="B22302">
        <v>187</v>
      </c>
      <c r="C22302" t="s">
        <v>420</v>
      </c>
      <c r="D22302" s="1">
        <v>41113</v>
      </c>
      <c r="F22302">
        <v>1</v>
      </c>
      <c r="G22302">
        <v>2169</v>
      </c>
      <c r="H22302" t="s">
        <v>40</v>
      </c>
      <c r="J22302" t="s">
        <v>14</v>
      </c>
      <c r="K22302">
        <v>58</v>
      </c>
      <c r="L22302" t="s">
        <v>15</v>
      </c>
    </row>
    <row r="22303" spans="1:12">
      <c r="A22303" t="e">
        <f ca="1">E00251533639421</f>
        <v>#NAME?</v>
      </c>
      <c r="B22303">
        <v>1886</v>
      </c>
      <c r="C22303" t="s">
        <v>581</v>
      </c>
      <c r="D22303" s="1">
        <v>42998</v>
      </c>
      <c r="F22303">
        <v>2</v>
      </c>
      <c r="G22303">
        <v>9198</v>
      </c>
      <c r="H22303" t="s">
        <v>229</v>
      </c>
      <c r="J22303" t="s">
        <v>14</v>
      </c>
      <c r="K22303">
        <v>52</v>
      </c>
      <c r="L22303" t="s">
        <v>15</v>
      </c>
    </row>
    <row r="22304" spans="1:12">
      <c r="A22304" t="e">
        <f ca="1">E00251531471221</f>
        <v>#NAME?</v>
      </c>
      <c r="B22304">
        <v>1786</v>
      </c>
      <c r="C22304" t="s">
        <v>37</v>
      </c>
      <c r="D22304" s="1">
        <v>41439</v>
      </c>
      <c r="F22304">
        <v>2</v>
      </c>
      <c r="G22304">
        <v>4660</v>
      </c>
      <c r="H22304" t="s">
        <v>215</v>
      </c>
      <c r="J22304" t="s">
        <v>14</v>
      </c>
      <c r="K22304">
        <v>57</v>
      </c>
      <c r="L22304" t="s">
        <v>15</v>
      </c>
    </row>
    <row r="22305" spans="1:12">
      <c r="A22305" t="e">
        <f ca="1">E00251531471221</f>
        <v>#NAME?</v>
      </c>
      <c r="B22305">
        <v>1786</v>
      </c>
      <c r="C22305" t="s">
        <v>37</v>
      </c>
      <c r="D22305" s="1">
        <v>42163</v>
      </c>
      <c r="F22305">
        <v>1</v>
      </c>
      <c r="G22305">
        <v>72610</v>
      </c>
      <c r="H22305" t="s">
        <v>226</v>
      </c>
      <c r="J22305" t="s">
        <v>14</v>
      </c>
      <c r="K22305">
        <v>59</v>
      </c>
      <c r="L22305" t="s">
        <v>15</v>
      </c>
    </row>
    <row r="22306" spans="1:12">
      <c r="A22306" t="e">
        <f ca="1">E00251531471221</f>
        <v>#NAME?</v>
      </c>
      <c r="B22306">
        <v>1786</v>
      </c>
      <c r="C22306" t="s">
        <v>37</v>
      </c>
      <c r="D22306" s="1">
        <v>42165</v>
      </c>
      <c r="F22306">
        <v>4</v>
      </c>
      <c r="G22306">
        <v>49300</v>
      </c>
      <c r="H22306" t="s">
        <v>228</v>
      </c>
      <c r="J22306" t="s">
        <v>14</v>
      </c>
      <c r="K22306">
        <v>59</v>
      </c>
      <c r="L22306" t="s">
        <v>15</v>
      </c>
    </row>
    <row r="22307" spans="1:12">
      <c r="A22307" t="e">
        <f ca="1">E00251528917021</f>
        <v>#NAME?</v>
      </c>
      <c r="B22307">
        <v>272</v>
      </c>
      <c r="C22307" t="s">
        <v>174</v>
      </c>
      <c r="D22307" s="1">
        <v>41878</v>
      </c>
      <c r="F22307">
        <v>1</v>
      </c>
      <c r="G22307">
        <v>78904</v>
      </c>
      <c r="H22307" t="s">
        <v>1244</v>
      </c>
      <c r="I22307" t="s">
        <v>56</v>
      </c>
      <c r="J22307" t="s">
        <v>57</v>
      </c>
      <c r="K22307">
        <v>56</v>
      </c>
      <c r="L22307" t="s">
        <v>22</v>
      </c>
    </row>
    <row r="22308" spans="1:12">
      <c r="A22308" t="e">
        <f ca="1">E00251531471221</f>
        <v>#NAME?</v>
      </c>
      <c r="B22308">
        <v>1786</v>
      </c>
      <c r="C22308" t="s">
        <v>37</v>
      </c>
      <c r="D22308" s="1">
        <v>42192</v>
      </c>
      <c r="F22308">
        <v>4</v>
      </c>
      <c r="G22308">
        <v>49300</v>
      </c>
      <c r="H22308" t="s">
        <v>228</v>
      </c>
      <c r="J22308" t="s">
        <v>14</v>
      </c>
      <c r="K22308">
        <v>59</v>
      </c>
      <c r="L22308" t="s">
        <v>15</v>
      </c>
    </row>
    <row r="22309" spans="1:12">
      <c r="A22309" t="e">
        <f ca="1">E00251533639421</f>
        <v>#NAME?</v>
      </c>
      <c r="B22309">
        <v>1886</v>
      </c>
      <c r="C22309" t="s">
        <v>581</v>
      </c>
      <c r="D22309" s="1">
        <v>41891</v>
      </c>
      <c r="F22309">
        <v>2</v>
      </c>
      <c r="G22309">
        <v>1101</v>
      </c>
      <c r="H22309" t="s">
        <v>220</v>
      </c>
      <c r="J22309" t="s">
        <v>14</v>
      </c>
      <c r="K22309">
        <v>48</v>
      </c>
      <c r="L22309" t="s">
        <v>15</v>
      </c>
    </row>
    <row r="22310" spans="1:12">
      <c r="A22310" t="e">
        <f ca="1">E00251430063721</f>
        <v>#NAME?</v>
      </c>
      <c r="B22310">
        <v>482</v>
      </c>
      <c r="C22310" t="s">
        <v>471</v>
      </c>
      <c r="D22310" s="1">
        <v>42831</v>
      </c>
      <c r="F22310">
        <v>1</v>
      </c>
      <c r="G22310">
        <v>4019</v>
      </c>
      <c r="H22310" t="s">
        <v>26</v>
      </c>
      <c r="J22310" t="s">
        <v>14</v>
      </c>
      <c r="K22310">
        <v>55</v>
      </c>
      <c r="L22310" t="s">
        <v>15</v>
      </c>
    </row>
    <row r="22311" spans="1:12">
      <c r="A22311" t="e">
        <f ca="1">E00251533639421</f>
        <v>#NAME?</v>
      </c>
      <c r="B22311">
        <v>1886</v>
      </c>
      <c r="C22311" t="s">
        <v>581</v>
      </c>
      <c r="D22311" s="1">
        <v>42219</v>
      </c>
      <c r="F22311">
        <v>2</v>
      </c>
      <c r="G22311">
        <v>25000</v>
      </c>
      <c r="H22311" t="s">
        <v>178</v>
      </c>
      <c r="J22311" t="s">
        <v>14</v>
      </c>
      <c r="K22311">
        <v>49</v>
      </c>
      <c r="L22311" t="s">
        <v>15</v>
      </c>
    </row>
    <row r="22312" spans="1:12">
      <c r="A22312" t="e">
        <f ca="1">E00251531471221</f>
        <v>#NAME?</v>
      </c>
      <c r="B22312">
        <v>1786</v>
      </c>
      <c r="C22312" t="s">
        <v>37</v>
      </c>
      <c r="D22312" s="1">
        <v>42699</v>
      </c>
      <c r="F22312">
        <v>5</v>
      </c>
      <c r="G22312">
        <v>2721</v>
      </c>
      <c r="H22312" t="s">
        <v>465</v>
      </c>
      <c r="J22312" t="s">
        <v>14</v>
      </c>
      <c r="K22312">
        <v>61</v>
      </c>
      <c r="L22312" t="s">
        <v>15</v>
      </c>
    </row>
    <row r="22313" spans="1:12">
      <c r="A22313" t="e">
        <f ca="1">E00251531471221</f>
        <v>#NAME?</v>
      </c>
      <c r="B22313">
        <v>1786</v>
      </c>
      <c r="C22313" t="s">
        <v>37</v>
      </c>
      <c r="D22313" s="1">
        <v>42921</v>
      </c>
      <c r="F22313">
        <v>2</v>
      </c>
      <c r="G22313">
        <v>7862</v>
      </c>
      <c r="H22313" t="s">
        <v>27</v>
      </c>
      <c r="J22313" t="s">
        <v>14</v>
      </c>
      <c r="K22313">
        <v>61</v>
      </c>
      <c r="L22313" t="s">
        <v>22</v>
      </c>
    </row>
    <row r="22314" spans="1:12">
      <c r="A22314" t="e">
        <f ca="1">E00251532302721</f>
        <v>#NAME?</v>
      </c>
      <c r="B22314">
        <v>451</v>
      </c>
      <c r="C22314" t="s">
        <v>102</v>
      </c>
      <c r="D22314" s="1">
        <v>42012</v>
      </c>
      <c r="F22314">
        <v>2</v>
      </c>
      <c r="G22314">
        <v>8058</v>
      </c>
      <c r="H22314" t="s">
        <v>469</v>
      </c>
      <c r="J22314" t="s">
        <v>14</v>
      </c>
      <c r="K22314">
        <v>53</v>
      </c>
      <c r="L22314" t="s">
        <v>15</v>
      </c>
    </row>
    <row r="22315" spans="1:12">
      <c r="A22315" t="e">
        <f ca="1">E00251533639421</f>
        <v>#NAME?</v>
      </c>
      <c r="B22315">
        <v>1886</v>
      </c>
      <c r="C22315" t="s">
        <v>581</v>
      </c>
      <c r="D22315" s="1">
        <v>42740</v>
      </c>
      <c r="F22315">
        <v>1</v>
      </c>
      <c r="G22315">
        <v>72885</v>
      </c>
      <c r="H22315" t="s">
        <v>354</v>
      </c>
      <c r="J22315" t="s">
        <v>14</v>
      </c>
      <c r="K22315">
        <v>51</v>
      </c>
      <c r="L22315" t="s">
        <v>15</v>
      </c>
    </row>
    <row r="22316" spans="1:12">
      <c r="A22316" t="e">
        <f ca="1">E00251533639421</f>
        <v>#NAME?</v>
      </c>
      <c r="B22316">
        <v>1886</v>
      </c>
      <c r="C22316" t="s">
        <v>581</v>
      </c>
      <c r="D22316" s="1">
        <v>41984</v>
      </c>
      <c r="F22316">
        <v>2</v>
      </c>
      <c r="G22316">
        <v>1101</v>
      </c>
      <c r="H22316" t="s">
        <v>220</v>
      </c>
      <c r="J22316" t="s">
        <v>14</v>
      </c>
      <c r="K22316">
        <v>49</v>
      </c>
      <c r="L22316" t="s">
        <v>15</v>
      </c>
    </row>
    <row r="22317" spans="1:12">
      <c r="A22317" t="e">
        <f ca="1">E00251429836321</f>
        <v>#NAME?</v>
      </c>
      <c r="B22317">
        <v>156</v>
      </c>
      <c r="C22317" t="s">
        <v>569</v>
      </c>
      <c r="D22317" s="1">
        <v>41716</v>
      </c>
      <c r="F22317">
        <v>1</v>
      </c>
      <c r="G22317">
        <v>38830</v>
      </c>
      <c r="H22317" t="s">
        <v>847</v>
      </c>
      <c r="J22317" t="s">
        <v>14</v>
      </c>
      <c r="K22317">
        <v>53</v>
      </c>
      <c r="L22317" t="s">
        <v>15</v>
      </c>
    </row>
    <row r="22318" spans="1:12">
      <c r="A22318" t="e">
        <f ca="1">E00251533639421</f>
        <v>#NAME?</v>
      </c>
      <c r="B22318">
        <v>1886</v>
      </c>
      <c r="C22318" t="s">
        <v>581</v>
      </c>
      <c r="D22318" s="1">
        <v>42219</v>
      </c>
      <c r="F22318">
        <v>2</v>
      </c>
      <c r="G22318">
        <v>7262</v>
      </c>
      <c r="H22318" t="s">
        <v>198</v>
      </c>
      <c r="J22318" t="s">
        <v>14</v>
      </c>
      <c r="K22318">
        <v>49</v>
      </c>
      <c r="L22318" t="s">
        <v>15</v>
      </c>
    </row>
    <row r="22319" spans="1:12">
      <c r="A22319" t="e">
        <f ca="1">E00251533639421</f>
        <v>#NAME?</v>
      </c>
      <c r="B22319">
        <v>1886</v>
      </c>
      <c r="C22319" t="s">
        <v>581</v>
      </c>
      <c r="D22319" s="1">
        <v>42223</v>
      </c>
      <c r="F22319">
        <v>1</v>
      </c>
      <c r="G22319">
        <v>7262</v>
      </c>
      <c r="H22319" t="s">
        <v>198</v>
      </c>
      <c r="J22319" t="s">
        <v>14</v>
      </c>
      <c r="K22319">
        <v>49</v>
      </c>
      <c r="L22319" t="s">
        <v>15</v>
      </c>
    </row>
    <row r="22320" spans="1:12">
      <c r="A22320" t="e">
        <f ca="1">E00251533165621</f>
        <v>#NAME?</v>
      </c>
      <c r="B22320">
        <v>443</v>
      </c>
      <c r="C22320" t="s">
        <v>582</v>
      </c>
      <c r="D22320" s="1">
        <v>42248</v>
      </c>
      <c r="F22320">
        <v>3</v>
      </c>
      <c r="G22320">
        <v>7295</v>
      </c>
      <c r="H22320" t="s">
        <v>76</v>
      </c>
      <c r="J22320" t="s">
        <v>14</v>
      </c>
      <c r="K22320">
        <v>54</v>
      </c>
      <c r="L22320" t="s">
        <v>15</v>
      </c>
    </row>
    <row r="22321" spans="1:12">
      <c r="A22321" t="e">
        <f ca="1">E00251532302721</f>
        <v>#NAME?</v>
      </c>
      <c r="B22321">
        <v>451</v>
      </c>
      <c r="C22321" t="s">
        <v>102</v>
      </c>
      <c r="D22321" s="1">
        <v>41563</v>
      </c>
      <c r="F22321">
        <v>1</v>
      </c>
      <c r="G22321">
        <v>78650</v>
      </c>
      <c r="H22321" t="s">
        <v>414</v>
      </c>
      <c r="J22321" t="s">
        <v>14</v>
      </c>
      <c r="K22321">
        <v>51</v>
      </c>
      <c r="L22321" t="s">
        <v>22</v>
      </c>
    </row>
    <row r="22322" spans="1:12">
      <c r="A22322" t="e">
        <f ca="1">E00251532302721</f>
        <v>#NAME?</v>
      </c>
      <c r="B22322">
        <v>451</v>
      </c>
      <c r="C22322" t="s">
        <v>102</v>
      </c>
      <c r="D22322" s="1">
        <v>42527</v>
      </c>
      <c r="F22322">
        <v>1</v>
      </c>
      <c r="G22322">
        <v>71940</v>
      </c>
      <c r="H22322" t="s">
        <v>135</v>
      </c>
      <c r="J22322" t="s">
        <v>14</v>
      </c>
      <c r="K22322">
        <v>54</v>
      </c>
      <c r="L22322" t="s">
        <v>15</v>
      </c>
    </row>
    <row r="22323" spans="1:12">
      <c r="A22323" t="e">
        <f ca="1">E00251533165621</f>
        <v>#NAME?</v>
      </c>
      <c r="B22323">
        <v>443</v>
      </c>
      <c r="C22323" t="s">
        <v>582</v>
      </c>
      <c r="D22323" s="1">
        <v>40953</v>
      </c>
      <c r="F22323">
        <v>1</v>
      </c>
      <c r="G22323">
        <v>2169</v>
      </c>
      <c r="H22323" t="s">
        <v>40</v>
      </c>
      <c r="J22323" t="s">
        <v>14</v>
      </c>
      <c r="K22323">
        <v>51</v>
      </c>
      <c r="L22323" t="s">
        <v>15</v>
      </c>
    </row>
    <row r="22324" spans="1:12">
      <c r="A22324" t="e">
        <f ca="1">E00251533165621</f>
        <v>#NAME?</v>
      </c>
      <c r="B22324">
        <v>443</v>
      </c>
      <c r="C22324" t="s">
        <v>582</v>
      </c>
      <c r="D22324" s="1">
        <v>42044</v>
      </c>
      <c r="F22324">
        <v>2</v>
      </c>
      <c r="G22324">
        <v>7030</v>
      </c>
      <c r="H22324" t="s">
        <v>333</v>
      </c>
      <c r="J22324" t="s">
        <v>14</v>
      </c>
      <c r="K22324">
        <v>54</v>
      </c>
      <c r="L22324" t="s">
        <v>15</v>
      </c>
    </row>
    <row r="22325" spans="1:12">
      <c r="A22325" t="e">
        <f ca="1">E00251432153221</f>
        <v>#NAME?</v>
      </c>
      <c r="B22325">
        <v>489</v>
      </c>
      <c r="C22325" t="s">
        <v>100</v>
      </c>
      <c r="D22325" s="1">
        <v>42209</v>
      </c>
      <c r="F22325">
        <v>1</v>
      </c>
      <c r="G22325">
        <v>3804</v>
      </c>
      <c r="H22325" t="s">
        <v>71</v>
      </c>
      <c r="J22325" t="s">
        <v>14</v>
      </c>
      <c r="K22325">
        <v>45</v>
      </c>
      <c r="L22325" t="s">
        <v>15</v>
      </c>
    </row>
    <row r="22326" spans="1:12">
      <c r="A22326" t="e">
        <f ca="1">E00251529174621</f>
        <v>#NAME?</v>
      </c>
      <c r="B22326">
        <v>189</v>
      </c>
      <c r="C22326" t="s">
        <v>58</v>
      </c>
      <c r="D22326" s="1">
        <v>41515</v>
      </c>
      <c r="F22326">
        <v>1</v>
      </c>
      <c r="G22326">
        <v>460</v>
      </c>
      <c r="H22326" t="s">
        <v>16</v>
      </c>
      <c r="J22326" t="s">
        <v>14</v>
      </c>
      <c r="K22326">
        <v>49</v>
      </c>
      <c r="L22326" t="s">
        <v>15</v>
      </c>
    </row>
    <row r="22327" spans="1:12">
      <c r="A22327" t="e">
        <f ca="1">E00251531471221</f>
        <v>#NAME?</v>
      </c>
      <c r="B22327">
        <v>1786</v>
      </c>
      <c r="C22327" t="s">
        <v>37</v>
      </c>
      <c r="D22327" s="1">
        <v>42300</v>
      </c>
      <c r="F22327">
        <v>3</v>
      </c>
      <c r="G22327">
        <v>2720</v>
      </c>
      <c r="H22327" t="s">
        <v>65</v>
      </c>
      <c r="J22327" t="s">
        <v>14</v>
      </c>
      <c r="K22327">
        <v>59</v>
      </c>
      <c r="L22327" t="s">
        <v>15</v>
      </c>
    </row>
    <row r="22328" spans="1:12">
      <c r="A22328" t="e">
        <f ca="1">E00251429606721</f>
        <v>#NAME?</v>
      </c>
      <c r="B22328">
        <v>161</v>
      </c>
      <c r="C22328" t="s">
        <v>349</v>
      </c>
      <c r="D22328" s="1">
        <v>42955</v>
      </c>
      <c r="F22328">
        <v>1</v>
      </c>
      <c r="G22328">
        <v>78093</v>
      </c>
      <c r="H22328" t="s">
        <v>769</v>
      </c>
      <c r="J22328" t="s">
        <v>14</v>
      </c>
      <c r="K22328">
        <v>56</v>
      </c>
      <c r="L22328" t="s">
        <v>22</v>
      </c>
    </row>
    <row r="22329" spans="1:12">
      <c r="A22329" t="e">
        <f ca="1">E00251533165621</f>
        <v>#NAME?</v>
      </c>
      <c r="B22329">
        <v>443</v>
      </c>
      <c r="C22329" t="s">
        <v>582</v>
      </c>
      <c r="D22329" s="1">
        <v>41697</v>
      </c>
      <c r="F22329">
        <v>2</v>
      </c>
      <c r="G22329">
        <v>34690</v>
      </c>
      <c r="H22329" t="s">
        <v>118</v>
      </c>
      <c r="J22329" t="s">
        <v>14</v>
      </c>
      <c r="K22329">
        <v>53</v>
      </c>
      <c r="L22329" t="s">
        <v>15</v>
      </c>
    </row>
    <row r="22330" spans="1:12">
      <c r="A22330" t="e">
        <f ca="1">E00251533165621</f>
        <v>#NAME?</v>
      </c>
      <c r="B22330">
        <v>443</v>
      </c>
      <c r="C22330" t="s">
        <v>582</v>
      </c>
      <c r="D22330" s="1">
        <v>42472</v>
      </c>
      <c r="F22330">
        <v>1</v>
      </c>
      <c r="G22330">
        <v>30781</v>
      </c>
      <c r="H22330" t="s">
        <v>584</v>
      </c>
      <c r="J22330" t="s">
        <v>14</v>
      </c>
      <c r="K22330">
        <v>55</v>
      </c>
      <c r="L22330" t="s">
        <v>15</v>
      </c>
    </row>
    <row r="22331" spans="1:12">
      <c r="A22331" t="e">
        <f ca="1">E00251713751121</f>
        <v>#NAME?</v>
      </c>
      <c r="B22331">
        <v>158</v>
      </c>
      <c r="C22331" t="s">
        <v>586</v>
      </c>
      <c r="D22331" s="1">
        <v>42695</v>
      </c>
      <c r="F22331">
        <v>3</v>
      </c>
      <c r="G22331">
        <v>7202</v>
      </c>
      <c r="H22331" t="s">
        <v>594</v>
      </c>
      <c r="J22331" t="s">
        <v>14</v>
      </c>
      <c r="K22331">
        <v>43</v>
      </c>
      <c r="L22331" t="s">
        <v>15</v>
      </c>
    </row>
    <row r="22332" spans="1:12">
      <c r="A22332" t="e">
        <f ca="1">E00251432176421</f>
        <v>#NAME?</v>
      </c>
      <c r="B22332">
        <v>489</v>
      </c>
      <c r="C22332" t="s">
        <v>100</v>
      </c>
      <c r="D22332" s="1">
        <v>42209</v>
      </c>
      <c r="F22332">
        <v>1</v>
      </c>
      <c r="G22332">
        <v>7869</v>
      </c>
      <c r="H22332" t="s">
        <v>470</v>
      </c>
      <c r="J22332" t="s">
        <v>14</v>
      </c>
      <c r="K22332">
        <v>44</v>
      </c>
      <c r="L22332" t="s">
        <v>22</v>
      </c>
    </row>
    <row r="22333" spans="1:12">
      <c r="A22333" t="e">
        <f ca="1">E00251432153221</f>
        <v>#NAME?</v>
      </c>
      <c r="B22333">
        <v>489</v>
      </c>
      <c r="C22333" t="s">
        <v>100</v>
      </c>
      <c r="D22333" s="1">
        <v>42241</v>
      </c>
      <c r="F22333">
        <v>1</v>
      </c>
      <c r="G22333">
        <v>4019</v>
      </c>
      <c r="H22333" t="s">
        <v>26</v>
      </c>
      <c r="J22333" t="s">
        <v>14</v>
      </c>
      <c r="K22333">
        <v>45</v>
      </c>
      <c r="L22333" t="s">
        <v>15</v>
      </c>
    </row>
    <row r="22334" spans="1:12">
      <c r="A22334" t="e">
        <f ca="1">E00251533165621</f>
        <v>#NAME?</v>
      </c>
      <c r="B22334">
        <v>443</v>
      </c>
      <c r="C22334" t="s">
        <v>582</v>
      </c>
      <c r="D22334" s="1">
        <v>40955</v>
      </c>
      <c r="F22334">
        <v>1</v>
      </c>
      <c r="G22334">
        <v>2169</v>
      </c>
      <c r="H22334" t="s">
        <v>40</v>
      </c>
      <c r="J22334" t="s">
        <v>14</v>
      </c>
      <c r="K22334">
        <v>51</v>
      </c>
      <c r="L22334" t="s">
        <v>15</v>
      </c>
    </row>
    <row r="22335" spans="1:12">
      <c r="A22335" t="e">
        <f ca="1">E00251533165621</f>
        <v>#NAME?</v>
      </c>
      <c r="B22335">
        <v>443</v>
      </c>
      <c r="C22335" t="s">
        <v>582</v>
      </c>
      <c r="D22335" s="1">
        <v>42579</v>
      </c>
      <c r="F22335">
        <v>1</v>
      </c>
      <c r="G22335">
        <v>30781</v>
      </c>
      <c r="H22335" t="s">
        <v>584</v>
      </c>
      <c r="J22335" t="s">
        <v>14</v>
      </c>
      <c r="K22335">
        <v>55</v>
      </c>
      <c r="L22335" t="s">
        <v>15</v>
      </c>
    </row>
    <row r="22336" spans="1:12">
      <c r="A22336" t="e">
        <f ca="1">E00251432176421</f>
        <v>#NAME?</v>
      </c>
      <c r="B22336">
        <v>489</v>
      </c>
      <c r="C22336" t="s">
        <v>100</v>
      </c>
      <c r="D22336" s="1">
        <v>42199</v>
      </c>
      <c r="F22336">
        <v>1</v>
      </c>
      <c r="G22336">
        <v>460</v>
      </c>
      <c r="H22336" t="s">
        <v>16</v>
      </c>
      <c r="J22336" t="s">
        <v>14</v>
      </c>
      <c r="K22336">
        <v>44</v>
      </c>
      <c r="L22336" t="s">
        <v>15</v>
      </c>
    </row>
    <row r="22337" spans="1:12">
      <c r="A22337" t="e">
        <f ca="1">E00251533165621</f>
        <v>#NAME?</v>
      </c>
      <c r="B22337">
        <v>443</v>
      </c>
      <c r="C22337" t="s">
        <v>582</v>
      </c>
      <c r="D22337" s="1">
        <v>43033</v>
      </c>
      <c r="F22337">
        <v>1</v>
      </c>
      <c r="G22337">
        <v>37311</v>
      </c>
      <c r="H22337" t="s">
        <v>745</v>
      </c>
      <c r="J22337" t="s">
        <v>14</v>
      </c>
      <c r="K22337">
        <v>57</v>
      </c>
      <c r="L22337" t="s">
        <v>15</v>
      </c>
    </row>
    <row r="22338" spans="1:12">
      <c r="A22338" t="e">
        <f ca="1">E00251531500621</f>
        <v>#NAME?</v>
      </c>
      <c r="B22338">
        <v>702</v>
      </c>
      <c r="C22338" t="s">
        <v>293</v>
      </c>
      <c r="D22338" s="1">
        <v>41782</v>
      </c>
      <c r="F22338">
        <v>3</v>
      </c>
      <c r="G22338">
        <v>7962</v>
      </c>
      <c r="H22338" t="s">
        <v>111</v>
      </c>
      <c r="J22338" t="s">
        <v>14</v>
      </c>
      <c r="K22338">
        <v>50</v>
      </c>
      <c r="L22338" t="s">
        <v>22</v>
      </c>
    </row>
    <row r="22339" spans="1:12">
      <c r="A22339" t="e">
        <f ca="1">E00251432315821</f>
        <v>#NAME?</v>
      </c>
      <c r="B22339">
        <v>6046</v>
      </c>
      <c r="C22339" t="s">
        <v>98</v>
      </c>
      <c r="D22339" s="1">
        <v>42740</v>
      </c>
      <c r="E22339">
        <v>3</v>
      </c>
      <c r="F22339">
        <v>1</v>
      </c>
      <c r="G22339">
        <v>6184</v>
      </c>
      <c r="H22339" t="s">
        <v>849</v>
      </c>
      <c r="J22339" t="s">
        <v>34</v>
      </c>
      <c r="K22339">
        <v>65</v>
      </c>
      <c r="L22339" t="s">
        <v>15</v>
      </c>
    </row>
    <row r="22340" spans="1:12">
      <c r="A22340" t="e">
        <f ca="1">E00251531500621</f>
        <v>#NAME?</v>
      </c>
      <c r="B22340">
        <v>702</v>
      </c>
      <c r="C22340" t="s">
        <v>293</v>
      </c>
      <c r="D22340" s="1">
        <v>42415</v>
      </c>
      <c r="F22340">
        <v>6</v>
      </c>
      <c r="G22340">
        <v>6278</v>
      </c>
      <c r="H22340" t="s">
        <v>554</v>
      </c>
      <c r="J22340" t="s">
        <v>14</v>
      </c>
      <c r="K22340">
        <v>52</v>
      </c>
      <c r="L22340" t="s">
        <v>15</v>
      </c>
    </row>
    <row r="22341" spans="1:12">
      <c r="A22341" t="e">
        <f ca="1">E00251429350021</f>
        <v>#NAME?</v>
      </c>
      <c r="B22341">
        <v>278</v>
      </c>
      <c r="C22341" t="s">
        <v>222</v>
      </c>
      <c r="D22341" s="1">
        <v>42314</v>
      </c>
      <c r="F22341">
        <v>2</v>
      </c>
      <c r="G22341">
        <v>3004</v>
      </c>
      <c r="H22341" t="s">
        <v>104</v>
      </c>
      <c r="J22341" t="s">
        <v>14</v>
      </c>
      <c r="K22341">
        <v>65</v>
      </c>
      <c r="L22341" t="s">
        <v>15</v>
      </c>
    </row>
    <row r="22342" spans="1:12">
      <c r="A22342" t="e">
        <f ca="1">E00251531500621</f>
        <v>#NAME?</v>
      </c>
      <c r="B22342">
        <v>703</v>
      </c>
      <c r="C22342" t="s">
        <v>305</v>
      </c>
      <c r="D22342" s="1">
        <v>42678</v>
      </c>
      <c r="F22342">
        <v>3</v>
      </c>
      <c r="G22342">
        <v>7962</v>
      </c>
      <c r="H22342" t="s">
        <v>111</v>
      </c>
      <c r="J22342" t="s">
        <v>14</v>
      </c>
      <c r="K22342">
        <v>52</v>
      </c>
      <c r="L22342" t="s">
        <v>22</v>
      </c>
    </row>
    <row r="22343" spans="1:12">
      <c r="A22343" t="e">
        <f ca="1">E00251531500621</f>
        <v>#NAME?</v>
      </c>
      <c r="B22343">
        <v>703</v>
      </c>
      <c r="C22343" t="s">
        <v>305</v>
      </c>
      <c r="D22343" s="1">
        <v>42891</v>
      </c>
      <c r="F22343">
        <v>3</v>
      </c>
      <c r="G22343">
        <v>7962</v>
      </c>
      <c r="H22343" t="s">
        <v>111</v>
      </c>
      <c r="J22343" t="s">
        <v>14</v>
      </c>
      <c r="K22343">
        <v>53</v>
      </c>
      <c r="L22343" t="s">
        <v>22</v>
      </c>
    </row>
    <row r="22344" spans="1:12">
      <c r="A22344" t="e">
        <f ca="1">E00251531500621</f>
        <v>#NAME?</v>
      </c>
      <c r="B22344">
        <v>703</v>
      </c>
      <c r="C22344" t="s">
        <v>305</v>
      </c>
      <c r="D22344" s="1">
        <v>42929</v>
      </c>
      <c r="F22344">
        <v>3</v>
      </c>
      <c r="G22344">
        <v>7962</v>
      </c>
      <c r="H22344" t="s">
        <v>111</v>
      </c>
      <c r="J22344" t="s">
        <v>14</v>
      </c>
      <c r="K22344">
        <v>53</v>
      </c>
      <c r="L22344" t="s">
        <v>22</v>
      </c>
    </row>
    <row r="22345" spans="1:12">
      <c r="A22345" t="e">
        <f ca="1">E00251531500621</f>
        <v>#NAME?</v>
      </c>
      <c r="B22345">
        <v>703</v>
      </c>
      <c r="C22345" t="s">
        <v>305</v>
      </c>
      <c r="D22345" s="1">
        <v>43010</v>
      </c>
      <c r="F22345">
        <v>4</v>
      </c>
      <c r="G22345">
        <v>7061</v>
      </c>
      <c r="H22345" t="s">
        <v>408</v>
      </c>
      <c r="J22345" t="s">
        <v>14</v>
      </c>
      <c r="K22345">
        <v>53</v>
      </c>
      <c r="L22345" t="s">
        <v>15</v>
      </c>
    </row>
    <row r="22346" spans="1:12">
      <c r="A22346" t="e">
        <f ca="1">E00251524997621</f>
        <v>#NAME?</v>
      </c>
      <c r="B22346">
        <v>1273</v>
      </c>
      <c r="C22346" t="s">
        <v>28</v>
      </c>
      <c r="D22346" s="1">
        <v>42500</v>
      </c>
      <c r="F22346">
        <v>4</v>
      </c>
      <c r="G22346">
        <v>4019</v>
      </c>
      <c r="H22346" t="s">
        <v>26</v>
      </c>
      <c r="J22346" t="s">
        <v>14</v>
      </c>
      <c r="K22346">
        <v>66</v>
      </c>
      <c r="L22346" t="s">
        <v>15</v>
      </c>
    </row>
    <row r="22347" spans="1:12">
      <c r="A22347" t="e">
        <f ca="1">E00251524997621</f>
        <v>#NAME?</v>
      </c>
      <c r="B22347">
        <v>1273</v>
      </c>
      <c r="C22347" t="s">
        <v>28</v>
      </c>
      <c r="D22347" s="1">
        <v>42577</v>
      </c>
      <c r="F22347">
        <v>2</v>
      </c>
      <c r="G22347">
        <v>4019</v>
      </c>
      <c r="H22347" t="s">
        <v>26</v>
      </c>
      <c r="J22347" t="s">
        <v>14</v>
      </c>
      <c r="K22347">
        <v>66</v>
      </c>
      <c r="L22347" t="s">
        <v>15</v>
      </c>
    </row>
    <row r="22348" spans="1:12">
      <c r="A22348" t="e">
        <f ca="1">E00251527013921</f>
        <v>#NAME?</v>
      </c>
      <c r="B22348">
        <v>11</v>
      </c>
      <c r="C22348" t="s">
        <v>245</v>
      </c>
      <c r="D22348" s="1">
        <v>42807</v>
      </c>
      <c r="F22348">
        <v>1</v>
      </c>
      <c r="G22348">
        <v>2169</v>
      </c>
      <c r="H22348" t="s">
        <v>40</v>
      </c>
      <c r="J22348" t="s">
        <v>14</v>
      </c>
      <c r="K22348">
        <v>50</v>
      </c>
      <c r="L22348" t="s">
        <v>15</v>
      </c>
    </row>
    <row r="22349" spans="1:12">
      <c r="A22349" t="e">
        <f ca="1">E00251531961821</f>
        <v>#NAME?</v>
      </c>
      <c r="B22349">
        <v>498</v>
      </c>
      <c r="C22349" t="s">
        <v>591</v>
      </c>
      <c r="D22349" s="1">
        <v>41725</v>
      </c>
      <c r="F22349">
        <v>2</v>
      </c>
      <c r="G22349">
        <v>7820</v>
      </c>
      <c r="H22349" t="s">
        <v>233</v>
      </c>
      <c r="J22349" t="s">
        <v>14</v>
      </c>
      <c r="K22349">
        <v>59</v>
      </c>
      <c r="L22349" t="s">
        <v>22</v>
      </c>
    </row>
    <row r="22350" spans="1:12">
      <c r="A22350" t="e">
        <f ca="1">E00251531961821</f>
        <v>#NAME?</v>
      </c>
      <c r="B22350">
        <v>498</v>
      </c>
      <c r="C22350" t="s">
        <v>591</v>
      </c>
      <c r="D22350" s="1">
        <v>42040</v>
      </c>
      <c r="F22350">
        <v>3</v>
      </c>
      <c r="G22350">
        <v>4019</v>
      </c>
      <c r="H22350" t="s">
        <v>26</v>
      </c>
      <c r="J22350" t="s">
        <v>14</v>
      </c>
      <c r="K22350">
        <v>60</v>
      </c>
      <c r="L22350" t="s">
        <v>15</v>
      </c>
    </row>
    <row r="22351" spans="1:12">
      <c r="A22351" t="e">
        <f ca="1">E00251616967721</f>
        <v>#NAME?</v>
      </c>
      <c r="B22351">
        <v>703</v>
      </c>
      <c r="C22351" t="s">
        <v>305</v>
      </c>
      <c r="D22351" s="1">
        <v>42371</v>
      </c>
      <c r="F22351">
        <v>1</v>
      </c>
      <c r="G22351">
        <v>463</v>
      </c>
      <c r="H22351" t="s">
        <v>259</v>
      </c>
      <c r="J22351" t="s">
        <v>14</v>
      </c>
      <c r="K22351">
        <v>46</v>
      </c>
      <c r="L22351" t="s">
        <v>15</v>
      </c>
    </row>
    <row r="22352" spans="1:12">
      <c r="A22352" t="e">
        <f ca="1">E00251424801221</f>
        <v>#NAME?</v>
      </c>
      <c r="B22352">
        <v>108</v>
      </c>
      <c r="C22352" t="s">
        <v>481</v>
      </c>
      <c r="D22352" s="1">
        <v>41113</v>
      </c>
      <c r="F22352">
        <v>1</v>
      </c>
      <c r="G22352">
        <v>71940</v>
      </c>
      <c r="H22352" t="s">
        <v>135</v>
      </c>
      <c r="J22352" t="s">
        <v>14</v>
      </c>
      <c r="K22352">
        <v>48</v>
      </c>
      <c r="L22352" t="s">
        <v>15</v>
      </c>
    </row>
    <row r="22353" spans="1:12">
      <c r="A22353" t="e">
        <f ca="1">E00251418164121</f>
        <v>#NAME?</v>
      </c>
      <c r="B22353">
        <v>1929</v>
      </c>
      <c r="C22353" t="s">
        <v>195</v>
      </c>
      <c r="D22353" s="1">
        <v>42482</v>
      </c>
      <c r="F22353">
        <v>4</v>
      </c>
      <c r="G22353">
        <v>2724</v>
      </c>
      <c r="H22353" t="s">
        <v>73</v>
      </c>
      <c r="J22353" t="s">
        <v>14</v>
      </c>
      <c r="K22353">
        <v>66</v>
      </c>
      <c r="L22353" t="s">
        <v>15</v>
      </c>
    </row>
    <row r="22354" spans="1:12">
      <c r="A22354" t="e">
        <f ca="1">E00251427384421</f>
        <v>#NAME?</v>
      </c>
      <c r="B22354">
        <v>3</v>
      </c>
      <c r="C22354" t="s">
        <v>1553</v>
      </c>
      <c r="D22354" s="1">
        <v>42824</v>
      </c>
      <c r="F22354">
        <v>1</v>
      </c>
      <c r="G22354">
        <v>7804</v>
      </c>
      <c r="H22354" t="s">
        <v>43</v>
      </c>
      <c r="J22354" t="s">
        <v>14</v>
      </c>
      <c r="K22354">
        <v>54</v>
      </c>
      <c r="L22354" t="s">
        <v>22</v>
      </c>
    </row>
    <row r="22355" spans="1:12">
      <c r="A22355" t="e">
        <f ca="1">E00251418164121</f>
        <v>#NAME?</v>
      </c>
      <c r="B22355">
        <v>1929</v>
      </c>
      <c r="C22355" t="s">
        <v>195</v>
      </c>
      <c r="D22355" s="1">
        <v>42766</v>
      </c>
      <c r="F22355">
        <v>4</v>
      </c>
      <c r="G22355">
        <v>46619</v>
      </c>
      <c r="H22355" t="s">
        <v>182</v>
      </c>
      <c r="J22355" t="s">
        <v>14</v>
      </c>
      <c r="K22355">
        <v>67</v>
      </c>
      <c r="L22355" t="s">
        <v>15</v>
      </c>
    </row>
    <row r="22356" spans="1:12">
      <c r="A22356" t="e">
        <f ca="1">E00251711670221</f>
        <v>#NAME?</v>
      </c>
      <c r="B22356">
        <v>11</v>
      </c>
      <c r="C22356" t="s">
        <v>245</v>
      </c>
      <c r="D22356" s="1">
        <v>41548</v>
      </c>
      <c r="F22356">
        <v>2</v>
      </c>
      <c r="G22356">
        <v>4019</v>
      </c>
      <c r="H22356" t="s">
        <v>26</v>
      </c>
      <c r="J22356" t="s">
        <v>14</v>
      </c>
      <c r="K22356">
        <v>49</v>
      </c>
      <c r="L22356" t="s">
        <v>15</v>
      </c>
    </row>
    <row r="22357" spans="1:12">
      <c r="A22357" t="e">
        <f ca="1">E00251531961821</f>
        <v>#NAME?</v>
      </c>
      <c r="B22357">
        <v>498</v>
      </c>
      <c r="C22357" t="s">
        <v>591</v>
      </c>
      <c r="D22357" s="1">
        <v>43087</v>
      </c>
      <c r="F22357">
        <v>3</v>
      </c>
      <c r="G22357">
        <v>27800</v>
      </c>
      <c r="H22357" t="s">
        <v>145</v>
      </c>
      <c r="J22357" t="s">
        <v>14</v>
      </c>
      <c r="K22357">
        <v>63</v>
      </c>
      <c r="L22357" t="s">
        <v>15</v>
      </c>
    </row>
    <row r="22358" spans="1:12">
      <c r="A22358" t="e">
        <f ca="1">E00251418164121</f>
        <v>#NAME?</v>
      </c>
      <c r="B22358">
        <v>1929</v>
      </c>
      <c r="C22358" t="s">
        <v>195</v>
      </c>
      <c r="D22358" s="1">
        <v>41148</v>
      </c>
      <c r="F22358">
        <v>1</v>
      </c>
      <c r="G22358">
        <v>4019</v>
      </c>
      <c r="H22358" t="s">
        <v>26</v>
      </c>
      <c r="J22358" t="s">
        <v>14</v>
      </c>
      <c r="K22358">
        <v>63</v>
      </c>
      <c r="L22358" t="s">
        <v>15</v>
      </c>
    </row>
    <row r="22359" spans="1:12">
      <c r="A22359" t="e">
        <f ca="1">E00251424801221</f>
        <v>#NAME?</v>
      </c>
      <c r="B22359">
        <v>108</v>
      </c>
      <c r="C22359" t="s">
        <v>481</v>
      </c>
      <c r="D22359" s="1">
        <v>42818</v>
      </c>
      <c r="F22359">
        <v>1</v>
      </c>
      <c r="G22359">
        <v>7242</v>
      </c>
      <c r="H22359" t="s">
        <v>93</v>
      </c>
      <c r="J22359" t="s">
        <v>14</v>
      </c>
      <c r="K22359">
        <v>53</v>
      </c>
      <c r="L22359" t="s">
        <v>15</v>
      </c>
    </row>
    <row r="22360" spans="1:12">
      <c r="A22360" t="e">
        <f ca="1">E00251418164121</f>
        <v>#NAME?</v>
      </c>
      <c r="B22360">
        <v>1929</v>
      </c>
      <c r="C22360" t="s">
        <v>195</v>
      </c>
      <c r="D22360" s="1">
        <v>41793</v>
      </c>
      <c r="F22360">
        <v>1</v>
      </c>
      <c r="G22360">
        <v>4019</v>
      </c>
      <c r="H22360" t="s">
        <v>26</v>
      </c>
      <c r="J22360" t="s">
        <v>14</v>
      </c>
      <c r="K22360">
        <v>64</v>
      </c>
      <c r="L22360" t="s">
        <v>15</v>
      </c>
    </row>
    <row r="22361" spans="1:12">
      <c r="A22361" t="e">
        <f ca="1">E00251418164121</f>
        <v>#NAME?</v>
      </c>
      <c r="B22361">
        <v>1929</v>
      </c>
      <c r="C22361" t="s">
        <v>195</v>
      </c>
      <c r="D22361" s="1">
        <v>41955</v>
      </c>
      <c r="F22361">
        <v>5</v>
      </c>
      <c r="G22361">
        <v>4659</v>
      </c>
      <c r="H22361" t="s">
        <v>47</v>
      </c>
      <c r="J22361" t="s">
        <v>14</v>
      </c>
      <c r="K22361">
        <v>65</v>
      </c>
      <c r="L22361" t="s">
        <v>15</v>
      </c>
    </row>
    <row r="22362" spans="1:12">
      <c r="A22362" t="e">
        <f ca="1">E00251711670221</f>
        <v>#NAME?</v>
      </c>
      <c r="B22362">
        <v>11</v>
      </c>
      <c r="C22362" t="s">
        <v>245</v>
      </c>
      <c r="D22362" s="1">
        <v>42499</v>
      </c>
      <c r="F22362">
        <v>4</v>
      </c>
      <c r="G22362">
        <v>4019</v>
      </c>
      <c r="H22362" t="s">
        <v>26</v>
      </c>
      <c r="J22362" t="s">
        <v>14</v>
      </c>
      <c r="K22362">
        <v>51</v>
      </c>
      <c r="L22362" t="s">
        <v>15</v>
      </c>
    </row>
    <row r="22363" spans="1:12">
      <c r="A22363" t="e">
        <f ca="1">E00251616967721</f>
        <v>#NAME?</v>
      </c>
      <c r="B22363">
        <v>701</v>
      </c>
      <c r="C22363" t="s">
        <v>72</v>
      </c>
      <c r="D22363" s="1">
        <v>41745</v>
      </c>
      <c r="F22363">
        <v>4</v>
      </c>
      <c r="G22363">
        <v>73689</v>
      </c>
      <c r="H22363" t="s">
        <v>84</v>
      </c>
      <c r="J22363" t="s">
        <v>14</v>
      </c>
      <c r="K22363">
        <v>45</v>
      </c>
      <c r="L22363" t="s">
        <v>15</v>
      </c>
    </row>
    <row r="22364" spans="1:12">
      <c r="A22364" t="e">
        <f ca="1">E00251418164121</f>
        <v>#NAME?</v>
      </c>
      <c r="B22364">
        <v>1929</v>
      </c>
      <c r="C22364" t="s">
        <v>195</v>
      </c>
      <c r="D22364" s="1">
        <v>41977</v>
      </c>
      <c r="F22364">
        <v>1</v>
      </c>
      <c r="G22364">
        <v>4659</v>
      </c>
      <c r="H22364" t="s">
        <v>47</v>
      </c>
      <c r="J22364" t="s">
        <v>14</v>
      </c>
      <c r="K22364">
        <v>65</v>
      </c>
      <c r="L22364" t="s">
        <v>15</v>
      </c>
    </row>
    <row r="22365" spans="1:12">
      <c r="A22365" t="e">
        <f ca="1">E00251418164121</f>
        <v>#NAME?</v>
      </c>
      <c r="B22365">
        <v>1929</v>
      </c>
      <c r="C22365" t="s">
        <v>195</v>
      </c>
      <c r="D22365" s="1">
        <v>42538</v>
      </c>
      <c r="F22365">
        <v>4</v>
      </c>
      <c r="G22365">
        <v>27800</v>
      </c>
      <c r="H22365" t="s">
        <v>145</v>
      </c>
      <c r="J22365" t="s">
        <v>14</v>
      </c>
      <c r="K22365">
        <v>66</v>
      </c>
      <c r="L22365" t="s">
        <v>15</v>
      </c>
    </row>
    <row r="22366" spans="1:12">
      <c r="A22366" t="e">
        <f ca="1">E00251418164121</f>
        <v>#NAME?</v>
      </c>
      <c r="B22366">
        <v>1929</v>
      </c>
      <c r="C22366" t="s">
        <v>195</v>
      </c>
      <c r="D22366" s="1">
        <v>41955</v>
      </c>
      <c r="F22366">
        <v>1</v>
      </c>
      <c r="G22366">
        <v>5533</v>
      </c>
      <c r="H22366" t="s">
        <v>537</v>
      </c>
      <c r="J22366" t="s">
        <v>14</v>
      </c>
      <c r="K22366">
        <v>65</v>
      </c>
      <c r="L22366" t="s">
        <v>15</v>
      </c>
    </row>
    <row r="22367" spans="1:12">
      <c r="A22367" t="e">
        <f ca="1">E00251418164121</f>
        <v>#NAME?</v>
      </c>
      <c r="B22367">
        <v>1929</v>
      </c>
      <c r="C22367" t="s">
        <v>195</v>
      </c>
      <c r="D22367" s="1">
        <v>42629</v>
      </c>
      <c r="F22367">
        <v>5</v>
      </c>
      <c r="G22367">
        <v>69010</v>
      </c>
      <c r="H22367" t="s">
        <v>294</v>
      </c>
      <c r="J22367" t="s">
        <v>14</v>
      </c>
      <c r="K22367">
        <v>67</v>
      </c>
      <c r="L22367" t="s">
        <v>15</v>
      </c>
    </row>
    <row r="22368" spans="1:12">
      <c r="A22368" t="e">
        <f ca="1">E00251418164121</f>
        <v>#NAME?</v>
      </c>
      <c r="B22368">
        <v>1929</v>
      </c>
      <c r="C22368" t="s">
        <v>195</v>
      </c>
      <c r="D22368" s="1">
        <v>42632</v>
      </c>
      <c r="F22368">
        <v>5</v>
      </c>
      <c r="G22368">
        <v>6929</v>
      </c>
      <c r="H22368" t="s">
        <v>36</v>
      </c>
      <c r="J22368" t="s">
        <v>14</v>
      </c>
      <c r="K22368">
        <v>67</v>
      </c>
      <c r="L22368" t="s">
        <v>15</v>
      </c>
    </row>
    <row r="22369" spans="1:12">
      <c r="A22369" t="e">
        <f ca="1">E00251513365321</f>
        <v>#NAME?</v>
      </c>
      <c r="B22369">
        <v>193</v>
      </c>
      <c r="C22369" t="s">
        <v>247</v>
      </c>
      <c r="D22369" s="1">
        <v>41663</v>
      </c>
      <c r="F22369">
        <v>2</v>
      </c>
      <c r="G22369">
        <v>6179</v>
      </c>
      <c r="H22369" t="s">
        <v>596</v>
      </c>
      <c r="J22369" t="s">
        <v>14</v>
      </c>
      <c r="K22369">
        <v>39</v>
      </c>
      <c r="L22369" t="s">
        <v>15</v>
      </c>
    </row>
    <row r="22370" spans="1:12">
      <c r="A22370" t="e">
        <f ca="1">E00251513365321</f>
        <v>#NAME?</v>
      </c>
      <c r="B22370">
        <v>725</v>
      </c>
      <c r="C22370" t="s">
        <v>550</v>
      </c>
      <c r="D22370" s="1">
        <v>41653</v>
      </c>
      <c r="E22370">
        <v>2</v>
      </c>
      <c r="F22370">
        <v>1</v>
      </c>
      <c r="G22370">
        <v>6171</v>
      </c>
      <c r="H22370" t="s">
        <v>1554</v>
      </c>
      <c r="J22370" t="s">
        <v>34</v>
      </c>
      <c r="K22370">
        <v>39</v>
      </c>
      <c r="L22370" t="s">
        <v>15</v>
      </c>
    </row>
    <row r="22371" spans="1:12">
      <c r="A22371" t="e">
        <f ca="1">E00251532063821</f>
        <v>#NAME?</v>
      </c>
      <c r="B22371">
        <v>490</v>
      </c>
      <c r="C22371" t="s">
        <v>158</v>
      </c>
      <c r="D22371" s="1">
        <v>42849</v>
      </c>
      <c r="F22371">
        <v>1</v>
      </c>
      <c r="G22371">
        <v>4556</v>
      </c>
      <c r="H22371" t="s">
        <v>121</v>
      </c>
      <c r="J22371" t="s">
        <v>14</v>
      </c>
      <c r="K22371">
        <v>56</v>
      </c>
      <c r="L22371" t="s">
        <v>15</v>
      </c>
    </row>
    <row r="22372" spans="1:12">
      <c r="A22372" t="e">
        <f ca="1">E00251418164121</f>
        <v>#NAME?</v>
      </c>
      <c r="B22372">
        <v>1929</v>
      </c>
      <c r="C22372" t="s">
        <v>195</v>
      </c>
      <c r="D22372" s="1">
        <v>42723</v>
      </c>
      <c r="F22372">
        <v>4</v>
      </c>
      <c r="G22372">
        <v>27800</v>
      </c>
      <c r="H22372" t="s">
        <v>145</v>
      </c>
      <c r="J22372" t="s">
        <v>14</v>
      </c>
      <c r="K22372">
        <v>67</v>
      </c>
      <c r="L22372" t="s">
        <v>15</v>
      </c>
    </row>
    <row r="22373" spans="1:12">
      <c r="A22373" t="e">
        <f ca="1">E00251418164121</f>
        <v>#NAME?</v>
      </c>
      <c r="B22373">
        <v>1929</v>
      </c>
      <c r="C22373" t="s">
        <v>195</v>
      </c>
      <c r="D22373" s="1">
        <v>41660</v>
      </c>
      <c r="F22373">
        <v>2</v>
      </c>
      <c r="G22373">
        <v>46619</v>
      </c>
      <c r="H22373" t="s">
        <v>182</v>
      </c>
      <c r="J22373" t="s">
        <v>14</v>
      </c>
      <c r="K22373">
        <v>64</v>
      </c>
      <c r="L22373" t="s">
        <v>15</v>
      </c>
    </row>
    <row r="22374" spans="1:12">
      <c r="A22374" t="e">
        <f ca="1">E00251418164121</f>
        <v>#NAME?</v>
      </c>
      <c r="B22374">
        <v>1929</v>
      </c>
      <c r="C22374" t="s">
        <v>195</v>
      </c>
      <c r="D22374" s="1">
        <v>42766</v>
      </c>
      <c r="F22374">
        <v>5</v>
      </c>
      <c r="G22374">
        <v>1739</v>
      </c>
      <c r="H22374" t="s">
        <v>110</v>
      </c>
      <c r="J22374" t="s">
        <v>14</v>
      </c>
      <c r="K22374">
        <v>67</v>
      </c>
      <c r="L22374" t="s">
        <v>15</v>
      </c>
    </row>
    <row r="22375" spans="1:12">
      <c r="A22375" t="e">
        <f ca="1">E00251418164121</f>
        <v>#NAME?</v>
      </c>
      <c r="B22375">
        <v>1929</v>
      </c>
      <c r="C22375" t="s">
        <v>195</v>
      </c>
      <c r="D22375" s="1">
        <v>41302</v>
      </c>
      <c r="F22375">
        <v>2</v>
      </c>
      <c r="G22375">
        <v>4019</v>
      </c>
      <c r="H22375" t="s">
        <v>26</v>
      </c>
      <c r="J22375" t="s">
        <v>14</v>
      </c>
      <c r="K22375">
        <v>63</v>
      </c>
      <c r="L22375" t="s">
        <v>15</v>
      </c>
    </row>
    <row r="22376" spans="1:12">
      <c r="A22376" t="e">
        <f ca="1">E00251418164121</f>
        <v>#NAME?</v>
      </c>
      <c r="B22376">
        <v>1929</v>
      </c>
      <c r="C22376" t="s">
        <v>195</v>
      </c>
      <c r="D22376" s="1">
        <v>43028</v>
      </c>
      <c r="F22376">
        <v>2</v>
      </c>
      <c r="G22376">
        <v>4660</v>
      </c>
      <c r="H22376" t="s">
        <v>215</v>
      </c>
      <c r="J22376" t="s">
        <v>14</v>
      </c>
      <c r="K22376">
        <v>68</v>
      </c>
      <c r="L22376" t="s">
        <v>15</v>
      </c>
    </row>
    <row r="22377" spans="1:12">
      <c r="A22377" t="e">
        <f ca="1">E00251518887521</f>
        <v>#NAME?</v>
      </c>
      <c r="B22377">
        <v>291</v>
      </c>
      <c r="C22377" t="s">
        <v>160</v>
      </c>
      <c r="D22377" s="1">
        <v>41606</v>
      </c>
      <c r="F22377">
        <v>1</v>
      </c>
      <c r="G22377">
        <v>49390</v>
      </c>
      <c r="H22377" t="s">
        <v>59</v>
      </c>
      <c r="J22377" t="s">
        <v>14</v>
      </c>
      <c r="K22377">
        <v>53</v>
      </c>
      <c r="L22377" t="s">
        <v>15</v>
      </c>
    </row>
    <row r="22378" spans="1:12">
      <c r="A22378" t="e">
        <f ca="1">E00251513365321</f>
        <v>#NAME?</v>
      </c>
      <c r="B22378">
        <v>718</v>
      </c>
      <c r="C22378" t="s">
        <v>32</v>
      </c>
      <c r="D22378" s="1">
        <v>42758</v>
      </c>
      <c r="E22378">
        <v>2</v>
      </c>
      <c r="F22378">
        <v>3</v>
      </c>
      <c r="G22378">
        <v>6289</v>
      </c>
      <c r="H22378" t="s">
        <v>1555</v>
      </c>
      <c r="J22378" t="s">
        <v>34</v>
      </c>
      <c r="K22378">
        <v>42</v>
      </c>
      <c r="L22378" t="s">
        <v>15</v>
      </c>
    </row>
    <row r="22379" spans="1:12">
      <c r="A22379" t="e">
        <f ca="1">E00251430069521</f>
        <v>#NAME?</v>
      </c>
      <c r="B22379">
        <v>491</v>
      </c>
      <c r="C22379" t="s">
        <v>567</v>
      </c>
      <c r="D22379" s="1">
        <v>42167</v>
      </c>
      <c r="F22379">
        <v>1</v>
      </c>
      <c r="G22379">
        <v>7235</v>
      </c>
      <c r="H22379" t="s">
        <v>108</v>
      </c>
      <c r="J22379" t="s">
        <v>14</v>
      </c>
      <c r="K22379">
        <v>42</v>
      </c>
      <c r="L22379" t="s">
        <v>15</v>
      </c>
    </row>
    <row r="22380" spans="1:12">
      <c r="A22380" t="e">
        <f ca="1">E00251531371621</f>
        <v>#NAME?</v>
      </c>
      <c r="B22380">
        <v>116</v>
      </c>
      <c r="C22380" t="s">
        <v>600</v>
      </c>
      <c r="D22380" s="1">
        <v>42459</v>
      </c>
      <c r="F22380">
        <v>3</v>
      </c>
      <c r="G22380">
        <v>25000</v>
      </c>
      <c r="H22380" t="s">
        <v>178</v>
      </c>
      <c r="J22380" t="s">
        <v>14</v>
      </c>
      <c r="K22380">
        <v>62</v>
      </c>
      <c r="L22380" t="s">
        <v>15</v>
      </c>
    </row>
    <row r="22381" spans="1:12">
      <c r="A22381" t="e">
        <f ca="1">E00251531371621</f>
        <v>#NAME?</v>
      </c>
      <c r="B22381">
        <v>116</v>
      </c>
      <c r="C22381" t="s">
        <v>600</v>
      </c>
      <c r="D22381" s="1">
        <v>42696</v>
      </c>
      <c r="F22381">
        <v>3</v>
      </c>
      <c r="G22381">
        <v>41041</v>
      </c>
      <c r="H22381" t="s">
        <v>1069</v>
      </c>
      <c r="J22381" t="s">
        <v>14</v>
      </c>
      <c r="K22381">
        <v>63</v>
      </c>
      <c r="L22381" t="s">
        <v>15</v>
      </c>
    </row>
    <row r="22382" spans="1:12">
      <c r="A22382" t="e">
        <f ca="1">E00251513365321</f>
        <v>#NAME?</v>
      </c>
      <c r="B22382">
        <v>718</v>
      </c>
      <c r="C22382" t="s">
        <v>32</v>
      </c>
      <c r="D22382" s="1">
        <v>42586</v>
      </c>
      <c r="F22382">
        <v>1</v>
      </c>
      <c r="G22382">
        <v>6179</v>
      </c>
      <c r="H22382" t="s">
        <v>596</v>
      </c>
      <c r="I22382" t="s">
        <v>56</v>
      </c>
      <c r="J22382" t="s">
        <v>57</v>
      </c>
      <c r="K22382">
        <v>42</v>
      </c>
      <c r="L22382" t="s">
        <v>15</v>
      </c>
    </row>
    <row r="22383" spans="1:12">
      <c r="A22383" t="e">
        <f ca="1">E00251513365321</f>
        <v>#NAME?</v>
      </c>
      <c r="B22383">
        <v>4893</v>
      </c>
      <c r="C22383" t="s">
        <v>426</v>
      </c>
      <c r="D22383" s="1">
        <v>42088</v>
      </c>
      <c r="F22383">
        <v>1</v>
      </c>
      <c r="G22383">
        <v>7231</v>
      </c>
      <c r="H22383" t="s">
        <v>128</v>
      </c>
      <c r="I22383" t="s">
        <v>148</v>
      </c>
      <c r="J22383" t="s">
        <v>57</v>
      </c>
      <c r="K22383">
        <v>41</v>
      </c>
      <c r="L22383" t="s">
        <v>15</v>
      </c>
    </row>
    <row r="22384" spans="1:12">
      <c r="A22384" t="e">
        <f ca="1">E00251418164121</f>
        <v>#NAME?</v>
      </c>
      <c r="B22384">
        <v>1929</v>
      </c>
      <c r="C22384" t="s">
        <v>195</v>
      </c>
      <c r="D22384" s="1">
        <v>42453</v>
      </c>
      <c r="F22384">
        <v>1</v>
      </c>
      <c r="G22384">
        <v>8798</v>
      </c>
      <c r="H22384" t="s">
        <v>314</v>
      </c>
      <c r="J22384" t="s">
        <v>14</v>
      </c>
      <c r="K22384">
        <v>66</v>
      </c>
      <c r="L22384" t="s">
        <v>15</v>
      </c>
    </row>
    <row r="22385" spans="1:12">
      <c r="A22385" t="e">
        <f ca="1">E00251531371621</f>
        <v>#NAME?</v>
      </c>
      <c r="B22385">
        <v>701</v>
      </c>
      <c r="C22385" t="s">
        <v>72</v>
      </c>
      <c r="D22385" s="1">
        <v>41978</v>
      </c>
      <c r="F22385">
        <v>4</v>
      </c>
      <c r="G22385">
        <v>30000</v>
      </c>
      <c r="H22385" t="s">
        <v>144</v>
      </c>
      <c r="J22385" t="s">
        <v>14</v>
      </c>
      <c r="K22385">
        <v>61</v>
      </c>
      <c r="L22385" t="s">
        <v>15</v>
      </c>
    </row>
    <row r="22386" spans="1:12">
      <c r="A22386" t="e">
        <f ca="1">E00251513365321</f>
        <v>#NAME?</v>
      </c>
      <c r="B22386">
        <v>725</v>
      </c>
      <c r="C22386" t="s">
        <v>550</v>
      </c>
      <c r="D22386" s="1">
        <v>42140</v>
      </c>
      <c r="F22386">
        <v>2</v>
      </c>
      <c r="G22386">
        <v>78900</v>
      </c>
      <c r="H22386" t="s">
        <v>79</v>
      </c>
      <c r="I22386" t="s">
        <v>56</v>
      </c>
      <c r="J22386" t="s">
        <v>57</v>
      </c>
      <c r="K22386">
        <v>41</v>
      </c>
      <c r="L22386" t="s">
        <v>22</v>
      </c>
    </row>
    <row r="22387" spans="1:12">
      <c r="A22387" t="e">
        <f ca="1">E00251518887521</f>
        <v>#NAME?</v>
      </c>
      <c r="B22387">
        <v>291</v>
      </c>
      <c r="C22387" t="s">
        <v>160</v>
      </c>
      <c r="D22387" s="1">
        <v>41969</v>
      </c>
      <c r="F22387">
        <v>4</v>
      </c>
      <c r="G22387">
        <v>49390</v>
      </c>
      <c r="H22387" t="s">
        <v>59</v>
      </c>
      <c r="J22387" t="s">
        <v>14</v>
      </c>
      <c r="K22387">
        <v>54</v>
      </c>
      <c r="L22387" t="s">
        <v>15</v>
      </c>
    </row>
    <row r="22388" spans="1:12">
      <c r="A22388" t="e">
        <f ca="1">E00251518887521</f>
        <v>#NAME?</v>
      </c>
      <c r="B22388">
        <v>291</v>
      </c>
      <c r="C22388" t="s">
        <v>160</v>
      </c>
      <c r="D22388" s="1">
        <v>43067</v>
      </c>
      <c r="F22388">
        <v>1</v>
      </c>
      <c r="G22388">
        <v>49390</v>
      </c>
      <c r="H22388" t="s">
        <v>59</v>
      </c>
      <c r="J22388" t="s">
        <v>14</v>
      </c>
      <c r="K22388">
        <v>57</v>
      </c>
      <c r="L22388" t="s">
        <v>15</v>
      </c>
    </row>
    <row r="22389" spans="1:12">
      <c r="A22389" t="e">
        <f ca="1">E00251418164121</f>
        <v>#NAME?</v>
      </c>
      <c r="B22389">
        <v>1929</v>
      </c>
      <c r="C22389" t="s">
        <v>195</v>
      </c>
      <c r="D22389" s="1">
        <v>42838</v>
      </c>
      <c r="F22389">
        <v>4</v>
      </c>
      <c r="G22389">
        <v>27800</v>
      </c>
      <c r="H22389" t="s">
        <v>145</v>
      </c>
      <c r="J22389" t="s">
        <v>14</v>
      </c>
      <c r="K22389">
        <v>67</v>
      </c>
      <c r="L22389" t="s">
        <v>15</v>
      </c>
    </row>
    <row r="22390" spans="1:12">
      <c r="A22390" t="e">
        <f ca="1">E00251616967721</f>
        <v>#NAME?</v>
      </c>
      <c r="B22390">
        <v>701</v>
      </c>
      <c r="C22390" t="s">
        <v>72</v>
      </c>
      <c r="D22390" s="1">
        <v>42706</v>
      </c>
      <c r="F22390">
        <v>3</v>
      </c>
      <c r="G22390">
        <v>27802</v>
      </c>
      <c r="H22390" t="s">
        <v>83</v>
      </c>
      <c r="J22390" t="s">
        <v>14</v>
      </c>
      <c r="K22390">
        <v>47</v>
      </c>
      <c r="L22390" t="s">
        <v>15</v>
      </c>
    </row>
    <row r="22391" spans="1:12">
      <c r="A22391" t="e">
        <f ca="1">E00251616967721</f>
        <v>#NAME?</v>
      </c>
      <c r="B22391">
        <v>701</v>
      </c>
      <c r="C22391" t="s">
        <v>72</v>
      </c>
      <c r="D22391" s="1">
        <v>42982</v>
      </c>
      <c r="F22391">
        <v>4</v>
      </c>
      <c r="G22391">
        <v>2889</v>
      </c>
      <c r="H22391" t="s">
        <v>595</v>
      </c>
      <c r="J22391" t="s">
        <v>14</v>
      </c>
      <c r="K22391">
        <v>48</v>
      </c>
      <c r="L22391" t="s">
        <v>15</v>
      </c>
    </row>
    <row r="22392" spans="1:12">
      <c r="A22392" t="e">
        <f ca="1">E00251616967721</f>
        <v>#NAME?</v>
      </c>
      <c r="B22392">
        <v>703</v>
      </c>
      <c r="C22392" t="s">
        <v>305</v>
      </c>
      <c r="D22392" s="1">
        <v>42742</v>
      </c>
      <c r="F22392">
        <v>1</v>
      </c>
      <c r="G22392">
        <v>37203</v>
      </c>
      <c r="H22392" t="s">
        <v>1201</v>
      </c>
      <c r="J22392" t="s">
        <v>14</v>
      </c>
      <c r="K22392">
        <v>47</v>
      </c>
      <c r="L22392" t="s">
        <v>15</v>
      </c>
    </row>
    <row r="22393" spans="1:12">
      <c r="A22393" t="e">
        <f ca="1">E00251417971821</f>
        <v>#NAME?</v>
      </c>
      <c r="B22393">
        <v>3527</v>
      </c>
      <c r="C22393" t="s">
        <v>598</v>
      </c>
      <c r="D22393" s="1">
        <v>41942</v>
      </c>
      <c r="F22393">
        <v>1</v>
      </c>
      <c r="G22393">
        <v>311</v>
      </c>
      <c r="H22393" t="s">
        <v>599</v>
      </c>
      <c r="J22393" t="s">
        <v>14</v>
      </c>
      <c r="K22393">
        <v>56</v>
      </c>
      <c r="L22393" t="s">
        <v>15</v>
      </c>
    </row>
    <row r="22394" spans="1:12">
      <c r="A22394" t="e">
        <f ca="1">E00251417971821</f>
        <v>#NAME?</v>
      </c>
      <c r="B22394">
        <v>3527</v>
      </c>
      <c r="C22394" t="s">
        <v>598</v>
      </c>
      <c r="D22394" s="1">
        <v>42961</v>
      </c>
      <c r="F22394">
        <v>5</v>
      </c>
      <c r="G22394">
        <v>3051</v>
      </c>
      <c r="H22394" t="s">
        <v>13</v>
      </c>
      <c r="J22394" t="s">
        <v>14</v>
      </c>
      <c r="K22394">
        <v>59</v>
      </c>
      <c r="L22394" t="s">
        <v>15</v>
      </c>
    </row>
    <row r="22395" spans="1:12">
      <c r="A22395" t="e">
        <f ca="1">E00251716565521</f>
        <v>#NAME?</v>
      </c>
      <c r="B22395">
        <v>7504</v>
      </c>
      <c r="C22395" t="s">
        <v>162</v>
      </c>
      <c r="D22395" s="1">
        <v>41859</v>
      </c>
      <c r="F22395">
        <v>2</v>
      </c>
      <c r="G22395">
        <v>7262</v>
      </c>
      <c r="H22395" t="s">
        <v>198</v>
      </c>
      <c r="J22395" t="s">
        <v>14</v>
      </c>
      <c r="K22395">
        <v>55</v>
      </c>
      <c r="L22395" t="s">
        <v>15</v>
      </c>
    </row>
    <row r="22396" spans="1:12">
      <c r="A22396" t="e">
        <f ca="1">E00251518887521</f>
        <v>#NAME?</v>
      </c>
      <c r="B22396">
        <v>291</v>
      </c>
      <c r="C22396" t="s">
        <v>160</v>
      </c>
      <c r="D22396" s="1">
        <v>42405</v>
      </c>
      <c r="F22396">
        <v>2</v>
      </c>
      <c r="G22396">
        <v>7061</v>
      </c>
      <c r="H22396" t="s">
        <v>408</v>
      </c>
      <c r="J22396" t="s">
        <v>14</v>
      </c>
      <c r="K22396">
        <v>55</v>
      </c>
      <c r="L22396" t="s">
        <v>15</v>
      </c>
    </row>
    <row r="22397" spans="1:12">
      <c r="A22397" t="e">
        <f ca="1">E00251532063821</f>
        <v>#NAME?</v>
      </c>
      <c r="B22397">
        <v>490</v>
      </c>
      <c r="C22397" t="s">
        <v>158</v>
      </c>
      <c r="D22397" s="1">
        <v>43081</v>
      </c>
      <c r="F22397">
        <v>2</v>
      </c>
      <c r="G22397">
        <v>2729</v>
      </c>
      <c r="H22397" t="s">
        <v>115</v>
      </c>
      <c r="J22397" t="s">
        <v>14</v>
      </c>
      <c r="K22397">
        <v>57</v>
      </c>
      <c r="L22397" t="s">
        <v>15</v>
      </c>
    </row>
    <row r="22398" spans="1:12">
      <c r="A22398" t="e">
        <f ca="1">E00251417971821</f>
        <v>#NAME?</v>
      </c>
      <c r="B22398">
        <v>3527</v>
      </c>
      <c r="C22398" t="s">
        <v>598</v>
      </c>
      <c r="D22398" s="1">
        <v>41596</v>
      </c>
      <c r="F22398">
        <v>1</v>
      </c>
      <c r="G22398">
        <v>311</v>
      </c>
      <c r="H22398" t="s">
        <v>599</v>
      </c>
      <c r="J22398" t="s">
        <v>14</v>
      </c>
      <c r="K22398">
        <v>56</v>
      </c>
      <c r="L22398" t="s">
        <v>15</v>
      </c>
    </row>
    <row r="22399" spans="1:12">
      <c r="A22399" t="e">
        <f ca="1">E00251417971821</f>
        <v>#NAME?</v>
      </c>
      <c r="B22399">
        <v>3527</v>
      </c>
      <c r="C22399" t="s">
        <v>598</v>
      </c>
      <c r="D22399" s="1">
        <v>42786</v>
      </c>
      <c r="F22399">
        <v>1</v>
      </c>
      <c r="G22399">
        <v>7370</v>
      </c>
      <c r="H22399" t="s">
        <v>1556</v>
      </c>
      <c r="J22399" t="s">
        <v>14</v>
      </c>
      <c r="K22399">
        <v>59</v>
      </c>
      <c r="L22399" t="s">
        <v>15</v>
      </c>
    </row>
    <row r="22400" spans="1:12">
      <c r="A22400" t="e">
        <f ca="1">E00251711670221</f>
        <v>#NAME?</v>
      </c>
      <c r="B22400">
        <v>11</v>
      </c>
      <c r="C22400" t="s">
        <v>245</v>
      </c>
      <c r="D22400" s="1">
        <v>41753</v>
      </c>
      <c r="F22400">
        <v>4</v>
      </c>
      <c r="G22400">
        <v>4019</v>
      </c>
      <c r="H22400" t="s">
        <v>26</v>
      </c>
      <c r="J22400" t="s">
        <v>14</v>
      </c>
      <c r="K22400">
        <v>49</v>
      </c>
      <c r="L22400" t="s">
        <v>15</v>
      </c>
    </row>
    <row r="22401" spans="1:12">
      <c r="A22401" t="e">
        <f t="shared" ref="A22401:A22407" ca="1" si="207">E00251432151321</f>
        <v>#NAME?</v>
      </c>
      <c r="B22401">
        <v>494</v>
      </c>
      <c r="C22401" t="s">
        <v>63</v>
      </c>
      <c r="D22401" s="1">
        <v>41311</v>
      </c>
      <c r="F22401">
        <v>1</v>
      </c>
      <c r="G22401">
        <v>30000</v>
      </c>
      <c r="H22401" t="s">
        <v>144</v>
      </c>
      <c r="J22401" t="s">
        <v>14</v>
      </c>
      <c r="K22401">
        <v>45</v>
      </c>
      <c r="L22401" t="s">
        <v>15</v>
      </c>
    </row>
    <row r="22402" spans="1:12">
      <c r="A22402" t="e">
        <f t="shared" ca="1" si="207"/>
        <v>#NAME?</v>
      </c>
      <c r="B22402">
        <v>494</v>
      </c>
      <c r="C22402" t="s">
        <v>63</v>
      </c>
      <c r="D22402" s="1">
        <v>41472</v>
      </c>
      <c r="F22402">
        <v>1</v>
      </c>
      <c r="G22402">
        <v>38870</v>
      </c>
      <c r="H22402" t="s">
        <v>514</v>
      </c>
      <c r="J22402" t="s">
        <v>14</v>
      </c>
      <c r="K22402">
        <v>45</v>
      </c>
      <c r="L22402" t="s">
        <v>15</v>
      </c>
    </row>
    <row r="22403" spans="1:12">
      <c r="A22403" t="e">
        <f t="shared" ca="1" si="207"/>
        <v>#NAME?</v>
      </c>
      <c r="B22403">
        <v>494</v>
      </c>
      <c r="C22403" t="s">
        <v>63</v>
      </c>
      <c r="D22403" s="1">
        <v>41723</v>
      </c>
      <c r="F22403">
        <v>1</v>
      </c>
      <c r="G22403">
        <v>4019</v>
      </c>
      <c r="H22403" t="s">
        <v>26</v>
      </c>
      <c r="J22403" t="s">
        <v>14</v>
      </c>
      <c r="K22403">
        <v>46</v>
      </c>
      <c r="L22403" t="s">
        <v>15</v>
      </c>
    </row>
    <row r="22404" spans="1:12">
      <c r="A22404" t="e">
        <f t="shared" ca="1" si="207"/>
        <v>#NAME?</v>
      </c>
      <c r="B22404">
        <v>494</v>
      </c>
      <c r="C22404" t="s">
        <v>63</v>
      </c>
      <c r="D22404" s="1">
        <v>41758</v>
      </c>
      <c r="F22404">
        <v>2</v>
      </c>
      <c r="G22404">
        <v>7962</v>
      </c>
      <c r="H22404" t="s">
        <v>111</v>
      </c>
      <c r="J22404" t="s">
        <v>14</v>
      </c>
      <c r="K22404">
        <v>46</v>
      </c>
      <c r="L22404" t="s">
        <v>22</v>
      </c>
    </row>
    <row r="22405" spans="1:12">
      <c r="A22405" t="e">
        <f t="shared" ca="1" si="207"/>
        <v>#NAME?</v>
      </c>
      <c r="B22405">
        <v>494</v>
      </c>
      <c r="C22405" t="s">
        <v>63</v>
      </c>
      <c r="D22405" s="1">
        <v>41842</v>
      </c>
      <c r="F22405">
        <v>1</v>
      </c>
      <c r="G22405">
        <v>4019</v>
      </c>
      <c r="H22405" t="s">
        <v>26</v>
      </c>
      <c r="J22405" t="s">
        <v>14</v>
      </c>
      <c r="K22405">
        <v>46</v>
      </c>
      <c r="L22405" t="s">
        <v>15</v>
      </c>
    </row>
    <row r="22406" spans="1:12">
      <c r="A22406" t="e">
        <f t="shared" ca="1" si="207"/>
        <v>#NAME?</v>
      </c>
      <c r="B22406">
        <v>494</v>
      </c>
      <c r="C22406" t="s">
        <v>63</v>
      </c>
      <c r="D22406" s="1">
        <v>42374</v>
      </c>
      <c r="F22406">
        <v>2</v>
      </c>
      <c r="G22406">
        <v>2809</v>
      </c>
      <c r="H22406" t="s">
        <v>90</v>
      </c>
      <c r="J22406" t="s">
        <v>14</v>
      </c>
      <c r="K22406">
        <v>48</v>
      </c>
      <c r="L22406" t="s">
        <v>15</v>
      </c>
    </row>
    <row r="22407" spans="1:12">
      <c r="A22407" t="e">
        <f t="shared" ca="1" si="207"/>
        <v>#NAME?</v>
      </c>
      <c r="B22407">
        <v>494</v>
      </c>
      <c r="C22407" t="s">
        <v>63</v>
      </c>
      <c r="D22407" s="1">
        <v>42654</v>
      </c>
      <c r="F22407">
        <v>2</v>
      </c>
      <c r="G22407">
        <v>2809</v>
      </c>
      <c r="H22407" t="s">
        <v>90</v>
      </c>
      <c r="J22407" t="s">
        <v>14</v>
      </c>
      <c r="K22407">
        <v>48</v>
      </c>
      <c r="L22407" t="s">
        <v>15</v>
      </c>
    </row>
    <row r="22408" spans="1:12">
      <c r="A22408" t="e">
        <f ca="1">E00251616967721</f>
        <v>#NAME?</v>
      </c>
      <c r="B22408">
        <v>701</v>
      </c>
      <c r="C22408" t="s">
        <v>72</v>
      </c>
      <c r="D22408" s="1">
        <v>41884</v>
      </c>
      <c r="F22408">
        <v>3</v>
      </c>
      <c r="G22408">
        <v>5289</v>
      </c>
      <c r="H22408" t="s">
        <v>936</v>
      </c>
      <c r="J22408" t="s">
        <v>14</v>
      </c>
      <c r="K22408">
        <v>45</v>
      </c>
      <c r="L22408" t="s">
        <v>15</v>
      </c>
    </row>
    <row r="22409" spans="1:12">
      <c r="A22409" t="e">
        <f ca="1">E00251432151321</f>
        <v>#NAME?</v>
      </c>
      <c r="B22409">
        <v>494</v>
      </c>
      <c r="C22409" t="s">
        <v>63</v>
      </c>
      <c r="D22409" s="1">
        <v>42845</v>
      </c>
      <c r="F22409">
        <v>6</v>
      </c>
      <c r="G22409">
        <v>2449</v>
      </c>
      <c r="H22409" t="s">
        <v>53</v>
      </c>
      <c r="J22409" t="s">
        <v>14</v>
      </c>
      <c r="K22409">
        <v>49</v>
      </c>
      <c r="L22409" t="s">
        <v>15</v>
      </c>
    </row>
    <row r="22410" spans="1:12">
      <c r="A22410" t="e">
        <f ca="1">E00251616967721</f>
        <v>#NAME?</v>
      </c>
      <c r="B22410">
        <v>701</v>
      </c>
      <c r="C22410" t="s">
        <v>72</v>
      </c>
      <c r="D22410" s="1">
        <v>42562</v>
      </c>
      <c r="F22410">
        <v>3</v>
      </c>
      <c r="G22410">
        <v>27802</v>
      </c>
      <c r="H22410" t="s">
        <v>83</v>
      </c>
      <c r="J22410" t="s">
        <v>14</v>
      </c>
      <c r="K22410">
        <v>47</v>
      </c>
      <c r="L22410" t="s">
        <v>15</v>
      </c>
    </row>
    <row r="22411" spans="1:12">
      <c r="A22411" t="e">
        <f ca="1">E00251616967721</f>
        <v>#NAME?</v>
      </c>
      <c r="B22411">
        <v>701</v>
      </c>
      <c r="C22411" t="s">
        <v>72</v>
      </c>
      <c r="D22411" s="1">
        <v>42562</v>
      </c>
      <c r="F22411">
        <v>6</v>
      </c>
      <c r="G22411">
        <v>2889</v>
      </c>
      <c r="H22411" t="s">
        <v>595</v>
      </c>
      <c r="J22411" t="s">
        <v>14</v>
      </c>
      <c r="K22411">
        <v>47</v>
      </c>
      <c r="L22411" t="s">
        <v>15</v>
      </c>
    </row>
    <row r="22412" spans="1:12">
      <c r="A22412" t="e">
        <f ca="1">E00251432151321</f>
        <v>#NAME?</v>
      </c>
      <c r="B22412">
        <v>494</v>
      </c>
      <c r="C22412" t="s">
        <v>63</v>
      </c>
      <c r="D22412" s="1">
        <v>42949</v>
      </c>
      <c r="F22412">
        <v>2</v>
      </c>
      <c r="G22412">
        <v>4019</v>
      </c>
      <c r="H22412" t="s">
        <v>26</v>
      </c>
      <c r="J22412" t="s">
        <v>14</v>
      </c>
      <c r="K22412">
        <v>49</v>
      </c>
      <c r="L22412" t="s">
        <v>15</v>
      </c>
    </row>
    <row r="22413" spans="1:12">
      <c r="A22413" t="e">
        <f t="shared" ref="A22413:A22418" ca="1" si="208">E00251429326321</f>
        <v>#NAME?</v>
      </c>
      <c r="B22413">
        <v>291</v>
      </c>
      <c r="C22413" t="s">
        <v>160</v>
      </c>
      <c r="D22413" s="1">
        <v>40967</v>
      </c>
      <c r="F22413">
        <v>1</v>
      </c>
      <c r="G22413">
        <v>49390</v>
      </c>
      <c r="H22413" t="s">
        <v>59</v>
      </c>
      <c r="J22413" t="s">
        <v>14</v>
      </c>
      <c r="K22413">
        <v>45</v>
      </c>
      <c r="L22413" t="s">
        <v>15</v>
      </c>
    </row>
    <row r="22414" spans="1:12">
      <c r="A22414" t="e">
        <f t="shared" ca="1" si="208"/>
        <v>#NAME?</v>
      </c>
      <c r="B22414">
        <v>291</v>
      </c>
      <c r="C22414" t="s">
        <v>160</v>
      </c>
      <c r="D22414" s="1">
        <v>41262</v>
      </c>
      <c r="F22414">
        <v>1</v>
      </c>
      <c r="G22414">
        <v>1748</v>
      </c>
      <c r="H22414" t="s">
        <v>907</v>
      </c>
      <c r="J22414" t="s">
        <v>14</v>
      </c>
      <c r="K22414">
        <v>45</v>
      </c>
      <c r="L22414" t="s">
        <v>15</v>
      </c>
    </row>
    <row r="22415" spans="1:12">
      <c r="A22415" t="e">
        <f t="shared" ca="1" si="208"/>
        <v>#NAME?</v>
      </c>
      <c r="B22415">
        <v>291</v>
      </c>
      <c r="C22415" t="s">
        <v>160</v>
      </c>
      <c r="D22415" s="1">
        <v>42270</v>
      </c>
      <c r="F22415">
        <v>3</v>
      </c>
      <c r="G22415">
        <v>52100</v>
      </c>
      <c r="H22415" t="s">
        <v>516</v>
      </c>
      <c r="J22415" t="s">
        <v>14</v>
      </c>
      <c r="K22415">
        <v>48</v>
      </c>
      <c r="L22415" t="s">
        <v>15</v>
      </c>
    </row>
    <row r="22416" spans="1:12">
      <c r="A22416" t="e">
        <f t="shared" ca="1" si="208"/>
        <v>#NAME?</v>
      </c>
      <c r="B22416">
        <v>291</v>
      </c>
      <c r="C22416" t="s">
        <v>160</v>
      </c>
      <c r="D22416" s="1">
        <v>42586</v>
      </c>
      <c r="F22416">
        <v>2</v>
      </c>
      <c r="G22416">
        <v>49300</v>
      </c>
      <c r="H22416" t="s">
        <v>228</v>
      </c>
      <c r="J22416" t="s">
        <v>14</v>
      </c>
      <c r="K22416">
        <v>49</v>
      </c>
      <c r="L22416" t="s">
        <v>15</v>
      </c>
    </row>
    <row r="22417" spans="1:12">
      <c r="A22417" t="e">
        <f t="shared" ca="1" si="208"/>
        <v>#NAME?</v>
      </c>
      <c r="B22417">
        <v>291</v>
      </c>
      <c r="C22417" t="s">
        <v>160</v>
      </c>
      <c r="D22417" s="1">
        <v>42593</v>
      </c>
      <c r="F22417">
        <v>2</v>
      </c>
      <c r="G22417">
        <v>49300</v>
      </c>
      <c r="H22417" t="s">
        <v>228</v>
      </c>
      <c r="J22417" t="s">
        <v>14</v>
      </c>
      <c r="K22417">
        <v>49</v>
      </c>
      <c r="L22417" t="s">
        <v>15</v>
      </c>
    </row>
    <row r="22418" spans="1:12">
      <c r="A22418" t="e">
        <f t="shared" ca="1" si="208"/>
        <v>#NAME?</v>
      </c>
      <c r="B22418">
        <v>291</v>
      </c>
      <c r="C22418" t="s">
        <v>160</v>
      </c>
      <c r="D22418" s="1">
        <v>42699</v>
      </c>
      <c r="F22418">
        <v>2</v>
      </c>
      <c r="G22418">
        <v>49300</v>
      </c>
      <c r="H22418" t="s">
        <v>228</v>
      </c>
      <c r="J22418" t="s">
        <v>14</v>
      </c>
      <c r="K22418">
        <v>49</v>
      </c>
      <c r="L22418" t="s">
        <v>15</v>
      </c>
    </row>
    <row r="22419" spans="1:12">
      <c r="A22419" t="e">
        <f ca="1">E00251711670221</f>
        <v>#NAME?</v>
      </c>
      <c r="B22419">
        <v>11</v>
      </c>
      <c r="C22419" t="s">
        <v>245</v>
      </c>
      <c r="D22419" s="1">
        <v>42186</v>
      </c>
      <c r="F22419">
        <v>1</v>
      </c>
      <c r="G22419">
        <v>4019</v>
      </c>
      <c r="H22419" t="s">
        <v>26</v>
      </c>
      <c r="J22419" t="s">
        <v>14</v>
      </c>
      <c r="K22419">
        <v>50</v>
      </c>
      <c r="L22419" t="s">
        <v>15</v>
      </c>
    </row>
    <row r="22420" spans="1:12">
      <c r="A22420" t="e">
        <f ca="1">E00251711670221</f>
        <v>#NAME?</v>
      </c>
      <c r="B22420">
        <v>7927</v>
      </c>
      <c r="C22420" t="s">
        <v>367</v>
      </c>
      <c r="D22420" s="1">
        <v>42774</v>
      </c>
      <c r="F22420">
        <v>1</v>
      </c>
      <c r="G22420">
        <v>71590</v>
      </c>
      <c r="H22420" t="s">
        <v>44</v>
      </c>
      <c r="J22420" t="s">
        <v>14</v>
      </c>
      <c r="K22420">
        <v>52</v>
      </c>
      <c r="L22420" t="s">
        <v>15</v>
      </c>
    </row>
    <row r="22421" spans="1:12">
      <c r="A22421" t="e">
        <f ca="1">E00251616967721</f>
        <v>#NAME?</v>
      </c>
      <c r="B22421">
        <v>701</v>
      </c>
      <c r="C22421" t="s">
        <v>72</v>
      </c>
      <c r="D22421" s="1">
        <v>42430</v>
      </c>
      <c r="F22421">
        <v>2</v>
      </c>
      <c r="G22421">
        <v>4556</v>
      </c>
      <c r="H22421" t="s">
        <v>121</v>
      </c>
      <c r="J22421" t="s">
        <v>14</v>
      </c>
      <c r="K22421">
        <v>47</v>
      </c>
      <c r="L22421" t="s">
        <v>15</v>
      </c>
    </row>
    <row r="22422" spans="1:12">
      <c r="A22422" t="e">
        <f ca="1">E00251711670221</f>
        <v>#NAME?</v>
      </c>
      <c r="B22422">
        <v>11</v>
      </c>
      <c r="C22422" t="s">
        <v>245</v>
      </c>
      <c r="D22422" s="1">
        <v>41064</v>
      </c>
      <c r="F22422">
        <v>2</v>
      </c>
      <c r="G22422">
        <v>4019</v>
      </c>
      <c r="H22422" t="s">
        <v>26</v>
      </c>
      <c r="J22422" t="s">
        <v>14</v>
      </c>
      <c r="K22422">
        <v>47</v>
      </c>
      <c r="L22422" t="s">
        <v>15</v>
      </c>
    </row>
    <row r="22423" spans="1:12">
      <c r="A22423" t="e">
        <f ca="1">E00251511139621</f>
        <v>#NAME?</v>
      </c>
      <c r="B22423">
        <v>28</v>
      </c>
      <c r="C22423" t="s">
        <v>153</v>
      </c>
      <c r="D22423" s="1">
        <v>40994</v>
      </c>
      <c r="F22423">
        <v>3</v>
      </c>
      <c r="G22423">
        <v>4019</v>
      </c>
      <c r="H22423" t="s">
        <v>26</v>
      </c>
      <c r="J22423" t="s">
        <v>14</v>
      </c>
      <c r="K22423">
        <v>51</v>
      </c>
      <c r="L22423" t="s">
        <v>15</v>
      </c>
    </row>
    <row r="22424" spans="1:12">
      <c r="A22424" t="e">
        <f ca="1">E00251616233021</f>
        <v>#NAME?</v>
      </c>
      <c r="B22424">
        <v>1028</v>
      </c>
      <c r="C22424" t="s">
        <v>127</v>
      </c>
      <c r="D22424" s="1">
        <v>42362</v>
      </c>
      <c r="F22424">
        <v>1</v>
      </c>
      <c r="G22424">
        <v>7880</v>
      </c>
      <c r="H22424" t="s">
        <v>213</v>
      </c>
      <c r="I22424" t="s">
        <v>127</v>
      </c>
      <c r="J22424" t="s">
        <v>57</v>
      </c>
      <c r="K22424">
        <v>53</v>
      </c>
      <c r="L22424" t="s">
        <v>22</v>
      </c>
    </row>
    <row r="22425" spans="1:12">
      <c r="A22425" t="e">
        <f ca="1">E00251616233021</f>
        <v>#NAME?</v>
      </c>
      <c r="B22425">
        <v>1325</v>
      </c>
      <c r="C22425" t="s">
        <v>605</v>
      </c>
      <c r="D22425" s="1">
        <v>42012</v>
      </c>
      <c r="F22425">
        <v>2</v>
      </c>
      <c r="G22425">
        <v>56400</v>
      </c>
      <c r="H22425" t="s">
        <v>91</v>
      </c>
      <c r="J22425" t="s">
        <v>14</v>
      </c>
      <c r="K22425">
        <v>52</v>
      </c>
      <c r="L22425" t="s">
        <v>15</v>
      </c>
    </row>
    <row r="22426" spans="1:12">
      <c r="A22426" t="e">
        <f ca="1">E00251616967721</f>
        <v>#NAME?</v>
      </c>
      <c r="B22426">
        <v>703</v>
      </c>
      <c r="C22426" t="s">
        <v>305</v>
      </c>
      <c r="D22426" s="1">
        <v>42371</v>
      </c>
      <c r="F22426">
        <v>2</v>
      </c>
      <c r="G22426">
        <v>4556</v>
      </c>
      <c r="H22426" t="s">
        <v>121</v>
      </c>
      <c r="J22426" t="s">
        <v>14</v>
      </c>
      <c r="K22426">
        <v>46</v>
      </c>
      <c r="L22426" t="s">
        <v>15</v>
      </c>
    </row>
    <row r="22427" spans="1:12">
      <c r="A22427" t="e">
        <f ca="1">E00251711670221</f>
        <v>#NAME?</v>
      </c>
      <c r="B22427">
        <v>11</v>
      </c>
      <c r="C22427" t="s">
        <v>245</v>
      </c>
      <c r="D22427" s="1">
        <v>42556</v>
      </c>
      <c r="F22427">
        <v>1</v>
      </c>
      <c r="G22427">
        <v>72632</v>
      </c>
      <c r="H22427" t="s">
        <v>107</v>
      </c>
      <c r="J22427" t="s">
        <v>14</v>
      </c>
      <c r="K22427">
        <v>51</v>
      </c>
      <c r="L22427" t="s">
        <v>15</v>
      </c>
    </row>
    <row r="22428" spans="1:12">
      <c r="A22428" t="e">
        <f ca="1">E00251711670221</f>
        <v>#NAME?</v>
      </c>
      <c r="B22428">
        <v>11</v>
      </c>
      <c r="C22428" t="s">
        <v>245</v>
      </c>
      <c r="D22428" s="1">
        <v>42618</v>
      </c>
      <c r="F22428">
        <v>1</v>
      </c>
      <c r="G22428">
        <v>72632</v>
      </c>
      <c r="H22428" t="s">
        <v>107</v>
      </c>
      <c r="J22428" t="s">
        <v>14</v>
      </c>
      <c r="K22428">
        <v>52</v>
      </c>
      <c r="L22428" t="s">
        <v>15</v>
      </c>
    </row>
    <row r="22429" spans="1:12">
      <c r="A22429" t="e">
        <f ca="1">E00251711670221</f>
        <v>#NAME?</v>
      </c>
      <c r="B22429">
        <v>11</v>
      </c>
      <c r="C22429" t="s">
        <v>245</v>
      </c>
      <c r="D22429" s="1">
        <v>42699</v>
      </c>
      <c r="F22429">
        <v>2</v>
      </c>
      <c r="G22429">
        <v>4019</v>
      </c>
      <c r="H22429" t="s">
        <v>26</v>
      </c>
      <c r="J22429" t="s">
        <v>14</v>
      </c>
      <c r="K22429">
        <v>52</v>
      </c>
      <c r="L22429" t="s">
        <v>15</v>
      </c>
    </row>
    <row r="22430" spans="1:12">
      <c r="A22430" t="e">
        <f ca="1">E00251711670221</f>
        <v>#NAME?</v>
      </c>
      <c r="B22430">
        <v>11</v>
      </c>
      <c r="C22430" t="s">
        <v>245</v>
      </c>
      <c r="D22430" s="1">
        <v>42116</v>
      </c>
      <c r="F22430">
        <v>1</v>
      </c>
      <c r="G22430">
        <v>71940</v>
      </c>
      <c r="H22430" t="s">
        <v>135</v>
      </c>
      <c r="J22430" t="s">
        <v>14</v>
      </c>
      <c r="K22430">
        <v>50</v>
      </c>
      <c r="L22430" t="s">
        <v>15</v>
      </c>
    </row>
    <row r="22431" spans="1:12">
      <c r="A22431" t="e">
        <f ca="1">E00251711670221</f>
        <v>#NAME?</v>
      </c>
      <c r="B22431">
        <v>11</v>
      </c>
      <c r="C22431" t="s">
        <v>245</v>
      </c>
      <c r="D22431" s="1">
        <v>42137</v>
      </c>
      <c r="F22431">
        <v>2</v>
      </c>
      <c r="G22431">
        <v>71940</v>
      </c>
      <c r="H22431" t="s">
        <v>135</v>
      </c>
      <c r="J22431" t="s">
        <v>14</v>
      </c>
      <c r="K22431">
        <v>50</v>
      </c>
      <c r="L22431" t="s">
        <v>15</v>
      </c>
    </row>
    <row r="22432" spans="1:12">
      <c r="A22432" t="e">
        <f ca="1">E00251616967721</f>
        <v>#NAME?</v>
      </c>
      <c r="B22432">
        <v>701</v>
      </c>
      <c r="C22432" t="s">
        <v>72</v>
      </c>
      <c r="D22432" s="1">
        <v>42016</v>
      </c>
      <c r="F22432">
        <v>2</v>
      </c>
      <c r="G22432">
        <v>5533</v>
      </c>
      <c r="H22432" t="s">
        <v>537</v>
      </c>
      <c r="J22432" t="s">
        <v>14</v>
      </c>
      <c r="K22432">
        <v>45</v>
      </c>
      <c r="L22432" t="s">
        <v>15</v>
      </c>
    </row>
    <row r="22433" spans="1:12">
      <c r="A22433" t="e">
        <f ca="1">E00251616967721</f>
        <v>#NAME?</v>
      </c>
      <c r="B22433">
        <v>701</v>
      </c>
      <c r="C22433" t="s">
        <v>72</v>
      </c>
      <c r="D22433" s="1">
        <v>42186</v>
      </c>
      <c r="F22433">
        <v>3</v>
      </c>
      <c r="G22433">
        <v>70400</v>
      </c>
      <c r="H22433" t="s">
        <v>536</v>
      </c>
      <c r="J22433" t="s">
        <v>14</v>
      </c>
      <c r="K22433">
        <v>46</v>
      </c>
      <c r="L22433" t="s">
        <v>15</v>
      </c>
    </row>
    <row r="22434" spans="1:12">
      <c r="A22434" t="e">
        <f ca="1">E00251616967721</f>
        <v>#NAME?</v>
      </c>
      <c r="B22434">
        <v>701</v>
      </c>
      <c r="C22434" t="s">
        <v>72</v>
      </c>
      <c r="D22434" s="1">
        <v>42395</v>
      </c>
      <c r="F22434">
        <v>4</v>
      </c>
      <c r="G22434">
        <v>70400</v>
      </c>
      <c r="H22434" t="s">
        <v>536</v>
      </c>
      <c r="J22434" t="s">
        <v>14</v>
      </c>
      <c r="K22434">
        <v>46</v>
      </c>
      <c r="L22434" t="s">
        <v>15</v>
      </c>
    </row>
    <row r="22435" spans="1:12">
      <c r="A22435" t="e">
        <f ca="1">E00251616967721</f>
        <v>#NAME?</v>
      </c>
      <c r="B22435">
        <v>701</v>
      </c>
      <c r="C22435" t="s">
        <v>72</v>
      </c>
      <c r="D22435" s="1">
        <v>42353</v>
      </c>
      <c r="F22435">
        <v>4</v>
      </c>
      <c r="G22435">
        <v>70400</v>
      </c>
      <c r="H22435" t="s">
        <v>536</v>
      </c>
      <c r="J22435" t="s">
        <v>14</v>
      </c>
      <c r="K22435">
        <v>46</v>
      </c>
      <c r="L22435" t="s">
        <v>15</v>
      </c>
    </row>
    <row r="22436" spans="1:12">
      <c r="A22436" t="e">
        <f ca="1">E00251511139621</f>
        <v>#NAME?</v>
      </c>
      <c r="B22436">
        <v>28</v>
      </c>
      <c r="C22436" t="s">
        <v>153</v>
      </c>
      <c r="D22436" s="1">
        <v>41779</v>
      </c>
      <c r="F22436">
        <v>2</v>
      </c>
      <c r="G22436">
        <v>4019</v>
      </c>
      <c r="H22436" t="s">
        <v>26</v>
      </c>
      <c r="J22436" t="s">
        <v>14</v>
      </c>
      <c r="K22436">
        <v>54</v>
      </c>
      <c r="L22436" t="s">
        <v>15</v>
      </c>
    </row>
    <row r="22437" spans="1:12">
      <c r="A22437" t="e">
        <f ca="1">E00251616967721</f>
        <v>#NAME?</v>
      </c>
      <c r="B22437">
        <v>701</v>
      </c>
      <c r="C22437" t="s">
        <v>72</v>
      </c>
      <c r="D22437" s="1">
        <v>42626</v>
      </c>
      <c r="F22437">
        <v>4</v>
      </c>
      <c r="G22437">
        <v>27802</v>
      </c>
      <c r="H22437" t="s">
        <v>83</v>
      </c>
      <c r="J22437" t="s">
        <v>14</v>
      </c>
      <c r="K22437">
        <v>47</v>
      </c>
      <c r="L22437" t="s">
        <v>15</v>
      </c>
    </row>
    <row r="22438" spans="1:12">
      <c r="A22438" t="e">
        <f ca="1">E00251511139621</f>
        <v>#NAME?</v>
      </c>
      <c r="B22438">
        <v>28</v>
      </c>
      <c r="C22438" t="s">
        <v>153</v>
      </c>
      <c r="D22438" s="1">
        <v>43054</v>
      </c>
      <c r="F22438">
        <v>3</v>
      </c>
      <c r="G22438">
        <v>4019</v>
      </c>
      <c r="H22438" t="s">
        <v>26</v>
      </c>
      <c r="J22438" t="s">
        <v>14</v>
      </c>
      <c r="K22438">
        <v>57</v>
      </c>
      <c r="L22438" t="s">
        <v>15</v>
      </c>
    </row>
    <row r="22439" spans="1:12">
      <c r="A22439" t="e">
        <f ca="1">E00251616967721</f>
        <v>#NAME?</v>
      </c>
      <c r="B22439">
        <v>701</v>
      </c>
      <c r="C22439" t="s">
        <v>72</v>
      </c>
      <c r="D22439" s="1">
        <v>42626</v>
      </c>
      <c r="F22439">
        <v>5</v>
      </c>
      <c r="G22439">
        <v>70400</v>
      </c>
      <c r="H22439" t="s">
        <v>536</v>
      </c>
      <c r="J22439" t="s">
        <v>14</v>
      </c>
      <c r="K22439">
        <v>47</v>
      </c>
      <c r="L22439" t="s">
        <v>15</v>
      </c>
    </row>
    <row r="22440" spans="1:12">
      <c r="A22440" t="e">
        <f ca="1">E00251616967721</f>
        <v>#NAME?</v>
      </c>
      <c r="B22440">
        <v>701</v>
      </c>
      <c r="C22440" t="s">
        <v>72</v>
      </c>
      <c r="D22440" s="1">
        <v>42769</v>
      </c>
      <c r="F22440">
        <v>6</v>
      </c>
      <c r="G22440">
        <v>73689</v>
      </c>
      <c r="H22440" t="s">
        <v>84</v>
      </c>
      <c r="J22440" t="s">
        <v>14</v>
      </c>
      <c r="K22440">
        <v>47</v>
      </c>
      <c r="L22440" t="s">
        <v>15</v>
      </c>
    </row>
    <row r="22441" spans="1:12">
      <c r="A22441" t="e">
        <f ca="1">E00251616967721</f>
        <v>#NAME?</v>
      </c>
      <c r="B22441">
        <v>703</v>
      </c>
      <c r="C22441" t="s">
        <v>305</v>
      </c>
      <c r="D22441" s="1">
        <v>42742</v>
      </c>
      <c r="F22441">
        <v>3</v>
      </c>
      <c r="G22441">
        <v>27802</v>
      </c>
      <c r="H22441" t="s">
        <v>83</v>
      </c>
      <c r="J22441" t="s">
        <v>14</v>
      </c>
      <c r="K22441">
        <v>47</v>
      </c>
      <c r="L22441" t="s">
        <v>15</v>
      </c>
    </row>
    <row r="22442" spans="1:12">
      <c r="A22442" t="e">
        <f ca="1">E00251616967721</f>
        <v>#NAME?</v>
      </c>
      <c r="B22442">
        <v>701</v>
      </c>
      <c r="C22442" t="s">
        <v>72</v>
      </c>
      <c r="D22442" s="1">
        <v>42367</v>
      </c>
      <c r="F22442">
        <v>4</v>
      </c>
      <c r="G22442">
        <v>5533</v>
      </c>
      <c r="H22442" t="s">
        <v>537</v>
      </c>
      <c r="J22442" t="s">
        <v>14</v>
      </c>
      <c r="K22442">
        <v>46</v>
      </c>
      <c r="L22442" t="s">
        <v>15</v>
      </c>
    </row>
    <row r="22443" spans="1:12">
      <c r="A22443" t="e">
        <f ca="1">E00251432151321</f>
        <v>#NAME?</v>
      </c>
      <c r="B22443">
        <v>494</v>
      </c>
      <c r="C22443" t="s">
        <v>63</v>
      </c>
      <c r="D22443" s="1">
        <v>41079</v>
      </c>
      <c r="F22443">
        <v>1</v>
      </c>
      <c r="G22443">
        <v>7802</v>
      </c>
      <c r="H22443" t="s">
        <v>332</v>
      </c>
      <c r="J22443" t="s">
        <v>14</v>
      </c>
      <c r="K22443">
        <v>44</v>
      </c>
      <c r="L22443" t="s">
        <v>22</v>
      </c>
    </row>
    <row r="22444" spans="1:12">
      <c r="A22444" t="e">
        <f ca="1">E00251510614621</f>
        <v>#NAME?</v>
      </c>
      <c r="B22444">
        <v>160</v>
      </c>
      <c r="C22444" t="s">
        <v>278</v>
      </c>
      <c r="D22444" s="1">
        <v>41563</v>
      </c>
      <c r="F22444">
        <v>1</v>
      </c>
      <c r="G22444">
        <v>2720</v>
      </c>
      <c r="H22444" t="s">
        <v>65</v>
      </c>
      <c r="J22444" t="s">
        <v>14</v>
      </c>
      <c r="K22444">
        <v>51</v>
      </c>
      <c r="L22444" t="s">
        <v>15</v>
      </c>
    </row>
    <row r="22445" spans="1:12">
      <c r="A22445" t="e">
        <f ca="1">E00251510614621</f>
        <v>#NAME?</v>
      </c>
      <c r="B22445">
        <v>160</v>
      </c>
      <c r="C22445" t="s">
        <v>278</v>
      </c>
      <c r="D22445" s="1">
        <v>42723</v>
      </c>
      <c r="F22445">
        <v>2</v>
      </c>
      <c r="G22445">
        <v>4019</v>
      </c>
      <c r="H22445" t="s">
        <v>26</v>
      </c>
      <c r="J22445" t="s">
        <v>14</v>
      </c>
      <c r="K22445">
        <v>55</v>
      </c>
      <c r="L22445" t="s">
        <v>15</v>
      </c>
    </row>
    <row r="22446" spans="1:12">
      <c r="A22446" t="e">
        <f ca="1">E00251511139621</f>
        <v>#NAME?</v>
      </c>
      <c r="B22446">
        <v>28</v>
      </c>
      <c r="C22446" t="s">
        <v>153</v>
      </c>
      <c r="D22446" s="1">
        <v>42249</v>
      </c>
      <c r="F22446">
        <v>2</v>
      </c>
      <c r="G22446">
        <v>4019</v>
      </c>
      <c r="H22446" t="s">
        <v>26</v>
      </c>
      <c r="J22446" t="s">
        <v>14</v>
      </c>
      <c r="K22446">
        <v>55</v>
      </c>
      <c r="L22446" t="s">
        <v>15</v>
      </c>
    </row>
    <row r="22447" spans="1:12">
      <c r="A22447" t="e">
        <f ca="1">E00251718071621</f>
        <v>#NAME?</v>
      </c>
      <c r="B22447">
        <v>1786</v>
      </c>
      <c r="C22447" t="s">
        <v>37</v>
      </c>
      <c r="D22447" s="1">
        <v>42277</v>
      </c>
      <c r="F22447">
        <v>1</v>
      </c>
      <c r="G22447">
        <v>2809</v>
      </c>
      <c r="H22447" t="s">
        <v>90</v>
      </c>
      <c r="J22447" t="s">
        <v>14</v>
      </c>
      <c r="K22447">
        <v>53</v>
      </c>
      <c r="L22447" t="s">
        <v>15</v>
      </c>
    </row>
    <row r="22448" spans="1:12">
      <c r="A22448" t="e">
        <f ca="1">E00251510614621</f>
        <v>#NAME?</v>
      </c>
      <c r="B22448">
        <v>160</v>
      </c>
      <c r="C22448" t="s">
        <v>278</v>
      </c>
      <c r="D22448" s="1">
        <v>41752</v>
      </c>
      <c r="F22448">
        <v>5</v>
      </c>
      <c r="G22448">
        <v>4019</v>
      </c>
      <c r="H22448" t="s">
        <v>26</v>
      </c>
      <c r="J22448" t="s">
        <v>14</v>
      </c>
      <c r="K22448">
        <v>52</v>
      </c>
      <c r="L22448" t="s">
        <v>15</v>
      </c>
    </row>
    <row r="22449" spans="1:12">
      <c r="A22449" t="e">
        <f ca="1">E00251510614621</f>
        <v>#NAME?</v>
      </c>
      <c r="B22449">
        <v>160</v>
      </c>
      <c r="C22449" t="s">
        <v>278</v>
      </c>
      <c r="D22449" s="1">
        <v>42360</v>
      </c>
      <c r="F22449">
        <v>2</v>
      </c>
      <c r="G22449">
        <v>4019</v>
      </c>
      <c r="H22449" t="s">
        <v>26</v>
      </c>
      <c r="J22449" t="s">
        <v>14</v>
      </c>
      <c r="K22449">
        <v>54</v>
      </c>
      <c r="L22449" t="s">
        <v>15</v>
      </c>
    </row>
    <row r="22450" spans="1:12">
      <c r="A22450" t="e">
        <f ca="1">E00251511139621</f>
        <v>#NAME?</v>
      </c>
      <c r="B22450">
        <v>28</v>
      </c>
      <c r="C22450" t="s">
        <v>153</v>
      </c>
      <c r="D22450" s="1">
        <v>41341</v>
      </c>
      <c r="F22450">
        <v>2</v>
      </c>
      <c r="G22450">
        <v>49390</v>
      </c>
      <c r="H22450" t="s">
        <v>59</v>
      </c>
      <c r="J22450" t="s">
        <v>14</v>
      </c>
      <c r="K22450">
        <v>52</v>
      </c>
      <c r="L22450" t="s">
        <v>15</v>
      </c>
    </row>
    <row r="22451" spans="1:12">
      <c r="A22451" t="e">
        <f ca="1">E00251511139621</f>
        <v>#NAME?</v>
      </c>
      <c r="B22451">
        <v>28</v>
      </c>
      <c r="C22451" t="s">
        <v>153</v>
      </c>
      <c r="D22451" s="1">
        <v>41400</v>
      </c>
      <c r="F22451">
        <v>1</v>
      </c>
      <c r="G22451">
        <v>3899</v>
      </c>
      <c r="H22451" t="s">
        <v>264</v>
      </c>
      <c r="J22451" t="s">
        <v>14</v>
      </c>
      <c r="K22451">
        <v>53</v>
      </c>
      <c r="L22451" t="s">
        <v>15</v>
      </c>
    </row>
    <row r="22452" spans="1:12">
      <c r="A22452" t="e">
        <f ca="1">E00251616233021</f>
        <v>#NAME?</v>
      </c>
      <c r="B22452">
        <v>294</v>
      </c>
      <c r="C22452" t="s">
        <v>61</v>
      </c>
      <c r="D22452" s="1">
        <v>41772</v>
      </c>
      <c r="F22452">
        <v>2</v>
      </c>
      <c r="G22452">
        <v>56400</v>
      </c>
      <c r="H22452" t="s">
        <v>91</v>
      </c>
      <c r="J22452" t="s">
        <v>14</v>
      </c>
      <c r="K22452">
        <v>51</v>
      </c>
      <c r="L22452" t="s">
        <v>15</v>
      </c>
    </row>
    <row r="22453" spans="1:12">
      <c r="A22453" t="e">
        <f ca="1">E00251718071621</f>
        <v>#NAME?</v>
      </c>
      <c r="B22453">
        <v>1786</v>
      </c>
      <c r="C22453" t="s">
        <v>37</v>
      </c>
      <c r="D22453" s="1">
        <v>41471</v>
      </c>
      <c r="F22453">
        <v>2</v>
      </c>
      <c r="G22453">
        <v>71849</v>
      </c>
      <c r="H22453" t="s">
        <v>1297</v>
      </c>
      <c r="J22453" t="s">
        <v>14</v>
      </c>
      <c r="K22453">
        <v>51</v>
      </c>
      <c r="L22453" t="s">
        <v>15</v>
      </c>
    </row>
    <row r="22454" spans="1:12">
      <c r="A22454" t="e">
        <f ca="1">E00251510614621</f>
        <v>#NAME?</v>
      </c>
      <c r="B22454">
        <v>160</v>
      </c>
      <c r="C22454" t="s">
        <v>278</v>
      </c>
      <c r="D22454" s="1">
        <v>41740</v>
      </c>
      <c r="F22454">
        <v>2</v>
      </c>
      <c r="G22454">
        <v>4019</v>
      </c>
      <c r="H22454" t="s">
        <v>26</v>
      </c>
      <c r="J22454" t="s">
        <v>14</v>
      </c>
      <c r="K22454">
        <v>52</v>
      </c>
      <c r="L22454" t="s">
        <v>15</v>
      </c>
    </row>
    <row r="22455" spans="1:12">
      <c r="A22455" t="e">
        <f ca="1">E00251510614621</f>
        <v>#NAME?</v>
      </c>
      <c r="B22455">
        <v>160</v>
      </c>
      <c r="C22455" t="s">
        <v>278</v>
      </c>
      <c r="D22455" s="1">
        <v>41843</v>
      </c>
      <c r="F22455">
        <v>1</v>
      </c>
      <c r="G22455">
        <v>5859</v>
      </c>
      <c r="H22455" t="s">
        <v>607</v>
      </c>
      <c r="J22455" t="s">
        <v>14</v>
      </c>
      <c r="K22455">
        <v>52</v>
      </c>
      <c r="L22455" t="s">
        <v>15</v>
      </c>
    </row>
    <row r="22456" spans="1:12">
      <c r="A22456" t="e">
        <f ca="1">E00251531371621</f>
        <v>#NAME?</v>
      </c>
      <c r="B22456">
        <v>701</v>
      </c>
      <c r="C22456" t="s">
        <v>72</v>
      </c>
      <c r="D22456" s="1">
        <v>41481</v>
      </c>
      <c r="F22456">
        <v>4</v>
      </c>
      <c r="G22456">
        <v>30270</v>
      </c>
      <c r="H22456" t="s">
        <v>336</v>
      </c>
      <c r="J22456" t="s">
        <v>14</v>
      </c>
      <c r="K22456">
        <v>60</v>
      </c>
      <c r="L22456" t="s">
        <v>15</v>
      </c>
    </row>
    <row r="22457" spans="1:12">
      <c r="A22457" t="e">
        <f ca="1">E00251531371621</f>
        <v>#NAME?</v>
      </c>
      <c r="B22457">
        <v>701</v>
      </c>
      <c r="C22457" t="s">
        <v>72</v>
      </c>
      <c r="D22457" s="1">
        <v>42026</v>
      </c>
      <c r="F22457">
        <v>2</v>
      </c>
      <c r="G22457">
        <v>4019</v>
      </c>
      <c r="H22457" t="s">
        <v>26</v>
      </c>
      <c r="J22457" t="s">
        <v>14</v>
      </c>
      <c r="K22457">
        <v>61</v>
      </c>
      <c r="L22457" t="s">
        <v>15</v>
      </c>
    </row>
    <row r="22458" spans="1:12">
      <c r="A22458" t="e">
        <f ca="1">E00251510614621</f>
        <v>#NAME?</v>
      </c>
      <c r="B22458">
        <v>160</v>
      </c>
      <c r="C22458" t="s">
        <v>278</v>
      </c>
      <c r="D22458" s="1">
        <v>42874</v>
      </c>
      <c r="F22458">
        <v>1</v>
      </c>
      <c r="G22458">
        <v>78449</v>
      </c>
      <c r="H22458" t="s">
        <v>277</v>
      </c>
      <c r="J22458" t="s">
        <v>14</v>
      </c>
      <c r="K22458">
        <v>55</v>
      </c>
      <c r="L22458" t="s">
        <v>22</v>
      </c>
    </row>
    <row r="22459" spans="1:12">
      <c r="A22459" t="e">
        <f ca="1">E00251510614621</f>
        <v>#NAME?</v>
      </c>
      <c r="B22459">
        <v>160</v>
      </c>
      <c r="C22459" t="s">
        <v>278</v>
      </c>
      <c r="D22459" s="1">
        <v>42389</v>
      </c>
      <c r="F22459">
        <v>3</v>
      </c>
      <c r="G22459">
        <v>4019</v>
      </c>
      <c r="H22459" t="s">
        <v>26</v>
      </c>
      <c r="J22459" t="s">
        <v>14</v>
      </c>
      <c r="K22459">
        <v>54</v>
      </c>
      <c r="L22459" t="s">
        <v>15</v>
      </c>
    </row>
    <row r="22460" spans="1:12">
      <c r="A22460" t="e">
        <f ca="1">E00251429326321</f>
        <v>#NAME?</v>
      </c>
      <c r="B22460">
        <v>291</v>
      </c>
      <c r="C22460" t="s">
        <v>160</v>
      </c>
      <c r="D22460" s="1">
        <v>41190</v>
      </c>
      <c r="F22460">
        <v>2</v>
      </c>
      <c r="G22460">
        <v>49390</v>
      </c>
      <c r="H22460" t="s">
        <v>59</v>
      </c>
      <c r="J22460" t="s">
        <v>14</v>
      </c>
      <c r="K22460">
        <v>45</v>
      </c>
      <c r="L22460" t="s">
        <v>15</v>
      </c>
    </row>
    <row r="22461" spans="1:12">
      <c r="A22461" t="e">
        <f ca="1">E00251511139621</f>
        <v>#NAME?</v>
      </c>
      <c r="B22461">
        <v>28</v>
      </c>
      <c r="C22461" t="s">
        <v>153</v>
      </c>
      <c r="D22461" s="1">
        <v>41386</v>
      </c>
      <c r="F22461">
        <v>1</v>
      </c>
      <c r="G22461">
        <v>49390</v>
      </c>
      <c r="H22461" t="s">
        <v>59</v>
      </c>
      <c r="J22461" t="s">
        <v>14</v>
      </c>
      <c r="K22461">
        <v>53</v>
      </c>
      <c r="L22461" t="s">
        <v>15</v>
      </c>
    </row>
    <row r="22462" spans="1:12">
      <c r="A22462" t="e">
        <f ca="1">E00251510614621</f>
        <v>#NAME?</v>
      </c>
      <c r="B22462">
        <v>160</v>
      </c>
      <c r="C22462" t="s">
        <v>278</v>
      </c>
      <c r="D22462" s="1">
        <v>43087</v>
      </c>
      <c r="F22462">
        <v>3</v>
      </c>
      <c r="G22462">
        <v>4019</v>
      </c>
      <c r="H22462" t="s">
        <v>26</v>
      </c>
      <c r="J22462" t="s">
        <v>14</v>
      </c>
      <c r="K22462">
        <v>56</v>
      </c>
      <c r="L22462" t="s">
        <v>15</v>
      </c>
    </row>
    <row r="22463" spans="1:12">
      <c r="A22463" t="e">
        <f ca="1">E00251430069521</f>
        <v>#NAME?</v>
      </c>
      <c r="B22463">
        <v>491</v>
      </c>
      <c r="C22463" t="s">
        <v>567</v>
      </c>
      <c r="D22463" s="1">
        <v>41677</v>
      </c>
      <c r="F22463">
        <v>1</v>
      </c>
      <c r="G22463">
        <v>7862</v>
      </c>
      <c r="H22463" t="s">
        <v>27</v>
      </c>
      <c r="J22463" t="s">
        <v>14</v>
      </c>
      <c r="K22463">
        <v>40</v>
      </c>
      <c r="L22463" t="s">
        <v>22</v>
      </c>
    </row>
    <row r="22464" spans="1:12">
      <c r="A22464" t="e">
        <f ca="1">E00251616233021</f>
        <v>#NAME?</v>
      </c>
      <c r="B22464">
        <v>1325</v>
      </c>
      <c r="C22464" t="s">
        <v>605</v>
      </c>
      <c r="D22464" s="1">
        <v>42808</v>
      </c>
      <c r="F22464">
        <v>2</v>
      </c>
      <c r="G22464">
        <v>7880</v>
      </c>
      <c r="H22464" t="s">
        <v>213</v>
      </c>
      <c r="J22464" t="s">
        <v>14</v>
      </c>
      <c r="K22464">
        <v>54</v>
      </c>
      <c r="L22464" t="s">
        <v>22</v>
      </c>
    </row>
    <row r="22465" spans="1:12">
      <c r="A22465" t="e">
        <f ca="1">E00251510614621</f>
        <v>#NAME?</v>
      </c>
      <c r="B22465">
        <v>160</v>
      </c>
      <c r="C22465" t="s">
        <v>278</v>
      </c>
      <c r="D22465" s="1">
        <v>41571</v>
      </c>
      <c r="F22465">
        <v>2</v>
      </c>
      <c r="G22465">
        <v>5859</v>
      </c>
      <c r="H22465" t="s">
        <v>607</v>
      </c>
      <c r="J22465" t="s">
        <v>14</v>
      </c>
      <c r="K22465">
        <v>51</v>
      </c>
      <c r="L22465" t="s">
        <v>15</v>
      </c>
    </row>
    <row r="22466" spans="1:12">
      <c r="A22466" t="e">
        <f ca="1">E00251510614621</f>
        <v>#NAME?</v>
      </c>
      <c r="B22466">
        <v>160</v>
      </c>
      <c r="C22466" t="s">
        <v>278</v>
      </c>
      <c r="D22466" s="1">
        <v>41659</v>
      </c>
      <c r="F22466">
        <v>5</v>
      </c>
      <c r="G22466">
        <v>7242</v>
      </c>
      <c r="H22466" t="s">
        <v>93</v>
      </c>
      <c r="J22466" t="s">
        <v>14</v>
      </c>
      <c r="K22466">
        <v>52</v>
      </c>
      <c r="L22466" t="s">
        <v>15</v>
      </c>
    </row>
    <row r="22467" spans="1:12">
      <c r="A22467" t="e">
        <f ca="1">E00251510614621</f>
        <v>#NAME?</v>
      </c>
      <c r="B22467">
        <v>160</v>
      </c>
      <c r="C22467" t="s">
        <v>278</v>
      </c>
      <c r="D22467" s="1">
        <v>42362</v>
      </c>
      <c r="F22467">
        <v>3</v>
      </c>
      <c r="G22467">
        <v>4019</v>
      </c>
      <c r="H22467" t="s">
        <v>26</v>
      </c>
      <c r="J22467" t="s">
        <v>14</v>
      </c>
      <c r="K22467">
        <v>54</v>
      </c>
      <c r="L22467" t="s">
        <v>15</v>
      </c>
    </row>
    <row r="22468" spans="1:12">
      <c r="A22468" t="e">
        <f ca="1">E00251531371621</f>
        <v>#NAME?</v>
      </c>
      <c r="B22468">
        <v>116</v>
      </c>
      <c r="C22468" t="s">
        <v>600</v>
      </c>
      <c r="D22468" s="1">
        <v>42228</v>
      </c>
      <c r="F22468">
        <v>2</v>
      </c>
      <c r="G22468">
        <v>4019</v>
      </c>
      <c r="H22468" t="s">
        <v>26</v>
      </c>
      <c r="J22468" t="s">
        <v>14</v>
      </c>
      <c r="K22468">
        <v>62</v>
      </c>
      <c r="L22468" t="s">
        <v>15</v>
      </c>
    </row>
    <row r="22469" spans="1:12">
      <c r="A22469" t="e">
        <f ca="1">E00251531371621</f>
        <v>#NAME?</v>
      </c>
      <c r="B22469">
        <v>116</v>
      </c>
      <c r="C22469" t="s">
        <v>600</v>
      </c>
      <c r="D22469" s="1">
        <v>42698</v>
      </c>
      <c r="F22469">
        <v>4</v>
      </c>
      <c r="G22469">
        <v>25000</v>
      </c>
      <c r="H22469" t="s">
        <v>178</v>
      </c>
      <c r="J22469" t="s">
        <v>14</v>
      </c>
      <c r="K22469">
        <v>63</v>
      </c>
      <c r="L22469" t="s">
        <v>15</v>
      </c>
    </row>
    <row r="22470" spans="1:12">
      <c r="A22470" t="e">
        <f ca="1">E00251510614621</f>
        <v>#NAME?</v>
      </c>
      <c r="B22470">
        <v>160</v>
      </c>
      <c r="C22470" t="s">
        <v>278</v>
      </c>
      <c r="D22470" s="1">
        <v>43025</v>
      </c>
      <c r="F22470">
        <v>1</v>
      </c>
      <c r="G22470">
        <v>7880</v>
      </c>
      <c r="H22470" t="s">
        <v>213</v>
      </c>
      <c r="J22470" t="s">
        <v>14</v>
      </c>
      <c r="K22470">
        <v>55</v>
      </c>
      <c r="L22470" t="s">
        <v>22</v>
      </c>
    </row>
    <row r="22471" spans="1:12">
      <c r="A22471" t="e">
        <f ca="1">E00251531371621</f>
        <v>#NAME?</v>
      </c>
      <c r="B22471">
        <v>116</v>
      </c>
      <c r="C22471" t="s">
        <v>600</v>
      </c>
      <c r="D22471" s="1">
        <v>42816</v>
      </c>
      <c r="F22471">
        <v>2</v>
      </c>
      <c r="G22471">
        <v>25000</v>
      </c>
      <c r="H22471" t="s">
        <v>178</v>
      </c>
      <c r="J22471" t="s">
        <v>14</v>
      </c>
      <c r="K22471">
        <v>63</v>
      </c>
      <c r="L22471" t="s">
        <v>15</v>
      </c>
    </row>
    <row r="22472" spans="1:12">
      <c r="A22472" t="e">
        <f ca="1">E00251531371621</f>
        <v>#NAME?</v>
      </c>
      <c r="B22472">
        <v>116</v>
      </c>
      <c r="C22472" t="s">
        <v>600</v>
      </c>
      <c r="D22472" s="1">
        <v>42933</v>
      </c>
      <c r="F22472">
        <v>1</v>
      </c>
      <c r="G22472">
        <v>25000</v>
      </c>
      <c r="H22472" t="s">
        <v>178</v>
      </c>
      <c r="J22472" t="s">
        <v>14</v>
      </c>
      <c r="K22472">
        <v>64</v>
      </c>
      <c r="L22472" t="s">
        <v>15</v>
      </c>
    </row>
    <row r="22473" spans="1:12">
      <c r="A22473" t="e">
        <f ca="1">E00251531371621</f>
        <v>#NAME?</v>
      </c>
      <c r="B22473">
        <v>100</v>
      </c>
      <c r="C22473" t="s">
        <v>54</v>
      </c>
      <c r="D22473" s="1">
        <v>42377</v>
      </c>
      <c r="E22473">
        <v>5</v>
      </c>
      <c r="F22473">
        <v>2</v>
      </c>
      <c r="G22473">
        <v>25000</v>
      </c>
      <c r="H22473" t="s">
        <v>178</v>
      </c>
      <c r="J22473" t="s">
        <v>34</v>
      </c>
      <c r="K22473">
        <v>62</v>
      </c>
      <c r="L22473" t="s">
        <v>15</v>
      </c>
    </row>
    <row r="22474" spans="1:12">
      <c r="A22474" t="e">
        <f ca="1">E00251531371621</f>
        <v>#NAME?</v>
      </c>
      <c r="B22474">
        <v>116</v>
      </c>
      <c r="C22474" t="s">
        <v>600</v>
      </c>
      <c r="D22474" s="1">
        <v>42104</v>
      </c>
      <c r="F22474">
        <v>1</v>
      </c>
      <c r="G22474">
        <v>2811</v>
      </c>
      <c r="H22474" t="s">
        <v>603</v>
      </c>
      <c r="J22474" t="s">
        <v>14</v>
      </c>
      <c r="K22474">
        <v>61</v>
      </c>
      <c r="L22474" t="s">
        <v>15</v>
      </c>
    </row>
    <row r="22475" spans="1:12">
      <c r="A22475" t="e">
        <f ca="1">E00251531371621</f>
        <v>#NAME?</v>
      </c>
      <c r="B22475">
        <v>116</v>
      </c>
      <c r="C22475" t="s">
        <v>600</v>
      </c>
      <c r="D22475" s="1">
        <v>42632</v>
      </c>
      <c r="F22475">
        <v>1</v>
      </c>
      <c r="G22475">
        <v>41041</v>
      </c>
      <c r="H22475" t="s">
        <v>1069</v>
      </c>
      <c r="J22475" t="s">
        <v>14</v>
      </c>
      <c r="K22475">
        <v>63</v>
      </c>
      <c r="L22475" t="s">
        <v>15</v>
      </c>
    </row>
    <row r="22476" spans="1:12">
      <c r="A22476" t="e">
        <f ca="1">E00251510614621</f>
        <v>#NAME?</v>
      </c>
      <c r="B22476">
        <v>160</v>
      </c>
      <c r="C22476" t="s">
        <v>278</v>
      </c>
      <c r="D22476" s="1">
        <v>41234</v>
      </c>
      <c r="F22476">
        <v>1</v>
      </c>
      <c r="G22476">
        <v>7820</v>
      </c>
      <c r="H22476" t="s">
        <v>233</v>
      </c>
      <c r="J22476" t="s">
        <v>14</v>
      </c>
      <c r="K22476">
        <v>50</v>
      </c>
      <c r="L22476" t="s">
        <v>22</v>
      </c>
    </row>
    <row r="22477" spans="1:12">
      <c r="A22477" t="e">
        <f ca="1">E00251510614621</f>
        <v>#NAME?</v>
      </c>
      <c r="B22477">
        <v>160</v>
      </c>
      <c r="C22477" t="s">
        <v>278</v>
      </c>
      <c r="D22477" s="1">
        <v>41571</v>
      </c>
      <c r="F22477">
        <v>1</v>
      </c>
      <c r="G22477">
        <v>4019</v>
      </c>
      <c r="H22477" t="s">
        <v>26</v>
      </c>
      <c r="J22477" t="s">
        <v>14</v>
      </c>
      <c r="K22477">
        <v>51</v>
      </c>
      <c r="L22477" t="s">
        <v>15</v>
      </c>
    </row>
    <row r="22478" spans="1:12">
      <c r="A22478" t="e">
        <f ca="1">E00251531371621</f>
        <v>#NAME?</v>
      </c>
      <c r="B22478">
        <v>701</v>
      </c>
      <c r="C22478" t="s">
        <v>72</v>
      </c>
      <c r="D22478" s="1">
        <v>41970</v>
      </c>
      <c r="F22478">
        <v>1</v>
      </c>
      <c r="G22478">
        <v>3629</v>
      </c>
      <c r="H22478" t="s">
        <v>609</v>
      </c>
      <c r="J22478" t="s">
        <v>14</v>
      </c>
      <c r="K22478">
        <v>61</v>
      </c>
      <c r="L22478" t="s">
        <v>15</v>
      </c>
    </row>
    <row r="22479" spans="1:12">
      <c r="A22479" t="e">
        <f ca="1">E00251429326321</f>
        <v>#NAME?</v>
      </c>
      <c r="B22479">
        <v>291</v>
      </c>
      <c r="C22479" t="s">
        <v>160</v>
      </c>
      <c r="D22479" s="1">
        <v>41394</v>
      </c>
      <c r="F22479">
        <v>3</v>
      </c>
      <c r="G22479">
        <v>49390</v>
      </c>
      <c r="H22479" t="s">
        <v>59</v>
      </c>
      <c r="J22479" t="s">
        <v>14</v>
      </c>
      <c r="K22479">
        <v>46</v>
      </c>
      <c r="L22479" t="s">
        <v>15</v>
      </c>
    </row>
    <row r="22480" spans="1:12">
      <c r="A22480" t="e">
        <f ca="1">E00251429326321</f>
        <v>#NAME?</v>
      </c>
      <c r="B22480">
        <v>291</v>
      </c>
      <c r="C22480" t="s">
        <v>160</v>
      </c>
      <c r="D22480" s="1">
        <v>41684</v>
      </c>
      <c r="F22480">
        <v>1</v>
      </c>
      <c r="G22480">
        <v>4549</v>
      </c>
      <c r="H22480" t="s">
        <v>69</v>
      </c>
      <c r="J22480" t="s">
        <v>14</v>
      </c>
      <c r="K22480">
        <v>47</v>
      </c>
      <c r="L22480" t="s">
        <v>15</v>
      </c>
    </row>
    <row r="22481" spans="1:12">
      <c r="A22481" t="e">
        <f ca="1">E00251616233021</f>
        <v>#NAME?</v>
      </c>
      <c r="B22481">
        <v>695</v>
      </c>
      <c r="C22481" t="s">
        <v>257</v>
      </c>
      <c r="D22481" s="1">
        <v>42060</v>
      </c>
      <c r="F22481">
        <v>2</v>
      </c>
      <c r="G22481">
        <v>2169</v>
      </c>
      <c r="H22481" t="s">
        <v>40</v>
      </c>
      <c r="J22481" t="s">
        <v>14</v>
      </c>
      <c r="K22481">
        <v>52</v>
      </c>
      <c r="L22481" t="s">
        <v>15</v>
      </c>
    </row>
    <row r="22482" spans="1:12">
      <c r="A22482" t="e">
        <f ca="1">E00251616233021</f>
        <v>#NAME?</v>
      </c>
      <c r="B22482">
        <v>1325</v>
      </c>
      <c r="C22482" t="s">
        <v>605</v>
      </c>
      <c r="D22482" s="1">
        <v>41164</v>
      </c>
      <c r="F22482">
        <v>4</v>
      </c>
      <c r="G22482">
        <v>4556</v>
      </c>
      <c r="H22482" t="s">
        <v>121</v>
      </c>
      <c r="J22482" t="s">
        <v>14</v>
      </c>
      <c r="K22482">
        <v>50</v>
      </c>
      <c r="L22482" t="s">
        <v>15</v>
      </c>
    </row>
    <row r="22483" spans="1:12">
      <c r="A22483" t="e">
        <f ca="1">E00251531371621</f>
        <v>#NAME?</v>
      </c>
      <c r="B22483">
        <v>116</v>
      </c>
      <c r="C22483" t="s">
        <v>600</v>
      </c>
      <c r="D22483" s="1">
        <v>42877</v>
      </c>
      <c r="F22483">
        <v>1</v>
      </c>
      <c r="G22483">
        <v>2811</v>
      </c>
      <c r="H22483" t="s">
        <v>603</v>
      </c>
      <c r="J22483" t="s">
        <v>14</v>
      </c>
      <c r="K22483">
        <v>63</v>
      </c>
      <c r="L22483" t="s">
        <v>15</v>
      </c>
    </row>
    <row r="22484" spans="1:12">
      <c r="A22484" t="e">
        <f ca="1">E00251531371621</f>
        <v>#NAME?</v>
      </c>
      <c r="B22484">
        <v>701</v>
      </c>
      <c r="C22484" t="s">
        <v>72</v>
      </c>
      <c r="D22484" s="1">
        <v>41305</v>
      </c>
      <c r="F22484">
        <v>3</v>
      </c>
      <c r="G22484">
        <v>30000</v>
      </c>
      <c r="H22484" t="s">
        <v>144</v>
      </c>
      <c r="J22484" t="s">
        <v>14</v>
      </c>
      <c r="K22484">
        <v>59</v>
      </c>
      <c r="L22484" t="s">
        <v>15</v>
      </c>
    </row>
    <row r="22485" spans="1:12">
      <c r="A22485" t="e">
        <f ca="1">E00251531371621</f>
        <v>#NAME?</v>
      </c>
      <c r="B22485">
        <v>701</v>
      </c>
      <c r="C22485" t="s">
        <v>72</v>
      </c>
      <c r="D22485" s="1">
        <v>41654</v>
      </c>
      <c r="F22485">
        <v>3</v>
      </c>
      <c r="G22485">
        <v>30000</v>
      </c>
      <c r="H22485" t="s">
        <v>144</v>
      </c>
      <c r="J22485" t="s">
        <v>14</v>
      </c>
      <c r="K22485">
        <v>60</v>
      </c>
      <c r="L22485" t="s">
        <v>15</v>
      </c>
    </row>
    <row r="22486" spans="1:12">
      <c r="A22486" t="e">
        <f ca="1">E00251531371621</f>
        <v>#NAME?</v>
      </c>
      <c r="B22486">
        <v>701</v>
      </c>
      <c r="C22486" t="s">
        <v>72</v>
      </c>
      <c r="D22486" s="1">
        <v>41481</v>
      </c>
      <c r="F22486">
        <v>5</v>
      </c>
      <c r="G22486">
        <v>25000</v>
      </c>
      <c r="H22486" t="s">
        <v>178</v>
      </c>
      <c r="J22486" t="s">
        <v>14</v>
      </c>
      <c r="K22486">
        <v>60</v>
      </c>
      <c r="L22486" t="s">
        <v>15</v>
      </c>
    </row>
    <row r="22487" spans="1:12">
      <c r="A22487" t="e">
        <f ca="1">E00251511139621</f>
        <v>#NAME?</v>
      </c>
      <c r="B22487">
        <v>28</v>
      </c>
      <c r="C22487" t="s">
        <v>153</v>
      </c>
      <c r="D22487" s="1">
        <v>41219</v>
      </c>
      <c r="F22487">
        <v>2</v>
      </c>
      <c r="G22487">
        <v>49390</v>
      </c>
      <c r="H22487" t="s">
        <v>59</v>
      </c>
      <c r="J22487" t="s">
        <v>14</v>
      </c>
      <c r="K22487">
        <v>52</v>
      </c>
      <c r="L22487" t="s">
        <v>15</v>
      </c>
    </row>
    <row r="22488" spans="1:12">
      <c r="A22488" t="e">
        <f ca="1">E00251510614621</f>
        <v>#NAME?</v>
      </c>
      <c r="B22488">
        <v>160</v>
      </c>
      <c r="C22488" t="s">
        <v>278</v>
      </c>
      <c r="D22488" s="1">
        <v>41659</v>
      </c>
      <c r="F22488">
        <v>3</v>
      </c>
      <c r="G22488">
        <v>5859</v>
      </c>
      <c r="H22488" t="s">
        <v>607</v>
      </c>
      <c r="J22488" t="s">
        <v>14</v>
      </c>
      <c r="K22488">
        <v>52</v>
      </c>
      <c r="L22488" t="s">
        <v>15</v>
      </c>
    </row>
    <row r="22489" spans="1:12">
      <c r="A22489" t="e">
        <f ca="1">E00251531371621</f>
        <v>#NAME?</v>
      </c>
      <c r="B22489">
        <v>1425</v>
      </c>
      <c r="C22489" t="s">
        <v>1066</v>
      </c>
      <c r="D22489" s="1">
        <v>42865</v>
      </c>
      <c r="F22489">
        <v>1</v>
      </c>
      <c r="G22489">
        <v>42731</v>
      </c>
      <c r="H22489" t="s">
        <v>608</v>
      </c>
      <c r="I22489" t="s">
        <v>56</v>
      </c>
      <c r="J22489" t="s">
        <v>57</v>
      </c>
      <c r="K22489">
        <v>63</v>
      </c>
      <c r="L22489" t="s">
        <v>15</v>
      </c>
    </row>
    <row r="22490" spans="1:12">
      <c r="A22490" t="e">
        <f ca="1">E00251616233021</f>
        <v>#NAME?</v>
      </c>
      <c r="B22490">
        <v>1325</v>
      </c>
      <c r="C22490" t="s">
        <v>605</v>
      </c>
      <c r="D22490" s="1">
        <v>42026</v>
      </c>
      <c r="F22490">
        <v>5</v>
      </c>
      <c r="G22490">
        <v>7242</v>
      </c>
      <c r="H22490" t="s">
        <v>93</v>
      </c>
      <c r="J22490" t="s">
        <v>14</v>
      </c>
      <c r="K22490">
        <v>52</v>
      </c>
      <c r="L22490" t="s">
        <v>15</v>
      </c>
    </row>
    <row r="22491" spans="1:12">
      <c r="A22491" t="e">
        <f ca="1">E00251510614621</f>
        <v>#NAME?</v>
      </c>
      <c r="B22491">
        <v>160</v>
      </c>
      <c r="C22491" t="s">
        <v>278</v>
      </c>
      <c r="D22491" s="1">
        <v>41992</v>
      </c>
      <c r="F22491">
        <v>3</v>
      </c>
      <c r="G22491">
        <v>49390</v>
      </c>
      <c r="H22491" t="s">
        <v>59</v>
      </c>
      <c r="J22491" t="s">
        <v>14</v>
      </c>
      <c r="K22491">
        <v>53</v>
      </c>
      <c r="L22491" t="s">
        <v>15</v>
      </c>
    </row>
    <row r="22492" spans="1:12">
      <c r="A22492" t="e">
        <f ca="1">E00251531371621</f>
        <v>#NAME?</v>
      </c>
      <c r="B22492">
        <v>116</v>
      </c>
      <c r="C22492" t="s">
        <v>600</v>
      </c>
      <c r="D22492" s="1">
        <v>42632</v>
      </c>
      <c r="F22492">
        <v>5</v>
      </c>
      <c r="G22492">
        <v>2811</v>
      </c>
      <c r="H22492" t="s">
        <v>603</v>
      </c>
      <c r="J22492" t="s">
        <v>14</v>
      </c>
      <c r="K22492">
        <v>63</v>
      </c>
      <c r="L22492" t="s">
        <v>15</v>
      </c>
    </row>
    <row r="22493" spans="1:12">
      <c r="A22493" t="e">
        <f ca="1">E00251531371621</f>
        <v>#NAME?</v>
      </c>
      <c r="B22493">
        <v>116</v>
      </c>
      <c r="C22493" t="s">
        <v>600</v>
      </c>
      <c r="D22493" s="1">
        <v>42878</v>
      </c>
      <c r="F22493">
        <v>5</v>
      </c>
      <c r="G22493">
        <v>41041</v>
      </c>
      <c r="H22493" t="s">
        <v>1069</v>
      </c>
      <c r="J22493" t="s">
        <v>14</v>
      </c>
      <c r="K22493">
        <v>63</v>
      </c>
      <c r="L22493" t="s">
        <v>15</v>
      </c>
    </row>
    <row r="22494" spans="1:12">
      <c r="A22494" t="e">
        <f ca="1">E00251510614621</f>
        <v>#NAME?</v>
      </c>
      <c r="B22494">
        <v>160</v>
      </c>
      <c r="C22494" t="s">
        <v>278</v>
      </c>
      <c r="D22494" s="1">
        <v>42116</v>
      </c>
      <c r="F22494">
        <v>2</v>
      </c>
      <c r="G22494">
        <v>4019</v>
      </c>
      <c r="H22494" t="s">
        <v>26</v>
      </c>
      <c r="J22494" t="s">
        <v>14</v>
      </c>
      <c r="K22494">
        <v>53</v>
      </c>
      <c r="L22494" t="s">
        <v>15</v>
      </c>
    </row>
    <row r="22495" spans="1:12">
      <c r="A22495" t="e">
        <f ca="1">E00251531371621</f>
        <v>#NAME?</v>
      </c>
      <c r="B22495">
        <v>116</v>
      </c>
      <c r="C22495" t="s">
        <v>600</v>
      </c>
      <c r="D22495" s="1">
        <v>42528</v>
      </c>
      <c r="F22495">
        <v>2</v>
      </c>
      <c r="G22495">
        <v>2811</v>
      </c>
      <c r="H22495" t="s">
        <v>603</v>
      </c>
      <c r="J22495" t="s">
        <v>14</v>
      </c>
      <c r="K22495">
        <v>62</v>
      </c>
      <c r="L22495" t="s">
        <v>15</v>
      </c>
    </row>
    <row r="22496" spans="1:12">
      <c r="A22496" t="e">
        <f ca="1">E00251716548221</f>
        <v>#NAME?</v>
      </c>
      <c r="B22496">
        <v>449</v>
      </c>
      <c r="C22496" t="s">
        <v>124</v>
      </c>
      <c r="D22496" s="1">
        <v>43084</v>
      </c>
      <c r="F22496">
        <v>4</v>
      </c>
      <c r="G22496">
        <v>7904</v>
      </c>
      <c r="H22496" t="s">
        <v>75</v>
      </c>
      <c r="J22496" t="s">
        <v>14</v>
      </c>
      <c r="K22496">
        <v>52</v>
      </c>
      <c r="L22496" t="s">
        <v>22</v>
      </c>
    </row>
    <row r="22497" spans="1:12">
      <c r="A22497" t="e">
        <f ca="1">E00251429326321</f>
        <v>#NAME?</v>
      </c>
      <c r="B22497">
        <v>291</v>
      </c>
      <c r="C22497" t="s">
        <v>160</v>
      </c>
      <c r="D22497" s="1">
        <v>42013</v>
      </c>
      <c r="F22497">
        <v>1</v>
      </c>
      <c r="G22497">
        <v>49390</v>
      </c>
      <c r="H22497" t="s">
        <v>59</v>
      </c>
      <c r="J22497" t="s">
        <v>14</v>
      </c>
      <c r="K22497">
        <v>48</v>
      </c>
      <c r="L22497" t="s">
        <v>15</v>
      </c>
    </row>
    <row r="22498" spans="1:12">
      <c r="A22498" t="e">
        <f ca="1">E00251511139621</f>
        <v>#NAME?</v>
      </c>
      <c r="B22498">
        <v>28</v>
      </c>
      <c r="C22498" t="s">
        <v>153</v>
      </c>
      <c r="D22498" s="1">
        <v>42486</v>
      </c>
      <c r="F22498">
        <v>2</v>
      </c>
      <c r="G22498">
        <v>3674</v>
      </c>
      <c r="H22498" t="s">
        <v>281</v>
      </c>
      <c r="J22498" t="s">
        <v>14</v>
      </c>
      <c r="K22498">
        <v>56</v>
      </c>
      <c r="L22498" t="s">
        <v>15</v>
      </c>
    </row>
    <row r="22499" spans="1:12">
      <c r="A22499" t="e">
        <f ca="1">E00251429326321</f>
        <v>#NAME?</v>
      </c>
      <c r="B22499">
        <v>291</v>
      </c>
      <c r="C22499" t="s">
        <v>160</v>
      </c>
      <c r="D22499" s="1">
        <v>42587</v>
      </c>
      <c r="F22499">
        <v>1</v>
      </c>
      <c r="G22499">
        <v>7272</v>
      </c>
      <c r="H22499" t="s">
        <v>395</v>
      </c>
      <c r="J22499" t="s">
        <v>14</v>
      </c>
      <c r="K22499">
        <v>49</v>
      </c>
      <c r="L22499" t="s">
        <v>15</v>
      </c>
    </row>
    <row r="22500" spans="1:12">
      <c r="A22500" t="e">
        <f ca="1">E00251514279221</f>
        <v>#NAME?</v>
      </c>
      <c r="B22500">
        <v>491</v>
      </c>
      <c r="C22500" t="s">
        <v>567</v>
      </c>
      <c r="D22500" s="1">
        <v>42781</v>
      </c>
      <c r="F22500">
        <v>3</v>
      </c>
      <c r="G22500">
        <v>30000</v>
      </c>
      <c r="H22500" t="s">
        <v>144</v>
      </c>
      <c r="J22500" t="s">
        <v>14</v>
      </c>
      <c r="K22500">
        <v>45</v>
      </c>
      <c r="L22500" t="s">
        <v>15</v>
      </c>
    </row>
    <row r="22501" spans="1:12">
      <c r="A22501" t="e">
        <f ca="1">E00251432326121</f>
        <v>#NAME?</v>
      </c>
      <c r="B22501">
        <v>489</v>
      </c>
      <c r="C22501" t="s">
        <v>100</v>
      </c>
      <c r="D22501" s="1">
        <v>41172</v>
      </c>
      <c r="F22501">
        <v>2</v>
      </c>
      <c r="G22501">
        <v>52340</v>
      </c>
      <c r="H22501" t="s">
        <v>593</v>
      </c>
      <c r="J22501" t="s">
        <v>14</v>
      </c>
      <c r="K22501">
        <v>45</v>
      </c>
      <c r="L22501" t="s">
        <v>15</v>
      </c>
    </row>
    <row r="22502" spans="1:12">
      <c r="A22502" t="e">
        <f ca="1">E00251511139621</f>
        <v>#NAME?</v>
      </c>
      <c r="B22502">
        <v>28</v>
      </c>
      <c r="C22502" t="s">
        <v>153</v>
      </c>
      <c r="D22502" s="1">
        <v>42275</v>
      </c>
      <c r="F22502">
        <v>3</v>
      </c>
      <c r="G22502">
        <v>4019</v>
      </c>
      <c r="H22502" t="s">
        <v>26</v>
      </c>
      <c r="J22502" t="s">
        <v>14</v>
      </c>
      <c r="K22502">
        <v>55</v>
      </c>
      <c r="L22502" t="s">
        <v>15</v>
      </c>
    </row>
    <row r="22503" spans="1:12">
      <c r="A22503" t="e">
        <f ca="1">E00251511139621</f>
        <v>#NAME?</v>
      </c>
      <c r="B22503">
        <v>28</v>
      </c>
      <c r="C22503" t="s">
        <v>153</v>
      </c>
      <c r="D22503" s="1">
        <v>41248</v>
      </c>
      <c r="F22503">
        <v>1</v>
      </c>
      <c r="G22503">
        <v>49390</v>
      </c>
      <c r="H22503" t="s">
        <v>59</v>
      </c>
      <c r="J22503" t="s">
        <v>14</v>
      </c>
      <c r="K22503">
        <v>52</v>
      </c>
      <c r="L22503" t="s">
        <v>15</v>
      </c>
    </row>
    <row r="22504" spans="1:12">
      <c r="A22504" t="e">
        <f ca="1">E00251511139621</f>
        <v>#NAME?</v>
      </c>
      <c r="B22504">
        <v>28</v>
      </c>
      <c r="C22504" t="s">
        <v>153</v>
      </c>
      <c r="D22504" s="1">
        <v>41341</v>
      </c>
      <c r="F22504">
        <v>3</v>
      </c>
      <c r="G22504">
        <v>4019</v>
      </c>
      <c r="H22504" t="s">
        <v>26</v>
      </c>
      <c r="J22504" t="s">
        <v>14</v>
      </c>
      <c r="K22504">
        <v>52</v>
      </c>
      <c r="L22504" t="s">
        <v>15</v>
      </c>
    </row>
    <row r="22505" spans="1:12">
      <c r="A22505" t="e">
        <f ca="1">E00251511139621</f>
        <v>#NAME?</v>
      </c>
      <c r="B22505">
        <v>28</v>
      </c>
      <c r="C22505" t="s">
        <v>153</v>
      </c>
      <c r="D22505" s="1">
        <v>41382</v>
      </c>
      <c r="F22505">
        <v>2</v>
      </c>
      <c r="G22505">
        <v>4019</v>
      </c>
      <c r="H22505" t="s">
        <v>26</v>
      </c>
      <c r="J22505" t="s">
        <v>14</v>
      </c>
      <c r="K22505">
        <v>53</v>
      </c>
      <c r="L22505" t="s">
        <v>15</v>
      </c>
    </row>
    <row r="22506" spans="1:12">
      <c r="A22506" t="e">
        <f ca="1">E00251432326121</f>
        <v>#NAME?</v>
      </c>
      <c r="B22506">
        <v>489</v>
      </c>
      <c r="C22506" t="s">
        <v>100</v>
      </c>
      <c r="D22506" s="1">
        <v>42451</v>
      </c>
      <c r="F22506">
        <v>2</v>
      </c>
      <c r="G22506">
        <v>4019</v>
      </c>
      <c r="H22506" t="s">
        <v>26</v>
      </c>
      <c r="J22506" t="s">
        <v>14</v>
      </c>
      <c r="K22506">
        <v>48</v>
      </c>
      <c r="L22506" t="s">
        <v>15</v>
      </c>
    </row>
    <row r="22507" spans="1:12">
      <c r="A22507" t="e">
        <f ca="1">E00251716565521</f>
        <v>#NAME?</v>
      </c>
      <c r="B22507">
        <v>7504</v>
      </c>
      <c r="C22507" t="s">
        <v>162</v>
      </c>
      <c r="D22507" s="1">
        <v>43059</v>
      </c>
      <c r="F22507">
        <v>2</v>
      </c>
      <c r="G22507">
        <v>71509</v>
      </c>
      <c r="H22507" t="s">
        <v>369</v>
      </c>
      <c r="J22507" t="s">
        <v>14</v>
      </c>
      <c r="K22507">
        <v>58</v>
      </c>
      <c r="L22507" t="s">
        <v>15</v>
      </c>
    </row>
    <row r="22508" spans="1:12">
      <c r="A22508" t="e">
        <f ca="1">E00251512459221</f>
        <v>#NAME?</v>
      </c>
      <c r="B22508">
        <v>1929</v>
      </c>
      <c r="C22508" t="s">
        <v>195</v>
      </c>
      <c r="D22508" s="1">
        <v>40945</v>
      </c>
      <c r="F22508">
        <v>1</v>
      </c>
      <c r="G22508">
        <v>4659</v>
      </c>
      <c r="H22508" t="s">
        <v>47</v>
      </c>
      <c r="J22508" t="s">
        <v>14</v>
      </c>
      <c r="K22508">
        <v>40</v>
      </c>
      <c r="L22508" t="s">
        <v>15</v>
      </c>
    </row>
    <row r="22509" spans="1:12">
      <c r="A22509" t="e">
        <f ca="1">E00251432151321</f>
        <v>#NAME?</v>
      </c>
      <c r="B22509">
        <v>494</v>
      </c>
      <c r="C22509" t="s">
        <v>63</v>
      </c>
      <c r="D22509" s="1">
        <v>41815</v>
      </c>
      <c r="F22509">
        <v>1</v>
      </c>
      <c r="G22509">
        <v>4019</v>
      </c>
      <c r="H22509" t="s">
        <v>26</v>
      </c>
      <c r="J22509" t="s">
        <v>14</v>
      </c>
      <c r="K22509">
        <v>46</v>
      </c>
      <c r="L22509" t="s">
        <v>15</v>
      </c>
    </row>
    <row r="22510" spans="1:12">
      <c r="A22510" t="e">
        <f ca="1">E00251432151321</f>
        <v>#NAME?</v>
      </c>
      <c r="B22510">
        <v>494</v>
      </c>
      <c r="C22510" t="s">
        <v>63</v>
      </c>
      <c r="D22510" s="1">
        <v>42548</v>
      </c>
      <c r="F22510">
        <v>1</v>
      </c>
      <c r="G22510">
        <v>4019</v>
      </c>
      <c r="H22510" t="s">
        <v>26</v>
      </c>
      <c r="J22510" t="s">
        <v>14</v>
      </c>
      <c r="K22510">
        <v>48</v>
      </c>
      <c r="L22510" t="s">
        <v>15</v>
      </c>
    </row>
    <row r="22511" spans="1:12">
      <c r="A22511" t="e">
        <f ca="1">E00251432151321</f>
        <v>#NAME?</v>
      </c>
      <c r="B22511">
        <v>494</v>
      </c>
      <c r="C22511" t="s">
        <v>63</v>
      </c>
      <c r="D22511" s="1">
        <v>42626</v>
      </c>
      <c r="F22511">
        <v>1</v>
      </c>
      <c r="G22511">
        <v>4019</v>
      </c>
      <c r="H22511" t="s">
        <v>26</v>
      </c>
      <c r="J22511" t="s">
        <v>14</v>
      </c>
      <c r="K22511">
        <v>48</v>
      </c>
      <c r="L22511" t="s">
        <v>15</v>
      </c>
    </row>
    <row r="22512" spans="1:12">
      <c r="A22512" t="e">
        <f ca="1">E00251432151321</f>
        <v>#NAME?</v>
      </c>
      <c r="B22512">
        <v>494</v>
      </c>
      <c r="C22512" t="s">
        <v>63</v>
      </c>
      <c r="D22512" s="1">
        <v>42949</v>
      </c>
      <c r="F22512">
        <v>4</v>
      </c>
      <c r="G22512">
        <v>2449</v>
      </c>
      <c r="H22512" t="s">
        <v>53</v>
      </c>
      <c r="J22512" t="s">
        <v>14</v>
      </c>
      <c r="K22512">
        <v>49</v>
      </c>
      <c r="L22512" t="s">
        <v>15</v>
      </c>
    </row>
    <row r="22513" spans="1:12">
      <c r="A22513" t="e">
        <f ca="1">E00251616233021</f>
        <v>#NAME?</v>
      </c>
      <c r="B22513">
        <v>1325</v>
      </c>
      <c r="C22513" t="s">
        <v>605</v>
      </c>
      <c r="D22513" s="1">
        <v>41383</v>
      </c>
      <c r="F22513">
        <v>2</v>
      </c>
      <c r="G22513">
        <v>4019</v>
      </c>
      <c r="H22513" t="s">
        <v>26</v>
      </c>
      <c r="J22513" t="s">
        <v>14</v>
      </c>
      <c r="K22513">
        <v>50</v>
      </c>
      <c r="L22513" t="s">
        <v>15</v>
      </c>
    </row>
    <row r="22514" spans="1:12">
      <c r="A22514" t="e">
        <f ca="1">E00251512459221</f>
        <v>#NAME?</v>
      </c>
      <c r="B22514">
        <v>1929</v>
      </c>
      <c r="C22514" t="s">
        <v>195</v>
      </c>
      <c r="D22514" s="1">
        <v>42116</v>
      </c>
      <c r="F22514">
        <v>6</v>
      </c>
      <c r="G22514">
        <v>49390</v>
      </c>
      <c r="H22514" t="s">
        <v>59</v>
      </c>
      <c r="J22514" t="s">
        <v>14</v>
      </c>
      <c r="K22514">
        <v>43</v>
      </c>
      <c r="L22514" t="s">
        <v>15</v>
      </c>
    </row>
    <row r="22515" spans="1:12">
      <c r="A22515" t="e">
        <f ca="1">E00251512459221</f>
        <v>#NAME?</v>
      </c>
      <c r="B22515">
        <v>1929</v>
      </c>
      <c r="C22515" t="s">
        <v>195</v>
      </c>
      <c r="D22515" s="1">
        <v>42417</v>
      </c>
      <c r="F22515">
        <v>1</v>
      </c>
      <c r="G22515">
        <v>7869</v>
      </c>
      <c r="H22515" t="s">
        <v>470</v>
      </c>
      <c r="J22515" t="s">
        <v>14</v>
      </c>
      <c r="K22515">
        <v>44</v>
      </c>
      <c r="L22515" t="s">
        <v>22</v>
      </c>
    </row>
    <row r="22516" spans="1:12">
      <c r="A22516" t="e">
        <f ca="1">E00251432151321</f>
        <v>#NAME?</v>
      </c>
      <c r="B22516">
        <v>494</v>
      </c>
      <c r="C22516" t="s">
        <v>63</v>
      </c>
      <c r="D22516" s="1">
        <v>41600</v>
      </c>
      <c r="F22516">
        <v>1</v>
      </c>
      <c r="G22516">
        <v>2809</v>
      </c>
      <c r="H22516" t="s">
        <v>90</v>
      </c>
      <c r="J22516" t="s">
        <v>14</v>
      </c>
      <c r="K22516">
        <v>46</v>
      </c>
      <c r="L22516" t="s">
        <v>15</v>
      </c>
    </row>
    <row r="22517" spans="1:12">
      <c r="A22517" t="e">
        <f ca="1">E00251432151321</f>
        <v>#NAME?</v>
      </c>
      <c r="B22517">
        <v>494</v>
      </c>
      <c r="C22517" t="s">
        <v>63</v>
      </c>
      <c r="D22517" s="1">
        <v>43049</v>
      </c>
      <c r="F22517">
        <v>3</v>
      </c>
      <c r="G22517">
        <v>4019</v>
      </c>
      <c r="H22517" t="s">
        <v>26</v>
      </c>
      <c r="J22517" t="s">
        <v>14</v>
      </c>
      <c r="K22517">
        <v>50</v>
      </c>
      <c r="L22517" t="s">
        <v>15</v>
      </c>
    </row>
    <row r="22518" spans="1:12">
      <c r="A22518" t="e">
        <f ca="1">E00251429326321</f>
        <v>#NAME?</v>
      </c>
      <c r="B22518">
        <v>291</v>
      </c>
      <c r="C22518" t="s">
        <v>160</v>
      </c>
      <c r="D22518" s="1">
        <v>41303</v>
      </c>
      <c r="F22518">
        <v>2</v>
      </c>
      <c r="G22518">
        <v>7243</v>
      </c>
      <c r="H22518" t="s">
        <v>42</v>
      </c>
      <c r="J22518" t="s">
        <v>14</v>
      </c>
      <c r="K22518">
        <v>46</v>
      </c>
      <c r="L22518" t="s">
        <v>15</v>
      </c>
    </row>
    <row r="22519" spans="1:12">
      <c r="A22519" t="e">
        <f ca="1">E00251429326321</f>
        <v>#NAME?</v>
      </c>
      <c r="B22519">
        <v>291</v>
      </c>
      <c r="C22519" t="s">
        <v>160</v>
      </c>
      <c r="D22519" s="1">
        <v>42598</v>
      </c>
      <c r="F22519">
        <v>3</v>
      </c>
      <c r="G22519">
        <v>49390</v>
      </c>
      <c r="H22519" t="s">
        <v>59</v>
      </c>
      <c r="J22519" t="s">
        <v>14</v>
      </c>
      <c r="K22519">
        <v>49</v>
      </c>
      <c r="L22519" t="s">
        <v>15</v>
      </c>
    </row>
    <row r="22520" spans="1:12">
      <c r="A22520" t="e">
        <f ca="1">E00251432151321</f>
        <v>#NAME?</v>
      </c>
      <c r="B22520">
        <v>494</v>
      </c>
      <c r="C22520" t="s">
        <v>63</v>
      </c>
      <c r="D22520" s="1">
        <v>41003</v>
      </c>
      <c r="F22520">
        <v>1</v>
      </c>
      <c r="G22520">
        <v>84500</v>
      </c>
      <c r="H22520" t="s">
        <v>511</v>
      </c>
      <c r="J22520" t="s">
        <v>14</v>
      </c>
      <c r="K22520">
        <v>44</v>
      </c>
      <c r="L22520" t="s">
        <v>15</v>
      </c>
    </row>
    <row r="22521" spans="1:12">
      <c r="A22521" t="e">
        <f ca="1">E00251432151321</f>
        <v>#NAME?</v>
      </c>
      <c r="B22521">
        <v>494</v>
      </c>
      <c r="C22521" t="s">
        <v>63</v>
      </c>
      <c r="D22521" s="1">
        <v>41177</v>
      </c>
      <c r="F22521">
        <v>1</v>
      </c>
      <c r="G22521">
        <v>477</v>
      </c>
      <c r="H22521" t="s">
        <v>615</v>
      </c>
      <c r="J22521" t="s">
        <v>14</v>
      </c>
      <c r="K22521">
        <v>44</v>
      </c>
      <c r="L22521" t="s">
        <v>15</v>
      </c>
    </row>
    <row r="22522" spans="1:12">
      <c r="A22522" t="e">
        <f ca="1">E00251432151321</f>
        <v>#NAME?</v>
      </c>
      <c r="B22522">
        <v>494</v>
      </c>
      <c r="C22522" t="s">
        <v>63</v>
      </c>
      <c r="D22522" s="1">
        <v>41331</v>
      </c>
      <c r="F22522">
        <v>1</v>
      </c>
      <c r="G22522">
        <v>2809</v>
      </c>
      <c r="H22522" t="s">
        <v>90</v>
      </c>
      <c r="J22522" t="s">
        <v>14</v>
      </c>
      <c r="K22522">
        <v>45</v>
      </c>
      <c r="L22522" t="s">
        <v>15</v>
      </c>
    </row>
    <row r="22523" spans="1:12">
      <c r="A22523" t="e">
        <f ca="1">E00251510746621</f>
        <v>#NAME?</v>
      </c>
      <c r="B22523">
        <v>122</v>
      </c>
      <c r="C22523" t="s">
        <v>522</v>
      </c>
      <c r="D22523" s="1">
        <v>43007</v>
      </c>
      <c r="F22523">
        <v>2</v>
      </c>
      <c r="G22523">
        <v>7350</v>
      </c>
      <c r="H22523" t="s">
        <v>192</v>
      </c>
      <c r="J22523" t="s">
        <v>14</v>
      </c>
      <c r="K22523">
        <v>45</v>
      </c>
      <c r="L22523" t="s">
        <v>15</v>
      </c>
    </row>
    <row r="22524" spans="1:12">
      <c r="A22524" t="e">
        <f ca="1">E00251512459221</f>
        <v>#NAME?</v>
      </c>
      <c r="B22524">
        <v>1929</v>
      </c>
      <c r="C22524" t="s">
        <v>195</v>
      </c>
      <c r="D22524" s="1">
        <v>42037</v>
      </c>
      <c r="F22524">
        <v>5</v>
      </c>
      <c r="G22524">
        <v>30781</v>
      </c>
      <c r="H22524" t="s">
        <v>584</v>
      </c>
      <c r="J22524" t="s">
        <v>14</v>
      </c>
      <c r="K22524">
        <v>43</v>
      </c>
      <c r="L22524" t="s">
        <v>15</v>
      </c>
    </row>
    <row r="22525" spans="1:12">
      <c r="A22525" t="e">
        <f ca="1">E00251439555921</f>
        <v>#NAME?</v>
      </c>
      <c r="B22525">
        <v>702</v>
      </c>
      <c r="C22525" t="s">
        <v>293</v>
      </c>
      <c r="D22525" s="1">
        <v>41513</v>
      </c>
      <c r="F22525">
        <v>1</v>
      </c>
      <c r="G22525">
        <v>5368</v>
      </c>
      <c r="H22525" t="s">
        <v>101</v>
      </c>
      <c r="J22525" t="s">
        <v>14</v>
      </c>
      <c r="K22525">
        <v>55</v>
      </c>
      <c r="L22525" t="s">
        <v>15</v>
      </c>
    </row>
    <row r="22526" spans="1:12">
      <c r="A22526" t="e">
        <f ca="1">E00251439555921</f>
        <v>#NAME?</v>
      </c>
      <c r="B22526">
        <v>702</v>
      </c>
      <c r="C22526" t="s">
        <v>293</v>
      </c>
      <c r="D22526" s="1">
        <v>42305</v>
      </c>
      <c r="F22526">
        <v>6</v>
      </c>
      <c r="G22526">
        <v>2410</v>
      </c>
      <c r="H22526" t="s">
        <v>283</v>
      </c>
      <c r="J22526" t="s">
        <v>14</v>
      </c>
      <c r="K22526">
        <v>58</v>
      </c>
      <c r="L22526" t="s">
        <v>15</v>
      </c>
    </row>
    <row r="22527" spans="1:12">
      <c r="A22527" t="e">
        <f ca="1">E00251439555921</f>
        <v>#NAME?</v>
      </c>
      <c r="B22527">
        <v>702</v>
      </c>
      <c r="C22527" t="s">
        <v>293</v>
      </c>
      <c r="D22527" s="1">
        <v>42870</v>
      </c>
      <c r="F22527">
        <v>3</v>
      </c>
      <c r="G22527">
        <v>2410</v>
      </c>
      <c r="H22527" t="s">
        <v>283</v>
      </c>
      <c r="J22527" t="s">
        <v>14</v>
      </c>
      <c r="K22527">
        <v>59</v>
      </c>
      <c r="L22527" t="s">
        <v>15</v>
      </c>
    </row>
    <row r="22528" spans="1:12">
      <c r="A22528" t="e">
        <f ca="1">E00251439555921</f>
        <v>#NAME?</v>
      </c>
      <c r="B22528">
        <v>702</v>
      </c>
      <c r="C22528" t="s">
        <v>293</v>
      </c>
      <c r="D22528" s="1">
        <v>43084</v>
      </c>
      <c r="F22528">
        <v>2</v>
      </c>
      <c r="G22528">
        <v>2599</v>
      </c>
      <c r="H22528" t="s">
        <v>238</v>
      </c>
      <c r="J22528" t="s">
        <v>14</v>
      </c>
      <c r="K22528">
        <v>60</v>
      </c>
      <c r="L22528" t="s">
        <v>15</v>
      </c>
    </row>
    <row r="22529" spans="1:12">
      <c r="A22529" t="e">
        <f t="shared" ref="A22529:A22534" ca="1" si="209">E00251512459221</f>
        <v>#NAME?</v>
      </c>
      <c r="B22529">
        <v>1929</v>
      </c>
      <c r="C22529" t="s">
        <v>195</v>
      </c>
      <c r="D22529" s="1">
        <v>42208</v>
      </c>
      <c r="F22529">
        <v>2</v>
      </c>
      <c r="G22529">
        <v>2141</v>
      </c>
      <c r="H22529" t="s">
        <v>614</v>
      </c>
      <c r="J22529" t="s">
        <v>14</v>
      </c>
      <c r="K22529">
        <v>44</v>
      </c>
      <c r="L22529" t="s">
        <v>15</v>
      </c>
    </row>
    <row r="22530" spans="1:12">
      <c r="A22530" t="e">
        <f t="shared" ca="1" si="209"/>
        <v>#NAME?</v>
      </c>
      <c r="B22530">
        <v>1929</v>
      </c>
      <c r="C22530" t="s">
        <v>195</v>
      </c>
      <c r="D22530" s="1">
        <v>42319</v>
      </c>
      <c r="F22530">
        <v>5</v>
      </c>
      <c r="G22530">
        <v>70400</v>
      </c>
      <c r="H22530" t="s">
        <v>536</v>
      </c>
      <c r="J22530" t="s">
        <v>14</v>
      </c>
      <c r="K22530">
        <v>44</v>
      </c>
      <c r="L22530" t="s">
        <v>15</v>
      </c>
    </row>
    <row r="22531" spans="1:12">
      <c r="A22531" t="e">
        <f t="shared" ca="1" si="209"/>
        <v>#NAME?</v>
      </c>
      <c r="B22531">
        <v>1929</v>
      </c>
      <c r="C22531" t="s">
        <v>195</v>
      </c>
      <c r="D22531" s="1">
        <v>42492</v>
      </c>
      <c r="F22531">
        <v>3</v>
      </c>
      <c r="G22531">
        <v>49390</v>
      </c>
      <c r="H22531" t="s">
        <v>59</v>
      </c>
      <c r="J22531" t="s">
        <v>14</v>
      </c>
      <c r="K22531">
        <v>44</v>
      </c>
      <c r="L22531" t="s">
        <v>15</v>
      </c>
    </row>
    <row r="22532" spans="1:12">
      <c r="A22532" t="e">
        <f t="shared" ca="1" si="209"/>
        <v>#NAME?</v>
      </c>
      <c r="B22532">
        <v>1929</v>
      </c>
      <c r="C22532" t="s">
        <v>195</v>
      </c>
      <c r="D22532" s="1">
        <v>42878</v>
      </c>
      <c r="F22532">
        <v>3</v>
      </c>
      <c r="G22532">
        <v>4619</v>
      </c>
      <c r="H22532" t="s">
        <v>613</v>
      </c>
      <c r="J22532" t="s">
        <v>14</v>
      </c>
      <c r="K22532">
        <v>45</v>
      </c>
      <c r="L22532" t="s">
        <v>15</v>
      </c>
    </row>
    <row r="22533" spans="1:12">
      <c r="A22533" t="e">
        <f t="shared" ca="1" si="209"/>
        <v>#NAME?</v>
      </c>
      <c r="B22533">
        <v>1929</v>
      </c>
      <c r="C22533" t="s">
        <v>195</v>
      </c>
      <c r="D22533" s="1">
        <v>42878</v>
      </c>
      <c r="F22533">
        <v>5</v>
      </c>
      <c r="G22533">
        <v>2410</v>
      </c>
      <c r="H22533" t="s">
        <v>283</v>
      </c>
      <c r="J22533" t="s">
        <v>14</v>
      </c>
      <c r="K22533">
        <v>45</v>
      </c>
      <c r="L22533" t="s">
        <v>15</v>
      </c>
    </row>
    <row r="22534" spans="1:12">
      <c r="A22534" t="e">
        <f t="shared" ca="1" si="209"/>
        <v>#NAME?</v>
      </c>
      <c r="B22534">
        <v>1929</v>
      </c>
      <c r="C22534" t="s">
        <v>195</v>
      </c>
      <c r="D22534" s="1">
        <v>41733</v>
      </c>
      <c r="F22534">
        <v>1</v>
      </c>
      <c r="G22534">
        <v>46619</v>
      </c>
      <c r="H22534" t="s">
        <v>182</v>
      </c>
      <c r="J22534" t="s">
        <v>14</v>
      </c>
      <c r="K22534">
        <v>42</v>
      </c>
      <c r="L22534" t="s">
        <v>15</v>
      </c>
    </row>
    <row r="22535" spans="1:12">
      <c r="A22535" t="e">
        <f ca="1">E00251417960121</f>
        <v>#NAME?</v>
      </c>
      <c r="B22535">
        <v>50</v>
      </c>
      <c r="C22535" t="s">
        <v>512</v>
      </c>
      <c r="D22535" s="1">
        <v>42227</v>
      </c>
      <c r="F22535">
        <v>2</v>
      </c>
      <c r="G22535">
        <v>4019</v>
      </c>
      <c r="H22535" t="s">
        <v>26</v>
      </c>
      <c r="J22535" t="s">
        <v>14</v>
      </c>
      <c r="K22535">
        <v>64</v>
      </c>
      <c r="L22535" t="s">
        <v>15</v>
      </c>
    </row>
    <row r="22536" spans="1:12">
      <c r="A22536" t="e">
        <f ca="1">E00251417960121</f>
        <v>#NAME?</v>
      </c>
      <c r="B22536">
        <v>50</v>
      </c>
      <c r="C22536" t="s">
        <v>512</v>
      </c>
      <c r="D22536" s="1">
        <v>42425</v>
      </c>
      <c r="F22536">
        <v>3</v>
      </c>
      <c r="G22536">
        <v>2729</v>
      </c>
      <c r="H22536" t="s">
        <v>115</v>
      </c>
      <c r="J22536" t="s">
        <v>14</v>
      </c>
      <c r="K22536">
        <v>64</v>
      </c>
      <c r="L22536" t="s">
        <v>15</v>
      </c>
    </row>
    <row r="22537" spans="1:12">
      <c r="A22537" t="e">
        <f ca="1">E00251417960121</f>
        <v>#NAME?</v>
      </c>
      <c r="B22537">
        <v>50</v>
      </c>
      <c r="C22537" t="s">
        <v>512</v>
      </c>
      <c r="D22537" s="1">
        <v>42772</v>
      </c>
      <c r="F22537">
        <v>2</v>
      </c>
      <c r="G22537">
        <v>2729</v>
      </c>
      <c r="H22537" t="s">
        <v>115</v>
      </c>
      <c r="J22537" t="s">
        <v>14</v>
      </c>
      <c r="K22537">
        <v>65</v>
      </c>
      <c r="L22537" t="s">
        <v>15</v>
      </c>
    </row>
    <row r="22538" spans="1:12">
      <c r="A22538" t="e">
        <f ca="1">E00251512459221</f>
        <v>#NAME?</v>
      </c>
      <c r="B22538">
        <v>1929</v>
      </c>
      <c r="C22538" t="s">
        <v>195</v>
      </c>
      <c r="D22538" s="1">
        <v>42418</v>
      </c>
      <c r="F22538">
        <v>3</v>
      </c>
      <c r="G22538">
        <v>7869</v>
      </c>
      <c r="H22538" t="s">
        <v>470</v>
      </c>
      <c r="J22538" t="s">
        <v>14</v>
      </c>
      <c r="K22538">
        <v>44</v>
      </c>
      <c r="L22538" t="s">
        <v>22</v>
      </c>
    </row>
    <row r="22539" spans="1:12">
      <c r="A22539" t="e">
        <f ca="1">E00251716565521</f>
        <v>#NAME?</v>
      </c>
      <c r="B22539">
        <v>7504</v>
      </c>
      <c r="C22539" t="s">
        <v>162</v>
      </c>
      <c r="D22539" s="1">
        <v>42870</v>
      </c>
      <c r="F22539">
        <v>2</v>
      </c>
      <c r="G22539">
        <v>496</v>
      </c>
      <c r="H22539" t="s">
        <v>190</v>
      </c>
      <c r="J22539" t="s">
        <v>14</v>
      </c>
      <c r="K22539">
        <v>57</v>
      </c>
      <c r="L22539" t="s">
        <v>15</v>
      </c>
    </row>
    <row r="22540" spans="1:12">
      <c r="A22540" t="e">
        <f ca="1">E00251432151321</f>
        <v>#NAME?</v>
      </c>
      <c r="B22540">
        <v>494</v>
      </c>
      <c r="C22540" t="s">
        <v>63</v>
      </c>
      <c r="D22540" s="1">
        <v>41968</v>
      </c>
      <c r="F22540">
        <v>2</v>
      </c>
      <c r="G22540">
        <v>2448</v>
      </c>
      <c r="H22540" t="s">
        <v>19</v>
      </c>
      <c r="J22540" t="s">
        <v>14</v>
      </c>
      <c r="K22540">
        <v>47</v>
      </c>
      <c r="L22540" t="s">
        <v>15</v>
      </c>
    </row>
    <row r="22541" spans="1:12">
      <c r="A22541" t="e">
        <f ca="1">E00251616233021</f>
        <v>#NAME?</v>
      </c>
      <c r="B22541">
        <v>695</v>
      </c>
      <c r="C22541" t="s">
        <v>257</v>
      </c>
      <c r="D22541" s="1">
        <v>42075</v>
      </c>
      <c r="F22541">
        <v>3</v>
      </c>
      <c r="G22541">
        <v>7273</v>
      </c>
      <c r="H22541" t="s">
        <v>543</v>
      </c>
      <c r="J22541" t="s">
        <v>14</v>
      </c>
      <c r="K22541">
        <v>52</v>
      </c>
      <c r="L22541" t="s">
        <v>15</v>
      </c>
    </row>
    <row r="22542" spans="1:12">
      <c r="A22542" t="e">
        <f ca="1">E00251716548221</f>
        <v>#NAME?</v>
      </c>
      <c r="B22542">
        <v>449</v>
      </c>
      <c r="C22542" t="s">
        <v>124</v>
      </c>
      <c r="D22542" s="1">
        <v>41493</v>
      </c>
      <c r="F22542">
        <v>2</v>
      </c>
      <c r="G22542">
        <v>4019</v>
      </c>
      <c r="H22542" t="s">
        <v>26</v>
      </c>
      <c r="J22542" t="s">
        <v>14</v>
      </c>
      <c r="K22542">
        <v>47</v>
      </c>
      <c r="L22542" t="s">
        <v>15</v>
      </c>
    </row>
    <row r="22543" spans="1:12">
      <c r="A22543" t="e">
        <f ca="1">E00251716548221</f>
        <v>#NAME?</v>
      </c>
      <c r="B22543">
        <v>449</v>
      </c>
      <c r="C22543" t="s">
        <v>124</v>
      </c>
      <c r="D22543" s="1">
        <v>42866</v>
      </c>
      <c r="F22543">
        <v>2</v>
      </c>
      <c r="G22543">
        <v>4019</v>
      </c>
      <c r="H22543" t="s">
        <v>26</v>
      </c>
      <c r="J22543" t="s">
        <v>14</v>
      </c>
      <c r="K22543">
        <v>51</v>
      </c>
      <c r="L22543" t="s">
        <v>15</v>
      </c>
    </row>
    <row r="22544" spans="1:12">
      <c r="A22544" t="e">
        <f ca="1">E00251716548221</f>
        <v>#NAME?</v>
      </c>
      <c r="B22544">
        <v>449</v>
      </c>
      <c r="C22544" t="s">
        <v>124</v>
      </c>
      <c r="D22544" s="1">
        <v>42942</v>
      </c>
      <c r="F22544">
        <v>3</v>
      </c>
      <c r="G22544">
        <v>4019</v>
      </c>
      <c r="H22544" t="s">
        <v>26</v>
      </c>
      <c r="J22544" t="s">
        <v>14</v>
      </c>
      <c r="K22544">
        <v>51</v>
      </c>
      <c r="L22544" t="s">
        <v>15</v>
      </c>
    </row>
    <row r="22545" spans="1:12">
      <c r="A22545" t="e">
        <f ca="1">E00251512459221</f>
        <v>#NAME?</v>
      </c>
      <c r="B22545">
        <v>1929</v>
      </c>
      <c r="C22545" t="s">
        <v>195</v>
      </c>
      <c r="D22545" s="1">
        <v>42116</v>
      </c>
      <c r="F22545">
        <v>4</v>
      </c>
      <c r="G22545">
        <v>46619</v>
      </c>
      <c r="H22545" t="s">
        <v>182</v>
      </c>
      <c r="J22545" t="s">
        <v>14</v>
      </c>
      <c r="K22545">
        <v>43</v>
      </c>
      <c r="L22545" t="s">
        <v>15</v>
      </c>
    </row>
    <row r="22546" spans="1:12">
      <c r="A22546" t="e">
        <f ca="1">E00251616233021</f>
        <v>#NAME?</v>
      </c>
      <c r="B22546">
        <v>1325</v>
      </c>
      <c r="C22546" t="s">
        <v>605</v>
      </c>
      <c r="D22546" s="1">
        <v>42174</v>
      </c>
      <c r="F22546">
        <v>3</v>
      </c>
      <c r="G22546">
        <v>7273</v>
      </c>
      <c r="H22546" t="s">
        <v>543</v>
      </c>
      <c r="J22546" t="s">
        <v>14</v>
      </c>
      <c r="K22546">
        <v>53</v>
      </c>
      <c r="L22546" t="s">
        <v>15</v>
      </c>
    </row>
    <row r="22547" spans="1:12">
      <c r="A22547" t="e">
        <f ca="1">E00251616233021</f>
        <v>#NAME?</v>
      </c>
      <c r="B22547">
        <v>1325</v>
      </c>
      <c r="C22547" t="s">
        <v>605</v>
      </c>
      <c r="D22547" s="1">
        <v>42499</v>
      </c>
      <c r="F22547">
        <v>2</v>
      </c>
      <c r="G22547">
        <v>4019</v>
      </c>
      <c r="H22547" t="s">
        <v>26</v>
      </c>
      <c r="J22547" t="s">
        <v>14</v>
      </c>
      <c r="K22547">
        <v>53</v>
      </c>
      <c r="L22547" t="s">
        <v>15</v>
      </c>
    </row>
    <row r="22548" spans="1:12">
      <c r="A22548" t="e">
        <f ca="1">E00251510746621</f>
        <v>#NAME?</v>
      </c>
      <c r="B22548">
        <v>122</v>
      </c>
      <c r="C22548" t="s">
        <v>522</v>
      </c>
      <c r="D22548" s="1">
        <v>41193</v>
      </c>
      <c r="F22548">
        <v>1</v>
      </c>
      <c r="G22548">
        <v>9999</v>
      </c>
      <c r="H22548" t="s">
        <v>971</v>
      </c>
      <c r="J22548" t="s">
        <v>14</v>
      </c>
      <c r="K22548">
        <v>40</v>
      </c>
      <c r="L22548" t="s">
        <v>15</v>
      </c>
    </row>
    <row r="22549" spans="1:12">
      <c r="A22549" t="e">
        <f ca="1">E00251510746621</f>
        <v>#NAME?</v>
      </c>
      <c r="B22549">
        <v>122</v>
      </c>
      <c r="C22549" t="s">
        <v>522</v>
      </c>
      <c r="D22549" s="1">
        <v>42692</v>
      </c>
      <c r="F22549">
        <v>3</v>
      </c>
      <c r="G22549">
        <v>78057</v>
      </c>
      <c r="H22549" t="s">
        <v>140</v>
      </c>
      <c r="J22549" t="s">
        <v>14</v>
      </c>
      <c r="K22549">
        <v>44</v>
      </c>
      <c r="L22549" t="s">
        <v>22</v>
      </c>
    </row>
    <row r="22550" spans="1:12">
      <c r="A22550" t="e">
        <f ca="1">E00251510746621</f>
        <v>#NAME?</v>
      </c>
      <c r="B22550">
        <v>122</v>
      </c>
      <c r="C22550" t="s">
        <v>522</v>
      </c>
      <c r="D22550" s="1">
        <v>42776</v>
      </c>
      <c r="F22550">
        <v>1</v>
      </c>
      <c r="G22550">
        <v>37901</v>
      </c>
      <c r="H22550" t="s">
        <v>1557</v>
      </c>
      <c r="J22550" t="s">
        <v>14</v>
      </c>
      <c r="K22550">
        <v>45</v>
      </c>
      <c r="L22550" t="s">
        <v>15</v>
      </c>
    </row>
    <row r="22551" spans="1:12">
      <c r="A22551" t="e">
        <f ca="1">E00251615134721</f>
        <v>#NAME?</v>
      </c>
      <c r="B22551">
        <v>62</v>
      </c>
      <c r="C22551" t="s">
        <v>20</v>
      </c>
      <c r="D22551" s="1">
        <v>41074</v>
      </c>
      <c r="F22551">
        <v>1</v>
      </c>
      <c r="G22551">
        <v>4019</v>
      </c>
      <c r="H22551" t="s">
        <v>26</v>
      </c>
      <c r="J22551" t="s">
        <v>14</v>
      </c>
      <c r="K22551">
        <v>60</v>
      </c>
      <c r="L22551" t="s">
        <v>15</v>
      </c>
    </row>
    <row r="22552" spans="1:12">
      <c r="A22552" t="e">
        <f ca="1">E00251615134721</f>
        <v>#NAME?</v>
      </c>
      <c r="B22552">
        <v>62</v>
      </c>
      <c r="C22552" t="s">
        <v>20</v>
      </c>
      <c r="D22552" s="1">
        <v>41522</v>
      </c>
      <c r="F22552">
        <v>2</v>
      </c>
      <c r="G22552">
        <v>4019</v>
      </c>
      <c r="H22552" t="s">
        <v>26</v>
      </c>
      <c r="J22552" t="s">
        <v>14</v>
      </c>
      <c r="K22552">
        <v>61</v>
      </c>
      <c r="L22552" t="s">
        <v>15</v>
      </c>
    </row>
    <row r="22553" spans="1:12">
      <c r="A22553" t="e">
        <f ca="1">E00251615134721</f>
        <v>#NAME?</v>
      </c>
      <c r="B22553">
        <v>62</v>
      </c>
      <c r="C22553" t="s">
        <v>20</v>
      </c>
      <c r="D22553" s="1">
        <v>41821</v>
      </c>
      <c r="F22553">
        <v>1</v>
      </c>
      <c r="G22553">
        <v>29690</v>
      </c>
      <c r="H22553" t="s">
        <v>52</v>
      </c>
      <c r="J22553" t="s">
        <v>14</v>
      </c>
      <c r="K22553">
        <v>62</v>
      </c>
      <c r="L22553" t="s">
        <v>15</v>
      </c>
    </row>
    <row r="22554" spans="1:12">
      <c r="A22554" t="e">
        <f ca="1">E00251512459221</f>
        <v>#NAME?</v>
      </c>
      <c r="B22554">
        <v>1929</v>
      </c>
      <c r="C22554" t="s">
        <v>195</v>
      </c>
      <c r="D22554" s="1">
        <v>41100</v>
      </c>
      <c r="F22554">
        <v>1</v>
      </c>
      <c r="G22554">
        <v>30000</v>
      </c>
      <c r="H22554" t="s">
        <v>144</v>
      </c>
      <c r="J22554" t="s">
        <v>14</v>
      </c>
      <c r="K22554">
        <v>41</v>
      </c>
      <c r="L22554" t="s">
        <v>15</v>
      </c>
    </row>
    <row r="22555" spans="1:12">
      <c r="A22555" t="e">
        <f ca="1">E00251512459221</f>
        <v>#NAME?</v>
      </c>
      <c r="B22555">
        <v>1929</v>
      </c>
      <c r="C22555" t="s">
        <v>195</v>
      </c>
      <c r="D22555" s="1">
        <v>41334</v>
      </c>
      <c r="F22555">
        <v>2</v>
      </c>
      <c r="G22555">
        <v>61610</v>
      </c>
      <c r="H22555" t="s">
        <v>915</v>
      </c>
      <c r="J22555" t="s">
        <v>14</v>
      </c>
      <c r="K22555">
        <v>41</v>
      </c>
      <c r="L22555" t="s">
        <v>15</v>
      </c>
    </row>
    <row r="22556" spans="1:12">
      <c r="A22556" t="e">
        <f ca="1">E00251512459221</f>
        <v>#NAME?</v>
      </c>
      <c r="B22556">
        <v>1929</v>
      </c>
      <c r="C22556" t="s">
        <v>195</v>
      </c>
      <c r="D22556" s="1">
        <v>42817</v>
      </c>
      <c r="F22556">
        <v>1</v>
      </c>
      <c r="G22556">
        <v>30000</v>
      </c>
      <c r="H22556" t="s">
        <v>144</v>
      </c>
      <c r="J22556" t="s">
        <v>14</v>
      </c>
      <c r="K22556">
        <v>45</v>
      </c>
      <c r="L22556" t="s">
        <v>15</v>
      </c>
    </row>
    <row r="22557" spans="1:12">
      <c r="A22557" t="e">
        <f ca="1">E00251615134721</f>
        <v>#NAME?</v>
      </c>
      <c r="B22557">
        <v>62</v>
      </c>
      <c r="C22557" t="s">
        <v>20</v>
      </c>
      <c r="D22557" s="1">
        <v>42051</v>
      </c>
      <c r="F22557">
        <v>1</v>
      </c>
      <c r="G22557">
        <v>8830</v>
      </c>
      <c r="H22557" t="s">
        <v>691</v>
      </c>
      <c r="J22557" t="s">
        <v>14</v>
      </c>
      <c r="K22557">
        <v>63</v>
      </c>
      <c r="L22557" t="s">
        <v>15</v>
      </c>
    </row>
    <row r="22558" spans="1:12">
      <c r="A22558" t="e">
        <f ca="1">E00251615134721</f>
        <v>#NAME?</v>
      </c>
      <c r="B22558">
        <v>62</v>
      </c>
      <c r="C22558" t="s">
        <v>20</v>
      </c>
      <c r="D22558" s="1">
        <v>43048</v>
      </c>
      <c r="F22558">
        <v>1</v>
      </c>
      <c r="G22558">
        <v>4019</v>
      </c>
      <c r="H22558" t="s">
        <v>26</v>
      </c>
      <c r="J22558" t="s">
        <v>14</v>
      </c>
      <c r="K22558">
        <v>65</v>
      </c>
      <c r="L22558" t="s">
        <v>15</v>
      </c>
    </row>
    <row r="22559" spans="1:12">
      <c r="A22559" t="e">
        <f ca="1">E00251512459221</f>
        <v>#NAME?</v>
      </c>
      <c r="B22559">
        <v>1929</v>
      </c>
      <c r="C22559" t="s">
        <v>195</v>
      </c>
      <c r="D22559" s="1">
        <v>42817</v>
      </c>
      <c r="F22559">
        <v>2</v>
      </c>
      <c r="G22559">
        <v>2410</v>
      </c>
      <c r="H22559" t="s">
        <v>283</v>
      </c>
      <c r="J22559" t="s">
        <v>14</v>
      </c>
      <c r="K22559">
        <v>45</v>
      </c>
      <c r="L22559" t="s">
        <v>15</v>
      </c>
    </row>
    <row r="22560" spans="1:12">
      <c r="A22560" t="e">
        <f ca="1">E00251429298321</f>
        <v>#NAME?</v>
      </c>
      <c r="B22560">
        <v>276</v>
      </c>
      <c r="C22560" t="s">
        <v>122</v>
      </c>
      <c r="D22560" s="1">
        <v>42963</v>
      </c>
      <c r="F22560">
        <v>1</v>
      </c>
      <c r="G22560">
        <v>49390</v>
      </c>
      <c r="H22560" t="s">
        <v>59</v>
      </c>
      <c r="J22560" t="s">
        <v>14</v>
      </c>
      <c r="K22560">
        <v>50</v>
      </c>
      <c r="L22560" t="s">
        <v>15</v>
      </c>
    </row>
    <row r="22561" spans="1:12">
      <c r="A22561" t="e">
        <f ca="1">E00251427098221</f>
        <v>#NAME?</v>
      </c>
      <c r="B22561">
        <v>11</v>
      </c>
      <c r="C22561" t="s">
        <v>245</v>
      </c>
      <c r="D22561" s="1">
        <v>41177</v>
      </c>
      <c r="F22561">
        <v>1</v>
      </c>
      <c r="G22561">
        <v>34590</v>
      </c>
      <c r="H22561" t="s">
        <v>535</v>
      </c>
      <c r="J22561" t="s">
        <v>14</v>
      </c>
      <c r="K22561">
        <v>39</v>
      </c>
      <c r="L22561" t="s">
        <v>15</v>
      </c>
    </row>
    <row r="22562" spans="1:12">
      <c r="A22562" t="e">
        <f ca="1">E00251512459221</f>
        <v>#NAME?</v>
      </c>
      <c r="B22562">
        <v>1929</v>
      </c>
      <c r="C22562" t="s">
        <v>195</v>
      </c>
      <c r="D22562" s="1">
        <v>42037</v>
      </c>
      <c r="F22562">
        <v>3</v>
      </c>
      <c r="G22562">
        <v>7295</v>
      </c>
      <c r="H22562" t="s">
        <v>76</v>
      </c>
      <c r="J22562" t="s">
        <v>14</v>
      </c>
      <c r="K22562">
        <v>43</v>
      </c>
      <c r="L22562" t="s">
        <v>15</v>
      </c>
    </row>
    <row r="22563" spans="1:12">
      <c r="A22563" t="e">
        <f ca="1">E00251512459221</f>
        <v>#NAME?</v>
      </c>
      <c r="B22563">
        <v>1929</v>
      </c>
      <c r="C22563" t="s">
        <v>195</v>
      </c>
      <c r="D22563" s="1">
        <v>42198</v>
      </c>
      <c r="F22563">
        <v>4</v>
      </c>
      <c r="G22563">
        <v>69010</v>
      </c>
      <c r="H22563" t="s">
        <v>294</v>
      </c>
      <c r="J22563" t="s">
        <v>14</v>
      </c>
      <c r="K22563">
        <v>44</v>
      </c>
      <c r="L22563" t="s">
        <v>15</v>
      </c>
    </row>
    <row r="22564" spans="1:12">
      <c r="A22564" t="e">
        <f ca="1">E00251427098221</f>
        <v>#NAME?</v>
      </c>
      <c r="B22564">
        <v>11</v>
      </c>
      <c r="C22564" t="s">
        <v>245</v>
      </c>
      <c r="D22564" s="1">
        <v>42257</v>
      </c>
      <c r="F22564">
        <v>1</v>
      </c>
      <c r="G22564">
        <v>4019</v>
      </c>
      <c r="H22564" t="s">
        <v>26</v>
      </c>
      <c r="J22564" t="s">
        <v>14</v>
      </c>
      <c r="K22564">
        <v>42</v>
      </c>
      <c r="L22564" t="s">
        <v>15</v>
      </c>
    </row>
    <row r="22565" spans="1:12">
      <c r="A22565" t="e">
        <f ca="1">E00251615134721</f>
        <v>#NAME?</v>
      </c>
      <c r="B22565">
        <v>62</v>
      </c>
      <c r="C22565" t="s">
        <v>20</v>
      </c>
      <c r="D22565" s="1">
        <v>41576</v>
      </c>
      <c r="F22565">
        <v>2</v>
      </c>
      <c r="G22565">
        <v>4019</v>
      </c>
      <c r="H22565" t="s">
        <v>26</v>
      </c>
      <c r="J22565" t="s">
        <v>14</v>
      </c>
      <c r="K22565">
        <v>61</v>
      </c>
      <c r="L22565" t="s">
        <v>15</v>
      </c>
    </row>
    <row r="22566" spans="1:12">
      <c r="A22566" t="e">
        <f ca="1">E00251615134721</f>
        <v>#NAME?</v>
      </c>
      <c r="B22566">
        <v>62</v>
      </c>
      <c r="C22566" t="s">
        <v>20</v>
      </c>
      <c r="D22566" s="1">
        <v>41781</v>
      </c>
      <c r="F22566">
        <v>1</v>
      </c>
      <c r="G22566">
        <v>72673</v>
      </c>
      <c r="H22566" t="s">
        <v>394</v>
      </c>
      <c r="J22566" t="s">
        <v>14</v>
      </c>
      <c r="K22566">
        <v>62</v>
      </c>
      <c r="L22566" t="s">
        <v>15</v>
      </c>
    </row>
    <row r="22567" spans="1:12">
      <c r="A22567" t="e">
        <f ca="1">E00251615134721</f>
        <v>#NAME?</v>
      </c>
      <c r="B22567">
        <v>763</v>
      </c>
      <c r="C22567" t="s">
        <v>194</v>
      </c>
      <c r="D22567" s="1">
        <v>42853</v>
      </c>
      <c r="F22567">
        <v>1</v>
      </c>
      <c r="G22567">
        <v>71500</v>
      </c>
      <c r="H22567" t="s">
        <v>1213</v>
      </c>
      <c r="I22567" t="s">
        <v>56</v>
      </c>
      <c r="J22567" t="s">
        <v>57</v>
      </c>
      <c r="K22567">
        <v>65</v>
      </c>
      <c r="L22567" t="s">
        <v>15</v>
      </c>
    </row>
    <row r="22568" spans="1:12">
      <c r="A22568" t="e">
        <f ca="1">E00251615134721</f>
        <v>#NAME?</v>
      </c>
      <c r="B22568">
        <v>62</v>
      </c>
      <c r="C22568" t="s">
        <v>20</v>
      </c>
      <c r="D22568" s="1">
        <v>42041</v>
      </c>
      <c r="F22568">
        <v>1</v>
      </c>
      <c r="G22568">
        <v>4019</v>
      </c>
      <c r="H22568" t="s">
        <v>26</v>
      </c>
      <c r="J22568" t="s">
        <v>14</v>
      </c>
      <c r="K22568">
        <v>63</v>
      </c>
      <c r="L22568" t="s">
        <v>15</v>
      </c>
    </row>
    <row r="22569" spans="1:12">
      <c r="A22569" t="e">
        <f ca="1">E00251512459221</f>
        <v>#NAME?</v>
      </c>
      <c r="B22569">
        <v>1929</v>
      </c>
      <c r="C22569" t="s">
        <v>195</v>
      </c>
      <c r="D22569" s="1">
        <v>42817</v>
      </c>
      <c r="F22569">
        <v>3</v>
      </c>
      <c r="G22569">
        <v>2141</v>
      </c>
      <c r="H22569" t="s">
        <v>614</v>
      </c>
      <c r="J22569" t="s">
        <v>14</v>
      </c>
      <c r="K22569">
        <v>45</v>
      </c>
      <c r="L22569" t="s">
        <v>15</v>
      </c>
    </row>
    <row r="22570" spans="1:12">
      <c r="A22570" t="e">
        <f ca="1">E00251615134721</f>
        <v>#NAME?</v>
      </c>
      <c r="B22570">
        <v>62</v>
      </c>
      <c r="C22570" t="s">
        <v>20</v>
      </c>
      <c r="D22570" s="1">
        <v>41687</v>
      </c>
      <c r="F22570">
        <v>2</v>
      </c>
      <c r="G22570">
        <v>4019</v>
      </c>
      <c r="H22570" t="s">
        <v>26</v>
      </c>
      <c r="J22570" t="s">
        <v>14</v>
      </c>
      <c r="K22570">
        <v>62</v>
      </c>
      <c r="L22570" t="s">
        <v>15</v>
      </c>
    </row>
    <row r="22571" spans="1:12">
      <c r="A22571" t="e">
        <f ca="1">E00251512459221</f>
        <v>#NAME?</v>
      </c>
      <c r="B22571">
        <v>1929</v>
      </c>
      <c r="C22571" t="s">
        <v>195</v>
      </c>
      <c r="D22571" s="1">
        <v>42417</v>
      </c>
      <c r="F22571">
        <v>6</v>
      </c>
      <c r="G22571">
        <v>69010</v>
      </c>
      <c r="H22571" t="s">
        <v>294</v>
      </c>
      <c r="J22571" t="s">
        <v>14</v>
      </c>
      <c r="K22571">
        <v>44</v>
      </c>
      <c r="L22571" t="s">
        <v>15</v>
      </c>
    </row>
    <row r="22572" spans="1:12">
      <c r="A22572" t="e">
        <f ca="1">E00251528913621</f>
        <v>#NAME?</v>
      </c>
      <c r="B22572">
        <v>293</v>
      </c>
      <c r="C22572" t="s">
        <v>25</v>
      </c>
      <c r="D22572" s="1">
        <v>40967</v>
      </c>
      <c r="F22572">
        <v>1</v>
      </c>
      <c r="G22572">
        <v>3004</v>
      </c>
      <c r="H22572" t="s">
        <v>104</v>
      </c>
      <c r="J22572" t="s">
        <v>14</v>
      </c>
      <c r="K22572">
        <v>39</v>
      </c>
      <c r="L22572" t="s">
        <v>15</v>
      </c>
    </row>
    <row r="22573" spans="1:12">
      <c r="A22573" t="e">
        <f ca="1">E00251528913621</f>
        <v>#NAME?</v>
      </c>
      <c r="B22573">
        <v>293</v>
      </c>
      <c r="C22573" t="s">
        <v>25</v>
      </c>
      <c r="D22573" s="1">
        <v>41044</v>
      </c>
      <c r="F22573">
        <v>1</v>
      </c>
      <c r="G22573">
        <v>7962</v>
      </c>
      <c r="H22573" t="s">
        <v>111</v>
      </c>
      <c r="J22573" t="s">
        <v>14</v>
      </c>
      <c r="K22573">
        <v>39</v>
      </c>
      <c r="L22573" t="s">
        <v>22</v>
      </c>
    </row>
    <row r="22574" spans="1:12">
      <c r="A22574" t="e">
        <f ca="1">E00251510746621</f>
        <v>#NAME?</v>
      </c>
      <c r="B22574">
        <v>122</v>
      </c>
      <c r="C22574" t="s">
        <v>522</v>
      </c>
      <c r="D22574" s="1">
        <v>40969</v>
      </c>
      <c r="F22574">
        <v>1</v>
      </c>
      <c r="G22574">
        <v>7806</v>
      </c>
      <c r="H22574" t="s">
        <v>184</v>
      </c>
      <c r="J22574" t="s">
        <v>14</v>
      </c>
      <c r="K22574">
        <v>40</v>
      </c>
      <c r="L22574" t="s">
        <v>22</v>
      </c>
    </row>
    <row r="22575" spans="1:12">
      <c r="A22575" t="e">
        <f ca="1">E00251528913621</f>
        <v>#NAME?</v>
      </c>
      <c r="B22575">
        <v>293</v>
      </c>
      <c r="C22575" t="s">
        <v>25</v>
      </c>
      <c r="D22575" s="1">
        <v>41388</v>
      </c>
      <c r="F22575">
        <v>1</v>
      </c>
      <c r="G22575">
        <v>3004</v>
      </c>
      <c r="H22575" t="s">
        <v>104</v>
      </c>
      <c r="J22575" t="s">
        <v>14</v>
      </c>
      <c r="K22575">
        <v>40</v>
      </c>
      <c r="L22575" t="s">
        <v>15</v>
      </c>
    </row>
    <row r="22576" spans="1:12">
      <c r="A22576" t="e">
        <f ca="1">E00251510248921</f>
        <v>#NAME?</v>
      </c>
      <c r="B22576">
        <v>160</v>
      </c>
      <c r="C22576" t="s">
        <v>278</v>
      </c>
      <c r="D22576" s="1">
        <v>42692</v>
      </c>
      <c r="F22576">
        <v>4</v>
      </c>
      <c r="G22576">
        <v>2189</v>
      </c>
      <c r="H22576" t="s">
        <v>156</v>
      </c>
      <c r="J22576" t="s">
        <v>14</v>
      </c>
      <c r="K22576">
        <v>43</v>
      </c>
      <c r="L22576" t="s">
        <v>15</v>
      </c>
    </row>
    <row r="22577" spans="1:12">
      <c r="A22577" t="e">
        <f ca="1">E00251613168521</f>
        <v>#NAME?</v>
      </c>
      <c r="B22577">
        <v>48</v>
      </c>
      <c r="C22577" t="s">
        <v>249</v>
      </c>
      <c r="D22577" s="1">
        <v>43041</v>
      </c>
      <c r="F22577">
        <v>3</v>
      </c>
      <c r="G22577">
        <v>2440</v>
      </c>
      <c r="H22577" t="s">
        <v>555</v>
      </c>
      <c r="J22577" t="s">
        <v>14</v>
      </c>
      <c r="K22577">
        <v>41</v>
      </c>
      <c r="L22577" t="s">
        <v>15</v>
      </c>
    </row>
    <row r="22578" spans="1:12">
      <c r="A22578" t="e">
        <f ca="1">E00251528913621</f>
        <v>#NAME?</v>
      </c>
      <c r="B22578">
        <v>293</v>
      </c>
      <c r="C22578" t="s">
        <v>25</v>
      </c>
      <c r="D22578" s="1">
        <v>42724</v>
      </c>
      <c r="F22578">
        <v>3</v>
      </c>
      <c r="G22578">
        <v>5829</v>
      </c>
      <c r="H22578" t="s">
        <v>940</v>
      </c>
      <c r="J22578" t="s">
        <v>14</v>
      </c>
      <c r="K22578">
        <v>43</v>
      </c>
      <c r="L22578" t="s">
        <v>15</v>
      </c>
    </row>
    <row r="22579" spans="1:12">
      <c r="A22579" t="e">
        <f ca="1">E00251537637021</f>
        <v>#NAME?</v>
      </c>
      <c r="B22579">
        <v>443</v>
      </c>
      <c r="C22579" t="s">
        <v>582</v>
      </c>
      <c r="D22579" s="1">
        <v>42516</v>
      </c>
      <c r="F22579">
        <v>1</v>
      </c>
      <c r="G22579">
        <v>55090</v>
      </c>
      <c r="H22579" t="s">
        <v>400</v>
      </c>
      <c r="J22579" t="s">
        <v>14</v>
      </c>
      <c r="K22579">
        <v>52</v>
      </c>
      <c r="L22579" t="s">
        <v>15</v>
      </c>
    </row>
    <row r="22580" spans="1:12">
      <c r="A22580" t="e">
        <f ca="1">E00251537637021</f>
        <v>#NAME?</v>
      </c>
      <c r="B22580">
        <v>443</v>
      </c>
      <c r="C22580" t="s">
        <v>582</v>
      </c>
      <c r="D22580" s="1">
        <v>42873</v>
      </c>
      <c r="F22580">
        <v>1</v>
      </c>
      <c r="G22580">
        <v>4019</v>
      </c>
      <c r="H22580" t="s">
        <v>26</v>
      </c>
      <c r="J22580" t="s">
        <v>14</v>
      </c>
      <c r="K22580">
        <v>53</v>
      </c>
      <c r="L22580" t="s">
        <v>15</v>
      </c>
    </row>
    <row r="22581" spans="1:12">
      <c r="A22581" t="e">
        <f ca="1">E00251537637021</f>
        <v>#NAME?</v>
      </c>
      <c r="B22581">
        <v>443</v>
      </c>
      <c r="C22581" t="s">
        <v>582</v>
      </c>
      <c r="D22581" s="1">
        <v>43084</v>
      </c>
      <c r="F22581">
        <v>2</v>
      </c>
      <c r="G22581">
        <v>4019</v>
      </c>
      <c r="H22581" t="s">
        <v>26</v>
      </c>
      <c r="J22581" t="s">
        <v>14</v>
      </c>
      <c r="K22581">
        <v>53</v>
      </c>
      <c r="L22581" t="s">
        <v>15</v>
      </c>
    </row>
    <row r="22582" spans="1:12">
      <c r="A22582" t="e">
        <f ca="1">E00251528913621</f>
        <v>#NAME?</v>
      </c>
      <c r="B22582">
        <v>293</v>
      </c>
      <c r="C22582" t="s">
        <v>25</v>
      </c>
      <c r="D22582" s="1">
        <v>40995</v>
      </c>
      <c r="F22582">
        <v>1</v>
      </c>
      <c r="G22582">
        <v>3004</v>
      </c>
      <c r="H22582" t="s">
        <v>104</v>
      </c>
      <c r="J22582" t="s">
        <v>14</v>
      </c>
      <c r="K22582">
        <v>39</v>
      </c>
      <c r="L22582" t="s">
        <v>15</v>
      </c>
    </row>
    <row r="22583" spans="1:12">
      <c r="A22583" t="e">
        <f ca="1">E00251528913621</f>
        <v>#NAME?</v>
      </c>
      <c r="B22583">
        <v>293</v>
      </c>
      <c r="C22583" t="s">
        <v>25</v>
      </c>
      <c r="D22583" s="1">
        <v>41561</v>
      </c>
      <c r="F22583">
        <v>1</v>
      </c>
      <c r="G22583">
        <v>7962</v>
      </c>
      <c r="H22583" t="s">
        <v>111</v>
      </c>
      <c r="J22583" t="s">
        <v>14</v>
      </c>
      <c r="K22583">
        <v>40</v>
      </c>
      <c r="L22583" t="s">
        <v>22</v>
      </c>
    </row>
    <row r="22584" spans="1:12">
      <c r="A22584" t="e">
        <f ca="1">E00251510248921</f>
        <v>#NAME?</v>
      </c>
      <c r="B22584">
        <v>160</v>
      </c>
      <c r="C22584" t="s">
        <v>278</v>
      </c>
      <c r="D22584" s="1">
        <v>42692</v>
      </c>
      <c r="F22584">
        <v>2</v>
      </c>
      <c r="G22584">
        <v>2721</v>
      </c>
      <c r="H22584" t="s">
        <v>465</v>
      </c>
      <c r="J22584" t="s">
        <v>14</v>
      </c>
      <c r="K22584">
        <v>43</v>
      </c>
      <c r="L22584" t="s">
        <v>15</v>
      </c>
    </row>
    <row r="22585" spans="1:12">
      <c r="A22585" t="e">
        <f ca="1">E00251510248921</f>
        <v>#NAME?</v>
      </c>
      <c r="B22585">
        <v>160</v>
      </c>
      <c r="C22585" t="s">
        <v>278</v>
      </c>
      <c r="D22585" s="1">
        <v>43066</v>
      </c>
      <c r="F22585">
        <v>1</v>
      </c>
      <c r="G22585">
        <v>460</v>
      </c>
      <c r="H22585" t="s">
        <v>16</v>
      </c>
      <c r="J22585" t="s">
        <v>14</v>
      </c>
      <c r="K22585">
        <v>44</v>
      </c>
      <c r="L22585" t="s">
        <v>15</v>
      </c>
    </row>
    <row r="22586" spans="1:12">
      <c r="A22586" t="e">
        <f ca="1">E00251528913621</f>
        <v>#NAME?</v>
      </c>
      <c r="B22586">
        <v>293</v>
      </c>
      <c r="C22586" t="s">
        <v>25</v>
      </c>
      <c r="D22586" s="1">
        <v>42593</v>
      </c>
      <c r="F22586">
        <v>1</v>
      </c>
      <c r="G22586">
        <v>4019</v>
      </c>
      <c r="H22586" t="s">
        <v>26</v>
      </c>
      <c r="J22586" t="s">
        <v>14</v>
      </c>
      <c r="K22586">
        <v>43</v>
      </c>
      <c r="L22586" t="s">
        <v>15</v>
      </c>
    </row>
    <row r="22587" spans="1:12">
      <c r="A22587" t="e">
        <f ca="1">E00251429298321</f>
        <v>#NAME?</v>
      </c>
      <c r="B22587">
        <v>276</v>
      </c>
      <c r="C22587" t="s">
        <v>122</v>
      </c>
      <c r="D22587" s="1">
        <v>42367</v>
      </c>
      <c r="F22587">
        <v>1</v>
      </c>
      <c r="G22587">
        <v>49390</v>
      </c>
      <c r="H22587" t="s">
        <v>59</v>
      </c>
      <c r="J22587" t="s">
        <v>14</v>
      </c>
      <c r="K22587">
        <v>49</v>
      </c>
      <c r="L22587" t="s">
        <v>15</v>
      </c>
    </row>
    <row r="22588" spans="1:12">
      <c r="A22588" t="e">
        <f ca="1">E00251528913621</f>
        <v>#NAME?</v>
      </c>
      <c r="B22588">
        <v>293</v>
      </c>
      <c r="C22588" t="s">
        <v>25</v>
      </c>
      <c r="D22588" s="1">
        <v>41044</v>
      </c>
      <c r="F22588">
        <v>1</v>
      </c>
      <c r="G22588">
        <v>9198</v>
      </c>
      <c r="H22588" t="s">
        <v>229</v>
      </c>
      <c r="J22588" t="s">
        <v>14</v>
      </c>
      <c r="K22588">
        <v>39</v>
      </c>
      <c r="L22588" t="s">
        <v>15</v>
      </c>
    </row>
    <row r="22589" spans="1:12">
      <c r="A22589" t="e">
        <f ca="1">E00251528913621</f>
        <v>#NAME?</v>
      </c>
      <c r="B22589">
        <v>293</v>
      </c>
      <c r="C22589" t="s">
        <v>25</v>
      </c>
      <c r="D22589" s="1">
        <v>41051</v>
      </c>
      <c r="F22589">
        <v>2</v>
      </c>
      <c r="G22589">
        <v>3004</v>
      </c>
      <c r="H22589" t="s">
        <v>104</v>
      </c>
      <c r="J22589" t="s">
        <v>14</v>
      </c>
      <c r="K22589">
        <v>39</v>
      </c>
      <c r="L22589" t="s">
        <v>15</v>
      </c>
    </row>
    <row r="22590" spans="1:12">
      <c r="A22590" t="e">
        <f ca="1">E00251510248921</f>
        <v>#NAME?</v>
      </c>
      <c r="B22590">
        <v>160</v>
      </c>
      <c r="C22590" t="s">
        <v>278</v>
      </c>
      <c r="D22590" s="1">
        <v>42667</v>
      </c>
      <c r="F22590">
        <v>1</v>
      </c>
      <c r="G22590">
        <v>2189</v>
      </c>
      <c r="H22590" t="s">
        <v>156</v>
      </c>
      <c r="J22590" t="s">
        <v>14</v>
      </c>
      <c r="K22590">
        <v>43</v>
      </c>
      <c r="L22590" t="s">
        <v>15</v>
      </c>
    </row>
    <row r="22591" spans="1:12">
      <c r="A22591" t="e">
        <f ca="1">E00251510248921</f>
        <v>#NAME?</v>
      </c>
      <c r="B22591">
        <v>160</v>
      </c>
      <c r="C22591" t="s">
        <v>278</v>
      </c>
      <c r="D22591" s="1">
        <v>43038</v>
      </c>
      <c r="F22591">
        <v>1</v>
      </c>
      <c r="G22591">
        <v>27800</v>
      </c>
      <c r="H22591" t="s">
        <v>145</v>
      </c>
      <c r="J22591" t="s">
        <v>14</v>
      </c>
      <c r="K22591">
        <v>44</v>
      </c>
      <c r="L22591" t="s">
        <v>15</v>
      </c>
    </row>
    <row r="22592" spans="1:12">
      <c r="A22592" t="e">
        <f ca="1">E00251439864321</f>
        <v>#NAME?</v>
      </c>
      <c r="B22592">
        <v>496</v>
      </c>
      <c r="C22592" t="s">
        <v>365</v>
      </c>
      <c r="D22592" s="1">
        <v>41844</v>
      </c>
      <c r="F22592">
        <v>2</v>
      </c>
      <c r="G22592">
        <v>6262</v>
      </c>
      <c r="H22592" t="s">
        <v>590</v>
      </c>
      <c r="J22592" t="s">
        <v>14</v>
      </c>
      <c r="K22592">
        <v>41</v>
      </c>
      <c r="L22592" t="s">
        <v>15</v>
      </c>
    </row>
    <row r="22593" spans="1:12">
      <c r="A22593" t="e">
        <f ca="1">E00251439864321</f>
        <v>#NAME?</v>
      </c>
      <c r="B22593">
        <v>496</v>
      </c>
      <c r="C22593" t="s">
        <v>365</v>
      </c>
      <c r="D22593" s="1">
        <v>42013</v>
      </c>
      <c r="F22593">
        <v>2</v>
      </c>
      <c r="G22593">
        <v>61171</v>
      </c>
      <c r="H22593" t="s">
        <v>513</v>
      </c>
      <c r="J22593" t="s">
        <v>14</v>
      </c>
      <c r="K22593">
        <v>42</v>
      </c>
      <c r="L22593" t="s">
        <v>15</v>
      </c>
    </row>
    <row r="22594" spans="1:12">
      <c r="A22594" t="e">
        <f ca="1">E00251528913621</f>
        <v>#NAME?</v>
      </c>
      <c r="B22594">
        <v>293</v>
      </c>
      <c r="C22594" t="s">
        <v>25</v>
      </c>
      <c r="D22594" s="1">
        <v>41341</v>
      </c>
      <c r="F22594">
        <v>1</v>
      </c>
      <c r="G22594">
        <v>3004</v>
      </c>
      <c r="H22594" t="s">
        <v>104</v>
      </c>
      <c r="J22594" t="s">
        <v>14</v>
      </c>
      <c r="K22594">
        <v>40</v>
      </c>
      <c r="L22594" t="s">
        <v>15</v>
      </c>
    </row>
    <row r="22595" spans="1:12">
      <c r="A22595" t="e">
        <f ca="1">E00251615134721</f>
        <v>#NAME?</v>
      </c>
      <c r="B22595">
        <v>62</v>
      </c>
      <c r="C22595" t="s">
        <v>20</v>
      </c>
      <c r="D22595" s="1">
        <v>41467</v>
      </c>
      <c r="F22595">
        <v>2</v>
      </c>
      <c r="G22595">
        <v>4019</v>
      </c>
      <c r="H22595" t="s">
        <v>26</v>
      </c>
      <c r="J22595" t="s">
        <v>14</v>
      </c>
      <c r="K22595">
        <v>61</v>
      </c>
      <c r="L22595" t="s">
        <v>15</v>
      </c>
    </row>
    <row r="22596" spans="1:12">
      <c r="A22596" t="e">
        <f ca="1">E00251615134721</f>
        <v>#NAME?</v>
      </c>
      <c r="B22596">
        <v>763</v>
      </c>
      <c r="C22596" t="s">
        <v>194</v>
      </c>
      <c r="D22596" s="1">
        <v>42990</v>
      </c>
      <c r="F22596">
        <v>1</v>
      </c>
      <c r="G22596">
        <v>71526</v>
      </c>
      <c r="H22596" t="s">
        <v>1494</v>
      </c>
      <c r="I22596" t="s">
        <v>56</v>
      </c>
      <c r="J22596" t="s">
        <v>57</v>
      </c>
      <c r="K22596">
        <v>65</v>
      </c>
      <c r="L22596" t="s">
        <v>15</v>
      </c>
    </row>
    <row r="22597" spans="1:12">
      <c r="A22597" t="e">
        <f ca="1">E00251528913621</f>
        <v>#NAME?</v>
      </c>
      <c r="B22597">
        <v>293</v>
      </c>
      <c r="C22597" t="s">
        <v>25</v>
      </c>
      <c r="D22597" s="1">
        <v>41348</v>
      </c>
      <c r="F22597">
        <v>1</v>
      </c>
      <c r="G22597">
        <v>3004</v>
      </c>
      <c r="H22597" t="s">
        <v>104</v>
      </c>
      <c r="J22597" t="s">
        <v>14</v>
      </c>
      <c r="K22597">
        <v>40</v>
      </c>
      <c r="L22597" t="s">
        <v>15</v>
      </c>
    </row>
    <row r="22598" spans="1:12">
      <c r="A22598" t="e">
        <f ca="1">E00251528913621</f>
        <v>#NAME?</v>
      </c>
      <c r="B22598">
        <v>293</v>
      </c>
      <c r="C22598" t="s">
        <v>25</v>
      </c>
      <c r="D22598" s="1">
        <v>42086</v>
      </c>
      <c r="F22598">
        <v>1</v>
      </c>
      <c r="G22598">
        <v>460</v>
      </c>
      <c r="H22598" t="s">
        <v>16</v>
      </c>
      <c r="J22598" t="s">
        <v>14</v>
      </c>
      <c r="K22598">
        <v>42</v>
      </c>
      <c r="L22598" t="s">
        <v>15</v>
      </c>
    </row>
    <row r="22599" spans="1:12">
      <c r="A22599" t="e">
        <f ca="1">E00251439864321</f>
        <v>#NAME?</v>
      </c>
      <c r="B22599">
        <v>496</v>
      </c>
      <c r="C22599" t="s">
        <v>365</v>
      </c>
      <c r="D22599" s="1">
        <v>42053</v>
      </c>
      <c r="F22599">
        <v>1</v>
      </c>
      <c r="G22599">
        <v>61171</v>
      </c>
      <c r="H22599" t="s">
        <v>513</v>
      </c>
      <c r="J22599" t="s">
        <v>14</v>
      </c>
      <c r="K22599">
        <v>42</v>
      </c>
      <c r="L22599" t="s">
        <v>15</v>
      </c>
    </row>
    <row r="22600" spans="1:12">
      <c r="A22600" t="e">
        <f ca="1">E00251528913621</f>
        <v>#NAME?</v>
      </c>
      <c r="B22600">
        <v>293</v>
      </c>
      <c r="C22600" t="s">
        <v>25</v>
      </c>
      <c r="D22600" s="1">
        <v>41004</v>
      </c>
      <c r="F22600">
        <v>1</v>
      </c>
      <c r="G22600">
        <v>3004</v>
      </c>
      <c r="H22600" t="s">
        <v>104</v>
      </c>
      <c r="J22600" t="s">
        <v>14</v>
      </c>
      <c r="K22600">
        <v>39</v>
      </c>
      <c r="L22600" t="s">
        <v>15</v>
      </c>
    </row>
    <row r="22601" spans="1:12">
      <c r="A22601" t="e">
        <f ca="1">E00251430348521</f>
        <v>#NAME?</v>
      </c>
      <c r="B22601">
        <v>500</v>
      </c>
      <c r="C22601" t="s">
        <v>161</v>
      </c>
      <c r="D22601" s="1">
        <v>42040</v>
      </c>
      <c r="F22601">
        <v>1</v>
      </c>
      <c r="G22601">
        <v>7295</v>
      </c>
      <c r="H22601" t="s">
        <v>76</v>
      </c>
      <c r="J22601" t="s">
        <v>14</v>
      </c>
      <c r="K22601">
        <v>64</v>
      </c>
      <c r="L22601" t="s">
        <v>15</v>
      </c>
    </row>
    <row r="22602" spans="1:12">
      <c r="A22602" t="e">
        <f ca="1">E00251430348521</f>
        <v>#NAME?</v>
      </c>
      <c r="B22602">
        <v>500</v>
      </c>
      <c r="C22602" t="s">
        <v>161</v>
      </c>
      <c r="D22602" s="1">
        <v>42453</v>
      </c>
      <c r="F22602">
        <v>1</v>
      </c>
      <c r="G22602">
        <v>7295</v>
      </c>
      <c r="H22602" t="s">
        <v>76</v>
      </c>
      <c r="J22602" t="s">
        <v>14</v>
      </c>
      <c r="K22602">
        <v>65</v>
      </c>
      <c r="L22602" t="s">
        <v>15</v>
      </c>
    </row>
    <row r="22603" spans="1:12">
      <c r="A22603" t="e">
        <f ca="1">E00251619839021</f>
        <v>#NAME?</v>
      </c>
      <c r="B22603">
        <v>437</v>
      </c>
      <c r="C22603" t="s">
        <v>216</v>
      </c>
      <c r="D22603" s="1">
        <v>42723</v>
      </c>
      <c r="F22603">
        <v>3</v>
      </c>
      <c r="G22603">
        <v>4019</v>
      </c>
      <c r="H22603" t="s">
        <v>26</v>
      </c>
      <c r="J22603" t="s">
        <v>14</v>
      </c>
      <c r="K22603">
        <v>50</v>
      </c>
      <c r="L22603" t="s">
        <v>15</v>
      </c>
    </row>
    <row r="22604" spans="1:12">
      <c r="A22604" t="e">
        <f ca="1">E00251429298321</f>
        <v>#NAME?</v>
      </c>
      <c r="B22604">
        <v>276</v>
      </c>
      <c r="C22604" t="s">
        <v>122</v>
      </c>
      <c r="D22604" s="1">
        <v>40977</v>
      </c>
      <c r="F22604">
        <v>1</v>
      </c>
      <c r="G22604">
        <v>1101</v>
      </c>
      <c r="H22604" t="s">
        <v>220</v>
      </c>
      <c r="J22604" t="s">
        <v>14</v>
      </c>
      <c r="K22604">
        <v>45</v>
      </c>
      <c r="L22604" t="s">
        <v>15</v>
      </c>
    </row>
    <row r="22605" spans="1:12">
      <c r="A22605" t="e">
        <f ca="1">E00251429298321</f>
        <v>#NAME?</v>
      </c>
      <c r="B22605">
        <v>276</v>
      </c>
      <c r="C22605" t="s">
        <v>122</v>
      </c>
      <c r="D22605" s="1">
        <v>42801</v>
      </c>
      <c r="F22605">
        <v>1</v>
      </c>
      <c r="G22605">
        <v>7242</v>
      </c>
      <c r="H22605" t="s">
        <v>93</v>
      </c>
      <c r="J22605" t="s">
        <v>14</v>
      </c>
      <c r="K22605">
        <v>50</v>
      </c>
      <c r="L22605" t="s">
        <v>15</v>
      </c>
    </row>
    <row r="22606" spans="1:12">
      <c r="A22606" t="e">
        <f ca="1">E00251430348521</f>
        <v>#NAME?</v>
      </c>
      <c r="B22606">
        <v>772</v>
      </c>
      <c r="C22606" t="s">
        <v>170</v>
      </c>
      <c r="D22606" s="1">
        <v>42398</v>
      </c>
      <c r="E22606">
        <v>1</v>
      </c>
      <c r="F22606">
        <v>6</v>
      </c>
      <c r="G22606">
        <v>3051</v>
      </c>
      <c r="H22606" t="s">
        <v>13</v>
      </c>
      <c r="J22606" t="s">
        <v>34</v>
      </c>
      <c r="K22606">
        <v>65</v>
      </c>
      <c r="L22606" t="s">
        <v>15</v>
      </c>
    </row>
    <row r="22607" spans="1:12">
      <c r="A22607" t="e">
        <f ca="1">E00251429298321</f>
        <v>#NAME?</v>
      </c>
      <c r="B22607">
        <v>276</v>
      </c>
      <c r="C22607" t="s">
        <v>122</v>
      </c>
      <c r="D22607" s="1">
        <v>41445</v>
      </c>
      <c r="F22607">
        <v>2</v>
      </c>
      <c r="G22607">
        <v>49390</v>
      </c>
      <c r="H22607" t="s">
        <v>59</v>
      </c>
      <c r="J22607" t="s">
        <v>14</v>
      </c>
      <c r="K22607">
        <v>46</v>
      </c>
      <c r="L22607" t="s">
        <v>15</v>
      </c>
    </row>
    <row r="22608" spans="1:12">
      <c r="A22608" t="e">
        <f ca="1">E00251429298321</f>
        <v>#NAME?</v>
      </c>
      <c r="B22608">
        <v>276</v>
      </c>
      <c r="C22608" t="s">
        <v>122</v>
      </c>
      <c r="D22608" s="1">
        <v>42482</v>
      </c>
      <c r="F22608">
        <v>1</v>
      </c>
      <c r="G22608">
        <v>6929</v>
      </c>
      <c r="H22608" t="s">
        <v>36</v>
      </c>
      <c r="J22608" t="s">
        <v>14</v>
      </c>
      <c r="K22608">
        <v>49</v>
      </c>
      <c r="L22608" t="s">
        <v>15</v>
      </c>
    </row>
    <row r="22609" spans="1:12">
      <c r="A22609" t="e">
        <f ca="1">E00251439864321</f>
        <v>#NAME?</v>
      </c>
      <c r="B22609">
        <v>496</v>
      </c>
      <c r="C22609" t="s">
        <v>365</v>
      </c>
      <c r="D22609" s="1">
        <v>41912</v>
      </c>
      <c r="F22609">
        <v>1</v>
      </c>
      <c r="G22609">
        <v>6262</v>
      </c>
      <c r="H22609" t="s">
        <v>590</v>
      </c>
      <c r="J22609" t="s">
        <v>14</v>
      </c>
      <c r="K22609">
        <v>41</v>
      </c>
      <c r="L22609" t="s">
        <v>15</v>
      </c>
    </row>
    <row r="22610" spans="1:12">
      <c r="A22610" t="e">
        <f ca="1">E00251439864321</f>
        <v>#NAME?</v>
      </c>
      <c r="B22610">
        <v>496</v>
      </c>
      <c r="C22610" t="s">
        <v>365</v>
      </c>
      <c r="D22610" s="1">
        <v>42053</v>
      </c>
      <c r="F22610">
        <v>2</v>
      </c>
      <c r="G22610">
        <v>486</v>
      </c>
      <c r="H22610" t="s">
        <v>39</v>
      </c>
      <c r="J22610" t="s">
        <v>14</v>
      </c>
      <c r="K22610">
        <v>42</v>
      </c>
      <c r="L22610" t="s">
        <v>15</v>
      </c>
    </row>
    <row r="22611" spans="1:12">
      <c r="A22611" t="e">
        <f ca="1">E00251533600621</f>
        <v>#NAME?</v>
      </c>
      <c r="B22611">
        <v>104</v>
      </c>
      <c r="C22611" t="s">
        <v>88</v>
      </c>
      <c r="D22611" s="1">
        <v>41100</v>
      </c>
      <c r="F22611">
        <v>1</v>
      </c>
      <c r="G22611">
        <v>27800</v>
      </c>
      <c r="H22611" t="s">
        <v>145</v>
      </c>
      <c r="J22611" t="s">
        <v>14</v>
      </c>
      <c r="K22611">
        <v>54</v>
      </c>
      <c r="L22611" t="s">
        <v>15</v>
      </c>
    </row>
    <row r="22612" spans="1:12">
      <c r="A22612" t="e">
        <f ca="1">E00251617696721</f>
        <v>#NAME?</v>
      </c>
      <c r="B22612">
        <v>444</v>
      </c>
      <c r="C22612" t="s">
        <v>819</v>
      </c>
      <c r="D22612" s="1">
        <v>42704</v>
      </c>
      <c r="F22612">
        <v>2</v>
      </c>
      <c r="G22612">
        <v>4189</v>
      </c>
      <c r="H22612" t="s">
        <v>335</v>
      </c>
      <c r="J22612" t="s">
        <v>14</v>
      </c>
      <c r="K22612">
        <v>53</v>
      </c>
      <c r="L22612" t="s">
        <v>15</v>
      </c>
    </row>
    <row r="22613" spans="1:12">
      <c r="A22613" t="e">
        <f ca="1">E00251529543621</f>
        <v>#NAME?</v>
      </c>
      <c r="B22613">
        <v>166</v>
      </c>
      <c r="C22613" t="s">
        <v>626</v>
      </c>
      <c r="D22613" s="1">
        <v>42654</v>
      </c>
      <c r="F22613">
        <v>2</v>
      </c>
      <c r="G22613">
        <v>496</v>
      </c>
      <c r="H22613" t="s">
        <v>190</v>
      </c>
      <c r="J22613" t="s">
        <v>14</v>
      </c>
      <c r="K22613">
        <v>53</v>
      </c>
      <c r="L22613" t="s">
        <v>15</v>
      </c>
    </row>
    <row r="22614" spans="1:12">
      <c r="A22614" t="e">
        <f ca="1">E00251617696721</f>
        <v>#NAME?</v>
      </c>
      <c r="B22614">
        <v>444</v>
      </c>
      <c r="C22614" t="s">
        <v>819</v>
      </c>
      <c r="D22614" s="1">
        <v>42656</v>
      </c>
      <c r="F22614">
        <v>1</v>
      </c>
      <c r="G22614">
        <v>78906</v>
      </c>
      <c r="H22614" t="s">
        <v>31</v>
      </c>
      <c r="J22614" t="s">
        <v>14</v>
      </c>
      <c r="K22614">
        <v>53</v>
      </c>
      <c r="L22614" t="s">
        <v>22</v>
      </c>
    </row>
    <row r="22615" spans="1:12">
      <c r="A22615" t="e">
        <f ca="1">E00251617696721</f>
        <v>#NAME?</v>
      </c>
      <c r="B22615">
        <v>444</v>
      </c>
      <c r="C22615" t="s">
        <v>819</v>
      </c>
      <c r="D22615" s="1">
        <v>42773</v>
      </c>
      <c r="F22615">
        <v>2</v>
      </c>
      <c r="G22615">
        <v>4189</v>
      </c>
      <c r="H22615" t="s">
        <v>335</v>
      </c>
      <c r="J22615" t="s">
        <v>14</v>
      </c>
      <c r="K22615">
        <v>54</v>
      </c>
      <c r="L22615" t="s">
        <v>15</v>
      </c>
    </row>
    <row r="22616" spans="1:12">
      <c r="A22616" t="e">
        <f ca="1">E00251524951321</f>
        <v>#NAME?</v>
      </c>
      <c r="B22616">
        <v>455</v>
      </c>
      <c r="C22616" t="s">
        <v>312</v>
      </c>
      <c r="D22616" s="1">
        <v>41599</v>
      </c>
      <c r="F22616">
        <v>1</v>
      </c>
      <c r="G22616">
        <v>4019</v>
      </c>
      <c r="H22616" t="s">
        <v>26</v>
      </c>
      <c r="J22616" t="s">
        <v>14</v>
      </c>
      <c r="K22616">
        <v>51</v>
      </c>
      <c r="L22616" t="s">
        <v>15</v>
      </c>
    </row>
    <row r="22617" spans="1:12">
      <c r="A22617" t="e">
        <f ca="1">E00251524951321</f>
        <v>#NAME?</v>
      </c>
      <c r="B22617">
        <v>455</v>
      </c>
      <c r="C22617" t="s">
        <v>312</v>
      </c>
      <c r="D22617" s="1">
        <v>42298</v>
      </c>
      <c r="F22617">
        <v>1</v>
      </c>
      <c r="G22617">
        <v>27801</v>
      </c>
      <c r="H22617" t="s">
        <v>387</v>
      </c>
      <c r="J22617" t="s">
        <v>14</v>
      </c>
      <c r="K22617">
        <v>53</v>
      </c>
      <c r="L22617" t="s">
        <v>15</v>
      </c>
    </row>
    <row r="22618" spans="1:12">
      <c r="A22618" t="e">
        <f ca="1">E00251524951321</f>
        <v>#NAME?</v>
      </c>
      <c r="B22618">
        <v>455</v>
      </c>
      <c r="C22618" t="s">
        <v>312</v>
      </c>
      <c r="D22618" s="1">
        <v>42298</v>
      </c>
      <c r="F22618">
        <v>2</v>
      </c>
      <c r="G22618">
        <v>4019</v>
      </c>
      <c r="H22618" t="s">
        <v>26</v>
      </c>
      <c r="J22618" t="s">
        <v>14</v>
      </c>
      <c r="K22618">
        <v>53</v>
      </c>
      <c r="L22618" t="s">
        <v>15</v>
      </c>
    </row>
    <row r="22619" spans="1:12">
      <c r="A22619" t="e">
        <f ca="1">E00251537637021</f>
        <v>#NAME?</v>
      </c>
      <c r="B22619">
        <v>443</v>
      </c>
      <c r="C22619" t="s">
        <v>582</v>
      </c>
      <c r="D22619" s="1">
        <v>41572</v>
      </c>
      <c r="F22619">
        <v>2</v>
      </c>
      <c r="G22619">
        <v>1103</v>
      </c>
      <c r="H22619" t="s">
        <v>845</v>
      </c>
      <c r="J22619" t="s">
        <v>14</v>
      </c>
      <c r="K22619">
        <v>49</v>
      </c>
      <c r="L22619" t="s">
        <v>15</v>
      </c>
    </row>
    <row r="22620" spans="1:12">
      <c r="A22620" t="e">
        <f ca="1">E00251537637021</f>
        <v>#NAME?</v>
      </c>
      <c r="B22620">
        <v>443</v>
      </c>
      <c r="C22620" t="s">
        <v>582</v>
      </c>
      <c r="D22620" s="1">
        <v>41576</v>
      </c>
      <c r="F22620">
        <v>1</v>
      </c>
      <c r="G22620">
        <v>4019</v>
      </c>
      <c r="H22620" t="s">
        <v>26</v>
      </c>
      <c r="J22620" t="s">
        <v>14</v>
      </c>
      <c r="K22620">
        <v>49</v>
      </c>
      <c r="L22620" t="s">
        <v>15</v>
      </c>
    </row>
    <row r="22621" spans="1:12">
      <c r="A22621" t="e">
        <f ca="1">E00251537637021</f>
        <v>#NAME?</v>
      </c>
      <c r="B22621">
        <v>443</v>
      </c>
      <c r="C22621" t="s">
        <v>582</v>
      </c>
      <c r="D22621" s="1">
        <v>42306</v>
      </c>
      <c r="F22621">
        <v>2</v>
      </c>
      <c r="G22621">
        <v>4019</v>
      </c>
      <c r="H22621" t="s">
        <v>26</v>
      </c>
      <c r="J22621" t="s">
        <v>14</v>
      </c>
      <c r="K22621">
        <v>51</v>
      </c>
      <c r="L22621" t="s">
        <v>15</v>
      </c>
    </row>
    <row r="22622" spans="1:12">
      <c r="A22622" t="e">
        <f ca="1">E00251613168521</f>
        <v>#NAME?</v>
      </c>
      <c r="B22622">
        <v>48</v>
      </c>
      <c r="C22622" t="s">
        <v>249</v>
      </c>
      <c r="D22622" s="1">
        <v>42326</v>
      </c>
      <c r="F22622">
        <v>1</v>
      </c>
      <c r="G22622">
        <v>5569</v>
      </c>
      <c r="H22622" t="s">
        <v>218</v>
      </c>
      <c r="J22622" t="s">
        <v>14</v>
      </c>
      <c r="K22622">
        <v>39</v>
      </c>
      <c r="L22622" t="s">
        <v>15</v>
      </c>
    </row>
    <row r="22623" spans="1:12">
      <c r="A22623" t="e">
        <f ca="1">E00251533600621</f>
        <v>#NAME?</v>
      </c>
      <c r="B22623">
        <v>104</v>
      </c>
      <c r="C22623" t="s">
        <v>88</v>
      </c>
      <c r="D22623" s="1">
        <v>41100</v>
      </c>
      <c r="F22623">
        <v>2</v>
      </c>
      <c r="G22623">
        <v>24290</v>
      </c>
      <c r="H22623" t="s">
        <v>580</v>
      </c>
      <c r="J22623" t="s">
        <v>14</v>
      </c>
      <c r="K22623">
        <v>54</v>
      </c>
      <c r="L22623" t="s">
        <v>15</v>
      </c>
    </row>
    <row r="22624" spans="1:12">
      <c r="A22624" t="e">
        <f ca="1">E00251533600621</f>
        <v>#NAME?</v>
      </c>
      <c r="B22624">
        <v>104</v>
      </c>
      <c r="C22624" t="s">
        <v>88</v>
      </c>
      <c r="D22624" s="1">
        <v>42195</v>
      </c>
      <c r="F22624">
        <v>1</v>
      </c>
      <c r="G22624">
        <v>2720</v>
      </c>
      <c r="H22624" t="s">
        <v>65</v>
      </c>
      <c r="J22624" t="s">
        <v>14</v>
      </c>
      <c r="K22624">
        <v>57</v>
      </c>
      <c r="L22624" t="s">
        <v>15</v>
      </c>
    </row>
    <row r="22625" spans="1:12">
      <c r="A22625" t="e">
        <f ca="1">E00251533600621</f>
        <v>#NAME?</v>
      </c>
      <c r="B22625">
        <v>104</v>
      </c>
      <c r="C22625" t="s">
        <v>88</v>
      </c>
      <c r="D22625" s="1">
        <v>42573</v>
      </c>
      <c r="F22625">
        <v>1</v>
      </c>
      <c r="G22625">
        <v>2750</v>
      </c>
      <c r="H22625" t="s">
        <v>114</v>
      </c>
      <c r="J22625" t="s">
        <v>14</v>
      </c>
      <c r="K22625">
        <v>58</v>
      </c>
      <c r="L22625" t="s">
        <v>15</v>
      </c>
    </row>
    <row r="22626" spans="1:12">
      <c r="A22626" t="e">
        <f ca="1">E00251524951321</f>
        <v>#NAME?</v>
      </c>
      <c r="B22626">
        <v>455</v>
      </c>
      <c r="C22626" t="s">
        <v>312</v>
      </c>
      <c r="D22626" s="1">
        <v>42555</v>
      </c>
      <c r="F22626">
        <v>1</v>
      </c>
      <c r="G22626">
        <v>4019</v>
      </c>
      <c r="H22626" t="s">
        <v>26</v>
      </c>
      <c r="J22626" t="s">
        <v>14</v>
      </c>
      <c r="K22626">
        <v>53</v>
      </c>
      <c r="L22626" t="s">
        <v>15</v>
      </c>
    </row>
    <row r="22627" spans="1:12">
      <c r="A22627" t="e">
        <f ca="1">E00251524951321</f>
        <v>#NAME?</v>
      </c>
      <c r="B22627">
        <v>455</v>
      </c>
      <c r="C22627" t="s">
        <v>312</v>
      </c>
      <c r="D22627" s="1">
        <v>41047</v>
      </c>
      <c r="F22627">
        <v>2</v>
      </c>
      <c r="G22627">
        <v>4019</v>
      </c>
      <c r="H22627" t="s">
        <v>26</v>
      </c>
      <c r="J22627" t="s">
        <v>14</v>
      </c>
      <c r="K22627">
        <v>49</v>
      </c>
      <c r="L22627" t="s">
        <v>15</v>
      </c>
    </row>
    <row r="22628" spans="1:12">
      <c r="A22628" t="e">
        <f ca="1">E00251613168521</f>
        <v>#NAME?</v>
      </c>
      <c r="B22628">
        <v>48</v>
      </c>
      <c r="C22628" t="s">
        <v>249</v>
      </c>
      <c r="D22628" s="1">
        <v>42088</v>
      </c>
      <c r="F22628">
        <v>1</v>
      </c>
      <c r="G22628">
        <v>27800</v>
      </c>
      <c r="H22628" t="s">
        <v>145</v>
      </c>
      <c r="J22628" t="s">
        <v>14</v>
      </c>
      <c r="K22628">
        <v>39</v>
      </c>
      <c r="L22628" t="s">
        <v>15</v>
      </c>
    </row>
    <row r="22629" spans="1:12">
      <c r="A22629" t="e">
        <f ca="1">E00251524951321</f>
        <v>#NAME?</v>
      </c>
      <c r="B22629">
        <v>7208</v>
      </c>
      <c r="C22629" t="s">
        <v>625</v>
      </c>
      <c r="D22629" s="1">
        <v>41713</v>
      </c>
      <c r="F22629">
        <v>2</v>
      </c>
      <c r="G22629">
        <v>4019</v>
      </c>
      <c r="H22629" t="s">
        <v>26</v>
      </c>
      <c r="I22629" t="s">
        <v>148</v>
      </c>
      <c r="J22629" t="s">
        <v>57</v>
      </c>
      <c r="K22629">
        <v>51</v>
      </c>
      <c r="L22629" t="s">
        <v>15</v>
      </c>
    </row>
    <row r="22630" spans="1:12">
      <c r="A22630" t="e">
        <f ca="1">E00251537637021</f>
        <v>#NAME?</v>
      </c>
      <c r="B22630">
        <v>443</v>
      </c>
      <c r="C22630" t="s">
        <v>582</v>
      </c>
      <c r="D22630" s="1">
        <v>42838</v>
      </c>
      <c r="F22630">
        <v>2</v>
      </c>
      <c r="G22630">
        <v>4019</v>
      </c>
      <c r="H22630" t="s">
        <v>26</v>
      </c>
      <c r="J22630" t="s">
        <v>14</v>
      </c>
      <c r="K22630">
        <v>52</v>
      </c>
      <c r="L22630" t="s">
        <v>15</v>
      </c>
    </row>
    <row r="22631" spans="1:12">
      <c r="A22631" t="e">
        <f ca="1">E00251529526721</f>
        <v>#NAME?</v>
      </c>
      <c r="B22631">
        <v>470</v>
      </c>
      <c r="C22631" t="s">
        <v>457</v>
      </c>
      <c r="D22631" s="1">
        <v>42429</v>
      </c>
      <c r="F22631">
        <v>3</v>
      </c>
      <c r="G22631">
        <v>4019</v>
      </c>
      <c r="H22631" t="s">
        <v>26</v>
      </c>
      <c r="J22631" t="s">
        <v>14</v>
      </c>
      <c r="K22631">
        <v>56</v>
      </c>
      <c r="L22631" t="s">
        <v>15</v>
      </c>
    </row>
    <row r="22632" spans="1:12">
      <c r="A22632" t="e">
        <f ca="1">E00251529526721</f>
        <v>#NAME?</v>
      </c>
      <c r="B22632">
        <v>470</v>
      </c>
      <c r="C22632" t="s">
        <v>457</v>
      </c>
      <c r="D22632" s="1">
        <v>42541</v>
      </c>
      <c r="F22632">
        <v>1</v>
      </c>
      <c r="G22632">
        <v>4019</v>
      </c>
      <c r="H22632" t="s">
        <v>26</v>
      </c>
      <c r="J22632" t="s">
        <v>14</v>
      </c>
      <c r="K22632">
        <v>56</v>
      </c>
      <c r="L22632" t="s">
        <v>15</v>
      </c>
    </row>
    <row r="22633" spans="1:12">
      <c r="A22633" t="e">
        <f ca="1">E00251529526721</f>
        <v>#NAME?</v>
      </c>
      <c r="B22633">
        <v>470</v>
      </c>
      <c r="C22633" t="s">
        <v>457</v>
      </c>
      <c r="D22633" s="1">
        <v>42564</v>
      </c>
      <c r="F22633">
        <v>1</v>
      </c>
      <c r="G22633">
        <v>2809</v>
      </c>
      <c r="H22633" t="s">
        <v>90</v>
      </c>
      <c r="J22633" t="s">
        <v>14</v>
      </c>
      <c r="K22633">
        <v>56</v>
      </c>
      <c r="L22633" t="s">
        <v>15</v>
      </c>
    </row>
    <row r="22634" spans="1:12">
      <c r="A22634" t="e">
        <f ca="1">E00251529526721</f>
        <v>#NAME?</v>
      </c>
      <c r="B22634">
        <v>470</v>
      </c>
      <c r="C22634" t="s">
        <v>457</v>
      </c>
      <c r="D22634" s="1">
        <v>42335</v>
      </c>
      <c r="F22634">
        <v>1</v>
      </c>
      <c r="G22634">
        <v>78009</v>
      </c>
      <c r="H22634" t="s">
        <v>489</v>
      </c>
      <c r="J22634" t="s">
        <v>14</v>
      </c>
      <c r="K22634">
        <v>55</v>
      </c>
      <c r="L22634" t="s">
        <v>22</v>
      </c>
    </row>
    <row r="22635" spans="1:12">
      <c r="A22635" t="e">
        <f ca="1">E00251514761221</f>
        <v>#NAME?</v>
      </c>
      <c r="B22635">
        <v>453</v>
      </c>
      <c r="C22635" t="s">
        <v>96</v>
      </c>
      <c r="D22635" s="1">
        <v>41295</v>
      </c>
      <c r="F22635">
        <v>1</v>
      </c>
      <c r="G22635">
        <v>7242</v>
      </c>
      <c r="H22635" t="s">
        <v>93</v>
      </c>
      <c r="J22635" t="s">
        <v>14</v>
      </c>
      <c r="K22635">
        <v>53</v>
      </c>
      <c r="L22635" t="s">
        <v>15</v>
      </c>
    </row>
    <row r="22636" spans="1:12">
      <c r="A22636" t="e">
        <f ca="1">E00251514761221</f>
        <v>#NAME?</v>
      </c>
      <c r="B22636">
        <v>453</v>
      </c>
      <c r="C22636" t="s">
        <v>96</v>
      </c>
      <c r="D22636" s="1">
        <v>41635</v>
      </c>
      <c r="F22636">
        <v>1</v>
      </c>
      <c r="G22636">
        <v>462</v>
      </c>
      <c r="H22636" t="s">
        <v>288</v>
      </c>
      <c r="J22636" t="s">
        <v>14</v>
      </c>
      <c r="K22636">
        <v>54</v>
      </c>
      <c r="L22636" t="s">
        <v>15</v>
      </c>
    </row>
    <row r="22637" spans="1:12">
      <c r="A22637" t="e">
        <f ca="1">E00251514761221</f>
        <v>#NAME?</v>
      </c>
      <c r="B22637">
        <v>453</v>
      </c>
      <c r="C22637" t="s">
        <v>96</v>
      </c>
      <c r="D22637" s="1">
        <v>42388</v>
      </c>
      <c r="F22637">
        <v>3</v>
      </c>
      <c r="G22637">
        <v>2729</v>
      </c>
      <c r="H22637" t="s">
        <v>115</v>
      </c>
      <c r="J22637" t="s">
        <v>14</v>
      </c>
      <c r="K22637">
        <v>56</v>
      </c>
      <c r="L22637" t="s">
        <v>15</v>
      </c>
    </row>
    <row r="22638" spans="1:12">
      <c r="A22638" t="e">
        <f ca="1">E00251529526721</f>
        <v>#NAME?</v>
      </c>
      <c r="B22638">
        <v>470</v>
      </c>
      <c r="C22638" t="s">
        <v>457</v>
      </c>
      <c r="D22638" s="1">
        <v>41907</v>
      </c>
      <c r="F22638">
        <v>1</v>
      </c>
      <c r="G22638">
        <v>4019</v>
      </c>
      <c r="H22638" t="s">
        <v>26</v>
      </c>
      <c r="J22638" t="s">
        <v>14</v>
      </c>
      <c r="K22638">
        <v>54</v>
      </c>
      <c r="L22638" t="s">
        <v>15</v>
      </c>
    </row>
    <row r="22639" spans="1:12">
      <c r="A22639" t="e">
        <f ca="1">E00251529526721</f>
        <v>#NAME?</v>
      </c>
      <c r="B22639">
        <v>470</v>
      </c>
      <c r="C22639" t="s">
        <v>457</v>
      </c>
      <c r="D22639" s="1">
        <v>41918</v>
      </c>
      <c r="F22639">
        <v>2</v>
      </c>
      <c r="G22639">
        <v>34690</v>
      </c>
      <c r="H22639" t="s">
        <v>118</v>
      </c>
      <c r="J22639" t="s">
        <v>14</v>
      </c>
      <c r="K22639">
        <v>54</v>
      </c>
      <c r="L22639" t="s">
        <v>15</v>
      </c>
    </row>
    <row r="22640" spans="1:12">
      <c r="A22640" t="e">
        <f ca="1">E00251529526721</f>
        <v>#NAME?</v>
      </c>
      <c r="B22640">
        <v>718</v>
      </c>
      <c r="C22640" t="s">
        <v>32</v>
      </c>
      <c r="D22640" s="1">
        <v>42021</v>
      </c>
      <c r="E22640">
        <v>1</v>
      </c>
      <c r="F22640">
        <v>5</v>
      </c>
      <c r="G22640">
        <v>3004</v>
      </c>
      <c r="H22640" t="s">
        <v>104</v>
      </c>
      <c r="J22640" t="s">
        <v>34</v>
      </c>
      <c r="K22640">
        <v>55</v>
      </c>
      <c r="L22640" t="s">
        <v>15</v>
      </c>
    </row>
    <row r="22641" spans="1:12">
      <c r="A22641" t="e">
        <f ca="1">E00251429888621</f>
        <v>#NAME?</v>
      </c>
      <c r="B22641">
        <v>166</v>
      </c>
      <c r="C22641" t="s">
        <v>626</v>
      </c>
      <c r="D22641" s="1">
        <v>41624</v>
      </c>
      <c r="F22641">
        <v>1</v>
      </c>
      <c r="G22641">
        <v>2449</v>
      </c>
      <c r="H22641" t="s">
        <v>53</v>
      </c>
      <c r="J22641" t="s">
        <v>14</v>
      </c>
      <c r="K22641">
        <v>62</v>
      </c>
      <c r="L22641" t="s">
        <v>15</v>
      </c>
    </row>
    <row r="22642" spans="1:12">
      <c r="A22642" t="e">
        <f ca="1">E00251529526721</f>
        <v>#NAME?</v>
      </c>
      <c r="B22642">
        <v>718</v>
      </c>
      <c r="C22642" t="s">
        <v>32</v>
      </c>
      <c r="D22642" s="1">
        <v>42021</v>
      </c>
      <c r="E22642">
        <v>1</v>
      </c>
      <c r="F22642">
        <v>1</v>
      </c>
      <c r="G22642">
        <v>9694</v>
      </c>
      <c r="H22642" t="s">
        <v>1391</v>
      </c>
      <c r="J22642" t="s">
        <v>34</v>
      </c>
      <c r="K22642">
        <v>55</v>
      </c>
      <c r="L22642" t="s">
        <v>15</v>
      </c>
    </row>
    <row r="22643" spans="1:12">
      <c r="A22643" t="e">
        <f ca="1">E00251617235221</f>
        <v>#NAME?</v>
      </c>
      <c r="B22643">
        <v>489</v>
      </c>
      <c r="C22643" t="s">
        <v>100</v>
      </c>
      <c r="D22643" s="1">
        <v>41869</v>
      </c>
      <c r="F22643">
        <v>1</v>
      </c>
      <c r="G22643">
        <v>7295</v>
      </c>
      <c r="H22643" t="s">
        <v>76</v>
      </c>
      <c r="J22643" t="s">
        <v>14</v>
      </c>
      <c r="K22643">
        <v>59</v>
      </c>
      <c r="L22643" t="s">
        <v>15</v>
      </c>
    </row>
    <row r="22644" spans="1:12">
      <c r="A22644" t="e">
        <f ca="1">E00251617235221</f>
        <v>#NAME?</v>
      </c>
      <c r="B22644">
        <v>489</v>
      </c>
      <c r="C22644" t="s">
        <v>100</v>
      </c>
      <c r="D22644" s="1">
        <v>41925</v>
      </c>
      <c r="F22644">
        <v>1</v>
      </c>
      <c r="G22644">
        <v>2729</v>
      </c>
      <c r="H22644" t="s">
        <v>115</v>
      </c>
      <c r="J22644" t="s">
        <v>14</v>
      </c>
      <c r="K22644">
        <v>59</v>
      </c>
      <c r="L22644" t="s">
        <v>15</v>
      </c>
    </row>
    <row r="22645" spans="1:12">
      <c r="A22645" t="e">
        <f ca="1">E00251529543621</f>
        <v>#NAME?</v>
      </c>
      <c r="B22645">
        <v>4893</v>
      </c>
      <c r="C22645" t="s">
        <v>426</v>
      </c>
      <c r="D22645" s="1">
        <v>43015</v>
      </c>
      <c r="F22645">
        <v>2</v>
      </c>
      <c r="G22645">
        <v>25000</v>
      </c>
      <c r="H22645" t="s">
        <v>178</v>
      </c>
      <c r="I22645" t="s">
        <v>148</v>
      </c>
      <c r="J22645" t="s">
        <v>57</v>
      </c>
      <c r="K22645">
        <v>54</v>
      </c>
      <c r="L22645" t="s">
        <v>15</v>
      </c>
    </row>
    <row r="22646" spans="1:12">
      <c r="A22646" t="e">
        <f ca="1">E00251529543621</f>
        <v>#NAME?</v>
      </c>
      <c r="B22646">
        <v>166</v>
      </c>
      <c r="C22646" t="s">
        <v>626</v>
      </c>
      <c r="D22646" s="1">
        <v>43056</v>
      </c>
      <c r="F22646">
        <v>1</v>
      </c>
      <c r="G22646">
        <v>3540</v>
      </c>
      <c r="H22646" t="s">
        <v>436</v>
      </c>
      <c r="J22646" t="s">
        <v>14</v>
      </c>
      <c r="K22646">
        <v>54</v>
      </c>
      <c r="L22646" t="s">
        <v>15</v>
      </c>
    </row>
    <row r="22647" spans="1:12">
      <c r="A22647" t="e">
        <f ca="1">E00251529543621</f>
        <v>#NAME?</v>
      </c>
      <c r="B22647">
        <v>166</v>
      </c>
      <c r="C22647" t="s">
        <v>626</v>
      </c>
      <c r="D22647" s="1">
        <v>42472</v>
      </c>
      <c r="F22647">
        <v>2</v>
      </c>
      <c r="G22647">
        <v>496</v>
      </c>
      <c r="H22647" t="s">
        <v>190</v>
      </c>
      <c r="J22647" t="s">
        <v>14</v>
      </c>
      <c r="K22647">
        <v>53</v>
      </c>
      <c r="L22647" t="s">
        <v>15</v>
      </c>
    </row>
    <row r="22648" spans="1:12">
      <c r="A22648" t="e">
        <f ca="1">E00251529543621</f>
        <v>#NAME?</v>
      </c>
      <c r="B22648">
        <v>166</v>
      </c>
      <c r="C22648" t="s">
        <v>626</v>
      </c>
      <c r="D22648" s="1">
        <v>42507</v>
      </c>
      <c r="F22648">
        <v>4</v>
      </c>
      <c r="G22648">
        <v>25000</v>
      </c>
      <c r="H22648" t="s">
        <v>178</v>
      </c>
      <c r="J22648" t="s">
        <v>14</v>
      </c>
      <c r="K22648">
        <v>53</v>
      </c>
      <c r="L22648" t="s">
        <v>15</v>
      </c>
    </row>
    <row r="22649" spans="1:12">
      <c r="A22649" t="e">
        <f ca="1">E00251529543621</f>
        <v>#NAME?</v>
      </c>
      <c r="B22649">
        <v>166</v>
      </c>
      <c r="C22649" t="s">
        <v>626</v>
      </c>
      <c r="D22649" s="1">
        <v>43088</v>
      </c>
      <c r="F22649">
        <v>1</v>
      </c>
      <c r="G22649">
        <v>7856</v>
      </c>
      <c r="H22649" t="s">
        <v>368</v>
      </c>
      <c r="J22649" t="s">
        <v>14</v>
      </c>
      <c r="K22649">
        <v>54</v>
      </c>
      <c r="L22649" t="s">
        <v>22</v>
      </c>
    </row>
    <row r="22650" spans="1:12">
      <c r="A22650" t="e">
        <f ca="1">E00251514757121</f>
        <v>#NAME?</v>
      </c>
      <c r="B22650">
        <v>454</v>
      </c>
      <c r="C22650" t="s">
        <v>179</v>
      </c>
      <c r="D22650" s="1">
        <v>41001</v>
      </c>
      <c r="F22650">
        <v>2</v>
      </c>
      <c r="G22650">
        <v>49390</v>
      </c>
      <c r="H22650" t="s">
        <v>59</v>
      </c>
      <c r="J22650" t="s">
        <v>14</v>
      </c>
      <c r="K22650">
        <v>37</v>
      </c>
      <c r="L22650" t="s">
        <v>15</v>
      </c>
    </row>
    <row r="22651" spans="1:12">
      <c r="A22651" t="e">
        <f ca="1">E00251514757121</f>
        <v>#NAME?</v>
      </c>
      <c r="B22651">
        <v>454</v>
      </c>
      <c r="C22651" t="s">
        <v>179</v>
      </c>
      <c r="D22651" s="1">
        <v>41285</v>
      </c>
      <c r="F22651">
        <v>1</v>
      </c>
      <c r="G22651">
        <v>49390</v>
      </c>
      <c r="H22651" t="s">
        <v>59</v>
      </c>
      <c r="J22651" t="s">
        <v>14</v>
      </c>
      <c r="K22651">
        <v>38</v>
      </c>
      <c r="L22651" t="s">
        <v>15</v>
      </c>
    </row>
    <row r="22652" spans="1:12">
      <c r="A22652" t="e">
        <f ca="1">E00251514761221</f>
        <v>#NAME?</v>
      </c>
      <c r="B22652">
        <v>453</v>
      </c>
      <c r="C22652" t="s">
        <v>96</v>
      </c>
      <c r="D22652" s="1">
        <v>41733</v>
      </c>
      <c r="F22652">
        <v>1</v>
      </c>
      <c r="G22652">
        <v>71940</v>
      </c>
      <c r="H22652" t="s">
        <v>135</v>
      </c>
      <c r="J22652" t="s">
        <v>14</v>
      </c>
      <c r="K22652">
        <v>54</v>
      </c>
      <c r="L22652" t="s">
        <v>15</v>
      </c>
    </row>
    <row r="22653" spans="1:12">
      <c r="A22653" t="e">
        <f ca="1">E00251432360121</f>
        <v>#NAME?</v>
      </c>
      <c r="B22653">
        <v>497</v>
      </c>
      <c r="C22653" t="s">
        <v>141</v>
      </c>
      <c r="D22653" s="1">
        <v>42128</v>
      </c>
      <c r="F22653">
        <v>1</v>
      </c>
      <c r="G22653">
        <v>5239</v>
      </c>
      <c r="H22653" t="s">
        <v>926</v>
      </c>
      <c r="J22653" t="s">
        <v>14</v>
      </c>
      <c r="K22653">
        <v>51</v>
      </c>
      <c r="L22653" t="s">
        <v>15</v>
      </c>
    </row>
    <row r="22654" spans="1:12">
      <c r="A22654" t="e">
        <f ca="1">E00251432360121</f>
        <v>#NAME?</v>
      </c>
      <c r="B22654">
        <v>497</v>
      </c>
      <c r="C22654" t="s">
        <v>141</v>
      </c>
      <c r="D22654" s="1">
        <v>43061</v>
      </c>
      <c r="F22654">
        <v>2</v>
      </c>
      <c r="G22654">
        <v>7862</v>
      </c>
      <c r="H22654" t="s">
        <v>27</v>
      </c>
      <c r="J22654" t="s">
        <v>14</v>
      </c>
      <c r="K22654">
        <v>54</v>
      </c>
      <c r="L22654" t="s">
        <v>22</v>
      </c>
    </row>
    <row r="22655" spans="1:12">
      <c r="A22655" t="e">
        <f ca="1">E00251529543621</f>
        <v>#NAME?</v>
      </c>
      <c r="B22655">
        <v>165</v>
      </c>
      <c r="C22655" t="s">
        <v>461</v>
      </c>
      <c r="D22655" s="1">
        <v>42598</v>
      </c>
      <c r="F22655">
        <v>3</v>
      </c>
      <c r="G22655">
        <v>25000</v>
      </c>
      <c r="H22655" t="s">
        <v>178</v>
      </c>
      <c r="J22655" t="s">
        <v>14</v>
      </c>
      <c r="K22655">
        <v>53</v>
      </c>
      <c r="L22655" t="s">
        <v>15</v>
      </c>
    </row>
    <row r="22656" spans="1:12">
      <c r="A22656" t="e">
        <f ca="1">E00251432360121</f>
        <v>#NAME?</v>
      </c>
      <c r="B22656">
        <v>497</v>
      </c>
      <c r="C22656" t="s">
        <v>141</v>
      </c>
      <c r="D22656" s="1">
        <v>41780</v>
      </c>
      <c r="F22656">
        <v>1</v>
      </c>
      <c r="G22656">
        <v>2448</v>
      </c>
      <c r="H22656" t="s">
        <v>19</v>
      </c>
      <c r="J22656" t="s">
        <v>14</v>
      </c>
      <c r="K22656">
        <v>50</v>
      </c>
      <c r="L22656" t="s">
        <v>15</v>
      </c>
    </row>
    <row r="22657" spans="1:12">
      <c r="A22657" t="e">
        <f ca="1">E00251529543621</f>
        <v>#NAME?</v>
      </c>
      <c r="B22657">
        <v>166</v>
      </c>
      <c r="C22657" t="s">
        <v>626</v>
      </c>
      <c r="D22657" s="1">
        <v>42573</v>
      </c>
      <c r="F22657">
        <v>3</v>
      </c>
      <c r="G22657">
        <v>3579</v>
      </c>
      <c r="H22657" t="s">
        <v>377</v>
      </c>
      <c r="J22657" t="s">
        <v>14</v>
      </c>
      <c r="K22657">
        <v>53</v>
      </c>
      <c r="L22657" t="s">
        <v>15</v>
      </c>
    </row>
    <row r="22658" spans="1:12">
      <c r="A22658" t="e">
        <f ca="1">E00251529543621</f>
        <v>#NAME?</v>
      </c>
      <c r="B22658">
        <v>166</v>
      </c>
      <c r="C22658" t="s">
        <v>626</v>
      </c>
      <c r="D22658" s="1">
        <v>42608</v>
      </c>
      <c r="F22658">
        <v>4</v>
      </c>
      <c r="G22658">
        <v>25000</v>
      </c>
      <c r="H22658" t="s">
        <v>178</v>
      </c>
      <c r="J22658" t="s">
        <v>14</v>
      </c>
      <c r="K22658">
        <v>53</v>
      </c>
      <c r="L22658" t="s">
        <v>15</v>
      </c>
    </row>
    <row r="22659" spans="1:12">
      <c r="A22659" t="e">
        <f ca="1">E00251529543621</f>
        <v>#NAME?</v>
      </c>
      <c r="B22659">
        <v>166</v>
      </c>
      <c r="C22659" t="s">
        <v>626</v>
      </c>
      <c r="D22659" s="1">
        <v>42461</v>
      </c>
      <c r="F22659">
        <v>5</v>
      </c>
      <c r="G22659">
        <v>25000</v>
      </c>
      <c r="H22659" t="s">
        <v>178</v>
      </c>
      <c r="J22659" t="s">
        <v>14</v>
      </c>
      <c r="K22659">
        <v>53</v>
      </c>
      <c r="L22659" t="s">
        <v>15</v>
      </c>
    </row>
    <row r="22660" spans="1:12">
      <c r="A22660" t="e">
        <f ca="1">E00251514761221</f>
        <v>#NAME?</v>
      </c>
      <c r="B22660">
        <v>453</v>
      </c>
      <c r="C22660" t="s">
        <v>96</v>
      </c>
      <c r="D22660" s="1">
        <v>41450</v>
      </c>
      <c r="F22660">
        <v>2</v>
      </c>
      <c r="G22660">
        <v>4556</v>
      </c>
      <c r="H22660" t="s">
        <v>121</v>
      </c>
      <c r="J22660" t="s">
        <v>14</v>
      </c>
      <c r="K22660">
        <v>53</v>
      </c>
      <c r="L22660" t="s">
        <v>15</v>
      </c>
    </row>
    <row r="22661" spans="1:12">
      <c r="A22661" t="e">
        <f ca="1">E00251514761221</f>
        <v>#NAME?</v>
      </c>
      <c r="B22661">
        <v>453</v>
      </c>
      <c r="C22661" t="s">
        <v>96</v>
      </c>
      <c r="D22661" s="1">
        <v>42150</v>
      </c>
      <c r="F22661">
        <v>1</v>
      </c>
      <c r="G22661">
        <v>78650</v>
      </c>
      <c r="H22661" t="s">
        <v>414</v>
      </c>
      <c r="J22661" t="s">
        <v>14</v>
      </c>
      <c r="K22661">
        <v>55</v>
      </c>
      <c r="L22661" t="s">
        <v>22</v>
      </c>
    </row>
    <row r="22662" spans="1:12">
      <c r="A22662" t="e">
        <f ca="1">E00251432360121</f>
        <v>#NAME?</v>
      </c>
      <c r="B22662">
        <v>497</v>
      </c>
      <c r="C22662" t="s">
        <v>141</v>
      </c>
      <c r="D22662" s="1">
        <v>42928</v>
      </c>
      <c r="F22662">
        <v>2</v>
      </c>
      <c r="G22662">
        <v>7862</v>
      </c>
      <c r="H22662" t="s">
        <v>27</v>
      </c>
      <c r="J22662" t="s">
        <v>14</v>
      </c>
      <c r="K22662">
        <v>54</v>
      </c>
      <c r="L22662" t="s">
        <v>22</v>
      </c>
    </row>
    <row r="22663" spans="1:12">
      <c r="A22663" t="e">
        <f ca="1">E00251432360121</f>
        <v>#NAME?</v>
      </c>
      <c r="B22663">
        <v>497</v>
      </c>
      <c r="C22663" t="s">
        <v>141</v>
      </c>
      <c r="D22663" s="1">
        <v>42930</v>
      </c>
      <c r="F22663">
        <v>1</v>
      </c>
      <c r="G22663">
        <v>7862</v>
      </c>
      <c r="H22663" t="s">
        <v>27</v>
      </c>
      <c r="J22663" t="s">
        <v>14</v>
      </c>
      <c r="K22663">
        <v>54</v>
      </c>
      <c r="L22663" t="s">
        <v>22</v>
      </c>
    </row>
    <row r="22664" spans="1:12">
      <c r="A22664" t="e">
        <f ca="1">E00251432360121</f>
        <v>#NAME?</v>
      </c>
      <c r="B22664">
        <v>497</v>
      </c>
      <c r="C22664" t="s">
        <v>141</v>
      </c>
      <c r="D22664" s="1">
        <v>43061</v>
      </c>
      <c r="F22664">
        <v>3</v>
      </c>
      <c r="G22664">
        <v>2449</v>
      </c>
      <c r="H22664" t="s">
        <v>53</v>
      </c>
      <c r="J22664" t="s">
        <v>14</v>
      </c>
      <c r="K22664">
        <v>54</v>
      </c>
      <c r="L22664" t="s">
        <v>15</v>
      </c>
    </row>
    <row r="22665" spans="1:12">
      <c r="A22665" t="e">
        <f ca="1">E00251529543621</f>
        <v>#NAME?</v>
      </c>
      <c r="B22665">
        <v>165</v>
      </c>
      <c r="C22665" t="s">
        <v>461</v>
      </c>
      <c r="D22665" s="1">
        <v>42598</v>
      </c>
      <c r="F22665">
        <v>4</v>
      </c>
      <c r="G22665">
        <v>4019</v>
      </c>
      <c r="H22665" t="s">
        <v>26</v>
      </c>
      <c r="J22665" t="s">
        <v>14</v>
      </c>
      <c r="K22665">
        <v>53</v>
      </c>
      <c r="L22665" t="s">
        <v>15</v>
      </c>
    </row>
    <row r="22666" spans="1:12">
      <c r="A22666" t="e">
        <f ca="1">E00251529543621</f>
        <v>#NAME?</v>
      </c>
      <c r="B22666">
        <v>166</v>
      </c>
      <c r="C22666" t="s">
        <v>626</v>
      </c>
      <c r="D22666" s="1">
        <v>42424</v>
      </c>
      <c r="F22666">
        <v>3</v>
      </c>
      <c r="G22666">
        <v>9118</v>
      </c>
      <c r="H22666" t="s">
        <v>1558</v>
      </c>
      <c r="J22666" t="s">
        <v>14</v>
      </c>
      <c r="K22666">
        <v>53</v>
      </c>
      <c r="L22666" t="s">
        <v>15</v>
      </c>
    </row>
    <row r="22667" spans="1:12">
      <c r="A22667" t="e">
        <f ca="1">E00251529543621</f>
        <v>#NAME?</v>
      </c>
      <c r="B22667">
        <v>166</v>
      </c>
      <c r="C22667" t="s">
        <v>626</v>
      </c>
      <c r="D22667" s="1">
        <v>42620</v>
      </c>
      <c r="F22667">
        <v>3</v>
      </c>
      <c r="G22667">
        <v>496</v>
      </c>
      <c r="H22667" t="s">
        <v>190</v>
      </c>
      <c r="J22667" t="s">
        <v>14</v>
      </c>
      <c r="K22667">
        <v>53</v>
      </c>
      <c r="L22667" t="s">
        <v>15</v>
      </c>
    </row>
    <row r="22668" spans="1:12">
      <c r="A22668" t="e">
        <f t="shared" ref="A22668:A22673" ca="1" si="210">E00251432169921</f>
        <v>#NAME?</v>
      </c>
      <c r="B22668">
        <v>745</v>
      </c>
      <c r="C22668" t="s">
        <v>1559</v>
      </c>
      <c r="D22668" s="1">
        <v>41719</v>
      </c>
      <c r="F22668">
        <v>1</v>
      </c>
      <c r="G22668">
        <v>78659</v>
      </c>
      <c r="H22668" t="s">
        <v>46</v>
      </c>
      <c r="I22668" t="s">
        <v>56</v>
      </c>
      <c r="J22668" t="s">
        <v>57</v>
      </c>
      <c r="K22668">
        <v>55</v>
      </c>
      <c r="L22668" t="s">
        <v>22</v>
      </c>
    </row>
    <row r="22669" spans="1:12">
      <c r="A22669" t="e">
        <f t="shared" ca="1" si="210"/>
        <v>#NAME?</v>
      </c>
      <c r="B22669">
        <v>494</v>
      </c>
      <c r="C22669" t="s">
        <v>63</v>
      </c>
      <c r="D22669" s="1">
        <v>41661</v>
      </c>
      <c r="F22669">
        <v>1</v>
      </c>
      <c r="G22669">
        <v>7243</v>
      </c>
      <c r="H22669" t="s">
        <v>42</v>
      </c>
      <c r="J22669" t="s">
        <v>14</v>
      </c>
      <c r="K22669">
        <v>55</v>
      </c>
      <c r="L22669" t="s">
        <v>15</v>
      </c>
    </row>
    <row r="22670" spans="1:12">
      <c r="A22670" t="e">
        <f t="shared" ca="1" si="210"/>
        <v>#NAME?</v>
      </c>
      <c r="B22670">
        <v>494</v>
      </c>
      <c r="C22670" t="s">
        <v>63</v>
      </c>
      <c r="D22670" s="1">
        <v>41925</v>
      </c>
      <c r="F22670">
        <v>1</v>
      </c>
      <c r="G22670">
        <v>71940</v>
      </c>
      <c r="H22670" t="s">
        <v>135</v>
      </c>
      <c r="J22670" t="s">
        <v>14</v>
      </c>
      <c r="K22670">
        <v>56</v>
      </c>
      <c r="L22670" t="s">
        <v>15</v>
      </c>
    </row>
    <row r="22671" spans="1:12">
      <c r="A22671" t="e">
        <f t="shared" ca="1" si="210"/>
        <v>#NAME?</v>
      </c>
      <c r="B22671">
        <v>494</v>
      </c>
      <c r="C22671" t="s">
        <v>63</v>
      </c>
      <c r="D22671" s="1">
        <v>42065</v>
      </c>
      <c r="F22671">
        <v>1</v>
      </c>
      <c r="G22671">
        <v>3051</v>
      </c>
      <c r="H22671" t="s">
        <v>13</v>
      </c>
      <c r="J22671" t="s">
        <v>14</v>
      </c>
      <c r="K22671">
        <v>56</v>
      </c>
      <c r="L22671" t="s">
        <v>15</v>
      </c>
    </row>
    <row r="22672" spans="1:12">
      <c r="A22672" t="e">
        <f t="shared" ca="1" si="210"/>
        <v>#NAME?</v>
      </c>
      <c r="B22672">
        <v>494</v>
      </c>
      <c r="C22672" t="s">
        <v>63</v>
      </c>
      <c r="D22672" s="1">
        <v>42115</v>
      </c>
      <c r="F22672">
        <v>1</v>
      </c>
      <c r="G22672">
        <v>71690</v>
      </c>
      <c r="H22672" t="s">
        <v>410</v>
      </c>
      <c r="J22672" t="s">
        <v>14</v>
      </c>
      <c r="K22672">
        <v>56</v>
      </c>
      <c r="L22672" t="s">
        <v>15</v>
      </c>
    </row>
    <row r="22673" spans="1:12">
      <c r="A22673" t="e">
        <f t="shared" ca="1" si="210"/>
        <v>#NAME?</v>
      </c>
      <c r="B22673">
        <v>6311</v>
      </c>
      <c r="C22673" t="s">
        <v>146</v>
      </c>
      <c r="D22673" s="1">
        <v>41644</v>
      </c>
      <c r="F22673">
        <v>1</v>
      </c>
      <c r="G22673">
        <v>7243</v>
      </c>
      <c r="H22673" t="s">
        <v>42</v>
      </c>
      <c r="I22673" t="s">
        <v>148</v>
      </c>
      <c r="J22673" t="s">
        <v>57</v>
      </c>
      <c r="K22673">
        <v>55</v>
      </c>
      <c r="L22673" t="s">
        <v>15</v>
      </c>
    </row>
    <row r="22674" spans="1:12">
      <c r="A22674" t="e">
        <f ca="1">E00251617235221</f>
        <v>#NAME?</v>
      </c>
      <c r="B22674">
        <v>489</v>
      </c>
      <c r="C22674" t="s">
        <v>100</v>
      </c>
      <c r="D22674" s="1">
        <v>42892</v>
      </c>
      <c r="F22674">
        <v>1</v>
      </c>
      <c r="G22674">
        <v>2729</v>
      </c>
      <c r="H22674" t="s">
        <v>115</v>
      </c>
      <c r="J22674" t="s">
        <v>14</v>
      </c>
      <c r="K22674">
        <v>62</v>
      </c>
      <c r="L22674" t="s">
        <v>15</v>
      </c>
    </row>
    <row r="22675" spans="1:12">
      <c r="A22675" t="e">
        <f ca="1">E00251716591121</f>
        <v>#NAME?</v>
      </c>
      <c r="B22675">
        <v>448</v>
      </c>
      <c r="C22675" t="s">
        <v>112</v>
      </c>
      <c r="D22675" s="1">
        <v>42850</v>
      </c>
      <c r="F22675">
        <v>1</v>
      </c>
      <c r="G22675">
        <v>27800</v>
      </c>
      <c r="H22675" t="s">
        <v>145</v>
      </c>
      <c r="J22675" t="s">
        <v>14</v>
      </c>
      <c r="K22675">
        <v>53</v>
      </c>
      <c r="L22675" t="s">
        <v>15</v>
      </c>
    </row>
    <row r="22676" spans="1:12">
      <c r="A22676" t="e">
        <f ca="1">E00251432169921</f>
        <v>#NAME?</v>
      </c>
      <c r="B22676">
        <v>494</v>
      </c>
      <c r="C22676" t="s">
        <v>63</v>
      </c>
      <c r="D22676" s="1">
        <v>42272</v>
      </c>
      <c r="F22676">
        <v>1</v>
      </c>
      <c r="G22676">
        <v>2169</v>
      </c>
      <c r="H22676" t="s">
        <v>40</v>
      </c>
      <c r="J22676" t="s">
        <v>14</v>
      </c>
      <c r="K22676">
        <v>57</v>
      </c>
      <c r="L22676" t="s">
        <v>15</v>
      </c>
    </row>
    <row r="22677" spans="1:12">
      <c r="A22677" t="e">
        <f ca="1">E00251514761221</f>
        <v>#NAME?</v>
      </c>
      <c r="B22677">
        <v>453</v>
      </c>
      <c r="C22677" t="s">
        <v>96</v>
      </c>
      <c r="D22677" s="1">
        <v>40982</v>
      </c>
      <c r="F22677">
        <v>2</v>
      </c>
      <c r="G22677">
        <v>2729</v>
      </c>
      <c r="H22677" t="s">
        <v>115</v>
      </c>
      <c r="J22677" t="s">
        <v>14</v>
      </c>
      <c r="K22677">
        <v>52</v>
      </c>
      <c r="L22677" t="s">
        <v>15</v>
      </c>
    </row>
    <row r="22678" spans="1:12">
      <c r="A22678" t="e">
        <f ca="1">E00251617235221</f>
        <v>#NAME?</v>
      </c>
      <c r="B22678">
        <v>489</v>
      </c>
      <c r="C22678" t="s">
        <v>100</v>
      </c>
      <c r="D22678" s="1">
        <v>42045</v>
      </c>
      <c r="F22678">
        <v>1</v>
      </c>
      <c r="G22678">
        <v>7295</v>
      </c>
      <c r="H22678" t="s">
        <v>76</v>
      </c>
      <c r="J22678" t="s">
        <v>14</v>
      </c>
      <c r="K22678">
        <v>59</v>
      </c>
      <c r="L22678" t="s">
        <v>15</v>
      </c>
    </row>
    <row r="22679" spans="1:12">
      <c r="A22679" t="e">
        <f ca="1">E00251514761221</f>
        <v>#NAME?</v>
      </c>
      <c r="B22679">
        <v>493</v>
      </c>
      <c r="C22679" t="s">
        <v>376</v>
      </c>
      <c r="D22679" s="1">
        <v>42699</v>
      </c>
      <c r="F22679">
        <v>2</v>
      </c>
      <c r="G22679">
        <v>3540</v>
      </c>
      <c r="H22679" t="s">
        <v>436</v>
      </c>
      <c r="J22679" t="s">
        <v>14</v>
      </c>
      <c r="K22679">
        <v>57</v>
      </c>
      <c r="L22679" t="s">
        <v>15</v>
      </c>
    </row>
    <row r="22680" spans="1:12">
      <c r="A22680" t="e">
        <f ca="1">E00251716591121</f>
        <v>#NAME?</v>
      </c>
      <c r="B22680">
        <v>448</v>
      </c>
      <c r="C22680" t="s">
        <v>112</v>
      </c>
      <c r="D22680" s="1">
        <v>42646</v>
      </c>
      <c r="F22680">
        <v>2</v>
      </c>
      <c r="G22680">
        <v>30000</v>
      </c>
      <c r="H22680" t="s">
        <v>144</v>
      </c>
      <c r="J22680" t="s">
        <v>14</v>
      </c>
      <c r="K22680">
        <v>52</v>
      </c>
      <c r="L22680" t="s">
        <v>15</v>
      </c>
    </row>
    <row r="22681" spans="1:12">
      <c r="A22681" t="e">
        <f ca="1">E00251716591121</f>
        <v>#NAME?</v>
      </c>
      <c r="B22681">
        <v>448</v>
      </c>
      <c r="C22681" t="s">
        <v>112</v>
      </c>
      <c r="D22681" s="1">
        <v>42684</v>
      </c>
      <c r="F22681">
        <v>1</v>
      </c>
      <c r="G22681">
        <v>30000</v>
      </c>
      <c r="H22681" t="s">
        <v>144</v>
      </c>
      <c r="J22681" t="s">
        <v>14</v>
      </c>
      <c r="K22681">
        <v>52</v>
      </c>
      <c r="L22681" t="s">
        <v>15</v>
      </c>
    </row>
    <row r="22682" spans="1:12">
      <c r="A22682" t="e">
        <f ca="1">E00251716591121</f>
        <v>#NAME?</v>
      </c>
      <c r="B22682">
        <v>448</v>
      </c>
      <c r="C22682" t="s">
        <v>112</v>
      </c>
      <c r="D22682" s="1">
        <v>41514</v>
      </c>
      <c r="F22682">
        <v>1</v>
      </c>
      <c r="G22682">
        <v>60889</v>
      </c>
      <c r="H22682" t="s">
        <v>1277</v>
      </c>
      <c r="J22682" t="s">
        <v>14</v>
      </c>
      <c r="K22682">
        <v>49</v>
      </c>
      <c r="L22682" t="s">
        <v>15</v>
      </c>
    </row>
    <row r="22683" spans="1:12">
      <c r="A22683" t="e">
        <f ca="1">E00251514757121</f>
        <v>#NAME?</v>
      </c>
      <c r="B22683">
        <v>7208</v>
      </c>
      <c r="C22683" t="s">
        <v>625</v>
      </c>
      <c r="D22683" s="1">
        <v>41693</v>
      </c>
      <c r="F22683">
        <v>2</v>
      </c>
      <c r="G22683">
        <v>49390</v>
      </c>
      <c r="H22683" t="s">
        <v>59</v>
      </c>
      <c r="I22683" t="s">
        <v>148</v>
      </c>
      <c r="J22683" t="s">
        <v>57</v>
      </c>
      <c r="K22683">
        <v>39</v>
      </c>
      <c r="L22683" t="s">
        <v>15</v>
      </c>
    </row>
    <row r="22684" spans="1:12">
      <c r="A22684" t="e">
        <f ca="1">E00251716591121</f>
        <v>#NAME?</v>
      </c>
      <c r="B22684">
        <v>448</v>
      </c>
      <c r="C22684" t="s">
        <v>112</v>
      </c>
      <c r="D22684" s="1">
        <v>42628</v>
      </c>
      <c r="F22684">
        <v>2</v>
      </c>
      <c r="G22684">
        <v>38611</v>
      </c>
      <c r="H22684" t="s">
        <v>422</v>
      </c>
      <c r="J22684" t="s">
        <v>14</v>
      </c>
      <c r="K22684">
        <v>52</v>
      </c>
      <c r="L22684" t="s">
        <v>15</v>
      </c>
    </row>
    <row r="22685" spans="1:12">
      <c r="A22685" t="e">
        <f ca="1">E00251429396421</f>
        <v>#NAME?</v>
      </c>
      <c r="B22685">
        <v>276</v>
      </c>
      <c r="C22685" t="s">
        <v>122</v>
      </c>
      <c r="D22685" s="1">
        <v>41122</v>
      </c>
      <c r="F22685">
        <v>2</v>
      </c>
      <c r="G22685">
        <v>49390</v>
      </c>
      <c r="H22685" t="s">
        <v>59</v>
      </c>
      <c r="J22685" t="s">
        <v>14</v>
      </c>
      <c r="K22685">
        <v>55</v>
      </c>
      <c r="L22685" t="s">
        <v>15</v>
      </c>
    </row>
    <row r="22686" spans="1:12">
      <c r="A22686" t="e">
        <f ca="1">E00251716591121</f>
        <v>#NAME?</v>
      </c>
      <c r="B22686">
        <v>448</v>
      </c>
      <c r="C22686" t="s">
        <v>112</v>
      </c>
      <c r="D22686" s="1">
        <v>42642</v>
      </c>
      <c r="F22686">
        <v>2</v>
      </c>
      <c r="G22686">
        <v>7962</v>
      </c>
      <c r="H22686" t="s">
        <v>111</v>
      </c>
      <c r="J22686" t="s">
        <v>14</v>
      </c>
      <c r="K22686">
        <v>52</v>
      </c>
      <c r="L22686" t="s">
        <v>22</v>
      </c>
    </row>
    <row r="22687" spans="1:12">
      <c r="A22687" t="e">
        <f ca="1">E00251514761221</f>
        <v>#NAME?</v>
      </c>
      <c r="B22687">
        <v>453</v>
      </c>
      <c r="C22687" t="s">
        <v>96</v>
      </c>
      <c r="D22687" s="1">
        <v>41047</v>
      </c>
      <c r="F22687">
        <v>2</v>
      </c>
      <c r="G22687">
        <v>4660</v>
      </c>
      <c r="H22687" t="s">
        <v>215</v>
      </c>
      <c r="J22687" t="s">
        <v>14</v>
      </c>
      <c r="K22687">
        <v>52</v>
      </c>
      <c r="L22687" t="s">
        <v>15</v>
      </c>
    </row>
    <row r="22688" spans="1:12">
      <c r="A22688" t="e">
        <f ca="1">E00251514761221</f>
        <v>#NAME?</v>
      </c>
      <c r="B22688">
        <v>453</v>
      </c>
      <c r="C22688" t="s">
        <v>96</v>
      </c>
      <c r="D22688" s="1">
        <v>42146</v>
      </c>
      <c r="F22688">
        <v>1</v>
      </c>
      <c r="G22688">
        <v>78650</v>
      </c>
      <c r="H22688" t="s">
        <v>414</v>
      </c>
      <c r="J22688" t="s">
        <v>14</v>
      </c>
      <c r="K22688">
        <v>55</v>
      </c>
      <c r="L22688" t="s">
        <v>22</v>
      </c>
    </row>
    <row r="22689" spans="1:12">
      <c r="A22689" t="e">
        <f ca="1">E00251429396421</f>
        <v>#NAME?</v>
      </c>
      <c r="B22689">
        <v>276</v>
      </c>
      <c r="C22689" t="s">
        <v>122</v>
      </c>
      <c r="D22689" s="1">
        <v>41318</v>
      </c>
      <c r="F22689">
        <v>3</v>
      </c>
      <c r="G22689">
        <v>4019</v>
      </c>
      <c r="H22689" t="s">
        <v>26</v>
      </c>
      <c r="J22689" t="s">
        <v>14</v>
      </c>
      <c r="K22689">
        <v>55</v>
      </c>
      <c r="L22689" t="s">
        <v>15</v>
      </c>
    </row>
    <row r="22690" spans="1:12">
      <c r="A22690" t="e">
        <f ca="1">E00251429396421</f>
        <v>#NAME?</v>
      </c>
      <c r="B22690">
        <v>276</v>
      </c>
      <c r="C22690" t="s">
        <v>122</v>
      </c>
      <c r="D22690" s="1">
        <v>42394</v>
      </c>
      <c r="F22690">
        <v>3</v>
      </c>
      <c r="G22690">
        <v>4019</v>
      </c>
      <c r="H22690" t="s">
        <v>26</v>
      </c>
      <c r="J22690" t="s">
        <v>14</v>
      </c>
      <c r="K22690">
        <v>58</v>
      </c>
      <c r="L22690" t="s">
        <v>15</v>
      </c>
    </row>
    <row r="22691" spans="1:12">
      <c r="A22691" t="e">
        <f ca="1">E00251429396421</f>
        <v>#NAME?</v>
      </c>
      <c r="B22691">
        <v>1327</v>
      </c>
      <c r="C22691" t="s">
        <v>392</v>
      </c>
      <c r="D22691" s="1">
        <v>42714</v>
      </c>
      <c r="F22691">
        <v>1</v>
      </c>
      <c r="G22691">
        <v>4659</v>
      </c>
      <c r="H22691" t="s">
        <v>47</v>
      </c>
      <c r="J22691" t="s">
        <v>14</v>
      </c>
      <c r="K22691">
        <v>59</v>
      </c>
      <c r="L22691" t="s">
        <v>15</v>
      </c>
    </row>
    <row r="22692" spans="1:12">
      <c r="A22692" t="e">
        <f ca="1">E00251432169921</f>
        <v>#NAME?</v>
      </c>
      <c r="B22692">
        <v>494</v>
      </c>
      <c r="C22692" t="s">
        <v>63</v>
      </c>
      <c r="D22692" s="1">
        <v>41236</v>
      </c>
      <c r="F22692">
        <v>1</v>
      </c>
      <c r="G22692">
        <v>7820</v>
      </c>
      <c r="H22692" t="s">
        <v>233</v>
      </c>
      <c r="J22692" t="s">
        <v>14</v>
      </c>
      <c r="K22692">
        <v>54</v>
      </c>
      <c r="L22692" t="s">
        <v>22</v>
      </c>
    </row>
    <row r="22693" spans="1:12">
      <c r="A22693" t="e">
        <f ca="1">E00251432169921</f>
        <v>#NAME?</v>
      </c>
      <c r="B22693">
        <v>494</v>
      </c>
      <c r="C22693" t="s">
        <v>63</v>
      </c>
      <c r="D22693" s="1">
        <v>42068</v>
      </c>
      <c r="F22693">
        <v>1</v>
      </c>
      <c r="G22693">
        <v>2113</v>
      </c>
      <c r="H22693" t="s">
        <v>579</v>
      </c>
      <c r="J22693" t="s">
        <v>14</v>
      </c>
      <c r="K22693">
        <v>56</v>
      </c>
      <c r="L22693" t="s">
        <v>15</v>
      </c>
    </row>
    <row r="22694" spans="1:12">
      <c r="A22694" t="e">
        <f ca="1">E00251432169921</f>
        <v>#NAME?</v>
      </c>
      <c r="B22694">
        <v>494</v>
      </c>
      <c r="C22694" t="s">
        <v>63</v>
      </c>
      <c r="D22694" s="1">
        <v>41949</v>
      </c>
      <c r="F22694">
        <v>1</v>
      </c>
      <c r="G22694">
        <v>71940</v>
      </c>
      <c r="H22694" t="s">
        <v>135</v>
      </c>
      <c r="J22694" t="s">
        <v>14</v>
      </c>
      <c r="K22694">
        <v>56</v>
      </c>
      <c r="L22694" t="s">
        <v>15</v>
      </c>
    </row>
    <row r="22695" spans="1:12">
      <c r="A22695" t="e">
        <f ca="1">E00251432169921</f>
        <v>#NAME?</v>
      </c>
      <c r="B22695">
        <v>494</v>
      </c>
      <c r="C22695" t="s">
        <v>63</v>
      </c>
      <c r="D22695" s="1">
        <v>42998</v>
      </c>
      <c r="F22695">
        <v>3</v>
      </c>
      <c r="G22695">
        <v>2729</v>
      </c>
      <c r="H22695" t="s">
        <v>115</v>
      </c>
      <c r="J22695" t="s">
        <v>14</v>
      </c>
      <c r="K22695">
        <v>59</v>
      </c>
      <c r="L22695" t="s">
        <v>15</v>
      </c>
    </row>
    <row r="22696" spans="1:12">
      <c r="A22696" t="e">
        <f ca="1">E00251716591121</f>
        <v>#NAME?</v>
      </c>
      <c r="B22696">
        <v>448</v>
      </c>
      <c r="C22696" t="s">
        <v>112</v>
      </c>
      <c r="D22696" s="1">
        <v>42718</v>
      </c>
      <c r="F22696">
        <v>1</v>
      </c>
      <c r="G22696">
        <v>4019</v>
      </c>
      <c r="H22696" t="s">
        <v>26</v>
      </c>
      <c r="J22696" t="s">
        <v>14</v>
      </c>
      <c r="K22696">
        <v>52</v>
      </c>
      <c r="L22696" t="s">
        <v>15</v>
      </c>
    </row>
    <row r="22697" spans="1:12">
      <c r="A22697" t="e">
        <f ca="1">E00251716591121</f>
        <v>#NAME?</v>
      </c>
      <c r="B22697">
        <v>448</v>
      </c>
      <c r="C22697" t="s">
        <v>112</v>
      </c>
      <c r="D22697" s="1">
        <v>42718</v>
      </c>
      <c r="F22697">
        <v>2</v>
      </c>
      <c r="G22697">
        <v>27800</v>
      </c>
      <c r="H22697" t="s">
        <v>145</v>
      </c>
      <c r="J22697" t="s">
        <v>14</v>
      </c>
      <c r="K22697">
        <v>52</v>
      </c>
      <c r="L22697" t="s">
        <v>15</v>
      </c>
    </row>
    <row r="22698" spans="1:12">
      <c r="A22698" t="e">
        <f ca="1">E00251432169921</f>
        <v>#NAME?</v>
      </c>
      <c r="B22698">
        <v>494</v>
      </c>
      <c r="C22698" t="s">
        <v>63</v>
      </c>
      <c r="D22698" s="1">
        <v>41340</v>
      </c>
      <c r="F22698">
        <v>2</v>
      </c>
      <c r="G22698">
        <v>7871</v>
      </c>
      <c r="H22698" t="s">
        <v>674</v>
      </c>
      <c r="J22698" t="s">
        <v>14</v>
      </c>
      <c r="K22698">
        <v>54</v>
      </c>
      <c r="L22698" t="s">
        <v>22</v>
      </c>
    </row>
    <row r="22699" spans="1:12">
      <c r="A22699" t="e">
        <f ca="1">E00251432169921</f>
        <v>#NAME?</v>
      </c>
      <c r="B22699">
        <v>494</v>
      </c>
      <c r="C22699" t="s">
        <v>63</v>
      </c>
      <c r="D22699" s="1">
        <v>42772</v>
      </c>
      <c r="F22699">
        <v>3</v>
      </c>
      <c r="G22699">
        <v>2689</v>
      </c>
      <c r="H22699" t="s">
        <v>255</v>
      </c>
      <c r="J22699" t="s">
        <v>14</v>
      </c>
      <c r="K22699">
        <v>58</v>
      </c>
      <c r="L22699" t="s">
        <v>15</v>
      </c>
    </row>
    <row r="22700" spans="1:12">
      <c r="A22700" t="e">
        <f ca="1">E00251514725021</f>
        <v>#NAME?</v>
      </c>
      <c r="B22700">
        <v>489</v>
      </c>
      <c r="C22700" t="s">
        <v>100</v>
      </c>
      <c r="D22700" s="1">
        <v>42873</v>
      </c>
      <c r="F22700">
        <v>1</v>
      </c>
      <c r="G22700">
        <v>7262</v>
      </c>
      <c r="H22700" t="s">
        <v>198</v>
      </c>
      <c r="J22700" t="s">
        <v>14</v>
      </c>
      <c r="K22700">
        <v>45</v>
      </c>
      <c r="L22700" t="s">
        <v>15</v>
      </c>
    </row>
    <row r="22701" spans="1:12">
      <c r="A22701" t="e">
        <f ca="1">E00251716591121</f>
        <v>#NAME?</v>
      </c>
      <c r="B22701">
        <v>7111</v>
      </c>
      <c r="C22701" t="s">
        <v>496</v>
      </c>
      <c r="D22701" s="1">
        <v>42230</v>
      </c>
      <c r="F22701">
        <v>1</v>
      </c>
      <c r="G22701">
        <v>7295</v>
      </c>
      <c r="H22701" t="s">
        <v>76</v>
      </c>
      <c r="I22701" t="s">
        <v>148</v>
      </c>
      <c r="J22701" t="s">
        <v>57</v>
      </c>
      <c r="K22701">
        <v>51</v>
      </c>
      <c r="L22701" t="s">
        <v>15</v>
      </c>
    </row>
    <row r="22702" spans="1:12">
      <c r="A22702" t="e">
        <f ca="1">E00251514757121</f>
        <v>#NAME?</v>
      </c>
      <c r="B22702">
        <v>454</v>
      </c>
      <c r="C22702" t="s">
        <v>179</v>
      </c>
      <c r="D22702" s="1">
        <v>41065</v>
      </c>
      <c r="F22702">
        <v>1</v>
      </c>
      <c r="G22702">
        <v>49390</v>
      </c>
      <c r="H22702" t="s">
        <v>59</v>
      </c>
      <c r="J22702" t="s">
        <v>14</v>
      </c>
      <c r="K22702">
        <v>37</v>
      </c>
      <c r="L22702" t="s">
        <v>15</v>
      </c>
    </row>
    <row r="22703" spans="1:12">
      <c r="A22703" t="e">
        <f ca="1">E00251429396421</f>
        <v>#NAME?</v>
      </c>
      <c r="B22703">
        <v>276</v>
      </c>
      <c r="C22703" t="s">
        <v>122</v>
      </c>
      <c r="D22703" s="1">
        <v>42019</v>
      </c>
      <c r="F22703">
        <v>1</v>
      </c>
      <c r="G22703">
        <v>49390</v>
      </c>
      <c r="H22703" t="s">
        <v>59</v>
      </c>
      <c r="J22703" t="s">
        <v>14</v>
      </c>
      <c r="K22703">
        <v>57</v>
      </c>
      <c r="L22703" t="s">
        <v>15</v>
      </c>
    </row>
    <row r="22704" spans="1:12">
      <c r="A22704" t="e">
        <f ca="1">E00251716591121</f>
        <v>#NAME?</v>
      </c>
      <c r="B22704">
        <v>448</v>
      </c>
      <c r="C22704" t="s">
        <v>112</v>
      </c>
      <c r="D22704" s="1">
        <v>42577</v>
      </c>
      <c r="F22704">
        <v>1</v>
      </c>
      <c r="G22704">
        <v>30000</v>
      </c>
      <c r="H22704" t="s">
        <v>144</v>
      </c>
      <c r="J22704" t="s">
        <v>14</v>
      </c>
      <c r="K22704">
        <v>52</v>
      </c>
      <c r="L22704" t="s">
        <v>15</v>
      </c>
    </row>
    <row r="22705" spans="1:12">
      <c r="A22705" t="e">
        <f ca="1">E00251514288421</f>
        <v>#NAME?</v>
      </c>
      <c r="B22705">
        <v>481</v>
      </c>
      <c r="C22705" t="s">
        <v>402</v>
      </c>
      <c r="D22705" s="1">
        <v>42276</v>
      </c>
      <c r="F22705">
        <v>6</v>
      </c>
      <c r="G22705">
        <v>6929</v>
      </c>
      <c r="H22705" t="s">
        <v>36</v>
      </c>
      <c r="J22705" t="s">
        <v>14</v>
      </c>
      <c r="K22705">
        <v>59</v>
      </c>
      <c r="L22705" t="s">
        <v>15</v>
      </c>
    </row>
    <row r="22706" spans="1:12">
      <c r="A22706" t="e">
        <f ca="1">E00251514288421</f>
        <v>#NAME?</v>
      </c>
      <c r="B22706">
        <v>481</v>
      </c>
      <c r="C22706" t="s">
        <v>402</v>
      </c>
      <c r="D22706" s="1">
        <v>43060</v>
      </c>
      <c r="F22706">
        <v>6</v>
      </c>
      <c r="G22706">
        <v>7079</v>
      </c>
      <c r="H22706" t="s">
        <v>1105</v>
      </c>
      <c r="J22706" t="s">
        <v>14</v>
      </c>
      <c r="K22706">
        <v>61</v>
      </c>
      <c r="L22706" t="s">
        <v>15</v>
      </c>
    </row>
    <row r="22707" spans="1:12">
      <c r="A22707" t="e">
        <f ca="1">E00251513958321</f>
        <v>#NAME?</v>
      </c>
      <c r="B22707">
        <v>1785</v>
      </c>
      <c r="C22707" t="s">
        <v>129</v>
      </c>
      <c r="D22707" s="1">
        <v>42809</v>
      </c>
      <c r="F22707">
        <v>1</v>
      </c>
      <c r="G22707">
        <v>7243</v>
      </c>
      <c r="H22707" t="s">
        <v>42</v>
      </c>
      <c r="J22707" t="s">
        <v>14</v>
      </c>
      <c r="K22707">
        <v>50</v>
      </c>
      <c r="L22707" t="s">
        <v>15</v>
      </c>
    </row>
    <row r="22708" spans="1:12">
      <c r="A22708" t="e">
        <f ca="1">E00251429396421</f>
        <v>#NAME?</v>
      </c>
      <c r="B22708">
        <v>276</v>
      </c>
      <c r="C22708" t="s">
        <v>122</v>
      </c>
      <c r="D22708" s="1">
        <v>41495</v>
      </c>
      <c r="F22708">
        <v>3</v>
      </c>
      <c r="G22708">
        <v>49390</v>
      </c>
      <c r="H22708" t="s">
        <v>59</v>
      </c>
      <c r="J22708" t="s">
        <v>14</v>
      </c>
      <c r="K22708">
        <v>56</v>
      </c>
      <c r="L22708" t="s">
        <v>15</v>
      </c>
    </row>
    <row r="22709" spans="1:12">
      <c r="A22709" t="e">
        <f ca="1">E00251617235221</f>
        <v>#NAME?</v>
      </c>
      <c r="B22709">
        <v>489</v>
      </c>
      <c r="C22709" t="s">
        <v>100</v>
      </c>
      <c r="D22709" s="1">
        <v>41934</v>
      </c>
      <c r="F22709">
        <v>1</v>
      </c>
      <c r="G22709">
        <v>7295</v>
      </c>
      <c r="H22709" t="s">
        <v>76</v>
      </c>
      <c r="J22709" t="s">
        <v>14</v>
      </c>
      <c r="K22709">
        <v>59</v>
      </c>
      <c r="L22709" t="s">
        <v>15</v>
      </c>
    </row>
    <row r="22710" spans="1:12">
      <c r="A22710" t="e">
        <f ca="1">E00251716591121</f>
        <v>#NAME?</v>
      </c>
      <c r="B22710">
        <v>448</v>
      </c>
      <c r="C22710" t="s">
        <v>112</v>
      </c>
      <c r="D22710" s="1">
        <v>42558</v>
      </c>
      <c r="F22710">
        <v>2</v>
      </c>
      <c r="G22710">
        <v>30000</v>
      </c>
      <c r="H22710" t="s">
        <v>144</v>
      </c>
      <c r="J22710" t="s">
        <v>14</v>
      </c>
      <c r="K22710">
        <v>52</v>
      </c>
      <c r="L22710" t="s">
        <v>15</v>
      </c>
    </row>
    <row r="22711" spans="1:12">
      <c r="A22711" t="e">
        <f ca="1">E00251716591121</f>
        <v>#NAME?</v>
      </c>
      <c r="B22711">
        <v>448</v>
      </c>
      <c r="C22711" t="s">
        <v>112</v>
      </c>
      <c r="D22711" s="1">
        <v>42628</v>
      </c>
      <c r="F22711">
        <v>3</v>
      </c>
      <c r="G22711">
        <v>4019</v>
      </c>
      <c r="H22711" t="s">
        <v>26</v>
      </c>
      <c r="J22711" t="s">
        <v>14</v>
      </c>
      <c r="K22711">
        <v>52</v>
      </c>
      <c r="L22711" t="s">
        <v>15</v>
      </c>
    </row>
    <row r="22712" spans="1:12">
      <c r="A22712" t="e">
        <f ca="1">E00251617573321</f>
        <v>#NAME?</v>
      </c>
      <c r="B22712">
        <v>440</v>
      </c>
      <c r="C22712" t="s">
        <v>12</v>
      </c>
      <c r="D22712" s="1">
        <v>41327</v>
      </c>
      <c r="F22712">
        <v>1</v>
      </c>
      <c r="G22712">
        <v>7881</v>
      </c>
      <c r="H22712" t="s">
        <v>637</v>
      </c>
      <c r="J22712" t="s">
        <v>14</v>
      </c>
      <c r="K22712">
        <v>43</v>
      </c>
      <c r="L22712" t="s">
        <v>22</v>
      </c>
    </row>
    <row r="22713" spans="1:12">
      <c r="A22713" t="e">
        <f ca="1">E00251718095121</f>
        <v>#NAME?</v>
      </c>
      <c r="B22713">
        <v>702</v>
      </c>
      <c r="C22713" t="s">
        <v>293</v>
      </c>
      <c r="D22713" s="1">
        <v>42311</v>
      </c>
      <c r="F22713">
        <v>2</v>
      </c>
      <c r="G22713">
        <v>73689</v>
      </c>
      <c r="H22713" t="s">
        <v>84</v>
      </c>
      <c r="J22713" t="s">
        <v>14</v>
      </c>
      <c r="K22713">
        <v>45</v>
      </c>
      <c r="L22713" t="s">
        <v>15</v>
      </c>
    </row>
    <row r="22714" spans="1:12">
      <c r="A22714" t="e">
        <f ca="1">E00251718095121</f>
        <v>#NAME?</v>
      </c>
      <c r="B22714">
        <v>702</v>
      </c>
      <c r="C22714" t="s">
        <v>293</v>
      </c>
      <c r="D22714" s="1">
        <v>42885</v>
      </c>
      <c r="F22714">
        <v>2</v>
      </c>
      <c r="G22714">
        <v>73689</v>
      </c>
      <c r="H22714" t="s">
        <v>84</v>
      </c>
      <c r="J22714" t="s">
        <v>14</v>
      </c>
      <c r="K22714">
        <v>47</v>
      </c>
      <c r="L22714" t="s">
        <v>15</v>
      </c>
    </row>
    <row r="22715" spans="1:12">
      <c r="A22715" t="e">
        <f ca="1">E00251429396421</f>
        <v>#NAME?</v>
      </c>
      <c r="B22715">
        <v>276</v>
      </c>
      <c r="C22715" t="s">
        <v>122</v>
      </c>
      <c r="D22715" s="1">
        <v>41240</v>
      </c>
      <c r="F22715">
        <v>3</v>
      </c>
      <c r="G22715">
        <v>4019</v>
      </c>
      <c r="H22715" t="s">
        <v>26</v>
      </c>
      <c r="J22715" t="s">
        <v>14</v>
      </c>
      <c r="K22715">
        <v>55</v>
      </c>
      <c r="L22715" t="s">
        <v>15</v>
      </c>
    </row>
    <row r="22716" spans="1:12">
      <c r="A22716" t="e">
        <f ca="1">E00251413469721</f>
        <v>#NAME?</v>
      </c>
      <c r="B22716">
        <v>1929</v>
      </c>
      <c r="C22716" t="s">
        <v>195</v>
      </c>
      <c r="D22716" s="1">
        <v>41130</v>
      </c>
      <c r="F22716">
        <v>1</v>
      </c>
      <c r="G22716">
        <v>71987</v>
      </c>
      <c r="H22716" t="s">
        <v>276</v>
      </c>
      <c r="J22716" t="s">
        <v>14</v>
      </c>
      <c r="K22716">
        <v>63</v>
      </c>
      <c r="L22716" t="s">
        <v>15</v>
      </c>
    </row>
    <row r="22717" spans="1:12">
      <c r="A22717" t="e">
        <f ca="1">E00251413469721</f>
        <v>#NAME?</v>
      </c>
      <c r="B22717">
        <v>1929</v>
      </c>
      <c r="C22717" t="s">
        <v>195</v>
      </c>
      <c r="D22717" s="1">
        <v>41155</v>
      </c>
      <c r="F22717">
        <v>1</v>
      </c>
      <c r="G22717">
        <v>71987</v>
      </c>
      <c r="H22717" t="s">
        <v>276</v>
      </c>
      <c r="J22717" t="s">
        <v>14</v>
      </c>
      <c r="K22717">
        <v>63</v>
      </c>
      <c r="L22717" t="s">
        <v>15</v>
      </c>
    </row>
    <row r="22718" spans="1:12">
      <c r="A22718" t="e">
        <f ca="1">E00251413469721</f>
        <v>#NAME?</v>
      </c>
      <c r="B22718">
        <v>1929</v>
      </c>
      <c r="C22718" t="s">
        <v>195</v>
      </c>
      <c r="D22718" s="1">
        <v>42037</v>
      </c>
      <c r="F22718">
        <v>5</v>
      </c>
      <c r="G22718">
        <v>7295</v>
      </c>
      <c r="H22718" t="s">
        <v>76</v>
      </c>
      <c r="J22718" t="s">
        <v>14</v>
      </c>
      <c r="K22718">
        <v>66</v>
      </c>
      <c r="L22718" t="s">
        <v>15</v>
      </c>
    </row>
    <row r="22719" spans="1:12">
      <c r="A22719" t="e">
        <f ca="1">E00251718095121</f>
        <v>#NAME?</v>
      </c>
      <c r="B22719">
        <v>702</v>
      </c>
      <c r="C22719" t="s">
        <v>293</v>
      </c>
      <c r="D22719" s="1">
        <v>42163</v>
      </c>
      <c r="F22719">
        <v>2</v>
      </c>
      <c r="G22719">
        <v>73689</v>
      </c>
      <c r="H22719" t="s">
        <v>84</v>
      </c>
      <c r="J22719" t="s">
        <v>14</v>
      </c>
      <c r="K22719">
        <v>45</v>
      </c>
      <c r="L22719" t="s">
        <v>15</v>
      </c>
    </row>
    <row r="22720" spans="1:12">
      <c r="A22720" t="e">
        <f ca="1">E00251617565621</f>
        <v>#NAME?</v>
      </c>
      <c r="B22720">
        <v>178</v>
      </c>
      <c r="C22720" t="s">
        <v>634</v>
      </c>
      <c r="D22720" s="1">
        <v>42445</v>
      </c>
      <c r="F22720">
        <v>1</v>
      </c>
      <c r="G22720">
        <v>4659</v>
      </c>
      <c r="H22720" t="s">
        <v>47</v>
      </c>
      <c r="J22720" t="s">
        <v>14</v>
      </c>
      <c r="K22720">
        <v>48</v>
      </c>
      <c r="L22720" t="s">
        <v>15</v>
      </c>
    </row>
    <row r="22721" spans="1:12">
      <c r="A22721" t="e">
        <f ca="1">E00251429396421</f>
        <v>#NAME?</v>
      </c>
      <c r="B22721">
        <v>276</v>
      </c>
      <c r="C22721" t="s">
        <v>122</v>
      </c>
      <c r="D22721" s="1">
        <v>41722</v>
      </c>
      <c r="F22721">
        <v>1</v>
      </c>
      <c r="G22721">
        <v>37205</v>
      </c>
      <c r="H22721" t="s">
        <v>191</v>
      </c>
      <c r="J22721" t="s">
        <v>14</v>
      </c>
      <c r="K22721">
        <v>56</v>
      </c>
      <c r="L22721" t="s">
        <v>15</v>
      </c>
    </row>
    <row r="22722" spans="1:12">
      <c r="A22722" t="e">
        <f ca="1">E00251429396421</f>
        <v>#NAME?</v>
      </c>
      <c r="B22722">
        <v>276</v>
      </c>
      <c r="C22722" t="s">
        <v>122</v>
      </c>
      <c r="D22722" s="1">
        <v>42068</v>
      </c>
      <c r="F22722">
        <v>2</v>
      </c>
      <c r="G22722">
        <v>49390</v>
      </c>
      <c r="H22722" t="s">
        <v>59</v>
      </c>
      <c r="J22722" t="s">
        <v>14</v>
      </c>
      <c r="K22722">
        <v>57</v>
      </c>
      <c r="L22722" t="s">
        <v>15</v>
      </c>
    </row>
    <row r="22723" spans="1:12">
      <c r="A22723" t="e">
        <f ca="1">E00251711664321</f>
        <v>#NAME?</v>
      </c>
      <c r="B22723">
        <v>1</v>
      </c>
      <c r="C22723" t="s">
        <v>234</v>
      </c>
      <c r="D22723" s="1">
        <v>42072</v>
      </c>
      <c r="F22723">
        <v>1</v>
      </c>
      <c r="G22723">
        <v>78900</v>
      </c>
      <c r="H22723" t="s">
        <v>79</v>
      </c>
      <c r="I22723" t="s">
        <v>56</v>
      </c>
      <c r="J22723" t="s">
        <v>57</v>
      </c>
      <c r="K22723">
        <v>63</v>
      </c>
      <c r="L22723" t="s">
        <v>22</v>
      </c>
    </row>
    <row r="22724" spans="1:12">
      <c r="A22724" t="e">
        <f ca="1">E00251528138121</f>
        <v>#NAME?</v>
      </c>
      <c r="B22724">
        <v>66</v>
      </c>
      <c r="C22724" t="s">
        <v>134</v>
      </c>
      <c r="D22724" s="1">
        <v>42968</v>
      </c>
      <c r="F22724">
        <v>1</v>
      </c>
      <c r="G22724">
        <v>7262</v>
      </c>
      <c r="H22724" t="s">
        <v>198</v>
      </c>
      <c r="J22724" t="s">
        <v>14</v>
      </c>
      <c r="K22724">
        <v>62</v>
      </c>
      <c r="L22724" t="s">
        <v>15</v>
      </c>
    </row>
    <row r="22725" spans="1:12">
      <c r="A22725" t="e">
        <f ca="1">E00251711664321</f>
        <v>#NAME?</v>
      </c>
      <c r="B22725">
        <v>11</v>
      </c>
      <c r="C22725" t="s">
        <v>245</v>
      </c>
      <c r="D22725" s="1">
        <v>42789</v>
      </c>
      <c r="F22725">
        <v>1</v>
      </c>
      <c r="G22725">
        <v>71940</v>
      </c>
      <c r="H22725" t="s">
        <v>135</v>
      </c>
      <c r="J22725" t="s">
        <v>14</v>
      </c>
      <c r="K22725">
        <v>65</v>
      </c>
      <c r="L22725" t="s">
        <v>15</v>
      </c>
    </row>
    <row r="22726" spans="1:12">
      <c r="A22726" t="e">
        <f ca="1">E00251617620421</f>
        <v>#NAME?</v>
      </c>
      <c r="B22726">
        <v>485</v>
      </c>
      <c r="C22726" t="s">
        <v>241</v>
      </c>
      <c r="D22726" s="1">
        <v>42166</v>
      </c>
      <c r="F22726">
        <v>3</v>
      </c>
      <c r="G22726">
        <v>4549</v>
      </c>
      <c r="H22726" t="s">
        <v>69</v>
      </c>
      <c r="J22726" t="s">
        <v>14</v>
      </c>
      <c r="K22726">
        <v>53</v>
      </c>
      <c r="L22726" t="s">
        <v>15</v>
      </c>
    </row>
    <row r="22727" spans="1:12">
      <c r="A22727" t="e">
        <f ca="1">E00251617620421</f>
        <v>#NAME?</v>
      </c>
      <c r="B22727">
        <v>485</v>
      </c>
      <c r="C22727" t="s">
        <v>241</v>
      </c>
      <c r="D22727" s="1">
        <v>43017</v>
      </c>
      <c r="F22727">
        <v>3</v>
      </c>
      <c r="G22727">
        <v>4549</v>
      </c>
      <c r="H22727" t="s">
        <v>69</v>
      </c>
      <c r="J22727" t="s">
        <v>14</v>
      </c>
      <c r="K22727">
        <v>55</v>
      </c>
      <c r="L22727" t="s">
        <v>15</v>
      </c>
    </row>
    <row r="22728" spans="1:12">
      <c r="A22728" t="e">
        <f ca="1">E00251711668421</f>
        <v>#NAME?</v>
      </c>
      <c r="B22728">
        <v>7927</v>
      </c>
      <c r="C22728" t="s">
        <v>367</v>
      </c>
      <c r="D22728" s="1">
        <v>42892</v>
      </c>
      <c r="F22728">
        <v>4</v>
      </c>
      <c r="G22728">
        <v>49390</v>
      </c>
      <c r="H22728" t="s">
        <v>59</v>
      </c>
      <c r="J22728" t="s">
        <v>14</v>
      </c>
      <c r="K22728">
        <v>58</v>
      </c>
      <c r="L22728" t="s">
        <v>15</v>
      </c>
    </row>
    <row r="22729" spans="1:12">
      <c r="A22729" t="e">
        <f ca="1">E00251513010121</f>
        <v>#NAME?</v>
      </c>
      <c r="B22729">
        <v>446</v>
      </c>
      <c r="C22729" t="s">
        <v>94</v>
      </c>
      <c r="D22729" s="1">
        <v>42899</v>
      </c>
      <c r="F22729">
        <v>2</v>
      </c>
      <c r="G22729">
        <v>30000</v>
      </c>
      <c r="H22729" t="s">
        <v>144</v>
      </c>
      <c r="J22729" t="s">
        <v>14</v>
      </c>
      <c r="K22729">
        <v>46</v>
      </c>
      <c r="L22729" t="s">
        <v>15</v>
      </c>
    </row>
    <row r="22730" spans="1:12">
      <c r="A22730" t="e">
        <f ca="1">E00251513010121</f>
        <v>#NAME?</v>
      </c>
      <c r="B22730">
        <v>446</v>
      </c>
      <c r="C22730" t="s">
        <v>94</v>
      </c>
      <c r="D22730" s="1">
        <v>42905</v>
      </c>
      <c r="F22730">
        <v>3</v>
      </c>
      <c r="G22730">
        <v>27800</v>
      </c>
      <c r="H22730" t="s">
        <v>145</v>
      </c>
      <c r="J22730" t="s">
        <v>14</v>
      </c>
      <c r="K22730">
        <v>46</v>
      </c>
      <c r="L22730" t="s">
        <v>15</v>
      </c>
    </row>
    <row r="22731" spans="1:12">
      <c r="A22731" t="e">
        <f t="shared" ref="A22731:A22746" ca="1" si="211">E00251617620421</f>
        <v>#NAME?</v>
      </c>
      <c r="B22731">
        <v>485</v>
      </c>
      <c r="C22731" t="s">
        <v>241</v>
      </c>
      <c r="D22731" s="1">
        <v>42185</v>
      </c>
      <c r="F22731">
        <v>4</v>
      </c>
      <c r="G22731">
        <v>2169</v>
      </c>
      <c r="H22731" t="s">
        <v>40</v>
      </c>
      <c r="J22731" t="s">
        <v>14</v>
      </c>
      <c r="K22731">
        <v>53</v>
      </c>
      <c r="L22731" t="s">
        <v>15</v>
      </c>
    </row>
    <row r="22732" spans="1:12">
      <c r="A22732" t="e">
        <f t="shared" ca="1" si="211"/>
        <v>#NAME?</v>
      </c>
      <c r="B22732">
        <v>485</v>
      </c>
      <c r="C22732" t="s">
        <v>241</v>
      </c>
      <c r="D22732" s="1">
        <v>42496</v>
      </c>
      <c r="F22732">
        <v>4</v>
      </c>
      <c r="G22732">
        <v>7962</v>
      </c>
      <c r="H22732" t="s">
        <v>111</v>
      </c>
      <c r="J22732" t="s">
        <v>14</v>
      </c>
      <c r="K22732">
        <v>53</v>
      </c>
      <c r="L22732" t="s">
        <v>22</v>
      </c>
    </row>
    <row r="22733" spans="1:12">
      <c r="A22733" t="e">
        <f t="shared" ca="1" si="211"/>
        <v>#NAME?</v>
      </c>
      <c r="B22733">
        <v>485</v>
      </c>
      <c r="C22733" t="s">
        <v>241</v>
      </c>
      <c r="D22733" s="1">
        <v>42726</v>
      </c>
      <c r="F22733">
        <v>3</v>
      </c>
      <c r="G22733">
        <v>4549</v>
      </c>
      <c r="H22733" t="s">
        <v>69</v>
      </c>
      <c r="J22733" t="s">
        <v>14</v>
      </c>
      <c r="K22733">
        <v>54</v>
      </c>
      <c r="L22733" t="s">
        <v>15</v>
      </c>
    </row>
    <row r="22734" spans="1:12">
      <c r="A22734" t="e">
        <f t="shared" ca="1" si="211"/>
        <v>#NAME?</v>
      </c>
      <c r="B22734">
        <v>485</v>
      </c>
      <c r="C22734" t="s">
        <v>241</v>
      </c>
      <c r="D22734" s="1">
        <v>42789</v>
      </c>
      <c r="F22734">
        <v>4</v>
      </c>
      <c r="G22734">
        <v>2169</v>
      </c>
      <c r="H22734" t="s">
        <v>40</v>
      </c>
      <c r="J22734" t="s">
        <v>14</v>
      </c>
      <c r="K22734">
        <v>54</v>
      </c>
      <c r="L22734" t="s">
        <v>15</v>
      </c>
    </row>
    <row r="22735" spans="1:12">
      <c r="A22735" t="e">
        <f t="shared" ca="1" si="211"/>
        <v>#NAME?</v>
      </c>
      <c r="B22735">
        <v>485</v>
      </c>
      <c r="C22735" t="s">
        <v>241</v>
      </c>
      <c r="D22735" s="1">
        <v>42895</v>
      </c>
      <c r="F22735">
        <v>3</v>
      </c>
      <c r="G22735">
        <v>4549</v>
      </c>
      <c r="H22735" t="s">
        <v>69</v>
      </c>
      <c r="J22735" t="s">
        <v>14</v>
      </c>
      <c r="K22735">
        <v>55</v>
      </c>
      <c r="L22735" t="s">
        <v>15</v>
      </c>
    </row>
    <row r="22736" spans="1:12">
      <c r="A22736" t="e">
        <f t="shared" ca="1" si="211"/>
        <v>#NAME?</v>
      </c>
      <c r="B22736">
        <v>485</v>
      </c>
      <c r="C22736" t="s">
        <v>241</v>
      </c>
      <c r="D22736" s="1">
        <v>40968</v>
      </c>
      <c r="F22736">
        <v>2</v>
      </c>
      <c r="G22736">
        <v>7295</v>
      </c>
      <c r="H22736" t="s">
        <v>76</v>
      </c>
      <c r="J22736" t="s">
        <v>14</v>
      </c>
      <c r="K22736">
        <v>49</v>
      </c>
      <c r="L22736" t="s">
        <v>15</v>
      </c>
    </row>
    <row r="22737" spans="1:12">
      <c r="A22737" t="e">
        <f t="shared" ca="1" si="211"/>
        <v>#NAME?</v>
      </c>
      <c r="B22737">
        <v>485</v>
      </c>
      <c r="C22737" t="s">
        <v>241</v>
      </c>
      <c r="D22737" s="1">
        <v>41054</v>
      </c>
      <c r="F22737">
        <v>3</v>
      </c>
      <c r="G22737">
        <v>30000</v>
      </c>
      <c r="H22737" t="s">
        <v>144</v>
      </c>
      <c r="J22737" t="s">
        <v>14</v>
      </c>
      <c r="K22737">
        <v>50</v>
      </c>
      <c r="L22737" t="s">
        <v>15</v>
      </c>
    </row>
    <row r="22738" spans="1:12">
      <c r="A22738" t="e">
        <f t="shared" ca="1" si="211"/>
        <v>#NAME?</v>
      </c>
      <c r="B22738">
        <v>485</v>
      </c>
      <c r="C22738" t="s">
        <v>241</v>
      </c>
      <c r="D22738" s="1">
        <v>41044</v>
      </c>
      <c r="F22738">
        <v>4</v>
      </c>
      <c r="G22738">
        <v>3051</v>
      </c>
      <c r="H22738" t="s">
        <v>13</v>
      </c>
      <c r="J22738" t="s">
        <v>14</v>
      </c>
      <c r="K22738">
        <v>49</v>
      </c>
      <c r="L22738" t="s">
        <v>15</v>
      </c>
    </row>
    <row r="22739" spans="1:12">
      <c r="A22739" t="e">
        <f t="shared" ca="1" si="211"/>
        <v>#NAME?</v>
      </c>
      <c r="B22739">
        <v>485</v>
      </c>
      <c r="C22739" t="s">
        <v>241</v>
      </c>
      <c r="D22739" s="1">
        <v>41771</v>
      </c>
      <c r="F22739">
        <v>1</v>
      </c>
      <c r="G22739">
        <v>78079</v>
      </c>
      <c r="H22739" t="s">
        <v>49</v>
      </c>
      <c r="J22739" t="s">
        <v>14</v>
      </c>
      <c r="K22739">
        <v>51</v>
      </c>
      <c r="L22739" t="s">
        <v>22</v>
      </c>
    </row>
    <row r="22740" spans="1:12">
      <c r="A22740" t="e">
        <f t="shared" ca="1" si="211"/>
        <v>#NAME?</v>
      </c>
      <c r="B22740">
        <v>485</v>
      </c>
      <c r="C22740" t="s">
        <v>241</v>
      </c>
      <c r="D22740" s="1">
        <v>42192</v>
      </c>
      <c r="F22740">
        <v>2</v>
      </c>
      <c r="G22740">
        <v>3051</v>
      </c>
      <c r="H22740" t="s">
        <v>13</v>
      </c>
      <c r="J22740" t="s">
        <v>14</v>
      </c>
      <c r="K22740">
        <v>53</v>
      </c>
      <c r="L22740" t="s">
        <v>15</v>
      </c>
    </row>
    <row r="22741" spans="1:12">
      <c r="A22741" t="e">
        <f t="shared" ca="1" si="211"/>
        <v>#NAME?</v>
      </c>
      <c r="B22741">
        <v>485</v>
      </c>
      <c r="C22741" t="s">
        <v>241</v>
      </c>
      <c r="D22741" s="1">
        <v>43017</v>
      </c>
      <c r="F22741">
        <v>1</v>
      </c>
      <c r="G22741">
        <v>4659</v>
      </c>
      <c r="H22741" t="s">
        <v>47</v>
      </c>
      <c r="J22741" t="s">
        <v>14</v>
      </c>
      <c r="K22741">
        <v>55</v>
      </c>
      <c r="L22741" t="s">
        <v>15</v>
      </c>
    </row>
    <row r="22742" spans="1:12">
      <c r="A22742" t="e">
        <f t="shared" ca="1" si="211"/>
        <v>#NAME?</v>
      </c>
      <c r="B22742">
        <v>485</v>
      </c>
      <c r="C22742" t="s">
        <v>241</v>
      </c>
      <c r="D22742" s="1">
        <v>42192</v>
      </c>
      <c r="F22742">
        <v>5</v>
      </c>
      <c r="G22742">
        <v>2169</v>
      </c>
      <c r="H22742" t="s">
        <v>40</v>
      </c>
      <c r="J22742" t="s">
        <v>14</v>
      </c>
      <c r="K22742">
        <v>53</v>
      </c>
      <c r="L22742" t="s">
        <v>15</v>
      </c>
    </row>
    <row r="22743" spans="1:12">
      <c r="A22743" t="e">
        <f t="shared" ca="1" si="211"/>
        <v>#NAME?</v>
      </c>
      <c r="B22743">
        <v>485</v>
      </c>
      <c r="C22743" t="s">
        <v>241</v>
      </c>
      <c r="D22743" s="1">
        <v>41213</v>
      </c>
      <c r="F22743">
        <v>6</v>
      </c>
      <c r="G22743">
        <v>2169</v>
      </c>
      <c r="H22743" t="s">
        <v>40</v>
      </c>
      <c r="J22743" t="s">
        <v>14</v>
      </c>
      <c r="K22743">
        <v>50</v>
      </c>
      <c r="L22743" t="s">
        <v>15</v>
      </c>
    </row>
    <row r="22744" spans="1:12">
      <c r="A22744" t="e">
        <f t="shared" ca="1" si="211"/>
        <v>#NAME?</v>
      </c>
      <c r="B22744">
        <v>485</v>
      </c>
      <c r="C22744" t="s">
        <v>241</v>
      </c>
      <c r="D22744" s="1">
        <v>43097</v>
      </c>
      <c r="F22744">
        <v>3</v>
      </c>
      <c r="G22744">
        <v>4549</v>
      </c>
      <c r="H22744" t="s">
        <v>69</v>
      </c>
      <c r="J22744" t="s">
        <v>14</v>
      </c>
      <c r="K22744">
        <v>55</v>
      </c>
      <c r="L22744" t="s">
        <v>15</v>
      </c>
    </row>
    <row r="22745" spans="1:12">
      <c r="A22745" t="e">
        <f t="shared" ca="1" si="211"/>
        <v>#NAME?</v>
      </c>
      <c r="B22745">
        <v>485</v>
      </c>
      <c r="C22745" t="s">
        <v>241</v>
      </c>
      <c r="D22745" s="1">
        <v>41332</v>
      </c>
      <c r="F22745">
        <v>4</v>
      </c>
      <c r="G22745">
        <v>30000</v>
      </c>
      <c r="H22745" t="s">
        <v>144</v>
      </c>
      <c r="J22745" t="s">
        <v>14</v>
      </c>
      <c r="K22745">
        <v>50</v>
      </c>
      <c r="L22745" t="s">
        <v>15</v>
      </c>
    </row>
    <row r="22746" spans="1:12">
      <c r="A22746" t="e">
        <f t="shared" ca="1" si="211"/>
        <v>#NAME?</v>
      </c>
      <c r="B22746">
        <v>485</v>
      </c>
      <c r="C22746" t="s">
        <v>241</v>
      </c>
      <c r="D22746" s="1">
        <v>41920</v>
      </c>
      <c r="F22746">
        <v>1</v>
      </c>
      <c r="G22746">
        <v>7242</v>
      </c>
      <c r="H22746" t="s">
        <v>93</v>
      </c>
      <c r="J22746" t="s">
        <v>14</v>
      </c>
      <c r="K22746">
        <v>52</v>
      </c>
      <c r="L22746" t="s">
        <v>15</v>
      </c>
    </row>
    <row r="22747" spans="1:12">
      <c r="A22747" t="e">
        <f ca="1">E00251715779021</f>
        <v>#NAME?</v>
      </c>
      <c r="B22747">
        <v>500</v>
      </c>
      <c r="C22747" t="s">
        <v>161</v>
      </c>
      <c r="D22747" s="1">
        <v>41864</v>
      </c>
      <c r="F22747">
        <v>4</v>
      </c>
      <c r="G22747">
        <v>49390</v>
      </c>
      <c r="H22747" t="s">
        <v>59</v>
      </c>
      <c r="J22747" t="s">
        <v>14</v>
      </c>
      <c r="K22747">
        <v>61</v>
      </c>
      <c r="L22747" t="s">
        <v>15</v>
      </c>
    </row>
    <row r="22748" spans="1:12">
      <c r="A22748" t="e">
        <f ca="1">E00251715779021</f>
        <v>#NAME?</v>
      </c>
      <c r="B22748">
        <v>500</v>
      </c>
      <c r="C22748" t="s">
        <v>161</v>
      </c>
      <c r="D22748" s="1">
        <v>41977</v>
      </c>
      <c r="F22748">
        <v>2</v>
      </c>
      <c r="G22748">
        <v>49390</v>
      </c>
      <c r="H22748" t="s">
        <v>59</v>
      </c>
      <c r="J22748" t="s">
        <v>14</v>
      </c>
      <c r="K22748">
        <v>61</v>
      </c>
      <c r="L22748" t="s">
        <v>15</v>
      </c>
    </row>
    <row r="22749" spans="1:12">
      <c r="A22749" t="e">
        <f ca="1">E00251715779021</f>
        <v>#NAME?</v>
      </c>
      <c r="B22749">
        <v>500</v>
      </c>
      <c r="C22749" t="s">
        <v>161</v>
      </c>
      <c r="D22749" s="1">
        <v>42016</v>
      </c>
      <c r="F22749">
        <v>1</v>
      </c>
      <c r="G22749">
        <v>5282</v>
      </c>
      <c r="H22749" t="s">
        <v>307</v>
      </c>
      <c r="J22749" t="s">
        <v>14</v>
      </c>
      <c r="K22749">
        <v>61</v>
      </c>
      <c r="L22749" t="s">
        <v>15</v>
      </c>
    </row>
    <row r="22750" spans="1:12">
      <c r="A22750" t="e">
        <f ca="1">E00251617620421</f>
        <v>#NAME?</v>
      </c>
      <c r="B22750">
        <v>485</v>
      </c>
      <c r="C22750" t="s">
        <v>241</v>
      </c>
      <c r="D22750" s="1">
        <v>41415</v>
      </c>
      <c r="F22750">
        <v>3</v>
      </c>
      <c r="G22750">
        <v>7295</v>
      </c>
      <c r="H22750" t="s">
        <v>76</v>
      </c>
      <c r="J22750" t="s">
        <v>14</v>
      </c>
      <c r="K22750">
        <v>51</v>
      </c>
      <c r="L22750" t="s">
        <v>15</v>
      </c>
    </row>
    <row r="22751" spans="1:12">
      <c r="A22751" t="e">
        <f ca="1">E00251617620421</f>
        <v>#NAME?</v>
      </c>
      <c r="B22751">
        <v>485</v>
      </c>
      <c r="C22751" t="s">
        <v>241</v>
      </c>
      <c r="D22751" s="1">
        <v>42166</v>
      </c>
      <c r="F22751">
        <v>2</v>
      </c>
      <c r="G22751">
        <v>7299</v>
      </c>
      <c r="H22751" t="s">
        <v>250</v>
      </c>
      <c r="J22751" t="s">
        <v>14</v>
      </c>
      <c r="K22751">
        <v>53</v>
      </c>
      <c r="L22751" t="s">
        <v>15</v>
      </c>
    </row>
    <row r="22752" spans="1:12">
      <c r="A22752" t="e">
        <f ca="1">E00251715779021</f>
        <v>#NAME?</v>
      </c>
      <c r="B22752">
        <v>500</v>
      </c>
      <c r="C22752" t="s">
        <v>161</v>
      </c>
      <c r="D22752" s="1">
        <v>42571</v>
      </c>
      <c r="F22752">
        <v>1</v>
      </c>
      <c r="G22752">
        <v>81221</v>
      </c>
      <c r="H22752" t="s">
        <v>523</v>
      </c>
      <c r="J22752" t="s">
        <v>14</v>
      </c>
      <c r="K22752">
        <v>63</v>
      </c>
      <c r="L22752" t="s">
        <v>15</v>
      </c>
    </row>
    <row r="22753" spans="1:12">
      <c r="A22753" t="e">
        <f ca="1">E00251715779021</f>
        <v>#NAME?</v>
      </c>
      <c r="B22753">
        <v>500</v>
      </c>
      <c r="C22753" t="s">
        <v>161</v>
      </c>
      <c r="D22753" s="1">
        <v>42998</v>
      </c>
      <c r="F22753">
        <v>2</v>
      </c>
      <c r="G22753">
        <v>4719</v>
      </c>
      <c r="H22753" t="s">
        <v>1039</v>
      </c>
      <c r="J22753" t="s">
        <v>14</v>
      </c>
      <c r="K22753">
        <v>64</v>
      </c>
      <c r="L22753" t="s">
        <v>15</v>
      </c>
    </row>
    <row r="22754" spans="1:12">
      <c r="A22754" t="e">
        <f ca="1">E00251715779021</f>
        <v>#NAME?</v>
      </c>
      <c r="B22754">
        <v>6311</v>
      </c>
      <c r="C22754" t="s">
        <v>146</v>
      </c>
      <c r="D22754" s="1">
        <v>42750</v>
      </c>
      <c r="F22754">
        <v>1</v>
      </c>
      <c r="G22754">
        <v>49390</v>
      </c>
      <c r="H22754" t="s">
        <v>59</v>
      </c>
      <c r="I22754" t="s">
        <v>148</v>
      </c>
      <c r="J22754" t="s">
        <v>57</v>
      </c>
      <c r="K22754">
        <v>63</v>
      </c>
      <c r="L22754" t="s">
        <v>15</v>
      </c>
    </row>
    <row r="22755" spans="1:12">
      <c r="A22755" t="e">
        <f ca="1">E00251711668421</f>
        <v>#NAME?</v>
      </c>
      <c r="B22755">
        <v>7927</v>
      </c>
      <c r="C22755" t="s">
        <v>367</v>
      </c>
      <c r="D22755" s="1">
        <v>42683</v>
      </c>
      <c r="F22755">
        <v>1</v>
      </c>
      <c r="G22755">
        <v>4019</v>
      </c>
      <c r="H22755" t="s">
        <v>26</v>
      </c>
      <c r="J22755" t="s">
        <v>14</v>
      </c>
      <c r="K22755">
        <v>57</v>
      </c>
      <c r="L22755" t="s">
        <v>15</v>
      </c>
    </row>
    <row r="22756" spans="1:12">
      <c r="A22756" t="e">
        <f ca="1">E00251711668421</f>
        <v>#NAME?</v>
      </c>
      <c r="B22756">
        <v>7927</v>
      </c>
      <c r="C22756" t="s">
        <v>367</v>
      </c>
      <c r="D22756" s="1">
        <v>42772</v>
      </c>
      <c r="F22756">
        <v>2</v>
      </c>
      <c r="G22756">
        <v>9953</v>
      </c>
      <c r="H22756" t="s">
        <v>661</v>
      </c>
      <c r="J22756" t="s">
        <v>14</v>
      </c>
      <c r="K22756">
        <v>57</v>
      </c>
      <c r="L22756" t="s">
        <v>15</v>
      </c>
    </row>
    <row r="22757" spans="1:12">
      <c r="A22757" t="e">
        <f ca="1">E00251617620421</f>
        <v>#NAME?</v>
      </c>
      <c r="B22757">
        <v>485</v>
      </c>
      <c r="C22757" t="s">
        <v>241</v>
      </c>
      <c r="D22757" s="1">
        <v>42027</v>
      </c>
      <c r="F22757">
        <v>1</v>
      </c>
      <c r="G22757">
        <v>6229</v>
      </c>
      <c r="H22757" t="s">
        <v>1560</v>
      </c>
      <c r="J22757" t="s">
        <v>14</v>
      </c>
      <c r="K22757">
        <v>52</v>
      </c>
      <c r="L22757" t="s">
        <v>15</v>
      </c>
    </row>
    <row r="22758" spans="1:12">
      <c r="A22758" t="e">
        <f ca="1">E00251617620421</f>
        <v>#NAME?</v>
      </c>
      <c r="B22758">
        <v>485</v>
      </c>
      <c r="C22758" t="s">
        <v>241</v>
      </c>
      <c r="D22758" s="1">
        <v>42327</v>
      </c>
      <c r="F22758">
        <v>6</v>
      </c>
      <c r="G22758">
        <v>5533</v>
      </c>
      <c r="H22758" t="s">
        <v>537</v>
      </c>
      <c r="J22758" t="s">
        <v>14</v>
      </c>
      <c r="K22758">
        <v>53</v>
      </c>
      <c r="L22758" t="s">
        <v>15</v>
      </c>
    </row>
    <row r="22759" spans="1:12">
      <c r="A22759" t="e">
        <f ca="1">E00251715779021</f>
        <v>#NAME?</v>
      </c>
      <c r="B22759">
        <v>491</v>
      </c>
      <c r="C22759" t="s">
        <v>567</v>
      </c>
      <c r="D22759" s="1">
        <v>43083</v>
      </c>
      <c r="F22759">
        <v>2</v>
      </c>
      <c r="G22759">
        <v>49390</v>
      </c>
      <c r="H22759" t="s">
        <v>59</v>
      </c>
      <c r="J22759" t="s">
        <v>14</v>
      </c>
      <c r="K22759">
        <v>64</v>
      </c>
      <c r="L22759" t="s">
        <v>15</v>
      </c>
    </row>
    <row r="22760" spans="1:12">
      <c r="A22760" t="e">
        <f ca="1">E00251715779021</f>
        <v>#NAME?</v>
      </c>
      <c r="B22760">
        <v>500</v>
      </c>
      <c r="C22760" t="s">
        <v>161</v>
      </c>
      <c r="D22760" s="1">
        <v>42314</v>
      </c>
      <c r="F22760">
        <v>2</v>
      </c>
      <c r="G22760">
        <v>49390</v>
      </c>
      <c r="H22760" t="s">
        <v>59</v>
      </c>
      <c r="J22760" t="s">
        <v>14</v>
      </c>
      <c r="K22760">
        <v>62</v>
      </c>
      <c r="L22760" t="s">
        <v>15</v>
      </c>
    </row>
    <row r="22761" spans="1:12">
      <c r="A22761" t="e">
        <f ca="1">E00251715779021</f>
        <v>#NAME?</v>
      </c>
      <c r="B22761">
        <v>500</v>
      </c>
      <c r="C22761" t="s">
        <v>161</v>
      </c>
      <c r="D22761" s="1">
        <v>42339</v>
      </c>
      <c r="F22761">
        <v>1</v>
      </c>
      <c r="G22761">
        <v>81221</v>
      </c>
      <c r="H22761" t="s">
        <v>523</v>
      </c>
      <c r="J22761" t="s">
        <v>14</v>
      </c>
      <c r="K22761">
        <v>62</v>
      </c>
      <c r="L22761" t="s">
        <v>15</v>
      </c>
    </row>
    <row r="22762" spans="1:12">
      <c r="A22762" t="e">
        <f ca="1">E00251528138121</f>
        <v>#NAME?</v>
      </c>
      <c r="B22762">
        <v>66</v>
      </c>
      <c r="C22762" t="s">
        <v>134</v>
      </c>
      <c r="D22762" s="1">
        <v>42795</v>
      </c>
      <c r="F22762">
        <v>3</v>
      </c>
      <c r="G22762">
        <v>4019</v>
      </c>
      <c r="H22762" t="s">
        <v>26</v>
      </c>
      <c r="J22762" t="s">
        <v>14</v>
      </c>
      <c r="K22762">
        <v>62</v>
      </c>
      <c r="L22762" t="s">
        <v>15</v>
      </c>
    </row>
    <row r="22763" spans="1:12">
      <c r="A22763" t="e">
        <f ca="1">E00251529504221</f>
        <v>#NAME?</v>
      </c>
      <c r="B22763">
        <v>148</v>
      </c>
      <c r="C22763" t="s">
        <v>318</v>
      </c>
      <c r="D22763" s="1">
        <v>42751</v>
      </c>
      <c r="E22763">
        <v>15</v>
      </c>
      <c r="F22763">
        <v>4</v>
      </c>
      <c r="G22763">
        <v>30000</v>
      </c>
      <c r="H22763" t="s">
        <v>144</v>
      </c>
      <c r="J22763" t="s">
        <v>34</v>
      </c>
      <c r="K22763">
        <v>50</v>
      </c>
      <c r="L22763" t="s">
        <v>15</v>
      </c>
    </row>
    <row r="22764" spans="1:12">
      <c r="A22764" t="e">
        <f ca="1">E00251617620421</f>
        <v>#NAME?</v>
      </c>
      <c r="B22764">
        <v>485</v>
      </c>
      <c r="C22764" t="s">
        <v>241</v>
      </c>
      <c r="D22764" s="1">
        <v>43082</v>
      </c>
      <c r="F22764">
        <v>3</v>
      </c>
      <c r="G22764">
        <v>4549</v>
      </c>
      <c r="H22764" t="s">
        <v>69</v>
      </c>
      <c r="J22764" t="s">
        <v>14</v>
      </c>
      <c r="K22764">
        <v>55</v>
      </c>
      <c r="L22764" t="s">
        <v>15</v>
      </c>
    </row>
    <row r="22765" spans="1:12">
      <c r="A22765" t="e">
        <f ca="1">E00251617620421</f>
        <v>#NAME?</v>
      </c>
      <c r="B22765">
        <v>485</v>
      </c>
      <c r="C22765" t="s">
        <v>241</v>
      </c>
      <c r="D22765" s="1">
        <v>43087</v>
      </c>
      <c r="F22765">
        <v>5</v>
      </c>
      <c r="G22765">
        <v>5533</v>
      </c>
      <c r="H22765" t="s">
        <v>537</v>
      </c>
      <c r="J22765" t="s">
        <v>14</v>
      </c>
      <c r="K22765">
        <v>55</v>
      </c>
      <c r="L22765" t="s">
        <v>15</v>
      </c>
    </row>
    <row r="22766" spans="1:12">
      <c r="A22766" t="e">
        <f ca="1">E00251429795121</f>
        <v>#NAME?</v>
      </c>
      <c r="B22766">
        <v>154</v>
      </c>
      <c r="C22766" t="s">
        <v>533</v>
      </c>
      <c r="D22766" s="1">
        <v>42767</v>
      </c>
      <c r="F22766">
        <v>6</v>
      </c>
      <c r="G22766">
        <v>27800</v>
      </c>
      <c r="H22766" t="s">
        <v>145</v>
      </c>
      <c r="J22766" t="s">
        <v>14</v>
      </c>
      <c r="K22766">
        <v>49</v>
      </c>
      <c r="L22766" t="s">
        <v>15</v>
      </c>
    </row>
    <row r="22767" spans="1:12">
      <c r="A22767" t="e">
        <f ca="1">E00251617620421</f>
        <v>#NAME?</v>
      </c>
      <c r="B22767">
        <v>485</v>
      </c>
      <c r="C22767" t="s">
        <v>241</v>
      </c>
      <c r="D22767" s="1">
        <v>43090</v>
      </c>
      <c r="F22767">
        <v>2</v>
      </c>
      <c r="G22767">
        <v>7962</v>
      </c>
      <c r="H22767" t="s">
        <v>111</v>
      </c>
      <c r="J22767" t="s">
        <v>14</v>
      </c>
      <c r="K22767">
        <v>55</v>
      </c>
      <c r="L22767" t="s">
        <v>22</v>
      </c>
    </row>
    <row r="22768" spans="1:12">
      <c r="A22768" t="e">
        <f ca="1">E00251617620421</f>
        <v>#NAME?</v>
      </c>
      <c r="B22768">
        <v>769</v>
      </c>
      <c r="C22768" t="s">
        <v>397</v>
      </c>
      <c r="D22768" s="1">
        <v>42391</v>
      </c>
      <c r="E22768">
        <v>0</v>
      </c>
      <c r="F22768">
        <v>3</v>
      </c>
      <c r="G22768">
        <v>3051</v>
      </c>
      <c r="H22768" t="s">
        <v>13</v>
      </c>
      <c r="J22768" t="s">
        <v>34</v>
      </c>
      <c r="K22768">
        <v>53</v>
      </c>
      <c r="L22768" t="s">
        <v>15</v>
      </c>
    </row>
    <row r="22769" spans="1:12">
      <c r="A22769" t="e">
        <f ca="1">E00251715848321</f>
        <v>#NAME?</v>
      </c>
      <c r="B22769">
        <v>470</v>
      </c>
      <c r="C22769" t="s">
        <v>457</v>
      </c>
      <c r="D22769" s="1">
        <v>42853</v>
      </c>
      <c r="F22769">
        <v>1</v>
      </c>
      <c r="G22769">
        <v>7262</v>
      </c>
      <c r="H22769" t="s">
        <v>198</v>
      </c>
      <c r="J22769" t="s">
        <v>14</v>
      </c>
      <c r="K22769">
        <v>53</v>
      </c>
      <c r="L22769" t="s">
        <v>15</v>
      </c>
    </row>
    <row r="22770" spans="1:12">
      <c r="A22770" t="e">
        <f ca="1">E00251429795121</f>
        <v>#NAME?</v>
      </c>
      <c r="B22770">
        <v>154</v>
      </c>
      <c r="C22770" t="s">
        <v>533</v>
      </c>
      <c r="D22770" s="1">
        <v>42788</v>
      </c>
      <c r="F22770">
        <v>1</v>
      </c>
      <c r="G22770">
        <v>78079</v>
      </c>
      <c r="H22770" t="s">
        <v>49</v>
      </c>
      <c r="J22770" t="s">
        <v>14</v>
      </c>
      <c r="K22770">
        <v>49</v>
      </c>
      <c r="L22770" t="s">
        <v>22</v>
      </c>
    </row>
    <row r="22771" spans="1:12">
      <c r="A22771" t="e">
        <f ca="1">E00251429795121</f>
        <v>#NAME?</v>
      </c>
      <c r="B22771">
        <v>154</v>
      </c>
      <c r="C22771" t="s">
        <v>533</v>
      </c>
      <c r="D22771" s="1">
        <v>42919</v>
      </c>
      <c r="F22771">
        <v>2</v>
      </c>
      <c r="G22771">
        <v>25000</v>
      </c>
      <c r="H22771" t="s">
        <v>178</v>
      </c>
      <c r="J22771" t="s">
        <v>14</v>
      </c>
      <c r="K22771">
        <v>49</v>
      </c>
      <c r="L22771" t="s">
        <v>15</v>
      </c>
    </row>
    <row r="22772" spans="1:12">
      <c r="A22772" t="e">
        <f ca="1">E00251711668421</f>
        <v>#NAME?</v>
      </c>
      <c r="B22772">
        <v>11</v>
      </c>
      <c r="C22772" t="s">
        <v>245</v>
      </c>
      <c r="D22772" s="1">
        <v>42467</v>
      </c>
      <c r="F22772">
        <v>1</v>
      </c>
      <c r="G22772">
        <v>4019</v>
      </c>
      <c r="H22772" t="s">
        <v>26</v>
      </c>
      <c r="J22772" t="s">
        <v>14</v>
      </c>
      <c r="K22772">
        <v>57</v>
      </c>
      <c r="L22772" t="s">
        <v>15</v>
      </c>
    </row>
    <row r="22773" spans="1:12">
      <c r="A22773" t="e">
        <f ca="1">E00251711668421</f>
        <v>#NAME?</v>
      </c>
      <c r="B22773">
        <v>11</v>
      </c>
      <c r="C22773" t="s">
        <v>245</v>
      </c>
      <c r="D22773" s="1">
        <v>42508</v>
      </c>
      <c r="F22773">
        <v>2</v>
      </c>
      <c r="G22773">
        <v>2729</v>
      </c>
      <c r="H22773" t="s">
        <v>115</v>
      </c>
      <c r="J22773" t="s">
        <v>14</v>
      </c>
      <c r="K22773">
        <v>57</v>
      </c>
      <c r="L22773" t="s">
        <v>15</v>
      </c>
    </row>
    <row r="22774" spans="1:12">
      <c r="A22774" t="e">
        <f ca="1">E00251429795121</f>
        <v>#NAME?</v>
      </c>
      <c r="B22774">
        <v>154</v>
      </c>
      <c r="C22774" t="s">
        <v>533</v>
      </c>
      <c r="D22774" s="1">
        <v>42782</v>
      </c>
      <c r="F22774">
        <v>1</v>
      </c>
      <c r="G22774">
        <v>2720</v>
      </c>
      <c r="H22774" t="s">
        <v>65</v>
      </c>
      <c r="J22774" t="s">
        <v>14</v>
      </c>
      <c r="K22774">
        <v>49</v>
      </c>
      <c r="L22774" t="s">
        <v>15</v>
      </c>
    </row>
    <row r="22775" spans="1:12">
      <c r="A22775" t="e">
        <f ca="1">E00251513010121</f>
        <v>#NAME?</v>
      </c>
      <c r="B22775">
        <v>446</v>
      </c>
      <c r="C22775" t="s">
        <v>94</v>
      </c>
      <c r="D22775" s="1">
        <v>42514</v>
      </c>
      <c r="F22775">
        <v>5</v>
      </c>
      <c r="G22775">
        <v>72632</v>
      </c>
      <c r="H22775" t="s">
        <v>107</v>
      </c>
      <c r="J22775" t="s">
        <v>14</v>
      </c>
      <c r="K22775">
        <v>45</v>
      </c>
      <c r="L22775" t="s">
        <v>15</v>
      </c>
    </row>
    <row r="22776" spans="1:12">
      <c r="A22776" t="e">
        <f ca="1">E00251429681721</f>
        <v>#NAME?</v>
      </c>
      <c r="B22776">
        <v>200</v>
      </c>
      <c r="C22776" t="s">
        <v>403</v>
      </c>
      <c r="D22776" s="1">
        <v>41838</v>
      </c>
      <c r="F22776">
        <v>1</v>
      </c>
      <c r="G22776">
        <v>5368</v>
      </c>
      <c r="H22776" t="s">
        <v>101</v>
      </c>
      <c r="J22776" t="s">
        <v>14</v>
      </c>
      <c r="K22776">
        <v>41</v>
      </c>
      <c r="L22776" t="s">
        <v>15</v>
      </c>
    </row>
    <row r="22777" spans="1:12">
      <c r="A22777" t="e">
        <f ca="1">E00251529504221</f>
        <v>#NAME?</v>
      </c>
      <c r="B22777">
        <v>193</v>
      </c>
      <c r="C22777" t="s">
        <v>247</v>
      </c>
      <c r="D22777" s="1">
        <v>42937</v>
      </c>
      <c r="F22777">
        <v>1</v>
      </c>
      <c r="G22777">
        <v>53550</v>
      </c>
      <c r="H22777" t="s">
        <v>345</v>
      </c>
      <c r="J22777" t="s">
        <v>14</v>
      </c>
      <c r="K22777">
        <v>51</v>
      </c>
      <c r="L22777" t="s">
        <v>15</v>
      </c>
    </row>
    <row r="22778" spans="1:12">
      <c r="A22778" t="e">
        <f ca="1">E00251529504221</f>
        <v>#NAME?</v>
      </c>
      <c r="B22778">
        <v>148</v>
      </c>
      <c r="C22778" t="s">
        <v>318</v>
      </c>
      <c r="D22778" s="1">
        <v>43055</v>
      </c>
      <c r="F22778">
        <v>1</v>
      </c>
      <c r="G22778">
        <v>85220</v>
      </c>
      <c r="H22778" t="s">
        <v>1561</v>
      </c>
      <c r="I22778" t="s">
        <v>56</v>
      </c>
      <c r="J22778" t="s">
        <v>57</v>
      </c>
      <c r="K22778">
        <v>51</v>
      </c>
      <c r="L22778" t="s">
        <v>15</v>
      </c>
    </row>
    <row r="22779" spans="1:12">
      <c r="A22779" t="e">
        <f ca="1">E00251429795121</f>
        <v>#NAME?</v>
      </c>
      <c r="B22779">
        <v>154</v>
      </c>
      <c r="C22779" t="s">
        <v>533</v>
      </c>
      <c r="D22779" s="1">
        <v>42809</v>
      </c>
      <c r="F22779">
        <v>2</v>
      </c>
      <c r="G22779">
        <v>2720</v>
      </c>
      <c r="H22779" t="s">
        <v>65</v>
      </c>
      <c r="J22779" t="s">
        <v>14</v>
      </c>
      <c r="K22779">
        <v>49</v>
      </c>
      <c r="L22779" t="s">
        <v>15</v>
      </c>
    </row>
    <row r="22780" spans="1:12">
      <c r="A22780" t="e">
        <f ca="1">E00251537609721</f>
        <v>#NAME?</v>
      </c>
      <c r="B22780">
        <v>437</v>
      </c>
      <c r="C22780" t="s">
        <v>216</v>
      </c>
      <c r="D22780" s="1">
        <v>43063</v>
      </c>
      <c r="F22780">
        <v>3</v>
      </c>
      <c r="G22780">
        <v>29690</v>
      </c>
      <c r="H22780" t="s">
        <v>52</v>
      </c>
      <c r="J22780" t="s">
        <v>14</v>
      </c>
      <c r="K22780">
        <v>46</v>
      </c>
      <c r="L22780" t="s">
        <v>15</v>
      </c>
    </row>
    <row r="22781" spans="1:12">
      <c r="A22781" t="e">
        <f ca="1">E00251528773621</f>
        <v>#NAME?</v>
      </c>
      <c r="B22781">
        <v>292</v>
      </c>
      <c r="C22781" t="s">
        <v>467</v>
      </c>
      <c r="D22781" s="1">
        <v>41047</v>
      </c>
      <c r="F22781">
        <v>3</v>
      </c>
      <c r="G22781">
        <v>2724</v>
      </c>
      <c r="H22781" t="s">
        <v>73</v>
      </c>
      <c r="J22781" t="s">
        <v>14</v>
      </c>
      <c r="K22781">
        <v>37</v>
      </c>
      <c r="L22781" t="s">
        <v>15</v>
      </c>
    </row>
    <row r="22782" spans="1:12">
      <c r="A22782" t="e">
        <f ca="1">E00251429795121</f>
        <v>#NAME?</v>
      </c>
      <c r="B22782">
        <v>154</v>
      </c>
      <c r="C22782" t="s">
        <v>533</v>
      </c>
      <c r="D22782" s="1">
        <v>42906</v>
      </c>
      <c r="F22782">
        <v>2</v>
      </c>
      <c r="G22782">
        <v>2720</v>
      </c>
      <c r="H22782" t="s">
        <v>65</v>
      </c>
      <c r="J22782" t="s">
        <v>14</v>
      </c>
      <c r="K22782">
        <v>49</v>
      </c>
      <c r="L22782" t="s">
        <v>15</v>
      </c>
    </row>
    <row r="22783" spans="1:12">
      <c r="A22783" t="e">
        <f ca="1">E00251524984921</f>
        <v>#NAME?</v>
      </c>
      <c r="B22783">
        <v>833</v>
      </c>
      <c r="C22783" t="s">
        <v>1004</v>
      </c>
      <c r="D22783" s="1">
        <v>42708</v>
      </c>
      <c r="F22783">
        <v>1</v>
      </c>
      <c r="G22783">
        <v>84509</v>
      </c>
      <c r="H22783" t="s">
        <v>830</v>
      </c>
      <c r="I22783" t="s">
        <v>56</v>
      </c>
      <c r="J22783" t="s">
        <v>57</v>
      </c>
      <c r="K22783">
        <v>43</v>
      </c>
      <c r="L22783" t="s">
        <v>15</v>
      </c>
    </row>
    <row r="22784" spans="1:12">
      <c r="A22784" t="e">
        <f ca="1">E00251529504221</f>
        <v>#NAME?</v>
      </c>
      <c r="B22784">
        <v>193</v>
      </c>
      <c r="C22784" t="s">
        <v>247</v>
      </c>
      <c r="D22784" s="1">
        <v>41743</v>
      </c>
      <c r="F22784">
        <v>1</v>
      </c>
      <c r="G22784">
        <v>5368</v>
      </c>
      <c r="H22784" t="s">
        <v>101</v>
      </c>
      <c r="J22784" t="s">
        <v>14</v>
      </c>
      <c r="K22784">
        <v>47</v>
      </c>
      <c r="L22784" t="s">
        <v>15</v>
      </c>
    </row>
    <row r="22785" spans="1:12">
      <c r="A22785" t="e">
        <f ca="1">E00251537609721</f>
        <v>#NAME?</v>
      </c>
      <c r="B22785">
        <v>437</v>
      </c>
      <c r="C22785" t="s">
        <v>216</v>
      </c>
      <c r="D22785" s="1">
        <v>42300</v>
      </c>
      <c r="F22785">
        <v>1</v>
      </c>
      <c r="G22785">
        <v>78900</v>
      </c>
      <c r="H22785" t="s">
        <v>79</v>
      </c>
      <c r="J22785" t="s">
        <v>14</v>
      </c>
      <c r="K22785">
        <v>44</v>
      </c>
      <c r="L22785" t="s">
        <v>22</v>
      </c>
    </row>
    <row r="22786" spans="1:12">
      <c r="A22786" t="e">
        <f ca="1">E00251513010121</f>
        <v>#NAME?</v>
      </c>
      <c r="B22786">
        <v>446</v>
      </c>
      <c r="C22786" t="s">
        <v>94</v>
      </c>
      <c r="D22786" s="1">
        <v>42514</v>
      </c>
      <c r="F22786">
        <v>1</v>
      </c>
      <c r="G22786">
        <v>7291</v>
      </c>
      <c r="H22786" t="s">
        <v>163</v>
      </c>
      <c r="J22786" t="s">
        <v>14</v>
      </c>
      <c r="K22786">
        <v>45</v>
      </c>
      <c r="L22786" t="s">
        <v>15</v>
      </c>
    </row>
    <row r="22787" spans="1:12">
      <c r="A22787" t="e">
        <f ca="1">E00251513010121</f>
        <v>#NAME?</v>
      </c>
      <c r="B22787">
        <v>446</v>
      </c>
      <c r="C22787" t="s">
        <v>94</v>
      </c>
      <c r="D22787" s="1">
        <v>41394</v>
      </c>
      <c r="F22787">
        <v>1</v>
      </c>
      <c r="G22787">
        <v>30000</v>
      </c>
      <c r="H22787" t="s">
        <v>144</v>
      </c>
      <c r="J22787" t="s">
        <v>14</v>
      </c>
      <c r="K22787">
        <v>42</v>
      </c>
      <c r="L22787" t="s">
        <v>15</v>
      </c>
    </row>
    <row r="22788" spans="1:12">
      <c r="A22788" t="e">
        <f ca="1">E00251513010121</f>
        <v>#NAME?</v>
      </c>
      <c r="B22788">
        <v>446</v>
      </c>
      <c r="C22788" t="s">
        <v>94</v>
      </c>
      <c r="D22788" s="1">
        <v>41535</v>
      </c>
      <c r="F22788">
        <v>2</v>
      </c>
      <c r="G22788">
        <v>27800</v>
      </c>
      <c r="H22788" t="s">
        <v>145</v>
      </c>
      <c r="J22788" t="s">
        <v>14</v>
      </c>
      <c r="K22788">
        <v>42</v>
      </c>
      <c r="L22788" t="s">
        <v>15</v>
      </c>
    </row>
    <row r="22789" spans="1:12">
      <c r="A22789" t="e">
        <f ca="1">E00251513010121</f>
        <v>#NAME?</v>
      </c>
      <c r="B22789">
        <v>446</v>
      </c>
      <c r="C22789" t="s">
        <v>94</v>
      </c>
      <c r="D22789" s="1">
        <v>41904</v>
      </c>
      <c r="F22789">
        <v>5</v>
      </c>
      <c r="G22789">
        <v>5718</v>
      </c>
      <c r="H22789" t="s">
        <v>244</v>
      </c>
      <c r="J22789" t="s">
        <v>14</v>
      </c>
      <c r="K22789">
        <v>43</v>
      </c>
      <c r="L22789" t="s">
        <v>15</v>
      </c>
    </row>
    <row r="22790" spans="1:12">
      <c r="A22790" t="e">
        <f ca="1">E00251429795121</f>
        <v>#NAME?</v>
      </c>
      <c r="B22790">
        <v>154</v>
      </c>
      <c r="C22790" t="s">
        <v>533</v>
      </c>
      <c r="D22790" s="1">
        <v>41023</v>
      </c>
      <c r="F22790">
        <v>2</v>
      </c>
      <c r="G22790">
        <v>2729</v>
      </c>
      <c r="H22790" t="s">
        <v>115</v>
      </c>
      <c r="J22790" t="s">
        <v>14</v>
      </c>
      <c r="K22790">
        <v>44</v>
      </c>
      <c r="L22790" t="s">
        <v>15</v>
      </c>
    </row>
    <row r="22791" spans="1:12">
      <c r="A22791" t="e">
        <f ca="1">E00251429795121</f>
        <v>#NAME?</v>
      </c>
      <c r="B22791">
        <v>154</v>
      </c>
      <c r="C22791" t="s">
        <v>533</v>
      </c>
      <c r="D22791" s="1">
        <v>42753</v>
      </c>
      <c r="F22791">
        <v>2</v>
      </c>
      <c r="G22791">
        <v>2720</v>
      </c>
      <c r="H22791" t="s">
        <v>65</v>
      </c>
      <c r="J22791" t="s">
        <v>14</v>
      </c>
      <c r="K22791">
        <v>49</v>
      </c>
      <c r="L22791" t="s">
        <v>15</v>
      </c>
    </row>
    <row r="22792" spans="1:12">
      <c r="A22792" t="e">
        <f ca="1">E00251537609721</f>
        <v>#NAME?</v>
      </c>
      <c r="B22792">
        <v>437</v>
      </c>
      <c r="C22792" t="s">
        <v>216</v>
      </c>
      <c r="D22792" s="1">
        <v>42425</v>
      </c>
      <c r="F22792">
        <v>2</v>
      </c>
      <c r="G22792">
        <v>37230</v>
      </c>
      <c r="H22792" t="s">
        <v>361</v>
      </c>
      <c r="J22792" t="s">
        <v>14</v>
      </c>
      <c r="K22792">
        <v>44</v>
      </c>
      <c r="L22792" t="s">
        <v>15</v>
      </c>
    </row>
    <row r="22793" spans="1:12">
      <c r="A22793" t="e">
        <f ca="1">E00251513010121</f>
        <v>#NAME?</v>
      </c>
      <c r="B22793">
        <v>446</v>
      </c>
      <c r="C22793" t="s">
        <v>94</v>
      </c>
      <c r="D22793" s="1">
        <v>41380</v>
      </c>
      <c r="F22793">
        <v>1</v>
      </c>
      <c r="G22793">
        <v>2729</v>
      </c>
      <c r="H22793" t="s">
        <v>115</v>
      </c>
      <c r="J22793" t="s">
        <v>14</v>
      </c>
      <c r="K22793">
        <v>42</v>
      </c>
      <c r="L22793" t="s">
        <v>15</v>
      </c>
    </row>
    <row r="22794" spans="1:12">
      <c r="A22794" t="e">
        <f ca="1">E00251513010121</f>
        <v>#NAME?</v>
      </c>
      <c r="B22794">
        <v>446</v>
      </c>
      <c r="C22794" t="s">
        <v>94</v>
      </c>
      <c r="D22794" s="1">
        <v>42152</v>
      </c>
      <c r="F22794">
        <v>4</v>
      </c>
      <c r="G22794">
        <v>30000</v>
      </c>
      <c r="H22794" t="s">
        <v>144</v>
      </c>
      <c r="J22794" t="s">
        <v>14</v>
      </c>
      <c r="K22794">
        <v>44</v>
      </c>
      <c r="L22794" t="s">
        <v>15</v>
      </c>
    </row>
    <row r="22795" spans="1:12">
      <c r="A22795" t="e">
        <f ca="1">E00251439868821</f>
        <v>#NAME?</v>
      </c>
      <c r="B22795">
        <v>489</v>
      </c>
      <c r="C22795" t="s">
        <v>100</v>
      </c>
      <c r="D22795" s="1">
        <v>42858</v>
      </c>
      <c r="F22795">
        <v>2</v>
      </c>
      <c r="G22795">
        <v>7862</v>
      </c>
      <c r="H22795" t="s">
        <v>27</v>
      </c>
      <c r="J22795" t="s">
        <v>14</v>
      </c>
      <c r="K22795">
        <v>64</v>
      </c>
      <c r="L22795" t="s">
        <v>22</v>
      </c>
    </row>
    <row r="22796" spans="1:12">
      <c r="A22796" t="e">
        <f ca="1">E00251439868821</f>
        <v>#NAME?</v>
      </c>
      <c r="B22796">
        <v>3072</v>
      </c>
      <c r="C22796" t="s">
        <v>315</v>
      </c>
      <c r="D22796" s="1">
        <v>39289</v>
      </c>
      <c r="F22796">
        <v>1</v>
      </c>
      <c r="G22796">
        <v>3090</v>
      </c>
      <c r="H22796" t="s">
        <v>653</v>
      </c>
      <c r="J22796" t="s">
        <v>272</v>
      </c>
      <c r="K22796">
        <v>55</v>
      </c>
      <c r="L22796" t="s">
        <v>15</v>
      </c>
    </row>
    <row r="22797" spans="1:12">
      <c r="A22797" t="e">
        <f ca="1">E00251439864121</f>
        <v>#NAME?</v>
      </c>
      <c r="B22797">
        <v>498</v>
      </c>
      <c r="C22797" t="s">
        <v>591</v>
      </c>
      <c r="D22797" s="1">
        <v>43004</v>
      </c>
      <c r="F22797">
        <v>1</v>
      </c>
      <c r="G22797">
        <v>3004</v>
      </c>
      <c r="H22797" t="s">
        <v>104</v>
      </c>
      <c r="J22797" t="s">
        <v>14</v>
      </c>
      <c r="K22797">
        <v>44</v>
      </c>
      <c r="L22797" t="s">
        <v>15</v>
      </c>
    </row>
    <row r="22798" spans="1:12">
      <c r="A22798" t="e">
        <f ca="1">E00251429681721</f>
        <v>#NAME?</v>
      </c>
      <c r="B22798">
        <v>200</v>
      </c>
      <c r="C22798" t="s">
        <v>403</v>
      </c>
      <c r="D22798" s="1">
        <v>41242</v>
      </c>
      <c r="F22798">
        <v>1</v>
      </c>
      <c r="G22798">
        <v>7243</v>
      </c>
      <c r="H22798" t="s">
        <v>42</v>
      </c>
      <c r="J22798" t="s">
        <v>14</v>
      </c>
      <c r="K22798">
        <v>40</v>
      </c>
      <c r="L22798" t="s">
        <v>15</v>
      </c>
    </row>
    <row r="22799" spans="1:12">
      <c r="A22799" t="e">
        <f ca="1">E00251528773621</f>
        <v>#NAME?</v>
      </c>
      <c r="B22799">
        <v>297</v>
      </c>
      <c r="C22799" t="s">
        <v>411</v>
      </c>
      <c r="D22799" s="1">
        <v>42893</v>
      </c>
      <c r="F22799">
        <v>1</v>
      </c>
      <c r="G22799">
        <v>2722</v>
      </c>
      <c r="H22799" t="s">
        <v>339</v>
      </c>
      <c r="J22799" t="s">
        <v>14</v>
      </c>
      <c r="K22799">
        <v>42</v>
      </c>
      <c r="L22799" t="s">
        <v>15</v>
      </c>
    </row>
    <row r="22800" spans="1:12">
      <c r="A22800" t="e">
        <f ca="1">E00251715777721</f>
        <v>#NAME?</v>
      </c>
      <c r="B22800">
        <v>6046</v>
      </c>
      <c r="C22800" t="s">
        <v>98</v>
      </c>
      <c r="D22800" s="1">
        <v>42024</v>
      </c>
      <c r="E22800">
        <v>0</v>
      </c>
      <c r="F22800">
        <v>2</v>
      </c>
      <c r="G22800">
        <v>7810</v>
      </c>
      <c r="H22800" t="s">
        <v>143</v>
      </c>
      <c r="J22800" t="s">
        <v>34</v>
      </c>
      <c r="K22800">
        <v>52</v>
      </c>
      <c r="L22800" t="s">
        <v>15</v>
      </c>
    </row>
    <row r="22801" spans="1:12">
      <c r="A22801" t="e">
        <f ca="1">E00251715777721</f>
        <v>#NAME?</v>
      </c>
      <c r="B22801">
        <v>6046</v>
      </c>
      <c r="C22801" t="s">
        <v>98</v>
      </c>
      <c r="D22801" s="1">
        <v>42751</v>
      </c>
      <c r="E22801">
        <v>1</v>
      </c>
      <c r="F22801">
        <v>1</v>
      </c>
      <c r="G22801">
        <v>1532</v>
      </c>
      <c r="H22801" t="s">
        <v>1299</v>
      </c>
      <c r="J22801" t="s">
        <v>34</v>
      </c>
      <c r="K22801">
        <v>54</v>
      </c>
      <c r="L22801" t="s">
        <v>15</v>
      </c>
    </row>
    <row r="22802" spans="1:12">
      <c r="A22802" t="e">
        <f ca="1">E00251524998621</f>
        <v>#NAME?</v>
      </c>
      <c r="B22802">
        <v>461</v>
      </c>
      <c r="C22802" t="s">
        <v>648</v>
      </c>
      <c r="D22802" s="1">
        <v>41022</v>
      </c>
      <c r="F22802">
        <v>1</v>
      </c>
      <c r="G22802">
        <v>7242</v>
      </c>
      <c r="H22802" t="s">
        <v>93</v>
      </c>
      <c r="J22802" t="s">
        <v>14</v>
      </c>
      <c r="K22802">
        <v>36</v>
      </c>
      <c r="L22802" t="s">
        <v>15</v>
      </c>
    </row>
    <row r="22803" spans="1:12">
      <c r="A22803" t="e">
        <f ca="1">E00251528773621</f>
        <v>#NAME?</v>
      </c>
      <c r="B22803">
        <v>297</v>
      </c>
      <c r="C22803" t="s">
        <v>411</v>
      </c>
      <c r="D22803" s="1">
        <v>40949</v>
      </c>
      <c r="F22803">
        <v>3</v>
      </c>
      <c r="G22803">
        <v>7242</v>
      </c>
      <c r="H22803" t="s">
        <v>93</v>
      </c>
      <c r="J22803" t="s">
        <v>14</v>
      </c>
      <c r="K22803">
        <v>36</v>
      </c>
      <c r="L22803" t="s">
        <v>15</v>
      </c>
    </row>
    <row r="22804" spans="1:12">
      <c r="A22804" t="e">
        <f ca="1">E00251528773621</f>
        <v>#NAME?</v>
      </c>
      <c r="B22804">
        <v>297</v>
      </c>
      <c r="C22804" t="s">
        <v>411</v>
      </c>
      <c r="D22804" s="1">
        <v>40949</v>
      </c>
      <c r="F22804">
        <v>5</v>
      </c>
      <c r="G22804">
        <v>5921</v>
      </c>
      <c r="H22804" t="s">
        <v>680</v>
      </c>
      <c r="J22804" t="s">
        <v>14</v>
      </c>
      <c r="K22804">
        <v>36</v>
      </c>
      <c r="L22804" t="s">
        <v>15</v>
      </c>
    </row>
    <row r="22805" spans="1:12">
      <c r="A22805" t="e">
        <f ca="1">E00251439868821</f>
        <v>#NAME?</v>
      </c>
      <c r="B22805">
        <v>489</v>
      </c>
      <c r="C22805" t="s">
        <v>100</v>
      </c>
      <c r="D22805" s="1">
        <v>41159</v>
      </c>
      <c r="F22805">
        <v>1</v>
      </c>
      <c r="G22805">
        <v>4549</v>
      </c>
      <c r="H22805" t="s">
        <v>69</v>
      </c>
      <c r="J22805" t="s">
        <v>14</v>
      </c>
      <c r="K22805">
        <v>60</v>
      </c>
      <c r="L22805" t="s">
        <v>15</v>
      </c>
    </row>
    <row r="22806" spans="1:12">
      <c r="A22806" t="e">
        <f ca="1">E00251439868821</f>
        <v>#NAME?</v>
      </c>
      <c r="B22806">
        <v>489</v>
      </c>
      <c r="C22806" t="s">
        <v>100</v>
      </c>
      <c r="D22806" s="1">
        <v>41751</v>
      </c>
      <c r="F22806">
        <v>2</v>
      </c>
      <c r="G22806">
        <v>7231</v>
      </c>
      <c r="H22806" t="s">
        <v>128</v>
      </c>
      <c r="J22806" t="s">
        <v>14</v>
      </c>
      <c r="K22806">
        <v>61</v>
      </c>
      <c r="L22806" t="s">
        <v>15</v>
      </c>
    </row>
    <row r="22807" spans="1:12">
      <c r="A22807" t="e">
        <f ca="1">E00251715777721</f>
        <v>#NAME?</v>
      </c>
      <c r="B22807">
        <v>490</v>
      </c>
      <c r="C22807" t="s">
        <v>158</v>
      </c>
      <c r="D22807" s="1">
        <v>42062</v>
      </c>
      <c r="F22807">
        <v>1</v>
      </c>
      <c r="G22807">
        <v>2149</v>
      </c>
      <c r="H22807" t="s">
        <v>484</v>
      </c>
      <c r="J22807" t="s">
        <v>14</v>
      </c>
      <c r="K22807">
        <v>52</v>
      </c>
      <c r="L22807" t="s">
        <v>15</v>
      </c>
    </row>
    <row r="22808" spans="1:12">
      <c r="A22808" t="e">
        <f ca="1">E00251715777721</f>
        <v>#NAME?</v>
      </c>
      <c r="B22808">
        <v>490</v>
      </c>
      <c r="C22808" t="s">
        <v>158</v>
      </c>
      <c r="D22808" s="1">
        <v>42074</v>
      </c>
      <c r="F22808">
        <v>2</v>
      </c>
      <c r="G22808">
        <v>4019</v>
      </c>
      <c r="H22808" t="s">
        <v>26</v>
      </c>
      <c r="J22808" t="s">
        <v>14</v>
      </c>
      <c r="K22808">
        <v>52</v>
      </c>
      <c r="L22808" t="s">
        <v>15</v>
      </c>
    </row>
    <row r="22809" spans="1:12">
      <c r="A22809" t="e">
        <f ca="1">E00251532629421</f>
        <v>#NAME?</v>
      </c>
      <c r="B22809">
        <v>488</v>
      </c>
      <c r="C22809" t="s">
        <v>401</v>
      </c>
      <c r="D22809" s="1">
        <v>41996</v>
      </c>
      <c r="F22809">
        <v>1</v>
      </c>
      <c r="G22809">
        <v>460</v>
      </c>
      <c r="H22809" t="s">
        <v>16</v>
      </c>
      <c r="J22809" t="s">
        <v>14</v>
      </c>
      <c r="K22809">
        <v>58</v>
      </c>
      <c r="L22809" t="s">
        <v>15</v>
      </c>
    </row>
    <row r="22810" spans="1:12">
      <c r="A22810" t="e">
        <f ca="1">E00251524997621</f>
        <v>#NAME?</v>
      </c>
      <c r="B22810">
        <v>1273</v>
      </c>
      <c r="C22810" t="s">
        <v>28</v>
      </c>
      <c r="D22810" s="1">
        <v>42500</v>
      </c>
      <c r="F22810">
        <v>3</v>
      </c>
      <c r="G22810">
        <v>4019</v>
      </c>
      <c r="H22810" t="s">
        <v>26</v>
      </c>
      <c r="J22810" t="s">
        <v>14</v>
      </c>
      <c r="K22810">
        <v>66</v>
      </c>
      <c r="L22810" t="s">
        <v>15</v>
      </c>
    </row>
    <row r="22811" spans="1:12">
      <c r="A22811" t="e">
        <f ca="1">E00251524997621</f>
        <v>#NAME?</v>
      </c>
      <c r="B22811">
        <v>1273</v>
      </c>
      <c r="C22811" t="s">
        <v>28</v>
      </c>
      <c r="D22811" s="1">
        <v>42696</v>
      </c>
      <c r="F22811">
        <v>2</v>
      </c>
      <c r="G22811">
        <v>30748</v>
      </c>
      <c r="H22811" t="s">
        <v>50</v>
      </c>
      <c r="J22811" t="s">
        <v>14</v>
      </c>
      <c r="K22811">
        <v>66</v>
      </c>
      <c r="L22811" t="s">
        <v>15</v>
      </c>
    </row>
    <row r="22812" spans="1:12">
      <c r="A22812" t="e">
        <f ca="1">E00251429681721</f>
        <v>#NAME?</v>
      </c>
      <c r="B22812">
        <v>3435</v>
      </c>
      <c r="C22812" t="s">
        <v>409</v>
      </c>
      <c r="D22812" s="1">
        <v>42659</v>
      </c>
      <c r="F22812">
        <v>1</v>
      </c>
      <c r="G22812">
        <v>93</v>
      </c>
      <c r="H22812" t="s">
        <v>29</v>
      </c>
      <c r="J22812" t="s">
        <v>14</v>
      </c>
      <c r="K22812">
        <v>43</v>
      </c>
      <c r="L22812" t="s">
        <v>15</v>
      </c>
    </row>
    <row r="22813" spans="1:12">
      <c r="A22813" t="e">
        <f ca="1">E00251524997621</f>
        <v>#NAME?</v>
      </c>
      <c r="B22813">
        <v>1273</v>
      </c>
      <c r="C22813" t="s">
        <v>28</v>
      </c>
      <c r="D22813" s="1">
        <v>41827</v>
      </c>
      <c r="F22813">
        <v>1</v>
      </c>
      <c r="G22813">
        <v>25000</v>
      </c>
      <c r="H22813" t="s">
        <v>178</v>
      </c>
      <c r="J22813" t="s">
        <v>14</v>
      </c>
      <c r="K22813">
        <v>64</v>
      </c>
      <c r="L22813" t="s">
        <v>15</v>
      </c>
    </row>
    <row r="22814" spans="1:12">
      <c r="A22814" t="e">
        <f ca="1">E00251524997621</f>
        <v>#NAME?</v>
      </c>
      <c r="B22814">
        <v>1273</v>
      </c>
      <c r="C22814" t="s">
        <v>28</v>
      </c>
      <c r="D22814" s="1">
        <v>42591</v>
      </c>
      <c r="F22814">
        <v>3</v>
      </c>
      <c r="G22814">
        <v>25000</v>
      </c>
      <c r="H22814" t="s">
        <v>178</v>
      </c>
      <c r="J22814" t="s">
        <v>14</v>
      </c>
      <c r="K22814">
        <v>66</v>
      </c>
      <c r="L22814" t="s">
        <v>15</v>
      </c>
    </row>
    <row r="22815" spans="1:12">
      <c r="A22815" t="e">
        <f ca="1">E00251524997621</f>
        <v>#NAME?</v>
      </c>
      <c r="B22815">
        <v>1273</v>
      </c>
      <c r="C22815" t="s">
        <v>28</v>
      </c>
      <c r="D22815" s="1">
        <v>42704</v>
      </c>
      <c r="F22815">
        <v>1</v>
      </c>
      <c r="G22815">
        <v>2809</v>
      </c>
      <c r="H22815" t="s">
        <v>90</v>
      </c>
      <c r="J22815" t="s">
        <v>14</v>
      </c>
      <c r="K22815">
        <v>66</v>
      </c>
      <c r="L22815" t="s">
        <v>15</v>
      </c>
    </row>
    <row r="22816" spans="1:12">
      <c r="A22816" t="e">
        <f ca="1">E00251532629421</f>
        <v>#NAME?</v>
      </c>
      <c r="B22816">
        <v>488</v>
      </c>
      <c r="C22816" t="s">
        <v>401</v>
      </c>
      <c r="D22816" s="1">
        <v>42503</v>
      </c>
      <c r="F22816">
        <v>2</v>
      </c>
      <c r="G22816">
        <v>7243</v>
      </c>
      <c r="H22816" t="s">
        <v>42</v>
      </c>
      <c r="J22816" t="s">
        <v>14</v>
      </c>
      <c r="K22816">
        <v>59</v>
      </c>
      <c r="L22816" t="s">
        <v>15</v>
      </c>
    </row>
    <row r="22817" spans="1:12">
      <c r="A22817" t="e">
        <f ca="1">E00251532629421</f>
        <v>#NAME?</v>
      </c>
      <c r="B22817">
        <v>488</v>
      </c>
      <c r="C22817" t="s">
        <v>401</v>
      </c>
      <c r="D22817" s="1">
        <v>41666</v>
      </c>
      <c r="F22817">
        <v>1</v>
      </c>
      <c r="G22817">
        <v>7062</v>
      </c>
      <c r="H22817" t="s">
        <v>97</v>
      </c>
      <c r="J22817" t="s">
        <v>14</v>
      </c>
      <c r="K22817">
        <v>57</v>
      </c>
      <c r="L22817" t="s">
        <v>15</v>
      </c>
    </row>
    <row r="22818" spans="1:12">
      <c r="A22818" t="e">
        <f ca="1">E00251430063721</f>
        <v>#NAME?</v>
      </c>
      <c r="B22818">
        <v>482</v>
      </c>
      <c r="C22818" t="s">
        <v>471</v>
      </c>
      <c r="D22818" s="1">
        <v>42460</v>
      </c>
      <c r="F22818">
        <v>3</v>
      </c>
      <c r="G22818">
        <v>4829</v>
      </c>
      <c r="H22818" t="s">
        <v>783</v>
      </c>
      <c r="J22818" t="s">
        <v>14</v>
      </c>
      <c r="K22818">
        <v>54</v>
      </c>
      <c r="L22818" t="s">
        <v>15</v>
      </c>
    </row>
    <row r="22819" spans="1:12">
      <c r="A22819" t="e">
        <f ca="1">E00251715777721</f>
        <v>#NAME?</v>
      </c>
      <c r="B22819">
        <v>490</v>
      </c>
      <c r="C22819" t="s">
        <v>158</v>
      </c>
      <c r="D22819" s="1">
        <v>42061</v>
      </c>
      <c r="F22819">
        <v>3</v>
      </c>
      <c r="G22819">
        <v>4019</v>
      </c>
      <c r="H22819" t="s">
        <v>26</v>
      </c>
      <c r="J22819" t="s">
        <v>14</v>
      </c>
      <c r="K22819">
        <v>52</v>
      </c>
      <c r="L22819" t="s">
        <v>15</v>
      </c>
    </row>
    <row r="22820" spans="1:12">
      <c r="A22820" t="e">
        <f ca="1">E00251532629421</f>
        <v>#NAME?</v>
      </c>
      <c r="B22820">
        <v>488</v>
      </c>
      <c r="C22820" t="s">
        <v>401</v>
      </c>
      <c r="D22820" s="1">
        <v>42705</v>
      </c>
      <c r="F22820">
        <v>2</v>
      </c>
      <c r="G22820">
        <v>29620</v>
      </c>
      <c r="H22820" t="s">
        <v>460</v>
      </c>
      <c r="J22820" t="s">
        <v>14</v>
      </c>
      <c r="K22820">
        <v>60</v>
      </c>
      <c r="L22820" t="s">
        <v>15</v>
      </c>
    </row>
    <row r="22821" spans="1:12">
      <c r="A22821" t="e">
        <f ca="1">E00251429606721</f>
        <v>#NAME?</v>
      </c>
      <c r="B22821">
        <v>161</v>
      </c>
      <c r="C22821" t="s">
        <v>349</v>
      </c>
      <c r="D22821" s="1">
        <v>41033</v>
      </c>
      <c r="F22821">
        <v>1</v>
      </c>
      <c r="G22821">
        <v>4557</v>
      </c>
      <c r="H22821" t="s">
        <v>1275</v>
      </c>
      <c r="J22821" t="s">
        <v>14</v>
      </c>
      <c r="K22821">
        <v>51</v>
      </c>
      <c r="L22821" t="s">
        <v>15</v>
      </c>
    </row>
    <row r="22822" spans="1:12">
      <c r="A22822" t="e">
        <f ca="1">E00251531500621</f>
        <v>#NAME?</v>
      </c>
      <c r="B22822">
        <v>703</v>
      </c>
      <c r="C22822" t="s">
        <v>305</v>
      </c>
      <c r="D22822" s="1">
        <v>41555</v>
      </c>
      <c r="F22822">
        <v>4</v>
      </c>
      <c r="G22822">
        <v>3051</v>
      </c>
      <c r="H22822" t="s">
        <v>13</v>
      </c>
      <c r="J22822" t="s">
        <v>14</v>
      </c>
      <c r="K22822">
        <v>49</v>
      </c>
      <c r="L22822" t="s">
        <v>15</v>
      </c>
    </row>
    <row r="22823" spans="1:12">
      <c r="A22823" t="e">
        <f ca="1">E00251531500621</f>
        <v>#NAME?</v>
      </c>
      <c r="B22823">
        <v>703</v>
      </c>
      <c r="C22823" t="s">
        <v>305</v>
      </c>
      <c r="D22823" s="1">
        <v>42025</v>
      </c>
      <c r="F22823">
        <v>4</v>
      </c>
      <c r="G22823">
        <v>7039</v>
      </c>
      <c r="H22823" t="s">
        <v>650</v>
      </c>
      <c r="J22823" t="s">
        <v>14</v>
      </c>
      <c r="K22823">
        <v>51</v>
      </c>
      <c r="L22823" t="s">
        <v>15</v>
      </c>
    </row>
    <row r="22824" spans="1:12">
      <c r="A22824" t="e">
        <f ca="1">E00251524997621</f>
        <v>#NAME?</v>
      </c>
      <c r="B22824">
        <v>1273</v>
      </c>
      <c r="C22824" t="s">
        <v>28</v>
      </c>
      <c r="D22824" s="1">
        <v>42444</v>
      </c>
      <c r="F22824">
        <v>2</v>
      </c>
      <c r="G22824">
        <v>4019</v>
      </c>
      <c r="H22824" t="s">
        <v>26</v>
      </c>
      <c r="J22824" t="s">
        <v>14</v>
      </c>
      <c r="K22824">
        <v>66</v>
      </c>
      <c r="L22824" t="s">
        <v>15</v>
      </c>
    </row>
    <row r="22825" spans="1:12">
      <c r="A22825" t="e">
        <f ca="1">E00251524997621</f>
        <v>#NAME?</v>
      </c>
      <c r="B22825">
        <v>1273</v>
      </c>
      <c r="C22825" t="s">
        <v>28</v>
      </c>
      <c r="D22825" s="1">
        <v>42696</v>
      </c>
      <c r="F22825">
        <v>5</v>
      </c>
      <c r="G22825">
        <v>2720</v>
      </c>
      <c r="H22825" t="s">
        <v>65</v>
      </c>
      <c r="J22825" t="s">
        <v>14</v>
      </c>
      <c r="K22825">
        <v>66</v>
      </c>
      <c r="L22825" t="s">
        <v>15</v>
      </c>
    </row>
    <row r="22826" spans="1:12">
      <c r="A22826" t="e">
        <f ca="1">E00251514725221</f>
        <v>#NAME?</v>
      </c>
      <c r="B22826">
        <v>485</v>
      </c>
      <c r="C22826" t="s">
        <v>241</v>
      </c>
      <c r="D22826" s="1">
        <v>41694</v>
      </c>
      <c r="F22826">
        <v>1</v>
      </c>
      <c r="G22826">
        <v>6089</v>
      </c>
      <c r="H22826" t="s">
        <v>1562</v>
      </c>
      <c r="J22826" t="s">
        <v>14</v>
      </c>
      <c r="K22826">
        <v>48</v>
      </c>
      <c r="L22826" t="s">
        <v>15</v>
      </c>
    </row>
    <row r="22827" spans="1:12">
      <c r="A22827" t="e">
        <f ca="1">E00251532800321</f>
        <v>#NAME?</v>
      </c>
      <c r="B22827">
        <v>498</v>
      </c>
      <c r="C22827" t="s">
        <v>591</v>
      </c>
      <c r="D22827" s="1">
        <v>42706</v>
      </c>
      <c r="F22827">
        <v>3</v>
      </c>
      <c r="G22827">
        <v>7904</v>
      </c>
      <c r="H22827" t="s">
        <v>75</v>
      </c>
      <c r="J22827" t="s">
        <v>14</v>
      </c>
      <c r="K22827">
        <v>51</v>
      </c>
      <c r="L22827" t="s">
        <v>22</v>
      </c>
    </row>
    <row r="22828" spans="1:12">
      <c r="A22828" t="e">
        <f ca="1">E00251524992721</f>
        <v>#NAME?</v>
      </c>
      <c r="B22828">
        <v>494</v>
      </c>
      <c r="C22828" t="s">
        <v>63</v>
      </c>
      <c r="D22828" s="1">
        <v>41542</v>
      </c>
      <c r="F22828">
        <v>1</v>
      </c>
      <c r="G22828">
        <v>2169</v>
      </c>
      <c r="H22828" t="s">
        <v>40</v>
      </c>
      <c r="J22828" t="s">
        <v>14</v>
      </c>
      <c r="K22828">
        <v>41</v>
      </c>
      <c r="L22828" t="s">
        <v>15</v>
      </c>
    </row>
    <row r="22829" spans="1:12">
      <c r="A22829" t="e">
        <f ca="1">E00251533061921</f>
        <v>#NAME?</v>
      </c>
      <c r="B22829">
        <v>471</v>
      </c>
      <c r="C22829" t="s">
        <v>654</v>
      </c>
      <c r="D22829" s="1">
        <v>41673</v>
      </c>
      <c r="F22829">
        <v>2</v>
      </c>
      <c r="G22829">
        <v>7852</v>
      </c>
      <c r="H22829" t="s">
        <v>221</v>
      </c>
      <c r="J22829" t="s">
        <v>14</v>
      </c>
      <c r="K22829">
        <v>46</v>
      </c>
      <c r="L22829" t="s">
        <v>22</v>
      </c>
    </row>
    <row r="22830" spans="1:12">
      <c r="A22830" t="e">
        <f ca="1">E00251531500621</f>
        <v>#NAME?</v>
      </c>
      <c r="B22830">
        <v>702</v>
      </c>
      <c r="C22830" t="s">
        <v>293</v>
      </c>
      <c r="D22830" s="1">
        <v>41740</v>
      </c>
      <c r="F22830">
        <v>6</v>
      </c>
      <c r="G22830">
        <v>2724</v>
      </c>
      <c r="H22830" t="s">
        <v>73</v>
      </c>
      <c r="J22830" t="s">
        <v>14</v>
      </c>
      <c r="K22830">
        <v>50</v>
      </c>
      <c r="L22830" t="s">
        <v>15</v>
      </c>
    </row>
    <row r="22831" spans="1:12">
      <c r="A22831" t="e">
        <f ca="1">E00251531500621</f>
        <v>#NAME?</v>
      </c>
      <c r="B22831">
        <v>702</v>
      </c>
      <c r="C22831" t="s">
        <v>293</v>
      </c>
      <c r="D22831" s="1">
        <v>41911</v>
      </c>
      <c r="F22831">
        <v>6</v>
      </c>
      <c r="G22831">
        <v>27802</v>
      </c>
      <c r="H22831" t="s">
        <v>83</v>
      </c>
      <c r="J22831" t="s">
        <v>14</v>
      </c>
      <c r="K22831">
        <v>50</v>
      </c>
      <c r="L22831" t="s">
        <v>15</v>
      </c>
    </row>
    <row r="22832" spans="1:12">
      <c r="A22832" t="e">
        <f ca="1">E00251429606721</f>
        <v>#NAME?</v>
      </c>
      <c r="B22832">
        <v>161</v>
      </c>
      <c r="C22832" t="s">
        <v>349</v>
      </c>
      <c r="D22832" s="1">
        <v>42858</v>
      </c>
      <c r="F22832">
        <v>1</v>
      </c>
      <c r="G22832">
        <v>7906</v>
      </c>
      <c r="H22832" t="s">
        <v>173</v>
      </c>
      <c r="J22832" t="s">
        <v>14</v>
      </c>
      <c r="K22832">
        <v>56</v>
      </c>
      <c r="L22832" t="s">
        <v>22</v>
      </c>
    </row>
    <row r="22833" spans="1:12">
      <c r="A22833" t="e">
        <f ca="1">E00251533061921</f>
        <v>#NAME?</v>
      </c>
      <c r="B22833">
        <v>471</v>
      </c>
      <c r="C22833" t="s">
        <v>654</v>
      </c>
      <c r="D22833" s="1">
        <v>41149</v>
      </c>
      <c r="F22833">
        <v>1</v>
      </c>
      <c r="G22833">
        <v>7806</v>
      </c>
      <c r="H22833" t="s">
        <v>184</v>
      </c>
      <c r="J22833" t="s">
        <v>14</v>
      </c>
      <c r="K22833">
        <v>45</v>
      </c>
      <c r="L22833" t="s">
        <v>22</v>
      </c>
    </row>
    <row r="22834" spans="1:12">
      <c r="A22834" t="e">
        <f ca="1">E00251531500621</f>
        <v>#NAME?</v>
      </c>
      <c r="B22834">
        <v>702</v>
      </c>
      <c r="C22834" t="s">
        <v>293</v>
      </c>
      <c r="D22834" s="1">
        <v>42398</v>
      </c>
      <c r="F22834">
        <v>3</v>
      </c>
      <c r="G22834">
        <v>1369</v>
      </c>
      <c r="H22834" t="s">
        <v>373</v>
      </c>
      <c r="J22834" t="s">
        <v>14</v>
      </c>
      <c r="K22834">
        <v>52</v>
      </c>
      <c r="L22834" t="s">
        <v>15</v>
      </c>
    </row>
    <row r="22835" spans="1:12">
      <c r="A22835" t="e">
        <f ca="1">E00251531500621</f>
        <v>#NAME?</v>
      </c>
      <c r="B22835">
        <v>702</v>
      </c>
      <c r="C22835" t="s">
        <v>293</v>
      </c>
      <c r="D22835" s="1">
        <v>42471</v>
      </c>
      <c r="F22835">
        <v>1</v>
      </c>
      <c r="G22835">
        <v>2724</v>
      </c>
      <c r="H22835" t="s">
        <v>73</v>
      </c>
      <c r="J22835" t="s">
        <v>14</v>
      </c>
      <c r="K22835">
        <v>52</v>
      </c>
      <c r="L22835" t="s">
        <v>15</v>
      </c>
    </row>
    <row r="22836" spans="1:12">
      <c r="A22836" t="e">
        <f ca="1">E00251531500621</f>
        <v>#NAME?</v>
      </c>
      <c r="B22836">
        <v>702</v>
      </c>
      <c r="C22836" t="s">
        <v>293</v>
      </c>
      <c r="D22836" s="1">
        <v>42621</v>
      </c>
      <c r="F22836">
        <v>4</v>
      </c>
      <c r="G22836">
        <v>7061</v>
      </c>
      <c r="H22836" t="s">
        <v>408</v>
      </c>
      <c r="J22836" t="s">
        <v>14</v>
      </c>
      <c r="K22836">
        <v>52</v>
      </c>
      <c r="L22836" t="s">
        <v>15</v>
      </c>
    </row>
    <row r="22837" spans="1:12">
      <c r="A22837" t="e">
        <f ca="1">E00251531500621</f>
        <v>#NAME?</v>
      </c>
      <c r="B22837">
        <v>703</v>
      </c>
      <c r="C22837" t="s">
        <v>305</v>
      </c>
      <c r="D22837" s="1">
        <v>41548</v>
      </c>
      <c r="F22837">
        <v>1</v>
      </c>
      <c r="G22837">
        <v>3699</v>
      </c>
      <c r="H22837" t="s">
        <v>149</v>
      </c>
      <c r="J22837" t="s">
        <v>14</v>
      </c>
      <c r="K22837">
        <v>49</v>
      </c>
      <c r="L22837" t="s">
        <v>15</v>
      </c>
    </row>
    <row r="22838" spans="1:12">
      <c r="A22838" t="e">
        <f ca="1">E00251713751121</f>
        <v>#NAME?</v>
      </c>
      <c r="B22838">
        <v>158</v>
      </c>
      <c r="C22838" t="s">
        <v>586</v>
      </c>
      <c r="D22838" s="1">
        <v>41535</v>
      </c>
      <c r="F22838">
        <v>2</v>
      </c>
      <c r="G22838">
        <v>7242</v>
      </c>
      <c r="H22838" t="s">
        <v>93</v>
      </c>
      <c r="J22838" t="s">
        <v>14</v>
      </c>
      <c r="K22838">
        <v>40</v>
      </c>
      <c r="L22838" t="s">
        <v>15</v>
      </c>
    </row>
    <row r="22839" spans="1:12">
      <c r="A22839" t="e">
        <f ca="1">E00251713751121</f>
        <v>#NAME?</v>
      </c>
      <c r="B22839">
        <v>158</v>
      </c>
      <c r="C22839" t="s">
        <v>586</v>
      </c>
      <c r="D22839" s="1">
        <v>41865</v>
      </c>
      <c r="F22839">
        <v>3</v>
      </c>
      <c r="G22839">
        <v>7242</v>
      </c>
      <c r="H22839" t="s">
        <v>93</v>
      </c>
      <c r="J22839" t="s">
        <v>14</v>
      </c>
      <c r="K22839">
        <v>41</v>
      </c>
      <c r="L22839" t="s">
        <v>15</v>
      </c>
    </row>
    <row r="22840" spans="1:12">
      <c r="A22840" t="e">
        <f ca="1">E00251713751121</f>
        <v>#NAME?</v>
      </c>
      <c r="B22840">
        <v>158</v>
      </c>
      <c r="C22840" t="s">
        <v>586</v>
      </c>
      <c r="D22840" s="1">
        <v>42485</v>
      </c>
      <c r="F22840">
        <v>3</v>
      </c>
      <c r="G22840">
        <v>78079</v>
      </c>
      <c r="H22840" t="s">
        <v>49</v>
      </c>
      <c r="J22840" t="s">
        <v>14</v>
      </c>
      <c r="K22840">
        <v>42</v>
      </c>
      <c r="L22840" t="s">
        <v>22</v>
      </c>
    </row>
    <row r="22841" spans="1:12">
      <c r="A22841" t="e">
        <f ca="1">E00251713751121</f>
        <v>#NAME?</v>
      </c>
      <c r="B22841">
        <v>158</v>
      </c>
      <c r="C22841" t="s">
        <v>586</v>
      </c>
      <c r="D22841" s="1">
        <v>43084</v>
      </c>
      <c r="F22841">
        <v>2</v>
      </c>
      <c r="G22841">
        <v>2113</v>
      </c>
      <c r="H22841" t="s">
        <v>579</v>
      </c>
      <c r="J22841" t="s">
        <v>14</v>
      </c>
      <c r="K22841">
        <v>44</v>
      </c>
      <c r="L22841" t="s">
        <v>15</v>
      </c>
    </row>
    <row r="22842" spans="1:12">
      <c r="A22842" t="e">
        <f ca="1">E00251718067721</f>
        <v>#NAME?</v>
      </c>
      <c r="B22842">
        <v>1786</v>
      </c>
      <c r="C22842" t="s">
        <v>37</v>
      </c>
      <c r="D22842" s="1">
        <v>41087</v>
      </c>
      <c r="F22842">
        <v>1</v>
      </c>
      <c r="G22842">
        <v>88</v>
      </c>
      <c r="H22842" t="s">
        <v>919</v>
      </c>
      <c r="J22842" t="s">
        <v>14</v>
      </c>
      <c r="K22842">
        <v>46</v>
      </c>
      <c r="L22842" t="s">
        <v>15</v>
      </c>
    </row>
    <row r="22843" spans="1:12">
      <c r="A22843" t="e">
        <f ca="1">E00251713751121</f>
        <v>#NAME?</v>
      </c>
      <c r="B22843">
        <v>158</v>
      </c>
      <c r="C22843" t="s">
        <v>586</v>
      </c>
      <c r="D22843" s="1">
        <v>41913</v>
      </c>
      <c r="F22843">
        <v>1</v>
      </c>
      <c r="G22843">
        <v>7242</v>
      </c>
      <c r="H22843" t="s">
        <v>93</v>
      </c>
      <c r="J22843" t="s">
        <v>14</v>
      </c>
      <c r="K22843">
        <v>41</v>
      </c>
      <c r="L22843" t="s">
        <v>15</v>
      </c>
    </row>
    <row r="22844" spans="1:12">
      <c r="A22844" t="e">
        <f ca="1">E00251713751121</f>
        <v>#NAME?</v>
      </c>
      <c r="B22844">
        <v>158</v>
      </c>
      <c r="C22844" t="s">
        <v>586</v>
      </c>
      <c r="D22844" s="1">
        <v>41761</v>
      </c>
      <c r="F22844">
        <v>1</v>
      </c>
      <c r="G22844">
        <v>38420</v>
      </c>
      <c r="H22844" t="s">
        <v>587</v>
      </c>
      <c r="J22844" t="s">
        <v>14</v>
      </c>
      <c r="K22844">
        <v>40</v>
      </c>
      <c r="L22844" t="s">
        <v>15</v>
      </c>
    </row>
    <row r="22845" spans="1:12">
      <c r="A22845" t="e">
        <f ca="1">E00251713751121</f>
        <v>#NAME?</v>
      </c>
      <c r="B22845">
        <v>158</v>
      </c>
      <c r="C22845" t="s">
        <v>586</v>
      </c>
      <c r="D22845" s="1">
        <v>42850</v>
      </c>
      <c r="F22845">
        <v>1</v>
      </c>
      <c r="G22845">
        <v>56400</v>
      </c>
      <c r="H22845" t="s">
        <v>91</v>
      </c>
      <c r="J22845" t="s">
        <v>14</v>
      </c>
      <c r="K22845">
        <v>43</v>
      </c>
      <c r="L22845" t="s">
        <v>15</v>
      </c>
    </row>
    <row r="22846" spans="1:12">
      <c r="A22846" t="e">
        <f ca="1">E00251713751121</f>
        <v>#NAME?</v>
      </c>
      <c r="B22846">
        <v>158</v>
      </c>
      <c r="C22846" t="s">
        <v>586</v>
      </c>
      <c r="D22846" s="1">
        <v>43042</v>
      </c>
      <c r="F22846">
        <v>1</v>
      </c>
      <c r="G22846">
        <v>61171</v>
      </c>
      <c r="H22846" t="s">
        <v>513</v>
      </c>
      <c r="J22846" t="s">
        <v>14</v>
      </c>
      <c r="K22846">
        <v>44</v>
      </c>
      <c r="L22846" t="s">
        <v>15</v>
      </c>
    </row>
    <row r="22847" spans="1:12">
      <c r="A22847" t="e">
        <f ca="1">E00251713751121</f>
        <v>#NAME?</v>
      </c>
      <c r="B22847">
        <v>742</v>
      </c>
      <c r="C22847" t="s">
        <v>961</v>
      </c>
      <c r="D22847" s="1">
        <v>41667</v>
      </c>
      <c r="E22847">
        <v>0</v>
      </c>
      <c r="F22847">
        <v>1</v>
      </c>
      <c r="G22847">
        <v>38420</v>
      </c>
      <c r="H22847" t="s">
        <v>587</v>
      </c>
      <c r="J22847" t="s">
        <v>34</v>
      </c>
      <c r="K22847">
        <v>40</v>
      </c>
      <c r="L22847" t="s">
        <v>15</v>
      </c>
    </row>
    <row r="22848" spans="1:12">
      <c r="A22848" t="e">
        <f ca="1">E00251524997621</f>
        <v>#NAME?</v>
      </c>
      <c r="B22848">
        <v>1273</v>
      </c>
      <c r="C22848" t="s">
        <v>28</v>
      </c>
      <c r="D22848" s="1">
        <v>42696</v>
      </c>
      <c r="F22848">
        <v>4</v>
      </c>
      <c r="G22848">
        <v>25000</v>
      </c>
      <c r="H22848" t="s">
        <v>178</v>
      </c>
      <c r="J22848" t="s">
        <v>14</v>
      </c>
      <c r="K22848">
        <v>66</v>
      </c>
      <c r="L22848" t="s">
        <v>15</v>
      </c>
    </row>
    <row r="22849" spans="1:12">
      <c r="A22849" t="e">
        <f ca="1">E00251533061921</f>
        <v>#NAME?</v>
      </c>
      <c r="B22849">
        <v>471</v>
      </c>
      <c r="C22849" t="s">
        <v>654</v>
      </c>
      <c r="D22849" s="1">
        <v>42487</v>
      </c>
      <c r="F22849">
        <v>2</v>
      </c>
      <c r="G22849">
        <v>7852</v>
      </c>
      <c r="H22849" t="s">
        <v>221</v>
      </c>
      <c r="J22849" t="s">
        <v>14</v>
      </c>
      <c r="K22849">
        <v>48</v>
      </c>
      <c r="L22849" t="s">
        <v>22</v>
      </c>
    </row>
    <row r="22850" spans="1:12">
      <c r="A22850" t="e">
        <f t="shared" ref="A22850:A22855" ca="1" si="212">E00251531500621</f>
        <v>#NAME?</v>
      </c>
      <c r="B22850">
        <v>702</v>
      </c>
      <c r="C22850" t="s">
        <v>293</v>
      </c>
      <c r="D22850" s="1">
        <v>41740</v>
      </c>
      <c r="F22850">
        <v>5</v>
      </c>
      <c r="G22850">
        <v>27802</v>
      </c>
      <c r="H22850" t="s">
        <v>83</v>
      </c>
      <c r="J22850" t="s">
        <v>14</v>
      </c>
      <c r="K22850">
        <v>50</v>
      </c>
      <c r="L22850" t="s">
        <v>15</v>
      </c>
    </row>
    <row r="22851" spans="1:12">
      <c r="A22851" t="e">
        <f t="shared" ca="1" si="212"/>
        <v>#NAME?</v>
      </c>
      <c r="B22851">
        <v>703</v>
      </c>
      <c r="C22851" t="s">
        <v>305</v>
      </c>
      <c r="D22851" s="1">
        <v>42804</v>
      </c>
      <c r="F22851">
        <v>4</v>
      </c>
      <c r="G22851">
        <v>7962</v>
      </c>
      <c r="H22851" t="s">
        <v>111</v>
      </c>
      <c r="J22851" t="s">
        <v>14</v>
      </c>
      <c r="K22851">
        <v>53</v>
      </c>
      <c r="L22851" t="s">
        <v>22</v>
      </c>
    </row>
    <row r="22852" spans="1:12">
      <c r="A22852" t="e">
        <f t="shared" ca="1" si="212"/>
        <v>#NAME?</v>
      </c>
      <c r="B22852">
        <v>702</v>
      </c>
      <c r="C22852" t="s">
        <v>293</v>
      </c>
      <c r="D22852" s="1">
        <v>42331</v>
      </c>
      <c r="F22852">
        <v>5</v>
      </c>
      <c r="G22852">
        <v>6278</v>
      </c>
      <c r="H22852" t="s">
        <v>554</v>
      </c>
      <c r="J22852" t="s">
        <v>14</v>
      </c>
      <c r="K22852">
        <v>51</v>
      </c>
      <c r="L22852" t="s">
        <v>15</v>
      </c>
    </row>
    <row r="22853" spans="1:12">
      <c r="A22853" t="e">
        <f t="shared" ca="1" si="212"/>
        <v>#NAME?</v>
      </c>
      <c r="B22853">
        <v>703</v>
      </c>
      <c r="C22853" t="s">
        <v>305</v>
      </c>
      <c r="D22853" s="1">
        <v>41548</v>
      </c>
      <c r="F22853">
        <v>2</v>
      </c>
      <c r="G22853">
        <v>7962</v>
      </c>
      <c r="H22853" t="s">
        <v>111</v>
      </c>
      <c r="J22853" t="s">
        <v>14</v>
      </c>
      <c r="K22853">
        <v>49</v>
      </c>
      <c r="L22853" t="s">
        <v>22</v>
      </c>
    </row>
    <row r="22854" spans="1:12">
      <c r="A22854" t="e">
        <f t="shared" ca="1" si="212"/>
        <v>#NAME?</v>
      </c>
      <c r="B22854">
        <v>703</v>
      </c>
      <c r="C22854" t="s">
        <v>305</v>
      </c>
      <c r="D22854" s="1">
        <v>41718</v>
      </c>
      <c r="F22854">
        <v>1</v>
      </c>
      <c r="G22854">
        <v>3699</v>
      </c>
      <c r="H22854" t="s">
        <v>149</v>
      </c>
      <c r="J22854" t="s">
        <v>14</v>
      </c>
      <c r="K22854">
        <v>50</v>
      </c>
      <c r="L22854" t="s">
        <v>15</v>
      </c>
    </row>
    <row r="22855" spans="1:12">
      <c r="A22855" t="e">
        <f t="shared" ca="1" si="212"/>
        <v>#NAME?</v>
      </c>
      <c r="B22855">
        <v>703</v>
      </c>
      <c r="C22855" t="s">
        <v>305</v>
      </c>
      <c r="D22855" s="1">
        <v>41865</v>
      </c>
      <c r="F22855">
        <v>3</v>
      </c>
      <c r="G22855">
        <v>3051</v>
      </c>
      <c r="H22855" t="s">
        <v>13</v>
      </c>
      <c r="J22855" t="s">
        <v>14</v>
      </c>
      <c r="K22855">
        <v>50</v>
      </c>
      <c r="L22855" t="s">
        <v>15</v>
      </c>
    </row>
    <row r="22856" spans="1:12">
      <c r="A22856" t="e">
        <f ca="1">E00251432315821</f>
        <v>#NAME?</v>
      </c>
      <c r="B22856">
        <v>488</v>
      </c>
      <c r="C22856" t="s">
        <v>401</v>
      </c>
      <c r="D22856" s="1">
        <v>42779</v>
      </c>
      <c r="F22856">
        <v>1</v>
      </c>
      <c r="G22856">
        <v>79029</v>
      </c>
      <c r="H22856" t="s">
        <v>21</v>
      </c>
      <c r="J22856" t="s">
        <v>14</v>
      </c>
      <c r="K22856">
        <v>65</v>
      </c>
      <c r="L22856" t="s">
        <v>22</v>
      </c>
    </row>
    <row r="22857" spans="1:12">
      <c r="A22857" t="e">
        <f ca="1">E00251626548221</f>
        <v>#NAME?</v>
      </c>
      <c r="B22857">
        <v>292</v>
      </c>
      <c r="C22857" t="s">
        <v>467</v>
      </c>
      <c r="D22857" s="1">
        <v>41324</v>
      </c>
      <c r="F22857">
        <v>3</v>
      </c>
      <c r="G22857">
        <v>7841</v>
      </c>
      <c r="H22857" t="s">
        <v>154</v>
      </c>
      <c r="J22857" t="s">
        <v>14</v>
      </c>
      <c r="K22857">
        <v>48</v>
      </c>
      <c r="L22857" t="s">
        <v>22</v>
      </c>
    </row>
    <row r="22858" spans="1:12">
      <c r="A22858" t="e">
        <f ca="1">E00251531500621</f>
        <v>#NAME?</v>
      </c>
      <c r="B22858">
        <v>703</v>
      </c>
      <c r="C22858" t="s">
        <v>305</v>
      </c>
      <c r="D22858" s="1">
        <v>43048</v>
      </c>
      <c r="F22858">
        <v>2</v>
      </c>
      <c r="G22858">
        <v>2724</v>
      </c>
      <c r="H22858" t="s">
        <v>73</v>
      </c>
      <c r="J22858" t="s">
        <v>14</v>
      </c>
      <c r="K22858">
        <v>53</v>
      </c>
      <c r="L22858" t="s">
        <v>15</v>
      </c>
    </row>
    <row r="22859" spans="1:12">
      <c r="A22859" t="e">
        <f ca="1">E00251537608621</f>
        <v>#NAME?</v>
      </c>
      <c r="B22859">
        <v>1273</v>
      </c>
      <c r="C22859" t="s">
        <v>28</v>
      </c>
      <c r="D22859" s="1">
        <v>42146</v>
      </c>
      <c r="F22859">
        <v>1</v>
      </c>
      <c r="G22859">
        <v>33819</v>
      </c>
      <c r="H22859" t="s">
        <v>432</v>
      </c>
      <c r="J22859" t="s">
        <v>14</v>
      </c>
      <c r="K22859">
        <v>53</v>
      </c>
      <c r="L22859" t="s">
        <v>15</v>
      </c>
    </row>
    <row r="22860" spans="1:12">
      <c r="A22860" t="e">
        <f ca="1">E00251531500621</f>
        <v>#NAME?</v>
      </c>
      <c r="B22860">
        <v>702</v>
      </c>
      <c r="C22860" t="s">
        <v>293</v>
      </c>
      <c r="D22860" s="1">
        <v>42275</v>
      </c>
      <c r="F22860">
        <v>6</v>
      </c>
      <c r="G22860">
        <v>6278</v>
      </c>
      <c r="H22860" t="s">
        <v>554</v>
      </c>
      <c r="J22860" t="s">
        <v>14</v>
      </c>
      <c r="K22860">
        <v>51</v>
      </c>
      <c r="L22860" t="s">
        <v>15</v>
      </c>
    </row>
    <row r="22861" spans="1:12">
      <c r="A22861" t="e">
        <f ca="1">E00251531500621</f>
        <v>#NAME?</v>
      </c>
      <c r="B22861">
        <v>702</v>
      </c>
      <c r="C22861" t="s">
        <v>293</v>
      </c>
      <c r="D22861" s="1">
        <v>41705</v>
      </c>
      <c r="F22861">
        <v>4</v>
      </c>
      <c r="G22861">
        <v>7061</v>
      </c>
      <c r="H22861" t="s">
        <v>408</v>
      </c>
      <c r="J22861" t="s">
        <v>14</v>
      </c>
      <c r="K22861">
        <v>50</v>
      </c>
      <c r="L22861" t="s">
        <v>15</v>
      </c>
    </row>
    <row r="22862" spans="1:12">
      <c r="A22862" t="e">
        <f ca="1">E00251432270321</f>
        <v>#NAME?</v>
      </c>
      <c r="B22862">
        <v>488</v>
      </c>
      <c r="C22862" t="s">
        <v>401</v>
      </c>
      <c r="D22862" s="1">
        <v>41772</v>
      </c>
      <c r="F22862">
        <v>1</v>
      </c>
      <c r="G22862">
        <v>477</v>
      </c>
      <c r="H22862" t="s">
        <v>615</v>
      </c>
      <c r="J22862" t="s">
        <v>14</v>
      </c>
      <c r="K22862">
        <v>54</v>
      </c>
      <c r="L22862" t="s">
        <v>15</v>
      </c>
    </row>
    <row r="22863" spans="1:12">
      <c r="A22863" t="e">
        <f ca="1">E00251524992721</f>
        <v>#NAME?</v>
      </c>
      <c r="B22863">
        <v>494</v>
      </c>
      <c r="C22863" t="s">
        <v>63</v>
      </c>
      <c r="D22863" s="1">
        <v>41446</v>
      </c>
      <c r="F22863">
        <v>1</v>
      </c>
      <c r="G22863">
        <v>5693</v>
      </c>
      <c r="H22863" t="s">
        <v>358</v>
      </c>
      <c r="J22863" t="s">
        <v>14</v>
      </c>
      <c r="K22863">
        <v>41</v>
      </c>
      <c r="L22863" t="s">
        <v>15</v>
      </c>
    </row>
    <row r="22864" spans="1:12">
      <c r="A22864" t="e">
        <f ca="1">E00251524992721</f>
        <v>#NAME?</v>
      </c>
      <c r="B22864">
        <v>494</v>
      </c>
      <c r="C22864" t="s">
        <v>63</v>
      </c>
      <c r="D22864" s="1">
        <v>41558</v>
      </c>
      <c r="F22864">
        <v>2</v>
      </c>
      <c r="G22864">
        <v>71940</v>
      </c>
      <c r="H22864" t="s">
        <v>135</v>
      </c>
      <c r="J22864" t="s">
        <v>14</v>
      </c>
      <c r="K22864">
        <v>41</v>
      </c>
      <c r="L22864" t="s">
        <v>15</v>
      </c>
    </row>
    <row r="22865" spans="1:12">
      <c r="A22865" t="e">
        <f ca="1">E00251531500621</f>
        <v>#NAME?</v>
      </c>
      <c r="B22865">
        <v>702</v>
      </c>
      <c r="C22865" t="s">
        <v>293</v>
      </c>
      <c r="D22865" s="1">
        <v>41782</v>
      </c>
      <c r="F22865">
        <v>5</v>
      </c>
      <c r="G22865">
        <v>7061</v>
      </c>
      <c r="H22865" t="s">
        <v>408</v>
      </c>
      <c r="J22865" t="s">
        <v>14</v>
      </c>
      <c r="K22865">
        <v>50</v>
      </c>
      <c r="L22865" t="s">
        <v>15</v>
      </c>
    </row>
    <row r="22866" spans="1:12">
      <c r="A22866" t="e">
        <f ca="1">E00251531500621</f>
        <v>#NAME?</v>
      </c>
      <c r="B22866">
        <v>702</v>
      </c>
      <c r="C22866" t="s">
        <v>293</v>
      </c>
      <c r="D22866" s="1">
        <v>42240</v>
      </c>
      <c r="F22866">
        <v>2</v>
      </c>
      <c r="G22866">
        <v>6278</v>
      </c>
      <c r="H22866" t="s">
        <v>554</v>
      </c>
      <c r="J22866" t="s">
        <v>14</v>
      </c>
      <c r="K22866">
        <v>51</v>
      </c>
      <c r="L22866" t="s">
        <v>15</v>
      </c>
    </row>
    <row r="22867" spans="1:12">
      <c r="A22867" t="e">
        <f ca="1">E00251531500621</f>
        <v>#NAME?</v>
      </c>
      <c r="B22867">
        <v>702</v>
      </c>
      <c r="C22867" t="s">
        <v>293</v>
      </c>
      <c r="D22867" s="1">
        <v>42562</v>
      </c>
      <c r="F22867">
        <v>3</v>
      </c>
      <c r="G22867">
        <v>7962</v>
      </c>
      <c r="H22867" t="s">
        <v>111</v>
      </c>
      <c r="J22867" t="s">
        <v>14</v>
      </c>
      <c r="K22867">
        <v>52</v>
      </c>
      <c r="L22867" t="s">
        <v>22</v>
      </c>
    </row>
    <row r="22868" spans="1:12">
      <c r="A22868" t="e">
        <f ca="1">E00251429350021</f>
        <v>#NAME?</v>
      </c>
      <c r="B22868">
        <v>278</v>
      </c>
      <c r="C22868" t="s">
        <v>222</v>
      </c>
      <c r="D22868" s="1">
        <v>41662</v>
      </c>
      <c r="F22868">
        <v>1</v>
      </c>
      <c r="G22868">
        <v>5968</v>
      </c>
      <c r="H22868" t="s">
        <v>1563</v>
      </c>
      <c r="J22868" t="s">
        <v>14</v>
      </c>
      <c r="K22868">
        <v>63</v>
      </c>
      <c r="L22868" t="s">
        <v>15</v>
      </c>
    </row>
    <row r="22869" spans="1:12">
      <c r="A22869" t="e">
        <f ca="1">E00251531500621</f>
        <v>#NAME?</v>
      </c>
      <c r="B22869">
        <v>703</v>
      </c>
      <c r="C22869" t="s">
        <v>305</v>
      </c>
      <c r="D22869" s="1">
        <v>42690</v>
      </c>
      <c r="F22869">
        <v>1</v>
      </c>
      <c r="G22869">
        <v>7039</v>
      </c>
      <c r="H22869" t="s">
        <v>650</v>
      </c>
      <c r="J22869" t="s">
        <v>14</v>
      </c>
      <c r="K22869">
        <v>52</v>
      </c>
      <c r="L22869" t="s">
        <v>15</v>
      </c>
    </row>
    <row r="22870" spans="1:12">
      <c r="A22870" t="e">
        <f ca="1">E00251531500621</f>
        <v>#NAME?</v>
      </c>
      <c r="B22870">
        <v>703</v>
      </c>
      <c r="C22870" t="s">
        <v>305</v>
      </c>
      <c r="D22870" s="1">
        <v>42895</v>
      </c>
      <c r="F22870">
        <v>6</v>
      </c>
      <c r="G22870">
        <v>6278</v>
      </c>
      <c r="H22870" t="s">
        <v>554</v>
      </c>
      <c r="J22870" t="s">
        <v>14</v>
      </c>
      <c r="K22870">
        <v>53</v>
      </c>
      <c r="L22870" t="s">
        <v>15</v>
      </c>
    </row>
    <row r="22871" spans="1:12">
      <c r="A22871" t="e">
        <f ca="1">E00251531500621</f>
        <v>#NAME?</v>
      </c>
      <c r="B22871">
        <v>702</v>
      </c>
      <c r="C22871" t="s">
        <v>293</v>
      </c>
      <c r="D22871" s="1">
        <v>41705</v>
      </c>
      <c r="F22871">
        <v>1</v>
      </c>
      <c r="G22871">
        <v>3699</v>
      </c>
      <c r="H22871" t="s">
        <v>149</v>
      </c>
      <c r="J22871" t="s">
        <v>14</v>
      </c>
      <c r="K22871">
        <v>50</v>
      </c>
      <c r="L22871" t="s">
        <v>15</v>
      </c>
    </row>
    <row r="22872" spans="1:12">
      <c r="A22872" t="e">
        <f ca="1">E00251531500621</f>
        <v>#NAME?</v>
      </c>
      <c r="B22872">
        <v>702</v>
      </c>
      <c r="C22872" t="s">
        <v>293</v>
      </c>
      <c r="D22872" s="1">
        <v>41947</v>
      </c>
      <c r="F22872">
        <v>1</v>
      </c>
      <c r="G22872">
        <v>3699</v>
      </c>
      <c r="H22872" t="s">
        <v>149</v>
      </c>
      <c r="J22872" t="s">
        <v>14</v>
      </c>
      <c r="K22872">
        <v>50</v>
      </c>
      <c r="L22872" t="s">
        <v>15</v>
      </c>
    </row>
    <row r="22873" spans="1:12">
      <c r="A22873" t="e">
        <f ca="1">E00251533061921</f>
        <v>#NAME?</v>
      </c>
      <c r="B22873">
        <v>471</v>
      </c>
      <c r="C22873" t="s">
        <v>654</v>
      </c>
      <c r="D22873" s="1">
        <v>41452</v>
      </c>
      <c r="F22873">
        <v>1</v>
      </c>
      <c r="G22873">
        <v>37272</v>
      </c>
      <c r="H22873" t="s">
        <v>301</v>
      </c>
      <c r="J22873" t="s">
        <v>14</v>
      </c>
      <c r="K22873">
        <v>46</v>
      </c>
      <c r="L22873" t="s">
        <v>15</v>
      </c>
    </row>
    <row r="22874" spans="1:12">
      <c r="A22874" t="e">
        <f ca="1">E00251531500621</f>
        <v>#NAME?</v>
      </c>
      <c r="B22874">
        <v>703</v>
      </c>
      <c r="C22874" t="s">
        <v>305</v>
      </c>
      <c r="D22874" s="1">
        <v>42725</v>
      </c>
      <c r="F22874">
        <v>4</v>
      </c>
      <c r="G22874">
        <v>27802</v>
      </c>
      <c r="H22874" t="s">
        <v>83</v>
      </c>
      <c r="J22874" t="s">
        <v>14</v>
      </c>
      <c r="K22874">
        <v>53</v>
      </c>
      <c r="L22874" t="s">
        <v>15</v>
      </c>
    </row>
    <row r="22875" spans="1:12">
      <c r="A22875" t="e">
        <f ca="1">E00251626548221</f>
        <v>#NAME?</v>
      </c>
      <c r="B22875">
        <v>292</v>
      </c>
      <c r="C22875" t="s">
        <v>467</v>
      </c>
      <c r="D22875" s="1">
        <v>41324</v>
      </c>
      <c r="F22875">
        <v>2</v>
      </c>
      <c r="G22875">
        <v>4781</v>
      </c>
      <c r="H22875" t="s">
        <v>798</v>
      </c>
      <c r="J22875" t="s">
        <v>14</v>
      </c>
      <c r="K22875">
        <v>48</v>
      </c>
      <c r="L22875" t="s">
        <v>15</v>
      </c>
    </row>
    <row r="22876" spans="1:12">
      <c r="A22876" t="e">
        <f ca="1">E00251531500621</f>
        <v>#NAME?</v>
      </c>
      <c r="B22876">
        <v>703</v>
      </c>
      <c r="C22876" t="s">
        <v>305</v>
      </c>
      <c r="D22876" s="1">
        <v>41837</v>
      </c>
      <c r="F22876">
        <v>4</v>
      </c>
      <c r="G22876">
        <v>7039</v>
      </c>
      <c r="H22876" t="s">
        <v>650</v>
      </c>
      <c r="J22876" t="s">
        <v>14</v>
      </c>
      <c r="K22876">
        <v>50</v>
      </c>
      <c r="L22876" t="s">
        <v>15</v>
      </c>
    </row>
    <row r="22877" spans="1:12">
      <c r="A22877" t="e">
        <f ca="1">E00251439554121</f>
        <v>#NAME?</v>
      </c>
      <c r="B22877">
        <v>1785</v>
      </c>
      <c r="C22877" t="s">
        <v>129</v>
      </c>
      <c r="D22877" s="1">
        <v>42608</v>
      </c>
      <c r="F22877">
        <v>3</v>
      </c>
      <c r="G22877">
        <v>2724</v>
      </c>
      <c r="H22877" t="s">
        <v>73</v>
      </c>
      <c r="J22877" t="s">
        <v>14</v>
      </c>
      <c r="K22877">
        <v>56</v>
      </c>
      <c r="L22877" t="s">
        <v>15</v>
      </c>
    </row>
    <row r="22878" spans="1:12">
      <c r="A22878" t="e">
        <f ca="1">E00251514725221</f>
        <v>#NAME?</v>
      </c>
      <c r="B22878">
        <v>485</v>
      </c>
      <c r="C22878" t="s">
        <v>241</v>
      </c>
      <c r="D22878" s="1">
        <v>43024</v>
      </c>
      <c r="F22878">
        <v>4</v>
      </c>
      <c r="G22878">
        <v>7823</v>
      </c>
      <c r="H22878" t="s">
        <v>282</v>
      </c>
      <c r="J22878" t="s">
        <v>14</v>
      </c>
      <c r="K22878">
        <v>52</v>
      </c>
      <c r="L22878" t="s">
        <v>22</v>
      </c>
    </row>
    <row r="22879" spans="1:12">
      <c r="A22879" t="e">
        <f ca="1">E00251532800321</f>
        <v>#NAME?</v>
      </c>
      <c r="B22879">
        <v>498</v>
      </c>
      <c r="C22879" t="s">
        <v>591</v>
      </c>
      <c r="D22879" s="1">
        <v>42706</v>
      </c>
      <c r="F22879">
        <v>1</v>
      </c>
      <c r="G22879">
        <v>2720</v>
      </c>
      <c r="H22879" t="s">
        <v>65</v>
      </c>
      <c r="J22879" t="s">
        <v>14</v>
      </c>
      <c r="K22879">
        <v>51</v>
      </c>
      <c r="L22879" t="s">
        <v>15</v>
      </c>
    </row>
    <row r="22880" spans="1:12">
      <c r="A22880" t="e">
        <f ca="1">E00251526889621</f>
        <v>#NAME?</v>
      </c>
      <c r="B22880">
        <v>10</v>
      </c>
      <c r="C22880" t="s">
        <v>18</v>
      </c>
      <c r="D22880" s="1">
        <v>42411</v>
      </c>
      <c r="F22880">
        <v>1</v>
      </c>
      <c r="G22880">
        <v>7862</v>
      </c>
      <c r="H22880" t="s">
        <v>27</v>
      </c>
      <c r="J22880" t="s">
        <v>14</v>
      </c>
      <c r="K22880">
        <v>50</v>
      </c>
      <c r="L22880" t="s">
        <v>22</v>
      </c>
    </row>
    <row r="22881" spans="1:12">
      <c r="A22881" t="e">
        <f ca="1">E00251514725221</f>
        <v>#NAME?</v>
      </c>
      <c r="B22881">
        <v>485</v>
      </c>
      <c r="C22881" t="s">
        <v>241</v>
      </c>
      <c r="D22881" s="1">
        <v>43082</v>
      </c>
      <c r="F22881">
        <v>1</v>
      </c>
      <c r="G22881">
        <v>43491</v>
      </c>
      <c r="H22881" t="s">
        <v>1083</v>
      </c>
      <c r="J22881" t="s">
        <v>14</v>
      </c>
      <c r="K22881">
        <v>52</v>
      </c>
      <c r="L22881" t="s">
        <v>15</v>
      </c>
    </row>
    <row r="22882" spans="1:12">
      <c r="A22882" t="e">
        <f ca="1">E00251531500621</f>
        <v>#NAME?</v>
      </c>
      <c r="B22882">
        <v>703</v>
      </c>
      <c r="C22882" t="s">
        <v>305</v>
      </c>
      <c r="D22882" s="1">
        <v>41382</v>
      </c>
      <c r="F22882">
        <v>3</v>
      </c>
      <c r="G22882">
        <v>3051</v>
      </c>
      <c r="H22882" t="s">
        <v>13</v>
      </c>
      <c r="J22882" t="s">
        <v>14</v>
      </c>
      <c r="K22882">
        <v>49</v>
      </c>
      <c r="L22882" t="s">
        <v>15</v>
      </c>
    </row>
    <row r="22883" spans="1:12">
      <c r="A22883" t="e">
        <f ca="1">E00251531500621</f>
        <v>#NAME?</v>
      </c>
      <c r="B22883">
        <v>703</v>
      </c>
      <c r="C22883" t="s">
        <v>305</v>
      </c>
      <c r="D22883" s="1">
        <v>42725</v>
      </c>
      <c r="F22883">
        <v>6</v>
      </c>
      <c r="G22883">
        <v>6278</v>
      </c>
      <c r="H22883" t="s">
        <v>554</v>
      </c>
      <c r="J22883" t="s">
        <v>14</v>
      </c>
      <c r="K22883">
        <v>53</v>
      </c>
      <c r="L22883" t="s">
        <v>15</v>
      </c>
    </row>
    <row r="22884" spans="1:12">
      <c r="A22884" t="e">
        <f ca="1">E00251514725221</f>
        <v>#NAME?</v>
      </c>
      <c r="B22884">
        <v>481</v>
      </c>
      <c r="C22884" t="s">
        <v>402</v>
      </c>
      <c r="D22884" s="1">
        <v>41687</v>
      </c>
      <c r="F22884">
        <v>4</v>
      </c>
      <c r="G22884">
        <v>2410</v>
      </c>
      <c r="H22884" t="s">
        <v>283</v>
      </c>
      <c r="J22884" t="s">
        <v>14</v>
      </c>
      <c r="K22884">
        <v>48</v>
      </c>
      <c r="L22884" t="s">
        <v>15</v>
      </c>
    </row>
    <row r="22885" spans="1:12">
      <c r="A22885" t="e">
        <f ca="1">E00251514725221</f>
        <v>#NAME?</v>
      </c>
      <c r="B22885">
        <v>485</v>
      </c>
      <c r="C22885" t="s">
        <v>241</v>
      </c>
      <c r="D22885" s="1">
        <v>41218</v>
      </c>
      <c r="F22885">
        <v>1</v>
      </c>
      <c r="G22885">
        <v>7823</v>
      </c>
      <c r="H22885" t="s">
        <v>282</v>
      </c>
      <c r="J22885" t="s">
        <v>14</v>
      </c>
      <c r="K22885">
        <v>47</v>
      </c>
      <c r="L22885" t="s">
        <v>22</v>
      </c>
    </row>
    <row r="22886" spans="1:12">
      <c r="A22886" t="e">
        <f ca="1">E00251430149221</f>
        <v>#NAME?</v>
      </c>
      <c r="B22886">
        <v>285</v>
      </c>
      <c r="C22886" t="s">
        <v>117</v>
      </c>
      <c r="D22886" s="1">
        <v>41967</v>
      </c>
      <c r="F22886">
        <v>3</v>
      </c>
      <c r="G22886">
        <v>71940</v>
      </c>
      <c r="H22886" t="s">
        <v>135</v>
      </c>
      <c r="J22886" t="s">
        <v>14</v>
      </c>
      <c r="K22886">
        <v>45</v>
      </c>
      <c r="L22886" t="s">
        <v>15</v>
      </c>
    </row>
    <row r="22887" spans="1:12">
      <c r="A22887" t="e">
        <f ca="1">E00251626548221</f>
        <v>#NAME?</v>
      </c>
      <c r="B22887">
        <v>292</v>
      </c>
      <c r="C22887" t="s">
        <v>467</v>
      </c>
      <c r="D22887" s="1">
        <v>41660</v>
      </c>
      <c r="F22887">
        <v>2</v>
      </c>
      <c r="G22887">
        <v>4781</v>
      </c>
      <c r="H22887" t="s">
        <v>798</v>
      </c>
      <c r="J22887" t="s">
        <v>14</v>
      </c>
      <c r="K22887">
        <v>49</v>
      </c>
      <c r="L22887" t="s">
        <v>15</v>
      </c>
    </row>
    <row r="22888" spans="1:12">
      <c r="A22888" t="e">
        <f ca="1">E00251417957321</f>
        <v>#NAME?</v>
      </c>
      <c r="B22888">
        <v>68</v>
      </c>
      <c r="C22888" t="s">
        <v>657</v>
      </c>
      <c r="D22888" s="1">
        <v>41165</v>
      </c>
      <c r="F22888">
        <v>1</v>
      </c>
      <c r="G22888">
        <v>4019</v>
      </c>
      <c r="H22888" t="s">
        <v>26</v>
      </c>
      <c r="J22888" t="s">
        <v>14</v>
      </c>
      <c r="K22888">
        <v>38</v>
      </c>
      <c r="L22888" t="s">
        <v>15</v>
      </c>
    </row>
    <row r="22889" spans="1:12">
      <c r="A22889" t="e">
        <f t="shared" ref="A22889:A22895" ca="1" si="213">E00251514725221</f>
        <v>#NAME?</v>
      </c>
      <c r="B22889">
        <v>485</v>
      </c>
      <c r="C22889" t="s">
        <v>241</v>
      </c>
      <c r="D22889" s="1">
        <v>43024</v>
      </c>
      <c r="F22889">
        <v>3</v>
      </c>
      <c r="G22889">
        <v>2139</v>
      </c>
      <c r="H22889" t="s">
        <v>660</v>
      </c>
      <c r="J22889" t="s">
        <v>14</v>
      </c>
      <c r="K22889">
        <v>52</v>
      </c>
      <c r="L22889" t="s">
        <v>15</v>
      </c>
    </row>
    <row r="22890" spans="1:12">
      <c r="A22890" t="e">
        <f t="shared" ca="1" si="213"/>
        <v>#NAME?</v>
      </c>
      <c r="B22890">
        <v>485</v>
      </c>
      <c r="C22890" t="s">
        <v>241</v>
      </c>
      <c r="D22890" s="1">
        <v>43039</v>
      </c>
      <c r="F22890">
        <v>3</v>
      </c>
      <c r="G22890">
        <v>2139</v>
      </c>
      <c r="H22890" t="s">
        <v>660</v>
      </c>
      <c r="J22890" t="s">
        <v>14</v>
      </c>
      <c r="K22890">
        <v>52</v>
      </c>
      <c r="L22890" t="s">
        <v>15</v>
      </c>
    </row>
    <row r="22891" spans="1:12">
      <c r="A22891" t="e">
        <f t="shared" ca="1" si="213"/>
        <v>#NAME?</v>
      </c>
      <c r="B22891">
        <v>485</v>
      </c>
      <c r="C22891" t="s">
        <v>241</v>
      </c>
      <c r="D22891" s="1">
        <v>42411</v>
      </c>
      <c r="F22891">
        <v>2</v>
      </c>
      <c r="G22891">
        <v>7823</v>
      </c>
      <c r="H22891" t="s">
        <v>282</v>
      </c>
      <c r="J22891" t="s">
        <v>14</v>
      </c>
      <c r="K22891">
        <v>50</v>
      </c>
      <c r="L22891" t="s">
        <v>22</v>
      </c>
    </row>
    <row r="22892" spans="1:12">
      <c r="A22892" t="e">
        <f t="shared" ca="1" si="213"/>
        <v>#NAME?</v>
      </c>
      <c r="B22892">
        <v>485</v>
      </c>
      <c r="C22892" t="s">
        <v>241</v>
      </c>
      <c r="D22892" s="1">
        <v>42562</v>
      </c>
      <c r="F22892">
        <v>4</v>
      </c>
      <c r="G22892">
        <v>2410</v>
      </c>
      <c r="H22892" t="s">
        <v>283</v>
      </c>
      <c r="J22892" t="s">
        <v>14</v>
      </c>
      <c r="K22892">
        <v>51</v>
      </c>
      <c r="L22892" t="s">
        <v>15</v>
      </c>
    </row>
    <row r="22893" spans="1:12">
      <c r="A22893" t="e">
        <f t="shared" ca="1" si="213"/>
        <v>#NAME?</v>
      </c>
      <c r="B22893">
        <v>485</v>
      </c>
      <c r="C22893" t="s">
        <v>241</v>
      </c>
      <c r="D22893" s="1">
        <v>43021</v>
      </c>
      <c r="F22893">
        <v>5</v>
      </c>
      <c r="G22893">
        <v>27800</v>
      </c>
      <c r="H22893" t="s">
        <v>145</v>
      </c>
      <c r="J22893" t="s">
        <v>14</v>
      </c>
      <c r="K22893">
        <v>52</v>
      </c>
      <c r="L22893" t="s">
        <v>15</v>
      </c>
    </row>
    <row r="22894" spans="1:12">
      <c r="A22894" t="e">
        <f t="shared" ca="1" si="213"/>
        <v>#NAME?</v>
      </c>
      <c r="B22894">
        <v>481</v>
      </c>
      <c r="C22894" t="s">
        <v>402</v>
      </c>
      <c r="D22894" s="1">
        <v>41674</v>
      </c>
      <c r="F22894">
        <v>5</v>
      </c>
      <c r="G22894">
        <v>27800</v>
      </c>
      <c r="H22894" t="s">
        <v>145</v>
      </c>
      <c r="J22894" t="s">
        <v>14</v>
      </c>
      <c r="K22894">
        <v>48</v>
      </c>
      <c r="L22894" t="s">
        <v>15</v>
      </c>
    </row>
    <row r="22895" spans="1:12">
      <c r="A22895" t="e">
        <f t="shared" ca="1" si="213"/>
        <v>#NAME?</v>
      </c>
      <c r="B22895">
        <v>6046</v>
      </c>
      <c r="C22895" t="s">
        <v>98</v>
      </c>
      <c r="D22895" s="1">
        <v>42752</v>
      </c>
      <c r="E22895">
        <v>24</v>
      </c>
      <c r="F22895">
        <v>6</v>
      </c>
      <c r="G22895">
        <v>4109</v>
      </c>
      <c r="H22895" t="s">
        <v>1564</v>
      </c>
      <c r="J22895" t="s">
        <v>34</v>
      </c>
      <c r="K22895">
        <v>51</v>
      </c>
      <c r="L22895" t="s">
        <v>15</v>
      </c>
    </row>
    <row r="22896" spans="1:12">
      <c r="A22896" t="e">
        <f ca="1">E00251626548221</f>
        <v>#NAME?</v>
      </c>
      <c r="B22896">
        <v>272</v>
      </c>
      <c r="C22896" t="s">
        <v>174</v>
      </c>
      <c r="D22896" s="1">
        <v>43027</v>
      </c>
      <c r="F22896">
        <v>1</v>
      </c>
      <c r="G22896">
        <v>6826</v>
      </c>
      <c r="H22896" t="s">
        <v>1342</v>
      </c>
      <c r="I22896" t="s">
        <v>56</v>
      </c>
      <c r="J22896" t="s">
        <v>57</v>
      </c>
      <c r="K22896">
        <v>53</v>
      </c>
      <c r="L22896" t="s">
        <v>15</v>
      </c>
    </row>
    <row r="22897" spans="1:12">
      <c r="A22897" t="e">
        <f ca="1">E00251514725221</f>
        <v>#NAME?</v>
      </c>
      <c r="B22897">
        <v>485</v>
      </c>
      <c r="C22897" t="s">
        <v>241</v>
      </c>
      <c r="D22897" s="1">
        <v>43039</v>
      </c>
      <c r="F22897">
        <v>1</v>
      </c>
      <c r="G22897">
        <v>4019</v>
      </c>
      <c r="H22897" t="s">
        <v>26</v>
      </c>
      <c r="J22897" t="s">
        <v>14</v>
      </c>
      <c r="K22897">
        <v>52</v>
      </c>
      <c r="L22897" t="s">
        <v>15</v>
      </c>
    </row>
    <row r="22898" spans="1:12">
      <c r="A22898" t="e">
        <f ca="1">E00251514725221</f>
        <v>#NAME?</v>
      </c>
      <c r="B22898">
        <v>485</v>
      </c>
      <c r="C22898" t="s">
        <v>241</v>
      </c>
      <c r="D22898" s="1">
        <v>41674</v>
      </c>
      <c r="F22898">
        <v>5</v>
      </c>
      <c r="G22898">
        <v>27800</v>
      </c>
      <c r="H22898" t="s">
        <v>145</v>
      </c>
      <c r="J22898" t="s">
        <v>14</v>
      </c>
      <c r="K22898">
        <v>48</v>
      </c>
      <c r="L22898" t="s">
        <v>15</v>
      </c>
    </row>
    <row r="22899" spans="1:12">
      <c r="A22899" t="e">
        <f ca="1">E00251514725221</f>
        <v>#NAME?</v>
      </c>
      <c r="B22899">
        <v>481</v>
      </c>
      <c r="C22899" t="s">
        <v>402</v>
      </c>
      <c r="D22899" s="1">
        <v>41687</v>
      </c>
      <c r="F22899">
        <v>5</v>
      </c>
      <c r="G22899">
        <v>27800</v>
      </c>
      <c r="H22899" t="s">
        <v>145</v>
      </c>
      <c r="J22899" t="s">
        <v>14</v>
      </c>
      <c r="K22899">
        <v>48</v>
      </c>
      <c r="L22899" t="s">
        <v>15</v>
      </c>
    </row>
    <row r="22900" spans="1:12">
      <c r="A22900" t="e">
        <f ca="1">E00251514725221</f>
        <v>#NAME?</v>
      </c>
      <c r="B22900">
        <v>485</v>
      </c>
      <c r="C22900" t="s">
        <v>241</v>
      </c>
      <c r="D22900" s="1">
        <v>41684</v>
      </c>
      <c r="F22900">
        <v>1</v>
      </c>
      <c r="G22900">
        <v>6089</v>
      </c>
      <c r="H22900" t="s">
        <v>1562</v>
      </c>
      <c r="J22900" t="s">
        <v>14</v>
      </c>
      <c r="K22900">
        <v>48</v>
      </c>
      <c r="L22900" t="s">
        <v>15</v>
      </c>
    </row>
    <row r="22901" spans="1:12">
      <c r="A22901" t="e">
        <f ca="1">E00251430149221</f>
        <v>#NAME?</v>
      </c>
      <c r="B22901">
        <v>285</v>
      </c>
      <c r="C22901" t="s">
        <v>117</v>
      </c>
      <c r="D22901" s="1">
        <v>41967</v>
      </c>
      <c r="F22901">
        <v>2</v>
      </c>
      <c r="G22901">
        <v>3051</v>
      </c>
      <c r="H22901" t="s">
        <v>13</v>
      </c>
      <c r="J22901" t="s">
        <v>14</v>
      </c>
      <c r="K22901">
        <v>45</v>
      </c>
      <c r="L22901" t="s">
        <v>15</v>
      </c>
    </row>
    <row r="22902" spans="1:12">
      <c r="A22902" t="e">
        <f ca="1">E00251626548221</f>
        <v>#NAME?</v>
      </c>
      <c r="B22902">
        <v>292</v>
      </c>
      <c r="C22902" t="s">
        <v>467</v>
      </c>
      <c r="D22902" s="1">
        <v>42665</v>
      </c>
      <c r="F22902">
        <v>1</v>
      </c>
      <c r="G22902">
        <v>37589</v>
      </c>
      <c r="H22902" t="s">
        <v>1098</v>
      </c>
      <c r="J22902" t="s">
        <v>14</v>
      </c>
      <c r="K22902">
        <v>52</v>
      </c>
      <c r="L22902" t="s">
        <v>15</v>
      </c>
    </row>
    <row r="22903" spans="1:12">
      <c r="A22903" t="e">
        <f ca="1">E00251526889621</f>
        <v>#NAME?</v>
      </c>
      <c r="B22903">
        <v>10</v>
      </c>
      <c r="C22903" t="s">
        <v>18</v>
      </c>
      <c r="D22903" s="1">
        <v>43038</v>
      </c>
      <c r="F22903">
        <v>1</v>
      </c>
      <c r="G22903">
        <v>7880</v>
      </c>
      <c r="H22903" t="s">
        <v>213</v>
      </c>
      <c r="J22903" t="s">
        <v>14</v>
      </c>
      <c r="K22903">
        <v>52</v>
      </c>
      <c r="L22903" t="s">
        <v>22</v>
      </c>
    </row>
    <row r="22904" spans="1:12">
      <c r="A22904" t="e">
        <f ca="1">E00251432270321</f>
        <v>#NAME?</v>
      </c>
      <c r="B22904">
        <v>488</v>
      </c>
      <c r="C22904" t="s">
        <v>401</v>
      </c>
      <c r="D22904" s="1">
        <v>41208</v>
      </c>
      <c r="F22904">
        <v>2</v>
      </c>
      <c r="G22904">
        <v>60090</v>
      </c>
      <c r="H22904" t="s">
        <v>181</v>
      </c>
      <c r="J22904" t="s">
        <v>14</v>
      </c>
      <c r="K22904">
        <v>52</v>
      </c>
      <c r="L22904" t="s">
        <v>15</v>
      </c>
    </row>
    <row r="22905" spans="1:12">
      <c r="A22905" t="e">
        <f ca="1">E00251432270321</f>
        <v>#NAME?</v>
      </c>
      <c r="B22905">
        <v>488</v>
      </c>
      <c r="C22905" t="s">
        <v>401</v>
      </c>
      <c r="D22905" s="1">
        <v>41410</v>
      </c>
      <c r="F22905">
        <v>2</v>
      </c>
      <c r="G22905">
        <v>2729</v>
      </c>
      <c r="H22905" t="s">
        <v>115</v>
      </c>
      <c r="J22905" t="s">
        <v>14</v>
      </c>
      <c r="K22905">
        <v>53</v>
      </c>
      <c r="L22905" t="s">
        <v>15</v>
      </c>
    </row>
    <row r="22906" spans="1:12">
      <c r="A22906" t="e">
        <f ca="1">E00251531527021</f>
        <v>#NAME?</v>
      </c>
      <c r="B22906">
        <v>1786</v>
      </c>
      <c r="C22906" t="s">
        <v>37</v>
      </c>
      <c r="D22906" s="1">
        <v>40966</v>
      </c>
      <c r="F22906">
        <v>1</v>
      </c>
      <c r="G22906">
        <v>73300</v>
      </c>
      <c r="H22906" t="s">
        <v>86</v>
      </c>
      <c r="J22906" t="s">
        <v>14</v>
      </c>
      <c r="K22906">
        <v>60</v>
      </c>
      <c r="L22906" t="s">
        <v>15</v>
      </c>
    </row>
    <row r="22907" spans="1:12">
      <c r="A22907" t="e">
        <f ca="1">E00251432270321</f>
        <v>#NAME?</v>
      </c>
      <c r="B22907">
        <v>488</v>
      </c>
      <c r="C22907" t="s">
        <v>401</v>
      </c>
      <c r="D22907" s="1">
        <v>42499</v>
      </c>
      <c r="F22907">
        <v>1</v>
      </c>
      <c r="G22907">
        <v>477</v>
      </c>
      <c r="H22907" t="s">
        <v>615</v>
      </c>
      <c r="J22907" t="s">
        <v>14</v>
      </c>
      <c r="K22907">
        <v>56</v>
      </c>
      <c r="L22907" t="s">
        <v>15</v>
      </c>
    </row>
    <row r="22908" spans="1:12">
      <c r="A22908" t="e">
        <f ca="1">E00251532800321</f>
        <v>#NAME?</v>
      </c>
      <c r="B22908">
        <v>498</v>
      </c>
      <c r="C22908" t="s">
        <v>591</v>
      </c>
      <c r="D22908" s="1">
        <v>41059</v>
      </c>
      <c r="F22908">
        <v>1</v>
      </c>
      <c r="G22908">
        <v>2720</v>
      </c>
      <c r="H22908" t="s">
        <v>65</v>
      </c>
      <c r="J22908" t="s">
        <v>14</v>
      </c>
      <c r="K22908">
        <v>47</v>
      </c>
      <c r="L22908" t="s">
        <v>15</v>
      </c>
    </row>
    <row r="22909" spans="1:12">
      <c r="A22909" t="e">
        <f ca="1">E00251532800321</f>
        <v>#NAME?</v>
      </c>
      <c r="B22909">
        <v>498</v>
      </c>
      <c r="C22909" t="s">
        <v>591</v>
      </c>
      <c r="D22909" s="1">
        <v>41737</v>
      </c>
      <c r="F22909">
        <v>1</v>
      </c>
      <c r="G22909">
        <v>25000</v>
      </c>
      <c r="H22909" t="s">
        <v>178</v>
      </c>
      <c r="J22909" t="s">
        <v>14</v>
      </c>
      <c r="K22909">
        <v>48</v>
      </c>
      <c r="L22909" t="s">
        <v>15</v>
      </c>
    </row>
    <row r="22910" spans="1:12">
      <c r="A22910" t="e">
        <f ca="1">E00251430064921</f>
        <v>#NAME?</v>
      </c>
      <c r="B22910">
        <v>467</v>
      </c>
      <c r="C22910" t="s">
        <v>232</v>
      </c>
      <c r="D22910" s="1">
        <v>42388</v>
      </c>
      <c r="F22910">
        <v>4</v>
      </c>
      <c r="G22910">
        <v>78057</v>
      </c>
      <c r="H22910" t="s">
        <v>140</v>
      </c>
      <c r="J22910" t="s">
        <v>14</v>
      </c>
      <c r="K22910">
        <v>56</v>
      </c>
      <c r="L22910" t="s">
        <v>22</v>
      </c>
    </row>
    <row r="22911" spans="1:12">
      <c r="A22911" t="e">
        <f ca="1">E00251514725221</f>
        <v>#NAME?</v>
      </c>
      <c r="B22911">
        <v>485</v>
      </c>
      <c r="C22911" t="s">
        <v>241</v>
      </c>
      <c r="D22911" s="1">
        <v>42025</v>
      </c>
      <c r="F22911">
        <v>3</v>
      </c>
      <c r="G22911">
        <v>7295</v>
      </c>
      <c r="H22911" t="s">
        <v>76</v>
      </c>
      <c r="J22911" t="s">
        <v>14</v>
      </c>
      <c r="K22911">
        <v>49</v>
      </c>
      <c r="L22911" t="s">
        <v>15</v>
      </c>
    </row>
    <row r="22912" spans="1:12">
      <c r="A22912" t="e">
        <f ca="1">E00251532800321</f>
        <v>#NAME?</v>
      </c>
      <c r="B22912">
        <v>498</v>
      </c>
      <c r="C22912" t="s">
        <v>591</v>
      </c>
      <c r="D22912" s="1">
        <v>42282</v>
      </c>
      <c r="F22912">
        <v>1</v>
      </c>
      <c r="G22912">
        <v>25000</v>
      </c>
      <c r="H22912" t="s">
        <v>178</v>
      </c>
      <c r="J22912" t="s">
        <v>14</v>
      </c>
      <c r="K22912">
        <v>50</v>
      </c>
      <c r="L22912" t="s">
        <v>15</v>
      </c>
    </row>
    <row r="22913" spans="1:12">
      <c r="A22913" t="e">
        <f ca="1">E00251532800321</f>
        <v>#NAME?</v>
      </c>
      <c r="B22913">
        <v>498</v>
      </c>
      <c r="C22913" t="s">
        <v>591</v>
      </c>
      <c r="D22913" s="1">
        <v>42325</v>
      </c>
      <c r="F22913">
        <v>1</v>
      </c>
      <c r="G22913">
        <v>25000</v>
      </c>
      <c r="H22913" t="s">
        <v>178</v>
      </c>
      <c r="J22913" t="s">
        <v>14</v>
      </c>
      <c r="K22913">
        <v>50</v>
      </c>
      <c r="L22913" t="s">
        <v>15</v>
      </c>
    </row>
    <row r="22914" spans="1:12">
      <c r="A22914" t="e">
        <f ca="1">E00251615087721</f>
        <v>#NAME?</v>
      </c>
      <c r="B22914">
        <v>48</v>
      </c>
      <c r="C22914" t="s">
        <v>249</v>
      </c>
      <c r="D22914" s="1">
        <v>42403</v>
      </c>
      <c r="F22914">
        <v>1</v>
      </c>
      <c r="G22914">
        <v>462</v>
      </c>
      <c r="H22914" t="s">
        <v>288</v>
      </c>
      <c r="J22914" t="s">
        <v>14</v>
      </c>
      <c r="K22914">
        <v>49</v>
      </c>
      <c r="L22914" t="s">
        <v>15</v>
      </c>
    </row>
    <row r="22915" spans="1:12">
      <c r="A22915" t="e">
        <f ca="1">E00251615087721</f>
        <v>#NAME?</v>
      </c>
      <c r="B22915">
        <v>48</v>
      </c>
      <c r="C22915" t="s">
        <v>249</v>
      </c>
      <c r="D22915" s="1">
        <v>43063</v>
      </c>
      <c r="F22915">
        <v>2</v>
      </c>
      <c r="G22915">
        <v>3051</v>
      </c>
      <c r="H22915" t="s">
        <v>13</v>
      </c>
      <c r="J22915" t="s">
        <v>14</v>
      </c>
      <c r="K22915">
        <v>51</v>
      </c>
      <c r="L22915" t="s">
        <v>15</v>
      </c>
    </row>
    <row r="22916" spans="1:12">
      <c r="A22916" t="e">
        <f ca="1">E00251532800321</f>
        <v>#NAME?</v>
      </c>
      <c r="B22916">
        <v>498</v>
      </c>
      <c r="C22916" t="s">
        <v>591</v>
      </c>
      <c r="D22916" s="1">
        <v>41729</v>
      </c>
      <c r="F22916">
        <v>1</v>
      </c>
      <c r="G22916">
        <v>25000</v>
      </c>
      <c r="H22916" t="s">
        <v>178</v>
      </c>
      <c r="J22916" t="s">
        <v>14</v>
      </c>
      <c r="K22916">
        <v>48</v>
      </c>
      <c r="L22916" t="s">
        <v>15</v>
      </c>
    </row>
    <row r="22917" spans="1:12">
      <c r="A22917" t="e">
        <f ca="1">E00251514725221</f>
        <v>#NAME?</v>
      </c>
      <c r="B22917">
        <v>485</v>
      </c>
      <c r="C22917" t="s">
        <v>241</v>
      </c>
      <c r="D22917" s="1">
        <v>43021</v>
      </c>
      <c r="F22917">
        <v>2</v>
      </c>
      <c r="G22917">
        <v>7889</v>
      </c>
      <c r="H22917" t="s">
        <v>1018</v>
      </c>
      <c r="J22917" t="s">
        <v>14</v>
      </c>
      <c r="K22917">
        <v>52</v>
      </c>
      <c r="L22917" t="s">
        <v>22</v>
      </c>
    </row>
    <row r="22918" spans="1:12">
      <c r="A22918" t="e">
        <f ca="1">E00251514725221</f>
        <v>#NAME?</v>
      </c>
      <c r="B22918">
        <v>485</v>
      </c>
      <c r="C22918" t="s">
        <v>241</v>
      </c>
      <c r="D22918" s="1">
        <v>43027</v>
      </c>
      <c r="F22918">
        <v>2</v>
      </c>
      <c r="G22918">
        <v>4019</v>
      </c>
      <c r="H22918" t="s">
        <v>26</v>
      </c>
      <c r="J22918" t="s">
        <v>14</v>
      </c>
      <c r="K22918">
        <v>52</v>
      </c>
      <c r="L22918" t="s">
        <v>15</v>
      </c>
    </row>
    <row r="22919" spans="1:12">
      <c r="A22919" t="e">
        <f ca="1">E00251537608721</f>
        <v>#NAME?</v>
      </c>
      <c r="B22919">
        <v>442</v>
      </c>
      <c r="C22919" t="s">
        <v>95</v>
      </c>
      <c r="D22919" s="1">
        <v>41717</v>
      </c>
      <c r="F22919">
        <v>3</v>
      </c>
      <c r="G22919">
        <v>460</v>
      </c>
      <c r="H22919" t="s">
        <v>16</v>
      </c>
      <c r="J22919" t="s">
        <v>14</v>
      </c>
      <c r="K22919">
        <v>41</v>
      </c>
      <c r="L22919" t="s">
        <v>15</v>
      </c>
    </row>
    <row r="22920" spans="1:12">
      <c r="A22920" t="e">
        <f ca="1">E00251432270321</f>
        <v>#NAME?</v>
      </c>
      <c r="B22920">
        <v>488</v>
      </c>
      <c r="C22920" t="s">
        <v>401</v>
      </c>
      <c r="D22920" s="1">
        <v>42241</v>
      </c>
      <c r="F22920">
        <v>2</v>
      </c>
      <c r="G22920">
        <v>60090</v>
      </c>
      <c r="H22920" t="s">
        <v>181</v>
      </c>
      <c r="J22920" t="s">
        <v>14</v>
      </c>
      <c r="K22920">
        <v>55</v>
      </c>
      <c r="L22920" t="s">
        <v>15</v>
      </c>
    </row>
    <row r="22921" spans="1:12">
      <c r="A22921" t="e">
        <f ca="1">E00251532800321</f>
        <v>#NAME?</v>
      </c>
      <c r="B22921">
        <v>498</v>
      </c>
      <c r="C22921" t="s">
        <v>591</v>
      </c>
      <c r="D22921" s="1">
        <v>42275</v>
      </c>
      <c r="F22921">
        <v>1</v>
      </c>
      <c r="G22921">
        <v>72632</v>
      </c>
      <c r="H22921" t="s">
        <v>107</v>
      </c>
      <c r="J22921" t="s">
        <v>14</v>
      </c>
      <c r="K22921">
        <v>50</v>
      </c>
      <c r="L22921" t="s">
        <v>15</v>
      </c>
    </row>
    <row r="22922" spans="1:12">
      <c r="A22922" t="e">
        <f ca="1">E00251526889621</f>
        <v>#NAME?</v>
      </c>
      <c r="B22922">
        <v>754</v>
      </c>
      <c r="C22922" t="s">
        <v>1445</v>
      </c>
      <c r="D22922" s="1">
        <v>42760</v>
      </c>
      <c r="E22922">
        <v>3</v>
      </c>
      <c r="F22922">
        <v>2</v>
      </c>
      <c r="G22922">
        <v>5920</v>
      </c>
      <c r="H22922" t="s">
        <v>417</v>
      </c>
      <c r="J22922" t="s">
        <v>34</v>
      </c>
      <c r="K22922">
        <v>51</v>
      </c>
      <c r="L22922" t="s">
        <v>15</v>
      </c>
    </row>
    <row r="22923" spans="1:12">
      <c r="A22923" t="e">
        <f ca="1">E00251439554121</f>
        <v>#NAME?</v>
      </c>
      <c r="B22923">
        <v>1785</v>
      </c>
      <c r="C22923" t="s">
        <v>129</v>
      </c>
      <c r="D22923" s="1">
        <v>42578</v>
      </c>
      <c r="F22923">
        <v>4</v>
      </c>
      <c r="G22923">
        <v>71580</v>
      </c>
      <c r="H22923" t="s">
        <v>655</v>
      </c>
      <c r="J22923" t="s">
        <v>14</v>
      </c>
      <c r="K22923">
        <v>56</v>
      </c>
      <c r="L22923" t="s">
        <v>15</v>
      </c>
    </row>
    <row r="22924" spans="1:12">
      <c r="A22924" t="e">
        <f ca="1">E00251615344521</f>
        <v>#NAME?</v>
      </c>
      <c r="B22924">
        <v>94</v>
      </c>
      <c r="C22924" t="s">
        <v>74</v>
      </c>
      <c r="D22924" s="1">
        <v>40976</v>
      </c>
      <c r="F22924">
        <v>1</v>
      </c>
      <c r="G22924">
        <v>72632</v>
      </c>
      <c r="H22924" t="s">
        <v>107</v>
      </c>
      <c r="J22924" t="s">
        <v>14</v>
      </c>
      <c r="K22924">
        <v>56</v>
      </c>
      <c r="L22924" t="s">
        <v>15</v>
      </c>
    </row>
    <row r="22925" spans="1:12">
      <c r="A22925" t="e">
        <f ca="1">E00251430292421</f>
        <v>#NAME?</v>
      </c>
      <c r="B22925">
        <v>1933</v>
      </c>
      <c r="C22925" t="s">
        <v>151</v>
      </c>
      <c r="D22925" s="1">
        <v>42391</v>
      </c>
      <c r="F22925">
        <v>1</v>
      </c>
      <c r="G22925">
        <v>4019</v>
      </c>
      <c r="H22925" t="s">
        <v>26</v>
      </c>
      <c r="J22925" t="s">
        <v>14</v>
      </c>
      <c r="K22925">
        <v>57</v>
      </c>
      <c r="L22925" t="s">
        <v>15</v>
      </c>
    </row>
    <row r="22926" spans="1:12">
      <c r="A22926" t="e">
        <f ca="1">E00251429922321</f>
        <v>#NAME?</v>
      </c>
      <c r="B22926">
        <v>464</v>
      </c>
      <c r="C22926" t="s">
        <v>45</v>
      </c>
      <c r="D22926" s="1">
        <v>41219</v>
      </c>
      <c r="F22926">
        <v>3</v>
      </c>
      <c r="G22926">
        <v>38022</v>
      </c>
      <c r="H22926" t="s">
        <v>208</v>
      </c>
      <c r="J22926" t="s">
        <v>14</v>
      </c>
      <c r="K22926">
        <v>57</v>
      </c>
      <c r="L22926" t="s">
        <v>15</v>
      </c>
    </row>
    <row r="22927" spans="1:12">
      <c r="A22927" t="e">
        <f ca="1">E00251532348621</f>
        <v>#NAME?</v>
      </c>
      <c r="B22927">
        <v>473</v>
      </c>
      <c r="C22927" t="s">
        <v>669</v>
      </c>
      <c r="D22927" s="1">
        <v>42724</v>
      </c>
      <c r="F22927">
        <v>1</v>
      </c>
      <c r="G22927">
        <v>38023</v>
      </c>
      <c r="H22927" t="s">
        <v>17</v>
      </c>
      <c r="J22927" t="s">
        <v>14</v>
      </c>
      <c r="K22927">
        <v>46</v>
      </c>
      <c r="L22927" t="s">
        <v>15</v>
      </c>
    </row>
    <row r="22928" spans="1:12">
      <c r="A22928" t="e">
        <f ca="1">E00251531920921</f>
        <v>#NAME?</v>
      </c>
      <c r="B22928">
        <v>1786</v>
      </c>
      <c r="C22928" t="s">
        <v>37</v>
      </c>
      <c r="D22928" s="1">
        <v>41821</v>
      </c>
      <c r="F22928">
        <v>1</v>
      </c>
      <c r="G22928">
        <v>462</v>
      </c>
      <c r="H22928" t="s">
        <v>288</v>
      </c>
      <c r="J22928" t="s">
        <v>14</v>
      </c>
      <c r="K22928">
        <v>47</v>
      </c>
      <c r="L22928" t="s">
        <v>15</v>
      </c>
    </row>
    <row r="22929" spans="1:12">
      <c r="A22929" t="e">
        <f ca="1">E00251531920921</f>
        <v>#NAME?</v>
      </c>
      <c r="B22929">
        <v>1786</v>
      </c>
      <c r="C22929" t="s">
        <v>37</v>
      </c>
      <c r="D22929" s="1">
        <v>42505</v>
      </c>
      <c r="F22929">
        <v>2</v>
      </c>
      <c r="G22929">
        <v>1330</v>
      </c>
      <c r="H22929" t="s">
        <v>667</v>
      </c>
      <c r="J22929" t="s">
        <v>14</v>
      </c>
      <c r="K22929">
        <v>48</v>
      </c>
      <c r="L22929" t="s">
        <v>15</v>
      </c>
    </row>
    <row r="22930" spans="1:12">
      <c r="A22930" t="e">
        <f ca="1">E00251532612121</f>
        <v>#NAME?</v>
      </c>
      <c r="B22930">
        <v>6156</v>
      </c>
      <c r="C22930" t="s">
        <v>352</v>
      </c>
      <c r="D22930" s="1">
        <v>42242</v>
      </c>
      <c r="F22930">
        <v>2</v>
      </c>
      <c r="G22930">
        <v>3612</v>
      </c>
      <c r="H22930" t="s">
        <v>500</v>
      </c>
      <c r="J22930" t="s">
        <v>14</v>
      </c>
      <c r="K22930">
        <v>48</v>
      </c>
      <c r="L22930" t="s">
        <v>15</v>
      </c>
    </row>
    <row r="22931" spans="1:12">
      <c r="A22931" t="e">
        <f ca="1">E00251612899521</f>
        <v>#NAME?</v>
      </c>
      <c r="B22931">
        <v>50</v>
      </c>
      <c r="C22931" t="s">
        <v>512</v>
      </c>
      <c r="D22931" s="1">
        <v>42452</v>
      </c>
      <c r="F22931">
        <v>1</v>
      </c>
      <c r="G22931">
        <v>4019</v>
      </c>
      <c r="H22931" t="s">
        <v>26</v>
      </c>
      <c r="J22931" t="s">
        <v>14</v>
      </c>
      <c r="K22931">
        <v>52</v>
      </c>
      <c r="L22931" t="s">
        <v>15</v>
      </c>
    </row>
    <row r="22932" spans="1:12">
      <c r="A22932" t="e">
        <f ca="1">E00251531920921</f>
        <v>#NAME?</v>
      </c>
      <c r="B22932">
        <v>1786</v>
      </c>
      <c r="C22932" t="s">
        <v>37</v>
      </c>
      <c r="D22932" s="1">
        <v>42878</v>
      </c>
      <c r="F22932">
        <v>1</v>
      </c>
      <c r="G22932">
        <v>2113</v>
      </c>
      <c r="H22932" t="s">
        <v>579</v>
      </c>
      <c r="J22932" t="s">
        <v>14</v>
      </c>
      <c r="K22932">
        <v>49</v>
      </c>
      <c r="L22932" t="s">
        <v>15</v>
      </c>
    </row>
    <row r="22933" spans="1:12">
      <c r="A22933" t="e">
        <f ca="1">E00251427592921</f>
        <v>#NAME?</v>
      </c>
      <c r="B22933">
        <v>28</v>
      </c>
      <c r="C22933" t="s">
        <v>153</v>
      </c>
      <c r="D22933" s="1">
        <v>42263</v>
      </c>
      <c r="F22933">
        <v>1</v>
      </c>
      <c r="G22933">
        <v>2689</v>
      </c>
      <c r="H22933" t="s">
        <v>255</v>
      </c>
      <c r="J22933" t="s">
        <v>14</v>
      </c>
      <c r="K22933">
        <v>53</v>
      </c>
      <c r="L22933" t="s">
        <v>15</v>
      </c>
    </row>
    <row r="22934" spans="1:12">
      <c r="A22934" t="e">
        <f ca="1">E00251532612121</f>
        <v>#NAME?</v>
      </c>
      <c r="B22934">
        <v>6156</v>
      </c>
      <c r="C22934" t="s">
        <v>352</v>
      </c>
      <c r="D22934" s="1">
        <v>42066</v>
      </c>
      <c r="F22934">
        <v>2</v>
      </c>
      <c r="G22934">
        <v>2729</v>
      </c>
      <c r="H22934" t="s">
        <v>115</v>
      </c>
      <c r="J22934" t="s">
        <v>14</v>
      </c>
      <c r="K22934">
        <v>48</v>
      </c>
      <c r="L22934" t="s">
        <v>15</v>
      </c>
    </row>
    <row r="22935" spans="1:12">
      <c r="A22935" t="e">
        <f ca="1">E00251532612121</f>
        <v>#NAME?</v>
      </c>
      <c r="B22935">
        <v>6156</v>
      </c>
      <c r="C22935" t="s">
        <v>352</v>
      </c>
      <c r="D22935" s="1">
        <v>42262</v>
      </c>
      <c r="F22935">
        <v>1</v>
      </c>
      <c r="G22935">
        <v>7295</v>
      </c>
      <c r="H22935" t="s">
        <v>76</v>
      </c>
      <c r="J22935" t="s">
        <v>14</v>
      </c>
      <c r="K22935">
        <v>48</v>
      </c>
      <c r="L22935" t="s">
        <v>15</v>
      </c>
    </row>
    <row r="22936" spans="1:12">
      <c r="A22936" t="e">
        <f ca="1">E00251537604621</f>
        <v>#NAME?</v>
      </c>
      <c r="B22936">
        <v>283</v>
      </c>
      <c r="C22936" t="s">
        <v>133</v>
      </c>
      <c r="D22936" s="1">
        <v>42508</v>
      </c>
      <c r="F22936">
        <v>2</v>
      </c>
      <c r="G22936">
        <v>3051</v>
      </c>
      <c r="H22936" t="s">
        <v>13</v>
      </c>
      <c r="J22936" t="s">
        <v>14</v>
      </c>
      <c r="K22936">
        <v>47</v>
      </c>
      <c r="L22936" t="s">
        <v>15</v>
      </c>
    </row>
    <row r="22937" spans="1:12">
      <c r="A22937" t="e">
        <f ca="1">E00251537604621</f>
        <v>#NAME?</v>
      </c>
      <c r="B22937">
        <v>283</v>
      </c>
      <c r="C22937" t="s">
        <v>133</v>
      </c>
      <c r="D22937" s="1">
        <v>41409</v>
      </c>
      <c r="F22937">
        <v>1</v>
      </c>
      <c r="G22937">
        <v>7243</v>
      </c>
      <c r="H22937" t="s">
        <v>42</v>
      </c>
      <c r="J22937" t="s">
        <v>14</v>
      </c>
      <c r="K22937">
        <v>44</v>
      </c>
      <c r="L22937" t="s">
        <v>15</v>
      </c>
    </row>
    <row r="22938" spans="1:12">
      <c r="A22938" t="e">
        <f ca="1">E00251532612121</f>
        <v>#NAME?</v>
      </c>
      <c r="B22938">
        <v>6046</v>
      </c>
      <c r="C22938" t="s">
        <v>98</v>
      </c>
      <c r="D22938" s="1">
        <v>41932</v>
      </c>
      <c r="F22938">
        <v>1</v>
      </c>
      <c r="G22938">
        <v>37230</v>
      </c>
      <c r="H22938" t="s">
        <v>361</v>
      </c>
      <c r="I22938" t="s">
        <v>56</v>
      </c>
      <c r="J22938" t="s">
        <v>57</v>
      </c>
      <c r="K22938">
        <v>47</v>
      </c>
      <c r="L22938" t="s">
        <v>15</v>
      </c>
    </row>
    <row r="22939" spans="1:12">
      <c r="A22939" t="e">
        <f ca="1">E00251615344521</f>
        <v>#NAME?</v>
      </c>
      <c r="B22939">
        <v>86</v>
      </c>
      <c r="C22939" t="s">
        <v>77</v>
      </c>
      <c r="D22939" s="1">
        <v>42033</v>
      </c>
      <c r="E22939">
        <v>2</v>
      </c>
      <c r="F22939">
        <v>1</v>
      </c>
      <c r="G22939">
        <v>7220</v>
      </c>
      <c r="H22939" t="s">
        <v>757</v>
      </c>
      <c r="J22939" t="s">
        <v>34</v>
      </c>
      <c r="K22939">
        <v>59</v>
      </c>
      <c r="L22939" t="s">
        <v>15</v>
      </c>
    </row>
    <row r="22940" spans="1:12">
      <c r="A22940" t="e">
        <f ca="1">E00251532348621</f>
        <v>#NAME?</v>
      </c>
      <c r="B22940">
        <v>4842</v>
      </c>
      <c r="C22940" t="s">
        <v>949</v>
      </c>
      <c r="D22940" s="1">
        <v>42721</v>
      </c>
      <c r="F22940">
        <v>2</v>
      </c>
      <c r="G22940">
        <v>3888</v>
      </c>
      <c r="H22940" t="s">
        <v>1250</v>
      </c>
      <c r="I22940" t="s">
        <v>148</v>
      </c>
      <c r="J22940" t="s">
        <v>57</v>
      </c>
      <c r="K22940">
        <v>46</v>
      </c>
      <c r="L22940" t="s">
        <v>15</v>
      </c>
    </row>
    <row r="22941" spans="1:12">
      <c r="A22941" t="e">
        <f ca="1">E00251532612121</f>
        <v>#NAME?</v>
      </c>
      <c r="B22941">
        <v>6156</v>
      </c>
      <c r="C22941" t="s">
        <v>352</v>
      </c>
      <c r="D22941" s="1">
        <v>40966</v>
      </c>
      <c r="F22941">
        <v>2</v>
      </c>
      <c r="G22941">
        <v>4019</v>
      </c>
      <c r="H22941" t="s">
        <v>26</v>
      </c>
      <c r="J22941" t="s">
        <v>14</v>
      </c>
      <c r="K22941">
        <v>45</v>
      </c>
      <c r="L22941" t="s">
        <v>15</v>
      </c>
    </row>
    <row r="22942" spans="1:12">
      <c r="A22942" t="e">
        <f ca="1">E00251612899521</f>
        <v>#NAME?</v>
      </c>
      <c r="B22942">
        <v>50</v>
      </c>
      <c r="C22942" t="s">
        <v>512</v>
      </c>
      <c r="D22942" s="1">
        <v>42073</v>
      </c>
      <c r="F22942">
        <v>1</v>
      </c>
      <c r="G22942">
        <v>4019</v>
      </c>
      <c r="H22942" t="s">
        <v>26</v>
      </c>
      <c r="J22942" t="s">
        <v>14</v>
      </c>
      <c r="K22942">
        <v>51</v>
      </c>
      <c r="L22942" t="s">
        <v>15</v>
      </c>
    </row>
    <row r="22943" spans="1:12">
      <c r="A22943" t="e">
        <f ca="1">E00251532612121</f>
        <v>#NAME?</v>
      </c>
      <c r="B22943">
        <v>6156</v>
      </c>
      <c r="C22943" t="s">
        <v>352</v>
      </c>
      <c r="D22943" s="1">
        <v>41933</v>
      </c>
      <c r="F22943">
        <v>1</v>
      </c>
      <c r="G22943">
        <v>3612</v>
      </c>
      <c r="H22943" t="s">
        <v>500</v>
      </c>
      <c r="J22943" t="s">
        <v>14</v>
      </c>
      <c r="K22943">
        <v>47</v>
      </c>
      <c r="L22943" t="s">
        <v>15</v>
      </c>
    </row>
    <row r="22944" spans="1:12">
      <c r="A22944" t="e">
        <f ca="1">E00251532612121</f>
        <v>#NAME?</v>
      </c>
      <c r="B22944">
        <v>6156</v>
      </c>
      <c r="C22944" t="s">
        <v>352</v>
      </c>
      <c r="D22944" s="1">
        <v>42163</v>
      </c>
      <c r="F22944">
        <v>2</v>
      </c>
      <c r="G22944">
        <v>4019</v>
      </c>
      <c r="H22944" t="s">
        <v>26</v>
      </c>
      <c r="J22944" t="s">
        <v>14</v>
      </c>
      <c r="K22944">
        <v>48</v>
      </c>
      <c r="L22944" t="s">
        <v>15</v>
      </c>
    </row>
    <row r="22945" spans="1:12">
      <c r="A22945" t="e">
        <f ca="1">E00251529457121</f>
        <v>#NAME?</v>
      </c>
      <c r="B22945">
        <v>167</v>
      </c>
      <c r="C22945" t="s">
        <v>549</v>
      </c>
      <c r="D22945" s="1">
        <v>41939</v>
      </c>
      <c r="F22945">
        <v>1</v>
      </c>
      <c r="G22945">
        <v>2169</v>
      </c>
      <c r="H22945" t="s">
        <v>40</v>
      </c>
      <c r="J22945" t="s">
        <v>14</v>
      </c>
      <c r="K22945">
        <v>44</v>
      </c>
      <c r="L22945" t="s">
        <v>15</v>
      </c>
    </row>
    <row r="22946" spans="1:12">
      <c r="A22946" t="e">
        <f ca="1">E00251615344521</f>
        <v>#NAME?</v>
      </c>
      <c r="B22946">
        <v>4021</v>
      </c>
      <c r="C22946" t="s">
        <v>1506</v>
      </c>
      <c r="D22946" s="1">
        <v>41735</v>
      </c>
      <c r="F22946">
        <v>1</v>
      </c>
      <c r="G22946">
        <v>9599</v>
      </c>
      <c r="H22946" t="s">
        <v>430</v>
      </c>
      <c r="I22946" t="s">
        <v>148</v>
      </c>
      <c r="J22946" t="s">
        <v>57</v>
      </c>
      <c r="K22946">
        <v>58</v>
      </c>
      <c r="L22946" t="s">
        <v>15</v>
      </c>
    </row>
    <row r="22947" spans="1:12">
      <c r="A22947" t="e">
        <f ca="1">E00251529457121</f>
        <v>#NAME?</v>
      </c>
      <c r="B22947">
        <v>7085</v>
      </c>
      <c r="C22947" t="s">
        <v>224</v>
      </c>
      <c r="D22947" s="1">
        <v>41451</v>
      </c>
      <c r="F22947">
        <v>1</v>
      </c>
      <c r="G22947">
        <v>460</v>
      </c>
      <c r="H22947" t="s">
        <v>16</v>
      </c>
      <c r="J22947" t="s">
        <v>14</v>
      </c>
      <c r="K22947">
        <v>43</v>
      </c>
      <c r="L22947" t="s">
        <v>15</v>
      </c>
    </row>
    <row r="22948" spans="1:12">
      <c r="A22948" t="e">
        <f ca="1">E00251429922321</f>
        <v>#NAME?</v>
      </c>
      <c r="B22948">
        <v>464</v>
      </c>
      <c r="C22948" t="s">
        <v>45</v>
      </c>
      <c r="D22948" s="1">
        <v>42899</v>
      </c>
      <c r="F22948">
        <v>4</v>
      </c>
      <c r="G22948">
        <v>71595</v>
      </c>
      <c r="H22948" t="s">
        <v>672</v>
      </c>
      <c r="J22948" t="s">
        <v>14</v>
      </c>
      <c r="K22948">
        <v>62</v>
      </c>
      <c r="L22948" t="s">
        <v>15</v>
      </c>
    </row>
    <row r="22949" spans="1:12">
      <c r="A22949" t="e">
        <f ca="1">E00251429922321</f>
        <v>#NAME?</v>
      </c>
      <c r="B22949">
        <v>464</v>
      </c>
      <c r="C22949" t="s">
        <v>45</v>
      </c>
      <c r="D22949" s="1">
        <v>42969</v>
      </c>
      <c r="F22949">
        <v>2</v>
      </c>
      <c r="G22949">
        <v>2729</v>
      </c>
      <c r="H22949" t="s">
        <v>115</v>
      </c>
      <c r="J22949" t="s">
        <v>14</v>
      </c>
      <c r="K22949">
        <v>62</v>
      </c>
      <c r="L22949" t="s">
        <v>15</v>
      </c>
    </row>
    <row r="22950" spans="1:12">
      <c r="A22950" t="e">
        <f t="shared" ref="A22950:A22955" ca="1" si="214">E00251532254321</f>
        <v>#NAME?</v>
      </c>
      <c r="B22950">
        <v>481</v>
      </c>
      <c r="C22950" t="s">
        <v>402</v>
      </c>
      <c r="D22950" s="1">
        <v>42472</v>
      </c>
      <c r="F22950">
        <v>3</v>
      </c>
      <c r="G22950">
        <v>6253</v>
      </c>
      <c r="H22950" t="s">
        <v>292</v>
      </c>
      <c r="J22950" t="s">
        <v>14</v>
      </c>
      <c r="K22950">
        <v>51</v>
      </c>
      <c r="L22950" t="s">
        <v>15</v>
      </c>
    </row>
    <row r="22951" spans="1:12">
      <c r="A22951" t="e">
        <f t="shared" ca="1" si="214"/>
        <v>#NAME?</v>
      </c>
      <c r="B22951">
        <v>481</v>
      </c>
      <c r="C22951" t="s">
        <v>402</v>
      </c>
      <c r="D22951" s="1">
        <v>42543</v>
      </c>
      <c r="F22951">
        <v>5</v>
      </c>
      <c r="G22951">
        <v>7820</v>
      </c>
      <c r="H22951" t="s">
        <v>233</v>
      </c>
      <c r="J22951" t="s">
        <v>14</v>
      </c>
      <c r="K22951">
        <v>52</v>
      </c>
      <c r="L22951" t="s">
        <v>22</v>
      </c>
    </row>
    <row r="22952" spans="1:12">
      <c r="A22952" t="e">
        <f t="shared" ca="1" si="214"/>
        <v>#NAME?</v>
      </c>
      <c r="B22952">
        <v>485</v>
      </c>
      <c r="C22952" t="s">
        <v>241</v>
      </c>
      <c r="D22952" s="1">
        <v>41492</v>
      </c>
      <c r="F22952">
        <v>2</v>
      </c>
      <c r="G22952">
        <v>1119</v>
      </c>
      <c r="H22952" t="s">
        <v>638</v>
      </c>
      <c r="J22952" t="s">
        <v>14</v>
      </c>
      <c r="K22952">
        <v>49</v>
      </c>
      <c r="L22952" t="s">
        <v>15</v>
      </c>
    </row>
    <row r="22953" spans="1:12">
      <c r="A22953" t="e">
        <f t="shared" ca="1" si="214"/>
        <v>#NAME?</v>
      </c>
      <c r="B22953">
        <v>485</v>
      </c>
      <c r="C22953" t="s">
        <v>241</v>
      </c>
      <c r="D22953" s="1">
        <v>41779</v>
      </c>
      <c r="F22953">
        <v>5</v>
      </c>
      <c r="G22953">
        <v>6262</v>
      </c>
      <c r="H22953" t="s">
        <v>590</v>
      </c>
      <c r="J22953" t="s">
        <v>14</v>
      </c>
      <c r="K22953">
        <v>50</v>
      </c>
      <c r="L22953" t="s">
        <v>15</v>
      </c>
    </row>
    <row r="22954" spans="1:12">
      <c r="A22954" t="e">
        <f t="shared" ca="1" si="214"/>
        <v>#NAME?</v>
      </c>
      <c r="B22954">
        <v>485</v>
      </c>
      <c r="C22954" t="s">
        <v>241</v>
      </c>
      <c r="D22954" s="1">
        <v>42110</v>
      </c>
      <c r="F22954">
        <v>5</v>
      </c>
      <c r="G22954">
        <v>7820</v>
      </c>
      <c r="H22954" t="s">
        <v>233</v>
      </c>
      <c r="J22954" t="s">
        <v>14</v>
      </c>
      <c r="K22954">
        <v>50</v>
      </c>
      <c r="L22954" t="s">
        <v>22</v>
      </c>
    </row>
    <row r="22955" spans="1:12">
      <c r="A22955" t="e">
        <f t="shared" ca="1" si="214"/>
        <v>#NAME?</v>
      </c>
      <c r="B22955">
        <v>485</v>
      </c>
      <c r="C22955" t="s">
        <v>241</v>
      </c>
      <c r="D22955" s="1">
        <v>42432</v>
      </c>
      <c r="F22955">
        <v>3</v>
      </c>
      <c r="G22955">
        <v>6262</v>
      </c>
      <c r="H22955" t="s">
        <v>590</v>
      </c>
      <c r="J22955" t="s">
        <v>14</v>
      </c>
      <c r="K22955">
        <v>51</v>
      </c>
      <c r="L22955" t="s">
        <v>15</v>
      </c>
    </row>
    <row r="22956" spans="1:12">
      <c r="A22956" t="e">
        <f ca="1">E00251429922321</f>
        <v>#NAME?</v>
      </c>
      <c r="B22956">
        <v>466</v>
      </c>
      <c r="C22956" t="s">
        <v>396</v>
      </c>
      <c r="D22956" s="1">
        <v>42641</v>
      </c>
      <c r="F22956">
        <v>2</v>
      </c>
      <c r="G22956">
        <v>4019</v>
      </c>
      <c r="H22956" t="s">
        <v>26</v>
      </c>
      <c r="J22956" t="s">
        <v>14</v>
      </c>
      <c r="K22956">
        <v>61</v>
      </c>
      <c r="L22956" t="s">
        <v>15</v>
      </c>
    </row>
    <row r="22957" spans="1:12">
      <c r="A22957" t="e">
        <f ca="1">E00251532254321</f>
        <v>#NAME?</v>
      </c>
      <c r="B22957">
        <v>485</v>
      </c>
      <c r="C22957" t="s">
        <v>241</v>
      </c>
      <c r="D22957" s="1">
        <v>42698</v>
      </c>
      <c r="F22957">
        <v>3</v>
      </c>
      <c r="G22957">
        <v>9953</v>
      </c>
      <c r="H22957" t="s">
        <v>661</v>
      </c>
      <c r="J22957" t="s">
        <v>14</v>
      </c>
      <c r="K22957">
        <v>52</v>
      </c>
      <c r="L22957" t="s">
        <v>15</v>
      </c>
    </row>
    <row r="22958" spans="1:12">
      <c r="A22958" t="e">
        <f ca="1">E00251532254321</f>
        <v>#NAME?</v>
      </c>
      <c r="B22958">
        <v>485</v>
      </c>
      <c r="C22958" t="s">
        <v>241</v>
      </c>
      <c r="D22958" s="1">
        <v>42958</v>
      </c>
      <c r="F22958">
        <v>5</v>
      </c>
      <c r="G22958">
        <v>6262</v>
      </c>
      <c r="H22958" t="s">
        <v>590</v>
      </c>
      <c r="J22958" t="s">
        <v>14</v>
      </c>
      <c r="K22958">
        <v>53</v>
      </c>
      <c r="L22958" t="s">
        <v>15</v>
      </c>
    </row>
    <row r="22959" spans="1:12">
      <c r="A22959" t="e">
        <f ca="1">E00251532254321</f>
        <v>#NAME?</v>
      </c>
      <c r="B22959">
        <v>485</v>
      </c>
      <c r="C22959" t="s">
        <v>241</v>
      </c>
      <c r="D22959" s="1">
        <v>42963</v>
      </c>
      <c r="F22959">
        <v>3</v>
      </c>
      <c r="G22959">
        <v>2724</v>
      </c>
      <c r="H22959" t="s">
        <v>73</v>
      </c>
      <c r="J22959" t="s">
        <v>14</v>
      </c>
      <c r="K22959">
        <v>53</v>
      </c>
      <c r="L22959" t="s">
        <v>15</v>
      </c>
    </row>
    <row r="22960" spans="1:12">
      <c r="A22960" t="e">
        <f ca="1">E00251532254321</f>
        <v>#NAME?</v>
      </c>
      <c r="B22960">
        <v>485</v>
      </c>
      <c r="C22960" t="s">
        <v>241</v>
      </c>
      <c r="D22960" s="1">
        <v>42991</v>
      </c>
      <c r="F22960">
        <v>5</v>
      </c>
      <c r="G22960">
        <v>6262</v>
      </c>
      <c r="H22960" t="s">
        <v>590</v>
      </c>
      <c r="J22960" t="s">
        <v>14</v>
      </c>
      <c r="K22960">
        <v>53</v>
      </c>
      <c r="L22960" t="s">
        <v>15</v>
      </c>
    </row>
    <row r="22961" spans="1:12">
      <c r="A22961" t="e">
        <f ca="1">E00251615344521</f>
        <v>#NAME?</v>
      </c>
      <c r="B22961">
        <v>94</v>
      </c>
      <c r="C22961" t="s">
        <v>74</v>
      </c>
      <c r="D22961" s="1">
        <v>41730</v>
      </c>
      <c r="F22961">
        <v>1</v>
      </c>
      <c r="G22961">
        <v>463</v>
      </c>
      <c r="H22961" t="s">
        <v>259</v>
      </c>
      <c r="J22961" t="s">
        <v>14</v>
      </c>
      <c r="K22961">
        <v>58</v>
      </c>
      <c r="L22961" t="s">
        <v>15</v>
      </c>
    </row>
    <row r="22962" spans="1:12">
      <c r="A22962" t="e">
        <f ca="1">E00251531920921</f>
        <v>#NAME?</v>
      </c>
      <c r="B22962">
        <v>1786</v>
      </c>
      <c r="C22962" t="s">
        <v>37</v>
      </c>
      <c r="D22962" s="1">
        <v>41039</v>
      </c>
      <c r="F22962">
        <v>1</v>
      </c>
      <c r="G22962">
        <v>5259</v>
      </c>
      <c r="H22962" t="s">
        <v>123</v>
      </c>
      <c r="J22962" t="s">
        <v>14</v>
      </c>
      <c r="K22962">
        <v>44</v>
      </c>
      <c r="L22962" t="s">
        <v>15</v>
      </c>
    </row>
    <row r="22963" spans="1:12">
      <c r="A22963" t="e">
        <f ca="1">E00251532254321</f>
        <v>#NAME?</v>
      </c>
      <c r="B22963">
        <v>485</v>
      </c>
      <c r="C22963" t="s">
        <v>241</v>
      </c>
      <c r="D22963" s="1">
        <v>43007</v>
      </c>
      <c r="F22963">
        <v>5</v>
      </c>
      <c r="G22963">
        <v>6101</v>
      </c>
      <c r="H22963" t="s">
        <v>423</v>
      </c>
      <c r="J22963" t="s">
        <v>14</v>
      </c>
      <c r="K22963">
        <v>53</v>
      </c>
      <c r="L22963" t="s">
        <v>15</v>
      </c>
    </row>
    <row r="22964" spans="1:12">
      <c r="A22964" t="e">
        <f ca="1">E00251532254321</f>
        <v>#NAME?</v>
      </c>
      <c r="B22964">
        <v>485</v>
      </c>
      <c r="C22964" t="s">
        <v>241</v>
      </c>
      <c r="D22964" s="1">
        <v>43033</v>
      </c>
      <c r="F22964">
        <v>2</v>
      </c>
      <c r="G22964">
        <v>25000</v>
      </c>
      <c r="H22964" t="s">
        <v>178</v>
      </c>
      <c r="J22964" t="s">
        <v>14</v>
      </c>
      <c r="K22964">
        <v>53</v>
      </c>
      <c r="L22964" t="s">
        <v>15</v>
      </c>
    </row>
    <row r="22965" spans="1:12">
      <c r="A22965" t="e">
        <f ca="1">E00251531920921</f>
        <v>#NAME?</v>
      </c>
      <c r="B22965">
        <v>1786</v>
      </c>
      <c r="C22965" t="s">
        <v>37</v>
      </c>
      <c r="D22965" s="1">
        <v>42431</v>
      </c>
      <c r="F22965">
        <v>1</v>
      </c>
      <c r="G22965">
        <v>30011</v>
      </c>
      <c r="H22965" t="s">
        <v>676</v>
      </c>
      <c r="J22965" t="s">
        <v>14</v>
      </c>
      <c r="K22965">
        <v>48</v>
      </c>
      <c r="L22965" t="s">
        <v>15</v>
      </c>
    </row>
    <row r="22966" spans="1:12">
      <c r="A22966" t="e">
        <f ca="1">E00251429922321</f>
        <v>#NAME?</v>
      </c>
      <c r="B22966">
        <v>464</v>
      </c>
      <c r="C22966" t="s">
        <v>45</v>
      </c>
      <c r="D22966" s="1">
        <v>41535</v>
      </c>
      <c r="F22966">
        <v>1</v>
      </c>
      <c r="G22966">
        <v>2750</v>
      </c>
      <c r="H22966" t="s">
        <v>114</v>
      </c>
      <c r="J22966" t="s">
        <v>14</v>
      </c>
      <c r="K22966">
        <v>58</v>
      </c>
      <c r="L22966" t="s">
        <v>15</v>
      </c>
    </row>
    <row r="22967" spans="1:12">
      <c r="A22967" t="e">
        <f ca="1">E00251429922321</f>
        <v>#NAME?</v>
      </c>
      <c r="B22967">
        <v>466</v>
      </c>
      <c r="C22967" t="s">
        <v>396</v>
      </c>
      <c r="D22967" s="1">
        <v>41768</v>
      </c>
      <c r="F22967">
        <v>2</v>
      </c>
      <c r="G22967">
        <v>5368</v>
      </c>
      <c r="H22967" t="s">
        <v>101</v>
      </c>
      <c r="J22967" t="s">
        <v>14</v>
      </c>
      <c r="K22967">
        <v>58</v>
      </c>
      <c r="L22967" t="s">
        <v>15</v>
      </c>
    </row>
    <row r="22968" spans="1:12">
      <c r="A22968" t="e">
        <f ca="1">E00251429922321</f>
        <v>#NAME?</v>
      </c>
      <c r="B22968">
        <v>466</v>
      </c>
      <c r="C22968" t="s">
        <v>396</v>
      </c>
      <c r="D22968" s="1">
        <v>41926</v>
      </c>
      <c r="F22968">
        <v>2</v>
      </c>
      <c r="G22968">
        <v>2729</v>
      </c>
      <c r="H22968" t="s">
        <v>115</v>
      </c>
      <c r="J22968" t="s">
        <v>14</v>
      </c>
      <c r="K22968">
        <v>59</v>
      </c>
      <c r="L22968" t="s">
        <v>15</v>
      </c>
    </row>
    <row r="22969" spans="1:12">
      <c r="A22969" t="e">
        <f ca="1">E00251531920921</f>
        <v>#NAME?</v>
      </c>
      <c r="B22969">
        <v>729</v>
      </c>
      <c r="C22969" t="s">
        <v>68</v>
      </c>
      <c r="D22969" s="1">
        <v>41969</v>
      </c>
      <c r="F22969">
        <v>1</v>
      </c>
      <c r="G22969">
        <v>5990</v>
      </c>
      <c r="H22969" t="s">
        <v>60</v>
      </c>
      <c r="I22969" t="s">
        <v>56</v>
      </c>
      <c r="J22969" t="s">
        <v>57</v>
      </c>
      <c r="K22969">
        <v>47</v>
      </c>
      <c r="L22969" t="s">
        <v>15</v>
      </c>
    </row>
    <row r="22970" spans="1:12">
      <c r="A22970" t="e">
        <f ca="1">E00251531920921</f>
        <v>#NAME?</v>
      </c>
      <c r="B22970">
        <v>1786</v>
      </c>
      <c r="C22970" t="s">
        <v>37</v>
      </c>
      <c r="D22970" s="1">
        <v>41676</v>
      </c>
      <c r="F22970">
        <v>2</v>
      </c>
      <c r="G22970">
        <v>30011</v>
      </c>
      <c r="H22970" t="s">
        <v>676</v>
      </c>
      <c r="J22970" t="s">
        <v>14</v>
      </c>
      <c r="K22970">
        <v>46</v>
      </c>
      <c r="L22970" t="s">
        <v>15</v>
      </c>
    </row>
    <row r="22971" spans="1:12">
      <c r="A22971" t="e">
        <f ca="1">E00251531920921</f>
        <v>#NAME?</v>
      </c>
      <c r="B22971">
        <v>1786</v>
      </c>
      <c r="C22971" t="s">
        <v>37</v>
      </c>
      <c r="D22971" s="1">
        <v>41830</v>
      </c>
      <c r="F22971">
        <v>1</v>
      </c>
      <c r="G22971">
        <v>5251</v>
      </c>
      <c r="H22971" t="s">
        <v>1565</v>
      </c>
      <c r="J22971" t="s">
        <v>14</v>
      </c>
      <c r="K22971">
        <v>47</v>
      </c>
      <c r="L22971" t="s">
        <v>15</v>
      </c>
    </row>
    <row r="22972" spans="1:12">
      <c r="A22972" t="e">
        <f ca="1">E00251517759721</f>
        <v>#NAME?</v>
      </c>
      <c r="B22972">
        <v>105</v>
      </c>
      <c r="C22972" t="s">
        <v>682</v>
      </c>
      <c r="D22972" s="1">
        <v>41423</v>
      </c>
      <c r="F22972">
        <v>2</v>
      </c>
      <c r="G22972">
        <v>4019</v>
      </c>
      <c r="H22972" t="s">
        <v>26</v>
      </c>
      <c r="J22972" t="s">
        <v>14</v>
      </c>
      <c r="K22972">
        <v>56</v>
      </c>
      <c r="L22972" t="s">
        <v>15</v>
      </c>
    </row>
    <row r="22973" spans="1:12">
      <c r="A22973" t="e">
        <f ca="1">E00251531920921</f>
        <v>#NAME?</v>
      </c>
      <c r="B22973">
        <v>1786</v>
      </c>
      <c r="C22973" t="s">
        <v>37</v>
      </c>
      <c r="D22973" s="1">
        <v>43058</v>
      </c>
      <c r="F22973">
        <v>2</v>
      </c>
      <c r="G22973">
        <v>59781</v>
      </c>
      <c r="H22973" t="s">
        <v>1336</v>
      </c>
      <c r="J22973" t="s">
        <v>14</v>
      </c>
      <c r="K22973">
        <v>50</v>
      </c>
      <c r="L22973" t="s">
        <v>15</v>
      </c>
    </row>
    <row r="22974" spans="1:12">
      <c r="A22974" t="e">
        <f ca="1">E00251429922321</f>
        <v>#NAME?</v>
      </c>
      <c r="B22974">
        <v>464</v>
      </c>
      <c r="C22974" t="s">
        <v>45</v>
      </c>
      <c r="D22974" s="1">
        <v>42916</v>
      </c>
      <c r="F22974">
        <v>2</v>
      </c>
      <c r="G22974">
        <v>79029</v>
      </c>
      <c r="H22974" t="s">
        <v>21</v>
      </c>
      <c r="J22974" t="s">
        <v>14</v>
      </c>
      <c r="K22974">
        <v>62</v>
      </c>
      <c r="L22974" t="s">
        <v>22</v>
      </c>
    </row>
    <row r="22975" spans="1:12">
      <c r="A22975" t="e">
        <f ca="1">E00251429922321</f>
        <v>#NAME?</v>
      </c>
      <c r="B22975">
        <v>464</v>
      </c>
      <c r="C22975" t="s">
        <v>45</v>
      </c>
      <c r="D22975" s="1">
        <v>42969</v>
      </c>
      <c r="F22975">
        <v>1</v>
      </c>
      <c r="G22975">
        <v>7272</v>
      </c>
      <c r="H22975" t="s">
        <v>395</v>
      </c>
      <c r="J22975" t="s">
        <v>14</v>
      </c>
      <c r="K22975">
        <v>62</v>
      </c>
      <c r="L22975" t="s">
        <v>15</v>
      </c>
    </row>
    <row r="22976" spans="1:12">
      <c r="A22976" t="e">
        <f ca="1">E00251615344521</f>
        <v>#NAME?</v>
      </c>
      <c r="B22976">
        <v>94</v>
      </c>
      <c r="C22976" t="s">
        <v>74</v>
      </c>
      <c r="D22976" s="1">
        <v>42810</v>
      </c>
      <c r="F22976">
        <v>4</v>
      </c>
      <c r="G22976">
        <v>29630</v>
      </c>
      <c r="H22976" t="s">
        <v>1360</v>
      </c>
      <c r="J22976" t="s">
        <v>14</v>
      </c>
      <c r="K22976">
        <v>61</v>
      </c>
      <c r="L22976" t="s">
        <v>15</v>
      </c>
    </row>
    <row r="22977" spans="1:12">
      <c r="A22977" t="e">
        <f ca="1">E00251517759721</f>
        <v>#NAME?</v>
      </c>
      <c r="B22977">
        <v>892</v>
      </c>
      <c r="C22977" t="s">
        <v>1305</v>
      </c>
      <c r="D22977" s="1">
        <v>41509</v>
      </c>
      <c r="F22977">
        <v>1</v>
      </c>
      <c r="G22977">
        <v>29632</v>
      </c>
      <c r="H22977" t="s">
        <v>891</v>
      </c>
      <c r="J22977" t="s">
        <v>272</v>
      </c>
      <c r="K22977">
        <v>57</v>
      </c>
      <c r="L22977" t="s">
        <v>15</v>
      </c>
    </row>
    <row r="22978" spans="1:12">
      <c r="A22978" t="e">
        <f ca="1">E00251615344521</f>
        <v>#NAME?</v>
      </c>
      <c r="B22978">
        <v>94</v>
      </c>
      <c r="C22978" t="s">
        <v>74</v>
      </c>
      <c r="D22978" s="1">
        <v>41276</v>
      </c>
      <c r="F22978">
        <v>1</v>
      </c>
      <c r="G22978">
        <v>7262</v>
      </c>
      <c r="H22978" t="s">
        <v>198</v>
      </c>
      <c r="J22978" t="s">
        <v>14</v>
      </c>
      <c r="K22978">
        <v>57</v>
      </c>
      <c r="L22978" t="s">
        <v>15</v>
      </c>
    </row>
    <row r="22979" spans="1:12">
      <c r="A22979" t="e">
        <f ca="1">E00251532812721</f>
        <v>#NAME?</v>
      </c>
      <c r="B22979">
        <v>7505</v>
      </c>
      <c r="C22979" t="s">
        <v>209</v>
      </c>
      <c r="D22979" s="1">
        <v>42773</v>
      </c>
      <c r="F22979">
        <v>4</v>
      </c>
      <c r="G22979">
        <v>60090</v>
      </c>
      <c r="H22979" t="s">
        <v>181</v>
      </c>
      <c r="J22979" t="s">
        <v>14</v>
      </c>
      <c r="K22979">
        <v>61</v>
      </c>
      <c r="L22979" t="s">
        <v>15</v>
      </c>
    </row>
    <row r="22980" spans="1:12">
      <c r="A22980" t="e">
        <f ca="1">E00251537604521</f>
        <v>#NAME?</v>
      </c>
      <c r="B22980">
        <v>459</v>
      </c>
      <c r="C22980" t="s">
        <v>187</v>
      </c>
      <c r="D22980" s="1">
        <v>41933</v>
      </c>
      <c r="F22980">
        <v>1</v>
      </c>
      <c r="G22980">
        <v>8448</v>
      </c>
      <c r="H22980" t="s">
        <v>718</v>
      </c>
      <c r="J22980" t="s">
        <v>14</v>
      </c>
      <c r="K22980">
        <v>50</v>
      </c>
      <c r="L22980" t="s">
        <v>15</v>
      </c>
    </row>
    <row r="22981" spans="1:12">
      <c r="A22981" t="e">
        <f ca="1">E00251537604521</f>
        <v>#NAME?</v>
      </c>
      <c r="B22981">
        <v>459</v>
      </c>
      <c r="C22981" t="s">
        <v>187</v>
      </c>
      <c r="D22981" s="1">
        <v>42339</v>
      </c>
      <c r="F22981">
        <v>1</v>
      </c>
      <c r="G22981">
        <v>7262</v>
      </c>
      <c r="H22981" t="s">
        <v>198</v>
      </c>
      <c r="J22981" t="s">
        <v>14</v>
      </c>
      <c r="K22981">
        <v>51</v>
      </c>
      <c r="L22981" t="s">
        <v>15</v>
      </c>
    </row>
    <row r="22982" spans="1:12">
      <c r="A22982" t="e">
        <f ca="1">E00251537604521</f>
        <v>#NAME?</v>
      </c>
      <c r="B22982">
        <v>459</v>
      </c>
      <c r="C22982" t="s">
        <v>187</v>
      </c>
      <c r="D22982" s="1">
        <v>42702</v>
      </c>
      <c r="F22982">
        <v>1</v>
      </c>
      <c r="G22982">
        <v>7350</v>
      </c>
      <c r="H22982" t="s">
        <v>192</v>
      </c>
      <c r="J22982" t="s">
        <v>14</v>
      </c>
      <c r="K22982">
        <v>52</v>
      </c>
      <c r="L22982" t="s">
        <v>15</v>
      </c>
    </row>
    <row r="22983" spans="1:12">
      <c r="A22983" t="e">
        <f ca="1">E00251713667221</f>
        <v>#NAME?</v>
      </c>
      <c r="B22983">
        <v>154</v>
      </c>
      <c r="C22983" t="s">
        <v>533</v>
      </c>
      <c r="D22983" s="1">
        <v>41803</v>
      </c>
      <c r="F22983">
        <v>2</v>
      </c>
      <c r="G22983">
        <v>2720</v>
      </c>
      <c r="H22983" t="s">
        <v>65</v>
      </c>
      <c r="J22983" t="s">
        <v>14</v>
      </c>
      <c r="K22983">
        <v>50</v>
      </c>
      <c r="L22983" t="s">
        <v>15</v>
      </c>
    </row>
    <row r="22984" spans="1:12">
      <c r="A22984" t="e">
        <f ca="1">E00251713667221</f>
        <v>#NAME?</v>
      </c>
      <c r="B22984">
        <v>5994</v>
      </c>
      <c r="C22984" t="s">
        <v>311</v>
      </c>
      <c r="D22984" s="1">
        <v>41877</v>
      </c>
      <c r="F22984">
        <v>1</v>
      </c>
      <c r="G22984">
        <v>7242</v>
      </c>
      <c r="H22984" t="s">
        <v>93</v>
      </c>
      <c r="I22984" t="s">
        <v>56</v>
      </c>
      <c r="J22984" t="s">
        <v>57</v>
      </c>
      <c r="K22984">
        <v>50</v>
      </c>
      <c r="L22984" t="s">
        <v>15</v>
      </c>
    </row>
    <row r="22985" spans="1:12">
      <c r="A22985" t="e">
        <f ca="1">E00251713667221</f>
        <v>#NAME?</v>
      </c>
      <c r="B22985">
        <v>154</v>
      </c>
      <c r="C22985" t="s">
        <v>533</v>
      </c>
      <c r="D22985" s="1">
        <v>42275</v>
      </c>
      <c r="F22985">
        <v>3</v>
      </c>
      <c r="G22985">
        <v>2720</v>
      </c>
      <c r="H22985" t="s">
        <v>65</v>
      </c>
      <c r="J22985" t="s">
        <v>14</v>
      </c>
      <c r="K22985">
        <v>51</v>
      </c>
      <c r="L22985" t="s">
        <v>15</v>
      </c>
    </row>
    <row r="22986" spans="1:12">
      <c r="A22986" t="e">
        <f ca="1">E00251713667221</f>
        <v>#NAME?</v>
      </c>
      <c r="B22986">
        <v>154</v>
      </c>
      <c r="C22986" t="s">
        <v>533</v>
      </c>
      <c r="D22986" s="1">
        <v>41332</v>
      </c>
      <c r="F22986">
        <v>1</v>
      </c>
      <c r="G22986">
        <v>734</v>
      </c>
      <c r="H22986" t="s">
        <v>678</v>
      </c>
      <c r="J22986" t="s">
        <v>14</v>
      </c>
      <c r="K22986">
        <v>49</v>
      </c>
      <c r="L22986" t="s">
        <v>15</v>
      </c>
    </row>
    <row r="22987" spans="1:12">
      <c r="A22987" t="e">
        <f ca="1">E00251713667221</f>
        <v>#NAME?</v>
      </c>
      <c r="B22987">
        <v>154</v>
      </c>
      <c r="C22987" t="s">
        <v>533</v>
      </c>
      <c r="D22987" s="1">
        <v>42439</v>
      </c>
      <c r="F22987">
        <v>1</v>
      </c>
      <c r="G22987">
        <v>84500</v>
      </c>
      <c r="H22987" t="s">
        <v>511</v>
      </c>
      <c r="J22987" t="s">
        <v>14</v>
      </c>
      <c r="K22987">
        <v>52</v>
      </c>
      <c r="L22987" t="s">
        <v>15</v>
      </c>
    </row>
    <row r="22988" spans="1:12">
      <c r="A22988" t="e">
        <f ca="1">E00251532812721</f>
        <v>#NAME?</v>
      </c>
      <c r="B22988">
        <v>7505</v>
      </c>
      <c r="C22988" t="s">
        <v>209</v>
      </c>
      <c r="D22988" s="1">
        <v>42773</v>
      </c>
      <c r="F22988">
        <v>3</v>
      </c>
      <c r="G22988">
        <v>496</v>
      </c>
      <c r="H22988" t="s">
        <v>190</v>
      </c>
      <c r="J22988" t="s">
        <v>14</v>
      </c>
      <c r="K22988">
        <v>61</v>
      </c>
      <c r="L22988" t="s">
        <v>15</v>
      </c>
    </row>
    <row r="22989" spans="1:12">
      <c r="A22989" t="e">
        <f ca="1">E00251532812721</f>
        <v>#NAME?</v>
      </c>
      <c r="B22989">
        <v>7505</v>
      </c>
      <c r="C22989" t="s">
        <v>209</v>
      </c>
      <c r="D22989" s="1">
        <v>42822</v>
      </c>
      <c r="F22989">
        <v>2</v>
      </c>
      <c r="G22989">
        <v>2449</v>
      </c>
      <c r="H22989" t="s">
        <v>53</v>
      </c>
      <c r="J22989" t="s">
        <v>14</v>
      </c>
      <c r="K22989">
        <v>62</v>
      </c>
      <c r="L22989" t="s">
        <v>15</v>
      </c>
    </row>
    <row r="22990" spans="1:12">
      <c r="A22990" t="e">
        <f ca="1">E00251532812721</f>
        <v>#NAME?</v>
      </c>
      <c r="B22990">
        <v>7505</v>
      </c>
      <c r="C22990" t="s">
        <v>209</v>
      </c>
      <c r="D22990" s="1">
        <v>42822</v>
      </c>
      <c r="F22990">
        <v>3</v>
      </c>
      <c r="G22990">
        <v>496</v>
      </c>
      <c r="H22990" t="s">
        <v>190</v>
      </c>
      <c r="J22990" t="s">
        <v>14</v>
      </c>
      <c r="K22990">
        <v>62</v>
      </c>
      <c r="L22990" t="s">
        <v>15</v>
      </c>
    </row>
    <row r="22991" spans="1:12">
      <c r="A22991" t="e">
        <f ca="1">E00251713667221</f>
        <v>#NAME?</v>
      </c>
      <c r="B22991">
        <v>154</v>
      </c>
      <c r="C22991" t="s">
        <v>533</v>
      </c>
      <c r="D22991" s="1">
        <v>42580</v>
      </c>
      <c r="F22991">
        <v>1</v>
      </c>
      <c r="G22991">
        <v>81221</v>
      </c>
      <c r="H22991" t="s">
        <v>523</v>
      </c>
      <c r="J22991" t="s">
        <v>14</v>
      </c>
      <c r="K22991">
        <v>52</v>
      </c>
      <c r="L22991" t="s">
        <v>15</v>
      </c>
    </row>
    <row r="22992" spans="1:12">
      <c r="A22992" t="e">
        <f ca="1">E00251713667221</f>
        <v>#NAME?</v>
      </c>
      <c r="B22992">
        <v>154</v>
      </c>
      <c r="C22992" t="s">
        <v>533</v>
      </c>
      <c r="D22992" s="1">
        <v>41815</v>
      </c>
      <c r="F22992">
        <v>1</v>
      </c>
      <c r="G22992">
        <v>2720</v>
      </c>
      <c r="H22992" t="s">
        <v>65</v>
      </c>
      <c r="J22992" t="s">
        <v>14</v>
      </c>
      <c r="K22992">
        <v>50</v>
      </c>
      <c r="L22992" t="s">
        <v>15</v>
      </c>
    </row>
    <row r="22993" spans="1:12">
      <c r="A22993" t="e">
        <f ca="1">E00251432246321</f>
        <v>#NAME?</v>
      </c>
      <c r="B22993">
        <v>7111</v>
      </c>
      <c r="C22993" t="s">
        <v>496</v>
      </c>
      <c r="D22993" s="1">
        <v>42054</v>
      </c>
      <c r="F22993">
        <v>1</v>
      </c>
      <c r="G22993">
        <v>462</v>
      </c>
      <c r="H22993" t="s">
        <v>288</v>
      </c>
      <c r="I22993" t="s">
        <v>148</v>
      </c>
      <c r="J22993" t="s">
        <v>57</v>
      </c>
      <c r="K22993">
        <v>44</v>
      </c>
      <c r="L22993" t="s">
        <v>15</v>
      </c>
    </row>
    <row r="22994" spans="1:12">
      <c r="A22994" t="e">
        <f ca="1">E00251713667221</f>
        <v>#NAME?</v>
      </c>
      <c r="B22994">
        <v>154</v>
      </c>
      <c r="C22994" t="s">
        <v>533</v>
      </c>
      <c r="D22994" s="1">
        <v>42508</v>
      </c>
      <c r="F22994">
        <v>1</v>
      </c>
      <c r="G22994">
        <v>81221</v>
      </c>
      <c r="H22994" t="s">
        <v>523</v>
      </c>
      <c r="J22994" t="s">
        <v>14</v>
      </c>
      <c r="K22994">
        <v>52</v>
      </c>
      <c r="L22994" t="s">
        <v>15</v>
      </c>
    </row>
    <row r="22995" spans="1:12">
      <c r="A22995" t="e">
        <f ca="1">E00251532254321</f>
        <v>#NAME?</v>
      </c>
      <c r="B22995">
        <v>485</v>
      </c>
      <c r="C22995" t="s">
        <v>241</v>
      </c>
      <c r="D22995" s="1">
        <v>42998</v>
      </c>
      <c r="F22995">
        <v>3</v>
      </c>
      <c r="G22995">
        <v>4640</v>
      </c>
      <c r="H22995" t="s">
        <v>306</v>
      </c>
      <c r="J22995" t="s">
        <v>14</v>
      </c>
      <c r="K22995">
        <v>53</v>
      </c>
      <c r="L22995" t="s">
        <v>15</v>
      </c>
    </row>
    <row r="22996" spans="1:12">
      <c r="A22996" t="e">
        <f ca="1">E00251532254321</f>
        <v>#NAME?</v>
      </c>
      <c r="B22996">
        <v>485</v>
      </c>
      <c r="C22996" t="s">
        <v>241</v>
      </c>
      <c r="D22996" s="1">
        <v>41858</v>
      </c>
      <c r="F22996">
        <v>3</v>
      </c>
      <c r="G22996">
        <v>2724</v>
      </c>
      <c r="H22996" t="s">
        <v>73</v>
      </c>
      <c r="J22996" t="s">
        <v>14</v>
      </c>
      <c r="K22996">
        <v>50</v>
      </c>
      <c r="L22996" t="s">
        <v>15</v>
      </c>
    </row>
    <row r="22997" spans="1:12">
      <c r="A22997" t="e">
        <f ca="1">E00251532254321</f>
        <v>#NAME?</v>
      </c>
      <c r="B22997">
        <v>485</v>
      </c>
      <c r="C22997" t="s">
        <v>241</v>
      </c>
      <c r="D22997" s="1">
        <v>42720</v>
      </c>
      <c r="F22997">
        <v>1</v>
      </c>
      <c r="G22997">
        <v>7262</v>
      </c>
      <c r="H22997" t="s">
        <v>198</v>
      </c>
      <c r="J22997" t="s">
        <v>14</v>
      </c>
      <c r="K22997">
        <v>52</v>
      </c>
      <c r="L22997" t="s">
        <v>15</v>
      </c>
    </row>
    <row r="22998" spans="1:12">
      <c r="A22998" t="e">
        <f ca="1">E00251532254321</f>
        <v>#NAME?</v>
      </c>
      <c r="B22998">
        <v>485</v>
      </c>
      <c r="C22998" t="s">
        <v>241</v>
      </c>
      <c r="D22998" s="1">
        <v>42432</v>
      </c>
      <c r="F22998">
        <v>6</v>
      </c>
      <c r="G22998">
        <v>3051</v>
      </c>
      <c r="H22998" t="s">
        <v>13</v>
      </c>
      <c r="J22998" t="s">
        <v>14</v>
      </c>
      <c r="K22998">
        <v>51</v>
      </c>
      <c r="L22998" t="s">
        <v>15</v>
      </c>
    </row>
    <row r="22999" spans="1:12">
      <c r="A22999" t="e">
        <f ca="1">E00251532254321</f>
        <v>#NAME?</v>
      </c>
      <c r="B22999">
        <v>485</v>
      </c>
      <c r="C22999" t="s">
        <v>241</v>
      </c>
      <c r="D22999" s="1">
        <v>42307</v>
      </c>
      <c r="F22999">
        <v>1</v>
      </c>
      <c r="G22999">
        <v>4659</v>
      </c>
      <c r="H22999" t="s">
        <v>47</v>
      </c>
      <c r="J22999" t="s">
        <v>14</v>
      </c>
      <c r="K22999">
        <v>51</v>
      </c>
      <c r="L22999" t="s">
        <v>15</v>
      </c>
    </row>
    <row r="23000" spans="1:12">
      <c r="A23000" t="e">
        <f ca="1">E00251532812721</f>
        <v>#NAME?</v>
      </c>
      <c r="B23000">
        <v>7505</v>
      </c>
      <c r="C23000" t="s">
        <v>209</v>
      </c>
      <c r="D23000" s="1">
        <v>42773</v>
      </c>
      <c r="F23000">
        <v>6</v>
      </c>
      <c r="G23000">
        <v>3051</v>
      </c>
      <c r="H23000" t="s">
        <v>13</v>
      </c>
      <c r="J23000" t="s">
        <v>14</v>
      </c>
      <c r="K23000">
        <v>61</v>
      </c>
      <c r="L23000" t="s">
        <v>15</v>
      </c>
    </row>
    <row r="23001" spans="1:12">
      <c r="A23001" t="e">
        <f ca="1">E00251532812721</f>
        <v>#NAME?</v>
      </c>
      <c r="B23001">
        <v>7505</v>
      </c>
      <c r="C23001" t="s">
        <v>209</v>
      </c>
      <c r="D23001" s="1">
        <v>42426</v>
      </c>
      <c r="F23001">
        <v>2</v>
      </c>
      <c r="G23001">
        <v>496</v>
      </c>
      <c r="H23001" t="s">
        <v>190</v>
      </c>
      <c r="J23001" t="s">
        <v>14</v>
      </c>
      <c r="K23001">
        <v>61</v>
      </c>
      <c r="L23001" t="s">
        <v>15</v>
      </c>
    </row>
    <row r="23002" spans="1:12">
      <c r="A23002" t="e">
        <f ca="1">E00251532254321</f>
        <v>#NAME?</v>
      </c>
      <c r="B23002">
        <v>485</v>
      </c>
      <c r="C23002" t="s">
        <v>241</v>
      </c>
      <c r="D23002" s="1">
        <v>42958</v>
      </c>
      <c r="F23002">
        <v>6</v>
      </c>
      <c r="G23002">
        <v>6253</v>
      </c>
      <c r="H23002" t="s">
        <v>292</v>
      </c>
      <c r="J23002" t="s">
        <v>14</v>
      </c>
      <c r="K23002">
        <v>53</v>
      </c>
      <c r="L23002" t="s">
        <v>15</v>
      </c>
    </row>
    <row r="23003" spans="1:12">
      <c r="A23003" t="e">
        <f ca="1">E00251532254321</f>
        <v>#NAME?</v>
      </c>
      <c r="B23003">
        <v>485</v>
      </c>
      <c r="C23003" t="s">
        <v>241</v>
      </c>
      <c r="D23003" s="1">
        <v>42944</v>
      </c>
      <c r="F23003">
        <v>1</v>
      </c>
      <c r="G23003">
        <v>6101</v>
      </c>
      <c r="H23003" t="s">
        <v>423</v>
      </c>
      <c r="J23003" t="s">
        <v>14</v>
      </c>
      <c r="K23003">
        <v>53</v>
      </c>
      <c r="L23003" t="s">
        <v>15</v>
      </c>
    </row>
    <row r="23004" spans="1:12">
      <c r="A23004" t="e">
        <f ca="1">E00251532254321</f>
        <v>#NAME?</v>
      </c>
      <c r="B23004">
        <v>485</v>
      </c>
      <c r="C23004" t="s">
        <v>241</v>
      </c>
      <c r="D23004" s="1">
        <v>42985</v>
      </c>
      <c r="F23004">
        <v>6</v>
      </c>
      <c r="G23004">
        <v>6253</v>
      </c>
      <c r="H23004" t="s">
        <v>292</v>
      </c>
      <c r="J23004" t="s">
        <v>14</v>
      </c>
      <c r="K23004">
        <v>53</v>
      </c>
      <c r="L23004" t="s">
        <v>15</v>
      </c>
    </row>
    <row r="23005" spans="1:12">
      <c r="A23005" t="e">
        <f ca="1">E00251517759721</f>
        <v>#NAME?</v>
      </c>
      <c r="B23005">
        <v>105</v>
      </c>
      <c r="C23005" t="s">
        <v>682</v>
      </c>
      <c r="D23005" s="1">
        <v>41586</v>
      </c>
      <c r="F23005">
        <v>2</v>
      </c>
      <c r="G23005">
        <v>4019</v>
      </c>
      <c r="H23005" t="s">
        <v>26</v>
      </c>
      <c r="J23005" t="s">
        <v>14</v>
      </c>
      <c r="K23005">
        <v>57</v>
      </c>
      <c r="L23005" t="s">
        <v>15</v>
      </c>
    </row>
    <row r="23006" spans="1:12">
      <c r="A23006" t="e">
        <f t="shared" ref="A23006:A23012" ca="1" si="215">E00251532254321</f>
        <v>#NAME?</v>
      </c>
      <c r="B23006">
        <v>485</v>
      </c>
      <c r="C23006" t="s">
        <v>241</v>
      </c>
      <c r="D23006" s="1">
        <v>42751</v>
      </c>
      <c r="F23006">
        <v>3</v>
      </c>
      <c r="G23006">
        <v>25000</v>
      </c>
      <c r="H23006" t="s">
        <v>178</v>
      </c>
      <c r="J23006" t="s">
        <v>14</v>
      </c>
      <c r="K23006">
        <v>52</v>
      </c>
      <c r="L23006" t="s">
        <v>15</v>
      </c>
    </row>
    <row r="23007" spans="1:12">
      <c r="A23007" t="e">
        <f t="shared" ca="1" si="215"/>
        <v>#NAME?</v>
      </c>
      <c r="B23007">
        <v>485</v>
      </c>
      <c r="C23007" t="s">
        <v>241</v>
      </c>
      <c r="D23007" s="1">
        <v>42873</v>
      </c>
      <c r="F23007">
        <v>6</v>
      </c>
      <c r="G23007">
        <v>6253</v>
      </c>
      <c r="H23007" t="s">
        <v>292</v>
      </c>
      <c r="J23007" t="s">
        <v>14</v>
      </c>
      <c r="K23007">
        <v>53</v>
      </c>
      <c r="L23007" t="s">
        <v>15</v>
      </c>
    </row>
    <row r="23008" spans="1:12">
      <c r="A23008" t="e">
        <f t="shared" ca="1" si="215"/>
        <v>#NAME?</v>
      </c>
      <c r="B23008">
        <v>485</v>
      </c>
      <c r="C23008" t="s">
        <v>241</v>
      </c>
      <c r="D23008" s="1">
        <v>42947</v>
      </c>
      <c r="F23008">
        <v>1</v>
      </c>
      <c r="G23008">
        <v>7262</v>
      </c>
      <c r="H23008" t="s">
        <v>198</v>
      </c>
      <c r="J23008" t="s">
        <v>14</v>
      </c>
      <c r="K23008">
        <v>53</v>
      </c>
      <c r="L23008" t="s">
        <v>15</v>
      </c>
    </row>
    <row r="23009" spans="1:12">
      <c r="A23009" t="e">
        <f t="shared" ca="1" si="215"/>
        <v>#NAME?</v>
      </c>
      <c r="B23009">
        <v>485</v>
      </c>
      <c r="C23009" t="s">
        <v>241</v>
      </c>
      <c r="D23009" s="1">
        <v>42947</v>
      </c>
      <c r="F23009">
        <v>4</v>
      </c>
      <c r="G23009">
        <v>6262</v>
      </c>
      <c r="H23009" t="s">
        <v>590</v>
      </c>
      <c r="J23009" t="s">
        <v>14</v>
      </c>
      <c r="K23009">
        <v>53</v>
      </c>
      <c r="L23009" t="s">
        <v>15</v>
      </c>
    </row>
    <row r="23010" spans="1:12">
      <c r="A23010" t="e">
        <f t="shared" ca="1" si="215"/>
        <v>#NAME?</v>
      </c>
      <c r="B23010">
        <v>485</v>
      </c>
      <c r="C23010" t="s">
        <v>241</v>
      </c>
      <c r="D23010" s="1">
        <v>42998</v>
      </c>
      <c r="F23010">
        <v>6</v>
      </c>
      <c r="G23010">
        <v>6101</v>
      </c>
      <c r="H23010" t="s">
        <v>423</v>
      </c>
      <c r="J23010" t="s">
        <v>14</v>
      </c>
      <c r="K23010">
        <v>53</v>
      </c>
      <c r="L23010" t="s">
        <v>15</v>
      </c>
    </row>
    <row r="23011" spans="1:12">
      <c r="A23011" t="e">
        <f t="shared" ca="1" si="215"/>
        <v>#NAME?</v>
      </c>
      <c r="B23011">
        <v>485</v>
      </c>
      <c r="C23011" t="s">
        <v>241</v>
      </c>
      <c r="D23011" s="1">
        <v>43007</v>
      </c>
      <c r="F23011">
        <v>1</v>
      </c>
      <c r="G23011">
        <v>4539</v>
      </c>
      <c r="H23011" t="s">
        <v>673</v>
      </c>
      <c r="J23011" t="s">
        <v>14</v>
      </c>
      <c r="K23011">
        <v>53</v>
      </c>
      <c r="L23011" t="s">
        <v>15</v>
      </c>
    </row>
    <row r="23012" spans="1:12">
      <c r="A23012" t="e">
        <f t="shared" ca="1" si="215"/>
        <v>#NAME?</v>
      </c>
      <c r="B23012">
        <v>485</v>
      </c>
      <c r="C23012" t="s">
        <v>241</v>
      </c>
      <c r="D23012" s="1">
        <v>43033</v>
      </c>
      <c r="F23012">
        <v>5</v>
      </c>
      <c r="G23012">
        <v>6262</v>
      </c>
      <c r="H23012" t="s">
        <v>590</v>
      </c>
      <c r="J23012" t="s">
        <v>14</v>
      </c>
      <c r="K23012">
        <v>53</v>
      </c>
      <c r="L23012" t="s">
        <v>15</v>
      </c>
    </row>
    <row r="23013" spans="1:12">
      <c r="A23013" t="e">
        <f ca="1">E00251532812721</f>
        <v>#NAME?</v>
      </c>
      <c r="B23013">
        <v>7505</v>
      </c>
      <c r="C23013" t="s">
        <v>209</v>
      </c>
      <c r="D23013" s="1">
        <v>43041</v>
      </c>
      <c r="F23013">
        <v>4</v>
      </c>
      <c r="G23013">
        <v>2720</v>
      </c>
      <c r="H23013" t="s">
        <v>65</v>
      </c>
      <c r="J23013" t="s">
        <v>14</v>
      </c>
      <c r="K23013">
        <v>62</v>
      </c>
      <c r="L23013" t="s">
        <v>15</v>
      </c>
    </row>
    <row r="23014" spans="1:12">
      <c r="A23014" t="e">
        <f ca="1">E00251532812721</f>
        <v>#NAME?</v>
      </c>
      <c r="B23014">
        <v>769</v>
      </c>
      <c r="C23014" t="s">
        <v>397</v>
      </c>
      <c r="D23014" s="1">
        <v>41645</v>
      </c>
      <c r="E23014">
        <v>1</v>
      </c>
      <c r="F23014">
        <v>2</v>
      </c>
      <c r="G23014">
        <v>49390</v>
      </c>
      <c r="H23014" t="s">
        <v>59</v>
      </c>
      <c r="J23014" t="s">
        <v>34</v>
      </c>
      <c r="K23014">
        <v>58</v>
      </c>
      <c r="L23014" t="s">
        <v>15</v>
      </c>
    </row>
    <row r="23015" spans="1:12">
      <c r="A23015" t="e">
        <f t="shared" ref="A23015:A23025" ca="1" si="216">E00251532254321</f>
        <v>#NAME?</v>
      </c>
      <c r="B23015">
        <v>481</v>
      </c>
      <c r="C23015" t="s">
        <v>402</v>
      </c>
      <c r="D23015" s="1">
        <v>42543</v>
      </c>
      <c r="F23015">
        <v>2</v>
      </c>
      <c r="G23015">
        <v>25000</v>
      </c>
      <c r="H23015" t="s">
        <v>178</v>
      </c>
      <c r="J23015" t="s">
        <v>14</v>
      </c>
      <c r="K23015">
        <v>52</v>
      </c>
      <c r="L23015" t="s">
        <v>15</v>
      </c>
    </row>
    <row r="23016" spans="1:12">
      <c r="A23016" t="e">
        <f t="shared" ca="1" si="216"/>
        <v>#NAME?</v>
      </c>
      <c r="B23016">
        <v>481</v>
      </c>
      <c r="C23016" t="s">
        <v>402</v>
      </c>
      <c r="D23016" s="1">
        <v>42670</v>
      </c>
      <c r="F23016">
        <v>3</v>
      </c>
      <c r="G23016">
        <v>2724</v>
      </c>
      <c r="H23016" t="s">
        <v>73</v>
      </c>
      <c r="J23016" t="s">
        <v>14</v>
      </c>
      <c r="K23016">
        <v>52</v>
      </c>
      <c r="L23016" t="s">
        <v>15</v>
      </c>
    </row>
    <row r="23017" spans="1:12">
      <c r="A23017" t="e">
        <f t="shared" ca="1" si="216"/>
        <v>#NAME?</v>
      </c>
      <c r="B23017">
        <v>485</v>
      </c>
      <c r="C23017" t="s">
        <v>241</v>
      </c>
      <c r="D23017" s="1">
        <v>41443</v>
      </c>
      <c r="F23017">
        <v>3</v>
      </c>
      <c r="G23017">
        <v>7295</v>
      </c>
      <c r="H23017" t="s">
        <v>76</v>
      </c>
      <c r="J23017" t="s">
        <v>14</v>
      </c>
      <c r="K23017">
        <v>49</v>
      </c>
      <c r="L23017" t="s">
        <v>15</v>
      </c>
    </row>
    <row r="23018" spans="1:12">
      <c r="A23018" t="e">
        <f t="shared" ca="1" si="216"/>
        <v>#NAME?</v>
      </c>
      <c r="B23018">
        <v>485</v>
      </c>
      <c r="C23018" t="s">
        <v>241</v>
      </c>
      <c r="D23018" s="1">
        <v>41443</v>
      </c>
      <c r="F23018">
        <v>6</v>
      </c>
      <c r="G23018">
        <v>6929</v>
      </c>
      <c r="H23018" t="s">
        <v>36</v>
      </c>
      <c r="J23018" t="s">
        <v>14</v>
      </c>
      <c r="K23018">
        <v>49</v>
      </c>
      <c r="L23018" t="s">
        <v>15</v>
      </c>
    </row>
    <row r="23019" spans="1:12">
      <c r="A23019" t="e">
        <f t="shared" ca="1" si="216"/>
        <v>#NAME?</v>
      </c>
      <c r="B23019">
        <v>481</v>
      </c>
      <c r="C23019" t="s">
        <v>402</v>
      </c>
      <c r="D23019" s="1">
        <v>42940</v>
      </c>
      <c r="F23019">
        <v>2</v>
      </c>
      <c r="G23019">
        <v>25000</v>
      </c>
      <c r="H23019" t="s">
        <v>178</v>
      </c>
      <c r="J23019" t="s">
        <v>14</v>
      </c>
      <c r="K23019">
        <v>53</v>
      </c>
      <c r="L23019" t="s">
        <v>15</v>
      </c>
    </row>
    <row r="23020" spans="1:12">
      <c r="A23020" t="e">
        <f t="shared" ca="1" si="216"/>
        <v>#NAME?</v>
      </c>
      <c r="B23020">
        <v>481</v>
      </c>
      <c r="C23020" t="s">
        <v>402</v>
      </c>
      <c r="D23020" s="1">
        <v>42940</v>
      </c>
      <c r="F23020">
        <v>6</v>
      </c>
      <c r="G23020">
        <v>6253</v>
      </c>
      <c r="H23020" t="s">
        <v>292</v>
      </c>
      <c r="J23020" t="s">
        <v>14</v>
      </c>
      <c r="K23020">
        <v>53</v>
      </c>
      <c r="L23020" t="s">
        <v>15</v>
      </c>
    </row>
    <row r="23021" spans="1:12">
      <c r="A23021" t="e">
        <f t="shared" ca="1" si="216"/>
        <v>#NAME?</v>
      </c>
      <c r="B23021">
        <v>481</v>
      </c>
      <c r="C23021" t="s">
        <v>402</v>
      </c>
      <c r="D23021" s="1">
        <v>42999</v>
      </c>
      <c r="F23021">
        <v>2</v>
      </c>
      <c r="G23021">
        <v>4539</v>
      </c>
      <c r="H23021" t="s">
        <v>673</v>
      </c>
      <c r="J23021" t="s">
        <v>14</v>
      </c>
      <c r="K23021">
        <v>53</v>
      </c>
      <c r="L23021" t="s">
        <v>15</v>
      </c>
    </row>
    <row r="23022" spans="1:12">
      <c r="A23022" t="e">
        <f t="shared" ca="1" si="216"/>
        <v>#NAME?</v>
      </c>
      <c r="B23022">
        <v>485</v>
      </c>
      <c r="C23022" t="s">
        <v>241</v>
      </c>
      <c r="D23022" s="1">
        <v>42164</v>
      </c>
      <c r="F23022">
        <v>3</v>
      </c>
      <c r="G23022">
        <v>6262</v>
      </c>
      <c r="H23022" t="s">
        <v>590</v>
      </c>
      <c r="J23022" t="s">
        <v>14</v>
      </c>
      <c r="K23022">
        <v>51</v>
      </c>
      <c r="L23022" t="s">
        <v>15</v>
      </c>
    </row>
    <row r="23023" spans="1:12">
      <c r="A23023" t="e">
        <f t="shared" ca="1" si="216"/>
        <v>#NAME?</v>
      </c>
      <c r="B23023">
        <v>485</v>
      </c>
      <c r="C23023" t="s">
        <v>241</v>
      </c>
      <c r="D23023" s="1">
        <v>42307</v>
      </c>
      <c r="F23023">
        <v>2</v>
      </c>
      <c r="G23023">
        <v>7231</v>
      </c>
      <c r="H23023" t="s">
        <v>128</v>
      </c>
      <c r="J23023" t="s">
        <v>14</v>
      </c>
      <c r="K23023">
        <v>51</v>
      </c>
      <c r="L23023" t="s">
        <v>15</v>
      </c>
    </row>
    <row r="23024" spans="1:12">
      <c r="A23024" t="e">
        <f t="shared" ca="1" si="216"/>
        <v>#NAME?</v>
      </c>
      <c r="B23024">
        <v>485</v>
      </c>
      <c r="C23024" t="s">
        <v>241</v>
      </c>
      <c r="D23024" s="1">
        <v>42404</v>
      </c>
      <c r="F23024">
        <v>6</v>
      </c>
      <c r="G23024">
        <v>7820</v>
      </c>
      <c r="H23024" t="s">
        <v>233</v>
      </c>
      <c r="J23024" t="s">
        <v>14</v>
      </c>
      <c r="K23024">
        <v>51</v>
      </c>
      <c r="L23024" t="s">
        <v>22</v>
      </c>
    </row>
    <row r="23025" spans="1:12">
      <c r="A23025" t="e">
        <f t="shared" ca="1" si="216"/>
        <v>#NAME?</v>
      </c>
      <c r="B23025">
        <v>485</v>
      </c>
      <c r="C23025" t="s">
        <v>241</v>
      </c>
      <c r="D23025" s="1">
        <v>42465</v>
      </c>
      <c r="F23025">
        <v>6</v>
      </c>
      <c r="G23025">
        <v>3051</v>
      </c>
      <c r="H23025" t="s">
        <v>13</v>
      </c>
      <c r="J23025" t="s">
        <v>14</v>
      </c>
      <c r="K23025">
        <v>51</v>
      </c>
      <c r="L23025" t="s">
        <v>15</v>
      </c>
    </row>
    <row r="23026" spans="1:12">
      <c r="A23026" t="e">
        <f ca="1">E00251432151321</f>
        <v>#NAME?</v>
      </c>
      <c r="B23026">
        <v>494</v>
      </c>
      <c r="C23026" t="s">
        <v>63</v>
      </c>
      <c r="D23026" s="1">
        <v>41845</v>
      </c>
      <c r="F23026">
        <v>3</v>
      </c>
      <c r="G23026">
        <v>4019</v>
      </c>
      <c r="H23026" t="s">
        <v>26</v>
      </c>
      <c r="J23026" t="s">
        <v>14</v>
      </c>
      <c r="K23026">
        <v>46</v>
      </c>
      <c r="L23026" t="s">
        <v>15</v>
      </c>
    </row>
    <row r="23027" spans="1:12">
      <c r="A23027" t="e">
        <f ca="1">E00251429326321</f>
        <v>#NAME?</v>
      </c>
      <c r="B23027">
        <v>291</v>
      </c>
      <c r="C23027" t="s">
        <v>160</v>
      </c>
      <c r="D23027" s="1">
        <v>43061</v>
      </c>
      <c r="F23027">
        <v>1</v>
      </c>
      <c r="G23027">
        <v>49390</v>
      </c>
      <c r="H23027" t="s">
        <v>59</v>
      </c>
      <c r="J23027" t="s">
        <v>14</v>
      </c>
      <c r="K23027">
        <v>50</v>
      </c>
      <c r="L23027" t="s">
        <v>15</v>
      </c>
    </row>
    <row r="23028" spans="1:12">
      <c r="A23028" t="e">
        <f t="shared" ref="A23028:A23038" ca="1" si="217">E00251432151321</f>
        <v>#NAME?</v>
      </c>
      <c r="B23028">
        <v>494</v>
      </c>
      <c r="C23028" t="s">
        <v>63</v>
      </c>
      <c r="D23028" s="1">
        <v>41964</v>
      </c>
      <c r="F23028">
        <v>2</v>
      </c>
      <c r="G23028">
        <v>30983</v>
      </c>
      <c r="H23028" t="s">
        <v>325</v>
      </c>
      <c r="J23028" t="s">
        <v>14</v>
      </c>
      <c r="K23028">
        <v>47</v>
      </c>
      <c r="L23028" t="s">
        <v>15</v>
      </c>
    </row>
    <row r="23029" spans="1:12">
      <c r="A23029" t="e">
        <f t="shared" ca="1" si="217"/>
        <v>#NAME?</v>
      </c>
      <c r="B23029">
        <v>494</v>
      </c>
      <c r="C23029" t="s">
        <v>63</v>
      </c>
      <c r="D23029" s="1">
        <v>41992</v>
      </c>
      <c r="F23029">
        <v>2</v>
      </c>
      <c r="G23029">
        <v>2809</v>
      </c>
      <c r="H23029" t="s">
        <v>90</v>
      </c>
      <c r="J23029" t="s">
        <v>14</v>
      </c>
      <c r="K23029">
        <v>47</v>
      </c>
      <c r="L23029" t="s">
        <v>15</v>
      </c>
    </row>
    <row r="23030" spans="1:12">
      <c r="A23030" t="e">
        <f t="shared" ca="1" si="217"/>
        <v>#NAME?</v>
      </c>
      <c r="B23030">
        <v>494</v>
      </c>
      <c r="C23030" t="s">
        <v>63</v>
      </c>
      <c r="D23030" s="1">
        <v>42654</v>
      </c>
      <c r="F23030">
        <v>3</v>
      </c>
      <c r="G23030">
        <v>4019</v>
      </c>
      <c r="H23030" t="s">
        <v>26</v>
      </c>
      <c r="J23030" t="s">
        <v>14</v>
      </c>
      <c r="K23030">
        <v>48</v>
      </c>
      <c r="L23030" t="s">
        <v>15</v>
      </c>
    </row>
    <row r="23031" spans="1:12">
      <c r="A23031" t="e">
        <f t="shared" ca="1" si="217"/>
        <v>#NAME?</v>
      </c>
      <c r="B23031">
        <v>494</v>
      </c>
      <c r="C23031" t="s">
        <v>63</v>
      </c>
      <c r="D23031" s="1">
        <v>42804</v>
      </c>
      <c r="F23031">
        <v>1</v>
      </c>
      <c r="G23031">
        <v>2449</v>
      </c>
      <c r="H23031" t="s">
        <v>53</v>
      </c>
      <c r="J23031" t="s">
        <v>14</v>
      </c>
      <c r="K23031">
        <v>49</v>
      </c>
      <c r="L23031" t="s">
        <v>15</v>
      </c>
    </row>
    <row r="23032" spans="1:12">
      <c r="A23032" t="e">
        <f t="shared" ca="1" si="217"/>
        <v>#NAME?</v>
      </c>
      <c r="B23032">
        <v>494</v>
      </c>
      <c r="C23032" t="s">
        <v>63</v>
      </c>
      <c r="D23032" s="1">
        <v>41940</v>
      </c>
      <c r="F23032">
        <v>3</v>
      </c>
      <c r="G23032">
        <v>4019</v>
      </c>
      <c r="H23032" t="s">
        <v>26</v>
      </c>
      <c r="J23032" t="s">
        <v>14</v>
      </c>
      <c r="K23032">
        <v>47</v>
      </c>
      <c r="L23032" t="s">
        <v>15</v>
      </c>
    </row>
    <row r="23033" spans="1:12">
      <c r="A23033" t="e">
        <f t="shared" ca="1" si="217"/>
        <v>#NAME?</v>
      </c>
      <c r="B23033">
        <v>494</v>
      </c>
      <c r="C23033" t="s">
        <v>63</v>
      </c>
      <c r="D23033" s="1">
        <v>42654</v>
      </c>
      <c r="F23033">
        <v>1</v>
      </c>
      <c r="G23033">
        <v>2811</v>
      </c>
      <c r="H23033" t="s">
        <v>603</v>
      </c>
      <c r="J23033" t="s">
        <v>14</v>
      </c>
      <c r="K23033">
        <v>48</v>
      </c>
      <c r="L23033" t="s">
        <v>15</v>
      </c>
    </row>
    <row r="23034" spans="1:12">
      <c r="A23034" t="e">
        <f t="shared" ca="1" si="217"/>
        <v>#NAME?</v>
      </c>
      <c r="B23034">
        <v>494</v>
      </c>
      <c r="C23034" t="s">
        <v>63</v>
      </c>
      <c r="D23034" s="1">
        <v>42860</v>
      </c>
      <c r="F23034">
        <v>1</v>
      </c>
      <c r="G23034">
        <v>2811</v>
      </c>
      <c r="H23034" t="s">
        <v>603</v>
      </c>
      <c r="J23034" t="s">
        <v>14</v>
      </c>
      <c r="K23034">
        <v>49</v>
      </c>
      <c r="L23034" t="s">
        <v>15</v>
      </c>
    </row>
    <row r="23035" spans="1:12">
      <c r="A23035" t="e">
        <f t="shared" ca="1" si="217"/>
        <v>#NAME?</v>
      </c>
      <c r="B23035">
        <v>497</v>
      </c>
      <c r="C23035" t="s">
        <v>141</v>
      </c>
      <c r="D23035" s="1">
        <v>41846</v>
      </c>
      <c r="F23035">
        <v>1</v>
      </c>
      <c r="G23035">
        <v>7245</v>
      </c>
      <c r="H23035" t="s">
        <v>116</v>
      </c>
      <c r="J23035" t="s">
        <v>14</v>
      </c>
      <c r="K23035">
        <v>46</v>
      </c>
      <c r="L23035" t="s">
        <v>15</v>
      </c>
    </row>
    <row r="23036" spans="1:12">
      <c r="A23036" t="e">
        <f t="shared" ca="1" si="217"/>
        <v>#NAME?</v>
      </c>
      <c r="B23036">
        <v>3068</v>
      </c>
      <c r="C23036" t="s">
        <v>1224</v>
      </c>
      <c r="D23036" s="1">
        <v>41976</v>
      </c>
      <c r="F23036">
        <v>1</v>
      </c>
      <c r="G23036">
        <v>30924</v>
      </c>
      <c r="H23036" t="s">
        <v>1306</v>
      </c>
      <c r="J23036" t="s">
        <v>272</v>
      </c>
      <c r="K23036">
        <v>47</v>
      </c>
      <c r="L23036" t="s">
        <v>15</v>
      </c>
    </row>
    <row r="23037" spans="1:12">
      <c r="A23037" t="e">
        <f t="shared" ca="1" si="217"/>
        <v>#NAME?</v>
      </c>
      <c r="B23037">
        <v>494</v>
      </c>
      <c r="C23037" t="s">
        <v>63</v>
      </c>
      <c r="D23037" s="1">
        <v>42860</v>
      </c>
      <c r="F23037">
        <v>2</v>
      </c>
      <c r="G23037">
        <v>2809</v>
      </c>
      <c r="H23037" t="s">
        <v>90</v>
      </c>
      <c r="J23037" t="s">
        <v>14</v>
      </c>
      <c r="K23037">
        <v>49</v>
      </c>
      <c r="L23037" t="s">
        <v>15</v>
      </c>
    </row>
    <row r="23038" spans="1:12">
      <c r="A23038" t="e">
        <f t="shared" ca="1" si="217"/>
        <v>#NAME?</v>
      </c>
      <c r="B23038">
        <v>494</v>
      </c>
      <c r="C23038" t="s">
        <v>63</v>
      </c>
      <c r="D23038" s="1">
        <v>42888</v>
      </c>
      <c r="F23038">
        <v>3</v>
      </c>
      <c r="G23038">
        <v>477</v>
      </c>
      <c r="H23038" t="s">
        <v>615</v>
      </c>
      <c r="J23038" t="s">
        <v>14</v>
      </c>
      <c r="K23038">
        <v>49</v>
      </c>
      <c r="L23038" t="s">
        <v>15</v>
      </c>
    </row>
    <row r="23039" spans="1:12">
      <c r="A23039" t="e">
        <f ca="1">E00251517759721</f>
        <v>#NAME?</v>
      </c>
      <c r="B23039">
        <v>105</v>
      </c>
      <c r="C23039" t="s">
        <v>682</v>
      </c>
      <c r="D23039" s="1">
        <v>42873</v>
      </c>
      <c r="F23039">
        <v>3</v>
      </c>
      <c r="G23039">
        <v>4019</v>
      </c>
      <c r="H23039" t="s">
        <v>26</v>
      </c>
      <c r="J23039" t="s">
        <v>14</v>
      </c>
      <c r="K23039">
        <v>60</v>
      </c>
      <c r="L23039" t="s">
        <v>15</v>
      </c>
    </row>
    <row r="23040" spans="1:12">
      <c r="A23040" t="e">
        <f ca="1">E00251517759721</f>
        <v>#NAME?</v>
      </c>
      <c r="B23040">
        <v>105</v>
      </c>
      <c r="C23040" t="s">
        <v>682</v>
      </c>
      <c r="D23040" s="1">
        <v>42873</v>
      </c>
      <c r="F23040">
        <v>4</v>
      </c>
      <c r="G23040">
        <v>37621</v>
      </c>
      <c r="H23040" t="s">
        <v>683</v>
      </c>
      <c r="J23040" t="s">
        <v>14</v>
      </c>
      <c r="K23040">
        <v>60</v>
      </c>
      <c r="L23040" t="s">
        <v>15</v>
      </c>
    </row>
    <row r="23041" spans="1:12">
      <c r="A23041" t="e">
        <f ca="1">E00251429162821</f>
        <v>#NAME?</v>
      </c>
      <c r="B23041">
        <v>695</v>
      </c>
      <c r="C23041" t="s">
        <v>257</v>
      </c>
      <c r="D23041" s="1">
        <v>42636</v>
      </c>
      <c r="F23041">
        <v>1</v>
      </c>
      <c r="G23041">
        <v>36500</v>
      </c>
      <c r="H23041" t="s">
        <v>628</v>
      </c>
      <c r="J23041" t="s">
        <v>14</v>
      </c>
      <c r="K23041">
        <v>45</v>
      </c>
      <c r="L23041" t="s">
        <v>15</v>
      </c>
    </row>
    <row r="23042" spans="1:12">
      <c r="A23042" t="e">
        <f ca="1">E00251532633521</f>
        <v>#NAME?</v>
      </c>
      <c r="B23042">
        <v>493</v>
      </c>
      <c r="C23042" t="s">
        <v>376</v>
      </c>
      <c r="D23042" s="1">
        <v>42090</v>
      </c>
      <c r="F23042">
        <v>1</v>
      </c>
      <c r="G23042">
        <v>7862</v>
      </c>
      <c r="H23042" t="s">
        <v>27</v>
      </c>
      <c r="J23042" t="s">
        <v>14</v>
      </c>
      <c r="K23042">
        <v>58</v>
      </c>
      <c r="L23042" t="s">
        <v>22</v>
      </c>
    </row>
    <row r="23043" spans="1:12">
      <c r="A23043" t="e">
        <f ca="1">E00251532633521</f>
        <v>#NAME?</v>
      </c>
      <c r="B23043">
        <v>493</v>
      </c>
      <c r="C23043" t="s">
        <v>376</v>
      </c>
      <c r="D23043" s="1">
        <v>42899</v>
      </c>
      <c r="F23043">
        <v>2</v>
      </c>
      <c r="G23043">
        <v>4019</v>
      </c>
      <c r="H23043" t="s">
        <v>26</v>
      </c>
      <c r="J23043" t="s">
        <v>14</v>
      </c>
      <c r="K23043">
        <v>61</v>
      </c>
      <c r="L23043" t="s">
        <v>15</v>
      </c>
    </row>
    <row r="23044" spans="1:12">
      <c r="A23044" t="e">
        <f ca="1">E00251532254321</f>
        <v>#NAME?</v>
      </c>
      <c r="B23044">
        <v>485</v>
      </c>
      <c r="C23044" t="s">
        <v>241</v>
      </c>
      <c r="D23044" s="1">
        <v>41288</v>
      </c>
      <c r="F23044">
        <v>6</v>
      </c>
      <c r="G23044">
        <v>2724</v>
      </c>
      <c r="H23044" t="s">
        <v>73</v>
      </c>
      <c r="J23044" t="s">
        <v>14</v>
      </c>
      <c r="K23044">
        <v>48</v>
      </c>
      <c r="L23044" t="s">
        <v>15</v>
      </c>
    </row>
    <row r="23045" spans="1:12">
      <c r="A23045" t="e">
        <f ca="1">E00251532633521</f>
        <v>#NAME?</v>
      </c>
      <c r="B23045">
        <v>496</v>
      </c>
      <c r="C23045" t="s">
        <v>365</v>
      </c>
      <c r="D23045" s="1">
        <v>42850</v>
      </c>
      <c r="F23045">
        <v>1</v>
      </c>
      <c r="G23045">
        <v>71940</v>
      </c>
      <c r="H23045" t="s">
        <v>135</v>
      </c>
      <c r="J23045" t="s">
        <v>14</v>
      </c>
      <c r="K23045">
        <v>61</v>
      </c>
      <c r="L23045" t="s">
        <v>15</v>
      </c>
    </row>
    <row r="23046" spans="1:12">
      <c r="A23046" t="e">
        <f ca="1">E00251532254321</f>
        <v>#NAME?</v>
      </c>
      <c r="B23046">
        <v>485</v>
      </c>
      <c r="C23046" t="s">
        <v>241</v>
      </c>
      <c r="D23046" s="1">
        <v>41338</v>
      </c>
      <c r="F23046">
        <v>3</v>
      </c>
      <c r="G23046">
        <v>30000</v>
      </c>
      <c r="H23046" t="s">
        <v>144</v>
      </c>
      <c r="J23046" t="s">
        <v>14</v>
      </c>
      <c r="K23046">
        <v>48</v>
      </c>
      <c r="L23046" t="s">
        <v>15</v>
      </c>
    </row>
    <row r="23047" spans="1:12">
      <c r="A23047" t="e">
        <f ca="1">E00251429326321</f>
        <v>#NAME?</v>
      </c>
      <c r="B23047">
        <v>291</v>
      </c>
      <c r="C23047" t="s">
        <v>160</v>
      </c>
      <c r="D23047" s="1">
        <v>41394</v>
      </c>
      <c r="F23047">
        <v>2</v>
      </c>
      <c r="G23047">
        <v>7279</v>
      </c>
      <c r="H23047" t="s">
        <v>551</v>
      </c>
      <c r="J23047" t="s">
        <v>14</v>
      </c>
      <c r="K23047">
        <v>46</v>
      </c>
      <c r="L23047" t="s">
        <v>15</v>
      </c>
    </row>
    <row r="23048" spans="1:12">
      <c r="A23048" t="e">
        <f ca="1">E00251432151321</f>
        <v>#NAME?</v>
      </c>
      <c r="B23048">
        <v>494</v>
      </c>
      <c r="C23048" t="s">
        <v>63</v>
      </c>
      <c r="D23048" s="1">
        <v>42923</v>
      </c>
      <c r="F23048">
        <v>4</v>
      </c>
      <c r="G23048">
        <v>2729</v>
      </c>
      <c r="H23048" t="s">
        <v>115</v>
      </c>
      <c r="J23048" t="s">
        <v>14</v>
      </c>
      <c r="K23048">
        <v>49</v>
      </c>
      <c r="L23048" t="s">
        <v>15</v>
      </c>
    </row>
    <row r="23049" spans="1:12">
      <c r="A23049" t="e">
        <f ca="1">E00251532254321</f>
        <v>#NAME?</v>
      </c>
      <c r="B23049">
        <v>485</v>
      </c>
      <c r="C23049" t="s">
        <v>241</v>
      </c>
      <c r="D23049" s="1">
        <v>42688</v>
      </c>
      <c r="F23049">
        <v>5</v>
      </c>
      <c r="G23049">
        <v>6262</v>
      </c>
      <c r="H23049" t="s">
        <v>590</v>
      </c>
      <c r="J23049" t="s">
        <v>14</v>
      </c>
      <c r="K23049">
        <v>52</v>
      </c>
      <c r="L23049" t="s">
        <v>15</v>
      </c>
    </row>
    <row r="23050" spans="1:12">
      <c r="A23050" t="e">
        <f ca="1">E00251432151321</f>
        <v>#NAME?</v>
      </c>
      <c r="B23050">
        <v>494</v>
      </c>
      <c r="C23050" t="s">
        <v>63</v>
      </c>
      <c r="D23050" s="1">
        <v>41654</v>
      </c>
      <c r="F23050">
        <v>1</v>
      </c>
      <c r="G23050">
        <v>6266</v>
      </c>
      <c r="H23050" t="s">
        <v>99</v>
      </c>
      <c r="J23050" t="s">
        <v>14</v>
      </c>
      <c r="K23050">
        <v>46</v>
      </c>
      <c r="L23050" t="s">
        <v>15</v>
      </c>
    </row>
    <row r="23051" spans="1:12">
      <c r="A23051" t="e">
        <f ca="1">E00251432151321</f>
        <v>#NAME?</v>
      </c>
      <c r="B23051">
        <v>494</v>
      </c>
      <c r="C23051" t="s">
        <v>63</v>
      </c>
      <c r="D23051" s="1">
        <v>41394</v>
      </c>
      <c r="F23051">
        <v>2</v>
      </c>
      <c r="G23051">
        <v>2811</v>
      </c>
      <c r="H23051" t="s">
        <v>603</v>
      </c>
      <c r="J23051" t="s">
        <v>14</v>
      </c>
      <c r="K23051">
        <v>45</v>
      </c>
      <c r="L23051" t="s">
        <v>15</v>
      </c>
    </row>
    <row r="23052" spans="1:12">
      <c r="A23052" t="e">
        <f ca="1">E00251432151321</f>
        <v>#NAME?</v>
      </c>
      <c r="B23052">
        <v>494</v>
      </c>
      <c r="C23052" t="s">
        <v>63</v>
      </c>
      <c r="D23052" s="1">
        <v>41873</v>
      </c>
      <c r="F23052">
        <v>2</v>
      </c>
      <c r="G23052">
        <v>4019</v>
      </c>
      <c r="H23052" t="s">
        <v>26</v>
      </c>
      <c r="J23052" t="s">
        <v>14</v>
      </c>
      <c r="K23052">
        <v>46</v>
      </c>
      <c r="L23052" t="s">
        <v>15</v>
      </c>
    </row>
    <row r="23053" spans="1:12">
      <c r="A23053" t="e">
        <f ca="1">E00251511139621</f>
        <v>#NAME?</v>
      </c>
      <c r="B23053">
        <v>28</v>
      </c>
      <c r="C23053" t="s">
        <v>153</v>
      </c>
      <c r="D23053" s="1">
        <v>42088</v>
      </c>
      <c r="F23053">
        <v>2</v>
      </c>
      <c r="G23053">
        <v>73390</v>
      </c>
      <c r="H23053" t="s">
        <v>66</v>
      </c>
      <c r="J23053" t="s">
        <v>14</v>
      </c>
      <c r="K23053">
        <v>54</v>
      </c>
      <c r="L23053" t="s">
        <v>15</v>
      </c>
    </row>
    <row r="23054" spans="1:12">
      <c r="A23054" t="e">
        <f ca="1">E00251432151321</f>
        <v>#NAME?</v>
      </c>
      <c r="B23054">
        <v>494</v>
      </c>
      <c r="C23054" t="s">
        <v>63</v>
      </c>
      <c r="D23054" s="1">
        <v>41675</v>
      </c>
      <c r="F23054">
        <v>2</v>
      </c>
      <c r="G23054">
        <v>2809</v>
      </c>
      <c r="H23054" t="s">
        <v>90</v>
      </c>
      <c r="J23054" t="s">
        <v>14</v>
      </c>
      <c r="K23054">
        <v>46</v>
      </c>
      <c r="L23054" t="s">
        <v>15</v>
      </c>
    </row>
    <row r="23055" spans="1:12">
      <c r="A23055" t="e">
        <f ca="1">E00251432151321</f>
        <v>#NAME?</v>
      </c>
      <c r="B23055">
        <v>494</v>
      </c>
      <c r="C23055" t="s">
        <v>63</v>
      </c>
      <c r="D23055" s="1">
        <v>41786</v>
      </c>
      <c r="F23055">
        <v>1</v>
      </c>
      <c r="G23055">
        <v>2811</v>
      </c>
      <c r="H23055" t="s">
        <v>603</v>
      </c>
      <c r="J23055" t="s">
        <v>14</v>
      </c>
      <c r="K23055">
        <v>46</v>
      </c>
      <c r="L23055" t="s">
        <v>15</v>
      </c>
    </row>
    <row r="23056" spans="1:12">
      <c r="A23056" t="e">
        <f ca="1">E00251432151321</f>
        <v>#NAME?</v>
      </c>
      <c r="B23056">
        <v>494</v>
      </c>
      <c r="C23056" t="s">
        <v>63</v>
      </c>
      <c r="D23056" s="1">
        <v>41968</v>
      </c>
      <c r="F23056">
        <v>3</v>
      </c>
      <c r="G23056">
        <v>4019</v>
      </c>
      <c r="H23056" t="s">
        <v>26</v>
      </c>
      <c r="J23056" t="s">
        <v>14</v>
      </c>
      <c r="K23056">
        <v>47</v>
      </c>
      <c r="L23056" t="s">
        <v>15</v>
      </c>
    </row>
    <row r="23057" spans="1:12">
      <c r="A23057" t="e">
        <f ca="1">E00251432151321</f>
        <v>#NAME?</v>
      </c>
      <c r="B23057">
        <v>494</v>
      </c>
      <c r="C23057" t="s">
        <v>63</v>
      </c>
      <c r="D23057" s="1">
        <v>41992</v>
      </c>
      <c r="F23057">
        <v>1</v>
      </c>
      <c r="G23057">
        <v>30000</v>
      </c>
      <c r="H23057" t="s">
        <v>144</v>
      </c>
      <c r="J23057" t="s">
        <v>14</v>
      </c>
      <c r="K23057">
        <v>47</v>
      </c>
      <c r="L23057" t="s">
        <v>15</v>
      </c>
    </row>
    <row r="23058" spans="1:12">
      <c r="A23058" t="e">
        <f ca="1">E00251511139621</f>
        <v>#NAME?</v>
      </c>
      <c r="B23058">
        <v>28</v>
      </c>
      <c r="C23058" t="s">
        <v>153</v>
      </c>
      <c r="D23058" s="1">
        <v>43098</v>
      </c>
      <c r="F23058">
        <v>2</v>
      </c>
      <c r="G23058">
        <v>46400</v>
      </c>
      <c r="H23058" t="s">
        <v>186</v>
      </c>
      <c r="J23058" t="s">
        <v>14</v>
      </c>
      <c r="K23058">
        <v>57</v>
      </c>
      <c r="L23058" t="s">
        <v>15</v>
      </c>
    </row>
    <row r="23059" spans="1:12">
      <c r="A23059" t="e">
        <f ca="1">E00251432151321</f>
        <v>#NAME?</v>
      </c>
      <c r="B23059">
        <v>494</v>
      </c>
      <c r="C23059" t="s">
        <v>63</v>
      </c>
      <c r="D23059" s="1">
        <v>41239</v>
      </c>
      <c r="F23059">
        <v>1</v>
      </c>
      <c r="G23059">
        <v>2809</v>
      </c>
      <c r="H23059" t="s">
        <v>90</v>
      </c>
      <c r="J23059" t="s">
        <v>14</v>
      </c>
      <c r="K23059">
        <v>45</v>
      </c>
      <c r="L23059" t="s">
        <v>15</v>
      </c>
    </row>
    <row r="23060" spans="1:12">
      <c r="A23060" t="e">
        <f ca="1">E00251432151321</f>
        <v>#NAME?</v>
      </c>
      <c r="B23060">
        <v>494</v>
      </c>
      <c r="C23060" t="s">
        <v>63</v>
      </c>
      <c r="D23060" s="1">
        <v>41471</v>
      </c>
      <c r="F23060">
        <v>1</v>
      </c>
      <c r="G23060">
        <v>2811</v>
      </c>
      <c r="H23060" t="s">
        <v>603</v>
      </c>
      <c r="J23060" t="s">
        <v>14</v>
      </c>
      <c r="K23060">
        <v>45</v>
      </c>
      <c r="L23060" t="s">
        <v>15</v>
      </c>
    </row>
    <row r="23061" spans="1:12">
      <c r="A23061" t="e">
        <f ca="1">E00251716548221</f>
        <v>#NAME?</v>
      </c>
      <c r="B23061">
        <v>449</v>
      </c>
      <c r="C23061" t="s">
        <v>124</v>
      </c>
      <c r="D23061" s="1">
        <v>43084</v>
      </c>
      <c r="F23061">
        <v>1</v>
      </c>
      <c r="G23061">
        <v>4019</v>
      </c>
      <c r="H23061" t="s">
        <v>26</v>
      </c>
      <c r="J23061" t="s">
        <v>14</v>
      </c>
      <c r="K23061">
        <v>52</v>
      </c>
      <c r="L23061" t="s">
        <v>15</v>
      </c>
    </row>
    <row r="23062" spans="1:12">
      <c r="A23062" t="e">
        <f ca="1">E00251417960121</f>
        <v>#NAME?</v>
      </c>
      <c r="B23062">
        <v>50</v>
      </c>
      <c r="C23062" t="s">
        <v>512</v>
      </c>
      <c r="D23062" s="1">
        <v>41871</v>
      </c>
      <c r="F23062">
        <v>4</v>
      </c>
      <c r="G23062">
        <v>4019</v>
      </c>
      <c r="H23062" t="s">
        <v>26</v>
      </c>
      <c r="J23062" t="s">
        <v>14</v>
      </c>
      <c r="K23062">
        <v>63</v>
      </c>
      <c r="L23062" t="s">
        <v>15</v>
      </c>
    </row>
    <row r="23063" spans="1:12">
      <c r="A23063" t="e">
        <f ca="1">E00251716548221</f>
        <v>#NAME?</v>
      </c>
      <c r="B23063">
        <v>449</v>
      </c>
      <c r="C23063" t="s">
        <v>124</v>
      </c>
      <c r="D23063" s="1">
        <v>41052</v>
      </c>
      <c r="F23063">
        <v>3</v>
      </c>
      <c r="G23063">
        <v>4019</v>
      </c>
      <c r="H23063" t="s">
        <v>26</v>
      </c>
      <c r="J23063" t="s">
        <v>14</v>
      </c>
      <c r="K23063">
        <v>46</v>
      </c>
      <c r="L23063" t="s">
        <v>15</v>
      </c>
    </row>
    <row r="23064" spans="1:12">
      <c r="A23064" t="e">
        <f ca="1">E00251417960121</f>
        <v>#NAME?</v>
      </c>
      <c r="B23064">
        <v>50</v>
      </c>
      <c r="C23064" t="s">
        <v>512</v>
      </c>
      <c r="D23064" s="1">
        <v>42772</v>
      </c>
      <c r="F23064">
        <v>1</v>
      </c>
      <c r="G23064">
        <v>25000</v>
      </c>
      <c r="H23064" t="s">
        <v>178</v>
      </c>
      <c r="J23064" t="s">
        <v>14</v>
      </c>
      <c r="K23064">
        <v>65</v>
      </c>
      <c r="L23064" t="s">
        <v>15</v>
      </c>
    </row>
    <row r="23065" spans="1:12">
      <c r="A23065" t="e">
        <f ca="1">E00251716548221</f>
        <v>#NAME?</v>
      </c>
      <c r="B23065">
        <v>449</v>
      </c>
      <c r="C23065" t="s">
        <v>124</v>
      </c>
      <c r="D23065" s="1">
        <v>42699</v>
      </c>
      <c r="F23065">
        <v>3</v>
      </c>
      <c r="G23065">
        <v>4019</v>
      </c>
      <c r="H23065" t="s">
        <v>26</v>
      </c>
      <c r="J23065" t="s">
        <v>14</v>
      </c>
      <c r="K23065">
        <v>51</v>
      </c>
      <c r="L23065" t="s">
        <v>15</v>
      </c>
    </row>
    <row r="23066" spans="1:12">
      <c r="A23066" t="e">
        <f ca="1">E00251716548221</f>
        <v>#NAME?</v>
      </c>
      <c r="B23066">
        <v>449</v>
      </c>
      <c r="C23066" t="s">
        <v>124</v>
      </c>
      <c r="D23066" s="1">
        <v>42944</v>
      </c>
      <c r="F23066">
        <v>2</v>
      </c>
      <c r="G23066">
        <v>7873</v>
      </c>
      <c r="H23066" t="s">
        <v>103</v>
      </c>
      <c r="J23066" t="s">
        <v>14</v>
      </c>
      <c r="K23066">
        <v>51</v>
      </c>
      <c r="L23066" t="s">
        <v>22</v>
      </c>
    </row>
    <row r="23067" spans="1:12">
      <c r="A23067" t="e">
        <f ca="1">E00251514279221</f>
        <v>#NAME?</v>
      </c>
      <c r="B23067">
        <v>491</v>
      </c>
      <c r="C23067" t="s">
        <v>567</v>
      </c>
      <c r="D23067" s="1">
        <v>41887</v>
      </c>
      <c r="F23067">
        <v>1</v>
      </c>
      <c r="G23067">
        <v>52809</v>
      </c>
      <c r="H23067" t="s">
        <v>157</v>
      </c>
      <c r="J23067" t="s">
        <v>14</v>
      </c>
      <c r="K23067">
        <v>43</v>
      </c>
      <c r="L23067" t="s">
        <v>15</v>
      </c>
    </row>
    <row r="23068" spans="1:12">
      <c r="A23068" t="e">
        <f ca="1">E00251514279221</f>
        <v>#NAME?</v>
      </c>
      <c r="B23068">
        <v>491</v>
      </c>
      <c r="C23068" t="s">
        <v>567</v>
      </c>
      <c r="D23068" s="1">
        <v>42748</v>
      </c>
      <c r="F23068">
        <v>3</v>
      </c>
      <c r="G23068">
        <v>30390</v>
      </c>
      <c r="H23068" t="s">
        <v>313</v>
      </c>
      <c r="J23068" t="s">
        <v>14</v>
      </c>
      <c r="K23068">
        <v>45</v>
      </c>
      <c r="L23068" t="s">
        <v>15</v>
      </c>
    </row>
    <row r="23069" spans="1:12">
      <c r="A23069" t="e">
        <f ca="1">E00251514279221</f>
        <v>#NAME?</v>
      </c>
      <c r="B23069">
        <v>772</v>
      </c>
      <c r="C23069" t="s">
        <v>170</v>
      </c>
      <c r="D23069" s="1">
        <v>42743</v>
      </c>
      <c r="E23069">
        <v>8</v>
      </c>
      <c r="F23069">
        <v>2</v>
      </c>
      <c r="G23069">
        <v>3014</v>
      </c>
      <c r="H23069" t="s">
        <v>822</v>
      </c>
      <c r="J23069" t="s">
        <v>34</v>
      </c>
      <c r="K23069">
        <v>45</v>
      </c>
      <c r="L23069" t="s">
        <v>15</v>
      </c>
    </row>
    <row r="23070" spans="1:12">
      <c r="A23070" t="e">
        <f ca="1">E00251716548221</f>
        <v>#NAME?</v>
      </c>
      <c r="B23070">
        <v>449</v>
      </c>
      <c r="C23070" t="s">
        <v>124</v>
      </c>
      <c r="D23070" s="1">
        <v>41894</v>
      </c>
      <c r="F23070">
        <v>3</v>
      </c>
      <c r="G23070">
        <v>34461</v>
      </c>
      <c r="H23070" t="s">
        <v>688</v>
      </c>
      <c r="J23070" t="s">
        <v>14</v>
      </c>
      <c r="K23070">
        <v>49</v>
      </c>
      <c r="L23070" t="s">
        <v>15</v>
      </c>
    </row>
    <row r="23071" spans="1:12">
      <c r="A23071" t="e">
        <f ca="1">E00251716548221</f>
        <v>#NAME?</v>
      </c>
      <c r="B23071">
        <v>449</v>
      </c>
      <c r="C23071" t="s">
        <v>124</v>
      </c>
      <c r="D23071" s="1">
        <v>42149</v>
      </c>
      <c r="F23071">
        <v>2</v>
      </c>
      <c r="G23071">
        <v>4019</v>
      </c>
      <c r="H23071" t="s">
        <v>26</v>
      </c>
      <c r="J23071" t="s">
        <v>14</v>
      </c>
      <c r="K23071">
        <v>49</v>
      </c>
      <c r="L23071" t="s">
        <v>15</v>
      </c>
    </row>
    <row r="23072" spans="1:12">
      <c r="A23072" t="e">
        <f ca="1">E00251716548221</f>
        <v>#NAME?</v>
      </c>
      <c r="B23072">
        <v>449</v>
      </c>
      <c r="C23072" t="s">
        <v>124</v>
      </c>
      <c r="D23072" s="1">
        <v>42892</v>
      </c>
      <c r="F23072">
        <v>1</v>
      </c>
      <c r="G23072">
        <v>7222</v>
      </c>
      <c r="H23072" t="s">
        <v>560</v>
      </c>
      <c r="J23072" t="s">
        <v>14</v>
      </c>
      <c r="K23072">
        <v>51</v>
      </c>
      <c r="L23072" t="s">
        <v>15</v>
      </c>
    </row>
    <row r="23073" spans="1:12">
      <c r="A23073" t="e">
        <f ca="1">E00251716548221</f>
        <v>#NAME?</v>
      </c>
      <c r="B23073">
        <v>449</v>
      </c>
      <c r="C23073" t="s">
        <v>124</v>
      </c>
      <c r="D23073" s="1">
        <v>42579</v>
      </c>
      <c r="F23073">
        <v>1</v>
      </c>
      <c r="G23073">
        <v>34461</v>
      </c>
      <c r="H23073" t="s">
        <v>688</v>
      </c>
      <c r="J23073" t="s">
        <v>14</v>
      </c>
      <c r="K23073">
        <v>50</v>
      </c>
      <c r="L23073" t="s">
        <v>15</v>
      </c>
    </row>
    <row r="23074" spans="1:12">
      <c r="A23074" t="e">
        <f ca="1">E00251615839321</f>
        <v>#NAME?</v>
      </c>
      <c r="B23074">
        <v>498</v>
      </c>
      <c r="C23074" t="s">
        <v>591</v>
      </c>
      <c r="D23074" s="1">
        <v>42145</v>
      </c>
      <c r="F23074">
        <v>1</v>
      </c>
      <c r="G23074">
        <v>2729</v>
      </c>
      <c r="H23074" t="s">
        <v>115</v>
      </c>
      <c r="J23074" t="s">
        <v>14</v>
      </c>
      <c r="K23074">
        <v>56</v>
      </c>
      <c r="L23074" t="s">
        <v>15</v>
      </c>
    </row>
    <row r="23075" spans="1:12">
      <c r="A23075" t="e">
        <f ca="1">E00251417960121</f>
        <v>#NAME?</v>
      </c>
      <c r="B23075">
        <v>50</v>
      </c>
      <c r="C23075" t="s">
        <v>512</v>
      </c>
      <c r="D23075" s="1">
        <v>41065</v>
      </c>
      <c r="F23075">
        <v>1</v>
      </c>
      <c r="G23075">
        <v>4019</v>
      </c>
      <c r="H23075" t="s">
        <v>26</v>
      </c>
      <c r="J23075" t="s">
        <v>14</v>
      </c>
      <c r="K23075">
        <v>61</v>
      </c>
      <c r="L23075" t="s">
        <v>15</v>
      </c>
    </row>
    <row r="23076" spans="1:12">
      <c r="A23076" t="e">
        <f ca="1">E00251615839321</f>
        <v>#NAME?</v>
      </c>
      <c r="B23076">
        <v>498</v>
      </c>
      <c r="C23076" t="s">
        <v>591</v>
      </c>
      <c r="D23076" s="1">
        <v>41912</v>
      </c>
      <c r="F23076">
        <v>1</v>
      </c>
      <c r="G23076">
        <v>78701</v>
      </c>
      <c r="H23076" t="s">
        <v>355</v>
      </c>
      <c r="J23076" t="s">
        <v>14</v>
      </c>
      <c r="K23076">
        <v>56</v>
      </c>
      <c r="L23076" t="s">
        <v>22</v>
      </c>
    </row>
    <row r="23077" spans="1:12">
      <c r="A23077" t="e">
        <f ca="1">E00251429241821</f>
        <v>#NAME?</v>
      </c>
      <c r="B23077">
        <v>286</v>
      </c>
      <c r="C23077" t="s">
        <v>41</v>
      </c>
      <c r="D23077" s="1">
        <v>41690</v>
      </c>
      <c r="F23077">
        <v>1</v>
      </c>
      <c r="G23077">
        <v>29690</v>
      </c>
      <c r="H23077" t="s">
        <v>52</v>
      </c>
      <c r="J23077" t="s">
        <v>14</v>
      </c>
      <c r="K23077">
        <v>46</v>
      </c>
      <c r="L23077" t="s">
        <v>15</v>
      </c>
    </row>
    <row r="23078" spans="1:12">
      <c r="A23078" t="e">
        <f t="shared" ref="A23078:A23085" ca="1" si="218">E00251716548221</f>
        <v>#NAME?</v>
      </c>
      <c r="B23078">
        <v>449</v>
      </c>
      <c r="C23078" t="s">
        <v>124</v>
      </c>
      <c r="D23078" s="1">
        <v>40963</v>
      </c>
      <c r="F23078">
        <v>1</v>
      </c>
      <c r="G23078">
        <v>4019</v>
      </c>
      <c r="H23078" t="s">
        <v>26</v>
      </c>
      <c r="J23078" t="s">
        <v>14</v>
      </c>
      <c r="K23078">
        <v>46</v>
      </c>
      <c r="L23078" t="s">
        <v>15</v>
      </c>
    </row>
    <row r="23079" spans="1:12">
      <c r="A23079" t="e">
        <f t="shared" ca="1" si="218"/>
        <v>#NAME?</v>
      </c>
      <c r="B23079">
        <v>449</v>
      </c>
      <c r="C23079" t="s">
        <v>124</v>
      </c>
      <c r="D23079" s="1">
        <v>41311</v>
      </c>
      <c r="F23079">
        <v>2</v>
      </c>
      <c r="G23079">
        <v>4019</v>
      </c>
      <c r="H23079" t="s">
        <v>26</v>
      </c>
      <c r="J23079" t="s">
        <v>14</v>
      </c>
      <c r="K23079">
        <v>47</v>
      </c>
      <c r="L23079" t="s">
        <v>15</v>
      </c>
    </row>
    <row r="23080" spans="1:12">
      <c r="A23080" t="e">
        <f t="shared" ca="1" si="218"/>
        <v>#NAME?</v>
      </c>
      <c r="B23080">
        <v>449</v>
      </c>
      <c r="C23080" t="s">
        <v>124</v>
      </c>
      <c r="D23080" s="1">
        <v>41474</v>
      </c>
      <c r="F23080">
        <v>2</v>
      </c>
      <c r="G23080">
        <v>4019</v>
      </c>
      <c r="H23080" t="s">
        <v>26</v>
      </c>
      <c r="J23080" t="s">
        <v>14</v>
      </c>
      <c r="K23080">
        <v>47</v>
      </c>
      <c r="L23080" t="s">
        <v>15</v>
      </c>
    </row>
    <row r="23081" spans="1:12">
      <c r="A23081" t="e">
        <f t="shared" ca="1" si="218"/>
        <v>#NAME?</v>
      </c>
      <c r="B23081">
        <v>449</v>
      </c>
      <c r="C23081" t="s">
        <v>124</v>
      </c>
      <c r="D23081" s="1">
        <v>41933</v>
      </c>
      <c r="F23081">
        <v>1</v>
      </c>
      <c r="G23081">
        <v>4019</v>
      </c>
      <c r="H23081" t="s">
        <v>26</v>
      </c>
      <c r="J23081" t="s">
        <v>14</v>
      </c>
      <c r="K23081">
        <v>49</v>
      </c>
      <c r="L23081" t="s">
        <v>15</v>
      </c>
    </row>
    <row r="23082" spans="1:12">
      <c r="A23082" t="e">
        <f t="shared" ca="1" si="218"/>
        <v>#NAME?</v>
      </c>
      <c r="B23082">
        <v>449</v>
      </c>
      <c r="C23082" t="s">
        <v>124</v>
      </c>
      <c r="D23082" s="1">
        <v>42023</v>
      </c>
      <c r="F23082">
        <v>4</v>
      </c>
      <c r="G23082">
        <v>4019</v>
      </c>
      <c r="H23082" t="s">
        <v>26</v>
      </c>
      <c r="J23082" t="s">
        <v>14</v>
      </c>
      <c r="K23082">
        <v>49</v>
      </c>
      <c r="L23082" t="s">
        <v>15</v>
      </c>
    </row>
    <row r="23083" spans="1:12">
      <c r="A23083" t="e">
        <f t="shared" ca="1" si="218"/>
        <v>#NAME?</v>
      </c>
      <c r="B23083">
        <v>449</v>
      </c>
      <c r="C23083" t="s">
        <v>124</v>
      </c>
      <c r="D23083" s="1">
        <v>42324</v>
      </c>
      <c r="F23083">
        <v>1</v>
      </c>
      <c r="G23083">
        <v>463</v>
      </c>
      <c r="H23083" t="s">
        <v>259</v>
      </c>
      <c r="J23083" t="s">
        <v>14</v>
      </c>
      <c r="K23083">
        <v>50</v>
      </c>
      <c r="L23083" t="s">
        <v>15</v>
      </c>
    </row>
    <row r="23084" spans="1:12">
      <c r="A23084" t="e">
        <f t="shared" ca="1" si="218"/>
        <v>#NAME?</v>
      </c>
      <c r="B23084">
        <v>449</v>
      </c>
      <c r="C23084" t="s">
        <v>124</v>
      </c>
      <c r="D23084" s="1">
        <v>42892</v>
      </c>
      <c r="F23084">
        <v>4</v>
      </c>
      <c r="G23084">
        <v>4019</v>
      </c>
      <c r="H23084" t="s">
        <v>26</v>
      </c>
      <c r="J23084" t="s">
        <v>14</v>
      </c>
      <c r="K23084">
        <v>51</v>
      </c>
      <c r="L23084" t="s">
        <v>15</v>
      </c>
    </row>
    <row r="23085" spans="1:12">
      <c r="A23085" t="e">
        <f t="shared" ca="1" si="218"/>
        <v>#NAME?</v>
      </c>
      <c r="B23085">
        <v>449</v>
      </c>
      <c r="C23085" t="s">
        <v>124</v>
      </c>
      <c r="D23085" s="1">
        <v>43014</v>
      </c>
      <c r="F23085">
        <v>3</v>
      </c>
      <c r="G23085">
        <v>4019</v>
      </c>
      <c r="H23085" t="s">
        <v>26</v>
      </c>
      <c r="J23085" t="s">
        <v>14</v>
      </c>
      <c r="K23085">
        <v>52</v>
      </c>
      <c r="L23085" t="s">
        <v>15</v>
      </c>
    </row>
    <row r="23086" spans="1:12">
      <c r="A23086" t="e">
        <f ca="1">E00251432326121</f>
        <v>#NAME?</v>
      </c>
      <c r="B23086">
        <v>489</v>
      </c>
      <c r="C23086" t="s">
        <v>100</v>
      </c>
      <c r="D23086" s="1">
        <v>41995</v>
      </c>
      <c r="F23086">
        <v>1</v>
      </c>
      <c r="G23086">
        <v>7962</v>
      </c>
      <c r="H23086" t="s">
        <v>111</v>
      </c>
      <c r="J23086" t="s">
        <v>14</v>
      </c>
      <c r="K23086">
        <v>47</v>
      </c>
      <c r="L23086" t="s">
        <v>22</v>
      </c>
    </row>
    <row r="23087" spans="1:12">
      <c r="A23087" t="e">
        <f ca="1">E00251417960121</f>
        <v>#NAME?</v>
      </c>
      <c r="B23087">
        <v>50</v>
      </c>
      <c r="C23087" t="s">
        <v>512</v>
      </c>
      <c r="D23087" s="1">
        <v>40970</v>
      </c>
      <c r="F23087">
        <v>1</v>
      </c>
      <c r="G23087">
        <v>7243</v>
      </c>
      <c r="H23087" t="s">
        <v>42</v>
      </c>
      <c r="J23087" t="s">
        <v>14</v>
      </c>
      <c r="K23087">
        <v>61</v>
      </c>
      <c r="L23087" t="s">
        <v>15</v>
      </c>
    </row>
    <row r="23088" spans="1:12">
      <c r="A23088" t="e">
        <f ca="1">E00251417960121</f>
        <v>#NAME?</v>
      </c>
      <c r="B23088">
        <v>50</v>
      </c>
      <c r="C23088" t="s">
        <v>512</v>
      </c>
      <c r="D23088" s="1">
        <v>41011</v>
      </c>
      <c r="F23088">
        <v>3</v>
      </c>
      <c r="G23088">
        <v>4019</v>
      </c>
      <c r="H23088" t="s">
        <v>26</v>
      </c>
      <c r="J23088" t="s">
        <v>14</v>
      </c>
      <c r="K23088">
        <v>61</v>
      </c>
      <c r="L23088" t="s">
        <v>15</v>
      </c>
    </row>
    <row r="23089" spans="1:12">
      <c r="A23089" t="e">
        <f ca="1">E00251417960121</f>
        <v>#NAME?</v>
      </c>
      <c r="B23089">
        <v>50</v>
      </c>
      <c r="C23089" t="s">
        <v>512</v>
      </c>
      <c r="D23089" s="1">
        <v>41038</v>
      </c>
      <c r="F23089">
        <v>1</v>
      </c>
      <c r="G23089">
        <v>4019</v>
      </c>
      <c r="H23089" t="s">
        <v>26</v>
      </c>
      <c r="J23089" t="s">
        <v>14</v>
      </c>
      <c r="K23089">
        <v>61</v>
      </c>
      <c r="L23089" t="s">
        <v>15</v>
      </c>
    </row>
    <row r="23090" spans="1:12">
      <c r="A23090" t="e">
        <f ca="1">E00251514279221</f>
        <v>#NAME?</v>
      </c>
      <c r="B23090">
        <v>491</v>
      </c>
      <c r="C23090" t="s">
        <v>567</v>
      </c>
      <c r="D23090" s="1">
        <v>42684</v>
      </c>
      <c r="F23090">
        <v>1</v>
      </c>
      <c r="G23090">
        <v>30751</v>
      </c>
      <c r="H23090" t="s">
        <v>1087</v>
      </c>
      <c r="J23090" t="s">
        <v>14</v>
      </c>
      <c r="K23090">
        <v>45</v>
      </c>
      <c r="L23090" t="s">
        <v>15</v>
      </c>
    </row>
    <row r="23091" spans="1:12">
      <c r="A23091" t="e">
        <f ca="1">E00251429396721</f>
        <v>#NAME?</v>
      </c>
      <c r="B23091">
        <v>695</v>
      </c>
      <c r="C23091" t="s">
        <v>257</v>
      </c>
      <c r="D23091" s="1">
        <v>41022</v>
      </c>
      <c r="F23091">
        <v>5</v>
      </c>
      <c r="G23091">
        <v>3051</v>
      </c>
      <c r="H23091" t="s">
        <v>13</v>
      </c>
      <c r="J23091" t="s">
        <v>14</v>
      </c>
      <c r="K23091">
        <v>52</v>
      </c>
      <c r="L23091" t="s">
        <v>15</v>
      </c>
    </row>
    <row r="23092" spans="1:12">
      <c r="A23092" t="e">
        <f ca="1">E00251429396721</f>
        <v>#NAME?</v>
      </c>
      <c r="B23092">
        <v>695</v>
      </c>
      <c r="C23092" t="s">
        <v>257</v>
      </c>
      <c r="D23092" s="1">
        <v>41075</v>
      </c>
      <c r="F23092">
        <v>3</v>
      </c>
      <c r="G23092">
        <v>71509</v>
      </c>
      <c r="H23092" t="s">
        <v>369</v>
      </c>
      <c r="J23092" t="s">
        <v>14</v>
      </c>
      <c r="K23092">
        <v>52</v>
      </c>
      <c r="L23092" t="s">
        <v>15</v>
      </c>
    </row>
    <row r="23093" spans="1:12">
      <c r="A23093" t="e">
        <f ca="1">E00251432326121</f>
        <v>#NAME?</v>
      </c>
      <c r="B23093">
        <v>489</v>
      </c>
      <c r="C23093" t="s">
        <v>100</v>
      </c>
      <c r="D23093" s="1">
        <v>41995</v>
      </c>
      <c r="F23093">
        <v>2</v>
      </c>
      <c r="G23093">
        <v>6069</v>
      </c>
      <c r="H23093" t="s">
        <v>840</v>
      </c>
      <c r="J23093" t="s">
        <v>14</v>
      </c>
      <c r="K23093">
        <v>47</v>
      </c>
      <c r="L23093" t="s">
        <v>15</v>
      </c>
    </row>
    <row r="23094" spans="1:12">
      <c r="A23094" t="e">
        <f ca="1">E00251432326121</f>
        <v>#NAME?</v>
      </c>
      <c r="B23094">
        <v>489</v>
      </c>
      <c r="C23094" t="s">
        <v>100</v>
      </c>
      <c r="D23094" s="1">
        <v>42488</v>
      </c>
      <c r="F23094">
        <v>1</v>
      </c>
      <c r="G23094">
        <v>4019</v>
      </c>
      <c r="H23094" t="s">
        <v>26</v>
      </c>
      <c r="J23094" t="s">
        <v>14</v>
      </c>
      <c r="K23094">
        <v>49</v>
      </c>
      <c r="L23094" t="s">
        <v>15</v>
      </c>
    </row>
    <row r="23095" spans="1:12">
      <c r="A23095" t="e">
        <f ca="1">E00251514279221</f>
        <v>#NAME?</v>
      </c>
      <c r="B23095">
        <v>772</v>
      </c>
      <c r="C23095" t="s">
        <v>170</v>
      </c>
      <c r="D23095" s="1">
        <v>42743</v>
      </c>
      <c r="E23095">
        <v>8</v>
      </c>
      <c r="F23095">
        <v>1</v>
      </c>
      <c r="G23095">
        <v>3019</v>
      </c>
      <c r="H23095" t="s">
        <v>441</v>
      </c>
      <c r="J23095" t="s">
        <v>34</v>
      </c>
      <c r="K23095">
        <v>45</v>
      </c>
      <c r="L23095" t="s">
        <v>15</v>
      </c>
    </row>
    <row r="23096" spans="1:12">
      <c r="A23096" t="e">
        <f ca="1">E00251429241821</f>
        <v>#NAME?</v>
      </c>
      <c r="B23096">
        <v>286</v>
      </c>
      <c r="C23096" t="s">
        <v>41</v>
      </c>
      <c r="D23096" s="1">
        <v>42051</v>
      </c>
      <c r="F23096">
        <v>2</v>
      </c>
      <c r="G23096">
        <v>5289</v>
      </c>
      <c r="H23096" t="s">
        <v>936</v>
      </c>
      <c r="J23096" t="s">
        <v>14</v>
      </c>
      <c r="K23096">
        <v>47</v>
      </c>
      <c r="L23096" t="s">
        <v>15</v>
      </c>
    </row>
    <row r="23097" spans="1:12">
      <c r="A23097" t="e">
        <f ca="1">E00251417960121</f>
        <v>#NAME?</v>
      </c>
      <c r="B23097">
        <v>50</v>
      </c>
      <c r="C23097" t="s">
        <v>512</v>
      </c>
      <c r="D23097" s="1">
        <v>41009</v>
      </c>
      <c r="F23097">
        <v>1</v>
      </c>
      <c r="G23097">
        <v>7243</v>
      </c>
      <c r="H23097" t="s">
        <v>42</v>
      </c>
      <c r="J23097" t="s">
        <v>14</v>
      </c>
      <c r="K23097">
        <v>61</v>
      </c>
      <c r="L23097" t="s">
        <v>15</v>
      </c>
    </row>
    <row r="23098" spans="1:12">
      <c r="A23098" t="e">
        <f ca="1">E00251429396721</f>
        <v>#NAME?</v>
      </c>
      <c r="B23098">
        <v>753</v>
      </c>
      <c r="C23098" t="s">
        <v>545</v>
      </c>
      <c r="D23098" s="1">
        <v>40914</v>
      </c>
      <c r="E23098">
        <v>1</v>
      </c>
      <c r="F23098">
        <v>4</v>
      </c>
      <c r="G23098">
        <v>7291</v>
      </c>
      <c r="H23098" t="s">
        <v>163</v>
      </c>
      <c r="J23098" t="s">
        <v>34</v>
      </c>
      <c r="K23098">
        <v>51</v>
      </c>
      <c r="L23098" t="s">
        <v>15</v>
      </c>
    </row>
    <row r="23099" spans="1:12">
      <c r="A23099" t="e">
        <f ca="1">E00251432326121</f>
        <v>#NAME?</v>
      </c>
      <c r="B23099">
        <v>489</v>
      </c>
      <c r="C23099" t="s">
        <v>100</v>
      </c>
      <c r="D23099" s="1">
        <v>42451</v>
      </c>
      <c r="F23099">
        <v>1</v>
      </c>
      <c r="G23099">
        <v>6069</v>
      </c>
      <c r="H23099" t="s">
        <v>840</v>
      </c>
      <c r="J23099" t="s">
        <v>14</v>
      </c>
      <c r="K23099">
        <v>48</v>
      </c>
      <c r="L23099" t="s">
        <v>15</v>
      </c>
    </row>
    <row r="23100" spans="1:12">
      <c r="A23100" t="e">
        <f ca="1">E00251716548221</f>
        <v>#NAME?</v>
      </c>
      <c r="B23100">
        <v>449</v>
      </c>
      <c r="C23100" t="s">
        <v>124</v>
      </c>
      <c r="D23100" s="1">
        <v>41829</v>
      </c>
      <c r="F23100">
        <v>1</v>
      </c>
      <c r="G23100">
        <v>34461</v>
      </c>
      <c r="H23100" t="s">
        <v>688</v>
      </c>
      <c r="J23100" t="s">
        <v>14</v>
      </c>
      <c r="K23100">
        <v>48</v>
      </c>
      <c r="L23100" t="s">
        <v>15</v>
      </c>
    </row>
    <row r="23101" spans="1:12">
      <c r="A23101" t="e">
        <f ca="1">E00251716548221</f>
        <v>#NAME?</v>
      </c>
      <c r="B23101">
        <v>449</v>
      </c>
      <c r="C23101" t="s">
        <v>124</v>
      </c>
      <c r="D23101" s="1">
        <v>42042</v>
      </c>
      <c r="F23101">
        <v>1</v>
      </c>
      <c r="G23101">
        <v>4019</v>
      </c>
      <c r="H23101" t="s">
        <v>26</v>
      </c>
      <c r="J23101" t="s">
        <v>14</v>
      </c>
      <c r="K23101">
        <v>49</v>
      </c>
      <c r="L23101" t="s">
        <v>15</v>
      </c>
    </row>
    <row r="23102" spans="1:12">
      <c r="A23102" t="e">
        <f ca="1">E00251716548221</f>
        <v>#NAME?</v>
      </c>
      <c r="B23102">
        <v>449</v>
      </c>
      <c r="C23102" t="s">
        <v>124</v>
      </c>
      <c r="D23102" s="1">
        <v>42074</v>
      </c>
      <c r="F23102">
        <v>2</v>
      </c>
      <c r="G23102">
        <v>7220</v>
      </c>
      <c r="H23102" t="s">
        <v>757</v>
      </c>
      <c r="J23102" t="s">
        <v>14</v>
      </c>
      <c r="K23102">
        <v>49</v>
      </c>
      <c r="L23102" t="s">
        <v>15</v>
      </c>
    </row>
    <row r="23103" spans="1:12">
      <c r="A23103" t="e">
        <f ca="1">E00251429389321</f>
        <v>#NAME?</v>
      </c>
      <c r="B23103">
        <v>274</v>
      </c>
      <c r="C23103" t="s">
        <v>506</v>
      </c>
      <c r="D23103" s="1">
        <v>41772</v>
      </c>
      <c r="F23103">
        <v>2</v>
      </c>
      <c r="G23103">
        <v>25000</v>
      </c>
      <c r="H23103" t="s">
        <v>178</v>
      </c>
      <c r="J23103" t="s">
        <v>14</v>
      </c>
      <c r="K23103">
        <v>53</v>
      </c>
      <c r="L23103" t="s">
        <v>15</v>
      </c>
    </row>
    <row r="23104" spans="1:12">
      <c r="A23104" t="e">
        <f ca="1">E00251417960121</f>
        <v>#NAME?</v>
      </c>
      <c r="B23104">
        <v>50</v>
      </c>
      <c r="C23104" t="s">
        <v>512</v>
      </c>
      <c r="D23104" s="1">
        <v>42781</v>
      </c>
      <c r="F23104">
        <v>2</v>
      </c>
      <c r="G23104">
        <v>7872</v>
      </c>
      <c r="H23104" t="s">
        <v>458</v>
      </c>
      <c r="J23104" t="s">
        <v>14</v>
      </c>
      <c r="K23104">
        <v>65</v>
      </c>
      <c r="L23104" t="s">
        <v>22</v>
      </c>
    </row>
    <row r="23105" spans="1:12">
      <c r="A23105" t="e">
        <f ca="1">E00251417960121</f>
        <v>#NAME?</v>
      </c>
      <c r="B23105">
        <v>1040</v>
      </c>
      <c r="C23105" t="s">
        <v>1546</v>
      </c>
      <c r="D23105" s="1">
        <v>41480</v>
      </c>
      <c r="F23105">
        <v>1</v>
      </c>
      <c r="G23105">
        <v>3083</v>
      </c>
      <c r="H23105" t="s">
        <v>1389</v>
      </c>
      <c r="J23105" t="s">
        <v>272</v>
      </c>
      <c r="K23105">
        <v>62</v>
      </c>
      <c r="L23105" t="s">
        <v>15</v>
      </c>
    </row>
    <row r="23106" spans="1:12">
      <c r="A23106" t="e">
        <f ca="1">E00251510544921</f>
        <v>#NAME?</v>
      </c>
      <c r="B23106">
        <v>470</v>
      </c>
      <c r="C23106" t="s">
        <v>457</v>
      </c>
      <c r="D23106" s="1">
        <v>40967</v>
      </c>
      <c r="F23106">
        <v>1</v>
      </c>
      <c r="G23106">
        <v>2169</v>
      </c>
      <c r="H23106" t="s">
        <v>40</v>
      </c>
      <c r="J23106" t="s">
        <v>14</v>
      </c>
      <c r="K23106">
        <v>46</v>
      </c>
      <c r="L23106" t="s">
        <v>15</v>
      </c>
    </row>
    <row r="23107" spans="1:12">
      <c r="A23107" t="e">
        <f ca="1">E00251510544921</f>
        <v>#NAME?</v>
      </c>
      <c r="B23107">
        <v>470</v>
      </c>
      <c r="C23107" t="s">
        <v>457</v>
      </c>
      <c r="D23107" s="1">
        <v>42695</v>
      </c>
      <c r="F23107">
        <v>2</v>
      </c>
      <c r="G23107">
        <v>70219</v>
      </c>
      <c r="H23107" t="s">
        <v>498</v>
      </c>
      <c r="J23107" t="s">
        <v>14</v>
      </c>
      <c r="K23107">
        <v>50</v>
      </c>
      <c r="L23107" t="s">
        <v>15</v>
      </c>
    </row>
    <row r="23108" spans="1:12">
      <c r="A23108" t="e">
        <f ca="1">E00251510544921</f>
        <v>#NAME?</v>
      </c>
      <c r="B23108">
        <v>470</v>
      </c>
      <c r="C23108" t="s">
        <v>457</v>
      </c>
      <c r="D23108" s="1">
        <v>42387</v>
      </c>
      <c r="F23108">
        <v>3</v>
      </c>
      <c r="G23108">
        <v>6279</v>
      </c>
      <c r="H23108" t="s">
        <v>756</v>
      </c>
      <c r="J23108" t="s">
        <v>14</v>
      </c>
      <c r="K23108">
        <v>49</v>
      </c>
      <c r="L23108" t="s">
        <v>15</v>
      </c>
    </row>
    <row r="23109" spans="1:12">
      <c r="A23109" t="e">
        <f ca="1">E00251417960121</f>
        <v>#NAME?</v>
      </c>
      <c r="B23109">
        <v>39</v>
      </c>
      <c r="C23109" t="s">
        <v>385</v>
      </c>
      <c r="D23109" s="1">
        <v>40921</v>
      </c>
      <c r="E23109">
        <v>3</v>
      </c>
      <c r="F23109">
        <v>4</v>
      </c>
      <c r="G23109">
        <v>2724</v>
      </c>
      <c r="H23109" t="s">
        <v>73</v>
      </c>
      <c r="J23109" t="s">
        <v>34</v>
      </c>
      <c r="K23109">
        <v>60</v>
      </c>
      <c r="L23109" t="s">
        <v>15</v>
      </c>
    </row>
    <row r="23110" spans="1:12">
      <c r="A23110" t="e">
        <f ca="1">E00251514279221</f>
        <v>#NAME?</v>
      </c>
      <c r="B23110">
        <v>491</v>
      </c>
      <c r="C23110" t="s">
        <v>567</v>
      </c>
      <c r="D23110" s="1">
        <v>42844</v>
      </c>
      <c r="F23110">
        <v>1</v>
      </c>
      <c r="G23110">
        <v>30000</v>
      </c>
      <c r="H23110" t="s">
        <v>144</v>
      </c>
      <c r="J23110" t="s">
        <v>14</v>
      </c>
      <c r="K23110">
        <v>46</v>
      </c>
      <c r="L23110" t="s">
        <v>15</v>
      </c>
    </row>
    <row r="23111" spans="1:12">
      <c r="A23111" t="e">
        <f ca="1">E00251417960121</f>
        <v>#NAME?</v>
      </c>
      <c r="B23111">
        <v>50</v>
      </c>
      <c r="C23111" t="s">
        <v>512</v>
      </c>
      <c r="D23111" s="1">
        <v>42013</v>
      </c>
      <c r="F23111">
        <v>4</v>
      </c>
      <c r="G23111">
        <v>4019</v>
      </c>
      <c r="H23111" t="s">
        <v>26</v>
      </c>
      <c r="J23111" t="s">
        <v>14</v>
      </c>
      <c r="K23111">
        <v>63</v>
      </c>
      <c r="L23111" t="s">
        <v>15</v>
      </c>
    </row>
    <row r="23112" spans="1:12">
      <c r="A23112" t="e">
        <f ca="1">E00251514279221</f>
        <v>#NAME?</v>
      </c>
      <c r="B23112">
        <v>772</v>
      </c>
      <c r="C23112" t="s">
        <v>170</v>
      </c>
      <c r="D23112" s="1">
        <v>42743</v>
      </c>
      <c r="E23112">
        <v>8</v>
      </c>
      <c r="F23112">
        <v>7</v>
      </c>
      <c r="G23112">
        <v>4430</v>
      </c>
      <c r="H23112" t="s">
        <v>1067</v>
      </c>
      <c r="J23112" t="s">
        <v>34</v>
      </c>
      <c r="K23112">
        <v>45</v>
      </c>
      <c r="L23112" t="s">
        <v>15</v>
      </c>
    </row>
    <row r="23113" spans="1:12">
      <c r="A23113" t="e">
        <f ca="1">E00251429241821</f>
        <v>#NAME?</v>
      </c>
      <c r="B23113">
        <v>286</v>
      </c>
      <c r="C23113" t="s">
        <v>41</v>
      </c>
      <c r="D23113" s="1">
        <v>41325</v>
      </c>
      <c r="F23113">
        <v>1</v>
      </c>
      <c r="G23113">
        <v>72673</v>
      </c>
      <c r="H23113" t="s">
        <v>394</v>
      </c>
      <c r="J23113" t="s">
        <v>14</v>
      </c>
      <c r="K23113">
        <v>45</v>
      </c>
      <c r="L23113" t="s">
        <v>15</v>
      </c>
    </row>
    <row r="23114" spans="1:12">
      <c r="A23114" t="e">
        <f ca="1">E00251417960121</f>
        <v>#NAME?</v>
      </c>
      <c r="B23114">
        <v>50</v>
      </c>
      <c r="C23114" t="s">
        <v>512</v>
      </c>
      <c r="D23114" s="1">
        <v>42692</v>
      </c>
      <c r="F23114">
        <v>2</v>
      </c>
      <c r="G23114">
        <v>7869</v>
      </c>
      <c r="H23114" t="s">
        <v>470</v>
      </c>
      <c r="J23114" t="s">
        <v>14</v>
      </c>
      <c r="K23114">
        <v>65</v>
      </c>
      <c r="L23114" t="s">
        <v>22</v>
      </c>
    </row>
    <row r="23115" spans="1:12">
      <c r="A23115" t="e">
        <f ca="1">E00251716562321</f>
        <v>#NAME?</v>
      </c>
      <c r="B23115">
        <v>488</v>
      </c>
      <c r="C23115" t="s">
        <v>401</v>
      </c>
      <c r="D23115" s="1">
        <v>41117</v>
      </c>
      <c r="F23115">
        <v>1</v>
      </c>
      <c r="G23115">
        <v>7243</v>
      </c>
      <c r="H23115" t="s">
        <v>42</v>
      </c>
      <c r="J23115" t="s">
        <v>14</v>
      </c>
      <c r="K23115">
        <v>36</v>
      </c>
      <c r="L23115" t="s">
        <v>15</v>
      </c>
    </row>
    <row r="23116" spans="1:12">
      <c r="A23116" t="e">
        <f ca="1">E00251532633521</f>
        <v>#NAME?</v>
      </c>
      <c r="B23116">
        <v>493</v>
      </c>
      <c r="C23116" t="s">
        <v>376</v>
      </c>
      <c r="D23116" s="1">
        <v>40945</v>
      </c>
      <c r="F23116">
        <v>1</v>
      </c>
      <c r="G23116">
        <v>72703</v>
      </c>
      <c r="H23116" t="s">
        <v>237</v>
      </c>
      <c r="J23116" t="s">
        <v>14</v>
      </c>
      <c r="K23116">
        <v>55</v>
      </c>
      <c r="L23116" t="s">
        <v>15</v>
      </c>
    </row>
    <row r="23117" spans="1:12">
      <c r="A23117" t="e">
        <f ca="1">E00251532633521</f>
        <v>#NAME?</v>
      </c>
      <c r="B23117">
        <v>493</v>
      </c>
      <c r="C23117" t="s">
        <v>376</v>
      </c>
      <c r="D23117" s="1">
        <v>42494</v>
      </c>
      <c r="F23117">
        <v>1</v>
      </c>
      <c r="G23117">
        <v>72871</v>
      </c>
      <c r="H23117" t="s">
        <v>685</v>
      </c>
      <c r="J23117" t="s">
        <v>14</v>
      </c>
      <c r="K23117">
        <v>60</v>
      </c>
      <c r="L23117" t="s">
        <v>15</v>
      </c>
    </row>
    <row r="23118" spans="1:12">
      <c r="A23118" t="e">
        <f ca="1">E00251532633521</f>
        <v>#NAME?</v>
      </c>
      <c r="B23118">
        <v>493</v>
      </c>
      <c r="C23118" t="s">
        <v>376</v>
      </c>
      <c r="D23118" s="1">
        <v>43014</v>
      </c>
      <c r="F23118">
        <v>1</v>
      </c>
      <c r="G23118">
        <v>4019</v>
      </c>
      <c r="H23118" t="s">
        <v>26</v>
      </c>
      <c r="J23118" t="s">
        <v>14</v>
      </c>
      <c r="K23118">
        <v>61</v>
      </c>
      <c r="L23118" t="s">
        <v>15</v>
      </c>
    </row>
    <row r="23119" spans="1:12">
      <c r="A23119" t="e">
        <f ca="1">E00251429162821</f>
        <v>#NAME?</v>
      </c>
      <c r="B23119">
        <v>695</v>
      </c>
      <c r="C23119" t="s">
        <v>257</v>
      </c>
      <c r="D23119" s="1">
        <v>42167</v>
      </c>
      <c r="F23119">
        <v>1</v>
      </c>
      <c r="G23119">
        <v>7379</v>
      </c>
      <c r="H23119" t="s">
        <v>946</v>
      </c>
      <c r="J23119" t="s">
        <v>14</v>
      </c>
      <c r="K23119">
        <v>44</v>
      </c>
      <c r="L23119" t="s">
        <v>15</v>
      </c>
    </row>
    <row r="23120" spans="1:12">
      <c r="A23120" t="e">
        <f ca="1">E00251510544921</f>
        <v>#NAME?</v>
      </c>
      <c r="B23120">
        <v>470</v>
      </c>
      <c r="C23120" t="s">
        <v>457</v>
      </c>
      <c r="D23120" s="1">
        <v>41246</v>
      </c>
      <c r="F23120">
        <v>1</v>
      </c>
      <c r="G23120">
        <v>71940</v>
      </c>
      <c r="H23120" t="s">
        <v>135</v>
      </c>
      <c r="J23120" t="s">
        <v>14</v>
      </c>
      <c r="K23120">
        <v>46</v>
      </c>
      <c r="L23120" t="s">
        <v>15</v>
      </c>
    </row>
    <row r="23121" spans="1:12">
      <c r="A23121" t="e">
        <f ca="1">E00251510544921</f>
        <v>#NAME?</v>
      </c>
      <c r="B23121">
        <v>470</v>
      </c>
      <c r="C23121" t="s">
        <v>457</v>
      </c>
      <c r="D23121" s="1">
        <v>42485</v>
      </c>
      <c r="F23121">
        <v>2</v>
      </c>
      <c r="G23121">
        <v>71596</v>
      </c>
      <c r="H23121" t="s">
        <v>505</v>
      </c>
      <c r="J23121" t="s">
        <v>14</v>
      </c>
      <c r="K23121">
        <v>50</v>
      </c>
      <c r="L23121" t="s">
        <v>15</v>
      </c>
    </row>
    <row r="23122" spans="1:12">
      <c r="A23122" t="e">
        <f ca="1">E00251532633521</f>
        <v>#NAME?</v>
      </c>
      <c r="B23122">
        <v>493</v>
      </c>
      <c r="C23122" t="s">
        <v>376</v>
      </c>
      <c r="D23122" s="1">
        <v>41766</v>
      </c>
      <c r="F23122">
        <v>1</v>
      </c>
      <c r="G23122">
        <v>70581</v>
      </c>
      <c r="H23122" t="s">
        <v>310</v>
      </c>
      <c r="J23122" t="s">
        <v>14</v>
      </c>
      <c r="K23122">
        <v>58</v>
      </c>
      <c r="L23122" t="s">
        <v>15</v>
      </c>
    </row>
    <row r="23123" spans="1:12">
      <c r="A23123" t="e">
        <f ca="1">E00251532633521</f>
        <v>#NAME?</v>
      </c>
      <c r="B23123">
        <v>493</v>
      </c>
      <c r="C23123" t="s">
        <v>376</v>
      </c>
      <c r="D23123" s="1">
        <v>41885</v>
      </c>
      <c r="F23123">
        <v>1</v>
      </c>
      <c r="G23123">
        <v>7175</v>
      </c>
      <c r="H23123" t="s">
        <v>689</v>
      </c>
      <c r="J23123" t="s">
        <v>14</v>
      </c>
      <c r="K23123">
        <v>58</v>
      </c>
      <c r="L23123" t="s">
        <v>15</v>
      </c>
    </row>
    <row r="23124" spans="1:12">
      <c r="A23124" t="e">
        <f ca="1">E00251532633521</f>
        <v>#NAME?</v>
      </c>
      <c r="B23124">
        <v>493</v>
      </c>
      <c r="C23124" t="s">
        <v>376</v>
      </c>
      <c r="D23124" s="1">
        <v>42758</v>
      </c>
      <c r="F23124">
        <v>1</v>
      </c>
      <c r="G23124">
        <v>4019</v>
      </c>
      <c r="H23124" t="s">
        <v>26</v>
      </c>
      <c r="J23124" t="s">
        <v>14</v>
      </c>
      <c r="K23124">
        <v>60</v>
      </c>
      <c r="L23124" t="s">
        <v>15</v>
      </c>
    </row>
    <row r="23125" spans="1:12">
      <c r="A23125" t="e">
        <f ca="1">E00251532633521</f>
        <v>#NAME?</v>
      </c>
      <c r="B23125">
        <v>493</v>
      </c>
      <c r="C23125" t="s">
        <v>376</v>
      </c>
      <c r="D23125" s="1">
        <v>42543</v>
      </c>
      <c r="F23125">
        <v>3</v>
      </c>
      <c r="G23125">
        <v>72670</v>
      </c>
      <c r="H23125" t="s">
        <v>223</v>
      </c>
      <c r="J23125" t="s">
        <v>14</v>
      </c>
      <c r="K23125">
        <v>60</v>
      </c>
      <c r="L23125" t="s">
        <v>15</v>
      </c>
    </row>
    <row r="23126" spans="1:12">
      <c r="A23126" t="e">
        <f ca="1">E00251510544921</f>
        <v>#NAME?</v>
      </c>
      <c r="B23126">
        <v>470</v>
      </c>
      <c r="C23126" t="s">
        <v>457</v>
      </c>
      <c r="D23126" s="1">
        <v>42387</v>
      </c>
      <c r="F23126">
        <v>4</v>
      </c>
      <c r="G23126">
        <v>3051</v>
      </c>
      <c r="H23126" t="s">
        <v>13</v>
      </c>
      <c r="J23126" t="s">
        <v>14</v>
      </c>
      <c r="K23126">
        <v>49</v>
      </c>
      <c r="L23126" t="s">
        <v>15</v>
      </c>
    </row>
    <row r="23127" spans="1:12">
      <c r="A23127" t="e">
        <f ca="1">E00251429396721</f>
        <v>#NAME?</v>
      </c>
      <c r="B23127">
        <v>695</v>
      </c>
      <c r="C23127" t="s">
        <v>257</v>
      </c>
      <c r="D23127" s="1">
        <v>41310</v>
      </c>
      <c r="F23127">
        <v>1</v>
      </c>
      <c r="G23127">
        <v>340</v>
      </c>
      <c r="H23127" t="s">
        <v>418</v>
      </c>
      <c r="J23127" t="s">
        <v>14</v>
      </c>
      <c r="K23127">
        <v>52</v>
      </c>
      <c r="L23127" t="s">
        <v>15</v>
      </c>
    </row>
    <row r="23128" spans="1:12">
      <c r="A23128" t="e">
        <f ca="1">E00251429396721</f>
        <v>#NAME?</v>
      </c>
      <c r="B23128">
        <v>695</v>
      </c>
      <c r="C23128" t="s">
        <v>257</v>
      </c>
      <c r="D23128" s="1">
        <v>41549</v>
      </c>
      <c r="F23128">
        <v>3</v>
      </c>
      <c r="G23128">
        <v>71509</v>
      </c>
      <c r="H23128" t="s">
        <v>369</v>
      </c>
      <c r="J23128" t="s">
        <v>14</v>
      </c>
      <c r="K23128">
        <v>53</v>
      </c>
      <c r="L23128" t="s">
        <v>15</v>
      </c>
    </row>
    <row r="23129" spans="1:12">
      <c r="A23129" t="e">
        <f ca="1">E00251429241821</f>
        <v>#NAME?</v>
      </c>
      <c r="B23129">
        <v>286</v>
      </c>
      <c r="C23129" t="s">
        <v>41</v>
      </c>
      <c r="D23129" s="1">
        <v>42863</v>
      </c>
      <c r="F23129">
        <v>3</v>
      </c>
      <c r="G23129">
        <v>4549</v>
      </c>
      <c r="H23129" t="s">
        <v>69</v>
      </c>
      <c r="J23129" t="s">
        <v>14</v>
      </c>
      <c r="K23129">
        <v>49</v>
      </c>
      <c r="L23129" t="s">
        <v>15</v>
      </c>
    </row>
    <row r="23130" spans="1:12">
      <c r="A23130" t="e">
        <f ca="1">E00251429162821</f>
        <v>#NAME?</v>
      </c>
      <c r="B23130">
        <v>695</v>
      </c>
      <c r="C23130" t="s">
        <v>257</v>
      </c>
      <c r="D23130" s="1">
        <v>42632</v>
      </c>
      <c r="F23130">
        <v>1</v>
      </c>
      <c r="G23130">
        <v>36500</v>
      </c>
      <c r="H23130" t="s">
        <v>628</v>
      </c>
      <c r="J23130" t="s">
        <v>14</v>
      </c>
      <c r="K23130">
        <v>45</v>
      </c>
      <c r="L23130" t="s">
        <v>15</v>
      </c>
    </row>
    <row r="23131" spans="1:12">
      <c r="A23131" t="e">
        <f ca="1">E00251429389321</f>
        <v>#NAME?</v>
      </c>
      <c r="B23131">
        <v>274</v>
      </c>
      <c r="C23131" t="s">
        <v>506</v>
      </c>
      <c r="D23131" s="1">
        <v>41897</v>
      </c>
      <c r="F23131">
        <v>1</v>
      </c>
      <c r="G23131">
        <v>4019</v>
      </c>
      <c r="H23131" t="s">
        <v>26</v>
      </c>
      <c r="J23131" t="s">
        <v>14</v>
      </c>
      <c r="K23131">
        <v>54</v>
      </c>
      <c r="L23131" t="s">
        <v>15</v>
      </c>
    </row>
    <row r="23132" spans="1:12">
      <c r="A23132" t="e">
        <f ca="1">E00251429389321</f>
        <v>#NAME?</v>
      </c>
      <c r="B23132">
        <v>274</v>
      </c>
      <c r="C23132" t="s">
        <v>506</v>
      </c>
      <c r="D23132" s="1">
        <v>42251</v>
      </c>
      <c r="F23132">
        <v>1</v>
      </c>
      <c r="G23132">
        <v>4019</v>
      </c>
      <c r="H23132" t="s">
        <v>26</v>
      </c>
      <c r="J23132" t="s">
        <v>14</v>
      </c>
      <c r="K23132">
        <v>55</v>
      </c>
      <c r="L23132" t="s">
        <v>15</v>
      </c>
    </row>
    <row r="23133" spans="1:12">
      <c r="A23133" t="e">
        <f ca="1">E00251429389321</f>
        <v>#NAME?</v>
      </c>
      <c r="B23133">
        <v>274</v>
      </c>
      <c r="C23133" t="s">
        <v>506</v>
      </c>
      <c r="D23133" s="1">
        <v>42772</v>
      </c>
      <c r="F23133">
        <v>2</v>
      </c>
      <c r="G23133">
        <v>78650</v>
      </c>
      <c r="H23133" t="s">
        <v>414</v>
      </c>
      <c r="J23133" t="s">
        <v>14</v>
      </c>
      <c r="K23133">
        <v>56</v>
      </c>
      <c r="L23133" t="s">
        <v>22</v>
      </c>
    </row>
    <row r="23134" spans="1:12">
      <c r="A23134" t="e">
        <f ca="1">E00251427384421</f>
        <v>#NAME?</v>
      </c>
      <c r="B23134">
        <v>10</v>
      </c>
      <c r="C23134" t="s">
        <v>18</v>
      </c>
      <c r="D23134" s="1">
        <v>42781</v>
      </c>
      <c r="F23134">
        <v>1</v>
      </c>
      <c r="G23134">
        <v>73390</v>
      </c>
      <c r="H23134" t="s">
        <v>66</v>
      </c>
      <c r="J23134" t="s">
        <v>14</v>
      </c>
      <c r="K23134">
        <v>54</v>
      </c>
      <c r="L23134" t="s">
        <v>15</v>
      </c>
    </row>
    <row r="23135" spans="1:12">
      <c r="A23135" t="e">
        <f ca="1">E00251715558021</f>
        <v>#NAME?</v>
      </c>
      <c r="B23135">
        <v>1329</v>
      </c>
      <c r="C23135" t="s">
        <v>520</v>
      </c>
      <c r="D23135" s="1">
        <v>42793</v>
      </c>
      <c r="F23135">
        <v>1</v>
      </c>
      <c r="G23135">
        <v>7851</v>
      </c>
      <c r="H23135" t="s">
        <v>353</v>
      </c>
      <c r="J23135" t="s">
        <v>14</v>
      </c>
      <c r="K23135">
        <v>42</v>
      </c>
      <c r="L23135" t="s">
        <v>22</v>
      </c>
    </row>
    <row r="23136" spans="1:12">
      <c r="A23136" t="e">
        <f ca="1">E00251429389321</f>
        <v>#NAME?</v>
      </c>
      <c r="B23136">
        <v>275</v>
      </c>
      <c r="C23136" t="s">
        <v>444</v>
      </c>
      <c r="D23136" s="1">
        <v>42376</v>
      </c>
      <c r="F23136">
        <v>3</v>
      </c>
      <c r="G23136">
        <v>4019</v>
      </c>
      <c r="H23136" t="s">
        <v>26</v>
      </c>
      <c r="J23136" t="s">
        <v>14</v>
      </c>
      <c r="K23136">
        <v>55</v>
      </c>
      <c r="L23136" t="s">
        <v>15</v>
      </c>
    </row>
    <row r="23137" spans="1:12">
      <c r="A23137" t="e">
        <f ca="1">E00251715558021</f>
        <v>#NAME?</v>
      </c>
      <c r="B23137">
        <v>1329</v>
      </c>
      <c r="C23137" t="s">
        <v>520</v>
      </c>
      <c r="D23137" s="1">
        <v>42793</v>
      </c>
      <c r="F23137">
        <v>3</v>
      </c>
      <c r="G23137">
        <v>73689</v>
      </c>
      <c r="H23137" t="s">
        <v>84</v>
      </c>
      <c r="J23137" t="s">
        <v>14</v>
      </c>
      <c r="K23137">
        <v>42</v>
      </c>
      <c r="L23137" t="s">
        <v>15</v>
      </c>
    </row>
    <row r="23138" spans="1:12">
      <c r="A23138" t="e">
        <f ca="1">E00251715558021</f>
        <v>#NAME?</v>
      </c>
      <c r="B23138">
        <v>1329</v>
      </c>
      <c r="C23138" t="s">
        <v>520</v>
      </c>
      <c r="D23138" s="1">
        <v>42853</v>
      </c>
      <c r="F23138">
        <v>4</v>
      </c>
      <c r="G23138">
        <v>73689</v>
      </c>
      <c r="H23138" t="s">
        <v>84</v>
      </c>
      <c r="J23138" t="s">
        <v>14</v>
      </c>
      <c r="K23138">
        <v>43</v>
      </c>
      <c r="L23138" t="s">
        <v>15</v>
      </c>
    </row>
    <row r="23139" spans="1:12">
      <c r="A23139" t="e">
        <f ca="1">E00251429396721</f>
        <v>#NAME?</v>
      </c>
      <c r="B23139">
        <v>695</v>
      </c>
      <c r="C23139" t="s">
        <v>257</v>
      </c>
      <c r="D23139" s="1">
        <v>42075</v>
      </c>
      <c r="F23139">
        <v>5</v>
      </c>
      <c r="G23139">
        <v>73390</v>
      </c>
      <c r="H23139" t="s">
        <v>66</v>
      </c>
      <c r="J23139" t="s">
        <v>14</v>
      </c>
      <c r="K23139">
        <v>55</v>
      </c>
      <c r="L23139" t="s">
        <v>15</v>
      </c>
    </row>
    <row r="23140" spans="1:12">
      <c r="A23140" t="e">
        <f ca="1">E00251429396721</f>
        <v>#NAME?</v>
      </c>
      <c r="B23140">
        <v>695</v>
      </c>
      <c r="C23140" t="s">
        <v>257</v>
      </c>
      <c r="D23140" s="1">
        <v>42466</v>
      </c>
      <c r="F23140">
        <v>2</v>
      </c>
      <c r="G23140">
        <v>7243</v>
      </c>
      <c r="H23140" t="s">
        <v>42</v>
      </c>
      <c r="J23140" t="s">
        <v>14</v>
      </c>
      <c r="K23140">
        <v>56</v>
      </c>
      <c r="L23140" t="s">
        <v>15</v>
      </c>
    </row>
    <row r="23141" spans="1:12">
      <c r="A23141" t="e">
        <f ca="1">E00251429396721</f>
        <v>#NAME?</v>
      </c>
      <c r="B23141">
        <v>695</v>
      </c>
      <c r="C23141" t="s">
        <v>257</v>
      </c>
      <c r="D23141" s="1">
        <v>42384</v>
      </c>
      <c r="F23141">
        <v>2</v>
      </c>
      <c r="G23141">
        <v>1739</v>
      </c>
      <c r="H23141" t="s">
        <v>110</v>
      </c>
      <c r="J23141" t="s">
        <v>14</v>
      </c>
      <c r="K23141">
        <v>55</v>
      </c>
      <c r="L23141" t="s">
        <v>15</v>
      </c>
    </row>
    <row r="23142" spans="1:12">
      <c r="A23142" t="e">
        <f ca="1">E00251715558021</f>
        <v>#NAME?</v>
      </c>
      <c r="B23142">
        <v>1329</v>
      </c>
      <c r="C23142" t="s">
        <v>520</v>
      </c>
      <c r="D23142" s="1">
        <v>42775</v>
      </c>
      <c r="F23142">
        <v>1</v>
      </c>
      <c r="G23142">
        <v>7851</v>
      </c>
      <c r="H23142" t="s">
        <v>353</v>
      </c>
      <c r="J23142" t="s">
        <v>14</v>
      </c>
      <c r="K23142">
        <v>42</v>
      </c>
      <c r="L23142" t="s">
        <v>22</v>
      </c>
    </row>
    <row r="23143" spans="1:12">
      <c r="A23143" t="e">
        <f ca="1">E00251430390021</f>
        <v>#NAME?</v>
      </c>
      <c r="B23143">
        <v>458</v>
      </c>
      <c r="C23143" t="s">
        <v>275</v>
      </c>
      <c r="D23143" s="1">
        <v>41229</v>
      </c>
      <c r="F23143">
        <v>1</v>
      </c>
      <c r="G23143">
        <v>61610</v>
      </c>
      <c r="H23143" t="s">
        <v>915</v>
      </c>
      <c r="J23143" t="s">
        <v>14</v>
      </c>
      <c r="K23143">
        <v>47</v>
      </c>
      <c r="L23143" t="s">
        <v>15</v>
      </c>
    </row>
    <row r="23144" spans="1:12">
      <c r="A23144" t="e">
        <f ca="1">E00251518868021</f>
        <v>#NAME?</v>
      </c>
      <c r="B23144">
        <v>1791</v>
      </c>
      <c r="C23144" t="s">
        <v>468</v>
      </c>
      <c r="D23144" s="1">
        <v>41935</v>
      </c>
      <c r="F23144">
        <v>2</v>
      </c>
      <c r="G23144">
        <v>7262</v>
      </c>
      <c r="H23144" t="s">
        <v>198</v>
      </c>
      <c r="J23144" t="s">
        <v>14</v>
      </c>
      <c r="K23144">
        <v>60</v>
      </c>
      <c r="L23144" t="s">
        <v>15</v>
      </c>
    </row>
    <row r="23145" spans="1:12">
      <c r="A23145" t="e">
        <f ca="1">E00251429396721</f>
        <v>#NAME?</v>
      </c>
      <c r="B23145">
        <v>695</v>
      </c>
      <c r="C23145" t="s">
        <v>257</v>
      </c>
      <c r="D23145" s="1">
        <v>41591</v>
      </c>
      <c r="F23145">
        <v>3</v>
      </c>
      <c r="G23145">
        <v>71509</v>
      </c>
      <c r="H23145" t="s">
        <v>369</v>
      </c>
      <c r="J23145" t="s">
        <v>14</v>
      </c>
      <c r="K23145">
        <v>53</v>
      </c>
      <c r="L23145" t="s">
        <v>15</v>
      </c>
    </row>
    <row r="23146" spans="1:12">
      <c r="A23146" t="e">
        <f ca="1">E00251518868021</f>
        <v>#NAME?</v>
      </c>
      <c r="B23146">
        <v>1791</v>
      </c>
      <c r="C23146" t="s">
        <v>468</v>
      </c>
      <c r="D23146" s="1">
        <v>41953</v>
      </c>
      <c r="F23146">
        <v>1</v>
      </c>
      <c r="G23146">
        <v>2899</v>
      </c>
      <c r="H23146" t="s">
        <v>464</v>
      </c>
      <c r="J23146" t="s">
        <v>14</v>
      </c>
      <c r="K23146">
        <v>60</v>
      </c>
      <c r="L23146" t="s">
        <v>15</v>
      </c>
    </row>
    <row r="23147" spans="1:12">
      <c r="A23147" t="e">
        <f ca="1">E00251529174621</f>
        <v>#NAME?</v>
      </c>
      <c r="B23147">
        <v>189</v>
      </c>
      <c r="C23147" t="s">
        <v>58</v>
      </c>
      <c r="D23147" s="1">
        <v>41778</v>
      </c>
      <c r="F23147">
        <v>1</v>
      </c>
      <c r="G23147">
        <v>60490</v>
      </c>
      <c r="H23147" t="s">
        <v>322</v>
      </c>
      <c r="J23147" t="s">
        <v>14</v>
      </c>
      <c r="K23147">
        <v>50</v>
      </c>
      <c r="L23147" t="s">
        <v>15</v>
      </c>
    </row>
    <row r="23148" spans="1:12">
      <c r="A23148" t="e">
        <f ca="1">E00251510503721</f>
        <v>#NAME?</v>
      </c>
      <c r="B23148">
        <v>189</v>
      </c>
      <c r="C23148" t="s">
        <v>58</v>
      </c>
      <c r="D23148" s="1">
        <v>41996</v>
      </c>
      <c r="F23148">
        <v>1</v>
      </c>
      <c r="G23148">
        <v>7350</v>
      </c>
      <c r="H23148" t="s">
        <v>192</v>
      </c>
      <c r="J23148" t="s">
        <v>14</v>
      </c>
      <c r="K23148">
        <v>40</v>
      </c>
      <c r="L23148" t="s">
        <v>15</v>
      </c>
    </row>
    <row r="23149" spans="1:12">
      <c r="A23149" t="e">
        <f ca="1">E00251510503721</f>
        <v>#NAME?</v>
      </c>
      <c r="B23149">
        <v>189</v>
      </c>
      <c r="C23149" t="s">
        <v>58</v>
      </c>
      <c r="D23149" s="1">
        <v>42816</v>
      </c>
      <c r="F23149">
        <v>1</v>
      </c>
      <c r="G23149">
        <v>4779</v>
      </c>
      <c r="H23149" t="s">
        <v>231</v>
      </c>
      <c r="J23149" t="s">
        <v>14</v>
      </c>
      <c r="K23149">
        <v>42</v>
      </c>
      <c r="L23149" t="s">
        <v>15</v>
      </c>
    </row>
    <row r="23150" spans="1:12">
      <c r="A23150" t="e">
        <f ca="1">E00251427384421</f>
        <v>#NAME?</v>
      </c>
      <c r="B23150">
        <v>4991</v>
      </c>
      <c r="C23150" t="s">
        <v>838</v>
      </c>
      <c r="D23150" s="1">
        <v>42099</v>
      </c>
      <c r="F23150">
        <v>1</v>
      </c>
      <c r="G23150">
        <v>462</v>
      </c>
      <c r="H23150" t="s">
        <v>288</v>
      </c>
      <c r="I23150" t="s">
        <v>148</v>
      </c>
      <c r="J23150" t="s">
        <v>57</v>
      </c>
      <c r="K23150">
        <v>52</v>
      </c>
      <c r="L23150" t="s">
        <v>15</v>
      </c>
    </row>
    <row r="23151" spans="1:12">
      <c r="A23151" t="e">
        <f ca="1">E00251510503721</f>
        <v>#NAME?</v>
      </c>
      <c r="B23151">
        <v>189</v>
      </c>
      <c r="C23151" t="s">
        <v>58</v>
      </c>
      <c r="D23151" s="1">
        <v>41135</v>
      </c>
      <c r="F23151">
        <v>1</v>
      </c>
      <c r="G23151">
        <v>72632</v>
      </c>
      <c r="H23151" t="s">
        <v>107</v>
      </c>
      <c r="J23151" t="s">
        <v>14</v>
      </c>
      <c r="K23151">
        <v>38</v>
      </c>
      <c r="L23151" t="s">
        <v>15</v>
      </c>
    </row>
    <row r="23152" spans="1:12">
      <c r="A23152" t="e">
        <f ca="1">E00251429389321</f>
        <v>#NAME?</v>
      </c>
      <c r="B23152">
        <v>274</v>
      </c>
      <c r="C23152" t="s">
        <v>506</v>
      </c>
      <c r="D23152" s="1">
        <v>41765</v>
      </c>
      <c r="F23152">
        <v>2</v>
      </c>
      <c r="G23152">
        <v>5239</v>
      </c>
      <c r="H23152" t="s">
        <v>926</v>
      </c>
      <c r="J23152" t="s">
        <v>14</v>
      </c>
      <c r="K23152">
        <v>53</v>
      </c>
      <c r="L23152" t="s">
        <v>15</v>
      </c>
    </row>
    <row r="23153" spans="1:12">
      <c r="A23153" t="e">
        <f ca="1">E00251531961821</f>
        <v>#NAME?</v>
      </c>
      <c r="B23153">
        <v>498</v>
      </c>
      <c r="C23153" t="s">
        <v>591</v>
      </c>
      <c r="D23153" s="1">
        <v>41408</v>
      </c>
      <c r="F23153">
        <v>1</v>
      </c>
      <c r="G23153">
        <v>49390</v>
      </c>
      <c r="H23153" t="s">
        <v>59</v>
      </c>
      <c r="J23153" t="s">
        <v>14</v>
      </c>
      <c r="K23153">
        <v>58</v>
      </c>
      <c r="L23153" t="s">
        <v>15</v>
      </c>
    </row>
    <row r="23154" spans="1:12">
      <c r="A23154" t="e">
        <f ca="1">E00251531961821</f>
        <v>#NAME?</v>
      </c>
      <c r="B23154">
        <v>498</v>
      </c>
      <c r="C23154" t="s">
        <v>591</v>
      </c>
      <c r="D23154" s="1">
        <v>40983</v>
      </c>
      <c r="F23154">
        <v>1</v>
      </c>
      <c r="G23154">
        <v>1101</v>
      </c>
      <c r="H23154" t="s">
        <v>220</v>
      </c>
      <c r="J23154" t="s">
        <v>14</v>
      </c>
      <c r="K23154">
        <v>57</v>
      </c>
      <c r="L23154" t="s">
        <v>15</v>
      </c>
    </row>
    <row r="23155" spans="1:12">
      <c r="A23155" t="e">
        <f ca="1">E00251531961821</f>
        <v>#NAME?</v>
      </c>
      <c r="B23155">
        <v>498</v>
      </c>
      <c r="C23155" t="s">
        <v>591</v>
      </c>
      <c r="D23155" s="1">
        <v>42040</v>
      </c>
      <c r="F23155">
        <v>4</v>
      </c>
      <c r="G23155">
        <v>7820</v>
      </c>
      <c r="H23155" t="s">
        <v>233</v>
      </c>
      <c r="J23155" t="s">
        <v>14</v>
      </c>
      <c r="K23155">
        <v>60</v>
      </c>
      <c r="L23155" t="s">
        <v>22</v>
      </c>
    </row>
    <row r="23156" spans="1:12">
      <c r="A23156" t="e">
        <f ca="1">E00251615737321</f>
        <v>#NAME?</v>
      </c>
      <c r="B23156">
        <v>1933</v>
      </c>
      <c r="C23156" t="s">
        <v>151</v>
      </c>
      <c r="D23156" s="1">
        <v>42950</v>
      </c>
      <c r="F23156">
        <v>1</v>
      </c>
      <c r="G23156">
        <v>4019</v>
      </c>
      <c r="H23156" t="s">
        <v>26</v>
      </c>
      <c r="J23156" t="s">
        <v>14</v>
      </c>
      <c r="K23156">
        <v>58</v>
      </c>
      <c r="L23156" t="s">
        <v>15</v>
      </c>
    </row>
    <row r="23157" spans="1:12">
      <c r="A23157" t="e">
        <f ca="1">E00251510503721</f>
        <v>#NAME?</v>
      </c>
      <c r="B23157">
        <v>189</v>
      </c>
      <c r="C23157" t="s">
        <v>58</v>
      </c>
      <c r="D23157" s="1">
        <v>42101</v>
      </c>
      <c r="F23157">
        <v>1</v>
      </c>
      <c r="G23157">
        <v>477</v>
      </c>
      <c r="H23157" t="s">
        <v>615</v>
      </c>
      <c r="J23157" t="s">
        <v>14</v>
      </c>
      <c r="K23157">
        <v>40</v>
      </c>
      <c r="L23157" t="s">
        <v>15</v>
      </c>
    </row>
    <row r="23158" spans="1:12">
      <c r="A23158" t="e">
        <f ca="1">E00251430390021</f>
        <v>#NAME?</v>
      </c>
      <c r="B23158">
        <v>458</v>
      </c>
      <c r="C23158" t="s">
        <v>275</v>
      </c>
      <c r="D23158" s="1">
        <v>41142</v>
      </c>
      <c r="F23158">
        <v>2</v>
      </c>
      <c r="G23158">
        <v>49390</v>
      </c>
      <c r="H23158" t="s">
        <v>59</v>
      </c>
      <c r="J23158" t="s">
        <v>14</v>
      </c>
      <c r="K23158">
        <v>46</v>
      </c>
      <c r="L23158" t="s">
        <v>15</v>
      </c>
    </row>
    <row r="23159" spans="1:12">
      <c r="A23159" t="e">
        <f ca="1">E00251430390021</f>
        <v>#NAME?</v>
      </c>
      <c r="B23159">
        <v>458</v>
      </c>
      <c r="C23159" t="s">
        <v>275</v>
      </c>
      <c r="D23159" s="1">
        <v>42038</v>
      </c>
      <c r="F23159">
        <v>2</v>
      </c>
      <c r="G23159">
        <v>49390</v>
      </c>
      <c r="H23159" t="s">
        <v>59</v>
      </c>
      <c r="J23159" t="s">
        <v>14</v>
      </c>
      <c r="K23159">
        <v>49</v>
      </c>
      <c r="L23159" t="s">
        <v>15</v>
      </c>
    </row>
    <row r="23160" spans="1:12">
      <c r="A23160" t="e">
        <f ca="1">E00251430390021</f>
        <v>#NAME?</v>
      </c>
      <c r="B23160">
        <v>458</v>
      </c>
      <c r="C23160" t="s">
        <v>275</v>
      </c>
      <c r="D23160" s="1">
        <v>42338</v>
      </c>
      <c r="F23160">
        <v>2</v>
      </c>
      <c r="G23160">
        <v>49390</v>
      </c>
      <c r="H23160" t="s">
        <v>59</v>
      </c>
      <c r="J23160" t="s">
        <v>14</v>
      </c>
      <c r="K23160">
        <v>50</v>
      </c>
      <c r="L23160" t="s">
        <v>15</v>
      </c>
    </row>
    <row r="23161" spans="1:12">
      <c r="A23161" t="e">
        <f ca="1">E00251427384421</f>
        <v>#NAME?</v>
      </c>
      <c r="B23161">
        <v>10</v>
      </c>
      <c r="C23161" t="s">
        <v>18</v>
      </c>
      <c r="D23161" s="1">
        <v>40961</v>
      </c>
      <c r="F23161">
        <v>1</v>
      </c>
      <c r="G23161">
        <v>93</v>
      </c>
      <c r="H23161" t="s">
        <v>29</v>
      </c>
      <c r="J23161" t="s">
        <v>14</v>
      </c>
      <c r="K23161">
        <v>49</v>
      </c>
      <c r="L23161" t="s">
        <v>15</v>
      </c>
    </row>
    <row r="23162" spans="1:12">
      <c r="A23162" t="e">
        <f ca="1">E00251722805021</f>
        <v>#NAME?</v>
      </c>
      <c r="B23162">
        <v>373</v>
      </c>
      <c r="C23162" t="s">
        <v>749</v>
      </c>
      <c r="D23162" s="1">
        <v>42124</v>
      </c>
      <c r="F23162">
        <v>1</v>
      </c>
      <c r="G23162">
        <v>7822</v>
      </c>
      <c r="H23162" t="s">
        <v>495</v>
      </c>
      <c r="J23162" t="s">
        <v>14</v>
      </c>
      <c r="K23162">
        <v>38</v>
      </c>
      <c r="L23162" t="s">
        <v>22</v>
      </c>
    </row>
    <row r="23163" spans="1:12">
      <c r="A23163" t="e">
        <f ca="1">E00251430390021</f>
        <v>#NAME?</v>
      </c>
      <c r="B23163">
        <v>458</v>
      </c>
      <c r="C23163" t="s">
        <v>275</v>
      </c>
      <c r="D23163" s="1">
        <v>42612</v>
      </c>
      <c r="F23163">
        <v>1</v>
      </c>
      <c r="G23163">
        <v>1101</v>
      </c>
      <c r="H23163" t="s">
        <v>220</v>
      </c>
      <c r="J23163" t="s">
        <v>14</v>
      </c>
      <c r="K23163">
        <v>50</v>
      </c>
      <c r="L23163" t="s">
        <v>15</v>
      </c>
    </row>
    <row r="23164" spans="1:12">
      <c r="A23164" t="e">
        <f ca="1">E00251430390021</f>
        <v>#NAME?</v>
      </c>
      <c r="B23164">
        <v>458</v>
      </c>
      <c r="C23164" t="s">
        <v>275</v>
      </c>
      <c r="D23164" s="1">
        <v>43028</v>
      </c>
      <c r="F23164">
        <v>1</v>
      </c>
      <c r="G23164">
        <v>7999</v>
      </c>
      <c r="H23164" t="s">
        <v>80</v>
      </c>
      <c r="J23164" t="s">
        <v>14</v>
      </c>
      <c r="K23164">
        <v>52</v>
      </c>
      <c r="L23164" t="s">
        <v>15</v>
      </c>
    </row>
    <row r="23165" spans="1:12">
      <c r="A23165" t="e">
        <f ca="1">E00251531961821</f>
        <v>#NAME?</v>
      </c>
      <c r="B23165">
        <v>498</v>
      </c>
      <c r="C23165" t="s">
        <v>591</v>
      </c>
      <c r="D23165" s="1">
        <v>42928</v>
      </c>
      <c r="F23165">
        <v>3</v>
      </c>
      <c r="G23165">
        <v>7231</v>
      </c>
      <c r="H23165" t="s">
        <v>128</v>
      </c>
      <c r="J23165" t="s">
        <v>14</v>
      </c>
      <c r="K23165">
        <v>62</v>
      </c>
      <c r="L23165" t="s">
        <v>15</v>
      </c>
    </row>
    <row r="23166" spans="1:12">
      <c r="A23166" t="e">
        <f ca="1">E00251531961821</f>
        <v>#NAME?</v>
      </c>
      <c r="B23166">
        <v>498</v>
      </c>
      <c r="C23166" t="s">
        <v>591</v>
      </c>
      <c r="D23166" s="1">
        <v>43006</v>
      </c>
      <c r="F23166">
        <v>1</v>
      </c>
      <c r="G23166">
        <v>49390</v>
      </c>
      <c r="H23166" t="s">
        <v>59</v>
      </c>
      <c r="J23166" t="s">
        <v>14</v>
      </c>
      <c r="K23166">
        <v>62</v>
      </c>
      <c r="L23166" t="s">
        <v>15</v>
      </c>
    </row>
    <row r="23167" spans="1:12">
      <c r="A23167" t="e">
        <f ca="1">E00251531961821</f>
        <v>#NAME?</v>
      </c>
      <c r="B23167">
        <v>498</v>
      </c>
      <c r="C23167" t="s">
        <v>591</v>
      </c>
      <c r="D23167" s="1">
        <v>42996</v>
      </c>
      <c r="F23167">
        <v>3</v>
      </c>
      <c r="G23167">
        <v>78097</v>
      </c>
      <c r="H23167" t="s">
        <v>1152</v>
      </c>
      <c r="J23167" t="s">
        <v>14</v>
      </c>
      <c r="K23167">
        <v>62</v>
      </c>
      <c r="L23167" t="s">
        <v>22</v>
      </c>
    </row>
    <row r="23168" spans="1:12">
      <c r="A23168" t="e">
        <f ca="1">E00251432443121</f>
        <v>#NAME?</v>
      </c>
      <c r="B23168">
        <v>496</v>
      </c>
      <c r="C23168" t="s">
        <v>365</v>
      </c>
      <c r="D23168" s="1">
        <v>41957</v>
      </c>
      <c r="F23168">
        <v>2</v>
      </c>
      <c r="G23168">
        <v>4019</v>
      </c>
      <c r="H23168" t="s">
        <v>26</v>
      </c>
      <c r="J23168" t="s">
        <v>14</v>
      </c>
      <c r="K23168">
        <v>49</v>
      </c>
      <c r="L23168" t="s">
        <v>15</v>
      </c>
    </row>
    <row r="23169" spans="1:12">
      <c r="A23169" t="e">
        <f ca="1">E00251617668521</f>
        <v>#NAME?</v>
      </c>
      <c r="B23169">
        <v>448</v>
      </c>
      <c r="C23169" t="s">
        <v>112</v>
      </c>
      <c r="D23169" s="1">
        <v>42849</v>
      </c>
      <c r="F23169">
        <v>1</v>
      </c>
      <c r="G23169">
        <v>7840</v>
      </c>
      <c r="H23169" t="s">
        <v>55</v>
      </c>
      <c r="J23169" t="s">
        <v>14</v>
      </c>
      <c r="K23169">
        <v>60</v>
      </c>
      <c r="L23169" t="s">
        <v>22</v>
      </c>
    </row>
    <row r="23170" spans="1:12">
      <c r="A23170" t="e">
        <f ca="1">E00251430390021</f>
        <v>#NAME?</v>
      </c>
      <c r="B23170">
        <v>827</v>
      </c>
      <c r="C23170" t="s">
        <v>205</v>
      </c>
      <c r="D23170" s="1">
        <v>42742</v>
      </c>
      <c r="E23170">
        <v>0</v>
      </c>
      <c r="F23170">
        <v>4</v>
      </c>
      <c r="G23170">
        <v>311</v>
      </c>
      <c r="H23170" t="s">
        <v>599</v>
      </c>
      <c r="J23170" t="s">
        <v>34</v>
      </c>
      <c r="K23170">
        <v>51</v>
      </c>
      <c r="L23170" t="s">
        <v>15</v>
      </c>
    </row>
    <row r="23171" spans="1:12">
      <c r="A23171" t="e">
        <f ca="1">E00251430390021</f>
        <v>#NAME?</v>
      </c>
      <c r="B23171">
        <v>458</v>
      </c>
      <c r="C23171" t="s">
        <v>275</v>
      </c>
      <c r="D23171" s="1">
        <v>41495</v>
      </c>
      <c r="F23171">
        <v>1</v>
      </c>
      <c r="G23171">
        <v>7864</v>
      </c>
      <c r="H23171" t="s">
        <v>1566</v>
      </c>
      <c r="J23171" t="s">
        <v>14</v>
      </c>
      <c r="K23171">
        <v>47</v>
      </c>
      <c r="L23171" t="s">
        <v>22</v>
      </c>
    </row>
    <row r="23172" spans="1:12">
      <c r="A23172" t="e">
        <f ca="1">E00251430390021</f>
        <v>#NAME?</v>
      </c>
      <c r="B23172">
        <v>458</v>
      </c>
      <c r="C23172" t="s">
        <v>275</v>
      </c>
      <c r="D23172" s="1">
        <v>41495</v>
      </c>
      <c r="F23172">
        <v>2</v>
      </c>
      <c r="G23172">
        <v>30983</v>
      </c>
      <c r="H23172" t="s">
        <v>325</v>
      </c>
      <c r="J23172" t="s">
        <v>14</v>
      </c>
      <c r="K23172">
        <v>47</v>
      </c>
      <c r="L23172" t="s">
        <v>15</v>
      </c>
    </row>
    <row r="23173" spans="1:12">
      <c r="A23173" t="e">
        <f ca="1">E00251531961821</f>
        <v>#NAME?</v>
      </c>
      <c r="B23173">
        <v>498</v>
      </c>
      <c r="C23173" t="s">
        <v>591</v>
      </c>
      <c r="D23173" s="1">
        <v>43047</v>
      </c>
      <c r="F23173">
        <v>5</v>
      </c>
      <c r="G23173">
        <v>29620</v>
      </c>
      <c r="H23173" t="s">
        <v>460</v>
      </c>
      <c r="J23173" t="s">
        <v>14</v>
      </c>
      <c r="K23173">
        <v>63</v>
      </c>
      <c r="L23173" t="s">
        <v>15</v>
      </c>
    </row>
    <row r="23174" spans="1:12">
      <c r="A23174" t="e">
        <f ca="1">E00251430390021</f>
        <v>#NAME?</v>
      </c>
      <c r="B23174">
        <v>458</v>
      </c>
      <c r="C23174" t="s">
        <v>275</v>
      </c>
      <c r="D23174" s="1">
        <v>42797</v>
      </c>
      <c r="F23174">
        <v>2</v>
      </c>
      <c r="G23174">
        <v>30983</v>
      </c>
      <c r="H23174" t="s">
        <v>325</v>
      </c>
      <c r="J23174" t="s">
        <v>14</v>
      </c>
      <c r="K23174">
        <v>51</v>
      </c>
      <c r="L23174" t="s">
        <v>15</v>
      </c>
    </row>
    <row r="23175" spans="1:12">
      <c r="A23175" t="e">
        <f ca="1">E00251430390021</f>
        <v>#NAME?</v>
      </c>
      <c r="B23175">
        <v>458</v>
      </c>
      <c r="C23175" t="s">
        <v>275</v>
      </c>
      <c r="D23175" s="1">
        <v>41946</v>
      </c>
      <c r="F23175">
        <v>2</v>
      </c>
      <c r="G23175">
        <v>2750</v>
      </c>
      <c r="H23175" t="s">
        <v>114</v>
      </c>
      <c r="J23175" t="s">
        <v>14</v>
      </c>
      <c r="K23175">
        <v>49</v>
      </c>
      <c r="L23175" t="s">
        <v>15</v>
      </c>
    </row>
    <row r="23176" spans="1:12">
      <c r="A23176" t="e">
        <f ca="1">E00251430390021</f>
        <v>#NAME?</v>
      </c>
      <c r="B23176">
        <v>458</v>
      </c>
      <c r="C23176" t="s">
        <v>275</v>
      </c>
      <c r="D23176" s="1">
        <v>42417</v>
      </c>
      <c r="F23176">
        <v>1</v>
      </c>
      <c r="G23176">
        <v>52100</v>
      </c>
      <c r="H23176" t="s">
        <v>516</v>
      </c>
      <c r="J23176" t="s">
        <v>14</v>
      </c>
      <c r="K23176">
        <v>50</v>
      </c>
      <c r="L23176" t="s">
        <v>15</v>
      </c>
    </row>
    <row r="23177" spans="1:12">
      <c r="A23177" t="e">
        <f t="shared" ref="A23177:A23182" ca="1" si="219">E00251514218521</f>
        <v>#NAME?</v>
      </c>
      <c r="B23177">
        <v>438</v>
      </c>
      <c r="C23177" t="s">
        <v>474</v>
      </c>
      <c r="D23177" s="1">
        <v>41458</v>
      </c>
      <c r="F23177">
        <v>1</v>
      </c>
      <c r="G23177">
        <v>29690</v>
      </c>
      <c r="H23177" t="s">
        <v>52</v>
      </c>
      <c r="J23177" t="s">
        <v>14</v>
      </c>
      <c r="K23177">
        <v>53</v>
      </c>
      <c r="L23177" t="s">
        <v>15</v>
      </c>
    </row>
    <row r="23178" spans="1:12">
      <c r="A23178" t="e">
        <f t="shared" ca="1" si="219"/>
        <v>#NAME?</v>
      </c>
      <c r="B23178">
        <v>438</v>
      </c>
      <c r="C23178" t="s">
        <v>474</v>
      </c>
      <c r="D23178" s="1">
        <v>41458</v>
      </c>
      <c r="F23178">
        <v>2</v>
      </c>
      <c r="G23178">
        <v>4019</v>
      </c>
      <c r="H23178" t="s">
        <v>26</v>
      </c>
      <c r="J23178" t="s">
        <v>14</v>
      </c>
      <c r="K23178">
        <v>53</v>
      </c>
      <c r="L23178" t="s">
        <v>15</v>
      </c>
    </row>
    <row r="23179" spans="1:12">
      <c r="A23179" t="e">
        <f t="shared" ca="1" si="219"/>
        <v>#NAME?</v>
      </c>
      <c r="B23179">
        <v>438</v>
      </c>
      <c r="C23179" t="s">
        <v>474</v>
      </c>
      <c r="D23179" s="1">
        <v>42080</v>
      </c>
      <c r="F23179">
        <v>3</v>
      </c>
      <c r="G23179">
        <v>79029</v>
      </c>
      <c r="H23179" t="s">
        <v>21</v>
      </c>
      <c r="J23179" t="s">
        <v>14</v>
      </c>
      <c r="K23179">
        <v>55</v>
      </c>
      <c r="L23179" t="s">
        <v>22</v>
      </c>
    </row>
    <row r="23180" spans="1:12">
      <c r="A23180" t="e">
        <f t="shared" ca="1" si="219"/>
        <v>#NAME?</v>
      </c>
      <c r="B23180">
        <v>438</v>
      </c>
      <c r="C23180" t="s">
        <v>474</v>
      </c>
      <c r="D23180" s="1">
        <v>42395</v>
      </c>
      <c r="F23180">
        <v>3</v>
      </c>
      <c r="G23180">
        <v>4019</v>
      </c>
      <c r="H23180" t="s">
        <v>26</v>
      </c>
      <c r="J23180" t="s">
        <v>14</v>
      </c>
      <c r="K23180">
        <v>56</v>
      </c>
      <c r="L23180" t="s">
        <v>15</v>
      </c>
    </row>
    <row r="23181" spans="1:12">
      <c r="A23181" t="e">
        <f t="shared" ca="1" si="219"/>
        <v>#NAME?</v>
      </c>
      <c r="B23181">
        <v>438</v>
      </c>
      <c r="C23181" t="s">
        <v>474</v>
      </c>
      <c r="D23181" s="1">
        <v>42584</v>
      </c>
      <c r="F23181">
        <v>2</v>
      </c>
      <c r="G23181">
        <v>25000</v>
      </c>
      <c r="H23181" t="s">
        <v>178</v>
      </c>
      <c r="J23181" t="s">
        <v>14</v>
      </c>
      <c r="K23181">
        <v>57</v>
      </c>
      <c r="L23181" t="s">
        <v>15</v>
      </c>
    </row>
    <row r="23182" spans="1:12">
      <c r="A23182" t="e">
        <f t="shared" ca="1" si="219"/>
        <v>#NAME?</v>
      </c>
      <c r="B23182">
        <v>438</v>
      </c>
      <c r="C23182" t="s">
        <v>474</v>
      </c>
      <c r="D23182" s="1">
        <v>42934</v>
      </c>
      <c r="F23182">
        <v>2</v>
      </c>
      <c r="G23182">
        <v>7038</v>
      </c>
      <c r="H23182" t="s">
        <v>1281</v>
      </c>
      <c r="J23182" t="s">
        <v>14</v>
      </c>
      <c r="K23182">
        <v>57</v>
      </c>
      <c r="L23182" t="s">
        <v>15</v>
      </c>
    </row>
    <row r="23183" spans="1:12">
      <c r="A23183" t="e">
        <f ca="1">E00251531961821</f>
        <v>#NAME?</v>
      </c>
      <c r="B23183">
        <v>498</v>
      </c>
      <c r="C23183" t="s">
        <v>591</v>
      </c>
      <c r="D23183" s="1">
        <v>41975</v>
      </c>
      <c r="F23183">
        <v>1</v>
      </c>
      <c r="G23183">
        <v>49390</v>
      </c>
      <c r="H23183" t="s">
        <v>59</v>
      </c>
      <c r="J23183" t="s">
        <v>14</v>
      </c>
      <c r="K23183">
        <v>60</v>
      </c>
      <c r="L23183" t="s">
        <v>15</v>
      </c>
    </row>
    <row r="23184" spans="1:12">
      <c r="A23184" t="e">
        <f ca="1">E00251531961821</f>
        <v>#NAME?</v>
      </c>
      <c r="B23184">
        <v>498</v>
      </c>
      <c r="C23184" t="s">
        <v>591</v>
      </c>
      <c r="D23184" s="1">
        <v>42523</v>
      </c>
      <c r="F23184">
        <v>1</v>
      </c>
      <c r="G23184">
        <v>49390</v>
      </c>
      <c r="H23184" t="s">
        <v>59</v>
      </c>
      <c r="J23184" t="s">
        <v>14</v>
      </c>
      <c r="K23184">
        <v>61</v>
      </c>
      <c r="L23184" t="s">
        <v>15</v>
      </c>
    </row>
    <row r="23185" spans="1:12">
      <c r="A23185" t="e">
        <f ca="1">E00251531961821</f>
        <v>#NAME?</v>
      </c>
      <c r="B23185">
        <v>498</v>
      </c>
      <c r="C23185" t="s">
        <v>591</v>
      </c>
      <c r="D23185" s="1">
        <v>43087</v>
      </c>
      <c r="F23185">
        <v>5</v>
      </c>
      <c r="G23185">
        <v>29620</v>
      </c>
      <c r="H23185" t="s">
        <v>460</v>
      </c>
      <c r="J23185" t="s">
        <v>14</v>
      </c>
      <c r="K23185">
        <v>63</v>
      </c>
      <c r="L23185" t="s">
        <v>15</v>
      </c>
    </row>
    <row r="23186" spans="1:12">
      <c r="A23186" t="e">
        <f ca="1">E00251430390021</f>
        <v>#NAME?</v>
      </c>
      <c r="B23186">
        <v>458</v>
      </c>
      <c r="C23186" t="s">
        <v>275</v>
      </c>
      <c r="D23186" s="1">
        <v>41129</v>
      </c>
      <c r="F23186">
        <v>1</v>
      </c>
      <c r="G23186">
        <v>49390</v>
      </c>
      <c r="H23186" t="s">
        <v>59</v>
      </c>
      <c r="J23186" t="s">
        <v>14</v>
      </c>
      <c r="K23186">
        <v>46</v>
      </c>
      <c r="L23186" t="s">
        <v>15</v>
      </c>
    </row>
    <row r="23187" spans="1:12">
      <c r="A23187" t="e">
        <f ca="1">E00251430390021</f>
        <v>#NAME?</v>
      </c>
      <c r="B23187">
        <v>458</v>
      </c>
      <c r="C23187" t="s">
        <v>275</v>
      </c>
      <c r="D23187" s="1">
        <v>41822</v>
      </c>
      <c r="F23187">
        <v>1</v>
      </c>
      <c r="G23187">
        <v>7242</v>
      </c>
      <c r="H23187" t="s">
        <v>93</v>
      </c>
      <c r="J23187" t="s">
        <v>14</v>
      </c>
      <c r="K23187">
        <v>48</v>
      </c>
      <c r="L23187" t="s">
        <v>15</v>
      </c>
    </row>
    <row r="23188" spans="1:12">
      <c r="A23188" t="e">
        <f ca="1">E00251430390021</f>
        <v>#NAME?</v>
      </c>
      <c r="B23188">
        <v>458</v>
      </c>
      <c r="C23188" t="s">
        <v>275</v>
      </c>
      <c r="D23188" s="1">
        <v>42039</v>
      </c>
      <c r="F23188">
        <v>1</v>
      </c>
      <c r="G23188">
        <v>7999</v>
      </c>
      <c r="H23188" t="s">
        <v>80</v>
      </c>
      <c r="J23188" t="s">
        <v>14</v>
      </c>
      <c r="K23188">
        <v>49</v>
      </c>
      <c r="L23188" t="s">
        <v>15</v>
      </c>
    </row>
    <row r="23189" spans="1:12">
      <c r="A23189" t="e">
        <f ca="1">E00251528877721</f>
        <v>#NAME?</v>
      </c>
      <c r="B23189">
        <v>292</v>
      </c>
      <c r="C23189" t="s">
        <v>467</v>
      </c>
      <c r="D23189" s="1">
        <v>42793</v>
      </c>
      <c r="F23189">
        <v>1</v>
      </c>
      <c r="G23189">
        <v>62212</v>
      </c>
      <c r="H23189" t="s">
        <v>1097</v>
      </c>
      <c r="J23189" t="s">
        <v>14</v>
      </c>
      <c r="K23189">
        <v>50</v>
      </c>
      <c r="L23189" t="s">
        <v>15</v>
      </c>
    </row>
    <row r="23190" spans="1:12">
      <c r="A23190" t="e">
        <f ca="1">E00251510545921</f>
        <v>#NAME?</v>
      </c>
      <c r="B23190">
        <v>189</v>
      </c>
      <c r="C23190" t="s">
        <v>58</v>
      </c>
      <c r="D23190" s="1">
        <v>41794</v>
      </c>
      <c r="F23190">
        <v>1</v>
      </c>
      <c r="G23190">
        <v>8362</v>
      </c>
      <c r="H23190" t="s">
        <v>136</v>
      </c>
      <c r="J23190" t="s">
        <v>14</v>
      </c>
      <c r="K23190">
        <v>54</v>
      </c>
      <c r="L23190" t="s">
        <v>15</v>
      </c>
    </row>
    <row r="23191" spans="1:12">
      <c r="A23191" t="e">
        <f ca="1">E00251430390021</f>
        <v>#NAME?</v>
      </c>
      <c r="B23191">
        <v>458</v>
      </c>
      <c r="C23191" t="s">
        <v>275</v>
      </c>
      <c r="D23191" s="1">
        <v>42464</v>
      </c>
      <c r="F23191">
        <v>2</v>
      </c>
      <c r="G23191">
        <v>49390</v>
      </c>
      <c r="H23191" t="s">
        <v>59</v>
      </c>
      <c r="J23191" t="s">
        <v>14</v>
      </c>
      <c r="K23191">
        <v>50</v>
      </c>
      <c r="L23191" t="s">
        <v>15</v>
      </c>
    </row>
    <row r="23192" spans="1:12">
      <c r="A23192" t="e">
        <f ca="1">E00251532618221</f>
        <v>#NAME?</v>
      </c>
      <c r="B23192">
        <v>457</v>
      </c>
      <c r="C23192" t="s">
        <v>137</v>
      </c>
      <c r="D23192" s="1">
        <v>42285</v>
      </c>
      <c r="F23192">
        <v>2</v>
      </c>
      <c r="G23192">
        <v>29690</v>
      </c>
      <c r="H23192" t="s">
        <v>52</v>
      </c>
      <c r="J23192" t="s">
        <v>14</v>
      </c>
      <c r="K23192">
        <v>62</v>
      </c>
      <c r="L23192" t="s">
        <v>15</v>
      </c>
    </row>
    <row r="23193" spans="1:12">
      <c r="A23193" t="e">
        <f ca="1">E00251532618221</f>
        <v>#NAME?</v>
      </c>
      <c r="B23193">
        <v>457</v>
      </c>
      <c r="C23193" t="s">
        <v>137</v>
      </c>
      <c r="D23193" s="1">
        <v>41925</v>
      </c>
      <c r="F23193">
        <v>1</v>
      </c>
      <c r="G23193">
        <v>29690</v>
      </c>
      <c r="H23193" t="s">
        <v>52</v>
      </c>
      <c r="J23193" t="s">
        <v>14</v>
      </c>
      <c r="K23193">
        <v>61</v>
      </c>
      <c r="L23193" t="s">
        <v>15</v>
      </c>
    </row>
    <row r="23194" spans="1:12">
      <c r="A23194" t="e">
        <f ca="1">E00251531961821</f>
        <v>#NAME?</v>
      </c>
      <c r="B23194">
        <v>498</v>
      </c>
      <c r="C23194" t="s">
        <v>591</v>
      </c>
      <c r="D23194" s="1">
        <v>41774</v>
      </c>
      <c r="F23194">
        <v>3</v>
      </c>
      <c r="G23194">
        <v>49390</v>
      </c>
      <c r="H23194" t="s">
        <v>59</v>
      </c>
      <c r="J23194" t="s">
        <v>14</v>
      </c>
      <c r="K23194">
        <v>59</v>
      </c>
      <c r="L23194" t="s">
        <v>15</v>
      </c>
    </row>
    <row r="23195" spans="1:12">
      <c r="A23195" t="e">
        <f ca="1">E00251531961821</f>
        <v>#NAME?</v>
      </c>
      <c r="B23195">
        <v>498</v>
      </c>
      <c r="C23195" t="s">
        <v>591</v>
      </c>
      <c r="D23195" s="1">
        <v>42746</v>
      </c>
      <c r="F23195">
        <v>3</v>
      </c>
      <c r="G23195">
        <v>49390</v>
      </c>
      <c r="H23195" t="s">
        <v>59</v>
      </c>
      <c r="J23195" t="s">
        <v>14</v>
      </c>
      <c r="K23195">
        <v>62</v>
      </c>
      <c r="L23195" t="s">
        <v>15</v>
      </c>
    </row>
    <row r="23196" spans="1:12">
      <c r="A23196" t="e">
        <f ca="1">E00251532618221</f>
        <v>#NAME?</v>
      </c>
      <c r="B23196">
        <v>457</v>
      </c>
      <c r="C23196" t="s">
        <v>137</v>
      </c>
      <c r="D23196" s="1">
        <v>42285</v>
      </c>
      <c r="F23196">
        <v>1</v>
      </c>
      <c r="G23196">
        <v>30000</v>
      </c>
      <c r="H23196" t="s">
        <v>144</v>
      </c>
      <c r="J23196" t="s">
        <v>14</v>
      </c>
      <c r="K23196">
        <v>62</v>
      </c>
      <c r="L23196" t="s">
        <v>15</v>
      </c>
    </row>
    <row r="23197" spans="1:12">
      <c r="A23197" t="e">
        <f ca="1">E00251531961821</f>
        <v>#NAME?</v>
      </c>
      <c r="B23197">
        <v>498</v>
      </c>
      <c r="C23197" t="s">
        <v>591</v>
      </c>
      <c r="D23197" s="1">
        <v>43006</v>
      </c>
      <c r="F23197">
        <v>5</v>
      </c>
      <c r="G23197">
        <v>4019</v>
      </c>
      <c r="H23197" t="s">
        <v>26</v>
      </c>
      <c r="J23197" t="s">
        <v>14</v>
      </c>
      <c r="K23197">
        <v>62</v>
      </c>
      <c r="L23197" t="s">
        <v>15</v>
      </c>
    </row>
    <row r="23198" spans="1:12">
      <c r="A23198" t="e">
        <f ca="1">E00251430390021</f>
        <v>#NAME?</v>
      </c>
      <c r="B23198">
        <v>458</v>
      </c>
      <c r="C23198" t="s">
        <v>275</v>
      </c>
      <c r="D23198" s="1">
        <v>41988</v>
      </c>
      <c r="F23198">
        <v>3</v>
      </c>
      <c r="G23198">
        <v>49390</v>
      </c>
      <c r="H23198" t="s">
        <v>59</v>
      </c>
      <c r="J23198" t="s">
        <v>14</v>
      </c>
      <c r="K23198">
        <v>49</v>
      </c>
      <c r="L23198" t="s">
        <v>15</v>
      </c>
    </row>
    <row r="23199" spans="1:12">
      <c r="A23199" t="e">
        <f ca="1">E00251430390021</f>
        <v>#NAME?</v>
      </c>
      <c r="B23199">
        <v>458</v>
      </c>
      <c r="C23199" t="s">
        <v>275</v>
      </c>
      <c r="D23199" s="1">
        <v>42087</v>
      </c>
      <c r="F23199">
        <v>2</v>
      </c>
      <c r="G23199">
        <v>49390</v>
      </c>
      <c r="H23199" t="s">
        <v>59</v>
      </c>
      <c r="J23199" t="s">
        <v>14</v>
      </c>
      <c r="K23199">
        <v>49</v>
      </c>
      <c r="L23199" t="s">
        <v>15</v>
      </c>
    </row>
    <row r="23200" spans="1:12">
      <c r="A23200" t="e">
        <f ca="1">E00251430390021</f>
        <v>#NAME?</v>
      </c>
      <c r="B23200">
        <v>458</v>
      </c>
      <c r="C23200" t="s">
        <v>275</v>
      </c>
      <c r="D23200" s="1">
        <v>42324</v>
      </c>
      <c r="F23200">
        <v>1</v>
      </c>
      <c r="G23200">
        <v>7819</v>
      </c>
      <c r="H23200" t="s">
        <v>268</v>
      </c>
      <c r="J23200" t="s">
        <v>14</v>
      </c>
      <c r="K23200">
        <v>50</v>
      </c>
      <c r="L23200" t="s">
        <v>15</v>
      </c>
    </row>
    <row r="23201" spans="1:12">
      <c r="A23201" t="e">
        <f ca="1">E00251430390021</f>
        <v>#NAME?</v>
      </c>
      <c r="B23201">
        <v>458</v>
      </c>
      <c r="C23201" t="s">
        <v>275</v>
      </c>
      <c r="D23201" s="1">
        <v>42513</v>
      </c>
      <c r="F23201">
        <v>1</v>
      </c>
      <c r="G23201">
        <v>7819</v>
      </c>
      <c r="H23201" t="s">
        <v>268</v>
      </c>
      <c r="J23201" t="s">
        <v>14</v>
      </c>
      <c r="K23201">
        <v>50</v>
      </c>
      <c r="L23201" t="s">
        <v>15</v>
      </c>
    </row>
    <row r="23202" spans="1:12">
      <c r="A23202" t="e">
        <f ca="1">E00251514218521</f>
        <v>#NAME?</v>
      </c>
      <c r="B23202">
        <v>438</v>
      </c>
      <c r="C23202" t="s">
        <v>474</v>
      </c>
      <c r="D23202" s="1">
        <v>41303</v>
      </c>
      <c r="F23202">
        <v>1</v>
      </c>
      <c r="G23202">
        <v>79029</v>
      </c>
      <c r="H23202" t="s">
        <v>21</v>
      </c>
      <c r="J23202" t="s">
        <v>14</v>
      </c>
      <c r="K23202">
        <v>53</v>
      </c>
      <c r="L23202" t="s">
        <v>22</v>
      </c>
    </row>
    <row r="23203" spans="1:12">
      <c r="A23203" t="e">
        <f ca="1">E00251531961821</f>
        <v>#NAME?</v>
      </c>
      <c r="B23203">
        <v>498</v>
      </c>
      <c r="C23203" t="s">
        <v>591</v>
      </c>
      <c r="D23203" s="1">
        <v>41190</v>
      </c>
      <c r="F23203">
        <v>3</v>
      </c>
      <c r="G23203">
        <v>4019</v>
      </c>
      <c r="H23203" t="s">
        <v>26</v>
      </c>
      <c r="J23203" t="s">
        <v>14</v>
      </c>
      <c r="K23203">
        <v>57</v>
      </c>
      <c r="L23203" t="s">
        <v>15</v>
      </c>
    </row>
    <row r="23204" spans="1:12">
      <c r="A23204" t="e">
        <f ca="1">E00251531961821</f>
        <v>#NAME?</v>
      </c>
      <c r="B23204">
        <v>498</v>
      </c>
      <c r="C23204" t="s">
        <v>591</v>
      </c>
      <c r="D23204" s="1">
        <v>42157</v>
      </c>
      <c r="F23204">
        <v>2</v>
      </c>
      <c r="G23204">
        <v>4019</v>
      </c>
      <c r="H23204" t="s">
        <v>26</v>
      </c>
      <c r="J23204" t="s">
        <v>14</v>
      </c>
      <c r="K23204">
        <v>60</v>
      </c>
      <c r="L23204" t="s">
        <v>15</v>
      </c>
    </row>
    <row r="23205" spans="1:12">
      <c r="A23205" t="e">
        <f ca="1">E00251531961821</f>
        <v>#NAME?</v>
      </c>
      <c r="B23205">
        <v>498</v>
      </c>
      <c r="C23205" t="s">
        <v>591</v>
      </c>
      <c r="D23205" s="1">
        <v>42807</v>
      </c>
      <c r="F23205">
        <v>3</v>
      </c>
      <c r="G23205">
        <v>49390</v>
      </c>
      <c r="H23205" t="s">
        <v>59</v>
      </c>
      <c r="J23205" t="s">
        <v>14</v>
      </c>
      <c r="K23205">
        <v>62</v>
      </c>
      <c r="L23205" t="s">
        <v>15</v>
      </c>
    </row>
    <row r="23206" spans="1:12">
      <c r="A23206" t="e">
        <f ca="1">E00251430390021</f>
        <v>#NAME?</v>
      </c>
      <c r="B23206">
        <v>458</v>
      </c>
      <c r="C23206" t="s">
        <v>275</v>
      </c>
      <c r="D23206" s="1">
        <v>42039</v>
      </c>
      <c r="F23206">
        <v>2</v>
      </c>
      <c r="G23206">
        <v>49390</v>
      </c>
      <c r="H23206" t="s">
        <v>59</v>
      </c>
      <c r="J23206" t="s">
        <v>14</v>
      </c>
      <c r="K23206">
        <v>49</v>
      </c>
      <c r="L23206" t="s">
        <v>15</v>
      </c>
    </row>
    <row r="23207" spans="1:12">
      <c r="A23207" t="e">
        <f ca="1">E00251430390021</f>
        <v>#NAME?</v>
      </c>
      <c r="B23207">
        <v>458</v>
      </c>
      <c r="C23207" t="s">
        <v>275</v>
      </c>
      <c r="D23207" s="1">
        <v>42458</v>
      </c>
      <c r="F23207">
        <v>3</v>
      </c>
      <c r="G23207">
        <v>49390</v>
      </c>
      <c r="H23207" t="s">
        <v>59</v>
      </c>
      <c r="J23207" t="s">
        <v>14</v>
      </c>
      <c r="K23207">
        <v>50</v>
      </c>
      <c r="L23207" t="s">
        <v>15</v>
      </c>
    </row>
    <row r="23208" spans="1:12">
      <c r="A23208" t="e">
        <f ca="1">E00251722805021</f>
        <v>#NAME?</v>
      </c>
      <c r="B23208">
        <v>373</v>
      </c>
      <c r="C23208" t="s">
        <v>749</v>
      </c>
      <c r="D23208" s="1">
        <v>41683</v>
      </c>
      <c r="F23208">
        <v>3</v>
      </c>
      <c r="G23208">
        <v>52100</v>
      </c>
      <c r="H23208" t="s">
        <v>516</v>
      </c>
      <c r="J23208" t="s">
        <v>14</v>
      </c>
      <c r="K23208">
        <v>36</v>
      </c>
      <c r="L23208" t="s">
        <v>15</v>
      </c>
    </row>
    <row r="23209" spans="1:12">
      <c r="A23209" t="e">
        <f ca="1">E00251429284421</f>
        <v>#NAME?</v>
      </c>
      <c r="B23209">
        <v>292</v>
      </c>
      <c r="C23209" t="s">
        <v>467</v>
      </c>
      <c r="D23209" s="1">
        <v>42118</v>
      </c>
      <c r="F23209">
        <v>4</v>
      </c>
      <c r="G23209">
        <v>7243</v>
      </c>
      <c r="H23209" t="s">
        <v>42</v>
      </c>
      <c r="J23209" t="s">
        <v>14</v>
      </c>
      <c r="K23209">
        <v>59</v>
      </c>
      <c r="L23209" t="s">
        <v>15</v>
      </c>
    </row>
    <row r="23210" spans="1:12">
      <c r="A23210" t="e">
        <f ca="1">E00251429284421</f>
        <v>#NAME?</v>
      </c>
      <c r="B23210">
        <v>292</v>
      </c>
      <c r="C23210" t="s">
        <v>467</v>
      </c>
      <c r="D23210" s="1">
        <v>42150</v>
      </c>
      <c r="F23210">
        <v>3</v>
      </c>
      <c r="G23210">
        <v>7243</v>
      </c>
      <c r="H23210" t="s">
        <v>42</v>
      </c>
      <c r="J23210" t="s">
        <v>14</v>
      </c>
      <c r="K23210">
        <v>59</v>
      </c>
      <c r="L23210" t="s">
        <v>15</v>
      </c>
    </row>
    <row r="23211" spans="1:12">
      <c r="A23211" t="e">
        <f ca="1">E00251617668521</f>
        <v>#NAME?</v>
      </c>
      <c r="B23211">
        <v>448</v>
      </c>
      <c r="C23211" t="s">
        <v>112</v>
      </c>
      <c r="D23211" s="1">
        <v>41037</v>
      </c>
      <c r="F23211">
        <v>1</v>
      </c>
      <c r="G23211">
        <v>30000</v>
      </c>
      <c r="H23211" t="s">
        <v>144</v>
      </c>
      <c r="J23211" t="s">
        <v>14</v>
      </c>
      <c r="K23211">
        <v>55</v>
      </c>
      <c r="L23211" t="s">
        <v>15</v>
      </c>
    </row>
    <row r="23212" spans="1:12">
      <c r="A23212" t="e">
        <f ca="1">E00251617668521</f>
        <v>#NAME?</v>
      </c>
      <c r="B23212">
        <v>448</v>
      </c>
      <c r="C23212" t="s">
        <v>112</v>
      </c>
      <c r="D23212" s="1">
        <v>42436</v>
      </c>
      <c r="F23212">
        <v>2</v>
      </c>
      <c r="G23212">
        <v>43310</v>
      </c>
      <c r="H23212" t="s">
        <v>183</v>
      </c>
      <c r="J23212" t="s">
        <v>14</v>
      </c>
      <c r="K23212">
        <v>59</v>
      </c>
      <c r="L23212" t="s">
        <v>15</v>
      </c>
    </row>
    <row r="23213" spans="1:12">
      <c r="A23213" t="e">
        <f ca="1">E00251430390021</f>
        <v>#NAME?</v>
      </c>
      <c r="B23213">
        <v>458</v>
      </c>
      <c r="C23213" t="s">
        <v>275</v>
      </c>
      <c r="D23213" s="1">
        <v>41207</v>
      </c>
      <c r="F23213">
        <v>2</v>
      </c>
      <c r="G23213">
        <v>49390</v>
      </c>
      <c r="H23213" t="s">
        <v>59</v>
      </c>
      <c r="J23213" t="s">
        <v>14</v>
      </c>
      <c r="K23213">
        <v>47</v>
      </c>
      <c r="L23213" t="s">
        <v>15</v>
      </c>
    </row>
    <row r="23214" spans="1:12">
      <c r="A23214" t="e">
        <f ca="1">E00251430390021</f>
        <v>#NAME?</v>
      </c>
      <c r="B23214">
        <v>458</v>
      </c>
      <c r="C23214" t="s">
        <v>275</v>
      </c>
      <c r="D23214" s="1">
        <v>41568</v>
      </c>
      <c r="F23214">
        <v>1</v>
      </c>
      <c r="G23214">
        <v>49390</v>
      </c>
      <c r="H23214" t="s">
        <v>59</v>
      </c>
      <c r="J23214" t="s">
        <v>14</v>
      </c>
      <c r="K23214">
        <v>48</v>
      </c>
      <c r="L23214" t="s">
        <v>15</v>
      </c>
    </row>
    <row r="23215" spans="1:12">
      <c r="A23215" t="e">
        <f ca="1">E00251715760521</f>
        <v>#NAME?</v>
      </c>
      <c r="B23215">
        <v>454</v>
      </c>
      <c r="C23215" t="s">
        <v>179</v>
      </c>
      <c r="D23215" s="1">
        <v>41841</v>
      </c>
      <c r="F23215">
        <v>1</v>
      </c>
      <c r="G23215">
        <v>84500</v>
      </c>
      <c r="H23215" t="s">
        <v>511</v>
      </c>
      <c r="J23215" t="s">
        <v>14</v>
      </c>
      <c r="K23215">
        <v>49</v>
      </c>
      <c r="L23215" t="s">
        <v>15</v>
      </c>
    </row>
    <row r="23216" spans="1:12">
      <c r="A23216" t="e">
        <f ca="1">E00251617668521</f>
        <v>#NAME?</v>
      </c>
      <c r="B23216">
        <v>448</v>
      </c>
      <c r="C23216" t="s">
        <v>112</v>
      </c>
      <c r="D23216" s="1">
        <v>41219</v>
      </c>
      <c r="F23216">
        <v>1</v>
      </c>
      <c r="G23216">
        <v>30000</v>
      </c>
      <c r="H23216" t="s">
        <v>144</v>
      </c>
      <c r="J23216" t="s">
        <v>14</v>
      </c>
      <c r="K23216">
        <v>56</v>
      </c>
      <c r="L23216" t="s">
        <v>15</v>
      </c>
    </row>
    <row r="23217" spans="1:12">
      <c r="A23217" t="e">
        <f ca="1">E00251429284421</f>
        <v>#NAME?</v>
      </c>
      <c r="B23217">
        <v>292</v>
      </c>
      <c r="C23217" t="s">
        <v>467</v>
      </c>
      <c r="D23217" s="1">
        <v>41073</v>
      </c>
      <c r="F23217">
        <v>2</v>
      </c>
      <c r="G23217">
        <v>7243</v>
      </c>
      <c r="H23217" t="s">
        <v>42</v>
      </c>
      <c r="J23217" t="s">
        <v>14</v>
      </c>
      <c r="K23217">
        <v>56</v>
      </c>
      <c r="L23217" t="s">
        <v>15</v>
      </c>
    </row>
    <row r="23218" spans="1:12">
      <c r="A23218" t="e">
        <f ca="1">E00251429284421</f>
        <v>#NAME?</v>
      </c>
      <c r="B23218">
        <v>292</v>
      </c>
      <c r="C23218" t="s">
        <v>467</v>
      </c>
      <c r="D23218" s="1">
        <v>41403</v>
      </c>
      <c r="F23218">
        <v>2</v>
      </c>
      <c r="G23218">
        <v>7243</v>
      </c>
      <c r="H23218" t="s">
        <v>42</v>
      </c>
      <c r="J23218" t="s">
        <v>14</v>
      </c>
      <c r="K23218">
        <v>57</v>
      </c>
      <c r="L23218" t="s">
        <v>15</v>
      </c>
    </row>
    <row r="23219" spans="1:12">
      <c r="A23219" t="e">
        <f ca="1">E00251429284421</f>
        <v>#NAME?</v>
      </c>
      <c r="B23219">
        <v>292</v>
      </c>
      <c r="C23219" t="s">
        <v>467</v>
      </c>
      <c r="D23219" s="1">
        <v>41416</v>
      </c>
      <c r="F23219">
        <v>3</v>
      </c>
      <c r="G23219">
        <v>49390</v>
      </c>
      <c r="H23219" t="s">
        <v>59</v>
      </c>
      <c r="J23219" t="s">
        <v>14</v>
      </c>
      <c r="K23219">
        <v>57</v>
      </c>
      <c r="L23219" t="s">
        <v>15</v>
      </c>
    </row>
    <row r="23220" spans="1:12">
      <c r="A23220" t="e">
        <f ca="1">E00251514218521</f>
        <v>#NAME?</v>
      </c>
      <c r="B23220">
        <v>438</v>
      </c>
      <c r="C23220" t="s">
        <v>474</v>
      </c>
      <c r="D23220" s="1">
        <v>42486</v>
      </c>
      <c r="F23220">
        <v>3</v>
      </c>
      <c r="G23220">
        <v>4019</v>
      </c>
      <c r="H23220" t="s">
        <v>26</v>
      </c>
      <c r="J23220" t="s">
        <v>14</v>
      </c>
      <c r="K23220">
        <v>56</v>
      </c>
      <c r="L23220" t="s">
        <v>15</v>
      </c>
    </row>
    <row r="23221" spans="1:12">
      <c r="A23221" t="e">
        <f ca="1">E00251514218521</f>
        <v>#NAME?</v>
      </c>
      <c r="B23221">
        <v>438</v>
      </c>
      <c r="C23221" t="s">
        <v>474</v>
      </c>
      <c r="D23221" s="1">
        <v>42670</v>
      </c>
      <c r="F23221">
        <v>3</v>
      </c>
      <c r="G23221">
        <v>25000</v>
      </c>
      <c r="H23221" t="s">
        <v>178</v>
      </c>
      <c r="J23221" t="s">
        <v>14</v>
      </c>
      <c r="K23221">
        <v>57</v>
      </c>
      <c r="L23221" t="s">
        <v>15</v>
      </c>
    </row>
    <row r="23222" spans="1:12">
      <c r="A23222" t="e">
        <f ca="1">E00251417971421</f>
        <v>#NAME?</v>
      </c>
      <c r="B23222">
        <v>51</v>
      </c>
      <c r="C23222" t="s">
        <v>372</v>
      </c>
      <c r="D23222" s="1">
        <v>42433</v>
      </c>
      <c r="F23222">
        <v>1</v>
      </c>
      <c r="G23222">
        <v>2729</v>
      </c>
      <c r="H23222" t="s">
        <v>115</v>
      </c>
      <c r="J23222" t="s">
        <v>14</v>
      </c>
      <c r="K23222">
        <v>52</v>
      </c>
      <c r="L23222" t="s">
        <v>15</v>
      </c>
    </row>
    <row r="23223" spans="1:12">
      <c r="A23223" t="e">
        <f ca="1">E00251510545921</f>
        <v>#NAME?</v>
      </c>
      <c r="B23223">
        <v>742</v>
      </c>
      <c r="C23223" t="s">
        <v>961</v>
      </c>
      <c r="D23223" s="1">
        <v>41651</v>
      </c>
      <c r="E23223">
        <v>0</v>
      </c>
      <c r="F23223">
        <v>1</v>
      </c>
      <c r="G23223">
        <v>7172</v>
      </c>
      <c r="H23223" t="s">
        <v>1377</v>
      </c>
      <c r="J23223" t="s">
        <v>34</v>
      </c>
      <c r="K23223">
        <v>54</v>
      </c>
      <c r="L23223" t="s">
        <v>15</v>
      </c>
    </row>
    <row r="23224" spans="1:12">
      <c r="A23224" t="e">
        <f ca="1">E00251514878421</f>
        <v>#NAME?</v>
      </c>
      <c r="B23224">
        <v>6156</v>
      </c>
      <c r="C23224" t="s">
        <v>352</v>
      </c>
      <c r="D23224" s="1">
        <v>43018</v>
      </c>
      <c r="F23224">
        <v>6</v>
      </c>
      <c r="G23224">
        <v>4928</v>
      </c>
      <c r="H23224" t="s">
        <v>1173</v>
      </c>
      <c r="J23224" t="s">
        <v>14</v>
      </c>
      <c r="K23224">
        <v>59</v>
      </c>
      <c r="L23224" t="s">
        <v>15</v>
      </c>
    </row>
    <row r="23225" spans="1:12">
      <c r="A23225" t="e">
        <f ca="1">E00251432443121</f>
        <v>#NAME?</v>
      </c>
      <c r="B23225">
        <v>496</v>
      </c>
      <c r="C23225" t="s">
        <v>365</v>
      </c>
      <c r="D23225" s="1">
        <v>41281</v>
      </c>
      <c r="F23225">
        <v>1</v>
      </c>
      <c r="G23225">
        <v>4019</v>
      </c>
      <c r="H23225" t="s">
        <v>26</v>
      </c>
      <c r="J23225" t="s">
        <v>14</v>
      </c>
      <c r="K23225">
        <v>47</v>
      </c>
      <c r="L23225" t="s">
        <v>15</v>
      </c>
    </row>
    <row r="23226" spans="1:12">
      <c r="A23226" t="e">
        <f ca="1">E00251432443121</f>
        <v>#NAME?</v>
      </c>
      <c r="B23226">
        <v>496</v>
      </c>
      <c r="C23226" t="s">
        <v>365</v>
      </c>
      <c r="D23226" s="1">
        <v>41523</v>
      </c>
      <c r="F23226">
        <v>1</v>
      </c>
      <c r="G23226">
        <v>4019</v>
      </c>
      <c r="H23226" t="s">
        <v>26</v>
      </c>
      <c r="J23226" t="s">
        <v>14</v>
      </c>
      <c r="K23226">
        <v>48</v>
      </c>
      <c r="L23226" t="s">
        <v>15</v>
      </c>
    </row>
    <row r="23227" spans="1:12">
      <c r="A23227" t="e">
        <f ca="1">E00251432443121</f>
        <v>#NAME?</v>
      </c>
      <c r="B23227">
        <v>496</v>
      </c>
      <c r="C23227" t="s">
        <v>365</v>
      </c>
      <c r="D23227" s="1">
        <v>42171</v>
      </c>
      <c r="F23227">
        <v>1</v>
      </c>
      <c r="G23227">
        <v>4019</v>
      </c>
      <c r="H23227" t="s">
        <v>26</v>
      </c>
      <c r="J23227" t="s">
        <v>14</v>
      </c>
      <c r="K23227">
        <v>49</v>
      </c>
      <c r="L23227" t="s">
        <v>15</v>
      </c>
    </row>
    <row r="23228" spans="1:12">
      <c r="A23228" t="e">
        <f ca="1">E00251432443121</f>
        <v>#NAME?</v>
      </c>
      <c r="B23228">
        <v>496</v>
      </c>
      <c r="C23228" t="s">
        <v>365</v>
      </c>
      <c r="D23228" s="1">
        <v>43039</v>
      </c>
      <c r="F23228">
        <v>2</v>
      </c>
      <c r="G23228">
        <v>3551</v>
      </c>
      <c r="H23228" t="s">
        <v>1159</v>
      </c>
      <c r="J23228" t="s">
        <v>14</v>
      </c>
      <c r="K23228">
        <v>52</v>
      </c>
      <c r="L23228" t="s">
        <v>15</v>
      </c>
    </row>
    <row r="23229" spans="1:12">
      <c r="A23229" t="e">
        <f ca="1">E00251524954821</f>
        <v>#NAME?</v>
      </c>
      <c r="B23229">
        <v>1273</v>
      </c>
      <c r="C23229" t="s">
        <v>28</v>
      </c>
      <c r="D23229" s="1">
        <v>42724</v>
      </c>
      <c r="F23229">
        <v>3</v>
      </c>
      <c r="G23229">
        <v>73300</v>
      </c>
      <c r="H23229" t="s">
        <v>86</v>
      </c>
      <c r="J23229" t="s">
        <v>14</v>
      </c>
      <c r="K23229">
        <v>64</v>
      </c>
      <c r="L23229" t="s">
        <v>15</v>
      </c>
    </row>
    <row r="23230" spans="1:12">
      <c r="A23230" t="e">
        <f ca="1">E00251432443121</f>
        <v>#NAME?</v>
      </c>
      <c r="B23230">
        <v>496</v>
      </c>
      <c r="C23230" t="s">
        <v>365</v>
      </c>
      <c r="D23230" s="1">
        <v>42825</v>
      </c>
      <c r="F23230">
        <v>1</v>
      </c>
      <c r="G23230">
        <v>78609</v>
      </c>
      <c r="H23230" t="s">
        <v>240</v>
      </c>
      <c r="J23230" t="s">
        <v>14</v>
      </c>
      <c r="K23230">
        <v>51</v>
      </c>
      <c r="L23230" t="s">
        <v>22</v>
      </c>
    </row>
    <row r="23231" spans="1:12">
      <c r="A23231" t="e">
        <f t="shared" ref="A23231:A23238" ca="1" si="220">E00251514218521</f>
        <v>#NAME?</v>
      </c>
      <c r="B23231">
        <v>438</v>
      </c>
      <c r="C23231" t="s">
        <v>474</v>
      </c>
      <c r="D23231" s="1">
        <v>42853</v>
      </c>
      <c r="F23231">
        <v>2</v>
      </c>
      <c r="G23231">
        <v>7904</v>
      </c>
      <c r="H23231" t="s">
        <v>75</v>
      </c>
      <c r="J23231" t="s">
        <v>14</v>
      </c>
      <c r="K23231">
        <v>57</v>
      </c>
      <c r="L23231" t="s">
        <v>22</v>
      </c>
    </row>
    <row r="23232" spans="1:12">
      <c r="A23232" t="e">
        <f t="shared" ca="1" si="220"/>
        <v>#NAME?</v>
      </c>
      <c r="B23232">
        <v>438</v>
      </c>
      <c r="C23232" t="s">
        <v>474</v>
      </c>
      <c r="D23232" s="1">
        <v>41061</v>
      </c>
      <c r="F23232">
        <v>2</v>
      </c>
      <c r="G23232">
        <v>30000</v>
      </c>
      <c r="H23232" t="s">
        <v>144</v>
      </c>
      <c r="J23232" t="s">
        <v>14</v>
      </c>
      <c r="K23232">
        <v>52</v>
      </c>
      <c r="L23232" t="s">
        <v>15</v>
      </c>
    </row>
    <row r="23233" spans="1:12">
      <c r="A23233" t="e">
        <f t="shared" ca="1" si="220"/>
        <v>#NAME?</v>
      </c>
      <c r="B23233">
        <v>438</v>
      </c>
      <c r="C23233" t="s">
        <v>474</v>
      </c>
      <c r="D23233" s="1">
        <v>41296</v>
      </c>
      <c r="F23233">
        <v>2</v>
      </c>
      <c r="G23233">
        <v>79029</v>
      </c>
      <c r="H23233" t="s">
        <v>21</v>
      </c>
      <c r="J23233" t="s">
        <v>14</v>
      </c>
      <c r="K23233">
        <v>53</v>
      </c>
      <c r="L23233" t="s">
        <v>22</v>
      </c>
    </row>
    <row r="23234" spans="1:12">
      <c r="A23234" t="e">
        <f t="shared" ca="1" si="220"/>
        <v>#NAME?</v>
      </c>
      <c r="B23234">
        <v>438</v>
      </c>
      <c r="C23234" t="s">
        <v>474</v>
      </c>
      <c r="D23234" s="1">
        <v>42262</v>
      </c>
      <c r="F23234">
        <v>1</v>
      </c>
      <c r="G23234">
        <v>30983</v>
      </c>
      <c r="H23234" t="s">
        <v>325</v>
      </c>
      <c r="J23234" t="s">
        <v>14</v>
      </c>
      <c r="K23234">
        <v>56</v>
      </c>
      <c r="L23234" t="s">
        <v>15</v>
      </c>
    </row>
    <row r="23235" spans="1:12">
      <c r="A23235" t="e">
        <f t="shared" ca="1" si="220"/>
        <v>#NAME?</v>
      </c>
      <c r="B23235">
        <v>438</v>
      </c>
      <c r="C23235" t="s">
        <v>474</v>
      </c>
      <c r="D23235" s="1">
        <v>42326</v>
      </c>
      <c r="F23235">
        <v>1</v>
      </c>
      <c r="G23235">
        <v>79029</v>
      </c>
      <c r="H23235" t="s">
        <v>21</v>
      </c>
      <c r="J23235" t="s">
        <v>14</v>
      </c>
      <c r="K23235">
        <v>56</v>
      </c>
      <c r="L23235" t="s">
        <v>22</v>
      </c>
    </row>
    <row r="23236" spans="1:12">
      <c r="A23236" t="e">
        <f t="shared" ca="1" si="220"/>
        <v>#NAME?</v>
      </c>
      <c r="B23236">
        <v>438</v>
      </c>
      <c r="C23236" t="s">
        <v>474</v>
      </c>
      <c r="D23236" s="1">
        <v>41830</v>
      </c>
      <c r="F23236">
        <v>1</v>
      </c>
      <c r="G23236">
        <v>4019</v>
      </c>
      <c r="H23236" t="s">
        <v>26</v>
      </c>
      <c r="J23236" t="s">
        <v>14</v>
      </c>
      <c r="K23236">
        <v>54</v>
      </c>
      <c r="L23236" t="s">
        <v>15</v>
      </c>
    </row>
    <row r="23237" spans="1:12">
      <c r="A23237" t="e">
        <f t="shared" ca="1" si="220"/>
        <v>#NAME?</v>
      </c>
      <c r="B23237">
        <v>438</v>
      </c>
      <c r="C23237" t="s">
        <v>474</v>
      </c>
      <c r="D23237" s="1">
        <v>42508</v>
      </c>
      <c r="F23237">
        <v>1</v>
      </c>
      <c r="G23237">
        <v>25000</v>
      </c>
      <c r="H23237" t="s">
        <v>178</v>
      </c>
      <c r="J23237" t="s">
        <v>14</v>
      </c>
      <c r="K23237">
        <v>56</v>
      </c>
      <c r="L23237" t="s">
        <v>15</v>
      </c>
    </row>
    <row r="23238" spans="1:12">
      <c r="A23238" t="e">
        <f t="shared" ca="1" si="220"/>
        <v>#NAME?</v>
      </c>
      <c r="B23238">
        <v>438</v>
      </c>
      <c r="C23238" t="s">
        <v>474</v>
      </c>
      <c r="D23238" s="1">
        <v>43039</v>
      </c>
      <c r="F23238">
        <v>6</v>
      </c>
      <c r="G23238">
        <v>27800</v>
      </c>
      <c r="H23238" t="s">
        <v>145</v>
      </c>
      <c r="J23238" t="s">
        <v>14</v>
      </c>
      <c r="K23238">
        <v>58</v>
      </c>
      <c r="L23238" t="s">
        <v>15</v>
      </c>
    </row>
    <row r="23239" spans="1:12">
      <c r="A23239" t="e">
        <f ca="1">E00251617668521</f>
        <v>#NAME?</v>
      </c>
      <c r="B23239">
        <v>448</v>
      </c>
      <c r="C23239" t="s">
        <v>112</v>
      </c>
      <c r="D23239" s="1">
        <v>42076</v>
      </c>
      <c r="F23239">
        <v>2</v>
      </c>
      <c r="G23239">
        <v>7242</v>
      </c>
      <c r="H23239" t="s">
        <v>93</v>
      </c>
      <c r="J23239" t="s">
        <v>14</v>
      </c>
      <c r="K23239">
        <v>58</v>
      </c>
      <c r="L23239" t="s">
        <v>15</v>
      </c>
    </row>
    <row r="23240" spans="1:12">
      <c r="A23240" t="e">
        <f ca="1">E00251512430321</f>
        <v>#NAME?</v>
      </c>
      <c r="B23240">
        <v>48</v>
      </c>
      <c r="C23240" t="s">
        <v>249</v>
      </c>
      <c r="D23240" s="1">
        <v>41156</v>
      </c>
      <c r="F23240">
        <v>2</v>
      </c>
      <c r="G23240">
        <v>72690</v>
      </c>
      <c r="H23240" t="s">
        <v>363</v>
      </c>
      <c r="J23240" t="s">
        <v>14</v>
      </c>
      <c r="K23240">
        <v>41</v>
      </c>
      <c r="L23240" t="s">
        <v>15</v>
      </c>
    </row>
    <row r="23241" spans="1:12">
      <c r="A23241" t="e">
        <f ca="1">E00251432443121</f>
        <v>#NAME?</v>
      </c>
      <c r="B23241">
        <v>496</v>
      </c>
      <c r="C23241" t="s">
        <v>365</v>
      </c>
      <c r="D23241" s="1">
        <v>41683</v>
      </c>
      <c r="F23241">
        <v>2</v>
      </c>
      <c r="G23241">
        <v>78609</v>
      </c>
      <c r="H23241" t="s">
        <v>240</v>
      </c>
      <c r="J23241" t="s">
        <v>14</v>
      </c>
      <c r="K23241">
        <v>48</v>
      </c>
      <c r="L23241" t="s">
        <v>22</v>
      </c>
    </row>
    <row r="23242" spans="1:12">
      <c r="A23242" t="e">
        <f ca="1">E00251432443121</f>
        <v>#NAME?</v>
      </c>
      <c r="B23242">
        <v>496</v>
      </c>
      <c r="C23242" t="s">
        <v>365</v>
      </c>
      <c r="D23242" s="1">
        <v>42066</v>
      </c>
      <c r="F23242">
        <v>2</v>
      </c>
      <c r="G23242">
        <v>2729</v>
      </c>
      <c r="H23242" t="s">
        <v>115</v>
      </c>
      <c r="J23242" t="s">
        <v>14</v>
      </c>
      <c r="K23242">
        <v>49</v>
      </c>
      <c r="L23242" t="s">
        <v>15</v>
      </c>
    </row>
    <row r="23243" spans="1:12">
      <c r="A23243" t="e">
        <f ca="1">E00251722805021</f>
        <v>#NAME?</v>
      </c>
      <c r="B23243">
        <v>373</v>
      </c>
      <c r="C23243" t="s">
        <v>749</v>
      </c>
      <c r="D23243" s="1">
        <v>41254</v>
      </c>
      <c r="F23243">
        <v>1</v>
      </c>
      <c r="G23243">
        <v>1179</v>
      </c>
      <c r="H23243" t="s">
        <v>180</v>
      </c>
      <c r="J23243" t="s">
        <v>14</v>
      </c>
      <c r="K23243">
        <v>35</v>
      </c>
      <c r="L23243" t="s">
        <v>15</v>
      </c>
    </row>
    <row r="23244" spans="1:12">
      <c r="A23244" t="e">
        <f ca="1">E00251432443121</f>
        <v>#NAME?</v>
      </c>
      <c r="B23244">
        <v>496</v>
      </c>
      <c r="C23244" t="s">
        <v>365</v>
      </c>
      <c r="D23244" s="1">
        <v>43039</v>
      </c>
      <c r="F23244">
        <v>1</v>
      </c>
      <c r="G23244">
        <v>78609</v>
      </c>
      <c r="H23244" t="s">
        <v>240</v>
      </c>
      <c r="J23244" t="s">
        <v>14</v>
      </c>
      <c r="K23244">
        <v>52</v>
      </c>
      <c r="L23244" t="s">
        <v>22</v>
      </c>
    </row>
    <row r="23245" spans="1:12">
      <c r="A23245" t="e">
        <f ca="1">E00251514218521</f>
        <v>#NAME?</v>
      </c>
      <c r="B23245">
        <v>438</v>
      </c>
      <c r="C23245" t="s">
        <v>474</v>
      </c>
      <c r="D23245" s="1">
        <v>41096</v>
      </c>
      <c r="F23245">
        <v>3</v>
      </c>
      <c r="G23245">
        <v>4019</v>
      </c>
      <c r="H23245" t="s">
        <v>26</v>
      </c>
      <c r="J23245" t="s">
        <v>14</v>
      </c>
      <c r="K23245">
        <v>52</v>
      </c>
      <c r="L23245" t="s">
        <v>15</v>
      </c>
    </row>
    <row r="23246" spans="1:12">
      <c r="A23246" t="e">
        <f ca="1">E00251417971421</f>
        <v>#NAME?</v>
      </c>
      <c r="B23246">
        <v>51</v>
      </c>
      <c r="C23246" t="s">
        <v>372</v>
      </c>
      <c r="D23246" s="1">
        <v>41150</v>
      </c>
      <c r="F23246">
        <v>2</v>
      </c>
      <c r="G23246">
        <v>2449</v>
      </c>
      <c r="H23246" t="s">
        <v>53</v>
      </c>
      <c r="J23246" t="s">
        <v>14</v>
      </c>
      <c r="K23246">
        <v>49</v>
      </c>
      <c r="L23246" t="s">
        <v>15</v>
      </c>
    </row>
    <row r="23247" spans="1:12">
      <c r="A23247" t="e">
        <f ca="1">E00251417971421</f>
        <v>#NAME?</v>
      </c>
      <c r="B23247">
        <v>51</v>
      </c>
      <c r="C23247" t="s">
        <v>372</v>
      </c>
      <c r="D23247" s="1">
        <v>42993</v>
      </c>
      <c r="F23247">
        <v>2</v>
      </c>
      <c r="G23247">
        <v>2449</v>
      </c>
      <c r="H23247" t="s">
        <v>53</v>
      </c>
      <c r="J23247" t="s">
        <v>14</v>
      </c>
      <c r="K23247">
        <v>54</v>
      </c>
      <c r="L23247" t="s">
        <v>15</v>
      </c>
    </row>
    <row r="23248" spans="1:12">
      <c r="A23248" t="e">
        <f ca="1">E00251537633921</f>
        <v>#NAME?</v>
      </c>
      <c r="B23248">
        <v>458</v>
      </c>
      <c r="C23248" t="s">
        <v>275</v>
      </c>
      <c r="D23248" s="1">
        <v>42681</v>
      </c>
      <c r="F23248">
        <v>2</v>
      </c>
      <c r="G23248">
        <v>78609</v>
      </c>
      <c r="H23248" t="s">
        <v>240</v>
      </c>
      <c r="J23248" t="s">
        <v>14</v>
      </c>
      <c r="K23248">
        <v>53</v>
      </c>
      <c r="L23248" t="s">
        <v>22</v>
      </c>
    </row>
    <row r="23249" spans="1:12">
      <c r="A23249" t="e">
        <f ca="1">E00251537633921</f>
        <v>#NAME?</v>
      </c>
      <c r="B23249">
        <v>458</v>
      </c>
      <c r="C23249" t="s">
        <v>275</v>
      </c>
      <c r="D23249" s="1">
        <v>42424</v>
      </c>
      <c r="F23249">
        <v>3</v>
      </c>
      <c r="G23249">
        <v>4019</v>
      </c>
      <c r="H23249" t="s">
        <v>26</v>
      </c>
      <c r="J23249" t="s">
        <v>14</v>
      </c>
      <c r="K23249">
        <v>52</v>
      </c>
      <c r="L23249" t="s">
        <v>15</v>
      </c>
    </row>
    <row r="23250" spans="1:12">
      <c r="A23250" t="e">
        <f ca="1">E00251537633921</f>
        <v>#NAME?</v>
      </c>
      <c r="B23250">
        <v>458</v>
      </c>
      <c r="C23250" t="s">
        <v>275</v>
      </c>
      <c r="D23250" s="1">
        <v>42681</v>
      </c>
      <c r="F23250">
        <v>3</v>
      </c>
      <c r="G23250">
        <v>78009</v>
      </c>
      <c r="H23250" t="s">
        <v>489</v>
      </c>
      <c r="J23250" t="s">
        <v>14</v>
      </c>
      <c r="K23250">
        <v>53</v>
      </c>
      <c r="L23250" t="s">
        <v>22</v>
      </c>
    </row>
    <row r="23251" spans="1:12">
      <c r="A23251" t="e">
        <f ca="1">E00251537633921</f>
        <v>#NAME?</v>
      </c>
      <c r="B23251">
        <v>458</v>
      </c>
      <c r="C23251" t="s">
        <v>275</v>
      </c>
      <c r="D23251" s="1">
        <v>42410</v>
      </c>
      <c r="F23251">
        <v>4</v>
      </c>
      <c r="G23251">
        <v>78057</v>
      </c>
      <c r="H23251" t="s">
        <v>140</v>
      </c>
      <c r="J23251" t="s">
        <v>14</v>
      </c>
      <c r="K23251">
        <v>52</v>
      </c>
      <c r="L23251" t="s">
        <v>22</v>
      </c>
    </row>
    <row r="23252" spans="1:12">
      <c r="A23252" t="e">
        <f ca="1">E00251512282321</f>
        <v>#NAME?</v>
      </c>
      <c r="B23252">
        <v>3913</v>
      </c>
      <c r="C23252" t="s">
        <v>251</v>
      </c>
      <c r="D23252" s="1">
        <v>41232</v>
      </c>
      <c r="F23252">
        <v>3</v>
      </c>
      <c r="G23252">
        <v>4659</v>
      </c>
      <c r="H23252" t="s">
        <v>47</v>
      </c>
      <c r="J23252" t="s">
        <v>14</v>
      </c>
      <c r="K23252">
        <v>56</v>
      </c>
      <c r="L23252" t="s">
        <v>15</v>
      </c>
    </row>
    <row r="23253" spans="1:12">
      <c r="A23253" t="e">
        <f ca="1">E00251537633921</f>
        <v>#NAME?</v>
      </c>
      <c r="B23253">
        <v>458</v>
      </c>
      <c r="C23253" t="s">
        <v>275</v>
      </c>
      <c r="D23253" s="1">
        <v>42681</v>
      </c>
      <c r="F23253">
        <v>4</v>
      </c>
      <c r="G23253">
        <v>4149</v>
      </c>
      <c r="H23253" t="s">
        <v>703</v>
      </c>
      <c r="J23253" t="s">
        <v>14</v>
      </c>
      <c r="K23253">
        <v>53</v>
      </c>
      <c r="L23253" t="s">
        <v>15</v>
      </c>
    </row>
    <row r="23254" spans="1:12">
      <c r="A23254" t="e">
        <f ca="1">E00251537633921</f>
        <v>#NAME?</v>
      </c>
      <c r="B23254">
        <v>458</v>
      </c>
      <c r="C23254" t="s">
        <v>275</v>
      </c>
      <c r="D23254" s="1">
        <v>43010</v>
      </c>
      <c r="F23254">
        <v>3</v>
      </c>
      <c r="G23254">
        <v>4019</v>
      </c>
      <c r="H23254" t="s">
        <v>26</v>
      </c>
      <c r="J23254" t="s">
        <v>14</v>
      </c>
      <c r="K23254">
        <v>54</v>
      </c>
      <c r="L23254" t="s">
        <v>15</v>
      </c>
    </row>
    <row r="23255" spans="1:12">
      <c r="A23255" t="e">
        <f ca="1">E00251537633921</f>
        <v>#NAME?</v>
      </c>
      <c r="B23255">
        <v>458</v>
      </c>
      <c r="C23255" t="s">
        <v>275</v>
      </c>
      <c r="D23255" s="1">
        <v>41880</v>
      </c>
      <c r="F23255">
        <v>2</v>
      </c>
      <c r="G23255">
        <v>4019</v>
      </c>
      <c r="H23255" t="s">
        <v>26</v>
      </c>
      <c r="J23255" t="s">
        <v>14</v>
      </c>
      <c r="K23255">
        <v>51</v>
      </c>
      <c r="L23255" t="s">
        <v>15</v>
      </c>
    </row>
    <row r="23256" spans="1:12">
      <c r="A23256" t="e">
        <f ca="1">E00251537633921</f>
        <v>#NAME?</v>
      </c>
      <c r="B23256">
        <v>458</v>
      </c>
      <c r="C23256" t="s">
        <v>275</v>
      </c>
      <c r="D23256" s="1">
        <v>42452</v>
      </c>
      <c r="F23256">
        <v>1</v>
      </c>
      <c r="G23256">
        <v>4149</v>
      </c>
      <c r="H23256" t="s">
        <v>703</v>
      </c>
      <c r="J23256" t="s">
        <v>14</v>
      </c>
      <c r="K23256">
        <v>52</v>
      </c>
      <c r="L23256" t="s">
        <v>15</v>
      </c>
    </row>
    <row r="23257" spans="1:12">
      <c r="A23257" t="e">
        <f ca="1">E00251532277121</f>
        <v>#NAME?</v>
      </c>
      <c r="B23257">
        <v>489</v>
      </c>
      <c r="C23257" t="s">
        <v>100</v>
      </c>
      <c r="D23257" s="1">
        <v>42521</v>
      </c>
      <c r="F23257">
        <v>2</v>
      </c>
      <c r="G23257">
        <v>7962</v>
      </c>
      <c r="H23257" t="s">
        <v>111</v>
      </c>
      <c r="J23257" t="s">
        <v>14</v>
      </c>
      <c r="K23257">
        <v>46</v>
      </c>
      <c r="L23257" t="s">
        <v>22</v>
      </c>
    </row>
    <row r="23258" spans="1:12">
      <c r="A23258" t="e">
        <f ca="1">E00251524954821</f>
        <v>#NAME?</v>
      </c>
      <c r="B23258">
        <v>1273</v>
      </c>
      <c r="C23258" t="s">
        <v>28</v>
      </c>
      <c r="D23258" s="1">
        <v>42374</v>
      </c>
      <c r="F23258">
        <v>1</v>
      </c>
      <c r="G23258">
        <v>7862</v>
      </c>
      <c r="H23258" t="s">
        <v>27</v>
      </c>
      <c r="J23258" t="s">
        <v>14</v>
      </c>
      <c r="K23258">
        <v>63</v>
      </c>
      <c r="L23258" t="s">
        <v>22</v>
      </c>
    </row>
    <row r="23259" spans="1:12">
      <c r="A23259" t="e">
        <f ca="1">E00251524954821</f>
        <v>#NAME?</v>
      </c>
      <c r="B23259">
        <v>1273</v>
      </c>
      <c r="C23259" t="s">
        <v>28</v>
      </c>
      <c r="D23259" s="1">
        <v>42937</v>
      </c>
      <c r="F23259">
        <v>2</v>
      </c>
      <c r="G23259">
        <v>73300</v>
      </c>
      <c r="H23259" t="s">
        <v>86</v>
      </c>
      <c r="J23259" t="s">
        <v>14</v>
      </c>
      <c r="K23259">
        <v>64</v>
      </c>
      <c r="L23259" t="s">
        <v>15</v>
      </c>
    </row>
    <row r="23260" spans="1:12">
      <c r="A23260" t="e">
        <f ca="1">E00251616879521</f>
        <v>#NAME?</v>
      </c>
      <c r="B23260">
        <v>1128</v>
      </c>
      <c r="C23260" t="s">
        <v>424</v>
      </c>
      <c r="D23260" s="1">
        <v>41393</v>
      </c>
      <c r="F23260">
        <v>1</v>
      </c>
      <c r="G23260">
        <v>2720</v>
      </c>
      <c r="H23260" t="s">
        <v>65</v>
      </c>
      <c r="J23260" t="s">
        <v>14</v>
      </c>
      <c r="K23260">
        <v>51</v>
      </c>
      <c r="L23260" t="s">
        <v>15</v>
      </c>
    </row>
    <row r="23261" spans="1:12">
      <c r="A23261" t="e">
        <f ca="1">E00251524954821</f>
        <v>#NAME?</v>
      </c>
      <c r="B23261">
        <v>1273</v>
      </c>
      <c r="C23261" t="s">
        <v>28</v>
      </c>
      <c r="D23261" s="1">
        <v>42724</v>
      </c>
      <c r="F23261">
        <v>4</v>
      </c>
      <c r="G23261">
        <v>7851</v>
      </c>
      <c r="H23261" t="s">
        <v>353</v>
      </c>
      <c r="J23261" t="s">
        <v>14</v>
      </c>
      <c r="K23261">
        <v>64</v>
      </c>
      <c r="L23261" t="s">
        <v>22</v>
      </c>
    </row>
    <row r="23262" spans="1:12">
      <c r="A23262" t="e">
        <f ca="1">E00251524954821</f>
        <v>#NAME?</v>
      </c>
      <c r="B23262">
        <v>1273</v>
      </c>
      <c r="C23262" t="s">
        <v>28</v>
      </c>
      <c r="D23262" s="1">
        <v>42794</v>
      </c>
      <c r="F23262">
        <v>4</v>
      </c>
      <c r="G23262">
        <v>73300</v>
      </c>
      <c r="H23262" t="s">
        <v>86</v>
      </c>
      <c r="J23262" t="s">
        <v>14</v>
      </c>
      <c r="K23262">
        <v>64</v>
      </c>
      <c r="L23262" t="s">
        <v>15</v>
      </c>
    </row>
    <row r="23263" spans="1:12">
      <c r="A23263" t="e">
        <f ca="1">E00251616217521</f>
        <v>#NAME?</v>
      </c>
      <c r="B23263">
        <v>191</v>
      </c>
      <c r="C23263" t="s">
        <v>320</v>
      </c>
      <c r="D23263" s="1">
        <v>42480</v>
      </c>
      <c r="F23263">
        <v>1</v>
      </c>
      <c r="G23263">
        <v>7906</v>
      </c>
      <c r="H23263" t="s">
        <v>173</v>
      </c>
      <c r="J23263" t="s">
        <v>14</v>
      </c>
      <c r="K23263">
        <v>45</v>
      </c>
      <c r="L23263" t="s">
        <v>22</v>
      </c>
    </row>
    <row r="23264" spans="1:12">
      <c r="A23264" t="e">
        <f ca="1">E00251429309821</f>
        <v>#NAME?</v>
      </c>
      <c r="B23264">
        <v>272</v>
      </c>
      <c r="C23264" t="s">
        <v>174</v>
      </c>
      <c r="D23264" s="1">
        <v>42814</v>
      </c>
      <c r="F23264">
        <v>1</v>
      </c>
      <c r="G23264">
        <v>59781</v>
      </c>
      <c r="H23264" t="s">
        <v>1336</v>
      </c>
      <c r="I23264" t="s">
        <v>56</v>
      </c>
      <c r="J23264" t="s">
        <v>57</v>
      </c>
      <c r="K23264">
        <v>68</v>
      </c>
      <c r="L23264" t="s">
        <v>15</v>
      </c>
    </row>
    <row r="23265" spans="1:12">
      <c r="A23265" t="e">
        <f ca="1">E00251429309821</f>
        <v>#NAME?</v>
      </c>
      <c r="B23265">
        <v>291</v>
      </c>
      <c r="C23265" t="s">
        <v>160</v>
      </c>
      <c r="D23265" s="1">
        <v>41061</v>
      </c>
      <c r="F23265">
        <v>3</v>
      </c>
      <c r="G23265">
        <v>4019</v>
      </c>
      <c r="H23265" t="s">
        <v>26</v>
      </c>
      <c r="J23265" t="s">
        <v>14</v>
      </c>
      <c r="K23265">
        <v>63</v>
      </c>
      <c r="L23265" t="s">
        <v>15</v>
      </c>
    </row>
    <row r="23266" spans="1:12">
      <c r="A23266" t="e">
        <f ca="1">E00251524954821</f>
        <v>#NAME?</v>
      </c>
      <c r="B23266">
        <v>1273</v>
      </c>
      <c r="C23266" t="s">
        <v>28</v>
      </c>
      <c r="D23266" s="1">
        <v>42593</v>
      </c>
      <c r="F23266">
        <v>1</v>
      </c>
      <c r="G23266">
        <v>24290</v>
      </c>
      <c r="H23266" t="s">
        <v>580</v>
      </c>
      <c r="J23266" t="s">
        <v>14</v>
      </c>
      <c r="K23266">
        <v>64</v>
      </c>
      <c r="L23266" t="s">
        <v>15</v>
      </c>
    </row>
    <row r="23267" spans="1:12">
      <c r="A23267" t="e">
        <f ca="1">E00251512282321</f>
        <v>#NAME?</v>
      </c>
      <c r="B23267">
        <v>3913</v>
      </c>
      <c r="C23267" t="s">
        <v>251</v>
      </c>
      <c r="D23267" s="1">
        <v>42573</v>
      </c>
      <c r="F23267">
        <v>3</v>
      </c>
      <c r="G23267">
        <v>4019</v>
      </c>
      <c r="H23267" t="s">
        <v>26</v>
      </c>
      <c r="J23267" t="s">
        <v>14</v>
      </c>
      <c r="K23267">
        <v>60</v>
      </c>
      <c r="L23267" t="s">
        <v>15</v>
      </c>
    </row>
    <row r="23268" spans="1:12">
      <c r="A23268" t="e">
        <f ca="1">E00251512282321</f>
        <v>#NAME?</v>
      </c>
      <c r="B23268">
        <v>3913</v>
      </c>
      <c r="C23268" t="s">
        <v>251</v>
      </c>
      <c r="D23268" s="1">
        <v>42569</v>
      </c>
      <c r="F23268">
        <v>1</v>
      </c>
      <c r="G23268">
        <v>78650</v>
      </c>
      <c r="H23268" t="s">
        <v>414</v>
      </c>
      <c r="J23268" t="s">
        <v>14</v>
      </c>
      <c r="K23268">
        <v>60</v>
      </c>
      <c r="L23268" t="s">
        <v>22</v>
      </c>
    </row>
    <row r="23269" spans="1:12">
      <c r="A23269" t="e">
        <f ca="1">E00251528938321</f>
        <v>#NAME?</v>
      </c>
      <c r="B23269">
        <v>291</v>
      </c>
      <c r="C23269" t="s">
        <v>160</v>
      </c>
      <c r="D23269" s="1">
        <v>42381</v>
      </c>
      <c r="F23269">
        <v>4</v>
      </c>
      <c r="G23269">
        <v>4019</v>
      </c>
      <c r="H23269" t="s">
        <v>26</v>
      </c>
      <c r="J23269" t="s">
        <v>14</v>
      </c>
      <c r="K23269">
        <v>57</v>
      </c>
      <c r="L23269" t="s">
        <v>15</v>
      </c>
    </row>
    <row r="23270" spans="1:12">
      <c r="A23270" t="e">
        <f ca="1">E00251528938321</f>
        <v>#NAME?</v>
      </c>
      <c r="B23270">
        <v>291</v>
      </c>
      <c r="C23270" t="s">
        <v>160</v>
      </c>
      <c r="D23270" s="1">
        <v>42431</v>
      </c>
      <c r="F23270">
        <v>4</v>
      </c>
      <c r="G23270">
        <v>4019</v>
      </c>
      <c r="H23270" t="s">
        <v>26</v>
      </c>
      <c r="J23270" t="s">
        <v>14</v>
      </c>
      <c r="K23270">
        <v>57</v>
      </c>
      <c r="L23270" t="s">
        <v>15</v>
      </c>
    </row>
    <row r="23271" spans="1:12">
      <c r="A23271" t="e">
        <f ca="1">E00251617547621</f>
        <v>#NAME?</v>
      </c>
      <c r="B23271">
        <v>490</v>
      </c>
      <c r="C23271" t="s">
        <v>158</v>
      </c>
      <c r="D23271" s="1">
        <v>42205</v>
      </c>
      <c r="F23271">
        <v>2</v>
      </c>
      <c r="G23271">
        <v>7242</v>
      </c>
      <c r="H23271" t="s">
        <v>93</v>
      </c>
      <c r="J23271" t="s">
        <v>14</v>
      </c>
      <c r="K23271">
        <v>64</v>
      </c>
      <c r="L23271" t="s">
        <v>15</v>
      </c>
    </row>
    <row r="23272" spans="1:12">
      <c r="A23272" t="e">
        <f ca="1">E00251528938321</f>
        <v>#NAME?</v>
      </c>
      <c r="B23272">
        <v>291</v>
      </c>
      <c r="C23272" t="s">
        <v>160</v>
      </c>
      <c r="D23272" s="1">
        <v>42531</v>
      </c>
      <c r="F23272">
        <v>2</v>
      </c>
      <c r="G23272">
        <v>7262</v>
      </c>
      <c r="H23272" t="s">
        <v>198</v>
      </c>
      <c r="J23272" t="s">
        <v>14</v>
      </c>
      <c r="K23272">
        <v>57</v>
      </c>
      <c r="L23272" t="s">
        <v>15</v>
      </c>
    </row>
    <row r="23273" spans="1:12">
      <c r="A23273" t="e">
        <f ca="1">E00251528938321</f>
        <v>#NAME?</v>
      </c>
      <c r="B23273">
        <v>291</v>
      </c>
      <c r="C23273" t="s">
        <v>160</v>
      </c>
      <c r="D23273" s="1">
        <v>42704</v>
      </c>
      <c r="F23273">
        <v>2</v>
      </c>
      <c r="G23273">
        <v>496</v>
      </c>
      <c r="H23273" t="s">
        <v>190</v>
      </c>
      <c r="J23273" t="s">
        <v>14</v>
      </c>
      <c r="K23273">
        <v>58</v>
      </c>
      <c r="L23273" t="s">
        <v>15</v>
      </c>
    </row>
    <row r="23274" spans="1:12">
      <c r="A23274" t="e">
        <f ca="1">E00251528938321</f>
        <v>#NAME?</v>
      </c>
      <c r="B23274">
        <v>291</v>
      </c>
      <c r="C23274" t="s">
        <v>160</v>
      </c>
      <c r="D23274" s="1">
        <v>42993</v>
      </c>
      <c r="F23274">
        <v>3</v>
      </c>
      <c r="G23274">
        <v>2729</v>
      </c>
      <c r="H23274" t="s">
        <v>115</v>
      </c>
      <c r="J23274" t="s">
        <v>14</v>
      </c>
      <c r="K23274">
        <v>59</v>
      </c>
      <c r="L23274" t="s">
        <v>15</v>
      </c>
    </row>
    <row r="23275" spans="1:12">
      <c r="A23275" t="e">
        <f ca="1">E00251619838921</f>
        <v>#NAME?</v>
      </c>
      <c r="B23275">
        <v>454</v>
      </c>
      <c r="C23275" t="s">
        <v>179</v>
      </c>
      <c r="D23275" s="1">
        <v>42688</v>
      </c>
      <c r="F23275">
        <v>1</v>
      </c>
      <c r="G23275">
        <v>6819</v>
      </c>
      <c r="H23275" t="s">
        <v>941</v>
      </c>
      <c r="J23275" t="s">
        <v>14</v>
      </c>
      <c r="K23275">
        <v>49</v>
      </c>
      <c r="L23275" t="s">
        <v>15</v>
      </c>
    </row>
    <row r="23276" spans="1:12">
      <c r="A23276" t="e">
        <f ca="1">E00251717807221</f>
        <v>#NAME?</v>
      </c>
      <c r="B23276">
        <v>1786</v>
      </c>
      <c r="C23276" t="s">
        <v>37</v>
      </c>
      <c r="D23276" s="1">
        <v>42771</v>
      </c>
      <c r="F23276">
        <v>3</v>
      </c>
      <c r="G23276">
        <v>2724</v>
      </c>
      <c r="H23276" t="s">
        <v>73</v>
      </c>
      <c r="J23276" t="s">
        <v>14</v>
      </c>
      <c r="K23276">
        <v>48</v>
      </c>
      <c r="L23276" t="s">
        <v>15</v>
      </c>
    </row>
    <row r="23277" spans="1:12">
      <c r="A23277" t="e">
        <f ca="1">E00251439864121</f>
        <v>#NAME?</v>
      </c>
      <c r="B23277">
        <v>498</v>
      </c>
      <c r="C23277" t="s">
        <v>591</v>
      </c>
      <c r="D23277" s="1">
        <v>41110</v>
      </c>
      <c r="F23277">
        <v>3</v>
      </c>
      <c r="G23277">
        <v>7873</v>
      </c>
      <c r="H23277" t="s">
        <v>103</v>
      </c>
      <c r="J23277" t="s">
        <v>14</v>
      </c>
      <c r="K23277">
        <v>39</v>
      </c>
      <c r="L23277" t="s">
        <v>22</v>
      </c>
    </row>
    <row r="23278" spans="1:12">
      <c r="A23278" t="e">
        <f ca="1">E00251439868821</f>
        <v>#NAME?</v>
      </c>
      <c r="B23278">
        <v>489</v>
      </c>
      <c r="C23278" t="s">
        <v>100</v>
      </c>
      <c r="D23278" s="1">
        <v>42858</v>
      </c>
      <c r="F23278">
        <v>5</v>
      </c>
      <c r="G23278">
        <v>27800</v>
      </c>
      <c r="H23278" t="s">
        <v>145</v>
      </c>
      <c r="J23278" t="s">
        <v>14</v>
      </c>
      <c r="K23278">
        <v>64</v>
      </c>
      <c r="L23278" t="s">
        <v>15</v>
      </c>
    </row>
    <row r="23279" spans="1:12">
      <c r="A23279" t="e">
        <f ca="1">E00251439868821</f>
        <v>#NAME?</v>
      </c>
      <c r="B23279">
        <v>489</v>
      </c>
      <c r="C23279" t="s">
        <v>100</v>
      </c>
      <c r="D23279" s="1">
        <v>41087</v>
      </c>
      <c r="F23279">
        <v>1</v>
      </c>
      <c r="G23279">
        <v>2720</v>
      </c>
      <c r="H23279" t="s">
        <v>65</v>
      </c>
      <c r="J23279" t="s">
        <v>14</v>
      </c>
      <c r="K23279">
        <v>60</v>
      </c>
      <c r="L23279" t="s">
        <v>15</v>
      </c>
    </row>
    <row r="23280" spans="1:12">
      <c r="A23280" t="e">
        <f ca="1">E00251439864121</f>
        <v>#NAME?</v>
      </c>
      <c r="B23280">
        <v>498</v>
      </c>
      <c r="C23280" t="s">
        <v>591</v>
      </c>
      <c r="D23280" s="1">
        <v>42822</v>
      </c>
      <c r="F23280">
        <v>3</v>
      </c>
      <c r="G23280">
        <v>3004</v>
      </c>
      <c r="H23280" t="s">
        <v>104</v>
      </c>
      <c r="J23280" t="s">
        <v>14</v>
      </c>
      <c r="K23280">
        <v>44</v>
      </c>
      <c r="L23280" t="s">
        <v>15</v>
      </c>
    </row>
    <row r="23281" spans="1:12">
      <c r="A23281" t="e">
        <f ca="1">E00251439864121</f>
        <v>#NAME?</v>
      </c>
      <c r="B23281">
        <v>498</v>
      </c>
      <c r="C23281" t="s">
        <v>591</v>
      </c>
      <c r="D23281" s="1">
        <v>41471</v>
      </c>
      <c r="F23281">
        <v>1</v>
      </c>
      <c r="G23281">
        <v>38830</v>
      </c>
      <c r="H23281" t="s">
        <v>847</v>
      </c>
      <c r="J23281" t="s">
        <v>14</v>
      </c>
      <c r="K23281">
        <v>40</v>
      </c>
      <c r="L23281" t="s">
        <v>15</v>
      </c>
    </row>
    <row r="23282" spans="1:12">
      <c r="A23282" t="e">
        <f ca="1">E00251439864121</f>
        <v>#NAME?</v>
      </c>
      <c r="B23282">
        <v>498</v>
      </c>
      <c r="C23282" t="s">
        <v>591</v>
      </c>
      <c r="D23282" s="1">
        <v>41471</v>
      </c>
      <c r="F23282">
        <v>4</v>
      </c>
      <c r="G23282">
        <v>3051</v>
      </c>
      <c r="H23282" t="s">
        <v>13</v>
      </c>
      <c r="J23282" t="s">
        <v>14</v>
      </c>
      <c r="K23282">
        <v>40</v>
      </c>
      <c r="L23282" t="s">
        <v>15</v>
      </c>
    </row>
    <row r="23283" spans="1:12">
      <c r="A23283" t="e">
        <f ca="1">E00251439864121</f>
        <v>#NAME?</v>
      </c>
      <c r="B23283">
        <v>498</v>
      </c>
      <c r="C23283" t="s">
        <v>591</v>
      </c>
      <c r="D23283" s="1">
        <v>41926</v>
      </c>
      <c r="F23283">
        <v>1</v>
      </c>
      <c r="G23283">
        <v>53550</v>
      </c>
      <c r="H23283" t="s">
        <v>345</v>
      </c>
      <c r="J23283" t="s">
        <v>14</v>
      </c>
      <c r="K23283">
        <v>41</v>
      </c>
      <c r="L23283" t="s">
        <v>15</v>
      </c>
    </row>
    <row r="23284" spans="1:12">
      <c r="A23284" t="e">
        <f ca="1">E00251439868821</f>
        <v>#NAME?</v>
      </c>
      <c r="B23284">
        <v>489</v>
      </c>
      <c r="C23284" t="s">
        <v>100</v>
      </c>
      <c r="D23284" s="1">
        <v>43000</v>
      </c>
      <c r="F23284">
        <v>1</v>
      </c>
      <c r="G23284">
        <v>4940</v>
      </c>
      <c r="H23284" t="s">
        <v>708</v>
      </c>
      <c r="J23284" t="s">
        <v>14</v>
      </c>
      <c r="K23284">
        <v>65</v>
      </c>
      <c r="L23284" t="s">
        <v>15</v>
      </c>
    </row>
    <row r="23285" spans="1:12">
      <c r="A23285" t="e">
        <f ca="1">E00251439868821</f>
        <v>#NAME?</v>
      </c>
      <c r="B23285">
        <v>489</v>
      </c>
      <c r="C23285" t="s">
        <v>100</v>
      </c>
      <c r="D23285" s="1">
        <v>42376</v>
      </c>
      <c r="F23285">
        <v>1</v>
      </c>
      <c r="G23285">
        <v>5479</v>
      </c>
      <c r="H23285" t="s">
        <v>843</v>
      </c>
      <c r="J23285" t="s">
        <v>14</v>
      </c>
      <c r="K23285">
        <v>63</v>
      </c>
      <c r="L23285" t="s">
        <v>15</v>
      </c>
    </row>
    <row r="23286" spans="1:12">
      <c r="A23286" t="e">
        <f ca="1">E00251439868821</f>
        <v>#NAME?</v>
      </c>
      <c r="B23286">
        <v>6046</v>
      </c>
      <c r="C23286" t="s">
        <v>98</v>
      </c>
      <c r="D23286" s="1">
        <v>42335</v>
      </c>
      <c r="F23286">
        <v>1</v>
      </c>
      <c r="G23286">
        <v>49121</v>
      </c>
      <c r="H23286" t="s">
        <v>1197</v>
      </c>
      <c r="I23286" t="s">
        <v>56</v>
      </c>
      <c r="J23286" t="s">
        <v>57</v>
      </c>
      <c r="K23286">
        <v>63</v>
      </c>
      <c r="L23286" t="s">
        <v>15</v>
      </c>
    </row>
    <row r="23287" spans="1:12">
      <c r="A23287" t="e">
        <f ca="1">E00251417997521</f>
        <v>#NAME?</v>
      </c>
      <c r="B23287">
        <v>767</v>
      </c>
      <c r="C23287" t="s">
        <v>658</v>
      </c>
      <c r="D23287" s="1">
        <v>42627</v>
      </c>
      <c r="F23287">
        <v>2</v>
      </c>
      <c r="G23287">
        <v>7231</v>
      </c>
      <c r="H23287" t="s">
        <v>128</v>
      </c>
      <c r="I23287" t="s">
        <v>56</v>
      </c>
      <c r="J23287" t="s">
        <v>57</v>
      </c>
      <c r="K23287">
        <v>42</v>
      </c>
      <c r="L23287" t="s">
        <v>15</v>
      </c>
    </row>
    <row r="23288" spans="1:12">
      <c r="A23288" t="e">
        <f ca="1">E00251513369121</f>
        <v>#NAME?</v>
      </c>
      <c r="B23288">
        <v>460</v>
      </c>
      <c r="C23288" t="s">
        <v>711</v>
      </c>
      <c r="D23288" s="1">
        <v>42208</v>
      </c>
      <c r="F23288">
        <v>2</v>
      </c>
      <c r="G23288">
        <v>7831</v>
      </c>
      <c r="H23288" t="s">
        <v>274</v>
      </c>
      <c r="J23288" t="s">
        <v>14</v>
      </c>
      <c r="K23288">
        <v>55</v>
      </c>
      <c r="L23288" t="s">
        <v>22</v>
      </c>
    </row>
    <row r="23289" spans="1:12">
      <c r="A23289" t="e">
        <f ca="1">E00251529498321</f>
        <v>#NAME?</v>
      </c>
      <c r="B23289">
        <v>163</v>
      </c>
      <c r="C23289" t="s">
        <v>219</v>
      </c>
      <c r="D23289" s="1">
        <v>41690</v>
      </c>
      <c r="F23289">
        <v>1</v>
      </c>
      <c r="G23289">
        <v>6850</v>
      </c>
      <c r="H23289" t="s">
        <v>715</v>
      </c>
      <c r="J23289" t="s">
        <v>14</v>
      </c>
      <c r="K23289">
        <v>63</v>
      </c>
      <c r="L23289" t="s">
        <v>15</v>
      </c>
    </row>
    <row r="23290" spans="1:12">
      <c r="A23290" t="e">
        <f ca="1">E00251529498321</f>
        <v>#NAME?</v>
      </c>
      <c r="B23290">
        <v>163</v>
      </c>
      <c r="C23290" t="s">
        <v>219</v>
      </c>
      <c r="D23290" s="1">
        <v>42339</v>
      </c>
      <c r="F23290">
        <v>1</v>
      </c>
      <c r="G23290">
        <v>7262</v>
      </c>
      <c r="H23290" t="s">
        <v>198</v>
      </c>
      <c r="J23290" t="s">
        <v>14</v>
      </c>
      <c r="K23290">
        <v>65</v>
      </c>
      <c r="L23290" t="s">
        <v>15</v>
      </c>
    </row>
    <row r="23291" spans="1:12">
      <c r="A23291" t="e">
        <f ca="1">E00251439868821</f>
        <v>#NAME?</v>
      </c>
      <c r="B23291">
        <v>489</v>
      </c>
      <c r="C23291" t="s">
        <v>100</v>
      </c>
      <c r="D23291" s="1">
        <v>41660</v>
      </c>
      <c r="F23291">
        <v>1</v>
      </c>
      <c r="G23291">
        <v>52340</v>
      </c>
      <c r="H23291" t="s">
        <v>593</v>
      </c>
      <c r="J23291" t="s">
        <v>14</v>
      </c>
      <c r="K23291">
        <v>61</v>
      </c>
      <c r="L23291" t="s">
        <v>15</v>
      </c>
    </row>
    <row r="23292" spans="1:12">
      <c r="A23292" t="e">
        <f ca="1">E00251439868821</f>
        <v>#NAME?</v>
      </c>
      <c r="B23292">
        <v>489</v>
      </c>
      <c r="C23292" t="s">
        <v>100</v>
      </c>
      <c r="D23292" s="1">
        <v>41751</v>
      </c>
      <c r="F23292">
        <v>1</v>
      </c>
      <c r="G23292">
        <v>71940</v>
      </c>
      <c r="H23292" t="s">
        <v>135</v>
      </c>
      <c r="J23292" t="s">
        <v>14</v>
      </c>
      <c r="K23292">
        <v>61</v>
      </c>
      <c r="L23292" t="s">
        <v>15</v>
      </c>
    </row>
    <row r="23293" spans="1:12">
      <c r="A23293" t="e">
        <f ca="1">E00251417997521</f>
        <v>#NAME?</v>
      </c>
      <c r="B23293">
        <v>1038</v>
      </c>
      <c r="C23293" t="s">
        <v>1062</v>
      </c>
      <c r="D23293" s="1">
        <v>41522</v>
      </c>
      <c r="F23293">
        <v>1</v>
      </c>
      <c r="G23293">
        <v>30928</v>
      </c>
      <c r="H23293" t="s">
        <v>905</v>
      </c>
      <c r="J23293" t="s">
        <v>272</v>
      </c>
      <c r="K23293">
        <v>39</v>
      </c>
      <c r="L23293" t="s">
        <v>15</v>
      </c>
    </row>
    <row r="23294" spans="1:12">
      <c r="A23294" t="e">
        <f ca="1">E00251529498321</f>
        <v>#NAME?</v>
      </c>
      <c r="B23294">
        <v>163</v>
      </c>
      <c r="C23294" t="s">
        <v>219</v>
      </c>
      <c r="D23294" s="1">
        <v>42760</v>
      </c>
      <c r="F23294">
        <v>2</v>
      </c>
      <c r="G23294">
        <v>27800</v>
      </c>
      <c r="H23294" t="s">
        <v>145</v>
      </c>
      <c r="J23294" t="s">
        <v>14</v>
      </c>
      <c r="K23294">
        <v>66</v>
      </c>
      <c r="L23294" t="s">
        <v>15</v>
      </c>
    </row>
    <row r="23295" spans="1:12">
      <c r="A23295" t="e">
        <f ca="1">E00251529498321</f>
        <v>#NAME?</v>
      </c>
      <c r="B23295">
        <v>4893</v>
      </c>
      <c r="C23295" t="s">
        <v>426</v>
      </c>
      <c r="D23295" s="1">
        <v>42684</v>
      </c>
      <c r="F23295">
        <v>1</v>
      </c>
      <c r="G23295">
        <v>78900</v>
      </c>
      <c r="H23295" t="s">
        <v>79</v>
      </c>
      <c r="I23295" t="s">
        <v>148</v>
      </c>
      <c r="J23295" t="s">
        <v>57</v>
      </c>
      <c r="K23295">
        <v>66</v>
      </c>
      <c r="L23295" t="s">
        <v>22</v>
      </c>
    </row>
    <row r="23296" spans="1:12">
      <c r="A23296" t="e">
        <f ca="1">E00251417997521</f>
        <v>#NAME?</v>
      </c>
      <c r="B23296">
        <v>66</v>
      </c>
      <c r="C23296" t="s">
        <v>134</v>
      </c>
      <c r="D23296" s="1">
        <v>42685</v>
      </c>
      <c r="F23296">
        <v>4</v>
      </c>
      <c r="G23296">
        <v>3051</v>
      </c>
      <c r="H23296" t="s">
        <v>13</v>
      </c>
      <c r="J23296" t="s">
        <v>14</v>
      </c>
      <c r="K23296">
        <v>42</v>
      </c>
      <c r="L23296" t="s">
        <v>15</v>
      </c>
    </row>
    <row r="23297" spans="1:12">
      <c r="A23297" t="e">
        <f ca="1">E00251439868821</f>
        <v>#NAME?</v>
      </c>
      <c r="B23297">
        <v>489</v>
      </c>
      <c r="C23297" t="s">
        <v>100</v>
      </c>
      <c r="D23297" s="1">
        <v>43026</v>
      </c>
      <c r="F23297">
        <v>1</v>
      </c>
      <c r="G23297">
        <v>27800</v>
      </c>
      <c r="H23297" t="s">
        <v>145</v>
      </c>
      <c r="J23297" t="s">
        <v>14</v>
      </c>
      <c r="K23297">
        <v>65</v>
      </c>
      <c r="L23297" t="s">
        <v>15</v>
      </c>
    </row>
    <row r="23298" spans="1:12">
      <c r="A23298" t="e">
        <f ca="1">E00251439868821</f>
        <v>#NAME?</v>
      </c>
      <c r="B23298">
        <v>6046</v>
      </c>
      <c r="C23298" t="s">
        <v>98</v>
      </c>
      <c r="D23298" s="1">
        <v>42227</v>
      </c>
      <c r="F23298">
        <v>1</v>
      </c>
      <c r="G23298">
        <v>94210</v>
      </c>
      <c r="H23298" t="s">
        <v>1567</v>
      </c>
      <c r="I23298" t="s">
        <v>56</v>
      </c>
      <c r="J23298" t="s">
        <v>57</v>
      </c>
      <c r="K23298">
        <v>63</v>
      </c>
      <c r="L23298" t="s">
        <v>15</v>
      </c>
    </row>
    <row r="23299" spans="1:12">
      <c r="A23299" t="e">
        <f ca="1">E00251439868821</f>
        <v>#NAME?</v>
      </c>
      <c r="B23299">
        <v>489</v>
      </c>
      <c r="C23299" t="s">
        <v>100</v>
      </c>
      <c r="D23299" s="1">
        <v>43026</v>
      </c>
      <c r="F23299">
        <v>2</v>
      </c>
      <c r="G23299">
        <v>4940</v>
      </c>
      <c r="H23299" t="s">
        <v>708</v>
      </c>
      <c r="J23299" t="s">
        <v>14</v>
      </c>
      <c r="K23299">
        <v>65</v>
      </c>
      <c r="L23299" t="s">
        <v>15</v>
      </c>
    </row>
    <row r="23300" spans="1:12">
      <c r="A23300" t="e">
        <f ca="1">E00251439868821</f>
        <v>#NAME?</v>
      </c>
      <c r="B23300">
        <v>489</v>
      </c>
      <c r="C23300" t="s">
        <v>100</v>
      </c>
      <c r="D23300" s="1">
        <v>43061</v>
      </c>
      <c r="F23300">
        <v>1</v>
      </c>
      <c r="G23300">
        <v>4940</v>
      </c>
      <c r="H23300" t="s">
        <v>708</v>
      </c>
      <c r="J23300" t="s">
        <v>14</v>
      </c>
      <c r="K23300">
        <v>65</v>
      </c>
      <c r="L23300" t="s">
        <v>15</v>
      </c>
    </row>
    <row r="23301" spans="1:12">
      <c r="A23301" t="e">
        <f ca="1">E00251439868821</f>
        <v>#NAME?</v>
      </c>
      <c r="B23301">
        <v>6046</v>
      </c>
      <c r="C23301" t="s">
        <v>98</v>
      </c>
      <c r="D23301" s="1">
        <v>42413</v>
      </c>
      <c r="F23301">
        <v>1</v>
      </c>
      <c r="G23301">
        <v>9248</v>
      </c>
      <c r="H23301" t="s">
        <v>476</v>
      </c>
      <c r="I23301" t="s">
        <v>56</v>
      </c>
      <c r="J23301" t="s">
        <v>57</v>
      </c>
      <c r="K23301">
        <v>63</v>
      </c>
      <c r="L23301" t="s">
        <v>15</v>
      </c>
    </row>
    <row r="23302" spans="1:12">
      <c r="A23302" t="e">
        <f ca="1">E00251513369121</f>
        <v>#NAME?</v>
      </c>
      <c r="B23302">
        <v>4842</v>
      </c>
      <c r="C23302" t="s">
        <v>949</v>
      </c>
      <c r="D23302" s="1">
        <v>42930</v>
      </c>
      <c r="F23302">
        <v>2</v>
      </c>
      <c r="G23302">
        <v>7242</v>
      </c>
      <c r="H23302" t="s">
        <v>93</v>
      </c>
      <c r="I23302" t="s">
        <v>148</v>
      </c>
      <c r="J23302" t="s">
        <v>57</v>
      </c>
      <c r="K23302">
        <v>57</v>
      </c>
      <c r="L23302" t="s">
        <v>15</v>
      </c>
    </row>
    <row r="23303" spans="1:12">
      <c r="A23303" t="e">
        <f ca="1">E00251716576321</f>
        <v>#NAME?</v>
      </c>
      <c r="B23303">
        <v>494</v>
      </c>
      <c r="C23303" t="s">
        <v>63</v>
      </c>
      <c r="D23303" s="1">
        <v>42088</v>
      </c>
      <c r="F23303">
        <v>2</v>
      </c>
      <c r="G23303">
        <v>25000</v>
      </c>
      <c r="H23303" t="s">
        <v>178</v>
      </c>
      <c r="J23303" t="s">
        <v>14</v>
      </c>
      <c r="K23303">
        <v>62</v>
      </c>
      <c r="L23303" t="s">
        <v>15</v>
      </c>
    </row>
    <row r="23304" spans="1:12">
      <c r="A23304" t="e">
        <f ca="1">E00251439864121</f>
        <v>#NAME?</v>
      </c>
      <c r="B23304">
        <v>498</v>
      </c>
      <c r="C23304" t="s">
        <v>591</v>
      </c>
      <c r="D23304" s="1">
        <v>42907</v>
      </c>
      <c r="F23304">
        <v>1</v>
      </c>
      <c r="G23304">
        <v>3004</v>
      </c>
      <c r="H23304" t="s">
        <v>104</v>
      </c>
      <c r="J23304" t="s">
        <v>14</v>
      </c>
      <c r="K23304">
        <v>44</v>
      </c>
      <c r="L23304" t="s">
        <v>15</v>
      </c>
    </row>
    <row r="23305" spans="1:12">
      <c r="A23305" t="e">
        <f ca="1">E00251513369121</f>
        <v>#NAME?</v>
      </c>
      <c r="B23305">
        <v>460</v>
      </c>
      <c r="C23305" t="s">
        <v>711</v>
      </c>
      <c r="D23305" s="1">
        <v>41563</v>
      </c>
      <c r="F23305">
        <v>1</v>
      </c>
      <c r="G23305">
        <v>2800</v>
      </c>
      <c r="H23305" t="s">
        <v>717</v>
      </c>
      <c r="J23305" t="s">
        <v>14</v>
      </c>
      <c r="K23305">
        <v>53</v>
      </c>
      <c r="L23305" t="s">
        <v>15</v>
      </c>
    </row>
    <row r="23306" spans="1:12">
      <c r="A23306" t="e">
        <f ca="1">E00251615167221</f>
        <v>#NAME?</v>
      </c>
      <c r="B23306">
        <v>1929</v>
      </c>
      <c r="C23306" t="s">
        <v>195</v>
      </c>
      <c r="D23306" s="1">
        <v>41796</v>
      </c>
      <c r="F23306">
        <v>2</v>
      </c>
      <c r="G23306">
        <v>1119</v>
      </c>
      <c r="H23306" t="s">
        <v>638</v>
      </c>
      <c r="J23306" t="s">
        <v>14</v>
      </c>
      <c r="K23306">
        <v>50</v>
      </c>
      <c r="L23306" t="s">
        <v>15</v>
      </c>
    </row>
    <row r="23307" spans="1:12">
      <c r="A23307" t="e">
        <f ca="1">E00251417997521</f>
        <v>#NAME?</v>
      </c>
      <c r="B23307">
        <v>66</v>
      </c>
      <c r="C23307" t="s">
        <v>134</v>
      </c>
      <c r="D23307" s="1">
        <v>42025</v>
      </c>
      <c r="F23307">
        <v>1</v>
      </c>
      <c r="G23307">
        <v>29690</v>
      </c>
      <c r="H23307" t="s">
        <v>52</v>
      </c>
      <c r="J23307" t="s">
        <v>14</v>
      </c>
      <c r="K23307">
        <v>41</v>
      </c>
      <c r="L23307" t="s">
        <v>15</v>
      </c>
    </row>
    <row r="23308" spans="1:12">
      <c r="A23308" t="e">
        <f ca="1">E00251417997521</f>
        <v>#NAME?</v>
      </c>
      <c r="B23308">
        <v>66</v>
      </c>
      <c r="C23308" t="s">
        <v>134</v>
      </c>
      <c r="D23308" s="1">
        <v>42732</v>
      </c>
      <c r="F23308">
        <v>1</v>
      </c>
      <c r="G23308">
        <v>3051</v>
      </c>
      <c r="H23308" t="s">
        <v>13</v>
      </c>
      <c r="J23308" t="s">
        <v>14</v>
      </c>
      <c r="K23308">
        <v>42</v>
      </c>
      <c r="L23308" t="s">
        <v>15</v>
      </c>
    </row>
    <row r="23309" spans="1:12">
      <c r="A23309" t="e">
        <f ca="1">E00251615167221</f>
        <v>#NAME?</v>
      </c>
      <c r="B23309">
        <v>1929</v>
      </c>
      <c r="C23309" t="s">
        <v>195</v>
      </c>
      <c r="D23309" s="1">
        <v>42248</v>
      </c>
      <c r="F23309">
        <v>4</v>
      </c>
      <c r="G23309">
        <v>30000</v>
      </c>
      <c r="H23309" t="s">
        <v>144</v>
      </c>
      <c r="J23309" t="s">
        <v>14</v>
      </c>
      <c r="K23309">
        <v>51</v>
      </c>
      <c r="L23309" t="s">
        <v>15</v>
      </c>
    </row>
    <row r="23310" spans="1:12">
      <c r="A23310" t="e">
        <f ca="1">E00251513369121</f>
        <v>#NAME?</v>
      </c>
      <c r="B23310">
        <v>460</v>
      </c>
      <c r="C23310" t="s">
        <v>711</v>
      </c>
      <c r="D23310" s="1">
        <v>41564</v>
      </c>
      <c r="F23310">
        <v>1</v>
      </c>
      <c r="G23310">
        <v>2800</v>
      </c>
      <c r="H23310" t="s">
        <v>717</v>
      </c>
      <c r="J23310" t="s">
        <v>14</v>
      </c>
      <c r="K23310">
        <v>53</v>
      </c>
      <c r="L23310" t="s">
        <v>15</v>
      </c>
    </row>
    <row r="23311" spans="1:12">
      <c r="A23311" t="e">
        <f ca="1">E00251510813021</f>
        <v>#NAME?</v>
      </c>
      <c r="B23311">
        <v>105</v>
      </c>
      <c r="C23311" t="s">
        <v>682</v>
      </c>
      <c r="D23311" s="1">
        <v>41296</v>
      </c>
      <c r="F23311">
        <v>1</v>
      </c>
      <c r="G23311">
        <v>3804</v>
      </c>
      <c r="H23311" t="s">
        <v>71</v>
      </c>
      <c r="J23311" t="s">
        <v>14</v>
      </c>
      <c r="K23311">
        <v>44</v>
      </c>
      <c r="L23311" t="s">
        <v>15</v>
      </c>
    </row>
    <row r="23312" spans="1:12">
      <c r="A23312" t="e">
        <f ca="1">E00251417997521</f>
        <v>#NAME?</v>
      </c>
      <c r="B23312">
        <v>66</v>
      </c>
      <c r="C23312" t="s">
        <v>134</v>
      </c>
      <c r="D23312" s="1">
        <v>41878</v>
      </c>
      <c r="F23312">
        <v>2</v>
      </c>
      <c r="G23312">
        <v>2809</v>
      </c>
      <c r="H23312" t="s">
        <v>90</v>
      </c>
      <c r="J23312" t="s">
        <v>14</v>
      </c>
      <c r="K23312">
        <v>40</v>
      </c>
      <c r="L23312" t="s">
        <v>15</v>
      </c>
    </row>
    <row r="23313" spans="1:12">
      <c r="A23313" t="e">
        <f ca="1">E00251514725021</f>
        <v>#NAME?</v>
      </c>
      <c r="B23313">
        <v>489</v>
      </c>
      <c r="C23313" t="s">
        <v>100</v>
      </c>
      <c r="D23313" s="1">
        <v>41353</v>
      </c>
      <c r="F23313">
        <v>1</v>
      </c>
      <c r="G23313">
        <v>2449</v>
      </c>
      <c r="H23313" t="s">
        <v>53</v>
      </c>
      <c r="J23313" t="s">
        <v>14</v>
      </c>
      <c r="K23313">
        <v>40</v>
      </c>
      <c r="L23313" t="s">
        <v>15</v>
      </c>
    </row>
    <row r="23314" spans="1:12">
      <c r="A23314" t="e">
        <f ca="1">E00251432340321</f>
        <v>#NAME?</v>
      </c>
      <c r="B23314">
        <v>448</v>
      </c>
      <c r="C23314" t="s">
        <v>112</v>
      </c>
      <c r="D23314" s="1">
        <v>42426</v>
      </c>
      <c r="F23314">
        <v>2</v>
      </c>
      <c r="G23314">
        <v>49390</v>
      </c>
      <c r="H23314" t="s">
        <v>59</v>
      </c>
      <c r="J23314" t="s">
        <v>14</v>
      </c>
      <c r="K23314">
        <v>55</v>
      </c>
      <c r="L23314" t="s">
        <v>15</v>
      </c>
    </row>
    <row r="23315" spans="1:12">
      <c r="A23315" t="e">
        <f ca="1">E00251432340321</f>
        <v>#NAME?</v>
      </c>
      <c r="B23315">
        <v>448</v>
      </c>
      <c r="C23315" t="s">
        <v>112</v>
      </c>
      <c r="D23315" s="1">
        <v>43067</v>
      </c>
      <c r="F23315">
        <v>1</v>
      </c>
      <c r="G23315">
        <v>78609</v>
      </c>
      <c r="H23315" t="s">
        <v>240</v>
      </c>
      <c r="J23315" t="s">
        <v>14</v>
      </c>
      <c r="K23315">
        <v>57</v>
      </c>
      <c r="L23315" t="s">
        <v>22</v>
      </c>
    </row>
    <row r="23316" spans="1:12">
      <c r="A23316" t="e">
        <f ca="1">E00251439831421</f>
        <v>#NAME?</v>
      </c>
      <c r="B23316">
        <v>468</v>
      </c>
      <c r="C23316" t="s">
        <v>721</v>
      </c>
      <c r="D23316" s="1">
        <v>42942</v>
      </c>
      <c r="F23316">
        <v>1</v>
      </c>
      <c r="G23316">
        <v>5569</v>
      </c>
      <c r="H23316" t="s">
        <v>218</v>
      </c>
      <c r="J23316" t="s">
        <v>14</v>
      </c>
      <c r="K23316">
        <v>42</v>
      </c>
      <c r="L23316" t="s">
        <v>15</v>
      </c>
    </row>
    <row r="23317" spans="1:12">
      <c r="A23317" t="e">
        <f ca="1">E00251439831421</f>
        <v>#NAME?</v>
      </c>
      <c r="B23317">
        <v>468</v>
      </c>
      <c r="C23317" t="s">
        <v>721</v>
      </c>
      <c r="D23317" s="1">
        <v>42942</v>
      </c>
      <c r="F23317">
        <v>2</v>
      </c>
      <c r="G23317">
        <v>49390</v>
      </c>
      <c r="H23317" t="s">
        <v>59</v>
      </c>
      <c r="J23317" t="s">
        <v>14</v>
      </c>
      <c r="K23317">
        <v>42</v>
      </c>
      <c r="L23317" t="s">
        <v>15</v>
      </c>
    </row>
    <row r="23318" spans="1:12">
      <c r="A23318" t="e">
        <f ca="1">E00251413469721</f>
        <v>#NAME?</v>
      </c>
      <c r="B23318">
        <v>1929</v>
      </c>
      <c r="C23318" t="s">
        <v>195</v>
      </c>
      <c r="D23318" s="1">
        <v>42748</v>
      </c>
      <c r="F23318">
        <v>3</v>
      </c>
      <c r="G23318">
        <v>4549</v>
      </c>
      <c r="H23318" t="s">
        <v>69</v>
      </c>
      <c r="J23318" t="s">
        <v>14</v>
      </c>
      <c r="K23318">
        <v>68</v>
      </c>
      <c r="L23318" t="s">
        <v>15</v>
      </c>
    </row>
    <row r="23319" spans="1:12">
      <c r="A23319" t="e">
        <f ca="1">E00251413469721</f>
        <v>#NAME?</v>
      </c>
      <c r="B23319">
        <v>1929</v>
      </c>
      <c r="C23319" t="s">
        <v>195</v>
      </c>
      <c r="D23319" s="1">
        <v>42748</v>
      </c>
      <c r="F23319">
        <v>4</v>
      </c>
      <c r="G23319">
        <v>73390</v>
      </c>
      <c r="H23319" t="s">
        <v>66</v>
      </c>
      <c r="J23319" t="s">
        <v>14</v>
      </c>
      <c r="K23319">
        <v>68</v>
      </c>
      <c r="L23319" t="s">
        <v>15</v>
      </c>
    </row>
    <row r="23320" spans="1:12">
      <c r="A23320" t="e">
        <f ca="1">E00251514288421</f>
        <v>#NAME?</v>
      </c>
      <c r="B23320">
        <v>485</v>
      </c>
      <c r="C23320" t="s">
        <v>241</v>
      </c>
      <c r="D23320" s="1">
        <v>41723</v>
      </c>
      <c r="F23320">
        <v>3</v>
      </c>
      <c r="G23320">
        <v>73300</v>
      </c>
      <c r="H23320" t="s">
        <v>86</v>
      </c>
      <c r="J23320" t="s">
        <v>14</v>
      </c>
      <c r="K23320">
        <v>58</v>
      </c>
      <c r="L23320" t="s">
        <v>15</v>
      </c>
    </row>
    <row r="23321" spans="1:12">
      <c r="A23321" t="e">
        <f ca="1">E00251417952621</f>
        <v>#NAME?</v>
      </c>
      <c r="B23321">
        <v>66</v>
      </c>
      <c r="C23321" t="s">
        <v>134</v>
      </c>
      <c r="D23321" s="1">
        <v>42060</v>
      </c>
      <c r="F23321">
        <v>1</v>
      </c>
      <c r="G23321">
        <v>4019</v>
      </c>
      <c r="H23321" t="s">
        <v>26</v>
      </c>
      <c r="J23321" t="s">
        <v>14</v>
      </c>
      <c r="K23321">
        <v>48</v>
      </c>
      <c r="L23321" t="s">
        <v>15</v>
      </c>
    </row>
    <row r="23322" spans="1:12">
      <c r="A23322" t="e">
        <f ca="1">E00251713652521</f>
        <v>#NAME?</v>
      </c>
      <c r="B23322">
        <v>5994</v>
      </c>
      <c r="C23322" t="s">
        <v>311</v>
      </c>
      <c r="D23322" s="1">
        <v>42819</v>
      </c>
      <c r="F23322">
        <v>1</v>
      </c>
      <c r="G23322">
        <v>99812</v>
      </c>
      <c r="H23322" t="s">
        <v>1348</v>
      </c>
      <c r="I23322" t="s">
        <v>56</v>
      </c>
      <c r="J23322" t="s">
        <v>57</v>
      </c>
      <c r="K23322">
        <v>44</v>
      </c>
      <c r="L23322" t="s">
        <v>15</v>
      </c>
    </row>
    <row r="23323" spans="1:12">
      <c r="A23323" t="e">
        <f ca="1">E00251528138121</f>
        <v>#NAME?</v>
      </c>
      <c r="B23323">
        <v>66</v>
      </c>
      <c r="C23323" t="s">
        <v>134</v>
      </c>
      <c r="D23323" s="1">
        <v>42150</v>
      </c>
      <c r="F23323">
        <v>1</v>
      </c>
      <c r="G23323">
        <v>4019</v>
      </c>
      <c r="H23323" t="s">
        <v>26</v>
      </c>
      <c r="J23323" t="s">
        <v>14</v>
      </c>
      <c r="K23323">
        <v>60</v>
      </c>
      <c r="L23323" t="s">
        <v>15</v>
      </c>
    </row>
    <row r="23324" spans="1:12">
      <c r="A23324" t="e">
        <f ca="1">E00251528138121</f>
        <v>#NAME?</v>
      </c>
      <c r="B23324">
        <v>66</v>
      </c>
      <c r="C23324" t="s">
        <v>134</v>
      </c>
      <c r="D23324" s="1">
        <v>41682</v>
      </c>
      <c r="F23324">
        <v>2</v>
      </c>
      <c r="G23324">
        <v>4019</v>
      </c>
      <c r="H23324" t="s">
        <v>26</v>
      </c>
      <c r="J23324" t="s">
        <v>14</v>
      </c>
      <c r="K23324">
        <v>59</v>
      </c>
      <c r="L23324" t="s">
        <v>15</v>
      </c>
    </row>
    <row r="23325" spans="1:12">
      <c r="A23325" t="e">
        <f ca="1">E00251413469721</f>
        <v>#NAME?</v>
      </c>
      <c r="B23325">
        <v>1330</v>
      </c>
      <c r="C23325" t="s">
        <v>951</v>
      </c>
      <c r="D23325" s="1">
        <v>42803</v>
      </c>
      <c r="F23325">
        <v>4</v>
      </c>
      <c r="G23325">
        <v>73390</v>
      </c>
      <c r="H23325" t="s">
        <v>66</v>
      </c>
      <c r="J23325" t="s">
        <v>14</v>
      </c>
      <c r="K23325">
        <v>68</v>
      </c>
      <c r="L23325" t="s">
        <v>15</v>
      </c>
    </row>
    <row r="23326" spans="1:12">
      <c r="A23326" t="e">
        <f ca="1">E00251413469721</f>
        <v>#NAME?</v>
      </c>
      <c r="B23326">
        <v>1929</v>
      </c>
      <c r="C23326" t="s">
        <v>195</v>
      </c>
      <c r="D23326" s="1">
        <v>41968</v>
      </c>
      <c r="F23326">
        <v>2</v>
      </c>
      <c r="G23326">
        <v>7962</v>
      </c>
      <c r="H23326" t="s">
        <v>111</v>
      </c>
      <c r="J23326" t="s">
        <v>14</v>
      </c>
      <c r="K23326">
        <v>65</v>
      </c>
      <c r="L23326" t="s">
        <v>22</v>
      </c>
    </row>
    <row r="23327" spans="1:12">
      <c r="A23327" t="e">
        <f ca="1">E00251413469721</f>
        <v>#NAME?</v>
      </c>
      <c r="B23327">
        <v>1929</v>
      </c>
      <c r="C23327" t="s">
        <v>195</v>
      </c>
      <c r="D23327" s="1">
        <v>42080</v>
      </c>
      <c r="F23327">
        <v>5</v>
      </c>
      <c r="G23327">
        <v>7295</v>
      </c>
      <c r="H23327" t="s">
        <v>76</v>
      </c>
      <c r="J23327" t="s">
        <v>14</v>
      </c>
      <c r="K23327">
        <v>66</v>
      </c>
      <c r="L23327" t="s">
        <v>15</v>
      </c>
    </row>
    <row r="23328" spans="1:12">
      <c r="A23328" t="e">
        <f ca="1">E00251512648621</f>
        <v>#NAME?</v>
      </c>
      <c r="B23328">
        <v>62</v>
      </c>
      <c r="C23328" t="s">
        <v>20</v>
      </c>
      <c r="D23328" s="1">
        <v>41192</v>
      </c>
      <c r="F23328">
        <v>1</v>
      </c>
      <c r="G23328">
        <v>7243</v>
      </c>
      <c r="H23328" t="s">
        <v>42</v>
      </c>
      <c r="J23328" t="s">
        <v>14</v>
      </c>
      <c r="K23328">
        <v>45</v>
      </c>
      <c r="L23328" t="s">
        <v>15</v>
      </c>
    </row>
    <row r="23329" spans="1:12">
      <c r="A23329" t="e">
        <f ca="1">E00251715048221</f>
        <v>#NAME?</v>
      </c>
      <c r="B23329">
        <v>65</v>
      </c>
      <c r="C23329" t="s">
        <v>713</v>
      </c>
      <c r="D23329" s="1">
        <v>42090</v>
      </c>
      <c r="F23329">
        <v>1</v>
      </c>
      <c r="G23329">
        <v>84500</v>
      </c>
      <c r="H23329" t="s">
        <v>511</v>
      </c>
      <c r="J23329" t="s">
        <v>14</v>
      </c>
      <c r="K23329">
        <v>46</v>
      </c>
      <c r="L23329" t="s">
        <v>15</v>
      </c>
    </row>
    <row r="23330" spans="1:12">
      <c r="A23330" t="e">
        <f ca="1">E00251429396421</f>
        <v>#NAME?</v>
      </c>
      <c r="B23330">
        <v>276</v>
      </c>
      <c r="C23330" t="s">
        <v>122</v>
      </c>
      <c r="D23330" s="1">
        <v>42752</v>
      </c>
      <c r="F23330">
        <v>1</v>
      </c>
      <c r="G23330">
        <v>49390</v>
      </c>
      <c r="H23330" t="s">
        <v>59</v>
      </c>
      <c r="J23330" t="s">
        <v>14</v>
      </c>
      <c r="K23330">
        <v>59</v>
      </c>
      <c r="L23330" t="s">
        <v>15</v>
      </c>
    </row>
    <row r="23331" spans="1:12">
      <c r="A23331" t="e">
        <f ca="1">E00251514288421</f>
        <v>#NAME?</v>
      </c>
      <c r="B23331">
        <v>481</v>
      </c>
      <c r="C23331" t="s">
        <v>402</v>
      </c>
      <c r="D23331" s="1">
        <v>41968</v>
      </c>
      <c r="F23331">
        <v>2</v>
      </c>
      <c r="G23331">
        <v>7295</v>
      </c>
      <c r="H23331" t="s">
        <v>76</v>
      </c>
      <c r="J23331" t="s">
        <v>14</v>
      </c>
      <c r="K23331">
        <v>59</v>
      </c>
      <c r="L23331" t="s">
        <v>15</v>
      </c>
    </row>
    <row r="23332" spans="1:12">
      <c r="A23332" t="e">
        <f ca="1">E00251413469721</f>
        <v>#NAME?</v>
      </c>
      <c r="B23332">
        <v>1929</v>
      </c>
      <c r="C23332" t="s">
        <v>195</v>
      </c>
      <c r="D23332" s="1">
        <v>42864</v>
      </c>
      <c r="F23332">
        <v>3</v>
      </c>
      <c r="G23332">
        <v>4549</v>
      </c>
      <c r="H23332" t="s">
        <v>69</v>
      </c>
      <c r="J23332" t="s">
        <v>14</v>
      </c>
      <c r="K23332">
        <v>68</v>
      </c>
      <c r="L23332" t="s">
        <v>15</v>
      </c>
    </row>
    <row r="23333" spans="1:12">
      <c r="A23333" t="e">
        <f ca="1">E00251514288421</f>
        <v>#NAME?</v>
      </c>
      <c r="B23333">
        <v>481</v>
      </c>
      <c r="C23333" t="s">
        <v>402</v>
      </c>
      <c r="D23333" s="1">
        <v>41605</v>
      </c>
      <c r="F23333">
        <v>3</v>
      </c>
      <c r="G23333">
        <v>73300</v>
      </c>
      <c r="H23333" t="s">
        <v>86</v>
      </c>
      <c r="J23333" t="s">
        <v>14</v>
      </c>
      <c r="K23333">
        <v>58</v>
      </c>
      <c r="L23333" t="s">
        <v>15</v>
      </c>
    </row>
    <row r="23334" spans="1:12">
      <c r="A23334" t="e">
        <f ca="1">E00251715048221</f>
        <v>#NAME?</v>
      </c>
      <c r="B23334">
        <v>4903</v>
      </c>
      <c r="C23334" t="s">
        <v>1108</v>
      </c>
      <c r="D23334" s="1">
        <v>42972</v>
      </c>
      <c r="F23334">
        <v>2</v>
      </c>
      <c r="G23334">
        <v>2448</v>
      </c>
      <c r="H23334" t="s">
        <v>19</v>
      </c>
      <c r="I23334" t="s">
        <v>148</v>
      </c>
      <c r="J23334" t="s">
        <v>57</v>
      </c>
      <c r="K23334">
        <v>49</v>
      </c>
      <c r="L23334" t="s">
        <v>15</v>
      </c>
    </row>
    <row r="23335" spans="1:12">
      <c r="A23335" t="e">
        <f ca="1">E00251715048221</f>
        <v>#NAME?</v>
      </c>
      <c r="B23335">
        <v>4903</v>
      </c>
      <c r="C23335" t="s">
        <v>1108</v>
      </c>
      <c r="D23335" s="1">
        <v>42995</v>
      </c>
      <c r="F23335">
        <v>1</v>
      </c>
      <c r="G23335">
        <v>5225</v>
      </c>
      <c r="H23335" t="s">
        <v>280</v>
      </c>
      <c r="I23335" t="s">
        <v>148</v>
      </c>
      <c r="J23335" t="s">
        <v>57</v>
      </c>
      <c r="K23335">
        <v>49</v>
      </c>
      <c r="L23335" t="s">
        <v>15</v>
      </c>
    </row>
    <row r="23336" spans="1:12">
      <c r="A23336" t="e">
        <f ca="1">E00251514288421</f>
        <v>#NAME?</v>
      </c>
      <c r="B23336">
        <v>481</v>
      </c>
      <c r="C23336" t="s">
        <v>402</v>
      </c>
      <c r="D23336" s="1">
        <v>41968</v>
      </c>
      <c r="F23336">
        <v>3</v>
      </c>
      <c r="G23336">
        <v>73300</v>
      </c>
      <c r="H23336" t="s">
        <v>86</v>
      </c>
      <c r="J23336" t="s">
        <v>14</v>
      </c>
      <c r="K23336">
        <v>59</v>
      </c>
      <c r="L23336" t="s">
        <v>15</v>
      </c>
    </row>
    <row r="23337" spans="1:12">
      <c r="A23337" t="e">
        <f ca="1">E00251514288421</f>
        <v>#NAME?</v>
      </c>
      <c r="B23337">
        <v>481</v>
      </c>
      <c r="C23337" t="s">
        <v>402</v>
      </c>
      <c r="D23337" s="1">
        <v>42979</v>
      </c>
      <c r="F23337">
        <v>2</v>
      </c>
      <c r="G23337">
        <v>7028</v>
      </c>
      <c r="H23337" t="s">
        <v>407</v>
      </c>
      <c r="J23337" t="s">
        <v>14</v>
      </c>
      <c r="K23337">
        <v>61</v>
      </c>
      <c r="L23337" t="s">
        <v>15</v>
      </c>
    </row>
    <row r="23338" spans="1:12">
      <c r="A23338" t="e">
        <f ca="1">E00251529498321</f>
        <v>#NAME?</v>
      </c>
      <c r="B23338">
        <v>163</v>
      </c>
      <c r="C23338" t="s">
        <v>219</v>
      </c>
      <c r="D23338" s="1">
        <v>42654</v>
      </c>
      <c r="F23338">
        <v>1</v>
      </c>
      <c r="G23338">
        <v>4019</v>
      </c>
      <c r="H23338" t="s">
        <v>26</v>
      </c>
      <c r="J23338" t="s">
        <v>14</v>
      </c>
      <c r="K23338">
        <v>66</v>
      </c>
      <c r="L23338" t="s">
        <v>15</v>
      </c>
    </row>
    <row r="23339" spans="1:12">
      <c r="A23339" t="e">
        <f ca="1">E00251512443421</f>
        <v>#NAME?</v>
      </c>
      <c r="B23339">
        <v>1929</v>
      </c>
      <c r="C23339" t="s">
        <v>195</v>
      </c>
      <c r="D23339" s="1">
        <v>41337</v>
      </c>
      <c r="F23339">
        <v>1</v>
      </c>
      <c r="G23339">
        <v>2800</v>
      </c>
      <c r="H23339" t="s">
        <v>717</v>
      </c>
      <c r="J23339" t="s">
        <v>14</v>
      </c>
      <c r="K23339">
        <v>53</v>
      </c>
      <c r="L23339" t="s">
        <v>15</v>
      </c>
    </row>
    <row r="23340" spans="1:12">
      <c r="A23340" t="e">
        <f ca="1">E00251512443421</f>
        <v>#NAME?</v>
      </c>
      <c r="B23340">
        <v>1929</v>
      </c>
      <c r="C23340" t="s">
        <v>195</v>
      </c>
      <c r="D23340" s="1">
        <v>40959</v>
      </c>
      <c r="F23340">
        <v>1</v>
      </c>
      <c r="G23340">
        <v>4659</v>
      </c>
      <c r="H23340" t="s">
        <v>47</v>
      </c>
      <c r="J23340" t="s">
        <v>14</v>
      </c>
      <c r="K23340">
        <v>52</v>
      </c>
      <c r="L23340" t="s">
        <v>15</v>
      </c>
    </row>
    <row r="23341" spans="1:12">
      <c r="A23341" t="e">
        <f ca="1">E00251711664321</f>
        <v>#NAME?</v>
      </c>
      <c r="B23341">
        <v>11</v>
      </c>
      <c r="C23341" t="s">
        <v>245</v>
      </c>
      <c r="D23341" s="1">
        <v>42521</v>
      </c>
      <c r="F23341">
        <v>1</v>
      </c>
      <c r="G23341">
        <v>4779</v>
      </c>
      <c r="H23341" t="s">
        <v>231</v>
      </c>
      <c r="J23341" t="s">
        <v>14</v>
      </c>
      <c r="K23341">
        <v>64</v>
      </c>
      <c r="L23341" t="s">
        <v>15</v>
      </c>
    </row>
    <row r="23342" spans="1:12">
      <c r="A23342" t="e">
        <f ca="1">E00251413469721</f>
        <v>#NAME?</v>
      </c>
      <c r="B23342">
        <v>1929</v>
      </c>
      <c r="C23342" t="s">
        <v>195</v>
      </c>
      <c r="D23342" s="1">
        <v>42307</v>
      </c>
      <c r="F23342">
        <v>5</v>
      </c>
      <c r="G23342">
        <v>73390</v>
      </c>
      <c r="H23342" t="s">
        <v>66</v>
      </c>
      <c r="J23342" t="s">
        <v>14</v>
      </c>
      <c r="K23342">
        <v>66</v>
      </c>
      <c r="L23342" t="s">
        <v>15</v>
      </c>
    </row>
    <row r="23343" spans="1:12">
      <c r="A23343" t="e">
        <f ca="1">E00251619839021</f>
        <v>#NAME?</v>
      </c>
      <c r="B23343">
        <v>437</v>
      </c>
      <c r="C23343" t="s">
        <v>216</v>
      </c>
      <c r="D23343" s="1">
        <v>41729</v>
      </c>
      <c r="F23343">
        <v>2</v>
      </c>
      <c r="G23343">
        <v>4019</v>
      </c>
      <c r="H23343" t="s">
        <v>26</v>
      </c>
      <c r="J23343" t="s">
        <v>14</v>
      </c>
      <c r="K23343">
        <v>47</v>
      </c>
      <c r="L23343" t="s">
        <v>15</v>
      </c>
    </row>
    <row r="23344" spans="1:12">
      <c r="A23344" t="e">
        <f ca="1">E00251619839021</f>
        <v>#NAME?</v>
      </c>
      <c r="B23344">
        <v>437</v>
      </c>
      <c r="C23344" t="s">
        <v>216</v>
      </c>
      <c r="D23344" s="1">
        <v>42230</v>
      </c>
      <c r="F23344">
        <v>1</v>
      </c>
      <c r="G23344">
        <v>4019</v>
      </c>
      <c r="H23344" t="s">
        <v>26</v>
      </c>
      <c r="J23344" t="s">
        <v>14</v>
      </c>
      <c r="K23344">
        <v>49</v>
      </c>
      <c r="L23344" t="s">
        <v>15</v>
      </c>
    </row>
    <row r="23345" spans="1:12">
      <c r="A23345" t="e">
        <f ca="1">E00251619839021</f>
        <v>#NAME?</v>
      </c>
      <c r="B23345">
        <v>437</v>
      </c>
      <c r="C23345" t="s">
        <v>216</v>
      </c>
      <c r="D23345" s="1">
        <v>42573</v>
      </c>
      <c r="F23345">
        <v>1</v>
      </c>
      <c r="G23345">
        <v>4019</v>
      </c>
      <c r="H23345" t="s">
        <v>26</v>
      </c>
      <c r="J23345" t="s">
        <v>14</v>
      </c>
      <c r="K23345">
        <v>49</v>
      </c>
      <c r="L23345" t="s">
        <v>15</v>
      </c>
    </row>
    <row r="23346" spans="1:12">
      <c r="A23346" t="e">
        <f ca="1">E00251716576321</f>
        <v>#NAME?</v>
      </c>
      <c r="B23346">
        <v>494</v>
      </c>
      <c r="C23346" t="s">
        <v>63</v>
      </c>
      <c r="D23346" s="1">
        <v>42108</v>
      </c>
      <c r="F23346">
        <v>2</v>
      </c>
      <c r="G23346">
        <v>5198</v>
      </c>
      <c r="H23346" t="s">
        <v>200</v>
      </c>
      <c r="J23346" t="s">
        <v>14</v>
      </c>
      <c r="K23346">
        <v>62</v>
      </c>
      <c r="L23346" t="s">
        <v>15</v>
      </c>
    </row>
    <row r="23347" spans="1:12">
      <c r="A23347" t="e">
        <f ca="1">E00251711664321</f>
        <v>#NAME?</v>
      </c>
      <c r="B23347">
        <v>11</v>
      </c>
      <c r="C23347" t="s">
        <v>245</v>
      </c>
      <c r="D23347" s="1">
        <v>40998</v>
      </c>
      <c r="F23347">
        <v>1</v>
      </c>
      <c r="G23347">
        <v>3798</v>
      </c>
      <c r="H23347" t="s">
        <v>902</v>
      </c>
      <c r="J23347" t="s">
        <v>14</v>
      </c>
      <c r="K23347">
        <v>60</v>
      </c>
      <c r="L23347" t="s">
        <v>15</v>
      </c>
    </row>
    <row r="23348" spans="1:12">
      <c r="A23348" t="e">
        <f ca="1">E00251711664321</f>
        <v>#NAME?</v>
      </c>
      <c r="B23348">
        <v>11</v>
      </c>
      <c r="C23348" t="s">
        <v>245</v>
      </c>
      <c r="D23348" s="1">
        <v>41740</v>
      </c>
      <c r="F23348">
        <v>1</v>
      </c>
      <c r="G23348">
        <v>4779</v>
      </c>
      <c r="H23348" t="s">
        <v>231</v>
      </c>
      <c r="J23348" t="s">
        <v>14</v>
      </c>
      <c r="K23348">
        <v>62</v>
      </c>
      <c r="L23348" t="s">
        <v>15</v>
      </c>
    </row>
    <row r="23349" spans="1:12">
      <c r="A23349" t="e">
        <f ca="1">E00251529498321</f>
        <v>#NAME?</v>
      </c>
      <c r="B23349">
        <v>163</v>
      </c>
      <c r="C23349" t="s">
        <v>219</v>
      </c>
      <c r="D23349" s="1">
        <v>41582</v>
      </c>
      <c r="F23349">
        <v>1</v>
      </c>
      <c r="G23349">
        <v>4019</v>
      </c>
      <c r="H23349" t="s">
        <v>26</v>
      </c>
      <c r="J23349" t="s">
        <v>14</v>
      </c>
      <c r="K23349">
        <v>63</v>
      </c>
      <c r="L23349" t="s">
        <v>15</v>
      </c>
    </row>
    <row r="23350" spans="1:12">
      <c r="A23350" t="e">
        <f ca="1">E00251432340321</f>
        <v>#NAME?</v>
      </c>
      <c r="B23350">
        <v>448</v>
      </c>
      <c r="C23350" t="s">
        <v>112</v>
      </c>
      <c r="D23350" s="1">
        <v>42628</v>
      </c>
      <c r="F23350">
        <v>1</v>
      </c>
      <c r="G23350">
        <v>27800</v>
      </c>
      <c r="H23350" t="s">
        <v>145</v>
      </c>
      <c r="J23350" t="s">
        <v>14</v>
      </c>
      <c r="K23350">
        <v>56</v>
      </c>
      <c r="L23350" t="s">
        <v>15</v>
      </c>
    </row>
    <row r="23351" spans="1:12">
      <c r="A23351" t="e">
        <f ca="1">E00251439947821</f>
        <v>#NAME?</v>
      </c>
      <c r="B23351">
        <v>165</v>
      </c>
      <c r="C23351" t="s">
        <v>461</v>
      </c>
      <c r="D23351" s="1">
        <v>42411</v>
      </c>
      <c r="F23351">
        <v>2</v>
      </c>
      <c r="G23351">
        <v>49390</v>
      </c>
      <c r="H23351" t="s">
        <v>59</v>
      </c>
      <c r="J23351" t="s">
        <v>14</v>
      </c>
      <c r="K23351">
        <v>50</v>
      </c>
      <c r="L23351" t="s">
        <v>15</v>
      </c>
    </row>
    <row r="23352" spans="1:12">
      <c r="A23352" t="e">
        <f ca="1">E00251617573321</f>
        <v>#NAME?</v>
      </c>
      <c r="B23352">
        <v>440</v>
      </c>
      <c r="C23352" t="s">
        <v>12</v>
      </c>
      <c r="D23352" s="1">
        <v>41306</v>
      </c>
      <c r="F23352">
        <v>1</v>
      </c>
      <c r="G23352">
        <v>7881</v>
      </c>
      <c r="H23352" t="s">
        <v>637</v>
      </c>
      <c r="J23352" t="s">
        <v>14</v>
      </c>
      <c r="K23352">
        <v>43</v>
      </c>
      <c r="L23352" t="s">
        <v>22</v>
      </c>
    </row>
    <row r="23353" spans="1:12">
      <c r="A23353" t="e">
        <f ca="1">E00251429396421</f>
        <v>#NAME?</v>
      </c>
      <c r="B23353">
        <v>276</v>
      </c>
      <c r="C23353" t="s">
        <v>122</v>
      </c>
      <c r="D23353" s="1">
        <v>41082</v>
      </c>
      <c r="F23353">
        <v>1</v>
      </c>
      <c r="G23353">
        <v>5959</v>
      </c>
      <c r="H23353" t="s">
        <v>829</v>
      </c>
      <c r="J23353" t="s">
        <v>14</v>
      </c>
      <c r="K23353">
        <v>55</v>
      </c>
      <c r="L23353" t="s">
        <v>15</v>
      </c>
    </row>
    <row r="23354" spans="1:12">
      <c r="A23354" t="e">
        <f ca="1">E00251429396421</f>
        <v>#NAME?</v>
      </c>
      <c r="B23354">
        <v>276</v>
      </c>
      <c r="C23354" t="s">
        <v>122</v>
      </c>
      <c r="D23354" s="1">
        <v>41225</v>
      </c>
      <c r="F23354">
        <v>1</v>
      </c>
      <c r="G23354">
        <v>463</v>
      </c>
      <c r="H23354" t="s">
        <v>259</v>
      </c>
      <c r="J23354" t="s">
        <v>14</v>
      </c>
      <c r="K23354">
        <v>55</v>
      </c>
      <c r="L23354" t="s">
        <v>15</v>
      </c>
    </row>
    <row r="23355" spans="1:12">
      <c r="A23355" t="e">
        <f ca="1">E00251528755421</f>
        <v>#NAME?</v>
      </c>
      <c r="B23355">
        <v>278</v>
      </c>
      <c r="C23355" t="s">
        <v>222</v>
      </c>
      <c r="D23355" s="1">
        <v>42159</v>
      </c>
      <c r="F23355">
        <v>1</v>
      </c>
      <c r="G23355">
        <v>82525</v>
      </c>
      <c r="H23355" t="s">
        <v>371</v>
      </c>
      <c r="J23355" t="s">
        <v>14</v>
      </c>
      <c r="K23355">
        <v>52</v>
      </c>
      <c r="L23355" t="s">
        <v>15</v>
      </c>
    </row>
    <row r="23356" spans="1:12">
      <c r="A23356" t="e">
        <f ca="1">E00251512648621</f>
        <v>#NAME?</v>
      </c>
      <c r="B23356">
        <v>62</v>
      </c>
      <c r="C23356" t="s">
        <v>20</v>
      </c>
      <c r="D23356" s="1">
        <v>42290</v>
      </c>
      <c r="F23356">
        <v>4</v>
      </c>
      <c r="G23356">
        <v>2169</v>
      </c>
      <c r="H23356" t="s">
        <v>40</v>
      </c>
      <c r="J23356" t="s">
        <v>14</v>
      </c>
      <c r="K23356">
        <v>48</v>
      </c>
      <c r="L23356" t="s">
        <v>15</v>
      </c>
    </row>
    <row r="23357" spans="1:12">
      <c r="A23357" t="e">
        <f ca="1">E00251528138121</f>
        <v>#NAME?</v>
      </c>
      <c r="B23357">
        <v>66</v>
      </c>
      <c r="C23357" t="s">
        <v>134</v>
      </c>
      <c r="D23357" s="1">
        <v>42114</v>
      </c>
      <c r="F23357">
        <v>2</v>
      </c>
      <c r="G23357">
        <v>4019</v>
      </c>
      <c r="H23357" t="s">
        <v>26</v>
      </c>
      <c r="J23357" t="s">
        <v>14</v>
      </c>
      <c r="K23357">
        <v>60</v>
      </c>
      <c r="L23357" t="s">
        <v>15</v>
      </c>
    </row>
    <row r="23358" spans="1:12">
      <c r="A23358" t="e">
        <f ca="1">E00251528138121</f>
        <v>#NAME?</v>
      </c>
      <c r="B23358">
        <v>66</v>
      </c>
      <c r="C23358" t="s">
        <v>134</v>
      </c>
      <c r="D23358" s="1">
        <v>42380</v>
      </c>
      <c r="F23358">
        <v>1</v>
      </c>
      <c r="G23358">
        <v>2720</v>
      </c>
      <c r="H23358" t="s">
        <v>65</v>
      </c>
      <c r="J23358" t="s">
        <v>14</v>
      </c>
      <c r="K23358">
        <v>61</v>
      </c>
      <c r="L23358" t="s">
        <v>15</v>
      </c>
    </row>
    <row r="23359" spans="1:12">
      <c r="A23359" t="e">
        <f ca="1">E00251514288421</f>
        <v>#NAME?</v>
      </c>
      <c r="B23359">
        <v>485</v>
      </c>
      <c r="C23359" t="s">
        <v>241</v>
      </c>
      <c r="D23359" s="1">
        <v>41164</v>
      </c>
      <c r="F23359">
        <v>1</v>
      </c>
      <c r="G23359">
        <v>64683</v>
      </c>
      <c r="H23359" t="s">
        <v>714</v>
      </c>
      <c r="J23359" t="s">
        <v>14</v>
      </c>
      <c r="K23359">
        <v>56</v>
      </c>
      <c r="L23359" t="s">
        <v>15</v>
      </c>
    </row>
    <row r="23360" spans="1:12">
      <c r="A23360" t="e">
        <f ca="1">E00251439746321</f>
        <v>#NAME?</v>
      </c>
      <c r="B23360">
        <v>297</v>
      </c>
      <c r="C23360" t="s">
        <v>411</v>
      </c>
      <c r="D23360" s="1">
        <v>42816</v>
      </c>
      <c r="F23360">
        <v>1</v>
      </c>
      <c r="G23360">
        <v>2720</v>
      </c>
      <c r="H23360" t="s">
        <v>65</v>
      </c>
      <c r="J23360" t="s">
        <v>14</v>
      </c>
      <c r="K23360">
        <v>64</v>
      </c>
      <c r="L23360" t="s">
        <v>15</v>
      </c>
    </row>
    <row r="23361" spans="1:12">
      <c r="A23361" t="e">
        <f ca="1">E00251439746321</f>
        <v>#NAME?</v>
      </c>
      <c r="B23361">
        <v>297</v>
      </c>
      <c r="C23361" t="s">
        <v>411</v>
      </c>
      <c r="D23361" s="1">
        <v>43038</v>
      </c>
      <c r="F23361">
        <v>4</v>
      </c>
      <c r="G23361">
        <v>27800</v>
      </c>
      <c r="H23361" t="s">
        <v>145</v>
      </c>
      <c r="J23361" t="s">
        <v>14</v>
      </c>
      <c r="K23361">
        <v>65</v>
      </c>
      <c r="L23361" t="s">
        <v>15</v>
      </c>
    </row>
    <row r="23362" spans="1:12">
      <c r="A23362" t="e">
        <f ca="1">E00251617573321</f>
        <v>#NAME?</v>
      </c>
      <c r="B23362">
        <v>440</v>
      </c>
      <c r="C23362" t="s">
        <v>12</v>
      </c>
      <c r="D23362" s="1">
        <v>41045</v>
      </c>
      <c r="F23362">
        <v>1</v>
      </c>
      <c r="G23362">
        <v>7881</v>
      </c>
      <c r="H23362" t="s">
        <v>637</v>
      </c>
      <c r="J23362" t="s">
        <v>14</v>
      </c>
      <c r="K23362">
        <v>42</v>
      </c>
      <c r="L23362" t="s">
        <v>22</v>
      </c>
    </row>
    <row r="23363" spans="1:12">
      <c r="A23363" t="e">
        <f ca="1">E00251413469721</f>
        <v>#NAME?</v>
      </c>
      <c r="B23363">
        <v>763</v>
      </c>
      <c r="C23363" t="s">
        <v>194</v>
      </c>
      <c r="D23363" s="1">
        <v>41761</v>
      </c>
      <c r="F23363">
        <v>1</v>
      </c>
      <c r="G23363">
        <v>92411</v>
      </c>
      <c r="H23363" t="s">
        <v>1118</v>
      </c>
      <c r="I23363" t="s">
        <v>56</v>
      </c>
      <c r="J23363" t="s">
        <v>57</v>
      </c>
      <c r="K23363">
        <v>65</v>
      </c>
      <c r="L23363" t="s">
        <v>15</v>
      </c>
    </row>
    <row r="23364" spans="1:12">
      <c r="A23364" t="e">
        <f ca="1">E00251413469721</f>
        <v>#NAME?</v>
      </c>
      <c r="B23364">
        <v>1929</v>
      </c>
      <c r="C23364" t="s">
        <v>195</v>
      </c>
      <c r="D23364" s="1">
        <v>41775</v>
      </c>
      <c r="F23364">
        <v>1</v>
      </c>
      <c r="G23364">
        <v>9599</v>
      </c>
      <c r="H23364" t="s">
        <v>430</v>
      </c>
      <c r="J23364" t="s">
        <v>14</v>
      </c>
      <c r="K23364">
        <v>65</v>
      </c>
      <c r="L23364" t="s">
        <v>15</v>
      </c>
    </row>
    <row r="23365" spans="1:12">
      <c r="A23365" t="e">
        <f ca="1">E00251619801621</f>
        <v>#NAME?</v>
      </c>
      <c r="B23365">
        <v>148</v>
      </c>
      <c r="C23365" t="s">
        <v>318</v>
      </c>
      <c r="D23365" s="1">
        <v>42650</v>
      </c>
      <c r="F23365">
        <v>1</v>
      </c>
      <c r="G23365">
        <v>9248</v>
      </c>
      <c r="H23365" t="s">
        <v>476</v>
      </c>
      <c r="I23365" t="s">
        <v>56</v>
      </c>
      <c r="J23365" t="s">
        <v>57</v>
      </c>
      <c r="K23365">
        <v>43</v>
      </c>
      <c r="L23365" t="s">
        <v>15</v>
      </c>
    </row>
    <row r="23366" spans="1:12">
      <c r="A23366" t="e">
        <f ca="1">E00251529498321</f>
        <v>#NAME?</v>
      </c>
      <c r="B23366">
        <v>163</v>
      </c>
      <c r="C23366" t="s">
        <v>219</v>
      </c>
      <c r="D23366" s="1">
        <v>43061</v>
      </c>
      <c r="F23366">
        <v>3</v>
      </c>
      <c r="G23366">
        <v>27800</v>
      </c>
      <c r="H23366" t="s">
        <v>145</v>
      </c>
      <c r="J23366" t="s">
        <v>14</v>
      </c>
      <c r="K23366">
        <v>67</v>
      </c>
      <c r="L23366" t="s">
        <v>15</v>
      </c>
    </row>
    <row r="23367" spans="1:12">
      <c r="A23367" t="e">
        <f ca="1">E00251529498321</f>
        <v>#NAME?</v>
      </c>
      <c r="B23367">
        <v>4893</v>
      </c>
      <c r="C23367" t="s">
        <v>426</v>
      </c>
      <c r="D23367" s="1">
        <v>42529</v>
      </c>
      <c r="F23367">
        <v>1</v>
      </c>
      <c r="G23367">
        <v>8488</v>
      </c>
      <c r="H23367" t="s">
        <v>964</v>
      </c>
      <c r="I23367" t="s">
        <v>148</v>
      </c>
      <c r="J23367" t="s">
        <v>57</v>
      </c>
      <c r="K23367">
        <v>65</v>
      </c>
      <c r="L23367" t="s">
        <v>15</v>
      </c>
    </row>
    <row r="23368" spans="1:12">
      <c r="A23368" t="e">
        <f ca="1">E00251439947821</f>
        <v>#NAME?</v>
      </c>
      <c r="B23368">
        <v>165</v>
      </c>
      <c r="C23368" t="s">
        <v>461</v>
      </c>
      <c r="D23368" s="1">
        <v>42349</v>
      </c>
      <c r="F23368">
        <v>1</v>
      </c>
      <c r="G23368">
        <v>2149</v>
      </c>
      <c r="H23368" t="s">
        <v>484</v>
      </c>
      <c r="J23368" t="s">
        <v>14</v>
      </c>
      <c r="K23368">
        <v>50</v>
      </c>
      <c r="L23368" t="s">
        <v>15</v>
      </c>
    </row>
    <row r="23369" spans="1:12">
      <c r="A23369" t="e">
        <f ca="1">E00251439947821</f>
        <v>#NAME?</v>
      </c>
      <c r="B23369">
        <v>165</v>
      </c>
      <c r="C23369" t="s">
        <v>461</v>
      </c>
      <c r="D23369" s="1">
        <v>42915</v>
      </c>
      <c r="F23369">
        <v>1</v>
      </c>
      <c r="G23369">
        <v>52510</v>
      </c>
      <c r="H23369" t="s">
        <v>611</v>
      </c>
      <c r="J23369" t="s">
        <v>14</v>
      </c>
      <c r="K23369">
        <v>52</v>
      </c>
      <c r="L23369" t="s">
        <v>15</v>
      </c>
    </row>
    <row r="23370" spans="1:12">
      <c r="A23370" t="e">
        <f ca="1">E00251439947821</f>
        <v>#NAME?</v>
      </c>
      <c r="B23370">
        <v>4893</v>
      </c>
      <c r="C23370" t="s">
        <v>426</v>
      </c>
      <c r="D23370" s="1">
        <v>42568</v>
      </c>
      <c r="F23370">
        <v>1</v>
      </c>
      <c r="G23370">
        <v>82525</v>
      </c>
      <c r="H23370" t="s">
        <v>371</v>
      </c>
      <c r="I23370" t="s">
        <v>148</v>
      </c>
      <c r="J23370" t="s">
        <v>57</v>
      </c>
      <c r="K23370">
        <v>51</v>
      </c>
      <c r="L23370" t="s">
        <v>15</v>
      </c>
    </row>
    <row r="23371" spans="1:12">
      <c r="A23371" t="e">
        <f ca="1">E00251429396421</f>
        <v>#NAME?</v>
      </c>
      <c r="B23371">
        <v>276</v>
      </c>
      <c r="C23371" t="s">
        <v>122</v>
      </c>
      <c r="D23371" s="1">
        <v>42822</v>
      </c>
      <c r="F23371">
        <v>6</v>
      </c>
      <c r="G23371">
        <v>4019</v>
      </c>
      <c r="H23371" t="s">
        <v>26</v>
      </c>
      <c r="J23371" t="s">
        <v>14</v>
      </c>
      <c r="K23371">
        <v>59</v>
      </c>
      <c r="L23371" t="s">
        <v>15</v>
      </c>
    </row>
    <row r="23372" spans="1:12">
      <c r="A23372" t="e">
        <f ca="1">E00251716572021</f>
        <v>#NAME?</v>
      </c>
      <c r="B23372">
        <v>446</v>
      </c>
      <c r="C23372" t="s">
        <v>94</v>
      </c>
      <c r="D23372" s="1">
        <v>43082</v>
      </c>
      <c r="F23372">
        <v>1</v>
      </c>
      <c r="G23372">
        <v>4549</v>
      </c>
      <c r="H23372" t="s">
        <v>69</v>
      </c>
      <c r="J23372" t="s">
        <v>14</v>
      </c>
      <c r="K23372">
        <v>47</v>
      </c>
      <c r="L23372" t="s">
        <v>15</v>
      </c>
    </row>
    <row r="23373" spans="1:12">
      <c r="A23373" t="e">
        <f ca="1">E00251514752621</f>
        <v>#NAME?</v>
      </c>
      <c r="B23373">
        <v>481</v>
      </c>
      <c r="C23373" t="s">
        <v>402</v>
      </c>
      <c r="D23373" s="1">
        <v>43093</v>
      </c>
      <c r="F23373">
        <v>4</v>
      </c>
      <c r="G23373">
        <v>6101</v>
      </c>
      <c r="H23373" t="s">
        <v>423</v>
      </c>
      <c r="J23373" t="s">
        <v>14</v>
      </c>
      <c r="K23373">
        <v>58</v>
      </c>
      <c r="L23373" t="s">
        <v>15</v>
      </c>
    </row>
    <row r="23374" spans="1:12">
      <c r="A23374" t="e">
        <f ca="1">E00251413469721</f>
        <v>#NAME?</v>
      </c>
      <c r="B23374">
        <v>1929</v>
      </c>
      <c r="C23374" t="s">
        <v>195</v>
      </c>
      <c r="D23374" s="1">
        <v>41877</v>
      </c>
      <c r="F23374">
        <v>3</v>
      </c>
      <c r="G23374">
        <v>4549</v>
      </c>
      <c r="H23374" t="s">
        <v>69</v>
      </c>
      <c r="J23374" t="s">
        <v>14</v>
      </c>
      <c r="K23374">
        <v>65</v>
      </c>
      <c r="L23374" t="s">
        <v>15</v>
      </c>
    </row>
    <row r="23375" spans="1:12">
      <c r="A23375" t="e">
        <f ca="1">E00251514288421</f>
        <v>#NAME?</v>
      </c>
      <c r="B23375">
        <v>481</v>
      </c>
      <c r="C23375" t="s">
        <v>402</v>
      </c>
      <c r="D23375" s="1">
        <v>41719</v>
      </c>
      <c r="F23375">
        <v>4</v>
      </c>
      <c r="G23375">
        <v>34600</v>
      </c>
      <c r="H23375" t="s">
        <v>578</v>
      </c>
      <c r="J23375" t="s">
        <v>14</v>
      </c>
      <c r="K23375">
        <v>58</v>
      </c>
      <c r="L23375" t="s">
        <v>15</v>
      </c>
    </row>
    <row r="23376" spans="1:12">
      <c r="A23376" t="e">
        <f ca="1">E00251537880321</f>
        <v>#NAME?</v>
      </c>
      <c r="B23376">
        <v>282</v>
      </c>
      <c r="C23376" t="s">
        <v>724</v>
      </c>
      <c r="D23376" s="1">
        <v>41351</v>
      </c>
      <c r="F23376">
        <v>1</v>
      </c>
      <c r="G23376">
        <v>53550</v>
      </c>
      <c r="H23376" t="s">
        <v>345</v>
      </c>
      <c r="J23376" t="s">
        <v>14</v>
      </c>
      <c r="K23376">
        <v>40</v>
      </c>
      <c r="L23376" t="s">
        <v>15</v>
      </c>
    </row>
    <row r="23377" spans="1:12">
      <c r="A23377" t="e">
        <f ca="1">E00251537880321</f>
        <v>#NAME?</v>
      </c>
      <c r="B23377">
        <v>759</v>
      </c>
      <c r="C23377" t="s">
        <v>732</v>
      </c>
      <c r="D23377" s="1">
        <v>41945</v>
      </c>
      <c r="F23377">
        <v>1</v>
      </c>
      <c r="G23377">
        <v>5369</v>
      </c>
      <c r="H23377" t="s">
        <v>253</v>
      </c>
      <c r="I23377" t="s">
        <v>56</v>
      </c>
      <c r="J23377" t="s">
        <v>57</v>
      </c>
      <c r="K23377">
        <v>41</v>
      </c>
      <c r="L23377" t="s">
        <v>15</v>
      </c>
    </row>
    <row r="23378" spans="1:12">
      <c r="A23378" t="e">
        <f ca="1">E00251537880321</f>
        <v>#NAME?</v>
      </c>
      <c r="B23378">
        <v>4894</v>
      </c>
      <c r="C23378" t="s">
        <v>1502</v>
      </c>
      <c r="D23378" s="1">
        <v>41685</v>
      </c>
      <c r="F23378">
        <v>1</v>
      </c>
      <c r="G23378">
        <v>78906</v>
      </c>
      <c r="H23378" t="s">
        <v>31</v>
      </c>
      <c r="I23378" t="s">
        <v>148</v>
      </c>
      <c r="J23378" t="s">
        <v>57</v>
      </c>
      <c r="K23378">
        <v>41</v>
      </c>
      <c r="L23378" t="s">
        <v>22</v>
      </c>
    </row>
    <row r="23379" spans="1:12">
      <c r="A23379" t="e">
        <f ca="1">E00251512443421</f>
        <v>#NAME?</v>
      </c>
      <c r="B23379">
        <v>1929</v>
      </c>
      <c r="C23379" t="s">
        <v>195</v>
      </c>
      <c r="D23379" s="1">
        <v>41458</v>
      </c>
      <c r="F23379">
        <v>1</v>
      </c>
      <c r="G23379">
        <v>9197</v>
      </c>
      <c r="H23379" t="s">
        <v>1568</v>
      </c>
      <c r="J23379" t="s">
        <v>14</v>
      </c>
      <c r="K23379">
        <v>53</v>
      </c>
      <c r="L23379" t="s">
        <v>15</v>
      </c>
    </row>
    <row r="23380" spans="1:12">
      <c r="A23380" t="e">
        <f ca="1">E00251512443421</f>
        <v>#NAME?</v>
      </c>
      <c r="B23380">
        <v>1929</v>
      </c>
      <c r="C23380" t="s">
        <v>195</v>
      </c>
      <c r="D23380" s="1">
        <v>42360</v>
      </c>
      <c r="F23380">
        <v>1</v>
      </c>
      <c r="G23380">
        <v>5997</v>
      </c>
      <c r="H23380" t="s">
        <v>374</v>
      </c>
      <c r="J23380" t="s">
        <v>14</v>
      </c>
      <c r="K23380">
        <v>55</v>
      </c>
      <c r="L23380" t="s">
        <v>15</v>
      </c>
    </row>
    <row r="23381" spans="1:12">
      <c r="A23381" t="e">
        <f ca="1">E00251619839021</f>
        <v>#NAME?</v>
      </c>
      <c r="B23381">
        <v>437</v>
      </c>
      <c r="C23381" t="s">
        <v>216</v>
      </c>
      <c r="D23381" s="1">
        <v>42256</v>
      </c>
      <c r="F23381">
        <v>2</v>
      </c>
      <c r="G23381">
        <v>4019</v>
      </c>
      <c r="H23381" t="s">
        <v>26</v>
      </c>
      <c r="J23381" t="s">
        <v>14</v>
      </c>
      <c r="K23381">
        <v>49</v>
      </c>
      <c r="L23381" t="s">
        <v>15</v>
      </c>
    </row>
    <row r="23382" spans="1:12">
      <c r="A23382" t="e">
        <f ca="1">E00251514288421</f>
        <v>#NAME?</v>
      </c>
      <c r="B23382">
        <v>485</v>
      </c>
      <c r="C23382" t="s">
        <v>241</v>
      </c>
      <c r="D23382" s="1">
        <v>43033</v>
      </c>
      <c r="F23382">
        <v>5</v>
      </c>
      <c r="G23382">
        <v>7028</v>
      </c>
      <c r="H23382" t="s">
        <v>407</v>
      </c>
      <c r="J23382" t="s">
        <v>14</v>
      </c>
      <c r="K23382">
        <v>61</v>
      </c>
      <c r="L23382" t="s">
        <v>15</v>
      </c>
    </row>
    <row r="23383" spans="1:12">
      <c r="A23383" t="e">
        <f ca="1">E00251514288421</f>
        <v>#NAME?</v>
      </c>
      <c r="B23383">
        <v>485</v>
      </c>
      <c r="C23383" t="s">
        <v>241</v>
      </c>
      <c r="D23383" s="1">
        <v>43060</v>
      </c>
      <c r="F23383">
        <v>5</v>
      </c>
      <c r="G23383">
        <v>6929</v>
      </c>
      <c r="H23383" t="s">
        <v>36</v>
      </c>
      <c r="J23383" t="s">
        <v>14</v>
      </c>
      <c r="K23383">
        <v>61</v>
      </c>
      <c r="L23383" t="s">
        <v>15</v>
      </c>
    </row>
    <row r="23384" spans="1:12">
      <c r="A23384" t="e">
        <f ca="1">E00251716572021</f>
        <v>#NAME?</v>
      </c>
      <c r="B23384">
        <v>446</v>
      </c>
      <c r="C23384" t="s">
        <v>94</v>
      </c>
      <c r="D23384" s="1">
        <v>41857</v>
      </c>
      <c r="F23384">
        <v>2</v>
      </c>
      <c r="G23384">
        <v>2729</v>
      </c>
      <c r="H23384" t="s">
        <v>115</v>
      </c>
      <c r="J23384" t="s">
        <v>14</v>
      </c>
      <c r="K23384">
        <v>44</v>
      </c>
      <c r="L23384" t="s">
        <v>15</v>
      </c>
    </row>
    <row r="23385" spans="1:12">
      <c r="A23385" t="e">
        <f ca="1">E00251716572021</f>
        <v>#NAME?</v>
      </c>
      <c r="B23385">
        <v>446</v>
      </c>
      <c r="C23385" t="s">
        <v>94</v>
      </c>
      <c r="D23385" s="1">
        <v>42349</v>
      </c>
      <c r="F23385">
        <v>1</v>
      </c>
      <c r="G23385">
        <v>4019</v>
      </c>
      <c r="H23385" t="s">
        <v>26</v>
      </c>
      <c r="J23385" t="s">
        <v>14</v>
      </c>
      <c r="K23385">
        <v>45</v>
      </c>
      <c r="L23385" t="s">
        <v>15</v>
      </c>
    </row>
    <row r="23386" spans="1:12">
      <c r="A23386" t="e">
        <f ca="1">E00251432340321</f>
        <v>#NAME?</v>
      </c>
      <c r="B23386">
        <v>448</v>
      </c>
      <c r="C23386" t="s">
        <v>112</v>
      </c>
      <c r="D23386" s="1">
        <v>43067</v>
      </c>
      <c r="F23386">
        <v>3</v>
      </c>
      <c r="G23386">
        <v>29690</v>
      </c>
      <c r="H23386" t="s">
        <v>52</v>
      </c>
      <c r="J23386" t="s">
        <v>14</v>
      </c>
      <c r="K23386">
        <v>57</v>
      </c>
      <c r="L23386" t="s">
        <v>15</v>
      </c>
    </row>
    <row r="23387" spans="1:12">
      <c r="A23387" t="e">
        <f ca="1">E00251528725821</f>
        <v>#NAME?</v>
      </c>
      <c r="B23387">
        <v>294</v>
      </c>
      <c r="C23387" t="s">
        <v>61</v>
      </c>
      <c r="D23387" s="1">
        <v>41733</v>
      </c>
      <c r="F23387">
        <v>2</v>
      </c>
      <c r="G23387">
        <v>7962</v>
      </c>
      <c r="H23387" t="s">
        <v>111</v>
      </c>
      <c r="J23387" t="s">
        <v>14</v>
      </c>
      <c r="K23387">
        <v>56</v>
      </c>
      <c r="L23387" t="s">
        <v>22</v>
      </c>
    </row>
    <row r="23388" spans="1:12">
      <c r="A23388" t="e">
        <f ca="1">E00251413469721</f>
        <v>#NAME?</v>
      </c>
      <c r="B23388">
        <v>1929</v>
      </c>
      <c r="C23388" t="s">
        <v>195</v>
      </c>
      <c r="D23388" s="1">
        <v>42080</v>
      </c>
      <c r="F23388">
        <v>2</v>
      </c>
      <c r="G23388">
        <v>27800</v>
      </c>
      <c r="H23388" t="s">
        <v>145</v>
      </c>
      <c r="J23388" t="s">
        <v>14</v>
      </c>
      <c r="K23388">
        <v>66</v>
      </c>
      <c r="L23388" t="s">
        <v>15</v>
      </c>
    </row>
    <row r="23389" spans="1:12">
      <c r="A23389" t="e">
        <f ca="1">E00251514288421</f>
        <v>#NAME?</v>
      </c>
      <c r="B23389">
        <v>481</v>
      </c>
      <c r="C23389" t="s">
        <v>402</v>
      </c>
      <c r="D23389" s="1">
        <v>41605</v>
      </c>
      <c r="F23389">
        <v>2</v>
      </c>
      <c r="G23389">
        <v>4549</v>
      </c>
      <c r="H23389" t="s">
        <v>69</v>
      </c>
      <c r="J23389" t="s">
        <v>14</v>
      </c>
      <c r="K23389">
        <v>58</v>
      </c>
      <c r="L23389" t="s">
        <v>15</v>
      </c>
    </row>
    <row r="23390" spans="1:12">
      <c r="A23390" t="e">
        <f ca="1">E00251617696721</f>
        <v>#NAME?</v>
      </c>
      <c r="B23390">
        <v>444</v>
      </c>
      <c r="C23390" t="s">
        <v>819</v>
      </c>
      <c r="D23390" s="1">
        <v>42619</v>
      </c>
      <c r="F23390">
        <v>1</v>
      </c>
      <c r="G23390">
        <v>78906</v>
      </c>
      <c r="H23390" t="s">
        <v>31</v>
      </c>
      <c r="J23390" t="s">
        <v>14</v>
      </c>
      <c r="K23390">
        <v>53</v>
      </c>
      <c r="L23390" t="s">
        <v>22</v>
      </c>
    </row>
    <row r="23391" spans="1:12">
      <c r="A23391" t="e">
        <f ca="1">E00251617696721</f>
        <v>#NAME?</v>
      </c>
      <c r="B23391">
        <v>444</v>
      </c>
      <c r="C23391" t="s">
        <v>819</v>
      </c>
      <c r="D23391" s="1">
        <v>42908</v>
      </c>
      <c r="F23391">
        <v>1</v>
      </c>
      <c r="G23391">
        <v>38023</v>
      </c>
      <c r="H23391" t="s">
        <v>17</v>
      </c>
      <c r="J23391" t="s">
        <v>14</v>
      </c>
      <c r="K23391">
        <v>54</v>
      </c>
      <c r="L23391" t="s">
        <v>15</v>
      </c>
    </row>
    <row r="23392" spans="1:12">
      <c r="A23392" t="e">
        <f ca="1">E00251532291121</f>
        <v>#NAME?</v>
      </c>
      <c r="B23392">
        <v>497</v>
      </c>
      <c r="C23392" t="s">
        <v>141</v>
      </c>
      <c r="D23392" s="1">
        <v>42859</v>
      </c>
      <c r="F23392">
        <v>1</v>
      </c>
      <c r="G23392">
        <v>7962</v>
      </c>
      <c r="H23392" t="s">
        <v>111</v>
      </c>
      <c r="J23392" t="s">
        <v>14</v>
      </c>
      <c r="K23392">
        <v>62</v>
      </c>
      <c r="L23392" t="s">
        <v>22</v>
      </c>
    </row>
    <row r="23393" spans="1:12">
      <c r="A23393" t="e">
        <f ca="1">E00251532291121</f>
        <v>#NAME?</v>
      </c>
      <c r="B23393">
        <v>6046</v>
      </c>
      <c r="C23393" t="s">
        <v>98</v>
      </c>
      <c r="D23393" s="1">
        <v>42375</v>
      </c>
      <c r="E23393">
        <v>2</v>
      </c>
      <c r="F23393">
        <v>1</v>
      </c>
      <c r="G23393">
        <v>79311</v>
      </c>
      <c r="H23393" t="s">
        <v>1569</v>
      </c>
      <c r="J23393" t="s">
        <v>34</v>
      </c>
      <c r="K23393">
        <v>60</v>
      </c>
      <c r="L23393" t="s">
        <v>22</v>
      </c>
    </row>
    <row r="23394" spans="1:12">
      <c r="A23394" t="e">
        <f ca="1">E00251429214721</f>
        <v>#NAME?</v>
      </c>
      <c r="B23394">
        <v>6046</v>
      </c>
      <c r="C23394" t="s">
        <v>98</v>
      </c>
      <c r="D23394" s="1">
        <v>42268</v>
      </c>
      <c r="F23394">
        <v>2</v>
      </c>
      <c r="G23394">
        <v>71944</v>
      </c>
      <c r="H23394" t="s">
        <v>1260</v>
      </c>
      <c r="I23394" t="s">
        <v>56</v>
      </c>
      <c r="J23394" t="s">
        <v>57</v>
      </c>
      <c r="K23394">
        <v>50</v>
      </c>
      <c r="L23394" t="s">
        <v>15</v>
      </c>
    </row>
    <row r="23395" spans="1:12">
      <c r="A23395" t="e">
        <f ca="1">E00251518872621</f>
        <v>#NAME?</v>
      </c>
      <c r="B23395">
        <v>292</v>
      </c>
      <c r="C23395" t="s">
        <v>467</v>
      </c>
      <c r="D23395" s="1">
        <v>42366</v>
      </c>
      <c r="F23395">
        <v>1</v>
      </c>
      <c r="G23395">
        <v>463</v>
      </c>
      <c r="H23395" t="s">
        <v>259</v>
      </c>
      <c r="J23395" t="s">
        <v>14</v>
      </c>
      <c r="K23395">
        <v>49</v>
      </c>
      <c r="L23395" t="s">
        <v>15</v>
      </c>
    </row>
    <row r="23396" spans="1:12">
      <c r="A23396" t="e">
        <f ca="1">E00251432177821</f>
        <v>#NAME?</v>
      </c>
      <c r="B23396">
        <v>496</v>
      </c>
      <c r="C23396" t="s">
        <v>365</v>
      </c>
      <c r="D23396" s="1">
        <v>42661</v>
      </c>
      <c r="F23396">
        <v>1</v>
      </c>
      <c r="G23396">
        <v>490</v>
      </c>
      <c r="H23396" t="s">
        <v>203</v>
      </c>
      <c r="J23396" t="s">
        <v>14</v>
      </c>
      <c r="K23396">
        <v>48</v>
      </c>
      <c r="L23396" t="s">
        <v>15</v>
      </c>
    </row>
    <row r="23397" spans="1:12">
      <c r="A23397" t="e">
        <f ca="1">E00251429332421</f>
        <v>#NAME?</v>
      </c>
      <c r="B23397">
        <v>1325</v>
      </c>
      <c r="C23397" t="s">
        <v>605</v>
      </c>
      <c r="D23397" s="1">
        <v>41317</v>
      </c>
      <c r="F23397">
        <v>1</v>
      </c>
      <c r="G23397">
        <v>91</v>
      </c>
      <c r="H23397" t="s">
        <v>927</v>
      </c>
      <c r="J23397" t="s">
        <v>14</v>
      </c>
      <c r="K23397">
        <v>46</v>
      </c>
      <c r="L23397" t="s">
        <v>15</v>
      </c>
    </row>
    <row r="23398" spans="1:12">
      <c r="A23398" t="e">
        <f ca="1">E00251429332421</f>
        <v>#NAME?</v>
      </c>
      <c r="B23398">
        <v>1325</v>
      </c>
      <c r="C23398" t="s">
        <v>605</v>
      </c>
      <c r="D23398" s="1">
        <v>41913</v>
      </c>
      <c r="F23398">
        <v>1</v>
      </c>
      <c r="G23398">
        <v>8270</v>
      </c>
      <c r="H23398" t="s">
        <v>816</v>
      </c>
      <c r="J23398" t="s">
        <v>14</v>
      </c>
      <c r="K23398">
        <v>48</v>
      </c>
      <c r="L23398" t="s">
        <v>15</v>
      </c>
    </row>
    <row r="23399" spans="1:12">
      <c r="A23399" t="e">
        <f ca="1">E00251514752621</f>
        <v>#NAME?</v>
      </c>
      <c r="B23399">
        <v>481</v>
      </c>
      <c r="C23399" t="s">
        <v>402</v>
      </c>
      <c r="D23399" s="1">
        <v>43093</v>
      </c>
      <c r="F23399">
        <v>5</v>
      </c>
      <c r="G23399">
        <v>71509</v>
      </c>
      <c r="H23399" t="s">
        <v>369</v>
      </c>
      <c r="J23399" t="s">
        <v>14</v>
      </c>
      <c r="K23399">
        <v>58</v>
      </c>
      <c r="L23399" t="s">
        <v>15</v>
      </c>
    </row>
    <row r="23400" spans="1:12">
      <c r="A23400" t="e">
        <f ca="1">E00251431694221</f>
        <v>#NAME?</v>
      </c>
      <c r="B23400">
        <v>1128</v>
      </c>
      <c r="C23400" t="s">
        <v>424</v>
      </c>
      <c r="D23400" s="1">
        <v>41116</v>
      </c>
      <c r="F23400">
        <v>1</v>
      </c>
      <c r="G23400">
        <v>7089</v>
      </c>
      <c r="H23400" t="s">
        <v>487</v>
      </c>
      <c r="J23400" t="s">
        <v>14</v>
      </c>
      <c r="K23400">
        <v>48</v>
      </c>
      <c r="L23400" t="s">
        <v>15</v>
      </c>
    </row>
    <row r="23401" spans="1:12">
      <c r="A23401" t="e">
        <f ca="1">E00251518634821</f>
        <v>#NAME?</v>
      </c>
      <c r="B23401">
        <v>285</v>
      </c>
      <c r="C23401" t="s">
        <v>117</v>
      </c>
      <c r="D23401" s="1">
        <v>42024</v>
      </c>
      <c r="F23401">
        <v>1</v>
      </c>
      <c r="G23401">
        <v>8470</v>
      </c>
      <c r="H23401" t="s">
        <v>120</v>
      </c>
      <c r="J23401" t="s">
        <v>14</v>
      </c>
      <c r="K23401">
        <v>49</v>
      </c>
      <c r="L23401" t="s">
        <v>15</v>
      </c>
    </row>
    <row r="23402" spans="1:12">
      <c r="A23402" t="e">
        <f ca="1">E00251716572021</f>
        <v>#NAME?</v>
      </c>
      <c r="B23402">
        <v>446</v>
      </c>
      <c r="C23402" t="s">
        <v>94</v>
      </c>
      <c r="D23402" s="1">
        <v>41723</v>
      </c>
      <c r="F23402">
        <v>2</v>
      </c>
      <c r="G23402">
        <v>7840</v>
      </c>
      <c r="H23402" t="s">
        <v>55</v>
      </c>
      <c r="J23402" t="s">
        <v>14</v>
      </c>
      <c r="K23402">
        <v>43</v>
      </c>
      <c r="L23402" t="s">
        <v>22</v>
      </c>
    </row>
    <row r="23403" spans="1:12">
      <c r="A23403" t="e">
        <f ca="1">E00251626524421</f>
        <v>#NAME?</v>
      </c>
      <c r="B23403">
        <v>290</v>
      </c>
      <c r="C23403" t="s">
        <v>449</v>
      </c>
      <c r="D23403" s="1">
        <v>41233</v>
      </c>
      <c r="F23403">
        <v>6</v>
      </c>
      <c r="G23403">
        <v>73390</v>
      </c>
      <c r="H23403" t="s">
        <v>66</v>
      </c>
      <c r="J23403" t="s">
        <v>14</v>
      </c>
      <c r="K23403">
        <v>41</v>
      </c>
      <c r="L23403" t="s">
        <v>15</v>
      </c>
    </row>
    <row r="23404" spans="1:12">
      <c r="A23404" t="e">
        <f ca="1">E00251626524421</f>
        <v>#NAME?</v>
      </c>
      <c r="B23404">
        <v>297</v>
      </c>
      <c r="C23404" t="s">
        <v>411</v>
      </c>
      <c r="D23404" s="1">
        <v>40981</v>
      </c>
      <c r="F23404">
        <v>3</v>
      </c>
      <c r="G23404">
        <v>4556</v>
      </c>
      <c r="H23404" t="s">
        <v>121</v>
      </c>
      <c r="J23404" t="s">
        <v>14</v>
      </c>
      <c r="K23404">
        <v>41</v>
      </c>
      <c r="L23404" t="s">
        <v>15</v>
      </c>
    </row>
    <row r="23405" spans="1:12">
      <c r="A23405" t="e">
        <f ca="1">E00251626524421</f>
        <v>#NAME?</v>
      </c>
      <c r="B23405">
        <v>297</v>
      </c>
      <c r="C23405" t="s">
        <v>411</v>
      </c>
      <c r="D23405" s="1">
        <v>41205</v>
      </c>
      <c r="F23405">
        <v>3</v>
      </c>
      <c r="G23405">
        <v>4556</v>
      </c>
      <c r="H23405" t="s">
        <v>121</v>
      </c>
      <c r="J23405" t="s">
        <v>14</v>
      </c>
      <c r="K23405">
        <v>41</v>
      </c>
      <c r="L23405" t="s">
        <v>15</v>
      </c>
    </row>
    <row r="23406" spans="1:12">
      <c r="A23406" t="e">
        <f ca="1">E00251626524421</f>
        <v>#NAME?</v>
      </c>
      <c r="B23406">
        <v>297</v>
      </c>
      <c r="C23406" t="s">
        <v>411</v>
      </c>
      <c r="D23406" s="1">
        <v>42439</v>
      </c>
      <c r="F23406">
        <v>1</v>
      </c>
      <c r="G23406">
        <v>7872</v>
      </c>
      <c r="H23406" t="s">
        <v>458</v>
      </c>
      <c r="J23406" t="s">
        <v>14</v>
      </c>
      <c r="K23406">
        <v>45</v>
      </c>
      <c r="L23406" t="s">
        <v>22</v>
      </c>
    </row>
    <row r="23407" spans="1:12">
      <c r="A23407" t="e">
        <f ca="1">E00251626524421</f>
        <v>#NAME?</v>
      </c>
      <c r="B23407">
        <v>297</v>
      </c>
      <c r="C23407" t="s">
        <v>411</v>
      </c>
      <c r="D23407" s="1">
        <v>42719</v>
      </c>
      <c r="F23407">
        <v>3</v>
      </c>
      <c r="G23407">
        <v>2809</v>
      </c>
      <c r="H23407" t="s">
        <v>90</v>
      </c>
      <c r="J23407" t="s">
        <v>14</v>
      </c>
      <c r="K23407">
        <v>45</v>
      </c>
      <c r="L23407" t="s">
        <v>15</v>
      </c>
    </row>
    <row r="23408" spans="1:12">
      <c r="A23408" t="e">
        <f ca="1">E00251439865021</f>
        <v>#NAME?</v>
      </c>
      <c r="B23408">
        <v>490</v>
      </c>
      <c r="C23408" t="s">
        <v>158</v>
      </c>
      <c r="D23408" s="1">
        <v>41326</v>
      </c>
      <c r="F23408">
        <v>1</v>
      </c>
      <c r="G23408">
        <v>78900</v>
      </c>
      <c r="H23408" t="s">
        <v>79</v>
      </c>
      <c r="J23408" t="s">
        <v>14</v>
      </c>
      <c r="K23408">
        <v>49</v>
      </c>
      <c r="L23408" t="s">
        <v>22</v>
      </c>
    </row>
    <row r="23409" spans="1:12">
      <c r="A23409" t="e">
        <f ca="1">E00251439765421</f>
        <v>#NAME?</v>
      </c>
      <c r="B23409">
        <v>1325</v>
      </c>
      <c r="C23409" t="s">
        <v>605</v>
      </c>
      <c r="D23409" s="1">
        <v>42634</v>
      </c>
      <c r="F23409">
        <v>2</v>
      </c>
      <c r="G23409">
        <v>2720</v>
      </c>
      <c r="H23409" t="s">
        <v>65</v>
      </c>
      <c r="J23409" t="s">
        <v>14</v>
      </c>
      <c r="K23409">
        <v>59</v>
      </c>
      <c r="L23409" t="s">
        <v>15</v>
      </c>
    </row>
    <row r="23410" spans="1:12">
      <c r="A23410" t="e">
        <f ca="1">E00251514752621</f>
        <v>#NAME?</v>
      </c>
      <c r="B23410">
        <v>481</v>
      </c>
      <c r="C23410" t="s">
        <v>402</v>
      </c>
      <c r="D23410" s="1">
        <v>42369</v>
      </c>
      <c r="F23410">
        <v>2</v>
      </c>
      <c r="G23410">
        <v>6101</v>
      </c>
      <c r="H23410" t="s">
        <v>423</v>
      </c>
      <c r="J23410" t="s">
        <v>14</v>
      </c>
      <c r="K23410">
        <v>56</v>
      </c>
      <c r="L23410" t="s">
        <v>15</v>
      </c>
    </row>
    <row r="23411" spans="1:12">
      <c r="A23411" t="e">
        <f ca="1">E00251514752621</f>
        <v>#NAME?</v>
      </c>
      <c r="B23411">
        <v>481</v>
      </c>
      <c r="C23411" t="s">
        <v>402</v>
      </c>
      <c r="D23411" s="1">
        <v>43031</v>
      </c>
      <c r="F23411">
        <v>4</v>
      </c>
      <c r="G23411">
        <v>71509</v>
      </c>
      <c r="H23411" t="s">
        <v>369</v>
      </c>
      <c r="J23411" t="s">
        <v>14</v>
      </c>
      <c r="K23411">
        <v>58</v>
      </c>
      <c r="L23411" t="s">
        <v>15</v>
      </c>
    </row>
    <row r="23412" spans="1:12">
      <c r="A23412" t="e">
        <f ca="1">E00251514288421</f>
        <v>#NAME?</v>
      </c>
      <c r="B23412">
        <v>481</v>
      </c>
      <c r="C23412" t="s">
        <v>402</v>
      </c>
      <c r="D23412" s="1">
        <v>41598</v>
      </c>
      <c r="F23412">
        <v>2</v>
      </c>
      <c r="G23412">
        <v>4549</v>
      </c>
      <c r="H23412" t="s">
        <v>69</v>
      </c>
      <c r="J23412" t="s">
        <v>14</v>
      </c>
      <c r="K23412">
        <v>57</v>
      </c>
      <c r="L23412" t="s">
        <v>15</v>
      </c>
    </row>
    <row r="23413" spans="1:12">
      <c r="A23413" t="e">
        <f ca="1">E00251528755421</f>
        <v>#NAME?</v>
      </c>
      <c r="B23413">
        <v>293</v>
      </c>
      <c r="C23413" t="s">
        <v>25</v>
      </c>
      <c r="D23413" s="1">
        <v>42788</v>
      </c>
      <c r="F23413">
        <v>1</v>
      </c>
      <c r="G23413">
        <v>7242</v>
      </c>
      <c r="H23413" t="s">
        <v>93</v>
      </c>
      <c r="J23413" t="s">
        <v>14</v>
      </c>
      <c r="K23413">
        <v>54</v>
      </c>
      <c r="L23413" t="s">
        <v>15</v>
      </c>
    </row>
    <row r="23414" spans="1:12">
      <c r="A23414" t="e">
        <f ca="1">E00251514288421</f>
        <v>#NAME?</v>
      </c>
      <c r="B23414">
        <v>481</v>
      </c>
      <c r="C23414" t="s">
        <v>402</v>
      </c>
      <c r="D23414" s="1">
        <v>42744</v>
      </c>
      <c r="F23414">
        <v>5</v>
      </c>
      <c r="G23414">
        <v>6278</v>
      </c>
      <c r="H23414" t="s">
        <v>554</v>
      </c>
      <c r="J23414" t="s">
        <v>14</v>
      </c>
      <c r="K23414">
        <v>61</v>
      </c>
      <c r="L23414" t="s">
        <v>15</v>
      </c>
    </row>
    <row r="23415" spans="1:12">
      <c r="A23415" t="e">
        <f ca="1">E00251514288421</f>
        <v>#NAME?</v>
      </c>
      <c r="B23415">
        <v>485</v>
      </c>
      <c r="C23415" t="s">
        <v>241</v>
      </c>
      <c r="D23415" s="1">
        <v>43033</v>
      </c>
      <c r="F23415">
        <v>4</v>
      </c>
      <c r="G23415">
        <v>7079</v>
      </c>
      <c r="H23415" t="s">
        <v>1105</v>
      </c>
      <c r="J23415" t="s">
        <v>14</v>
      </c>
      <c r="K23415">
        <v>61</v>
      </c>
      <c r="L23415" t="s">
        <v>15</v>
      </c>
    </row>
    <row r="23416" spans="1:12">
      <c r="A23416" t="e">
        <f ca="1">E00251413469721</f>
        <v>#NAME?</v>
      </c>
      <c r="B23416">
        <v>1330</v>
      </c>
      <c r="C23416" t="s">
        <v>951</v>
      </c>
      <c r="D23416" s="1">
        <v>42803</v>
      </c>
      <c r="F23416">
        <v>6</v>
      </c>
      <c r="G23416">
        <v>7820</v>
      </c>
      <c r="H23416" t="s">
        <v>233</v>
      </c>
      <c r="J23416" t="s">
        <v>14</v>
      </c>
      <c r="K23416">
        <v>68</v>
      </c>
      <c r="L23416" t="s">
        <v>22</v>
      </c>
    </row>
    <row r="23417" spans="1:12">
      <c r="A23417" t="e">
        <f ca="1">E00251518585821</f>
        <v>#NAME?</v>
      </c>
      <c r="B23417">
        <v>295</v>
      </c>
      <c r="C23417" t="s">
        <v>435</v>
      </c>
      <c r="D23417" s="1">
        <v>42921</v>
      </c>
      <c r="F23417">
        <v>4</v>
      </c>
      <c r="G23417">
        <v>73300</v>
      </c>
      <c r="H23417" t="s">
        <v>86</v>
      </c>
      <c r="J23417" t="s">
        <v>14</v>
      </c>
      <c r="K23417">
        <v>64</v>
      </c>
      <c r="L23417" t="s">
        <v>15</v>
      </c>
    </row>
    <row r="23418" spans="1:12">
      <c r="A23418" t="e">
        <f ca="1">E00251514273221</f>
        <v>#NAME?</v>
      </c>
      <c r="B23418">
        <v>6046</v>
      </c>
      <c r="C23418" t="s">
        <v>98</v>
      </c>
      <c r="D23418" s="1">
        <v>42786</v>
      </c>
      <c r="F23418">
        <v>1</v>
      </c>
      <c r="G23418">
        <v>7243</v>
      </c>
      <c r="H23418" t="s">
        <v>42</v>
      </c>
      <c r="I23418" t="s">
        <v>56</v>
      </c>
      <c r="J23418" t="s">
        <v>57</v>
      </c>
      <c r="K23418">
        <v>58</v>
      </c>
      <c r="L23418" t="s">
        <v>15</v>
      </c>
    </row>
    <row r="23419" spans="1:12">
      <c r="A23419" t="e">
        <f ca="1">E00251518634821</f>
        <v>#NAME?</v>
      </c>
      <c r="B23419">
        <v>734</v>
      </c>
      <c r="C23419" t="s">
        <v>651</v>
      </c>
      <c r="D23419" s="1">
        <v>42312</v>
      </c>
      <c r="F23419">
        <v>1</v>
      </c>
      <c r="G23419">
        <v>931</v>
      </c>
      <c r="H23419" t="s">
        <v>736</v>
      </c>
      <c r="I23419" t="s">
        <v>56</v>
      </c>
      <c r="J23419" t="s">
        <v>57</v>
      </c>
      <c r="K23419">
        <v>50</v>
      </c>
      <c r="L23419" t="s">
        <v>15</v>
      </c>
    </row>
    <row r="23420" spans="1:12">
      <c r="A23420" t="e">
        <f ca="1">E00251531527121</f>
        <v>#NAME?</v>
      </c>
      <c r="B23420">
        <v>1786</v>
      </c>
      <c r="C23420" t="s">
        <v>37</v>
      </c>
      <c r="D23420" s="1">
        <v>42628</v>
      </c>
      <c r="F23420">
        <v>2</v>
      </c>
      <c r="G23420">
        <v>25000</v>
      </c>
      <c r="H23420" t="s">
        <v>178</v>
      </c>
      <c r="J23420" t="s">
        <v>14</v>
      </c>
      <c r="K23420">
        <v>65</v>
      </c>
      <c r="L23420" t="s">
        <v>15</v>
      </c>
    </row>
    <row r="23421" spans="1:12">
      <c r="A23421" t="e">
        <f ca="1">E00251532291121</f>
        <v>#NAME?</v>
      </c>
      <c r="B23421">
        <v>497</v>
      </c>
      <c r="C23421" t="s">
        <v>141</v>
      </c>
      <c r="D23421" s="1">
        <v>42296</v>
      </c>
      <c r="F23421">
        <v>2</v>
      </c>
      <c r="G23421">
        <v>4556</v>
      </c>
      <c r="H23421" t="s">
        <v>121</v>
      </c>
      <c r="J23421" t="s">
        <v>14</v>
      </c>
      <c r="K23421">
        <v>60</v>
      </c>
      <c r="L23421" t="s">
        <v>15</v>
      </c>
    </row>
    <row r="23422" spans="1:12">
      <c r="A23422" t="e">
        <f ca="1">E00251615815321</f>
        <v>#NAME?</v>
      </c>
      <c r="B23422">
        <v>500</v>
      </c>
      <c r="C23422" t="s">
        <v>161</v>
      </c>
      <c r="D23422" s="1">
        <v>42290</v>
      </c>
      <c r="F23422">
        <v>3</v>
      </c>
      <c r="G23422">
        <v>5206</v>
      </c>
      <c r="H23422" t="s">
        <v>265</v>
      </c>
      <c r="J23422" t="s">
        <v>14</v>
      </c>
      <c r="K23422">
        <v>58</v>
      </c>
      <c r="L23422" t="s">
        <v>15</v>
      </c>
    </row>
    <row r="23423" spans="1:12">
      <c r="A23423" t="e">
        <f ca="1">E00251413469721</f>
        <v>#NAME?</v>
      </c>
      <c r="B23423">
        <v>1929</v>
      </c>
      <c r="C23423" t="s">
        <v>195</v>
      </c>
      <c r="D23423" s="1">
        <v>42206</v>
      </c>
      <c r="F23423">
        <v>2</v>
      </c>
      <c r="G23423">
        <v>7962</v>
      </c>
      <c r="H23423" t="s">
        <v>111</v>
      </c>
      <c r="J23423" t="s">
        <v>14</v>
      </c>
      <c r="K23423">
        <v>66</v>
      </c>
      <c r="L23423" t="s">
        <v>22</v>
      </c>
    </row>
    <row r="23424" spans="1:12">
      <c r="A23424" t="e">
        <f ca="1">E00251413469721</f>
        <v>#NAME?</v>
      </c>
      <c r="B23424">
        <v>1929</v>
      </c>
      <c r="C23424" t="s">
        <v>195</v>
      </c>
      <c r="D23424" s="1">
        <v>42255</v>
      </c>
      <c r="F23424">
        <v>1</v>
      </c>
      <c r="G23424">
        <v>7059</v>
      </c>
      <c r="H23424" t="s">
        <v>230</v>
      </c>
      <c r="J23424" t="s">
        <v>14</v>
      </c>
      <c r="K23424">
        <v>66</v>
      </c>
      <c r="L23424" t="s">
        <v>15</v>
      </c>
    </row>
    <row r="23425" spans="1:12">
      <c r="A23425" t="e">
        <f ca="1">E00251413469721</f>
        <v>#NAME?</v>
      </c>
      <c r="B23425">
        <v>1929</v>
      </c>
      <c r="C23425" t="s">
        <v>195</v>
      </c>
      <c r="D23425" s="1">
        <v>42255</v>
      </c>
      <c r="F23425">
        <v>5</v>
      </c>
      <c r="G23425">
        <v>27800</v>
      </c>
      <c r="H23425" t="s">
        <v>145</v>
      </c>
      <c r="J23425" t="s">
        <v>14</v>
      </c>
      <c r="K23425">
        <v>66</v>
      </c>
      <c r="L23425" t="s">
        <v>15</v>
      </c>
    </row>
    <row r="23426" spans="1:12">
      <c r="A23426" t="e">
        <f ca="1">E00251413469721</f>
        <v>#NAME?</v>
      </c>
      <c r="B23426">
        <v>1929</v>
      </c>
      <c r="C23426" t="s">
        <v>195</v>
      </c>
      <c r="D23426" s="1">
        <v>42691</v>
      </c>
      <c r="F23426">
        <v>4</v>
      </c>
      <c r="G23426">
        <v>73390</v>
      </c>
      <c r="H23426" t="s">
        <v>66</v>
      </c>
      <c r="J23426" t="s">
        <v>14</v>
      </c>
      <c r="K23426">
        <v>67</v>
      </c>
      <c r="L23426" t="s">
        <v>15</v>
      </c>
    </row>
    <row r="23427" spans="1:12">
      <c r="A23427" t="e">
        <f ca="1">E00251429332421</f>
        <v>#NAME?</v>
      </c>
      <c r="B23427">
        <v>1325</v>
      </c>
      <c r="C23427" t="s">
        <v>605</v>
      </c>
      <c r="D23427" s="1">
        <v>41199</v>
      </c>
      <c r="F23427">
        <v>3</v>
      </c>
      <c r="G23427">
        <v>3899</v>
      </c>
      <c r="H23427" t="s">
        <v>264</v>
      </c>
      <c r="J23427" t="s">
        <v>14</v>
      </c>
      <c r="K23427">
        <v>46</v>
      </c>
      <c r="L23427" t="s">
        <v>15</v>
      </c>
    </row>
    <row r="23428" spans="1:12">
      <c r="A23428" t="e">
        <f ca="1">E00251532291121</f>
        <v>#NAME?</v>
      </c>
      <c r="B23428">
        <v>497</v>
      </c>
      <c r="C23428" t="s">
        <v>141</v>
      </c>
      <c r="D23428" s="1">
        <v>41619</v>
      </c>
      <c r="F23428">
        <v>2</v>
      </c>
      <c r="G23428">
        <v>78609</v>
      </c>
      <c r="H23428" t="s">
        <v>240</v>
      </c>
      <c r="J23428" t="s">
        <v>14</v>
      </c>
      <c r="K23428">
        <v>58</v>
      </c>
      <c r="L23428" t="s">
        <v>22</v>
      </c>
    </row>
    <row r="23429" spans="1:12">
      <c r="A23429" t="e">
        <f ca="1">E00251532291121</f>
        <v>#NAME?</v>
      </c>
      <c r="B23429">
        <v>497</v>
      </c>
      <c r="C23429" t="s">
        <v>141</v>
      </c>
      <c r="D23429" s="1">
        <v>42774</v>
      </c>
      <c r="F23429">
        <v>1</v>
      </c>
      <c r="G23429">
        <v>51889</v>
      </c>
      <c r="H23429" t="s">
        <v>256</v>
      </c>
      <c r="J23429" t="s">
        <v>14</v>
      </c>
      <c r="K23429">
        <v>62</v>
      </c>
      <c r="L23429" t="s">
        <v>15</v>
      </c>
    </row>
    <row r="23430" spans="1:12">
      <c r="A23430" t="e">
        <f ca="1">E00251413469721</f>
        <v>#NAME?</v>
      </c>
      <c r="B23430">
        <v>1929</v>
      </c>
      <c r="C23430" t="s">
        <v>195</v>
      </c>
      <c r="D23430" s="1">
        <v>43054</v>
      </c>
      <c r="F23430">
        <v>1</v>
      </c>
      <c r="G23430">
        <v>4659</v>
      </c>
      <c r="H23430" t="s">
        <v>47</v>
      </c>
      <c r="J23430" t="s">
        <v>14</v>
      </c>
      <c r="K23430">
        <v>68</v>
      </c>
      <c r="L23430" t="s">
        <v>15</v>
      </c>
    </row>
    <row r="23431" spans="1:12">
      <c r="A23431" t="e">
        <f ca="1">E00251528755421</f>
        <v>#NAME?</v>
      </c>
      <c r="B23431">
        <v>278</v>
      </c>
      <c r="C23431" t="s">
        <v>222</v>
      </c>
      <c r="D23431" s="1">
        <v>43049</v>
      </c>
      <c r="F23431">
        <v>1</v>
      </c>
      <c r="G23431">
        <v>8270</v>
      </c>
      <c r="H23431" t="s">
        <v>816</v>
      </c>
      <c r="J23431" t="s">
        <v>14</v>
      </c>
      <c r="K23431">
        <v>55</v>
      </c>
      <c r="L23431" t="s">
        <v>15</v>
      </c>
    </row>
    <row r="23432" spans="1:12">
      <c r="A23432" t="e">
        <f ca="1">E00251518890621</f>
        <v>#NAME?</v>
      </c>
      <c r="B23432">
        <v>290</v>
      </c>
      <c r="C23432" t="s">
        <v>449</v>
      </c>
      <c r="D23432" s="1">
        <v>41540</v>
      </c>
      <c r="F23432">
        <v>4</v>
      </c>
      <c r="G23432">
        <v>5921</v>
      </c>
      <c r="H23432" t="s">
        <v>680</v>
      </c>
      <c r="J23432" t="s">
        <v>14</v>
      </c>
      <c r="K23432">
        <v>58</v>
      </c>
      <c r="L23432" t="s">
        <v>15</v>
      </c>
    </row>
    <row r="23433" spans="1:12">
      <c r="A23433" t="e">
        <f ca="1">E00251518890621</f>
        <v>#NAME?</v>
      </c>
      <c r="B23433">
        <v>290</v>
      </c>
      <c r="C23433" t="s">
        <v>449</v>
      </c>
      <c r="D23433" s="1">
        <v>41540</v>
      </c>
      <c r="F23433">
        <v>6</v>
      </c>
      <c r="G23433">
        <v>6069</v>
      </c>
      <c r="H23433" t="s">
        <v>840</v>
      </c>
      <c r="J23433" t="s">
        <v>14</v>
      </c>
      <c r="K23433">
        <v>58</v>
      </c>
      <c r="L23433" t="s">
        <v>15</v>
      </c>
    </row>
    <row r="23434" spans="1:12">
      <c r="A23434" t="e">
        <f ca="1">E00251417957321</f>
        <v>#NAME?</v>
      </c>
      <c r="B23434">
        <v>68</v>
      </c>
      <c r="C23434" t="s">
        <v>657</v>
      </c>
      <c r="D23434" s="1">
        <v>42332</v>
      </c>
      <c r="F23434">
        <v>1</v>
      </c>
      <c r="G23434">
        <v>7910</v>
      </c>
      <c r="H23434" t="s">
        <v>296</v>
      </c>
      <c r="J23434" t="s">
        <v>14</v>
      </c>
      <c r="K23434">
        <v>41</v>
      </c>
      <c r="L23434" t="s">
        <v>22</v>
      </c>
    </row>
    <row r="23435" spans="1:12">
      <c r="A23435" t="e">
        <f ca="1">E00251432157821</f>
        <v>#NAME?</v>
      </c>
      <c r="B23435">
        <v>497</v>
      </c>
      <c r="C23435" t="s">
        <v>141</v>
      </c>
      <c r="D23435" s="1">
        <v>41354</v>
      </c>
      <c r="F23435">
        <v>1</v>
      </c>
      <c r="G23435">
        <v>25000</v>
      </c>
      <c r="H23435" t="s">
        <v>178</v>
      </c>
      <c r="J23435" t="s">
        <v>14</v>
      </c>
      <c r="K23435">
        <v>60</v>
      </c>
      <c r="L23435" t="s">
        <v>15</v>
      </c>
    </row>
    <row r="23436" spans="1:12">
      <c r="A23436" t="e">
        <f ca="1">E00251626524421</f>
        <v>#NAME?</v>
      </c>
      <c r="B23436">
        <v>297</v>
      </c>
      <c r="C23436" t="s">
        <v>411</v>
      </c>
      <c r="D23436" s="1">
        <v>41332</v>
      </c>
      <c r="F23436">
        <v>6</v>
      </c>
      <c r="G23436">
        <v>7820</v>
      </c>
      <c r="H23436" t="s">
        <v>233</v>
      </c>
      <c r="J23436" t="s">
        <v>14</v>
      </c>
      <c r="K23436">
        <v>42</v>
      </c>
      <c r="L23436" t="s">
        <v>22</v>
      </c>
    </row>
    <row r="23437" spans="1:12">
      <c r="A23437" t="e">
        <f ca="1">E00251626524421</f>
        <v>#NAME?</v>
      </c>
      <c r="B23437">
        <v>297</v>
      </c>
      <c r="C23437" t="s">
        <v>411</v>
      </c>
      <c r="D23437" s="1">
        <v>41842</v>
      </c>
      <c r="F23437">
        <v>6</v>
      </c>
      <c r="G23437">
        <v>6929</v>
      </c>
      <c r="H23437" t="s">
        <v>36</v>
      </c>
      <c r="J23437" t="s">
        <v>14</v>
      </c>
      <c r="K23437">
        <v>43</v>
      </c>
      <c r="L23437" t="s">
        <v>15</v>
      </c>
    </row>
    <row r="23438" spans="1:12">
      <c r="A23438" t="e">
        <f ca="1">E00251431694221</f>
        <v>#NAME?</v>
      </c>
      <c r="B23438">
        <v>1128</v>
      </c>
      <c r="C23438" t="s">
        <v>424</v>
      </c>
      <c r="D23438" s="1">
        <v>42830</v>
      </c>
      <c r="F23438">
        <v>2</v>
      </c>
      <c r="G23438">
        <v>4659</v>
      </c>
      <c r="H23438" t="s">
        <v>47</v>
      </c>
      <c r="J23438" t="s">
        <v>14</v>
      </c>
      <c r="K23438">
        <v>53</v>
      </c>
      <c r="L23438" t="s">
        <v>15</v>
      </c>
    </row>
    <row r="23439" spans="1:12">
      <c r="A23439" t="e">
        <f ca="1">E00251514725221</f>
        <v>#NAME?</v>
      </c>
      <c r="B23439">
        <v>3327</v>
      </c>
      <c r="C23439" t="s">
        <v>1447</v>
      </c>
      <c r="D23439" s="1">
        <v>41692</v>
      </c>
      <c r="F23439">
        <v>1</v>
      </c>
      <c r="G23439">
        <v>6809</v>
      </c>
      <c r="H23439" t="s">
        <v>790</v>
      </c>
      <c r="J23439" t="s">
        <v>14</v>
      </c>
      <c r="K23439">
        <v>48</v>
      </c>
      <c r="L23439" t="s">
        <v>15</v>
      </c>
    </row>
    <row r="23440" spans="1:12">
      <c r="A23440" t="e">
        <f ca="1">E00251432270321</f>
        <v>#NAME?</v>
      </c>
      <c r="B23440">
        <v>6156</v>
      </c>
      <c r="C23440" t="s">
        <v>352</v>
      </c>
      <c r="D23440" s="1">
        <v>42796</v>
      </c>
      <c r="F23440">
        <v>1</v>
      </c>
      <c r="G23440">
        <v>4779</v>
      </c>
      <c r="H23440" t="s">
        <v>231</v>
      </c>
      <c r="J23440" t="s">
        <v>14</v>
      </c>
      <c r="K23440">
        <v>57</v>
      </c>
      <c r="L23440" t="s">
        <v>15</v>
      </c>
    </row>
    <row r="23441" spans="1:12">
      <c r="A23441" t="e">
        <f ca="1">E00251430064921</f>
        <v>#NAME?</v>
      </c>
      <c r="B23441">
        <v>467</v>
      </c>
      <c r="C23441" t="s">
        <v>232</v>
      </c>
      <c r="D23441" s="1">
        <v>42279</v>
      </c>
      <c r="F23441">
        <v>2</v>
      </c>
      <c r="G23441">
        <v>4019</v>
      </c>
      <c r="H23441" t="s">
        <v>26</v>
      </c>
      <c r="J23441" t="s">
        <v>14</v>
      </c>
      <c r="K23441">
        <v>56</v>
      </c>
      <c r="L23441" t="s">
        <v>15</v>
      </c>
    </row>
    <row r="23442" spans="1:12">
      <c r="A23442" t="e">
        <f ca="1">E00251430064921</f>
        <v>#NAME?</v>
      </c>
      <c r="B23442">
        <v>467</v>
      </c>
      <c r="C23442" t="s">
        <v>232</v>
      </c>
      <c r="D23442" s="1">
        <v>42776</v>
      </c>
      <c r="F23442">
        <v>4</v>
      </c>
      <c r="G23442">
        <v>30789</v>
      </c>
      <c r="H23442" t="s">
        <v>92</v>
      </c>
      <c r="J23442" t="s">
        <v>14</v>
      </c>
      <c r="K23442">
        <v>57</v>
      </c>
      <c r="L23442" t="s">
        <v>15</v>
      </c>
    </row>
    <row r="23443" spans="1:12">
      <c r="A23443" t="e">
        <f ca="1">E00251514580521</f>
        <v>#NAME?</v>
      </c>
      <c r="B23443">
        <v>444</v>
      </c>
      <c r="C23443" t="s">
        <v>819</v>
      </c>
      <c r="D23443" s="1">
        <v>42919</v>
      </c>
      <c r="F23443">
        <v>1</v>
      </c>
      <c r="G23443">
        <v>78906</v>
      </c>
      <c r="H23443" t="s">
        <v>31</v>
      </c>
      <c r="J23443" t="s">
        <v>14</v>
      </c>
      <c r="K23443">
        <v>50</v>
      </c>
      <c r="L23443" t="s">
        <v>22</v>
      </c>
    </row>
    <row r="23444" spans="1:12">
      <c r="A23444" t="e">
        <f ca="1">E00251616870121</f>
        <v>#NAME?</v>
      </c>
      <c r="B23444">
        <v>701</v>
      </c>
      <c r="C23444" t="s">
        <v>72</v>
      </c>
      <c r="D23444" s="1">
        <v>41781</v>
      </c>
      <c r="F23444">
        <v>4</v>
      </c>
      <c r="G23444">
        <v>3004</v>
      </c>
      <c r="H23444" t="s">
        <v>104</v>
      </c>
      <c r="J23444" t="s">
        <v>14</v>
      </c>
      <c r="K23444">
        <v>52</v>
      </c>
      <c r="L23444" t="s">
        <v>15</v>
      </c>
    </row>
    <row r="23445" spans="1:12">
      <c r="A23445" t="e">
        <f ca="1">E00251616870121</f>
        <v>#NAME?</v>
      </c>
      <c r="B23445">
        <v>701</v>
      </c>
      <c r="C23445" t="s">
        <v>72</v>
      </c>
      <c r="D23445" s="1">
        <v>42268</v>
      </c>
      <c r="F23445">
        <v>4</v>
      </c>
      <c r="G23445">
        <v>2889</v>
      </c>
      <c r="H23445" t="s">
        <v>595</v>
      </c>
      <c r="J23445" t="s">
        <v>14</v>
      </c>
      <c r="K23445">
        <v>53</v>
      </c>
      <c r="L23445" t="s">
        <v>15</v>
      </c>
    </row>
    <row r="23446" spans="1:12">
      <c r="A23446" t="e">
        <f ca="1">E00251514752621</f>
        <v>#NAME?</v>
      </c>
      <c r="B23446">
        <v>481</v>
      </c>
      <c r="C23446" t="s">
        <v>402</v>
      </c>
      <c r="D23446" s="1">
        <v>42731</v>
      </c>
      <c r="F23446">
        <v>2</v>
      </c>
      <c r="G23446">
        <v>6101</v>
      </c>
      <c r="H23446" t="s">
        <v>423</v>
      </c>
      <c r="J23446" t="s">
        <v>14</v>
      </c>
      <c r="K23446">
        <v>57</v>
      </c>
      <c r="L23446" t="s">
        <v>15</v>
      </c>
    </row>
    <row r="23447" spans="1:12">
      <c r="A23447" t="e">
        <f ca="1">E00251529478021</f>
        <v>#NAME?</v>
      </c>
      <c r="B23447">
        <v>151</v>
      </c>
      <c r="C23447" t="s">
        <v>381</v>
      </c>
      <c r="D23447" s="1">
        <v>42864</v>
      </c>
      <c r="F23447">
        <v>5</v>
      </c>
      <c r="G23447">
        <v>78057</v>
      </c>
      <c r="H23447" t="s">
        <v>140</v>
      </c>
      <c r="J23447" t="s">
        <v>14</v>
      </c>
      <c r="K23447">
        <v>61</v>
      </c>
      <c r="L23447" t="s">
        <v>22</v>
      </c>
    </row>
    <row r="23448" spans="1:12">
      <c r="A23448" t="e">
        <f ca="1">E00251616870121</f>
        <v>#NAME?</v>
      </c>
      <c r="B23448">
        <v>701</v>
      </c>
      <c r="C23448" t="s">
        <v>72</v>
      </c>
      <c r="D23448" s="1">
        <v>42374</v>
      </c>
      <c r="F23448">
        <v>6</v>
      </c>
      <c r="G23448">
        <v>4779</v>
      </c>
      <c r="H23448" t="s">
        <v>231</v>
      </c>
      <c r="J23448" t="s">
        <v>14</v>
      </c>
      <c r="K23448">
        <v>53</v>
      </c>
      <c r="L23448" t="s">
        <v>15</v>
      </c>
    </row>
    <row r="23449" spans="1:12">
      <c r="A23449" t="e">
        <f ca="1">E00251512504921</f>
        <v>#NAME?</v>
      </c>
      <c r="B23449">
        <v>763</v>
      </c>
      <c r="C23449" t="s">
        <v>194</v>
      </c>
      <c r="D23449" s="1">
        <v>41661</v>
      </c>
      <c r="E23449">
        <v>0</v>
      </c>
      <c r="F23449">
        <v>2</v>
      </c>
      <c r="G23449">
        <v>4019</v>
      </c>
      <c r="H23449" t="s">
        <v>26</v>
      </c>
      <c r="J23449" t="s">
        <v>34</v>
      </c>
      <c r="K23449">
        <v>51</v>
      </c>
      <c r="L23449" t="s">
        <v>15</v>
      </c>
    </row>
    <row r="23450" spans="1:12">
      <c r="A23450" t="e">
        <f ca="1">E00251417957321</f>
        <v>#NAME?</v>
      </c>
      <c r="B23450">
        <v>68</v>
      </c>
      <c r="C23450" t="s">
        <v>657</v>
      </c>
      <c r="D23450" s="1">
        <v>42776</v>
      </c>
      <c r="F23450">
        <v>1</v>
      </c>
      <c r="G23450">
        <v>7910</v>
      </c>
      <c r="H23450" t="s">
        <v>296</v>
      </c>
      <c r="J23450" t="s">
        <v>14</v>
      </c>
      <c r="K23450">
        <v>43</v>
      </c>
      <c r="L23450" t="s">
        <v>22</v>
      </c>
    </row>
    <row r="23451" spans="1:12">
      <c r="A23451" t="e">
        <f ca="1">E00251427550421</f>
        <v>#NAME?</v>
      </c>
      <c r="B23451">
        <v>26</v>
      </c>
      <c r="C23451" t="s">
        <v>744</v>
      </c>
      <c r="D23451" s="1">
        <v>42660</v>
      </c>
      <c r="F23451">
        <v>1</v>
      </c>
      <c r="G23451">
        <v>71940</v>
      </c>
      <c r="H23451" t="s">
        <v>135</v>
      </c>
      <c r="J23451" t="s">
        <v>14</v>
      </c>
      <c r="K23451">
        <v>62</v>
      </c>
      <c r="L23451" t="s">
        <v>15</v>
      </c>
    </row>
    <row r="23452" spans="1:12">
      <c r="A23452" t="e">
        <f ca="1">E00251532291121</f>
        <v>#NAME?</v>
      </c>
      <c r="B23452">
        <v>497</v>
      </c>
      <c r="C23452" t="s">
        <v>141</v>
      </c>
      <c r="D23452" s="1">
        <v>41422</v>
      </c>
      <c r="F23452">
        <v>2</v>
      </c>
      <c r="G23452">
        <v>38870</v>
      </c>
      <c r="H23452" t="s">
        <v>514</v>
      </c>
      <c r="J23452" t="s">
        <v>14</v>
      </c>
      <c r="K23452">
        <v>58</v>
      </c>
      <c r="L23452" t="s">
        <v>15</v>
      </c>
    </row>
    <row r="23453" spans="1:12">
      <c r="A23453" t="e">
        <f ca="1">E00251518585821</f>
        <v>#NAME?</v>
      </c>
      <c r="B23453">
        <v>295</v>
      </c>
      <c r="C23453" t="s">
        <v>435</v>
      </c>
      <c r="D23453" s="1">
        <v>41996</v>
      </c>
      <c r="F23453">
        <v>1</v>
      </c>
      <c r="G23453">
        <v>73300</v>
      </c>
      <c r="H23453" t="s">
        <v>86</v>
      </c>
      <c r="J23453" t="s">
        <v>14</v>
      </c>
      <c r="K23453">
        <v>61</v>
      </c>
      <c r="L23453" t="s">
        <v>15</v>
      </c>
    </row>
    <row r="23454" spans="1:12">
      <c r="A23454" t="e">
        <f ca="1">E00251424846821</f>
        <v>#NAME?</v>
      </c>
      <c r="B23454">
        <v>122</v>
      </c>
      <c r="C23454" t="s">
        <v>522</v>
      </c>
      <c r="D23454" s="1">
        <v>41676</v>
      </c>
      <c r="F23454">
        <v>1</v>
      </c>
      <c r="G23454">
        <v>2720</v>
      </c>
      <c r="H23454" t="s">
        <v>65</v>
      </c>
      <c r="J23454" t="s">
        <v>14</v>
      </c>
      <c r="K23454">
        <v>61</v>
      </c>
      <c r="L23454" t="s">
        <v>15</v>
      </c>
    </row>
    <row r="23455" spans="1:12">
      <c r="A23455" t="e">
        <f ca="1">E00251619843321</f>
        <v>#NAME?</v>
      </c>
      <c r="B23455">
        <v>746</v>
      </c>
      <c r="C23455" t="s">
        <v>527</v>
      </c>
      <c r="D23455" s="1">
        <v>40937</v>
      </c>
      <c r="E23455">
        <v>0</v>
      </c>
      <c r="F23455">
        <v>2</v>
      </c>
      <c r="G23455">
        <v>2724</v>
      </c>
      <c r="H23455" t="s">
        <v>73</v>
      </c>
      <c r="J23455" t="s">
        <v>34</v>
      </c>
      <c r="K23455">
        <v>48</v>
      </c>
      <c r="L23455" t="s">
        <v>15</v>
      </c>
    </row>
    <row r="23456" spans="1:12">
      <c r="A23456" t="e">
        <f ca="1">E00251439554121</f>
        <v>#NAME?</v>
      </c>
      <c r="B23456">
        <v>1785</v>
      </c>
      <c r="C23456" t="s">
        <v>129</v>
      </c>
      <c r="D23456" s="1">
        <v>42578</v>
      </c>
      <c r="F23456">
        <v>3</v>
      </c>
      <c r="G23456">
        <v>71580</v>
      </c>
      <c r="H23456" t="s">
        <v>655</v>
      </c>
      <c r="J23456" t="s">
        <v>14</v>
      </c>
      <c r="K23456">
        <v>56</v>
      </c>
      <c r="L23456" t="s">
        <v>15</v>
      </c>
    </row>
    <row r="23457" spans="1:12">
      <c r="A23457" t="e">
        <f ca="1">E00251439554121</f>
        <v>#NAME?</v>
      </c>
      <c r="B23457">
        <v>1785</v>
      </c>
      <c r="C23457" t="s">
        <v>129</v>
      </c>
      <c r="D23457" s="1">
        <v>42598</v>
      </c>
      <c r="F23457">
        <v>3</v>
      </c>
      <c r="G23457">
        <v>71580</v>
      </c>
      <c r="H23457" t="s">
        <v>655</v>
      </c>
      <c r="J23457" t="s">
        <v>14</v>
      </c>
      <c r="K23457">
        <v>56</v>
      </c>
      <c r="L23457" t="s">
        <v>15</v>
      </c>
    </row>
    <row r="23458" spans="1:12">
      <c r="A23458" t="e">
        <f ca="1">E00251619843321</f>
        <v>#NAME?</v>
      </c>
      <c r="B23458">
        <v>772</v>
      </c>
      <c r="C23458" t="s">
        <v>170</v>
      </c>
      <c r="D23458" s="1">
        <v>41848</v>
      </c>
      <c r="F23458">
        <v>1</v>
      </c>
      <c r="G23458">
        <v>37311</v>
      </c>
      <c r="H23458" t="s">
        <v>745</v>
      </c>
      <c r="I23458" t="s">
        <v>56</v>
      </c>
      <c r="J23458" t="s">
        <v>57</v>
      </c>
      <c r="K23458">
        <v>51</v>
      </c>
      <c r="L23458" t="s">
        <v>15</v>
      </c>
    </row>
    <row r="23459" spans="1:12">
      <c r="A23459" t="e">
        <f ca="1">E00251619843321</f>
        <v>#NAME?</v>
      </c>
      <c r="B23459">
        <v>1273</v>
      </c>
      <c r="C23459" t="s">
        <v>28</v>
      </c>
      <c r="D23459" s="1">
        <v>42024</v>
      </c>
      <c r="F23459">
        <v>1</v>
      </c>
      <c r="G23459">
        <v>5198</v>
      </c>
      <c r="H23459" t="s">
        <v>200</v>
      </c>
      <c r="J23459" t="s">
        <v>14</v>
      </c>
      <c r="K23459">
        <v>51</v>
      </c>
      <c r="L23459" t="s">
        <v>15</v>
      </c>
    </row>
    <row r="23460" spans="1:12">
      <c r="A23460" t="e">
        <f ca="1">E00251619843321</f>
        <v>#NAME?</v>
      </c>
      <c r="B23460">
        <v>1273</v>
      </c>
      <c r="C23460" t="s">
        <v>28</v>
      </c>
      <c r="D23460" s="1">
        <v>43060</v>
      </c>
      <c r="F23460">
        <v>1</v>
      </c>
      <c r="G23460">
        <v>7506</v>
      </c>
      <c r="H23460" t="s">
        <v>539</v>
      </c>
      <c r="J23460" t="s">
        <v>14</v>
      </c>
      <c r="K23460">
        <v>54</v>
      </c>
      <c r="L23460" t="s">
        <v>15</v>
      </c>
    </row>
    <row r="23461" spans="1:12">
      <c r="A23461" t="e">
        <f ca="1">E00251619843321</f>
        <v>#NAME?</v>
      </c>
      <c r="B23461">
        <v>1273</v>
      </c>
      <c r="C23461" t="s">
        <v>28</v>
      </c>
      <c r="D23461" s="1">
        <v>41778</v>
      </c>
      <c r="F23461">
        <v>1</v>
      </c>
      <c r="G23461">
        <v>3738</v>
      </c>
      <c r="H23461" t="s">
        <v>1570</v>
      </c>
      <c r="J23461" t="s">
        <v>14</v>
      </c>
      <c r="K23461">
        <v>51</v>
      </c>
      <c r="L23461" t="s">
        <v>15</v>
      </c>
    </row>
    <row r="23462" spans="1:12">
      <c r="A23462" t="e">
        <f ca="1">E00251619843321</f>
        <v>#NAME?</v>
      </c>
      <c r="B23462">
        <v>1273</v>
      </c>
      <c r="C23462" t="s">
        <v>28</v>
      </c>
      <c r="D23462" s="1">
        <v>42670</v>
      </c>
      <c r="F23462">
        <v>1</v>
      </c>
      <c r="G23462">
        <v>3689</v>
      </c>
      <c r="H23462" t="s">
        <v>159</v>
      </c>
      <c r="J23462" t="s">
        <v>14</v>
      </c>
      <c r="K23462">
        <v>53</v>
      </c>
      <c r="L23462" t="s">
        <v>15</v>
      </c>
    </row>
    <row r="23463" spans="1:12">
      <c r="A23463" t="e">
        <f ca="1">E00251430149221</f>
        <v>#NAME?</v>
      </c>
      <c r="B23463">
        <v>285</v>
      </c>
      <c r="C23463" t="s">
        <v>117</v>
      </c>
      <c r="D23463" s="1">
        <v>42165</v>
      </c>
      <c r="F23463">
        <v>1</v>
      </c>
      <c r="G23463">
        <v>84500</v>
      </c>
      <c r="H23463" t="s">
        <v>511</v>
      </c>
      <c r="J23463" t="s">
        <v>14</v>
      </c>
      <c r="K23463">
        <v>45</v>
      </c>
      <c r="L23463" t="s">
        <v>15</v>
      </c>
    </row>
    <row r="23464" spans="1:12">
      <c r="A23464" t="e">
        <f ca="1">E00251531527121</f>
        <v>#NAME?</v>
      </c>
      <c r="B23464">
        <v>1786</v>
      </c>
      <c r="C23464" t="s">
        <v>37</v>
      </c>
      <c r="D23464" s="1">
        <v>42109</v>
      </c>
      <c r="F23464">
        <v>1</v>
      </c>
      <c r="G23464">
        <v>4660</v>
      </c>
      <c r="H23464" t="s">
        <v>215</v>
      </c>
      <c r="J23464" t="s">
        <v>14</v>
      </c>
      <c r="K23464">
        <v>64</v>
      </c>
      <c r="L23464" t="s">
        <v>15</v>
      </c>
    </row>
    <row r="23465" spans="1:12">
      <c r="A23465" t="e">
        <f ca="1">E00251619843321</f>
        <v>#NAME?</v>
      </c>
      <c r="B23465">
        <v>1273</v>
      </c>
      <c r="C23465" t="s">
        <v>28</v>
      </c>
      <c r="D23465" s="1">
        <v>42899</v>
      </c>
      <c r="F23465">
        <v>1</v>
      </c>
      <c r="G23465">
        <v>3689</v>
      </c>
      <c r="H23465" t="s">
        <v>159</v>
      </c>
      <c r="J23465" t="s">
        <v>14</v>
      </c>
      <c r="K23465">
        <v>54</v>
      </c>
      <c r="L23465" t="s">
        <v>15</v>
      </c>
    </row>
    <row r="23466" spans="1:12">
      <c r="A23466" t="e">
        <f ca="1">E00251432157821</f>
        <v>#NAME?</v>
      </c>
      <c r="B23466">
        <v>497</v>
      </c>
      <c r="C23466" t="s">
        <v>141</v>
      </c>
      <c r="D23466" s="1">
        <v>41761</v>
      </c>
      <c r="F23466">
        <v>1</v>
      </c>
      <c r="G23466">
        <v>25000</v>
      </c>
      <c r="H23466" t="s">
        <v>178</v>
      </c>
      <c r="J23466" t="s">
        <v>14</v>
      </c>
      <c r="K23466">
        <v>61</v>
      </c>
      <c r="L23466" t="s">
        <v>15</v>
      </c>
    </row>
    <row r="23467" spans="1:12">
      <c r="A23467" t="e">
        <f ca="1">E00251514752621</f>
        <v>#NAME?</v>
      </c>
      <c r="B23467">
        <v>481</v>
      </c>
      <c r="C23467" t="s">
        <v>402</v>
      </c>
      <c r="D23467" s="1">
        <v>42794</v>
      </c>
      <c r="F23467">
        <v>5</v>
      </c>
      <c r="G23467">
        <v>3540</v>
      </c>
      <c r="H23467" t="s">
        <v>436</v>
      </c>
      <c r="J23467" t="s">
        <v>14</v>
      </c>
      <c r="K23467">
        <v>57</v>
      </c>
      <c r="L23467" t="s">
        <v>15</v>
      </c>
    </row>
    <row r="23468" spans="1:12">
      <c r="A23468" t="e">
        <f ca="1">E00251619843321</f>
        <v>#NAME?</v>
      </c>
      <c r="B23468">
        <v>1273</v>
      </c>
      <c r="C23468" t="s">
        <v>28</v>
      </c>
      <c r="D23468" s="1">
        <v>42583</v>
      </c>
      <c r="F23468">
        <v>1</v>
      </c>
      <c r="G23468">
        <v>72885</v>
      </c>
      <c r="H23468" t="s">
        <v>354</v>
      </c>
      <c r="J23468" t="s">
        <v>14</v>
      </c>
      <c r="K23468">
        <v>53</v>
      </c>
      <c r="L23468" t="s">
        <v>15</v>
      </c>
    </row>
    <row r="23469" spans="1:12">
      <c r="A23469" t="e">
        <f ca="1">E00251532291121</f>
        <v>#NAME?</v>
      </c>
      <c r="B23469">
        <v>497</v>
      </c>
      <c r="C23469" t="s">
        <v>141</v>
      </c>
      <c r="D23469" s="1">
        <v>42339</v>
      </c>
      <c r="F23469">
        <v>2</v>
      </c>
      <c r="G23469">
        <v>5198</v>
      </c>
      <c r="H23469" t="s">
        <v>200</v>
      </c>
      <c r="J23469" t="s">
        <v>14</v>
      </c>
      <c r="K23469">
        <v>60</v>
      </c>
      <c r="L23469" t="s">
        <v>15</v>
      </c>
    </row>
    <row r="23470" spans="1:12">
      <c r="A23470" t="e">
        <f ca="1">E00251532291121</f>
        <v>#NAME?</v>
      </c>
      <c r="B23470">
        <v>497</v>
      </c>
      <c r="C23470" t="s">
        <v>141</v>
      </c>
      <c r="D23470" s="1">
        <v>42859</v>
      </c>
      <c r="F23470">
        <v>4</v>
      </c>
      <c r="G23470">
        <v>51889</v>
      </c>
      <c r="H23470" t="s">
        <v>256</v>
      </c>
      <c r="J23470" t="s">
        <v>14</v>
      </c>
      <c r="K23470">
        <v>62</v>
      </c>
      <c r="L23470" t="s">
        <v>15</v>
      </c>
    </row>
    <row r="23471" spans="1:12">
      <c r="A23471" t="e">
        <f ca="1">E00251532291121</f>
        <v>#NAME?</v>
      </c>
      <c r="B23471">
        <v>497</v>
      </c>
      <c r="C23471" t="s">
        <v>141</v>
      </c>
      <c r="D23471" s="1">
        <v>43089</v>
      </c>
      <c r="F23471">
        <v>4</v>
      </c>
      <c r="G23471">
        <v>78609</v>
      </c>
      <c r="H23471" t="s">
        <v>240</v>
      </c>
      <c r="J23471" t="s">
        <v>14</v>
      </c>
      <c r="K23471">
        <v>62</v>
      </c>
      <c r="L23471" t="s">
        <v>22</v>
      </c>
    </row>
    <row r="23472" spans="1:12">
      <c r="A23472" t="e">
        <f ca="1">E00251532291121</f>
        <v>#NAME?</v>
      </c>
      <c r="B23472">
        <v>497</v>
      </c>
      <c r="C23472" t="s">
        <v>141</v>
      </c>
      <c r="D23472" s="1">
        <v>41564</v>
      </c>
      <c r="F23472">
        <v>2</v>
      </c>
      <c r="G23472">
        <v>78609</v>
      </c>
      <c r="H23472" t="s">
        <v>240</v>
      </c>
      <c r="J23472" t="s">
        <v>14</v>
      </c>
      <c r="K23472">
        <v>58</v>
      </c>
      <c r="L23472" t="s">
        <v>22</v>
      </c>
    </row>
    <row r="23473" spans="1:12">
      <c r="A23473" t="e">
        <f ca="1">E00251616870121</f>
        <v>#NAME?</v>
      </c>
      <c r="B23473">
        <v>701</v>
      </c>
      <c r="C23473" t="s">
        <v>72</v>
      </c>
      <c r="D23473" s="1">
        <v>42817</v>
      </c>
      <c r="F23473">
        <v>4</v>
      </c>
      <c r="G23473">
        <v>49390</v>
      </c>
      <c r="H23473" t="s">
        <v>59</v>
      </c>
      <c r="J23473" t="s">
        <v>14</v>
      </c>
      <c r="K23473">
        <v>54</v>
      </c>
      <c r="L23473" t="s">
        <v>15</v>
      </c>
    </row>
    <row r="23474" spans="1:12">
      <c r="A23474" t="e">
        <f ca="1">E00251532291121</f>
        <v>#NAME?</v>
      </c>
      <c r="B23474">
        <v>497</v>
      </c>
      <c r="C23474" t="s">
        <v>141</v>
      </c>
      <c r="D23474" s="1">
        <v>42131</v>
      </c>
      <c r="F23474">
        <v>2</v>
      </c>
      <c r="G23474">
        <v>5533</v>
      </c>
      <c r="H23474" t="s">
        <v>537</v>
      </c>
      <c r="J23474" t="s">
        <v>14</v>
      </c>
      <c r="K23474">
        <v>60</v>
      </c>
      <c r="L23474" t="s">
        <v>15</v>
      </c>
    </row>
    <row r="23475" spans="1:12">
      <c r="A23475" t="e">
        <f ca="1">E00251532291121</f>
        <v>#NAME?</v>
      </c>
      <c r="B23475">
        <v>497</v>
      </c>
      <c r="C23475" t="s">
        <v>141</v>
      </c>
      <c r="D23475" s="1">
        <v>42870</v>
      </c>
      <c r="F23475">
        <v>1</v>
      </c>
      <c r="G23475">
        <v>7962</v>
      </c>
      <c r="H23475" t="s">
        <v>111</v>
      </c>
      <c r="J23475" t="s">
        <v>14</v>
      </c>
      <c r="K23475">
        <v>62</v>
      </c>
      <c r="L23475" t="s">
        <v>22</v>
      </c>
    </row>
    <row r="23476" spans="1:12">
      <c r="A23476" t="e">
        <f ca="1">E00251616870121</f>
        <v>#NAME?</v>
      </c>
      <c r="B23476">
        <v>701</v>
      </c>
      <c r="C23476" t="s">
        <v>72</v>
      </c>
      <c r="D23476" s="1">
        <v>42936</v>
      </c>
      <c r="F23476">
        <v>5</v>
      </c>
      <c r="G23476">
        <v>49390</v>
      </c>
      <c r="H23476" t="s">
        <v>59</v>
      </c>
      <c r="J23476" t="s">
        <v>14</v>
      </c>
      <c r="K23476">
        <v>55</v>
      </c>
      <c r="L23476" t="s">
        <v>15</v>
      </c>
    </row>
    <row r="23477" spans="1:12">
      <c r="A23477" t="e">
        <f ca="1">E00251616870121</f>
        <v>#NAME?</v>
      </c>
      <c r="B23477">
        <v>701</v>
      </c>
      <c r="C23477" t="s">
        <v>72</v>
      </c>
      <c r="D23477" s="1">
        <v>43083</v>
      </c>
      <c r="F23477">
        <v>2</v>
      </c>
      <c r="G23477">
        <v>2724</v>
      </c>
      <c r="H23477" t="s">
        <v>73</v>
      </c>
      <c r="J23477" t="s">
        <v>14</v>
      </c>
      <c r="K23477">
        <v>55</v>
      </c>
      <c r="L23477" t="s">
        <v>15</v>
      </c>
    </row>
    <row r="23478" spans="1:12">
      <c r="A23478" t="e">
        <f ca="1">E00251514752621</f>
        <v>#NAME?</v>
      </c>
      <c r="B23478">
        <v>481</v>
      </c>
      <c r="C23478" t="s">
        <v>402</v>
      </c>
      <c r="D23478" s="1">
        <v>43093</v>
      </c>
      <c r="F23478">
        <v>1</v>
      </c>
      <c r="G23478">
        <v>4619</v>
      </c>
      <c r="H23478" t="s">
        <v>613</v>
      </c>
      <c r="J23478" t="s">
        <v>14</v>
      </c>
      <c r="K23478">
        <v>58</v>
      </c>
      <c r="L23478" t="s">
        <v>15</v>
      </c>
    </row>
    <row r="23479" spans="1:12">
      <c r="A23479" t="e">
        <f ca="1">E00251529551021</f>
        <v>#NAME?</v>
      </c>
      <c r="B23479">
        <v>201</v>
      </c>
      <c r="C23479" t="s">
        <v>636</v>
      </c>
      <c r="D23479" s="1">
        <v>41379</v>
      </c>
      <c r="F23479">
        <v>1</v>
      </c>
      <c r="G23479">
        <v>7862</v>
      </c>
      <c r="H23479" t="s">
        <v>27</v>
      </c>
      <c r="J23479" t="s">
        <v>14</v>
      </c>
      <c r="K23479">
        <v>46</v>
      </c>
      <c r="L23479" t="s">
        <v>22</v>
      </c>
    </row>
    <row r="23480" spans="1:12">
      <c r="A23480" t="e">
        <f ca="1">E00251518585821</f>
        <v>#NAME?</v>
      </c>
      <c r="B23480">
        <v>295</v>
      </c>
      <c r="C23480" t="s">
        <v>435</v>
      </c>
      <c r="D23480" s="1">
        <v>42905</v>
      </c>
      <c r="F23480">
        <v>2</v>
      </c>
      <c r="G23480">
        <v>7310</v>
      </c>
      <c r="H23480" t="s">
        <v>1112</v>
      </c>
      <c r="J23480" t="s">
        <v>14</v>
      </c>
      <c r="K23480">
        <v>64</v>
      </c>
      <c r="L23480" t="s">
        <v>15</v>
      </c>
    </row>
    <row r="23481" spans="1:12">
      <c r="A23481" t="e">
        <f ca="1">E00251619843321</f>
        <v>#NAME?</v>
      </c>
      <c r="B23481">
        <v>1273</v>
      </c>
      <c r="C23481" t="s">
        <v>28</v>
      </c>
      <c r="D23481" s="1">
        <v>42933</v>
      </c>
      <c r="F23481">
        <v>3</v>
      </c>
      <c r="G23481">
        <v>462</v>
      </c>
      <c r="H23481" t="s">
        <v>288</v>
      </c>
      <c r="J23481" t="s">
        <v>14</v>
      </c>
      <c r="K23481">
        <v>54</v>
      </c>
      <c r="L23481" t="s">
        <v>15</v>
      </c>
    </row>
    <row r="23482" spans="1:12">
      <c r="A23482" t="e">
        <f ca="1">E00251439554121</f>
        <v>#NAME?</v>
      </c>
      <c r="B23482">
        <v>1785</v>
      </c>
      <c r="C23482" t="s">
        <v>129</v>
      </c>
      <c r="D23482" s="1">
        <v>42578</v>
      </c>
      <c r="F23482">
        <v>3</v>
      </c>
      <c r="G23482">
        <v>2724</v>
      </c>
      <c r="H23482" t="s">
        <v>73</v>
      </c>
      <c r="J23482" t="s">
        <v>14</v>
      </c>
      <c r="K23482">
        <v>56</v>
      </c>
      <c r="L23482" t="s">
        <v>15</v>
      </c>
    </row>
    <row r="23483" spans="1:12">
      <c r="A23483" t="e">
        <f ca="1">E00251526889621</f>
        <v>#NAME?</v>
      </c>
      <c r="B23483">
        <v>754</v>
      </c>
      <c r="C23483" t="s">
        <v>1445</v>
      </c>
      <c r="D23483" s="1">
        <v>41840</v>
      </c>
      <c r="F23483">
        <v>1</v>
      </c>
      <c r="G23483">
        <v>84500</v>
      </c>
      <c r="H23483" t="s">
        <v>511</v>
      </c>
      <c r="I23483" t="s">
        <v>56</v>
      </c>
      <c r="J23483" t="s">
        <v>57</v>
      </c>
      <c r="K23483">
        <v>49</v>
      </c>
      <c r="L23483" t="s">
        <v>15</v>
      </c>
    </row>
    <row r="23484" spans="1:12">
      <c r="A23484" t="e">
        <f ca="1">E00251514287121</f>
        <v>#NAME?</v>
      </c>
      <c r="B23484">
        <v>502</v>
      </c>
      <c r="C23484" t="s">
        <v>172</v>
      </c>
      <c r="D23484" s="1">
        <v>41753</v>
      </c>
      <c r="F23484">
        <v>1</v>
      </c>
      <c r="G23484">
        <v>78650</v>
      </c>
      <c r="H23484" t="s">
        <v>414</v>
      </c>
      <c r="J23484" t="s">
        <v>14</v>
      </c>
      <c r="K23484">
        <v>54</v>
      </c>
      <c r="L23484" t="s">
        <v>22</v>
      </c>
    </row>
    <row r="23485" spans="1:12">
      <c r="A23485" t="e">
        <f ca="1">E00251716498121</f>
        <v>#NAME?</v>
      </c>
      <c r="B23485">
        <v>481</v>
      </c>
      <c r="C23485" t="s">
        <v>402</v>
      </c>
      <c r="D23485" s="1">
        <v>42107</v>
      </c>
      <c r="F23485">
        <v>3</v>
      </c>
      <c r="G23485">
        <v>78050</v>
      </c>
      <c r="H23485" t="s">
        <v>197</v>
      </c>
      <c r="J23485" t="s">
        <v>14</v>
      </c>
      <c r="K23485">
        <v>39</v>
      </c>
      <c r="L23485" t="s">
        <v>22</v>
      </c>
    </row>
    <row r="23486" spans="1:12">
      <c r="A23486" t="e">
        <f ca="1">E00251439554121</f>
        <v>#NAME?</v>
      </c>
      <c r="B23486">
        <v>1785</v>
      </c>
      <c r="C23486" t="s">
        <v>129</v>
      </c>
      <c r="D23486" s="1">
        <v>42438</v>
      </c>
      <c r="F23486">
        <v>2</v>
      </c>
      <c r="G23486">
        <v>7809</v>
      </c>
      <c r="H23486" t="s">
        <v>225</v>
      </c>
      <c r="J23486" t="s">
        <v>14</v>
      </c>
      <c r="K23486">
        <v>56</v>
      </c>
      <c r="L23486" t="s">
        <v>22</v>
      </c>
    </row>
    <row r="23487" spans="1:12">
      <c r="A23487" t="e">
        <f ca="1">E00251532291121</f>
        <v>#NAME?</v>
      </c>
      <c r="B23487">
        <v>497</v>
      </c>
      <c r="C23487" t="s">
        <v>141</v>
      </c>
      <c r="D23487" s="1">
        <v>41712</v>
      </c>
      <c r="F23487">
        <v>2</v>
      </c>
      <c r="G23487">
        <v>78079</v>
      </c>
      <c r="H23487" t="s">
        <v>49</v>
      </c>
      <c r="J23487" t="s">
        <v>14</v>
      </c>
      <c r="K23487">
        <v>59</v>
      </c>
      <c r="L23487" t="s">
        <v>22</v>
      </c>
    </row>
    <row r="23488" spans="1:12">
      <c r="A23488" t="e">
        <f ca="1">E00251626524421</f>
        <v>#NAME?</v>
      </c>
      <c r="B23488">
        <v>297</v>
      </c>
      <c r="C23488" t="s">
        <v>411</v>
      </c>
      <c r="D23488" s="1">
        <v>42031</v>
      </c>
      <c r="F23488">
        <v>1</v>
      </c>
      <c r="G23488">
        <v>3689</v>
      </c>
      <c r="H23488" t="s">
        <v>159</v>
      </c>
      <c r="J23488" t="s">
        <v>14</v>
      </c>
      <c r="K23488">
        <v>44</v>
      </c>
      <c r="L23488" t="s">
        <v>15</v>
      </c>
    </row>
    <row r="23489" spans="1:12">
      <c r="A23489" t="e">
        <f ca="1">E00251514725221</f>
        <v>#NAME?</v>
      </c>
      <c r="B23489">
        <v>485</v>
      </c>
      <c r="C23489" t="s">
        <v>241</v>
      </c>
      <c r="D23489" s="1">
        <v>42996</v>
      </c>
      <c r="F23489">
        <v>3</v>
      </c>
      <c r="G23489">
        <v>7823</v>
      </c>
      <c r="H23489" t="s">
        <v>282</v>
      </c>
      <c r="J23489" t="s">
        <v>14</v>
      </c>
      <c r="K23489">
        <v>52</v>
      </c>
      <c r="L23489" t="s">
        <v>22</v>
      </c>
    </row>
    <row r="23490" spans="1:12">
      <c r="A23490" t="e">
        <f ca="1">E00251514725221</f>
        <v>#NAME?</v>
      </c>
      <c r="B23490">
        <v>485</v>
      </c>
      <c r="C23490" t="s">
        <v>241</v>
      </c>
      <c r="D23490" s="1">
        <v>43021</v>
      </c>
      <c r="F23490">
        <v>4</v>
      </c>
      <c r="G23490">
        <v>2139</v>
      </c>
      <c r="H23490" t="s">
        <v>660</v>
      </c>
      <c r="J23490" t="s">
        <v>14</v>
      </c>
      <c r="K23490">
        <v>52</v>
      </c>
      <c r="L23490" t="s">
        <v>15</v>
      </c>
    </row>
    <row r="23491" spans="1:12">
      <c r="A23491" t="e">
        <f ca="1">E00251518890621</f>
        <v>#NAME?</v>
      </c>
      <c r="B23491">
        <v>290</v>
      </c>
      <c r="C23491" t="s">
        <v>449</v>
      </c>
      <c r="D23491" s="1">
        <v>43003</v>
      </c>
      <c r="F23491">
        <v>1</v>
      </c>
      <c r="G23491">
        <v>4019</v>
      </c>
      <c r="H23491" t="s">
        <v>26</v>
      </c>
      <c r="J23491" t="s">
        <v>14</v>
      </c>
      <c r="K23491">
        <v>62</v>
      </c>
      <c r="L23491" t="s">
        <v>15</v>
      </c>
    </row>
    <row r="23492" spans="1:12">
      <c r="A23492" t="e">
        <f ca="1">E00251518890621</f>
        <v>#NAME?</v>
      </c>
      <c r="B23492">
        <v>297</v>
      </c>
      <c r="C23492" t="s">
        <v>411</v>
      </c>
      <c r="D23492" s="1">
        <v>42737</v>
      </c>
      <c r="F23492">
        <v>1</v>
      </c>
      <c r="G23492">
        <v>4660</v>
      </c>
      <c r="H23492" t="s">
        <v>215</v>
      </c>
      <c r="J23492" t="s">
        <v>14</v>
      </c>
      <c r="K23492">
        <v>61</v>
      </c>
      <c r="L23492" t="s">
        <v>15</v>
      </c>
    </row>
    <row r="23493" spans="1:12">
      <c r="A23493" t="e">
        <f ca="1">E00251429825621</f>
        <v>#NAME?</v>
      </c>
      <c r="B23493">
        <v>160</v>
      </c>
      <c r="C23493" t="s">
        <v>278</v>
      </c>
      <c r="D23493" s="1">
        <v>41113</v>
      </c>
      <c r="F23493">
        <v>1</v>
      </c>
      <c r="G23493">
        <v>72885</v>
      </c>
      <c r="H23493" t="s">
        <v>354</v>
      </c>
      <c r="J23493" t="s">
        <v>14</v>
      </c>
      <c r="K23493">
        <v>44</v>
      </c>
      <c r="L23493" t="s">
        <v>15</v>
      </c>
    </row>
    <row r="23494" spans="1:12">
      <c r="A23494" t="e">
        <f ca="1">E00251626524421</f>
        <v>#NAME?</v>
      </c>
      <c r="B23494">
        <v>297</v>
      </c>
      <c r="C23494" t="s">
        <v>411</v>
      </c>
      <c r="D23494" s="1">
        <v>41493</v>
      </c>
      <c r="F23494">
        <v>1</v>
      </c>
      <c r="G23494">
        <v>71985</v>
      </c>
      <c r="H23494" t="s">
        <v>738</v>
      </c>
      <c r="J23494" t="s">
        <v>14</v>
      </c>
      <c r="K23494">
        <v>42</v>
      </c>
      <c r="L23494" t="s">
        <v>15</v>
      </c>
    </row>
    <row r="23495" spans="1:12">
      <c r="A23495" t="e">
        <f ca="1">E00251626524421</f>
        <v>#NAME?</v>
      </c>
      <c r="B23495">
        <v>297</v>
      </c>
      <c r="C23495" t="s">
        <v>411</v>
      </c>
      <c r="D23495" s="1">
        <v>42171</v>
      </c>
      <c r="F23495">
        <v>2</v>
      </c>
      <c r="G23495">
        <v>7295</v>
      </c>
      <c r="H23495" t="s">
        <v>76</v>
      </c>
      <c r="J23495" t="s">
        <v>14</v>
      </c>
      <c r="K23495">
        <v>44</v>
      </c>
      <c r="L23495" t="s">
        <v>15</v>
      </c>
    </row>
    <row r="23496" spans="1:12">
      <c r="A23496" t="e">
        <f ca="1">E00251532800321</f>
        <v>#NAME?</v>
      </c>
      <c r="B23496">
        <v>498</v>
      </c>
      <c r="C23496" t="s">
        <v>591</v>
      </c>
      <c r="D23496" s="1">
        <v>41927</v>
      </c>
      <c r="F23496">
        <v>1</v>
      </c>
      <c r="G23496">
        <v>27800</v>
      </c>
      <c r="H23496" t="s">
        <v>145</v>
      </c>
      <c r="J23496" t="s">
        <v>14</v>
      </c>
      <c r="K23496">
        <v>49</v>
      </c>
      <c r="L23496" t="s">
        <v>15</v>
      </c>
    </row>
    <row r="23497" spans="1:12">
      <c r="A23497" t="e">
        <f ca="1">E00251432270321</f>
        <v>#NAME?</v>
      </c>
      <c r="B23497">
        <v>6156</v>
      </c>
      <c r="C23497" t="s">
        <v>352</v>
      </c>
      <c r="D23497" s="1">
        <v>42725</v>
      </c>
      <c r="F23497">
        <v>3</v>
      </c>
      <c r="G23497">
        <v>71610</v>
      </c>
      <c r="H23497" t="s">
        <v>663</v>
      </c>
      <c r="J23497" t="s">
        <v>14</v>
      </c>
      <c r="K23497">
        <v>57</v>
      </c>
      <c r="L23497" t="s">
        <v>15</v>
      </c>
    </row>
    <row r="23498" spans="1:12">
      <c r="A23498" t="e">
        <f ca="1">E00251531964221</f>
        <v>#NAME?</v>
      </c>
      <c r="B23498">
        <v>494</v>
      </c>
      <c r="C23498" t="s">
        <v>63</v>
      </c>
      <c r="D23498" s="1">
        <v>41610</v>
      </c>
      <c r="F23498">
        <v>2</v>
      </c>
      <c r="G23498">
        <v>4019</v>
      </c>
      <c r="H23498" t="s">
        <v>26</v>
      </c>
      <c r="J23498" t="s">
        <v>14</v>
      </c>
      <c r="K23498">
        <v>43</v>
      </c>
      <c r="L23498" t="s">
        <v>15</v>
      </c>
    </row>
    <row r="23499" spans="1:12">
      <c r="A23499" t="e">
        <f ca="1">E00251432157821</f>
        <v>#NAME?</v>
      </c>
      <c r="B23499">
        <v>497</v>
      </c>
      <c r="C23499" t="s">
        <v>141</v>
      </c>
      <c r="D23499" s="1">
        <v>42866</v>
      </c>
      <c r="F23499">
        <v>2</v>
      </c>
      <c r="G23499">
        <v>2720</v>
      </c>
      <c r="H23499" t="s">
        <v>65</v>
      </c>
      <c r="J23499" t="s">
        <v>14</v>
      </c>
      <c r="K23499">
        <v>64</v>
      </c>
      <c r="L23499" t="s">
        <v>15</v>
      </c>
    </row>
    <row r="23500" spans="1:12">
      <c r="A23500" t="e">
        <f ca="1">E00251417957321</f>
        <v>#NAME?</v>
      </c>
      <c r="B23500">
        <v>68</v>
      </c>
      <c r="C23500" t="s">
        <v>657</v>
      </c>
      <c r="D23500" s="1">
        <v>41199</v>
      </c>
      <c r="F23500">
        <v>2</v>
      </c>
      <c r="G23500">
        <v>4019</v>
      </c>
      <c r="H23500" t="s">
        <v>26</v>
      </c>
      <c r="J23500" t="s">
        <v>14</v>
      </c>
      <c r="K23500">
        <v>38</v>
      </c>
      <c r="L23500" t="s">
        <v>15</v>
      </c>
    </row>
    <row r="23501" spans="1:12">
      <c r="A23501" t="e">
        <f ca="1">E00251432157821</f>
        <v>#NAME?</v>
      </c>
      <c r="B23501">
        <v>497</v>
      </c>
      <c r="C23501" t="s">
        <v>141</v>
      </c>
      <c r="D23501" s="1">
        <v>40995</v>
      </c>
      <c r="F23501">
        <v>2</v>
      </c>
      <c r="G23501">
        <v>2720</v>
      </c>
      <c r="H23501" t="s">
        <v>65</v>
      </c>
      <c r="J23501" t="s">
        <v>14</v>
      </c>
      <c r="K23501">
        <v>59</v>
      </c>
      <c r="L23501" t="s">
        <v>15</v>
      </c>
    </row>
    <row r="23502" spans="1:12">
      <c r="A23502" t="e">
        <f ca="1">E00251626524421</f>
        <v>#NAME?</v>
      </c>
      <c r="B23502">
        <v>297</v>
      </c>
      <c r="C23502" t="s">
        <v>411</v>
      </c>
      <c r="D23502" s="1">
        <v>41809</v>
      </c>
      <c r="F23502">
        <v>3</v>
      </c>
      <c r="G23502">
        <v>4019</v>
      </c>
      <c r="H23502" t="s">
        <v>26</v>
      </c>
      <c r="J23502" t="s">
        <v>14</v>
      </c>
      <c r="K23502">
        <v>43</v>
      </c>
      <c r="L23502" t="s">
        <v>15</v>
      </c>
    </row>
    <row r="23503" spans="1:12">
      <c r="A23503" t="e">
        <f ca="1">E00251427391321</f>
        <v>#NAME?</v>
      </c>
      <c r="B23503">
        <v>771</v>
      </c>
      <c r="C23503" t="s">
        <v>1552</v>
      </c>
      <c r="D23503" s="1">
        <v>40912</v>
      </c>
      <c r="E23503">
        <v>0</v>
      </c>
      <c r="F23503">
        <v>1</v>
      </c>
      <c r="G23503">
        <v>4780</v>
      </c>
      <c r="H23503" t="s">
        <v>324</v>
      </c>
      <c r="J23503" t="s">
        <v>34</v>
      </c>
      <c r="K23503">
        <v>44</v>
      </c>
      <c r="L23503" t="s">
        <v>15</v>
      </c>
    </row>
    <row r="23504" spans="1:12">
      <c r="A23504" t="e">
        <f ca="1">E00251532800321</f>
        <v>#NAME?</v>
      </c>
      <c r="B23504">
        <v>498</v>
      </c>
      <c r="C23504" t="s">
        <v>591</v>
      </c>
      <c r="D23504" s="1">
        <v>42667</v>
      </c>
      <c r="F23504">
        <v>1</v>
      </c>
      <c r="G23504">
        <v>25000</v>
      </c>
      <c r="H23504" t="s">
        <v>178</v>
      </c>
      <c r="J23504" t="s">
        <v>14</v>
      </c>
      <c r="K23504">
        <v>51</v>
      </c>
      <c r="L23504" t="s">
        <v>15</v>
      </c>
    </row>
    <row r="23505" spans="1:12">
      <c r="A23505" t="e">
        <f ca="1">E00251532800321</f>
        <v>#NAME?</v>
      </c>
      <c r="B23505">
        <v>498</v>
      </c>
      <c r="C23505" t="s">
        <v>591</v>
      </c>
      <c r="D23505" s="1">
        <v>42942</v>
      </c>
      <c r="F23505">
        <v>1</v>
      </c>
      <c r="G23505">
        <v>3829</v>
      </c>
      <c r="H23505" t="s">
        <v>419</v>
      </c>
      <c r="J23505" t="s">
        <v>14</v>
      </c>
      <c r="K23505">
        <v>52</v>
      </c>
      <c r="L23505" t="s">
        <v>15</v>
      </c>
    </row>
    <row r="23506" spans="1:12">
      <c r="A23506" t="e">
        <f ca="1">E00251532800321</f>
        <v>#NAME?</v>
      </c>
      <c r="B23506">
        <v>498</v>
      </c>
      <c r="C23506" t="s">
        <v>591</v>
      </c>
      <c r="D23506" s="1">
        <v>43073</v>
      </c>
      <c r="F23506">
        <v>4</v>
      </c>
      <c r="G23506">
        <v>2720</v>
      </c>
      <c r="H23506" t="s">
        <v>65</v>
      </c>
      <c r="J23506" t="s">
        <v>14</v>
      </c>
      <c r="K23506">
        <v>52</v>
      </c>
      <c r="L23506" t="s">
        <v>15</v>
      </c>
    </row>
    <row r="23507" spans="1:12">
      <c r="A23507" t="e">
        <f ca="1">E00251512504921</f>
        <v>#NAME?</v>
      </c>
      <c r="B23507">
        <v>47</v>
      </c>
      <c r="C23507" t="s">
        <v>494</v>
      </c>
      <c r="D23507" s="1">
        <v>42013</v>
      </c>
      <c r="F23507">
        <v>1</v>
      </c>
      <c r="G23507">
        <v>27800</v>
      </c>
      <c r="H23507" t="s">
        <v>145</v>
      </c>
      <c r="J23507" t="s">
        <v>14</v>
      </c>
      <c r="K23507">
        <v>52</v>
      </c>
      <c r="L23507" t="s">
        <v>15</v>
      </c>
    </row>
    <row r="23508" spans="1:12">
      <c r="A23508" t="e">
        <f ca="1">E00251617666221</f>
        <v>#NAME?</v>
      </c>
      <c r="B23508">
        <v>6156</v>
      </c>
      <c r="C23508" t="s">
        <v>352</v>
      </c>
      <c r="D23508" s="1">
        <v>41358</v>
      </c>
      <c r="F23508">
        <v>2</v>
      </c>
      <c r="G23508">
        <v>3004</v>
      </c>
      <c r="H23508" t="s">
        <v>104</v>
      </c>
      <c r="J23508" t="s">
        <v>14</v>
      </c>
      <c r="K23508">
        <v>37</v>
      </c>
      <c r="L23508" t="s">
        <v>15</v>
      </c>
    </row>
    <row r="23509" spans="1:12">
      <c r="A23509" t="e">
        <f ca="1">E00251617666221</f>
        <v>#NAME?</v>
      </c>
      <c r="B23509">
        <v>6156</v>
      </c>
      <c r="C23509" t="s">
        <v>352</v>
      </c>
      <c r="D23509" s="1">
        <v>41815</v>
      </c>
      <c r="F23509">
        <v>3</v>
      </c>
      <c r="G23509">
        <v>78097</v>
      </c>
      <c r="H23509" t="s">
        <v>1152</v>
      </c>
      <c r="J23509" t="s">
        <v>14</v>
      </c>
      <c r="K23509">
        <v>38</v>
      </c>
      <c r="L23509" t="s">
        <v>22</v>
      </c>
    </row>
    <row r="23510" spans="1:12">
      <c r="A23510" t="e">
        <f ca="1">E00251429396721</f>
        <v>#NAME?</v>
      </c>
      <c r="B23510">
        <v>695</v>
      </c>
      <c r="C23510" t="s">
        <v>257</v>
      </c>
      <c r="D23510" s="1">
        <v>42030</v>
      </c>
      <c r="F23510">
        <v>5</v>
      </c>
      <c r="G23510">
        <v>71509</v>
      </c>
      <c r="H23510" t="s">
        <v>369</v>
      </c>
      <c r="J23510" t="s">
        <v>14</v>
      </c>
      <c r="K23510">
        <v>54</v>
      </c>
      <c r="L23510" t="s">
        <v>15</v>
      </c>
    </row>
    <row r="23511" spans="1:12">
      <c r="A23511" t="e">
        <f ca="1">E00251518851921</f>
        <v>#NAME?</v>
      </c>
      <c r="B23511">
        <v>1325</v>
      </c>
      <c r="C23511" t="s">
        <v>605</v>
      </c>
      <c r="D23511" s="1">
        <v>43066</v>
      </c>
      <c r="F23511">
        <v>1</v>
      </c>
      <c r="G23511">
        <v>2875</v>
      </c>
      <c r="H23511" t="s">
        <v>350</v>
      </c>
      <c r="J23511" t="s">
        <v>14</v>
      </c>
      <c r="K23511">
        <v>47</v>
      </c>
      <c r="L23511" t="s">
        <v>15</v>
      </c>
    </row>
    <row r="23512" spans="1:12">
      <c r="A23512" t="e">
        <f ca="1">E00251429389321</f>
        <v>#NAME?</v>
      </c>
      <c r="B23512">
        <v>274</v>
      </c>
      <c r="C23512" t="s">
        <v>506</v>
      </c>
      <c r="D23512" s="1">
        <v>41897</v>
      </c>
      <c r="F23512">
        <v>3</v>
      </c>
      <c r="G23512">
        <v>72632</v>
      </c>
      <c r="H23512" t="s">
        <v>107</v>
      </c>
      <c r="J23512" t="s">
        <v>14</v>
      </c>
      <c r="K23512">
        <v>54</v>
      </c>
      <c r="L23512" t="s">
        <v>15</v>
      </c>
    </row>
    <row r="23513" spans="1:12">
      <c r="A23513" t="e">
        <f ca="1">E00251429389321</f>
        <v>#NAME?</v>
      </c>
      <c r="B23513">
        <v>274</v>
      </c>
      <c r="C23513" t="s">
        <v>506</v>
      </c>
      <c r="D23513" s="1">
        <v>42348</v>
      </c>
      <c r="F23513">
        <v>1</v>
      </c>
      <c r="G23513">
        <v>25000</v>
      </c>
      <c r="H23513" t="s">
        <v>178</v>
      </c>
      <c r="J23513" t="s">
        <v>14</v>
      </c>
      <c r="K23513">
        <v>55</v>
      </c>
      <c r="L23513" t="s">
        <v>15</v>
      </c>
    </row>
    <row r="23514" spans="1:12">
      <c r="A23514" t="e">
        <f ca="1">E00251531550021</f>
        <v>#NAME?</v>
      </c>
      <c r="B23514">
        <v>1786</v>
      </c>
      <c r="C23514" t="s">
        <v>37</v>
      </c>
      <c r="D23514" s="1">
        <v>40991</v>
      </c>
      <c r="F23514">
        <v>1</v>
      </c>
      <c r="G23514">
        <v>3804</v>
      </c>
      <c r="H23514" t="s">
        <v>71</v>
      </c>
      <c r="J23514" t="s">
        <v>14</v>
      </c>
      <c r="K23514">
        <v>55</v>
      </c>
      <c r="L23514" t="s">
        <v>15</v>
      </c>
    </row>
    <row r="23515" spans="1:12">
      <c r="A23515" t="e">
        <f ca="1">E00251625722621</f>
        <v>#NAME?</v>
      </c>
      <c r="B23515">
        <v>4991</v>
      </c>
      <c r="C23515" t="s">
        <v>838</v>
      </c>
      <c r="D23515" s="1">
        <v>42974</v>
      </c>
      <c r="F23515">
        <v>1</v>
      </c>
      <c r="G23515">
        <v>9492</v>
      </c>
      <c r="H23515" t="s">
        <v>317</v>
      </c>
      <c r="J23515" t="s">
        <v>14</v>
      </c>
      <c r="K23515">
        <v>42</v>
      </c>
      <c r="L23515" t="s">
        <v>15</v>
      </c>
    </row>
    <row r="23516" spans="1:12">
      <c r="A23516" t="e">
        <f ca="1">E00251514692621</f>
        <v>#NAME?</v>
      </c>
      <c r="B23516">
        <v>452</v>
      </c>
      <c r="C23516" t="s">
        <v>592</v>
      </c>
      <c r="D23516" s="1">
        <v>42601</v>
      </c>
      <c r="F23516">
        <v>1</v>
      </c>
      <c r="G23516">
        <v>3003</v>
      </c>
      <c r="H23516" t="s">
        <v>824</v>
      </c>
      <c r="J23516" t="s">
        <v>14</v>
      </c>
      <c r="K23516">
        <v>45</v>
      </c>
      <c r="L23516" t="s">
        <v>15</v>
      </c>
    </row>
    <row r="23517" spans="1:12">
      <c r="A23517" t="e">
        <f ca="1">E00251531964221</f>
        <v>#NAME?</v>
      </c>
      <c r="B23517">
        <v>494</v>
      </c>
      <c r="C23517" t="s">
        <v>63</v>
      </c>
      <c r="D23517" s="1">
        <v>42384</v>
      </c>
      <c r="F23517">
        <v>2</v>
      </c>
      <c r="G23517">
        <v>4019</v>
      </c>
      <c r="H23517" t="s">
        <v>26</v>
      </c>
      <c r="J23517" t="s">
        <v>14</v>
      </c>
      <c r="K23517">
        <v>45</v>
      </c>
      <c r="L23517" t="s">
        <v>15</v>
      </c>
    </row>
    <row r="23518" spans="1:12">
      <c r="A23518" t="e">
        <f ca="1">E00251531964221</f>
        <v>#NAME?</v>
      </c>
      <c r="B23518">
        <v>494</v>
      </c>
      <c r="C23518" t="s">
        <v>63</v>
      </c>
      <c r="D23518" s="1">
        <v>43063</v>
      </c>
      <c r="F23518">
        <v>2</v>
      </c>
      <c r="G23518">
        <v>4299</v>
      </c>
      <c r="H23518" t="s">
        <v>705</v>
      </c>
      <c r="J23518" t="s">
        <v>14</v>
      </c>
      <c r="K23518">
        <v>47</v>
      </c>
      <c r="L23518" t="s">
        <v>15</v>
      </c>
    </row>
    <row r="23519" spans="1:12">
      <c r="A23519" t="e">
        <f ca="1">E00251429389321</f>
        <v>#NAME?</v>
      </c>
      <c r="B23519">
        <v>274</v>
      </c>
      <c r="C23519" t="s">
        <v>506</v>
      </c>
      <c r="D23519" s="1">
        <v>42724</v>
      </c>
      <c r="F23519">
        <v>6</v>
      </c>
      <c r="G23519">
        <v>29690</v>
      </c>
      <c r="H23519" t="s">
        <v>52</v>
      </c>
      <c r="J23519" t="s">
        <v>14</v>
      </c>
      <c r="K23519">
        <v>56</v>
      </c>
      <c r="L23519" t="s">
        <v>15</v>
      </c>
    </row>
    <row r="23520" spans="1:12">
      <c r="A23520" t="e">
        <f ca="1">E00251429389321</f>
        <v>#NAME?</v>
      </c>
      <c r="B23520">
        <v>275</v>
      </c>
      <c r="C23520" t="s">
        <v>444</v>
      </c>
      <c r="D23520" s="1">
        <v>42376</v>
      </c>
      <c r="F23520">
        <v>2</v>
      </c>
      <c r="G23520">
        <v>25000</v>
      </c>
      <c r="H23520" t="s">
        <v>178</v>
      </c>
      <c r="J23520" t="s">
        <v>14</v>
      </c>
      <c r="K23520">
        <v>55</v>
      </c>
      <c r="L23520" t="s">
        <v>15</v>
      </c>
    </row>
    <row r="23521" spans="1:12">
      <c r="A23521" t="e">
        <f ca="1">E00251532313521</f>
        <v>#NAME?</v>
      </c>
      <c r="B23521">
        <v>452</v>
      </c>
      <c r="C23521" t="s">
        <v>592</v>
      </c>
      <c r="D23521" s="1">
        <v>42159</v>
      </c>
      <c r="F23521">
        <v>2</v>
      </c>
      <c r="G23521">
        <v>7904</v>
      </c>
      <c r="H23521" t="s">
        <v>75</v>
      </c>
      <c r="J23521" t="s">
        <v>14</v>
      </c>
      <c r="K23521">
        <v>50</v>
      </c>
      <c r="L23521" t="s">
        <v>22</v>
      </c>
    </row>
    <row r="23522" spans="1:12">
      <c r="A23522" t="e">
        <f ca="1">E00251716492321</f>
        <v>#NAME?</v>
      </c>
      <c r="B23522">
        <v>772</v>
      </c>
      <c r="C23522" t="s">
        <v>170</v>
      </c>
      <c r="D23522" s="1">
        <v>42693</v>
      </c>
      <c r="F23522">
        <v>1</v>
      </c>
      <c r="G23522">
        <v>8448</v>
      </c>
      <c r="H23522" t="s">
        <v>718</v>
      </c>
      <c r="I23522" t="s">
        <v>56</v>
      </c>
      <c r="J23522" t="s">
        <v>57</v>
      </c>
      <c r="K23522">
        <v>50</v>
      </c>
      <c r="L23522" t="s">
        <v>15</v>
      </c>
    </row>
    <row r="23523" spans="1:12">
      <c r="A23523" t="e">
        <f ca="1">E00251430064921</f>
        <v>#NAME?</v>
      </c>
      <c r="B23523">
        <v>467</v>
      </c>
      <c r="C23523" t="s">
        <v>232</v>
      </c>
      <c r="D23523" s="1">
        <v>42313</v>
      </c>
      <c r="F23523">
        <v>1</v>
      </c>
      <c r="G23523">
        <v>25000</v>
      </c>
      <c r="H23523" t="s">
        <v>178</v>
      </c>
      <c r="J23523" t="s">
        <v>14</v>
      </c>
      <c r="K23523">
        <v>56</v>
      </c>
      <c r="L23523" t="s">
        <v>15</v>
      </c>
    </row>
    <row r="23524" spans="1:12">
      <c r="A23524" t="e">
        <f ca="1">E00251711585721</f>
        <v>#NAME?</v>
      </c>
      <c r="B23524">
        <v>10</v>
      </c>
      <c r="C23524" t="s">
        <v>18</v>
      </c>
      <c r="D23524" s="1">
        <v>41635</v>
      </c>
      <c r="F23524">
        <v>2</v>
      </c>
      <c r="G23524">
        <v>4019</v>
      </c>
      <c r="H23524" t="s">
        <v>26</v>
      </c>
      <c r="J23524" t="s">
        <v>14</v>
      </c>
      <c r="K23524">
        <v>53</v>
      </c>
      <c r="L23524" t="s">
        <v>15</v>
      </c>
    </row>
    <row r="23525" spans="1:12">
      <c r="A23525" t="e">
        <f ca="1">E00251711585721</f>
        <v>#NAME?</v>
      </c>
      <c r="B23525">
        <v>10</v>
      </c>
      <c r="C23525" t="s">
        <v>18</v>
      </c>
      <c r="D23525" s="1">
        <v>41956</v>
      </c>
      <c r="F23525">
        <v>1</v>
      </c>
      <c r="G23525">
        <v>2729</v>
      </c>
      <c r="H23525" t="s">
        <v>115</v>
      </c>
      <c r="J23525" t="s">
        <v>14</v>
      </c>
      <c r="K23525">
        <v>54</v>
      </c>
      <c r="L23525" t="s">
        <v>15</v>
      </c>
    </row>
    <row r="23526" spans="1:12">
      <c r="A23526" t="e">
        <f ca="1">E00251429396721</f>
        <v>#NAME?</v>
      </c>
      <c r="B23526">
        <v>695</v>
      </c>
      <c r="C23526" t="s">
        <v>257</v>
      </c>
      <c r="D23526" s="1">
        <v>42035</v>
      </c>
      <c r="F23526">
        <v>2</v>
      </c>
      <c r="G23526">
        <v>6266</v>
      </c>
      <c r="H23526" t="s">
        <v>99</v>
      </c>
      <c r="J23526" t="s">
        <v>14</v>
      </c>
      <c r="K23526">
        <v>54</v>
      </c>
      <c r="L23526" t="s">
        <v>15</v>
      </c>
    </row>
    <row r="23527" spans="1:12">
      <c r="A23527" t="e">
        <f ca="1">E00251512504921</f>
        <v>#NAME?</v>
      </c>
      <c r="B23527">
        <v>71</v>
      </c>
      <c r="C23527" t="s">
        <v>258</v>
      </c>
      <c r="D23527" s="1">
        <v>42684</v>
      </c>
      <c r="F23527">
        <v>1</v>
      </c>
      <c r="G23527">
        <v>8398</v>
      </c>
      <c r="H23527" t="s">
        <v>139</v>
      </c>
      <c r="I23527" t="s">
        <v>148</v>
      </c>
      <c r="J23527" t="s">
        <v>57</v>
      </c>
      <c r="K23527">
        <v>54</v>
      </c>
      <c r="L23527" t="s">
        <v>15</v>
      </c>
    </row>
    <row r="23528" spans="1:12">
      <c r="A23528" t="e">
        <f ca="1">E00251514692621</f>
        <v>#NAME?</v>
      </c>
      <c r="B23528">
        <v>452</v>
      </c>
      <c r="C23528" t="s">
        <v>592</v>
      </c>
      <c r="D23528" s="1">
        <v>41785</v>
      </c>
      <c r="F23528">
        <v>1</v>
      </c>
      <c r="G23528">
        <v>3003</v>
      </c>
      <c r="H23528" t="s">
        <v>824</v>
      </c>
      <c r="J23528" t="s">
        <v>14</v>
      </c>
      <c r="K23528">
        <v>43</v>
      </c>
      <c r="L23528" t="s">
        <v>15</v>
      </c>
    </row>
    <row r="23529" spans="1:12">
      <c r="A23529" t="e">
        <f ca="1">E00251429396721</f>
        <v>#NAME?</v>
      </c>
      <c r="B23529">
        <v>695</v>
      </c>
      <c r="C23529" t="s">
        <v>257</v>
      </c>
      <c r="D23529" s="1">
        <v>42388</v>
      </c>
      <c r="F23529">
        <v>2</v>
      </c>
      <c r="G23529">
        <v>1739</v>
      </c>
      <c r="H23529" t="s">
        <v>110</v>
      </c>
      <c r="J23529" t="s">
        <v>14</v>
      </c>
      <c r="K23529">
        <v>55</v>
      </c>
      <c r="L23529" t="s">
        <v>15</v>
      </c>
    </row>
    <row r="23530" spans="1:12">
      <c r="A23530" t="e">
        <f ca="1">E00251716492321</f>
        <v>#NAME?</v>
      </c>
      <c r="B23530">
        <v>7504</v>
      </c>
      <c r="C23530" t="s">
        <v>162</v>
      </c>
      <c r="D23530" s="1">
        <v>42541</v>
      </c>
      <c r="F23530">
        <v>4</v>
      </c>
      <c r="G23530">
        <v>2729</v>
      </c>
      <c r="H23530" t="s">
        <v>115</v>
      </c>
      <c r="J23530" t="s">
        <v>14</v>
      </c>
      <c r="K23530">
        <v>49</v>
      </c>
      <c r="L23530" t="s">
        <v>15</v>
      </c>
    </row>
    <row r="23531" spans="1:12">
      <c r="A23531" t="e">
        <f ca="1">E00251532313521</f>
        <v>#NAME?</v>
      </c>
      <c r="B23531">
        <v>452</v>
      </c>
      <c r="C23531" t="s">
        <v>592</v>
      </c>
      <c r="D23531" s="1">
        <v>42884</v>
      </c>
      <c r="F23531">
        <v>2</v>
      </c>
      <c r="G23531">
        <v>2729</v>
      </c>
      <c r="H23531" t="s">
        <v>115</v>
      </c>
      <c r="J23531" t="s">
        <v>14</v>
      </c>
      <c r="K23531">
        <v>52</v>
      </c>
      <c r="L23531" t="s">
        <v>15</v>
      </c>
    </row>
    <row r="23532" spans="1:12">
      <c r="A23532" t="e">
        <f ca="1">E00251526602321</f>
        <v>#NAME?</v>
      </c>
      <c r="B23532">
        <v>10</v>
      </c>
      <c r="C23532" t="s">
        <v>18</v>
      </c>
      <c r="D23532" s="1">
        <v>42660</v>
      </c>
      <c r="F23532">
        <v>1</v>
      </c>
      <c r="G23532">
        <v>60090</v>
      </c>
      <c r="H23532" t="s">
        <v>181</v>
      </c>
      <c r="J23532" t="s">
        <v>14</v>
      </c>
      <c r="K23532">
        <v>61</v>
      </c>
      <c r="L23532" t="s">
        <v>15</v>
      </c>
    </row>
    <row r="23533" spans="1:12">
      <c r="A23533" t="e">
        <f ca="1">E00251512504921</f>
        <v>#NAME?</v>
      </c>
      <c r="B23533">
        <v>47</v>
      </c>
      <c r="C23533" t="s">
        <v>494</v>
      </c>
      <c r="D23533" s="1">
        <v>41829</v>
      </c>
      <c r="F23533">
        <v>4</v>
      </c>
      <c r="G23533">
        <v>49120</v>
      </c>
      <c r="H23533" t="s">
        <v>168</v>
      </c>
      <c r="J23533" t="s">
        <v>14</v>
      </c>
      <c r="K23533">
        <v>51</v>
      </c>
      <c r="L23533" t="s">
        <v>15</v>
      </c>
    </row>
    <row r="23534" spans="1:12">
      <c r="A23534" t="e">
        <f ca="1">E00251512504921</f>
        <v>#NAME?</v>
      </c>
      <c r="B23534">
        <v>47</v>
      </c>
      <c r="C23534" t="s">
        <v>494</v>
      </c>
      <c r="D23534" s="1">
        <v>41954</v>
      </c>
      <c r="F23534">
        <v>2</v>
      </c>
      <c r="G23534">
        <v>49300</v>
      </c>
      <c r="H23534" t="s">
        <v>228</v>
      </c>
      <c r="J23534" t="s">
        <v>14</v>
      </c>
      <c r="K23534">
        <v>52</v>
      </c>
      <c r="L23534" t="s">
        <v>15</v>
      </c>
    </row>
    <row r="23535" spans="1:12">
      <c r="A23535" t="e">
        <f ca="1">E00251715431821</f>
        <v>#NAME?</v>
      </c>
      <c r="B23535">
        <v>94</v>
      </c>
      <c r="C23535" t="s">
        <v>74</v>
      </c>
      <c r="D23535" s="1">
        <v>41187</v>
      </c>
      <c r="F23535">
        <v>1</v>
      </c>
      <c r="G23535">
        <v>72290</v>
      </c>
      <c r="H23535" t="s">
        <v>248</v>
      </c>
      <c r="J23535" t="s">
        <v>14</v>
      </c>
      <c r="K23535">
        <v>47</v>
      </c>
      <c r="L23535" t="s">
        <v>15</v>
      </c>
    </row>
    <row r="23536" spans="1:12">
      <c r="A23536" t="e">
        <f ca="1">E00251432157821</f>
        <v>#NAME?</v>
      </c>
      <c r="B23536">
        <v>497</v>
      </c>
      <c r="C23536" t="s">
        <v>141</v>
      </c>
      <c r="D23536" s="1">
        <v>43048</v>
      </c>
      <c r="F23536">
        <v>3</v>
      </c>
      <c r="G23536">
        <v>1101</v>
      </c>
      <c r="H23536" t="s">
        <v>220</v>
      </c>
      <c r="J23536" t="s">
        <v>14</v>
      </c>
      <c r="K23536">
        <v>65</v>
      </c>
      <c r="L23536" t="s">
        <v>15</v>
      </c>
    </row>
    <row r="23537" spans="1:12">
      <c r="A23537" t="e">
        <f ca="1">E00251432157821</f>
        <v>#NAME?</v>
      </c>
      <c r="B23537">
        <v>497</v>
      </c>
      <c r="C23537" t="s">
        <v>141</v>
      </c>
      <c r="D23537" s="1">
        <v>40983</v>
      </c>
      <c r="F23537">
        <v>2</v>
      </c>
      <c r="G23537">
        <v>25000</v>
      </c>
      <c r="H23537" t="s">
        <v>178</v>
      </c>
      <c r="J23537" t="s">
        <v>14</v>
      </c>
      <c r="K23537">
        <v>59</v>
      </c>
      <c r="L23537" t="s">
        <v>15</v>
      </c>
    </row>
    <row r="23538" spans="1:12">
      <c r="A23538" t="e">
        <f ca="1">E00251432157821</f>
        <v>#NAME?</v>
      </c>
      <c r="B23538">
        <v>497</v>
      </c>
      <c r="C23538" t="s">
        <v>141</v>
      </c>
      <c r="D23538" s="1">
        <v>42895</v>
      </c>
      <c r="F23538">
        <v>1</v>
      </c>
      <c r="G23538">
        <v>1101</v>
      </c>
      <c r="H23538" t="s">
        <v>220</v>
      </c>
      <c r="J23538" t="s">
        <v>14</v>
      </c>
      <c r="K23538">
        <v>64</v>
      </c>
      <c r="L23538" t="s">
        <v>15</v>
      </c>
    </row>
    <row r="23539" spans="1:12">
      <c r="A23539" t="e">
        <f ca="1">E00251429783221</f>
        <v>#NAME?</v>
      </c>
      <c r="B23539">
        <v>160</v>
      </c>
      <c r="C23539" t="s">
        <v>278</v>
      </c>
      <c r="D23539" s="1">
        <v>41228</v>
      </c>
      <c r="F23539">
        <v>2</v>
      </c>
      <c r="G23539">
        <v>8362</v>
      </c>
      <c r="H23539" t="s">
        <v>136</v>
      </c>
      <c r="J23539" t="s">
        <v>14</v>
      </c>
      <c r="K23539">
        <v>53</v>
      </c>
      <c r="L23539" t="s">
        <v>15</v>
      </c>
    </row>
    <row r="23540" spans="1:12">
      <c r="A23540" t="e">
        <f ca="1">E00251429783221</f>
        <v>#NAME?</v>
      </c>
      <c r="B23540">
        <v>160</v>
      </c>
      <c r="C23540" t="s">
        <v>278</v>
      </c>
      <c r="D23540" s="1">
        <v>42080</v>
      </c>
      <c r="F23540">
        <v>1</v>
      </c>
      <c r="G23540">
        <v>53510</v>
      </c>
      <c r="H23540" t="s">
        <v>755</v>
      </c>
      <c r="J23540" t="s">
        <v>14</v>
      </c>
      <c r="K23540">
        <v>55</v>
      </c>
      <c r="L23540" t="s">
        <v>15</v>
      </c>
    </row>
    <row r="23541" spans="1:12">
      <c r="A23541" t="e">
        <f ca="1">E00251615945221</f>
        <v>#NAME?</v>
      </c>
      <c r="B23541">
        <v>1273</v>
      </c>
      <c r="C23541" t="s">
        <v>28</v>
      </c>
      <c r="D23541" s="1">
        <v>42690</v>
      </c>
      <c r="F23541">
        <v>1</v>
      </c>
      <c r="G23541">
        <v>72690</v>
      </c>
      <c r="H23541" t="s">
        <v>363</v>
      </c>
      <c r="J23541" t="s">
        <v>14</v>
      </c>
      <c r="K23541">
        <v>51</v>
      </c>
      <c r="L23541" t="s">
        <v>15</v>
      </c>
    </row>
    <row r="23542" spans="1:12">
      <c r="A23542" t="e">
        <f ca="1">E00251532309221</f>
        <v>#NAME?</v>
      </c>
      <c r="B23542">
        <v>451</v>
      </c>
      <c r="C23542" t="s">
        <v>102</v>
      </c>
      <c r="D23542" s="1">
        <v>42851</v>
      </c>
      <c r="F23542">
        <v>1</v>
      </c>
      <c r="G23542">
        <v>7243</v>
      </c>
      <c r="H23542" t="s">
        <v>42</v>
      </c>
      <c r="J23542" t="s">
        <v>14</v>
      </c>
      <c r="K23542">
        <v>51</v>
      </c>
      <c r="L23542" t="s">
        <v>15</v>
      </c>
    </row>
    <row r="23543" spans="1:12">
      <c r="A23543" t="e">
        <f ca="1">E00251429162721</f>
        <v>#NAME?</v>
      </c>
      <c r="B23543">
        <v>285</v>
      </c>
      <c r="C23543" t="s">
        <v>117</v>
      </c>
      <c r="D23543" s="1">
        <v>41324</v>
      </c>
      <c r="F23543">
        <v>1</v>
      </c>
      <c r="G23543">
        <v>460</v>
      </c>
      <c r="H23543" t="s">
        <v>16</v>
      </c>
      <c r="J23543" t="s">
        <v>14</v>
      </c>
      <c r="K23543">
        <v>56</v>
      </c>
      <c r="L23543" t="s">
        <v>15</v>
      </c>
    </row>
    <row r="23544" spans="1:12">
      <c r="A23544" t="e">
        <f ca="1">E00251427550421</f>
        <v>#NAME?</v>
      </c>
      <c r="B23544">
        <v>26</v>
      </c>
      <c r="C23544" t="s">
        <v>744</v>
      </c>
      <c r="D23544" s="1">
        <v>41753</v>
      </c>
      <c r="F23544">
        <v>1</v>
      </c>
      <c r="G23544">
        <v>5990</v>
      </c>
      <c r="H23544" t="s">
        <v>60</v>
      </c>
      <c r="J23544" t="s">
        <v>14</v>
      </c>
      <c r="K23544">
        <v>59</v>
      </c>
      <c r="L23544" t="s">
        <v>15</v>
      </c>
    </row>
    <row r="23545" spans="1:12">
      <c r="A23545" t="e">
        <f ca="1">E00251429389321</f>
        <v>#NAME?</v>
      </c>
      <c r="B23545">
        <v>274</v>
      </c>
      <c r="C23545" t="s">
        <v>506</v>
      </c>
      <c r="D23545" s="1">
        <v>42025</v>
      </c>
      <c r="F23545">
        <v>2</v>
      </c>
      <c r="G23545">
        <v>25000</v>
      </c>
      <c r="H23545" t="s">
        <v>178</v>
      </c>
      <c r="J23545" t="s">
        <v>14</v>
      </c>
      <c r="K23545">
        <v>54</v>
      </c>
      <c r="L23545" t="s">
        <v>15</v>
      </c>
    </row>
    <row r="23546" spans="1:12">
      <c r="A23546" t="e">
        <f ca="1">E00251514452721</f>
        <v>#NAME?</v>
      </c>
      <c r="B23546">
        <v>6046</v>
      </c>
      <c r="C23546" t="s">
        <v>98</v>
      </c>
      <c r="D23546" s="1">
        <v>41906</v>
      </c>
      <c r="F23546">
        <v>1</v>
      </c>
      <c r="G23546">
        <v>72706</v>
      </c>
      <c r="H23546" t="s">
        <v>1358</v>
      </c>
      <c r="I23546" t="s">
        <v>56</v>
      </c>
      <c r="J23546" t="s">
        <v>57</v>
      </c>
      <c r="K23546">
        <v>45</v>
      </c>
      <c r="L23546" t="s">
        <v>15</v>
      </c>
    </row>
    <row r="23547" spans="1:12">
      <c r="A23547" t="e">
        <f ca="1">E00251429389321</f>
        <v>#NAME?</v>
      </c>
      <c r="B23547">
        <v>274</v>
      </c>
      <c r="C23547" t="s">
        <v>506</v>
      </c>
      <c r="D23547" s="1">
        <v>42384</v>
      </c>
      <c r="F23547">
        <v>2</v>
      </c>
      <c r="G23547">
        <v>4019</v>
      </c>
      <c r="H23547" t="s">
        <v>26</v>
      </c>
      <c r="J23547" t="s">
        <v>14</v>
      </c>
      <c r="K23547">
        <v>55</v>
      </c>
      <c r="L23547" t="s">
        <v>15</v>
      </c>
    </row>
    <row r="23548" spans="1:12">
      <c r="A23548" t="e">
        <f ca="1">E00251429389321</f>
        <v>#NAME?</v>
      </c>
      <c r="B23548">
        <v>274</v>
      </c>
      <c r="C23548" t="s">
        <v>506</v>
      </c>
      <c r="D23548" s="1">
        <v>42772</v>
      </c>
      <c r="F23548">
        <v>4</v>
      </c>
      <c r="G23548">
        <v>7822</v>
      </c>
      <c r="H23548" t="s">
        <v>495</v>
      </c>
      <c r="J23548" t="s">
        <v>14</v>
      </c>
      <c r="K23548">
        <v>56</v>
      </c>
      <c r="L23548" t="s">
        <v>22</v>
      </c>
    </row>
    <row r="23549" spans="1:12">
      <c r="A23549" t="e">
        <f ca="1">E00251626527921</f>
        <v>#NAME?</v>
      </c>
      <c r="B23549">
        <v>695</v>
      </c>
      <c r="C23549" t="s">
        <v>257</v>
      </c>
      <c r="D23549" s="1">
        <v>42695</v>
      </c>
      <c r="F23549">
        <v>2</v>
      </c>
      <c r="G23549">
        <v>3051</v>
      </c>
      <c r="H23549" t="s">
        <v>13</v>
      </c>
      <c r="J23549" t="s">
        <v>14</v>
      </c>
      <c r="K23549">
        <v>42</v>
      </c>
      <c r="L23549" t="s">
        <v>15</v>
      </c>
    </row>
    <row r="23550" spans="1:12">
      <c r="A23550" t="e">
        <f ca="1">E00251532392921</f>
        <v>#NAME?</v>
      </c>
      <c r="B23550">
        <v>494</v>
      </c>
      <c r="C23550" t="s">
        <v>63</v>
      </c>
      <c r="D23550" s="1">
        <v>41593</v>
      </c>
      <c r="F23550">
        <v>1</v>
      </c>
      <c r="G23550">
        <v>7041</v>
      </c>
      <c r="H23550" t="s">
        <v>1318</v>
      </c>
      <c r="J23550" t="s">
        <v>14</v>
      </c>
      <c r="K23550">
        <v>38</v>
      </c>
      <c r="L23550" t="s">
        <v>15</v>
      </c>
    </row>
    <row r="23551" spans="1:12">
      <c r="A23551" t="e">
        <f ca="1">E00251429389321</f>
        <v>#NAME?</v>
      </c>
      <c r="B23551">
        <v>274</v>
      </c>
      <c r="C23551" t="s">
        <v>506</v>
      </c>
      <c r="D23551" s="1">
        <v>41885</v>
      </c>
      <c r="F23551">
        <v>1</v>
      </c>
      <c r="G23551">
        <v>25000</v>
      </c>
      <c r="H23551" t="s">
        <v>178</v>
      </c>
      <c r="J23551" t="s">
        <v>14</v>
      </c>
      <c r="K23551">
        <v>54</v>
      </c>
      <c r="L23551" t="s">
        <v>15</v>
      </c>
    </row>
    <row r="23552" spans="1:12">
      <c r="A23552" t="e">
        <f ca="1">E00251518868021</f>
        <v>#NAME?</v>
      </c>
      <c r="B23552">
        <v>6046</v>
      </c>
      <c r="C23552" t="s">
        <v>98</v>
      </c>
      <c r="D23552" s="1">
        <v>41706</v>
      </c>
      <c r="F23552">
        <v>1</v>
      </c>
      <c r="G23552">
        <v>9300</v>
      </c>
      <c r="H23552" t="s">
        <v>1354</v>
      </c>
      <c r="I23552" t="s">
        <v>56</v>
      </c>
      <c r="J23552" t="s">
        <v>57</v>
      </c>
      <c r="K23552">
        <v>60</v>
      </c>
      <c r="L23552" t="s">
        <v>15</v>
      </c>
    </row>
    <row r="23553" spans="1:12">
      <c r="A23553" t="e">
        <f ca="1">E00251514274321</f>
        <v>#NAME?</v>
      </c>
      <c r="B23553">
        <v>449</v>
      </c>
      <c r="C23553" t="s">
        <v>124</v>
      </c>
      <c r="D23553" s="1">
        <v>42669</v>
      </c>
      <c r="F23553">
        <v>1</v>
      </c>
      <c r="G23553">
        <v>490</v>
      </c>
      <c r="H23553" t="s">
        <v>203</v>
      </c>
      <c r="J23553" t="s">
        <v>14</v>
      </c>
      <c r="K23553">
        <v>64</v>
      </c>
      <c r="L23553" t="s">
        <v>15</v>
      </c>
    </row>
    <row r="23554" spans="1:12">
      <c r="A23554" t="e">
        <f ca="1">E00251429783221</f>
        <v>#NAME?</v>
      </c>
      <c r="B23554">
        <v>160</v>
      </c>
      <c r="C23554" t="s">
        <v>278</v>
      </c>
      <c r="D23554" s="1">
        <v>41591</v>
      </c>
      <c r="F23554">
        <v>2</v>
      </c>
      <c r="G23554">
        <v>2721</v>
      </c>
      <c r="H23554" t="s">
        <v>465</v>
      </c>
      <c r="J23554" t="s">
        <v>14</v>
      </c>
      <c r="K23554">
        <v>54</v>
      </c>
      <c r="L23554" t="s">
        <v>15</v>
      </c>
    </row>
    <row r="23555" spans="1:12">
      <c r="A23555" t="e">
        <f ca="1">E00251514274321</f>
        <v>#NAME?</v>
      </c>
      <c r="B23555">
        <v>449</v>
      </c>
      <c r="C23555" t="s">
        <v>124</v>
      </c>
      <c r="D23555" s="1">
        <v>42951</v>
      </c>
      <c r="F23555">
        <v>2</v>
      </c>
      <c r="G23555">
        <v>2729</v>
      </c>
      <c r="H23555" t="s">
        <v>115</v>
      </c>
      <c r="J23555" t="s">
        <v>14</v>
      </c>
      <c r="K23555">
        <v>65</v>
      </c>
      <c r="L23555" t="s">
        <v>15</v>
      </c>
    </row>
    <row r="23556" spans="1:12">
      <c r="A23556" t="e">
        <f ca="1">E00251532313521</f>
        <v>#NAME?</v>
      </c>
      <c r="B23556">
        <v>452</v>
      </c>
      <c r="C23556" t="s">
        <v>592</v>
      </c>
      <c r="D23556" s="1">
        <v>42998</v>
      </c>
      <c r="F23556">
        <v>3</v>
      </c>
      <c r="G23556">
        <v>7904</v>
      </c>
      <c r="H23556" t="s">
        <v>75</v>
      </c>
      <c r="J23556" t="s">
        <v>14</v>
      </c>
      <c r="K23556">
        <v>53</v>
      </c>
      <c r="L23556" t="s">
        <v>22</v>
      </c>
    </row>
    <row r="23557" spans="1:12">
      <c r="A23557" t="e">
        <f ca="1">E00251715431821</f>
        <v>#NAME?</v>
      </c>
      <c r="B23557">
        <v>94</v>
      </c>
      <c r="C23557" t="s">
        <v>74</v>
      </c>
      <c r="D23557" s="1">
        <v>42564</v>
      </c>
      <c r="F23557">
        <v>1</v>
      </c>
      <c r="G23557">
        <v>5990</v>
      </c>
      <c r="H23557" t="s">
        <v>60</v>
      </c>
      <c r="J23557" t="s">
        <v>14</v>
      </c>
      <c r="K23557">
        <v>51</v>
      </c>
      <c r="L23557" t="s">
        <v>15</v>
      </c>
    </row>
    <row r="23558" spans="1:12">
      <c r="A23558" t="e">
        <f ca="1">E00251429783221</f>
        <v>#NAME?</v>
      </c>
      <c r="B23558">
        <v>160</v>
      </c>
      <c r="C23558" t="s">
        <v>278</v>
      </c>
      <c r="D23558" s="1">
        <v>42752</v>
      </c>
      <c r="F23558">
        <v>4</v>
      </c>
      <c r="G23558">
        <v>78906</v>
      </c>
      <c r="H23558" t="s">
        <v>31</v>
      </c>
      <c r="J23558" t="s">
        <v>14</v>
      </c>
      <c r="K23558">
        <v>57</v>
      </c>
      <c r="L23558" t="s">
        <v>22</v>
      </c>
    </row>
    <row r="23559" spans="1:12">
      <c r="A23559" t="e">
        <f ca="1">E00251427550421</f>
        <v>#NAME?</v>
      </c>
      <c r="B23559">
        <v>11</v>
      </c>
      <c r="C23559" t="s">
        <v>245</v>
      </c>
      <c r="D23559" s="1">
        <v>42101</v>
      </c>
      <c r="F23559">
        <v>1</v>
      </c>
      <c r="G23559">
        <v>93</v>
      </c>
      <c r="H23559" t="s">
        <v>29</v>
      </c>
      <c r="J23559" t="s">
        <v>14</v>
      </c>
      <c r="K23559">
        <v>60</v>
      </c>
      <c r="L23559" t="s">
        <v>15</v>
      </c>
    </row>
    <row r="23560" spans="1:12">
      <c r="A23560" t="e">
        <f ca="1">E00251432157821</f>
        <v>#NAME?</v>
      </c>
      <c r="B23560">
        <v>497</v>
      </c>
      <c r="C23560" t="s">
        <v>141</v>
      </c>
      <c r="D23560" s="1">
        <v>40995</v>
      </c>
      <c r="F23560">
        <v>1</v>
      </c>
      <c r="G23560">
        <v>25000</v>
      </c>
      <c r="H23560" t="s">
        <v>178</v>
      </c>
      <c r="J23560" t="s">
        <v>14</v>
      </c>
      <c r="K23560">
        <v>59</v>
      </c>
      <c r="L23560" t="s">
        <v>15</v>
      </c>
    </row>
    <row r="23561" spans="1:12">
      <c r="A23561" t="e">
        <f ca="1">E00251531964221</f>
        <v>#NAME?</v>
      </c>
      <c r="B23561">
        <v>494</v>
      </c>
      <c r="C23561" t="s">
        <v>63</v>
      </c>
      <c r="D23561" s="1">
        <v>41379</v>
      </c>
      <c r="F23561">
        <v>1</v>
      </c>
      <c r="G23561">
        <v>490</v>
      </c>
      <c r="H23561" t="s">
        <v>203</v>
      </c>
      <c r="J23561" t="s">
        <v>14</v>
      </c>
      <c r="K23561">
        <v>42</v>
      </c>
      <c r="L23561" t="s">
        <v>15</v>
      </c>
    </row>
    <row r="23562" spans="1:12">
      <c r="A23562" t="e">
        <f ca="1">E00251432157821</f>
        <v>#NAME?</v>
      </c>
      <c r="B23562">
        <v>497</v>
      </c>
      <c r="C23562" t="s">
        <v>141</v>
      </c>
      <c r="D23562" s="1">
        <v>42674</v>
      </c>
      <c r="F23562">
        <v>1</v>
      </c>
      <c r="G23562">
        <v>25000</v>
      </c>
      <c r="H23562" t="s">
        <v>178</v>
      </c>
      <c r="J23562" t="s">
        <v>14</v>
      </c>
      <c r="K23562">
        <v>64</v>
      </c>
      <c r="L23562" t="s">
        <v>15</v>
      </c>
    </row>
    <row r="23563" spans="1:12">
      <c r="A23563" t="e">
        <f ca="1">E00251427204321</f>
        <v>#NAME?</v>
      </c>
      <c r="B23563">
        <v>28</v>
      </c>
      <c r="C23563" t="s">
        <v>153</v>
      </c>
      <c r="D23563" s="1">
        <v>41682</v>
      </c>
      <c r="F23563">
        <v>5</v>
      </c>
      <c r="G23563">
        <v>7175</v>
      </c>
      <c r="H23563" t="s">
        <v>689</v>
      </c>
      <c r="J23563" t="s">
        <v>14</v>
      </c>
      <c r="K23563">
        <v>46</v>
      </c>
      <c r="L23563" t="s">
        <v>15</v>
      </c>
    </row>
    <row r="23564" spans="1:12">
      <c r="A23564" t="e">
        <f ca="1">E00251427204321</f>
        <v>#NAME?</v>
      </c>
      <c r="B23564">
        <v>28</v>
      </c>
      <c r="C23564" t="s">
        <v>153</v>
      </c>
      <c r="D23564" s="1">
        <v>41996</v>
      </c>
      <c r="F23564">
        <v>1</v>
      </c>
      <c r="G23564">
        <v>71595</v>
      </c>
      <c r="H23564" t="s">
        <v>672</v>
      </c>
      <c r="J23564" t="s">
        <v>14</v>
      </c>
      <c r="K23564">
        <v>47</v>
      </c>
      <c r="L23564" t="s">
        <v>15</v>
      </c>
    </row>
    <row r="23565" spans="1:12">
      <c r="A23565" t="e">
        <f ca="1">E00251528743621</f>
        <v>#NAME?</v>
      </c>
      <c r="B23565">
        <v>1325</v>
      </c>
      <c r="C23565" t="s">
        <v>605</v>
      </c>
      <c r="D23565" s="1">
        <v>41361</v>
      </c>
      <c r="F23565">
        <v>1</v>
      </c>
      <c r="G23565">
        <v>56400</v>
      </c>
      <c r="H23565" t="s">
        <v>91</v>
      </c>
      <c r="J23565" t="s">
        <v>14</v>
      </c>
      <c r="K23565">
        <v>50</v>
      </c>
      <c r="L23565" t="s">
        <v>15</v>
      </c>
    </row>
    <row r="23566" spans="1:12">
      <c r="A23566" t="e">
        <f ca="1">E00251528743621</f>
        <v>#NAME?</v>
      </c>
      <c r="B23566">
        <v>1325</v>
      </c>
      <c r="C23566" t="s">
        <v>605</v>
      </c>
      <c r="D23566" s="1">
        <v>41982</v>
      </c>
      <c r="F23566">
        <v>4</v>
      </c>
      <c r="G23566">
        <v>4779</v>
      </c>
      <c r="H23566" t="s">
        <v>231</v>
      </c>
      <c r="J23566" t="s">
        <v>14</v>
      </c>
      <c r="K23566">
        <v>52</v>
      </c>
      <c r="L23566" t="s">
        <v>15</v>
      </c>
    </row>
    <row r="23567" spans="1:12">
      <c r="A23567" t="e">
        <f ca="1">E00251532313521</f>
        <v>#NAME?</v>
      </c>
      <c r="B23567">
        <v>452</v>
      </c>
      <c r="C23567" t="s">
        <v>592</v>
      </c>
      <c r="D23567" s="1">
        <v>42186</v>
      </c>
      <c r="F23567">
        <v>2</v>
      </c>
      <c r="G23567">
        <v>40290</v>
      </c>
      <c r="H23567" t="s">
        <v>348</v>
      </c>
      <c r="J23567" t="s">
        <v>14</v>
      </c>
      <c r="K23567">
        <v>50</v>
      </c>
      <c r="L23567" t="s">
        <v>15</v>
      </c>
    </row>
    <row r="23568" spans="1:12">
      <c r="A23568" t="e">
        <f ca="1">E00251514218521</f>
        <v>#NAME?</v>
      </c>
      <c r="B23568">
        <v>438</v>
      </c>
      <c r="C23568" t="s">
        <v>474</v>
      </c>
      <c r="D23568" s="1">
        <v>42542</v>
      </c>
      <c r="F23568">
        <v>1</v>
      </c>
      <c r="G23568">
        <v>25000</v>
      </c>
      <c r="H23568" t="s">
        <v>178</v>
      </c>
      <c r="J23568" t="s">
        <v>14</v>
      </c>
      <c r="K23568">
        <v>56</v>
      </c>
      <c r="L23568" t="s">
        <v>15</v>
      </c>
    </row>
    <row r="23569" spans="1:12">
      <c r="A23569" t="e">
        <f ca="1">E00251514218521</f>
        <v>#NAME?</v>
      </c>
      <c r="B23569">
        <v>438</v>
      </c>
      <c r="C23569" t="s">
        <v>474</v>
      </c>
      <c r="D23569" s="1">
        <v>42802</v>
      </c>
      <c r="F23569">
        <v>1</v>
      </c>
      <c r="G23569">
        <v>7242</v>
      </c>
      <c r="H23569" t="s">
        <v>93</v>
      </c>
      <c r="J23569" t="s">
        <v>14</v>
      </c>
      <c r="K23569">
        <v>57</v>
      </c>
      <c r="L23569" t="s">
        <v>15</v>
      </c>
    </row>
    <row r="23570" spans="1:12">
      <c r="A23570" t="e">
        <f ca="1">E00251615945221</f>
        <v>#NAME?</v>
      </c>
      <c r="B23570">
        <v>1273</v>
      </c>
      <c r="C23570" t="s">
        <v>28</v>
      </c>
      <c r="D23570" s="1">
        <v>42306</v>
      </c>
      <c r="F23570">
        <v>1</v>
      </c>
      <c r="G23570">
        <v>72690</v>
      </c>
      <c r="H23570" t="s">
        <v>363</v>
      </c>
      <c r="J23570" t="s">
        <v>14</v>
      </c>
      <c r="K23570">
        <v>50</v>
      </c>
      <c r="L23570" t="s">
        <v>15</v>
      </c>
    </row>
    <row r="23571" spans="1:12">
      <c r="A23571" t="e">
        <f ca="1">E00251529558721</f>
        <v>#NAME?</v>
      </c>
      <c r="B23571">
        <v>4878</v>
      </c>
      <c r="C23571" t="s">
        <v>909</v>
      </c>
      <c r="D23571" s="1">
        <v>42132</v>
      </c>
      <c r="F23571">
        <v>2</v>
      </c>
      <c r="G23571">
        <v>4019</v>
      </c>
      <c r="H23571" t="s">
        <v>26</v>
      </c>
      <c r="I23571" t="s">
        <v>148</v>
      </c>
      <c r="J23571" t="s">
        <v>57</v>
      </c>
      <c r="K23571">
        <v>57</v>
      </c>
      <c r="L23571" t="s">
        <v>15</v>
      </c>
    </row>
    <row r="23572" spans="1:12">
      <c r="A23572" t="e">
        <f ca="1">E00251629160421</f>
        <v>#NAME?</v>
      </c>
      <c r="B23572">
        <v>195</v>
      </c>
      <c r="C23572" t="s">
        <v>854</v>
      </c>
      <c r="D23572" s="1">
        <v>42884</v>
      </c>
      <c r="F23572">
        <v>1</v>
      </c>
      <c r="G23572">
        <v>4019</v>
      </c>
      <c r="H23572" t="s">
        <v>26</v>
      </c>
      <c r="J23572" t="s">
        <v>14</v>
      </c>
      <c r="K23572">
        <v>54</v>
      </c>
      <c r="L23572" t="s">
        <v>15</v>
      </c>
    </row>
    <row r="23573" spans="1:12">
      <c r="A23573" t="e">
        <f ca="1">E00251429755421</f>
        <v>#NAME?</v>
      </c>
      <c r="B23573">
        <v>160</v>
      </c>
      <c r="C23573" t="s">
        <v>278</v>
      </c>
      <c r="D23573" s="1">
        <v>41778</v>
      </c>
      <c r="F23573">
        <v>1</v>
      </c>
      <c r="G23573">
        <v>71940</v>
      </c>
      <c r="H23573" t="s">
        <v>135</v>
      </c>
      <c r="J23573" t="s">
        <v>14</v>
      </c>
      <c r="K23573">
        <v>62</v>
      </c>
      <c r="L23573" t="s">
        <v>15</v>
      </c>
    </row>
    <row r="23574" spans="1:12">
      <c r="A23574" t="e">
        <f ca="1">E00251429755421</f>
        <v>#NAME?</v>
      </c>
      <c r="B23574">
        <v>160</v>
      </c>
      <c r="C23574" t="s">
        <v>278</v>
      </c>
      <c r="D23574" s="1">
        <v>42045</v>
      </c>
      <c r="F23574">
        <v>3</v>
      </c>
      <c r="G23574">
        <v>60090</v>
      </c>
      <c r="H23574" t="s">
        <v>181</v>
      </c>
      <c r="J23574" t="s">
        <v>14</v>
      </c>
      <c r="K23574">
        <v>63</v>
      </c>
      <c r="L23574" t="s">
        <v>15</v>
      </c>
    </row>
    <row r="23575" spans="1:12">
      <c r="A23575" t="e">
        <f ca="1">E00251532959121</f>
        <v>#NAME?</v>
      </c>
      <c r="B23575">
        <v>467</v>
      </c>
      <c r="C23575" t="s">
        <v>232</v>
      </c>
      <c r="D23575" s="1">
        <v>41786</v>
      </c>
      <c r="F23575">
        <v>6</v>
      </c>
      <c r="G23575">
        <v>71509</v>
      </c>
      <c r="H23575" t="s">
        <v>369</v>
      </c>
      <c r="J23575" t="s">
        <v>14</v>
      </c>
      <c r="K23575">
        <v>60</v>
      </c>
      <c r="L23575" t="s">
        <v>15</v>
      </c>
    </row>
    <row r="23576" spans="1:12">
      <c r="A23576" t="e">
        <f ca="1">E00251514218521</f>
        <v>#NAME?</v>
      </c>
      <c r="B23576">
        <v>7208</v>
      </c>
      <c r="C23576" t="s">
        <v>625</v>
      </c>
      <c r="D23576" s="1">
        <v>42301</v>
      </c>
      <c r="F23576">
        <v>2</v>
      </c>
      <c r="G23576">
        <v>4019</v>
      </c>
      <c r="H23576" t="s">
        <v>26</v>
      </c>
      <c r="I23576" t="s">
        <v>148</v>
      </c>
      <c r="J23576" t="s">
        <v>57</v>
      </c>
      <c r="K23576">
        <v>56</v>
      </c>
      <c r="L23576" t="s">
        <v>15</v>
      </c>
    </row>
    <row r="23577" spans="1:12">
      <c r="A23577" t="e">
        <f ca="1">E00251432216821</f>
        <v>#NAME?</v>
      </c>
      <c r="B23577">
        <v>6156</v>
      </c>
      <c r="C23577" t="s">
        <v>352</v>
      </c>
      <c r="D23577" s="1">
        <v>42662</v>
      </c>
      <c r="F23577">
        <v>2</v>
      </c>
      <c r="G23577">
        <v>5693</v>
      </c>
      <c r="H23577" t="s">
        <v>358</v>
      </c>
      <c r="J23577" t="s">
        <v>14</v>
      </c>
      <c r="K23577">
        <v>46</v>
      </c>
      <c r="L23577" t="s">
        <v>15</v>
      </c>
    </row>
    <row r="23578" spans="1:12">
      <c r="A23578" t="e">
        <f ca="1">E00251432216821</f>
        <v>#NAME?</v>
      </c>
      <c r="B23578">
        <v>6046</v>
      </c>
      <c r="C23578" t="s">
        <v>98</v>
      </c>
      <c r="D23578" s="1">
        <v>42136</v>
      </c>
      <c r="F23578">
        <v>1</v>
      </c>
      <c r="G23578">
        <v>78900</v>
      </c>
      <c r="H23578" t="s">
        <v>79</v>
      </c>
      <c r="I23578" t="s">
        <v>56</v>
      </c>
      <c r="J23578" t="s">
        <v>57</v>
      </c>
      <c r="K23578">
        <v>44</v>
      </c>
      <c r="L23578" t="s">
        <v>22</v>
      </c>
    </row>
    <row r="23579" spans="1:12">
      <c r="A23579" t="e">
        <f ca="1">E00251716492321</f>
        <v>#NAME?</v>
      </c>
      <c r="B23579">
        <v>502</v>
      </c>
      <c r="C23579" t="s">
        <v>172</v>
      </c>
      <c r="D23579" s="1">
        <v>41802</v>
      </c>
      <c r="F23579">
        <v>1</v>
      </c>
      <c r="G23579">
        <v>4019</v>
      </c>
      <c r="H23579" t="s">
        <v>26</v>
      </c>
      <c r="J23579" t="s">
        <v>14</v>
      </c>
      <c r="K23579">
        <v>47</v>
      </c>
      <c r="L23579" t="s">
        <v>15</v>
      </c>
    </row>
    <row r="23580" spans="1:12">
      <c r="A23580" t="e">
        <f ca="1">E00251716492321</f>
        <v>#NAME?</v>
      </c>
      <c r="B23580">
        <v>7504</v>
      </c>
      <c r="C23580" t="s">
        <v>162</v>
      </c>
      <c r="D23580" s="1">
        <v>42678</v>
      </c>
      <c r="F23580">
        <v>2</v>
      </c>
      <c r="G23580">
        <v>4019</v>
      </c>
      <c r="H23580" t="s">
        <v>26</v>
      </c>
      <c r="J23580" t="s">
        <v>14</v>
      </c>
      <c r="K23580">
        <v>49</v>
      </c>
      <c r="L23580" t="s">
        <v>15</v>
      </c>
    </row>
    <row r="23581" spans="1:12">
      <c r="A23581" t="e">
        <f ca="1">E00251532959121</f>
        <v>#NAME?</v>
      </c>
      <c r="B23581">
        <v>467</v>
      </c>
      <c r="C23581" t="s">
        <v>232</v>
      </c>
      <c r="D23581" s="1">
        <v>42619</v>
      </c>
      <c r="F23581">
        <v>5</v>
      </c>
      <c r="G23581">
        <v>49300</v>
      </c>
      <c r="H23581" t="s">
        <v>228</v>
      </c>
      <c r="J23581" t="s">
        <v>14</v>
      </c>
      <c r="K23581">
        <v>62</v>
      </c>
      <c r="L23581" t="s">
        <v>15</v>
      </c>
    </row>
    <row r="23582" spans="1:12">
      <c r="A23582" t="e">
        <f ca="1">E00251514218521</f>
        <v>#NAME?</v>
      </c>
      <c r="B23582">
        <v>438</v>
      </c>
      <c r="C23582" t="s">
        <v>474</v>
      </c>
      <c r="D23582" s="1">
        <v>41103</v>
      </c>
      <c r="F23582">
        <v>1</v>
      </c>
      <c r="G23582">
        <v>30000</v>
      </c>
      <c r="H23582" t="s">
        <v>144</v>
      </c>
      <c r="J23582" t="s">
        <v>14</v>
      </c>
      <c r="K23582">
        <v>52</v>
      </c>
      <c r="L23582" t="s">
        <v>15</v>
      </c>
    </row>
    <row r="23583" spans="1:12">
      <c r="A23583" t="e">
        <f ca="1">E00251514218521</f>
        <v>#NAME?</v>
      </c>
      <c r="B23583">
        <v>438</v>
      </c>
      <c r="C23583" t="s">
        <v>474</v>
      </c>
      <c r="D23583" s="1">
        <v>41121</v>
      </c>
      <c r="F23583">
        <v>1</v>
      </c>
      <c r="G23583">
        <v>72704</v>
      </c>
      <c r="H23583" t="s">
        <v>855</v>
      </c>
      <c r="J23583" t="s">
        <v>14</v>
      </c>
      <c r="K23583">
        <v>52</v>
      </c>
      <c r="L23583" t="s">
        <v>15</v>
      </c>
    </row>
    <row r="23584" spans="1:12">
      <c r="A23584" t="e">
        <f ca="1">E00251514218521</f>
        <v>#NAME?</v>
      </c>
      <c r="B23584">
        <v>438</v>
      </c>
      <c r="C23584" t="s">
        <v>474</v>
      </c>
      <c r="D23584" s="1">
        <v>41397</v>
      </c>
      <c r="F23584">
        <v>1</v>
      </c>
      <c r="G23584">
        <v>4019</v>
      </c>
      <c r="H23584" t="s">
        <v>26</v>
      </c>
      <c r="J23584" t="s">
        <v>14</v>
      </c>
      <c r="K23584">
        <v>53</v>
      </c>
      <c r="L23584" t="s">
        <v>15</v>
      </c>
    </row>
    <row r="23585" spans="1:12">
      <c r="A23585" t="e">
        <f ca="1">E00251514218521</f>
        <v>#NAME?</v>
      </c>
      <c r="B23585">
        <v>438</v>
      </c>
      <c r="C23585" t="s">
        <v>474</v>
      </c>
      <c r="D23585" s="1">
        <v>41674</v>
      </c>
      <c r="F23585">
        <v>1</v>
      </c>
      <c r="G23585">
        <v>71596</v>
      </c>
      <c r="H23585" t="s">
        <v>505</v>
      </c>
      <c r="J23585" t="s">
        <v>14</v>
      </c>
      <c r="K23585">
        <v>54</v>
      </c>
      <c r="L23585" t="s">
        <v>15</v>
      </c>
    </row>
    <row r="23586" spans="1:12">
      <c r="A23586" t="e">
        <f ca="1">E00251429755421</f>
        <v>#NAME?</v>
      </c>
      <c r="B23586">
        <v>160</v>
      </c>
      <c r="C23586" t="s">
        <v>278</v>
      </c>
      <c r="D23586" s="1">
        <v>43048</v>
      </c>
      <c r="F23586">
        <v>2</v>
      </c>
      <c r="G23586">
        <v>78057</v>
      </c>
      <c r="H23586" t="s">
        <v>140</v>
      </c>
      <c r="J23586" t="s">
        <v>14</v>
      </c>
      <c r="K23586">
        <v>65</v>
      </c>
      <c r="L23586" t="s">
        <v>22</v>
      </c>
    </row>
    <row r="23587" spans="1:12">
      <c r="A23587" t="e">
        <f ca="1">E00251430254221</f>
        <v>#NAME?</v>
      </c>
      <c r="B23587">
        <v>502</v>
      </c>
      <c r="C23587" t="s">
        <v>172</v>
      </c>
      <c r="D23587" s="1">
        <v>41179</v>
      </c>
      <c r="F23587">
        <v>3</v>
      </c>
      <c r="G23587">
        <v>72610</v>
      </c>
      <c r="H23587" t="s">
        <v>226</v>
      </c>
      <c r="J23587" t="s">
        <v>14</v>
      </c>
      <c r="K23587">
        <v>55</v>
      </c>
      <c r="L23587" t="s">
        <v>15</v>
      </c>
    </row>
    <row r="23588" spans="1:12">
      <c r="A23588" t="e">
        <f ca="1">E00251532959121</f>
        <v>#NAME?</v>
      </c>
      <c r="B23588">
        <v>467</v>
      </c>
      <c r="C23588" t="s">
        <v>232</v>
      </c>
      <c r="D23588" s="1">
        <v>42782</v>
      </c>
      <c r="F23588">
        <v>1</v>
      </c>
      <c r="G23588">
        <v>73300</v>
      </c>
      <c r="H23588" t="s">
        <v>86</v>
      </c>
      <c r="J23588" t="s">
        <v>14</v>
      </c>
      <c r="K23588">
        <v>62</v>
      </c>
      <c r="L23588" t="s">
        <v>15</v>
      </c>
    </row>
    <row r="23589" spans="1:12">
      <c r="A23589" t="e">
        <f ca="1">E00251518851921</f>
        <v>#NAME?</v>
      </c>
      <c r="B23589">
        <v>1791</v>
      </c>
      <c r="C23589" t="s">
        <v>468</v>
      </c>
      <c r="D23589" s="1">
        <v>41010</v>
      </c>
      <c r="F23589">
        <v>5</v>
      </c>
      <c r="G23589">
        <v>4781</v>
      </c>
      <c r="H23589" t="s">
        <v>798</v>
      </c>
      <c r="J23589" t="s">
        <v>14</v>
      </c>
      <c r="K23589">
        <v>41</v>
      </c>
      <c r="L23589" t="s">
        <v>15</v>
      </c>
    </row>
    <row r="23590" spans="1:12">
      <c r="A23590" t="e">
        <f ca="1">E00251514218521</f>
        <v>#NAME?</v>
      </c>
      <c r="B23590">
        <v>438</v>
      </c>
      <c r="C23590" t="s">
        <v>474</v>
      </c>
      <c r="D23590" s="1">
        <v>41816</v>
      </c>
      <c r="F23590">
        <v>1</v>
      </c>
      <c r="G23590">
        <v>4019</v>
      </c>
      <c r="H23590" t="s">
        <v>26</v>
      </c>
      <c r="J23590" t="s">
        <v>14</v>
      </c>
      <c r="K23590">
        <v>54</v>
      </c>
      <c r="L23590" t="s">
        <v>15</v>
      </c>
    </row>
    <row r="23591" spans="1:12">
      <c r="A23591" t="e">
        <f ca="1">E00251429284421</f>
        <v>#NAME?</v>
      </c>
      <c r="B23591">
        <v>292</v>
      </c>
      <c r="C23591" t="s">
        <v>467</v>
      </c>
      <c r="D23591" s="1">
        <v>41498</v>
      </c>
      <c r="F23591">
        <v>3</v>
      </c>
      <c r="G23591">
        <v>49390</v>
      </c>
      <c r="H23591" t="s">
        <v>59</v>
      </c>
      <c r="J23591" t="s">
        <v>14</v>
      </c>
      <c r="K23591">
        <v>58</v>
      </c>
      <c r="L23591" t="s">
        <v>15</v>
      </c>
    </row>
    <row r="23592" spans="1:12">
      <c r="A23592" t="e">
        <f ca="1">E00251717116321</f>
        <v>#NAME?</v>
      </c>
      <c r="B23592">
        <v>278</v>
      </c>
      <c r="C23592" t="s">
        <v>222</v>
      </c>
      <c r="D23592" s="1">
        <v>42254</v>
      </c>
      <c r="F23592">
        <v>2</v>
      </c>
      <c r="G23592">
        <v>3556</v>
      </c>
      <c r="H23592" t="s">
        <v>912</v>
      </c>
      <c r="J23592" t="s">
        <v>14</v>
      </c>
      <c r="K23592">
        <v>51</v>
      </c>
      <c r="L23592" t="s">
        <v>15</v>
      </c>
    </row>
    <row r="23593" spans="1:12">
      <c r="A23593" t="e">
        <f ca="1">E00251514218521</f>
        <v>#NAME?</v>
      </c>
      <c r="B23593">
        <v>438</v>
      </c>
      <c r="C23593" t="s">
        <v>474</v>
      </c>
      <c r="D23593" s="1">
        <v>42164</v>
      </c>
      <c r="F23593">
        <v>2</v>
      </c>
      <c r="G23593">
        <v>4019</v>
      </c>
      <c r="H23593" t="s">
        <v>26</v>
      </c>
      <c r="J23593" t="s">
        <v>14</v>
      </c>
      <c r="K23593">
        <v>55</v>
      </c>
      <c r="L23593" t="s">
        <v>15</v>
      </c>
    </row>
    <row r="23594" spans="1:12">
      <c r="A23594" t="e">
        <f ca="1">E00251722805021</f>
        <v>#NAME?</v>
      </c>
      <c r="B23594">
        <v>373</v>
      </c>
      <c r="C23594" t="s">
        <v>749</v>
      </c>
      <c r="D23594" s="1">
        <v>41683</v>
      </c>
      <c r="F23594">
        <v>2</v>
      </c>
      <c r="G23594">
        <v>5253</v>
      </c>
      <c r="H23594" t="s">
        <v>380</v>
      </c>
      <c r="J23594" t="s">
        <v>14</v>
      </c>
      <c r="K23594">
        <v>36</v>
      </c>
      <c r="L23594" t="s">
        <v>15</v>
      </c>
    </row>
    <row r="23595" spans="1:12">
      <c r="A23595" t="e">
        <f ca="1">E00251429284421</f>
        <v>#NAME?</v>
      </c>
      <c r="B23595">
        <v>292</v>
      </c>
      <c r="C23595" t="s">
        <v>467</v>
      </c>
      <c r="D23595" s="1">
        <v>41900</v>
      </c>
      <c r="F23595">
        <v>1</v>
      </c>
      <c r="G23595">
        <v>4619</v>
      </c>
      <c r="H23595" t="s">
        <v>613</v>
      </c>
      <c r="J23595" t="s">
        <v>14</v>
      </c>
      <c r="K23595">
        <v>59</v>
      </c>
      <c r="L23595" t="s">
        <v>15</v>
      </c>
    </row>
    <row r="23596" spans="1:12">
      <c r="A23596" t="e">
        <f ca="1">E00251717116321</f>
        <v>#NAME?</v>
      </c>
      <c r="B23596">
        <v>278</v>
      </c>
      <c r="C23596" t="s">
        <v>222</v>
      </c>
      <c r="D23596" s="1">
        <v>41738</v>
      </c>
      <c r="F23596">
        <v>1</v>
      </c>
      <c r="G23596">
        <v>3051</v>
      </c>
      <c r="H23596" t="s">
        <v>13</v>
      </c>
      <c r="J23596" t="s">
        <v>14</v>
      </c>
      <c r="K23596">
        <v>49</v>
      </c>
      <c r="L23596" t="s">
        <v>15</v>
      </c>
    </row>
    <row r="23597" spans="1:12">
      <c r="A23597" t="e">
        <f ca="1">E00251717116321</f>
        <v>#NAME?</v>
      </c>
      <c r="B23597">
        <v>278</v>
      </c>
      <c r="C23597" t="s">
        <v>222</v>
      </c>
      <c r="D23597" s="1">
        <v>42642</v>
      </c>
      <c r="F23597">
        <v>1</v>
      </c>
      <c r="G23597">
        <v>30000</v>
      </c>
      <c r="H23597" t="s">
        <v>144</v>
      </c>
      <c r="J23597" t="s">
        <v>14</v>
      </c>
      <c r="K23597">
        <v>52</v>
      </c>
      <c r="L23597" t="s">
        <v>15</v>
      </c>
    </row>
    <row r="23598" spans="1:12">
      <c r="A23598" t="e">
        <f ca="1">E00251518851921</f>
        <v>#NAME?</v>
      </c>
      <c r="B23598">
        <v>1325</v>
      </c>
      <c r="C23598" t="s">
        <v>605</v>
      </c>
      <c r="D23598" s="1">
        <v>42387</v>
      </c>
      <c r="F23598">
        <v>1</v>
      </c>
      <c r="G23598">
        <v>4019</v>
      </c>
      <c r="H23598" t="s">
        <v>26</v>
      </c>
      <c r="J23598" t="s">
        <v>14</v>
      </c>
      <c r="K23598">
        <v>45</v>
      </c>
      <c r="L23598" t="s">
        <v>15</v>
      </c>
    </row>
    <row r="23599" spans="1:12">
      <c r="A23599" t="e">
        <f ca="1">E00251514274321</f>
        <v>#NAME?</v>
      </c>
      <c r="B23599">
        <v>449</v>
      </c>
      <c r="C23599" t="s">
        <v>124</v>
      </c>
      <c r="D23599" s="1">
        <v>41344</v>
      </c>
      <c r="F23599">
        <v>1</v>
      </c>
      <c r="G23599">
        <v>7243</v>
      </c>
      <c r="H23599" t="s">
        <v>42</v>
      </c>
      <c r="J23599" t="s">
        <v>14</v>
      </c>
      <c r="K23599">
        <v>61</v>
      </c>
      <c r="L23599" t="s">
        <v>15</v>
      </c>
    </row>
    <row r="23600" spans="1:12">
      <c r="A23600" t="e">
        <f ca="1">E00251514218521</f>
        <v>#NAME?</v>
      </c>
      <c r="B23600">
        <v>438</v>
      </c>
      <c r="C23600" t="s">
        <v>474</v>
      </c>
      <c r="D23600" s="1">
        <v>42649</v>
      </c>
      <c r="F23600">
        <v>2</v>
      </c>
      <c r="G23600">
        <v>4019</v>
      </c>
      <c r="H23600" t="s">
        <v>26</v>
      </c>
      <c r="J23600" t="s">
        <v>14</v>
      </c>
      <c r="K23600">
        <v>57</v>
      </c>
      <c r="L23600" t="s">
        <v>15</v>
      </c>
    </row>
    <row r="23601" spans="1:12">
      <c r="A23601" t="e">
        <f ca="1">E00251715760521</f>
        <v>#NAME?</v>
      </c>
      <c r="B23601">
        <v>454</v>
      </c>
      <c r="C23601" t="s">
        <v>179</v>
      </c>
      <c r="D23601" s="1">
        <v>42514</v>
      </c>
      <c r="F23601">
        <v>1</v>
      </c>
      <c r="G23601">
        <v>463</v>
      </c>
      <c r="H23601" t="s">
        <v>259</v>
      </c>
      <c r="J23601" t="s">
        <v>14</v>
      </c>
      <c r="K23601">
        <v>51</v>
      </c>
      <c r="L23601" t="s">
        <v>15</v>
      </c>
    </row>
    <row r="23602" spans="1:12">
      <c r="A23602" t="e">
        <f ca="1">E00251429284421</f>
        <v>#NAME?</v>
      </c>
      <c r="B23602">
        <v>292</v>
      </c>
      <c r="C23602" t="s">
        <v>467</v>
      </c>
      <c r="D23602" s="1">
        <v>42759</v>
      </c>
      <c r="F23602">
        <v>2</v>
      </c>
      <c r="G23602">
        <v>4019</v>
      </c>
      <c r="H23602" t="s">
        <v>26</v>
      </c>
      <c r="J23602" t="s">
        <v>14</v>
      </c>
      <c r="K23602">
        <v>61</v>
      </c>
      <c r="L23602" t="s">
        <v>15</v>
      </c>
    </row>
    <row r="23603" spans="1:12">
      <c r="A23603" t="e">
        <f ca="1">E00251429284421</f>
        <v>#NAME?</v>
      </c>
      <c r="B23603">
        <v>753</v>
      </c>
      <c r="C23603" t="s">
        <v>545</v>
      </c>
      <c r="D23603" s="1">
        <v>41299</v>
      </c>
      <c r="E23603">
        <v>0</v>
      </c>
      <c r="F23603">
        <v>3</v>
      </c>
      <c r="G23603">
        <v>49390</v>
      </c>
      <c r="H23603" t="s">
        <v>59</v>
      </c>
      <c r="J23603" t="s">
        <v>34</v>
      </c>
      <c r="K23603">
        <v>57</v>
      </c>
      <c r="L23603" t="s">
        <v>15</v>
      </c>
    </row>
    <row r="23604" spans="1:12">
      <c r="A23604" t="e">
        <f ca="1">E00251616218721</f>
        <v>#NAME?</v>
      </c>
      <c r="B23604">
        <v>389</v>
      </c>
      <c r="C23604" t="s">
        <v>763</v>
      </c>
      <c r="D23604" s="1">
        <v>42291</v>
      </c>
      <c r="F23604">
        <v>1</v>
      </c>
      <c r="G23604">
        <v>4019</v>
      </c>
      <c r="H23604" t="s">
        <v>26</v>
      </c>
      <c r="J23604" t="s">
        <v>14</v>
      </c>
      <c r="K23604">
        <v>52</v>
      </c>
      <c r="L23604" t="s">
        <v>15</v>
      </c>
    </row>
    <row r="23605" spans="1:12">
      <c r="A23605" t="e">
        <f ca="1">E00251716594621</f>
        <v>#NAME?</v>
      </c>
      <c r="B23605">
        <v>7504</v>
      </c>
      <c r="C23605" t="s">
        <v>162</v>
      </c>
      <c r="D23605" s="1">
        <v>42354</v>
      </c>
      <c r="F23605">
        <v>1</v>
      </c>
      <c r="G23605">
        <v>78057</v>
      </c>
      <c r="H23605" t="s">
        <v>140</v>
      </c>
      <c r="J23605" t="s">
        <v>14</v>
      </c>
      <c r="K23605">
        <v>55</v>
      </c>
      <c r="L23605" t="s">
        <v>22</v>
      </c>
    </row>
    <row r="23606" spans="1:12">
      <c r="A23606" t="e">
        <f ca="1">E00251716594621</f>
        <v>#NAME?</v>
      </c>
      <c r="B23606">
        <v>7504</v>
      </c>
      <c r="C23606" t="s">
        <v>162</v>
      </c>
      <c r="D23606" s="1">
        <v>42381</v>
      </c>
      <c r="F23606">
        <v>2</v>
      </c>
      <c r="G23606">
        <v>4019</v>
      </c>
      <c r="H23606" t="s">
        <v>26</v>
      </c>
      <c r="J23606" t="s">
        <v>14</v>
      </c>
      <c r="K23606">
        <v>55</v>
      </c>
      <c r="L23606" t="s">
        <v>15</v>
      </c>
    </row>
    <row r="23607" spans="1:12">
      <c r="A23607" t="e">
        <f ca="1">E00251514452721</f>
        <v>#NAME?</v>
      </c>
      <c r="B23607">
        <v>452</v>
      </c>
      <c r="C23607" t="s">
        <v>592</v>
      </c>
      <c r="D23607" s="1">
        <v>42934</v>
      </c>
      <c r="F23607">
        <v>2</v>
      </c>
      <c r="G23607">
        <v>5997</v>
      </c>
      <c r="H23607" t="s">
        <v>374</v>
      </c>
      <c r="J23607" t="s">
        <v>14</v>
      </c>
      <c r="K23607">
        <v>48</v>
      </c>
      <c r="L23607" t="s">
        <v>15</v>
      </c>
    </row>
    <row r="23608" spans="1:12">
      <c r="A23608" t="e">
        <f ca="1">E00251510545921</f>
        <v>#NAME?</v>
      </c>
      <c r="B23608">
        <v>189</v>
      </c>
      <c r="C23608" t="s">
        <v>58</v>
      </c>
      <c r="D23608" s="1">
        <v>41842</v>
      </c>
      <c r="F23608">
        <v>1</v>
      </c>
      <c r="G23608">
        <v>8362</v>
      </c>
      <c r="H23608" t="s">
        <v>136</v>
      </c>
      <c r="J23608" t="s">
        <v>14</v>
      </c>
      <c r="K23608">
        <v>55</v>
      </c>
      <c r="L23608" t="s">
        <v>15</v>
      </c>
    </row>
    <row r="23609" spans="1:12">
      <c r="A23609" t="e">
        <f ca="1">E00251427204321</f>
        <v>#NAME?</v>
      </c>
      <c r="B23609">
        <v>1</v>
      </c>
      <c r="C23609" t="s">
        <v>234</v>
      </c>
      <c r="D23609" s="1">
        <v>42377</v>
      </c>
      <c r="E23609">
        <v>0</v>
      </c>
      <c r="F23609">
        <v>1</v>
      </c>
      <c r="G23609">
        <v>72871</v>
      </c>
      <c r="H23609" t="s">
        <v>685</v>
      </c>
      <c r="J23609" t="s">
        <v>34</v>
      </c>
      <c r="K23609">
        <v>48</v>
      </c>
      <c r="L23609" t="s">
        <v>15</v>
      </c>
    </row>
    <row r="23610" spans="1:12">
      <c r="A23610" t="e">
        <f ca="1">E00251429783221</f>
        <v>#NAME?</v>
      </c>
      <c r="B23610">
        <v>160</v>
      </c>
      <c r="C23610" t="s">
        <v>278</v>
      </c>
      <c r="D23610" s="1">
        <v>41411</v>
      </c>
      <c r="F23610">
        <v>1</v>
      </c>
      <c r="G23610">
        <v>7999</v>
      </c>
      <c r="H23610" t="s">
        <v>80</v>
      </c>
      <c r="J23610" t="s">
        <v>14</v>
      </c>
      <c r="K23610">
        <v>53</v>
      </c>
      <c r="L23610" t="s">
        <v>15</v>
      </c>
    </row>
    <row r="23611" spans="1:12">
      <c r="A23611" t="e">
        <f ca="1">E00251514218521</f>
        <v>#NAME?</v>
      </c>
      <c r="B23611">
        <v>438</v>
      </c>
      <c r="C23611" t="s">
        <v>474</v>
      </c>
      <c r="D23611" s="1">
        <v>42648</v>
      </c>
      <c r="F23611">
        <v>1</v>
      </c>
      <c r="G23611">
        <v>25000</v>
      </c>
      <c r="H23611" t="s">
        <v>178</v>
      </c>
      <c r="J23611" t="s">
        <v>14</v>
      </c>
      <c r="K23611">
        <v>57</v>
      </c>
      <c r="L23611" t="s">
        <v>15</v>
      </c>
    </row>
    <row r="23612" spans="1:12">
      <c r="A23612" t="e">
        <f ca="1">E00251514218521</f>
        <v>#NAME?</v>
      </c>
      <c r="B23612">
        <v>438</v>
      </c>
      <c r="C23612" t="s">
        <v>474</v>
      </c>
      <c r="D23612" s="1">
        <v>42656</v>
      </c>
      <c r="F23612">
        <v>2</v>
      </c>
      <c r="G23612">
        <v>4019</v>
      </c>
      <c r="H23612" t="s">
        <v>26</v>
      </c>
      <c r="J23612" t="s">
        <v>14</v>
      </c>
      <c r="K23612">
        <v>57</v>
      </c>
      <c r="L23612" t="s">
        <v>15</v>
      </c>
    </row>
    <row r="23613" spans="1:12">
      <c r="A23613" t="e">
        <f ca="1">E00251430249221</f>
        <v>#NAME?</v>
      </c>
      <c r="B23613">
        <v>498</v>
      </c>
      <c r="C23613" t="s">
        <v>591</v>
      </c>
      <c r="D23613" s="1">
        <v>42705</v>
      </c>
      <c r="F23613">
        <v>3</v>
      </c>
      <c r="G23613">
        <v>25000</v>
      </c>
      <c r="H23613" t="s">
        <v>178</v>
      </c>
      <c r="J23613" t="s">
        <v>14</v>
      </c>
      <c r="K23613">
        <v>66</v>
      </c>
      <c r="L23613" t="s">
        <v>15</v>
      </c>
    </row>
    <row r="23614" spans="1:12">
      <c r="A23614" t="e">
        <f ca="1">E00251518868021</f>
        <v>#NAME?</v>
      </c>
      <c r="B23614">
        <v>1791</v>
      </c>
      <c r="C23614" t="s">
        <v>468</v>
      </c>
      <c r="D23614" s="1">
        <v>41554</v>
      </c>
      <c r="F23614">
        <v>1</v>
      </c>
      <c r="G23614">
        <v>71983</v>
      </c>
      <c r="H23614" t="s">
        <v>1092</v>
      </c>
      <c r="J23614" t="s">
        <v>14</v>
      </c>
      <c r="K23614">
        <v>59</v>
      </c>
      <c r="L23614" t="s">
        <v>15</v>
      </c>
    </row>
    <row r="23615" spans="1:12">
      <c r="A23615" t="e">
        <f ca="1">E00251518868021</f>
        <v>#NAME?</v>
      </c>
      <c r="B23615">
        <v>1791</v>
      </c>
      <c r="C23615" t="s">
        <v>468</v>
      </c>
      <c r="D23615" s="1">
        <v>41582</v>
      </c>
      <c r="F23615">
        <v>1</v>
      </c>
      <c r="G23615">
        <v>71983</v>
      </c>
      <c r="H23615" t="s">
        <v>1092</v>
      </c>
      <c r="J23615" t="s">
        <v>14</v>
      </c>
      <c r="K23615">
        <v>59</v>
      </c>
      <c r="L23615" t="s">
        <v>15</v>
      </c>
    </row>
    <row r="23616" spans="1:12">
      <c r="A23616" t="e">
        <f ca="1">E00251430249221</f>
        <v>#NAME?</v>
      </c>
      <c r="B23616">
        <v>498</v>
      </c>
      <c r="C23616" t="s">
        <v>591</v>
      </c>
      <c r="D23616" s="1">
        <v>43087</v>
      </c>
      <c r="F23616">
        <v>4</v>
      </c>
      <c r="G23616">
        <v>2729</v>
      </c>
      <c r="H23616" t="s">
        <v>115</v>
      </c>
      <c r="J23616" t="s">
        <v>14</v>
      </c>
      <c r="K23616">
        <v>67</v>
      </c>
      <c r="L23616" t="s">
        <v>15</v>
      </c>
    </row>
    <row r="23617" spans="1:12">
      <c r="A23617" t="e">
        <f ca="1">E00251518868021</f>
        <v>#NAME?</v>
      </c>
      <c r="B23617">
        <v>1791</v>
      </c>
      <c r="C23617" t="s">
        <v>468</v>
      </c>
      <c r="D23617" s="1">
        <v>42425</v>
      </c>
      <c r="F23617">
        <v>2</v>
      </c>
      <c r="G23617">
        <v>2720</v>
      </c>
      <c r="H23617" t="s">
        <v>65</v>
      </c>
      <c r="J23617" t="s">
        <v>14</v>
      </c>
      <c r="K23617">
        <v>62</v>
      </c>
      <c r="L23617" t="s">
        <v>15</v>
      </c>
    </row>
    <row r="23618" spans="1:12">
      <c r="A23618" t="e">
        <f ca="1">E00251430254221</f>
        <v>#NAME?</v>
      </c>
      <c r="B23618">
        <v>502</v>
      </c>
      <c r="C23618" t="s">
        <v>172</v>
      </c>
      <c r="D23618" s="1">
        <v>41193</v>
      </c>
      <c r="F23618">
        <v>1</v>
      </c>
      <c r="G23618">
        <v>7272</v>
      </c>
      <c r="H23618" t="s">
        <v>395</v>
      </c>
      <c r="J23618" t="s">
        <v>14</v>
      </c>
      <c r="K23618">
        <v>55</v>
      </c>
      <c r="L23618" t="s">
        <v>15</v>
      </c>
    </row>
    <row r="23619" spans="1:12">
      <c r="A23619" t="e">
        <f ca="1">E00251514274321</f>
        <v>#NAME?</v>
      </c>
      <c r="B23619">
        <v>449</v>
      </c>
      <c r="C23619" t="s">
        <v>124</v>
      </c>
      <c r="D23619" s="1">
        <v>42656</v>
      </c>
      <c r="F23619">
        <v>1</v>
      </c>
      <c r="G23619">
        <v>2750</v>
      </c>
      <c r="H23619" t="s">
        <v>114</v>
      </c>
      <c r="J23619" t="s">
        <v>14</v>
      </c>
      <c r="K23619">
        <v>64</v>
      </c>
      <c r="L23619" t="s">
        <v>15</v>
      </c>
    </row>
    <row r="23620" spans="1:12">
      <c r="A23620" t="e">
        <f ca="1">E00251514218521</f>
        <v>#NAME?</v>
      </c>
      <c r="B23620">
        <v>438</v>
      </c>
      <c r="C23620" t="s">
        <v>474</v>
      </c>
      <c r="D23620" s="1">
        <v>43039</v>
      </c>
      <c r="F23620">
        <v>5</v>
      </c>
      <c r="G23620">
        <v>29690</v>
      </c>
      <c r="H23620" t="s">
        <v>52</v>
      </c>
      <c r="J23620" t="s">
        <v>14</v>
      </c>
      <c r="K23620">
        <v>58</v>
      </c>
      <c r="L23620" t="s">
        <v>15</v>
      </c>
    </row>
    <row r="23621" spans="1:12">
      <c r="A23621" t="e">
        <f ca="1">E00251518868021</f>
        <v>#NAME?</v>
      </c>
      <c r="B23621">
        <v>1791</v>
      </c>
      <c r="C23621" t="s">
        <v>468</v>
      </c>
      <c r="D23621" s="1">
        <v>41617</v>
      </c>
      <c r="F23621">
        <v>3</v>
      </c>
      <c r="G23621">
        <v>3888</v>
      </c>
      <c r="H23621" t="s">
        <v>1250</v>
      </c>
      <c r="J23621" t="s">
        <v>14</v>
      </c>
      <c r="K23621">
        <v>60</v>
      </c>
      <c r="L23621" t="s">
        <v>15</v>
      </c>
    </row>
    <row r="23622" spans="1:12">
      <c r="A23622" t="e">
        <f ca="1">E00251518868021</f>
        <v>#NAME?</v>
      </c>
      <c r="B23622">
        <v>1791</v>
      </c>
      <c r="C23622" t="s">
        <v>468</v>
      </c>
      <c r="D23622" s="1">
        <v>41625</v>
      </c>
      <c r="F23622">
        <v>5</v>
      </c>
      <c r="G23622">
        <v>3540</v>
      </c>
      <c r="H23622" t="s">
        <v>436</v>
      </c>
      <c r="J23622" t="s">
        <v>14</v>
      </c>
      <c r="K23622">
        <v>60</v>
      </c>
      <c r="L23622" t="s">
        <v>15</v>
      </c>
    </row>
    <row r="23623" spans="1:12">
      <c r="A23623" t="e">
        <f ca="1">E00251716594621</f>
        <v>#NAME?</v>
      </c>
      <c r="B23623">
        <v>7504</v>
      </c>
      <c r="C23623" t="s">
        <v>162</v>
      </c>
      <c r="D23623" s="1">
        <v>42424</v>
      </c>
      <c r="F23623">
        <v>1</v>
      </c>
      <c r="G23623">
        <v>60090</v>
      </c>
      <c r="H23623" t="s">
        <v>181</v>
      </c>
      <c r="J23623" t="s">
        <v>14</v>
      </c>
      <c r="K23623">
        <v>55</v>
      </c>
      <c r="L23623" t="s">
        <v>15</v>
      </c>
    </row>
    <row r="23624" spans="1:12">
      <c r="A23624" t="e">
        <f ca="1">E00251716594621</f>
        <v>#NAME?</v>
      </c>
      <c r="B23624">
        <v>7504</v>
      </c>
      <c r="C23624" t="s">
        <v>162</v>
      </c>
      <c r="D23624" s="1">
        <v>42424</v>
      </c>
      <c r="F23624">
        <v>4</v>
      </c>
      <c r="G23624">
        <v>38611</v>
      </c>
      <c r="H23624" t="s">
        <v>422</v>
      </c>
      <c r="J23624" t="s">
        <v>14</v>
      </c>
      <c r="K23624">
        <v>55</v>
      </c>
      <c r="L23624" t="s">
        <v>15</v>
      </c>
    </row>
    <row r="23625" spans="1:12">
      <c r="A23625" t="e">
        <f ca="1">E00251430254221</f>
        <v>#NAME?</v>
      </c>
      <c r="B23625">
        <v>6046</v>
      </c>
      <c r="C23625" t="s">
        <v>98</v>
      </c>
      <c r="D23625" s="1">
        <v>40910</v>
      </c>
      <c r="E23625">
        <v>2</v>
      </c>
      <c r="F23625">
        <v>2</v>
      </c>
      <c r="G23625">
        <v>78833</v>
      </c>
      <c r="H23625" t="s">
        <v>1161</v>
      </c>
      <c r="J23625" t="s">
        <v>34</v>
      </c>
      <c r="K23625">
        <v>54</v>
      </c>
      <c r="L23625" t="s">
        <v>22</v>
      </c>
    </row>
    <row r="23626" spans="1:12">
      <c r="A23626" t="e">
        <f ca="1">E00251514212821</f>
        <v>#NAME?</v>
      </c>
      <c r="B23626">
        <v>440</v>
      </c>
      <c r="C23626" t="s">
        <v>12</v>
      </c>
      <c r="D23626" s="1">
        <v>43054</v>
      </c>
      <c r="F23626">
        <v>1</v>
      </c>
      <c r="G23626">
        <v>27801</v>
      </c>
      <c r="H23626" t="s">
        <v>387</v>
      </c>
      <c r="J23626" t="s">
        <v>14</v>
      </c>
      <c r="K23626">
        <v>60</v>
      </c>
      <c r="L23626" t="s">
        <v>15</v>
      </c>
    </row>
    <row r="23627" spans="1:12">
      <c r="A23627" t="e">
        <f ca="1">E00251430249221</f>
        <v>#NAME?</v>
      </c>
      <c r="B23627">
        <v>498</v>
      </c>
      <c r="C23627" t="s">
        <v>591</v>
      </c>
      <c r="D23627" s="1">
        <v>41415</v>
      </c>
      <c r="F23627">
        <v>2</v>
      </c>
      <c r="G23627">
        <v>25000</v>
      </c>
      <c r="H23627" t="s">
        <v>178</v>
      </c>
      <c r="J23627" t="s">
        <v>14</v>
      </c>
      <c r="K23627">
        <v>63</v>
      </c>
      <c r="L23627" t="s">
        <v>15</v>
      </c>
    </row>
    <row r="23628" spans="1:12">
      <c r="A23628" t="e">
        <f ca="1">E00251617643721</f>
        <v>#NAME?</v>
      </c>
      <c r="B23628">
        <v>598</v>
      </c>
      <c r="C23628" t="s">
        <v>862</v>
      </c>
      <c r="D23628" s="1">
        <v>42290</v>
      </c>
      <c r="F23628">
        <v>2</v>
      </c>
      <c r="G23628">
        <v>496</v>
      </c>
      <c r="H23628" t="s">
        <v>190</v>
      </c>
      <c r="J23628" t="s">
        <v>14</v>
      </c>
      <c r="K23628">
        <v>48</v>
      </c>
      <c r="L23628" t="s">
        <v>15</v>
      </c>
    </row>
    <row r="23629" spans="1:12">
      <c r="A23629" t="e">
        <f ca="1">E00251510545921</f>
        <v>#NAME?</v>
      </c>
      <c r="B23629">
        <v>189</v>
      </c>
      <c r="C23629" t="s">
        <v>58</v>
      </c>
      <c r="D23629" s="1">
        <v>41298</v>
      </c>
      <c r="F23629">
        <v>1</v>
      </c>
      <c r="G23629">
        <v>4660</v>
      </c>
      <c r="H23629" t="s">
        <v>215</v>
      </c>
      <c r="J23629" t="s">
        <v>14</v>
      </c>
      <c r="K23629">
        <v>53</v>
      </c>
      <c r="L23629" t="s">
        <v>15</v>
      </c>
    </row>
    <row r="23630" spans="1:12">
      <c r="A23630" t="e">
        <f ca="1">E00251430249221</f>
        <v>#NAME?</v>
      </c>
      <c r="B23630">
        <v>498</v>
      </c>
      <c r="C23630" t="s">
        <v>591</v>
      </c>
      <c r="D23630" s="1">
        <v>42880</v>
      </c>
      <c r="F23630">
        <v>5</v>
      </c>
      <c r="G23630">
        <v>27800</v>
      </c>
      <c r="H23630" t="s">
        <v>145</v>
      </c>
      <c r="J23630" t="s">
        <v>14</v>
      </c>
      <c r="K23630">
        <v>67</v>
      </c>
      <c r="L23630" t="s">
        <v>15</v>
      </c>
    </row>
    <row r="23631" spans="1:12">
      <c r="A23631" t="e">
        <f ca="1">E00251430249221</f>
        <v>#NAME?</v>
      </c>
      <c r="B23631">
        <v>498</v>
      </c>
      <c r="C23631" t="s">
        <v>591</v>
      </c>
      <c r="D23631" s="1">
        <v>43080</v>
      </c>
      <c r="F23631">
        <v>4</v>
      </c>
      <c r="G23631">
        <v>2729</v>
      </c>
      <c r="H23631" t="s">
        <v>115</v>
      </c>
      <c r="J23631" t="s">
        <v>14</v>
      </c>
      <c r="K23631">
        <v>67</v>
      </c>
      <c r="L23631" t="s">
        <v>15</v>
      </c>
    </row>
    <row r="23632" spans="1:12">
      <c r="A23632" t="e">
        <f ca="1">E00251514218521</f>
        <v>#NAME?</v>
      </c>
      <c r="B23632">
        <v>438</v>
      </c>
      <c r="C23632" t="s">
        <v>474</v>
      </c>
      <c r="D23632" s="1">
        <v>41690</v>
      </c>
      <c r="F23632">
        <v>1</v>
      </c>
      <c r="G23632">
        <v>4019</v>
      </c>
      <c r="H23632" t="s">
        <v>26</v>
      </c>
      <c r="J23632" t="s">
        <v>14</v>
      </c>
      <c r="K23632">
        <v>54</v>
      </c>
      <c r="L23632" t="s">
        <v>15</v>
      </c>
    </row>
    <row r="23633" spans="1:12">
      <c r="A23633" t="e">
        <f ca="1">E00251715760521</f>
        <v>#NAME?</v>
      </c>
      <c r="B23633">
        <v>454</v>
      </c>
      <c r="C23633" t="s">
        <v>179</v>
      </c>
      <c r="D23633" s="1">
        <v>42445</v>
      </c>
      <c r="F23633">
        <v>2</v>
      </c>
      <c r="G23633">
        <v>30983</v>
      </c>
      <c r="H23633" t="s">
        <v>325</v>
      </c>
      <c r="J23633" t="s">
        <v>14</v>
      </c>
      <c r="K23633">
        <v>51</v>
      </c>
      <c r="L23633" t="s">
        <v>15</v>
      </c>
    </row>
    <row r="23634" spans="1:12">
      <c r="A23634" t="e">
        <f ca="1">E00251518868021</f>
        <v>#NAME?</v>
      </c>
      <c r="B23634">
        <v>1791</v>
      </c>
      <c r="C23634" t="s">
        <v>468</v>
      </c>
      <c r="D23634" s="1">
        <v>41953</v>
      </c>
      <c r="F23634">
        <v>5</v>
      </c>
      <c r="G23634">
        <v>29590</v>
      </c>
      <c r="H23634" t="s">
        <v>743</v>
      </c>
      <c r="J23634" t="s">
        <v>14</v>
      </c>
      <c r="K23634">
        <v>60</v>
      </c>
      <c r="L23634" t="s">
        <v>15</v>
      </c>
    </row>
    <row r="23635" spans="1:12">
      <c r="A23635" t="e">
        <f ca="1">E00251518868021</f>
        <v>#NAME?</v>
      </c>
      <c r="B23635">
        <v>1791</v>
      </c>
      <c r="C23635" t="s">
        <v>468</v>
      </c>
      <c r="D23635" s="1">
        <v>42082</v>
      </c>
      <c r="F23635">
        <v>2</v>
      </c>
      <c r="G23635">
        <v>7262</v>
      </c>
      <c r="H23635" t="s">
        <v>198</v>
      </c>
      <c r="J23635" t="s">
        <v>14</v>
      </c>
      <c r="K23635">
        <v>61</v>
      </c>
      <c r="L23635" t="s">
        <v>15</v>
      </c>
    </row>
    <row r="23636" spans="1:12">
      <c r="A23636" t="e">
        <f ca="1">E00251532313521</f>
        <v>#NAME?</v>
      </c>
      <c r="B23636">
        <v>7208</v>
      </c>
      <c r="C23636" t="s">
        <v>625</v>
      </c>
      <c r="D23636" s="1">
        <v>41655</v>
      </c>
      <c r="F23636">
        <v>1</v>
      </c>
      <c r="G23636">
        <v>9198</v>
      </c>
      <c r="H23636" t="s">
        <v>229</v>
      </c>
      <c r="I23636" t="s">
        <v>148</v>
      </c>
      <c r="J23636" t="s">
        <v>57</v>
      </c>
      <c r="K23636">
        <v>49</v>
      </c>
      <c r="L23636" t="s">
        <v>15</v>
      </c>
    </row>
    <row r="23637" spans="1:12">
      <c r="A23637" t="e">
        <f ca="1">E00251514452721</f>
        <v>#NAME?</v>
      </c>
      <c r="B23637">
        <v>452</v>
      </c>
      <c r="C23637" t="s">
        <v>592</v>
      </c>
      <c r="D23637" s="1">
        <v>42751</v>
      </c>
      <c r="F23637">
        <v>1</v>
      </c>
      <c r="G23637">
        <v>37300</v>
      </c>
      <c r="H23637" t="s">
        <v>1033</v>
      </c>
      <c r="J23637" t="s">
        <v>14</v>
      </c>
      <c r="K23637">
        <v>48</v>
      </c>
      <c r="L23637" t="s">
        <v>15</v>
      </c>
    </row>
    <row r="23638" spans="1:12">
      <c r="A23638" t="e">
        <f ca="1">E00251629160421</f>
        <v>#NAME?</v>
      </c>
      <c r="B23638">
        <v>167</v>
      </c>
      <c r="C23638" t="s">
        <v>549</v>
      </c>
      <c r="D23638" s="1">
        <v>41334</v>
      </c>
      <c r="F23638">
        <v>1</v>
      </c>
      <c r="G23638">
        <v>53190</v>
      </c>
      <c r="H23638" t="s">
        <v>700</v>
      </c>
      <c r="J23638" t="s">
        <v>14</v>
      </c>
      <c r="K23638">
        <v>50</v>
      </c>
      <c r="L23638" t="s">
        <v>15</v>
      </c>
    </row>
    <row r="23639" spans="1:12">
      <c r="A23639" t="e">
        <f ca="1">E00251615945221</f>
        <v>#NAME?</v>
      </c>
      <c r="B23639">
        <v>1273</v>
      </c>
      <c r="C23639" t="s">
        <v>28</v>
      </c>
      <c r="D23639" s="1">
        <v>41795</v>
      </c>
      <c r="F23639">
        <v>1</v>
      </c>
      <c r="G23639">
        <v>7242</v>
      </c>
      <c r="H23639" t="s">
        <v>93</v>
      </c>
      <c r="J23639" t="s">
        <v>14</v>
      </c>
      <c r="K23639">
        <v>49</v>
      </c>
      <c r="L23639" t="s">
        <v>15</v>
      </c>
    </row>
    <row r="23640" spans="1:12">
      <c r="A23640" t="e">
        <f ca="1">E00251615945221</f>
        <v>#NAME?</v>
      </c>
      <c r="B23640">
        <v>1273</v>
      </c>
      <c r="C23640" t="s">
        <v>28</v>
      </c>
      <c r="D23640" s="1">
        <v>41982</v>
      </c>
      <c r="F23640">
        <v>3</v>
      </c>
      <c r="G23640">
        <v>71535</v>
      </c>
      <c r="H23640" t="s">
        <v>1164</v>
      </c>
      <c r="J23640" t="s">
        <v>14</v>
      </c>
      <c r="K23640">
        <v>50</v>
      </c>
      <c r="L23640" t="s">
        <v>15</v>
      </c>
    </row>
    <row r="23641" spans="1:12">
      <c r="A23641" t="e">
        <f ca="1">E00251429783221</f>
        <v>#NAME?</v>
      </c>
      <c r="B23641">
        <v>160</v>
      </c>
      <c r="C23641" t="s">
        <v>278</v>
      </c>
      <c r="D23641" s="1">
        <v>41968</v>
      </c>
      <c r="F23641">
        <v>1</v>
      </c>
      <c r="G23641">
        <v>7242</v>
      </c>
      <c r="H23641" t="s">
        <v>93</v>
      </c>
      <c r="J23641" t="s">
        <v>14</v>
      </c>
      <c r="K23641">
        <v>55</v>
      </c>
      <c r="L23641" t="s">
        <v>15</v>
      </c>
    </row>
    <row r="23642" spans="1:12">
      <c r="A23642" t="e">
        <f ca="1">E00251532440721</f>
        <v>#NAME?</v>
      </c>
      <c r="B23642">
        <v>4054</v>
      </c>
      <c r="C23642" t="s">
        <v>693</v>
      </c>
      <c r="D23642" s="1">
        <v>42306</v>
      </c>
      <c r="F23642">
        <v>1</v>
      </c>
      <c r="G23642">
        <v>81221</v>
      </c>
      <c r="H23642" t="s">
        <v>523</v>
      </c>
      <c r="J23642" t="s">
        <v>14</v>
      </c>
      <c r="K23642">
        <v>56</v>
      </c>
      <c r="L23642" t="s">
        <v>15</v>
      </c>
    </row>
    <row r="23643" spans="1:12">
      <c r="A23643" t="e">
        <f ca="1">E00251532254321</f>
        <v>#NAME?</v>
      </c>
      <c r="B23643">
        <v>485</v>
      </c>
      <c r="C23643" t="s">
        <v>241</v>
      </c>
      <c r="D23643" s="1">
        <v>42969</v>
      </c>
      <c r="F23643">
        <v>2</v>
      </c>
      <c r="G23643">
        <v>25000</v>
      </c>
      <c r="H23643" t="s">
        <v>178</v>
      </c>
      <c r="J23643" t="s">
        <v>14</v>
      </c>
      <c r="K23643">
        <v>53</v>
      </c>
      <c r="L23643" t="s">
        <v>15</v>
      </c>
    </row>
    <row r="23644" spans="1:12">
      <c r="A23644" t="e">
        <f ca="1">E00251537604521</f>
        <v>#NAME?</v>
      </c>
      <c r="B23644">
        <v>459</v>
      </c>
      <c r="C23644" t="s">
        <v>187</v>
      </c>
      <c r="D23644" s="1">
        <v>41943</v>
      </c>
      <c r="F23644">
        <v>1</v>
      </c>
      <c r="G23644">
        <v>7222</v>
      </c>
      <c r="H23644" t="s">
        <v>560</v>
      </c>
      <c r="J23644" t="s">
        <v>14</v>
      </c>
      <c r="K23644">
        <v>50</v>
      </c>
      <c r="L23644" t="s">
        <v>15</v>
      </c>
    </row>
    <row r="23645" spans="1:12">
      <c r="A23645" t="e">
        <f ca="1">E00251528868321</f>
        <v>#NAME?</v>
      </c>
      <c r="B23645">
        <v>276</v>
      </c>
      <c r="C23645" t="s">
        <v>122</v>
      </c>
      <c r="D23645" s="1">
        <v>43088</v>
      </c>
      <c r="F23645">
        <v>4</v>
      </c>
      <c r="G23645">
        <v>3051</v>
      </c>
      <c r="H23645" t="s">
        <v>13</v>
      </c>
      <c r="J23645" t="s">
        <v>14</v>
      </c>
      <c r="K23645">
        <v>60</v>
      </c>
      <c r="L23645" t="s">
        <v>15</v>
      </c>
    </row>
    <row r="23646" spans="1:12">
      <c r="A23646" t="e">
        <f ca="1">E00251424016021</f>
        <v>#NAME?</v>
      </c>
      <c r="B23646">
        <v>121</v>
      </c>
      <c r="C23646" t="s">
        <v>698</v>
      </c>
      <c r="D23646" s="1">
        <v>41488</v>
      </c>
      <c r="F23646">
        <v>1</v>
      </c>
      <c r="G23646">
        <v>7810</v>
      </c>
      <c r="H23646" t="s">
        <v>143</v>
      </c>
      <c r="J23646" t="s">
        <v>14</v>
      </c>
      <c r="K23646">
        <v>58</v>
      </c>
      <c r="L23646" t="s">
        <v>15</v>
      </c>
    </row>
    <row r="23647" spans="1:12">
      <c r="A23647" t="e">
        <f ca="1">E00251528672121</f>
        <v>#NAME?</v>
      </c>
      <c r="B23647">
        <v>292</v>
      </c>
      <c r="C23647" t="s">
        <v>467</v>
      </c>
      <c r="D23647" s="1">
        <v>42584</v>
      </c>
      <c r="F23647">
        <v>2</v>
      </c>
      <c r="G23647">
        <v>2809</v>
      </c>
      <c r="H23647" t="s">
        <v>90</v>
      </c>
      <c r="J23647" t="s">
        <v>14</v>
      </c>
      <c r="K23647">
        <v>50</v>
      </c>
      <c r="L23647" t="s">
        <v>15</v>
      </c>
    </row>
    <row r="23648" spans="1:12">
      <c r="A23648" t="e">
        <f ca="1">E00251429206321</f>
        <v>#NAME?</v>
      </c>
      <c r="B23648">
        <v>286</v>
      </c>
      <c r="C23648" t="s">
        <v>41</v>
      </c>
      <c r="D23648" s="1">
        <v>42461</v>
      </c>
      <c r="F23648">
        <v>1</v>
      </c>
      <c r="G23648">
        <v>78650</v>
      </c>
      <c r="H23648" t="s">
        <v>414</v>
      </c>
      <c r="J23648" t="s">
        <v>14</v>
      </c>
      <c r="K23648">
        <v>58</v>
      </c>
      <c r="L23648" t="s">
        <v>22</v>
      </c>
    </row>
    <row r="23649" spans="1:12">
      <c r="A23649" t="e">
        <f ca="1">E00251524957221</f>
        <v>#NAME?</v>
      </c>
      <c r="B23649">
        <v>455</v>
      </c>
      <c r="C23649" t="s">
        <v>312</v>
      </c>
      <c r="D23649" s="1">
        <v>41437</v>
      </c>
      <c r="F23649">
        <v>1</v>
      </c>
      <c r="G23649">
        <v>3502</v>
      </c>
      <c r="H23649" t="s">
        <v>885</v>
      </c>
      <c r="J23649" t="s">
        <v>14</v>
      </c>
      <c r="K23649">
        <v>53</v>
      </c>
      <c r="L23649" t="s">
        <v>15</v>
      </c>
    </row>
    <row r="23650" spans="1:12">
      <c r="A23650" t="e">
        <f ca="1">E00251427397821</f>
        <v>#NAME?</v>
      </c>
      <c r="B23650">
        <v>10</v>
      </c>
      <c r="C23650" t="s">
        <v>18</v>
      </c>
      <c r="D23650" s="1">
        <v>43042</v>
      </c>
      <c r="F23650">
        <v>2</v>
      </c>
      <c r="G23650">
        <v>2689</v>
      </c>
      <c r="H23650" t="s">
        <v>255</v>
      </c>
      <c r="J23650" t="s">
        <v>14</v>
      </c>
      <c r="K23650">
        <v>66</v>
      </c>
      <c r="L23650" t="s">
        <v>15</v>
      </c>
    </row>
    <row r="23651" spans="1:12">
      <c r="A23651" t="e">
        <f ca="1">E00251527995921</f>
        <v>#NAME?</v>
      </c>
      <c r="B23651">
        <v>47</v>
      </c>
      <c r="C23651" t="s">
        <v>494</v>
      </c>
      <c r="D23651" s="1">
        <v>41446</v>
      </c>
      <c r="F23651">
        <v>1</v>
      </c>
      <c r="G23651">
        <v>7243</v>
      </c>
      <c r="H23651" t="s">
        <v>42</v>
      </c>
      <c r="J23651" t="s">
        <v>14</v>
      </c>
      <c r="K23651">
        <v>50</v>
      </c>
      <c r="L23651" t="s">
        <v>15</v>
      </c>
    </row>
    <row r="23652" spans="1:12">
      <c r="A23652" t="e">
        <f ca="1">E00251432427121</f>
        <v>#NAME?</v>
      </c>
      <c r="B23652">
        <v>6156</v>
      </c>
      <c r="C23652" t="s">
        <v>352</v>
      </c>
      <c r="D23652" s="1">
        <v>41907</v>
      </c>
      <c r="F23652">
        <v>2</v>
      </c>
      <c r="G23652">
        <v>49390</v>
      </c>
      <c r="H23652" t="s">
        <v>59</v>
      </c>
      <c r="J23652" t="s">
        <v>14</v>
      </c>
      <c r="K23652">
        <v>50</v>
      </c>
      <c r="L23652" t="s">
        <v>15</v>
      </c>
    </row>
    <row r="23653" spans="1:12">
      <c r="A23653" t="e">
        <f ca="1">E00251429284421</f>
        <v>#NAME?</v>
      </c>
      <c r="B23653">
        <v>292</v>
      </c>
      <c r="C23653" t="s">
        <v>467</v>
      </c>
      <c r="D23653" s="1">
        <v>41897</v>
      </c>
      <c r="F23653">
        <v>1</v>
      </c>
      <c r="G23653">
        <v>7856</v>
      </c>
      <c r="H23653" t="s">
        <v>368</v>
      </c>
      <c r="J23653" t="s">
        <v>14</v>
      </c>
      <c r="K23653">
        <v>59</v>
      </c>
      <c r="L23653" t="s">
        <v>22</v>
      </c>
    </row>
    <row r="23654" spans="1:12">
      <c r="A23654" t="e">
        <f ca="1">E00251619053521</f>
        <v>#NAME?</v>
      </c>
      <c r="B23654">
        <v>109</v>
      </c>
      <c r="C23654" t="s">
        <v>480</v>
      </c>
      <c r="D23654" s="1">
        <v>41417</v>
      </c>
      <c r="F23654">
        <v>1</v>
      </c>
      <c r="G23654">
        <v>52100</v>
      </c>
      <c r="H23654" t="s">
        <v>516</v>
      </c>
      <c r="J23654" t="s">
        <v>14</v>
      </c>
      <c r="K23654">
        <v>42</v>
      </c>
      <c r="L23654" t="s">
        <v>15</v>
      </c>
    </row>
    <row r="23655" spans="1:12">
      <c r="A23655" t="e">
        <f ca="1">E00251619053521</f>
        <v>#NAME?</v>
      </c>
      <c r="B23655">
        <v>109</v>
      </c>
      <c r="C23655" t="s">
        <v>480</v>
      </c>
      <c r="D23655" s="1">
        <v>41807</v>
      </c>
      <c r="F23655">
        <v>1</v>
      </c>
      <c r="G23655">
        <v>52100</v>
      </c>
      <c r="H23655" t="s">
        <v>516</v>
      </c>
      <c r="J23655" t="s">
        <v>14</v>
      </c>
      <c r="K23655">
        <v>43</v>
      </c>
      <c r="L23655" t="s">
        <v>15</v>
      </c>
    </row>
    <row r="23656" spans="1:12">
      <c r="A23656" t="e">
        <f ca="1">E00251619053521</f>
        <v>#NAME?</v>
      </c>
      <c r="B23656">
        <v>109</v>
      </c>
      <c r="C23656" t="s">
        <v>480</v>
      </c>
      <c r="D23656" s="1">
        <v>42066</v>
      </c>
      <c r="F23656">
        <v>1</v>
      </c>
      <c r="G23656">
        <v>6262</v>
      </c>
      <c r="H23656" t="s">
        <v>590</v>
      </c>
      <c r="J23656" t="s">
        <v>14</v>
      </c>
      <c r="K23656">
        <v>44</v>
      </c>
      <c r="L23656" t="s">
        <v>15</v>
      </c>
    </row>
    <row r="23657" spans="1:12">
      <c r="A23657" t="e">
        <f ca="1">E00251524957221</f>
        <v>#NAME?</v>
      </c>
      <c r="B23657">
        <v>746</v>
      </c>
      <c r="C23657" t="s">
        <v>527</v>
      </c>
      <c r="D23657" s="1">
        <v>43045</v>
      </c>
      <c r="F23657">
        <v>1</v>
      </c>
      <c r="G23657">
        <v>8489</v>
      </c>
      <c r="H23657" t="s">
        <v>327</v>
      </c>
      <c r="I23657" t="s">
        <v>56</v>
      </c>
      <c r="J23657" t="s">
        <v>57</v>
      </c>
      <c r="K23657">
        <v>58</v>
      </c>
      <c r="L23657" t="s">
        <v>15</v>
      </c>
    </row>
    <row r="23658" spans="1:12">
      <c r="A23658" t="e">
        <f ca="1">E00251432194221</f>
        <v>#NAME?</v>
      </c>
      <c r="B23658">
        <v>488</v>
      </c>
      <c r="C23658" t="s">
        <v>401</v>
      </c>
      <c r="D23658" s="1">
        <v>41780</v>
      </c>
      <c r="F23658">
        <v>1</v>
      </c>
      <c r="G23658">
        <v>7962</v>
      </c>
      <c r="H23658" t="s">
        <v>111</v>
      </c>
      <c r="J23658" t="s">
        <v>14</v>
      </c>
      <c r="K23658">
        <v>43</v>
      </c>
      <c r="L23658" t="s">
        <v>22</v>
      </c>
    </row>
    <row r="23659" spans="1:12">
      <c r="A23659" t="e">
        <f ca="1">E00251616218721</f>
        <v>#NAME?</v>
      </c>
      <c r="B23659">
        <v>389</v>
      </c>
      <c r="C23659" t="s">
        <v>763</v>
      </c>
      <c r="D23659" s="1">
        <v>42990</v>
      </c>
      <c r="F23659">
        <v>1</v>
      </c>
      <c r="G23659">
        <v>78057</v>
      </c>
      <c r="H23659" t="s">
        <v>140</v>
      </c>
      <c r="J23659" t="s">
        <v>14</v>
      </c>
      <c r="K23659">
        <v>54</v>
      </c>
      <c r="L23659" t="s">
        <v>22</v>
      </c>
    </row>
    <row r="23660" spans="1:12">
      <c r="A23660" t="e">
        <f ca="1">E00251427200221</f>
        <v>#NAME?</v>
      </c>
      <c r="B23660">
        <v>11</v>
      </c>
      <c r="C23660" t="s">
        <v>245</v>
      </c>
      <c r="D23660" s="1">
        <v>40949</v>
      </c>
      <c r="F23660">
        <v>1</v>
      </c>
      <c r="G23660">
        <v>8362</v>
      </c>
      <c r="H23660" t="s">
        <v>136</v>
      </c>
      <c r="J23660" t="s">
        <v>14</v>
      </c>
      <c r="K23660">
        <v>62</v>
      </c>
      <c r="L23660" t="s">
        <v>15</v>
      </c>
    </row>
    <row r="23661" spans="1:12">
      <c r="A23661" t="e">
        <f ca="1">E00251427397821</f>
        <v>#NAME?</v>
      </c>
      <c r="B23661">
        <v>10</v>
      </c>
      <c r="C23661" t="s">
        <v>18</v>
      </c>
      <c r="D23661" s="1">
        <v>41976</v>
      </c>
      <c r="F23661">
        <v>1</v>
      </c>
      <c r="G23661">
        <v>2720</v>
      </c>
      <c r="H23661" t="s">
        <v>65</v>
      </c>
      <c r="J23661" t="s">
        <v>14</v>
      </c>
      <c r="K23661">
        <v>63</v>
      </c>
      <c r="L23661" t="s">
        <v>15</v>
      </c>
    </row>
    <row r="23662" spans="1:12">
      <c r="A23662" t="e">
        <f ca="1">E00251528868321</f>
        <v>#NAME?</v>
      </c>
      <c r="B23662">
        <v>276</v>
      </c>
      <c r="C23662" t="s">
        <v>122</v>
      </c>
      <c r="D23662" s="1">
        <v>42464</v>
      </c>
      <c r="F23662">
        <v>1</v>
      </c>
      <c r="G23662">
        <v>9491</v>
      </c>
      <c r="H23662" t="s">
        <v>566</v>
      </c>
      <c r="J23662" t="s">
        <v>14</v>
      </c>
      <c r="K23662">
        <v>58</v>
      </c>
      <c r="L23662" t="s">
        <v>15</v>
      </c>
    </row>
    <row r="23663" spans="1:12">
      <c r="A23663" t="e">
        <f ca="1">E00251427200221</f>
        <v>#NAME?</v>
      </c>
      <c r="B23663">
        <v>1</v>
      </c>
      <c r="C23663" t="s">
        <v>234</v>
      </c>
      <c r="D23663" s="1">
        <v>41925</v>
      </c>
      <c r="F23663">
        <v>1</v>
      </c>
      <c r="G23663">
        <v>7820</v>
      </c>
      <c r="H23663" t="s">
        <v>233</v>
      </c>
      <c r="I23663" t="s">
        <v>56</v>
      </c>
      <c r="J23663" t="s">
        <v>57</v>
      </c>
      <c r="K23663">
        <v>65</v>
      </c>
      <c r="L23663" t="s">
        <v>22</v>
      </c>
    </row>
    <row r="23664" spans="1:12">
      <c r="A23664" t="e">
        <f ca="1">E00251532440721</f>
        <v>#NAME?</v>
      </c>
      <c r="B23664">
        <v>4054</v>
      </c>
      <c r="C23664" t="s">
        <v>693</v>
      </c>
      <c r="D23664" s="1">
        <v>41247</v>
      </c>
      <c r="F23664">
        <v>3</v>
      </c>
      <c r="G23664">
        <v>71940</v>
      </c>
      <c r="H23664" t="s">
        <v>135</v>
      </c>
      <c r="J23664" t="s">
        <v>14</v>
      </c>
      <c r="K23664">
        <v>53</v>
      </c>
      <c r="L23664" t="s">
        <v>15</v>
      </c>
    </row>
    <row r="23665" spans="1:12">
      <c r="A23665" t="e">
        <f ca="1">E00251427200221</f>
        <v>#NAME?</v>
      </c>
      <c r="B23665">
        <v>11</v>
      </c>
      <c r="C23665" t="s">
        <v>245</v>
      </c>
      <c r="D23665" s="1">
        <v>41166</v>
      </c>
      <c r="F23665">
        <v>2</v>
      </c>
      <c r="G23665">
        <v>6029</v>
      </c>
      <c r="H23665" t="s">
        <v>728</v>
      </c>
      <c r="J23665" t="s">
        <v>14</v>
      </c>
      <c r="K23665">
        <v>63</v>
      </c>
      <c r="L23665" t="s">
        <v>15</v>
      </c>
    </row>
    <row r="23666" spans="1:12">
      <c r="A23666" t="e">
        <f ca="1">E00251427200221</f>
        <v>#NAME?</v>
      </c>
      <c r="B23666">
        <v>11</v>
      </c>
      <c r="C23666" t="s">
        <v>245</v>
      </c>
      <c r="D23666" s="1">
        <v>41442</v>
      </c>
      <c r="F23666">
        <v>2</v>
      </c>
      <c r="G23666">
        <v>53190</v>
      </c>
      <c r="H23666" t="s">
        <v>700</v>
      </c>
      <c r="J23666" t="s">
        <v>14</v>
      </c>
      <c r="K23666">
        <v>64</v>
      </c>
      <c r="L23666" t="s">
        <v>15</v>
      </c>
    </row>
    <row r="23667" spans="1:12">
      <c r="A23667" t="e">
        <f ca="1">E00251532440721</f>
        <v>#NAME?</v>
      </c>
      <c r="B23667">
        <v>4054</v>
      </c>
      <c r="C23667" t="s">
        <v>693</v>
      </c>
      <c r="D23667" s="1">
        <v>42180</v>
      </c>
      <c r="F23667">
        <v>2</v>
      </c>
      <c r="G23667">
        <v>4019</v>
      </c>
      <c r="H23667" t="s">
        <v>26</v>
      </c>
      <c r="J23667" t="s">
        <v>14</v>
      </c>
      <c r="K23667">
        <v>55</v>
      </c>
      <c r="L23667" t="s">
        <v>15</v>
      </c>
    </row>
    <row r="23668" spans="1:12">
      <c r="A23668" t="e">
        <f ca="1">E00251427200221</f>
        <v>#NAME?</v>
      </c>
      <c r="B23668">
        <v>11</v>
      </c>
      <c r="C23668" t="s">
        <v>245</v>
      </c>
      <c r="D23668" s="1">
        <v>42809</v>
      </c>
      <c r="F23668">
        <v>4</v>
      </c>
      <c r="G23668">
        <v>53190</v>
      </c>
      <c r="H23668" t="s">
        <v>700</v>
      </c>
      <c r="J23668" t="s">
        <v>14</v>
      </c>
      <c r="K23668">
        <v>68</v>
      </c>
      <c r="L23668" t="s">
        <v>15</v>
      </c>
    </row>
    <row r="23669" spans="1:12">
      <c r="A23669" t="e">
        <f ca="1">E00251611297721</f>
        <v>#NAME?</v>
      </c>
      <c r="B23669">
        <v>294</v>
      </c>
      <c r="C23669" t="s">
        <v>61</v>
      </c>
      <c r="D23669" s="1">
        <v>42397</v>
      </c>
      <c r="F23669">
        <v>1</v>
      </c>
      <c r="G23669">
        <v>6959</v>
      </c>
      <c r="H23669" t="s">
        <v>1199</v>
      </c>
      <c r="J23669" t="s">
        <v>14</v>
      </c>
      <c r="K23669">
        <v>47</v>
      </c>
      <c r="L23669" t="s">
        <v>15</v>
      </c>
    </row>
    <row r="23670" spans="1:12">
      <c r="A23670" t="e">
        <f ca="1">E00251611297721</f>
        <v>#NAME?</v>
      </c>
      <c r="B23670">
        <v>297</v>
      </c>
      <c r="C23670" t="s">
        <v>411</v>
      </c>
      <c r="D23670" s="1">
        <v>41516</v>
      </c>
      <c r="F23670">
        <v>1</v>
      </c>
      <c r="G23670">
        <v>3804</v>
      </c>
      <c r="H23670" t="s">
        <v>71</v>
      </c>
      <c r="J23670" t="s">
        <v>14</v>
      </c>
      <c r="K23670">
        <v>44</v>
      </c>
      <c r="L23670" t="s">
        <v>15</v>
      </c>
    </row>
    <row r="23671" spans="1:12">
      <c r="A23671" t="e">
        <f ca="1">E00251430249221</f>
        <v>#NAME?</v>
      </c>
      <c r="B23671">
        <v>498</v>
      </c>
      <c r="C23671" t="s">
        <v>591</v>
      </c>
      <c r="D23671" s="1">
        <v>42573</v>
      </c>
      <c r="F23671">
        <v>5</v>
      </c>
      <c r="G23671">
        <v>4019</v>
      </c>
      <c r="H23671" t="s">
        <v>26</v>
      </c>
      <c r="J23671" t="s">
        <v>14</v>
      </c>
      <c r="K23671">
        <v>66</v>
      </c>
      <c r="L23671" t="s">
        <v>15</v>
      </c>
    </row>
    <row r="23672" spans="1:12">
      <c r="A23672" t="e">
        <f ca="1">E00251430249221</f>
        <v>#NAME?</v>
      </c>
      <c r="B23672">
        <v>498</v>
      </c>
      <c r="C23672" t="s">
        <v>591</v>
      </c>
      <c r="D23672" s="1">
        <v>42698</v>
      </c>
      <c r="F23672">
        <v>3</v>
      </c>
      <c r="G23672">
        <v>27800</v>
      </c>
      <c r="H23672" t="s">
        <v>145</v>
      </c>
      <c r="J23672" t="s">
        <v>14</v>
      </c>
      <c r="K23672">
        <v>66</v>
      </c>
      <c r="L23672" t="s">
        <v>15</v>
      </c>
    </row>
    <row r="23673" spans="1:12">
      <c r="A23673" t="e">
        <f ca="1">E00251430249221</f>
        <v>#NAME?</v>
      </c>
      <c r="B23673">
        <v>498</v>
      </c>
      <c r="C23673" t="s">
        <v>591</v>
      </c>
      <c r="D23673" s="1">
        <v>42698</v>
      </c>
      <c r="F23673">
        <v>4</v>
      </c>
      <c r="G23673">
        <v>2729</v>
      </c>
      <c r="H23673" t="s">
        <v>115</v>
      </c>
      <c r="J23673" t="s">
        <v>14</v>
      </c>
      <c r="K23673">
        <v>66</v>
      </c>
      <c r="L23673" t="s">
        <v>15</v>
      </c>
    </row>
    <row r="23674" spans="1:12">
      <c r="A23674" t="e">
        <f ca="1">E00251430249221</f>
        <v>#NAME?</v>
      </c>
      <c r="B23674">
        <v>498</v>
      </c>
      <c r="C23674" t="s">
        <v>591</v>
      </c>
      <c r="D23674" s="1">
        <v>42920</v>
      </c>
      <c r="F23674">
        <v>3</v>
      </c>
      <c r="G23674">
        <v>5258</v>
      </c>
      <c r="H23674" t="s">
        <v>236</v>
      </c>
      <c r="J23674" t="s">
        <v>14</v>
      </c>
      <c r="K23674">
        <v>67</v>
      </c>
      <c r="L23674" t="s">
        <v>15</v>
      </c>
    </row>
    <row r="23675" spans="1:12">
      <c r="A23675" t="e">
        <f ca="1">E00251619053521</f>
        <v>#NAME?</v>
      </c>
      <c r="B23675">
        <v>109</v>
      </c>
      <c r="C23675" t="s">
        <v>480</v>
      </c>
      <c r="D23675" s="1">
        <v>42961</v>
      </c>
      <c r="F23675">
        <v>1</v>
      </c>
      <c r="G23675">
        <v>462</v>
      </c>
      <c r="H23675" t="s">
        <v>288</v>
      </c>
      <c r="J23675" t="s">
        <v>14</v>
      </c>
      <c r="K23675">
        <v>46</v>
      </c>
      <c r="L23675" t="s">
        <v>15</v>
      </c>
    </row>
    <row r="23676" spans="1:12">
      <c r="A23676" t="e">
        <f ca="1">E00251619053521</f>
        <v>#NAME?</v>
      </c>
      <c r="B23676">
        <v>4885</v>
      </c>
      <c r="C23676" t="s">
        <v>491</v>
      </c>
      <c r="D23676" s="1">
        <v>43099</v>
      </c>
      <c r="F23676">
        <v>1</v>
      </c>
      <c r="G23676">
        <v>3829</v>
      </c>
      <c r="H23676" t="s">
        <v>419</v>
      </c>
      <c r="J23676" t="s">
        <v>14</v>
      </c>
      <c r="K23676">
        <v>46</v>
      </c>
      <c r="L23676" t="s">
        <v>15</v>
      </c>
    </row>
    <row r="23677" spans="1:12">
      <c r="A23677" t="e">
        <f ca="1">E00251429284421</f>
        <v>#NAME?</v>
      </c>
      <c r="B23677">
        <v>292</v>
      </c>
      <c r="C23677" t="s">
        <v>467</v>
      </c>
      <c r="D23677" s="1">
        <v>41074</v>
      </c>
      <c r="F23677">
        <v>1</v>
      </c>
      <c r="G23677">
        <v>7243</v>
      </c>
      <c r="H23677" t="s">
        <v>42</v>
      </c>
      <c r="J23677" t="s">
        <v>14</v>
      </c>
      <c r="K23677">
        <v>56</v>
      </c>
      <c r="L23677" t="s">
        <v>15</v>
      </c>
    </row>
    <row r="23678" spans="1:12">
      <c r="A23678" t="e">
        <f ca="1">E00251527398421</f>
        <v>#NAME?</v>
      </c>
      <c r="B23678">
        <v>11</v>
      </c>
      <c r="C23678" t="s">
        <v>245</v>
      </c>
      <c r="D23678" s="1">
        <v>42116</v>
      </c>
      <c r="F23678">
        <v>1</v>
      </c>
      <c r="G23678">
        <v>7822</v>
      </c>
      <c r="H23678" t="s">
        <v>495</v>
      </c>
      <c r="J23678" t="s">
        <v>14</v>
      </c>
      <c r="K23678">
        <v>44</v>
      </c>
      <c r="L23678" t="s">
        <v>22</v>
      </c>
    </row>
    <row r="23679" spans="1:12">
      <c r="A23679" t="e">
        <f ca="1">E00251429284421</f>
        <v>#NAME?</v>
      </c>
      <c r="B23679">
        <v>292</v>
      </c>
      <c r="C23679" t="s">
        <v>467</v>
      </c>
      <c r="D23679" s="1">
        <v>41415</v>
      </c>
      <c r="F23679">
        <v>6</v>
      </c>
      <c r="G23679">
        <v>2141</v>
      </c>
      <c r="H23679" t="s">
        <v>614</v>
      </c>
      <c r="J23679" t="s">
        <v>14</v>
      </c>
      <c r="K23679">
        <v>57</v>
      </c>
      <c r="L23679" t="s">
        <v>15</v>
      </c>
    </row>
    <row r="23680" spans="1:12">
      <c r="A23680" t="e">
        <f ca="1">E00251429284421</f>
        <v>#NAME?</v>
      </c>
      <c r="B23680">
        <v>292</v>
      </c>
      <c r="C23680" t="s">
        <v>467</v>
      </c>
      <c r="D23680" s="1">
        <v>41540</v>
      </c>
      <c r="F23680">
        <v>1</v>
      </c>
      <c r="G23680">
        <v>5950</v>
      </c>
      <c r="H23680" t="s">
        <v>24</v>
      </c>
      <c r="J23680" t="s">
        <v>14</v>
      </c>
      <c r="K23680">
        <v>58</v>
      </c>
      <c r="L23680" t="s">
        <v>15</v>
      </c>
    </row>
    <row r="23681" spans="1:12">
      <c r="A23681" t="e">
        <f ca="1">E00251429284421</f>
        <v>#NAME?</v>
      </c>
      <c r="B23681">
        <v>292</v>
      </c>
      <c r="C23681" t="s">
        <v>467</v>
      </c>
      <c r="D23681" s="1">
        <v>41669</v>
      </c>
      <c r="F23681">
        <v>3</v>
      </c>
      <c r="G23681">
        <v>49390</v>
      </c>
      <c r="H23681" t="s">
        <v>59</v>
      </c>
      <c r="J23681" t="s">
        <v>14</v>
      </c>
      <c r="K23681">
        <v>58</v>
      </c>
      <c r="L23681" t="s">
        <v>15</v>
      </c>
    </row>
    <row r="23682" spans="1:12">
      <c r="A23682" t="e">
        <f ca="1">E00251429284421</f>
        <v>#NAME?</v>
      </c>
      <c r="B23682">
        <v>292</v>
      </c>
      <c r="C23682" t="s">
        <v>467</v>
      </c>
      <c r="D23682" s="1">
        <v>41673</v>
      </c>
      <c r="F23682">
        <v>1</v>
      </c>
      <c r="G23682">
        <v>7243</v>
      </c>
      <c r="H23682" t="s">
        <v>42</v>
      </c>
      <c r="J23682" t="s">
        <v>14</v>
      </c>
      <c r="K23682">
        <v>58</v>
      </c>
      <c r="L23682" t="s">
        <v>15</v>
      </c>
    </row>
    <row r="23683" spans="1:12">
      <c r="A23683" t="e">
        <f ca="1">E00251430249221</f>
        <v>#NAME?</v>
      </c>
      <c r="B23683">
        <v>498</v>
      </c>
      <c r="C23683" t="s">
        <v>591</v>
      </c>
      <c r="D23683" s="1">
        <v>42199</v>
      </c>
      <c r="F23683">
        <v>6</v>
      </c>
      <c r="G23683">
        <v>4019</v>
      </c>
      <c r="H23683" t="s">
        <v>26</v>
      </c>
      <c r="J23683" t="s">
        <v>14</v>
      </c>
      <c r="K23683">
        <v>65</v>
      </c>
      <c r="L23683" t="s">
        <v>15</v>
      </c>
    </row>
    <row r="23684" spans="1:12">
      <c r="A23684" t="e">
        <f ca="1">E00251430249221</f>
        <v>#NAME?</v>
      </c>
      <c r="B23684">
        <v>498</v>
      </c>
      <c r="C23684" t="s">
        <v>591</v>
      </c>
      <c r="D23684" s="1">
        <v>43080</v>
      </c>
      <c r="F23684">
        <v>1</v>
      </c>
      <c r="G23684">
        <v>25000</v>
      </c>
      <c r="H23684" t="s">
        <v>178</v>
      </c>
      <c r="J23684" t="s">
        <v>14</v>
      </c>
      <c r="K23684">
        <v>67</v>
      </c>
      <c r="L23684" t="s">
        <v>15</v>
      </c>
    </row>
    <row r="23685" spans="1:12">
      <c r="A23685" t="e">
        <f ca="1">E00251429284421</f>
        <v>#NAME?</v>
      </c>
      <c r="B23685">
        <v>292</v>
      </c>
      <c r="C23685" t="s">
        <v>467</v>
      </c>
      <c r="D23685" s="1">
        <v>41670</v>
      </c>
      <c r="F23685">
        <v>1</v>
      </c>
      <c r="G23685">
        <v>7243</v>
      </c>
      <c r="H23685" t="s">
        <v>42</v>
      </c>
      <c r="J23685" t="s">
        <v>14</v>
      </c>
      <c r="K23685">
        <v>58</v>
      </c>
      <c r="L23685" t="s">
        <v>15</v>
      </c>
    </row>
    <row r="23686" spans="1:12">
      <c r="A23686" t="e">
        <f ca="1">E00251429284421</f>
        <v>#NAME?</v>
      </c>
      <c r="B23686">
        <v>292</v>
      </c>
      <c r="C23686" t="s">
        <v>467</v>
      </c>
      <c r="D23686" s="1">
        <v>41705</v>
      </c>
      <c r="F23686">
        <v>3</v>
      </c>
      <c r="G23686">
        <v>49390</v>
      </c>
      <c r="H23686" t="s">
        <v>59</v>
      </c>
      <c r="J23686" t="s">
        <v>14</v>
      </c>
      <c r="K23686">
        <v>58</v>
      </c>
      <c r="L23686" t="s">
        <v>15</v>
      </c>
    </row>
    <row r="23687" spans="1:12">
      <c r="A23687" t="e">
        <f ca="1">E00251429284421</f>
        <v>#NAME?</v>
      </c>
      <c r="B23687">
        <v>292</v>
      </c>
      <c r="C23687" t="s">
        <v>467</v>
      </c>
      <c r="D23687" s="1">
        <v>41708</v>
      </c>
      <c r="F23687">
        <v>1</v>
      </c>
      <c r="G23687">
        <v>7243</v>
      </c>
      <c r="H23687" t="s">
        <v>42</v>
      </c>
      <c r="J23687" t="s">
        <v>14</v>
      </c>
      <c r="K23687">
        <v>58</v>
      </c>
      <c r="L23687" t="s">
        <v>15</v>
      </c>
    </row>
    <row r="23688" spans="1:12">
      <c r="A23688" t="e">
        <f ca="1">E00251429284421</f>
        <v>#NAME?</v>
      </c>
      <c r="B23688">
        <v>292</v>
      </c>
      <c r="C23688" t="s">
        <v>467</v>
      </c>
      <c r="D23688" s="1">
        <v>41708</v>
      </c>
      <c r="F23688">
        <v>3</v>
      </c>
      <c r="G23688">
        <v>49390</v>
      </c>
      <c r="H23688" t="s">
        <v>59</v>
      </c>
      <c r="J23688" t="s">
        <v>14</v>
      </c>
      <c r="K23688">
        <v>58</v>
      </c>
      <c r="L23688" t="s">
        <v>15</v>
      </c>
    </row>
    <row r="23689" spans="1:12">
      <c r="A23689" t="e">
        <f ca="1">E00251517759721</f>
        <v>#NAME?</v>
      </c>
      <c r="B23689">
        <v>105</v>
      </c>
      <c r="C23689" t="s">
        <v>682</v>
      </c>
      <c r="D23689" s="1">
        <v>41582</v>
      </c>
      <c r="F23689">
        <v>2</v>
      </c>
      <c r="G23689">
        <v>4019</v>
      </c>
      <c r="H23689" t="s">
        <v>26</v>
      </c>
      <c r="J23689" t="s">
        <v>14</v>
      </c>
      <c r="K23689">
        <v>57</v>
      </c>
      <c r="L23689" t="s">
        <v>15</v>
      </c>
    </row>
    <row r="23690" spans="1:12">
      <c r="A23690" t="e">
        <f ca="1">E00251527398421</f>
        <v>#NAME?</v>
      </c>
      <c r="B23690">
        <v>11</v>
      </c>
      <c r="C23690" t="s">
        <v>245</v>
      </c>
      <c r="D23690" s="1">
        <v>41928</v>
      </c>
      <c r="F23690">
        <v>1</v>
      </c>
      <c r="G23690">
        <v>30000</v>
      </c>
      <c r="H23690" t="s">
        <v>144</v>
      </c>
      <c r="J23690" t="s">
        <v>14</v>
      </c>
      <c r="K23690">
        <v>43</v>
      </c>
      <c r="L23690" t="s">
        <v>15</v>
      </c>
    </row>
    <row r="23691" spans="1:12">
      <c r="A23691" t="e">
        <f ca="1">E00251510764721</f>
        <v>#NAME?</v>
      </c>
      <c r="B23691">
        <v>122</v>
      </c>
      <c r="C23691" t="s">
        <v>522</v>
      </c>
      <c r="D23691" s="1">
        <v>42342</v>
      </c>
      <c r="F23691">
        <v>1</v>
      </c>
      <c r="G23691">
        <v>30112</v>
      </c>
      <c r="H23691" t="s">
        <v>645</v>
      </c>
      <c r="J23691" t="s">
        <v>14</v>
      </c>
      <c r="K23691">
        <v>48</v>
      </c>
      <c r="L23691" t="s">
        <v>15</v>
      </c>
    </row>
    <row r="23692" spans="1:12">
      <c r="A23692" t="e">
        <f ca="1">E00251432194221</f>
        <v>#NAME?</v>
      </c>
      <c r="B23692">
        <v>488</v>
      </c>
      <c r="C23692" t="s">
        <v>401</v>
      </c>
      <c r="D23692" s="1">
        <v>42551</v>
      </c>
      <c r="F23692">
        <v>2</v>
      </c>
      <c r="G23692">
        <v>4019</v>
      </c>
      <c r="H23692" t="s">
        <v>26</v>
      </c>
      <c r="J23692" t="s">
        <v>14</v>
      </c>
      <c r="K23692">
        <v>45</v>
      </c>
      <c r="L23692" t="s">
        <v>15</v>
      </c>
    </row>
    <row r="23693" spans="1:12">
      <c r="A23693" t="e">
        <f ca="1">E00251524957221</f>
        <v>#NAME?</v>
      </c>
      <c r="B23693">
        <v>455</v>
      </c>
      <c r="C23693" t="s">
        <v>312</v>
      </c>
      <c r="D23693" s="1">
        <v>42278</v>
      </c>
      <c r="F23693">
        <v>1</v>
      </c>
      <c r="G23693">
        <v>1179</v>
      </c>
      <c r="H23693" t="s">
        <v>180</v>
      </c>
      <c r="J23693" t="s">
        <v>14</v>
      </c>
      <c r="K23693">
        <v>56</v>
      </c>
      <c r="L23693" t="s">
        <v>15</v>
      </c>
    </row>
    <row r="23694" spans="1:12">
      <c r="A23694" t="e">
        <f ca="1">E00251427371521</f>
        <v>#NAME?</v>
      </c>
      <c r="B23694">
        <v>10</v>
      </c>
      <c r="C23694" t="s">
        <v>18</v>
      </c>
      <c r="D23694" s="1">
        <v>42016</v>
      </c>
      <c r="F23694">
        <v>1</v>
      </c>
      <c r="G23694">
        <v>2449</v>
      </c>
      <c r="H23694" t="s">
        <v>53</v>
      </c>
      <c r="J23694" t="s">
        <v>14</v>
      </c>
      <c r="K23694">
        <v>52</v>
      </c>
      <c r="L23694" t="s">
        <v>15</v>
      </c>
    </row>
    <row r="23695" spans="1:12">
      <c r="A23695" t="e">
        <f ca="1">E00251715551121</f>
        <v>#NAME?</v>
      </c>
      <c r="B23695">
        <v>62</v>
      </c>
      <c r="C23695" t="s">
        <v>20</v>
      </c>
      <c r="D23695" s="1">
        <v>43012</v>
      </c>
      <c r="F23695">
        <v>1</v>
      </c>
      <c r="G23695">
        <v>30000</v>
      </c>
      <c r="H23695" t="s">
        <v>144</v>
      </c>
      <c r="J23695" t="s">
        <v>14</v>
      </c>
      <c r="K23695">
        <v>47</v>
      </c>
      <c r="L23695" t="s">
        <v>15</v>
      </c>
    </row>
    <row r="23696" spans="1:12">
      <c r="A23696" t="e">
        <f ca="1">E00251528672121</f>
        <v>#NAME?</v>
      </c>
      <c r="B23696">
        <v>292</v>
      </c>
      <c r="C23696" t="s">
        <v>467</v>
      </c>
      <c r="D23696" s="1">
        <v>40982</v>
      </c>
      <c r="F23696">
        <v>3</v>
      </c>
      <c r="G23696">
        <v>7273</v>
      </c>
      <c r="H23696" t="s">
        <v>543</v>
      </c>
      <c r="J23696" t="s">
        <v>14</v>
      </c>
      <c r="K23696">
        <v>46</v>
      </c>
      <c r="L23696" t="s">
        <v>15</v>
      </c>
    </row>
    <row r="23697" spans="1:12">
      <c r="A23697" t="e">
        <f ca="1">E00251528868321</f>
        <v>#NAME?</v>
      </c>
      <c r="B23697">
        <v>276</v>
      </c>
      <c r="C23697" t="s">
        <v>122</v>
      </c>
      <c r="D23697" s="1">
        <v>43088</v>
      </c>
      <c r="F23697">
        <v>2</v>
      </c>
      <c r="G23697">
        <v>2729</v>
      </c>
      <c r="H23697" t="s">
        <v>115</v>
      </c>
      <c r="J23697" t="s">
        <v>14</v>
      </c>
      <c r="K23697">
        <v>60</v>
      </c>
      <c r="L23697" t="s">
        <v>15</v>
      </c>
    </row>
    <row r="23698" spans="1:12">
      <c r="A23698" t="e">
        <f ca="1">E00251528603521</f>
        <v>#NAME?</v>
      </c>
      <c r="B23698">
        <v>293</v>
      </c>
      <c r="C23698" t="s">
        <v>25</v>
      </c>
      <c r="D23698" s="1">
        <v>41810</v>
      </c>
      <c r="F23698">
        <v>1</v>
      </c>
      <c r="G23698">
        <v>5206</v>
      </c>
      <c r="H23698" t="s">
        <v>265</v>
      </c>
      <c r="J23698" t="s">
        <v>14</v>
      </c>
      <c r="K23698">
        <v>48</v>
      </c>
      <c r="L23698" t="s">
        <v>15</v>
      </c>
    </row>
    <row r="23699" spans="1:12">
      <c r="A23699" t="e">
        <f ca="1">E00251527995921</f>
        <v>#NAME?</v>
      </c>
      <c r="B23699">
        <v>47</v>
      </c>
      <c r="C23699" t="s">
        <v>494</v>
      </c>
      <c r="D23699" s="1">
        <v>41351</v>
      </c>
      <c r="F23699">
        <v>1</v>
      </c>
      <c r="G23699">
        <v>7820</v>
      </c>
      <c r="H23699" t="s">
        <v>233</v>
      </c>
      <c r="J23699" t="s">
        <v>14</v>
      </c>
      <c r="K23699">
        <v>50</v>
      </c>
      <c r="L23699" t="s">
        <v>22</v>
      </c>
    </row>
    <row r="23700" spans="1:12">
      <c r="A23700" t="e">
        <f ca="1">E00251527995921</f>
        <v>#NAME?</v>
      </c>
      <c r="B23700">
        <v>47</v>
      </c>
      <c r="C23700" t="s">
        <v>494</v>
      </c>
      <c r="D23700" s="1">
        <v>41446</v>
      </c>
      <c r="F23700">
        <v>2</v>
      </c>
      <c r="G23700">
        <v>7242</v>
      </c>
      <c r="H23700" t="s">
        <v>93</v>
      </c>
      <c r="J23700" t="s">
        <v>14</v>
      </c>
      <c r="K23700">
        <v>50</v>
      </c>
      <c r="L23700" t="s">
        <v>15</v>
      </c>
    </row>
    <row r="23701" spans="1:12">
      <c r="A23701" t="e">
        <f ca="1">E00251527995921</f>
        <v>#NAME?</v>
      </c>
      <c r="B23701">
        <v>47</v>
      </c>
      <c r="C23701" t="s">
        <v>494</v>
      </c>
      <c r="D23701" s="1">
        <v>41985</v>
      </c>
      <c r="F23701">
        <v>1</v>
      </c>
      <c r="G23701">
        <v>460</v>
      </c>
      <c r="H23701" t="s">
        <v>16</v>
      </c>
      <c r="J23701" t="s">
        <v>14</v>
      </c>
      <c r="K23701">
        <v>51</v>
      </c>
      <c r="L23701" t="s">
        <v>15</v>
      </c>
    </row>
    <row r="23702" spans="1:12">
      <c r="A23702" t="e">
        <f ca="1">E00251527995921</f>
        <v>#NAME?</v>
      </c>
      <c r="B23702">
        <v>1346</v>
      </c>
      <c r="C23702" t="s">
        <v>620</v>
      </c>
      <c r="D23702" s="1">
        <v>40939</v>
      </c>
      <c r="E23702">
        <v>2</v>
      </c>
      <c r="F23702">
        <v>1</v>
      </c>
      <c r="G23702">
        <v>5531</v>
      </c>
      <c r="H23702" t="s">
        <v>462</v>
      </c>
      <c r="J23702" t="s">
        <v>34</v>
      </c>
      <c r="K23702">
        <v>49</v>
      </c>
      <c r="L23702" t="s">
        <v>15</v>
      </c>
    </row>
    <row r="23703" spans="1:12">
      <c r="A23703" t="e">
        <f ca="1">E00251429314921</f>
        <v>#NAME?</v>
      </c>
      <c r="B23703">
        <v>4055</v>
      </c>
      <c r="C23703" t="s">
        <v>51</v>
      </c>
      <c r="D23703" s="1">
        <v>42440</v>
      </c>
      <c r="F23703">
        <v>1</v>
      </c>
      <c r="G23703">
        <v>25000</v>
      </c>
      <c r="H23703" t="s">
        <v>178</v>
      </c>
      <c r="J23703" t="s">
        <v>14</v>
      </c>
      <c r="K23703">
        <v>49</v>
      </c>
      <c r="L23703" t="s">
        <v>15</v>
      </c>
    </row>
    <row r="23704" spans="1:12">
      <c r="A23704" t="e">
        <f ca="1">E00251429314921</f>
        <v>#NAME?</v>
      </c>
      <c r="B23704">
        <v>4055</v>
      </c>
      <c r="C23704" t="s">
        <v>51</v>
      </c>
      <c r="D23704" s="1">
        <v>42471</v>
      </c>
      <c r="F23704">
        <v>1</v>
      </c>
      <c r="G23704">
        <v>8798</v>
      </c>
      <c r="H23704" t="s">
        <v>314</v>
      </c>
      <c r="J23704" t="s">
        <v>14</v>
      </c>
      <c r="K23704">
        <v>50</v>
      </c>
      <c r="L23704" t="s">
        <v>15</v>
      </c>
    </row>
    <row r="23705" spans="1:12">
      <c r="A23705" t="e">
        <f ca="1">E00251430249221</f>
        <v>#NAME?</v>
      </c>
      <c r="B23705">
        <v>498</v>
      </c>
      <c r="C23705" t="s">
        <v>591</v>
      </c>
      <c r="D23705" s="1">
        <v>41186</v>
      </c>
      <c r="F23705">
        <v>1</v>
      </c>
      <c r="G23705">
        <v>25000</v>
      </c>
      <c r="H23705" t="s">
        <v>178</v>
      </c>
      <c r="J23705" t="s">
        <v>14</v>
      </c>
      <c r="K23705">
        <v>62</v>
      </c>
      <c r="L23705" t="s">
        <v>15</v>
      </c>
    </row>
    <row r="23706" spans="1:12">
      <c r="A23706" t="e">
        <f ca="1">E00251527995921</f>
        <v>#NAME?</v>
      </c>
      <c r="B23706">
        <v>71</v>
      </c>
      <c r="C23706" t="s">
        <v>258</v>
      </c>
      <c r="D23706" s="1">
        <v>42037</v>
      </c>
      <c r="F23706">
        <v>1</v>
      </c>
      <c r="G23706">
        <v>51919</v>
      </c>
      <c r="H23706" t="s">
        <v>166</v>
      </c>
      <c r="I23706" t="s">
        <v>148</v>
      </c>
      <c r="J23706" t="s">
        <v>57</v>
      </c>
      <c r="K23706">
        <v>52</v>
      </c>
      <c r="L23706" t="s">
        <v>15</v>
      </c>
    </row>
    <row r="23707" spans="1:12">
      <c r="A23707" t="e">
        <f ca="1">E00251528868321</f>
        <v>#NAME?</v>
      </c>
      <c r="B23707">
        <v>276</v>
      </c>
      <c r="C23707" t="s">
        <v>122</v>
      </c>
      <c r="D23707" s="1">
        <v>42460</v>
      </c>
      <c r="F23707">
        <v>2</v>
      </c>
      <c r="G23707">
        <v>4019</v>
      </c>
      <c r="H23707" t="s">
        <v>26</v>
      </c>
      <c r="J23707" t="s">
        <v>14</v>
      </c>
      <c r="K23707">
        <v>58</v>
      </c>
      <c r="L23707" t="s">
        <v>15</v>
      </c>
    </row>
    <row r="23708" spans="1:12">
      <c r="A23708" t="e">
        <f ca="1">E00251527995921</f>
        <v>#NAME?</v>
      </c>
      <c r="B23708">
        <v>47</v>
      </c>
      <c r="C23708" t="s">
        <v>494</v>
      </c>
      <c r="D23708" s="1">
        <v>42445</v>
      </c>
      <c r="F23708">
        <v>1</v>
      </c>
      <c r="G23708">
        <v>4871</v>
      </c>
      <c r="H23708" t="s">
        <v>125</v>
      </c>
      <c r="J23708" t="s">
        <v>14</v>
      </c>
      <c r="K23708">
        <v>53</v>
      </c>
      <c r="L23708" t="s">
        <v>15</v>
      </c>
    </row>
    <row r="23709" spans="1:12">
      <c r="A23709" t="e">
        <f ca="1">E00251430249221</f>
        <v>#NAME?</v>
      </c>
      <c r="B23709">
        <v>498</v>
      </c>
      <c r="C23709" t="s">
        <v>591</v>
      </c>
      <c r="D23709" s="1">
        <v>41471</v>
      </c>
      <c r="F23709">
        <v>3</v>
      </c>
      <c r="G23709">
        <v>4019</v>
      </c>
      <c r="H23709" t="s">
        <v>26</v>
      </c>
      <c r="J23709" t="s">
        <v>14</v>
      </c>
      <c r="K23709">
        <v>63</v>
      </c>
      <c r="L23709" t="s">
        <v>15</v>
      </c>
    </row>
    <row r="23710" spans="1:12">
      <c r="A23710" t="e">
        <f ca="1">E00251432194221</f>
        <v>#NAME?</v>
      </c>
      <c r="B23710">
        <v>488</v>
      </c>
      <c r="C23710" t="s">
        <v>401</v>
      </c>
      <c r="D23710" s="1">
        <v>42803</v>
      </c>
      <c r="F23710">
        <v>2</v>
      </c>
      <c r="G23710">
        <v>3556</v>
      </c>
      <c r="H23710" t="s">
        <v>912</v>
      </c>
      <c r="J23710" t="s">
        <v>14</v>
      </c>
      <c r="K23710">
        <v>46</v>
      </c>
      <c r="L23710" t="s">
        <v>15</v>
      </c>
    </row>
    <row r="23711" spans="1:12">
      <c r="A23711" t="e">
        <f ca="1">E00251532440721</f>
        <v>#NAME?</v>
      </c>
      <c r="B23711">
        <v>734</v>
      </c>
      <c r="C23711" t="s">
        <v>651</v>
      </c>
      <c r="D23711" s="1">
        <v>42156</v>
      </c>
      <c r="F23711">
        <v>1</v>
      </c>
      <c r="G23711">
        <v>7295</v>
      </c>
      <c r="H23711" t="s">
        <v>76</v>
      </c>
      <c r="I23711" t="s">
        <v>56</v>
      </c>
      <c r="J23711" t="s">
        <v>57</v>
      </c>
      <c r="K23711">
        <v>55</v>
      </c>
      <c r="L23711" t="s">
        <v>15</v>
      </c>
    </row>
    <row r="23712" spans="1:12">
      <c r="A23712" t="e">
        <f ca="1">E00251532440721</f>
        <v>#NAME?</v>
      </c>
      <c r="B23712">
        <v>4054</v>
      </c>
      <c r="C23712" t="s">
        <v>693</v>
      </c>
      <c r="D23712" s="1">
        <v>41831</v>
      </c>
      <c r="F23712">
        <v>1</v>
      </c>
      <c r="G23712">
        <v>61809</v>
      </c>
      <c r="H23712" t="s">
        <v>521</v>
      </c>
      <c r="J23712" t="s">
        <v>14</v>
      </c>
      <c r="K23712">
        <v>54</v>
      </c>
      <c r="L23712" t="s">
        <v>15</v>
      </c>
    </row>
    <row r="23713" spans="1:12">
      <c r="A23713" t="e">
        <f ca="1">E00251528672121</f>
        <v>#NAME?</v>
      </c>
      <c r="B23713">
        <v>292</v>
      </c>
      <c r="C23713" t="s">
        <v>467</v>
      </c>
      <c r="D23713" s="1">
        <v>42536</v>
      </c>
      <c r="F23713">
        <v>1</v>
      </c>
      <c r="G23713">
        <v>2809</v>
      </c>
      <c r="H23713" t="s">
        <v>90</v>
      </c>
      <c r="J23713" t="s">
        <v>14</v>
      </c>
      <c r="K23713">
        <v>50</v>
      </c>
      <c r="L23713" t="s">
        <v>15</v>
      </c>
    </row>
    <row r="23714" spans="1:12">
      <c r="A23714" t="e">
        <f ca="1">E00251512352121</f>
        <v>#NAME?</v>
      </c>
      <c r="B23714">
        <v>39</v>
      </c>
      <c r="C23714" t="s">
        <v>385</v>
      </c>
      <c r="D23714" s="1">
        <v>42752</v>
      </c>
      <c r="E23714">
        <v>1</v>
      </c>
      <c r="F23714">
        <v>1</v>
      </c>
      <c r="G23714">
        <v>41071</v>
      </c>
      <c r="H23714" t="s">
        <v>1312</v>
      </c>
      <c r="J23714" t="s">
        <v>34</v>
      </c>
      <c r="K23714">
        <v>55</v>
      </c>
      <c r="L23714" t="s">
        <v>15</v>
      </c>
    </row>
    <row r="23715" spans="1:12">
      <c r="A23715" t="e">
        <f ca="1">E00251514878421</f>
        <v>#NAME?</v>
      </c>
      <c r="B23715">
        <v>6156</v>
      </c>
      <c r="C23715" t="s">
        <v>352</v>
      </c>
      <c r="D23715" s="1">
        <v>42153</v>
      </c>
      <c r="F23715">
        <v>1</v>
      </c>
      <c r="G23715">
        <v>2729</v>
      </c>
      <c r="H23715" t="s">
        <v>115</v>
      </c>
      <c r="J23715" t="s">
        <v>14</v>
      </c>
      <c r="K23715">
        <v>57</v>
      </c>
      <c r="L23715" t="s">
        <v>15</v>
      </c>
    </row>
    <row r="23716" spans="1:12">
      <c r="A23716" t="e">
        <f ca="1">E00251524957221</f>
        <v>#NAME?</v>
      </c>
      <c r="B23716">
        <v>455</v>
      </c>
      <c r="C23716" t="s">
        <v>312</v>
      </c>
      <c r="D23716" s="1">
        <v>41289</v>
      </c>
      <c r="F23716">
        <v>1</v>
      </c>
      <c r="G23716">
        <v>3502</v>
      </c>
      <c r="H23716" t="s">
        <v>885</v>
      </c>
      <c r="J23716" t="s">
        <v>14</v>
      </c>
      <c r="K23716">
        <v>53</v>
      </c>
      <c r="L23716" t="s">
        <v>15</v>
      </c>
    </row>
    <row r="23717" spans="1:12">
      <c r="A23717" t="e">
        <f ca="1">E00251429284421</f>
        <v>#NAME?</v>
      </c>
      <c r="B23717">
        <v>294</v>
      </c>
      <c r="C23717" t="s">
        <v>61</v>
      </c>
      <c r="D23717" s="1">
        <v>41934</v>
      </c>
      <c r="F23717">
        <v>5</v>
      </c>
      <c r="G23717">
        <v>2141</v>
      </c>
      <c r="H23717" t="s">
        <v>614</v>
      </c>
      <c r="J23717" t="s">
        <v>14</v>
      </c>
      <c r="K23717">
        <v>59</v>
      </c>
      <c r="L23717" t="s">
        <v>15</v>
      </c>
    </row>
    <row r="23718" spans="1:12">
      <c r="A23718" t="e">
        <f ca="1">E00251532440721</f>
        <v>#NAME?</v>
      </c>
      <c r="B23718">
        <v>4054</v>
      </c>
      <c r="C23718" t="s">
        <v>693</v>
      </c>
      <c r="D23718" s="1">
        <v>42306</v>
      </c>
      <c r="F23718">
        <v>2</v>
      </c>
      <c r="G23718">
        <v>4019</v>
      </c>
      <c r="H23718" t="s">
        <v>26</v>
      </c>
      <c r="J23718" t="s">
        <v>14</v>
      </c>
      <c r="K23718">
        <v>56</v>
      </c>
      <c r="L23718" t="s">
        <v>15</v>
      </c>
    </row>
    <row r="23719" spans="1:12">
      <c r="A23719" t="e">
        <f ca="1">E00251512352121</f>
        <v>#NAME?</v>
      </c>
      <c r="B23719">
        <v>767</v>
      </c>
      <c r="C23719" t="s">
        <v>658</v>
      </c>
      <c r="D23719" s="1">
        <v>42087</v>
      </c>
      <c r="F23719">
        <v>1</v>
      </c>
      <c r="G23719">
        <v>37272</v>
      </c>
      <c r="H23719" t="s">
        <v>301</v>
      </c>
      <c r="I23719" t="s">
        <v>56</v>
      </c>
      <c r="J23719" t="s">
        <v>57</v>
      </c>
      <c r="K23719">
        <v>53</v>
      </c>
      <c r="L23719" t="s">
        <v>15</v>
      </c>
    </row>
    <row r="23720" spans="1:12">
      <c r="A23720" t="e">
        <f ca="1">E00251537604521</f>
        <v>#NAME?</v>
      </c>
      <c r="B23720">
        <v>459</v>
      </c>
      <c r="C23720" t="s">
        <v>187</v>
      </c>
      <c r="D23720" s="1">
        <v>41933</v>
      </c>
      <c r="F23720">
        <v>2</v>
      </c>
      <c r="G23720">
        <v>71940</v>
      </c>
      <c r="H23720" t="s">
        <v>135</v>
      </c>
      <c r="J23720" t="s">
        <v>14</v>
      </c>
      <c r="K23720">
        <v>50</v>
      </c>
      <c r="L23720" t="s">
        <v>15</v>
      </c>
    </row>
    <row r="23721" spans="1:12">
      <c r="A23721" t="e">
        <f ca="1">E00251537604521</f>
        <v>#NAME?</v>
      </c>
      <c r="B23721">
        <v>833</v>
      </c>
      <c r="C23721" t="s">
        <v>1004</v>
      </c>
      <c r="D23721" s="1">
        <v>42373</v>
      </c>
      <c r="E23721">
        <v>0</v>
      </c>
      <c r="F23721">
        <v>1</v>
      </c>
      <c r="G23721">
        <v>7352</v>
      </c>
      <c r="H23721" t="s">
        <v>546</v>
      </c>
      <c r="J23721" t="s">
        <v>34</v>
      </c>
      <c r="K23721">
        <v>52</v>
      </c>
      <c r="L23721" t="s">
        <v>15</v>
      </c>
    </row>
    <row r="23722" spans="1:12">
      <c r="A23722" t="e">
        <f ca="1">E00251537604521</f>
        <v>#NAME?</v>
      </c>
      <c r="B23722">
        <v>459</v>
      </c>
      <c r="C23722" t="s">
        <v>187</v>
      </c>
      <c r="D23722" s="1">
        <v>42682</v>
      </c>
      <c r="F23722">
        <v>1</v>
      </c>
      <c r="G23722">
        <v>7350</v>
      </c>
      <c r="H23722" t="s">
        <v>192</v>
      </c>
      <c r="J23722" t="s">
        <v>14</v>
      </c>
      <c r="K23722">
        <v>52</v>
      </c>
      <c r="L23722" t="s">
        <v>15</v>
      </c>
    </row>
    <row r="23723" spans="1:12">
      <c r="A23723" t="e">
        <f ca="1">E00251432194221</f>
        <v>#NAME?</v>
      </c>
      <c r="B23723">
        <v>488</v>
      </c>
      <c r="C23723" t="s">
        <v>401</v>
      </c>
      <c r="D23723" s="1">
        <v>42593</v>
      </c>
      <c r="F23723">
        <v>2</v>
      </c>
      <c r="G23723">
        <v>4019</v>
      </c>
      <c r="H23723" t="s">
        <v>26</v>
      </c>
      <c r="J23723" t="s">
        <v>14</v>
      </c>
      <c r="K23723">
        <v>45</v>
      </c>
      <c r="L23723" t="s">
        <v>15</v>
      </c>
    </row>
    <row r="23724" spans="1:12">
      <c r="A23724" t="e">
        <f ca="1">E00251432194221</f>
        <v>#NAME?</v>
      </c>
      <c r="B23724">
        <v>488</v>
      </c>
      <c r="C23724" t="s">
        <v>401</v>
      </c>
      <c r="D23724" s="1">
        <v>42866</v>
      </c>
      <c r="F23724">
        <v>4</v>
      </c>
      <c r="G23724">
        <v>4019</v>
      </c>
      <c r="H23724" t="s">
        <v>26</v>
      </c>
      <c r="J23724" t="s">
        <v>14</v>
      </c>
      <c r="K23724">
        <v>46</v>
      </c>
      <c r="L23724" t="s">
        <v>15</v>
      </c>
    </row>
    <row r="23725" spans="1:12">
      <c r="A23725" t="e">
        <f ca="1">E00251432194221</f>
        <v>#NAME?</v>
      </c>
      <c r="B23725">
        <v>488</v>
      </c>
      <c r="C23725" t="s">
        <v>401</v>
      </c>
      <c r="D23725" s="1">
        <v>41299</v>
      </c>
      <c r="F23725">
        <v>2</v>
      </c>
      <c r="G23725">
        <v>27800</v>
      </c>
      <c r="H23725" t="s">
        <v>145</v>
      </c>
      <c r="J23725" t="s">
        <v>14</v>
      </c>
      <c r="K23725">
        <v>42</v>
      </c>
      <c r="L23725" t="s">
        <v>15</v>
      </c>
    </row>
    <row r="23726" spans="1:12">
      <c r="A23726" t="e">
        <f ca="1">E00251514878421</f>
        <v>#NAME?</v>
      </c>
      <c r="B23726">
        <v>6156</v>
      </c>
      <c r="C23726" t="s">
        <v>352</v>
      </c>
      <c r="D23726" s="1">
        <v>42187</v>
      </c>
      <c r="F23726">
        <v>1</v>
      </c>
      <c r="G23726">
        <v>7242</v>
      </c>
      <c r="H23726" t="s">
        <v>93</v>
      </c>
      <c r="J23726" t="s">
        <v>14</v>
      </c>
      <c r="K23726">
        <v>57</v>
      </c>
      <c r="L23726" t="s">
        <v>15</v>
      </c>
    </row>
    <row r="23727" spans="1:12">
      <c r="A23727" t="e">
        <f ca="1">E00251532254321</f>
        <v>#NAME?</v>
      </c>
      <c r="B23727">
        <v>481</v>
      </c>
      <c r="C23727" t="s">
        <v>402</v>
      </c>
      <c r="D23727" s="1">
        <v>41443</v>
      </c>
      <c r="F23727">
        <v>4</v>
      </c>
      <c r="G23727">
        <v>30000</v>
      </c>
      <c r="H23727" t="s">
        <v>144</v>
      </c>
      <c r="J23727" t="s">
        <v>14</v>
      </c>
      <c r="K23727">
        <v>49</v>
      </c>
      <c r="L23727" t="s">
        <v>15</v>
      </c>
    </row>
    <row r="23728" spans="1:12">
      <c r="A23728" t="e">
        <f ca="1">E00251532254321</f>
        <v>#NAME?</v>
      </c>
      <c r="B23728">
        <v>481</v>
      </c>
      <c r="C23728" t="s">
        <v>402</v>
      </c>
      <c r="D23728" s="1">
        <v>42472</v>
      </c>
      <c r="F23728">
        <v>6</v>
      </c>
      <c r="G23728">
        <v>3051</v>
      </c>
      <c r="H23728" t="s">
        <v>13</v>
      </c>
      <c r="J23728" t="s">
        <v>14</v>
      </c>
      <c r="K23728">
        <v>51</v>
      </c>
      <c r="L23728" t="s">
        <v>15</v>
      </c>
    </row>
    <row r="23729" spans="1:12">
      <c r="A23729" t="e">
        <f ca="1">E00251537604521</f>
        <v>#NAME?</v>
      </c>
      <c r="B23729">
        <v>459</v>
      </c>
      <c r="C23729" t="s">
        <v>187</v>
      </c>
      <c r="D23729" s="1">
        <v>42727</v>
      </c>
      <c r="F23729">
        <v>1</v>
      </c>
      <c r="G23729">
        <v>7350</v>
      </c>
      <c r="H23729" t="s">
        <v>192</v>
      </c>
      <c r="J23729" t="s">
        <v>14</v>
      </c>
      <c r="K23729">
        <v>52</v>
      </c>
      <c r="L23729" t="s">
        <v>15</v>
      </c>
    </row>
    <row r="23730" spans="1:12">
      <c r="A23730" t="e">
        <f ca="1">E00251429284421</f>
        <v>#NAME?</v>
      </c>
      <c r="B23730">
        <v>292</v>
      </c>
      <c r="C23730" t="s">
        <v>467</v>
      </c>
      <c r="D23730" s="1">
        <v>41705</v>
      </c>
      <c r="F23730">
        <v>6</v>
      </c>
      <c r="G23730">
        <v>27800</v>
      </c>
      <c r="H23730" t="s">
        <v>145</v>
      </c>
      <c r="J23730" t="s">
        <v>14</v>
      </c>
      <c r="K23730">
        <v>58</v>
      </c>
      <c r="L23730" t="s">
        <v>15</v>
      </c>
    </row>
    <row r="23731" spans="1:12">
      <c r="A23731" t="e">
        <f ca="1">E00251429284421</f>
        <v>#NAME?</v>
      </c>
      <c r="B23731">
        <v>292</v>
      </c>
      <c r="C23731" t="s">
        <v>467</v>
      </c>
      <c r="D23731" s="1">
        <v>40994</v>
      </c>
      <c r="F23731">
        <v>1</v>
      </c>
      <c r="G23731">
        <v>5238</v>
      </c>
      <c r="H23731" t="s">
        <v>196</v>
      </c>
      <c r="J23731" t="s">
        <v>14</v>
      </c>
      <c r="K23731">
        <v>56</v>
      </c>
      <c r="L23731" t="s">
        <v>15</v>
      </c>
    </row>
    <row r="23732" spans="1:12">
      <c r="A23732" t="e">
        <f ca="1">E00251432194221</f>
        <v>#NAME?</v>
      </c>
      <c r="B23732">
        <v>488</v>
      </c>
      <c r="C23732" t="s">
        <v>401</v>
      </c>
      <c r="D23732" s="1">
        <v>42593</v>
      </c>
      <c r="F23732">
        <v>4</v>
      </c>
      <c r="G23732">
        <v>4019</v>
      </c>
      <c r="H23732" t="s">
        <v>26</v>
      </c>
      <c r="J23732" t="s">
        <v>14</v>
      </c>
      <c r="K23732">
        <v>45</v>
      </c>
      <c r="L23732" t="s">
        <v>15</v>
      </c>
    </row>
    <row r="23733" spans="1:12">
      <c r="A23733" t="e">
        <f ca="1">E00251432194221</f>
        <v>#NAME?</v>
      </c>
      <c r="B23733">
        <v>488</v>
      </c>
      <c r="C23733" t="s">
        <v>401</v>
      </c>
      <c r="D23733" s="1">
        <v>42803</v>
      </c>
      <c r="F23733">
        <v>1</v>
      </c>
      <c r="G23733">
        <v>78900</v>
      </c>
      <c r="H23733" t="s">
        <v>79</v>
      </c>
      <c r="J23733" t="s">
        <v>14</v>
      </c>
      <c r="K23733">
        <v>46</v>
      </c>
      <c r="L23733" t="s">
        <v>22</v>
      </c>
    </row>
    <row r="23734" spans="1:12">
      <c r="A23734" t="e">
        <f ca="1">E00251432194221</f>
        <v>#NAME?</v>
      </c>
      <c r="B23734">
        <v>3072</v>
      </c>
      <c r="C23734" t="s">
        <v>315</v>
      </c>
      <c r="D23734" s="1">
        <v>42535</v>
      </c>
      <c r="F23734">
        <v>1</v>
      </c>
      <c r="G23734">
        <v>29620</v>
      </c>
      <c r="H23734" t="s">
        <v>460</v>
      </c>
      <c r="J23734" t="s">
        <v>272</v>
      </c>
      <c r="K23734">
        <v>45</v>
      </c>
      <c r="L23734" t="s">
        <v>15</v>
      </c>
    </row>
    <row r="23735" spans="1:12">
      <c r="A23735" t="e">
        <f ca="1">E00251532254321</f>
        <v>#NAME?</v>
      </c>
      <c r="B23735">
        <v>485</v>
      </c>
      <c r="C23735" t="s">
        <v>241</v>
      </c>
      <c r="D23735" s="1">
        <v>41209</v>
      </c>
      <c r="F23735">
        <v>1</v>
      </c>
      <c r="G23735">
        <v>8798</v>
      </c>
      <c r="H23735" t="s">
        <v>314</v>
      </c>
      <c r="J23735" t="s">
        <v>14</v>
      </c>
      <c r="K23735">
        <v>48</v>
      </c>
      <c r="L23735" t="s">
        <v>15</v>
      </c>
    </row>
    <row r="23736" spans="1:12">
      <c r="A23736" t="e">
        <f ca="1">E00251532254321</f>
        <v>#NAME?</v>
      </c>
      <c r="B23736">
        <v>485</v>
      </c>
      <c r="C23736" t="s">
        <v>241</v>
      </c>
      <c r="D23736" s="1">
        <v>41443</v>
      </c>
      <c r="F23736">
        <v>4</v>
      </c>
      <c r="G23736">
        <v>30000</v>
      </c>
      <c r="H23736" t="s">
        <v>144</v>
      </c>
      <c r="J23736" t="s">
        <v>14</v>
      </c>
      <c r="K23736">
        <v>49</v>
      </c>
      <c r="L23736" t="s">
        <v>15</v>
      </c>
    </row>
    <row r="23737" spans="1:12">
      <c r="A23737" t="e">
        <f ca="1">E00251527398421</f>
        <v>#NAME?</v>
      </c>
      <c r="B23737">
        <v>11</v>
      </c>
      <c r="C23737" t="s">
        <v>245</v>
      </c>
      <c r="D23737" s="1">
        <v>43097</v>
      </c>
      <c r="F23737">
        <v>1</v>
      </c>
      <c r="G23737">
        <v>2449</v>
      </c>
      <c r="H23737" t="s">
        <v>53</v>
      </c>
      <c r="J23737" t="s">
        <v>14</v>
      </c>
      <c r="K23737">
        <v>46</v>
      </c>
      <c r="L23737" t="s">
        <v>15</v>
      </c>
    </row>
    <row r="23738" spans="1:12">
      <c r="A23738" t="e">
        <f ca="1">E00251514247321</f>
        <v>#NAME?</v>
      </c>
      <c r="B23738">
        <v>448</v>
      </c>
      <c r="C23738" t="s">
        <v>112</v>
      </c>
      <c r="D23738" s="1">
        <v>41621</v>
      </c>
      <c r="F23738">
        <v>2</v>
      </c>
      <c r="G23738">
        <v>5690</v>
      </c>
      <c r="H23738" t="s">
        <v>889</v>
      </c>
      <c r="J23738" t="s">
        <v>14</v>
      </c>
      <c r="K23738">
        <v>60</v>
      </c>
      <c r="L23738" t="s">
        <v>15</v>
      </c>
    </row>
    <row r="23739" spans="1:12">
      <c r="A23739" t="e">
        <f ca="1">E00251429284421</f>
        <v>#NAME?</v>
      </c>
      <c r="B23739">
        <v>292</v>
      </c>
      <c r="C23739" t="s">
        <v>467</v>
      </c>
      <c r="D23739" s="1">
        <v>42047</v>
      </c>
      <c r="F23739">
        <v>1</v>
      </c>
      <c r="G23739">
        <v>7243</v>
      </c>
      <c r="H23739" t="s">
        <v>42</v>
      </c>
      <c r="J23739" t="s">
        <v>14</v>
      </c>
      <c r="K23739">
        <v>59</v>
      </c>
      <c r="L23739" t="s">
        <v>15</v>
      </c>
    </row>
    <row r="23740" spans="1:12">
      <c r="A23740" t="e">
        <f ca="1">E00251429284421</f>
        <v>#NAME?</v>
      </c>
      <c r="B23740">
        <v>292</v>
      </c>
      <c r="C23740" t="s">
        <v>467</v>
      </c>
      <c r="D23740" s="1">
        <v>42118</v>
      </c>
      <c r="F23740">
        <v>3</v>
      </c>
      <c r="G23740">
        <v>2141</v>
      </c>
      <c r="H23740" t="s">
        <v>614</v>
      </c>
      <c r="J23740" t="s">
        <v>14</v>
      </c>
      <c r="K23740">
        <v>59</v>
      </c>
      <c r="L23740" t="s">
        <v>15</v>
      </c>
    </row>
    <row r="23741" spans="1:12">
      <c r="A23741" t="e">
        <f ca="1">E00251514247321</f>
        <v>#NAME?</v>
      </c>
      <c r="B23741">
        <v>448</v>
      </c>
      <c r="C23741" t="s">
        <v>112</v>
      </c>
      <c r="D23741" s="1">
        <v>42026</v>
      </c>
      <c r="F23741">
        <v>2</v>
      </c>
      <c r="G23741">
        <v>2809</v>
      </c>
      <c r="H23741" t="s">
        <v>90</v>
      </c>
      <c r="J23741" t="s">
        <v>14</v>
      </c>
      <c r="K23741">
        <v>61</v>
      </c>
      <c r="L23741" t="s">
        <v>15</v>
      </c>
    </row>
    <row r="23742" spans="1:12">
      <c r="A23742" t="e">
        <f ca="1">E00251432216821</f>
        <v>#NAME?</v>
      </c>
      <c r="B23742">
        <v>6156</v>
      </c>
      <c r="C23742" t="s">
        <v>352</v>
      </c>
      <c r="D23742" s="1">
        <v>42794</v>
      </c>
      <c r="F23742">
        <v>1</v>
      </c>
      <c r="G23742">
        <v>4556</v>
      </c>
      <c r="H23742" t="s">
        <v>121</v>
      </c>
      <c r="J23742" t="s">
        <v>14</v>
      </c>
      <c r="K23742">
        <v>46</v>
      </c>
      <c r="L23742" t="s">
        <v>15</v>
      </c>
    </row>
    <row r="23743" spans="1:12">
      <c r="A23743" t="e">
        <f ca="1">E00251427397821</f>
        <v>#NAME?</v>
      </c>
      <c r="B23743">
        <v>10</v>
      </c>
      <c r="C23743" t="s">
        <v>18</v>
      </c>
      <c r="D23743" s="1">
        <v>42156</v>
      </c>
      <c r="F23743">
        <v>1</v>
      </c>
      <c r="G23743">
        <v>7245</v>
      </c>
      <c r="H23743" t="s">
        <v>116</v>
      </c>
      <c r="J23743" t="s">
        <v>14</v>
      </c>
      <c r="K23743">
        <v>64</v>
      </c>
      <c r="L23743" t="s">
        <v>15</v>
      </c>
    </row>
    <row r="23744" spans="1:12">
      <c r="A23744" t="e">
        <f ca="1">E00251514878421</f>
        <v>#NAME?</v>
      </c>
      <c r="B23744">
        <v>6156</v>
      </c>
      <c r="C23744" t="s">
        <v>352</v>
      </c>
      <c r="D23744" s="1">
        <v>42702</v>
      </c>
      <c r="F23744">
        <v>1</v>
      </c>
      <c r="G23744">
        <v>4928</v>
      </c>
      <c r="H23744" t="s">
        <v>1173</v>
      </c>
      <c r="J23744" t="s">
        <v>14</v>
      </c>
      <c r="K23744">
        <v>58</v>
      </c>
      <c r="L23744" t="s">
        <v>15</v>
      </c>
    </row>
    <row r="23745" spans="1:12">
      <c r="A23745" t="e">
        <f ca="1">E00251528868321</f>
        <v>#NAME?</v>
      </c>
      <c r="B23745">
        <v>276</v>
      </c>
      <c r="C23745" t="s">
        <v>122</v>
      </c>
      <c r="D23745" s="1">
        <v>41628</v>
      </c>
      <c r="F23745">
        <v>1</v>
      </c>
      <c r="G23745">
        <v>2729</v>
      </c>
      <c r="H23745" t="s">
        <v>115</v>
      </c>
      <c r="J23745" t="s">
        <v>14</v>
      </c>
      <c r="K23745">
        <v>56</v>
      </c>
      <c r="L23745" t="s">
        <v>15</v>
      </c>
    </row>
    <row r="23746" spans="1:12">
      <c r="A23746" t="e">
        <f ca="1">E00251429284421</f>
        <v>#NAME?</v>
      </c>
      <c r="B23746">
        <v>292</v>
      </c>
      <c r="C23746" t="s">
        <v>467</v>
      </c>
      <c r="D23746" s="1">
        <v>42702</v>
      </c>
      <c r="F23746">
        <v>3</v>
      </c>
      <c r="G23746">
        <v>49390</v>
      </c>
      <c r="H23746" t="s">
        <v>59</v>
      </c>
      <c r="J23746" t="s">
        <v>14</v>
      </c>
      <c r="K23746">
        <v>61</v>
      </c>
      <c r="L23746" t="s">
        <v>15</v>
      </c>
    </row>
    <row r="23747" spans="1:12">
      <c r="A23747" t="e">
        <f ca="1">E00251429284421</f>
        <v>#NAME?</v>
      </c>
      <c r="B23747">
        <v>753</v>
      </c>
      <c r="C23747" t="s">
        <v>545</v>
      </c>
      <c r="D23747" s="1">
        <v>42371</v>
      </c>
      <c r="E23747">
        <v>0</v>
      </c>
      <c r="F23747">
        <v>3</v>
      </c>
      <c r="G23747">
        <v>27800</v>
      </c>
      <c r="H23747" t="s">
        <v>145</v>
      </c>
      <c r="J23747" t="s">
        <v>34</v>
      </c>
      <c r="K23747">
        <v>60</v>
      </c>
      <c r="L23747" t="s">
        <v>15</v>
      </c>
    </row>
    <row r="23748" spans="1:12">
      <c r="A23748" t="e">
        <f ca="1">E00251432427121</f>
        <v>#NAME?</v>
      </c>
      <c r="B23748">
        <v>502</v>
      </c>
      <c r="C23748" t="s">
        <v>172</v>
      </c>
      <c r="D23748" s="1">
        <v>41317</v>
      </c>
      <c r="F23748">
        <v>3</v>
      </c>
      <c r="G23748">
        <v>49390</v>
      </c>
      <c r="H23748" t="s">
        <v>59</v>
      </c>
      <c r="J23748" t="s">
        <v>14</v>
      </c>
      <c r="K23748">
        <v>49</v>
      </c>
      <c r="L23748" t="s">
        <v>15</v>
      </c>
    </row>
    <row r="23749" spans="1:12">
      <c r="A23749" t="e">
        <f ca="1">E00251532254321</f>
        <v>#NAME?</v>
      </c>
      <c r="B23749">
        <v>485</v>
      </c>
      <c r="C23749" t="s">
        <v>241</v>
      </c>
      <c r="D23749" s="1">
        <v>42751</v>
      </c>
      <c r="F23749">
        <v>6</v>
      </c>
      <c r="G23749">
        <v>6253</v>
      </c>
      <c r="H23749" t="s">
        <v>292</v>
      </c>
      <c r="J23749" t="s">
        <v>14</v>
      </c>
      <c r="K23749">
        <v>52</v>
      </c>
      <c r="L23749" t="s">
        <v>15</v>
      </c>
    </row>
    <row r="23750" spans="1:12">
      <c r="A23750" t="e">
        <f ca="1">E00251532254321</f>
        <v>#NAME?</v>
      </c>
      <c r="B23750">
        <v>485</v>
      </c>
      <c r="C23750" t="s">
        <v>241</v>
      </c>
      <c r="D23750" s="1">
        <v>42843</v>
      </c>
      <c r="F23750">
        <v>1</v>
      </c>
      <c r="G23750">
        <v>25000</v>
      </c>
      <c r="H23750" t="s">
        <v>178</v>
      </c>
      <c r="J23750" t="s">
        <v>14</v>
      </c>
      <c r="K23750">
        <v>52</v>
      </c>
      <c r="L23750" t="s">
        <v>15</v>
      </c>
    </row>
    <row r="23751" spans="1:12">
      <c r="A23751" t="e">
        <f ca="1">E00251528938321</f>
        <v>#NAME?</v>
      </c>
      <c r="B23751">
        <v>291</v>
      </c>
      <c r="C23751" t="s">
        <v>160</v>
      </c>
      <c r="D23751" s="1">
        <v>41821</v>
      </c>
      <c r="F23751">
        <v>2</v>
      </c>
      <c r="G23751">
        <v>5859</v>
      </c>
      <c r="H23751" t="s">
        <v>607</v>
      </c>
      <c r="J23751" t="s">
        <v>14</v>
      </c>
      <c r="K23751">
        <v>55</v>
      </c>
      <c r="L23751" t="s">
        <v>15</v>
      </c>
    </row>
    <row r="23752" spans="1:12">
      <c r="A23752" t="e">
        <f ca="1">E00251512197321</f>
        <v>#NAME?</v>
      </c>
      <c r="B23752">
        <v>3913</v>
      </c>
      <c r="C23752" t="s">
        <v>251</v>
      </c>
      <c r="D23752" s="1">
        <v>41078</v>
      </c>
      <c r="F23752">
        <v>1</v>
      </c>
      <c r="G23752">
        <v>27800</v>
      </c>
      <c r="H23752" t="s">
        <v>145</v>
      </c>
      <c r="J23752" t="s">
        <v>14</v>
      </c>
      <c r="K23752">
        <v>39</v>
      </c>
      <c r="L23752" t="s">
        <v>15</v>
      </c>
    </row>
    <row r="23753" spans="1:12">
      <c r="A23753" t="e">
        <f ca="1">E00251427221921</f>
        <v>#NAME?</v>
      </c>
      <c r="B23753">
        <v>10</v>
      </c>
      <c r="C23753" t="s">
        <v>18</v>
      </c>
      <c r="D23753" s="1">
        <v>41409</v>
      </c>
      <c r="F23753">
        <v>2</v>
      </c>
      <c r="G23753">
        <v>4019</v>
      </c>
      <c r="H23753" t="s">
        <v>26</v>
      </c>
      <c r="J23753" t="s">
        <v>14</v>
      </c>
      <c r="K23753">
        <v>56</v>
      </c>
      <c r="L23753" t="s">
        <v>15</v>
      </c>
    </row>
    <row r="23754" spans="1:12">
      <c r="A23754" t="e">
        <f ca="1">E00251512525621</f>
        <v>#NAME?</v>
      </c>
      <c r="B23754">
        <v>48</v>
      </c>
      <c r="C23754" t="s">
        <v>249</v>
      </c>
      <c r="D23754" s="1">
        <v>42667</v>
      </c>
      <c r="F23754">
        <v>1</v>
      </c>
      <c r="G23754">
        <v>4019</v>
      </c>
      <c r="H23754" t="s">
        <v>26</v>
      </c>
      <c r="J23754" t="s">
        <v>14</v>
      </c>
      <c r="K23754">
        <v>67</v>
      </c>
      <c r="L23754" t="s">
        <v>15</v>
      </c>
    </row>
    <row r="23755" spans="1:12">
      <c r="A23755" t="e">
        <f ca="1">E00251429215721</f>
        <v>#NAME?</v>
      </c>
      <c r="B23755">
        <v>272</v>
      </c>
      <c r="C23755" t="s">
        <v>174</v>
      </c>
      <c r="D23755" s="1">
        <v>42765</v>
      </c>
      <c r="E23755">
        <v>4</v>
      </c>
      <c r="F23755">
        <v>3</v>
      </c>
      <c r="G23755">
        <v>78052</v>
      </c>
      <c r="H23755" t="s">
        <v>1346</v>
      </c>
      <c r="J23755" t="s">
        <v>34</v>
      </c>
      <c r="K23755">
        <v>61</v>
      </c>
      <c r="L23755" t="s">
        <v>22</v>
      </c>
    </row>
    <row r="23756" spans="1:12">
      <c r="A23756" t="e">
        <f ca="1">E00251429206321</f>
        <v>#NAME?</v>
      </c>
      <c r="B23756">
        <v>307</v>
      </c>
      <c r="C23756" t="s">
        <v>210</v>
      </c>
      <c r="D23756" s="1">
        <v>41914</v>
      </c>
      <c r="F23756">
        <v>1</v>
      </c>
      <c r="G23756">
        <v>2859</v>
      </c>
      <c r="H23756" t="s">
        <v>362</v>
      </c>
      <c r="J23756" t="s">
        <v>14</v>
      </c>
      <c r="K23756">
        <v>56</v>
      </c>
      <c r="L23756" t="s">
        <v>15</v>
      </c>
    </row>
    <row r="23757" spans="1:12">
      <c r="A23757" t="e">
        <f ca="1">E00251528938321</f>
        <v>#NAME?</v>
      </c>
      <c r="B23757">
        <v>291</v>
      </c>
      <c r="C23757" t="s">
        <v>160</v>
      </c>
      <c r="D23757" s="1">
        <v>41827</v>
      </c>
      <c r="F23757">
        <v>2</v>
      </c>
      <c r="G23757">
        <v>5859</v>
      </c>
      <c r="H23757" t="s">
        <v>607</v>
      </c>
      <c r="J23757" t="s">
        <v>14</v>
      </c>
      <c r="K23757">
        <v>55</v>
      </c>
      <c r="L23757" t="s">
        <v>15</v>
      </c>
    </row>
    <row r="23758" spans="1:12">
      <c r="A23758" t="e">
        <f ca="1">E00251528938321</f>
        <v>#NAME?</v>
      </c>
      <c r="B23758">
        <v>291</v>
      </c>
      <c r="C23758" t="s">
        <v>160</v>
      </c>
      <c r="D23758" s="1">
        <v>41978</v>
      </c>
      <c r="F23758">
        <v>3</v>
      </c>
      <c r="G23758">
        <v>4019</v>
      </c>
      <c r="H23758" t="s">
        <v>26</v>
      </c>
      <c r="J23758" t="s">
        <v>14</v>
      </c>
      <c r="K23758">
        <v>56</v>
      </c>
      <c r="L23758" t="s">
        <v>15</v>
      </c>
    </row>
    <row r="23759" spans="1:12">
      <c r="A23759" t="e">
        <f ca="1">E00251616256121</f>
        <v>#NAME?</v>
      </c>
      <c r="B23759">
        <v>491</v>
      </c>
      <c r="C23759" t="s">
        <v>567</v>
      </c>
      <c r="D23759" s="1">
        <v>42760</v>
      </c>
      <c r="F23759">
        <v>2</v>
      </c>
      <c r="G23759">
        <v>78093</v>
      </c>
      <c r="H23759" t="s">
        <v>769</v>
      </c>
      <c r="J23759" t="s">
        <v>14</v>
      </c>
      <c r="K23759">
        <v>59</v>
      </c>
      <c r="L23759" t="s">
        <v>22</v>
      </c>
    </row>
    <row r="23760" spans="1:12">
      <c r="A23760" t="e">
        <f ca="1">E00251429309821</f>
        <v>#NAME?</v>
      </c>
      <c r="B23760">
        <v>291</v>
      </c>
      <c r="C23760" t="s">
        <v>160</v>
      </c>
      <c r="D23760" s="1">
        <v>42745</v>
      </c>
      <c r="F23760">
        <v>3</v>
      </c>
      <c r="G23760">
        <v>2729</v>
      </c>
      <c r="H23760" t="s">
        <v>115</v>
      </c>
      <c r="J23760" t="s">
        <v>14</v>
      </c>
      <c r="K23760">
        <v>68</v>
      </c>
      <c r="L23760" t="s">
        <v>15</v>
      </c>
    </row>
    <row r="23761" spans="1:12">
      <c r="A23761" t="e">
        <f ca="1">E00251429309821</f>
        <v>#NAME?</v>
      </c>
      <c r="B23761">
        <v>291</v>
      </c>
      <c r="C23761" t="s">
        <v>160</v>
      </c>
      <c r="D23761" s="1">
        <v>42800</v>
      </c>
      <c r="F23761">
        <v>5</v>
      </c>
      <c r="G23761">
        <v>4408</v>
      </c>
      <c r="H23761" t="s">
        <v>356</v>
      </c>
      <c r="J23761" t="s">
        <v>14</v>
      </c>
      <c r="K23761">
        <v>68</v>
      </c>
      <c r="L23761" t="s">
        <v>15</v>
      </c>
    </row>
    <row r="23762" spans="1:12">
      <c r="A23762" t="e">
        <f ca="1">E00251429309821</f>
        <v>#NAME?</v>
      </c>
      <c r="B23762">
        <v>291</v>
      </c>
      <c r="C23762" t="s">
        <v>160</v>
      </c>
      <c r="D23762" s="1">
        <v>42745</v>
      </c>
      <c r="F23762">
        <v>1</v>
      </c>
      <c r="G23762">
        <v>460</v>
      </c>
      <c r="H23762" t="s">
        <v>16</v>
      </c>
      <c r="J23762" t="s">
        <v>14</v>
      </c>
      <c r="K23762">
        <v>68</v>
      </c>
      <c r="L23762" t="s">
        <v>15</v>
      </c>
    </row>
    <row r="23763" spans="1:12">
      <c r="A23763" t="e">
        <f ca="1">E00251429309821</f>
        <v>#NAME?</v>
      </c>
      <c r="B23763">
        <v>291</v>
      </c>
      <c r="C23763" t="s">
        <v>160</v>
      </c>
      <c r="D23763" s="1">
        <v>42755</v>
      </c>
      <c r="F23763">
        <v>6</v>
      </c>
      <c r="G23763">
        <v>25000</v>
      </c>
      <c r="H23763" t="s">
        <v>178</v>
      </c>
      <c r="J23763" t="s">
        <v>14</v>
      </c>
      <c r="K23763">
        <v>68</v>
      </c>
      <c r="L23763" t="s">
        <v>15</v>
      </c>
    </row>
    <row r="23764" spans="1:12">
      <c r="A23764" t="e">
        <f ca="1">E00251528938321</f>
        <v>#NAME?</v>
      </c>
      <c r="B23764">
        <v>291</v>
      </c>
      <c r="C23764" t="s">
        <v>160</v>
      </c>
      <c r="D23764" s="1">
        <v>42402</v>
      </c>
      <c r="F23764">
        <v>2</v>
      </c>
      <c r="G23764">
        <v>7906</v>
      </c>
      <c r="H23764" t="s">
        <v>173</v>
      </c>
      <c r="J23764" t="s">
        <v>14</v>
      </c>
      <c r="K23764">
        <v>57</v>
      </c>
      <c r="L23764" t="s">
        <v>22</v>
      </c>
    </row>
    <row r="23765" spans="1:12">
      <c r="A23765" t="e">
        <f ca="1">E00251527290721</f>
        <v>#NAME?</v>
      </c>
      <c r="B23765">
        <v>12</v>
      </c>
      <c r="C23765" t="s">
        <v>771</v>
      </c>
      <c r="D23765" s="1">
        <v>41745</v>
      </c>
      <c r="F23765">
        <v>1</v>
      </c>
      <c r="G23765">
        <v>7262</v>
      </c>
      <c r="H23765" t="s">
        <v>198</v>
      </c>
      <c r="J23765" t="s">
        <v>14</v>
      </c>
      <c r="K23765">
        <v>53</v>
      </c>
      <c r="L23765" t="s">
        <v>15</v>
      </c>
    </row>
    <row r="23766" spans="1:12">
      <c r="A23766" t="e">
        <f ca="1">E00251439925821</f>
        <v>#NAME?</v>
      </c>
      <c r="B23766">
        <v>163</v>
      </c>
      <c r="C23766" t="s">
        <v>219</v>
      </c>
      <c r="D23766" s="1">
        <v>42502</v>
      </c>
      <c r="F23766">
        <v>1</v>
      </c>
      <c r="G23766">
        <v>1739</v>
      </c>
      <c r="H23766" t="s">
        <v>110</v>
      </c>
      <c r="J23766" t="s">
        <v>14</v>
      </c>
      <c r="K23766">
        <v>44</v>
      </c>
      <c r="L23766" t="s">
        <v>15</v>
      </c>
    </row>
    <row r="23767" spans="1:12">
      <c r="A23767" t="e">
        <f ca="1">E00251429309821</f>
        <v>#NAME?</v>
      </c>
      <c r="B23767">
        <v>291</v>
      </c>
      <c r="C23767" t="s">
        <v>160</v>
      </c>
      <c r="D23767" s="1">
        <v>43034</v>
      </c>
      <c r="F23767">
        <v>1</v>
      </c>
      <c r="G23767">
        <v>25000</v>
      </c>
      <c r="H23767" t="s">
        <v>178</v>
      </c>
      <c r="J23767" t="s">
        <v>14</v>
      </c>
      <c r="K23767">
        <v>68</v>
      </c>
      <c r="L23767" t="s">
        <v>15</v>
      </c>
    </row>
    <row r="23768" spans="1:12">
      <c r="A23768" t="e">
        <f ca="1">E00251717807221</f>
        <v>#NAME?</v>
      </c>
      <c r="B23768">
        <v>1128</v>
      </c>
      <c r="C23768" t="s">
        <v>424</v>
      </c>
      <c r="D23768" s="1">
        <v>42116</v>
      </c>
      <c r="F23768">
        <v>1</v>
      </c>
      <c r="G23768">
        <v>2724</v>
      </c>
      <c r="H23768" t="s">
        <v>73</v>
      </c>
      <c r="J23768" t="s">
        <v>14</v>
      </c>
      <c r="K23768">
        <v>46</v>
      </c>
      <c r="L23768" t="s">
        <v>15</v>
      </c>
    </row>
    <row r="23769" spans="1:12">
      <c r="A23769" t="e">
        <f ca="1">E00251717807221</f>
        <v>#NAME?</v>
      </c>
      <c r="B23769">
        <v>1128</v>
      </c>
      <c r="C23769" t="s">
        <v>424</v>
      </c>
      <c r="D23769" s="1">
        <v>42667</v>
      </c>
      <c r="F23769">
        <v>2</v>
      </c>
      <c r="G23769">
        <v>56400</v>
      </c>
      <c r="H23769" t="s">
        <v>91</v>
      </c>
      <c r="J23769" t="s">
        <v>14</v>
      </c>
      <c r="K23769">
        <v>48</v>
      </c>
      <c r="L23769" t="s">
        <v>15</v>
      </c>
    </row>
    <row r="23770" spans="1:12">
      <c r="A23770" t="e">
        <f ca="1">E00251427221921</f>
        <v>#NAME?</v>
      </c>
      <c r="B23770">
        <v>10</v>
      </c>
      <c r="C23770" t="s">
        <v>18</v>
      </c>
      <c r="D23770" s="1">
        <v>41009</v>
      </c>
      <c r="F23770">
        <v>1</v>
      </c>
      <c r="G23770">
        <v>2749</v>
      </c>
      <c r="H23770" t="s">
        <v>147</v>
      </c>
      <c r="J23770" t="s">
        <v>14</v>
      </c>
      <c r="K23770">
        <v>55</v>
      </c>
      <c r="L23770" t="s">
        <v>15</v>
      </c>
    </row>
    <row r="23771" spans="1:12">
      <c r="A23771" t="e">
        <f ca="1">E00251427221921</f>
        <v>#NAME?</v>
      </c>
      <c r="B23771">
        <v>10</v>
      </c>
      <c r="C23771" t="s">
        <v>18</v>
      </c>
      <c r="D23771" s="1">
        <v>42753</v>
      </c>
      <c r="F23771">
        <v>1</v>
      </c>
      <c r="G23771">
        <v>2749</v>
      </c>
      <c r="H23771" t="s">
        <v>147</v>
      </c>
      <c r="J23771" t="s">
        <v>14</v>
      </c>
      <c r="K23771">
        <v>60</v>
      </c>
      <c r="L23771" t="s">
        <v>15</v>
      </c>
    </row>
    <row r="23772" spans="1:12">
      <c r="A23772" t="e">
        <f ca="1">E00251717807221</f>
        <v>#NAME?</v>
      </c>
      <c r="B23772">
        <v>1128</v>
      </c>
      <c r="C23772" t="s">
        <v>424</v>
      </c>
      <c r="D23772" s="1">
        <v>42667</v>
      </c>
      <c r="F23772">
        <v>3</v>
      </c>
      <c r="G23772">
        <v>71500</v>
      </c>
      <c r="H23772" t="s">
        <v>1213</v>
      </c>
      <c r="J23772" t="s">
        <v>14</v>
      </c>
      <c r="K23772">
        <v>48</v>
      </c>
      <c r="L23772" t="s">
        <v>15</v>
      </c>
    </row>
    <row r="23773" spans="1:12">
      <c r="A23773" t="e">
        <f ca="1">E00251428403021</f>
        <v>#NAME?</v>
      </c>
      <c r="B23773">
        <v>66</v>
      </c>
      <c r="C23773" t="s">
        <v>134</v>
      </c>
      <c r="D23773" s="1">
        <v>42360</v>
      </c>
      <c r="F23773">
        <v>1</v>
      </c>
      <c r="G23773">
        <v>27800</v>
      </c>
      <c r="H23773" t="s">
        <v>145</v>
      </c>
      <c r="J23773" t="s">
        <v>14</v>
      </c>
      <c r="K23773">
        <v>44</v>
      </c>
      <c r="L23773" t="s">
        <v>15</v>
      </c>
    </row>
    <row r="23774" spans="1:12">
      <c r="A23774" t="e">
        <f ca="1">E00251428403021</f>
        <v>#NAME?</v>
      </c>
      <c r="B23774">
        <v>66</v>
      </c>
      <c r="C23774" t="s">
        <v>134</v>
      </c>
      <c r="D23774" s="1">
        <v>43018</v>
      </c>
      <c r="F23774">
        <v>1</v>
      </c>
      <c r="G23774">
        <v>27800</v>
      </c>
      <c r="H23774" t="s">
        <v>145</v>
      </c>
      <c r="J23774" t="s">
        <v>14</v>
      </c>
      <c r="K23774">
        <v>46</v>
      </c>
      <c r="L23774" t="s">
        <v>15</v>
      </c>
    </row>
    <row r="23775" spans="1:12">
      <c r="A23775" t="e">
        <f ca="1">E00251715551121</f>
        <v>#NAME?</v>
      </c>
      <c r="B23775">
        <v>62</v>
      </c>
      <c r="C23775" t="s">
        <v>20</v>
      </c>
      <c r="D23775" s="1">
        <v>41730</v>
      </c>
      <c r="F23775">
        <v>1</v>
      </c>
      <c r="G23775">
        <v>2141</v>
      </c>
      <c r="H23775" t="s">
        <v>614</v>
      </c>
      <c r="J23775" t="s">
        <v>14</v>
      </c>
      <c r="K23775">
        <v>44</v>
      </c>
      <c r="L23775" t="s">
        <v>15</v>
      </c>
    </row>
    <row r="23776" spans="1:12">
      <c r="A23776" t="e">
        <f ca="1">E00251715551121</f>
        <v>#NAME?</v>
      </c>
      <c r="B23776">
        <v>62</v>
      </c>
      <c r="C23776" t="s">
        <v>20</v>
      </c>
      <c r="D23776" s="1">
        <v>42626</v>
      </c>
      <c r="F23776">
        <v>2</v>
      </c>
      <c r="G23776">
        <v>7904</v>
      </c>
      <c r="H23776" t="s">
        <v>75</v>
      </c>
      <c r="J23776" t="s">
        <v>14</v>
      </c>
      <c r="K23776">
        <v>46</v>
      </c>
      <c r="L23776" t="s">
        <v>22</v>
      </c>
    </row>
    <row r="23777" spans="1:12">
      <c r="A23777" t="e">
        <f ca="1">E00251528565821</f>
        <v>#NAME?</v>
      </c>
      <c r="B23777">
        <v>307</v>
      </c>
      <c r="C23777" t="s">
        <v>210</v>
      </c>
      <c r="D23777" s="1">
        <v>41442</v>
      </c>
      <c r="F23777">
        <v>2</v>
      </c>
      <c r="G23777">
        <v>4549</v>
      </c>
      <c r="H23777" t="s">
        <v>69</v>
      </c>
      <c r="J23777" t="s">
        <v>14</v>
      </c>
      <c r="K23777">
        <v>54</v>
      </c>
      <c r="L23777" t="s">
        <v>15</v>
      </c>
    </row>
    <row r="23778" spans="1:12">
      <c r="A23778" t="e">
        <f ca="1">E00251528565821</f>
        <v>#NAME?</v>
      </c>
      <c r="B23778">
        <v>307</v>
      </c>
      <c r="C23778" t="s">
        <v>210</v>
      </c>
      <c r="D23778" s="1">
        <v>42800</v>
      </c>
      <c r="F23778">
        <v>1</v>
      </c>
      <c r="G23778">
        <v>7062</v>
      </c>
      <c r="H23778" t="s">
        <v>97</v>
      </c>
      <c r="J23778" t="s">
        <v>14</v>
      </c>
      <c r="K23778">
        <v>57</v>
      </c>
      <c r="L23778" t="s">
        <v>15</v>
      </c>
    </row>
    <row r="23779" spans="1:12">
      <c r="A23779" t="e">
        <f ca="1">E00251429206321</f>
        <v>#NAME?</v>
      </c>
      <c r="B23779">
        <v>307</v>
      </c>
      <c r="C23779" t="s">
        <v>210</v>
      </c>
      <c r="D23779" s="1">
        <v>42011</v>
      </c>
      <c r="F23779">
        <v>1</v>
      </c>
      <c r="G23779">
        <v>4779</v>
      </c>
      <c r="H23779" t="s">
        <v>231</v>
      </c>
      <c r="J23779" t="s">
        <v>14</v>
      </c>
      <c r="K23779">
        <v>57</v>
      </c>
      <c r="L23779" t="s">
        <v>15</v>
      </c>
    </row>
    <row r="23780" spans="1:12">
      <c r="A23780" t="e">
        <f ca="1">E00251424821221</f>
        <v>#NAME?</v>
      </c>
      <c r="B23780">
        <v>122</v>
      </c>
      <c r="C23780" t="s">
        <v>522</v>
      </c>
      <c r="D23780" s="1">
        <v>41164</v>
      </c>
      <c r="F23780">
        <v>1</v>
      </c>
      <c r="G23780">
        <v>30000</v>
      </c>
      <c r="H23780" t="s">
        <v>144</v>
      </c>
      <c r="J23780" t="s">
        <v>14</v>
      </c>
      <c r="K23780">
        <v>56</v>
      </c>
      <c r="L23780" t="s">
        <v>15</v>
      </c>
    </row>
    <row r="23781" spans="1:12">
      <c r="A23781" t="e">
        <f ca="1">E00251424821221</f>
        <v>#NAME?</v>
      </c>
      <c r="B23781">
        <v>122</v>
      </c>
      <c r="C23781" t="s">
        <v>522</v>
      </c>
      <c r="D23781" s="1">
        <v>41495</v>
      </c>
      <c r="F23781">
        <v>4</v>
      </c>
      <c r="G23781">
        <v>4019</v>
      </c>
      <c r="H23781" t="s">
        <v>26</v>
      </c>
      <c r="J23781" t="s">
        <v>14</v>
      </c>
      <c r="K23781">
        <v>57</v>
      </c>
      <c r="L23781" t="s">
        <v>15</v>
      </c>
    </row>
    <row r="23782" spans="1:12">
      <c r="A23782" t="e">
        <f ca="1">E00251510737521</f>
        <v>#NAME?</v>
      </c>
      <c r="B23782">
        <v>122</v>
      </c>
      <c r="C23782" t="s">
        <v>522</v>
      </c>
      <c r="D23782" s="1">
        <v>41493</v>
      </c>
      <c r="F23782">
        <v>3</v>
      </c>
      <c r="G23782">
        <v>40390</v>
      </c>
      <c r="H23782" t="s">
        <v>624</v>
      </c>
      <c r="J23782" t="s">
        <v>14</v>
      </c>
      <c r="K23782">
        <v>63</v>
      </c>
      <c r="L23782" t="s">
        <v>15</v>
      </c>
    </row>
    <row r="23783" spans="1:12">
      <c r="A23783" t="e">
        <f ca="1">E00251510764721</f>
        <v>#NAME?</v>
      </c>
      <c r="B23783">
        <v>122</v>
      </c>
      <c r="C23783" t="s">
        <v>522</v>
      </c>
      <c r="D23783" s="1">
        <v>43028</v>
      </c>
      <c r="F23783">
        <v>1</v>
      </c>
      <c r="G23783">
        <v>60090</v>
      </c>
      <c r="H23783" t="s">
        <v>181</v>
      </c>
      <c r="J23783" t="s">
        <v>14</v>
      </c>
      <c r="K23783">
        <v>50</v>
      </c>
      <c r="L23783" t="s">
        <v>15</v>
      </c>
    </row>
    <row r="23784" spans="1:12">
      <c r="A23784" t="e">
        <f ca="1">E00251427592521</f>
        <v>#NAME?</v>
      </c>
      <c r="B23784">
        <v>7927</v>
      </c>
      <c r="C23784" t="s">
        <v>367</v>
      </c>
      <c r="D23784" s="1">
        <v>42846</v>
      </c>
      <c r="F23784">
        <v>3</v>
      </c>
      <c r="G23784">
        <v>4549</v>
      </c>
      <c r="H23784" t="s">
        <v>69</v>
      </c>
      <c r="J23784" t="s">
        <v>14</v>
      </c>
      <c r="K23784">
        <v>50</v>
      </c>
      <c r="L23784" t="s">
        <v>15</v>
      </c>
    </row>
    <row r="23785" spans="1:12">
      <c r="A23785" t="e">
        <f ca="1">E00251527290721</f>
        <v>#NAME?</v>
      </c>
      <c r="B23785">
        <v>12</v>
      </c>
      <c r="C23785" t="s">
        <v>771</v>
      </c>
      <c r="D23785" s="1">
        <v>41690</v>
      </c>
      <c r="F23785">
        <v>1</v>
      </c>
      <c r="G23785">
        <v>7262</v>
      </c>
      <c r="H23785" t="s">
        <v>198</v>
      </c>
      <c r="J23785" t="s">
        <v>14</v>
      </c>
      <c r="K23785">
        <v>53</v>
      </c>
      <c r="L23785" t="s">
        <v>15</v>
      </c>
    </row>
    <row r="23786" spans="1:12">
      <c r="A23786" t="e">
        <f ca="1">E00251527290721</f>
        <v>#NAME?</v>
      </c>
      <c r="B23786">
        <v>12</v>
      </c>
      <c r="C23786" t="s">
        <v>771</v>
      </c>
      <c r="D23786" s="1">
        <v>41845</v>
      </c>
      <c r="F23786">
        <v>1</v>
      </c>
      <c r="G23786">
        <v>8402</v>
      </c>
      <c r="H23786" t="s">
        <v>508</v>
      </c>
      <c r="J23786" t="s">
        <v>14</v>
      </c>
      <c r="K23786">
        <v>53</v>
      </c>
      <c r="L23786" t="s">
        <v>15</v>
      </c>
    </row>
    <row r="23787" spans="1:12">
      <c r="A23787" t="e">
        <f ca="1">E00251527038021</f>
        <v>#NAME?</v>
      </c>
      <c r="B23787">
        <v>11</v>
      </c>
      <c r="C23787" t="s">
        <v>245</v>
      </c>
      <c r="D23787" s="1">
        <v>42809</v>
      </c>
      <c r="F23787">
        <v>1</v>
      </c>
      <c r="G23787">
        <v>78820</v>
      </c>
      <c r="H23787" t="s">
        <v>861</v>
      </c>
      <c r="J23787" t="s">
        <v>14</v>
      </c>
      <c r="K23787">
        <v>59</v>
      </c>
      <c r="L23787" t="s">
        <v>22</v>
      </c>
    </row>
    <row r="23788" spans="1:12">
      <c r="A23788" t="e">
        <f ca="1">E00251518877721</f>
        <v>#NAME?</v>
      </c>
      <c r="B23788">
        <v>294</v>
      </c>
      <c r="C23788" t="s">
        <v>61</v>
      </c>
      <c r="D23788" s="1">
        <v>40974</v>
      </c>
      <c r="F23788">
        <v>1</v>
      </c>
      <c r="G23788">
        <v>5258</v>
      </c>
      <c r="H23788" t="s">
        <v>236</v>
      </c>
      <c r="J23788" t="s">
        <v>14</v>
      </c>
      <c r="K23788">
        <v>55</v>
      </c>
      <c r="L23788" t="s">
        <v>15</v>
      </c>
    </row>
    <row r="23789" spans="1:12">
      <c r="A23789" t="e">
        <f ca="1">E00251518877721</f>
        <v>#NAME?</v>
      </c>
      <c r="B23789">
        <v>294</v>
      </c>
      <c r="C23789" t="s">
        <v>61</v>
      </c>
      <c r="D23789" s="1">
        <v>41716</v>
      </c>
      <c r="F23789">
        <v>4</v>
      </c>
      <c r="G23789">
        <v>7273</v>
      </c>
      <c r="H23789" t="s">
        <v>543</v>
      </c>
      <c r="J23789" t="s">
        <v>14</v>
      </c>
      <c r="K23789">
        <v>57</v>
      </c>
      <c r="L23789" t="s">
        <v>15</v>
      </c>
    </row>
    <row r="23790" spans="1:12">
      <c r="A23790" t="e">
        <f ca="1">E00251518877721</f>
        <v>#NAME?</v>
      </c>
      <c r="B23790">
        <v>294</v>
      </c>
      <c r="C23790" t="s">
        <v>61</v>
      </c>
      <c r="D23790" s="1">
        <v>42184</v>
      </c>
      <c r="F23790">
        <v>3</v>
      </c>
      <c r="G23790">
        <v>7273</v>
      </c>
      <c r="H23790" t="s">
        <v>543</v>
      </c>
      <c r="J23790" t="s">
        <v>14</v>
      </c>
      <c r="K23790">
        <v>58</v>
      </c>
      <c r="L23790" t="s">
        <v>15</v>
      </c>
    </row>
    <row r="23791" spans="1:12">
      <c r="A23791" t="e">
        <f ca="1">E00251518877721</f>
        <v>#NAME?</v>
      </c>
      <c r="B23791">
        <v>397</v>
      </c>
      <c r="C23791" t="s">
        <v>773</v>
      </c>
      <c r="D23791" s="1">
        <v>43003</v>
      </c>
      <c r="F23791">
        <v>1</v>
      </c>
      <c r="G23791">
        <v>5253</v>
      </c>
      <c r="H23791" t="s">
        <v>380</v>
      </c>
      <c r="J23791" t="s">
        <v>14</v>
      </c>
      <c r="K23791">
        <v>60</v>
      </c>
      <c r="L23791" t="s">
        <v>15</v>
      </c>
    </row>
    <row r="23792" spans="1:12">
      <c r="A23792" t="e">
        <f ca="1">E00251514740821</f>
        <v>#NAME?</v>
      </c>
      <c r="B23792">
        <v>497</v>
      </c>
      <c r="C23792" t="s">
        <v>141</v>
      </c>
      <c r="D23792" s="1">
        <v>41674</v>
      </c>
      <c r="F23792">
        <v>1</v>
      </c>
      <c r="G23792">
        <v>7862</v>
      </c>
      <c r="H23792" t="s">
        <v>27</v>
      </c>
      <c r="J23792" t="s">
        <v>14</v>
      </c>
      <c r="K23792">
        <v>41</v>
      </c>
      <c r="L23792" t="s">
        <v>22</v>
      </c>
    </row>
    <row r="23793" spans="1:12">
      <c r="A23793" t="e">
        <f ca="1">E00251514740821</f>
        <v>#NAME?</v>
      </c>
      <c r="B23793">
        <v>6046</v>
      </c>
      <c r="C23793" t="s">
        <v>98</v>
      </c>
      <c r="D23793" s="1">
        <v>41756</v>
      </c>
      <c r="F23793">
        <v>1</v>
      </c>
      <c r="G23793">
        <v>8470</v>
      </c>
      <c r="H23793" t="s">
        <v>120</v>
      </c>
      <c r="I23793" t="s">
        <v>56</v>
      </c>
      <c r="J23793" t="s">
        <v>57</v>
      </c>
      <c r="K23793">
        <v>41</v>
      </c>
      <c r="L23793" t="s">
        <v>15</v>
      </c>
    </row>
    <row r="23794" spans="1:12">
      <c r="A23794" t="e">
        <f ca="1">E00251528938321</f>
        <v>#NAME?</v>
      </c>
      <c r="B23794">
        <v>291</v>
      </c>
      <c r="C23794" t="s">
        <v>160</v>
      </c>
      <c r="D23794" s="1">
        <v>42982</v>
      </c>
      <c r="F23794">
        <v>3</v>
      </c>
      <c r="G23794">
        <v>2729</v>
      </c>
      <c r="H23794" t="s">
        <v>115</v>
      </c>
      <c r="J23794" t="s">
        <v>14</v>
      </c>
      <c r="K23794">
        <v>59</v>
      </c>
      <c r="L23794" t="s">
        <v>15</v>
      </c>
    </row>
    <row r="23795" spans="1:12">
      <c r="A23795" t="e">
        <f ca="1">E00251528938321</f>
        <v>#NAME?</v>
      </c>
      <c r="B23795">
        <v>291</v>
      </c>
      <c r="C23795" t="s">
        <v>160</v>
      </c>
      <c r="D23795" s="1">
        <v>43003</v>
      </c>
      <c r="F23795">
        <v>3</v>
      </c>
      <c r="G23795">
        <v>496</v>
      </c>
      <c r="H23795" t="s">
        <v>190</v>
      </c>
      <c r="J23795" t="s">
        <v>14</v>
      </c>
      <c r="K23795">
        <v>59</v>
      </c>
      <c r="L23795" t="s">
        <v>15</v>
      </c>
    </row>
    <row r="23796" spans="1:12">
      <c r="A23796" t="e">
        <f ca="1">E00251427592521</f>
        <v>#NAME?</v>
      </c>
      <c r="B23796">
        <v>11</v>
      </c>
      <c r="C23796" t="s">
        <v>245</v>
      </c>
      <c r="D23796" s="1">
        <v>42404</v>
      </c>
      <c r="F23796">
        <v>2</v>
      </c>
      <c r="G23796">
        <v>70219</v>
      </c>
      <c r="H23796" t="s">
        <v>498</v>
      </c>
      <c r="J23796" t="s">
        <v>14</v>
      </c>
      <c r="K23796">
        <v>49</v>
      </c>
      <c r="L23796" t="s">
        <v>15</v>
      </c>
    </row>
    <row r="23797" spans="1:12">
      <c r="A23797" t="e">
        <f ca="1">E00251427221921</f>
        <v>#NAME?</v>
      </c>
      <c r="B23797">
        <v>10</v>
      </c>
      <c r="C23797" t="s">
        <v>18</v>
      </c>
      <c r="D23797" s="1">
        <v>42899</v>
      </c>
      <c r="F23797">
        <v>1</v>
      </c>
      <c r="G23797">
        <v>2749</v>
      </c>
      <c r="H23797" t="s">
        <v>147</v>
      </c>
      <c r="J23797" t="s">
        <v>14</v>
      </c>
      <c r="K23797">
        <v>60</v>
      </c>
      <c r="L23797" t="s">
        <v>15</v>
      </c>
    </row>
    <row r="23798" spans="1:12">
      <c r="A23798" t="e">
        <f ca="1">E00251532069021</f>
        <v>#NAME?</v>
      </c>
      <c r="B23798">
        <v>489</v>
      </c>
      <c r="C23798" t="s">
        <v>100</v>
      </c>
      <c r="D23798" s="1">
        <v>42027</v>
      </c>
      <c r="F23798">
        <v>2</v>
      </c>
      <c r="G23798">
        <v>4019</v>
      </c>
      <c r="H23798" t="s">
        <v>26</v>
      </c>
      <c r="J23798" t="s">
        <v>14</v>
      </c>
      <c r="K23798">
        <v>45</v>
      </c>
      <c r="L23798" t="s">
        <v>15</v>
      </c>
    </row>
    <row r="23799" spans="1:12">
      <c r="A23799" t="e">
        <f ca="1">E00251616256121</f>
        <v>#NAME?</v>
      </c>
      <c r="B23799">
        <v>491</v>
      </c>
      <c r="C23799" t="s">
        <v>567</v>
      </c>
      <c r="D23799" s="1">
        <v>41848</v>
      </c>
      <c r="F23799">
        <v>2</v>
      </c>
      <c r="G23799">
        <v>6101</v>
      </c>
      <c r="H23799" t="s">
        <v>423</v>
      </c>
      <c r="J23799" t="s">
        <v>14</v>
      </c>
      <c r="K23799">
        <v>57</v>
      </c>
      <c r="L23799" t="s">
        <v>15</v>
      </c>
    </row>
    <row r="23800" spans="1:12">
      <c r="A23800" t="e">
        <f ca="1">E00251616256121</f>
        <v>#NAME?</v>
      </c>
      <c r="B23800">
        <v>491</v>
      </c>
      <c r="C23800" t="s">
        <v>567</v>
      </c>
      <c r="D23800" s="1">
        <v>41848</v>
      </c>
      <c r="F23800">
        <v>3</v>
      </c>
      <c r="G23800">
        <v>2729</v>
      </c>
      <c r="H23800" t="s">
        <v>115</v>
      </c>
      <c r="J23800" t="s">
        <v>14</v>
      </c>
      <c r="K23800">
        <v>57</v>
      </c>
      <c r="L23800" t="s">
        <v>15</v>
      </c>
    </row>
    <row r="23801" spans="1:12">
      <c r="A23801" t="e">
        <f ca="1">E00251616256121</f>
        <v>#NAME?</v>
      </c>
      <c r="B23801">
        <v>491</v>
      </c>
      <c r="C23801" t="s">
        <v>567</v>
      </c>
      <c r="D23801" s="1">
        <v>41890</v>
      </c>
      <c r="F23801">
        <v>2</v>
      </c>
      <c r="G23801">
        <v>30000</v>
      </c>
      <c r="H23801" t="s">
        <v>144</v>
      </c>
      <c r="J23801" t="s">
        <v>14</v>
      </c>
      <c r="K23801">
        <v>57</v>
      </c>
      <c r="L23801" t="s">
        <v>15</v>
      </c>
    </row>
    <row r="23802" spans="1:12">
      <c r="A23802" t="e">
        <f ca="1">E00251512525621</f>
        <v>#NAME?</v>
      </c>
      <c r="B23802">
        <v>48</v>
      </c>
      <c r="C23802" t="s">
        <v>249</v>
      </c>
      <c r="D23802" s="1">
        <v>41116</v>
      </c>
      <c r="F23802">
        <v>3</v>
      </c>
      <c r="G23802">
        <v>4019</v>
      </c>
      <c r="H23802" t="s">
        <v>26</v>
      </c>
      <c r="J23802" t="s">
        <v>14</v>
      </c>
      <c r="K23802">
        <v>62</v>
      </c>
      <c r="L23802" t="s">
        <v>15</v>
      </c>
    </row>
    <row r="23803" spans="1:12">
      <c r="A23803" t="e">
        <f ca="1">E00251424800621</f>
        <v>#NAME?</v>
      </c>
      <c r="B23803">
        <v>108</v>
      </c>
      <c r="C23803" t="s">
        <v>481</v>
      </c>
      <c r="D23803" s="1">
        <v>41753</v>
      </c>
      <c r="F23803">
        <v>1</v>
      </c>
      <c r="G23803">
        <v>25000</v>
      </c>
      <c r="H23803" t="s">
        <v>178</v>
      </c>
      <c r="J23803" t="s">
        <v>14</v>
      </c>
      <c r="K23803">
        <v>48</v>
      </c>
      <c r="L23803" t="s">
        <v>15</v>
      </c>
    </row>
    <row r="23804" spans="1:12">
      <c r="A23804" t="e">
        <f ca="1">E00251528672121</f>
        <v>#NAME?</v>
      </c>
      <c r="B23804">
        <v>292</v>
      </c>
      <c r="C23804" t="s">
        <v>467</v>
      </c>
      <c r="D23804" s="1">
        <v>41176</v>
      </c>
      <c r="F23804">
        <v>1</v>
      </c>
      <c r="G23804">
        <v>5289</v>
      </c>
      <c r="H23804" t="s">
        <v>936</v>
      </c>
      <c r="J23804" t="s">
        <v>14</v>
      </c>
      <c r="K23804">
        <v>46</v>
      </c>
      <c r="L23804" t="s">
        <v>15</v>
      </c>
    </row>
    <row r="23805" spans="1:12">
      <c r="A23805" t="e">
        <f ca="1">E00251533621021</f>
        <v>#NAME?</v>
      </c>
      <c r="B23805">
        <v>4883</v>
      </c>
      <c r="C23805" t="s">
        <v>1571</v>
      </c>
      <c r="D23805" s="1">
        <v>43031</v>
      </c>
      <c r="F23805">
        <v>1</v>
      </c>
      <c r="G23805">
        <v>5990</v>
      </c>
      <c r="H23805" t="s">
        <v>60</v>
      </c>
      <c r="I23805" t="s">
        <v>148</v>
      </c>
      <c r="J23805" t="s">
        <v>57</v>
      </c>
      <c r="K23805">
        <v>53</v>
      </c>
      <c r="L23805" t="s">
        <v>15</v>
      </c>
    </row>
    <row r="23806" spans="1:12">
      <c r="A23806" t="e">
        <f ca="1">E00251617547621</f>
        <v>#NAME?</v>
      </c>
      <c r="B23806">
        <v>490</v>
      </c>
      <c r="C23806" t="s">
        <v>158</v>
      </c>
      <c r="D23806" s="1">
        <v>42997</v>
      </c>
      <c r="F23806">
        <v>1</v>
      </c>
      <c r="G23806">
        <v>56400</v>
      </c>
      <c r="H23806" t="s">
        <v>91</v>
      </c>
      <c r="J23806" t="s">
        <v>14</v>
      </c>
      <c r="K23806">
        <v>66</v>
      </c>
      <c r="L23806" t="s">
        <v>15</v>
      </c>
    </row>
    <row r="23807" spans="1:12">
      <c r="A23807" t="e">
        <f ca="1">E00251424800621</f>
        <v>#NAME?</v>
      </c>
      <c r="B23807">
        <v>108</v>
      </c>
      <c r="C23807" t="s">
        <v>481</v>
      </c>
      <c r="D23807" s="1">
        <v>42865</v>
      </c>
      <c r="F23807">
        <v>5</v>
      </c>
      <c r="G23807">
        <v>30002</v>
      </c>
      <c r="H23807" t="s">
        <v>492</v>
      </c>
      <c r="J23807" t="s">
        <v>14</v>
      </c>
      <c r="K23807">
        <v>51</v>
      </c>
      <c r="L23807" t="s">
        <v>15</v>
      </c>
    </row>
    <row r="23808" spans="1:12">
      <c r="A23808" t="e">
        <f ca="1">E00251518877721</f>
        <v>#NAME?</v>
      </c>
      <c r="B23808">
        <v>294</v>
      </c>
      <c r="C23808" t="s">
        <v>61</v>
      </c>
      <c r="D23808" s="1">
        <v>41716</v>
      </c>
      <c r="F23808">
        <v>5</v>
      </c>
      <c r="G23808">
        <v>7140</v>
      </c>
      <c r="H23808" t="s">
        <v>1130</v>
      </c>
      <c r="J23808" t="s">
        <v>14</v>
      </c>
      <c r="K23808">
        <v>57</v>
      </c>
      <c r="L23808" t="s">
        <v>15</v>
      </c>
    </row>
    <row r="23809" spans="1:12">
      <c r="A23809" t="e">
        <f ca="1">E00251518877721</f>
        <v>#NAME?</v>
      </c>
      <c r="B23809">
        <v>297</v>
      </c>
      <c r="C23809" t="s">
        <v>411</v>
      </c>
      <c r="D23809" s="1">
        <v>41323</v>
      </c>
      <c r="F23809">
        <v>6</v>
      </c>
      <c r="G23809">
        <v>7140</v>
      </c>
      <c r="H23809" t="s">
        <v>1130</v>
      </c>
      <c r="J23809" t="s">
        <v>14</v>
      </c>
      <c r="K23809">
        <v>55</v>
      </c>
      <c r="L23809" t="s">
        <v>15</v>
      </c>
    </row>
    <row r="23810" spans="1:12">
      <c r="A23810" t="e">
        <f ca="1">E00251518877721</f>
        <v>#NAME?</v>
      </c>
      <c r="B23810">
        <v>294</v>
      </c>
      <c r="C23810" t="s">
        <v>61</v>
      </c>
      <c r="D23810" s="1">
        <v>41311</v>
      </c>
      <c r="F23810">
        <v>4</v>
      </c>
      <c r="G23810">
        <v>7140</v>
      </c>
      <c r="H23810" t="s">
        <v>1130</v>
      </c>
      <c r="J23810" t="s">
        <v>14</v>
      </c>
      <c r="K23810">
        <v>55</v>
      </c>
      <c r="L23810" t="s">
        <v>15</v>
      </c>
    </row>
    <row r="23811" spans="1:12">
      <c r="A23811" t="e">
        <f ca="1">E00251518877721</f>
        <v>#NAME?</v>
      </c>
      <c r="B23811">
        <v>294</v>
      </c>
      <c r="C23811" t="s">
        <v>61</v>
      </c>
      <c r="D23811" s="1">
        <v>42103</v>
      </c>
      <c r="F23811">
        <v>1</v>
      </c>
      <c r="G23811">
        <v>71984</v>
      </c>
      <c r="H23811" t="s">
        <v>1099</v>
      </c>
      <c r="J23811" t="s">
        <v>14</v>
      </c>
      <c r="K23811">
        <v>58</v>
      </c>
      <c r="L23811" t="s">
        <v>15</v>
      </c>
    </row>
    <row r="23812" spans="1:12">
      <c r="A23812" t="e">
        <f ca="1">E00251616256121</f>
        <v>#NAME?</v>
      </c>
      <c r="B23812">
        <v>103</v>
      </c>
      <c r="C23812" t="s">
        <v>775</v>
      </c>
      <c r="D23812" s="1">
        <v>41402</v>
      </c>
      <c r="F23812">
        <v>3</v>
      </c>
      <c r="G23812">
        <v>49390</v>
      </c>
      <c r="H23812" t="s">
        <v>59</v>
      </c>
      <c r="J23812" t="s">
        <v>14</v>
      </c>
      <c r="K23812">
        <v>55</v>
      </c>
      <c r="L23812" t="s">
        <v>15</v>
      </c>
    </row>
    <row r="23813" spans="1:12">
      <c r="A23813" t="e">
        <f ca="1">E00251616256121</f>
        <v>#NAME?</v>
      </c>
      <c r="B23813">
        <v>129</v>
      </c>
      <c r="C23813" t="s">
        <v>871</v>
      </c>
      <c r="D23813" s="1">
        <v>41565</v>
      </c>
      <c r="F23813">
        <v>1</v>
      </c>
      <c r="G23813">
        <v>49390</v>
      </c>
      <c r="H23813" t="s">
        <v>59</v>
      </c>
      <c r="J23813" t="s">
        <v>14</v>
      </c>
      <c r="K23813">
        <v>56</v>
      </c>
      <c r="L23813" t="s">
        <v>15</v>
      </c>
    </row>
    <row r="23814" spans="1:12">
      <c r="A23814" t="e">
        <f ca="1">E00251528938321</f>
        <v>#NAME?</v>
      </c>
      <c r="B23814">
        <v>291</v>
      </c>
      <c r="C23814" t="s">
        <v>160</v>
      </c>
      <c r="D23814" s="1">
        <v>41309</v>
      </c>
      <c r="F23814">
        <v>4</v>
      </c>
      <c r="G23814">
        <v>4019</v>
      </c>
      <c r="H23814" t="s">
        <v>26</v>
      </c>
      <c r="J23814" t="s">
        <v>14</v>
      </c>
      <c r="K23814">
        <v>54</v>
      </c>
      <c r="L23814" t="s">
        <v>15</v>
      </c>
    </row>
    <row r="23815" spans="1:12">
      <c r="A23815" t="e">
        <f ca="1">E00251528938321</f>
        <v>#NAME?</v>
      </c>
      <c r="B23815">
        <v>291</v>
      </c>
      <c r="C23815" t="s">
        <v>160</v>
      </c>
      <c r="D23815" s="1">
        <v>41977</v>
      </c>
      <c r="F23815">
        <v>2</v>
      </c>
      <c r="G23815">
        <v>5859</v>
      </c>
      <c r="H23815" t="s">
        <v>607</v>
      </c>
      <c r="J23815" t="s">
        <v>14</v>
      </c>
      <c r="K23815">
        <v>56</v>
      </c>
      <c r="L23815" t="s">
        <v>15</v>
      </c>
    </row>
    <row r="23816" spans="1:12">
      <c r="A23816" t="e">
        <f ca="1">E00251528938321</f>
        <v>#NAME?</v>
      </c>
      <c r="B23816">
        <v>291</v>
      </c>
      <c r="C23816" t="s">
        <v>160</v>
      </c>
      <c r="D23816" s="1">
        <v>42132</v>
      </c>
      <c r="F23816">
        <v>1</v>
      </c>
      <c r="G23816">
        <v>78057</v>
      </c>
      <c r="H23816" t="s">
        <v>140</v>
      </c>
      <c r="J23816" t="s">
        <v>14</v>
      </c>
      <c r="K23816">
        <v>56</v>
      </c>
      <c r="L23816" t="s">
        <v>22</v>
      </c>
    </row>
    <row r="23817" spans="1:12">
      <c r="A23817" t="e">
        <f ca="1">E00251429251821</f>
        <v>#NAME?</v>
      </c>
      <c r="B23817">
        <v>294</v>
      </c>
      <c r="C23817" t="s">
        <v>61</v>
      </c>
      <c r="D23817" s="1">
        <v>41899</v>
      </c>
      <c r="F23817">
        <v>1</v>
      </c>
      <c r="G23817">
        <v>78900</v>
      </c>
      <c r="H23817" t="s">
        <v>79</v>
      </c>
      <c r="J23817" t="s">
        <v>14</v>
      </c>
      <c r="K23817">
        <v>54</v>
      </c>
      <c r="L23817" t="s">
        <v>22</v>
      </c>
    </row>
    <row r="23818" spans="1:12">
      <c r="A23818" t="e">
        <f ca="1">E00251528608021</f>
        <v>#NAME?</v>
      </c>
      <c r="B23818">
        <v>695</v>
      </c>
      <c r="C23818" t="s">
        <v>257</v>
      </c>
      <c r="D23818" s="1">
        <v>42052</v>
      </c>
      <c r="F23818">
        <v>1</v>
      </c>
      <c r="G23818">
        <v>27800</v>
      </c>
      <c r="H23818" t="s">
        <v>145</v>
      </c>
      <c r="J23818" t="s">
        <v>14</v>
      </c>
      <c r="K23818">
        <v>46</v>
      </c>
      <c r="L23818" t="s">
        <v>15</v>
      </c>
    </row>
    <row r="23819" spans="1:12">
      <c r="A23819" t="e">
        <f ca="1">E00251528608021</f>
        <v>#NAME?</v>
      </c>
      <c r="B23819">
        <v>695</v>
      </c>
      <c r="C23819" t="s">
        <v>257</v>
      </c>
      <c r="D23819" s="1">
        <v>42103</v>
      </c>
      <c r="F23819">
        <v>2</v>
      </c>
      <c r="G23819">
        <v>27800</v>
      </c>
      <c r="H23819" t="s">
        <v>145</v>
      </c>
      <c r="J23819" t="s">
        <v>14</v>
      </c>
      <c r="K23819">
        <v>46</v>
      </c>
      <c r="L23819" t="s">
        <v>15</v>
      </c>
    </row>
    <row r="23820" spans="1:12">
      <c r="A23820" t="e">
        <f ca="1">E00251528608021</f>
        <v>#NAME?</v>
      </c>
      <c r="B23820">
        <v>753</v>
      </c>
      <c r="C23820" t="s">
        <v>545</v>
      </c>
      <c r="D23820" s="1">
        <v>42361</v>
      </c>
      <c r="F23820">
        <v>1</v>
      </c>
      <c r="G23820">
        <v>71646</v>
      </c>
      <c r="H23820" t="s">
        <v>1572</v>
      </c>
      <c r="I23820" t="s">
        <v>56</v>
      </c>
      <c r="J23820" t="s">
        <v>57</v>
      </c>
      <c r="K23820">
        <v>47</v>
      </c>
      <c r="L23820" t="s">
        <v>15</v>
      </c>
    </row>
    <row r="23821" spans="1:12">
      <c r="A23821" t="e">
        <f ca="1">E00251528672121</f>
        <v>#NAME?</v>
      </c>
      <c r="B23821">
        <v>292</v>
      </c>
      <c r="C23821" t="s">
        <v>467</v>
      </c>
      <c r="D23821" s="1">
        <v>41176</v>
      </c>
      <c r="F23821">
        <v>3</v>
      </c>
      <c r="G23821">
        <v>3051</v>
      </c>
      <c r="H23821" t="s">
        <v>13</v>
      </c>
      <c r="J23821" t="s">
        <v>14</v>
      </c>
      <c r="K23821">
        <v>46</v>
      </c>
      <c r="L23821" t="s">
        <v>15</v>
      </c>
    </row>
    <row r="23822" spans="1:12">
      <c r="A23822" t="e">
        <f ca="1">E00251616256121</f>
        <v>#NAME?</v>
      </c>
      <c r="B23822">
        <v>103</v>
      </c>
      <c r="C23822" t="s">
        <v>775</v>
      </c>
      <c r="D23822" s="1">
        <v>41534</v>
      </c>
      <c r="F23822">
        <v>3</v>
      </c>
      <c r="G23822">
        <v>49390</v>
      </c>
      <c r="H23822" t="s">
        <v>59</v>
      </c>
      <c r="J23822" t="s">
        <v>14</v>
      </c>
      <c r="K23822">
        <v>56</v>
      </c>
      <c r="L23822" t="s">
        <v>15</v>
      </c>
    </row>
    <row r="23823" spans="1:12">
      <c r="A23823" t="e">
        <f ca="1">E00251537604521</f>
        <v>#NAME?</v>
      </c>
      <c r="B23823">
        <v>459</v>
      </c>
      <c r="C23823" t="s">
        <v>187</v>
      </c>
      <c r="D23823" s="1">
        <v>42646</v>
      </c>
      <c r="F23823">
        <v>2</v>
      </c>
      <c r="G23823">
        <v>4019</v>
      </c>
      <c r="H23823" t="s">
        <v>26</v>
      </c>
      <c r="J23823" t="s">
        <v>14</v>
      </c>
      <c r="K23823">
        <v>52</v>
      </c>
      <c r="L23823" t="s">
        <v>15</v>
      </c>
    </row>
    <row r="23824" spans="1:12">
      <c r="A23824" t="e">
        <f ca="1">E00251510764721</f>
        <v>#NAME?</v>
      </c>
      <c r="B23824">
        <v>122</v>
      </c>
      <c r="C23824" t="s">
        <v>522</v>
      </c>
      <c r="D23824" s="1">
        <v>41437</v>
      </c>
      <c r="F23824">
        <v>2</v>
      </c>
      <c r="G23824">
        <v>60090</v>
      </c>
      <c r="H23824" t="s">
        <v>181</v>
      </c>
      <c r="J23824" t="s">
        <v>14</v>
      </c>
      <c r="K23824">
        <v>45</v>
      </c>
      <c r="L23824" t="s">
        <v>15</v>
      </c>
    </row>
    <row r="23825" spans="1:12">
      <c r="A23825" t="e">
        <f ca="1">E00251510764721</f>
        <v>#NAME?</v>
      </c>
      <c r="B23825">
        <v>122</v>
      </c>
      <c r="C23825" t="s">
        <v>522</v>
      </c>
      <c r="D23825" s="1">
        <v>41617</v>
      </c>
      <c r="F23825">
        <v>1</v>
      </c>
      <c r="G23825">
        <v>60090</v>
      </c>
      <c r="H23825" t="s">
        <v>181</v>
      </c>
      <c r="J23825" t="s">
        <v>14</v>
      </c>
      <c r="K23825">
        <v>46</v>
      </c>
      <c r="L23825" t="s">
        <v>15</v>
      </c>
    </row>
    <row r="23826" spans="1:12">
      <c r="A23826" t="e">
        <f ca="1">E00251717807221</f>
        <v>#NAME?</v>
      </c>
      <c r="B23826">
        <v>1128</v>
      </c>
      <c r="C23826" t="s">
        <v>424</v>
      </c>
      <c r="D23826" s="1">
        <v>43032</v>
      </c>
      <c r="F23826">
        <v>3</v>
      </c>
      <c r="G23826">
        <v>2419</v>
      </c>
      <c r="H23826" t="s">
        <v>802</v>
      </c>
      <c r="J23826" t="s">
        <v>14</v>
      </c>
      <c r="K23826">
        <v>49</v>
      </c>
      <c r="L23826" t="s">
        <v>15</v>
      </c>
    </row>
    <row r="23827" spans="1:12">
      <c r="A23827" t="e">
        <f ca="1">E00251528938321</f>
        <v>#NAME?</v>
      </c>
      <c r="B23827">
        <v>291</v>
      </c>
      <c r="C23827" t="s">
        <v>160</v>
      </c>
      <c r="D23827" s="1">
        <v>42254</v>
      </c>
      <c r="F23827">
        <v>4</v>
      </c>
      <c r="G23827">
        <v>7904</v>
      </c>
      <c r="H23827" t="s">
        <v>75</v>
      </c>
      <c r="J23827" t="s">
        <v>14</v>
      </c>
      <c r="K23827">
        <v>57</v>
      </c>
      <c r="L23827" t="s">
        <v>22</v>
      </c>
    </row>
    <row r="23828" spans="1:12">
      <c r="A23828" t="e">
        <f ca="1">E00251616256121</f>
        <v>#NAME?</v>
      </c>
      <c r="B23828">
        <v>491</v>
      </c>
      <c r="C23828" t="s">
        <v>567</v>
      </c>
      <c r="D23828" s="1">
        <v>42272</v>
      </c>
      <c r="F23828">
        <v>4</v>
      </c>
      <c r="G23828">
        <v>72743</v>
      </c>
      <c r="H23828" t="s">
        <v>155</v>
      </c>
      <c r="J23828" t="s">
        <v>14</v>
      </c>
      <c r="K23828">
        <v>58</v>
      </c>
      <c r="L23828" t="s">
        <v>15</v>
      </c>
    </row>
    <row r="23829" spans="1:12">
      <c r="A23829" t="e">
        <f ca="1">E00251518877721</f>
        <v>#NAME?</v>
      </c>
      <c r="B23829">
        <v>294</v>
      </c>
      <c r="C23829" t="s">
        <v>61</v>
      </c>
      <c r="D23829" s="1">
        <v>42313</v>
      </c>
      <c r="F23829">
        <v>2</v>
      </c>
      <c r="G23829">
        <v>30000</v>
      </c>
      <c r="H23829" t="s">
        <v>144</v>
      </c>
      <c r="J23829" t="s">
        <v>14</v>
      </c>
      <c r="K23829">
        <v>58</v>
      </c>
      <c r="L23829" t="s">
        <v>15</v>
      </c>
    </row>
    <row r="23830" spans="1:12">
      <c r="A23830" t="e">
        <f ca="1">E00251518877721</f>
        <v>#NAME?</v>
      </c>
      <c r="B23830">
        <v>294</v>
      </c>
      <c r="C23830" t="s">
        <v>61</v>
      </c>
      <c r="D23830" s="1">
        <v>42313</v>
      </c>
      <c r="F23830">
        <v>3</v>
      </c>
      <c r="G23830">
        <v>7962</v>
      </c>
      <c r="H23830" t="s">
        <v>111</v>
      </c>
      <c r="J23830" t="s">
        <v>14</v>
      </c>
      <c r="K23830">
        <v>58</v>
      </c>
      <c r="L23830" t="s">
        <v>22</v>
      </c>
    </row>
    <row r="23831" spans="1:12">
      <c r="A23831" t="e">
        <f ca="1">E00251518877721</f>
        <v>#NAME?</v>
      </c>
      <c r="B23831">
        <v>294</v>
      </c>
      <c r="C23831" t="s">
        <v>61</v>
      </c>
      <c r="D23831" s="1">
        <v>42376</v>
      </c>
      <c r="F23831">
        <v>2</v>
      </c>
      <c r="G23831">
        <v>7962</v>
      </c>
      <c r="H23831" t="s">
        <v>111</v>
      </c>
      <c r="J23831" t="s">
        <v>14</v>
      </c>
      <c r="K23831">
        <v>58</v>
      </c>
      <c r="L23831" t="s">
        <v>22</v>
      </c>
    </row>
    <row r="23832" spans="1:12">
      <c r="A23832" t="e">
        <f ca="1">E00251428403021</f>
        <v>#NAME?</v>
      </c>
      <c r="B23832">
        <v>66</v>
      </c>
      <c r="C23832" t="s">
        <v>134</v>
      </c>
      <c r="D23832" s="1">
        <v>42325</v>
      </c>
      <c r="F23832">
        <v>1</v>
      </c>
      <c r="G23832">
        <v>27800</v>
      </c>
      <c r="H23832" t="s">
        <v>145</v>
      </c>
      <c r="J23832" t="s">
        <v>14</v>
      </c>
      <c r="K23832">
        <v>44</v>
      </c>
      <c r="L23832" t="s">
        <v>15</v>
      </c>
    </row>
    <row r="23833" spans="1:12">
      <c r="A23833" t="e">
        <f ca="1">E00251427592521</f>
        <v>#NAME?</v>
      </c>
      <c r="B23833">
        <v>11</v>
      </c>
      <c r="C23833" t="s">
        <v>245</v>
      </c>
      <c r="D23833" s="1">
        <v>42124</v>
      </c>
      <c r="F23833">
        <v>1</v>
      </c>
      <c r="G23833">
        <v>7089</v>
      </c>
      <c r="H23833" t="s">
        <v>487</v>
      </c>
      <c r="J23833" t="s">
        <v>14</v>
      </c>
      <c r="K23833">
        <v>48</v>
      </c>
      <c r="L23833" t="s">
        <v>15</v>
      </c>
    </row>
    <row r="23834" spans="1:12">
      <c r="A23834" t="e">
        <f ca="1">E00251428403021</f>
        <v>#NAME?</v>
      </c>
      <c r="B23834">
        <v>66</v>
      </c>
      <c r="C23834" t="s">
        <v>134</v>
      </c>
      <c r="D23834" s="1">
        <v>42915</v>
      </c>
      <c r="F23834">
        <v>1</v>
      </c>
      <c r="G23834">
        <v>539</v>
      </c>
      <c r="H23834" t="s">
        <v>379</v>
      </c>
      <c r="J23834" t="s">
        <v>14</v>
      </c>
      <c r="K23834">
        <v>45</v>
      </c>
      <c r="L23834" t="s">
        <v>15</v>
      </c>
    </row>
    <row r="23835" spans="1:12">
      <c r="A23835" t="e">
        <f ca="1">E00251617547621</f>
        <v>#NAME?</v>
      </c>
      <c r="B23835">
        <v>490</v>
      </c>
      <c r="C23835" t="s">
        <v>158</v>
      </c>
      <c r="D23835" s="1">
        <v>42390</v>
      </c>
      <c r="F23835">
        <v>1</v>
      </c>
      <c r="G23835">
        <v>7389</v>
      </c>
      <c r="H23835" t="s">
        <v>782</v>
      </c>
      <c r="J23835" t="s">
        <v>14</v>
      </c>
      <c r="K23835">
        <v>65</v>
      </c>
      <c r="L23835" t="s">
        <v>15</v>
      </c>
    </row>
    <row r="23836" spans="1:12">
      <c r="A23836" t="e">
        <f ca="1">E00251617547621</f>
        <v>#NAME?</v>
      </c>
      <c r="B23836">
        <v>1327</v>
      </c>
      <c r="C23836" t="s">
        <v>392</v>
      </c>
      <c r="D23836" s="1">
        <v>42995</v>
      </c>
      <c r="F23836">
        <v>1</v>
      </c>
      <c r="G23836">
        <v>56400</v>
      </c>
      <c r="H23836" t="s">
        <v>91</v>
      </c>
      <c r="J23836" t="s">
        <v>14</v>
      </c>
      <c r="K23836">
        <v>66</v>
      </c>
      <c r="L23836" t="s">
        <v>15</v>
      </c>
    </row>
    <row r="23837" spans="1:12">
      <c r="A23837" t="e">
        <f ca="1">E00251528938321</f>
        <v>#NAME?</v>
      </c>
      <c r="B23837">
        <v>291</v>
      </c>
      <c r="C23837" t="s">
        <v>160</v>
      </c>
      <c r="D23837" s="1">
        <v>42982</v>
      </c>
      <c r="F23837">
        <v>6</v>
      </c>
      <c r="G23837">
        <v>496</v>
      </c>
      <c r="H23837" t="s">
        <v>190</v>
      </c>
      <c r="J23837" t="s">
        <v>14</v>
      </c>
      <c r="K23837">
        <v>59</v>
      </c>
      <c r="L23837" t="s">
        <v>15</v>
      </c>
    </row>
    <row r="23838" spans="1:12">
      <c r="A23838" t="e">
        <f ca="1">E00251512352121</f>
        <v>#NAME?</v>
      </c>
      <c r="B23838">
        <v>767</v>
      </c>
      <c r="C23838" t="s">
        <v>658</v>
      </c>
      <c r="D23838" s="1">
        <v>43057</v>
      </c>
      <c r="F23838">
        <v>2</v>
      </c>
      <c r="G23838">
        <v>2720</v>
      </c>
      <c r="H23838" t="s">
        <v>65</v>
      </c>
      <c r="I23838" t="s">
        <v>56</v>
      </c>
      <c r="J23838" t="s">
        <v>57</v>
      </c>
      <c r="K23838">
        <v>56</v>
      </c>
      <c r="L23838" t="s">
        <v>15</v>
      </c>
    </row>
    <row r="23839" spans="1:12">
      <c r="A23839" t="e">
        <f ca="1">E00251429309821</f>
        <v>#NAME?</v>
      </c>
      <c r="B23839">
        <v>291</v>
      </c>
      <c r="C23839" t="s">
        <v>160</v>
      </c>
      <c r="D23839" s="1">
        <v>42424</v>
      </c>
      <c r="F23839">
        <v>2</v>
      </c>
      <c r="G23839">
        <v>4019</v>
      </c>
      <c r="H23839" t="s">
        <v>26</v>
      </c>
      <c r="J23839" t="s">
        <v>14</v>
      </c>
      <c r="K23839">
        <v>67</v>
      </c>
      <c r="L23839" t="s">
        <v>15</v>
      </c>
    </row>
    <row r="23840" spans="1:12">
      <c r="A23840" t="e">
        <f ca="1">E00251429309821</f>
        <v>#NAME?</v>
      </c>
      <c r="B23840">
        <v>291</v>
      </c>
      <c r="C23840" t="s">
        <v>160</v>
      </c>
      <c r="D23840" s="1">
        <v>42650</v>
      </c>
      <c r="F23840">
        <v>1</v>
      </c>
      <c r="G23840">
        <v>25000</v>
      </c>
      <c r="H23840" t="s">
        <v>178</v>
      </c>
      <c r="J23840" t="s">
        <v>14</v>
      </c>
      <c r="K23840">
        <v>67</v>
      </c>
      <c r="L23840" t="s">
        <v>15</v>
      </c>
    </row>
    <row r="23841" spans="1:12">
      <c r="A23841" t="e">
        <f ca="1">E00251715752221</f>
        <v>#NAME?</v>
      </c>
      <c r="B23841">
        <v>502</v>
      </c>
      <c r="C23841" t="s">
        <v>172</v>
      </c>
      <c r="D23841" s="1">
        <v>40967</v>
      </c>
      <c r="F23841">
        <v>2</v>
      </c>
      <c r="G23841">
        <v>4019</v>
      </c>
      <c r="H23841" t="s">
        <v>26</v>
      </c>
      <c r="J23841" t="s">
        <v>14</v>
      </c>
      <c r="K23841">
        <v>56</v>
      </c>
      <c r="L23841" t="s">
        <v>15</v>
      </c>
    </row>
    <row r="23842" spans="1:12">
      <c r="A23842" t="e">
        <f ca="1">E00251528938321</f>
        <v>#NAME?</v>
      </c>
      <c r="B23842">
        <v>291</v>
      </c>
      <c r="C23842" t="s">
        <v>160</v>
      </c>
      <c r="D23842" s="1">
        <v>41348</v>
      </c>
      <c r="F23842">
        <v>3</v>
      </c>
      <c r="G23842">
        <v>4019</v>
      </c>
      <c r="H23842" t="s">
        <v>26</v>
      </c>
      <c r="J23842" t="s">
        <v>14</v>
      </c>
      <c r="K23842">
        <v>54</v>
      </c>
      <c r="L23842" t="s">
        <v>15</v>
      </c>
    </row>
    <row r="23843" spans="1:12">
      <c r="A23843" t="e">
        <f ca="1">E00251528938321</f>
        <v>#NAME?</v>
      </c>
      <c r="B23843">
        <v>291</v>
      </c>
      <c r="C23843" t="s">
        <v>160</v>
      </c>
      <c r="D23843" s="1">
        <v>41794</v>
      </c>
      <c r="F23843">
        <v>6</v>
      </c>
      <c r="G23843">
        <v>5859</v>
      </c>
      <c r="H23843" t="s">
        <v>607</v>
      </c>
      <c r="J23843" t="s">
        <v>14</v>
      </c>
      <c r="K23843">
        <v>55</v>
      </c>
      <c r="L23843" t="s">
        <v>15</v>
      </c>
    </row>
    <row r="23844" spans="1:12">
      <c r="A23844" t="e">
        <f ca="1">E00251429661021</f>
        <v>#NAME?</v>
      </c>
      <c r="B23844">
        <v>199</v>
      </c>
      <c r="C23844" t="s">
        <v>681</v>
      </c>
      <c r="D23844" s="1">
        <v>42173</v>
      </c>
      <c r="F23844">
        <v>2</v>
      </c>
      <c r="G23844">
        <v>71690</v>
      </c>
      <c r="H23844" t="s">
        <v>410</v>
      </c>
      <c r="J23844" t="s">
        <v>14</v>
      </c>
      <c r="K23844">
        <v>58</v>
      </c>
      <c r="L23844" t="s">
        <v>15</v>
      </c>
    </row>
    <row r="23845" spans="1:12">
      <c r="A23845" t="e">
        <f ca="1">E00251512525621</f>
        <v>#NAME?</v>
      </c>
      <c r="B23845">
        <v>48</v>
      </c>
      <c r="C23845" t="s">
        <v>249</v>
      </c>
      <c r="D23845" s="1">
        <v>41033</v>
      </c>
      <c r="F23845">
        <v>3</v>
      </c>
      <c r="G23845">
        <v>4019</v>
      </c>
      <c r="H23845" t="s">
        <v>26</v>
      </c>
      <c r="J23845" t="s">
        <v>14</v>
      </c>
      <c r="K23845">
        <v>62</v>
      </c>
      <c r="L23845" t="s">
        <v>15</v>
      </c>
    </row>
    <row r="23846" spans="1:12">
      <c r="A23846" t="e">
        <f ca="1">E00251528672121</f>
        <v>#NAME?</v>
      </c>
      <c r="B23846">
        <v>292</v>
      </c>
      <c r="C23846" t="s">
        <v>467</v>
      </c>
      <c r="D23846" s="1">
        <v>42781</v>
      </c>
      <c r="F23846">
        <v>2</v>
      </c>
      <c r="G23846">
        <v>2720</v>
      </c>
      <c r="H23846" t="s">
        <v>65</v>
      </c>
      <c r="J23846" t="s">
        <v>14</v>
      </c>
      <c r="K23846">
        <v>51</v>
      </c>
      <c r="L23846" t="s">
        <v>15</v>
      </c>
    </row>
    <row r="23847" spans="1:12">
      <c r="A23847" t="e">
        <f ca="1">E00251510693521</f>
        <v>#NAME?</v>
      </c>
      <c r="B23847">
        <v>154</v>
      </c>
      <c r="C23847" t="s">
        <v>533</v>
      </c>
      <c r="D23847" s="1">
        <v>42041</v>
      </c>
      <c r="F23847">
        <v>1</v>
      </c>
      <c r="G23847">
        <v>7906</v>
      </c>
      <c r="H23847" t="s">
        <v>173</v>
      </c>
      <c r="J23847" t="s">
        <v>14</v>
      </c>
      <c r="K23847">
        <v>49</v>
      </c>
      <c r="L23847" t="s">
        <v>22</v>
      </c>
    </row>
    <row r="23848" spans="1:12">
      <c r="A23848" t="e">
        <f ca="1">E00251529478021</f>
        <v>#NAME?</v>
      </c>
      <c r="B23848">
        <v>151</v>
      </c>
      <c r="C23848" t="s">
        <v>381</v>
      </c>
      <c r="D23848" s="1">
        <v>42192</v>
      </c>
      <c r="F23848">
        <v>2</v>
      </c>
      <c r="G23848">
        <v>25000</v>
      </c>
      <c r="H23848" t="s">
        <v>178</v>
      </c>
      <c r="J23848" t="s">
        <v>14</v>
      </c>
      <c r="K23848">
        <v>59</v>
      </c>
      <c r="L23848" t="s">
        <v>15</v>
      </c>
    </row>
    <row r="23849" spans="1:12">
      <c r="A23849" t="e">
        <f ca="1">E00251529478021</f>
        <v>#NAME?</v>
      </c>
      <c r="B23849">
        <v>151</v>
      </c>
      <c r="C23849" t="s">
        <v>381</v>
      </c>
      <c r="D23849" s="1">
        <v>43053</v>
      </c>
      <c r="F23849">
        <v>4</v>
      </c>
      <c r="G23849">
        <v>4019</v>
      </c>
      <c r="H23849" t="s">
        <v>26</v>
      </c>
      <c r="J23849" t="s">
        <v>14</v>
      </c>
      <c r="K23849">
        <v>61</v>
      </c>
      <c r="L23849" t="s">
        <v>15</v>
      </c>
    </row>
    <row r="23850" spans="1:12">
      <c r="A23850" t="e">
        <f ca="1">E00251429251821</f>
        <v>#NAME?</v>
      </c>
      <c r="B23850">
        <v>290</v>
      </c>
      <c r="C23850" t="s">
        <v>449</v>
      </c>
      <c r="D23850" s="1">
        <v>42797</v>
      </c>
      <c r="F23850">
        <v>2</v>
      </c>
      <c r="G23850">
        <v>57420</v>
      </c>
      <c r="H23850" t="s">
        <v>267</v>
      </c>
      <c r="J23850" t="s">
        <v>14</v>
      </c>
      <c r="K23850">
        <v>56</v>
      </c>
      <c r="L23850" t="s">
        <v>15</v>
      </c>
    </row>
    <row r="23851" spans="1:12">
      <c r="A23851" t="e">
        <f ca="1">E00251528938321</f>
        <v>#NAME?</v>
      </c>
      <c r="B23851">
        <v>291</v>
      </c>
      <c r="C23851" t="s">
        <v>160</v>
      </c>
      <c r="D23851" s="1">
        <v>42849</v>
      </c>
      <c r="F23851">
        <v>4</v>
      </c>
      <c r="G23851">
        <v>7904</v>
      </c>
      <c r="H23851" t="s">
        <v>75</v>
      </c>
      <c r="J23851" t="s">
        <v>14</v>
      </c>
      <c r="K23851">
        <v>58</v>
      </c>
      <c r="L23851" t="s">
        <v>22</v>
      </c>
    </row>
    <row r="23852" spans="1:12">
      <c r="A23852" t="e">
        <f ca="1">E00251528938321</f>
        <v>#NAME?</v>
      </c>
      <c r="B23852">
        <v>291</v>
      </c>
      <c r="C23852" t="s">
        <v>160</v>
      </c>
      <c r="D23852" s="1">
        <v>42585</v>
      </c>
      <c r="F23852">
        <v>2</v>
      </c>
      <c r="G23852">
        <v>7262</v>
      </c>
      <c r="H23852" t="s">
        <v>198</v>
      </c>
      <c r="J23852" t="s">
        <v>14</v>
      </c>
      <c r="K23852">
        <v>57</v>
      </c>
      <c r="L23852" t="s">
        <v>15</v>
      </c>
    </row>
    <row r="23853" spans="1:12">
      <c r="A23853" t="e">
        <f ca="1">E00251528938321</f>
        <v>#NAME?</v>
      </c>
      <c r="B23853">
        <v>291</v>
      </c>
      <c r="C23853" t="s">
        <v>160</v>
      </c>
      <c r="D23853" s="1">
        <v>42717</v>
      </c>
      <c r="F23853">
        <v>1</v>
      </c>
      <c r="G23853">
        <v>539</v>
      </c>
      <c r="H23853" t="s">
        <v>379</v>
      </c>
      <c r="J23853" t="s">
        <v>14</v>
      </c>
      <c r="K23853">
        <v>58</v>
      </c>
      <c r="L23853" t="s">
        <v>15</v>
      </c>
    </row>
    <row r="23854" spans="1:12">
      <c r="A23854" t="e">
        <f ca="1">E00251527038021</f>
        <v>#NAME?</v>
      </c>
      <c r="B23854">
        <v>11</v>
      </c>
      <c r="C23854" t="s">
        <v>245</v>
      </c>
      <c r="D23854" s="1">
        <v>40980</v>
      </c>
      <c r="F23854">
        <v>1</v>
      </c>
      <c r="G23854">
        <v>4871</v>
      </c>
      <c r="H23854" t="s">
        <v>125</v>
      </c>
      <c r="J23854" t="s">
        <v>14</v>
      </c>
      <c r="K23854">
        <v>54</v>
      </c>
      <c r="L23854" t="s">
        <v>15</v>
      </c>
    </row>
    <row r="23855" spans="1:12">
      <c r="A23855" t="e">
        <f ca="1">E00251424821221</f>
        <v>#NAME?</v>
      </c>
      <c r="B23855">
        <v>122</v>
      </c>
      <c r="C23855" t="s">
        <v>522</v>
      </c>
      <c r="D23855" s="1">
        <v>41569</v>
      </c>
      <c r="F23855">
        <v>3</v>
      </c>
      <c r="G23855">
        <v>71595</v>
      </c>
      <c r="H23855" t="s">
        <v>672</v>
      </c>
      <c r="J23855" t="s">
        <v>14</v>
      </c>
      <c r="K23855">
        <v>57</v>
      </c>
      <c r="L23855" t="s">
        <v>15</v>
      </c>
    </row>
    <row r="23856" spans="1:12">
      <c r="A23856" t="e">
        <f ca="1">E00251510189121</f>
        <v>#NAME?</v>
      </c>
      <c r="B23856">
        <v>164</v>
      </c>
      <c r="C23856" t="s">
        <v>792</v>
      </c>
      <c r="D23856" s="1">
        <v>41569</v>
      </c>
      <c r="F23856">
        <v>2</v>
      </c>
      <c r="G23856">
        <v>490</v>
      </c>
      <c r="H23856" t="s">
        <v>203</v>
      </c>
      <c r="J23856" t="s">
        <v>14</v>
      </c>
      <c r="K23856">
        <v>50</v>
      </c>
      <c r="L23856" t="s">
        <v>15</v>
      </c>
    </row>
    <row r="23857" spans="1:12">
      <c r="A23857" t="e">
        <f ca="1">E00251529551021</f>
        <v>#NAME?</v>
      </c>
      <c r="B23857">
        <v>201</v>
      </c>
      <c r="C23857" t="s">
        <v>636</v>
      </c>
      <c r="D23857" s="1">
        <v>41722</v>
      </c>
      <c r="F23857">
        <v>1</v>
      </c>
      <c r="G23857">
        <v>5789</v>
      </c>
      <c r="H23857" t="s">
        <v>552</v>
      </c>
      <c r="J23857" t="s">
        <v>14</v>
      </c>
      <c r="K23857">
        <v>47</v>
      </c>
      <c r="L23857" t="s">
        <v>15</v>
      </c>
    </row>
    <row r="23858" spans="1:12">
      <c r="A23858" t="e">
        <f ca="1">E00251510737521</f>
        <v>#NAME?</v>
      </c>
      <c r="B23858">
        <v>122</v>
      </c>
      <c r="C23858" t="s">
        <v>522</v>
      </c>
      <c r="D23858" s="1">
        <v>41183</v>
      </c>
      <c r="F23858">
        <v>2</v>
      </c>
      <c r="G23858">
        <v>25000</v>
      </c>
      <c r="H23858" t="s">
        <v>178</v>
      </c>
      <c r="J23858" t="s">
        <v>14</v>
      </c>
      <c r="K23858">
        <v>63</v>
      </c>
      <c r="L23858" t="s">
        <v>15</v>
      </c>
    </row>
    <row r="23859" spans="1:12">
      <c r="A23859" t="e">
        <f ca="1">E00251528938321</f>
        <v>#NAME?</v>
      </c>
      <c r="B23859">
        <v>291</v>
      </c>
      <c r="C23859" t="s">
        <v>160</v>
      </c>
      <c r="D23859" s="1">
        <v>42342</v>
      </c>
      <c r="F23859">
        <v>1</v>
      </c>
      <c r="G23859">
        <v>7262</v>
      </c>
      <c r="H23859" t="s">
        <v>198</v>
      </c>
      <c r="J23859" t="s">
        <v>14</v>
      </c>
      <c r="K23859">
        <v>57</v>
      </c>
      <c r="L23859" t="s">
        <v>15</v>
      </c>
    </row>
    <row r="23860" spans="1:12">
      <c r="A23860" t="e">
        <f ca="1">E00251528608021</f>
        <v>#NAME?</v>
      </c>
      <c r="B23860">
        <v>695</v>
      </c>
      <c r="C23860" t="s">
        <v>257</v>
      </c>
      <c r="D23860" s="1">
        <v>41631</v>
      </c>
      <c r="F23860">
        <v>3</v>
      </c>
      <c r="G23860">
        <v>73390</v>
      </c>
      <c r="H23860" t="s">
        <v>66</v>
      </c>
      <c r="J23860" t="s">
        <v>14</v>
      </c>
      <c r="K23860">
        <v>45</v>
      </c>
      <c r="L23860" t="s">
        <v>15</v>
      </c>
    </row>
    <row r="23861" spans="1:12">
      <c r="A23861" t="e">
        <f ca="1">E00251528608021</f>
        <v>#NAME?</v>
      </c>
      <c r="B23861">
        <v>695</v>
      </c>
      <c r="C23861" t="s">
        <v>257</v>
      </c>
      <c r="D23861" s="1">
        <v>42159</v>
      </c>
      <c r="F23861">
        <v>2</v>
      </c>
      <c r="G23861">
        <v>62989</v>
      </c>
      <c r="H23861" t="s">
        <v>440</v>
      </c>
      <c r="J23861" t="s">
        <v>14</v>
      </c>
      <c r="K23861">
        <v>46</v>
      </c>
      <c r="L23861" t="s">
        <v>15</v>
      </c>
    </row>
    <row r="23862" spans="1:12">
      <c r="A23862" t="e">
        <f ca="1">E00251528608021</f>
        <v>#NAME?</v>
      </c>
      <c r="B23862">
        <v>695</v>
      </c>
      <c r="C23862" t="s">
        <v>257</v>
      </c>
      <c r="D23862" s="1">
        <v>42173</v>
      </c>
      <c r="F23862">
        <v>1</v>
      </c>
      <c r="G23862">
        <v>7242</v>
      </c>
      <c r="H23862" t="s">
        <v>93</v>
      </c>
      <c r="J23862" t="s">
        <v>14</v>
      </c>
      <c r="K23862">
        <v>46</v>
      </c>
      <c r="L23862" t="s">
        <v>15</v>
      </c>
    </row>
    <row r="23863" spans="1:12">
      <c r="A23863" t="e">
        <f ca="1">E00251527038021</f>
        <v>#NAME?</v>
      </c>
      <c r="B23863">
        <v>11</v>
      </c>
      <c r="C23863" t="s">
        <v>245</v>
      </c>
      <c r="D23863" s="1">
        <v>42394</v>
      </c>
      <c r="F23863">
        <v>1</v>
      </c>
      <c r="G23863">
        <v>34690</v>
      </c>
      <c r="H23863" t="s">
        <v>118</v>
      </c>
      <c r="J23863" t="s">
        <v>14</v>
      </c>
      <c r="K23863">
        <v>58</v>
      </c>
      <c r="L23863" t="s">
        <v>15</v>
      </c>
    </row>
    <row r="23864" spans="1:12">
      <c r="A23864" t="e">
        <f ca="1">E00251527038021</f>
        <v>#NAME?</v>
      </c>
      <c r="B23864">
        <v>11</v>
      </c>
      <c r="C23864" t="s">
        <v>245</v>
      </c>
      <c r="D23864" s="1">
        <v>42800</v>
      </c>
      <c r="F23864">
        <v>1</v>
      </c>
      <c r="G23864">
        <v>5990</v>
      </c>
      <c r="H23864" t="s">
        <v>60</v>
      </c>
      <c r="J23864" t="s">
        <v>14</v>
      </c>
      <c r="K23864">
        <v>59</v>
      </c>
      <c r="L23864" t="s">
        <v>15</v>
      </c>
    </row>
    <row r="23865" spans="1:12">
      <c r="A23865" t="e">
        <f ca="1">E00251518518421</f>
        <v>#NAME?</v>
      </c>
      <c r="B23865">
        <v>293</v>
      </c>
      <c r="C23865" t="s">
        <v>25</v>
      </c>
      <c r="D23865" s="1">
        <v>41964</v>
      </c>
      <c r="F23865">
        <v>3</v>
      </c>
      <c r="G23865">
        <v>5859</v>
      </c>
      <c r="H23865" t="s">
        <v>607</v>
      </c>
      <c r="J23865" t="s">
        <v>14</v>
      </c>
      <c r="K23865">
        <v>61</v>
      </c>
      <c r="L23865" t="s">
        <v>15</v>
      </c>
    </row>
    <row r="23866" spans="1:12">
      <c r="A23866" t="e">
        <f ca="1">E00251424800621</f>
        <v>#NAME?</v>
      </c>
      <c r="B23866">
        <v>108</v>
      </c>
      <c r="C23866" t="s">
        <v>481</v>
      </c>
      <c r="D23866" s="1">
        <v>42993</v>
      </c>
      <c r="F23866">
        <v>4</v>
      </c>
      <c r="G23866">
        <v>49390</v>
      </c>
      <c r="H23866" t="s">
        <v>59</v>
      </c>
      <c r="J23866" t="s">
        <v>14</v>
      </c>
      <c r="K23866">
        <v>51</v>
      </c>
      <c r="L23866" t="s">
        <v>15</v>
      </c>
    </row>
    <row r="23867" spans="1:12">
      <c r="A23867" t="e">
        <f ca="1">E00251513734821</f>
        <v>#NAME?</v>
      </c>
      <c r="B23867">
        <v>703</v>
      </c>
      <c r="C23867" t="s">
        <v>305</v>
      </c>
      <c r="D23867" s="1">
        <v>41452</v>
      </c>
      <c r="F23867">
        <v>1</v>
      </c>
      <c r="G23867">
        <v>5699</v>
      </c>
      <c r="H23867" t="s">
        <v>329</v>
      </c>
      <c r="J23867" t="s">
        <v>14</v>
      </c>
      <c r="K23867">
        <v>48</v>
      </c>
      <c r="L23867" t="s">
        <v>15</v>
      </c>
    </row>
    <row r="23868" spans="1:12">
      <c r="A23868" t="e">
        <f ca="1">E00251510189121</f>
        <v>#NAME?</v>
      </c>
      <c r="B23868">
        <v>164</v>
      </c>
      <c r="C23868" t="s">
        <v>792</v>
      </c>
      <c r="D23868" s="1">
        <v>42863</v>
      </c>
      <c r="F23868">
        <v>4</v>
      </c>
      <c r="G23868">
        <v>2440</v>
      </c>
      <c r="H23868" t="s">
        <v>555</v>
      </c>
      <c r="J23868" t="s">
        <v>14</v>
      </c>
      <c r="K23868">
        <v>53</v>
      </c>
      <c r="L23868" t="s">
        <v>15</v>
      </c>
    </row>
    <row r="23869" spans="1:12">
      <c r="A23869" t="e">
        <f ca="1">E00251516975021</f>
        <v>#NAME?</v>
      </c>
      <c r="B23869">
        <v>62</v>
      </c>
      <c r="C23869" t="s">
        <v>20</v>
      </c>
      <c r="D23869" s="1">
        <v>42780</v>
      </c>
      <c r="F23869">
        <v>4</v>
      </c>
      <c r="G23869">
        <v>3051</v>
      </c>
      <c r="H23869" t="s">
        <v>13</v>
      </c>
      <c r="J23869" t="s">
        <v>14</v>
      </c>
      <c r="K23869">
        <v>44</v>
      </c>
      <c r="L23869" t="s">
        <v>15</v>
      </c>
    </row>
    <row r="23870" spans="1:12">
      <c r="A23870" t="e">
        <f ca="1">E00251516975021</f>
        <v>#NAME?</v>
      </c>
      <c r="B23870">
        <v>62</v>
      </c>
      <c r="C23870" t="s">
        <v>20</v>
      </c>
      <c r="D23870" s="1">
        <v>42985</v>
      </c>
      <c r="F23870">
        <v>1</v>
      </c>
      <c r="G23870">
        <v>7810</v>
      </c>
      <c r="H23870" t="s">
        <v>143</v>
      </c>
      <c r="J23870" t="s">
        <v>14</v>
      </c>
      <c r="K23870">
        <v>45</v>
      </c>
      <c r="L23870" t="s">
        <v>15</v>
      </c>
    </row>
    <row r="23871" spans="1:12">
      <c r="A23871" t="e">
        <f ca="1">E00251527038021</f>
        <v>#NAME?</v>
      </c>
      <c r="B23871">
        <v>4991</v>
      </c>
      <c r="C23871" t="s">
        <v>838</v>
      </c>
      <c r="D23871" s="1">
        <v>42715</v>
      </c>
      <c r="F23871">
        <v>1</v>
      </c>
      <c r="G23871">
        <v>7242</v>
      </c>
      <c r="H23871" t="s">
        <v>93</v>
      </c>
      <c r="I23871" t="s">
        <v>148</v>
      </c>
      <c r="J23871" t="s">
        <v>57</v>
      </c>
      <c r="K23871">
        <v>59</v>
      </c>
      <c r="L23871" t="s">
        <v>15</v>
      </c>
    </row>
    <row r="23872" spans="1:12">
      <c r="A23872" t="e">
        <f ca="1">E00251510737521</f>
        <v>#NAME?</v>
      </c>
      <c r="B23872">
        <v>122</v>
      </c>
      <c r="C23872" t="s">
        <v>522</v>
      </c>
      <c r="D23872" s="1">
        <v>41442</v>
      </c>
      <c r="F23872">
        <v>1</v>
      </c>
      <c r="G23872">
        <v>25000</v>
      </c>
      <c r="H23872" t="s">
        <v>178</v>
      </c>
      <c r="J23872" t="s">
        <v>14</v>
      </c>
      <c r="K23872">
        <v>63</v>
      </c>
      <c r="L23872" t="s">
        <v>15</v>
      </c>
    </row>
    <row r="23873" spans="1:12">
      <c r="A23873" t="e">
        <f ca="1">E00251510737521</f>
        <v>#NAME?</v>
      </c>
      <c r="B23873">
        <v>122</v>
      </c>
      <c r="C23873" t="s">
        <v>522</v>
      </c>
      <c r="D23873" s="1">
        <v>41682</v>
      </c>
      <c r="F23873">
        <v>2</v>
      </c>
      <c r="G23873">
        <v>40390</v>
      </c>
      <c r="H23873" t="s">
        <v>624</v>
      </c>
      <c r="J23873" t="s">
        <v>14</v>
      </c>
      <c r="K23873">
        <v>64</v>
      </c>
      <c r="L23873" t="s">
        <v>15</v>
      </c>
    </row>
    <row r="23874" spans="1:12">
      <c r="A23874" t="e">
        <f ca="1">E00251429251821</f>
        <v>#NAME?</v>
      </c>
      <c r="B23874">
        <v>290</v>
      </c>
      <c r="C23874" t="s">
        <v>449</v>
      </c>
      <c r="D23874" s="1">
        <v>42656</v>
      </c>
      <c r="F23874">
        <v>2</v>
      </c>
      <c r="G23874">
        <v>2720</v>
      </c>
      <c r="H23874" t="s">
        <v>65</v>
      </c>
      <c r="J23874" t="s">
        <v>14</v>
      </c>
      <c r="K23874">
        <v>56</v>
      </c>
      <c r="L23874" t="s">
        <v>15</v>
      </c>
    </row>
    <row r="23875" spans="1:12">
      <c r="A23875" t="e">
        <f ca="1">E00251429251821</f>
        <v>#NAME?</v>
      </c>
      <c r="B23875">
        <v>290</v>
      </c>
      <c r="C23875" t="s">
        <v>449</v>
      </c>
      <c r="D23875" s="1">
        <v>42999</v>
      </c>
      <c r="F23875">
        <v>3</v>
      </c>
      <c r="G23875">
        <v>460</v>
      </c>
      <c r="H23875" t="s">
        <v>16</v>
      </c>
      <c r="J23875" t="s">
        <v>14</v>
      </c>
      <c r="K23875">
        <v>57</v>
      </c>
      <c r="L23875" t="s">
        <v>15</v>
      </c>
    </row>
    <row r="23876" spans="1:12">
      <c r="A23876" t="e">
        <f ca="1">E00251518518421</f>
        <v>#NAME?</v>
      </c>
      <c r="B23876">
        <v>293</v>
      </c>
      <c r="C23876" t="s">
        <v>25</v>
      </c>
      <c r="D23876" s="1">
        <v>42195</v>
      </c>
      <c r="F23876">
        <v>5</v>
      </c>
      <c r="G23876">
        <v>5859</v>
      </c>
      <c r="H23876" t="s">
        <v>607</v>
      </c>
      <c r="J23876" t="s">
        <v>14</v>
      </c>
      <c r="K23876">
        <v>62</v>
      </c>
      <c r="L23876" t="s">
        <v>15</v>
      </c>
    </row>
    <row r="23877" spans="1:12">
      <c r="A23877" t="e">
        <f ca="1">E00251424800621</f>
        <v>#NAME?</v>
      </c>
      <c r="B23877">
        <v>108</v>
      </c>
      <c r="C23877" t="s">
        <v>481</v>
      </c>
      <c r="D23877" s="1">
        <v>42215</v>
      </c>
      <c r="F23877">
        <v>2</v>
      </c>
      <c r="G23877">
        <v>2729</v>
      </c>
      <c r="H23877" t="s">
        <v>115</v>
      </c>
      <c r="J23877" t="s">
        <v>14</v>
      </c>
      <c r="K23877">
        <v>49</v>
      </c>
      <c r="L23877" t="s">
        <v>15</v>
      </c>
    </row>
    <row r="23878" spans="1:12">
      <c r="A23878" t="e">
        <f ca="1">E00251424800621</f>
        <v>#NAME?</v>
      </c>
      <c r="B23878">
        <v>108</v>
      </c>
      <c r="C23878" t="s">
        <v>481</v>
      </c>
      <c r="D23878" s="1">
        <v>42419</v>
      </c>
      <c r="F23878">
        <v>2</v>
      </c>
      <c r="G23878">
        <v>6961</v>
      </c>
      <c r="H23878" t="s">
        <v>561</v>
      </c>
      <c r="J23878" t="s">
        <v>14</v>
      </c>
      <c r="K23878">
        <v>50</v>
      </c>
      <c r="L23878" t="s">
        <v>15</v>
      </c>
    </row>
    <row r="23879" spans="1:12">
      <c r="A23879" t="e">
        <f ca="1">E00251513734821</f>
        <v>#NAME?</v>
      </c>
      <c r="B23879">
        <v>703</v>
      </c>
      <c r="C23879" t="s">
        <v>305</v>
      </c>
      <c r="D23879" s="1">
        <v>42529</v>
      </c>
      <c r="F23879">
        <v>1</v>
      </c>
      <c r="G23879">
        <v>7242</v>
      </c>
      <c r="H23879" t="s">
        <v>93</v>
      </c>
      <c r="J23879" t="s">
        <v>14</v>
      </c>
      <c r="K23879">
        <v>51</v>
      </c>
      <c r="L23879" t="s">
        <v>15</v>
      </c>
    </row>
    <row r="23880" spans="1:12">
      <c r="A23880" t="e">
        <f ca="1">E00251429251821</f>
        <v>#NAME?</v>
      </c>
      <c r="B23880">
        <v>294</v>
      </c>
      <c r="C23880" t="s">
        <v>61</v>
      </c>
      <c r="D23880" s="1">
        <v>41353</v>
      </c>
      <c r="F23880">
        <v>4</v>
      </c>
      <c r="G23880">
        <v>30270</v>
      </c>
      <c r="H23880" t="s">
        <v>336</v>
      </c>
      <c r="J23880" t="s">
        <v>14</v>
      </c>
      <c r="K23880">
        <v>52</v>
      </c>
      <c r="L23880" t="s">
        <v>15</v>
      </c>
    </row>
    <row r="23881" spans="1:12">
      <c r="A23881" t="e">
        <f ca="1">E00251512430021</f>
        <v>#NAME?</v>
      </c>
      <c r="B23881">
        <v>48</v>
      </c>
      <c r="C23881" t="s">
        <v>249</v>
      </c>
      <c r="D23881" s="1">
        <v>41058</v>
      </c>
      <c r="F23881">
        <v>1</v>
      </c>
      <c r="G23881">
        <v>61179</v>
      </c>
      <c r="H23881" t="s">
        <v>1573</v>
      </c>
      <c r="J23881" t="s">
        <v>14</v>
      </c>
      <c r="K23881">
        <v>44</v>
      </c>
      <c r="L23881" t="s">
        <v>15</v>
      </c>
    </row>
    <row r="23882" spans="1:12">
      <c r="A23882" t="e">
        <f ca="1">E00251512430021</f>
        <v>#NAME?</v>
      </c>
      <c r="B23882">
        <v>48</v>
      </c>
      <c r="C23882" t="s">
        <v>249</v>
      </c>
      <c r="D23882" s="1">
        <v>42285</v>
      </c>
      <c r="F23882">
        <v>1</v>
      </c>
      <c r="G23882">
        <v>78079</v>
      </c>
      <c r="H23882" t="s">
        <v>49</v>
      </c>
      <c r="J23882" t="s">
        <v>14</v>
      </c>
      <c r="K23882">
        <v>47</v>
      </c>
      <c r="L23882" t="s">
        <v>22</v>
      </c>
    </row>
    <row r="23883" spans="1:12">
      <c r="A23883" t="e">
        <f ca="1">E00251513734821</f>
        <v>#NAME?</v>
      </c>
      <c r="B23883">
        <v>703</v>
      </c>
      <c r="C23883" t="s">
        <v>305</v>
      </c>
      <c r="D23883" s="1">
        <v>42803</v>
      </c>
      <c r="F23883">
        <v>2</v>
      </c>
      <c r="G23883">
        <v>2449</v>
      </c>
      <c r="H23883" t="s">
        <v>53</v>
      </c>
      <c r="J23883" t="s">
        <v>14</v>
      </c>
      <c r="K23883">
        <v>51</v>
      </c>
      <c r="L23883" t="s">
        <v>15</v>
      </c>
    </row>
    <row r="23884" spans="1:12">
      <c r="A23884" t="e">
        <f ca="1">E00251510189121</f>
        <v>#NAME?</v>
      </c>
      <c r="B23884">
        <v>164</v>
      </c>
      <c r="C23884" t="s">
        <v>792</v>
      </c>
      <c r="D23884" s="1">
        <v>41085</v>
      </c>
      <c r="F23884">
        <v>2</v>
      </c>
      <c r="G23884">
        <v>1749</v>
      </c>
      <c r="H23884" t="s">
        <v>793</v>
      </c>
      <c r="J23884" t="s">
        <v>14</v>
      </c>
      <c r="K23884">
        <v>49</v>
      </c>
      <c r="L23884" t="s">
        <v>15</v>
      </c>
    </row>
    <row r="23885" spans="1:12">
      <c r="A23885" t="e">
        <f ca="1">E00251429212121</f>
        <v>#NAME?</v>
      </c>
      <c r="B23885">
        <v>695</v>
      </c>
      <c r="C23885" t="s">
        <v>257</v>
      </c>
      <c r="D23885" s="1">
        <v>41430</v>
      </c>
      <c r="F23885">
        <v>2</v>
      </c>
      <c r="G23885">
        <v>55090</v>
      </c>
      <c r="H23885" t="s">
        <v>400</v>
      </c>
      <c r="J23885" t="s">
        <v>14</v>
      </c>
      <c r="K23885">
        <v>40</v>
      </c>
      <c r="L23885" t="s">
        <v>15</v>
      </c>
    </row>
    <row r="23886" spans="1:12">
      <c r="A23886" t="e">
        <f ca="1">E00251429212121</f>
        <v>#NAME?</v>
      </c>
      <c r="B23886">
        <v>695</v>
      </c>
      <c r="C23886" t="s">
        <v>257</v>
      </c>
      <c r="D23886" s="1">
        <v>41621</v>
      </c>
      <c r="F23886">
        <v>3</v>
      </c>
      <c r="G23886">
        <v>38110</v>
      </c>
      <c r="H23886" t="s">
        <v>962</v>
      </c>
      <c r="J23886" t="s">
        <v>14</v>
      </c>
      <c r="K23886">
        <v>41</v>
      </c>
      <c r="L23886" t="s">
        <v>15</v>
      </c>
    </row>
    <row r="23887" spans="1:12">
      <c r="A23887" t="e">
        <f ca="1">E00251429251821</f>
        <v>#NAME?</v>
      </c>
      <c r="B23887">
        <v>297</v>
      </c>
      <c r="C23887" t="s">
        <v>411</v>
      </c>
      <c r="D23887" s="1">
        <v>42479</v>
      </c>
      <c r="F23887">
        <v>3</v>
      </c>
      <c r="G23887">
        <v>25000</v>
      </c>
      <c r="H23887" t="s">
        <v>178</v>
      </c>
      <c r="J23887" t="s">
        <v>14</v>
      </c>
      <c r="K23887">
        <v>56</v>
      </c>
      <c r="L23887" t="s">
        <v>15</v>
      </c>
    </row>
    <row r="23888" spans="1:12">
      <c r="A23888" t="e">
        <f ca="1">E00251518518421</f>
        <v>#NAME?</v>
      </c>
      <c r="B23888">
        <v>293</v>
      </c>
      <c r="C23888" t="s">
        <v>25</v>
      </c>
      <c r="D23888" s="1">
        <v>42683</v>
      </c>
      <c r="F23888">
        <v>2</v>
      </c>
      <c r="G23888">
        <v>4019</v>
      </c>
      <c r="H23888" t="s">
        <v>26</v>
      </c>
      <c r="J23888" t="s">
        <v>14</v>
      </c>
      <c r="K23888">
        <v>63</v>
      </c>
      <c r="L23888" t="s">
        <v>15</v>
      </c>
    </row>
    <row r="23889" spans="1:12">
      <c r="A23889" t="e">
        <f ca="1">E00251429309821</f>
        <v>#NAME?</v>
      </c>
      <c r="B23889">
        <v>291</v>
      </c>
      <c r="C23889" t="s">
        <v>160</v>
      </c>
      <c r="D23889" s="1">
        <v>42858</v>
      </c>
      <c r="F23889">
        <v>1</v>
      </c>
      <c r="G23889">
        <v>25000</v>
      </c>
      <c r="H23889" t="s">
        <v>178</v>
      </c>
      <c r="J23889" t="s">
        <v>14</v>
      </c>
      <c r="K23889">
        <v>68</v>
      </c>
      <c r="L23889" t="s">
        <v>15</v>
      </c>
    </row>
    <row r="23890" spans="1:12">
      <c r="A23890" t="e">
        <f ca="1">E00251513682721</f>
        <v>#NAME?</v>
      </c>
      <c r="B23890">
        <v>1128</v>
      </c>
      <c r="C23890" t="s">
        <v>424</v>
      </c>
      <c r="D23890" s="1">
        <v>41023</v>
      </c>
      <c r="F23890">
        <v>3</v>
      </c>
      <c r="G23890">
        <v>72632</v>
      </c>
      <c r="H23890" t="s">
        <v>107</v>
      </c>
      <c r="J23890" t="s">
        <v>14</v>
      </c>
      <c r="K23890">
        <v>48</v>
      </c>
      <c r="L23890" t="s">
        <v>15</v>
      </c>
    </row>
    <row r="23891" spans="1:12">
      <c r="A23891" t="e">
        <f ca="1">E00251513734821</f>
        <v>#NAME?</v>
      </c>
      <c r="B23891">
        <v>703</v>
      </c>
      <c r="C23891" t="s">
        <v>305</v>
      </c>
      <c r="D23891" s="1">
        <v>43053</v>
      </c>
      <c r="F23891">
        <v>2</v>
      </c>
      <c r="G23891">
        <v>2449</v>
      </c>
      <c r="H23891" t="s">
        <v>53</v>
      </c>
      <c r="J23891" t="s">
        <v>14</v>
      </c>
      <c r="K23891">
        <v>52</v>
      </c>
      <c r="L23891" t="s">
        <v>15</v>
      </c>
    </row>
    <row r="23892" spans="1:12">
      <c r="A23892" t="e">
        <f ca="1">E00251513734821</f>
        <v>#NAME?</v>
      </c>
      <c r="B23892">
        <v>744</v>
      </c>
      <c r="C23892" t="s">
        <v>308</v>
      </c>
      <c r="D23892" s="1">
        <v>41804</v>
      </c>
      <c r="F23892">
        <v>1</v>
      </c>
      <c r="G23892">
        <v>84509</v>
      </c>
      <c r="H23892" t="s">
        <v>830</v>
      </c>
      <c r="I23892" t="s">
        <v>56</v>
      </c>
      <c r="J23892" t="s">
        <v>57</v>
      </c>
      <c r="K23892">
        <v>49</v>
      </c>
      <c r="L23892" t="s">
        <v>15</v>
      </c>
    </row>
    <row r="23893" spans="1:12">
      <c r="A23893" t="e">
        <f ca="1">E00251510693521</f>
        <v>#NAME?</v>
      </c>
      <c r="B23893">
        <v>154</v>
      </c>
      <c r="C23893" t="s">
        <v>533</v>
      </c>
      <c r="D23893" s="1">
        <v>42404</v>
      </c>
      <c r="F23893">
        <v>1</v>
      </c>
      <c r="G23893">
        <v>5849</v>
      </c>
      <c r="H23893" t="s">
        <v>977</v>
      </c>
      <c r="J23893" t="s">
        <v>14</v>
      </c>
      <c r="K23893">
        <v>50</v>
      </c>
      <c r="L23893" t="s">
        <v>15</v>
      </c>
    </row>
    <row r="23894" spans="1:12">
      <c r="A23894" t="e">
        <f ca="1">E00251528938321</f>
        <v>#NAME?</v>
      </c>
      <c r="B23894">
        <v>291</v>
      </c>
      <c r="C23894" t="s">
        <v>160</v>
      </c>
      <c r="D23894" s="1">
        <v>42381</v>
      </c>
      <c r="F23894">
        <v>3</v>
      </c>
      <c r="G23894">
        <v>5859</v>
      </c>
      <c r="H23894" t="s">
        <v>607</v>
      </c>
      <c r="J23894" t="s">
        <v>14</v>
      </c>
      <c r="K23894">
        <v>57</v>
      </c>
      <c r="L23894" t="s">
        <v>15</v>
      </c>
    </row>
    <row r="23895" spans="1:12">
      <c r="A23895" t="e">
        <f ca="1">E00251528938321</f>
        <v>#NAME?</v>
      </c>
      <c r="B23895">
        <v>291</v>
      </c>
      <c r="C23895" t="s">
        <v>160</v>
      </c>
      <c r="D23895" s="1">
        <v>42402</v>
      </c>
      <c r="F23895">
        <v>3</v>
      </c>
      <c r="G23895">
        <v>7262</v>
      </c>
      <c r="H23895" t="s">
        <v>198</v>
      </c>
      <c r="J23895" t="s">
        <v>14</v>
      </c>
      <c r="K23895">
        <v>57</v>
      </c>
      <c r="L23895" t="s">
        <v>15</v>
      </c>
    </row>
    <row r="23896" spans="1:12">
      <c r="A23896" t="e">
        <f ca="1">E00251528938321</f>
        <v>#NAME?</v>
      </c>
      <c r="B23896">
        <v>291</v>
      </c>
      <c r="C23896" t="s">
        <v>160</v>
      </c>
      <c r="D23896" s="1">
        <v>42565</v>
      </c>
      <c r="F23896">
        <v>2</v>
      </c>
      <c r="G23896">
        <v>7262</v>
      </c>
      <c r="H23896" t="s">
        <v>198</v>
      </c>
      <c r="J23896" t="s">
        <v>14</v>
      </c>
      <c r="K23896">
        <v>57</v>
      </c>
      <c r="L23896" t="s">
        <v>15</v>
      </c>
    </row>
    <row r="23897" spans="1:12">
      <c r="A23897" t="e">
        <f ca="1">E00251424821221</f>
        <v>#NAME?</v>
      </c>
      <c r="B23897">
        <v>122</v>
      </c>
      <c r="C23897" t="s">
        <v>522</v>
      </c>
      <c r="D23897" s="1">
        <v>41495</v>
      </c>
      <c r="F23897">
        <v>3</v>
      </c>
      <c r="G23897">
        <v>25000</v>
      </c>
      <c r="H23897" t="s">
        <v>178</v>
      </c>
      <c r="J23897" t="s">
        <v>14</v>
      </c>
      <c r="K23897">
        <v>57</v>
      </c>
      <c r="L23897" t="s">
        <v>15</v>
      </c>
    </row>
    <row r="23898" spans="1:12">
      <c r="A23898" t="e">
        <f ca="1">E00251424821221</f>
        <v>#NAME?</v>
      </c>
      <c r="B23898">
        <v>122</v>
      </c>
      <c r="C23898" t="s">
        <v>522</v>
      </c>
      <c r="D23898" s="1">
        <v>42156</v>
      </c>
      <c r="F23898">
        <v>2</v>
      </c>
      <c r="G23898">
        <v>4019</v>
      </c>
      <c r="H23898" t="s">
        <v>26</v>
      </c>
      <c r="J23898" t="s">
        <v>14</v>
      </c>
      <c r="K23898">
        <v>59</v>
      </c>
      <c r="L23898" t="s">
        <v>15</v>
      </c>
    </row>
    <row r="23899" spans="1:12">
      <c r="A23899" t="e">
        <f ca="1">E00251510189121</f>
        <v>#NAME?</v>
      </c>
      <c r="B23899">
        <v>164</v>
      </c>
      <c r="C23899" t="s">
        <v>792</v>
      </c>
      <c r="D23899" s="1">
        <v>41043</v>
      </c>
      <c r="F23899">
        <v>2</v>
      </c>
      <c r="G23899">
        <v>1749</v>
      </c>
      <c r="H23899" t="s">
        <v>793</v>
      </c>
      <c r="J23899" t="s">
        <v>14</v>
      </c>
      <c r="K23899">
        <v>48</v>
      </c>
      <c r="L23899" t="s">
        <v>15</v>
      </c>
    </row>
    <row r="23900" spans="1:12">
      <c r="A23900" t="e">
        <f ca="1">E00251715752221</f>
        <v>#NAME?</v>
      </c>
      <c r="B23900">
        <v>502</v>
      </c>
      <c r="C23900" t="s">
        <v>172</v>
      </c>
      <c r="D23900" s="1">
        <v>41040</v>
      </c>
      <c r="F23900">
        <v>3</v>
      </c>
      <c r="G23900">
        <v>4019</v>
      </c>
      <c r="H23900" t="s">
        <v>26</v>
      </c>
      <c r="J23900" t="s">
        <v>14</v>
      </c>
      <c r="K23900">
        <v>57</v>
      </c>
      <c r="L23900" t="s">
        <v>15</v>
      </c>
    </row>
    <row r="23901" spans="1:12">
      <c r="A23901" t="e">
        <f ca="1">E00251518518421</f>
        <v>#NAME?</v>
      </c>
      <c r="B23901">
        <v>293</v>
      </c>
      <c r="C23901" t="s">
        <v>25</v>
      </c>
      <c r="D23901" s="1">
        <v>42138</v>
      </c>
      <c r="F23901">
        <v>4</v>
      </c>
      <c r="G23901">
        <v>5859</v>
      </c>
      <c r="H23901" t="s">
        <v>607</v>
      </c>
      <c r="J23901" t="s">
        <v>14</v>
      </c>
      <c r="K23901">
        <v>62</v>
      </c>
      <c r="L23901" t="s">
        <v>15</v>
      </c>
    </row>
    <row r="23902" spans="1:12">
      <c r="A23902" t="e">
        <f ca="1">E00251510189121</f>
        <v>#NAME?</v>
      </c>
      <c r="B23902">
        <v>164</v>
      </c>
      <c r="C23902" t="s">
        <v>792</v>
      </c>
      <c r="D23902" s="1">
        <v>41088</v>
      </c>
      <c r="F23902">
        <v>2</v>
      </c>
      <c r="G23902">
        <v>1749</v>
      </c>
      <c r="H23902" t="s">
        <v>793</v>
      </c>
      <c r="J23902" t="s">
        <v>14</v>
      </c>
      <c r="K23902">
        <v>49</v>
      </c>
      <c r="L23902" t="s">
        <v>15</v>
      </c>
    </row>
    <row r="23903" spans="1:12">
      <c r="A23903" t="e">
        <f ca="1">E00251510189121</f>
        <v>#NAME?</v>
      </c>
      <c r="B23903">
        <v>164</v>
      </c>
      <c r="C23903" t="s">
        <v>792</v>
      </c>
      <c r="D23903" s="1">
        <v>41327</v>
      </c>
      <c r="F23903">
        <v>1</v>
      </c>
      <c r="G23903">
        <v>8398</v>
      </c>
      <c r="H23903" t="s">
        <v>139</v>
      </c>
      <c r="J23903" t="s">
        <v>14</v>
      </c>
      <c r="K23903">
        <v>49</v>
      </c>
      <c r="L23903" t="s">
        <v>15</v>
      </c>
    </row>
    <row r="23904" spans="1:12">
      <c r="A23904" t="e">
        <f ca="1">E00251429212121</f>
        <v>#NAME?</v>
      </c>
      <c r="B23904">
        <v>695</v>
      </c>
      <c r="C23904" t="s">
        <v>257</v>
      </c>
      <c r="D23904" s="1">
        <v>41374</v>
      </c>
      <c r="F23904">
        <v>1</v>
      </c>
      <c r="G23904">
        <v>1119</v>
      </c>
      <c r="H23904" t="s">
        <v>638</v>
      </c>
      <c r="J23904" t="s">
        <v>14</v>
      </c>
      <c r="K23904">
        <v>40</v>
      </c>
      <c r="L23904" t="s">
        <v>15</v>
      </c>
    </row>
    <row r="23905" spans="1:12">
      <c r="A23905" t="e">
        <f ca="1">E00251615086621</f>
        <v>#NAME?</v>
      </c>
      <c r="B23905">
        <v>47</v>
      </c>
      <c r="C23905" t="s">
        <v>494</v>
      </c>
      <c r="D23905" s="1">
        <v>42114</v>
      </c>
      <c r="F23905">
        <v>2</v>
      </c>
      <c r="G23905">
        <v>2890</v>
      </c>
      <c r="H23905" t="s">
        <v>699</v>
      </c>
      <c r="J23905" t="s">
        <v>14</v>
      </c>
      <c r="K23905">
        <v>54</v>
      </c>
      <c r="L23905" t="s">
        <v>15</v>
      </c>
    </row>
    <row r="23906" spans="1:12">
      <c r="A23906" t="e">
        <f ca="1">E00251715752221</f>
        <v>#NAME?</v>
      </c>
      <c r="B23906">
        <v>502</v>
      </c>
      <c r="C23906" t="s">
        <v>172</v>
      </c>
      <c r="D23906" s="1">
        <v>40967</v>
      </c>
      <c r="F23906">
        <v>1</v>
      </c>
      <c r="G23906">
        <v>40290</v>
      </c>
      <c r="H23906" t="s">
        <v>348</v>
      </c>
      <c r="J23906" t="s">
        <v>14</v>
      </c>
      <c r="K23906">
        <v>56</v>
      </c>
      <c r="L23906" t="s">
        <v>15</v>
      </c>
    </row>
    <row r="23907" spans="1:12">
      <c r="A23907" t="e">
        <f ca="1">E00251715752221</f>
        <v>#NAME?</v>
      </c>
      <c r="B23907">
        <v>502</v>
      </c>
      <c r="C23907" t="s">
        <v>172</v>
      </c>
      <c r="D23907" s="1">
        <v>41654</v>
      </c>
      <c r="F23907">
        <v>1</v>
      </c>
      <c r="G23907">
        <v>4019</v>
      </c>
      <c r="H23907" t="s">
        <v>26</v>
      </c>
      <c r="J23907" t="s">
        <v>14</v>
      </c>
      <c r="K23907">
        <v>58</v>
      </c>
      <c r="L23907" t="s">
        <v>15</v>
      </c>
    </row>
    <row r="23908" spans="1:12">
      <c r="A23908" t="e">
        <f ca="1">E00251510189121</f>
        <v>#NAME?</v>
      </c>
      <c r="B23908">
        <v>164</v>
      </c>
      <c r="C23908" t="s">
        <v>792</v>
      </c>
      <c r="D23908" s="1">
        <v>41428</v>
      </c>
      <c r="F23908">
        <v>3</v>
      </c>
      <c r="G23908">
        <v>1749</v>
      </c>
      <c r="H23908" t="s">
        <v>793</v>
      </c>
      <c r="J23908" t="s">
        <v>14</v>
      </c>
      <c r="K23908">
        <v>49</v>
      </c>
      <c r="L23908" t="s">
        <v>15</v>
      </c>
    </row>
    <row r="23909" spans="1:12">
      <c r="A23909" t="e">
        <f ca="1">E00251510189121</f>
        <v>#NAME?</v>
      </c>
      <c r="B23909">
        <v>164</v>
      </c>
      <c r="C23909" t="s">
        <v>792</v>
      </c>
      <c r="D23909" s="1">
        <v>42479</v>
      </c>
      <c r="F23909">
        <v>1</v>
      </c>
      <c r="G23909">
        <v>71940</v>
      </c>
      <c r="H23909" t="s">
        <v>135</v>
      </c>
      <c r="J23909" t="s">
        <v>14</v>
      </c>
      <c r="K23909">
        <v>52</v>
      </c>
      <c r="L23909" t="s">
        <v>15</v>
      </c>
    </row>
    <row r="23910" spans="1:12">
      <c r="A23910" t="e">
        <f ca="1">E00251518518421</f>
        <v>#NAME?</v>
      </c>
      <c r="B23910">
        <v>293</v>
      </c>
      <c r="C23910" t="s">
        <v>25</v>
      </c>
      <c r="D23910" s="1">
        <v>42137</v>
      </c>
      <c r="F23910">
        <v>1</v>
      </c>
      <c r="G23910">
        <v>7222</v>
      </c>
      <c r="H23910" t="s">
        <v>560</v>
      </c>
      <c r="J23910" t="s">
        <v>14</v>
      </c>
      <c r="K23910">
        <v>62</v>
      </c>
      <c r="L23910" t="s">
        <v>15</v>
      </c>
    </row>
    <row r="23911" spans="1:12">
      <c r="A23911" t="e">
        <f ca="1">E00251510189121</f>
        <v>#NAME?</v>
      </c>
      <c r="B23911">
        <v>164</v>
      </c>
      <c r="C23911" t="s">
        <v>792</v>
      </c>
      <c r="D23911" s="1">
        <v>41085</v>
      </c>
      <c r="F23911">
        <v>1</v>
      </c>
      <c r="G23911">
        <v>24290</v>
      </c>
      <c r="H23911" t="s">
        <v>580</v>
      </c>
      <c r="J23911" t="s">
        <v>14</v>
      </c>
      <c r="K23911">
        <v>49</v>
      </c>
      <c r="L23911" t="s">
        <v>15</v>
      </c>
    </row>
    <row r="23912" spans="1:12">
      <c r="A23912" t="e">
        <f ca="1">E00251510189121</f>
        <v>#NAME?</v>
      </c>
      <c r="B23912">
        <v>164</v>
      </c>
      <c r="C23912" t="s">
        <v>792</v>
      </c>
      <c r="D23912" s="1">
        <v>41264</v>
      </c>
      <c r="F23912">
        <v>2</v>
      </c>
      <c r="G23912">
        <v>49390</v>
      </c>
      <c r="H23912" t="s">
        <v>59</v>
      </c>
      <c r="J23912" t="s">
        <v>14</v>
      </c>
      <c r="K23912">
        <v>49</v>
      </c>
      <c r="L23912" t="s">
        <v>15</v>
      </c>
    </row>
    <row r="23913" spans="1:12">
      <c r="A23913" t="e">
        <f ca="1">E00251528938321</f>
        <v>#NAME?</v>
      </c>
      <c r="B23913">
        <v>291</v>
      </c>
      <c r="C23913" t="s">
        <v>160</v>
      </c>
      <c r="D23913" s="1">
        <v>42916</v>
      </c>
      <c r="F23913">
        <v>1</v>
      </c>
      <c r="G23913">
        <v>4149</v>
      </c>
      <c r="H23913" t="s">
        <v>703</v>
      </c>
      <c r="J23913" t="s">
        <v>14</v>
      </c>
      <c r="K23913">
        <v>58</v>
      </c>
      <c r="L23913" t="s">
        <v>15</v>
      </c>
    </row>
    <row r="23914" spans="1:12">
      <c r="A23914" t="e">
        <f ca="1">E00251528938321</f>
        <v>#NAME?</v>
      </c>
      <c r="B23914">
        <v>291</v>
      </c>
      <c r="C23914" t="s">
        <v>160</v>
      </c>
      <c r="D23914" s="1">
        <v>43003</v>
      </c>
      <c r="F23914">
        <v>5</v>
      </c>
      <c r="G23914">
        <v>27800</v>
      </c>
      <c r="H23914" t="s">
        <v>145</v>
      </c>
      <c r="J23914" t="s">
        <v>14</v>
      </c>
      <c r="K23914">
        <v>59</v>
      </c>
      <c r="L23914" t="s">
        <v>15</v>
      </c>
    </row>
    <row r="23915" spans="1:12">
      <c r="A23915" t="e">
        <f ca="1">E00251518518421</f>
        <v>#NAME?</v>
      </c>
      <c r="B23915">
        <v>293</v>
      </c>
      <c r="C23915" t="s">
        <v>25</v>
      </c>
      <c r="D23915" s="1">
        <v>42348</v>
      </c>
      <c r="F23915">
        <v>1</v>
      </c>
      <c r="G23915">
        <v>7292</v>
      </c>
      <c r="H23915" t="s">
        <v>189</v>
      </c>
      <c r="J23915" t="s">
        <v>14</v>
      </c>
      <c r="K23915">
        <v>62</v>
      </c>
      <c r="L23915" t="s">
        <v>15</v>
      </c>
    </row>
    <row r="23916" spans="1:12">
      <c r="A23916" t="e">
        <f ca="1">E00251518518421</f>
        <v>#NAME?</v>
      </c>
      <c r="B23916">
        <v>293</v>
      </c>
      <c r="C23916" t="s">
        <v>25</v>
      </c>
      <c r="D23916" s="1">
        <v>42548</v>
      </c>
      <c r="F23916">
        <v>3</v>
      </c>
      <c r="G23916">
        <v>5859</v>
      </c>
      <c r="H23916" t="s">
        <v>607</v>
      </c>
      <c r="J23916" t="s">
        <v>14</v>
      </c>
      <c r="K23916">
        <v>63</v>
      </c>
      <c r="L23916" t="s">
        <v>15</v>
      </c>
    </row>
    <row r="23917" spans="1:12">
      <c r="A23917" t="e">
        <f ca="1">E00251615086621</f>
        <v>#NAME?</v>
      </c>
      <c r="B23917">
        <v>763</v>
      </c>
      <c r="C23917" t="s">
        <v>194</v>
      </c>
      <c r="D23917" s="1">
        <v>42746</v>
      </c>
      <c r="E23917">
        <v>0</v>
      </c>
      <c r="F23917">
        <v>3</v>
      </c>
      <c r="G23917">
        <v>4019</v>
      </c>
      <c r="H23917" t="s">
        <v>26</v>
      </c>
      <c r="J23917" t="s">
        <v>34</v>
      </c>
      <c r="K23917">
        <v>56</v>
      </c>
      <c r="L23917" t="s">
        <v>15</v>
      </c>
    </row>
    <row r="23918" spans="1:12">
      <c r="A23918" t="e">
        <f ca="1">E00251615086621</f>
        <v>#NAME?</v>
      </c>
      <c r="B23918">
        <v>1346</v>
      </c>
      <c r="C23918" t="s">
        <v>620</v>
      </c>
      <c r="D23918" s="1">
        <v>42758</v>
      </c>
      <c r="E23918">
        <v>0</v>
      </c>
      <c r="F23918">
        <v>2</v>
      </c>
      <c r="G23918">
        <v>4019</v>
      </c>
      <c r="H23918" t="s">
        <v>26</v>
      </c>
      <c r="J23918" t="s">
        <v>34</v>
      </c>
      <c r="K23918">
        <v>56</v>
      </c>
      <c r="L23918" t="s">
        <v>15</v>
      </c>
    </row>
    <row r="23919" spans="1:12">
      <c r="A23919" t="e">
        <f ca="1">E00251516975021</f>
        <v>#NAME?</v>
      </c>
      <c r="B23919">
        <v>62</v>
      </c>
      <c r="C23919" t="s">
        <v>20</v>
      </c>
      <c r="D23919" s="1">
        <v>41801</v>
      </c>
      <c r="F23919">
        <v>1</v>
      </c>
      <c r="G23919">
        <v>7231</v>
      </c>
      <c r="H23919" t="s">
        <v>128</v>
      </c>
      <c r="J23919" t="s">
        <v>14</v>
      </c>
      <c r="K23919">
        <v>42</v>
      </c>
      <c r="L23919" t="s">
        <v>15</v>
      </c>
    </row>
    <row r="23920" spans="1:12">
      <c r="A23920" t="e">
        <f ca="1">E00251716444121</f>
        <v>#NAME?</v>
      </c>
      <c r="B23920">
        <v>438</v>
      </c>
      <c r="C23920" t="s">
        <v>474</v>
      </c>
      <c r="D23920" s="1">
        <v>41828</v>
      </c>
      <c r="F23920">
        <v>1</v>
      </c>
      <c r="G23920">
        <v>30748</v>
      </c>
      <c r="H23920" t="s">
        <v>50</v>
      </c>
      <c r="J23920" t="s">
        <v>14</v>
      </c>
      <c r="K23920">
        <v>55</v>
      </c>
      <c r="L23920" t="s">
        <v>15</v>
      </c>
    </row>
    <row r="23921" spans="1:12">
      <c r="A23921" t="e">
        <f ca="1">E00251716444121</f>
        <v>#NAME?</v>
      </c>
      <c r="B23921">
        <v>438</v>
      </c>
      <c r="C23921" t="s">
        <v>474</v>
      </c>
      <c r="D23921" s="1">
        <v>42073</v>
      </c>
      <c r="F23921">
        <v>3</v>
      </c>
      <c r="G23921">
        <v>7873</v>
      </c>
      <c r="H23921" t="s">
        <v>103</v>
      </c>
      <c r="J23921" t="s">
        <v>14</v>
      </c>
      <c r="K23921">
        <v>56</v>
      </c>
      <c r="L23921" t="s">
        <v>22</v>
      </c>
    </row>
    <row r="23922" spans="1:12">
      <c r="A23922" t="e">
        <f ca="1">E00251716444121</f>
        <v>#NAME?</v>
      </c>
      <c r="B23922">
        <v>438</v>
      </c>
      <c r="C23922" t="s">
        <v>474</v>
      </c>
      <c r="D23922" s="1">
        <v>42136</v>
      </c>
      <c r="F23922">
        <v>1</v>
      </c>
      <c r="G23922">
        <v>7873</v>
      </c>
      <c r="H23922" t="s">
        <v>103</v>
      </c>
      <c r="J23922" t="s">
        <v>14</v>
      </c>
      <c r="K23922">
        <v>56</v>
      </c>
      <c r="L23922" t="s">
        <v>22</v>
      </c>
    </row>
    <row r="23923" spans="1:12">
      <c r="A23923" t="e">
        <f ca="1">E00251716444121</f>
        <v>#NAME?</v>
      </c>
      <c r="B23923">
        <v>438</v>
      </c>
      <c r="C23923" t="s">
        <v>474</v>
      </c>
      <c r="D23923" s="1">
        <v>42822</v>
      </c>
      <c r="F23923">
        <v>1</v>
      </c>
      <c r="G23923">
        <v>22800</v>
      </c>
      <c r="H23923" t="s">
        <v>35</v>
      </c>
      <c r="J23923" t="s">
        <v>14</v>
      </c>
      <c r="K23923">
        <v>58</v>
      </c>
      <c r="L23923" t="s">
        <v>15</v>
      </c>
    </row>
    <row r="23924" spans="1:12">
      <c r="A23924" t="e">
        <f ca="1">E00251518518421</f>
        <v>#NAME?</v>
      </c>
      <c r="B23924">
        <v>293</v>
      </c>
      <c r="C23924" t="s">
        <v>25</v>
      </c>
      <c r="D23924" s="1">
        <v>42618</v>
      </c>
      <c r="F23924">
        <v>3</v>
      </c>
      <c r="G23924">
        <v>1739</v>
      </c>
      <c r="H23924" t="s">
        <v>110</v>
      </c>
      <c r="J23924" t="s">
        <v>14</v>
      </c>
      <c r="K23924">
        <v>63</v>
      </c>
      <c r="L23924" t="s">
        <v>15</v>
      </c>
    </row>
    <row r="23925" spans="1:12">
      <c r="A23925" t="e">
        <f ca="1">E00251518518421</f>
        <v>#NAME?</v>
      </c>
      <c r="B23925">
        <v>293</v>
      </c>
      <c r="C23925" t="s">
        <v>25</v>
      </c>
      <c r="D23925" s="1">
        <v>42121</v>
      </c>
      <c r="F23925">
        <v>4</v>
      </c>
      <c r="G23925">
        <v>5859</v>
      </c>
      <c r="H23925" t="s">
        <v>607</v>
      </c>
      <c r="J23925" t="s">
        <v>14</v>
      </c>
      <c r="K23925">
        <v>62</v>
      </c>
      <c r="L23925" t="s">
        <v>15</v>
      </c>
    </row>
    <row r="23926" spans="1:12">
      <c r="A23926" t="e">
        <f ca="1">E00251424821221</f>
        <v>#NAME?</v>
      </c>
      <c r="B23926">
        <v>100</v>
      </c>
      <c r="C23926" t="s">
        <v>54</v>
      </c>
      <c r="D23926" s="1">
        <v>40917</v>
      </c>
      <c r="E23926">
        <v>1</v>
      </c>
      <c r="F23926">
        <v>5</v>
      </c>
      <c r="G23926">
        <v>30009</v>
      </c>
      <c r="H23926" t="s">
        <v>804</v>
      </c>
      <c r="J23926" t="s">
        <v>34</v>
      </c>
      <c r="K23926">
        <v>55</v>
      </c>
      <c r="L23926" t="s">
        <v>15</v>
      </c>
    </row>
    <row r="23927" spans="1:12">
      <c r="A23927" t="e">
        <f ca="1">E00251518518421</f>
        <v>#NAME?</v>
      </c>
      <c r="B23927">
        <v>753</v>
      </c>
      <c r="C23927" t="s">
        <v>545</v>
      </c>
      <c r="D23927" s="1">
        <v>41708</v>
      </c>
      <c r="F23927">
        <v>4</v>
      </c>
      <c r="G23927">
        <v>922</v>
      </c>
      <c r="H23927" t="s">
        <v>1574</v>
      </c>
      <c r="I23927" t="s">
        <v>56</v>
      </c>
      <c r="J23927" t="s">
        <v>57</v>
      </c>
      <c r="K23927">
        <v>61</v>
      </c>
      <c r="L23927" t="s">
        <v>15</v>
      </c>
    </row>
    <row r="23928" spans="1:12">
      <c r="A23928" t="e">
        <f ca="1">E00251512197321</f>
        <v>#NAME?</v>
      </c>
      <c r="B23928">
        <v>767</v>
      </c>
      <c r="C23928" t="s">
        <v>658</v>
      </c>
      <c r="D23928" s="1">
        <v>42633</v>
      </c>
      <c r="F23928">
        <v>1</v>
      </c>
      <c r="G23928">
        <v>7804</v>
      </c>
      <c r="H23928" t="s">
        <v>43</v>
      </c>
      <c r="I23928" t="s">
        <v>56</v>
      </c>
      <c r="J23928" t="s">
        <v>57</v>
      </c>
      <c r="K23928">
        <v>44</v>
      </c>
      <c r="L23928" t="s">
        <v>22</v>
      </c>
    </row>
    <row r="23929" spans="1:12">
      <c r="A23929" t="e">
        <f ca="1">E00251512197321</f>
        <v>#NAME?</v>
      </c>
      <c r="B23929">
        <v>3913</v>
      </c>
      <c r="C23929" t="s">
        <v>251</v>
      </c>
      <c r="D23929" s="1">
        <v>41058</v>
      </c>
      <c r="F23929">
        <v>2</v>
      </c>
      <c r="G23929">
        <v>27800</v>
      </c>
      <c r="H23929" t="s">
        <v>145</v>
      </c>
      <c r="J23929" t="s">
        <v>14</v>
      </c>
      <c r="K23929">
        <v>39</v>
      </c>
      <c r="L23929" t="s">
        <v>15</v>
      </c>
    </row>
    <row r="23930" spans="1:12">
      <c r="A23930" t="e">
        <f ca="1">E00251424800621</f>
        <v>#NAME?</v>
      </c>
      <c r="B23930">
        <v>4884</v>
      </c>
      <c r="C23930" t="s">
        <v>772</v>
      </c>
      <c r="D23930" s="1">
        <v>42457</v>
      </c>
      <c r="F23930">
        <v>2</v>
      </c>
      <c r="G23930">
        <v>25000</v>
      </c>
      <c r="H23930" t="s">
        <v>178</v>
      </c>
      <c r="I23930" t="s">
        <v>148</v>
      </c>
      <c r="J23930" t="s">
        <v>57</v>
      </c>
      <c r="K23930">
        <v>50</v>
      </c>
      <c r="L23930" t="s">
        <v>15</v>
      </c>
    </row>
    <row r="23931" spans="1:12">
      <c r="A23931" t="e">
        <f ca="1">E00251518518421</f>
        <v>#NAME?</v>
      </c>
      <c r="B23931">
        <v>293</v>
      </c>
      <c r="C23931" t="s">
        <v>25</v>
      </c>
      <c r="D23931" s="1">
        <v>43052</v>
      </c>
      <c r="F23931">
        <v>3</v>
      </c>
      <c r="G23931">
        <v>60090</v>
      </c>
      <c r="H23931" t="s">
        <v>181</v>
      </c>
      <c r="J23931" t="s">
        <v>14</v>
      </c>
      <c r="K23931">
        <v>64</v>
      </c>
      <c r="L23931" t="s">
        <v>15</v>
      </c>
    </row>
    <row r="23932" spans="1:12">
      <c r="A23932" t="e">
        <f ca="1">E00251429309821</f>
        <v>#NAME?</v>
      </c>
      <c r="B23932">
        <v>291</v>
      </c>
      <c r="C23932" t="s">
        <v>160</v>
      </c>
      <c r="D23932" s="1">
        <v>41759</v>
      </c>
      <c r="F23932">
        <v>2</v>
      </c>
      <c r="G23932">
        <v>25000</v>
      </c>
      <c r="H23932" t="s">
        <v>178</v>
      </c>
      <c r="J23932" t="s">
        <v>14</v>
      </c>
      <c r="K23932">
        <v>65</v>
      </c>
      <c r="L23932" t="s">
        <v>15</v>
      </c>
    </row>
    <row r="23933" spans="1:12">
      <c r="A23933" t="e">
        <f ca="1">E00251424800621</f>
        <v>#NAME?</v>
      </c>
      <c r="B23933">
        <v>108</v>
      </c>
      <c r="C23933" t="s">
        <v>481</v>
      </c>
      <c r="D23933" s="1">
        <v>42495</v>
      </c>
      <c r="F23933">
        <v>4</v>
      </c>
      <c r="G23933">
        <v>49390</v>
      </c>
      <c r="H23933" t="s">
        <v>59</v>
      </c>
      <c r="J23933" t="s">
        <v>14</v>
      </c>
      <c r="K23933">
        <v>50</v>
      </c>
      <c r="L23933" t="s">
        <v>15</v>
      </c>
    </row>
    <row r="23934" spans="1:12">
      <c r="A23934" t="e">
        <f ca="1">E00251424800621</f>
        <v>#NAME?</v>
      </c>
      <c r="B23934">
        <v>108</v>
      </c>
      <c r="C23934" t="s">
        <v>481</v>
      </c>
      <c r="D23934" s="1">
        <v>42719</v>
      </c>
      <c r="F23934">
        <v>1</v>
      </c>
      <c r="G23934">
        <v>6961</v>
      </c>
      <c r="H23934" t="s">
        <v>561</v>
      </c>
      <c r="J23934" t="s">
        <v>14</v>
      </c>
      <c r="K23934">
        <v>50</v>
      </c>
      <c r="L23934" t="s">
        <v>15</v>
      </c>
    </row>
    <row r="23935" spans="1:12">
      <c r="A23935" t="e">
        <f ca="1">E00251512430021</f>
        <v>#NAME?</v>
      </c>
      <c r="B23935">
        <v>48</v>
      </c>
      <c r="C23935" t="s">
        <v>249</v>
      </c>
      <c r="D23935" s="1">
        <v>41340</v>
      </c>
      <c r="F23935">
        <v>3</v>
      </c>
      <c r="G23935">
        <v>7291</v>
      </c>
      <c r="H23935" t="s">
        <v>163</v>
      </c>
      <c r="J23935" t="s">
        <v>14</v>
      </c>
      <c r="K23935">
        <v>44</v>
      </c>
      <c r="L23935" t="s">
        <v>15</v>
      </c>
    </row>
    <row r="23936" spans="1:12">
      <c r="A23936" t="e">
        <f ca="1">E00251518518421</f>
        <v>#NAME?</v>
      </c>
      <c r="B23936">
        <v>293</v>
      </c>
      <c r="C23936" t="s">
        <v>25</v>
      </c>
      <c r="D23936" s="1">
        <v>43066</v>
      </c>
      <c r="F23936">
        <v>5</v>
      </c>
      <c r="G23936">
        <v>4019</v>
      </c>
      <c r="H23936" t="s">
        <v>26</v>
      </c>
      <c r="J23936" t="s">
        <v>14</v>
      </c>
      <c r="K23936">
        <v>64</v>
      </c>
      <c r="L23936" t="s">
        <v>15</v>
      </c>
    </row>
    <row r="23937" spans="1:12">
      <c r="A23937" t="e">
        <f ca="1">E00251429152221</f>
        <v>#NAME?</v>
      </c>
      <c r="B23937">
        <v>285</v>
      </c>
      <c r="C23937" t="s">
        <v>117</v>
      </c>
      <c r="D23937" s="1">
        <v>43038</v>
      </c>
      <c r="F23937">
        <v>2</v>
      </c>
      <c r="G23937">
        <v>2809</v>
      </c>
      <c r="H23937" t="s">
        <v>90</v>
      </c>
      <c r="J23937" t="s">
        <v>14</v>
      </c>
      <c r="K23937">
        <v>58</v>
      </c>
      <c r="L23937" t="s">
        <v>15</v>
      </c>
    </row>
    <row r="23938" spans="1:12">
      <c r="A23938" t="e">
        <f ca="1">E00251528938321</f>
        <v>#NAME?</v>
      </c>
      <c r="B23938">
        <v>291</v>
      </c>
      <c r="C23938" t="s">
        <v>160</v>
      </c>
      <c r="D23938" s="1">
        <v>42338</v>
      </c>
      <c r="F23938">
        <v>3</v>
      </c>
      <c r="G23938">
        <v>5859</v>
      </c>
      <c r="H23938" t="s">
        <v>607</v>
      </c>
      <c r="J23938" t="s">
        <v>14</v>
      </c>
      <c r="K23938">
        <v>57</v>
      </c>
      <c r="L23938" t="s">
        <v>15</v>
      </c>
    </row>
    <row r="23939" spans="1:12">
      <c r="A23939" t="e">
        <f ca="1">E00251528938321</f>
        <v>#NAME?</v>
      </c>
      <c r="B23939">
        <v>291</v>
      </c>
      <c r="C23939" t="s">
        <v>160</v>
      </c>
      <c r="D23939" s="1">
        <v>42349</v>
      </c>
      <c r="F23939">
        <v>3</v>
      </c>
      <c r="G23939">
        <v>5859</v>
      </c>
      <c r="H23939" t="s">
        <v>607</v>
      </c>
      <c r="J23939" t="s">
        <v>14</v>
      </c>
      <c r="K23939">
        <v>57</v>
      </c>
      <c r="L23939" t="s">
        <v>15</v>
      </c>
    </row>
    <row r="23940" spans="1:12">
      <c r="A23940" t="e">
        <f ca="1">E00251424821221</f>
        <v>#NAME?</v>
      </c>
      <c r="B23940">
        <v>122</v>
      </c>
      <c r="C23940" t="s">
        <v>522</v>
      </c>
      <c r="D23940" s="1">
        <v>41235</v>
      </c>
      <c r="F23940">
        <v>4</v>
      </c>
      <c r="G23940">
        <v>4019</v>
      </c>
      <c r="H23940" t="s">
        <v>26</v>
      </c>
      <c r="J23940" t="s">
        <v>14</v>
      </c>
      <c r="K23940">
        <v>56</v>
      </c>
      <c r="L23940" t="s">
        <v>15</v>
      </c>
    </row>
    <row r="23941" spans="1:12">
      <c r="A23941" t="e">
        <f ca="1">E00251424821221</f>
        <v>#NAME?</v>
      </c>
      <c r="B23941">
        <v>122</v>
      </c>
      <c r="C23941" t="s">
        <v>522</v>
      </c>
      <c r="D23941" s="1">
        <v>41450</v>
      </c>
      <c r="F23941">
        <v>3</v>
      </c>
      <c r="G23941">
        <v>4019</v>
      </c>
      <c r="H23941" t="s">
        <v>26</v>
      </c>
      <c r="J23941" t="s">
        <v>14</v>
      </c>
      <c r="K23941">
        <v>57</v>
      </c>
      <c r="L23941" t="s">
        <v>15</v>
      </c>
    </row>
    <row r="23942" spans="1:12">
      <c r="A23942" t="e">
        <f ca="1">E00251717807221</f>
        <v>#NAME?</v>
      </c>
      <c r="B23942">
        <v>1128</v>
      </c>
      <c r="C23942" t="s">
        <v>424</v>
      </c>
      <c r="D23942" s="1">
        <v>42569</v>
      </c>
      <c r="F23942">
        <v>1</v>
      </c>
      <c r="G23942">
        <v>7243</v>
      </c>
      <c r="H23942" t="s">
        <v>42</v>
      </c>
      <c r="J23942" t="s">
        <v>14</v>
      </c>
      <c r="K23942">
        <v>48</v>
      </c>
      <c r="L23942" t="s">
        <v>15</v>
      </c>
    </row>
    <row r="23943" spans="1:12">
      <c r="A23943" t="e">
        <f ca="1">E00251717807221</f>
        <v>#NAME?</v>
      </c>
      <c r="B23943">
        <v>1128</v>
      </c>
      <c r="C23943" t="s">
        <v>424</v>
      </c>
      <c r="D23943" s="1">
        <v>42817</v>
      </c>
      <c r="F23943">
        <v>2</v>
      </c>
      <c r="G23943">
        <v>2724</v>
      </c>
      <c r="H23943" t="s">
        <v>73</v>
      </c>
      <c r="J23943" t="s">
        <v>14</v>
      </c>
      <c r="K23943">
        <v>48</v>
      </c>
      <c r="L23943" t="s">
        <v>15</v>
      </c>
    </row>
    <row r="23944" spans="1:12">
      <c r="A23944" t="e">
        <f ca="1">E00251717807221</f>
        <v>#NAME?</v>
      </c>
      <c r="B23944">
        <v>1128</v>
      </c>
      <c r="C23944" t="s">
        <v>424</v>
      </c>
      <c r="D23944" s="1">
        <v>43032</v>
      </c>
      <c r="F23944">
        <v>1</v>
      </c>
      <c r="G23944">
        <v>7243</v>
      </c>
      <c r="H23944" t="s">
        <v>42</v>
      </c>
      <c r="J23944" t="s">
        <v>14</v>
      </c>
      <c r="K23944">
        <v>49</v>
      </c>
      <c r="L23944" t="s">
        <v>15</v>
      </c>
    </row>
    <row r="23945" spans="1:12">
      <c r="A23945" t="e">
        <f ca="1">E00251510189121</f>
        <v>#NAME?</v>
      </c>
      <c r="B23945">
        <v>164</v>
      </c>
      <c r="C23945" t="s">
        <v>792</v>
      </c>
      <c r="D23945" s="1">
        <v>42825</v>
      </c>
      <c r="F23945">
        <v>2</v>
      </c>
      <c r="G23945">
        <v>49391</v>
      </c>
      <c r="H23945" t="s">
        <v>809</v>
      </c>
      <c r="J23945" t="s">
        <v>14</v>
      </c>
      <c r="K23945">
        <v>53</v>
      </c>
      <c r="L23945" t="s">
        <v>15</v>
      </c>
    </row>
    <row r="23946" spans="1:12">
      <c r="A23946" t="e">
        <f ca="1">E00251510737521</f>
        <v>#NAME?</v>
      </c>
      <c r="B23946">
        <v>122</v>
      </c>
      <c r="C23946" t="s">
        <v>522</v>
      </c>
      <c r="D23946" s="1">
        <v>41934</v>
      </c>
      <c r="F23946">
        <v>2</v>
      </c>
      <c r="G23946">
        <v>4019</v>
      </c>
      <c r="H23946" t="s">
        <v>26</v>
      </c>
      <c r="J23946" t="s">
        <v>14</v>
      </c>
      <c r="K23946">
        <v>65</v>
      </c>
      <c r="L23946" t="s">
        <v>15</v>
      </c>
    </row>
    <row r="23947" spans="1:12">
      <c r="A23947" t="e">
        <f ca="1">E00251512197321</f>
        <v>#NAME?</v>
      </c>
      <c r="B23947">
        <v>3913</v>
      </c>
      <c r="C23947" t="s">
        <v>251</v>
      </c>
      <c r="D23947" s="1">
        <v>41715</v>
      </c>
      <c r="F23947">
        <v>1</v>
      </c>
      <c r="G23947">
        <v>78079</v>
      </c>
      <c r="H23947" t="s">
        <v>49</v>
      </c>
      <c r="J23947" t="s">
        <v>14</v>
      </c>
      <c r="K23947">
        <v>41</v>
      </c>
      <c r="L23947" t="s">
        <v>22</v>
      </c>
    </row>
    <row r="23948" spans="1:12">
      <c r="A23948" t="e">
        <f ca="1">E00251513682721</f>
        <v>#NAME?</v>
      </c>
      <c r="B23948">
        <v>1128</v>
      </c>
      <c r="C23948" t="s">
        <v>424</v>
      </c>
      <c r="D23948" s="1">
        <v>42115</v>
      </c>
      <c r="F23948">
        <v>1</v>
      </c>
      <c r="G23948">
        <v>7831</v>
      </c>
      <c r="H23948" t="s">
        <v>274</v>
      </c>
      <c r="J23948" t="s">
        <v>14</v>
      </c>
      <c r="K23948">
        <v>51</v>
      </c>
      <c r="L23948" t="s">
        <v>22</v>
      </c>
    </row>
    <row r="23949" spans="1:12">
      <c r="A23949" t="e">
        <f ca="1">E00251424821221</f>
        <v>#NAME?</v>
      </c>
      <c r="B23949">
        <v>122</v>
      </c>
      <c r="C23949" t="s">
        <v>522</v>
      </c>
      <c r="D23949" s="1">
        <v>42928</v>
      </c>
      <c r="F23949">
        <v>1</v>
      </c>
      <c r="G23949">
        <v>4019</v>
      </c>
      <c r="H23949" t="s">
        <v>26</v>
      </c>
      <c r="J23949" t="s">
        <v>14</v>
      </c>
      <c r="K23949">
        <v>61</v>
      </c>
      <c r="L23949" t="s">
        <v>15</v>
      </c>
    </row>
    <row r="23950" spans="1:12">
      <c r="A23950" t="e">
        <f ca="1">E00251424821221</f>
        <v>#NAME?</v>
      </c>
      <c r="B23950">
        <v>100</v>
      </c>
      <c r="C23950" t="s">
        <v>54</v>
      </c>
      <c r="D23950" s="1">
        <v>40917</v>
      </c>
      <c r="E23950">
        <v>1</v>
      </c>
      <c r="F23950">
        <v>3</v>
      </c>
      <c r="G23950">
        <v>2724</v>
      </c>
      <c r="H23950" t="s">
        <v>73</v>
      </c>
      <c r="J23950" t="s">
        <v>34</v>
      </c>
      <c r="K23950">
        <v>55</v>
      </c>
      <c r="L23950" t="s">
        <v>15</v>
      </c>
    </row>
    <row r="23951" spans="1:12">
      <c r="A23951" t="e">
        <f ca="1">E00251713681821</f>
        <v>#NAME?</v>
      </c>
      <c r="B23951">
        <v>204</v>
      </c>
      <c r="C23951" t="s">
        <v>1138</v>
      </c>
      <c r="D23951" s="1">
        <v>41820</v>
      </c>
      <c r="F23951">
        <v>1</v>
      </c>
      <c r="G23951">
        <v>7820</v>
      </c>
      <c r="H23951" t="s">
        <v>233</v>
      </c>
      <c r="J23951" t="s">
        <v>14</v>
      </c>
      <c r="K23951">
        <v>50</v>
      </c>
      <c r="L23951" t="s">
        <v>22</v>
      </c>
    </row>
    <row r="23952" spans="1:12">
      <c r="A23952" t="e">
        <f ca="1">E00251510737521</f>
        <v>#NAME?</v>
      </c>
      <c r="B23952">
        <v>122</v>
      </c>
      <c r="C23952" t="s">
        <v>522</v>
      </c>
      <c r="D23952" s="1">
        <v>41646</v>
      </c>
      <c r="F23952">
        <v>4</v>
      </c>
      <c r="G23952">
        <v>40390</v>
      </c>
      <c r="H23952" t="s">
        <v>624</v>
      </c>
      <c r="J23952" t="s">
        <v>14</v>
      </c>
      <c r="K23952">
        <v>64</v>
      </c>
      <c r="L23952" t="s">
        <v>15</v>
      </c>
    </row>
    <row r="23953" spans="1:12">
      <c r="A23953" t="e">
        <f ca="1">E00251510737521</f>
        <v>#NAME?</v>
      </c>
      <c r="B23953">
        <v>122</v>
      </c>
      <c r="C23953" t="s">
        <v>522</v>
      </c>
      <c r="D23953" s="1">
        <v>41683</v>
      </c>
      <c r="F23953">
        <v>1</v>
      </c>
      <c r="G23953">
        <v>25000</v>
      </c>
      <c r="H23953" t="s">
        <v>178</v>
      </c>
      <c r="J23953" t="s">
        <v>14</v>
      </c>
      <c r="K23953">
        <v>64</v>
      </c>
      <c r="L23953" t="s">
        <v>15</v>
      </c>
    </row>
    <row r="23954" spans="1:12">
      <c r="A23954" t="e">
        <f ca="1">E00251510737521</f>
        <v>#NAME?</v>
      </c>
      <c r="B23954">
        <v>122</v>
      </c>
      <c r="C23954" t="s">
        <v>522</v>
      </c>
      <c r="D23954" s="1">
        <v>41683</v>
      </c>
      <c r="F23954">
        <v>3</v>
      </c>
      <c r="G23954">
        <v>4019</v>
      </c>
      <c r="H23954" t="s">
        <v>26</v>
      </c>
      <c r="J23954" t="s">
        <v>14</v>
      </c>
      <c r="K23954">
        <v>64</v>
      </c>
      <c r="L23954" t="s">
        <v>15</v>
      </c>
    </row>
    <row r="23955" spans="1:12">
      <c r="A23955" t="e">
        <f ca="1">E00251510737521</f>
        <v>#NAME?</v>
      </c>
      <c r="B23955">
        <v>122</v>
      </c>
      <c r="C23955" t="s">
        <v>522</v>
      </c>
      <c r="D23955" s="1">
        <v>41953</v>
      </c>
      <c r="F23955">
        <v>1</v>
      </c>
      <c r="G23955">
        <v>25000</v>
      </c>
      <c r="H23955" t="s">
        <v>178</v>
      </c>
      <c r="J23955" t="s">
        <v>14</v>
      </c>
      <c r="K23955">
        <v>65</v>
      </c>
      <c r="L23955" t="s">
        <v>15</v>
      </c>
    </row>
    <row r="23956" spans="1:12">
      <c r="A23956" t="e">
        <f ca="1">E00251424821221</f>
        <v>#NAME?</v>
      </c>
      <c r="B23956">
        <v>122</v>
      </c>
      <c r="C23956" t="s">
        <v>522</v>
      </c>
      <c r="D23956" s="1">
        <v>41610</v>
      </c>
      <c r="F23956">
        <v>1</v>
      </c>
      <c r="G23956">
        <v>4019</v>
      </c>
      <c r="H23956" t="s">
        <v>26</v>
      </c>
      <c r="J23956" t="s">
        <v>14</v>
      </c>
      <c r="K23956">
        <v>57</v>
      </c>
      <c r="L23956" t="s">
        <v>15</v>
      </c>
    </row>
    <row r="23957" spans="1:12">
      <c r="A23957" t="e">
        <f ca="1">E00251528760321</f>
        <v>#NAME?</v>
      </c>
      <c r="B23957">
        <v>291</v>
      </c>
      <c r="C23957" t="s">
        <v>160</v>
      </c>
      <c r="D23957" s="1">
        <v>42303</v>
      </c>
      <c r="F23957">
        <v>1</v>
      </c>
      <c r="G23957">
        <v>4660</v>
      </c>
      <c r="H23957" t="s">
        <v>215</v>
      </c>
      <c r="J23957" t="s">
        <v>14</v>
      </c>
      <c r="K23957">
        <v>61</v>
      </c>
      <c r="L23957" t="s">
        <v>15</v>
      </c>
    </row>
    <row r="23958" spans="1:12">
      <c r="A23958" t="e">
        <f ca="1">E00251424800621</f>
        <v>#NAME?</v>
      </c>
      <c r="B23958">
        <v>108</v>
      </c>
      <c r="C23958" t="s">
        <v>481</v>
      </c>
      <c r="D23958" s="1">
        <v>42320</v>
      </c>
      <c r="F23958">
        <v>3</v>
      </c>
      <c r="G23958">
        <v>5258</v>
      </c>
      <c r="H23958" t="s">
        <v>236</v>
      </c>
      <c r="J23958" t="s">
        <v>14</v>
      </c>
      <c r="K23958">
        <v>49</v>
      </c>
      <c r="L23958" t="s">
        <v>15</v>
      </c>
    </row>
    <row r="23959" spans="1:12">
      <c r="A23959" t="e">
        <f ca="1">E00251424800621</f>
        <v>#NAME?</v>
      </c>
      <c r="B23959">
        <v>108</v>
      </c>
      <c r="C23959" t="s">
        <v>481</v>
      </c>
      <c r="D23959" s="1">
        <v>42914</v>
      </c>
      <c r="F23959">
        <v>1</v>
      </c>
      <c r="G23959">
        <v>25000</v>
      </c>
      <c r="H23959" t="s">
        <v>178</v>
      </c>
      <c r="J23959" t="s">
        <v>14</v>
      </c>
      <c r="K23959">
        <v>51</v>
      </c>
      <c r="L23959" t="s">
        <v>15</v>
      </c>
    </row>
    <row r="23960" spans="1:12">
      <c r="A23960" t="e">
        <f ca="1">E00251424800621</f>
        <v>#NAME?</v>
      </c>
      <c r="B23960">
        <v>108</v>
      </c>
      <c r="C23960" t="s">
        <v>481</v>
      </c>
      <c r="D23960" s="1">
        <v>42944</v>
      </c>
      <c r="F23960">
        <v>1</v>
      </c>
      <c r="G23960">
        <v>25000</v>
      </c>
      <c r="H23960" t="s">
        <v>178</v>
      </c>
      <c r="J23960" t="s">
        <v>14</v>
      </c>
      <c r="K23960">
        <v>51</v>
      </c>
      <c r="L23960" t="s">
        <v>15</v>
      </c>
    </row>
    <row r="23961" spans="1:12">
      <c r="A23961" t="e">
        <f ca="1">E00251713681821</f>
        <v>#NAME?</v>
      </c>
      <c r="B23961">
        <v>204</v>
      </c>
      <c r="C23961" t="s">
        <v>1138</v>
      </c>
      <c r="D23961" s="1">
        <v>42171</v>
      </c>
      <c r="F23961">
        <v>1</v>
      </c>
      <c r="G23961">
        <v>47400</v>
      </c>
      <c r="H23961" t="s">
        <v>1575</v>
      </c>
      <c r="J23961" t="s">
        <v>14</v>
      </c>
      <c r="K23961">
        <v>51</v>
      </c>
      <c r="L23961" t="s">
        <v>15</v>
      </c>
    </row>
    <row r="23962" spans="1:12">
      <c r="A23962" t="e">
        <f ca="1">E00251529478021</f>
        <v>#NAME?</v>
      </c>
      <c r="B23962">
        <v>151</v>
      </c>
      <c r="C23962" t="s">
        <v>381</v>
      </c>
      <c r="D23962" s="1">
        <v>41558</v>
      </c>
      <c r="F23962">
        <v>2</v>
      </c>
      <c r="G23962">
        <v>4019</v>
      </c>
      <c r="H23962" t="s">
        <v>26</v>
      </c>
      <c r="J23962" t="s">
        <v>14</v>
      </c>
      <c r="K23962">
        <v>57</v>
      </c>
      <c r="L23962" t="s">
        <v>15</v>
      </c>
    </row>
    <row r="23963" spans="1:12">
      <c r="A23963" t="e">
        <f ca="1">E00251529478021</f>
        <v>#NAME?</v>
      </c>
      <c r="B23963">
        <v>151</v>
      </c>
      <c r="C23963" t="s">
        <v>381</v>
      </c>
      <c r="D23963" s="1">
        <v>42426</v>
      </c>
      <c r="F23963">
        <v>3</v>
      </c>
      <c r="G23963">
        <v>2720</v>
      </c>
      <c r="H23963" t="s">
        <v>65</v>
      </c>
      <c r="J23963" t="s">
        <v>14</v>
      </c>
      <c r="K23963">
        <v>60</v>
      </c>
      <c r="L23963" t="s">
        <v>15</v>
      </c>
    </row>
    <row r="23964" spans="1:12">
      <c r="A23964" t="e">
        <f ca="1">E00251529478021</f>
        <v>#NAME?</v>
      </c>
      <c r="B23964">
        <v>151</v>
      </c>
      <c r="C23964" t="s">
        <v>381</v>
      </c>
      <c r="D23964" s="1">
        <v>42766</v>
      </c>
      <c r="F23964">
        <v>2</v>
      </c>
      <c r="G23964">
        <v>2720</v>
      </c>
      <c r="H23964" t="s">
        <v>65</v>
      </c>
      <c r="J23964" t="s">
        <v>14</v>
      </c>
      <c r="K23964">
        <v>60</v>
      </c>
      <c r="L23964" t="s">
        <v>15</v>
      </c>
    </row>
    <row r="23965" spans="1:12">
      <c r="A23965" t="e">
        <f ca="1">E00251429251821</f>
        <v>#NAME?</v>
      </c>
      <c r="B23965">
        <v>272</v>
      </c>
      <c r="C23965" t="s">
        <v>174</v>
      </c>
      <c r="D23965" s="1">
        <v>41656</v>
      </c>
      <c r="E23965">
        <v>4</v>
      </c>
      <c r="F23965">
        <v>9</v>
      </c>
      <c r="G23965">
        <v>4019</v>
      </c>
      <c r="H23965" t="s">
        <v>26</v>
      </c>
      <c r="J23965" t="s">
        <v>34</v>
      </c>
      <c r="K23965">
        <v>53</v>
      </c>
      <c r="L23965" t="s">
        <v>15</v>
      </c>
    </row>
    <row r="23966" spans="1:12">
      <c r="A23966" t="e">
        <f ca="1">E00251528938321</f>
        <v>#NAME?</v>
      </c>
      <c r="B23966">
        <v>272</v>
      </c>
      <c r="C23966" t="s">
        <v>174</v>
      </c>
      <c r="D23966" s="1">
        <v>42739</v>
      </c>
      <c r="E23966">
        <v>9</v>
      </c>
      <c r="F23966">
        <v>8</v>
      </c>
      <c r="G23966">
        <v>78053</v>
      </c>
      <c r="H23966" t="s">
        <v>1576</v>
      </c>
      <c r="J23966" t="s">
        <v>34</v>
      </c>
      <c r="K23966">
        <v>58</v>
      </c>
      <c r="L23966" t="s">
        <v>22</v>
      </c>
    </row>
    <row r="23967" spans="1:12">
      <c r="A23967" t="e">
        <f ca="1">E00251429251821</f>
        <v>#NAME?</v>
      </c>
      <c r="B23967">
        <v>290</v>
      </c>
      <c r="C23967" t="s">
        <v>449</v>
      </c>
      <c r="D23967" s="1">
        <v>42552</v>
      </c>
      <c r="F23967">
        <v>4</v>
      </c>
      <c r="G23967">
        <v>7506</v>
      </c>
      <c r="H23967" t="s">
        <v>539</v>
      </c>
      <c r="J23967" t="s">
        <v>14</v>
      </c>
      <c r="K23967">
        <v>56</v>
      </c>
      <c r="L23967" t="s">
        <v>15</v>
      </c>
    </row>
    <row r="23968" spans="1:12">
      <c r="A23968" t="e">
        <f ca="1">E00251427202121</f>
        <v>#NAME?</v>
      </c>
      <c r="B23968">
        <v>10</v>
      </c>
      <c r="C23968" t="s">
        <v>18</v>
      </c>
      <c r="D23968" s="1">
        <v>41241</v>
      </c>
      <c r="F23968">
        <v>1</v>
      </c>
      <c r="G23968">
        <v>4590</v>
      </c>
      <c r="H23968" t="s">
        <v>1302</v>
      </c>
      <c r="J23968" t="s">
        <v>14</v>
      </c>
      <c r="K23968">
        <v>51</v>
      </c>
      <c r="L23968" t="s">
        <v>15</v>
      </c>
    </row>
    <row r="23969" spans="1:12">
      <c r="A23969" t="e">
        <f ca="1">E00251532069021</f>
        <v>#NAME?</v>
      </c>
      <c r="B23969">
        <v>489</v>
      </c>
      <c r="C23969" t="s">
        <v>100</v>
      </c>
      <c r="D23969" s="1">
        <v>41488</v>
      </c>
      <c r="F23969">
        <v>1</v>
      </c>
      <c r="G23969">
        <v>4019</v>
      </c>
      <c r="H23969" t="s">
        <v>26</v>
      </c>
      <c r="J23969" t="s">
        <v>14</v>
      </c>
      <c r="K23969">
        <v>43</v>
      </c>
      <c r="L23969" t="s">
        <v>15</v>
      </c>
    </row>
    <row r="23970" spans="1:12">
      <c r="A23970" t="e">
        <f ca="1">E00251512523921</f>
        <v>#NAME?</v>
      </c>
      <c r="B23970">
        <v>62</v>
      </c>
      <c r="C23970" t="s">
        <v>20</v>
      </c>
      <c r="D23970" s="1">
        <v>41064</v>
      </c>
      <c r="F23970">
        <v>1</v>
      </c>
      <c r="G23970">
        <v>1104</v>
      </c>
      <c r="H23970" t="s">
        <v>1256</v>
      </c>
      <c r="J23970" t="s">
        <v>14</v>
      </c>
      <c r="K23970">
        <v>47</v>
      </c>
      <c r="L23970" t="s">
        <v>15</v>
      </c>
    </row>
    <row r="23971" spans="1:12">
      <c r="A23971" t="e">
        <f ca="1">E00251510189121</f>
        <v>#NAME?</v>
      </c>
      <c r="B23971">
        <v>164</v>
      </c>
      <c r="C23971" t="s">
        <v>792</v>
      </c>
      <c r="D23971" s="1">
        <v>41094</v>
      </c>
      <c r="F23971">
        <v>2</v>
      </c>
      <c r="G23971">
        <v>1749</v>
      </c>
      <c r="H23971" t="s">
        <v>793</v>
      </c>
      <c r="J23971" t="s">
        <v>14</v>
      </c>
      <c r="K23971">
        <v>49</v>
      </c>
      <c r="L23971" t="s">
        <v>15</v>
      </c>
    </row>
    <row r="23972" spans="1:12">
      <c r="A23972" t="e">
        <f ca="1">E00251531497221</f>
        <v>#NAME?</v>
      </c>
      <c r="B23972">
        <v>1786</v>
      </c>
      <c r="C23972" t="s">
        <v>37</v>
      </c>
      <c r="D23972" s="1">
        <v>41557</v>
      </c>
      <c r="F23972">
        <v>2</v>
      </c>
      <c r="G23972">
        <v>2113</v>
      </c>
      <c r="H23972" t="s">
        <v>579</v>
      </c>
      <c r="J23972" t="s">
        <v>14</v>
      </c>
      <c r="K23972">
        <v>62</v>
      </c>
      <c r="L23972" t="s">
        <v>15</v>
      </c>
    </row>
    <row r="23973" spans="1:12">
      <c r="A23973" t="e">
        <f ca="1">E00251531497221</f>
        <v>#NAME?</v>
      </c>
      <c r="B23973">
        <v>1786</v>
      </c>
      <c r="C23973" t="s">
        <v>37</v>
      </c>
      <c r="D23973" s="1">
        <v>42060</v>
      </c>
      <c r="F23973">
        <v>1</v>
      </c>
      <c r="G23973">
        <v>4660</v>
      </c>
      <c r="H23973" t="s">
        <v>215</v>
      </c>
      <c r="J23973" t="s">
        <v>14</v>
      </c>
      <c r="K23973">
        <v>63</v>
      </c>
      <c r="L23973" t="s">
        <v>15</v>
      </c>
    </row>
    <row r="23974" spans="1:12">
      <c r="A23974" t="e">
        <f ca="1">E00251528711021</f>
        <v>#NAME?</v>
      </c>
      <c r="B23974">
        <v>293</v>
      </c>
      <c r="C23974" t="s">
        <v>25</v>
      </c>
      <c r="D23974" s="1">
        <v>42439</v>
      </c>
      <c r="F23974">
        <v>1</v>
      </c>
      <c r="G23974">
        <v>79579</v>
      </c>
      <c r="H23974" t="s">
        <v>1347</v>
      </c>
      <c r="J23974" t="s">
        <v>14</v>
      </c>
      <c r="K23974">
        <v>61</v>
      </c>
      <c r="L23974" t="s">
        <v>22</v>
      </c>
    </row>
    <row r="23975" spans="1:12">
      <c r="A23975" t="e">
        <f ca="1">E00251529478021</f>
        <v>#NAME?</v>
      </c>
      <c r="B23975">
        <v>151</v>
      </c>
      <c r="C23975" t="s">
        <v>381</v>
      </c>
      <c r="D23975" s="1">
        <v>42425</v>
      </c>
      <c r="F23975">
        <v>3</v>
      </c>
      <c r="G23975">
        <v>4019</v>
      </c>
      <c r="H23975" t="s">
        <v>26</v>
      </c>
      <c r="J23975" t="s">
        <v>14</v>
      </c>
      <c r="K23975">
        <v>60</v>
      </c>
      <c r="L23975" t="s">
        <v>15</v>
      </c>
    </row>
    <row r="23976" spans="1:12">
      <c r="A23976" t="e">
        <f ca="1">E00251529478021</f>
        <v>#NAME?</v>
      </c>
      <c r="B23976">
        <v>151</v>
      </c>
      <c r="C23976" t="s">
        <v>381</v>
      </c>
      <c r="D23976" s="1">
        <v>42755</v>
      </c>
      <c r="F23976">
        <v>4</v>
      </c>
      <c r="G23976">
        <v>78057</v>
      </c>
      <c r="H23976" t="s">
        <v>140</v>
      </c>
      <c r="J23976" t="s">
        <v>14</v>
      </c>
      <c r="K23976">
        <v>60</v>
      </c>
      <c r="L23976" t="s">
        <v>22</v>
      </c>
    </row>
    <row r="23977" spans="1:12">
      <c r="A23977" t="e">
        <f ca="1">E00251514152121</f>
        <v>#NAME?</v>
      </c>
      <c r="B23977">
        <v>703</v>
      </c>
      <c r="C23977" t="s">
        <v>305</v>
      </c>
      <c r="D23977" s="1">
        <v>42724</v>
      </c>
      <c r="F23977">
        <v>2</v>
      </c>
      <c r="G23977">
        <v>73300</v>
      </c>
      <c r="H23977" t="s">
        <v>86</v>
      </c>
      <c r="J23977" t="s">
        <v>14</v>
      </c>
      <c r="K23977">
        <v>59</v>
      </c>
      <c r="L23977" t="s">
        <v>15</v>
      </c>
    </row>
    <row r="23978" spans="1:12">
      <c r="A23978" t="e">
        <f ca="1">E00251514152121</f>
        <v>#NAME?</v>
      </c>
      <c r="B23978">
        <v>703</v>
      </c>
      <c r="C23978" t="s">
        <v>305</v>
      </c>
      <c r="D23978" s="1">
        <v>42783</v>
      </c>
      <c r="F23978">
        <v>6</v>
      </c>
      <c r="G23978">
        <v>70400</v>
      </c>
      <c r="H23978" t="s">
        <v>536</v>
      </c>
      <c r="J23978" t="s">
        <v>14</v>
      </c>
      <c r="K23978">
        <v>60</v>
      </c>
      <c r="L23978" t="s">
        <v>15</v>
      </c>
    </row>
    <row r="23979" spans="1:12">
      <c r="A23979" t="e">
        <f ca="1">E00251626568221</f>
        <v>#NAME?</v>
      </c>
      <c r="B23979">
        <v>695</v>
      </c>
      <c r="C23979" t="s">
        <v>257</v>
      </c>
      <c r="D23979" s="1">
        <v>42143</v>
      </c>
      <c r="F23979">
        <v>4</v>
      </c>
      <c r="G23979">
        <v>73390</v>
      </c>
      <c r="H23979" t="s">
        <v>66</v>
      </c>
      <c r="J23979" t="s">
        <v>14</v>
      </c>
      <c r="K23979">
        <v>55</v>
      </c>
      <c r="L23979" t="s">
        <v>15</v>
      </c>
    </row>
    <row r="23980" spans="1:12">
      <c r="A23980" t="e">
        <f ca="1">E00251518582921</f>
        <v>#NAME?</v>
      </c>
      <c r="B23980">
        <v>275</v>
      </c>
      <c r="C23980" t="s">
        <v>444</v>
      </c>
      <c r="D23980" s="1">
        <v>42846</v>
      </c>
      <c r="F23980">
        <v>1</v>
      </c>
      <c r="G23980">
        <v>463</v>
      </c>
      <c r="H23980" t="s">
        <v>259</v>
      </c>
      <c r="J23980" t="s">
        <v>14</v>
      </c>
      <c r="K23980">
        <v>52</v>
      </c>
      <c r="L23980" t="s">
        <v>15</v>
      </c>
    </row>
    <row r="23981" spans="1:12">
      <c r="A23981" t="e">
        <f ca="1">E00251533153821</f>
        <v>#NAME?</v>
      </c>
      <c r="B23981">
        <v>467</v>
      </c>
      <c r="C23981" t="s">
        <v>232</v>
      </c>
      <c r="D23981" s="1">
        <v>42369</v>
      </c>
      <c r="F23981">
        <v>1</v>
      </c>
      <c r="G23981">
        <v>7242</v>
      </c>
      <c r="H23981" t="s">
        <v>93</v>
      </c>
      <c r="J23981" t="s">
        <v>14</v>
      </c>
      <c r="K23981">
        <v>60</v>
      </c>
      <c r="L23981" t="s">
        <v>15</v>
      </c>
    </row>
    <row r="23982" spans="1:12">
      <c r="A23982" t="e">
        <f ca="1">E00251615815321</f>
        <v>#NAME?</v>
      </c>
      <c r="B23982">
        <v>457</v>
      </c>
      <c r="C23982" t="s">
        <v>137</v>
      </c>
      <c r="D23982" s="1">
        <v>41605</v>
      </c>
      <c r="F23982">
        <v>1</v>
      </c>
      <c r="G23982">
        <v>78650</v>
      </c>
      <c r="H23982" t="s">
        <v>414</v>
      </c>
      <c r="J23982" t="s">
        <v>14</v>
      </c>
      <c r="K23982">
        <v>56</v>
      </c>
      <c r="L23982" t="s">
        <v>22</v>
      </c>
    </row>
    <row r="23983" spans="1:12">
      <c r="A23983" t="e">
        <f ca="1">E00251510660421</f>
        <v>#NAME?</v>
      </c>
      <c r="B23983">
        <v>199</v>
      </c>
      <c r="C23983" t="s">
        <v>681</v>
      </c>
      <c r="D23983" s="1">
        <v>42290</v>
      </c>
      <c r="F23983">
        <v>2</v>
      </c>
      <c r="G23983">
        <v>49390</v>
      </c>
      <c r="H23983" t="s">
        <v>59</v>
      </c>
      <c r="J23983" t="s">
        <v>14</v>
      </c>
      <c r="K23983">
        <v>42</v>
      </c>
      <c r="L23983" t="s">
        <v>15</v>
      </c>
    </row>
    <row r="23984" spans="1:12">
      <c r="A23984" t="e">
        <f ca="1">E00251533153821</f>
        <v>#NAME?</v>
      </c>
      <c r="B23984">
        <v>467</v>
      </c>
      <c r="C23984" t="s">
        <v>232</v>
      </c>
      <c r="D23984" s="1">
        <v>41096</v>
      </c>
      <c r="F23984">
        <v>1</v>
      </c>
      <c r="G23984">
        <v>55090</v>
      </c>
      <c r="H23984" t="s">
        <v>400</v>
      </c>
      <c r="J23984" t="s">
        <v>14</v>
      </c>
      <c r="K23984">
        <v>56</v>
      </c>
      <c r="L23984" t="s">
        <v>15</v>
      </c>
    </row>
    <row r="23985" spans="1:12">
      <c r="A23985" t="e">
        <f ca="1">E00251533153821</f>
        <v>#NAME?</v>
      </c>
      <c r="B23985">
        <v>467</v>
      </c>
      <c r="C23985" t="s">
        <v>232</v>
      </c>
      <c r="D23985" s="1">
        <v>41100</v>
      </c>
      <c r="F23985">
        <v>5</v>
      </c>
      <c r="G23985">
        <v>2724</v>
      </c>
      <c r="H23985" t="s">
        <v>73</v>
      </c>
      <c r="J23985" t="s">
        <v>14</v>
      </c>
      <c r="K23985">
        <v>56</v>
      </c>
      <c r="L23985" t="s">
        <v>15</v>
      </c>
    </row>
    <row r="23986" spans="1:12">
      <c r="A23986" t="e">
        <f ca="1">E00251518582921</f>
        <v>#NAME?</v>
      </c>
      <c r="B23986">
        <v>734</v>
      </c>
      <c r="C23986" t="s">
        <v>651</v>
      </c>
      <c r="D23986" s="1">
        <v>42877</v>
      </c>
      <c r="F23986">
        <v>1</v>
      </c>
      <c r="G23986">
        <v>920</v>
      </c>
      <c r="H23986" t="s">
        <v>1527</v>
      </c>
      <c r="I23986" t="s">
        <v>56</v>
      </c>
      <c r="J23986" t="s">
        <v>57</v>
      </c>
      <c r="K23986">
        <v>52</v>
      </c>
      <c r="L23986" t="s">
        <v>15</v>
      </c>
    </row>
    <row r="23987" spans="1:12">
      <c r="A23987" t="e">
        <f ca="1">E00251529478021</f>
        <v>#NAME?</v>
      </c>
      <c r="B23987">
        <v>151</v>
      </c>
      <c r="C23987" t="s">
        <v>381</v>
      </c>
      <c r="D23987" s="1">
        <v>41758</v>
      </c>
      <c r="F23987">
        <v>4</v>
      </c>
      <c r="G23987">
        <v>4019</v>
      </c>
      <c r="H23987" t="s">
        <v>26</v>
      </c>
      <c r="J23987" t="s">
        <v>14</v>
      </c>
      <c r="K23987">
        <v>58</v>
      </c>
      <c r="L23987" t="s">
        <v>15</v>
      </c>
    </row>
    <row r="23988" spans="1:12">
      <c r="A23988" t="e">
        <f ca="1">E00251529478021</f>
        <v>#NAME?</v>
      </c>
      <c r="B23988">
        <v>151</v>
      </c>
      <c r="C23988" t="s">
        <v>381</v>
      </c>
      <c r="D23988" s="1">
        <v>42202</v>
      </c>
      <c r="F23988">
        <v>2</v>
      </c>
      <c r="G23988">
        <v>25000</v>
      </c>
      <c r="H23988" t="s">
        <v>178</v>
      </c>
      <c r="J23988" t="s">
        <v>14</v>
      </c>
      <c r="K23988">
        <v>59</v>
      </c>
      <c r="L23988" t="s">
        <v>15</v>
      </c>
    </row>
    <row r="23989" spans="1:12">
      <c r="A23989" t="e">
        <f ca="1">E00251514273221</f>
        <v>#NAME?</v>
      </c>
      <c r="B23989">
        <v>299</v>
      </c>
      <c r="C23989" t="s">
        <v>729</v>
      </c>
      <c r="D23989" s="1">
        <v>41074</v>
      </c>
      <c r="F23989">
        <v>2</v>
      </c>
      <c r="G23989">
        <v>59010</v>
      </c>
      <c r="H23989" t="s">
        <v>67</v>
      </c>
      <c r="J23989" t="s">
        <v>14</v>
      </c>
      <c r="K23989">
        <v>53</v>
      </c>
      <c r="L23989" t="s">
        <v>15</v>
      </c>
    </row>
    <row r="23990" spans="1:12">
      <c r="A23990" t="e">
        <f ca="1">E00251514273221</f>
        <v>#NAME?</v>
      </c>
      <c r="B23990">
        <v>299</v>
      </c>
      <c r="C23990" t="s">
        <v>729</v>
      </c>
      <c r="D23990" s="1">
        <v>41386</v>
      </c>
      <c r="F23990">
        <v>1</v>
      </c>
      <c r="G23990">
        <v>3051</v>
      </c>
      <c r="H23990" t="s">
        <v>13</v>
      </c>
      <c r="J23990" t="s">
        <v>14</v>
      </c>
      <c r="K23990">
        <v>54</v>
      </c>
      <c r="L23990" t="s">
        <v>15</v>
      </c>
    </row>
    <row r="23991" spans="1:12">
      <c r="A23991" t="e">
        <f ca="1">E00251514273221</f>
        <v>#NAME?</v>
      </c>
      <c r="B23991">
        <v>299</v>
      </c>
      <c r="C23991" t="s">
        <v>729</v>
      </c>
      <c r="D23991" s="1">
        <v>41849</v>
      </c>
      <c r="F23991">
        <v>1</v>
      </c>
      <c r="G23991">
        <v>78703</v>
      </c>
      <c r="H23991" t="s">
        <v>1485</v>
      </c>
      <c r="J23991" t="s">
        <v>14</v>
      </c>
      <c r="K23991">
        <v>55</v>
      </c>
      <c r="L23991" t="s">
        <v>22</v>
      </c>
    </row>
    <row r="23992" spans="1:12">
      <c r="A23992" t="e">
        <f ca="1">E00251514273221</f>
        <v>#NAME?</v>
      </c>
      <c r="B23992">
        <v>299</v>
      </c>
      <c r="C23992" t="s">
        <v>729</v>
      </c>
      <c r="D23992" s="1">
        <v>42082</v>
      </c>
      <c r="F23992">
        <v>6</v>
      </c>
      <c r="G23992">
        <v>3051</v>
      </c>
      <c r="H23992" t="s">
        <v>13</v>
      </c>
      <c r="J23992" t="s">
        <v>14</v>
      </c>
      <c r="K23992">
        <v>56</v>
      </c>
      <c r="L23992" t="s">
        <v>15</v>
      </c>
    </row>
    <row r="23993" spans="1:12">
      <c r="A23993" t="e">
        <f ca="1">E00251615815321</f>
        <v>#NAME?</v>
      </c>
      <c r="B23993">
        <v>457</v>
      </c>
      <c r="C23993" t="s">
        <v>137</v>
      </c>
      <c r="D23993" s="1">
        <v>42157</v>
      </c>
      <c r="F23993">
        <v>2</v>
      </c>
      <c r="G23993">
        <v>27800</v>
      </c>
      <c r="H23993" t="s">
        <v>145</v>
      </c>
      <c r="J23993" t="s">
        <v>14</v>
      </c>
      <c r="K23993">
        <v>57</v>
      </c>
      <c r="L23993" t="s">
        <v>15</v>
      </c>
    </row>
    <row r="23994" spans="1:12">
      <c r="A23994" t="e">
        <f ca="1">E00251529478021</f>
        <v>#NAME?</v>
      </c>
      <c r="B23994">
        <v>151</v>
      </c>
      <c r="C23994" t="s">
        <v>381</v>
      </c>
      <c r="D23994" s="1">
        <v>42755</v>
      </c>
      <c r="F23994">
        <v>5</v>
      </c>
      <c r="G23994">
        <v>27800</v>
      </c>
      <c r="H23994" t="s">
        <v>145</v>
      </c>
      <c r="J23994" t="s">
        <v>14</v>
      </c>
      <c r="K23994">
        <v>60</v>
      </c>
      <c r="L23994" t="s">
        <v>15</v>
      </c>
    </row>
    <row r="23995" spans="1:12">
      <c r="A23995" t="e">
        <f ca="1">E00251518582921</f>
        <v>#NAME?</v>
      </c>
      <c r="B23995">
        <v>275</v>
      </c>
      <c r="C23995" t="s">
        <v>444</v>
      </c>
      <c r="D23995" s="1">
        <v>42170</v>
      </c>
      <c r="F23995">
        <v>3</v>
      </c>
      <c r="G23995">
        <v>8362</v>
      </c>
      <c r="H23995" t="s">
        <v>136</v>
      </c>
      <c r="J23995" t="s">
        <v>14</v>
      </c>
      <c r="K23995">
        <v>50</v>
      </c>
      <c r="L23995" t="s">
        <v>15</v>
      </c>
    </row>
    <row r="23996" spans="1:12">
      <c r="A23996" t="e">
        <f ca="1">E00251514273221</f>
        <v>#NAME?</v>
      </c>
      <c r="B23996">
        <v>299</v>
      </c>
      <c r="C23996" t="s">
        <v>729</v>
      </c>
      <c r="D23996" s="1">
        <v>42103</v>
      </c>
      <c r="F23996">
        <v>4</v>
      </c>
      <c r="G23996">
        <v>30000</v>
      </c>
      <c r="H23996" t="s">
        <v>144</v>
      </c>
      <c r="J23996" t="s">
        <v>14</v>
      </c>
      <c r="K23996">
        <v>56</v>
      </c>
      <c r="L23996" t="s">
        <v>15</v>
      </c>
    </row>
    <row r="23997" spans="1:12">
      <c r="A23997" t="e">
        <f ca="1">E00251514152121</f>
        <v>#NAME?</v>
      </c>
      <c r="B23997">
        <v>703</v>
      </c>
      <c r="C23997" t="s">
        <v>305</v>
      </c>
      <c r="D23997" s="1">
        <v>42880</v>
      </c>
      <c r="F23997">
        <v>6</v>
      </c>
      <c r="G23997">
        <v>2119</v>
      </c>
      <c r="H23997" t="s">
        <v>82</v>
      </c>
      <c r="J23997" t="s">
        <v>14</v>
      </c>
      <c r="K23997">
        <v>60</v>
      </c>
      <c r="L23997" t="s">
        <v>15</v>
      </c>
    </row>
    <row r="23998" spans="1:12">
      <c r="A23998" t="e">
        <f ca="1">E00251429212121</f>
        <v>#NAME?</v>
      </c>
      <c r="B23998">
        <v>695</v>
      </c>
      <c r="C23998" t="s">
        <v>257</v>
      </c>
      <c r="D23998" s="1">
        <v>41850</v>
      </c>
      <c r="F23998">
        <v>5</v>
      </c>
      <c r="G23998">
        <v>34620</v>
      </c>
      <c r="H23998" t="s">
        <v>1135</v>
      </c>
      <c r="J23998" t="s">
        <v>14</v>
      </c>
      <c r="K23998">
        <v>41</v>
      </c>
      <c r="L23998" t="s">
        <v>15</v>
      </c>
    </row>
    <row r="23999" spans="1:12">
      <c r="A23999" t="e">
        <f ca="1">E00251533153821</f>
        <v>#NAME?</v>
      </c>
      <c r="B23999">
        <v>467</v>
      </c>
      <c r="C23999" t="s">
        <v>232</v>
      </c>
      <c r="D23999" s="1">
        <v>41372</v>
      </c>
      <c r="F23999">
        <v>1</v>
      </c>
      <c r="G23999">
        <v>7862</v>
      </c>
      <c r="H23999" t="s">
        <v>27</v>
      </c>
      <c r="J23999" t="s">
        <v>14</v>
      </c>
      <c r="K23999">
        <v>57</v>
      </c>
      <c r="L23999" t="s">
        <v>22</v>
      </c>
    </row>
    <row r="24000" spans="1:12">
      <c r="A24000" t="e">
        <f ca="1">E00251514152121</f>
        <v>#NAME?</v>
      </c>
      <c r="B24000">
        <v>702</v>
      </c>
      <c r="C24000" t="s">
        <v>293</v>
      </c>
      <c r="D24000" s="1">
        <v>41262</v>
      </c>
      <c r="F24000">
        <v>1</v>
      </c>
      <c r="G24000">
        <v>2119</v>
      </c>
      <c r="H24000" t="s">
        <v>82</v>
      </c>
      <c r="J24000" t="s">
        <v>14</v>
      </c>
      <c r="K24000">
        <v>55</v>
      </c>
      <c r="L24000" t="s">
        <v>15</v>
      </c>
    </row>
    <row r="24001" spans="1:12">
      <c r="A24001" t="e">
        <f ca="1">E00251514152121</f>
        <v>#NAME?</v>
      </c>
      <c r="B24001">
        <v>702</v>
      </c>
      <c r="C24001" t="s">
        <v>293</v>
      </c>
      <c r="D24001" s="1">
        <v>42041</v>
      </c>
      <c r="F24001">
        <v>6</v>
      </c>
      <c r="G24001">
        <v>3004</v>
      </c>
      <c r="H24001" t="s">
        <v>104</v>
      </c>
      <c r="J24001" t="s">
        <v>14</v>
      </c>
      <c r="K24001">
        <v>57</v>
      </c>
      <c r="L24001" t="s">
        <v>15</v>
      </c>
    </row>
    <row r="24002" spans="1:12">
      <c r="A24002" t="e">
        <f ca="1">E00251514152121</f>
        <v>#NAME?</v>
      </c>
      <c r="B24002">
        <v>702</v>
      </c>
      <c r="C24002" t="s">
        <v>293</v>
      </c>
      <c r="D24002" s="1">
        <v>42634</v>
      </c>
      <c r="F24002">
        <v>3</v>
      </c>
      <c r="G24002">
        <v>2724</v>
      </c>
      <c r="H24002" t="s">
        <v>73</v>
      </c>
      <c r="J24002" t="s">
        <v>14</v>
      </c>
      <c r="K24002">
        <v>59</v>
      </c>
      <c r="L24002" t="s">
        <v>15</v>
      </c>
    </row>
    <row r="24003" spans="1:12">
      <c r="A24003" t="e">
        <f ca="1">E00251514152121</f>
        <v>#NAME?</v>
      </c>
      <c r="B24003">
        <v>703</v>
      </c>
      <c r="C24003" t="s">
        <v>305</v>
      </c>
      <c r="D24003" s="1">
        <v>42202</v>
      </c>
      <c r="F24003">
        <v>4</v>
      </c>
      <c r="G24003">
        <v>2119</v>
      </c>
      <c r="H24003" t="s">
        <v>82</v>
      </c>
      <c r="J24003" t="s">
        <v>14</v>
      </c>
      <c r="K24003">
        <v>58</v>
      </c>
      <c r="L24003" t="s">
        <v>15</v>
      </c>
    </row>
    <row r="24004" spans="1:12">
      <c r="A24004" t="e">
        <f ca="1">E00251513050821</f>
        <v>#NAME?</v>
      </c>
      <c r="B24004">
        <v>457</v>
      </c>
      <c r="C24004" t="s">
        <v>137</v>
      </c>
      <c r="D24004" s="1">
        <v>43084</v>
      </c>
      <c r="F24004">
        <v>1</v>
      </c>
      <c r="G24004">
        <v>7262</v>
      </c>
      <c r="H24004" t="s">
        <v>198</v>
      </c>
      <c r="J24004" t="s">
        <v>14</v>
      </c>
      <c r="K24004">
        <v>58</v>
      </c>
      <c r="L24004" t="s">
        <v>15</v>
      </c>
    </row>
    <row r="24005" spans="1:12">
      <c r="A24005" t="e">
        <f ca="1">E00251431694221</f>
        <v>#NAME?</v>
      </c>
      <c r="B24005">
        <v>1128</v>
      </c>
      <c r="C24005" t="s">
        <v>424</v>
      </c>
      <c r="D24005" s="1">
        <v>41200</v>
      </c>
      <c r="F24005">
        <v>1</v>
      </c>
      <c r="G24005">
        <v>463</v>
      </c>
      <c r="H24005" t="s">
        <v>259</v>
      </c>
      <c r="J24005" t="s">
        <v>14</v>
      </c>
      <c r="K24005">
        <v>48</v>
      </c>
      <c r="L24005" t="s">
        <v>15</v>
      </c>
    </row>
    <row r="24006" spans="1:12">
      <c r="A24006" t="e">
        <f ca="1">E00251431694221</f>
        <v>#NAME?</v>
      </c>
      <c r="B24006">
        <v>1128</v>
      </c>
      <c r="C24006" t="s">
        <v>424</v>
      </c>
      <c r="D24006" s="1">
        <v>41354</v>
      </c>
      <c r="F24006">
        <v>1</v>
      </c>
      <c r="G24006">
        <v>6260</v>
      </c>
      <c r="H24006" t="s">
        <v>1034</v>
      </c>
      <c r="J24006" t="s">
        <v>14</v>
      </c>
      <c r="K24006">
        <v>49</v>
      </c>
      <c r="L24006" t="s">
        <v>15</v>
      </c>
    </row>
    <row r="24007" spans="1:12">
      <c r="A24007" t="e">
        <f ca="1">E00251514152121</f>
        <v>#NAME?</v>
      </c>
      <c r="B24007">
        <v>703</v>
      </c>
      <c r="C24007" t="s">
        <v>305</v>
      </c>
      <c r="D24007" s="1">
        <v>42501</v>
      </c>
      <c r="F24007">
        <v>5</v>
      </c>
      <c r="G24007">
        <v>4549</v>
      </c>
      <c r="H24007" t="s">
        <v>69</v>
      </c>
      <c r="J24007" t="s">
        <v>14</v>
      </c>
      <c r="K24007">
        <v>59</v>
      </c>
      <c r="L24007" t="s">
        <v>15</v>
      </c>
    </row>
    <row r="24008" spans="1:12">
      <c r="A24008" t="e">
        <f ca="1">E00251429212121</f>
        <v>#NAME?</v>
      </c>
      <c r="B24008">
        <v>695</v>
      </c>
      <c r="C24008" t="s">
        <v>257</v>
      </c>
      <c r="D24008" s="1">
        <v>43026</v>
      </c>
      <c r="F24008">
        <v>2</v>
      </c>
      <c r="G24008">
        <v>4619</v>
      </c>
      <c r="H24008" t="s">
        <v>613</v>
      </c>
      <c r="J24008" t="s">
        <v>14</v>
      </c>
      <c r="K24008">
        <v>44</v>
      </c>
      <c r="L24008" t="s">
        <v>15</v>
      </c>
    </row>
    <row r="24009" spans="1:12">
      <c r="A24009" t="e">
        <f ca="1">E00251439842621</f>
        <v>#NAME?</v>
      </c>
      <c r="B24009">
        <v>450</v>
      </c>
      <c r="C24009" t="s">
        <v>227</v>
      </c>
      <c r="D24009" s="1">
        <v>42136</v>
      </c>
      <c r="F24009">
        <v>1</v>
      </c>
      <c r="G24009">
        <v>7242</v>
      </c>
      <c r="H24009" t="s">
        <v>93</v>
      </c>
      <c r="J24009" t="s">
        <v>14</v>
      </c>
      <c r="K24009">
        <v>42</v>
      </c>
      <c r="L24009" t="s">
        <v>15</v>
      </c>
    </row>
    <row r="24010" spans="1:12">
      <c r="A24010" t="e">
        <f ca="1">E00251617240821</f>
        <v>#NAME?</v>
      </c>
      <c r="B24010">
        <v>469</v>
      </c>
      <c r="C24010" t="s">
        <v>30</v>
      </c>
      <c r="D24010" s="1">
        <v>41325</v>
      </c>
      <c r="F24010">
        <v>2</v>
      </c>
      <c r="G24010">
        <v>3051</v>
      </c>
      <c r="H24010" t="s">
        <v>13</v>
      </c>
      <c r="J24010" t="s">
        <v>14</v>
      </c>
      <c r="K24010">
        <v>43</v>
      </c>
      <c r="L24010" t="s">
        <v>15</v>
      </c>
    </row>
    <row r="24011" spans="1:12">
      <c r="A24011" t="e">
        <f ca="1">E00251514152121</f>
        <v>#NAME?</v>
      </c>
      <c r="B24011">
        <v>703</v>
      </c>
      <c r="C24011" t="s">
        <v>305</v>
      </c>
      <c r="D24011" s="1">
        <v>42573</v>
      </c>
      <c r="F24011">
        <v>4</v>
      </c>
      <c r="G24011">
        <v>2119</v>
      </c>
      <c r="H24011" t="s">
        <v>82</v>
      </c>
      <c r="J24011" t="s">
        <v>14</v>
      </c>
      <c r="K24011">
        <v>59</v>
      </c>
      <c r="L24011" t="s">
        <v>15</v>
      </c>
    </row>
    <row r="24012" spans="1:12">
      <c r="A24012" t="e">
        <f ca="1">E00251514152121</f>
        <v>#NAME?</v>
      </c>
      <c r="B24012">
        <v>703</v>
      </c>
      <c r="C24012" t="s">
        <v>305</v>
      </c>
      <c r="D24012" s="1">
        <v>42573</v>
      </c>
      <c r="F24012">
        <v>6</v>
      </c>
      <c r="G24012">
        <v>78321</v>
      </c>
      <c r="H24012" t="s">
        <v>490</v>
      </c>
      <c r="J24012" t="s">
        <v>14</v>
      </c>
      <c r="K24012">
        <v>59</v>
      </c>
      <c r="L24012" t="s">
        <v>22</v>
      </c>
    </row>
    <row r="24013" spans="1:12">
      <c r="A24013" t="e">
        <f ca="1">E00251532630321</f>
        <v>#NAME?</v>
      </c>
      <c r="B24013">
        <v>490</v>
      </c>
      <c r="C24013" t="s">
        <v>158</v>
      </c>
      <c r="D24013" s="1">
        <v>41067</v>
      </c>
      <c r="F24013">
        <v>1</v>
      </c>
      <c r="G24013">
        <v>4019</v>
      </c>
      <c r="H24013" t="s">
        <v>26</v>
      </c>
      <c r="J24013" t="s">
        <v>14</v>
      </c>
      <c r="K24013">
        <v>59</v>
      </c>
      <c r="L24013" t="s">
        <v>15</v>
      </c>
    </row>
    <row r="24014" spans="1:12">
      <c r="A24014" t="e">
        <f ca="1">E00251439842621</f>
        <v>#NAME?</v>
      </c>
      <c r="B24014">
        <v>450</v>
      </c>
      <c r="C24014" t="s">
        <v>227</v>
      </c>
      <c r="D24014" s="1">
        <v>42177</v>
      </c>
      <c r="F24014">
        <v>3</v>
      </c>
      <c r="G24014">
        <v>3051</v>
      </c>
      <c r="H24014" t="s">
        <v>13</v>
      </c>
      <c r="J24014" t="s">
        <v>14</v>
      </c>
      <c r="K24014">
        <v>42</v>
      </c>
      <c r="L24014" t="s">
        <v>15</v>
      </c>
    </row>
    <row r="24015" spans="1:12">
      <c r="A24015" t="e">
        <f ca="1">E00251514152121</f>
        <v>#NAME?</v>
      </c>
      <c r="B24015">
        <v>703</v>
      </c>
      <c r="C24015" t="s">
        <v>305</v>
      </c>
      <c r="D24015" s="1">
        <v>42678</v>
      </c>
      <c r="F24015">
        <v>2</v>
      </c>
      <c r="G24015">
        <v>2724</v>
      </c>
      <c r="H24015" t="s">
        <v>73</v>
      </c>
      <c r="J24015" t="s">
        <v>14</v>
      </c>
      <c r="K24015">
        <v>59</v>
      </c>
      <c r="L24015" t="s">
        <v>15</v>
      </c>
    </row>
    <row r="24016" spans="1:12">
      <c r="A24016" t="e">
        <f ca="1">E00251514152121</f>
        <v>#NAME?</v>
      </c>
      <c r="B24016">
        <v>703</v>
      </c>
      <c r="C24016" t="s">
        <v>305</v>
      </c>
      <c r="D24016" s="1">
        <v>42678</v>
      </c>
      <c r="F24016">
        <v>5</v>
      </c>
      <c r="G24016">
        <v>4549</v>
      </c>
      <c r="H24016" t="s">
        <v>69</v>
      </c>
      <c r="J24016" t="s">
        <v>14</v>
      </c>
      <c r="K24016">
        <v>59</v>
      </c>
      <c r="L24016" t="s">
        <v>15</v>
      </c>
    </row>
    <row r="24017" spans="1:12">
      <c r="A24017" t="e">
        <f ca="1">E00251616870121</f>
        <v>#NAME?</v>
      </c>
      <c r="B24017">
        <v>701</v>
      </c>
      <c r="C24017" t="s">
        <v>72</v>
      </c>
      <c r="D24017" s="1">
        <v>42374</v>
      </c>
      <c r="F24017">
        <v>2</v>
      </c>
      <c r="G24017">
        <v>2724</v>
      </c>
      <c r="H24017" t="s">
        <v>73</v>
      </c>
      <c r="J24017" t="s">
        <v>14</v>
      </c>
      <c r="K24017">
        <v>53</v>
      </c>
      <c r="L24017" t="s">
        <v>15</v>
      </c>
    </row>
    <row r="24018" spans="1:12">
      <c r="A24018" t="e">
        <f ca="1">E00251616870121</f>
        <v>#NAME?</v>
      </c>
      <c r="B24018">
        <v>701</v>
      </c>
      <c r="C24018" t="s">
        <v>72</v>
      </c>
      <c r="D24018" s="1">
        <v>42642</v>
      </c>
      <c r="F24018">
        <v>2</v>
      </c>
      <c r="G24018">
        <v>2724</v>
      </c>
      <c r="H24018" t="s">
        <v>73</v>
      </c>
      <c r="J24018" t="s">
        <v>14</v>
      </c>
      <c r="K24018">
        <v>54</v>
      </c>
      <c r="L24018" t="s">
        <v>15</v>
      </c>
    </row>
    <row r="24019" spans="1:12">
      <c r="A24019" t="e">
        <f ca="1">E00251439807421</f>
        <v>#NAME?</v>
      </c>
      <c r="B24019">
        <v>3039</v>
      </c>
      <c r="C24019" t="s">
        <v>904</v>
      </c>
      <c r="D24019" s="1">
        <v>42697</v>
      </c>
      <c r="F24019">
        <v>2</v>
      </c>
      <c r="G24019">
        <v>3004</v>
      </c>
      <c r="H24019" t="s">
        <v>104</v>
      </c>
      <c r="J24019" t="s">
        <v>272</v>
      </c>
      <c r="K24019">
        <v>56</v>
      </c>
      <c r="L24019" t="s">
        <v>15</v>
      </c>
    </row>
    <row r="24020" spans="1:12">
      <c r="A24020" t="e">
        <f ca="1">E00251439831421</f>
        <v>#NAME?</v>
      </c>
      <c r="B24020">
        <v>468</v>
      </c>
      <c r="C24020" t="s">
        <v>721</v>
      </c>
      <c r="D24020" s="1">
        <v>42170</v>
      </c>
      <c r="F24020">
        <v>2</v>
      </c>
      <c r="G24020">
        <v>37205</v>
      </c>
      <c r="H24020" t="s">
        <v>191</v>
      </c>
      <c r="J24020" t="s">
        <v>14</v>
      </c>
      <c r="K24020">
        <v>40</v>
      </c>
      <c r="L24020" t="s">
        <v>15</v>
      </c>
    </row>
    <row r="24021" spans="1:12">
      <c r="A24021" t="e">
        <f ca="1">E00251439831421</f>
        <v>#NAME?</v>
      </c>
      <c r="B24021">
        <v>468</v>
      </c>
      <c r="C24021" t="s">
        <v>721</v>
      </c>
      <c r="D24021" s="1">
        <v>42746</v>
      </c>
      <c r="F24021">
        <v>3</v>
      </c>
      <c r="G24021">
        <v>37205</v>
      </c>
      <c r="H24021" t="s">
        <v>191</v>
      </c>
      <c r="J24021" t="s">
        <v>14</v>
      </c>
      <c r="K24021">
        <v>42</v>
      </c>
      <c r="L24021" t="s">
        <v>15</v>
      </c>
    </row>
    <row r="24022" spans="1:12">
      <c r="A24022" t="e">
        <f ca="1">E00251439831421</f>
        <v>#NAME?</v>
      </c>
      <c r="B24022">
        <v>468</v>
      </c>
      <c r="C24022" t="s">
        <v>721</v>
      </c>
      <c r="D24022" s="1">
        <v>42746</v>
      </c>
      <c r="F24022">
        <v>6</v>
      </c>
      <c r="G24022">
        <v>7869</v>
      </c>
      <c r="H24022" t="s">
        <v>470</v>
      </c>
      <c r="J24022" t="s">
        <v>14</v>
      </c>
      <c r="K24022">
        <v>42</v>
      </c>
      <c r="L24022" t="s">
        <v>22</v>
      </c>
    </row>
    <row r="24023" spans="1:12">
      <c r="A24023" t="e">
        <f ca="1">E00251715553221</f>
        <v>#NAME?</v>
      </c>
      <c r="B24023">
        <v>48</v>
      </c>
      <c r="C24023" t="s">
        <v>249</v>
      </c>
      <c r="D24023" s="1">
        <v>42178</v>
      </c>
      <c r="F24023">
        <v>1</v>
      </c>
      <c r="G24023">
        <v>78839</v>
      </c>
      <c r="H24023" t="s">
        <v>842</v>
      </c>
      <c r="J24023" t="s">
        <v>14</v>
      </c>
      <c r="K24023">
        <v>44</v>
      </c>
      <c r="L24023" t="s">
        <v>22</v>
      </c>
    </row>
    <row r="24024" spans="1:12">
      <c r="A24024" t="e">
        <f ca="1">E00251427391321</f>
        <v>#NAME?</v>
      </c>
      <c r="B24024">
        <v>771</v>
      </c>
      <c r="C24024" t="s">
        <v>1552</v>
      </c>
      <c r="D24024" s="1">
        <v>40912</v>
      </c>
      <c r="E24024">
        <v>0</v>
      </c>
      <c r="F24024">
        <v>2</v>
      </c>
      <c r="G24024">
        <v>3051</v>
      </c>
      <c r="H24024" t="s">
        <v>13</v>
      </c>
      <c r="J24024" t="s">
        <v>34</v>
      </c>
      <c r="K24024">
        <v>44</v>
      </c>
      <c r="L24024" t="s">
        <v>15</v>
      </c>
    </row>
    <row r="24025" spans="1:12">
      <c r="A24025" t="e">
        <f ca="1">E00251427391321</f>
        <v>#NAME?</v>
      </c>
      <c r="B24025">
        <v>28</v>
      </c>
      <c r="C24025" t="s">
        <v>153</v>
      </c>
      <c r="D24025" s="1">
        <v>41662</v>
      </c>
      <c r="F24025">
        <v>2</v>
      </c>
      <c r="G24025">
        <v>2729</v>
      </c>
      <c r="H24025" t="s">
        <v>115</v>
      </c>
      <c r="J24025" t="s">
        <v>14</v>
      </c>
      <c r="K24025">
        <v>46</v>
      </c>
      <c r="L24025" t="s">
        <v>15</v>
      </c>
    </row>
    <row r="24026" spans="1:12">
      <c r="A24026" t="e">
        <f ca="1">E00251427391321</f>
        <v>#NAME?</v>
      </c>
      <c r="B24026">
        <v>28</v>
      </c>
      <c r="C24026" t="s">
        <v>153</v>
      </c>
      <c r="D24026" s="1">
        <v>41725</v>
      </c>
      <c r="F24026">
        <v>1</v>
      </c>
      <c r="G24026">
        <v>78659</v>
      </c>
      <c r="H24026" t="s">
        <v>46</v>
      </c>
      <c r="J24026" t="s">
        <v>14</v>
      </c>
      <c r="K24026">
        <v>47</v>
      </c>
      <c r="L24026" t="s">
        <v>22</v>
      </c>
    </row>
    <row r="24027" spans="1:12">
      <c r="A24027" t="e">
        <f ca="1">E00251427391321</f>
        <v>#NAME?</v>
      </c>
      <c r="B24027">
        <v>834</v>
      </c>
      <c r="C24027" t="s">
        <v>943</v>
      </c>
      <c r="D24027" s="1">
        <v>42025</v>
      </c>
      <c r="E24027">
        <v>0</v>
      </c>
      <c r="F24027">
        <v>1</v>
      </c>
      <c r="G24027">
        <v>4549</v>
      </c>
      <c r="H24027" t="s">
        <v>69</v>
      </c>
      <c r="J24027" t="s">
        <v>34</v>
      </c>
      <c r="K24027">
        <v>47</v>
      </c>
      <c r="L24027" t="s">
        <v>15</v>
      </c>
    </row>
    <row r="24028" spans="1:12">
      <c r="A24028" t="e">
        <f ca="1">E00251715553221</f>
        <v>#NAME?</v>
      </c>
      <c r="B24028">
        <v>48</v>
      </c>
      <c r="C24028" t="s">
        <v>249</v>
      </c>
      <c r="D24028" s="1">
        <v>42429</v>
      </c>
      <c r="F24028">
        <v>2</v>
      </c>
      <c r="G24028">
        <v>7295</v>
      </c>
      <c r="H24028" t="s">
        <v>76</v>
      </c>
      <c r="J24028" t="s">
        <v>14</v>
      </c>
      <c r="K24028">
        <v>45</v>
      </c>
      <c r="L24028" t="s">
        <v>15</v>
      </c>
    </row>
    <row r="24029" spans="1:12">
      <c r="A24029" t="e">
        <f ca="1">E00251532587421</f>
        <v>#NAME?</v>
      </c>
      <c r="B24029">
        <v>445</v>
      </c>
      <c r="C24029" t="s">
        <v>23</v>
      </c>
      <c r="D24029" s="1">
        <v>41065</v>
      </c>
      <c r="F24029">
        <v>1</v>
      </c>
      <c r="G24029">
        <v>7831</v>
      </c>
      <c r="H24029" t="s">
        <v>274</v>
      </c>
      <c r="J24029" t="s">
        <v>14</v>
      </c>
      <c r="K24029">
        <v>48</v>
      </c>
      <c r="L24029" t="s">
        <v>22</v>
      </c>
    </row>
    <row r="24030" spans="1:12">
      <c r="A24030" t="e">
        <f ca="1">E00251616870121</f>
        <v>#NAME?</v>
      </c>
      <c r="B24030">
        <v>701</v>
      </c>
      <c r="C24030" t="s">
        <v>72</v>
      </c>
      <c r="D24030" s="1">
        <v>42951</v>
      </c>
      <c r="F24030">
        <v>1</v>
      </c>
      <c r="G24030">
        <v>49390</v>
      </c>
      <c r="H24030" t="s">
        <v>59</v>
      </c>
      <c r="J24030" t="s">
        <v>14</v>
      </c>
      <c r="K24030">
        <v>55</v>
      </c>
      <c r="L24030" t="s">
        <v>15</v>
      </c>
    </row>
    <row r="24031" spans="1:12">
      <c r="A24031" t="e">
        <f ca="1">E00251616870121</f>
        <v>#NAME?</v>
      </c>
      <c r="B24031">
        <v>701</v>
      </c>
      <c r="C24031" t="s">
        <v>72</v>
      </c>
      <c r="D24031" s="1">
        <v>42734</v>
      </c>
      <c r="F24031">
        <v>4</v>
      </c>
      <c r="G24031">
        <v>2889</v>
      </c>
      <c r="H24031" t="s">
        <v>595</v>
      </c>
      <c r="J24031" t="s">
        <v>14</v>
      </c>
      <c r="K24031">
        <v>54</v>
      </c>
      <c r="L24031" t="s">
        <v>15</v>
      </c>
    </row>
    <row r="24032" spans="1:12">
      <c r="A24032" t="e">
        <f ca="1">E00251531925021</f>
        <v>#NAME?</v>
      </c>
      <c r="B24032">
        <v>703</v>
      </c>
      <c r="C24032" t="s">
        <v>305</v>
      </c>
      <c r="D24032" s="1">
        <v>42213</v>
      </c>
      <c r="F24032">
        <v>1</v>
      </c>
      <c r="G24032">
        <v>2449</v>
      </c>
      <c r="H24032" t="s">
        <v>53</v>
      </c>
      <c r="J24032" t="s">
        <v>14</v>
      </c>
      <c r="K24032">
        <v>48</v>
      </c>
      <c r="L24032" t="s">
        <v>15</v>
      </c>
    </row>
    <row r="24033" spans="1:12">
      <c r="A24033" t="e">
        <f ca="1">E00251524984521</f>
        <v>#NAME?</v>
      </c>
      <c r="B24033">
        <v>443</v>
      </c>
      <c r="C24033" t="s">
        <v>582</v>
      </c>
      <c r="D24033" s="1">
        <v>41465</v>
      </c>
      <c r="F24033">
        <v>1</v>
      </c>
      <c r="G24033">
        <v>6071</v>
      </c>
      <c r="H24033" t="s">
        <v>1285</v>
      </c>
      <c r="J24033" t="s">
        <v>14</v>
      </c>
      <c r="K24033">
        <v>38</v>
      </c>
      <c r="L24033" t="s">
        <v>15</v>
      </c>
    </row>
    <row r="24034" spans="1:12">
      <c r="A24034" t="e">
        <f ca="1">E00251531925021</f>
        <v>#NAME?</v>
      </c>
      <c r="B24034">
        <v>703</v>
      </c>
      <c r="C24034" t="s">
        <v>305</v>
      </c>
      <c r="D24034" s="1">
        <v>42464</v>
      </c>
      <c r="F24034">
        <v>1</v>
      </c>
      <c r="G24034">
        <v>2724</v>
      </c>
      <c r="H24034" t="s">
        <v>73</v>
      </c>
      <c r="J24034" t="s">
        <v>14</v>
      </c>
      <c r="K24034">
        <v>48</v>
      </c>
      <c r="L24034" t="s">
        <v>15</v>
      </c>
    </row>
    <row r="24035" spans="1:12">
      <c r="A24035" t="e">
        <f ca="1">E00251518585821</f>
        <v>#NAME?</v>
      </c>
      <c r="B24035">
        <v>295</v>
      </c>
      <c r="C24035" t="s">
        <v>435</v>
      </c>
      <c r="D24035" s="1">
        <v>42256</v>
      </c>
      <c r="F24035">
        <v>2</v>
      </c>
      <c r="G24035">
        <v>2449</v>
      </c>
      <c r="H24035" t="s">
        <v>53</v>
      </c>
      <c r="J24035" t="s">
        <v>14</v>
      </c>
      <c r="K24035">
        <v>62</v>
      </c>
      <c r="L24035" t="s">
        <v>15</v>
      </c>
    </row>
    <row r="24036" spans="1:12">
      <c r="A24036" t="e">
        <f ca="1">E00251514273221</f>
        <v>#NAME?</v>
      </c>
      <c r="B24036">
        <v>299</v>
      </c>
      <c r="C24036" t="s">
        <v>729</v>
      </c>
      <c r="D24036" s="1">
        <v>42103</v>
      </c>
      <c r="F24036">
        <v>1</v>
      </c>
      <c r="G24036">
        <v>4019</v>
      </c>
      <c r="H24036" t="s">
        <v>26</v>
      </c>
      <c r="J24036" t="s">
        <v>14</v>
      </c>
      <c r="K24036">
        <v>56</v>
      </c>
      <c r="L24036" t="s">
        <v>15</v>
      </c>
    </row>
    <row r="24037" spans="1:12">
      <c r="A24037" t="e">
        <f ca="1">E00251531925021</f>
        <v>#NAME?</v>
      </c>
      <c r="B24037">
        <v>703</v>
      </c>
      <c r="C24037" t="s">
        <v>305</v>
      </c>
      <c r="D24037" s="1">
        <v>43025</v>
      </c>
      <c r="F24037">
        <v>2</v>
      </c>
      <c r="G24037">
        <v>2449</v>
      </c>
      <c r="H24037" t="s">
        <v>53</v>
      </c>
      <c r="J24037" t="s">
        <v>14</v>
      </c>
      <c r="K24037">
        <v>50</v>
      </c>
      <c r="L24037" t="s">
        <v>15</v>
      </c>
    </row>
    <row r="24038" spans="1:12">
      <c r="A24038" t="e">
        <f ca="1">E00251439730221</f>
        <v>#NAME?</v>
      </c>
      <c r="B24038">
        <v>290</v>
      </c>
      <c r="C24038" t="s">
        <v>449</v>
      </c>
      <c r="D24038" s="1">
        <v>40949</v>
      </c>
      <c r="F24038">
        <v>5</v>
      </c>
      <c r="G24038">
        <v>3051</v>
      </c>
      <c r="H24038" t="s">
        <v>13</v>
      </c>
      <c r="J24038" t="s">
        <v>14</v>
      </c>
      <c r="K24038">
        <v>48</v>
      </c>
      <c r="L24038" t="s">
        <v>15</v>
      </c>
    </row>
    <row r="24039" spans="1:12">
      <c r="A24039" t="e">
        <f ca="1">E00251439730221</f>
        <v>#NAME?</v>
      </c>
      <c r="B24039">
        <v>290</v>
      </c>
      <c r="C24039" t="s">
        <v>449</v>
      </c>
      <c r="D24039" s="1">
        <v>41677</v>
      </c>
      <c r="F24039">
        <v>1</v>
      </c>
      <c r="G24039">
        <v>7876</v>
      </c>
      <c r="H24039" t="s">
        <v>827</v>
      </c>
      <c r="J24039" t="s">
        <v>14</v>
      </c>
      <c r="K24039">
        <v>50</v>
      </c>
      <c r="L24039" t="s">
        <v>22</v>
      </c>
    </row>
    <row r="24040" spans="1:12">
      <c r="A24040" t="e">
        <f ca="1">E00251439730221</f>
        <v>#NAME?</v>
      </c>
      <c r="B24040">
        <v>290</v>
      </c>
      <c r="C24040" t="s">
        <v>449</v>
      </c>
      <c r="D24040" s="1">
        <v>42312</v>
      </c>
      <c r="F24040">
        <v>1</v>
      </c>
      <c r="G24040">
        <v>2720</v>
      </c>
      <c r="H24040" t="s">
        <v>65</v>
      </c>
      <c r="J24040" t="s">
        <v>14</v>
      </c>
      <c r="K24040">
        <v>52</v>
      </c>
      <c r="L24040" t="s">
        <v>15</v>
      </c>
    </row>
    <row r="24041" spans="1:12">
      <c r="A24041" t="e">
        <f ca="1">E00251439730221</f>
        <v>#NAME?</v>
      </c>
      <c r="B24041">
        <v>297</v>
      </c>
      <c r="C24041" t="s">
        <v>411</v>
      </c>
      <c r="D24041" s="1">
        <v>42171</v>
      </c>
      <c r="F24041">
        <v>3</v>
      </c>
      <c r="G24041">
        <v>7243</v>
      </c>
      <c r="H24041" t="s">
        <v>42</v>
      </c>
      <c r="J24041" t="s">
        <v>14</v>
      </c>
      <c r="K24041">
        <v>51</v>
      </c>
      <c r="L24041" t="s">
        <v>15</v>
      </c>
    </row>
    <row r="24042" spans="1:12">
      <c r="A24042" t="e">
        <f ca="1">E00251528867921</f>
        <v>#NAME?</v>
      </c>
      <c r="B24042">
        <v>485</v>
      </c>
      <c r="C24042" t="s">
        <v>241</v>
      </c>
      <c r="D24042" s="1">
        <v>43059</v>
      </c>
      <c r="F24042">
        <v>1</v>
      </c>
      <c r="G24042">
        <v>6028</v>
      </c>
      <c r="H24042" t="s">
        <v>1110</v>
      </c>
      <c r="J24042" t="s">
        <v>14</v>
      </c>
      <c r="K24042">
        <v>50</v>
      </c>
      <c r="L24042" t="s">
        <v>15</v>
      </c>
    </row>
    <row r="24043" spans="1:12">
      <c r="A24043" t="e">
        <f ca="1">E00251514273221</f>
        <v>#NAME?</v>
      </c>
      <c r="B24043">
        <v>299</v>
      </c>
      <c r="C24043" t="s">
        <v>729</v>
      </c>
      <c r="D24043" s="1">
        <v>41323</v>
      </c>
      <c r="F24043">
        <v>1</v>
      </c>
      <c r="G24043">
        <v>4871</v>
      </c>
      <c r="H24043" t="s">
        <v>125</v>
      </c>
      <c r="J24043" t="s">
        <v>14</v>
      </c>
      <c r="K24043">
        <v>54</v>
      </c>
      <c r="L24043" t="s">
        <v>15</v>
      </c>
    </row>
    <row r="24044" spans="1:12">
      <c r="A24044" t="e">
        <f ca="1">E00251514273221</f>
        <v>#NAME?</v>
      </c>
      <c r="B24044">
        <v>299</v>
      </c>
      <c r="C24044" t="s">
        <v>729</v>
      </c>
      <c r="D24044" s="1">
        <v>41851</v>
      </c>
      <c r="F24044">
        <v>1</v>
      </c>
      <c r="G24044">
        <v>78703</v>
      </c>
      <c r="H24044" t="s">
        <v>1485</v>
      </c>
      <c r="J24044" t="s">
        <v>14</v>
      </c>
      <c r="K24044">
        <v>55</v>
      </c>
      <c r="L24044" t="s">
        <v>22</v>
      </c>
    </row>
    <row r="24045" spans="1:12">
      <c r="A24045" t="e">
        <f ca="1">E00251616870121</f>
        <v>#NAME?</v>
      </c>
      <c r="B24045">
        <v>701</v>
      </c>
      <c r="C24045" t="s">
        <v>72</v>
      </c>
      <c r="D24045" s="1">
        <v>42986</v>
      </c>
      <c r="F24045">
        <v>1</v>
      </c>
      <c r="G24045">
        <v>2724</v>
      </c>
      <c r="H24045" t="s">
        <v>73</v>
      </c>
      <c r="J24045" t="s">
        <v>14</v>
      </c>
      <c r="K24045">
        <v>55</v>
      </c>
      <c r="L24045" t="s">
        <v>15</v>
      </c>
    </row>
    <row r="24046" spans="1:12">
      <c r="A24046" t="e">
        <f ca="1">E00251531925021</f>
        <v>#NAME?</v>
      </c>
      <c r="B24046">
        <v>703</v>
      </c>
      <c r="C24046" t="s">
        <v>305</v>
      </c>
      <c r="D24046" s="1">
        <v>41835</v>
      </c>
      <c r="F24046">
        <v>1</v>
      </c>
      <c r="G24046">
        <v>5533</v>
      </c>
      <c r="H24046" t="s">
        <v>537</v>
      </c>
      <c r="J24046" t="s">
        <v>14</v>
      </c>
      <c r="K24046">
        <v>47</v>
      </c>
      <c r="L24046" t="s">
        <v>15</v>
      </c>
    </row>
    <row r="24047" spans="1:12">
      <c r="A24047" t="e">
        <f t="shared" ref="A24047:A24052" ca="1" si="221">E00251514273221</f>
        <v>#NAME?</v>
      </c>
      <c r="B24047">
        <v>299</v>
      </c>
      <c r="C24047" t="s">
        <v>729</v>
      </c>
      <c r="D24047" s="1">
        <v>42104</v>
      </c>
      <c r="F24047">
        <v>5</v>
      </c>
      <c r="G24047">
        <v>30000</v>
      </c>
      <c r="H24047" t="s">
        <v>144</v>
      </c>
      <c r="J24047" t="s">
        <v>14</v>
      </c>
      <c r="K24047">
        <v>56</v>
      </c>
      <c r="L24047" t="s">
        <v>15</v>
      </c>
    </row>
    <row r="24048" spans="1:12">
      <c r="A24048" t="e">
        <f t="shared" ca="1" si="221"/>
        <v>#NAME?</v>
      </c>
      <c r="B24048">
        <v>299</v>
      </c>
      <c r="C24048" t="s">
        <v>729</v>
      </c>
      <c r="D24048" s="1">
        <v>42311</v>
      </c>
      <c r="F24048">
        <v>4</v>
      </c>
      <c r="G24048">
        <v>30000</v>
      </c>
      <c r="H24048" t="s">
        <v>144</v>
      </c>
      <c r="J24048" t="s">
        <v>14</v>
      </c>
      <c r="K24048">
        <v>57</v>
      </c>
      <c r="L24048" t="s">
        <v>15</v>
      </c>
    </row>
    <row r="24049" spans="1:12">
      <c r="A24049" t="e">
        <f t="shared" ca="1" si="221"/>
        <v>#NAME?</v>
      </c>
      <c r="B24049">
        <v>299</v>
      </c>
      <c r="C24049" t="s">
        <v>729</v>
      </c>
      <c r="D24049" s="1">
        <v>42311</v>
      </c>
      <c r="F24049">
        <v>6</v>
      </c>
      <c r="G24049">
        <v>6918</v>
      </c>
      <c r="H24049" t="s">
        <v>443</v>
      </c>
      <c r="J24049" t="s">
        <v>14</v>
      </c>
      <c r="K24049">
        <v>57</v>
      </c>
      <c r="L24049" t="s">
        <v>15</v>
      </c>
    </row>
    <row r="24050" spans="1:12">
      <c r="A24050" t="e">
        <f t="shared" ca="1" si="221"/>
        <v>#NAME?</v>
      </c>
      <c r="B24050">
        <v>299</v>
      </c>
      <c r="C24050" t="s">
        <v>729</v>
      </c>
      <c r="D24050" s="1">
        <v>42646</v>
      </c>
      <c r="F24050">
        <v>1</v>
      </c>
      <c r="G24050">
        <v>7804</v>
      </c>
      <c r="H24050" t="s">
        <v>43</v>
      </c>
      <c r="J24050" t="s">
        <v>14</v>
      </c>
      <c r="K24050">
        <v>58</v>
      </c>
      <c r="L24050" t="s">
        <v>22</v>
      </c>
    </row>
    <row r="24051" spans="1:12">
      <c r="A24051" t="e">
        <f t="shared" ca="1" si="221"/>
        <v>#NAME?</v>
      </c>
      <c r="B24051">
        <v>299</v>
      </c>
      <c r="C24051" t="s">
        <v>729</v>
      </c>
      <c r="D24051" s="1">
        <v>42782</v>
      </c>
      <c r="F24051">
        <v>1</v>
      </c>
      <c r="G24051">
        <v>4660</v>
      </c>
      <c r="H24051" t="s">
        <v>215</v>
      </c>
      <c r="J24051" t="s">
        <v>14</v>
      </c>
      <c r="K24051">
        <v>58</v>
      </c>
      <c r="L24051" t="s">
        <v>15</v>
      </c>
    </row>
    <row r="24052" spans="1:12">
      <c r="A24052" t="e">
        <f t="shared" ca="1" si="221"/>
        <v>#NAME?</v>
      </c>
      <c r="B24052">
        <v>299</v>
      </c>
      <c r="C24052" t="s">
        <v>729</v>
      </c>
      <c r="D24052" s="1">
        <v>42817</v>
      </c>
      <c r="F24052">
        <v>2</v>
      </c>
      <c r="G24052">
        <v>5950</v>
      </c>
      <c r="H24052" t="s">
        <v>24</v>
      </c>
      <c r="J24052" t="s">
        <v>14</v>
      </c>
      <c r="K24052">
        <v>58</v>
      </c>
      <c r="L24052" t="s">
        <v>15</v>
      </c>
    </row>
    <row r="24053" spans="1:12">
      <c r="A24053" t="e">
        <f ca="1">E00251432430821</f>
        <v>#NAME?</v>
      </c>
      <c r="B24053">
        <v>500</v>
      </c>
      <c r="C24053" t="s">
        <v>161</v>
      </c>
      <c r="D24053" s="1">
        <v>41067</v>
      </c>
      <c r="F24053">
        <v>1</v>
      </c>
      <c r="G24053">
        <v>9198</v>
      </c>
      <c r="H24053" t="s">
        <v>229</v>
      </c>
      <c r="J24053" t="s">
        <v>14</v>
      </c>
      <c r="K24053">
        <v>53</v>
      </c>
      <c r="L24053" t="s">
        <v>15</v>
      </c>
    </row>
    <row r="24054" spans="1:12">
      <c r="A24054" t="e">
        <f ca="1">E00251432430821</f>
        <v>#NAME?</v>
      </c>
      <c r="B24054">
        <v>500</v>
      </c>
      <c r="C24054" t="s">
        <v>161</v>
      </c>
      <c r="D24054" s="1">
        <v>41438</v>
      </c>
      <c r="F24054">
        <v>1</v>
      </c>
      <c r="G24054">
        <v>30000</v>
      </c>
      <c r="H24054" t="s">
        <v>144</v>
      </c>
      <c r="J24054" t="s">
        <v>14</v>
      </c>
      <c r="K24054">
        <v>54</v>
      </c>
      <c r="L24054" t="s">
        <v>15</v>
      </c>
    </row>
    <row r="24055" spans="1:12">
      <c r="A24055" t="e">
        <f ca="1">E00251427592621</f>
        <v>#NAME?</v>
      </c>
      <c r="B24055">
        <v>10</v>
      </c>
      <c r="C24055" t="s">
        <v>18</v>
      </c>
      <c r="D24055" s="1">
        <v>41016</v>
      </c>
      <c r="F24055">
        <v>1</v>
      </c>
      <c r="G24055">
        <v>7242</v>
      </c>
      <c r="H24055" t="s">
        <v>93</v>
      </c>
      <c r="J24055" t="s">
        <v>14</v>
      </c>
      <c r="K24055">
        <v>42</v>
      </c>
      <c r="L24055" t="s">
        <v>15</v>
      </c>
    </row>
    <row r="24056" spans="1:12">
      <c r="A24056" t="e">
        <f ca="1">E00251512526121</f>
        <v>#NAME?</v>
      </c>
      <c r="B24056">
        <v>47</v>
      </c>
      <c r="C24056" t="s">
        <v>494</v>
      </c>
      <c r="D24056" s="1">
        <v>41108</v>
      </c>
      <c r="F24056">
        <v>1</v>
      </c>
      <c r="G24056">
        <v>3804</v>
      </c>
      <c r="H24056" t="s">
        <v>71</v>
      </c>
      <c r="J24056" t="s">
        <v>14</v>
      </c>
      <c r="K24056">
        <v>46</v>
      </c>
      <c r="L24056" t="s">
        <v>15</v>
      </c>
    </row>
    <row r="24057" spans="1:12">
      <c r="A24057" t="e">
        <f ca="1">E00251512526121</f>
        <v>#NAME?</v>
      </c>
      <c r="B24057">
        <v>47</v>
      </c>
      <c r="C24057" t="s">
        <v>494</v>
      </c>
      <c r="D24057" s="1">
        <v>42037</v>
      </c>
      <c r="F24057">
        <v>1</v>
      </c>
      <c r="G24057">
        <v>4871</v>
      </c>
      <c r="H24057" t="s">
        <v>125</v>
      </c>
      <c r="J24057" t="s">
        <v>14</v>
      </c>
      <c r="K24057">
        <v>49</v>
      </c>
      <c r="L24057" t="s">
        <v>15</v>
      </c>
    </row>
    <row r="24058" spans="1:12">
      <c r="A24058" t="e">
        <f ca="1">E00251616870121</f>
        <v>#NAME?</v>
      </c>
      <c r="B24058">
        <v>701</v>
      </c>
      <c r="C24058" t="s">
        <v>72</v>
      </c>
      <c r="D24058" s="1">
        <v>41781</v>
      </c>
      <c r="F24058">
        <v>2</v>
      </c>
      <c r="G24058">
        <v>7273</v>
      </c>
      <c r="H24058" t="s">
        <v>543</v>
      </c>
      <c r="J24058" t="s">
        <v>14</v>
      </c>
      <c r="K24058">
        <v>52</v>
      </c>
      <c r="L24058" t="s">
        <v>15</v>
      </c>
    </row>
    <row r="24059" spans="1:12">
      <c r="A24059" t="e">
        <f ca="1">E00251439865021</f>
        <v>#NAME?</v>
      </c>
      <c r="B24059">
        <v>490</v>
      </c>
      <c r="C24059" t="s">
        <v>158</v>
      </c>
      <c r="D24059" s="1">
        <v>40969</v>
      </c>
      <c r="F24059">
        <v>1</v>
      </c>
      <c r="G24059">
        <v>3804</v>
      </c>
      <c r="H24059" t="s">
        <v>71</v>
      </c>
      <c r="J24059" t="s">
        <v>14</v>
      </c>
      <c r="K24059">
        <v>48</v>
      </c>
      <c r="L24059" t="s">
        <v>15</v>
      </c>
    </row>
    <row r="24060" spans="1:12">
      <c r="A24060" t="e">
        <f ca="1">E00251529064121</f>
        <v>#NAME?</v>
      </c>
      <c r="B24060">
        <v>291</v>
      </c>
      <c r="C24060" t="s">
        <v>160</v>
      </c>
      <c r="D24060" s="1">
        <v>42418</v>
      </c>
      <c r="F24060">
        <v>1</v>
      </c>
      <c r="G24060">
        <v>5690</v>
      </c>
      <c r="H24060" t="s">
        <v>889</v>
      </c>
      <c r="J24060" t="s">
        <v>14</v>
      </c>
      <c r="K24060">
        <v>55</v>
      </c>
      <c r="L24060" t="s">
        <v>15</v>
      </c>
    </row>
    <row r="24061" spans="1:12">
      <c r="A24061" t="e">
        <f ca="1">E00251532630321</f>
        <v>#NAME?</v>
      </c>
      <c r="B24061">
        <v>490</v>
      </c>
      <c r="C24061" t="s">
        <v>158</v>
      </c>
      <c r="D24061" s="1">
        <v>42921</v>
      </c>
      <c r="F24061">
        <v>1</v>
      </c>
      <c r="G24061">
        <v>78609</v>
      </c>
      <c r="H24061" t="s">
        <v>240</v>
      </c>
      <c r="J24061" t="s">
        <v>14</v>
      </c>
      <c r="K24061">
        <v>65</v>
      </c>
      <c r="L24061" t="s">
        <v>22</v>
      </c>
    </row>
    <row r="24062" spans="1:12">
      <c r="A24062" t="e">
        <f ca="1">E00251626524421</f>
        <v>#NAME?</v>
      </c>
      <c r="B24062">
        <v>297</v>
      </c>
      <c r="C24062" t="s">
        <v>411</v>
      </c>
      <c r="D24062" s="1">
        <v>41324</v>
      </c>
      <c r="F24062">
        <v>2</v>
      </c>
      <c r="G24062">
        <v>8798</v>
      </c>
      <c r="H24062" t="s">
        <v>314</v>
      </c>
      <c r="J24062" t="s">
        <v>14</v>
      </c>
      <c r="K24062">
        <v>42</v>
      </c>
      <c r="L24062" t="s">
        <v>15</v>
      </c>
    </row>
    <row r="24063" spans="1:12">
      <c r="A24063" t="e">
        <f ca="1">E00251626524421</f>
        <v>#NAME?</v>
      </c>
      <c r="B24063">
        <v>297</v>
      </c>
      <c r="C24063" t="s">
        <v>411</v>
      </c>
      <c r="D24063" s="1">
        <v>41960</v>
      </c>
      <c r="F24063">
        <v>1</v>
      </c>
      <c r="G24063">
        <v>7242</v>
      </c>
      <c r="H24063" t="s">
        <v>93</v>
      </c>
      <c r="J24063" t="s">
        <v>14</v>
      </c>
      <c r="K24063">
        <v>43</v>
      </c>
      <c r="L24063" t="s">
        <v>15</v>
      </c>
    </row>
    <row r="24064" spans="1:12">
      <c r="A24064" t="e">
        <f ca="1">E00251514287121</f>
        <v>#NAME?</v>
      </c>
      <c r="B24064">
        <v>7505</v>
      </c>
      <c r="C24064" t="s">
        <v>209</v>
      </c>
      <c r="D24064" s="1">
        <v>42464</v>
      </c>
      <c r="F24064">
        <v>3</v>
      </c>
      <c r="G24064">
        <v>4019</v>
      </c>
      <c r="H24064" t="s">
        <v>26</v>
      </c>
      <c r="J24064" t="s">
        <v>14</v>
      </c>
      <c r="K24064">
        <v>56</v>
      </c>
      <c r="L24064" t="s">
        <v>15</v>
      </c>
    </row>
    <row r="24065" spans="1:12">
      <c r="A24065" t="e">
        <f ca="1">E00251439730221</f>
        <v>#NAME?</v>
      </c>
      <c r="B24065">
        <v>290</v>
      </c>
      <c r="C24065" t="s">
        <v>449</v>
      </c>
      <c r="D24065" s="1">
        <v>41117</v>
      </c>
      <c r="F24065">
        <v>4</v>
      </c>
      <c r="G24065">
        <v>78050</v>
      </c>
      <c r="H24065" t="s">
        <v>197</v>
      </c>
      <c r="J24065" t="s">
        <v>14</v>
      </c>
      <c r="K24065">
        <v>48</v>
      </c>
      <c r="L24065" t="s">
        <v>22</v>
      </c>
    </row>
    <row r="24066" spans="1:12">
      <c r="A24066" t="e">
        <f ca="1">E00251427391321</f>
        <v>#NAME?</v>
      </c>
      <c r="B24066">
        <v>28</v>
      </c>
      <c r="C24066" t="s">
        <v>153</v>
      </c>
      <c r="D24066" s="1">
        <v>42038</v>
      </c>
      <c r="F24066">
        <v>1</v>
      </c>
      <c r="G24066">
        <v>7962</v>
      </c>
      <c r="H24066" t="s">
        <v>111</v>
      </c>
      <c r="J24066" t="s">
        <v>14</v>
      </c>
      <c r="K24066">
        <v>47</v>
      </c>
      <c r="L24066" t="s">
        <v>22</v>
      </c>
    </row>
    <row r="24067" spans="1:12">
      <c r="A24067" t="e">
        <f ca="1">E00251431694221</f>
        <v>#NAME?</v>
      </c>
      <c r="B24067">
        <v>1128</v>
      </c>
      <c r="C24067" t="s">
        <v>424</v>
      </c>
      <c r="D24067" s="1">
        <v>41261</v>
      </c>
      <c r="F24067">
        <v>2</v>
      </c>
      <c r="G24067">
        <v>71967</v>
      </c>
      <c r="H24067" t="s">
        <v>1448</v>
      </c>
      <c r="J24067" t="s">
        <v>14</v>
      </c>
      <c r="K24067">
        <v>49</v>
      </c>
      <c r="L24067" t="s">
        <v>15</v>
      </c>
    </row>
    <row r="24068" spans="1:12">
      <c r="A24068" t="e">
        <f ca="1">E00251514273221</f>
        <v>#NAME?</v>
      </c>
      <c r="B24068">
        <v>299</v>
      </c>
      <c r="C24068" t="s">
        <v>729</v>
      </c>
      <c r="D24068" s="1">
        <v>41624</v>
      </c>
      <c r="F24068">
        <v>1</v>
      </c>
      <c r="G24068">
        <v>7962</v>
      </c>
      <c r="H24068" t="s">
        <v>111</v>
      </c>
      <c r="J24068" t="s">
        <v>14</v>
      </c>
      <c r="K24068">
        <v>55</v>
      </c>
      <c r="L24068" t="s">
        <v>22</v>
      </c>
    </row>
    <row r="24069" spans="1:12">
      <c r="A24069" t="e">
        <f ca="1">E00251514273221</f>
        <v>#NAME?</v>
      </c>
      <c r="B24069">
        <v>299</v>
      </c>
      <c r="C24069" t="s">
        <v>729</v>
      </c>
      <c r="D24069" s="1">
        <v>41855</v>
      </c>
      <c r="F24069">
        <v>6</v>
      </c>
      <c r="G24069">
        <v>78830</v>
      </c>
      <c r="H24069" t="s">
        <v>297</v>
      </c>
      <c r="J24069" t="s">
        <v>14</v>
      </c>
      <c r="K24069">
        <v>55</v>
      </c>
      <c r="L24069" t="s">
        <v>22</v>
      </c>
    </row>
    <row r="24070" spans="1:12">
      <c r="A24070" t="e">
        <f ca="1">E00251514273221</f>
        <v>#NAME?</v>
      </c>
      <c r="B24070">
        <v>299</v>
      </c>
      <c r="C24070" t="s">
        <v>729</v>
      </c>
      <c r="D24070" s="1">
        <v>41920</v>
      </c>
      <c r="F24070">
        <v>6</v>
      </c>
      <c r="G24070">
        <v>78830</v>
      </c>
      <c r="H24070" t="s">
        <v>297</v>
      </c>
      <c r="J24070" t="s">
        <v>14</v>
      </c>
      <c r="K24070">
        <v>56</v>
      </c>
      <c r="L24070" t="s">
        <v>22</v>
      </c>
    </row>
    <row r="24071" spans="1:12">
      <c r="A24071" t="e">
        <f ca="1">E00251514273221</f>
        <v>#NAME?</v>
      </c>
      <c r="B24071">
        <v>299</v>
      </c>
      <c r="C24071" t="s">
        <v>729</v>
      </c>
      <c r="D24071" s="1">
        <v>42023</v>
      </c>
      <c r="F24071">
        <v>6</v>
      </c>
      <c r="G24071">
        <v>3051</v>
      </c>
      <c r="H24071" t="s">
        <v>13</v>
      </c>
      <c r="J24071" t="s">
        <v>14</v>
      </c>
      <c r="K24071">
        <v>56</v>
      </c>
      <c r="L24071" t="s">
        <v>15</v>
      </c>
    </row>
    <row r="24072" spans="1:12">
      <c r="A24072" t="e">
        <f ca="1">E00251514273221</f>
        <v>#NAME?</v>
      </c>
      <c r="B24072">
        <v>299</v>
      </c>
      <c r="C24072" t="s">
        <v>729</v>
      </c>
      <c r="D24072" s="1">
        <v>42107</v>
      </c>
      <c r="F24072">
        <v>1</v>
      </c>
      <c r="G24072">
        <v>4019</v>
      </c>
      <c r="H24072" t="s">
        <v>26</v>
      </c>
      <c r="J24072" t="s">
        <v>14</v>
      </c>
      <c r="K24072">
        <v>56</v>
      </c>
      <c r="L24072" t="s">
        <v>15</v>
      </c>
    </row>
    <row r="24073" spans="1:12">
      <c r="A24073" t="e">
        <f ca="1">E00251531925021</f>
        <v>#NAME?</v>
      </c>
      <c r="B24073">
        <v>703</v>
      </c>
      <c r="C24073" t="s">
        <v>305</v>
      </c>
      <c r="D24073" s="1">
        <v>41835</v>
      </c>
      <c r="F24073">
        <v>3</v>
      </c>
      <c r="G24073">
        <v>2449</v>
      </c>
      <c r="H24073" t="s">
        <v>53</v>
      </c>
      <c r="J24073" t="s">
        <v>14</v>
      </c>
      <c r="K24073">
        <v>47</v>
      </c>
      <c r="L24073" t="s">
        <v>15</v>
      </c>
    </row>
    <row r="24074" spans="1:12">
      <c r="A24074" t="e">
        <f ca="1">E00251531925021</f>
        <v>#NAME?</v>
      </c>
      <c r="B24074">
        <v>703</v>
      </c>
      <c r="C24074" t="s">
        <v>305</v>
      </c>
      <c r="D24074" s="1">
        <v>42213</v>
      </c>
      <c r="F24074">
        <v>3</v>
      </c>
      <c r="G24074">
        <v>3004</v>
      </c>
      <c r="H24074" t="s">
        <v>104</v>
      </c>
      <c r="J24074" t="s">
        <v>14</v>
      </c>
      <c r="K24074">
        <v>48</v>
      </c>
      <c r="L24074" t="s">
        <v>15</v>
      </c>
    </row>
    <row r="24075" spans="1:12">
      <c r="A24075" t="e">
        <f ca="1">E00251531925021</f>
        <v>#NAME?</v>
      </c>
      <c r="B24075">
        <v>703</v>
      </c>
      <c r="C24075" t="s">
        <v>305</v>
      </c>
      <c r="D24075" s="1">
        <v>42459</v>
      </c>
      <c r="F24075">
        <v>2</v>
      </c>
      <c r="G24075">
        <v>2449</v>
      </c>
      <c r="H24075" t="s">
        <v>53</v>
      </c>
      <c r="J24075" t="s">
        <v>14</v>
      </c>
      <c r="K24075">
        <v>48</v>
      </c>
      <c r="L24075" t="s">
        <v>15</v>
      </c>
    </row>
    <row r="24076" spans="1:12">
      <c r="A24076" t="e">
        <f ca="1">E00251626524421</f>
        <v>#NAME?</v>
      </c>
      <c r="B24076">
        <v>297</v>
      </c>
      <c r="C24076" t="s">
        <v>411</v>
      </c>
      <c r="D24076" s="1">
        <v>42719</v>
      </c>
      <c r="F24076">
        <v>1</v>
      </c>
      <c r="G24076">
        <v>462</v>
      </c>
      <c r="H24076" t="s">
        <v>288</v>
      </c>
      <c r="J24076" t="s">
        <v>14</v>
      </c>
      <c r="K24076">
        <v>45</v>
      </c>
      <c r="L24076" t="s">
        <v>15</v>
      </c>
    </row>
    <row r="24077" spans="1:12">
      <c r="A24077" t="e">
        <f ca="1">E00251514317621</f>
        <v>#NAME?</v>
      </c>
      <c r="B24077">
        <v>1273</v>
      </c>
      <c r="C24077" t="s">
        <v>28</v>
      </c>
      <c r="D24077" s="1">
        <v>43006</v>
      </c>
      <c r="F24077">
        <v>1</v>
      </c>
      <c r="G24077">
        <v>7880</v>
      </c>
      <c r="H24077" t="s">
        <v>213</v>
      </c>
      <c r="J24077" t="s">
        <v>14</v>
      </c>
      <c r="K24077">
        <v>44</v>
      </c>
      <c r="L24077" t="s">
        <v>22</v>
      </c>
    </row>
    <row r="24078" spans="1:12">
      <c r="A24078" t="e">
        <f ca="1">E00251532587421</f>
        <v>#NAME?</v>
      </c>
      <c r="B24078">
        <v>445</v>
      </c>
      <c r="C24078" t="s">
        <v>23</v>
      </c>
      <c r="D24078" s="1">
        <v>41543</v>
      </c>
      <c r="F24078">
        <v>1</v>
      </c>
      <c r="G24078">
        <v>27800</v>
      </c>
      <c r="H24078" t="s">
        <v>145</v>
      </c>
      <c r="J24078" t="s">
        <v>14</v>
      </c>
      <c r="K24078">
        <v>49</v>
      </c>
      <c r="L24078" t="s">
        <v>15</v>
      </c>
    </row>
    <row r="24079" spans="1:12">
      <c r="A24079" t="e">
        <f ca="1">E00251427592621</f>
        <v>#NAME?</v>
      </c>
      <c r="B24079">
        <v>10</v>
      </c>
      <c r="C24079" t="s">
        <v>18</v>
      </c>
      <c r="D24079" s="1">
        <v>41493</v>
      </c>
      <c r="F24079">
        <v>2</v>
      </c>
      <c r="G24079">
        <v>3804</v>
      </c>
      <c r="H24079" t="s">
        <v>71</v>
      </c>
      <c r="J24079" t="s">
        <v>14</v>
      </c>
      <c r="K24079">
        <v>44</v>
      </c>
      <c r="L24079" t="s">
        <v>15</v>
      </c>
    </row>
    <row r="24080" spans="1:12">
      <c r="A24080" t="e">
        <f ca="1">E00251532587421</f>
        <v>#NAME?</v>
      </c>
      <c r="B24080">
        <v>445</v>
      </c>
      <c r="C24080" t="s">
        <v>23</v>
      </c>
      <c r="D24080" s="1">
        <v>41044</v>
      </c>
      <c r="F24080">
        <v>1</v>
      </c>
      <c r="G24080">
        <v>49300</v>
      </c>
      <c r="H24080" t="s">
        <v>228</v>
      </c>
      <c r="J24080" t="s">
        <v>14</v>
      </c>
      <c r="K24080">
        <v>48</v>
      </c>
      <c r="L24080" t="s">
        <v>15</v>
      </c>
    </row>
    <row r="24081" spans="1:12">
      <c r="A24081" t="e">
        <f ca="1">E00251514287121</f>
        <v>#NAME?</v>
      </c>
      <c r="B24081">
        <v>7505</v>
      </c>
      <c r="C24081" t="s">
        <v>209</v>
      </c>
      <c r="D24081" s="1">
        <v>42464</v>
      </c>
      <c r="F24081">
        <v>1</v>
      </c>
      <c r="G24081">
        <v>79029</v>
      </c>
      <c r="H24081" t="s">
        <v>21</v>
      </c>
      <c r="J24081" t="s">
        <v>14</v>
      </c>
      <c r="K24081">
        <v>56</v>
      </c>
      <c r="L24081" t="s">
        <v>22</v>
      </c>
    </row>
    <row r="24082" spans="1:12">
      <c r="A24082" t="e">
        <f ca="1">E00251716512621</f>
        <v>#NAME?</v>
      </c>
      <c r="B24082">
        <v>4547</v>
      </c>
      <c r="C24082" t="s">
        <v>818</v>
      </c>
      <c r="D24082" s="1">
        <v>41591</v>
      </c>
      <c r="F24082">
        <v>1</v>
      </c>
      <c r="G24082">
        <v>7235</v>
      </c>
      <c r="H24082" t="s">
        <v>108</v>
      </c>
      <c r="J24082" t="s">
        <v>14</v>
      </c>
      <c r="K24082">
        <v>39</v>
      </c>
      <c r="L24082" t="s">
        <v>15</v>
      </c>
    </row>
    <row r="24083" spans="1:12">
      <c r="A24083" t="e">
        <f ca="1">E00251716512621</f>
        <v>#NAME?</v>
      </c>
      <c r="B24083">
        <v>4547</v>
      </c>
      <c r="C24083" t="s">
        <v>818</v>
      </c>
      <c r="D24083" s="1">
        <v>41711</v>
      </c>
      <c r="F24083">
        <v>2</v>
      </c>
      <c r="G24083">
        <v>29690</v>
      </c>
      <c r="H24083" t="s">
        <v>52</v>
      </c>
      <c r="J24083" t="s">
        <v>14</v>
      </c>
      <c r="K24083">
        <v>40</v>
      </c>
      <c r="L24083" t="s">
        <v>15</v>
      </c>
    </row>
    <row r="24084" spans="1:12">
      <c r="A24084" t="e">
        <f ca="1">E00251512526121</f>
        <v>#NAME?</v>
      </c>
      <c r="B24084">
        <v>47</v>
      </c>
      <c r="C24084" t="s">
        <v>494</v>
      </c>
      <c r="D24084" s="1">
        <v>41103</v>
      </c>
      <c r="F24084">
        <v>1</v>
      </c>
      <c r="G24084">
        <v>6266</v>
      </c>
      <c r="H24084" t="s">
        <v>99</v>
      </c>
      <c r="J24084" t="s">
        <v>14</v>
      </c>
      <c r="K24084">
        <v>46</v>
      </c>
      <c r="L24084" t="s">
        <v>15</v>
      </c>
    </row>
    <row r="24085" spans="1:12">
      <c r="A24085" t="e">
        <f ca="1">E00251532587421</f>
        <v>#NAME?</v>
      </c>
      <c r="B24085">
        <v>445</v>
      </c>
      <c r="C24085" t="s">
        <v>23</v>
      </c>
      <c r="D24085" s="1">
        <v>41925</v>
      </c>
      <c r="F24085">
        <v>1</v>
      </c>
      <c r="G24085">
        <v>49300</v>
      </c>
      <c r="H24085" t="s">
        <v>228</v>
      </c>
      <c r="J24085" t="s">
        <v>14</v>
      </c>
      <c r="K24085">
        <v>50</v>
      </c>
      <c r="L24085" t="s">
        <v>15</v>
      </c>
    </row>
    <row r="24086" spans="1:12">
      <c r="A24086" t="e">
        <f ca="1">E00251532587421</f>
        <v>#NAME?</v>
      </c>
      <c r="B24086">
        <v>445</v>
      </c>
      <c r="C24086" t="s">
        <v>23</v>
      </c>
      <c r="D24086" s="1">
        <v>42685</v>
      </c>
      <c r="F24086">
        <v>1</v>
      </c>
      <c r="G24086">
        <v>49300</v>
      </c>
      <c r="H24086" t="s">
        <v>228</v>
      </c>
      <c r="J24086" t="s">
        <v>14</v>
      </c>
      <c r="K24086">
        <v>52</v>
      </c>
      <c r="L24086" t="s">
        <v>15</v>
      </c>
    </row>
    <row r="24087" spans="1:12">
      <c r="A24087" t="e">
        <f ca="1">E00251615167221</f>
        <v>#NAME?</v>
      </c>
      <c r="B24087">
        <v>1929</v>
      </c>
      <c r="C24087" t="s">
        <v>195</v>
      </c>
      <c r="D24087" s="1">
        <v>41806</v>
      </c>
      <c r="F24087">
        <v>3</v>
      </c>
      <c r="G24087">
        <v>7243</v>
      </c>
      <c r="H24087" t="s">
        <v>42</v>
      </c>
      <c r="J24087" t="s">
        <v>14</v>
      </c>
      <c r="K24087">
        <v>50</v>
      </c>
      <c r="L24087" t="s">
        <v>15</v>
      </c>
    </row>
    <row r="24088" spans="1:12">
      <c r="A24088" t="e">
        <f ca="1">E00251615167221</f>
        <v>#NAME?</v>
      </c>
      <c r="B24088">
        <v>1929</v>
      </c>
      <c r="C24088" t="s">
        <v>195</v>
      </c>
      <c r="D24088" s="1">
        <v>42132</v>
      </c>
      <c r="F24088">
        <v>2</v>
      </c>
      <c r="G24088">
        <v>4019</v>
      </c>
      <c r="H24088" t="s">
        <v>26</v>
      </c>
      <c r="J24088" t="s">
        <v>14</v>
      </c>
      <c r="K24088">
        <v>50</v>
      </c>
      <c r="L24088" t="s">
        <v>15</v>
      </c>
    </row>
    <row r="24089" spans="1:12">
      <c r="A24089" t="e">
        <f ca="1">E00251615167221</f>
        <v>#NAME?</v>
      </c>
      <c r="B24089">
        <v>1929</v>
      </c>
      <c r="C24089" t="s">
        <v>195</v>
      </c>
      <c r="D24089" s="1">
        <v>42135</v>
      </c>
      <c r="F24089">
        <v>6</v>
      </c>
      <c r="G24089">
        <v>30000</v>
      </c>
      <c r="H24089" t="s">
        <v>144</v>
      </c>
      <c r="J24089" t="s">
        <v>14</v>
      </c>
      <c r="K24089">
        <v>50</v>
      </c>
      <c r="L24089" t="s">
        <v>15</v>
      </c>
    </row>
    <row r="24090" spans="1:12">
      <c r="A24090" t="e">
        <f ca="1">E00251439865021</f>
        <v>#NAME?</v>
      </c>
      <c r="B24090">
        <v>490</v>
      </c>
      <c r="C24090" t="s">
        <v>158</v>
      </c>
      <c r="D24090" s="1">
        <v>42879</v>
      </c>
      <c r="F24090">
        <v>3</v>
      </c>
      <c r="G24090">
        <v>243</v>
      </c>
      <c r="H24090" t="s">
        <v>814</v>
      </c>
      <c r="J24090" t="s">
        <v>14</v>
      </c>
      <c r="K24090">
        <v>54</v>
      </c>
      <c r="L24090" t="s">
        <v>15</v>
      </c>
    </row>
    <row r="24091" spans="1:12">
      <c r="A24091" t="e">
        <f ca="1">E00251532587421</f>
        <v>#NAME?</v>
      </c>
      <c r="B24091">
        <v>445</v>
      </c>
      <c r="C24091" t="s">
        <v>23</v>
      </c>
      <c r="D24091" s="1">
        <v>42934</v>
      </c>
      <c r="F24091">
        <v>2</v>
      </c>
      <c r="G24091">
        <v>49300</v>
      </c>
      <c r="H24091" t="s">
        <v>228</v>
      </c>
      <c r="J24091" t="s">
        <v>14</v>
      </c>
      <c r="K24091">
        <v>53</v>
      </c>
      <c r="L24091" t="s">
        <v>15</v>
      </c>
    </row>
    <row r="24092" spans="1:12">
      <c r="A24092" t="e">
        <f ca="1">E00251439730221</f>
        <v>#NAME?</v>
      </c>
      <c r="B24092">
        <v>290</v>
      </c>
      <c r="C24092" t="s">
        <v>449</v>
      </c>
      <c r="D24092" s="1">
        <v>41117</v>
      </c>
      <c r="F24092">
        <v>1</v>
      </c>
      <c r="G24092">
        <v>7876</v>
      </c>
      <c r="H24092" t="s">
        <v>827</v>
      </c>
      <c r="J24092" t="s">
        <v>14</v>
      </c>
      <c r="K24092">
        <v>48</v>
      </c>
      <c r="L24092" t="s">
        <v>22</v>
      </c>
    </row>
    <row r="24093" spans="1:12">
      <c r="A24093" t="e">
        <f ca="1">E00251626524421</f>
        <v>#NAME?</v>
      </c>
      <c r="B24093">
        <v>297</v>
      </c>
      <c r="C24093" t="s">
        <v>411</v>
      </c>
      <c r="D24093" s="1">
        <v>42355</v>
      </c>
      <c r="F24093">
        <v>1</v>
      </c>
      <c r="G24093">
        <v>4019</v>
      </c>
      <c r="H24093" t="s">
        <v>26</v>
      </c>
      <c r="J24093" t="s">
        <v>14</v>
      </c>
      <c r="K24093">
        <v>44</v>
      </c>
      <c r="L24093" t="s">
        <v>15</v>
      </c>
    </row>
    <row r="24094" spans="1:12">
      <c r="A24094" t="e">
        <f ca="1">E00251626524421</f>
        <v>#NAME?</v>
      </c>
      <c r="B24094">
        <v>297</v>
      </c>
      <c r="C24094" t="s">
        <v>411</v>
      </c>
      <c r="D24094" s="1">
        <v>42754</v>
      </c>
      <c r="F24094">
        <v>2</v>
      </c>
      <c r="G24094">
        <v>7872</v>
      </c>
      <c r="H24094" t="s">
        <v>458</v>
      </c>
      <c r="J24094" t="s">
        <v>14</v>
      </c>
      <c r="K24094">
        <v>46</v>
      </c>
      <c r="L24094" t="s">
        <v>22</v>
      </c>
    </row>
    <row r="24095" spans="1:12">
      <c r="A24095" t="e">
        <f ca="1">E00251439730221</f>
        <v>#NAME?</v>
      </c>
      <c r="B24095">
        <v>290</v>
      </c>
      <c r="C24095" t="s">
        <v>449</v>
      </c>
      <c r="D24095" s="1">
        <v>42192</v>
      </c>
      <c r="F24095">
        <v>1</v>
      </c>
      <c r="G24095">
        <v>3051</v>
      </c>
      <c r="H24095" t="s">
        <v>13</v>
      </c>
      <c r="J24095" t="s">
        <v>14</v>
      </c>
      <c r="K24095">
        <v>51</v>
      </c>
      <c r="L24095" t="s">
        <v>15</v>
      </c>
    </row>
    <row r="24096" spans="1:12">
      <c r="A24096" t="e">
        <f ca="1">E00251616870121</f>
        <v>#NAME?</v>
      </c>
      <c r="B24096">
        <v>701</v>
      </c>
      <c r="C24096" t="s">
        <v>72</v>
      </c>
      <c r="D24096" s="1">
        <v>41257</v>
      </c>
      <c r="F24096">
        <v>5</v>
      </c>
      <c r="G24096">
        <v>49390</v>
      </c>
      <c r="H24096" t="s">
        <v>59</v>
      </c>
      <c r="J24096" t="s">
        <v>14</v>
      </c>
      <c r="K24096">
        <v>50</v>
      </c>
      <c r="L24096" t="s">
        <v>15</v>
      </c>
    </row>
    <row r="24097" spans="1:12">
      <c r="A24097" t="e">
        <f ca="1">E00251514317621</f>
        <v>#NAME?</v>
      </c>
      <c r="B24097">
        <v>1273</v>
      </c>
      <c r="C24097" t="s">
        <v>28</v>
      </c>
      <c r="D24097" s="1">
        <v>42969</v>
      </c>
      <c r="F24097">
        <v>1</v>
      </c>
      <c r="G24097">
        <v>7880</v>
      </c>
      <c r="H24097" t="s">
        <v>213</v>
      </c>
      <c r="J24097" t="s">
        <v>14</v>
      </c>
      <c r="K24097">
        <v>44</v>
      </c>
      <c r="L24097" t="s">
        <v>22</v>
      </c>
    </row>
    <row r="24098" spans="1:12">
      <c r="A24098" t="e">
        <f ca="1">E00251514317621</f>
        <v>#NAME?</v>
      </c>
      <c r="B24098">
        <v>1273</v>
      </c>
      <c r="C24098" t="s">
        <v>28</v>
      </c>
      <c r="D24098" s="1">
        <v>43089</v>
      </c>
      <c r="F24098">
        <v>1</v>
      </c>
      <c r="G24098">
        <v>7350</v>
      </c>
      <c r="H24098" t="s">
        <v>192</v>
      </c>
      <c r="J24098" t="s">
        <v>14</v>
      </c>
      <c r="K24098">
        <v>45</v>
      </c>
      <c r="L24098" t="s">
        <v>15</v>
      </c>
    </row>
    <row r="24099" spans="1:12">
      <c r="A24099" t="e">
        <f ca="1">E00251431694221</f>
        <v>#NAME?</v>
      </c>
      <c r="B24099">
        <v>1128</v>
      </c>
      <c r="C24099" t="s">
        <v>424</v>
      </c>
      <c r="D24099" s="1">
        <v>42422</v>
      </c>
      <c r="F24099">
        <v>2</v>
      </c>
      <c r="G24099">
        <v>2724</v>
      </c>
      <c r="H24099" t="s">
        <v>73</v>
      </c>
      <c r="J24099" t="s">
        <v>14</v>
      </c>
      <c r="K24099">
        <v>52</v>
      </c>
      <c r="L24099" t="s">
        <v>15</v>
      </c>
    </row>
    <row r="24100" spans="1:12">
      <c r="A24100" t="e">
        <f ca="1">E00251431694221</f>
        <v>#NAME?</v>
      </c>
      <c r="B24100">
        <v>1128</v>
      </c>
      <c r="C24100" t="s">
        <v>424</v>
      </c>
      <c r="D24100" s="1">
        <v>42776</v>
      </c>
      <c r="F24100">
        <v>2</v>
      </c>
      <c r="G24100">
        <v>4011</v>
      </c>
      <c r="H24100" t="s">
        <v>828</v>
      </c>
      <c r="J24100" t="s">
        <v>14</v>
      </c>
      <c r="K24100">
        <v>53</v>
      </c>
      <c r="L24100" t="s">
        <v>15</v>
      </c>
    </row>
    <row r="24101" spans="1:12">
      <c r="A24101" t="e">
        <f ca="1">E00251439730221</f>
        <v>#NAME?</v>
      </c>
      <c r="B24101">
        <v>290</v>
      </c>
      <c r="C24101" t="s">
        <v>449</v>
      </c>
      <c r="D24101" s="1">
        <v>41487</v>
      </c>
      <c r="F24101">
        <v>5</v>
      </c>
      <c r="G24101">
        <v>7243</v>
      </c>
      <c r="H24101" t="s">
        <v>42</v>
      </c>
      <c r="J24101" t="s">
        <v>14</v>
      </c>
      <c r="K24101">
        <v>49</v>
      </c>
      <c r="L24101" t="s">
        <v>15</v>
      </c>
    </row>
    <row r="24102" spans="1:12">
      <c r="A24102" t="e">
        <f ca="1">E00251439730221</f>
        <v>#NAME?</v>
      </c>
      <c r="B24102">
        <v>290</v>
      </c>
      <c r="C24102" t="s">
        <v>449</v>
      </c>
      <c r="D24102" s="1">
        <v>42076</v>
      </c>
      <c r="F24102">
        <v>3</v>
      </c>
      <c r="G24102">
        <v>6278</v>
      </c>
      <c r="H24102" t="s">
        <v>554</v>
      </c>
      <c r="J24102" t="s">
        <v>14</v>
      </c>
      <c r="K24102">
        <v>51</v>
      </c>
      <c r="L24102" t="s">
        <v>15</v>
      </c>
    </row>
    <row r="24103" spans="1:12">
      <c r="A24103" t="e">
        <f ca="1">E00251528624321</f>
        <v>#NAME?</v>
      </c>
      <c r="B24103">
        <v>291</v>
      </c>
      <c r="C24103" t="s">
        <v>160</v>
      </c>
      <c r="D24103" s="1">
        <v>42516</v>
      </c>
      <c r="F24103">
        <v>1</v>
      </c>
      <c r="G24103">
        <v>5693</v>
      </c>
      <c r="H24103" t="s">
        <v>358</v>
      </c>
      <c r="J24103" t="s">
        <v>14</v>
      </c>
      <c r="K24103">
        <v>51</v>
      </c>
      <c r="L24103" t="s">
        <v>15</v>
      </c>
    </row>
    <row r="24104" spans="1:12">
      <c r="A24104" t="e">
        <f ca="1">E00251531925021</f>
        <v>#NAME?</v>
      </c>
      <c r="B24104">
        <v>703</v>
      </c>
      <c r="C24104" t="s">
        <v>305</v>
      </c>
      <c r="D24104" s="1">
        <v>41795</v>
      </c>
      <c r="F24104">
        <v>3</v>
      </c>
      <c r="G24104">
        <v>2449</v>
      </c>
      <c r="H24104" t="s">
        <v>53</v>
      </c>
      <c r="J24104" t="s">
        <v>14</v>
      </c>
      <c r="K24104">
        <v>47</v>
      </c>
      <c r="L24104" t="s">
        <v>15</v>
      </c>
    </row>
    <row r="24105" spans="1:12">
      <c r="A24105" t="e">
        <f ca="1">E00251531925021</f>
        <v>#NAME?</v>
      </c>
      <c r="B24105">
        <v>703</v>
      </c>
      <c r="C24105" t="s">
        <v>305</v>
      </c>
      <c r="D24105" s="1">
        <v>42213</v>
      </c>
      <c r="F24105">
        <v>4</v>
      </c>
      <c r="G24105">
        <v>5533</v>
      </c>
      <c r="H24105" t="s">
        <v>537</v>
      </c>
      <c r="J24105" t="s">
        <v>14</v>
      </c>
      <c r="K24105">
        <v>48</v>
      </c>
      <c r="L24105" t="s">
        <v>15</v>
      </c>
    </row>
    <row r="24106" spans="1:12">
      <c r="A24106" t="e">
        <f ca="1">E00251439730221</f>
        <v>#NAME?</v>
      </c>
      <c r="B24106">
        <v>290</v>
      </c>
      <c r="C24106" t="s">
        <v>449</v>
      </c>
      <c r="D24106" s="1">
        <v>40991</v>
      </c>
      <c r="F24106">
        <v>5</v>
      </c>
      <c r="G24106">
        <v>3051</v>
      </c>
      <c r="H24106" t="s">
        <v>13</v>
      </c>
      <c r="J24106" t="s">
        <v>14</v>
      </c>
      <c r="K24106">
        <v>48</v>
      </c>
      <c r="L24106" t="s">
        <v>15</v>
      </c>
    </row>
    <row r="24107" spans="1:12">
      <c r="A24107" t="e">
        <f ca="1">E00251439730221</f>
        <v>#NAME?</v>
      </c>
      <c r="B24107">
        <v>290</v>
      </c>
      <c r="C24107" t="s">
        <v>449</v>
      </c>
      <c r="D24107" s="1">
        <v>41117</v>
      </c>
      <c r="F24107">
        <v>2</v>
      </c>
      <c r="G24107">
        <v>3899</v>
      </c>
      <c r="H24107" t="s">
        <v>264</v>
      </c>
      <c r="J24107" t="s">
        <v>14</v>
      </c>
      <c r="K24107">
        <v>48</v>
      </c>
      <c r="L24107" t="s">
        <v>15</v>
      </c>
    </row>
    <row r="24108" spans="1:12">
      <c r="A24108" t="e">
        <f ca="1">E00251439730221</f>
        <v>#NAME?</v>
      </c>
      <c r="B24108">
        <v>290</v>
      </c>
      <c r="C24108" t="s">
        <v>449</v>
      </c>
      <c r="D24108" s="1">
        <v>41117</v>
      </c>
      <c r="F24108">
        <v>3</v>
      </c>
      <c r="G24108">
        <v>7243</v>
      </c>
      <c r="H24108" t="s">
        <v>42</v>
      </c>
      <c r="J24108" t="s">
        <v>14</v>
      </c>
      <c r="K24108">
        <v>48</v>
      </c>
      <c r="L24108" t="s">
        <v>15</v>
      </c>
    </row>
    <row r="24109" spans="1:12">
      <c r="A24109" t="e">
        <f ca="1">E00251439730221</f>
        <v>#NAME?</v>
      </c>
      <c r="B24109">
        <v>290</v>
      </c>
      <c r="C24109" t="s">
        <v>449</v>
      </c>
      <c r="D24109" s="1">
        <v>41323</v>
      </c>
      <c r="F24109">
        <v>5</v>
      </c>
      <c r="G24109">
        <v>78050</v>
      </c>
      <c r="H24109" t="s">
        <v>197</v>
      </c>
      <c r="J24109" t="s">
        <v>14</v>
      </c>
      <c r="K24109">
        <v>49</v>
      </c>
      <c r="L24109" t="s">
        <v>22</v>
      </c>
    </row>
    <row r="24110" spans="1:12">
      <c r="A24110" t="e">
        <f ca="1">E00251616870121</f>
        <v>#NAME?</v>
      </c>
      <c r="B24110">
        <v>701</v>
      </c>
      <c r="C24110" t="s">
        <v>72</v>
      </c>
      <c r="D24110" s="1">
        <v>42032</v>
      </c>
      <c r="F24110">
        <v>4</v>
      </c>
      <c r="G24110">
        <v>2889</v>
      </c>
      <c r="H24110" t="s">
        <v>595</v>
      </c>
      <c r="J24110" t="s">
        <v>14</v>
      </c>
      <c r="K24110">
        <v>52</v>
      </c>
      <c r="L24110" t="s">
        <v>15</v>
      </c>
    </row>
    <row r="24111" spans="1:12">
      <c r="A24111" t="e">
        <f ca="1">E00251432430821</f>
        <v>#NAME?</v>
      </c>
      <c r="B24111">
        <v>500</v>
      </c>
      <c r="C24111" t="s">
        <v>161</v>
      </c>
      <c r="D24111" s="1">
        <v>41171</v>
      </c>
      <c r="F24111">
        <v>2</v>
      </c>
      <c r="G24111">
        <v>3051</v>
      </c>
      <c r="H24111" t="s">
        <v>13</v>
      </c>
      <c r="J24111" t="s">
        <v>14</v>
      </c>
      <c r="K24111">
        <v>54</v>
      </c>
      <c r="L24111" t="s">
        <v>15</v>
      </c>
    </row>
    <row r="24112" spans="1:12">
      <c r="A24112" t="e">
        <f ca="1">E00251514580521</f>
        <v>#NAME?</v>
      </c>
      <c r="B24112">
        <v>444</v>
      </c>
      <c r="C24112" t="s">
        <v>819</v>
      </c>
      <c r="D24112" s="1">
        <v>41185</v>
      </c>
      <c r="F24112">
        <v>1</v>
      </c>
      <c r="G24112">
        <v>78906</v>
      </c>
      <c r="H24112" t="s">
        <v>31</v>
      </c>
      <c r="J24112" t="s">
        <v>14</v>
      </c>
      <c r="K24112">
        <v>45</v>
      </c>
      <c r="L24112" t="s">
        <v>22</v>
      </c>
    </row>
    <row r="24113" spans="1:12">
      <c r="A24113" t="e">
        <f ca="1">E00251514580521</f>
        <v>#NAME?</v>
      </c>
      <c r="B24113">
        <v>444</v>
      </c>
      <c r="C24113" t="s">
        <v>819</v>
      </c>
      <c r="D24113" s="1">
        <v>41526</v>
      </c>
      <c r="F24113">
        <v>1</v>
      </c>
      <c r="G24113">
        <v>4019</v>
      </c>
      <c r="H24113" t="s">
        <v>26</v>
      </c>
      <c r="J24113" t="s">
        <v>14</v>
      </c>
      <c r="K24113">
        <v>46</v>
      </c>
      <c r="L24113" t="s">
        <v>15</v>
      </c>
    </row>
    <row r="24114" spans="1:12">
      <c r="A24114" t="e">
        <f ca="1">E00251514580521</f>
        <v>#NAME?</v>
      </c>
      <c r="B24114">
        <v>444</v>
      </c>
      <c r="C24114" t="s">
        <v>819</v>
      </c>
      <c r="D24114" s="1">
        <v>42538</v>
      </c>
      <c r="F24114">
        <v>2</v>
      </c>
      <c r="G24114">
        <v>7862</v>
      </c>
      <c r="H24114" t="s">
        <v>27</v>
      </c>
      <c r="J24114" t="s">
        <v>14</v>
      </c>
      <c r="K24114">
        <v>49</v>
      </c>
      <c r="L24114" t="s">
        <v>22</v>
      </c>
    </row>
    <row r="24115" spans="1:12">
      <c r="A24115" t="e">
        <f ca="1">E00251514273221</f>
        <v>#NAME?</v>
      </c>
      <c r="B24115">
        <v>299</v>
      </c>
      <c r="C24115" t="s">
        <v>729</v>
      </c>
      <c r="D24115" s="1">
        <v>43047</v>
      </c>
      <c r="F24115">
        <v>2</v>
      </c>
      <c r="G24115">
        <v>5950</v>
      </c>
      <c r="H24115" t="s">
        <v>24</v>
      </c>
      <c r="J24115" t="s">
        <v>14</v>
      </c>
      <c r="K24115">
        <v>59</v>
      </c>
      <c r="L24115" t="s">
        <v>15</v>
      </c>
    </row>
    <row r="24116" spans="1:12">
      <c r="A24116" t="e">
        <f ca="1">E00251514273221</f>
        <v>#NAME?</v>
      </c>
      <c r="B24116">
        <v>299</v>
      </c>
      <c r="C24116" t="s">
        <v>729</v>
      </c>
      <c r="D24116" s="1">
        <v>43084</v>
      </c>
      <c r="F24116">
        <v>1</v>
      </c>
      <c r="G24116">
        <v>4660</v>
      </c>
      <c r="H24116" t="s">
        <v>215</v>
      </c>
      <c r="J24116" t="s">
        <v>14</v>
      </c>
      <c r="K24116">
        <v>59</v>
      </c>
      <c r="L24116" t="s">
        <v>15</v>
      </c>
    </row>
    <row r="24117" spans="1:12">
      <c r="A24117" t="e">
        <f ca="1">E00251439730221</f>
        <v>#NAME?</v>
      </c>
      <c r="B24117">
        <v>290</v>
      </c>
      <c r="C24117" t="s">
        <v>449</v>
      </c>
      <c r="D24117" s="1">
        <v>41631</v>
      </c>
      <c r="F24117">
        <v>1</v>
      </c>
      <c r="G24117">
        <v>7876</v>
      </c>
      <c r="H24117" t="s">
        <v>827</v>
      </c>
      <c r="J24117" t="s">
        <v>14</v>
      </c>
      <c r="K24117">
        <v>50</v>
      </c>
      <c r="L24117" t="s">
        <v>22</v>
      </c>
    </row>
    <row r="24118" spans="1:12">
      <c r="A24118" t="e">
        <f ca="1">E00251715553221</f>
        <v>#NAME?</v>
      </c>
      <c r="B24118">
        <v>48</v>
      </c>
      <c r="C24118" t="s">
        <v>249</v>
      </c>
      <c r="D24118" s="1">
        <v>41053</v>
      </c>
      <c r="F24118">
        <v>1</v>
      </c>
      <c r="G24118">
        <v>38200</v>
      </c>
      <c r="H24118" t="s">
        <v>747</v>
      </c>
      <c r="J24118" t="s">
        <v>14</v>
      </c>
      <c r="K24118">
        <v>41</v>
      </c>
      <c r="L24118" t="s">
        <v>15</v>
      </c>
    </row>
    <row r="24119" spans="1:12">
      <c r="A24119" t="e">
        <f ca="1">E00251715553221</f>
        <v>#NAME?</v>
      </c>
      <c r="B24119">
        <v>48</v>
      </c>
      <c r="C24119" t="s">
        <v>249</v>
      </c>
      <c r="D24119" s="1">
        <v>41652</v>
      </c>
      <c r="F24119">
        <v>1</v>
      </c>
      <c r="G24119">
        <v>84500</v>
      </c>
      <c r="H24119" t="s">
        <v>511</v>
      </c>
      <c r="J24119" t="s">
        <v>14</v>
      </c>
      <c r="K24119">
        <v>43</v>
      </c>
      <c r="L24119" t="s">
        <v>15</v>
      </c>
    </row>
    <row r="24120" spans="1:12">
      <c r="A24120" t="e">
        <f ca="1">E00251439730221</f>
        <v>#NAME?</v>
      </c>
      <c r="B24120">
        <v>290</v>
      </c>
      <c r="C24120" t="s">
        <v>449</v>
      </c>
      <c r="D24120" s="1">
        <v>42766</v>
      </c>
      <c r="F24120">
        <v>1</v>
      </c>
      <c r="G24120">
        <v>2720</v>
      </c>
      <c r="H24120" t="s">
        <v>65</v>
      </c>
      <c r="J24120" t="s">
        <v>14</v>
      </c>
      <c r="K24120">
        <v>53</v>
      </c>
      <c r="L24120" t="s">
        <v>15</v>
      </c>
    </row>
    <row r="24121" spans="1:12">
      <c r="A24121" t="e">
        <f ca="1">E00251427592621</f>
        <v>#NAME?</v>
      </c>
      <c r="B24121">
        <v>10</v>
      </c>
      <c r="C24121" t="s">
        <v>18</v>
      </c>
      <c r="D24121" s="1">
        <v>41649</v>
      </c>
      <c r="F24121">
        <v>1</v>
      </c>
      <c r="G24121">
        <v>27800</v>
      </c>
      <c r="H24121" t="s">
        <v>145</v>
      </c>
      <c r="J24121" t="s">
        <v>14</v>
      </c>
      <c r="K24121">
        <v>44</v>
      </c>
      <c r="L24121" t="s">
        <v>15</v>
      </c>
    </row>
    <row r="24122" spans="1:12">
      <c r="A24122" t="e">
        <f ca="1">E00251439807421</f>
        <v>#NAME?</v>
      </c>
      <c r="B24122">
        <v>494</v>
      </c>
      <c r="C24122" t="s">
        <v>63</v>
      </c>
      <c r="D24122" s="1">
        <v>41564</v>
      </c>
      <c r="F24122">
        <v>2</v>
      </c>
      <c r="G24122">
        <v>78650</v>
      </c>
      <c r="H24122" t="s">
        <v>414</v>
      </c>
      <c r="J24122" t="s">
        <v>14</v>
      </c>
      <c r="K24122">
        <v>53</v>
      </c>
      <c r="L24122" t="s">
        <v>22</v>
      </c>
    </row>
    <row r="24123" spans="1:12">
      <c r="A24123" t="e">
        <f ca="1">E00251439807421</f>
        <v>#NAME?</v>
      </c>
      <c r="B24123">
        <v>494</v>
      </c>
      <c r="C24123" t="s">
        <v>63</v>
      </c>
      <c r="D24123" s="1">
        <v>41704</v>
      </c>
      <c r="F24123">
        <v>1</v>
      </c>
      <c r="G24123">
        <v>3556</v>
      </c>
      <c r="H24123" t="s">
        <v>912</v>
      </c>
      <c r="J24123" t="s">
        <v>14</v>
      </c>
      <c r="K24123">
        <v>54</v>
      </c>
      <c r="L24123" t="s">
        <v>15</v>
      </c>
    </row>
    <row r="24124" spans="1:12">
      <c r="A24124" t="e">
        <f ca="1">E00251529498321</f>
        <v>#NAME?</v>
      </c>
      <c r="B24124">
        <v>163</v>
      </c>
      <c r="C24124" t="s">
        <v>219</v>
      </c>
      <c r="D24124" s="1">
        <v>42339</v>
      </c>
      <c r="F24124">
        <v>2</v>
      </c>
      <c r="G24124">
        <v>4019</v>
      </c>
      <c r="H24124" t="s">
        <v>26</v>
      </c>
      <c r="J24124" t="s">
        <v>14</v>
      </c>
      <c r="K24124">
        <v>65</v>
      </c>
      <c r="L24124" t="s">
        <v>15</v>
      </c>
    </row>
    <row r="24125" spans="1:12">
      <c r="A24125" t="e">
        <f t="shared" ref="A24125:A24130" ca="1" si="222">E00251531925021</f>
        <v>#NAME?</v>
      </c>
      <c r="B24125">
        <v>703</v>
      </c>
      <c r="C24125" t="s">
        <v>305</v>
      </c>
      <c r="D24125" s="1">
        <v>43081</v>
      </c>
      <c r="F24125">
        <v>3</v>
      </c>
      <c r="G24125">
        <v>6929</v>
      </c>
      <c r="H24125" t="s">
        <v>36</v>
      </c>
      <c r="J24125" t="s">
        <v>14</v>
      </c>
      <c r="K24125">
        <v>50</v>
      </c>
      <c r="L24125" t="s">
        <v>15</v>
      </c>
    </row>
    <row r="24126" spans="1:12">
      <c r="A24126" t="e">
        <f t="shared" ca="1" si="222"/>
        <v>#NAME?</v>
      </c>
      <c r="B24126">
        <v>703</v>
      </c>
      <c r="C24126" t="s">
        <v>305</v>
      </c>
      <c r="D24126" s="1">
        <v>41368</v>
      </c>
      <c r="F24126">
        <v>4</v>
      </c>
      <c r="G24126">
        <v>2724</v>
      </c>
      <c r="H24126" t="s">
        <v>73</v>
      </c>
      <c r="J24126" t="s">
        <v>14</v>
      </c>
      <c r="K24126">
        <v>45</v>
      </c>
      <c r="L24126" t="s">
        <v>15</v>
      </c>
    </row>
    <row r="24127" spans="1:12">
      <c r="A24127" t="e">
        <f t="shared" ca="1" si="222"/>
        <v>#NAME?</v>
      </c>
      <c r="B24127">
        <v>703</v>
      </c>
      <c r="C24127" t="s">
        <v>305</v>
      </c>
      <c r="D24127" s="1">
        <v>41369</v>
      </c>
      <c r="F24127">
        <v>3</v>
      </c>
      <c r="G24127">
        <v>2449</v>
      </c>
      <c r="H24127" t="s">
        <v>53</v>
      </c>
      <c r="J24127" t="s">
        <v>14</v>
      </c>
      <c r="K24127">
        <v>45</v>
      </c>
      <c r="L24127" t="s">
        <v>15</v>
      </c>
    </row>
    <row r="24128" spans="1:12">
      <c r="A24128" t="e">
        <f t="shared" ca="1" si="222"/>
        <v>#NAME?</v>
      </c>
      <c r="B24128">
        <v>703</v>
      </c>
      <c r="C24128" t="s">
        <v>305</v>
      </c>
      <c r="D24128" s="1">
        <v>41536</v>
      </c>
      <c r="F24128">
        <v>4</v>
      </c>
      <c r="G24128">
        <v>2449</v>
      </c>
      <c r="H24128" t="s">
        <v>53</v>
      </c>
      <c r="J24128" t="s">
        <v>14</v>
      </c>
      <c r="K24128">
        <v>46</v>
      </c>
      <c r="L24128" t="s">
        <v>15</v>
      </c>
    </row>
    <row r="24129" spans="1:12">
      <c r="A24129" t="e">
        <f t="shared" ca="1" si="222"/>
        <v>#NAME?</v>
      </c>
      <c r="B24129">
        <v>703</v>
      </c>
      <c r="C24129" t="s">
        <v>305</v>
      </c>
      <c r="D24129" s="1">
        <v>41709</v>
      </c>
      <c r="F24129">
        <v>2</v>
      </c>
      <c r="G24129">
        <v>3004</v>
      </c>
      <c r="H24129" t="s">
        <v>104</v>
      </c>
      <c r="J24129" t="s">
        <v>14</v>
      </c>
      <c r="K24129">
        <v>46</v>
      </c>
      <c r="L24129" t="s">
        <v>15</v>
      </c>
    </row>
    <row r="24130" spans="1:12">
      <c r="A24130" t="e">
        <f t="shared" ca="1" si="222"/>
        <v>#NAME?</v>
      </c>
      <c r="B24130">
        <v>703</v>
      </c>
      <c r="C24130" t="s">
        <v>305</v>
      </c>
      <c r="D24130" s="1">
        <v>42213</v>
      </c>
      <c r="F24130">
        <v>2</v>
      </c>
      <c r="G24130">
        <v>2724</v>
      </c>
      <c r="H24130" t="s">
        <v>73</v>
      </c>
      <c r="J24130" t="s">
        <v>14</v>
      </c>
      <c r="K24130">
        <v>48</v>
      </c>
      <c r="L24130" t="s">
        <v>15</v>
      </c>
    </row>
    <row r="24131" spans="1:12">
      <c r="A24131" t="e">
        <f ca="1">E00251626524421</f>
        <v>#NAME?</v>
      </c>
      <c r="B24131">
        <v>272</v>
      </c>
      <c r="C24131" t="s">
        <v>174</v>
      </c>
      <c r="D24131" s="1">
        <v>42128</v>
      </c>
      <c r="F24131">
        <v>1</v>
      </c>
      <c r="G24131">
        <v>7080</v>
      </c>
      <c r="H24131" t="s">
        <v>337</v>
      </c>
      <c r="I24131" t="s">
        <v>56</v>
      </c>
      <c r="J24131" t="s">
        <v>57</v>
      </c>
      <c r="K24131">
        <v>44</v>
      </c>
      <c r="L24131" t="s">
        <v>15</v>
      </c>
    </row>
    <row r="24132" spans="1:12">
      <c r="A24132" t="e">
        <f ca="1">E00251626524421</f>
        <v>#NAME?</v>
      </c>
      <c r="B24132">
        <v>290</v>
      </c>
      <c r="C24132" t="s">
        <v>449</v>
      </c>
      <c r="D24132" s="1">
        <v>41233</v>
      </c>
      <c r="F24132">
        <v>5</v>
      </c>
      <c r="G24132">
        <v>7273</v>
      </c>
      <c r="H24132" t="s">
        <v>543</v>
      </c>
      <c r="J24132" t="s">
        <v>14</v>
      </c>
      <c r="K24132">
        <v>41</v>
      </c>
      <c r="L24132" t="s">
        <v>15</v>
      </c>
    </row>
    <row r="24133" spans="1:12">
      <c r="A24133" t="e">
        <f ca="1">E00251626524421</f>
        <v>#NAME?</v>
      </c>
      <c r="B24133">
        <v>297</v>
      </c>
      <c r="C24133" t="s">
        <v>411</v>
      </c>
      <c r="D24133" s="1">
        <v>41410</v>
      </c>
      <c r="F24133">
        <v>2</v>
      </c>
      <c r="G24133">
        <v>4019</v>
      </c>
      <c r="H24133" t="s">
        <v>26</v>
      </c>
      <c r="J24133" t="s">
        <v>14</v>
      </c>
      <c r="K24133">
        <v>42</v>
      </c>
      <c r="L24133" t="s">
        <v>15</v>
      </c>
    </row>
    <row r="24134" spans="1:12">
      <c r="A24134" t="e">
        <f ca="1">E00251532291121</f>
        <v>#NAME?</v>
      </c>
      <c r="B24134">
        <v>497</v>
      </c>
      <c r="C24134" t="s">
        <v>141</v>
      </c>
      <c r="D24134" s="1">
        <v>41480</v>
      </c>
      <c r="F24134">
        <v>2</v>
      </c>
      <c r="G24134">
        <v>78609</v>
      </c>
      <c r="H24134" t="s">
        <v>240</v>
      </c>
      <c r="J24134" t="s">
        <v>14</v>
      </c>
      <c r="K24134">
        <v>58</v>
      </c>
      <c r="L24134" t="s">
        <v>22</v>
      </c>
    </row>
    <row r="24135" spans="1:12">
      <c r="A24135" t="e">
        <f ca="1">E00251514273221</f>
        <v>#NAME?</v>
      </c>
      <c r="B24135">
        <v>299</v>
      </c>
      <c r="C24135" t="s">
        <v>729</v>
      </c>
      <c r="D24135" s="1">
        <v>41463</v>
      </c>
      <c r="F24135">
        <v>1</v>
      </c>
      <c r="G24135">
        <v>7231</v>
      </c>
      <c r="H24135" t="s">
        <v>128</v>
      </c>
      <c r="J24135" t="s">
        <v>14</v>
      </c>
      <c r="K24135">
        <v>54</v>
      </c>
      <c r="L24135" t="s">
        <v>15</v>
      </c>
    </row>
    <row r="24136" spans="1:12">
      <c r="A24136" t="e">
        <f ca="1">E00251514317621</f>
        <v>#NAME?</v>
      </c>
      <c r="B24136">
        <v>746</v>
      </c>
      <c r="C24136" t="s">
        <v>527</v>
      </c>
      <c r="D24136" s="1">
        <v>42968</v>
      </c>
      <c r="F24136">
        <v>1</v>
      </c>
      <c r="G24136">
        <v>7880</v>
      </c>
      <c r="H24136" t="s">
        <v>213</v>
      </c>
      <c r="I24136" t="s">
        <v>56</v>
      </c>
      <c r="J24136" t="s">
        <v>57</v>
      </c>
      <c r="K24136">
        <v>44</v>
      </c>
      <c r="L24136" t="s">
        <v>22</v>
      </c>
    </row>
    <row r="24137" spans="1:12">
      <c r="A24137" t="e">
        <f ca="1">E00251427592621</f>
        <v>#NAME?</v>
      </c>
      <c r="B24137">
        <v>10</v>
      </c>
      <c r="C24137" t="s">
        <v>18</v>
      </c>
      <c r="D24137" s="1">
        <v>42600</v>
      </c>
      <c r="F24137">
        <v>2</v>
      </c>
      <c r="G24137">
        <v>7242</v>
      </c>
      <c r="H24137" t="s">
        <v>93</v>
      </c>
      <c r="J24137" t="s">
        <v>14</v>
      </c>
      <c r="K24137">
        <v>47</v>
      </c>
      <c r="L24137" t="s">
        <v>15</v>
      </c>
    </row>
    <row r="24138" spans="1:12">
      <c r="A24138" t="e">
        <f ca="1">E00251514273221</f>
        <v>#NAME?</v>
      </c>
      <c r="B24138">
        <v>299</v>
      </c>
      <c r="C24138" t="s">
        <v>729</v>
      </c>
      <c r="D24138" s="1">
        <v>41596</v>
      </c>
      <c r="F24138">
        <v>5</v>
      </c>
      <c r="G24138">
        <v>3051</v>
      </c>
      <c r="H24138" t="s">
        <v>13</v>
      </c>
      <c r="J24138" t="s">
        <v>14</v>
      </c>
      <c r="K24138">
        <v>55</v>
      </c>
      <c r="L24138" t="s">
        <v>15</v>
      </c>
    </row>
    <row r="24139" spans="1:12">
      <c r="A24139" t="e">
        <f ca="1">E00251514273221</f>
        <v>#NAME?</v>
      </c>
      <c r="B24139">
        <v>299</v>
      </c>
      <c r="C24139" t="s">
        <v>729</v>
      </c>
      <c r="D24139" s="1">
        <v>41652</v>
      </c>
      <c r="F24139">
        <v>5</v>
      </c>
      <c r="G24139">
        <v>78830</v>
      </c>
      <c r="H24139" t="s">
        <v>297</v>
      </c>
      <c r="J24139" t="s">
        <v>14</v>
      </c>
      <c r="K24139">
        <v>55</v>
      </c>
      <c r="L24139" t="s">
        <v>22</v>
      </c>
    </row>
    <row r="24140" spans="1:12">
      <c r="A24140" t="e">
        <f ca="1">E00251514273221</f>
        <v>#NAME?</v>
      </c>
      <c r="B24140">
        <v>299</v>
      </c>
      <c r="C24140" t="s">
        <v>729</v>
      </c>
      <c r="D24140" s="1">
        <v>41984</v>
      </c>
      <c r="F24140">
        <v>3</v>
      </c>
      <c r="G24140">
        <v>3540</v>
      </c>
      <c r="H24140" t="s">
        <v>436</v>
      </c>
      <c r="J24140" t="s">
        <v>14</v>
      </c>
      <c r="K24140">
        <v>56</v>
      </c>
      <c r="L24140" t="s">
        <v>15</v>
      </c>
    </row>
    <row r="24141" spans="1:12">
      <c r="A24141" t="e">
        <f ca="1">E00251514273221</f>
        <v>#NAME?</v>
      </c>
      <c r="B24141">
        <v>299</v>
      </c>
      <c r="C24141" t="s">
        <v>729</v>
      </c>
      <c r="D24141" s="1">
        <v>42103</v>
      </c>
      <c r="F24141">
        <v>5</v>
      </c>
      <c r="G24141">
        <v>3051</v>
      </c>
      <c r="H24141" t="s">
        <v>13</v>
      </c>
      <c r="J24141" t="s">
        <v>14</v>
      </c>
      <c r="K24141">
        <v>56</v>
      </c>
      <c r="L24141" t="s">
        <v>15</v>
      </c>
    </row>
    <row r="24142" spans="1:12">
      <c r="A24142" t="e">
        <f ca="1">E00251514273221</f>
        <v>#NAME?</v>
      </c>
      <c r="B24142">
        <v>299</v>
      </c>
      <c r="C24142" t="s">
        <v>729</v>
      </c>
      <c r="D24142" s="1">
        <v>42311</v>
      </c>
      <c r="F24142">
        <v>1</v>
      </c>
      <c r="G24142">
        <v>4019</v>
      </c>
      <c r="H24142" t="s">
        <v>26</v>
      </c>
      <c r="J24142" t="s">
        <v>14</v>
      </c>
      <c r="K24142">
        <v>57</v>
      </c>
      <c r="L24142" t="s">
        <v>15</v>
      </c>
    </row>
    <row r="24143" spans="1:12">
      <c r="A24143" t="e">
        <f ca="1">E00251616870121</f>
        <v>#NAME?</v>
      </c>
      <c r="B24143">
        <v>701</v>
      </c>
      <c r="C24143" t="s">
        <v>72</v>
      </c>
      <c r="D24143" s="1">
        <v>42802</v>
      </c>
      <c r="F24143">
        <v>4</v>
      </c>
      <c r="G24143">
        <v>2599</v>
      </c>
      <c r="H24143" t="s">
        <v>238</v>
      </c>
      <c r="J24143" t="s">
        <v>14</v>
      </c>
      <c r="K24143">
        <v>54</v>
      </c>
      <c r="L24143" t="s">
        <v>15</v>
      </c>
    </row>
    <row r="24144" spans="1:12">
      <c r="A24144" t="e">
        <f ca="1">E00251616870121</f>
        <v>#NAME?</v>
      </c>
      <c r="B24144">
        <v>701</v>
      </c>
      <c r="C24144" t="s">
        <v>72</v>
      </c>
      <c r="D24144" s="1">
        <v>42916</v>
      </c>
      <c r="F24144">
        <v>3</v>
      </c>
      <c r="G24144">
        <v>2599</v>
      </c>
      <c r="H24144" t="s">
        <v>238</v>
      </c>
      <c r="J24144" t="s">
        <v>14</v>
      </c>
      <c r="K24144">
        <v>55</v>
      </c>
      <c r="L24144" t="s">
        <v>15</v>
      </c>
    </row>
    <row r="24145" spans="1:12">
      <c r="A24145" t="e">
        <f ca="1">E00251432340321</f>
        <v>#NAME?</v>
      </c>
      <c r="B24145">
        <v>448</v>
      </c>
      <c r="C24145" t="s">
        <v>112</v>
      </c>
      <c r="D24145" s="1">
        <v>41366</v>
      </c>
      <c r="F24145">
        <v>2</v>
      </c>
      <c r="G24145">
        <v>4019</v>
      </c>
      <c r="H24145" t="s">
        <v>26</v>
      </c>
      <c r="J24145" t="s">
        <v>14</v>
      </c>
      <c r="K24145">
        <v>52</v>
      </c>
      <c r="L24145" t="s">
        <v>15</v>
      </c>
    </row>
    <row r="24146" spans="1:12">
      <c r="A24146" t="e">
        <f ca="1">E00251432340321</f>
        <v>#NAME?</v>
      </c>
      <c r="B24146">
        <v>448</v>
      </c>
      <c r="C24146" t="s">
        <v>112</v>
      </c>
      <c r="D24146" s="1">
        <v>42661</v>
      </c>
      <c r="F24146">
        <v>1</v>
      </c>
      <c r="G24146">
        <v>49390</v>
      </c>
      <c r="H24146" t="s">
        <v>59</v>
      </c>
      <c r="J24146" t="s">
        <v>14</v>
      </c>
      <c r="K24146">
        <v>56</v>
      </c>
      <c r="L24146" t="s">
        <v>15</v>
      </c>
    </row>
    <row r="24147" spans="1:12">
      <c r="A24147" t="e">
        <f ca="1">E00251532587421</f>
        <v>#NAME?</v>
      </c>
      <c r="B24147">
        <v>445</v>
      </c>
      <c r="C24147" t="s">
        <v>23</v>
      </c>
      <c r="D24147" s="1">
        <v>41099</v>
      </c>
      <c r="F24147">
        <v>2</v>
      </c>
      <c r="G24147">
        <v>49300</v>
      </c>
      <c r="H24147" t="s">
        <v>228</v>
      </c>
      <c r="J24147" t="s">
        <v>14</v>
      </c>
      <c r="K24147">
        <v>48</v>
      </c>
      <c r="L24147" t="s">
        <v>15</v>
      </c>
    </row>
    <row r="24148" spans="1:12">
      <c r="A24148" t="e">
        <f ca="1">E00251532291121</f>
        <v>#NAME?</v>
      </c>
      <c r="B24148">
        <v>497</v>
      </c>
      <c r="C24148" t="s">
        <v>141</v>
      </c>
      <c r="D24148" s="1">
        <v>42495</v>
      </c>
      <c r="F24148">
        <v>2</v>
      </c>
      <c r="G24148">
        <v>51889</v>
      </c>
      <c r="H24148" t="s">
        <v>256</v>
      </c>
      <c r="J24148" t="s">
        <v>14</v>
      </c>
      <c r="K24148">
        <v>61</v>
      </c>
      <c r="L24148" t="s">
        <v>15</v>
      </c>
    </row>
    <row r="24149" spans="1:12">
      <c r="A24149" t="e">
        <f ca="1">E00251532291121</f>
        <v>#NAME?</v>
      </c>
      <c r="B24149">
        <v>497</v>
      </c>
      <c r="C24149" t="s">
        <v>141</v>
      </c>
      <c r="D24149" s="1">
        <v>42857</v>
      </c>
      <c r="F24149">
        <v>2</v>
      </c>
      <c r="G24149">
        <v>7962</v>
      </c>
      <c r="H24149" t="s">
        <v>111</v>
      </c>
      <c r="J24149" t="s">
        <v>14</v>
      </c>
      <c r="K24149">
        <v>62</v>
      </c>
      <c r="L24149" t="s">
        <v>22</v>
      </c>
    </row>
    <row r="24150" spans="1:12">
      <c r="A24150" t="e">
        <f ca="1">E00251532291121</f>
        <v>#NAME?</v>
      </c>
      <c r="B24150">
        <v>497</v>
      </c>
      <c r="C24150" t="s">
        <v>141</v>
      </c>
      <c r="D24150" s="1">
        <v>42930</v>
      </c>
      <c r="F24150">
        <v>4</v>
      </c>
      <c r="G24150">
        <v>2720</v>
      </c>
      <c r="H24150" t="s">
        <v>65</v>
      </c>
      <c r="J24150" t="s">
        <v>14</v>
      </c>
      <c r="K24150">
        <v>62</v>
      </c>
      <c r="L24150" t="s">
        <v>15</v>
      </c>
    </row>
    <row r="24151" spans="1:12">
      <c r="A24151" t="e">
        <f ca="1">E00251439765421</f>
        <v>#NAME?</v>
      </c>
      <c r="B24151">
        <v>1325</v>
      </c>
      <c r="C24151" t="s">
        <v>605</v>
      </c>
      <c r="D24151" s="1">
        <v>42384</v>
      </c>
      <c r="F24151">
        <v>1</v>
      </c>
      <c r="G24151">
        <v>490</v>
      </c>
      <c r="H24151" t="s">
        <v>203</v>
      </c>
      <c r="J24151" t="s">
        <v>14</v>
      </c>
      <c r="K24151">
        <v>58</v>
      </c>
      <c r="L24151" t="s">
        <v>15</v>
      </c>
    </row>
    <row r="24152" spans="1:12">
      <c r="A24152" t="e">
        <f ca="1">E00251616870121</f>
        <v>#NAME?</v>
      </c>
      <c r="B24152">
        <v>701</v>
      </c>
      <c r="C24152" t="s">
        <v>72</v>
      </c>
      <c r="D24152" s="1">
        <v>42452</v>
      </c>
      <c r="F24152">
        <v>5</v>
      </c>
      <c r="G24152">
        <v>7273</v>
      </c>
      <c r="H24152" t="s">
        <v>543</v>
      </c>
      <c r="J24152" t="s">
        <v>14</v>
      </c>
      <c r="K24152">
        <v>53</v>
      </c>
      <c r="L24152" t="s">
        <v>15</v>
      </c>
    </row>
    <row r="24153" spans="1:12">
      <c r="A24153" t="e">
        <f ca="1">E00251616870121</f>
        <v>#NAME?</v>
      </c>
      <c r="B24153">
        <v>701</v>
      </c>
      <c r="C24153" t="s">
        <v>72</v>
      </c>
      <c r="D24153" s="1">
        <v>42768</v>
      </c>
      <c r="F24153">
        <v>5</v>
      </c>
      <c r="G24153">
        <v>2889</v>
      </c>
      <c r="H24153" t="s">
        <v>595</v>
      </c>
      <c r="J24153" t="s">
        <v>14</v>
      </c>
      <c r="K24153">
        <v>54</v>
      </c>
      <c r="L24153" t="s">
        <v>15</v>
      </c>
    </row>
    <row r="24154" spans="1:12">
      <c r="A24154" t="e">
        <f ca="1">E00251616870121</f>
        <v>#NAME?</v>
      </c>
      <c r="B24154">
        <v>701</v>
      </c>
      <c r="C24154" t="s">
        <v>72</v>
      </c>
      <c r="D24154" s="1">
        <v>42795</v>
      </c>
      <c r="F24154">
        <v>6</v>
      </c>
      <c r="G24154">
        <v>2889</v>
      </c>
      <c r="H24154" t="s">
        <v>595</v>
      </c>
      <c r="J24154" t="s">
        <v>14</v>
      </c>
      <c r="K24154">
        <v>54</v>
      </c>
      <c r="L24154" t="s">
        <v>15</v>
      </c>
    </row>
    <row r="24155" spans="1:12">
      <c r="A24155" t="e">
        <f ca="1">E00251532630321</f>
        <v>#NAME?</v>
      </c>
      <c r="B24155">
        <v>490</v>
      </c>
      <c r="C24155" t="s">
        <v>158</v>
      </c>
      <c r="D24155" s="1">
        <v>42615</v>
      </c>
      <c r="F24155">
        <v>1</v>
      </c>
      <c r="G24155">
        <v>29690</v>
      </c>
      <c r="H24155" t="s">
        <v>52</v>
      </c>
      <c r="J24155" t="s">
        <v>14</v>
      </c>
      <c r="K24155">
        <v>64</v>
      </c>
      <c r="L24155" t="s">
        <v>15</v>
      </c>
    </row>
    <row r="24156" spans="1:12">
      <c r="A24156" t="e">
        <f ca="1">E00251514273221</f>
        <v>#NAME?</v>
      </c>
      <c r="B24156">
        <v>299</v>
      </c>
      <c r="C24156" t="s">
        <v>729</v>
      </c>
      <c r="D24156" s="1">
        <v>41183</v>
      </c>
      <c r="F24156">
        <v>1</v>
      </c>
      <c r="G24156">
        <v>7862</v>
      </c>
      <c r="H24156" t="s">
        <v>27</v>
      </c>
      <c r="J24156" t="s">
        <v>14</v>
      </c>
      <c r="K24156">
        <v>54</v>
      </c>
      <c r="L24156" t="s">
        <v>22</v>
      </c>
    </row>
    <row r="24157" spans="1:12">
      <c r="A24157" t="e">
        <f ca="1">E00251514273221</f>
        <v>#NAME?</v>
      </c>
      <c r="B24157">
        <v>299</v>
      </c>
      <c r="C24157" t="s">
        <v>729</v>
      </c>
      <c r="D24157" s="1">
        <v>41186</v>
      </c>
      <c r="F24157">
        <v>3</v>
      </c>
      <c r="G24157">
        <v>4619</v>
      </c>
      <c r="H24157" t="s">
        <v>613</v>
      </c>
      <c r="J24157" t="s">
        <v>14</v>
      </c>
      <c r="K24157">
        <v>54</v>
      </c>
      <c r="L24157" t="s">
        <v>15</v>
      </c>
    </row>
    <row r="24158" spans="1:12">
      <c r="A24158" t="e">
        <f ca="1">E00251514273221</f>
        <v>#NAME?</v>
      </c>
      <c r="B24158">
        <v>299</v>
      </c>
      <c r="C24158" t="s">
        <v>729</v>
      </c>
      <c r="D24158" s="1">
        <v>41326</v>
      </c>
      <c r="F24158">
        <v>1</v>
      </c>
      <c r="G24158">
        <v>4871</v>
      </c>
      <c r="H24158" t="s">
        <v>125</v>
      </c>
      <c r="J24158" t="s">
        <v>14</v>
      </c>
      <c r="K24158">
        <v>54</v>
      </c>
      <c r="L24158" t="s">
        <v>15</v>
      </c>
    </row>
    <row r="24159" spans="1:12">
      <c r="A24159" t="e">
        <f ca="1">E00251514273221</f>
        <v>#NAME?</v>
      </c>
      <c r="B24159">
        <v>299</v>
      </c>
      <c r="C24159" t="s">
        <v>729</v>
      </c>
      <c r="D24159" s="1">
        <v>41599</v>
      </c>
      <c r="F24159">
        <v>3</v>
      </c>
      <c r="G24159">
        <v>3540</v>
      </c>
      <c r="H24159" t="s">
        <v>436</v>
      </c>
      <c r="J24159" t="s">
        <v>14</v>
      </c>
      <c r="K24159">
        <v>55</v>
      </c>
      <c r="L24159" t="s">
        <v>15</v>
      </c>
    </row>
    <row r="24160" spans="1:12">
      <c r="A24160" t="e">
        <f ca="1">E00251514273221</f>
        <v>#NAME?</v>
      </c>
      <c r="B24160">
        <v>299</v>
      </c>
      <c r="C24160" t="s">
        <v>729</v>
      </c>
      <c r="D24160" s="1">
        <v>41652</v>
      </c>
      <c r="F24160">
        <v>1</v>
      </c>
      <c r="G24160">
        <v>7962</v>
      </c>
      <c r="H24160" t="s">
        <v>111</v>
      </c>
      <c r="J24160" t="s">
        <v>14</v>
      </c>
      <c r="K24160">
        <v>55</v>
      </c>
      <c r="L24160" t="s">
        <v>22</v>
      </c>
    </row>
    <row r="24161" spans="1:12">
      <c r="A24161" t="e">
        <f ca="1">E00251531925021</f>
        <v>#NAME?</v>
      </c>
      <c r="B24161">
        <v>703</v>
      </c>
      <c r="C24161" t="s">
        <v>305</v>
      </c>
      <c r="D24161" s="1">
        <v>41312</v>
      </c>
      <c r="F24161">
        <v>4</v>
      </c>
      <c r="G24161">
        <v>2724</v>
      </c>
      <c r="H24161" t="s">
        <v>73</v>
      </c>
      <c r="J24161" t="s">
        <v>14</v>
      </c>
      <c r="K24161">
        <v>45</v>
      </c>
      <c r="L24161" t="s">
        <v>15</v>
      </c>
    </row>
    <row r="24162" spans="1:12">
      <c r="A24162" t="e">
        <f ca="1">E00251615167221</f>
        <v>#NAME?</v>
      </c>
      <c r="B24162">
        <v>763</v>
      </c>
      <c r="C24162" t="s">
        <v>194</v>
      </c>
      <c r="D24162" s="1">
        <v>40932</v>
      </c>
      <c r="E24162">
        <v>1</v>
      </c>
      <c r="F24162">
        <v>1</v>
      </c>
      <c r="G24162">
        <v>78053</v>
      </c>
      <c r="H24162" t="s">
        <v>1576</v>
      </c>
      <c r="J24162" t="s">
        <v>34</v>
      </c>
      <c r="K24162">
        <v>47</v>
      </c>
      <c r="L24162" t="s">
        <v>22</v>
      </c>
    </row>
    <row r="24163" spans="1:12">
      <c r="A24163" t="e">
        <f ca="1">E00251615167221</f>
        <v>#NAME?</v>
      </c>
      <c r="B24163">
        <v>1929</v>
      </c>
      <c r="C24163" t="s">
        <v>195</v>
      </c>
      <c r="D24163" s="1">
        <v>41043</v>
      </c>
      <c r="F24163">
        <v>1</v>
      </c>
      <c r="G24163">
        <v>3051</v>
      </c>
      <c r="H24163" t="s">
        <v>13</v>
      </c>
      <c r="J24163" t="s">
        <v>14</v>
      </c>
      <c r="K24163">
        <v>47</v>
      </c>
      <c r="L24163" t="s">
        <v>15</v>
      </c>
    </row>
    <row r="24164" spans="1:12">
      <c r="A24164" t="e">
        <f ca="1">E00251615167221</f>
        <v>#NAME?</v>
      </c>
      <c r="B24164">
        <v>1929</v>
      </c>
      <c r="C24164" t="s">
        <v>195</v>
      </c>
      <c r="D24164" s="1">
        <v>41806</v>
      </c>
      <c r="F24164">
        <v>5</v>
      </c>
      <c r="G24164">
        <v>30000</v>
      </c>
      <c r="H24164" t="s">
        <v>144</v>
      </c>
      <c r="J24164" t="s">
        <v>14</v>
      </c>
      <c r="K24164">
        <v>50</v>
      </c>
      <c r="L24164" t="s">
        <v>15</v>
      </c>
    </row>
    <row r="24165" spans="1:12">
      <c r="A24165" t="e">
        <f ca="1">E00251615167221</f>
        <v>#NAME?</v>
      </c>
      <c r="B24165">
        <v>1929</v>
      </c>
      <c r="C24165" t="s">
        <v>195</v>
      </c>
      <c r="D24165" s="1">
        <v>41969</v>
      </c>
      <c r="F24165">
        <v>3</v>
      </c>
      <c r="G24165">
        <v>4549</v>
      </c>
      <c r="H24165" t="s">
        <v>69</v>
      </c>
      <c r="J24165" t="s">
        <v>14</v>
      </c>
      <c r="K24165">
        <v>50</v>
      </c>
      <c r="L24165" t="s">
        <v>15</v>
      </c>
    </row>
    <row r="24166" spans="1:12">
      <c r="A24166" t="e">
        <f ca="1">E00251514580521</f>
        <v>#NAME?</v>
      </c>
      <c r="B24166">
        <v>444</v>
      </c>
      <c r="C24166" t="s">
        <v>819</v>
      </c>
      <c r="D24166" s="1">
        <v>41691</v>
      </c>
      <c r="F24166">
        <v>1</v>
      </c>
      <c r="G24166">
        <v>9597</v>
      </c>
      <c r="H24166" t="s">
        <v>540</v>
      </c>
      <c r="J24166" t="s">
        <v>14</v>
      </c>
      <c r="K24166">
        <v>47</v>
      </c>
      <c r="L24166" t="s">
        <v>15</v>
      </c>
    </row>
    <row r="24167" spans="1:12">
      <c r="A24167" t="e">
        <f ca="1">E00251514580521</f>
        <v>#NAME?</v>
      </c>
      <c r="B24167">
        <v>444</v>
      </c>
      <c r="C24167" t="s">
        <v>819</v>
      </c>
      <c r="D24167" s="1">
        <v>42656</v>
      </c>
      <c r="F24167">
        <v>1</v>
      </c>
      <c r="G24167">
        <v>6929</v>
      </c>
      <c r="H24167" t="s">
        <v>36</v>
      </c>
      <c r="J24167" t="s">
        <v>14</v>
      </c>
      <c r="K24167">
        <v>49</v>
      </c>
      <c r="L24167" t="s">
        <v>15</v>
      </c>
    </row>
    <row r="24168" spans="1:12">
      <c r="A24168" t="e">
        <f ca="1">E00251532630321</f>
        <v>#NAME?</v>
      </c>
      <c r="B24168">
        <v>490</v>
      </c>
      <c r="C24168" t="s">
        <v>158</v>
      </c>
      <c r="D24168" s="1">
        <v>42507</v>
      </c>
      <c r="F24168">
        <v>1</v>
      </c>
      <c r="G24168">
        <v>4019</v>
      </c>
      <c r="H24168" t="s">
        <v>26</v>
      </c>
      <c r="J24168" t="s">
        <v>14</v>
      </c>
      <c r="K24168">
        <v>63</v>
      </c>
      <c r="L24168" t="s">
        <v>15</v>
      </c>
    </row>
    <row r="24169" spans="1:12">
      <c r="A24169" t="e">
        <f ca="1">E00251532630321</f>
        <v>#NAME?</v>
      </c>
      <c r="B24169">
        <v>1028</v>
      </c>
      <c r="C24169" t="s">
        <v>127</v>
      </c>
      <c r="D24169" s="1">
        <v>42613</v>
      </c>
      <c r="F24169">
        <v>1</v>
      </c>
      <c r="G24169">
        <v>458</v>
      </c>
      <c r="H24169" t="s">
        <v>1577</v>
      </c>
      <c r="I24169" t="s">
        <v>127</v>
      </c>
      <c r="J24169" t="s">
        <v>57</v>
      </c>
      <c r="K24169">
        <v>64</v>
      </c>
      <c r="L24169" t="s">
        <v>15</v>
      </c>
    </row>
    <row r="24170" spans="1:12">
      <c r="A24170" t="e">
        <f ca="1">E00251439730221</f>
        <v>#NAME?</v>
      </c>
      <c r="B24170">
        <v>290</v>
      </c>
      <c r="C24170" t="s">
        <v>449</v>
      </c>
      <c r="D24170" s="1">
        <v>41941</v>
      </c>
      <c r="F24170">
        <v>2</v>
      </c>
      <c r="G24170">
        <v>7876</v>
      </c>
      <c r="H24170" t="s">
        <v>827</v>
      </c>
      <c r="J24170" t="s">
        <v>14</v>
      </c>
      <c r="K24170">
        <v>51</v>
      </c>
      <c r="L24170" t="s">
        <v>22</v>
      </c>
    </row>
    <row r="24171" spans="1:12">
      <c r="A24171" t="e">
        <f ca="1">E00251439730221</f>
        <v>#NAME?</v>
      </c>
      <c r="B24171">
        <v>290</v>
      </c>
      <c r="C24171" t="s">
        <v>449</v>
      </c>
      <c r="D24171" s="1">
        <v>41941</v>
      </c>
      <c r="F24171">
        <v>3</v>
      </c>
      <c r="G24171">
        <v>3899</v>
      </c>
      <c r="H24171" t="s">
        <v>264</v>
      </c>
      <c r="J24171" t="s">
        <v>14</v>
      </c>
      <c r="K24171">
        <v>51</v>
      </c>
      <c r="L24171" t="s">
        <v>15</v>
      </c>
    </row>
    <row r="24172" spans="1:12">
      <c r="A24172" t="e">
        <f ca="1">E00251439730221</f>
        <v>#NAME?</v>
      </c>
      <c r="B24172">
        <v>290</v>
      </c>
      <c r="C24172" t="s">
        <v>449</v>
      </c>
      <c r="D24172" s="1">
        <v>42090</v>
      </c>
      <c r="F24172">
        <v>3</v>
      </c>
      <c r="G24172">
        <v>7243</v>
      </c>
      <c r="H24172" t="s">
        <v>42</v>
      </c>
      <c r="J24172" t="s">
        <v>14</v>
      </c>
      <c r="K24172">
        <v>51</v>
      </c>
      <c r="L24172" t="s">
        <v>15</v>
      </c>
    </row>
    <row r="24173" spans="1:12">
      <c r="A24173" t="e">
        <f ca="1">E00251514580521</f>
        <v>#NAME?</v>
      </c>
      <c r="B24173">
        <v>444</v>
      </c>
      <c r="C24173" t="s">
        <v>819</v>
      </c>
      <c r="D24173" s="1">
        <v>41488</v>
      </c>
      <c r="F24173">
        <v>3</v>
      </c>
      <c r="G24173">
        <v>4019</v>
      </c>
      <c r="H24173" t="s">
        <v>26</v>
      </c>
      <c r="J24173" t="s">
        <v>14</v>
      </c>
      <c r="K24173">
        <v>46</v>
      </c>
      <c r="L24173" t="s">
        <v>15</v>
      </c>
    </row>
    <row r="24174" spans="1:12">
      <c r="A24174" t="e">
        <f ca="1">E00251615167221</f>
        <v>#NAME?</v>
      </c>
      <c r="B24174">
        <v>1929</v>
      </c>
      <c r="C24174" t="s">
        <v>195</v>
      </c>
      <c r="D24174" s="1">
        <v>42135</v>
      </c>
      <c r="F24174">
        <v>2</v>
      </c>
      <c r="G24174">
        <v>4019</v>
      </c>
      <c r="H24174" t="s">
        <v>26</v>
      </c>
      <c r="J24174" t="s">
        <v>14</v>
      </c>
      <c r="K24174">
        <v>50</v>
      </c>
      <c r="L24174" t="s">
        <v>15</v>
      </c>
    </row>
    <row r="24175" spans="1:12">
      <c r="A24175" t="e">
        <f ca="1">E00251615167221</f>
        <v>#NAME?</v>
      </c>
      <c r="B24175">
        <v>1929</v>
      </c>
      <c r="C24175" t="s">
        <v>195</v>
      </c>
      <c r="D24175" s="1">
        <v>42170</v>
      </c>
      <c r="F24175">
        <v>6</v>
      </c>
      <c r="G24175">
        <v>30000</v>
      </c>
      <c r="H24175" t="s">
        <v>144</v>
      </c>
      <c r="J24175" t="s">
        <v>14</v>
      </c>
      <c r="K24175">
        <v>51</v>
      </c>
      <c r="L24175" t="s">
        <v>15</v>
      </c>
    </row>
    <row r="24176" spans="1:12">
      <c r="A24176" t="e">
        <f ca="1">E00251615167221</f>
        <v>#NAME?</v>
      </c>
      <c r="B24176">
        <v>1929</v>
      </c>
      <c r="C24176" t="s">
        <v>195</v>
      </c>
      <c r="D24176" s="1">
        <v>42248</v>
      </c>
      <c r="F24176">
        <v>5</v>
      </c>
      <c r="G24176">
        <v>27800</v>
      </c>
      <c r="H24176" t="s">
        <v>145</v>
      </c>
      <c r="J24176" t="s">
        <v>14</v>
      </c>
      <c r="K24176">
        <v>51</v>
      </c>
      <c r="L24176" t="s">
        <v>15</v>
      </c>
    </row>
    <row r="24177" spans="1:12">
      <c r="A24177" t="e">
        <f ca="1">E00251439865021</f>
        <v>#NAME?</v>
      </c>
      <c r="B24177">
        <v>490</v>
      </c>
      <c r="C24177" t="s">
        <v>158</v>
      </c>
      <c r="D24177" s="1">
        <v>42879</v>
      </c>
      <c r="F24177">
        <v>2</v>
      </c>
      <c r="G24177">
        <v>78830</v>
      </c>
      <c r="H24177" t="s">
        <v>297</v>
      </c>
      <c r="J24177" t="s">
        <v>14</v>
      </c>
      <c r="K24177">
        <v>54</v>
      </c>
      <c r="L24177" t="s">
        <v>22</v>
      </c>
    </row>
    <row r="24178" spans="1:12">
      <c r="A24178" t="e">
        <f ca="1">E00251514317621</f>
        <v>#NAME?</v>
      </c>
      <c r="B24178">
        <v>1273</v>
      </c>
      <c r="C24178" t="s">
        <v>28</v>
      </c>
      <c r="D24178" s="1">
        <v>41297</v>
      </c>
      <c r="F24178">
        <v>1</v>
      </c>
      <c r="G24178">
        <v>4619</v>
      </c>
      <c r="H24178" t="s">
        <v>613</v>
      </c>
      <c r="J24178" t="s">
        <v>14</v>
      </c>
      <c r="K24178">
        <v>40</v>
      </c>
      <c r="L24178" t="s">
        <v>15</v>
      </c>
    </row>
    <row r="24179" spans="1:12">
      <c r="A24179" t="e">
        <f ca="1">E00251514580521</f>
        <v>#NAME?</v>
      </c>
      <c r="B24179">
        <v>444</v>
      </c>
      <c r="C24179" t="s">
        <v>819</v>
      </c>
      <c r="D24179" s="1">
        <v>42900</v>
      </c>
      <c r="F24179">
        <v>2</v>
      </c>
      <c r="G24179">
        <v>3051</v>
      </c>
      <c r="H24179" t="s">
        <v>13</v>
      </c>
      <c r="J24179" t="s">
        <v>14</v>
      </c>
      <c r="K24179">
        <v>50</v>
      </c>
      <c r="L24179" t="s">
        <v>15</v>
      </c>
    </row>
    <row r="24180" spans="1:12">
      <c r="A24180" t="e">
        <f ca="1">E00251427391321</f>
        <v>#NAME?</v>
      </c>
      <c r="B24180">
        <v>28</v>
      </c>
      <c r="C24180" t="s">
        <v>153</v>
      </c>
      <c r="D24180" s="1">
        <v>41662</v>
      </c>
      <c r="F24180">
        <v>3</v>
      </c>
      <c r="G24180">
        <v>3674</v>
      </c>
      <c r="H24180" t="s">
        <v>281</v>
      </c>
      <c r="J24180" t="s">
        <v>14</v>
      </c>
      <c r="K24180">
        <v>46</v>
      </c>
      <c r="L24180" t="s">
        <v>15</v>
      </c>
    </row>
    <row r="24181" spans="1:12">
      <c r="A24181" t="e">
        <f ca="1">E00251514287121</f>
        <v>#NAME?</v>
      </c>
      <c r="B24181">
        <v>7505</v>
      </c>
      <c r="C24181" t="s">
        <v>209</v>
      </c>
      <c r="D24181" s="1">
        <v>42139</v>
      </c>
      <c r="F24181">
        <v>1</v>
      </c>
      <c r="G24181">
        <v>27800</v>
      </c>
      <c r="H24181" t="s">
        <v>145</v>
      </c>
      <c r="J24181" t="s">
        <v>14</v>
      </c>
      <c r="K24181">
        <v>55</v>
      </c>
      <c r="L24181" t="s">
        <v>15</v>
      </c>
    </row>
    <row r="24182" spans="1:12">
      <c r="A24182" t="e">
        <f ca="1">E00251514273221</f>
        <v>#NAME?</v>
      </c>
      <c r="B24182">
        <v>299</v>
      </c>
      <c r="C24182" t="s">
        <v>729</v>
      </c>
      <c r="D24182" s="1">
        <v>42800</v>
      </c>
      <c r="F24182">
        <v>2</v>
      </c>
      <c r="G24182">
        <v>5950</v>
      </c>
      <c r="H24182" t="s">
        <v>24</v>
      </c>
      <c r="J24182" t="s">
        <v>14</v>
      </c>
      <c r="K24182">
        <v>58</v>
      </c>
      <c r="L24182" t="s">
        <v>15</v>
      </c>
    </row>
    <row r="24183" spans="1:12">
      <c r="A24183" t="e">
        <f ca="1">E00251514273221</f>
        <v>#NAME?</v>
      </c>
      <c r="B24183">
        <v>299</v>
      </c>
      <c r="C24183" t="s">
        <v>729</v>
      </c>
      <c r="D24183" s="1">
        <v>42831</v>
      </c>
      <c r="F24183">
        <v>2</v>
      </c>
      <c r="G24183">
        <v>5950</v>
      </c>
      <c r="H24183" t="s">
        <v>24</v>
      </c>
      <c r="J24183" t="s">
        <v>14</v>
      </c>
      <c r="K24183">
        <v>58</v>
      </c>
      <c r="L24183" t="s">
        <v>15</v>
      </c>
    </row>
    <row r="24184" spans="1:12">
      <c r="A24184" t="e">
        <f ca="1">E00251616870121</f>
        <v>#NAME?</v>
      </c>
      <c r="B24184">
        <v>701</v>
      </c>
      <c r="C24184" t="s">
        <v>72</v>
      </c>
      <c r="D24184" s="1">
        <v>41900</v>
      </c>
      <c r="F24184">
        <v>2</v>
      </c>
      <c r="G24184">
        <v>3899</v>
      </c>
      <c r="H24184" t="s">
        <v>264</v>
      </c>
      <c r="J24184" t="s">
        <v>14</v>
      </c>
      <c r="K24184">
        <v>52</v>
      </c>
      <c r="L24184" t="s">
        <v>15</v>
      </c>
    </row>
    <row r="24185" spans="1:12">
      <c r="A24185" t="e">
        <f ca="1">E00251616870121</f>
        <v>#NAME?</v>
      </c>
      <c r="B24185">
        <v>701</v>
      </c>
      <c r="C24185" t="s">
        <v>72</v>
      </c>
      <c r="D24185" s="1">
        <v>42102</v>
      </c>
      <c r="F24185">
        <v>1</v>
      </c>
      <c r="G24185">
        <v>49390</v>
      </c>
      <c r="H24185" t="s">
        <v>59</v>
      </c>
      <c r="J24185" t="s">
        <v>14</v>
      </c>
      <c r="K24185">
        <v>53</v>
      </c>
      <c r="L24185" t="s">
        <v>15</v>
      </c>
    </row>
    <row r="24186" spans="1:12">
      <c r="A24186" t="e">
        <f ca="1">E00251524987321</f>
        <v>#NAME?</v>
      </c>
      <c r="B24186">
        <v>438</v>
      </c>
      <c r="C24186" t="s">
        <v>474</v>
      </c>
      <c r="D24186" s="1">
        <v>43012</v>
      </c>
      <c r="F24186">
        <v>2</v>
      </c>
      <c r="G24186">
        <v>2729</v>
      </c>
      <c r="H24186" t="s">
        <v>115</v>
      </c>
      <c r="J24186" t="s">
        <v>14</v>
      </c>
      <c r="K24186">
        <v>58</v>
      </c>
      <c r="L24186" t="s">
        <v>15</v>
      </c>
    </row>
    <row r="24187" spans="1:12">
      <c r="A24187" t="e">
        <f ca="1">E00251512504921</f>
        <v>#NAME?</v>
      </c>
      <c r="B24187">
        <v>47</v>
      </c>
      <c r="C24187" t="s">
        <v>494</v>
      </c>
      <c r="D24187" s="1">
        <v>41114</v>
      </c>
      <c r="F24187">
        <v>1</v>
      </c>
      <c r="G24187">
        <v>4019</v>
      </c>
      <c r="H24187" t="s">
        <v>26</v>
      </c>
      <c r="J24187" t="s">
        <v>14</v>
      </c>
      <c r="K24187">
        <v>49</v>
      </c>
      <c r="L24187" t="s">
        <v>15</v>
      </c>
    </row>
    <row r="24188" spans="1:12">
      <c r="A24188" t="e">
        <f ca="1">E00251512504921</f>
        <v>#NAME?</v>
      </c>
      <c r="B24188">
        <v>47</v>
      </c>
      <c r="C24188" t="s">
        <v>494</v>
      </c>
      <c r="D24188" s="1">
        <v>42066</v>
      </c>
      <c r="F24188">
        <v>1</v>
      </c>
      <c r="G24188">
        <v>49300</v>
      </c>
      <c r="H24188" t="s">
        <v>228</v>
      </c>
      <c r="J24188" t="s">
        <v>14</v>
      </c>
      <c r="K24188">
        <v>52</v>
      </c>
      <c r="L24188" t="s">
        <v>15</v>
      </c>
    </row>
    <row r="24189" spans="1:12">
      <c r="A24189" t="e">
        <f ca="1">E00251439746321</f>
        <v>#NAME?</v>
      </c>
      <c r="B24189">
        <v>297</v>
      </c>
      <c r="C24189" t="s">
        <v>411</v>
      </c>
      <c r="D24189" s="1">
        <v>41788</v>
      </c>
      <c r="F24189">
        <v>6</v>
      </c>
      <c r="G24189">
        <v>78050</v>
      </c>
      <c r="H24189" t="s">
        <v>197</v>
      </c>
      <c r="J24189" t="s">
        <v>14</v>
      </c>
      <c r="K24189">
        <v>61</v>
      </c>
      <c r="L24189" t="s">
        <v>22</v>
      </c>
    </row>
    <row r="24190" spans="1:12">
      <c r="A24190" t="e">
        <f ca="1">E00251713652521</f>
        <v>#NAME?</v>
      </c>
      <c r="B24190">
        <v>3433</v>
      </c>
      <c r="C24190" t="s">
        <v>1578</v>
      </c>
      <c r="D24190" s="1">
        <v>42715</v>
      </c>
      <c r="F24190">
        <v>2</v>
      </c>
      <c r="G24190">
        <v>30000</v>
      </c>
      <c r="H24190" t="s">
        <v>144</v>
      </c>
      <c r="J24190" t="s">
        <v>14</v>
      </c>
      <c r="K24190">
        <v>44</v>
      </c>
      <c r="L24190" t="s">
        <v>15</v>
      </c>
    </row>
    <row r="24191" spans="1:12">
      <c r="A24191" t="e">
        <f ca="1">E00251715048221</f>
        <v>#NAME?</v>
      </c>
      <c r="B24191">
        <v>4903</v>
      </c>
      <c r="C24191" t="s">
        <v>1108</v>
      </c>
      <c r="D24191" s="1">
        <v>42997</v>
      </c>
      <c r="F24191">
        <v>1</v>
      </c>
      <c r="G24191">
        <v>5225</v>
      </c>
      <c r="H24191" t="s">
        <v>280</v>
      </c>
      <c r="I24191" t="s">
        <v>148</v>
      </c>
      <c r="J24191" t="s">
        <v>57</v>
      </c>
      <c r="K24191">
        <v>49</v>
      </c>
      <c r="L24191" t="s">
        <v>15</v>
      </c>
    </row>
    <row r="24192" spans="1:12">
      <c r="A24192" t="e">
        <f ca="1">E00251615167221</f>
        <v>#NAME?</v>
      </c>
      <c r="B24192">
        <v>1929</v>
      </c>
      <c r="C24192" t="s">
        <v>195</v>
      </c>
      <c r="D24192" s="1">
        <v>42069</v>
      </c>
      <c r="F24192">
        <v>3</v>
      </c>
      <c r="G24192">
        <v>2724</v>
      </c>
      <c r="H24192" t="s">
        <v>73</v>
      </c>
      <c r="J24192" t="s">
        <v>14</v>
      </c>
      <c r="K24192">
        <v>50</v>
      </c>
      <c r="L24192" t="s">
        <v>15</v>
      </c>
    </row>
    <row r="24193" spans="1:12">
      <c r="A24193" t="e">
        <f ca="1">E00251432340321</f>
        <v>#NAME?</v>
      </c>
      <c r="B24193">
        <v>448</v>
      </c>
      <c r="C24193" t="s">
        <v>112</v>
      </c>
      <c r="D24193" s="1">
        <v>41373</v>
      </c>
      <c r="F24193">
        <v>1</v>
      </c>
      <c r="G24193">
        <v>7862</v>
      </c>
      <c r="H24193" t="s">
        <v>27</v>
      </c>
      <c r="J24193" t="s">
        <v>14</v>
      </c>
      <c r="K24193">
        <v>52</v>
      </c>
      <c r="L24193" t="s">
        <v>22</v>
      </c>
    </row>
    <row r="24194" spans="1:12">
      <c r="A24194" t="e">
        <f ca="1">E00251524987321</f>
        <v>#NAME?</v>
      </c>
      <c r="B24194">
        <v>438</v>
      </c>
      <c r="C24194" t="s">
        <v>474</v>
      </c>
      <c r="D24194" s="1">
        <v>41016</v>
      </c>
      <c r="F24194">
        <v>3</v>
      </c>
      <c r="G24194">
        <v>4019</v>
      </c>
      <c r="H24194" t="s">
        <v>26</v>
      </c>
      <c r="J24194" t="s">
        <v>14</v>
      </c>
      <c r="K24194">
        <v>53</v>
      </c>
      <c r="L24194" t="s">
        <v>15</v>
      </c>
    </row>
    <row r="24195" spans="1:12">
      <c r="A24195" t="e">
        <f ca="1">E00251615167221</f>
        <v>#NAME?</v>
      </c>
      <c r="B24195">
        <v>1929</v>
      </c>
      <c r="C24195" t="s">
        <v>195</v>
      </c>
      <c r="D24195" s="1">
        <v>42130</v>
      </c>
      <c r="F24195">
        <v>4</v>
      </c>
      <c r="G24195">
        <v>4549</v>
      </c>
      <c r="H24195" t="s">
        <v>69</v>
      </c>
      <c r="J24195" t="s">
        <v>14</v>
      </c>
      <c r="K24195">
        <v>50</v>
      </c>
      <c r="L24195" t="s">
        <v>15</v>
      </c>
    </row>
    <row r="24196" spans="1:12">
      <c r="A24196" t="e">
        <f ca="1">E00251430060221</f>
        <v>#NAME?</v>
      </c>
      <c r="B24196">
        <v>467</v>
      </c>
      <c r="C24196" t="s">
        <v>232</v>
      </c>
      <c r="D24196" s="1">
        <v>42641</v>
      </c>
      <c r="F24196">
        <v>1</v>
      </c>
      <c r="G24196">
        <v>7242</v>
      </c>
      <c r="H24196" t="s">
        <v>93</v>
      </c>
      <c r="J24196" t="s">
        <v>14</v>
      </c>
      <c r="K24196">
        <v>58</v>
      </c>
      <c r="L24196" t="s">
        <v>15</v>
      </c>
    </row>
    <row r="24197" spans="1:12">
      <c r="A24197" t="e">
        <f ca="1">E00251439831421</f>
        <v>#NAME?</v>
      </c>
      <c r="B24197">
        <v>468</v>
      </c>
      <c r="C24197" t="s">
        <v>721</v>
      </c>
      <c r="D24197" s="1">
        <v>42396</v>
      </c>
      <c r="F24197">
        <v>5</v>
      </c>
      <c r="G24197">
        <v>3051</v>
      </c>
      <c r="H24197" t="s">
        <v>13</v>
      </c>
      <c r="J24197" t="s">
        <v>14</v>
      </c>
      <c r="K24197">
        <v>41</v>
      </c>
      <c r="L24197" t="s">
        <v>15</v>
      </c>
    </row>
    <row r="24198" spans="1:12">
      <c r="A24198" t="e">
        <f ca="1">E00251439831421</f>
        <v>#NAME?</v>
      </c>
      <c r="B24198">
        <v>468</v>
      </c>
      <c r="C24198" t="s">
        <v>721</v>
      </c>
      <c r="D24198" s="1">
        <v>42901</v>
      </c>
      <c r="F24198">
        <v>5</v>
      </c>
      <c r="G24198">
        <v>37205</v>
      </c>
      <c r="H24198" t="s">
        <v>191</v>
      </c>
      <c r="J24198" t="s">
        <v>14</v>
      </c>
      <c r="K24198">
        <v>42</v>
      </c>
      <c r="L24198" t="s">
        <v>15</v>
      </c>
    </row>
    <row r="24199" spans="1:12">
      <c r="A24199" t="e">
        <f ca="1">E00251537880321</f>
        <v>#NAME?</v>
      </c>
      <c r="B24199">
        <v>282</v>
      </c>
      <c r="C24199" t="s">
        <v>724</v>
      </c>
      <c r="D24199" s="1">
        <v>42331</v>
      </c>
      <c r="F24199">
        <v>2</v>
      </c>
      <c r="G24199">
        <v>6918</v>
      </c>
      <c r="H24199" t="s">
        <v>443</v>
      </c>
      <c r="J24199" t="s">
        <v>14</v>
      </c>
      <c r="K24199">
        <v>42</v>
      </c>
      <c r="L24199" t="s">
        <v>15</v>
      </c>
    </row>
    <row r="24200" spans="1:12">
      <c r="A24200" t="e">
        <f ca="1">E00251528725821</f>
        <v>#NAME?</v>
      </c>
      <c r="B24200">
        <v>294</v>
      </c>
      <c r="C24200" t="s">
        <v>61</v>
      </c>
      <c r="D24200" s="1">
        <v>41830</v>
      </c>
      <c r="F24200">
        <v>1</v>
      </c>
      <c r="G24200">
        <v>5651</v>
      </c>
      <c r="H24200" t="s">
        <v>617</v>
      </c>
      <c r="J24200" t="s">
        <v>14</v>
      </c>
      <c r="K24200">
        <v>57</v>
      </c>
      <c r="L24200" t="s">
        <v>15</v>
      </c>
    </row>
    <row r="24201" spans="1:12">
      <c r="A24201" t="e">
        <f ca="1">E00251715048221</f>
        <v>#NAME?</v>
      </c>
      <c r="B24201">
        <v>65</v>
      </c>
      <c r="C24201" t="s">
        <v>713</v>
      </c>
      <c r="D24201" s="1">
        <v>42044</v>
      </c>
      <c r="F24201">
        <v>1</v>
      </c>
      <c r="G24201">
        <v>3051</v>
      </c>
      <c r="H24201" t="s">
        <v>13</v>
      </c>
      <c r="J24201" t="s">
        <v>14</v>
      </c>
      <c r="K24201">
        <v>46</v>
      </c>
      <c r="L24201" t="s">
        <v>15</v>
      </c>
    </row>
    <row r="24202" spans="1:12">
      <c r="A24202" t="e">
        <f ca="1">E00251537880321</f>
        <v>#NAME?</v>
      </c>
      <c r="B24202">
        <v>282</v>
      </c>
      <c r="C24202" t="s">
        <v>724</v>
      </c>
      <c r="D24202" s="1">
        <v>41026</v>
      </c>
      <c r="F24202">
        <v>1</v>
      </c>
      <c r="G24202">
        <v>460</v>
      </c>
      <c r="H24202" t="s">
        <v>16</v>
      </c>
      <c r="J24202" t="s">
        <v>14</v>
      </c>
      <c r="K24202">
        <v>39</v>
      </c>
      <c r="L24202" t="s">
        <v>15</v>
      </c>
    </row>
    <row r="24203" spans="1:12">
      <c r="A24203" t="e">
        <f ca="1">E00251537880321</f>
        <v>#NAME?</v>
      </c>
      <c r="B24203">
        <v>759</v>
      </c>
      <c r="C24203" t="s">
        <v>732</v>
      </c>
      <c r="D24203" s="1">
        <v>41924</v>
      </c>
      <c r="F24203">
        <v>1</v>
      </c>
      <c r="G24203">
        <v>550</v>
      </c>
      <c r="H24203" t="s">
        <v>1579</v>
      </c>
      <c r="I24203" t="s">
        <v>56</v>
      </c>
      <c r="J24203" t="s">
        <v>57</v>
      </c>
      <c r="K24203">
        <v>41</v>
      </c>
      <c r="L24203" t="s">
        <v>15</v>
      </c>
    </row>
    <row r="24204" spans="1:12">
      <c r="A24204" t="e">
        <f ca="1">E00251528052721</f>
        <v>#NAME?</v>
      </c>
      <c r="B24204">
        <v>1097</v>
      </c>
      <c r="C24204" t="s">
        <v>722</v>
      </c>
      <c r="D24204" s="1">
        <v>41788</v>
      </c>
      <c r="F24204">
        <v>2</v>
      </c>
      <c r="G24204">
        <v>30000</v>
      </c>
      <c r="H24204" t="s">
        <v>144</v>
      </c>
      <c r="J24204" t="s">
        <v>14</v>
      </c>
      <c r="K24204">
        <v>38</v>
      </c>
      <c r="L24204" t="s">
        <v>15</v>
      </c>
    </row>
    <row r="24205" spans="1:12">
      <c r="A24205" t="e">
        <f ca="1">E00251432340321</f>
        <v>#NAME?</v>
      </c>
      <c r="B24205">
        <v>448</v>
      </c>
      <c r="C24205" t="s">
        <v>112</v>
      </c>
      <c r="D24205" s="1">
        <v>42682</v>
      </c>
      <c r="F24205">
        <v>2</v>
      </c>
      <c r="G24205">
        <v>49390</v>
      </c>
      <c r="H24205" t="s">
        <v>59</v>
      </c>
      <c r="J24205" t="s">
        <v>14</v>
      </c>
      <c r="K24205">
        <v>56</v>
      </c>
      <c r="L24205" t="s">
        <v>15</v>
      </c>
    </row>
    <row r="24206" spans="1:12">
      <c r="A24206" t="e">
        <f ca="1">E00251715048221</f>
        <v>#NAME?</v>
      </c>
      <c r="B24206">
        <v>65</v>
      </c>
      <c r="C24206" t="s">
        <v>713</v>
      </c>
      <c r="D24206" s="1">
        <v>42362</v>
      </c>
      <c r="F24206">
        <v>1</v>
      </c>
      <c r="G24206">
        <v>2448</v>
      </c>
      <c r="H24206" t="s">
        <v>19</v>
      </c>
      <c r="J24206" t="s">
        <v>14</v>
      </c>
      <c r="K24206">
        <v>47</v>
      </c>
      <c r="L24206" t="s">
        <v>15</v>
      </c>
    </row>
    <row r="24207" spans="1:12">
      <c r="A24207" t="e">
        <f ca="1">E00251715048221</f>
        <v>#NAME?</v>
      </c>
      <c r="B24207">
        <v>1328</v>
      </c>
      <c r="C24207" t="s">
        <v>697</v>
      </c>
      <c r="D24207" s="1">
        <v>43014</v>
      </c>
      <c r="F24207">
        <v>1</v>
      </c>
      <c r="G24207">
        <v>5225</v>
      </c>
      <c r="H24207" t="s">
        <v>280</v>
      </c>
      <c r="J24207" t="s">
        <v>14</v>
      </c>
      <c r="K24207">
        <v>49</v>
      </c>
      <c r="L24207" t="s">
        <v>15</v>
      </c>
    </row>
    <row r="24208" spans="1:12">
      <c r="A24208" t="e">
        <f ca="1">E00251716576321</f>
        <v>#NAME?</v>
      </c>
      <c r="B24208">
        <v>494</v>
      </c>
      <c r="C24208" t="s">
        <v>63</v>
      </c>
      <c r="D24208" s="1">
        <v>41731</v>
      </c>
      <c r="F24208">
        <v>1</v>
      </c>
      <c r="G24208">
        <v>3572</v>
      </c>
      <c r="H24208" t="s">
        <v>1580</v>
      </c>
      <c r="J24208" t="s">
        <v>14</v>
      </c>
      <c r="K24208">
        <v>61</v>
      </c>
      <c r="L24208" t="s">
        <v>15</v>
      </c>
    </row>
    <row r="24209" spans="1:12">
      <c r="A24209" t="e">
        <f ca="1">E00251716576321</f>
        <v>#NAME?</v>
      </c>
      <c r="B24209">
        <v>494</v>
      </c>
      <c r="C24209" t="s">
        <v>63</v>
      </c>
      <c r="D24209" s="1">
        <v>42088</v>
      </c>
      <c r="F24209">
        <v>2</v>
      </c>
      <c r="G24209">
        <v>27800</v>
      </c>
      <c r="H24209" t="s">
        <v>145</v>
      </c>
      <c r="J24209" t="s">
        <v>14</v>
      </c>
      <c r="K24209">
        <v>62</v>
      </c>
      <c r="L24209" t="s">
        <v>15</v>
      </c>
    </row>
    <row r="24210" spans="1:12">
      <c r="A24210" t="e">
        <f ca="1">E00251537880321</f>
        <v>#NAME?</v>
      </c>
      <c r="B24210">
        <v>391</v>
      </c>
      <c r="C24210" t="s">
        <v>1400</v>
      </c>
      <c r="D24210" s="1">
        <v>41125</v>
      </c>
      <c r="F24210">
        <v>1</v>
      </c>
      <c r="G24210">
        <v>84500</v>
      </c>
      <c r="H24210" t="s">
        <v>511</v>
      </c>
      <c r="J24210" t="s">
        <v>14</v>
      </c>
      <c r="K24210">
        <v>39</v>
      </c>
      <c r="L24210" t="s">
        <v>15</v>
      </c>
    </row>
    <row r="24211" spans="1:12">
      <c r="A24211" t="e">
        <f ca="1">E00251615167221</f>
        <v>#NAME?</v>
      </c>
      <c r="B24211">
        <v>1929</v>
      </c>
      <c r="C24211" t="s">
        <v>195</v>
      </c>
      <c r="D24211" s="1">
        <v>42788</v>
      </c>
      <c r="F24211">
        <v>4</v>
      </c>
      <c r="G24211">
        <v>4549</v>
      </c>
      <c r="H24211" t="s">
        <v>69</v>
      </c>
      <c r="J24211" t="s">
        <v>14</v>
      </c>
      <c r="K24211">
        <v>52</v>
      </c>
      <c r="L24211" t="s">
        <v>15</v>
      </c>
    </row>
    <row r="24212" spans="1:12">
      <c r="A24212" t="e">
        <f ca="1">E00251439831421</f>
        <v>#NAME?</v>
      </c>
      <c r="B24212">
        <v>468</v>
      </c>
      <c r="C24212" t="s">
        <v>721</v>
      </c>
      <c r="D24212" s="1">
        <v>42401</v>
      </c>
      <c r="F24212">
        <v>3</v>
      </c>
      <c r="G24212">
        <v>37205</v>
      </c>
      <c r="H24212" t="s">
        <v>191</v>
      </c>
      <c r="J24212" t="s">
        <v>14</v>
      </c>
      <c r="K24212">
        <v>41</v>
      </c>
      <c r="L24212" t="s">
        <v>15</v>
      </c>
    </row>
    <row r="24213" spans="1:12">
      <c r="A24213" t="e">
        <f ca="1">E00251528725821</f>
        <v>#NAME?</v>
      </c>
      <c r="B24213">
        <v>294</v>
      </c>
      <c r="C24213" t="s">
        <v>61</v>
      </c>
      <c r="D24213" s="1">
        <v>43069</v>
      </c>
      <c r="F24213">
        <v>3</v>
      </c>
      <c r="G24213">
        <v>3804</v>
      </c>
      <c r="H24213" t="s">
        <v>71</v>
      </c>
      <c r="J24213" t="s">
        <v>14</v>
      </c>
      <c r="K24213">
        <v>60</v>
      </c>
      <c r="L24213" t="s">
        <v>15</v>
      </c>
    </row>
    <row r="24214" spans="1:12">
      <c r="A24214" t="e">
        <f ca="1">E00251524987321</f>
        <v>#NAME?</v>
      </c>
      <c r="B24214">
        <v>438</v>
      </c>
      <c r="C24214" t="s">
        <v>474</v>
      </c>
      <c r="D24214" s="1">
        <v>41401</v>
      </c>
      <c r="F24214">
        <v>3</v>
      </c>
      <c r="G24214">
        <v>2729</v>
      </c>
      <c r="H24214" t="s">
        <v>115</v>
      </c>
      <c r="J24214" t="s">
        <v>14</v>
      </c>
      <c r="K24214">
        <v>54</v>
      </c>
      <c r="L24214" t="s">
        <v>15</v>
      </c>
    </row>
    <row r="24215" spans="1:12">
      <c r="A24215" t="e">
        <f ca="1">E00251528052721</f>
        <v>#NAME?</v>
      </c>
      <c r="B24215">
        <v>1097</v>
      </c>
      <c r="C24215" t="s">
        <v>722</v>
      </c>
      <c r="D24215" s="1">
        <v>42079</v>
      </c>
      <c r="F24215">
        <v>1</v>
      </c>
      <c r="G24215">
        <v>30000</v>
      </c>
      <c r="H24215" t="s">
        <v>144</v>
      </c>
      <c r="J24215" t="s">
        <v>14</v>
      </c>
      <c r="K24215">
        <v>39</v>
      </c>
      <c r="L24215" t="s">
        <v>15</v>
      </c>
    </row>
    <row r="24216" spans="1:12">
      <c r="A24216" t="e">
        <f ca="1">E00251615167221</f>
        <v>#NAME?</v>
      </c>
      <c r="B24216">
        <v>1929</v>
      </c>
      <c r="C24216" t="s">
        <v>195</v>
      </c>
      <c r="D24216" s="1">
        <v>42262</v>
      </c>
      <c r="F24216">
        <v>4</v>
      </c>
      <c r="G24216">
        <v>4549</v>
      </c>
      <c r="H24216" t="s">
        <v>69</v>
      </c>
      <c r="J24216" t="s">
        <v>14</v>
      </c>
      <c r="K24216">
        <v>51</v>
      </c>
      <c r="L24216" t="s">
        <v>15</v>
      </c>
    </row>
    <row r="24217" spans="1:12">
      <c r="A24217" t="e">
        <f ca="1">E00251528052721</f>
        <v>#NAME?</v>
      </c>
      <c r="B24217">
        <v>1097</v>
      </c>
      <c r="C24217" t="s">
        <v>722</v>
      </c>
      <c r="D24217" s="1">
        <v>42202</v>
      </c>
      <c r="F24217">
        <v>1</v>
      </c>
      <c r="G24217">
        <v>3659</v>
      </c>
      <c r="H24217" t="s">
        <v>132</v>
      </c>
      <c r="J24217" t="s">
        <v>14</v>
      </c>
      <c r="K24217">
        <v>39</v>
      </c>
      <c r="L24217" t="s">
        <v>15</v>
      </c>
    </row>
    <row r="24218" spans="1:12">
      <c r="A24218" t="e">
        <f ca="1">E00251615167221</f>
        <v>#NAME?</v>
      </c>
      <c r="B24218">
        <v>1929</v>
      </c>
      <c r="C24218" t="s">
        <v>195</v>
      </c>
      <c r="D24218" s="1">
        <v>41043</v>
      </c>
      <c r="F24218">
        <v>3</v>
      </c>
      <c r="G24218">
        <v>27800</v>
      </c>
      <c r="H24218" t="s">
        <v>145</v>
      </c>
      <c r="J24218" t="s">
        <v>14</v>
      </c>
      <c r="K24218">
        <v>47</v>
      </c>
      <c r="L24218" t="s">
        <v>15</v>
      </c>
    </row>
    <row r="24219" spans="1:12">
      <c r="A24219" t="e">
        <f ca="1">E00251715048221</f>
        <v>#NAME?</v>
      </c>
      <c r="B24219">
        <v>65</v>
      </c>
      <c r="C24219" t="s">
        <v>713</v>
      </c>
      <c r="D24219" s="1">
        <v>42432</v>
      </c>
      <c r="F24219">
        <v>1</v>
      </c>
      <c r="G24219">
        <v>7295</v>
      </c>
      <c r="H24219" t="s">
        <v>76</v>
      </c>
      <c r="J24219" t="s">
        <v>14</v>
      </c>
      <c r="K24219">
        <v>47</v>
      </c>
      <c r="L24219" t="s">
        <v>15</v>
      </c>
    </row>
    <row r="24220" spans="1:12">
      <c r="A24220" t="e">
        <f ca="1">E00251715048221</f>
        <v>#NAME?</v>
      </c>
      <c r="B24220">
        <v>65</v>
      </c>
      <c r="C24220" t="s">
        <v>713</v>
      </c>
      <c r="D24220" s="1">
        <v>42997</v>
      </c>
      <c r="F24220">
        <v>3</v>
      </c>
      <c r="G24220">
        <v>2720</v>
      </c>
      <c r="H24220" t="s">
        <v>65</v>
      </c>
      <c r="J24220" t="s">
        <v>14</v>
      </c>
      <c r="K24220">
        <v>49</v>
      </c>
      <c r="L24220" t="s">
        <v>15</v>
      </c>
    </row>
    <row r="24221" spans="1:12">
      <c r="A24221" t="e">
        <f ca="1">E00251417952621</f>
        <v>#NAME?</v>
      </c>
      <c r="B24221">
        <v>66</v>
      </c>
      <c r="C24221" t="s">
        <v>134</v>
      </c>
      <c r="D24221" s="1">
        <v>41851</v>
      </c>
      <c r="F24221">
        <v>1</v>
      </c>
      <c r="G24221">
        <v>4019</v>
      </c>
      <c r="H24221" t="s">
        <v>26</v>
      </c>
      <c r="J24221" t="s">
        <v>14</v>
      </c>
      <c r="K24221">
        <v>47</v>
      </c>
      <c r="L24221" t="s">
        <v>15</v>
      </c>
    </row>
    <row r="24222" spans="1:12">
      <c r="A24222" t="e">
        <f ca="1">E00251430251921</f>
        <v>#NAME?</v>
      </c>
      <c r="B24222">
        <v>498</v>
      </c>
      <c r="C24222" t="s">
        <v>591</v>
      </c>
      <c r="D24222" s="1">
        <v>42648</v>
      </c>
      <c r="F24222">
        <v>1</v>
      </c>
      <c r="G24222">
        <v>9953</v>
      </c>
      <c r="H24222" t="s">
        <v>661</v>
      </c>
      <c r="J24222" t="s">
        <v>14</v>
      </c>
      <c r="K24222">
        <v>55</v>
      </c>
      <c r="L24222" t="s">
        <v>15</v>
      </c>
    </row>
    <row r="24223" spans="1:12">
      <c r="A24223" t="e">
        <f ca="1">E00251430251921</f>
        <v>#NAME?</v>
      </c>
      <c r="B24223">
        <v>502</v>
      </c>
      <c r="C24223" t="s">
        <v>172</v>
      </c>
      <c r="D24223" s="1">
        <v>41086</v>
      </c>
      <c r="F24223">
        <v>1</v>
      </c>
      <c r="G24223">
        <v>8448</v>
      </c>
      <c r="H24223" t="s">
        <v>718</v>
      </c>
      <c r="J24223" t="s">
        <v>14</v>
      </c>
      <c r="K24223">
        <v>51</v>
      </c>
      <c r="L24223" t="s">
        <v>15</v>
      </c>
    </row>
    <row r="24224" spans="1:12">
      <c r="A24224" t="e">
        <f ca="1">E00251430251921</f>
        <v>#NAME?</v>
      </c>
      <c r="B24224">
        <v>772</v>
      </c>
      <c r="C24224" t="s">
        <v>170</v>
      </c>
      <c r="D24224" s="1">
        <v>42472</v>
      </c>
      <c r="F24224">
        <v>1</v>
      </c>
      <c r="G24224">
        <v>78650</v>
      </c>
      <c r="H24224" t="s">
        <v>414</v>
      </c>
      <c r="I24224" t="s">
        <v>56</v>
      </c>
      <c r="J24224" t="s">
        <v>57</v>
      </c>
      <c r="K24224">
        <v>55</v>
      </c>
      <c r="L24224" t="s">
        <v>22</v>
      </c>
    </row>
    <row r="24225" spans="1:12">
      <c r="A24225" t="e">
        <f ca="1">E00251524987321</f>
        <v>#NAME?</v>
      </c>
      <c r="B24225">
        <v>438</v>
      </c>
      <c r="C24225" t="s">
        <v>474</v>
      </c>
      <c r="D24225" s="1">
        <v>41757</v>
      </c>
      <c r="F24225">
        <v>1</v>
      </c>
      <c r="G24225">
        <v>25000</v>
      </c>
      <c r="H24225" t="s">
        <v>178</v>
      </c>
      <c r="J24225" t="s">
        <v>14</v>
      </c>
      <c r="K24225">
        <v>55</v>
      </c>
      <c r="L24225" t="s">
        <v>15</v>
      </c>
    </row>
    <row r="24226" spans="1:12">
      <c r="A24226" t="e">
        <f ca="1">E00251427220121</f>
        <v>#NAME?</v>
      </c>
      <c r="B24226">
        <v>28</v>
      </c>
      <c r="C24226" t="s">
        <v>153</v>
      </c>
      <c r="D24226" s="1">
        <v>41886</v>
      </c>
      <c r="F24226">
        <v>1</v>
      </c>
      <c r="G24226">
        <v>4019</v>
      </c>
      <c r="H24226" t="s">
        <v>26</v>
      </c>
      <c r="J24226" t="s">
        <v>14</v>
      </c>
      <c r="K24226">
        <v>54</v>
      </c>
      <c r="L24226" t="s">
        <v>15</v>
      </c>
    </row>
    <row r="24227" spans="1:12">
      <c r="A24227" t="e">
        <f ca="1">E00251514125621</f>
        <v>#NAME?</v>
      </c>
      <c r="B24227">
        <v>1786</v>
      </c>
      <c r="C24227" t="s">
        <v>37</v>
      </c>
      <c r="D24227" s="1">
        <v>42317</v>
      </c>
      <c r="F24227">
        <v>1</v>
      </c>
      <c r="G24227">
        <v>7242</v>
      </c>
      <c r="H24227" t="s">
        <v>93</v>
      </c>
      <c r="J24227" t="s">
        <v>14</v>
      </c>
      <c r="K24227">
        <v>51</v>
      </c>
      <c r="L24227" t="s">
        <v>15</v>
      </c>
    </row>
    <row r="24228" spans="1:12">
      <c r="A24228" t="e">
        <f ca="1">E00251514125621</f>
        <v>#NAME?</v>
      </c>
      <c r="B24228">
        <v>1786</v>
      </c>
      <c r="C24228" t="s">
        <v>37</v>
      </c>
      <c r="D24228" s="1">
        <v>42436</v>
      </c>
      <c r="F24228">
        <v>2</v>
      </c>
      <c r="G24228">
        <v>1119</v>
      </c>
      <c r="H24228" t="s">
        <v>638</v>
      </c>
      <c r="J24228" t="s">
        <v>14</v>
      </c>
      <c r="K24228">
        <v>51</v>
      </c>
      <c r="L24228" t="s">
        <v>15</v>
      </c>
    </row>
    <row r="24229" spans="1:12">
      <c r="A24229" t="e">
        <f ca="1">E00251430251921</f>
        <v>#NAME?</v>
      </c>
      <c r="B24229">
        <v>498</v>
      </c>
      <c r="C24229" t="s">
        <v>591</v>
      </c>
      <c r="D24229" s="1">
        <v>42544</v>
      </c>
      <c r="F24229">
        <v>1</v>
      </c>
      <c r="G24229">
        <v>1619</v>
      </c>
      <c r="H24229" t="s">
        <v>835</v>
      </c>
      <c r="J24229" t="s">
        <v>14</v>
      </c>
      <c r="K24229">
        <v>55</v>
      </c>
      <c r="L24229" t="s">
        <v>15</v>
      </c>
    </row>
    <row r="24230" spans="1:12">
      <c r="A24230" t="e">
        <f ca="1">E00251713652521</f>
        <v>#NAME?</v>
      </c>
      <c r="B24230">
        <v>187</v>
      </c>
      <c r="C24230" t="s">
        <v>420</v>
      </c>
      <c r="D24230" s="1">
        <v>42982</v>
      </c>
      <c r="F24230">
        <v>1</v>
      </c>
      <c r="G24230">
        <v>37230</v>
      </c>
      <c r="H24230" t="s">
        <v>361</v>
      </c>
      <c r="J24230" t="s">
        <v>14</v>
      </c>
      <c r="K24230">
        <v>45</v>
      </c>
      <c r="L24230" t="s">
        <v>15</v>
      </c>
    </row>
    <row r="24231" spans="1:12">
      <c r="A24231" t="e">
        <f ca="1">E00251439831421</f>
        <v>#NAME?</v>
      </c>
      <c r="B24231">
        <v>468</v>
      </c>
      <c r="C24231" t="s">
        <v>721</v>
      </c>
      <c r="D24231" s="1">
        <v>41715</v>
      </c>
      <c r="F24231">
        <v>1</v>
      </c>
      <c r="G24231">
        <v>37205</v>
      </c>
      <c r="H24231" t="s">
        <v>191</v>
      </c>
      <c r="J24231" t="s">
        <v>14</v>
      </c>
      <c r="K24231">
        <v>39</v>
      </c>
      <c r="L24231" t="s">
        <v>15</v>
      </c>
    </row>
    <row r="24232" spans="1:12">
      <c r="A24232" t="e">
        <f ca="1">E00251439831421</f>
        <v>#NAME?</v>
      </c>
      <c r="B24232">
        <v>468</v>
      </c>
      <c r="C24232" t="s">
        <v>721</v>
      </c>
      <c r="D24232" s="1">
        <v>42942</v>
      </c>
      <c r="F24232">
        <v>5</v>
      </c>
      <c r="G24232">
        <v>37205</v>
      </c>
      <c r="H24232" t="s">
        <v>191</v>
      </c>
      <c r="J24232" t="s">
        <v>14</v>
      </c>
      <c r="K24232">
        <v>42</v>
      </c>
      <c r="L24232" t="s">
        <v>15</v>
      </c>
    </row>
    <row r="24233" spans="1:12">
      <c r="A24233" t="e">
        <f ca="1">E00251613874121</f>
        <v>#NAME?</v>
      </c>
      <c r="B24233">
        <v>164</v>
      </c>
      <c r="C24233" t="s">
        <v>792</v>
      </c>
      <c r="D24233" s="1">
        <v>41211</v>
      </c>
      <c r="F24233">
        <v>1</v>
      </c>
      <c r="G24233">
        <v>5920</v>
      </c>
      <c r="H24233" t="s">
        <v>417</v>
      </c>
      <c r="J24233" t="s">
        <v>14</v>
      </c>
      <c r="K24233">
        <v>46</v>
      </c>
      <c r="L24233" t="s">
        <v>15</v>
      </c>
    </row>
    <row r="24234" spans="1:12">
      <c r="A24234" t="e">
        <f ca="1">E00251613874121</f>
        <v>#NAME?</v>
      </c>
      <c r="B24234">
        <v>164</v>
      </c>
      <c r="C24234" t="s">
        <v>792</v>
      </c>
      <c r="D24234" s="1">
        <v>43026</v>
      </c>
      <c r="F24234">
        <v>1</v>
      </c>
      <c r="G24234">
        <v>4189</v>
      </c>
      <c r="H24234" t="s">
        <v>335</v>
      </c>
      <c r="J24234" t="s">
        <v>14</v>
      </c>
      <c r="K24234">
        <v>51</v>
      </c>
      <c r="L24234" t="s">
        <v>15</v>
      </c>
    </row>
    <row r="24235" spans="1:12">
      <c r="A24235" t="e">
        <f ca="1">E00251417952621</f>
        <v>#NAME?</v>
      </c>
      <c r="B24235">
        <v>66</v>
      </c>
      <c r="C24235" t="s">
        <v>134</v>
      </c>
      <c r="D24235" s="1">
        <v>41171</v>
      </c>
      <c r="F24235">
        <v>1</v>
      </c>
      <c r="G24235">
        <v>36189</v>
      </c>
      <c r="H24235" t="s">
        <v>1581</v>
      </c>
      <c r="J24235" t="s">
        <v>14</v>
      </c>
      <c r="K24235">
        <v>45</v>
      </c>
      <c r="L24235" t="s">
        <v>15</v>
      </c>
    </row>
    <row r="24236" spans="1:12">
      <c r="A24236" t="e">
        <f ca="1">E00251417952621</f>
        <v>#NAME?</v>
      </c>
      <c r="B24236">
        <v>66</v>
      </c>
      <c r="C24236" t="s">
        <v>134</v>
      </c>
      <c r="D24236" s="1">
        <v>41316</v>
      </c>
      <c r="F24236">
        <v>1</v>
      </c>
      <c r="G24236">
        <v>4019</v>
      </c>
      <c r="H24236" t="s">
        <v>26</v>
      </c>
      <c r="J24236" t="s">
        <v>14</v>
      </c>
      <c r="K24236">
        <v>46</v>
      </c>
      <c r="L24236" t="s">
        <v>15</v>
      </c>
    </row>
    <row r="24237" spans="1:12">
      <c r="A24237" t="e">
        <f ca="1">E00251417952621</f>
        <v>#NAME?</v>
      </c>
      <c r="B24237">
        <v>66</v>
      </c>
      <c r="C24237" t="s">
        <v>134</v>
      </c>
      <c r="D24237" s="1">
        <v>41465</v>
      </c>
      <c r="F24237">
        <v>1</v>
      </c>
      <c r="G24237">
        <v>4019</v>
      </c>
      <c r="H24237" t="s">
        <v>26</v>
      </c>
      <c r="J24237" t="s">
        <v>14</v>
      </c>
      <c r="K24237">
        <v>46</v>
      </c>
      <c r="L24237" t="s">
        <v>15</v>
      </c>
    </row>
    <row r="24238" spans="1:12">
      <c r="A24238" t="e">
        <f ca="1">E00251615167221</f>
        <v>#NAME?</v>
      </c>
      <c r="B24238">
        <v>1929</v>
      </c>
      <c r="C24238" t="s">
        <v>195</v>
      </c>
      <c r="D24238" s="1">
        <v>42249</v>
      </c>
      <c r="F24238">
        <v>2</v>
      </c>
      <c r="G24238">
        <v>4549</v>
      </c>
      <c r="H24238" t="s">
        <v>69</v>
      </c>
      <c r="J24238" t="s">
        <v>14</v>
      </c>
      <c r="K24238">
        <v>51</v>
      </c>
      <c r="L24238" t="s">
        <v>15</v>
      </c>
    </row>
    <row r="24239" spans="1:12">
      <c r="A24239" t="e">
        <f ca="1">E00251524987321</f>
        <v>#NAME?</v>
      </c>
      <c r="B24239">
        <v>438</v>
      </c>
      <c r="C24239" t="s">
        <v>474</v>
      </c>
      <c r="D24239" s="1">
        <v>41079</v>
      </c>
      <c r="F24239">
        <v>3</v>
      </c>
      <c r="G24239">
        <v>4019</v>
      </c>
      <c r="H24239" t="s">
        <v>26</v>
      </c>
      <c r="J24239" t="s">
        <v>14</v>
      </c>
      <c r="K24239">
        <v>53</v>
      </c>
      <c r="L24239" t="s">
        <v>15</v>
      </c>
    </row>
    <row r="24240" spans="1:12">
      <c r="A24240" t="e">
        <f ca="1">E00251524987321</f>
        <v>#NAME?</v>
      </c>
      <c r="B24240">
        <v>438</v>
      </c>
      <c r="C24240" t="s">
        <v>474</v>
      </c>
      <c r="D24240" s="1">
        <v>41719</v>
      </c>
      <c r="F24240">
        <v>4</v>
      </c>
      <c r="G24240">
        <v>4019</v>
      </c>
      <c r="H24240" t="s">
        <v>26</v>
      </c>
      <c r="J24240" t="s">
        <v>14</v>
      </c>
      <c r="K24240">
        <v>55</v>
      </c>
      <c r="L24240" t="s">
        <v>15</v>
      </c>
    </row>
    <row r="24241" spans="1:12">
      <c r="A24241" t="e">
        <f ca="1">E00251427220121</f>
        <v>#NAME?</v>
      </c>
      <c r="B24241">
        <v>28</v>
      </c>
      <c r="C24241" t="s">
        <v>153</v>
      </c>
      <c r="D24241" s="1">
        <v>41681</v>
      </c>
      <c r="F24241">
        <v>2</v>
      </c>
      <c r="G24241">
        <v>4019</v>
      </c>
      <c r="H24241" t="s">
        <v>26</v>
      </c>
      <c r="J24241" t="s">
        <v>14</v>
      </c>
      <c r="K24241">
        <v>54</v>
      </c>
      <c r="L24241" t="s">
        <v>15</v>
      </c>
    </row>
    <row r="24242" spans="1:12">
      <c r="A24242" t="e">
        <f ca="1">E00251531964221</f>
        <v>#NAME?</v>
      </c>
      <c r="B24242">
        <v>494</v>
      </c>
      <c r="C24242" t="s">
        <v>63</v>
      </c>
      <c r="D24242" s="1">
        <v>42384</v>
      </c>
      <c r="F24242">
        <v>1</v>
      </c>
      <c r="G24242">
        <v>4779</v>
      </c>
      <c r="H24242" t="s">
        <v>231</v>
      </c>
      <c r="J24242" t="s">
        <v>14</v>
      </c>
      <c r="K24242">
        <v>45</v>
      </c>
      <c r="L24242" t="s">
        <v>15</v>
      </c>
    </row>
    <row r="24243" spans="1:12">
      <c r="A24243" t="e">
        <f ca="1">E00251531964221</f>
        <v>#NAME?</v>
      </c>
      <c r="B24243">
        <v>494</v>
      </c>
      <c r="C24243" t="s">
        <v>63</v>
      </c>
      <c r="D24243" s="1">
        <v>42811</v>
      </c>
      <c r="F24243">
        <v>1</v>
      </c>
      <c r="G24243">
        <v>4553</v>
      </c>
      <c r="H24243" t="s">
        <v>1582</v>
      </c>
      <c r="J24243" t="s">
        <v>14</v>
      </c>
      <c r="K24243">
        <v>46</v>
      </c>
      <c r="L24243" t="s">
        <v>15</v>
      </c>
    </row>
    <row r="24244" spans="1:12">
      <c r="A24244" t="e">
        <f ca="1">E00251524987321</f>
        <v>#NAME?</v>
      </c>
      <c r="B24244">
        <v>438</v>
      </c>
      <c r="C24244" t="s">
        <v>474</v>
      </c>
      <c r="D24244" s="1">
        <v>41485</v>
      </c>
      <c r="F24244">
        <v>1</v>
      </c>
      <c r="G24244">
        <v>25000</v>
      </c>
      <c r="H24244" t="s">
        <v>178</v>
      </c>
      <c r="J24244" t="s">
        <v>14</v>
      </c>
      <c r="K24244">
        <v>54</v>
      </c>
      <c r="L24244" t="s">
        <v>15</v>
      </c>
    </row>
    <row r="24245" spans="1:12">
      <c r="A24245" t="e">
        <f ca="1">E00251432340321</f>
        <v>#NAME?</v>
      </c>
      <c r="B24245">
        <v>448</v>
      </c>
      <c r="C24245" t="s">
        <v>112</v>
      </c>
      <c r="D24245" s="1">
        <v>41170</v>
      </c>
      <c r="F24245">
        <v>3</v>
      </c>
      <c r="G24245">
        <v>72673</v>
      </c>
      <c r="H24245" t="s">
        <v>394</v>
      </c>
      <c r="J24245" t="s">
        <v>14</v>
      </c>
      <c r="K24245">
        <v>52</v>
      </c>
      <c r="L24245" t="s">
        <v>15</v>
      </c>
    </row>
    <row r="24246" spans="1:12">
      <c r="A24246" t="e">
        <f ca="1">E00251432340321</f>
        <v>#NAME?</v>
      </c>
      <c r="B24246">
        <v>448</v>
      </c>
      <c r="C24246" t="s">
        <v>112</v>
      </c>
      <c r="D24246" s="1">
        <v>42426</v>
      </c>
      <c r="F24246">
        <v>3</v>
      </c>
      <c r="G24246">
        <v>4019</v>
      </c>
      <c r="H24246" t="s">
        <v>26</v>
      </c>
      <c r="J24246" t="s">
        <v>14</v>
      </c>
      <c r="K24246">
        <v>55</v>
      </c>
      <c r="L24246" t="s">
        <v>15</v>
      </c>
    </row>
    <row r="24247" spans="1:12">
      <c r="A24247" t="e">
        <f ca="1">E00251528052721</f>
        <v>#NAME?</v>
      </c>
      <c r="B24247">
        <v>1097</v>
      </c>
      <c r="C24247" t="s">
        <v>722</v>
      </c>
      <c r="D24247" s="1">
        <v>42206</v>
      </c>
      <c r="F24247">
        <v>1</v>
      </c>
      <c r="G24247">
        <v>37300</v>
      </c>
      <c r="H24247" t="s">
        <v>1033</v>
      </c>
      <c r="J24247" t="s">
        <v>14</v>
      </c>
      <c r="K24247">
        <v>39</v>
      </c>
      <c r="L24247" t="s">
        <v>15</v>
      </c>
    </row>
    <row r="24248" spans="1:12">
      <c r="A24248" t="e">
        <f ca="1">E00251439746321</f>
        <v>#NAME?</v>
      </c>
      <c r="B24248">
        <v>297</v>
      </c>
      <c r="C24248" t="s">
        <v>411</v>
      </c>
      <c r="D24248" s="1">
        <v>41185</v>
      </c>
      <c r="F24248">
        <v>1</v>
      </c>
      <c r="G24248">
        <v>5258</v>
      </c>
      <c r="H24248" t="s">
        <v>236</v>
      </c>
      <c r="J24248" t="s">
        <v>14</v>
      </c>
      <c r="K24248">
        <v>60</v>
      </c>
      <c r="L24248" t="s">
        <v>15</v>
      </c>
    </row>
    <row r="24249" spans="1:12">
      <c r="A24249" t="e">
        <f ca="1">E00251439746321</f>
        <v>#NAME?</v>
      </c>
      <c r="B24249">
        <v>297</v>
      </c>
      <c r="C24249" t="s">
        <v>411</v>
      </c>
      <c r="D24249" s="1">
        <v>41285</v>
      </c>
      <c r="F24249">
        <v>2</v>
      </c>
      <c r="G24249">
        <v>5258</v>
      </c>
      <c r="H24249" t="s">
        <v>236</v>
      </c>
      <c r="J24249" t="s">
        <v>14</v>
      </c>
      <c r="K24249">
        <v>60</v>
      </c>
      <c r="L24249" t="s">
        <v>15</v>
      </c>
    </row>
    <row r="24250" spans="1:12">
      <c r="A24250" t="e">
        <f ca="1">E00251439831421</f>
        <v>#NAME?</v>
      </c>
      <c r="B24250">
        <v>468</v>
      </c>
      <c r="C24250" t="s">
        <v>721</v>
      </c>
      <c r="D24250" s="1">
        <v>42887</v>
      </c>
      <c r="F24250">
        <v>2</v>
      </c>
      <c r="G24250">
        <v>7869</v>
      </c>
      <c r="H24250" t="s">
        <v>470</v>
      </c>
      <c r="J24250" t="s">
        <v>14</v>
      </c>
      <c r="K24250">
        <v>42</v>
      </c>
      <c r="L24250" t="s">
        <v>22</v>
      </c>
    </row>
    <row r="24251" spans="1:12">
      <c r="A24251" t="e">
        <f ca="1">E00251619054321</f>
        <v>#NAME?</v>
      </c>
      <c r="B24251">
        <v>109</v>
      </c>
      <c r="C24251" t="s">
        <v>480</v>
      </c>
      <c r="D24251" s="1">
        <v>41137</v>
      </c>
      <c r="F24251">
        <v>1</v>
      </c>
      <c r="G24251">
        <v>3804</v>
      </c>
      <c r="H24251" t="s">
        <v>71</v>
      </c>
      <c r="J24251" t="s">
        <v>14</v>
      </c>
      <c r="K24251">
        <v>41</v>
      </c>
      <c r="L24251" t="s">
        <v>15</v>
      </c>
    </row>
    <row r="24252" spans="1:12">
      <c r="A24252" t="e">
        <f ca="1">E00251531964221</f>
        <v>#NAME?</v>
      </c>
      <c r="B24252">
        <v>6046</v>
      </c>
      <c r="C24252" t="s">
        <v>98</v>
      </c>
      <c r="D24252" s="1">
        <v>42807</v>
      </c>
      <c r="F24252">
        <v>1</v>
      </c>
      <c r="G24252">
        <v>4550</v>
      </c>
      <c r="H24252" t="s">
        <v>597</v>
      </c>
      <c r="I24252" t="s">
        <v>56</v>
      </c>
      <c r="J24252" t="s">
        <v>57</v>
      </c>
      <c r="K24252">
        <v>46</v>
      </c>
      <c r="L24252" t="s">
        <v>15</v>
      </c>
    </row>
    <row r="24253" spans="1:12">
      <c r="A24253" t="e">
        <f ca="1">E00251528725821</f>
        <v>#NAME?</v>
      </c>
      <c r="B24253">
        <v>294</v>
      </c>
      <c r="C24253" t="s">
        <v>61</v>
      </c>
      <c r="D24253" s="1">
        <v>41723</v>
      </c>
      <c r="F24253">
        <v>5</v>
      </c>
      <c r="G24253">
        <v>4781</v>
      </c>
      <c r="H24253" t="s">
        <v>798</v>
      </c>
      <c r="J24253" t="s">
        <v>14</v>
      </c>
      <c r="K24253">
        <v>56</v>
      </c>
      <c r="L24253" t="s">
        <v>15</v>
      </c>
    </row>
    <row r="24254" spans="1:12">
      <c r="A24254" t="e">
        <f ca="1">E00251615167221</f>
        <v>#NAME?</v>
      </c>
      <c r="B24254">
        <v>1929</v>
      </c>
      <c r="C24254" t="s">
        <v>195</v>
      </c>
      <c r="D24254" s="1">
        <v>42069</v>
      </c>
      <c r="F24254">
        <v>4</v>
      </c>
      <c r="G24254">
        <v>4549</v>
      </c>
      <c r="H24254" t="s">
        <v>69</v>
      </c>
      <c r="J24254" t="s">
        <v>14</v>
      </c>
      <c r="K24254">
        <v>50</v>
      </c>
      <c r="L24254" t="s">
        <v>15</v>
      </c>
    </row>
    <row r="24255" spans="1:12">
      <c r="A24255" t="e">
        <f ca="1">E00251524987321</f>
        <v>#NAME?</v>
      </c>
      <c r="B24255">
        <v>438</v>
      </c>
      <c r="C24255" t="s">
        <v>474</v>
      </c>
      <c r="D24255" s="1">
        <v>42011</v>
      </c>
      <c r="F24255">
        <v>2</v>
      </c>
      <c r="G24255">
        <v>25000</v>
      </c>
      <c r="H24255" t="s">
        <v>178</v>
      </c>
      <c r="J24255" t="s">
        <v>14</v>
      </c>
      <c r="K24255">
        <v>55</v>
      </c>
      <c r="L24255" t="s">
        <v>15</v>
      </c>
    </row>
    <row r="24256" spans="1:12">
      <c r="A24256" t="e">
        <f ca="1">E00251524987321</f>
        <v>#NAME?</v>
      </c>
      <c r="B24256">
        <v>746</v>
      </c>
      <c r="C24256" t="s">
        <v>527</v>
      </c>
      <c r="D24256" s="1">
        <v>41657</v>
      </c>
      <c r="E24256">
        <v>0</v>
      </c>
      <c r="F24256">
        <v>3</v>
      </c>
      <c r="G24256">
        <v>25000</v>
      </c>
      <c r="H24256" t="s">
        <v>178</v>
      </c>
      <c r="J24256" t="s">
        <v>34</v>
      </c>
      <c r="K24256">
        <v>54</v>
      </c>
      <c r="L24256" t="s">
        <v>15</v>
      </c>
    </row>
    <row r="24257" spans="1:12">
      <c r="A24257" t="e">
        <f ca="1">E00251427220121</f>
        <v>#NAME?</v>
      </c>
      <c r="B24257">
        <v>28</v>
      </c>
      <c r="C24257" t="s">
        <v>153</v>
      </c>
      <c r="D24257" s="1">
        <v>41682</v>
      </c>
      <c r="F24257">
        <v>1</v>
      </c>
      <c r="G24257">
        <v>460</v>
      </c>
      <c r="H24257" t="s">
        <v>16</v>
      </c>
      <c r="J24257" t="s">
        <v>14</v>
      </c>
      <c r="K24257">
        <v>54</v>
      </c>
      <c r="L24257" t="s">
        <v>15</v>
      </c>
    </row>
    <row r="24258" spans="1:12">
      <c r="A24258" t="e">
        <f ca="1">E00251532092421</f>
        <v>#NAME?</v>
      </c>
      <c r="B24258">
        <v>478</v>
      </c>
      <c r="C24258" t="s">
        <v>1366</v>
      </c>
      <c r="D24258" s="1">
        <v>42081</v>
      </c>
      <c r="F24258">
        <v>1</v>
      </c>
      <c r="G24258">
        <v>30748</v>
      </c>
      <c r="H24258" t="s">
        <v>50</v>
      </c>
      <c r="J24258" t="s">
        <v>14</v>
      </c>
      <c r="K24258">
        <v>52</v>
      </c>
      <c r="L24258" t="s">
        <v>15</v>
      </c>
    </row>
    <row r="24259" spans="1:12">
      <c r="A24259" t="e">
        <f ca="1">E00251439947821</f>
        <v>#NAME?</v>
      </c>
      <c r="B24259">
        <v>165</v>
      </c>
      <c r="C24259" t="s">
        <v>461</v>
      </c>
      <c r="D24259" s="1">
        <v>41207</v>
      </c>
      <c r="F24259">
        <v>1</v>
      </c>
      <c r="G24259">
        <v>49390</v>
      </c>
      <c r="H24259" t="s">
        <v>59</v>
      </c>
      <c r="J24259" t="s">
        <v>14</v>
      </c>
      <c r="K24259">
        <v>47</v>
      </c>
      <c r="L24259" t="s">
        <v>15</v>
      </c>
    </row>
    <row r="24260" spans="1:12">
      <c r="A24260" t="e">
        <f ca="1">E00251439947821</f>
        <v>#NAME?</v>
      </c>
      <c r="B24260">
        <v>165</v>
      </c>
      <c r="C24260" t="s">
        <v>461</v>
      </c>
      <c r="D24260" s="1">
        <v>41212</v>
      </c>
      <c r="F24260">
        <v>1</v>
      </c>
      <c r="G24260">
        <v>49390</v>
      </c>
      <c r="H24260" t="s">
        <v>59</v>
      </c>
      <c r="J24260" t="s">
        <v>14</v>
      </c>
      <c r="K24260">
        <v>47</v>
      </c>
      <c r="L24260" t="s">
        <v>15</v>
      </c>
    </row>
    <row r="24261" spans="1:12">
      <c r="A24261" t="e">
        <f ca="1">E00251432340321</f>
        <v>#NAME?</v>
      </c>
      <c r="B24261">
        <v>448</v>
      </c>
      <c r="C24261" t="s">
        <v>112</v>
      </c>
      <c r="D24261" s="1">
        <v>42993</v>
      </c>
      <c r="F24261">
        <v>6</v>
      </c>
      <c r="G24261">
        <v>29690</v>
      </c>
      <c r="H24261" t="s">
        <v>52</v>
      </c>
      <c r="J24261" t="s">
        <v>14</v>
      </c>
      <c r="K24261">
        <v>57</v>
      </c>
      <c r="L24261" t="s">
        <v>15</v>
      </c>
    </row>
    <row r="24262" spans="1:12">
      <c r="A24262" t="e">
        <f ca="1">E00251537880321</f>
        <v>#NAME?</v>
      </c>
      <c r="B24262">
        <v>282</v>
      </c>
      <c r="C24262" t="s">
        <v>724</v>
      </c>
      <c r="D24262" s="1">
        <v>41235</v>
      </c>
      <c r="F24262">
        <v>1</v>
      </c>
      <c r="G24262">
        <v>4189</v>
      </c>
      <c r="H24262" t="s">
        <v>335</v>
      </c>
      <c r="J24262" t="s">
        <v>14</v>
      </c>
      <c r="K24262">
        <v>39</v>
      </c>
      <c r="L24262" t="s">
        <v>15</v>
      </c>
    </row>
    <row r="24263" spans="1:12">
      <c r="A24263" t="e">
        <f ca="1">E00251439947821</f>
        <v>#NAME?</v>
      </c>
      <c r="B24263">
        <v>165</v>
      </c>
      <c r="C24263" t="s">
        <v>461</v>
      </c>
      <c r="D24263" s="1">
        <v>42912</v>
      </c>
      <c r="F24263">
        <v>1</v>
      </c>
      <c r="G24263">
        <v>5225</v>
      </c>
      <c r="H24263" t="s">
        <v>280</v>
      </c>
      <c r="J24263" t="s">
        <v>14</v>
      </c>
      <c r="K24263">
        <v>52</v>
      </c>
      <c r="L24263" t="s">
        <v>15</v>
      </c>
    </row>
    <row r="24264" spans="1:12">
      <c r="A24264" t="e">
        <f ca="1">E00251430251921</f>
        <v>#NAME?</v>
      </c>
      <c r="B24264">
        <v>502</v>
      </c>
      <c r="C24264" t="s">
        <v>172</v>
      </c>
      <c r="D24264" s="1">
        <v>41101</v>
      </c>
      <c r="F24264">
        <v>1</v>
      </c>
      <c r="G24264">
        <v>8448</v>
      </c>
      <c r="H24264" t="s">
        <v>718</v>
      </c>
      <c r="J24264" t="s">
        <v>14</v>
      </c>
      <c r="K24264">
        <v>51</v>
      </c>
      <c r="L24264" t="s">
        <v>15</v>
      </c>
    </row>
    <row r="24265" spans="1:12">
      <c r="A24265" t="e">
        <f ca="1">E00251430251921</f>
        <v>#NAME?</v>
      </c>
      <c r="B24265">
        <v>6046</v>
      </c>
      <c r="C24265" t="s">
        <v>98</v>
      </c>
      <c r="D24265" s="1">
        <v>41666</v>
      </c>
      <c r="E24265">
        <v>1</v>
      </c>
      <c r="F24265">
        <v>1</v>
      </c>
      <c r="G24265">
        <v>4785</v>
      </c>
      <c r="H24265" t="s">
        <v>781</v>
      </c>
      <c r="J24265" t="s">
        <v>34</v>
      </c>
      <c r="K24265">
        <v>52</v>
      </c>
      <c r="L24265" t="s">
        <v>15</v>
      </c>
    </row>
    <row r="24266" spans="1:12">
      <c r="A24266" t="e">
        <f ca="1">E00251537880321</f>
        <v>#NAME?</v>
      </c>
      <c r="B24266">
        <v>282</v>
      </c>
      <c r="C24266" t="s">
        <v>724</v>
      </c>
      <c r="D24266" s="1">
        <v>42541</v>
      </c>
      <c r="F24266">
        <v>2</v>
      </c>
      <c r="G24266">
        <v>42769</v>
      </c>
      <c r="H24266" t="s">
        <v>530</v>
      </c>
      <c r="J24266" t="s">
        <v>14</v>
      </c>
      <c r="K24266">
        <v>43</v>
      </c>
      <c r="L24266" t="s">
        <v>15</v>
      </c>
    </row>
    <row r="24267" spans="1:12">
      <c r="A24267" t="e">
        <f ca="1">E00251427220121</f>
        <v>#NAME?</v>
      </c>
      <c r="B24267">
        <v>28</v>
      </c>
      <c r="C24267" t="s">
        <v>153</v>
      </c>
      <c r="D24267" s="1">
        <v>42060</v>
      </c>
      <c r="F24267">
        <v>1</v>
      </c>
      <c r="G24267">
        <v>4019</v>
      </c>
      <c r="H24267" t="s">
        <v>26</v>
      </c>
      <c r="J24267" t="s">
        <v>14</v>
      </c>
      <c r="K24267">
        <v>55</v>
      </c>
      <c r="L24267" t="s">
        <v>15</v>
      </c>
    </row>
    <row r="24268" spans="1:12">
      <c r="A24268" t="e">
        <f ca="1">E00251617666221</f>
        <v>#NAME?</v>
      </c>
      <c r="B24268">
        <v>6156</v>
      </c>
      <c r="C24268" t="s">
        <v>352</v>
      </c>
      <c r="D24268" s="1">
        <v>41751</v>
      </c>
      <c r="F24268">
        <v>1</v>
      </c>
      <c r="G24268">
        <v>3019</v>
      </c>
      <c r="H24268" t="s">
        <v>441</v>
      </c>
      <c r="J24268" t="s">
        <v>14</v>
      </c>
      <c r="K24268">
        <v>38</v>
      </c>
      <c r="L24268" t="s">
        <v>15</v>
      </c>
    </row>
    <row r="24269" spans="1:12">
      <c r="A24269" t="e">
        <f ca="1">E00251512648621</f>
        <v>#NAME?</v>
      </c>
      <c r="B24269">
        <v>62</v>
      </c>
      <c r="C24269" t="s">
        <v>20</v>
      </c>
      <c r="D24269" s="1">
        <v>41564</v>
      </c>
      <c r="F24269">
        <v>3</v>
      </c>
      <c r="G24269">
        <v>2729</v>
      </c>
      <c r="H24269" t="s">
        <v>115</v>
      </c>
      <c r="J24269" t="s">
        <v>14</v>
      </c>
      <c r="K24269">
        <v>46</v>
      </c>
      <c r="L24269" t="s">
        <v>15</v>
      </c>
    </row>
    <row r="24270" spans="1:12">
      <c r="A24270" t="e">
        <f ca="1">E00251615167221</f>
        <v>#NAME?</v>
      </c>
      <c r="B24270">
        <v>1929</v>
      </c>
      <c r="C24270" t="s">
        <v>195</v>
      </c>
      <c r="D24270" s="1">
        <v>41102</v>
      </c>
      <c r="F24270">
        <v>3</v>
      </c>
      <c r="G24270">
        <v>30000</v>
      </c>
      <c r="H24270" t="s">
        <v>144</v>
      </c>
      <c r="J24270" t="s">
        <v>14</v>
      </c>
      <c r="K24270">
        <v>48</v>
      </c>
      <c r="L24270" t="s">
        <v>15</v>
      </c>
    </row>
    <row r="24271" spans="1:12">
      <c r="A24271" t="e">
        <f ca="1">E00251615167221</f>
        <v>#NAME?</v>
      </c>
      <c r="B24271">
        <v>1929</v>
      </c>
      <c r="C24271" t="s">
        <v>195</v>
      </c>
      <c r="D24271" s="1">
        <v>41389</v>
      </c>
      <c r="F24271">
        <v>1</v>
      </c>
      <c r="G24271">
        <v>7969</v>
      </c>
      <c r="H24271" t="s">
        <v>87</v>
      </c>
      <c r="J24271" t="s">
        <v>14</v>
      </c>
      <c r="K24271">
        <v>48</v>
      </c>
      <c r="L24271" t="s">
        <v>22</v>
      </c>
    </row>
    <row r="24272" spans="1:12">
      <c r="A24272" t="e">
        <f ca="1">E00251715048221</f>
        <v>#NAME?</v>
      </c>
      <c r="B24272">
        <v>65</v>
      </c>
      <c r="C24272" t="s">
        <v>713</v>
      </c>
      <c r="D24272" s="1">
        <v>42046</v>
      </c>
      <c r="F24272">
        <v>2</v>
      </c>
      <c r="G24272">
        <v>37991</v>
      </c>
      <c r="H24272" t="s">
        <v>851</v>
      </c>
      <c r="J24272" t="s">
        <v>14</v>
      </c>
      <c r="K24272">
        <v>46</v>
      </c>
      <c r="L24272" t="s">
        <v>15</v>
      </c>
    </row>
    <row r="24273" spans="1:12">
      <c r="A24273" t="e">
        <f ca="1">E00251524987321</f>
        <v>#NAME?</v>
      </c>
      <c r="B24273">
        <v>438</v>
      </c>
      <c r="C24273" t="s">
        <v>474</v>
      </c>
      <c r="D24273" s="1">
        <v>42605</v>
      </c>
      <c r="F24273">
        <v>1</v>
      </c>
      <c r="G24273">
        <v>25000</v>
      </c>
      <c r="H24273" t="s">
        <v>178</v>
      </c>
      <c r="J24273" t="s">
        <v>14</v>
      </c>
      <c r="K24273">
        <v>57</v>
      </c>
      <c r="L24273" t="s">
        <v>15</v>
      </c>
    </row>
    <row r="24274" spans="1:12">
      <c r="A24274" t="e">
        <f ca="1">E00251439746321</f>
        <v>#NAME?</v>
      </c>
      <c r="B24274">
        <v>297</v>
      </c>
      <c r="C24274" t="s">
        <v>411</v>
      </c>
      <c r="D24274" s="1">
        <v>42017</v>
      </c>
      <c r="F24274">
        <v>6</v>
      </c>
      <c r="G24274">
        <v>7841</v>
      </c>
      <c r="H24274" t="s">
        <v>154</v>
      </c>
      <c r="J24274" t="s">
        <v>14</v>
      </c>
      <c r="K24274">
        <v>62</v>
      </c>
      <c r="L24274" t="s">
        <v>22</v>
      </c>
    </row>
    <row r="24275" spans="1:12">
      <c r="A24275" t="e">
        <f ca="1">E00251439746321</f>
        <v>#NAME?</v>
      </c>
      <c r="B24275">
        <v>297</v>
      </c>
      <c r="C24275" t="s">
        <v>411</v>
      </c>
      <c r="D24275" s="1">
        <v>42208</v>
      </c>
      <c r="F24275">
        <v>1</v>
      </c>
      <c r="G24275">
        <v>3689</v>
      </c>
      <c r="H24275" t="s">
        <v>159</v>
      </c>
      <c r="J24275" t="s">
        <v>14</v>
      </c>
      <c r="K24275">
        <v>63</v>
      </c>
      <c r="L24275" t="s">
        <v>15</v>
      </c>
    </row>
    <row r="24276" spans="1:12">
      <c r="A24276" t="e">
        <f ca="1">E00251431566321</f>
        <v>#NAME?</v>
      </c>
      <c r="B24276">
        <v>701</v>
      </c>
      <c r="C24276" t="s">
        <v>72</v>
      </c>
      <c r="D24276" s="1">
        <v>41772</v>
      </c>
      <c r="F24276">
        <v>6</v>
      </c>
      <c r="G24276">
        <v>60784</v>
      </c>
      <c r="H24276" t="s">
        <v>839</v>
      </c>
      <c r="J24276" t="s">
        <v>14</v>
      </c>
      <c r="K24276">
        <v>61</v>
      </c>
      <c r="L24276" t="s">
        <v>15</v>
      </c>
    </row>
    <row r="24277" spans="1:12">
      <c r="A24277" t="e">
        <f ca="1">E00251432157821</f>
        <v>#NAME?</v>
      </c>
      <c r="B24277">
        <v>497</v>
      </c>
      <c r="C24277" t="s">
        <v>141</v>
      </c>
      <c r="D24277" s="1">
        <v>41016</v>
      </c>
      <c r="F24277">
        <v>1</v>
      </c>
      <c r="G24277">
        <v>25000</v>
      </c>
      <c r="H24277" t="s">
        <v>178</v>
      </c>
      <c r="J24277" t="s">
        <v>14</v>
      </c>
      <c r="K24277">
        <v>59</v>
      </c>
      <c r="L24277" t="s">
        <v>15</v>
      </c>
    </row>
    <row r="24278" spans="1:12">
      <c r="A24278" t="e">
        <f ca="1">E00251537622321</f>
        <v>#NAME?</v>
      </c>
      <c r="B24278">
        <v>4894</v>
      </c>
      <c r="C24278" t="s">
        <v>1502</v>
      </c>
      <c r="D24278" s="1">
        <v>42141</v>
      </c>
      <c r="F24278">
        <v>1</v>
      </c>
      <c r="G24278">
        <v>5198</v>
      </c>
      <c r="H24278" t="s">
        <v>200</v>
      </c>
      <c r="I24278" t="s">
        <v>148</v>
      </c>
      <c r="J24278" t="s">
        <v>57</v>
      </c>
      <c r="K24278">
        <v>52</v>
      </c>
      <c r="L24278" t="s">
        <v>15</v>
      </c>
    </row>
    <row r="24279" spans="1:12">
      <c r="A24279" t="e">
        <f ca="1">E00251532309221</f>
        <v>#NAME?</v>
      </c>
      <c r="B24279">
        <v>451</v>
      </c>
      <c r="C24279" t="s">
        <v>102</v>
      </c>
      <c r="D24279" s="1">
        <v>42991</v>
      </c>
      <c r="F24279">
        <v>1</v>
      </c>
      <c r="G24279">
        <v>7243</v>
      </c>
      <c r="H24279" t="s">
        <v>42</v>
      </c>
      <c r="J24279" t="s">
        <v>14</v>
      </c>
      <c r="K24279">
        <v>52</v>
      </c>
      <c r="L24279" t="s">
        <v>15</v>
      </c>
    </row>
    <row r="24280" spans="1:12">
      <c r="A24280" t="e">
        <f ca="1">E00251711585721</f>
        <v>#NAME?</v>
      </c>
      <c r="B24280">
        <v>10</v>
      </c>
      <c r="C24280" t="s">
        <v>18</v>
      </c>
      <c r="D24280" s="1">
        <v>41313</v>
      </c>
      <c r="F24280">
        <v>2</v>
      </c>
      <c r="G24280">
        <v>4019</v>
      </c>
      <c r="H24280" t="s">
        <v>26</v>
      </c>
      <c r="J24280" t="s">
        <v>14</v>
      </c>
      <c r="K24280">
        <v>52</v>
      </c>
      <c r="L24280" t="s">
        <v>15</v>
      </c>
    </row>
    <row r="24281" spans="1:12">
      <c r="A24281" t="e">
        <f ca="1">E00251432157821</f>
        <v>#NAME?</v>
      </c>
      <c r="B24281">
        <v>497</v>
      </c>
      <c r="C24281" t="s">
        <v>141</v>
      </c>
      <c r="D24281" s="1">
        <v>42915</v>
      </c>
      <c r="F24281">
        <v>1</v>
      </c>
      <c r="G24281">
        <v>4660</v>
      </c>
      <c r="H24281" t="s">
        <v>215</v>
      </c>
      <c r="J24281" t="s">
        <v>14</v>
      </c>
      <c r="K24281">
        <v>64</v>
      </c>
      <c r="L24281" t="s">
        <v>15</v>
      </c>
    </row>
    <row r="24282" spans="1:12">
      <c r="A24282" t="e">
        <f ca="1">E00251429162721</f>
        <v>#NAME?</v>
      </c>
      <c r="B24282">
        <v>285</v>
      </c>
      <c r="C24282" t="s">
        <v>117</v>
      </c>
      <c r="D24282" s="1">
        <v>42411</v>
      </c>
      <c r="F24282">
        <v>1</v>
      </c>
      <c r="G24282">
        <v>4940</v>
      </c>
      <c r="H24282" t="s">
        <v>708</v>
      </c>
      <c r="J24282" t="s">
        <v>14</v>
      </c>
      <c r="K24282">
        <v>59</v>
      </c>
      <c r="L24282" t="s">
        <v>15</v>
      </c>
    </row>
    <row r="24283" spans="1:12">
      <c r="A24283" t="e">
        <f ca="1">E00251512504921</f>
        <v>#NAME?</v>
      </c>
      <c r="B24283">
        <v>47</v>
      </c>
      <c r="C24283" t="s">
        <v>494</v>
      </c>
      <c r="D24283" s="1">
        <v>42333</v>
      </c>
      <c r="F24283">
        <v>2</v>
      </c>
      <c r="G24283">
        <v>4719</v>
      </c>
      <c r="H24283" t="s">
        <v>1039</v>
      </c>
      <c r="J24283" t="s">
        <v>14</v>
      </c>
      <c r="K24283">
        <v>53</v>
      </c>
      <c r="L24283" t="s">
        <v>15</v>
      </c>
    </row>
    <row r="24284" spans="1:12">
      <c r="A24284" t="e">
        <f ca="1">E00251512504921</f>
        <v>#NAME?</v>
      </c>
      <c r="B24284">
        <v>47</v>
      </c>
      <c r="C24284" t="s">
        <v>494</v>
      </c>
      <c r="D24284" s="1">
        <v>43047</v>
      </c>
      <c r="F24284">
        <v>2</v>
      </c>
      <c r="G24284">
        <v>4019</v>
      </c>
      <c r="H24284" t="s">
        <v>26</v>
      </c>
      <c r="J24284" t="s">
        <v>14</v>
      </c>
      <c r="K24284">
        <v>55</v>
      </c>
      <c r="L24284" t="s">
        <v>15</v>
      </c>
    </row>
    <row r="24285" spans="1:12">
      <c r="A24285" t="e">
        <f ca="1">E00251431418121</f>
        <v>#NAME?</v>
      </c>
      <c r="B24285">
        <v>701</v>
      </c>
      <c r="C24285" t="s">
        <v>72</v>
      </c>
      <c r="D24285" s="1">
        <v>41515</v>
      </c>
      <c r="F24285">
        <v>1</v>
      </c>
      <c r="G24285">
        <v>91</v>
      </c>
      <c r="H24285" t="s">
        <v>927</v>
      </c>
      <c r="J24285" t="s">
        <v>14</v>
      </c>
      <c r="K24285">
        <v>53</v>
      </c>
      <c r="L24285" t="s">
        <v>15</v>
      </c>
    </row>
    <row r="24286" spans="1:12">
      <c r="A24286" t="e">
        <f ca="1">E00251431418121</f>
        <v>#NAME?</v>
      </c>
      <c r="B24286">
        <v>701</v>
      </c>
      <c r="C24286" t="s">
        <v>72</v>
      </c>
      <c r="D24286" s="1">
        <v>42156</v>
      </c>
      <c r="F24286">
        <v>4</v>
      </c>
      <c r="G24286">
        <v>27800</v>
      </c>
      <c r="H24286" t="s">
        <v>145</v>
      </c>
      <c r="J24286" t="s">
        <v>14</v>
      </c>
      <c r="K24286">
        <v>55</v>
      </c>
      <c r="L24286" t="s">
        <v>15</v>
      </c>
    </row>
    <row r="24287" spans="1:12">
      <c r="A24287" t="e">
        <f ca="1">E00251431418121</f>
        <v>#NAME?</v>
      </c>
      <c r="B24287">
        <v>701</v>
      </c>
      <c r="C24287" t="s">
        <v>72</v>
      </c>
      <c r="D24287" s="1">
        <v>42768</v>
      </c>
      <c r="F24287">
        <v>3</v>
      </c>
      <c r="G24287">
        <v>7823</v>
      </c>
      <c r="H24287" t="s">
        <v>282</v>
      </c>
      <c r="J24287" t="s">
        <v>14</v>
      </c>
      <c r="K24287">
        <v>57</v>
      </c>
      <c r="L24287" t="s">
        <v>22</v>
      </c>
    </row>
    <row r="24288" spans="1:12">
      <c r="A24288" t="e">
        <f ca="1">E00251431418121</f>
        <v>#NAME?</v>
      </c>
      <c r="B24288">
        <v>701</v>
      </c>
      <c r="C24288" t="s">
        <v>72</v>
      </c>
      <c r="D24288" s="1">
        <v>42768</v>
      </c>
      <c r="F24288">
        <v>4</v>
      </c>
      <c r="G24288">
        <v>27800</v>
      </c>
      <c r="H24288" t="s">
        <v>145</v>
      </c>
      <c r="J24288" t="s">
        <v>14</v>
      </c>
      <c r="K24288">
        <v>57</v>
      </c>
      <c r="L24288" t="s">
        <v>15</v>
      </c>
    </row>
    <row r="24289" spans="1:12">
      <c r="A24289" t="e">
        <f ca="1">E00251626527921</f>
        <v>#NAME?</v>
      </c>
      <c r="B24289">
        <v>695</v>
      </c>
      <c r="C24289" t="s">
        <v>257</v>
      </c>
      <c r="D24289" s="1">
        <v>41397</v>
      </c>
      <c r="F24289">
        <v>2</v>
      </c>
      <c r="G24289">
        <v>78321</v>
      </c>
      <c r="H24289" t="s">
        <v>490</v>
      </c>
      <c r="J24289" t="s">
        <v>14</v>
      </c>
      <c r="K24289">
        <v>39</v>
      </c>
      <c r="L24289" t="s">
        <v>22</v>
      </c>
    </row>
    <row r="24290" spans="1:12">
      <c r="A24290" t="e">
        <f ca="1">E00251431566321</f>
        <v>#NAME?</v>
      </c>
      <c r="B24290">
        <v>701</v>
      </c>
      <c r="C24290" t="s">
        <v>72</v>
      </c>
      <c r="D24290" s="1">
        <v>41585</v>
      </c>
      <c r="F24290">
        <v>3</v>
      </c>
      <c r="G24290">
        <v>30000</v>
      </c>
      <c r="H24290" t="s">
        <v>144</v>
      </c>
      <c r="J24290" t="s">
        <v>14</v>
      </c>
      <c r="K24290">
        <v>61</v>
      </c>
      <c r="L24290" t="s">
        <v>15</v>
      </c>
    </row>
    <row r="24291" spans="1:12">
      <c r="A24291" t="e">
        <f ca="1">E00251431566321</f>
        <v>#NAME?</v>
      </c>
      <c r="B24291">
        <v>701</v>
      </c>
      <c r="C24291" t="s">
        <v>72</v>
      </c>
      <c r="D24291" s="1">
        <v>41603</v>
      </c>
      <c r="F24291">
        <v>3</v>
      </c>
      <c r="G24291">
        <v>27802</v>
      </c>
      <c r="H24291" t="s">
        <v>83</v>
      </c>
      <c r="J24291" t="s">
        <v>14</v>
      </c>
      <c r="K24291">
        <v>61</v>
      </c>
      <c r="L24291" t="s">
        <v>15</v>
      </c>
    </row>
    <row r="24292" spans="1:12">
      <c r="A24292" t="e">
        <f ca="1">E00251431566321</f>
        <v>#NAME?</v>
      </c>
      <c r="B24292">
        <v>701</v>
      </c>
      <c r="C24292" t="s">
        <v>72</v>
      </c>
      <c r="D24292" s="1">
        <v>41655</v>
      </c>
      <c r="F24292">
        <v>1</v>
      </c>
      <c r="G24292">
        <v>4019</v>
      </c>
      <c r="H24292" t="s">
        <v>26</v>
      </c>
      <c r="J24292" t="s">
        <v>14</v>
      </c>
      <c r="K24292">
        <v>61</v>
      </c>
      <c r="L24292" t="s">
        <v>15</v>
      </c>
    </row>
    <row r="24293" spans="1:12">
      <c r="A24293" t="e">
        <f ca="1">E00251431566321</f>
        <v>#NAME?</v>
      </c>
      <c r="B24293">
        <v>701</v>
      </c>
      <c r="C24293" t="s">
        <v>72</v>
      </c>
      <c r="D24293" s="1">
        <v>41752</v>
      </c>
      <c r="F24293">
        <v>6</v>
      </c>
      <c r="G24293">
        <v>60784</v>
      </c>
      <c r="H24293" t="s">
        <v>839</v>
      </c>
      <c r="J24293" t="s">
        <v>14</v>
      </c>
      <c r="K24293">
        <v>61</v>
      </c>
      <c r="L24293" t="s">
        <v>15</v>
      </c>
    </row>
    <row r="24294" spans="1:12">
      <c r="A24294" t="e">
        <f ca="1">E00251431566321</f>
        <v>#NAME?</v>
      </c>
      <c r="B24294">
        <v>701</v>
      </c>
      <c r="C24294" t="s">
        <v>72</v>
      </c>
      <c r="D24294" s="1">
        <v>41984</v>
      </c>
      <c r="F24294">
        <v>1</v>
      </c>
      <c r="G24294">
        <v>5258</v>
      </c>
      <c r="H24294" t="s">
        <v>236</v>
      </c>
      <c r="J24294" t="s">
        <v>14</v>
      </c>
      <c r="K24294">
        <v>62</v>
      </c>
      <c r="L24294" t="s">
        <v>15</v>
      </c>
    </row>
    <row r="24295" spans="1:12">
      <c r="A24295" t="e">
        <f ca="1">E00251531526821</f>
        <v>#NAME?</v>
      </c>
      <c r="B24295">
        <v>701</v>
      </c>
      <c r="C24295" t="s">
        <v>72</v>
      </c>
      <c r="D24295" s="1">
        <v>41485</v>
      </c>
      <c r="F24295">
        <v>5</v>
      </c>
      <c r="G24295">
        <v>27802</v>
      </c>
      <c r="H24295" t="s">
        <v>83</v>
      </c>
      <c r="J24295" t="s">
        <v>14</v>
      </c>
      <c r="K24295">
        <v>55</v>
      </c>
      <c r="L24295" t="s">
        <v>15</v>
      </c>
    </row>
    <row r="24296" spans="1:12">
      <c r="A24296" t="e">
        <f ca="1">E00251531964221</f>
        <v>#NAME?</v>
      </c>
      <c r="B24296">
        <v>746</v>
      </c>
      <c r="C24296" t="s">
        <v>527</v>
      </c>
      <c r="D24296" s="1">
        <v>43005</v>
      </c>
      <c r="F24296">
        <v>1</v>
      </c>
      <c r="G24296">
        <v>78650</v>
      </c>
      <c r="H24296" t="s">
        <v>414</v>
      </c>
      <c r="I24296" t="s">
        <v>56</v>
      </c>
      <c r="J24296" t="s">
        <v>57</v>
      </c>
      <c r="K24296">
        <v>47</v>
      </c>
      <c r="L24296" t="s">
        <v>22</v>
      </c>
    </row>
    <row r="24297" spans="1:12">
      <c r="A24297" t="e">
        <f ca="1">E00251711585721</f>
        <v>#NAME?</v>
      </c>
      <c r="B24297">
        <v>10</v>
      </c>
      <c r="C24297" t="s">
        <v>18</v>
      </c>
      <c r="D24297" s="1">
        <v>41144</v>
      </c>
      <c r="F24297">
        <v>1</v>
      </c>
      <c r="G24297">
        <v>4019</v>
      </c>
      <c r="H24297" t="s">
        <v>26</v>
      </c>
      <c r="J24297" t="s">
        <v>14</v>
      </c>
      <c r="K24297">
        <v>52</v>
      </c>
      <c r="L24297" t="s">
        <v>15</v>
      </c>
    </row>
    <row r="24298" spans="1:12">
      <c r="A24298" t="e">
        <f ca="1">E00251512504921</f>
        <v>#NAME?</v>
      </c>
      <c r="B24298">
        <v>763</v>
      </c>
      <c r="C24298" t="s">
        <v>194</v>
      </c>
      <c r="D24298" s="1">
        <v>41285</v>
      </c>
      <c r="E24298">
        <v>0</v>
      </c>
      <c r="F24298">
        <v>3</v>
      </c>
      <c r="G24298">
        <v>49390</v>
      </c>
      <c r="H24298" t="s">
        <v>59</v>
      </c>
      <c r="J24298" t="s">
        <v>34</v>
      </c>
      <c r="K24298">
        <v>50</v>
      </c>
      <c r="L24298" t="s">
        <v>15</v>
      </c>
    </row>
    <row r="24299" spans="1:12">
      <c r="A24299" t="e">
        <f ca="1">E00251617666221</f>
        <v>#NAME?</v>
      </c>
      <c r="B24299">
        <v>6046</v>
      </c>
      <c r="C24299" t="s">
        <v>98</v>
      </c>
      <c r="D24299" s="1">
        <v>43073</v>
      </c>
      <c r="F24299">
        <v>1</v>
      </c>
      <c r="G24299">
        <v>71943</v>
      </c>
      <c r="H24299" t="s">
        <v>1549</v>
      </c>
      <c r="I24299" t="s">
        <v>56</v>
      </c>
      <c r="J24299" t="s">
        <v>57</v>
      </c>
      <c r="K24299">
        <v>42</v>
      </c>
      <c r="L24299" t="s">
        <v>15</v>
      </c>
    </row>
    <row r="24300" spans="1:12">
      <c r="A24300" t="e">
        <f ca="1">E00251617666221</f>
        <v>#NAME?</v>
      </c>
      <c r="B24300">
        <v>6156</v>
      </c>
      <c r="C24300" t="s">
        <v>352</v>
      </c>
      <c r="D24300" s="1">
        <v>41725</v>
      </c>
      <c r="F24300">
        <v>2</v>
      </c>
      <c r="G24300">
        <v>78097</v>
      </c>
      <c r="H24300" t="s">
        <v>1152</v>
      </c>
      <c r="J24300" t="s">
        <v>14</v>
      </c>
      <c r="K24300">
        <v>38</v>
      </c>
      <c r="L24300" t="s">
        <v>22</v>
      </c>
    </row>
    <row r="24301" spans="1:12">
      <c r="A24301" t="e">
        <f ca="1">E00251617666221</f>
        <v>#NAME?</v>
      </c>
      <c r="B24301">
        <v>6156</v>
      </c>
      <c r="C24301" t="s">
        <v>352</v>
      </c>
      <c r="D24301" s="1">
        <v>41905</v>
      </c>
      <c r="F24301">
        <v>2</v>
      </c>
      <c r="G24301">
        <v>78097</v>
      </c>
      <c r="H24301" t="s">
        <v>1152</v>
      </c>
      <c r="J24301" t="s">
        <v>14</v>
      </c>
      <c r="K24301">
        <v>39</v>
      </c>
      <c r="L24301" t="s">
        <v>22</v>
      </c>
    </row>
    <row r="24302" spans="1:12">
      <c r="A24302" t="e">
        <f ca="1">E00251531526821</f>
        <v>#NAME?</v>
      </c>
      <c r="B24302">
        <v>701</v>
      </c>
      <c r="C24302" t="s">
        <v>72</v>
      </c>
      <c r="D24302" s="1">
        <v>41793</v>
      </c>
      <c r="F24302">
        <v>4</v>
      </c>
      <c r="G24302">
        <v>30591</v>
      </c>
      <c r="H24302" t="s">
        <v>841</v>
      </c>
      <c r="J24302" t="s">
        <v>14</v>
      </c>
      <c r="K24302">
        <v>56</v>
      </c>
      <c r="L24302" t="s">
        <v>15</v>
      </c>
    </row>
    <row r="24303" spans="1:12">
      <c r="A24303" t="e">
        <f ca="1">E00251531526821</f>
        <v>#NAME?</v>
      </c>
      <c r="B24303">
        <v>701</v>
      </c>
      <c r="C24303" t="s">
        <v>72</v>
      </c>
      <c r="D24303" s="1">
        <v>41793</v>
      </c>
      <c r="F24303">
        <v>5</v>
      </c>
      <c r="G24303">
        <v>2989</v>
      </c>
      <c r="H24303" t="s">
        <v>844</v>
      </c>
      <c r="J24303" t="s">
        <v>14</v>
      </c>
      <c r="K24303">
        <v>56</v>
      </c>
      <c r="L24303" t="s">
        <v>15</v>
      </c>
    </row>
    <row r="24304" spans="1:12">
      <c r="A24304" t="e">
        <f ca="1">E00251711585721</f>
        <v>#NAME?</v>
      </c>
      <c r="B24304">
        <v>10</v>
      </c>
      <c r="C24304" t="s">
        <v>18</v>
      </c>
      <c r="D24304" s="1">
        <v>42676</v>
      </c>
      <c r="F24304">
        <v>1</v>
      </c>
      <c r="G24304">
        <v>2729</v>
      </c>
      <c r="H24304" t="s">
        <v>115</v>
      </c>
      <c r="J24304" t="s">
        <v>14</v>
      </c>
      <c r="K24304">
        <v>56</v>
      </c>
      <c r="L24304" t="s">
        <v>15</v>
      </c>
    </row>
    <row r="24305" spans="1:12">
      <c r="A24305" t="e">
        <f ca="1">E00251531526821</f>
        <v>#NAME?</v>
      </c>
      <c r="B24305">
        <v>701</v>
      </c>
      <c r="C24305" t="s">
        <v>72</v>
      </c>
      <c r="D24305" s="1">
        <v>42936</v>
      </c>
      <c r="F24305">
        <v>3</v>
      </c>
      <c r="G24305">
        <v>3899</v>
      </c>
      <c r="H24305" t="s">
        <v>264</v>
      </c>
      <c r="J24305" t="s">
        <v>14</v>
      </c>
      <c r="K24305">
        <v>59</v>
      </c>
      <c r="L24305" t="s">
        <v>15</v>
      </c>
    </row>
    <row r="24306" spans="1:12">
      <c r="A24306" t="e">
        <f ca="1">E00251531526821</f>
        <v>#NAME?</v>
      </c>
      <c r="B24306">
        <v>701</v>
      </c>
      <c r="C24306" t="s">
        <v>72</v>
      </c>
      <c r="D24306" s="1">
        <v>41464</v>
      </c>
      <c r="F24306">
        <v>2</v>
      </c>
      <c r="G24306">
        <v>3899</v>
      </c>
      <c r="H24306" t="s">
        <v>264</v>
      </c>
      <c r="J24306" t="s">
        <v>14</v>
      </c>
      <c r="K24306">
        <v>55</v>
      </c>
      <c r="L24306" t="s">
        <v>15</v>
      </c>
    </row>
    <row r="24307" spans="1:12">
      <c r="A24307" t="e">
        <f ca="1">E00251531526821</f>
        <v>#NAME?</v>
      </c>
      <c r="B24307">
        <v>701</v>
      </c>
      <c r="C24307" t="s">
        <v>72</v>
      </c>
      <c r="D24307" s="1">
        <v>42296</v>
      </c>
      <c r="F24307">
        <v>6</v>
      </c>
      <c r="G24307">
        <v>27802</v>
      </c>
      <c r="H24307" t="s">
        <v>83</v>
      </c>
      <c r="J24307" t="s">
        <v>14</v>
      </c>
      <c r="K24307">
        <v>58</v>
      </c>
      <c r="L24307" t="s">
        <v>15</v>
      </c>
    </row>
    <row r="24308" spans="1:12">
      <c r="A24308" t="e">
        <f ca="1">E00251531526821</f>
        <v>#NAME?</v>
      </c>
      <c r="B24308">
        <v>701</v>
      </c>
      <c r="C24308" t="s">
        <v>72</v>
      </c>
      <c r="D24308" s="1">
        <v>42788</v>
      </c>
      <c r="F24308">
        <v>4</v>
      </c>
      <c r="G24308">
        <v>27802</v>
      </c>
      <c r="H24308" t="s">
        <v>83</v>
      </c>
      <c r="J24308" t="s">
        <v>14</v>
      </c>
      <c r="K24308">
        <v>59</v>
      </c>
      <c r="L24308" t="s">
        <v>15</v>
      </c>
    </row>
    <row r="24309" spans="1:12">
      <c r="A24309" t="e">
        <f ca="1">E00251531526821</f>
        <v>#NAME?</v>
      </c>
      <c r="B24309">
        <v>701</v>
      </c>
      <c r="C24309" t="s">
        <v>72</v>
      </c>
      <c r="D24309" s="1">
        <v>42809</v>
      </c>
      <c r="F24309">
        <v>5</v>
      </c>
      <c r="G24309">
        <v>3669</v>
      </c>
      <c r="H24309" t="s">
        <v>289</v>
      </c>
      <c r="J24309" t="s">
        <v>14</v>
      </c>
      <c r="K24309">
        <v>59</v>
      </c>
      <c r="L24309" t="s">
        <v>15</v>
      </c>
    </row>
    <row r="24310" spans="1:12">
      <c r="A24310" t="e">
        <f ca="1">E00251427550421</f>
        <v>#NAME?</v>
      </c>
      <c r="B24310">
        <v>11</v>
      </c>
      <c r="C24310" t="s">
        <v>245</v>
      </c>
      <c r="D24310" s="1">
        <v>42027</v>
      </c>
      <c r="F24310">
        <v>1</v>
      </c>
      <c r="G24310">
        <v>7243</v>
      </c>
      <c r="H24310" t="s">
        <v>42</v>
      </c>
      <c r="J24310" t="s">
        <v>14</v>
      </c>
      <c r="K24310">
        <v>60</v>
      </c>
      <c r="L24310" t="s">
        <v>15</v>
      </c>
    </row>
    <row r="24311" spans="1:12">
      <c r="A24311" t="e">
        <f ca="1">E00251711585721</f>
        <v>#NAME?</v>
      </c>
      <c r="B24311">
        <v>10</v>
      </c>
      <c r="C24311" t="s">
        <v>18</v>
      </c>
      <c r="D24311" s="1">
        <v>41276</v>
      </c>
      <c r="F24311">
        <v>2</v>
      </c>
      <c r="G24311">
        <v>4019</v>
      </c>
      <c r="H24311" t="s">
        <v>26</v>
      </c>
      <c r="J24311" t="s">
        <v>14</v>
      </c>
      <c r="K24311">
        <v>52</v>
      </c>
      <c r="L24311" t="s">
        <v>15</v>
      </c>
    </row>
    <row r="24312" spans="1:12">
      <c r="A24312" t="e">
        <f ca="1">E00251711585721</f>
        <v>#NAME?</v>
      </c>
      <c r="B24312">
        <v>10</v>
      </c>
      <c r="C24312" t="s">
        <v>18</v>
      </c>
      <c r="D24312" s="1">
        <v>42019</v>
      </c>
      <c r="F24312">
        <v>4</v>
      </c>
      <c r="G24312">
        <v>27800</v>
      </c>
      <c r="H24312" t="s">
        <v>145</v>
      </c>
      <c r="J24312" t="s">
        <v>14</v>
      </c>
      <c r="K24312">
        <v>54</v>
      </c>
      <c r="L24312" t="s">
        <v>15</v>
      </c>
    </row>
    <row r="24313" spans="1:12">
      <c r="A24313" t="e">
        <f ca="1">E00251711585721</f>
        <v>#NAME?</v>
      </c>
      <c r="B24313">
        <v>10</v>
      </c>
      <c r="C24313" t="s">
        <v>18</v>
      </c>
      <c r="D24313" s="1">
        <v>41548</v>
      </c>
      <c r="F24313">
        <v>3</v>
      </c>
      <c r="G24313">
        <v>4019</v>
      </c>
      <c r="H24313" t="s">
        <v>26</v>
      </c>
      <c r="J24313" t="s">
        <v>14</v>
      </c>
      <c r="K24313">
        <v>53</v>
      </c>
      <c r="L24313" t="s">
        <v>15</v>
      </c>
    </row>
    <row r="24314" spans="1:12">
      <c r="A24314" t="e">
        <f ca="1">E00251537622321</f>
        <v>#NAME?</v>
      </c>
      <c r="B24314">
        <v>1077</v>
      </c>
      <c r="C24314" t="s">
        <v>848</v>
      </c>
      <c r="D24314" s="1">
        <v>41306</v>
      </c>
      <c r="F24314">
        <v>4</v>
      </c>
      <c r="G24314">
        <v>27802</v>
      </c>
      <c r="H24314" t="s">
        <v>83</v>
      </c>
      <c r="J24314" t="s">
        <v>14</v>
      </c>
      <c r="K24314">
        <v>49</v>
      </c>
      <c r="L24314" t="s">
        <v>15</v>
      </c>
    </row>
    <row r="24315" spans="1:12">
      <c r="A24315" t="e">
        <f ca="1">E00251537622321</f>
        <v>#NAME?</v>
      </c>
      <c r="B24315">
        <v>1077</v>
      </c>
      <c r="C24315" t="s">
        <v>848</v>
      </c>
      <c r="D24315" s="1">
        <v>41473</v>
      </c>
      <c r="F24315">
        <v>3</v>
      </c>
      <c r="G24315">
        <v>27802</v>
      </c>
      <c r="H24315" t="s">
        <v>83</v>
      </c>
      <c r="J24315" t="s">
        <v>14</v>
      </c>
      <c r="K24315">
        <v>50</v>
      </c>
      <c r="L24315" t="s">
        <v>15</v>
      </c>
    </row>
    <row r="24316" spans="1:12">
      <c r="A24316" t="e">
        <f ca="1">E00251711585721</f>
        <v>#NAME?</v>
      </c>
      <c r="B24316">
        <v>10</v>
      </c>
      <c r="C24316" t="s">
        <v>18</v>
      </c>
      <c r="D24316" s="1">
        <v>43017</v>
      </c>
      <c r="F24316">
        <v>4</v>
      </c>
      <c r="G24316">
        <v>7904</v>
      </c>
      <c r="H24316" t="s">
        <v>75</v>
      </c>
      <c r="J24316" t="s">
        <v>14</v>
      </c>
      <c r="K24316">
        <v>57</v>
      </c>
      <c r="L24316" t="s">
        <v>22</v>
      </c>
    </row>
    <row r="24317" spans="1:12">
      <c r="A24317" t="e">
        <f ca="1">E00251514692621</f>
        <v>#NAME?</v>
      </c>
      <c r="B24317">
        <v>452</v>
      </c>
      <c r="C24317" t="s">
        <v>592</v>
      </c>
      <c r="D24317" s="1">
        <v>41872</v>
      </c>
      <c r="F24317">
        <v>2</v>
      </c>
      <c r="G24317">
        <v>3804</v>
      </c>
      <c r="H24317" t="s">
        <v>71</v>
      </c>
      <c r="J24317" t="s">
        <v>14</v>
      </c>
      <c r="K24317">
        <v>43</v>
      </c>
      <c r="L24317" t="s">
        <v>15</v>
      </c>
    </row>
    <row r="24318" spans="1:12">
      <c r="A24318" t="e">
        <f ca="1">E00251625722621</f>
        <v>#NAME?</v>
      </c>
      <c r="B24318">
        <v>28</v>
      </c>
      <c r="C24318" t="s">
        <v>153</v>
      </c>
      <c r="D24318" s="1">
        <v>42101</v>
      </c>
      <c r="F24318">
        <v>1</v>
      </c>
      <c r="G24318">
        <v>3798</v>
      </c>
      <c r="H24318" t="s">
        <v>902</v>
      </c>
      <c r="J24318" t="s">
        <v>14</v>
      </c>
      <c r="K24318">
        <v>40</v>
      </c>
      <c r="L24318" t="s">
        <v>15</v>
      </c>
    </row>
    <row r="24319" spans="1:12">
      <c r="A24319" t="e">
        <f ca="1">E00251711585721</f>
        <v>#NAME?</v>
      </c>
      <c r="B24319">
        <v>10</v>
      </c>
      <c r="C24319" t="s">
        <v>18</v>
      </c>
      <c r="D24319" s="1">
        <v>43017</v>
      </c>
      <c r="F24319">
        <v>2</v>
      </c>
      <c r="G24319">
        <v>2449</v>
      </c>
      <c r="H24319" t="s">
        <v>53</v>
      </c>
      <c r="J24319" t="s">
        <v>14</v>
      </c>
      <c r="K24319">
        <v>57</v>
      </c>
      <c r="L24319" t="s">
        <v>15</v>
      </c>
    </row>
    <row r="24320" spans="1:12">
      <c r="A24320" t="e">
        <f ca="1">E00251531526821</f>
        <v>#NAME?</v>
      </c>
      <c r="B24320">
        <v>701</v>
      </c>
      <c r="C24320" t="s">
        <v>72</v>
      </c>
      <c r="D24320" s="1">
        <v>41731</v>
      </c>
      <c r="F24320">
        <v>1</v>
      </c>
      <c r="G24320">
        <v>3669</v>
      </c>
      <c r="H24320" t="s">
        <v>289</v>
      </c>
      <c r="J24320" t="s">
        <v>14</v>
      </c>
      <c r="K24320">
        <v>56</v>
      </c>
      <c r="L24320" t="s">
        <v>15</v>
      </c>
    </row>
    <row r="24321" spans="1:12">
      <c r="A24321" t="e">
        <f ca="1">E00251431418121</f>
        <v>#NAME?</v>
      </c>
      <c r="B24321">
        <v>701</v>
      </c>
      <c r="C24321" t="s">
        <v>72</v>
      </c>
      <c r="D24321" s="1">
        <v>41940</v>
      </c>
      <c r="F24321">
        <v>4</v>
      </c>
      <c r="G24321">
        <v>27800</v>
      </c>
      <c r="H24321" t="s">
        <v>145</v>
      </c>
      <c r="J24321" t="s">
        <v>14</v>
      </c>
      <c r="K24321">
        <v>54</v>
      </c>
      <c r="L24321" t="s">
        <v>15</v>
      </c>
    </row>
    <row r="24322" spans="1:12">
      <c r="A24322" t="e">
        <f ca="1">E00251431418121</f>
        <v>#NAME?</v>
      </c>
      <c r="B24322">
        <v>701</v>
      </c>
      <c r="C24322" t="s">
        <v>72</v>
      </c>
      <c r="D24322" s="1">
        <v>42865</v>
      </c>
      <c r="F24322">
        <v>2</v>
      </c>
      <c r="G24322">
        <v>30000</v>
      </c>
      <c r="H24322" t="s">
        <v>144</v>
      </c>
      <c r="J24322" t="s">
        <v>14</v>
      </c>
      <c r="K24322">
        <v>57</v>
      </c>
      <c r="L24322" t="s">
        <v>15</v>
      </c>
    </row>
    <row r="24323" spans="1:12">
      <c r="A24323" t="e">
        <f ca="1">E00251431418121</f>
        <v>#NAME?</v>
      </c>
      <c r="B24323">
        <v>701</v>
      </c>
      <c r="C24323" t="s">
        <v>72</v>
      </c>
      <c r="D24323" s="1">
        <v>41850</v>
      </c>
      <c r="F24323">
        <v>1</v>
      </c>
      <c r="G24323">
        <v>5533</v>
      </c>
      <c r="H24323" t="s">
        <v>537</v>
      </c>
      <c r="J24323" t="s">
        <v>14</v>
      </c>
      <c r="K24323">
        <v>54</v>
      </c>
      <c r="L24323" t="s">
        <v>15</v>
      </c>
    </row>
    <row r="24324" spans="1:12">
      <c r="A24324" t="e">
        <f ca="1">E00251431418121</f>
        <v>#NAME?</v>
      </c>
      <c r="B24324">
        <v>701</v>
      </c>
      <c r="C24324" t="s">
        <v>72</v>
      </c>
      <c r="D24324" s="1">
        <v>42501</v>
      </c>
      <c r="F24324">
        <v>2</v>
      </c>
      <c r="G24324">
        <v>5533</v>
      </c>
      <c r="H24324" t="s">
        <v>537</v>
      </c>
      <c r="J24324" t="s">
        <v>14</v>
      </c>
      <c r="K24324">
        <v>56</v>
      </c>
      <c r="L24324" t="s">
        <v>15</v>
      </c>
    </row>
    <row r="24325" spans="1:12">
      <c r="A24325" t="e">
        <f ca="1">E00251431418121</f>
        <v>#NAME?</v>
      </c>
      <c r="B24325">
        <v>701</v>
      </c>
      <c r="C24325" t="s">
        <v>72</v>
      </c>
      <c r="D24325" s="1">
        <v>42865</v>
      </c>
      <c r="F24325">
        <v>4</v>
      </c>
      <c r="G24325">
        <v>7823</v>
      </c>
      <c r="H24325" t="s">
        <v>282</v>
      </c>
      <c r="J24325" t="s">
        <v>14</v>
      </c>
      <c r="K24325">
        <v>57</v>
      </c>
      <c r="L24325" t="s">
        <v>22</v>
      </c>
    </row>
    <row r="24326" spans="1:12">
      <c r="A24326" t="e">
        <f ca="1">E00251711585721</f>
        <v>#NAME?</v>
      </c>
      <c r="B24326">
        <v>10</v>
      </c>
      <c r="C24326" t="s">
        <v>18</v>
      </c>
      <c r="D24326" s="1">
        <v>41659</v>
      </c>
      <c r="F24326">
        <v>1</v>
      </c>
      <c r="G24326">
        <v>7222</v>
      </c>
      <c r="H24326" t="s">
        <v>560</v>
      </c>
      <c r="J24326" t="s">
        <v>14</v>
      </c>
      <c r="K24326">
        <v>53</v>
      </c>
      <c r="L24326" t="s">
        <v>15</v>
      </c>
    </row>
    <row r="24327" spans="1:12">
      <c r="A24327" t="e">
        <f ca="1">E00251711585721</f>
        <v>#NAME?</v>
      </c>
      <c r="B24327">
        <v>10</v>
      </c>
      <c r="C24327" t="s">
        <v>18</v>
      </c>
      <c r="D24327" s="1">
        <v>41687</v>
      </c>
      <c r="F24327">
        <v>1</v>
      </c>
      <c r="G24327">
        <v>7222</v>
      </c>
      <c r="H24327" t="s">
        <v>560</v>
      </c>
      <c r="J24327" t="s">
        <v>14</v>
      </c>
      <c r="K24327">
        <v>53</v>
      </c>
      <c r="L24327" t="s">
        <v>15</v>
      </c>
    </row>
    <row r="24328" spans="1:12">
      <c r="A24328" t="e">
        <f ca="1">E00251711585721</f>
        <v>#NAME?</v>
      </c>
      <c r="B24328">
        <v>10</v>
      </c>
      <c r="C24328" t="s">
        <v>18</v>
      </c>
      <c r="D24328" s="1">
        <v>41768</v>
      </c>
      <c r="F24328">
        <v>1</v>
      </c>
      <c r="G24328">
        <v>2729</v>
      </c>
      <c r="H24328" t="s">
        <v>115</v>
      </c>
      <c r="J24328" t="s">
        <v>14</v>
      </c>
      <c r="K24328">
        <v>54</v>
      </c>
      <c r="L24328" t="s">
        <v>15</v>
      </c>
    </row>
    <row r="24329" spans="1:12">
      <c r="A24329" t="e">
        <f ca="1">E00251427550421</f>
        <v>#NAME?</v>
      </c>
      <c r="B24329">
        <v>26</v>
      </c>
      <c r="C24329" t="s">
        <v>744</v>
      </c>
      <c r="D24329" s="1">
        <v>42954</v>
      </c>
      <c r="F24329">
        <v>1</v>
      </c>
      <c r="G24329">
        <v>7880</v>
      </c>
      <c r="H24329" t="s">
        <v>213</v>
      </c>
      <c r="J24329" t="s">
        <v>14</v>
      </c>
      <c r="K24329">
        <v>63</v>
      </c>
      <c r="L24329" t="s">
        <v>22</v>
      </c>
    </row>
    <row r="24330" spans="1:12">
      <c r="A24330" t="e">
        <f ca="1">E00251424831821</f>
        <v>#NAME?</v>
      </c>
      <c r="B24330">
        <v>121</v>
      </c>
      <c r="C24330" t="s">
        <v>698</v>
      </c>
      <c r="D24330" s="1">
        <v>41236</v>
      </c>
      <c r="F24330">
        <v>2</v>
      </c>
      <c r="G24330">
        <v>5950</v>
      </c>
      <c r="H24330" t="s">
        <v>24</v>
      </c>
      <c r="J24330" t="s">
        <v>14</v>
      </c>
      <c r="K24330">
        <v>49</v>
      </c>
      <c r="L24330" t="s">
        <v>15</v>
      </c>
    </row>
    <row r="24331" spans="1:12">
      <c r="A24331" t="e">
        <f ca="1">E00251531526821</f>
        <v>#NAME?</v>
      </c>
      <c r="B24331">
        <v>701</v>
      </c>
      <c r="C24331" t="s">
        <v>72</v>
      </c>
      <c r="D24331" s="1">
        <v>42325</v>
      </c>
      <c r="F24331">
        <v>2</v>
      </c>
      <c r="G24331">
        <v>2724</v>
      </c>
      <c r="H24331" t="s">
        <v>73</v>
      </c>
      <c r="J24331" t="s">
        <v>14</v>
      </c>
      <c r="K24331">
        <v>58</v>
      </c>
      <c r="L24331" t="s">
        <v>15</v>
      </c>
    </row>
    <row r="24332" spans="1:12">
      <c r="A24332" t="e">
        <f ca="1">E00251427550421</f>
        <v>#NAME?</v>
      </c>
      <c r="B24332">
        <v>11</v>
      </c>
      <c r="C24332" t="s">
        <v>245</v>
      </c>
      <c r="D24332" s="1">
        <v>41786</v>
      </c>
      <c r="F24332">
        <v>2</v>
      </c>
      <c r="G24332">
        <v>34690</v>
      </c>
      <c r="H24332" t="s">
        <v>118</v>
      </c>
      <c r="J24332" t="s">
        <v>14</v>
      </c>
      <c r="K24332">
        <v>60</v>
      </c>
      <c r="L24332" t="s">
        <v>15</v>
      </c>
    </row>
    <row r="24333" spans="1:12">
      <c r="A24333" t="e">
        <f ca="1">E00251611565221</f>
        <v>#NAME?</v>
      </c>
      <c r="B24333">
        <v>10</v>
      </c>
      <c r="C24333" t="s">
        <v>18</v>
      </c>
      <c r="D24333" s="1">
        <v>41537</v>
      </c>
      <c r="F24333">
        <v>1</v>
      </c>
      <c r="G24333">
        <v>3671</v>
      </c>
      <c r="H24333" t="s">
        <v>188</v>
      </c>
      <c r="J24333" t="s">
        <v>14</v>
      </c>
      <c r="K24333">
        <v>45</v>
      </c>
      <c r="L24333" t="s">
        <v>15</v>
      </c>
    </row>
    <row r="24334" spans="1:12">
      <c r="A24334" t="e">
        <f ca="1">E00251514692621</f>
        <v>#NAME?</v>
      </c>
      <c r="B24334">
        <v>718</v>
      </c>
      <c r="C24334" t="s">
        <v>32</v>
      </c>
      <c r="D24334" s="1">
        <v>42789</v>
      </c>
      <c r="F24334">
        <v>1</v>
      </c>
      <c r="G24334">
        <v>30000</v>
      </c>
      <c r="H24334" t="s">
        <v>144</v>
      </c>
      <c r="I24334" t="s">
        <v>56</v>
      </c>
      <c r="J24334" t="s">
        <v>57</v>
      </c>
      <c r="K24334">
        <v>46</v>
      </c>
      <c r="L24334" t="s">
        <v>15</v>
      </c>
    </row>
    <row r="24335" spans="1:12">
      <c r="A24335" t="e">
        <f ca="1">E00251626527921</f>
        <v>#NAME?</v>
      </c>
      <c r="B24335">
        <v>695</v>
      </c>
      <c r="C24335" t="s">
        <v>257</v>
      </c>
      <c r="D24335" s="1">
        <v>41337</v>
      </c>
      <c r="F24335">
        <v>3</v>
      </c>
      <c r="G24335">
        <v>78321</v>
      </c>
      <c r="H24335" t="s">
        <v>490</v>
      </c>
      <c r="J24335" t="s">
        <v>14</v>
      </c>
      <c r="K24335">
        <v>39</v>
      </c>
      <c r="L24335" t="s">
        <v>22</v>
      </c>
    </row>
    <row r="24336" spans="1:12">
      <c r="A24336" t="e">
        <f ca="1">E00251626527921</f>
        <v>#NAME?</v>
      </c>
      <c r="B24336">
        <v>753</v>
      </c>
      <c r="C24336" t="s">
        <v>545</v>
      </c>
      <c r="D24336" s="1">
        <v>42754</v>
      </c>
      <c r="E24336">
        <v>0</v>
      </c>
      <c r="F24336">
        <v>2</v>
      </c>
      <c r="G24336">
        <v>27549</v>
      </c>
      <c r="H24336" t="s">
        <v>85</v>
      </c>
      <c r="J24336" t="s">
        <v>34</v>
      </c>
      <c r="K24336">
        <v>43</v>
      </c>
      <c r="L24336" t="s">
        <v>15</v>
      </c>
    </row>
    <row r="24337" spans="1:12">
      <c r="A24337" t="e">
        <f ca="1">E00251431566321</f>
        <v>#NAME?</v>
      </c>
      <c r="B24337">
        <v>701</v>
      </c>
      <c r="C24337" t="s">
        <v>72</v>
      </c>
      <c r="D24337" s="1">
        <v>41382</v>
      </c>
      <c r="F24337">
        <v>3</v>
      </c>
      <c r="G24337">
        <v>2724</v>
      </c>
      <c r="H24337" t="s">
        <v>73</v>
      </c>
      <c r="J24337" t="s">
        <v>14</v>
      </c>
      <c r="K24337">
        <v>60</v>
      </c>
      <c r="L24337" t="s">
        <v>15</v>
      </c>
    </row>
    <row r="24338" spans="1:12">
      <c r="A24338" t="e">
        <f ca="1">E00251431566321</f>
        <v>#NAME?</v>
      </c>
      <c r="B24338">
        <v>701</v>
      </c>
      <c r="C24338" t="s">
        <v>72</v>
      </c>
      <c r="D24338" s="1">
        <v>41585</v>
      </c>
      <c r="F24338">
        <v>2</v>
      </c>
      <c r="G24338">
        <v>4019</v>
      </c>
      <c r="H24338" t="s">
        <v>26</v>
      </c>
      <c r="J24338" t="s">
        <v>14</v>
      </c>
      <c r="K24338">
        <v>61</v>
      </c>
      <c r="L24338" t="s">
        <v>15</v>
      </c>
    </row>
    <row r="24339" spans="1:12">
      <c r="A24339" t="e">
        <f ca="1">E00251617643721</f>
        <v>#NAME?</v>
      </c>
      <c r="B24339">
        <v>701</v>
      </c>
      <c r="C24339" t="s">
        <v>72</v>
      </c>
      <c r="D24339" s="1">
        <v>41060</v>
      </c>
      <c r="F24339">
        <v>2</v>
      </c>
      <c r="G24339">
        <v>4549</v>
      </c>
      <c r="H24339" t="s">
        <v>69</v>
      </c>
      <c r="J24339" t="s">
        <v>14</v>
      </c>
      <c r="K24339">
        <v>44</v>
      </c>
      <c r="L24339" t="s">
        <v>15</v>
      </c>
    </row>
    <row r="24340" spans="1:12">
      <c r="A24340" t="e">
        <f ca="1">E00251532959121</f>
        <v>#NAME?</v>
      </c>
      <c r="B24340">
        <v>467</v>
      </c>
      <c r="C24340" t="s">
        <v>232</v>
      </c>
      <c r="D24340" s="1">
        <v>42782</v>
      </c>
      <c r="F24340">
        <v>4</v>
      </c>
      <c r="G24340">
        <v>49300</v>
      </c>
      <c r="H24340" t="s">
        <v>228</v>
      </c>
      <c r="J24340" t="s">
        <v>14</v>
      </c>
      <c r="K24340">
        <v>62</v>
      </c>
      <c r="L24340" t="s">
        <v>15</v>
      </c>
    </row>
    <row r="24341" spans="1:12">
      <c r="A24341" t="e">
        <f ca="1">E00251518868021</f>
        <v>#NAME?</v>
      </c>
      <c r="B24341">
        <v>1791</v>
      </c>
      <c r="C24341" t="s">
        <v>468</v>
      </c>
      <c r="D24341" s="1">
        <v>42023</v>
      </c>
      <c r="F24341">
        <v>1</v>
      </c>
      <c r="G24341">
        <v>9490</v>
      </c>
      <c r="H24341" t="s">
        <v>138</v>
      </c>
      <c r="J24341" t="s">
        <v>14</v>
      </c>
      <c r="K24341">
        <v>61</v>
      </c>
      <c r="L24341" t="s">
        <v>15</v>
      </c>
    </row>
    <row r="24342" spans="1:12">
      <c r="A24342" t="e">
        <f ca="1">E00251430134421</f>
        <v>#NAME?</v>
      </c>
      <c r="B24342">
        <v>467</v>
      </c>
      <c r="C24342" t="s">
        <v>232</v>
      </c>
      <c r="D24342" s="1">
        <v>41352</v>
      </c>
      <c r="F24342">
        <v>2</v>
      </c>
      <c r="G24342">
        <v>4019</v>
      </c>
      <c r="H24342" t="s">
        <v>26</v>
      </c>
      <c r="J24342" t="s">
        <v>14</v>
      </c>
      <c r="K24342">
        <v>50</v>
      </c>
      <c r="L24342" t="s">
        <v>15</v>
      </c>
    </row>
    <row r="24343" spans="1:12">
      <c r="A24343" t="e">
        <f ca="1">E00251529558721</f>
        <v>#NAME?</v>
      </c>
      <c r="B24343">
        <v>154</v>
      </c>
      <c r="C24343" t="s">
        <v>533</v>
      </c>
      <c r="D24343" s="1">
        <v>42366</v>
      </c>
      <c r="F24343">
        <v>1</v>
      </c>
      <c r="G24343">
        <v>4019</v>
      </c>
      <c r="H24343" t="s">
        <v>26</v>
      </c>
      <c r="J24343" t="s">
        <v>14</v>
      </c>
      <c r="K24343">
        <v>57</v>
      </c>
      <c r="L24343" t="s">
        <v>15</v>
      </c>
    </row>
    <row r="24344" spans="1:12">
      <c r="A24344" t="e">
        <f ca="1">E00251430254221</f>
        <v>#NAME?</v>
      </c>
      <c r="B24344">
        <v>7505</v>
      </c>
      <c r="C24344" t="s">
        <v>209</v>
      </c>
      <c r="D24344" s="1">
        <v>42024</v>
      </c>
      <c r="F24344">
        <v>2</v>
      </c>
      <c r="G24344">
        <v>5693</v>
      </c>
      <c r="H24344" t="s">
        <v>358</v>
      </c>
      <c r="J24344" t="s">
        <v>14</v>
      </c>
      <c r="K24344">
        <v>57</v>
      </c>
      <c r="L24344" t="s">
        <v>15</v>
      </c>
    </row>
    <row r="24345" spans="1:12">
      <c r="A24345" t="e">
        <f ca="1">E00251430134421</f>
        <v>#NAME?</v>
      </c>
      <c r="B24345">
        <v>467</v>
      </c>
      <c r="C24345" t="s">
        <v>232</v>
      </c>
      <c r="D24345" s="1">
        <v>42079</v>
      </c>
      <c r="F24345">
        <v>2</v>
      </c>
      <c r="G24345">
        <v>4019</v>
      </c>
      <c r="H24345" t="s">
        <v>26</v>
      </c>
      <c r="J24345" t="s">
        <v>14</v>
      </c>
      <c r="K24345">
        <v>52</v>
      </c>
      <c r="L24345" t="s">
        <v>15</v>
      </c>
    </row>
    <row r="24346" spans="1:12">
      <c r="A24346" t="e">
        <f ca="1">E00251430254221</f>
        <v>#NAME?</v>
      </c>
      <c r="B24346">
        <v>502</v>
      </c>
      <c r="C24346" t="s">
        <v>172</v>
      </c>
      <c r="D24346" s="1">
        <v>41169</v>
      </c>
      <c r="F24346">
        <v>1</v>
      </c>
      <c r="G24346">
        <v>7272</v>
      </c>
      <c r="H24346" t="s">
        <v>395</v>
      </c>
      <c r="J24346" t="s">
        <v>14</v>
      </c>
      <c r="K24346">
        <v>55</v>
      </c>
      <c r="L24346" t="s">
        <v>15</v>
      </c>
    </row>
    <row r="24347" spans="1:12">
      <c r="A24347" t="e">
        <f ca="1">E00251514274321</f>
        <v>#NAME?</v>
      </c>
      <c r="B24347">
        <v>449</v>
      </c>
      <c r="C24347" t="s">
        <v>124</v>
      </c>
      <c r="D24347" s="1">
        <v>41346</v>
      </c>
      <c r="F24347">
        <v>3</v>
      </c>
      <c r="G24347">
        <v>7243</v>
      </c>
      <c r="H24347" t="s">
        <v>42</v>
      </c>
      <c r="J24347" t="s">
        <v>14</v>
      </c>
      <c r="K24347">
        <v>61</v>
      </c>
      <c r="L24347" t="s">
        <v>15</v>
      </c>
    </row>
    <row r="24348" spans="1:12">
      <c r="A24348" t="e">
        <f ca="1">E00251537608221</f>
        <v>#NAME?</v>
      </c>
      <c r="B24348">
        <v>442</v>
      </c>
      <c r="C24348" t="s">
        <v>95</v>
      </c>
      <c r="D24348" s="1">
        <v>41381</v>
      </c>
      <c r="F24348">
        <v>1</v>
      </c>
      <c r="G24348">
        <v>30983</v>
      </c>
      <c r="H24348" t="s">
        <v>325</v>
      </c>
      <c r="J24348" t="s">
        <v>14</v>
      </c>
      <c r="K24348">
        <v>61</v>
      </c>
      <c r="L24348" t="s">
        <v>15</v>
      </c>
    </row>
    <row r="24349" spans="1:12">
      <c r="A24349" t="e">
        <f ca="1">E00251537608221</f>
        <v>#NAME?</v>
      </c>
      <c r="B24349">
        <v>442</v>
      </c>
      <c r="C24349" t="s">
        <v>95</v>
      </c>
      <c r="D24349" s="1">
        <v>41600</v>
      </c>
      <c r="F24349">
        <v>2</v>
      </c>
      <c r="G24349">
        <v>4019</v>
      </c>
      <c r="H24349" t="s">
        <v>26</v>
      </c>
      <c r="J24349" t="s">
        <v>14</v>
      </c>
      <c r="K24349">
        <v>62</v>
      </c>
      <c r="L24349" t="s">
        <v>15</v>
      </c>
    </row>
    <row r="24350" spans="1:12">
      <c r="A24350" t="e">
        <f ca="1">E00251430134421</f>
        <v>#NAME?</v>
      </c>
      <c r="B24350">
        <v>467</v>
      </c>
      <c r="C24350" t="s">
        <v>232</v>
      </c>
      <c r="D24350" s="1">
        <v>41352</v>
      </c>
      <c r="F24350">
        <v>6</v>
      </c>
      <c r="G24350">
        <v>2169</v>
      </c>
      <c r="H24350" t="s">
        <v>40</v>
      </c>
      <c r="J24350" t="s">
        <v>14</v>
      </c>
      <c r="K24350">
        <v>50</v>
      </c>
      <c r="L24350" t="s">
        <v>15</v>
      </c>
    </row>
    <row r="24351" spans="1:12">
      <c r="A24351" t="e">
        <f ca="1">E00251617643721</f>
        <v>#NAME?</v>
      </c>
      <c r="B24351">
        <v>701</v>
      </c>
      <c r="C24351" t="s">
        <v>72</v>
      </c>
      <c r="D24351" s="1">
        <v>41374</v>
      </c>
      <c r="F24351">
        <v>2</v>
      </c>
      <c r="G24351">
        <v>4549</v>
      </c>
      <c r="H24351" t="s">
        <v>69</v>
      </c>
      <c r="J24351" t="s">
        <v>14</v>
      </c>
      <c r="K24351">
        <v>45</v>
      </c>
      <c r="L24351" t="s">
        <v>15</v>
      </c>
    </row>
    <row r="24352" spans="1:12">
      <c r="A24352" t="e">
        <f ca="1">E00251531526821</f>
        <v>#NAME?</v>
      </c>
      <c r="B24352">
        <v>1128</v>
      </c>
      <c r="C24352" t="s">
        <v>424</v>
      </c>
      <c r="D24352" s="1">
        <v>41438</v>
      </c>
      <c r="F24352">
        <v>1</v>
      </c>
      <c r="G24352">
        <v>7992</v>
      </c>
      <c r="H24352" t="s">
        <v>113</v>
      </c>
      <c r="J24352" t="s">
        <v>14</v>
      </c>
      <c r="K24352">
        <v>55</v>
      </c>
      <c r="L24352" t="s">
        <v>22</v>
      </c>
    </row>
    <row r="24353" spans="1:12">
      <c r="A24353" t="e">
        <f ca="1">E00251518868021</f>
        <v>#NAME?</v>
      </c>
      <c r="B24353">
        <v>1791</v>
      </c>
      <c r="C24353" t="s">
        <v>468</v>
      </c>
      <c r="D24353" s="1">
        <v>42558</v>
      </c>
      <c r="F24353">
        <v>1</v>
      </c>
      <c r="G24353">
        <v>9490</v>
      </c>
      <c r="H24353" t="s">
        <v>138</v>
      </c>
      <c r="J24353" t="s">
        <v>14</v>
      </c>
      <c r="K24353">
        <v>62</v>
      </c>
      <c r="L24353" t="s">
        <v>15</v>
      </c>
    </row>
    <row r="24354" spans="1:12">
      <c r="A24354" t="e">
        <f ca="1">E00251518868021</f>
        <v>#NAME?</v>
      </c>
      <c r="B24354">
        <v>1791</v>
      </c>
      <c r="C24354" t="s">
        <v>468</v>
      </c>
      <c r="D24354" s="1">
        <v>42808</v>
      </c>
      <c r="F24354">
        <v>4</v>
      </c>
      <c r="G24354">
        <v>5253</v>
      </c>
      <c r="H24354" t="s">
        <v>380</v>
      </c>
      <c r="J24354" t="s">
        <v>14</v>
      </c>
      <c r="K24354">
        <v>63</v>
      </c>
      <c r="L24354" t="s">
        <v>15</v>
      </c>
    </row>
    <row r="24355" spans="1:12">
      <c r="A24355" t="e">
        <f ca="1">E00251518868021</f>
        <v>#NAME?</v>
      </c>
      <c r="B24355">
        <v>1791</v>
      </c>
      <c r="C24355" t="s">
        <v>468</v>
      </c>
      <c r="D24355" s="1">
        <v>42829</v>
      </c>
      <c r="F24355">
        <v>1</v>
      </c>
      <c r="G24355">
        <v>8798</v>
      </c>
      <c r="H24355" t="s">
        <v>314</v>
      </c>
      <c r="J24355" t="s">
        <v>14</v>
      </c>
      <c r="K24355">
        <v>63</v>
      </c>
      <c r="L24355" t="s">
        <v>15</v>
      </c>
    </row>
    <row r="24356" spans="1:12">
      <c r="A24356" t="e">
        <f ca="1">E00251518868021</f>
        <v>#NAME?</v>
      </c>
      <c r="B24356">
        <v>297</v>
      </c>
      <c r="C24356" t="s">
        <v>411</v>
      </c>
      <c r="D24356" s="1">
        <v>41993</v>
      </c>
      <c r="F24356">
        <v>1</v>
      </c>
      <c r="G24356">
        <v>7048</v>
      </c>
      <c r="H24356" t="s">
        <v>1169</v>
      </c>
      <c r="J24356" t="s">
        <v>14</v>
      </c>
      <c r="K24356">
        <v>61</v>
      </c>
      <c r="L24356" t="s">
        <v>15</v>
      </c>
    </row>
    <row r="24357" spans="1:12">
      <c r="A24357" t="e">
        <f ca="1">E00251528935221</f>
        <v>#NAME?</v>
      </c>
      <c r="B24357">
        <v>290</v>
      </c>
      <c r="C24357" t="s">
        <v>449</v>
      </c>
      <c r="D24357" s="1">
        <v>42356</v>
      </c>
      <c r="F24357">
        <v>1</v>
      </c>
      <c r="G24357">
        <v>4019</v>
      </c>
      <c r="H24357" t="s">
        <v>26</v>
      </c>
      <c r="J24357" t="s">
        <v>14</v>
      </c>
      <c r="K24357">
        <v>57</v>
      </c>
      <c r="L24357" t="s">
        <v>15</v>
      </c>
    </row>
    <row r="24358" spans="1:12">
      <c r="A24358" t="e">
        <f ca="1">E00251528935221</f>
        <v>#NAME?</v>
      </c>
      <c r="B24358">
        <v>297</v>
      </c>
      <c r="C24358" t="s">
        <v>411</v>
      </c>
      <c r="D24358" s="1">
        <v>41151</v>
      </c>
      <c r="F24358">
        <v>4</v>
      </c>
      <c r="G24358">
        <v>5369</v>
      </c>
      <c r="H24358" t="s">
        <v>253</v>
      </c>
      <c r="J24358" t="s">
        <v>14</v>
      </c>
      <c r="K24358">
        <v>54</v>
      </c>
      <c r="L24358" t="s">
        <v>15</v>
      </c>
    </row>
    <row r="24359" spans="1:12">
      <c r="A24359" t="e">
        <f ca="1">E00251439850121</f>
        <v>#NAME?</v>
      </c>
      <c r="B24359">
        <v>6156</v>
      </c>
      <c r="C24359" t="s">
        <v>352</v>
      </c>
      <c r="D24359" s="1">
        <v>42830</v>
      </c>
      <c r="F24359">
        <v>1</v>
      </c>
      <c r="G24359">
        <v>6929</v>
      </c>
      <c r="H24359" t="s">
        <v>36</v>
      </c>
      <c r="J24359" t="s">
        <v>14</v>
      </c>
      <c r="K24359">
        <v>44</v>
      </c>
      <c r="L24359" t="s">
        <v>15</v>
      </c>
    </row>
    <row r="24360" spans="1:12">
      <c r="A24360" t="e">
        <f ca="1">E00251518868021</f>
        <v>#NAME?</v>
      </c>
      <c r="B24360">
        <v>1791</v>
      </c>
      <c r="C24360" t="s">
        <v>468</v>
      </c>
      <c r="D24360" s="1">
        <v>42919</v>
      </c>
      <c r="F24360">
        <v>1</v>
      </c>
      <c r="G24360">
        <v>29383</v>
      </c>
      <c r="H24360" t="s">
        <v>694</v>
      </c>
      <c r="J24360" t="s">
        <v>14</v>
      </c>
      <c r="K24360">
        <v>63</v>
      </c>
      <c r="L24360" t="s">
        <v>15</v>
      </c>
    </row>
    <row r="24361" spans="1:12">
      <c r="A24361" t="e">
        <f ca="1">E00251716594621</f>
        <v>#NAME?</v>
      </c>
      <c r="B24361">
        <v>502</v>
      </c>
      <c r="C24361" t="s">
        <v>172</v>
      </c>
      <c r="D24361" s="1">
        <v>41439</v>
      </c>
      <c r="F24361">
        <v>2</v>
      </c>
      <c r="G24361">
        <v>4019</v>
      </c>
      <c r="H24361" t="s">
        <v>26</v>
      </c>
      <c r="J24361" t="s">
        <v>14</v>
      </c>
      <c r="K24361">
        <v>53</v>
      </c>
      <c r="L24361" t="s">
        <v>15</v>
      </c>
    </row>
    <row r="24362" spans="1:12">
      <c r="A24362" t="e">
        <f ca="1">E00251716594621</f>
        <v>#NAME?</v>
      </c>
      <c r="B24362">
        <v>7504</v>
      </c>
      <c r="C24362" t="s">
        <v>162</v>
      </c>
      <c r="D24362" s="1">
        <v>42354</v>
      </c>
      <c r="F24362">
        <v>2</v>
      </c>
      <c r="G24362">
        <v>4019</v>
      </c>
      <c r="H24362" t="s">
        <v>26</v>
      </c>
      <c r="J24362" t="s">
        <v>14</v>
      </c>
      <c r="K24362">
        <v>55</v>
      </c>
      <c r="L24362" t="s">
        <v>15</v>
      </c>
    </row>
    <row r="24363" spans="1:12">
      <c r="A24363" t="e">
        <f ca="1">E00251518851921</f>
        <v>#NAME?</v>
      </c>
      <c r="B24363">
        <v>272</v>
      </c>
      <c r="C24363" t="s">
        <v>174</v>
      </c>
      <c r="D24363" s="1">
        <v>42752</v>
      </c>
      <c r="E24363">
        <v>3</v>
      </c>
      <c r="F24363">
        <v>1</v>
      </c>
      <c r="G24363">
        <v>27801</v>
      </c>
      <c r="H24363" t="s">
        <v>387</v>
      </c>
      <c r="J24363" t="s">
        <v>34</v>
      </c>
      <c r="K24363">
        <v>46</v>
      </c>
      <c r="L24363" t="s">
        <v>15</v>
      </c>
    </row>
    <row r="24364" spans="1:12">
      <c r="A24364" t="e">
        <f ca="1">E00251518851921</f>
        <v>#NAME?</v>
      </c>
      <c r="B24364">
        <v>1325</v>
      </c>
      <c r="C24364" t="s">
        <v>605</v>
      </c>
      <c r="D24364" s="1">
        <v>42195</v>
      </c>
      <c r="F24364">
        <v>2</v>
      </c>
      <c r="G24364">
        <v>2169</v>
      </c>
      <c r="H24364" t="s">
        <v>40</v>
      </c>
      <c r="J24364" t="s">
        <v>14</v>
      </c>
      <c r="K24364">
        <v>44</v>
      </c>
      <c r="L24364" t="s">
        <v>15</v>
      </c>
    </row>
    <row r="24365" spans="1:12">
      <c r="A24365" t="e">
        <f ca="1">E00251629160421</f>
        <v>#NAME?</v>
      </c>
      <c r="B24365">
        <v>195</v>
      </c>
      <c r="C24365" t="s">
        <v>854</v>
      </c>
      <c r="D24365" s="1">
        <v>42846</v>
      </c>
      <c r="F24365">
        <v>1</v>
      </c>
      <c r="G24365">
        <v>4019</v>
      </c>
      <c r="H24365" t="s">
        <v>26</v>
      </c>
      <c r="J24365" t="s">
        <v>14</v>
      </c>
      <c r="K24365">
        <v>54</v>
      </c>
      <c r="L24365" t="s">
        <v>15</v>
      </c>
    </row>
    <row r="24366" spans="1:12">
      <c r="A24366" t="e">
        <f ca="1">E00251532959121</f>
        <v>#NAME?</v>
      </c>
      <c r="B24366">
        <v>467</v>
      </c>
      <c r="C24366" t="s">
        <v>232</v>
      </c>
      <c r="D24366" s="1">
        <v>40983</v>
      </c>
      <c r="F24366">
        <v>4</v>
      </c>
      <c r="G24366">
        <v>7295</v>
      </c>
      <c r="H24366" t="s">
        <v>76</v>
      </c>
      <c r="J24366" t="s">
        <v>14</v>
      </c>
      <c r="K24366">
        <v>57</v>
      </c>
      <c r="L24366" t="s">
        <v>15</v>
      </c>
    </row>
    <row r="24367" spans="1:12">
      <c r="A24367" t="e">
        <f ca="1">E00251532959121</f>
        <v>#NAME?</v>
      </c>
      <c r="B24367">
        <v>467</v>
      </c>
      <c r="C24367" t="s">
        <v>232</v>
      </c>
      <c r="D24367" s="1">
        <v>40983</v>
      </c>
      <c r="F24367">
        <v>5</v>
      </c>
      <c r="G24367">
        <v>7243</v>
      </c>
      <c r="H24367" t="s">
        <v>42</v>
      </c>
      <c r="J24367" t="s">
        <v>14</v>
      </c>
      <c r="K24367">
        <v>57</v>
      </c>
      <c r="L24367" t="s">
        <v>15</v>
      </c>
    </row>
    <row r="24368" spans="1:12">
      <c r="A24368" t="e">
        <f ca="1">E00251518589021</f>
        <v>#NAME?</v>
      </c>
      <c r="B24368">
        <v>291</v>
      </c>
      <c r="C24368" t="s">
        <v>160</v>
      </c>
      <c r="D24368" s="1">
        <v>42324</v>
      </c>
      <c r="F24368">
        <v>1</v>
      </c>
      <c r="G24368">
        <v>29620</v>
      </c>
      <c r="H24368" t="s">
        <v>460</v>
      </c>
      <c r="J24368" t="s">
        <v>14</v>
      </c>
      <c r="K24368">
        <v>47</v>
      </c>
      <c r="L24368" t="s">
        <v>15</v>
      </c>
    </row>
    <row r="24369" spans="1:12">
      <c r="A24369" t="e">
        <f ca="1">E00251619840221</f>
        <v>#NAME?</v>
      </c>
      <c r="B24369">
        <v>446</v>
      </c>
      <c r="C24369" t="s">
        <v>94</v>
      </c>
      <c r="D24369" s="1">
        <v>41211</v>
      </c>
      <c r="F24369">
        <v>1</v>
      </c>
      <c r="G24369">
        <v>78900</v>
      </c>
      <c r="H24369" t="s">
        <v>79</v>
      </c>
      <c r="J24369" t="s">
        <v>14</v>
      </c>
      <c r="K24369">
        <v>54</v>
      </c>
      <c r="L24369" t="s">
        <v>22</v>
      </c>
    </row>
    <row r="24370" spans="1:12">
      <c r="A24370" t="e">
        <f ca="1">E00251717116321</f>
        <v>#NAME?</v>
      </c>
      <c r="B24370">
        <v>278</v>
      </c>
      <c r="C24370" t="s">
        <v>222</v>
      </c>
      <c r="D24370" s="1">
        <v>42513</v>
      </c>
      <c r="F24370">
        <v>1</v>
      </c>
      <c r="G24370">
        <v>30000</v>
      </c>
      <c r="H24370" t="s">
        <v>144</v>
      </c>
      <c r="J24370" t="s">
        <v>14</v>
      </c>
      <c r="K24370">
        <v>51</v>
      </c>
      <c r="L24370" t="s">
        <v>15</v>
      </c>
    </row>
    <row r="24371" spans="1:12">
      <c r="A24371" t="e">
        <f ca="1">E00251528935221</f>
        <v>#NAME?</v>
      </c>
      <c r="B24371">
        <v>290</v>
      </c>
      <c r="C24371" t="s">
        <v>449</v>
      </c>
      <c r="D24371" s="1">
        <v>40973</v>
      </c>
      <c r="F24371">
        <v>6</v>
      </c>
      <c r="G24371">
        <v>4019</v>
      </c>
      <c r="H24371" t="s">
        <v>26</v>
      </c>
      <c r="J24371" t="s">
        <v>14</v>
      </c>
      <c r="K24371">
        <v>53</v>
      </c>
      <c r="L24371" t="s">
        <v>15</v>
      </c>
    </row>
    <row r="24372" spans="1:12">
      <c r="A24372" t="e">
        <f ca="1">E00251514273321</f>
        <v>#NAME?</v>
      </c>
      <c r="B24372">
        <v>490</v>
      </c>
      <c r="C24372" t="s">
        <v>158</v>
      </c>
      <c r="D24372" s="1">
        <v>41416</v>
      </c>
      <c r="F24372">
        <v>2</v>
      </c>
      <c r="G24372">
        <v>1101</v>
      </c>
      <c r="H24372" t="s">
        <v>220</v>
      </c>
      <c r="J24372" t="s">
        <v>14</v>
      </c>
      <c r="K24372">
        <v>52</v>
      </c>
      <c r="L24372" t="s">
        <v>15</v>
      </c>
    </row>
    <row r="24373" spans="1:12">
      <c r="A24373" t="e">
        <f ca="1">E00251514273321</f>
        <v>#NAME?</v>
      </c>
      <c r="B24373">
        <v>490</v>
      </c>
      <c r="C24373" t="s">
        <v>158</v>
      </c>
      <c r="D24373" s="1">
        <v>41568</v>
      </c>
      <c r="F24373">
        <v>1</v>
      </c>
      <c r="G24373">
        <v>490</v>
      </c>
      <c r="H24373" t="s">
        <v>203</v>
      </c>
      <c r="J24373" t="s">
        <v>14</v>
      </c>
      <c r="K24373">
        <v>52</v>
      </c>
      <c r="L24373" t="s">
        <v>15</v>
      </c>
    </row>
    <row r="24374" spans="1:12">
      <c r="A24374" t="e">
        <f ca="1">E00251715431821</f>
        <v>#NAME?</v>
      </c>
      <c r="B24374">
        <v>94</v>
      </c>
      <c r="C24374" t="s">
        <v>74</v>
      </c>
      <c r="D24374" s="1">
        <v>42380</v>
      </c>
      <c r="F24374">
        <v>1</v>
      </c>
      <c r="G24374">
        <v>6272</v>
      </c>
      <c r="H24374" t="s">
        <v>635</v>
      </c>
      <c r="J24374" t="s">
        <v>14</v>
      </c>
      <c r="K24374">
        <v>50</v>
      </c>
      <c r="L24374" t="s">
        <v>15</v>
      </c>
    </row>
    <row r="24375" spans="1:12">
      <c r="A24375" t="e">
        <f ca="1">E00251514452721</f>
        <v>#NAME?</v>
      </c>
      <c r="B24375">
        <v>452</v>
      </c>
      <c r="C24375" t="s">
        <v>592</v>
      </c>
      <c r="D24375" s="1">
        <v>41039</v>
      </c>
      <c r="F24375">
        <v>2</v>
      </c>
      <c r="G24375">
        <v>6262</v>
      </c>
      <c r="H24375" t="s">
        <v>590</v>
      </c>
      <c r="J24375" t="s">
        <v>14</v>
      </c>
      <c r="K24375">
        <v>43</v>
      </c>
      <c r="L24375" t="s">
        <v>15</v>
      </c>
    </row>
    <row r="24376" spans="1:12">
      <c r="A24376" t="e">
        <f ca="1">E00251528935221</f>
        <v>#NAME?</v>
      </c>
      <c r="B24376">
        <v>290</v>
      </c>
      <c r="C24376" t="s">
        <v>449</v>
      </c>
      <c r="D24376" s="1">
        <v>40973</v>
      </c>
      <c r="F24376">
        <v>5</v>
      </c>
      <c r="G24376">
        <v>3679</v>
      </c>
      <c r="H24376" t="s">
        <v>260</v>
      </c>
      <c r="J24376" t="s">
        <v>14</v>
      </c>
      <c r="K24376">
        <v>53</v>
      </c>
      <c r="L24376" t="s">
        <v>15</v>
      </c>
    </row>
    <row r="24377" spans="1:12">
      <c r="A24377" t="e">
        <f ca="1">E00251528935221</f>
        <v>#NAME?</v>
      </c>
      <c r="B24377">
        <v>290</v>
      </c>
      <c r="C24377" t="s">
        <v>449</v>
      </c>
      <c r="D24377" s="1">
        <v>41297</v>
      </c>
      <c r="F24377">
        <v>3</v>
      </c>
      <c r="G24377">
        <v>5369</v>
      </c>
      <c r="H24377" t="s">
        <v>253</v>
      </c>
      <c r="J24377" t="s">
        <v>14</v>
      </c>
      <c r="K24377">
        <v>54</v>
      </c>
      <c r="L24377" t="s">
        <v>15</v>
      </c>
    </row>
    <row r="24378" spans="1:12">
      <c r="A24378" t="e">
        <f ca="1">E00251514273321</f>
        <v>#NAME?</v>
      </c>
      <c r="B24378">
        <v>490</v>
      </c>
      <c r="C24378" t="s">
        <v>158</v>
      </c>
      <c r="D24378" s="1">
        <v>41647</v>
      </c>
      <c r="F24378">
        <v>1</v>
      </c>
      <c r="G24378">
        <v>4019</v>
      </c>
      <c r="H24378" t="s">
        <v>26</v>
      </c>
      <c r="J24378" t="s">
        <v>14</v>
      </c>
      <c r="K24378">
        <v>52</v>
      </c>
      <c r="L24378" t="s">
        <v>15</v>
      </c>
    </row>
    <row r="24379" spans="1:12">
      <c r="A24379" t="e">
        <f ca="1">E00251528935221</f>
        <v>#NAME?</v>
      </c>
      <c r="B24379">
        <v>290</v>
      </c>
      <c r="C24379" t="s">
        <v>449</v>
      </c>
      <c r="D24379" s="1">
        <v>42202</v>
      </c>
      <c r="F24379">
        <v>4</v>
      </c>
      <c r="G24379">
        <v>73390</v>
      </c>
      <c r="H24379" t="s">
        <v>66</v>
      </c>
      <c r="J24379" t="s">
        <v>14</v>
      </c>
      <c r="K24379">
        <v>57</v>
      </c>
      <c r="L24379" t="s">
        <v>15</v>
      </c>
    </row>
    <row r="24380" spans="1:12">
      <c r="A24380" t="e">
        <f ca="1">E00251528935221</f>
        <v>#NAME?</v>
      </c>
      <c r="B24380">
        <v>290</v>
      </c>
      <c r="C24380" t="s">
        <v>449</v>
      </c>
      <c r="D24380" s="1">
        <v>42431</v>
      </c>
      <c r="F24380">
        <v>2</v>
      </c>
      <c r="G24380">
        <v>53550</v>
      </c>
      <c r="H24380" t="s">
        <v>345</v>
      </c>
      <c r="J24380" t="s">
        <v>14</v>
      </c>
      <c r="K24380">
        <v>57</v>
      </c>
      <c r="L24380" t="s">
        <v>15</v>
      </c>
    </row>
    <row r="24381" spans="1:12">
      <c r="A24381" t="e">
        <f ca="1">E00251528935221</f>
        <v>#NAME?</v>
      </c>
      <c r="B24381">
        <v>297</v>
      </c>
      <c r="C24381" t="s">
        <v>411</v>
      </c>
      <c r="D24381" s="1">
        <v>41072</v>
      </c>
      <c r="F24381">
        <v>4</v>
      </c>
      <c r="G24381">
        <v>3679</v>
      </c>
      <c r="H24381" t="s">
        <v>260</v>
      </c>
      <c r="J24381" t="s">
        <v>14</v>
      </c>
      <c r="K24381">
        <v>53</v>
      </c>
      <c r="L24381" t="s">
        <v>15</v>
      </c>
    </row>
    <row r="24382" spans="1:12">
      <c r="A24382" t="e">
        <f ca="1">E00251529558721</f>
        <v>#NAME?</v>
      </c>
      <c r="B24382">
        <v>154</v>
      </c>
      <c r="C24382" t="s">
        <v>533</v>
      </c>
      <c r="D24382" s="1">
        <v>42471</v>
      </c>
      <c r="F24382">
        <v>1</v>
      </c>
      <c r="G24382">
        <v>4019</v>
      </c>
      <c r="H24382" t="s">
        <v>26</v>
      </c>
      <c r="J24382" t="s">
        <v>14</v>
      </c>
      <c r="K24382">
        <v>58</v>
      </c>
      <c r="L24382" t="s">
        <v>15</v>
      </c>
    </row>
    <row r="24383" spans="1:12">
      <c r="A24383" t="e">
        <f ca="1">E00251529558721</f>
        <v>#NAME?</v>
      </c>
      <c r="B24383">
        <v>154</v>
      </c>
      <c r="C24383" t="s">
        <v>533</v>
      </c>
      <c r="D24383" s="1">
        <v>42501</v>
      </c>
      <c r="F24383">
        <v>2</v>
      </c>
      <c r="G24383">
        <v>4019</v>
      </c>
      <c r="H24383" t="s">
        <v>26</v>
      </c>
      <c r="J24383" t="s">
        <v>14</v>
      </c>
      <c r="K24383">
        <v>58</v>
      </c>
      <c r="L24383" t="s">
        <v>15</v>
      </c>
    </row>
    <row r="24384" spans="1:12">
      <c r="A24384" t="e">
        <f ca="1">E00251514273321</f>
        <v>#NAME?</v>
      </c>
      <c r="B24384">
        <v>490</v>
      </c>
      <c r="C24384" t="s">
        <v>158</v>
      </c>
      <c r="D24384" s="1">
        <v>41759</v>
      </c>
      <c r="F24384">
        <v>1</v>
      </c>
      <c r="G24384">
        <v>3004</v>
      </c>
      <c r="H24384" t="s">
        <v>104</v>
      </c>
      <c r="J24384" t="s">
        <v>14</v>
      </c>
      <c r="K24384">
        <v>53</v>
      </c>
      <c r="L24384" t="s">
        <v>15</v>
      </c>
    </row>
    <row r="24385" spans="1:12">
      <c r="A24385" t="e">
        <f ca="1">E00251513434021</f>
        <v>#NAME?</v>
      </c>
      <c r="B24385">
        <v>473</v>
      </c>
      <c r="C24385" t="s">
        <v>669</v>
      </c>
      <c r="D24385" s="1">
        <v>41597</v>
      </c>
      <c r="F24385">
        <v>1</v>
      </c>
      <c r="G24385">
        <v>2720</v>
      </c>
      <c r="H24385" t="s">
        <v>65</v>
      </c>
      <c r="J24385" t="s">
        <v>14</v>
      </c>
      <c r="K24385">
        <v>46</v>
      </c>
      <c r="L24385" t="s">
        <v>15</v>
      </c>
    </row>
    <row r="24386" spans="1:12">
      <c r="A24386" t="e">
        <f ca="1">E00251427204321</f>
        <v>#NAME?</v>
      </c>
      <c r="B24386">
        <v>28</v>
      </c>
      <c r="C24386" t="s">
        <v>153</v>
      </c>
      <c r="D24386" s="1">
        <v>41431</v>
      </c>
      <c r="F24386">
        <v>1</v>
      </c>
      <c r="G24386">
        <v>71535</v>
      </c>
      <c r="H24386" t="s">
        <v>1164</v>
      </c>
      <c r="J24386" t="s">
        <v>14</v>
      </c>
      <c r="K24386">
        <v>45</v>
      </c>
      <c r="L24386" t="s">
        <v>15</v>
      </c>
    </row>
    <row r="24387" spans="1:12">
      <c r="A24387" t="e">
        <f ca="1">E00251626545321</f>
        <v>#NAME?</v>
      </c>
      <c r="B24387">
        <v>296</v>
      </c>
      <c r="C24387" t="s">
        <v>119</v>
      </c>
      <c r="D24387" s="1">
        <v>41556</v>
      </c>
      <c r="F24387">
        <v>3</v>
      </c>
      <c r="G24387">
        <v>27800</v>
      </c>
      <c r="H24387" t="s">
        <v>145</v>
      </c>
      <c r="J24387" t="s">
        <v>14</v>
      </c>
      <c r="K24387">
        <v>53</v>
      </c>
      <c r="L24387" t="s">
        <v>15</v>
      </c>
    </row>
    <row r="24388" spans="1:12">
      <c r="A24388" t="e">
        <f ca="1">E00251617643721</f>
        <v>#NAME?</v>
      </c>
      <c r="B24388">
        <v>598</v>
      </c>
      <c r="C24388" t="s">
        <v>862</v>
      </c>
      <c r="D24388" s="1">
        <v>42249</v>
      </c>
      <c r="F24388">
        <v>2</v>
      </c>
      <c r="G24388">
        <v>49390</v>
      </c>
      <c r="H24388" t="s">
        <v>59</v>
      </c>
      <c r="J24388" t="s">
        <v>14</v>
      </c>
      <c r="K24388">
        <v>48</v>
      </c>
      <c r="L24388" t="s">
        <v>15</v>
      </c>
    </row>
    <row r="24389" spans="1:12">
      <c r="A24389" t="e">
        <f ca="1">E00251617643721</f>
        <v>#NAME?</v>
      </c>
      <c r="B24389">
        <v>701</v>
      </c>
      <c r="C24389" t="s">
        <v>72</v>
      </c>
      <c r="D24389" s="1">
        <v>41107</v>
      </c>
      <c r="F24389">
        <v>1</v>
      </c>
      <c r="G24389">
        <v>2391</v>
      </c>
      <c r="H24389" t="s">
        <v>1583</v>
      </c>
      <c r="J24389" t="s">
        <v>14</v>
      </c>
      <c r="K24389">
        <v>44</v>
      </c>
      <c r="L24389" t="s">
        <v>15</v>
      </c>
    </row>
    <row r="24390" spans="1:12">
      <c r="A24390" t="e">
        <f ca="1">E00251518589021</f>
        <v>#NAME?</v>
      </c>
      <c r="B24390">
        <v>291</v>
      </c>
      <c r="C24390" t="s">
        <v>160</v>
      </c>
      <c r="D24390" s="1">
        <v>40952</v>
      </c>
      <c r="F24390">
        <v>1</v>
      </c>
      <c r="G24390">
        <v>462</v>
      </c>
      <c r="H24390" t="s">
        <v>288</v>
      </c>
      <c r="J24390" t="s">
        <v>14</v>
      </c>
      <c r="K24390">
        <v>43</v>
      </c>
      <c r="L24390" t="s">
        <v>15</v>
      </c>
    </row>
    <row r="24391" spans="1:12">
      <c r="A24391" t="e">
        <f ca="1">E00251518589021</f>
        <v>#NAME?</v>
      </c>
      <c r="B24391">
        <v>291</v>
      </c>
      <c r="C24391" t="s">
        <v>160</v>
      </c>
      <c r="D24391" s="1">
        <v>42760</v>
      </c>
      <c r="F24391">
        <v>2</v>
      </c>
      <c r="G24391">
        <v>29620</v>
      </c>
      <c r="H24391" t="s">
        <v>460</v>
      </c>
      <c r="J24391" t="s">
        <v>14</v>
      </c>
      <c r="K24391">
        <v>48</v>
      </c>
      <c r="L24391" t="s">
        <v>15</v>
      </c>
    </row>
    <row r="24392" spans="1:12">
      <c r="A24392" t="e">
        <f ca="1">E00251537608221</f>
        <v>#NAME?</v>
      </c>
      <c r="B24392">
        <v>442</v>
      </c>
      <c r="C24392" t="s">
        <v>95</v>
      </c>
      <c r="D24392" s="1">
        <v>42318</v>
      </c>
      <c r="F24392">
        <v>1</v>
      </c>
      <c r="G24392">
        <v>4019</v>
      </c>
      <c r="H24392" t="s">
        <v>26</v>
      </c>
      <c r="J24392" t="s">
        <v>14</v>
      </c>
      <c r="K24392">
        <v>64</v>
      </c>
      <c r="L24392" t="s">
        <v>15</v>
      </c>
    </row>
    <row r="24393" spans="1:12">
      <c r="A24393" t="e">
        <f ca="1">E00251537608221</f>
        <v>#NAME?</v>
      </c>
      <c r="B24393">
        <v>442</v>
      </c>
      <c r="C24393" t="s">
        <v>95</v>
      </c>
      <c r="D24393" s="1">
        <v>42527</v>
      </c>
      <c r="F24393">
        <v>1</v>
      </c>
      <c r="G24393">
        <v>4019</v>
      </c>
      <c r="H24393" t="s">
        <v>26</v>
      </c>
      <c r="J24393" t="s">
        <v>14</v>
      </c>
      <c r="K24393">
        <v>65</v>
      </c>
      <c r="L24393" t="s">
        <v>15</v>
      </c>
    </row>
    <row r="24394" spans="1:12">
      <c r="A24394" t="e">
        <f ca="1">E00251528935221</f>
        <v>#NAME?</v>
      </c>
      <c r="B24394">
        <v>290</v>
      </c>
      <c r="C24394" t="s">
        <v>449</v>
      </c>
      <c r="D24394" s="1">
        <v>42590</v>
      </c>
      <c r="F24394">
        <v>1</v>
      </c>
      <c r="G24394">
        <v>2721</v>
      </c>
      <c r="H24394" t="s">
        <v>465</v>
      </c>
      <c r="J24394" t="s">
        <v>14</v>
      </c>
      <c r="K24394">
        <v>58</v>
      </c>
      <c r="L24394" t="s">
        <v>15</v>
      </c>
    </row>
    <row r="24395" spans="1:12">
      <c r="A24395" t="e">
        <f ca="1">E00251528935221</f>
        <v>#NAME?</v>
      </c>
      <c r="B24395">
        <v>297</v>
      </c>
      <c r="C24395" t="s">
        <v>411</v>
      </c>
      <c r="D24395" s="1">
        <v>41519</v>
      </c>
      <c r="F24395">
        <v>1</v>
      </c>
      <c r="G24395">
        <v>71984</v>
      </c>
      <c r="H24395" t="s">
        <v>1099</v>
      </c>
      <c r="J24395" t="s">
        <v>14</v>
      </c>
      <c r="K24395">
        <v>55</v>
      </c>
      <c r="L24395" t="s">
        <v>15</v>
      </c>
    </row>
    <row r="24396" spans="1:12">
      <c r="A24396" t="e">
        <f ca="1">E00251514243921</f>
        <v>#NAME?</v>
      </c>
      <c r="B24396">
        <v>453</v>
      </c>
      <c r="C24396" t="s">
        <v>96</v>
      </c>
      <c r="D24396" s="1">
        <v>41871</v>
      </c>
      <c r="F24396">
        <v>1</v>
      </c>
      <c r="G24396">
        <v>7243</v>
      </c>
      <c r="H24396" t="s">
        <v>42</v>
      </c>
      <c r="J24396" t="s">
        <v>14</v>
      </c>
      <c r="K24396">
        <v>49</v>
      </c>
      <c r="L24396" t="s">
        <v>15</v>
      </c>
    </row>
    <row r="24397" spans="1:12">
      <c r="A24397" t="e">
        <f ca="1">E00251528743621</f>
        <v>#NAME?</v>
      </c>
      <c r="B24397">
        <v>1325</v>
      </c>
      <c r="C24397" t="s">
        <v>605</v>
      </c>
      <c r="D24397" s="1">
        <v>42507</v>
      </c>
      <c r="F24397">
        <v>2</v>
      </c>
      <c r="G24397">
        <v>4019</v>
      </c>
      <c r="H24397" t="s">
        <v>26</v>
      </c>
      <c r="J24397" t="s">
        <v>14</v>
      </c>
      <c r="K24397">
        <v>53</v>
      </c>
      <c r="L24397" t="s">
        <v>15</v>
      </c>
    </row>
    <row r="24398" spans="1:12">
      <c r="A24398" t="e">
        <f ca="1">E00251514273321</f>
        <v>#NAME?</v>
      </c>
      <c r="B24398">
        <v>490</v>
      </c>
      <c r="C24398" t="s">
        <v>158</v>
      </c>
      <c r="D24398" s="1">
        <v>41183</v>
      </c>
      <c r="F24398">
        <v>1</v>
      </c>
      <c r="G24398">
        <v>6110</v>
      </c>
      <c r="H24398" t="s">
        <v>1392</v>
      </c>
      <c r="J24398" t="s">
        <v>14</v>
      </c>
      <c r="K24398">
        <v>51</v>
      </c>
      <c r="L24398" t="s">
        <v>15</v>
      </c>
    </row>
    <row r="24399" spans="1:12">
      <c r="A24399" t="e">
        <f ca="1">E00251532959121</f>
        <v>#NAME?</v>
      </c>
      <c r="B24399">
        <v>467</v>
      </c>
      <c r="C24399" t="s">
        <v>232</v>
      </c>
      <c r="D24399" s="1">
        <v>42775</v>
      </c>
      <c r="F24399">
        <v>1</v>
      </c>
      <c r="G24399">
        <v>49300</v>
      </c>
      <c r="H24399" t="s">
        <v>228</v>
      </c>
      <c r="J24399" t="s">
        <v>14</v>
      </c>
      <c r="K24399">
        <v>62</v>
      </c>
      <c r="L24399" t="s">
        <v>15</v>
      </c>
    </row>
    <row r="24400" spans="1:12">
      <c r="A24400" t="e">
        <f ca="1">E00251717116321</f>
        <v>#NAME?</v>
      </c>
      <c r="B24400">
        <v>278</v>
      </c>
      <c r="C24400" t="s">
        <v>222</v>
      </c>
      <c r="D24400" s="1">
        <v>41141</v>
      </c>
      <c r="F24400">
        <v>2</v>
      </c>
      <c r="G24400">
        <v>7231</v>
      </c>
      <c r="H24400" t="s">
        <v>128</v>
      </c>
      <c r="J24400" t="s">
        <v>14</v>
      </c>
      <c r="K24400">
        <v>48</v>
      </c>
      <c r="L24400" t="s">
        <v>15</v>
      </c>
    </row>
    <row r="24401" spans="1:12">
      <c r="A24401" t="e">
        <f ca="1">E00251717116321</f>
        <v>#NAME?</v>
      </c>
      <c r="B24401">
        <v>278</v>
      </c>
      <c r="C24401" t="s">
        <v>222</v>
      </c>
      <c r="D24401" s="1">
        <v>41822</v>
      </c>
      <c r="F24401">
        <v>1</v>
      </c>
      <c r="G24401">
        <v>3051</v>
      </c>
      <c r="H24401" t="s">
        <v>13</v>
      </c>
      <c r="J24401" t="s">
        <v>14</v>
      </c>
      <c r="K24401">
        <v>49</v>
      </c>
      <c r="L24401" t="s">
        <v>15</v>
      </c>
    </row>
    <row r="24402" spans="1:12">
      <c r="A24402" t="e">
        <f ca="1">E00251427204321</f>
        <v>#NAME?</v>
      </c>
      <c r="B24402">
        <v>28</v>
      </c>
      <c r="C24402" t="s">
        <v>153</v>
      </c>
      <c r="D24402" s="1">
        <v>42754</v>
      </c>
      <c r="F24402">
        <v>3</v>
      </c>
      <c r="G24402">
        <v>3051</v>
      </c>
      <c r="H24402" t="s">
        <v>13</v>
      </c>
      <c r="J24402" t="s">
        <v>14</v>
      </c>
      <c r="K24402">
        <v>49</v>
      </c>
      <c r="L24402" t="s">
        <v>15</v>
      </c>
    </row>
    <row r="24403" spans="1:12">
      <c r="A24403" t="e">
        <f ca="1">E00251427204321</f>
        <v>#NAME?</v>
      </c>
      <c r="B24403">
        <v>28</v>
      </c>
      <c r="C24403" t="s">
        <v>153</v>
      </c>
      <c r="D24403" s="1">
        <v>43024</v>
      </c>
      <c r="F24403">
        <v>2</v>
      </c>
      <c r="G24403">
        <v>7904</v>
      </c>
      <c r="H24403" t="s">
        <v>75</v>
      </c>
      <c r="J24403" t="s">
        <v>14</v>
      </c>
      <c r="K24403">
        <v>50</v>
      </c>
      <c r="L24403" t="s">
        <v>22</v>
      </c>
    </row>
    <row r="24404" spans="1:12">
      <c r="A24404" t="e">
        <f ca="1">E00251715431821</f>
        <v>#NAME?</v>
      </c>
      <c r="B24404">
        <v>94</v>
      </c>
      <c r="C24404" t="s">
        <v>74</v>
      </c>
      <c r="D24404" s="1">
        <v>41054</v>
      </c>
      <c r="F24404">
        <v>1</v>
      </c>
      <c r="G24404">
        <v>72290</v>
      </c>
      <c r="H24404" t="s">
        <v>248</v>
      </c>
      <c r="J24404" t="s">
        <v>14</v>
      </c>
      <c r="K24404">
        <v>47</v>
      </c>
      <c r="L24404" t="s">
        <v>15</v>
      </c>
    </row>
    <row r="24405" spans="1:12">
      <c r="A24405" t="e">
        <f ca="1">E00251430254221</f>
        <v>#NAME?</v>
      </c>
      <c r="B24405">
        <v>7505</v>
      </c>
      <c r="C24405" t="s">
        <v>209</v>
      </c>
      <c r="D24405" s="1">
        <v>42783</v>
      </c>
      <c r="F24405">
        <v>4</v>
      </c>
      <c r="G24405">
        <v>4779</v>
      </c>
      <c r="H24405" t="s">
        <v>231</v>
      </c>
      <c r="J24405" t="s">
        <v>14</v>
      </c>
      <c r="K24405">
        <v>59</v>
      </c>
      <c r="L24405" t="s">
        <v>15</v>
      </c>
    </row>
    <row r="24406" spans="1:12">
      <c r="A24406" t="e">
        <f ca="1">E00251529558721</f>
        <v>#NAME?</v>
      </c>
      <c r="B24406">
        <v>154</v>
      </c>
      <c r="C24406" t="s">
        <v>533</v>
      </c>
      <c r="D24406" s="1">
        <v>42305</v>
      </c>
      <c r="F24406">
        <v>1</v>
      </c>
      <c r="G24406">
        <v>55090</v>
      </c>
      <c r="H24406" t="s">
        <v>400</v>
      </c>
      <c r="J24406" t="s">
        <v>14</v>
      </c>
      <c r="K24406">
        <v>57</v>
      </c>
      <c r="L24406" t="s">
        <v>15</v>
      </c>
    </row>
    <row r="24407" spans="1:12">
      <c r="A24407" t="e">
        <f ca="1">E00251617643721</f>
        <v>#NAME?</v>
      </c>
      <c r="B24407">
        <v>489</v>
      </c>
      <c r="C24407" t="s">
        <v>100</v>
      </c>
      <c r="D24407" s="1">
        <v>42930</v>
      </c>
      <c r="F24407">
        <v>4</v>
      </c>
      <c r="G24407">
        <v>78057</v>
      </c>
      <c r="H24407" t="s">
        <v>140</v>
      </c>
      <c r="J24407" t="s">
        <v>14</v>
      </c>
      <c r="K24407">
        <v>49</v>
      </c>
      <c r="L24407" t="s">
        <v>22</v>
      </c>
    </row>
    <row r="24408" spans="1:12">
      <c r="A24408" t="e">
        <f ca="1">E00251617643721</f>
        <v>#NAME?</v>
      </c>
      <c r="B24408">
        <v>598</v>
      </c>
      <c r="C24408" t="s">
        <v>862</v>
      </c>
      <c r="D24408" s="1">
        <v>41913</v>
      </c>
      <c r="F24408">
        <v>1</v>
      </c>
      <c r="G24408">
        <v>7292</v>
      </c>
      <c r="H24408" t="s">
        <v>189</v>
      </c>
      <c r="J24408" t="s">
        <v>14</v>
      </c>
      <c r="K24408">
        <v>47</v>
      </c>
      <c r="L24408" t="s">
        <v>15</v>
      </c>
    </row>
    <row r="24409" spans="1:12">
      <c r="A24409" t="e">
        <f ca="1">E00251617643721</f>
        <v>#NAME?</v>
      </c>
      <c r="B24409">
        <v>598</v>
      </c>
      <c r="C24409" t="s">
        <v>862</v>
      </c>
      <c r="D24409" s="1">
        <v>42192</v>
      </c>
      <c r="F24409">
        <v>2</v>
      </c>
      <c r="G24409">
        <v>49390</v>
      </c>
      <c r="H24409" t="s">
        <v>59</v>
      </c>
      <c r="J24409" t="s">
        <v>14</v>
      </c>
      <c r="K24409">
        <v>47</v>
      </c>
      <c r="L24409" t="s">
        <v>15</v>
      </c>
    </row>
    <row r="24410" spans="1:12">
      <c r="A24410" t="e">
        <f ca="1">E00251617643721</f>
        <v>#NAME?</v>
      </c>
      <c r="B24410">
        <v>701</v>
      </c>
      <c r="C24410" t="s">
        <v>72</v>
      </c>
      <c r="D24410" s="1">
        <v>41009</v>
      </c>
      <c r="F24410">
        <v>1</v>
      </c>
      <c r="G24410">
        <v>6071</v>
      </c>
      <c r="H24410" t="s">
        <v>1285</v>
      </c>
      <c r="J24410" t="s">
        <v>14</v>
      </c>
      <c r="K24410">
        <v>44</v>
      </c>
      <c r="L24410" t="s">
        <v>15</v>
      </c>
    </row>
    <row r="24411" spans="1:12">
      <c r="A24411" t="e">
        <f ca="1">E00251513434021</f>
        <v>#NAME?</v>
      </c>
      <c r="B24411">
        <v>473</v>
      </c>
      <c r="C24411" t="s">
        <v>669</v>
      </c>
      <c r="D24411" s="1">
        <v>42866</v>
      </c>
      <c r="F24411">
        <v>2</v>
      </c>
      <c r="G24411">
        <v>2720</v>
      </c>
      <c r="H24411" t="s">
        <v>65</v>
      </c>
      <c r="J24411" t="s">
        <v>14</v>
      </c>
      <c r="K24411">
        <v>49</v>
      </c>
      <c r="L24411" t="s">
        <v>15</v>
      </c>
    </row>
    <row r="24412" spans="1:12">
      <c r="A24412" t="e">
        <f ca="1">E00251617643721</f>
        <v>#NAME?</v>
      </c>
      <c r="B24412">
        <v>701</v>
      </c>
      <c r="C24412" t="s">
        <v>72</v>
      </c>
      <c r="D24412" s="1">
        <v>41319</v>
      </c>
      <c r="F24412">
        <v>4</v>
      </c>
      <c r="G24412">
        <v>49120</v>
      </c>
      <c r="H24412" t="s">
        <v>168</v>
      </c>
      <c r="J24412" t="s">
        <v>14</v>
      </c>
      <c r="K24412">
        <v>45</v>
      </c>
      <c r="L24412" t="s">
        <v>15</v>
      </c>
    </row>
    <row r="24413" spans="1:12">
      <c r="A24413" t="e">
        <f ca="1">E00251617643721</f>
        <v>#NAME?</v>
      </c>
      <c r="B24413">
        <v>701</v>
      </c>
      <c r="C24413" t="s">
        <v>72</v>
      </c>
      <c r="D24413" s="1">
        <v>41458</v>
      </c>
      <c r="F24413">
        <v>4</v>
      </c>
      <c r="G24413">
        <v>78050</v>
      </c>
      <c r="H24413" t="s">
        <v>197</v>
      </c>
      <c r="J24413" t="s">
        <v>14</v>
      </c>
      <c r="K24413">
        <v>45</v>
      </c>
      <c r="L24413" t="s">
        <v>22</v>
      </c>
    </row>
    <row r="24414" spans="1:12">
      <c r="A24414" t="e">
        <f ca="1">E00251717116321</f>
        <v>#NAME?</v>
      </c>
      <c r="B24414">
        <v>278</v>
      </c>
      <c r="C24414" t="s">
        <v>222</v>
      </c>
      <c r="D24414" s="1">
        <v>42922</v>
      </c>
      <c r="F24414">
        <v>1</v>
      </c>
      <c r="G24414">
        <v>30000</v>
      </c>
      <c r="H24414" t="s">
        <v>144</v>
      </c>
      <c r="J24414" t="s">
        <v>14</v>
      </c>
      <c r="K24414">
        <v>53</v>
      </c>
      <c r="L24414" t="s">
        <v>15</v>
      </c>
    </row>
    <row r="24415" spans="1:12">
      <c r="A24415" t="e">
        <f ca="1">E00251518868021</f>
        <v>#NAME?</v>
      </c>
      <c r="B24415">
        <v>1791</v>
      </c>
      <c r="C24415" t="s">
        <v>468</v>
      </c>
      <c r="D24415" s="1">
        <v>41033</v>
      </c>
      <c r="F24415">
        <v>1</v>
      </c>
      <c r="G24415">
        <v>71981</v>
      </c>
      <c r="H24415" t="s">
        <v>81</v>
      </c>
      <c r="J24415" t="s">
        <v>14</v>
      </c>
      <c r="K24415">
        <v>58</v>
      </c>
      <c r="L24415" t="s">
        <v>15</v>
      </c>
    </row>
    <row r="24416" spans="1:12">
      <c r="A24416" t="e">
        <f ca="1">E00251513734821</f>
        <v>#NAME?</v>
      </c>
      <c r="B24416">
        <v>703</v>
      </c>
      <c r="C24416" t="s">
        <v>305</v>
      </c>
      <c r="D24416" s="1">
        <v>42870</v>
      </c>
      <c r="F24416">
        <v>5</v>
      </c>
      <c r="G24416">
        <v>2169</v>
      </c>
      <c r="H24416" t="s">
        <v>40</v>
      </c>
      <c r="J24416" t="s">
        <v>14</v>
      </c>
      <c r="K24416">
        <v>51</v>
      </c>
      <c r="L24416" t="s">
        <v>15</v>
      </c>
    </row>
    <row r="24417" spans="1:12">
      <c r="A24417" t="e">
        <f ca="1">E00251716444121</f>
        <v>#NAME?</v>
      </c>
      <c r="B24417">
        <v>438</v>
      </c>
      <c r="C24417" t="s">
        <v>474</v>
      </c>
      <c r="D24417" s="1">
        <v>41968</v>
      </c>
      <c r="F24417">
        <v>4</v>
      </c>
      <c r="G24417">
        <v>4019</v>
      </c>
      <c r="H24417" t="s">
        <v>26</v>
      </c>
      <c r="J24417" t="s">
        <v>14</v>
      </c>
      <c r="K24417">
        <v>55</v>
      </c>
      <c r="L24417" t="s">
        <v>15</v>
      </c>
    </row>
    <row r="24418" spans="1:12">
      <c r="A24418" t="e">
        <f ca="1">E00251716444121</f>
        <v>#NAME?</v>
      </c>
      <c r="B24418">
        <v>438</v>
      </c>
      <c r="C24418" t="s">
        <v>474</v>
      </c>
      <c r="D24418" s="1">
        <v>42982</v>
      </c>
      <c r="F24418">
        <v>1</v>
      </c>
      <c r="G24418">
        <v>7242</v>
      </c>
      <c r="H24418" t="s">
        <v>93</v>
      </c>
      <c r="J24418" t="s">
        <v>14</v>
      </c>
      <c r="K24418">
        <v>58</v>
      </c>
      <c r="L24418" t="s">
        <v>15</v>
      </c>
    </row>
    <row r="24419" spans="1:12">
      <c r="A24419" t="e">
        <f ca="1">E00251514274321</f>
        <v>#NAME?</v>
      </c>
      <c r="B24419">
        <v>449</v>
      </c>
      <c r="C24419" t="s">
        <v>124</v>
      </c>
      <c r="D24419" s="1">
        <v>42851</v>
      </c>
      <c r="F24419">
        <v>1</v>
      </c>
      <c r="G24419">
        <v>2809</v>
      </c>
      <c r="H24419" t="s">
        <v>90</v>
      </c>
      <c r="J24419" t="s">
        <v>14</v>
      </c>
      <c r="K24419">
        <v>65</v>
      </c>
      <c r="L24419" t="s">
        <v>15</v>
      </c>
    </row>
    <row r="24420" spans="1:12">
      <c r="A24420" t="e">
        <f ca="1">E00251537608221</f>
        <v>#NAME?</v>
      </c>
      <c r="B24420">
        <v>442</v>
      </c>
      <c r="C24420" t="s">
        <v>95</v>
      </c>
      <c r="D24420" s="1">
        <v>41047</v>
      </c>
      <c r="F24420">
        <v>3</v>
      </c>
      <c r="G24420">
        <v>4019</v>
      </c>
      <c r="H24420" t="s">
        <v>26</v>
      </c>
      <c r="J24420" t="s">
        <v>14</v>
      </c>
      <c r="K24420">
        <v>60</v>
      </c>
      <c r="L24420" t="s">
        <v>15</v>
      </c>
    </row>
    <row r="24421" spans="1:12">
      <c r="A24421" t="e">
        <f ca="1">E00251537608221</f>
        <v>#NAME?</v>
      </c>
      <c r="B24421">
        <v>442</v>
      </c>
      <c r="C24421" t="s">
        <v>95</v>
      </c>
      <c r="D24421" s="1">
        <v>41355</v>
      </c>
      <c r="F24421">
        <v>2</v>
      </c>
      <c r="G24421">
        <v>4019</v>
      </c>
      <c r="H24421" t="s">
        <v>26</v>
      </c>
      <c r="J24421" t="s">
        <v>14</v>
      </c>
      <c r="K24421">
        <v>61</v>
      </c>
      <c r="L24421" t="s">
        <v>15</v>
      </c>
    </row>
    <row r="24422" spans="1:12">
      <c r="A24422" t="e">
        <f ca="1">E00251537608221</f>
        <v>#NAME?</v>
      </c>
      <c r="B24422">
        <v>442</v>
      </c>
      <c r="C24422" t="s">
        <v>95</v>
      </c>
      <c r="D24422" s="1">
        <v>41971</v>
      </c>
      <c r="F24422">
        <v>2</v>
      </c>
      <c r="G24422">
        <v>4019</v>
      </c>
      <c r="H24422" t="s">
        <v>26</v>
      </c>
      <c r="J24422" t="s">
        <v>14</v>
      </c>
      <c r="K24422">
        <v>63</v>
      </c>
      <c r="L24422" t="s">
        <v>15</v>
      </c>
    </row>
    <row r="24423" spans="1:12">
      <c r="A24423" t="e">
        <f ca="1">E00251528938321</f>
        <v>#NAME?</v>
      </c>
      <c r="B24423">
        <v>291</v>
      </c>
      <c r="C24423" t="s">
        <v>160</v>
      </c>
      <c r="D24423" s="1">
        <v>42784</v>
      </c>
      <c r="F24423">
        <v>2</v>
      </c>
      <c r="G24423">
        <v>2740</v>
      </c>
      <c r="H24423" t="s">
        <v>808</v>
      </c>
      <c r="J24423" t="s">
        <v>14</v>
      </c>
      <c r="K24423">
        <v>58</v>
      </c>
      <c r="L24423" t="s">
        <v>15</v>
      </c>
    </row>
    <row r="24424" spans="1:12">
      <c r="A24424" t="e">
        <f ca="1">E00251528938321</f>
        <v>#NAME?</v>
      </c>
      <c r="B24424">
        <v>291</v>
      </c>
      <c r="C24424" t="s">
        <v>160</v>
      </c>
      <c r="D24424" s="1">
        <v>42802</v>
      </c>
      <c r="F24424">
        <v>5</v>
      </c>
      <c r="G24424">
        <v>4019</v>
      </c>
      <c r="H24424" t="s">
        <v>26</v>
      </c>
      <c r="J24424" t="s">
        <v>14</v>
      </c>
      <c r="K24424">
        <v>58</v>
      </c>
      <c r="L24424" t="s">
        <v>15</v>
      </c>
    </row>
    <row r="24425" spans="1:12">
      <c r="A24425" t="e">
        <f ca="1">E00251532959121</f>
        <v>#NAME?</v>
      </c>
      <c r="B24425">
        <v>868</v>
      </c>
      <c r="C24425" t="s">
        <v>1177</v>
      </c>
      <c r="D24425" s="1">
        <v>41851</v>
      </c>
      <c r="F24425">
        <v>2</v>
      </c>
      <c r="G24425">
        <v>3090</v>
      </c>
      <c r="H24425" t="s">
        <v>653</v>
      </c>
      <c r="J24425" t="s">
        <v>272</v>
      </c>
      <c r="K24425">
        <v>60</v>
      </c>
      <c r="L24425" t="s">
        <v>15</v>
      </c>
    </row>
    <row r="24426" spans="1:12">
      <c r="A24426" t="e">
        <f ca="1">E00251514274321</f>
        <v>#NAME?</v>
      </c>
      <c r="B24426">
        <v>449</v>
      </c>
      <c r="C24426" t="s">
        <v>124</v>
      </c>
      <c r="D24426" s="1">
        <v>42781</v>
      </c>
      <c r="F24426">
        <v>2</v>
      </c>
      <c r="G24426">
        <v>30000</v>
      </c>
      <c r="H24426" t="s">
        <v>144</v>
      </c>
      <c r="J24426" t="s">
        <v>14</v>
      </c>
      <c r="K24426">
        <v>65</v>
      </c>
      <c r="L24426" t="s">
        <v>15</v>
      </c>
    </row>
    <row r="24427" spans="1:12">
      <c r="A24427" t="e">
        <f ca="1">E00251428403021</f>
        <v>#NAME?</v>
      </c>
      <c r="B24427">
        <v>66</v>
      </c>
      <c r="C24427" t="s">
        <v>134</v>
      </c>
      <c r="D24427" s="1">
        <v>41460</v>
      </c>
      <c r="F24427">
        <v>1</v>
      </c>
      <c r="G24427">
        <v>27800</v>
      </c>
      <c r="H24427" t="s">
        <v>145</v>
      </c>
      <c r="J24427" t="s">
        <v>14</v>
      </c>
      <c r="K24427">
        <v>41</v>
      </c>
      <c r="L24427" t="s">
        <v>15</v>
      </c>
    </row>
    <row r="24428" spans="1:12">
      <c r="A24428" t="e">
        <f ca="1">E00251618081421</f>
        <v>#NAME?</v>
      </c>
      <c r="B24428">
        <v>11</v>
      </c>
      <c r="C24428" t="s">
        <v>245</v>
      </c>
      <c r="D24428" s="1">
        <v>42528</v>
      </c>
      <c r="F24428">
        <v>1</v>
      </c>
      <c r="G24428">
        <v>7869</v>
      </c>
      <c r="H24428" t="s">
        <v>470</v>
      </c>
      <c r="J24428" t="s">
        <v>14</v>
      </c>
      <c r="K24428">
        <v>51</v>
      </c>
      <c r="L24428" t="s">
        <v>22</v>
      </c>
    </row>
    <row r="24429" spans="1:12">
      <c r="A24429" t="e">
        <f ca="1">E00251528938321</f>
        <v>#NAME?</v>
      </c>
      <c r="B24429">
        <v>291</v>
      </c>
      <c r="C24429" t="s">
        <v>160</v>
      </c>
      <c r="D24429" s="1">
        <v>42593</v>
      </c>
      <c r="F24429">
        <v>1</v>
      </c>
      <c r="G24429">
        <v>539</v>
      </c>
      <c r="H24429" t="s">
        <v>379</v>
      </c>
      <c r="J24429" t="s">
        <v>14</v>
      </c>
      <c r="K24429">
        <v>57</v>
      </c>
      <c r="L24429" t="s">
        <v>15</v>
      </c>
    </row>
    <row r="24430" spans="1:12">
      <c r="A24430" t="e">
        <f ca="1">E00251528938321</f>
        <v>#NAME?</v>
      </c>
      <c r="B24430">
        <v>291</v>
      </c>
      <c r="C24430" t="s">
        <v>160</v>
      </c>
      <c r="D24430" s="1">
        <v>42704</v>
      </c>
      <c r="F24430">
        <v>4</v>
      </c>
      <c r="G24430">
        <v>4019</v>
      </c>
      <c r="H24430" t="s">
        <v>26</v>
      </c>
      <c r="J24430" t="s">
        <v>14</v>
      </c>
      <c r="K24430">
        <v>58</v>
      </c>
      <c r="L24430" t="s">
        <v>15</v>
      </c>
    </row>
    <row r="24431" spans="1:12">
      <c r="A24431" t="e">
        <f ca="1">E00251528938321</f>
        <v>#NAME?</v>
      </c>
      <c r="B24431">
        <v>291</v>
      </c>
      <c r="C24431" t="s">
        <v>160</v>
      </c>
      <c r="D24431" s="1">
        <v>42752</v>
      </c>
      <c r="F24431">
        <v>4</v>
      </c>
      <c r="G24431">
        <v>2729</v>
      </c>
      <c r="H24431" t="s">
        <v>115</v>
      </c>
      <c r="J24431" t="s">
        <v>14</v>
      </c>
      <c r="K24431">
        <v>58</v>
      </c>
      <c r="L24431" t="s">
        <v>15</v>
      </c>
    </row>
    <row r="24432" spans="1:12">
      <c r="A24432" t="e">
        <f ca="1">E00251533621021</f>
        <v>#NAME?</v>
      </c>
      <c r="B24432">
        <v>104</v>
      </c>
      <c r="C24432" t="s">
        <v>88</v>
      </c>
      <c r="D24432" s="1">
        <v>42312</v>
      </c>
      <c r="F24432">
        <v>1</v>
      </c>
      <c r="G24432">
        <v>52100</v>
      </c>
      <c r="H24432" t="s">
        <v>516</v>
      </c>
      <c r="J24432" t="s">
        <v>14</v>
      </c>
      <c r="K24432">
        <v>51</v>
      </c>
      <c r="L24432" t="s">
        <v>15</v>
      </c>
    </row>
    <row r="24433" spans="1:12">
      <c r="A24433" t="e">
        <f ca="1">E00251432267921</f>
        <v>#NAME?</v>
      </c>
      <c r="B24433">
        <v>454</v>
      </c>
      <c r="C24433" t="s">
        <v>179</v>
      </c>
      <c r="D24433" s="1">
        <v>42494</v>
      </c>
      <c r="F24433">
        <v>3</v>
      </c>
      <c r="G24433">
        <v>57420</v>
      </c>
      <c r="H24433" t="s">
        <v>267</v>
      </c>
      <c r="J24433" t="s">
        <v>14</v>
      </c>
      <c r="K24433">
        <v>51</v>
      </c>
      <c r="L24433" t="s">
        <v>15</v>
      </c>
    </row>
    <row r="24434" spans="1:12">
      <c r="A24434" t="e">
        <f ca="1">E00251432267921</f>
        <v>#NAME?</v>
      </c>
      <c r="B24434">
        <v>459</v>
      </c>
      <c r="C24434" t="s">
        <v>187</v>
      </c>
      <c r="D24434" s="1">
        <v>43046</v>
      </c>
      <c r="F24434">
        <v>1</v>
      </c>
      <c r="G24434">
        <v>7242</v>
      </c>
      <c r="H24434" t="s">
        <v>93</v>
      </c>
      <c r="J24434" t="s">
        <v>14</v>
      </c>
      <c r="K24434">
        <v>52</v>
      </c>
      <c r="L24434" t="s">
        <v>15</v>
      </c>
    </row>
    <row r="24435" spans="1:12">
      <c r="A24435" t="e">
        <f ca="1">E00251528760321</f>
        <v>#NAME?</v>
      </c>
      <c r="B24435">
        <v>291</v>
      </c>
      <c r="C24435" t="s">
        <v>160</v>
      </c>
      <c r="D24435" s="1">
        <v>42774</v>
      </c>
      <c r="F24435">
        <v>2</v>
      </c>
      <c r="G24435">
        <v>7262</v>
      </c>
      <c r="H24435" t="s">
        <v>198</v>
      </c>
      <c r="J24435" t="s">
        <v>14</v>
      </c>
      <c r="K24435">
        <v>62</v>
      </c>
      <c r="L24435" t="s">
        <v>15</v>
      </c>
    </row>
    <row r="24436" spans="1:12">
      <c r="A24436" t="e">
        <f ca="1">E00251619838921</f>
        <v>#NAME?</v>
      </c>
      <c r="B24436">
        <v>454</v>
      </c>
      <c r="C24436" t="s">
        <v>179</v>
      </c>
      <c r="D24436" s="1">
        <v>43060</v>
      </c>
      <c r="F24436">
        <v>3</v>
      </c>
      <c r="G24436">
        <v>27800</v>
      </c>
      <c r="H24436" t="s">
        <v>145</v>
      </c>
      <c r="J24436" t="s">
        <v>14</v>
      </c>
      <c r="K24436">
        <v>50</v>
      </c>
      <c r="L24436" t="s">
        <v>15</v>
      </c>
    </row>
    <row r="24437" spans="1:12">
      <c r="A24437" t="e">
        <f ca="1">E00251432267921</f>
        <v>#NAME?</v>
      </c>
      <c r="B24437">
        <v>7208</v>
      </c>
      <c r="C24437" t="s">
        <v>625</v>
      </c>
      <c r="D24437" s="1">
        <v>42191</v>
      </c>
      <c r="F24437">
        <v>1</v>
      </c>
      <c r="G24437">
        <v>71900</v>
      </c>
      <c r="H24437" t="s">
        <v>1584</v>
      </c>
      <c r="I24437" t="s">
        <v>148</v>
      </c>
      <c r="J24437" t="s">
        <v>57</v>
      </c>
      <c r="K24437">
        <v>50</v>
      </c>
      <c r="L24437" t="s">
        <v>15</v>
      </c>
    </row>
    <row r="24438" spans="1:12">
      <c r="A24438" t="e">
        <f ca="1">E00251528565821</f>
        <v>#NAME?</v>
      </c>
      <c r="B24438">
        <v>307</v>
      </c>
      <c r="C24438" t="s">
        <v>210</v>
      </c>
      <c r="D24438" s="1">
        <v>41575</v>
      </c>
      <c r="F24438">
        <v>1</v>
      </c>
      <c r="G24438">
        <v>4871</v>
      </c>
      <c r="H24438" t="s">
        <v>125</v>
      </c>
      <c r="J24438" t="s">
        <v>14</v>
      </c>
      <c r="K24438">
        <v>54</v>
      </c>
      <c r="L24438" t="s">
        <v>15</v>
      </c>
    </row>
    <row r="24439" spans="1:12">
      <c r="A24439" t="e">
        <f ca="1">E00251510737521</f>
        <v>#NAME?</v>
      </c>
      <c r="B24439">
        <v>122</v>
      </c>
      <c r="C24439" t="s">
        <v>522</v>
      </c>
      <c r="D24439" s="1">
        <v>41386</v>
      </c>
      <c r="F24439">
        <v>1</v>
      </c>
      <c r="G24439">
        <v>25000</v>
      </c>
      <c r="H24439" t="s">
        <v>178</v>
      </c>
      <c r="J24439" t="s">
        <v>14</v>
      </c>
      <c r="K24439">
        <v>63</v>
      </c>
      <c r="L24439" t="s">
        <v>15</v>
      </c>
    </row>
    <row r="24440" spans="1:12">
      <c r="A24440" t="e">
        <f ca="1">E00251510737521</f>
        <v>#NAME?</v>
      </c>
      <c r="B24440">
        <v>122</v>
      </c>
      <c r="C24440" t="s">
        <v>522</v>
      </c>
      <c r="D24440" s="1">
        <v>41515</v>
      </c>
      <c r="F24440">
        <v>6</v>
      </c>
      <c r="G24440">
        <v>5693</v>
      </c>
      <c r="H24440" t="s">
        <v>358</v>
      </c>
      <c r="J24440" t="s">
        <v>14</v>
      </c>
      <c r="K24440">
        <v>63</v>
      </c>
      <c r="L24440" t="s">
        <v>15</v>
      </c>
    </row>
    <row r="24441" spans="1:12">
      <c r="A24441" t="e">
        <f ca="1">E00251510737521</f>
        <v>#NAME?</v>
      </c>
      <c r="B24441">
        <v>122</v>
      </c>
      <c r="C24441" t="s">
        <v>522</v>
      </c>
      <c r="D24441" s="1">
        <v>41646</v>
      </c>
      <c r="F24441">
        <v>2</v>
      </c>
      <c r="G24441">
        <v>4019</v>
      </c>
      <c r="H24441" t="s">
        <v>26</v>
      </c>
      <c r="J24441" t="s">
        <v>14</v>
      </c>
      <c r="K24441">
        <v>64</v>
      </c>
      <c r="L24441" t="s">
        <v>15</v>
      </c>
    </row>
    <row r="24442" spans="1:12">
      <c r="A24442" t="e">
        <f ca="1">E00251512523921</f>
        <v>#NAME?</v>
      </c>
      <c r="B24442">
        <v>62</v>
      </c>
      <c r="C24442" t="s">
        <v>20</v>
      </c>
      <c r="D24442" s="1">
        <v>41325</v>
      </c>
      <c r="F24442">
        <v>1</v>
      </c>
      <c r="G24442">
        <v>6953</v>
      </c>
      <c r="H24442" t="s">
        <v>759</v>
      </c>
      <c r="J24442" t="s">
        <v>14</v>
      </c>
      <c r="K24442">
        <v>48</v>
      </c>
      <c r="L24442" t="s">
        <v>15</v>
      </c>
    </row>
    <row r="24443" spans="1:12">
      <c r="A24443" t="e">
        <f ca="1">E00251616256121</f>
        <v>#NAME?</v>
      </c>
      <c r="B24443">
        <v>103</v>
      </c>
      <c r="C24443" t="s">
        <v>775</v>
      </c>
      <c r="D24443" s="1">
        <v>41429</v>
      </c>
      <c r="F24443">
        <v>2</v>
      </c>
      <c r="G24443">
        <v>49390</v>
      </c>
      <c r="H24443" t="s">
        <v>59</v>
      </c>
      <c r="J24443" t="s">
        <v>14</v>
      </c>
      <c r="K24443">
        <v>55</v>
      </c>
      <c r="L24443" t="s">
        <v>15</v>
      </c>
    </row>
    <row r="24444" spans="1:12">
      <c r="A24444" t="e">
        <f ca="1">E00251512525621</f>
        <v>#NAME?</v>
      </c>
      <c r="B24444">
        <v>48</v>
      </c>
      <c r="C24444" t="s">
        <v>249</v>
      </c>
      <c r="D24444" s="1">
        <v>42618</v>
      </c>
      <c r="F24444">
        <v>1</v>
      </c>
      <c r="G24444">
        <v>2749</v>
      </c>
      <c r="H24444" t="s">
        <v>147</v>
      </c>
      <c r="J24444" t="s">
        <v>14</v>
      </c>
      <c r="K24444">
        <v>67</v>
      </c>
      <c r="L24444" t="s">
        <v>15</v>
      </c>
    </row>
    <row r="24445" spans="1:12">
      <c r="A24445" t="e">
        <f ca="1">E00251512525621</f>
        <v>#NAME?</v>
      </c>
      <c r="B24445">
        <v>48</v>
      </c>
      <c r="C24445" t="s">
        <v>249</v>
      </c>
      <c r="D24445" s="1">
        <v>42990</v>
      </c>
      <c r="F24445">
        <v>2</v>
      </c>
      <c r="G24445">
        <v>6029</v>
      </c>
      <c r="H24445" t="s">
        <v>728</v>
      </c>
      <c r="J24445" t="s">
        <v>14</v>
      </c>
      <c r="K24445">
        <v>68</v>
      </c>
      <c r="L24445" t="s">
        <v>15</v>
      </c>
    </row>
    <row r="24446" spans="1:12">
      <c r="A24446" t="e">
        <f ca="1">E00251513734821</f>
        <v>#NAME?</v>
      </c>
      <c r="B24446">
        <v>703</v>
      </c>
      <c r="C24446" t="s">
        <v>305</v>
      </c>
      <c r="D24446" s="1">
        <v>43004</v>
      </c>
      <c r="F24446">
        <v>4</v>
      </c>
      <c r="G24446">
        <v>78321</v>
      </c>
      <c r="H24446" t="s">
        <v>490</v>
      </c>
      <c r="J24446" t="s">
        <v>14</v>
      </c>
      <c r="K24446">
        <v>52</v>
      </c>
      <c r="L24446" t="s">
        <v>22</v>
      </c>
    </row>
    <row r="24447" spans="1:12">
      <c r="A24447" t="e">
        <f ca="1">E00251629160421</f>
        <v>#NAME?</v>
      </c>
      <c r="B24447">
        <v>167</v>
      </c>
      <c r="C24447" t="s">
        <v>549</v>
      </c>
      <c r="D24447" s="1">
        <v>41138</v>
      </c>
      <c r="F24447">
        <v>1</v>
      </c>
      <c r="G24447">
        <v>7881</v>
      </c>
      <c r="H24447" t="s">
        <v>637</v>
      </c>
      <c r="J24447" t="s">
        <v>14</v>
      </c>
      <c r="K24447">
        <v>49</v>
      </c>
      <c r="L24447" t="s">
        <v>22</v>
      </c>
    </row>
    <row r="24448" spans="1:12">
      <c r="A24448" t="e">
        <f ca="1">E00251514243921</f>
        <v>#NAME?</v>
      </c>
      <c r="B24448">
        <v>453</v>
      </c>
      <c r="C24448" t="s">
        <v>96</v>
      </c>
      <c r="D24448" s="1">
        <v>42075</v>
      </c>
      <c r="F24448">
        <v>1</v>
      </c>
      <c r="G24448">
        <v>7062</v>
      </c>
      <c r="H24448" t="s">
        <v>97</v>
      </c>
      <c r="J24448" t="s">
        <v>14</v>
      </c>
      <c r="K24448">
        <v>50</v>
      </c>
      <c r="L24448" t="s">
        <v>15</v>
      </c>
    </row>
    <row r="24449" spans="1:12">
      <c r="A24449" t="e">
        <f ca="1">E00251429215721</f>
        <v>#NAME?</v>
      </c>
      <c r="B24449">
        <v>272</v>
      </c>
      <c r="C24449" t="s">
        <v>174</v>
      </c>
      <c r="D24449" s="1">
        <v>42765</v>
      </c>
      <c r="E24449">
        <v>4</v>
      </c>
      <c r="F24449">
        <v>4</v>
      </c>
      <c r="G24449">
        <v>2720</v>
      </c>
      <c r="H24449" t="s">
        <v>65</v>
      </c>
      <c r="J24449" t="s">
        <v>34</v>
      </c>
      <c r="K24449">
        <v>61</v>
      </c>
      <c r="L24449" t="s">
        <v>15</v>
      </c>
    </row>
    <row r="24450" spans="1:12">
      <c r="A24450" t="e">
        <f ca="1">E00251512648921</f>
        <v>#NAME?</v>
      </c>
      <c r="B24450">
        <v>47</v>
      </c>
      <c r="C24450" t="s">
        <v>494</v>
      </c>
      <c r="D24450" s="1">
        <v>42881</v>
      </c>
      <c r="F24450">
        <v>2</v>
      </c>
      <c r="G24450">
        <v>29690</v>
      </c>
      <c r="H24450" t="s">
        <v>52</v>
      </c>
      <c r="J24450" t="s">
        <v>14</v>
      </c>
      <c r="K24450">
        <v>59</v>
      </c>
      <c r="L24450" t="s">
        <v>15</v>
      </c>
    </row>
    <row r="24451" spans="1:12">
      <c r="A24451" t="e">
        <f ca="1">E00251432420521</f>
        <v>#NAME?</v>
      </c>
      <c r="B24451">
        <v>451</v>
      </c>
      <c r="C24451" t="s">
        <v>102</v>
      </c>
      <c r="D24451" s="1">
        <v>42214</v>
      </c>
      <c r="F24451">
        <v>3</v>
      </c>
      <c r="G24451">
        <v>71690</v>
      </c>
      <c r="H24451" t="s">
        <v>410</v>
      </c>
      <c r="J24451" t="s">
        <v>14</v>
      </c>
      <c r="K24451">
        <v>52</v>
      </c>
      <c r="L24451" t="s">
        <v>15</v>
      </c>
    </row>
    <row r="24452" spans="1:12">
      <c r="A24452" t="e">
        <f ca="1">E00251432420521</f>
        <v>#NAME?</v>
      </c>
      <c r="B24452">
        <v>451</v>
      </c>
      <c r="C24452" t="s">
        <v>102</v>
      </c>
      <c r="D24452" s="1">
        <v>42584</v>
      </c>
      <c r="F24452">
        <v>3</v>
      </c>
      <c r="G24452">
        <v>496</v>
      </c>
      <c r="H24452" t="s">
        <v>190</v>
      </c>
      <c r="J24452" t="s">
        <v>14</v>
      </c>
      <c r="K24452">
        <v>53</v>
      </c>
      <c r="L24452" t="s">
        <v>15</v>
      </c>
    </row>
    <row r="24453" spans="1:12">
      <c r="A24453" t="e">
        <f ca="1">E00251629160421</f>
        <v>#NAME?</v>
      </c>
      <c r="B24453">
        <v>195</v>
      </c>
      <c r="C24453" t="s">
        <v>854</v>
      </c>
      <c r="D24453" s="1">
        <v>42794</v>
      </c>
      <c r="F24453">
        <v>1</v>
      </c>
      <c r="G24453">
        <v>7850</v>
      </c>
      <c r="H24453" t="s">
        <v>393</v>
      </c>
      <c r="J24453" t="s">
        <v>14</v>
      </c>
      <c r="K24453">
        <v>54</v>
      </c>
      <c r="L24453" t="s">
        <v>22</v>
      </c>
    </row>
    <row r="24454" spans="1:12">
      <c r="A24454" t="e">
        <f ca="1">E00251527038021</f>
        <v>#NAME?</v>
      </c>
      <c r="B24454">
        <v>11</v>
      </c>
      <c r="C24454" t="s">
        <v>245</v>
      </c>
      <c r="D24454" s="1">
        <v>42544</v>
      </c>
      <c r="F24454">
        <v>1</v>
      </c>
      <c r="G24454">
        <v>34610</v>
      </c>
      <c r="H24454" t="s">
        <v>1431</v>
      </c>
      <c r="J24454" t="s">
        <v>14</v>
      </c>
      <c r="K24454">
        <v>58</v>
      </c>
      <c r="L24454" t="s">
        <v>15</v>
      </c>
    </row>
    <row r="24455" spans="1:12">
      <c r="A24455" t="e">
        <f ca="1">E00251429251821</f>
        <v>#NAME?</v>
      </c>
      <c r="B24455">
        <v>290</v>
      </c>
      <c r="C24455" t="s">
        <v>449</v>
      </c>
      <c r="D24455" s="1">
        <v>42431</v>
      </c>
      <c r="F24455">
        <v>1</v>
      </c>
      <c r="G24455">
        <v>25000</v>
      </c>
      <c r="H24455" t="s">
        <v>178</v>
      </c>
      <c r="J24455" t="s">
        <v>14</v>
      </c>
      <c r="K24455">
        <v>55</v>
      </c>
      <c r="L24455" t="s">
        <v>15</v>
      </c>
    </row>
    <row r="24456" spans="1:12">
      <c r="A24456" t="e">
        <f ca="1">E00251429251821</f>
        <v>#NAME?</v>
      </c>
      <c r="B24456">
        <v>290</v>
      </c>
      <c r="C24456" t="s">
        <v>449</v>
      </c>
      <c r="D24456" s="1">
        <v>42531</v>
      </c>
      <c r="F24456">
        <v>2</v>
      </c>
      <c r="G24456">
        <v>25000</v>
      </c>
      <c r="H24456" t="s">
        <v>178</v>
      </c>
      <c r="J24456" t="s">
        <v>14</v>
      </c>
      <c r="K24456">
        <v>56</v>
      </c>
      <c r="L24456" t="s">
        <v>15</v>
      </c>
    </row>
    <row r="24457" spans="1:12">
      <c r="A24457" t="e">
        <f ca="1">E00251429251821</f>
        <v>#NAME?</v>
      </c>
      <c r="B24457">
        <v>290</v>
      </c>
      <c r="C24457" t="s">
        <v>449</v>
      </c>
      <c r="D24457" s="1">
        <v>42566</v>
      </c>
      <c r="F24457">
        <v>4</v>
      </c>
      <c r="G24457">
        <v>7506</v>
      </c>
      <c r="H24457" t="s">
        <v>539</v>
      </c>
      <c r="J24457" t="s">
        <v>14</v>
      </c>
      <c r="K24457">
        <v>56</v>
      </c>
      <c r="L24457" t="s">
        <v>15</v>
      </c>
    </row>
    <row r="24458" spans="1:12">
      <c r="A24458" t="e">
        <f ca="1">E00251429786121</f>
        <v>#NAME?</v>
      </c>
      <c r="B24458">
        <v>156</v>
      </c>
      <c r="C24458" t="s">
        <v>569</v>
      </c>
      <c r="D24458" s="1">
        <v>42431</v>
      </c>
      <c r="F24458">
        <v>1</v>
      </c>
      <c r="G24458">
        <v>69589</v>
      </c>
      <c r="H24458" t="s">
        <v>630</v>
      </c>
      <c r="J24458" t="s">
        <v>14</v>
      </c>
      <c r="K24458">
        <v>66</v>
      </c>
      <c r="L24458" t="s">
        <v>15</v>
      </c>
    </row>
    <row r="24459" spans="1:12">
      <c r="A24459" t="e">
        <f ca="1">E00251528938321</f>
        <v>#NAME?</v>
      </c>
      <c r="B24459">
        <v>291</v>
      </c>
      <c r="C24459" t="s">
        <v>160</v>
      </c>
      <c r="D24459" s="1">
        <v>41309</v>
      </c>
      <c r="F24459">
        <v>3</v>
      </c>
      <c r="G24459">
        <v>4019</v>
      </c>
      <c r="H24459" t="s">
        <v>26</v>
      </c>
      <c r="J24459" t="s">
        <v>14</v>
      </c>
      <c r="K24459">
        <v>54</v>
      </c>
      <c r="L24459" t="s">
        <v>15</v>
      </c>
    </row>
    <row r="24460" spans="1:12">
      <c r="A24460" t="e">
        <f ca="1">E00251528938321</f>
        <v>#NAME?</v>
      </c>
      <c r="B24460">
        <v>291</v>
      </c>
      <c r="C24460" t="s">
        <v>160</v>
      </c>
      <c r="D24460" s="1">
        <v>41332</v>
      </c>
      <c r="F24460">
        <v>1</v>
      </c>
      <c r="G24460">
        <v>7231</v>
      </c>
      <c r="H24460" t="s">
        <v>128</v>
      </c>
      <c r="J24460" t="s">
        <v>14</v>
      </c>
      <c r="K24460">
        <v>54</v>
      </c>
      <c r="L24460" t="s">
        <v>15</v>
      </c>
    </row>
    <row r="24461" spans="1:12">
      <c r="A24461" t="e">
        <f ca="1">E00251528938321</f>
        <v>#NAME?</v>
      </c>
      <c r="B24461">
        <v>291</v>
      </c>
      <c r="C24461" t="s">
        <v>160</v>
      </c>
      <c r="D24461" s="1">
        <v>41809</v>
      </c>
      <c r="F24461">
        <v>1</v>
      </c>
      <c r="G24461">
        <v>7222</v>
      </c>
      <c r="H24461" t="s">
        <v>560</v>
      </c>
      <c r="J24461" t="s">
        <v>14</v>
      </c>
      <c r="K24461">
        <v>55</v>
      </c>
      <c r="L24461" t="s">
        <v>15</v>
      </c>
    </row>
    <row r="24462" spans="1:12">
      <c r="A24462" t="e">
        <f ca="1">E00251512197321</f>
        <v>#NAME?</v>
      </c>
      <c r="B24462">
        <v>3913</v>
      </c>
      <c r="C24462" t="s">
        <v>251</v>
      </c>
      <c r="D24462" s="1">
        <v>41253</v>
      </c>
      <c r="F24462">
        <v>4</v>
      </c>
      <c r="G24462">
        <v>9599</v>
      </c>
      <c r="H24462" t="s">
        <v>430</v>
      </c>
      <c r="J24462" t="s">
        <v>14</v>
      </c>
      <c r="K24462">
        <v>40</v>
      </c>
      <c r="L24462" t="s">
        <v>15</v>
      </c>
    </row>
    <row r="24463" spans="1:12">
      <c r="A24463" t="e">
        <f ca="1">E00251429251821</f>
        <v>#NAME?</v>
      </c>
      <c r="B24463">
        <v>272</v>
      </c>
      <c r="C24463" t="s">
        <v>174</v>
      </c>
      <c r="D24463" s="1">
        <v>41656</v>
      </c>
      <c r="E24463">
        <v>4</v>
      </c>
      <c r="F24463">
        <v>1</v>
      </c>
      <c r="G24463">
        <v>43491</v>
      </c>
      <c r="H24463" t="s">
        <v>1083</v>
      </c>
      <c r="J24463" t="s">
        <v>34</v>
      </c>
      <c r="K24463">
        <v>53</v>
      </c>
      <c r="L24463" t="s">
        <v>15</v>
      </c>
    </row>
    <row r="24464" spans="1:12">
      <c r="A24464" t="e">
        <f ca="1">E00251429251821</f>
        <v>#NAME?</v>
      </c>
      <c r="B24464">
        <v>290</v>
      </c>
      <c r="C24464" t="s">
        <v>449</v>
      </c>
      <c r="D24464" s="1">
        <v>42430</v>
      </c>
      <c r="F24464">
        <v>3</v>
      </c>
      <c r="G24464">
        <v>43391</v>
      </c>
      <c r="H24464" t="s">
        <v>810</v>
      </c>
      <c r="J24464" t="s">
        <v>14</v>
      </c>
      <c r="K24464">
        <v>55</v>
      </c>
      <c r="L24464" t="s">
        <v>15</v>
      </c>
    </row>
    <row r="24465" spans="1:12">
      <c r="A24465" t="e">
        <f ca="1">E00251429251821</f>
        <v>#NAME?</v>
      </c>
      <c r="B24465">
        <v>290</v>
      </c>
      <c r="C24465" t="s">
        <v>449</v>
      </c>
      <c r="D24465" s="1">
        <v>42863</v>
      </c>
      <c r="F24465">
        <v>1</v>
      </c>
      <c r="G24465">
        <v>7175</v>
      </c>
      <c r="H24465" t="s">
        <v>689</v>
      </c>
      <c r="J24465" t="s">
        <v>14</v>
      </c>
      <c r="K24465">
        <v>57</v>
      </c>
      <c r="L24465" t="s">
        <v>15</v>
      </c>
    </row>
    <row r="24466" spans="1:12">
      <c r="A24466" t="e">
        <f ca="1">E00251716444121</f>
        <v>#NAME?</v>
      </c>
      <c r="B24466">
        <v>438</v>
      </c>
      <c r="C24466" t="s">
        <v>474</v>
      </c>
      <c r="D24466" s="1">
        <v>42292</v>
      </c>
      <c r="F24466">
        <v>1</v>
      </c>
      <c r="G24466">
        <v>4019</v>
      </c>
      <c r="H24466" t="s">
        <v>26</v>
      </c>
      <c r="J24466" t="s">
        <v>14</v>
      </c>
      <c r="K24466">
        <v>56</v>
      </c>
      <c r="L24466" t="s">
        <v>15</v>
      </c>
    </row>
    <row r="24467" spans="1:12">
      <c r="A24467" t="e">
        <f ca="1">E00251429251821</f>
        <v>#NAME?</v>
      </c>
      <c r="B24467">
        <v>290</v>
      </c>
      <c r="C24467" t="s">
        <v>449</v>
      </c>
      <c r="D24467" s="1">
        <v>42709</v>
      </c>
      <c r="F24467">
        <v>1</v>
      </c>
      <c r="G24467">
        <v>30272</v>
      </c>
      <c r="H24467" t="s">
        <v>740</v>
      </c>
      <c r="J24467" t="s">
        <v>14</v>
      </c>
      <c r="K24467">
        <v>56</v>
      </c>
      <c r="L24467" t="s">
        <v>15</v>
      </c>
    </row>
    <row r="24468" spans="1:12">
      <c r="A24468" t="e">
        <f ca="1">E00251429251821</f>
        <v>#NAME?</v>
      </c>
      <c r="B24468">
        <v>290</v>
      </c>
      <c r="C24468" t="s">
        <v>449</v>
      </c>
      <c r="D24468" s="1">
        <v>42745</v>
      </c>
      <c r="F24468">
        <v>4</v>
      </c>
      <c r="G24468">
        <v>27800</v>
      </c>
      <c r="H24468" t="s">
        <v>145</v>
      </c>
      <c r="J24468" t="s">
        <v>14</v>
      </c>
      <c r="K24468">
        <v>56</v>
      </c>
      <c r="L24468" t="s">
        <v>15</v>
      </c>
    </row>
    <row r="24469" spans="1:12">
      <c r="A24469" t="e">
        <f ca="1">E00251429251821</f>
        <v>#NAME?</v>
      </c>
      <c r="B24469">
        <v>290</v>
      </c>
      <c r="C24469" t="s">
        <v>449</v>
      </c>
      <c r="D24469" s="1">
        <v>42566</v>
      </c>
      <c r="F24469">
        <v>5</v>
      </c>
      <c r="G24469">
        <v>7175</v>
      </c>
      <c r="H24469" t="s">
        <v>689</v>
      </c>
      <c r="J24469" t="s">
        <v>14</v>
      </c>
      <c r="K24469">
        <v>56</v>
      </c>
      <c r="L24469" t="s">
        <v>15</v>
      </c>
    </row>
    <row r="24470" spans="1:12">
      <c r="A24470" t="e">
        <f ca="1">E00251527038021</f>
        <v>#NAME?</v>
      </c>
      <c r="B24470">
        <v>11</v>
      </c>
      <c r="C24470" t="s">
        <v>245</v>
      </c>
      <c r="D24470" s="1">
        <v>41920</v>
      </c>
      <c r="F24470">
        <v>1</v>
      </c>
      <c r="G24470">
        <v>6071</v>
      </c>
      <c r="H24470" t="s">
        <v>1285</v>
      </c>
      <c r="J24470" t="s">
        <v>14</v>
      </c>
      <c r="K24470">
        <v>56</v>
      </c>
      <c r="L24470" t="s">
        <v>15</v>
      </c>
    </row>
    <row r="24471" spans="1:12">
      <c r="A24471" t="e">
        <f ca="1">E00251533607221</f>
        <v>#NAME?</v>
      </c>
      <c r="B24471">
        <v>122</v>
      </c>
      <c r="C24471" t="s">
        <v>522</v>
      </c>
      <c r="D24471" s="1">
        <v>41156</v>
      </c>
      <c r="F24471">
        <v>1</v>
      </c>
      <c r="G24471">
        <v>27800</v>
      </c>
      <c r="H24471" t="s">
        <v>145</v>
      </c>
      <c r="J24471" t="s">
        <v>14</v>
      </c>
      <c r="K24471">
        <v>43</v>
      </c>
      <c r="L24471" t="s">
        <v>15</v>
      </c>
    </row>
    <row r="24472" spans="1:12">
      <c r="A24472" t="e">
        <f ca="1">E00251513734821</f>
        <v>#NAME?</v>
      </c>
      <c r="B24472">
        <v>703</v>
      </c>
      <c r="C24472" t="s">
        <v>305</v>
      </c>
      <c r="D24472" s="1">
        <v>41495</v>
      </c>
      <c r="F24472">
        <v>4</v>
      </c>
      <c r="G24472">
        <v>3051</v>
      </c>
      <c r="H24472" t="s">
        <v>13</v>
      </c>
      <c r="J24472" t="s">
        <v>14</v>
      </c>
      <c r="K24472">
        <v>48</v>
      </c>
      <c r="L24472" t="s">
        <v>15</v>
      </c>
    </row>
    <row r="24473" spans="1:12">
      <c r="A24473" t="e">
        <f ca="1">E00251513734821</f>
        <v>#NAME?</v>
      </c>
      <c r="B24473">
        <v>703</v>
      </c>
      <c r="C24473" t="s">
        <v>305</v>
      </c>
      <c r="D24473" s="1">
        <v>42236</v>
      </c>
      <c r="F24473">
        <v>3</v>
      </c>
      <c r="G24473">
        <v>2449</v>
      </c>
      <c r="H24473" t="s">
        <v>53</v>
      </c>
      <c r="J24473" t="s">
        <v>14</v>
      </c>
      <c r="K24473">
        <v>50</v>
      </c>
      <c r="L24473" t="s">
        <v>15</v>
      </c>
    </row>
    <row r="24474" spans="1:12">
      <c r="A24474" t="e">
        <f ca="1">E00251716444121</f>
        <v>#NAME?</v>
      </c>
      <c r="B24474">
        <v>438</v>
      </c>
      <c r="C24474" t="s">
        <v>474</v>
      </c>
      <c r="D24474" s="1">
        <v>42957</v>
      </c>
      <c r="F24474">
        <v>1</v>
      </c>
      <c r="G24474">
        <v>7242</v>
      </c>
      <c r="H24474" t="s">
        <v>93</v>
      </c>
      <c r="J24474" t="s">
        <v>14</v>
      </c>
      <c r="K24474">
        <v>58</v>
      </c>
      <c r="L24474" t="s">
        <v>15</v>
      </c>
    </row>
    <row r="24475" spans="1:12">
      <c r="A24475" t="e">
        <f ca="1">E00251429251821</f>
        <v>#NAME?</v>
      </c>
      <c r="B24475">
        <v>294</v>
      </c>
      <c r="C24475" t="s">
        <v>61</v>
      </c>
      <c r="D24475" s="1">
        <v>41229</v>
      </c>
      <c r="F24475">
        <v>1</v>
      </c>
      <c r="G24475">
        <v>7969</v>
      </c>
      <c r="H24475" t="s">
        <v>87</v>
      </c>
      <c r="J24475" t="s">
        <v>14</v>
      </c>
      <c r="K24475">
        <v>52</v>
      </c>
      <c r="L24475" t="s">
        <v>22</v>
      </c>
    </row>
    <row r="24476" spans="1:12">
      <c r="A24476" t="e">
        <f ca="1">E00251429251821</f>
        <v>#NAME?</v>
      </c>
      <c r="B24476">
        <v>294</v>
      </c>
      <c r="C24476" t="s">
        <v>61</v>
      </c>
      <c r="D24476" s="1">
        <v>41229</v>
      </c>
      <c r="F24476">
        <v>3</v>
      </c>
      <c r="G24476">
        <v>7962</v>
      </c>
      <c r="H24476" t="s">
        <v>111</v>
      </c>
      <c r="J24476" t="s">
        <v>14</v>
      </c>
      <c r="K24476">
        <v>52</v>
      </c>
      <c r="L24476" t="s">
        <v>22</v>
      </c>
    </row>
    <row r="24477" spans="1:12">
      <c r="A24477" t="e">
        <f ca="1">E00251512648921</f>
        <v>#NAME?</v>
      </c>
      <c r="B24477">
        <v>47</v>
      </c>
      <c r="C24477" t="s">
        <v>494</v>
      </c>
      <c r="D24477" s="1">
        <v>42754</v>
      </c>
      <c r="F24477">
        <v>1</v>
      </c>
      <c r="G24477">
        <v>29690</v>
      </c>
      <c r="H24477" t="s">
        <v>52</v>
      </c>
      <c r="J24477" t="s">
        <v>14</v>
      </c>
      <c r="K24477">
        <v>58</v>
      </c>
      <c r="L24477" t="s">
        <v>15</v>
      </c>
    </row>
    <row r="24478" spans="1:12">
      <c r="A24478" t="e">
        <f ca="1">E00251516975021</f>
        <v>#NAME?</v>
      </c>
      <c r="B24478">
        <v>62</v>
      </c>
      <c r="C24478" t="s">
        <v>20</v>
      </c>
      <c r="D24478" s="1">
        <v>43083</v>
      </c>
      <c r="F24478">
        <v>1</v>
      </c>
      <c r="G24478">
        <v>7810</v>
      </c>
      <c r="H24478" t="s">
        <v>143</v>
      </c>
      <c r="J24478" t="s">
        <v>14</v>
      </c>
      <c r="K24478">
        <v>45</v>
      </c>
      <c r="L24478" t="s">
        <v>15</v>
      </c>
    </row>
    <row r="24479" spans="1:12">
      <c r="A24479" t="e">
        <f ca="1">E00251516975021</f>
        <v>#NAME?</v>
      </c>
      <c r="B24479">
        <v>62</v>
      </c>
      <c r="C24479" t="s">
        <v>20</v>
      </c>
      <c r="D24479" s="1">
        <v>43083</v>
      </c>
      <c r="F24479">
        <v>2</v>
      </c>
      <c r="G24479">
        <v>7243</v>
      </c>
      <c r="H24479" t="s">
        <v>42</v>
      </c>
      <c r="J24479" t="s">
        <v>14</v>
      </c>
      <c r="K24479">
        <v>45</v>
      </c>
      <c r="L24479" t="s">
        <v>15</v>
      </c>
    </row>
    <row r="24480" spans="1:12">
      <c r="A24480" t="e">
        <f ca="1">E00251528938321</f>
        <v>#NAME?</v>
      </c>
      <c r="B24480">
        <v>291</v>
      </c>
      <c r="C24480" t="s">
        <v>160</v>
      </c>
      <c r="D24480" s="1">
        <v>42286</v>
      </c>
      <c r="F24480">
        <v>3</v>
      </c>
      <c r="G24480">
        <v>5859</v>
      </c>
      <c r="H24480" t="s">
        <v>607</v>
      </c>
      <c r="J24480" t="s">
        <v>14</v>
      </c>
      <c r="K24480">
        <v>57</v>
      </c>
      <c r="L24480" t="s">
        <v>15</v>
      </c>
    </row>
    <row r="24481" spans="1:12">
      <c r="A24481" t="e">
        <f ca="1">E00251518518421</f>
        <v>#NAME?</v>
      </c>
      <c r="B24481">
        <v>293</v>
      </c>
      <c r="C24481" t="s">
        <v>25</v>
      </c>
      <c r="D24481" s="1">
        <v>42137</v>
      </c>
      <c r="F24481">
        <v>3</v>
      </c>
      <c r="G24481">
        <v>4019</v>
      </c>
      <c r="H24481" t="s">
        <v>26</v>
      </c>
      <c r="J24481" t="s">
        <v>14</v>
      </c>
      <c r="K24481">
        <v>62</v>
      </c>
      <c r="L24481" t="s">
        <v>15</v>
      </c>
    </row>
    <row r="24482" spans="1:12">
      <c r="A24482" t="e">
        <f ca="1">E00251528608021</f>
        <v>#NAME?</v>
      </c>
      <c r="B24482">
        <v>695</v>
      </c>
      <c r="C24482" t="s">
        <v>257</v>
      </c>
      <c r="D24482" s="1">
        <v>42073</v>
      </c>
      <c r="F24482">
        <v>3</v>
      </c>
      <c r="G24482">
        <v>73390</v>
      </c>
      <c r="H24482" t="s">
        <v>66</v>
      </c>
      <c r="J24482" t="s">
        <v>14</v>
      </c>
      <c r="K24482">
        <v>46</v>
      </c>
      <c r="L24482" t="s">
        <v>15</v>
      </c>
    </row>
    <row r="24483" spans="1:12">
      <c r="A24483" t="e">
        <f ca="1">E00251510189121</f>
        <v>#NAME?</v>
      </c>
      <c r="B24483">
        <v>148</v>
      </c>
      <c r="C24483" t="s">
        <v>318</v>
      </c>
      <c r="D24483" s="1">
        <v>42752</v>
      </c>
      <c r="F24483">
        <v>1</v>
      </c>
      <c r="G24483">
        <v>49391</v>
      </c>
      <c r="H24483" t="s">
        <v>809</v>
      </c>
      <c r="I24483" t="s">
        <v>56</v>
      </c>
      <c r="J24483" t="s">
        <v>57</v>
      </c>
      <c r="K24483">
        <v>53</v>
      </c>
      <c r="L24483" t="s">
        <v>15</v>
      </c>
    </row>
    <row r="24484" spans="1:12">
      <c r="A24484" t="e">
        <f ca="1">E00251429251821</f>
        <v>#NAME?</v>
      </c>
      <c r="B24484">
        <v>294</v>
      </c>
      <c r="C24484" t="s">
        <v>61</v>
      </c>
      <c r="D24484" s="1">
        <v>41229</v>
      </c>
      <c r="F24484">
        <v>6</v>
      </c>
      <c r="G24484">
        <v>27800</v>
      </c>
      <c r="H24484" t="s">
        <v>145</v>
      </c>
      <c r="J24484" t="s">
        <v>14</v>
      </c>
      <c r="K24484">
        <v>52</v>
      </c>
      <c r="L24484" t="s">
        <v>15</v>
      </c>
    </row>
    <row r="24485" spans="1:12">
      <c r="A24485" t="e">
        <f ca="1">E00251429152221</f>
        <v>#NAME?</v>
      </c>
      <c r="B24485">
        <v>285</v>
      </c>
      <c r="C24485" t="s">
        <v>117</v>
      </c>
      <c r="D24485" s="1">
        <v>42646</v>
      </c>
      <c r="F24485">
        <v>1</v>
      </c>
      <c r="G24485">
        <v>5651</v>
      </c>
      <c r="H24485" t="s">
        <v>617</v>
      </c>
      <c r="J24485" t="s">
        <v>14</v>
      </c>
      <c r="K24485">
        <v>57</v>
      </c>
      <c r="L24485" t="s">
        <v>15</v>
      </c>
    </row>
    <row r="24486" spans="1:12">
      <c r="A24486" t="e">
        <f ca="1">E00251518518421</f>
        <v>#NAME?</v>
      </c>
      <c r="B24486">
        <v>293</v>
      </c>
      <c r="C24486" t="s">
        <v>25</v>
      </c>
      <c r="D24486" s="1">
        <v>42107</v>
      </c>
      <c r="F24486">
        <v>2</v>
      </c>
      <c r="G24486">
        <v>7222</v>
      </c>
      <c r="H24486" t="s">
        <v>560</v>
      </c>
      <c r="J24486" t="s">
        <v>14</v>
      </c>
      <c r="K24486">
        <v>62</v>
      </c>
      <c r="L24486" t="s">
        <v>15</v>
      </c>
    </row>
    <row r="24487" spans="1:12">
      <c r="A24487" t="e">
        <f ca="1">E00251528938321</f>
        <v>#NAME?</v>
      </c>
      <c r="B24487">
        <v>291</v>
      </c>
      <c r="C24487" t="s">
        <v>160</v>
      </c>
      <c r="D24487" s="1">
        <v>43069</v>
      </c>
      <c r="F24487">
        <v>4</v>
      </c>
      <c r="G24487">
        <v>5319</v>
      </c>
      <c r="H24487" t="s">
        <v>1585</v>
      </c>
      <c r="J24487" t="s">
        <v>14</v>
      </c>
      <c r="K24487">
        <v>59</v>
      </c>
      <c r="L24487" t="s">
        <v>15</v>
      </c>
    </row>
    <row r="24488" spans="1:12">
      <c r="A24488" t="e">
        <f ca="1">E00251528938321</f>
        <v>#NAME?</v>
      </c>
      <c r="B24488">
        <v>1028</v>
      </c>
      <c r="C24488" t="s">
        <v>127</v>
      </c>
      <c r="D24488" s="1">
        <v>42739</v>
      </c>
      <c r="F24488">
        <v>1</v>
      </c>
      <c r="G24488">
        <v>41091</v>
      </c>
      <c r="H24488" t="s">
        <v>975</v>
      </c>
      <c r="I24488" t="s">
        <v>127</v>
      </c>
      <c r="J24488" t="s">
        <v>57</v>
      </c>
      <c r="K24488">
        <v>58</v>
      </c>
      <c r="L24488" t="s">
        <v>15</v>
      </c>
    </row>
    <row r="24489" spans="1:12">
      <c r="A24489" t="e">
        <f ca="1">E00251510189121</f>
        <v>#NAME?</v>
      </c>
      <c r="B24489">
        <v>164</v>
      </c>
      <c r="C24489" t="s">
        <v>792</v>
      </c>
      <c r="D24489" s="1">
        <v>41169</v>
      </c>
      <c r="F24489">
        <v>4</v>
      </c>
      <c r="G24489">
        <v>1749</v>
      </c>
      <c r="H24489" t="s">
        <v>793</v>
      </c>
      <c r="J24489" t="s">
        <v>14</v>
      </c>
      <c r="K24489">
        <v>49</v>
      </c>
      <c r="L24489" t="s">
        <v>15</v>
      </c>
    </row>
    <row r="24490" spans="1:12">
      <c r="A24490" t="e">
        <f ca="1">E00251510189121</f>
        <v>#NAME?</v>
      </c>
      <c r="B24490">
        <v>164</v>
      </c>
      <c r="C24490" t="s">
        <v>792</v>
      </c>
      <c r="D24490" s="1">
        <v>41374</v>
      </c>
      <c r="F24490">
        <v>3</v>
      </c>
      <c r="G24490">
        <v>1749</v>
      </c>
      <c r="H24490" t="s">
        <v>793</v>
      </c>
      <c r="J24490" t="s">
        <v>14</v>
      </c>
      <c r="K24490">
        <v>49</v>
      </c>
      <c r="L24490" t="s">
        <v>15</v>
      </c>
    </row>
    <row r="24491" spans="1:12">
      <c r="A24491" t="e">
        <f ca="1">E00251510189121</f>
        <v>#NAME?</v>
      </c>
      <c r="B24491">
        <v>164</v>
      </c>
      <c r="C24491" t="s">
        <v>792</v>
      </c>
      <c r="D24491" s="1">
        <v>42774</v>
      </c>
      <c r="F24491">
        <v>5</v>
      </c>
      <c r="G24491">
        <v>490</v>
      </c>
      <c r="H24491" t="s">
        <v>203</v>
      </c>
      <c r="J24491" t="s">
        <v>14</v>
      </c>
      <c r="K24491">
        <v>53</v>
      </c>
      <c r="L24491" t="s">
        <v>15</v>
      </c>
    </row>
    <row r="24492" spans="1:12">
      <c r="A24492" t="e">
        <f ca="1">E00251510189121</f>
        <v>#NAME?</v>
      </c>
      <c r="B24492">
        <v>164</v>
      </c>
      <c r="C24492" t="s">
        <v>792</v>
      </c>
      <c r="D24492" s="1">
        <v>42825</v>
      </c>
      <c r="F24492">
        <v>1</v>
      </c>
      <c r="G24492">
        <v>5531</v>
      </c>
      <c r="H24492" t="s">
        <v>462</v>
      </c>
      <c r="J24492" t="s">
        <v>14</v>
      </c>
      <c r="K24492">
        <v>53</v>
      </c>
      <c r="L24492" t="s">
        <v>15</v>
      </c>
    </row>
    <row r="24493" spans="1:12">
      <c r="A24493" t="e">
        <f ca="1">E00251429706621</f>
        <v>#NAME?</v>
      </c>
      <c r="B24493">
        <v>2863</v>
      </c>
      <c r="C24493" t="s">
        <v>701</v>
      </c>
      <c r="D24493" s="1">
        <v>42080</v>
      </c>
      <c r="F24493">
        <v>1</v>
      </c>
      <c r="G24493">
        <v>2720</v>
      </c>
      <c r="H24493" t="s">
        <v>65</v>
      </c>
      <c r="J24493" t="s">
        <v>14</v>
      </c>
      <c r="K24493">
        <v>48</v>
      </c>
      <c r="L24493" t="s">
        <v>15</v>
      </c>
    </row>
    <row r="24494" spans="1:12">
      <c r="A24494" t="e">
        <f ca="1">E00251427218921</f>
        <v>#NAME?</v>
      </c>
      <c r="B24494">
        <v>10</v>
      </c>
      <c r="C24494" t="s">
        <v>18</v>
      </c>
      <c r="D24494" s="1">
        <v>41953</v>
      </c>
      <c r="F24494">
        <v>1</v>
      </c>
      <c r="G24494">
        <v>9198</v>
      </c>
      <c r="H24494" t="s">
        <v>229</v>
      </c>
      <c r="J24494" t="s">
        <v>14</v>
      </c>
      <c r="K24494">
        <v>53</v>
      </c>
      <c r="L24494" t="s">
        <v>15</v>
      </c>
    </row>
    <row r="24495" spans="1:12">
      <c r="A24495" t="e">
        <f ca="1">E00251617643721</f>
        <v>#NAME?</v>
      </c>
      <c r="B24495">
        <v>701</v>
      </c>
      <c r="C24495" t="s">
        <v>72</v>
      </c>
      <c r="D24495" s="1">
        <v>41186</v>
      </c>
      <c r="F24495">
        <v>1</v>
      </c>
      <c r="G24495">
        <v>46619</v>
      </c>
      <c r="H24495" t="s">
        <v>182</v>
      </c>
      <c r="J24495" t="s">
        <v>14</v>
      </c>
      <c r="K24495">
        <v>45</v>
      </c>
      <c r="L24495" t="s">
        <v>15</v>
      </c>
    </row>
    <row r="24496" spans="1:12">
      <c r="A24496" t="e">
        <f ca="1">E00251518518421</f>
        <v>#NAME?</v>
      </c>
      <c r="B24496">
        <v>293</v>
      </c>
      <c r="C24496" t="s">
        <v>25</v>
      </c>
      <c r="D24496" s="1">
        <v>43066</v>
      </c>
      <c r="F24496">
        <v>6</v>
      </c>
      <c r="G24496">
        <v>5859</v>
      </c>
      <c r="H24496" t="s">
        <v>607</v>
      </c>
      <c r="J24496" t="s">
        <v>14</v>
      </c>
      <c r="K24496">
        <v>64</v>
      </c>
      <c r="L24496" t="s">
        <v>15</v>
      </c>
    </row>
    <row r="24497" spans="1:12">
      <c r="A24497" t="e">
        <f ca="1">E00251614219321</f>
        <v>#NAME?</v>
      </c>
      <c r="B24497">
        <v>151</v>
      </c>
      <c r="C24497" t="s">
        <v>381</v>
      </c>
      <c r="D24497" s="1">
        <v>42808</v>
      </c>
      <c r="F24497">
        <v>1</v>
      </c>
      <c r="G24497">
        <v>2149</v>
      </c>
      <c r="H24497" t="s">
        <v>484</v>
      </c>
      <c r="J24497" t="s">
        <v>14</v>
      </c>
      <c r="K24497">
        <v>45</v>
      </c>
      <c r="L24497" t="s">
        <v>15</v>
      </c>
    </row>
    <row r="24498" spans="1:12">
      <c r="A24498" t="e">
        <f ca="1">E00251424821221</f>
        <v>#NAME?</v>
      </c>
      <c r="B24498">
        <v>122</v>
      </c>
      <c r="C24498" t="s">
        <v>522</v>
      </c>
      <c r="D24498" s="1">
        <v>41116</v>
      </c>
      <c r="F24498">
        <v>1</v>
      </c>
      <c r="G24498">
        <v>71595</v>
      </c>
      <c r="H24498" t="s">
        <v>672</v>
      </c>
      <c r="J24498" t="s">
        <v>14</v>
      </c>
      <c r="K24498">
        <v>56</v>
      </c>
      <c r="L24498" t="s">
        <v>15</v>
      </c>
    </row>
    <row r="24499" spans="1:12">
      <c r="A24499" t="e">
        <f ca="1">E00251532102121</f>
        <v>#NAME?</v>
      </c>
      <c r="B24499">
        <v>497</v>
      </c>
      <c r="C24499" t="s">
        <v>141</v>
      </c>
      <c r="D24499" s="1">
        <v>42094</v>
      </c>
      <c r="F24499">
        <v>1</v>
      </c>
      <c r="G24499">
        <v>7962</v>
      </c>
      <c r="H24499" t="s">
        <v>111</v>
      </c>
      <c r="J24499" t="s">
        <v>14</v>
      </c>
      <c r="K24499">
        <v>46</v>
      </c>
      <c r="L24499" t="s">
        <v>22</v>
      </c>
    </row>
    <row r="24500" spans="1:12">
      <c r="A24500" t="e">
        <f ca="1">E00251617643721</f>
        <v>#NAME?</v>
      </c>
      <c r="B24500">
        <v>744</v>
      </c>
      <c r="C24500" t="s">
        <v>308</v>
      </c>
      <c r="D24500" s="1">
        <v>41646</v>
      </c>
      <c r="E24500">
        <v>0</v>
      </c>
      <c r="F24500">
        <v>2</v>
      </c>
      <c r="G24500">
        <v>78057</v>
      </c>
      <c r="H24500" t="s">
        <v>140</v>
      </c>
      <c r="J24500" t="s">
        <v>34</v>
      </c>
      <c r="K24500">
        <v>46</v>
      </c>
      <c r="L24500" t="s">
        <v>22</v>
      </c>
    </row>
    <row r="24501" spans="1:12">
      <c r="A24501" t="e">
        <f ca="1">E00251617643721</f>
        <v>#NAME?</v>
      </c>
      <c r="B24501">
        <v>7208</v>
      </c>
      <c r="C24501" t="s">
        <v>625</v>
      </c>
      <c r="D24501" s="1">
        <v>41705</v>
      </c>
      <c r="F24501">
        <v>1</v>
      </c>
      <c r="G24501">
        <v>7804</v>
      </c>
      <c r="H24501" t="s">
        <v>43</v>
      </c>
      <c r="I24501" t="s">
        <v>148</v>
      </c>
      <c r="J24501" t="s">
        <v>57</v>
      </c>
      <c r="K24501">
        <v>46</v>
      </c>
      <c r="L24501" t="s">
        <v>22</v>
      </c>
    </row>
    <row r="24502" spans="1:12">
      <c r="A24502" t="e">
        <f ca="1">E00251615086621</f>
        <v>#NAME?</v>
      </c>
      <c r="B24502">
        <v>47</v>
      </c>
      <c r="C24502" t="s">
        <v>494</v>
      </c>
      <c r="D24502" s="1">
        <v>42108</v>
      </c>
      <c r="F24502">
        <v>1</v>
      </c>
      <c r="G24502">
        <v>4019</v>
      </c>
      <c r="H24502" t="s">
        <v>26</v>
      </c>
      <c r="J24502" t="s">
        <v>14</v>
      </c>
      <c r="K24502">
        <v>54</v>
      </c>
      <c r="L24502" t="s">
        <v>15</v>
      </c>
    </row>
    <row r="24503" spans="1:12">
      <c r="A24503" t="e">
        <f ca="1">E00251429251821</f>
        <v>#NAME?</v>
      </c>
      <c r="B24503">
        <v>294</v>
      </c>
      <c r="C24503" t="s">
        <v>61</v>
      </c>
      <c r="D24503" s="1">
        <v>41779</v>
      </c>
      <c r="F24503">
        <v>1</v>
      </c>
      <c r="G24503">
        <v>5258</v>
      </c>
      <c r="H24503" t="s">
        <v>236</v>
      </c>
      <c r="J24503" t="s">
        <v>14</v>
      </c>
      <c r="K24503">
        <v>54</v>
      </c>
      <c r="L24503" t="s">
        <v>15</v>
      </c>
    </row>
    <row r="24504" spans="1:12">
      <c r="A24504" t="e">
        <f ca="1">E00251510737521</f>
        <v>#NAME?</v>
      </c>
      <c r="B24504">
        <v>122</v>
      </c>
      <c r="C24504" t="s">
        <v>522</v>
      </c>
      <c r="D24504" s="1">
        <v>42087</v>
      </c>
      <c r="F24504">
        <v>3</v>
      </c>
      <c r="G24504">
        <v>4019</v>
      </c>
      <c r="H24504" t="s">
        <v>26</v>
      </c>
      <c r="J24504" t="s">
        <v>14</v>
      </c>
      <c r="K24504">
        <v>65</v>
      </c>
      <c r="L24504" t="s">
        <v>15</v>
      </c>
    </row>
    <row r="24505" spans="1:12">
      <c r="A24505" t="e">
        <f ca="1">E00251510737521</f>
        <v>#NAME?</v>
      </c>
      <c r="B24505">
        <v>122</v>
      </c>
      <c r="C24505" t="s">
        <v>522</v>
      </c>
      <c r="D24505" s="1">
        <v>42215</v>
      </c>
      <c r="F24505">
        <v>2</v>
      </c>
      <c r="G24505">
        <v>25000</v>
      </c>
      <c r="H24505" t="s">
        <v>178</v>
      </c>
      <c r="J24505" t="s">
        <v>14</v>
      </c>
      <c r="K24505">
        <v>65</v>
      </c>
      <c r="L24505" t="s">
        <v>15</v>
      </c>
    </row>
    <row r="24506" spans="1:12">
      <c r="A24506" t="e">
        <f ca="1">E00251424821221</f>
        <v>#NAME?</v>
      </c>
      <c r="B24506">
        <v>122</v>
      </c>
      <c r="C24506" t="s">
        <v>522</v>
      </c>
      <c r="D24506" s="1">
        <v>41803</v>
      </c>
      <c r="F24506">
        <v>1</v>
      </c>
      <c r="G24506">
        <v>60090</v>
      </c>
      <c r="H24506" t="s">
        <v>181</v>
      </c>
      <c r="J24506" t="s">
        <v>14</v>
      </c>
      <c r="K24506">
        <v>58</v>
      </c>
      <c r="L24506" t="s">
        <v>15</v>
      </c>
    </row>
    <row r="24507" spans="1:12">
      <c r="A24507" t="e">
        <f ca="1">E00251424821221</f>
        <v>#NAME?</v>
      </c>
      <c r="B24507">
        <v>122</v>
      </c>
      <c r="C24507" t="s">
        <v>522</v>
      </c>
      <c r="D24507" s="1">
        <v>42282</v>
      </c>
      <c r="F24507">
        <v>2</v>
      </c>
      <c r="G24507">
        <v>60090</v>
      </c>
      <c r="H24507" t="s">
        <v>181</v>
      </c>
      <c r="J24507" t="s">
        <v>14</v>
      </c>
      <c r="K24507">
        <v>59</v>
      </c>
      <c r="L24507" t="s">
        <v>15</v>
      </c>
    </row>
    <row r="24508" spans="1:12">
      <c r="A24508" t="e">
        <f ca="1">E00251424821221</f>
        <v>#NAME?</v>
      </c>
      <c r="B24508">
        <v>122</v>
      </c>
      <c r="C24508" t="s">
        <v>522</v>
      </c>
      <c r="D24508" s="1">
        <v>42653</v>
      </c>
      <c r="F24508">
        <v>1</v>
      </c>
      <c r="G24508">
        <v>4019</v>
      </c>
      <c r="H24508" t="s">
        <v>26</v>
      </c>
      <c r="J24508" t="s">
        <v>14</v>
      </c>
      <c r="K24508">
        <v>60</v>
      </c>
      <c r="L24508" t="s">
        <v>15</v>
      </c>
    </row>
    <row r="24509" spans="1:12">
      <c r="A24509" t="e">
        <f ca="1">E00251429251821</f>
        <v>#NAME?</v>
      </c>
      <c r="B24509">
        <v>294</v>
      </c>
      <c r="C24509" t="s">
        <v>61</v>
      </c>
      <c r="D24509" s="1">
        <v>41229</v>
      </c>
      <c r="F24509">
        <v>5</v>
      </c>
      <c r="G24509">
        <v>3051</v>
      </c>
      <c r="H24509" t="s">
        <v>13</v>
      </c>
      <c r="J24509" t="s">
        <v>14</v>
      </c>
      <c r="K24509">
        <v>52</v>
      </c>
      <c r="L24509" t="s">
        <v>15</v>
      </c>
    </row>
    <row r="24510" spans="1:12">
      <c r="A24510" t="e">
        <f ca="1">E00251429251821</f>
        <v>#NAME?</v>
      </c>
      <c r="B24510">
        <v>294</v>
      </c>
      <c r="C24510" t="s">
        <v>61</v>
      </c>
      <c r="D24510" s="1">
        <v>41694</v>
      </c>
      <c r="F24510">
        <v>4</v>
      </c>
      <c r="G24510">
        <v>3051</v>
      </c>
      <c r="H24510" t="s">
        <v>13</v>
      </c>
      <c r="J24510" t="s">
        <v>14</v>
      </c>
      <c r="K24510">
        <v>53</v>
      </c>
      <c r="L24510" t="s">
        <v>15</v>
      </c>
    </row>
    <row r="24511" spans="1:12">
      <c r="A24511" t="e">
        <f ca="1">E00251430134421</f>
        <v>#NAME?</v>
      </c>
      <c r="B24511">
        <v>467</v>
      </c>
      <c r="C24511" t="s">
        <v>232</v>
      </c>
      <c r="D24511" s="1">
        <v>41353</v>
      </c>
      <c r="F24511">
        <v>5</v>
      </c>
      <c r="G24511">
        <v>7841</v>
      </c>
      <c r="H24511" t="s">
        <v>154</v>
      </c>
      <c r="J24511" t="s">
        <v>14</v>
      </c>
      <c r="K24511">
        <v>50</v>
      </c>
      <c r="L24511" t="s">
        <v>22</v>
      </c>
    </row>
    <row r="24512" spans="1:12">
      <c r="A24512" t="e">
        <f ca="1">E00251429251821</f>
        <v>#NAME?</v>
      </c>
      <c r="B24512">
        <v>753</v>
      </c>
      <c r="C24512" t="s">
        <v>545</v>
      </c>
      <c r="D24512" s="1">
        <v>42393</v>
      </c>
      <c r="E24512">
        <v>0</v>
      </c>
      <c r="F24512">
        <v>2</v>
      </c>
      <c r="G24512">
        <v>7329</v>
      </c>
      <c r="H24512" t="s">
        <v>1221</v>
      </c>
      <c r="J24512" t="s">
        <v>34</v>
      </c>
      <c r="K24512">
        <v>55</v>
      </c>
      <c r="L24512" t="s">
        <v>15</v>
      </c>
    </row>
    <row r="24513" spans="1:12">
      <c r="A24513" t="e">
        <f ca="1">E00251616256121</f>
        <v>#NAME?</v>
      </c>
      <c r="B24513">
        <v>491</v>
      </c>
      <c r="C24513" t="s">
        <v>567</v>
      </c>
      <c r="D24513" s="1">
        <v>43006</v>
      </c>
      <c r="F24513">
        <v>2</v>
      </c>
      <c r="G24513">
        <v>2729</v>
      </c>
      <c r="H24513" t="s">
        <v>115</v>
      </c>
      <c r="J24513" t="s">
        <v>14</v>
      </c>
      <c r="K24513">
        <v>60</v>
      </c>
      <c r="L24513" t="s">
        <v>15</v>
      </c>
    </row>
    <row r="24514" spans="1:12">
      <c r="A24514" t="e">
        <f ca="1">E00251616256121</f>
        <v>#NAME?</v>
      </c>
      <c r="B24514">
        <v>772</v>
      </c>
      <c r="C24514" t="s">
        <v>170</v>
      </c>
      <c r="D24514" s="1">
        <v>41939</v>
      </c>
      <c r="F24514">
        <v>1</v>
      </c>
      <c r="G24514">
        <v>3824</v>
      </c>
      <c r="H24514" t="s">
        <v>1586</v>
      </c>
      <c r="I24514" t="s">
        <v>56</v>
      </c>
      <c r="J24514" t="s">
        <v>57</v>
      </c>
      <c r="K24514">
        <v>57</v>
      </c>
      <c r="L24514" t="s">
        <v>15</v>
      </c>
    </row>
    <row r="24515" spans="1:12">
      <c r="A24515" t="e">
        <f ca="1">E00251512352121</f>
        <v>#NAME?</v>
      </c>
      <c r="B24515">
        <v>3527</v>
      </c>
      <c r="C24515" t="s">
        <v>598</v>
      </c>
      <c r="D24515" s="1">
        <v>41703</v>
      </c>
      <c r="F24515">
        <v>1</v>
      </c>
      <c r="G24515">
        <v>2720</v>
      </c>
      <c r="H24515" t="s">
        <v>65</v>
      </c>
      <c r="J24515" t="s">
        <v>14</v>
      </c>
      <c r="K24515">
        <v>52</v>
      </c>
      <c r="L24515" t="s">
        <v>15</v>
      </c>
    </row>
    <row r="24516" spans="1:12">
      <c r="A24516" t="e">
        <f ca="1">E00251432267921</f>
        <v>#NAME?</v>
      </c>
      <c r="B24516">
        <v>454</v>
      </c>
      <c r="C24516" t="s">
        <v>179</v>
      </c>
      <c r="D24516" s="1">
        <v>41010</v>
      </c>
      <c r="F24516">
        <v>1</v>
      </c>
      <c r="G24516">
        <v>78609</v>
      </c>
      <c r="H24516" t="s">
        <v>240</v>
      </c>
      <c r="J24516" t="s">
        <v>14</v>
      </c>
      <c r="K24516">
        <v>46</v>
      </c>
      <c r="L24516" t="s">
        <v>22</v>
      </c>
    </row>
    <row r="24517" spans="1:12">
      <c r="A24517" t="e">
        <f ca="1">E00251427218921</f>
        <v>#NAME?</v>
      </c>
      <c r="B24517">
        <v>4991</v>
      </c>
      <c r="C24517" t="s">
        <v>838</v>
      </c>
      <c r="D24517" s="1">
        <v>43077</v>
      </c>
      <c r="F24517">
        <v>1</v>
      </c>
      <c r="G24517">
        <v>5990</v>
      </c>
      <c r="H24517" t="s">
        <v>60</v>
      </c>
      <c r="I24517" t="s">
        <v>148</v>
      </c>
      <c r="J24517" t="s">
        <v>57</v>
      </c>
      <c r="K24517">
        <v>56</v>
      </c>
      <c r="L24517" t="s">
        <v>15</v>
      </c>
    </row>
    <row r="24518" spans="1:12">
      <c r="A24518" t="e">
        <f ca="1">E00251427218921</f>
        <v>#NAME?</v>
      </c>
      <c r="B24518">
        <v>4991</v>
      </c>
      <c r="C24518" t="s">
        <v>838</v>
      </c>
      <c r="D24518" s="1">
        <v>43077</v>
      </c>
      <c r="F24518">
        <v>3</v>
      </c>
      <c r="G24518">
        <v>1105</v>
      </c>
      <c r="H24518" t="s">
        <v>865</v>
      </c>
      <c r="I24518" t="s">
        <v>148</v>
      </c>
      <c r="J24518" t="s">
        <v>57</v>
      </c>
      <c r="K24518">
        <v>56</v>
      </c>
      <c r="L24518" t="s">
        <v>15</v>
      </c>
    </row>
    <row r="24519" spans="1:12">
      <c r="A24519" t="e">
        <f ca="1">E00251429251821</f>
        <v>#NAME?</v>
      </c>
      <c r="B24519">
        <v>294</v>
      </c>
      <c r="C24519" t="s">
        <v>61</v>
      </c>
      <c r="D24519" s="1">
        <v>41813</v>
      </c>
      <c r="F24519">
        <v>1</v>
      </c>
      <c r="G24519">
        <v>78900</v>
      </c>
      <c r="H24519" t="s">
        <v>79</v>
      </c>
      <c r="J24519" t="s">
        <v>14</v>
      </c>
      <c r="K24519">
        <v>54</v>
      </c>
      <c r="L24519" t="s">
        <v>22</v>
      </c>
    </row>
    <row r="24520" spans="1:12">
      <c r="A24520" t="e">
        <f ca="1">E00251513734821</f>
        <v>#NAME?</v>
      </c>
      <c r="B24520">
        <v>703</v>
      </c>
      <c r="C24520" t="s">
        <v>305</v>
      </c>
      <c r="D24520" s="1">
        <v>42549</v>
      </c>
      <c r="F24520">
        <v>5</v>
      </c>
      <c r="G24520">
        <v>2169</v>
      </c>
      <c r="H24520" t="s">
        <v>40</v>
      </c>
      <c r="J24520" t="s">
        <v>14</v>
      </c>
      <c r="K24520">
        <v>51</v>
      </c>
      <c r="L24520" t="s">
        <v>15</v>
      </c>
    </row>
    <row r="24521" spans="1:12">
      <c r="A24521" t="e">
        <f ca="1">E00251514740821</f>
        <v>#NAME?</v>
      </c>
      <c r="B24521">
        <v>442</v>
      </c>
      <c r="C24521" t="s">
        <v>95</v>
      </c>
      <c r="D24521" s="1">
        <v>42740</v>
      </c>
      <c r="F24521">
        <v>1</v>
      </c>
      <c r="G24521">
        <v>7231</v>
      </c>
      <c r="H24521" t="s">
        <v>128</v>
      </c>
      <c r="J24521" t="s">
        <v>14</v>
      </c>
      <c r="K24521">
        <v>44</v>
      </c>
      <c r="L24521" t="s">
        <v>15</v>
      </c>
    </row>
    <row r="24522" spans="1:12">
      <c r="A24522" t="e">
        <f ca="1">E00251518518421</f>
        <v>#NAME?</v>
      </c>
      <c r="B24522">
        <v>293</v>
      </c>
      <c r="C24522" t="s">
        <v>25</v>
      </c>
      <c r="D24522" s="1">
        <v>42282</v>
      </c>
      <c r="F24522">
        <v>1</v>
      </c>
      <c r="G24522">
        <v>7292</v>
      </c>
      <c r="H24522" t="s">
        <v>189</v>
      </c>
      <c r="J24522" t="s">
        <v>14</v>
      </c>
      <c r="K24522">
        <v>62</v>
      </c>
      <c r="L24522" t="s">
        <v>15</v>
      </c>
    </row>
    <row r="24523" spans="1:12">
      <c r="A24523" t="e">
        <f ca="1">E00251518518421</f>
        <v>#NAME?</v>
      </c>
      <c r="B24523">
        <v>293</v>
      </c>
      <c r="C24523" t="s">
        <v>25</v>
      </c>
      <c r="D24523" s="1">
        <v>42306</v>
      </c>
      <c r="F24523">
        <v>1</v>
      </c>
      <c r="G24523">
        <v>7292</v>
      </c>
      <c r="H24523" t="s">
        <v>189</v>
      </c>
      <c r="J24523" t="s">
        <v>14</v>
      </c>
      <c r="K24523">
        <v>62</v>
      </c>
      <c r="L24523" t="s">
        <v>15</v>
      </c>
    </row>
    <row r="24524" spans="1:12">
      <c r="A24524" t="e">
        <f ca="1">E00251715551121</f>
        <v>#NAME?</v>
      </c>
      <c r="B24524">
        <v>62</v>
      </c>
      <c r="C24524" t="s">
        <v>20</v>
      </c>
      <c r="D24524" s="1">
        <v>40994</v>
      </c>
      <c r="F24524">
        <v>1</v>
      </c>
      <c r="G24524">
        <v>6929</v>
      </c>
      <c r="H24524" t="s">
        <v>36</v>
      </c>
      <c r="J24524" t="s">
        <v>14</v>
      </c>
      <c r="K24524">
        <v>42</v>
      </c>
      <c r="L24524" t="s">
        <v>15</v>
      </c>
    </row>
    <row r="24525" spans="1:12">
      <c r="A24525" t="e">
        <f ca="1">E00251429309821</f>
        <v>#NAME?</v>
      </c>
      <c r="B24525">
        <v>291</v>
      </c>
      <c r="C24525" t="s">
        <v>160</v>
      </c>
      <c r="D24525" s="1">
        <v>42648</v>
      </c>
      <c r="F24525">
        <v>2</v>
      </c>
      <c r="G24525">
        <v>4019</v>
      </c>
      <c r="H24525" t="s">
        <v>26</v>
      </c>
      <c r="J24525" t="s">
        <v>14</v>
      </c>
      <c r="K24525">
        <v>67</v>
      </c>
      <c r="L24525" t="s">
        <v>15</v>
      </c>
    </row>
    <row r="24526" spans="1:12">
      <c r="A24526" t="e">
        <f ca="1">E00251533607221</f>
        <v>#NAME?</v>
      </c>
      <c r="B24526">
        <v>122</v>
      </c>
      <c r="C24526" t="s">
        <v>522</v>
      </c>
      <c r="D24526" s="1">
        <v>42041</v>
      </c>
      <c r="F24526">
        <v>1</v>
      </c>
      <c r="G24526">
        <v>5758</v>
      </c>
      <c r="H24526" t="s">
        <v>868</v>
      </c>
      <c r="J24526" t="s">
        <v>14</v>
      </c>
      <c r="K24526">
        <v>45</v>
      </c>
      <c r="L24526" t="s">
        <v>15</v>
      </c>
    </row>
    <row r="24527" spans="1:12">
      <c r="A24527" t="e">
        <f ca="1">E00251715752221</f>
        <v>#NAME?</v>
      </c>
      <c r="B24527">
        <v>502</v>
      </c>
      <c r="C24527" t="s">
        <v>172</v>
      </c>
      <c r="D24527" s="1">
        <v>41753</v>
      </c>
      <c r="F24527">
        <v>1</v>
      </c>
      <c r="G24527">
        <v>2729</v>
      </c>
      <c r="H24527" t="s">
        <v>115</v>
      </c>
      <c r="J24527" t="s">
        <v>14</v>
      </c>
      <c r="K24527">
        <v>58</v>
      </c>
      <c r="L24527" t="s">
        <v>15</v>
      </c>
    </row>
    <row r="24528" spans="1:12">
      <c r="A24528" t="e">
        <f ca="1">E00251429317021</f>
        <v>#NAME?</v>
      </c>
      <c r="B24528">
        <v>275</v>
      </c>
      <c r="C24528" t="s">
        <v>444</v>
      </c>
      <c r="D24528" s="1">
        <v>42172</v>
      </c>
      <c r="F24528">
        <v>1</v>
      </c>
      <c r="G24528">
        <v>2252</v>
      </c>
      <c r="H24528" t="s">
        <v>64</v>
      </c>
      <c r="J24528" t="s">
        <v>14</v>
      </c>
      <c r="K24528">
        <v>53</v>
      </c>
      <c r="L24528" t="s">
        <v>15</v>
      </c>
    </row>
    <row r="24529" spans="1:12">
      <c r="A24529" t="e">
        <f ca="1">E00251429317021</f>
        <v>#NAME?</v>
      </c>
      <c r="B24529">
        <v>275</v>
      </c>
      <c r="C24529" t="s">
        <v>444</v>
      </c>
      <c r="D24529" s="1">
        <v>42313</v>
      </c>
      <c r="F24529">
        <v>2</v>
      </c>
      <c r="G24529">
        <v>496</v>
      </c>
      <c r="H24529" t="s">
        <v>190</v>
      </c>
      <c r="J24529" t="s">
        <v>14</v>
      </c>
      <c r="K24529">
        <v>53</v>
      </c>
      <c r="L24529" t="s">
        <v>15</v>
      </c>
    </row>
    <row r="24530" spans="1:12">
      <c r="A24530" t="e">
        <f ca="1">E00251432267921</f>
        <v>#NAME?</v>
      </c>
      <c r="B24530">
        <v>454</v>
      </c>
      <c r="C24530" t="s">
        <v>179</v>
      </c>
      <c r="D24530" s="1">
        <v>41724</v>
      </c>
      <c r="F24530">
        <v>2</v>
      </c>
      <c r="G24530">
        <v>57420</v>
      </c>
      <c r="H24530" t="s">
        <v>267</v>
      </c>
      <c r="J24530" t="s">
        <v>14</v>
      </c>
      <c r="K24530">
        <v>48</v>
      </c>
      <c r="L24530" t="s">
        <v>15</v>
      </c>
    </row>
    <row r="24531" spans="1:12">
      <c r="A24531" t="e">
        <f ca="1">E00251514274321</f>
        <v>#NAME?</v>
      </c>
      <c r="B24531">
        <v>449</v>
      </c>
      <c r="C24531" t="s">
        <v>124</v>
      </c>
      <c r="D24531" s="1">
        <v>42069</v>
      </c>
      <c r="F24531">
        <v>1</v>
      </c>
      <c r="G24531">
        <v>3899</v>
      </c>
      <c r="H24531" t="s">
        <v>264</v>
      </c>
      <c r="J24531" t="s">
        <v>14</v>
      </c>
      <c r="K24531">
        <v>63</v>
      </c>
      <c r="L24531" t="s">
        <v>15</v>
      </c>
    </row>
    <row r="24532" spans="1:12">
      <c r="A24532" t="e">
        <f ca="1">E00251514274321</f>
        <v>#NAME?</v>
      </c>
      <c r="B24532">
        <v>449</v>
      </c>
      <c r="C24532" t="s">
        <v>124</v>
      </c>
      <c r="D24532" s="1">
        <v>42180</v>
      </c>
      <c r="F24532">
        <v>1</v>
      </c>
      <c r="G24532">
        <v>2750</v>
      </c>
      <c r="H24532" t="s">
        <v>114</v>
      </c>
      <c r="J24532" t="s">
        <v>14</v>
      </c>
      <c r="K24532">
        <v>63</v>
      </c>
      <c r="L24532" t="s">
        <v>15</v>
      </c>
    </row>
    <row r="24533" spans="1:12">
      <c r="A24533" t="e">
        <f ca="1">E00251429251821</f>
        <v>#NAME?</v>
      </c>
      <c r="B24533">
        <v>297</v>
      </c>
      <c r="C24533" t="s">
        <v>411</v>
      </c>
      <c r="D24533" s="1">
        <v>42566</v>
      </c>
      <c r="F24533">
        <v>1</v>
      </c>
      <c r="G24533">
        <v>5258</v>
      </c>
      <c r="H24533" t="s">
        <v>236</v>
      </c>
      <c r="J24533" t="s">
        <v>14</v>
      </c>
      <c r="K24533">
        <v>56</v>
      </c>
      <c r="L24533" t="s">
        <v>15</v>
      </c>
    </row>
    <row r="24534" spans="1:12">
      <c r="A24534" t="e">
        <f ca="1">E00251510737521</f>
        <v>#NAME?</v>
      </c>
      <c r="B24534">
        <v>122</v>
      </c>
      <c r="C24534" t="s">
        <v>522</v>
      </c>
      <c r="D24534" s="1">
        <v>42153</v>
      </c>
      <c r="F24534">
        <v>2</v>
      </c>
      <c r="G24534">
        <v>40390</v>
      </c>
      <c r="H24534" t="s">
        <v>624</v>
      </c>
      <c r="J24534" t="s">
        <v>14</v>
      </c>
      <c r="K24534">
        <v>65</v>
      </c>
      <c r="L24534" t="s">
        <v>15</v>
      </c>
    </row>
    <row r="24535" spans="1:12">
      <c r="A24535" t="e">
        <f ca="1">E00251528938321</f>
        <v>#NAME?</v>
      </c>
      <c r="B24535">
        <v>291</v>
      </c>
      <c r="C24535" t="s">
        <v>160</v>
      </c>
      <c r="D24535" s="1">
        <v>42515</v>
      </c>
      <c r="F24535">
        <v>2</v>
      </c>
      <c r="G24535">
        <v>7262</v>
      </c>
      <c r="H24535" t="s">
        <v>198</v>
      </c>
      <c r="J24535" t="s">
        <v>14</v>
      </c>
      <c r="K24535">
        <v>57</v>
      </c>
      <c r="L24535" t="s">
        <v>15</v>
      </c>
    </row>
    <row r="24536" spans="1:12">
      <c r="A24536" t="e">
        <f ca="1">E00251528938321</f>
        <v>#NAME?</v>
      </c>
      <c r="B24536">
        <v>291</v>
      </c>
      <c r="C24536" t="s">
        <v>160</v>
      </c>
      <c r="D24536" s="1">
        <v>42531</v>
      </c>
      <c r="F24536">
        <v>1</v>
      </c>
      <c r="G24536">
        <v>5859</v>
      </c>
      <c r="H24536" t="s">
        <v>607</v>
      </c>
      <c r="J24536" t="s">
        <v>14</v>
      </c>
      <c r="K24536">
        <v>57</v>
      </c>
      <c r="L24536" t="s">
        <v>15</v>
      </c>
    </row>
    <row r="24537" spans="1:12">
      <c r="A24537" t="e">
        <f ca="1">E00251528938321</f>
        <v>#NAME?</v>
      </c>
      <c r="B24537">
        <v>291</v>
      </c>
      <c r="C24537" t="s">
        <v>160</v>
      </c>
      <c r="D24537" s="1">
        <v>42599</v>
      </c>
      <c r="F24537">
        <v>4</v>
      </c>
      <c r="G24537">
        <v>5859</v>
      </c>
      <c r="H24537" t="s">
        <v>607</v>
      </c>
      <c r="J24537" t="s">
        <v>14</v>
      </c>
      <c r="K24537">
        <v>57</v>
      </c>
      <c r="L24537" t="s">
        <v>15</v>
      </c>
    </row>
    <row r="24538" spans="1:12">
      <c r="A24538" t="e">
        <f ca="1">E00251715551121</f>
        <v>#NAME?</v>
      </c>
      <c r="B24538">
        <v>62</v>
      </c>
      <c r="C24538" t="s">
        <v>20</v>
      </c>
      <c r="D24538" s="1">
        <v>42646</v>
      </c>
      <c r="F24538">
        <v>1</v>
      </c>
      <c r="G24538">
        <v>7999</v>
      </c>
      <c r="H24538" t="s">
        <v>80</v>
      </c>
      <c r="J24538" t="s">
        <v>14</v>
      </c>
      <c r="K24538">
        <v>46</v>
      </c>
      <c r="L24538" t="s">
        <v>15</v>
      </c>
    </row>
    <row r="24539" spans="1:12">
      <c r="A24539" t="e">
        <f ca="1">E00251432267921</f>
        <v>#NAME?</v>
      </c>
      <c r="B24539">
        <v>454</v>
      </c>
      <c r="C24539" t="s">
        <v>179</v>
      </c>
      <c r="D24539" s="1">
        <v>41851</v>
      </c>
      <c r="F24539">
        <v>2</v>
      </c>
      <c r="G24539">
        <v>25000</v>
      </c>
      <c r="H24539" t="s">
        <v>178</v>
      </c>
      <c r="J24539" t="s">
        <v>14</v>
      </c>
      <c r="K24539">
        <v>49</v>
      </c>
      <c r="L24539" t="s">
        <v>15</v>
      </c>
    </row>
    <row r="24540" spans="1:12">
      <c r="A24540" t="e">
        <f ca="1">E00251514729821</f>
        <v>#NAME?</v>
      </c>
      <c r="B24540">
        <v>500</v>
      </c>
      <c r="C24540" t="s">
        <v>161</v>
      </c>
      <c r="D24540" s="1">
        <v>41071</v>
      </c>
      <c r="F24540">
        <v>1</v>
      </c>
      <c r="G24540">
        <v>72191</v>
      </c>
      <c r="H24540" t="s">
        <v>883</v>
      </c>
      <c r="J24540" t="s">
        <v>14</v>
      </c>
      <c r="K24540">
        <v>38</v>
      </c>
      <c r="L24540" t="s">
        <v>15</v>
      </c>
    </row>
    <row r="24541" spans="1:12">
      <c r="A24541" t="e">
        <f ca="1">E00251429152221</f>
        <v>#NAME?</v>
      </c>
      <c r="B24541">
        <v>285</v>
      </c>
      <c r="C24541" t="s">
        <v>117</v>
      </c>
      <c r="D24541" s="1">
        <v>41327</v>
      </c>
      <c r="F24541">
        <v>1</v>
      </c>
      <c r="G24541">
        <v>6809</v>
      </c>
      <c r="H24541" t="s">
        <v>790</v>
      </c>
      <c r="J24541" t="s">
        <v>14</v>
      </c>
      <c r="K24541">
        <v>53</v>
      </c>
      <c r="L24541" t="s">
        <v>15</v>
      </c>
    </row>
    <row r="24542" spans="1:12">
      <c r="A24542" t="e">
        <f ca="1">E00251533607221</f>
        <v>#NAME?</v>
      </c>
      <c r="B24542">
        <v>122</v>
      </c>
      <c r="C24542" t="s">
        <v>522</v>
      </c>
      <c r="D24542" s="1">
        <v>42145</v>
      </c>
      <c r="F24542">
        <v>1</v>
      </c>
      <c r="G24542">
        <v>7242</v>
      </c>
      <c r="H24542" t="s">
        <v>93</v>
      </c>
      <c r="J24542" t="s">
        <v>14</v>
      </c>
      <c r="K24542">
        <v>46</v>
      </c>
      <c r="L24542" t="s">
        <v>15</v>
      </c>
    </row>
    <row r="24543" spans="1:12">
      <c r="A24543" t="e">
        <f ca="1">E00251533607221</f>
        <v>#NAME?</v>
      </c>
      <c r="B24543">
        <v>122</v>
      </c>
      <c r="C24543" t="s">
        <v>522</v>
      </c>
      <c r="D24543" s="1">
        <v>42145</v>
      </c>
      <c r="F24543">
        <v>2</v>
      </c>
      <c r="G24543">
        <v>5758</v>
      </c>
      <c r="H24543" t="s">
        <v>868</v>
      </c>
      <c r="J24543" t="s">
        <v>14</v>
      </c>
      <c r="K24543">
        <v>46</v>
      </c>
      <c r="L24543" t="s">
        <v>15</v>
      </c>
    </row>
    <row r="24544" spans="1:12">
      <c r="A24544" t="e">
        <f ca="1">E00251514729821</f>
        <v>#NAME?</v>
      </c>
      <c r="B24544">
        <v>500</v>
      </c>
      <c r="C24544" t="s">
        <v>161</v>
      </c>
      <c r="D24544" s="1">
        <v>41212</v>
      </c>
      <c r="F24544">
        <v>1</v>
      </c>
      <c r="G24544">
        <v>72191</v>
      </c>
      <c r="H24544" t="s">
        <v>883</v>
      </c>
      <c r="J24544" t="s">
        <v>14</v>
      </c>
      <c r="K24544">
        <v>38</v>
      </c>
      <c r="L24544" t="s">
        <v>15</v>
      </c>
    </row>
    <row r="24545" spans="1:12">
      <c r="A24545" t="e">
        <f ca="1">E00251716444121</f>
        <v>#NAME?</v>
      </c>
      <c r="B24545">
        <v>438</v>
      </c>
      <c r="C24545" t="s">
        <v>474</v>
      </c>
      <c r="D24545" s="1">
        <v>41926</v>
      </c>
      <c r="F24545">
        <v>2</v>
      </c>
      <c r="G24545">
        <v>4019</v>
      </c>
      <c r="H24545" t="s">
        <v>26</v>
      </c>
      <c r="J24545" t="s">
        <v>14</v>
      </c>
      <c r="K24545">
        <v>55</v>
      </c>
      <c r="L24545" t="s">
        <v>15</v>
      </c>
    </row>
    <row r="24546" spans="1:12">
      <c r="A24546" t="e">
        <f ca="1">E00251716444121</f>
        <v>#NAME?</v>
      </c>
      <c r="B24546">
        <v>438</v>
      </c>
      <c r="C24546" t="s">
        <v>474</v>
      </c>
      <c r="D24546" s="1">
        <v>43035</v>
      </c>
      <c r="F24546">
        <v>2</v>
      </c>
      <c r="G24546">
        <v>27800</v>
      </c>
      <c r="H24546" t="s">
        <v>145</v>
      </c>
      <c r="J24546" t="s">
        <v>14</v>
      </c>
      <c r="K24546">
        <v>58</v>
      </c>
      <c r="L24546" t="s">
        <v>15</v>
      </c>
    </row>
    <row r="24547" spans="1:12">
      <c r="A24547" t="e">
        <f ca="1">E00251716444121</f>
        <v>#NAME?</v>
      </c>
      <c r="B24547">
        <v>438</v>
      </c>
      <c r="C24547" t="s">
        <v>474</v>
      </c>
      <c r="D24547" s="1">
        <v>43048</v>
      </c>
      <c r="F24547">
        <v>2</v>
      </c>
      <c r="G24547">
        <v>4019</v>
      </c>
      <c r="H24547" t="s">
        <v>26</v>
      </c>
      <c r="J24547" t="s">
        <v>14</v>
      </c>
      <c r="K24547">
        <v>58</v>
      </c>
      <c r="L24547" t="s">
        <v>15</v>
      </c>
    </row>
    <row r="24548" spans="1:12">
      <c r="A24548" t="e">
        <f ca="1">E00251716444121</f>
        <v>#NAME?</v>
      </c>
      <c r="B24548">
        <v>438</v>
      </c>
      <c r="C24548" t="s">
        <v>474</v>
      </c>
      <c r="D24548" s="1">
        <v>43048</v>
      </c>
      <c r="F24548">
        <v>3</v>
      </c>
      <c r="G24548">
        <v>27800</v>
      </c>
      <c r="H24548" t="s">
        <v>145</v>
      </c>
      <c r="J24548" t="s">
        <v>14</v>
      </c>
      <c r="K24548">
        <v>58</v>
      </c>
      <c r="L24548" t="s">
        <v>15</v>
      </c>
    </row>
    <row r="24549" spans="1:12">
      <c r="A24549" t="e">
        <f ca="1">E00251513734821</f>
        <v>#NAME?</v>
      </c>
      <c r="B24549">
        <v>703</v>
      </c>
      <c r="C24549" t="s">
        <v>305</v>
      </c>
      <c r="D24549" s="1">
        <v>41284</v>
      </c>
      <c r="F24549">
        <v>1</v>
      </c>
      <c r="G24549">
        <v>2449</v>
      </c>
      <c r="H24549" t="s">
        <v>53</v>
      </c>
      <c r="J24549" t="s">
        <v>14</v>
      </c>
      <c r="K24549">
        <v>47</v>
      </c>
      <c r="L24549" t="s">
        <v>15</v>
      </c>
    </row>
    <row r="24550" spans="1:12">
      <c r="A24550" t="e">
        <f ca="1">E00251513734821</f>
        <v>#NAME?</v>
      </c>
      <c r="B24550">
        <v>703</v>
      </c>
      <c r="C24550" t="s">
        <v>305</v>
      </c>
      <c r="D24550" s="1">
        <v>41452</v>
      </c>
      <c r="F24550">
        <v>3</v>
      </c>
      <c r="G24550">
        <v>7811</v>
      </c>
      <c r="H24550" t="s">
        <v>878</v>
      </c>
      <c r="J24550" t="s">
        <v>14</v>
      </c>
      <c r="K24550">
        <v>48</v>
      </c>
      <c r="L24550" t="s">
        <v>22</v>
      </c>
    </row>
    <row r="24551" spans="1:12">
      <c r="A24551" t="e">
        <f ca="1">E00251513734821</f>
        <v>#NAME?</v>
      </c>
      <c r="B24551">
        <v>703</v>
      </c>
      <c r="C24551" t="s">
        <v>305</v>
      </c>
      <c r="D24551" s="1">
        <v>41495</v>
      </c>
      <c r="F24551">
        <v>5</v>
      </c>
      <c r="G24551">
        <v>3004</v>
      </c>
      <c r="H24551" t="s">
        <v>104</v>
      </c>
      <c r="J24551" t="s">
        <v>14</v>
      </c>
      <c r="K24551">
        <v>48</v>
      </c>
      <c r="L24551" t="s">
        <v>15</v>
      </c>
    </row>
    <row r="24552" spans="1:12">
      <c r="A24552" t="e">
        <f ca="1">E00251510847621</f>
        <v>#NAME?</v>
      </c>
      <c r="B24552">
        <v>105</v>
      </c>
      <c r="C24552" t="s">
        <v>682</v>
      </c>
      <c r="D24552" s="1">
        <v>42921</v>
      </c>
      <c r="F24552">
        <v>2</v>
      </c>
      <c r="G24552">
        <v>3051</v>
      </c>
      <c r="H24552" t="s">
        <v>13</v>
      </c>
      <c r="J24552" t="s">
        <v>14</v>
      </c>
      <c r="K24552">
        <v>61</v>
      </c>
      <c r="L24552" t="s">
        <v>15</v>
      </c>
    </row>
    <row r="24553" spans="1:12">
      <c r="A24553" t="e">
        <f ca="1">E00251510847621</f>
        <v>#NAME?</v>
      </c>
      <c r="B24553">
        <v>121</v>
      </c>
      <c r="C24553" t="s">
        <v>698</v>
      </c>
      <c r="D24553" s="1">
        <v>42307</v>
      </c>
      <c r="F24553">
        <v>1</v>
      </c>
      <c r="G24553">
        <v>3051</v>
      </c>
      <c r="H24553" t="s">
        <v>13</v>
      </c>
      <c r="J24553" t="s">
        <v>14</v>
      </c>
      <c r="K24553">
        <v>59</v>
      </c>
      <c r="L24553" t="s">
        <v>15</v>
      </c>
    </row>
    <row r="24554" spans="1:12">
      <c r="A24554" t="e">
        <f ca="1">E00251619802021</f>
        <v>#NAME?</v>
      </c>
      <c r="B24554">
        <v>454</v>
      </c>
      <c r="C24554" t="s">
        <v>179</v>
      </c>
      <c r="D24554" s="1">
        <v>42422</v>
      </c>
      <c r="F24554">
        <v>1</v>
      </c>
      <c r="G24554">
        <v>7291</v>
      </c>
      <c r="H24554" t="s">
        <v>163</v>
      </c>
      <c r="J24554" t="s">
        <v>14</v>
      </c>
      <c r="K24554">
        <v>54</v>
      </c>
      <c r="L24554" t="s">
        <v>15</v>
      </c>
    </row>
    <row r="24555" spans="1:12">
      <c r="A24555" t="e">
        <f ca="1">E00251439718121</f>
        <v>#NAME?</v>
      </c>
      <c r="B24555">
        <v>272</v>
      </c>
      <c r="C24555" t="s">
        <v>174</v>
      </c>
      <c r="D24555" s="1">
        <v>42941</v>
      </c>
      <c r="F24555">
        <v>1</v>
      </c>
      <c r="G24555">
        <v>78904</v>
      </c>
      <c r="H24555" t="s">
        <v>1244</v>
      </c>
      <c r="I24555" t="s">
        <v>56</v>
      </c>
      <c r="J24555" t="s">
        <v>57</v>
      </c>
      <c r="K24555">
        <v>61</v>
      </c>
      <c r="L24555" t="s">
        <v>22</v>
      </c>
    </row>
    <row r="24556" spans="1:12">
      <c r="A24556" t="e">
        <f ca="1">E00251429251821</f>
        <v>#NAME?</v>
      </c>
      <c r="B24556">
        <v>297</v>
      </c>
      <c r="C24556" t="s">
        <v>411</v>
      </c>
      <c r="D24556" s="1">
        <v>42703</v>
      </c>
      <c r="F24556">
        <v>3</v>
      </c>
      <c r="G24556">
        <v>25000</v>
      </c>
      <c r="H24556" t="s">
        <v>178</v>
      </c>
      <c r="J24556" t="s">
        <v>14</v>
      </c>
      <c r="K24556">
        <v>56</v>
      </c>
      <c r="L24556" t="s">
        <v>15</v>
      </c>
    </row>
    <row r="24557" spans="1:12">
      <c r="A24557" t="e">
        <f ca="1">E00251513734821</f>
        <v>#NAME?</v>
      </c>
      <c r="B24557">
        <v>703</v>
      </c>
      <c r="C24557" t="s">
        <v>305</v>
      </c>
      <c r="D24557" s="1">
        <v>41816</v>
      </c>
      <c r="F24557">
        <v>1</v>
      </c>
      <c r="G24557">
        <v>5699</v>
      </c>
      <c r="H24557" t="s">
        <v>329</v>
      </c>
      <c r="J24557" t="s">
        <v>14</v>
      </c>
      <c r="K24557">
        <v>49</v>
      </c>
      <c r="L24557" t="s">
        <v>15</v>
      </c>
    </row>
    <row r="24558" spans="1:12">
      <c r="A24558" t="e">
        <f ca="1">E00251716444121</f>
        <v>#NAME?</v>
      </c>
      <c r="B24558">
        <v>438</v>
      </c>
      <c r="C24558" t="s">
        <v>474</v>
      </c>
      <c r="D24558" s="1">
        <v>41968</v>
      </c>
      <c r="F24558">
        <v>3</v>
      </c>
      <c r="G24558">
        <v>7873</v>
      </c>
      <c r="H24558" t="s">
        <v>103</v>
      </c>
      <c r="J24558" t="s">
        <v>14</v>
      </c>
      <c r="K24558">
        <v>55</v>
      </c>
      <c r="L24558" t="s">
        <v>22</v>
      </c>
    </row>
    <row r="24559" spans="1:12">
      <c r="A24559" t="e">
        <f ca="1">E00251429317021</f>
        <v>#NAME?</v>
      </c>
      <c r="B24559">
        <v>275</v>
      </c>
      <c r="C24559" t="s">
        <v>444</v>
      </c>
      <c r="D24559" s="1">
        <v>42480</v>
      </c>
      <c r="F24559">
        <v>1</v>
      </c>
      <c r="G24559">
        <v>93</v>
      </c>
      <c r="H24559" t="s">
        <v>29</v>
      </c>
      <c r="J24559" t="s">
        <v>14</v>
      </c>
      <c r="K24559">
        <v>54</v>
      </c>
      <c r="L24559" t="s">
        <v>15</v>
      </c>
    </row>
    <row r="24560" spans="1:12">
      <c r="A24560" t="e">
        <f ca="1">E00251432267921</f>
        <v>#NAME?</v>
      </c>
      <c r="B24560">
        <v>454</v>
      </c>
      <c r="C24560" t="s">
        <v>179</v>
      </c>
      <c r="D24560" s="1">
        <v>41417</v>
      </c>
      <c r="F24560">
        <v>1</v>
      </c>
      <c r="G24560">
        <v>7880</v>
      </c>
      <c r="H24560" t="s">
        <v>213</v>
      </c>
      <c r="J24560" t="s">
        <v>14</v>
      </c>
      <c r="K24560">
        <v>48</v>
      </c>
      <c r="L24560" t="s">
        <v>22</v>
      </c>
    </row>
    <row r="24561" spans="1:12">
      <c r="A24561" t="e">
        <f ca="1">E00251513734821</f>
        <v>#NAME?</v>
      </c>
      <c r="B24561">
        <v>703</v>
      </c>
      <c r="C24561" t="s">
        <v>305</v>
      </c>
      <c r="D24561" s="1">
        <v>42445</v>
      </c>
      <c r="F24561">
        <v>4</v>
      </c>
      <c r="G24561">
        <v>78321</v>
      </c>
      <c r="H24561" t="s">
        <v>490</v>
      </c>
      <c r="J24561" t="s">
        <v>14</v>
      </c>
      <c r="K24561">
        <v>50</v>
      </c>
      <c r="L24561" t="s">
        <v>22</v>
      </c>
    </row>
    <row r="24562" spans="1:12">
      <c r="A24562" t="e">
        <f ca="1">E00251513734821</f>
        <v>#NAME?</v>
      </c>
      <c r="B24562">
        <v>703</v>
      </c>
      <c r="C24562" t="s">
        <v>305</v>
      </c>
      <c r="D24562" s="1">
        <v>42478</v>
      </c>
      <c r="F24562">
        <v>5</v>
      </c>
      <c r="G24562">
        <v>2169</v>
      </c>
      <c r="H24562" t="s">
        <v>40</v>
      </c>
      <c r="J24562" t="s">
        <v>14</v>
      </c>
      <c r="K24562">
        <v>50</v>
      </c>
      <c r="L24562" t="s">
        <v>15</v>
      </c>
    </row>
    <row r="24563" spans="1:12">
      <c r="A24563" t="e">
        <f ca="1">E00251528608021</f>
        <v>#NAME?</v>
      </c>
      <c r="B24563">
        <v>695</v>
      </c>
      <c r="C24563" t="s">
        <v>257</v>
      </c>
      <c r="D24563" s="1">
        <v>42815</v>
      </c>
      <c r="F24563">
        <v>1</v>
      </c>
      <c r="G24563">
        <v>9599</v>
      </c>
      <c r="H24563" t="s">
        <v>430</v>
      </c>
      <c r="J24563" t="s">
        <v>14</v>
      </c>
      <c r="K24563">
        <v>48</v>
      </c>
      <c r="L24563" t="s">
        <v>15</v>
      </c>
    </row>
    <row r="24564" spans="1:12">
      <c r="A24564" t="e">
        <f ca="1">E00251528608021</f>
        <v>#NAME?</v>
      </c>
      <c r="B24564">
        <v>695</v>
      </c>
      <c r="C24564" t="s">
        <v>257</v>
      </c>
      <c r="D24564" s="1">
        <v>43004</v>
      </c>
      <c r="F24564">
        <v>1</v>
      </c>
      <c r="G24564">
        <v>27800</v>
      </c>
      <c r="H24564" t="s">
        <v>145</v>
      </c>
      <c r="J24564" t="s">
        <v>14</v>
      </c>
      <c r="K24564">
        <v>48</v>
      </c>
      <c r="L24564" t="s">
        <v>15</v>
      </c>
    </row>
    <row r="24565" spans="1:12">
      <c r="A24565" t="e">
        <f ca="1">E00251429317021</f>
        <v>#NAME?</v>
      </c>
      <c r="B24565">
        <v>275</v>
      </c>
      <c r="C24565" t="s">
        <v>444</v>
      </c>
      <c r="D24565" s="1">
        <v>41629</v>
      </c>
      <c r="F24565">
        <v>2</v>
      </c>
      <c r="G24565">
        <v>496</v>
      </c>
      <c r="H24565" t="s">
        <v>190</v>
      </c>
      <c r="J24565" t="s">
        <v>14</v>
      </c>
      <c r="K24565">
        <v>51</v>
      </c>
      <c r="L24565" t="s">
        <v>15</v>
      </c>
    </row>
    <row r="24566" spans="1:12">
      <c r="A24566" t="e">
        <f ca="1">E00251429215721</f>
        <v>#NAME?</v>
      </c>
      <c r="B24566">
        <v>276</v>
      </c>
      <c r="C24566" t="s">
        <v>122</v>
      </c>
      <c r="D24566" s="1">
        <v>43081</v>
      </c>
      <c r="F24566">
        <v>1</v>
      </c>
      <c r="G24566">
        <v>8220</v>
      </c>
      <c r="H24566" t="s">
        <v>880</v>
      </c>
      <c r="J24566" t="s">
        <v>14</v>
      </c>
      <c r="K24566">
        <v>62</v>
      </c>
      <c r="L24566" t="s">
        <v>15</v>
      </c>
    </row>
    <row r="24567" spans="1:12">
      <c r="A24567" t="e">
        <f ca="1">E00251429215721</f>
        <v>#NAME?</v>
      </c>
      <c r="B24567">
        <v>295</v>
      </c>
      <c r="C24567" t="s">
        <v>435</v>
      </c>
      <c r="D24567" s="1">
        <v>42019</v>
      </c>
      <c r="F24567">
        <v>2</v>
      </c>
      <c r="G24567">
        <v>7245</v>
      </c>
      <c r="H24567" t="s">
        <v>116</v>
      </c>
      <c r="J24567" t="s">
        <v>14</v>
      </c>
      <c r="K24567">
        <v>59</v>
      </c>
      <c r="L24567" t="s">
        <v>15</v>
      </c>
    </row>
    <row r="24568" spans="1:12">
      <c r="A24568" t="e">
        <f ca="1">E00251513734821</f>
        <v>#NAME?</v>
      </c>
      <c r="B24568">
        <v>703</v>
      </c>
      <c r="C24568" t="s">
        <v>305</v>
      </c>
      <c r="D24568" s="1">
        <v>42703</v>
      </c>
      <c r="F24568">
        <v>2</v>
      </c>
      <c r="G24568">
        <v>2449</v>
      </c>
      <c r="H24568" t="s">
        <v>53</v>
      </c>
      <c r="J24568" t="s">
        <v>14</v>
      </c>
      <c r="K24568">
        <v>51</v>
      </c>
      <c r="L24568" t="s">
        <v>15</v>
      </c>
    </row>
    <row r="24569" spans="1:12">
      <c r="A24569" t="e">
        <f ca="1">E00251513734821</f>
        <v>#NAME?</v>
      </c>
      <c r="B24569">
        <v>703</v>
      </c>
      <c r="C24569" t="s">
        <v>305</v>
      </c>
      <c r="D24569" s="1">
        <v>42738</v>
      </c>
      <c r="F24569">
        <v>4</v>
      </c>
      <c r="G24569">
        <v>3051</v>
      </c>
      <c r="H24569" t="s">
        <v>13</v>
      </c>
      <c r="J24569" t="s">
        <v>14</v>
      </c>
      <c r="K24569">
        <v>51</v>
      </c>
      <c r="L24569" t="s">
        <v>15</v>
      </c>
    </row>
    <row r="24570" spans="1:12">
      <c r="A24570" t="e">
        <f ca="1">E00251513734821</f>
        <v>#NAME?</v>
      </c>
      <c r="B24570">
        <v>703</v>
      </c>
      <c r="C24570" t="s">
        <v>305</v>
      </c>
      <c r="D24570" s="1">
        <v>41116</v>
      </c>
      <c r="F24570">
        <v>5</v>
      </c>
      <c r="G24570">
        <v>78321</v>
      </c>
      <c r="H24570" t="s">
        <v>490</v>
      </c>
      <c r="J24570" t="s">
        <v>14</v>
      </c>
      <c r="K24570">
        <v>47</v>
      </c>
      <c r="L24570" t="s">
        <v>22</v>
      </c>
    </row>
    <row r="24571" spans="1:12">
      <c r="A24571" t="e">
        <f ca="1">E00251513734821</f>
        <v>#NAME?</v>
      </c>
      <c r="B24571">
        <v>703</v>
      </c>
      <c r="C24571" t="s">
        <v>305</v>
      </c>
      <c r="D24571" s="1">
        <v>42234</v>
      </c>
      <c r="F24571">
        <v>2</v>
      </c>
      <c r="G24571">
        <v>2169</v>
      </c>
      <c r="H24571" t="s">
        <v>40</v>
      </c>
      <c r="J24571" t="s">
        <v>14</v>
      </c>
      <c r="K24571">
        <v>50</v>
      </c>
      <c r="L24571" t="s">
        <v>15</v>
      </c>
    </row>
    <row r="24572" spans="1:12">
      <c r="A24572" t="e">
        <f ca="1">E00251513734821</f>
        <v>#NAME?</v>
      </c>
      <c r="B24572">
        <v>703</v>
      </c>
      <c r="C24572" t="s">
        <v>305</v>
      </c>
      <c r="D24572" s="1">
        <v>42438</v>
      </c>
      <c r="F24572">
        <v>5</v>
      </c>
      <c r="G24572">
        <v>2169</v>
      </c>
      <c r="H24572" t="s">
        <v>40</v>
      </c>
      <c r="J24572" t="s">
        <v>14</v>
      </c>
      <c r="K24572">
        <v>50</v>
      </c>
      <c r="L24572" t="s">
        <v>15</v>
      </c>
    </row>
    <row r="24573" spans="1:12">
      <c r="A24573" t="e">
        <f ca="1">E00251424821221</f>
        <v>#NAME?</v>
      </c>
      <c r="B24573">
        <v>122</v>
      </c>
      <c r="C24573" t="s">
        <v>522</v>
      </c>
      <c r="D24573" s="1">
        <v>41456</v>
      </c>
      <c r="F24573">
        <v>1</v>
      </c>
      <c r="G24573">
        <v>25000</v>
      </c>
      <c r="H24573" t="s">
        <v>178</v>
      </c>
      <c r="J24573" t="s">
        <v>14</v>
      </c>
      <c r="K24573">
        <v>57</v>
      </c>
      <c r="L24573" t="s">
        <v>15</v>
      </c>
    </row>
    <row r="24574" spans="1:12">
      <c r="A24574" t="e">
        <f ca="1">E00251429317021</f>
        <v>#NAME?</v>
      </c>
      <c r="B24574">
        <v>275</v>
      </c>
      <c r="C24574" t="s">
        <v>444</v>
      </c>
      <c r="D24574" s="1">
        <v>42124</v>
      </c>
      <c r="F24574">
        <v>1</v>
      </c>
      <c r="G24574">
        <v>2252</v>
      </c>
      <c r="H24574" t="s">
        <v>64</v>
      </c>
      <c r="J24574" t="s">
        <v>14</v>
      </c>
      <c r="K24574">
        <v>53</v>
      </c>
      <c r="L24574" t="s">
        <v>15</v>
      </c>
    </row>
    <row r="24575" spans="1:12">
      <c r="A24575" t="e">
        <f ca="1">E00251429317021</f>
        <v>#NAME?</v>
      </c>
      <c r="B24575">
        <v>275</v>
      </c>
      <c r="C24575" t="s">
        <v>444</v>
      </c>
      <c r="D24575" s="1">
        <v>42635</v>
      </c>
      <c r="F24575">
        <v>1</v>
      </c>
      <c r="G24575">
        <v>71940</v>
      </c>
      <c r="H24575" t="s">
        <v>135</v>
      </c>
      <c r="J24575" t="s">
        <v>14</v>
      </c>
      <c r="K24575">
        <v>54</v>
      </c>
      <c r="L24575" t="s">
        <v>15</v>
      </c>
    </row>
    <row r="24576" spans="1:12">
      <c r="A24576" t="e">
        <f ca="1">E00251513734821</f>
        <v>#NAME?</v>
      </c>
      <c r="B24576">
        <v>703</v>
      </c>
      <c r="C24576" t="s">
        <v>305</v>
      </c>
      <c r="D24576" s="1">
        <v>42572</v>
      </c>
      <c r="F24576">
        <v>4</v>
      </c>
      <c r="G24576">
        <v>3051</v>
      </c>
      <c r="H24576" t="s">
        <v>13</v>
      </c>
      <c r="J24576" t="s">
        <v>14</v>
      </c>
      <c r="K24576">
        <v>51</v>
      </c>
      <c r="L24576" t="s">
        <v>15</v>
      </c>
    </row>
    <row r="24577" spans="1:12">
      <c r="A24577" t="e">
        <f ca="1">E00251528565821</f>
        <v>#NAME?</v>
      </c>
      <c r="B24577">
        <v>307</v>
      </c>
      <c r="C24577" t="s">
        <v>210</v>
      </c>
      <c r="D24577" s="1">
        <v>41589</v>
      </c>
      <c r="F24577">
        <v>1</v>
      </c>
      <c r="G24577">
        <v>72871</v>
      </c>
      <c r="H24577" t="s">
        <v>685</v>
      </c>
      <c r="J24577" t="s">
        <v>14</v>
      </c>
      <c r="K24577">
        <v>54</v>
      </c>
      <c r="L24577" t="s">
        <v>15</v>
      </c>
    </row>
    <row r="24578" spans="1:12">
      <c r="A24578" t="e">
        <f ca="1">E00251528565821</f>
        <v>#NAME?</v>
      </c>
      <c r="B24578">
        <v>307</v>
      </c>
      <c r="C24578" t="s">
        <v>210</v>
      </c>
      <c r="D24578" s="1">
        <v>40988</v>
      </c>
      <c r="F24578">
        <v>1</v>
      </c>
      <c r="G24578">
        <v>52100</v>
      </c>
      <c r="H24578" t="s">
        <v>516</v>
      </c>
      <c r="J24578" t="s">
        <v>14</v>
      </c>
      <c r="K24578">
        <v>52</v>
      </c>
      <c r="L24578" t="s">
        <v>15</v>
      </c>
    </row>
    <row r="24579" spans="1:12">
      <c r="A24579" t="e">
        <f ca="1">E00251424821221</f>
        <v>#NAME?</v>
      </c>
      <c r="B24579">
        <v>122</v>
      </c>
      <c r="C24579" t="s">
        <v>522</v>
      </c>
      <c r="D24579" s="1">
        <v>41666</v>
      </c>
      <c r="F24579">
        <v>2</v>
      </c>
      <c r="G24579">
        <v>4019</v>
      </c>
      <c r="H24579" t="s">
        <v>26</v>
      </c>
      <c r="J24579" t="s">
        <v>14</v>
      </c>
      <c r="K24579">
        <v>57</v>
      </c>
      <c r="L24579" t="s">
        <v>15</v>
      </c>
    </row>
    <row r="24580" spans="1:12">
      <c r="A24580" t="e">
        <f ca="1">E00251424821221</f>
        <v>#NAME?</v>
      </c>
      <c r="B24580">
        <v>122</v>
      </c>
      <c r="C24580" t="s">
        <v>522</v>
      </c>
      <c r="D24580" s="1">
        <v>41967</v>
      </c>
      <c r="F24580">
        <v>3</v>
      </c>
      <c r="G24580">
        <v>4019</v>
      </c>
      <c r="H24580" t="s">
        <v>26</v>
      </c>
      <c r="J24580" t="s">
        <v>14</v>
      </c>
      <c r="K24580">
        <v>58</v>
      </c>
      <c r="L24580" t="s">
        <v>15</v>
      </c>
    </row>
    <row r="24581" spans="1:12">
      <c r="A24581" t="e">
        <f ca="1">E00251513734821</f>
        <v>#NAME?</v>
      </c>
      <c r="B24581">
        <v>703</v>
      </c>
      <c r="C24581" t="s">
        <v>305</v>
      </c>
      <c r="D24581" s="1">
        <v>41284</v>
      </c>
      <c r="F24581">
        <v>1</v>
      </c>
      <c r="G24581">
        <v>5699</v>
      </c>
      <c r="H24581" t="s">
        <v>329</v>
      </c>
      <c r="J24581" t="s">
        <v>14</v>
      </c>
      <c r="K24581">
        <v>47</v>
      </c>
      <c r="L24581" t="s">
        <v>15</v>
      </c>
    </row>
    <row r="24582" spans="1:12">
      <c r="A24582" t="e">
        <f ca="1">E00251513734821</f>
        <v>#NAME?</v>
      </c>
      <c r="B24582">
        <v>703</v>
      </c>
      <c r="C24582" t="s">
        <v>305</v>
      </c>
      <c r="D24582" s="1">
        <v>41452</v>
      </c>
      <c r="F24582">
        <v>6</v>
      </c>
      <c r="G24582">
        <v>4659</v>
      </c>
      <c r="H24582" t="s">
        <v>47</v>
      </c>
      <c r="J24582" t="s">
        <v>14</v>
      </c>
      <c r="K24582">
        <v>48</v>
      </c>
      <c r="L24582" t="s">
        <v>15</v>
      </c>
    </row>
    <row r="24583" spans="1:12">
      <c r="A24583" t="e">
        <f ca="1">E00251513734821</f>
        <v>#NAME?</v>
      </c>
      <c r="B24583">
        <v>703</v>
      </c>
      <c r="C24583" t="s">
        <v>305</v>
      </c>
      <c r="D24583" s="1">
        <v>41533</v>
      </c>
      <c r="F24583">
        <v>1</v>
      </c>
      <c r="G24583">
        <v>5950</v>
      </c>
      <c r="H24583" t="s">
        <v>24</v>
      </c>
      <c r="J24583" t="s">
        <v>14</v>
      </c>
      <c r="K24583">
        <v>48</v>
      </c>
      <c r="L24583" t="s">
        <v>15</v>
      </c>
    </row>
    <row r="24584" spans="1:12">
      <c r="A24584" t="e">
        <f ca="1">E00251424821221</f>
        <v>#NAME?</v>
      </c>
      <c r="B24584">
        <v>122</v>
      </c>
      <c r="C24584" t="s">
        <v>522</v>
      </c>
      <c r="D24584" s="1">
        <v>42927</v>
      </c>
      <c r="F24584">
        <v>1</v>
      </c>
      <c r="G24584">
        <v>4019</v>
      </c>
      <c r="H24584" t="s">
        <v>26</v>
      </c>
      <c r="J24584" t="s">
        <v>14</v>
      </c>
      <c r="K24584">
        <v>61</v>
      </c>
      <c r="L24584" t="s">
        <v>15</v>
      </c>
    </row>
    <row r="24585" spans="1:12">
      <c r="A24585" t="e">
        <f ca="1">E00251429152221</f>
        <v>#NAME?</v>
      </c>
      <c r="B24585">
        <v>285</v>
      </c>
      <c r="C24585" t="s">
        <v>117</v>
      </c>
      <c r="D24585" s="1">
        <v>43038</v>
      </c>
      <c r="F24585">
        <v>1</v>
      </c>
      <c r="G24585">
        <v>72670</v>
      </c>
      <c r="H24585" t="s">
        <v>223</v>
      </c>
      <c r="J24585" t="s">
        <v>14</v>
      </c>
      <c r="K24585">
        <v>58</v>
      </c>
      <c r="L24585" t="s">
        <v>15</v>
      </c>
    </row>
    <row r="24586" spans="1:12">
      <c r="A24586" t="e">
        <f ca="1">E00251619838921</f>
        <v>#NAME?</v>
      </c>
      <c r="B24586">
        <v>454</v>
      </c>
      <c r="C24586" t="s">
        <v>179</v>
      </c>
      <c r="D24586" s="1">
        <v>42726</v>
      </c>
      <c r="F24586">
        <v>4</v>
      </c>
      <c r="G24586">
        <v>27800</v>
      </c>
      <c r="H24586" t="s">
        <v>145</v>
      </c>
      <c r="J24586" t="s">
        <v>14</v>
      </c>
      <c r="K24586">
        <v>49</v>
      </c>
      <c r="L24586" t="s">
        <v>15</v>
      </c>
    </row>
    <row r="24587" spans="1:12">
      <c r="A24587" t="e">
        <f ca="1">E00251619802021</f>
        <v>#NAME?</v>
      </c>
      <c r="B24587">
        <v>454</v>
      </c>
      <c r="C24587" t="s">
        <v>179</v>
      </c>
      <c r="D24587" s="1">
        <v>41535</v>
      </c>
      <c r="F24587">
        <v>1</v>
      </c>
      <c r="G24587">
        <v>7291</v>
      </c>
      <c r="H24587" t="s">
        <v>163</v>
      </c>
      <c r="J24587" t="s">
        <v>14</v>
      </c>
      <c r="K24587">
        <v>51</v>
      </c>
      <c r="L24587" t="s">
        <v>15</v>
      </c>
    </row>
    <row r="24588" spans="1:12">
      <c r="A24588" t="e">
        <f ca="1">E00251619802021</f>
        <v>#NAME?</v>
      </c>
      <c r="B24588">
        <v>454</v>
      </c>
      <c r="C24588" t="s">
        <v>179</v>
      </c>
      <c r="D24588" s="1">
        <v>42293</v>
      </c>
      <c r="F24588">
        <v>1</v>
      </c>
      <c r="G24588">
        <v>7242</v>
      </c>
      <c r="H24588" t="s">
        <v>93</v>
      </c>
      <c r="J24588" t="s">
        <v>14</v>
      </c>
      <c r="K24588">
        <v>53</v>
      </c>
      <c r="L24588" t="s">
        <v>15</v>
      </c>
    </row>
    <row r="24589" spans="1:12">
      <c r="A24589" t="e">
        <f ca="1">E00251532134321</f>
        <v>#NAME?</v>
      </c>
      <c r="B24589">
        <v>497</v>
      </c>
      <c r="C24589" t="s">
        <v>141</v>
      </c>
      <c r="D24589" s="1">
        <v>41425</v>
      </c>
      <c r="F24589">
        <v>4</v>
      </c>
      <c r="G24589">
        <v>25000</v>
      </c>
      <c r="H24589" t="s">
        <v>178</v>
      </c>
      <c r="J24589" t="s">
        <v>14</v>
      </c>
      <c r="K24589">
        <v>62</v>
      </c>
      <c r="L24589" t="s">
        <v>15</v>
      </c>
    </row>
    <row r="24590" spans="1:12">
      <c r="A24590" t="e">
        <f ca="1">E00251532134321</f>
        <v>#NAME?</v>
      </c>
      <c r="B24590">
        <v>497</v>
      </c>
      <c r="C24590" t="s">
        <v>141</v>
      </c>
      <c r="D24590" s="1">
        <v>42691</v>
      </c>
      <c r="F24590">
        <v>2</v>
      </c>
      <c r="G24590">
        <v>2721</v>
      </c>
      <c r="H24590" t="s">
        <v>465</v>
      </c>
      <c r="J24590" t="s">
        <v>14</v>
      </c>
      <c r="K24590">
        <v>65</v>
      </c>
      <c r="L24590" t="s">
        <v>15</v>
      </c>
    </row>
    <row r="24591" spans="1:12">
      <c r="A24591" t="e">
        <f ca="1">E00251619802021</f>
        <v>#NAME?</v>
      </c>
      <c r="B24591">
        <v>454</v>
      </c>
      <c r="C24591" t="s">
        <v>179</v>
      </c>
      <c r="D24591" s="1">
        <v>42541</v>
      </c>
      <c r="F24591">
        <v>1</v>
      </c>
      <c r="G24591">
        <v>7242</v>
      </c>
      <c r="H24591" t="s">
        <v>93</v>
      </c>
      <c r="J24591" t="s">
        <v>14</v>
      </c>
      <c r="K24591">
        <v>54</v>
      </c>
      <c r="L24591" t="s">
        <v>15</v>
      </c>
    </row>
    <row r="24592" spans="1:12">
      <c r="A24592" t="e">
        <f ca="1">E00251429786121</f>
        <v>#NAME?</v>
      </c>
      <c r="B24592">
        <v>156</v>
      </c>
      <c r="C24592" t="s">
        <v>569</v>
      </c>
      <c r="D24592" s="1">
        <v>42682</v>
      </c>
      <c r="F24592">
        <v>2</v>
      </c>
      <c r="G24592">
        <v>6929</v>
      </c>
      <c r="H24592" t="s">
        <v>36</v>
      </c>
      <c r="J24592" t="s">
        <v>14</v>
      </c>
      <c r="K24592">
        <v>67</v>
      </c>
      <c r="L24592" t="s">
        <v>15</v>
      </c>
    </row>
    <row r="24593" spans="1:12">
      <c r="A24593" t="e">
        <f ca="1">E00251716444121</f>
        <v>#NAME?</v>
      </c>
      <c r="B24593">
        <v>7208</v>
      </c>
      <c r="C24593" t="s">
        <v>625</v>
      </c>
      <c r="D24593" s="1">
        <v>41647</v>
      </c>
      <c r="F24593">
        <v>1</v>
      </c>
      <c r="G24593">
        <v>37311</v>
      </c>
      <c r="H24593" t="s">
        <v>745</v>
      </c>
      <c r="I24593" t="s">
        <v>148</v>
      </c>
      <c r="J24593" t="s">
        <v>57</v>
      </c>
      <c r="K24593">
        <v>54</v>
      </c>
      <c r="L24593" t="s">
        <v>15</v>
      </c>
    </row>
    <row r="24594" spans="1:12">
      <c r="A24594" t="e">
        <f ca="1">E00251429251821</f>
        <v>#NAME?</v>
      </c>
      <c r="B24594">
        <v>290</v>
      </c>
      <c r="C24594" t="s">
        <v>449</v>
      </c>
      <c r="D24594" s="1">
        <v>42552</v>
      </c>
      <c r="F24594">
        <v>1</v>
      </c>
      <c r="G24594">
        <v>56400</v>
      </c>
      <c r="H24594" t="s">
        <v>91</v>
      </c>
      <c r="J24594" t="s">
        <v>14</v>
      </c>
      <c r="K24594">
        <v>56</v>
      </c>
      <c r="L24594" t="s">
        <v>15</v>
      </c>
    </row>
    <row r="24595" spans="1:12">
      <c r="A24595" t="e">
        <f ca="1">E00251429251821</f>
        <v>#NAME?</v>
      </c>
      <c r="B24595">
        <v>290</v>
      </c>
      <c r="C24595" t="s">
        <v>449</v>
      </c>
      <c r="D24595" s="1">
        <v>42566</v>
      </c>
      <c r="F24595">
        <v>1</v>
      </c>
      <c r="G24595">
        <v>78900</v>
      </c>
      <c r="H24595" t="s">
        <v>79</v>
      </c>
      <c r="J24595" t="s">
        <v>14</v>
      </c>
      <c r="K24595">
        <v>56</v>
      </c>
      <c r="L24595" t="s">
        <v>22</v>
      </c>
    </row>
    <row r="24596" spans="1:12">
      <c r="A24596" t="e">
        <f ca="1">E00251513734821</f>
        <v>#NAME?</v>
      </c>
      <c r="B24596">
        <v>703</v>
      </c>
      <c r="C24596" t="s">
        <v>305</v>
      </c>
      <c r="D24596" s="1">
        <v>42831</v>
      </c>
      <c r="F24596">
        <v>1</v>
      </c>
      <c r="G24596">
        <v>7295</v>
      </c>
      <c r="H24596" t="s">
        <v>76</v>
      </c>
      <c r="J24596" t="s">
        <v>14</v>
      </c>
      <c r="K24596">
        <v>51</v>
      </c>
      <c r="L24596" t="s">
        <v>15</v>
      </c>
    </row>
    <row r="24597" spans="1:12">
      <c r="A24597" t="e">
        <f ca="1">E00251513734821</f>
        <v>#NAME?</v>
      </c>
      <c r="B24597">
        <v>703</v>
      </c>
      <c r="C24597" t="s">
        <v>305</v>
      </c>
      <c r="D24597" s="1">
        <v>42892</v>
      </c>
      <c r="F24597">
        <v>1</v>
      </c>
      <c r="G24597">
        <v>2449</v>
      </c>
      <c r="H24597" t="s">
        <v>53</v>
      </c>
      <c r="J24597" t="s">
        <v>14</v>
      </c>
      <c r="K24597">
        <v>51</v>
      </c>
      <c r="L24597" t="s">
        <v>15</v>
      </c>
    </row>
    <row r="24598" spans="1:12">
      <c r="A24598" t="e">
        <f ca="1">E00251513734821</f>
        <v>#NAME?</v>
      </c>
      <c r="B24598">
        <v>703</v>
      </c>
      <c r="C24598" t="s">
        <v>305</v>
      </c>
      <c r="D24598" s="1">
        <v>43021</v>
      </c>
      <c r="F24598">
        <v>3</v>
      </c>
      <c r="G24598">
        <v>4549</v>
      </c>
      <c r="H24598" t="s">
        <v>69</v>
      </c>
      <c r="J24598" t="s">
        <v>14</v>
      </c>
      <c r="K24598">
        <v>52</v>
      </c>
      <c r="L24598" t="s">
        <v>15</v>
      </c>
    </row>
    <row r="24599" spans="1:12">
      <c r="A24599" t="e">
        <f ca="1">E00251514723521</f>
        <v>#NAME?</v>
      </c>
      <c r="B24599">
        <v>500</v>
      </c>
      <c r="C24599" t="s">
        <v>161</v>
      </c>
      <c r="D24599" s="1">
        <v>41856</v>
      </c>
      <c r="F24599">
        <v>1</v>
      </c>
      <c r="G24599">
        <v>78900</v>
      </c>
      <c r="H24599" t="s">
        <v>79</v>
      </c>
      <c r="J24599" t="s">
        <v>14</v>
      </c>
      <c r="K24599">
        <v>44</v>
      </c>
      <c r="L24599" t="s">
        <v>22</v>
      </c>
    </row>
    <row r="24600" spans="1:12">
      <c r="A24600" t="e">
        <f ca="1">E00251432267921</f>
        <v>#NAME?</v>
      </c>
      <c r="B24600">
        <v>454</v>
      </c>
      <c r="C24600" t="s">
        <v>179</v>
      </c>
      <c r="D24600" s="1">
        <v>41852</v>
      </c>
      <c r="F24600">
        <v>1</v>
      </c>
      <c r="G24600">
        <v>25000</v>
      </c>
      <c r="H24600" t="s">
        <v>178</v>
      </c>
      <c r="J24600" t="s">
        <v>14</v>
      </c>
      <c r="K24600">
        <v>49</v>
      </c>
      <c r="L24600" t="s">
        <v>15</v>
      </c>
    </row>
    <row r="24601" spans="1:12">
      <c r="A24601" t="e">
        <f ca="1">E00251513734821</f>
        <v>#NAME?</v>
      </c>
      <c r="B24601">
        <v>703</v>
      </c>
      <c r="C24601" t="s">
        <v>305</v>
      </c>
      <c r="D24601" s="1">
        <v>43052</v>
      </c>
      <c r="F24601">
        <v>3</v>
      </c>
      <c r="G24601">
        <v>4549</v>
      </c>
      <c r="H24601" t="s">
        <v>69</v>
      </c>
      <c r="J24601" t="s">
        <v>14</v>
      </c>
      <c r="K24601">
        <v>52</v>
      </c>
      <c r="L24601" t="s">
        <v>15</v>
      </c>
    </row>
    <row r="24602" spans="1:12">
      <c r="A24602" t="e">
        <f ca="1">E00251432267921</f>
        <v>#NAME?</v>
      </c>
      <c r="B24602">
        <v>454</v>
      </c>
      <c r="C24602" t="s">
        <v>179</v>
      </c>
      <c r="D24602" s="1">
        <v>42324</v>
      </c>
      <c r="F24602">
        <v>2</v>
      </c>
      <c r="G24602">
        <v>25000</v>
      </c>
      <c r="H24602" t="s">
        <v>178</v>
      </c>
      <c r="J24602" t="s">
        <v>14</v>
      </c>
      <c r="K24602">
        <v>50</v>
      </c>
      <c r="L24602" t="s">
        <v>15</v>
      </c>
    </row>
    <row r="24603" spans="1:12">
      <c r="A24603" t="e">
        <f ca="1">E00251429251821</f>
        <v>#NAME?</v>
      </c>
      <c r="B24603">
        <v>294</v>
      </c>
      <c r="C24603" t="s">
        <v>61</v>
      </c>
      <c r="D24603" s="1">
        <v>41851</v>
      </c>
      <c r="F24603">
        <v>4</v>
      </c>
      <c r="G24603">
        <v>30270</v>
      </c>
      <c r="H24603" t="s">
        <v>336</v>
      </c>
      <c r="J24603" t="s">
        <v>14</v>
      </c>
      <c r="K24603">
        <v>54</v>
      </c>
      <c r="L24603" t="s">
        <v>15</v>
      </c>
    </row>
    <row r="24604" spans="1:12">
      <c r="A24604" t="e">
        <f ca="1">E00251429786121</f>
        <v>#NAME?</v>
      </c>
      <c r="B24604">
        <v>156</v>
      </c>
      <c r="C24604" t="s">
        <v>569</v>
      </c>
      <c r="D24604" s="1">
        <v>43070</v>
      </c>
      <c r="F24604">
        <v>3</v>
      </c>
      <c r="G24604">
        <v>27800</v>
      </c>
      <c r="H24604" t="s">
        <v>145</v>
      </c>
      <c r="J24604" t="s">
        <v>14</v>
      </c>
      <c r="K24604">
        <v>68</v>
      </c>
      <c r="L24604" t="s">
        <v>15</v>
      </c>
    </row>
    <row r="24605" spans="1:12">
      <c r="A24605" t="e">
        <f ca="1">E00251524952721</f>
        <v>#NAME?</v>
      </c>
      <c r="B24605">
        <v>437</v>
      </c>
      <c r="C24605" t="s">
        <v>216</v>
      </c>
      <c r="D24605" s="1">
        <v>43068</v>
      </c>
      <c r="F24605">
        <v>5</v>
      </c>
      <c r="G24605">
        <v>30748</v>
      </c>
      <c r="H24605" t="s">
        <v>50</v>
      </c>
      <c r="J24605" t="s">
        <v>14</v>
      </c>
      <c r="K24605">
        <v>52</v>
      </c>
      <c r="L24605" t="s">
        <v>15</v>
      </c>
    </row>
    <row r="24606" spans="1:12">
      <c r="A24606" t="e">
        <f ca="1">E00251513734821</f>
        <v>#NAME?</v>
      </c>
      <c r="B24606">
        <v>703</v>
      </c>
      <c r="C24606" t="s">
        <v>305</v>
      </c>
      <c r="D24606" s="1">
        <v>42859</v>
      </c>
      <c r="F24606">
        <v>3</v>
      </c>
      <c r="G24606">
        <v>4549</v>
      </c>
      <c r="H24606" t="s">
        <v>69</v>
      </c>
      <c r="J24606" t="s">
        <v>14</v>
      </c>
      <c r="K24606">
        <v>51</v>
      </c>
      <c r="L24606" t="s">
        <v>15</v>
      </c>
    </row>
    <row r="24607" spans="1:12">
      <c r="A24607" t="e">
        <f ca="1">E00251513734821</f>
        <v>#NAME?</v>
      </c>
      <c r="B24607">
        <v>703</v>
      </c>
      <c r="C24607" t="s">
        <v>305</v>
      </c>
      <c r="D24607" s="1">
        <v>41697</v>
      </c>
      <c r="F24607">
        <v>3</v>
      </c>
      <c r="G24607">
        <v>7811</v>
      </c>
      <c r="H24607" t="s">
        <v>878</v>
      </c>
      <c r="J24607" t="s">
        <v>14</v>
      </c>
      <c r="K24607">
        <v>48</v>
      </c>
      <c r="L24607" t="s">
        <v>22</v>
      </c>
    </row>
    <row r="24608" spans="1:12">
      <c r="A24608" t="e">
        <f ca="1">E00251513734821</f>
        <v>#NAME?</v>
      </c>
      <c r="B24608">
        <v>703</v>
      </c>
      <c r="C24608" t="s">
        <v>305</v>
      </c>
      <c r="D24608" s="1">
        <v>42219</v>
      </c>
      <c r="F24608">
        <v>1</v>
      </c>
      <c r="G24608">
        <v>5699</v>
      </c>
      <c r="H24608" t="s">
        <v>329</v>
      </c>
      <c r="J24608" t="s">
        <v>14</v>
      </c>
      <c r="K24608">
        <v>50</v>
      </c>
      <c r="L24608" t="s">
        <v>15</v>
      </c>
    </row>
    <row r="24609" spans="1:12">
      <c r="A24609" t="e">
        <f ca="1">E00251513734821</f>
        <v>#NAME?</v>
      </c>
      <c r="B24609">
        <v>703</v>
      </c>
      <c r="C24609" t="s">
        <v>305</v>
      </c>
      <c r="D24609" s="1">
        <v>42234</v>
      </c>
      <c r="F24609">
        <v>5</v>
      </c>
      <c r="G24609">
        <v>5699</v>
      </c>
      <c r="H24609" t="s">
        <v>329</v>
      </c>
      <c r="J24609" t="s">
        <v>14</v>
      </c>
      <c r="K24609">
        <v>50</v>
      </c>
      <c r="L24609" t="s">
        <v>15</v>
      </c>
    </row>
    <row r="24610" spans="1:12">
      <c r="A24610" t="e">
        <f ca="1">E00251616256121</f>
        <v>#NAME?</v>
      </c>
      <c r="B24610">
        <v>103</v>
      </c>
      <c r="C24610" t="s">
        <v>775</v>
      </c>
      <c r="D24610" s="1">
        <v>41344</v>
      </c>
      <c r="F24610">
        <v>1</v>
      </c>
      <c r="G24610">
        <v>49390</v>
      </c>
      <c r="H24610" t="s">
        <v>59</v>
      </c>
      <c r="J24610" t="s">
        <v>14</v>
      </c>
      <c r="K24610">
        <v>55</v>
      </c>
      <c r="L24610" t="s">
        <v>15</v>
      </c>
    </row>
    <row r="24611" spans="1:12">
      <c r="A24611" t="e">
        <f ca="1">E00251429152221</f>
        <v>#NAME?</v>
      </c>
      <c r="B24611">
        <v>285</v>
      </c>
      <c r="C24611" t="s">
        <v>117</v>
      </c>
      <c r="D24611" s="1">
        <v>41892</v>
      </c>
      <c r="F24611">
        <v>1</v>
      </c>
      <c r="G24611">
        <v>72670</v>
      </c>
      <c r="H24611" t="s">
        <v>223</v>
      </c>
      <c r="J24611" t="s">
        <v>14</v>
      </c>
      <c r="K24611">
        <v>55</v>
      </c>
      <c r="L24611" t="s">
        <v>15</v>
      </c>
    </row>
    <row r="24612" spans="1:12">
      <c r="A24612" t="e">
        <f ca="1">E00251513734821</f>
        <v>#NAME?</v>
      </c>
      <c r="B24612">
        <v>703</v>
      </c>
      <c r="C24612" t="s">
        <v>305</v>
      </c>
      <c r="D24612" s="1">
        <v>43019</v>
      </c>
      <c r="F24612">
        <v>1</v>
      </c>
      <c r="G24612">
        <v>7295</v>
      </c>
      <c r="H24612" t="s">
        <v>76</v>
      </c>
      <c r="J24612" t="s">
        <v>14</v>
      </c>
      <c r="K24612">
        <v>52</v>
      </c>
      <c r="L24612" t="s">
        <v>15</v>
      </c>
    </row>
    <row r="24613" spans="1:12">
      <c r="A24613" t="e">
        <f ca="1">E00251513734821</f>
        <v>#NAME?</v>
      </c>
      <c r="B24613">
        <v>703</v>
      </c>
      <c r="C24613" t="s">
        <v>305</v>
      </c>
      <c r="D24613" s="1">
        <v>43034</v>
      </c>
      <c r="F24613">
        <v>6</v>
      </c>
      <c r="G24613">
        <v>5699</v>
      </c>
      <c r="H24613" t="s">
        <v>329</v>
      </c>
      <c r="J24613" t="s">
        <v>14</v>
      </c>
      <c r="K24613">
        <v>52</v>
      </c>
      <c r="L24613" t="s">
        <v>15</v>
      </c>
    </row>
    <row r="24614" spans="1:12">
      <c r="A24614" t="e">
        <f ca="1">E00251513734821</f>
        <v>#NAME?</v>
      </c>
      <c r="B24614">
        <v>703</v>
      </c>
      <c r="C24614" t="s">
        <v>305</v>
      </c>
      <c r="D24614" s="1">
        <v>42642</v>
      </c>
      <c r="F24614">
        <v>5</v>
      </c>
      <c r="G24614">
        <v>2169</v>
      </c>
      <c r="H24614" t="s">
        <v>40</v>
      </c>
      <c r="J24614" t="s">
        <v>14</v>
      </c>
      <c r="K24614">
        <v>51</v>
      </c>
      <c r="L24614" t="s">
        <v>15</v>
      </c>
    </row>
    <row r="24615" spans="1:12">
      <c r="A24615" t="e">
        <f ca="1">E00251513734821</f>
        <v>#NAME?</v>
      </c>
      <c r="B24615">
        <v>703</v>
      </c>
      <c r="C24615" t="s">
        <v>305</v>
      </c>
      <c r="D24615" s="1">
        <v>42803</v>
      </c>
      <c r="F24615">
        <v>5</v>
      </c>
      <c r="G24615">
        <v>2169</v>
      </c>
      <c r="H24615" t="s">
        <v>40</v>
      </c>
      <c r="J24615" t="s">
        <v>14</v>
      </c>
      <c r="K24615">
        <v>51</v>
      </c>
      <c r="L24615" t="s">
        <v>15</v>
      </c>
    </row>
    <row r="24616" spans="1:12">
      <c r="A24616" t="e">
        <f ca="1">E00251439819121</f>
        <v>#NAME?</v>
      </c>
      <c r="B24616">
        <v>449</v>
      </c>
      <c r="C24616" t="s">
        <v>124</v>
      </c>
      <c r="D24616" s="1">
        <v>42433</v>
      </c>
      <c r="F24616">
        <v>2</v>
      </c>
      <c r="G24616">
        <v>3804</v>
      </c>
      <c r="H24616" t="s">
        <v>71</v>
      </c>
      <c r="J24616" t="s">
        <v>14</v>
      </c>
      <c r="K24616">
        <v>55</v>
      </c>
      <c r="L24616" t="s">
        <v>15</v>
      </c>
    </row>
    <row r="24617" spans="1:12">
      <c r="A24617" t="e">
        <f ca="1">E00251432267921</f>
        <v>#NAME?</v>
      </c>
      <c r="B24617">
        <v>454</v>
      </c>
      <c r="C24617" t="s">
        <v>179</v>
      </c>
      <c r="D24617" s="1">
        <v>42927</v>
      </c>
      <c r="F24617">
        <v>2</v>
      </c>
      <c r="G24617">
        <v>3051</v>
      </c>
      <c r="H24617" t="s">
        <v>13</v>
      </c>
      <c r="J24617" t="s">
        <v>14</v>
      </c>
      <c r="K24617">
        <v>52</v>
      </c>
      <c r="L24617" t="s">
        <v>15</v>
      </c>
    </row>
    <row r="24618" spans="1:12">
      <c r="A24618" t="e">
        <f ca="1">E00251439718121</f>
        <v>#NAME?</v>
      </c>
      <c r="B24618">
        <v>293</v>
      </c>
      <c r="C24618" t="s">
        <v>25</v>
      </c>
      <c r="D24618" s="1">
        <v>42942</v>
      </c>
      <c r="F24618">
        <v>1</v>
      </c>
      <c r="G24618">
        <v>4779</v>
      </c>
      <c r="H24618" t="s">
        <v>231</v>
      </c>
      <c r="J24618" t="s">
        <v>14</v>
      </c>
      <c r="K24618">
        <v>61</v>
      </c>
      <c r="L24618" t="s">
        <v>15</v>
      </c>
    </row>
    <row r="24619" spans="1:12">
      <c r="A24619" t="e">
        <f ca="1">E00251616256121</f>
        <v>#NAME?</v>
      </c>
      <c r="B24619">
        <v>103</v>
      </c>
      <c r="C24619" t="s">
        <v>775</v>
      </c>
      <c r="D24619" s="1">
        <v>41402</v>
      </c>
      <c r="F24619">
        <v>2</v>
      </c>
      <c r="G24619">
        <v>2729</v>
      </c>
      <c r="H24619" t="s">
        <v>115</v>
      </c>
      <c r="J24619" t="s">
        <v>14</v>
      </c>
      <c r="K24619">
        <v>55</v>
      </c>
      <c r="L24619" t="s">
        <v>15</v>
      </c>
    </row>
    <row r="24620" spans="1:12">
      <c r="A24620" t="e">
        <f ca="1">E00251513734821</f>
        <v>#NAME?</v>
      </c>
      <c r="B24620">
        <v>703</v>
      </c>
      <c r="C24620" t="s">
        <v>305</v>
      </c>
      <c r="D24620" s="1">
        <v>43087</v>
      </c>
      <c r="F24620">
        <v>2</v>
      </c>
      <c r="G24620">
        <v>2449</v>
      </c>
      <c r="H24620" t="s">
        <v>53</v>
      </c>
      <c r="J24620" t="s">
        <v>14</v>
      </c>
      <c r="K24620">
        <v>52</v>
      </c>
      <c r="L24620" t="s">
        <v>15</v>
      </c>
    </row>
    <row r="24621" spans="1:12">
      <c r="A24621" t="e">
        <f ca="1">E00251515343921</f>
        <v>#NAME?</v>
      </c>
      <c r="B24621">
        <v>11</v>
      </c>
      <c r="C24621" t="s">
        <v>245</v>
      </c>
      <c r="D24621" s="1">
        <v>42149</v>
      </c>
      <c r="F24621">
        <v>2</v>
      </c>
      <c r="G24621">
        <v>52100</v>
      </c>
      <c r="H24621" t="s">
        <v>516</v>
      </c>
      <c r="J24621" t="s">
        <v>14</v>
      </c>
      <c r="K24621">
        <v>50</v>
      </c>
      <c r="L24621" t="s">
        <v>15</v>
      </c>
    </row>
    <row r="24622" spans="1:12">
      <c r="A24622" t="e">
        <f ca="1">E00251439819121</f>
        <v>#NAME?</v>
      </c>
      <c r="B24622">
        <v>449</v>
      </c>
      <c r="C24622" t="s">
        <v>124</v>
      </c>
      <c r="D24622" s="1">
        <v>41467</v>
      </c>
      <c r="F24622">
        <v>2</v>
      </c>
      <c r="G24622">
        <v>3804</v>
      </c>
      <c r="H24622" t="s">
        <v>71</v>
      </c>
      <c r="J24622" t="s">
        <v>14</v>
      </c>
      <c r="K24622">
        <v>52</v>
      </c>
      <c r="L24622" t="s">
        <v>15</v>
      </c>
    </row>
    <row r="24623" spans="1:12">
      <c r="A24623" t="e">
        <f ca="1">E00251430249221</f>
        <v>#NAME?</v>
      </c>
      <c r="B24623">
        <v>772</v>
      </c>
      <c r="C24623" t="s">
        <v>170</v>
      </c>
      <c r="D24623" s="1">
        <v>42157</v>
      </c>
      <c r="F24623">
        <v>1</v>
      </c>
      <c r="G24623">
        <v>71697</v>
      </c>
      <c r="H24623" t="s">
        <v>1587</v>
      </c>
      <c r="I24623" t="s">
        <v>56</v>
      </c>
      <c r="J24623" t="s">
        <v>57</v>
      </c>
      <c r="K24623">
        <v>65</v>
      </c>
      <c r="L24623" t="s">
        <v>15</v>
      </c>
    </row>
    <row r="24624" spans="1:12">
      <c r="A24624" t="e">
        <f ca="1">E00251514878421</f>
        <v>#NAME?</v>
      </c>
      <c r="B24624">
        <v>6046</v>
      </c>
      <c r="C24624" t="s">
        <v>98</v>
      </c>
      <c r="D24624" s="1">
        <v>42758</v>
      </c>
      <c r="E24624">
        <v>3</v>
      </c>
      <c r="F24624">
        <v>2</v>
      </c>
      <c r="G24624">
        <v>4928</v>
      </c>
      <c r="H24624" t="s">
        <v>1173</v>
      </c>
      <c r="J24624" t="s">
        <v>34</v>
      </c>
      <c r="K24624">
        <v>58</v>
      </c>
      <c r="L24624" t="s">
        <v>15</v>
      </c>
    </row>
    <row r="24625" spans="1:12">
      <c r="A24625" t="e">
        <f ca="1">E00251514878421</f>
        <v>#NAME?</v>
      </c>
      <c r="B24625">
        <v>6156</v>
      </c>
      <c r="C24625" t="s">
        <v>352</v>
      </c>
      <c r="D24625" s="1">
        <v>41822</v>
      </c>
      <c r="F24625">
        <v>1</v>
      </c>
      <c r="G24625">
        <v>78906</v>
      </c>
      <c r="H24625" t="s">
        <v>31</v>
      </c>
      <c r="J24625" t="s">
        <v>14</v>
      </c>
      <c r="K24625">
        <v>56</v>
      </c>
      <c r="L24625" t="s">
        <v>22</v>
      </c>
    </row>
    <row r="24626" spans="1:12">
      <c r="A24626" t="e">
        <f ca="1">E00251432267921</f>
        <v>#NAME?</v>
      </c>
      <c r="B24626">
        <v>454</v>
      </c>
      <c r="C24626" t="s">
        <v>179</v>
      </c>
      <c r="D24626" s="1">
        <v>42324</v>
      </c>
      <c r="F24626">
        <v>1</v>
      </c>
      <c r="G24626">
        <v>52100</v>
      </c>
      <c r="H24626" t="s">
        <v>516</v>
      </c>
      <c r="J24626" t="s">
        <v>14</v>
      </c>
      <c r="K24626">
        <v>50</v>
      </c>
      <c r="L24626" t="s">
        <v>15</v>
      </c>
    </row>
    <row r="24627" spans="1:12">
      <c r="A24627" t="e">
        <f ca="1">E00251427218921</f>
        <v>#NAME?</v>
      </c>
      <c r="B24627">
        <v>10</v>
      </c>
      <c r="C24627" t="s">
        <v>18</v>
      </c>
      <c r="D24627" s="1">
        <v>41796</v>
      </c>
      <c r="F24627">
        <v>3</v>
      </c>
      <c r="G24627">
        <v>7823</v>
      </c>
      <c r="H24627" t="s">
        <v>282</v>
      </c>
      <c r="J24627" t="s">
        <v>14</v>
      </c>
      <c r="K24627">
        <v>52</v>
      </c>
      <c r="L24627" t="s">
        <v>22</v>
      </c>
    </row>
    <row r="24628" spans="1:12">
      <c r="A24628" t="e">
        <f ca="1">E00251510189121</f>
        <v>#NAME?</v>
      </c>
      <c r="B24628">
        <v>164</v>
      </c>
      <c r="C24628" t="s">
        <v>792</v>
      </c>
      <c r="D24628" s="1">
        <v>42230</v>
      </c>
      <c r="F24628">
        <v>1</v>
      </c>
      <c r="G24628">
        <v>49391</v>
      </c>
      <c r="H24628" t="s">
        <v>809</v>
      </c>
      <c r="J24628" t="s">
        <v>14</v>
      </c>
      <c r="K24628">
        <v>52</v>
      </c>
      <c r="L24628" t="s">
        <v>15</v>
      </c>
    </row>
    <row r="24629" spans="1:12">
      <c r="A24629" t="e">
        <f ca="1">E00251429284421</f>
        <v>#NAME?</v>
      </c>
      <c r="B24629">
        <v>292</v>
      </c>
      <c r="C24629" t="s">
        <v>467</v>
      </c>
      <c r="D24629" s="1">
        <v>41422</v>
      </c>
      <c r="F24629">
        <v>3</v>
      </c>
      <c r="G24629">
        <v>49390</v>
      </c>
      <c r="H24629" t="s">
        <v>59</v>
      </c>
      <c r="J24629" t="s">
        <v>14</v>
      </c>
      <c r="K24629">
        <v>57</v>
      </c>
      <c r="L24629" t="s">
        <v>15</v>
      </c>
    </row>
    <row r="24630" spans="1:12">
      <c r="A24630" t="e">
        <f ca="1">E00251619053521</f>
        <v>#NAME?</v>
      </c>
      <c r="B24630">
        <v>109</v>
      </c>
      <c r="C24630" t="s">
        <v>480</v>
      </c>
      <c r="D24630" s="1">
        <v>42906</v>
      </c>
      <c r="F24630">
        <v>1</v>
      </c>
      <c r="G24630">
        <v>7089</v>
      </c>
      <c r="H24630" t="s">
        <v>487</v>
      </c>
      <c r="J24630" t="s">
        <v>14</v>
      </c>
      <c r="K24630">
        <v>46</v>
      </c>
      <c r="L24630" t="s">
        <v>15</v>
      </c>
    </row>
    <row r="24631" spans="1:12">
      <c r="A24631" t="e">
        <f ca="1">E00251619053521</f>
        <v>#NAME?</v>
      </c>
      <c r="B24631">
        <v>109</v>
      </c>
      <c r="C24631" t="s">
        <v>480</v>
      </c>
      <c r="D24631" s="1">
        <v>42978</v>
      </c>
      <c r="F24631">
        <v>1</v>
      </c>
      <c r="G24631">
        <v>7089</v>
      </c>
      <c r="H24631" t="s">
        <v>487</v>
      </c>
      <c r="J24631" t="s">
        <v>14</v>
      </c>
      <c r="K24631">
        <v>46</v>
      </c>
      <c r="L24631" t="s">
        <v>15</v>
      </c>
    </row>
    <row r="24632" spans="1:12">
      <c r="A24632" t="e">
        <f ca="1">E00251532351021</f>
        <v>#NAME?</v>
      </c>
      <c r="B24632">
        <v>490</v>
      </c>
      <c r="C24632" t="s">
        <v>158</v>
      </c>
      <c r="D24632" s="1">
        <v>42300</v>
      </c>
      <c r="F24632">
        <v>2</v>
      </c>
      <c r="G24632">
        <v>4019</v>
      </c>
      <c r="H24632" t="s">
        <v>26</v>
      </c>
      <c r="J24632" t="s">
        <v>14</v>
      </c>
      <c r="K24632">
        <v>57</v>
      </c>
      <c r="L24632" t="s">
        <v>15</v>
      </c>
    </row>
    <row r="24633" spans="1:12">
      <c r="A24633" t="e">
        <f ca="1">E00251432216821</f>
        <v>#NAME?</v>
      </c>
      <c r="B24633">
        <v>6156</v>
      </c>
      <c r="C24633" t="s">
        <v>352</v>
      </c>
      <c r="D24633" s="1">
        <v>42209</v>
      </c>
      <c r="F24633">
        <v>2</v>
      </c>
      <c r="G24633">
        <v>30000</v>
      </c>
      <c r="H24633" t="s">
        <v>144</v>
      </c>
      <c r="J24633" t="s">
        <v>14</v>
      </c>
      <c r="K24633">
        <v>45</v>
      </c>
      <c r="L24633" t="s">
        <v>15</v>
      </c>
    </row>
    <row r="24634" spans="1:12">
      <c r="A24634" t="e">
        <f ca="1">E00251532351021</f>
        <v>#NAME?</v>
      </c>
      <c r="B24634">
        <v>490</v>
      </c>
      <c r="C24634" t="s">
        <v>158</v>
      </c>
      <c r="D24634" s="1">
        <v>42600</v>
      </c>
      <c r="F24634">
        <v>1</v>
      </c>
      <c r="G24634">
        <v>4019</v>
      </c>
      <c r="H24634" t="s">
        <v>26</v>
      </c>
      <c r="J24634" t="s">
        <v>14</v>
      </c>
      <c r="K24634">
        <v>58</v>
      </c>
      <c r="L24634" t="s">
        <v>15</v>
      </c>
    </row>
    <row r="24635" spans="1:12">
      <c r="A24635" t="e">
        <f ca="1">E00251532351021</f>
        <v>#NAME?</v>
      </c>
      <c r="B24635">
        <v>490</v>
      </c>
      <c r="C24635" t="s">
        <v>158</v>
      </c>
      <c r="D24635" s="1">
        <v>42863</v>
      </c>
      <c r="F24635">
        <v>1</v>
      </c>
      <c r="G24635">
        <v>7354</v>
      </c>
      <c r="H24635" t="s">
        <v>753</v>
      </c>
      <c r="J24635" t="s">
        <v>14</v>
      </c>
      <c r="K24635">
        <v>58</v>
      </c>
      <c r="L24635" t="s">
        <v>15</v>
      </c>
    </row>
    <row r="24636" spans="1:12">
      <c r="A24636" t="e">
        <f ca="1">E00251532351021</f>
        <v>#NAME?</v>
      </c>
      <c r="B24636">
        <v>490</v>
      </c>
      <c r="C24636" t="s">
        <v>158</v>
      </c>
      <c r="D24636" s="1">
        <v>43054</v>
      </c>
      <c r="F24636">
        <v>3</v>
      </c>
      <c r="G24636">
        <v>4019</v>
      </c>
      <c r="H24636" t="s">
        <v>26</v>
      </c>
      <c r="J24636" t="s">
        <v>14</v>
      </c>
      <c r="K24636">
        <v>59</v>
      </c>
      <c r="L24636" t="s">
        <v>15</v>
      </c>
    </row>
    <row r="24637" spans="1:12">
      <c r="A24637" t="e">
        <f ca="1">E00251619053521</f>
        <v>#NAME?</v>
      </c>
      <c r="B24637">
        <v>109</v>
      </c>
      <c r="C24637" t="s">
        <v>480</v>
      </c>
      <c r="D24637" s="1">
        <v>42373</v>
      </c>
      <c r="F24637">
        <v>1</v>
      </c>
      <c r="G24637">
        <v>71940</v>
      </c>
      <c r="H24637" t="s">
        <v>135</v>
      </c>
      <c r="J24637" t="s">
        <v>14</v>
      </c>
      <c r="K24637">
        <v>44</v>
      </c>
      <c r="L24637" t="s">
        <v>15</v>
      </c>
    </row>
    <row r="24638" spans="1:12">
      <c r="A24638" t="e">
        <f ca="1">E00251429284421</f>
        <v>#NAME?</v>
      </c>
      <c r="B24638">
        <v>292</v>
      </c>
      <c r="C24638" t="s">
        <v>467</v>
      </c>
      <c r="D24638" s="1">
        <v>41676</v>
      </c>
      <c r="F24638">
        <v>2</v>
      </c>
      <c r="G24638">
        <v>71536</v>
      </c>
      <c r="H24638" t="s">
        <v>70</v>
      </c>
      <c r="J24638" t="s">
        <v>14</v>
      </c>
      <c r="K24638">
        <v>58</v>
      </c>
      <c r="L24638" t="s">
        <v>15</v>
      </c>
    </row>
    <row r="24639" spans="1:12">
      <c r="A24639" t="e">
        <f ca="1">E00251429309921</f>
        <v>#NAME?</v>
      </c>
      <c r="B24639">
        <v>278</v>
      </c>
      <c r="C24639" t="s">
        <v>222</v>
      </c>
      <c r="D24639" s="1">
        <v>41017</v>
      </c>
      <c r="F24639">
        <v>2</v>
      </c>
      <c r="G24639">
        <v>30000</v>
      </c>
      <c r="H24639" t="s">
        <v>144</v>
      </c>
      <c r="J24639" t="s">
        <v>14</v>
      </c>
      <c r="K24639">
        <v>47</v>
      </c>
      <c r="L24639" t="s">
        <v>15</v>
      </c>
    </row>
    <row r="24640" spans="1:12">
      <c r="A24640" t="e">
        <f ca="1">E00251527995921</f>
        <v>#NAME?</v>
      </c>
      <c r="B24640">
        <v>47</v>
      </c>
      <c r="C24640" t="s">
        <v>494</v>
      </c>
      <c r="D24640" s="1">
        <v>42080</v>
      </c>
      <c r="F24640">
        <v>2</v>
      </c>
      <c r="G24640">
        <v>7242</v>
      </c>
      <c r="H24640" t="s">
        <v>93</v>
      </c>
      <c r="J24640" t="s">
        <v>14</v>
      </c>
      <c r="K24640">
        <v>52</v>
      </c>
      <c r="L24640" t="s">
        <v>15</v>
      </c>
    </row>
    <row r="24641" spans="1:12">
      <c r="A24641" t="e">
        <f ca="1">E00251524957221</f>
        <v>#NAME?</v>
      </c>
      <c r="B24641">
        <v>7208</v>
      </c>
      <c r="C24641" t="s">
        <v>625</v>
      </c>
      <c r="D24641" s="1">
        <v>42014</v>
      </c>
      <c r="F24641">
        <v>1</v>
      </c>
      <c r="G24641">
        <v>38023</v>
      </c>
      <c r="H24641" t="s">
        <v>17</v>
      </c>
      <c r="I24641" t="s">
        <v>148</v>
      </c>
      <c r="J24641" t="s">
        <v>57</v>
      </c>
      <c r="K24641">
        <v>55</v>
      </c>
      <c r="L24641" t="s">
        <v>15</v>
      </c>
    </row>
    <row r="24642" spans="1:12">
      <c r="A24642" t="e">
        <f ca="1">E00251427364721</f>
        <v>#NAME?</v>
      </c>
      <c r="B24642">
        <v>12</v>
      </c>
      <c r="C24642" t="s">
        <v>771</v>
      </c>
      <c r="D24642" s="1">
        <v>43059</v>
      </c>
      <c r="F24642">
        <v>2</v>
      </c>
      <c r="G24642">
        <v>5198</v>
      </c>
      <c r="H24642" t="s">
        <v>200</v>
      </c>
      <c r="J24642" t="s">
        <v>14</v>
      </c>
      <c r="K24642">
        <v>43</v>
      </c>
      <c r="L24642" t="s">
        <v>15</v>
      </c>
    </row>
    <row r="24643" spans="1:12">
      <c r="A24643" t="e">
        <f ca="1">E00251427218921</f>
        <v>#NAME?</v>
      </c>
      <c r="B24643">
        <v>10</v>
      </c>
      <c r="C24643" t="s">
        <v>18</v>
      </c>
      <c r="D24643" s="1">
        <v>41946</v>
      </c>
      <c r="F24643">
        <v>2</v>
      </c>
      <c r="G24643">
        <v>1739</v>
      </c>
      <c r="H24643" t="s">
        <v>110</v>
      </c>
      <c r="J24643" t="s">
        <v>14</v>
      </c>
      <c r="K24643">
        <v>53</v>
      </c>
      <c r="L24643" t="s">
        <v>15</v>
      </c>
    </row>
    <row r="24644" spans="1:12">
      <c r="A24644" t="e">
        <f ca="1">E00251619053521</f>
        <v>#NAME?</v>
      </c>
      <c r="B24644">
        <v>109</v>
      </c>
      <c r="C24644" t="s">
        <v>480</v>
      </c>
      <c r="D24644" s="1">
        <v>42935</v>
      </c>
      <c r="F24644">
        <v>1</v>
      </c>
      <c r="G24644">
        <v>7089</v>
      </c>
      <c r="H24644" t="s">
        <v>487</v>
      </c>
      <c r="J24644" t="s">
        <v>14</v>
      </c>
      <c r="K24644">
        <v>46</v>
      </c>
      <c r="L24644" t="s">
        <v>15</v>
      </c>
    </row>
    <row r="24645" spans="1:12">
      <c r="A24645" t="e">
        <f ca="1">E00251514285421</f>
        <v>#NAME?</v>
      </c>
      <c r="B24645">
        <v>488</v>
      </c>
      <c r="C24645" t="s">
        <v>401</v>
      </c>
      <c r="D24645" s="1">
        <v>40941</v>
      </c>
      <c r="F24645">
        <v>1</v>
      </c>
      <c r="G24645">
        <v>27800</v>
      </c>
      <c r="H24645" t="s">
        <v>145</v>
      </c>
      <c r="J24645" t="s">
        <v>14</v>
      </c>
      <c r="K24645">
        <v>49</v>
      </c>
      <c r="L24645" t="s">
        <v>15</v>
      </c>
    </row>
    <row r="24646" spans="1:12">
      <c r="A24646" t="e">
        <f ca="1">E00251514285421</f>
        <v>#NAME?</v>
      </c>
      <c r="B24646">
        <v>759</v>
      </c>
      <c r="C24646" t="s">
        <v>732</v>
      </c>
      <c r="D24646" s="1">
        <v>42181</v>
      </c>
      <c r="F24646">
        <v>1</v>
      </c>
      <c r="G24646">
        <v>920</v>
      </c>
      <c r="H24646" t="s">
        <v>1527</v>
      </c>
      <c r="I24646" t="s">
        <v>56</v>
      </c>
      <c r="J24646" t="s">
        <v>57</v>
      </c>
      <c r="K24646">
        <v>53</v>
      </c>
      <c r="L24646" t="s">
        <v>15</v>
      </c>
    </row>
    <row r="24647" spans="1:12">
      <c r="A24647" t="e">
        <f ca="1">E00251514247321</f>
        <v>#NAME?</v>
      </c>
      <c r="B24647">
        <v>448</v>
      </c>
      <c r="C24647" t="s">
        <v>112</v>
      </c>
      <c r="D24647" s="1">
        <v>41570</v>
      </c>
      <c r="F24647">
        <v>1</v>
      </c>
      <c r="G24647">
        <v>2809</v>
      </c>
      <c r="H24647" t="s">
        <v>90</v>
      </c>
      <c r="J24647" t="s">
        <v>14</v>
      </c>
      <c r="K24647">
        <v>60</v>
      </c>
      <c r="L24647" t="s">
        <v>15</v>
      </c>
    </row>
    <row r="24648" spans="1:12">
      <c r="A24648" t="e">
        <f ca="1">E00251514247321</f>
        <v>#NAME?</v>
      </c>
      <c r="B24648">
        <v>448</v>
      </c>
      <c r="C24648" t="s">
        <v>112</v>
      </c>
      <c r="D24648" s="1">
        <v>41570</v>
      </c>
      <c r="F24648">
        <v>3</v>
      </c>
      <c r="G24648">
        <v>7871</v>
      </c>
      <c r="H24648" t="s">
        <v>674</v>
      </c>
      <c r="J24648" t="s">
        <v>14</v>
      </c>
      <c r="K24648">
        <v>60</v>
      </c>
      <c r="L24648" t="s">
        <v>22</v>
      </c>
    </row>
    <row r="24649" spans="1:12">
      <c r="A24649" t="e">
        <f ca="1">E00251514247321</f>
        <v>#NAME?</v>
      </c>
      <c r="B24649">
        <v>448</v>
      </c>
      <c r="C24649" t="s">
        <v>112</v>
      </c>
      <c r="D24649" s="1">
        <v>41655</v>
      </c>
      <c r="F24649">
        <v>1</v>
      </c>
      <c r="G24649">
        <v>5690</v>
      </c>
      <c r="H24649" t="s">
        <v>889</v>
      </c>
      <c r="J24649" t="s">
        <v>14</v>
      </c>
      <c r="K24649">
        <v>60</v>
      </c>
      <c r="L24649" t="s">
        <v>15</v>
      </c>
    </row>
    <row r="24650" spans="1:12">
      <c r="A24650" t="e">
        <f ca="1">E00251429317021</f>
        <v>#NAME?</v>
      </c>
      <c r="B24650">
        <v>274</v>
      </c>
      <c r="C24650" t="s">
        <v>506</v>
      </c>
      <c r="D24650" s="1">
        <v>42775</v>
      </c>
      <c r="F24650">
        <v>1</v>
      </c>
      <c r="G24650">
        <v>4871</v>
      </c>
      <c r="H24650" t="s">
        <v>125</v>
      </c>
      <c r="J24650" t="s">
        <v>14</v>
      </c>
      <c r="K24650">
        <v>54</v>
      </c>
      <c r="L24650" t="s">
        <v>15</v>
      </c>
    </row>
    <row r="24651" spans="1:12">
      <c r="A24651" t="e">
        <f ca="1">E00251429317021</f>
        <v>#NAME?</v>
      </c>
      <c r="B24651">
        <v>274</v>
      </c>
      <c r="C24651" t="s">
        <v>506</v>
      </c>
      <c r="D24651" s="1">
        <v>42775</v>
      </c>
      <c r="F24651">
        <v>3</v>
      </c>
      <c r="G24651">
        <v>496</v>
      </c>
      <c r="H24651" t="s">
        <v>190</v>
      </c>
      <c r="J24651" t="s">
        <v>14</v>
      </c>
      <c r="K24651">
        <v>54</v>
      </c>
      <c r="L24651" t="s">
        <v>15</v>
      </c>
    </row>
    <row r="24652" spans="1:12">
      <c r="A24652" t="e">
        <f ca="1">E00251429317021</f>
        <v>#NAME?</v>
      </c>
      <c r="B24652">
        <v>275</v>
      </c>
      <c r="C24652" t="s">
        <v>444</v>
      </c>
      <c r="D24652" s="1">
        <v>42240</v>
      </c>
      <c r="F24652">
        <v>2</v>
      </c>
      <c r="G24652">
        <v>496</v>
      </c>
      <c r="H24652" t="s">
        <v>190</v>
      </c>
      <c r="J24652" t="s">
        <v>14</v>
      </c>
      <c r="K24652">
        <v>53</v>
      </c>
      <c r="L24652" t="s">
        <v>15</v>
      </c>
    </row>
    <row r="24653" spans="1:12">
      <c r="A24653" t="e">
        <f ca="1">E00251429314921</f>
        <v>#NAME?</v>
      </c>
      <c r="B24653">
        <v>4055</v>
      </c>
      <c r="C24653" t="s">
        <v>51</v>
      </c>
      <c r="D24653" s="1">
        <v>41976</v>
      </c>
      <c r="F24653">
        <v>3</v>
      </c>
      <c r="G24653">
        <v>27800</v>
      </c>
      <c r="H24653" t="s">
        <v>145</v>
      </c>
      <c r="J24653" t="s">
        <v>14</v>
      </c>
      <c r="K24653">
        <v>48</v>
      </c>
      <c r="L24653" t="s">
        <v>15</v>
      </c>
    </row>
    <row r="24654" spans="1:12">
      <c r="A24654" t="e">
        <f ca="1">E00251429314921</f>
        <v>#NAME?</v>
      </c>
      <c r="B24654">
        <v>4055</v>
      </c>
      <c r="C24654" t="s">
        <v>51</v>
      </c>
      <c r="D24654" s="1">
        <v>41415</v>
      </c>
      <c r="F24654">
        <v>1</v>
      </c>
      <c r="G24654">
        <v>29690</v>
      </c>
      <c r="H24654" t="s">
        <v>52</v>
      </c>
      <c r="J24654" t="s">
        <v>14</v>
      </c>
      <c r="K24654">
        <v>47</v>
      </c>
      <c r="L24654" t="s">
        <v>15</v>
      </c>
    </row>
    <row r="24655" spans="1:12">
      <c r="A24655" t="e">
        <f ca="1">E00251429314921</f>
        <v>#NAME?</v>
      </c>
      <c r="B24655">
        <v>4055</v>
      </c>
      <c r="C24655" t="s">
        <v>51</v>
      </c>
      <c r="D24655" s="1">
        <v>41536</v>
      </c>
      <c r="F24655">
        <v>1</v>
      </c>
      <c r="G24655">
        <v>29690</v>
      </c>
      <c r="H24655" t="s">
        <v>52</v>
      </c>
      <c r="J24655" t="s">
        <v>14</v>
      </c>
      <c r="K24655">
        <v>47</v>
      </c>
      <c r="L24655" t="s">
        <v>15</v>
      </c>
    </row>
    <row r="24656" spans="1:12">
      <c r="A24656" t="e">
        <f ca="1">E00251429314921</f>
        <v>#NAME?</v>
      </c>
      <c r="B24656">
        <v>4055</v>
      </c>
      <c r="C24656" t="s">
        <v>51</v>
      </c>
      <c r="D24656" s="1">
        <v>41842</v>
      </c>
      <c r="F24656">
        <v>1</v>
      </c>
      <c r="G24656">
        <v>25000</v>
      </c>
      <c r="H24656" t="s">
        <v>178</v>
      </c>
      <c r="J24656" t="s">
        <v>14</v>
      </c>
      <c r="K24656">
        <v>48</v>
      </c>
      <c r="L24656" t="s">
        <v>15</v>
      </c>
    </row>
    <row r="24657" spans="1:12">
      <c r="A24657" t="e">
        <f ca="1">E00251514247321</f>
        <v>#NAME?</v>
      </c>
      <c r="B24657">
        <v>448</v>
      </c>
      <c r="C24657" t="s">
        <v>112</v>
      </c>
      <c r="D24657" s="1">
        <v>42026</v>
      </c>
      <c r="F24657">
        <v>4</v>
      </c>
      <c r="G24657">
        <v>30740</v>
      </c>
      <c r="H24657" t="s">
        <v>884</v>
      </c>
      <c r="J24657" t="s">
        <v>14</v>
      </c>
      <c r="K24657">
        <v>61</v>
      </c>
      <c r="L24657" t="s">
        <v>15</v>
      </c>
    </row>
    <row r="24658" spans="1:12">
      <c r="A24658" t="e">
        <f ca="1">E00251532351021</f>
        <v>#NAME?</v>
      </c>
      <c r="B24658">
        <v>490</v>
      </c>
      <c r="C24658" t="s">
        <v>158</v>
      </c>
      <c r="D24658" s="1">
        <v>40977</v>
      </c>
      <c r="F24658">
        <v>2</v>
      </c>
      <c r="G24658">
        <v>4019</v>
      </c>
      <c r="H24658" t="s">
        <v>26</v>
      </c>
      <c r="J24658" t="s">
        <v>14</v>
      </c>
      <c r="K24658">
        <v>53</v>
      </c>
      <c r="L24658" t="s">
        <v>15</v>
      </c>
    </row>
    <row r="24659" spans="1:12">
      <c r="A24659" t="e">
        <f ca="1">E00251532351021</f>
        <v>#NAME?</v>
      </c>
      <c r="B24659">
        <v>490</v>
      </c>
      <c r="C24659" t="s">
        <v>158</v>
      </c>
      <c r="D24659" s="1">
        <v>41669</v>
      </c>
      <c r="F24659">
        <v>1</v>
      </c>
      <c r="G24659">
        <v>30748</v>
      </c>
      <c r="H24659" t="s">
        <v>50</v>
      </c>
      <c r="J24659" t="s">
        <v>14</v>
      </c>
      <c r="K24659">
        <v>55</v>
      </c>
      <c r="L24659" t="s">
        <v>15</v>
      </c>
    </row>
    <row r="24660" spans="1:12">
      <c r="A24660" t="e">
        <f ca="1">E00251531311821</f>
        <v>#NAME?</v>
      </c>
      <c r="B24660">
        <v>1128</v>
      </c>
      <c r="C24660" t="s">
        <v>424</v>
      </c>
      <c r="D24660" s="1">
        <v>41683</v>
      </c>
      <c r="F24660">
        <v>1</v>
      </c>
      <c r="G24660">
        <v>30000</v>
      </c>
      <c r="H24660" t="s">
        <v>144</v>
      </c>
      <c r="J24660" t="s">
        <v>14</v>
      </c>
      <c r="K24660">
        <v>40</v>
      </c>
      <c r="L24660" t="s">
        <v>15</v>
      </c>
    </row>
    <row r="24661" spans="1:12">
      <c r="A24661" t="e">
        <f ca="1">E00251531311821</f>
        <v>#NAME?</v>
      </c>
      <c r="B24661">
        <v>1128</v>
      </c>
      <c r="C24661" t="s">
        <v>424</v>
      </c>
      <c r="D24661" s="1">
        <v>41992</v>
      </c>
      <c r="F24661">
        <v>1</v>
      </c>
      <c r="G24661">
        <v>72871</v>
      </c>
      <c r="H24661" t="s">
        <v>685</v>
      </c>
      <c r="J24661" t="s">
        <v>14</v>
      </c>
      <c r="K24661">
        <v>40</v>
      </c>
      <c r="L24661" t="s">
        <v>15</v>
      </c>
    </row>
    <row r="24662" spans="1:12">
      <c r="A24662" t="e">
        <f ca="1">E00251531311821</f>
        <v>#NAME?</v>
      </c>
      <c r="B24662">
        <v>1128</v>
      </c>
      <c r="C24662" t="s">
        <v>424</v>
      </c>
      <c r="D24662" s="1">
        <v>42515</v>
      </c>
      <c r="F24662">
        <v>5</v>
      </c>
      <c r="G24662">
        <v>27802</v>
      </c>
      <c r="H24662" t="s">
        <v>83</v>
      </c>
      <c r="J24662" t="s">
        <v>14</v>
      </c>
      <c r="K24662">
        <v>42</v>
      </c>
      <c r="L24662" t="s">
        <v>15</v>
      </c>
    </row>
    <row r="24663" spans="1:12">
      <c r="A24663" t="e">
        <f ca="1">E00251432267921</f>
        <v>#NAME?</v>
      </c>
      <c r="B24663">
        <v>454</v>
      </c>
      <c r="C24663" t="s">
        <v>179</v>
      </c>
      <c r="D24663" s="1">
        <v>42408</v>
      </c>
      <c r="F24663">
        <v>1</v>
      </c>
      <c r="G24663">
        <v>7880</v>
      </c>
      <c r="H24663" t="s">
        <v>213</v>
      </c>
      <c r="J24663" t="s">
        <v>14</v>
      </c>
      <c r="K24663">
        <v>50</v>
      </c>
      <c r="L24663" t="s">
        <v>22</v>
      </c>
    </row>
    <row r="24664" spans="1:12">
      <c r="A24664" t="e">
        <f ca="1">E00251510664921</f>
        <v>#NAME?</v>
      </c>
      <c r="B24664">
        <v>164</v>
      </c>
      <c r="C24664" t="s">
        <v>792</v>
      </c>
      <c r="D24664" s="1">
        <v>41673</v>
      </c>
      <c r="F24664">
        <v>1</v>
      </c>
      <c r="G24664">
        <v>7279</v>
      </c>
      <c r="H24664" t="s">
        <v>551</v>
      </c>
      <c r="J24664" t="s">
        <v>14</v>
      </c>
      <c r="K24664">
        <v>44</v>
      </c>
      <c r="L24664" t="s">
        <v>15</v>
      </c>
    </row>
    <row r="24665" spans="1:12">
      <c r="A24665" t="e">
        <f ca="1">E00251429314921</f>
        <v>#NAME?</v>
      </c>
      <c r="B24665">
        <v>4055</v>
      </c>
      <c r="C24665" t="s">
        <v>51</v>
      </c>
      <c r="D24665" s="1">
        <v>41897</v>
      </c>
      <c r="F24665">
        <v>3</v>
      </c>
      <c r="G24665">
        <v>27800</v>
      </c>
      <c r="H24665" t="s">
        <v>145</v>
      </c>
      <c r="J24665" t="s">
        <v>14</v>
      </c>
      <c r="K24665">
        <v>48</v>
      </c>
      <c r="L24665" t="s">
        <v>15</v>
      </c>
    </row>
    <row r="24666" spans="1:12">
      <c r="A24666" t="e">
        <f ca="1">E00251510189121</f>
        <v>#NAME?</v>
      </c>
      <c r="B24666">
        <v>164</v>
      </c>
      <c r="C24666" t="s">
        <v>792</v>
      </c>
      <c r="D24666" s="1">
        <v>41068</v>
      </c>
      <c r="F24666">
        <v>1</v>
      </c>
      <c r="G24666">
        <v>5368</v>
      </c>
      <c r="H24666" t="s">
        <v>101</v>
      </c>
      <c r="J24666" t="s">
        <v>14</v>
      </c>
      <c r="K24666">
        <v>48</v>
      </c>
      <c r="L24666" t="s">
        <v>15</v>
      </c>
    </row>
    <row r="24667" spans="1:12">
      <c r="A24667" t="e">
        <f ca="1">E00251432194221</f>
        <v>#NAME?</v>
      </c>
      <c r="B24667">
        <v>488</v>
      </c>
      <c r="C24667" t="s">
        <v>401</v>
      </c>
      <c r="D24667" s="1">
        <v>41738</v>
      </c>
      <c r="F24667">
        <v>2</v>
      </c>
      <c r="G24667">
        <v>6929</v>
      </c>
      <c r="H24667" t="s">
        <v>36</v>
      </c>
      <c r="J24667" t="s">
        <v>14</v>
      </c>
      <c r="K24667">
        <v>43</v>
      </c>
      <c r="L24667" t="s">
        <v>15</v>
      </c>
    </row>
    <row r="24668" spans="1:12">
      <c r="A24668" t="e">
        <f ca="1">E00251429314921</f>
        <v>#NAME?</v>
      </c>
      <c r="B24668">
        <v>4055</v>
      </c>
      <c r="C24668" t="s">
        <v>51</v>
      </c>
      <c r="D24668" s="1">
        <v>42468</v>
      </c>
      <c r="F24668">
        <v>1</v>
      </c>
      <c r="G24668">
        <v>8798</v>
      </c>
      <c r="H24668" t="s">
        <v>314</v>
      </c>
      <c r="J24668" t="s">
        <v>14</v>
      </c>
      <c r="K24668">
        <v>50</v>
      </c>
      <c r="L24668" t="s">
        <v>15</v>
      </c>
    </row>
    <row r="24669" spans="1:12">
      <c r="A24669" t="e">
        <f ca="1">E00251429314921</f>
        <v>#NAME?</v>
      </c>
      <c r="B24669">
        <v>4055</v>
      </c>
      <c r="C24669" t="s">
        <v>51</v>
      </c>
      <c r="D24669" s="1">
        <v>42444</v>
      </c>
      <c r="F24669">
        <v>3</v>
      </c>
      <c r="G24669">
        <v>25000</v>
      </c>
      <c r="H24669" t="s">
        <v>178</v>
      </c>
      <c r="J24669" t="s">
        <v>14</v>
      </c>
      <c r="K24669">
        <v>49</v>
      </c>
      <c r="L24669" t="s">
        <v>15</v>
      </c>
    </row>
    <row r="24670" spans="1:12">
      <c r="A24670" t="e">
        <f ca="1">E00251619053521</f>
        <v>#NAME?</v>
      </c>
      <c r="B24670">
        <v>109</v>
      </c>
      <c r="C24670" t="s">
        <v>480</v>
      </c>
      <c r="D24670" s="1">
        <v>42611</v>
      </c>
      <c r="F24670">
        <v>1</v>
      </c>
      <c r="G24670">
        <v>7222</v>
      </c>
      <c r="H24670" t="s">
        <v>560</v>
      </c>
      <c r="J24670" t="s">
        <v>14</v>
      </c>
      <c r="K24670">
        <v>45</v>
      </c>
      <c r="L24670" t="s">
        <v>15</v>
      </c>
    </row>
    <row r="24671" spans="1:12">
      <c r="A24671" t="e">
        <f ca="1">E00251619053521</f>
        <v>#NAME?</v>
      </c>
      <c r="B24671">
        <v>109</v>
      </c>
      <c r="C24671" t="s">
        <v>480</v>
      </c>
      <c r="D24671" s="1">
        <v>42797</v>
      </c>
      <c r="F24671">
        <v>1</v>
      </c>
      <c r="G24671">
        <v>5990</v>
      </c>
      <c r="H24671" t="s">
        <v>60</v>
      </c>
      <c r="J24671" t="s">
        <v>14</v>
      </c>
      <c r="K24671">
        <v>46</v>
      </c>
      <c r="L24671" t="s">
        <v>15</v>
      </c>
    </row>
    <row r="24672" spans="1:12">
      <c r="A24672" t="e">
        <f ca="1">E00251619053521</f>
        <v>#NAME?</v>
      </c>
      <c r="B24672">
        <v>109</v>
      </c>
      <c r="C24672" t="s">
        <v>480</v>
      </c>
      <c r="D24672" s="1">
        <v>43042</v>
      </c>
      <c r="F24672">
        <v>1</v>
      </c>
      <c r="G24672">
        <v>9953</v>
      </c>
      <c r="H24672" t="s">
        <v>661</v>
      </c>
      <c r="J24672" t="s">
        <v>14</v>
      </c>
      <c r="K24672">
        <v>46</v>
      </c>
      <c r="L24672" t="s">
        <v>15</v>
      </c>
    </row>
    <row r="24673" spans="1:12">
      <c r="A24673" t="e">
        <f ca="1">E00251439819121</f>
        <v>#NAME?</v>
      </c>
      <c r="B24673">
        <v>449</v>
      </c>
      <c r="C24673" t="s">
        <v>124</v>
      </c>
      <c r="D24673" s="1">
        <v>41690</v>
      </c>
      <c r="F24673">
        <v>1</v>
      </c>
      <c r="G24673">
        <v>463</v>
      </c>
      <c r="H24673" t="s">
        <v>259</v>
      </c>
      <c r="J24673" t="s">
        <v>14</v>
      </c>
      <c r="K24673">
        <v>53</v>
      </c>
      <c r="L24673" t="s">
        <v>15</v>
      </c>
    </row>
    <row r="24674" spans="1:12">
      <c r="A24674" t="e">
        <f ca="1">E00251429284421</f>
        <v>#NAME?</v>
      </c>
      <c r="B24674">
        <v>292</v>
      </c>
      <c r="C24674" t="s">
        <v>467</v>
      </c>
      <c r="D24674" s="1">
        <v>42759</v>
      </c>
      <c r="F24674">
        <v>3</v>
      </c>
      <c r="G24674">
        <v>2720</v>
      </c>
      <c r="H24674" t="s">
        <v>65</v>
      </c>
      <c r="J24674" t="s">
        <v>14</v>
      </c>
      <c r="K24674">
        <v>61</v>
      </c>
      <c r="L24674" t="s">
        <v>15</v>
      </c>
    </row>
    <row r="24675" spans="1:12">
      <c r="A24675" t="e">
        <f ca="1">E00251429284421</f>
        <v>#NAME?</v>
      </c>
      <c r="B24675">
        <v>292</v>
      </c>
      <c r="C24675" t="s">
        <v>467</v>
      </c>
      <c r="D24675" s="1">
        <v>42765</v>
      </c>
      <c r="F24675">
        <v>1</v>
      </c>
      <c r="G24675">
        <v>700</v>
      </c>
      <c r="H24675" t="s">
        <v>437</v>
      </c>
      <c r="J24675" t="s">
        <v>14</v>
      </c>
      <c r="K24675">
        <v>61</v>
      </c>
      <c r="L24675" t="s">
        <v>15</v>
      </c>
    </row>
    <row r="24676" spans="1:12">
      <c r="A24676" t="e">
        <f ca="1">E00251429284421</f>
        <v>#NAME?</v>
      </c>
      <c r="B24676">
        <v>292</v>
      </c>
      <c r="C24676" t="s">
        <v>467</v>
      </c>
      <c r="D24676" s="1">
        <v>42786</v>
      </c>
      <c r="F24676">
        <v>1</v>
      </c>
      <c r="G24676">
        <v>5990</v>
      </c>
      <c r="H24676" t="s">
        <v>60</v>
      </c>
      <c r="J24676" t="s">
        <v>14</v>
      </c>
      <c r="K24676">
        <v>61</v>
      </c>
      <c r="L24676" t="s">
        <v>15</v>
      </c>
    </row>
    <row r="24677" spans="1:12">
      <c r="A24677" t="e">
        <f ca="1">E00251510189121</f>
        <v>#NAME?</v>
      </c>
      <c r="B24677">
        <v>164</v>
      </c>
      <c r="C24677" t="s">
        <v>792</v>
      </c>
      <c r="D24677" s="1">
        <v>41465</v>
      </c>
      <c r="F24677">
        <v>2</v>
      </c>
      <c r="G24677">
        <v>70401</v>
      </c>
      <c r="H24677" t="s">
        <v>485</v>
      </c>
      <c r="J24677" t="s">
        <v>14</v>
      </c>
      <c r="K24677">
        <v>50</v>
      </c>
      <c r="L24677" t="s">
        <v>15</v>
      </c>
    </row>
    <row r="24678" spans="1:12">
      <c r="A24678" t="e">
        <f ca="1">E00251429755421</f>
        <v>#NAME?</v>
      </c>
      <c r="B24678">
        <v>160</v>
      </c>
      <c r="C24678" t="s">
        <v>278</v>
      </c>
      <c r="D24678" s="1">
        <v>41235</v>
      </c>
      <c r="F24678">
        <v>1</v>
      </c>
      <c r="G24678">
        <v>38200</v>
      </c>
      <c r="H24678" t="s">
        <v>747</v>
      </c>
      <c r="J24678" t="s">
        <v>14</v>
      </c>
      <c r="K24678">
        <v>60</v>
      </c>
      <c r="L24678" t="s">
        <v>15</v>
      </c>
    </row>
    <row r="24679" spans="1:12">
      <c r="A24679" t="e">
        <f ca="1">E00251524957221</f>
        <v>#NAME?</v>
      </c>
      <c r="B24679">
        <v>455</v>
      </c>
      <c r="C24679" t="s">
        <v>312</v>
      </c>
      <c r="D24679" s="1">
        <v>41526</v>
      </c>
      <c r="F24679">
        <v>1</v>
      </c>
      <c r="G24679">
        <v>3502</v>
      </c>
      <c r="H24679" t="s">
        <v>885</v>
      </c>
      <c r="J24679" t="s">
        <v>14</v>
      </c>
      <c r="K24679">
        <v>54</v>
      </c>
      <c r="L24679" t="s">
        <v>15</v>
      </c>
    </row>
    <row r="24680" spans="1:12">
      <c r="A24680" t="e">
        <f ca="1">E00251429284421</f>
        <v>#NAME?</v>
      </c>
      <c r="B24680">
        <v>292</v>
      </c>
      <c r="C24680" t="s">
        <v>467</v>
      </c>
      <c r="D24680" s="1">
        <v>42102</v>
      </c>
      <c r="F24680">
        <v>1</v>
      </c>
      <c r="G24680">
        <v>2724</v>
      </c>
      <c r="H24680" t="s">
        <v>73</v>
      </c>
      <c r="J24680" t="s">
        <v>14</v>
      </c>
      <c r="K24680">
        <v>59</v>
      </c>
      <c r="L24680" t="s">
        <v>15</v>
      </c>
    </row>
    <row r="24681" spans="1:12">
      <c r="A24681" t="e">
        <f ca="1">E00251514247321</f>
        <v>#NAME?</v>
      </c>
      <c r="B24681">
        <v>448</v>
      </c>
      <c r="C24681" t="s">
        <v>112</v>
      </c>
      <c r="D24681" s="1">
        <v>41655</v>
      </c>
      <c r="F24681">
        <v>2</v>
      </c>
      <c r="G24681">
        <v>7871</v>
      </c>
      <c r="H24681" t="s">
        <v>674</v>
      </c>
      <c r="J24681" t="s">
        <v>14</v>
      </c>
      <c r="K24681">
        <v>60</v>
      </c>
      <c r="L24681" t="s">
        <v>22</v>
      </c>
    </row>
    <row r="24682" spans="1:12">
      <c r="A24682" t="e">
        <f ca="1">E00251514247321</f>
        <v>#NAME?</v>
      </c>
      <c r="B24682">
        <v>448</v>
      </c>
      <c r="C24682" t="s">
        <v>112</v>
      </c>
      <c r="D24682" s="1">
        <v>41730</v>
      </c>
      <c r="F24682">
        <v>1</v>
      </c>
      <c r="G24682">
        <v>30740</v>
      </c>
      <c r="H24682" t="s">
        <v>884</v>
      </c>
      <c r="J24682" t="s">
        <v>14</v>
      </c>
      <c r="K24682">
        <v>60</v>
      </c>
      <c r="L24682" t="s">
        <v>15</v>
      </c>
    </row>
    <row r="24683" spans="1:12">
      <c r="A24683" t="e">
        <f ca="1">E00251514247321</f>
        <v>#NAME?</v>
      </c>
      <c r="B24683">
        <v>448</v>
      </c>
      <c r="C24683" t="s">
        <v>112</v>
      </c>
      <c r="D24683" s="1">
        <v>42433</v>
      </c>
      <c r="F24683">
        <v>1</v>
      </c>
      <c r="G24683">
        <v>71590</v>
      </c>
      <c r="H24683" t="s">
        <v>44</v>
      </c>
      <c r="J24683" t="s">
        <v>14</v>
      </c>
      <c r="K24683">
        <v>62</v>
      </c>
      <c r="L24683" t="s">
        <v>15</v>
      </c>
    </row>
    <row r="24684" spans="1:12">
      <c r="A24684" t="e">
        <f ca="1">E00251619053521</f>
        <v>#NAME?</v>
      </c>
      <c r="B24684">
        <v>109</v>
      </c>
      <c r="C24684" t="s">
        <v>480</v>
      </c>
      <c r="D24684" s="1">
        <v>41718</v>
      </c>
      <c r="F24684">
        <v>1</v>
      </c>
      <c r="G24684">
        <v>30000</v>
      </c>
      <c r="H24684" t="s">
        <v>144</v>
      </c>
      <c r="J24684" t="s">
        <v>14</v>
      </c>
      <c r="K24684">
        <v>43</v>
      </c>
      <c r="L24684" t="s">
        <v>15</v>
      </c>
    </row>
    <row r="24685" spans="1:12">
      <c r="A24685" t="e">
        <f ca="1">E00251619053521</f>
        <v>#NAME?</v>
      </c>
      <c r="B24685">
        <v>109</v>
      </c>
      <c r="C24685" t="s">
        <v>480</v>
      </c>
      <c r="D24685" s="1">
        <v>41935</v>
      </c>
      <c r="F24685">
        <v>1</v>
      </c>
      <c r="G24685">
        <v>52100</v>
      </c>
      <c r="H24685" t="s">
        <v>516</v>
      </c>
      <c r="J24685" t="s">
        <v>14</v>
      </c>
      <c r="K24685">
        <v>43</v>
      </c>
      <c r="L24685" t="s">
        <v>15</v>
      </c>
    </row>
    <row r="24686" spans="1:12">
      <c r="A24686" t="e">
        <f ca="1">E00251619053521</f>
        <v>#NAME?</v>
      </c>
      <c r="B24686">
        <v>109</v>
      </c>
      <c r="C24686" t="s">
        <v>480</v>
      </c>
      <c r="D24686" s="1">
        <v>42838</v>
      </c>
      <c r="F24686">
        <v>1</v>
      </c>
      <c r="G24686">
        <v>30000</v>
      </c>
      <c r="H24686" t="s">
        <v>144</v>
      </c>
      <c r="J24686" t="s">
        <v>14</v>
      </c>
      <c r="K24686">
        <v>46</v>
      </c>
      <c r="L24686" t="s">
        <v>15</v>
      </c>
    </row>
    <row r="24687" spans="1:12">
      <c r="A24687" t="e">
        <f ca="1">E00251532351021</f>
        <v>#NAME?</v>
      </c>
      <c r="B24687">
        <v>490</v>
      </c>
      <c r="C24687" t="s">
        <v>158</v>
      </c>
      <c r="D24687" s="1">
        <v>41331</v>
      </c>
      <c r="F24687">
        <v>1</v>
      </c>
      <c r="G24687">
        <v>4019</v>
      </c>
      <c r="H24687" t="s">
        <v>26</v>
      </c>
      <c r="J24687" t="s">
        <v>14</v>
      </c>
      <c r="K24687">
        <v>54</v>
      </c>
      <c r="L24687" t="s">
        <v>15</v>
      </c>
    </row>
    <row r="24688" spans="1:12">
      <c r="A24688" t="e">
        <f ca="1">E00251532351021</f>
        <v>#NAME?</v>
      </c>
      <c r="B24688">
        <v>490</v>
      </c>
      <c r="C24688" t="s">
        <v>158</v>
      </c>
      <c r="D24688" s="1">
        <v>41708</v>
      </c>
      <c r="F24688">
        <v>1</v>
      </c>
      <c r="G24688">
        <v>7243</v>
      </c>
      <c r="H24688" t="s">
        <v>42</v>
      </c>
      <c r="J24688" t="s">
        <v>14</v>
      </c>
      <c r="K24688">
        <v>55</v>
      </c>
      <c r="L24688" t="s">
        <v>15</v>
      </c>
    </row>
    <row r="24689" spans="1:12">
      <c r="A24689" t="e">
        <f ca="1">E00251532351021</f>
        <v>#NAME?</v>
      </c>
      <c r="B24689">
        <v>490</v>
      </c>
      <c r="C24689" t="s">
        <v>158</v>
      </c>
      <c r="D24689" s="1">
        <v>42163</v>
      </c>
      <c r="F24689">
        <v>1</v>
      </c>
      <c r="G24689">
        <v>2859</v>
      </c>
      <c r="H24689" t="s">
        <v>362</v>
      </c>
      <c r="J24689" t="s">
        <v>14</v>
      </c>
      <c r="K24689">
        <v>56</v>
      </c>
      <c r="L24689" t="s">
        <v>15</v>
      </c>
    </row>
    <row r="24690" spans="1:12">
      <c r="A24690" t="e">
        <f ca="1">E00251429317021</f>
        <v>#NAME?</v>
      </c>
      <c r="B24690">
        <v>275</v>
      </c>
      <c r="C24690" t="s">
        <v>444</v>
      </c>
      <c r="D24690" s="1">
        <v>42299</v>
      </c>
      <c r="F24690">
        <v>2</v>
      </c>
      <c r="G24690">
        <v>496</v>
      </c>
      <c r="H24690" t="s">
        <v>190</v>
      </c>
      <c r="J24690" t="s">
        <v>14</v>
      </c>
      <c r="K24690">
        <v>53</v>
      </c>
      <c r="L24690" t="s">
        <v>15</v>
      </c>
    </row>
    <row r="24691" spans="1:12">
      <c r="A24691" t="e">
        <f ca="1">E00251429755421</f>
        <v>#NAME?</v>
      </c>
      <c r="B24691">
        <v>160</v>
      </c>
      <c r="C24691" t="s">
        <v>278</v>
      </c>
      <c r="D24691" s="1">
        <v>41381</v>
      </c>
      <c r="F24691">
        <v>3</v>
      </c>
      <c r="G24691">
        <v>78057</v>
      </c>
      <c r="H24691" t="s">
        <v>140</v>
      </c>
      <c r="J24691" t="s">
        <v>14</v>
      </c>
      <c r="K24691">
        <v>61</v>
      </c>
      <c r="L24691" t="s">
        <v>22</v>
      </c>
    </row>
    <row r="24692" spans="1:12">
      <c r="A24692" t="e">
        <f ca="1">E00251432427121</f>
        <v>#NAME?</v>
      </c>
      <c r="B24692">
        <v>502</v>
      </c>
      <c r="C24692" t="s">
        <v>172</v>
      </c>
      <c r="D24692" s="1">
        <v>41779</v>
      </c>
      <c r="F24692">
        <v>3</v>
      </c>
      <c r="G24692">
        <v>49390</v>
      </c>
      <c r="H24692" t="s">
        <v>59</v>
      </c>
      <c r="J24692" t="s">
        <v>14</v>
      </c>
      <c r="K24692">
        <v>50</v>
      </c>
      <c r="L24692" t="s">
        <v>15</v>
      </c>
    </row>
    <row r="24693" spans="1:12">
      <c r="A24693" t="e">
        <f ca="1">E00251514285421</f>
        <v>#NAME?</v>
      </c>
      <c r="B24693">
        <v>488</v>
      </c>
      <c r="C24693" t="s">
        <v>401</v>
      </c>
      <c r="D24693" s="1">
        <v>42579</v>
      </c>
      <c r="F24693">
        <v>2</v>
      </c>
      <c r="G24693">
        <v>7862</v>
      </c>
      <c r="H24693" t="s">
        <v>27</v>
      </c>
      <c r="J24693" t="s">
        <v>14</v>
      </c>
      <c r="K24693">
        <v>54</v>
      </c>
      <c r="L24693" t="s">
        <v>22</v>
      </c>
    </row>
    <row r="24694" spans="1:12">
      <c r="A24694" t="e">
        <f ca="1">E00251532351021</f>
        <v>#NAME?</v>
      </c>
      <c r="B24694">
        <v>490</v>
      </c>
      <c r="C24694" t="s">
        <v>158</v>
      </c>
      <c r="D24694" s="1">
        <v>42698</v>
      </c>
      <c r="F24694">
        <v>1</v>
      </c>
      <c r="G24694">
        <v>72191</v>
      </c>
      <c r="H24694" t="s">
        <v>883</v>
      </c>
      <c r="J24694" t="s">
        <v>14</v>
      </c>
      <c r="K24694">
        <v>58</v>
      </c>
      <c r="L24694" t="s">
        <v>15</v>
      </c>
    </row>
    <row r="24695" spans="1:12">
      <c r="A24695" t="e">
        <f ca="1">E00251532351021</f>
        <v>#NAME?</v>
      </c>
      <c r="B24695">
        <v>490</v>
      </c>
      <c r="C24695" t="s">
        <v>158</v>
      </c>
      <c r="D24695" s="1">
        <v>42781</v>
      </c>
      <c r="F24695">
        <v>1</v>
      </c>
      <c r="G24695">
        <v>72632</v>
      </c>
      <c r="H24695" t="s">
        <v>107</v>
      </c>
      <c r="J24695" t="s">
        <v>14</v>
      </c>
      <c r="K24695">
        <v>58</v>
      </c>
      <c r="L24695" t="s">
        <v>15</v>
      </c>
    </row>
    <row r="24696" spans="1:12">
      <c r="A24696" t="e">
        <f ca="1">E00251514226921</f>
        <v>#NAME?</v>
      </c>
      <c r="B24696">
        <v>769</v>
      </c>
      <c r="C24696" t="s">
        <v>397</v>
      </c>
      <c r="D24696" s="1">
        <v>42746</v>
      </c>
      <c r="E24696">
        <v>0</v>
      </c>
      <c r="F24696">
        <v>2</v>
      </c>
      <c r="G24696">
        <v>5368</v>
      </c>
      <c r="H24696" t="s">
        <v>101</v>
      </c>
      <c r="J24696" t="s">
        <v>34</v>
      </c>
      <c r="K24696">
        <v>47</v>
      </c>
      <c r="L24696" t="s">
        <v>15</v>
      </c>
    </row>
    <row r="24697" spans="1:12">
      <c r="A24697" t="e">
        <f ca="1">E00251429314921</f>
        <v>#NAME?</v>
      </c>
      <c r="B24697">
        <v>4055</v>
      </c>
      <c r="C24697" t="s">
        <v>51</v>
      </c>
      <c r="D24697" s="1">
        <v>42437</v>
      </c>
      <c r="F24697">
        <v>4</v>
      </c>
      <c r="G24697">
        <v>25000</v>
      </c>
      <c r="H24697" t="s">
        <v>178</v>
      </c>
      <c r="J24697" t="s">
        <v>14</v>
      </c>
      <c r="K24697">
        <v>49</v>
      </c>
      <c r="L24697" t="s">
        <v>15</v>
      </c>
    </row>
    <row r="24698" spans="1:12">
      <c r="A24698" t="e">
        <f ca="1">E00251429314921</f>
        <v>#NAME?</v>
      </c>
      <c r="B24698">
        <v>4055</v>
      </c>
      <c r="C24698" t="s">
        <v>51</v>
      </c>
      <c r="D24698" s="1">
        <v>42440</v>
      </c>
      <c r="F24698">
        <v>3</v>
      </c>
      <c r="G24698">
        <v>4019</v>
      </c>
      <c r="H24698" t="s">
        <v>26</v>
      </c>
      <c r="J24698" t="s">
        <v>14</v>
      </c>
      <c r="K24698">
        <v>49</v>
      </c>
      <c r="L24698" t="s">
        <v>15</v>
      </c>
    </row>
    <row r="24699" spans="1:12">
      <c r="A24699" t="e">
        <f ca="1">E00251532351021</f>
        <v>#NAME?</v>
      </c>
      <c r="B24699">
        <v>490</v>
      </c>
      <c r="C24699" t="s">
        <v>158</v>
      </c>
      <c r="D24699" s="1">
        <v>41039</v>
      </c>
      <c r="F24699">
        <v>2</v>
      </c>
      <c r="G24699">
        <v>4019</v>
      </c>
      <c r="H24699" t="s">
        <v>26</v>
      </c>
      <c r="J24699" t="s">
        <v>14</v>
      </c>
      <c r="K24699">
        <v>53</v>
      </c>
      <c r="L24699" t="s">
        <v>15</v>
      </c>
    </row>
    <row r="24700" spans="1:12">
      <c r="A24700" t="e">
        <f ca="1">E00251430249221</f>
        <v>#NAME?</v>
      </c>
      <c r="B24700">
        <v>498</v>
      </c>
      <c r="C24700" t="s">
        <v>591</v>
      </c>
      <c r="D24700" s="1">
        <v>42761</v>
      </c>
      <c r="F24700">
        <v>1</v>
      </c>
      <c r="G24700">
        <v>25000</v>
      </c>
      <c r="H24700" t="s">
        <v>178</v>
      </c>
      <c r="J24700" t="s">
        <v>14</v>
      </c>
      <c r="K24700">
        <v>66</v>
      </c>
      <c r="L24700" t="s">
        <v>15</v>
      </c>
    </row>
    <row r="24701" spans="1:12">
      <c r="A24701" t="e">
        <f ca="1">E00251432194221</f>
        <v>#NAME?</v>
      </c>
      <c r="B24701">
        <v>488</v>
      </c>
      <c r="C24701" t="s">
        <v>401</v>
      </c>
      <c r="D24701" s="1">
        <v>42520</v>
      </c>
      <c r="F24701">
        <v>2</v>
      </c>
      <c r="G24701">
        <v>4019</v>
      </c>
      <c r="H24701" t="s">
        <v>26</v>
      </c>
      <c r="J24701" t="s">
        <v>14</v>
      </c>
      <c r="K24701">
        <v>45</v>
      </c>
      <c r="L24701" t="s">
        <v>15</v>
      </c>
    </row>
    <row r="24702" spans="1:12">
      <c r="A24702" t="e">
        <f ca="1">E00251524957221</f>
        <v>#NAME?</v>
      </c>
      <c r="B24702">
        <v>746</v>
      </c>
      <c r="C24702" t="s">
        <v>527</v>
      </c>
      <c r="D24702" s="1">
        <v>42395</v>
      </c>
      <c r="E24702">
        <v>8</v>
      </c>
      <c r="F24702">
        <v>6</v>
      </c>
      <c r="G24702">
        <v>5718</v>
      </c>
      <c r="H24702" t="s">
        <v>244</v>
      </c>
      <c r="J24702" t="s">
        <v>34</v>
      </c>
      <c r="K24702">
        <v>56</v>
      </c>
      <c r="L24702" t="s">
        <v>15</v>
      </c>
    </row>
    <row r="24703" spans="1:12">
      <c r="A24703" t="e">
        <f ca="1">E00251619053521</f>
        <v>#NAME?</v>
      </c>
      <c r="B24703">
        <v>109</v>
      </c>
      <c r="C24703" t="s">
        <v>480</v>
      </c>
      <c r="D24703" s="1">
        <v>42668</v>
      </c>
      <c r="F24703">
        <v>1</v>
      </c>
      <c r="G24703">
        <v>7862</v>
      </c>
      <c r="H24703" t="s">
        <v>27</v>
      </c>
      <c r="J24703" t="s">
        <v>14</v>
      </c>
      <c r="K24703">
        <v>45</v>
      </c>
      <c r="L24703" t="s">
        <v>22</v>
      </c>
    </row>
    <row r="24704" spans="1:12">
      <c r="A24704" t="e">
        <f ca="1">E00251528053221</f>
        <v>#NAME?</v>
      </c>
      <c r="B24704">
        <v>66</v>
      </c>
      <c r="C24704" t="s">
        <v>134</v>
      </c>
      <c r="D24704" s="1">
        <v>42188</v>
      </c>
      <c r="F24704">
        <v>1</v>
      </c>
      <c r="G24704">
        <v>60090</v>
      </c>
      <c r="H24704" t="s">
        <v>181</v>
      </c>
      <c r="J24704" t="s">
        <v>14</v>
      </c>
      <c r="K24704">
        <v>55</v>
      </c>
      <c r="L24704" t="s">
        <v>15</v>
      </c>
    </row>
    <row r="24705" spans="1:12">
      <c r="A24705" t="e">
        <f ca="1">E00251429215421</f>
        <v>#NAME?</v>
      </c>
      <c r="B24705">
        <v>286</v>
      </c>
      <c r="C24705" t="s">
        <v>41</v>
      </c>
      <c r="D24705" s="1">
        <v>41585</v>
      </c>
      <c r="F24705">
        <v>1</v>
      </c>
      <c r="G24705">
        <v>3804</v>
      </c>
      <c r="H24705" t="s">
        <v>71</v>
      </c>
      <c r="J24705" t="s">
        <v>14</v>
      </c>
      <c r="K24705">
        <v>45</v>
      </c>
      <c r="L24705" t="s">
        <v>15</v>
      </c>
    </row>
    <row r="24706" spans="1:12">
      <c r="A24706" t="e">
        <f ca="1">E00251429215421</f>
        <v>#NAME?</v>
      </c>
      <c r="B24706">
        <v>286</v>
      </c>
      <c r="C24706" t="s">
        <v>41</v>
      </c>
      <c r="D24706" s="1">
        <v>42296</v>
      </c>
      <c r="F24706">
        <v>2</v>
      </c>
      <c r="G24706">
        <v>7350</v>
      </c>
      <c r="H24706" t="s">
        <v>192</v>
      </c>
      <c r="J24706" t="s">
        <v>14</v>
      </c>
      <c r="K24706">
        <v>47</v>
      </c>
      <c r="L24706" t="s">
        <v>15</v>
      </c>
    </row>
    <row r="24707" spans="1:12">
      <c r="A24707" t="e">
        <f ca="1">E00251427364721</f>
        <v>#NAME?</v>
      </c>
      <c r="B24707">
        <v>12</v>
      </c>
      <c r="C24707" t="s">
        <v>771</v>
      </c>
      <c r="D24707" s="1">
        <v>42345</v>
      </c>
      <c r="F24707">
        <v>1</v>
      </c>
      <c r="G24707">
        <v>463</v>
      </c>
      <c r="H24707" t="s">
        <v>259</v>
      </c>
      <c r="J24707" t="s">
        <v>14</v>
      </c>
      <c r="K24707">
        <v>41</v>
      </c>
      <c r="L24707" t="s">
        <v>15</v>
      </c>
    </row>
    <row r="24708" spans="1:12">
      <c r="A24708" t="e">
        <f ca="1">E00251514152121</f>
        <v>#NAME?</v>
      </c>
      <c r="B24708">
        <v>703</v>
      </c>
      <c r="C24708" t="s">
        <v>305</v>
      </c>
      <c r="D24708" s="1">
        <v>41795</v>
      </c>
      <c r="F24708">
        <v>5</v>
      </c>
      <c r="G24708">
        <v>4549</v>
      </c>
      <c r="H24708" t="s">
        <v>69</v>
      </c>
      <c r="J24708" t="s">
        <v>14</v>
      </c>
      <c r="K24708">
        <v>57</v>
      </c>
      <c r="L24708" t="s">
        <v>15</v>
      </c>
    </row>
    <row r="24709" spans="1:12">
      <c r="A24709" t="e">
        <f ca="1">E00251514152121</f>
        <v>#NAME?</v>
      </c>
      <c r="B24709">
        <v>703</v>
      </c>
      <c r="C24709" t="s">
        <v>305</v>
      </c>
      <c r="D24709" s="1">
        <v>42198</v>
      </c>
      <c r="F24709">
        <v>2</v>
      </c>
      <c r="G24709">
        <v>40490</v>
      </c>
      <c r="H24709" t="s">
        <v>815</v>
      </c>
      <c r="J24709" t="s">
        <v>14</v>
      </c>
      <c r="K24709">
        <v>58</v>
      </c>
      <c r="L24709" t="s">
        <v>15</v>
      </c>
    </row>
    <row r="24710" spans="1:12">
      <c r="A24710" t="e">
        <f ca="1">E00251531497221</f>
        <v>#NAME?</v>
      </c>
      <c r="B24710">
        <v>1786</v>
      </c>
      <c r="C24710" t="s">
        <v>37</v>
      </c>
      <c r="D24710" s="1">
        <v>41474</v>
      </c>
      <c r="F24710">
        <v>1</v>
      </c>
      <c r="G24710">
        <v>53085</v>
      </c>
      <c r="H24710" t="s">
        <v>742</v>
      </c>
      <c r="J24710" t="s">
        <v>14</v>
      </c>
      <c r="K24710">
        <v>62</v>
      </c>
      <c r="L24710" t="s">
        <v>15</v>
      </c>
    </row>
    <row r="24711" spans="1:12">
      <c r="A24711" t="e">
        <f ca="1">E00251514152121</f>
        <v>#NAME?</v>
      </c>
      <c r="B24711">
        <v>702</v>
      </c>
      <c r="C24711" t="s">
        <v>293</v>
      </c>
      <c r="D24711" s="1">
        <v>42041</v>
      </c>
      <c r="F24711">
        <v>1</v>
      </c>
      <c r="G24711">
        <v>78093</v>
      </c>
      <c r="H24711" t="s">
        <v>769</v>
      </c>
      <c r="J24711" t="s">
        <v>14</v>
      </c>
      <c r="K24711">
        <v>57</v>
      </c>
      <c r="L24711" t="s">
        <v>22</v>
      </c>
    </row>
    <row r="24712" spans="1:12">
      <c r="A24712" t="e">
        <f ca="1">E00251429215421</f>
        <v>#NAME?</v>
      </c>
      <c r="B24712">
        <v>286</v>
      </c>
      <c r="C24712" t="s">
        <v>41</v>
      </c>
      <c r="D24712" s="1">
        <v>42296</v>
      </c>
      <c r="F24712">
        <v>1</v>
      </c>
      <c r="G24712">
        <v>3051</v>
      </c>
      <c r="H24712" t="s">
        <v>13</v>
      </c>
      <c r="J24712" t="s">
        <v>14</v>
      </c>
      <c r="K24712">
        <v>47</v>
      </c>
      <c r="L24712" t="s">
        <v>15</v>
      </c>
    </row>
    <row r="24713" spans="1:12">
      <c r="A24713" t="e">
        <f ca="1">E00251514152121</f>
        <v>#NAME?</v>
      </c>
      <c r="B24713">
        <v>703</v>
      </c>
      <c r="C24713" t="s">
        <v>305</v>
      </c>
      <c r="D24713" s="1">
        <v>42562</v>
      </c>
      <c r="F24713">
        <v>1</v>
      </c>
      <c r="G24713">
        <v>8270</v>
      </c>
      <c r="H24713" t="s">
        <v>816</v>
      </c>
      <c r="J24713" t="s">
        <v>14</v>
      </c>
      <c r="K24713">
        <v>59</v>
      </c>
      <c r="L24713" t="s">
        <v>15</v>
      </c>
    </row>
    <row r="24714" spans="1:12">
      <c r="A24714" t="e">
        <f ca="1">E00251529118321</f>
        <v>#NAME?</v>
      </c>
      <c r="B24714">
        <v>161</v>
      </c>
      <c r="C24714" t="s">
        <v>349</v>
      </c>
      <c r="D24714" s="1">
        <v>43055</v>
      </c>
      <c r="F24714">
        <v>3</v>
      </c>
      <c r="G24714">
        <v>7804</v>
      </c>
      <c r="H24714" t="s">
        <v>43</v>
      </c>
      <c r="J24714" t="s">
        <v>14</v>
      </c>
      <c r="K24714">
        <v>64</v>
      </c>
      <c r="L24714" t="s">
        <v>22</v>
      </c>
    </row>
    <row r="24715" spans="1:12">
      <c r="A24715" t="e">
        <f ca="1">E00251615815321</f>
        <v>#NAME?</v>
      </c>
      <c r="B24715">
        <v>457</v>
      </c>
      <c r="C24715" t="s">
        <v>137</v>
      </c>
      <c r="D24715" s="1">
        <v>42081</v>
      </c>
      <c r="F24715">
        <v>2</v>
      </c>
      <c r="G24715">
        <v>53010</v>
      </c>
      <c r="H24715" t="s">
        <v>261</v>
      </c>
      <c r="J24715" t="s">
        <v>14</v>
      </c>
      <c r="K24715">
        <v>57</v>
      </c>
      <c r="L24715" t="s">
        <v>15</v>
      </c>
    </row>
    <row r="24716" spans="1:12">
      <c r="A24716" t="e">
        <f ca="1">E00251514152121</f>
        <v>#NAME?</v>
      </c>
      <c r="B24716">
        <v>702</v>
      </c>
      <c r="C24716" t="s">
        <v>293</v>
      </c>
      <c r="D24716" s="1">
        <v>42334</v>
      </c>
      <c r="F24716">
        <v>4</v>
      </c>
      <c r="G24716">
        <v>70400</v>
      </c>
      <c r="H24716" t="s">
        <v>536</v>
      </c>
      <c r="J24716" t="s">
        <v>14</v>
      </c>
      <c r="K24716">
        <v>58</v>
      </c>
      <c r="L24716" t="s">
        <v>15</v>
      </c>
    </row>
    <row r="24717" spans="1:12">
      <c r="A24717" t="e">
        <f ca="1">E00251514152121</f>
        <v>#NAME?</v>
      </c>
      <c r="B24717">
        <v>702</v>
      </c>
      <c r="C24717" t="s">
        <v>293</v>
      </c>
      <c r="D24717" s="1">
        <v>42495</v>
      </c>
      <c r="F24717">
        <v>3</v>
      </c>
      <c r="G24717">
        <v>7969</v>
      </c>
      <c r="H24717" t="s">
        <v>87</v>
      </c>
      <c r="J24717" t="s">
        <v>14</v>
      </c>
      <c r="K24717">
        <v>59</v>
      </c>
      <c r="L24717" t="s">
        <v>22</v>
      </c>
    </row>
    <row r="24718" spans="1:12">
      <c r="A24718" t="e">
        <f ca="1">E00251514152121</f>
        <v>#NAME?</v>
      </c>
      <c r="B24718">
        <v>703</v>
      </c>
      <c r="C24718" t="s">
        <v>305</v>
      </c>
      <c r="D24718" s="1">
        <v>41116</v>
      </c>
      <c r="F24718">
        <v>2</v>
      </c>
      <c r="G24718">
        <v>3699</v>
      </c>
      <c r="H24718" t="s">
        <v>149</v>
      </c>
      <c r="J24718" t="s">
        <v>14</v>
      </c>
      <c r="K24718">
        <v>55</v>
      </c>
      <c r="L24718" t="s">
        <v>15</v>
      </c>
    </row>
    <row r="24719" spans="1:12">
      <c r="A24719" t="e">
        <f ca="1">E00251514152121</f>
        <v>#NAME?</v>
      </c>
      <c r="B24719">
        <v>703</v>
      </c>
      <c r="C24719" t="s">
        <v>305</v>
      </c>
      <c r="D24719" s="1">
        <v>43097</v>
      </c>
      <c r="F24719">
        <v>2</v>
      </c>
      <c r="G24719">
        <v>73300</v>
      </c>
      <c r="H24719" t="s">
        <v>86</v>
      </c>
      <c r="J24719" t="s">
        <v>14</v>
      </c>
      <c r="K24719">
        <v>60</v>
      </c>
      <c r="L24719" t="s">
        <v>15</v>
      </c>
    </row>
    <row r="24720" spans="1:12">
      <c r="A24720" t="e">
        <f ca="1">E00251532351021</f>
        <v>#NAME?</v>
      </c>
      <c r="B24720">
        <v>490</v>
      </c>
      <c r="C24720" t="s">
        <v>158</v>
      </c>
      <c r="D24720" s="1">
        <v>41725</v>
      </c>
      <c r="F24720">
        <v>2</v>
      </c>
      <c r="G24720">
        <v>4019</v>
      </c>
      <c r="H24720" t="s">
        <v>26</v>
      </c>
      <c r="J24720" t="s">
        <v>14</v>
      </c>
      <c r="K24720">
        <v>55</v>
      </c>
      <c r="L24720" t="s">
        <v>15</v>
      </c>
    </row>
    <row r="24721" spans="1:12">
      <c r="A24721" t="e">
        <f ca="1">E00251532351021</f>
        <v>#NAME?</v>
      </c>
      <c r="B24721">
        <v>490</v>
      </c>
      <c r="C24721" t="s">
        <v>158</v>
      </c>
      <c r="D24721" s="1">
        <v>42409</v>
      </c>
      <c r="F24721">
        <v>1</v>
      </c>
      <c r="G24721">
        <v>72632</v>
      </c>
      <c r="H24721" t="s">
        <v>107</v>
      </c>
      <c r="J24721" t="s">
        <v>14</v>
      </c>
      <c r="K24721">
        <v>57</v>
      </c>
      <c r="L24721" t="s">
        <v>15</v>
      </c>
    </row>
    <row r="24722" spans="1:12">
      <c r="A24722" t="e">
        <f ca="1">E00251532351021</f>
        <v>#NAME?</v>
      </c>
      <c r="B24722">
        <v>490</v>
      </c>
      <c r="C24722" t="s">
        <v>158</v>
      </c>
      <c r="D24722" s="1">
        <v>42563</v>
      </c>
      <c r="F24722">
        <v>1</v>
      </c>
      <c r="G24722">
        <v>4019</v>
      </c>
      <c r="H24722" t="s">
        <v>26</v>
      </c>
      <c r="J24722" t="s">
        <v>14</v>
      </c>
      <c r="K24722">
        <v>57</v>
      </c>
      <c r="L24722" t="s">
        <v>15</v>
      </c>
    </row>
    <row r="24723" spans="1:12">
      <c r="A24723" t="e">
        <f ca="1">E00251532440721</f>
        <v>#NAME?</v>
      </c>
      <c r="B24723">
        <v>4054</v>
      </c>
      <c r="C24723" t="s">
        <v>693</v>
      </c>
      <c r="D24723" s="1">
        <v>42149</v>
      </c>
      <c r="F24723">
        <v>1</v>
      </c>
      <c r="G24723">
        <v>81221</v>
      </c>
      <c r="H24723" t="s">
        <v>523</v>
      </c>
      <c r="J24723" t="s">
        <v>14</v>
      </c>
      <c r="K24723">
        <v>55</v>
      </c>
      <c r="L24723" t="s">
        <v>15</v>
      </c>
    </row>
    <row r="24724" spans="1:12">
      <c r="A24724" t="e">
        <f ca="1">E00251512293621</f>
        <v>#NAME?</v>
      </c>
      <c r="B24724">
        <v>39</v>
      </c>
      <c r="C24724" t="s">
        <v>385</v>
      </c>
      <c r="D24724" s="1">
        <v>42944</v>
      </c>
      <c r="F24724">
        <v>1</v>
      </c>
      <c r="G24724">
        <v>7241</v>
      </c>
      <c r="H24724" t="s">
        <v>252</v>
      </c>
      <c r="I24724" t="s">
        <v>56</v>
      </c>
      <c r="J24724" t="s">
        <v>57</v>
      </c>
      <c r="K24724">
        <v>52</v>
      </c>
      <c r="L24724" t="s">
        <v>15</v>
      </c>
    </row>
    <row r="24725" spans="1:12">
      <c r="A24725" t="e">
        <f ca="1">E00251512293621</f>
        <v>#NAME?</v>
      </c>
      <c r="B24725">
        <v>51</v>
      </c>
      <c r="C24725" t="s">
        <v>372</v>
      </c>
      <c r="D24725" s="1">
        <v>42205</v>
      </c>
      <c r="F24725">
        <v>1</v>
      </c>
      <c r="G24725">
        <v>7262</v>
      </c>
      <c r="H24725" t="s">
        <v>198</v>
      </c>
      <c r="J24725" t="s">
        <v>14</v>
      </c>
      <c r="K24725">
        <v>50</v>
      </c>
      <c r="L24725" t="s">
        <v>15</v>
      </c>
    </row>
    <row r="24726" spans="1:12">
      <c r="A24726" t="e">
        <f ca="1">E00251429212121</f>
        <v>#NAME?</v>
      </c>
      <c r="B24726">
        <v>695</v>
      </c>
      <c r="C24726" t="s">
        <v>257</v>
      </c>
      <c r="D24726" s="1">
        <v>41421</v>
      </c>
      <c r="F24726">
        <v>3</v>
      </c>
      <c r="G24726">
        <v>38110</v>
      </c>
      <c r="H24726" t="s">
        <v>962</v>
      </c>
      <c r="J24726" t="s">
        <v>14</v>
      </c>
      <c r="K24726">
        <v>40</v>
      </c>
      <c r="L24726" t="s">
        <v>15</v>
      </c>
    </row>
    <row r="24727" spans="1:12">
      <c r="A24727" t="e">
        <f ca="1">E00251424849521</f>
        <v>#NAME?</v>
      </c>
      <c r="B24727">
        <v>122</v>
      </c>
      <c r="C24727" t="s">
        <v>522</v>
      </c>
      <c r="D24727" s="1">
        <v>42285</v>
      </c>
      <c r="F24727">
        <v>1</v>
      </c>
      <c r="G24727">
        <v>30000</v>
      </c>
      <c r="H24727" t="s">
        <v>144</v>
      </c>
      <c r="J24727" t="s">
        <v>14</v>
      </c>
      <c r="K24727">
        <v>51</v>
      </c>
      <c r="L24727" t="s">
        <v>15</v>
      </c>
    </row>
    <row r="24728" spans="1:12">
      <c r="A24728" t="e">
        <f ca="1">E00251424849521</f>
        <v>#NAME?</v>
      </c>
      <c r="B24728">
        <v>122</v>
      </c>
      <c r="C24728" t="s">
        <v>522</v>
      </c>
      <c r="D24728" s="1">
        <v>42374</v>
      </c>
      <c r="F24728">
        <v>1</v>
      </c>
      <c r="G24728">
        <v>30000</v>
      </c>
      <c r="H24728" t="s">
        <v>144</v>
      </c>
      <c r="J24728" t="s">
        <v>14</v>
      </c>
      <c r="K24728">
        <v>51</v>
      </c>
      <c r="L24728" t="s">
        <v>15</v>
      </c>
    </row>
    <row r="24729" spans="1:12">
      <c r="A24729" t="e">
        <f ca="1">E00251424849521</f>
        <v>#NAME?</v>
      </c>
      <c r="B24729">
        <v>122</v>
      </c>
      <c r="C24729" t="s">
        <v>522</v>
      </c>
      <c r="D24729" s="1">
        <v>42691</v>
      </c>
      <c r="F24729">
        <v>1</v>
      </c>
      <c r="G24729">
        <v>6111</v>
      </c>
      <c r="H24729" t="s">
        <v>937</v>
      </c>
      <c r="J24729" t="s">
        <v>14</v>
      </c>
      <c r="K24729">
        <v>52</v>
      </c>
      <c r="L24729" t="s">
        <v>15</v>
      </c>
    </row>
    <row r="24730" spans="1:12">
      <c r="A24730" t="e">
        <f ca="1">E00251716551821</f>
        <v>#NAME?</v>
      </c>
      <c r="B24730">
        <v>7504</v>
      </c>
      <c r="C24730" t="s">
        <v>162</v>
      </c>
      <c r="D24730" s="1">
        <v>43060</v>
      </c>
      <c r="F24730">
        <v>1</v>
      </c>
      <c r="G24730">
        <v>4829</v>
      </c>
      <c r="H24730" t="s">
        <v>783</v>
      </c>
      <c r="J24730" t="s">
        <v>14</v>
      </c>
      <c r="K24730">
        <v>48</v>
      </c>
      <c r="L24730" t="s">
        <v>15</v>
      </c>
    </row>
    <row r="24731" spans="1:12">
      <c r="A24731" t="e">
        <f ca="1">E00251514152121</f>
        <v>#NAME?</v>
      </c>
      <c r="B24731">
        <v>702</v>
      </c>
      <c r="C24731" t="s">
        <v>293</v>
      </c>
      <c r="D24731" s="1">
        <v>42334</v>
      </c>
      <c r="F24731">
        <v>1</v>
      </c>
      <c r="G24731">
        <v>40490</v>
      </c>
      <c r="H24731" t="s">
        <v>815</v>
      </c>
      <c r="J24731" t="s">
        <v>14</v>
      </c>
      <c r="K24731">
        <v>58</v>
      </c>
      <c r="L24731" t="s">
        <v>15</v>
      </c>
    </row>
    <row r="24732" spans="1:12">
      <c r="A24732" t="e">
        <f ca="1">E00251514152121</f>
        <v>#NAME?</v>
      </c>
      <c r="B24732">
        <v>702</v>
      </c>
      <c r="C24732" t="s">
        <v>293</v>
      </c>
      <c r="D24732" s="1">
        <v>42361</v>
      </c>
      <c r="F24732">
        <v>1</v>
      </c>
      <c r="G24732">
        <v>40490</v>
      </c>
      <c r="H24732" t="s">
        <v>815</v>
      </c>
      <c r="J24732" t="s">
        <v>14</v>
      </c>
      <c r="K24732">
        <v>58</v>
      </c>
      <c r="L24732" t="s">
        <v>15</v>
      </c>
    </row>
    <row r="24733" spans="1:12">
      <c r="A24733" t="e">
        <f ca="1">E00251514152121</f>
        <v>#NAME?</v>
      </c>
      <c r="B24733">
        <v>703</v>
      </c>
      <c r="C24733" t="s">
        <v>305</v>
      </c>
      <c r="D24733" s="1">
        <v>41166</v>
      </c>
      <c r="F24733">
        <v>4</v>
      </c>
      <c r="G24733">
        <v>3829</v>
      </c>
      <c r="H24733" t="s">
        <v>419</v>
      </c>
      <c r="J24733" t="s">
        <v>14</v>
      </c>
      <c r="K24733">
        <v>55</v>
      </c>
      <c r="L24733" t="s">
        <v>15</v>
      </c>
    </row>
    <row r="24734" spans="1:12">
      <c r="A24734" t="e">
        <f ca="1">E00251626568221</f>
        <v>#NAME?</v>
      </c>
      <c r="B24734">
        <v>695</v>
      </c>
      <c r="C24734" t="s">
        <v>257</v>
      </c>
      <c r="D24734" s="1">
        <v>42143</v>
      </c>
      <c r="F24734">
        <v>1</v>
      </c>
      <c r="G24734">
        <v>780</v>
      </c>
      <c r="H24734" t="s">
        <v>1192</v>
      </c>
      <c r="J24734" t="s">
        <v>14</v>
      </c>
      <c r="K24734">
        <v>55</v>
      </c>
      <c r="L24734" t="s">
        <v>15</v>
      </c>
    </row>
    <row r="24735" spans="1:12">
      <c r="A24735" t="e">
        <f ca="1">E00251626568221</f>
        <v>#NAME?</v>
      </c>
      <c r="B24735">
        <v>695</v>
      </c>
      <c r="C24735" t="s">
        <v>257</v>
      </c>
      <c r="D24735" s="1">
        <v>42143</v>
      </c>
      <c r="F24735">
        <v>3</v>
      </c>
      <c r="G24735">
        <v>7379</v>
      </c>
      <c r="H24735" t="s">
        <v>946</v>
      </c>
      <c r="J24735" t="s">
        <v>14</v>
      </c>
      <c r="K24735">
        <v>55</v>
      </c>
      <c r="L24735" t="s">
        <v>15</v>
      </c>
    </row>
    <row r="24736" spans="1:12">
      <c r="A24736" t="e">
        <f ca="1">E00251514247321</f>
        <v>#NAME?</v>
      </c>
      <c r="B24736">
        <v>448</v>
      </c>
      <c r="C24736" t="s">
        <v>112</v>
      </c>
      <c r="D24736" s="1">
        <v>41198</v>
      </c>
      <c r="F24736">
        <v>1</v>
      </c>
      <c r="G24736">
        <v>30740</v>
      </c>
      <c r="H24736" t="s">
        <v>884</v>
      </c>
      <c r="J24736" t="s">
        <v>14</v>
      </c>
      <c r="K24736">
        <v>59</v>
      </c>
      <c r="L24736" t="s">
        <v>15</v>
      </c>
    </row>
    <row r="24737" spans="1:12">
      <c r="A24737" t="e">
        <f ca="1">E00251618072321</f>
        <v>#NAME?</v>
      </c>
      <c r="B24737">
        <v>12</v>
      </c>
      <c r="C24737" t="s">
        <v>771</v>
      </c>
      <c r="D24737" s="1">
        <v>42398</v>
      </c>
      <c r="F24737">
        <v>1</v>
      </c>
      <c r="G24737">
        <v>30748</v>
      </c>
      <c r="H24737" t="s">
        <v>50</v>
      </c>
      <c r="J24737" t="s">
        <v>14</v>
      </c>
      <c r="K24737">
        <v>40</v>
      </c>
      <c r="L24737" t="s">
        <v>15</v>
      </c>
    </row>
    <row r="24738" spans="1:12">
      <c r="A24738" t="e">
        <f ca="1">E00251514152121</f>
        <v>#NAME?</v>
      </c>
      <c r="B24738">
        <v>703</v>
      </c>
      <c r="C24738" t="s">
        <v>305</v>
      </c>
      <c r="D24738" s="1">
        <v>42543</v>
      </c>
      <c r="F24738">
        <v>6</v>
      </c>
      <c r="G24738">
        <v>2119</v>
      </c>
      <c r="H24738" t="s">
        <v>82</v>
      </c>
      <c r="J24738" t="s">
        <v>14</v>
      </c>
      <c r="K24738">
        <v>59</v>
      </c>
      <c r="L24738" t="s">
        <v>15</v>
      </c>
    </row>
    <row r="24739" spans="1:12">
      <c r="A24739" t="e">
        <f ca="1">E00251514152121</f>
        <v>#NAME?</v>
      </c>
      <c r="B24739">
        <v>703</v>
      </c>
      <c r="C24739" t="s">
        <v>305</v>
      </c>
      <c r="D24739" s="1">
        <v>42628</v>
      </c>
      <c r="F24739">
        <v>4</v>
      </c>
      <c r="G24739">
        <v>40490</v>
      </c>
      <c r="H24739" t="s">
        <v>815</v>
      </c>
      <c r="J24739" t="s">
        <v>14</v>
      </c>
      <c r="K24739">
        <v>59</v>
      </c>
      <c r="L24739" t="s">
        <v>15</v>
      </c>
    </row>
    <row r="24740" spans="1:12">
      <c r="A24740" t="e">
        <f ca="1">E00251514152121</f>
        <v>#NAME?</v>
      </c>
      <c r="B24740">
        <v>703</v>
      </c>
      <c r="C24740" t="s">
        <v>305</v>
      </c>
      <c r="D24740" s="1">
        <v>42902</v>
      </c>
      <c r="F24740">
        <v>4</v>
      </c>
      <c r="G24740">
        <v>2119</v>
      </c>
      <c r="H24740" t="s">
        <v>82</v>
      </c>
      <c r="J24740" t="s">
        <v>14</v>
      </c>
      <c r="K24740">
        <v>60</v>
      </c>
      <c r="L24740" t="s">
        <v>15</v>
      </c>
    </row>
    <row r="24741" spans="1:12">
      <c r="A24741" t="e">
        <f ca="1">E00251514152121</f>
        <v>#NAME?</v>
      </c>
      <c r="B24741">
        <v>703</v>
      </c>
      <c r="C24741" t="s">
        <v>305</v>
      </c>
      <c r="D24741" s="1">
        <v>42913</v>
      </c>
      <c r="F24741">
        <v>2</v>
      </c>
      <c r="G24741">
        <v>40490</v>
      </c>
      <c r="H24741" t="s">
        <v>815</v>
      </c>
      <c r="J24741" t="s">
        <v>14</v>
      </c>
      <c r="K24741">
        <v>60</v>
      </c>
      <c r="L24741" t="s">
        <v>15</v>
      </c>
    </row>
    <row r="24742" spans="1:12">
      <c r="A24742" t="e">
        <f ca="1">E00251439638221</f>
        <v>#NAME?</v>
      </c>
      <c r="B24742">
        <v>4374</v>
      </c>
      <c r="C24742" t="s">
        <v>898</v>
      </c>
      <c r="D24742" s="1">
        <v>42468</v>
      </c>
      <c r="F24742">
        <v>2</v>
      </c>
      <c r="G24742">
        <v>4019</v>
      </c>
      <c r="H24742" t="s">
        <v>26</v>
      </c>
      <c r="J24742" t="s">
        <v>14</v>
      </c>
      <c r="K24742">
        <v>56</v>
      </c>
      <c r="L24742" t="s">
        <v>15</v>
      </c>
    </row>
    <row r="24743" spans="1:12">
      <c r="A24743" t="e">
        <f ca="1">E00251514152121</f>
        <v>#NAME?</v>
      </c>
      <c r="B24743">
        <v>703</v>
      </c>
      <c r="C24743" t="s">
        <v>305</v>
      </c>
      <c r="D24743" s="1">
        <v>42759</v>
      </c>
      <c r="F24743">
        <v>4</v>
      </c>
      <c r="G24743">
        <v>2724</v>
      </c>
      <c r="H24743" t="s">
        <v>73</v>
      </c>
      <c r="J24743" t="s">
        <v>14</v>
      </c>
      <c r="K24743">
        <v>59</v>
      </c>
      <c r="L24743" t="s">
        <v>15</v>
      </c>
    </row>
    <row r="24744" spans="1:12">
      <c r="A24744" t="e">
        <f ca="1">E00251514152121</f>
        <v>#NAME?</v>
      </c>
      <c r="B24744">
        <v>703</v>
      </c>
      <c r="C24744" t="s">
        <v>305</v>
      </c>
      <c r="D24744" s="1">
        <v>42803</v>
      </c>
      <c r="F24744">
        <v>5</v>
      </c>
      <c r="G24744">
        <v>40490</v>
      </c>
      <c r="H24744" t="s">
        <v>815</v>
      </c>
      <c r="J24744" t="s">
        <v>14</v>
      </c>
      <c r="K24744">
        <v>60</v>
      </c>
      <c r="L24744" t="s">
        <v>15</v>
      </c>
    </row>
    <row r="24745" spans="1:12">
      <c r="A24745" t="e">
        <f ca="1">E00251427397821</f>
        <v>#NAME?</v>
      </c>
      <c r="B24745">
        <v>10</v>
      </c>
      <c r="C24745" t="s">
        <v>18</v>
      </c>
      <c r="D24745" s="1">
        <v>43021</v>
      </c>
      <c r="F24745">
        <v>1</v>
      </c>
      <c r="G24745">
        <v>78900</v>
      </c>
      <c r="H24745" t="s">
        <v>79</v>
      </c>
      <c r="J24745" t="s">
        <v>14</v>
      </c>
      <c r="K24745">
        <v>66</v>
      </c>
      <c r="L24745" t="s">
        <v>22</v>
      </c>
    </row>
    <row r="24746" spans="1:12">
      <c r="A24746" t="e">
        <f ca="1">E00251532440721</f>
        <v>#NAME?</v>
      </c>
      <c r="B24746">
        <v>4054</v>
      </c>
      <c r="C24746" t="s">
        <v>693</v>
      </c>
      <c r="D24746" s="1">
        <v>42681</v>
      </c>
      <c r="F24746">
        <v>3</v>
      </c>
      <c r="G24746">
        <v>4019</v>
      </c>
      <c r="H24746" t="s">
        <v>26</v>
      </c>
      <c r="J24746" t="s">
        <v>14</v>
      </c>
      <c r="K24746">
        <v>57</v>
      </c>
      <c r="L24746" t="s">
        <v>15</v>
      </c>
    </row>
    <row r="24747" spans="1:12">
      <c r="A24747" t="e">
        <f ca="1">E00251514247321</f>
        <v>#NAME?</v>
      </c>
      <c r="B24747">
        <v>448</v>
      </c>
      <c r="C24747" t="s">
        <v>112</v>
      </c>
      <c r="D24747" s="1">
        <v>42332</v>
      </c>
      <c r="F24747">
        <v>2</v>
      </c>
      <c r="G24747">
        <v>3051</v>
      </c>
      <c r="H24747" t="s">
        <v>13</v>
      </c>
      <c r="J24747" t="s">
        <v>14</v>
      </c>
      <c r="K24747">
        <v>62</v>
      </c>
      <c r="L24747" t="s">
        <v>15</v>
      </c>
    </row>
    <row r="24748" spans="1:12">
      <c r="A24748" t="e">
        <f ca="1">E00251439638221</f>
        <v>#NAME?</v>
      </c>
      <c r="B24748">
        <v>4374</v>
      </c>
      <c r="C24748" t="s">
        <v>898</v>
      </c>
      <c r="D24748" s="1">
        <v>42013</v>
      </c>
      <c r="F24748">
        <v>2</v>
      </c>
      <c r="G24748">
        <v>4019</v>
      </c>
      <c r="H24748" t="s">
        <v>26</v>
      </c>
      <c r="J24748" t="s">
        <v>14</v>
      </c>
      <c r="K24748">
        <v>54</v>
      </c>
      <c r="L24748" t="s">
        <v>15</v>
      </c>
    </row>
    <row r="24749" spans="1:12">
      <c r="A24749" t="e">
        <f ca="1">E00251528150321</f>
        <v>#NAME?</v>
      </c>
      <c r="B24749">
        <v>47</v>
      </c>
      <c r="C24749" t="s">
        <v>494</v>
      </c>
      <c r="D24749" s="1">
        <v>42410</v>
      </c>
      <c r="F24749">
        <v>1</v>
      </c>
      <c r="G24749">
        <v>3051</v>
      </c>
      <c r="H24749" t="s">
        <v>13</v>
      </c>
      <c r="J24749" t="s">
        <v>14</v>
      </c>
      <c r="K24749">
        <v>51</v>
      </c>
      <c r="L24749" t="s">
        <v>15</v>
      </c>
    </row>
    <row r="24750" spans="1:12">
      <c r="A24750" t="e">
        <f ca="1">E00251528150321</f>
        <v>#NAME?</v>
      </c>
      <c r="B24750">
        <v>71</v>
      </c>
      <c r="C24750" t="s">
        <v>258</v>
      </c>
      <c r="D24750" s="1">
        <v>42307</v>
      </c>
      <c r="F24750">
        <v>2</v>
      </c>
      <c r="G24750">
        <v>2329</v>
      </c>
      <c r="H24750" t="s">
        <v>1175</v>
      </c>
      <c r="I24750" t="s">
        <v>148</v>
      </c>
      <c r="J24750" t="s">
        <v>57</v>
      </c>
      <c r="K24750">
        <v>51</v>
      </c>
      <c r="L24750" t="s">
        <v>15</v>
      </c>
    </row>
    <row r="24751" spans="1:12">
      <c r="A24751" t="e">
        <f ca="1">E00251427552621</f>
        <v>#NAME?</v>
      </c>
      <c r="B24751">
        <v>30</v>
      </c>
      <c r="C24751" t="s">
        <v>344</v>
      </c>
      <c r="D24751" s="1">
        <v>43056</v>
      </c>
      <c r="F24751">
        <v>3</v>
      </c>
      <c r="G24751">
        <v>30748</v>
      </c>
      <c r="H24751" t="s">
        <v>50</v>
      </c>
      <c r="J24751" t="s">
        <v>14</v>
      </c>
      <c r="K24751">
        <v>49</v>
      </c>
      <c r="L24751" t="s">
        <v>15</v>
      </c>
    </row>
    <row r="24752" spans="1:12">
      <c r="A24752" t="e">
        <f ca="1">E00251512346221</f>
        <v>#NAME?</v>
      </c>
      <c r="B24752">
        <v>51</v>
      </c>
      <c r="C24752" t="s">
        <v>372</v>
      </c>
      <c r="D24752" s="1">
        <v>42208</v>
      </c>
      <c r="F24752">
        <v>1</v>
      </c>
      <c r="G24752">
        <v>72671</v>
      </c>
      <c r="H24752" t="s">
        <v>948</v>
      </c>
      <c r="J24752" t="s">
        <v>14</v>
      </c>
      <c r="K24752">
        <v>43</v>
      </c>
      <c r="L24752" t="s">
        <v>15</v>
      </c>
    </row>
    <row r="24753" spans="1:12">
      <c r="A24753" t="e">
        <f ca="1">E00251439638221</f>
        <v>#NAME?</v>
      </c>
      <c r="B24753">
        <v>4374</v>
      </c>
      <c r="C24753" t="s">
        <v>898</v>
      </c>
      <c r="D24753" s="1">
        <v>42657</v>
      </c>
      <c r="F24753">
        <v>2</v>
      </c>
      <c r="G24753">
        <v>2720</v>
      </c>
      <c r="H24753" t="s">
        <v>65</v>
      </c>
      <c r="J24753" t="s">
        <v>14</v>
      </c>
      <c r="K24753">
        <v>56</v>
      </c>
      <c r="L24753" t="s">
        <v>15</v>
      </c>
    </row>
    <row r="24754" spans="1:12">
      <c r="A24754" t="e">
        <f ca="1">E00251439638221</f>
        <v>#NAME?</v>
      </c>
      <c r="B24754">
        <v>4374</v>
      </c>
      <c r="C24754" t="s">
        <v>898</v>
      </c>
      <c r="D24754" s="1">
        <v>42691</v>
      </c>
      <c r="F24754">
        <v>3</v>
      </c>
      <c r="G24754">
        <v>2169</v>
      </c>
      <c r="H24754" t="s">
        <v>40</v>
      </c>
      <c r="J24754" t="s">
        <v>14</v>
      </c>
      <c r="K24754">
        <v>56</v>
      </c>
      <c r="L24754" t="s">
        <v>15</v>
      </c>
    </row>
    <row r="24755" spans="1:12">
      <c r="A24755" t="e">
        <f ca="1">E00251429170621</f>
        <v>#NAME?</v>
      </c>
      <c r="B24755">
        <v>296</v>
      </c>
      <c r="C24755" t="s">
        <v>119</v>
      </c>
      <c r="D24755" s="1">
        <v>41949</v>
      </c>
      <c r="F24755">
        <v>1</v>
      </c>
      <c r="G24755">
        <v>45981</v>
      </c>
      <c r="H24755" t="s">
        <v>917</v>
      </c>
      <c r="J24755" t="s">
        <v>14</v>
      </c>
      <c r="K24755">
        <v>51</v>
      </c>
      <c r="L24755" t="s">
        <v>15</v>
      </c>
    </row>
    <row r="24756" spans="1:12">
      <c r="A24756" t="e">
        <f ca="1">E00251512293621</f>
        <v>#NAME?</v>
      </c>
      <c r="B24756">
        <v>51</v>
      </c>
      <c r="C24756" t="s">
        <v>372</v>
      </c>
      <c r="D24756" s="1">
        <v>41459</v>
      </c>
      <c r="F24756">
        <v>2</v>
      </c>
      <c r="G24756">
        <v>7102</v>
      </c>
      <c r="H24756" t="s">
        <v>1223</v>
      </c>
      <c r="J24756" t="s">
        <v>14</v>
      </c>
      <c r="K24756">
        <v>48</v>
      </c>
      <c r="L24756" t="s">
        <v>15</v>
      </c>
    </row>
    <row r="24757" spans="1:12">
      <c r="A24757" t="e">
        <f ca="1">E00251626544721</f>
        <v>#NAME?</v>
      </c>
      <c r="B24757">
        <v>283</v>
      </c>
      <c r="C24757" t="s">
        <v>133</v>
      </c>
      <c r="D24757" s="1">
        <v>42464</v>
      </c>
      <c r="F24757">
        <v>1</v>
      </c>
      <c r="G24757">
        <v>7856</v>
      </c>
      <c r="H24757" t="s">
        <v>368</v>
      </c>
      <c r="J24757" t="s">
        <v>14</v>
      </c>
      <c r="K24757">
        <v>56</v>
      </c>
      <c r="L24757" t="s">
        <v>22</v>
      </c>
    </row>
    <row r="24758" spans="1:12">
      <c r="A24758" t="e">
        <f ca="1">E00251424849521</f>
        <v>#NAME?</v>
      </c>
      <c r="B24758">
        <v>122</v>
      </c>
      <c r="C24758" t="s">
        <v>522</v>
      </c>
      <c r="D24758" s="1">
        <v>41257</v>
      </c>
      <c r="F24758">
        <v>1</v>
      </c>
      <c r="G24758">
        <v>460</v>
      </c>
      <c r="H24758" t="s">
        <v>16</v>
      </c>
      <c r="J24758" t="s">
        <v>14</v>
      </c>
      <c r="K24758">
        <v>48</v>
      </c>
      <c r="L24758" t="s">
        <v>15</v>
      </c>
    </row>
    <row r="24759" spans="1:12">
      <c r="A24759" t="e">
        <f ca="1">E00251514152121</f>
        <v>#NAME?</v>
      </c>
      <c r="B24759">
        <v>703</v>
      </c>
      <c r="C24759" t="s">
        <v>305</v>
      </c>
      <c r="D24759" s="1">
        <v>42810</v>
      </c>
      <c r="F24759">
        <v>6</v>
      </c>
      <c r="G24759">
        <v>78321</v>
      </c>
      <c r="H24759" t="s">
        <v>490</v>
      </c>
      <c r="J24759" t="s">
        <v>14</v>
      </c>
      <c r="K24759">
        <v>60</v>
      </c>
      <c r="L24759" t="s">
        <v>22</v>
      </c>
    </row>
    <row r="24760" spans="1:12">
      <c r="A24760" t="e">
        <f ca="1">E00251514152121</f>
        <v>#NAME?</v>
      </c>
      <c r="B24760">
        <v>703</v>
      </c>
      <c r="C24760" t="s">
        <v>305</v>
      </c>
      <c r="D24760" s="1">
        <v>42877</v>
      </c>
      <c r="F24760">
        <v>4</v>
      </c>
      <c r="G24760">
        <v>2119</v>
      </c>
      <c r="H24760" t="s">
        <v>82</v>
      </c>
      <c r="J24760" t="s">
        <v>14</v>
      </c>
      <c r="K24760">
        <v>60</v>
      </c>
      <c r="L24760" t="s">
        <v>15</v>
      </c>
    </row>
    <row r="24761" spans="1:12">
      <c r="A24761" t="e">
        <f ca="1">E00251617646621</f>
        <v>#NAME?</v>
      </c>
      <c r="B24761">
        <v>203</v>
      </c>
      <c r="C24761" t="s">
        <v>908</v>
      </c>
      <c r="D24761" s="1">
        <v>42815</v>
      </c>
      <c r="F24761">
        <v>2</v>
      </c>
      <c r="G24761">
        <v>24290</v>
      </c>
      <c r="H24761" t="s">
        <v>580</v>
      </c>
      <c r="J24761" t="s">
        <v>14</v>
      </c>
      <c r="K24761">
        <v>55</v>
      </c>
      <c r="L24761" t="s">
        <v>15</v>
      </c>
    </row>
    <row r="24762" spans="1:12">
      <c r="A24762" t="e">
        <f ca="1">E00251618072321</f>
        <v>#NAME?</v>
      </c>
      <c r="B24762">
        <v>12</v>
      </c>
      <c r="C24762" t="s">
        <v>771</v>
      </c>
      <c r="D24762" s="1">
        <v>43031</v>
      </c>
      <c r="F24762">
        <v>2</v>
      </c>
      <c r="G24762">
        <v>4019</v>
      </c>
      <c r="H24762" t="s">
        <v>26</v>
      </c>
      <c r="J24762" t="s">
        <v>14</v>
      </c>
      <c r="K24762">
        <v>42</v>
      </c>
      <c r="L24762" t="s">
        <v>15</v>
      </c>
    </row>
    <row r="24763" spans="1:12">
      <c r="A24763" t="e">
        <f ca="1">E00251533153821</f>
        <v>#NAME?</v>
      </c>
      <c r="B24763">
        <v>467</v>
      </c>
      <c r="C24763" t="s">
        <v>232</v>
      </c>
      <c r="D24763" s="1">
        <v>41655</v>
      </c>
      <c r="F24763">
        <v>1</v>
      </c>
      <c r="G24763">
        <v>4659</v>
      </c>
      <c r="H24763" t="s">
        <v>47</v>
      </c>
      <c r="J24763" t="s">
        <v>14</v>
      </c>
      <c r="K24763">
        <v>58</v>
      </c>
      <c r="L24763" t="s">
        <v>15</v>
      </c>
    </row>
    <row r="24764" spans="1:12">
      <c r="A24764" t="e">
        <f ca="1">E00251533153821</f>
        <v>#NAME?</v>
      </c>
      <c r="B24764">
        <v>467</v>
      </c>
      <c r="C24764" t="s">
        <v>232</v>
      </c>
      <c r="D24764" s="1">
        <v>42423</v>
      </c>
      <c r="F24764">
        <v>1</v>
      </c>
      <c r="G24764">
        <v>460</v>
      </c>
      <c r="H24764" t="s">
        <v>16</v>
      </c>
      <c r="J24764" t="s">
        <v>14</v>
      </c>
      <c r="K24764">
        <v>60</v>
      </c>
      <c r="L24764" t="s">
        <v>15</v>
      </c>
    </row>
    <row r="24765" spans="1:12">
      <c r="A24765" t="e">
        <f ca="1">E00251514152121</f>
        <v>#NAME?</v>
      </c>
      <c r="B24765">
        <v>703</v>
      </c>
      <c r="C24765" t="s">
        <v>305</v>
      </c>
      <c r="D24765" s="1">
        <v>43014</v>
      </c>
      <c r="F24765">
        <v>6</v>
      </c>
      <c r="G24765">
        <v>40490</v>
      </c>
      <c r="H24765" t="s">
        <v>815</v>
      </c>
      <c r="J24765" t="s">
        <v>14</v>
      </c>
      <c r="K24765">
        <v>60</v>
      </c>
      <c r="L24765" t="s">
        <v>15</v>
      </c>
    </row>
    <row r="24766" spans="1:12">
      <c r="A24766" t="e">
        <f ca="1">E00251514152121</f>
        <v>#NAME?</v>
      </c>
      <c r="B24766">
        <v>703</v>
      </c>
      <c r="C24766" t="s">
        <v>305</v>
      </c>
      <c r="D24766" s="1">
        <v>43097</v>
      </c>
      <c r="F24766">
        <v>5</v>
      </c>
      <c r="G24766">
        <v>78050</v>
      </c>
      <c r="H24766" t="s">
        <v>197</v>
      </c>
      <c r="J24766" t="s">
        <v>14</v>
      </c>
      <c r="K24766">
        <v>60</v>
      </c>
      <c r="L24766" t="s">
        <v>22</v>
      </c>
    </row>
    <row r="24767" spans="1:12">
      <c r="A24767" t="e">
        <f ca="1">E00251615815321</f>
        <v>#NAME?</v>
      </c>
      <c r="B24767">
        <v>500</v>
      </c>
      <c r="C24767" t="s">
        <v>161</v>
      </c>
      <c r="D24767" s="1">
        <v>42843</v>
      </c>
      <c r="F24767">
        <v>1</v>
      </c>
      <c r="G24767">
        <v>27800</v>
      </c>
      <c r="H24767" t="s">
        <v>145</v>
      </c>
      <c r="J24767" t="s">
        <v>14</v>
      </c>
      <c r="K24767">
        <v>59</v>
      </c>
      <c r="L24767" t="s">
        <v>15</v>
      </c>
    </row>
    <row r="24768" spans="1:12">
      <c r="A24768" t="e">
        <f ca="1">E00251514152121</f>
        <v>#NAME?</v>
      </c>
      <c r="B24768">
        <v>703</v>
      </c>
      <c r="C24768" t="s">
        <v>305</v>
      </c>
      <c r="D24768" s="1">
        <v>41166</v>
      </c>
      <c r="F24768">
        <v>1</v>
      </c>
      <c r="G24768">
        <v>2119</v>
      </c>
      <c r="H24768" t="s">
        <v>82</v>
      </c>
      <c r="J24768" t="s">
        <v>14</v>
      </c>
      <c r="K24768">
        <v>55</v>
      </c>
      <c r="L24768" t="s">
        <v>15</v>
      </c>
    </row>
    <row r="24769" spans="1:12">
      <c r="A24769" t="e">
        <f ca="1">E00251514152121</f>
        <v>#NAME?</v>
      </c>
      <c r="B24769">
        <v>744</v>
      </c>
      <c r="C24769" t="s">
        <v>308</v>
      </c>
      <c r="D24769" s="1">
        <v>42377</v>
      </c>
      <c r="E24769">
        <v>0</v>
      </c>
      <c r="F24769">
        <v>4</v>
      </c>
      <c r="G24769">
        <v>30501</v>
      </c>
      <c r="H24769" t="s">
        <v>935</v>
      </c>
      <c r="J24769" t="s">
        <v>34</v>
      </c>
      <c r="K24769">
        <v>58</v>
      </c>
      <c r="L24769" t="s">
        <v>15</v>
      </c>
    </row>
    <row r="24770" spans="1:12">
      <c r="A24770" t="e">
        <f ca="1">E00251514152121</f>
        <v>#NAME?</v>
      </c>
      <c r="B24770">
        <v>1028</v>
      </c>
      <c r="C24770" t="s">
        <v>127</v>
      </c>
      <c r="D24770" s="1">
        <v>42573</v>
      </c>
      <c r="F24770">
        <v>1</v>
      </c>
      <c r="G24770">
        <v>7295</v>
      </c>
      <c r="H24770" t="s">
        <v>76</v>
      </c>
      <c r="I24770" t="s">
        <v>127</v>
      </c>
      <c r="J24770" t="s">
        <v>57</v>
      </c>
      <c r="K24770">
        <v>59</v>
      </c>
      <c r="L24770" t="s">
        <v>15</v>
      </c>
    </row>
    <row r="24771" spans="1:12">
      <c r="A24771" t="e">
        <f ca="1">E00251514152121</f>
        <v>#NAME?</v>
      </c>
      <c r="B24771">
        <v>703</v>
      </c>
      <c r="C24771" t="s">
        <v>305</v>
      </c>
      <c r="D24771" s="1">
        <v>42027</v>
      </c>
      <c r="F24771">
        <v>6</v>
      </c>
      <c r="G24771">
        <v>7233</v>
      </c>
      <c r="H24771" t="s">
        <v>412</v>
      </c>
      <c r="J24771" t="s">
        <v>14</v>
      </c>
      <c r="K24771">
        <v>57</v>
      </c>
      <c r="L24771" t="s">
        <v>15</v>
      </c>
    </row>
    <row r="24772" spans="1:12">
      <c r="A24772" t="e">
        <f ca="1">E00251514247321</f>
        <v>#NAME?</v>
      </c>
      <c r="B24772">
        <v>448</v>
      </c>
      <c r="C24772" t="s">
        <v>112</v>
      </c>
      <c r="D24772" s="1">
        <v>41570</v>
      </c>
      <c r="F24772">
        <v>2</v>
      </c>
      <c r="G24772">
        <v>71590</v>
      </c>
      <c r="H24772" t="s">
        <v>44</v>
      </c>
      <c r="J24772" t="s">
        <v>14</v>
      </c>
      <c r="K24772">
        <v>60</v>
      </c>
      <c r="L24772" t="s">
        <v>15</v>
      </c>
    </row>
    <row r="24773" spans="1:12">
      <c r="A24773" t="e">
        <f ca="1">E00251514247321</f>
        <v>#NAME?</v>
      </c>
      <c r="B24773">
        <v>448</v>
      </c>
      <c r="C24773" t="s">
        <v>112</v>
      </c>
      <c r="D24773" s="1">
        <v>41802</v>
      </c>
      <c r="F24773">
        <v>2</v>
      </c>
      <c r="G24773">
        <v>5258</v>
      </c>
      <c r="H24773" t="s">
        <v>236</v>
      </c>
      <c r="J24773" t="s">
        <v>14</v>
      </c>
      <c r="K24773">
        <v>60</v>
      </c>
      <c r="L24773" t="s">
        <v>15</v>
      </c>
    </row>
    <row r="24774" spans="1:12">
      <c r="A24774" t="e">
        <f ca="1">E00251514247321</f>
        <v>#NAME?</v>
      </c>
      <c r="B24774">
        <v>448</v>
      </c>
      <c r="C24774" t="s">
        <v>112</v>
      </c>
      <c r="D24774" s="1">
        <v>42080</v>
      </c>
      <c r="F24774">
        <v>2</v>
      </c>
      <c r="G24774">
        <v>78093</v>
      </c>
      <c r="H24774" t="s">
        <v>769</v>
      </c>
      <c r="J24774" t="s">
        <v>14</v>
      </c>
      <c r="K24774">
        <v>61</v>
      </c>
      <c r="L24774" t="s">
        <v>22</v>
      </c>
    </row>
    <row r="24775" spans="1:12">
      <c r="A24775" t="e">
        <f ca="1">E00251514247321</f>
        <v>#NAME?</v>
      </c>
      <c r="B24775">
        <v>448</v>
      </c>
      <c r="C24775" t="s">
        <v>112</v>
      </c>
      <c r="D24775" s="1">
        <v>42440</v>
      </c>
      <c r="F24775">
        <v>2</v>
      </c>
      <c r="G24775">
        <v>3051</v>
      </c>
      <c r="H24775" t="s">
        <v>13</v>
      </c>
      <c r="J24775" t="s">
        <v>14</v>
      </c>
      <c r="K24775">
        <v>62</v>
      </c>
      <c r="L24775" t="s">
        <v>15</v>
      </c>
    </row>
    <row r="24776" spans="1:12">
      <c r="A24776" t="e">
        <f t="shared" ref="A24776:A24781" ca="1" si="223">E00251514152121</f>
        <v>#NAME?</v>
      </c>
      <c r="B24776">
        <v>702</v>
      </c>
      <c r="C24776" t="s">
        <v>293</v>
      </c>
      <c r="D24776" s="1">
        <v>40949</v>
      </c>
      <c r="F24776">
        <v>6</v>
      </c>
      <c r="G24776">
        <v>7233</v>
      </c>
      <c r="H24776" t="s">
        <v>412</v>
      </c>
      <c r="J24776" t="s">
        <v>14</v>
      </c>
      <c r="K24776">
        <v>55</v>
      </c>
      <c r="L24776" t="s">
        <v>15</v>
      </c>
    </row>
    <row r="24777" spans="1:12">
      <c r="A24777" t="e">
        <f t="shared" ca="1" si="223"/>
        <v>#NAME?</v>
      </c>
      <c r="B24777">
        <v>702</v>
      </c>
      <c r="C24777" t="s">
        <v>293</v>
      </c>
      <c r="D24777" s="1">
        <v>41282</v>
      </c>
      <c r="F24777">
        <v>2</v>
      </c>
      <c r="G24777">
        <v>2119</v>
      </c>
      <c r="H24777" t="s">
        <v>82</v>
      </c>
      <c r="J24777" t="s">
        <v>14</v>
      </c>
      <c r="K24777">
        <v>55</v>
      </c>
      <c r="L24777" t="s">
        <v>15</v>
      </c>
    </row>
    <row r="24778" spans="1:12">
      <c r="A24778" t="e">
        <f t="shared" ca="1" si="223"/>
        <v>#NAME?</v>
      </c>
      <c r="B24778">
        <v>702</v>
      </c>
      <c r="C24778" t="s">
        <v>293</v>
      </c>
      <c r="D24778" s="1">
        <v>41366</v>
      </c>
      <c r="F24778">
        <v>2</v>
      </c>
      <c r="G24778">
        <v>3699</v>
      </c>
      <c r="H24778" t="s">
        <v>149</v>
      </c>
      <c r="J24778" t="s">
        <v>14</v>
      </c>
      <c r="K24778">
        <v>56</v>
      </c>
      <c r="L24778" t="s">
        <v>15</v>
      </c>
    </row>
    <row r="24779" spans="1:12">
      <c r="A24779" t="e">
        <f t="shared" ca="1" si="223"/>
        <v>#NAME?</v>
      </c>
      <c r="B24779">
        <v>703</v>
      </c>
      <c r="C24779" t="s">
        <v>305</v>
      </c>
      <c r="D24779" s="1">
        <v>42027</v>
      </c>
      <c r="F24779">
        <v>2</v>
      </c>
      <c r="G24779">
        <v>40490</v>
      </c>
      <c r="H24779" t="s">
        <v>815</v>
      </c>
      <c r="J24779" t="s">
        <v>14</v>
      </c>
      <c r="K24779">
        <v>57</v>
      </c>
      <c r="L24779" t="s">
        <v>15</v>
      </c>
    </row>
    <row r="24780" spans="1:12">
      <c r="A24780" t="e">
        <f t="shared" ca="1" si="223"/>
        <v>#NAME?</v>
      </c>
      <c r="B24780">
        <v>703</v>
      </c>
      <c r="C24780" t="s">
        <v>305</v>
      </c>
      <c r="D24780" s="1">
        <v>42562</v>
      </c>
      <c r="F24780">
        <v>3</v>
      </c>
      <c r="G24780">
        <v>2724</v>
      </c>
      <c r="H24780" t="s">
        <v>73</v>
      </c>
      <c r="J24780" t="s">
        <v>14</v>
      </c>
      <c r="K24780">
        <v>59</v>
      </c>
      <c r="L24780" t="s">
        <v>15</v>
      </c>
    </row>
    <row r="24781" spans="1:12">
      <c r="A24781" t="e">
        <f t="shared" ca="1" si="223"/>
        <v>#NAME?</v>
      </c>
      <c r="B24781">
        <v>703</v>
      </c>
      <c r="C24781" t="s">
        <v>305</v>
      </c>
      <c r="D24781" s="1">
        <v>41837</v>
      </c>
      <c r="F24781">
        <v>5</v>
      </c>
      <c r="G24781">
        <v>4549</v>
      </c>
      <c r="H24781" t="s">
        <v>69</v>
      </c>
      <c r="J24781" t="s">
        <v>14</v>
      </c>
      <c r="K24781">
        <v>57</v>
      </c>
      <c r="L24781" t="s">
        <v>15</v>
      </c>
    </row>
    <row r="24782" spans="1:12">
      <c r="A24782" t="e">
        <f ca="1">E00251532351021</f>
        <v>#NAME?</v>
      </c>
      <c r="B24782">
        <v>490</v>
      </c>
      <c r="C24782" t="s">
        <v>158</v>
      </c>
      <c r="D24782" s="1">
        <v>42569</v>
      </c>
      <c r="F24782">
        <v>2</v>
      </c>
      <c r="G24782">
        <v>4019</v>
      </c>
      <c r="H24782" t="s">
        <v>26</v>
      </c>
      <c r="J24782" t="s">
        <v>14</v>
      </c>
      <c r="K24782">
        <v>58</v>
      </c>
      <c r="L24782" t="s">
        <v>15</v>
      </c>
    </row>
    <row r="24783" spans="1:12">
      <c r="A24783" t="e">
        <f ca="1">E00251532351021</f>
        <v>#NAME?</v>
      </c>
      <c r="B24783">
        <v>490</v>
      </c>
      <c r="C24783" t="s">
        <v>158</v>
      </c>
      <c r="D24783" s="1">
        <v>42576</v>
      </c>
      <c r="F24783">
        <v>1</v>
      </c>
      <c r="G24783">
        <v>30748</v>
      </c>
      <c r="H24783" t="s">
        <v>50</v>
      </c>
      <c r="J24783" t="s">
        <v>14</v>
      </c>
      <c r="K24783">
        <v>58</v>
      </c>
      <c r="L24783" t="s">
        <v>15</v>
      </c>
    </row>
    <row r="24784" spans="1:12">
      <c r="A24784" t="e">
        <f ca="1">E00251439638221</f>
        <v>#NAME?</v>
      </c>
      <c r="B24784">
        <v>4374</v>
      </c>
      <c r="C24784" t="s">
        <v>898</v>
      </c>
      <c r="D24784" s="1">
        <v>42691</v>
      </c>
      <c r="F24784">
        <v>2</v>
      </c>
      <c r="G24784">
        <v>7506</v>
      </c>
      <c r="H24784" t="s">
        <v>539</v>
      </c>
      <c r="J24784" t="s">
        <v>14</v>
      </c>
      <c r="K24784">
        <v>56</v>
      </c>
      <c r="L24784" t="s">
        <v>15</v>
      </c>
    </row>
    <row r="24785" spans="1:12">
      <c r="A24785" t="e">
        <f ca="1">E00251439638221</f>
        <v>#NAME?</v>
      </c>
      <c r="B24785">
        <v>4374</v>
      </c>
      <c r="C24785" t="s">
        <v>898</v>
      </c>
      <c r="D24785" s="1">
        <v>42766</v>
      </c>
      <c r="F24785">
        <v>2</v>
      </c>
      <c r="G24785">
        <v>4019</v>
      </c>
      <c r="H24785" t="s">
        <v>26</v>
      </c>
      <c r="J24785" t="s">
        <v>14</v>
      </c>
      <c r="K24785">
        <v>56</v>
      </c>
      <c r="L24785" t="s">
        <v>15</v>
      </c>
    </row>
    <row r="24786" spans="1:12">
      <c r="A24786" t="e">
        <f ca="1">E00251514152121</f>
        <v>#NAME?</v>
      </c>
      <c r="B24786">
        <v>703</v>
      </c>
      <c r="C24786" t="s">
        <v>305</v>
      </c>
      <c r="D24786" s="1">
        <v>42202</v>
      </c>
      <c r="F24786">
        <v>5</v>
      </c>
      <c r="G24786">
        <v>4549</v>
      </c>
      <c r="H24786" t="s">
        <v>69</v>
      </c>
      <c r="J24786" t="s">
        <v>14</v>
      </c>
      <c r="K24786">
        <v>58</v>
      </c>
      <c r="L24786" t="s">
        <v>15</v>
      </c>
    </row>
    <row r="24787" spans="1:12">
      <c r="A24787" t="e">
        <f ca="1">E00251514152121</f>
        <v>#NAME?</v>
      </c>
      <c r="B24787">
        <v>702</v>
      </c>
      <c r="C24787" t="s">
        <v>293</v>
      </c>
      <c r="D24787" s="1">
        <v>41310</v>
      </c>
      <c r="F24787">
        <v>6</v>
      </c>
      <c r="G24787">
        <v>7262</v>
      </c>
      <c r="H24787" t="s">
        <v>198</v>
      </c>
      <c r="J24787" t="s">
        <v>14</v>
      </c>
      <c r="K24787">
        <v>55</v>
      </c>
      <c r="L24787" t="s">
        <v>15</v>
      </c>
    </row>
    <row r="24788" spans="1:12">
      <c r="A24788" t="e">
        <f ca="1">E00251514152121</f>
        <v>#NAME?</v>
      </c>
      <c r="B24788">
        <v>703</v>
      </c>
      <c r="C24788" t="s">
        <v>305</v>
      </c>
      <c r="D24788" s="1">
        <v>42143</v>
      </c>
      <c r="F24788">
        <v>2</v>
      </c>
      <c r="G24788">
        <v>40490</v>
      </c>
      <c r="H24788" t="s">
        <v>815</v>
      </c>
      <c r="J24788" t="s">
        <v>14</v>
      </c>
      <c r="K24788">
        <v>58</v>
      </c>
      <c r="L24788" t="s">
        <v>15</v>
      </c>
    </row>
    <row r="24789" spans="1:12">
      <c r="A24789" t="e">
        <f ca="1">E00251429309921</f>
        <v>#NAME?</v>
      </c>
      <c r="B24789">
        <v>278</v>
      </c>
      <c r="C24789" t="s">
        <v>222</v>
      </c>
      <c r="D24789" s="1">
        <v>43088</v>
      </c>
      <c r="F24789">
        <v>1</v>
      </c>
      <c r="G24789">
        <v>2722</v>
      </c>
      <c r="H24789" t="s">
        <v>339</v>
      </c>
      <c r="J24789" t="s">
        <v>14</v>
      </c>
      <c r="K24789">
        <v>53</v>
      </c>
      <c r="L24789" t="s">
        <v>15</v>
      </c>
    </row>
    <row r="24790" spans="1:12">
      <c r="A24790" t="e">
        <f ca="1">E00251514152121</f>
        <v>#NAME?</v>
      </c>
      <c r="B24790">
        <v>702</v>
      </c>
      <c r="C24790" t="s">
        <v>293</v>
      </c>
      <c r="D24790" s="1">
        <v>42261</v>
      </c>
      <c r="F24790">
        <v>2</v>
      </c>
      <c r="G24790">
        <v>2724</v>
      </c>
      <c r="H24790" t="s">
        <v>73</v>
      </c>
      <c r="J24790" t="s">
        <v>14</v>
      </c>
      <c r="K24790">
        <v>58</v>
      </c>
      <c r="L24790" t="s">
        <v>15</v>
      </c>
    </row>
    <row r="24791" spans="1:12">
      <c r="A24791" t="e">
        <f ca="1">E00251514152121</f>
        <v>#NAME?</v>
      </c>
      <c r="B24791">
        <v>702</v>
      </c>
      <c r="C24791" t="s">
        <v>293</v>
      </c>
      <c r="D24791" s="1">
        <v>42389</v>
      </c>
      <c r="F24791">
        <v>5</v>
      </c>
      <c r="G24791">
        <v>7919</v>
      </c>
      <c r="H24791" t="s">
        <v>1480</v>
      </c>
      <c r="J24791" t="s">
        <v>14</v>
      </c>
      <c r="K24791">
        <v>58</v>
      </c>
      <c r="L24791" t="s">
        <v>22</v>
      </c>
    </row>
    <row r="24792" spans="1:12">
      <c r="A24792" t="e">
        <f ca="1">E00251514152121</f>
        <v>#NAME?</v>
      </c>
      <c r="B24792">
        <v>702</v>
      </c>
      <c r="C24792" t="s">
        <v>293</v>
      </c>
      <c r="D24792" s="1">
        <v>42495</v>
      </c>
      <c r="F24792">
        <v>1</v>
      </c>
      <c r="G24792">
        <v>4549</v>
      </c>
      <c r="H24792" t="s">
        <v>69</v>
      </c>
      <c r="J24792" t="s">
        <v>14</v>
      </c>
      <c r="K24792">
        <v>59</v>
      </c>
      <c r="L24792" t="s">
        <v>15</v>
      </c>
    </row>
    <row r="24793" spans="1:12">
      <c r="A24793" t="e">
        <f ca="1">E00251529585321</f>
        <v>#NAME?</v>
      </c>
      <c r="B24793">
        <v>192</v>
      </c>
      <c r="C24793" t="s">
        <v>321</v>
      </c>
      <c r="D24793" s="1">
        <v>42368</v>
      </c>
      <c r="F24793">
        <v>1</v>
      </c>
      <c r="G24793">
        <v>460</v>
      </c>
      <c r="H24793" t="s">
        <v>16</v>
      </c>
      <c r="J24793" t="s">
        <v>14</v>
      </c>
      <c r="K24793">
        <v>51</v>
      </c>
      <c r="L24793" t="s">
        <v>15</v>
      </c>
    </row>
    <row r="24794" spans="1:12">
      <c r="A24794" t="e">
        <f ca="1">E00251532351021</f>
        <v>#NAME?</v>
      </c>
      <c r="B24794">
        <v>490</v>
      </c>
      <c r="C24794" t="s">
        <v>158</v>
      </c>
      <c r="D24794" s="1">
        <v>41702</v>
      </c>
      <c r="F24794">
        <v>3</v>
      </c>
      <c r="G24794">
        <v>7243</v>
      </c>
      <c r="H24794" t="s">
        <v>42</v>
      </c>
      <c r="J24794" t="s">
        <v>14</v>
      </c>
      <c r="K24794">
        <v>55</v>
      </c>
      <c r="L24794" t="s">
        <v>15</v>
      </c>
    </row>
    <row r="24795" spans="1:12">
      <c r="A24795" t="e">
        <f ca="1">E00251532351021</f>
        <v>#NAME?</v>
      </c>
      <c r="B24795">
        <v>490</v>
      </c>
      <c r="C24795" t="s">
        <v>158</v>
      </c>
      <c r="D24795" s="1">
        <v>42481</v>
      </c>
      <c r="F24795">
        <v>2</v>
      </c>
      <c r="G24795">
        <v>1179</v>
      </c>
      <c r="H24795" t="s">
        <v>180</v>
      </c>
      <c r="J24795" t="s">
        <v>14</v>
      </c>
      <c r="K24795">
        <v>57</v>
      </c>
      <c r="L24795" t="s">
        <v>15</v>
      </c>
    </row>
    <row r="24796" spans="1:12">
      <c r="A24796" t="e">
        <f ca="1">E00251514152121</f>
        <v>#NAME?</v>
      </c>
      <c r="B24796">
        <v>702</v>
      </c>
      <c r="C24796" t="s">
        <v>293</v>
      </c>
      <c r="D24796" s="1">
        <v>42634</v>
      </c>
      <c r="F24796">
        <v>6</v>
      </c>
      <c r="G24796">
        <v>4549</v>
      </c>
      <c r="H24796" t="s">
        <v>69</v>
      </c>
      <c r="J24796" t="s">
        <v>14</v>
      </c>
      <c r="K24796">
        <v>59</v>
      </c>
      <c r="L24796" t="s">
        <v>15</v>
      </c>
    </row>
    <row r="24797" spans="1:12">
      <c r="A24797" t="e">
        <f ca="1">E00251514152121</f>
        <v>#NAME?</v>
      </c>
      <c r="B24797">
        <v>703</v>
      </c>
      <c r="C24797" t="s">
        <v>305</v>
      </c>
      <c r="D24797" s="1">
        <v>41837</v>
      </c>
      <c r="F24797">
        <v>3</v>
      </c>
      <c r="G24797">
        <v>3699</v>
      </c>
      <c r="H24797" t="s">
        <v>149</v>
      </c>
      <c r="J24797" t="s">
        <v>14</v>
      </c>
      <c r="K24797">
        <v>57</v>
      </c>
      <c r="L24797" t="s">
        <v>15</v>
      </c>
    </row>
    <row r="24798" spans="1:12">
      <c r="A24798" t="e">
        <f ca="1">E00251514152121</f>
        <v>#NAME?</v>
      </c>
      <c r="B24798">
        <v>703</v>
      </c>
      <c r="C24798" t="s">
        <v>305</v>
      </c>
      <c r="D24798" s="1">
        <v>42061</v>
      </c>
      <c r="F24798">
        <v>4</v>
      </c>
      <c r="G24798">
        <v>2724</v>
      </c>
      <c r="H24798" t="s">
        <v>73</v>
      </c>
      <c r="J24798" t="s">
        <v>14</v>
      </c>
      <c r="K24798">
        <v>58</v>
      </c>
      <c r="L24798" t="s">
        <v>15</v>
      </c>
    </row>
    <row r="24799" spans="1:12">
      <c r="A24799" t="e">
        <f ca="1">E00251514152121</f>
        <v>#NAME?</v>
      </c>
      <c r="B24799">
        <v>703</v>
      </c>
      <c r="C24799" t="s">
        <v>305</v>
      </c>
      <c r="D24799" s="1">
        <v>42585</v>
      </c>
      <c r="F24799">
        <v>3</v>
      </c>
      <c r="G24799">
        <v>40490</v>
      </c>
      <c r="H24799" t="s">
        <v>815</v>
      </c>
      <c r="J24799" t="s">
        <v>14</v>
      </c>
      <c r="K24799">
        <v>59</v>
      </c>
      <c r="L24799" t="s">
        <v>15</v>
      </c>
    </row>
    <row r="24800" spans="1:12">
      <c r="A24800" t="e">
        <f ca="1">E00251514152121</f>
        <v>#NAME?</v>
      </c>
      <c r="B24800">
        <v>703</v>
      </c>
      <c r="C24800" t="s">
        <v>305</v>
      </c>
      <c r="D24800" s="1">
        <v>42769</v>
      </c>
      <c r="F24800">
        <v>3</v>
      </c>
      <c r="G24800">
        <v>1119</v>
      </c>
      <c r="H24800" t="s">
        <v>638</v>
      </c>
      <c r="J24800" t="s">
        <v>14</v>
      </c>
      <c r="K24800">
        <v>59</v>
      </c>
      <c r="L24800" t="s">
        <v>15</v>
      </c>
    </row>
    <row r="24801" spans="1:12">
      <c r="A24801" t="e">
        <f ca="1">E00251532351021</f>
        <v>#NAME?</v>
      </c>
      <c r="B24801">
        <v>490</v>
      </c>
      <c r="C24801" t="s">
        <v>158</v>
      </c>
      <c r="D24801" s="1">
        <v>42629</v>
      </c>
      <c r="F24801">
        <v>2</v>
      </c>
      <c r="G24801">
        <v>7292</v>
      </c>
      <c r="H24801" t="s">
        <v>189</v>
      </c>
      <c r="J24801" t="s">
        <v>14</v>
      </c>
      <c r="K24801">
        <v>58</v>
      </c>
      <c r="L24801" t="s">
        <v>15</v>
      </c>
    </row>
    <row r="24802" spans="1:12">
      <c r="A24802" t="e">
        <f ca="1">E00251532351021</f>
        <v>#NAME?</v>
      </c>
      <c r="B24802">
        <v>490</v>
      </c>
      <c r="C24802" t="s">
        <v>158</v>
      </c>
      <c r="D24802" s="1">
        <v>42947</v>
      </c>
      <c r="F24802">
        <v>3</v>
      </c>
      <c r="G24802">
        <v>72191</v>
      </c>
      <c r="H24802" t="s">
        <v>883</v>
      </c>
      <c r="J24802" t="s">
        <v>14</v>
      </c>
      <c r="K24802">
        <v>59</v>
      </c>
      <c r="L24802" t="s">
        <v>15</v>
      </c>
    </row>
    <row r="24803" spans="1:12">
      <c r="A24803" t="e">
        <f ca="1">E00251531497221</f>
        <v>#NAME?</v>
      </c>
      <c r="B24803">
        <v>729</v>
      </c>
      <c r="C24803" t="s">
        <v>68</v>
      </c>
      <c r="D24803" s="1">
        <v>42010</v>
      </c>
      <c r="E24803">
        <v>3</v>
      </c>
      <c r="F24803">
        <v>1</v>
      </c>
      <c r="G24803">
        <v>71596</v>
      </c>
      <c r="H24803" t="s">
        <v>505</v>
      </c>
      <c r="J24803" t="s">
        <v>34</v>
      </c>
      <c r="K24803">
        <v>63</v>
      </c>
      <c r="L24803" t="s">
        <v>15</v>
      </c>
    </row>
    <row r="24804" spans="1:12">
      <c r="A24804" t="e">
        <f ca="1">E00251528150321</f>
        <v>#NAME?</v>
      </c>
      <c r="B24804">
        <v>47</v>
      </c>
      <c r="C24804" t="s">
        <v>494</v>
      </c>
      <c r="D24804" s="1">
        <v>42151</v>
      </c>
      <c r="F24804">
        <v>2</v>
      </c>
      <c r="G24804">
        <v>7831</v>
      </c>
      <c r="H24804" t="s">
        <v>274</v>
      </c>
      <c r="J24804" t="s">
        <v>14</v>
      </c>
      <c r="K24804">
        <v>50</v>
      </c>
      <c r="L24804" t="s">
        <v>22</v>
      </c>
    </row>
    <row r="24805" spans="1:12">
      <c r="A24805" t="e">
        <f ca="1">E00251513050821</f>
        <v>#NAME?</v>
      </c>
      <c r="B24805">
        <v>457</v>
      </c>
      <c r="C24805" t="s">
        <v>137</v>
      </c>
      <c r="D24805" s="1">
        <v>41122</v>
      </c>
      <c r="F24805">
        <v>1</v>
      </c>
      <c r="G24805">
        <v>5690</v>
      </c>
      <c r="H24805" t="s">
        <v>889</v>
      </c>
      <c r="J24805" t="s">
        <v>14</v>
      </c>
      <c r="K24805">
        <v>52</v>
      </c>
      <c r="L24805" t="s">
        <v>15</v>
      </c>
    </row>
    <row r="24806" spans="1:12">
      <c r="A24806" t="e">
        <f ca="1">E00251513050821</f>
        <v>#NAME?</v>
      </c>
      <c r="B24806">
        <v>457</v>
      </c>
      <c r="C24806" t="s">
        <v>137</v>
      </c>
      <c r="D24806" s="1">
        <v>41173</v>
      </c>
      <c r="F24806">
        <v>1</v>
      </c>
      <c r="G24806">
        <v>5920</v>
      </c>
      <c r="H24806" t="s">
        <v>417</v>
      </c>
      <c r="J24806" t="s">
        <v>14</v>
      </c>
      <c r="K24806">
        <v>52</v>
      </c>
      <c r="L24806" t="s">
        <v>15</v>
      </c>
    </row>
    <row r="24807" spans="1:12">
      <c r="A24807" t="e">
        <f ca="1">E00251513050821</f>
        <v>#NAME?</v>
      </c>
      <c r="B24807">
        <v>457</v>
      </c>
      <c r="C24807" t="s">
        <v>137</v>
      </c>
      <c r="D24807" s="1">
        <v>42380</v>
      </c>
      <c r="F24807">
        <v>1</v>
      </c>
      <c r="G24807">
        <v>78900</v>
      </c>
      <c r="H24807" t="s">
        <v>79</v>
      </c>
      <c r="J24807" t="s">
        <v>14</v>
      </c>
      <c r="K24807">
        <v>56</v>
      </c>
      <c r="L24807" t="s">
        <v>22</v>
      </c>
    </row>
    <row r="24808" spans="1:12">
      <c r="A24808" t="e">
        <f t="shared" ref="A24808:A24815" ca="1" si="224">E00251514152121</f>
        <v>#NAME?</v>
      </c>
      <c r="B24808">
        <v>703</v>
      </c>
      <c r="C24808" t="s">
        <v>305</v>
      </c>
      <c r="D24808" s="1">
        <v>42579</v>
      </c>
      <c r="F24808">
        <v>2</v>
      </c>
      <c r="G24808">
        <v>78096</v>
      </c>
      <c r="H24808" t="s">
        <v>939</v>
      </c>
      <c r="J24808" t="s">
        <v>14</v>
      </c>
      <c r="K24808">
        <v>59</v>
      </c>
      <c r="L24808" t="s">
        <v>22</v>
      </c>
    </row>
    <row r="24809" spans="1:12">
      <c r="A24809" t="e">
        <f t="shared" ca="1" si="224"/>
        <v>#NAME?</v>
      </c>
      <c r="B24809">
        <v>703</v>
      </c>
      <c r="C24809" t="s">
        <v>305</v>
      </c>
      <c r="D24809" s="1">
        <v>42592</v>
      </c>
      <c r="F24809">
        <v>4</v>
      </c>
      <c r="G24809">
        <v>2119</v>
      </c>
      <c r="H24809" t="s">
        <v>82</v>
      </c>
      <c r="J24809" t="s">
        <v>14</v>
      </c>
      <c r="K24809">
        <v>59</v>
      </c>
      <c r="L24809" t="s">
        <v>15</v>
      </c>
    </row>
    <row r="24810" spans="1:12">
      <c r="A24810" t="e">
        <f t="shared" ca="1" si="224"/>
        <v>#NAME?</v>
      </c>
      <c r="B24810">
        <v>703</v>
      </c>
      <c r="C24810" t="s">
        <v>305</v>
      </c>
      <c r="D24810" s="1">
        <v>42593</v>
      </c>
      <c r="F24810">
        <v>5</v>
      </c>
      <c r="G24810">
        <v>4549</v>
      </c>
      <c r="H24810" t="s">
        <v>69</v>
      </c>
      <c r="J24810" t="s">
        <v>14</v>
      </c>
      <c r="K24810">
        <v>59</v>
      </c>
      <c r="L24810" t="s">
        <v>15</v>
      </c>
    </row>
    <row r="24811" spans="1:12">
      <c r="A24811" t="e">
        <f t="shared" ca="1" si="224"/>
        <v>#NAME?</v>
      </c>
      <c r="B24811">
        <v>703</v>
      </c>
      <c r="C24811" t="s">
        <v>305</v>
      </c>
      <c r="D24811" s="1">
        <v>42593</v>
      </c>
      <c r="F24811">
        <v>6</v>
      </c>
      <c r="G24811">
        <v>78321</v>
      </c>
      <c r="H24811" t="s">
        <v>490</v>
      </c>
      <c r="J24811" t="s">
        <v>14</v>
      </c>
      <c r="K24811">
        <v>59</v>
      </c>
      <c r="L24811" t="s">
        <v>22</v>
      </c>
    </row>
    <row r="24812" spans="1:12">
      <c r="A24812" t="e">
        <f t="shared" ca="1" si="224"/>
        <v>#NAME?</v>
      </c>
      <c r="B24812">
        <v>703</v>
      </c>
      <c r="C24812" t="s">
        <v>305</v>
      </c>
      <c r="D24812" s="1">
        <v>42592</v>
      </c>
      <c r="F24812">
        <v>6</v>
      </c>
      <c r="G24812">
        <v>78321</v>
      </c>
      <c r="H24812" t="s">
        <v>490</v>
      </c>
      <c r="J24812" t="s">
        <v>14</v>
      </c>
      <c r="K24812">
        <v>59</v>
      </c>
      <c r="L24812" t="s">
        <v>22</v>
      </c>
    </row>
    <row r="24813" spans="1:12">
      <c r="A24813" t="e">
        <f t="shared" ca="1" si="224"/>
        <v>#NAME?</v>
      </c>
      <c r="B24813">
        <v>703</v>
      </c>
      <c r="C24813" t="s">
        <v>305</v>
      </c>
      <c r="D24813" s="1">
        <v>42639</v>
      </c>
      <c r="F24813">
        <v>6</v>
      </c>
      <c r="G24813">
        <v>4549</v>
      </c>
      <c r="H24813" t="s">
        <v>69</v>
      </c>
      <c r="J24813" t="s">
        <v>14</v>
      </c>
      <c r="K24813">
        <v>59</v>
      </c>
      <c r="L24813" t="s">
        <v>15</v>
      </c>
    </row>
    <row r="24814" spans="1:12">
      <c r="A24814" t="e">
        <f t="shared" ca="1" si="224"/>
        <v>#NAME?</v>
      </c>
      <c r="B24814">
        <v>703</v>
      </c>
      <c r="C24814" t="s">
        <v>305</v>
      </c>
      <c r="D24814" s="1">
        <v>42678</v>
      </c>
      <c r="F24814">
        <v>1</v>
      </c>
      <c r="G24814">
        <v>40490</v>
      </c>
      <c r="H24814" t="s">
        <v>815</v>
      </c>
      <c r="J24814" t="s">
        <v>14</v>
      </c>
      <c r="K24814">
        <v>59</v>
      </c>
      <c r="L24814" t="s">
        <v>15</v>
      </c>
    </row>
    <row r="24815" spans="1:12">
      <c r="A24815" t="e">
        <f t="shared" ca="1" si="224"/>
        <v>#NAME?</v>
      </c>
      <c r="B24815">
        <v>703</v>
      </c>
      <c r="C24815" t="s">
        <v>305</v>
      </c>
      <c r="D24815" s="1">
        <v>42803</v>
      </c>
      <c r="F24815">
        <v>2</v>
      </c>
      <c r="G24815">
        <v>7429</v>
      </c>
      <c r="H24815" t="s">
        <v>895</v>
      </c>
      <c r="J24815" t="s">
        <v>14</v>
      </c>
      <c r="K24815">
        <v>60</v>
      </c>
      <c r="L24815" t="s">
        <v>15</v>
      </c>
    </row>
    <row r="24816" spans="1:12">
      <c r="A24816" t="e">
        <f ca="1">E00251439638221</f>
        <v>#NAME?</v>
      </c>
      <c r="B24816">
        <v>4374</v>
      </c>
      <c r="C24816" t="s">
        <v>898</v>
      </c>
      <c r="D24816" s="1">
        <v>42766</v>
      </c>
      <c r="F24816">
        <v>5</v>
      </c>
      <c r="G24816">
        <v>7506</v>
      </c>
      <c r="H24816" t="s">
        <v>539</v>
      </c>
      <c r="J24816" t="s">
        <v>14</v>
      </c>
      <c r="K24816">
        <v>56</v>
      </c>
      <c r="L24816" t="s">
        <v>15</v>
      </c>
    </row>
    <row r="24817" spans="1:12">
      <c r="A24817" t="e">
        <f ca="1">E00251514152121</f>
        <v>#NAME?</v>
      </c>
      <c r="B24817">
        <v>702</v>
      </c>
      <c r="C24817" t="s">
        <v>293</v>
      </c>
      <c r="D24817" s="1">
        <v>42634</v>
      </c>
      <c r="F24817">
        <v>5</v>
      </c>
      <c r="G24817">
        <v>5699</v>
      </c>
      <c r="H24817" t="s">
        <v>329</v>
      </c>
      <c r="J24817" t="s">
        <v>14</v>
      </c>
      <c r="K24817">
        <v>59</v>
      </c>
      <c r="L24817" t="s">
        <v>15</v>
      </c>
    </row>
    <row r="24818" spans="1:12">
      <c r="A24818" t="e">
        <f ca="1">E00251528624321</f>
        <v>#NAME?</v>
      </c>
      <c r="B24818">
        <v>291</v>
      </c>
      <c r="C24818" t="s">
        <v>160</v>
      </c>
      <c r="D24818" s="1">
        <v>42320</v>
      </c>
      <c r="F24818">
        <v>1</v>
      </c>
      <c r="G24818">
        <v>6861</v>
      </c>
      <c r="H24818" t="s">
        <v>1498</v>
      </c>
      <c r="J24818" t="s">
        <v>14</v>
      </c>
      <c r="K24818">
        <v>50</v>
      </c>
      <c r="L24818" t="s">
        <v>15</v>
      </c>
    </row>
    <row r="24819" spans="1:12">
      <c r="A24819" t="e">
        <f ca="1">E00251429810321</f>
        <v>#NAME?</v>
      </c>
      <c r="B24819">
        <v>153</v>
      </c>
      <c r="C24819" t="s">
        <v>906</v>
      </c>
      <c r="D24819" s="1">
        <v>42530</v>
      </c>
      <c r="F24819">
        <v>3</v>
      </c>
      <c r="G24819">
        <v>4019</v>
      </c>
      <c r="H24819" t="s">
        <v>26</v>
      </c>
      <c r="J24819" t="s">
        <v>14</v>
      </c>
      <c r="K24819">
        <v>60</v>
      </c>
      <c r="L24819" t="s">
        <v>15</v>
      </c>
    </row>
    <row r="24820" spans="1:12">
      <c r="A24820" t="e">
        <f ca="1">E00251430176021</f>
        <v>#NAME?</v>
      </c>
      <c r="B24820">
        <v>4842</v>
      </c>
      <c r="C24820" t="s">
        <v>949</v>
      </c>
      <c r="D24820" s="1">
        <v>42189</v>
      </c>
      <c r="F24820">
        <v>3</v>
      </c>
      <c r="G24820">
        <v>496</v>
      </c>
      <c r="H24820" t="s">
        <v>190</v>
      </c>
      <c r="I24820" t="s">
        <v>148</v>
      </c>
      <c r="J24820" t="s">
        <v>57</v>
      </c>
      <c r="K24820">
        <v>57</v>
      </c>
      <c r="L24820" t="s">
        <v>15</v>
      </c>
    </row>
    <row r="24821" spans="1:12">
      <c r="A24821" t="e">
        <f ca="1">E00251432430821</f>
        <v>#NAME?</v>
      </c>
      <c r="B24821">
        <v>500</v>
      </c>
      <c r="C24821" t="s">
        <v>161</v>
      </c>
      <c r="D24821" s="1">
        <v>41171</v>
      </c>
      <c r="F24821">
        <v>3</v>
      </c>
      <c r="G24821">
        <v>7831</v>
      </c>
      <c r="H24821" t="s">
        <v>274</v>
      </c>
      <c r="J24821" t="s">
        <v>14</v>
      </c>
      <c r="K24821">
        <v>54</v>
      </c>
      <c r="L24821" t="s">
        <v>22</v>
      </c>
    </row>
    <row r="24822" spans="1:12">
      <c r="A24822" t="e">
        <f ca="1">E00251529064121</f>
        <v>#NAME?</v>
      </c>
      <c r="B24822">
        <v>291</v>
      </c>
      <c r="C24822" t="s">
        <v>160</v>
      </c>
      <c r="D24822" s="1">
        <v>40981</v>
      </c>
      <c r="F24822">
        <v>1</v>
      </c>
      <c r="G24822">
        <v>93</v>
      </c>
      <c r="H24822" t="s">
        <v>29</v>
      </c>
      <c r="J24822" t="s">
        <v>14</v>
      </c>
      <c r="K24822">
        <v>51</v>
      </c>
      <c r="L24822" t="s">
        <v>15</v>
      </c>
    </row>
    <row r="24823" spans="1:12">
      <c r="A24823" t="e">
        <f ca="1">E00251529064121</f>
        <v>#NAME?</v>
      </c>
      <c r="B24823">
        <v>291</v>
      </c>
      <c r="C24823" t="s">
        <v>160</v>
      </c>
      <c r="D24823" s="1">
        <v>42447</v>
      </c>
      <c r="F24823">
        <v>1</v>
      </c>
      <c r="G24823">
        <v>5641</v>
      </c>
      <c r="H24823" t="s">
        <v>1040</v>
      </c>
      <c r="J24823" t="s">
        <v>14</v>
      </c>
      <c r="K24823">
        <v>55</v>
      </c>
      <c r="L24823" t="s">
        <v>15</v>
      </c>
    </row>
    <row r="24824" spans="1:12">
      <c r="A24824" t="e">
        <f ca="1">E00251429810321</f>
        <v>#NAME?</v>
      </c>
      <c r="B24824">
        <v>151</v>
      </c>
      <c r="C24824" t="s">
        <v>381</v>
      </c>
      <c r="D24824" s="1">
        <v>41256</v>
      </c>
      <c r="F24824">
        <v>2</v>
      </c>
      <c r="G24824">
        <v>4019</v>
      </c>
      <c r="H24824" t="s">
        <v>26</v>
      </c>
      <c r="J24824" t="s">
        <v>14</v>
      </c>
      <c r="K24824">
        <v>57</v>
      </c>
      <c r="L24824" t="s">
        <v>15</v>
      </c>
    </row>
    <row r="24825" spans="1:12">
      <c r="A24825" t="e">
        <f ca="1">E00251716551821</f>
        <v>#NAME?</v>
      </c>
      <c r="B24825">
        <v>7504</v>
      </c>
      <c r="C24825" t="s">
        <v>162</v>
      </c>
      <c r="D24825" s="1">
        <v>42695</v>
      </c>
      <c r="F24825">
        <v>2</v>
      </c>
      <c r="G24825">
        <v>4019</v>
      </c>
      <c r="H24825" t="s">
        <v>26</v>
      </c>
      <c r="J24825" t="s">
        <v>14</v>
      </c>
      <c r="K24825">
        <v>47</v>
      </c>
      <c r="L24825" t="s">
        <v>15</v>
      </c>
    </row>
    <row r="24826" spans="1:12">
      <c r="A24826" t="e">
        <f ca="1">E00251716551821</f>
        <v>#NAME?</v>
      </c>
      <c r="B24826">
        <v>7504</v>
      </c>
      <c r="C24826" t="s">
        <v>162</v>
      </c>
      <c r="D24826" s="1">
        <v>42873</v>
      </c>
      <c r="F24826">
        <v>4</v>
      </c>
      <c r="G24826">
        <v>2729</v>
      </c>
      <c r="H24826" t="s">
        <v>115</v>
      </c>
      <c r="J24826" t="s">
        <v>14</v>
      </c>
      <c r="K24826">
        <v>47</v>
      </c>
      <c r="L24826" t="s">
        <v>15</v>
      </c>
    </row>
    <row r="24827" spans="1:12">
      <c r="A24827" t="e">
        <f ca="1">E00251716551821</f>
        <v>#NAME?</v>
      </c>
      <c r="B24827">
        <v>7504</v>
      </c>
      <c r="C24827" t="s">
        <v>162</v>
      </c>
      <c r="D24827" s="1">
        <v>42895</v>
      </c>
      <c r="F24827">
        <v>2</v>
      </c>
      <c r="G24827">
        <v>4019</v>
      </c>
      <c r="H24827" t="s">
        <v>26</v>
      </c>
      <c r="J24827" t="s">
        <v>14</v>
      </c>
      <c r="K24827">
        <v>47</v>
      </c>
      <c r="L24827" t="s">
        <v>15</v>
      </c>
    </row>
    <row r="24828" spans="1:12">
      <c r="A24828" t="e">
        <f ca="1">E00251528960921</f>
        <v>#NAME?</v>
      </c>
      <c r="B24828">
        <v>285</v>
      </c>
      <c r="C24828" t="s">
        <v>117</v>
      </c>
      <c r="D24828" s="1">
        <v>41087</v>
      </c>
      <c r="F24828">
        <v>1</v>
      </c>
      <c r="G24828">
        <v>463</v>
      </c>
      <c r="H24828" t="s">
        <v>259</v>
      </c>
      <c r="J24828" t="s">
        <v>14</v>
      </c>
      <c r="K24828">
        <v>46</v>
      </c>
      <c r="L24828" t="s">
        <v>15</v>
      </c>
    </row>
    <row r="24829" spans="1:12">
      <c r="A24829" t="e">
        <f ca="1">E00251616870121</f>
        <v>#NAME?</v>
      </c>
      <c r="B24829">
        <v>701</v>
      </c>
      <c r="C24829" t="s">
        <v>72</v>
      </c>
      <c r="D24829" s="1">
        <v>41676</v>
      </c>
      <c r="F24829">
        <v>5</v>
      </c>
      <c r="G24829">
        <v>49390</v>
      </c>
      <c r="H24829" t="s">
        <v>59</v>
      </c>
      <c r="J24829" t="s">
        <v>14</v>
      </c>
      <c r="K24829">
        <v>51</v>
      </c>
      <c r="L24829" t="s">
        <v>15</v>
      </c>
    </row>
    <row r="24830" spans="1:12">
      <c r="A24830" t="e">
        <f ca="1">E00251439807421</f>
        <v>#NAME?</v>
      </c>
      <c r="B24830">
        <v>354</v>
      </c>
      <c r="C24830" t="s">
        <v>826</v>
      </c>
      <c r="D24830" s="1">
        <v>42006</v>
      </c>
      <c r="F24830">
        <v>1</v>
      </c>
      <c r="G24830">
        <v>490</v>
      </c>
      <c r="H24830" t="s">
        <v>203</v>
      </c>
      <c r="J24830" t="s">
        <v>14</v>
      </c>
      <c r="K24830">
        <v>54</v>
      </c>
      <c r="L24830" t="s">
        <v>15</v>
      </c>
    </row>
    <row r="24831" spans="1:12">
      <c r="A24831" t="e">
        <f ca="1">E00251439807421</f>
        <v>#NAME?</v>
      </c>
      <c r="B24831">
        <v>494</v>
      </c>
      <c r="C24831" t="s">
        <v>63</v>
      </c>
      <c r="D24831" s="1">
        <v>41554</v>
      </c>
      <c r="F24831">
        <v>1</v>
      </c>
      <c r="G24831">
        <v>7245</v>
      </c>
      <c r="H24831" t="s">
        <v>116</v>
      </c>
      <c r="J24831" t="s">
        <v>14</v>
      </c>
      <c r="K24831">
        <v>53</v>
      </c>
      <c r="L24831" t="s">
        <v>15</v>
      </c>
    </row>
    <row r="24832" spans="1:12">
      <c r="A24832" t="e">
        <f ca="1">E00251518518221</f>
        <v>#NAME?</v>
      </c>
      <c r="B24832">
        <v>276</v>
      </c>
      <c r="C24832" t="s">
        <v>122</v>
      </c>
      <c r="D24832" s="1">
        <v>41064</v>
      </c>
      <c r="F24832">
        <v>1</v>
      </c>
      <c r="G24832">
        <v>7804</v>
      </c>
      <c r="H24832" t="s">
        <v>43</v>
      </c>
      <c r="J24832" t="s">
        <v>14</v>
      </c>
      <c r="K24832">
        <v>49</v>
      </c>
      <c r="L24832" t="s">
        <v>22</v>
      </c>
    </row>
    <row r="24833" spans="1:12">
      <c r="A24833" t="e">
        <f ca="1">E00251439807421</f>
        <v>#NAME?</v>
      </c>
      <c r="B24833">
        <v>354</v>
      </c>
      <c r="C24833" t="s">
        <v>826</v>
      </c>
      <c r="D24833" s="1">
        <v>42447</v>
      </c>
      <c r="F24833">
        <v>2</v>
      </c>
      <c r="G24833">
        <v>25000</v>
      </c>
      <c r="H24833" t="s">
        <v>178</v>
      </c>
      <c r="J24833" t="s">
        <v>14</v>
      </c>
      <c r="K24833">
        <v>56</v>
      </c>
      <c r="L24833" t="s">
        <v>15</v>
      </c>
    </row>
    <row r="24834" spans="1:12">
      <c r="A24834" t="e">
        <f ca="1">E00251616870121</f>
        <v>#NAME?</v>
      </c>
      <c r="B24834">
        <v>701</v>
      </c>
      <c r="C24834" t="s">
        <v>72</v>
      </c>
      <c r="D24834" s="1">
        <v>41955</v>
      </c>
      <c r="F24834">
        <v>6</v>
      </c>
      <c r="G24834">
        <v>3009</v>
      </c>
      <c r="H24834" t="s">
        <v>947</v>
      </c>
      <c r="J24834" t="s">
        <v>14</v>
      </c>
      <c r="K24834">
        <v>52</v>
      </c>
      <c r="L24834" t="s">
        <v>15</v>
      </c>
    </row>
    <row r="24835" spans="1:12">
      <c r="A24835" t="e">
        <f ca="1">E00251616870121</f>
        <v>#NAME?</v>
      </c>
      <c r="B24835">
        <v>701</v>
      </c>
      <c r="C24835" t="s">
        <v>72</v>
      </c>
      <c r="D24835" s="1">
        <v>42103</v>
      </c>
      <c r="F24835">
        <v>1</v>
      </c>
      <c r="G24835">
        <v>49390</v>
      </c>
      <c r="H24835" t="s">
        <v>59</v>
      </c>
      <c r="J24835" t="s">
        <v>14</v>
      </c>
      <c r="K24835">
        <v>53</v>
      </c>
      <c r="L24835" t="s">
        <v>15</v>
      </c>
    </row>
    <row r="24836" spans="1:12">
      <c r="A24836" t="e">
        <f ca="1">E00251524964221</f>
        <v>#NAME?</v>
      </c>
      <c r="B24836">
        <v>460</v>
      </c>
      <c r="C24836" t="s">
        <v>711</v>
      </c>
      <c r="D24836" s="1">
        <v>41415</v>
      </c>
      <c r="F24836">
        <v>2</v>
      </c>
      <c r="G24836">
        <v>71536</v>
      </c>
      <c r="H24836" t="s">
        <v>70</v>
      </c>
      <c r="J24836" t="s">
        <v>14</v>
      </c>
      <c r="K24836">
        <v>39</v>
      </c>
      <c r="L24836" t="s">
        <v>15</v>
      </c>
    </row>
    <row r="24837" spans="1:12">
      <c r="A24837" t="e">
        <f ca="1">E00251439807421</f>
        <v>#NAME?</v>
      </c>
      <c r="B24837">
        <v>354</v>
      </c>
      <c r="C24837" t="s">
        <v>826</v>
      </c>
      <c r="D24837" s="1">
        <v>43028</v>
      </c>
      <c r="F24837">
        <v>1</v>
      </c>
      <c r="G24837">
        <v>4019</v>
      </c>
      <c r="H24837" t="s">
        <v>26</v>
      </c>
      <c r="J24837" t="s">
        <v>14</v>
      </c>
      <c r="K24837">
        <v>57</v>
      </c>
      <c r="L24837" t="s">
        <v>15</v>
      </c>
    </row>
    <row r="24838" spans="1:12">
      <c r="A24838" t="e">
        <f ca="1">E00251424849521</f>
        <v>#NAME?</v>
      </c>
      <c r="B24838">
        <v>122</v>
      </c>
      <c r="C24838" t="s">
        <v>522</v>
      </c>
      <c r="D24838" s="1">
        <v>42284</v>
      </c>
      <c r="F24838">
        <v>1</v>
      </c>
      <c r="G24838">
        <v>30002</v>
      </c>
      <c r="H24838" t="s">
        <v>492</v>
      </c>
      <c r="J24838" t="s">
        <v>14</v>
      </c>
      <c r="K24838">
        <v>51</v>
      </c>
      <c r="L24838" t="s">
        <v>15</v>
      </c>
    </row>
    <row r="24839" spans="1:12">
      <c r="A24839" t="e">
        <f ca="1">E00251424849521</f>
        <v>#NAME?</v>
      </c>
      <c r="B24839">
        <v>122</v>
      </c>
      <c r="C24839" t="s">
        <v>522</v>
      </c>
      <c r="D24839" s="1">
        <v>42387</v>
      </c>
      <c r="F24839">
        <v>1</v>
      </c>
      <c r="G24839">
        <v>30000</v>
      </c>
      <c r="H24839" t="s">
        <v>144</v>
      </c>
      <c r="J24839" t="s">
        <v>14</v>
      </c>
      <c r="K24839">
        <v>51</v>
      </c>
      <c r="L24839" t="s">
        <v>15</v>
      </c>
    </row>
    <row r="24840" spans="1:12">
      <c r="A24840" t="e">
        <f ca="1">E00251424849521</f>
        <v>#NAME?</v>
      </c>
      <c r="B24840">
        <v>122</v>
      </c>
      <c r="C24840" t="s">
        <v>522</v>
      </c>
      <c r="D24840" s="1">
        <v>42415</v>
      </c>
      <c r="F24840">
        <v>1</v>
      </c>
      <c r="G24840">
        <v>30000</v>
      </c>
      <c r="H24840" t="s">
        <v>144</v>
      </c>
      <c r="J24840" t="s">
        <v>14</v>
      </c>
      <c r="K24840">
        <v>52</v>
      </c>
      <c r="L24840" t="s">
        <v>15</v>
      </c>
    </row>
    <row r="24841" spans="1:12">
      <c r="A24841" t="e">
        <f ca="1">E00251424849521</f>
        <v>#NAME?</v>
      </c>
      <c r="B24841">
        <v>122</v>
      </c>
      <c r="C24841" t="s">
        <v>522</v>
      </c>
      <c r="D24841" s="1">
        <v>42690</v>
      </c>
      <c r="F24841">
        <v>1</v>
      </c>
      <c r="G24841">
        <v>6111</v>
      </c>
      <c r="H24841" t="s">
        <v>937</v>
      </c>
      <c r="J24841" t="s">
        <v>14</v>
      </c>
      <c r="K24841">
        <v>52</v>
      </c>
      <c r="L24841" t="s">
        <v>15</v>
      </c>
    </row>
    <row r="24842" spans="1:12">
      <c r="A24842" t="e">
        <f ca="1">E00251616870121</f>
        <v>#NAME?</v>
      </c>
      <c r="B24842">
        <v>701</v>
      </c>
      <c r="C24842" t="s">
        <v>72</v>
      </c>
      <c r="D24842" s="1">
        <v>41480</v>
      </c>
      <c r="F24842">
        <v>3</v>
      </c>
      <c r="G24842">
        <v>30391</v>
      </c>
      <c r="H24842" t="s">
        <v>690</v>
      </c>
      <c r="J24842" t="s">
        <v>14</v>
      </c>
      <c r="K24842">
        <v>51</v>
      </c>
      <c r="L24842" t="s">
        <v>15</v>
      </c>
    </row>
    <row r="24843" spans="1:12">
      <c r="A24843" t="e">
        <f ca="1">E00251616870121</f>
        <v>#NAME?</v>
      </c>
      <c r="B24843">
        <v>701</v>
      </c>
      <c r="C24843" t="s">
        <v>72</v>
      </c>
      <c r="D24843" s="1">
        <v>42103</v>
      </c>
      <c r="F24843">
        <v>3</v>
      </c>
      <c r="G24843">
        <v>2724</v>
      </c>
      <c r="H24843" t="s">
        <v>73</v>
      </c>
      <c r="J24843" t="s">
        <v>14</v>
      </c>
      <c r="K24843">
        <v>53</v>
      </c>
      <c r="L24843" t="s">
        <v>15</v>
      </c>
    </row>
    <row r="24844" spans="1:12">
      <c r="A24844" t="e">
        <f ca="1">E00251429661121</f>
        <v>#NAME?</v>
      </c>
      <c r="B24844">
        <v>199</v>
      </c>
      <c r="C24844" t="s">
        <v>681</v>
      </c>
      <c r="D24844" s="1">
        <v>41479</v>
      </c>
      <c r="F24844">
        <v>1</v>
      </c>
      <c r="G24844">
        <v>8798</v>
      </c>
      <c r="H24844" t="s">
        <v>314</v>
      </c>
      <c r="J24844" t="s">
        <v>14</v>
      </c>
      <c r="K24844">
        <v>61</v>
      </c>
      <c r="L24844" t="s">
        <v>15</v>
      </c>
    </row>
    <row r="24845" spans="1:12">
      <c r="A24845" t="e">
        <f ca="1">E00251429661121</f>
        <v>#NAME?</v>
      </c>
      <c r="B24845">
        <v>199</v>
      </c>
      <c r="C24845" t="s">
        <v>681</v>
      </c>
      <c r="D24845" s="1">
        <v>42529</v>
      </c>
      <c r="F24845">
        <v>1</v>
      </c>
      <c r="G24845">
        <v>70219</v>
      </c>
      <c r="H24845" t="s">
        <v>498</v>
      </c>
      <c r="J24845" t="s">
        <v>14</v>
      </c>
      <c r="K24845">
        <v>64</v>
      </c>
      <c r="L24845" t="s">
        <v>15</v>
      </c>
    </row>
    <row r="24846" spans="1:12">
      <c r="A24846" t="e">
        <f ca="1">E00251616870121</f>
        <v>#NAME?</v>
      </c>
      <c r="B24846">
        <v>701</v>
      </c>
      <c r="C24846" t="s">
        <v>72</v>
      </c>
      <c r="D24846" s="1">
        <v>42683</v>
      </c>
      <c r="F24846">
        <v>1</v>
      </c>
      <c r="G24846">
        <v>2724</v>
      </c>
      <c r="H24846" t="s">
        <v>73</v>
      </c>
      <c r="J24846" t="s">
        <v>14</v>
      </c>
      <c r="K24846">
        <v>54</v>
      </c>
      <c r="L24846" t="s">
        <v>15</v>
      </c>
    </row>
    <row r="24847" spans="1:12">
      <c r="A24847" t="e">
        <f ca="1">E00251439807421</f>
        <v>#NAME?</v>
      </c>
      <c r="B24847">
        <v>494</v>
      </c>
      <c r="C24847" t="s">
        <v>63</v>
      </c>
      <c r="D24847" s="1">
        <v>41654</v>
      </c>
      <c r="F24847">
        <v>3</v>
      </c>
      <c r="G24847">
        <v>25000</v>
      </c>
      <c r="H24847" t="s">
        <v>178</v>
      </c>
      <c r="J24847" t="s">
        <v>14</v>
      </c>
      <c r="K24847">
        <v>53</v>
      </c>
      <c r="L24847" t="s">
        <v>15</v>
      </c>
    </row>
    <row r="24848" spans="1:12">
      <c r="A24848" t="e">
        <f ca="1">E00251616870121</f>
        <v>#NAME?</v>
      </c>
      <c r="B24848">
        <v>701</v>
      </c>
      <c r="C24848" t="s">
        <v>72</v>
      </c>
      <c r="D24848" s="1">
        <v>42411</v>
      </c>
      <c r="F24848">
        <v>2</v>
      </c>
      <c r="G24848">
        <v>71940</v>
      </c>
      <c r="H24848" t="s">
        <v>135</v>
      </c>
      <c r="J24848" t="s">
        <v>14</v>
      </c>
      <c r="K24848">
        <v>53</v>
      </c>
      <c r="L24848" t="s">
        <v>15</v>
      </c>
    </row>
    <row r="24849" spans="1:12">
      <c r="A24849" t="e">
        <f ca="1">E00251616870121</f>
        <v>#NAME?</v>
      </c>
      <c r="B24849">
        <v>701</v>
      </c>
      <c r="C24849" t="s">
        <v>72</v>
      </c>
      <c r="D24849" s="1">
        <v>42656</v>
      </c>
      <c r="F24849">
        <v>2</v>
      </c>
      <c r="G24849">
        <v>2724</v>
      </c>
      <c r="H24849" t="s">
        <v>73</v>
      </c>
      <c r="J24849" t="s">
        <v>14</v>
      </c>
      <c r="K24849">
        <v>54</v>
      </c>
      <c r="L24849" t="s">
        <v>15</v>
      </c>
    </row>
    <row r="24850" spans="1:12">
      <c r="A24850" t="e">
        <f ca="1">E00251429661121</f>
        <v>#NAME?</v>
      </c>
      <c r="B24850">
        <v>199</v>
      </c>
      <c r="C24850" t="s">
        <v>681</v>
      </c>
      <c r="D24850" s="1">
        <v>40949</v>
      </c>
      <c r="F24850">
        <v>1</v>
      </c>
      <c r="G24850">
        <v>5839</v>
      </c>
      <c r="H24850" t="s">
        <v>451</v>
      </c>
      <c r="J24850" t="s">
        <v>14</v>
      </c>
      <c r="K24850">
        <v>60</v>
      </c>
      <c r="L24850" t="s">
        <v>15</v>
      </c>
    </row>
    <row r="24851" spans="1:12">
      <c r="A24851" t="e">
        <f ca="1">E00251526766021</f>
        <v>#NAME?</v>
      </c>
      <c r="B24851">
        <v>11</v>
      </c>
      <c r="C24851" t="s">
        <v>245</v>
      </c>
      <c r="D24851" s="1">
        <v>42825</v>
      </c>
      <c r="F24851">
        <v>1</v>
      </c>
      <c r="G24851">
        <v>7243</v>
      </c>
      <c r="H24851" t="s">
        <v>42</v>
      </c>
      <c r="J24851" t="s">
        <v>14</v>
      </c>
      <c r="K24851">
        <v>55</v>
      </c>
      <c r="L24851" t="s">
        <v>15</v>
      </c>
    </row>
    <row r="24852" spans="1:12">
      <c r="A24852" t="e">
        <f ca="1">E00251430091421</f>
        <v>#NAME?</v>
      </c>
      <c r="B24852">
        <v>467</v>
      </c>
      <c r="C24852" t="s">
        <v>232</v>
      </c>
      <c r="D24852" s="1">
        <v>41316</v>
      </c>
      <c r="F24852">
        <v>2</v>
      </c>
      <c r="G24852">
        <v>9249</v>
      </c>
      <c r="H24852" t="s">
        <v>817</v>
      </c>
      <c r="J24852" t="s">
        <v>14</v>
      </c>
      <c r="K24852">
        <v>61</v>
      </c>
      <c r="L24852" t="s">
        <v>15</v>
      </c>
    </row>
    <row r="24853" spans="1:12">
      <c r="A24853" t="e">
        <f ca="1">E00251428656921</f>
        <v>#NAME?</v>
      </c>
      <c r="B24853">
        <v>66</v>
      </c>
      <c r="C24853" t="s">
        <v>134</v>
      </c>
      <c r="D24853" s="1">
        <v>42409</v>
      </c>
      <c r="F24853">
        <v>1</v>
      </c>
      <c r="G24853">
        <v>7295</v>
      </c>
      <c r="H24853" t="s">
        <v>76</v>
      </c>
      <c r="J24853" t="s">
        <v>14</v>
      </c>
      <c r="K24853">
        <v>54</v>
      </c>
      <c r="L24853" t="s">
        <v>15</v>
      </c>
    </row>
    <row r="24854" spans="1:12">
      <c r="A24854" t="e">
        <f ca="1">E00251430091421</f>
        <v>#NAME?</v>
      </c>
      <c r="B24854">
        <v>467</v>
      </c>
      <c r="C24854" t="s">
        <v>232</v>
      </c>
      <c r="D24854" s="1">
        <v>41416</v>
      </c>
      <c r="F24854">
        <v>5</v>
      </c>
      <c r="G24854">
        <v>51889</v>
      </c>
      <c r="H24854" t="s">
        <v>256</v>
      </c>
      <c r="J24854" t="s">
        <v>14</v>
      </c>
      <c r="K24854">
        <v>61</v>
      </c>
      <c r="L24854" t="s">
        <v>15</v>
      </c>
    </row>
    <row r="24855" spans="1:12">
      <c r="A24855" t="e">
        <f ca="1">E00251424849521</f>
        <v>#NAME?</v>
      </c>
      <c r="B24855">
        <v>122</v>
      </c>
      <c r="C24855" t="s">
        <v>522</v>
      </c>
      <c r="D24855" s="1">
        <v>42284</v>
      </c>
      <c r="F24855">
        <v>1</v>
      </c>
      <c r="G24855">
        <v>30000</v>
      </c>
      <c r="H24855" t="s">
        <v>144</v>
      </c>
      <c r="J24855" t="s">
        <v>14</v>
      </c>
      <c r="K24855">
        <v>51</v>
      </c>
      <c r="L24855" t="s">
        <v>15</v>
      </c>
    </row>
    <row r="24856" spans="1:12">
      <c r="A24856" t="e">
        <f ca="1">E00251618072321</f>
        <v>#NAME?</v>
      </c>
      <c r="B24856">
        <v>12</v>
      </c>
      <c r="C24856" t="s">
        <v>771</v>
      </c>
      <c r="D24856" s="1">
        <v>42684</v>
      </c>
      <c r="F24856">
        <v>2</v>
      </c>
      <c r="G24856">
        <v>4019</v>
      </c>
      <c r="H24856" t="s">
        <v>26</v>
      </c>
      <c r="J24856" t="s">
        <v>14</v>
      </c>
      <c r="K24856">
        <v>41</v>
      </c>
      <c r="L24856" t="s">
        <v>15</v>
      </c>
    </row>
    <row r="24857" spans="1:12">
      <c r="A24857" t="e">
        <f ca="1">E00251616870121</f>
        <v>#NAME?</v>
      </c>
      <c r="B24857">
        <v>701</v>
      </c>
      <c r="C24857" t="s">
        <v>72</v>
      </c>
      <c r="D24857" s="1">
        <v>42768</v>
      </c>
      <c r="F24857">
        <v>6</v>
      </c>
      <c r="G24857">
        <v>7273</v>
      </c>
      <c r="H24857" t="s">
        <v>543</v>
      </c>
      <c r="J24857" t="s">
        <v>14</v>
      </c>
      <c r="K24857">
        <v>54</v>
      </c>
      <c r="L24857" t="s">
        <v>15</v>
      </c>
    </row>
    <row r="24858" spans="1:12">
      <c r="A24858" t="e">
        <f ca="1">E00251616870121</f>
        <v>#NAME?</v>
      </c>
      <c r="B24858">
        <v>701</v>
      </c>
      <c r="C24858" t="s">
        <v>72</v>
      </c>
      <c r="D24858" s="1">
        <v>42825</v>
      </c>
      <c r="F24858">
        <v>4</v>
      </c>
      <c r="G24858">
        <v>49390</v>
      </c>
      <c r="H24858" t="s">
        <v>59</v>
      </c>
      <c r="J24858" t="s">
        <v>14</v>
      </c>
      <c r="K24858">
        <v>55</v>
      </c>
      <c r="L24858" t="s">
        <v>15</v>
      </c>
    </row>
    <row r="24859" spans="1:12">
      <c r="A24859" t="e">
        <f ca="1">E00251429696221</f>
        <v>#NAME?</v>
      </c>
      <c r="B24859">
        <v>199</v>
      </c>
      <c r="C24859" t="s">
        <v>681</v>
      </c>
      <c r="D24859" s="1">
        <v>41961</v>
      </c>
      <c r="F24859">
        <v>1</v>
      </c>
      <c r="G24859">
        <v>7900</v>
      </c>
      <c r="H24859" t="s">
        <v>797</v>
      </c>
      <c r="J24859" t="s">
        <v>14</v>
      </c>
      <c r="K24859">
        <v>65</v>
      </c>
      <c r="L24859" t="s">
        <v>22</v>
      </c>
    </row>
    <row r="24860" spans="1:12">
      <c r="A24860" t="e">
        <f ca="1">E00251528053221</f>
        <v>#NAME?</v>
      </c>
      <c r="B24860">
        <v>66</v>
      </c>
      <c r="C24860" t="s">
        <v>134</v>
      </c>
      <c r="D24860" s="1">
        <v>42207</v>
      </c>
      <c r="F24860">
        <v>2</v>
      </c>
      <c r="G24860">
        <v>5771</v>
      </c>
      <c r="H24860" t="s">
        <v>1588</v>
      </c>
      <c r="J24860" t="s">
        <v>14</v>
      </c>
      <c r="K24860">
        <v>55</v>
      </c>
      <c r="L24860" t="s">
        <v>15</v>
      </c>
    </row>
    <row r="24861" spans="1:12">
      <c r="A24861" t="e">
        <f ca="1">E00251429810321</f>
        <v>#NAME?</v>
      </c>
      <c r="B24861">
        <v>151</v>
      </c>
      <c r="C24861" t="s">
        <v>381</v>
      </c>
      <c r="D24861" s="1">
        <v>42415</v>
      </c>
      <c r="F24861">
        <v>3</v>
      </c>
      <c r="G24861">
        <v>4019</v>
      </c>
      <c r="H24861" t="s">
        <v>26</v>
      </c>
      <c r="J24861" t="s">
        <v>14</v>
      </c>
      <c r="K24861">
        <v>60</v>
      </c>
      <c r="L24861" t="s">
        <v>15</v>
      </c>
    </row>
    <row r="24862" spans="1:12">
      <c r="A24862" t="e">
        <f ca="1">E00251616967621</f>
        <v>#NAME?</v>
      </c>
      <c r="B24862">
        <v>1786</v>
      </c>
      <c r="C24862" t="s">
        <v>37</v>
      </c>
      <c r="D24862" s="1">
        <v>42843</v>
      </c>
      <c r="F24862">
        <v>2</v>
      </c>
      <c r="G24862">
        <v>38400</v>
      </c>
      <c r="H24862" t="s">
        <v>1589</v>
      </c>
      <c r="J24862" t="s">
        <v>14</v>
      </c>
      <c r="K24862">
        <v>51</v>
      </c>
      <c r="L24862" t="s">
        <v>15</v>
      </c>
    </row>
    <row r="24863" spans="1:12">
      <c r="A24863" t="e">
        <f ca="1">E00251616870121</f>
        <v>#NAME?</v>
      </c>
      <c r="B24863">
        <v>701</v>
      </c>
      <c r="C24863" t="s">
        <v>72</v>
      </c>
      <c r="D24863" s="1">
        <v>42830</v>
      </c>
      <c r="F24863">
        <v>4</v>
      </c>
      <c r="G24863">
        <v>2599</v>
      </c>
      <c r="H24863" t="s">
        <v>238</v>
      </c>
      <c r="J24863" t="s">
        <v>14</v>
      </c>
      <c r="K24863">
        <v>55</v>
      </c>
      <c r="L24863" t="s">
        <v>15</v>
      </c>
    </row>
    <row r="24864" spans="1:12">
      <c r="A24864" t="e">
        <f ca="1">E00251616870121</f>
        <v>#NAME?</v>
      </c>
      <c r="B24864">
        <v>701</v>
      </c>
      <c r="C24864" t="s">
        <v>72</v>
      </c>
      <c r="D24864" s="1">
        <v>42860</v>
      </c>
      <c r="F24864">
        <v>1</v>
      </c>
      <c r="G24864">
        <v>49390</v>
      </c>
      <c r="H24864" t="s">
        <v>59</v>
      </c>
      <c r="J24864" t="s">
        <v>14</v>
      </c>
      <c r="K24864">
        <v>55</v>
      </c>
      <c r="L24864" t="s">
        <v>15</v>
      </c>
    </row>
    <row r="24865" spans="1:12">
      <c r="A24865" t="e">
        <f ca="1">E00251616870121</f>
        <v>#NAME?</v>
      </c>
      <c r="B24865">
        <v>701</v>
      </c>
      <c r="C24865" t="s">
        <v>72</v>
      </c>
      <c r="D24865" s="1">
        <v>42951</v>
      </c>
      <c r="F24865">
        <v>2</v>
      </c>
      <c r="G24865">
        <v>2599</v>
      </c>
      <c r="H24865" t="s">
        <v>238</v>
      </c>
      <c r="J24865" t="s">
        <v>14</v>
      </c>
      <c r="K24865">
        <v>55</v>
      </c>
      <c r="L24865" t="s">
        <v>15</v>
      </c>
    </row>
    <row r="24866" spans="1:12">
      <c r="A24866" t="e">
        <f ca="1">E00251428656921</f>
        <v>#NAME?</v>
      </c>
      <c r="B24866">
        <v>66</v>
      </c>
      <c r="C24866" t="s">
        <v>134</v>
      </c>
      <c r="D24866" s="1">
        <v>41046</v>
      </c>
      <c r="F24866">
        <v>3</v>
      </c>
      <c r="G24866">
        <v>2729</v>
      </c>
      <c r="H24866" t="s">
        <v>115</v>
      </c>
      <c r="J24866" t="s">
        <v>14</v>
      </c>
      <c r="K24866">
        <v>50</v>
      </c>
      <c r="L24866" t="s">
        <v>15</v>
      </c>
    </row>
    <row r="24867" spans="1:12">
      <c r="A24867" t="e">
        <f ca="1">E00251430091421</f>
        <v>#NAME?</v>
      </c>
      <c r="B24867">
        <v>467</v>
      </c>
      <c r="C24867" t="s">
        <v>232</v>
      </c>
      <c r="D24867" s="1">
        <v>41312</v>
      </c>
      <c r="F24867">
        <v>1</v>
      </c>
      <c r="G24867">
        <v>7969</v>
      </c>
      <c r="H24867" t="s">
        <v>87</v>
      </c>
      <c r="J24867" t="s">
        <v>14</v>
      </c>
      <c r="K24867">
        <v>61</v>
      </c>
      <c r="L24867" t="s">
        <v>22</v>
      </c>
    </row>
    <row r="24868" spans="1:12">
      <c r="A24868" t="e">
        <f ca="1">E00251429696221</f>
        <v>#NAME?</v>
      </c>
      <c r="B24868">
        <v>199</v>
      </c>
      <c r="C24868" t="s">
        <v>681</v>
      </c>
      <c r="D24868" s="1">
        <v>42668</v>
      </c>
      <c r="F24868">
        <v>1</v>
      </c>
      <c r="G24868">
        <v>7862</v>
      </c>
      <c r="H24868" t="s">
        <v>27</v>
      </c>
      <c r="J24868" t="s">
        <v>14</v>
      </c>
      <c r="K24868">
        <v>67</v>
      </c>
      <c r="L24868" t="s">
        <v>22</v>
      </c>
    </row>
    <row r="24869" spans="1:12">
      <c r="A24869" t="e">
        <f ca="1">E00251514152121</f>
        <v>#NAME?</v>
      </c>
      <c r="B24869">
        <v>702</v>
      </c>
      <c r="C24869" t="s">
        <v>293</v>
      </c>
      <c r="D24869" s="1">
        <v>40949</v>
      </c>
      <c r="F24869">
        <v>4</v>
      </c>
      <c r="G24869">
        <v>40490</v>
      </c>
      <c r="H24869" t="s">
        <v>815</v>
      </c>
      <c r="J24869" t="s">
        <v>14</v>
      </c>
      <c r="K24869">
        <v>55</v>
      </c>
      <c r="L24869" t="s">
        <v>15</v>
      </c>
    </row>
    <row r="24870" spans="1:12">
      <c r="A24870" t="e">
        <f ca="1">E00251439638221</f>
        <v>#NAME?</v>
      </c>
      <c r="B24870">
        <v>4374</v>
      </c>
      <c r="C24870" t="s">
        <v>898</v>
      </c>
      <c r="D24870" s="1">
        <v>42041</v>
      </c>
      <c r="F24870">
        <v>2</v>
      </c>
      <c r="G24870">
        <v>4019</v>
      </c>
      <c r="H24870" t="s">
        <v>26</v>
      </c>
      <c r="J24870" t="s">
        <v>14</v>
      </c>
      <c r="K24870">
        <v>54</v>
      </c>
      <c r="L24870" t="s">
        <v>15</v>
      </c>
    </row>
    <row r="24871" spans="1:12">
      <c r="A24871" t="e">
        <f ca="1">E00251626568221</f>
        <v>#NAME?</v>
      </c>
      <c r="B24871">
        <v>695</v>
      </c>
      <c r="C24871" t="s">
        <v>257</v>
      </c>
      <c r="D24871" s="1">
        <v>41318</v>
      </c>
      <c r="F24871">
        <v>1</v>
      </c>
      <c r="G24871">
        <v>4659</v>
      </c>
      <c r="H24871" t="s">
        <v>47</v>
      </c>
      <c r="J24871" t="s">
        <v>14</v>
      </c>
      <c r="K24871">
        <v>53</v>
      </c>
      <c r="L24871" t="s">
        <v>15</v>
      </c>
    </row>
    <row r="24872" spans="1:12">
      <c r="A24872" t="e">
        <f ca="1">E00251626568221</f>
        <v>#NAME?</v>
      </c>
      <c r="B24872">
        <v>695</v>
      </c>
      <c r="C24872" t="s">
        <v>257</v>
      </c>
      <c r="D24872" s="1">
        <v>41886</v>
      </c>
      <c r="F24872">
        <v>5</v>
      </c>
      <c r="G24872">
        <v>73390</v>
      </c>
      <c r="H24872" t="s">
        <v>66</v>
      </c>
      <c r="J24872" t="s">
        <v>14</v>
      </c>
      <c r="K24872">
        <v>54</v>
      </c>
      <c r="L24872" t="s">
        <v>15</v>
      </c>
    </row>
    <row r="24873" spans="1:12">
      <c r="A24873" t="e">
        <f ca="1">E00251716551821</f>
        <v>#NAME?</v>
      </c>
      <c r="B24873">
        <v>7504</v>
      </c>
      <c r="C24873" t="s">
        <v>162</v>
      </c>
      <c r="D24873" s="1">
        <v>43060</v>
      </c>
      <c r="F24873">
        <v>4</v>
      </c>
      <c r="G24873">
        <v>2729</v>
      </c>
      <c r="H24873" t="s">
        <v>115</v>
      </c>
      <c r="J24873" t="s">
        <v>14</v>
      </c>
      <c r="K24873">
        <v>48</v>
      </c>
      <c r="L24873" t="s">
        <v>15</v>
      </c>
    </row>
    <row r="24874" spans="1:12">
      <c r="A24874" t="e">
        <f ca="1">E00251439807421</f>
        <v>#NAME?</v>
      </c>
      <c r="B24874">
        <v>494</v>
      </c>
      <c r="C24874" t="s">
        <v>63</v>
      </c>
      <c r="D24874" s="1">
        <v>41564</v>
      </c>
      <c r="F24874">
        <v>2</v>
      </c>
      <c r="G24874">
        <v>7245</v>
      </c>
      <c r="H24874" t="s">
        <v>116</v>
      </c>
      <c r="J24874" t="s">
        <v>14</v>
      </c>
      <c r="K24874">
        <v>53</v>
      </c>
      <c r="L24874" t="s">
        <v>15</v>
      </c>
    </row>
    <row r="24875" spans="1:12">
      <c r="A24875" t="e">
        <f ca="1">E00251526766021</f>
        <v>#NAME?</v>
      </c>
      <c r="B24875">
        <v>11</v>
      </c>
      <c r="C24875" t="s">
        <v>245</v>
      </c>
      <c r="D24875" s="1">
        <v>42817</v>
      </c>
      <c r="F24875">
        <v>1</v>
      </c>
      <c r="G24875">
        <v>7243</v>
      </c>
      <c r="H24875" t="s">
        <v>42</v>
      </c>
      <c r="J24875" t="s">
        <v>14</v>
      </c>
      <c r="K24875">
        <v>55</v>
      </c>
      <c r="L24875" t="s">
        <v>15</v>
      </c>
    </row>
    <row r="24876" spans="1:12">
      <c r="A24876" t="e">
        <f ca="1">E00251532372821</f>
        <v>#NAME?</v>
      </c>
      <c r="B24876">
        <v>6311</v>
      </c>
      <c r="C24876" t="s">
        <v>146</v>
      </c>
      <c r="D24876" s="1">
        <v>42099</v>
      </c>
      <c r="F24876">
        <v>1</v>
      </c>
      <c r="G24876">
        <v>9198</v>
      </c>
      <c r="H24876" t="s">
        <v>229</v>
      </c>
      <c r="I24876" t="s">
        <v>148</v>
      </c>
      <c r="J24876" t="s">
        <v>57</v>
      </c>
      <c r="K24876">
        <v>48</v>
      </c>
      <c r="L24876" t="s">
        <v>15</v>
      </c>
    </row>
    <row r="24877" spans="1:12">
      <c r="A24877" t="e">
        <f ca="1">E00251626568221</f>
        <v>#NAME?</v>
      </c>
      <c r="B24877">
        <v>695</v>
      </c>
      <c r="C24877" t="s">
        <v>257</v>
      </c>
      <c r="D24877" s="1">
        <v>41886</v>
      </c>
      <c r="F24877">
        <v>2</v>
      </c>
      <c r="G24877">
        <v>7852</v>
      </c>
      <c r="H24877" t="s">
        <v>221</v>
      </c>
      <c r="J24877" t="s">
        <v>14</v>
      </c>
      <c r="K24877">
        <v>54</v>
      </c>
      <c r="L24877" t="s">
        <v>22</v>
      </c>
    </row>
    <row r="24878" spans="1:12">
      <c r="A24878" t="e">
        <f ca="1">E00251715553221</f>
        <v>#NAME?</v>
      </c>
      <c r="B24878">
        <v>48</v>
      </c>
      <c r="C24878" t="s">
        <v>249</v>
      </c>
      <c r="D24878" s="1">
        <v>42352</v>
      </c>
      <c r="F24878">
        <v>1</v>
      </c>
      <c r="G24878">
        <v>78900</v>
      </c>
      <c r="H24878" t="s">
        <v>79</v>
      </c>
      <c r="J24878" t="s">
        <v>14</v>
      </c>
      <c r="K24878">
        <v>44</v>
      </c>
      <c r="L24878" t="s">
        <v>22</v>
      </c>
    </row>
    <row r="24879" spans="1:12">
      <c r="A24879" t="e">
        <f ca="1">E00251715553221</f>
        <v>#NAME?</v>
      </c>
      <c r="B24879">
        <v>71</v>
      </c>
      <c r="C24879" t="s">
        <v>258</v>
      </c>
      <c r="D24879" s="1">
        <v>41649</v>
      </c>
      <c r="F24879">
        <v>1</v>
      </c>
      <c r="G24879">
        <v>8398</v>
      </c>
      <c r="H24879" t="s">
        <v>139</v>
      </c>
      <c r="I24879" t="s">
        <v>148</v>
      </c>
      <c r="J24879" t="s">
        <v>57</v>
      </c>
      <c r="K24879">
        <v>43</v>
      </c>
      <c r="L24879" t="s">
        <v>15</v>
      </c>
    </row>
    <row r="24880" spans="1:12">
      <c r="A24880" t="e">
        <f ca="1">E00251512748921</f>
        <v>#NAME?</v>
      </c>
      <c r="B24880">
        <v>1097</v>
      </c>
      <c r="C24880" t="s">
        <v>722</v>
      </c>
      <c r="D24880" s="1">
        <v>43087</v>
      </c>
      <c r="F24880">
        <v>1</v>
      </c>
      <c r="G24880">
        <v>3051</v>
      </c>
      <c r="H24880" t="s">
        <v>13</v>
      </c>
      <c r="J24880" t="s">
        <v>14</v>
      </c>
      <c r="K24880">
        <v>47</v>
      </c>
      <c r="L24880" t="s">
        <v>15</v>
      </c>
    </row>
    <row r="24881" spans="1:12">
      <c r="A24881" t="e">
        <f t="shared" ref="A24881:A24886" ca="1" si="225">E00251616870121</f>
        <v>#NAME?</v>
      </c>
      <c r="B24881">
        <v>701</v>
      </c>
      <c r="C24881" t="s">
        <v>72</v>
      </c>
      <c r="D24881" s="1">
        <v>41621</v>
      </c>
      <c r="F24881">
        <v>5</v>
      </c>
      <c r="G24881">
        <v>49390</v>
      </c>
      <c r="H24881" t="s">
        <v>59</v>
      </c>
      <c r="J24881" t="s">
        <v>14</v>
      </c>
      <c r="K24881">
        <v>51</v>
      </c>
      <c r="L24881" t="s">
        <v>15</v>
      </c>
    </row>
    <row r="24882" spans="1:12">
      <c r="A24882" t="e">
        <f t="shared" ca="1" si="225"/>
        <v>#NAME?</v>
      </c>
      <c r="B24882">
        <v>701</v>
      </c>
      <c r="C24882" t="s">
        <v>72</v>
      </c>
      <c r="D24882" s="1">
        <v>42016</v>
      </c>
      <c r="F24882">
        <v>6</v>
      </c>
      <c r="G24882">
        <v>3009</v>
      </c>
      <c r="H24882" t="s">
        <v>947</v>
      </c>
      <c r="J24882" t="s">
        <v>14</v>
      </c>
      <c r="K24882">
        <v>52</v>
      </c>
      <c r="L24882" t="s">
        <v>15</v>
      </c>
    </row>
    <row r="24883" spans="1:12">
      <c r="A24883" t="e">
        <f t="shared" ca="1" si="225"/>
        <v>#NAME?</v>
      </c>
      <c r="B24883">
        <v>701</v>
      </c>
      <c r="C24883" t="s">
        <v>72</v>
      </c>
      <c r="D24883" s="1">
        <v>42102</v>
      </c>
      <c r="F24883">
        <v>2</v>
      </c>
      <c r="G24883">
        <v>2724</v>
      </c>
      <c r="H24883" t="s">
        <v>73</v>
      </c>
      <c r="J24883" t="s">
        <v>14</v>
      </c>
      <c r="K24883">
        <v>53</v>
      </c>
      <c r="L24883" t="s">
        <v>15</v>
      </c>
    </row>
    <row r="24884" spans="1:12">
      <c r="A24884" t="e">
        <f t="shared" ca="1" si="225"/>
        <v>#NAME?</v>
      </c>
      <c r="B24884">
        <v>701</v>
      </c>
      <c r="C24884" t="s">
        <v>72</v>
      </c>
      <c r="D24884" s="1">
        <v>42452</v>
      </c>
      <c r="F24884">
        <v>6</v>
      </c>
      <c r="G24884">
        <v>4779</v>
      </c>
      <c r="H24884" t="s">
        <v>231</v>
      </c>
      <c r="J24884" t="s">
        <v>14</v>
      </c>
      <c r="K24884">
        <v>53</v>
      </c>
      <c r="L24884" t="s">
        <v>15</v>
      </c>
    </row>
    <row r="24885" spans="1:12">
      <c r="A24885" t="e">
        <f t="shared" ca="1" si="225"/>
        <v>#NAME?</v>
      </c>
      <c r="B24885">
        <v>701</v>
      </c>
      <c r="C24885" t="s">
        <v>72</v>
      </c>
      <c r="D24885" s="1">
        <v>42514</v>
      </c>
      <c r="F24885">
        <v>6</v>
      </c>
      <c r="G24885">
        <v>7273</v>
      </c>
      <c r="H24885" t="s">
        <v>543</v>
      </c>
      <c r="J24885" t="s">
        <v>14</v>
      </c>
      <c r="K24885">
        <v>54</v>
      </c>
      <c r="L24885" t="s">
        <v>15</v>
      </c>
    </row>
    <row r="24886" spans="1:12">
      <c r="A24886" t="e">
        <f t="shared" ca="1" si="225"/>
        <v>#NAME?</v>
      </c>
      <c r="B24886">
        <v>701</v>
      </c>
      <c r="C24886" t="s">
        <v>72</v>
      </c>
      <c r="D24886" s="1">
        <v>42809</v>
      </c>
      <c r="F24886">
        <v>3</v>
      </c>
      <c r="G24886">
        <v>2599</v>
      </c>
      <c r="H24886" t="s">
        <v>238</v>
      </c>
      <c r="J24886" t="s">
        <v>14</v>
      </c>
      <c r="K24886">
        <v>54</v>
      </c>
      <c r="L24886" t="s">
        <v>15</v>
      </c>
    </row>
    <row r="24887" spans="1:12">
      <c r="A24887" t="e">
        <f ca="1">E00251512748921</f>
        <v>#NAME?</v>
      </c>
      <c r="B24887">
        <v>1097</v>
      </c>
      <c r="C24887" t="s">
        <v>722</v>
      </c>
      <c r="D24887" s="1">
        <v>43045</v>
      </c>
      <c r="F24887">
        <v>4</v>
      </c>
      <c r="G24887">
        <v>3051</v>
      </c>
      <c r="H24887" t="s">
        <v>13</v>
      </c>
      <c r="J24887" t="s">
        <v>14</v>
      </c>
      <c r="K24887">
        <v>47</v>
      </c>
      <c r="L24887" t="s">
        <v>15</v>
      </c>
    </row>
    <row r="24888" spans="1:12">
      <c r="A24888" t="e">
        <f ca="1">E00251430091421</f>
        <v>#NAME?</v>
      </c>
      <c r="B24888">
        <v>467</v>
      </c>
      <c r="C24888" t="s">
        <v>232</v>
      </c>
      <c r="D24888" s="1">
        <v>40953</v>
      </c>
      <c r="F24888">
        <v>3</v>
      </c>
      <c r="G24888">
        <v>3051</v>
      </c>
      <c r="H24888" t="s">
        <v>13</v>
      </c>
      <c r="J24888" t="s">
        <v>14</v>
      </c>
      <c r="K24888">
        <v>60</v>
      </c>
      <c r="L24888" t="s">
        <v>15</v>
      </c>
    </row>
    <row r="24889" spans="1:12">
      <c r="A24889" t="e">
        <f ca="1">E00251430091421</f>
        <v>#NAME?</v>
      </c>
      <c r="B24889">
        <v>467</v>
      </c>
      <c r="C24889" t="s">
        <v>232</v>
      </c>
      <c r="D24889" s="1">
        <v>41416</v>
      </c>
      <c r="F24889">
        <v>2</v>
      </c>
      <c r="G24889">
        <v>4019</v>
      </c>
      <c r="H24889" t="s">
        <v>26</v>
      </c>
      <c r="J24889" t="s">
        <v>14</v>
      </c>
      <c r="K24889">
        <v>61</v>
      </c>
      <c r="L24889" t="s">
        <v>15</v>
      </c>
    </row>
    <row r="24890" spans="1:12">
      <c r="A24890" t="e">
        <f ca="1">E00251532587421</f>
        <v>#NAME?</v>
      </c>
      <c r="B24890">
        <v>445</v>
      </c>
      <c r="C24890" t="s">
        <v>23</v>
      </c>
      <c r="D24890" s="1">
        <v>42754</v>
      </c>
      <c r="F24890">
        <v>2</v>
      </c>
      <c r="G24890">
        <v>49300</v>
      </c>
      <c r="H24890" t="s">
        <v>228</v>
      </c>
      <c r="J24890" t="s">
        <v>14</v>
      </c>
      <c r="K24890">
        <v>52</v>
      </c>
      <c r="L24890" t="s">
        <v>15</v>
      </c>
    </row>
    <row r="24891" spans="1:12">
      <c r="A24891" t="e">
        <f ca="1">E00251518518221</f>
        <v>#NAME?</v>
      </c>
      <c r="B24891">
        <v>295</v>
      </c>
      <c r="C24891" t="s">
        <v>435</v>
      </c>
      <c r="D24891" s="1">
        <v>42291</v>
      </c>
      <c r="F24891">
        <v>2</v>
      </c>
      <c r="G24891">
        <v>53010</v>
      </c>
      <c r="H24891" t="s">
        <v>261</v>
      </c>
      <c r="J24891" t="s">
        <v>14</v>
      </c>
      <c r="K24891">
        <v>52</v>
      </c>
      <c r="L24891" t="s">
        <v>15</v>
      </c>
    </row>
    <row r="24892" spans="1:12">
      <c r="A24892" t="e">
        <f ca="1">E00251432430821</f>
        <v>#NAME?</v>
      </c>
      <c r="B24892">
        <v>500</v>
      </c>
      <c r="C24892" t="s">
        <v>161</v>
      </c>
      <c r="D24892" s="1">
        <v>41417</v>
      </c>
      <c r="F24892">
        <v>1</v>
      </c>
      <c r="G24892">
        <v>30000</v>
      </c>
      <c r="H24892" t="s">
        <v>144</v>
      </c>
      <c r="J24892" t="s">
        <v>14</v>
      </c>
      <c r="K24892">
        <v>54</v>
      </c>
      <c r="L24892" t="s">
        <v>15</v>
      </c>
    </row>
    <row r="24893" spans="1:12">
      <c r="A24893" t="e">
        <f ca="1">E00251429810321</f>
        <v>#NAME?</v>
      </c>
      <c r="B24893">
        <v>148</v>
      </c>
      <c r="C24893" t="s">
        <v>318</v>
      </c>
      <c r="D24893" s="1">
        <v>41685</v>
      </c>
      <c r="F24893">
        <v>1</v>
      </c>
      <c r="G24893">
        <v>3688</v>
      </c>
      <c r="H24893" t="s">
        <v>632</v>
      </c>
      <c r="I24893" t="s">
        <v>56</v>
      </c>
      <c r="J24893" t="s">
        <v>57</v>
      </c>
      <c r="K24893">
        <v>58</v>
      </c>
      <c r="L24893" t="s">
        <v>15</v>
      </c>
    </row>
    <row r="24894" spans="1:12">
      <c r="A24894" t="e">
        <f ca="1">E00251432430821</f>
        <v>#NAME?</v>
      </c>
      <c r="B24894">
        <v>500</v>
      </c>
      <c r="C24894" t="s">
        <v>161</v>
      </c>
      <c r="D24894" s="1">
        <v>41171</v>
      </c>
      <c r="F24894">
        <v>1</v>
      </c>
      <c r="G24894">
        <v>30000</v>
      </c>
      <c r="H24894" t="s">
        <v>144</v>
      </c>
      <c r="J24894" t="s">
        <v>14</v>
      </c>
      <c r="K24894">
        <v>54</v>
      </c>
      <c r="L24894" t="s">
        <v>15</v>
      </c>
    </row>
    <row r="24895" spans="1:12">
      <c r="A24895" t="e">
        <f ca="1">E00251439730221</f>
        <v>#NAME?</v>
      </c>
      <c r="B24895">
        <v>290</v>
      </c>
      <c r="C24895" t="s">
        <v>449</v>
      </c>
      <c r="D24895" s="1">
        <v>40949</v>
      </c>
      <c r="F24895">
        <v>6</v>
      </c>
      <c r="G24895">
        <v>2724</v>
      </c>
      <c r="H24895" t="s">
        <v>73</v>
      </c>
      <c r="J24895" t="s">
        <v>14</v>
      </c>
      <c r="K24895">
        <v>48</v>
      </c>
      <c r="L24895" t="s">
        <v>15</v>
      </c>
    </row>
    <row r="24896" spans="1:12">
      <c r="A24896" t="e">
        <f ca="1">E00251429696221</f>
        <v>#NAME?</v>
      </c>
      <c r="B24896">
        <v>199</v>
      </c>
      <c r="C24896" t="s">
        <v>681</v>
      </c>
      <c r="D24896" s="1">
        <v>42335</v>
      </c>
      <c r="F24896">
        <v>1</v>
      </c>
      <c r="G24896">
        <v>36610</v>
      </c>
      <c r="H24896" t="s">
        <v>415</v>
      </c>
      <c r="J24896" t="s">
        <v>14</v>
      </c>
      <c r="K24896">
        <v>66</v>
      </c>
      <c r="L24896" t="s">
        <v>15</v>
      </c>
    </row>
    <row r="24897" spans="1:12">
      <c r="A24897" t="e">
        <f ca="1">E00251429696221</f>
        <v>#NAME?</v>
      </c>
      <c r="B24897">
        <v>199</v>
      </c>
      <c r="C24897" t="s">
        <v>681</v>
      </c>
      <c r="D24897" s="1">
        <v>42653</v>
      </c>
      <c r="F24897">
        <v>1</v>
      </c>
      <c r="G24897">
        <v>7900</v>
      </c>
      <c r="H24897" t="s">
        <v>797</v>
      </c>
      <c r="J24897" t="s">
        <v>14</v>
      </c>
      <c r="K24897">
        <v>67</v>
      </c>
      <c r="L24897" t="s">
        <v>22</v>
      </c>
    </row>
    <row r="24898" spans="1:12">
      <c r="A24898" t="e">
        <f ca="1">E00251537609421</f>
        <v>#NAME?</v>
      </c>
      <c r="B24898">
        <v>1273</v>
      </c>
      <c r="C24898" t="s">
        <v>28</v>
      </c>
      <c r="D24898" s="1">
        <v>41744</v>
      </c>
      <c r="F24898">
        <v>1</v>
      </c>
      <c r="G24898">
        <v>7242</v>
      </c>
      <c r="H24898" t="s">
        <v>93</v>
      </c>
      <c r="J24898" t="s">
        <v>14</v>
      </c>
      <c r="K24898">
        <v>40</v>
      </c>
      <c r="L24898" t="s">
        <v>15</v>
      </c>
    </row>
    <row r="24899" spans="1:12">
      <c r="A24899" t="e">
        <f ca="1">E00251532489321</f>
        <v>#NAME?</v>
      </c>
      <c r="B24899">
        <v>336</v>
      </c>
      <c r="C24899" t="s">
        <v>901</v>
      </c>
      <c r="D24899" s="1">
        <v>42895</v>
      </c>
      <c r="F24899">
        <v>2</v>
      </c>
      <c r="G24899">
        <v>220</v>
      </c>
      <c r="H24899" t="s">
        <v>1229</v>
      </c>
      <c r="J24899" t="s">
        <v>14</v>
      </c>
      <c r="K24899">
        <v>42</v>
      </c>
      <c r="L24899" t="s">
        <v>15</v>
      </c>
    </row>
    <row r="24900" spans="1:12">
      <c r="A24900" t="e">
        <f ca="1">E00251532489321</f>
        <v>#NAME?</v>
      </c>
      <c r="B24900">
        <v>336</v>
      </c>
      <c r="C24900" t="s">
        <v>901</v>
      </c>
      <c r="D24900" s="1">
        <v>43054</v>
      </c>
      <c r="F24900">
        <v>2</v>
      </c>
      <c r="G24900">
        <v>2449</v>
      </c>
      <c r="H24900" t="s">
        <v>53</v>
      </c>
      <c r="J24900" t="s">
        <v>14</v>
      </c>
      <c r="K24900">
        <v>43</v>
      </c>
      <c r="L24900" t="s">
        <v>15</v>
      </c>
    </row>
    <row r="24901" spans="1:12">
      <c r="A24901" t="e">
        <f ca="1">E00251432302421</f>
        <v>#NAME?</v>
      </c>
      <c r="B24901">
        <v>497</v>
      </c>
      <c r="C24901" t="s">
        <v>141</v>
      </c>
      <c r="D24901" s="1">
        <v>42107</v>
      </c>
      <c r="F24901">
        <v>1</v>
      </c>
      <c r="G24901">
        <v>1748</v>
      </c>
      <c r="H24901" t="s">
        <v>907</v>
      </c>
      <c r="J24901" t="s">
        <v>14</v>
      </c>
      <c r="K24901">
        <v>57</v>
      </c>
      <c r="L24901" t="s">
        <v>15</v>
      </c>
    </row>
    <row r="24902" spans="1:12">
      <c r="A24902" t="e">
        <f ca="1">E00251529064121</f>
        <v>#NAME?</v>
      </c>
      <c r="B24902">
        <v>272</v>
      </c>
      <c r="C24902" t="s">
        <v>174</v>
      </c>
      <c r="D24902" s="1">
        <v>41657</v>
      </c>
      <c r="E24902">
        <v>0</v>
      </c>
      <c r="F24902">
        <v>1</v>
      </c>
      <c r="G24902">
        <v>3540</v>
      </c>
      <c r="H24902" t="s">
        <v>436</v>
      </c>
      <c r="J24902" t="s">
        <v>34</v>
      </c>
      <c r="K24902">
        <v>53</v>
      </c>
      <c r="L24902" t="s">
        <v>15</v>
      </c>
    </row>
    <row r="24903" spans="1:12">
      <c r="A24903" t="e">
        <f ca="1">E00251439730221</f>
        <v>#NAME?</v>
      </c>
      <c r="B24903">
        <v>290</v>
      </c>
      <c r="C24903" t="s">
        <v>449</v>
      </c>
      <c r="D24903" s="1">
        <v>41941</v>
      </c>
      <c r="F24903">
        <v>5</v>
      </c>
      <c r="G24903">
        <v>7243</v>
      </c>
      <c r="H24903" t="s">
        <v>42</v>
      </c>
      <c r="J24903" t="s">
        <v>14</v>
      </c>
      <c r="K24903">
        <v>51</v>
      </c>
      <c r="L24903" t="s">
        <v>15</v>
      </c>
    </row>
    <row r="24904" spans="1:12">
      <c r="A24904" t="e">
        <f ca="1">E00251616870121</f>
        <v>#NAME?</v>
      </c>
      <c r="B24904">
        <v>701</v>
      </c>
      <c r="C24904" t="s">
        <v>72</v>
      </c>
      <c r="D24904" s="1">
        <v>42830</v>
      </c>
      <c r="F24904">
        <v>3</v>
      </c>
      <c r="G24904">
        <v>2724</v>
      </c>
      <c r="H24904" t="s">
        <v>73</v>
      </c>
      <c r="J24904" t="s">
        <v>14</v>
      </c>
      <c r="K24904">
        <v>55</v>
      </c>
      <c r="L24904" t="s">
        <v>15</v>
      </c>
    </row>
    <row r="24905" spans="1:12">
      <c r="A24905" t="e">
        <f ca="1">E00251616870121</f>
        <v>#NAME?</v>
      </c>
      <c r="B24905">
        <v>701</v>
      </c>
      <c r="C24905" t="s">
        <v>72</v>
      </c>
      <c r="D24905" s="1">
        <v>42857</v>
      </c>
      <c r="F24905">
        <v>2</v>
      </c>
      <c r="G24905">
        <v>2724</v>
      </c>
      <c r="H24905" t="s">
        <v>73</v>
      </c>
      <c r="J24905" t="s">
        <v>14</v>
      </c>
      <c r="K24905">
        <v>55</v>
      </c>
      <c r="L24905" t="s">
        <v>15</v>
      </c>
    </row>
    <row r="24906" spans="1:12">
      <c r="A24906" t="e">
        <f ca="1">E00251432302421</f>
        <v>#NAME?</v>
      </c>
      <c r="B24906">
        <v>6046</v>
      </c>
      <c r="C24906" t="s">
        <v>98</v>
      </c>
      <c r="D24906" s="1">
        <v>42009</v>
      </c>
      <c r="E24906">
        <v>1</v>
      </c>
      <c r="F24906">
        <v>1</v>
      </c>
      <c r="G24906">
        <v>49122</v>
      </c>
      <c r="H24906" t="s">
        <v>171</v>
      </c>
      <c r="J24906" t="s">
        <v>34</v>
      </c>
      <c r="K24906">
        <v>56</v>
      </c>
      <c r="L24906" t="s">
        <v>15</v>
      </c>
    </row>
    <row r="24907" spans="1:12">
      <c r="A24907" t="e">
        <f ca="1">E00251429810321</f>
        <v>#NAME?</v>
      </c>
      <c r="B24907">
        <v>151</v>
      </c>
      <c r="C24907" t="s">
        <v>381</v>
      </c>
      <c r="D24907" s="1">
        <v>42039</v>
      </c>
      <c r="F24907">
        <v>4</v>
      </c>
      <c r="G24907">
        <v>4019</v>
      </c>
      <c r="H24907" t="s">
        <v>26</v>
      </c>
      <c r="J24907" t="s">
        <v>14</v>
      </c>
      <c r="K24907">
        <v>59</v>
      </c>
      <c r="L24907" t="s">
        <v>15</v>
      </c>
    </row>
    <row r="24908" spans="1:12">
      <c r="A24908" t="e">
        <f ca="1">E00251429810321</f>
        <v>#NAME?</v>
      </c>
      <c r="B24908">
        <v>151</v>
      </c>
      <c r="C24908" t="s">
        <v>381</v>
      </c>
      <c r="D24908" s="1">
        <v>42510</v>
      </c>
      <c r="F24908">
        <v>1</v>
      </c>
      <c r="G24908">
        <v>25000</v>
      </c>
      <c r="H24908" t="s">
        <v>178</v>
      </c>
      <c r="J24908" t="s">
        <v>14</v>
      </c>
      <c r="K24908">
        <v>60</v>
      </c>
      <c r="L24908" t="s">
        <v>15</v>
      </c>
    </row>
    <row r="24909" spans="1:12">
      <c r="A24909" t="e">
        <f ca="1">E00251429810321</f>
        <v>#NAME?</v>
      </c>
      <c r="B24909">
        <v>151</v>
      </c>
      <c r="C24909" t="s">
        <v>381</v>
      </c>
      <c r="D24909" s="1">
        <v>42695</v>
      </c>
      <c r="F24909">
        <v>3</v>
      </c>
      <c r="G24909">
        <v>4019</v>
      </c>
      <c r="H24909" t="s">
        <v>26</v>
      </c>
      <c r="J24909" t="s">
        <v>14</v>
      </c>
      <c r="K24909">
        <v>61</v>
      </c>
      <c r="L24909" t="s">
        <v>15</v>
      </c>
    </row>
    <row r="24910" spans="1:12">
      <c r="A24910" t="e">
        <f ca="1">E00251429810321</f>
        <v>#NAME?</v>
      </c>
      <c r="B24910">
        <v>151</v>
      </c>
      <c r="C24910" t="s">
        <v>381</v>
      </c>
      <c r="D24910" s="1">
        <v>42894</v>
      </c>
      <c r="F24910">
        <v>5</v>
      </c>
      <c r="G24910">
        <v>27800</v>
      </c>
      <c r="H24910" t="s">
        <v>145</v>
      </c>
      <c r="J24910" t="s">
        <v>14</v>
      </c>
      <c r="K24910">
        <v>61</v>
      </c>
      <c r="L24910" t="s">
        <v>15</v>
      </c>
    </row>
    <row r="24911" spans="1:12">
      <c r="A24911" t="e">
        <f ca="1">E00251429661121</f>
        <v>#NAME?</v>
      </c>
      <c r="B24911">
        <v>199</v>
      </c>
      <c r="C24911" t="s">
        <v>681</v>
      </c>
      <c r="D24911" s="1">
        <v>40949</v>
      </c>
      <c r="F24911">
        <v>3</v>
      </c>
      <c r="G24911">
        <v>1101</v>
      </c>
      <c r="H24911" t="s">
        <v>220</v>
      </c>
      <c r="J24911" t="s">
        <v>14</v>
      </c>
      <c r="K24911">
        <v>60</v>
      </c>
      <c r="L24911" t="s">
        <v>15</v>
      </c>
    </row>
    <row r="24912" spans="1:12">
      <c r="A24912" t="e">
        <f ca="1">E00251616870121</f>
        <v>#NAME?</v>
      </c>
      <c r="B24912">
        <v>701</v>
      </c>
      <c r="C24912" t="s">
        <v>72</v>
      </c>
      <c r="D24912" s="1">
        <v>42860</v>
      </c>
      <c r="F24912">
        <v>2</v>
      </c>
      <c r="G24912">
        <v>2724</v>
      </c>
      <c r="H24912" t="s">
        <v>73</v>
      </c>
      <c r="J24912" t="s">
        <v>14</v>
      </c>
      <c r="K24912">
        <v>55</v>
      </c>
      <c r="L24912" t="s">
        <v>15</v>
      </c>
    </row>
    <row r="24913" spans="1:12">
      <c r="A24913" t="e">
        <f ca="1">E00251616870121</f>
        <v>#NAME?</v>
      </c>
      <c r="B24913">
        <v>701</v>
      </c>
      <c r="C24913" t="s">
        <v>72</v>
      </c>
      <c r="D24913" s="1">
        <v>42151</v>
      </c>
      <c r="F24913">
        <v>1</v>
      </c>
      <c r="G24913">
        <v>49390</v>
      </c>
      <c r="H24913" t="s">
        <v>59</v>
      </c>
      <c r="J24913" t="s">
        <v>14</v>
      </c>
      <c r="K24913">
        <v>53</v>
      </c>
      <c r="L24913" t="s">
        <v>15</v>
      </c>
    </row>
    <row r="24914" spans="1:12">
      <c r="A24914" t="e">
        <f ca="1">E00251439730221</f>
        <v>#NAME?</v>
      </c>
      <c r="B24914">
        <v>290</v>
      </c>
      <c r="C24914" t="s">
        <v>449</v>
      </c>
      <c r="D24914" s="1">
        <v>42110</v>
      </c>
      <c r="F24914">
        <v>3</v>
      </c>
      <c r="G24914">
        <v>7243</v>
      </c>
      <c r="H24914" t="s">
        <v>42</v>
      </c>
      <c r="J24914" t="s">
        <v>14</v>
      </c>
      <c r="K24914">
        <v>51</v>
      </c>
      <c r="L24914" t="s">
        <v>15</v>
      </c>
    </row>
    <row r="24915" spans="1:12">
      <c r="A24915" t="e">
        <f ca="1">E00251439730221</f>
        <v>#NAME?</v>
      </c>
      <c r="B24915">
        <v>290</v>
      </c>
      <c r="C24915" t="s">
        <v>449</v>
      </c>
      <c r="D24915" s="1">
        <v>42206</v>
      </c>
      <c r="F24915">
        <v>3</v>
      </c>
      <c r="G24915">
        <v>7243</v>
      </c>
      <c r="H24915" t="s">
        <v>42</v>
      </c>
      <c r="J24915" t="s">
        <v>14</v>
      </c>
      <c r="K24915">
        <v>51</v>
      </c>
      <c r="L24915" t="s">
        <v>15</v>
      </c>
    </row>
    <row r="24916" spans="1:12">
      <c r="A24916" t="e">
        <f ca="1">E00251439638221</f>
        <v>#NAME?</v>
      </c>
      <c r="B24916">
        <v>4374</v>
      </c>
      <c r="C24916" t="s">
        <v>898</v>
      </c>
      <c r="D24916" s="1">
        <v>42380</v>
      </c>
      <c r="F24916">
        <v>1</v>
      </c>
      <c r="G24916">
        <v>38611</v>
      </c>
      <c r="H24916" t="s">
        <v>422</v>
      </c>
      <c r="J24916" t="s">
        <v>14</v>
      </c>
      <c r="K24916">
        <v>55</v>
      </c>
      <c r="L24916" t="s">
        <v>15</v>
      </c>
    </row>
    <row r="24917" spans="1:12">
      <c r="A24917" t="e">
        <f ca="1">E00251716551821</f>
        <v>#NAME?</v>
      </c>
      <c r="B24917">
        <v>7207</v>
      </c>
      <c r="C24917" t="s">
        <v>287</v>
      </c>
      <c r="D24917" s="1">
        <v>42000</v>
      </c>
      <c r="F24917">
        <v>1</v>
      </c>
      <c r="G24917">
        <v>463</v>
      </c>
      <c r="H24917" t="s">
        <v>259</v>
      </c>
      <c r="I24917" t="s">
        <v>148</v>
      </c>
      <c r="J24917" t="s">
        <v>57</v>
      </c>
      <c r="K24917">
        <v>45</v>
      </c>
      <c r="L24917" t="s">
        <v>15</v>
      </c>
    </row>
    <row r="24918" spans="1:12">
      <c r="A24918" t="e">
        <f ca="1">E00251716551821</f>
        <v>#NAME?</v>
      </c>
      <c r="B24918">
        <v>7504</v>
      </c>
      <c r="C24918" t="s">
        <v>162</v>
      </c>
      <c r="D24918" s="1">
        <v>42066</v>
      </c>
      <c r="F24918">
        <v>2</v>
      </c>
      <c r="G24918">
        <v>4019</v>
      </c>
      <c r="H24918" t="s">
        <v>26</v>
      </c>
      <c r="J24918" t="s">
        <v>14</v>
      </c>
      <c r="K24918">
        <v>45</v>
      </c>
      <c r="L24918" t="s">
        <v>15</v>
      </c>
    </row>
    <row r="24919" spans="1:12">
      <c r="A24919" t="e">
        <f ca="1">E00251716551821</f>
        <v>#NAME?</v>
      </c>
      <c r="B24919">
        <v>7504</v>
      </c>
      <c r="C24919" t="s">
        <v>162</v>
      </c>
      <c r="D24919" s="1">
        <v>43056</v>
      </c>
      <c r="F24919">
        <v>1</v>
      </c>
      <c r="G24919">
        <v>486</v>
      </c>
      <c r="H24919" t="s">
        <v>39</v>
      </c>
      <c r="J24919" t="s">
        <v>14</v>
      </c>
      <c r="K24919">
        <v>48</v>
      </c>
      <c r="L24919" t="s">
        <v>15</v>
      </c>
    </row>
    <row r="24920" spans="1:12">
      <c r="A24920" t="e">
        <f ca="1">E00251616870121</f>
        <v>#NAME?</v>
      </c>
      <c r="B24920">
        <v>701</v>
      </c>
      <c r="C24920" t="s">
        <v>72</v>
      </c>
      <c r="D24920" s="1">
        <v>42381</v>
      </c>
      <c r="F24920">
        <v>3</v>
      </c>
      <c r="G24920">
        <v>2599</v>
      </c>
      <c r="H24920" t="s">
        <v>238</v>
      </c>
      <c r="J24920" t="s">
        <v>14</v>
      </c>
      <c r="K24920">
        <v>53</v>
      </c>
      <c r="L24920" t="s">
        <v>15</v>
      </c>
    </row>
    <row r="24921" spans="1:12">
      <c r="A24921" t="e">
        <f ca="1">E00251616870121</f>
        <v>#NAME?</v>
      </c>
      <c r="B24921">
        <v>701</v>
      </c>
      <c r="C24921" t="s">
        <v>72</v>
      </c>
      <c r="D24921" s="1">
        <v>42653</v>
      </c>
      <c r="F24921">
        <v>6</v>
      </c>
      <c r="G24921">
        <v>30391</v>
      </c>
      <c r="H24921" t="s">
        <v>690</v>
      </c>
      <c r="J24921" t="s">
        <v>14</v>
      </c>
      <c r="K24921">
        <v>54</v>
      </c>
      <c r="L24921" t="s">
        <v>15</v>
      </c>
    </row>
    <row r="24922" spans="1:12">
      <c r="A24922" t="e">
        <f ca="1">E00251439807421</f>
        <v>#NAME?</v>
      </c>
      <c r="B24922">
        <v>354</v>
      </c>
      <c r="C24922" t="s">
        <v>826</v>
      </c>
      <c r="D24922" s="1">
        <v>42634</v>
      </c>
      <c r="F24922">
        <v>2</v>
      </c>
      <c r="G24922">
        <v>4019</v>
      </c>
      <c r="H24922" t="s">
        <v>26</v>
      </c>
      <c r="J24922" t="s">
        <v>14</v>
      </c>
      <c r="K24922">
        <v>56</v>
      </c>
      <c r="L24922" t="s">
        <v>15</v>
      </c>
    </row>
    <row r="24923" spans="1:12">
      <c r="A24923" t="e">
        <f ca="1">E00251615173321</f>
        <v>#NAME?</v>
      </c>
      <c r="B24923">
        <v>47</v>
      </c>
      <c r="C24923" t="s">
        <v>494</v>
      </c>
      <c r="D24923" s="1">
        <v>42335</v>
      </c>
      <c r="F24923">
        <v>1</v>
      </c>
      <c r="G24923">
        <v>83400</v>
      </c>
      <c r="H24923" t="s">
        <v>1499</v>
      </c>
      <c r="J24923" t="s">
        <v>14</v>
      </c>
      <c r="K24923">
        <v>48</v>
      </c>
      <c r="L24923" t="s">
        <v>15</v>
      </c>
    </row>
    <row r="24924" spans="1:12">
      <c r="A24924" t="e">
        <f ca="1">E00251615173321</f>
        <v>#NAME?</v>
      </c>
      <c r="B24924">
        <v>763</v>
      </c>
      <c r="C24924" t="s">
        <v>194</v>
      </c>
      <c r="D24924" s="1">
        <v>42303</v>
      </c>
      <c r="F24924">
        <v>1</v>
      </c>
      <c r="G24924">
        <v>83819</v>
      </c>
      <c r="H24924" t="s">
        <v>1590</v>
      </c>
      <c r="I24924" t="s">
        <v>56</v>
      </c>
      <c r="J24924" t="s">
        <v>57</v>
      </c>
      <c r="K24924">
        <v>48</v>
      </c>
      <c r="L24924" t="s">
        <v>15</v>
      </c>
    </row>
    <row r="24925" spans="1:12">
      <c r="A24925" t="e">
        <f ca="1">E00251429810321</f>
        <v>#NAME?</v>
      </c>
      <c r="B24925">
        <v>151</v>
      </c>
      <c r="C24925" t="s">
        <v>381</v>
      </c>
      <c r="D24925" s="1">
        <v>42046</v>
      </c>
      <c r="F24925">
        <v>2</v>
      </c>
      <c r="G24925">
        <v>25000</v>
      </c>
      <c r="H24925" t="s">
        <v>178</v>
      </c>
      <c r="J24925" t="s">
        <v>14</v>
      </c>
      <c r="K24925">
        <v>59</v>
      </c>
      <c r="L24925" t="s">
        <v>15</v>
      </c>
    </row>
    <row r="24926" spans="1:12">
      <c r="A24926" t="e">
        <f ca="1">E00251429810321</f>
        <v>#NAME?</v>
      </c>
      <c r="B24926">
        <v>151</v>
      </c>
      <c r="C24926" t="s">
        <v>381</v>
      </c>
      <c r="D24926" s="1">
        <v>42278</v>
      </c>
      <c r="F24926">
        <v>2</v>
      </c>
      <c r="G24926">
        <v>4019</v>
      </c>
      <c r="H24926" t="s">
        <v>26</v>
      </c>
      <c r="J24926" t="s">
        <v>14</v>
      </c>
      <c r="K24926">
        <v>60</v>
      </c>
      <c r="L24926" t="s">
        <v>15</v>
      </c>
    </row>
    <row r="24927" spans="1:12">
      <c r="A24927" t="e">
        <f ca="1">E00251439730221</f>
        <v>#NAME?</v>
      </c>
      <c r="B24927">
        <v>290</v>
      </c>
      <c r="C24927" t="s">
        <v>449</v>
      </c>
      <c r="D24927" s="1">
        <v>42300</v>
      </c>
      <c r="F24927">
        <v>2</v>
      </c>
      <c r="G24927">
        <v>2720</v>
      </c>
      <c r="H24927" t="s">
        <v>65</v>
      </c>
      <c r="J24927" t="s">
        <v>14</v>
      </c>
      <c r="K24927">
        <v>52</v>
      </c>
      <c r="L24927" t="s">
        <v>15</v>
      </c>
    </row>
    <row r="24928" spans="1:12">
      <c r="A24928" t="e">
        <f ca="1">E00251428426921</f>
        <v>#NAME?</v>
      </c>
      <c r="B24928">
        <v>51</v>
      </c>
      <c r="C24928" t="s">
        <v>372</v>
      </c>
      <c r="D24928" s="1">
        <v>42072</v>
      </c>
      <c r="F24928">
        <v>1</v>
      </c>
      <c r="G24928">
        <v>38830</v>
      </c>
      <c r="H24928" t="s">
        <v>847</v>
      </c>
      <c r="J24928" t="s">
        <v>14</v>
      </c>
      <c r="K24928">
        <v>58</v>
      </c>
      <c r="L24928" t="s">
        <v>15</v>
      </c>
    </row>
    <row r="24929" spans="1:12">
      <c r="A24929" t="e">
        <f ca="1">E00251429661121</f>
        <v>#NAME?</v>
      </c>
      <c r="B24929">
        <v>199</v>
      </c>
      <c r="C24929" t="s">
        <v>681</v>
      </c>
      <c r="D24929" s="1">
        <v>41303</v>
      </c>
      <c r="F24929">
        <v>1</v>
      </c>
      <c r="G24929">
        <v>2749</v>
      </c>
      <c r="H24929" t="s">
        <v>147</v>
      </c>
      <c r="J24929" t="s">
        <v>14</v>
      </c>
      <c r="K24929">
        <v>61</v>
      </c>
      <c r="L24929" t="s">
        <v>15</v>
      </c>
    </row>
    <row r="24930" spans="1:12">
      <c r="A24930" t="e">
        <f ca="1">E00251439807421</f>
        <v>#NAME?</v>
      </c>
      <c r="B24930">
        <v>354</v>
      </c>
      <c r="C24930" t="s">
        <v>826</v>
      </c>
      <c r="D24930" s="1">
        <v>42355</v>
      </c>
      <c r="F24930">
        <v>2</v>
      </c>
      <c r="G24930">
        <v>25000</v>
      </c>
      <c r="H24930" t="s">
        <v>178</v>
      </c>
      <c r="J24930" t="s">
        <v>14</v>
      </c>
      <c r="K24930">
        <v>55</v>
      </c>
      <c r="L24930" t="s">
        <v>15</v>
      </c>
    </row>
    <row r="24931" spans="1:12">
      <c r="A24931" t="e">
        <f ca="1">E00251439807421</f>
        <v>#NAME?</v>
      </c>
      <c r="B24931">
        <v>354</v>
      </c>
      <c r="C24931" t="s">
        <v>826</v>
      </c>
      <c r="D24931" s="1">
        <v>42669</v>
      </c>
      <c r="F24931">
        <v>3</v>
      </c>
      <c r="G24931">
        <v>25000</v>
      </c>
      <c r="H24931" t="s">
        <v>178</v>
      </c>
      <c r="J24931" t="s">
        <v>14</v>
      </c>
      <c r="K24931">
        <v>56</v>
      </c>
      <c r="L24931" t="s">
        <v>15</v>
      </c>
    </row>
    <row r="24932" spans="1:12">
      <c r="A24932" t="e">
        <f ca="1">E00251428426921</f>
        <v>#NAME?</v>
      </c>
      <c r="B24932">
        <v>51</v>
      </c>
      <c r="C24932" t="s">
        <v>372</v>
      </c>
      <c r="D24932" s="1">
        <v>40974</v>
      </c>
      <c r="F24932">
        <v>1</v>
      </c>
      <c r="G24932">
        <v>7231</v>
      </c>
      <c r="H24932" t="s">
        <v>128</v>
      </c>
      <c r="J24932" t="s">
        <v>14</v>
      </c>
      <c r="K24932">
        <v>55</v>
      </c>
      <c r="L24932" t="s">
        <v>15</v>
      </c>
    </row>
    <row r="24933" spans="1:12">
      <c r="A24933" t="e">
        <f ca="1">E00251428426921</f>
        <v>#NAME?</v>
      </c>
      <c r="B24933">
        <v>51</v>
      </c>
      <c r="C24933" t="s">
        <v>372</v>
      </c>
      <c r="D24933" s="1">
        <v>41766</v>
      </c>
      <c r="F24933">
        <v>1</v>
      </c>
      <c r="G24933">
        <v>2729</v>
      </c>
      <c r="H24933" t="s">
        <v>115</v>
      </c>
      <c r="J24933" t="s">
        <v>14</v>
      </c>
      <c r="K24933">
        <v>58</v>
      </c>
      <c r="L24933" t="s">
        <v>15</v>
      </c>
    </row>
    <row r="24934" spans="1:12">
      <c r="A24934" t="e">
        <f ca="1">E00251429810321</f>
        <v>#NAME?</v>
      </c>
      <c r="B24934">
        <v>153</v>
      </c>
      <c r="C24934" t="s">
        <v>906</v>
      </c>
      <c r="D24934" s="1">
        <v>41620</v>
      </c>
      <c r="F24934">
        <v>3</v>
      </c>
      <c r="G24934">
        <v>4019</v>
      </c>
      <c r="H24934" t="s">
        <v>26</v>
      </c>
      <c r="J24934" t="s">
        <v>14</v>
      </c>
      <c r="K24934">
        <v>58</v>
      </c>
      <c r="L24934" t="s">
        <v>15</v>
      </c>
    </row>
    <row r="24935" spans="1:12">
      <c r="A24935" t="e">
        <f ca="1">E00251518518221</f>
        <v>#NAME?</v>
      </c>
      <c r="B24935">
        <v>295</v>
      </c>
      <c r="C24935" t="s">
        <v>435</v>
      </c>
      <c r="D24935" s="1">
        <v>42075</v>
      </c>
      <c r="F24935">
        <v>2</v>
      </c>
      <c r="G24935">
        <v>49390</v>
      </c>
      <c r="H24935" t="s">
        <v>59</v>
      </c>
      <c r="J24935" t="s">
        <v>14</v>
      </c>
      <c r="K24935">
        <v>51</v>
      </c>
      <c r="L24935" t="s">
        <v>15</v>
      </c>
    </row>
    <row r="24936" spans="1:12">
      <c r="A24936" t="e">
        <f ca="1">E00251439807421</f>
        <v>#NAME?</v>
      </c>
      <c r="B24936">
        <v>354</v>
      </c>
      <c r="C24936" t="s">
        <v>826</v>
      </c>
      <c r="D24936" s="1">
        <v>42711</v>
      </c>
      <c r="F24936">
        <v>3</v>
      </c>
      <c r="G24936">
        <v>4019</v>
      </c>
      <c r="H24936" t="s">
        <v>26</v>
      </c>
      <c r="J24936" t="s">
        <v>14</v>
      </c>
      <c r="K24936">
        <v>56</v>
      </c>
      <c r="L24936" t="s">
        <v>15</v>
      </c>
    </row>
    <row r="24937" spans="1:12">
      <c r="A24937" t="e">
        <f ca="1">E00251439807421</f>
        <v>#NAME?</v>
      </c>
      <c r="B24937">
        <v>354</v>
      </c>
      <c r="C24937" t="s">
        <v>826</v>
      </c>
      <c r="D24937" s="1">
        <v>42860</v>
      </c>
      <c r="F24937">
        <v>5</v>
      </c>
      <c r="G24937">
        <v>29690</v>
      </c>
      <c r="H24937" t="s">
        <v>52</v>
      </c>
      <c r="J24937" t="s">
        <v>14</v>
      </c>
      <c r="K24937">
        <v>57</v>
      </c>
      <c r="L24937" t="s">
        <v>15</v>
      </c>
    </row>
    <row r="24938" spans="1:12">
      <c r="A24938" t="e">
        <f ca="1">E00251439807421</f>
        <v>#NAME?</v>
      </c>
      <c r="B24938">
        <v>494</v>
      </c>
      <c r="C24938" t="s">
        <v>63</v>
      </c>
      <c r="D24938" s="1">
        <v>41229</v>
      </c>
      <c r="F24938">
        <v>2</v>
      </c>
      <c r="G24938">
        <v>25000</v>
      </c>
      <c r="H24938" t="s">
        <v>178</v>
      </c>
      <c r="J24938" t="s">
        <v>14</v>
      </c>
      <c r="K24938">
        <v>52</v>
      </c>
      <c r="L24938" t="s">
        <v>15</v>
      </c>
    </row>
    <row r="24939" spans="1:12">
      <c r="A24939" t="e">
        <f ca="1">E00251439807421</f>
        <v>#NAME?</v>
      </c>
      <c r="B24939">
        <v>494</v>
      </c>
      <c r="C24939" t="s">
        <v>63</v>
      </c>
      <c r="D24939" s="1">
        <v>41592</v>
      </c>
      <c r="F24939">
        <v>2</v>
      </c>
      <c r="G24939">
        <v>4019</v>
      </c>
      <c r="H24939" t="s">
        <v>26</v>
      </c>
      <c r="J24939" t="s">
        <v>14</v>
      </c>
      <c r="K24939">
        <v>53</v>
      </c>
      <c r="L24939" t="s">
        <v>15</v>
      </c>
    </row>
    <row r="24940" spans="1:12">
      <c r="A24940" t="e">
        <f ca="1">E00251439807421</f>
        <v>#NAME?</v>
      </c>
      <c r="B24940">
        <v>354</v>
      </c>
      <c r="C24940" t="s">
        <v>826</v>
      </c>
      <c r="D24940" s="1">
        <v>42002</v>
      </c>
      <c r="F24940">
        <v>2</v>
      </c>
      <c r="G24940">
        <v>4019</v>
      </c>
      <c r="H24940" t="s">
        <v>26</v>
      </c>
      <c r="J24940" t="s">
        <v>14</v>
      </c>
      <c r="K24940">
        <v>54</v>
      </c>
      <c r="L24940" t="s">
        <v>15</v>
      </c>
    </row>
    <row r="24941" spans="1:12">
      <c r="A24941" t="e">
        <f ca="1">E00251432303521</f>
        <v>#NAME?</v>
      </c>
      <c r="B24941">
        <v>696</v>
      </c>
      <c r="C24941" t="s">
        <v>913</v>
      </c>
      <c r="D24941" s="1">
        <v>42618</v>
      </c>
      <c r="F24941">
        <v>2</v>
      </c>
      <c r="G24941">
        <v>8799</v>
      </c>
      <c r="H24941" t="s">
        <v>1591</v>
      </c>
      <c r="J24941" t="s">
        <v>14</v>
      </c>
      <c r="K24941">
        <v>63</v>
      </c>
      <c r="L24941" t="s">
        <v>15</v>
      </c>
    </row>
    <row r="24942" spans="1:12">
      <c r="A24942" t="e">
        <f ca="1">E00251439807421</f>
        <v>#NAME?</v>
      </c>
      <c r="B24942">
        <v>354</v>
      </c>
      <c r="C24942" t="s">
        <v>826</v>
      </c>
      <c r="D24942" s="1">
        <v>42282</v>
      </c>
      <c r="F24942">
        <v>4</v>
      </c>
      <c r="G24942">
        <v>29690</v>
      </c>
      <c r="H24942" t="s">
        <v>52</v>
      </c>
      <c r="J24942" t="s">
        <v>14</v>
      </c>
      <c r="K24942">
        <v>55</v>
      </c>
      <c r="L24942" t="s">
        <v>15</v>
      </c>
    </row>
    <row r="24943" spans="1:12">
      <c r="A24943" t="e">
        <f ca="1">E00251439807421</f>
        <v>#NAME?</v>
      </c>
      <c r="B24943">
        <v>354</v>
      </c>
      <c r="C24943" t="s">
        <v>826</v>
      </c>
      <c r="D24943" s="1">
        <v>42318</v>
      </c>
      <c r="F24943">
        <v>6</v>
      </c>
      <c r="G24943">
        <v>7869</v>
      </c>
      <c r="H24943" t="s">
        <v>470</v>
      </c>
      <c r="J24943" t="s">
        <v>14</v>
      </c>
      <c r="K24943">
        <v>55</v>
      </c>
      <c r="L24943" t="s">
        <v>22</v>
      </c>
    </row>
    <row r="24944" spans="1:12">
      <c r="A24944" t="e">
        <f ca="1">E00251439807421</f>
        <v>#NAME?</v>
      </c>
      <c r="B24944">
        <v>354</v>
      </c>
      <c r="C24944" t="s">
        <v>826</v>
      </c>
      <c r="D24944" s="1">
        <v>42447</v>
      </c>
      <c r="F24944">
        <v>1</v>
      </c>
      <c r="G24944">
        <v>4019</v>
      </c>
      <c r="H24944" t="s">
        <v>26</v>
      </c>
      <c r="J24944" t="s">
        <v>14</v>
      </c>
      <c r="K24944">
        <v>56</v>
      </c>
      <c r="L24944" t="s">
        <v>15</v>
      </c>
    </row>
    <row r="24945" spans="1:12">
      <c r="A24945" t="e">
        <f ca="1">E00251430058721</f>
        <v>#NAME?</v>
      </c>
      <c r="B24945">
        <v>456</v>
      </c>
      <c r="C24945" t="s">
        <v>518</v>
      </c>
      <c r="D24945" s="1">
        <v>42706</v>
      </c>
      <c r="F24945">
        <v>1</v>
      </c>
      <c r="G24945">
        <v>7175</v>
      </c>
      <c r="H24945" t="s">
        <v>689</v>
      </c>
      <c r="J24945" t="s">
        <v>14</v>
      </c>
      <c r="K24945">
        <v>51</v>
      </c>
      <c r="L24945" t="s">
        <v>15</v>
      </c>
    </row>
    <row r="24946" spans="1:12">
      <c r="A24946" t="e">
        <f ca="1">E00251432303521</f>
        <v>#NAME?</v>
      </c>
      <c r="B24946">
        <v>48</v>
      </c>
      <c r="C24946" t="s">
        <v>249</v>
      </c>
      <c r="D24946" s="1">
        <v>40968</v>
      </c>
      <c r="F24946">
        <v>1</v>
      </c>
      <c r="G24946">
        <v>5693</v>
      </c>
      <c r="H24946" t="s">
        <v>358</v>
      </c>
      <c r="J24946" t="s">
        <v>14</v>
      </c>
      <c r="K24946">
        <v>58</v>
      </c>
      <c r="L24946" t="s">
        <v>15</v>
      </c>
    </row>
    <row r="24947" spans="1:12">
      <c r="A24947" t="e">
        <f ca="1">E00251439807421</f>
        <v>#NAME?</v>
      </c>
      <c r="B24947">
        <v>494</v>
      </c>
      <c r="C24947" t="s">
        <v>63</v>
      </c>
      <c r="D24947" s="1">
        <v>41044</v>
      </c>
      <c r="F24947">
        <v>1</v>
      </c>
      <c r="G24947">
        <v>1179</v>
      </c>
      <c r="H24947" t="s">
        <v>180</v>
      </c>
      <c r="J24947" t="s">
        <v>14</v>
      </c>
      <c r="K24947">
        <v>52</v>
      </c>
      <c r="L24947" t="s">
        <v>15</v>
      </c>
    </row>
    <row r="24948" spans="1:12">
      <c r="A24948" t="e">
        <f ca="1">E00251429810321</f>
        <v>#NAME?</v>
      </c>
      <c r="B24948">
        <v>151</v>
      </c>
      <c r="C24948" t="s">
        <v>381</v>
      </c>
      <c r="D24948" s="1">
        <v>41060</v>
      </c>
      <c r="F24948">
        <v>3</v>
      </c>
      <c r="G24948">
        <v>27800</v>
      </c>
      <c r="H24948" t="s">
        <v>145</v>
      </c>
      <c r="J24948" t="s">
        <v>14</v>
      </c>
      <c r="K24948">
        <v>56</v>
      </c>
      <c r="L24948" t="s">
        <v>15</v>
      </c>
    </row>
    <row r="24949" spans="1:12">
      <c r="A24949" t="e">
        <f ca="1">E00251515235421</f>
        <v>#NAME?</v>
      </c>
      <c r="B24949">
        <v>28</v>
      </c>
      <c r="C24949" t="s">
        <v>153</v>
      </c>
      <c r="D24949" s="1">
        <v>41222</v>
      </c>
      <c r="F24949">
        <v>2</v>
      </c>
      <c r="G24949">
        <v>2729</v>
      </c>
      <c r="H24949" t="s">
        <v>115</v>
      </c>
      <c r="J24949" t="s">
        <v>14</v>
      </c>
      <c r="K24949">
        <v>57</v>
      </c>
      <c r="L24949" t="s">
        <v>15</v>
      </c>
    </row>
    <row r="24950" spans="1:12">
      <c r="A24950" t="e">
        <f ca="1">E00251430060221</f>
        <v>#NAME?</v>
      </c>
      <c r="B24950">
        <v>467</v>
      </c>
      <c r="C24950" t="s">
        <v>232</v>
      </c>
      <c r="D24950" s="1">
        <v>42698</v>
      </c>
      <c r="F24950">
        <v>1</v>
      </c>
      <c r="G24950">
        <v>7242</v>
      </c>
      <c r="H24950" t="s">
        <v>93</v>
      </c>
      <c r="J24950" t="s">
        <v>14</v>
      </c>
      <c r="K24950">
        <v>58</v>
      </c>
      <c r="L24950" t="s">
        <v>15</v>
      </c>
    </row>
    <row r="24951" spans="1:12">
      <c r="A24951" t="e">
        <f ca="1">E00251429158321</f>
        <v>#NAME?</v>
      </c>
      <c r="B24951">
        <v>4055</v>
      </c>
      <c r="C24951" t="s">
        <v>51</v>
      </c>
      <c r="D24951" s="1">
        <v>42517</v>
      </c>
      <c r="F24951">
        <v>1</v>
      </c>
      <c r="G24951">
        <v>36610</v>
      </c>
      <c r="H24951" t="s">
        <v>415</v>
      </c>
      <c r="J24951" t="s">
        <v>14</v>
      </c>
      <c r="K24951">
        <v>42</v>
      </c>
      <c r="L24951" t="s">
        <v>15</v>
      </c>
    </row>
    <row r="24952" spans="1:12">
      <c r="A24952" t="e">
        <f ca="1">E00251429661121</f>
        <v>#NAME?</v>
      </c>
      <c r="B24952">
        <v>199</v>
      </c>
      <c r="C24952" t="s">
        <v>681</v>
      </c>
      <c r="D24952" s="1">
        <v>41472</v>
      </c>
      <c r="F24952">
        <v>1</v>
      </c>
      <c r="G24952">
        <v>8798</v>
      </c>
      <c r="H24952" t="s">
        <v>314</v>
      </c>
      <c r="J24952" t="s">
        <v>14</v>
      </c>
      <c r="K24952">
        <v>61</v>
      </c>
      <c r="L24952" t="s">
        <v>15</v>
      </c>
    </row>
    <row r="24953" spans="1:12">
      <c r="A24953" t="e">
        <f ca="1">E00251429661121</f>
        <v>#NAME?</v>
      </c>
      <c r="B24953">
        <v>199</v>
      </c>
      <c r="C24953" t="s">
        <v>681</v>
      </c>
      <c r="D24953" s="1">
        <v>42873</v>
      </c>
      <c r="F24953">
        <v>4</v>
      </c>
      <c r="G24953">
        <v>56400</v>
      </c>
      <c r="H24953" t="s">
        <v>91</v>
      </c>
      <c r="J24953" t="s">
        <v>14</v>
      </c>
      <c r="K24953">
        <v>65</v>
      </c>
      <c r="L24953" t="s">
        <v>15</v>
      </c>
    </row>
    <row r="24954" spans="1:12">
      <c r="A24954" t="e">
        <f ca="1">E00251439807421</f>
        <v>#NAME?</v>
      </c>
      <c r="B24954">
        <v>494</v>
      </c>
      <c r="C24954" t="s">
        <v>63</v>
      </c>
      <c r="D24954" s="1">
        <v>41768</v>
      </c>
      <c r="F24954">
        <v>3</v>
      </c>
      <c r="G24954">
        <v>29620</v>
      </c>
      <c r="H24954" t="s">
        <v>460</v>
      </c>
      <c r="J24954" t="s">
        <v>14</v>
      </c>
      <c r="K24954">
        <v>54</v>
      </c>
      <c r="L24954" t="s">
        <v>15</v>
      </c>
    </row>
    <row r="24955" spans="1:12">
      <c r="A24955" t="e">
        <f ca="1">E00251429810321</f>
        <v>#NAME?</v>
      </c>
      <c r="B24955">
        <v>151</v>
      </c>
      <c r="C24955" t="s">
        <v>381</v>
      </c>
      <c r="D24955" s="1">
        <v>41919</v>
      </c>
      <c r="F24955">
        <v>1</v>
      </c>
      <c r="G24955">
        <v>25000</v>
      </c>
      <c r="H24955" t="s">
        <v>178</v>
      </c>
      <c r="J24955" t="s">
        <v>14</v>
      </c>
      <c r="K24955">
        <v>59</v>
      </c>
      <c r="L24955" t="s">
        <v>15</v>
      </c>
    </row>
    <row r="24956" spans="1:12">
      <c r="A24956" t="e">
        <f ca="1">E00251429810321</f>
        <v>#NAME?</v>
      </c>
      <c r="B24956">
        <v>151</v>
      </c>
      <c r="C24956" t="s">
        <v>381</v>
      </c>
      <c r="D24956" s="1">
        <v>42415</v>
      </c>
      <c r="F24956">
        <v>1</v>
      </c>
      <c r="G24956">
        <v>25000</v>
      </c>
      <c r="H24956" t="s">
        <v>178</v>
      </c>
      <c r="J24956" t="s">
        <v>14</v>
      </c>
      <c r="K24956">
        <v>60</v>
      </c>
      <c r="L24956" t="s">
        <v>15</v>
      </c>
    </row>
    <row r="24957" spans="1:12">
      <c r="A24957" t="e">
        <f ca="1">E00251715770121</f>
        <v>#NAME?</v>
      </c>
      <c r="B24957">
        <v>484</v>
      </c>
      <c r="C24957" t="s">
        <v>916</v>
      </c>
      <c r="D24957" s="1">
        <v>41810</v>
      </c>
      <c r="F24957">
        <v>2</v>
      </c>
      <c r="G24957">
        <v>70219</v>
      </c>
      <c r="H24957" t="s">
        <v>498</v>
      </c>
      <c r="J24957" t="s">
        <v>14</v>
      </c>
      <c r="K24957">
        <v>62</v>
      </c>
      <c r="L24957" t="s">
        <v>15</v>
      </c>
    </row>
    <row r="24958" spans="1:12">
      <c r="A24958" t="e">
        <f ca="1">E00251429661121</f>
        <v>#NAME?</v>
      </c>
      <c r="B24958">
        <v>199</v>
      </c>
      <c r="C24958" t="s">
        <v>681</v>
      </c>
      <c r="D24958" s="1">
        <v>42880</v>
      </c>
      <c r="F24958">
        <v>1</v>
      </c>
      <c r="G24958">
        <v>3804</v>
      </c>
      <c r="H24958" t="s">
        <v>71</v>
      </c>
      <c r="J24958" t="s">
        <v>14</v>
      </c>
      <c r="K24958">
        <v>65</v>
      </c>
      <c r="L24958" t="s">
        <v>15</v>
      </c>
    </row>
    <row r="24959" spans="1:12">
      <c r="A24959" t="e">
        <f ca="1">E00251524964221</f>
        <v>#NAME?</v>
      </c>
      <c r="B24959">
        <v>460</v>
      </c>
      <c r="C24959" t="s">
        <v>711</v>
      </c>
      <c r="D24959" s="1">
        <v>41043</v>
      </c>
      <c r="F24959">
        <v>3</v>
      </c>
      <c r="G24959">
        <v>3051</v>
      </c>
      <c r="H24959" t="s">
        <v>13</v>
      </c>
      <c r="J24959" t="s">
        <v>14</v>
      </c>
      <c r="K24959">
        <v>38</v>
      </c>
      <c r="L24959" t="s">
        <v>15</v>
      </c>
    </row>
    <row r="24960" spans="1:12">
      <c r="A24960" t="e">
        <f ca="1">E00251439807421</f>
        <v>#NAME?</v>
      </c>
      <c r="B24960">
        <v>908</v>
      </c>
      <c r="C24960" t="s">
        <v>831</v>
      </c>
      <c r="D24960" s="1">
        <v>42403</v>
      </c>
      <c r="F24960">
        <v>3</v>
      </c>
      <c r="G24960">
        <v>25000</v>
      </c>
      <c r="H24960" t="s">
        <v>178</v>
      </c>
      <c r="I24960" t="s">
        <v>56</v>
      </c>
      <c r="J24960" t="s">
        <v>57</v>
      </c>
      <c r="K24960">
        <v>55</v>
      </c>
      <c r="L24960" t="s">
        <v>15</v>
      </c>
    </row>
    <row r="24961" spans="1:12">
      <c r="A24961" t="e">
        <f ca="1">E00251429158321</f>
        <v>#NAME?</v>
      </c>
      <c r="B24961">
        <v>4055</v>
      </c>
      <c r="C24961" t="s">
        <v>51</v>
      </c>
      <c r="D24961" s="1">
        <v>41878</v>
      </c>
      <c r="F24961">
        <v>2</v>
      </c>
      <c r="G24961">
        <v>7873</v>
      </c>
      <c r="H24961" t="s">
        <v>103</v>
      </c>
      <c r="J24961" t="s">
        <v>14</v>
      </c>
      <c r="K24961">
        <v>41</v>
      </c>
      <c r="L24961" t="s">
        <v>22</v>
      </c>
    </row>
    <row r="24962" spans="1:12">
      <c r="A24962" t="e">
        <f ca="1">E00251429388021</f>
        <v>#NAME?</v>
      </c>
      <c r="B24962">
        <v>297</v>
      </c>
      <c r="C24962" t="s">
        <v>411</v>
      </c>
      <c r="D24962" s="1">
        <v>42431</v>
      </c>
      <c r="F24962">
        <v>3</v>
      </c>
      <c r="G24962">
        <v>60090</v>
      </c>
      <c r="H24962" t="s">
        <v>181</v>
      </c>
      <c r="J24962" t="s">
        <v>14</v>
      </c>
      <c r="K24962">
        <v>60</v>
      </c>
      <c r="L24962" t="s">
        <v>15</v>
      </c>
    </row>
    <row r="24963" spans="1:12">
      <c r="A24963" t="e">
        <f ca="1">E00251716512621</f>
        <v>#NAME?</v>
      </c>
      <c r="B24963">
        <v>4547</v>
      </c>
      <c r="C24963" t="s">
        <v>818</v>
      </c>
      <c r="D24963" s="1">
        <v>41793</v>
      </c>
      <c r="F24963">
        <v>1</v>
      </c>
      <c r="G24963">
        <v>29690</v>
      </c>
      <c r="H24963" t="s">
        <v>52</v>
      </c>
      <c r="J24963" t="s">
        <v>14</v>
      </c>
      <c r="K24963">
        <v>40</v>
      </c>
      <c r="L24963" t="s">
        <v>15</v>
      </c>
    </row>
    <row r="24964" spans="1:12">
      <c r="A24964" t="e">
        <f ca="1">E00251715770121</f>
        <v>#NAME?</v>
      </c>
      <c r="B24964">
        <v>2000</v>
      </c>
      <c r="C24964" t="s">
        <v>1148</v>
      </c>
      <c r="D24964" s="1">
        <v>42487</v>
      </c>
      <c r="F24964">
        <v>1</v>
      </c>
      <c r="G24964">
        <v>6929</v>
      </c>
      <c r="H24964" t="s">
        <v>36</v>
      </c>
      <c r="J24964" t="s">
        <v>14</v>
      </c>
      <c r="K24964">
        <v>64</v>
      </c>
      <c r="L24964" t="s">
        <v>15</v>
      </c>
    </row>
    <row r="24965" spans="1:12">
      <c r="A24965" t="e">
        <f ca="1">E00251528624321</f>
        <v>#NAME?</v>
      </c>
      <c r="B24965">
        <v>291</v>
      </c>
      <c r="C24965" t="s">
        <v>160</v>
      </c>
      <c r="D24965" s="1">
        <v>42886</v>
      </c>
      <c r="F24965">
        <v>1</v>
      </c>
      <c r="G24965">
        <v>71940</v>
      </c>
      <c r="H24965" t="s">
        <v>135</v>
      </c>
      <c r="J24965" t="s">
        <v>14</v>
      </c>
      <c r="K24965">
        <v>52</v>
      </c>
      <c r="L24965" t="s">
        <v>15</v>
      </c>
    </row>
    <row r="24966" spans="1:12">
      <c r="A24966" t="e">
        <f ca="1">E00251428426921</f>
        <v>#NAME?</v>
      </c>
      <c r="B24966">
        <v>51</v>
      </c>
      <c r="C24966" t="s">
        <v>372</v>
      </c>
      <c r="D24966" s="1">
        <v>41402</v>
      </c>
      <c r="F24966">
        <v>1</v>
      </c>
      <c r="G24966">
        <v>61809</v>
      </c>
      <c r="H24966" t="s">
        <v>521</v>
      </c>
      <c r="J24966" t="s">
        <v>14</v>
      </c>
      <c r="K24966">
        <v>57</v>
      </c>
      <c r="L24966" t="s">
        <v>15</v>
      </c>
    </row>
    <row r="24967" spans="1:12">
      <c r="A24967" t="e">
        <f ca="1">E00251432302421</f>
        <v>#NAME?</v>
      </c>
      <c r="B24967">
        <v>6046</v>
      </c>
      <c r="C24967" t="s">
        <v>98</v>
      </c>
      <c r="D24967" s="1">
        <v>41756</v>
      </c>
      <c r="F24967">
        <v>1</v>
      </c>
      <c r="G24967">
        <v>4659</v>
      </c>
      <c r="H24967" t="s">
        <v>47</v>
      </c>
      <c r="I24967" t="s">
        <v>56</v>
      </c>
      <c r="J24967" t="s">
        <v>57</v>
      </c>
      <c r="K24967">
        <v>56</v>
      </c>
      <c r="L24967" t="s">
        <v>15</v>
      </c>
    </row>
    <row r="24968" spans="1:12">
      <c r="A24968" t="e">
        <f ca="1">E00251432303521</f>
        <v>#NAME?</v>
      </c>
      <c r="B24968">
        <v>449</v>
      </c>
      <c r="C24968" t="s">
        <v>124</v>
      </c>
      <c r="D24968" s="1">
        <v>41198</v>
      </c>
      <c r="F24968">
        <v>1</v>
      </c>
      <c r="G24968">
        <v>4549</v>
      </c>
      <c r="H24968" t="s">
        <v>69</v>
      </c>
      <c r="J24968" t="s">
        <v>14</v>
      </c>
      <c r="K24968">
        <v>59</v>
      </c>
      <c r="L24968" t="s">
        <v>15</v>
      </c>
    </row>
    <row r="24969" spans="1:12">
      <c r="A24969" t="e">
        <f ca="1">E00251619840221</f>
        <v>#NAME?</v>
      </c>
      <c r="B24969">
        <v>446</v>
      </c>
      <c r="C24969" t="s">
        <v>94</v>
      </c>
      <c r="D24969" s="1">
        <v>41584</v>
      </c>
      <c r="F24969">
        <v>2</v>
      </c>
      <c r="G24969">
        <v>2449</v>
      </c>
      <c r="H24969" t="s">
        <v>53</v>
      </c>
      <c r="J24969" t="s">
        <v>14</v>
      </c>
      <c r="K24969">
        <v>55</v>
      </c>
      <c r="L24969" t="s">
        <v>15</v>
      </c>
    </row>
    <row r="24970" spans="1:12">
      <c r="A24970" t="e">
        <f ca="1">E00251619840221</f>
        <v>#NAME?</v>
      </c>
      <c r="B24970">
        <v>446</v>
      </c>
      <c r="C24970" t="s">
        <v>94</v>
      </c>
      <c r="D24970" s="1">
        <v>42262</v>
      </c>
      <c r="F24970">
        <v>3</v>
      </c>
      <c r="G24970">
        <v>7291</v>
      </c>
      <c r="H24970" t="s">
        <v>163</v>
      </c>
      <c r="J24970" t="s">
        <v>14</v>
      </c>
      <c r="K24970">
        <v>57</v>
      </c>
      <c r="L24970" t="s">
        <v>15</v>
      </c>
    </row>
    <row r="24971" spans="1:12">
      <c r="A24971" t="e">
        <f ca="1">E00251432303521</f>
        <v>#NAME?</v>
      </c>
      <c r="B24971">
        <v>4704</v>
      </c>
      <c r="C24971" t="s">
        <v>920</v>
      </c>
      <c r="D24971" s="1">
        <v>43063</v>
      </c>
      <c r="F24971">
        <v>1</v>
      </c>
      <c r="G24971">
        <v>129</v>
      </c>
      <c r="H24971" t="s">
        <v>953</v>
      </c>
      <c r="J24971" t="s">
        <v>14</v>
      </c>
      <c r="K24971">
        <v>64</v>
      </c>
      <c r="L24971" t="s">
        <v>15</v>
      </c>
    </row>
    <row r="24972" spans="1:12">
      <c r="A24972" t="e">
        <f ca="1">E00251429390221</f>
        <v>#NAME?</v>
      </c>
      <c r="B24972">
        <v>1325</v>
      </c>
      <c r="C24972" t="s">
        <v>605</v>
      </c>
      <c r="D24972" s="1">
        <v>41674</v>
      </c>
      <c r="F24972">
        <v>4</v>
      </c>
      <c r="G24972">
        <v>2169</v>
      </c>
      <c r="H24972" t="s">
        <v>40</v>
      </c>
      <c r="J24972" t="s">
        <v>14</v>
      </c>
      <c r="K24972">
        <v>39</v>
      </c>
      <c r="L24972" t="s">
        <v>15</v>
      </c>
    </row>
    <row r="24973" spans="1:12">
      <c r="A24973" t="e">
        <f ca="1">E00251619840221</f>
        <v>#NAME?</v>
      </c>
      <c r="B24973">
        <v>446</v>
      </c>
      <c r="C24973" t="s">
        <v>94</v>
      </c>
      <c r="D24973" s="1">
        <v>42888</v>
      </c>
      <c r="F24973">
        <v>4</v>
      </c>
      <c r="G24973">
        <v>30000</v>
      </c>
      <c r="H24973" t="s">
        <v>144</v>
      </c>
      <c r="J24973" t="s">
        <v>14</v>
      </c>
      <c r="K24973">
        <v>59</v>
      </c>
      <c r="L24973" t="s">
        <v>15</v>
      </c>
    </row>
    <row r="24974" spans="1:12">
      <c r="A24974" t="e">
        <f ca="1">E00251619840221</f>
        <v>#NAME?</v>
      </c>
      <c r="B24974">
        <v>446</v>
      </c>
      <c r="C24974" t="s">
        <v>94</v>
      </c>
      <c r="D24974" s="1">
        <v>42908</v>
      </c>
      <c r="F24974">
        <v>1</v>
      </c>
      <c r="G24974">
        <v>78900</v>
      </c>
      <c r="H24974" t="s">
        <v>79</v>
      </c>
      <c r="J24974" t="s">
        <v>14</v>
      </c>
      <c r="K24974">
        <v>59</v>
      </c>
      <c r="L24974" t="s">
        <v>22</v>
      </c>
    </row>
    <row r="24975" spans="1:12">
      <c r="A24975" t="e">
        <f ca="1">E00251619840221</f>
        <v>#NAME?</v>
      </c>
      <c r="B24975">
        <v>446</v>
      </c>
      <c r="C24975" t="s">
        <v>94</v>
      </c>
      <c r="D24975" s="1">
        <v>43034</v>
      </c>
      <c r="F24975">
        <v>2</v>
      </c>
      <c r="G24975">
        <v>2720</v>
      </c>
      <c r="H24975" t="s">
        <v>65</v>
      </c>
      <c r="J24975" t="s">
        <v>14</v>
      </c>
      <c r="K24975">
        <v>59</v>
      </c>
      <c r="L24975" t="s">
        <v>15</v>
      </c>
    </row>
    <row r="24976" spans="1:12">
      <c r="A24976" t="e">
        <f ca="1">E00251431566321</f>
        <v>#NAME?</v>
      </c>
      <c r="B24976">
        <v>701</v>
      </c>
      <c r="C24976" t="s">
        <v>72</v>
      </c>
      <c r="D24976" s="1">
        <v>41975</v>
      </c>
      <c r="F24976">
        <v>1</v>
      </c>
      <c r="G24976">
        <v>5258</v>
      </c>
      <c r="H24976" t="s">
        <v>236</v>
      </c>
      <c r="J24976" t="s">
        <v>14</v>
      </c>
      <c r="K24976">
        <v>62</v>
      </c>
      <c r="L24976" t="s">
        <v>15</v>
      </c>
    </row>
    <row r="24977" spans="1:12">
      <c r="A24977" t="e">
        <f ca="1">E00251711585721</f>
        <v>#NAME?</v>
      </c>
      <c r="B24977">
        <v>10</v>
      </c>
      <c r="C24977" t="s">
        <v>18</v>
      </c>
      <c r="D24977" s="1">
        <v>41051</v>
      </c>
      <c r="F24977">
        <v>1</v>
      </c>
      <c r="G24977">
        <v>4019</v>
      </c>
      <c r="H24977" t="s">
        <v>26</v>
      </c>
      <c r="J24977" t="s">
        <v>14</v>
      </c>
      <c r="K24977">
        <v>52</v>
      </c>
      <c r="L24977" t="s">
        <v>15</v>
      </c>
    </row>
    <row r="24978" spans="1:12">
      <c r="A24978" t="e">
        <f ca="1">E00251432303521</f>
        <v>#NAME?</v>
      </c>
      <c r="B24978">
        <v>449</v>
      </c>
      <c r="C24978" t="s">
        <v>124</v>
      </c>
      <c r="D24978" s="1">
        <v>41626</v>
      </c>
      <c r="F24978">
        <v>1</v>
      </c>
      <c r="G24978">
        <v>7822</v>
      </c>
      <c r="H24978" t="s">
        <v>495</v>
      </c>
      <c r="J24978" t="s">
        <v>14</v>
      </c>
      <c r="K24978">
        <v>60</v>
      </c>
      <c r="L24978" t="s">
        <v>22</v>
      </c>
    </row>
    <row r="24979" spans="1:12">
      <c r="A24979" t="e">
        <f ca="1">E00251432303521</f>
        <v>#NAME?</v>
      </c>
      <c r="B24979">
        <v>696</v>
      </c>
      <c r="C24979" t="s">
        <v>913</v>
      </c>
      <c r="D24979" s="1">
        <v>42801</v>
      </c>
      <c r="F24979">
        <v>2</v>
      </c>
      <c r="G24979">
        <v>78651</v>
      </c>
      <c r="H24979" t="s">
        <v>958</v>
      </c>
      <c r="J24979" t="s">
        <v>14</v>
      </c>
      <c r="K24979">
        <v>63</v>
      </c>
      <c r="L24979" t="s">
        <v>22</v>
      </c>
    </row>
    <row r="24980" spans="1:12">
      <c r="A24980" t="e">
        <f ca="1">E00251531526821</f>
        <v>#NAME?</v>
      </c>
      <c r="B24980">
        <v>701</v>
      </c>
      <c r="C24980" t="s">
        <v>72</v>
      </c>
      <c r="D24980" s="1">
        <v>42809</v>
      </c>
      <c r="F24980">
        <v>6</v>
      </c>
      <c r="G24980">
        <v>30591</v>
      </c>
      <c r="H24980" t="s">
        <v>841</v>
      </c>
      <c r="J24980" t="s">
        <v>14</v>
      </c>
      <c r="K24980">
        <v>59</v>
      </c>
      <c r="L24980" t="s">
        <v>15</v>
      </c>
    </row>
    <row r="24981" spans="1:12">
      <c r="A24981" t="e">
        <f ca="1">E00251619840221</f>
        <v>#NAME?</v>
      </c>
      <c r="B24981">
        <v>446</v>
      </c>
      <c r="C24981" t="s">
        <v>94</v>
      </c>
      <c r="D24981" s="1">
        <v>42937</v>
      </c>
      <c r="F24981">
        <v>3</v>
      </c>
      <c r="G24981">
        <v>2720</v>
      </c>
      <c r="H24981" t="s">
        <v>65</v>
      </c>
      <c r="J24981" t="s">
        <v>14</v>
      </c>
      <c r="K24981">
        <v>59</v>
      </c>
      <c r="L24981" t="s">
        <v>15</v>
      </c>
    </row>
    <row r="24982" spans="1:12">
      <c r="A24982" t="e">
        <f ca="1">E00251431566321</f>
        <v>#NAME?</v>
      </c>
      <c r="B24982">
        <v>701</v>
      </c>
      <c r="C24982" t="s">
        <v>72</v>
      </c>
      <c r="D24982" s="1">
        <v>41639</v>
      </c>
      <c r="F24982">
        <v>2</v>
      </c>
      <c r="G24982">
        <v>30000</v>
      </c>
      <c r="H24982" t="s">
        <v>144</v>
      </c>
      <c r="J24982" t="s">
        <v>14</v>
      </c>
      <c r="K24982">
        <v>61</v>
      </c>
      <c r="L24982" t="s">
        <v>15</v>
      </c>
    </row>
    <row r="24983" spans="1:12">
      <c r="A24983" t="e">
        <f ca="1">E00251531526821</f>
        <v>#NAME?</v>
      </c>
      <c r="B24983">
        <v>701</v>
      </c>
      <c r="C24983" t="s">
        <v>72</v>
      </c>
      <c r="D24983" s="1">
        <v>41648</v>
      </c>
      <c r="F24983">
        <v>4</v>
      </c>
      <c r="G24983">
        <v>3051</v>
      </c>
      <c r="H24983" t="s">
        <v>13</v>
      </c>
      <c r="J24983" t="s">
        <v>14</v>
      </c>
      <c r="K24983">
        <v>56</v>
      </c>
      <c r="L24983" t="s">
        <v>15</v>
      </c>
    </row>
    <row r="24984" spans="1:12">
      <c r="A24984" t="e">
        <f ca="1">E00251428426921</f>
        <v>#NAME?</v>
      </c>
      <c r="B24984">
        <v>51</v>
      </c>
      <c r="C24984" t="s">
        <v>372</v>
      </c>
      <c r="D24984" s="1">
        <v>42802</v>
      </c>
      <c r="F24984">
        <v>1</v>
      </c>
      <c r="G24984">
        <v>5693</v>
      </c>
      <c r="H24984" t="s">
        <v>358</v>
      </c>
      <c r="J24984" t="s">
        <v>14</v>
      </c>
      <c r="K24984">
        <v>60</v>
      </c>
      <c r="L24984" t="s">
        <v>15</v>
      </c>
    </row>
    <row r="24985" spans="1:12">
      <c r="A24985" t="e">
        <f ca="1">E00251711585721</f>
        <v>#NAME?</v>
      </c>
      <c r="B24985">
        <v>10</v>
      </c>
      <c r="C24985" t="s">
        <v>18</v>
      </c>
      <c r="D24985" s="1">
        <v>42019</v>
      </c>
      <c r="F24985">
        <v>1</v>
      </c>
      <c r="G24985">
        <v>4019</v>
      </c>
      <c r="H24985" t="s">
        <v>26</v>
      </c>
      <c r="J24985" t="s">
        <v>14</v>
      </c>
      <c r="K24985">
        <v>54</v>
      </c>
      <c r="L24985" t="s">
        <v>15</v>
      </c>
    </row>
    <row r="24986" spans="1:12">
      <c r="A24986" t="e">
        <f ca="1">E00251431566321</f>
        <v>#NAME?</v>
      </c>
      <c r="B24986">
        <v>701</v>
      </c>
      <c r="C24986" t="s">
        <v>72</v>
      </c>
      <c r="D24986" s="1">
        <v>41752</v>
      </c>
      <c r="F24986">
        <v>2</v>
      </c>
      <c r="G24986">
        <v>30000</v>
      </c>
      <c r="H24986" t="s">
        <v>144</v>
      </c>
      <c r="J24986" t="s">
        <v>14</v>
      </c>
      <c r="K24986">
        <v>61</v>
      </c>
      <c r="L24986" t="s">
        <v>15</v>
      </c>
    </row>
    <row r="24987" spans="1:12">
      <c r="A24987" t="e">
        <f ca="1">E00251431566321</f>
        <v>#NAME?</v>
      </c>
      <c r="B24987">
        <v>701</v>
      </c>
      <c r="C24987" t="s">
        <v>72</v>
      </c>
      <c r="D24987" s="1">
        <v>41752</v>
      </c>
      <c r="F24987">
        <v>5</v>
      </c>
      <c r="G24987">
        <v>2724</v>
      </c>
      <c r="H24987" t="s">
        <v>73</v>
      </c>
      <c r="J24987" t="s">
        <v>14</v>
      </c>
      <c r="K24987">
        <v>61</v>
      </c>
      <c r="L24987" t="s">
        <v>15</v>
      </c>
    </row>
    <row r="24988" spans="1:12">
      <c r="A24988" t="e">
        <f ca="1">E00251531526821</f>
        <v>#NAME?</v>
      </c>
      <c r="B24988">
        <v>701</v>
      </c>
      <c r="C24988" t="s">
        <v>72</v>
      </c>
      <c r="D24988" s="1">
        <v>42136</v>
      </c>
      <c r="F24988">
        <v>3</v>
      </c>
      <c r="G24988">
        <v>3899</v>
      </c>
      <c r="H24988" t="s">
        <v>264</v>
      </c>
      <c r="J24988" t="s">
        <v>14</v>
      </c>
      <c r="K24988">
        <v>57</v>
      </c>
      <c r="L24988" t="s">
        <v>15</v>
      </c>
    </row>
    <row r="24989" spans="1:12">
      <c r="A24989" t="e">
        <f ca="1">E00251531526821</f>
        <v>#NAME?</v>
      </c>
      <c r="B24989">
        <v>701</v>
      </c>
      <c r="C24989" t="s">
        <v>72</v>
      </c>
      <c r="D24989" s="1">
        <v>41729</v>
      </c>
      <c r="F24989">
        <v>6</v>
      </c>
      <c r="G24989">
        <v>27802</v>
      </c>
      <c r="H24989" t="s">
        <v>83</v>
      </c>
      <c r="J24989" t="s">
        <v>14</v>
      </c>
      <c r="K24989">
        <v>56</v>
      </c>
      <c r="L24989" t="s">
        <v>15</v>
      </c>
    </row>
    <row r="24990" spans="1:12">
      <c r="A24990" t="e">
        <f ca="1">E00251431566321</f>
        <v>#NAME?</v>
      </c>
      <c r="B24990">
        <v>1786</v>
      </c>
      <c r="C24990" t="s">
        <v>37</v>
      </c>
      <c r="D24990" s="1">
        <v>42320</v>
      </c>
      <c r="F24990">
        <v>1</v>
      </c>
      <c r="G24990">
        <v>99791</v>
      </c>
      <c r="H24990" t="s">
        <v>1190</v>
      </c>
      <c r="J24990" t="s">
        <v>14</v>
      </c>
      <c r="K24990">
        <v>63</v>
      </c>
      <c r="L24990" t="s">
        <v>15</v>
      </c>
    </row>
    <row r="24991" spans="1:12">
      <c r="A24991" t="e">
        <f ca="1">E00251431418121</f>
        <v>#NAME?</v>
      </c>
      <c r="B24991">
        <v>701</v>
      </c>
      <c r="C24991" t="s">
        <v>72</v>
      </c>
      <c r="D24991" s="1">
        <v>41940</v>
      </c>
      <c r="F24991">
        <v>4</v>
      </c>
      <c r="G24991">
        <v>4019</v>
      </c>
      <c r="H24991" t="s">
        <v>26</v>
      </c>
      <c r="J24991" t="s">
        <v>14</v>
      </c>
      <c r="K24991">
        <v>54</v>
      </c>
      <c r="L24991" t="s">
        <v>15</v>
      </c>
    </row>
    <row r="24992" spans="1:12">
      <c r="A24992" t="e">
        <f ca="1">E00251531526821</f>
        <v>#NAME?</v>
      </c>
      <c r="B24992">
        <v>896</v>
      </c>
      <c r="C24992" t="s">
        <v>823</v>
      </c>
      <c r="D24992" s="1">
        <v>41499</v>
      </c>
      <c r="F24992">
        <v>2</v>
      </c>
      <c r="G24992">
        <v>2989</v>
      </c>
      <c r="H24992" t="s">
        <v>844</v>
      </c>
      <c r="J24992" t="s">
        <v>272</v>
      </c>
      <c r="K24992">
        <v>55</v>
      </c>
      <c r="L24992" t="s">
        <v>15</v>
      </c>
    </row>
    <row r="24993" spans="1:12">
      <c r="A24993" t="e">
        <f ca="1">E00251429162721</f>
        <v>#NAME?</v>
      </c>
      <c r="B24993">
        <v>285</v>
      </c>
      <c r="C24993" t="s">
        <v>117</v>
      </c>
      <c r="D24993" s="1">
        <v>42268</v>
      </c>
      <c r="F24993">
        <v>1</v>
      </c>
      <c r="G24993">
        <v>486</v>
      </c>
      <c r="H24993" t="s">
        <v>39</v>
      </c>
      <c r="J24993" t="s">
        <v>14</v>
      </c>
      <c r="K24993">
        <v>58</v>
      </c>
      <c r="L24993" t="s">
        <v>15</v>
      </c>
    </row>
    <row r="24994" spans="1:12">
      <c r="A24994" t="e">
        <f ca="1">E00251432303521</f>
        <v>#NAME?</v>
      </c>
      <c r="B24994">
        <v>1039</v>
      </c>
      <c r="C24994" t="s">
        <v>1437</v>
      </c>
      <c r="D24994" s="1">
        <v>41743</v>
      </c>
      <c r="F24994">
        <v>1</v>
      </c>
      <c r="G24994">
        <v>29592</v>
      </c>
      <c r="H24994" t="s">
        <v>1592</v>
      </c>
      <c r="J24994" t="s">
        <v>272</v>
      </c>
      <c r="K24994">
        <v>60</v>
      </c>
      <c r="L24994" t="s">
        <v>15</v>
      </c>
    </row>
    <row r="24995" spans="1:12">
      <c r="A24995" t="e">
        <f ca="1">E00251531526821</f>
        <v>#NAME?</v>
      </c>
      <c r="B24995">
        <v>701</v>
      </c>
      <c r="C24995" t="s">
        <v>72</v>
      </c>
      <c r="D24995" s="1">
        <v>42816</v>
      </c>
      <c r="F24995">
        <v>3</v>
      </c>
      <c r="G24995">
        <v>5950</v>
      </c>
      <c r="H24995" t="s">
        <v>24</v>
      </c>
      <c r="J24995" t="s">
        <v>14</v>
      </c>
      <c r="K24995">
        <v>59</v>
      </c>
      <c r="L24995" t="s">
        <v>15</v>
      </c>
    </row>
    <row r="24996" spans="1:12">
      <c r="A24996" t="e">
        <f ca="1">E00251424041421</f>
        <v>#NAME?</v>
      </c>
      <c r="B24996">
        <v>108</v>
      </c>
      <c r="C24996" t="s">
        <v>481</v>
      </c>
      <c r="D24996" s="1">
        <v>41225</v>
      </c>
      <c r="F24996">
        <v>1</v>
      </c>
      <c r="G24996">
        <v>37000</v>
      </c>
      <c r="H24996" t="s">
        <v>1150</v>
      </c>
      <c r="J24996" t="s">
        <v>14</v>
      </c>
      <c r="K24996">
        <v>45</v>
      </c>
      <c r="L24996" t="s">
        <v>15</v>
      </c>
    </row>
    <row r="24997" spans="1:12">
      <c r="A24997" t="e">
        <f ca="1">E00251431418121</f>
        <v>#NAME?</v>
      </c>
      <c r="B24997">
        <v>701</v>
      </c>
      <c r="C24997" t="s">
        <v>72</v>
      </c>
      <c r="D24997" s="1">
        <v>41850</v>
      </c>
      <c r="F24997">
        <v>2</v>
      </c>
      <c r="G24997">
        <v>7823</v>
      </c>
      <c r="H24997" t="s">
        <v>282</v>
      </c>
      <c r="J24997" t="s">
        <v>14</v>
      </c>
      <c r="K24997">
        <v>54</v>
      </c>
      <c r="L24997" t="s">
        <v>22</v>
      </c>
    </row>
    <row r="24998" spans="1:12">
      <c r="A24998" t="e">
        <f ca="1">E00251431418121</f>
        <v>#NAME?</v>
      </c>
      <c r="B24998">
        <v>701</v>
      </c>
      <c r="C24998" t="s">
        <v>72</v>
      </c>
      <c r="D24998" s="1">
        <v>41850</v>
      </c>
      <c r="F24998">
        <v>3</v>
      </c>
      <c r="G24998">
        <v>4019</v>
      </c>
      <c r="H24998" t="s">
        <v>26</v>
      </c>
      <c r="J24998" t="s">
        <v>14</v>
      </c>
      <c r="K24998">
        <v>54</v>
      </c>
      <c r="L24998" t="s">
        <v>15</v>
      </c>
    </row>
    <row r="24999" spans="1:12">
      <c r="A24999" t="e">
        <f ca="1">E00251611207321</f>
        <v>#NAME?</v>
      </c>
      <c r="B24999">
        <v>307</v>
      </c>
      <c r="C24999" t="s">
        <v>210</v>
      </c>
      <c r="D24999" s="1">
        <v>42093</v>
      </c>
      <c r="F24999">
        <v>1</v>
      </c>
      <c r="G24999">
        <v>78900</v>
      </c>
      <c r="H24999" t="s">
        <v>79</v>
      </c>
      <c r="J24999" t="s">
        <v>14</v>
      </c>
      <c r="K24999">
        <v>43</v>
      </c>
      <c r="L24999" t="s">
        <v>22</v>
      </c>
    </row>
    <row r="25000" spans="1:12">
      <c r="A25000" t="e">
        <f ca="1">E00251611207321</f>
        <v>#NAME?</v>
      </c>
      <c r="B25000">
        <v>307</v>
      </c>
      <c r="C25000" t="s">
        <v>210</v>
      </c>
      <c r="D25000" s="1">
        <v>42845</v>
      </c>
      <c r="F25000">
        <v>1</v>
      </c>
      <c r="G25000">
        <v>52100</v>
      </c>
      <c r="H25000" t="s">
        <v>516</v>
      </c>
      <c r="J25000" t="s">
        <v>14</v>
      </c>
      <c r="K25000">
        <v>45</v>
      </c>
      <c r="L25000" t="s">
        <v>15</v>
      </c>
    </row>
    <row r="25001" spans="1:12">
      <c r="A25001" t="e">
        <f ca="1">E00251524999421</f>
        <v>#NAME?</v>
      </c>
      <c r="B25001">
        <v>442</v>
      </c>
      <c r="C25001" t="s">
        <v>95</v>
      </c>
      <c r="D25001" s="1">
        <v>41697</v>
      </c>
      <c r="F25001">
        <v>1</v>
      </c>
      <c r="G25001">
        <v>460</v>
      </c>
      <c r="H25001" t="s">
        <v>16</v>
      </c>
      <c r="J25001" t="s">
        <v>14</v>
      </c>
      <c r="K25001">
        <v>50</v>
      </c>
      <c r="L25001" t="s">
        <v>15</v>
      </c>
    </row>
    <row r="25002" spans="1:12">
      <c r="A25002" t="e">
        <f ca="1">E00251524999421</f>
        <v>#NAME?</v>
      </c>
      <c r="B25002">
        <v>442</v>
      </c>
      <c r="C25002" t="s">
        <v>95</v>
      </c>
      <c r="D25002" s="1">
        <v>42796</v>
      </c>
      <c r="F25002">
        <v>2</v>
      </c>
      <c r="G25002">
        <v>2452</v>
      </c>
      <c r="H25002" t="s">
        <v>1037</v>
      </c>
      <c r="J25002" t="s">
        <v>14</v>
      </c>
      <c r="K25002">
        <v>53</v>
      </c>
      <c r="L25002" t="s">
        <v>15</v>
      </c>
    </row>
    <row r="25003" spans="1:12">
      <c r="A25003" t="e">
        <f ca="1">E00251431418121</f>
        <v>#NAME?</v>
      </c>
      <c r="B25003">
        <v>701</v>
      </c>
      <c r="C25003" t="s">
        <v>72</v>
      </c>
      <c r="D25003" s="1">
        <v>42754</v>
      </c>
      <c r="F25003">
        <v>4</v>
      </c>
      <c r="G25003">
        <v>27800</v>
      </c>
      <c r="H25003" t="s">
        <v>145</v>
      </c>
      <c r="J25003" t="s">
        <v>14</v>
      </c>
      <c r="K25003">
        <v>57</v>
      </c>
      <c r="L25003" t="s">
        <v>15</v>
      </c>
    </row>
    <row r="25004" spans="1:12">
      <c r="A25004" t="e">
        <f ca="1">E00251424041421</f>
        <v>#NAME?</v>
      </c>
      <c r="B25004">
        <v>108</v>
      </c>
      <c r="C25004" t="s">
        <v>481</v>
      </c>
      <c r="D25004" s="1">
        <v>41687</v>
      </c>
      <c r="F25004">
        <v>1</v>
      </c>
      <c r="G25004">
        <v>78659</v>
      </c>
      <c r="H25004" t="s">
        <v>46</v>
      </c>
      <c r="J25004" t="s">
        <v>14</v>
      </c>
      <c r="K25004">
        <v>47</v>
      </c>
      <c r="L25004" t="s">
        <v>22</v>
      </c>
    </row>
    <row r="25005" spans="1:12">
      <c r="A25005" t="e">
        <f ca="1">E00251711668421</f>
        <v>#NAME?</v>
      </c>
      <c r="B25005">
        <v>11</v>
      </c>
      <c r="C25005" t="s">
        <v>245</v>
      </c>
      <c r="D25005" s="1">
        <v>41975</v>
      </c>
      <c r="F25005">
        <v>4</v>
      </c>
      <c r="G25005">
        <v>4019</v>
      </c>
      <c r="H25005" t="s">
        <v>26</v>
      </c>
      <c r="J25005" t="s">
        <v>14</v>
      </c>
      <c r="K25005">
        <v>55</v>
      </c>
      <c r="L25005" t="s">
        <v>15</v>
      </c>
    </row>
    <row r="25006" spans="1:12">
      <c r="A25006" t="e">
        <f ca="1">E00251430146821</f>
        <v>#NAME?</v>
      </c>
      <c r="B25006">
        <v>497</v>
      </c>
      <c r="C25006" t="s">
        <v>141</v>
      </c>
      <c r="D25006" s="1">
        <v>41683</v>
      </c>
      <c r="F25006">
        <v>3</v>
      </c>
      <c r="G25006">
        <v>30000</v>
      </c>
      <c r="H25006" t="s">
        <v>144</v>
      </c>
      <c r="J25006" t="s">
        <v>14</v>
      </c>
      <c r="K25006">
        <v>45</v>
      </c>
      <c r="L25006" t="s">
        <v>15</v>
      </c>
    </row>
    <row r="25007" spans="1:12">
      <c r="A25007" t="e">
        <f ca="1">E00251619840221</f>
        <v>#NAME?</v>
      </c>
      <c r="B25007">
        <v>446</v>
      </c>
      <c r="C25007" t="s">
        <v>94</v>
      </c>
      <c r="D25007" s="1">
        <v>43034</v>
      </c>
      <c r="F25007">
        <v>1</v>
      </c>
      <c r="G25007">
        <v>30000</v>
      </c>
      <c r="H25007" t="s">
        <v>144</v>
      </c>
      <c r="J25007" t="s">
        <v>14</v>
      </c>
      <c r="K25007">
        <v>59</v>
      </c>
      <c r="L25007" t="s">
        <v>15</v>
      </c>
    </row>
    <row r="25008" spans="1:12">
      <c r="A25008" t="e">
        <f ca="1">E00251515235421</f>
        <v>#NAME?</v>
      </c>
      <c r="B25008">
        <v>28</v>
      </c>
      <c r="C25008" t="s">
        <v>153</v>
      </c>
      <c r="D25008" s="1">
        <v>42608</v>
      </c>
      <c r="F25008">
        <v>2</v>
      </c>
      <c r="G25008">
        <v>2729</v>
      </c>
      <c r="H25008" t="s">
        <v>115</v>
      </c>
      <c r="J25008" t="s">
        <v>14</v>
      </c>
      <c r="K25008">
        <v>61</v>
      </c>
      <c r="L25008" t="s">
        <v>15</v>
      </c>
    </row>
    <row r="25009" spans="1:12">
      <c r="A25009" t="e">
        <f ca="1">E00251431566321</f>
        <v>#NAME?</v>
      </c>
      <c r="B25009">
        <v>701</v>
      </c>
      <c r="C25009" t="s">
        <v>72</v>
      </c>
      <c r="D25009" s="1">
        <v>41382</v>
      </c>
      <c r="F25009">
        <v>2</v>
      </c>
      <c r="G25009">
        <v>30000</v>
      </c>
      <c r="H25009" t="s">
        <v>144</v>
      </c>
      <c r="J25009" t="s">
        <v>14</v>
      </c>
      <c r="K25009">
        <v>60</v>
      </c>
      <c r="L25009" t="s">
        <v>15</v>
      </c>
    </row>
    <row r="25010" spans="1:12">
      <c r="A25010" t="e">
        <f ca="1">E00251431566321</f>
        <v>#NAME?</v>
      </c>
      <c r="B25010">
        <v>701</v>
      </c>
      <c r="C25010" t="s">
        <v>72</v>
      </c>
      <c r="D25010" s="1">
        <v>41655</v>
      </c>
      <c r="F25010">
        <v>5</v>
      </c>
      <c r="G25010">
        <v>60784</v>
      </c>
      <c r="H25010" t="s">
        <v>839</v>
      </c>
      <c r="J25010" t="s">
        <v>14</v>
      </c>
      <c r="K25010">
        <v>61</v>
      </c>
      <c r="L25010" t="s">
        <v>15</v>
      </c>
    </row>
    <row r="25011" spans="1:12">
      <c r="A25011" t="e">
        <f ca="1">E00251537622321</f>
        <v>#NAME?</v>
      </c>
      <c r="B25011">
        <v>1077</v>
      </c>
      <c r="C25011" t="s">
        <v>848</v>
      </c>
      <c r="D25011" s="1">
        <v>41527</v>
      </c>
      <c r="F25011">
        <v>1</v>
      </c>
      <c r="G25011">
        <v>3051</v>
      </c>
      <c r="H25011" t="s">
        <v>13</v>
      </c>
      <c r="J25011" t="s">
        <v>14</v>
      </c>
      <c r="K25011">
        <v>50</v>
      </c>
      <c r="L25011" t="s">
        <v>15</v>
      </c>
    </row>
    <row r="25012" spans="1:12">
      <c r="A25012" t="e">
        <f ca="1">E00251429390221</f>
        <v>#NAME?</v>
      </c>
      <c r="B25012">
        <v>272</v>
      </c>
      <c r="C25012" t="s">
        <v>174</v>
      </c>
      <c r="D25012" s="1">
        <v>42515</v>
      </c>
      <c r="F25012">
        <v>1</v>
      </c>
      <c r="G25012">
        <v>78906</v>
      </c>
      <c r="H25012" t="s">
        <v>31</v>
      </c>
      <c r="I25012" t="s">
        <v>56</v>
      </c>
      <c r="J25012" t="s">
        <v>57</v>
      </c>
      <c r="K25012">
        <v>41</v>
      </c>
      <c r="L25012" t="s">
        <v>22</v>
      </c>
    </row>
    <row r="25013" spans="1:12">
      <c r="A25013" t="e">
        <f ca="1">E00251429158321</f>
        <v>#NAME?</v>
      </c>
      <c r="B25013">
        <v>4055</v>
      </c>
      <c r="C25013" t="s">
        <v>51</v>
      </c>
      <c r="D25013" s="1">
        <v>42493</v>
      </c>
      <c r="F25013">
        <v>1</v>
      </c>
      <c r="G25013">
        <v>36610</v>
      </c>
      <c r="H25013" t="s">
        <v>415</v>
      </c>
      <c r="J25013" t="s">
        <v>14</v>
      </c>
      <c r="K25013">
        <v>42</v>
      </c>
      <c r="L25013" t="s">
        <v>15</v>
      </c>
    </row>
    <row r="25014" spans="1:12">
      <c r="A25014" t="e">
        <f ca="1">E00251429390221</f>
        <v>#NAME?</v>
      </c>
      <c r="B25014">
        <v>1325</v>
      </c>
      <c r="C25014" t="s">
        <v>605</v>
      </c>
      <c r="D25014" s="1">
        <v>41295</v>
      </c>
      <c r="F25014">
        <v>6</v>
      </c>
      <c r="G25014">
        <v>6278</v>
      </c>
      <c r="H25014" t="s">
        <v>554</v>
      </c>
      <c r="J25014" t="s">
        <v>14</v>
      </c>
      <c r="K25014">
        <v>38</v>
      </c>
      <c r="L25014" t="s">
        <v>15</v>
      </c>
    </row>
    <row r="25015" spans="1:12">
      <c r="A25015" t="e">
        <f ca="1">E00251427597621</f>
        <v>#NAME?</v>
      </c>
      <c r="B25015">
        <v>11</v>
      </c>
      <c r="C25015" t="s">
        <v>245</v>
      </c>
      <c r="D25015" s="1">
        <v>41697</v>
      </c>
      <c r="F25015">
        <v>2</v>
      </c>
      <c r="G25015">
        <v>3643</v>
      </c>
      <c r="H25015" t="s">
        <v>1269</v>
      </c>
      <c r="J25015" t="s">
        <v>14</v>
      </c>
      <c r="K25015">
        <v>40</v>
      </c>
      <c r="L25015" t="s">
        <v>15</v>
      </c>
    </row>
    <row r="25016" spans="1:12">
      <c r="A25016" t="e">
        <f ca="1">E00251537622321</f>
        <v>#NAME?</v>
      </c>
      <c r="B25016">
        <v>1077</v>
      </c>
      <c r="C25016" t="s">
        <v>848</v>
      </c>
      <c r="D25016" s="1">
        <v>41527</v>
      </c>
      <c r="F25016">
        <v>3</v>
      </c>
      <c r="G25016">
        <v>27802</v>
      </c>
      <c r="H25016" t="s">
        <v>83</v>
      </c>
      <c r="J25016" t="s">
        <v>14</v>
      </c>
      <c r="K25016">
        <v>50</v>
      </c>
      <c r="L25016" t="s">
        <v>15</v>
      </c>
    </row>
    <row r="25017" spans="1:12">
      <c r="A25017" t="e">
        <f ca="1">E00251537622321</f>
        <v>#NAME?</v>
      </c>
      <c r="B25017">
        <v>1077</v>
      </c>
      <c r="C25017" t="s">
        <v>848</v>
      </c>
      <c r="D25017" s="1">
        <v>42144</v>
      </c>
      <c r="F25017">
        <v>2</v>
      </c>
      <c r="G25017">
        <v>3051</v>
      </c>
      <c r="H25017" t="s">
        <v>13</v>
      </c>
      <c r="J25017" t="s">
        <v>14</v>
      </c>
      <c r="K25017">
        <v>52</v>
      </c>
      <c r="L25017" t="s">
        <v>15</v>
      </c>
    </row>
    <row r="25018" spans="1:12">
      <c r="A25018" t="e">
        <f ca="1">E00251619840221</f>
        <v>#NAME?</v>
      </c>
      <c r="B25018">
        <v>772</v>
      </c>
      <c r="C25018" t="s">
        <v>170</v>
      </c>
      <c r="D25018" s="1">
        <v>41713</v>
      </c>
      <c r="F25018">
        <v>1</v>
      </c>
      <c r="G25018">
        <v>7840</v>
      </c>
      <c r="H25018" t="s">
        <v>55</v>
      </c>
      <c r="I25018" t="s">
        <v>56</v>
      </c>
      <c r="J25018" t="s">
        <v>57</v>
      </c>
      <c r="K25018">
        <v>55</v>
      </c>
      <c r="L25018" t="s">
        <v>22</v>
      </c>
    </row>
    <row r="25019" spans="1:12">
      <c r="A25019" t="e">
        <f ca="1">E00251537622321</f>
        <v>#NAME?</v>
      </c>
      <c r="B25019">
        <v>1077</v>
      </c>
      <c r="C25019" t="s">
        <v>848</v>
      </c>
      <c r="D25019" s="1">
        <v>41306</v>
      </c>
      <c r="F25019">
        <v>3</v>
      </c>
      <c r="G25019">
        <v>8798</v>
      </c>
      <c r="H25019" t="s">
        <v>314</v>
      </c>
      <c r="J25019" t="s">
        <v>14</v>
      </c>
      <c r="K25019">
        <v>49</v>
      </c>
      <c r="L25019" t="s">
        <v>15</v>
      </c>
    </row>
    <row r="25020" spans="1:12">
      <c r="A25020" t="e">
        <f ca="1">E00251429390221</f>
        <v>#NAME?</v>
      </c>
      <c r="B25020">
        <v>1325</v>
      </c>
      <c r="C25020" t="s">
        <v>605</v>
      </c>
      <c r="D25020" s="1">
        <v>41295</v>
      </c>
      <c r="F25020">
        <v>2</v>
      </c>
      <c r="G25020">
        <v>7243</v>
      </c>
      <c r="H25020" t="s">
        <v>42</v>
      </c>
      <c r="J25020" t="s">
        <v>14</v>
      </c>
      <c r="K25020">
        <v>38</v>
      </c>
      <c r="L25020" t="s">
        <v>15</v>
      </c>
    </row>
    <row r="25021" spans="1:12">
      <c r="A25021" t="e">
        <f ca="1">E00251439956621</f>
        <v>#NAME?</v>
      </c>
      <c r="B25021">
        <v>166</v>
      </c>
      <c r="C25021" t="s">
        <v>626</v>
      </c>
      <c r="D25021" s="1">
        <v>42409</v>
      </c>
      <c r="F25021">
        <v>1</v>
      </c>
      <c r="G25021">
        <v>5198</v>
      </c>
      <c r="H25021" t="s">
        <v>200</v>
      </c>
      <c r="J25021" t="s">
        <v>14</v>
      </c>
      <c r="K25021">
        <v>42</v>
      </c>
      <c r="L25021" t="s">
        <v>15</v>
      </c>
    </row>
    <row r="25022" spans="1:12">
      <c r="A25022" t="e">
        <f ca="1">E00251528917021</f>
        <v>#NAME?</v>
      </c>
      <c r="B25022">
        <v>276</v>
      </c>
      <c r="C25022" t="s">
        <v>122</v>
      </c>
      <c r="D25022" s="1">
        <v>42384</v>
      </c>
      <c r="F25022">
        <v>1</v>
      </c>
      <c r="G25022">
        <v>1121</v>
      </c>
      <c r="H25022" t="s">
        <v>894</v>
      </c>
      <c r="J25022" t="s">
        <v>14</v>
      </c>
      <c r="K25022">
        <v>57</v>
      </c>
      <c r="L25022" t="s">
        <v>15</v>
      </c>
    </row>
    <row r="25023" spans="1:12">
      <c r="A25023" t="e">
        <f ca="1">E00251531500621</f>
        <v>#NAME?</v>
      </c>
      <c r="B25023">
        <v>702</v>
      </c>
      <c r="C25023" t="s">
        <v>293</v>
      </c>
      <c r="D25023" s="1">
        <v>41947</v>
      </c>
      <c r="F25023">
        <v>5</v>
      </c>
      <c r="G25023">
        <v>27802</v>
      </c>
      <c r="H25023" t="s">
        <v>83</v>
      </c>
      <c r="J25023" t="s">
        <v>14</v>
      </c>
      <c r="K25023">
        <v>50</v>
      </c>
      <c r="L25023" t="s">
        <v>15</v>
      </c>
    </row>
    <row r="25024" spans="1:12">
      <c r="A25024" t="e">
        <f ca="1">E00251531500621</f>
        <v>#NAME?</v>
      </c>
      <c r="B25024">
        <v>703</v>
      </c>
      <c r="C25024" t="s">
        <v>305</v>
      </c>
      <c r="D25024" s="1">
        <v>41292</v>
      </c>
      <c r="F25024">
        <v>4</v>
      </c>
      <c r="G25024">
        <v>7061</v>
      </c>
      <c r="H25024" t="s">
        <v>408</v>
      </c>
      <c r="J25024" t="s">
        <v>14</v>
      </c>
      <c r="K25024">
        <v>49</v>
      </c>
      <c r="L25024" t="s">
        <v>15</v>
      </c>
    </row>
    <row r="25025" spans="1:12">
      <c r="A25025" t="e">
        <f ca="1">E00251514273321</f>
        <v>#NAME?</v>
      </c>
      <c r="B25025">
        <v>490</v>
      </c>
      <c r="C25025" t="s">
        <v>158</v>
      </c>
      <c r="D25025" s="1">
        <v>41463</v>
      </c>
      <c r="F25025">
        <v>2</v>
      </c>
      <c r="G25025">
        <v>78839</v>
      </c>
      <c r="H25025" t="s">
        <v>842</v>
      </c>
      <c r="J25025" t="s">
        <v>14</v>
      </c>
      <c r="K25025">
        <v>52</v>
      </c>
      <c r="L25025" t="s">
        <v>22</v>
      </c>
    </row>
    <row r="25026" spans="1:12">
      <c r="A25026" t="e">
        <f ca="1">E00251513434021</f>
        <v>#NAME?</v>
      </c>
      <c r="B25026">
        <v>473</v>
      </c>
      <c r="C25026" t="s">
        <v>669</v>
      </c>
      <c r="D25026" s="1">
        <v>41037</v>
      </c>
      <c r="F25026">
        <v>1</v>
      </c>
      <c r="G25026">
        <v>3899</v>
      </c>
      <c r="H25026" t="s">
        <v>264</v>
      </c>
      <c r="J25026" t="s">
        <v>14</v>
      </c>
      <c r="K25026">
        <v>44</v>
      </c>
      <c r="L25026" t="s">
        <v>15</v>
      </c>
    </row>
    <row r="25027" spans="1:12">
      <c r="A25027" t="e">
        <f ca="1">E00251513434021</f>
        <v>#NAME?</v>
      </c>
      <c r="B25027">
        <v>473</v>
      </c>
      <c r="C25027" t="s">
        <v>669</v>
      </c>
      <c r="D25027" s="1">
        <v>41341</v>
      </c>
      <c r="F25027">
        <v>1</v>
      </c>
      <c r="G25027">
        <v>4871</v>
      </c>
      <c r="H25027" t="s">
        <v>125</v>
      </c>
      <c r="J25027" t="s">
        <v>14</v>
      </c>
      <c r="K25027">
        <v>45</v>
      </c>
      <c r="L25027" t="s">
        <v>15</v>
      </c>
    </row>
    <row r="25028" spans="1:12">
      <c r="A25028" t="e">
        <f ca="1">E00251429390221</f>
        <v>#NAME?</v>
      </c>
      <c r="B25028">
        <v>1325</v>
      </c>
      <c r="C25028" t="s">
        <v>605</v>
      </c>
      <c r="D25028" s="1">
        <v>42044</v>
      </c>
      <c r="F25028">
        <v>3</v>
      </c>
      <c r="G25028">
        <v>7243</v>
      </c>
      <c r="H25028" t="s">
        <v>42</v>
      </c>
      <c r="J25028" t="s">
        <v>14</v>
      </c>
      <c r="K25028">
        <v>40</v>
      </c>
      <c r="L25028" t="s">
        <v>15</v>
      </c>
    </row>
    <row r="25029" spans="1:12">
      <c r="A25029" t="e">
        <f ca="1">E00251531500621</f>
        <v>#NAME?</v>
      </c>
      <c r="B25029">
        <v>703</v>
      </c>
      <c r="C25029" t="s">
        <v>305</v>
      </c>
      <c r="D25029" s="1">
        <v>41548</v>
      </c>
      <c r="F25029">
        <v>6</v>
      </c>
      <c r="G25029">
        <v>6261</v>
      </c>
      <c r="H25029" t="s">
        <v>1444</v>
      </c>
      <c r="J25029" t="s">
        <v>14</v>
      </c>
      <c r="K25029">
        <v>49</v>
      </c>
      <c r="L25029" t="s">
        <v>15</v>
      </c>
    </row>
    <row r="25030" spans="1:12">
      <c r="A25030" t="e">
        <f ca="1">E00251531500621</f>
        <v>#NAME?</v>
      </c>
      <c r="B25030">
        <v>703</v>
      </c>
      <c r="C25030" t="s">
        <v>305</v>
      </c>
      <c r="D25030" s="1">
        <v>42025</v>
      </c>
      <c r="F25030">
        <v>6</v>
      </c>
      <c r="G25030">
        <v>27802</v>
      </c>
      <c r="H25030" t="s">
        <v>83</v>
      </c>
      <c r="J25030" t="s">
        <v>14</v>
      </c>
      <c r="K25030">
        <v>51</v>
      </c>
      <c r="L25030" t="s">
        <v>15</v>
      </c>
    </row>
    <row r="25031" spans="1:12">
      <c r="A25031" t="e">
        <f ca="1">E00251531500621</f>
        <v>#NAME?</v>
      </c>
      <c r="B25031">
        <v>703</v>
      </c>
      <c r="C25031" t="s">
        <v>305</v>
      </c>
      <c r="D25031" s="1">
        <v>42678</v>
      </c>
      <c r="F25031">
        <v>4</v>
      </c>
      <c r="G25031">
        <v>7061</v>
      </c>
      <c r="H25031" t="s">
        <v>408</v>
      </c>
      <c r="J25031" t="s">
        <v>14</v>
      </c>
      <c r="K25031">
        <v>52</v>
      </c>
      <c r="L25031" t="s">
        <v>15</v>
      </c>
    </row>
    <row r="25032" spans="1:12">
      <c r="A25032" t="e">
        <f ca="1">E00251617643721</f>
        <v>#NAME?</v>
      </c>
      <c r="B25032">
        <v>489</v>
      </c>
      <c r="C25032" t="s">
        <v>100</v>
      </c>
      <c r="D25032" s="1">
        <v>42319</v>
      </c>
      <c r="F25032">
        <v>3</v>
      </c>
      <c r="G25032">
        <v>496</v>
      </c>
      <c r="H25032" t="s">
        <v>190</v>
      </c>
      <c r="J25032" t="s">
        <v>14</v>
      </c>
      <c r="K25032">
        <v>48</v>
      </c>
      <c r="L25032" t="s">
        <v>15</v>
      </c>
    </row>
    <row r="25033" spans="1:12">
      <c r="A25033" t="e">
        <f ca="1">E00251617643721</f>
        <v>#NAME?</v>
      </c>
      <c r="B25033">
        <v>489</v>
      </c>
      <c r="C25033" t="s">
        <v>100</v>
      </c>
      <c r="D25033" s="1">
        <v>42626</v>
      </c>
      <c r="F25033">
        <v>1</v>
      </c>
      <c r="G25033">
        <v>4549</v>
      </c>
      <c r="H25033" t="s">
        <v>69</v>
      </c>
      <c r="J25033" t="s">
        <v>14</v>
      </c>
      <c r="K25033">
        <v>49</v>
      </c>
      <c r="L25033" t="s">
        <v>15</v>
      </c>
    </row>
    <row r="25034" spans="1:12">
      <c r="A25034" t="e">
        <f ca="1">E00251617643721</f>
        <v>#NAME?</v>
      </c>
      <c r="B25034">
        <v>489</v>
      </c>
      <c r="C25034" t="s">
        <v>100</v>
      </c>
      <c r="D25034" s="1">
        <v>42626</v>
      </c>
      <c r="F25034">
        <v>2</v>
      </c>
      <c r="G25034">
        <v>4556</v>
      </c>
      <c r="H25034" t="s">
        <v>121</v>
      </c>
      <c r="J25034" t="s">
        <v>14</v>
      </c>
      <c r="K25034">
        <v>49</v>
      </c>
      <c r="L25034" t="s">
        <v>15</v>
      </c>
    </row>
    <row r="25035" spans="1:12">
      <c r="A25035" t="e">
        <f ca="1">E00251529558721</f>
        <v>#NAME?</v>
      </c>
      <c r="B25035">
        <v>154</v>
      </c>
      <c r="C25035" t="s">
        <v>533</v>
      </c>
      <c r="D25035" s="1">
        <v>41417</v>
      </c>
      <c r="F25035">
        <v>1</v>
      </c>
      <c r="G25035">
        <v>55090</v>
      </c>
      <c r="H25035" t="s">
        <v>400</v>
      </c>
      <c r="J25035" t="s">
        <v>14</v>
      </c>
      <c r="K25035">
        <v>55</v>
      </c>
      <c r="L25035" t="s">
        <v>15</v>
      </c>
    </row>
    <row r="25036" spans="1:12">
      <c r="A25036" t="e">
        <f ca="1">E00251512346621</f>
        <v>#NAME?</v>
      </c>
      <c r="B25036">
        <v>54</v>
      </c>
      <c r="C25036" t="s">
        <v>405</v>
      </c>
      <c r="D25036" s="1">
        <v>41101</v>
      </c>
      <c r="F25036">
        <v>1</v>
      </c>
      <c r="G25036">
        <v>4019</v>
      </c>
      <c r="H25036" t="s">
        <v>26</v>
      </c>
      <c r="J25036" t="s">
        <v>14</v>
      </c>
      <c r="K25036">
        <v>61</v>
      </c>
      <c r="L25036" t="s">
        <v>15</v>
      </c>
    </row>
    <row r="25037" spans="1:12">
      <c r="A25037" t="e">
        <f ca="1">E00251512346621</f>
        <v>#NAME?</v>
      </c>
      <c r="B25037">
        <v>54</v>
      </c>
      <c r="C25037" t="s">
        <v>405</v>
      </c>
      <c r="D25037" s="1">
        <v>41617</v>
      </c>
      <c r="F25037">
        <v>1</v>
      </c>
      <c r="G25037">
        <v>3612</v>
      </c>
      <c r="H25037" t="s">
        <v>500</v>
      </c>
      <c r="J25037" t="s">
        <v>14</v>
      </c>
      <c r="K25037">
        <v>63</v>
      </c>
      <c r="L25037" t="s">
        <v>15</v>
      </c>
    </row>
    <row r="25038" spans="1:12">
      <c r="A25038" t="e">
        <f ca="1">E00251512346621</f>
        <v>#NAME?</v>
      </c>
      <c r="B25038">
        <v>54</v>
      </c>
      <c r="C25038" t="s">
        <v>405</v>
      </c>
      <c r="D25038" s="1">
        <v>42853</v>
      </c>
      <c r="F25038">
        <v>1</v>
      </c>
      <c r="G25038">
        <v>71596</v>
      </c>
      <c r="H25038" t="s">
        <v>505</v>
      </c>
      <c r="J25038" t="s">
        <v>14</v>
      </c>
      <c r="K25038">
        <v>66</v>
      </c>
      <c r="L25038" t="s">
        <v>15</v>
      </c>
    </row>
    <row r="25039" spans="1:12">
      <c r="A25039" t="e">
        <f ca="1">E00251617643721</f>
        <v>#NAME?</v>
      </c>
      <c r="B25039">
        <v>489</v>
      </c>
      <c r="C25039" t="s">
        <v>100</v>
      </c>
      <c r="D25039" s="1">
        <v>42957</v>
      </c>
      <c r="F25039">
        <v>5</v>
      </c>
      <c r="G25039">
        <v>4019</v>
      </c>
      <c r="H25039" t="s">
        <v>26</v>
      </c>
      <c r="J25039" t="s">
        <v>14</v>
      </c>
      <c r="K25039">
        <v>49</v>
      </c>
      <c r="L25039" t="s">
        <v>15</v>
      </c>
    </row>
    <row r="25040" spans="1:12">
      <c r="A25040" t="e">
        <f ca="1">E00251513434021</f>
        <v>#NAME?</v>
      </c>
      <c r="B25040">
        <v>473</v>
      </c>
      <c r="C25040" t="s">
        <v>669</v>
      </c>
      <c r="D25040" s="1">
        <v>41628</v>
      </c>
      <c r="F25040">
        <v>1</v>
      </c>
      <c r="G25040">
        <v>2448</v>
      </c>
      <c r="H25040" t="s">
        <v>19</v>
      </c>
      <c r="J25040" t="s">
        <v>14</v>
      </c>
      <c r="K25040">
        <v>46</v>
      </c>
      <c r="L25040" t="s">
        <v>15</v>
      </c>
    </row>
    <row r="25041" spans="1:12">
      <c r="A25041" t="e">
        <f ca="1">E00251513434021</f>
        <v>#NAME?</v>
      </c>
      <c r="B25041">
        <v>473</v>
      </c>
      <c r="C25041" t="s">
        <v>669</v>
      </c>
      <c r="D25041" s="1">
        <v>42417</v>
      </c>
      <c r="F25041">
        <v>3</v>
      </c>
      <c r="G25041">
        <v>2449</v>
      </c>
      <c r="H25041" t="s">
        <v>53</v>
      </c>
      <c r="J25041" t="s">
        <v>14</v>
      </c>
      <c r="K25041">
        <v>48</v>
      </c>
      <c r="L25041" t="s">
        <v>15</v>
      </c>
    </row>
    <row r="25042" spans="1:12">
      <c r="A25042" t="e">
        <f ca="1">E00251512346621</f>
        <v>#NAME?</v>
      </c>
      <c r="B25042">
        <v>826</v>
      </c>
      <c r="C25042" t="s">
        <v>1593</v>
      </c>
      <c r="D25042" s="1">
        <v>42129</v>
      </c>
      <c r="F25042">
        <v>1</v>
      </c>
      <c r="G25042">
        <v>5990</v>
      </c>
      <c r="H25042" t="s">
        <v>60</v>
      </c>
      <c r="I25042" t="s">
        <v>56</v>
      </c>
      <c r="J25042" t="s">
        <v>57</v>
      </c>
      <c r="K25042">
        <v>64</v>
      </c>
      <c r="L25042" t="s">
        <v>15</v>
      </c>
    </row>
    <row r="25043" spans="1:12">
      <c r="A25043" t="e">
        <f ca="1">E00251531526821</f>
        <v>#NAME?</v>
      </c>
      <c r="B25043">
        <v>701</v>
      </c>
      <c r="C25043" t="s">
        <v>72</v>
      </c>
      <c r="D25043" s="1">
        <v>41716</v>
      </c>
      <c r="F25043">
        <v>6</v>
      </c>
      <c r="G25043">
        <v>27802</v>
      </c>
      <c r="H25043" t="s">
        <v>83</v>
      </c>
      <c r="J25043" t="s">
        <v>14</v>
      </c>
      <c r="K25043">
        <v>56</v>
      </c>
      <c r="L25043" t="s">
        <v>15</v>
      </c>
    </row>
    <row r="25044" spans="1:12">
      <c r="A25044" t="e">
        <f ca="1">E00251514243921</f>
        <v>#NAME?</v>
      </c>
      <c r="B25044">
        <v>453</v>
      </c>
      <c r="C25044" t="s">
        <v>96</v>
      </c>
      <c r="D25044" s="1">
        <v>42634</v>
      </c>
      <c r="F25044">
        <v>1</v>
      </c>
      <c r="G25044">
        <v>2449</v>
      </c>
      <c r="H25044" t="s">
        <v>53</v>
      </c>
      <c r="J25044" t="s">
        <v>14</v>
      </c>
      <c r="K25044">
        <v>52</v>
      </c>
      <c r="L25044" t="s">
        <v>15</v>
      </c>
    </row>
    <row r="25045" spans="1:12">
      <c r="A25045" t="e">
        <f ca="1">E00251528935221</f>
        <v>#NAME?</v>
      </c>
      <c r="B25045">
        <v>290</v>
      </c>
      <c r="C25045" t="s">
        <v>449</v>
      </c>
      <c r="D25045" s="1">
        <v>41540</v>
      </c>
      <c r="F25045">
        <v>3</v>
      </c>
      <c r="G25045">
        <v>56400</v>
      </c>
      <c r="H25045" t="s">
        <v>91</v>
      </c>
      <c r="J25045" t="s">
        <v>14</v>
      </c>
      <c r="K25045">
        <v>55</v>
      </c>
      <c r="L25045" t="s">
        <v>15</v>
      </c>
    </row>
    <row r="25046" spans="1:12">
      <c r="A25046" t="e">
        <f ca="1">E00251531526821</f>
        <v>#NAME?</v>
      </c>
      <c r="B25046">
        <v>701</v>
      </c>
      <c r="C25046" t="s">
        <v>72</v>
      </c>
      <c r="D25046" s="1">
        <v>42136</v>
      </c>
      <c r="F25046">
        <v>5</v>
      </c>
      <c r="G25046">
        <v>2989</v>
      </c>
      <c r="H25046" t="s">
        <v>844</v>
      </c>
      <c r="J25046" t="s">
        <v>14</v>
      </c>
      <c r="K25046">
        <v>57</v>
      </c>
      <c r="L25046" t="s">
        <v>15</v>
      </c>
    </row>
    <row r="25047" spans="1:12">
      <c r="A25047" t="e">
        <f ca="1">E00251537608221</f>
        <v>#NAME?</v>
      </c>
      <c r="B25047">
        <v>442</v>
      </c>
      <c r="C25047" t="s">
        <v>95</v>
      </c>
      <c r="D25047" s="1">
        <v>42157</v>
      </c>
      <c r="F25047">
        <v>2</v>
      </c>
      <c r="G25047">
        <v>2448</v>
      </c>
      <c r="H25047" t="s">
        <v>19</v>
      </c>
      <c r="J25047" t="s">
        <v>14</v>
      </c>
      <c r="K25047">
        <v>64</v>
      </c>
      <c r="L25047" t="s">
        <v>15</v>
      </c>
    </row>
    <row r="25048" spans="1:12">
      <c r="A25048" t="e">
        <f ca="1">E00251432420521</f>
        <v>#NAME?</v>
      </c>
      <c r="B25048">
        <v>451</v>
      </c>
      <c r="C25048" t="s">
        <v>102</v>
      </c>
      <c r="D25048" s="1">
        <v>40970</v>
      </c>
      <c r="F25048">
        <v>2</v>
      </c>
      <c r="G25048">
        <v>3899</v>
      </c>
      <c r="H25048" t="s">
        <v>264</v>
      </c>
      <c r="J25048" t="s">
        <v>14</v>
      </c>
      <c r="K25048">
        <v>48</v>
      </c>
      <c r="L25048" t="s">
        <v>15</v>
      </c>
    </row>
    <row r="25049" spans="1:12">
      <c r="A25049" t="e">
        <f ca="1">E00251617643721</f>
        <v>#NAME?</v>
      </c>
      <c r="B25049">
        <v>701</v>
      </c>
      <c r="C25049" t="s">
        <v>72</v>
      </c>
      <c r="D25049" s="1">
        <v>41423</v>
      </c>
      <c r="F25049">
        <v>3</v>
      </c>
      <c r="G25049">
        <v>3559</v>
      </c>
      <c r="H25049" t="s">
        <v>857</v>
      </c>
      <c r="J25049" t="s">
        <v>14</v>
      </c>
      <c r="K25049">
        <v>45</v>
      </c>
      <c r="L25049" t="s">
        <v>15</v>
      </c>
    </row>
    <row r="25050" spans="1:12">
      <c r="A25050" t="e">
        <f ca="1">E00251617643721</f>
        <v>#NAME?</v>
      </c>
      <c r="B25050">
        <v>701</v>
      </c>
      <c r="C25050" t="s">
        <v>72</v>
      </c>
      <c r="D25050" s="1">
        <v>41647</v>
      </c>
      <c r="F25050">
        <v>3</v>
      </c>
      <c r="G25050">
        <v>3559</v>
      </c>
      <c r="H25050" t="s">
        <v>857</v>
      </c>
      <c r="J25050" t="s">
        <v>14</v>
      </c>
      <c r="K25050">
        <v>46</v>
      </c>
      <c r="L25050" t="s">
        <v>15</v>
      </c>
    </row>
    <row r="25051" spans="1:12">
      <c r="A25051" t="e">
        <f ca="1">E00251537608221</f>
        <v>#NAME?</v>
      </c>
      <c r="B25051">
        <v>442</v>
      </c>
      <c r="C25051" t="s">
        <v>95</v>
      </c>
      <c r="D25051" s="1">
        <v>42614</v>
      </c>
      <c r="F25051">
        <v>2</v>
      </c>
      <c r="G25051">
        <v>38910</v>
      </c>
      <c r="H25051" t="s">
        <v>858</v>
      </c>
      <c r="J25051" t="s">
        <v>14</v>
      </c>
      <c r="K25051">
        <v>65</v>
      </c>
      <c r="L25051" t="s">
        <v>15</v>
      </c>
    </row>
    <row r="25052" spans="1:12">
      <c r="A25052" t="e">
        <f ca="1">E00251513253421</f>
        <v>#NAME?</v>
      </c>
      <c r="B25052">
        <v>470</v>
      </c>
      <c r="C25052" t="s">
        <v>457</v>
      </c>
      <c r="D25052" s="1">
        <v>41653</v>
      </c>
      <c r="F25052">
        <v>1</v>
      </c>
      <c r="G25052">
        <v>56949</v>
      </c>
      <c r="H25052" t="s">
        <v>1424</v>
      </c>
      <c r="J25052" t="s">
        <v>14</v>
      </c>
      <c r="K25052">
        <v>48</v>
      </c>
      <c r="L25052" t="s">
        <v>15</v>
      </c>
    </row>
    <row r="25053" spans="1:12">
      <c r="A25053" t="e">
        <f ca="1">E00251513253421</f>
        <v>#NAME?</v>
      </c>
      <c r="B25053">
        <v>470</v>
      </c>
      <c r="C25053" t="s">
        <v>457</v>
      </c>
      <c r="D25053" s="1">
        <v>42081</v>
      </c>
      <c r="F25053">
        <v>1</v>
      </c>
      <c r="G25053">
        <v>5239</v>
      </c>
      <c r="H25053" t="s">
        <v>926</v>
      </c>
      <c r="J25053" t="s">
        <v>14</v>
      </c>
      <c r="K25053">
        <v>49</v>
      </c>
      <c r="L25053" t="s">
        <v>15</v>
      </c>
    </row>
    <row r="25054" spans="1:12">
      <c r="A25054" t="e">
        <f ca="1">E00251513253421</f>
        <v>#NAME?</v>
      </c>
      <c r="B25054">
        <v>470</v>
      </c>
      <c r="C25054" t="s">
        <v>457</v>
      </c>
      <c r="D25054" s="1">
        <v>42388</v>
      </c>
      <c r="F25054">
        <v>2</v>
      </c>
      <c r="G25054">
        <v>4019</v>
      </c>
      <c r="H25054" t="s">
        <v>26</v>
      </c>
      <c r="J25054" t="s">
        <v>14</v>
      </c>
      <c r="K25054">
        <v>50</v>
      </c>
      <c r="L25054" t="s">
        <v>15</v>
      </c>
    </row>
    <row r="25055" spans="1:12">
      <c r="A25055" t="e">
        <f ca="1">E00251429350021</f>
        <v>#NAME?</v>
      </c>
      <c r="B25055">
        <v>278</v>
      </c>
      <c r="C25055" t="s">
        <v>222</v>
      </c>
      <c r="D25055" s="1">
        <v>42167</v>
      </c>
      <c r="F25055">
        <v>1</v>
      </c>
      <c r="G25055">
        <v>1739</v>
      </c>
      <c r="H25055" t="s">
        <v>110</v>
      </c>
      <c r="J25055" t="s">
        <v>14</v>
      </c>
      <c r="K25055">
        <v>65</v>
      </c>
      <c r="L25055" t="s">
        <v>15</v>
      </c>
    </row>
    <row r="25056" spans="1:12">
      <c r="A25056" t="e">
        <f ca="1">E00251626548221</f>
        <v>#NAME?</v>
      </c>
      <c r="B25056">
        <v>292</v>
      </c>
      <c r="C25056" t="s">
        <v>467</v>
      </c>
      <c r="D25056" s="1">
        <v>42321</v>
      </c>
      <c r="F25056">
        <v>1</v>
      </c>
      <c r="G25056">
        <v>72703</v>
      </c>
      <c r="H25056" t="s">
        <v>237</v>
      </c>
      <c r="J25056" t="s">
        <v>14</v>
      </c>
      <c r="K25056">
        <v>51</v>
      </c>
      <c r="L25056" t="s">
        <v>15</v>
      </c>
    </row>
    <row r="25057" spans="1:12">
      <c r="A25057" t="e">
        <f ca="1">E00251537608221</f>
        <v>#NAME?</v>
      </c>
      <c r="B25057">
        <v>1063</v>
      </c>
      <c r="C25057" t="s">
        <v>1369</v>
      </c>
      <c r="D25057" s="1">
        <v>42747</v>
      </c>
      <c r="E25057">
        <v>2</v>
      </c>
      <c r="F25057">
        <v>5</v>
      </c>
      <c r="G25057">
        <v>3004</v>
      </c>
      <c r="H25057" t="s">
        <v>104</v>
      </c>
      <c r="J25057" t="s">
        <v>34</v>
      </c>
      <c r="K25057">
        <v>65</v>
      </c>
      <c r="L25057" t="s">
        <v>15</v>
      </c>
    </row>
    <row r="25058" spans="1:12">
      <c r="A25058" t="e">
        <f ca="1">E00251629160421</f>
        <v>#NAME?</v>
      </c>
      <c r="B25058">
        <v>195</v>
      </c>
      <c r="C25058" t="s">
        <v>854</v>
      </c>
      <c r="D25058" s="1">
        <v>42829</v>
      </c>
      <c r="F25058">
        <v>5</v>
      </c>
      <c r="G25058">
        <v>2729</v>
      </c>
      <c r="H25058" t="s">
        <v>115</v>
      </c>
      <c r="J25058" t="s">
        <v>14</v>
      </c>
      <c r="K25058">
        <v>54</v>
      </c>
      <c r="L25058" t="s">
        <v>15</v>
      </c>
    </row>
    <row r="25059" spans="1:12">
      <c r="A25059" t="e">
        <f ca="1">E00251532959121</f>
        <v>#NAME?</v>
      </c>
      <c r="B25059">
        <v>467</v>
      </c>
      <c r="C25059" t="s">
        <v>232</v>
      </c>
      <c r="D25059" s="1">
        <v>41192</v>
      </c>
      <c r="F25059">
        <v>5</v>
      </c>
      <c r="G25059">
        <v>73300</v>
      </c>
      <c r="H25059" t="s">
        <v>86</v>
      </c>
      <c r="J25059" t="s">
        <v>14</v>
      </c>
      <c r="K25059">
        <v>58</v>
      </c>
      <c r="L25059" t="s">
        <v>15</v>
      </c>
    </row>
    <row r="25060" spans="1:12">
      <c r="A25060" t="e">
        <f ca="1">E00251514274321</f>
        <v>#NAME?</v>
      </c>
      <c r="B25060">
        <v>449</v>
      </c>
      <c r="C25060" t="s">
        <v>124</v>
      </c>
      <c r="D25060" s="1">
        <v>42653</v>
      </c>
      <c r="F25060">
        <v>1</v>
      </c>
      <c r="G25060">
        <v>5235</v>
      </c>
      <c r="H25060" t="s">
        <v>1194</v>
      </c>
      <c r="J25060" t="s">
        <v>14</v>
      </c>
      <c r="K25060">
        <v>64</v>
      </c>
      <c r="L25060" t="s">
        <v>15</v>
      </c>
    </row>
    <row r="25061" spans="1:12">
      <c r="A25061" t="e">
        <f ca="1">E00251514274321</f>
        <v>#NAME?</v>
      </c>
      <c r="B25061">
        <v>449</v>
      </c>
      <c r="C25061" t="s">
        <v>124</v>
      </c>
      <c r="D25061" s="1">
        <v>42656</v>
      </c>
      <c r="F25061">
        <v>3</v>
      </c>
      <c r="G25061">
        <v>7804</v>
      </c>
      <c r="H25061" t="s">
        <v>43</v>
      </c>
      <c r="J25061" t="s">
        <v>14</v>
      </c>
      <c r="K25061">
        <v>64</v>
      </c>
      <c r="L25061" t="s">
        <v>22</v>
      </c>
    </row>
    <row r="25062" spans="1:12">
      <c r="A25062" t="e">
        <f ca="1">E00251514274321</f>
        <v>#NAME?</v>
      </c>
      <c r="B25062">
        <v>449</v>
      </c>
      <c r="C25062" t="s">
        <v>124</v>
      </c>
      <c r="D25062" s="1">
        <v>43007</v>
      </c>
      <c r="F25062">
        <v>1</v>
      </c>
      <c r="G25062">
        <v>78906</v>
      </c>
      <c r="H25062" t="s">
        <v>31</v>
      </c>
      <c r="J25062" t="s">
        <v>14</v>
      </c>
      <c r="K25062">
        <v>65</v>
      </c>
      <c r="L25062" t="s">
        <v>22</v>
      </c>
    </row>
    <row r="25063" spans="1:12">
      <c r="A25063" t="e">
        <f ca="1">E00251432420521</f>
        <v>#NAME?</v>
      </c>
      <c r="B25063">
        <v>451</v>
      </c>
      <c r="C25063" t="s">
        <v>102</v>
      </c>
      <c r="D25063" s="1">
        <v>41088</v>
      </c>
      <c r="F25063">
        <v>1</v>
      </c>
      <c r="G25063">
        <v>71690</v>
      </c>
      <c r="H25063" t="s">
        <v>410</v>
      </c>
      <c r="J25063" t="s">
        <v>14</v>
      </c>
      <c r="K25063">
        <v>49</v>
      </c>
      <c r="L25063" t="s">
        <v>15</v>
      </c>
    </row>
    <row r="25064" spans="1:12">
      <c r="A25064" t="e">
        <f ca="1">E00251532959121</f>
        <v>#NAME?</v>
      </c>
      <c r="B25064">
        <v>467</v>
      </c>
      <c r="C25064" t="s">
        <v>232</v>
      </c>
      <c r="D25064" s="1">
        <v>41697</v>
      </c>
      <c r="F25064">
        <v>5</v>
      </c>
      <c r="G25064">
        <v>7242</v>
      </c>
      <c r="H25064" t="s">
        <v>93</v>
      </c>
      <c r="J25064" t="s">
        <v>14</v>
      </c>
      <c r="K25064">
        <v>59</v>
      </c>
      <c r="L25064" t="s">
        <v>15</v>
      </c>
    </row>
    <row r="25065" spans="1:12">
      <c r="A25065" t="e">
        <f ca="1">E00251430134421</f>
        <v>#NAME?</v>
      </c>
      <c r="B25065">
        <v>467</v>
      </c>
      <c r="C25065" t="s">
        <v>232</v>
      </c>
      <c r="D25065" s="1">
        <v>41262</v>
      </c>
      <c r="F25065">
        <v>2</v>
      </c>
      <c r="G25065">
        <v>55329</v>
      </c>
      <c r="H25065" t="s">
        <v>869</v>
      </c>
      <c r="J25065" t="s">
        <v>14</v>
      </c>
      <c r="K25065">
        <v>49</v>
      </c>
      <c r="L25065" t="s">
        <v>15</v>
      </c>
    </row>
    <row r="25066" spans="1:12">
      <c r="A25066" t="e">
        <f ca="1">E00251528935221</f>
        <v>#NAME?</v>
      </c>
      <c r="B25066">
        <v>297</v>
      </c>
      <c r="C25066" t="s">
        <v>411</v>
      </c>
      <c r="D25066" s="1">
        <v>42723</v>
      </c>
      <c r="F25066">
        <v>1</v>
      </c>
      <c r="G25066">
        <v>4871</v>
      </c>
      <c r="H25066" t="s">
        <v>125</v>
      </c>
      <c r="J25066" t="s">
        <v>14</v>
      </c>
      <c r="K25066">
        <v>58</v>
      </c>
      <c r="L25066" t="s">
        <v>15</v>
      </c>
    </row>
    <row r="25067" spans="1:12">
      <c r="A25067" t="e">
        <f ca="1">E00251528935221</f>
        <v>#NAME?</v>
      </c>
      <c r="B25067">
        <v>753</v>
      </c>
      <c r="C25067" t="s">
        <v>545</v>
      </c>
      <c r="D25067" s="1">
        <v>42823</v>
      </c>
      <c r="F25067">
        <v>1</v>
      </c>
      <c r="G25067">
        <v>38870</v>
      </c>
      <c r="H25067" t="s">
        <v>514</v>
      </c>
      <c r="I25067" t="s">
        <v>56</v>
      </c>
      <c r="J25067" t="s">
        <v>57</v>
      </c>
      <c r="K25067">
        <v>58</v>
      </c>
      <c r="L25067" t="s">
        <v>15</v>
      </c>
    </row>
    <row r="25068" spans="1:12">
      <c r="A25068" t="e">
        <f ca="1">E00251532959121</f>
        <v>#NAME?</v>
      </c>
      <c r="B25068">
        <v>467</v>
      </c>
      <c r="C25068" t="s">
        <v>232</v>
      </c>
      <c r="D25068" s="1">
        <v>43088</v>
      </c>
      <c r="F25068">
        <v>3</v>
      </c>
      <c r="G25068">
        <v>2689</v>
      </c>
      <c r="H25068" t="s">
        <v>255</v>
      </c>
      <c r="J25068" t="s">
        <v>14</v>
      </c>
      <c r="K25068">
        <v>63</v>
      </c>
      <c r="L25068" t="s">
        <v>15</v>
      </c>
    </row>
    <row r="25069" spans="1:12">
      <c r="A25069" t="e">
        <f ca="1">E00251537608221</f>
        <v>#NAME?</v>
      </c>
      <c r="B25069">
        <v>442</v>
      </c>
      <c r="C25069" t="s">
        <v>95</v>
      </c>
      <c r="D25069" s="1">
        <v>41047</v>
      </c>
      <c r="F25069">
        <v>2</v>
      </c>
      <c r="G25069">
        <v>481</v>
      </c>
      <c r="H25069" t="s">
        <v>1080</v>
      </c>
      <c r="J25069" t="s">
        <v>14</v>
      </c>
      <c r="K25069">
        <v>60</v>
      </c>
      <c r="L25069" t="s">
        <v>15</v>
      </c>
    </row>
    <row r="25070" spans="1:12">
      <c r="A25070" t="e">
        <f ca="1">E00251432420521</f>
        <v>#NAME?</v>
      </c>
      <c r="B25070">
        <v>451</v>
      </c>
      <c r="C25070" t="s">
        <v>102</v>
      </c>
      <c r="D25070" s="1">
        <v>42690</v>
      </c>
      <c r="F25070">
        <v>2</v>
      </c>
      <c r="G25070">
        <v>27800</v>
      </c>
      <c r="H25070" t="s">
        <v>145</v>
      </c>
      <c r="J25070" t="s">
        <v>14</v>
      </c>
      <c r="K25070">
        <v>53</v>
      </c>
      <c r="L25070" t="s">
        <v>15</v>
      </c>
    </row>
    <row r="25071" spans="1:12">
      <c r="A25071" t="e">
        <f ca="1">E00251537622321</f>
        <v>#NAME?</v>
      </c>
      <c r="B25071">
        <v>1077</v>
      </c>
      <c r="C25071" t="s">
        <v>848</v>
      </c>
      <c r="D25071" s="1">
        <v>43097</v>
      </c>
      <c r="F25071">
        <v>4</v>
      </c>
      <c r="G25071">
        <v>3004</v>
      </c>
      <c r="H25071" t="s">
        <v>104</v>
      </c>
      <c r="J25071" t="s">
        <v>14</v>
      </c>
      <c r="K25071">
        <v>54</v>
      </c>
      <c r="L25071" t="s">
        <v>15</v>
      </c>
    </row>
    <row r="25072" spans="1:12">
      <c r="A25072" t="e">
        <f ca="1">E00251430146821</f>
        <v>#NAME?</v>
      </c>
      <c r="B25072">
        <v>497</v>
      </c>
      <c r="C25072" t="s">
        <v>141</v>
      </c>
      <c r="D25072" s="1">
        <v>41248</v>
      </c>
      <c r="F25072">
        <v>1</v>
      </c>
      <c r="G25072">
        <v>30000</v>
      </c>
      <c r="H25072" t="s">
        <v>144</v>
      </c>
      <c r="J25072" t="s">
        <v>14</v>
      </c>
      <c r="K25072">
        <v>43</v>
      </c>
      <c r="L25072" t="s">
        <v>15</v>
      </c>
    </row>
    <row r="25073" spans="1:12">
      <c r="A25073" t="e">
        <f ca="1">E00251432420521</f>
        <v>#NAME?</v>
      </c>
      <c r="B25073">
        <v>6046</v>
      </c>
      <c r="C25073" t="s">
        <v>98</v>
      </c>
      <c r="D25073" s="1">
        <v>42635</v>
      </c>
      <c r="F25073">
        <v>1</v>
      </c>
      <c r="G25073">
        <v>9249</v>
      </c>
      <c r="H25073" t="s">
        <v>817</v>
      </c>
      <c r="I25073" t="s">
        <v>56</v>
      </c>
      <c r="J25073" t="s">
        <v>57</v>
      </c>
      <c r="K25073">
        <v>53</v>
      </c>
      <c r="L25073" t="s">
        <v>15</v>
      </c>
    </row>
    <row r="25074" spans="1:12">
      <c r="A25074" t="e">
        <f ca="1">E00251430146821</f>
        <v>#NAME?</v>
      </c>
      <c r="B25074">
        <v>497</v>
      </c>
      <c r="C25074" t="s">
        <v>141</v>
      </c>
      <c r="D25074" s="1">
        <v>42758</v>
      </c>
      <c r="F25074">
        <v>2</v>
      </c>
      <c r="G25074">
        <v>30000</v>
      </c>
      <c r="H25074" t="s">
        <v>144</v>
      </c>
      <c r="J25074" t="s">
        <v>14</v>
      </c>
      <c r="K25074">
        <v>47</v>
      </c>
      <c r="L25074" t="s">
        <v>15</v>
      </c>
    </row>
    <row r="25075" spans="1:12">
      <c r="A25075" t="e">
        <f ca="1">E00251430146821</f>
        <v>#NAME?</v>
      </c>
      <c r="B25075">
        <v>861</v>
      </c>
      <c r="C25075" t="s">
        <v>270</v>
      </c>
      <c r="D25075" s="1">
        <v>41843</v>
      </c>
      <c r="F25075">
        <v>2</v>
      </c>
      <c r="G25075">
        <v>3014</v>
      </c>
      <c r="H25075" t="s">
        <v>822</v>
      </c>
      <c r="J25075" t="s">
        <v>272</v>
      </c>
      <c r="K25075">
        <v>45</v>
      </c>
      <c r="L25075" t="s">
        <v>15</v>
      </c>
    </row>
    <row r="25076" spans="1:12">
      <c r="A25076" t="e">
        <f ca="1">E00251513253421</f>
        <v>#NAME?</v>
      </c>
      <c r="B25076">
        <v>470</v>
      </c>
      <c r="C25076" t="s">
        <v>457</v>
      </c>
      <c r="D25076" s="1">
        <v>42782</v>
      </c>
      <c r="F25076">
        <v>1</v>
      </c>
      <c r="G25076">
        <v>6819</v>
      </c>
      <c r="H25076" t="s">
        <v>941</v>
      </c>
      <c r="J25076" t="s">
        <v>14</v>
      </c>
      <c r="K25076">
        <v>51</v>
      </c>
      <c r="L25076" t="s">
        <v>15</v>
      </c>
    </row>
    <row r="25077" spans="1:12">
      <c r="A25077" t="e">
        <f ca="1">E00251619840221</f>
        <v>#NAME?</v>
      </c>
      <c r="B25077">
        <v>446</v>
      </c>
      <c r="C25077" t="s">
        <v>94</v>
      </c>
      <c r="D25077" s="1">
        <v>42912</v>
      </c>
      <c r="F25077">
        <v>5</v>
      </c>
      <c r="G25077">
        <v>30000</v>
      </c>
      <c r="H25077" t="s">
        <v>144</v>
      </c>
      <c r="J25077" t="s">
        <v>14</v>
      </c>
      <c r="K25077">
        <v>59</v>
      </c>
      <c r="L25077" t="s">
        <v>15</v>
      </c>
    </row>
    <row r="25078" spans="1:12">
      <c r="A25078" t="e">
        <f ca="1">E00251533607221</f>
        <v>#NAME?</v>
      </c>
      <c r="B25078">
        <v>122</v>
      </c>
      <c r="C25078" t="s">
        <v>522</v>
      </c>
      <c r="D25078" s="1">
        <v>42048</v>
      </c>
      <c r="F25078">
        <v>1</v>
      </c>
      <c r="G25078">
        <v>7242</v>
      </c>
      <c r="H25078" t="s">
        <v>93</v>
      </c>
      <c r="J25078" t="s">
        <v>14</v>
      </c>
      <c r="K25078">
        <v>45</v>
      </c>
      <c r="L25078" t="s">
        <v>15</v>
      </c>
    </row>
    <row r="25079" spans="1:12">
      <c r="A25079" t="e">
        <f ca="1">E00251430261521</f>
        <v>#NAME?</v>
      </c>
      <c r="B25079">
        <v>500</v>
      </c>
      <c r="C25079" t="s">
        <v>161</v>
      </c>
      <c r="D25079" s="1">
        <v>42247</v>
      </c>
      <c r="F25079">
        <v>1</v>
      </c>
      <c r="G25079">
        <v>7272</v>
      </c>
      <c r="H25079" t="s">
        <v>395</v>
      </c>
      <c r="J25079" t="s">
        <v>14</v>
      </c>
      <c r="K25079">
        <v>51</v>
      </c>
      <c r="L25079" t="s">
        <v>15</v>
      </c>
    </row>
    <row r="25080" spans="1:12">
      <c r="A25080" t="e">
        <f ca="1">E00251430261521</f>
        <v>#NAME?</v>
      </c>
      <c r="B25080">
        <v>772</v>
      </c>
      <c r="C25080" t="s">
        <v>170</v>
      </c>
      <c r="D25080" s="1">
        <v>42544</v>
      </c>
      <c r="F25080">
        <v>1</v>
      </c>
      <c r="G25080">
        <v>37239</v>
      </c>
      <c r="H25080" t="s">
        <v>1594</v>
      </c>
      <c r="I25080" t="s">
        <v>56</v>
      </c>
      <c r="J25080" t="s">
        <v>57</v>
      </c>
      <c r="K25080">
        <v>52</v>
      </c>
      <c r="L25080" t="s">
        <v>15</v>
      </c>
    </row>
    <row r="25081" spans="1:12">
      <c r="A25081" t="e">
        <f ca="1">E00251417960121</f>
        <v>#NAME?</v>
      </c>
      <c r="B25081">
        <v>50</v>
      </c>
      <c r="C25081" t="s">
        <v>512</v>
      </c>
      <c r="D25081" s="1">
        <v>41270</v>
      </c>
      <c r="F25081">
        <v>4</v>
      </c>
      <c r="G25081">
        <v>25000</v>
      </c>
      <c r="H25081" t="s">
        <v>178</v>
      </c>
      <c r="J25081" t="s">
        <v>14</v>
      </c>
      <c r="K25081">
        <v>61</v>
      </c>
      <c r="L25081" t="s">
        <v>15</v>
      </c>
    </row>
    <row r="25082" spans="1:12">
      <c r="A25082" t="e">
        <f ca="1">E00251533607221</f>
        <v>#NAME?</v>
      </c>
      <c r="B25082">
        <v>100</v>
      </c>
      <c r="C25082" t="s">
        <v>54</v>
      </c>
      <c r="D25082" s="1">
        <v>42383</v>
      </c>
      <c r="E25082">
        <v>3</v>
      </c>
      <c r="F25082">
        <v>1</v>
      </c>
      <c r="G25082">
        <v>7880</v>
      </c>
      <c r="H25082" t="s">
        <v>213</v>
      </c>
      <c r="J25082" t="s">
        <v>34</v>
      </c>
      <c r="K25082">
        <v>46</v>
      </c>
      <c r="L25082" t="s">
        <v>22</v>
      </c>
    </row>
    <row r="25083" spans="1:12">
      <c r="A25083" t="e">
        <f ca="1">E00251439850121</f>
        <v>#NAME?</v>
      </c>
      <c r="B25083">
        <v>6156</v>
      </c>
      <c r="C25083" t="s">
        <v>352</v>
      </c>
      <c r="D25083" s="1">
        <v>42669</v>
      </c>
      <c r="F25083">
        <v>1</v>
      </c>
      <c r="G25083">
        <v>7242</v>
      </c>
      <c r="H25083" t="s">
        <v>93</v>
      </c>
      <c r="J25083" t="s">
        <v>14</v>
      </c>
      <c r="K25083">
        <v>44</v>
      </c>
      <c r="L25083" t="s">
        <v>15</v>
      </c>
    </row>
    <row r="25084" spans="1:12">
      <c r="A25084" t="e">
        <f ca="1">E00251716548221</f>
        <v>#NAME?</v>
      </c>
      <c r="B25084">
        <v>449</v>
      </c>
      <c r="C25084" t="s">
        <v>124</v>
      </c>
      <c r="D25084" s="1">
        <v>41555</v>
      </c>
      <c r="F25084">
        <v>1</v>
      </c>
      <c r="G25084">
        <v>4019</v>
      </c>
      <c r="H25084" t="s">
        <v>26</v>
      </c>
      <c r="J25084" t="s">
        <v>14</v>
      </c>
      <c r="K25084">
        <v>48</v>
      </c>
      <c r="L25084" t="s">
        <v>15</v>
      </c>
    </row>
    <row r="25085" spans="1:12">
      <c r="A25085" t="e">
        <f ca="1">E00251716548221</f>
        <v>#NAME?</v>
      </c>
      <c r="B25085">
        <v>449</v>
      </c>
      <c r="C25085" t="s">
        <v>124</v>
      </c>
      <c r="D25085" s="1">
        <v>42513</v>
      </c>
      <c r="F25085">
        <v>3</v>
      </c>
      <c r="G25085">
        <v>4019</v>
      </c>
      <c r="H25085" t="s">
        <v>26</v>
      </c>
      <c r="J25085" t="s">
        <v>14</v>
      </c>
      <c r="K25085">
        <v>50</v>
      </c>
      <c r="L25085" t="s">
        <v>15</v>
      </c>
    </row>
    <row r="25086" spans="1:12">
      <c r="A25086" t="e">
        <f ca="1">E00251537601921</f>
        <v>#NAME?</v>
      </c>
      <c r="B25086">
        <v>441</v>
      </c>
      <c r="C25086" t="s">
        <v>922</v>
      </c>
      <c r="D25086" s="1">
        <v>41409</v>
      </c>
      <c r="F25086">
        <v>4</v>
      </c>
      <c r="G25086">
        <v>53010</v>
      </c>
      <c r="H25086" t="s">
        <v>261</v>
      </c>
      <c r="J25086" t="s">
        <v>14</v>
      </c>
      <c r="K25086">
        <v>48</v>
      </c>
      <c r="L25086" t="s">
        <v>15</v>
      </c>
    </row>
    <row r="25087" spans="1:12">
      <c r="A25087" t="e">
        <f ca="1">E00251518589021</f>
        <v>#NAME?</v>
      </c>
      <c r="B25087">
        <v>291</v>
      </c>
      <c r="C25087" t="s">
        <v>160</v>
      </c>
      <c r="D25087" s="1">
        <v>41851</v>
      </c>
      <c r="F25087">
        <v>1</v>
      </c>
      <c r="G25087">
        <v>7231</v>
      </c>
      <c r="H25087" t="s">
        <v>128</v>
      </c>
      <c r="J25087" t="s">
        <v>14</v>
      </c>
      <c r="K25087">
        <v>46</v>
      </c>
      <c r="L25087" t="s">
        <v>15</v>
      </c>
    </row>
    <row r="25088" spans="1:12">
      <c r="A25088" t="e">
        <f ca="1">E00251518589021</f>
        <v>#NAME?</v>
      </c>
      <c r="B25088">
        <v>291</v>
      </c>
      <c r="C25088" t="s">
        <v>160</v>
      </c>
      <c r="D25088" s="1">
        <v>42087</v>
      </c>
      <c r="F25088">
        <v>1</v>
      </c>
      <c r="G25088">
        <v>29620</v>
      </c>
      <c r="H25088" t="s">
        <v>460</v>
      </c>
      <c r="J25088" t="s">
        <v>14</v>
      </c>
      <c r="K25088">
        <v>46</v>
      </c>
      <c r="L25088" t="s">
        <v>15</v>
      </c>
    </row>
    <row r="25089" spans="1:12">
      <c r="A25089" t="e">
        <f ca="1">E00251716548221</f>
        <v>#NAME?</v>
      </c>
      <c r="B25089">
        <v>449</v>
      </c>
      <c r="C25089" t="s">
        <v>124</v>
      </c>
      <c r="D25089" s="1">
        <v>42619</v>
      </c>
      <c r="F25089">
        <v>1</v>
      </c>
      <c r="G25089">
        <v>7222</v>
      </c>
      <c r="H25089" t="s">
        <v>560</v>
      </c>
      <c r="J25089" t="s">
        <v>14</v>
      </c>
      <c r="K25089">
        <v>51</v>
      </c>
      <c r="L25089" t="s">
        <v>15</v>
      </c>
    </row>
    <row r="25090" spans="1:12">
      <c r="A25090" t="e">
        <f ca="1">E00251424013321</f>
        <v>#NAME?</v>
      </c>
      <c r="B25090">
        <v>104</v>
      </c>
      <c r="C25090" t="s">
        <v>88</v>
      </c>
      <c r="D25090" s="1">
        <v>41680</v>
      </c>
      <c r="F25090">
        <v>1</v>
      </c>
      <c r="G25090">
        <v>7847</v>
      </c>
      <c r="H25090" t="s">
        <v>622</v>
      </c>
      <c r="J25090" t="s">
        <v>14</v>
      </c>
      <c r="K25090">
        <v>46</v>
      </c>
      <c r="L25090" t="s">
        <v>22</v>
      </c>
    </row>
    <row r="25091" spans="1:12">
      <c r="A25091" t="e">
        <f ca="1">E00251619802021</f>
        <v>#NAME?</v>
      </c>
      <c r="B25091">
        <v>454</v>
      </c>
      <c r="C25091" t="s">
        <v>179</v>
      </c>
      <c r="D25091" s="1">
        <v>41416</v>
      </c>
      <c r="F25091">
        <v>2</v>
      </c>
      <c r="G25091">
        <v>78609</v>
      </c>
      <c r="H25091" t="s">
        <v>240</v>
      </c>
      <c r="J25091" t="s">
        <v>14</v>
      </c>
      <c r="K25091">
        <v>51</v>
      </c>
      <c r="L25091" t="s">
        <v>22</v>
      </c>
    </row>
    <row r="25092" spans="1:12">
      <c r="A25092" t="e">
        <f ca="1">E00251619802021</f>
        <v>#NAME?</v>
      </c>
      <c r="B25092">
        <v>454</v>
      </c>
      <c r="C25092" t="s">
        <v>179</v>
      </c>
      <c r="D25092" s="1">
        <v>42080</v>
      </c>
      <c r="F25092">
        <v>1</v>
      </c>
      <c r="G25092">
        <v>7291</v>
      </c>
      <c r="H25092" t="s">
        <v>163</v>
      </c>
      <c r="J25092" t="s">
        <v>14</v>
      </c>
      <c r="K25092">
        <v>53</v>
      </c>
      <c r="L25092" t="s">
        <v>15</v>
      </c>
    </row>
    <row r="25093" spans="1:12">
      <c r="A25093" t="e">
        <f ca="1">E00251514273321</f>
        <v>#NAME?</v>
      </c>
      <c r="B25093">
        <v>490</v>
      </c>
      <c r="C25093" t="s">
        <v>158</v>
      </c>
      <c r="D25093" s="1">
        <v>41177</v>
      </c>
      <c r="F25093">
        <v>1</v>
      </c>
      <c r="G25093">
        <v>6110</v>
      </c>
      <c r="H25093" t="s">
        <v>1392</v>
      </c>
      <c r="J25093" t="s">
        <v>14</v>
      </c>
      <c r="K25093">
        <v>51</v>
      </c>
      <c r="L25093" t="s">
        <v>15</v>
      </c>
    </row>
    <row r="25094" spans="1:12">
      <c r="A25094" t="e">
        <f ca="1">E00251514273321</f>
        <v>#NAME?</v>
      </c>
      <c r="B25094">
        <v>490</v>
      </c>
      <c r="C25094" t="s">
        <v>158</v>
      </c>
      <c r="D25094" s="1">
        <v>41201</v>
      </c>
      <c r="F25094">
        <v>1</v>
      </c>
      <c r="G25094">
        <v>6110</v>
      </c>
      <c r="H25094" t="s">
        <v>1392</v>
      </c>
      <c r="J25094" t="s">
        <v>14</v>
      </c>
      <c r="K25094">
        <v>51</v>
      </c>
      <c r="L25094" t="s">
        <v>15</v>
      </c>
    </row>
    <row r="25095" spans="1:12">
      <c r="A25095" t="e">
        <f ca="1">E00251432420521</f>
        <v>#NAME?</v>
      </c>
      <c r="B25095">
        <v>451</v>
      </c>
      <c r="C25095" t="s">
        <v>102</v>
      </c>
      <c r="D25095" s="1">
        <v>43025</v>
      </c>
      <c r="F25095">
        <v>2</v>
      </c>
      <c r="G25095">
        <v>3051</v>
      </c>
      <c r="H25095" t="s">
        <v>13</v>
      </c>
      <c r="J25095" t="s">
        <v>14</v>
      </c>
      <c r="K25095">
        <v>54</v>
      </c>
      <c r="L25095" t="s">
        <v>15</v>
      </c>
    </row>
    <row r="25096" spans="1:12">
      <c r="A25096" t="e">
        <f ca="1">E00251532132921</f>
        <v>#NAME?</v>
      </c>
      <c r="B25096">
        <v>449</v>
      </c>
      <c r="C25096" t="s">
        <v>124</v>
      </c>
      <c r="D25096" s="1">
        <v>42145</v>
      </c>
      <c r="F25096">
        <v>1</v>
      </c>
      <c r="G25096">
        <v>30000</v>
      </c>
      <c r="H25096" t="s">
        <v>144</v>
      </c>
      <c r="J25096" t="s">
        <v>14</v>
      </c>
      <c r="K25096">
        <v>55</v>
      </c>
      <c r="L25096" t="s">
        <v>15</v>
      </c>
    </row>
    <row r="25097" spans="1:12">
      <c r="A25097" t="e">
        <f ca="1">E00251532132921</f>
        <v>#NAME?</v>
      </c>
      <c r="B25097">
        <v>467</v>
      </c>
      <c r="C25097" t="s">
        <v>232</v>
      </c>
      <c r="D25097" s="1">
        <v>41554</v>
      </c>
      <c r="F25097">
        <v>5</v>
      </c>
      <c r="G25097">
        <v>7243</v>
      </c>
      <c r="H25097" t="s">
        <v>42</v>
      </c>
      <c r="J25097" t="s">
        <v>14</v>
      </c>
      <c r="K25097">
        <v>53</v>
      </c>
      <c r="L25097" t="s">
        <v>15</v>
      </c>
    </row>
    <row r="25098" spans="1:12">
      <c r="A25098" t="e">
        <f ca="1">E00251533607221</f>
        <v>#NAME?</v>
      </c>
      <c r="B25098">
        <v>122</v>
      </c>
      <c r="C25098" t="s">
        <v>522</v>
      </c>
      <c r="D25098" s="1">
        <v>42732</v>
      </c>
      <c r="F25098">
        <v>1</v>
      </c>
      <c r="G25098">
        <v>4556</v>
      </c>
      <c r="H25098" t="s">
        <v>121</v>
      </c>
      <c r="J25098" t="s">
        <v>14</v>
      </c>
      <c r="K25098">
        <v>47</v>
      </c>
      <c r="L25098" t="s">
        <v>15</v>
      </c>
    </row>
    <row r="25099" spans="1:12">
      <c r="A25099" t="e">
        <f ca="1">E00251518887521</f>
        <v>#NAME?</v>
      </c>
      <c r="B25099">
        <v>291</v>
      </c>
      <c r="C25099" t="s">
        <v>160</v>
      </c>
      <c r="D25099" s="1">
        <v>42409</v>
      </c>
      <c r="F25099">
        <v>1</v>
      </c>
      <c r="G25099">
        <v>22800</v>
      </c>
      <c r="H25099" t="s">
        <v>35</v>
      </c>
      <c r="J25099" t="s">
        <v>14</v>
      </c>
      <c r="K25099">
        <v>55</v>
      </c>
      <c r="L25099" t="s">
        <v>15</v>
      </c>
    </row>
    <row r="25100" spans="1:12">
      <c r="A25100" t="e">
        <f ca="1">E00251424013321</f>
        <v>#NAME?</v>
      </c>
      <c r="B25100">
        <v>104</v>
      </c>
      <c r="C25100" t="s">
        <v>88</v>
      </c>
      <c r="D25100" s="1">
        <v>41855</v>
      </c>
      <c r="F25100">
        <v>1</v>
      </c>
      <c r="G25100">
        <v>72632</v>
      </c>
      <c r="H25100" t="s">
        <v>107</v>
      </c>
      <c r="J25100" t="s">
        <v>14</v>
      </c>
      <c r="K25100">
        <v>46</v>
      </c>
      <c r="L25100" t="s">
        <v>15</v>
      </c>
    </row>
    <row r="25101" spans="1:12">
      <c r="A25101" t="e">
        <f ca="1">E00251510819821</f>
        <v>#NAME?</v>
      </c>
      <c r="B25101">
        <v>108</v>
      </c>
      <c r="C25101" t="s">
        <v>481</v>
      </c>
      <c r="D25101" s="1">
        <v>42139</v>
      </c>
      <c r="F25101">
        <v>1</v>
      </c>
      <c r="G25101">
        <v>3540</v>
      </c>
      <c r="H25101" t="s">
        <v>436</v>
      </c>
      <c r="J25101" t="s">
        <v>14</v>
      </c>
      <c r="K25101">
        <v>50</v>
      </c>
      <c r="L25101" t="s">
        <v>15</v>
      </c>
    </row>
    <row r="25102" spans="1:12">
      <c r="A25102" t="e">
        <f ca="1">E00251510819821</f>
        <v>#NAME?</v>
      </c>
      <c r="B25102">
        <v>108</v>
      </c>
      <c r="C25102" t="s">
        <v>481</v>
      </c>
      <c r="D25102" s="1">
        <v>42270</v>
      </c>
      <c r="F25102">
        <v>2</v>
      </c>
      <c r="G25102">
        <v>3004</v>
      </c>
      <c r="H25102" t="s">
        <v>104</v>
      </c>
      <c r="J25102" t="s">
        <v>14</v>
      </c>
      <c r="K25102">
        <v>51</v>
      </c>
      <c r="L25102" t="s">
        <v>15</v>
      </c>
    </row>
    <row r="25103" spans="1:12">
      <c r="A25103" t="e">
        <f ca="1">E00251527266521</f>
        <v>#NAME?</v>
      </c>
      <c r="B25103">
        <v>1</v>
      </c>
      <c r="C25103" t="s">
        <v>234</v>
      </c>
      <c r="D25103" s="1">
        <v>42402</v>
      </c>
      <c r="F25103">
        <v>1</v>
      </c>
      <c r="G25103">
        <v>7880</v>
      </c>
      <c r="H25103" t="s">
        <v>213</v>
      </c>
      <c r="I25103" t="s">
        <v>56</v>
      </c>
      <c r="J25103" t="s">
        <v>57</v>
      </c>
      <c r="K25103">
        <v>56</v>
      </c>
      <c r="L25103" t="s">
        <v>22</v>
      </c>
    </row>
    <row r="25104" spans="1:12">
      <c r="A25104" t="e">
        <f ca="1">E00251513734821</f>
        <v>#NAME?</v>
      </c>
      <c r="B25104">
        <v>703</v>
      </c>
      <c r="C25104" t="s">
        <v>305</v>
      </c>
      <c r="D25104" s="1">
        <v>41774</v>
      </c>
      <c r="F25104">
        <v>1</v>
      </c>
      <c r="G25104">
        <v>5699</v>
      </c>
      <c r="H25104" t="s">
        <v>329</v>
      </c>
      <c r="J25104" t="s">
        <v>14</v>
      </c>
      <c r="K25104">
        <v>48</v>
      </c>
      <c r="L25104" t="s">
        <v>15</v>
      </c>
    </row>
    <row r="25105" spans="1:12">
      <c r="A25105" t="e">
        <f ca="1">E00251537608221</f>
        <v>#NAME?</v>
      </c>
      <c r="B25105">
        <v>442</v>
      </c>
      <c r="C25105" t="s">
        <v>95</v>
      </c>
      <c r="D25105" s="1">
        <v>42535</v>
      </c>
      <c r="F25105">
        <v>1</v>
      </c>
      <c r="G25105">
        <v>30983</v>
      </c>
      <c r="H25105" t="s">
        <v>325</v>
      </c>
      <c r="J25105" t="s">
        <v>14</v>
      </c>
      <c r="K25105">
        <v>65</v>
      </c>
      <c r="L25105" t="s">
        <v>15</v>
      </c>
    </row>
    <row r="25106" spans="1:12">
      <c r="A25106" t="e">
        <f ca="1">E00251537608221</f>
        <v>#NAME?</v>
      </c>
      <c r="B25106">
        <v>442</v>
      </c>
      <c r="C25106" t="s">
        <v>95</v>
      </c>
      <c r="D25106" s="1">
        <v>42639</v>
      </c>
      <c r="F25106">
        <v>1</v>
      </c>
      <c r="G25106">
        <v>4019</v>
      </c>
      <c r="H25106" t="s">
        <v>26</v>
      </c>
      <c r="J25106" t="s">
        <v>14</v>
      </c>
      <c r="K25106">
        <v>65</v>
      </c>
      <c r="L25106" t="s">
        <v>15</v>
      </c>
    </row>
    <row r="25107" spans="1:12">
      <c r="A25107" t="e">
        <f ca="1">E00251513734821</f>
        <v>#NAME?</v>
      </c>
      <c r="B25107">
        <v>703</v>
      </c>
      <c r="C25107" t="s">
        <v>305</v>
      </c>
      <c r="D25107" s="1">
        <v>42202</v>
      </c>
      <c r="F25107">
        <v>4</v>
      </c>
      <c r="G25107">
        <v>2169</v>
      </c>
      <c r="H25107" t="s">
        <v>40</v>
      </c>
      <c r="J25107" t="s">
        <v>14</v>
      </c>
      <c r="K25107">
        <v>50</v>
      </c>
      <c r="L25107" t="s">
        <v>15</v>
      </c>
    </row>
    <row r="25108" spans="1:12">
      <c r="A25108" t="e">
        <f ca="1">E00251513734821</f>
        <v>#NAME?</v>
      </c>
      <c r="B25108">
        <v>703</v>
      </c>
      <c r="C25108" t="s">
        <v>305</v>
      </c>
      <c r="D25108" s="1">
        <v>42219</v>
      </c>
      <c r="F25108">
        <v>4</v>
      </c>
      <c r="G25108">
        <v>2169</v>
      </c>
      <c r="H25108" t="s">
        <v>40</v>
      </c>
      <c r="J25108" t="s">
        <v>14</v>
      </c>
      <c r="K25108">
        <v>50</v>
      </c>
      <c r="L25108" t="s">
        <v>15</v>
      </c>
    </row>
    <row r="25109" spans="1:12">
      <c r="A25109" t="e">
        <f ca="1">E00251526895321</f>
        <v>#NAME?</v>
      </c>
      <c r="B25109">
        <v>30</v>
      </c>
      <c r="C25109" t="s">
        <v>344</v>
      </c>
      <c r="D25109" s="1">
        <v>42541</v>
      </c>
      <c r="F25109">
        <v>1</v>
      </c>
      <c r="G25109">
        <v>71940</v>
      </c>
      <c r="H25109" t="s">
        <v>135</v>
      </c>
      <c r="J25109" t="s">
        <v>14</v>
      </c>
      <c r="K25109">
        <v>55</v>
      </c>
      <c r="L25109" t="s">
        <v>15</v>
      </c>
    </row>
    <row r="25110" spans="1:12">
      <c r="A25110" t="e">
        <f ca="1">E00251533607221</f>
        <v>#NAME?</v>
      </c>
      <c r="B25110">
        <v>122</v>
      </c>
      <c r="C25110" t="s">
        <v>522</v>
      </c>
      <c r="D25110" s="1">
        <v>42537</v>
      </c>
      <c r="F25110">
        <v>1</v>
      </c>
      <c r="G25110">
        <v>7880</v>
      </c>
      <c r="H25110" t="s">
        <v>213</v>
      </c>
      <c r="J25110" t="s">
        <v>14</v>
      </c>
      <c r="K25110">
        <v>47</v>
      </c>
      <c r="L25110" t="s">
        <v>22</v>
      </c>
    </row>
    <row r="25111" spans="1:12">
      <c r="A25111" t="e">
        <f ca="1">E00251439819121</f>
        <v>#NAME?</v>
      </c>
      <c r="B25111">
        <v>449</v>
      </c>
      <c r="C25111" t="s">
        <v>124</v>
      </c>
      <c r="D25111" s="1">
        <v>42083</v>
      </c>
      <c r="F25111">
        <v>2</v>
      </c>
      <c r="G25111">
        <v>72610</v>
      </c>
      <c r="H25111" t="s">
        <v>226</v>
      </c>
      <c r="J25111" t="s">
        <v>14</v>
      </c>
      <c r="K25111">
        <v>54</v>
      </c>
      <c r="L25111" t="s">
        <v>15</v>
      </c>
    </row>
    <row r="25112" spans="1:12">
      <c r="A25112" t="e">
        <f ca="1">E00251513734821</f>
        <v>#NAME?</v>
      </c>
      <c r="B25112">
        <v>703</v>
      </c>
      <c r="C25112" t="s">
        <v>305</v>
      </c>
      <c r="D25112" s="1">
        <v>42465</v>
      </c>
      <c r="F25112">
        <v>1</v>
      </c>
      <c r="G25112">
        <v>7242</v>
      </c>
      <c r="H25112" t="s">
        <v>93</v>
      </c>
      <c r="J25112" t="s">
        <v>14</v>
      </c>
      <c r="K25112">
        <v>50</v>
      </c>
      <c r="L25112" t="s">
        <v>15</v>
      </c>
    </row>
    <row r="25113" spans="1:12">
      <c r="A25113" t="e">
        <f ca="1">E00251513734821</f>
        <v>#NAME?</v>
      </c>
      <c r="B25113">
        <v>703</v>
      </c>
      <c r="C25113" t="s">
        <v>305</v>
      </c>
      <c r="D25113" s="1">
        <v>42529</v>
      </c>
      <c r="F25113">
        <v>3</v>
      </c>
      <c r="G25113">
        <v>4549</v>
      </c>
      <c r="H25113" t="s">
        <v>69</v>
      </c>
      <c r="J25113" t="s">
        <v>14</v>
      </c>
      <c r="K25113">
        <v>51</v>
      </c>
      <c r="L25113" t="s">
        <v>15</v>
      </c>
    </row>
    <row r="25114" spans="1:12">
      <c r="A25114" t="e">
        <f ca="1">E00251513734821</f>
        <v>#NAME?</v>
      </c>
      <c r="B25114">
        <v>703</v>
      </c>
      <c r="C25114" t="s">
        <v>305</v>
      </c>
      <c r="D25114" s="1">
        <v>41816</v>
      </c>
      <c r="F25114">
        <v>2</v>
      </c>
      <c r="G25114">
        <v>4549</v>
      </c>
      <c r="H25114" t="s">
        <v>69</v>
      </c>
      <c r="J25114" t="s">
        <v>14</v>
      </c>
      <c r="K25114">
        <v>49</v>
      </c>
      <c r="L25114" t="s">
        <v>15</v>
      </c>
    </row>
    <row r="25115" spans="1:12">
      <c r="A25115" t="e">
        <f ca="1">E00251513734821</f>
        <v>#NAME?</v>
      </c>
      <c r="B25115">
        <v>703</v>
      </c>
      <c r="C25115" t="s">
        <v>305</v>
      </c>
      <c r="D25115" s="1">
        <v>42227</v>
      </c>
      <c r="F25115">
        <v>6</v>
      </c>
      <c r="G25115">
        <v>4549</v>
      </c>
      <c r="H25115" t="s">
        <v>69</v>
      </c>
      <c r="J25115" t="s">
        <v>14</v>
      </c>
      <c r="K25115">
        <v>50</v>
      </c>
      <c r="L25115" t="s">
        <v>15</v>
      </c>
    </row>
    <row r="25116" spans="1:12">
      <c r="A25116" t="e">
        <f ca="1">E00251514279221</f>
        <v>#NAME?</v>
      </c>
      <c r="B25116">
        <v>772</v>
      </c>
      <c r="C25116" t="s">
        <v>170</v>
      </c>
      <c r="D25116" s="1">
        <v>43077</v>
      </c>
      <c r="E25116">
        <v>8</v>
      </c>
      <c r="F25116">
        <v>3</v>
      </c>
      <c r="G25116">
        <v>30391</v>
      </c>
      <c r="H25116" t="s">
        <v>690</v>
      </c>
      <c r="J25116" t="s">
        <v>687</v>
      </c>
      <c r="K25116">
        <v>46</v>
      </c>
      <c r="L25116" t="s">
        <v>15</v>
      </c>
    </row>
    <row r="25117" spans="1:12">
      <c r="A25117" t="e">
        <f ca="1">E00251532925021</f>
        <v>#NAME?</v>
      </c>
      <c r="B25117">
        <v>491</v>
      </c>
      <c r="C25117" t="s">
        <v>567</v>
      </c>
      <c r="D25117" s="1">
        <v>41652</v>
      </c>
      <c r="F25117">
        <v>1</v>
      </c>
      <c r="G25117">
        <v>5225</v>
      </c>
      <c r="H25117" t="s">
        <v>280</v>
      </c>
      <c r="J25117" t="s">
        <v>14</v>
      </c>
      <c r="K25117">
        <v>51</v>
      </c>
      <c r="L25117" t="s">
        <v>15</v>
      </c>
    </row>
    <row r="25118" spans="1:12">
      <c r="A25118" t="e">
        <f ca="1">E00251513734821</f>
        <v>#NAME?</v>
      </c>
      <c r="B25118">
        <v>703</v>
      </c>
      <c r="C25118" t="s">
        <v>305</v>
      </c>
      <c r="D25118" s="1">
        <v>42870</v>
      </c>
      <c r="F25118">
        <v>2</v>
      </c>
      <c r="G25118">
        <v>2449</v>
      </c>
      <c r="H25118" t="s">
        <v>53</v>
      </c>
      <c r="J25118" t="s">
        <v>14</v>
      </c>
      <c r="K25118">
        <v>51</v>
      </c>
      <c r="L25118" t="s">
        <v>15</v>
      </c>
    </row>
    <row r="25119" spans="1:12">
      <c r="A25119" t="e">
        <f ca="1">E00251711670221</f>
        <v>#NAME?</v>
      </c>
      <c r="B25119">
        <v>11</v>
      </c>
      <c r="C25119" t="s">
        <v>245</v>
      </c>
      <c r="D25119" s="1">
        <v>42041</v>
      </c>
      <c r="F25119">
        <v>1</v>
      </c>
      <c r="G25119">
        <v>72632</v>
      </c>
      <c r="H25119" t="s">
        <v>107</v>
      </c>
      <c r="J25119" t="s">
        <v>14</v>
      </c>
      <c r="K25119">
        <v>50</v>
      </c>
      <c r="L25119" t="s">
        <v>15</v>
      </c>
    </row>
    <row r="25120" spans="1:12">
      <c r="A25120" t="e">
        <f ca="1">E00251711670221</f>
        <v>#NAME?</v>
      </c>
      <c r="B25120">
        <v>11</v>
      </c>
      <c r="C25120" t="s">
        <v>245</v>
      </c>
      <c r="D25120" s="1">
        <v>42614</v>
      </c>
      <c r="F25120">
        <v>1</v>
      </c>
      <c r="G25120">
        <v>72632</v>
      </c>
      <c r="H25120" t="s">
        <v>107</v>
      </c>
      <c r="J25120" t="s">
        <v>14</v>
      </c>
      <c r="K25120">
        <v>52</v>
      </c>
      <c r="L25120" t="s">
        <v>15</v>
      </c>
    </row>
    <row r="25121" spans="1:12">
      <c r="A25121" t="e">
        <f ca="1">E00251616967721</f>
        <v>#NAME?</v>
      </c>
      <c r="B25121">
        <v>701</v>
      </c>
      <c r="C25121" t="s">
        <v>72</v>
      </c>
      <c r="D25121" s="1">
        <v>42367</v>
      </c>
      <c r="F25121">
        <v>3</v>
      </c>
      <c r="G25121">
        <v>70400</v>
      </c>
      <c r="H25121" t="s">
        <v>536</v>
      </c>
      <c r="J25121" t="s">
        <v>14</v>
      </c>
      <c r="K25121">
        <v>46</v>
      </c>
      <c r="L25121" t="s">
        <v>15</v>
      </c>
    </row>
    <row r="25122" spans="1:12">
      <c r="A25122" t="e">
        <f ca="1">E00251430366921</f>
        <v>#NAME?</v>
      </c>
      <c r="B25122">
        <v>489</v>
      </c>
      <c r="C25122" t="s">
        <v>100</v>
      </c>
      <c r="D25122" s="1">
        <v>41156</v>
      </c>
      <c r="F25122">
        <v>2</v>
      </c>
      <c r="G25122">
        <v>4019</v>
      </c>
      <c r="H25122" t="s">
        <v>26</v>
      </c>
      <c r="J25122" t="s">
        <v>14</v>
      </c>
      <c r="K25122">
        <v>49</v>
      </c>
      <c r="L25122" t="s">
        <v>15</v>
      </c>
    </row>
    <row r="25123" spans="1:12">
      <c r="A25123" t="e">
        <f ca="1">E00251619802021</f>
        <v>#NAME?</v>
      </c>
      <c r="B25123">
        <v>454</v>
      </c>
      <c r="C25123" t="s">
        <v>179</v>
      </c>
      <c r="D25123" s="1">
        <v>41179</v>
      </c>
      <c r="F25123">
        <v>1</v>
      </c>
      <c r="G25123">
        <v>7291</v>
      </c>
      <c r="H25123" t="s">
        <v>163</v>
      </c>
      <c r="J25123" t="s">
        <v>14</v>
      </c>
      <c r="K25123">
        <v>50</v>
      </c>
      <c r="L25123" t="s">
        <v>15</v>
      </c>
    </row>
    <row r="25124" spans="1:12">
      <c r="A25124" t="e">
        <f ca="1">E00251518891821</f>
        <v>#NAME?</v>
      </c>
      <c r="B25124">
        <v>290</v>
      </c>
      <c r="C25124" t="s">
        <v>449</v>
      </c>
      <c r="D25124" s="1">
        <v>40960</v>
      </c>
      <c r="F25124">
        <v>1</v>
      </c>
      <c r="G25124">
        <v>78900</v>
      </c>
      <c r="H25124" t="s">
        <v>79</v>
      </c>
      <c r="J25124" t="s">
        <v>14</v>
      </c>
      <c r="K25124">
        <v>44</v>
      </c>
      <c r="L25124" t="s">
        <v>22</v>
      </c>
    </row>
    <row r="25125" spans="1:12">
      <c r="A25125" t="e">
        <f ca="1">E00251513734821</f>
        <v>#NAME?</v>
      </c>
      <c r="B25125">
        <v>703</v>
      </c>
      <c r="C25125" t="s">
        <v>305</v>
      </c>
      <c r="D25125" s="1">
        <v>43021</v>
      </c>
      <c r="F25125">
        <v>2</v>
      </c>
      <c r="G25125">
        <v>2449</v>
      </c>
      <c r="H25125" t="s">
        <v>53</v>
      </c>
      <c r="J25125" t="s">
        <v>14</v>
      </c>
      <c r="K25125">
        <v>52</v>
      </c>
      <c r="L25125" t="s">
        <v>15</v>
      </c>
    </row>
    <row r="25126" spans="1:12">
      <c r="A25126" t="e">
        <f ca="1">E00251518891821</f>
        <v>#NAME?</v>
      </c>
      <c r="B25126">
        <v>294</v>
      </c>
      <c r="C25126" t="s">
        <v>61</v>
      </c>
      <c r="D25126" s="1">
        <v>41941</v>
      </c>
      <c r="F25126">
        <v>4</v>
      </c>
      <c r="G25126">
        <v>7262</v>
      </c>
      <c r="H25126" t="s">
        <v>198</v>
      </c>
      <c r="J25126" t="s">
        <v>14</v>
      </c>
      <c r="K25126">
        <v>47</v>
      </c>
      <c r="L25126" t="s">
        <v>15</v>
      </c>
    </row>
    <row r="25127" spans="1:12">
      <c r="A25127" t="e">
        <f ca="1">E00251619802021</f>
        <v>#NAME?</v>
      </c>
      <c r="B25127">
        <v>454</v>
      </c>
      <c r="C25127" t="s">
        <v>179</v>
      </c>
      <c r="D25127" s="1">
        <v>41017</v>
      </c>
      <c r="F25127">
        <v>2</v>
      </c>
      <c r="G25127">
        <v>25200</v>
      </c>
      <c r="H25127" t="s">
        <v>1371</v>
      </c>
      <c r="J25127" t="s">
        <v>14</v>
      </c>
      <c r="K25127">
        <v>50</v>
      </c>
      <c r="L25127" t="s">
        <v>15</v>
      </c>
    </row>
    <row r="25128" spans="1:12">
      <c r="A25128" t="e">
        <f ca="1">E00251432326121</f>
        <v>#NAME?</v>
      </c>
      <c r="B25128">
        <v>489</v>
      </c>
      <c r="C25128" t="s">
        <v>100</v>
      </c>
      <c r="D25128" s="1">
        <v>42079</v>
      </c>
      <c r="F25128">
        <v>1</v>
      </c>
      <c r="G25128">
        <v>4019</v>
      </c>
      <c r="H25128" t="s">
        <v>26</v>
      </c>
      <c r="J25128" t="s">
        <v>14</v>
      </c>
      <c r="K25128">
        <v>47</v>
      </c>
      <c r="L25128" t="s">
        <v>15</v>
      </c>
    </row>
    <row r="25129" spans="1:12">
      <c r="A25129" t="e">
        <f ca="1">E00251432326121</f>
        <v>#NAME?</v>
      </c>
      <c r="B25129">
        <v>6046</v>
      </c>
      <c r="C25129" t="s">
        <v>98</v>
      </c>
      <c r="D25129" s="1">
        <v>42168</v>
      </c>
      <c r="F25129">
        <v>1</v>
      </c>
      <c r="G25129">
        <v>92300</v>
      </c>
      <c r="H25129" t="s">
        <v>1356</v>
      </c>
      <c r="I25129" t="s">
        <v>56</v>
      </c>
      <c r="J25129" t="s">
        <v>57</v>
      </c>
      <c r="K25129">
        <v>48</v>
      </c>
      <c r="L25129" t="s">
        <v>15</v>
      </c>
    </row>
    <row r="25130" spans="1:12">
      <c r="A25130" t="e">
        <f ca="1">E00251619802021</f>
        <v>#NAME?</v>
      </c>
      <c r="B25130">
        <v>454</v>
      </c>
      <c r="C25130" t="s">
        <v>179</v>
      </c>
      <c r="D25130" s="1">
        <v>41808</v>
      </c>
      <c r="F25130">
        <v>1</v>
      </c>
      <c r="G25130">
        <v>7291</v>
      </c>
      <c r="H25130" t="s">
        <v>163</v>
      </c>
      <c r="J25130" t="s">
        <v>14</v>
      </c>
      <c r="K25130">
        <v>52</v>
      </c>
      <c r="L25130" t="s">
        <v>15</v>
      </c>
    </row>
    <row r="25131" spans="1:12">
      <c r="A25131" t="e">
        <f ca="1">E00251619802021</f>
        <v>#NAME?</v>
      </c>
      <c r="B25131">
        <v>454</v>
      </c>
      <c r="C25131" t="s">
        <v>179</v>
      </c>
      <c r="D25131" s="1">
        <v>42262</v>
      </c>
      <c r="F25131">
        <v>1</v>
      </c>
      <c r="G25131">
        <v>7820</v>
      </c>
      <c r="H25131" t="s">
        <v>233</v>
      </c>
      <c r="J25131" t="s">
        <v>14</v>
      </c>
      <c r="K25131">
        <v>53</v>
      </c>
      <c r="L25131" t="s">
        <v>22</v>
      </c>
    </row>
    <row r="25132" spans="1:12">
      <c r="A25132" t="e">
        <f ca="1">E00251619802021</f>
        <v>#NAME?</v>
      </c>
      <c r="B25132">
        <v>454</v>
      </c>
      <c r="C25132" t="s">
        <v>179</v>
      </c>
      <c r="D25132" s="1">
        <v>42725</v>
      </c>
      <c r="F25132">
        <v>1</v>
      </c>
      <c r="G25132">
        <v>3569</v>
      </c>
      <c r="H25132" t="s">
        <v>1595</v>
      </c>
      <c r="J25132" t="s">
        <v>14</v>
      </c>
      <c r="K25132">
        <v>55</v>
      </c>
      <c r="L25132" t="s">
        <v>15</v>
      </c>
    </row>
    <row r="25133" spans="1:12">
      <c r="A25133" t="e">
        <f ca="1">E00251432363021</f>
        <v>#NAME?</v>
      </c>
      <c r="B25133">
        <v>493</v>
      </c>
      <c r="C25133" t="s">
        <v>376</v>
      </c>
      <c r="D25133" s="1">
        <v>42808</v>
      </c>
      <c r="F25133">
        <v>1</v>
      </c>
      <c r="G25133">
        <v>3579</v>
      </c>
      <c r="H25133" t="s">
        <v>377</v>
      </c>
      <c r="J25133" t="s">
        <v>14</v>
      </c>
      <c r="K25133">
        <v>49</v>
      </c>
      <c r="L25133" t="s">
        <v>15</v>
      </c>
    </row>
    <row r="25134" spans="1:12">
      <c r="A25134" t="e">
        <f ca="1">E00251432363021</f>
        <v>#NAME?</v>
      </c>
      <c r="B25134">
        <v>493</v>
      </c>
      <c r="C25134" t="s">
        <v>376</v>
      </c>
      <c r="D25134" s="1">
        <v>42884</v>
      </c>
      <c r="F25134">
        <v>2</v>
      </c>
      <c r="G25134">
        <v>7222</v>
      </c>
      <c r="H25134" t="s">
        <v>560</v>
      </c>
      <c r="J25134" t="s">
        <v>14</v>
      </c>
      <c r="K25134">
        <v>49</v>
      </c>
      <c r="L25134" t="s">
        <v>15</v>
      </c>
    </row>
    <row r="25135" spans="1:12">
      <c r="A25135" t="e">
        <f ca="1">E00251713690721</f>
        <v>#NAME?</v>
      </c>
      <c r="B25135">
        <v>198</v>
      </c>
      <c r="C25135" t="s">
        <v>559</v>
      </c>
      <c r="D25135" s="1">
        <v>41879</v>
      </c>
      <c r="F25135">
        <v>2</v>
      </c>
      <c r="G25135">
        <v>1101</v>
      </c>
      <c r="H25135" t="s">
        <v>220</v>
      </c>
      <c r="J25135" t="s">
        <v>14</v>
      </c>
      <c r="K25135">
        <v>41</v>
      </c>
      <c r="L25135" t="s">
        <v>15</v>
      </c>
    </row>
    <row r="25136" spans="1:12">
      <c r="A25136" t="e">
        <f ca="1">E00251532134321</f>
        <v>#NAME?</v>
      </c>
      <c r="B25136">
        <v>497</v>
      </c>
      <c r="C25136" t="s">
        <v>141</v>
      </c>
      <c r="D25136" s="1">
        <v>41883</v>
      </c>
      <c r="F25136">
        <v>1</v>
      </c>
      <c r="G25136">
        <v>7249</v>
      </c>
      <c r="H25136" t="s">
        <v>1596</v>
      </c>
      <c r="J25136" t="s">
        <v>14</v>
      </c>
      <c r="K25136">
        <v>63</v>
      </c>
      <c r="L25136" t="s">
        <v>15</v>
      </c>
    </row>
    <row r="25137" spans="1:12">
      <c r="A25137" t="e">
        <f ca="1">E00251515343921</f>
        <v>#NAME?</v>
      </c>
      <c r="B25137">
        <v>11</v>
      </c>
      <c r="C25137" t="s">
        <v>245</v>
      </c>
      <c r="D25137" s="1">
        <v>42067</v>
      </c>
      <c r="F25137">
        <v>2</v>
      </c>
      <c r="G25137">
        <v>1104</v>
      </c>
      <c r="H25137" t="s">
        <v>1256</v>
      </c>
      <c r="J25137" t="s">
        <v>14</v>
      </c>
      <c r="K25137">
        <v>50</v>
      </c>
      <c r="L25137" t="s">
        <v>15</v>
      </c>
    </row>
    <row r="25138" spans="1:12">
      <c r="A25138" t="e">
        <f ca="1">E00251430352821</f>
        <v>#NAME?</v>
      </c>
      <c r="B25138">
        <v>7505</v>
      </c>
      <c r="C25138" t="s">
        <v>209</v>
      </c>
      <c r="D25138" s="1">
        <v>42311</v>
      </c>
      <c r="F25138">
        <v>3</v>
      </c>
      <c r="G25138">
        <v>4019</v>
      </c>
      <c r="H25138" t="s">
        <v>26</v>
      </c>
      <c r="J25138" t="s">
        <v>14</v>
      </c>
      <c r="K25138">
        <v>56</v>
      </c>
      <c r="L25138" t="s">
        <v>15</v>
      </c>
    </row>
    <row r="25139" spans="1:12">
      <c r="A25139" t="e">
        <f ca="1">E00251533607221</f>
        <v>#NAME?</v>
      </c>
      <c r="B25139">
        <v>122</v>
      </c>
      <c r="C25139" t="s">
        <v>522</v>
      </c>
      <c r="D25139" s="1">
        <v>41148</v>
      </c>
      <c r="F25139">
        <v>2</v>
      </c>
      <c r="G25139">
        <v>27800</v>
      </c>
      <c r="H25139" t="s">
        <v>145</v>
      </c>
      <c r="J25139" t="s">
        <v>14</v>
      </c>
      <c r="K25139">
        <v>43</v>
      </c>
      <c r="L25139" t="s">
        <v>15</v>
      </c>
    </row>
    <row r="25140" spans="1:12">
      <c r="A25140" t="e">
        <f ca="1">E00251533607221</f>
        <v>#NAME?</v>
      </c>
      <c r="B25140">
        <v>122</v>
      </c>
      <c r="C25140" t="s">
        <v>522</v>
      </c>
      <c r="D25140" s="1">
        <v>41878</v>
      </c>
      <c r="F25140">
        <v>2</v>
      </c>
      <c r="G25140">
        <v>27800</v>
      </c>
      <c r="H25140" t="s">
        <v>145</v>
      </c>
      <c r="J25140" t="s">
        <v>14</v>
      </c>
      <c r="K25140">
        <v>45</v>
      </c>
      <c r="L25140" t="s">
        <v>15</v>
      </c>
    </row>
    <row r="25141" spans="1:12">
      <c r="A25141" t="e">
        <f ca="1">E00251533607221</f>
        <v>#NAME?</v>
      </c>
      <c r="B25141">
        <v>122</v>
      </c>
      <c r="C25141" t="s">
        <v>522</v>
      </c>
      <c r="D25141" s="1">
        <v>42536</v>
      </c>
      <c r="F25141">
        <v>1</v>
      </c>
      <c r="G25141">
        <v>7880</v>
      </c>
      <c r="H25141" t="s">
        <v>213</v>
      </c>
      <c r="J25141" t="s">
        <v>14</v>
      </c>
      <c r="K25141">
        <v>47</v>
      </c>
      <c r="L25141" t="s">
        <v>22</v>
      </c>
    </row>
    <row r="25142" spans="1:12">
      <c r="A25142" t="e">
        <f ca="1">E00251532092521</f>
        <v>#NAME?</v>
      </c>
      <c r="B25142">
        <v>485</v>
      </c>
      <c r="C25142" t="s">
        <v>241</v>
      </c>
      <c r="D25142" s="1">
        <v>41039</v>
      </c>
      <c r="F25142">
        <v>3</v>
      </c>
      <c r="G25142">
        <v>2169</v>
      </c>
      <c r="H25142" t="s">
        <v>40</v>
      </c>
      <c r="J25142" t="s">
        <v>14</v>
      </c>
      <c r="K25142">
        <v>43</v>
      </c>
      <c r="L25142" t="s">
        <v>15</v>
      </c>
    </row>
    <row r="25143" spans="1:12">
      <c r="A25143" t="e">
        <f ca="1">E00251529062621</f>
        <v>#NAME?</v>
      </c>
      <c r="B25143">
        <v>290</v>
      </c>
      <c r="C25143" t="s">
        <v>449</v>
      </c>
      <c r="D25143" s="1">
        <v>41445</v>
      </c>
      <c r="F25143">
        <v>3</v>
      </c>
      <c r="G25143">
        <v>78050</v>
      </c>
      <c r="H25143" t="s">
        <v>197</v>
      </c>
      <c r="J25143" t="s">
        <v>14</v>
      </c>
      <c r="K25143">
        <v>57</v>
      </c>
      <c r="L25143" t="s">
        <v>22</v>
      </c>
    </row>
    <row r="25144" spans="1:12">
      <c r="A25144" t="e">
        <f ca="1">E00251529062621</f>
        <v>#NAME?</v>
      </c>
      <c r="B25144">
        <v>290</v>
      </c>
      <c r="C25144" t="s">
        <v>449</v>
      </c>
      <c r="D25144" s="1">
        <v>41445</v>
      </c>
      <c r="F25144">
        <v>4</v>
      </c>
      <c r="G25144">
        <v>3051</v>
      </c>
      <c r="H25144" t="s">
        <v>13</v>
      </c>
      <c r="J25144" t="s">
        <v>14</v>
      </c>
      <c r="K25144">
        <v>57</v>
      </c>
      <c r="L25144" t="s">
        <v>15</v>
      </c>
    </row>
    <row r="25145" spans="1:12">
      <c r="A25145" t="e">
        <f ca="1">E00251532092521</f>
        <v>#NAME?</v>
      </c>
      <c r="B25145">
        <v>485</v>
      </c>
      <c r="C25145" t="s">
        <v>241</v>
      </c>
      <c r="D25145" s="1">
        <v>42058</v>
      </c>
      <c r="F25145">
        <v>3</v>
      </c>
      <c r="G25145">
        <v>7262</v>
      </c>
      <c r="H25145" t="s">
        <v>198</v>
      </c>
      <c r="J25145" t="s">
        <v>14</v>
      </c>
      <c r="K25145">
        <v>46</v>
      </c>
      <c r="L25145" t="s">
        <v>15</v>
      </c>
    </row>
    <row r="25146" spans="1:12">
      <c r="A25146" t="e">
        <f ca="1">E00251429588621</f>
        <v>#NAME?</v>
      </c>
      <c r="B25146">
        <v>189</v>
      </c>
      <c r="C25146" t="s">
        <v>58</v>
      </c>
      <c r="D25146" s="1">
        <v>42240</v>
      </c>
      <c r="F25146">
        <v>1</v>
      </c>
      <c r="G25146">
        <v>2169</v>
      </c>
      <c r="H25146" t="s">
        <v>40</v>
      </c>
      <c r="J25146" t="s">
        <v>14</v>
      </c>
      <c r="K25146">
        <v>44</v>
      </c>
      <c r="L25146" t="s">
        <v>15</v>
      </c>
    </row>
    <row r="25147" spans="1:12">
      <c r="A25147" t="e">
        <f ca="1">E00251715024021</f>
        <v>#NAME?</v>
      </c>
      <c r="B25147">
        <v>66</v>
      </c>
      <c r="C25147" t="s">
        <v>134</v>
      </c>
      <c r="D25147" s="1">
        <v>42795</v>
      </c>
      <c r="F25147">
        <v>2</v>
      </c>
      <c r="G25147">
        <v>463</v>
      </c>
      <c r="H25147" t="s">
        <v>259</v>
      </c>
      <c r="J25147" t="s">
        <v>14</v>
      </c>
      <c r="K25147">
        <v>40</v>
      </c>
      <c r="L25147" t="s">
        <v>15</v>
      </c>
    </row>
    <row r="25148" spans="1:12">
      <c r="A25148" t="e">
        <f ca="1">E00251529062621</f>
        <v>#NAME?</v>
      </c>
      <c r="B25148">
        <v>290</v>
      </c>
      <c r="C25148" t="s">
        <v>449</v>
      </c>
      <c r="D25148" s="1">
        <v>41946</v>
      </c>
      <c r="F25148">
        <v>6</v>
      </c>
      <c r="G25148">
        <v>2449</v>
      </c>
      <c r="H25148" t="s">
        <v>53</v>
      </c>
      <c r="J25148" t="s">
        <v>14</v>
      </c>
      <c r="K25148">
        <v>58</v>
      </c>
      <c r="L25148" t="s">
        <v>15</v>
      </c>
    </row>
    <row r="25149" spans="1:12">
      <c r="A25149" t="e">
        <f t="shared" ref="A25149:A25154" ca="1" si="226">E00251429782321</f>
        <v>#NAME?</v>
      </c>
      <c r="B25149">
        <v>160</v>
      </c>
      <c r="C25149" t="s">
        <v>278</v>
      </c>
      <c r="D25149" s="1">
        <v>41226</v>
      </c>
      <c r="F25149">
        <v>1</v>
      </c>
      <c r="G25149">
        <v>25000</v>
      </c>
      <c r="H25149" t="s">
        <v>178</v>
      </c>
      <c r="J25149" t="s">
        <v>14</v>
      </c>
      <c r="K25149">
        <v>59</v>
      </c>
      <c r="L25149" t="s">
        <v>15</v>
      </c>
    </row>
    <row r="25150" spans="1:12">
      <c r="A25150" t="e">
        <f t="shared" ca="1" si="226"/>
        <v>#NAME?</v>
      </c>
      <c r="B25150">
        <v>160</v>
      </c>
      <c r="C25150" t="s">
        <v>278</v>
      </c>
      <c r="D25150" s="1">
        <v>41305</v>
      </c>
      <c r="F25150">
        <v>2</v>
      </c>
      <c r="G25150">
        <v>25000</v>
      </c>
      <c r="H25150" t="s">
        <v>178</v>
      </c>
      <c r="J25150" t="s">
        <v>14</v>
      </c>
      <c r="K25150">
        <v>59</v>
      </c>
      <c r="L25150" t="s">
        <v>15</v>
      </c>
    </row>
    <row r="25151" spans="1:12">
      <c r="A25151" t="e">
        <f t="shared" ca="1" si="226"/>
        <v>#NAME?</v>
      </c>
      <c r="B25151">
        <v>160</v>
      </c>
      <c r="C25151" t="s">
        <v>278</v>
      </c>
      <c r="D25151" s="1">
        <v>42138</v>
      </c>
      <c r="F25151">
        <v>5</v>
      </c>
      <c r="G25151">
        <v>25000</v>
      </c>
      <c r="H25151" t="s">
        <v>178</v>
      </c>
      <c r="J25151" t="s">
        <v>14</v>
      </c>
      <c r="K25151">
        <v>61</v>
      </c>
      <c r="L25151" t="s">
        <v>15</v>
      </c>
    </row>
    <row r="25152" spans="1:12">
      <c r="A25152" t="e">
        <f t="shared" ca="1" si="226"/>
        <v>#NAME?</v>
      </c>
      <c r="B25152">
        <v>160</v>
      </c>
      <c r="C25152" t="s">
        <v>278</v>
      </c>
      <c r="D25152" s="1">
        <v>42307</v>
      </c>
      <c r="F25152">
        <v>2</v>
      </c>
      <c r="G25152">
        <v>25000</v>
      </c>
      <c r="H25152" t="s">
        <v>178</v>
      </c>
      <c r="J25152" t="s">
        <v>14</v>
      </c>
      <c r="K25152">
        <v>62</v>
      </c>
      <c r="L25152" t="s">
        <v>15</v>
      </c>
    </row>
    <row r="25153" spans="1:12">
      <c r="A25153" t="e">
        <f t="shared" ca="1" si="226"/>
        <v>#NAME?</v>
      </c>
      <c r="B25153">
        <v>160</v>
      </c>
      <c r="C25153" t="s">
        <v>278</v>
      </c>
      <c r="D25153" s="1">
        <v>42888</v>
      </c>
      <c r="F25153">
        <v>5</v>
      </c>
      <c r="G25153">
        <v>27800</v>
      </c>
      <c r="H25153" t="s">
        <v>145</v>
      </c>
      <c r="J25153" t="s">
        <v>14</v>
      </c>
      <c r="K25153">
        <v>63</v>
      </c>
      <c r="L25153" t="s">
        <v>15</v>
      </c>
    </row>
    <row r="25154" spans="1:12">
      <c r="A25154" t="e">
        <f t="shared" ca="1" si="226"/>
        <v>#NAME?</v>
      </c>
      <c r="B25154">
        <v>160</v>
      </c>
      <c r="C25154" t="s">
        <v>278</v>
      </c>
      <c r="D25154" s="1">
        <v>43039</v>
      </c>
      <c r="F25154">
        <v>3</v>
      </c>
      <c r="G25154">
        <v>4019</v>
      </c>
      <c r="H25154" t="s">
        <v>26</v>
      </c>
      <c r="J25154" t="s">
        <v>14</v>
      </c>
      <c r="K25154">
        <v>64</v>
      </c>
      <c r="L25154" t="s">
        <v>15</v>
      </c>
    </row>
    <row r="25155" spans="1:12">
      <c r="A25155" t="e">
        <f ca="1">E00251529062621</f>
        <v>#NAME?</v>
      </c>
      <c r="B25155">
        <v>297</v>
      </c>
      <c r="C25155" t="s">
        <v>411</v>
      </c>
      <c r="D25155" s="1">
        <v>41964</v>
      </c>
      <c r="F25155">
        <v>1</v>
      </c>
      <c r="G25155">
        <v>7969</v>
      </c>
      <c r="H25155" t="s">
        <v>87</v>
      </c>
      <c r="J25155" t="s">
        <v>14</v>
      </c>
      <c r="K25155">
        <v>58</v>
      </c>
      <c r="L25155" t="s">
        <v>22</v>
      </c>
    </row>
    <row r="25156" spans="1:12">
      <c r="A25156" t="e">
        <f ca="1">E00251513276921</f>
        <v>#NAME?</v>
      </c>
      <c r="B25156">
        <v>456</v>
      </c>
      <c r="C25156" t="s">
        <v>518</v>
      </c>
      <c r="D25156" s="1">
        <v>41687</v>
      </c>
      <c r="F25156">
        <v>1</v>
      </c>
      <c r="G25156">
        <v>5258</v>
      </c>
      <c r="H25156" t="s">
        <v>236</v>
      </c>
      <c r="J25156" t="s">
        <v>14</v>
      </c>
      <c r="K25156">
        <v>55</v>
      </c>
      <c r="L25156" t="s">
        <v>15</v>
      </c>
    </row>
    <row r="25157" spans="1:12">
      <c r="A25157" t="e">
        <f ca="1">E00251518673921</f>
        <v>#NAME?</v>
      </c>
      <c r="B25157">
        <v>695</v>
      </c>
      <c r="C25157" t="s">
        <v>257</v>
      </c>
      <c r="D25157" s="1">
        <v>40963</v>
      </c>
      <c r="F25157">
        <v>5</v>
      </c>
      <c r="G25157">
        <v>1119</v>
      </c>
      <c r="H25157" t="s">
        <v>638</v>
      </c>
      <c r="J25157" t="s">
        <v>14</v>
      </c>
      <c r="K25157">
        <v>60</v>
      </c>
      <c r="L25157" t="s">
        <v>15</v>
      </c>
    </row>
    <row r="25158" spans="1:12">
      <c r="A25158" t="e">
        <f ca="1">E00251518673921</f>
        <v>#NAME?</v>
      </c>
      <c r="B25158">
        <v>695</v>
      </c>
      <c r="C25158" t="s">
        <v>257</v>
      </c>
      <c r="D25158" s="1">
        <v>41898</v>
      </c>
      <c r="F25158">
        <v>2</v>
      </c>
      <c r="G25158">
        <v>57420</v>
      </c>
      <c r="H25158" t="s">
        <v>267</v>
      </c>
      <c r="J25158" t="s">
        <v>14</v>
      </c>
      <c r="K25158">
        <v>63</v>
      </c>
      <c r="L25158" t="s">
        <v>15</v>
      </c>
    </row>
    <row r="25159" spans="1:12">
      <c r="A25159" t="e">
        <f ca="1">E00251518673921</f>
        <v>#NAME?</v>
      </c>
      <c r="B25159">
        <v>753</v>
      </c>
      <c r="C25159" t="s">
        <v>545</v>
      </c>
      <c r="D25159" s="1">
        <v>42399</v>
      </c>
      <c r="E25159">
        <v>0</v>
      </c>
      <c r="F25159">
        <v>2</v>
      </c>
      <c r="G25159">
        <v>28240</v>
      </c>
      <c r="H25159" t="s">
        <v>1597</v>
      </c>
      <c r="J25159" t="s">
        <v>34</v>
      </c>
      <c r="K25159">
        <v>64</v>
      </c>
      <c r="L25159" t="s">
        <v>15</v>
      </c>
    </row>
    <row r="25160" spans="1:12">
      <c r="A25160" t="e">
        <f ca="1">E00251432149421</f>
        <v>#NAME?</v>
      </c>
      <c r="B25160">
        <v>451</v>
      </c>
      <c r="C25160" t="s">
        <v>102</v>
      </c>
      <c r="D25160" s="1">
        <v>41878</v>
      </c>
      <c r="F25160">
        <v>2</v>
      </c>
      <c r="G25160">
        <v>4019</v>
      </c>
      <c r="H25160" t="s">
        <v>26</v>
      </c>
      <c r="J25160" t="s">
        <v>14</v>
      </c>
      <c r="K25160">
        <v>62</v>
      </c>
      <c r="L25160" t="s">
        <v>15</v>
      </c>
    </row>
    <row r="25161" spans="1:12">
      <c r="A25161" t="e">
        <f ca="1">E00251432149421</f>
        <v>#NAME?</v>
      </c>
      <c r="B25161">
        <v>451</v>
      </c>
      <c r="C25161" t="s">
        <v>102</v>
      </c>
      <c r="D25161" s="1">
        <v>43039</v>
      </c>
      <c r="F25161">
        <v>4</v>
      </c>
      <c r="G25161">
        <v>2449</v>
      </c>
      <c r="H25161" t="s">
        <v>53</v>
      </c>
      <c r="J25161" t="s">
        <v>14</v>
      </c>
      <c r="K25161">
        <v>65</v>
      </c>
      <c r="L25161" t="s">
        <v>15</v>
      </c>
    </row>
    <row r="25162" spans="1:12">
      <c r="A25162" t="e">
        <f ca="1">E00251524954821</f>
        <v>#NAME?</v>
      </c>
      <c r="B25162">
        <v>1273</v>
      </c>
      <c r="C25162" t="s">
        <v>28</v>
      </c>
      <c r="D25162" s="1">
        <v>42339</v>
      </c>
      <c r="F25162">
        <v>1</v>
      </c>
      <c r="G25162">
        <v>4739</v>
      </c>
      <c r="H25162" t="s">
        <v>89</v>
      </c>
      <c r="J25162" t="s">
        <v>14</v>
      </c>
      <c r="K25162">
        <v>63</v>
      </c>
      <c r="L25162" t="s">
        <v>15</v>
      </c>
    </row>
    <row r="25163" spans="1:12">
      <c r="A25163" t="e">
        <f ca="1">E00251718050821</f>
        <v>#NAME?</v>
      </c>
      <c r="B25163">
        <v>1128</v>
      </c>
      <c r="C25163" t="s">
        <v>424</v>
      </c>
      <c r="D25163" s="1">
        <v>41204</v>
      </c>
      <c r="F25163">
        <v>1</v>
      </c>
      <c r="G25163">
        <v>3829</v>
      </c>
      <c r="H25163" t="s">
        <v>419</v>
      </c>
      <c r="J25163" t="s">
        <v>14</v>
      </c>
      <c r="K25163">
        <v>38</v>
      </c>
      <c r="L25163" t="s">
        <v>15</v>
      </c>
    </row>
    <row r="25164" spans="1:12">
      <c r="A25164" t="e">
        <f ca="1">E00251528565821</f>
        <v>#NAME?</v>
      </c>
      <c r="B25164">
        <v>307</v>
      </c>
      <c r="C25164" t="s">
        <v>210</v>
      </c>
      <c r="D25164" s="1">
        <v>41442</v>
      </c>
      <c r="F25164">
        <v>1</v>
      </c>
      <c r="G25164">
        <v>7279</v>
      </c>
      <c r="H25164" t="s">
        <v>551</v>
      </c>
      <c r="J25164" t="s">
        <v>14</v>
      </c>
      <c r="K25164">
        <v>54</v>
      </c>
      <c r="L25164" t="s">
        <v>15</v>
      </c>
    </row>
    <row r="25165" spans="1:12">
      <c r="A25165" t="e">
        <f ca="1">E00251432260721</f>
        <v>#NAME?</v>
      </c>
      <c r="B25165">
        <v>454</v>
      </c>
      <c r="C25165" t="s">
        <v>179</v>
      </c>
      <c r="D25165" s="1">
        <v>41353</v>
      </c>
      <c r="F25165">
        <v>3</v>
      </c>
      <c r="G25165">
        <v>7906</v>
      </c>
      <c r="H25165" t="s">
        <v>173</v>
      </c>
      <c r="J25165" t="s">
        <v>14</v>
      </c>
      <c r="K25165">
        <v>59</v>
      </c>
      <c r="L25165" t="s">
        <v>22</v>
      </c>
    </row>
    <row r="25166" spans="1:12">
      <c r="A25166" t="e">
        <f ca="1">E00251429786121</f>
        <v>#NAME?</v>
      </c>
      <c r="B25166">
        <v>156</v>
      </c>
      <c r="C25166" t="s">
        <v>569</v>
      </c>
      <c r="D25166" s="1">
        <v>41199</v>
      </c>
      <c r="F25166">
        <v>1</v>
      </c>
      <c r="G25166">
        <v>27800</v>
      </c>
      <c r="H25166" t="s">
        <v>145</v>
      </c>
      <c r="J25166" t="s">
        <v>14</v>
      </c>
      <c r="K25166">
        <v>63</v>
      </c>
      <c r="L25166" t="s">
        <v>15</v>
      </c>
    </row>
    <row r="25167" spans="1:12">
      <c r="A25167" t="e">
        <f ca="1">E00251514723521</f>
        <v>#NAME?</v>
      </c>
      <c r="B25167">
        <v>438</v>
      </c>
      <c r="C25167" t="s">
        <v>474</v>
      </c>
      <c r="D25167" s="1">
        <v>41094</v>
      </c>
      <c r="F25167">
        <v>1</v>
      </c>
      <c r="G25167">
        <v>57450</v>
      </c>
      <c r="H25167" t="s">
        <v>662</v>
      </c>
      <c r="J25167" t="s">
        <v>14</v>
      </c>
      <c r="K25167">
        <v>42</v>
      </c>
      <c r="L25167" t="s">
        <v>15</v>
      </c>
    </row>
    <row r="25168" spans="1:12">
      <c r="A25168" t="e">
        <f ca="1">E00251718050821</f>
        <v>#NAME?</v>
      </c>
      <c r="B25168">
        <v>1128</v>
      </c>
      <c r="C25168" t="s">
        <v>424</v>
      </c>
      <c r="D25168" s="1">
        <v>42065</v>
      </c>
      <c r="F25168">
        <v>1</v>
      </c>
      <c r="G25168">
        <v>37200</v>
      </c>
      <c r="H25168" t="s">
        <v>619</v>
      </c>
      <c r="J25168" t="s">
        <v>14</v>
      </c>
      <c r="K25168">
        <v>40</v>
      </c>
      <c r="L25168" t="s">
        <v>15</v>
      </c>
    </row>
    <row r="25169" spans="1:12">
      <c r="A25169" t="e">
        <f ca="1">E00251531353921</f>
        <v>#NAME?</v>
      </c>
      <c r="B25169">
        <v>701</v>
      </c>
      <c r="C25169" t="s">
        <v>72</v>
      </c>
      <c r="D25169" s="1">
        <v>41837</v>
      </c>
      <c r="F25169">
        <v>1</v>
      </c>
      <c r="G25169">
        <v>7822</v>
      </c>
      <c r="H25169" t="s">
        <v>495</v>
      </c>
      <c r="J25169" t="s">
        <v>14</v>
      </c>
      <c r="K25169">
        <v>58</v>
      </c>
      <c r="L25169" t="s">
        <v>22</v>
      </c>
    </row>
    <row r="25170" spans="1:12">
      <c r="A25170" t="e">
        <f ca="1">E00251531353921</f>
        <v>#NAME?</v>
      </c>
      <c r="B25170">
        <v>701</v>
      </c>
      <c r="C25170" t="s">
        <v>72</v>
      </c>
      <c r="D25170" s="1">
        <v>41837</v>
      </c>
      <c r="F25170">
        <v>2</v>
      </c>
      <c r="G25170">
        <v>7242</v>
      </c>
      <c r="H25170" t="s">
        <v>93</v>
      </c>
      <c r="J25170" t="s">
        <v>14</v>
      </c>
      <c r="K25170">
        <v>58</v>
      </c>
      <c r="L25170" t="s">
        <v>15</v>
      </c>
    </row>
    <row r="25171" spans="1:12">
      <c r="A25171" t="e">
        <f ca="1">E00251531353921</f>
        <v>#NAME?</v>
      </c>
      <c r="B25171">
        <v>701</v>
      </c>
      <c r="C25171" t="s">
        <v>72</v>
      </c>
      <c r="D25171" s="1">
        <v>41967</v>
      </c>
      <c r="F25171">
        <v>1</v>
      </c>
      <c r="G25171">
        <v>36240</v>
      </c>
      <c r="H25171" t="s">
        <v>279</v>
      </c>
      <c r="J25171" t="s">
        <v>14</v>
      </c>
      <c r="K25171">
        <v>58</v>
      </c>
      <c r="L25171" t="s">
        <v>15</v>
      </c>
    </row>
    <row r="25172" spans="1:12">
      <c r="A25172" t="e">
        <f ca="1">E00251531353921</f>
        <v>#NAME?</v>
      </c>
      <c r="B25172">
        <v>701</v>
      </c>
      <c r="C25172" t="s">
        <v>72</v>
      </c>
      <c r="D25172" s="1">
        <v>42044</v>
      </c>
      <c r="F25172">
        <v>4</v>
      </c>
      <c r="G25172">
        <v>36240</v>
      </c>
      <c r="H25172" t="s">
        <v>279</v>
      </c>
      <c r="J25172" t="s">
        <v>14</v>
      </c>
      <c r="K25172">
        <v>58</v>
      </c>
      <c r="L25172" t="s">
        <v>15</v>
      </c>
    </row>
    <row r="25173" spans="1:12">
      <c r="A25173" t="e">
        <f ca="1">E00251531353921</f>
        <v>#NAME?</v>
      </c>
      <c r="B25173">
        <v>701</v>
      </c>
      <c r="C25173" t="s">
        <v>72</v>
      </c>
      <c r="D25173" s="1">
        <v>42142</v>
      </c>
      <c r="F25173">
        <v>5</v>
      </c>
      <c r="G25173">
        <v>4779</v>
      </c>
      <c r="H25173" t="s">
        <v>231</v>
      </c>
      <c r="J25173" t="s">
        <v>14</v>
      </c>
      <c r="K25173">
        <v>59</v>
      </c>
      <c r="L25173" t="s">
        <v>15</v>
      </c>
    </row>
    <row r="25174" spans="1:12">
      <c r="A25174" t="e">
        <f ca="1">E00251514723521</f>
        <v>#NAME?</v>
      </c>
      <c r="B25174">
        <v>502</v>
      </c>
      <c r="C25174" t="s">
        <v>172</v>
      </c>
      <c r="D25174" s="1">
        <v>40996</v>
      </c>
      <c r="F25174">
        <v>1</v>
      </c>
      <c r="G25174">
        <v>3899</v>
      </c>
      <c r="H25174" t="s">
        <v>264</v>
      </c>
      <c r="J25174" t="s">
        <v>14</v>
      </c>
      <c r="K25174">
        <v>42</v>
      </c>
      <c r="L25174" t="s">
        <v>15</v>
      </c>
    </row>
    <row r="25175" spans="1:12">
      <c r="A25175" t="e">
        <f ca="1">E00251514879521</f>
        <v>#NAME?</v>
      </c>
      <c r="B25175">
        <v>497</v>
      </c>
      <c r="C25175" t="s">
        <v>141</v>
      </c>
      <c r="D25175" s="1">
        <v>42991</v>
      </c>
      <c r="F25175">
        <v>3</v>
      </c>
      <c r="G25175">
        <v>29690</v>
      </c>
      <c r="H25175" t="s">
        <v>52</v>
      </c>
      <c r="J25175" t="s">
        <v>14</v>
      </c>
      <c r="K25175">
        <v>45</v>
      </c>
      <c r="L25175" t="s">
        <v>15</v>
      </c>
    </row>
    <row r="25176" spans="1:12">
      <c r="A25176" t="e">
        <f ca="1">E00251514879521</f>
        <v>#NAME?</v>
      </c>
      <c r="B25176">
        <v>6046</v>
      </c>
      <c r="C25176" t="s">
        <v>98</v>
      </c>
      <c r="D25176" s="1">
        <v>42829</v>
      </c>
      <c r="F25176">
        <v>1</v>
      </c>
      <c r="G25176">
        <v>7840</v>
      </c>
      <c r="H25176" t="s">
        <v>55</v>
      </c>
      <c r="I25176" t="s">
        <v>56</v>
      </c>
      <c r="J25176" t="s">
        <v>57</v>
      </c>
      <c r="K25176">
        <v>45</v>
      </c>
      <c r="L25176" t="s">
        <v>22</v>
      </c>
    </row>
    <row r="25177" spans="1:12">
      <c r="A25177" t="e">
        <f ca="1">E00251531353921</f>
        <v>#NAME?</v>
      </c>
      <c r="B25177">
        <v>701</v>
      </c>
      <c r="C25177" t="s">
        <v>72</v>
      </c>
      <c r="D25177" s="1">
        <v>42419</v>
      </c>
      <c r="F25177">
        <v>4</v>
      </c>
      <c r="G25177">
        <v>6253</v>
      </c>
      <c r="H25177" t="s">
        <v>292</v>
      </c>
      <c r="J25177" t="s">
        <v>14</v>
      </c>
      <c r="K25177">
        <v>59</v>
      </c>
      <c r="L25177" t="s">
        <v>15</v>
      </c>
    </row>
    <row r="25178" spans="1:12">
      <c r="A25178" t="e">
        <f ca="1">E00251531353921</f>
        <v>#NAME?</v>
      </c>
      <c r="B25178">
        <v>701</v>
      </c>
      <c r="C25178" t="s">
        <v>72</v>
      </c>
      <c r="D25178" s="1">
        <v>42663</v>
      </c>
      <c r="F25178">
        <v>2</v>
      </c>
      <c r="G25178">
        <v>7243</v>
      </c>
      <c r="H25178" t="s">
        <v>42</v>
      </c>
      <c r="J25178" t="s">
        <v>14</v>
      </c>
      <c r="K25178">
        <v>60</v>
      </c>
      <c r="L25178" t="s">
        <v>15</v>
      </c>
    </row>
    <row r="25179" spans="1:12">
      <c r="A25179" t="e">
        <f ca="1">E00251531353921</f>
        <v>#NAME?</v>
      </c>
      <c r="B25179">
        <v>701</v>
      </c>
      <c r="C25179" t="s">
        <v>72</v>
      </c>
      <c r="D25179" s="1">
        <v>42850</v>
      </c>
      <c r="F25179">
        <v>4</v>
      </c>
      <c r="G25179">
        <v>6253</v>
      </c>
      <c r="H25179" t="s">
        <v>292</v>
      </c>
      <c r="J25179" t="s">
        <v>14</v>
      </c>
      <c r="K25179">
        <v>61</v>
      </c>
      <c r="L25179" t="s">
        <v>15</v>
      </c>
    </row>
    <row r="25180" spans="1:12">
      <c r="A25180" t="e">
        <f ca="1">E00251429922321</f>
        <v>#NAME?</v>
      </c>
      <c r="B25180">
        <v>464</v>
      </c>
      <c r="C25180" t="s">
        <v>45</v>
      </c>
      <c r="D25180" s="1">
        <v>42899</v>
      </c>
      <c r="F25180">
        <v>2</v>
      </c>
      <c r="G25180">
        <v>79029</v>
      </c>
      <c r="H25180" t="s">
        <v>21</v>
      </c>
      <c r="J25180" t="s">
        <v>14</v>
      </c>
      <c r="K25180">
        <v>62</v>
      </c>
      <c r="L25180" t="s">
        <v>22</v>
      </c>
    </row>
    <row r="25181" spans="1:12">
      <c r="A25181" t="e">
        <f ca="1">E00251514723521</f>
        <v>#NAME?</v>
      </c>
      <c r="B25181">
        <v>502</v>
      </c>
      <c r="C25181" t="s">
        <v>172</v>
      </c>
      <c r="D25181" s="1">
        <v>40989</v>
      </c>
      <c r="F25181">
        <v>1</v>
      </c>
      <c r="G25181">
        <v>3899</v>
      </c>
      <c r="H25181" t="s">
        <v>264</v>
      </c>
      <c r="J25181" t="s">
        <v>14</v>
      </c>
      <c r="K25181">
        <v>42</v>
      </c>
      <c r="L25181" t="s">
        <v>15</v>
      </c>
    </row>
    <row r="25182" spans="1:12">
      <c r="A25182" t="e">
        <f ca="1">E00251439718121</f>
        <v>#NAME?</v>
      </c>
      <c r="B25182">
        <v>293</v>
      </c>
      <c r="C25182" t="s">
        <v>25</v>
      </c>
      <c r="D25182" s="1">
        <v>42796</v>
      </c>
      <c r="F25182">
        <v>1</v>
      </c>
      <c r="G25182">
        <v>4779</v>
      </c>
      <c r="H25182" t="s">
        <v>231</v>
      </c>
      <c r="J25182" t="s">
        <v>14</v>
      </c>
      <c r="K25182">
        <v>61</v>
      </c>
      <c r="L25182" t="s">
        <v>15</v>
      </c>
    </row>
    <row r="25183" spans="1:12">
      <c r="A25183" t="e">
        <f ca="1">E00251439718121</f>
        <v>#NAME?</v>
      </c>
      <c r="B25183">
        <v>293</v>
      </c>
      <c r="C25183" t="s">
        <v>25</v>
      </c>
      <c r="D25183" s="1">
        <v>42978</v>
      </c>
      <c r="F25183">
        <v>1</v>
      </c>
      <c r="G25183">
        <v>4779</v>
      </c>
      <c r="H25183" t="s">
        <v>231</v>
      </c>
      <c r="J25183" t="s">
        <v>14</v>
      </c>
      <c r="K25183">
        <v>61</v>
      </c>
      <c r="L25183" t="s">
        <v>15</v>
      </c>
    </row>
    <row r="25184" spans="1:12">
      <c r="A25184" t="e">
        <f ca="1">E00251418205021</f>
        <v>#NAME?</v>
      </c>
      <c r="B25184">
        <v>48</v>
      </c>
      <c r="C25184" t="s">
        <v>249</v>
      </c>
      <c r="D25184" s="1">
        <v>42829</v>
      </c>
      <c r="F25184">
        <v>1</v>
      </c>
      <c r="G25184">
        <v>4549</v>
      </c>
      <c r="H25184" t="s">
        <v>69</v>
      </c>
      <c r="J25184" t="s">
        <v>14</v>
      </c>
      <c r="K25184">
        <v>48</v>
      </c>
      <c r="L25184" t="s">
        <v>15</v>
      </c>
    </row>
    <row r="25185" spans="1:12">
      <c r="A25185" t="e">
        <f ca="1">E00251514879521</f>
        <v>#NAME?</v>
      </c>
      <c r="B25185">
        <v>497</v>
      </c>
      <c r="C25185" t="s">
        <v>141</v>
      </c>
      <c r="D25185" s="1">
        <v>42782</v>
      </c>
      <c r="F25185">
        <v>2</v>
      </c>
      <c r="G25185">
        <v>2449</v>
      </c>
      <c r="H25185" t="s">
        <v>53</v>
      </c>
      <c r="J25185" t="s">
        <v>14</v>
      </c>
      <c r="K25185">
        <v>45</v>
      </c>
      <c r="L25185" t="s">
        <v>15</v>
      </c>
    </row>
    <row r="25186" spans="1:12">
      <c r="A25186" t="e">
        <f ca="1">E00251529545321</f>
        <v>#NAME?</v>
      </c>
      <c r="B25186">
        <v>192</v>
      </c>
      <c r="C25186" t="s">
        <v>321</v>
      </c>
      <c r="D25186" s="1">
        <v>41964</v>
      </c>
      <c r="F25186">
        <v>1</v>
      </c>
      <c r="G25186">
        <v>78701</v>
      </c>
      <c r="H25186" t="s">
        <v>355</v>
      </c>
      <c r="J25186" t="s">
        <v>14</v>
      </c>
      <c r="K25186">
        <v>50</v>
      </c>
      <c r="L25186" t="s">
        <v>22</v>
      </c>
    </row>
    <row r="25187" spans="1:12">
      <c r="A25187" t="e">
        <f ca="1">E00251513752721</f>
        <v>#NAME?</v>
      </c>
      <c r="B25187">
        <v>702</v>
      </c>
      <c r="C25187" t="s">
        <v>293</v>
      </c>
      <c r="D25187" s="1">
        <v>40976</v>
      </c>
      <c r="F25187">
        <v>4</v>
      </c>
      <c r="G25187">
        <v>49390</v>
      </c>
      <c r="H25187" t="s">
        <v>59</v>
      </c>
      <c r="J25187" t="s">
        <v>14</v>
      </c>
      <c r="K25187">
        <v>52</v>
      </c>
      <c r="L25187" t="s">
        <v>15</v>
      </c>
    </row>
    <row r="25188" spans="1:12">
      <c r="A25188" t="e">
        <f ca="1">E00251513752721</f>
        <v>#NAME?</v>
      </c>
      <c r="B25188">
        <v>702</v>
      </c>
      <c r="C25188" t="s">
        <v>293</v>
      </c>
      <c r="D25188" s="1">
        <v>41318</v>
      </c>
      <c r="F25188">
        <v>6</v>
      </c>
      <c r="G25188">
        <v>49390</v>
      </c>
      <c r="H25188" t="s">
        <v>59</v>
      </c>
      <c r="J25188" t="s">
        <v>14</v>
      </c>
      <c r="K25188">
        <v>53</v>
      </c>
      <c r="L25188" t="s">
        <v>15</v>
      </c>
    </row>
    <row r="25189" spans="1:12">
      <c r="A25189" t="e">
        <f ca="1">E00251429317021</f>
        <v>#NAME?</v>
      </c>
      <c r="B25189">
        <v>274</v>
      </c>
      <c r="C25189" t="s">
        <v>506</v>
      </c>
      <c r="D25189" s="1">
        <v>42775</v>
      </c>
      <c r="F25189">
        <v>1</v>
      </c>
      <c r="G25189">
        <v>56400</v>
      </c>
      <c r="H25189" t="s">
        <v>91</v>
      </c>
      <c r="J25189" t="s">
        <v>14</v>
      </c>
      <c r="K25189">
        <v>54</v>
      </c>
      <c r="L25189" t="s">
        <v>15</v>
      </c>
    </row>
    <row r="25190" spans="1:12">
      <c r="A25190" t="e">
        <f ca="1">E00251439718121</f>
        <v>#NAME?</v>
      </c>
      <c r="B25190">
        <v>293</v>
      </c>
      <c r="C25190" t="s">
        <v>25</v>
      </c>
      <c r="D25190" s="1">
        <v>41933</v>
      </c>
      <c r="F25190">
        <v>1</v>
      </c>
      <c r="G25190">
        <v>60090</v>
      </c>
      <c r="H25190" t="s">
        <v>181</v>
      </c>
      <c r="J25190" t="s">
        <v>14</v>
      </c>
      <c r="K25190">
        <v>58</v>
      </c>
      <c r="L25190" t="s">
        <v>15</v>
      </c>
    </row>
    <row r="25191" spans="1:12">
      <c r="A25191" t="e">
        <f ca="1">E00251510128221</f>
        <v>#NAME?</v>
      </c>
      <c r="B25191">
        <v>160</v>
      </c>
      <c r="C25191" t="s">
        <v>278</v>
      </c>
      <c r="D25191" s="1">
        <v>41709</v>
      </c>
      <c r="F25191">
        <v>1</v>
      </c>
      <c r="G25191">
        <v>4019</v>
      </c>
      <c r="H25191" t="s">
        <v>26</v>
      </c>
      <c r="J25191" t="s">
        <v>14</v>
      </c>
      <c r="K25191">
        <v>52</v>
      </c>
      <c r="L25191" t="s">
        <v>15</v>
      </c>
    </row>
    <row r="25192" spans="1:12">
      <c r="A25192" t="e">
        <f ca="1">E00251510128221</f>
        <v>#NAME?</v>
      </c>
      <c r="B25192">
        <v>160</v>
      </c>
      <c r="C25192" t="s">
        <v>278</v>
      </c>
      <c r="D25192" s="1">
        <v>41710</v>
      </c>
      <c r="F25192">
        <v>2</v>
      </c>
      <c r="G25192">
        <v>4019</v>
      </c>
      <c r="H25192" t="s">
        <v>26</v>
      </c>
      <c r="J25192" t="s">
        <v>14</v>
      </c>
      <c r="K25192">
        <v>52</v>
      </c>
      <c r="L25192" t="s">
        <v>15</v>
      </c>
    </row>
    <row r="25193" spans="1:12">
      <c r="A25193" t="e">
        <f ca="1">E00251510128221</f>
        <v>#NAME?</v>
      </c>
      <c r="B25193">
        <v>160</v>
      </c>
      <c r="C25193" t="s">
        <v>278</v>
      </c>
      <c r="D25193" s="1">
        <v>42107</v>
      </c>
      <c r="F25193">
        <v>1</v>
      </c>
      <c r="G25193">
        <v>7880</v>
      </c>
      <c r="H25193" t="s">
        <v>213</v>
      </c>
      <c r="J25193" t="s">
        <v>14</v>
      </c>
      <c r="K25193">
        <v>53</v>
      </c>
      <c r="L25193" t="s">
        <v>22</v>
      </c>
    </row>
    <row r="25194" spans="1:12">
      <c r="A25194" t="e">
        <f ca="1">E00251513752721</f>
        <v>#NAME?</v>
      </c>
      <c r="B25194">
        <v>702</v>
      </c>
      <c r="C25194" t="s">
        <v>293</v>
      </c>
      <c r="D25194" s="1">
        <v>42773</v>
      </c>
      <c r="F25194">
        <v>3</v>
      </c>
      <c r="G25194">
        <v>49390</v>
      </c>
      <c r="H25194" t="s">
        <v>59</v>
      </c>
      <c r="J25194" t="s">
        <v>14</v>
      </c>
      <c r="K25194">
        <v>57</v>
      </c>
      <c r="L25194" t="s">
        <v>15</v>
      </c>
    </row>
    <row r="25195" spans="1:12">
      <c r="A25195" t="e">
        <f ca="1">E00251513752721</f>
        <v>#NAME?</v>
      </c>
      <c r="B25195">
        <v>702</v>
      </c>
      <c r="C25195" t="s">
        <v>293</v>
      </c>
      <c r="D25195" s="1">
        <v>43042</v>
      </c>
      <c r="F25195">
        <v>1</v>
      </c>
      <c r="G25195">
        <v>7877</v>
      </c>
      <c r="H25195" t="s">
        <v>642</v>
      </c>
      <c r="J25195" t="s">
        <v>14</v>
      </c>
      <c r="K25195">
        <v>57</v>
      </c>
      <c r="L25195" t="s">
        <v>22</v>
      </c>
    </row>
    <row r="25196" spans="1:12">
      <c r="A25196" t="e">
        <f ca="1">E00251513752721</f>
        <v>#NAME?</v>
      </c>
      <c r="B25196">
        <v>702</v>
      </c>
      <c r="C25196" t="s">
        <v>293</v>
      </c>
      <c r="D25196" s="1">
        <v>42170</v>
      </c>
      <c r="F25196">
        <v>4</v>
      </c>
      <c r="G25196">
        <v>27800</v>
      </c>
      <c r="H25196" t="s">
        <v>145</v>
      </c>
      <c r="J25196" t="s">
        <v>14</v>
      </c>
      <c r="K25196">
        <v>55</v>
      </c>
      <c r="L25196" t="s">
        <v>15</v>
      </c>
    </row>
    <row r="25197" spans="1:12">
      <c r="A25197" t="e">
        <f ca="1">E00251513752721</f>
        <v>#NAME?</v>
      </c>
      <c r="B25197">
        <v>702</v>
      </c>
      <c r="C25197" t="s">
        <v>293</v>
      </c>
      <c r="D25197" s="1">
        <v>42401</v>
      </c>
      <c r="F25197">
        <v>2</v>
      </c>
      <c r="G25197">
        <v>4019</v>
      </c>
      <c r="H25197" t="s">
        <v>26</v>
      </c>
      <c r="J25197" t="s">
        <v>14</v>
      </c>
      <c r="K25197">
        <v>56</v>
      </c>
      <c r="L25197" t="s">
        <v>15</v>
      </c>
    </row>
    <row r="25198" spans="1:12">
      <c r="A25198" t="e">
        <f ca="1">E00251513752721</f>
        <v>#NAME?</v>
      </c>
      <c r="B25198">
        <v>702</v>
      </c>
      <c r="C25198" t="s">
        <v>293</v>
      </c>
      <c r="D25198" s="1">
        <v>42564</v>
      </c>
      <c r="F25198">
        <v>1</v>
      </c>
      <c r="G25198">
        <v>4019</v>
      </c>
      <c r="H25198" t="s">
        <v>26</v>
      </c>
      <c r="J25198" t="s">
        <v>14</v>
      </c>
      <c r="K25198">
        <v>56</v>
      </c>
      <c r="L25198" t="s">
        <v>15</v>
      </c>
    </row>
    <row r="25199" spans="1:12">
      <c r="A25199" t="e">
        <f ca="1">E00251429786121</f>
        <v>#NAME?</v>
      </c>
      <c r="B25199">
        <v>156</v>
      </c>
      <c r="C25199" t="s">
        <v>569</v>
      </c>
      <c r="D25199" s="1">
        <v>42654</v>
      </c>
      <c r="F25199">
        <v>2</v>
      </c>
      <c r="G25199">
        <v>42789</v>
      </c>
      <c r="H25199" t="s">
        <v>532</v>
      </c>
      <c r="J25199" t="s">
        <v>14</v>
      </c>
      <c r="K25199">
        <v>67</v>
      </c>
      <c r="L25199" t="s">
        <v>15</v>
      </c>
    </row>
    <row r="25200" spans="1:12">
      <c r="A25200" t="e">
        <f ca="1">E00251429786121</f>
        <v>#NAME?</v>
      </c>
      <c r="B25200">
        <v>156</v>
      </c>
      <c r="C25200" t="s">
        <v>569</v>
      </c>
      <c r="D25200" s="1">
        <v>42654</v>
      </c>
      <c r="F25200">
        <v>4</v>
      </c>
      <c r="G25200">
        <v>6929</v>
      </c>
      <c r="H25200" t="s">
        <v>36</v>
      </c>
      <c r="J25200" t="s">
        <v>14</v>
      </c>
      <c r="K25200">
        <v>67</v>
      </c>
      <c r="L25200" t="s">
        <v>15</v>
      </c>
    </row>
    <row r="25201" spans="1:12">
      <c r="A25201" t="e">
        <f ca="1">E00251512293621</f>
        <v>#NAME?</v>
      </c>
      <c r="B25201">
        <v>51</v>
      </c>
      <c r="C25201" t="s">
        <v>372</v>
      </c>
      <c r="D25201" s="1">
        <v>42927</v>
      </c>
      <c r="F25201">
        <v>4</v>
      </c>
      <c r="G25201">
        <v>7102</v>
      </c>
      <c r="H25201" t="s">
        <v>1223</v>
      </c>
      <c r="J25201" t="s">
        <v>14</v>
      </c>
      <c r="K25201">
        <v>52</v>
      </c>
      <c r="L25201" t="s">
        <v>15</v>
      </c>
    </row>
    <row r="25202" spans="1:12">
      <c r="A25202" t="e">
        <f ca="1">E00251513752721</f>
        <v>#NAME?</v>
      </c>
      <c r="B25202">
        <v>702</v>
      </c>
      <c r="C25202" t="s">
        <v>293</v>
      </c>
      <c r="D25202" s="1">
        <v>42816</v>
      </c>
      <c r="F25202">
        <v>2</v>
      </c>
      <c r="G25202">
        <v>4019</v>
      </c>
      <c r="H25202" t="s">
        <v>26</v>
      </c>
      <c r="J25202" t="s">
        <v>14</v>
      </c>
      <c r="K25202">
        <v>57</v>
      </c>
      <c r="L25202" t="s">
        <v>15</v>
      </c>
    </row>
    <row r="25203" spans="1:12">
      <c r="A25203" t="e">
        <f ca="1">E00251514247321</f>
        <v>#NAME?</v>
      </c>
      <c r="B25203">
        <v>448</v>
      </c>
      <c r="C25203" t="s">
        <v>112</v>
      </c>
      <c r="D25203" s="1">
        <v>41226</v>
      </c>
      <c r="F25203">
        <v>2</v>
      </c>
      <c r="G25203">
        <v>71590</v>
      </c>
      <c r="H25203" t="s">
        <v>44</v>
      </c>
      <c r="J25203" t="s">
        <v>14</v>
      </c>
      <c r="K25203">
        <v>59</v>
      </c>
      <c r="L25203" t="s">
        <v>15</v>
      </c>
    </row>
    <row r="25204" spans="1:12">
      <c r="A25204" t="e">
        <f ca="1">E00251429786121</f>
        <v>#NAME?</v>
      </c>
      <c r="B25204">
        <v>156</v>
      </c>
      <c r="C25204" t="s">
        <v>569</v>
      </c>
      <c r="D25204" s="1">
        <v>42682</v>
      </c>
      <c r="F25204">
        <v>1</v>
      </c>
      <c r="G25204">
        <v>490</v>
      </c>
      <c r="H25204" t="s">
        <v>203</v>
      </c>
      <c r="J25204" t="s">
        <v>14</v>
      </c>
      <c r="K25204">
        <v>67</v>
      </c>
      <c r="L25204" t="s">
        <v>15</v>
      </c>
    </row>
    <row r="25205" spans="1:12">
      <c r="A25205" t="e">
        <f ca="1">E00251512293621</f>
        <v>#NAME?</v>
      </c>
      <c r="B25205">
        <v>51</v>
      </c>
      <c r="C25205" t="s">
        <v>372</v>
      </c>
      <c r="D25205" s="1">
        <v>41431</v>
      </c>
      <c r="F25205">
        <v>1</v>
      </c>
      <c r="G25205">
        <v>37589</v>
      </c>
      <c r="H25205" t="s">
        <v>1098</v>
      </c>
      <c r="J25205" t="s">
        <v>14</v>
      </c>
      <c r="K25205">
        <v>48</v>
      </c>
      <c r="L25205" t="s">
        <v>15</v>
      </c>
    </row>
    <row r="25206" spans="1:12">
      <c r="A25206" t="e">
        <f ca="1">E00251532975721</f>
        <v>#NAME?</v>
      </c>
      <c r="B25206">
        <v>446</v>
      </c>
      <c r="C25206" t="s">
        <v>94</v>
      </c>
      <c r="D25206" s="1">
        <v>41565</v>
      </c>
      <c r="F25206">
        <v>3</v>
      </c>
      <c r="G25206">
        <v>496</v>
      </c>
      <c r="H25206" t="s">
        <v>190</v>
      </c>
      <c r="J25206" t="s">
        <v>14</v>
      </c>
      <c r="K25206">
        <v>49</v>
      </c>
      <c r="L25206" t="s">
        <v>15</v>
      </c>
    </row>
    <row r="25207" spans="1:12">
      <c r="A25207" t="e">
        <f ca="1">E00251429317021</f>
        <v>#NAME?</v>
      </c>
      <c r="B25207">
        <v>274</v>
      </c>
      <c r="C25207" t="s">
        <v>506</v>
      </c>
      <c r="D25207" s="1">
        <v>42003</v>
      </c>
      <c r="F25207">
        <v>2</v>
      </c>
      <c r="G25207">
        <v>496</v>
      </c>
      <c r="H25207" t="s">
        <v>190</v>
      </c>
      <c r="J25207" t="s">
        <v>14</v>
      </c>
      <c r="K25207">
        <v>52</v>
      </c>
      <c r="L25207" t="s">
        <v>15</v>
      </c>
    </row>
    <row r="25208" spans="1:12">
      <c r="A25208" t="e">
        <f ca="1">E00251513752721</f>
        <v>#NAME?</v>
      </c>
      <c r="B25208">
        <v>744</v>
      </c>
      <c r="C25208" t="s">
        <v>308</v>
      </c>
      <c r="D25208" s="1">
        <v>41985</v>
      </c>
      <c r="F25208">
        <v>1</v>
      </c>
      <c r="G25208">
        <v>71946</v>
      </c>
      <c r="H25208" t="s">
        <v>109</v>
      </c>
      <c r="I25208" t="s">
        <v>56</v>
      </c>
      <c r="J25208" t="s">
        <v>57</v>
      </c>
      <c r="K25208">
        <v>55</v>
      </c>
      <c r="L25208" t="s">
        <v>15</v>
      </c>
    </row>
    <row r="25209" spans="1:12">
      <c r="A25209" t="e">
        <f ca="1">E00251513752721</f>
        <v>#NAME?</v>
      </c>
      <c r="B25209">
        <v>744</v>
      </c>
      <c r="C25209" t="s">
        <v>308</v>
      </c>
      <c r="D25209" s="1">
        <v>42746</v>
      </c>
      <c r="E25209">
        <v>1</v>
      </c>
      <c r="F25209">
        <v>1</v>
      </c>
      <c r="G25209">
        <v>72613</v>
      </c>
      <c r="H25209" t="s">
        <v>383</v>
      </c>
      <c r="J25209" t="s">
        <v>34</v>
      </c>
      <c r="K25209">
        <v>57</v>
      </c>
      <c r="L25209" t="s">
        <v>15</v>
      </c>
    </row>
    <row r="25210" spans="1:12">
      <c r="A25210" t="e">
        <f ca="1">E00251512293621</f>
        <v>#NAME?</v>
      </c>
      <c r="B25210">
        <v>51</v>
      </c>
      <c r="C25210" t="s">
        <v>372</v>
      </c>
      <c r="D25210" s="1">
        <v>42957</v>
      </c>
      <c r="F25210">
        <v>3</v>
      </c>
      <c r="G25210">
        <v>29680</v>
      </c>
      <c r="H25210" t="s">
        <v>938</v>
      </c>
      <c r="J25210" t="s">
        <v>14</v>
      </c>
      <c r="K25210">
        <v>52</v>
      </c>
      <c r="L25210" t="s">
        <v>15</v>
      </c>
    </row>
    <row r="25211" spans="1:12">
      <c r="A25211" t="e">
        <f ca="1">E00251532975721</f>
        <v>#NAME?</v>
      </c>
      <c r="B25211">
        <v>446</v>
      </c>
      <c r="C25211" t="s">
        <v>94</v>
      </c>
      <c r="D25211" s="1">
        <v>41963</v>
      </c>
      <c r="F25211">
        <v>1</v>
      </c>
      <c r="G25211">
        <v>51919</v>
      </c>
      <c r="H25211" t="s">
        <v>166</v>
      </c>
      <c r="J25211" t="s">
        <v>14</v>
      </c>
      <c r="K25211">
        <v>51</v>
      </c>
      <c r="L25211" t="s">
        <v>15</v>
      </c>
    </row>
    <row r="25212" spans="1:12">
      <c r="A25212" t="e">
        <f ca="1">E00251532975721</f>
        <v>#NAME?</v>
      </c>
      <c r="B25212">
        <v>446</v>
      </c>
      <c r="C25212" t="s">
        <v>94</v>
      </c>
      <c r="D25212" s="1">
        <v>42775</v>
      </c>
      <c r="F25212">
        <v>1</v>
      </c>
      <c r="G25212">
        <v>5180</v>
      </c>
      <c r="H25212" t="s">
        <v>165</v>
      </c>
      <c r="J25212" t="s">
        <v>14</v>
      </c>
      <c r="K25212">
        <v>53</v>
      </c>
      <c r="L25212" t="s">
        <v>15</v>
      </c>
    </row>
    <row r="25213" spans="1:12">
      <c r="A25213" t="e">
        <f ca="1">E00251532975721</f>
        <v>#NAME?</v>
      </c>
      <c r="B25213">
        <v>446</v>
      </c>
      <c r="C25213" t="s">
        <v>94</v>
      </c>
      <c r="D25213" s="1">
        <v>43089</v>
      </c>
      <c r="F25213">
        <v>3</v>
      </c>
      <c r="G25213">
        <v>49390</v>
      </c>
      <c r="H25213" t="s">
        <v>59</v>
      </c>
      <c r="J25213" t="s">
        <v>14</v>
      </c>
      <c r="K25213">
        <v>54</v>
      </c>
      <c r="L25213" t="s">
        <v>15</v>
      </c>
    </row>
    <row r="25214" spans="1:12">
      <c r="A25214" t="e">
        <f ca="1">E00251429317021</f>
        <v>#NAME?</v>
      </c>
      <c r="B25214">
        <v>275</v>
      </c>
      <c r="C25214" t="s">
        <v>444</v>
      </c>
      <c r="D25214" s="1">
        <v>41629</v>
      </c>
      <c r="F25214">
        <v>1</v>
      </c>
      <c r="G25214">
        <v>7862</v>
      </c>
      <c r="H25214" t="s">
        <v>27</v>
      </c>
      <c r="J25214" t="s">
        <v>14</v>
      </c>
      <c r="K25214">
        <v>51</v>
      </c>
      <c r="L25214" t="s">
        <v>22</v>
      </c>
    </row>
    <row r="25215" spans="1:12">
      <c r="A25215" t="e">
        <f ca="1">E00251533621021</f>
        <v>#NAME?</v>
      </c>
      <c r="B25215">
        <v>104</v>
      </c>
      <c r="C25215" t="s">
        <v>88</v>
      </c>
      <c r="D25215" s="1">
        <v>41690</v>
      </c>
      <c r="F25215">
        <v>1</v>
      </c>
      <c r="G25215">
        <v>7862</v>
      </c>
      <c r="H25215" t="s">
        <v>27</v>
      </c>
      <c r="J25215" t="s">
        <v>14</v>
      </c>
      <c r="K25215">
        <v>49</v>
      </c>
      <c r="L25215" t="s">
        <v>22</v>
      </c>
    </row>
    <row r="25216" spans="1:12">
      <c r="A25216" t="e">
        <f ca="1">E00251514879521</f>
        <v>#NAME?</v>
      </c>
      <c r="B25216">
        <v>497</v>
      </c>
      <c r="C25216" t="s">
        <v>141</v>
      </c>
      <c r="D25216" s="1">
        <v>41066</v>
      </c>
      <c r="F25216">
        <v>2</v>
      </c>
      <c r="G25216">
        <v>2720</v>
      </c>
      <c r="H25216" t="s">
        <v>65</v>
      </c>
      <c r="J25216" t="s">
        <v>14</v>
      </c>
      <c r="K25216">
        <v>40</v>
      </c>
      <c r="L25216" t="s">
        <v>15</v>
      </c>
    </row>
    <row r="25217" spans="1:12">
      <c r="A25217" t="e">
        <f ca="1">E00251514879521</f>
        <v>#NAME?</v>
      </c>
      <c r="B25217">
        <v>497</v>
      </c>
      <c r="C25217" t="s">
        <v>141</v>
      </c>
      <c r="D25217" s="1">
        <v>42768</v>
      </c>
      <c r="F25217">
        <v>2</v>
      </c>
      <c r="G25217">
        <v>7222</v>
      </c>
      <c r="H25217" t="s">
        <v>560</v>
      </c>
      <c r="J25217" t="s">
        <v>14</v>
      </c>
      <c r="K25217">
        <v>45</v>
      </c>
      <c r="L25217" t="s">
        <v>15</v>
      </c>
    </row>
    <row r="25218" spans="1:12">
      <c r="A25218" t="e">
        <f ca="1">E00251514879521</f>
        <v>#NAME?</v>
      </c>
      <c r="B25218">
        <v>497</v>
      </c>
      <c r="C25218" t="s">
        <v>141</v>
      </c>
      <c r="D25218" s="1">
        <v>42782</v>
      </c>
      <c r="F25218">
        <v>5</v>
      </c>
      <c r="G25218">
        <v>7222</v>
      </c>
      <c r="H25218" t="s">
        <v>560</v>
      </c>
      <c r="J25218" t="s">
        <v>14</v>
      </c>
      <c r="K25218">
        <v>45</v>
      </c>
      <c r="L25218" t="s">
        <v>15</v>
      </c>
    </row>
    <row r="25219" spans="1:12">
      <c r="A25219" t="e">
        <f ca="1">E00251514879521</f>
        <v>#NAME?</v>
      </c>
      <c r="B25219">
        <v>497</v>
      </c>
      <c r="C25219" t="s">
        <v>141</v>
      </c>
      <c r="D25219" s="1">
        <v>42837</v>
      </c>
      <c r="F25219">
        <v>1</v>
      </c>
      <c r="G25219">
        <v>4299</v>
      </c>
      <c r="H25219" t="s">
        <v>705</v>
      </c>
      <c r="J25219" t="s">
        <v>14</v>
      </c>
      <c r="K25219">
        <v>45</v>
      </c>
      <c r="L25219" t="s">
        <v>15</v>
      </c>
    </row>
    <row r="25220" spans="1:12">
      <c r="A25220" t="e">
        <f ca="1">E00251514879521</f>
        <v>#NAME?</v>
      </c>
      <c r="B25220">
        <v>497</v>
      </c>
      <c r="C25220" t="s">
        <v>141</v>
      </c>
      <c r="D25220" s="1">
        <v>42982</v>
      </c>
      <c r="F25220">
        <v>6</v>
      </c>
      <c r="G25220">
        <v>9953</v>
      </c>
      <c r="H25220" t="s">
        <v>661</v>
      </c>
      <c r="J25220" t="s">
        <v>14</v>
      </c>
      <c r="K25220">
        <v>45</v>
      </c>
      <c r="L25220" t="s">
        <v>15</v>
      </c>
    </row>
    <row r="25221" spans="1:12">
      <c r="A25221" t="e">
        <f ca="1">E00251514247321</f>
        <v>#NAME?</v>
      </c>
      <c r="B25221">
        <v>448</v>
      </c>
      <c r="C25221" t="s">
        <v>112</v>
      </c>
      <c r="D25221" s="1">
        <v>42836</v>
      </c>
      <c r="F25221">
        <v>6</v>
      </c>
      <c r="G25221">
        <v>29690</v>
      </c>
      <c r="H25221" t="s">
        <v>52</v>
      </c>
      <c r="J25221" t="s">
        <v>14</v>
      </c>
      <c r="K25221">
        <v>63</v>
      </c>
      <c r="L25221" t="s">
        <v>15</v>
      </c>
    </row>
    <row r="25222" spans="1:12">
      <c r="A25222" t="e">
        <f ca="1">E00251514879521</f>
        <v>#NAME?</v>
      </c>
      <c r="B25222">
        <v>497</v>
      </c>
      <c r="C25222" t="s">
        <v>141</v>
      </c>
      <c r="D25222" s="1">
        <v>41108</v>
      </c>
      <c r="F25222">
        <v>1</v>
      </c>
      <c r="G25222">
        <v>72871</v>
      </c>
      <c r="H25222" t="s">
        <v>685</v>
      </c>
      <c r="J25222" t="s">
        <v>14</v>
      </c>
      <c r="K25222">
        <v>40</v>
      </c>
      <c r="L25222" t="s">
        <v>15</v>
      </c>
    </row>
    <row r="25223" spans="1:12">
      <c r="A25223" t="e">
        <f ca="1">E00251514879521</f>
        <v>#NAME?</v>
      </c>
      <c r="B25223">
        <v>497</v>
      </c>
      <c r="C25223" t="s">
        <v>141</v>
      </c>
      <c r="D25223" s="1">
        <v>42982</v>
      </c>
      <c r="F25223">
        <v>5</v>
      </c>
      <c r="G25223">
        <v>6989</v>
      </c>
      <c r="H25223" t="s">
        <v>544</v>
      </c>
      <c r="J25223" t="s">
        <v>14</v>
      </c>
      <c r="K25223">
        <v>45</v>
      </c>
      <c r="L25223" t="s">
        <v>15</v>
      </c>
    </row>
    <row r="25224" spans="1:12">
      <c r="A25224" t="e">
        <f ca="1">E00251429317021</f>
        <v>#NAME?</v>
      </c>
      <c r="B25224">
        <v>275</v>
      </c>
      <c r="C25224" t="s">
        <v>444</v>
      </c>
      <c r="D25224" s="1">
        <v>41193</v>
      </c>
      <c r="F25224">
        <v>1</v>
      </c>
      <c r="G25224">
        <v>9599</v>
      </c>
      <c r="H25224" t="s">
        <v>430</v>
      </c>
      <c r="J25224" t="s">
        <v>14</v>
      </c>
      <c r="K25224">
        <v>50</v>
      </c>
      <c r="L25224" t="s">
        <v>15</v>
      </c>
    </row>
    <row r="25225" spans="1:12">
      <c r="A25225" t="e">
        <f ca="1">E00251429317021</f>
        <v>#NAME?</v>
      </c>
      <c r="B25225">
        <v>275</v>
      </c>
      <c r="C25225" t="s">
        <v>444</v>
      </c>
      <c r="D25225" s="1">
        <v>41375</v>
      </c>
      <c r="F25225">
        <v>2</v>
      </c>
      <c r="G25225">
        <v>496</v>
      </c>
      <c r="H25225" t="s">
        <v>190</v>
      </c>
      <c r="J25225" t="s">
        <v>14</v>
      </c>
      <c r="K25225">
        <v>51</v>
      </c>
      <c r="L25225" t="s">
        <v>15</v>
      </c>
    </row>
    <row r="25226" spans="1:12">
      <c r="A25226" t="e">
        <f ca="1">E00251432196721</f>
        <v>#NAME?</v>
      </c>
      <c r="B25226">
        <v>6046</v>
      </c>
      <c r="C25226" t="s">
        <v>98</v>
      </c>
      <c r="D25226" s="1">
        <v>42016</v>
      </c>
      <c r="E25226">
        <v>3</v>
      </c>
      <c r="F25226">
        <v>4</v>
      </c>
      <c r="G25226">
        <v>6250</v>
      </c>
      <c r="H25226" t="s">
        <v>1232</v>
      </c>
      <c r="J25226" t="s">
        <v>34</v>
      </c>
      <c r="K25226">
        <v>46</v>
      </c>
      <c r="L25226" t="s">
        <v>15</v>
      </c>
    </row>
    <row r="25227" spans="1:12">
      <c r="A25227" t="e">
        <f ca="1">E00251511146121</f>
        <v>#NAME?</v>
      </c>
      <c r="B25227">
        <v>28</v>
      </c>
      <c r="C25227" t="s">
        <v>153</v>
      </c>
      <c r="D25227" s="1">
        <v>41373</v>
      </c>
      <c r="F25227">
        <v>2</v>
      </c>
      <c r="G25227">
        <v>4019</v>
      </c>
      <c r="H25227" t="s">
        <v>26</v>
      </c>
      <c r="J25227" t="s">
        <v>14</v>
      </c>
      <c r="K25227">
        <v>55</v>
      </c>
      <c r="L25227" t="s">
        <v>15</v>
      </c>
    </row>
    <row r="25228" spans="1:12">
      <c r="A25228" t="e">
        <f ca="1">E00251715832121</f>
        <v>#NAME?</v>
      </c>
      <c r="B25228">
        <v>486</v>
      </c>
      <c r="C25228" t="s">
        <v>340</v>
      </c>
      <c r="D25228" s="1">
        <v>41600</v>
      </c>
      <c r="F25228">
        <v>2</v>
      </c>
      <c r="G25228">
        <v>4779</v>
      </c>
      <c r="H25228" t="s">
        <v>231</v>
      </c>
      <c r="J25228" t="s">
        <v>14</v>
      </c>
      <c r="K25228">
        <v>38</v>
      </c>
      <c r="L25228" t="s">
        <v>15</v>
      </c>
    </row>
    <row r="25229" spans="1:12">
      <c r="A25229" t="e">
        <f ca="1">E00251513752721</f>
        <v>#NAME?</v>
      </c>
      <c r="B25229">
        <v>702</v>
      </c>
      <c r="C25229" t="s">
        <v>293</v>
      </c>
      <c r="D25229" s="1">
        <v>42353</v>
      </c>
      <c r="F25229">
        <v>4</v>
      </c>
      <c r="G25229">
        <v>5289</v>
      </c>
      <c r="H25229" t="s">
        <v>936</v>
      </c>
      <c r="J25229" t="s">
        <v>14</v>
      </c>
      <c r="K25229">
        <v>56</v>
      </c>
      <c r="L25229" t="s">
        <v>15</v>
      </c>
    </row>
    <row r="25230" spans="1:12">
      <c r="A25230" t="e">
        <f ca="1">E00251513752721</f>
        <v>#NAME?</v>
      </c>
      <c r="B25230">
        <v>702</v>
      </c>
      <c r="C25230" t="s">
        <v>293</v>
      </c>
      <c r="D25230" s="1">
        <v>42558</v>
      </c>
      <c r="F25230">
        <v>4</v>
      </c>
      <c r="G25230">
        <v>4549</v>
      </c>
      <c r="H25230" t="s">
        <v>69</v>
      </c>
      <c r="J25230" t="s">
        <v>14</v>
      </c>
      <c r="K25230">
        <v>56</v>
      </c>
      <c r="L25230" t="s">
        <v>15</v>
      </c>
    </row>
    <row r="25231" spans="1:12">
      <c r="A25231" t="e">
        <f ca="1">E00251513752721</f>
        <v>#NAME?</v>
      </c>
      <c r="B25231">
        <v>702</v>
      </c>
      <c r="C25231" t="s">
        <v>293</v>
      </c>
      <c r="D25231" s="1">
        <v>42802</v>
      </c>
      <c r="F25231">
        <v>3</v>
      </c>
      <c r="G25231">
        <v>4019</v>
      </c>
      <c r="H25231" t="s">
        <v>26</v>
      </c>
      <c r="J25231" t="s">
        <v>14</v>
      </c>
      <c r="K25231">
        <v>57</v>
      </c>
      <c r="L25231" t="s">
        <v>15</v>
      </c>
    </row>
    <row r="25232" spans="1:12">
      <c r="A25232" t="e">
        <f ca="1">E00251429170621</f>
        <v>#NAME?</v>
      </c>
      <c r="B25232">
        <v>296</v>
      </c>
      <c r="C25232" t="s">
        <v>119</v>
      </c>
      <c r="D25232" s="1">
        <v>42786</v>
      </c>
      <c r="F25232">
        <v>2</v>
      </c>
      <c r="G25232">
        <v>78609</v>
      </c>
      <c r="H25232" t="s">
        <v>240</v>
      </c>
      <c r="J25232" t="s">
        <v>14</v>
      </c>
      <c r="K25232">
        <v>53</v>
      </c>
      <c r="L25232" t="s">
        <v>22</v>
      </c>
    </row>
    <row r="25233" spans="1:12">
      <c r="A25233" t="e">
        <f ca="1">E00251531311821</f>
        <v>#NAME?</v>
      </c>
      <c r="B25233">
        <v>1128</v>
      </c>
      <c r="C25233" t="s">
        <v>424</v>
      </c>
      <c r="D25233" s="1">
        <v>42640</v>
      </c>
      <c r="F25233">
        <v>2</v>
      </c>
      <c r="G25233">
        <v>27800</v>
      </c>
      <c r="H25233" t="s">
        <v>145</v>
      </c>
      <c r="J25233" t="s">
        <v>14</v>
      </c>
      <c r="K25233">
        <v>42</v>
      </c>
      <c r="L25233" t="s">
        <v>15</v>
      </c>
    </row>
    <row r="25234" spans="1:12">
      <c r="A25234" t="e">
        <f ca="1">E00251715832121</f>
        <v>#NAME?</v>
      </c>
      <c r="B25234">
        <v>486</v>
      </c>
      <c r="C25234" t="s">
        <v>340</v>
      </c>
      <c r="D25234" s="1">
        <v>42024</v>
      </c>
      <c r="F25234">
        <v>1</v>
      </c>
      <c r="G25234">
        <v>49390</v>
      </c>
      <c r="H25234" t="s">
        <v>59</v>
      </c>
      <c r="J25234" t="s">
        <v>14</v>
      </c>
      <c r="K25234">
        <v>39</v>
      </c>
      <c r="L25234" t="s">
        <v>15</v>
      </c>
    </row>
    <row r="25235" spans="1:12">
      <c r="A25235" t="e">
        <f ca="1">E00251430390021</f>
        <v>#NAME?</v>
      </c>
      <c r="B25235">
        <v>458</v>
      </c>
      <c r="C25235" t="s">
        <v>275</v>
      </c>
      <c r="D25235" s="1">
        <v>42338</v>
      </c>
      <c r="F25235">
        <v>1</v>
      </c>
      <c r="G25235">
        <v>7819</v>
      </c>
      <c r="H25235" t="s">
        <v>268</v>
      </c>
      <c r="J25235" t="s">
        <v>14</v>
      </c>
      <c r="K25235">
        <v>50</v>
      </c>
      <c r="L25235" t="s">
        <v>15</v>
      </c>
    </row>
    <row r="25236" spans="1:12">
      <c r="A25236" t="e">
        <f ca="1">E00251524989121</f>
        <v>#NAME?</v>
      </c>
      <c r="B25236">
        <v>459</v>
      </c>
      <c r="C25236" t="s">
        <v>187</v>
      </c>
      <c r="D25236" s="1">
        <v>41824</v>
      </c>
      <c r="F25236">
        <v>1</v>
      </c>
      <c r="G25236">
        <v>2809</v>
      </c>
      <c r="H25236" t="s">
        <v>90</v>
      </c>
      <c r="J25236" t="s">
        <v>14</v>
      </c>
      <c r="K25236">
        <v>40</v>
      </c>
      <c r="L25236" t="s">
        <v>15</v>
      </c>
    </row>
    <row r="25237" spans="1:12">
      <c r="A25237" t="e">
        <f ca="1">E00251513752721</f>
        <v>#NAME?</v>
      </c>
      <c r="B25237">
        <v>702</v>
      </c>
      <c r="C25237" t="s">
        <v>293</v>
      </c>
      <c r="D25237" s="1">
        <v>43042</v>
      </c>
      <c r="F25237">
        <v>5</v>
      </c>
      <c r="G25237">
        <v>4549</v>
      </c>
      <c r="H25237" t="s">
        <v>69</v>
      </c>
      <c r="J25237" t="s">
        <v>14</v>
      </c>
      <c r="K25237">
        <v>57</v>
      </c>
      <c r="L25237" t="s">
        <v>15</v>
      </c>
    </row>
    <row r="25238" spans="1:12">
      <c r="A25238" t="e">
        <f ca="1">E00251430390021</f>
        <v>#NAME?</v>
      </c>
      <c r="B25238">
        <v>458</v>
      </c>
      <c r="C25238" t="s">
        <v>275</v>
      </c>
      <c r="D25238" s="1">
        <v>42640</v>
      </c>
      <c r="F25238">
        <v>2</v>
      </c>
      <c r="G25238">
        <v>30789</v>
      </c>
      <c r="H25238" t="s">
        <v>92</v>
      </c>
      <c r="J25238" t="s">
        <v>14</v>
      </c>
      <c r="K25238">
        <v>51</v>
      </c>
      <c r="L25238" t="s">
        <v>15</v>
      </c>
    </row>
    <row r="25239" spans="1:12">
      <c r="A25239" t="e">
        <f ca="1">E00251430390021</f>
        <v>#NAME?</v>
      </c>
      <c r="B25239">
        <v>827</v>
      </c>
      <c r="C25239" t="s">
        <v>205</v>
      </c>
      <c r="D25239" s="1">
        <v>42742</v>
      </c>
      <c r="E25239">
        <v>0</v>
      </c>
      <c r="F25239">
        <v>3</v>
      </c>
      <c r="G25239">
        <v>4779</v>
      </c>
      <c r="H25239" t="s">
        <v>231</v>
      </c>
      <c r="J25239" t="s">
        <v>34</v>
      </c>
      <c r="K25239">
        <v>51</v>
      </c>
      <c r="L25239" t="s">
        <v>15</v>
      </c>
    </row>
    <row r="25240" spans="1:12">
      <c r="A25240" t="e">
        <f ca="1">E00251432391621</f>
        <v>#NAME?</v>
      </c>
      <c r="B25240">
        <v>489</v>
      </c>
      <c r="C25240" t="s">
        <v>100</v>
      </c>
      <c r="D25240" s="1">
        <v>42697</v>
      </c>
      <c r="F25240">
        <v>1</v>
      </c>
      <c r="G25240">
        <v>78650</v>
      </c>
      <c r="H25240" t="s">
        <v>414</v>
      </c>
      <c r="J25240" t="s">
        <v>14</v>
      </c>
      <c r="K25240">
        <v>50</v>
      </c>
      <c r="L25240" t="s">
        <v>22</v>
      </c>
    </row>
    <row r="25241" spans="1:12">
      <c r="A25241" t="e">
        <f ca="1">E00251532618221</f>
        <v>#NAME?</v>
      </c>
      <c r="B25241">
        <v>446</v>
      </c>
      <c r="C25241" t="s">
        <v>94</v>
      </c>
      <c r="D25241" s="1">
        <v>42892</v>
      </c>
      <c r="F25241">
        <v>4</v>
      </c>
      <c r="G25241">
        <v>73300</v>
      </c>
      <c r="H25241" t="s">
        <v>86</v>
      </c>
      <c r="J25241" t="s">
        <v>14</v>
      </c>
      <c r="K25241">
        <v>64</v>
      </c>
      <c r="L25241" t="s">
        <v>15</v>
      </c>
    </row>
    <row r="25242" spans="1:12">
      <c r="A25242" t="e">
        <f ca="1">E00251532618221</f>
        <v>#NAME?</v>
      </c>
      <c r="B25242">
        <v>457</v>
      </c>
      <c r="C25242" t="s">
        <v>137</v>
      </c>
      <c r="D25242" s="1">
        <v>41925</v>
      </c>
      <c r="F25242">
        <v>5</v>
      </c>
      <c r="G25242">
        <v>37929</v>
      </c>
      <c r="H25242" t="s">
        <v>202</v>
      </c>
      <c r="J25242" t="s">
        <v>14</v>
      </c>
      <c r="K25242">
        <v>61</v>
      </c>
      <c r="L25242" t="s">
        <v>15</v>
      </c>
    </row>
    <row r="25243" spans="1:12">
      <c r="A25243" t="e">
        <f ca="1">E00251532618221</f>
        <v>#NAME?</v>
      </c>
      <c r="B25243">
        <v>457</v>
      </c>
      <c r="C25243" t="s">
        <v>137</v>
      </c>
      <c r="D25243" s="1">
        <v>42261</v>
      </c>
      <c r="F25243">
        <v>1</v>
      </c>
      <c r="G25243">
        <v>30000</v>
      </c>
      <c r="H25243" t="s">
        <v>144</v>
      </c>
      <c r="J25243" t="s">
        <v>14</v>
      </c>
      <c r="K25243">
        <v>62</v>
      </c>
      <c r="L25243" t="s">
        <v>15</v>
      </c>
    </row>
    <row r="25244" spans="1:12">
      <c r="A25244" t="e">
        <f ca="1">E00251514152121</f>
        <v>#NAME?</v>
      </c>
      <c r="B25244">
        <v>702</v>
      </c>
      <c r="C25244" t="s">
        <v>293</v>
      </c>
      <c r="D25244" s="1">
        <v>42261</v>
      </c>
      <c r="F25244">
        <v>1</v>
      </c>
      <c r="G25244">
        <v>40490</v>
      </c>
      <c r="H25244" t="s">
        <v>815</v>
      </c>
      <c r="J25244" t="s">
        <v>14</v>
      </c>
      <c r="K25244">
        <v>58</v>
      </c>
      <c r="L25244" t="s">
        <v>15</v>
      </c>
    </row>
    <row r="25245" spans="1:12">
      <c r="A25245" t="e">
        <f ca="1">E00251531468021</f>
        <v>#NAME?</v>
      </c>
      <c r="B25245">
        <v>703</v>
      </c>
      <c r="C25245" t="s">
        <v>305</v>
      </c>
      <c r="D25245" s="1">
        <v>41558</v>
      </c>
      <c r="F25245">
        <v>3</v>
      </c>
      <c r="G25245">
        <v>30000</v>
      </c>
      <c r="H25245" t="s">
        <v>144</v>
      </c>
      <c r="J25245" t="s">
        <v>14</v>
      </c>
      <c r="K25245">
        <v>38</v>
      </c>
      <c r="L25245" t="s">
        <v>15</v>
      </c>
    </row>
    <row r="25246" spans="1:12">
      <c r="A25246" t="e">
        <f ca="1">E00251514238021</f>
        <v>#NAME?</v>
      </c>
      <c r="B25246">
        <v>448</v>
      </c>
      <c r="C25246" t="s">
        <v>112</v>
      </c>
      <c r="D25246" s="1">
        <v>41655</v>
      </c>
      <c r="F25246">
        <v>2</v>
      </c>
      <c r="G25246">
        <v>7992</v>
      </c>
      <c r="H25246" t="s">
        <v>113</v>
      </c>
      <c r="J25246" t="s">
        <v>14</v>
      </c>
      <c r="K25246">
        <v>43</v>
      </c>
      <c r="L25246" t="s">
        <v>22</v>
      </c>
    </row>
    <row r="25247" spans="1:12">
      <c r="A25247" t="e">
        <f ca="1">E00251512331321</f>
        <v>#NAME?</v>
      </c>
      <c r="B25247">
        <v>66</v>
      </c>
      <c r="C25247" t="s">
        <v>134</v>
      </c>
      <c r="D25247" s="1">
        <v>42076</v>
      </c>
      <c r="F25247">
        <v>2</v>
      </c>
      <c r="G25247">
        <v>3612</v>
      </c>
      <c r="H25247" t="s">
        <v>500</v>
      </c>
      <c r="J25247" t="s">
        <v>14</v>
      </c>
      <c r="K25247">
        <v>55</v>
      </c>
      <c r="L25247" t="s">
        <v>15</v>
      </c>
    </row>
    <row r="25248" spans="1:12">
      <c r="A25248" t="e">
        <f ca="1">E00251512331321</f>
        <v>#NAME?</v>
      </c>
      <c r="B25248">
        <v>66</v>
      </c>
      <c r="C25248" t="s">
        <v>134</v>
      </c>
      <c r="D25248" s="1">
        <v>42737</v>
      </c>
      <c r="F25248">
        <v>2</v>
      </c>
      <c r="G25248">
        <v>71940</v>
      </c>
      <c r="H25248" t="s">
        <v>135</v>
      </c>
      <c r="J25248" t="s">
        <v>14</v>
      </c>
      <c r="K25248">
        <v>57</v>
      </c>
      <c r="L25248" t="s">
        <v>15</v>
      </c>
    </row>
    <row r="25249" spans="1:12">
      <c r="A25249" t="e">
        <f ca="1">E00251532351021</f>
        <v>#NAME?</v>
      </c>
      <c r="B25249">
        <v>6046</v>
      </c>
      <c r="C25249" t="s">
        <v>98</v>
      </c>
      <c r="D25249" s="1">
        <v>41659</v>
      </c>
      <c r="E25249">
        <v>9</v>
      </c>
      <c r="F25249">
        <v>1</v>
      </c>
      <c r="G25249">
        <v>78630</v>
      </c>
      <c r="H25249" t="s">
        <v>1598</v>
      </c>
      <c r="J25249" t="s">
        <v>34</v>
      </c>
      <c r="K25249">
        <v>55</v>
      </c>
      <c r="L25249" t="s">
        <v>22</v>
      </c>
    </row>
    <row r="25250" spans="1:12">
      <c r="A25250" t="e">
        <f ca="1">E00251619054621</f>
        <v>#NAME?</v>
      </c>
      <c r="B25250">
        <v>109</v>
      </c>
      <c r="C25250" t="s">
        <v>480</v>
      </c>
      <c r="D25250" s="1">
        <v>43052</v>
      </c>
      <c r="F25250">
        <v>2</v>
      </c>
      <c r="G25250">
        <v>2449</v>
      </c>
      <c r="H25250" t="s">
        <v>53</v>
      </c>
      <c r="J25250" t="s">
        <v>14</v>
      </c>
      <c r="K25250">
        <v>49</v>
      </c>
      <c r="L25250" t="s">
        <v>15</v>
      </c>
    </row>
    <row r="25251" spans="1:12">
      <c r="A25251" t="e">
        <f ca="1">E00251531961821</f>
        <v>#NAME?</v>
      </c>
      <c r="B25251">
        <v>498</v>
      </c>
      <c r="C25251" t="s">
        <v>591</v>
      </c>
      <c r="D25251" s="1">
        <v>41288</v>
      </c>
      <c r="F25251">
        <v>2</v>
      </c>
      <c r="G25251">
        <v>4019</v>
      </c>
      <c r="H25251" t="s">
        <v>26</v>
      </c>
      <c r="J25251" t="s">
        <v>14</v>
      </c>
      <c r="K25251">
        <v>58</v>
      </c>
      <c r="L25251" t="s">
        <v>15</v>
      </c>
    </row>
    <row r="25252" spans="1:12">
      <c r="A25252" t="e">
        <f ca="1">E00251531961821</f>
        <v>#NAME?</v>
      </c>
      <c r="B25252">
        <v>498</v>
      </c>
      <c r="C25252" t="s">
        <v>591</v>
      </c>
      <c r="D25252" s="1">
        <v>41578</v>
      </c>
      <c r="F25252">
        <v>2</v>
      </c>
      <c r="G25252">
        <v>4019</v>
      </c>
      <c r="H25252" t="s">
        <v>26</v>
      </c>
      <c r="J25252" t="s">
        <v>14</v>
      </c>
      <c r="K25252">
        <v>58</v>
      </c>
      <c r="L25252" t="s">
        <v>15</v>
      </c>
    </row>
    <row r="25253" spans="1:12">
      <c r="A25253" t="e">
        <f ca="1">E00251531468021</f>
        <v>#NAME?</v>
      </c>
      <c r="B25253">
        <v>703</v>
      </c>
      <c r="C25253" t="s">
        <v>305</v>
      </c>
      <c r="D25253" s="1">
        <v>43061</v>
      </c>
      <c r="F25253">
        <v>1</v>
      </c>
      <c r="G25253">
        <v>5997</v>
      </c>
      <c r="H25253" t="s">
        <v>374</v>
      </c>
      <c r="J25253" t="s">
        <v>14</v>
      </c>
      <c r="K25253">
        <v>42</v>
      </c>
      <c r="L25253" t="s">
        <v>15</v>
      </c>
    </row>
    <row r="25254" spans="1:12">
      <c r="A25254" t="e">
        <f ca="1">E00251619053021</f>
        <v>#NAME?</v>
      </c>
      <c r="B25254">
        <v>109</v>
      </c>
      <c r="C25254" t="s">
        <v>480</v>
      </c>
      <c r="D25254" s="1">
        <v>40990</v>
      </c>
      <c r="F25254">
        <v>1</v>
      </c>
      <c r="G25254">
        <v>4019</v>
      </c>
      <c r="H25254" t="s">
        <v>26</v>
      </c>
      <c r="J25254" t="s">
        <v>14</v>
      </c>
      <c r="K25254">
        <v>61</v>
      </c>
      <c r="L25254" t="s">
        <v>15</v>
      </c>
    </row>
    <row r="25255" spans="1:12">
      <c r="A25255" t="e">
        <f ca="1">E00251531311721</f>
        <v>#NAME?</v>
      </c>
      <c r="B25255">
        <v>703</v>
      </c>
      <c r="C25255" t="s">
        <v>305</v>
      </c>
      <c r="D25255" s="1">
        <v>42410</v>
      </c>
      <c r="F25255">
        <v>1</v>
      </c>
      <c r="G25255">
        <v>7806</v>
      </c>
      <c r="H25255" t="s">
        <v>184</v>
      </c>
      <c r="J25255" t="s">
        <v>14</v>
      </c>
      <c r="K25255">
        <v>49</v>
      </c>
      <c r="L25255" t="s">
        <v>22</v>
      </c>
    </row>
    <row r="25256" spans="1:12">
      <c r="A25256" t="e">
        <f ca="1">E00251531311721</f>
        <v>#NAME?</v>
      </c>
      <c r="B25256">
        <v>703</v>
      </c>
      <c r="C25256" t="s">
        <v>305</v>
      </c>
      <c r="D25256" s="1">
        <v>42542</v>
      </c>
      <c r="F25256">
        <v>1</v>
      </c>
      <c r="G25256">
        <v>7028</v>
      </c>
      <c r="H25256" t="s">
        <v>407</v>
      </c>
      <c r="J25256" t="s">
        <v>14</v>
      </c>
      <c r="K25256">
        <v>49</v>
      </c>
      <c r="L25256" t="s">
        <v>15</v>
      </c>
    </row>
    <row r="25257" spans="1:12">
      <c r="A25257" t="e">
        <f ca="1">E00251514152121</f>
        <v>#NAME?</v>
      </c>
      <c r="B25257">
        <v>703</v>
      </c>
      <c r="C25257" t="s">
        <v>305</v>
      </c>
      <c r="D25257" s="1">
        <v>41166</v>
      </c>
      <c r="F25257">
        <v>5</v>
      </c>
      <c r="G25257">
        <v>40490</v>
      </c>
      <c r="H25257" t="s">
        <v>815</v>
      </c>
      <c r="J25257" t="s">
        <v>14</v>
      </c>
      <c r="K25257">
        <v>55</v>
      </c>
      <c r="L25257" t="s">
        <v>15</v>
      </c>
    </row>
    <row r="25258" spans="1:12">
      <c r="A25258" t="e">
        <f ca="1">E00251514152121</f>
        <v>#NAME?</v>
      </c>
      <c r="B25258">
        <v>703</v>
      </c>
      <c r="C25258" t="s">
        <v>305</v>
      </c>
      <c r="D25258" s="1">
        <v>41628</v>
      </c>
      <c r="F25258">
        <v>1</v>
      </c>
      <c r="G25258">
        <v>7969</v>
      </c>
      <c r="H25258" t="s">
        <v>87</v>
      </c>
      <c r="J25258" t="s">
        <v>14</v>
      </c>
      <c r="K25258">
        <v>56</v>
      </c>
      <c r="L25258" t="s">
        <v>22</v>
      </c>
    </row>
    <row r="25259" spans="1:12">
      <c r="A25259" t="e">
        <f ca="1">E00251514152121</f>
        <v>#NAME?</v>
      </c>
      <c r="B25259">
        <v>703</v>
      </c>
      <c r="C25259" t="s">
        <v>305</v>
      </c>
      <c r="D25259" s="1">
        <v>42474</v>
      </c>
      <c r="F25259">
        <v>2</v>
      </c>
      <c r="G25259">
        <v>40490</v>
      </c>
      <c r="H25259" t="s">
        <v>815</v>
      </c>
      <c r="J25259" t="s">
        <v>14</v>
      </c>
      <c r="K25259">
        <v>59</v>
      </c>
      <c r="L25259" t="s">
        <v>15</v>
      </c>
    </row>
    <row r="25260" spans="1:12">
      <c r="A25260" t="e">
        <f ca="1">E00251514152121</f>
        <v>#NAME?</v>
      </c>
      <c r="B25260">
        <v>703</v>
      </c>
      <c r="C25260" t="s">
        <v>305</v>
      </c>
      <c r="D25260" s="1">
        <v>42628</v>
      </c>
      <c r="F25260">
        <v>6</v>
      </c>
      <c r="G25260">
        <v>2119</v>
      </c>
      <c r="H25260" t="s">
        <v>82</v>
      </c>
      <c r="J25260" t="s">
        <v>14</v>
      </c>
      <c r="K25260">
        <v>59</v>
      </c>
      <c r="L25260" t="s">
        <v>15</v>
      </c>
    </row>
    <row r="25261" spans="1:12">
      <c r="A25261" t="e">
        <f ca="1">E00251512293621</f>
        <v>#NAME?</v>
      </c>
      <c r="B25261">
        <v>51</v>
      </c>
      <c r="C25261" t="s">
        <v>372</v>
      </c>
      <c r="D25261" s="1">
        <v>41319</v>
      </c>
      <c r="F25261">
        <v>2</v>
      </c>
      <c r="G25261">
        <v>4871</v>
      </c>
      <c r="H25261" t="s">
        <v>125</v>
      </c>
      <c r="J25261" t="s">
        <v>14</v>
      </c>
      <c r="K25261">
        <v>48</v>
      </c>
      <c r="L25261" t="s">
        <v>15</v>
      </c>
    </row>
    <row r="25262" spans="1:12">
      <c r="A25262" t="e">
        <f ca="1">E00251512293621</f>
        <v>#NAME?</v>
      </c>
      <c r="B25262">
        <v>51</v>
      </c>
      <c r="C25262" t="s">
        <v>372</v>
      </c>
      <c r="D25262" s="1">
        <v>41659</v>
      </c>
      <c r="F25262">
        <v>1</v>
      </c>
      <c r="G25262">
        <v>2721</v>
      </c>
      <c r="H25262" t="s">
        <v>465</v>
      </c>
      <c r="J25262" t="s">
        <v>14</v>
      </c>
      <c r="K25262">
        <v>49</v>
      </c>
      <c r="L25262" t="s">
        <v>15</v>
      </c>
    </row>
    <row r="25263" spans="1:12">
      <c r="A25263" t="e">
        <f ca="1">E00251619053021</f>
        <v>#NAME?</v>
      </c>
      <c r="B25263">
        <v>109</v>
      </c>
      <c r="C25263" t="s">
        <v>480</v>
      </c>
      <c r="D25263" s="1">
        <v>42360</v>
      </c>
      <c r="F25263">
        <v>1</v>
      </c>
      <c r="G25263">
        <v>2149</v>
      </c>
      <c r="H25263" t="s">
        <v>484</v>
      </c>
      <c r="J25263" t="s">
        <v>14</v>
      </c>
      <c r="K25263">
        <v>65</v>
      </c>
      <c r="L25263" t="s">
        <v>15</v>
      </c>
    </row>
    <row r="25264" spans="1:12">
      <c r="A25264" t="e">
        <f ca="1">E00251619053021</f>
        <v>#NAME?</v>
      </c>
      <c r="B25264">
        <v>109</v>
      </c>
      <c r="C25264" t="s">
        <v>480</v>
      </c>
      <c r="D25264" s="1">
        <v>42824</v>
      </c>
      <c r="F25264">
        <v>1</v>
      </c>
      <c r="G25264">
        <v>4019</v>
      </c>
      <c r="H25264" t="s">
        <v>26</v>
      </c>
      <c r="J25264" t="s">
        <v>14</v>
      </c>
      <c r="K25264">
        <v>66</v>
      </c>
      <c r="L25264" t="s">
        <v>15</v>
      </c>
    </row>
    <row r="25265" spans="1:12">
      <c r="A25265" t="e">
        <f ca="1">E00251439068821</f>
        <v>#NAME?</v>
      </c>
      <c r="B25265">
        <v>701</v>
      </c>
      <c r="C25265" t="s">
        <v>72</v>
      </c>
      <c r="D25265" s="1">
        <v>42867</v>
      </c>
      <c r="F25265">
        <v>5</v>
      </c>
      <c r="G25265">
        <v>4779</v>
      </c>
      <c r="H25265" t="s">
        <v>231</v>
      </c>
      <c r="J25265" t="s">
        <v>14</v>
      </c>
      <c r="K25265">
        <v>54</v>
      </c>
      <c r="L25265" t="s">
        <v>15</v>
      </c>
    </row>
    <row r="25266" spans="1:12">
      <c r="A25266" t="e">
        <f ca="1">E00251439068821</f>
        <v>#NAME?</v>
      </c>
      <c r="B25266">
        <v>701</v>
      </c>
      <c r="C25266" t="s">
        <v>72</v>
      </c>
      <c r="D25266" s="1">
        <v>42913</v>
      </c>
      <c r="F25266">
        <v>2</v>
      </c>
      <c r="G25266">
        <v>2724</v>
      </c>
      <c r="H25266" t="s">
        <v>73</v>
      </c>
      <c r="J25266" t="s">
        <v>14</v>
      </c>
      <c r="K25266">
        <v>54</v>
      </c>
      <c r="L25266" t="s">
        <v>15</v>
      </c>
    </row>
    <row r="25267" spans="1:12">
      <c r="A25267" t="e">
        <f t="shared" ref="A25267:A25273" ca="1" si="227">E00251513752721</f>
        <v>#NAME?</v>
      </c>
      <c r="B25267">
        <v>702</v>
      </c>
      <c r="C25267" t="s">
        <v>293</v>
      </c>
      <c r="D25267" s="1">
        <v>41106</v>
      </c>
      <c r="F25267">
        <v>2</v>
      </c>
      <c r="G25267">
        <v>38110</v>
      </c>
      <c r="H25267" t="s">
        <v>962</v>
      </c>
      <c r="J25267" t="s">
        <v>14</v>
      </c>
      <c r="K25267">
        <v>52</v>
      </c>
      <c r="L25267" t="s">
        <v>15</v>
      </c>
    </row>
    <row r="25268" spans="1:12">
      <c r="A25268" t="e">
        <f t="shared" ca="1" si="227"/>
        <v>#NAME?</v>
      </c>
      <c r="B25268">
        <v>702</v>
      </c>
      <c r="C25268" t="s">
        <v>293</v>
      </c>
      <c r="D25268" s="1">
        <v>42158</v>
      </c>
      <c r="F25268">
        <v>1</v>
      </c>
      <c r="G25268">
        <v>8798</v>
      </c>
      <c r="H25268" t="s">
        <v>314</v>
      </c>
      <c r="J25268" t="s">
        <v>14</v>
      </c>
      <c r="K25268">
        <v>55</v>
      </c>
      <c r="L25268" t="s">
        <v>15</v>
      </c>
    </row>
    <row r="25269" spans="1:12">
      <c r="A25269" t="e">
        <f t="shared" ca="1" si="227"/>
        <v>#NAME?</v>
      </c>
      <c r="B25269">
        <v>702</v>
      </c>
      <c r="C25269" t="s">
        <v>293</v>
      </c>
      <c r="D25269" s="1">
        <v>42170</v>
      </c>
      <c r="F25269">
        <v>2</v>
      </c>
      <c r="G25269">
        <v>8798</v>
      </c>
      <c r="H25269" t="s">
        <v>314</v>
      </c>
      <c r="J25269" t="s">
        <v>14</v>
      </c>
      <c r="K25269">
        <v>55</v>
      </c>
      <c r="L25269" t="s">
        <v>15</v>
      </c>
    </row>
    <row r="25270" spans="1:12">
      <c r="A25270" t="e">
        <f t="shared" ca="1" si="227"/>
        <v>#NAME?</v>
      </c>
      <c r="B25270">
        <v>702</v>
      </c>
      <c r="C25270" t="s">
        <v>293</v>
      </c>
      <c r="D25270" s="1">
        <v>41246</v>
      </c>
      <c r="F25270">
        <v>1</v>
      </c>
      <c r="G25270">
        <v>91</v>
      </c>
      <c r="H25270" t="s">
        <v>927</v>
      </c>
      <c r="J25270" t="s">
        <v>14</v>
      </c>
      <c r="K25270">
        <v>53</v>
      </c>
      <c r="L25270" t="s">
        <v>15</v>
      </c>
    </row>
    <row r="25271" spans="1:12">
      <c r="A25271" t="e">
        <f t="shared" ca="1" si="227"/>
        <v>#NAME?</v>
      </c>
      <c r="B25271">
        <v>702</v>
      </c>
      <c r="C25271" t="s">
        <v>293</v>
      </c>
      <c r="D25271" s="1">
        <v>42269</v>
      </c>
      <c r="F25271">
        <v>6</v>
      </c>
      <c r="G25271">
        <v>5289</v>
      </c>
      <c r="H25271" t="s">
        <v>936</v>
      </c>
      <c r="J25271" t="s">
        <v>14</v>
      </c>
      <c r="K25271">
        <v>55</v>
      </c>
      <c r="L25271" t="s">
        <v>15</v>
      </c>
    </row>
    <row r="25272" spans="1:12">
      <c r="A25272" t="e">
        <f t="shared" ca="1" si="227"/>
        <v>#NAME?</v>
      </c>
      <c r="B25272">
        <v>702</v>
      </c>
      <c r="C25272" t="s">
        <v>293</v>
      </c>
      <c r="D25272" s="1">
        <v>42297</v>
      </c>
      <c r="F25272">
        <v>1</v>
      </c>
      <c r="G25272">
        <v>49390</v>
      </c>
      <c r="H25272" t="s">
        <v>59</v>
      </c>
      <c r="J25272" t="s">
        <v>14</v>
      </c>
      <c r="K25272">
        <v>55</v>
      </c>
      <c r="L25272" t="s">
        <v>15</v>
      </c>
    </row>
    <row r="25273" spans="1:12">
      <c r="A25273" t="e">
        <f t="shared" ca="1" si="227"/>
        <v>#NAME?</v>
      </c>
      <c r="B25273">
        <v>702</v>
      </c>
      <c r="C25273" t="s">
        <v>293</v>
      </c>
      <c r="D25273" s="1">
        <v>42297</v>
      </c>
      <c r="F25273">
        <v>5</v>
      </c>
      <c r="G25273">
        <v>5289</v>
      </c>
      <c r="H25273" t="s">
        <v>936</v>
      </c>
      <c r="J25273" t="s">
        <v>14</v>
      </c>
      <c r="K25273">
        <v>55</v>
      </c>
      <c r="L25273" t="s">
        <v>15</v>
      </c>
    </row>
    <row r="25274" spans="1:12">
      <c r="A25274" t="e">
        <f ca="1">E00251619054621</f>
        <v>#NAME?</v>
      </c>
      <c r="B25274">
        <v>109</v>
      </c>
      <c r="C25274" t="s">
        <v>480</v>
      </c>
      <c r="D25274" s="1">
        <v>42033</v>
      </c>
      <c r="F25274">
        <v>2</v>
      </c>
      <c r="G25274">
        <v>2449</v>
      </c>
      <c r="H25274" t="s">
        <v>53</v>
      </c>
      <c r="J25274" t="s">
        <v>14</v>
      </c>
      <c r="K25274">
        <v>46</v>
      </c>
      <c r="L25274" t="s">
        <v>15</v>
      </c>
    </row>
    <row r="25275" spans="1:12">
      <c r="A25275" t="e">
        <f ca="1">E00251513752721</f>
        <v>#NAME?</v>
      </c>
      <c r="B25275">
        <v>702</v>
      </c>
      <c r="C25275" t="s">
        <v>293</v>
      </c>
      <c r="D25275" s="1">
        <v>43048</v>
      </c>
      <c r="F25275">
        <v>4</v>
      </c>
      <c r="G25275">
        <v>49390</v>
      </c>
      <c r="H25275" t="s">
        <v>59</v>
      </c>
      <c r="J25275" t="s">
        <v>14</v>
      </c>
      <c r="K25275">
        <v>58</v>
      </c>
      <c r="L25275" t="s">
        <v>15</v>
      </c>
    </row>
    <row r="25276" spans="1:12">
      <c r="A25276" t="e">
        <f ca="1">E00251619054621</f>
        <v>#NAME?</v>
      </c>
      <c r="B25276">
        <v>109</v>
      </c>
      <c r="C25276" t="s">
        <v>480</v>
      </c>
      <c r="D25276" s="1">
        <v>41652</v>
      </c>
      <c r="F25276">
        <v>1</v>
      </c>
      <c r="G25276">
        <v>5950</v>
      </c>
      <c r="H25276" t="s">
        <v>24</v>
      </c>
      <c r="J25276" t="s">
        <v>14</v>
      </c>
      <c r="K25276">
        <v>45</v>
      </c>
      <c r="L25276" t="s">
        <v>15</v>
      </c>
    </row>
    <row r="25277" spans="1:12">
      <c r="A25277" t="e">
        <f ca="1">E00251619054621</f>
        <v>#NAME?</v>
      </c>
      <c r="B25277">
        <v>109</v>
      </c>
      <c r="C25277" t="s">
        <v>480</v>
      </c>
      <c r="D25277" s="1">
        <v>43052</v>
      </c>
      <c r="F25277">
        <v>3</v>
      </c>
      <c r="G25277">
        <v>3879</v>
      </c>
      <c r="H25277" t="s">
        <v>1523</v>
      </c>
      <c r="J25277" t="s">
        <v>14</v>
      </c>
      <c r="K25277">
        <v>49</v>
      </c>
      <c r="L25277" t="s">
        <v>15</v>
      </c>
    </row>
    <row r="25278" spans="1:12">
      <c r="A25278" t="e">
        <f ca="1">E00251532372821</f>
        <v>#NAME?</v>
      </c>
      <c r="B25278">
        <v>6156</v>
      </c>
      <c r="C25278" t="s">
        <v>352</v>
      </c>
      <c r="D25278" s="1">
        <v>42800</v>
      </c>
      <c r="F25278">
        <v>2</v>
      </c>
      <c r="G25278">
        <v>3051</v>
      </c>
      <c r="H25278" t="s">
        <v>13</v>
      </c>
      <c r="J25278" t="s">
        <v>14</v>
      </c>
      <c r="K25278">
        <v>49</v>
      </c>
      <c r="L25278" t="s">
        <v>15</v>
      </c>
    </row>
    <row r="25279" spans="1:12">
      <c r="A25279" t="e">
        <f ca="1">E00251513752721</f>
        <v>#NAME?</v>
      </c>
      <c r="B25279">
        <v>702</v>
      </c>
      <c r="C25279" t="s">
        <v>293</v>
      </c>
      <c r="D25279" s="1">
        <v>42755</v>
      </c>
      <c r="F25279">
        <v>6</v>
      </c>
      <c r="G25279">
        <v>7233</v>
      </c>
      <c r="H25279" t="s">
        <v>412</v>
      </c>
      <c r="J25279" t="s">
        <v>14</v>
      </c>
      <c r="K25279">
        <v>57</v>
      </c>
      <c r="L25279" t="s">
        <v>15</v>
      </c>
    </row>
    <row r="25280" spans="1:12">
      <c r="A25280" t="e">
        <f ca="1">E00251716445321</f>
        <v>#NAME?</v>
      </c>
      <c r="B25280">
        <v>286</v>
      </c>
      <c r="C25280" t="s">
        <v>41</v>
      </c>
      <c r="D25280" s="1">
        <v>42702</v>
      </c>
      <c r="F25280">
        <v>1</v>
      </c>
      <c r="G25280">
        <v>25000</v>
      </c>
      <c r="H25280" t="s">
        <v>178</v>
      </c>
      <c r="J25280" t="s">
        <v>14</v>
      </c>
      <c r="K25280">
        <v>63</v>
      </c>
      <c r="L25280" t="s">
        <v>15</v>
      </c>
    </row>
    <row r="25281" spans="1:12">
      <c r="A25281" t="e">
        <f ca="1">E00251513752721</f>
        <v>#NAME?</v>
      </c>
      <c r="B25281">
        <v>702</v>
      </c>
      <c r="C25281" t="s">
        <v>293</v>
      </c>
      <c r="D25281" s="1">
        <v>40976</v>
      </c>
      <c r="F25281">
        <v>1</v>
      </c>
      <c r="G25281">
        <v>4019</v>
      </c>
      <c r="H25281" t="s">
        <v>26</v>
      </c>
      <c r="J25281" t="s">
        <v>14</v>
      </c>
      <c r="K25281">
        <v>52</v>
      </c>
      <c r="L25281" t="s">
        <v>15</v>
      </c>
    </row>
    <row r="25282" spans="1:12">
      <c r="A25282" t="e">
        <f ca="1">E00251513752721</f>
        <v>#NAME?</v>
      </c>
      <c r="B25282">
        <v>702</v>
      </c>
      <c r="C25282" t="s">
        <v>293</v>
      </c>
      <c r="D25282" s="1">
        <v>42788</v>
      </c>
      <c r="F25282">
        <v>5</v>
      </c>
      <c r="G25282">
        <v>71536</v>
      </c>
      <c r="H25282" t="s">
        <v>70</v>
      </c>
      <c r="J25282" t="s">
        <v>14</v>
      </c>
      <c r="K25282">
        <v>57</v>
      </c>
      <c r="L25282" t="s">
        <v>15</v>
      </c>
    </row>
    <row r="25283" spans="1:12">
      <c r="A25283" t="e">
        <f ca="1">E00251716445321</f>
        <v>#NAME?</v>
      </c>
      <c r="B25283">
        <v>7504</v>
      </c>
      <c r="C25283" t="s">
        <v>162</v>
      </c>
      <c r="D25283" s="1">
        <v>42851</v>
      </c>
      <c r="F25283">
        <v>2</v>
      </c>
      <c r="G25283">
        <v>4019</v>
      </c>
      <c r="H25283" t="s">
        <v>26</v>
      </c>
      <c r="J25283" t="s">
        <v>14</v>
      </c>
      <c r="K25283">
        <v>63</v>
      </c>
      <c r="L25283" t="s">
        <v>15</v>
      </c>
    </row>
    <row r="25284" spans="1:12">
      <c r="A25284" t="e">
        <f ca="1">E00251716445321</f>
        <v>#NAME?</v>
      </c>
      <c r="B25284">
        <v>7504</v>
      </c>
      <c r="C25284" t="s">
        <v>162</v>
      </c>
      <c r="D25284" s="1">
        <v>43088</v>
      </c>
      <c r="F25284">
        <v>6</v>
      </c>
      <c r="G25284">
        <v>4019</v>
      </c>
      <c r="H25284" t="s">
        <v>26</v>
      </c>
      <c r="J25284" t="s">
        <v>14</v>
      </c>
      <c r="K25284">
        <v>64</v>
      </c>
      <c r="L25284" t="s">
        <v>15</v>
      </c>
    </row>
    <row r="25285" spans="1:12">
      <c r="A25285" t="e">
        <f ca="1">E00251513752721</f>
        <v>#NAME?</v>
      </c>
      <c r="B25285">
        <v>702</v>
      </c>
      <c r="C25285" t="s">
        <v>293</v>
      </c>
      <c r="D25285" s="1">
        <v>41012</v>
      </c>
      <c r="F25285">
        <v>4</v>
      </c>
      <c r="G25285">
        <v>71536</v>
      </c>
      <c r="H25285" t="s">
        <v>70</v>
      </c>
      <c r="J25285" t="s">
        <v>14</v>
      </c>
      <c r="K25285">
        <v>52</v>
      </c>
      <c r="L25285" t="s">
        <v>15</v>
      </c>
    </row>
    <row r="25286" spans="1:12">
      <c r="A25286" t="e">
        <f ca="1">E00251513752721</f>
        <v>#NAME?</v>
      </c>
      <c r="B25286">
        <v>702</v>
      </c>
      <c r="C25286" t="s">
        <v>293</v>
      </c>
      <c r="D25286" s="1">
        <v>41225</v>
      </c>
      <c r="F25286">
        <v>5</v>
      </c>
      <c r="G25286">
        <v>71536</v>
      </c>
      <c r="H25286" t="s">
        <v>70</v>
      </c>
      <c r="J25286" t="s">
        <v>14</v>
      </c>
      <c r="K25286">
        <v>53</v>
      </c>
      <c r="L25286" t="s">
        <v>15</v>
      </c>
    </row>
    <row r="25287" spans="1:12">
      <c r="A25287" t="e">
        <f ca="1">E00251513752721</f>
        <v>#NAME?</v>
      </c>
      <c r="B25287">
        <v>702</v>
      </c>
      <c r="C25287" t="s">
        <v>293</v>
      </c>
      <c r="D25287" s="1">
        <v>42269</v>
      </c>
      <c r="F25287">
        <v>4</v>
      </c>
      <c r="G25287">
        <v>27800</v>
      </c>
      <c r="H25287" t="s">
        <v>145</v>
      </c>
      <c r="J25287" t="s">
        <v>14</v>
      </c>
      <c r="K25287">
        <v>55</v>
      </c>
      <c r="L25287" t="s">
        <v>15</v>
      </c>
    </row>
    <row r="25288" spans="1:12">
      <c r="A25288" t="e">
        <f ca="1">E00251531468021</f>
        <v>#NAME?</v>
      </c>
      <c r="B25288">
        <v>703</v>
      </c>
      <c r="C25288" t="s">
        <v>305</v>
      </c>
      <c r="D25288" s="1">
        <v>41115</v>
      </c>
      <c r="F25288">
        <v>1</v>
      </c>
      <c r="G25288">
        <v>7245</v>
      </c>
      <c r="H25288" t="s">
        <v>116</v>
      </c>
      <c r="J25288" t="s">
        <v>14</v>
      </c>
      <c r="K25288">
        <v>37</v>
      </c>
      <c r="L25288" t="s">
        <v>15</v>
      </c>
    </row>
    <row r="25289" spans="1:12">
      <c r="A25289" t="e">
        <f ca="1">E00251432196721</f>
        <v>#NAME?</v>
      </c>
      <c r="B25289">
        <v>449</v>
      </c>
      <c r="C25289" t="s">
        <v>124</v>
      </c>
      <c r="D25289" s="1">
        <v>41825</v>
      </c>
      <c r="F25289">
        <v>2</v>
      </c>
      <c r="G25289">
        <v>72885</v>
      </c>
      <c r="H25289" t="s">
        <v>354</v>
      </c>
      <c r="J25289" t="s">
        <v>14</v>
      </c>
      <c r="K25289">
        <v>45</v>
      </c>
      <c r="L25289" t="s">
        <v>15</v>
      </c>
    </row>
    <row r="25290" spans="1:12">
      <c r="A25290" t="e">
        <f ca="1">E00251432196721</f>
        <v>#NAME?</v>
      </c>
      <c r="B25290">
        <v>449</v>
      </c>
      <c r="C25290" t="s">
        <v>124</v>
      </c>
      <c r="D25290" s="1">
        <v>41887</v>
      </c>
      <c r="F25290">
        <v>2</v>
      </c>
      <c r="G25290">
        <v>5950</v>
      </c>
      <c r="H25290" t="s">
        <v>24</v>
      </c>
      <c r="J25290" t="s">
        <v>14</v>
      </c>
      <c r="K25290">
        <v>45</v>
      </c>
      <c r="L25290" t="s">
        <v>15</v>
      </c>
    </row>
    <row r="25291" spans="1:12">
      <c r="A25291" t="e">
        <f ca="1">E00251619053021</f>
        <v>#NAME?</v>
      </c>
      <c r="B25291">
        <v>109</v>
      </c>
      <c r="C25291" t="s">
        <v>480</v>
      </c>
      <c r="D25291" s="1">
        <v>42418</v>
      </c>
      <c r="F25291">
        <v>2</v>
      </c>
      <c r="G25291">
        <v>4019</v>
      </c>
      <c r="H25291" t="s">
        <v>26</v>
      </c>
      <c r="J25291" t="s">
        <v>14</v>
      </c>
      <c r="K25291">
        <v>65</v>
      </c>
      <c r="L25291" t="s">
        <v>15</v>
      </c>
    </row>
    <row r="25292" spans="1:12">
      <c r="A25292" t="e">
        <f ca="1">E00251531966421</f>
        <v>#NAME?</v>
      </c>
      <c r="B25292">
        <v>449</v>
      </c>
      <c r="C25292" t="s">
        <v>124</v>
      </c>
      <c r="D25292" s="1">
        <v>41390</v>
      </c>
      <c r="F25292">
        <v>1</v>
      </c>
      <c r="G25292">
        <v>30000</v>
      </c>
      <c r="H25292" t="s">
        <v>144</v>
      </c>
      <c r="J25292" t="s">
        <v>14</v>
      </c>
      <c r="K25292">
        <v>43</v>
      </c>
      <c r="L25292" t="s">
        <v>15</v>
      </c>
    </row>
    <row r="25293" spans="1:12">
      <c r="A25293" t="e">
        <f ca="1">E00251531360421</f>
        <v>#NAME?</v>
      </c>
      <c r="B25293">
        <v>1786</v>
      </c>
      <c r="C25293" t="s">
        <v>37</v>
      </c>
      <c r="D25293" s="1">
        <v>41277</v>
      </c>
      <c r="F25293">
        <v>1</v>
      </c>
      <c r="G25293">
        <v>4659</v>
      </c>
      <c r="H25293" t="s">
        <v>47</v>
      </c>
      <c r="J25293" t="s">
        <v>14</v>
      </c>
      <c r="K25293">
        <v>38</v>
      </c>
      <c r="L25293" t="s">
        <v>15</v>
      </c>
    </row>
    <row r="25294" spans="1:12">
      <c r="A25294" t="e">
        <f ca="1">E00251532489321</f>
        <v>#NAME?</v>
      </c>
      <c r="B25294">
        <v>336</v>
      </c>
      <c r="C25294" t="s">
        <v>901</v>
      </c>
      <c r="D25294" s="1">
        <v>41390</v>
      </c>
      <c r="F25294">
        <v>1</v>
      </c>
      <c r="G25294">
        <v>7089</v>
      </c>
      <c r="H25294" t="s">
        <v>487</v>
      </c>
      <c r="J25294" t="s">
        <v>14</v>
      </c>
      <c r="K25294">
        <v>38</v>
      </c>
      <c r="L25294" t="s">
        <v>15</v>
      </c>
    </row>
    <row r="25295" spans="1:12">
      <c r="A25295" t="e">
        <f ca="1">E00251432383521</f>
        <v>#NAME?</v>
      </c>
      <c r="B25295">
        <v>489</v>
      </c>
      <c r="C25295" t="s">
        <v>100</v>
      </c>
      <c r="D25295" s="1">
        <v>41962</v>
      </c>
      <c r="F25295">
        <v>1</v>
      </c>
      <c r="G25295">
        <v>78650</v>
      </c>
      <c r="H25295" t="s">
        <v>414</v>
      </c>
      <c r="J25295" t="s">
        <v>14</v>
      </c>
      <c r="K25295">
        <v>48</v>
      </c>
      <c r="L25295" t="s">
        <v>22</v>
      </c>
    </row>
    <row r="25296" spans="1:12">
      <c r="A25296" t="e">
        <f ca="1">E00251432383521</f>
        <v>#NAME?</v>
      </c>
      <c r="B25296">
        <v>489</v>
      </c>
      <c r="C25296" t="s">
        <v>100</v>
      </c>
      <c r="D25296" s="1">
        <v>42863</v>
      </c>
      <c r="F25296">
        <v>1</v>
      </c>
      <c r="G25296">
        <v>3829</v>
      </c>
      <c r="H25296" t="s">
        <v>419</v>
      </c>
      <c r="J25296" t="s">
        <v>14</v>
      </c>
      <c r="K25296">
        <v>50</v>
      </c>
      <c r="L25296" t="s">
        <v>15</v>
      </c>
    </row>
    <row r="25297" spans="1:12">
      <c r="A25297" t="e">
        <f ca="1">E00251439824521</f>
        <v>#NAME?</v>
      </c>
      <c r="B25297">
        <v>489</v>
      </c>
      <c r="C25297" t="s">
        <v>100</v>
      </c>
      <c r="D25297" s="1">
        <v>42965</v>
      </c>
      <c r="F25297">
        <v>1</v>
      </c>
      <c r="G25297">
        <v>7175</v>
      </c>
      <c r="H25297" t="s">
        <v>689</v>
      </c>
      <c r="J25297" t="s">
        <v>14</v>
      </c>
      <c r="K25297">
        <v>56</v>
      </c>
      <c r="L25297" t="s">
        <v>15</v>
      </c>
    </row>
    <row r="25298" spans="1:12">
      <c r="A25298" t="e">
        <f ca="1">E00251513292821</f>
        <v>#NAME?</v>
      </c>
      <c r="B25298">
        <v>467</v>
      </c>
      <c r="C25298" t="s">
        <v>232</v>
      </c>
      <c r="D25298" s="1">
        <v>41103</v>
      </c>
      <c r="F25298">
        <v>3</v>
      </c>
      <c r="G25298">
        <v>7962</v>
      </c>
      <c r="H25298" t="s">
        <v>111</v>
      </c>
      <c r="J25298" t="s">
        <v>14</v>
      </c>
      <c r="K25298">
        <v>53</v>
      </c>
      <c r="L25298" t="s">
        <v>22</v>
      </c>
    </row>
    <row r="25299" spans="1:12">
      <c r="A25299" t="e">
        <f ca="1">E00251513292821</f>
        <v>#NAME?</v>
      </c>
      <c r="B25299">
        <v>467</v>
      </c>
      <c r="C25299" t="s">
        <v>232</v>
      </c>
      <c r="D25299" s="1">
        <v>41124</v>
      </c>
      <c r="F25299">
        <v>6</v>
      </c>
      <c r="G25299">
        <v>27800</v>
      </c>
      <c r="H25299" t="s">
        <v>145</v>
      </c>
      <c r="J25299" t="s">
        <v>14</v>
      </c>
      <c r="K25299">
        <v>53</v>
      </c>
      <c r="L25299" t="s">
        <v>15</v>
      </c>
    </row>
    <row r="25300" spans="1:12">
      <c r="A25300" t="e">
        <f ca="1">E00251532489321</f>
        <v>#NAME?</v>
      </c>
      <c r="B25300">
        <v>336</v>
      </c>
      <c r="C25300" t="s">
        <v>901</v>
      </c>
      <c r="D25300" s="1">
        <v>42195</v>
      </c>
      <c r="F25300">
        <v>2</v>
      </c>
      <c r="G25300">
        <v>5990</v>
      </c>
      <c r="H25300" t="s">
        <v>60</v>
      </c>
      <c r="J25300" t="s">
        <v>14</v>
      </c>
      <c r="K25300">
        <v>41</v>
      </c>
      <c r="L25300" t="s">
        <v>15</v>
      </c>
    </row>
    <row r="25301" spans="1:12">
      <c r="A25301" t="e">
        <f ca="1">E00251532489321</f>
        <v>#NAME?</v>
      </c>
      <c r="B25301">
        <v>757</v>
      </c>
      <c r="C25301" t="s">
        <v>1180</v>
      </c>
      <c r="D25301" s="1">
        <v>43017</v>
      </c>
      <c r="F25301">
        <v>1</v>
      </c>
      <c r="G25301">
        <v>541</v>
      </c>
      <c r="H25301" t="s">
        <v>1599</v>
      </c>
      <c r="I25301" t="s">
        <v>56</v>
      </c>
      <c r="J25301" t="s">
        <v>57</v>
      </c>
      <c r="K25301">
        <v>43</v>
      </c>
      <c r="L25301" t="s">
        <v>15</v>
      </c>
    </row>
    <row r="25302" spans="1:12">
      <c r="A25302" t="e">
        <f ca="1">E00251432383521</f>
        <v>#NAME?</v>
      </c>
      <c r="B25302">
        <v>489</v>
      </c>
      <c r="C25302" t="s">
        <v>100</v>
      </c>
      <c r="D25302" s="1">
        <v>43017</v>
      </c>
      <c r="F25302">
        <v>2</v>
      </c>
      <c r="G25302">
        <v>5589</v>
      </c>
      <c r="H25302" t="s">
        <v>152</v>
      </c>
      <c r="J25302" t="s">
        <v>14</v>
      </c>
      <c r="K25302">
        <v>51</v>
      </c>
      <c r="L25302" t="s">
        <v>15</v>
      </c>
    </row>
    <row r="25303" spans="1:12">
      <c r="A25303" t="e">
        <f ca="1">E00251617139121</f>
        <v>#NAME?</v>
      </c>
      <c r="B25303">
        <v>500</v>
      </c>
      <c r="C25303" t="s">
        <v>161</v>
      </c>
      <c r="D25303" s="1">
        <v>42450</v>
      </c>
      <c r="F25303">
        <v>1</v>
      </c>
      <c r="G25303">
        <v>38619</v>
      </c>
      <c r="H25303" t="s">
        <v>299</v>
      </c>
      <c r="J25303" t="s">
        <v>14</v>
      </c>
      <c r="K25303">
        <v>44</v>
      </c>
      <c r="L25303" t="s">
        <v>15</v>
      </c>
    </row>
    <row r="25304" spans="1:12">
      <c r="A25304" t="e">
        <f ca="1">E00251531497221</f>
        <v>#NAME?</v>
      </c>
      <c r="B25304">
        <v>1786</v>
      </c>
      <c r="C25304" t="s">
        <v>37</v>
      </c>
      <c r="D25304" s="1">
        <v>42795</v>
      </c>
      <c r="F25304">
        <v>2</v>
      </c>
      <c r="G25304">
        <v>4659</v>
      </c>
      <c r="H25304" t="s">
        <v>47</v>
      </c>
      <c r="J25304" t="s">
        <v>14</v>
      </c>
      <c r="K25304">
        <v>65</v>
      </c>
      <c r="L25304" t="s">
        <v>15</v>
      </c>
    </row>
    <row r="25305" spans="1:12">
      <c r="A25305" t="e">
        <f ca="1">E00251429170621</f>
        <v>#NAME?</v>
      </c>
      <c r="B25305">
        <v>296</v>
      </c>
      <c r="C25305" t="s">
        <v>119</v>
      </c>
      <c r="D25305" s="1">
        <v>42426</v>
      </c>
      <c r="F25305">
        <v>2</v>
      </c>
      <c r="G25305">
        <v>9233</v>
      </c>
      <c r="H25305" t="s">
        <v>877</v>
      </c>
      <c r="J25305" t="s">
        <v>14</v>
      </c>
      <c r="K25305">
        <v>52</v>
      </c>
      <c r="L25305" t="s">
        <v>15</v>
      </c>
    </row>
    <row r="25306" spans="1:12">
      <c r="A25306" t="e">
        <f ca="1">E00251429170621</f>
        <v>#NAME?</v>
      </c>
      <c r="B25306">
        <v>296</v>
      </c>
      <c r="C25306" t="s">
        <v>119</v>
      </c>
      <c r="D25306" s="1">
        <v>42886</v>
      </c>
      <c r="F25306">
        <v>1</v>
      </c>
      <c r="G25306">
        <v>78609</v>
      </c>
      <c r="H25306" t="s">
        <v>240</v>
      </c>
      <c r="J25306" t="s">
        <v>14</v>
      </c>
      <c r="K25306">
        <v>54</v>
      </c>
      <c r="L25306" t="s">
        <v>22</v>
      </c>
    </row>
    <row r="25307" spans="1:12">
      <c r="A25307" t="e">
        <f ca="1">E00251510702121</f>
        <v>#NAME?</v>
      </c>
      <c r="B25307">
        <v>104</v>
      </c>
      <c r="C25307" t="s">
        <v>88</v>
      </c>
      <c r="D25307" s="1">
        <v>42937</v>
      </c>
      <c r="F25307">
        <v>2</v>
      </c>
      <c r="G25307">
        <v>49390</v>
      </c>
      <c r="H25307" t="s">
        <v>59</v>
      </c>
      <c r="J25307" t="s">
        <v>14</v>
      </c>
      <c r="K25307">
        <v>48</v>
      </c>
      <c r="L25307" t="s">
        <v>15</v>
      </c>
    </row>
    <row r="25308" spans="1:12">
      <c r="A25308" t="e">
        <f ca="1">E00251531826221</f>
        <v>#NAME?</v>
      </c>
      <c r="B25308">
        <v>1786</v>
      </c>
      <c r="C25308" t="s">
        <v>37</v>
      </c>
      <c r="D25308" s="1">
        <v>42517</v>
      </c>
      <c r="F25308">
        <v>3</v>
      </c>
      <c r="G25308">
        <v>2531</v>
      </c>
      <c r="H25308" t="s">
        <v>515</v>
      </c>
      <c r="J25308" t="s">
        <v>14</v>
      </c>
      <c r="K25308">
        <v>42</v>
      </c>
      <c r="L25308" t="s">
        <v>15</v>
      </c>
    </row>
    <row r="25309" spans="1:12">
      <c r="A25309" t="e">
        <f ca="1">E00251531826221</f>
        <v>#NAME?</v>
      </c>
      <c r="B25309">
        <v>1786</v>
      </c>
      <c r="C25309" t="s">
        <v>37</v>
      </c>
      <c r="D25309" s="1">
        <v>42523</v>
      </c>
      <c r="F25309">
        <v>1</v>
      </c>
      <c r="G25309">
        <v>4019</v>
      </c>
      <c r="H25309" t="s">
        <v>26</v>
      </c>
      <c r="J25309" t="s">
        <v>14</v>
      </c>
      <c r="K25309">
        <v>42</v>
      </c>
      <c r="L25309" t="s">
        <v>15</v>
      </c>
    </row>
    <row r="25310" spans="1:12">
      <c r="A25310" t="e">
        <f ca="1">E00251510213921</f>
        <v>#NAME?</v>
      </c>
      <c r="B25310">
        <v>165</v>
      </c>
      <c r="C25310" t="s">
        <v>461</v>
      </c>
      <c r="D25310" s="1">
        <v>41295</v>
      </c>
      <c r="F25310">
        <v>2</v>
      </c>
      <c r="G25310">
        <v>7245</v>
      </c>
      <c r="H25310" t="s">
        <v>116</v>
      </c>
      <c r="J25310" t="s">
        <v>14</v>
      </c>
      <c r="K25310">
        <v>53</v>
      </c>
      <c r="L25310" t="s">
        <v>15</v>
      </c>
    </row>
    <row r="25311" spans="1:12">
      <c r="A25311" t="e">
        <f ca="1">E00251510213921</f>
        <v>#NAME?</v>
      </c>
      <c r="B25311">
        <v>165</v>
      </c>
      <c r="C25311" t="s">
        <v>461</v>
      </c>
      <c r="D25311" s="1">
        <v>41710</v>
      </c>
      <c r="F25311">
        <v>1</v>
      </c>
      <c r="G25311">
        <v>7290</v>
      </c>
      <c r="H25311" t="s">
        <v>707</v>
      </c>
      <c r="J25311" t="s">
        <v>14</v>
      </c>
      <c r="K25311">
        <v>54</v>
      </c>
      <c r="L25311" t="s">
        <v>15</v>
      </c>
    </row>
    <row r="25312" spans="1:12">
      <c r="A25312" t="e">
        <f ca="1">E00251619839021</f>
        <v>#NAME?</v>
      </c>
      <c r="B25312">
        <v>437</v>
      </c>
      <c r="C25312" t="s">
        <v>216</v>
      </c>
      <c r="D25312" s="1">
        <v>42256</v>
      </c>
      <c r="F25312">
        <v>1</v>
      </c>
      <c r="G25312">
        <v>2449</v>
      </c>
      <c r="H25312" t="s">
        <v>53</v>
      </c>
      <c r="J25312" t="s">
        <v>14</v>
      </c>
      <c r="K25312">
        <v>49</v>
      </c>
      <c r="L25312" t="s">
        <v>15</v>
      </c>
    </row>
    <row r="25313" spans="1:12">
      <c r="A25313" t="e">
        <f ca="1">E00251432383521</f>
        <v>#NAME?</v>
      </c>
      <c r="B25313">
        <v>489</v>
      </c>
      <c r="C25313" t="s">
        <v>100</v>
      </c>
      <c r="D25313" s="1">
        <v>42642</v>
      </c>
      <c r="F25313">
        <v>1</v>
      </c>
      <c r="G25313">
        <v>460</v>
      </c>
      <c r="H25313" t="s">
        <v>16</v>
      </c>
      <c r="J25313" t="s">
        <v>14</v>
      </c>
      <c r="K25313">
        <v>50</v>
      </c>
      <c r="L25313" t="s">
        <v>15</v>
      </c>
    </row>
    <row r="25314" spans="1:12">
      <c r="A25314" t="e">
        <f ca="1">E00251532372821</f>
        <v>#NAME?</v>
      </c>
      <c r="B25314">
        <v>6156</v>
      </c>
      <c r="C25314" t="s">
        <v>352</v>
      </c>
      <c r="D25314" s="1">
        <v>42704</v>
      </c>
      <c r="F25314">
        <v>1</v>
      </c>
      <c r="G25314">
        <v>4019</v>
      </c>
      <c r="H25314" t="s">
        <v>26</v>
      </c>
      <c r="J25314" t="s">
        <v>14</v>
      </c>
      <c r="K25314">
        <v>49</v>
      </c>
      <c r="L25314" t="s">
        <v>15</v>
      </c>
    </row>
    <row r="25315" spans="1:12">
      <c r="A25315" t="e">
        <f ca="1">E00251512443421</f>
        <v>#NAME?</v>
      </c>
      <c r="B25315">
        <v>1929</v>
      </c>
      <c r="C25315" t="s">
        <v>195</v>
      </c>
      <c r="D25315" s="1">
        <v>41436</v>
      </c>
      <c r="F25315">
        <v>1</v>
      </c>
      <c r="G25315">
        <v>2800</v>
      </c>
      <c r="H25315" t="s">
        <v>717</v>
      </c>
      <c r="J25315" t="s">
        <v>14</v>
      </c>
      <c r="K25315">
        <v>53</v>
      </c>
      <c r="L25315" t="s">
        <v>15</v>
      </c>
    </row>
    <row r="25316" spans="1:12">
      <c r="A25316" t="e">
        <f ca="1">E00251531865821</f>
        <v>#NAME?</v>
      </c>
      <c r="B25316">
        <v>702</v>
      </c>
      <c r="C25316" t="s">
        <v>293</v>
      </c>
      <c r="D25316" s="1">
        <v>42062</v>
      </c>
      <c r="F25316">
        <v>4</v>
      </c>
      <c r="G25316">
        <v>69010</v>
      </c>
      <c r="H25316" t="s">
        <v>294</v>
      </c>
      <c r="J25316" t="s">
        <v>14</v>
      </c>
      <c r="K25316">
        <v>54</v>
      </c>
      <c r="L25316" t="s">
        <v>15</v>
      </c>
    </row>
    <row r="25317" spans="1:12">
      <c r="A25317" t="e">
        <f ca="1">E00251531865821</f>
        <v>#NAME?</v>
      </c>
      <c r="B25317">
        <v>702</v>
      </c>
      <c r="C25317" t="s">
        <v>293</v>
      </c>
      <c r="D25317" s="1">
        <v>42328</v>
      </c>
      <c r="F25317">
        <v>1</v>
      </c>
      <c r="G25317">
        <v>72632</v>
      </c>
      <c r="H25317" t="s">
        <v>107</v>
      </c>
      <c r="J25317" t="s">
        <v>14</v>
      </c>
      <c r="K25317">
        <v>55</v>
      </c>
      <c r="L25317" t="s">
        <v>15</v>
      </c>
    </row>
    <row r="25318" spans="1:12">
      <c r="A25318" t="e">
        <f ca="1">E00251531865821</f>
        <v>#NAME?</v>
      </c>
      <c r="B25318">
        <v>702</v>
      </c>
      <c r="C25318" t="s">
        <v>293</v>
      </c>
      <c r="D25318" s="1">
        <v>42653</v>
      </c>
      <c r="F25318">
        <v>2</v>
      </c>
      <c r="G25318">
        <v>7062</v>
      </c>
      <c r="H25318" t="s">
        <v>97</v>
      </c>
      <c r="J25318" t="s">
        <v>14</v>
      </c>
      <c r="K25318">
        <v>55</v>
      </c>
      <c r="L25318" t="s">
        <v>15</v>
      </c>
    </row>
    <row r="25319" spans="1:12">
      <c r="A25319" t="e">
        <f ca="1">E00251430176021</f>
        <v>#NAME?</v>
      </c>
      <c r="B25319">
        <v>445</v>
      </c>
      <c r="C25319" t="s">
        <v>23</v>
      </c>
      <c r="D25319" s="1">
        <v>41892</v>
      </c>
      <c r="F25319">
        <v>1</v>
      </c>
      <c r="G25319">
        <v>6809</v>
      </c>
      <c r="H25319" t="s">
        <v>790</v>
      </c>
      <c r="J25319" t="s">
        <v>14</v>
      </c>
      <c r="K25319">
        <v>56</v>
      </c>
      <c r="L25319" t="s">
        <v>15</v>
      </c>
    </row>
    <row r="25320" spans="1:12">
      <c r="A25320" t="e">
        <f ca="1">E00251430176021</f>
        <v>#NAME?</v>
      </c>
      <c r="B25320">
        <v>445</v>
      </c>
      <c r="C25320" t="s">
        <v>23</v>
      </c>
      <c r="D25320" s="1">
        <v>41942</v>
      </c>
      <c r="F25320">
        <v>2</v>
      </c>
      <c r="G25320">
        <v>496</v>
      </c>
      <c r="H25320" t="s">
        <v>190</v>
      </c>
      <c r="J25320" t="s">
        <v>14</v>
      </c>
      <c r="K25320">
        <v>57</v>
      </c>
      <c r="L25320" t="s">
        <v>15</v>
      </c>
    </row>
    <row r="25321" spans="1:12">
      <c r="A25321" t="e">
        <f ca="1">E00251618088321</f>
        <v>#NAME?</v>
      </c>
      <c r="B25321">
        <v>389</v>
      </c>
      <c r="C25321" t="s">
        <v>763</v>
      </c>
      <c r="D25321" s="1">
        <v>41936</v>
      </c>
      <c r="F25321">
        <v>1</v>
      </c>
      <c r="G25321">
        <v>30748</v>
      </c>
      <c r="H25321" t="s">
        <v>50</v>
      </c>
      <c r="J25321" t="s">
        <v>14</v>
      </c>
      <c r="K25321">
        <v>48</v>
      </c>
      <c r="L25321" t="s">
        <v>15</v>
      </c>
    </row>
    <row r="25322" spans="1:12">
      <c r="A25322" t="e">
        <f ca="1">E00251430379621</f>
        <v>#NAME?</v>
      </c>
      <c r="B25322">
        <v>1933</v>
      </c>
      <c r="C25322" t="s">
        <v>151</v>
      </c>
      <c r="D25322" s="1">
        <v>41837</v>
      </c>
      <c r="F25322">
        <v>1</v>
      </c>
      <c r="G25322">
        <v>1119</v>
      </c>
      <c r="H25322" t="s">
        <v>638</v>
      </c>
      <c r="J25322" t="s">
        <v>14</v>
      </c>
      <c r="K25322">
        <v>51</v>
      </c>
      <c r="L25322" t="s">
        <v>15</v>
      </c>
    </row>
    <row r="25323" spans="1:12">
      <c r="A25323" t="e">
        <f ca="1">E00251430379621</f>
        <v>#NAME?</v>
      </c>
      <c r="B25323">
        <v>1933</v>
      </c>
      <c r="C25323" t="s">
        <v>151</v>
      </c>
      <c r="D25323" s="1">
        <v>43089</v>
      </c>
      <c r="F25323">
        <v>1</v>
      </c>
      <c r="G25323">
        <v>4019</v>
      </c>
      <c r="H25323" t="s">
        <v>26</v>
      </c>
      <c r="J25323" t="s">
        <v>14</v>
      </c>
      <c r="K25323">
        <v>54</v>
      </c>
      <c r="L25323" t="s">
        <v>15</v>
      </c>
    </row>
    <row r="25324" spans="1:12">
      <c r="A25324" t="e">
        <f ca="1">E00251439824521</f>
        <v>#NAME?</v>
      </c>
      <c r="B25324">
        <v>489</v>
      </c>
      <c r="C25324" t="s">
        <v>100</v>
      </c>
      <c r="D25324" s="1">
        <v>41605</v>
      </c>
      <c r="F25324">
        <v>1</v>
      </c>
      <c r="G25324">
        <v>78650</v>
      </c>
      <c r="H25324" t="s">
        <v>414</v>
      </c>
      <c r="J25324" t="s">
        <v>14</v>
      </c>
      <c r="K25324">
        <v>53</v>
      </c>
      <c r="L25324" t="s">
        <v>22</v>
      </c>
    </row>
    <row r="25325" spans="1:12">
      <c r="A25325" t="e">
        <f ca="1">E00251432383521</f>
        <v>#NAME?</v>
      </c>
      <c r="B25325">
        <v>6046</v>
      </c>
      <c r="C25325" t="s">
        <v>98</v>
      </c>
      <c r="D25325" s="1">
        <v>41695</v>
      </c>
      <c r="F25325">
        <v>1</v>
      </c>
      <c r="G25325">
        <v>463</v>
      </c>
      <c r="H25325" t="s">
        <v>259</v>
      </c>
      <c r="I25325" t="s">
        <v>56</v>
      </c>
      <c r="J25325" t="s">
        <v>57</v>
      </c>
      <c r="K25325">
        <v>47</v>
      </c>
      <c r="L25325" t="s">
        <v>15</v>
      </c>
    </row>
    <row r="25326" spans="1:12">
      <c r="A25326" t="e">
        <f ca="1">E00251427552621</f>
        <v>#NAME?</v>
      </c>
      <c r="B25326">
        <v>30</v>
      </c>
      <c r="C25326" t="s">
        <v>344</v>
      </c>
      <c r="D25326" s="1">
        <v>40996</v>
      </c>
      <c r="F25326">
        <v>1</v>
      </c>
      <c r="G25326">
        <v>82381</v>
      </c>
      <c r="H25326" t="s">
        <v>1375</v>
      </c>
      <c r="J25326" t="s">
        <v>14</v>
      </c>
      <c r="K25326">
        <v>44</v>
      </c>
      <c r="L25326" t="s">
        <v>15</v>
      </c>
    </row>
    <row r="25327" spans="1:12">
      <c r="A25327" t="e">
        <f ca="1">E00251531865821</f>
        <v>#NAME?</v>
      </c>
      <c r="B25327">
        <v>703</v>
      </c>
      <c r="C25327" t="s">
        <v>305</v>
      </c>
      <c r="D25327" s="1">
        <v>42154</v>
      </c>
      <c r="F25327">
        <v>5</v>
      </c>
      <c r="G25327">
        <v>6264</v>
      </c>
      <c r="H25327" t="s">
        <v>295</v>
      </c>
      <c r="J25327" t="s">
        <v>14</v>
      </c>
      <c r="K25327">
        <v>54</v>
      </c>
      <c r="L25327" t="s">
        <v>15</v>
      </c>
    </row>
    <row r="25328" spans="1:12">
      <c r="A25328" t="e">
        <f ca="1">E00251424849521</f>
        <v>#NAME?</v>
      </c>
      <c r="B25328">
        <v>122</v>
      </c>
      <c r="C25328" t="s">
        <v>522</v>
      </c>
      <c r="D25328" s="1">
        <v>41873</v>
      </c>
      <c r="F25328">
        <v>2</v>
      </c>
      <c r="G25328">
        <v>5718</v>
      </c>
      <c r="H25328" t="s">
        <v>244</v>
      </c>
      <c r="J25328" t="s">
        <v>14</v>
      </c>
      <c r="K25328">
        <v>50</v>
      </c>
      <c r="L25328" t="s">
        <v>15</v>
      </c>
    </row>
    <row r="25329" spans="1:12">
      <c r="A25329" t="e">
        <f ca="1">E00251424849521</f>
        <v>#NAME?</v>
      </c>
      <c r="B25329">
        <v>122</v>
      </c>
      <c r="C25329" t="s">
        <v>522</v>
      </c>
      <c r="D25329" s="1">
        <v>42629</v>
      </c>
      <c r="F25329">
        <v>1</v>
      </c>
      <c r="G25329">
        <v>30000</v>
      </c>
      <c r="H25329" t="s">
        <v>144</v>
      </c>
      <c r="J25329" t="s">
        <v>14</v>
      </c>
      <c r="K25329">
        <v>52</v>
      </c>
      <c r="L25329" t="s">
        <v>15</v>
      </c>
    </row>
    <row r="25330" spans="1:12">
      <c r="A25330" t="e">
        <f ca="1">E00251427552621</f>
        <v>#NAME?</v>
      </c>
      <c r="B25330">
        <v>30</v>
      </c>
      <c r="C25330" t="s">
        <v>344</v>
      </c>
      <c r="D25330" s="1">
        <v>41673</v>
      </c>
      <c r="F25330">
        <v>1</v>
      </c>
      <c r="G25330">
        <v>46410</v>
      </c>
      <c r="H25330" t="s">
        <v>482</v>
      </c>
      <c r="J25330" t="s">
        <v>14</v>
      </c>
      <c r="K25330">
        <v>45</v>
      </c>
      <c r="L25330" t="s">
        <v>15</v>
      </c>
    </row>
    <row r="25331" spans="1:12">
      <c r="A25331" t="e">
        <f ca="1">E00251531360421</f>
        <v>#NAME?</v>
      </c>
      <c r="B25331">
        <v>1786</v>
      </c>
      <c r="C25331" t="s">
        <v>37</v>
      </c>
      <c r="D25331" s="1">
        <v>42378</v>
      </c>
      <c r="F25331">
        <v>2</v>
      </c>
      <c r="G25331">
        <v>6826</v>
      </c>
      <c r="H25331" t="s">
        <v>1342</v>
      </c>
      <c r="J25331" t="s">
        <v>14</v>
      </c>
      <c r="K25331">
        <v>41</v>
      </c>
      <c r="L25331" t="s">
        <v>15</v>
      </c>
    </row>
    <row r="25332" spans="1:12">
      <c r="A25332" t="e">
        <f ca="1">E00251429810321</f>
        <v>#NAME?</v>
      </c>
      <c r="B25332">
        <v>151</v>
      </c>
      <c r="C25332" t="s">
        <v>381</v>
      </c>
      <c r="D25332" s="1">
        <v>42279</v>
      </c>
      <c r="F25332">
        <v>3</v>
      </c>
      <c r="G25332">
        <v>4019</v>
      </c>
      <c r="H25332" t="s">
        <v>26</v>
      </c>
      <c r="J25332" t="s">
        <v>14</v>
      </c>
      <c r="K25332">
        <v>60</v>
      </c>
      <c r="L25332" t="s">
        <v>15</v>
      </c>
    </row>
    <row r="25333" spans="1:12">
      <c r="A25333" t="e">
        <f ca="1">E00251429810321</f>
        <v>#NAME?</v>
      </c>
      <c r="B25333">
        <v>151</v>
      </c>
      <c r="C25333" t="s">
        <v>381</v>
      </c>
      <c r="D25333" s="1">
        <v>42306</v>
      </c>
      <c r="F25333">
        <v>2</v>
      </c>
      <c r="G25333">
        <v>25000</v>
      </c>
      <c r="H25333" t="s">
        <v>178</v>
      </c>
      <c r="J25333" t="s">
        <v>14</v>
      </c>
      <c r="K25333">
        <v>60</v>
      </c>
      <c r="L25333" t="s">
        <v>15</v>
      </c>
    </row>
    <row r="25334" spans="1:12">
      <c r="A25334" t="e">
        <f ca="1">E00251513343121</f>
        <v>#NAME?</v>
      </c>
      <c r="B25334">
        <v>470</v>
      </c>
      <c r="C25334" t="s">
        <v>457</v>
      </c>
      <c r="D25334" s="1">
        <v>42746</v>
      </c>
      <c r="F25334">
        <v>1</v>
      </c>
      <c r="G25334">
        <v>30000</v>
      </c>
      <c r="H25334" t="s">
        <v>144</v>
      </c>
      <c r="J25334" t="s">
        <v>14</v>
      </c>
      <c r="K25334">
        <v>60</v>
      </c>
      <c r="L25334" t="s">
        <v>15</v>
      </c>
    </row>
    <row r="25335" spans="1:12">
      <c r="A25335" t="e">
        <f ca="1">E00251532382321</f>
        <v>#NAME?</v>
      </c>
      <c r="B25335">
        <v>456</v>
      </c>
      <c r="C25335" t="s">
        <v>518</v>
      </c>
      <c r="D25335" s="1">
        <v>42549</v>
      </c>
      <c r="F25335">
        <v>3</v>
      </c>
      <c r="G25335">
        <v>2729</v>
      </c>
      <c r="H25335" t="s">
        <v>115</v>
      </c>
      <c r="J25335" t="s">
        <v>14</v>
      </c>
      <c r="K25335">
        <v>57</v>
      </c>
      <c r="L25335" t="s">
        <v>15</v>
      </c>
    </row>
    <row r="25336" spans="1:12">
      <c r="A25336" t="e">
        <f ca="1">E00251532382321</f>
        <v>#NAME?</v>
      </c>
      <c r="B25336">
        <v>456</v>
      </c>
      <c r="C25336" t="s">
        <v>518</v>
      </c>
      <c r="D25336" s="1">
        <v>42998</v>
      </c>
      <c r="F25336">
        <v>2</v>
      </c>
      <c r="G25336">
        <v>4019</v>
      </c>
      <c r="H25336" t="s">
        <v>26</v>
      </c>
      <c r="J25336" t="s">
        <v>14</v>
      </c>
      <c r="K25336">
        <v>58</v>
      </c>
      <c r="L25336" t="s">
        <v>15</v>
      </c>
    </row>
    <row r="25337" spans="1:12">
      <c r="A25337" t="e">
        <f ca="1">E00251429810321</f>
        <v>#NAME?</v>
      </c>
      <c r="B25337">
        <v>151</v>
      </c>
      <c r="C25337" t="s">
        <v>381</v>
      </c>
      <c r="D25337" s="1">
        <v>42990</v>
      </c>
      <c r="F25337">
        <v>1</v>
      </c>
      <c r="G25337">
        <v>7804</v>
      </c>
      <c r="H25337" t="s">
        <v>43</v>
      </c>
      <c r="J25337" t="s">
        <v>14</v>
      </c>
      <c r="K25337">
        <v>62</v>
      </c>
      <c r="L25337" t="s">
        <v>22</v>
      </c>
    </row>
    <row r="25338" spans="1:12">
      <c r="A25338" t="e">
        <f ca="1">E00251429388021</f>
        <v>#NAME?</v>
      </c>
      <c r="B25338">
        <v>297</v>
      </c>
      <c r="C25338" t="s">
        <v>411</v>
      </c>
      <c r="D25338" s="1">
        <v>40975</v>
      </c>
      <c r="F25338">
        <v>4</v>
      </c>
      <c r="G25338">
        <v>2724</v>
      </c>
      <c r="H25338" t="s">
        <v>73</v>
      </c>
      <c r="J25338" t="s">
        <v>14</v>
      </c>
      <c r="K25338">
        <v>56</v>
      </c>
      <c r="L25338" t="s">
        <v>15</v>
      </c>
    </row>
    <row r="25339" spans="1:12">
      <c r="A25339" t="e">
        <f ca="1">E00251532974221</f>
        <v>#NAME?</v>
      </c>
      <c r="B25339">
        <v>486</v>
      </c>
      <c r="C25339" t="s">
        <v>340</v>
      </c>
      <c r="D25339" s="1">
        <v>42832</v>
      </c>
      <c r="F25339">
        <v>1</v>
      </c>
      <c r="G25339">
        <v>2169</v>
      </c>
      <c r="H25339" t="s">
        <v>40</v>
      </c>
      <c r="J25339" t="s">
        <v>14</v>
      </c>
      <c r="K25339">
        <v>50</v>
      </c>
      <c r="L25339" t="s">
        <v>15</v>
      </c>
    </row>
    <row r="25340" spans="1:12">
      <c r="A25340" t="e">
        <f t="shared" ref="A25340:A25345" ca="1" si="228">E00251513359021</f>
        <v>#NAME?</v>
      </c>
      <c r="B25340">
        <v>500</v>
      </c>
      <c r="C25340" t="s">
        <v>161</v>
      </c>
      <c r="D25340" s="1">
        <v>41446</v>
      </c>
      <c r="F25340">
        <v>1</v>
      </c>
      <c r="G25340">
        <v>71940</v>
      </c>
      <c r="H25340" t="s">
        <v>135</v>
      </c>
      <c r="J25340" t="s">
        <v>14</v>
      </c>
      <c r="K25340">
        <v>58</v>
      </c>
      <c r="L25340" t="s">
        <v>15</v>
      </c>
    </row>
    <row r="25341" spans="1:12">
      <c r="A25341" t="e">
        <f t="shared" ca="1" si="228"/>
        <v>#NAME?</v>
      </c>
      <c r="B25341">
        <v>500</v>
      </c>
      <c r="C25341" t="s">
        <v>161</v>
      </c>
      <c r="D25341" s="1">
        <v>41478</v>
      </c>
      <c r="F25341">
        <v>2</v>
      </c>
      <c r="G25341">
        <v>4019</v>
      </c>
      <c r="H25341" t="s">
        <v>26</v>
      </c>
      <c r="J25341" t="s">
        <v>14</v>
      </c>
      <c r="K25341">
        <v>58</v>
      </c>
      <c r="L25341" t="s">
        <v>15</v>
      </c>
    </row>
    <row r="25342" spans="1:12">
      <c r="A25342" t="e">
        <f t="shared" ca="1" si="228"/>
        <v>#NAME?</v>
      </c>
      <c r="B25342">
        <v>500</v>
      </c>
      <c r="C25342" t="s">
        <v>161</v>
      </c>
      <c r="D25342" s="1">
        <v>41512</v>
      </c>
      <c r="F25342">
        <v>2</v>
      </c>
      <c r="G25342">
        <v>4019</v>
      </c>
      <c r="H25342" t="s">
        <v>26</v>
      </c>
      <c r="J25342" t="s">
        <v>14</v>
      </c>
      <c r="K25342">
        <v>58</v>
      </c>
      <c r="L25342" t="s">
        <v>15</v>
      </c>
    </row>
    <row r="25343" spans="1:12">
      <c r="A25343" t="e">
        <f t="shared" ca="1" si="228"/>
        <v>#NAME?</v>
      </c>
      <c r="B25343">
        <v>500</v>
      </c>
      <c r="C25343" t="s">
        <v>161</v>
      </c>
      <c r="D25343" s="1">
        <v>41610</v>
      </c>
      <c r="F25343">
        <v>2</v>
      </c>
      <c r="G25343">
        <v>49390</v>
      </c>
      <c r="H25343" t="s">
        <v>59</v>
      </c>
      <c r="J25343" t="s">
        <v>14</v>
      </c>
      <c r="K25343">
        <v>58</v>
      </c>
      <c r="L25343" t="s">
        <v>15</v>
      </c>
    </row>
    <row r="25344" spans="1:12">
      <c r="A25344" t="e">
        <f t="shared" ca="1" si="228"/>
        <v>#NAME?</v>
      </c>
      <c r="B25344">
        <v>500</v>
      </c>
      <c r="C25344" t="s">
        <v>161</v>
      </c>
      <c r="D25344" s="1">
        <v>41844</v>
      </c>
      <c r="F25344">
        <v>6</v>
      </c>
      <c r="G25344">
        <v>49390</v>
      </c>
      <c r="H25344" t="s">
        <v>59</v>
      </c>
      <c r="J25344" t="s">
        <v>14</v>
      </c>
      <c r="K25344">
        <v>59</v>
      </c>
      <c r="L25344" t="s">
        <v>15</v>
      </c>
    </row>
    <row r="25345" spans="1:12">
      <c r="A25345" t="e">
        <f t="shared" ca="1" si="228"/>
        <v>#NAME?</v>
      </c>
      <c r="B25345">
        <v>500</v>
      </c>
      <c r="C25345" t="s">
        <v>161</v>
      </c>
      <c r="D25345" s="1">
        <v>42628</v>
      </c>
      <c r="F25345">
        <v>2</v>
      </c>
      <c r="G25345">
        <v>60090</v>
      </c>
      <c r="H25345" t="s">
        <v>181</v>
      </c>
      <c r="J25345" t="s">
        <v>14</v>
      </c>
      <c r="K25345">
        <v>61</v>
      </c>
      <c r="L25345" t="s">
        <v>15</v>
      </c>
    </row>
    <row r="25346" spans="1:12">
      <c r="A25346" t="e">
        <f ca="1">E00251417959821</f>
        <v>#NAME?</v>
      </c>
      <c r="B25346">
        <v>50</v>
      </c>
      <c r="C25346" t="s">
        <v>512</v>
      </c>
      <c r="D25346" s="1">
        <v>43047</v>
      </c>
      <c r="F25346">
        <v>4</v>
      </c>
      <c r="G25346">
        <v>29621</v>
      </c>
      <c r="H25346" t="s">
        <v>1600</v>
      </c>
      <c r="J25346" t="s">
        <v>14</v>
      </c>
      <c r="K25346">
        <v>58</v>
      </c>
      <c r="L25346" t="s">
        <v>15</v>
      </c>
    </row>
    <row r="25347" spans="1:12">
      <c r="A25347" t="e">
        <f ca="1">E00251537605521</f>
        <v>#NAME?</v>
      </c>
      <c r="B25347">
        <v>437</v>
      </c>
      <c r="C25347" t="s">
        <v>216</v>
      </c>
      <c r="D25347" s="1">
        <v>42943</v>
      </c>
      <c r="F25347">
        <v>3</v>
      </c>
      <c r="G25347">
        <v>2729</v>
      </c>
      <c r="H25347" t="s">
        <v>115</v>
      </c>
      <c r="J25347" t="s">
        <v>14</v>
      </c>
      <c r="K25347">
        <v>67</v>
      </c>
      <c r="L25347" t="s">
        <v>15</v>
      </c>
    </row>
    <row r="25348" spans="1:12">
      <c r="A25348" t="e">
        <f ca="1">E00251537605521</f>
        <v>#NAME?</v>
      </c>
      <c r="B25348">
        <v>437</v>
      </c>
      <c r="C25348" t="s">
        <v>216</v>
      </c>
      <c r="D25348" s="1">
        <v>43070</v>
      </c>
      <c r="F25348">
        <v>1</v>
      </c>
      <c r="G25348">
        <v>71940</v>
      </c>
      <c r="H25348" t="s">
        <v>135</v>
      </c>
      <c r="J25348" t="s">
        <v>14</v>
      </c>
      <c r="K25348">
        <v>67</v>
      </c>
      <c r="L25348" t="s">
        <v>15</v>
      </c>
    </row>
    <row r="25349" spans="1:12">
      <c r="A25349" t="e">
        <f ca="1">E00251429388021</f>
        <v>#NAME?</v>
      </c>
      <c r="B25349">
        <v>297</v>
      </c>
      <c r="C25349" t="s">
        <v>411</v>
      </c>
      <c r="D25349" s="1">
        <v>42894</v>
      </c>
      <c r="F25349">
        <v>1</v>
      </c>
      <c r="G25349">
        <v>60090</v>
      </c>
      <c r="H25349" t="s">
        <v>181</v>
      </c>
      <c r="J25349" t="s">
        <v>14</v>
      </c>
      <c r="K25349">
        <v>61</v>
      </c>
      <c r="L25349" t="s">
        <v>15</v>
      </c>
    </row>
    <row r="25350" spans="1:12">
      <c r="A25350" t="e">
        <f ca="1">E00251717155721</f>
        <v>#NAME?</v>
      </c>
      <c r="B25350">
        <v>291</v>
      </c>
      <c r="C25350" t="s">
        <v>160</v>
      </c>
      <c r="D25350" s="1">
        <v>42282</v>
      </c>
      <c r="F25350">
        <v>3</v>
      </c>
      <c r="G25350">
        <v>4019</v>
      </c>
      <c r="H25350" t="s">
        <v>26</v>
      </c>
      <c r="J25350" t="s">
        <v>14</v>
      </c>
      <c r="K25350">
        <v>56</v>
      </c>
      <c r="L25350" t="s">
        <v>15</v>
      </c>
    </row>
    <row r="25351" spans="1:12">
      <c r="A25351" t="e">
        <f ca="1">E00251717155721</f>
        <v>#NAME?</v>
      </c>
      <c r="B25351">
        <v>291</v>
      </c>
      <c r="C25351" t="s">
        <v>160</v>
      </c>
      <c r="D25351" s="1">
        <v>42577</v>
      </c>
      <c r="F25351">
        <v>5</v>
      </c>
      <c r="G25351">
        <v>78830</v>
      </c>
      <c r="H25351" t="s">
        <v>297</v>
      </c>
      <c r="J25351" t="s">
        <v>14</v>
      </c>
      <c r="K25351">
        <v>57</v>
      </c>
      <c r="L25351" t="s">
        <v>22</v>
      </c>
    </row>
    <row r="25352" spans="1:12">
      <c r="A25352" t="e">
        <f ca="1">E00251532372821</f>
        <v>#NAME?</v>
      </c>
      <c r="B25352">
        <v>6156</v>
      </c>
      <c r="C25352" t="s">
        <v>352</v>
      </c>
      <c r="D25352" s="1">
        <v>41697</v>
      </c>
      <c r="F25352">
        <v>1</v>
      </c>
      <c r="G25352">
        <v>72632</v>
      </c>
      <c r="H25352" t="s">
        <v>107</v>
      </c>
      <c r="J25352" t="s">
        <v>14</v>
      </c>
      <c r="K25352">
        <v>46</v>
      </c>
      <c r="L25352" t="s">
        <v>15</v>
      </c>
    </row>
    <row r="25353" spans="1:12">
      <c r="A25353" t="e">
        <f ca="1">E00251532372821</f>
        <v>#NAME?</v>
      </c>
      <c r="B25353">
        <v>6156</v>
      </c>
      <c r="C25353" t="s">
        <v>352</v>
      </c>
      <c r="D25353" s="1">
        <v>42702</v>
      </c>
      <c r="F25353">
        <v>3</v>
      </c>
      <c r="G25353">
        <v>4019</v>
      </c>
      <c r="H25353" t="s">
        <v>26</v>
      </c>
      <c r="J25353" t="s">
        <v>14</v>
      </c>
      <c r="K25353">
        <v>49</v>
      </c>
      <c r="L25353" t="s">
        <v>15</v>
      </c>
    </row>
    <row r="25354" spans="1:12">
      <c r="A25354" t="e">
        <f ca="1">E00251532372821</f>
        <v>#NAME?</v>
      </c>
      <c r="B25354">
        <v>6156</v>
      </c>
      <c r="C25354" t="s">
        <v>352</v>
      </c>
      <c r="D25354" s="1">
        <v>42746</v>
      </c>
      <c r="F25354">
        <v>2</v>
      </c>
      <c r="G25354">
        <v>3051</v>
      </c>
      <c r="H25354" t="s">
        <v>13</v>
      </c>
      <c r="J25354" t="s">
        <v>14</v>
      </c>
      <c r="K25354">
        <v>49</v>
      </c>
      <c r="L25354" t="s">
        <v>15</v>
      </c>
    </row>
    <row r="25355" spans="1:12">
      <c r="A25355" t="e">
        <f ca="1">E00251532372821</f>
        <v>#NAME?</v>
      </c>
      <c r="B25355">
        <v>6156</v>
      </c>
      <c r="C25355" t="s">
        <v>352</v>
      </c>
      <c r="D25355" s="1">
        <v>43026</v>
      </c>
      <c r="F25355">
        <v>1</v>
      </c>
      <c r="G25355">
        <v>4019</v>
      </c>
      <c r="H25355" t="s">
        <v>26</v>
      </c>
      <c r="J25355" t="s">
        <v>14</v>
      </c>
      <c r="K25355">
        <v>50</v>
      </c>
      <c r="L25355" t="s">
        <v>15</v>
      </c>
    </row>
    <row r="25356" spans="1:12">
      <c r="A25356" t="e">
        <f ca="1">E00251532508321</f>
        <v>#NAME?</v>
      </c>
      <c r="B25356">
        <v>438</v>
      </c>
      <c r="C25356" t="s">
        <v>474</v>
      </c>
      <c r="D25356" s="1">
        <v>42333</v>
      </c>
      <c r="F25356">
        <v>1</v>
      </c>
      <c r="G25356">
        <v>9198</v>
      </c>
      <c r="H25356" t="s">
        <v>229</v>
      </c>
      <c r="J25356" t="s">
        <v>14</v>
      </c>
      <c r="K25356">
        <v>55</v>
      </c>
      <c r="L25356" t="s">
        <v>15</v>
      </c>
    </row>
    <row r="25357" spans="1:12">
      <c r="A25357" t="e">
        <f ca="1">E00251429298321</f>
        <v>#NAME?</v>
      </c>
      <c r="B25357">
        <v>276</v>
      </c>
      <c r="C25357" t="s">
        <v>122</v>
      </c>
      <c r="D25357" s="1">
        <v>41648</v>
      </c>
      <c r="F25357">
        <v>1</v>
      </c>
      <c r="G25357">
        <v>49390</v>
      </c>
      <c r="H25357" t="s">
        <v>59</v>
      </c>
      <c r="J25357" t="s">
        <v>14</v>
      </c>
      <c r="K25357">
        <v>47</v>
      </c>
      <c r="L25357" t="s">
        <v>15</v>
      </c>
    </row>
    <row r="25358" spans="1:12">
      <c r="A25358" t="e">
        <f ca="1">E00251429298321</f>
        <v>#NAME?</v>
      </c>
      <c r="B25358">
        <v>276</v>
      </c>
      <c r="C25358" t="s">
        <v>122</v>
      </c>
      <c r="D25358" s="1">
        <v>42137</v>
      </c>
      <c r="F25358">
        <v>1</v>
      </c>
      <c r="G25358">
        <v>72885</v>
      </c>
      <c r="H25358" t="s">
        <v>354</v>
      </c>
      <c r="J25358" t="s">
        <v>14</v>
      </c>
      <c r="K25358">
        <v>48</v>
      </c>
      <c r="L25358" t="s">
        <v>15</v>
      </c>
    </row>
    <row r="25359" spans="1:12">
      <c r="A25359" t="e">
        <f ca="1">E00251532372821</f>
        <v>#NAME?</v>
      </c>
      <c r="B25359">
        <v>6156</v>
      </c>
      <c r="C25359" t="s">
        <v>352</v>
      </c>
      <c r="D25359" s="1">
        <v>42779</v>
      </c>
      <c r="F25359">
        <v>3</v>
      </c>
      <c r="G25359">
        <v>3051</v>
      </c>
      <c r="H25359" t="s">
        <v>13</v>
      </c>
      <c r="J25359" t="s">
        <v>14</v>
      </c>
      <c r="K25359">
        <v>49</v>
      </c>
      <c r="L25359" t="s">
        <v>15</v>
      </c>
    </row>
    <row r="25360" spans="1:12">
      <c r="A25360" t="e">
        <f ca="1">E00251429810321</f>
        <v>#NAME?</v>
      </c>
      <c r="B25360">
        <v>153</v>
      </c>
      <c r="C25360" t="s">
        <v>906</v>
      </c>
      <c r="D25360" s="1">
        <v>42530</v>
      </c>
      <c r="F25360">
        <v>2</v>
      </c>
      <c r="G25360">
        <v>25000</v>
      </c>
      <c r="H25360" t="s">
        <v>178</v>
      </c>
      <c r="J25360" t="s">
        <v>14</v>
      </c>
      <c r="K25360">
        <v>60</v>
      </c>
      <c r="L25360" t="s">
        <v>15</v>
      </c>
    </row>
    <row r="25361" spans="1:12">
      <c r="A25361" t="e">
        <f ca="1">E00251439555921</f>
        <v>#NAME?</v>
      </c>
      <c r="B25361">
        <v>702</v>
      </c>
      <c r="C25361" t="s">
        <v>293</v>
      </c>
      <c r="D25361" s="1">
        <v>41290</v>
      </c>
      <c r="F25361">
        <v>1</v>
      </c>
      <c r="G25361">
        <v>30000</v>
      </c>
      <c r="H25361" t="s">
        <v>144</v>
      </c>
      <c r="J25361" t="s">
        <v>14</v>
      </c>
      <c r="K25361">
        <v>55</v>
      </c>
      <c r="L25361" t="s">
        <v>15</v>
      </c>
    </row>
    <row r="25362" spans="1:12">
      <c r="A25362" t="e">
        <f ca="1">E00251626568221</f>
        <v>#NAME?</v>
      </c>
      <c r="B25362">
        <v>695</v>
      </c>
      <c r="C25362" t="s">
        <v>257</v>
      </c>
      <c r="D25362" s="1">
        <v>41086</v>
      </c>
      <c r="F25362">
        <v>5</v>
      </c>
      <c r="G25362">
        <v>69010</v>
      </c>
      <c r="H25362" t="s">
        <v>294</v>
      </c>
      <c r="J25362" t="s">
        <v>14</v>
      </c>
      <c r="K25362">
        <v>52</v>
      </c>
      <c r="L25362" t="s">
        <v>15</v>
      </c>
    </row>
    <row r="25363" spans="1:12">
      <c r="A25363" t="e">
        <f ca="1">E00251615134721</f>
        <v>#NAME?</v>
      </c>
      <c r="B25363">
        <v>62</v>
      </c>
      <c r="C25363" t="s">
        <v>20</v>
      </c>
      <c r="D25363" s="1">
        <v>40987</v>
      </c>
      <c r="F25363">
        <v>1</v>
      </c>
      <c r="G25363">
        <v>78441</v>
      </c>
      <c r="H25363" t="s">
        <v>825</v>
      </c>
      <c r="J25363" t="s">
        <v>14</v>
      </c>
      <c r="K25363">
        <v>60</v>
      </c>
      <c r="L25363" t="s">
        <v>22</v>
      </c>
    </row>
    <row r="25364" spans="1:12">
      <c r="A25364" t="e">
        <f ca="1">E00251615134721</f>
        <v>#NAME?</v>
      </c>
      <c r="B25364">
        <v>62</v>
      </c>
      <c r="C25364" t="s">
        <v>20</v>
      </c>
      <c r="D25364" s="1">
        <v>41698</v>
      </c>
      <c r="F25364">
        <v>3</v>
      </c>
      <c r="G25364">
        <v>2729</v>
      </c>
      <c r="H25364" t="s">
        <v>115</v>
      </c>
      <c r="J25364" t="s">
        <v>14</v>
      </c>
      <c r="K25364">
        <v>62</v>
      </c>
      <c r="L25364" t="s">
        <v>15</v>
      </c>
    </row>
    <row r="25365" spans="1:12">
      <c r="A25365" t="e">
        <f ca="1">E00251429810321</f>
        <v>#NAME?</v>
      </c>
      <c r="B25365">
        <v>151</v>
      </c>
      <c r="C25365" t="s">
        <v>381</v>
      </c>
      <c r="D25365" s="1">
        <v>42500</v>
      </c>
      <c r="F25365">
        <v>2</v>
      </c>
      <c r="G25365">
        <v>4019</v>
      </c>
      <c r="H25365" t="s">
        <v>26</v>
      </c>
      <c r="J25365" t="s">
        <v>14</v>
      </c>
      <c r="K25365">
        <v>60</v>
      </c>
      <c r="L25365" t="s">
        <v>15</v>
      </c>
    </row>
    <row r="25366" spans="1:12">
      <c r="A25366" t="e">
        <f ca="1">E00251513050821</f>
        <v>#NAME?</v>
      </c>
      <c r="B25366">
        <v>457</v>
      </c>
      <c r="C25366" t="s">
        <v>137</v>
      </c>
      <c r="D25366" s="1">
        <v>42380</v>
      </c>
      <c r="F25366">
        <v>5</v>
      </c>
      <c r="G25366">
        <v>56210</v>
      </c>
      <c r="H25366" t="s">
        <v>212</v>
      </c>
      <c r="J25366" t="s">
        <v>14</v>
      </c>
      <c r="K25366">
        <v>56</v>
      </c>
      <c r="L25366" t="s">
        <v>15</v>
      </c>
    </row>
    <row r="25367" spans="1:12">
      <c r="A25367" t="e">
        <f ca="1">E00251513050821</f>
        <v>#NAME?</v>
      </c>
      <c r="B25367">
        <v>457</v>
      </c>
      <c r="C25367" t="s">
        <v>137</v>
      </c>
      <c r="D25367" s="1">
        <v>42915</v>
      </c>
      <c r="F25367">
        <v>4</v>
      </c>
      <c r="G25367">
        <v>29630</v>
      </c>
      <c r="H25367" t="s">
        <v>1360</v>
      </c>
      <c r="J25367" t="s">
        <v>14</v>
      </c>
      <c r="K25367">
        <v>57</v>
      </c>
      <c r="L25367" t="s">
        <v>15</v>
      </c>
    </row>
    <row r="25368" spans="1:12">
      <c r="A25368" t="e">
        <f ca="1">E00251429170621</f>
        <v>#NAME?</v>
      </c>
      <c r="B25368">
        <v>296</v>
      </c>
      <c r="C25368" t="s">
        <v>119</v>
      </c>
      <c r="D25368" s="1">
        <v>42020</v>
      </c>
      <c r="F25368">
        <v>1</v>
      </c>
      <c r="G25368">
        <v>2113</v>
      </c>
      <c r="H25368" t="s">
        <v>579</v>
      </c>
      <c r="J25368" t="s">
        <v>14</v>
      </c>
      <c r="K25368">
        <v>51</v>
      </c>
      <c r="L25368" t="s">
        <v>15</v>
      </c>
    </row>
    <row r="25369" spans="1:12">
      <c r="A25369" t="e">
        <f t="shared" ref="A25369:A25374" ca="1" si="229">E00251510702121</f>
        <v>#NAME?</v>
      </c>
      <c r="B25369">
        <v>104</v>
      </c>
      <c r="C25369" t="s">
        <v>88</v>
      </c>
      <c r="D25369" s="1">
        <v>41236</v>
      </c>
      <c r="F25369">
        <v>1</v>
      </c>
      <c r="G25369">
        <v>49390</v>
      </c>
      <c r="H25369" t="s">
        <v>59</v>
      </c>
      <c r="J25369" t="s">
        <v>14</v>
      </c>
      <c r="K25369">
        <v>44</v>
      </c>
      <c r="L25369" t="s">
        <v>15</v>
      </c>
    </row>
    <row r="25370" spans="1:12">
      <c r="A25370" t="e">
        <f t="shared" ca="1" si="229"/>
        <v>#NAME?</v>
      </c>
      <c r="B25370">
        <v>104</v>
      </c>
      <c r="C25370" t="s">
        <v>88</v>
      </c>
      <c r="D25370" s="1">
        <v>41389</v>
      </c>
      <c r="F25370">
        <v>1</v>
      </c>
      <c r="G25370">
        <v>49390</v>
      </c>
      <c r="H25370" t="s">
        <v>59</v>
      </c>
      <c r="J25370" t="s">
        <v>14</v>
      </c>
      <c r="K25370">
        <v>44</v>
      </c>
      <c r="L25370" t="s">
        <v>15</v>
      </c>
    </row>
    <row r="25371" spans="1:12">
      <c r="A25371" t="e">
        <f t="shared" ca="1" si="229"/>
        <v>#NAME?</v>
      </c>
      <c r="B25371">
        <v>104</v>
      </c>
      <c r="C25371" t="s">
        <v>88</v>
      </c>
      <c r="D25371" s="1">
        <v>42200</v>
      </c>
      <c r="F25371">
        <v>1</v>
      </c>
      <c r="G25371">
        <v>49390</v>
      </c>
      <c r="H25371" t="s">
        <v>59</v>
      </c>
      <c r="J25371" t="s">
        <v>14</v>
      </c>
      <c r="K25371">
        <v>46</v>
      </c>
      <c r="L25371" t="s">
        <v>15</v>
      </c>
    </row>
    <row r="25372" spans="1:12">
      <c r="A25372" t="e">
        <f t="shared" ca="1" si="229"/>
        <v>#NAME?</v>
      </c>
      <c r="B25372">
        <v>104</v>
      </c>
      <c r="C25372" t="s">
        <v>88</v>
      </c>
      <c r="D25372" s="1">
        <v>42313</v>
      </c>
      <c r="F25372">
        <v>1</v>
      </c>
      <c r="G25372">
        <v>49390</v>
      </c>
      <c r="H25372" t="s">
        <v>59</v>
      </c>
      <c r="J25372" t="s">
        <v>14</v>
      </c>
      <c r="K25372">
        <v>46</v>
      </c>
      <c r="L25372" t="s">
        <v>15</v>
      </c>
    </row>
    <row r="25373" spans="1:12">
      <c r="A25373" t="e">
        <f t="shared" ca="1" si="229"/>
        <v>#NAME?</v>
      </c>
      <c r="B25373">
        <v>104</v>
      </c>
      <c r="C25373" t="s">
        <v>88</v>
      </c>
      <c r="D25373" s="1">
        <v>42327</v>
      </c>
      <c r="F25373">
        <v>1</v>
      </c>
      <c r="G25373">
        <v>49390</v>
      </c>
      <c r="H25373" t="s">
        <v>59</v>
      </c>
      <c r="J25373" t="s">
        <v>14</v>
      </c>
      <c r="K25373">
        <v>47</v>
      </c>
      <c r="L25373" t="s">
        <v>15</v>
      </c>
    </row>
    <row r="25374" spans="1:12">
      <c r="A25374" t="e">
        <f t="shared" ca="1" si="229"/>
        <v>#NAME?</v>
      </c>
      <c r="B25374">
        <v>104</v>
      </c>
      <c r="C25374" t="s">
        <v>88</v>
      </c>
      <c r="D25374" s="1">
        <v>42527</v>
      </c>
      <c r="F25374">
        <v>1</v>
      </c>
      <c r="G25374">
        <v>49390</v>
      </c>
      <c r="H25374" t="s">
        <v>59</v>
      </c>
      <c r="J25374" t="s">
        <v>14</v>
      </c>
      <c r="K25374">
        <v>47</v>
      </c>
      <c r="L25374" t="s">
        <v>15</v>
      </c>
    </row>
    <row r="25375" spans="1:12">
      <c r="A25375" t="e">
        <f ca="1">E00251430091421</f>
        <v>#NAME?</v>
      </c>
      <c r="B25375">
        <v>467</v>
      </c>
      <c r="C25375" t="s">
        <v>232</v>
      </c>
      <c r="D25375" s="1">
        <v>41740</v>
      </c>
      <c r="F25375">
        <v>1</v>
      </c>
      <c r="G25375">
        <v>2699</v>
      </c>
      <c r="H25375" t="s">
        <v>1301</v>
      </c>
      <c r="J25375" t="s">
        <v>14</v>
      </c>
      <c r="K25375">
        <v>62</v>
      </c>
      <c r="L25375" t="s">
        <v>15</v>
      </c>
    </row>
    <row r="25376" spans="1:12">
      <c r="A25376" t="e">
        <f ca="1">E00251439865021</f>
        <v>#NAME?</v>
      </c>
      <c r="B25376">
        <v>490</v>
      </c>
      <c r="C25376" t="s">
        <v>158</v>
      </c>
      <c r="D25376" s="1">
        <v>41312</v>
      </c>
      <c r="F25376">
        <v>1</v>
      </c>
      <c r="G25376">
        <v>78900</v>
      </c>
      <c r="H25376" t="s">
        <v>79</v>
      </c>
      <c r="J25376" t="s">
        <v>14</v>
      </c>
      <c r="K25376">
        <v>49</v>
      </c>
      <c r="L25376" t="s">
        <v>22</v>
      </c>
    </row>
    <row r="25377" spans="1:12">
      <c r="A25377" t="e">
        <f ca="1">E00251626524421</f>
        <v>#NAME?</v>
      </c>
      <c r="B25377">
        <v>297</v>
      </c>
      <c r="C25377" t="s">
        <v>411</v>
      </c>
      <c r="D25377" s="1">
        <v>42068</v>
      </c>
      <c r="F25377">
        <v>2</v>
      </c>
      <c r="G25377">
        <v>73390</v>
      </c>
      <c r="H25377" t="s">
        <v>66</v>
      </c>
      <c r="J25377" t="s">
        <v>14</v>
      </c>
      <c r="K25377">
        <v>44</v>
      </c>
      <c r="L25377" t="s">
        <v>15</v>
      </c>
    </row>
    <row r="25378" spans="1:12">
      <c r="A25378" t="e">
        <f ca="1">E00251529210821</f>
        <v>#NAME?</v>
      </c>
      <c r="B25378">
        <v>193</v>
      </c>
      <c r="C25378" t="s">
        <v>247</v>
      </c>
      <c r="D25378" s="1">
        <v>42636</v>
      </c>
      <c r="F25378">
        <v>1</v>
      </c>
      <c r="G25378">
        <v>78900</v>
      </c>
      <c r="H25378" t="s">
        <v>79</v>
      </c>
      <c r="J25378" t="s">
        <v>14</v>
      </c>
      <c r="K25378">
        <v>54</v>
      </c>
      <c r="L25378" t="s">
        <v>22</v>
      </c>
    </row>
    <row r="25379" spans="1:12">
      <c r="A25379" t="e">
        <f ca="1">E00251432169921</f>
        <v>#NAME?</v>
      </c>
      <c r="B25379">
        <v>494</v>
      </c>
      <c r="C25379" t="s">
        <v>63</v>
      </c>
      <c r="D25379" s="1">
        <v>42277</v>
      </c>
      <c r="F25379">
        <v>1</v>
      </c>
      <c r="G25379">
        <v>2729</v>
      </c>
      <c r="H25379" t="s">
        <v>115</v>
      </c>
      <c r="J25379" t="s">
        <v>14</v>
      </c>
      <c r="K25379">
        <v>57</v>
      </c>
      <c r="L25379" t="s">
        <v>15</v>
      </c>
    </row>
    <row r="25380" spans="1:12">
      <c r="A25380" t="e">
        <f ca="1">E00251432169921</f>
        <v>#NAME?</v>
      </c>
      <c r="B25380">
        <v>494</v>
      </c>
      <c r="C25380" t="s">
        <v>63</v>
      </c>
      <c r="D25380" s="1">
        <v>42998</v>
      </c>
      <c r="F25380">
        <v>4</v>
      </c>
      <c r="G25380">
        <v>99529</v>
      </c>
      <c r="H25380" t="s">
        <v>633</v>
      </c>
      <c r="J25380" t="s">
        <v>14</v>
      </c>
      <c r="K25380">
        <v>59</v>
      </c>
      <c r="L25380" t="s">
        <v>15</v>
      </c>
    </row>
    <row r="25381" spans="1:12">
      <c r="A25381" t="e">
        <f ca="1">E00251430176021</f>
        <v>#NAME?</v>
      </c>
      <c r="B25381">
        <v>445</v>
      </c>
      <c r="C25381" t="s">
        <v>23</v>
      </c>
      <c r="D25381" s="1">
        <v>41816</v>
      </c>
      <c r="F25381">
        <v>2</v>
      </c>
      <c r="G25381">
        <v>4019</v>
      </c>
      <c r="H25381" t="s">
        <v>26</v>
      </c>
      <c r="J25381" t="s">
        <v>14</v>
      </c>
      <c r="K25381">
        <v>56</v>
      </c>
      <c r="L25381" t="s">
        <v>15</v>
      </c>
    </row>
    <row r="25382" spans="1:12">
      <c r="A25382" t="e">
        <f ca="1">E00251430176021</f>
        <v>#NAME?</v>
      </c>
      <c r="B25382">
        <v>445</v>
      </c>
      <c r="C25382" t="s">
        <v>23</v>
      </c>
      <c r="D25382" s="1">
        <v>42195</v>
      </c>
      <c r="F25382">
        <v>3</v>
      </c>
      <c r="G25382">
        <v>4019</v>
      </c>
      <c r="H25382" t="s">
        <v>26</v>
      </c>
      <c r="J25382" t="s">
        <v>14</v>
      </c>
      <c r="K25382">
        <v>57</v>
      </c>
      <c r="L25382" t="s">
        <v>15</v>
      </c>
    </row>
    <row r="25383" spans="1:12">
      <c r="A25383" t="e">
        <f ca="1">E00251430176021</f>
        <v>#NAME?</v>
      </c>
      <c r="B25383">
        <v>445</v>
      </c>
      <c r="C25383" t="s">
        <v>23</v>
      </c>
      <c r="D25383" s="1">
        <v>42256</v>
      </c>
      <c r="F25383">
        <v>2</v>
      </c>
      <c r="G25383">
        <v>496</v>
      </c>
      <c r="H25383" t="s">
        <v>190</v>
      </c>
      <c r="J25383" t="s">
        <v>14</v>
      </c>
      <c r="K25383">
        <v>57</v>
      </c>
      <c r="L25383" t="s">
        <v>15</v>
      </c>
    </row>
    <row r="25384" spans="1:12">
      <c r="A25384" t="e">
        <f ca="1">E00251430176021</f>
        <v>#NAME?</v>
      </c>
      <c r="B25384">
        <v>445</v>
      </c>
      <c r="C25384" t="s">
        <v>23</v>
      </c>
      <c r="D25384" s="1">
        <v>42537</v>
      </c>
      <c r="F25384">
        <v>2</v>
      </c>
      <c r="G25384">
        <v>27800</v>
      </c>
      <c r="H25384" t="s">
        <v>145</v>
      </c>
      <c r="J25384" t="s">
        <v>14</v>
      </c>
      <c r="K25384">
        <v>58</v>
      </c>
      <c r="L25384" t="s">
        <v>15</v>
      </c>
    </row>
    <row r="25385" spans="1:12">
      <c r="A25385" t="e">
        <f ca="1">E00251430176021</f>
        <v>#NAME?</v>
      </c>
      <c r="B25385">
        <v>4842</v>
      </c>
      <c r="C25385" t="s">
        <v>949</v>
      </c>
      <c r="D25385" s="1">
        <v>42371</v>
      </c>
      <c r="F25385">
        <v>1</v>
      </c>
      <c r="G25385">
        <v>7861</v>
      </c>
      <c r="H25385" t="s">
        <v>1601</v>
      </c>
      <c r="I25385" t="s">
        <v>148</v>
      </c>
      <c r="J25385" t="s">
        <v>57</v>
      </c>
      <c r="K25385">
        <v>58</v>
      </c>
      <c r="L25385" t="s">
        <v>22</v>
      </c>
    </row>
    <row r="25386" spans="1:12">
      <c r="A25386" t="e">
        <f ca="1">E00251529526721</f>
        <v>#NAME?</v>
      </c>
      <c r="B25386">
        <v>470</v>
      </c>
      <c r="C25386" t="s">
        <v>457</v>
      </c>
      <c r="D25386" s="1">
        <v>41932</v>
      </c>
      <c r="F25386">
        <v>2</v>
      </c>
      <c r="G25386">
        <v>4019</v>
      </c>
      <c r="H25386" t="s">
        <v>26</v>
      </c>
      <c r="J25386" t="s">
        <v>14</v>
      </c>
      <c r="K25386">
        <v>54</v>
      </c>
      <c r="L25386" t="s">
        <v>15</v>
      </c>
    </row>
    <row r="25387" spans="1:12">
      <c r="A25387" t="e">
        <f ca="1">E00251432427221</f>
        <v>#NAME?</v>
      </c>
      <c r="B25387">
        <v>6156</v>
      </c>
      <c r="C25387" t="s">
        <v>352</v>
      </c>
      <c r="D25387" s="1">
        <v>41997</v>
      </c>
      <c r="F25387">
        <v>3</v>
      </c>
      <c r="G25387">
        <v>40599</v>
      </c>
      <c r="H25387" t="s">
        <v>475</v>
      </c>
      <c r="J25387" t="s">
        <v>14</v>
      </c>
      <c r="K25387">
        <v>46</v>
      </c>
      <c r="L25387" t="s">
        <v>15</v>
      </c>
    </row>
    <row r="25388" spans="1:12">
      <c r="A25388" t="e">
        <f ca="1">E00251528138121</f>
        <v>#NAME?</v>
      </c>
      <c r="B25388">
        <v>66</v>
      </c>
      <c r="C25388" t="s">
        <v>134</v>
      </c>
      <c r="D25388" s="1">
        <v>42380</v>
      </c>
      <c r="F25388">
        <v>2</v>
      </c>
      <c r="G25388">
        <v>4019</v>
      </c>
      <c r="H25388" t="s">
        <v>26</v>
      </c>
      <c r="J25388" t="s">
        <v>14</v>
      </c>
      <c r="K25388">
        <v>61</v>
      </c>
      <c r="L25388" t="s">
        <v>15</v>
      </c>
    </row>
    <row r="25389" spans="1:12">
      <c r="A25389" t="e">
        <f ca="1">E00251432302421</f>
        <v>#NAME?</v>
      </c>
      <c r="B25389">
        <v>497</v>
      </c>
      <c r="C25389" t="s">
        <v>141</v>
      </c>
      <c r="D25389" s="1">
        <v>41445</v>
      </c>
      <c r="F25389">
        <v>1</v>
      </c>
      <c r="G25389">
        <v>5589</v>
      </c>
      <c r="H25389" t="s">
        <v>152</v>
      </c>
      <c r="J25389" t="s">
        <v>14</v>
      </c>
      <c r="K25389">
        <v>55</v>
      </c>
      <c r="L25389" t="s">
        <v>15</v>
      </c>
    </row>
    <row r="25390" spans="1:12">
      <c r="A25390" t="e">
        <f ca="1">E00251432302421</f>
        <v>#NAME?</v>
      </c>
      <c r="B25390">
        <v>497</v>
      </c>
      <c r="C25390" t="s">
        <v>141</v>
      </c>
      <c r="D25390" s="1">
        <v>42338</v>
      </c>
      <c r="F25390">
        <v>3</v>
      </c>
      <c r="G25390">
        <v>496</v>
      </c>
      <c r="H25390" t="s">
        <v>190</v>
      </c>
      <c r="J25390" t="s">
        <v>14</v>
      </c>
      <c r="K25390">
        <v>57</v>
      </c>
      <c r="L25390" t="s">
        <v>15</v>
      </c>
    </row>
    <row r="25391" spans="1:12">
      <c r="A25391" t="e">
        <f ca="1">E00251616870121</f>
        <v>#NAME?</v>
      </c>
      <c r="B25391">
        <v>701</v>
      </c>
      <c r="C25391" t="s">
        <v>72</v>
      </c>
      <c r="D25391" s="1">
        <v>41225</v>
      </c>
      <c r="F25391">
        <v>1</v>
      </c>
      <c r="G25391">
        <v>3899</v>
      </c>
      <c r="H25391" t="s">
        <v>264</v>
      </c>
      <c r="J25391" t="s">
        <v>14</v>
      </c>
      <c r="K25391">
        <v>50</v>
      </c>
      <c r="L25391" t="s">
        <v>15</v>
      </c>
    </row>
    <row r="25392" spans="1:12">
      <c r="A25392" t="e">
        <f ca="1">E00251616870121</f>
        <v>#NAME?</v>
      </c>
      <c r="B25392">
        <v>701</v>
      </c>
      <c r="C25392" t="s">
        <v>72</v>
      </c>
      <c r="D25392" s="1">
        <v>41841</v>
      </c>
      <c r="F25392">
        <v>2</v>
      </c>
      <c r="G25392">
        <v>7273</v>
      </c>
      <c r="H25392" t="s">
        <v>543</v>
      </c>
      <c r="J25392" t="s">
        <v>14</v>
      </c>
      <c r="K25392">
        <v>52</v>
      </c>
      <c r="L25392" t="s">
        <v>15</v>
      </c>
    </row>
    <row r="25393" spans="1:12">
      <c r="A25393" t="e">
        <f ca="1">E00251512114921</f>
        <v>#NAME?</v>
      </c>
      <c r="B25393">
        <v>3913</v>
      </c>
      <c r="C25393" t="s">
        <v>251</v>
      </c>
      <c r="D25393" s="1">
        <v>41568</v>
      </c>
      <c r="F25393">
        <v>3</v>
      </c>
      <c r="G25393">
        <v>71940</v>
      </c>
      <c r="H25393" t="s">
        <v>135</v>
      </c>
      <c r="J25393" t="s">
        <v>14</v>
      </c>
      <c r="K25393">
        <v>50</v>
      </c>
      <c r="L25393" t="s">
        <v>15</v>
      </c>
    </row>
    <row r="25394" spans="1:12">
      <c r="A25394" t="e">
        <f ca="1">E00251432302421</f>
        <v>#NAME?</v>
      </c>
      <c r="B25394">
        <v>497</v>
      </c>
      <c r="C25394" t="s">
        <v>141</v>
      </c>
      <c r="D25394" s="1">
        <v>42192</v>
      </c>
      <c r="F25394">
        <v>1</v>
      </c>
      <c r="G25394">
        <v>496</v>
      </c>
      <c r="H25394" t="s">
        <v>190</v>
      </c>
      <c r="J25394" t="s">
        <v>14</v>
      </c>
      <c r="K25394">
        <v>57</v>
      </c>
      <c r="L25394" t="s">
        <v>15</v>
      </c>
    </row>
    <row r="25395" spans="1:12">
      <c r="A25395" t="e">
        <f ca="1">E00251529210821</f>
        <v>#NAME?</v>
      </c>
      <c r="B25395">
        <v>193</v>
      </c>
      <c r="C25395" t="s">
        <v>247</v>
      </c>
      <c r="D25395" s="1">
        <v>42880</v>
      </c>
      <c r="F25395">
        <v>1</v>
      </c>
      <c r="G25395">
        <v>3051</v>
      </c>
      <c r="H25395" t="s">
        <v>13</v>
      </c>
      <c r="J25395" t="s">
        <v>14</v>
      </c>
      <c r="K25395">
        <v>54</v>
      </c>
      <c r="L25395" t="s">
        <v>15</v>
      </c>
    </row>
    <row r="25396" spans="1:12">
      <c r="A25396" t="e">
        <f t="shared" ref="A25396:A25403" ca="1" si="230">E00251616870121</f>
        <v>#NAME?</v>
      </c>
      <c r="B25396">
        <v>701</v>
      </c>
      <c r="C25396" t="s">
        <v>72</v>
      </c>
      <c r="D25396" s="1">
        <v>42146</v>
      </c>
      <c r="F25396">
        <v>1</v>
      </c>
      <c r="G25396">
        <v>49390</v>
      </c>
      <c r="H25396" t="s">
        <v>59</v>
      </c>
      <c r="J25396" t="s">
        <v>14</v>
      </c>
      <c r="K25396">
        <v>53</v>
      </c>
      <c r="L25396" t="s">
        <v>15</v>
      </c>
    </row>
    <row r="25397" spans="1:12">
      <c r="A25397" t="e">
        <f t="shared" ca="1" si="230"/>
        <v>#NAME?</v>
      </c>
      <c r="B25397">
        <v>701</v>
      </c>
      <c r="C25397" t="s">
        <v>72</v>
      </c>
      <c r="D25397" s="1">
        <v>42151</v>
      </c>
      <c r="F25397">
        <v>4</v>
      </c>
      <c r="G25397">
        <v>2889</v>
      </c>
      <c r="H25397" t="s">
        <v>595</v>
      </c>
      <c r="J25397" t="s">
        <v>14</v>
      </c>
      <c r="K25397">
        <v>53</v>
      </c>
      <c r="L25397" t="s">
        <v>15</v>
      </c>
    </row>
    <row r="25398" spans="1:12">
      <c r="A25398" t="e">
        <f t="shared" ca="1" si="230"/>
        <v>#NAME?</v>
      </c>
      <c r="B25398">
        <v>701</v>
      </c>
      <c r="C25398" t="s">
        <v>72</v>
      </c>
      <c r="D25398" s="1">
        <v>42268</v>
      </c>
      <c r="F25398">
        <v>1</v>
      </c>
      <c r="G25398">
        <v>2724</v>
      </c>
      <c r="H25398" t="s">
        <v>73</v>
      </c>
      <c r="J25398" t="s">
        <v>14</v>
      </c>
      <c r="K25398">
        <v>53</v>
      </c>
      <c r="L25398" t="s">
        <v>15</v>
      </c>
    </row>
    <row r="25399" spans="1:12">
      <c r="A25399" t="e">
        <f t="shared" ca="1" si="230"/>
        <v>#NAME?</v>
      </c>
      <c r="B25399">
        <v>701</v>
      </c>
      <c r="C25399" t="s">
        <v>72</v>
      </c>
      <c r="D25399" s="1">
        <v>42276</v>
      </c>
      <c r="F25399">
        <v>2</v>
      </c>
      <c r="G25399">
        <v>2599</v>
      </c>
      <c r="H25399" t="s">
        <v>238</v>
      </c>
      <c r="J25399" t="s">
        <v>14</v>
      </c>
      <c r="K25399">
        <v>53</v>
      </c>
      <c r="L25399" t="s">
        <v>15</v>
      </c>
    </row>
    <row r="25400" spans="1:12">
      <c r="A25400" t="e">
        <f t="shared" ca="1" si="230"/>
        <v>#NAME?</v>
      </c>
      <c r="B25400">
        <v>701</v>
      </c>
      <c r="C25400" t="s">
        <v>72</v>
      </c>
      <c r="D25400" s="1">
        <v>42276</v>
      </c>
      <c r="F25400">
        <v>3</v>
      </c>
      <c r="G25400">
        <v>2724</v>
      </c>
      <c r="H25400" t="s">
        <v>73</v>
      </c>
      <c r="J25400" t="s">
        <v>14</v>
      </c>
      <c r="K25400">
        <v>53</v>
      </c>
      <c r="L25400" t="s">
        <v>15</v>
      </c>
    </row>
    <row r="25401" spans="1:12">
      <c r="A25401" t="e">
        <f t="shared" ca="1" si="230"/>
        <v>#NAME?</v>
      </c>
      <c r="B25401">
        <v>701</v>
      </c>
      <c r="C25401" t="s">
        <v>72</v>
      </c>
      <c r="D25401" s="1">
        <v>42558</v>
      </c>
      <c r="F25401">
        <v>6</v>
      </c>
      <c r="G25401">
        <v>7273</v>
      </c>
      <c r="H25401" t="s">
        <v>543</v>
      </c>
      <c r="J25401" t="s">
        <v>14</v>
      </c>
      <c r="K25401">
        <v>54</v>
      </c>
      <c r="L25401" t="s">
        <v>15</v>
      </c>
    </row>
    <row r="25402" spans="1:12">
      <c r="A25402" t="e">
        <f t="shared" ca="1" si="230"/>
        <v>#NAME?</v>
      </c>
      <c r="B25402">
        <v>701</v>
      </c>
      <c r="C25402" t="s">
        <v>72</v>
      </c>
      <c r="D25402" s="1">
        <v>42642</v>
      </c>
      <c r="F25402">
        <v>4</v>
      </c>
      <c r="G25402">
        <v>49390</v>
      </c>
      <c r="H25402" t="s">
        <v>59</v>
      </c>
      <c r="J25402" t="s">
        <v>14</v>
      </c>
      <c r="K25402">
        <v>54</v>
      </c>
      <c r="L25402" t="s">
        <v>15</v>
      </c>
    </row>
    <row r="25403" spans="1:12">
      <c r="A25403" t="e">
        <f t="shared" ca="1" si="230"/>
        <v>#NAME?</v>
      </c>
      <c r="B25403">
        <v>701</v>
      </c>
      <c r="C25403" t="s">
        <v>72</v>
      </c>
      <c r="D25403" s="1">
        <v>42795</v>
      </c>
      <c r="F25403">
        <v>5</v>
      </c>
      <c r="G25403">
        <v>7273</v>
      </c>
      <c r="H25403" t="s">
        <v>543</v>
      </c>
      <c r="J25403" t="s">
        <v>14</v>
      </c>
      <c r="K25403">
        <v>54</v>
      </c>
      <c r="L25403" t="s">
        <v>15</v>
      </c>
    </row>
    <row r="25404" spans="1:12">
      <c r="A25404" t="e">
        <f ca="1">E00251429205421</f>
        <v>#NAME?</v>
      </c>
      <c r="B25404">
        <v>275</v>
      </c>
      <c r="C25404" t="s">
        <v>444</v>
      </c>
      <c r="D25404" s="1">
        <v>42975</v>
      </c>
      <c r="F25404">
        <v>1</v>
      </c>
      <c r="G25404">
        <v>71940</v>
      </c>
      <c r="H25404" t="s">
        <v>135</v>
      </c>
      <c r="J25404" t="s">
        <v>14</v>
      </c>
      <c r="K25404">
        <v>43</v>
      </c>
      <c r="L25404" t="s">
        <v>15</v>
      </c>
    </row>
    <row r="25405" spans="1:12">
      <c r="A25405" t="e">
        <f ca="1">E00251429888621</f>
        <v>#NAME?</v>
      </c>
      <c r="B25405">
        <v>166</v>
      </c>
      <c r="C25405" t="s">
        <v>626</v>
      </c>
      <c r="D25405" s="1">
        <v>42642</v>
      </c>
      <c r="F25405">
        <v>1</v>
      </c>
      <c r="G25405">
        <v>2113</v>
      </c>
      <c r="H25405" t="s">
        <v>579</v>
      </c>
      <c r="J25405" t="s">
        <v>14</v>
      </c>
      <c r="K25405">
        <v>65</v>
      </c>
      <c r="L25405" t="s">
        <v>15</v>
      </c>
    </row>
    <row r="25406" spans="1:12">
      <c r="A25406" t="e">
        <f ca="1">E00251432302421</f>
        <v>#NAME?</v>
      </c>
      <c r="B25406">
        <v>769</v>
      </c>
      <c r="C25406" t="s">
        <v>397</v>
      </c>
      <c r="D25406" s="1">
        <v>42010</v>
      </c>
      <c r="E25406">
        <v>3</v>
      </c>
      <c r="F25406">
        <v>4</v>
      </c>
      <c r="G25406">
        <v>51881</v>
      </c>
      <c r="H25406" t="s">
        <v>1500</v>
      </c>
      <c r="J25406" t="s">
        <v>34</v>
      </c>
      <c r="K25406">
        <v>57</v>
      </c>
      <c r="L25406" t="s">
        <v>15</v>
      </c>
    </row>
    <row r="25407" spans="1:12">
      <c r="A25407" t="e">
        <f ca="1">E00251430176021</f>
        <v>#NAME?</v>
      </c>
      <c r="B25407">
        <v>445</v>
      </c>
      <c r="C25407" t="s">
        <v>23</v>
      </c>
      <c r="D25407" s="1">
        <v>42382</v>
      </c>
      <c r="F25407">
        <v>2</v>
      </c>
      <c r="G25407">
        <v>496</v>
      </c>
      <c r="H25407" t="s">
        <v>190</v>
      </c>
      <c r="J25407" t="s">
        <v>14</v>
      </c>
      <c r="K25407">
        <v>58</v>
      </c>
      <c r="L25407" t="s">
        <v>15</v>
      </c>
    </row>
    <row r="25408" spans="1:12">
      <c r="A25408" t="e">
        <f ca="1">E00251529210821</f>
        <v>#NAME?</v>
      </c>
      <c r="B25408">
        <v>193</v>
      </c>
      <c r="C25408" t="s">
        <v>247</v>
      </c>
      <c r="D25408" s="1">
        <v>42954</v>
      </c>
      <c r="F25408">
        <v>4</v>
      </c>
      <c r="G25408">
        <v>4019</v>
      </c>
      <c r="H25408" t="s">
        <v>26</v>
      </c>
      <c r="J25408" t="s">
        <v>14</v>
      </c>
      <c r="K25408">
        <v>55</v>
      </c>
      <c r="L25408" t="s">
        <v>15</v>
      </c>
    </row>
    <row r="25409" spans="1:12">
      <c r="A25409" t="e">
        <f ca="1">E00251616870121</f>
        <v>#NAME?</v>
      </c>
      <c r="B25409">
        <v>701</v>
      </c>
      <c r="C25409" t="s">
        <v>72</v>
      </c>
      <c r="D25409" s="1">
        <v>42986</v>
      </c>
      <c r="F25409">
        <v>2</v>
      </c>
      <c r="G25409">
        <v>2599</v>
      </c>
      <c r="H25409" t="s">
        <v>238</v>
      </c>
      <c r="J25409" t="s">
        <v>14</v>
      </c>
      <c r="K25409">
        <v>55</v>
      </c>
      <c r="L25409" t="s">
        <v>15</v>
      </c>
    </row>
    <row r="25410" spans="1:12">
      <c r="A25410" t="e">
        <f ca="1">E00251529210821</f>
        <v>#NAME?</v>
      </c>
      <c r="B25410">
        <v>193</v>
      </c>
      <c r="C25410" t="s">
        <v>247</v>
      </c>
      <c r="D25410" s="1">
        <v>42636</v>
      </c>
      <c r="F25410">
        <v>3</v>
      </c>
      <c r="G25410">
        <v>4019</v>
      </c>
      <c r="H25410" t="s">
        <v>26</v>
      </c>
      <c r="J25410" t="s">
        <v>14</v>
      </c>
      <c r="K25410">
        <v>54</v>
      </c>
      <c r="L25410" t="s">
        <v>15</v>
      </c>
    </row>
    <row r="25411" spans="1:12">
      <c r="A25411" t="e">
        <f ca="1">E00251716498121</f>
        <v>#NAME?</v>
      </c>
      <c r="B25411">
        <v>481</v>
      </c>
      <c r="C25411" t="s">
        <v>402</v>
      </c>
      <c r="D25411" s="1">
        <v>41907</v>
      </c>
      <c r="F25411">
        <v>3</v>
      </c>
      <c r="G25411">
        <v>78050</v>
      </c>
      <c r="H25411" t="s">
        <v>197</v>
      </c>
      <c r="J25411" t="s">
        <v>14</v>
      </c>
      <c r="K25411">
        <v>38</v>
      </c>
      <c r="L25411" t="s">
        <v>22</v>
      </c>
    </row>
    <row r="25412" spans="1:12">
      <c r="A25412" t="e">
        <f ca="1">E00251716498121</f>
        <v>#NAME?</v>
      </c>
      <c r="B25412">
        <v>481</v>
      </c>
      <c r="C25412" t="s">
        <v>402</v>
      </c>
      <c r="D25412" s="1">
        <v>42002</v>
      </c>
      <c r="F25412">
        <v>1</v>
      </c>
      <c r="G25412">
        <v>4659</v>
      </c>
      <c r="H25412" t="s">
        <v>47</v>
      </c>
      <c r="J25412" t="s">
        <v>14</v>
      </c>
      <c r="K25412">
        <v>39</v>
      </c>
      <c r="L25412" t="s">
        <v>15</v>
      </c>
    </row>
    <row r="25413" spans="1:12">
      <c r="A25413" t="e">
        <f ca="1">E00251711664321</f>
        <v>#NAME?</v>
      </c>
      <c r="B25413">
        <v>11</v>
      </c>
      <c r="C25413" t="s">
        <v>245</v>
      </c>
      <c r="D25413" s="1">
        <v>43024</v>
      </c>
      <c r="F25413">
        <v>2</v>
      </c>
      <c r="G25413">
        <v>71940</v>
      </c>
      <c r="H25413" t="s">
        <v>135</v>
      </c>
      <c r="J25413" t="s">
        <v>14</v>
      </c>
      <c r="K25413">
        <v>66</v>
      </c>
      <c r="L25413" t="s">
        <v>15</v>
      </c>
    </row>
    <row r="25414" spans="1:12">
      <c r="A25414" t="e">
        <f ca="1">E00251529543621</f>
        <v>#NAME?</v>
      </c>
      <c r="B25414">
        <v>166</v>
      </c>
      <c r="C25414" t="s">
        <v>626</v>
      </c>
      <c r="D25414" s="1">
        <v>42507</v>
      </c>
      <c r="F25414">
        <v>2</v>
      </c>
      <c r="G25414">
        <v>496</v>
      </c>
      <c r="H25414" t="s">
        <v>190</v>
      </c>
      <c r="J25414" t="s">
        <v>14</v>
      </c>
      <c r="K25414">
        <v>53</v>
      </c>
      <c r="L25414" t="s">
        <v>15</v>
      </c>
    </row>
    <row r="25415" spans="1:12">
      <c r="A25415" t="e">
        <f ca="1">E00251529543621</f>
        <v>#NAME?</v>
      </c>
      <c r="B25415">
        <v>166</v>
      </c>
      <c r="C25415" t="s">
        <v>626</v>
      </c>
      <c r="D25415" s="1">
        <v>42654</v>
      </c>
      <c r="F25415">
        <v>3</v>
      </c>
      <c r="G25415">
        <v>25000</v>
      </c>
      <c r="H25415" t="s">
        <v>178</v>
      </c>
      <c r="J25415" t="s">
        <v>14</v>
      </c>
      <c r="K25415">
        <v>53</v>
      </c>
      <c r="L25415" t="s">
        <v>15</v>
      </c>
    </row>
    <row r="25416" spans="1:12">
      <c r="A25416" t="e">
        <f ca="1">E00251439730221</f>
        <v>#NAME?</v>
      </c>
      <c r="B25416">
        <v>290</v>
      </c>
      <c r="C25416" t="s">
        <v>449</v>
      </c>
      <c r="D25416" s="1">
        <v>42090</v>
      </c>
      <c r="F25416">
        <v>2</v>
      </c>
      <c r="G25416">
        <v>6278</v>
      </c>
      <c r="H25416" t="s">
        <v>554</v>
      </c>
      <c r="J25416" t="s">
        <v>14</v>
      </c>
      <c r="K25416">
        <v>51</v>
      </c>
      <c r="L25416" t="s">
        <v>15</v>
      </c>
    </row>
    <row r="25417" spans="1:12">
      <c r="A25417" t="e">
        <f ca="1">E00251617235221</f>
        <v>#NAME?</v>
      </c>
      <c r="B25417">
        <v>489</v>
      </c>
      <c r="C25417" t="s">
        <v>100</v>
      </c>
      <c r="D25417" s="1">
        <v>41555</v>
      </c>
      <c r="F25417">
        <v>3</v>
      </c>
      <c r="G25417">
        <v>7262</v>
      </c>
      <c r="H25417" t="s">
        <v>198</v>
      </c>
      <c r="J25417" t="s">
        <v>14</v>
      </c>
      <c r="K25417">
        <v>58</v>
      </c>
      <c r="L25417" t="s">
        <v>15</v>
      </c>
    </row>
    <row r="25418" spans="1:12">
      <c r="A25418" t="e">
        <f ca="1">E00251617235221</f>
        <v>#NAME?</v>
      </c>
      <c r="B25418">
        <v>489</v>
      </c>
      <c r="C25418" t="s">
        <v>100</v>
      </c>
      <c r="D25418" s="1">
        <v>41897</v>
      </c>
      <c r="F25418">
        <v>1</v>
      </c>
      <c r="G25418">
        <v>7295</v>
      </c>
      <c r="H25418" t="s">
        <v>76</v>
      </c>
      <c r="J25418" t="s">
        <v>14</v>
      </c>
      <c r="K25418">
        <v>59</v>
      </c>
      <c r="L25418" t="s">
        <v>15</v>
      </c>
    </row>
    <row r="25419" spans="1:12">
      <c r="A25419" t="e">
        <f ca="1">E00251429332421</f>
        <v>#NAME?</v>
      </c>
      <c r="B25419">
        <v>1325</v>
      </c>
      <c r="C25419" t="s">
        <v>605</v>
      </c>
      <c r="D25419" s="1">
        <v>42185</v>
      </c>
      <c r="F25419">
        <v>1</v>
      </c>
      <c r="G25419">
        <v>8798</v>
      </c>
      <c r="H25419" t="s">
        <v>314</v>
      </c>
      <c r="J25419" t="s">
        <v>14</v>
      </c>
      <c r="K25419">
        <v>49</v>
      </c>
      <c r="L25419" t="s">
        <v>15</v>
      </c>
    </row>
    <row r="25420" spans="1:12">
      <c r="A25420" t="e">
        <f ca="1">E00251429332421</f>
        <v>#NAME?</v>
      </c>
      <c r="B25420">
        <v>1325</v>
      </c>
      <c r="C25420" t="s">
        <v>605</v>
      </c>
      <c r="D25420" s="1">
        <v>42734</v>
      </c>
      <c r="F25420">
        <v>1</v>
      </c>
      <c r="G25420">
        <v>81400</v>
      </c>
      <c r="H25420" t="s">
        <v>1107</v>
      </c>
      <c r="J25420" t="s">
        <v>14</v>
      </c>
      <c r="K25420">
        <v>50</v>
      </c>
      <c r="L25420" t="s">
        <v>15</v>
      </c>
    </row>
    <row r="25421" spans="1:12">
      <c r="A25421" t="e">
        <f ca="1">E00251537639021</f>
        <v>#NAME?</v>
      </c>
      <c r="B25421">
        <v>2863</v>
      </c>
      <c r="C25421" t="s">
        <v>701</v>
      </c>
      <c r="D25421" s="1">
        <v>42086</v>
      </c>
      <c r="F25421">
        <v>1</v>
      </c>
      <c r="G25421">
        <v>2729</v>
      </c>
      <c r="H25421" t="s">
        <v>115</v>
      </c>
      <c r="J25421" t="s">
        <v>14</v>
      </c>
      <c r="K25421">
        <v>50</v>
      </c>
      <c r="L25421" t="s">
        <v>15</v>
      </c>
    </row>
    <row r="25422" spans="1:12">
      <c r="A25422" t="e">
        <f ca="1">E00251439807421</f>
        <v>#NAME?</v>
      </c>
      <c r="B25422">
        <v>354</v>
      </c>
      <c r="C25422" t="s">
        <v>826</v>
      </c>
      <c r="D25422" s="1">
        <v>41905</v>
      </c>
      <c r="F25422">
        <v>2</v>
      </c>
      <c r="G25422">
        <v>25000</v>
      </c>
      <c r="H25422" t="s">
        <v>178</v>
      </c>
      <c r="J25422" t="s">
        <v>14</v>
      </c>
      <c r="K25422">
        <v>54</v>
      </c>
      <c r="L25422" t="s">
        <v>15</v>
      </c>
    </row>
    <row r="25423" spans="1:12">
      <c r="A25423" t="e">
        <f ca="1">E00251439807421</f>
        <v>#NAME?</v>
      </c>
      <c r="B25423">
        <v>354</v>
      </c>
      <c r="C25423" t="s">
        <v>826</v>
      </c>
      <c r="D25423" s="1">
        <v>42282</v>
      </c>
      <c r="F25423">
        <v>2</v>
      </c>
      <c r="G25423">
        <v>4019</v>
      </c>
      <c r="H25423" t="s">
        <v>26</v>
      </c>
      <c r="J25423" t="s">
        <v>14</v>
      </c>
      <c r="K25423">
        <v>55</v>
      </c>
      <c r="L25423" t="s">
        <v>15</v>
      </c>
    </row>
    <row r="25424" spans="1:12">
      <c r="A25424" t="e">
        <f ca="1">E00251439807421</f>
        <v>#NAME?</v>
      </c>
      <c r="B25424">
        <v>354</v>
      </c>
      <c r="C25424" t="s">
        <v>826</v>
      </c>
      <c r="D25424" s="1">
        <v>42664</v>
      </c>
      <c r="F25424">
        <v>1</v>
      </c>
      <c r="G25424">
        <v>30000</v>
      </c>
      <c r="H25424" t="s">
        <v>144</v>
      </c>
      <c r="J25424" t="s">
        <v>14</v>
      </c>
      <c r="K25424">
        <v>56</v>
      </c>
      <c r="L25424" t="s">
        <v>15</v>
      </c>
    </row>
    <row r="25425" spans="1:12">
      <c r="A25425" t="e">
        <f ca="1">E00251439807421</f>
        <v>#NAME?</v>
      </c>
      <c r="B25425">
        <v>354</v>
      </c>
      <c r="C25425" t="s">
        <v>826</v>
      </c>
      <c r="D25425" s="1">
        <v>42711</v>
      </c>
      <c r="F25425">
        <v>1</v>
      </c>
      <c r="G25425">
        <v>25000</v>
      </c>
      <c r="H25425" t="s">
        <v>178</v>
      </c>
      <c r="J25425" t="s">
        <v>14</v>
      </c>
      <c r="K25425">
        <v>56</v>
      </c>
      <c r="L25425" t="s">
        <v>15</v>
      </c>
    </row>
    <row r="25426" spans="1:12">
      <c r="A25426" t="e">
        <f ca="1">E00251514288421</f>
        <v>#NAME?</v>
      </c>
      <c r="B25426">
        <v>481</v>
      </c>
      <c r="C25426" t="s">
        <v>402</v>
      </c>
      <c r="D25426" s="1">
        <v>42744</v>
      </c>
      <c r="F25426">
        <v>3</v>
      </c>
      <c r="G25426">
        <v>7079</v>
      </c>
      <c r="H25426" t="s">
        <v>1105</v>
      </c>
      <c r="J25426" t="s">
        <v>14</v>
      </c>
      <c r="K25426">
        <v>61</v>
      </c>
      <c r="L25426" t="s">
        <v>15</v>
      </c>
    </row>
    <row r="25427" spans="1:12">
      <c r="A25427" t="e">
        <f ca="1">E00251432302421</f>
        <v>#NAME?</v>
      </c>
      <c r="B25427">
        <v>497</v>
      </c>
      <c r="C25427" t="s">
        <v>141</v>
      </c>
      <c r="D25427" s="1">
        <v>42290</v>
      </c>
      <c r="F25427">
        <v>2</v>
      </c>
      <c r="G25427">
        <v>1748</v>
      </c>
      <c r="H25427" t="s">
        <v>907</v>
      </c>
      <c r="J25427" t="s">
        <v>14</v>
      </c>
      <c r="K25427">
        <v>57</v>
      </c>
      <c r="L25427" t="s">
        <v>15</v>
      </c>
    </row>
    <row r="25428" spans="1:12">
      <c r="A25428" t="e">
        <f ca="1">E00251432302421</f>
        <v>#NAME?</v>
      </c>
      <c r="B25428">
        <v>769</v>
      </c>
      <c r="C25428" t="s">
        <v>397</v>
      </c>
      <c r="D25428" s="1">
        <v>42010</v>
      </c>
      <c r="E25428">
        <v>3</v>
      </c>
      <c r="F25428">
        <v>2</v>
      </c>
      <c r="G25428">
        <v>5198</v>
      </c>
      <c r="H25428" t="s">
        <v>200</v>
      </c>
      <c r="J25428" t="s">
        <v>34</v>
      </c>
      <c r="K25428">
        <v>57</v>
      </c>
      <c r="L25428" t="s">
        <v>15</v>
      </c>
    </row>
    <row r="25429" spans="1:12">
      <c r="A25429" t="e">
        <f ca="1">E00251528912721</f>
        <v>#NAME?</v>
      </c>
      <c r="B25429">
        <v>293</v>
      </c>
      <c r="C25429" t="s">
        <v>25</v>
      </c>
      <c r="D25429" s="1">
        <v>41744</v>
      </c>
      <c r="F25429">
        <v>1</v>
      </c>
      <c r="G25429">
        <v>5990</v>
      </c>
      <c r="H25429" t="s">
        <v>60</v>
      </c>
      <c r="J25429" t="s">
        <v>14</v>
      </c>
      <c r="K25429">
        <v>50</v>
      </c>
      <c r="L25429" t="s">
        <v>15</v>
      </c>
    </row>
    <row r="25430" spans="1:12">
      <c r="A25430" t="e">
        <f ca="1">E00251439807421</f>
        <v>#NAME?</v>
      </c>
      <c r="B25430">
        <v>494</v>
      </c>
      <c r="C25430" t="s">
        <v>63</v>
      </c>
      <c r="D25430" s="1">
        <v>41554</v>
      </c>
      <c r="F25430">
        <v>2</v>
      </c>
      <c r="G25430">
        <v>25000</v>
      </c>
      <c r="H25430" t="s">
        <v>178</v>
      </c>
      <c r="J25430" t="s">
        <v>14</v>
      </c>
      <c r="K25430">
        <v>53</v>
      </c>
      <c r="L25430" t="s">
        <v>15</v>
      </c>
    </row>
    <row r="25431" spans="1:12">
      <c r="A25431" t="e">
        <f ca="1">E00251413469721</f>
        <v>#NAME?</v>
      </c>
      <c r="B25431">
        <v>1929</v>
      </c>
      <c r="C25431" t="s">
        <v>195</v>
      </c>
      <c r="D25431" s="1">
        <v>41968</v>
      </c>
      <c r="F25431">
        <v>1</v>
      </c>
      <c r="G25431">
        <v>46619</v>
      </c>
      <c r="H25431" t="s">
        <v>182</v>
      </c>
      <c r="J25431" t="s">
        <v>14</v>
      </c>
      <c r="K25431">
        <v>65</v>
      </c>
      <c r="L25431" t="s">
        <v>15</v>
      </c>
    </row>
    <row r="25432" spans="1:12">
      <c r="A25432" t="e">
        <f ca="1">E00251430176021</f>
        <v>#NAME?</v>
      </c>
      <c r="B25432">
        <v>445</v>
      </c>
      <c r="C25432" t="s">
        <v>23</v>
      </c>
      <c r="D25432" s="1">
        <v>41809</v>
      </c>
      <c r="F25432">
        <v>4</v>
      </c>
      <c r="G25432">
        <v>496</v>
      </c>
      <c r="H25432" t="s">
        <v>190</v>
      </c>
      <c r="J25432" t="s">
        <v>14</v>
      </c>
      <c r="K25432">
        <v>56</v>
      </c>
      <c r="L25432" t="s">
        <v>15</v>
      </c>
    </row>
    <row r="25433" spans="1:12">
      <c r="A25433" t="e">
        <f ca="1">E00251432360121</f>
        <v>#NAME?</v>
      </c>
      <c r="B25433">
        <v>497</v>
      </c>
      <c r="C25433" t="s">
        <v>141</v>
      </c>
      <c r="D25433" s="1">
        <v>42608</v>
      </c>
      <c r="F25433">
        <v>1</v>
      </c>
      <c r="G25433">
        <v>2169</v>
      </c>
      <c r="H25433" t="s">
        <v>40</v>
      </c>
      <c r="J25433" t="s">
        <v>14</v>
      </c>
      <c r="K25433">
        <v>53</v>
      </c>
      <c r="L25433" t="s">
        <v>15</v>
      </c>
    </row>
    <row r="25434" spans="1:12">
      <c r="A25434" t="e">
        <f ca="1">E00251429810321</f>
        <v>#NAME?</v>
      </c>
      <c r="B25434">
        <v>151</v>
      </c>
      <c r="C25434" t="s">
        <v>381</v>
      </c>
      <c r="D25434" s="1">
        <v>42850</v>
      </c>
      <c r="F25434">
        <v>4</v>
      </c>
      <c r="G25434">
        <v>25000</v>
      </c>
      <c r="H25434" t="s">
        <v>178</v>
      </c>
      <c r="J25434" t="s">
        <v>14</v>
      </c>
      <c r="K25434">
        <v>61</v>
      </c>
      <c r="L25434" t="s">
        <v>15</v>
      </c>
    </row>
    <row r="25435" spans="1:12">
      <c r="A25435" t="e">
        <f ca="1">E00251430176021</f>
        <v>#NAME?</v>
      </c>
      <c r="B25435">
        <v>445</v>
      </c>
      <c r="C25435" t="s">
        <v>23</v>
      </c>
      <c r="D25435" s="1">
        <v>42044</v>
      </c>
      <c r="F25435">
        <v>1</v>
      </c>
      <c r="G25435">
        <v>4019</v>
      </c>
      <c r="H25435" t="s">
        <v>26</v>
      </c>
      <c r="J25435" t="s">
        <v>14</v>
      </c>
      <c r="K25435">
        <v>57</v>
      </c>
      <c r="L25435" t="s">
        <v>15</v>
      </c>
    </row>
    <row r="25436" spans="1:12">
      <c r="A25436" t="e">
        <f ca="1">E00251430176021</f>
        <v>#NAME?</v>
      </c>
      <c r="B25436">
        <v>445</v>
      </c>
      <c r="C25436" t="s">
        <v>23</v>
      </c>
      <c r="D25436" s="1">
        <v>42354</v>
      </c>
      <c r="F25436">
        <v>1</v>
      </c>
      <c r="G25436">
        <v>6809</v>
      </c>
      <c r="H25436" t="s">
        <v>790</v>
      </c>
      <c r="J25436" t="s">
        <v>14</v>
      </c>
      <c r="K25436">
        <v>58</v>
      </c>
      <c r="L25436" t="s">
        <v>15</v>
      </c>
    </row>
    <row r="25437" spans="1:12">
      <c r="A25437" t="e">
        <f ca="1">E00251430176021</f>
        <v>#NAME?</v>
      </c>
      <c r="B25437">
        <v>445</v>
      </c>
      <c r="C25437" t="s">
        <v>23</v>
      </c>
      <c r="D25437" s="1">
        <v>42382</v>
      </c>
      <c r="F25437">
        <v>4</v>
      </c>
      <c r="G25437">
        <v>6809</v>
      </c>
      <c r="H25437" t="s">
        <v>790</v>
      </c>
      <c r="J25437" t="s">
        <v>14</v>
      </c>
      <c r="K25437">
        <v>58</v>
      </c>
      <c r="L25437" t="s">
        <v>15</v>
      </c>
    </row>
    <row r="25438" spans="1:12">
      <c r="A25438" t="e">
        <f ca="1">E00251430176021</f>
        <v>#NAME?</v>
      </c>
      <c r="B25438">
        <v>4842</v>
      </c>
      <c r="C25438" t="s">
        <v>949</v>
      </c>
      <c r="D25438" s="1">
        <v>42371</v>
      </c>
      <c r="F25438">
        <v>2</v>
      </c>
      <c r="G25438">
        <v>4019</v>
      </c>
      <c r="H25438" t="s">
        <v>26</v>
      </c>
      <c r="I25438" t="s">
        <v>148</v>
      </c>
      <c r="J25438" t="s">
        <v>57</v>
      </c>
      <c r="K25438">
        <v>58</v>
      </c>
      <c r="L25438" t="s">
        <v>15</v>
      </c>
    </row>
    <row r="25439" spans="1:12">
      <c r="A25439" t="e">
        <f ca="1">E00251432302421</f>
        <v>#NAME?</v>
      </c>
      <c r="B25439">
        <v>497</v>
      </c>
      <c r="C25439" t="s">
        <v>141</v>
      </c>
      <c r="D25439" s="1">
        <v>42137</v>
      </c>
      <c r="F25439">
        <v>2</v>
      </c>
      <c r="G25439">
        <v>1748</v>
      </c>
      <c r="H25439" t="s">
        <v>907</v>
      </c>
      <c r="J25439" t="s">
        <v>14</v>
      </c>
      <c r="K25439">
        <v>57</v>
      </c>
      <c r="L25439" t="s">
        <v>15</v>
      </c>
    </row>
    <row r="25440" spans="1:12">
      <c r="A25440" t="e">
        <f ca="1">E00251432274421</f>
        <v>#NAME?</v>
      </c>
      <c r="B25440">
        <v>450</v>
      </c>
      <c r="C25440" t="s">
        <v>227</v>
      </c>
      <c r="D25440" s="1">
        <v>41180</v>
      </c>
      <c r="F25440">
        <v>1</v>
      </c>
      <c r="G25440">
        <v>4019</v>
      </c>
      <c r="H25440" t="s">
        <v>26</v>
      </c>
      <c r="J25440" t="s">
        <v>14</v>
      </c>
      <c r="K25440">
        <v>47</v>
      </c>
      <c r="L25440" t="s">
        <v>15</v>
      </c>
    </row>
    <row r="25441" spans="1:12">
      <c r="A25441" t="e">
        <f ca="1">E00251432274421</f>
        <v>#NAME?</v>
      </c>
      <c r="B25441">
        <v>450</v>
      </c>
      <c r="C25441" t="s">
        <v>227</v>
      </c>
      <c r="D25441" s="1">
        <v>41696</v>
      </c>
      <c r="F25441">
        <v>4</v>
      </c>
      <c r="G25441">
        <v>4019</v>
      </c>
      <c r="H25441" t="s">
        <v>26</v>
      </c>
      <c r="J25441" t="s">
        <v>14</v>
      </c>
      <c r="K25441">
        <v>48</v>
      </c>
      <c r="L25441" t="s">
        <v>15</v>
      </c>
    </row>
    <row r="25442" spans="1:12">
      <c r="A25442" t="e">
        <f ca="1">E00251430176021</f>
        <v>#NAME?</v>
      </c>
      <c r="B25442">
        <v>445</v>
      </c>
      <c r="C25442" t="s">
        <v>23</v>
      </c>
      <c r="D25442" s="1">
        <v>41809</v>
      </c>
      <c r="F25442">
        <v>1</v>
      </c>
      <c r="G25442">
        <v>72632</v>
      </c>
      <c r="H25442" t="s">
        <v>107</v>
      </c>
      <c r="J25442" t="s">
        <v>14</v>
      </c>
      <c r="K25442">
        <v>56</v>
      </c>
      <c r="L25442" t="s">
        <v>15</v>
      </c>
    </row>
    <row r="25443" spans="1:12">
      <c r="A25443" t="e">
        <f ca="1">E00251430176021</f>
        <v>#NAME?</v>
      </c>
      <c r="B25443">
        <v>445</v>
      </c>
      <c r="C25443" t="s">
        <v>23</v>
      </c>
      <c r="D25443" s="1">
        <v>41914</v>
      </c>
      <c r="F25443">
        <v>3</v>
      </c>
      <c r="G25443">
        <v>72632</v>
      </c>
      <c r="H25443" t="s">
        <v>107</v>
      </c>
      <c r="J25443" t="s">
        <v>14</v>
      </c>
      <c r="K25443">
        <v>56</v>
      </c>
      <c r="L25443" t="s">
        <v>15</v>
      </c>
    </row>
    <row r="25444" spans="1:12">
      <c r="A25444" t="e">
        <f ca="1">E00251430176021</f>
        <v>#NAME?</v>
      </c>
      <c r="B25444">
        <v>445</v>
      </c>
      <c r="C25444" t="s">
        <v>23</v>
      </c>
      <c r="D25444" s="1">
        <v>42354</v>
      </c>
      <c r="F25444">
        <v>2</v>
      </c>
      <c r="G25444">
        <v>4019</v>
      </c>
      <c r="H25444" t="s">
        <v>26</v>
      </c>
      <c r="J25444" t="s">
        <v>14</v>
      </c>
      <c r="K25444">
        <v>58</v>
      </c>
      <c r="L25444" t="s">
        <v>15</v>
      </c>
    </row>
    <row r="25445" spans="1:12">
      <c r="A25445" t="e">
        <f ca="1">E00251430176021</f>
        <v>#NAME?</v>
      </c>
      <c r="B25445">
        <v>445</v>
      </c>
      <c r="C25445" t="s">
        <v>23</v>
      </c>
      <c r="D25445" s="1">
        <v>42376</v>
      </c>
      <c r="F25445">
        <v>2</v>
      </c>
      <c r="G25445">
        <v>4019</v>
      </c>
      <c r="H25445" t="s">
        <v>26</v>
      </c>
      <c r="J25445" t="s">
        <v>14</v>
      </c>
      <c r="K25445">
        <v>58</v>
      </c>
      <c r="L25445" t="s">
        <v>15</v>
      </c>
    </row>
    <row r="25446" spans="1:12">
      <c r="A25446" t="e">
        <f ca="1">E00251430176021</f>
        <v>#NAME?</v>
      </c>
      <c r="B25446">
        <v>833</v>
      </c>
      <c r="C25446" t="s">
        <v>1004</v>
      </c>
      <c r="D25446" s="1">
        <v>41291</v>
      </c>
      <c r="E25446">
        <v>0</v>
      </c>
      <c r="F25446">
        <v>1</v>
      </c>
      <c r="G25446">
        <v>72632</v>
      </c>
      <c r="H25446" t="s">
        <v>107</v>
      </c>
      <c r="J25446" t="s">
        <v>34</v>
      </c>
      <c r="K25446">
        <v>55</v>
      </c>
      <c r="L25446" t="s">
        <v>15</v>
      </c>
    </row>
    <row r="25447" spans="1:12">
      <c r="A25447" t="e">
        <f ca="1">E00251429810321</f>
        <v>#NAME?</v>
      </c>
      <c r="B25447">
        <v>151</v>
      </c>
      <c r="C25447" t="s">
        <v>381</v>
      </c>
      <c r="D25447" s="1">
        <v>42894</v>
      </c>
      <c r="F25447">
        <v>4</v>
      </c>
      <c r="G25447">
        <v>463</v>
      </c>
      <c r="H25447" t="s">
        <v>259</v>
      </c>
      <c r="J25447" t="s">
        <v>14</v>
      </c>
      <c r="K25447">
        <v>61</v>
      </c>
      <c r="L25447" t="s">
        <v>15</v>
      </c>
    </row>
    <row r="25448" spans="1:12">
      <c r="A25448" t="e">
        <f ca="1">E00251432274421</f>
        <v>#NAME?</v>
      </c>
      <c r="B25448">
        <v>450</v>
      </c>
      <c r="C25448" t="s">
        <v>227</v>
      </c>
      <c r="D25448" s="1">
        <v>42864</v>
      </c>
      <c r="F25448">
        <v>2</v>
      </c>
      <c r="G25448">
        <v>3659</v>
      </c>
      <c r="H25448" t="s">
        <v>132</v>
      </c>
      <c r="J25448" t="s">
        <v>14</v>
      </c>
      <c r="K25448">
        <v>51</v>
      </c>
      <c r="L25448" t="s">
        <v>15</v>
      </c>
    </row>
    <row r="25449" spans="1:12">
      <c r="A25449" t="e">
        <f ca="1">E00251432274421</f>
        <v>#NAME?</v>
      </c>
      <c r="B25449">
        <v>6046</v>
      </c>
      <c r="C25449" t="s">
        <v>98</v>
      </c>
      <c r="D25449" s="1">
        <v>42749</v>
      </c>
      <c r="E25449">
        <v>1</v>
      </c>
      <c r="F25449">
        <v>6</v>
      </c>
      <c r="G25449">
        <v>7292</v>
      </c>
      <c r="H25449" t="s">
        <v>189</v>
      </c>
      <c r="J25449" t="s">
        <v>34</v>
      </c>
      <c r="K25449">
        <v>51</v>
      </c>
      <c r="L25449" t="s">
        <v>15</v>
      </c>
    </row>
    <row r="25450" spans="1:12">
      <c r="A25450" t="e">
        <f ca="1">E00251716572021</f>
        <v>#NAME?</v>
      </c>
      <c r="B25450">
        <v>446</v>
      </c>
      <c r="C25450" t="s">
        <v>94</v>
      </c>
      <c r="D25450" s="1">
        <v>41219</v>
      </c>
      <c r="F25450">
        <v>2</v>
      </c>
      <c r="G25450">
        <v>78869</v>
      </c>
      <c r="H25450" t="s">
        <v>1602</v>
      </c>
      <c r="J25450" t="s">
        <v>14</v>
      </c>
      <c r="K25450">
        <v>42</v>
      </c>
      <c r="L25450" t="s">
        <v>22</v>
      </c>
    </row>
    <row r="25451" spans="1:12">
      <c r="A25451" t="e">
        <f ca="1">E00251716475921</f>
        <v>#NAME?</v>
      </c>
      <c r="B25451">
        <v>7505</v>
      </c>
      <c r="C25451" t="s">
        <v>209</v>
      </c>
      <c r="D25451" s="1">
        <v>42929</v>
      </c>
      <c r="F25451">
        <v>2</v>
      </c>
      <c r="G25451">
        <v>53081</v>
      </c>
      <c r="H25451" t="s">
        <v>456</v>
      </c>
      <c r="J25451" t="s">
        <v>14</v>
      </c>
      <c r="K25451">
        <v>45</v>
      </c>
      <c r="L25451" t="s">
        <v>15</v>
      </c>
    </row>
    <row r="25452" spans="1:12">
      <c r="A25452" t="e">
        <f ca="1">E00251427592621</f>
        <v>#NAME?</v>
      </c>
      <c r="B25452">
        <v>10</v>
      </c>
      <c r="C25452" t="s">
        <v>18</v>
      </c>
      <c r="D25452" s="1">
        <v>41655</v>
      </c>
      <c r="F25452">
        <v>2</v>
      </c>
      <c r="G25452">
        <v>5718</v>
      </c>
      <c r="H25452" t="s">
        <v>244</v>
      </c>
      <c r="J25452" t="s">
        <v>14</v>
      </c>
      <c r="K25452">
        <v>44</v>
      </c>
      <c r="L25452" t="s">
        <v>15</v>
      </c>
    </row>
    <row r="25453" spans="1:12">
      <c r="A25453" t="e">
        <f ca="1">E00251429173721</f>
        <v>#NAME?</v>
      </c>
      <c r="B25453">
        <v>753</v>
      </c>
      <c r="C25453" t="s">
        <v>545</v>
      </c>
      <c r="D25453" s="1">
        <v>42741</v>
      </c>
      <c r="F25453">
        <v>1</v>
      </c>
      <c r="G25453">
        <v>3381</v>
      </c>
      <c r="H25453" t="s">
        <v>1603</v>
      </c>
      <c r="I25453" t="s">
        <v>56</v>
      </c>
      <c r="J25453" t="s">
        <v>57</v>
      </c>
      <c r="K25453">
        <v>47</v>
      </c>
      <c r="L25453" t="s">
        <v>15</v>
      </c>
    </row>
    <row r="25454" spans="1:12">
      <c r="A25454" t="e">
        <f ca="1">E00251430091421</f>
        <v>#NAME?</v>
      </c>
      <c r="B25454">
        <v>467</v>
      </c>
      <c r="C25454" t="s">
        <v>232</v>
      </c>
      <c r="D25454" s="1">
        <v>41079</v>
      </c>
      <c r="F25454">
        <v>5</v>
      </c>
      <c r="G25454">
        <v>2724</v>
      </c>
      <c r="H25454" t="s">
        <v>73</v>
      </c>
      <c r="J25454" t="s">
        <v>14</v>
      </c>
      <c r="K25454">
        <v>60</v>
      </c>
      <c r="L25454" t="s">
        <v>15</v>
      </c>
    </row>
    <row r="25455" spans="1:12">
      <c r="A25455" t="e">
        <f ca="1">E00251514252121</f>
        <v>#NAME?</v>
      </c>
      <c r="B25455">
        <v>451</v>
      </c>
      <c r="C25455" t="s">
        <v>102</v>
      </c>
      <c r="D25455" s="1">
        <v>42062</v>
      </c>
      <c r="F25455">
        <v>1</v>
      </c>
      <c r="G25455">
        <v>3004</v>
      </c>
      <c r="H25455" t="s">
        <v>104</v>
      </c>
      <c r="J25455" t="s">
        <v>14</v>
      </c>
      <c r="K25455">
        <v>47</v>
      </c>
      <c r="L25455" t="s">
        <v>15</v>
      </c>
    </row>
    <row r="25456" spans="1:12">
      <c r="A25456" t="e">
        <f ca="1">E00251430237821</f>
        <v>#NAME?</v>
      </c>
      <c r="B25456">
        <v>276</v>
      </c>
      <c r="C25456" t="s">
        <v>122</v>
      </c>
      <c r="D25456" s="1">
        <v>41582</v>
      </c>
      <c r="F25456">
        <v>1</v>
      </c>
      <c r="G25456">
        <v>5198</v>
      </c>
      <c r="H25456" t="s">
        <v>200</v>
      </c>
      <c r="J25456" t="s">
        <v>14</v>
      </c>
      <c r="K25456">
        <v>49</v>
      </c>
      <c r="L25456" t="s">
        <v>15</v>
      </c>
    </row>
    <row r="25457" spans="1:12">
      <c r="A25457" t="e">
        <f ca="1">E00251432302421</f>
        <v>#NAME?</v>
      </c>
      <c r="B25457">
        <v>769</v>
      </c>
      <c r="C25457" t="s">
        <v>397</v>
      </c>
      <c r="D25457" s="1">
        <v>42010</v>
      </c>
      <c r="E25457">
        <v>3</v>
      </c>
      <c r="F25457">
        <v>8</v>
      </c>
      <c r="G25457">
        <v>3542</v>
      </c>
      <c r="H25457" t="s">
        <v>850</v>
      </c>
      <c r="J25457" t="s">
        <v>34</v>
      </c>
      <c r="K25457">
        <v>57</v>
      </c>
      <c r="L25457" t="s">
        <v>15</v>
      </c>
    </row>
    <row r="25458" spans="1:12">
      <c r="A25458" t="e">
        <f ca="1">E00251430176021</f>
        <v>#NAME?</v>
      </c>
      <c r="B25458">
        <v>445</v>
      </c>
      <c r="C25458" t="s">
        <v>23</v>
      </c>
      <c r="D25458" s="1">
        <v>42377</v>
      </c>
      <c r="F25458">
        <v>3</v>
      </c>
      <c r="G25458">
        <v>496</v>
      </c>
      <c r="H25458" t="s">
        <v>190</v>
      </c>
      <c r="J25458" t="s">
        <v>14</v>
      </c>
      <c r="K25458">
        <v>58</v>
      </c>
      <c r="L25458" t="s">
        <v>15</v>
      </c>
    </row>
    <row r="25459" spans="1:12">
      <c r="A25459" t="e">
        <f ca="1">E00251428426921</f>
        <v>#NAME?</v>
      </c>
      <c r="B25459">
        <v>51</v>
      </c>
      <c r="C25459" t="s">
        <v>372</v>
      </c>
      <c r="D25459" s="1">
        <v>41415</v>
      </c>
      <c r="F25459">
        <v>2</v>
      </c>
      <c r="G25459">
        <v>2729</v>
      </c>
      <c r="H25459" t="s">
        <v>115</v>
      </c>
      <c r="J25459" t="s">
        <v>14</v>
      </c>
      <c r="K25459">
        <v>57</v>
      </c>
      <c r="L25459" t="s">
        <v>15</v>
      </c>
    </row>
    <row r="25460" spans="1:12">
      <c r="A25460" t="e">
        <f ca="1">E00251428426921</f>
        <v>#NAME?</v>
      </c>
      <c r="B25460">
        <v>51</v>
      </c>
      <c r="C25460" t="s">
        <v>372</v>
      </c>
      <c r="D25460" s="1">
        <v>41932</v>
      </c>
      <c r="F25460">
        <v>1</v>
      </c>
      <c r="G25460">
        <v>73390</v>
      </c>
      <c r="H25460" t="s">
        <v>66</v>
      </c>
      <c r="J25460" t="s">
        <v>14</v>
      </c>
      <c r="K25460">
        <v>58</v>
      </c>
      <c r="L25460" t="s">
        <v>15</v>
      </c>
    </row>
    <row r="25461" spans="1:12">
      <c r="A25461" t="e">
        <f ca="1">E00251428426921</f>
        <v>#NAME?</v>
      </c>
      <c r="B25461">
        <v>51</v>
      </c>
      <c r="C25461" t="s">
        <v>372</v>
      </c>
      <c r="D25461" s="1">
        <v>42887</v>
      </c>
      <c r="F25461">
        <v>2</v>
      </c>
      <c r="G25461">
        <v>2410</v>
      </c>
      <c r="H25461" t="s">
        <v>283</v>
      </c>
      <c r="J25461" t="s">
        <v>14</v>
      </c>
      <c r="K25461">
        <v>61</v>
      </c>
      <c r="L25461" t="s">
        <v>15</v>
      </c>
    </row>
    <row r="25462" spans="1:12">
      <c r="A25462" t="e">
        <f ca="1">E00251428426921</f>
        <v>#NAME?</v>
      </c>
      <c r="B25462">
        <v>51</v>
      </c>
      <c r="C25462" t="s">
        <v>372</v>
      </c>
      <c r="D25462" s="1">
        <v>42916</v>
      </c>
      <c r="F25462">
        <v>1</v>
      </c>
      <c r="G25462">
        <v>2729</v>
      </c>
      <c r="H25462" t="s">
        <v>115</v>
      </c>
      <c r="J25462" t="s">
        <v>14</v>
      </c>
      <c r="K25462">
        <v>61</v>
      </c>
      <c r="L25462" t="s">
        <v>15</v>
      </c>
    </row>
    <row r="25463" spans="1:12">
      <c r="A25463" t="e">
        <f ca="1">E00251432303521</f>
        <v>#NAME?</v>
      </c>
      <c r="B25463">
        <v>696</v>
      </c>
      <c r="C25463" t="s">
        <v>913</v>
      </c>
      <c r="D25463" s="1">
        <v>42406</v>
      </c>
      <c r="F25463">
        <v>1</v>
      </c>
      <c r="G25463">
        <v>7804</v>
      </c>
      <c r="H25463" t="s">
        <v>43</v>
      </c>
      <c r="J25463" t="s">
        <v>14</v>
      </c>
      <c r="K25463">
        <v>62</v>
      </c>
      <c r="L25463" t="s">
        <v>22</v>
      </c>
    </row>
    <row r="25464" spans="1:12">
      <c r="A25464" t="e">
        <f ca="1">E00251716576321</f>
        <v>#NAME?</v>
      </c>
      <c r="B25464">
        <v>494</v>
      </c>
      <c r="C25464" t="s">
        <v>63</v>
      </c>
      <c r="D25464" s="1">
        <v>42048</v>
      </c>
      <c r="F25464">
        <v>2</v>
      </c>
      <c r="G25464">
        <v>25000</v>
      </c>
      <c r="H25464" t="s">
        <v>178</v>
      </c>
      <c r="J25464" t="s">
        <v>14</v>
      </c>
      <c r="K25464">
        <v>62</v>
      </c>
      <c r="L25464" t="s">
        <v>15</v>
      </c>
    </row>
    <row r="25465" spans="1:12">
      <c r="A25465" t="e">
        <f ca="1">E00251515326121</f>
        <v>#NAME?</v>
      </c>
      <c r="B25465">
        <v>30</v>
      </c>
      <c r="C25465" t="s">
        <v>344</v>
      </c>
      <c r="D25465" s="1">
        <v>42033</v>
      </c>
      <c r="F25465">
        <v>1</v>
      </c>
      <c r="G25465">
        <v>49390</v>
      </c>
      <c r="H25465" t="s">
        <v>59</v>
      </c>
      <c r="J25465" t="s">
        <v>14</v>
      </c>
      <c r="K25465">
        <v>43</v>
      </c>
      <c r="L25465" t="s">
        <v>15</v>
      </c>
    </row>
    <row r="25466" spans="1:12">
      <c r="A25466" t="e">
        <f ca="1">E00251524984921</f>
        <v>#NAME?</v>
      </c>
      <c r="B25466">
        <v>454</v>
      </c>
      <c r="C25466" t="s">
        <v>179</v>
      </c>
      <c r="D25466" s="1">
        <v>42716</v>
      </c>
      <c r="F25466">
        <v>1</v>
      </c>
      <c r="G25466">
        <v>84500</v>
      </c>
      <c r="H25466" t="s">
        <v>511</v>
      </c>
      <c r="J25466" t="s">
        <v>14</v>
      </c>
      <c r="K25466">
        <v>43</v>
      </c>
      <c r="L25466" t="s">
        <v>15</v>
      </c>
    </row>
    <row r="25467" spans="1:12">
      <c r="A25467" t="e">
        <f t="shared" ref="A25467:A25473" ca="1" si="231">E00251617620421</f>
        <v>#NAME?</v>
      </c>
      <c r="B25467">
        <v>485</v>
      </c>
      <c r="C25467" t="s">
        <v>241</v>
      </c>
      <c r="D25467" s="1">
        <v>41054</v>
      </c>
      <c r="F25467">
        <v>5</v>
      </c>
      <c r="G25467">
        <v>2169</v>
      </c>
      <c r="H25467" t="s">
        <v>40</v>
      </c>
      <c r="J25467" t="s">
        <v>14</v>
      </c>
      <c r="K25467">
        <v>50</v>
      </c>
      <c r="L25467" t="s">
        <v>15</v>
      </c>
    </row>
    <row r="25468" spans="1:12">
      <c r="A25468" t="e">
        <f t="shared" ca="1" si="231"/>
        <v>#NAME?</v>
      </c>
      <c r="B25468">
        <v>485</v>
      </c>
      <c r="C25468" t="s">
        <v>241</v>
      </c>
      <c r="D25468" s="1">
        <v>41757</v>
      </c>
      <c r="F25468">
        <v>3</v>
      </c>
      <c r="G25468">
        <v>4549</v>
      </c>
      <c r="H25468" t="s">
        <v>69</v>
      </c>
      <c r="J25468" t="s">
        <v>14</v>
      </c>
      <c r="K25468">
        <v>51</v>
      </c>
      <c r="L25468" t="s">
        <v>15</v>
      </c>
    </row>
    <row r="25469" spans="1:12">
      <c r="A25469" t="e">
        <f t="shared" ca="1" si="231"/>
        <v>#NAME?</v>
      </c>
      <c r="B25469">
        <v>485</v>
      </c>
      <c r="C25469" t="s">
        <v>241</v>
      </c>
      <c r="D25469" s="1">
        <v>41947</v>
      </c>
      <c r="F25469">
        <v>3</v>
      </c>
      <c r="G25469">
        <v>4549</v>
      </c>
      <c r="H25469" t="s">
        <v>69</v>
      </c>
      <c r="J25469" t="s">
        <v>14</v>
      </c>
      <c r="K25469">
        <v>52</v>
      </c>
      <c r="L25469" t="s">
        <v>15</v>
      </c>
    </row>
    <row r="25470" spans="1:12">
      <c r="A25470" t="e">
        <f t="shared" ca="1" si="231"/>
        <v>#NAME?</v>
      </c>
      <c r="B25470">
        <v>485</v>
      </c>
      <c r="C25470" t="s">
        <v>241</v>
      </c>
      <c r="D25470" s="1">
        <v>42327</v>
      </c>
      <c r="F25470">
        <v>2</v>
      </c>
      <c r="G25470">
        <v>5950</v>
      </c>
      <c r="H25470" t="s">
        <v>24</v>
      </c>
      <c r="J25470" t="s">
        <v>14</v>
      </c>
      <c r="K25470">
        <v>53</v>
      </c>
      <c r="L25470" t="s">
        <v>15</v>
      </c>
    </row>
    <row r="25471" spans="1:12">
      <c r="A25471" t="e">
        <f t="shared" ca="1" si="231"/>
        <v>#NAME?</v>
      </c>
      <c r="B25471">
        <v>485</v>
      </c>
      <c r="C25471" t="s">
        <v>241</v>
      </c>
      <c r="D25471" s="1">
        <v>42496</v>
      </c>
      <c r="F25471">
        <v>2</v>
      </c>
      <c r="G25471">
        <v>7299</v>
      </c>
      <c r="H25471" t="s">
        <v>250</v>
      </c>
      <c r="J25471" t="s">
        <v>14</v>
      </c>
      <c r="K25471">
        <v>53</v>
      </c>
      <c r="L25471" t="s">
        <v>15</v>
      </c>
    </row>
    <row r="25472" spans="1:12">
      <c r="A25472" t="e">
        <f t="shared" ca="1" si="231"/>
        <v>#NAME?</v>
      </c>
      <c r="B25472">
        <v>485</v>
      </c>
      <c r="C25472" t="s">
        <v>241</v>
      </c>
      <c r="D25472" s="1">
        <v>42503</v>
      </c>
      <c r="F25472">
        <v>4</v>
      </c>
      <c r="G25472">
        <v>2169</v>
      </c>
      <c r="H25472" t="s">
        <v>40</v>
      </c>
      <c r="J25472" t="s">
        <v>14</v>
      </c>
      <c r="K25472">
        <v>53</v>
      </c>
      <c r="L25472" t="s">
        <v>15</v>
      </c>
    </row>
    <row r="25473" spans="1:12">
      <c r="A25473" t="e">
        <f t="shared" ca="1" si="231"/>
        <v>#NAME?</v>
      </c>
      <c r="B25473">
        <v>485</v>
      </c>
      <c r="C25473" t="s">
        <v>241</v>
      </c>
      <c r="D25473" s="1">
        <v>42641</v>
      </c>
      <c r="F25473">
        <v>4</v>
      </c>
      <c r="G25473">
        <v>2169</v>
      </c>
      <c r="H25473" t="s">
        <v>40</v>
      </c>
      <c r="J25473" t="s">
        <v>14</v>
      </c>
      <c r="K25473">
        <v>54</v>
      </c>
      <c r="L25473" t="s">
        <v>15</v>
      </c>
    </row>
    <row r="25474" spans="1:12">
      <c r="A25474" t="e">
        <f ca="1">E00251529498321</f>
        <v>#NAME?</v>
      </c>
      <c r="B25474">
        <v>163</v>
      </c>
      <c r="C25474" t="s">
        <v>219</v>
      </c>
      <c r="D25474" s="1">
        <v>41971</v>
      </c>
      <c r="F25474">
        <v>1</v>
      </c>
      <c r="G25474">
        <v>4019</v>
      </c>
      <c r="H25474" t="s">
        <v>26</v>
      </c>
      <c r="J25474" t="s">
        <v>14</v>
      </c>
      <c r="K25474">
        <v>64</v>
      </c>
      <c r="L25474" t="s">
        <v>15</v>
      </c>
    </row>
    <row r="25475" spans="1:12">
      <c r="A25475" t="e">
        <f ca="1">E00251529498321</f>
        <v>#NAME?</v>
      </c>
      <c r="B25475">
        <v>163</v>
      </c>
      <c r="C25475" t="s">
        <v>219</v>
      </c>
      <c r="D25475" s="1">
        <v>42760</v>
      </c>
      <c r="F25475">
        <v>1</v>
      </c>
      <c r="G25475">
        <v>72690</v>
      </c>
      <c r="H25475" t="s">
        <v>363</v>
      </c>
      <c r="J25475" t="s">
        <v>14</v>
      </c>
      <c r="K25475">
        <v>66</v>
      </c>
      <c r="L25475" t="s">
        <v>15</v>
      </c>
    </row>
    <row r="25476" spans="1:12">
      <c r="A25476" t="e">
        <f ca="1">E00251529498321</f>
        <v>#NAME?</v>
      </c>
      <c r="B25476">
        <v>163</v>
      </c>
      <c r="C25476" t="s">
        <v>219</v>
      </c>
      <c r="D25476" s="1">
        <v>42760</v>
      </c>
      <c r="F25476">
        <v>3</v>
      </c>
      <c r="G25476">
        <v>27800</v>
      </c>
      <c r="H25476" t="s">
        <v>145</v>
      </c>
      <c r="J25476" t="s">
        <v>14</v>
      </c>
      <c r="K25476">
        <v>66</v>
      </c>
      <c r="L25476" t="s">
        <v>15</v>
      </c>
    </row>
    <row r="25477" spans="1:12">
      <c r="A25477" t="e">
        <f ca="1">E00251715544321</f>
        <v>#NAME?</v>
      </c>
      <c r="B25477">
        <v>767</v>
      </c>
      <c r="C25477" t="s">
        <v>658</v>
      </c>
      <c r="D25477" s="1">
        <v>42026</v>
      </c>
      <c r="E25477">
        <v>2</v>
      </c>
      <c r="F25477">
        <v>3</v>
      </c>
      <c r="G25477">
        <v>64511</v>
      </c>
      <c r="H25477" t="s">
        <v>1604</v>
      </c>
      <c r="J25477" t="s">
        <v>34</v>
      </c>
      <c r="K25477">
        <v>43</v>
      </c>
      <c r="L25477" t="s">
        <v>15</v>
      </c>
    </row>
    <row r="25478" spans="1:12">
      <c r="A25478" t="e">
        <f ca="1">E00251617620421</f>
        <v>#NAME?</v>
      </c>
      <c r="B25478">
        <v>485</v>
      </c>
      <c r="C25478" t="s">
        <v>241</v>
      </c>
      <c r="D25478" s="1">
        <v>42713</v>
      </c>
      <c r="F25478">
        <v>3</v>
      </c>
      <c r="G25478">
        <v>2169</v>
      </c>
      <c r="H25478" t="s">
        <v>40</v>
      </c>
      <c r="J25478" t="s">
        <v>14</v>
      </c>
      <c r="K25478">
        <v>54</v>
      </c>
      <c r="L25478" t="s">
        <v>15</v>
      </c>
    </row>
    <row r="25479" spans="1:12">
      <c r="A25479" t="e">
        <f ca="1">E00251617620421</f>
        <v>#NAME?</v>
      </c>
      <c r="B25479">
        <v>485</v>
      </c>
      <c r="C25479" t="s">
        <v>241</v>
      </c>
      <c r="D25479" s="1">
        <v>42873</v>
      </c>
      <c r="F25479">
        <v>2</v>
      </c>
      <c r="G25479">
        <v>7962</v>
      </c>
      <c r="H25479" t="s">
        <v>111</v>
      </c>
      <c r="J25479" t="s">
        <v>14</v>
      </c>
      <c r="K25479">
        <v>54</v>
      </c>
      <c r="L25479" t="s">
        <v>22</v>
      </c>
    </row>
    <row r="25480" spans="1:12">
      <c r="A25480" t="e">
        <f ca="1">E00251715544321</f>
        <v>#NAME?</v>
      </c>
      <c r="B25480">
        <v>1328</v>
      </c>
      <c r="C25480" t="s">
        <v>697</v>
      </c>
      <c r="D25480" s="1">
        <v>42292</v>
      </c>
      <c r="F25480">
        <v>1</v>
      </c>
      <c r="G25480">
        <v>2113</v>
      </c>
      <c r="H25480" t="s">
        <v>579</v>
      </c>
      <c r="J25480" t="s">
        <v>14</v>
      </c>
      <c r="K25480">
        <v>44</v>
      </c>
      <c r="L25480" t="s">
        <v>15</v>
      </c>
    </row>
    <row r="25481" spans="1:12">
      <c r="A25481" t="e">
        <f ca="1">E00251537609721</f>
        <v>#NAME?</v>
      </c>
      <c r="B25481">
        <v>437</v>
      </c>
      <c r="C25481" t="s">
        <v>216</v>
      </c>
      <c r="D25481" s="1">
        <v>43028</v>
      </c>
      <c r="F25481">
        <v>1</v>
      </c>
      <c r="G25481">
        <v>78900</v>
      </c>
      <c r="H25481" t="s">
        <v>79</v>
      </c>
      <c r="J25481" t="s">
        <v>14</v>
      </c>
      <c r="K25481">
        <v>46</v>
      </c>
      <c r="L25481" t="s">
        <v>22</v>
      </c>
    </row>
    <row r="25482" spans="1:12">
      <c r="A25482" t="e">
        <f ca="1">E00251529281021</f>
        <v>#NAME?</v>
      </c>
      <c r="B25482">
        <v>191</v>
      </c>
      <c r="C25482" t="s">
        <v>320</v>
      </c>
      <c r="D25482" s="1">
        <v>42087</v>
      </c>
      <c r="F25482">
        <v>1</v>
      </c>
      <c r="G25482">
        <v>7962</v>
      </c>
      <c r="H25482" t="s">
        <v>111</v>
      </c>
      <c r="J25482" t="s">
        <v>14</v>
      </c>
      <c r="K25482">
        <v>47</v>
      </c>
      <c r="L25482" t="s">
        <v>22</v>
      </c>
    </row>
    <row r="25483" spans="1:12">
      <c r="A25483" t="e">
        <f ca="1">E00251428426921</f>
        <v>#NAME?</v>
      </c>
      <c r="B25483">
        <v>51</v>
      </c>
      <c r="C25483" t="s">
        <v>372</v>
      </c>
      <c r="D25483" s="1">
        <v>42422</v>
      </c>
      <c r="F25483">
        <v>2</v>
      </c>
      <c r="G25483">
        <v>2410</v>
      </c>
      <c r="H25483" t="s">
        <v>283</v>
      </c>
      <c r="J25483" t="s">
        <v>14</v>
      </c>
      <c r="K25483">
        <v>59</v>
      </c>
      <c r="L25483" t="s">
        <v>15</v>
      </c>
    </row>
    <row r="25484" spans="1:12">
      <c r="A25484" t="e">
        <f ca="1">E00251524987321</f>
        <v>#NAME?</v>
      </c>
      <c r="B25484">
        <v>438</v>
      </c>
      <c r="C25484" t="s">
        <v>474</v>
      </c>
      <c r="D25484" s="1">
        <v>42950</v>
      </c>
      <c r="F25484">
        <v>1</v>
      </c>
      <c r="G25484">
        <v>42731</v>
      </c>
      <c r="H25484" t="s">
        <v>608</v>
      </c>
      <c r="J25484" t="s">
        <v>14</v>
      </c>
      <c r="K25484">
        <v>58</v>
      </c>
      <c r="L25484" t="s">
        <v>15</v>
      </c>
    </row>
    <row r="25485" spans="1:12">
      <c r="A25485" t="e">
        <f ca="1">E00251524994121</f>
        <v>#NAME?</v>
      </c>
      <c r="B25485">
        <v>454</v>
      </c>
      <c r="C25485" t="s">
        <v>179</v>
      </c>
      <c r="D25485" s="1">
        <v>42509</v>
      </c>
      <c r="F25485">
        <v>1</v>
      </c>
      <c r="G25485">
        <v>8489</v>
      </c>
      <c r="H25485" t="s">
        <v>327</v>
      </c>
      <c r="J25485" t="s">
        <v>14</v>
      </c>
      <c r="K25485">
        <v>64</v>
      </c>
      <c r="L25485" t="s">
        <v>15</v>
      </c>
    </row>
    <row r="25486" spans="1:12">
      <c r="A25486" t="e">
        <f ca="1">E00251417997521</f>
        <v>#NAME?</v>
      </c>
      <c r="B25486">
        <v>767</v>
      </c>
      <c r="C25486" t="s">
        <v>658</v>
      </c>
      <c r="D25486" s="1">
        <v>42627</v>
      </c>
      <c r="F25486">
        <v>3</v>
      </c>
      <c r="G25486">
        <v>7804</v>
      </c>
      <c r="H25486" t="s">
        <v>43</v>
      </c>
      <c r="I25486" t="s">
        <v>56</v>
      </c>
      <c r="J25486" t="s">
        <v>57</v>
      </c>
      <c r="K25486">
        <v>42</v>
      </c>
      <c r="L25486" t="s">
        <v>22</v>
      </c>
    </row>
    <row r="25487" spans="1:12">
      <c r="A25487" t="e">
        <f ca="1">E00251715544321</f>
        <v>#NAME?</v>
      </c>
      <c r="B25487">
        <v>767</v>
      </c>
      <c r="C25487" t="s">
        <v>658</v>
      </c>
      <c r="D25487" s="1">
        <v>42026</v>
      </c>
      <c r="E25487">
        <v>2</v>
      </c>
      <c r="F25487">
        <v>5</v>
      </c>
      <c r="G25487">
        <v>7291</v>
      </c>
      <c r="H25487" t="s">
        <v>163</v>
      </c>
      <c r="J25487" t="s">
        <v>34</v>
      </c>
      <c r="K25487">
        <v>43</v>
      </c>
      <c r="L25487" t="s">
        <v>15</v>
      </c>
    </row>
    <row r="25488" spans="1:12">
      <c r="A25488" t="e">
        <f ca="1">E00251715544321</f>
        <v>#NAME?</v>
      </c>
      <c r="B25488">
        <v>1328</v>
      </c>
      <c r="C25488" t="s">
        <v>697</v>
      </c>
      <c r="D25488" s="1">
        <v>42214</v>
      </c>
      <c r="F25488">
        <v>1</v>
      </c>
      <c r="G25488">
        <v>91</v>
      </c>
      <c r="H25488" t="s">
        <v>927</v>
      </c>
      <c r="J25488" t="s">
        <v>14</v>
      </c>
      <c r="K25488">
        <v>44</v>
      </c>
      <c r="L25488" t="s">
        <v>15</v>
      </c>
    </row>
    <row r="25489" spans="1:12">
      <c r="A25489" t="e">
        <f ca="1">E00251615167221</f>
        <v>#NAME?</v>
      </c>
      <c r="B25489">
        <v>763</v>
      </c>
      <c r="C25489" t="s">
        <v>194</v>
      </c>
      <c r="D25489" s="1">
        <v>40932</v>
      </c>
      <c r="E25489">
        <v>1</v>
      </c>
      <c r="F25489">
        <v>2</v>
      </c>
      <c r="G25489">
        <v>27800</v>
      </c>
      <c r="H25489" t="s">
        <v>145</v>
      </c>
      <c r="J25489" t="s">
        <v>34</v>
      </c>
      <c r="K25489">
        <v>47</v>
      </c>
      <c r="L25489" t="s">
        <v>15</v>
      </c>
    </row>
    <row r="25490" spans="1:12">
      <c r="A25490" t="e">
        <f ca="1">E00251615167221</f>
        <v>#NAME?</v>
      </c>
      <c r="B25490">
        <v>1929</v>
      </c>
      <c r="C25490" t="s">
        <v>195</v>
      </c>
      <c r="D25490" s="1">
        <v>41969</v>
      </c>
      <c r="F25490">
        <v>4</v>
      </c>
      <c r="G25490">
        <v>7243</v>
      </c>
      <c r="H25490" t="s">
        <v>42</v>
      </c>
      <c r="J25490" t="s">
        <v>14</v>
      </c>
      <c r="K25490">
        <v>50</v>
      </c>
      <c r="L25490" t="s">
        <v>15</v>
      </c>
    </row>
    <row r="25491" spans="1:12">
      <c r="A25491" t="e">
        <f ca="1">E00251615167221</f>
        <v>#NAME?</v>
      </c>
      <c r="B25491">
        <v>1929</v>
      </c>
      <c r="C25491" t="s">
        <v>195</v>
      </c>
      <c r="D25491" s="1">
        <v>42132</v>
      </c>
      <c r="F25491">
        <v>3</v>
      </c>
      <c r="G25491">
        <v>2724</v>
      </c>
      <c r="H25491" t="s">
        <v>73</v>
      </c>
      <c r="J25491" t="s">
        <v>14</v>
      </c>
      <c r="K25491">
        <v>50</v>
      </c>
      <c r="L25491" t="s">
        <v>15</v>
      </c>
    </row>
    <row r="25492" spans="1:12">
      <c r="A25492" t="e">
        <f ca="1">E00251537880321</f>
        <v>#NAME?</v>
      </c>
      <c r="B25492">
        <v>282</v>
      </c>
      <c r="C25492" t="s">
        <v>724</v>
      </c>
      <c r="D25492" s="1">
        <v>41939</v>
      </c>
      <c r="F25492">
        <v>1</v>
      </c>
      <c r="G25492">
        <v>53550</v>
      </c>
      <c r="H25492" t="s">
        <v>345</v>
      </c>
      <c r="J25492" t="s">
        <v>14</v>
      </c>
      <c r="K25492">
        <v>41</v>
      </c>
      <c r="L25492" t="s">
        <v>15</v>
      </c>
    </row>
    <row r="25493" spans="1:12">
      <c r="A25493" t="e">
        <f ca="1">E00251537880321</f>
        <v>#NAME?</v>
      </c>
      <c r="B25493">
        <v>282</v>
      </c>
      <c r="C25493" t="s">
        <v>724</v>
      </c>
      <c r="D25493" s="1">
        <v>42046</v>
      </c>
      <c r="F25493">
        <v>2</v>
      </c>
      <c r="G25493">
        <v>53550</v>
      </c>
      <c r="H25493" t="s">
        <v>345</v>
      </c>
      <c r="J25493" t="s">
        <v>14</v>
      </c>
      <c r="K25493">
        <v>42</v>
      </c>
      <c r="L25493" t="s">
        <v>15</v>
      </c>
    </row>
    <row r="25494" spans="1:12">
      <c r="A25494" t="e">
        <f ca="1">E00251537880321</f>
        <v>#NAME?</v>
      </c>
      <c r="B25494">
        <v>4921</v>
      </c>
      <c r="C25494" t="s">
        <v>832</v>
      </c>
      <c r="D25494" s="1">
        <v>42186</v>
      </c>
      <c r="F25494">
        <v>1</v>
      </c>
      <c r="G25494">
        <v>605</v>
      </c>
      <c r="H25494" t="s">
        <v>1605</v>
      </c>
      <c r="J25494" t="s">
        <v>14</v>
      </c>
      <c r="K25494">
        <v>42</v>
      </c>
      <c r="L25494" t="s">
        <v>15</v>
      </c>
    </row>
    <row r="25495" spans="1:12">
      <c r="A25495" t="e">
        <f ca="1">E00251515235421</f>
        <v>#NAME?</v>
      </c>
      <c r="B25495">
        <v>28</v>
      </c>
      <c r="C25495" t="s">
        <v>153</v>
      </c>
      <c r="D25495" s="1">
        <v>42305</v>
      </c>
      <c r="F25495">
        <v>3</v>
      </c>
      <c r="G25495">
        <v>7260</v>
      </c>
      <c r="H25495" t="s">
        <v>1345</v>
      </c>
      <c r="J25495" t="s">
        <v>14</v>
      </c>
      <c r="K25495">
        <v>60</v>
      </c>
      <c r="L25495" t="s">
        <v>15</v>
      </c>
    </row>
    <row r="25496" spans="1:12">
      <c r="A25496" t="e">
        <f ca="1">E00251513369121</f>
        <v>#NAME?</v>
      </c>
      <c r="B25496">
        <v>460</v>
      </c>
      <c r="C25496" t="s">
        <v>711</v>
      </c>
      <c r="D25496" s="1">
        <v>42921</v>
      </c>
      <c r="F25496">
        <v>1</v>
      </c>
      <c r="G25496">
        <v>7243</v>
      </c>
      <c r="H25496" t="s">
        <v>42</v>
      </c>
      <c r="J25496" t="s">
        <v>14</v>
      </c>
      <c r="K25496">
        <v>57</v>
      </c>
      <c r="L25496" t="s">
        <v>15</v>
      </c>
    </row>
    <row r="25497" spans="1:12">
      <c r="A25497" t="e">
        <f ca="1">E00251715544321</f>
        <v>#NAME?</v>
      </c>
      <c r="B25497">
        <v>1328</v>
      </c>
      <c r="C25497" t="s">
        <v>697</v>
      </c>
      <c r="D25497" s="1">
        <v>42122</v>
      </c>
      <c r="F25497">
        <v>3</v>
      </c>
      <c r="G25497">
        <v>64230</v>
      </c>
      <c r="H25497" t="s">
        <v>1606</v>
      </c>
      <c r="J25497" t="s">
        <v>14</v>
      </c>
      <c r="K25497">
        <v>43</v>
      </c>
      <c r="L25497" t="s">
        <v>15</v>
      </c>
    </row>
    <row r="25498" spans="1:12">
      <c r="A25498" t="e">
        <f ca="1">E00251613874121</f>
        <v>#NAME?</v>
      </c>
      <c r="B25498">
        <v>164</v>
      </c>
      <c r="C25498" t="s">
        <v>792</v>
      </c>
      <c r="D25498" s="1">
        <v>41828</v>
      </c>
      <c r="F25498">
        <v>1</v>
      </c>
      <c r="G25498">
        <v>6963</v>
      </c>
      <c r="H25498" t="s">
        <v>359</v>
      </c>
      <c r="J25498" t="s">
        <v>14</v>
      </c>
      <c r="K25498">
        <v>48</v>
      </c>
      <c r="L25498" t="s">
        <v>15</v>
      </c>
    </row>
    <row r="25499" spans="1:12">
      <c r="A25499" t="e">
        <f ca="1">E00251529504221</f>
        <v>#NAME?</v>
      </c>
      <c r="B25499">
        <v>193</v>
      </c>
      <c r="C25499" t="s">
        <v>247</v>
      </c>
      <c r="D25499" s="1">
        <v>41409</v>
      </c>
      <c r="F25499">
        <v>2</v>
      </c>
      <c r="G25499">
        <v>5533</v>
      </c>
      <c r="H25499" t="s">
        <v>537</v>
      </c>
      <c r="J25499" t="s">
        <v>14</v>
      </c>
      <c r="K25499">
        <v>46</v>
      </c>
      <c r="L25499" t="s">
        <v>15</v>
      </c>
    </row>
    <row r="25500" spans="1:12">
      <c r="A25500" t="e">
        <f ca="1">E00251513010121</f>
        <v>#NAME?</v>
      </c>
      <c r="B25500">
        <v>446</v>
      </c>
      <c r="C25500" t="s">
        <v>94</v>
      </c>
      <c r="D25500" s="1">
        <v>41394</v>
      </c>
      <c r="F25500">
        <v>2</v>
      </c>
      <c r="G25500">
        <v>7291</v>
      </c>
      <c r="H25500" t="s">
        <v>163</v>
      </c>
      <c r="J25500" t="s">
        <v>14</v>
      </c>
      <c r="K25500">
        <v>42</v>
      </c>
      <c r="L25500" t="s">
        <v>15</v>
      </c>
    </row>
    <row r="25501" spans="1:12">
      <c r="A25501" t="e">
        <f ca="1">E00251513010121</f>
        <v>#NAME?</v>
      </c>
      <c r="B25501">
        <v>446</v>
      </c>
      <c r="C25501" t="s">
        <v>94</v>
      </c>
      <c r="D25501" s="1">
        <v>43021</v>
      </c>
      <c r="F25501">
        <v>2</v>
      </c>
      <c r="G25501">
        <v>5198</v>
      </c>
      <c r="H25501" t="s">
        <v>200</v>
      </c>
      <c r="J25501" t="s">
        <v>14</v>
      </c>
      <c r="K25501">
        <v>46</v>
      </c>
      <c r="L25501" t="s">
        <v>15</v>
      </c>
    </row>
    <row r="25502" spans="1:12">
      <c r="A25502" t="e">
        <f ca="1">E00251514125621</f>
        <v>#NAME?</v>
      </c>
      <c r="B25502">
        <v>1786</v>
      </c>
      <c r="C25502" t="s">
        <v>37</v>
      </c>
      <c r="D25502" s="1">
        <v>41489</v>
      </c>
      <c r="F25502">
        <v>1</v>
      </c>
      <c r="G25502">
        <v>37200</v>
      </c>
      <c r="H25502" t="s">
        <v>619</v>
      </c>
      <c r="J25502" t="s">
        <v>14</v>
      </c>
      <c r="K25502">
        <v>49</v>
      </c>
      <c r="L25502" t="s">
        <v>15</v>
      </c>
    </row>
    <row r="25503" spans="1:12">
      <c r="A25503" t="e">
        <f ca="1">E00251439868821</f>
        <v>#NAME?</v>
      </c>
      <c r="B25503">
        <v>489</v>
      </c>
      <c r="C25503" t="s">
        <v>100</v>
      </c>
      <c r="D25503" s="1">
        <v>42263</v>
      </c>
      <c r="F25503">
        <v>1</v>
      </c>
      <c r="G25503">
        <v>78650</v>
      </c>
      <c r="H25503" t="s">
        <v>414</v>
      </c>
      <c r="J25503" t="s">
        <v>14</v>
      </c>
      <c r="K25503">
        <v>63</v>
      </c>
      <c r="L25503" t="s">
        <v>22</v>
      </c>
    </row>
    <row r="25504" spans="1:12">
      <c r="A25504" t="e">
        <f ca="1">E00251430095721</f>
        <v>#NAME?</v>
      </c>
      <c r="B25504">
        <v>500</v>
      </c>
      <c r="C25504" t="s">
        <v>161</v>
      </c>
      <c r="D25504" s="1">
        <v>41465</v>
      </c>
      <c r="F25504">
        <v>2</v>
      </c>
      <c r="G25504">
        <v>496</v>
      </c>
      <c r="H25504" t="s">
        <v>190</v>
      </c>
      <c r="J25504" t="s">
        <v>14</v>
      </c>
      <c r="K25504">
        <v>55</v>
      </c>
      <c r="L25504" t="s">
        <v>15</v>
      </c>
    </row>
    <row r="25505" spans="1:12">
      <c r="A25505" t="e">
        <f ca="1">E00251430095721</f>
        <v>#NAME?</v>
      </c>
      <c r="B25505">
        <v>500</v>
      </c>
      <c r="C25505" t="s">
        <v>161</v>
      </c>
      <c r="D25505" s="1">
        <v>42297</v>
      </c>
      <c r="F25505">
        <v>3</v>
      </c>
      <c r="G25505">
        <v>496</v>
      </c>
      <c r="H25505" t="s">
        <v>190</v>
      </c>
      <c r="J25505" t="s">
        <v>14</v>
      </c>
      <c r="K25505">
        <v>57</v>
      </c>
      <c r="L25505" t="s">
        <v>15</v>
      </c>
    </row>
    <row r="25506" spans="1:12">
      <c r="A25506" t="e">
        <f ca="1">E00251430095721</f>
        <v>#NAME?</v>
      </c>
      <c r="B25506">
        <v>500</v>
      </c>
      <c r="C25506" t="s">
        <v>161</v>
      </c>
      <c r="D25506" s="1">
        <v>42662</v>
      </c>
      <c r="F25506">
        <v>5</v>
      </c>
      <c r="G25506">
        <v>30272</v>
      </c>
      <c r="H25506" t="s">
        <v>740</v>
      </c>
      <c r="J25506" t="s">
        <v>14</v>
      </c>
      <c r="K25506">
        <v>58</v>
      </c>
      <c r="L25506" t="s">
        <v>15</v>
      </c>
    </row>
    <row r="25507" spans="1:12">
      <c r="A25507" t="e">
        <f ca="1">E00251430095721</f>
        <v>#NAME?</v>
      </c>
      <c r="B25507">
        <v>500</v>
      </c>
      <c r="C25507" t="s">
        <v>161</v>
      </c>
      <c r="D25507" s="1">
        <v>42936</v>
      </c>
      <c r="F25507">
        <v>5</v>
      </c>
      <c r="G25507">
        <v>30501</v>
      </c>
      <c r="H25507" t="s">
        <v>935</v>
      </c>
      <c r="J25507" t="s">
        <v>14</v>
      </c>
      <c r="K25507">
        <v>59</v>
      </c>
      <c r="L25507" t="s">
        <v>15</v>
      </c>
    </row>
    <row r="25508" spans="1:12">
      <c r="A25508" t="e">
        <f ca="1">E00251430058721</f>
        <v>#NAME?</v>
      </c>
      <c r="B25508">
        <v>456</v>
      </c>
      <c r="C25508" t="s">
        <v>518</v>
      </c>
      <c r="D25508" s="1">
        <v>42670</v>
      </c>
      <c r="F25508">
        <v>1</v>
      </c>
      <c r="G25508">
        <v>52340</v>
      </c>
      <c r="H25508" t="s">
        <v>593</v>
      </c>
      <c r="J25508" t="s">
        <v>14</v>
      </c>
      <c r="K25508">
        <v>51</v>
      </c>
      <c r="L25508" t="s">
        <v>15</v>
      </c>
    </row>
    <row r="25509" spans="1:12">
      <c r="A25509" t="e">
        <f ca="1">E00251439868821</f>
        <v>#NAME?</v>
      </c>
      <c r="B25509">
        <v>6046</v>
      </c>
      <c r="C25509" t="s">
        <v>98</v>
      </c>
      <c r="D25509" s="1">
        <v>41844</v>
      </c>
      <c r="F25509">
        <v>1</v>
      </c>
      <c r="G25509">
        <v>3888</v>
      </c>
      <c r="H25509" t="s">
        <v>1250</v>
      </c>
      <c r="I25509" t="s">
        <v>56</v>
      </c>
      <c r="J25509" t="s">
        <v>57</v>
      </c>
      <c r="K25509">
        <v>62</v>
      </c>
      <c r="L25509" t="s">
        <v>15</v>
      </c>
    </row>
    <row r="25510" spans="1:12">
      <c r="A25510" t="e">
        <f ca="1">E00251532629421</f>
        <v>#NAME?</v>
      </c>
      <c r="B25510">
        <v>488</v>
      </c>
      <c r="C25510" t="s">
        <v>401</v>
      </c>
      <c r="D25510" s="1">
        <v>42768</v>
      </c>
      <c r="F25510">
        <v>1</v>
      </c>
      <c r="G25510">
        <v>7020</v>
      </c>
      <c r="H25510" t="s">
        <v>860</v>
      </c>
      <c r="J25510" t="s">
        <v>14</v>
      </c>
      <c r="K25510">
        <v>60</v>
      </c>
      <c r="L25510" t="s">
        <v>15</v>
      </c>
    </row>
    <row r="25511" spans="1:12">
      <c r="A25511" t="e">
        <f ca="1">E00251619842621</f>
        <v>#NAME?</v>
      </c>
      <c r="B25511">
        <v>459</v>
      </c>
      <c r="C25511" t="s">
        <v>187</v>
      </c>
      <c r="D25511" s="1">
        <v>41534</v>
      </c>
      <c r="F25511">
        <v>1</v>
      </c>
      <c r="G25511">
        <v>27800</v>
      </c>
      <c r="H25511" t="s">
        <v>145</v>
      </c>
      <c r="J25511" t="s">
        <v>14</v>
      </c>
      <c r="K25511">
        <v>37</v>
      </c>
      <c r="L25511" t="s">
        <v>15</v>
      </c>
    </row>
    <row r="25512" spans="1:12">
      <c r="A25512" t="e">
        <f ca="1">E00251439864121</f>
        <v>#NAME?</v>
      </c>
      <c r="B25512">
        <v>498</v>
      </c>
      <c r="C25512" t="s">
        <v>591</v>
      </c>
      <c r="D25512" s="1">
        <v>40967</v>
      </c>
      <c r="F25512">
        <v>1</v>
      </c>
      <c r="G25512">
        <v>460</v>
      </c>
      <c r="H25512" t="s">
        <v>16</v>
      </c>
      <c r="J25512" t="s">
        <v>14</v>
      </c>
      <c r="K25512">
        <v>39</v>
      </c>
      <c r="L25512" t="s">
        <v>15</v>
      </c>
    </row>
    <row r="25513" spans="1:12">
      <c r="A25513" t="e">
        <f ca="1">E00251432303521</f>
        <v>#NAME?</v>
      </c>
      <c r="B25513">
        <v>696</v>
      </c>
      <c r="C25513" t="s">
        <v>913</v>
      </c>
      <c r="D25513" s="1">
        <v>42264</v>
      </c>
      <c r="F25513">
        <v>2</v>
      </c>
      <c r="G25513">
        <v>30082</v>
      </c>
      <c r="H25513" t="s">
        <v>1607</v>
      </c>
      <c r="J25513" t="s">
        <v>14</v>
      </c>
      <c r="K25513">
        <v>62</v>
      </c>
      <c r="L25513" t="s">
        <v>15</v>
      </c>
    </row>
    <row r="25514" spans="1:12">
      <c r="A25514" t="e">
        <f ca="1">E00251432303521</f>
        <v>#NAME?</v>
      </c>
      <c r="B25514">
        <v>696</v>
      </c>
      <c r="C25514" t="s">
        <v>913</v>
      </c>
      <c r="D25514" s="1">
        <v>42264</v>
      </c>
      <c r="F25514">
        <v>3</v>
      </c>
      <c r="G25514">
        <v>1270</v>
      </c>
      <c r="H25514" t="s">
        <v>1380</v>
      </c>
      <c r="J25514" t="s">
        <v>14</v>
      </c>
      <c r="K25514">
        <v>62</v>
      </c>
      <c r="L25514" t="s">
        <v>15</v>
      </c>
    </row>
    <row r="25515" spans="1:12">
      <c r="A25515" t="e">
        <f ca="1">E00251528773621</f>
        <v>#NAME?</v>
      </c>
      <c r="B25515">
        <v>297</v>
      </c>
      <c r="C25515" t="s">
        <v>411</v>
      </c>
      <c r="D25515" s="1">
        <v>41124</v>
      </c>
      <c r="F25515">
        <v>5</v>
      </c>
      <c r="G25515">
        <v>5921</v>
      </c>
      <c r="H25515" t="s">
        <v>680</v>
      </c>
      <c r="J25515" t="s">
        <v>14</v>
      </c>
      <c r="K25515">
        <v>37</v>
      </c>
      <c r="L25515" t="s">
        <v>15</v>
      </c>
    </row>
    <row r="25516" spans="1:12">
      <c r="A25516" t="e">
        <f ca="1">E00251439831421</f>
        <v>#NAME?</v>
      </c>
      <c r="B25516">
        <v>468</v>
      </c>
      <c r="C25516" t="s">
        <v>721</v>
      </c>
      <c r="D25516" s="1">
        <v>42887</v>
      </c>
      <c r="F25516">
        <v>6</v>
      </c>
      <c r="G25516">
        <v>4779</v>
      </c>
      <c r="H25516" t="s">
        <v>231</v>
      </c>
      <c r="J25516" t="s">
        <v>14</v>
      </c>
      <c r="K25516">
        <v>42</v>
      </c>
      <c r="L25516" t="s">
        <v>15</v>
      </c>
    </row>
    <row r="25517" spans="1:12">
      <c r="A25517" t="e">
        <f ca="1">E00251427357321</f>
        <v>#NAME?</v>
      </c>
      <c r="B25517">
        <v>20</v>
      </c>
      <c r="C25517" t="s">
        <v>370</v>
      </c>
      <c r="D25517" s="1">
        <v>42383</v>
      </c>
      <c r="F25517">
        <v>2</v>
      </c>
      <c r="G25517">
        <v>7999</v>
      </c>
      <c r="H25517" t="s">
        <v>169</v>
      </c>
      <c r="J25517" t="s">
        <v>14</v>
      </c>
      <c r="K25517">
        <v>65</v>
      </c>
      <c r="L25517" t="s">
        <v>22</v>
      </c>
    </row>
    <row r="25518" spans="1:12">
      <c r="A25518" t="e">
        <f ca="1">E00251432303521</f>
        <v>#NAME?</v>
      </c>
      <c r="B25518">
        <v>1039</v>
      </c>
      <c r="C25518" t="s">
        <v>1437</v>
      </c>
      <c r="D25518" s="1">
        <v>41743</v>
      </c>
      <c r="F25518">
        <v>2</v>
      </c>
      <c r="G25518">
        <v>317</v>
      </c>
      <c r="H25518" t="s">
        <v>1608</v>
      </c>
      <c r="J25518" t="s">
        <v>272</v>
      </c>
      <c r="K25518">
        <v>60</v>
      </c>
      <c r="L25518" t="s">
        <v>15</v>
      </c>
    </row>
    <row r="25519" spans="1:12">
      <c r="A25519" t="e">
        <f ca="1">E00251429681721</f>
        <v>#NAME?</v>
      </c>
      <c r="B25519">
        <v>200</v>
      </c>
      <c r="C25519" t="s">
        <v>403</v>
      </c>
      <c r="D25519" s="1">
        <v>41389</v>
      </c>
      <c r="F25519">
        <v>1</v>
      </c>
      <c r="G25519">
        <v>78097</v>
      </c>
      <c r="H25519" t="s">
        <v>1152</v>
      </c>
      <c r="J25519" t="s">
        <v>14</v>
      </c>
      <c r="K25519">
        <v>40</v>
      </c>
      <c r="L25519" t="s">
        <v>22</v>
      </c>
    </row>
    <row r="25520" spans="1:12">
      <c r="A25520" t="e">
        <f ca="1">E00251429681721</f>
        <v>#NAME?</v>
      </c>
      <c r="B25520">
        <v>200</v>
      </c>
      <c r="C25520" t="s">
        <v>403</v>
      </c>
      <c r="D25520" s="1">
        <v>42080</v>
      </c>
      <c r="F25520">
        <v>1</v>
      </c>
      <c r="G25520">
        <v>7243</v>
      </c>
      <c r="H25520" t="s">
        <v>42</v>
      </c>
      <c r="J25520" t="s">
        <v>14</v>
      </c>
      <c r="K25520">
        <v>42</v>
      </c>
      <c r="L25520" t="s">
        <v>15</v>
      </c>
    </row>
    <row r="25521" spans="1:12">
      <c r="A25521" t="e">
        <f ca="1">E00251516995721</f>
        <v>#NAME?</v>
      </c>
      <c r="B25521">
        <v>1929</v>
      </c>
      <c r="C25521" t="s">
        <v>195</v>
      </c>
      <c r="D25521" s="1">
        <v>41086</v>
      </c>
      <c r="F25521">
        <v>1</v>
      </c>
      <c r="G25521">
        <v>5950</v>
      </c>
      <c r="H25521" t="s">
        <v>24</v>
      </c>
      <c r="J25521" t="s">
        <v>14</v>
      </c>
      <c r="K25521">
        <v>39</v>
      </c>
      <c r="L25521" t="s">
        <v>15</v>
      </c>
    </row>
    <row r="25522" spans="1:12">
      <c r="A25522" t="e">
        <f ca="1">E00251516995721</f>
        <v>#NAME?</v>
      </c>
      <c r="B25522">
        <v>1929</v>
      </c>
      <c r="C25522" t="s">
        <v>195</v>
      </c>
      <c r="D25522" s="1">
        <v>42131</v>
      </c>
      <c r="F25522">
        <v>1</v>
      </c>
      <c r="G25522">
        <v>9194</v>
      </c>
      <c r="H25522" t="s">
        <v>1106</v>
      </c>
      <c r="J25522" t="s">
        <v>14</v>
      </c>
      <c r="K25522">
        <v>42</v>
      </c>
      <c r="L25522" t="s">
        <v>15</v>
      </c>
    </row>
    <row r="25523" spans="1:12">
      <c r="A25523" t="e">
        <f ca="1">E00251432340321</f>
        <v>#NAME?</v>
      </c>
      <c r="B25523">
        <v>448</v>
      </c>
      <c r="C25523" t="s">
        <v>112</v>
      </c>
      <c r="D25523" s="1">
        <v>41901</v>
      </c>
      <c r="F25523">
        <v>3</v>
      </c>
      <c r="G25523">
        <v>4019</v>
      </c>
      <c r="H25523" t="s">
        <v>26</v>
      </c>
      <c r="J25523" t="s">
        <v>14</v>
      </c>
      <c r="K25523">
        <v>54</v>
      </c>
      <c r="L25523" t="s">
        <v>15</v>
      </c>
    </row>
    <row r="25524" spans="1:12">
      <c r="A25524" t="e">
        <f ca="1">E00251429286121</f>
        <v>#NAME?</v>
      </c>
      <c r="B25524">
        <v>306</v>
      </c>
      <c r="C25524" t="s">
        <v>502</v>
      </c>
      <c r="D25524" s="1">
        <v>42051</v>
      </c>
      <c r="F25524">
        <v>2</v>
      </c>
      <c r="G25524">
        <v>1889</v>
      </c>
      <c r="H25524" t="s">
        <v>1036</v>
      </c>
      <c r="J25524" t="s">
        <v>14</v>
      </c>
      <c r="K25524">
        <v>65</v>
      </c>
      <c r="L25524" t="s">
        <v>15</v>
      </c>
    </row>
    <row r="25525" spans="1:12">
      <c r="A25525" t="e">
        <f ca="1">E00251518873421</f>
        <v>#NAME?</v>
      </c>
      <c r="B25525">
        <v>293</v>
      </c>
      <c r="C25525" t="s">
        <v>25</v>
      </c>
      <c r="D25525" s="1">
        <v>42677</v>
      </c>
      <c r="F25525">
        <v>1</v>
      </c>
      <c r="G25525">
        <v>25000</v>
      </c>
      <c r="H25525" t="s">
        <v>178</v>
      </c>
      <c r="J25525" t="s">
        <v>14</v>
      </c>
      <c r="K25525">
        <v>66</v>
      </c>
      <c r="L25525" t="s">
        <v>15</v>
      </c>
    </row>
    <row r="25526" spans="1:12">
      <c r="A25526" t="e">
        <f ca="1">E00251518873421</f>
        <v>#NAME?</v>
      </c>
      <c r="B25526">
        <v>293</v>
      </c>
      <c r="C25526" t="s">
        <v>25</v>
      </c>
      <c r="D25526" s="1">
        <v>43006</v>
      </c>
      <c r="F25526">
        <v>2</v>
      </c>
      <c r="G25526">
        <v>25000</v>
      </c>
      <c r="H25526" t="s">
        <v>178</v>
      </c>
      <c r="J25526" t="s">
        <v>14</v>
      </c>
      <c r="K25526">
        <v>67</v>
      </c>
      <c r="L25526" t="s">
        <v>15</v>
      </c>
    </row>
    <row r="25527" spans="1:12">
      <c r="A25527" t="e">
        <f ca="1">E00251528052721</f>
        <v>#NAME?</v>
      </c>
      <c r="B25527">
        <v>1097</v>
      </c>
      <c r="C25527" t="s">
        <v>722</v>
      </c>
      <c r="D25527" s="1">
        <v>42079</v>
      </c>
      <c r="F25527">
        <v>3</v>
      </c>
      <c r="G25527">
        <v>27800</v>
      </c>
      <c r="H25527" t="s">
        <v>145</v>
      </c>
      <c r="J25527" t="s">
        <v>14</v>
      </c>
      <c r="K25527">
        <v>39</v>
      </c>
      <c r="L25527" t="s">
        <v>15</v>
      </c>
    </row>
    <row r="25528" spans="1:12">
      <c r="A25528" t="e">
        <f ca="1">E00251429681721</f>
        <v>#NAME?</v>
      </c>
      <c r="B25528">
        <v>200</v>
      </c>
      <c r="C25528" t="s">
        <v>403</v>
      </c>
      <c r="D25528" s="1">
        <v>42552</v>
      </c>
      <c r="F25528">
        <v>1</v>
      </c>
      <c r="G25528">
        <v>72700</v>
      </c>
      <c r="H25528" t="s">
        <v>649</v>
      </c>
      <c r="J25528" t="s">
        <v>14</v>
      </c>
      <c r="K25528">
        <v>43</v>
      </c>
      <c r="L25528" t="s">
        <v>15</v>
      </c>
    </row>
    <row r="25529" spans="1:12">
      <c r="A25529" t="e">
        <f ca="1">E00251430251921</f>
        <v>#NAME?</v>
      </c>
      <c r="B25529">
        <v>502</v>
      </c>
      <c r="C25529" t="s">
        <v>172</v>
      </c>
      <c r="D25529" s="1">
        <v>41759</v>
      </c>
      <c r="F25529">
        <v>1</v>
      </c>
      <c r="G25529">
        <v>1619</v>
      </c>
      <c r="H25529" t="s">
        <v>835</v>
      </c>
      <c r="J25529" t="s">
        <v>14</v>
      </c>
      <c r="K25529">
        <v>53</v>
      </c>
      <c r="L25529" t="s">
        <v>15</v>
      </c>
    </row>
    <row r="25530" spans="1:12">
      <c r="A25530" t="e">
        <f ca="1">E00251516995721</f>
        <v>#NAME?</v>
      </c>
      <c r="B25530">
        <v>1929</v>
      </c>
      <c r="C25530" t="s">
        <v>195</v>
      </c>
      <c r="D25530" s="1">
        <v>42131</v>
      </c>
      <c r="F25530">
        <v>2</v>
      </c>
      <c r="G25530">
        <v>4556</v>
      </c>
      <c r="H25530" t="s">
        <v>121</v>
      </c>
      <c r="J25530" t="s">
        <v>14</v>
      </c>
      <c r="K25530">
        <v>42</v>
      </c>
      <c r="L25530" t="s">
        <v>15</v>
      </c>
    </row>
    <row r="25531" spans="1:12">
      <c r="A25531" t="e">
        <f ca="1">E00251516995721</f>
        <v>#NAME?</v>
      </c>
      <c r="B25531">
        <v>1929</v>
      </c>
      <c r="C25531" t="s">
        <v>195</v>
      </c>
      <c r="D25531" s="1">
        <v>42696</v>
      </c>
      <c r="F25531">
        <v>2</v>
      </c>
      <c r="G25531">
        <v>4640</v>
      </c>
      <c r="H25531" t="s">
        <v>306</v>
      </c>
      <c r="J25531" t="s">
        <v>14</v>
      </c>
      <c r="K25531">
        <v>43</v>
      </c>
      <c r="L25531" t="s">
        <v>15</v>
      </c>
    </row>
    <row r="25532" spans="1:12">
      <c r="A25532" t="e">
        <f ca="1">E00251715048221</f>
        <v>#NAME?</v>
      </c>
      <c r="B25532">
        <v>65</v>
      </c>
      <c r="C25532" t="s">
        <v>713</v>
      </c>
      <c r="D25532" s="1">
        <v>42044</v>
      </c>
      <c r="F25532">
        <v>1</v>
      </c>
      <c r="G25532">
        <v>62210</v>
      </c>
      <c r="H25532" t="s">
        <v>1149</v>
      </c>
      <c r="J25532" t="s">
        <v>14</v>
      </c>
      <c r="K25532">
        <v>46</v>
      </c>
      <c r="L25532" t="s">
        <v>15</v>
      </c>
    </row>
    <row r="25533" spans="1:12">
      <c r="A25533" t="e">
        <f ca="1">E00251715048221</f>
        <v>#NAME?</v>
      </c>
      <c r="B25533">
        <v>65</v>
      </c>
      <c r="C25533" t="s">
        <v>713</v>
      </c>
      <c r="D25533" s="1">
        <v>42282</v>
      </c>
      <c r="F25533">
        <v>1</v>
      </c>
      <c r="G25533">
        <v>3051</v>
      </c>
      <c r="H25533" t="s">
        <v>13</v>
      </c>
      <c r="J25533" t="s">
        <v>14</v>
      </c>
      <c r="K25533">
        <v>47</v>
      </c>
      <c r="L25533" t="s">
        <v>15</v>
      </c>
    </row>
    <row r="25534" spans="1:12">
      <c r="A25534" t="e">
        <f ca="1">E00251512525621</f>
        <v>#NAME?</v>
      </c>
      <c r="B25534">
        <v>48</v>
      </c>
      <c r="C25534" t="s">
        <v>249</v>
      </c>
      <c r="D25534" s="1">
        <v>42905</v>
      </c>
      <c r="F25534">
        <v>1</v>
      </c>
      <c r="G25534">
        <v>4359</v>
      </c>
      <c r="H25534" t="s">
        <v>787</v>
      </c>
      <c r="J25534" t="s">
        <v>14</v>
      </c>
      <c r="K25534">
        <v>67</v>
      </c>
      <c r="L25534" t="s">
        <v>15</v>
      </c>
    </row>
    <row r="25535" spans="1:12">
      <c r="A25535" t="e">
        <f ca="1">E00251439718121</f>
        <v>#NAME?</v>
      </c>
      <c r="B25535">
        <v>293</v>
      </c>
      <c r="C25535" t="s">
        <v>25</v>
      </c>
      <c r="D25535" s="1">
        <v>42667</v>
      </c>
      <c r="F25535">
        <v>3</v>
      </c>
      <c r="G25535">
        <v>4779</v>
      </c>
      <c r="H25535" t="s">
        <v>231</v>
      </c>
      <c r="J25535" t="s">
        <v>14</v>
      </c>
      <c r="K25535">
        <v>60</v>
      </c>
      <c r="L25535" t="s">
        <v>15</v>
      </c>
    </row>
    <row r="25536" spans="1:12">
      <c r="A25536" t="e">
        <f ca="1">E00251439718121</f>
        <v>#NAME?</v>
      </c>
      <c r="B25536">
        <v>293</v>
      </c>
      <c r="C25536" t="s">
        <v>25</v>
      </c>
      <c r="D25536" s="1">
        <v>43010</v>
      </c>
      <c r="F25536">
        <v>1</v>
      </c>
      <c r="G25536">
        <v>60090</v>
      </c>
      <c r="H25536" t="s">
        <v>181</v>
      </c>
      <c r="J25536" t="s">
        <v>14</v>
      </c>
      <c r="K25536">
        <v>61</v>
      </c>
      <c r="L25536" t="s">
        <v>15</v>
      </c>
    </row>
    <row r="25537" spans="1:12">
      <c r="A25537" t="e">
        <f ca="1">E00251514879521</f>
        <v>#NAME?</v>
      </c>
      <c r="B25537">
        <v>497</v>
      </c>
      <c r="C25537" t="s">
        <v>141</v>
      </c>
      <c r="D25537" s="1">
        <v>42895</v>
      </c>
      <c r="F25537">
        <v>6</v>
      </c>
      <c r="G25537">
        <v>2449</v>
      </c>
      <c r="H25537" t="s">
        <v>53</v>
      </c>
      <c r="J25537" t="s">
        <v>14</v>
      </c>
      <c r="K25537">
        <v>45</v>
      </c>
      <c r="L25537" t="s">
        <v>15</v>
      </c>
    </row>
    <row r="25538" spans="1:12">
      <c r="A25538" t="e">
        <f ca="1">E00251529543221</f>
        <v>#NAME?</v>
      </c>
      <c r="B25538">
        <v>167</v>
      </c>
      <c r="C25538" t="s">
        <v>549</v>
      </c>
      <c r="D25538" s="1">
        <v>42279</v>
      </c>
      <c r="F25538">
        <v>3</v>
      </c>
      <c r="G25538">
        <v>72611</v>
      </c>
      <c r="H25538" t="s">
        <v>504</v>
      </c>
      <c r="J25538" t="s">
        <v>14</v>
      </c>
      <c r="K25538">
        <v>59</v>
      </c>
      <c r="L25538" t="s">
        <v>15</v>
      </c>
    </row>
    <row r="25539" spans="1:12">
      <c r="A25539" t="e">
        <f ca="1">E00251529543221</f>
        <v>#NAME?</v>
      </c>
      <c r="B25539">
        <v>167</v>
      </c>
      <c r="C25539" t="s">
        <v>549</v>
      </c>
      <c r="D25539" s="1">
        <v>42311</v>
      </c>
      <c r="F25539">
        <v>2</v>
      </c>
      <c r="G25539">
        <v>4019</v>
      </c>
      <c r="H25539" t="s">
        <v>26</v>
      </c>
      <c r="J25539" t="s">
        <v>14</v>
      </c>
      <c r="K25539">
        <v>59</v>
      </c>
      <c r="L25539" t="s">
        <v>15</v>
      </c>
    </row>
    <row r="25540" spans="1:12">
      <c r="A25540" t="e">
        <f ca="1">E00251418191921</f>
        <v>#NAME?</v>
      </c>
      <c r="B25540">
        <v>1929</v>
      </c>
      <c r="C25540" t="s">
        <v>195</v>
      </c>
      <c r="D25540" s="1">
        <v>41456</v>
      </c>
      <c r="F25540">
        <v>2</v>
      </c>
      <c r="G25540">
        <v>25000</v>
      </c>
      <c r="H25540" t="s">
        <v>178</v>
      </c>
      <c r="J25540" t="s">
        <v>14</v>
      </c>
      <c r="K25540">
        <v>59</v>
      </c>
      <c r="L25540" t="s">
        <v>15</v>
      </c>
    </row>
    <row r="25541" spans="1:12">
      <c r="A25541" t="e">
        <f ca="1">E00251418191921</f>
        <v>#NAME?</v>
      </c>
      <c r="B25541">
        <v>1929</v>
      </c>
      <c r="C25541" t="s">
        <v>195</v>
      </c>
      <c r="D25541" s="1">
        <v>42223</v>
      </c>
      <c r="F25541">
        <v>4</v>
      </c>
      <c r="G25541">
        <v>69010</v>
      </c>
      <c r="H25541" t="s">
        <v>294</v>
      </c>
      <c r="J25541" t="s">
        <v>14</v>
      </c>
      <c r="K25541">
        <v>61</v>
      </c>
      <c r="L25541" t="s">
        <v>15</v>
      </c>
    </row>
    <row r="25542" spans="1:12">
      <c r="A25542" t="e">
        <f ca="1">E00251428403021</f>
        <v>#NAME?</v>
      </c>
      <c r="B25542">
        <v>66</v>
      </c>
      <c r="C25542" t="s">
        <v>134</v>
      </c>
      <c r="D25542" s="1">
        <v>42780</v>
      </c>
      <c r="F25542">
        <v>1</v>
      </c>
      <c r="G25542">
        <v>27800</v>
      </c>
      <c r="H25542" t="s">
        <v>145</v>
      </c>
      <c r="J25542" t="s">
        <v>14</v>
      </c>
      <c r="K25542">
        <v>45</v>
      </c>
      <c r="L25542" t="s">
        <v>15</v>
      </c>
    </row>
    <row r="25543" spans="1:12">
      <c r="A25543" t="e">
        <f ca="1">E00251528565821</f>
        <v>#NAME?</v>
      </c>
      <c r="B25543">
        <v>307</v>
      </c>
      <c r="C25543" t="s">
        <v>210</v>
      </c>
      <c r="D25543" s="1">
        <v>42908</v>
      </c>
      <c r="F25543">
        <v>1</v>
      </c>
      <c r="G25543">
        <v>7262</v>
      </c>
      <c r="H25543" t="s">
        <v>198</v>
      </c>
      <c r="J25543" t="s">
        <v>14</v>
      </c>
      <c r="K25543">
        <v>58</v>
      </c>
      <c r="L25543" t="s">
        <v>15</v>
      </c>
    </row>
    <row r="25544" spans="1:12">
      <c r="A25544" t="e">
        <f ca="1">E00251713667221</f>
        <v>#NAME?</v>
      </c>
      <c r="B25544">
        <v>154</v>
      </c>
      <c r="C25544" t="s">
        <v>533</v>
      </c>
      <c r="D25544" s="1">
        <v>41330</v>
      </c>
      <c r="F25544">
        <v>2</v>
      </c>
      <c r="G25544">
        <v>734</v>
      </c>
      <c r="H25544" t="s">
        <v>678</v>
      </c>
      <c r="J25544" t="s">
        <v>14</v>
      </c>
      <c r="K25544">
        <v>49</v>
      </c>
      <c r="L25544" t="s">
        <v>15</v>
      </c>
    </row>
    <row r="25545" spans="1:12">
      <c r="A25545" t="e">
        <f ca="1">E00251713667221</f>
        <v>#NAME?</v>
      </c>
      <c r="B25545">
        <v>154</v>
      </c>
      <c r="C25545" t="s">
        <v>533</v>
      </c>
      <c r="D25545" s="1">
        <v>42677</v>
      </c>
      <c r="F25545">
        <v>2</v>
      </c>
      <c r="G25545">
        <v>81221</v>
      </c>
      <c r="H25545" t="s">
        <v>523</v>
      </c>
      <c r="J25545" t="s">
        <v>14</v>
      </c>
      <c r="K25545">
        <v>52</v>
      </c>
      <c r="L25545" t="s">
        <v>15</v>
      </c>
    </row>
    <row r="25546" spans="1:12">
      <c r="A25546" t="e">
        <f ca="1">E00251514879521</f>
        <v>#NAME?</v>
      </c>
      <c r="B25546">
        <v>497</v>
      </c>
      <c r="C25546" t="s">
        <v>141</v>
      </c>
      <c r="D25546" s="1">
        <v>43012</v>
      </c>
      <c r="F25546">
        <v>1</v>
      </c>
      <c r="G25546">
        <v>30000</v>
      </c>
      <c r="H25546" t="s">
        <v>144</v>
      </c>
      <c r="J25546" t="s">
        <v>14</v>
      </c>
      <c r="K25546">
        <v>46</v>
      </c>
      <c r="L25546" t="s">
        <v>15</v>
      </c>
    </row>
    <row r="25547" spans="1:12">
      <c r="A25547" t="e">
        <f ca="1">E00251429208321</f>
        <v>#NAME?</v>
      </c>
      <c r="B25547">
        <v>695</v>
      </c>
      <c r="C25547" t="s">
        <v>257</v>
      </c>
      <c r="D25547" s="1">
        <v>41570</v>
      </c>
      <c r="F25547">
        <v>3</v>
      </c>
      <c r="G25547">
        <v>3679</v>
      </c>
      <c r="H25547" t="s">
        <v>260</v>
      </c>
      <c r="J25547" t="s">
        <v>14</v>
      </c>
      <c r="K25547">
        <v>62</v>
      </c>
      <c r="L25547" t="s">
        <v>15</v>
      </c>
    </row>
    <row r="25548" spans="1:12">
      <c r="A25548" t="e">
        <f ca="1">E00251429208321</f>
        <v>#NAME?</v>
      </c>
      <c r="B25548">
        <v>695</v>
      </c>
      <c r="C25548" t="s">
        <v>257</v>
      </c>
      <c r="D25548" s="1">
        <v>41597</v>
      </c>
      <c r="F25548">
        <v>6</v>
      </c>
      <c r="G25548">
        <v>51889</v>
      </c>
      <c r="H25548" t="s">
        <v>256</v>
      </c>
      <c r="J25548" t="s">
        <v>14</v>
      </c>
      <c r="K25548">
        <v>62</v>
      </c>
      <c r="L25548" t="s">
        <v>15</v>
      </c>
    </row>
    <row r="25549" spans="1:12">
      <c r="A25549" t="e">
        <f ca="1">E00251429208321</f>
        <v>#NAME?</v>
      </c>
      <c r="B25549">
        <v>695</v>
      </c>
      <c r="C25549" t="s">
        <v>257</v>
      </c>
      <c r="D25549" s="1">
        <v>42108</v>
      </c>
      <c r="F25549">
        <v>5</v>
      </c>
      <c r="G25549">
        <v>7273</v>
      </c>
      <c r="H25549" t="s">
        <v>543</v>
      </c>
      <c r="J25549" t="s">
        <v>14</v>
      </c>
      <c r="K25549">
        <v>64</v>
      </c>
      <c r="L25549" t="s">
        <v>15</v>
      </c>
    </row>
    <row r="25550" spans="1:12">
      <c r="A25550" t="e">
        <f ca="1">E00251429233321</f>
        <v>#NAME?</v>
      </c>
      <c r="B25550">
        <v>1791</v>
      </c>
      <c r="C25550" t="s">
        <v>468</v>
      </c>
      <c r="D25550" s="1">
        <v>41571</v>
      </c>
      <c r="F25550">
        <v>3</v>
      </c>
      <c r="G25550">
        <v>2169</v>
      </c>
      <c r="H25550" t="s">
        <v>40</v>
      </c>
      <c r="J25550" t="s">
        <v>14</v>
      </c>
      <c r="K25550">
        <v>55</v>
      </c>
      <c r="L25550" t="s">
        <v>15</v>
      </c>
    </row>
    <row r="25551" spans="1:12">
      <c r="A25551" t="e">
        <f ca="1">E00251429233321</f>
        <v>#NAME?</v>
      </c>
      <c r="B25551">
        <v>1791</v>
      </c>
      <c r="C25551" t="s">
        <v>468</v>
      </c>
      <c r="D25551" s="1">
        <v>41764</v>
      </c>
      <c r="F25551">
        <v>3</v>
      </c>
      <c r="G25551">
        <v>49390</v>
      </c>
      <c r="H25551" t="s">
        <v>59</v>
      </c>
      <c r="J25551" t="s">
        <v>14</v>
      </c>
      <c r="K25551">
        <v>55</v>
      </c>
      <c r="L25551" t="s">
        <v>15</v>
      </c>
    </row>
    <row r="25552" spans="1:12">
      <c r="A25552" t="e">
        <f ca="1">E00251429233321</f>
        <v>#NAME?</v>
      </c>
      <c r="B25552">
        <v>1791</v>
      </c>
      <c r="C25552" t="s">
        <v>468</v>
      </c>
      <c r="D25552" s="1">
        <v>42468</v>
      </c>
      <c r="F25552">
        <v>1</v>
      </c>
      <c r="G25552">
        <v>5198</v>
      </c>
      <c r="H25552" t="s">
        <v>200</v>
      </c>
      <c r="J25552" t="s">
        <v>14</v>
      </c>
      <c r="K25552">
        <v>57</v>
      </c>
      <c r="L25552" t="s">
        <v>15</v>
      </c>
    </row>
    <row r="25553" spans="1:12">
      <c r="A25553" t="e">
        <f ca="1">E00251429215721</f>
        <v>#NAME?</v>
      </c>
      <c r="B25553">
        <v>276</v>
      </c>
      <c r="C25553" t="s">
        <v>122</v>
      </c>
      <c r="D25553" s="1">
        <v>41536</v>
      </c>
      <c r="F25553">
        <v>1</v>
      </c>
      <c r="G25553">
        <v>7262</v>
      </c>
      <c r="H25553" t="s">
        <v>198</v>
      </c>
      <c r="J25553" t="s">
        <v>14</v>
      </c>
      <c r="K25553">
        <v>57</v>
      </c>
      <c r="L25553" t="s">
        <v>15</v>
      </c>
    </row>
    <row r="25554" spans="1:12">
      <c r="A25554" t="e">
        <f ca="1">E00251427592921</f>
        <v>#NAME?</v>
      </c>
      <c r="B25554">
        <v>28</v>
      </c>
      <c r="C25554" t="s">
        <v>153</v>
      </c>
      <c r="D25554" s="1">
        <v>43006</v>
      </c>
      <c r="F25554">
        <v>1</v>
      </c>
      <c r="G25554">
        <v>2689</v>
      </c>
      <c r="H25554" t="s">
        <v>255</v>
      </c>
      <c r="J25554" t="s">
        <v>14</v>
      </c>
      <c r="K25554">
        <v>56</v>
      </c>
      <c r="L25554" t="s">
        <v>15</v>
      </c>
    </row>
    <row r="25555" spans="1:12">
      <c r="A25555" t="e">
        <f ca="1">E00251532612121</f>
        <v>#NAME?</v>
      </c>
      <c r="B25555">
        <v>6156</v>
      </c>
      <c r="C25555" t="s">
        <v>352</v>
      </c>
      <c r="D25555" s="1">
        <v>42004</v>
      </c>
      <c r="F25555">
        <v>1</v>
      </c>
      <c r="G25555">
        <v>4019</v>
      </c>
      <c r="H25555" t="s">
        <v>26</v>
      </c>
      <c r="J25555" t="s">
        <v>14</v>
      </c>
      <c r="K25555">
        <v>48</v>
      </c>
      <c r="L25555" t="s">
        <v>15</v>
      </c>
    </row>
    <row r="25556" spans="1:12">
      <c r="A25556" t="e">
        <f ca="1">E00251532612121</f>
        <v>#NAME?</v>
      </c>
      <c r="B25556">
        <v>6156</v>
      </c>
      <c r="C25556" t="s">
        <v>352</v>
      </c>
      <c r="D25556" s="1">
        <v>42033</v>
      </c>
      <c r="F25556">
        <v>1</v>
      </c>
      <c r="G25556">
        <v>4019</v>
      </c>
      <c r="H25556" t="s">
        <v>26</v>
      </c>
      <c r="J25556" t="s">
        <v>14</v>
      </c>
      <c r="K25556">
        <v>48</v>
      </c>
      <c r="L25556" t="s">
        <v>15</v>
      </c>
    </row>
    <row r="25557" spans="1:12">
      <c r="A25557" t="e">
        <f ca="1">E00251616256121</f>
        <v>#NAME?</v>
      </c>
      <c r="B25557">
        <v>103</v>
      </c>
      <c r="C25557" t="s">
        <v>775</v>
      </c>
      <c r="D25557" s="1">
        <v>41422</v>
      </c>
      <c r="F25557">
        <v>1</v>
      </c>
      <c r="G25557">
        <v>2729</v>
      </c>
      <c r="H25557" t="s">
        <v>115</v>
      </c>
      <c r="J25557" t="s">
        <v>14</v>
      </c>
      <c r="K25557">
        <v>55</v>
      </c>
      <c r="L25557" t="s">
        <v>15</v>
      </c>
    </row>
    <row r="25558" spans="1:12">
      <c r="A25558" t="e">
        <f ca="1">E00251616256121</f>
        <v>#NAME?</v>
      </c>
      <c r="B25558">
        <v>129</v>
      </c>
      <c r="C25558" t="s">
        <v>871</v>
      </c>
      <c r="D25558" s="1">
        <v>41548</v>
      </c>
      <c r="F25558">
        <v>1</v>
      </c>
      <c r="G25558">
        <v>49390</v>
      </c>
      <c r="H25558" t="s">
        <v>59</v>
      </c>
      <c r="J25558" t="s">
        <v>14</v>
      </c>
      <c r="K25558">
        <v>56</v>
      </c>
      <c r="L25558" t="s">
        <v>15</v>
      </c>
    </row>
    <row r="25559" spans="1:12">
      <c r="A25559" t="e">
        <f ca="1">E00251616256121</f>
        <v>#NAME?</v>
      </c>
      <c r="B25559">
        <v>491</v>
      </c>
      <c r="C25559" t="s">
        <v>567</v>
      </c>
      <c r="D25559" s="1">
        <v>42118</v>
      </c>
      <c r="F25559">
        <v>1</v>
      </c>
      <c r="G25559">
        <v>4785</v>
      </c>
      <c r="H25559" t="s">
        <v>781</v>
      </c>
      <c r="J25559" t="s">
        <v>14</v>
      </c>
      <c r="K25559">
        <v>57</v>
      </c>
      <c r="L25559" t="s">
        <v>15</v>
      </c>
    </row>
    <row r="25560" spans="1:12">
      <c r="A25560" t="e">
        <f ca="1">E00251616256121</f>
        <v>#NAME?</v>
      </c>
      <c r="B25560">
        <v>491</v>
      </c>
      <c r="C25560" t="s">
        <v>567</v>
      </c>
      <c r="D25560" s="1">
        <v>42949</v>
      </c>
      <c r="F25560">
        <v>1</v>
      </c>
      <c r="G25560">
        <v>7862</v>
      </c>
      <c r="H25560" t="s">
        <v>27</v>
      </c>
      <c r="J25560" t="s">
        <v>14</v>
      </c>
      <c r="K25560">
        <v>60</v>
      </c>
      <c r="L25560" t="s">
        <v>22</v>
      </c>
    </row>
    <row r="25561" spans="1:12">
      <c r="A25561" t="e">
        <f ca="1">E00251616256121</f>
        <v>#NAME?</v>
      </c>
      <c r="B25561">
        <v>491</v>
      </c>
      <c r="C25561" t="s">
        <v>567</v>
      </c>
      <c r="D25561" s="1">
        <v>43091</v>
      </c>
      <c r="F25561">
        <v>4</v>
      </c>
      <c r="G25561">
        <v>2729</v>
      </c>
      <c r="H25561" t="s">
        <v>115</v>
      </c>
      <c r="J25561" t="s">
        <v>14</v>
      </c>
      <c r="K25561">
        <v>60</v>
      </c>
      <c r="L25561" t="s">
        <v>15</v>
      </c>
    </row>
    <row r="25562" spans="1:12">
      <c r="A25562" t="e">
        <f ca="1">E00251611656421</f>
        <v>#NAME?</v>
      </c>
      <c r="B25562">
        <v>29</v>
      </c>
      <c r="C25562" t="s">
        <v>309</v>
      </c>
      <c r="D25562" s="1">
        <v>41661</v>
      </c>
      <c r="F25562">
        <v>2</v>
      </c>
      <c r="G25562">
        <v>4019</v>
      </c>
      <c r="H25562" t="s">
        <v>26</v>
      </c>
      <c r="J25562" t="s">
        <v>14</v>
      </c>
      <c r="K25562">
        <v>54</v>
      </c>
      <c r="L25562" t="s">
        <v>15</v>
      </c>
    </row>
    <row r="25563" spans="1:12">
      <c r="A25563" t="e">
        <f ca="1">E00251532613921</f>
        <v>#NAME?</v>
      </c>
      <c r="B25563">
        <v>7504</v>
      </c>
      <c r="C25563" t="s">
        <v>162</v>
      </c>
      <c r="D25563" s="1">
        <v>42427</v>
      </c>
      <c r="F25563">
        <v>1</v>
      </c>
      <c r="G25563">
        <v>7806</v>
      </c>
      <c r="H25563" t="s">
        <v>184</v>
      </c>
      <c r="J25563" t="s">
        <v>14</v>
      </c>
      <c r="K25563">
        <v>53</v>
      </c>
      <c r="L25563" t="s">
        <v>22</v>
      </c>
    </row>
    <row r="25564" spans="1:12">
      <c r="A25564" t="e">
        <f ca="1">E00251430234721</f>
        <v>#NAME?</v>
      </c>
      <c r="B25564">
        <v>486</v>
      </c>
      <c r="C25564" t="s">
        <v>340</v>
      </c>
      <c r="D25564" s="1">
        <v>42485</v>
      </c>
      <c r="F25564">
        <v>1</v>
      </c>
      <c r="G25564">
        <v>93</v>
      </c>
      <c r="H25564" t="s">
        <v>29</v>
      </c>
      <c r="J25564" t="s">
        <v>14</v>
      </c>
      <c r="K25564">
        <v>52</v>
      </c>
      <c r="L25564" t="s">
        <v>15</v>
      </c>
    </row>
    <row r="25565" spans="1:12">
      <c r="A25565" t="e">
        <f ca="1">E00251611656421</f>
        <v>#NAME?</v>
      </c>
      <c r="B25565">
        <v>29</v>
      </c>
      <c r="C25565" t="s">
        <v>309</v>
      </c>
      <c r="D25565" s="1">
        <v>43000</v>
      </c>
      <c r="F25565">
        <v>1</v>
      </c>
      <c r="G25565">
        <v>2729</v>
      </c>
      <c r="H25565" t="s">
        <v>115</v>
      </c>
      <c r="J25565" t="s">
        <v>14</v>
      </c>
      <c r="K25565">
        <v>58</v>
      </c>
      <c r="L25565" t="s">
        <v>15</v>
      </c>
    </row>
    <row r="25566" spans="1:12">
      <c r="A25566" t="e">
        <f ca="1">E00251512560421</f>
        <v>#NAME?</v>
      </c>
      <c r="B25566">
        <v>51</v>
      </c>
      <c r="C25566" t="s">
        <v>372</v>
      </c>
      <c r="D25566" s="1">
        <v>42263</v>
      </c>
      <c r="F25566">
        <v>2</v>
      </c>
      <c r="G25566">
        <v>4439</v>
      </c>
      <c r="H25566" t="s">
        <v>702</v>
      </c>
      <c r="J25566" t="s">
        <v>14</v>
      </c>
      <c r="K25566">
        <v>54</v>
      </c>
      <c r="L25566" t="s">
        <v>15</v>
      </c>
    </row>
    <row r="25567" spans="1:12">
      <c r="A25567" t="e">
        <f ca="1">E00251512560421</f>
        <v>#NAME?</v>
      </c>
      <c r="B25567">
        <v>51</v>
      </c>
      <c r="C25567" t="s">
        <v>372</v>
      </c>
      <c r="D25567" s="1">
        <v>42811</v>
      </c>
      <c r="F25567">
        <v>2</v>
      </c>
      <c r="G25567">
        <v>3051</v>
      </c>
      <c r="H25567" t="s">
        <v>13</v>
      </c>
      <c r="J25567" t="s">
        <v>14</v>
      </c>
      <c r="K25567">
        <v>55</v>
      </c>
      <c r="L25567" t="s">
        <v>15</v>
      </c>
    </row>
    <row r="25568" spans="1:12">
      <c r="A25568" t="e">
        <f ca="1">E00251718050821</f>
        <v>#NAME?</v>
      </c>
      <c r="B25568">
        <v>1128</v>
      </c>
      <c r="C25568" t="s">
        <v>424</v>
      </c>
      <c r="D25568" s="1">
        <v>42858</v>
      </c>
      <c r="F25568">
        <v>2</v>
      </c>
      <c r="G25568">
        <v>462</v>
      </c>
      <c r="H25568" t="s">
        <v>288</v>
      </c>
      <c r="J25568" t="s">
        <v>14</v>
      </c>
      <c r="K25568">
        <v>42</v>
      </c>
      <c r="L25568" t="s">
        <v>15</v>
      </c>
    </row>
    <row r="25569" spans="1:12">
      <c r="A25569" t="e">
        <f ca="1">E00251439519321</f>
        <v>#NAME?</v>
      </c>
      <c r="B25569">
        <v>1786</v>
      </c>
      <c r="C25569" t="s">
        <v>37</v>
      </c>
      <c r="D25569" s="1">
        <v>42332</v>
      </c>
      <c r="F25569">
        <v>1</v>
      </c>
      <c r="G25569">
        <v>4019</v>
      </c>
      <c r="H25569" t="s">
        <v>26</v>
      </c>
      <c r="J25569" t="s">
        <v>14</v>
      </c>
      <c r="K25569">
        <v>60</v>
      </c>
      <c r="L25569" t="s">
        <v>15</v>
      </c>
    </row>
    <row r="25570" spans="1:12">
      <c r="A25570" t="e">
        <f ca="1">E00251532348621</f>
        <v>#NAME?</v>
      </c>
      <c r="B25570">
        <v>4842</v>
      </c>
      <c r="C25570" t="s">
        <v>949</v>
      </c>
      <c r="D25570" s="1">
        <v>42721</v>
      </c>
      <c r="F25570">
        <v>1</v>
      </c>
      <c r="G25570">
        <v>3829</v>
      </c>
      <c r="H25570" t="s">
        <v>419</v>
      </c>
      <c r="I25570" t="s">
        <v>148</v>
      </c>
      <c r="J25570" t="s">
        <v>57</v>
      </c>
      <c r="K25570">
        <v>46</v>
      </c>
      <c r="L25570" t="s">
        <v>15</v>
      </c>
    </row>
    <row r="25571" spans="1:12">
      <c r="A25571" t="e">
        <f ca="1">E00251514879521</f>
        <v>#NAME?</v>
      </c>
      <c r="B25571">
        <v>497</v>
      </c>
      <c r="C25571" t="s">
        <v>141</v>
      </c>
      <c r="D25571" s="1">
        <v>42837</v>
      </c>
      <c r="F25571">
        <v>6</v>
      </c>
      <c r="G25571">
        <v>29690</v>
      </c>
      <c r="H25571" t="s">
        <v>52</v>
      </c>
      <c r="J25571" t="s">
        <v>14</v>
      </c>
      <c r="K25571">
        <v>45</v>
      </c>
      <c r="L25571" t="s">
        <v>15</v>
      </c>
    </row>
    <row r="25572" spans="1:12">
      <c r="A25572" t="e">
        <f ca="1">E00251514879521</f>
        <v>#NAME?</v>
      </c>
      <c r="B25572">
        <v>497</v>
      </c>
      <c r="C25572" t="s">
        <v>141</v>
      </c>
      <c r="D25572" s="1">
        <v>42907</v>
      </c>
      <c r="F25572">
        <v>2</v>
      </c>
      <c r="G25572">
        <v>2720</v>
      </c>
      <c r="H25572" t="s">
        <v>65</v>
      </c>
      <c r="J25572" t="s">
        <v>14</v>
      </c>
      <c r="K25572">
        <v>45</v>
      </c>
      <c r="L25572" t="s">
        <v>15</v>
      </c>
    </row>
    <row r="25573" spans="1:12">
      <c r="A25573" t="e">
        <f ca="1">E00251532254321</f>
        <v>#NAME?</v>
      </c>
      <c r="B25573">
        <v>481</v>
      </c>
      <c r="C25573" t="s">
        <v>402</v>
      </c>
      <c r="D25573" s="1">
        <v>42472</v>
      </c>
      <c r="F25573">
        <v>4</v>
      </c>
      <c r="G25573">
        <v>6262</v>
      </c>
      <c r="H25573" t="s">
        <v>590</v>
      </c>
      <c r="J25573" t="s">
        <v>14</v>
      </c>
      <c r="K25573">
        <v>51</v>
      </c>
      <c r="L25573" t="s">
        <v>15</v>
      </c>
    </row>
    <row r="25574" spans="1:12">
      <c r="A25574" t="e">
        <f ca="1">E00251537604621</f>
        <v>#NAME?</v>
      </c>
      <c r="B25574">
        <v>283</v>
      </c>
      <c r="C25574" t="s">
        <v>133</v>
      </c>
      <c r="D25574" s="1">
        <v>41247</v>
      </c>
      <c r="F25574">
        <v>2</v>
      </c>
      <c r="G25574">
        <v>93</v>
      </c>
      <c r="H25574" t="s">
        <v>29</v>
      </c>
      <c r="J25574" t="s">
        <v>14</v>
      </c>
      <c r="K25574">
        <v>43</v>
      </c>
      <c r="L25574" t="s">
        <v>15</v>
      </c>
    </row>
    <row r="25575" spans="1:12">
      <c r="A25575" t="e">
        <f ca="1">E00251510764721</f>
        <v>#NAME?</v>
      </c>
      <c r="B25575">
        <v>122</v>
      </c>
      <c r="C25575" t="s">
        <v>522</v>
      </c>
      <c r="D25575" s="1">
        <v>41437</v>
      </c>
      <c r="F25575">
        <v>1</v>
      </c>
      <c r="G25575">
        <v>72690</v>
      </c>
      <c r="H25575" t="s">
        <v>363</v>
      </c>
      <c r="J25575" t="s">
        <v>14</v>
      </c>
      <c r="K25575">
        <v>45</v>
      </c>
      <c r="L25575" t="s">
        <v>15</v>
      </c>
    </row>
    <row r="25576" spans="1:12">
      <c r="A25576" t="e">
        <f ca="1">E00251532254321</f>
        <v>#NAME?</v>
      </c>
      <c r="B25576">
        <v>485</v>
      </c>
      <c r="C25576" t="s">
        <v>241</v>
      </c>
      <c r="D25576" s="1">
        <v>42110</v>
      </c>
      <c r="F25576">
        <v>2</v>
      </c>
      <c r="G25576">
        <v>2724</v>
      </c>
      <c r="H25576" t="s">
        <v>73</v>
      </c>
      <c r="J25576" t="s">
        <v>14</v>
      </c>
      <c r="K25576">
        <v>50</v>
      </c>
      <c r="L25576" t="s">
        <v>15</v>
      </c>
    </row>
    <row r="25577" spans="1:12">
      <c r="A25577" t="e">
        <f ca="1">E00251532254321</f>
        <v>#NAME?</v>
      </c>
      <c r="B25577">
        <v>485</v>
      </c>
      <c r="C25577" t="s">
        <v>241</v>
      </c>
      <c r="D25577" s="1">
        <v>42628</v>
      </c>
      <c r="F25577">
        <v>2</v>
      </c>
      <c r="G25577">
        <v>6101</v>
      </c>
      <c r="H25577" t="s">
        <v>423</v>
      </c>
      <c r="J25577" t="s">
        <v>14</v>
      </c>
      <c r="K25577">
        <v>52</v>
      </c>
      <c r="L25577" t="s">
        <v>15</v>
      </c>
    </row>
    <row r="25578" spans="1:12">
      <c r="A25578" t="e">
        <f ca="1">E00251532254321</f>
        <v>#NAME?</v>
      </c>
      <c r="B25578">
        <v>485</v>
      </c>
      <c r="C25578" t="s">
        <v>241</v>
      </c>
      <c r="D25578" s="1">
        <v>42647</v>
      </c>
      <c r="F25578">
        <v>1</v>
      </c>
      <c r="G25578">
        <v>25000</v>
      </c>
      <c r="H25578" t="s">
        <v>178</v>
      </c>
      <c r="J25578" t="s">
        <v>14</v>
      </c>
      <c r="K25578">
        <v>52</v>
      </c>
      <c r="L25578" t="s">
        <v>15</v>
      </c>
    </row>
    <row r="25579" spans="1:12">
      <c r="A25579" t="e">
        <f ca="1">E00251524958821</f>
        <v>#NAME?</v>
      </c>
      <c r="B25579">
        <v>455</v>
      </c>
      <c r="C25579" t="s">
        <v>312</v>
      </c>
      <c r="D25579" s="1">
        <v>40980</v>
      </c>
      <c r="F25579">
        <v>2</v>
      </c>
      <c r="G25579">
        <v>25000</v>
      </c>
      <c r="H25579" t="s">
        <v>178</v>
      </c>
      <c r="J25579" t="s">
        <v>14</v>
      </c>
      <c r="K25579">
        <v>62</v>
      </c>
      <c r="L25579" t="s">
        <v>15</v>
      </c>
    </row>
    <row r="25580" spans="1:12">
      <c r="A25580" t="e">
        <f ca="1">E00251524958821</f>
        <v>#NAME?</v>
      </c>
      <c r="B25580">
        <v>455</v>
      </c>
      <c r="C25580" t="s">
        <v>312</v>
      </c>
      <c r="D25580" s="1">
        <v>41424</v>
      </c>
      <c r="F25580">
        <v>3</v>
      </c>
      <c r="G25580">
        <v>40290</v>
      </c>
      <c r="H25580" t="s">
        <v>348</v>
      </c>
      <c r="J25580" t="s">
        <v>14</v>
      </c>
      <c r="K25580">
        <v>63</v>
      </c>
      <c r="L25580" t="s">
        <v>15</v>
      </c>
    </row>
    <row r="25581" spans="1:12">
      <c r="A25581" t="e">
        <f ca="1">E00251524958821</f>
        <v>#NAME?</v>
      </c>
      <c r="B25581">
        <v>455</v>
      </c>
      <c r="C25581" t="s">
        <v>312</v>
      </c>
      <c r="D25581" s="1">
        <v>43031</v>
      </c>
      <c r="F25581">
        <v>1</v>
      </c>
      <c r="G25581">
        <v>7869</v>
      </c>
      <c r="H25581" t="s">
        <v>470</v>
      </c>
      <c r="J25581" t="s">
        <v>14</v>
      </c>
      <c r="K25581">
        <v>68</v>
      </c>
      <c r="L25581" t="s">
        <v>22</v>
      </c>
    </row>
    <row r="25582" spans="1:12">
      <c r="A25582" t="e">
        <f ca="1">E00251510806521</f>
        <v>#NAME?</v>
      </c>
      <c r="B25582">
        <v>104</v>
      </c>
      <c r="C25582" t="s">
        <v>88</v>
      </c>
      <c r="D25582" s="1">
        <v>42950</v>
      </c>
      <c r="F25582">
        <v>3</v>
      </c>
      <c r="G25582">
        <v>2721</v>
      </c>
      <c r="H25582" t="s">
        <v>465</v>
      </c>
      <c r="J25582" t="s">
        <v>14</v>
      </c>
      <c r="K25582">
        <v>48</v>
      </c>
      <c r="L25582" t="s">
        <v>15</v>
      </c>
    </row>
    <row r="25583" spans="1:12">
      <c r="A25583" t="e">
        <f ca="1">E00251514723521</f>
        <v>#NAME?</v>
      </c>
      <c r="B25583">
        <v>438</v>
      </c>
      <c r="C25583" t="s">
        <v>474</v>
      </c>
      <c r="D25583" s="1">
        <v>41831</v>
      </c>
      <c r="F25583">
        <v>1</v>
      </c>
      <c r="G25583">
        <v>3899</v>
      </c>
      <c r="H25583" t="s">
        <v>264</v>
      </c>
      <c r="J25583" t="s">
        <v>14</v>
      </c>
      <c r="K25583">
        <v>44</v>
      </c>
      <c r="L25583" t="s">
        <v>15</v>
      </c>
    </row>
    <row r="25584" spans="1:12">
      <c r="A25584" t="e">
        <f ca="1">E00251514723521</f>
        <v>#NAME?</v>
      </c>
      <c r="B25584">
        <v>440</v>
      </c>
      <c r="C25584" t="s">
        <v>12</v>
      </c>
      <c r="D25584" s="1">
        <v>41330</v>
      </c>
      <c r="F25584">
        <v>1</v>
      </c>
      <c r="G25584">
        <v>9599</v>
      </c>
      <c r="H25584" t="s">
        <v>430</v>
      </c>
      <c r="J25584" t="s">
        <v>14</v>
      </c>
      <c r="K25584">
        <v>43</v>
      </c>
      <c r="L25584" t="s">
        <v>15</v>
      </c>
    </row>
    <row r="25585" spans="1:12">
      <c r="A25585" t="e">
        <f ca="1">E00251531920921</f>
        <v>#NAME?</v>
      </c>
      <c r="B25585">
        <v>729</v>
      </c>
      <c r="C25585" t="s">
        <v>68</v>
      </c>
      <c r="D25585" s="1">
        <v>41854</v>
      </c>
      <c r="F25585">
        <v>1</v>
      </c>
      <c r="G25585">
        <v>5990</v>
      </c>
      <c r="H25585" t="s">
        <v>60</v>
      </c>
      <c r="I25585" t="s">
        <v>56</v>
      </c>
      <c r="J25585" t="s">
        <v>57</v>
      </c>
      <c r="K25585">
        <v>47</v>
      </c>
      <c r="L25585" t="s">
        <v>15</v>
      </c>
    </row>
    <row r="25586" spans="1:12">
      <c r="A25586" t="e">
        <f ca="1">E00251429317021</f>
        <v>#NAME?</v>
      </c>
      <c r="B25586">
        <v>275</v>
      </c>
      <c r="C25586" t="s">
        <v>444</v>
      </c>
      <c r="D25586" s="1">
        <v>41649</v>
      </c>
      <c r="F25586">
        <v>2</v>
      </c>
      <c r="G25586">
        <v>496</v>
      </c>
      <c r="H25586" t="s">
        <v>190</v>
      </c>
      <c r="J25586" t="s">
        <v>14</v>
      </c>
      <c r="K25586">
        <v>51</v>
      </c>
      <c r="L25586" t="s">
        <v>15</v>
      </c>
    </row>
    <row r="25587" spans="1:12">
      <c r="A25587" t="e">
        <f ca="1">E00251429317021</f>
        <v>#NAME?</v>
      </c>
      <c r="B25587">
        <v>275</v>
      </c>
      <c r="C25587" t="s">
        <v>444</v>
      </c>
      <c r="D25587" s="1">
        <v>42103</v>
      </c>
      <c r="F25587">
        <v>2</v>
      </c>
      <c r="G25587">
        <v>2252</v>
      </c>
      <c r="H25587" t="s">
        <v>64</v>
      </c>
      <c r="J25587" t="s">
        <v>14</v>
      </c>
      <c r="K25587">
        <v>53</v>
      </c>
      <c r="L25587" t="s">
        <v>15</v>
      </c>
    </row>
    <row r="25588" spans="1:12">
      <c r="A25588" t="e">
        <f ca="1">E00251429317021</f>
        <v>#NAME?</v>
      </c>
      <c r="B25588">
        <v>275</v>
      </c>
      <c r="C25588" t="s">
        <v>444</v>
      </c>
      <c r="D25588" s="1">
        <v>42136</v>
      </c>
      <c r="F25588">
        <v>2</v>
      </c>
      <c r="G25588">
        <v>496</v>
      </c>
      <c r="H25588" t="s">
        <v>190</v>
      </c>
      <c r="J25588" t="s">
        <v>14</v>
      </c>
      <c r="K25588">
        <v>53</v>
      </c>
      <c r="L25588" t="s">
        <v>15</v>
      </c>
    </row>
    <row r="25589" spans="1:12">
      <c r="A25589" t="e">
        <f ca="1">E00251427388121</f>
        <v>#NAME?</v>
      </c>
      <c r="B25589">
        <v>28</v>
      </c>
      <c r="C25589" t="s">
        <v>153</v>
      </c>
      <c r="D25589" s="1">
        <v>42152</v>
      </c>
      <c r="F25589">
        <v>2</v>
      </c>
      <c r="G25589">
        <v>2448</v>
      </c>
      <c r="H25589" t="s">
        <v>19</v>
      </c>
      <c r="J25589" t="s">
        <v>14</v>
      </c>
      <c r="K25589">
        <v>63</v>
      </c>
      <c r="L25589" t="s">
        <v>15</v>
      </c>
    </row>
    <row r="25590" spans="1:12">
      <c r="A25590" t="e">
        <f ca="1">E00251427388121</f>
        <v>#NAME?</v>
      </c>
      <c r="B25590">
        <v>28</v>
      </c>
      <c r="C25590" t="s">
        <v>153</v>
      </c>
      <c r="D25590" s="1">
        <v>42797</v>
      </c>
      <c r="F25590">
        <v>2</v>
      </c>
      <c r="G25590">
        <v>2448</v>
      </c>
      <c r="H25590" t="s">
        <v>19</v>
      </c>
      <c r="J25590" t="s">
        <v>14</v>
      </c>
      <c r="K25590">
        <v>64</v>
      </c>
      <c r="L25590" t="s">
        <v>15</v>
      </c>
    </row>
    <row r="25591" spans="1:12">
      <c r="A25591" t="e">
        <f ca="1">E00251718050821</f>
        <v>#NAME?</v>
      </c>
      <c r="B25591">
        <v>1128</v>
      </c>
      <c r="C25591" t="s">
        <v>424</v>
      </c>
      <c r="D25591" s="1">
        <v>42380</v>
      </c>
      <c r="F25591">
        <v>2</v>
      </c>
      <c r="G25591">
        <v>4659</v>
      </c>
      <c r="H25591" t="s">
        <v>47</v>
      </c>
      <c r="J25591" t="s">
        <v>14</v>
      </c>
      <c r="K25591">
        <v>41</v>
      </c>
      <c r="L25591" t="s">
        <v>15</v>
      </c>
    </row>
    <row r="25592" spans="1:12">
      <c r="A25592" t="e">
        <f ca="1">E00251518870221</f>
        <v>#NAME?</v>
      </c>
      <c r="B25592">
        <v>272</v>
      </c>
      <c r="C25592" t="s">
        <v>174</v>
      </c>
      <c r="D25592" s="1">
        <v>42049</v>
      </c>
      <c r="F25592">
        <v>1</v>
      </c>
      <c r="G25592">
        <v>72885</v>
      </c>
      <c r="H25592" t="s">
        <v>354</v>
      </c>
      <c r="I25592" t="s">
        <v>56</v>
      </c>
      <c r="J25592" t="s">
        <v>57</v>
      </c>
      <c r="K25592">
        <v>50</v>
      </c>
      <c r="L25592" t="s">
        <v>15</v>
      </c>
    </row>
    <row r="25593" spans="1:12">
      <c r="A25593" t="e">
        <f ca="1">E00251518870221</f>
        <v>#NAME?</v>
      </c>
      <c r="B25593">
        <v>291</v>
      </c>
      <c r="C25593" t="s">
        <v>160</v>
      </c>
      <c r="D25593" s="1">
        <v>43041</v>
      </c>
      <c r="F25593">
        <v>1</v>
      </c>
      <c r="G25593">
        <v>3540</v>
      </c>
      <c r="H25593" t="s">
        <v>436</v>
      </c>
      <c r="J25593" t="s">
        <v>14</v>
      </c>
      <c r="K25593">
        <v>53</v>
      </c>
      <c r="L25593" t="s">
        <v>15</v>
      </c>
    </row>
    <row r="25594" spans="1:12">
      <c r="A25594" t="e">
        <f ca="1">E00251429206321</f>
        <v>#NAME?</v>
      </c>
      <c r="B25594">
        <v>307</v>
      </c>
      <c r="C25594" t="s">
        <v>210</v>
      </c>
      <c r="D25594" s="1">
        <v>41690</v>
      </c>
      <c r="F25594">
        <v>1</v>
      </c>
      <c r="G25594">
        <v>7822</v>
      </c>
      <c r="H25594" t="s">
        <v>495</v>
      </c>
      <c r="J25594" t="s">
        <v>14</v>
      </c>
      <c r="K25594">
        <v>56</v>
      </c>
      <c r="L25594" t="s">
        <v>22</v>
      </c>
    </row>
    <row r="25595" spans="1:12">
      <c r="A25595" t="e">
        <f ca="1">E00251528672121</f>
        <v>#NAME?</v>
      </c>
      <c r="B25595">
        <v>292</v>
      </c>
      <c r="C25595" t="s">
        <v>467</v>
      </c>
      <c r="D25595" s="1">
        <v>42016</v>
      </c>
      <c r="F25595">
        <v>3</v>
      </c>
      <c r="G25595">
        <v>7273</v>
      </c>
      <c r="H25595" t="s">
        <v>543</v>
      </c>
      <c r="J25595" t="s">
        <v>14</v>
      </c>
      <c r="K25595">
        <v>48</v>
      </c>
      <c r="L25595" t="s">
        <v>15</v>
      </c>
    </row>
    <row r="25596" spans="1:12">
      <c r="A25596" t="e">
        <f ca="1">E00251429661021</f>
        <v>#NAME?</v>
      </c>
      <c r="B25596">
        <v>199</v>
      </c>
      <c r="C25596" t="s">
        <v>681</v>
      </c>
      <c r="D25596" s="1">
        <v>42902</v>
      </c>
      <c r="F25596">
        <v>1</v>
      </c>
      <c r="G25596">
        <v>72885</v>
      </c>
      <c r="H25596" t="s">
        <v>354</v>
      </c>
      <c r="J25596" t="s">
        <v>14</v>
      </c>
      <c r="K25596">
        <v>60</v>
      </c>
      <c r="L25596" t="s">
        <v>15</v>
      </c>
    </row>
    <row r="25597" spans="1:12">
      <c r="A25597" t="e">
        <f ca="1">E00251529062621</f>
        <v>#NAME?</v>
      </c>
      <c r="B25597">
        <v>290</v>
      </c>
      <c r="C25597" t="s">
        <v>449</v>
      </c>
      <c r="D25597" s="1">
        <v>41946</v>
      </c>
      <c r="F25597">
        <v>2</v>
      </c>
      <c r="G25597">
        <v>4019</v>
      </c>
      <c r="H25597" t="s">
        <v>26</v>
      </c>
      <c r="J25597" t="s">
        <v>14</v>
      </c>
      <c r="K25597">
        <v>58</v>
      </c>
      <c r="L25597" t="s">
        <v>15</v>
      </c>
    </row>
    <row r="25598" spans="1:12">
      <c r="A25598" t="e">
        <f ca="1">E00251514879521</f>
        <v>#NAME?</v>
      </c>
      <c r="B25598">
        <v>497</v>
      </c>
      <c r="C25598" t="s">
        <v>141</v>
      </c>
      <c r="D25598" s="1">
        <v>42523</v>
      </c>
      <c r="F25598">
        <v>3</v>
      </c>
      <c r="G25598">
        <v>29690</v>
      </c>
      <c r="H25598" t="s">
        <v>52</v>
      </c>
      <c r="J25598" t="s">
        <v>14</v>
      </c>
      <c r="K25598">
        <v>44</v>
      </c>
      <c r="L25598" t="s">
        <v>15</v>
      </c>
    </row>
    <row r="25599" spans="1:12">
      <c r="A25599" t="e">
        <f ca="1">E00251514879521</f>
        <v>#NAME?</v>
      </c>
      <c r="B25599">
        <v>497</v>
      </c>
      <c r="C25599" t="s">
        <v>141</v>
      </c>
      <c r="D25599" s="1">
        <v>42838</v>
      </c>
      <c r="F25599">
        <v>4</v>
      </c>
      <c r="G25599">
        <v>27800</v>
      </c>
      <c r="H25599" t="s">
        <v>145</v>
      </c>
      <c r="J25599" t="s">
        <v>14</v>
      </c>
      <c r="K25599">
        <v>45</v>
      </c>
      <c r="L25599" t="s">
        <v>15</v>
      </c>
    </row>
    <row r="25600" spans="1:12">
      <c r="A25600" t="e">
        <f ca="1">E00251529543221</f>
        <v>#NAME?</v>
      </c>
      <c r="B25600">
        <v>167</v>
      </c>
      <c r="C25600" t="s">
        <v>549</v>
      </c>
      <c r="D25600" s="1">
        <v>41383</v>
      </c>
      <c r="F25600">
        <v>2</v>
      </c>
      <c r="G25600">
        <v>4019</v>
      </c>
      <c r="H25600" t="s">
        <v>26</v>
      </c>
      <c r="J25600" t="s">
        <v>14</v>
      </c>
      <c r="K25600">
        <v>57</v>
      </c>
      <c r="L25600" t="s">
        <v>15</v>
      </c>
    </row>
    <row r="25601" spans="1:12">
      <c r="A25601" t="e">
        <f ca="1">E00251528603521</f>
        <v>#NAME?</v>
      </c>
      <c r="B25601">
        <v>293</v>
      </c>
      <c r="C25601" t="s">
        <v>25</v>
      </c>
      <c r="D25601" s="1">
        <v>41808</v>
      </c>
      <c r="F25601">
        <v>1</v>
      </c>
      <c r="G25601">
        <v>2720</v>
      </c>
      <c r="H25601" t="s">
        <v>65</v>
      </c>
      <c r="J25601" t="s">
        <v>14</v>
      </c>
      <c r="K25601">
        <v>48</v>
      </c>
      <c r="L25601" t="s">
        <v>15</v>
      </c>
    </row>
    <row r="25602" spans="1:12">
      <c r="A25602" t="e">
        <f ca="1">E00251514730021</f>
        <v>#NAME?</v>
      </c>
      <c r="B25602">
        <v>495</v>
      </c>
      <c r="C25602" t="s">
        <v>347</v>
      </c>
      <c r="D25602" s="1">
        <v>42409</v>
      </c>
      <c r="F25602">
        <v>1</v>
      </c>
      <c r="G25602">
        <v>460</v>
      </c>
      <c r="H25602" t="s">
        <v>16</v>
      </c>
      <c r="J25602" t="s">
        <v>14</v>
      </c>
      <c r="K25602">
        <v>42</v>
      </c>
      <c r="L25602" t="s">
        <v>15</v>
      </c>
    </row>
    <row r="25603" spans="1:12">
      <c r="A25603" t="e">
        <f ca="1">E00251432445021</f>
        <v>#NAME?</v>
      </c>
      <c r="B25603">
        <v>481</v>
      </c>
      <c r="C25603" t="s">
        <v>402</v>
      </c>
      <c r="D25603" s="1">
        <v>43032</v>
      </c>
      <c r="F25603">
        <v>1</v>
      </c>
      <c r="G25603">
        <v>49390</v>
      </c>
      <c r="H25603" t="s">
        <v>59</v>
      </c>
      <c r="J25603" t="s">
        <v>14</v>
      </c>
      <c r="K25603">
        <v>47</v>
      </c>
      <c r="L25603" t="s">
        <v>15</v>
      </c>
    </row>
    <row r="25604" spans="1:12">
      <c r="A25604" t="e">
        <f ca="1">E00251526889621</f>
        <v>#NAME?</v>
      </c>
      <c r="B25604">
        <v>10</v>
      </c>
      <c r="C25604" t="s">
        <v>18</v>
      </c>
      <c r="D25604" s="1">
        <v>42625</v>
      </c>
      <c r="F25604">
        <v>1</v>
      </c>
      <c r="G25604">
        <v>71940</v>
      </c>
      <c r="H25604" t="s">
        <v>135</v>
      </c>
      <c r="J25604" t="s">
        <v>14</v>
      </c>
      <c r="K25604">
        <v>51</v>
      </c>
      <c r="L25604" t="s">
        <v>15</v>
      </c>
    </row>
    <row r="25605" spans="1:12">
      <c r="A25605" t="e">
        <f ca="1">E00251439554121</f>
        <v>#NAME?</v>
      </c>
      <c r="B25605">
        <v>1785</v>
      </c>
      <c r="C25605" t="s">
        <v>129</v>
      </c>
      <c r="D25605" s="1">
        <v>42797</v>
      </c>
      <c r="F25605">
        <v>2</v>
      </c>
      <c r="G25605">
        <v>2689</v>
      </c>
      <c r="H25605" t="s">
        <v>255</v>
      </c>
      <c r="J25605" t="s">
        <v>14</v>
      </c>
      <c r="K25605">
        <v>57</v>
      </c>
      <c r="L25605" t="s">
        <v>15</v>
      </c>
    </row>
    <row r="25606" spans="1:12">
      <c r="A25606" t="e">
        <f ca="1">E00251431566321</f>
        <v>#NAME?</v>
      </c>
      <c r="B25606">
        <v>701</v>
      </c>
      <c r="C25606" t="s">
        <v>72</v>
      </c>
      <c r="D25606" s="1">
        <v>41950</v>
      </c>
      <c r="F25606">
        <v>2</v>
      </c>
      <c r="G25606">
        <v>4019</v>
      </c>
      <c r="H25606" t="s">
        <v>26</v>
      </c>
      <c r="J25606" t="s">
        <v>14</v>
      </c>
      <c r="K25606">
        <v>62</v>
      </c>
      <c r="L25606" t="s">
        <v>15</v>
      </c>
    </row>
    <row r="25607" spans="1:12">
      <c r="A25607" t="e">
        <f ca="1">E00251518890621</f>
        <v>#NAME?</v>
      </c>
      <c r="B25607">
        <v>290</v>
      </c>
      <c r="C25607" t="s">
        <v>449</v>
      </c>
      <c r="D25607" s="1">
        <v>41858</v>
      </c>
      <c r="F25607">
        <v>5</v>
      </c>
      <c r="G25607">
        <v>43491</v>
      </c>
      <c r="H25607" t="s">
        <v>1083</v>
      </c>
      <c r="J25607" t="s">
        <v>14</v>
      </c>
      <c r="K25607">
        <v>59</v>
      </c>
      <c r="L25607" t="s">
        <v>15</v>
      </c>
    </row>
    <row r="25608" spans="1:12">
      <c r="A25608" t="e">
        <f ca="1">E00251429788421</f>
        <v>#NAME?</v>
      </c>
      <c r="B25608">
        <v>187</v>
      </c>
      <c r="C25608" t="s">
        <v>420</v>
      </c>
      <c r="D25608" s="1">
        <v>42853</v>
      </c>
      <c r="F25608">
        <v>1</v>
      </c>
      <c r="G25608">
        <v>8489</v>
      </c>
      <c r="H25608" t="s">
        <v>327</v>
      </c>
      <c r="J25608" t="s">
        <v>14</v>
      </c>
      <c r="K25608">
        <v>47</v>
      </c>
      <c r="L25608" t="s">
        <v>15</v>
      </c>
    </row>
    <row r="25609" spans="1:12">
      <c r="A25609" t="e">
        <f ca="1">E00251427550421</f>
        <v>#NAME?</v>
      </c>
      <c r="B25609">
        <v>11</v>
      </c>
      <c r="C25609" t="s">
        <v>245</v>
      </c>
      <c r="D25609" s="1">
        <v>42411</v>
      </c>
      <c r="F25609">
        <v>1</v>
      </c>
      <c r="G25609">
        <v>7295</v>
      </c>
      <c r="H25609" t="s">
        <v>76</v>
      </c>
      <c r="J25609" t="s">
        <v>14</v>
      </c>
      <c r="K25609">
        <v>61</v>
      </c>
      <c r="L25609" t="s">
        <v>15</v>
      </c>
    </row>
    <row r="25610" spans="1:12">
      <c r="A25610" t="e">
        <f ca="1">E00251415579021</f>
        <v>#NAME?</v>
      </c>
      <c r="B25610">
        <v>464</v>
      </c>
      <c r="C25610" t="s">
        <v>45</v>
      </c>
      <c r="D25610" s="1">
        <v>41897</v>
      </c>
      <c r="F25610">
        <v>1</v>
      </c>
      <c r="G25610">
        <v>30983</v>
      </c>
      <c r="H25610" t="s">
        <v>325</v>
      </c>
      <c r="J25610" t="s">
        <v>14</v>
      </c>
      <c r="K25610">
        <v>47</v>
      </c>
      <c r="L25610" t="s">
        <v>15</v>
      </c>
    </row>
    <row r="25611" spans="1:12">
      <c r="A25611" t="e">
        <f ca="1">E00251531481321</f>
        <v>#NAME?</v>
      </c>
      <c r="B25611">
        <v>701</v>
      </c>
      <c r="C25611" t="s">
        <v>72</v>
      </c>
      <c r="D25611" s="1">
        <v>41158</v>
      </c>
      <c r="F25611">
        <v>5</v>
      </c>
      <c r="G25611">
        <v>6929</v>
      </c>
      <c r="H25611" t="s">
        <v>36</v>
      </c>
      <c r="J25611" t="s">
        <v>14</v>
      </c>
      <c r="K25611">
        <v>44</v>
      </c>
      <c r="L25611" t="s">
        <v>15</v>
      </c>
    </row>
    <row r="25612" spans="1:12">
      <c r="A25612" t="e">
        <f ca="1">E00251514781621</f>
        <v>#NAME?</v>
      </c>
      <c r="B25612">
        <v>159</v>
      </c>
      <c r="C25612" t="s">
        <v>427</v>
      </c>
      <c r="D25612" s="1">
        <v>41709</v>
      </c>
      <c r="F25612">
        <v>1</v>
      </c>
      <c r="G25612">
        <v>7242</v>
      </c>
      <c r="H25612" t="s">
        <v>93</v>
      </c>
      <c r="J25612" t="s">
        <v>14</v>
      </c>
      <c r="K25612">
        <v>53</v>
      </c>
      <c r="L25612" t="s">
        <v>15</v>
      </c>
    </row>
    <row r="25613" spans="1:12">
      <c r="A25613" t="e">
        <f ca="1">E00251518890621</f>
        <v>#NAME?</v>
      </c>
      <c r="B25613">
        <v>290</v>
      </c>
      <c r="C25613" t="s">
        <v>449</v>
      </c>
      <c r="D25613" s="1">
        <v>42510</v>
      </c>
      <c r="F25613">
        <v>1</v>
      </c>
      <c r="G25613">
        <v>88</v>
      </c>
      <c r="H25613" t="s">
        <v>919</v>
      </c>
      <c r="J25613" t="s">
        <v>14</v>
      </c>
      <c r="K25613">
        <v>60</v>
      </c>
      <c r="L25613" t="s">
        <v>15</v>
      </c>
    </row>
    <row r="25614" spans="1:12">
      <c r="A25614" t="e">
        <f ca="1">E00251432157821</f>
        <v>#NAME?</v>
      </c>
      <c r="B25614">
        <v>497</v>
      </c>
      <c r="C25614" t="s">
        <v>141</v>
      </c>
      <c r="D25614" s="1">
        <v>41401</v>
      </c>
      <c r="F25614">
        <v>1</v>
      </c>
      <c r="G25614">
        <v>25000</v>
      </c>
      <c r="H25614" t="s">
        <v>178</v>
      </c>
      <c r="J25614" t="s">
        <v>14</v>
      </c>
      <c r="K25614">
        <v>60</v>
      </c>
      <c r="L25614" t="s">
        <v>15</v>
      </c>
    </row>
    <row r="25615" spans="1:12">
      <c r="A25615" t="e">
        <f ca="1">E00251432157821</f>
        <v>#NAME?</v>
      </c>
      <c r="B25615">
        <v>497</v>
      </c>
      <c r="C25615" t="s">
        <v>141</v>
      </c>
      <c r="D25615" s="1">
        <v>42268</v>
      </c>
      <c r="F25615">
        <v>1</v>
      </c>
      <c r="G25615">
        <v>25000</v>
      </c>
      <c r="H25615" t="s">
        <v>178</v>
      </c>
      <c r="J25615" t="s">
        <v>14</v>
      </c>
      <c r="K25615">
        <v>62</v>
      </c>
      <c r="L25615" t="s">
        <v>15</v>
      </c>
    </row>
    <row r="25616" spans="1:12">
      <c r="A25616" t="e">
        <f ca="1">E00251715553021</f>
        <v>#NAME?</v>
      </c>
      <c r="B25616">
        <v>62</v>
      </c>
      <c r="C25616" t="s">
        <v>20</v>
      </c>
      <c r="D25616" s="1">
        <v>42136</v>
      </c>
      <c r="F25616">
        <v>2</v>
      </c>
      <c r="G25616">
        <v>79029</v>
      </c>
      <c r="H25616" t="s">
        <v>21</v>
      </c>
      <c r="J25616" t="s">
        <v>14</v>
      </c>
      <c r="K25616">
        <v>56</v>
      </c>
      <c r="L25616" t="s">
        <v>22</v>
      </c>
    </row>
    <row r="25617" spans="1:12">
      <c r="A25617" t="e">
        <f ca="1">E00251518890621</f>
        <v>#NAME?</v>
      </c>
      <c r="B25617">
        <v>290</v>
      </c>
      <c r="C25617" t="s">
        <v>449</v>
      </c>
      <c r="D25617" s="1">
        <v>43038</v>
      </c>
      <c r="F25617">
        <v>1</v>
      </c>
      <c r="G25617">
        <v>4019</v>
      </c>
      <c r="H25617" t="s">
        <v>26</v>
      </c>
      <c r="J25617" t="s">
        <v>14</v>
      </c>
      <c r="K25617">
        <v>62</v>
      </c>
      <c r="L25617" t="s">
        <v>15</v>
      </c>
    </row>
    <row r="25618" spans="1:12">
      <c r="A25618" t="e">
        <f ca="1">E00251531481321</f>
        <v>#NAME?</v>
      </c>
      <c r="B25618">
        <v>701</v>
      </c>
      <c r="C25618" t="s">
        <v>72</v>
      </c>
      <c r="D25618" s="1">
        <v>43068</v>
      </c>
      <c r="F25618">
        <v>4</v>
      </c>
      <c r="G25618">
        <v>6262</v>
      </c>
      <c r="H25618" t="s">
        <v>590</v>
      </c>
      <c r="J25618" t="s">
        <v>14</v>
      </c>
      <c r="K25618">
        <v>49</v>
      </c>
      <c r="L25618" t="s">
        <v>15</v>
      </c>
    </row>
    <row r="25619" spans="1:12">
      <c r="A25619" t="e">
        <f ca="1">E00251514720821</f>
        <v>#NAME?</v>
      </c>
      <c r="B25619">
        <v>200</v>
      </c>
      <c r="C25619" t="s">
        <v>403</v>
      </c>
      <c r="D25619" s="1">
        <v>42713</v>
      </c>
      <c r="F25619">
        <v>1</v>
      </c>
      <c r="G25619">
        <v>71690</v>
      </c>
      <c r="H25619" t="s">
        <v>410</v>
      </c>
      <c r="J25619" t="s">
        <v>14</v>
      </c>
      <c r="K25619">
        <v>42</v>
      </c>
      <c r="L25619" t="s">
        <v>15</v>
      </c>
    </row>
    <row r="25620" spans="1:12">
      <c r="A25620" t="e">
        <f ca="1">E00251514720821</f>
        <v>#NAME?</v>
      </c>
      <c r="B25620">
        <v>200</v>
      </c>
      <c r="C25620" t="s">
        <v>403</v>
      </c>
      <c r="D25620" s="1">
        <v>42713</v>
      </c>
      <c r="F25620">
        <v>2</v>
      </c>
      <c r="G25620">
        <v>30501</v>
      </c>
      <c r="H25620" t="s">
        <v>935</v>
      </c>
      <c r="J25620" t="s">
        <v>14</v>
      </c>
      <c r="K25620">
        <v>42</v>
      </c>
      <c r="L25620" t="s">
        <v>15</v>
      </c>
    </row>
    <row r="25621" spans="1:12">
      <c r="A25621" t="e">
        <f ca="1">E00251617666221</f>
        <v>#NAME?</v>
      </c>
      <c r="B25621">
        <v>6156</v>
      </c>
      <c r="C25621" t="s">
        <v>352</v>
      </c>
      <c r="D25621" s="1">
        <v>41600</v>
      </c>
      <c r="F25621">
        <v>1</v>
      </c>
      <c r="G25621">
        <v>3019</v>
      </c>
      <c r="H25621" t="s">
        <v>441</v>
      </c>
      <c r="J25621" t="s">
        <v>14</v>
      </c>
      <c r="K25621">
        <v>38</v>
      </c>
      <c r="L25621" t="s">
        <v>15</v>
      </c>
    </row>
    <row r="25622" spans="1:12">
      <c r="A25622" t="e">
        <f ca="1">E00251531964221</f>
        <v>#NAME?</v>
      </c>
      <c r="B25622">
        <v>494</v>
      </c>
      <c r="C25622" t="s">
        <v>63</v>
      </c>
      <c r="D25622" s="1">
        <v>42046</v>
      </c>
      <c r="F25622">
        <v>1</v>
      </c>
      <c r="G25622">
        <v>7820</v>
      </c>
      <c r="H25622" t="s">
        <v>233</v>
      </c>
      <c r="J25622" t="s">
        <v>14</v>
      </c>
      <c r="K25622">
        <v>44</v>
      </c>
      <c r="L25622" t="s">
        <v>22</v>
      </c>
    </row>
    <row r="25623" spans="1:12">
      <c r="A25623" t="e">
        <f ca="1">E00251531964221</f>
        <v>#NAME?</v>
      </c>
      <c r="B25623">
        <v>494</v>
      </c>
      <c r="C25623" t="s">
        <v>63</v>
      </c>
      <c r="D25623" s="1">
        <v>42716</v>
      </c>
      <c r="F25623">
        <v>3</v>
      </c>
      <c r="G25623">
        <v>72611</v>
      </c>
      <c r="H25623" t="s">
        <v>504</v>
      </c>
      <c r="J25623" t="s">
        <v>14</v>
      </c>
      <c r="K25623">
        <v>46</v>
      </c>
      <c r="L25623" t="s">
        <v>15</v>
      </c>
    </row>
    <row r="25624" spans="1:12">
      <c r="A25624" t="e">
        <f ca="1">E00251531526821</f>
        <v>#NAME?</v>
      </c>
      <c r="B25624">
        <v>701</v>
      </c>
      <c r="C25624" t="s">
        <v>72</v>
      </c>
      <c r="D25624" s="1">
        <v>41729</v>
      </c>
      <c r="F25624">
        <v>3</v>
      </c>
      <c r="G25624">
        <v>3051</v>
      </c>
      <c r="H25624" t="s">
        <v>13</v>
      </c>
      <c r="J25624" t="s">
        <v>14</v>
      </c>
      <c r="K25624">
        <v>56</v>
      </c>
      <c r="L25624" t="s">
        <v>15</v>
      </c>
    </row>
    <row r="25625" spans="1:12">
      <c r="A25625" t="e">
        <f ca="1">E00251537622321</f>
        <v>#NAME?</v>
      </c>
      <c r="B25625">
        <v>1077</v>
      </c>
      <c r="C25625" t="s">
        <v>848</v>
      </c>
      <c r="D25625" s="1">
        <v>41100</v>
      </c>
      <c r="F25625">
        <v>1</v>
      </c>
      <c r="G25625">
        <v>3804</v>
      </c>
      <c r="H25625" t="s">
        <v>71</v>
      </c>
      <c r="J25625" t="s">
        <v>14</v>
      </c>
      <c r="K25625">
        <v>49</v>
      </c>
      <c r="L25625" t="s">
        <v>15</v>
      </c>
    </row>
    <row r="25626" spans="1:12">
      <c r="A25626" t="e">
        <f ca="1">E00251528868821</f>
        <v>#NAME?</v>
      </c>
      <c r="B25626">
        <v>4055</v>
      </c>
      <c r="C25626" t="s">
        <v>51</v>
      </c>
      <c r="D25626" s="1">
        <v>41103</v>
      </c>
      <c r="F25626">
        <v>1</v>
      </c>
      <c r="G25626">
        <v>29690</v>
      </c>
      <c r="H25626" t="s">
        <v>52</v>
      </c>
      <c r="J25626" t="s">
        <v>14</v>
      </c>
      <c r="K25626">
        <v>42</v>
      </c>
      <c r="L25626" t="s">
        <v>15</v>
      </c>
    </row>
    <row r="25627" spans="1:12">
      <c r="A25627" t="e">
        <f ca="1">E00251617666221</f>
        <v>#NAME?</v>
      </c>
      <c r="B25627">
        <v>6156</v>
      </c>
      <c r="C25627" t="s">
        <v>352</v>
      </c>
      <c r="D25627" s="1">
        <v>41815</v>
      </c>
      <c r="F25627">
        <v>2</v>
      </c>
      <c r="G25627">
        <v>3019</v>
      </c>
      <c r="H25627" t="s">
        <v>441</v>
      </c>
      <c r="J25627" t="s">
        <v>14</v>
      </c>
      <c r="K25627">
        <v>38</v>
      </c>
      <c r="L25627" t="s">
        <v>15</v>
      </c>
    </row>
    <row r="25628" spans="1:12">
      <c r="A25628" t="e">
        <f ca="1">E00251617666221</f>
        <v>#NAME?</v>
      </c>
      <c r="B25628">
        <v>6156</v>
      </c>
      <c r="C25628" t="s">
        <v>352</v>
      </c>
      <c r="D25628" s="1">
        <v>41877</v>
      </c>
      <c r="F25628">
        <v>3</v>
      </c>
      <c r="G25628">
        <v>2919</v>
      </c>
      <c r="H25628" t="s">
        <v>1214</v>
      </c>
      <c r="J25628" t="s">
        <v>14</v>
      </c>
      <c r="K25628">
        <v>39</v>
      </c>
      <c r="L25628" t="s">
        <v>15</v>
      </c>
    </row>
    <row r="25629" spans="1:12">
      <c r="A25629" t="e">
        <f ca="1">E00251524997621</f>
        <v>#NAME?</v>
      </c>
      <c r="B25629">
        <v>1273</v>
      </c>
      <c r="C25629" t="s">
        <v>28</v>
      </c>
      <c r="D25629" s="1">
        <v>42529</v>
      </c>
      <c r="F25629">
        <v>2</v>
      </c>
      <c r="G25629">
        <v>4019</v>
      </c>
      <c r="H25629" t="s">
        <v>26</v>
      </c>
      <c r="J25629" t="s">
        <v>14</v>
      </c>
      <c r="K25629">
        <v>66</v>
      </c>
      <c r="L25629" t="s">
        <v>15</v>
      </c>
    </row>
    <row r="25630" spans="1:12">
      <c r="A25630" t="e">
        <f ca="1">E00251531526821</f>
        <v>#NAME?</v>
      </c>
      <c r="B25630">
        <v>701</v>
      </c>
      <c r="C25630" t="s">
        <v>72</v>
      </c>
      <c r="D25630" s="1">
        <v>42640</v>
      </c>
      <c r="F25630">
        <v>2</v>
      </c>
      <c r="G25630">
        <v>2724</v>
      </c>
      <c r="H25630" t="s">
        <v>73</v>
      </c>
      <c r="J25630" t="s">
        <v>14</v>
      </c>
      <c r="K25630">
        <v>58</v>
      </c>
      <c r="L25630" t="s">
        <v>15</v>
      </c>
    </row>
    <row r="25631" spans="1:12">
      <c r="A25631" t="e">
        <f ca="1">E00251531526821</f>
        <v>#NAME?</v>
      </c>
      <c r="B25631">
        <v>701</v>
      </c>
      <c r="C25631" t="s">
        <v>72</v>
      </c>
      <c r="D25631" s="1">
        <v>42788</v>
      </c>
      <c r="F25631">
        <v>5</v>
      </c>
      <c r="G25631">
        <v>3669</v>
      </c>
      <c r="H25631" t="s">
        <v>289</v>
      </c>
      <c r="J25631" t="s">
        <v>14</v>
      </c>
      <c r="K25631">
        <v>59</v>
      </c>
      <c r="L25631" t="s">
        <v>15</v>
      </c>
    </row>
    <row r="25632" spans="1:12">
      <c r="A25632" t="e">
        <f ca="1">E00251715553021</f>
        <v>#NAME?</v>
      </c>
      <c r="B25632">
        <v>62</v>
      </c>
      <c r="C25632" t="s">
        <v>20</v>
      </c>
      <c r="D25632" s="1">
        <v>42576</v>
      </c>
      <c r="F25632">
        <v>1</v>
      </c>
      <c r="G25632">
        <v>79029</v>
      </c>
      <c r="H25632" t="s">
        <v>21</v>
      </c>
      <c r="J25632" t="s">
        <v>14</v>
      </c>
      <c r="K25632">
        <v>57</v>
      </c>
      <c r="L25632" t="s">
        <v>22</v>
      </c>
    </row>
    <row r="25633" spans="1:12">
      <c r="A25633" t="e">
        <f ca="1">E00251715553021</f>
        <v>#NAME?</v>
      </c>
      <c r="B25633">
        <v>62</v>
      </c>
      <c r="C25633" t="s">
        <v>20</v>
      </c>
      <c r="D25633" s="1">
        <v>42664</v>
      </c>
      <c r="F25633">
        <v>1</v>
      </c>
      <c r="G25633">
        <v>25000</v>
      </c>
      <c r="H25633" t="s">
        <v>178</v>
      </c>
      <c r="J25633" t="s">
        <v>14</v>
      </c>
      <c r="K25633">
        <v>57</v>
      </c>
      <c r="L25633" t="s">
        <v>15</v>
      </c>
    </row>
    <row r="25634" spans="1:12">
      <c r="A25634" t="e">
        <f ca="1">E00251524997621</f>
        <v>#NAME?</v>
      </c>
      <c r="B25634">
        <v>1273</v>
      </c>
      <c r="C25634" t="s">
        <v>28</v>
      </c>
      <c r="D25634" s="1">
        <v>42704</v>
      </c>
      <c r="F25634">
        <v>2</v>
      </c>
      <c r="G25634">
        <v>2749</v>
      </c>
      <c r="H25634" t="s">
        <v>147</v>
      </c>
      <c r="J25634" t="s">
        <v>14</v>
      </c>
      <c r="K25634">
        <v>66</v>
      </c>
      <c r="L25634" t="s">
        <v>15</v>
      </c>
    </row>
    <row r="25635" spans="1:12">
      <c r="A25635" t="e">
        <f ca="1">E00251531964221</f>
        <v>#NAME?</v>
      </c>
      <c r="B25635">
        <v>494</v>
      </c>
      <c r="C25635" t="s">
        <v>63</v>
      </c>
      <c r="D25635" s="1">
        <v>43035</v>
      </c>
      <c r="F25635">
        <v>5</v>
      </c>
      <c r="G25635">
        <v>27800</v>
      </c>
      <c r="H25635" t="s">
        <v>145</v>
      </c>
      <c r="J25635" t="s">
        <v>14</v>
      </c>
      <c r="K25635">
        <v>47</v>
      </c>
      <c r="L25635" t="s">
        <v>15</v>
      </c>
    </row>
    <row r="25636" spans="1:12">
      <c r="A25636" t="e">
        <f ca="1">E00251432404821</f>
        <v>#NAME?</v>
      </c>
      <c r="B25636">
        <v>481</v>
      </c>
      <c r="C25636" t="s">
        <v>402</v>
      </c>
      <c r="D25636" s="1">
        <v>42947</v>
      </c>
      <c r="F25636">
        <v>5</v>
      </c>
      <c r="G25636">
        <v>73390</v>
      </c>
      <c r="H25636" t="s">
        <v>66</v>
      </c>
      <c r="J25636" t="s">
        <v>14</v>
      </c>
      <c r="K25636">
        <v>49</v>
      </c>
      <c r="L25636" t="s">
        <v>15</v>
      </c>
    </row>
    <row r="25637" spans="1:12">
      <c r="A25637" t="e">
        <f ca="1">E00251625722621</f>
        <v>#NAME?</v>
      </c>
      <c r="B25637">
        <v>28</v>
      </c>
      <c r="C25637" t="s">
        <v>153</v>
      </c>
      <c r="D25637" s="1">
        <v>42286</v>
      </c>
      <c r="F25637">
        <v>1</v>
      </c>
      <c r="G25637">
        <v>40290</v>
      </c>
      <c r="H25637" t="s">
        <v>348</v>
      </c>
      <c r="J25637" t="s">
        <v>14</v>
      </c>
      <c r="K25637">
        <v>40</v>
      </c>
      <c r="L25637" t="s">
        <v>15</v>
      </c>
    </row>
    <row r="25638" spans="1:12">
      <c r="A25638" t="e">
        <f ca="1">E00251429284421</f>
        <v>#NAME?</v>
      </c>
      <c r="B25638">
        <v>292</v>
      </c>
      <c r="C25638" t="s">
        <v>467</v>
      </c>
      <c r="D25638" s="1">
        <v>41073</v>
      </c>
      <c r="F25638">
        <v>3</v>
      </c>
      <c r="G25638">
        <v>71536</v>
      </c>
      <c r="H25638" t="s">
        <v>70</v>
      </c>
      <c r="J25638" t="s">
        <v>14</v>
      </c>
      <c r="K25638">
        <v>56</v>
      </c>
      <c r="L25638" t="s">
        <v>15</v>
      </c>
    </row>
    <row r="25639" spans="1:12">
      <c r="A25639" t="e">
        <f ca="1">E00251429284421</f>
        <v>#NAME?</v>
      </c>
      <c r="B25639">
        <v>292</v>
      </c>
      <c r="C25639" t="s">
        <v>467</v>
      </c>
      <c r="D25639" s="1">
        <v>41073</v>
      </c>
      <c r="F25639">
        <v>5</v>
      </c>
      <c r="G25639">
        <v>70400</v>
      </c>
      <c r="H25639" t="s">
        <v>536</v>
      </c>
      <c r="J25639" t="s">
        <v>14</v>
      </c>
      <c r="K25639">
        <v>56</v>
      </c>
      <c r="L25639" t="s">
        <v>15</v>
      </c>
    </row>
    <row r="25640" spans="1:12">
      <c r="A25640" t="e">
        <f ca="1">E00251429284421</f>
        <v>#NAME?</v>
      </c>
      <c r="B25640">
        <v>292</v>
      </c>
      <c r="C25640" t="s">
        <v>467</v>
      </c>
      <c r="D25640" s="1">
        <v>41445</v>
      </c>
      <c r="F25640">
        <v>6</v>
      </c>
      <c r="G25640">
        <v>27800</v>
      </c>
      <c r="H25640" t="s">
        <v>145</v>
      </c>
      <c r="J25640" t="s">
        <v>14</v>
      </c>
      <c r="K25640">
        <v>57</v>
      </c>
      <c r="L25640" t="s">
        <v>15</v>
      </c>
    </row>
    <row r="25641" spans="1:12">
      <c r="A25641" t="e">
        <f ca="1">E00251429390221</f>
        <v>#NAME?</v>
      </c>
      <c r="B25641">
        <v>1325</v>
      </c>
      <c r="C25641" t="s">
        <v>605</v>
      </c>
      <c r="D25641" s="1">
        <v>41295</v>
      </c>
      <c r="F25641">
        <v>3</v>
      </c>
      <c r="G25641">
        <v>73300</v>
      </c>
      <c r="H25641" t="s">
        <v>86</v>
      </c>
      <c r="J25641" t="s">
        <v>14</v>
      </c>
      <c r="K25641">
        <v>38</v>
      </c>
      <c r="L25641" t="s">
        <v>15</v>
      </c>
    </row>
    <row r="25642" spans="1:12">
      <c r="A25642" t="e">
        <f ca="1">E00251429284421</f>
        <v>#NAME?</v>
      </c>
      <c r="B25642">
        <v>292</v>
      </c>
      <c r="C25642" t="s">
        <v>467</v>
      </c>
      <c r="D25642" s="1">
        <v>41708</v>
      </c>
      <c r="F25642">
        <v>5</v>
      </c>
      <c r="G25642">
        <v>2141</v>
      </c>
      <c r="H25642" t="s">
        <v>614</v>
      </c>
      <c r="J25642" t="s">
        <v>14</v>
      </c>
      <c r="K25642">
        <v>58</v>
      </c>
      <c r="L25642" t="s">
        <v>15</v>
      </c>
    </row>
    <row r="25643" spans="1:12">
      <c r="A25643" t="e">
        <f ca="1">E00251518871921</f>
        <v>#NAME?</v>
      </c>
      <c r="B25643">
        <v>307</v>
      </c>
      <c r="C25643" t="s">
        <v>210</v>
      </c>
      <c r="D25643" s="1">
        <v>41254</v>
      </c>
      <c r="F25643">
        <v>1</v>
      </c>
      <c r="G25643">
        <v>7245</v>
      </c>
      <c r="H25643" t="s">
        <v>116</v>
      </c>
      <c r="J25643" t="s">
        <v>14</v>
      </c>
      <c r="K25643">
        <v>50</v>
      </c>
      <c r="L25643" t="s">
        <v>15</v>
      </c>
    </row>
    <row r="25644" spans="1:12">
      <c r="A25644" t="e">
        <f ca="1">E00251429606721</f>
        <v>#NAME?</v>
      </c>
      <c r="B25644">
        <v>161</v>
      </c>
      <c r="C25644" t="s">
        <v>349</v>
      </c>
      <c r="D25644" s="1">
        <v>42157</v>
      </c>
      <c r="F25644">
        <v>1</v>
      </c>
      <c r="G25644">
        <v>93</v>
      </c>
      <c r="H25644" t="s">
        <v>29</v>
      </c>
      <c r="J25644" t="s">
        <v>14</v>
      </c>
      <c r="K25644">
        <v>54</v>
      </c>
      <c r="L25644" t="s">
        <v>15</v>
      </c>
    </row>
    <row r="25645" spans="1:12">
      <c r="A25645" t="e">
        <f ca="1">E00251429606721</f>
        <v>#NAME?</v>
      </c>
      <c r="B25645">
        <v>161</v>
      </c>
      <c r="C25645" t="s">
        <v>349</v>
      </c>
      <c r="D25645" s="1">
        <v>42520</v>
      </c>
      <c r="F25645">
        <v>1</v>
      </c>
      <c r="G25645">
        <v>93</v>
      </c>
      <c r="H25645" t="s">
        <v>29</v>
      </c>
      <c r="J25645" t="s">
        <v>14</v>
      </c>
      <c r="K25645">
        <v>55</v>
      </c>
      <c r="L25645" t="s">
        <v>15</v>
      </c>
    </row>
    <row r="25646" spans="1:12">
      <c r="A25646" t="e">
        <f ca="1">E00251430399821</f>
        <v>#NAME?</v>
      </c>
      <c r="B25646">
        <v>187</v>
      </c>
      <c r="C25646" t="s">
        <v>420</v>
      </c>
      <c r="D25646" s="1">
        <v>41547</v>
      </c>
      <c r="F25646">
        <v>2</v>
      </c>
      <c r="G25646">
        <v>2720</v>
      </c>
      <c r="H25646" t="s">
        <v>65</v>
      </c>
      <c r="J25646" t="s">
        <v>14</v>
      </c>
      <c r="K25646">
        <v>60</v>
      </c>
      <c r="L25646" t="s">
        <v>15</v>
      </c>
    </row>
    <row r="25647" spans="1:12">
      <c r="A25647" t="e">
        <f ca="1">E00251430399821</f>
        <v>#NAME?</v>
      </c>
      <c r="B25647">
        <v>187</v>
      </c>
      <c r="C25647" t="s">
        <v>420</v>
      </c>
      <c r="D25647" s="1">
        <v>41562</v>
      </c>
      <c r="F25647">
        <v>1</v>
      </c>
      <c r="G25647">
        <v>2809</v>
      </c>
      <c r="H25647" t="s">
        <v>90</v>
      </c>
      <c r="J25647" t="s">
        <v>14</v>
      </c>
      <c r="K25647">
        <v>60</v>
      </c>
      <c r="L25647" t="s">
        <v>15</v>
      </c>
    </row>
    <row r="25648" spans="1:12">
      <c r="A25648" t="e">
        <f ca="1">E00251430399821</f>
        <v>#NAME?</v>
      </c>
      <c r="B25648">
        <v>187</v>
      </c>
      <c r="C25648" t="s">
        <v>420</v>
      </c>
      <c r="D25648" s="1">
        <v>42468</v>
      </c>
      <c r="F25648">
        <v>1</v>
      </c>
      <c r="G25648">
        <v>4019</v>
      </c>
      <c r="H25648" t="s">
        <v>26</v>
      </c>
      <c r="J25648" t="s">
        <v>14</v>
      </c>
      <c r="K25648">
        <v>62</v>
      </c>
      <c r="L25648" t="s">
        <v>15</v>
      </c>
    </row>
    <row r="25649" spans="1:12">
      <c r="A25649" t="e">
        <f ca="1">E00251430399821</f>
        <v>#NAME?</v>
      </c>
      <c r="B25649">
        <v>187</v>
      </c>
      <c r="C25649" t="s">
        <v>420</v>
      </c>
      <c r="D25649" s="1">
        <v>43066</v>
      </c>
      <c r="F25649">
        <v>3</v>
      </c>
      <c r="G25649">
        <v>7904</v>
      </c>
      <c r="H25649" t="s">
        <v>75</v>
      </c>
      <c r="J25649" t="s">
        <v>14</v>
      </c>
      <c r="K25649">
        <v>64</v>
      </c>
      <c r="L25649" t="s">
        <v>22</v>
      </c>
    </row>
    <row r="25650" spans="1:12">
      <c r="A25650" t="e">
        <f ca="1">E00251417969121</f>
        <v>#NAME?</v>
      </c>
      <c r="B25650">
        <v>66</v>
      </c>
      <c r="C25650" t="s">
        <v>134</v>
      </c>
      <c r="D25650" s="1">
        <v>41736</v>
      </c>
      <c r="F25650">
        <v>1</v>
      </c>
      <c r="G25650">
        <v>462</v>
      </c>
      <c r="H25650" t="s">
        <v>288</v>
      </c>
      <c r="J25650" t="s">
        <v>14</v>
      </c>
      <c r="K25650">
        <v>42</v>
      </c>
      <c r="L25650" t="s">
        <v>15</v>
      </c>
    </row>
    <row r="25651" spans="1:12">
      <c r="A25651" t="e">
        <f ca="1">E00251514257921</f>
        <v>#NAME?</v>
      </c>
      <c r="B25651">
        <v>481</v>
      </c>
      <c r="C25651" t="s">
        <v>402</v>
      </c>
      <c r="D25651" s="1">
        <v>43025</v>
      </c>
      <c r="F25651">
        <v>4</v>
      </c>
      <c r="G25651">
        <v>73300</v>
      </c>
      <c r="H25651" t="s">
        <v>86</v>
      </c>
      <c r="J25651" t="s">
        <v>14</v>
      </c>
      <c r="K25651">
        <v>59</v>
      </c>
      <c r="L25651" t="s">
        <v>15</v>
      </c>
    </row>
    <row r="25652" spans="1:12">
      <c r="A25652" t="e">
        <f ca="1">E00251619054321</f>
        <v>#NAME?</v>
      </c>
      <c r="B25652">
        <v>109</v>
      </c>
      <c r="C25652" t="s">
        <v>480</v>
      </c>
      <c r="D25652" s="1">
        <v>42451</v>
      </c>
      <c r="F25652">
        <v>1</v>
      </c>
      <c r="G25652">
        <v>6262</v>
      </c>
      <c r="H25652" t="s">
        <v>590</v>
      </c>
      <c r="J25652" t="s">
        <v>14</v>
      </c>
      <c r="K25652">
        <v>45</v>
      </c>
      <c r="L25652" t="s">
        <v>15</v>
      </c>
    </row>
    <row r="25653" spans="1:12">
      <c r="A25653" t="e">
        <f ca="1">E00251619840221</f>
        <v>#NAME?</v>
      </c>
      <c r="B25653">
        <v>446</v>
      </c>
      <c r="C25653" t="s">
        <v>94</v>
      </c>
      <c r="D25653" s="1">
        <v>41211</v>
      </c>
      <c r="F25653">
        <v>3</v>
      </c>
      <c r="G25653">
        <v>78079</v>
      </c>
      <c r="H25653" t="s">
        <v>49</v>
      </c>
      <c r="J25653" t="s">
        <v>14</v>
      </c>
      <c r="K25653">
        <v>54</v>
      </c>
      <c r="L25653" t="s">
        <v>22</v>
      </c>
    </row>
    <row r="25654" spans="1:12">
      <c r="A25654" t="e">
        <f ca="1">E00251532392921</f>
        <v>#NAME?</v>
      </c>
      <c r="B25654">
        <v>494</v>
      </c>
      <c r="C25654" t="s">
        <v>63</v>
      </c>
      <c r="D25654" s="1">
        <v>41452</v>
      </c>
      <c r="F25654">
        <v>1</v>
      </c>
      <c r="G25654">
        <v>7041</v>
      </c>
      <c r="H25654" t="s">
        <v>1318</v>
      </c>
      <c r="J25654" t="s">
        <v>14</v>
      </c>
      <c r="K25654">
        <v>38</v>
      </c>
      <c r="L25654" t="s">
        <v>15</v>
      </c>
    </row>
    <row r="25655" spans="1:12">
      <c r="A25655" t="e">
        <f ca="1">E00251532392921</f>
        <v>#NAME?</v>
      </c>
      <c r="B25655">
        <v>494</v>
      </c>
      <c r="C25655" t="s">
        <v>63</v>
      </c>
      <c r="D25655" s="1">
        <v>41549</v>
      </c>
      <c r="F25655">
        <v>2</v>
      </c>
      <c r="G25655">
        <v>7041</v>
      </c>
      <c r="H25655" t="s">
        <v>1318</v>
      </c>
      <c r="J25655" t="s">
        <v>14</v>
      </c>
      <c r="K25655">
        <v>38</v>
      </c>
      <c r="L25655" t="s">
        <v>15</v>
      </c>
    </row>
    <row r="25656" spans="1:12">
      <c r="A25656" t="e">
        <f ca="1">E00251432445021</f>
        <v>#NAME?</v>
      </c>
      <c r="B25656">
        <v>481</v>
      </c>
      <c r="C25656" t="s">
        <v>402</v>
      </c>
      <c r="D25656" s="1">
        <v>42107</v>
      </c>
      <c r="F25656">
        <v>2</v>
      </c>
      <c r="G25656">
        <v>49390</v>
      </c>
      <c r="H25656" t="s">
        <v>59</v>
      </c>
      <c r="J25656" t="s">
        <v>14</v>
      </c>
      <c r="K25656">
        <v>45</v>
      </c>
      <c r="L25656" t="s">
        <v>15</v>
      </c>
    </row>
    <row r="25657" spans="1:12">
      <c r="A25657" t="e">
        <f ca="1">E00251432445021</f>
        <v>#NAME?</v>
      </c>
      <c r="B25657">
        <v>481</v>
      </c>
      <c r="C25657" t="s">
        <v>402</v>
      </c>
      <c r="D25657" s="1">
        <v>42325</v>
      </c>
      <c r="F25657">
        <v>3</v>
      </c>
      <c r="G25657">
        <v>27800</v>
      </c>
      <c r="H25657" t="s">
        <v>145</v>
      </c>
      <c r="J25657" t="s">
        <v>14</v>
      </c>
      <c r="K25657">
        <v>45</v>
      </c>
      <c r="L25657" t="s">
        <v>15</v>
      </c>
    </row>
    <row r="25658" spans="1:12">
      <c r="A25658" t="e">
        <f ca="1">E00251432445021</f>
        <v>#NAME?</v>
      </c>
      <c r="B25658">
        <v>481</v>
      </c>
      <c r="C25658" t="s">
        <v>402</v>
      </c>
      <c r="D25658" s="1">
        <v>42339</v>
      </c>
      <c r="F25658">
        <v>4</v>
      </c>
      <c r="G25658">
        <v>7028</v>
      </c>
      <c r="H25658" t="s">
        <v>407</v>
      </c>
      <c r="J25658" t="s">
        <v>14</v>
      </c>
      <c r="K25658">
        <v>45</v>
      </c>
      <c r="L25658" t="s">
        <v>15</v>
      </c>
    </row>
    <row r="25659" spans="1:12">
      <c r="A25659" t="e">
        <f ca="1">E00251512504921</f>
        <v>#NAME?</v>
      </c>
      <c r="B25659">
        <v>47</v>
      </c>
      <c r="C25659" t="s">
        <v>494</v>
      </c>
      <c r="D25659" s="1">
        <v>41038</v>
      </c>
      <c r="F25659">
        <v>3</v>
      </c>
      <c r="G25659">
        <v>4019</v>
      </c>
      <c r="H25659" t="s">
        <v>26</v>
      </c>
      <c r="J25659" t="s">
        <v>14</v>
      </c>
      <c r="K25659">
        <v>49</v>
      </c>
      <c r="L25659" t="s">
        <v>15</v>
      </c>
    </row>
    <row r="25660" spans="1:12">
      <c r="A25660" t="e">
        <f ca="1">E00251512504921</f>
        <v>#NAME?</v>
      </c>
      <c r="B25660">
        <v>47</v>
      </c>
      <c r="C25660" t="s">
        <v>494</v>
      </c>
      <c r="D25660" s="1">
        <v>41954</v>
      </c>
      <c r="F25660">
        <v>1</v>
      </c>
      <c r="G25660">
        <v>5693</v>
      </c>
      <c r="H25660" t="s">
        <v>358</v>
      </c>
      <c r="J25660" t="s">
        <v>14</v>
      </c>
      <c r="K25660">
        <v>52</v>
      </c>
      <c r="L25660" t="s">
        <v>15</v>
      </c>
    </row>
    <row r="25661" spans="1:12">
      <c r="A25661" t="e">
        <f ca="1">E00251512504921</f>
        <v>#NAME?</v>
      </c>
      <c r="B25661">
        <v>47</v>
      </c>
      <c r="C25661" t="s">
        <v>494</v>
      </c>
      <c r="D25661" s="1">
        <v>42676</v>
      </c>
      <c r="F25661">
        <v>1</v>
      </c>
      <c r="G25661">
        <v>6961</v>
      </c>
      <c r="H25661" t="s">
        <v>561</v>
      </c>
      <c r="J25661" t="s">
        <v>14</v>
      </c>
      <c r="K25661">
        <v>54</v>
      </c>
      <c r="L25661" t="s">
        <v>15</v>
      </c>
    </row>
    <row r="25662" spans="1:12">
      <c r="A25662" t="e">
        <f ca="1">E00251429162721</f>
        <v>#NAME?</v>
      </c>
      <c r="B25662">
        <v>285</v>
      </c>
      <c r="C25662" t="s">
        <v>117</v>
      </c>
      <c r="D25662" s="1">
        <v>41368</v>
      </c>
      <c r="F25662">
        <v>1</v>
      </c>
      <c r="G25662">
        <v>7904</v>
      </c>
      <c r="H25662" t="s">
        <v>75</v>
      </c>
      <c r="J25662" t="s">
        <v>14</v>
      </c>
      <c r="K25662">
        <v>56</v>
      </c>
      <c r="L25662" t="s">
        <v>22</v>
      </c>
    </row>
    <row r="25663" spans="1:12">
      <c r="A25663" t="e">
        <f ca="1">E00251429162721</f>
        <v>#NAME?</v>
      </c>
      <c r="B25663">
        <v>285</v>
      </c>
      <c r="C25663" t="s">
        <v>117</v>
      </c>
      <c r="D25663" s="1">
        <v>41673</v>
      </c>
      <c r="F25663">
        <v>1</v>
      </c>
      <c r="G25663">
        <v>7962</v>
      </c>
      <c r="H25663" t="s">
        <v>111</v>
      </c>
      <c r="J25663" t="s">
        <v>14</v>
      </c>
      <c r="K25663">
        <v>57</v>
      </c>
      <c r="L25663" t="s">
        <v>22</v>
      </c>
    </row>
    <row r="25664" spans="1:12">
      <c r="A25664" t="e">
        <f ca="1">E00251629186521</f>
        <v>#NAME?</v>
      </c>
      <c r="B25664">
        <v>163</v>
      </c>
      <c r="C25664" t="s">
        <v>219</v>
      </c>
      <c r="D25664" s="1">
        <v>42081</v>
      </c>
      <c r="F25664">
        <v>1</v>
      </c>
      <c r="G25664">
        <v>5693</v>
      </c>
      <c r="H25664" t="s">
        <v>358</v>
      </c>
      <c r="J25664" t="s">
        <v>14</v>
      </c>
      <c r="K25664">
        <v>42</v>
      </c>
      <c r="L25664" t="s">
        <v>15</v>
      </c>
    </row>
    <row r="25665" spans="1:12">
      <c r="A25665" t="e">
        <f ca="1">E00251629186521</f>
        <v>#NAME?</v>
      </c>
      <c r="B25665">
        <v>163</v>
      </c>
      <c r="C25665" t="s">
        <v>219</v>
      </c>
      <c r="D25665" s="1">
        <v>42087</v>
      </c>
      <c r="F25665">
        <v>2</v>
      </c>
      <c r="G25665">
        <v>5693</v>
      </c>
      <c r="H25665" t="s">
        <v>358</v>
      </c>
      <c r="J25665" t="s">
        <v>14</v>
      </c>
      <c r="K25665">
        <v>42</v>
      </c>
      <c r="L25665" t="s">
        <v>15</v>
      </c>
    </row>
    <row r="25666" spans="1:12">
      <c r="A25666" t="e">
        <f ca="1">E00251514218521</f>
        <v>#NAME?</v>
      </c>
      <c r="B25666">
        <v>438</v>
      </c>
      <c r="C25666" t="s">
        <v>474</v>
      </c>
      <c r="D25666" s="1">
        <v>41691</v>
      </c>
      <c r="F25666">
        <v>2</v>
      </c>
      <c r="G25666">
        <v>78830</v>
      </c>
      <c r="H25666" t="s">
        <v>297</v>
      </c>
      <c r="J25666" t="s">
        <v>14</v>
      </c>
      <c r="K25666">
        <v>54</v>
      </c>
      <c r="L25666" t="s">
        <v>22</v>
      </c>
    </row>
    <row r="25667" spans="1:12">
      <c r="A25667" t="e">
        <f ca="1">E00251514218521</f>
        <v>#NAME?</v>
      </c>
      <c r="B25667">
        <v>438</v>
      </c>
      <c r="C25667" t="s">
        <v>474</v>
      </c>
      <c r="D25667" s="1">
        <v>41948</v>
      </c>
      <c r="F25667">
        <v>1</v>
      </c>
      <c r="G25667">
        <v>29690</v>
      </c>
      <c r="H25667" t="s">
        <v>52</v>
      </c>
      <c r="J25667" t="s">
        <v>14</v>
      </c>
      <c r="K25667">
        <v>55</v>
      </c>
      <c r="L25667" t="s">
        <v>15</v>
      </c>
    </row>
    <row r="25668" spans="1:12">
      <c r="A25668" t="e">
        <f ca="1">E00251514218521</f>
        <v>#NAME?</v>
      </c>
      <c r="B25668">
        <v>438</v>
      </c>
      <c r="C25668" t="s">
        <v>474</v>
      </c>
      <c r="D25668" s="1">
        <v>42137</v>
      </c>
      <c r="F25668">
        <v>1</v>
      </c>
      <c r="G25668">
        <v>29690</v>
      </c>
      <c r="H25668" t="s">
        <v>52</v>
      </c>
      <c r="J25668" t="s">
        <v>14</v>
      </c>
      <c r="K25668">
        <v>55</v>
      </c>
      <c r="L25668" t="s">
        <v>15</v>
      </c>
    </row>
    <row r="25669" spans="1:12">
      <c r="A25669" t="e">
        <f ca="1">E00251514274321</f>
        <v>#NAME?</v>
      </c>
      <c r="B25669">
        <v>449</v>
      </c>
      <c r="C25669" t="s">
        <v>124</v>
      </c>
      <c r="D25669" s="1">
        <v>42160</v>
      </c>
      <c r="F25669">
        <v>2</v>
      </c>
      <c r="G25669">
        <v>2729</v>
      </c>
      <c r="H25669" t="s">
        <v>115</v>
      </c>
      <c r="J25669" t="s">
        <v>14</v>
      </c>
      <c r="K25669">
        <v>63</v>
      </c>
      <c r="L25669" t="s">
        <v>15</v>
      </c>
    </row>
    <row r="25670" spans="1:12">
      <c r="A25670" t="e">
        <f ca="1">E00251514218521</f>
        <v>#NAME?</v>
      </c>
      <c r="B25670">
        <v>746</v>
      </c>
      <c r="C25670" t="s">
        <v>527</v>
      </c>
      <c r="D25670" s="1">
        <v>42880</v>
      </c>
      <c r="F25670">
        <v>1</v>
      </c>
      <c r="G25670">
        <v>84500</v>
      </c>
      <c r="H25670" t="s">
        <v>511</v>
      </c>
      <c r="I25670" t="s">
        <v>56</v>
      </c>
      <c r="J25670" t="s">
        <v>57</v>
      </c>
      <c r="K25670">
        <v>57</v>
      </c>
      <c r="L25670" t="s">
        <v>15</v>
      </c>
    </row>
    <row r="25671" spans="1:12">
      <c r="A25671" t="e">
        <f ca="1">E00251716594621</f>
        <v>#NAME?</v>
      </c>
      <c r="B25671">
        <v>7504</v>
      </c>
      <c r="C25671" t="s">
        <v>162</v>
      </c>
      <c r="D25671" s="1">
        <v>42403</v>
      </c>
      <c r="F25671">
        <v>1</v>
      </c>
      <c r="G25671">
        <v>4019</v>
      </c>
      <c r="H25671" t="s">
        <v>26</v>
      </c>
      <c r="J25671" t="s">
        <v>14</v>
      </c>
      <c r="K25671">
        <v>55</v>
      </c>
      <c r="L25671" t="s">
        <v>15</v>
      </c>
    </row>
    <row r="25672" spans="1:12">
      <c r="A25672" t="e">
        <f ca="1">E00251616253621</f>
        <v>#NAME?</v>
      </c>
      <c r="B25672">
        <v>486</v>
      </c>
      <c r="C25672" t="s">
        <v>340</v>
      </c>
      <c r="D25672" s="1">
        <v>41512</v>
      </c>
      <c r="F25672">
        <v>1</v>
      </c>
      <c r="G25672">
        <v>7290</v>
      </c>
      <c r="H25672" t="s">
        <v>707</v>
      </c>
      <c r="J25672" t="s">
        <v>14</v>
      </c>
      <c r="K25672">
        <v>42</v>
      </c>
      <c r="L25672" t="s">
        <v>15</v>
      </c>
    </row>
    <row r="25673" spans="1:12">
      <c r="A25673" t="e">
        <f ca="1">E00251429396721</f>
        <v>#NAME?</v>
      </c>
      <c r="B25673">
        <v>695</v>
      </c>
      <c r="C25673" t="s">
        <v>257</v>
      </c>
      <c r="D25673" s="1">
        <v>42382</v>
      </c>
      <c r="F25673">
        <v>2</v>
      </c>
      <c r="G25673">
        <v>1739</v>
      </c>
      <c r="H25673" t="s">
        <v>110</v>
      </c>
      <c r="J25673" t="s">
        <v>14</v>
      </c>
      <c r="K25673">
        <v>55</v>
      </c>
      <c r="L25673" t="s">
        <v>15</v>
      </c>
    </row>
    <row r="25674" spans="1:12">
      <c r="A25674" t="e">
        <f ca="1">E00251429396721</f>
        <v>#NAME?</v>
      </c>
      <c r="B25674">
        <v>695</v>
      </c>
      <c r="C25674" t="s">
        <v>257</v>
      </c>
      <c r="D25674" s="1">
        <v>42466</v>
      </c>
      <c r="F25674">
        <v>3</v>
      </c>
      <c r="G25674">
        <v>1739</v>
      </c>
      <c r="H25674" t="s">
        <v>110</v>
      </c>
      <c r="J25674" t="s">
        <v>14</v>
      </c>
      <c r="K25674">
        <v>56</v>
      </c>
      <c r="L25674" t="s">
        <v>15</v>
      </c>
    </row>
    <row r="25675" spans="1:12">
      <c r="A25675" t="e">
        <f ca="1">E00251510449421</f>
        <v>#NAME?</v>
      </c>
      <c r="B25675">
        <v>148</v>
      </c>
      <c r="C25675" t="s">
        <v>318</v>
      </c>
      <c r="D25675" s="1">
        <v>41655</v>
      </c>
      <c r="E25675">
        <v>12</v>
      </c>
      <c r="F25675">
        <v>4</v>
      </c>
      <c r="G25675">
        <v>2230</v>
      </c>
      <c r="H25675" t="s">
        <v>1165</v>
      </c>
      <c r="J25675" t="s">
        <v>34</v>
      </c>
      <c r="K25675">
        <v>45</v>
      </c>
      <c r="L25675" t="s">
        <v>15</v>
      </c>
    </row>
    <row r="25676" spans="1:12">
      <c r="A25676" t="e">
        <f ca="1">E00251513752721</f>
        <v>#NAME?</v>
      </c>
      <c r="B25676">
        <v>702</v>
      </c>
      <c r="C25676" t="s">
        <v>293</v>
      </c>
      <c r="D25676" s="1">
        <v>41225</v>
      </c>
      <c r="F25676">
        <v>6</v>
      </c>
      <c r="G25676">
        <v>49390</v>
      </c>
      <c r="H25676" t="s">
        <v>59</v>
      </c>
      <c r="J25676" t="s">
        <v>14</v>
      </c>
      <c r="K25676">
        <v>53</v>
      </c>
      <c r="L25676" t="s">
        <v>15</v>
      </c>
    </row>
    <row r="25677" spans="1:12">
      <c r="A25677" t="e">
        <f ca="1">E00251513752721</f>
        <v>#NAME?</v>
      </c>
      <c r="B25677">
        <v>702</v>
      </c>
      <c r="C25677" t="s">
        <v>293</v>
      </c>
      <c r="D25677" s="1">
        <v>41694</v>
      </c>
      <c r="F25677">
        <v>1</v>
      </c>
      <c r="G25677">
        <v>38110</v>
      </c>
      <c r="H25677" t="s">
        <v>962</v>
      </c>
      <c r="J25677" t="s">
        <v>14</v>
      </c>
      <c r="K25677">
        <v>54</v>
      </c>
      <c r="L25677" t="s">
        <v>15</v>
      </c>
    </row>
    <row r="25678" spans="1:12">
      <c r="A25678" t="e">
        <f ca="1">E00251531311821</f>
        <v>#NAME?</v>
      </c>
      <c r="B25678">
        <v>729</v>
      </c>
      <c r="C25678" t="s">
        <v>68</v>
      </c>
      <c r="D25678" s="1">
        <v>41965</v>
      </c>
      <c r="F25678">
        <v>1</v>
      </c>
      <c r="G25678">
        <v>463</v>
      </c>
      <c r="H25678" t="s">
        <v>259</v>
      </c>
      <c r="I25678" t="s">
        <v>56</v>
      </c>
      <c r="J25678" t="s">
        <v>57</v>
      </c>
      <c r="K25678">
        <v>40</v>
      </c>
      <c r="L25678" t="s">
        <v>15</v>
      </c>
    </row>
    <row r="25679" spans="1:12">
      <c r="A25679" t="e">
        <f ca="1">E00251531311821</f>
        <v>#NAME?</v>
      </c>
      <c r="B25679">
        <v>1128</v>
      </c>
      <c r="C25679" t="s">
        <v>424</v>
      </c>
      <c r="D25679" s="1">
        <v>42600</v>
      </c>
      <c r="F25679">
        <v>4</v>
      </c>
      <c r="G25679">
        <v>27802</v>
      </c>
      <c r="H25679" t="s">
        <v>83</v>
      </c>
      <c r="J25679" t="s">
        <v>14</v>
      </c>
      <c r="K25679">
        <v>42</v>
      </c>
      <c r="L25679" t="s">
        <v>15</v>
      </c>
    </row>
    <row r="25680" spans="1:12">
      <c r="A25680" t="e">
        <f ca="1">E00251531311821</f>
        <v>#NAME?</v>
      </c>
      <c r="B25680">
        <v>1128</v>
      </c>
      <c r="C25680" t="s">
        <v>424</v>
      </c>
      <c r="D25680" s="1">
        <v>42719</v>
      </c>
      <c r="F25680">
        <v>2</v>
      </c>
      <c r="G25680">
        <v>27800</v>
      </c>
      <c r="H25680" t="s">
        <v>145</v>
      </c>
      <c r="J25680" t="s">
        <v>14</v>
      </c>
      <c r="K25680">
        <v>42</v>
      </c>
      <c r="L25680" t="s">
        <v>15</v>
      </c>
    </row>
    <row r="25681" spans="1:12">
      <c r="A25681" t="e">
        <f ca="1">E00251513752721</f>
        <v>#NAME?</v>
      </c>
      <c r="B25681">
        <v>702</v>
      </c>
      <c r="C25681" t="s">
        <v>293</v>
      </c>
      <c r="D25681" s="1">
        <v>42083</v>
      </c>
      <c r="F25681">
        <v>2</v>
      </c>
      <c r="G25681">
        <v>7295</v>
      </c>
      <c r="H25681" t="s">
        <v>76</v>
      </c>
      <c r="J25681" t="s">
        <v>14</v>
      </c>
      <c r="K25681">
        <v>55</v>
      </c>
      <c r="L25681" t="s">
        <v>15</v>
      </c>
    </row>
    <row r="25682" spans="1:12">
      <c r="A25682" t="e">
        <f ca="1">E00251513752721</f>
        <v>#NAME?</v>
      </c>
      <c r="B25682">
        <v>702</v>
      </c>
      <c r="C25682" t="s">
        <v>293</v>
      </c>
      <c r="D25682" s="1">
        <v>42213</v>
      </c>
      <c r="F25682">
        <v>4</v>
      </c>
      <c r="G25682">
        <v>27800</v>
      </c>
      <c r="H25682" t="s">
        <v>145</v>
      </c>
      <c r="J25682" t="s">
        <v>14</v>
      </c>
      <c r="K25682">
        <v>55</v>
      </c>
      <c r="L25682" t="s">
        <v>15</v>
      </c>
    </row>
    <row r="25683" spans="1:12">
      <c r="A25683" t="e">
        <f ca="1">E00251429396721</f>
        <v>#NAME?</v>
      </c>
      <c r="B25683">
        <v>695</v>
      </c>
      <c r="C25683" t="s">
        <v>257</v>
      </c>
      <c r="D25683" s="1">
        <v>41121</v>
      </c>
      <c r="F25683">
        <v>4</v>
      </c>
      <c r="G25683">
        <v>30000</v>
      </c>
      <c r="H25683" t="s">
        <v>144</v>
      </c>
      <c r="J25683" t="s">
        <v>14</v>
      </c>
      <c r="K25683">
        <v>52</v>
      </c>
      <c r="L25683" t="s">
        <v>15</v>
      </c>
    </row>
    <row r="25684" spans="1:12">
      <c r="A25684" t="e">
        <f ca="1">E00251429173021</f>
        <v>#NAME?</v>
      </c>
      <c r="B25684">
        <v>293</v>
      </c>
      <c r="C25684" t="s">
        <v>25</v>
      </c>
      <c r="D25684" s="1">
        <v>41193</v>
      </c>
      <c r="F25684">
        <v>3</v>
      </c>
      <c r="G25684">
        <v>30748</v>
      </c>
      <c r="H25684" t="s">
        <v>50</v>
      </c>
      <c r="J25684" t="s">
        <v>14</v>
      </c>
      <c r="K25684">
        <v>62</v>
      </c>
      <c r="L25684" t="s">
        <v>15</v>
      </c>
    </row>
    <row r="25685" spans="1:12">
      <c r="A25685" t="e">
        <f ca="1">E00251429173021</f>
        <v>#NAME?</v>
      </c>
      <c r="B25685">
        <v>293</v>
      </c>
      <c r="C25685" t="s">
        <v>25</v>
      </c>
      <c r="D25685" s="1">
        <v>42089</v>
      </c>
      <c r="F25685">
        <v>2</v>
      </c>
      <c r="G25685">
        <v>4019</v>
      </c>
      <c r="H25685" t="s">
        <v>26</v>
      </c>
      <c r="J25685" t="s">
        <v>14</v>
      </c>
      <c r="K25685">
        <v>65</v>
      </c>
      <c r="L25685" t="s">
        <v>15</v>
      </c>
    </row>
    <row r="25686" spans="1:12">
      <c r="A25686" t="e">
        <f ca="1">E00251429173021</f>
        <v>#NAME?</v>
      </c>
      <c r="B25686">
        <v>293</v>
      </c>
      <c r="C25686" t="s">
        <v>25</v>
      </c>
      <c r="D25686" s="1">
        <v>42217</v>
      </c>
      <c r="F25686">
        <v>1</v>
      </c>
      <c r="G25686">
        <v>7804</v>
      </c>
      <c r="H25686" t="s">
        <v>43</v>
      </c>
      <c r="J25686" t="s">
        <v>14</v>
      </c>
      <c r="K25686">
        <v>65</v>
      </c>
      <c r="L25686" t="s">
        <v>22</v>
      </c>
    </row>
    <row r="25687" spans="1:12">
      <c r="A25687" t="e">
        <f ca="1">E00251429173021</f>
        <v>#NAME?</v>
      </c>
      <c r="B25687">
        <v>293</v>
      </c>
      <c r="C25687" t="s">
        <v>25</v>
      </c>
      <c r="D25687" s="1">
        <v>42331</v>
      </c>
      <c r="F25687">
        <v>1</v>
      </c>
      <c r="G25687">
        <v>5253</v>
      </c>
      <c r="H25687" t="s">
        <v>380</v>
      </c>
      <c r="J25687" t="s">
        <v>14</v>
      </c>
      <c r="K25687">
        <v>65</v>
      </c>
      <c r="L25687" t="s">
        <v>15</v>
      </c>
    </row>
    <row r="25688" spans="1:12">
      <c r="A25688" t="e">
        <f ca="1">E00251427200221</f>
        <v>#NAME?</v>
      </c>
      <c r="B25688">
        <v>11</v>
      </c>
      <c r="C25688" t="s">
        <v>245</v>
      </c>
      <c r="D25688" s="1">
        <v>42809</v>
      </c>
      <c r="F25688">
        <v>2</v>
      </c>
      <c r="G25688">
        <v>7243</v>
      </c>
      <c r="H25688" t="s">
        <v>42</v>
      </c>
      <c r="J25688" t="s">
        <v>14</v>
      </c>
      <c r="K25688">
        <v>68</v>
      </c>
      <c r="L25688" t="s">
        <v>15</v>
      </c>
    </row>
    <row r="25689" spans="1:12">
      <c r="A25689" t="e">
        <f ca="1">E00251429396721</f>
        <v>#NAME?</v>
      </c>
      <c r="B25689">
        <v>695</v>
      </c>
      <c r="C25689" t="s">
        <v>257</v>
      </c>
      <c r="D25689" s="1">
        <v>41968</v>
      </c>
      <c r="F25689">
        <v>1</v>
      </c>
      <c r="G25689">
        <v>7802</v>
      </c>
      <c r="H25689" t="s">
        <v>332</v>
      </c>
      <c r="J25689" t="s">
        <v>14</v>
      </c>
      <c r="K25689">
        <v>54</v>
      </c>
      <c r="L25689" t="s">
        <v>22</v>
      </c>
    </row>
    <row r="25690" spans="1:12">
      <c r="A25690" t="e">
        <f ca="1">E00251429387421</f>
        <v>#NAME?</v>
      </c>
      <c r="B25690">
        <v>276</v>
      </c>
      <c r="C25690" t="s">
        <v>122</v>
      </c>
      <c r="D25690" s="1">
        <v>41568</v>
      </c>
      <c r="F25690">
        <v>1</v>
      </c>
      <c r="G25690">
        <v>460</v>
      </c>
      <c r="H25690" t="s">
        <v>16</v>
      </c>
      <c r="J25690" t="s">
        <v>14</v>
      </c>
      <c r="K25690">
        <v>47</v>
      </c>
      <c r="L25690" t="s">
        <v>15</v>
      </c>
    </row>
    <row r="25691" spans="1:12">
      <c r="A25691" t="e">
        <f ca="1">E00251429173021</f>
        <v>#NAME?</v>
      </c>
      <c r="B25691">
        <v>293</v>
      </c>
      <c r="C25691" t="s">
        <v>25</v>
      </c>
      <c r="D25691" s="1">
        <v>42814</v>
      </c>
      <c r="F25691">
        <v>1</v>
      </c>
      <c r="G25691">
        <v>4019</v>
      </c>
      <c r="H25691" t="s">
        <v>26</v>
      </c>
      <c r="J25691" t="s">
        <v>14</v>
      </c>
      <c r="K25691">
        <v>67</v>
      </c>
      <c r="L25691" t="s">
        <v>15</v>
      </c>
    </row>
    <row r="25692" spans="1:12">
      <c r="A25692" t="e">
        <f ca="1">E00251429173021</f>
        <v>#NAME?</v>
      </c>
      <c r="B25692">
        <v>293</v>
      </c>
      <c r="C25692" t="s">
        <v>25</v>
      </c>
      <c r="D25692" s="1">
        <v>42887</v>
      </c>
      <c r="F25692">
        <v>1</v>
      </c>
      <c r="G25692">
        <v>2720</v>
      </c>
      <c r="H25692" t="s">
        <v>65</v>
      </c>
      <c r="J25692" t="s">
        <v>14</v>
      </c>
      <c r="K25692">
        <v>67</v>
      </c>
      <c r="L25692" t="s">
        <v>15</v>
      </c>
    </row>
    <row r="25693" spans="1:12">
      <c r="A25693" t="e">
        <f ca="1">E00251429173021</f>
        <v>#NAME?</v>
      </c>
      <c r="B25693">
        <v>293</v>
      </c>
      <c r="C25693" t="s">
        <v>25</v>
      </c>
      <c r="D25693" s="1">
        <v>42950</v>
      </c>
      <c r="F25693">
        <v>2</v>
      </c>
      <c r="G25693">
        <v>2720</v>
      </c>
      <c r="H25693" t="s">
        <v>65</v>
      </c>
      <c r="J25693" t="s">
        <v>14</v>
      </c>
      <c r="K25693">
        <v>67</v>
      </c>
      <c r="L25693" t="s">
        <v>15</v>
      </c>
    </row>
    <row r="25694" spans="1:12">
      <c r="A25694" t="e">
        <f ca="1">E00251716562321</f>
        <v>#NAME?</v>
      </c>
      <c r="B25694">
        <v>488</v>
      </c>
      <c r="C25694" t="s">
        <v>401</v>
      </c>
      <c r="D25694" s="1">
        <v>41537</v>
      </c>
      <c r="F25694">
        <v>3</v>
      </c>
      <c r="G25694">
        <v>49390</v>
      </c>
      <c r="H25694" t="s">
        <v>59</v>
      </c>
      <c r="J25694" t="s">
        <v>14</v>
      </c>
      <c r="K25694">
        <v>37</v>
      </c>
      <c r="L25694" t="s">
        <v>15</v>
      </c>
    </row>
    <row r="25695" spans="1:12">
      <c r="A25695" t="e">
        <f ca="1">E00251439519721</f>
        <v>#NAME?</v>
      </c>
      <c r="B25695">
        <v>1485</v>
      </c>
      <c r="C25695" t="s">
        <v>1609</v>
      </c>
      <c r="D25695" s="1">
        <v>41147</v>
      </c>
      <c r="F25695">
        <v>1</v>
      </c>
      <c r="G25695">
        <v>38610</v>
      </c>
      <c r="H25695" t="s">
        <v>459</v>
      </c>
      <c r="J25695" t="s">
        <v>14</v>
      </c>
      <c r="K25695">
        <v>57</v>
      </c>
      <c r="L25695" t="s">
        <v>15</v>
      </c>
    </row>
    <row r="25696" spans="1:12">
      <c r="A25696" t="e">
        <f ca="1">E00251514878421</f>
        <v>#NAME?</v>
      </c>
      <c r="B25696">
        <v>6156</v>
      </c>
      <c r="C25696" t="s">
        <v>352</v>
      </c>
      <c r="D25696" s="1">
        <v>42122</v>
      </c>
      <c r="F25696">
        <v>1</v>
      </c>
      <c r="G25696">
        <v>7862</v>
      </c>
      <c r="H25696" t="s">
        <v>27</v>
      </c>
      <c r="J25696" t="s">
        <v>14</v>
      </c>
      <c r="K25696">
        <v>57</v>
      </c>
      <c r="L25696" t="s">
        <v>22</v>
      </c>
    </row>
    <row r="25697" spans="1:12">
      <c r="A25697" t="e">
        <f ca="1">E00251514878421</f>
        <v>#NAME?</v>
      </c>
      <c r="B25697">
        <v>6156</v>
      </c>
      <c r="C25697" t="s">
        <v>352</v>
      </c>
      <c r="D25697" s="1">
        <v>42131</v>
      </c>
      <c r="F25697">
        <v>1</v>
      </c>
      <c r="G25697">
        <v>7262</v>
      </c>
      <c r="H25697" t="s">
        <v>198</v>
      </c>
      <c r="J25697" t="s">
        <v>14</v>
      </c>
      <c r="K25697">
        <v>57</v>
      </c>
      <c r="L25697" t="s">
        <v>15</v>
      </c>
    </row>
    <row r="25698" spans="1:12">
      <c r="A25698" t="e">
        <f ca="1">E00251432151321</f>
        <v>#NAME?</v>
      </c>
      <c r="B25698">
        <v>494</v>
      </c>
      <c r="C25698" t="s">
        <v>63</v>
      </c>
      <c r="D25698" s="1">
        <v>41625</v>
      </c>
      <c r="F25698">
        <v>2</v>
      </c>
      <c r="G25698">
        <v>7840</v>
      </c>
      <c r="H25698" t="s">
        <v>55</v>
      </c>
      <c r="J25698" t="s">
        <v>14</v>
      </c>
      <c r="K25698">
        <v>46</v>
      </c>
      <c r="L25698" t="s">
        <v>22</v>
      </c>
    </row>
    <row r="25699" spans="1:12">
      <c r="A25699" t="e">
        <f ca="1">E00251432151321</f>
        <v>#NAME?</v>
      </c>
      <c r="B25699">
        <v>494</v>
      </c>
      <c r="C25699" t="s">
        <v>63</v>
      </c>
      <c r="D25699" s="1">
        <v>42115</v>
      </c>
      <c r="F25699">
        <v>4</v>
      </c>
      <c r="G25699">
        <v>2448</v>
      </c>
      <c r="H25699" t="s">
        <v>19</v>
      </c>
      <c r="J25699" t="s">
        <v>14</v>
      </c>
      <c r="K25699">
        <v>47</v>
      </c>
      <c r="L25699" t="s">
        <v>15</v>
      </c>
    </row>
    <row r="25700" spans="1:12">
      <c r="A25700" t="e">
        <f ca="1">E00251524992321</f>
        <v>#NAME?</v>
      </c>
      <c r="B25700">
        <v>111</v>
      </c>
      <c r="C25700" t="s">
        <v>1610</v>
      </c>
      <c r="D25700" s="1">
        <v>41509</v>
      </c>
      <c r="F25700">
        <v>1</v>
      </c>
      <c r="G25700">
        <v>71940</v>
      </c>
      <c r="H25700" t="s">
        <v>135</v>
      </c>
      <c r="J25700" t="s">
        <v>14</v>
      </c>
      <c r="K25700">
        <v>61</v>
      </c>
      <c r="L25700" t="s">
        <v>15</v>
      </c>
    </row>
    <row r="25701" spans="1:12">
      <c r="A25701" t="e">
        <f ca="1">E00251524992321</f>
        <v>#NAME?</v>
      </c>
      <c r="B25701">
        <v>437</v>
      </c>
      <c r="C25701" t="s">
        <v>216</v>
      </c>
      <c r="D25701" s="1">
        <v>41317</v>
      </c>
      <c r="F25701">
        <v>1</v>
      </c>
      <c r="G25701">
        <v>490</v>
      </c>
      <c r="H25701" t="s">
        <v>203</v>
      </c>
      <c r="J25701" t="s">
        <v>14</v>
      </c>
      <c r="K25701">
        <v>61</v>
      </c>
      <c r="L25701" t="s">
        <v>15</v>
      </c>
    </row>
    <row r="25702" spans="1:12">
      <c r="A25702" t="e">
        <f ca="1">E00251531468021</f>
        <v>#NAME?</v>
      </c>
      <c r="B25702">
        <v>703</v>
      </c>
      <c r="C25702" t="s">
        <v>305</v>
      </c>
      <c r="D25702" s="1">
        <v>41558</v>
      </c>
      <c r="F25702">
        <v>4</v>
      </c>
      <c r="G25702">
        <v>2169</v>
      </c>
      <c r="H25702" t="s">
        <v>40</v>
      </c>
      <c r="J25702" t="s">
        <v>14</v>
      </c>
      <c r="K25702">
        <v>38</v>
      </c>
      <c r="L25702" t="s">
        <v>15</v>
      </c>
    </row>
    <row r="25703" spans="1:12">
      <c r="A25703" t="e">
        <f ca="1">E00251430391921</f>
        <v>#NAME?</v>
      </c>
      <c r="B25703">
        <v>469</v>
      </c>
      <c r="C25703" t="s">
        <v>30</v>
      </c>
      <c r="D25703" s="1">
        <v>42352</v>
      </c>
      <c r="F25703">
        <v>4</v>
      </c>
      <c r="G25703">
        <v>2169</v>
      </c>
      <c r="H25703" t="s">
        <v>40</v>
      </c>
      <c r="J25703" t="s">
        <v>14</v>
      </c>
      <c r="K25703">
        <v>60</v>
      </c>
      <c r="L25703" t="s">
        <v>15</v>
      </c>
    </row>
    <row r="25704" spans="1:12">
      <c r="A25704" t="e">
        <f ca="1">E00251514274321</f>
        <v>#NAME?</v>
      </c>
      <c r="B25704">
        <v>449</v>
      </c>
      <c r="C25704" t="s">
        <v>124</v>
      </c>
      <c r="D25704" s="1">
        <v>42781</v>
      </c>
      <c r="F25704">
        <v>4</v>
      </c>
      <c r="G25704">
        <v>53081</v>
      </c>
      <c r="H25704" t="s">
        <v>456</v>
      </c>
      <c r="J25704" t="s">
        <v>14</v>
      </c>
      <c r="K25704">
        <v>65</v>
      </c>
      <c r="L25704" t="s">
        <v>15</v>
      </c>
    </row>
    <row r="25705" spans="1:12">
      <c r="A25705" t="e">
        <f ca="1">E00251532440721</f>
        <v>#NAME?</v>
      </c>
      <c r="B25705">
        <v>4054</v>
      </c>
      <c r="C25705" t="s">
        <v>693</v>
      </c>
      <c r="D25705" s="1">
        <v>41487</v>
      </c>
      <c r="F25705">
        <v>1</v>
      </c>
      <c r="G25705">
        <v>5990</v>
      </c>
      <c r="H25705" t="s">
        <v>60</v>
      </c>
      <c r="J25705" t="s">
        <v>14</v>
      </c>
      <c r="K25705">
        <v>54</v>
      </c>
      <c r="L25705" t="s">
        <v>15</v>
      </c>
    </row>
    <row r="25706" spans="1:12">
      <c r="A25706" t="e">
        <f ca="1">E00251439569621</f>
        <v>#NAME?</v>
      </c>
      <c r="B25706">
        <v>701</v>
      </c>
      <c r="C25706" t="s">
        <v>72</v>
      </c>
      <c r="D25706" s="1">
        <v>41051</v>
      </c>
      <c r="F25706">
        <v>4</v>
      </c>
      <c r="G25706">
        <v>2724</v>
      </c>
      <c r="H25706" t="s">
        <v>73</v>
      </c>
      <c r="J25706" t="s">
        <v>14</v>
      </c>
      <c r="K25706">
        <v>61</v>
      </c>
      <c r="L25706" t="s">
        <v>15</v>
      </c>
    </row>
    <row r="25707" spans="1:12">
      <c r="A25707" t="e">
        <f ca="1">E00251439569621</f>
        <v>#NAME?</v>
      </c>
      <c r="B25707">
        <v>701</v>
      </c>
      <c r="C25707" t="s">
        <v>72</v>
      </c>
      <c r="D25707" s="1">
        <v>41107</v>
      </c>
      <c r="F25707">
        <v>3</v>
      </c>
      <c r="G25707">
        <v>27802</v>
      </c>
      <c r="H25707" t="s">
        <v>83</v>
      </c>
      <c r="J25707" t="s">
        <v>14</v>
      </c>
      <c r="K25707">
        <v>61</v>
      </c>
      <c r="L25707" t="s">
        <v>15</v>
      </c>
    </row>
    <row r="25708" spans="1:12">
      <c r="A25708" t="e">
        <f ca="1">E00251439569621</f>
        <v>#NAME?</v>
      </c>
      <c r="B25708">
        <v>701</v>
      </c>
      <c r="C25708" t="s">
        <v>72</v>
      </c>
      <c r="D25708" s="1">
        <v>41219</v>
      </c>
      <c r="F25708">
        <v>3</v>
      </c>
      <c r="G25708">
        <v>73300</v>
      </c>
      <c r="H25708" t="s">
        <v>86</v>
      </c>
      <c r="J25708" t="s">
        <v>14</v>
      </c>
      <c r="K25708">
        <v>61</v>
      </c>
      <c r="L25708" t="s">
        <v>15</v>
      </c>
    </row>
    <row r="25709" spans="1:12">
      <c r="A25709" t="e">
        <f ca="1">E00251439569621</f>
        <v>#NAME?</v>
      </c>
      <c r="B25709">
        <v>701</v>
      </c>
      <c r="C25709" t="s">
        <v>72</v>
      </c>
      <c r="D25709" s="1">
        <v>41225</v>
      </c>
      <c r="F25709">
        <v>3</v>
      </c>
      <c r="G25709">
        <v>27802</v>
      </c>
      <c r="H25709" t="s">
        <v>83</v>
      </c>
      <c r="J25709" t="s">
        <v>14</v>
      </c>
      <c r="K25709">
        <v>61</v>
      </c>
      <c r="L25709" t="s">
        <v>15</v>
      </c>
    </row>
    <row r="25710" spans="1:12">
      <c r="A25710" t="e">
        <f t="shared" ref="A25710:A25715" ca="1" si="232">E00251518868021</f>
        <v>#NAME?</v>
      </c>
      <c r="B25710">
        <v>1791</v>
      </c>
      <c r="C25710" t="s">
        <v>468</v>
      </c>
      <c r="D25710" s="1">
        <v>40974</v>
      </c>
      <c r="F25710">
        <v>2</v>
      </c>
      <c r="G25710">
        <v>2899</v>
      </c>
      <c r="H25710" t="s">
        <v>464</v>
      </c>
      <c r="J25710" t="s">
        <v>14</v>
      </c>
      <c r="K25710">
        <v>58</v>
      </c>
      <c r="L25710" t="s">
        <v>15</v>
      </c>
    </row>
    <row r="25711" spans="1:12">
      <c r="A25711" t="e">
        <f t="shared" ca="1" si="232"/>
        <v>#NAME?</v>
      </c>
      <c r="B25711">
        <v>1791</v>
      </c>
      <c r="C25711" t="s">
        <v>468</v>
      </c>
      <c r="D25711" s="1">
        <v>40974</v>
      </c>
      <c r="F25711">
        <v>5</v>
      </c>
      <c r="G25711">
        <v>4659</v>
      </c>
      <c r="H25711" t="s">
        <v>47</v>
      </c>
      <c r="J25711" t="s">
        <v>14</v>
      </c>
      <c r="K25711">
        <v>58</v>
      </c>
      <c r="L25711" t="s">
        <v>15</v>
      </c>
    </row>
    <row r="25712" spans="1:12">
      <c r="A25712" t="e">
        <f t="shared" ca="1" si="232"/>
        <v>#NAME?</v>
      </c>
      <c r="B25712">
        <v>1791</v>
      </c>
      <c r="C25712" t="s">
        <v>468</v>
      </c>
      <c r="D25712" s="1">
        <v>41625</v>
      </c>
      <c r="F25712">
        <v>4</v>
      </c>
      <c r="G25712">
        <v>3499</v>
      </c>
      <c r="H25712" t="s">
        <v>692</v>
      </c>
      <c r="J25712" t="s">
        <v>14</v>
      </c>
      <c r="K25712">
        <v>60</v>
      </c>
      <c r="L25712" t="s">
        <v>15</v>
      </c>
    </row>
    <row r="25713" spans="1:12">
      <c r="A25713" t="e">
        <f t="shared" ca="1" si="232"/>
        <v>#NAME?</v>
      </c>
      <c r="B25713">
        <v>1791</v>
      </c>
      <c r="C25713" t="s">
        <v>468</v>
      </c>
      <c r="D25713" s="1">
        <v>41687</v>
      </c>
      <c r="F25713">
        <v>2</v>
      </c>
      <c r="G25713">
        <v>7231</v>
      </c>
      <c r="H25713" t="s">
        <v>128</v>
      </c>
      <c r="J25713" t="s">
        <v>14</v>
      </c>
      <c r="K25713">
        <v>60</v>
      </c>
      <c r="L25713" t="s">
        <v>15</v>
      </c>
    </row>
    <row r="25714" spans="1:12">
      <c r="A25714" t="e">
        <f t="shared" ca="1" si="232"/>
        <v>#NAME?</v>
      </c>
      <c r="B25714">
        <v>1791</v>
      </c>
      <c r="C25714" t="s">
        <v>468</v>
      </c>
      <c r="D25714" s="1">
        <v>41829</v>
      </c>
      <c r="F25714">
        <v>3</v>
      </c>
      <c r="G25714">
        <v>7295</v>
      </c>
      <c r="H25714" t="s">
        <v>76</v>
      </c>
      <c r="J25714" t="s">
        <v>14</v>
      </c>
      <c r="K25714">
        <v>60</v>
      </c>
      <c r="L25714" t="s">
        <v>15</v>
      </c>
    </row>
    <row r="25715" spans="1:12">
      <c r="A25715" t="e">
        <f t="shared" ca="1" si="232"/>
        <v>#NAME?</v>
      </c>
      <c r="B25715">
        <v>1791</v>
      </c>
      <c r="C25715" t="s">
        <v>468</v>
      </c>
      <c r="D25715" s="1">
        <v>42006</v>
      </c>
      <c r="F25715">
        <v>1</v>
      </c>
      <c r="G25715">
        <v>71983</v>
      </c>
      <c r="H25715" t="s">
        <v>1092</v>
      </c>
      <c r="J25715" t="s">
        <v>14</v>
      </c>
      <c r="K25715">
        <v>61</v>
      </c>
      <c r="L25715" t="s">
        <v>15</v>
      </c>
    </row>
    <row r="25716" spans="1:12">
      <c r="A25716" t="e">
        <f ca="1">E00251527013921</f>
        <v>#NAME?</v>
      </c>
      <c r="B25716">
        <v>11</v>
      </c>
      <c r="C25716" t="s">
        <v>245</v>
      </c>
      <c r="D25716" s="1">
        <v>41955</v>
      </c>
      <c r="F25716">
        <v>1</v>
      </c>
      <c r="G25716">
        <v>7231</v>
      </c>
      <c r="H25716" t="s">
        <v>128</v>
      </c>
      <c r="J25716" t="s">
        <v>14</v>
      </c>
      <c r="K25716">
        <v>48</v>
      </c>
      <c r="L25716" t="s">
        <v>15</v>
      </c>
    </row>
    <row r="25717" spans="1:12">
      <c r="A25717" t="e">
        <f ca="1">E00251513752721</f>
        <v>#NAME?</v>
      </c>
      <c r="B25717">
        <v>702</v>
      </c>
      <c r="C25717" t="s">
        <v>293</v>
      </c>
      <c r="D25717" s="1">
        <v>42401</v>
      </c>
      <c r="F25717">
        <v>6</v>
      </c>
      <c r="G25717">
        <v>5289</v>
      </c>
      <c r="H25717" t="s">
        <v>936</v>
      </c>
      <c r="J25717" t="s">
        <v>14</v>
      </c>
      <c r="K25717">
        <v>56</v>
      </c>
      <c r="L25717" t="s">
        <v>15</v>
      </c>
    </row>
    <row r="25718" spans="1:12">
      <c r="A25718" t="e">
        <f ca="1">E00251439569621</f>
        <v>#NAME?</v>
      </c>
      <c r="B25718">
        <v>701</v>
      </c>
      <c r="C25718" t="s">
        <v>72</v>
      </c>
      <c r="D25718" s="1">
        <v>42628</v>
      </c>
      <c r="F25718">
        <v>1</v>
      </c>
      <c r="G25718">
        <v>2724</v>
      </c>
      <c r="H25718" t="s">
        <v>73</v>
      </c>
      <c r="J25718" t="s">
        <v>14</v>
      </c>
      <c r="K25718">
        <v>65</v>
      </c>
      <c r="L25718" t="s">
        <v>15</v>
      </c>
    </row>
    <row r="25719" spans="1:12">
      <c r="A25719" t="e">
        <f ca="1">E00251439569621</f>
        <v>#NAME?</v>
      </c>
      <c r="B25719">
        <v>701</v>
      </c>
      <c r="C25719" t="s">
        <v>72</v>
      </c>
      <c r="D25719" s="1">
        <v>42662</v>
      </c>
      <c r="F25719">
        <v>2</v>
      </c>
      <c r="G25719">
        <v>2724</v>
      </c>
      <c r="H25719" t="s">
        <v>73</v>
      </c>
      <c r="J25719" t="s">
        <v>14</v>
      </c>
      <c r="K25719">
        <v>65</v>
      </c>
      <c r="L25719" t="s">
        <v>15</v>
      </c>
    </row>
    <row r="25720" spans="1:12">
      <c r="A25720" t="e">
        <f ca="1">E00251514454421</f>
        <v>#NAME?</v>
      </c>
      <c r="B25720">
        <v>446</v>
      </c>
      <c r="C25720" t="s">
        <v>94</v>
      </c>
      <c r="D25720" s="1">
        <v>41409</v>
      </c>
      <c r="F25720">
        <v>1</v>
      </c>
      <c r="G25720">
        <v>4019</v>
      </c>
      <c r="H25720" t="s">
        <v>26</v>
      </c>
      <c r="J25720" t="s">
        <v>14</v>
      </c>
      <c r="K25720">
        <v>51</v>
      </c>
      <c r="L25720" t="s">
        <v>15</v>
      </c>
    </row>
    <row r="25721" spans="1:12">
      <c r="A25721" t="e">
        <f ca="1">E00251514454421</f>
        <v>#NAME?</v>
      </c>
      <c r="B25721">
        <v>446</v>
      </c>
      <c r="C25721" t="s">
        <v>94</v>
      </c>
      <c r="D25721" s="1">
        <v>41659</v>
      </c>
      <c r="F25721">
        <v>2</v>
      </c>
      <c r="G25721">
        <v>4019</v>
      </c>
      <c r="H25721" t="s">
        <v>26</v>
      </c>
      <c r="J25721" t="s">
        <v>14</v>
      </c>
      <c r="K25721">
        <v>52</v>
      </c>
      <c r="L25721" t="s">
        <v>15</v>
      </c>
    </row>
    <row r="25722" spans="1:12">
      <c r="A25722" t="e">
        <f ca="1">E00251514285421</f>
        <v>#NAME?</v>
      </c>
      <c r="B25722">
        <v>488</v>
      </c>
      <c r="C25722" t="s">
        <v>401</v>
      </c>
      <c r="D25722" s="1">
        <v>41156</v>
      </c>
      <c r="F25722">
        <v>1</v>
      </c>
      <c r="G25722">
        <v>8370</v>
      </c>
      <c r="H25722" t="s">
        <v>1611</v>
      </c>
      <c r="J25722" t="s">
        <v>14</v>
      </c>
      <c r="K25722">
        <v>50</v>
      </c>
      <c r="L25722" t="s">
        <v>15</v>
      </c>
    </row>
    <row r="25723" spans="1:12">
      <c r="A25723" t="e">
        <f ca="1">E00251429314921</f>
        <v>#NAME?</v>
      </c>
      <c r="B25723">
        <v>4055</v>
      </c>
      <c r="C25723" t="s">
        <v>51</v>
      </c>
      <c r="D25723" s="1">
        <v>42425</v>
      </c>
      <c r="F25723">
        <v>2</v>
      </c>
      <c r="G25723">
        <v>4019</v>
      </c>
      <c r="H25723" t="s">
        <v>26</v>
      </c>
      <c r="J25723" t="s">
        <v>14</v>
      </c>
      <c r="K25723">
        <v>49</v>
      </c>
      <c r="L25723" t="s">
        <v>15</v>
      </c>
    </row>
    <row r="25724" spans="1:12">
      <c r="A25724" t="e">
        <f ca="1">E00251513752721</f>
        <v>#NAME?</v>
      </c>
      <c r="B25724">
        <v>702</v>
      </c>
      <c r="C25724" t="s">
        <v>293</v>
      </c>
      <c r="D25724" s="1">
        <v>42619</v>
      </c>
      <c r="F25724">
        <v>2</v>
      </c>
      <c r="G25724">
        <v>4019</v>
      </c>
      <c r="H25724" t="s">
        <v>26</v>
      </c>
      <c r="J25724" t="s">
        <v>14</v>
      </c>
      <c r="K25724">
        <v>56</v>
      </c>
      <c r="L25724" t="s">
        <v>15</v>
      </c>
    </row>
    <row r="25725" spans="1:12">
      <c r="A25725" t="e">
        <f ca="1">E00251513752721</f>
        <v>#NAME?</v>
      </c>
      <c r="B25725">
        <v>702</v>
      </c>
      <c r="C25725" t="s">
        <v>293</v>
      </c>
      <c r="D25725" s="1">
        <v>42773</v>
      </c>
      <c r="F25725">
        <v>2</v>
      </c>
      <c r="G25725">
        <v>4019</v>
      </c>
      <c r="H25725" t="s">
        <v>26</v>
      </c>
      <c r="J25725" t="s">
        <v>14</v>
      </c>
      <c r="K25725">
        <v>57</v>
      </c>
      <c r="L25725" t="s">
        <v>15</v>
      </c>
    </row>
    <row r="25726" spans="1:12">
      <c r="A25726" t="e">
        <f ca="1">E00251513752721</f>
        <v>#NAME?</v>
      </c>
      <c r="B25726">
        <v>702</v>
      </c>
      <c r="C25726" t="s">
        <v>293</v>
      </c>
      <c r="D25726" s="1">
        <v>42816</v>
      </c>
      <c r="F25726">
        <v>5</v>
      </c>
      <c r="G25726">
        <v>4549</v>
      </c>
      <c r="H25726" t="s">
        <v>69</v>
      </c>
      <c r="J25726" t="s">
        <v>14</v>
      </c>
      <c r="K25726">
        <v>57</v>
      </c>
      <c r="L25726" t="s">
        <v>15</v>
      </c>
    </row>
    <row r="25727" spans="1:12">
      <c r="A25727" t="e">
        <f ca="1">E00251513752721</f>
        <v>#NAME?</v>
      </c>
      <c r="B25727">
        <v>702</v>
      </c>
      <c r="C25727" t="s">
        <v>293</v>
      </c>
      <c r="D25727" s="1">
        <v>42891</v>
      </c>
      <c r="F25727">
        <v>4</v>
      </c>
      <c r="G25727">
        <v>27800</v>
      </c>
      <c r="H25727" t="s">
        <v>145</v>
      </c>
      <c r="J25727" t="s">
        <v>14</v>
      </c>
      <c r="K25727">
        <v>57</v>
      </c>
      <c r="L25727" t="s">
        <v>15</v>
      </c>
    </row>
    <row r="25728" spans="1:12">
      <c r="A25728" t="e">
        <f ca="1">E00251429326321</f>
        <v>#NAME?</v>
      </c>
      <c r="B25728">
        <v>291</v>
      </c>
      <c r="C25728" t="s">
        <v>160</v>
      </c>
      <c r="D25728" s="1">
        <v>41380</v>
      </c>
      <c r="F25728">
        <v>1</v>
      </c>
      <c r="G25728">
        <v>7279</v>
      </c>
      <c r="H25728" t="s">
        <v>551</v>
      </c>
      <c r="J25728" t="s">
        <v>14</v>
      </c>
      <c r="K25728">
        <v>46</v>
      </c>
      <c r="L25728" t="s">
        <v>15</v>
      </c>
    </row>
    <row r="25729" spans="1:12">
      <c r="A25729" t="e">
        <f ca="1">E00251427204321</f>
        <v>#NAME?</v>
      </c>
      <c r="B25729">
        <v>28</v>
      </c>
      <c r="C25729" t="s">
        <v>153</v>
      </c>
      <c r="D25729" s="1">
        <v>41712</v>
      </c>
      <c r="F25729">
        <v>3</v>
      </c>
      <c r="G25729">
        <v>3051</v>
      </c>
      <c r="H25729" t="s">
        <v>13</v>
      </c>
      <c r="J25729" t="s">
        <v>14</v>
      </c>
      <c r="K25729">
        <v>46</v>
      </c>
      <c r="L25729" t="s">
        <v>15</v>
      </c>
    </row>
    <row r="25730" spans="1:12">
      <c r="A25730" t="e">
        <f ca="1">E00251424801221</f>
        <v>#NAME?</v>
      </c>
      <c r="B25730">
        <v>108</v>
      </c>
      <c r="C25730" t="s">
        <v>481</v>
      </c>
      <c r="D25730" s="1">
        <v>41919</v>
      </c>
      <c r="F25730">
        <v>2</v>
      </c>
      <c r="G25730">
        <v>4549</v>
      </c>
      <c r="H25730" t="s">
        <v>69</v>
      </c>
      <c r="J25730" t="s">
        <v>14</v>
      </c>
      <c r="K25730">
        <v>50</v>
      </c>
      <c r="L25730" t="s">
        <v>15</v>
      </c>
    </row>
    <row r="25731" spans="1:12">
      <c r="A25731" t="e">
        <f ca="1">E00251510614621</f>
        <v>#NAME?</v>
      </c>
      <c r="B25731">
        <v>160</v>
      </c>
      <c r="C25731" t="s">
        <v>278</v>
      </c>
      <c r="D25731" s="1">
        <v>41592</v>
      </c>
      <c r="F25731">
        <v>2</v>
      </c>
      <c r="G25731">
        <v>4019</v>
      </c>
      <c r="H25731" t="s">
        <v>26</v>
      </c>
      <c r="J25731" t="s">
        <v>14</v>
      </c>
      <c r="K25731">
        <v>51</v>
      </c>
      <c r="L25731" t="s">
        <v>15</v>
      </c>
    </row>
    <row r="25732" spans="1:12">
      <c r="A25732" t="e">
        <f ca="1">E00251514849321</f>
        <v>#NAME?</v>
      </c>
      <c r="B25732">
        <v>6156</v>
      </c>
      <c r="C25732" t="s">
        <v>352</v>
      </c>
      <c r="D25732" s="1">
        <v>42128</v>
      </c>
      <c r="F25732">
        <v>1</v>
      </c>
      <c r="G25732">
        <v>7243</v>
      </c>
      <c r="H25732" t="s">
        <v>42</v>
      </c>
      <c r="J25732" t="s">
        <v>14</v>
      </c>
      <c r="K25732">
        <v>48</v>
      </c>
      <c r="L25732" t="s">
        <v>15</v>
      </c>
    </row>
    <row r="25733" spans="1:12">
      <c r="A25733" t="e">
        <f ca="1">E00251513752721</f>
        <v>#NAME?</v>
      </c>
      <c r="B25733">
        <v>702</v>
      </c>
      <c r="C25733" t="s">
        <v>293</v>
      </c>
      <c r="D25733" s="1">
        <v>43048</v>
      </c>
      <c r="F25733">
        <v>5</v>
      </c>
      <c r="G25733">
        <v>4549</v>
      </c>
      <c r="H25733" t="s">
        <v>69</v>
      </c>
      <c r="J25733" t="s">
        <v>14</v>
      </c>
      <c r="K25733">
        <v>58</v>
      </c>
      <c r="L25733" t="s">
        <v>15</v>
      </c>
    </row>
    <row r="25734" spans="1:12">
      <c r="A25734" t="e">
        <f ca="1">E00251513752721</f>
        <v>#NAME?</v>
      </c>
      <c r="B25734">
        <v>744</v>
      </c>
      <c r="C25734" t="s">
        <v>308</v>
      </c>
      <c r="D25734" s="1">
        <v>41650</v>
      </c>
      <c r="E25734">
        <v>2</v>
      </c>
      <c r="F25734">
        <v>2</v>
      </c>
      <c r="G25734">
        <v>9052</v>
      </c>
      <c r="H25734" t="s">
        <v>1612</v>
      </c>
      <c r="J25734" t="s">
        <v>34</v>
      </c>
      <c r="K25734">
        <v>54</v>
      </c>
      <c r="L25734" t="s">
        <v>15</v>
      </c>
    </row>
    <row r="25735" spans="1:12">
      <c r="A25735" t="e">
        <f ca="1">E00251510614621</f>
        <v>#NAME?</v>
      </c>
      <c r="B25735">
        <v>4893</v>
      </c>
      <c r="C25735" t="s">
        <v>426</v>
      </c>
      <c r="D25735" s="1">
        <v>43025</v>
      </c>
      <c r="F25735">
        <v>1</v>
      </c>
      <c r="G25735">
        <v>7880</v>
      </c>
      <c r="H25735" t="s">
        <v>213</v>
      </c>
      <c r="I25735" t="s">
        <v>148</v>
      </c>
      <c r="J25735" t="s">
        <v>57</v>
      </c>
      <c r="K25735">
        <v>55</v>
      </c>
      <c r="L25735" t="s">
        <v>22</v>
      </c>
    </row>
    <row r="25736" spans="1:12">
      <c r="A25736" t="e">
        <f ca="1">E00251528743621</f>
        <v>#NAME?</v>
      </c>
      <c r="B25736">
        <v>1325</v>
      </c>
      <c r="C25736" t="s">
        <v>605</v>
      </c>
      <c r="D25736" s="1">
        <v>41361</v>
      </c>
      <c r="F25736">
        <v>5</v>
      </c>
      <c r="G25736">
        <v>7098</v>
      </c>
      <c r="H25736" t="s">
        <v>945</v>
      </c>
      <c r="J25736" t="s">
        <v>14</v>
      </c>
      <c r="K25736">
        <v>50</v>
      </c>
      <c r="L25736" t="s">
        <v>15</v>
      </c>
    </row>
    <row r="25737" spans="1:12">
      <c r="A25737" t="e">
        <f ca="1">E00251528743621</f>
        <v>#NAME?</v>
      </c>
      <c r="B25737">
        <v>1325</v>
      </c>
      <c r="C25737" t="s">
        <v>605</v>
      </c>
      <c r="D25737" s="1">
        <v>41585</v>
      </c>
      <c r="F25737">
        <v>6</v>
      </c>
      <c r="G25737">
        <v>2169</v>
      </c>
      <c r="H25737" t="s">
        <v>40</v>
      </c>
      <c r="J25737" t="s">
        <v>14</v>
      </c>
      <c r="K25737">
        <v>51</v>
      </c>
      <c r="L25737" t="s">
        <v>15</v>
      </c>
    </row>
    <row r="25738" spans="1:12">
      <c r="A25738" t="e">
        <f ca="1">E00251528743621</f>
        <v>#NAME?</v>
      </c>
      <c r="B25738">
        <v>1325</v>
      </c>
      <c r="C25738" t="s">
        <v>605</v>
      </c>
      <c r="D25738" s="1">
        <v>41968</v>
      </c>
      <c r="F25738">
        <v>6</v>
      </c>
      <c r="G25738">
        <v>2169</v>
      </c>
      <c r="H25738" t="s">
        <v>40</v>
      </c>
      <c r="J25738" t="s">
        <v>14</v>
      </c>
      <c r="K25738">
        <v>52</v>
      </c>
      <c r="L25738" t="s">
        <v>15</v>
      </c>
    </row>
    <row r="25739" spans="1:12">
      <c r="A25739" t="e">
        <f ca="1">E00251528743621</f>
        <v>#NAME?</v>
      </c>
      <c r="B25739">
        <v>1325</v>
      </c>
      <c r="C25739" t="s">
        <v>605</v>
      </c>
      <c r="D25739" s="1">
        <v>41982</v>
      </c>
      <c r="F25739">
        <v>6</v>
      </c>
      <c r="G25739">
        <v>2169</v>
      </c>
      <c r="H25739" t="s">
        <v>40</v>
      </c>
      <c r="J25739" t="s">
        <v>14</v>
      </c>
      <c r="K25739">
        <v>52</v>
      </c>
      <c r="L25739" t="s">
        <v>15</v>
      </c>
    </row>
    <row r="25740" spans="1:12">
      <c r="A25740" t="e">
        <f ca="1">E00251524989121</f>
        <v>#NAME?</v>
      </c>
      <c r="B25740">
        <v>459</v>
      </c>
      <c r="C25740" t="s">
        <v>187</v>
      </c>
      <c r="D25740" s="1">
        <v>41807</v>
      </c>
      <c r="F25740">
        <v>1</v>
      </c>
      <c r="G25740">
        <v>3804</v>
      </c>
      <c r="H25740" t="s">
        <v>71</v>
      </c>
      <c r="J25740" t="s">
        <v>14</v>
      </c>
      <c r="K25740">
        <v>40</v>
      </c>
      <c r="L25740" t="s">
        <v>15</v>
      </c>
    </row>
    <row r="25741" spans="1:12">
      <c r="A25741" t="e">
        <f ca="1">E00251531468021</f>
        <v>#NAME?</v>
      </c>
      <c r="B25741">
        <v>703</v>
      </c>
      <c r="C25741" t="s">
        <v>305</v>
      </c>
      <c r="D25741" s="1">
        <v>41115</v>
      </c>
      <c r="F25741">
        <v>3</v>
      </c>
      <c r="G25741">
        <v>30000</v>
      </c>
      <c r="H25741" t="s">
        <v>144</v>
      </c>
      <c r="J25741" t="s">
        <v>14</v>
      </c>
      <c r="K25741">
        <v>37</v>
      </c>
      <c r="L25741" t="s">
        <v>15</v>
      </c>
    </row>
    <row r="25742" spans="1:12">
      <c r="A25742" t="e">
        <f ca="1">E00251531468021</f>
        <v>#NAME?</v>
      </c>
      <c r="B25742">
        <v>703</v>
      </c>
      <c r="C25742" t="s">
        <v>305</v>
      </c>
      <c r="D25742" s="1">
        <v>41138</v>
      </c>
      <c r="F25742">
        <v>1</v>
      </c>
      <c r="G25742">
        <v>71987</v>
      </c>
      <c r="H25742" t="s">
        <v>276</v>
      </c>
      <c r="J25742" t="s">
        <v>14</v>
      </c>
      <c r="K25742">
        <v>37</v>
      </c>
      <c r="L25742" t="s">
        <v>15</v>
      </c>
    </row>
    <row r="25743" spans="1:12">
      <c r="A25743" t="e">
        <f ca="1">E00251531468021</f>
        <v>#NAME?</v>
      </c>
      <c r="B25743">
        <v>703</v>
      </c>
      <c r="C25743" t="s">
        <v>305</v>
      </c>
      <c r="D25743" s="1">
        <v>43061</v>
      </c>
      <c r="F25743">
        <v>5</v>
      </c>
      <c r="G25743">
        <v>30000</v>
      </c>
      <c r="H25743" t="s">
        <v>144</v>
      </c>
      <c r="J25743" t="s">
        <v>14</v>
      </c>
      <c r="K25743">
        <v>42</v>
      </c>
      <c r="L25743" t="s">
        <v>15</v>
      </c>
    </row>
    <row r="25744" spans="1:12">
      <c r="A25744" t="e">
        <f ca="1">E00251427364721</f>
        <v>#NAME?</v>
      </c>
      <c r="B25744">
        <v>12</v>
      </c>
      <c r="C25744" t="s">
        <v>771</v>
      </c>
      <c r="D25744" s="1">
        <v>41801</v>
      </c>
      <c r="F25744">
        <v>1</v>
      </c>
      <c r="G25744">
        <v>7242</v>
      </c>
      <c r="H25744" t="s">
        <v>93</v>
      </c>
      <c r="J25744" t="s">
        <v>14</v>
      </c>
      <c r="K25744">
        <v>40</v>
      </c>
      <c r="L25744" t="s">
        <v>15</v>
      </c>
    </row>
    <row r="25745" spans="1:12">
      <c r="A25745" t="e">
        <f ca="1">E00251427364721</f>
        <v>#NAME?</v>
      </c>
      <c r="B25745">
        <v>4991</v>
      </c>
      <c r="C25745" t="s">
        <v>838</v>
      </c>
      <c r="D25745" s="1">
        <v>41815</v>
      </c>
      <c r="F25745">
        <v>1</v>
      </c>
      <c r="G25745">
        <v>7242</v>
      </c>
      <c r="H25745" t="s">
        <v>93</v>
      </c>
      <c r="I25745" t="s">
        <v>148</v>
      </c>
      <c r="J25745" t="s">
        <v>57</v>
      </c>
      <c r="K25745">
        <v>40</v>
      </c>
      <c r="L25745" t="s">
        <v>15</v>
      </c>
    </row>
    <row r="25746" spans="1:12">
      <c r="A25746" t="e">
        <f ca="1">E00251722805021</f>
        <v>#NAME?</v>
      </c>
      <c r="B25746">
        <v>348</v>
      </c>
      <c r="C25746" t="s">
        <v>1613</v>
      </c>
      <c r="D25746" s="1">
        <v>41912</v>
      </c>
      <c r="F25746">
        <v>1</v>
      </c>
      <c r="G25746">
        <v>7810</v>
      </c>
      <c r="H25746" t="s">
        <v>143</v>
      </c>
      <c r="J25746" t="s">
        <v>14</v>
      </c>
      <c r="K25746">
        <v>37</v>
      </c>
      <c r="L25746" t="s">
        <v>15</v>
      </c>
    </row>
    <row r="25747" spans="1:12">
      <c r="A25747" t="e">
        <f ca="1">E00251722805021</f>
        <v>#NAME?</v>
      </c>
      <c r="B25747">
        <v>373</v>
      </c>
      <c r="C25747" t="s">
        <v>749</v>
      </c>
      <c r="D25747" s="1">
        <v>41676</v>
      </c>
      <c r="F25747">
        <v>1</v>
      </c>
      <c r="G25747">
        <v>5225</v>
      </c>
      <c r="H25747" t="s">
        <v>280</v>
      </c>
      <c r="J25747" t="s">
        <v>14</v>
      </c>
      <c r="K25747">
        <v>36</v>
      </c>
      <c r="L25747" t="s">
        <v>15</v>
      </c>
    </row>
    <row r="25748" spans="1:12">
      <c r="A25748" t="e">
        <f ca="1">E00251722805021</f>
        <v>#NAME?</v>
      </c>
      <c r="B25748">
        <v>373</v>
      </c>
      <c r="C25748" t="s">
        <v>749</v>
      </c>
      <c r="D25748" s="1">
        <v>42156</v>
      </c>
      <c r="F25748">
        <v>1</v>
      </c>
      <c r="G25748">
        <v>72743</v>
      </c>
      <c r="H25748" t="s">
        <v>155</v>
      </c>
      <c r="J25748" t="s">
        <v>14</v>
      </c>
      <c r="K25748">
        <v>38</v>
      </c>
      <c r="L25748" t="s">
        <v>15</v>
      </c>
    </row>
    <row r="25749" spans="1:12">
      <c r="A25749" t="e">
        <f ca="1">E00251418164121</f>
        <v>#NAME?</v>
      </c>
      <c r="B25749">
        <v>1929</v>
      </c>
      <c r="C25749" t="s">
        <v>195</v>
      </c>
      <c r="D25749" s="1">
        <v>42482</v>
      </c>
      <c r="F25749">
        <v>2</v>
      </c>
      <c r="G25749">
        <v>6278</v>
      </c>
      <c r="H25749" t="s">
        <v>554</v>
      </c>
      <c r="J25749" t="s">
        <v>14</v>
      </c>
      <c r="K25749">
        <v>66</v>
      </c>
      <c r="L25749" t="s">
        <v>15</v>
      </c>
    </row>
    <row r="25750" spans="1:12">
      <c r="A25750" t="e">
        <f ca="1">E00251513365321</f>
        <v>#NAME?</v>
      </c>
      <c r="B25750">
        <v>193</v>
      </c>
      <c r="C25750" t="s">
        <v>247</v>
      </c>
      <c r="D25750" s="1">
        <v>41656</v>
      </c>
      <c r="F25750">
        <v>1</v>
      </c>
      <c r="G25750">
        <v>6179</v>
      </c>
      <c r="H25750" t="s">
        <v>596</v>
      </c>
      <c r="J25750" t="s">
        <v>14</v>
      </c>
      <c r="K25750">
        <v>39</v>
      </c>
      <c r="L25750" t="s">
        <v>15</v>
      </c>
    </row>
    <row r="25751" spans="1:12">
      <c r="A25751" t="e">
        <f ca="1">E00251513365321</f>
        <v>#NAME?</v>
      </c>
      <c r="B25751">
        <v>193</v>
      </c>
      <c r="C25751" t="s">
        <v>247</v>
      </c>
      <c r="D25751" s="1">
        <v>42101</v>
      </c>
      <c r="F25751">
        <v>1</v>
      </c>
      <c r="G25751">
        <v>7231</v>
      </c>
      <c r="H25751" t="s">
        <v>128</v>
      </c>
      <c r="J25751" t="s">
        <v>14</v>
      </c>
      <c r="K25751">
        <v>41</v>
      </c>
      <c r="L25751" t="s">
        <v>15</v>
      </c>
    </row>
    <row r="25752" spans="1:12">
      <c r="A25752" t="e">
        <f ca="1">E00251513365321</f>
        <v>#NAME?</v>
      </c>
      <c r="B25752">
        <v>4893</v>
      </c>
      <c r="C25752" t="s">
        <v>426</v>
      </c>
      <c r="D25752" s="1">
        <v>41735</v>
      </c>
      <c r="F25752">
        <v>1</v>
      </c>
      <c r="G25752">
        <v>5950</v>
      </c>
      <c r="H25752" t="s">
        <v>24</v>
      </c>
      <c r="I25752" t="s">
        <v>148</v>
      </c>
      <c r="J25752" t="s">
        <v>57</v>
      </c>
      <c r="K25752">
        <v>40</v>
      </c>
      <c r="L25752" t="s">
        <v>15</v>
      </c>
    </row>
    <row r="25753" spans="1:12">
      <c r="A25753" t="e">
        <f ca="1">E00251531311821</f>
        <v>#NAME?</v>
      </c>
      <c r="B25753">
        <v>1128</v>
      </c>
      <c r="C25753" t="s">
        <v>424</v>
      </c>
      <c r="D25753" s="1">
        <v>42027</v>
      </c>
      <c r="F25753">
        <v>2</v>
      </c>
      <c r="G25753">
        <v>4660</v>
      </c>
      <c r="H25753" t="s">
        <v>215</v>
      </c>
      <c r="J25753" t="s">
        <v>14</v>
      </c>
      <c r="K25753">
        <v>40</v>
      </c>
      <c r="L25753" t="s">
        <v>15</v>
      </c>
    </row>
    <row r="25754" spans="1:12">
      <c r="A25754" t="e">
        <f ca="1">E00251718071621</f>
        <v>#NAME?</v>
      </c>
      <c r="B25754">
        <v>1786</v>
      </c>
      <c r="C25754" t="s">
        <v>37</v>
      </c>
      <c r="D25754" s="1">
        <v>41765</v>
      </c>
      <c r="F25754">
        <v>2</v>
      </c>
      <c r="G25754">
        <v>7028</v>
      </c>
      <c r="H25754" t="s">
        <v>407</v>
      </c>
      <c r="J25754" t="s">
        <v>14</v>
      </c>
      <c r="K25754">
        <v>52</v>
      </c>
      <c r="L25754" t="s">
        <v>15</v>
      </c>
    </row>
    <row r="25755" spans="1:12">
      <c r="A25755" t="e">
        <f ca="1">E00251616233021</f>
        <v>#NAME?</v>
      </c>
      <c r="B25755">
        <v>1325</v>
      </c>
      <c r="C25755" t="s">
        <v>605</v>
      </c>
      <c r="D25755" s="1">
        <v>41387</v>
      </c>
      <c r="F25755">
        <v>6</v>
      </c>
      <c r="G25755">
        <v>2169</v>
      </c>
      <c r="H25755" t="s">
        <v>40</v>
      </c>
      <c r="J25755" t="s">
        <v>14</v>
      </c>
      <c r="K25755">
        <v>50</v>
      </c>
      <c r="L25755" t="s">
        <v>15</v>
      </c>
    </row>
    <row r="25756" spans="1:12">
      <c r="A25756" t="e">
        <f ca="1">E00251429326321</f>
        <v>#NAME?</v>
      </c>
      <c r="B25756">
        <v>291</v>
      </c>
      <c r="C25756" t="s">
        <v>160</v>
      </c>
      <c r="D25756" s="1">
        <v>42594</v>
      </c>
      <c r="F25756">
        <v>2</v>
      </c>
      <c r="G25756">
        <v>7272</v>
      </c>
      <c r="H25756" t="s">
        <v>395</v>
      </c>
      <c r="J25756" t="s">
        <v>14</v>
      </c>
      <c r="K25756">
        <v>49</v>
      </c>
      <c r="L25756" t="s">
        <v>15</v>
      </c>
    </row>
    <row r="25757" spans="1:12">
      <c r="A25757" t="e">
        <f ca="1">E00251532633521</f>
        <v>#NAME?</v>
      </c>
      <c r="B25757">
        <v>493</v>
      </c>
      <c r="C25757" t="s">
        <v>376</v>
      </c>
      <c r="D25757" s="1">
        <v>41157</v>
      </c>
      <c r="F25757">
        <v>1</v>
      </c>
      <c r="G25757">
        <v>7243</v>
      </c>
      <c r="H25757" t="s">
        <v>42</v>
      </c>
      <c r="J25757" t="s">
        <v>14</v>
      </c>
      <c r="K25757">
        <v>56</v>
      </c>
      <c r="L25757" t="s">
        <v>15</v>
      </c>
    </row>
    <row r="25758" spans="1:12">
      <c r="A25758" t="e">
        <f ca="1">E00251532633521</f>
        <v>#NAME?</v>
      </c>
      <c r="B25758">
        <v>493</v>
      </c>
      <c r="C25758" t="s">
        <v>376</v>
      </c>
      <c r="D25758" s="1">
        <v>42543</v>
      </c>
      <c r="F25758">
        <v>2</v>
      </c>
      <c r="G25758">
        <v>72871</v>
      </c>
      <c r="H25758" t="s">
        <v>685</v>
      </c>
      <c r="J25758" t="s">
        <v>14</v>
      </c>
      <c r="K25758">
        <v>60</v>
      </c>
      <c r="L25758" t="s">
        <v>15</v>
      </c>
    </row>
    <row r="25759" spans="1:12">
      <c r="A25759" t="e">
        <f ca="1">E00251532925021</f>
        <v>#NAME?</v>
      </c>
      <c r="B25759">
        <v>491</v>
      </c>
      <c r="C25759" t="s">
        <v>567</v>
      </c>
      <c r="D25759" s="1">
        <v>43027</v>
      </c>
      <c r="F25759">
        <v>1</v>
      </c>
      <c r="G25759">
        <v>7904</v>
      </c>
      <c r="H25759" t="s">
        <v>75</v>
      </c>
      <c r="J25759" t="s">
        <v>14</v>
      </c>
      <c r="K25759">
        <v>54</v>
      </c>
      <c r="L25759" t="s">
        <v>22</v>
      </c>
    </row>
    <row r="25760" spans="1:12">
      <c r="A25760" t="e">
        <f ca="1">E00251429314921</f>
        <v>#NAME?</v>
      </c>
      <c r="B25760">
        <v>4055</v>
      </c>
      <c r="C25760" t="s">
        <v>51</v>
      </c>
      <c r="D25760" s="1">
        <v>42447</v>
      </c>
      <c r="F25760">
        <v>1</v>
      </c>
      <c r="G25760">
        <v>4871</v>
      </c>
      <c r="H25760" t="s">
        <v>125</v>
      </c>
      <c r="J25760" t="s">
        <v>14</v>
      </c>
      <c r="K25760">
        <v>49</v>
      </c>
      <c r="L25760" t="s">
        <v>15</v>
      </c>
    </row>
    <row r="25761" spans="1:12">
      <c r="A25761" t="e">
        <f ca="1">E00251429314921</f>
        <v>#NAME?</v>
      </c>
      <c r="B25761">
        <v>4055</v>
      </c>
      <c r="C25761" t="s">
        <v>51</v>
      </c>
      <c r="D25761" s="1">
        <v>42473</v>
      </c>
      <c r="F25761">
        <v>2</v>
      </c>
      <c r="G25761">
        <v>4019</v>
      </c>
      <c r="H25761" t="s">
        <v>26</v>
      </c>
      <c r="J25761" t="s">
        <v>14</v>
      </c>
      <c r="K25761">
        <v>50</v>
      </c>
      <c r="L25761" t="s">
        <v>15</v>
      </c>
    </row>
    <row r="25762" spans="1:12">
      <c r="A25762" t="e">
        <f ca="1">E00251617643721</f>
        <v>#NAME?</v>
      </c>
      <c r="B25762">
        <v>489</v>
      </c>
      <c r="C25762" t="s">
        <v>100</v>
      </c>
      <c r="D25762" s="1">
        <v>42626</v>
      </c>
      <c r="F25762">
        <v>5</v>
      </c>
      <c r="G25762">
        <v>496</v>
      </c>
      <c r="H25762" t="s">
        <v>190</v>
      </c>
      <c r="J25762" t="s">
        <v>14</v>
      </c>
      <c r="K25762">
        <v>49</v>
      </c>
      <c r="L25762" t="s">
        <v>15</v>
      </c>
    </row>
    <row r="25763" spans="1:12">
      <c r="A25763" t="e">
        <f ca="1">E00251617643721</f>
        <v>#NAME?</v>
      </c>
      <c r="B25763">
        <v>598</v>
      </c>
      <c r="C25763" t="s">
        <v>862</v>
      </c>
      <c r="D25763" s="1">
        <v>42269</v>
      </c>
      <c r="F25763">
        <v>1</v>
      </c>
      <c r="G25763">
        <v>49390</v>
      </c>
      <c r="H25763" t="s">
        <v>59</v>
      </c>
      <c r="J25763" t="s">
        <v>14</v>
      </c>
      <c r="K25763">
        <v>48</v>
      </c>
      <c r="L25763" t="s">
        <v>15</v>
      </c>
    </row>
    <row r="25764" spans="1:12">
      <c r="A25764" t="e">
        <f ca="1">E00251617643721</f>
        <v>#NAME?</v>
      </c>
      <c r="B25764">
        <v>701</v>
      </c>
      <c r="C25764" t="s">
        <v>72</v>
      </c>
      <c r="D25764" s="1">
        <v>41060</v>
      </c>
      <c r="F25764">
        <v>1</v>
      </c>
      <c r="G25764">
        <v>7871</v>
      </c>
      <c r="H25764" t="s">
        <v>674</v>
      </c>
      <c r="J25764" t="s">
        <v>14</v>
      </c>
      <c r="K25764">
        <v>44</v>
      </c>
      <c r="L25764" t="s">
        <v>22</v>
      </c>
    </row>
    <row r="25765" spans="1:12">
      <c r="A25765" t="e">
        <f ca="1">E00251617643721</f>
        <v>#NAME?</v>
      </c>
      <c r="B25765">
        <v>701</v>
      </c>
      <c r="C25765" t="s">
        <v>72</v>
      </c>
      <c r="D25765" s="1">
        <v>41298</v>
      </c>
      <c r="F25765">
        <v>3</v>
      </c>
      <c r="G25765">
        <v>78050</v>
      </c>
      <c r="H25765" t="s">
        <v>197</v>
      </c>
      <c r="J25765" t="s">
        <v>14</v>
      </c>
      <c r="K25765">
        <v>45</v>
      </c>
      <c r="L25765" t="s">
        <v>22</v>
      </c>
    </row>
    <row r="25766" spans="1:12">
      <c r="A25766" t="e">
        <f ca="1">E00251528938321</f>
        <v>#NAME?</v>
      </c>
      <c r="B25766">
        <v>291</v>
      </c>
      <c r="C25766" t="s">
        <v>160</v>
      </c>
      <c r="D25766" s="1">
        <v>42585</v>
      </c>
      <c r="F25766">
        <v>3</v>
      </c>
      <c r="G25766">
        <v>496</v>
      </c>
      <c r="H25766" t="s">
        <v>190</v>
      </c>
      <c r="J25766" t="s">
        <v>14</v>
      </c>
      <c r="K25766">
        <v>57</v>
      </c>
      <c r="L25766" t="s">
        <v>15</v>
      </c>
    </row>
    <row r="25767" spans="1:12">
      <c r="A25767" t="e">
        <f ca="1">E00251528938321</f>
        <v>#NAME?</v>
      </c>
      <c r="B25767">
        <v>291</v>
      </c>
      <c r="C25767" t="s">
        <v>160</v>
      </c>
      <c r="D25767" s="1">
        <v>42704</v>
      </c>
      <c r="F25767">
        <v>3</v>
      </c>
      <c r="G25767">
        <v>5859</v>
      </c>
      <c r="H25767" t="s">
        <v>607</v>
      </c>
      <c r="J25767" t="s">
        <v>14</v>
      </c>
      <c r="K25767">
        <v>58</v>
      </c>
      <c r="L25767" t="s">
        <v>15</v>
      </c>
    </row>
    <row r="25768" spans="1:12">
      <c r="A25768" t="e">
        <f ca="1">E00251528938321</f>
        <v>#NAME?</v>
      </c>
      <c r="B25768">
        <v>291</v>
      </c>
      <c r="C25768" t="s">
        <v>160</v>
      </c>
      <c r="D25768" s="1">
        <v>42774</v>
      </c>
      <c r="F25768">
        <v>1</v>
      </c>
      <c r="G25768">
        <v>4149</v>
      </c>
      <c r="H25768" t="s">
        <v>703</v>
      </c>
      <c r="J25768" t="s">
        <v>14</v>
      </c>
      <c r="K25768">
        <v>58</v>
      </c>
      <c r="L25768" t="s">
        <v>15</v>
      </c>
    </row>
    <row r="25769" spans="1:12">
      <c r="A25769" t="e">
        <f ca="1">E00251528938321</f>
        <v>#NAME?</v>
      </c>
      <c r="B25769">
        <v>291</v>
      </c>
      <c r="C25769" t="s">
        <v>160</v>
      </c>
      <c r="D25769" s="1">
        <v>42849</v>
      </c>
      <c r="F25769">
        <v>2</v>
      </c>
      <c r="G25769">
        <v>4019</v>
      </c>
      <c r="H25769" t="s">
        <v>26</v>
      </c>
      <c r="J25769" t="s">
        <v>14</v>
      </c>
      <c r="K25769">
        <v>58</v>
      </c>
      <c r="L25769" t="s">
        <v>15</v>
      </c>
    </row>
    <row r="25770" spans="1:12">
      <c r="A25770" t="e">
        <f ca="1">E00251528938321</f>
        <v>#NAME?</v>
      </c>
      <c r="B25770">
        <v>291</v>
      </c>
      <c r="C25770" t="s">
        <v>160</v>
      </c>
      <c r="D25770" s="1">
        <v>42984</v>
      </c>
      <c r="F25770">
        <v>4</v>
      </c>
      <c r="G25770">
        <v>27800</v>
      </c>
      <c r="H25770" t="s">
        <v>145</v>
      </c>
      <c r="J25770" t="s">
        <v>14</v>
      </c>
      <c r="K25770">
        <v>59</v>
      </c>
      <c r="L25770" t="s">
        <v>15</v>
      </c>
    </row>
    <row r="25771" spans="1:12">
      <c r="A25771" t="e">
        <f ca="1">E00251716444121</f>
        <v>#NAME?</v>
      </c>
      <c r="B25771">
        <v>438</v>
      </c>
      <c r="C25771" t="s">
        <v>474</v>
      </c>
      <c r="D25771" s="1">
        <v>41807</v>
      </c>
      <c r="F25771">
        <v>1</v>
      </c>
      <c r="G25771">
        <v>71940</v>
      </c>
      <c r="H25771" t="s">
        <v>135</v>
      </c>
      <c r="J25771" t="s">
        <v>14</v>
      </c>
      <c r="K25771">
        <v>55</v>
      </c>
      <c r="L25771" t="s">
        <v>15</v>
      </c>
    </row>
    <row r="25772" spans="1:12">
      <c r="A25772" t="e">
        <f ca="1">E00251716444121</f>
        <v>#NAME?</v>
      </c>
      <c r="B25772">
        <v>438</v>
      </c>
      <c r="C25772" t="s">
        <v>474</v>
      </c>
      <c r="D25772" s="1">
        <v>42318</v>
      </c>
      <c r="F25772">
        <v>1</v>
      </c>
      <c r="G25772">
        <v>4019</v>
      </c>
      <c r="H25772" t="s">
        <v>26</v>
      </c>
      <c r="J25772" t="s">
        <v>14</v>
      </c>
      <c r="K25772">
        <v>56</v>
      </c>
      <c r="L25772" t="s">
        <v>15</v>
      </c>
    </row>
    <row r="25773" spans="1:12">
      <c r="A25773" t="e">
        <f ca="1">E00251532959121</f>
        <v>#NAME?</v>
      </c>
      <c r="B25773">
        <v>467</v>
      </c>
      <c r="C25773" t="s">
        <v>232</v>
      </c>
      <c r="D25773" s="1">
        <v>41192</v>
      </c>
      <c r="F25773">
        <v>3</v>
      </c>
      <c r="G25773">
        <v>7295</v>
      </c>
      <c r="H25773" t="s">
        <v>76</v>
      </c>
      <c r="J25773" t="s">
        <v>14</v>
      </c>
      <c r="K25773">
        <v>58</v>
      </c>
      <c r="L25773" t="s">
        <v>15</v>
      </c>
    </row>
    <row r="25774" spans="1:12">
      <c r="A25774" t="e">
        <f ca="1">E00251532959121</f>
        <v>#NAME?</v>
      </c>
      <c r="B25774">
        <v>467</v>
      </c>
      <c r="C25774" t="s">
        <v>232</v>
      </c>
      <c r="D25774" s="1">
        <v>41443</v>
      </c>
      <c r="F25774">
        <v>4</v>
      </c>
      <c r="G25774">
        <v>7295</v>
      </c>
      <c r="H25774" t="s">
        <v>76</v>
      </c>
      <c r="J25774" t="s">
        <v>14</v>
      </c>
      <c r="K25774">
        <v>59</v>
      </c>
      <c r="L25774" t="s">
        <v>15</v>
      </c>
    </row>
    <row r="25775" spans="1:12">
      <c r="A25775" t="e">
        <f ca="1">E00251532959121</f>
        <v>#NAME?</v>
      </c>
      <c r="B25775">
        <v>467</v>
      </c>
      <c r="C25775" t="s">
        <v>232</v>
      </c>
      <c r="D25775" s="1">
        <v>41568</v>
      </c>
      <c r="F25775">
        <v>5</v>
      </c>
      <c r="G25775">
        <v>7243</v>
      </c>
      <c r="H25775" t="s">
        <v>42</v>
      </c>
      <c r="J25775" t="s">
        <v>14</v>
      </c>
      <c r="K25775">
        <v>59</v>
      </c>
      <c r="L25775" t="s">
        <v>15</v>
      </c>
    </row>
    <row r="25776" spans="1:12">
      <c r="A25776" t="e">
        <f ca="1">E00251532959121</f>
        <v>#NAME?</v>
      </c>
      <c r="B25776">
        <v>467</v>
      </c>
      <c r="C25776" t="s">
        <v>232</v>
      </c>
      <c r="D25776" s="1">
        <v>42332</v>
      </c>
      <c r="F25776">
        <v>1</v>
      </c>
      <c r="G25776">
        <v>7068</v>
      </c>
      <c r="H25776" t="s">
        <v>979</v>
      </c>
      <c r="J25776" t="s">
        <v>14</v>
      </c>
      <c r="K25776">
        <v>61</v>
      </c>
      <c r="L25776" t="s">
        <v>15</v>
      </c>
    </row>
    <row r="25777" spans="1:12">
      <c r="A25777" t="e">
        <f ca="1">E00251514452721</f>
        <v>#NAME?</v>
      </c>
      <c r="B25777">
        <v>452</v>
      </c>
      <c r="C25777" t="s">
        <v>592</v>
      </c>
      <c r="D25777" s="1">
        <v>42965</v>
      </c>
      <c r="F25777">
        <v>1</v>
      </c>
      <c r="G25777">
        <v>7242</v>
      </c>
      <c r="H25777" t="s">
        <v>93</v>
      </c>
      <c r="J25777" t="s">
        <v>14</v>
      </c>
      <c r="K25777">
        <v>48</v>
      </c>
      <c r="L25777" t="s">
        <v>15</v>
      </c>
    </row>
    <row r="25778" spans="1:12">
      <c r="A25778" t="e">
        <f ca="1">E00251432420521</f>
        <v>#NAME?</v>
      </c>
      <c r="B25778">
        <v>451</v>
      </c>
      <c r="C25778" t="s">
        <v>102</v>
      </c>
      <c r="D25778" s="1">
        <v>43032</v>
      </c>
      <c r="F25778">
        <v>2</v>
      </c>
      <c r="G25778">
        <v>496</v>
      </c>
      <c r="H25778" t="s">
        <v>190</v>
      </c>
      <c r="J25778" t="s">
        <v>14</v>
      </c>
      <c r="K25778">
        <v>54</v>
      </c>
      <c r="L25778" t="s">
        <v>15</v>
      </c>
    </row>
    <row r="25779" spans="1:12">
      <c r="A25779" t="e">
        <f ca="1">E00251429389321</f>
        <v>#NAME?</v>
      </c>
      <c r="B25779">
        <v>274</v>
      </c>
      <c r="C25779" t="s">
        <v>506</v>
      </c>
      <c r="D25779" s="1">
        <v>42317</v>
      </c>
      <c r="F25779">
        <v>1</v>
      </c>
      <c r="G25779">
        <v>7242</v>
      </c>
      <c r="H25779" t="s">
        <v>93</v>
      </c>
      <c r="J25779" t="s">
        <v>14</v>
      </c>
      <c r="K25779">
        <v>55</v>
      </c>
      <c r="L25779" t="s">
        <v>15</v>
      </c>
    </row>
    <row r="25780" spans="1:12">
      <c r="A25780" t="e">
        <f ca="1">E00251513752721</f>
        <v>#NAME?</v>
      </c>
      <c r="B25780">
        <v>702</v>
      </c>
      <c r="C25780" t="s">
        <v>293</v>
      </c>
      <c r="D25780" s="1">
        <v>41390</v>
      </c>
      <c r="F25780">
        <v>6</v>
      </c>
      <c r="G25780">
        <v>71536</v>
      </c>
      <c r="H25780" t="s">
        <v>70</v>
      </c>
      <c r="J25780" t="s">
        <v>14</v>
      </c>
      <c r="K25780">
        <v>53</v>
      </c>
      <c r="L25780" t="s">
        <v>15</v>
      </c>
    </row>
    <row r="25781" spans="1:12">
      <c r="A25781" t="e">
        <f ca="1">E00251510189121</f>
        <v>#NAME?</v>
      </c>
      <c r="B25781">
        <v>164</v>
      </c>
      <c r="C25781" t="s">
        <v>792</v>
      </c>
      <c r="D25781" s="1">
        <v>41327</v>
      </c>
      <c r="F25781">
        <v>2</v>
      </c>
      <c r="G25781">
        <v>49390</v>
      </c>
      <c r="H25781" t="s">
        <v>59</v>
      </c>
      <c r="J25781" t="s">
        <v>14</v>
      </c>
      <c r="K25781">
        <v>49</v>
      </c>
      <c r="L25781" t="s">
        <v>15</v>
      </c>
    </row>
    <row r="25782" spans="1:12">
      <c r="A25782" t="e">
        <f ca="1">E00251529568321</f>
        <v>#NAME?</v>
      </c>
      <c r="B25782">
        <v>156</v>
      </c>
      <c r="C25782" t="s">
        <v>569</v>
      </c>
      <c r="D25782" s="1">
        <v>42426</v>
      </c>
      <c r="F25782">
        <v>1</v>
      </c>
      <c r="G25782">
        <v>7062</v>
      </c>
      <c r="H25782" t="s">
        <v>97</v>
      </c>
      <c r="J25782" t="s">
        <v>14</v>
      </c>
      <c r="K25782">
        <v>58</v>
      </c>
      <c r="L25782" t="s">
        <v>15</v>
      </c>
    </row>
    <row r="25783" spans="1:12">
      <c r="A25783" t="e">
        <f ca="1">E00251529568321</f>
        <v>#NAME?</v>
      </c>
      <c r="B25783">
        <v>725</v>
      </c>
      <c r="C25783" t="s">
        <v>550</v>
      </c>
      <c r="D25783" s="1">
        <v>42439</v>
      </c>
      <c r="F25783">
        <v>1</v>
      </c>
      <c r="G25783">
        <v>71946</v>
      </c>
      <c r="H25783" t="s">
        <v>109</v>
      </c>
      <c r="I25783" t="s">
        <v>56</v>
      </c>
      <c r="J25783" t="s">
        <v>57</v>
      </c>
      <c r="K25783">
        <v>58</v>
      </c>
      <c r="L25783" t="s">
        <v>15</v>
      </c>
    </row>
    <row r="25784" spans="1:12">
      <c r="A25784" t="e">
        <f ca="1">E00251715558021</f>
        <v>#NAME?</v>
      </c>
      <c r="B25784">
        <v>1329</v>
      </c>
      <c r="C25784" t="s">
        <v>520</v>
      </c>
      <c r="D25784" s="1">
        <v>41272</v>
      </c>
      <c r="F25784">
        <v>1</v>
      </c>
      <c r="G25784">
        <v>4659</v>
      </c>
      <c r="H25784" t="s">
        <v>47</v>
      </c>
      <c r="J25784" t="s">
        <v>14</v>
      </c>
      <c r="K25784">
        <v>38</v>
      </c>
      <c r="L25784" t="s">
        <v>15</v>
      </c>
    </row>
    <row r="25785" spans="1:12">
      <c r="A25785" t="e">
        <f ca="1">E00251715558021</f>
        <v>#NAME?</v>
      </c>
      <c r="B25785">
        <v>1329</v>
      </c>
      <c r="C25785" t="s">
        <v>520</v>
      </c>
      <c r="D25785" s="1">
        <v>43003</v>
      </c>
      <c r="F25785">
        <v>1</v>
      </c>
      <c r="G25785">
        <v>9108</v>
      </c>
      <c r="H25785" t="s">
        <v>1160</v>
      </c>
      <c r="J25785" t="s">
        <v>14</v>
      </c>
      <c r="K25785">
        <v>43</v>
      </c>
      <c r="L25785" t="s">
        <v>15</v>
      </c>
    </row>
    <row r="25786" spans="1:12">
      <c r="A25786" t="e">
        <f ca="1">E00251513752721</f>
        <v>#NAME?</v>
      </c>
      <c r="B25786">
        <v>702</v>
      </c>
      <c r="C25786" t="s">
        <v>293</v>
      </c>
      <c r="D25786" s="1">
        <v>42815</v>
      </c>
      <c r="F25786">
        <v>6</v>
      </c>
      <c r="G25786">
        <v>71536</v>
      </c>
      <c r="H25786" t="s">
        <v>70</v>
      </c>
      <c r="J25786" t="s">
        <v>14</v>
      </c>
      <c r="K25786">
        <v>57</v>
      </c>
      <c r="L25786" t="s">
        <v>15</v>
      </c>
    </row>
    <row r="25787" spans="1:12">
      <c r="A25787" t="e">
        <f ca="1">E00251513752721</f>
        <v>#NAME?</v>
      </c>
      <c r="B25787">
        <v>702</v>
      </c>
      <c r="C25787" t="s">
        <v>293</v>
      </c>
      <c r="D25787" s="1">
        <v>42872</v>
      </c>
      <c r="F25787">
        <v>1</v>
      </c>
      <c r="G25787">
        <v>7877</v>
      </c>
      <c r="H25787" t="s">
        <v>642</v>
      </c>
      <c r="J25787" t="s">
        <v>14</v>
      </c>
      <c r="K25787">
        <v>57</v>
      </c>
      <c r="L25787" t="s">
        <v>22</v>
      </c>
    </row>
    <row r="25788" spans="1:12">
      <c r="A25788" t="e">
        <f ca="1">E00251524957221</f>
        <v>#NAME?</v>
      </c>
      <c r="B25788">
        <v>455</v>
      </c>
      <c r="C25788" t="s">
        <v>312</v>
      </c>
      <c r="D25788" s="1">
        <v>43045</v>
      </c>
      <c r="F25788">
        <v>2</v>
      </c>
      <c r="G25788">
        <v>3502</v>
      </c>
      <c r="H25788" t="s">
        <v>885</v>
      </c>
      <c r="J25788" t="s">
        <v>14</v>
      </c>
      <c r="K25788">
        <v>58</v>
      </c>
      <c r="L25788" t="s">
        <v>15</v>
      </c>
    </row>
    <row r="25789" spans="1:12">
      <c r="A25789" t="e">
        <f ca="1">E00251512293621</f>
        <v>#NAME?</v>
      </c>
      <c r="B25789">
        <v>51</v>
      </c>
      <c r="C25789" t="s">
        <v>372</v>
      </c>
      <c r="D25789" s="1">
        <v>42206</v>
      </c>
      <c r="F25789">
        <v>1</v>
      </c>
      <c r="G25789">
        <v>9198</v>
      </c>
      <c r="H25789" t="s">
        <v>229</v>
      </c>
      <c r="J25789" t="s">
        <v>14</v>
      </c>
      <c r="K25789">
        <v>50</v>
      </c>
      <c r="L25789" t="s">
        <v>15</v>
      </c>
    </row>
    <row r="25790" spans="1:12">
      <c r="A25790" t="e">
        <f ca="1">E00251531311821</f>
        <v>#NAME?</v>
      </c>
      <c r="B25790">
        <v>1128</v>
      </c>
      <c r="C25790" t="s">
        <v>424</v>
      </c>
      <c r="D25790" s="1">
        <v>42055</v>
      </c>
      <c r="F25790">
        <v>1</v>
      </c>
      <c r="G25790">
        <v>72871</v>
      </c>
      <c r="H25790" t="s">
        <v>685</v>
      </c>
      <c r="J25790" t="s">
        <v>14</v>
      </c>
      <c r="K25790">
        <v>41</v>
      </c>
      <c r="L25790" t="s">
        <v>15</v>
      </c>
    </row>
    <row r="25791" spans="1:12">
      <c r="A25791" t="e">
        <f ca="1">E00251531311821</f>
        <v>#NAME?</v>
      </c>
      <c r="B25791">
        <v>1128</v>
      </c>
      <c r="C25791" t="s">
        <v>424</v>
      </c>
      <c r="D25791" s="1">
        <v>42515</v>
      </c>
      <c r="F25791">
        <v>2</v>
      </c>
      <c r="G25791">
        <v>72670</v>
      </c>
      <c r="H25791" t="s">
        <v>223</v>
      </c>
      <c r="J25791" t="s">
        <v>14</v>
      </c>
      <c r="K25791">
        <v>42</v>
      </c>
      <c r="L25791" t="s">
        <v>15</v>
      </c>
    </row>
    <row r="25792" spans="1:12">
      <c r="A25792" t="e">
        <f ca="1">E00251532069021</f>
        <v>#NAME?</v>
      </c>
      <c r="B25792">
        <v>489</v>
      </c>
      <c r="C25792" t="s">
        <v>100</v>
      </c>
      <c r="D25792" s="1">
        <v>41453</v>
      </c>
      <c r="F25792">
        <v>2</v>
      </c>
      <c r="G25792">
        <v>7089</v>
      </c>
      <c r="H25792" t="s">
        <v>487</v>
      </c>
      <c r="J25792" t="s">
        <v>14</v>
      </c>
      <c r="K25792">
        <v>43</v>
      </c>
      <c r="L25792" t="s">
        <v>15</v>
      </c>
    </row>
    <row r="25793" spans="1:12">
      <c r="A25793" t="e">
        <f ca="1">E00251510189121</f>
        <v>#NAME?</v>
      </c>
      <c r="B25793">
        <v>164</v>
      </c>
      <c r="C25793" t="s">
        <v>792</v>
      </c>
      <c r="D25793" s="1">
        <v>42430</v>
      </c>
      <c r="F25793">
        <v>1</v>
      </c>
      <c r="G25793">
        <v>93</v>
      </c>
      <c r="H25793" t="s">
        <v>29</v>
      </c>
      <c r="J25793" t="s">
        <v>14</v>
      </c>
      <c r="K25793">
        <v>52</v>
      </c>
      <c r="L25793" t="s">
        <v>15</v>
      </c>
    </row>
    <row r="25794" spans="1:12">
      <c r="A25794" t="e">
        <f ca="1">E00251510189121</f>
        <v>#NAME?</v>
      </c>
      <c r="B25794">
        <v>164</v>
      </c>
      <c r="C25794" t="s">
        <v>792</v>
      </c>
      <c r="D25794" s="1">
        <v>42480</v>
      </c>
      <c r="F25794">
        <v>1</v>
      </c>
      <c r="G25794">
        <v>71940</v>
      </c>
      <c r="H25794" t="s">
        <v>135</v>
      </c>
      <c r="J25794" t="s">
        <v>14</v>
      </c>
      <c r="K25794">
        <v>52</v>
      </c>
      <c r="L25794" t="s">
        <v>15</v>
      </c>
    </row>
    <row r="25795" spans="1:12">
      <c r="A25795" t="e">
        <f ca="1">E00251514247321</f>
        <v>#NAME?</v>
      </c>
      <c r="B25795">
        <v>448</v>
      </c>
      <c r="C25795" t="s">
        <v>112</v>
      </c>
      <c r="D25795" s="1">
        <v>42264</v>
      </c>
      <c r="F25795">
        <v>6</v>
      </c>
      <c r="G25795">
        <v>3051</v>
      </c>
      <c r="H25795" t="s">
        <v>13</v>
      </c>
      <c r="J25795" t="s">
        <v>14</v>
      </c>
      <c r="K25795">
        <v>62</v>
      </c>
      <c r="L25795" t="s">
        <v>15</v>
      </c>
    </row>
    <row r="25796" spans="1:12">
      <c r="A25796" t="e">
        <f ca="1">E00251715760521</f>
        <v>#NAME?</v>
      </c>
      <c r="B25796">
        <v>454</v>
      </c>
      <c r="C25796" t="s">
        <v>179</v>
      </c>
      <c r="D25796" s="1">
        <v>41831</v>
      </c>
      <c r="F25796">
        <v>1</v>
      </c>
      <c r="G25796">
        <v>84500</v>
      </c>
      <c r="H25796" t="s">
        <v>511</v>
      </c>
      <c r="J25796" t="s">
        <v>14</v>
      </c>
      <c r="K25796">
        <v>49</v>
      </c>
      <c r="L25796" t="s">
        <v>15</v>
      </c>
    </row>
    <row r="25797" spans="1:12">
      <c r="A25797" t="e">
        <f ca="1">E00251715760521</f>
        <v>#NAME?</v>
      </c>
      <c r="B25797">
        <v>454</v>
      </c>
      <c r="C25797" t="s">
        <v>179</v>
      </c>
      <c r="D25797" s="1">
        <v>42907</v>
      </c>
      <c r="F25797">
        <v>1</v>
      </c>
      <c r="G25797">
        <v>78900</v>
      </c>
      <c r="H25797" t="s">
        <v>79</v>
      </c>
      <c r="J25797" t="s">
        <v>14</v>
      </c>
      <c r="K25797">
        <v>52</v>
      </c>
      <c r="L25797" t="s">
        <v>22</v>
      </c>
    </row>
    <row r="25798" spans="1:12">
      <c r="A25798" t="e">
        <f ca="1">E00251716492321</f>
        <v>#NAME?</v>
      </c>
      <c r="B25798">
        <v>7504</v>
      </c>
      <c r="C25798" t="s">
        <v>162</v>
      </c>
      <c r="D25798" s="1">
        <v>42678</v>
      </c>
      <c r="F25798">
        <v>1</v>
      </c>
      <c r="G25798">
        <v>25000</v>
      </c>
      <c r="H25798" t="s">
        <v>178</v>
      </c>
      <c r="J25798" t="s">
        <v>14</v>
      </c>
      <c r="K25798">
        <v>49</v>
      </c>
      <c r="L25798" t="s">
        <v>15</v>
      </c>
    </row>
    <row r="25799" spans="1:12">
      <c r="A25799" t="e">
        <f t="shared" ref="A25799:A25805" ca="1" si="233">E00251528958621</f>
        <v>#NAME?</v>
      </c>
      <c r="B25799">
        <v>295</v>
      </c>
      <c r="C25799" t="s">
        <v>435</v>
      </c>
      <c r="D25799" s="1">
        <v>42024</v>
      </c>
      <c r="F25799">
        <v>5</v>
      </c>
      <c r="G25799">
        <v>78830</v>
      </c>
      <c r="H25799" t="s">
        <v>297</v>
      </c>
      <c r="J25799" t="s">
        <v>14</v>
      </c>
      <c r="K25799">
        <v>63</v>
      </c>
      <c r="L25799" t="s">
        <v>22</v>
      </c>
    </row>
    <row r="25800" spans="1:12">
      <c r="A25800" t="e">
        <f t="shared" ca="1" si="233"/>
        <v>#NAME?</v>
      </c>
      <c r="B25800">
        <v>295</v>
      </c>
      <c r="C25800" t="s">
        <v>435</v>
      </c>
      <c r="D25800" s="1">
        <v>42123</v>
      </c>
      <c r="F25800">
        <v>1</v>
      </c>
      <c r="G25800">
        <v>7822</v>
      </c>
      <c r="H25800" t="s">
        <v>495</v>
      </c>
      <c r="J25800" t="s">
        <v>14</v>
      </c>
      <c r="K25800">
        <v>63</v>
      </c>
      <c r="L25800" t="s">
        <v>22</v>
      </c>
    </row>
    <row r="25801" spans="1:12">
      <c r="A25801" t="e">
        <f t="shared" ca="1" si="233"/>
        <v>#NAME?</v>
      </c>
      <c r="B25801">
        <v>295</v>
      </c>
      <c r="C25801" t="s">
        <v>435</v>
      </c>
      <c r="D25801" s="1">
        <v>42382</v>
      </c>
      <c r="F25801">
        <v>2</v>
      </c>
      <c r="G25801">
        <v>78057</v>
      </c>
      <c r="H25801" t="s">
        <v>140</v>
      </c>
      <c r="J25801" t="s">
        <v>14</v>
      </c>
      <c r="K25801">
        <v>64</v>
      </c>
      <c r="L25801" t="s">
        <v>22</v>
      </c>
    </row>
    <row r="25802" spans="1:12">
      <c r="A25802" t="e">
        <f t="shared" ca="1" si="233"/>
        <v>#NAME?</v>
      </c>
      <c r="B25802">
        <v>296</v>
      </c>
      <c r="C25802" t="s">
        <v>119</v>
      </c>
      <c r="D25802" s="1">
        <v>41004</v>
      </c>
      <c r="F25802">
        <v>1</v>
      </c>
      <c r="G25802">
        <v>25000</v>
      </c>
      <c r="H25802" t="s">
        <v>178</v>
      </c>
      <c r="J25802" t="s">
        <v>14</v>
      </c>
      <c r="K25802">
        <v>60</v>
      </c>
      <c r="L25802" t="s">
        <v>15</v>
      </c>
    </row>
    <row r="25803" spans="1:12">
      <c r="A25803" t="e">
        <f t="shared" ca="1" si="233"/>
        <v>#NAME?</v>
      </c>
      <c r="B25803">
        <v>296</v>
      </c>
      <c r="C25803" t="s">
        <v>119</v>
      </c>
      <c r="D25803" s="1">
        <v>41004</v>
      </c>
      <c r="F25803">
        <v>1</v>
      </c>
      <c r="G25803">
        <v>460</v>
      </c>
      <c r="H25803" t="s">
        <v>16</v>
      </c>
      <c r="J25803" t="s">
        <v>14</v>
      </c>
      <c r="K25803">
        <v>60</v>
      </c>
      <c r="L25803" t="s">
        <v>15</v>
      </c>
    </row>
    <row r="25804" spans="1:12">
      <c r="A25804" t="e">
        <f t="shared" ca="1" si="233"/>
        <v>#NAME?</v>
      </c>
      <c r="B25804">
        <v>296</v>
      </c>
      <c r="C25804" t="s">
        <v>119</v>
      </c>
      <c r="D25804" s="1">
        <v>41430</v>
      </c>
      <c r="F25804">
        <v>1</v>
      </c>
      <c r="G25804">
        <v>25000</v>
      </c>
      <c r="H25804" t="s">
        <v>178</v>
      </c>
      <c r="J25804" t="s">
        <v>14</v>
      </c>
      <c r="K25804">
        <v>61</v>
      </c>
      <c r="L25804" t="s">
        <v>15</v>
      </c>
    </row>
    <row r="25805" spans="1:12">
      <c r="A25805" t="e">
        <f t="shared" ca="1" si="233"/>
        <v>#NAME?</v>
      </c>
      <c r="B25805">
        <v>296</v>
      </c>
      <c r="C25805" t="s">
        <v>119</v>
      </c>
      <c r="D25805" s="1">
        <v>41821</v>
      </c>
      <c r="F25805">
        <v>1</v>
      </c>
      <c r="G25805">
        <v>7262</v>
      </c>
      <c r="H25805" t="s">
        <v>198</v>
      </c>
      <c r="J25805" t="s">
        <v>14</v>
      </c>
      <c r="K25805">
        <v>62</v>
      </c>
      <c r="L25805" t="s">
        <v>15</v>
      </c>
    </row>
    <row r="25806" spans="1:12">
      <c r="A25806" t="e">
        <f ca="1">E00251510664921</f>
        <v>#NAME?</v>
      </c>
      <c r="B25806">
        <v>164</v>
      </c>
      <c r="C25806" t="s">
        <v>792</v>
      </c>
      <c r="D25806" s="1">
        <v>41698</v>
      </c>
      <c r="F25806">
        <v>1</v>
      </c>
      <c r="G25806">
        <v>7262</v>
      </c>
      <c r="H25806" t="s">
        <v>198</v>
      </c>
      <c r="J25806" t="s">
        <v>14</v>
      </c>
      <c r="K25806">
        <v>44</v>
      </c>
      <c r="L25806" t="s">
        <v>15</v>
      </c>
    </row>
    <row r="25807" spans="1:12">
      <c r="A25807" t="e">
        <f ca="1">E00251514273321</f>
        <v>#NAME?</v>
      </c>
      <c r="B25807">
        <v>490</v>
      </c>
      <c r="C25807" t="s">
        <v>158</v>
      </c>
      <c r="D25807" s="1">
        <v>41367</v>
      </c>
      <c r="F25807">
        <v>2</v>
      </c>
      <c r="G25807">
        <v>1101</v>
      </c>
      <c r="H25807" t="s">
        <v>220</v>
      </c>
      <c r="J25807" t="s">
        <v>14</v>
      </c>
      <c r="K25807">
        <v>52</v>
      </c>
      <c r="L25807" t="s">
        <v>15</v>
      </c>
    </row>
    <row r="25808" spans="1:12">
      <c r="A25808" t="e">
        <f ca="1">E00251514273321</f>
        <v>#NAME?</v>
      </c>
      <c r="B25808">
        <v>490</v>
      </c>
      <c r="C25808" t="s">
        <v>158</v>
      </c>
      <c r="D25808" s="1">
        <v>41582</v>
      </c>
      <c r="F25808">
        <v>3</v>
      </c>
      <c r="G25808">
        <v>27800</v>
      </c>
      <c r="H25808" t="s">
        <v>145</v>
      </c>
      <c r="J25808" t="s">
        <v>14</v>
      </c>
      <c r="K25808">
        <v>52</v>
      </c>
      <c r="L25808" t="s">
        <v>15</v>
      </c>
    </row>
    <row r="25809" spans="1:12">
      <c r="A25809" t="e">
        <f ca="1">E00251510545921</f>
        <v>#NAME?</v>
      </c>
      <c r="B25809">
        <v>189</v>
      </c>
      <c r="C25809" t="s">
        <v>58</v>
      </c>
      <c r="D25809" s="1">
        <v>42877</v>
      </c>
      <c r="F25809">
        <v>1</v>
      </c>
      <c r="G25809">
        <v>2169</v>
      </c>
      <c r="H25809" t="s">
        <v>40</v>
      </c>
      <c r="J25809" t="s">
        <v>14</v>
      </c>
      <c r="K25809">
        <v>57</v>
      </c>
      <c r="L25809" t="s">
        <v>15</v>
      </c>
    </row>
    <row r="25810" spans="1:12">
      <c r="A25810" t="e">
        <f ca="1">E00251429755421</f>
        <v>#NAME?</v>
      </c>
      <c r="B25810">
        <v>160</v>
      </c>
      <c r="C25810" t="s">
        <v>278</v>
      </c>
      <c r="D25810" s="1">
        <v>41778</v>
      </c>
      <c r="F25810">
        <v>2</v>
      </c>
      <c r="G25810">
        <v>72690</v>
      </c>
      <c r="H25810" t="s">
        <v>363</v>
      </c>
      <c r="J25810" t="s">
        <v>14</v>
      </c>
      <c r="K25810">
        <v>62</v>
      </c>
      <c r="L25810" t="s">
        <v>15</v>
      </c>
    </row>
    <row r="25811" spans="1:12">
      <c r="A25811" t="e">
        <f ca="1">E00251626562021</f>
        <v>#NAME?</v>
      </c>
      <c r="B25811">
        <v>4054</v>
      </c>
      <c r="C25811" t="s">
        <v>693</v>
      </c>
      <c r="D25811" s="1">
        <v>42349</v>
      </c>
      <c r="F25811">
        <v>2</v>
      </c>
      <c r="G25811">
        <v>82525</v>
      </c>
      <c r="H25811" t="s">
        <v>371</v>
      </c>
      <c r="J25811" t="s">
        <v>14</v>
      </c>
      <c r="K25811">
        <v>45</v>
      </c>
      <c r="L25811" t="s">
        <v>15</v>
      </c>
    </row>
    <row r="25812" spans="1:12">
      <c r="A25812" t="e">
        <f ca="1">E00251430134421</f>
        <v>#NAME?</v>
      </c>
      <c r="B25812">
        <v>467</v>
      </c>
      <c r="C25812" t="s">
        <v>232</v>
      </c>
      <c r="D25812" s="1">
        <v>41352</v>
      </c>
      <c r="F25812">
        <v>1</v>
      </c>
      <c r="G25812">
        <v>55329</v>
      </c>
      <c r="H25812" t="s">
        <v>869</v>
      </c>
      <c r="J25812" t="s">
        <v>14</v>
      </c>
      <c r="K25812">
        <v>50</v>
      </c>
      <c r="L25812" t="s">
        <v>15</v>
      </c>
    </row>
    <row r="25813" spans="1:12">
      <c r="A25813" t="e">
        <f ca="1">E00251430134421</f>
        <v>#NAME?</v>
      </c>
      <c r="B25813">
        <v>467</v>
      </c>
      <c r="C25813" t="s">
        <v>232</v>
      </c>
      <c r="D25813" s="1">
        <v>41361</v>
      </c>
      <c r="F25813">
        <v>3</v>
      </c>
      <c r="G25813">
        <v>4556</v>
      </c>
      <c r="H25813" t="s">
        <v>121</v>
      </c>
      <c r="J25813" t="s">
        <v>14</v>
      </c>
      <c r="K25813">
        <v>50</v>
      </c>
      <c r="L25813" t="s">
        <v>15</v>
      </c>
    </row>
    <row r="25814" spans="1:12">
      <c r="A25814" t="e">
        <f ca="1">E00251430134421</f>
        <v>#NAME?</v>
      </c>
      <c r="B25814">
        <v>467</v>
      </c>
      <c r="C25814" t="s">
        <v>232</v>
      </c>
      <c r="D25814" s="1">
        <v>42572</v>
      </c>
      <c r="F25814">
        <v>1</v>
      </c>
      <c r="G25814">
        <v>7871</v>
      </c>
      <c r="H25814" t="s">
        <v>674</v>
      </c>
      <c r="J25814" t="s">
        <v>14</v>
      </c>
      <c r="K25814">
        <v>53</v>
      </c>
      <c r="L25814" t="s">
        <v>22</v>
      </c>
    </row>
    <row r="25815" spans="1:12">
      <c r="A25815" t="e">
        <f ca="1">E00251528935221</f>
        <v>#NAME?</v>
      </c>
      <c r="B25815">
        <v>290</v>
      </c>
      <c r="C25815" t="s">
        <v>449</v>
      </c>
      <c r="D25815" s="1">
        <v>41297</v>
      </c>
      <c r="F25815">
        <v>4</v>
      </c>
      <c r="G25815">
        <v>3679</v>
      </c>
      <c r="H25815" t="s">
        <v>260</v>
      </c>
      <c r="J25815" t="s">
        <v>14</v>
      </c>
      <c r="K25815">
        <v>54</v>
      </c>
      <c r="L25815" t="s">
        <v>15</v>
      </c>
    </row>
    <row r="25816" spans="1:12">
      <c r="A25816" t="e">
        <f ca="1">E00251528935221</f>
        <v>#NAME?</v>
      </c>
      <c r="B25816">
        <v>290</v>
      </c>
      <c r="C25816" t="s">
        <v>449</v>
      </c>
      <c r="D25816" s="1">
        <v>41547</v>
      </c>
      <c r="F25816">
        <v>6</v>
      </c>
      <c r="G25816">
        <v>73300</v>
      </c>
      <c r="H25816" t="s">
        <v>86</v>
      </c>
      <c r="J25816" t="s">
        <v>14</v>
      </c>
      <c r="K25816">
        <v>55</v>
      </c>
      <c r="L25816" t="s">
        <v>15</v>
      </c>
    </row>
    <row r="25817" spans="1:12">
      <c r="A25817" t="e">
        <f ca="1">E00251430134421</f>
        <v>#NAME?</v>
      </c>
      <c r="B25817">
        <v>1028</v>
      </c>
      <c r="C25817" t="s">
        <v>127</v>
      </c>
      <c r="D25817" s="1">
        <v>42506</v>
      </c>
      <c r="F25817">
        <v>1</v>
      </c>
      <c r="G25817">
        <v>7880</v>
      </c>
      <c r="H25817" t="s">
        <v>213</v>
      </c>
      <c r="I25817" t="s">
        <v>127</v>
      </c>
      <c r="J25817" t="s">
        <v>57</v>
      </c>
      <c r="K25817">
        <v>53</v>
      </c>
      <c r="L25817" t="s">
        <v>22</v>
      </c>
    </row>
    <row r="25818" spans="1:12">
      <c r="A25818" t="e">
        <f ca="1">E00251532351021</f>
        <v>#NAME?</v>
      </c>
      <c r="B25818">
        <v>488</v>
      </c>
      <c r="C25818" t="s">
        <v>401</v>
      </c>
      <c r="D25818" s="1">
        <v>41691</v>
      </c>
      <c r="F25818">
        <v>1</v>
      </c>
      <c r="G25818">
        <v>30748</v>
      </c>
      <c r="H25818" t="s">
        <v>50</v>
      </c>
      <c r="J25818" t="s">
        <v>14</v>
      </c>
      <c r="K25818">
        <v>55</v>
      </c>
      <c r="L25818" t="s">
        <v>15</v>
      </c>
    </row>
    <row r="25819" spans="1:12">
      <c r="A25819" t="e">
        <f ca="1">E00251532351021</f>
        <v>#NAME?</v>
      </c>
      <c r="B25819">
        <v>490</v>
      </c>
      <c r="C25819" t="s">
        <v>158</v>
      </c>
      <c r="D25819" s="1">
        <v>41702</v>
      </c>
      <c r="F25819">
        <v>2</v>
      </c>
      <c r="G25819">
        <v>4019</v>
      </c>
      <c r="H25819" t="s">
        <v>26</v>
      </c>
      <c r="J25819" t="s">
        <v>14</v>
      </c>
      <c r="K25819">
        <v>55</v>
      </c>
      <c r="L25819" t="s">
        <v>15</v>
      </c>
    </row>
    <row r="25820" spans="1:12">
      <c r="A25820" t="e">
        <f ca="1">E00251532351021</f>
        <v>#NAME?</v>
      </c>
      <c r="B25820">
        <v>490</v>
      </c>
      <c r="C25820" t="s">
        <v>158</v>
      </c>
      <c r="D25820" s="1">
        <v>42394</v>
      </c>
      <c r="F25820">
        <v>2</v>
      </c>
      <c r="G25820">
        <v>4019</v>
      </c>
      <c r="H25820" t="s">
        <v>26</v>
      </c>
      <c r="J25820" t="s">
        <v>14</v>
      </c>
      <c r="K25820">
        <v>57</v>
      </c>
      <c r="L25820" t="s">
        <v>15</v>
      </c>
    </row>
    <row r="25821" spans="1:12">
      <c r="A25821" t="e">
        <f ca="1">E00251532351021</f>
        <v>#NAME?</v>
      </c>
      <c r="B25821">
        <v>490</v>
      </c>
      <c r="C25821" t="s">
        <v>158</v>
      </c>
      <c r="D25821" s="1">
        <v>42698</v>
      </c>
      <c r="F25821">
        <v>2</v>
      </c>
      <c r="G25821">
        <v>4019</v>
      </c>
      <c r="H25821" t="s">
        <v>26</v>
      </c>
      <c r="J25821" t="s">
        <v>14</v>
      </c>
      <c r="K25821">
        <v>58</v>
      </c>
      <c r="L25821" t="s">
        <v>15</v>
      </c>
    </row>
    <row r="25822" spans="1:12">
      <c r="A25822" t="e">
        <f ca="1">E00251532351021</f>
        <v>#NAME?</v>
      </c>
      <c r="B25822">
        <v>490</v>
      </c>
      <c r="C25822" t="s">
        <v>158</v>
      </c>
      <c r="D25822" s="1">
        <v>42781</v>
      </c>
      <c r="F25822">
        <v>2</v>
      </c>
      <c r="G25822">
        <v>29690</v>
      </c>
      <c r="H25822" t="s">
        <v>52</v>
      </c>
      <c r="J25822" t="s">
        <v>14</v>
      </c>
      <c r="K25822">
        <v>58</v>
      </c>
      <c r="L25822" t="s">
        <v>15</v>
      </c>
    </row>
    <row r="25823" spans="1:12">
      <c r="A25823" t="e">
        <f ca="1">E00251513453021</f>
        <v>#NAME?</v>
      </c>
      <c r="B25823">
        <v>440</v>
      </c>
      <c r="C25823" t="s">
        <v>12</v>
      </c>
      <c r="D25823" s="1">
        <v>42130</v>
      </c>
      <c r="F25823">
        <v>1</v>
      </c>
      <c r="G25823">
        <v>7840</v>
      </c>
      <c r="H25823" t="s">
        <v>55</v>
      </c>
      <c r="J25823" t="s">
        <v>14</v>
      </c>
      <c r="K25823">
        <v>52</v>
      </c>
      <c r="L25823" t="s">
        <v>22</v>
      </c>
    </row>
    <row r="25824" spans="1:12">
      <c r="A25824" t="e">
        <f ca="1">E00251432420521</f>
        <v>#NAME?</v>
      </c>
      <c r="B25824">
        <v>451</v>
      </c>
      <c r="C25824" t="s">
        <v>102</v>
      </c>
      <c r="D25824" s="1">
        <v>41291</v>
      </c>
      <c r="F25824">
        <v>4</v>
      </c>
      <c r="G25824">
        <v>496</v>
      </c>
      <c r="H25824" t="s">
        <v>190</v>
      </c>
      <c r="J25824" t="s">
        <v>14</v>
      </c>
      <c r="K25824">
        <v>49</v>
      </c>
      <c r="L25824" t="s">
        <v>15</v>
      </c>
    </row>
    <row r="25825" spans="1:12">
      <c r="A25825" t="e">
        <f ca="1">E00251432420521</f>
        <v>#NAME?</v>
      </c>
      <c r="B25825">
        <v>451</v>
      </c>
      <c r="C25825" t="s">
        <v>102</v>
      </c>
      <c r="D25825" s="1">
        <v>41674</v>
      </c>
      <c r="F25825">
        <v>3</v>
      </c>
      <c r="G25825">
        <v>496</v>
      </c>
      <c r="H25825" t="s">
        <v>190</v>
      </c>
      <c r="J25825" t="s">
        <v>14</v>
      </c>
      <c r="K25825">
        <v>50</v>
      </c>
      <c r="L25825" t="s">
        <v>15</v>
      </c>
    </row>
    <row r="25826" spans="1:12">
      <c r="A25826" t="e">
        <f ca="1">E00251629160421</f>
        <v>#NAME?</v>
      </c>
      <c r="B25826">
        <v>195</v>
      </c>
      <c r="C25826" t="s">
        <v>854</v>
      </c>
      <c r="D25826" s="1">
        <v>42794</v>
      </c>
      <c r="F25826">
        <v>2</v>
      </c>
      <c r="G25826">
        <v>2729</v>
      </c>
      <c r="H25826" t="s">
        <v>115</v>
      </c>
      <c r="J25826" t="s">
        <v>14</v>
      </c>
      <c r="K25826">
        <v>54</v>
      </c>
      <c r="L25826" t="s">
        <v>15</v>
      </c>
    </row>
    <row r="25827" spans="1:12">
      <c r="A25827" t="e">
        <f ca="1">E00251432427121</f>
        <v>#NAME?</v>
      </c>
      <c r="B25827">
        <v>6156</v>
      </c>
      <c r="C25827" t="s">
        <v>352</v>
      </c>
      <c r="D25827" s="1">
        <v>43024</v>
      </c>
      <c r="F25827">
        <v>2</v>
      </c>
      <c r="G25827">
        <v>2440</v>
      </c>
      <c r="H25827" t="s">
        <v>555</v>
      </c>
      <c r="J25827" t="s">
        <v>14</v>
      </c>
      <c r="K25827">
        <v>53</v>
      </c>
      <c r="L25827" t="s">
        <v>15</v>
      </c>
    </row>
    <row r="25828" spans="1:12">
      <c r="A25828" t="e">
        <f ca="1">E00251513682721</f>
        <v>#NAME?</v>
      </c>
      <c r="B25828">
        <v>1128</v>
      </c>
      <c r="C25828" t="s">
        <v>424</v>
      </c>
      <c r="D25828" s="1">
        <v>42523</v>
      </c>
      <c r="F25828">
        <v>1</v>
      </c>
      <c r="G25828">
        <v>6960</v>
      </c>
      <c r="H25828" t="s">
        <v>1334</v>
      </c>
      <c r="J25828" t="s">
        <v>14</v>
      </c>
      <c r="K25828">
        <v>53</v>
      </c>
      <c r="L25828" t="s">
        <v>15</v>
      </c>
    </row>
    <row r="25829" spans="1:12">
      <c r="A25829" t="e">
        <f ca="1">E00251513453021</f>
        <v>#NAME?</v>
      </c>
      <c r="B25829">
        <v>440</v>
      </c>
      <c r="C25829" t="s">
        <v>12</v>
      </c>
      <c r="D25829" s="1">
        <v>42579</v>
      </c>
      <c r="F25829">
        <v>2</v>
      </c>
      <c r="G25829">
        <v>477</v>
      </c>
      <c r="H25829" t="s">
        <v>615</v>
      </c>
      <c r="J25829" t="s">
        <v>14</v>
      </c>
      <c r="K25829">
        <v>53</v>
      </c>
      <c r="L25829" t="s">
        <v>15</v>
      </c>
    </row>
    <row r="25830" spans="1:12">
      <c r="A25830" t="e">
        <f ca="1">E00251513453021</f>
        <v>#NAME?</v>
      </c>
      <c r="B25830">
        <v>440</v>
      </c>
      <c r="C25830" t="s">
        <v>12</v>
      </c>
      <c r="D25830" s="1">
        <v>43048</v>
      </c>
      <c r="F25830">
        <v>3</v>
      </c>
      <c r="G25830">
        <v>78079</v>
      </c>
      <c r="H25830" t="s">
        <v>49</v>
      </c>
      <c r="J25830" t="s">
        <v>14</v>
      </c>
      <c r="K25830">
        <v>54</v>
      </c>
      <c r="L25830" t="s">
        <v>22</v>
      </c>
    </row>
    <row r="25831" spans="1:12">
      <c r="A25831" t="e">
        <f ca="1">E00251524999521</f>
        <v>#NAME?</v>
      </c>
      <c r="B25831">
        <v>437</v>
      </c>
      <c r="C25831" t="s">
        <v>216</v>
      </c>
      <c r="D25831" s="1">
        <v>42681</v>
      </c>
      <c r="F25831">
        <v>1</v>
      </c>
      <c r="G25831">
        <v>7242</v>
      </c>
      <c r="H25831" t="s">
        <v>93</v>
      </c>
      <c r="J25831" t="s">
        <v>14</v>
      </c>
      <c r="K25831">
        <v>45</v>
      </c>
      <c r="L25831" t="s">
        <v>15</v>
      </c>
    </row>
    <row r="25832" spans="1:12">
      <c r="A25832" t="e">
        <f ca="1">E00251512282321</f>
        <v>#NAME?</v>
      </c>
      <c r="B25832">
        <v>3913</v>
      </c>
      <c r="C25832" t="s">
        <v>251</v>
      </c>
      <c r="D25832" s="1">
        <v>42801</v>
      </c>
      <c r="F25832">
        <v>1</v>
      </c>
      <c r="G25832">
        <v>7089</v>
      </c>
      <c r="H25832" t="s">
        <v>487</v>
      </c>
      <c r="J25832" t="s">
        <v>14</v>
      </c>
      <c r="K25832">
        <v>61</v>
      </c>
      <c r="L25832" t="s">
        <v>15</v>
      </c>
    </row>
    <row r="25833" spans="1:12">
      <c r="A25833" t="e">
        <f ca="1">E00251715752221</f>
        <v>#NAME?</v>
      </c>
      <c r="B25833">
        <v>502</v>
      </c>
      <c r="C25833" t="s">
        <v>172</v>
      </c>
      <c r="D25833" s="1">
        <v>41289</v>
      </c>
      <c r="F25833">
        <v>1</v>
      </c>
      <c r="G25833">
        <v>2729</v>
      </c>
      <c r="H25833" t="s">
        <v>115</v>
      </c>
      <c r="J25833" t="s">
        <v>14</v>
      </c>
      <c r="K25833">
        <v>57</v>
      </c>
      <c r="L25833" t="s">
        <v>15</v>
      </c>
    </row>
    <row r="25834" spans="1:12">
      <c r="A25834" t="e">
        <f ca="1">E00251427384421</f>
        <v>#NAME?</v>
      </c>
      <c r="B25834">
        <v>10</v>
      </c>
      <c r="C25834" t="s">
        <v>18</v>
      </c>
      <c r="D25834" s="1">
        <v>41649</v>
      </c>
      <c r="F25834">
        <v>1</v>
      </c>
      <c r="G25834">
        <v>2809</v>
      </c>
      <c r="H25834" t="s">
        <v>90</v>
      </c>
      <c r="J25834" t="s">
        <v>14</v>
      </c>
      <c r="K25834">
        <v>51</v>
      </c>
      <c r="L25834" t="s">
        <v>15</v>
      </c>
    </row>
    <row r="25835" spans="1:12">
      <c r="A25835" t="e">
        <f ca="1">E00251629160421</f>
        <v>#NAME?</v>
      </c>
      <c r="B25835">
        <v>195</v>
      </c>
      <c r="C25835" t="s">
        <v>854</v>
      </c>
      <c r="D25835" s="1">
        <v>42884</v>
      </c>
      <c r="F25835">
        <v>4</v>
      </c>
      <c r="G25835">
        <v>2729</v>
      </c>
      <c r="H25835" t="s">
        <v>115</v>
      </c>
      <c r="J25835" t="s">
        <v>14</v>
      </c>
      <c r="K25835">
        <v>54</v>
      </c>
      <c r="L25835" t="s">
        <v>15</v>
      </c>
    </row>
    <row r="25836" spans="1:12">
      <c r="A25836" t="e">
        <f ca="1">E00251529558721</f>
        <v>#NAME?</v>
      </c>
      <c r="B25836">
        <v>154</v>
      </c>
      <c r="C25836" t="s">
        <v>533</v>
      </c>
      <c r="D25836" s="1">
        <v>42332</v>
      </c>
      <c r="F25836">
        <v>3</v>
      </c>
      <c r="G25836">
        <v>55090</v>
      </c>
      <c r="H25836" t="s">
        <v>400</v>
      </c>
      <c r="J25836" t="s">
        <v>14</v>
      </c>
      <c r="K25836">
        <v>57</v>
      </c>
      <c r="L25836" t="s">
        <v>15</v>
      </c>
    </row>
    <row r="25837" spans="1:12">
      <c r="A25837" t="e">
        <f ca="1">E00251616218721</f>
        <v>#NAME?</v>
      </c>
      <c r="B25837">
        <v>389</v>
      </c>
      <c r="C25837" t="s">
        <v>763</v>
      </c>
      <c r="D25837" s="1">
        <v>41411</v>
      </c>
      <c r="F25837">
        <v>1</v>
      </c>
      <c r="G25837">
        <v>4019</v>
      </c>
      <c r="H25837" t="s">
        <v>26</v>
      </c>
      <c r="J25837" t="s">
        <v>14</v>
      </c>
      <c r="K25837">
        <v>49</v>
      </c>
      <c r="L25837" t="s">
        <v>15</v>
      </c>
    </row>
    <row r="25838" spans="1:12">
      <c r="A25838" t="e">
        <f ca="1">E00251432194221</f>
        <v>#NAME?</v>
      </c>
      <c r="B25838">
        <v>488</v>
      </c>
      <c r="C25838" t="s">
        <v>401</v>
      </c>
      <c r="D25838" s="1">
        <v>41319</v>
      </c>
      <c r="F25838">
        <v>1</v>
      </c>
      <c r="G25838">
        <v>27800</v>
      </c>
      <c r="H25838" t="s">
        <v>145</v>
      </c>
      <c r="J25838" t="s">
        <v>14</v>
      </c>
      <c r="K25838">
        <v>42</v>
      </c>
      <c r="L25838" t="s">
        <v>15</v>
      </c>
    </row>
    <row r="25839" spans="1:12">
      <c r="A25839" t="e">
        <f ca="1">E00251430254221</f>
        <v>#NAME?</v>
      </c>
      <c r="B25839">
        <v>7505</v>
      </c>
      <c r="C25839" t="s">
        <v>209</v>
      </c>
      <c r="D25839" s="1">
        <v>42999</v>
      </c>
      <c r="F25839">
        <v>2</v>
      </c>
      <c r="G25839">
        <v>5279</v>
      </c>
      <c r="H25839" t="s">
        <v>1403</v>
      </c>
      <c r="J25839" t="s">
        <v>14</v>
      </c>
      <c r="K25839">
        <v>60</v>
      </c>
      <c r="L25839" t="s">
        <v>15</v>
      </c>
    </row>
    <row r="25840" spans="1:12">
      <c r="A25840" t="e">
        <f t="shared" ref="A25840:A25845" ca="1" si="234">E00251528938321</f>
        <v>#NAME?</v>
      </c>
      <c r="B25840">
        <v>291</v>
      </c>
      <c r="C25840" t="s">
        <v>160</v>
      </c>
      <c r="D25840" s="1">
        <v>41337</v>
      </c>
      <c r="F25840">
        <v>1</v>
      </c>
      <c r="G25840">
        <v>7231</v>
      </c>
      <c r="H25840" t="s">
        <v>128</v>
      </c>
      <c r="J25840" t="s">
        <v>14</v>
      </c>
      <c r="K25840">
        <v>54</v>
      </c>
      <c r="L25840" t="s">
        <v>15</v>
      </c>
    </row>
    <row r="25841" spans="1:12">
      <c r="A25841" t="e">
        <f t="shared" ca="1" si="234"/>
        <v>#NAME?</v>
      </c>
      <c r="B25841">
        <v>291</v>
      </c>
      <c r="C25841" t="s">
        <v>160</v>
      </c>
      <c r="D25841" s="1">
        <v>41817</v>
      </c>
      <c r="F25841">
        <v>2</v>
      </c>
      <c r="G25841">
        <v>5859</v>
      </c>
      <c r="H25841" t="s">
        <v>607</v>
      </c>
      <c r="J25841" t="s">
        <v>14</v>
      </c>
      <c r="K25841">
        <v>55</v>
      </c>
      <c r="L25841" t="s">
        <v>15</v>
      </c>
    </row>
    <row r="25842" spans="1:12">
      <c r="A25842" t="e">
        <f t="shared" ca="1" si="234"/>
        <v>#NAME?</v>
      </c>
      <c r="B25842">
        <v>291</v>
      </c>
      <c r="C25842" t="s">
        <v>160</v>
      </c>
      <c r="D25842" s="1">
        <v>41821</v>
      </c>
      <c r="F25842">
        <v>1</v>
      </c>
      <c r="G25842">
        <v>7222</v>
      </c>
      <c r="H25842" t="s">
        <v>560</v>
      </c>
      <c r="J25842" t="s">
        <v>14</v>
      </c>
      <c r="K25842">
        <v>55</v>
      </c>
      <c r="L25842" t="s">
        <v>15</v>
      </c>
    </row>
    <row r="25843" spans="1:12">
      <c r="A25843" t="e">
        <f t="shared" ca="1" si="234"/>
        <v>#NAME?</v>
      </c>
      <c r="B25843">
        <v>291</v>
      </c>
      <c r="C25843" t="s">
        <v>160</v>
      </c>
      <c r="D25843" s="1">
        <v>42046</v>
      </c>
      <c r="F25843">
        <v>2</v>
      </c>
      <c r="G25843">
        <v>5859</v>
      </c>
      <c r="H25843" t="s">
        <v>607</v>
      </c>
      <c r="J25843" t="s">
        <v>14</v>
      </c>
      <c r="K25843">
        <v>56</v>
      </c>
      <c r="L25843" t="s">
        <v>15</v>
      </c>
    </row>
    <row r="25844" spans="1:12">
      <c r="A25844" t="e">
        <f t="shared" ca="1" si="234"/>
        <v>#NAME?</v>
      </c>
      <c r="B25844">
        <v>291</v>
      </c>
      <c r="C25844" t="s">
        <v>160</v>
      </c>
      <c r="D25844" s="1">
        <v>42283</v>
      </c>
      <c r="F25844">
        <v>2</v>
      </c>
      <c r="G25844">
        <v>496</v>
      </c>
      <c r="H25844" t="s">
        <v>190</v>
      </c>
      <c r="J25844" t="s">
        <v>14</v>
      </c>
      <c r="K25844">
        <v>57</v>
      </c>
      <c r="L25844" t="s">
        <v>15</v>
      </c>
    </row>
    <row r="25845" spans="1:12">
      <c r="A25845" t="e">
        <f t="shared" ca="1" si="234"/>
        <v>#NAME?</v>
      </c>
      <c r="B25845">
        <v>291</v>
      </c>
      <c r="C25845" t="s">
        <v>160</v>
      </c>
      <c r="D25845" s="1">
        <v>42342</v>
      </c>
      <c r="F25845">
        <v>4</v>
      </c>
      <c r="G25845">
        <v>4019</v>
      </c>
      <c r="H25845" t="s">
        <v>26</v>
      </c>
      <c r="J25845" t="s">
        <v>14</v>
      </c>
      <c r="K25845">
        <v>57</v>
      </c>
      <c r="L25845" t="s">
        <v>15</v>
      </c>
    </row>
    <row r="25846" spans="1:12">
      <c r="A25846" t="e">
        <f ca="1">E00251615945221</f>
        <v>#NAME?</v>
      </c>
      <c r="B25846">
        <v>1273</v>
      </c>
      <c r="C25846" t="s">
        <v>28</v>
      </c>
      <c r="D25846" s="1">
        <v>41982</v>
      </c>
      <c r="F25846">
        <v>1</v>
      </c>
      <c r="G25846">
        <v>30748</v>
      </c>
      <c r="H25846" t="s">
        <v>50</v>
      </c>
      <c r="J25846" t="s">
        <v>14</v>
      </c>
      <c r="K25846">
        <v>50</v>
      </c>
      <c r="L25846" t="s">
        <v>15</v>
      </c>
    </row>
    <row r="25847" spans="1:12">
      <c r="A25847" t="e">
        <f ca="1">E00251429152221</f>
        <v>#NAME?</v>
      </c>
      <c r="B25847">
        <v>285</v>
      </c>
      <c r="C25847" t="s">
        <v>117</v>
      </c>
      <c r="D25847" s="1">
        <v>42331</v>
      </c>
      <c r="F25847">
        <v>2</v>
      </c>
      <c r="G25847">
        <v>53081</v>
      </c>
      <c r="H25847" t="s">
        <v>456</v>
      </c>
      <c r="J25847" t="s">
        <v>14</v>
      </c>
      <c r="K25847">
        <v>56</v>
      </c>
      <c r="L25847" t="s">
        <v>15</v>
      </c>
    </row>
    <row r="25848" spans="1:12">
      <c r="A25848" t="e">
        <f ca="1">E00251524952721</f>
        <v>#NAME?</v>
      </c>
      <c r="B25848">
        <v>437</v>
      </c>
      <c r="C25848" t="s">
        <v>216</v>
      </c>
      <c r="D25848" s="1">
        <v>42248</v>
      </c>
      <c r="F25848">
        <v>1</v>
      </c>
      <c r="G25848">
        <v>29690</v>
      </c>
      <c r="H25848" t="s">
        <v>52</v>
      </c>
      <c r="J25848" t="s">
        <v>14</v>
      </c>
      <c r="K25848">
        <v>50</v>
      </c>
      <c r="L25848" t="s">
        <v>15</v>
      </c>
    </row>
    <row r="25849" spans="1:12">
      <c r="A25849" t="e">
        <f ca="1">E00251524952721</f>
        <v>#NAME?</v>
      </c>
      <c r="B25849">
        <v>437</v>
      </c>
      <c r="C25849" t="s">
        <v>216</v>
      </c>
      <c r="D25849" s="1">
        <v>43054</v>
      </c>
      <c r="F25849">
        <v>3</v>
      </c>
      <c r="G25849">
        <v>2720</v>
      </c>
      <c r="H25849" t="s">
        <v>65</v>
      </c>
      <c r="J25849" t="s">
        <v>14</v>
      </c>
      <c r="K25849">
        <v>52</v>
      </c>
      <c r="L25849" t="s">
        <v>15</v>
      </c>
    </row>
    <row r="25850" spans="1:12">
      <c r="A25850" t="e">
        <f ca="1">E00251533600621</f>
        <v>#NAME?</v>
      </c>
      <c r="B25850">
        <v>104</v>
      </c>
      <c r="C25850" t="s">
        <v>88</v>
      </c>
      <c r="D25850" s="1">
        <v>41093</v>
      </c>
      <c r="F25850">
        <v>2</v>
      </c>
      <c r="G25850">
        <v>3804</v>
      </c>
      <c r="H25850" t="s">
        <v>71</v>
      </c>
      <c r="J25850" t="s">
        <v>14</v>
      </c>
      <c r="K25850">
        <v>54</v>
      </c>
      <c r="L25850" t="s">
        <v>15</v>
      </c>
    </row>
    <row r="25851" spans="1:12">
      <c r="A25851" t="e">
        <f ca="1">E00251618072321</f>
        <v>#NAME?</v>
      </c>
      <c r="B25851">
        <v>12</v>
      </c>
      <c r="C25851" t="s">
        <v>771</v>
      </c>
      <c r="D25851" s="1">
        <v>42622</v>
      </c>
      <c r="F25851">
        <v>4</v>
      </c>
      <c r="G25851">
        <v>5932</v>
      </c>
      <c r="H25851" t="s">
        <v>246</v>
      </c>
      <c r="J25851" t="s">
        <v>14</v>
      </c>
      <c r="K25851">
        <v>41</v>
      </c>
      <c r="L25851" t="s">
        <v>15</v>
      </c>
    </row>
    <row r="25852" spans="1:12">
      <c r="A25852" t="e">
        <f ca="1">E00251716551821</f>
        <v>#NAME?</v>
      </c>
      <c r="B25852">
        <v>7207</v>
      </c>
      <c r="C25852" t="s">
        <v>287</v>
      </c>
      <c r="D25852" s="1">
        <v>42000</v>
      </c>
      <c r="F25852">
        <v>2</v>
      </c>
      <c r="G25852">
        <v>4019</v>
      </c>
      <c r="H25852" t="s">
        <v>26</v>
      </c>
      <c r="I25852" t="s">
        <v>148</v>
      </c>
      <c r="J25852" t="s">
        <v>57</v>
      </c>
      <c r="K25852">
        <v>45</v>
      </c>
      <c r="L25852" t="s">
        <v>15</v>
      </c>
    </row>
    <row r="25853" spans="1:12">
      <c r="A25853" t="e">
        <f ca="1">E00251716551821</f>
        <v>#NAME?</v>
      </c>
      <c r="B25853">
        <v>7504</v>
      </c>
      <c r="C25853" t="s">
        <v>162</v>
      </c>
      <c r="D25853" s="1">
        <v>42520</v>
      </c>
      <c r="F25853">
        <v>2</v>
      </c>
      <c r="G25853">
        <v>4019</v>
      </c>
      <c r="H25853" t="s">
        <v>26</v>
      </c>
      <c r="J25853" t="s">
        <v>14</v>
      </c>
      <c r="K25853">
        <v>46</v>
      </c>
      <c r="L25853" t="s">
        <v>15</v>
      </c>
    </row>
    <row r="25854" spans="1:12">
      <c r="A25854" t="e">
        <f ca="1">E00251427202821</f>
        <v>#NAME?</v>
      </c>
      <c r="B25854">
        <v>29</v>
      </c>
      <c r="C25854" t="s">
        <v>309</v>
      </c>
      <c r="D25854" s="1">
        <v>42332</v>
      </c>
      <c r="F25854">
        <v>1</v>
      </c>
      <c r="G25854">
        <v>60090</v>
      </c>
      <c r="H25854" t="s">
        <v>181</v>
      </c>
      <c r="J25854" t="s">
        <v>14</v>
      </c>
      <c r="K25854">
        <v>66</v>
      </c>
      <c r="L25854" t="s">
        <v>15</v>
      </c>
    </row>
    <row r="25855" spans="1:12">
      <c r="A25855" t="e">
        <f ca="1">E00251619802021</f>
        <v>#NAME?</v>
      </c>
      <c r="B25855">
        <v>454</v>
      </c>
      <c r="C25855" t="s">
        <v>179</v>
      </c>
      <c r="D25855" s="1">
        <v>41416</v>
      </c>
      <c r="F25855">
        <v>1</v>
      </c>
      <c r="G25855">
        <v>7291</v>
      </c>
      <c r="H25855" t="s">
        <v>163</v>
      </c>
      <c r="J25855" t="s">
        <v>14</v>
      </c>
      <c r="K25855">
        <v>51</v>
      </c>
      <c r="L25855" t="s">
        <v>15</v>
      </c>
    </row>
    <row r="25856" spans="1:12">
      <c r="A25856" t="e">
        <f ca="1">E00251619802021</f>
        <v>#NAME?</v>
      </c>
      <c r="B25856">
        <v>454</v>
      </c>
      <c r="C25856" t="s">
        <v>179</v>
      </c>
      <c r="D25856" s="1">
        <v>42495</v>
      </c>
      <c r="F25856">
        <v>1</v>
      </c>
      <c r="G25856">
        <v>72190</v>
      </c>
      <c r="H25856" t="s">
        <v>341</v>
      </c>
      <c r="J25856" t="s">
        <v>14</v>
      </c>
      <c r="K25856">
        <v>54</v>
      </c>
      <c r="L25856" t="s">
        <v>15</v>
      </c>
    </row>
    <row r="25857" spans="1:12">
      <c r="A25857" t="e">
        <f ca="1">E00251512459221</f>
        <v>#NAME?</v>
      </c>
      <c r="B25857">
        <v>1929</v>
      </c>
      <c r="C25857" t="s">
        <v>195</v>
      </c>
      <c r="D25857" s="1">
        <v>42817</v>
      </c>
      <c r="F25857">
        <v>4</v>
      </c>
      <c r="G25857">
        <v>49390</v>
      </c>
      <c r="H25857" t="s">
        <v>59</v>
      </c>
      <c r="J25857" t="s">
        <v>14</v>
      </c>
      <c r="K25857">
        <v>45</v>
      </c>
      <c r="L25857" t="s">
        <v>15</v>
      </c>
    </row>
    <row r="25858" spans="1:12">
      <c r="A25858" t="e">
        <f ca="1">E00251518582921</f>
        <v>#NAME?</v>
      </c>
      <c r="B25858">
        <v>275</v>
      </c>
      <c r="C25858" t="s">
        <v>444</v>
      </c>
      <c r="D25858" s="1">
        <v>42192</v>
      </c>
      <c r="F25858">
        <v>2</v>
      </c>
      <c r="G25858">
        <v>8442</v>
      </c>
      <c r="H25858" t="s">
        <v>735</v>
      </c>
      <c r="J25858" t="s">
        <v>14</v>
      </c>
      <c r="K25858">
        <v>51</v>
      </c>
      <c r="L25858" t="s">
        <v>15</v>
      </c>
    </row>
    <row r="25859" spans="1:12">
      <c r="A25859" t="e">
        <f ca="1">E00251518582921</f>
        <v>#NAME?</v>
      </c>
      <c r="B25859">
        <v>275</v>
      </c>
      <c r="C25859" t="s">
        <v>444</v>
      </c>
      <c r="D25859" s="1">
        <v>42508</v>
      </c>
      <c r="F25859">
        <v>1</v>
      </c>
      <c r="G25859">
        <v>38830</v>
      </c>
      <c r="H25859" t="s">
        <v>847</v>
      </c>
      <c r="J25859" t="s">
        <v>14</v>
      </c>
      <c r="K25859">
        <v>51</v>
      </c>
      <c r="L25859" t="s">
        <v>15</v>
      </c>
    </row>
    <row r="25860" spans="1:12">
      <c r="A25860" t="e">
        <f ca="1">E00251528760321</f>
        <v>#NAME?</v>
      </c>
      <c r="B25860">
        <v>291</v>
      </c>
      <c r="C25860" t="s">
        <v>160</v>
      </c>
      <c r="D25860" s="1">
        <v>42356</v>
      </c>
      <c r="F25860">
        <v>1</v>
      </c>
      <c r="G25860">
        <v>4660</v>
      </c>
      <c r="H25860" t="s">
        <v>215</v>
      </c>
      <c r="J25860" t="s">
        <v>14</v>
      </c>
      <c r="K25860">
        <v>61</v>
      </c>
      <c r="L25860" t="s">
        <v>15</v>
      </c>
    </row>
    <row r="25861" spans="1:12">
      <c r="A25861" t="e">
        <f ca="1">E00251424841521</f>
        <v>#NAME?</v>
      </c>
      <c r="B25861">
        <v>100</v>
      </c>
      <c r="C25861" t="s">
        <v>54</v>
      </c>
      <c r="D25861" s="1">
        <v>42282</v>
      </c>
      <c r="F25861">
        <v>1</v>
      </c>
      <c r="G25861">
        <v>2801</v>
      </c>
      <c r="H25861" t="s">
        <v>1614</v>
      </c>
      <c r="I25861" t="s">
        <v>56</v>
      </c>
      <c r="J25861" t="s">
        <v>57</v>
      </c>
      <c r="K25861">
        <v>44</v>
      </c>
      <c r="L25861" t="s">
        <v>15</v>
      </c>
    </row>
    <row r="25862" spans="1:12">
      <c r="A25862" t="e">
        <f ca="1">E00251424849521</f>
        <v>#NAME?</v>
      </c>
      <c r="B25862">
        <v>122</v>
      </c>
      <c r="C25862" t="s">
        <v>522</v>
      </c>
      <c r="D25862" s="1">
        <v>43041</v>
      </c>
      <c r="F25862">
        <v>1</v>
      </c>
      <c r="G25862">
        <v>7295</v>
      </c>
      <c r="H25862" t="s">
        <v>76</v>
      </c>
      <c r="J25862" t="s">
        <v>14</v>
      </c>
      <c r="K25862">
        <v>53</v>
      </c>
      <c r="L25862" t="s">
        <v>15</v>
      </c>
    </row>
    <row r="25863" spans="1:12">
      <c r="A25863" t="e">
        <f ca="1">E00251427218921</f>
        <v>#NAME?</v>
      </c>
      <c r="B25863">
        <v>10</v>
      </c>
      <c r="C25863" t="s">
        <v>18</v>
      </c>
      <c r="D25863" s="1">
        <v>41796</v>
      </c>
      <c r="F25863">
        <v>2</v>
      </c>
      <c r="G25863">
        <v>2189</v>
      </c>
      <c r="H25863" t="s">
        <v>156</v>
      </c>
      <c r="J25863" t="s">
        <v>14</v>
      </c>
      <c r="K25863">
        <v>52</v>
      </c>
      <c r="L25863" t="s">
        <v>15</v>
      </c>
    </row>
    <row r="25864" spans="1:12">
      <c r="A25864" t="e">
        <f ca="1">E00251619838921</f>
        <v>#NAME?</v>
      </c>
      <c r="B25864">
        <v>454</v>
      </c>
      <c r="C25864" t="s">
        <v>179</v>
      </c>
      <c r="D25864" s="1">
        <v>42846</v>
      </c>
      <c r="F25864">
        <v>1</v>
      </c>
      <c r="G25864">
        <v>5272</v>
      </c>
      <c r="H25864" t="s">
        <v>807</v>
      </c>
      <c r="J25864" t="s">
        <v>14</v>
      </c>
      <c r="K25864">
        <v>49</v>
      </c>
      <c r="L25864" t="s">
        <v>15</v>
      </c>
    </row>
    <row r="25865" spans="1:12">
      <c r="A25865" t="e">
        <f ca="1">E00251518518421</f>
        <v>#NAME?</v>
      </c>
      <c r="B25865">
        <v>293</v>
      </c>
      <c r="C25865" t="s">
        <v>25</v>
      </c>
      <c r="D25865" s="1">
        <v>42107</v>
      </c>
      <c r="F25865">
        <v>1</v>
      </c>
      <c r="G25865">
        <v>4019</v>
      </c>
      <c r="H25865" t="s">
        <v>26</v>
      </c>
      <c r="J25865" t="s">
        <v>14</v>
      </c>
      <c r="K25865">
        <v>62</v>
      </c>
      <c r="L25865" t="s">
        <v>15</v>
      </c>
    </row>
    <row r="25866" spans="1:12">
      <c r="A25866" t="e">
        <f ca="1">E00251617696721</f>
        <v>#NAME?</v>
      </c>
      <c r="B25866">
        <v>444</v>
      </c>
      <c r="C25866" t="s">
        <v>819</v>
      </c>
      <c r="D25866" s="1">
        <v>42107</v>
      </c>
      <c r="F25866">
        <v>1</v>
      </c>
      <c r="G25866">
        <v>38200</v>
      </c>
      <c r="H25866" t="s">
        <v>747</v>
      </c>
      <c r="J25866" t="s">
        <v>14</v>
      </c>
      <c r="K25866">
        <v>52</v>
      </c>
      <c r="L25866" t="s">
        <v>15</v>
      </c>
    </row>
    <row r="25867" spans="1:12">
      <c r="A25867" t="e">
        <f ca="1">E00251512430321</f>
        <v>#NAME?</v>
      </c>
      <c r="B25867">
        <v>48</v>
      </c>
      <c r="C25867" t="s">
        <v>249</v>
      </c>
      <c r="D25867" s="1">
        <v>42412</v>
      </c>
      <c r="F25867">
        <v>1</v>
      </c>
      <c r="G25867">
        <v>78900</v>
      </c>
      <c r="H25867" t="s">
        <v>79</v>
      </c>
      <c r="J25867" t="s">
        <v>14</v>
      </c>
      <c r="K25867">
        <v>44</v>
      </c>
      <c r="L25867" t="s">
        <v>22</v>
      </c>
    </row>
    <row r="25868" spans="1:12">
      <c r="A25868" t="e">
        <f ca="1">E00251524981821</f>
        <v>#NAME?</v>
      </c>
      <c r="B25868">
        <v>454</v>
      </c>
      <c r="C25868" t="s">
        <v>179</v>
      </c>
      <c r="D25868" s="1">
        <v>41862</v>
      </c>
      <c r="F25868">
        <v>3</v>
      </c>
      <c r="G25868">
        <v>2349</v>
      </c>
      <c r="H25868" t="s">
        <v>497</v>
      </c>
      <c r="J25868" t="s">
        <v>14</v>
      </c>
      <c r="K25868">
        <v>61</v>
      </c>
      <c r="L25868" t="s">
        <v>15</v>
      </c>
    </row>
    <row r="25869" spans="1:12">
      <c r="A25869" t="e">
        <f ca="1">E00251524981821</f>
        <v>#NAME?</v>
      </c>
      <c r="B25869">
        <v>454</v>
      </c>
      <c r="C25869" t="s">
        <v>179</v>
      </c>
      <c r="D25869" s="1">
        <v>42656</v>
      </c>
      <c r="F25869">
        <v>1</v>
      </c>
      <c r="G25869">
        <v>2729</v>
      </c>
      <c r="H25869" t="s">
        <v>115</v>
      </c>
      <c r="J25869" t="s">
        <v>14</v>
      </c>
      <c r="K25869">
        <v>63</v>
      </c>
      <c r="L25869" t="s">
        <v>15</v>
      </c>
    </row>
    <row r="25870" spans="1:12">
      <c r="A25870" t="e">
        <f ca="1">E00251524982021</f>
        <v>#NAME?</v>
      </c>
      <c r="B25870">
        <v>439</v>
      </c>
      <c r="C25870" t="s">
        <v>416</v>
      </c>
      <c r="D25870" s="1">
        <v>41061</v>
      </c>
      <c r="F25870">
        <v>1</v>
      </c>
      <c r="G25870">
        <v>460</v>
      </c>
      <c r="H25870" t="s">
        <v>16</v>
      </c>
      <c r="J25870" t="s">
        <v>14</v>
      </c>
      <c r="K25870">
        <v>38</v>
      </c>
      <c r="L25870" t="s">
        <v>15</v>
      </c>
    </row>
    <row r="25871" spans="1:12">
      <c r="A25871" t="e">
        <f ca="1">E00251514152121</f>
        <v>#NAME?</v>
      </c>
      <c r="B25871">
        <v>702</v>
      </c>
      <c r="C25871" t="s">
        <v>293</v>
      </c>
      <c r="D25871" s="1">
        <v>41282</v>
      </c>
      <c r="F25871">
        <v>6</v>
      </c>
      <c r="G25871">
        <v>7233</v>
      </c>
      <c r="H25871" t="s">
        <v>412</v>
      </c>
      <c r="J25871" t="s">
        <v>14</v>
      </c>
      <c r="K25871">
        <v>55</v>
      </c>
      <c r="L25871" t="s">
        <v>15</v>
      </c>
    </row>
    <row r="25872" spans="1:12">
      <c r="A25872" t="e">
        <f ca="1">E00251427221921</f>
        <v>#NAME?</v>
      </c>
      <c r="B25872">
        <v>10</v>
      </c>
      <c r="C25872" t="s">
        <v>18</v>
      </c>
      <c r="D25872" s="1">
        <v>42738</v>
      </c>
      <c r="F25872">
        <v>1</v>
      </c>
      <c r="G25872">
        <v>2749</v>
      </c>
      <c r="H25872" t="s">
        <v>147</v>
      </c>
      <c r="J25872" t="s">
        <v>14</v>
      </c>
      <c r="K25872">
        <v>60</v>
      </c>
      <c r="L25872" t="s">
        <v>15</v>
      </c>
    </row>
    <row r="25873" spans="1:12">
      <c r="A25873" t="e">
        <f ca="1">E00251427221921</f>
        <v>#NAME?</v>
      </c>
      <c r="B25873">
        <v>10</v>
      </c>
      <c r="C25873" t="s">
        <v>18</v>
      </c>
      <c r="D25873" s="1">
        <v>42775</v>
      </c>
      <c r="F25873">
        <v>3</v>
      </c>
      <c r="G25873">
        <v>4019</v>
      </c>
      <c r="H25873" t="s">
        <v>26</v>
      </c>
      <c r="J25873" t="s">
        <v>14</v>
      </c>
      <c r="K25873">
        <v>60</v>
      </c>
      <c r="L25873" t="s">
        <v>15</v>
      </c>
    </row>
    <row r="25874" spans="1:12">
      <c r="A25874" t="e">
        <f ca="1">E00251514152121</f>
        <v>#NAME?</v>
      </c>
      <c r="B25874">
        <v>702</v>
      </c>
      <c r="C25874" t="s">
        <v>293</v>
      </c>
      <c r="D25874" s="1">
        <v>42552</v>
      </c>
      <c r="F25874">
        <v>4</v>
      </c>
      <c r="G25874">
        <v>78321</v>
      </c>
      <c r="H25874" t="s">
        <v>490</v>
      </c>
      <c r="J25874" t="s">
        <v>14</v>
      </c>
      <c r="K25874">
        <v>59</v>
      </c>
      <c r="L25874" t="s">
        <v>22</v>
      </c>
    </row>
    <row r="25875" spans="1:12">
      <c r="A25875" t="e">
        <f ca="1">E00251514152121</f>
        <v>#NAME?</v>
      </c>
      <c r="B25875">
        <v>703</v>
      </c>
      <c r="C25875" t="s">
        <v>305</v>
      </c>
      <c r="D25875" s="1">
        <v>41325</v>
      </c>
      <c r="F25875">
        <v>4</v>
      </c>
      <c r="G25875">
        <v>40490</v>
      </c>
      <c r="H25875" t="s">
        <v>815</v>
      </c>
      <c r="J25875" t="s">
        <v>14</v>
      </c>
      <c r="K25875">
        <v>56</v>
      </c>
      <c r="L25875" t="s">
        <v>15</v>
      </c>
    </row>
    <row r="25876" spans="1:12">
      <c r="A25876" t="e">
        <f ca="1">E00251619839221</f>
        <v>#NAME?</v>
      </c>
      <c r="B25876">
        <v>455</v>
      </c>
      <c r="C25876" t="s">
        <v>312</v>
      </c>
      <c r="D25876" s="1">
        <v>42684</v>
      </c>
      <c r="F25876">
        <v>3</v>
      </c>
      <c r="G25876">
        <v>7904</v>
      </c>
      <c r="H25876" t="s">
        <v>75</v>
      </c>
      <c r="J25876" t="s">
        <v>14</v>
      </c>
      <c r="K25876">
        <v>53</v>
      </c>
      <c r="L25876" t="s">
        <v>22</v>
      </c>
    </row>
    <row r="25877" spans="1:12">
      <c r="A25877" t="e">
        <f ca="1">E00251514152121</f>
        <v>#NAME?</v>
      </c>
      <c r="B25877">
        <v>703</v>
      </c>
      <c r="C25877" t="s">
        <v>305</v>
      </c>
      <c r="D25877" s="1">
        <v>42810</v>
      </c>
      <c r="F25877">
        <v>5</v>
      </c>
      <c r="G25877">
        <v>4549</v>
      </c>
      <c r="H25877" t="s">
        <v>69</v>
      </c>
      <c r="J25877" t="s">
        <v>14</v>
      </c>
      <c r="K25877">
        <v>60</v>
      </c>
      <c r="L25877" t="s">
        <v>15</v>
      </c>
    </row>
    <row r="25878" spans="1:12">
      <c r="A25878" t="e">
        <f ca="1">E00251427218921</f>
        <v>#NAME?</v>
      </c>
      <c r="B25878">
        <v>10</v>
      </c>
      <c r="C25878" t="s">
        <v>18</v>
      </c>
      <c r="D25878" s="1">
        <v>43067</v>
      </c>
      <c r="F25878">
        <v>3</v>
      </c>
      <c r="G25878">
        <v>34690</v>
      </c>
      <c r="H25878" t="s">
        <v>118</v>
      </c>
      <c r="J25878" t="s">
        <v>14</v>
      </c>
      <c r="K25878">
        <v>56</v>
      </c>
      <c r="L25878" t="s">
        <v>15</v>
      </c>
    </row>
    <row r="25879" spans="1:12">
      <c r="A25879" t="e">
        <f ca="1">E00251427218921</f>
        <v>#NAME?</v>
      </c>
      <c r="B25879">
        <v>10</v>
      </c>
      <c r="C25879" t="s">
        <v>18</v>
      </c>
      <c r="D25879" s="1">
        <v>43091</v>
      </c>
      <c r="F25879">
        <v>1</v>
      </c>
      <c r="G25879">
        <v>5990</v>
      </c>
      <c r="H25879" t="s">
        <v>60</v>
      </c>
      <c r="J25879" t="s">
        <v>14</v>
      </c>
      <c r="K25879">
        <v>56</v>
      </c>
      <c r="L25879" t="s">
        <v>15</v>
      </c>
    </row>
    <row r="25880" spans="1:12">
      <c r="A25880" t="e">
        <f ca="1">E00251514752621</f>
        <v>#NAME?</v>
      </c>
      <c r="B25880">
        <v>481</v>
      </c>
      <c r="C25880" t="s">
        <v>402</v>
      </c>
      <c r="D25880" s="1">
        <v>42766</v>
      </c>
      <c r="F25880">
        <v>2</v>
      </c>
      <c r="G25880">
        <v>7823</v>
      </c>
      <c r="H25880" t="s">
        <v>282</v>
      </c>
      <c r="J25880" t="s">
        <v>14</v>
      </c>
      <c r="K25880">
        <v>57</v>
      </c>
      <c r="L25880" t="s">
        <v>22</v>
      </c>
    </row>
    <row r="25881" spans="1:12">
      <c r="A25881" t="e">
        <f ca="1">E00251429212121</f>
        <v>#NAME?</v>
      </c>
      <c r="B25881">
        <v>695</v>
      </c>
      <c r="C25881" t="s">
        <v>257</v>
      </c>
      <c r="D25881" s="1">
        <v>41397</v>
      </c>
      <c r="F25881">
        <v>6</v>
      </c>
      <c r="G25881">
        <v>7273</v>
      </c>
      <c r="H25881" t="s">
        <v>543</v>
      </c>
      <c r="J25881" t="s">
        <v>14</v>
      </c>
      <c r="K25881">
        <v>40</v>
      </c>
      <c r="L25881" t="s">
        <v>15</v>
      </c>
    </row>
    <row r="25882" spans="1:12">
      <c r="A25882" t="e">
        <f ca="1">E00251424821221</f>
        <v>#NAME?</v>
      </c>
      <c r="B25882">
        <v>122</v>
      </c>
      <c r="C25882" t="s">
        <v>522</v>
      </c>
      <c r="D25882" s="1">
        <v>41148</v>
      </c>
      <c r="F25882">
        <v>1</v>
      </c>
      <c r="G25882">
        <v>71595</v>
      </c>
      <c r="H25882" t="s">
        <v>672</v>
      </c>
      <c r="J25882" t="s">
        <v>14</v>
      </c>
      <c r="K25882">
        <v>56</v>
      </c>
      <c r="L25882" t="s">
        <v>15</v>
      </c>
    </row>
    <row r="25883" spans="1:12">
      <c r="A25883" t="e">
        <f ca="1">E00251424821221</f>
        <v>#NAME?</v>
      </c>
      <c r="B25883">
        <v>122</v>
      </c>
      <c r="C25883" t="s">
        <v>522</v>
      </c>
      <c r="D25883" s="1">
        <v>41543</v>
      </c>
      <c r="F25883">
        <v>1</v>
      </c>
      <c r="G25883">
        <v>25000</v>
      </c>
      <c r="H25883" t="s">
        <v>178</v>
      </c>
      <c r="J25883" t="s">
        <v>14</v>
      </c>
      <c r="K25883">
        <v>57</v>
      </c>
      <c r="L25883" t="s">
        <v>15</v>
      </c>
    </row>
    <row r="25884" spans="1:12">
      <c r="A25884" t="e">
        <f ca="1">E00251429251821</f>
        <v>#NAME?</v>
      </c>
      <c r="B25884">
        <v>290</v>
      </c>
      <c r="C25884" t="s">
        <v>449</v>
      </c>
      <c r="D25884" s="1">
        <v>42765</v>
      </c>
      <c r="F25884">
        <v>1</v>
      </c>
      <c r="G25884">
        <v>7175</v>
      </c>
      <c r="H25884" t="s">
        <v>689</v>
      </c>
      <c r="J25884" t="s">
        <v>14</v>
      </c>
      <c r="K25884">
        <v>56</v>
      </c>
      <c r="L25884" t="s">
        <v>15</v>
      </c>
    </row>
    <row r="25885" spans="1:12">
      <c r="A25885" t="e">
        <f ca="1">E00251429251821</f>
        <v>#NAME?</v>
      </c>
      <c r="B25885">
        <v>294</v>
      </c>
      <c r="C25885" t="s">
        <v>61</v>
      </c>
      <c r="D25885" s="1">
        <v>41025</v>
      </c>
      <c r="F25885">
        <v>4</v>
      </c>
      <c r="G25885">
        <v>7820</v>
      </c>
      <c r="H25885" t="s">
        <v>233</v>
      </c>
      <c r="J25885" t="s">
        <v>14</v>
      </c>
      <c r="K25885">
        <v>52</v>
      </c>
      <c r="L25885" t="s">
        <v>22</v>
      </c>
    </row>
    <row r="25886" spans="1:12">
      <c r="A25886" t="e">
        <f ca="1">E00251429251821</f>
        <v>#NAME?</v>
      </c>
      <c r="B25886">
        <v>297</v>
      </c>
      <c r="C25886" t="s">
        <v>411</v>
      </c>
      <c r="D25886" s="1">
        <v>42588</v>
      </c>
      <c r="F25886">
        <v>5</v>
      </c>
      <c r="G25886">
        <v>43391</v>
      </c>
      <c r="H25886" t="s">
        <v>810</v>
      </c>
      <c r="J25886" t="s">
        <v>14</v>
      </c>
      <c r="K25886">
        <v>56</v>
      </c>
      <c r="L25886" t="s">
        <v>15</v>
      </c>
    </row>
    <row r="25887" spans="1:12">
      <c r="A25887" t="e">
        <f ca="1">E00251533153821</f>
        <v>#NAME?</v>
      </c>
      <c r="B25887">
        <v>726</v>
      </c>
      <c r="C25887" t="s">
        <v>167</v>
      </c>
      <c r="D25887" s="1">
        <v>41832</v>
      </c>
      <c r="F25887">
        <v>1</v>
      </c>
      <c r="G25887">
        <v>7880</v>
      </c>
      <c r="H25887" t="s">
        <v>213</v>
      </c>
      <c r="I25887" t="s">
        <v>56</v>
      </c>
      <c r="J25887" t="s">
        <v>57</v>
      </c>
      <c r="K25887">
        <v>58</v>
      </c>
      <c r="L25887" t="s">
        <v>22</v>
      </c>
    </row>
    <row r="25888" spans="1:12">
      <c r="A25888" t="e">
        <f ca="1">E00251429696221</f>
        <v>#NAME?</v>
      </c>
      <c r="B25888">
        <v>199</v>
      </c>
      <c r="C25888" t="s">
        <v>681</v>
      </c>
      <c r="D25888" s="1">
        <v>41044</v>
      </c>
      <c r="F25888">
        <v>1</v>
      </c>
      <c r="G25888">
        <v>5929</v>
      </c>
      <c r="H25888" t="s">
        <v>606</v>
      </c>
      <c r="J25888" t="s">
        <v>14</v>
      </c>
      <c r="K25888">
        <v>62</v>
      </c>
      <c r="L25888" t="s">
        <v>15</v>
      </c>
    </row>
    <row r="25889" spans="1:12">
      <c r="A25889" t="e">
        <f ca="1">E00251429696221</f>
        <v>#NAME?</v>
      </c>
      <c r="B25889">
        <v>199</v>
      </c>
      <c r="C25889" t="s">
        <v>681</v>
      </c>
      <c r="D25889" s="1">
        <v>42787</v>
      </c>
      <c r="F25889">
        <v>1</v>
      </c>
      <c r="G25889">
        <v>3051</v>
      </c>
      <c r="H25889" t="s">
        <v>13</v>
      </c>
      <c r="J25889" t="s">
        <v>14</v>
      </c>
      <c r="K25889">
        <v>67</v>
      </c>
      <c r="L25889" t="s">
        <v>15</v>
      </c>
    </row>
    <row r="25890" spans="1:12">
      <c r="A25890" t="e">
        <f ca="1">E00251617547621</f>
        <v>#NAME?</v>
      </c>
      <c r="B25890">
        <v>490</v>
      </c>
      <c r="C25890" t="s">
        <v>158</v>
      </c>
      <c r="D25890" s="1">
        <v>42356</v>
      </c>
      <c r="F25890">
        <v>1</v>
      </c>
      <c r="G25890">
        <v>7242</v>
      </c>
      <c r="H25890" t="s">
        <v>93</v>
      </c>
      <c r="J25890" t="s">
        <v>14</v>
      </c>
      <c r="K25890">
        <v>65</v>
      </c>
      <c r="L25890" t="s">
        <v>15</v>
      </c>
    </row>
    <row r="25891" spans="1:12">
      <c r="A25891" t="e">
        <f ca="1">E00251429251821</f>
        <v>#NAME?</v>
      </c>
      <c r="B25891">
        <v>753</v>
      </c>
      <c r="C25891" t="s">
        <v>545</v>
      </c>
      <c r="D25891" s="1">
        <v>42724</v>
      </c>
      <c r="F25891">
        <v>2</v>
      </c>
      <c r="G25891">
        <v>71900</v>
      </c>
      <c r="H25891" t="s">
        <v>1584</v>
      </c>
      <c r="I25891" t="s">
        <v>56</v>
      </c>
      <c r="J25891" t="s">
        <v>57</v>
      </c>
      <c r="K25891">
        <v>56</v>
      </c>
      <c r="L25891" t="s">
        <v>15</v>
      </c>
    </row>
    <row r="25892" spans="1:12">
      <c r="A25892" t="e">
        <f ca="1">E00251429251821</f>
        <v>#NAME?</v>
      </c>
      <c r="B25892">
        <v>753</v>
      </c>
      <c r="C25892" t="s">
        <v>545</v>
      </c>
      <c r="D25892" s="1">
        <v>42775</v>
      </c>
      <c r="F25892">
        <v>1</v>
      </c>
      <c r="G25892">
        <v>3381</v>
      </c>
      <c r="H25892" t="s">
        <v>1603</v>
      </c>
      <c r="I25892" t="s">
        <v>56</v>
      </c>
      <c r="J25892" t="s">
        <v>57</v>
      </c>
      <c r="K25892">
        <v>56</v>
      </c>
      <c r="L25892" t="s">
        <v>15</v>
      </c>
    </row>
    <row r="25893" spans="1:12">
      <c r="A25893" t="e">
        <f ca="1">E00251429728821</f>
        <v>#NAME?</v>
      </c>
      <c r="B25893">
        <v>165</v>
      </c>
      <c r="C25893" t="s">
        <v>461</v>
      </c>
      <c r="D25893" s="1">
        <v>42970</v>
      </c>
      <c r="F25893">
        <v>1</v>
      </c>
      <c r="G25893">
        <v>7822</v>
      </c>
      <c r="H25893" t="s">
        <v>495</v>
      </c>
      <c r="J25893" t="s">
        <v>14</v>
      </c>
      <c r="K25893">
        <v>62</v>
      </c>
      <c r="L25893" t="s">
        <v>22</v>
      </c>
    </row>
    <row r="25894" spans="1:12">
      <c r="A25894" t="e">
        <f ca="1">E00251429706621</f>
        <v>#NAME?</v>
      </c>
      <c r="B25894">
        <v>2863</v>
      </c>
      <c r="C25894" t="s">
        <v>701</v>
      </c>
      <c r="D25894" s="1">
        <v>41295</v>
      </c>
      <c r="F25894">
        <v>1</v>
      </c>
      <c r="G25894">
        <v>2720</v>
      </c>
      <c r="H25894" t="s">
        <v>65</v>
      </c>
      <c r="J25894" t="s">
        <v>14</v>
      </c>
      <c r="K25894">
        <v>45</v>
      </c>
      <c r="L25894" t="s">
        <v>15</v>
      </c>
    </row>
    <row r="25895" spans="1:12">
      <c r="A25895" t="e">
        <f ca="1">E00251529551021</f>
        <v>#NAME?</v>
      </c>
      <c r="B25895">
        <v>201</v>
      </c>
      <c r="C25895" t="s">
        <v>636</v>
      </c>
      <c r="D25895" s="1">
        <v>41884</v>
      </c>
      <c r="F25895">
        <v>1</v>
      </c>
      <c r="G25895">
        <v>53550</v>
      </c>
      <c r="H25895" t="s">
        <v>345</v>
      </c>
      <c r="J25895" t="s">
        <v>14</v>
      </c>
      <c r="K25895">
        <v>48</v>
      </c>
      <c r="L25895" t="s">
        <v>15</v>
      </c>
    </row>
    <row r="25896" spans="1:12">
      <c r="A25896" t="e">
        <f ca="1">E00251439638221</f>
        <v>#NAME?</v>
      </c>
      <c r="B25896">
        <v>4374</v>
      </c>
      <c r="C25896" t="s">
        <v>898</v>
      </c>
      <c r="D25896" s="1">
        <v>42766</v>
      </c>
      <c r="F25896">
        <v>6</v>
      </c>
      <c r="G25896">
        <v>2720</v>
      </c>
      <c r="H25896" t="s">
        <v>65</v>
      </c>
      <c r="J25896" t="s">
        <v>14</v>
      </c>
      <c r="K25896">
        <v>56</v>
      </c>
      <c r="L25896" t="s">
        <v>15</v>
      </c>
    </row>
    <row r="25897" spans="1:12">
      <c r="A25897" t="e">
        <f ca="1">E00251429290121</f>
        <v>#NAME?</v>
      </c>
      <c r="B25897">
        <v>295</v>
      </c>
      <c r="C25897" t="s">
        <v>435</v>
      </c>
      <c r="D25897" s="1">
        <v>42171</v>
      </c>
      <c r="F25897">
        <v>1</v>
      </c>
      <c r="G25897">
        <v>49390</v>
      </c>
      <c r="H25897" t="s">
        <v>59</v>
      </c>
      <c r="J25897" t="s">
        <v>14</v>
      </c>
      <c r="K25897">
        <v>53</v>
      </c>
      <c r="L25897" t="s">
        <v>15</v>
      </c>
    </row>
    <row r="25898" spans="1:12">
      <c r="A25898" t="e">
        <f ca="1">E00251513734821</f>
        <v>#NAME?</v>
      </c>
      <c r="B25898">
        <v>703</v>
      </c>
      <c r="C25898" t="s">
        <v>305</v>
      </c>
      <c r="D25898" s="1">
        <v>41386</v>
      </c>
      <c r="F25898">
        <v>5</v>
      </c>
      <c r="G25898">
        <v>3004</v>
      </c>
      <c r="H25898" t="s">
        <v>104</v>
      </c>
      <c r="J25898" t="s">
        <v>14</v>
      </c>
      <c r="K25898">
        <v>47</v>
      </c>
      <c r="L25898" t="s">
        <v>15</v>
      </c>
    </row>
    <row r="25899" spans="1:12">
      <c r="A25899" t="e">
        <f ca="1">E00251513734821</f>
        <v>#NAME?</v>
      </c>
      <c r="B25899">
        <v>703</v>
      </c>
      <c r="C25899" t="s">
        <v>305</v>
      </c>
      <c r="D25899" s="1">
        <v>41568</v>
      </c>
      <c r="F25899">
        <v>2</v>
      </c>
      <c r="G25899">
        <v>4549</v>
      </c>
      <c r="H25899" t="s">
        <v>69</v>
      </c>
      <c r="J25899" t="s">
        <v>14</v>
      </c>
      <c r="K25899">
        <v>48</v>
      </c>
      <c r="L25899" t="s">
        <v>15</v>
      </c>
    </row>
    <row r="25900" spans="1:12">
      <c r="A25900" t="e">
        <f ca="1">E00251513734821</f>
        <v>#NAME?</v>
      </c>
      <c r="B25900">
        <v>703</v>
      </c>
      <c r="C25900" t="s">
        <v>305</v>
      </c>
      <c r="D25900" s="1">
        <v>41669</v>
      </c>
      <c r="F25900">
        <v>3</v>
      </c>
      <c r="G25900">
        <v>7811</v>
      </c>
      <c r="H25900" t="s">
        <v>878</v>
      </c>
      <c r="J25900" t="s">
        <v>14</v>
      </c>
      <c r="K25900">
        <v>48</v>
      </c>
      <c r="L25900" t="s">
        <v>22</v>
      </c>
    </row>
    <row r="25901" spans="1:12">
      <c r="A25901" t="e">
        <f ca="1">E00251424800621</f>
        <v>#NAME?</v>
      </c>
      <c r="B25901">
        <v>108</v>
      </c>
      <c r="C25901" t="s">
        <v>481</v>
      </c>
      <c r="D25901" s="1">
        <v>41921</v>
      </c>
      <c r="F25901">
        <v>3</v>
      </c>
      <c r="G25901">
        <v>49390</v>
      </c>
      <c r="H25901" t="s">
        <v>59</v>
      </c>
      <c r="J25901" t="s">
        <v>14</v>
      </c>
      <c r="K25901">
        <v>48</v>
      </c>
      <c r="L25901" t="s">
        <v>15</v>
      </c>
    </row>
    <row r="25902" spans="1:12">
      <c r="A25902" t="e">
        <f ca="1">E00251424800621</f>
        <v>#NAME?</v>
      </c>
      <c r="B25902">
        <v>108</v>
      </c>
      <c r="C25902" t="s">
        <v>481</v>
      </c>
      <c r="D25902" s="1">
        <v>42419</v>
      </c>
      <c r="F25902">
        <v>4</v>
      </c>
      <c r="G25902">
        <v>49390</v>
      </c>
      <c r="H25902" t="s">
        <v>59</v>
      </c>
      <c r="J25902" t="s">
        <v>14</v>
      </c>
      <c r="K25902">
        <v>50</v>
      </c>
      <c r="L25902" t="s">
        <v>15</v>
      </c>
    </row>
    <row r="25903" spans="1:12">
      <c r="A25903" t="e">
        <f ca="1">E00251424800621</f>
        <v>#NAME?</v>
      </c>
      <c r="B25903">
        <v>108</v>
      </c>
      <c r="C25903" t="s">
        <v>481</v>
      </c>
      <c r="D25903" s="1">
        <v>42765</v>
      </c>
      <c r="F25903">
        <v>1</v>
      </c>
      <c r="G25903">
        <v>7231</v>
      </c>
      <c r="H25903" t="s">
        <v>128</v>
      </c>
      <c r="J25903" t="s">
        <v>14</v>
      </c>
      <c r="K25903">
        <v>51</v>
      </c>
      <c r="L25903" t="s">
        <v>15</v>
      </c>
    </row>
    <row r="25904" spans="1:12">
      <c r="A25904" t="e">
        <f ca="1">E00251417971421</f>
        <v>#NAME?</v>
      </c>
      <c r="B25904">
        <v>51</v>
      </c>
      <c r="C25904" t="s">
        <v>372</v>
      </c>
      <c r="D25904" s="1">
        <v>42880</v>
      </c>
      <c r="F25904">
        <v>1</v>
      </c>
      <c r="G25904">
        <v>78609</v>
      </c>
      <c r="H25904" t="s">
        <v>240</v>
      </c>
      <c r="J25904" t="s">
        <v>14</v>
      </c>
      <c r="K25904">
        <v>54</v>
      </c>
      <c r="L25904" t="s">
        <v>22</v>
      </c>
    </row>
    <row r="25905" spans="1:12">
      <c r="A25905" t="e">
        <f ca="1">E00251429309821</f>
        <v>#NAME?</v>
      </c>
      <c r="B25905">
        <v>291</v>
      </c>
      <c r="C25905" t="s">
        <v>160</v>
      </c>
      <c r="D25905" s="1">
        <v>41416</v>
      </c>
      <c r="F25905">
        <v>3</v>
      </c>
      <c r="G25905">
        <v>4019</v>
      </c>
      <c r="H25905" t="s">
        <v>26</v>
      </c>
      <c r="J25905" t="s">
        <v>14</v>
      </c>
      <c r="K25905">
        <v>64</v>
      </c>
      <c r="L25905" t="s">
        <v>15</v>
      </c>
    </row>
    <row r="25906" spans="1:12">
      <c r="A25906" t="e">
        <f ca="1">E00251439908221</f>
        <v>#NAME?</v>
      </c>
      <c r="B25906">
        <v>189</v>
      </c>
      <c r="C25906" t="s">
        <v>58</v>
      </c>
      <c r="D25906" s="1">
        <v>42321</v>
      </c>
      <c r="F25906">
        <v>1</v>
      </c>
      <c r="G25906">
        <v>49390</v>
      </c>
      <c r="H25906" t="s">
        <v>59</v>
      </c>
      <c r="J25906" t="s">
        <v>14</v>
      </c>
      <c r="K25906">
        <v>59</v>
      </c>
      <c r="L25906" t="s">
        <v>15</v>
      </c>
    </row>
    <row r="25907" spans="1:12">
      <c r="A25907" t="e">
        <f ca="1">E00251626568221</f>
        <v>#NAME?</v>
      </c>
      <c r="B25907">
        <v>695</v>
      </c>
      <c r="C25907" t="s">
        <v>257</v>
      </c>
      <c r="D25907" s="1">
        <v>42944</v>
      </c>
      <c r="F25907">
        <v>1</v>
      </c>
      <c r="G25907">
        <v>6929</v>
      </c>
      <c r="H25907" t="s">
        <v>36</v>
      </c>
      <c r="J25907" t="s">
        <v>14</v>
      </c>
      <c r="K25907">
        <v>57</v>
      </c>
      <c r="L25907" t="s">
        <v>15</v>
      </c>
    </row>
    <row r="25908" spans="1:12">
      <c r="A25908" t="e">
        <f ca="1">E00251513734821</f>
        <v>#NAME?</v>
      </c>
      <c r="B25908">
        <v>703</v>
      </c>
      <c r="C25908" t="s">
        <v>305</v>
      </c>
      <c r="D25908" s="1">
        <v>42444</v>
      </c>
      <c r="F25908">
        <v>4</v>
      </c>
      <c r="G25908">
        <v>78321</v>
      </c>
      <c r="H25908" t="s">
        <v>490</v>
      </c>
      <c r="J25908" t="s">
        <v>14</v>
      </c>
      <c r="K25908">
        <v>50</v>
      </c>
      <c r="L25908" t="s">
        <v>22</v>
      </c>
    </row>
    <row r="25909" spans="1:12">
      <c r="A25909" t="e">
        <f ca="1">E00251513734821</f>
        <v>#NAME?</v>
      </c>
      <c r="B25909">
        <v>703</v>
      </c>
      <c r="C25909" t="s">
        <v>305</v>
      </c>
      <c r="D25909" s="1">
        <v>42537</v>
      </c>
      <c r="F25909">
        <v>3</v>
      </c>
      <c r="G25909">
        <v>4549</v>
      </c>
      <c r="H25909" t="s">
        <v>69</v>
      </c>
      <c r="J25909" t="s">
        <v>14</v>
      </c>
      <c r="K25909">
        <v>51</v>
      </c>
      <c r="L25909" t="s">
        <v>15</v>
      </c>
    </row>
    <row r="25910" spans="1:12">
      <c r="A25910" t="e">
        <f ca="1">E00251513734821</f>
        <v>#NAME?</v>
      </c>
      <c r="B25910">
        <v>703</v>
      </c>
      <c r="C25910" t="s">
        <v>305</v>
      </c>
      <c r="D25910" s="1">
        <v>42570</v>
      </c>
      <c r="F25910">
        <v>3</v>
      </c>
      <c r="G25910">
        <v>4549</v>
      </c>
      <c r="H25910" t="s">
        <v>69</v>
      </c>
      <c r="J25910" t="s">
        <v>14</v>
      </c>
      <c r="K25910">
        <v>51</v>
      </c>
      <c r="L25910" t="s">
        <v>15</v>
      </c>
    </row>
    <row r="25911" spans="1:12">
      <c r="A25911" t="e">
        <f ca="1">E00251513734821</f>
        <v>#NAME?</v>
      </c>
      <c r="B25911">
        <v>703</v>
      </c>
      <c r="C25911" t="s">
        <v>305</v>
      </c>
      <c r="D25911" s="1">
        <v>42738</v>
      </c>
      <c r="F25911">
        <v>2</v>
      </c>
      <c r="G25911">
        <v>7242</v>
      </c>
      <c r="H25911" t="s">
        <v>93</v>
      </c>
      <c r="J25911" t="s">
        <v>14</v>
      </c>
      <c r="K25911">
        <v>51</v>
      </c>
      <c r="L25911" t="s">
        <v>15</v>
      </c>
    </row>
    <row r="25912" spans="1:12">
      <c r="A25912" t="e">
        <f ca="1">E00251513734821</f>
        <v>#NAME?</v>
      </c>
      <c r="B25912">
        <v>703</v>
      </c>
      <c r="C25912" t="s">
        <v>305</v>
      </c>
      <c r="D25912" s="1">
        <v>42803</v>
      </c>
      <c r="F25912">
        <v>3</v>
      </c>
      <c r="G25912">
        <v>4549</v>
      </c>
      <c r="H25912" t="s">
        <v>69</v>
      </c>
      <c r="J25912" t="s">
        <v>14</v>
      </c>
      <c r="K25912">
        <v>51</v>
      </c>
      <c r="L25912" t="s">
        <v>15</v>
      </c>
    </row>
    <row r="25913" spans="1:12">
      <c r="A25913" t="e">
        <f ca="1">E00251432267921</f>
        <v>#NAME?</v>
      </c>
      <c r="B25913">
        <v>454</v>
      </c>
      <c r="C25913" t="s">
        <v>179</v>
      </c>
      <c r="D25913" s="1">
        <v>42494</v>
      </c>
      <c r="F25913">
        <v>4</v>
      </c>
      <c r="G25913">
        <v>72871</v>
      </c>
      <c r="H25913" t="s">
        <v>685</v>
      </c>
      <c r="J25913" t="s">
        <v>14</v>
      </c>
      <c r="K25913">
        <v>51</v>
      </c>
      <c r="L25913" t="s">
        <v>15</v>
      </c>
    </row>
    <row r="25914" spans="1:12">
      <c r="A25914" t="e">
        <f ca="1">E00251537633921</f>
        <v>#NAME?</v>
      </c>
      <c r="B25914">
        <v>458</v>
      </c>
      <c r="C25914" t="s">
        <v>275</v>
      </c>
      <c r="D25914" s="1">
        <v>42401</v>
      </c>
      <c r="F25914">
        <v>2</v>
      </c>
      <c r="G25914">
        <v>41091</v>
      </c>
      <c r="H25914" t="s">
        <v>975</v>
      </c>
      <c r="J25914" t="s">
        <v>14</v>
      </c>
      <c r="K25914">
        <v>52</v>
      </c>
      <c r="L25914" t="s">
        <v>15</v>
      </c>
    </row>
    <row r="25915" spans="1:12">
      <c r="A25915" t="e">
        <f ca="1">E00251537633921</f>
        <v>#NAME?</v>
      </c>
      <c r="B25915">
        <v>1028</v>
      </c>
      <c r="C25915" t="s">
        <v>127</v>
      </c>
      <c r="D25915" s="1">
        <v>43077</v>
      </c>
      <c r="F25915">
        <v>1</v>
      </c>
      <c r="G25915">
        <v>7850</v>
      </c>
      <c r="H25915" t="s">
        <v>393</v>
      </c>
      <c r="I25915" t="s">
        <v>127</v>
      </c>
      <c r="J25915" t="s">
        <v>57</v>
      </c>
      <c r="K25915">
        <v>54</v>
      </c>
      <c r="L25915" t="s">
        <v>22</v>
      </c>
    </row>
    <row r="25916" spans="1:12">
      <c r="A25916" t="e">
        <f ca="1">E00251429309821</f>
        <v>#NAME?</v>
      </c>
      <c r="B25916">
        <v>291</v>
      </c>
      <c r="C25916" t="s">
        <v>160</v>
      </c>
      <c r="D25916" s="1">
        <v>41487</v>
      </c>
      <c r="F25916">
        <v>2</v>
      </c>
      <c r="G25916">
        <v>25000</v>
      </c>
      <c r="H25916" t="s">
        <v>178</v>
      </c>
      <c r="J25916" t="s">
        <v>14</v>
      </c>
      <c r="K25916">
        <v>64</v>
      </c>
      <c r="L25916" t="s">
        <v>15</v>
      </c>
    </row>
    <row r="25917" spans="1:12">
      <c r="A25917" t="e">
        <f ca="1">E00251429309821</f>
        <v>#NAME?</v>
      </c>
      <c r="B25917">
        <v>291</v>
      </c>
      <c r="C25917" t="s">
        <v>160</v>
      </c>
      <c r="D25917" s="1">
        <v>42178</v>
      </c>
      <c r="F25917">
        <v>2</v>
      </c>
      <c r="G25917">
        <v>4019</v>
      </c>
      <c r="H25917" t="s">
        <v>26</v>
      </c>
      <c r="J25917" t="s">
        <v>14</v>
      </c>
      <c r="K25917">
        <v>66</v>
      </c>
      <c r="L25917" t="s">
        <v>15</v>
      </c>
    </row>
    <row r="25918" spans="1:12">
      <c r="A25918" t="e">
        <f ca="1">E00251429309821</f>
        <v>#NAME?</v>
      </c>
      <c r="B25918">
        <v>291</v>
      </c>
      <c r="C25918" t="s">
        <v>160</v>
      </c>
      <c r="D25918" s="1">
        <v>42440</v>
      </c>
      <c r="F25918">
        <v>3</v>
      </c>
      <c r="G25918">
        <v>4019</v>
      </c>
      <c r="H25918" t="s">
        <v>26</v>
      </c>
      <c r="J25918" t="s">
        <v>14</v>
      </c>
      <c r="K25918">
        <v>67</v>
      </c>
      <c r="L25918" t="s">
        <v>15</v>
      </c>
    </row>
    <row r="25919" spans="1:12">
      <c r="A25919" t="e">
        <f ca="1">E00251439908221</f>
        <v>#NAME?</v>
      </c>
      <c r="B25919">
        <v>189</v>
      </c>
      <c r="C25919" t="s">
        <v>58</v>
      </c>
      <c r="D25919" s="1">
        <v>43081</v>
      </c>
      <c r="F25919">
        <v>3</v>
      </c>
      <c r="G25919">
        <v>73390</v>
      </c>
      <c r="H25919" t="s">
        <v>66</v>
      </c>
      <c r="J25919" t="s">
        <v>14</v>
      </c>
      <c r="K25919">
        <v>61</v>
      </c>
      <c r="L25919" t="s">
        <v>15</v>
      </c>
    </row>
    <row r="25920" spans="1:12">
      <c r="A25920" t="e">
        <f ca="1">E00251537637021</f>
        <v>#NAME?</v>
      </c>
      <c r="B25920">
        <v>443</v>
      </c>
      <c r="C25920" t="s">
        <v>582</v>
      </c>
      <c r="D25920" s="1">
        <v>41561</v>
      </c>
      <c r="F25920">
        <v>1</v>
      </c>
      <c r="G25920">
        <v>4019</v>
      </c>
      <c r="H25920" t="s">
        <v>26</v>
      </c>
      <c r="J25920" t="s">
        <v>14</v>
      </c>
      <c r="K25920">
        <v>49</v>
      </c>
      <c r="L25920" t="s">
        <v>15</v>
      </c>
    </row>
    <row r="25921" spans="1:12">
      <c r="A25921" t="e">
        <f ca="1">E00251537637021</f>
        <v>#NAME?</v>
      </c>
      <c r="B25921">
        <v>443</v>
      </c>
      <c r="C25921" t="s">
        <v>582</v>
      </c>
      <c r="D25921" s="1">
        <v>41572</v>
      </c>
      <c r="F25921">
        <v>1</v>
      </c>
      <c r="G25921">
        <v>4019</v>
      </c>
      <c r="H25921" t="s">
        <v>26</v>
      </c>
      <c r="J25921" t="s">
        <v>14</v>
      </c>
      <c r="K25921">
        <v>49</v>
      </c>
      <c r="L25921" t="s">
        <v>15</v>
      </c>
    </row>
    <row r="25922" spans="1:12">
      <c r="A25922" t="e">
        <f ca="1">E00251537637021</f>
        <v>#NAME?</v>
      </c>
      <c r="B25922">
        <v>443</v>
      </c>
      <c r="C25922" t="s">
        <v>582</v>
      </c>
      <c r="D25922" s="1">
        <v>42828</v>
      </c>
      <c r="F25922">
        <v>1</v>
      </c>
      <c r="G25922">
        <v>7295</v>
      </c>
      <c r="H25922" t="s">
        <v>76</v>
      </c>
      <c r="J25922" t="s">
        <v>14</v>
      </c>
      <c r="K25922">
        <v>52</v>
      </c>
      <c r="L25922" t="s">
        <v>15</v>
      </c>
    </row>
    <row r="25923" spans="1:12">
      <c r="A25923" t="e">
        <f ca="1">E00251513734821</f>
        <v>#NAME?</v>
      </c>
      <c r="B25923">
        <v>703</v>
      </c>
      <c r="C25923" t="s">
        <v>305</v>
      </c>
      <c r="D25923" s="1">
        <v>43053</v>
      </c>
      <c r="F25923">
        <v>6</v>
      </c>
      <c r="G25923">
        <v>5699</v>
      </c>
      <c r="H25923" t="s">
        <v>329</v>
      </c>
      <c r="J25923" t="s">
        <v>14</v>
      </c>
      <c r="K25923">
        <v>52</v>
      </c>
      <c r="L25923" t="s">
        <v>15</v>
      </c>
    </row>
    <row r="25924" spans="1:12">
      <c r="A25924" t="e">
        <f ca="1">E00251513734821</f>
        <v>#NAME?</v>
      </c>
      <c r="B25924">
        <v>703</v>
      </c>
      <c r="C25924" t="s">
        <v>305</v>
      </c>
      <c r="D25924" s="1">
        <v>43073</v>
      </c>
      <c r="F25924">
        <v>4</v>
      </c>
      <c r="G25924">
        <v>78321</v>
      </c>
      <c r="H25924" t="s">
        <v>490</v>
      </c>
      <c r="J25924" t="s">
        <v>14</v>
      </c>
      <c r="K25924">
        <v>52</v>
      </c>
      <c r="L25924" t="s">
        <v>22</v>
      </c>
    </row>
    <row r="25925" spans="1:12">
      <c r="A25925" t="e">
        <f ca="1">E00251513734821</f>
        <v>#NAME?</v>
      </c>
      <c r="B25925">
        <v>703</v>
      </c>
      <c r="C25925" t="s">
        <v>305</v>
      </c>
      <c r="D25925" s="1">
        <v>43087</v>
      </c>
      <c r="F25925">
        <v>6</v>
      </c>
      <c r="G25925">
        <v>5699</v>
      </c>
      <c r="H25925" t="s">
        <v>329</v>
      </c>
      <c r="J25925" t="s">
        <v>14</v>
      </c>
      <c r="K25925">
        <v>52</v>
      </c>
      <c r="L25925" t="s">
        <v>15</v>
      </c>
    </row>
    <row r="25926" spans="1:12">
      <c r="A25926" t="e">
        <f ca="1">E00251527038021</f>
        <v>#NAME?</v>
      </c>
      <c r="B25926">
        <v>1</v>
      </c>
      <c r="C25926" t="s">
        <v>234</v>
      </c>
      <c r="D25926" s="1">
        <v>42800</v>
      </c>
      <c r="F25926">
        <v>3</v>
      </c>
      <c r="G25926">
        <v>56400</v>
      </c>
      <c r="H25926" t="s">
        <v>91</v>
      </c>
      <c r="I25926" t="s">
        <v>56</v>
      </c>
      <c r="J25926" t="s">
        <v>57</v>
      </c>
      <c r="K25926">
        <v>59</v>
      </c>
      <c r="L25926" t="s">
        <v>15</v>
      </c>
    </row>
    <row r="25927" spans="1:12">
      <c r="A25927" t="e">
        <f ca="1">E00251527038021</f>
        <v>#NAME?</v>
      </c>
      <c r="B25927">
        <v>11</v>
      </c>
      <c r="C25927" t="s">
        <v>245</v>
      </c>
      <c r="D25927" s="1">
        <v>41836</v>
      </c>
      <c r="F25927">
        <v>1</v>
      </c>
      <c r="G25927">
        <v>6071</v>
      </c>
      <c r="H25927" t="s">
        <v>1285</v>
      </c>
      <c r="J25927" t="s">
        <v>14</v>
      </c>
      <c r="K25927">
        <v>56</v>
      </c>
      <c r="L25927" t="s">
        <v>15</v>
      </c>
    </row>
    <row r="25928" spans="1:12">
      <c r="A25928" t="e">
        <f ca="1">E00251532587421</f>
        <v>#NAME?</v>
      </c>
      <c r="B25928">
        <v>445</v>
      </c>
      <c r="C25928" t="s">
        <v>23</v>
      </c>
      <c r="D25928" s="1">
        <v>42237</v>
      </c>
      <c r="F25928">
        <v>2</v>
      </c>
      <c r="G25928">
        <v>49300</v>
      </c>
      <c r="H25928" t="s">
        <v>228</v>
      </c>
      <c r="J25928" t="s">
        <v>14</v>
      </c>
      <c r="K25928">
        <v>51</v>
      </c>
      <c r="L25928" t="s">
        <v>15</v>
      </c>
    </row>
    <row r="25929" spans="1:12">
      <c r="A25929" t="e">
        <f ca="1">E00251718095121</f>
        <v>#NAME?</v>
      </c>
      <c r="B25929">
        <v>702</v>
      </c>
      <c r="C25929" t="s">
        <v>293</v>
      </c>
      <c r="D25929" s="1">
        <v>42359</v>
      </c>
      <c r="F25929">
        <v>1</v>
      </c>
      <c r="G25929">
        <v>1119</v>
      </c>
      <c r="H25929" t="s">
        <v>638</v>
      </c>
      <c r="J25929" t="s">
        <v>14</v>
      </c>
      <c r="K25929">
        <v>45</v>
      </c>
      <c r="L25929" t="s">
        <v>15</v>
      </c>
    </row>
    <row r="25930" spans="1:12">
      <c r="A25930" t="e">
        <f ca="1">E00251532489321</f>
        <v>#NAME?</v>
      </c>
      <c r="B25930">
        <v>336</v>
      </c>
      <c r="C25930" t="s">
        <v>901</v>
      </c>
      <c r="D25930" s="1">
        <v>41733</v>
      </c>
      <c r="F25930">
        <v>1</v>
      </c>
      <c r="G25930">
        <v>5990</v>
      </c>
      <c r="H25930" t="s">
        <v>60</v>
      </c>
      <c r="J25930" t="s">
        <v>14</v>
      </c>
      <c r="K25930">
        <v>39</v>
      </c>
      <c r="L25930" t="s">
        <v>15</v>
      </c>
    </row>
    <row r="25931" spans="1:12">
      <c r="A25931" t="e">
        <f ca="1">E00251531925021</f>
        <v>#NAME?</v>
      </c>
      <c r="B25931">
        <v>703</v>
      </c>
      <c r="C25931" t="s">
        <v>305</v>
      </c>
      <c r="D25931" s="1">
        <v>41795</v>
      </c>
      <c r="F25931">
        <v>1</v>
      </c>
      <c r="G25931">
        <v>5533</v>
      </c>
      <c r="H25931" t="s">
        <v>537</v>
      </c>
      <c r="J25931" t="s">
        <v>14</v>
      </c>
      <c r="K25931">
        <v>47</v>
      </c>
      <c r="L25931" t="s">
        <v>15</v>
      </c>
    </row>
    <row r="25932" spans="1:12">
      <c r="A25932" t="e">
        <f ca="1">E00251531925021</f>
        <v>#NAME?</v>
      </c>
      <c r="B25932">
        <v>703</v>
      </c>
      <c r="C25932" t="s">
        <v>305</v>
      </c>
      <c r="D25932" s="1">
        <v>42185</v>
      </c>
      <c r="F25932">
        <v>3</v>
      </c>
      <c r="G25932">
        <v>5533</v>
      </c>
      <c r="H25932" t="s">
        <v>537</v>
      </c>
      <c r="J25932" t="s">
        <v>14</v>
      </c>
      <c r="K25932">
        <v>48</v>
      </c>
      <c r="L25932" t="s">
        <v>15</v>
      </c>
    </row>
    <row r="25933" spans="1:12">
      <c r="A25933" t="e">
        <f ca="1">E00251531925021</f>
        <v>#NAME?</v>
      </c>
      <c r="B25933">
        <v>703</v>
      </c>
      <c r="C25933" t="s">
        <v>305</v>
      </c>
      <c r="D25933" s="1">
        <v>43025</v>
      </c>
      <c r="F25933">
        <v>5</v>
      </c>
      <c r="G25933">
        <v>5533</v>
      </c>
      <c r="H25933" t="s">
        <v>537</v>
      </c>
      <c r="J25933" t="s">
        <v>14</v>
      </c>
      <c r="K25933">
        <v>50</v>
      </c>
      <c r="L25933" t="s">
        <v>15</v>
      </c>
    </row>
    <row r="25934" spans="1:12">
      <c r="A25934" t="e">
        <f ca="1">E00251531925021</f>
        <v>#NAME?</v>
      </c>
      <c r="B25934">
        <v>703</v>
      </c>
      <c r="C25934" t="s">
        <v>305</v>
      </c>
      <c r="D25934" s="1">
        <v>43025</v>
      </c>
      <c r="F25934">
        <v>6</v>
      </c>
      <c r="G25934">
        <v>3004</v>
      </c>
      <c r="H25934" t="s">
        <v>104</v>
      </c>
      <c r="J25934" t="s">
        <v>14</v>
      </c>
      <c r="K25934">
        <v>50</v>
      </c>
      <c r="L25934" t="s">
        <v>15</v>
      </c>
    </row>
    <row r="25935" spans="1:12">
      <c r="A25935" t="e">
        <f ca="1">E00251531925021</f>
        <v>#NAME?</v>
      </c>
      <c r="B25935">
        <v>703</v>
      </c>
      <c r="C25935" t="s">
        <v>305</v>
      </c>
      <c r="D25935" s="1">
        <v>43081</v>
      </c>
      <c r="F25935">
        <v>2</v>
      </c>
      <c r="G25935">
        <v>2724</v>
      </c>
      <c r="H25935" t="s">
        <v>73</v>
      </c>
      <c r="J25935" t="s">
        <v>14</v>
      </c>
      <c r="K25935">
        <v>50</v>
      </c>
      <c r="L25935" t="s">
        <v>15</v>
      </c>
    </row>
    <row r="25936" spans="1:12">
      <c r="A25936" t="e">
        <f ca="1">E00251531527121</f>
        <v>#NAME?</v>
      </c>
      <c r="B25936">
        <v>1786</v>
      </c>
      <c r="C25936" t="s">
        <v>37</v>
      </c>
      <c r="D25936" s="1">
        <v>42772</v>
      </c>
      <c r="F25936">
        <v>3</v>
      </c>
      <c r="G25936">
        <v>25000</v>
      </c>
      <c r="H25936" t="s">
        <v>178</v>
      </c>
      <c r="J25936" t="s">
        <v>14</v>
      </c>
      <c r="K25936">
        <v>65</v>
      </c>
      <c r="L25936" t="s">
        <v>15</v>
      </c>
    </row>
    <row r="25937" spans="1:12">
      <c r="A25937" t="e">
        <f ca="1">E00251429396421</f>
        <v>#NAME?</v>
      </c>
      <c r="B25937">
        <v>276</v>
      </c>
      <c r="C25937" t="s">
        <v>122</v>
      </c>
      <c r="D25937" s="1">
        <v>41089</v>
      </c>
      <c r="F25937">
        <v>5</v>
      </c>
      <c r="G25937">
        <v>6918</v>
      </c>
      <c r="H25937" t="s">
        <v>443</v>
      </c>
      <c r="J25937" t="s">
        <v>14</v>
      </c>
      <c r="K25937">
        <v>55</v>
      </c>
      <c r="L25937" t="s">
        <v>15</v>
      </c>
    </row>
    <row r="25938" spans="1:12">
      <c r="A25938" t="e">
        <f ca="1">E00251429396421</f>
        <v>#NAME?</v>
      </c>
      <c r="B25938">
        <v>276</v>
      </c>
      <c r="C25938" t="s">
        <v>122</v>
      </c>
      <c r="D25938" s="1">
        <v>41624</v>
      </c>
      <c r="F25938">
        <v>2</v>
      </c>
      <c r="G25938">
        <v>49390</v>
      </c>
      <c r="H25938" t="s">
        <v>59</v>
      </c>
      <c r="J25938" t="s">
        <v>14</v>
      </c>
      <c r="K25938">
        <v>56</v>
      </c>
      <c r="L25938" t="s">
        <v>15</v>
      </c>
    </row>
    <row r="25939" spans="1:12">
      <c r="A25939" t="e">
        <f ca="1">E00251432430821</f>
        <v>#NAME?</v>
      </c>
      <c r="B25939">
        <v>500</v>
      </c>
      <c r="C25939" t="s">
        <v>161</v>
      </c>
      <c r="D25939" s="1">
        <v>42261</v>
      </c>
      <c r="F25939">
        <v>1</v>
      </c>
      <c r="G25939">
        <v>71940</v>
      </c>
      <c r="H25939" t="s">
        <v>135</v>
      </c>
      <c r="J25939" t="s">
        <v>14</v>
      </c>
      <c r="K25939">
        <v>57</v>
      </c>
      <c r="L25939" t="s">
        <v>15</v>
      </c>
    </row>
    <row r="25940" spans="1:12">
      <c r="A25940" t="e">
        <f ca="1">E00251432430821</f>
        <v>#NAME?</v>
      </c>
      <c r="B25940">
        <v>500</v>
      </c>
      <c r="C25940" t="s">
        <v>161</v>
      </c>
      <c r="D25940" s="1">
        <v>42313</v>
      </c>
      <c r="F25940">
        <v>1</v>
      </c>
      <c r="G25940">
        <v>460</v>
      </c>
      <c r="H25940" t="s">
        <v>16</v>
      </c>
      <c r="J25940" t="s">
        <v>14</v>
      </c>
      <c r="K25940">
        <v>57</v>
      </c>
      <c r="L25940" t="s">
        <v>15</v>
      </c>
    </row>
    <row r="25941" spans="1:12">
      <c r="A25941" t="e">
        <f ca="1">E00251532291121</f>
        <v>#NAME?</v>
      </c>
      <c r="B25941">
        <v>497</v>
      </c>
      <c r="C25941" t="s">
        <v>141</v>
      </c>
      <c r="D25941" s="1">
        <v>42930</v>
      </c>
      <c r="F25941">
        <v>2</v>
      </c>
      <c r="G25941">
        <v>27800</v>
      </c>
      <c r="H25941" t="s">
        <v>145</v>
      </c>
      <c r="J25941" t="s">
        <v>14</v>
      </c>
      <c r="K25941">
        <v>62</v>
      </c>
      <c r="L25941" t="s">
        <v>15</v>
      </c>
    </row>
    <row r="25942" spans="1:12">
      <c r="A25942" t="e">
        <f ca="1">E00251532291121</f>
        <v>#NAME?</v>
      </c>
      <c r="B25942">
        <v>6046</v>
      </c>
      <c r="C25942" t="s">
        <v>98</v>
      </c>
      <c r="D25942" s="1">
        <v>42391</v>
      </c>
      <c r="E25942">
        <v>5</v>
      </c>
      <c r="F25942">
        <v>3</v>
      </c>
      <c r="G25942">
        <v>78057</v>
      </c>
      <c r="H25942" t="s">
        <v>140</v>
      </c>
      <c r="J25942" t="s">
        <v>34</v>
      </c>
      <c r="K25942">
        <v>61</v>
      </c>
      <c r="L25942" t="s">
        <v>22</v>
      </c>
    </row>
    <row r="25943" spans="1:12">
      <c r="A25943" t="e">
        <f ca="1">E00251514273221</f>
        <v>#NAME?</v>
      </c>
      <c r="B25943">
        <v>299</v>
      </c>
      <c r="C25943" t="s">
        <v>729</v>
      </c>
      <c r="D25943" s="1">
        <v>41624</v>
      </c>
      <c r="F25943">
        <v>5</v>
      </c>
      <c r="G25943">
        <v>78830</v>
      </c>
      <c r="H25943" t="s">
        <v>297</v>
      </c>
      <c r="J25943" t="s">
        <v>14</v>
      </c>
      <c r="K25943">
        <v>55</v>
      </c>
      <c r="L25943" t="s">
        <v>22</v>
      </c>
    </row>
    <row r="25944" spans="1:12">
      <c r="A25944" t="e">
        <f ca="1">E00251514273221</f>
        <v>#NAME?</v>
      </c>
      <c r="B25944">
        <v>299</v>
      </c>
      <c r="C25944" t="s">
        <v>729</v>
      </c>
      <c r="D25944" s="1">
        <v>41717</v>
      </c>
      <c r="F25944">
        <v>2</v>
      </c>
      <c r="G25944">
        <v>3540</v>
      </c>
      <c r="H25944" t="s">
        <v>436</v>
      </c>
      <c r="J25944" t="s">
        <v>14</v>
      </c>
      <c r="K25944">
        <v>55</v>
      </c>
      <c r="L25944" t="s">
        <v>15</v>
      </c>
    </row>
    <row r="25945" spans="1:12">
      <c r="A25945" t="e">
        <f ca="1">E00251514273221</f>
        <v>#NAME?</v>
      </c>
      <c r="B25945">
        <v>299</v>
      </c>
      <c r="C25945" t="s">
        <v>729</v>
      </c>
      <c r="D25945" s="1">
        <v>41858</v>
      </c>
      <c r="F25945">
        <v>2</v>
      </c>
      <c r="G25945">
        <v>3540</v>
      </c>
      <c r="H25945" t="s">
        <v>436</v>
      </c>
      <c r="J25945" t="s">
        <v>14</v>
      </c>
      <c r="K25945">
        <v>56</v>
      </c>
      <c r="L25945" t="s">
        <v>15</v>
      </c>
    </row>
    <row r="25946" spans="1:12">
      <c r="A25946" t="e">
        <f ca="1">E00251432302421</f>
        <v>#NAME?</v>
      </c>
      <c r="B25946">
        <v>497</v>
      </c>
      <c r="C25946" t="s">
        <v>141</v>
      </c>
      <c r="D25946" s="1">
        <v>42338</v>
      </c>
      <c r="F25946">
        <v>2</v>
      </c>
      <c r="G25946">
        <v>1748</v>
      </c>
      <c r="H25946" t="s">
        <v>907</v>
      </c>
      <c r="J25946" t="s">
        <v>14</v>
      </c>
      <c r="K25946">
        <v>57</v>
      </c>
      <c r="L25946" t="s">
        <v>15</v>
      </c>
    </row>
    <row r="25947" spans="1:12">
      <c r="A25947" t="e">
        <f ca="1">E00251430176021</f>
        <v>#NAME?</v>
      </c>
      <c r="B25947">
        <v>445</v>
      </c>
      <c r="C25947" t="s">
        <v>23</v>
      </c>
      <c r="D25947" s="1">
        <v>41617</v>
      </c>
      <c r="F25947">
        <v>1</v>
      </c>
      <c r="G25947">
        <v>4019</v>
      </c>
      <c r="H25947" t="s">
        <v>26</v>
      </c>
      <c r="J25947" t="s">
        <v>14</v>
      </c>
      <c r="K25947">
        <v>56</v>
      </c>
      <c r="L25947" t="s">
        <v>15</v>
      </c>
    </row>
    <row r="25948" spans="1:12">
      <c r="A25948" t="e">
        <f ca="1">E00251430176021</f>
        <v>#NAME?</v>
      </c>
      <c r="B25948">
        <v>445</v>
      </c>
      <c r="C25948" t="s">
        <v>23</v>
      </c>
      <c r="D25948" s="1">
        <v>42374</v>
      </c>
      <c r="F25948">
        <v>1</v>
      </c>
      <c r="G25948">
        <v>6809</v>
      </c>
      <c r="H25948" t="s">
        <v>790</v>
      </c>
      <c r="J25948" t="s">
        <v>14</v>
      </c>
      <c r="K25948">
        <v>58</v>
      </c>
      <c r="L25948" t="s">
        <v>15</v>
      </c>
    </row>
    <row r="25949" spans="1:12">
      <c r="A25949" t="e">
        <f ca="1">E00251429810321</f>
        <v>#NAME?</v>
      </c>
      <c r="B25949">
        <v>151</v>
      </c>
      <c r="C25949" t="s">
        <v>381</v>
      </c>
      <c r="D25949" s="1">
        <v>41928</v>
      </c>
      <c r="F25949">
        <v>3</v>
      </c>
      <c r="G25949">
        <v>27800</v>
      </c>
      <c r="H25949" t="s">
        <v>145</v>
      </c>
      <c r="J25949" t="s">
        <v>14</v>
      </c>
      <c r="K25949">
        <v>59</v>
      </c>
      <c r="L25949" t="s">
        <v>15</v>
      </c>
    </row>
    <row r="25950" spans="1:12">
      <c r="A25950" t="e">
        <f ca="1">E00251429810321</f>
        <v>#NAME?</v>
      </c>
      <c r="B25950">
        <v>151</v>
      </c>
      <c r="C25950" t="s">
        <v>381</v>
      </c>
      <c r="D25950" s="1">
        <v>41941</v>
      </c>
      <c r="F25950">
        <v>3</v>
      </c>
      <c r="G25950">
        <v>4019</v>
      </c>
      <c r="H25950" t="s">
        <v>26</v>
      </c>
      <c r="J25950" t="s">
        <v>14</v>
      </c>
      <c r="K25950">
        <v>59</v>
      </c>
      <c r="L25950" t="s">
        <v>15</v>
      </c>
    </row>
    <row r="25951" spans="1:12">
      <c r="A25951" t="e">
        <f ca="1">E00251424802621</f>
        <v>#NAME?</v>
      </c>
      <c r="B25951">
        <v>115</v>
      </c>
      <c r="C25951" t="s">
        <v>455</v>
      </c>
      <c r="D25951" s="1">
        <v>42810</v>
      </c>
      <c r="F25951">
        <v>5</v>
      </c>
      <c r="G25951">
        <v>4019</v>
      </c>
      <c r="H25951" t="s">
        <v>26</v>
      </c>
      <c r="J25951" t="s">
        <v>14</v>
      </c>
      <c r="K25951">
        <v>50</v>
      </c>
      <c r="L25951" t="s">
        <v>15</v>
      </c>
    </row>
    <row r="25952" spans="1:12">
      <c r="A25952" t="e">
        <f ca="1">E00251424802621</f>
        <v>#NAME?</v>
      </c>
      <c r="B25952">
        <v>115</v>
      </c>
      <c r="C25952" t="s">
        <v>455</v>
      </c>
      <c r="D25952" s="1">
        <v>42916</v>
      </c>
      <c r="F25952">
        <v>6</v>
      </c>
      <c r="G25952">
        <v>29620</v>
      </c>
      <c r="H25952" t="s">
        <v>460</v>
      </c>
      <c r="J25952" t="s">
        <v>14</v>
      </c>
      <c r="K25952">
        <v>51</v>
      </c>
      <c r="L25952" t="s">
        <v>15</v>
      </c>
    </row>
    <row r="25953" spans="1:12">
      <c r="A25953" t="e">
        <f ca="1">E00251424802621</f>
        <v>#NAME?</v>
      </c>
      <c r="B25953">
        <v>4941</v>
      </c>
      <c r="C25953" t="s">
        <v>357</v>
      </c>
      <c r="D25953" s="1">
        <v>43056</v>
      </c>
      <c r="F25953">
        <v>2</v>
      </c>
      <c r="G25953">
        <v>3051</v>
      </c>
      <c r="H25953" t="s">
        <v>13</v>
      </c>
      <c r="J25953" t="s">
        <v>14</v>
      </c>
      <c r="K25953">
        <v>51</v>
      </c>
      <c r="L25953" t="s">
        <v>15</v>
      </c>
    </row>
    <row r="25954" spans="1:12">
      <c r="A25954" t="e">
        <f ca="1">E00251513453021</f>
        <v>#NAME?</v>
      </c>
      <c r="B25954">
        <v>440</v>
      </c>
      <c r="C25954" t="s">
        <v>12</v>
      </c>
      <c r="D25954" s="1">
        <v>41081</v>
      </c>
      <c r="F25954">
        <v>1</v>
      </c>
      <c r="G25954">
        <v>61172</v>
      </c>
      <c r="H25954" t="s">
        <v>48</v>
      </c>
      <c r="J25954" t="s">
        <v>14</v>
      </c>
      <c r="K25954">
        <v>49</v>
      </c>
      <c r="L25954" t="s">
        <v>15</v>
      </c>
    </row>
    <row r="25955" spans="1:12">
      <c r="A25955" t="e">
        <f ca="1">E00251513453021</f>
        <v>#NAME?</v>
      </c>
      <c r="B25955">
        <v>440</v>
      </c>
      <c r="C25955" t="s">
        <v>12</v>
      </c>
      <c r="D25955" s="1">
        <v>41484</v>
      </c>
      <c r="F25955">
        <v>2</v>
      </c>
      <c r="G25955">
        <v>6959</v>
      </c>
      <c r="H25955" t="s">
        <v>1199</v>
      </c>
      <c r="J25955" t="s">
        <v>14</v>
      </c>
      <c r="K25955">
        <v>50</v>
      </c>
      <c r="L25955" t="s">
        <v>15</v>
      </c>
    </row>
    <row r="25956" spans="1:12">
      <c r="A25956" t="e">
        <f ca="1">E00251513453021</f>
        <v>#NAME?</v>
      </c>
      <c r="B25956">
        <v>440</v>
      </c>
      <c r="C25956" t="s">
        <v>12</v>
      </c>
      <c r="D25956" s="1">
        <v>43048</v>
      </c>
      <c r="F25956">
        <v>1</v>
      </c>
      <c r="G25956">
        <v>71940</v>
      </c>
      <c r="H25956" t="s">
        <v>135</v>
      </c>
      <c r="J25956" t="s">
        <v>14</v>
      </c>
      <c r="K25956">
        <v>54</v>
      </c>
      <c r="L25956" t="s">
        <v>15</v>
      </c>
    </row>
    <row r="25957" spans="1:12">
      <c r="A25957" t="e">
        <f ca="1">E00251513453021</f>
        <v>#NAME?</v>
      </c>
      <c r="B25957">
        <v>440</v>
      </c>
      <c r="C25957" t="s">
        <v>12</v>
      </c>
      <c r="D25957" s="1">
        <v>41484</v>
      </c>
      <c r="F25957">
        <v>1</v>
      </c>
      <c r="G25957">
        <v>7823</v>
      </c>
      <c r="H25957" t="s">
        <v>282</v>
      </c>
      <c r="J25957" t="s">
        <v>14</v>
      </c>
      <c r="K25957">
        <v>50</v>
      </c>
      <c r="L25957" t="s">
        <v>22</v>
      </c>
    </row>
    <row r="25958" spans="1:12">
      <c r="A25958" t="e">
        <f ca="1">E00251513363121</f>
        <v>#NAME?</v>
      </c>
      <c r="B25958">
        <v>445</v>
      </c>
      <c r="C25958" t="s">
        <v>23</v>
      </c>
      <c r="D25958" s="1">
        <v>41683</v>
      </c>
      <c r="F25958">
        <v>1</v>
      </c>
      <c r="G25958">
        <v>73300</v>
      </c>
      <c r="H25958" t="s">
        <v>86</v>
      </c>
      <c r="J25958" t="s">
        <v>14</v>
      </c>
      <c r="K25958">
        <v>63</v>
      </c>
      <c r="L25958" t="s">
        <v>15</v>
      </c>
    </row>
    <row r="25959" spans="1:12">
      <c r="A25959" t="e">
        <f ca="1">E00251513453021</f>
        <v>#NAME?</v>
      </c>
      <c r="B25959">
        <v>440</v>
      </c>
      <c r="C25959" t="s">
        <v>12</v>
      </c>
      <c r="D25959" s="1">
        <v>42747</v>
      </c>
      <c r="F25959">
        <v>1</v>
      </c>
      <c r="G25959">
        <v>2720</v>
      </c>
      <c r="H25959" t="s">
        <v>65</v>
      </c>
      <c r="J25959" t="s">
        <v>14</v>
      </c>
      <c r="K25959">
        <v>54</v>
      </c>
      <c r="L25959" t="s">
        <v>15</v>
      </c>
    </row>
    <row r="25960" spans="1:12">
      <c r="A25960" t="e">
        <f ca="1">E00251715553021</f>
        <v>#NAME?</v>
      </c>
      <c r="B25960">
        <v>62</v>
      </c>
      <c r="C25960" t="s">
        <v>20</v>
      </c>
      <c r="D25960" s="1">
        <v>42923</v>
      </c>
      <c r="F25960">
        <v>3</v>
      </c>
      <c r="G25960">
        <v>79029</v>
      </c>
      <c r="H25960" t="s">
        <v>21</v>
      </c>
      <c r="J25960" t="s">
        <v>14</v>
      </c>
      <c r="K25960">
        <v>58</v>
      </c>
      <c r="L25960" t="s">
        <v>22</v>
      </c>
    </row>
    <row r="25961" spans="1:12">
      <c r="A25961" t="e">
        <f ca="1">E00251715553021</f>
        <v>#NAME?</v>
      </c>
      <c r="B25961">
        <v>62</v>
      </c>
      <c r="C25961" t="s">
        <v>20</v>
      </c>
      <c r="D25961" s="1">
        <v>42935</v>
      </c>
      <c r="F25961">
        <v>1</v>
      </c>
      <c r="G25961">
        <v>25000</v>
      </c>
      <c r="H25961" t="s">
        <v>178</v>
      </c>
      <c r="J25961" t="s">
        <v>14</v>
      </c>
      <c r="K25961">
        <v>58</v>
      </c>
      <c r="L25961" t="s">
        <v>15</v>
      </c>
    </row>
    <row r="25962" spans="1:12">
      <c r="A25962" t="e">
        <f ca="1">E00251715553021</f>
        <v>#NAME?</v>
      </c>
      <c r="B25962">
        <v>62</v>
      </c>
      <c r="C25962" t="s">
        <v>20</v>
      </c>
      <c r="D25962" s="1">
        <v>41761</v>
      </c>
      <c r="F25962">
        <v>1</v>
      </c>
      <c r="G25962">
        <v>5645</v>
      </c>
      <c r="H25962" t="s">
        <v>1615</v>
      </c>
      <c r="J25962" t="s">
        <v>14</v>
      </c>
      <c r="K25962">
        <v>55</v>
      </c>
      <c r="L25962" t="s">
        <v>15</v>
      </c>
    </row>
    <row r="25963" spans="1:12">
      <c r="A25963" t="e">
        <f ca="1">E00251715553021</f>
        <v>#NAME?</v>
      </c>
      <c r="B25963">
        <v>62</v>
      </c>
      <c r="C25963" t="s">
        <v>20</v>
      </c>
      <c r="D25963" s="1">
        <v>42942</v>
      </c>
      <c r="F25963">
        <v>1</v>
      </c>
      <c r="G25963">
        <v>25000</v>
      </c>
      <c r="H25963" t="s">
        <v>178</v>
      </c>
      <c r="J25963" t="s">
        <v>14</v>
      </c>
      <c r="K25963">
        <v>58</v>
      </c>
      <c r="L25963" t="s">
        <v>15</v>
      </c>
    </row>
    <row r="25964" spans="1:12">
      <c r="A25964" t="e">
        <f ca="1">E00251513363121</f>
        <v>#NAME?</v>
      </c>
      <c r="B25964">
        <v>445</v>
      </c>
      <c r="C25964" t="s">
        <v>23</v>
      </c>
      <c r="D25964" s="1">
        <v>41628</v>
      </c>
      <c r="F25964">
        <v>1</v>
      </c>
      <c r="G25964">
        <v>7841</v>
      </c>
      <c r="H25964" t="s">
        <v>154</v>
      </c>
      <c r="J25964" t="s">
        <v>14</v>
      </c>
      <c r="K25964">
        <v>63</v>
      </c>
      <c r="L25964" t="s">
        <v>22</v>
      </c>
    </row>
    <row r="25965" spans="1:12">
      <c r="A25965" t="e">
        <f ca="1">E00251513363121</f>
        <v>#NAME?</v>
      </c>
      <c r="B25965">
        <v>445</v>
      </c>
      <c r="C25965" t="s">
        <v>23</v>
      </c>
      <c r="D25965" s="1">
        <v>41921</v>
      </c>
      <c r="F25965">
        <v>2</v>
      </c>
      <c r="G25965">
        <v>4549</v>
      </c>
      <c r="H25965" t="s">
        <v>69</v>
      </c>
      <c r="J25965" t="s">
        <v>14</v>
      </c>
      <c r="K25965">
        <v>64</v>
      </c>
      <c r="L25965" t="s">
        <v>15</v>
      </c>
    </row>
    <row r="25966" spans="1:12">
      <c r="A25966" t="e">
        <f ca="1">E00251513363121</f>
        <v>#NAME?</v>
      </c>
      <c r="B25966">
        <v>445</v>
      </c>
      <c r="C25966" t="s">
        <v>23</v>
      </c>
      <c r="D25966" s="1">
        <v>42167</v>
      </c>
      <c r="F25966">
        <v>1</v>
      </c>
      <c r="G25966">
        <v>30748</v>
      </c>
      <c r="H25966" t="s">
        <v>50</v>
      </c>
      <c r="J25966" t="s">
        <v>14</v>
      </c>
      <c r="K25966">
        <v>64</v>
      </c>
      <c r="L25966" t="s">
        <v>15</v>
      </c>
    </row>
    <row r="25967" spans="1:12">
      <c r="A25967" t="e">
        <f ca="1">E00251513453021</f>
        <v>#NAME?</v>
      </c>
      <c r="B25967">
        <v>440</v>
      </c>
      <c r="C25967" t="s">
        <v>12</v>
      </c>
      <c r="D25967" s="1">
        <v>42276</v>
      </c>
      <c r="F25967">
        <v>3</v>
      </c>
      <c r="G25967">
        <v>4019</v>
      </c>
      <c r="H25967" t="s">
        <v>26</v>
      </c>
      <c r="J25967" t="s">
        <v>14</v>
      </c>
      <c r="K25967">
        <v>52</v>
      </c>
      <c r="L25967" t="s">
        <v>15</v>
      </c>
    </row>
    <row r="25968" spans="1:12">
      <c r="A25968" t="e">
        <f ca="1">E00251531500821</f>
        <v>#NAME?</v>
      </c>
      <c r="B25968">
        <v>1786</v>
      </c>
      <c r="C25968" t="s">
        <v>37</v>
      </c>
      <c r="D25968" s="1">
        <v>42923</v>
      </c>
      <c r="F25968">
        <v>1</v>
      </c>
      <c r="G25968">
        <v>78650</v>
      </c>
      <c r="H25968" t="s">
        <v>414</v>
      </c>
      <c r="J25968" t="s">
        <v>14</v>
      </c>
      <c r="K25968">
        <v>48</v>
      </c>
      <c r="L25968" t="s">
        <v>22</v>
      </c>
    </row>
    <row r="25969" spans="1:12">
      <c r="A25969" t="e">
        <f ca="1">E00251430391921</f>
        <v>#NAME?</v>
      </c>
      <c r="B25969">
        <v>469</v>
      </c>
      <c r="C25969" t="s">
        <v>30</v>
      </c>
      <c r="D25969" s="1">
        <v>42403</v>
      </c>
      <c r="F25969">
        <v>1</v>
      </c>
      <c r="G25969">
        <v>3360</v>
      </c>
      <c r="H25969" t="s">
        <v>33</v>
      </c>
      <c r="J25969" t="s">
        <v>14</v>
      </c>
      <c r="K25969">
        <v>60</v>
      </c>
      <c r="L25969" t="s">
        <v>15</v>
      </c>
    </row>
    <row r="25970" spans="1:12">
      <c r="A25970" t="e">
        <f ca="1">E00251513363121</f>
        <v>#NAME?</v>
      </c>
      <c r="B25970">
        <v>445</v>
      </c>
      <c r="C25970" t="s">
        <v>23</v>
      </c>
      <c r="D25970" s="1">
        <v>42257</v>
      </c>
      <c r="F25970">
        <v>1</v>
      </c>
      <c r="G25970">
        <v>5950</v>
      </c>
      <c r="H25970" t="s">
        <v>24</v>
      </c>
      <c r="J25970" t="s">
        <v>14</v>
      </c>
      <c r="K25970">
        <v>65</v>
      </c>
      <c r="L25970" t="s">
        <v>15</v>
      </c>
    </row>
    <row r="25971" spans="1:12">
      <c r="A25971" t="e">
        <f t="shared" ref="A25971:A25980" ca="1" si="235">E00251429173021</f>
        <v>#NAME?</v>
      </c>
      <c r="B25971">
        <v>293</v>
      </c>
      <c r="C25971" t="s">
        <v>25</v>
      </c>
      <c r="D25971" s="1">
        <v>41053</v>
      </c>
      <c r="F25971">
        <v>2</v>
      </c>
      <c r="G25971">
        <v>71940</v>
      </c>
      <c r="H25971" t="s">
        <v>135</v>
      </c>
      <c r="J25971" t="s">
        <v>14</v>
      </c>
      <c r="K25971">
        <v>62</v>
      </c>
      <c r="L25971" t="s">
        <v>15</v>
      </c>
    </row>
    <row r="25972" spans="1:12">
      <c r="A25972" t="e">
        <f t="shared" ca="1" si="235"/>
        <v>#NAME?</v>
      </c>
      <c r="B25972">
        <v>293</v>
      </c>
      <c r="C25972" t="s">
        <v>25</v>
      </c>
      <c r="D25972" s="1">
        <v>41837</v>
      </c>
      <c r="F25972">
        <v>1</v>
      </c>
      <c r="G25972">
        <v>6970</v>
      </c>
      <c r="H25972" t="s">
        <v>978</v>
      </c>
      <c r="J25972" t="s">
        <v>14</v>
      </c>
      <c r="K25972">
        <v>64</v>
      </c>
      <c r="L25972" t="s">
        <v>15</v>
      </c>
    </row>
    <row r="25973" spans="1:12">
      <c r="A25973" t="e">
        <f t="shared" ca="1" si="235"/>
        <v>#NAME?</v>
      </c>
      <c r="B25973">
        <v>293</v>
      </c>
      <c r="C25973" t="s">
        <v>25</v>
      </c>
      <c r="D25973" s="1">
        <v>42136</v>
      </c>
      <c r="F25973">
        <v>1</v>
      </c>
      <c r="G25973">
        <v>4019</v>
      </c>
      <c r="H25973" t="s">
        <v>26</v>
      </c>
      <c r="J25973" t="s">
        <v>14</v>
      </c>
      <c r="K25973">
        <v>65</v>
      </c>
      <c r="L25973" t="s">
        <v>15</v>
      </c>
    </row>
    <row r="25974" spans="1:12">
      <c r="A25974" t="e">
        <f t="shared" ca="1" si="235"/>
        <v>#NAME?</v>
      </c>
      <c r="B25974">
        <v>293</v>
      </c>
      <c r="C25974" t="s">
        <v>25</v>
      </c>
      <c r="D25974" s="1">
        <v>41709</v>
      </c>
      <c r="F25974">
        <v>1</v>
      </c>
      <c r="G25974">
        <v>7804</v>
      </c>
      <c r="H25974" t="s">
        <v>43</v>
      </c>
      <c r="J25974" t="s">
        <v>14</v>
      </c>
      <c r="K25974">
        <v>64</v>
      </c>
      <c r="L25974" t="s">
        <v>22</v>
      </c>
    </row>
    <row r="25975" spans="1:12">
      <c r="A25975" t="e">
        <f t="shared" ca="1" si="235"/>
        <v>#NAME?</v>
      </c>
      <c r="B25975">
        <v>293</v>
      </c>
      <c r="C25975" t="s">
        <v>25</v>
      </c>
      <c r="D25975" s="1">
        <v>42685</v>
      </c>
      <c r="F25975">
        <v>2</v>
      </c>
      <c r="G25975">
        <v>4019</v>
      </c>
      <c r="H25975" t="s">
        <v>26</v>
      </c>
      <c r="J25975" t="s">
        <v>14</v>
      </c>
      <c r="K25975">
        <v>66</v>
      </c>
      <c r="L25975" t="s">
        <v>15</v>
      </c>
    </row>
    <row r="25976" spans="1:12">
      <c r="A25976" t="e">
        <f t="shared" ca="1" si="235"/>
        <v>#NAME?</v>
      </c>
      <c r="B25976">
        <v>293</v>
      </c>
      <c r="C25976" t="s">
        <v>25</v>
      </c>
      <c r="D25976" s="1">
        <v>41962</v>
      </c>
      <c r="F25976">
        <v>1</v>
      </c>
      <c r="G25976">
        <v>7841</v>
      </c>
      <c r="H25976" t="s">
        <v>154</v>
      </c>
      <c r="J25976" t="s">
        <v>14</v>
      </c>
      <c r="K25976">
        <v>64</v>
      </c>
      <c r="L25976" t="s">
        <v>22</v>
      </c>
    </row>
    <row r="25977" spans="1:12">
      <c r="A25977" t="e">
        <f t="shared" ca="1" si="235"/>
        <v>#NAME?</v>
      </c>
      <c r="B25977">
        <v>293</v>
      </c>
      <c r="C25977" t="s">
        <v>25</v>
      </c>
      <c r="D25977" s="1">
        <v>42300</v>
      </c>
      <c r="F25977">
        <v>2</v>
      </c>
      <c r="G25977">
        <v>4019</v>
      </c>
      <c r="H25977" t="s">
        <v>26</v>
      </c>
      <c r="J25977" t="s">
        <v>14</v>
      </c>
      <c r="K25977">
        <v>65</v>
      </c>
      <c r="L25977" t="s">
        <v>15</v>
      </c>
    </row>
    <row r="25978" spans="1:12">
      <c r="A25978" t="e">
        <f t="shared" ca="1" si="235"/>
        <v>#NAME?</v>
      </c>
      <c r="B25978">
        <v>293</v>
      </c>
      <c r="C25978" t="s">
        <v>25</v>
      </c>
      <c r="D25978" s="1">
        <v>42432</v>
      </c>
      <c r="F25978">
        <v>2</v>
      </c>
      <c r="G25978">
        <v>4019</v>
      </c>
      <c r="H25978" t="s">
        <v>26</v>
      </c>
      <c r="J25978" t="s">
        <v>14</v>
      </c>
      <c r="K25978">
        <v>66</v>
      </c>
      <c r="L25978" t="s">
        <v>15</v>
      </c>
    </row>
    <row r="25979" spans="1:12">
      <c r="A25979" t="e">
        <f t="shared" ca="1" si="235"/>
        <v>#NAME?</v>
      </c>
      <c r="B25979">
        <v>293</v>
      </c>
      <c r="C25979" t="s">
        <v>25</v>
      </c>
      <c r="D25979" s="1">
        <v>42485</v>
      </c>
      <c r="F25979">
        <v>2</v>
      </c>
      <c r="G25979">
        <v>4019</v>
      </c>
      <c r="H25979" t="s">
        <v>26</v>
      </c>
      <c r="J25979" t="s">
        <v>14</v>
      </c>
      <c r="K25979">
        <v>66</v>
      </c>
      <c r="L25979" t="s">
        <v>15</v>
      </c>
    </row>
    <row r="25980" spans="1:12">
      <c r="A25980" t="e">
        <f t="shared" ca="1" si="235"/>
        <v>#NAME?</v>
      </c>
      <c r="B25980">
        <v>293</v>
      </c>
      <c r="C25980" t="s">
        <v>25</v>
      </c>
      <c r="D25980" s="1">
        <v>42814</v>
      </c>
      <c r="F25980">
        <v>2</v>
      </c>
      <c r="G25980">
        <v>2720</v>
      </c>
      <c r="H25980" t="s">
        <v>65</v>
      </c>
      <c r="J25980" t="s">
        <v>14</v>
      </c>
      <c r="K25980">
        <v>67</v>
      </c>
      <c r="L25980" t="s">
        <v>15</v>
      </c>
    </row>
    <row r="25981" spans="1:12">
      <c r="A25981" t="e">
        <f ca="1">E00251531500821</f>
        <v>#NAME?</v>
      </c>
      <c r="B25981">
        <v>1786</v>
      </c>
      <c r="C25981" t="s">
        <v>37</v>
      </c>
      <c r="D25981" s="1">
        <v>41606</v>
      </c>
      <c r="F25981">
        <v>1</v>
      </c>
      <c r="G25981">
        <v>7999</v>
      </c>
      <c r="H25981" t="s">
        <v>80</v>
      </c>
      <c r="J25981" t="s">
        <v>14</v>
      </c>
      <c r="K25981">
        <v>44</v>
      </c>
      <c r="L25981" t="s">
        <v>15</v>
      </c>
    </row>
    <row r="25982" spans="1:12">
      <c r="A25982" t="e">
        <f ca="1">E00251531500821</f>
        <v>#NAME?</v>
      </c>
      <c r="B25982">
        <v>1786</v>
      </c>
      <c r="C25982" t="s">
        <v>37</v>
      </c>
      <c r="D25982" s="1">
        <v>42684</v>
      </c>
      <c r="F25982">
        <v>2</v>
      </c>
      <c r="G25982">
        <v>7999</v>
      </c>
      <c r="H25982" t="s">
        <v>80</v>
      </c>
      <c r="J25982" t="s">
        <v>14</v>
      </c>
      <c r="K25982">
        <v>47</v>
      </c>
      <c r="L25982" t="s">
        <v>15</v>
      </c>
    </row>
    <row r="25983" spans="1:12">
      <c r="A25983" t="e">
        <f ca="1">E00251513453021</f>
        <v>#NAME?</v>
      </c>
      <c r="B25983">
        <v>440</v>
      </c>
      <c r="C25983" t="s">
        <v>12</v>
      </c>
      <c r="D25983" s="1">
        <v>42530</v>
      </c>
      <c r="F25983">
        <v>3</v>
      </c>
      <c r="G25983">
        <v>6272</v>
      </c>
      <c r="H25983" t="s">
        <v>635</v>
      </c>
      <c r="J25983" t="s">
        <v>14</v>
      </c>
      <c r="K25983">
        <v>53</v>
      </c>
      <c r="L25983" t="s">
        <v>15</v>
      </c>
    </row>
    <row r="25984" spans="1:12">
      <c r="A25984" t="e">
        <f ca="1">E00251513453021</f>
        <v>#NAME?</v>
      </c>
      <c r="B25984">
        <v>4986</v>
      </c>
      <c r="C25984" t="s">
        <v>1616</v>
      </c>
      <c r="D25984" s="1">
        <v>41861</v>
      </c>
      <c r="F25984">
        <v>1</v>
      </c>
      <c r="G25984">
        <v>93</v>
      </c>
      <c r="H25984" t="s">
        <v>29</v>
      </c>
      <c r="J25984" t="s">
        <v>14</v>
      </c>
      <c r="K25984">
        <v>51</v>
      </c>
      <c r="L25984" t="s">
        <v>15</v>
      </c>
    </row>
    <row r="25985" spans="1:12">
      <c r="A25985" t="e">
        <f ca="1">E00251430391921</f>
        <v>#NAME?</v>
      </c>
      <c r="B25985">
        <v>469</v>
      </c>
      <c r="C25985" t="s">
        <v>30</v>
      </c>
      <c r="D25985" s="1">
        <v>42464</v>
      </c>
      <c r="F25985">
        <v>1</v>
      </c>
      <c r="G25985">
        <v>78906</v>
      </c>
      <c r="H25985" t="s">
        <v>31</v>
      </c>
      <c r="J25985" t="s">
        <v>14</v>
      </c>
      <c r="K25985">
        <v>61</v>
      </c>
      <c r="L25985" t="s">
        <v>22</v>
      </c>
    </row>
    <row r="25986" spans="1:12">
      <c r="A25986" t="e">
        <f ca="1">E00251430391921</f>
        <v>#NAME?</v>
      </c>
      <c r="B25986">
        <v>469</v>
      </c>
      <c r="C25986" t="s">
        <v>30</v>
      </c>
      <c r="D25986" s="1">
        <v>43038</v>
      </c>
      <c r="F25986">
        <v>2</v>
      </c>
      <c r="G25986">
        <v>53190</v>
      </c>
      <c r="H25986" t="s">
        <v>700</v>
      </c>
      <c r="J25986" t="s">
        <v>14</v>
      </c>
      <c r="K25986">
        <v>62</v>
      </c>
      <c r="L25986" t="s">
        <v>15</v>
      </c>
    </row>
    <row r="25987" spans="1:12">
      <c r="A25987" t="e">
        <f ca="1">E00251430391921</f>
        <v>#NAME?</v>
      </c>
      <c r="B25987">
        <v>469</v>
      </c>
      <c r="C25987" t="s">
        <v>30</v>
      </c>
      <c r="D25987" s="1">
        <v>41207</v>
      </c>
      <c r="F25987">
        <v>2</v>
      </c>
      <c r="G25987">
        <v>3798</v>
      </c>
      <c r="H25987" t="s">
        <v>902</v>
      </c>
      <c r="J25987" t="s">
        <v>14</v>
      </c>
      <c r="K25987">
        <v>57</v>
      </c>
      <c r="L25987" t="s">
        <v>15</v>
      </c>
    </row>
    <row r="25988" spans="1:12">
      <c r="A25988" t="e">
        <f ca="1">E00251430391921</f>
        <v>#NAME?</v>
      </c>
      <c r="B25988">
        <v>469</v>
      </c>
      <c r="C25988" t="s">
        <v>30</v>
      </c>
      <c r="D25988" s="1">
        <v>42942</v>
      </c>
      <c r="F25988">
        <v>1</v>
      </c>
      <c r="G25988">
        <v>53510</v>
      </c>
      <c r="H25988" t="s">
        <v>755</v>
      </c>
      <c r="J25988" t="s">
        <v>14</v>
      </c>
      <c r="K25988">
        <v>62</v>
      </c>
      <c r="L25988" t="s">
        <v>15</v>
      </c>
    </row>
    <row r="25989" spans="1:12">
      <c r="A25989" t="e">
        <f ca="1">E00251430391921</f>
        <v>#NAME?</v>
      </c>
      <c r="B25989">
        <v>469</v>
      </c>
      <c r="C25989" t="s">
        <v>30</v>
      </c>
      <c r="D25989" s="1">
        <v>42849</v>
      </c>
      <c r="F25989">
        <v>2</v>
      </c>
      <c r="G25989">
        <v>7862</v>
      </c>
      <c r="H25989" t="s">
        <v>27</v>
      </c>
      <c r="J25989" t="s">
        <v>14</v>
      </c>
      <c r="K25989">
        <v>62</v>
      </c>
      <c r="L25989" t="s">
        <v>22</v>
      </c>
    </row>
    <row r="25990" spans="1:12">
      <c r="A25990" t="e">
        <f ca="1">E00251513363121</f>
        <v>#NAME?</v>
      </c>
      <c r="B25990">
        <v>445</v>
      </c>
      <c r="C25990" t="s">
        <v>23</v>
      </c>
      <c r="D25990" s="1">
        <v>42405</v>
      </c>
      <c r="F25990">
        <v>1</v>
      </c>
      <c r="G25990">
        <v>73300</v>
      </c>
      <c r="H25990" t="s">
        <v>86</v>
      </c>
      <c r="J25990" t="s">
        <v>14</v>
      </c>
      <c r="K25990">
        <v>65</v>
      </c>
      <c r="L25990" t="s">
        <v>15</v>
      </c>
    </row>
    <row r="25991" spans="1:12">
      <c r="A25991" t="e">
        <f ca="1">E00251513363121</f>
        <v>#NAME?</v>
      </c>
      <c r="B25991">
        <v>445</v>
      </c>
      <c r="C25991" t="s">
        <v>23</v>
      </c>
      <c r="D25991" s="1">
        <v>42468</v>
      </c>
      <c r="F25991">
        <v>1</v>
      </c>
      <c r="G25991">
        <v>71940</v>
      </c>
      <c r="H25991" t="s">
        <v>135</v>
      </c>
      <c r="J25991" t="s">
        <v>14</v>
      </c>
      <c r="K25991">
        <v>65</v>
      </c>
      <c r="L25991" t="s">
        <v>15</v>
      </c>
    </row>
    <row r="25992" spans="1:12">
      <c r="A25992" t="e">
        <f ca="1">E00251430391921</f>
        <v>#NAME?</v>
      </c>
      <c r="B25992">
        <v>469</v>
      </c>
      <c r="C25992" t="s">
        <v>30</v>
      </c>
      <c r="D25992" s="1">
        <v>41204</v>
      </c>
      <c r="F25992">
        <v>1</v>
      </c>
      <c r="G25992">
        <v>3360</v>
      </c>
      <c r="H25992" t="s">
        <v>33</v>
      </c>
      <c r="J25992" t="s">
        <v>14</v>
      </c>
      <c r="K25992">
        <v>57</v>
      </c>
      <c r="L25992" t="s">
        <v>15</v>
      </c>
    </row>
    <row r="25993" spans="1:12">
      <c r="A25993" t="e">
        <f ca="1">E00251528898821</f>
        <v>#NAME?</v>
      </c>
      <c r="B25993">
        <v>4912</v>
      </c>
      <c r="C25993" t="s">
        <v>1231</v>
      </c>
      <c r="D25993" s="1">
        <v>41301</v>
      </c>
      <c r="F25993">
        <v>1</v>
      </c>
      <c r="G25993">
        <v>7089</v>
      </c>
      <c r="H25993" t="s">
        <v>487</v>
      </c>
      <c r="J25993" t="s">
        <v>14</v>
      </c>
      <c r="K25993">
        <v>59</v>
      </c>
      <c r="L25993" t="s">
        <v>15</v>
      </c>
    </row>
    <row r="25994" spans="1:12">
      <c r="A25994" t="e">
        <f ca="1">E00251528898821</f>
        <v>#NAME?</v>
      </c>
      <c r="B25994">
        <v>286</v>
      </c>
      <c r="C25994" t="s">
        <v>41</v>
      </c>
      <c r="D25994" s="1">
        <v>41575</v>
      </c>
      <c r="F25994">
        <v>1</v>
      </c>
      <c r="G25994">
        <v>7243</v>
      </c>
      <c r="H25994" t="s">
        <v>42</v>
      </c>
      <c r="J25994" t="s">
        <v>14</v>
      </c>
      <c r="K25994">
        <v>60</v>
      </c>
      <c r="L25994" t="s">
        <v>15</v>
      </c>
    </row>
    <row r="25995" spans="1:12">
      <c r="A25995" t="e">
        <f ca="1">E00251513453021</f>
        <v>#NAME?</v>
      </c>
      <c r="B25995">
        <v>440</v>
      </c>
      <c r="C25995" t="s">
        <v>12</v>
      </c>
      <c r="D25995" s="1">
        <v>42047</v>
      </c>
      <c r="F25995">
        <v>3</v>
      </c>
      <c r="G25995">
        <v>7062</v>
      </c>
      <c r="H25995" t="s">
        <v>97</v>
      </c>
      <c r="J25995" t="s">
        <v>14</v>
      </c>
      <c r="K25995">
        <v>52</v>
      </c>
      <c r="L25995" t="s">
        <v>15</v>
      </c>
    </row>
    <row r="25996" spans="1:12">
      <c r="A25996" t="e">
        <f ca="1">E00251524963521</f>
        <v>#NAME?</v>
      </c>
      <c r="B25996">
        <v>1273</v>
      </c>
      <c r="C25996" t="s">
        <v>28</v>
      </c>
      <c r="D25996" s="1">
        <v>42711</v>
      </c>
      <c r="F25996">
        <v>2</v>
      </c>
      <c r="G25996">
        <v>2720</v>
      </c>
      <c r="H25996" t="s">
        <v>65</v>
      </c>
      <c r="J25996" t="s">
        <v>14</v>
      </c>
      <c r="K25996">
        <v>54</v>
      </c>
      <c r="L25996" t="s">
        <v>15</v>
      </c>
    </row>
    <row r="25997" spans="1:12">
      <c r="A25997" t="e">
        <f ca="1">E00251513453021</f>
        <v>#NAME?</v>
      </c>
      <c r="B25997">
        <v>440</v>
      </c>
      <c r="C25997" t="s">
        <v>12</v>
      </c>
      <c r="D25997" s="1">
        <v>41151</v>
      </c>
      <c r="F25997">
        <v>1</v>
      </c>
      <c r="G25997">
        <v>69279</v>
      </c>
      <c r="H25997" t="s">
        <v>1617</v>
      </c>
      <c r="J25997" t="s">
        <v>14</v>
      </c>
      <c r="K25997">
        <v>49</v>
      </c>
      <c r="L25997" t="s">
        <v>15</v>
      </c>
    </row>
    <row r="25998" spans="1:12">
      <c r="A25998" t="e">
        <f ca="1">E00251513453021</f>
        <v>#NAME?</v>
      </c>
      <c r="B25998">
        <v>440</v>
      </c>
      <c r="C25998" t="s">
        <v>12</v>
      </c>
      <c r="D25998" s="1">
        <v>42530</v>
      </c>
      <c r="F25998">
        <v>5</v>
      </c>
      <c r="G25998">
        <v>4019</v>
      </c>
      <c r="H25998" t="s">
        <v>26</v>
      </c>
      <c r="J25998" t="s">
        <v>14</v>
      </c>
      <c r="K25998">
        <v>53</v>
      </c>
      <c r="L25998" t="s">
        <v>15</v>
      </c>
    </row>
    <row r="25999" spans="1:12">
      <c r="A25999" t="e">
        <f ca="1">E00251513453021</f>
        <v>#NAME?</v>
      </c>
      <c r="B25999">
        <v>440</v>
      </c>
      <c r="C25999" t="s">
        <v>12</v>
      </c>
      <c r="D25999" s="1">
        <v>42551</v>
      </c>
      <c r="F25999">
        <v>2</v>
      </c>
      <c r="G25999">
        <v>4019</v>
      </c>
      <c r="H25999" t="s">
        <v>26</v>
      </c>
      <c r="J25999" t="s">
        <v>14</v>
      </c>
      <c r="K25999">
        <v>53</v>
      </c>
      <c r="L25999" t="s">
        <v>15</v>
      </c>
    </row>
    <row r="26000" spans="1:12">
      <c r="A26000" t="e">
        <f ca="1">E00251513453021</f>
        <v>#NAME?</v>
      </c>
      <c r="B26000">
        <v>440</v>
      </c>
      <c r="C26000" t="s">
        <v>12</v>
      </c>
      <c r="D26000" s="1">
        <v>43069</v>
      </c>
      <c r="F26000">
        <v>2</v>
      </c>
      <c r="G26000">
        <v>72190</v>
      </c>
      <c r="H26000" t="s">
        <v>341</v>
      </c>
      <c r="J26000" t="s">
        <v>14</v>
      </c>
      <c r="K26000">
        <v>54</v>
      </c>
      <c r="L26000" t="s">
        <v>15</v>
      </c>
    </row>
    <row r="26001" spans="1:12">
      <c r="A26001" t="e">
        <f ca="1">E00251513363121</f>
        <v>#NAME?</v>
      </c>
      <c r="B26001">
        <v>445</v>
      </c>
      <c r="C26001" t="s">
        <v>23</v>
      </c>
      <c r="D26001" s="1">
        <v>42811</v>
      </c>
      <c r="F26001">
        <v>1</v>
      </c>
      <c r="G26001">
        <v>5950</v>
      </c>
      <c r="H26001" t="s">
        <v>24</v>
      </c>
      <c r="J26001" t="s">
        <v>14</v>
      </c>
      <c r="K26001">
        <v>66</v>
      </c>
      <c r="L26001" t="s">
        <v>15</v>
      </c>
    </row>
    <row r="26002" spans="1:12">
      <c r="A26002" t="e">
        <f ca="1">E00251513363121</f>
        <v>#NAME?</v>
      </c>
      <c r="B26002">
        <v>445</v>
      </c>
      <c r="C26002" t="s">
        <v>23</v>
      </c>
      <c r="D26002" s="1">
        <v>42786</v>
      </c>
      <c r="F26002">
        <v>1</v>
      </c>
      <c r="G26002">
        <v>5950</v>
      </c>
      <c r="H26002" t="s">
        <v>24</v>
      </c>
      <c r="J26002" t="s">
        <v>14</v>
      </c>
      <c r="K26002">
        <v>66</v>
      </c>
      <c r="L26002" t="s">
        <v>15</v>
      </c>
    </row>
    <row r="26003" spans="1:12">
      <c r="A26003" t="e">
        <f ca="1">E00251424841521</f>
        <v>#NAME?</v>
      </c>
      <c r="B26003">
        <v>104</v>
      </c>
      <c r="C26003" t="s">
        <v>88</v>
      </c>
      <c r="D26003" s="1">
        <v>42054</v>
      </c>
      <c r="F26003">
        <v>2</v>
      </c>
      <c r="G26003">
        <v>34690</v>
      </c>
      <c r="H26003" t="s">
        <v>118</v>
      </c>
      <c r="J26003" t="s">
        <v>14</v>
      </c>
      <c r="K26003">
        <v>44</v>
      </c>
      <c r="L26003" t="s">
        <v>15</v>
      </c>
    </row>
    <row r="26004" spans="1:12">
      <c r="A26004" t="e">
        <f ca="1">E00251439908221</f>
        <v>#NAME?</v>
      </c>
      <c r="B26004">
        <v>189</v>
      </c>
      <c r="C26004" t="s">
        <v>58</v>
      </c>
      <c r="D26004" s="1">
        <v>42208</v>
      </c>
      <c r="F26004">
        <v>3</v>
      </c>
      <c r="G26004">
        <v>49390</v>
      </c>
      <c r="H26004" t="s">
        <v>59</v>
      </c>
      <c r="J26004" t="s">
        <v>14</v>
      </c>
      <c r="K26004">
        <v>59</v>
      </c>
      <c r="L26004" t="s">
        <v>15</v>
      </c>
    </row>
    <row r="26005" spans="1:12">
      <c r="A26005" t="e">
        <f ca="1">E00251531500821</f>
        <v>#NAME?</v>
      </c>
      <c r="B26005">
        <v>1786</v>
      </c>
      <c r="C26005" t="s">
        <v>37</v>
      </c>
      <c r="D26005" s="1">
        <v>41381</v>
      </c>
      <c r="F26005">
        <v>2</v>
      </c>
      <c r="G26005">
        <v>7820</v>
      </c>
      <c r="H26005" t="s">
        <v>233</v>
      </c>
      <c r="J26005" t="s">
        <v>14</v>
      </c>
      <c r="K26005">
        <v>44</v>
      </c>
      <c r="L26005" t="s">
        <v>22</v>
      </c>
    </row>
    <row r="26006" spans="1:12">
      <c r="A26006" t="e">
        <f ca="1">E00251537873421</f>
        <v>#NAME?</v>
      </c>
      <c r="B26006">
        <v>294</v>
      </c>
      <c r="C26006" t="s">
        <v>61</v>
      </c>
      <c r="D26006" s="1">
        <v>42845</v>
      </c>
      <c r="F26006">
        <v>1</v>
      </c>
      <c r="G26006">
        <v>8798</v>
      </c>
      <c r="H26006" t="s">
        <v>314</v>
      </c>
      <c r="J26006" t="s">
        <v>14</v>
      </c>
      <c r="K26006">
        <v>53</v>
      </c>
      <c r="L26006" t="s">
        <v>15</v>
      </c>
    </row>
    <row r="26007" spans="1:12">
      <c r="A26007" t="e">
        <f ca="1">E00251429173021</f>
        <v>#NAME?</v>
      </c>
      <c r="B26007">
        <v>293</v>
      </c>
      <c r="C26007" t="s">
        <v>25</v>
      </c>
      <c r="D26007" s="1">
        <v>41053</v>
      </c>
      <c r="F26007">
        <v>4</v>
      </c>
      <c r="G26007">
        <v>2720</v>
      </c>
      <c r="H26007" t="s">
        <v>65</v>
      </c>
      <c r="J26007" t="s">
        <v>14</v>
      </c>
      <c r="K26007">
        <v>62</v>
      </c>
      <c r="L26007" t="s">
        <v>15</v>
      </c>
    </row>
    <row r="26008" spans="1:12">
      <c r="A26008" t="e">
        <f ca="1">E00251429173021</f>
        <v>#NAME?</v>
      </c>
      <c r="B26008">
        <v>293</v>
      </c>
      <c r="C26008" t="s">
        <v>25</v>
      </c>
      <c r="D26008" s="1">
        <v>41313</v>
      </c>
      <c r="F26008">
        <v>2</v>
      </c>
      <c r="G26008">
        <v>4019</v>
      </c>
      <c r="H26008" t="s">
        <v>26</v>
      </c>
      <c r="J26008" t="s">
        <v>14</v>
      </c>
      <c r="K26008">
        <v>63</v>
      </c>
      <c r="L26008" t="s">
        <v>15</v>
      </c>
    </row>
    <row r="26009" spans="1:12">
      <c r="A26009" t="e">
        <f ca="1">E00251429173021</f>
        <v>#NAME?</v>
      </c>
      <c r="B26009">
        <v>293</v>
      </c>
      <c r="C26009" t="s">
        <v>25</v>
      </c>
      <c r="D26009" s="1">
        <v>42726</v>
      </c>
      <c r="F26009">
        <v>1</v>
      </c>
      <c r="G26009">
        <v>4019</v>
      </c>
      <c r="H26009" t="s">
        <v>26</v>
      </c>
      <c r="J26009" t="s">
        <v>14</v>
      </c>
      <c r="K26009">
        <v>66</v>
      </c>
      <c r="L26009" t="s">
        <v>15</v>
      </c>
    </row>
    <row r="26010" spans="1:12">
      <c r="A26010" t="e">
        <f ca="1">E00251429173021</f>
        <v>#NAME?</v>
      </c>
      <c r="B26010">
        <v>293</v>
      </c>
      <c r="C26010" t="s">
        <v>25</v>
      </c>
      <c r="D26010" s="1">
        <v>42220</v>
      </c>
      <c r="F26010">
        <v>1</v>
      </c>
      <c r="G26010">
        <v>7804</v>
      </c>
      <c r="H26010" t="s">
        <v>43</v>
      </c>
      <c r="J26010" t="s">
        <v>14</v>
      </c>
      <c r="K26010">
        <v>65</v>
      </c>
      <c r="L26010" t="s">
        <v>22</v>
      </c>
    </row>
    <row r="26011" spans="1:12">
      <c r="A26011" t="e">
        <f ca="1">E00251513453021</f>
        <v>#NAME?</v>
      </c>
      <c r="B26011">
        <v>440</v>
      </c>
      <c r="C26011" t="s">
        <v>12</v>
      </c>
      <c r="D26011" s="1">
        <v>41380</v>
      </c>
      <c r="F26011">
        <v>2</v>
      </c>
      <c r="G26011">
        <v>4019</v>
      </c>
      <c r="H26011" t="s">
        <v>26</v>
      </c>
      <c r="J26011" t="s">
        <v>14</v>
      </c>
      <c r="K26011">
        <v>50</v>
      </c>
      <c r="L26011" t="s">
        <v>15</v>
      </c>
    </row>
    <row r="26012" spans="1:12">
      <c r="A26012" t="e">
        <f ca="1">E00251439569621</f>
        <v>#NAME?</v>
      </c>
      <c r="B26012">
        <v>701</v>
      </c>
      <c r="C26012" t="s">
        <v>72</v>
      </c>
      <c r="D26012" s="1">
        <v>42899</v>
      </c>
      <c r="F26012">
        <v>6</v>
      </c>
      <c r="G26012">
        <v>7243</v>
      </c>
      <c r="H26012" t="s">
        <v>42</v>
      </c>
      <c r="J26012" t="s">
        <v>14</v>
      </c>
      <c r="K26012">
        <v>66</v>
      </c>
      <c r="L26012" t="s">
        <v>15</v>
      </c>
    </row>
    <row r="26013" spans="1:12">
      <c r="A26013" t="e">
        <f ca="1">E00251439569621</f>
        <v>#NAME?</v>
      </c>
      <c r="B26013">
        <v>701</v>
      </c>
      <c r="C26013" t="s">
        <v>72</v>
      </c>
      <c r="D26013" s="1">
        <v>43041</v>
      </c>
      <c r="F26013">
        <v>4</v>
      </c>
      <c r="G26013">
        <v>27802</v>
      </c>
      <c r="H26013" t="s">
        <v>83</v>
      </c>
      <c r="J26013" t="s">
        <v>14</v>
      </c>
      <c r="K26013">
        <v>66</v>
      </c>
      <c r="L26013" t="s">
        <v>15</v>
      </c>
    </row>
    <row r="26014" spans="1:12">
      <c r="A26014" t="e">
        <f ca="1">E00251524963521</f>
        <v>#NAME?</v>
      </c>
      <c r="B26014">
        <v>1273</v>
      </c>
      <c r="C26014" t="s">
        <v>28</v>
      </c>
      <c r="D26014" s="1">
        <v>42711</v>
      </c>
      <c r="F26014">
        <v>1</v>
      </c>
      <c r="G26014">
        <v>37272</v>
      </c>
      <c r="H26014" t="s">
        <v>301</v>
      </c>
      <c r="J26014" t="s">
        <v>14</v>
      </c>
      <c r="K26014">
        <v>54</v>
      </c>
      <c r="L26014" t="s">
        <v>15</v>
      </c>
    </row>
    <row r="26015" spans="1:12">
      <c r="A26015" t="e">
        <f ca="1">E00251710596121</f>
        <v>#NAME?</v>
      </c>
      <c r="B26015">
        <v>110</v>
      </c>
      <c r="C26015" t="s">
        <v>980</v>
      </c>
      <c r="D26015" s="1">
        <v>42054</v>
      </c>
      <c r="F26015">
        <v>1</v>
      </c>
      <c r="G26015">
        <v>7020</v>
      </c>
      <c r="H26015" t="s">
        <v>860</v>
      </c>
      <c r="J26015" t="s">
        <v>14</v>
      </c>
      <c r="K26015">
        <v>49</v>
      </c>
      <c r="L26015" t="s">
        <v>15</v>
      </c>
    </row>
    <row r="26016" spans="1:12">
      <c r="A26016" t="e">
        <f ca="1">E00251615269521</f>
        <v>#NAME?</v>
      </c>
      <c r="B26016">
        <v>94</v>
      </c>
      <c r="C26016" t="s">
        <v>74</v>
      </c>
      <c r="D26016" s="1">
        <v>42300</v>
      </c>
      <c r="F26016">
        <v>1</v>
      </c>
      <c r="G26016">
        <v>7831</v>
      </c>
      <c r="H26016" t="s">
        <v>274</v>
      </c>
      <c r="J26016" t="s">
        <v>14</v>
      </c>
      <c r="K26016">
        <v>56</v>
      </c>
      <c r="L26016" t="s">
        <v>22</v>
      </c>
    </row>
    <row r="26017" spans="1:12">
      <c r="A26017" t="e">
        <f ca="1">E00251615269521</f>
        <v>#NAME?</v>
      </c>
      <c r="B26017">
        <v>94</v>
      </c>
      <c r="C26017" t="s">
        <v>74</v>
      </c>
      <c r="D26017" s="1">
        <v>43005</v>
      </c>
      <c r="F26017">
        <v>2</v>
      </c>
      <c r="G26017">
        <v>2809</v>
      </c>
      <c r="H26017" t="s">
        <v>90</v>
      </c>
      <c r="J26017" t="s">
        <v>14</v>
      </c>
      <c r="K26017">
        <v>58</v>
      </c>
      <c r="L26017" t="s">
        <v>15</v>
      </c>
    </row>
    <row r="26018" spans="1:12">
      <c r="A26018" t="e">
        <f ca="1">E00251710596121</f>
        <v>#NAME?</v>
      </c>
      <c r="B26018">
        <v>110</v>
      </c>
      <c r="C26018" t="s">
        <v>980</v>
      </c>
      <c r="D26018" s="1">
        <v>41905</v>
      </c>
      <c r="F26018">
        <v>2</v>
      </c>
      <c r="G26018">
        <v>7873</v>
      </c>
      <c r="H26018" t="s">
        <v>103</v>
      </c>
      <c r="J26018" t="s">
        <v>14</v>
      </c>
      <c r="K26018">
        <v>49</v>
      </c>
      <c r="L26018" t="s">
        <v>22</v>
      </c>
    </row>
    <row r="26019" spans="1:12">
      <c r="A26019" t="e">
        <f ca="1">E00251615269521</f>
        <v>#NAME?</v>
      </c>
      <c r="B26019">
        <v>94</v>
      </c>
      <c r="C26019" t="s">
        <v>74</v>
      </c>
      <c r="D26019" s="1">
        <v>42663</v>
      </c>
      <c r="F26019">
        <v>2</v>
      </c>
      <c r="G26019">
        <v>56400</v>
      </c>
      <c r="H26019" t="s">
        <v>91</v>
      </c>
      <c r="J26019" t="s">
        <v>14</v>
      </c>
      <c r="K26019">
        <v>57</v>
      </c>
      <c r="L26019" t="s">
        <v>15</v>
      </c>
    </row>
    <row r="26020" spans="1:12">
      <c r="A26020" t="e">
        <f t="shared" ref="A26020:A26026" ca="1" si="236">E00251439569621</f>
        <v>#NAME?</v>
      </c>
      <c r="B26020">
        <v>701</v>
      </c>
      <c r="C26020" t="s">
        <v>72</v>
      </c>
      <c r="D26020" s="1">
        <v>41023</v>
      </c>
      <c r="F26020">
        <v>1</v>
      </c>
      <c r="G26020">
        <v>7243</v>
      </c>
      <c r="H26020" t="s">
        <v>42</v>
      </c>
      <c r="J26020" t="s">
        <v>14</v>
      </c>
      <c r="K26020">
        <v>61</v>
      </c>
      <c r="L26020" t="s">
        <v>15</v>
      </c>
    </row>
    <row r="26021" spans="1:12">
      <c r="A26021" t="e">
        <f t="shared" ca="1" si="236"/>
        <v>#NAME?</v>
      </c>
      <c r="B26021">
        <v>701</v>
      </c>
      <c r="C26021" t="s">
        <v>72</v>
      </c>
      <c r="D26021" s="1">
        <v>42662</v>
      </c>
      <c r="F26021">
        <v>1</v>
      </c>
      <c r="G26021">
        <v>71981</v>
      </c>
      <c r="H26021" t="s">
        <v>81</v>
      </c>
      <c r="J26021" t="s">
        <v>14</v>
      </c>
      <c r="K26021">
        <v>65</v>
      </c>
      <c r="L26021" t="s">
        <v>15</v>
      </c>
    </row>
    <row r="26022" spans="1:12">
      <c r="A26022" t="e">
        <f t="shared" ca="1" si="236"/>
        <v>#NAME?</v>
      </c>
      <c r="B26022">
        <v>701</v>
      </c>
      <c r="C26022" t="s">
        <v>72</v>
      </c>
      <c r="D26022" s="1">
        <v>42803</v>
      </c>
      <c r="F26022">
        <v>1</v>
      </c>
      <c r="G26022">
        <v>4619</v>
      </c>
      <c r="H26022" t="s">
        <v>613</v>
      </c>
      <c r="J26022" t="s">
        <v>14</v>
      </c>
      <c r="K26022">
        <v>66</v>
      </c>
      <c r="L26022" t="s">
        <v>15</v>
      </c>
    </row>
    <row r="26023" spans="1:12">
      <c r="A26023" t="e">
        <f t="shared" ca="1" si="236"/>
        <v>#NAME?</v>
      </c>
      <c r="B26023">
        <v>701</v>
      </c>
      <c r="C26023" t="s">
        <v>72</v>
      </c>
      <c r="D26023" s="1">
        <v>42885</v>
      </c>
      <c r="F26023">
        <v>3</v>
      </c>
      <c r="G26023">
        <v>27802</v>
      </c>
      <c r="H26023" t="s">
        <v>83</v>
      </c>
      <c r="J26023" t="s">
        <v>14</v>
      </c>
      <c r="K26023">
        <v>66</v>
      </c>
      <c r="L26023" t="s">
        <v>15</v>
      </c>
    </row>
    <row r="26024" spans="1:12">
      <c r="A26024" t="e">
        <f t="shared" ca="1" si="236"/>
        <v>#NAME?</v>
      </c>
      <c r="B26024">
        <v>701</v>
      </c>
      <c r="C26024" t="s">
        <v>72</v>
      </c>
      <c r="D26024" s="1">
        <v>41001</v>
      </c>
      <c r="F26024">
        <v>1</v>
      </c>
      <c r="G26024">
        <v>81380</v>
      </c>
      <c r="H26024" t="s">
        <v>326</v>
      </c>
      <c r="J26024" t="s">
        <v>14</v>
      </c>
      <c r="K26024">
        <v>61</v>
      </c>
      <c r="L26024" t="s">
        <v>15</v>
      </c>
    </row>
    <row r="26025" spans="1:12">
      <c r="A26025" t="e">
        <f t="shared" ca="1" si="236"/>
        <v>#NAME?</v>
      </c>
      <c r="B26025">
        <v>701</v>
      </c>
      <c r="C26025" t="s">
        <v>72</v>
      </c>
      <c r="D26025" s="1">
        <v>41107</v>
      </c>
      <c r="F26025">
        <v>4</v>
      </c>
      <c r="G26025">
        <v>2724</v>
      </c>
      <c r="H26025" t="s">
        <v>73</v>
      </c>
      <c r="J26025" t="s">
        <v>14</v>
      </c>
      <c r="K26025">
        <v>61</v>
      </c>
      <c r="L26025" t="s">
        <v>15</v>
      </c>
    </row>
    <row r="26026" spans="1:12">
      <c r="A26026" t="e">
        <f t="shared" ca="1" si="236"/>
        <v>#NAME?</v>
      </c>
      <c r="B26026">
        <v>701</v>
      </c>
      <c r="C26026" t="s">
        <v>72</v>
      </c>
      <c r="D26026" s="1">
        <v>41313</v>
      </c>
      <c r="F26026">
        <v>4</v>
      </c>
      <c r="G26026">
        <v>2724</v>
      </c>
      <c r="H26026" t="s">
        <v>73</v>
      </c>
      <c r="J26026" t="s">
        <v>14</v>
      </c>
      <c r="K26026">
        <v>61</v>
      </c>
      <c r="L26026" t="s">
        <v>15</v>
      </c>
    </row>
    <row r="26027" spans="1:12">
      <c r="A26027" t="e">
        <f ca="1">E00251528898821</f>
        <v>#NAME?</v>
      </c>
      <c r="B26027">
        <v>286</v>
      </c>
      <c r="C26027" t="s">
        <v>41</v>
      </c>
      <c r="D26027" s="1">
        <v>41572</v>
      </c>
      <c r="F26027">
        <v>2</v>
      </c>
      <c r="G26027">
        <v>2729</v>
      </c>
      <c r="H26027" t="s">
        <v>115</v>
      </c>
      <c r="J26027" t="s">
        <v>14</v>
      </c>
      <c r="K26027">
        <v>60</v>
      </c>
      <c r="L26027" t="s">
        <v>15</v>
      </c>
    </row>
    <row r="26028" spans="1:12">
      <c r="A26028" t="e">
        <f ca="1">E00251439569621</f>
        <v>#NAME?</v>
      </c>
      <c r="B26028">
        <v>701</v>
      </c>
      <c r="C26028" t="s">
        <v>72</v>
      </c>
      <c r="D26028" s="1">
        <v>42335</v>
      </c>
      <c r="F26028">
        <v>3</v>
      </c>
      <c r="G26028">
        <v>2119</v>
      </c>
      <c r="H26028" t="s">
        <v>82</v>
      </c>
      <c r="J26028" t="s">
        <v>14</v>
      </c>
      <c r="K26028">
        <v>64</v>
      </c>
      <c r="L26028" t="s">
        <v>15</v>
      </c>
    </row>
    <row r="26029" spans="1:12">
      <c r="A26029" t="e">
        <f ca="1">E00251615269521</f>
        <v>#NAME?</v>
      </c>
      <c r="B26029">
        <v>94</v>
      </c>
      <c r="C26029" t="s">
        <v>74</v>
      </c>
      <c r="D26029" s="1">
        <v>41410</v>
      </c>
      <c r="F26029">
        <v>1</v>
      </c>
      <c r="G26029">
        <v>2720</v>
      </c>
      <c r="H26029" t="s">
        <v>65</v>
      </c>
      <c r="J26029" t="s">
        <v>14</v>
      </c>
      <c r="K26029">
        <v>53</v>
      </c>
      <c r="L26029" t="s">
        <v>15</v>
      </c>
    </row>
    <row r="26030" spans="1:12">
      <c r="A26030" t="e">
        <f ca="1">E00251615269521</f>
        <v>#NAME?</v>
      </c>
      <c r="B26030">
        <v>94</v>
      </c>
      <c r="C26030" t="s">
        <v>74</v>
      </c>
      <c r="D26030" s="1">
        <v>41954</v>
      </c>
      <c r="F26030">
        <v>1</v>
      </c>
      <c r="G26030">
        <v>2750</v>
      </c>
      <c r="H26030" t="s">
        <v>114</v>
      </c>
      <c r="J26030" t="s">
        <v>14</v>
      </c>
      <c r="K26030">
        <v>55</v>
      </c>
      <c r="L26030" t="s">
        <v>15</v>
      </c>
    </row>
    <row r="26031" spans="1:12">
      <c r="A26031" t="e">
        <f t="shared" ref="A26031:A26038" ca="1" si="237">E00251439569621</f>
        <v>#NAME?</v>
      </c>
      <c r="B26031">
        <v>701</v>
      </c>
      <c r="C26031" t="s">
        <v>72</v>
      </c>
      <c r="D26031" s="1">
        <v>40963</v>
      </c>
      <c r="F26031">
        <v>3</v>
      </c>
      <c r="G26031">
        <v>73300</v>
      </c>
      <c r="H26031" t="s">
        <v>86</v>
      </c>
      <c r="J26031" t="s">
        <v>14</v>
      </c>
      <c r="K26031">
        <v>60</v>
      </c>
      <c r="L26031" t="s">
        <v>15</v>
      </c>
    </row>
    <row r="26032" spans="1:12">
      <c r="A26032" t="e">
        <f t="shared" ca="1" si="237"/>
        <v>#NAME?</v>
      </c>
      <c r="B26032">
        <v>729</v>
      </c>
      <c r="C26032" t="s">
        <v>68</v>
      </c>
      <c r="D26032" s="1">
        <v>41293</v>
      </c>
      <c r="E26032">
        <v>0</v>
      </c>
      <c r="F26032">
        <v>4</v>
      </c>
      <c r="G26032">
        <v>71236</v>
      </c>
      <c r="H26032" t="s">
        <v>846</v>
      </c>
      <c r="J26032" t="s">
        <v>34</v>
      </c>
      <c r="K26032">
        <v>61</v>
      </c>
      <c r="L26032" t="s">
        <v>15</v>
      </c>
    </row>
    <row r="26033" spans="1:12">
      <c r="A26033" t="e">
        <f t="shared" ca="1" si="237"/>
        <v>#NAME?</v>
      </c>
      <c r="B26033">
        <v>701</v>
      </c>
      <c r="C26033" t="s">
        <v>72</v>
      </c>
      <c r="D26033" s="1">
        <v>42535</v>
      </c>
      <c r="F26033">
        <v>3</v>
      </c>
      <c r="G26033">
        <v>2119</v>
      </c>
      <c r="H26033" t="s">
        <v>82</v>
      </c>
      <c r="J26033" t="s">
        <v>14</v>
      </c>
      <c r="K26033">
        <v>65</v>
      </c>
      <c r="L26033" t="s">
        <v>15</v>
      </c>
    </row>
    <row r="26034" spans="1:12">
      <c r="A26034" t="e">
        <f t="shared" ca="1" si="237"/>
        <v>#NAME?</v>
      </c>
      <c r="B26034">
        <v>701</v>
      </c>
      <c r="C26034" t="s">
        <v>72</v>
      </c>
      <c r="D26034" s="1">
        <v>42691</v>
      </c>
      <c r="F26034">
        <v>6</v>
      </c>
      <c r="G26034">
        <v>73300</v>
      </c>
      <c r="H26034" t="s">
        <v>86</v>
      </c>
      <c r="J26034" t="s">
        <v>14</v>
      </c>
      <c r="K26034">
        <v>65</v>
      </c>
      <c r="L26034" t="s">
        <v>15</v>
      </c>
    </row>
    <row r="26035" spans="1:12">
      <c r="A26035" t="e">
        <f t="shared" ca="1" si="237"/>
        <v>#NAME?</v>
      </c>
      <c r="B26035">
        <v>701</v>
      </c>
      <c r="C26035" t="s">
        <v>72</v>
      </c>
      <c r="D26035" s="1">
        <v>41191</v>
      </c>
      <c r="F26035">
        <v>4</v>
      </c>
      <c r="G26035">
        <v>27802</v>
      </c>
      <c r="H26035" t="s">
        <v>83</v>
      </c>
      <c r="J26035" t="s">
        <v>14</v>
      </c>
      <c r="K26035">
        <v>61</v>
      </c>
      <c r="L26035" t="s">
        <v>15</v>
      </c>
    </row>
    <row r="26036" spans="1:12">
      <c r="A26036" t="e">
        <f t="shared" ca="1" si="237"/>
        <v>#NAME?</v>
      </c>
      <c r="B26036">
        <v>701</v>
      </c>
      <c r="C26036" t="s">
        <v>72</v>
      </c>
      <c r="D26036" s="1">
        <v>41611</v>
      </c>
      <c r="F26036">
        <v>5</v>
      </c>
      <c r="G26036">
        <v>2724</v>
      </c>
      <c r="H26036" t="s">
        <v>73</v>
      </c>
      <c r="J26036" t="s">
        <v>14</v>
      </c>
      <c r="K26036">
        <v>62</v>
      </c>
      <c r="L26036" t="s">
        <v>15</v>
      </c>
    </row>
    <row r="26037" spans="1:12">
      <c r="A26037" t="e">
        <f t="shared" ca="1" si="237"/>
        <v>#NAME?</v>
      </c>
      <c r="B26037">
        <v>701</v>
      </c>
      <c r="C26037" t="s">
        <v>72</v>
      </c>
      <c r="D26037" s="1">
        <v>42466</v>
      </c>
      <c r="F26037">
        <v>5</v>
      </c>
      <c r="G26037">
        <v>27802</v>
      </c>
      <c r="H26037" t="s">
        <v>83</v>
      </c>
      <c r="J26037" t="s">
        <v>14</v>
      </c>
      <c r="K26037">
        <v>65</v>
      </c>
      <c r="L26037" t="s">
        <v>15</v>
      </c>
    </row>
    <row r="26038" spans="1:12">
      <c r="A26038" t="e">
        <f t="shared" ca="1" si="237"/>
        <v>#NAME?</v>
      </c>
      <c r="B26038">
        <v>701</v>
      </c>
      <c r="C26038" t="s">
        <v>72</v>
      </c>
      <c r="D26038" s="1">
        <v>42677</v>
      </c>
      <c r="F26038">
        <v>2</v>
      </c>
      <c r="G26038">
        <v>27802</v>
      </c>
      <c r="H26038" t="s">
        <v>83</v>
      </c>
      <c r="J26038" t="s">
        <v>14</v>
      </c>
      <c r="K26038">
        <v>65</v>
      </c>
      <c r="L26038" t="s">
        <v>15</v>
      </c>
    </row>
    <row r="26039" spans="1:12">
      <c r="A26039" t="e">
        <f ca="1">E00251528868821</f>
        <v>#NAME?</v>
      </c>
      <c r="B26039">
        <v>4912</v>
      </c>
      <c r="C26039" t="s">
        <v>1231</v>
      </c>
      <c r="D26039" s="1">
        <v>41980</v>
      </c>
      <c r="F26039">
        <v>1</v>
      </c>
      <c r="G26039">
        <v>7243</v>
      </c>
      <c r="H26039" t="s">
        <v>42</v>
      </c>
      <c r="J26039" t="s">
        <v>14</v>
      </c>
      <c r="K26039">
        <v>44</v>
      </c>
      <c r="L26039" t="s">
        <v>15</v>
      </c>
    </row>
    <row r="26040" spans="1:12">
      <c r="A26040" t="e">
        <f ca="1">E00251617121621</f>
        <v>#NAME?</v>
      </c>
      <c r="B26040">
        <v>489</v>
      </c>
      <c r="C26040" t="s">
        <v>100</v>
      </c>
      <c r="D26040" s="1">
        <v>42150</v>
      </c>
      <c r="F26040">
        <v>2</v>
      </c>
      <c r="G26040">
        <v>3004</v>
      </c>
      <c r="H26040" t="s">
        <v>104</v>
      </c>
      <c r="J26040" t="s">
        <v>14</v>
      </c>
      <c r="K26040">
        <v>45</v>
      </c>
      <c r="L26040" t="s">
        <v>15</v>
      </c>
    </row>
    <row r="26041" spans="1:12">
      <c r="A26041" t="e">
        <f ca="1">E00251615269521</f>
        <v>#NAME?</v>
      </c>
      <c r="B26041">
        <v>94</v>
      </c>
      <c r="C26041" t="s">
        <v>74</v>
      </c>
      <c r="D26041" s="1">
        <v>42986</v>
      </c>
      <c r="F26041">
        <v>1</v>
      </c>
      <c r="G26041">
        <v>2809</v>
      </c>
      <c r="H26041" t="s">
        <v>90</v>
      </c>
      <c r="J26041" t="s">
        <v>14</v>
      </c>
      <c r="K26041">
        <v>58</v>
      </c>
      <c r="L26041" t="s">
        <v>15</v>
      </c>
    </row>
    <row r="26042" spans="1:12">
      <c r="A26042" t="e">
        <f ca="1">E00251615269521</f>
        <v>#NAME?</v>
      </c>
      <c r="B26042">
        <v>94</v>
      </c>
      <c r="C26042" t="s">
        <v>74</v>
      </c>
      <c r="D26042" s="1">
        <v>42986</v>
      </c>
      <c r="F26042">
        <v>4</v>
      </c>
      <c r="G26042">
        <v>7243</v>
      </c>
      <c r="H26042" t="s">
        <v>42</v>
      </c>
      <c r="J26042" t="s">
        <v>14</v>
      </c>
      <c r="K26042">
        <v>58</v>
      </c>
      <c r="L26042" t="s">
        <v>15</v>
      </c>
    </row>
    <row r="26043" spans="1:12">
      <c r="A26043" t="e">
        <f ca="1">E00251615269521</f>
        <v>#NAME?</v>
      </c>
      <c r="B26043">
        <v>94</v>
      </c>
      <c r="C26043" t="s">
        <v>74</v>
      </c>
      <c r="D26043" s="1">
        <v>41920</v>
      </c>
      <c r="F26043">
        <v>1</v>
      </c>
      <c r="G26043">
        <v>7291</v>
      </c>
      <c r="H26043" t="s">
        <v>163</v>
      </c>
      <c r="J26043" t="s">
        <v>14</v>
      </c>
      <c r="K26043">
        <v>55</v>
      </c>
      <c r="L26043" t="s">
        <v>15</v>
      </c>
    </row>
    <row r="26044" spans="1:12">
      <c r="A26044" t="e">
        <f ca="1">E00251615269521</f>
        <v>#NAME?</v>
      </c>
      <c r="B26044">
        <v>94</v>
      </c>
      <c r="C26044" t="s">
        <v>74</v>
      </c>
      <c r="D26044" s="1">
        <v>42089</v>
      </c>
      <c r="F26044">
        <v>1</v>
      </c>
      <c r="G26044">
        <v>8240</v>
      </c>
      <c r="H26044" t="s">
        <v>78</v>
      </c>
      <c r="J26044" t="s">
        <v>14</v>
      </c>
      <c r="K26044">
        <v>55</v>
      </c>
      <c r="L26044" t="s">
        <v>15</v>
      </c>
    </row>
    <row r="26045" spans="1:12">
      <c r="A26045" t="e">
        <f ca="1">E00251615269521</f>
        <v>#NAME?</v>
      </c>
      <c r="B26045">
        <v>94</v>
      </c>
      <c r="C26045" t="s">
        <v>74</v>
      </c>
      <c r="D26045" s="1">
        <v>43005</v>
      </c>
      <c r="F26045">
        <v>1</v>
      </c>
      <c r="G26045">
        <v>2809</v>
      </c>
      <c r="H26045" t="s">
        <v>90</v>
      </c>
      <c r="J26045" t="s">
        <v>14</v>
      </c>
      <c r="K26045">
        <v>58</v>
      </c>
      <c r="L26045" t="s">
        <v>15</v>
      </c>
    </row>
    <row r="26046" spans="1:12">
      <c r="A26046" t="e">
        <f ca="1">E00251424841521</f>
        <v>#NAME?</v>
      </c>
      <c r="B26046">
        <v>104</v>
      </c>
      <c r="C26046" t="s">
        <v>88</v>
      </c>
      <c r="D26046" s="1">
        <v>42933</v>
      </c>
      <c r="F26046">
        <v>1</v>
      </c>
      <c r="G26046">
        <v>7243</v>
      </c>
      <c r="H26046" t="s">
        <v>42</v>
      </c>
      <c r="J26046" t="s">
        <v>14</v>
      </c>
      <c r="K26046">
        <v>46</v>
      </c>
      <c r="L26046" t="s">
        <v>15</v>
      </c>
    </row>
    <row r="26047" spans="1:12">
      <c r="A26047" t="e">
        <f ca="1">E00251427357521</f>
        <v>#NAME?</v>
      </c>
      <c r="B26047">
        <v>10</v>
      </c>
      <c r="C26047" t="s">
        <v>18</v>
      </c>
      <c r="D26047" s="1">
        <v>42832</v>
      </c>
      <c r="F26047">
        <v>3</v>
      </c>
      <c r="G26047">
        <v>3051</v>
      </c>
      <c r="H26047" t="s">
        <v>13</v>
      </c>
      <c r="J26047" t="s">
        <v>14</v>
      </c>
      <c r="K26047">
        <v>58</v>
      </c>
      <c r="L26047" t="s">
        <v>15</v>
      </c>
    </row>
    <row r="26048" spans="1:12">
      <c r="A26048" t="e">
        <f ca="1">E00251514454421</f>
        <v>#NAME?</v>
      </c>
      <c r="B26048">
        <v>446</v>
      </c>
      <c r="C26048" t="s">
        <v>94</v>
      </c>
      <c r="D26048" s="1">
        <v>41662</v>
      </c>
      <c r="F26048">
        <v>1</v>
      </c>
      <c r="G26048">
        <v>2809</v>
      </c>
      <c r="H26048" t="s">
        <v>90</v>
      </c>
      <c r="J26048" t="s">
        <v>14</v>
      </c>
      <c r="K26048">
        <v>52</v>
      </c>
      <c r="L26048" t="s">
        <v>15</v>
      </c>
    </row>
    <row r="26049" spans="1:12">
      <c r="A26049" t="e">
        <f ca="1">E00251532878921</f>
        <v>#NAME?</v>
      </c>
      <c r="B26049">
        <v>442</v>
      </c>
      <c r="C26049" t="s">
        <v>95</v>
      </c>
      <c r="D26049" s="1">
        <v>41393</v>
      </c>
      <c r="F26049">
        <v>1</v>
      </c>
      <c r="G26049">
        <v>52100</v>
      </c>
      <c r="H26049" t="s">
        <v>516</v>
      </c>
      <c r="J26049" t="s">
        <v>14</v>
      </c>
      <c r="K26049">
        <v>62</v>
      </c>
      <c r="L26049" t="s">
        <v>15</v>
      </c>
    </row>
    <row r="26050" spans="1:12">
      <c r="A26050" t="e">
        <f ca="1">E00251439821421</f>
        <v>#NAME?</v>
      </c>
      <c r="B26050">
        <v>494</v>
      </c>
      <c r="C26050" t="s">
        <v>63</v>
      </c>
      <c r="D26050" s="1">
        <v>41729</v>
      </c>
      <c r="F26050">
        <v>1</v>
      </c>
      <c r="G26050">
        <v>71940</v>
      </c>
      <c r="H26050" t="s">
        <v>135</v>
      </c>
      <c r="J26050" t="s">
        <v>14</v>
      </c>
      <c r="K26050">
        <v>44</v>
      </c>
      <c r="L26050" t="s">
        <v>15</v>
      </c>
    </row>
    <row r="26051" spans="1:12">
      <c r="A26051" t="e">
        <f ca="1">E00251427357521</f>
        <v>#NAME?</v>
      </c>
      <c r="B26051">
        <v>10</v>
      </c>
      <c r="C26051" t="s">
        <v>18</v>
      </c>
      <c r="D26051" s="1">
        <v>42054</v>
      </c>
      <c r="F26051">
        <v>1</v>
      </c>
      <c r="G26051">
        <v>7856</v>
      </c>
      <c r="H26051" t="s">
        <v>368</v>
      </c>
      <c r="J26051" t="s">
        <v>14</v>
      </c>
      <c r="K26051">
        <v>55</v>
      </c>
      <c r="L26051" t="s">
        <v>22</v>
      </c>
    </row>
    <row r="26052" spans="1:12">
      <c r="A26052" t="e">
        <f ca="1">E00251514252121</f>
        <v>#NAME?</v>
      </c>
      <c r="B26052">
        <v>451</v>
      </c>
      <c r="C26052" t="s">
        <v>102</v>
      </c>
      <c r="D26052" s="1">
        <v>43010</v>
      </c>
      <c r="F26052">
        <v>1</v>
      </c>
      <c r="G26052">
        <v>5589</v>
      </c>
      <c r="H26052" t="s">
        <v>152</v>
      </c>
      <c r="J26052" t="s">
        <v>14</v>
      </c>
      <c r="K26052">
        <v>49</v>
      </c>
      <c r="L26052" t="s">
        <v>15</v>
      </c>
    </row>
    <row r="26053" spans="1:12">
      <c r="A26053" t="e">
        <f ca="1">E00251514252121</f>
        <v>#NAME?</v>
      </c>
      <c r="B26053">
        <v>451</v>
      </c>
      <c r="C26053" t="s">
        <v>102</v>
      </c>
      <c r="D26053" s="1">
        <v>42137</v>
      </c>
      <c r="F26053">
        <v>3</v>
      </c>
      <c r="G26053">
        <v>7245</v>
      </c>
      <c r="H26053" t="s">
        <v>116</v>
      </c>
      <c r="J26053" t="s">
        <v>14</v>
      </c>
      <c r="K26053">
        <v>47</v>
      </c>
      <c r="L26053" t="s">
        <v>15</v>
      </c>
    </row>
    <row r="26054" spans="1:12">
      <c r="A26054" t="e">
        <f ca="1">E00251514252121</f>
        <v>#NAME?</v>
      </c>
      <c r="B26054">
        <v>451</v>
      </c>
      <c r="C26054" t="s">
        <v>102</v>
      </c>
      <c r="D26054" s="1">
        <v>42282</v>
      </c>
      <c r="F26054">
        <v>1</v>
      </c>
      <c r="G26054">
        <v>78900</v>
      </c>
      <c r="H26054" t="s">
        <v>79</v>
      </c>
      <c r="J26054" t="s">
        <v>14</v>
      </c>
      <c r="K26054">
        <v>47</v>
      </c>
      <c r="L26054" t="s">
        <v>22</v>
      </c>
    </row>
    <row r="26055" spans="1:12">
      <c r="A26055" t="e">
        <f ca="1">E00251716569321</f>
        <v>#NAME?</v>
      </c>
      <c r="B26055">
        <v>286</v>
      </c>
      <c r="C26055" t="s">
        <v>41</v>
      </c>
      <c r="D26055" s="1">
        <v>41064</v>
      </c>
      <c r="F26055">
        <v>1</v>
      </c>
      <c r="G26055">
        <v>6929</v>
      </c>
      <c r="H26055" t="s">
        <v>36</v>
      </c>
      <c r="J26055" t="s">
        <v>14</v>
      </c>
      <c r="K26055">
        <v>52</v>
      </c>
      <c r="L26055" t="s">
        <v>15</v>
      </c>
    </row>
    <row r="26056" spans="1:12">
      <c r="A26056" t="e">
        <f ca="1">E00251432398121</f>
        <v>#NAME?</v>
      </c>
      <c r="B26056">
        <v>453</v>
      </c>
      <c r="C26056" t="s">
        <v>96</v>
      </c>
      <c r="D26056" s="1">
        <v>41389</v>
      </c>
      <c r="F26056">
        <v>2</v>
      </c>
      <c r="G26056">
        <v>38869</v>
      </c>
      <c r="H26056" t="s">
        <v>1529</v>
      </c>
      <c r="J26056" t="s">
        <v>14</v>
      </c>
      <c r="K26056">
        <v>53</v>
      </c>
      <c r="L26056" t="s">
        <v>15</v>
      </c>
    </row>
    <row r="26057" spans="1:12">
      <c r="A26057" t="e">
        <f ca="1">E00251617121621</f>
        <v>#NAME?</v>
      </c>
      <c r="B26057">
        <v>489</v>
      </c>
      <c r="C26057" t="s">
        <v>100</v>
      </c>
      <c r="D26057" s="1">
        <v>43063</v>
      </c>
      <c r="F26057">
        <v>2</v>
      </c>
      <c r="G26057">
        <v>5368</v>
      </c>
      <c r="H26057" t="s">
        <v>101</v>
      </c>
      <c r="J26057" t="s">
        <v>14</v>
      </c>
      <c r="K26057">
        <v>48</v>
      </c>
      <c r="L26057" t="s">
        <v>15</v>
      </c>
    </row>
    <row r="26058" spans="1:12">
      <c r="A26058" t="e">
        <f ca="1">E00251513363121</f>
        <v>#NAME?</v>
      </c>
      <c r="B26058">
        <v>445</v>
      </c>
      <c r="C26058" t="s">
        <v>23</v>
      </c>
      <c r="D26058" s="1">
        <v>42038</v>
      </c>
      <c r="F26058">
        <v>1</v>
      </c>
      <c r="G26058">
        <v>2169</v>
      </c>
      <c r="H26058" t="s">
        <v>40</v>
      </c>
      <c r="J26058" t="s">
        <v>14</v>
      </c>
      <c r="K26058">
        <v>64</v>
      </c>
      <c r="L26058" t="s">
        <v>15</v>
      </c>
    </row>
    <row r="26059" spans="1:12">
      <c r="A26059" t="e">
        <f ca="1">E00251710596121</f>
        <v>#NAME?</v>
      </c>
      <c r="B26059">
        <v>110</v>
      </c>
      <c r="C26059" t="s">
        <v>980</v>
      </c>
      <c r="D26059" s="1">
        <v>42816</v>
      </c>
      <c r="F26059">
        <v>1</v>
      </c>
      <c r="G26059">
        <v>7242</v>
      </c>
      <c r="H26059" t="s">
        <v>93</v>
      </c>
      <c r="J26059" t="s">
        <v>14</v>
      </c>
      <c r="K26059">
        <v>52</v>
      </c>
      <c r="L26059" t="s">
        <v>15</v>
      </c>
    </row>
    <row r="26060" spans="1:12">
      <c r="A26060" t="e">
        <f ca="1">E00251439908221</f>
        <v>#NAME?</v>
      </c>
      <c r="B26060">
        <v>189</v>
      </c>
      <c r="C26060" t="s">
        <v>58</v>
      </c>
      <c r="D26060" s="1">
        <v>42341</v>
      </c>
      <c r="F26060">
        <v>2</v>
      </c>
      <c r="G26060">
        <v>49390</v>
      </c>
      <c r="H26060" t="s">
        <v>59</v>
      </c>
      <c r="J26060" t="s">
        <v>14</v>
      </c>
      <c r="K26060">
        <v>59</v>
      </c>
      <c r="L26060" t="s">
        <v>15</v>
      </c>
    </row>
    <row r="26061" spans="1:12">
      <c r="A26061" t="e">
        <f ca="1">E00251439908221</f>
        <v>#NAME?</v>
      </c>
      <c r="B26061">
        <v>189</v>
      </c>
      <c r="C26061" t="s">
        <v>58</v>
      </c>
      <c r="D26061" s="1">
        <v>42571</v>
      </c>
      <c r="F26061">
        <v>2</v>
      </c>
      <c r="G26061">
        <v>7242</v>
      </c>
      <c r="H26061" t="s">
        <v>93</v>
      </c>
      <c r="J26061" t="s">
        <v>14</v>
      </c>
      <c r="K26061">
        <v>60</v>
      </c>
      <c r="L26061" t="s">
        <v>15</v>
      </c>
    </row>
    <row r="26062" spans="1:12">
      <c r="A26062" t="e">
        <f ca="1">E00251439908221</f>
        <v>#NAME?</v>
      </c>
      <c r="B26062">
        <v>189</v>
      </c>
      <c r="C26062" t="s">
        <v>58</v>
      </c>
      <c r="D26062" s="1">
        <v>43081</v>
      </c>
      <c r="F26062">
        <v>1</v>
      </c>
      <c r="G26062">
        <v>7962</v>
      </c>
      <c r="H26062" t="s">
        <v>111</v>
      </c>
      <c r="J26062" t="s">
        <v>14</v>
      </c>
      <c r="K26062">
        <v>61</v>
      </c>
      <c r="L26062" t="s">
        <v>22</v>
      </c>
    </row>
    <row r="26063" spans="1:12">
      <c r="A26063" t="e">
        <f ca="1">E00251528868821</f>
        <v>#NAME?</v>
      </c>
      <c r="B26063">
        <v>4055</v>
      </c>
      <c r="C26063" t="s">
        <v>51</v>
      </c>
      <c r="D26063" s="1">
        <v>41969</v>
      </c>
      <c r="F26063">
        <v>1</v>
      </c>
      <c r="G26063">
        <v>7295</v>
      </c>
      <c r="H26063" t="s">
        <v>76</v>
      </c>
      <c r="J26063" t="s">
        <v>14</v>
      </c>
      <c r="K26063">
        <v>44</v>
      </c>
      <c r="L26063" t="s">
        <v>15</v>
      </c>
    </row>
    <row r="26064" spans="1:12">
      <c r="A26064" t="e">
        <f ca="1">E00251615269521</f>
        <v>#NAME?</v>
      </c>
      <c r="B26064">
        <v>94</v>
      </c>
      <c r="C26064" t="s">
        <v>74</v>
      </c>
      <c r="D26064" s="1">
        <v>41225</v>
      </c>
      <c r="F26064">
        <v>2</v>
      </c>
      <c r="G26064">
        <v>7291</v>
      </c>
      <c r="H26064" t="s">
        <v>163</v>
      </c>
      <c r="J26064" t="s">
        <v>14</v>
      </c>
      <c r="K26064">
        <v>53</v>
      </c>
      <c r="L26064" t="s">
        <v>15</v>
      </c>
    </row>
    <row r="26065" spans="1:12">
      <c r="A26065" t="e">
        <f ca="1">E00251615269521</f>
        <v>#NAME?</v>
      </c>
      <c r="B26065">
        <v>94</v>
      </c>
      <c r="C26065" t="s">
        <v>74</v>
      </c>
      <c r="D26065" s="1">
        <v>42468</v>
      </c>
      <c r="F26065">
        <v>1</v>
      </c>
      <c r="G26065">
        <v>2720</v>
      </c>
      <c r="H26065" t="s">
        <v>65</v>
      </c>
      <c r="J26065" t="s">
        <v>14</v>
      </c>
      <c r="K26065">
        <v>56</v>
      </c>
      <c r="L26065" t="s">
        <v>15</v>
      </c>
    </row>
    <row r="26066" spans="1:12">
      <c r="A26066" t="e">
        <f ca="1">E00251615269521</f>
        <v>#NAME?</v>
      </c>
      <c r="B26066">
        <v>94</v>
      </c>
      <c r="C26066" t="s">
        <v>74</v>
      </c>
      <c r="D26066" s="1">
        <v>42986</v>
      </c>
      <c r="F26066">
        <v>2</v>
      </c>
      <c r="G26066">
        <v>56400</v>
      </c>
      <c r="H26066" t="s">
        <v>91</v>
      </c>
      <c r="J26066" t="s">
        <v>14</v>
      </c>
      <c r="K26066">
        <v>58</v>
      </c>
      <c r="L26066" t="s">
        <v>15</v>
      </c>
    </row>
    <row r="26067" spans="1:12">
      <c r="A26067" t="e">
        <f ca="1">E00251431603221</f>
        <v>#NAME?</v>
      </c>
      <c r="B26067">
        <v>1785</v>
      </c>
      <c r="C26067" t="s">
        <v>129</v>
      </c>
      <c r="D26067" s="1">
        <v>41200</v>
      </c>
      <c r="F26067">
        <v>1</v>
      </c>
      <c r="G26067">
        <v>2809</v>
      </c>
      <c r="H26067" t="s">
        <v>90</v>
      </c>
      <c r="J26067" t="s">
        <v>14</v>
      </c>
      <c r="K26067">
        <v>40</v>
      </c>
      <c r="L26067" t="s">
        <v>15</v>
      </c>
    </row>
    <row r="26068" spans="1:12">
      <c r="A26068" t="e">
        <f ca="1">E00251439569621</f>
        <v>#NAME?</v>
      </c>
      <c r="B26068">
        <v>701</v>
      </c>
      <c r="C26068" t="s">
        <v>72</v>
      </c>
      <c r="D26068" s="1">
        <v>42691</v>
      </c>
      <c r="F26068">
        <v>1</v>
      </c>
      <c r="G26068">
        <v>2119</v>
      </c>
      <c r="H26068" t="s">
        <v>82</v>
      </c>
      <c r="J26068" t="s">
        <v>14</v>
      </c>
      <c r="K26068">
        <v>65</v>
      </c>
      <c r="L26068" t="s">
        <v>15</v>
      </c>
    </row>
    <row r="26069" spans="1:12">
      <c r="A26069" t="e">
        <f ca="1">E00251439569621</f>
        <v>#NAME?</v>
      </c>
      <c r="B26069">
        <v>701</v>
      </c>
      <c r="C26069" t="s">
        <v>72</v>
      </c>
      <c r="D26069" s="1">
        <v>41086</v>
      </c>
      <c r="F26069">
        <v>1</v>
      </c>
      <c r="G26069">
        <v>81380</v>
      </c>
      <c r="H26069" t="s">
        <v>326</v>
      </c>
      <c r="J26069" t="s">
        <v>14</v>
      </c>
      <c r="K26069">
        <v>61</v>
      </c>
      <c r="L26069" t="s">
        <v>15</v>
      </c>
    </row>
    <row r="26070" spans="1:12">
      <c r="A26070" t="e">
        <f ca="1">E00251439569621</f>
        <v>#NAME?</v>
      </c>
      <c r="B26070">
        <v>701</v>
      </c>
      <c r="C26070" t="s">
        <v>72</v>
      </c>
      <c r="D26070" s="1">
        <v>42535</v>
      </c>
      <c r="F26070">
        <v>1</v>
      </c>
      <c r="G26070">
        <v>71984</v>
      </c>
      <c r="H26070" t="s">
        <v>1099</v>
      </c>
      <c r="J26070" t="s">
        <v>14</v>
      </c>
      <c r="K26070">
        <v>65</v>
      </c>
      <c r="L26070" t="s">
        <v>15</v>
      </c>
    </row>
    <row r="26071" spans="1:12">
      <c r="A26071" t="e">
        <f ca="1">E00251439569621</f>
        <v>#NAME?</v>
      </c>
      <c r="B26071">
        <v>701</v>
      </c>
      <c r="C26071" t="s">
        <v>72</v>
      </c>
      <c r="D26071" s="1">
        <v>42944</v>
      </c>
      <c r="F26071">
        <v>5</v>
      </c>
      <c r="G26071">
        <v>27802</v>
      </c>
      <c r="H26071" t="s">
        <v>83</v>
      </c>
      <c r="J26071" t="s">
        <v>14</v>
      </c>
      <c r="K26071">
        <v>66</v>
      </c>
      <c r="L26071" t="s">
        <v>15</v>
      </c>
    </row>
    <row r="26072" spans="1:12">
      <c r="A26072" t="e">
        <f ca="1">E00251439569621</f>
        <v>#NAME?</v>
      </c>
      <c r="B26072">
        <v>701</v>
      </c>
      <c r="C26072" t="s">
        <v>72</v>
      </c>
      <c r="D26072" s="1">
        <v>42985</v>
      </c>
      <c r="F26072">
        <v>5</v>
      </c>
      <c r="G26072">
        <v>7243</v>
      </c>
      <c r="H26072" t="s">
        <v>42</v>
      </c>
      <c r="J26072" t="s">
        <v>14</v>
      </c>
      <c r="K26072">
        <v>66</v>
      </c>
      <c r="L26072" t="s">
        <v>15</v>
      </c>
    </row>
    <row r="26073" spans="1:12">
      <c r="A26073" t="e">
        <f ca="1">E00251429387421</f>
        <v>#NAME?</v>
      </c>
      <c r="B26073">
        <v>276</v>
      </c>
      <c r="C26073" t="s">
        <v>122</v>
      </c>
      <c r="D26073" s="1">
        <v>41148</v>
      </c>
      <c r="F26073">
        <v>2</v>
      </c>
      <c r="G26073">
        <v>4739</v>
      </c>
      <c r="H26073" t="s">
        <v>89</v>
      </c>
      <c r="J26073" t="s">
        <v>14</v>
      </c>
      <c r="K26073">
        <v>46</v>
      </c>
      <c r="L26073" t="s">
        <v>15</v>
      </c>
    </row>
    <row r="26074" spans="1:12">
      <c r="A26074" t="e">
        <f ca="1">E00251429379521</f>
        <v>#NAME?</v>
      </c>
      <c r="B26074">
        <v>438</v>
      </c>
      <c r="C26074" t="s">
        <v>474</v>
      </c>
      <c r="D26074" s="1">
        <v>42086</v>
      </c>
      <c r="F26074">
        <v>1</v>
      </c>
      <c r="G26074">
        <v>30593</v>
      </c>
      <c r="H26074" t="s">
        <v>684</v>
      </c>
      <c r="J26074" t="s">
        <v>14</v>
      </c>
      <c r="K26074">
        <v>57</v>
      </c>
      <c r="L26074" t="s">
        <v>15</v>
      </c>
    </row>
    <row r="26075" spans="1:12">
      <c r="A26075" t="e">
        <f ca="1">E00251439851521</f>
        <v>#NAME?</v>
      </c>
      <c r="B26075">
        <v>453</v>
      </c>
      <c r="C26075" t="s">
        <v>96</v>
      </c>
      <c r="D26075" s="1">
        <v>41410</v>
      </c>
      <c r="F26075">
        <v>1</v>
      </c>
      <c r="G26075">
        <v>72703</v>
      </c>
      <c r="H26075" t="s">
        <v>237</v>
      </c>
      <c r="J26075" t="s">
        <v>14</v>
      </c>
      <c r="K26075">
        <v>45</v>
      </c>
      <c r="L26075" t="s">
        <v>15</v>
      </c>
    </row>
    <row r="26076" spans="1:12">
      <c r="A26076" t="e">
        <f ca="1">E00251439908221</f>
        <v>#NAME?</v>
      </c>
      <c r="B26076">
        <v>189</v>
      </c>
      <c r="C26076" t="s">
        <v>58</v>
      </c>
      <c r="D26076" s="1">
        <v>42172</v>
      </c>
      <c r="F26076">
        <v>3</v>
      </c>
      <c r="G26076">
        <v>49390</v>
      </c>
      <c r="H26076" t="s">
        <v>59</v>
      </c>
      <c r="J26076" t="s">
        <v>14</v>
      </c>
      <c r="K26076">
        <v>59</v>
      </c>
      <c r="L26076" t="s">
        <v>15</v>
      </c>
    </row>
    <row r="26077" spans="1:12">
      <c r="A26077" t="e">
        <f ca="1">E00251537898221</f>
        <v>#NAME?</v>
      </c>
      <c r="B26077">
        <v>285</v>
      </c>
      <c r="C26077" t="s">
        <v>117</v>
      </c>
      <c r="D26077" s="1">
        <v>42725</v>
      </c>
      <c r="F26077">
        <v>1</v>
      </c>
      <c r="G26077">
        <v>1739</v>
      </c>
      <c r="H26077" t="s">
        <v>110</v>
      </c>
      <c r="J26077" t="s">
        <v>14</v>
      </c>
      <c r="K26077">
        <v>51</v>
      </c>
      <c r="L26077" t="s">
        <v>15</v>
      </c>
    </row>
    <row r="26078" spans="1:12">
      <c r="A26078" t="e">
        <f ca="1">E00251617121621</f>
        <v>#NAME?</v>
      </c>
      <c r="B26078">
        <v>489</v>
      </c>
      <c r="C26078" t="s">
        <v>100</v>
      </c>
      <c r="D26078" s="1">
        <v>43080</v>
      </c>
      <c r="F26078">
        <v>1</v>
      </c>
      <c r="G26078">
        <v>5368</v>
      </c>
      <c r="H26078" t="s">
        <v>101</v>
      </c>
      <c r="J26078" t="s">
        <v>14</v>
      </c>
      <c r="K26078">
        <v>48</v>
      </c>
      <c r="L26078" t="s">
        <v>15</v>
      </c>
    </row>
    <row r="26079" spans="1:12">
      <c r="A26079" t="e">
        <f ca="1">E00251432398121</f>
        <v>#NAME?</v>
      </c>
      <c r="B26079">
        <v>453</v>
      </c>
      <c r="C26079" t="s">
        <v>96</v>
      </c>
      <c r="D26079" s="1">
        <v>41389</v>
      </c>
      <c r="F26079">
        <v>1</v>
      </c>
      <c r="G26079">
        <v>38200</v>
      </c>
      <c r="H26079" t="s">
        <v>747</v>
      </c>
      <c r="J26079" t="s">
        <v>14</v>
      </c>
      <c r="K26079">
        <v>53</v>
      </c>
      <c r="L26079" t="s">
        <v>15</v>
      </c>
    </row>
    <row r="26080" spans="1:12">
      <c r="A26080" t="e">
        <f ca="1">E00251537898221</f>
        <v>#NAME?</v>
      </c>
      <c r="B26080">
        <v>285</v>
      </c>
      <c r="C26080" t="s">
        <v>117</v>
      </c>
      <c r="D26080" s="1">
        <v>41613</v>
      </c>
      <c r="F26080">
        <v>1</v>
      </c>
      <c r="G26080">
        <v>7999</v>
      </c>
      <c r="H26080" t="s">
        <v>169</v>
      </c>
      <c r="J26080" t="s">
        <v>14</v>
      </c>
      <c r="K26080">
        <v>48</v>
      </c>
      <c r="L26080" t="s">
        <v>22</v>
      </c>
    </row>
    <row r="26081" spans="1:12">
      <c r="A26081" t="e">
        <f ca="1">E00251710596121</f>
        <v>#NAME?</v>
      </c>
      <c r="B26081">
        <v>110</v>
      </c>
      <c r="C26081" t="s">
        <v>980</v>
      </c>
      <c r="D26081" s="1">
        <v>42816</v>
      </c>
      <c r="F26081">
        <v>2</v>
      </c>
      <c r="G26081">
        <v>1101</v>
      </c>
      <c r="H26081" t="s">
        <v>220</v>
      </c>
      <c r="J26081" t="s">
        <v>14</v>
      </c>
      <c r="K26081">
        <v>52</v>
      </c>
      <c r="L26081" t="s">
        <v>15</v>
      </c>
    </row>
    <row r="26082" spans="1:12">
      <c r="A26082" t="e">
        <f ca="1">E00251439908221</f>
        <v>#NAME?</v>
      </c>
      <c r="B26082">
        <v>189</v>
      </c>
      <c r="C26082" t="s">
        <v>58</v>
      </c>
      <c r="D26082" s="1">
        <v>42795</v>
      </c>
      <c r="F26082">
        <v>3</v>
      </c>
      <c r="G26082">
        <v>49390</v>
      </c>
      <c r="H26082" t="s">
        <v>59</v>
      </c>
      <c r="J26082" t="s">
        <v>14</v>
      </c>
      <c r="K26082">
        <v>61</v>
      </c>
      <c r="L26082" t="s">
        <v>15</v>
      </c>
    </row>
    <row r="26083" spans="1:12">
      <c r="A26083" t="e">
        <f ca="1">E00251611207321</f>
        <v>#NAME?</v>
      </c>
      <c r="B26083">
        <v>307</v>
      </c>
      <c r="C26083" t="s">
        <v>210</v>
      </c>
      <c r="D26083" s="1">
        <v>41726</v>
      </c>
      <c r="F26083">
        <v>1</v>
      </c>
      <c r="G26083">
        <v>7862</v>
      </c>
      <c r="H26083" t="s">
        <v>27</v>
      </c>
      <c r="J26083" t="s">
        <v>14</v>
      </c>
      <c r="K26083">
        <v>42</v>
      </c>
      <c r="L26083" t="s">
        <v>22</v>
      </c>
    </row>
    <row r="26084" spans="1:12">
      <c r="A26084" t="e">
        <f ca="1">E00251611207321</f>
        <v>#NAME?</v>
      </c>
      <c r="B26084">
        <v>307</v>
      </c>
      <c r="C26084" t="s">
        <v>210</v>
      </c>
      <c r="D26084" s="1">
        <v>42908</v>
      </c>
      <c r="F26084">
        <v>1</v>
      </c>
      <c r="G26084">
        <v>2448</v>
      </c>
      <c r="H26084" t="s">
        <v>19</v>
      </c>
      <c r="J26084" t="s">
        <v>14</v>
      </c>
      <c r="K26084">
        <v>45</v>
      </c>
      <c r="L26084" t="s">
        <v>15</v>
      </c>
    </row>
    <row r="26085" spans="1:12">
      <c r="A26085" t="e">
        <f ca="1">E00251531549821</f>
        <v>#NAME?</v>
      </c>
      <c r="B26085">
        <v>1786</v>
      </c>
      <c r="C26085" t="s">
        <v>37</v>
      </c>
      <c r="D26085" s="1">
        <v>42036</v>
      </c>
      <c r="F26085">
        <v>1</v>
      </c>
      <c r="G26085">
        <v>4660</v>
      </c>
      <c r="H26085" t="s">
        <v>215</v>
      </c>
      <c r="J26085" t="s">
        <v>14</v>
      </c>
      <c r="K26085">
        <v>54</v>
      </c>
      <c r="L26085" t="s">
        <v>15</v>
      </c>
    </row>
    <row r="26086" spans="1:12">
      <c r="A26086" t="e">
        <f ca="1">E00251432398121</f>
        <v>#NAME?</v>
      </c>
      <c r="B26086">
        <v>453</v>
      </c>
      <c r="C26086" t="s">
        <v>96</v>
      </c>
      <c r="D26086" s="1">
        <v>42397</v>
      </c>
      <c r="F26086">
        <v>2</v>
      </c>
      <c r="G26086">
        <v>38150</v>
      </c>
      <c r="H26086" t="s">
        <v>106</v>
      </c>
      <c r="J26086" t="s">
        <v>14</v>
      </c>
      <c r="K26086">
        <v>56</v>
      </c>
      <c r="L26086" t="s">
        <v>15</v>
      </c>
    </row>
    <row r="26087" spans="1:12">
      <c r="A26087" t="e">
        <f ca="1">E00251514238021</f>
        <v>#NAME?</v>
      </c>
      <c r="B26087">
        <v>448</v>
      </c>
      <c r="C26087" t="s">
        <v>112</v>
      </c>
      <c r="D26087" s="1">
        <v>42830</v>
      </c>
      <c r="F26087">
        <v>1</v>
      </c>
      <c r="G26087">
        <v>4549</v>
      </c>
      <c r="H26087" t="s">
        <v>69</v>
      </c>
      <c r="J26087" t="s">
        <v>14</v>
      </c>
      <c r="K26087">
        <v>46</v>
      </c>
      <c r="L26087" t="s">
        <v>15</v>
      </c>
    </row>
    <row r="26088" spans="1:12">
      <c r="A26088" t="e">
        <f ca="1">E00251515312421</f>
        <v>#NAME?</v>
      </c>
      <c r="B26088">
        <v>10</v>
      </c>
      <c r="C26088" t="s">
        <v>18</v>
      </c>
      <c r="D26088" s="1">
        <v>42404</v>
      </c>
      <c r="F26088">
        <v>1</v>
      </c>
      <c r="G26088">
        <v>460</v>
      </c>
      <c r="H26088" t="s">
        <v>16</v>
      </c>
      <c r="J26088" t="s">
        <v>14</v>
      </c>
      <c r="K26088">
        <v>44</v>
      </c>
      <c r="L26088" t="s">
        <v>15</v>
      </c>
    </row>
    <row r="26089" spans="1:12">
      <c r="A26089" t="e">
        <f ca="1">E00251432196721</f>
        <v>#NAME?</v>
      </c>
      <c r="B26089">
        <v>449</v>
      </c>
      <c r="C26089" t="s">
        <v>124</v>
      </c>
      <c r="D26089" s="1">
        <v>42717</v>
      </c>
      <c r="F26089">
        <v>5</v>
      </c>
      <c r="G26089">
        <v>7231</v>
      </c>
      <c r="H26089" t="s">
        <v>128</v>
      </c>
      <c r="J26089" t="s">
        <v>14</v>
      </c>
      <c r="K26089">
        <v>48</v>
      </c>
      <c r="L26089" t="s">
        <v>15</v>
      </c>
    </row>
    <row r="26090" spans="1:12">
      <c r="A26090" t="e">
        <f ca="1">E00251514238021</f>
        <v>#NAME?</v>
      </c>
      <c r="B26090">
        <v>3072</v>
      </c>
      <c r="C26090" t="s">
        <v>315</v>
      </c>
      <c r="D26090" s="1">
        <v>43024</v>
      </c>
      <c r="F26090">
        <v>1</v>
      </c>
      <c r="G26090">
        <v>3094</v>
      </c>
      <c r="H26090" t="s">
        <v>1618</v>
      </c>
      <c r="J26090" t="s">
        <v>272</v>
      </c>
      <c r="K26090">
        <v>47</v>
      </c>
      <c r="L26090" t="s">
        <v>15</v>
      </c>
    </row>
    <row r="26091" spans="1:12">
      <c r="A26091" t="e">
        <f ca="1">E00251514238021</f>
        <v>#NAME?</v>
      </c>
      <c r="B26091">
        <v>448</v>
      </c>
      <c r="C26091" t="s">
        <v>112</v>
      </c>
      <c r="D26091" s="1">
        <v>41542</v>
      </c>
      <c r="F26091">
        <v>1</v>
      </c>
      <c r="G26091">
        <v>7243</v>
      </c>
      <c r="H26091" t="s">
        <v>42</v>
      </c>
      <c r="J26091" t="s">
        <v>14</v>
      </c>
      <c r="K26091">
        <v>43</v>
      </c>
      <c r="L26091" t="s">
        <v>15</v>
      </c>
    </row>
    <row r="26092" spans="1:12">
      <c r="A26092" t="e">
        <f ca="1">E00251514238021</f>
        <v>#NAME?</v>
      </c>
      <c r="B26092">
        <v>448</v>
      </c>
      <c r="C26092" t="s">
        <v>112</v>
      </c>
      <c r="D26092" s="1">
        <v>42663</v>
      </c>
      <c r="F26092">
        <v>1</v>
      </c>
      <c r="G26092">
        <v>7177</v>
      </c>
      <c r="H26092" t="s">
        <v>126</v>
      </c>
      <c r="J26092" t="s">
        <v>14</v>
      </c>
      <c r="K26092">
        <v>46</v>
      </c>
      <c r="L26092" t="s">
        <v>15</v>
      </c>
    </row>
    <row r="26093" spans="1:12">
      <c r="A26093" t="e">
        <f ca="1">E00251429387421</f>
        <v>#NAME?</v>
      </c>
      <c r="B26093">
        <v>276</v>
      </c>
      <c r="C26093" t="s">
        <v>122</v>
      </c>
      <c r="D26093" s="1">
        <v>41122</v>
      </c>
      <c r="F26093">
        <v>1</v>
      </c>
      <c r="G26093">
        <v>3829</v>
      </c>
      <c r="H26093" t="s">
        <v>419</v>
      </c>
      <c r="J26093" t="s">
        <v>14</v>
      </c>
      <c r="K26093">
        <v>46</v>
      </c>
      <c r="L26093" t="s">
        <v>15</v>
      </c>
    </row>
    <row r="26094" spans="1:12">
      <c r="A26094" t="e">
        <f ca="1">E00251532303521</f>
        <v>#NAME?</v>
      </c>
      <c r="B26094">
        <v>448</v>
      </c>
      <c r="C26094" t="s">
        <v>112</v>
      </c>
      <c r="D26094" s="1">
        <v>43063</v>
      </c>
      <c r="F26094">
        <v>1</v>
      </c>
      <c r="G26094">
        <v>7831</v>
      </c>
      <c r="H26094" t="s">
        <v>274</v>
      </c>
      <c r="J26094" t="s">
        <v>14</v>
      </c>
      <c r="K26094">
        <v>51</v>
      </c>
      <c r="L26094" t="s">
        <v>22</v>
      </c>
    </row>
    <row r="26095" spans="1:12">
      <c r="A26095" t="e">
        <f ca="1">E00251619841121</f>
        <v>#NAME?</v>
      </c>
      <c r="B26095">
        <v>459</v>
      </c>
      <c r="C26095" t="s">
        <v>187</v>
      </c>
      <c r="D26095" s="1">
        <v>42487</v>
      </c>
      <c r="F26095">
        <v>1</v>
      </c>
      <c r="G26095">
        <v>4019</v>
      </c>
      <c r="H26095" t="s">
        <v>26</v>
      </c>
      <c r="J26095" t="s">
        <v>14</v>
      </c>
      <c r="K26095">
        <v>47</v>
      </c>
      <c r="L26095" t="s">
        <v>15</v>
      </c>
    </row>
    <row r="26096" spans="1:12">
      <c r="A26096" t="e">
        <f ca="1">E00251429387421</f>
        <v>#NAME?</v>
      </c>
      <c r="B26096">
        <v>276</v>
      </c>
      <c r="C26096" t="s">
        <v>122</v>
      </c>
      <c r="D26096" s="1">
        <v>40996</v>
      </c>
      <c r="F26096">
        <v>1</v>
      </c>
      <c r="G26096">
        <v>2720</v>
      </c>
      <c r="H26096" t="s">
        <v>65</v>
      </c>
      <c r="J26096" t="s">
        <v>14</v>
      </c>
      <c r="K26096">
        <v>46</v>
      </c>
      <c r="L26096" t="s">
        <v>15</v>
      </c>
    </row>
    <row r="26097" spans="1:12">
      <c r="A26097" t="e">
        <f ca="1">E00251514252121</f>
        <v>#NAME?</v>
      </c>
      <c r="B26097">
        <v>451</v>
      </c>
      <c r="C26097" t="s">
        <v>102</v>
      </c>
      <c r="D26097" s="1">
        <v>42522</v>
      </c>
      <c r="F26097">
        <v>1</v>
      </c>
      <c r="G26097">
        <v>78900</v>
      </c>
      <c r="H26097" t="s">
        <v>79</v>
      </c>
      <c r="J26097" t="s">
        <v>14</v>
      </c>
      <c r="K26097">
        <v>48</v>
      </c>
      <c r="L26097" t="s">
        <v>22</v>
      </c>
    </row>
    <row r="26098" spans="1:12">
      <c r="A26098" t="e">
        <f ca="1">E00251431603221</f>
        <v>#NAME?</v>
      </c>
      <c r="B26098">
        <v>1785</v>
      </c>
      <c r="C26098" t="s">
        <v>129</v>
      </c>
      <c r="D26098" s="1">
        <v>42942</v>
      </c>
      <c r="F26098">
        <v>4</v>
      </c>
      <c r="G26098">
        <v>2729</v>
      </c>
      <c r="H26098" t="s">
        <v>115</v>
      </c>
      <c r="J26098" t="s">
        <v>14</v>
      </c>
      <c r="K26098">
        <v>45</v>
      </c>
      <c r="L26098" t="s">
        <v>15</v>
      </c>
    </row>
    <row r="26099" spans="1:12">
      <c r="A26099" t="e">
        <f ca="1">E00251439851521</f>
        <v>#NAME?</v>
      </c>
      <c r="B26099">
        <v>1028</v>
      </c>
      <c r="C26099" t="s">
        <v>127</v>
      </c>
      <c r="D26099" s="1">
        <v>42662</v>
      </c>
      <c r="F26099">
        <v>1</v>
      </c>
      <c r="G26099">
        <v>78650</v>
      </c>
      <c r="H26099" t="s">
        <v>414</v>
      </c>
      <c r="I26099" t="s">
        <v>127</v>
      </c>
      <c r="J26099" t="s">
        <v>57</v>
      </c>
      <c r="K26099">
        <v>48</v>
      </c>
      <c r="L26099" t="s">
        <v>22</v>
      </c>
    </row>
    <row r="26100" spans="1:12">
      <c r="A26100" t="e">
        <f ca="1">E00251617121621</f>
        <v>#NAME?</v>
      </c>
      <c r="B26100">
        <v>489</v>
      </c>
      <c r="C26100" t="s">
        <v>100</v>
      </c>
      <c r="D26100" s="1">
        <v>42122</v>
      </c>
      <c r="F26100">
        <v>1</v>
      </c>
      <c r="G26100">
        <v>2448</v>
      </c>
      <c r="H26100" t="s">
        <v>19</v>
      </c>
      <c r="J26100" t="s">
        <v>14</v>
      </c>
      <c r="K26100">
        <v>45</v>
      </c>
      <c r="L26100" t="s">
        <v>15</v>
      </c>
    </row>
    <row r="26101" spans="1:12">
      <c r="A26101" t="e">
        <f ca="1">E00251617121621</f>
        <v>#NAME?</v>
      </c>
      <c r="B26101">
        <v>489</v>
      </c>
      <c r="C26101" t="s">
        <v>100</v>
      </c>
      <c r="D26101" s="1">
        <v>42783</v>
      </c>
      <c r="F26101">
        <v>1</v>
      </c>
      <c r="G26101">
        <v>2448</v>
      </c>
      <c r="H26101" t="s">
        <v>19</v>
      </c>
      <c r="J26101" t="s">
        <v>14</v>
      </c>
      <c r="K26101">
        <v>47</v>
      </c>
      <c r="L26101" t="s">
        <v>15</v>
      </c>
    </row>
    <row r="26102" spans="1:12">
      <c r="A26102" t="e">
        <f ca="1">E00251514252121</f>
        <v>#NAME?</v>
      </c>
      <c r="B26102">
        <v>451</v>
      </c>
      <c r="C26102" t="s">
        <v>102</v>
      </c>
      <c r="D26102" s="1">
        <v>42452</v>
      </c>
      <c r="F26102">
        <v>1</v>
      </c>
      <c r="G26102">
        <v>78900</v>
      </c>
      <c r="H26102" t="s">
        <v>79</v>
      </c>
      <c r="J26102" t="s">
        <v>14</v>
      </c>
      <c r="K26102">
        <v>48</v>
      </c>
      <c r="L26102" t="s">
        <v>22</v>
      </c>
    </row>
    <row r="26103" spans="1:12">
      <c r="A26103" t="e">
        <f ca="1">E00251432196721</f>
        <v>#NAME?</v>
      </c>
      <c r="B26103">
        <v>449</v>
      </c>
      <c r="C26103" t="s">
        <v>124</v>
      </c>
      <c r="D26103" s="1">
        <v>42809</v>
      </c>
      <c r="F26103">
        <v>3</v>
      </c>
      <c r="G26103">
        <v>27800</v>
      </c>
      <c r="H26103" t="s">
        <v>145</v>
      </c>
      <c r="J26103" t="s">
        <v>14</v>
      </c>
      <c r="K26103">
        <v>48</v>
      </c>
      <c r="L26103" t="s">
        <v>15</v>
      </c>
    </row>
    <row r="26104" spans="1:12">
      <c r="A26104" t="e">
        <f ca="1">E00251432196721</f>
        <v>#NAME?</v>
      </c>
      <c r="B26104">
        <v>449</v>
      </c>
      <c r="C26104" t="s">
        <v>124</v>
      </c>
      <c r="D26104" s="1">
        <v>43033</v>
      </c>
      <c r="F26104">
        <v>1</v>
      </c>
      <c r="G26104">
        <v>52809</v>
      </c>
      <c r="H26104" t="s">
        <v>157</v>
      </c>
      <c r="J26104" t="s">
        <v>14</v>
      </c>
      <c r="K26104">
        <v>49</v>
      </c>
      <c r="L26104" t="s">
        <v>15</v>
      </c>
    </row>
    <row r="26105" spans="1:12">
      <c r="A26105" t="e">
        <f ca="1">E00251432196721</f>
        <v>#NAME?</v>
      </c>
      <c r="B26105">
        <v>6046</v>
      </c>
      <c r="C26105" t="s">
        <v>98</v>
      </c>
      <c r="D26105" s="1">
        <v>41927</v>
      </c>
      <c r="F26105">
        <v>1</v>
      </c>
      <c r="G26105">
        <v>5282</v>
      </c>
      <c r="H26105" t="s">
        <v>307</v>
      </c>
      <c r="I26105" t="s">
        <v>56</v>
      </c>
      <c r="J26105" t="s">
        <v>57</v>
      </c>
      <c r="K26105">
        <v>46</v>
      </c>
      <c r="L26105" t="s">
        <v>15</v>
      </c>
    </row>
    <row r="26106" spans="1:12">
      <c r="A26106" t="e">
        <f ca="1">E00251532975321</f>
        <v>#NAME?</v>
      </c>
      <c r="B26106">
        <v>457</v>
      </c>
      <c r="C26106" t="s">
        <v>137</v>
      </c>
      <c r="D26106" s="1">
        <v>42431</v>
      </c>
      <c r="F26106">
        <v>1</v>
      </c>
      <c r="G26106">
        <v>93</v>
      </c>
      <c r="H26106" t="s">
        <v>29</v>
      </c>
      <c r="J26106" t="s">
        <v>14</v>
      </c>
      <c r="K26106">
        <v>49</v>
      </c>
      <c r="L26106" t="s">
        <v>15</v>
      </c>
    </row>
    <row r="26107" spans="1:12">
      <c r="A26107" t="e">
        <f ca="1">E00251432196721</f>
        <v>#NAME?</v>
      </c>
      <c r="B26107">
        <v>6046</v>
      </c>
      <c r="C26107" t="s">
        <v>98</v>
      </c>
      <c r="D26107" s="1">
        <v>42016</v>
      </c>
      <c r="E26107">
        <v>3</v>
      </c>
      <c r="F26107">
        <v>1</v>
      </c>
      <c r="G26107">
        <v>2181</v>
      </c>
      <c r="H26107" t="s">
        <v>1293</v>
      </c>
      <c r="J26107" t="s">
        <v>34</v>
      </c>
      <c r="K26107">
        <v>46</v>
      </c>
      <c r="L26107" t="s">
        <v>15</v>
      </c>
    </row>
    <row r="26108" spans="1:12">
      <c r="A26108" t="e">
        <f ca="1">E00251532975321</f>
        <v>#NAME?</v>
      </c>
      <c r="B26108">
        <v>457</v>
      </c>
      <c r="C26108" t="s">
        <v>137</v>
      </c>
      <c r="D26108" s="1">
        <v>41562</v>
      </c>
      <c r="F26108">
        <v>1</v>
      </c>
      <c r="G26108">
        <v>42769</v>
      </c>
      <c r="H26108" t="s">
        <v>530</v>
      </c>
      <c r="J26108" t="s">
        <v>14</v>
      </c>
      <c r="K26108">
        <v>47</v>
      </c>
      <c r="L26108" t="s">
        <v>15</v>
      </c>
    </row>
    <row r="26109" spans="1:12">
      <c r="A26109" t="e">
        <f ca="1">E00251432391621</f>
        <v>#NAME?</v>
      </c>
      <c r="B26109">
        <v>489</v>
      </c>
      <c r="C26109" t="s">
        <v>100</v>
      </c>
      <c r="D26109" s="1">
        <v>42716</v>
      </c>
      <c r="F26109">
        <v>1</v>
      </c>
      <c r="G26109">
        <v>78650</v>
      </c>
      <c r="H26109" t="s">
        <v>414</v>
      </c>
      <c r="J26109" t="s">
        <v>14</v>
      </c>
      <c r="K26109">
        <v>50</v>
      </c>
      <c r="L26109" t="s">
        <v>22</v>
      </c>
    </row>
    <row r="26110" spans="1:12">
      <c r="A26110" t="e">
        <f ca="1">E00251432196721</f>
        <v>#NAME?</v>
      </c>
      <c r="B26110">
        <v>6046</v>
      </c>
      <c r="C26110" t="s">
        <v>98</v>
      </c>
      <c r="D26110" s="1">
        <v>42016</v>
      </c>
      <c r="E26110">
        <v>3</v>
      </c>
      <c r="F26110">
        <v>2</v>
      </c>
      <c r="G26110">
        <v>6173</v>
      </c>
      <c r="H26110" t="s">
        <v>1619</v>
      </c>
      <c r="J26110" t="s">
        <v>34</v>
      </c>
      <c r="K26110">
        <v>46</v>
      </c>
      <c r="L26110" t="s">
        <v>15</v>
      </c>
    </row>
    <row r="26111" spans="1:12">
      <c r="A26111" t="e">
        <f ca="1">E00251716569321</f>
        <v>#NAME?</v>
      </c>
      <c r="B26111">
        <v>286</v>
      </c>
      <c r="C26111" t="s">
        <v>41</v>
      </c>
      <c r="D26111" s="1">
        <v>40989</v>
      </c>
      <c r="F26111">
        <v>1</v>
      </c>
      <c r="G26111">
        <v>7231</v>
      </c>
      <c r="H26111" t="s">
        <v>128</v>
      </c>
      <c r="J26111" t="s">
        <v>14</v>
      </c>
      <c r="K26111">
        <v>52</v>
      </c>
      <c r="L26111" t="s">
        <v>15</v>
      </c>
    </row>
    <row r="26112" spans="1:12">
      <c r="A26112" t="e">
        <f ca="1">E00251716569321</f>
        <v>#NAME?</v>
      </c>
      <c r="B26112">
        <v>489</v>
      </c>
      <c r="C26112" t="s">
        <v>100</v>
      </c>
      <c r="D26112" s="1">
        <v>41989</v>
      </c>
      <c r="F26112">
        <v>1</v>
      </c>
      <c r="G26112">
        <v>2720</v>
      </c>
      <c r="H26112" t="s">
        <v>65</v>
      </c>
      <c r="J26112" t="s">
        <v>14</v>
      </c>
      <c r="K26112">
        <v>55</v>
      </c>
      <c r="L26112" t="s">
        <v>15</v>
      </c>
    </row>
    <row r="26113" spans="1:12">
      <c r="A26113" t="e">
        <f ca="1">E00251514252121</f>
        <v>#NAME?</v>
      </c>
      <c r="B26113">
        <v>451</v>
      </c>
      <c r="C26113" t="s">
        <v>102</v>
      </c>
      <c r="D26113" s="1">
        <v>41628</v>
      </c>
      <c r="F26113">
        <v>1</v>
      </c>
      <c r="G26113">
        <v>462</v>
      </c>
      <c r="H26113" t="s">
        <v>288</v>
      </c>
      <c r="J26113" t="s">
        <v>14</v>
      </c>
      <c r="K26113">
        <v>46</v>
      </c>
      <c r="L26113" t="s">
        <v>15</v>
      </c>
    </row>
    <row r="26114" spans="1:12">
      <c r="A26114" t="e">
        <f ca="1">E00251514252121</f>
        <v>#NAME?</v>
      </c>
      <c r="B26114">
        <v>451</v>
      </c>
      <c r="C26114" t="s">
        <v>102</v>
      </c>
      <c r="D26114" s="1">
        <v>41829</v>
      </c>
      <c r="F26114">
        <v>3</v>
      </c>
      <c r="G26114">
        <v>3004</v>
      </c>
      <c r="H26114" t="s">
        <v>104</v>
      </c>
      <c r="J26114" t="s">
        <v>14</v>
      </c>
      <c r="K26114">
        <v>46</v>
      </c>
      <c r="L26114" t="s">
        <v>15</v>
      </c>
    </row>
    <row r="26115" spans="1:12">
      <c r="A26115" t="e">
        <f ca="1">E00251514252121</f>
        <v>#NAME?</v>
      </c>
      <c r="B26115">
        <v>451</v>
      </c>
      <c r="C26115" t="s">
        <v>102</v>
      </c>
      <c r="D26115" s="1">
        <v>42478</v>
      </c>
      <c r="F26115">
        <v>1</v>
      </c>
      <c r="G26115">
        <v>5990</v>
      </c>
      <c r="H26115" t="s">
        <v>60</v>
      </c>
      <c r="J26115" t="s">
        <v>14</v>
      </c>
      <c r="K26115">
        <v>48</v>
      </c>
      <c r="L26115" t="s">
        <v>15</v>
      </c>
    </row>
    <row r="26116" spans="1:12">
      <c r="A26116" t="e">
        <f ca="1">E00251514454421</f>
        <v>#NAME?</v>
      </c>
      <c r="B26116">
        <v>446</v>
      </c>
      <c r="C26116" t="s">
        <v>94</v>
      </c>
      <c r="D26116" s="1">
        <v>43007</v>
      </c>
      <c r="F26116">
        <v>4</v>
      </c>
      <c r="G26116">
        <v>2729</v>
      </c>
      <c r="H26116" t="s">
        <v>115</v>
      </c>
      <c r="J26116" t="s">
        <v>14</v>
      </c>
      <c r="K26116">
        <v>55</v>
      </c>
      <c r="L26116" t="s">
        <v>15</v>
      </c>
    </row>
    <row r="26117" spans="1:12">
      <c r="A26117" t="e">
        <f ca="1">E00251716569321</f>
        <v>#NAME?</v>
      </c>
      <c r="B26117">
        <v>489</v>
      </c>
      <c r="C26117" t="s">
        <v>100</v>
      </c>
      <c r="D26117" s="1">
        <v>41753</v>
      </c>
      <c r="F26117">
        <v>5</v>
      </c>
      <c r="G26117">
        <v>4784</v>
      </c>
      <c r="H26117" t="s">
        <v>1057</v>
      </c>
      <c r="J26117" t="s">
        <v>14</v>
      </c>
      <c r="K26117">
        <v>54</v>
      </c>
      <c r="L26117" t="s">
        <v>15</v>
      </c>
    </row>
    <row r="26118" spans="1:12">
      <c r="A26118" t="e">
        <f ca="1">E00251512331321</f>
        <v>#NAME?</v>
      </c>
      <c r="B26118">
        <v>66</v>
      </c>
      <c r="C26118" t="s">
        <v>134</v>
      </c>
      <c r="D26118" s="1">
        <v>42025</v>
      </c>
      <c r="F26118">
        <v>1</v>
      </c>
      <c r="G26118">
        <v>460</v>
      </c>
      <c r="H26118" t="s">
        <v>16</v>
      </c>
      <c r="J26118" t="s">
        <v>14</v>
      </c>
      <c r="K26118">
        <v>55</v>
      </c>
      <c r="L26118" t="s">
        <v>15</v>
      </c>
    </row>
    <row r="26119" spans="1:12">
      <c r="A26119" t="e">
        <f ca="1">E00251512331321</f>
        <v>#NAME?</v>
      </c>
      <c r="B26119">
        <v>66</v>
      </c>
      <c r="C26119" t="s">
        <v>134</v>
      </c>
      <c r="D26119" s="1">
        <v>42548</v>
      </c>
      <c r="F26119">
        <v>1</v>
      </c>
      <c r="G26119">
        <v>71940</v>
      </c>
      <c r="H26119" t="s">
        <v>135</v>
      </c>
      <c r="J26119" t="s">
        <v>14</v>
      </c>
      <c r="K26119">
        <v>56</v>
      </c>
      <c r="L26119" t="s">
        <v>15</v>
      </c>
    </row>
    <row r="26120" spans="1:12">
      <c r="A26120" t="e">
        <f ca="1">E00251430334821</f>
        <v>#NAME?</v>
      </c>
      <c r="B26120">
        <v>479</v>
      </c>
      <c r="C26120" t="s">
        <v>164</v>
      </c>
      <c r="D26120" s="1">
        <v>42256</v>
      </c>
      <c r="F26120">
        <v>4</v>
      </c>
      <c r="G26120">
        <v>71986</v>
      </c>
      <c r="H26120" t="s">
        <v>62</v>
      </c>
      <c r="J26120" t="s">
        <v>14</v>
      </c>
      <c r="K26120">
        <v>49</v>
      </c>
      <c r="L26120" t="s">
        <v>15</v>
      </c>
    </row>
    <row r="26121" spans="1:12">
      <c r="A26121" t="e">
        <f ca="1">E00251429387421</f>
        <v>#NAME?</v>
      </c>
      <c r="B26121">
        <v>276</v>
      </c>
      <c r="C26121" t="s">
        <v>122</v>
      </c>
      <c r="D26121" s="1">
        <v>42051</v>
      </c>
      <c r="F26121">
        <v>1</v>
      </c>
      <c r="G26121">
        <v>2189</v>
      </c>
      <c r="H26121" t="s">
        <v>156</v>
      </c>
      <c r="J26121" t="s">
        <v>14</v>
      </c>
      <c r="K26121">
        <v>48</v>
      </c>
      <c r="L26121" t="s">
        <v>15</v>
      </c>
    </row>
    <row r="26122" spans="1:12">
      <c r="A26122" t="e">
        <f ca="1">E00251611207321</f>
        <v>#NAME?</v>
      </c>
      <c r="B26122">
        <v>307</v>
      </c>
      <c r="C26122" t="s">
        <v>210</v>
      </c>
      <c r="D26122" s="1">
        <v>41334</v>
      </c>
      <c r="F26122">
        <v>1</v>
      </c>
      <c r="G26122">
        <v>1179</v>
      </c>
      <c r="H26122" t="s">
        <v>180</v>
      </c>
      <c r="J26122" t="s">
        <v>14</v>
      </c>
      <c r="K26122">
        <v>41</v>
      </c>
      <c r="L26122" t="s">
        <v>15</v>
      </c>
    </row>
    <row r="26123" spans="1:12">
      <c r="A26123" t="e">
        <f ca="1">E00251514454421</f>
        <v>#NAME?</v>
      </c>
      <c r="B26123">
        <v>446</v>
      </c>
      <c r="C26123" t="s">
        <v>94</v>
      </c>
      <c r="D26123" s="1">
        <v>41662</v>
      </c>
      <c r="F26123">
        <v>4</v>
      </c>
      <c r="G26123">
        <v>4019</v>
      </c>
      <c r="H26123" t="s">
        <v>26</v>
      </c>
      <c r="J26123" t="s">
        <v>14</v>
      </c>
      <c r="K26123">
        <v>52</v>
      </c>
      <c r="L26123" t="s">
        <v>15</v>
      </c>
    </row>
    <row r="26124" spans="1:12">
      <c r="A26124" t="e">
        <f ca="1">E00251514454421</f>
        <v>#NAME?</v>
      </c>
      <c r="B26124">
        <v>446</v>
      </c>
      <c r="C26124" t="s">
        <v>94</v>
      </c>
      <c r="D26124" s="1">
        <v>42857</v>
      </c>
      <c r="F26124">
        <v>2</v>
      </c>
      <c r="G26124">
        <v>7242</v>
      </c>
      <c r="H26124" t="s">
        <v>93</v>
      </c>
      <c r="J26124" t="s">
        <v>14</v>
      </c>
      <c r="K26124">
        <v>55</v>
      </c>
      <c r="L26124" t="s">
        <v>15</v>
      </c>
    </row>
    <row r="26125" spans="1:12">
      <c r="A26125" t="e">
        <f ca="1">E00251430334821</f>
        <v>#NAME?</v>
      </c>
      <c r="B26125">
        <v>479</v>
      </c>
      <c r="C26125" t="s">
        <v>164</v>
      </c>
      <c r="D26125" s="1">
        <v>42320</v>
      </c>
      <c r="F26125">
        <v>2</v>
      </c>
      <c r="G26125">
        <v>78079</v>
      </c>
      <c r="H26125" t="s">
        <v>49</v>
      </c>
      <c r="J26125" t="s">
        <v>14</v>
      </c>
      <c r="K26125">
        <v>50</v>
      </c>
      <c r="L26125" t="s">
        <v>22</v>
      </c>
    </row>
    <row r="26126" spans="1:12">
      <c r="A26126" t="e">
        <f ca="1">E00251439851521</f>
        <v>#NAME?</v>
      </c>
      <c r="B26126">
        <v>453</v>
      </c>
      <c r="C26126" t="s">
        <v>96</v>
      </c>
      <c r="D26126" s="1">
        <v>41011</v>
      </c>
      <c r="F26126">
        <v>1</v>
      </c>
      <c r="G26126">
        <v>3051</v>
      </c>
      <c r="H26126" t="s">
        <v>13</v>
      </c>
      <c r="J26126" t="s">
        <v>14</v>
      </c>
      <c r="K26126">
        <v>43</v>
      </c>
      <c r="L26126" t="s">
        <v>15</v>
      </c>
    </row>
    <row r="26127" spans="1:12">
      <c r="A26127" t="e">
        <f ca="1">E00251514459821</f>
        <v>#NAME?</v>
      </c>
      <c r="B26127">
        <v>497</v>
      </c>
      <c r="C26127" t="s">
        <v>141</v>
      </c>
      <c r="D26127" s="1">
        <v>42304</v>
      </c>
      <c r="F26127">
        <v>1</v>
      </c>
      <c r="G26127">
        <v>72709</v>
      </c>
      <c r="H26127" t="s">
        <v>150</v>
      </c>
      <c r="J26127" t="s">
        <v>14</v>
      </c>
      <c r="K26127">
        <v>47</v>
      </c>
      <c r="L26127" t="s">
        <v>15</v>
      </c>
    </row>
    <row r="26128" spans="1:12">
      <c r="A26128" t="e">
        <f ca="1">E00251514459821</f>
        <v>#NAME?</v>
      </c>
      <c r="B26128">
        <v>497</v>
      </c>
      <c r="C26128" t="s">
        <v>141</v>
      </c>
      <c r="D26128" s="1">
        <v>42790</v>
      </c>
      <c r="F26128">
        <v>3</v>
      </c>
      <c r="G26128">
        <v>72631</v>
      </c>
      <c r="H26128" t="s">
        <v>142</v>
      </c>
      <c r="J26128" t="s">
        <v>14</v>
      </c>
      <c r="K26128">
        <v>48</v>
      </c>
      <c r="L26128" t="s">
        <v>15</v>
      </c>
    </row>
    <row r="26129" spans="1:12">
      <c r="A26129" t="e">
        <f ca="1">E00251514238021</f>
        <v>#NAME?</v>
      </c>
      <c r="B26129">
        <v>448</v>
      </c>
      <c r="C26129" t="s">
        <v>112</v>
      </c>
      <c r="D26129" s="1">
        <v>41344</v>
      </c>
      <c r="F26129">
        <v>1</v>
      </c>
      <c r="G26129">
        <v>7243</v>
      </c>
      <c r="H26129" t="s">
        <v>42</v>
      </c>
      <c r="J26129" t="s">
        <v>14</v>
      </c>
      <c r="K26129">
        <v>42</v>
      </c>
      <c r="L26129" t="s">
        <v>15</v>
      </c>
    </row>
    <row r="26130" spans="1:12">
      <c r="A26130" t="e">
        <f ca="1">E00251514252121</f>
        <v>#NAME?</v>
      </c>
      <c r="B26130">
        <v>451</v>
      </c>
      <c r="C26130" t="s">
        <v>102</v>
      </c>
      <c r="D26130" s="1">
        <v>41478</v>
      </c>
      <c r="F26130">
        <v>2</v>
      </c>
      <c r="G26130">
        <v>794</v>
      </c>
      <c r="H26130" t="s">
        <v>130</v>
      </c>
      <c r="J26130" t="s">
        <v>14</v>
      </c>
      <c r="K26130">
        <v>45</v>
      </c>
      <c r="L26130" t="s">
        <v>15</v>
      </c>
    </row>
    <row r="26131" spans="1:12">
      <c r="A26131" t="e">
        <f ca="1">E00251514252121</f>
        <v>#NAME?</v>
      </c>
      <c r="B26131">
        <v>451</v>
      </c>
      <c r="C26131" t="s">
        <v>102</v>
      </c>
      <c r="D26131" s="1">
        <v>42003</v>
      </c>
      <c r="F26131">
        <v>2</v>
      </c>
      <c r="G26131">
        <v>7231</v>
      </c>
      <c r="H26131" t="s">
        <v>128</v>
      </c>
      <c r="J26131" t="s">
        <v>14</v>
      </c>
      <c r="K26131">
        <v>47</v>
      </c>
      <c r="L26131" t="s">
        <v>15</v>
      </c>
    </row>
    <row r="26132" spans="1:12">
      <c r="A26132" t="e">
        <f ca="1">E00251514238021</f>
        <v>#NAME?</v>
      </c>
      <c r="B26132">
        <v>448</v>
      </c>
      <c r="C26132" t="s">
        <v>112</v>
      </c>
      <c r="D26132" s="1">
        <v>41416</v>
      </c>
      <c r="F26132">
        <v>2</v>
      </c>
      <c r="G26132">
        <v>4549</v>
      </c>
      <c r="H26132" t="s">
        <v>69</v>
      </c>
      <c r="J26132" t="s">
        <v>14</v>
      </c>
      <c r="K26132">
        <v>42</v>
      </c>
      <c r="L26132" t="s">
        <v>15</v>
      </c>
    </row>
    <row r="26133" spans="1:12">
      <c r="A26133" t="e">
        <f ca="1">E00251512331321</f>
        <v>#NAME?</v>
      </c>
      <c r="B26133">
        <v>39</v>
      </c>
      <c r="C26133" t="s">
        <v>385</v>
      </c>
      <c r="D26133" s="1">
        <v>42103</v>
      </c>
      <c r="F26133">
        <v>2</v>
      </c>
      <c r="G26133">
        <v>37921</v>
      </c>
      <c r="H26133" t="s">
        <v>859</v>
      </c>
      <c r="I26133" t="s">
        <v>56</v>
      </c>
      <c r="J26133" t="s">
        <v>57</v>
      </c>
      <c r="K26133">
        <v>55</v>
      </c>
      <c r="L26133" t="s">
        <v>15</v>
      </c>
    </row>
    <row r="26134" spans="1:12">
      <c r="A26134" t="e">
        <f ca="1">E00251514459821</f>
        <v>#NAME?</v>
      </c>
      <c r="B26134">
        <v>497</v>
      </c>
      <c r="C26134" t="s">
        <v>141</v>
      </c>
      <c r="D26134" s="1">
        <v>42598</v>
      </c>
      <c r="F26134">
        <v>2</v>
      </c>
      <c r="G26134">
        <v>72631</v>
      </c>
      <c r="H26134" t="s">
        <v>142</v>
      </c>
      <c r="J26134" t="s">
        <v>14</v>
      </c>
      <c r="K26134">
        <v>48</v>
      </c>
      <c r="L26134" t="s">
        <v>15</v>
      </c>
    </row>
    <row r="26135" spans="1:12">
      <c r="A26135" t="e">
        <f ca="1">E00251512331321</f>
        <v>#NAME?</v>
      </c>
      <c r="B26135">
        <v>66</v>
      </c>
      <c r="C26135" t="s">
        <v>134</v>
      </c>
      <c r="D26135" s="1">
        <v>41661</v>
      </c>
      <c r="F26135">
        <v>1</v>
      </c>
      <c r="G26135">
        <v>78609</v>
      </c>
      <c r="H26135" t="s">
        <v>240</v>
      </c>
      <c r="J26135" t="s">
        <v>14</v>
      </c>
      <c r="K26135">
        <v>54</v>
      </c>
      <c r="L26135" t="s">
        <v>22</v>
      </c>
    </row>
    <row r="26136" spans="1:12">
      <c r="A26136" t="e">
        <f ca="1">E00251512331321</f>
        <v>#NAME?</v>
      </c>
      <c r="B26136">
        <v>66</v>
      </c>
      <c r="C26136" t="s">
        <v>134</v>
      </c>
      <c r="D26136" s="1">
        <v>42615</v>
      </c>
      <c r="F26136">
        <v>3</v>
      </c>
      <c r="G26136">
        <v>71940</v>
      </c>
      <c r="H26136" t="s">
        <v>135</v>
      </c>
      <c r="J26136" t="s">
        <v>14</v>
      </c>
      <c r="K26136">
        <v>56</v>
      </c>
      <c r="L26136" t="s">
        <v>15</v>
      </c>
    </row>
    <row r="26137" spans="1:12">
      <c r="A26137" t="e">
        <f ca="1">E00251432196721</f>
        <v>#NAME?</v>
      </c>
      <c r="B26137">
        <v>449</v>
      </c>
      <c r="C26137" t="s">
        <v>124</v>
      </c>
      <c r="D26137" s="1">
        <v>41296</v>
      </c>
      <c r="F26137">
        <v>1</v>
      </c>
      <c r="G26137">
        <v>7231</v>
      </c>
      <c r="H26137" t="s">
        <v>128</v>
      </c>
      <c r="J26137" t="s">
        <v>14</v>
      </c>
      <c r="K26137">
        <v>44</v>
      </c>
      <c r="L26137" t="s">
        <v>15</v>
      </c>
    </row>
    <row r="26138" spans="1:12">
      <c r="A26138" t="e">
        <f ca="1">E00251432196721</f>
        <v>#NAME?</v>
      </c>
      <c r="B26138">
        <v>449</v>
      </c>
      <c r="C26138" t="s">
        <v>124</v>
      </c>
      <c r="D26138" s="1">
        <v>42164</v>
      </c>
      <c r="F26138">
        <v>1</v>
      </c>
      <c r="G26138">
        <v>2750</v>
      </c>
      <c r="H26138" t="s">
        <v>114</v>
      </c>
      <c r="J26138" t="s">
        <v>14</v>
      </c>
      <c r="K26138">
        <v>46</v>
      </c>
      <c r="L26138" t="s">
        <v>15</v>
      </c>
    </row>
    <row r="26139" spans="1:12">
      <c r="A26139" t="e">
        <f ca="1">E00251432196721</f>
        <v>#NAME?</v>
      </c>
      <c r="B26139">
        <v>449</v>
      </c>
      <c r="C26139" t="s">
        <v>124</v>
      </c>
      <c r="D26139" s="1">
        <v>43005</v>
      </c>
      <c r="F26139">
        <v>1</v>
      </c>
      <c r="G26139">
        <v>52809</v>
      </c>
      <c r="H26139" t="s">
        <v>157</v>
      </c>
      <c r="J26139" t="s">
        <v>14</v>
      </c>
      <c r="K26139">
        <v>48</v>
      </c>
      <c r="L26139" t="s">
        <v>15</v>
      </c>
    </row>
    <row r="26140" spans="1:12">
      <c r="A26140" t="e">
        <f ca="1">E00251432391621</f>
        <v>#NAME?</v>
      </c>
      <c r="B26140">
        <v>489</v>
      </c>
      <c r="C26140" t="s">
        <v>100</v>
      </c>
      <c r="D26140" s="1">
        <v>41540</v>
      </c>
      <c r="F26140">
        <v>1</v>
      </c>
      <c r="G26140">
        <v>7799</v>
      </c>
      <c r="H26140" t="s">
        <v>493</v>
      </c>
      <c r="J26140" t="s">
        <v>14</v>
      </c>
      <c r="K26140">
        <v>47</v>
      </c>
      <c r="L26140" t="s">
        <v>15</v>
      </c>
    </row>
    <row r="26141" spans="1:12">
      <c r="A26141" t="e">
        <f ca="1">E00251514454421</f>
        <v>#NAME?</v>
      </c>
      <c r="B26141">
        <v>446</v>
      </c>
      <c r="C26141" t="s">
        <v>94</v>
      </c>
      <c r="D26141" s="1">
        <v>40941</v>
      </c>
      <c r="F26141">
        <v>1</v>
      </c>
      <c r="G26141">
        <v>3540</v>
      </c>
      <c r="H26141" t="s">
        <v>436</v>
      </c>
      <c r="J26141" t="s">
        <v>14</v>
      </c>
      <c r="K26141">
        <v>50</v>
      </c>
      <c r="L26141" t="s">
        <v>15</v>
      </c>
    </row>
    <row r="26142" spans="1:12">
      <c r="A26142" t="e">
        <f ca="1">E00251429387421</f>
        <v>#NAME?</v>
      </c>
      <c r="B26142">
        <v>276</v>
      </c>
      <c r="C26142" t="s">
        <v>122</v>
      </c>
      <c r="D26142" s="1">
        <v>41148</v>
      </c>
      <c r="F26142">
        <v>1</v>
      </c>
      <c r="G26142">
        <v>3829</v>
      </c>
      <c r="H26142" t="s">
        <v>419</v>
      </c>
      <c r="J26142" t="s">
        <v>14</v>
      </c>
      <c r="K26142">
        <v>46</v>
      </c>
      <c r="L26142" t="s">
        <v>15</v>
      </c>
    </row>
    <row r="26143" spans="1:12">
      <c r="A26143" t="e">
        <f ca="1">E00251432449321</f>
        <v>#NAME?</v>
      </c>
      <c r="B26143">
        <v>490</v>
      </c>
      <c r="C26143" t="s">
        <v>158</v>
      </c>
      <c r="D26143" s="1">
        <v>43059</v>
      </c>
      <c r="F26143">
        <v>2</v>
      </c>
      <c r="G26143">
        <v>5569</v>
      </c>
      <c r="H26143" t="s">
        <v>218</v>
      </c>
      <c r="J26143" t="s">
        <v>14</v>
      </c>
      <c r="K26143">
        <v>61</v>
      </c>
      <c r="L26143" t="s">
        <v>15</v>
      </c>
    </row>
    <row r="26144" spans="1:12">
      <c r="A26144" t="e">
        <f ca="1">E00251430261521</f>
        <v>#NAME?</v>
      </c>
      <c r="B26144">
        <v>500</v>
      </c>
      <c r="C26144" t="s">
        <v>161</v>
      </c>
      <c r="D26144" s="1">
        <v>42016</v>
      </c>
      <c r="F26144">
        <v>2</v>
      </c>
      <c r="G26144">
        <v>6279</v>
      </c>
      <c r="H26144" t="s">
        <v>756</v>
      </c>
      <c r="J26144" t="s">
        <v>14</v>
      </c>
      <c r="K26144">
        <v>51</v>
      </c>
      <c r="L26144" t="s">
        <v>15</v>
      </c>
    </row>
    <row r="26145" spans="1:12">
      <c r="A26145" t="e">
        <f ca="1">E00251514465821</f>
        <v>#NAME?</v>
      </c>
      <c r="B26145">
        <v>489</v>
      </c>
      <c r="C26145" t="s">
        <v>100</v>
      </c>
      <c r="D26145" s="1">
        <v>41324</v>
      </c>
      <c r="F26145">
        <v>1</v>
      </c>
      <c r="G26145">
        <v>2443</v>
      </c>
      <c r="H26145" t="s">
        <v>185</v>
      </c>
      <c r="J26145" t="s">
        <v>14</v>
      </c>
      <c r="K26145">
        <v>47</v>
      </c>
      <c r="L26145" t="s">
        <v>15</v>
      </c>
    </row>
    <row r="26146" spans="1:12">
      <c r="A26146" t="e">
        <f ca="1">E00251716445321</f>
        <v>#NAME?</v>
      </c>
      <c r="B26146">
        <v>7504</v>
      </c>
      <c r="C26146" t="s">
        <v>162</v>
      </c>
      <c r="D26146" s="1">
        <v>42088</v>
      </c>
      <c r="F26146">
        <v>1</v>
      </c>
      <c r="G26146">
        <v>25000</v>
      </c>
      <c r="H26146" t="s">
        <v>178</v>
      </c>
      <c r="J26146" t="s">
        <v>14</v>
      </c>
      <c r="K26146">
        <v>61</v>
      </c>
      <c r="L26146" t="s">
        <v>15</v>
      </c>
    </row>
    <row r="26147" spans="1:12">
      <c r="A26147" t="e">
        <f ca="1">E00251432196721</f>
        <v>#NAME?</v>
      </c>
      <c r="B26147">
        <v>449</v>
      </c>
      <c r="C26147" t="s">
        <v>124</v>
      </c>
      <c r="D26147" s="1">
        <v>42024</v>
      </c>
      <c r="F26147">
        <v>2</v>
      </c>
      <c r="G26147">
        <v>5589</v>
      </c>
      <c r="H26147" t="s">
        <v>152</v>
      </c>
      <c r="J26147" t="s">
        <v>14</v>
      </c>
      <c r="K26147">
        <v>46</v>
      </c>
      <c r="L26147" t="s">
        <v>15</v>
      </c>
    </row>
    <row r="26148" spans="1:12">
      <c r="A26148" t="e">
        <f ca="1">E00251432196721</f>
        <v>#NAME?</v>
      </c>
      <c r="B26148">
        <v>449</v>
      </c>
      <c r="C26148" t="s">
        <v>124</v>
      </c>
      <c r="D26148" s="1">
        <v>42732</v>
      </c>
      <c r="F26148">
        <v>1</v>
      </c>
      <c r="G26148">
        <v>2750</v>
      </c>
      <c r="H26148" t="s">
        <v>114</v>
      </c>
      <c r="J26148" t="s">
        <v>14</v>
      </c>
      <c r="K26148">
        <v>48</v>
      </c>
      <c r="L26148" t="s">
        <v>15</v>
      </c>
    </row>
    <row r="26149" spans="1:12">
      <c r="A26149" t="e">
        <f ca="1">E00251432196721</f>
        <v>#NAME?</v>
      </c>
      <c r="B26149">
        <v>449</v>
      </c>
      <c r="C26149" t="s">
        <v>124</v>
      </c>
      <c r="D26149" s="1">
        <v>42732</v>
      </c>
      <c r="F26149">
        <v>3</v>
      </c>
      <c r="G26149">
        <v>6929</v>
      </c>
      <c r="H26149" t="s">
        <v>36</v>
      </c>
      <c r="J26149" t="s">
        <v>14</v>
      </c>
      <c r="K26149">
        <v>48</v>
      </c>
      <c r="L26149" t="s">
        <v>15</v>
      </c>
    </row>
    <row r="26150" spans="1:12">
      <c r="A26150" t="e">
        <f ca="1">E00251430334821</f>
        <v>#NAME?</v>
      </c>
      <c r="B26150">
        <v>479</v>
      </c>
      <c r="C26150" t="s">
        <v>164</v>
      </c>
      <c r="D26150" s="1">
        <v>42264</v>
      </c>
      <c r="F26150">
        <v>3</v>
      </c>
      <c r="G26150">
        <v>2749</v>
      </c>
      <c r="H26150" t="s">
        <v>147</v>
      </c>
      <c r="J26150" t="s">
        <v>14</v>
      </c>
      <c r="K26150">
        <v>49</v>
      </c>
      <c r="L26150" t="s">
        <v>15</v>
      </c>
    </row>
    <row r="26151" spans="1:12">
      <c r="A26151" t="e">
        <f ca="1">E00251432196721</f>
        <v>#NAME?</v>
      </c>
      <c r="B26151">
        <v>449</v>
      </c>
      <c r="C26151" t="s">
        <v>124</v>
      </c>
      <c r="D26151" s="1">
        <v>42886</v>
      </c>
      <c r="F26151">
        <v>1</v>
      </c>
      <c r="G26151">
        <v>52809</v>
      </c>
      <c r="H26151" t="s">
        <v>157</v>
      </c>
      <c r="J26151" t="s">
        <v>14</v>
      </c>
      <c r="K26151">
        <v>48</v>
      </c>
      <c r="L26151" t="s">
        <v>15</v>
      </c>
    </row>
    <row r="26152" spans="1:12">
      <c r="A26152" t="e">
        <f ca="1">E00251432196721</f>
        <v>#NAME?</v>
      </c>
      <c r="B26152">
        <v>449</v>
      </c>
      <c r="C26152" t="s">
        <v>124</v>
      </c>
      <c r="D26152" s="1">
        <v>42916</v>
      </c>
      <c r="F26152">
        <v>1</v>
      </c>
      <c r="G26152">
        <v>52809</v>
      </c>
      <c r="H26152" t="s">
        <v>157</v>
      </c>
      <c r="J26152" t="s">
        <v>14</v>
      </c>
      <c r="K26152">
        <v>48</v>
      </c>
      <c r="L26152" t="s">
        <v>15</v>
      </c>
    </row>
    <row r="26153" spans="1:12">
      <c r="A26153" t="e">
        <f ca="1">E00251439851521</f>
        <v>#NAME?</v>
      </c>
      <c r="B26153">
        <v>453</v>
      </c>
      <c r="C26153" t="s">
        <v>96</v>
      </c>
      <c r="D26153" s="1">
        <v>42692</v>
      </c>
      <c r="F26153">
        <v>1</v>
      </c>
      <c r="G26153">
        <v>72631</v>
      </c>
      <c r="H26153" t="s">
        <v>142</v>
      </c>
      <c r="J26153" t="s">
        <v>14</v>
      </c>
      <c r="K26153">
        <v>48</v>
      </c>
      <c r="L26153" t="s">
        <v>15</v>
      </c>
    </row>
    <row r="26154" spans="1:12">
      <c r="A26154" t="e">
        <f ca="1">E00251514454421</f>
        <v>#NAME?</v>
      </c>
      <c r="B26154">
        <v>446</v>
      </c>
      <c r="C26154" t="s">
        <v>94</v>
      </c>
      <c r="D26154" s="1">
        <v>42804</v>
      </c>
      <c r="F26154">
        <v>3</v>
      </c>
      <c r="G26154">
        <v>2189</v>
      </c>
      <c r="H26154" t="s">
        <v>156</v>
      </c>
      <c r="J26154" t="s">
        <v>14</v>
      </c>
      <c r="K26154">
        <v>55</v>
      </c>
      <c r="L26154" t="s">
        <v>15</v>
      </c>
    </row>
    <row r="26155" spans="1:12">
      <c r="A26155" t="e">
        <f ca="1">E00251439851521</f>
        <v>#NAME?</v>
      </c>
      <c r="B26155">
        <v>453</v>
      </c>
      <c r="C26155" t="s">
        <v>96</v>
      </c>
      <c r="D26155" s="1">
        <v>42954</v>
      </c>
      <c r="F26155">
        <v>1</v>
      </c>
      <c r="G26155">
        <v>7262</v>
      </c>
      <c r="H26155" t="s">
        <v>198</v>
      </c>
      <c r="J26155" t="s">
        <v>14</v>
      </c>
      <c r="K26155">
        <v>49</v>
      </c>
      <c r="L26155" t="s">
        <v>15</v>
      </c>
    </row>
    <row r="26156" spans="1:12">
      <c r="A26156" t="e">
        <f ca="1">E00251430261521</f>
        <v>#NAME?</v>
      </c>
      <c r="B26156">
        <v>500</v>
      </c>
      <c r="C26156" t="s">
        <v>161</v>
      </c>
      <c r="D26156" s="1">
        <v>41694</v>
      </c>
      <c r="F26156">
        <v>1</v>
      </c>
      <c r="G26156">
        <v>6272</v>
      </c>
      <c r="H26156" t="s">
        <v>635</v>
      </c>
      <c r="J26156" t="s">
        <v>14</v>
      </c>
      <c r="K26156">
        <v>50</v>
      </c>
      <c r="L26156" t="s">
        <v>15</v>
      </c>
    </row>
    <row r="26157" spans="1:12">
      <c r="A26157" t="e">
        <f ca="1">E00251439851521</f>
        <v>#NAME?</v>
      </c>
      <c r="B26157">
        <v>453</v>
      </c>
      <c r="C26157" t="s">
        <v>96</v>
      </c>
      <c r="D26157" s="1">
        <v>41410</v>
      </c>
      <c r="F26157">
        <v>2</v>
      </c>
      <c r="G26157">
        <v>45981</v>
      </c>
      <c r="H26157" t="s">
        <v>917</v>
      </c>
      <c r="J26157" t="s">
        <v>14</v>
      </c>
      <c r="K26157">
        <v>45</v>
      </c>
      <c r="L26157" t="s">
        <v>15</v>
      </c>
    </row>
    <row r="26158" spans="1:12">
      <c r="A26158" t="e">
        <f ca="1">E00251532303521</f>
        <v>#NAME?</v>
      </c>
      <c r="B26158">
        <v>448</v>
      </c>
      <c r="C26158" t="s">
        <v>112</v>
      </c>
      <c r="D26158" s="1">
        <v>41726</v>
      </c>
      <c r="F26158">
        <v>1</v>
      </c>
      <c r="G26158">
        <v>9198</v>
      </c>
      <c r="H26158" t="s">
        <v>229</v>
      </c>
      <c r="J26158" t="s">
        <v>14</v>
      </c>
      <c r="K26158">
        <v>47</v>
      </c>
      <c r="L26158" t="s">
        <v>15</v>
      </c>
    </row>
    <row r="26159" spans="1:12">
      <c r="A26159" t="e">
        <f ca="1">E00251532975721</f>
        <v>#NAME?</v>
      </c>
      <c r="B26159">
        <v>446</v>
      </c>
      <c r="C26159" t="s">
        <v>94</v>
      </c>
      <c r="D26159" s="1">
        <v>41256</v>
      </c>
      <c r="F26159">
        <v>1</v>
      </c>
      <c r="G26159">
        <v>4660</v>
      </c>
      <c r="H26159" t="s">
        <v>215</v>
      </c>
      <c r="J26159" t="s">
        <v>14</v>
      </c>
      <c r="K26159">
        <v>49</v>
      </c>
      <c r="L26159" t="s">
        <v>15</v>
      </c>
    </row>
    <row r="26160" spans="1:12">
      <c r="A26160" t="e">
        <f ca="1">E00251537898221</f>
        <v>#NAME?</v>
      </c>
      <c r="B26160">
        <v>285</v>
      </c>
      <c r="C26160" t="s">
        <v>117</v>
      </c>
      <c r="D26160" s="1">
        <v>40989</v>
      </c>
      <c r="F26160">
        <v>1</v>
      </c>
      <c r="G26160">
        <v>7999</v>
      </c>
      <c r="H26160" t="s">
        <v>169</v>
      </c>
      <c r="J26160" t="s">
        <v>14</v>
      </c>
      <c r="K26160">
        <v>47</v>
      </c>
      <c r="L26160" t="s">
        <v>22</v>
      </c>
    </row>
    <row r="26161" spans="1:12">
      <c r="A26161" t="e">
        <f ca="1">E00251537898221</f>
        <v>#NAME?</v>
      </c>
      <c r="B26161">
        <v>285</v>
      </c>
      <c r="C26161" t="s">
        <v>117</v>
      </c>
      <c r="D26161" s="1">
        <v>42887</v>
      </c>
      <c r="F26161">
        <v>1</v>
      </c>
      <c r="G26161">
        <v>1739</v>
      </c>
      <c r="H26161" t="s">
        <v>110</v>
      </c>
      <c r="J26161" t="s">
        <v>14</v>
      </c>
      <c r="K26161">
        <v>52</v>
      </c>
      <c r="L26161" t="s">
        <v>15</v>
      </c>
    </row>
    <row r="26162" spans="1:12">
      <c r="A26162" t="e">
        <f ca="1">E00251537898221</f>
        <v>#NAME?</v>
      </c>
      <c r="B26162">
        <v>285</v>
      </c>
      <c r="C26162" t="s">
        <v>117</v>
      </c>
      <c r="D26162" s="1">
        <v>43098</v>
      </c>
      <c r="F26162">
        <v>1</v>
      </c>
      <c r="G26162">
        <v>7999</v>
      </c>
      <c r="H26162" t="s">
        <v>80</v>
      </c>
      <c r="J26162" t="s">
        <v>14</v>
      </c>
      <c r="K26162">
        <v>52</v>
      </c>
      <c r="L26162" t="s">
        <v>15</v>
      </c>
    </row>
    <row r="26163" spans="1:12">
      <c r="A26163" t="e">
        <f ca="1">E00251717155721</f>
        <v>#NAME?</v>
      </c>
      <c r="B26163">
        <v>291</v>
      </c>
      <c r="C26163" t="s">
        <v>160</v>
      </c>
      <c r="D26163" s="1">
        <v>41351</v>
      </c>
      <c r="F26163">
        <v>4</v>
      </c>
      <c r="G26163">
        <v>7231</v>
      </c>
      <c r="H26163" t="s">
        <v>128</v>
      </c>
      <c r="J26163" t="s">
        <v>14</v>
      </c>
      <c r="K26163">
        <v>53</v>
      </c>
      <c r="L26163" t="s">
        <v>15</v>
      </c>
    </row>
    <row r="26164" spans="1:12">
      <c r="A26164" t="e">
        <f ca="1">E00251717155721</f>
        <v>#NAME?</v>
      </c>
      <c r="B26164">
        <v>291</v>
      </c>
      <c r="C26164" t="s">
        <v>160</v>
      </c>
      <c r="D26164" s="1">
        <v>42163</v>
      </c>
      <c r="F26164">
        <v>2</v>
      </c>
      <c r="G26164">
        <v>4019</v>
      </c>
      <c r="H26164" t="s">
        <v>26</v>
      </c>
      <c r="J26164" t="s">
        <v>14</v>
      </c>
      <c r="K26164">
        <v>55</v>
      </c>
      <c r="L26164" t="s">
        <v>15</v>
      </c>
    </row>
    <row r="26165" spans="1:12">
      <c r="A26165" t="e">
        <f ca="1">E00251716445321</f>
        <v>#NAME?</v>
      </c>
      <c r="B26165">
        <v>286</v>
      </c>
      <c r="C26165" t="s">
        <v>41</v>
      </c>
      <c r="D26165" s="1">
        <v>43017</v>
      </c>
      <c r="F26165">
        <v>1</v>
      </c>
      <c r="G26165">
        <v>25000</v>
      </c>
      <c r="H26165" t="s">
        <v>178</v>
      </c>
      <c r="J26165" t="s">
        <v>14</v>
      </c>
      <c r="K26165">
        <v>64</v>
      </c>
      <c r="L26165" t="s">
        <v>15</v>
      </c>
    </row>
    <row r="26166" spans="1:12">
      <c r="A26166" t="e">
        <f ca="1">E00251716445321</f>
        <v>#NAME?</v>
      </c>
      <c r="B26166">
        <v>502</v>
      </c>
      <c r="C26166" t="s">
        <v>172</v>
      </c>
      <c r="D26166" s="1">
        <v>41295</v>
      </c>
      <c r="F26166">
        <v>2</v>
      </c>
      <c r="G26166">
        <v>4019</v>
      </c>
      <c r="H26166" t="s">
        <v>26</v>
      </c>
      <c r="J26166" t="s">
        <v>14</v>
      </c>
      <c r="K26166">
        <v>59</v>
      </c>
      <c r="L26166" t="s">
        <v>15</v>
      </c>
    </row>
    <row r="26167" spans="1:12">
      <c r="A26167" t="e">
        <f ca="1">E00251716445321</f>
        <v>#NAME?</v>
      </c>
      <c r="B26167">
        <v>7504</v>
      </c>
      <c r="C26167" t="s">
        <v>162</v>
      </c>
      <c r="D26167" s="1">
        <v>42088</v>
      </c>
      <c r="F26167">
        <v>2</v>
      </c>
      <c r="G26167">
        <v>4019</v>
      </c>
      <c r="H26167" t="s">
        <v>26</v>
      </c>
      <c r="J26167" t="s">
        <v>14</v>
      </c>
      <c r="K26167">
        <v>61</v>
      </c>
      <c r="L26167" t="s">
        <v>15</v>
      </c>
    </row>
    <row r="26168" spans="1:12">
      <c r="A26168" t="e">
        <f ca="1">E00251717155721</f>
        <v>#NAME?</v>
      </c>
      <c r="B26168">
        <v>291</v>
      </c>
      <c r="C26168" t="s">
        <v>160</v>
      </c>
      <c r="D26168" s="1">
        <v>41803</v>
      </c>
      <c r="F26168">
        <v>1</v>
      </c>
      <c r="G26168">
        <v>2720</v>
      </c>
      <c r="H26168" t="s">
        <v>65</v>
      </c>
      <c r="J26168" t="s">
        <v>14</v>
      </c>
      <c r="K26168">
        <v>54</v>
      </c>
      <c r="L26168" t="s">
        <v>15</v>
      </c>
    </row>
    <row r="26169" spans="1:12">
      <c r="A26169" t="e">
        <f ca="1">E00251514238021</f>
        <v>#NAME?</v>
      </c>
      <c r="B26169">
        <v>448</v>
      </c>
      <c r="C26169" t="s">
        <v>112</v>
      </c>
      <c r="D26169" s="1">
        <v>42403</v>
      </c>
      <c r="F26169">
        <v>2</v>
      </c>
      <c r="G26169">
        <v>7177</v>
      </c>
      <c r="H26169" t="s">
        <v>126</v>
      </c>
      <c r="J26169" t="s">
        <v>14</v>
      </c>
      <c r="K26169">
        <v>45</v>
      </c>
      <c r="L26169" t="s">
        <v>15</v>
      </c>
    </row>
    <row r="26170" spans="1:12">
      <c r="A26170" t="e">
        <f ca="1">E00251514459821</f>
        <v>#NAME?</v>
      </c>
      <c r="B26170">
        <v>497</v>
      </c>
      <c r="C26170" t="s">
        <v>141</v>
      </c>
      <c r="D26170" s="1">
        <v>42761</v>
      </c>
      <c r="F26170">
        <v>1</v>
      </c>
      <c r="G26170">
        <v>72631</v>
      </c>
      <c r="H26170" t="s">
        <v>142</v>
      </c>
      <c r="J26170" t="s">
        <v>14</v>
      </c>
      <c r="K26170">
        <v>48</v>
      </c>
      <c r="L26170" t="s">
        <v>15</v>
      </c>
    </row>
    <row r="26171" spans="1:12">
      <c r="A26171" t="e">
        <f ca="1">E00251432260721</f>
        <v>#NAME?</v>
      </c>
      <c r="B26171">
        <v>454</v>
      </c>
      <c r="C26171" t="s">
        <v>179</v>
      </c>
      <c r="D26171" s="1">
        <v>42703</v>
      </c>
      <c r="F26171">
        <v>2</v>
      </c>
      <c r="G26171">
        <v>4019</v>
      </c>
      <c r="H26171" t="s">
        <v>26</v>
      </c>
      <c r="J26171" t="s">
        <v>14</v>
      </c>
      <c r="K26171">
        <v>62</v>
      </c>
      <c r="L26171" t="s">
        <v>15</v>
      </c>
    </row>
    <row r="26172" spans="1:12">
      <c r="A26172" t="e">
        <f ca="1">E00251514238021</f>
        <v>#NAME?</v>
      </c>
      <c r="B26172">
        <v>448</v>
      </c>
      <c r="C26172" t="s">
        <v>112</v>
      </c>
      <c r="D26172" s="1">
        <v>43063</v>
      </c>
      <c r="F26172">
        <v>1</v>
      </c>
      <c r="G26172">
        <v>27800</v>
      </c>
      <c r="H26172" t="s">
        <v>145</v>
      </c>
      <c r="J26172" t="s">
        <v>14</v>
      </c>
      <c r="K26172">
        <v>47</v>
      </c>
      <c r="L26172" t="s">
        <v>15</v>
      </c>
    </row>
    <row r="26173" spans="1:12">
      <c r="A26173" t="e">
        <f ca="1">E00251716445321</f>
        <v>#NAME?</v>
      </c>
      <c r="B26173">
        <v>286</v>
      </c>
      <c r="C26173" t="s">
        <v>41</v>
      </c>
      <c r="D26173" s="1">
        <v>41327</v>
      </c>
      <c r="F26173">
        <v>1</v>
      </c>
      <c r="G26173">
        <v>4871</v>
      </c>
      <c r="H26173" t="s">
        <v>125</v>
      </c>
      <c r="J26173" t="s">
        <v>14</v>
      </c>
      <c r="K26173">
        <v>59</v>
      </c>
      <c r="L26173" t="s">
        <v>15</v>
      </c>
    </row>
    <row r="26174" spans="1:12">
      <c r="A26174" t="e">
        <f ca="1">E00251432196721</f>
        <v>#NAME?</v>
      </c>
      <c r="B26174">
        <v>449</v>
      </c>
      <c r="C26174" t="s">
        <v>124</v>
      </c>
      <c r="D26174" s="1">
        <v>41825</v>
      </c>
      <c r="F26174">
        <v>1</v>
      </c>
      <c r="G26174">
        <v>7231</v>
      </c>
      <c r="H26174" t="s">
        <v>128</v>
      </c>
      <c r="J26174" t="s">
        <v>14</v>
      </c>
      <c r="K26174">
        <v>45</v>
      </c>
      <c r="L26174" t="s">
        <v>15</v>
      </c>
    </row>
    <row r="26175" spans="1:12">
      <c r="A26175" t="e">
        <f ca="1">E00251432449321</f>
        <v>#NAME?</v>
      </c>
      <c r="B26175">
        <v>490</v>
      </c>
      <c r="C26175" t="s">
        <v>158</v>
      </c>
      <c r="D26175" s="1">
        <v>42415</v>
      </c>
      <c r="F26175">
        <v>1</v>
      </c>
      <c r="G26175">
        <v>6010</v>
      </c>
      <c r="H26175" t="s">
        <v>176</v>
      </c>
      <c r="J26175" t="s">
        <v>14</v>
      </c>
      <c r="K26175">
        <v>59</v>
      </c>
      <c r="L26175" t="s">
        <v>15</v>
      </c>
    </row>
    <row r="26176" spans="1:12">
      <c r="A26176" t="e">
        <f ca="1">E00251432449321</f>
        <v>#NAME?</v>
      </c>
      <c r="B26176">
        <v>490</v>
      </c>
      <c r="C26176" t="s">
        <v>158</v>
      </c>
      <c r="D26176" s="1">
        <v>42464</v>
      </c>
      <c r="F26176">
        <v>2</v>
      </c>
      <c r="G26176">
        <v>6929</v>
      </c>
      <c r="H26176" t="s">
        <v>36</v>
      </c>
      <c r="J26176" t="s">
        <v>14</v>
      </c>
      <c r="K26176">
        <v>59</v>
      </c>
      <c r="L26176" t="s">
        <v>15</v>
      </c>
    </row>
    <row r="26177" spans="1:12">
      <c r="A26177" t="e">
        <f ca="1">E00251717155721</f>
        <v>#NAME?</v>
      </c>
      <c r="B26177">
        <v>272</v>
      </c>
      <c r="C26177" t="s">
        <v>174</v>
      </c>
      <c r="D26177" s="1">
        <v>42739</v>
      </c>
      <c r="E26177">
        <v>2</v>
      </c>
      <c r="F26177">
        <v>3</v>
      </c>
      <c r="G26177">
        <v>4019</v>
      </c>
      <c r="H26177" t="s">
        <v>26</v>
      </c>
      <c r="J26177" t="s">
        <v>34</v>
      </c>
      <c r="K26177">
        <v>57</v>
      </c>
      <c r="L26177" t="s">
        <v>15</v>
      </c>
    </row>
    <row r="26178" spans="1:12">
      <c r="A26178" t="e">
        <f ca="1">E00251717155721</f>
        <v>#NAME?</v>
      </c>
      <c r="B26178">
        <v>291</v>
      </c>
      <c r="C26178" t="s">
        <v>160</v>
      </c>
      <c r="D26178" s="1">
        <v>42577</v>
      </c>
      <c r="F26178">
        <v>6</v>
      </c>
      <c r="G26178">
        <v>3051</v>
      </c>
      <c r="H26178" t="s">
        <v>13</v>
      </c>
      <c r="J26178" t="s">
        <v>14</v>
      </c>
      <c r="K26178">
        <v>57</v>
      </c>
      <c r="L26178" t="s">
        <v>15</v>
      </c>
    </row>
    <row r="26179" spans="1:12">
      <c r="A26179" t="e">
        <f ca="1">E00251514459821</f>
        <v>#NAME?</v>
      </c>
      <c r="B26179">
        <v>497</v>
      </c>
      <c r="C26179" t="s">
        <v>141</v>
      </c>
      <c r="D26179" s="1">
        <v>42950</v>
      </c>
      <c r="F26179">
        <v>2</v>
      </c>
      <c r="G26179">
        <v>61171</v>
      </c>
      <c r="H26179" t="s">
        <v>513</v>
      </c>
      <c r="J26179" t="s">
        <v>14</v>
      </c>
      <c r="K26179">
        <v>49</v>
      </c>
      <c r="L26179" t="s">
        <v>15</v>
      </c>
    </row>
    <row r="26180" spans="1:12">
      <c r="A26180" t="e">
        <f ca="1">E00251514459821</f>
        <v>#NAME?</v>
      </c>
      <c r="B26180">
        <v>497</v>
      </c>
      <c r="C26180" t="s">
        <v>141</v>
      </c>
      <c r="D26180" s="1">
        <v>43005</v>
      </c>
      <c r="F26180">
        <v>1</v>
      </c>
      <c r="G26180">
        <v>462</v>
      </c>
      <c r="H26180" t="s">
        <v>288</v>
      </c>
      <c r="J26180" t="s">
        <v>14</v>
      </c>
      <c r="K26180">
        <v>49</v>
      </c>
      <c r="L26180" t="s">
        <v>15</v>
      </c>
    </row>
    <row r="26181" spans="1:12">
      <c r="A26181" t="e">
        <f ca="1">E00251429331821</f>
        <v>#NAME?</v>
      </c>
      <c r="B26181">
        <v>175</v>
      </c>
      <c r="C26181" t="s">
        <v>131</v>
      </c>
      <c r="D26181" s="1">
        <v>42542</v>
      </c>
      <c r="F26181">
        <v>1</v>
      </c>
      <c r="G26181">
        <v>7804</v>
      </c>
      <c r="H26181" t="s">
        <v>43</v>
      </c>
      <c r="J26181" t="s">
        <v>14</v>
      </c>
      <c r="K26181">
        <v>59</v>
      </c>
      <c r="L26181" t="s">
        <v>22</v>
      </c>
    </row>
    <row r="26182" spans="1:12">
      <c r="A26182" t="e">
        <f ca="1">E00251429331821</f>
        <v>#NAME?</v>
      </c>
      <c r="B26182">
        <v>175</v>
      </c>
      <c r="C26182" t="s">
        <v>131</v>
      </c>
      <c r="D26182" s="1">
        <v>42724</v>
      </c>
      <c r="F26182">
        <v>1</v>
      </c>
      <c r="G26182">
        <v>7881</v>
      </c>
      <c r="H26182" t="s">
        <v>637</v>
      </c>
      <c r="J26182" t="s">
        <v>14</v>
      </c>
      <c r="K26182">
        <v>59</v>
      </c>
      <c r="L26182" t="s">
        <v>22</v>
      </c>
    </row>
    <row r="26183" spans="1:12">
      <c r="A26183" t="e">
        <f ca="1">E00251429331821</f>
        <v>#NAME?</v>
      </c>
      <c r="B26183">
        <v>175</v>
      </c>
      <c r="C26183" t="s">
        <v>131</v>
      </c>
      <c r="D26183" s="1">
        <v>42990</v>
      </c>
      <c r="F26183">
        <v>1</v>
      </c>
      <c r="G26183">
        <v>7243</v>
      </c>
      <c r="H26183" t="s">
        <v>42</v>
      </c>
      <c r="J26183" t="s">
        <v>14</v>
      </c>
      <c r="K26183">
        <v>60</v>
      </c>
      <c r="L26183" t="s">
        <v>15</v>
      </c>
    </row>
    <row r="26184" spans="1:12">
      <c r="A26184" t="e">
        <f ca="1">E00251532975721</f>
        <v>#NAME?</v>
      </c>
      <c r="B26184">
        <v>446</v>
      </c>
      <c r="C26184" t="s">
        <v>94</v>
      </c>
      <c r="D26184" s="1">
        <v>41967</v>
      </c>
      <c r="F26184">
        <v>2</v>
      </c>
      <c r="G26184">
        <v>2189</v>
      </c>
      <c r="H26184" t="s">
        <v>156</v>
      </c>
      <c r="J26184" t="s">
        <v>14</v>
      </c>
      <c r="K26184">
        <v>51</v>
      </c>
      <c r="L26184" t="s">
        <v>15</v>
      </c>
    </row>
    <row r="26185" spans="1:12">
      <c r="A26185" t="e">
        <f ca="1">E00251532975721</f>
        <v>#NAME?</v>
      </c>
      <c r="B26185">
        <v>446</v>
      </c>
      <c r="C26185" t="s">
        <v>94</v>
      </c>
      <c r="D26185" s="1">
        <v>42430</v>
      </c>
      <c r="F26185">
        <v>1</v>
      </c>
      <c r="G26185">
        <v>5198</v>
      </c>
      <c r="H26185" t="s">
        <v>200</v>
      </c>
      <c r="J26185" t="s">
        <v>14</v>
      </c>
      <c r="K26185">
        <v>52</v>
      </c>
      <c r="L26185" t="s">
        <v>15</v>
      </c>
    </row>
    <row r="26186" spans="1:12">
      <c r="A26186" t="e">
        <f t="shared" ref="A26186:A26194" ca="1" si="238">E00251429331821</f>
        <v>#NAME?</v>
      </c>
      <c r="B26186">
        <v>175</v>
      </c>
      <c r="C26186" t="s">
        <v>131</v>
      </c>
      <c r="D26186" s="1">
        <v>43056</v>
      </c>
      <c r="F26186">
        <v>2</v>
      </c>
      <c r="G26186">
        <v>7904</v>
      </c>
      <c r="H26186" t="s">
        <v>75</v>
      </c>
      <c r="J26186" t="s">
        <v>14</v>
      </c>
      <c r="K26186">
        <v>60</v>
      </c>
      <c r="L26186" t="s">
        <v>22</v>
      </c>
    </row>
    <row r="26187" spans="1:12">
      <c r="A26187" t="e">
        <f t="shared" ca="1" si="238"/>
        <v>#NAME?</v>
      </c>
      <c r="B26187">
        <v>175</v>
      </c>
      <c r="C26187" t="s">
        <v>131</v>
      </c>
      <c r="D26187" s="1">
        <v>42535</v>
      </c>
      <c r="F26187">
        <v>2</v>
      </c>
      <c r="G26187">
        <v>7804</v>
      </c>
      <c r="H26187" t="s">
        <v>43</v>
      </c>
      <c r="J26187" t="s">
        <v>14</v>
      </c>
      <c r="K26187">
        <v>59</v>
      </c>
      <c r="L26187" t="s">
        <v>22</v>
      </c>
    </row>
    <row r="26188" spans="1:12">
      <c r="A26188" t="e">
        <f t="shared" ca="1" si="238"/>
        <v>#NAME?</v>
      </c>
      <c r="B26188">
        <v>175</v>
      </c>
      <c r="C26188" t="s">
        <v>131</v>
      </c>
      <c r="D26188" s="1">
        <v>42815</v>
      </c>
      <c r="F26188">
        <v>1</v>
      </c>
      <c r="G26188">
        <v>5990</v>
      </c>
      <c r="H26188" t="s">
        <v>60</v>
      </c>
      <c r="J26188" t="s">
        <v>14</v>
      </c>
      <c r="K26188">
        <v>60</v>
      </c>
      <c r="L26188" t="s">
        <v>15</v>
      </c>
    </row>
    <row r="26189" spans="1:12">
      <c r="A26189" t="e">
        <f t="shared" ca="1" si="238"/>
        <v>#NAME?</v>
      </c>
      <c r="B26189">
        <v>175</v>
      </c>
      <c r="C26189" t="s">
        <v>131</v>
      </c>
      <c r="D26189" s="1">
        <v>42815</v>
      </c>
      <c r="F26189">
        <v>1</v>
      </c>
      <c r="G26189">
        <v>7881</v>
      </c>
      <c r="H26189" t="s">
        <v>637</v>
      </c>
      <c r="J26189" t="s">
        <v>14</v>
      </c>
      <c r="K26189">
        <v>60</v>
      </c>
      <c r="L26189" t="s">
        <v>22</v>
      </c>
    </row>
    <row r="26190" spans="1:12">
      <c r="A26190" t="e">
        <f t="shared" ca="1" si="238"/>
        <v>#NAME?</v>
      </c>
      <c r="B26190">
        <v>283</v>
      </c>
      <c r="C26190" t="s">
        <v>133</v>
      </c>
      <c r="D26190" s="1">
        <v>41400</v>
      </c>
      <c r="F26190">
        <v>4</v>
      </c>
      <c r="G26190">
        <v>7242</v>
      </c>
      <c r="H26190" t="s">
        <v>93</v>
      </c>
      <c r="J26190" t="s">
        <v>14</v>
      </c>
      <c r="K26190">
        <v>56</v>
      </c>
      <c r="L26190" t="s">
        <v>15</v>
      </c>
    </row>
    <row r="26191" spans="1:12">
      <c r="A26191" t="e">
        <f t="shared" ca="1" si="238"/>
        <v>#NAME?</v>
      </c>
      <c r="B26191">
        <v>283</v>
      </c>
      <c r="C26191" t="s">
        <v>133</v>
      </c>
      <c r="D26191" s="1">
        <v>42102</v>
      </c>
      <c r="F26191">
        <v>1</v>
      </c>
      <c r="G26191">
        <v>29690</v>
      </c>
      <c r="H26191" t="s">
        <v>52</v>
      </c>
      <c r="J26191" t="s">
        <v>14</v>
      </c>
      <c r="K26191">
        <v>58</v>
      </c>
      <c r="L26191" t="s">
        <v>15</v>
      </c>
    </row>
    <row r="26192" spans="1:12">
      <c r="A26192" t="e">
        <f t="shared" ca="1" si="238"/>
        <v>#NAME?</v>
      </c>
      <c r="B26192">
        <v>283</v>
      </c>
      <c r="C26192" t="s">
        <v>133</v>
      </c>
      <c r="D26192" s="1">
        <v>42191</v>
      </c>
      <c r="F26192">
        <v>1</v>
      </c>
      <c r="G26192">
        <v>29690</v>
      </c>
      <c r="H26192" t="s">
        <v>52</v>
      </c>
      <c r="J26192" t="s">
        <v>14</v>
      </c>
      <c r="K26192">
        <v>58</v>
      </c>
      <c r="L26192" t="s">
        <v>15</v>
      </c>
    </row>
    <row r="26193" spans="1:12">
      <c r="A26193" t="e">
        <f t="shared" ca="1" si="238"/>
        <v>#NAME?</v>
      </c>
      <c r="B26193">
        <v>175</v>
      </c>
      <c r="C26193" t="s">
        <v>131</v>
      </c>
      <c r="D26193" s="1">
        <v>42857</v>
      </c>
      <c r="F26193">
        <v>4</v>
      </c>
      <c r="G26193">
        <v>7904</v>
      </c>
      <c r="H26193" t="s">
        <v>75</v>
      </c>
      <c r="J26193" t="s">
        <v>14</v>
      </c>
      <c r="K26193">
        <v>60</v>
      </c>
      <c r="L26193" t="s">
        <v>22</v>
      </c>
    </row>
    <row r="26194" spans="1:12">
      <c r="A26194" t="e">
        <f t="shared" ca="1" si="238"/>
        <v>#NAME?</v>
      </c>
      <c r="B26194">
        <v>175</v>
      </c>
      <c r="C26194" t="s">
        <v>131</v>
      </c>
      <c r="D26194" s="1">
        <v>42982</v>
      </c>
      <c r="F26194">
        <v>3</v>
      </c>
      <c r="G26194">
        <v>29690</v>
      </c>
      <c r="H26194" t="s">
        <v>52</v>
      </c>
      <c r="J26194" t="s">
        <v>14</v>
      </c>
      <c r="K26194">
        <v>60</v>
      </c>
      <c r="L26194" t="s">
        <v>15</v>
      </c>
    </row>
    <row r="26195" spans="1:12">
      <c r="A26195" t="e">
        <f ca="1">E00251532975721</f>
        <v>#NAME?</v>
      </c>
      <c r="B26195">
        <v>446</v>
      </c>
      <c r="C26195" t="s">
        <v>94</v>
      </c>
      <c r="D26195" s="1">
        <v>41243</v>
      </c>
      <c r="F26195">
        <v>3</v>
      </c>
      <c r="G26195">
        <v>3051</v>
      </c>
      <c r="H26195" t="s">
        <v>13</v>
      </c>
      <c r="J26195" t="s">
        <v>14</v>
      </c>
      <c r="K26195">
        <v>49</v>
      </c>
      <c r="L26195" t="s">
        <v>15</v>
      </c>
    </row>
    <row r="26196" spans="1:12">
      <c r="A26196" t="e">
        <f ca="1">E00251532975721</f>
        <v>#NAME?</v>
      </c>
      <c r="B26196">
        <v>446</v>
      </c>
      <c r="C26196" t="s">
        <v>94</v>
      </c>
      <c r="D26196" s="1">
        <v>41540</v>
      </c>
      <c r="F26196">
        <v>3</v>
      </c>
      <c r="G26196">
        <v>95901</v>
      </c>
      <c r="H26196" t="s">
        <v>932</v>
      </c>
      <c r="J26196" t="s">
        <v>14</v>
      </c>
      <c r="K26196">
        <v>49</v>
      </c>
      <c r="L26196" t="s">
        <v>15</v>
      </c>
    </row>
    <row r="26197" spans="1:12">
      <c r="A26197" t="e">
        <f ca="1">E00251532975721</f>
        <v>#NAME?</v>
      </c>
      <c r="B26197">
        <v>446</v>
      </c>
      <c r="C26197" t="s">
        <v>94</v>
      </c>
      <c r="D26197" s="1">
        <v>41949</v>
      </c>
      <c r="F26197">
        <v>1</v>
      </c>
      <c r="G26197">
        <v>496</v>
      </c>
      <c r="H26197" t="s">
        <v>190</v>
      </c>
      <c r="J26197" t="s">
        <v>14</v>
      </c>
      <c r="K26197">
        <v>50</v>
      </c>
      <c r="L26197" t="s">
        <v>15</v>
      </c>
    </row>
    <row r="26198" spans="1:12">
      <c r="A26198" t="e">
        <f ca="1">E00251532975721</f>
        <v>#NAME?</v>
      </c>
      <c r="B26198">
        <v>446</v>
      </c>
      <c r="C26198" t="s">
        <v>94</v>
      </c>
      <c r="D26198" s="1">
        <v>41962</v>
      </c>
      <c r="F26198">
        <v>2</v>
      </c>
      <c r="G26198">
        <v>496</v>
      </c>
      <c r="H26198" t="s">
        <v>190</v>
      </c>
      <c r="J26198" t="s">
        <v>14</v>
      </c>
      <c r="K26198">
        <v>51</v>
      </c>
      <c r="L26198" t="s">
        <v>15</v>
      </c>
    </row>
    <row r="26199" spans="1:12">
      <c r="A26199" t="e">
        <f ca="1">E00251615150021</f>
        <v>#NAME?</v>
      </c>
      <c r="B26199">
        <v>1929</v>
      </c>
      <c r="C26199" t="s">
        <v>195</v>
      </c>
      <c r="D26199" s="1">
        <v>42181</v>
      </c>
      <c r="F26199">
        <v>1</v>
      </c>
      <c r="G26199">
        <v>7262</v>
      </c>
      <c r="H26199" t="s">
        <v>198</v>
      </c>
      <c r="J26199" t="s">
        <v>14</v>
      </c>
      <c r="K26199">
        <v>39</v>
      </c>
      <c r="L26199" t="s">
        <v>15</v>
      </c>
    </row>
    <row r="26200" spans="1:12">
      <c r="A26200" t="e">
        <f ca="1">E00251615150021</f>
        <v>#NAME?</v>
      </c>
      <c r="B26200">
        <v>1929</v>
      </c>
      <c r="C26200" t="s">
        <v>195</v>
      </c>
      <c r="D26200" s="1">
        <v>42473</v>
      </c>
      <c r="F26200">
        <v>5</v>
      </c>
      <c r="G26200">
        <v>4240</v>
      </c>
      <c r="H26200" t="s">
        <v>239</v>
      </c>
      <c r="J26200" t="s">
        <v>14</v>
      </c>
      <c r="K26200">
        <v>40</v>
      </c>
      <c r="L26200" t="s">
        <v>15</v>
      </c>
    </row>
    <row r="26201" spans="1:12">
      <c r="A26201" t="e">
        <f ca="1">E00251514238021</f>
        <v>#NAME?</v>
      </c>
      <c r="B26201">
        <v>448</v>
      </c>
      <c r="C26201" t="s">
        <v>112</v>
      </c>
      <c r="D26201" s="1">
        <v>42308</v>
      </c>
      <c r="F26201">
        <v>1</v>
      </c>
      <c r="G26201">
        <v>7243</v>
      </c>
      <c r="H26201" t="s">
        <v>42</v>
      </c>
      <c r="J26201" t="s">
        <v>14</v>
      </c>
      <c r="K26201">
        <v>45</v>
      </c>
      <c r="L26201" t="s">
        <v>15</v>
      </c>
    </row>
    <row r="26202" spans="1:12">
      <c r="A26202" t="e">
        <f ca="1">E00251512331321</f>
        <v>#NAME?</v>
      </c>
      <c r="B26202">
        <v>66</v>
      </c>
      <c r="C26202" t="s">
        <v>134</v>
      </c>
      <c r="D26202" s="1">
        <v>42058</v>
      </c>
      <c r="F26202">
        <v>1</v>
      </c>
      <c r="G26202">
        <v>4019</v>
      </c>
      <c r="H26202" t="s">
        <v>26</v>
      </c>
      <c r="J26202" t="s">
        <v>14</v>
      </c>
      <c r="K26202">
        <v>55</v>
      </c>
      <c r="L26202" t="s">
        <v>15</v>
      </c>
    </row>
    <row r="26203" spans="1:12">
      <c r="A26203" t="e">
        <f ca="1">E00251512331321</f>
        <v>#NAME?</v>
      </c>
      <c r="B26203">
        <v>66</v>
      </c>
      <c r="C26203" t="s">
        <v>134</v>
      </c>
      <c r="D26203" s="1">
        <v>42615</v>
      </c>
      <c r="F26203">
        <v>4</v>
      </c>
      <c r="G26203">
        <v>4019</v>
      </c>
      <c r="H26203" t="s">
        <v>26</v>
      </c>
      <c r="J26203" t="s">
        <v>14</v>
      </c>
      <c r="K26203">
        <v>56</v>
      </c>
      <c r="L26203" t="s">
        <v>15</v>
      </c>
    </row>
    <row r="26204" spans="1:12">
      <c r="A26204" t="e">
        <f ca="1">E00251512331321</f>
        <v>#NAME?</v>
      </c>
      <c r="B26204">
        <v>66</v>
      </c>
      <c r="C26204" t="s">
        <v>134</v>
      </c>
      <c r="D26204" s="1">
        <v>42634</v>
      </c>
      <c r="F26204">
        <v>2</v>
      </c>
      <c r="G26204">
        <v>8362</v>
      </c>
      <c r="H26204" t="s">
        <v>136</v>
      </c>
      <c r="J26204" t="s">
        <v>14</v>
      </c>
      <c r="K26204">
        <v>56</v>
      </c>
      <c r="L26204" t="s">
        <v>15</v>
      </c>
    </row>
    <row r="26205" spans="1:12">
      <c r="A26205" t="e">
        <f ca="1">E00251716445321</f>
        <v>#NAME?</v>
      </c>
      <c r="B26205">
        <v>502</v>
      </c>
      <c r="C26205" t="s">
        <v>172</v>
      </c>
      <c r="D26205" s="1">
        <v>41432</v>
      </c>
      <c r="F26205">
        <v>2</v>
      </c>
      <c r="G26205">
        <v>60090</v>
      </c>
      <c r="H26205" t="s">
        <v>181</v>
      </c>
      <c r="J26205" t="s">
        <v>14</v>
      </c>
      <c r="K26205">
        <v>59</v>
      </c>
      <c r="L26205" t="s">
        <v>15</v>
      </c>
    </row>
    <row r="26206" spans="1:12">
      <c r="A26206" t="e">
        <f ca="1">E00251716445321</f>
        <v>#NAME?</v>
      </c>
      <c r="B26206">
        <v>502</v>
      </c>
      <c r="C26206" t="s">
        <v>172</v>
      </c>
      <c r="D26206" s="1">
        <v>41800</v>
      </c>
      <c r="F26206">
        <v>3</v>
      </c>
      <c r="G26206">
        <v>7906</v>
      </c>
      <c r="H26206" t="s">
        <v>173</v>
      </c>
      <c r="J26206" t="s">
        <v>14</v>
      </c>
      <c r="K26206">
        <v>60</v>
      </c>
      <c r="L26206" t="s">
        <v>22</v>
      </c>
    </row>
    <row r="26207" spans="1:12">
      <c r="A26207" t="e">
        <f ca="1">E00251716445321</f>
        <v>#NAME?</v>
      </c>
      <c r="B26207">
        <v>7504</v>
      </c>
      <c r="C26207" t="s">
        <v>162</v>
      </c>
      <c r="D26207" s="1">
        <v>42429</v>
      </c>
      <c r="F26207">
        <v>3</v>
      </c>
      <c r="G26207">
        <v>4019</v>
      </c>
      <c r="H26207" t="s">
        <v>26</v>
      </c>
      <c r="J26207" t="s">
        <v>14</v>
      </c>
      <c r="K26207">
        <v>62</v>
      </c>
      <c r="L26207" t="s">
        <v>15</v>
      </c>
    </row>
    <row r="26208" spans="1:12">
      <c r="A26208" t="e">
        <f ca="1">E00251514238021</f>
        <v>#NAME?</v>
      </c>
      <c r="B26208">
        <v>448</v>
      </c>
      <c r="C26208" t="s">
        <v>112</v>
      </c>
      <c r="D26208" s="1">
        <v>42668</v>
      </c>
      <c r="F26208">
        <v>1</v>
      </c>
      <c r="G26208">
        <v>7177</v>
      </c>
      <c r="H26208" t="s">
        <v>126</v>
      </c>
      <c r="J26208" t="s">
        <v>14</v>
      </c>
      <c r="K26208">
        <v>46</v>
      </c>
      <c r="L26208" t="s">
        <v>15</v>
      </c>
    </row>
    <row r="26209" spans="1:12">
      <c r="A26209" t="e">
        <f ca="1">E00251432196721</f>
        <v>#NAME?</v>
      </c>
      <c r="B26209">
        <v>7111</v>
      </c>
      <c r="C26209" t="s">
        <v>496</v>
      </c>
      <c r="D26209" s="1">
        <v>42413</v>
      </c>
      <c r="F26209">
        <v>1</v>
      </c>
      <c r="G26209">
        <v>78900</v>
      </c>
      <c r="H26209" t="s">
        <v>79</v>
      </c>
      <c r="I26209" t="s">
        <v>148</v>
      </c>
      <c r="J26209" t="s">
        <v>57</v>
      </c>
      <c r="K26209">
        <v>47</v>
      </c>
      <c r="L26209" t="s">
        <v>22</v>
      </c>
    </row>
    <row r="26210" spans="1:12">
      <c r="A26210" t="e">
        <f ca="1">E00251512331321</f>
        <v>#NAME?</v>
      </c>
      <c r="B26210">
        <v>66</v>
      </c>
      <c r="C26210" t="s">
        <v>134</v>
      </c>
      <c r="D26210" s="1">
        <v>42611</v>
      </c>
      <c r="F26210">
        <v>1</v>
      </c>
      <c r="G26210">
        <v>71940</v>
      </c>
      <c r="H26210" t="s">
        <v>135</v>
      </c>
      <c r="J26210" t="s">
        <v>14</v>
      </c>
      <c r="K26210">
        <v>56</v>
      </c>
      <c r="L26210" t="s">
        <v>15</v>
      </c>
    </row>
    <row r="26211" spans="1:12">
      <c r="A26211" t="e">
        <f ca="1">E00251432449321</f>
        <v>#NAME?</v>
      </c>
      <c r="B26211">
        <v>490</v>
      </c>
      <c r="C26211" t="s">
        <v>158</v>
      </c>
      <c r="D26211" s="1">
        <v>42723</v>
      </c>
      <c r="F26211">
        <v>3</v>
      </c>
      <c r="G26211">
        <v>6929</v>
      </c>
      <c r="H26211" t="s">
        <v>36</v>
      </c>
      <c r="J26211" t="s">
        <v>14</v>
      </c>
      <c r="K26211">
        <v>60</v>
      </c>
      <c r="L26211" t="s">
        <v>15</v>
      </c>
    </row>
    <row r="26212" spans="1:12">
      <c r="A26212" t="e">
        <f ca="1">E00251432449321</f>
        <v>#NAME?</v>
      </c>
      <c r="B26212">
        <v>490</v>
      </c>
      <c r="C26212" t="s">
        <v>158</v>
      </c>
      <c r="D26212" s="1">
        <v>42905</v>
      </c>
      <c r="F26212">
        <v>1</v>
      </c>
      <c r="G26212">
        <v>5569</v>
      </c>
      <c r="H26212" t="s">
        <v>218</v>
      </c>
      <c r="J26212" t="s">
        <v>14</v>
      </c>
      <c r="K26212">
        <v>60</v>
      </c>
      <c r="L26212" t="s">
        <v>15</v>
      </c>
    </row>
    <row r="26213" spans="1:12">
      <c r="A26213" t="e">
        <f ca="1">E00251432196721</f>
        <v>#NAME?</v>
      </c>
      <c r="B26213">
        <v>449</v>
      </c>
      <c r="C26213" t="s">
        <v>124</v>
      </c>
      <c r="D26213" s="1">
        <v>42139</v>
      </c>
      <c r="F26213">
        <v>1</v>
      </c>
      <c r="G26213">
        <v>5282</v>
      </c>
      <c r="H26213" t="s">
        <v>307</v>
      </c>
      <c r="J26213" t="s">
        <v>14</v>
      </c>
      <c r="K26213">
        <v>46</v>
      </c>
      <c r="L26213" t="s">
        <v>15</v>
      </c>
    </row>
    <row r="26214" spans="1:12">
      <c r="A26214" t="e">
        <f ca="1">E00251429331821</f>
        <v>#NAME?</v>
      </c>
      <c r="B26214">
        <v>175</v>
      </c>
      <c r="C26214" t="s">
        <v>131</v>
      </c>
      <c r="D26214" s="1">
        <v>42726</v>
      </c>
      <c r="F26214">
        <v>2</v>
      </c>
      <c r="G26214">
        <v>7032</v>
      </c>
      <c r="H26214" t="s">
        <v>1620</v>
      </c>
      <c r="J26214" t="s">
        <v>14</v>
      </c>
      <c r="K26214">
        <v>59</v>
      </c>
      <c r="L26214" t="s">
        <v>15</v>
      </c>
    </row>
    <row r="26215" spans="1:12">
      <c r="A26215" t="e">
        <f ca="1">E00251532975721</f>
        <v>#NAME?</v>
      </c>
      <c r="B26215">
        <v>446</v>
      </c>
      <c r="C26215" t="s">
        <v>94</v>
      </c>
      <c r="D26215" s="1">
        <v>40977</v>
      </c>
      <c r="F26215">
        <v>1</v>
      </c>
      <c r="G26215">
        <v>7810</v>
      </c>
      <c r="H26215" t="s">
        <v>143</v>
      </c>
      <c r="J26215" t="s">
        <v>14</v>
      </c>
      <c r="K26215">
        <v>48</v>
      </c>
      <c r="L26215" t="s">
        <v>15</v>
      </c>
    </row>
    <row r="26216" spans="1:12">
      <c r="A26216" t="e">
        <f ca="1">E00251532975721</f>
        <v>#NAME?</v>
      </c>
      <c r="B26216">
        <v>446</v>
      </c>
      <c r="C26216" t="s">
        <v>94</v>
      </c>
      <c r="D26216" s="1">
        <v>41232</v>
      </c>
      <c r="F26216">
        <v>1</v>
      </c>
      <c r="G26216">
        <v>4660</v>
      </c>
      <c r="H26216" t="s">
        <v>215</v>
      </c>
      <c r="J26216" t="s">
        <v>14</v>
      </c>
      <c r="K26216">
        <v>49</v>
      </c>
      <c r="L26216" t="s">
        <v>15</v>
      </c>
    </row>
    <row r="26217" spans="1:12">
      <c r="A26217" t="e">
        <f ca="1">E00251511146121</f>
        <v>#NAME?</v>
      </c>
      <c r="B26217">
        <v>28</v>
      </c>
      <c r="C26217" t="s">
        <v>153</v>
      </c>
      <c r="D26217" s="1">
        <v>41334</v>
      </c>
      <c r="F26217">
        <v>2</v>
      </c>
      <c r="G26217">
        <v>4019</v>
      </c>
      <c r="H26217" t="s">
        <v>26</v>
      </c>
      <c r="J26217" t="s">
        <v>14</v>
      </c>
      <c r="K26217">
        <v>55</v>
      </c>
      <c r="L26217" t="s">
        <v>15</v>
      </c>
    </row>
    <row r="26218" spans="1:12">
      <c r="A26218" t="e">
        <f ca="1">E00251615150021</f>
        <v>#NAME?</v>
      </c>
      <c r="B26218">
        <v>1929</v>
      </c>
      <c r="C26218" t="s">
        <v>195</v>
      </c>
      <c r="D26218" s="1">
        <v>42640</v>
      </c>
      <c r="F26218">
        <v>5</v>
      </c>
      <c r="G26218">
        <v>7262</v>
      </c>
      <c r="H26218" t="s">
        <v>198</v>
      </c>
      <c r="J26218" t="s">
        <v>14</v>
      </c>
      <c r="K26218">
        <v>40</v>
      </c>
      <c r="L26218" t="s">
        <v>15</v>
      </c>
    </row>
    <row r="26219" spans="1:12">
      <c r="A26219" t="e">
        <f ca="1">E00251531966421</f>
        <v>#NAME?</v>
      </c>
      <c r="B26219">
        <v>449</v>
      </c>
      <c r="C26219" t="s">
        <v>124</v>
      </c>
      <c r="D26219" s="1">
        <v>41044</v>
      </c>
      <c r="F26219">
        <v>1</v>
      </c>
      <c r="G26219">
        <v>30000</v>
      </c>
      <c r="H26219" t="s">
        <v>144</v>
      </c>
      <c r="J26219" t="s">
        <v>14</v>
      </c>
      <c r="K26219">
        <v>42</v>
      </c>
      <c r="L26219" t="s">
        <v>15</v>
      </c>
    </row>
    <row r="26220" spans="1:12">
      <c r="A26220" t="e">
        <f ca="1">E00251511146121</f>
        <v>#NAME?</v>
      </c>
      <c r="B26220">
        <v>28</v>
      </c>
      <c r="C26220" t="s">
        <v>153</v>
      </c>
      <c r="D26220" s="1">
        <v>42326</v>
      </c>
      <c r="F26220">
        <v>2</v>
      </c>
      <c r="G26220">
        <v>4019</v>
      </c>
      <c r="H26220" t="s">
        <v>26</v>
      </c>
      <c r="J26220" t="s">
        <v>14</v>
      </c>
      <c r="K26220">
        <v>57</v>
      </c>
      <c r="L26220" t="s">
        <v>15</v>
      </c>
    </row>
    <row r="26221" spans="1:12">
      <c r="A26221" t="e">
        <f ca="1">E00251430261521</f>
        <v>#NAME?</v>
      </c>
      <c r="B26221">
        <v>500</v>
      </c>
      <c r="C26221" t="s">
        <v>161</v>
      </c>
      <c r="D26221" s="1">
        <v>41674</v>
      </c>
      <c r="F26221">
        <v>2</v>
      </c>
      <c r="G26221">
        <v>6279</v>
      </c>
      <c r="H26221" t="s">
        <v>756</v>
      </c>
      <c r="J26221" t="s">
        <v>14</v>
      </c>
      <c r="K26221">
        <v>50</v>
      </c>
      <c r="L26221" t="s">
        <v>15</v>
      </c>
    </row>
    <row r="26222" spans="1:12">
      <c r="A26222" t="e">
        <f ca="1">E00251531966421</f>
        <v>#NAME?</v>
      </c>
      <c r="B26222">
        <v>449</v>
      </c>
      <c r="C26222" t="s">
        <v>124</v>
      </c>
      <c r="D26222" s="1">
        <v>41536</v>
      </c>
      <c r="F26222">
        <v>1</v>
      </c>
      <c r="G26222">
        <v>3004</v>
      </c>
      <c r="H26222" t="s">
        <v>104</v>
      </c>
      <c r="J26222" t="s">
        <v>14</v>
      </c>
      <c r="K26222">
        <v>44</v>
      </c>
      <c r="L26222" t="s">
        <v>15</v>
      </c>
    </row>
    <row r="26223" spans="1:12">
      <c r="A26223" t="e">
        <f ca="1">E00251432260721</f>
        <v>#NAME?</v>
      </c>
      <c r="B26223">
        <v>454</v>
      </c>
      <c r="C26223" t="s">
        <v>179</v>
      </c>
      <c r="D26223" s="1">
        <v>42320</v>
      </c>
      <c r="F26223">
        <v>1</v>
      </c>
      <c r="G26223">
        <v>7962</v>
      </c>
      <c r="H26223" t="s">
        <v>111</v>
      </c>
      <c r="J26223" t="s">
        <v>14</v>
      </c>
      <c r="K26223">
        <v>61</v>
      </c>
      <c r="L26223" t="s">
        <v>22</v>
      </c>
    </row>
    <row r="26224" spans="1:12">
      <c r="A26224" t="e">
        <f ca="1">E00251432260721</f>
        <v>#NAME?</v>
      </c>
      <c r="B26224">
        <v>454</v>
      </c>
      <c r="C26224" t="s">
        <v>179</v>
      </c>
      <c r="D26224" s="1">
        <v>42583</v>
      </c>
      <c r="F26224">
        <v>1</v>
      </c>
      <c r="G26224">
        <v>4779</v>
      </c>
      <c r="H26224" t="s">
        <v>231</v>
      </c>
      <c r="J26224" t="s">
        <v>14</v>
      </c>
      <c r="K26224">
        <v>62</v>
      </c>
      <c r="L26224" t="s">
        <v>15</v>
      </c>
    </row>
    <row r="26225" spans="1:12">
      <c r="A26225" t="e">
        <f ca="1">E00251432272621</f>
        <v>#NAME?</v>
      </c>
      <c r="B26225">
        <v>489</v>
      </c>
      <c r="C26225" t="s">
        <v>100</v>
      </c>
      <c r="D26225" s="1">
        <v>42579</v>
      </c>
      <c r="F26225">
        <v>1</v>
      </c>
      <c r="G26225">
        <v>7831</v>
      </c>
      <c r="H26225" t="s">
        <v>274</v>
      </c>
      <c r="J26225" t="s">
        <v>14</v>
      </c>
      <c r="K26225">
        <v>55</v>
      </c>
      <c r="L26225" t="s">
        <v>22</v>
      </c>
    </row>
    <row r="26226" spans="1:12">
      <c r="A26226" t="e">
        <f ca="1">E00251524999721</f>
        <v>#NAME?</v>
      </c>
      <c r="B26226">
        <v>437</v>
      </c>
      <c r="C26226" t="s">
        <v>216</v>
      </c>
      <c r="D26226" s="1">
        <v>41782</v>
      </c>
      <c r="F26226">
        <v>1</v>
      </c>
      <c r="G26226">
        <v>25000</v>
      </c>
      <c r="H26226" t="s">
        <v>178</v>
      </c>
      <c r="J26226" t="s">
        <v>14</v>
      </c>
      <c r="K26226">
        <v>50</v>
      </c>
      <c r="L26226" t="s">
        <v>15</v>
      </c>
    </row>
    <row r="26227" spans="1:12">
      <c r="A26227" t="e">
        <f ca="1">E00251717155721</f>
        <v>#NAME?</v>
      </c>
      <c r="B26227">
        <v>291</v>
      </c>
      <c r="C26227" t="s">
        <v>160</v>
      </c>
      <c r="D26227" s="1">
        <v>40980</v>
      </c>
      <c r="F26227">
        <v>3</v>
      </c>
      <c r="G26227">
        <v>4019</v>
      </c>
      <c r="H26227" t="s">
        <v>26</v>
      </c>
      <c r="J26227" t="s">
        <v>14</v>
      </c>
      <c r="K26227">
        <v>52</v>
      </c>
      <c r="L26227" t="s">
        <v>15</v>
      </c>
    </row>
    <row r="26228" spans="1:12">
      <c r="A26228" t="e">
        <f ca="1">E00251717155721</f>
        <v>#NAME?</v>
      </c>
      <c r="B26228">
        <v>291</v>
      </c>
      <c r="C26228" t="s">
        <v>160</v>
      </c>
      <c r="D26228" s="1">
        <v>41824</v>
      </c>
      <c r="F26228">
        <v>4</v>
      </c>
      <c r="G26228">
        <v>3051</v>
      </c>
      <c r="H26228" t="s">
        <v>13</v>
      </c>
      <c r="J26228" t="s">
        <v>14</v>
      </c>
      <c r="K26228">
        <v>55</v>
      </c>
      <c r="L26228" t="s">
        <v>15</v>
      </c>
    </row>
    <row r="26229" spans="1:12">
      <c r="A26229" t="e">
        <f ca="1">E00251432260721</f>
        <v>#NAME?</v>
      </c>
      <c r="B26229">
        <v>454</v>
      </c>
      <c r="C26229" t="s">
        <v>179</v>
      </c>
      <c r="D26229" s="1">
        <v>42696</v>
      </c>
      <c r="F26229">
        <v>1</v>
      </c>
      <c r="G26229">
        <v>4660</v>
      </c>
      <c r="H26229" t="s">
        <v>215</v>
      </c>
      <c r="J26229" t="s">
        <v>14</v>
      </c>
      <c r="K26229">
        <v>62</v>
      </c>
      <c r="L26229" t="s">
        <v>15</v>
      </c>
    </row>
    <row r="26230" spans="1:12">
      <c r="A26230" t="e">
        <f ca="1">E00251717155721</f>
        <v>#NAME?</v>
      </c>
      <c r="B26230">
        <v>272</v>
      </c>
      <c r="C26230" t="s">
        <v>174</v>
      </c>
      <c r="D26230" s="1">
        <v>42751</v>
      </c>
      <c r="E26230">
        <v>12</v>
      </c>
      <c r="F26230">
        <v>4</v>
      </c>
      <c r="G26230">
        <v>3051</v>
      </c>
      <c r="H26230" t="s">
        <v>13</v>
      </c>
      <c r="J26230" t="s">
        <v>34</v>
      </c>
      <c r="K26230">
        <v>57</v>
      </c>
      <c r="L26230" t="s">
        <v>15</v>
      </c>
    </row>
    <row r="26231" spans="1:12">
      <c r="A26231" t="e">
        <f ca="1">E00251430334821</f>
        <v>#NAME?</v>
      </c>
      <c r="B26231">
        <v>479</v>
      </c>
      <c r="C26231" t="s">
        <v>164</v>
      </c>
      <c r="D26231" s="1">
        <v>42264</v>
      </c>
      <c r="F26231">
        <v>2</v>
      </c>
      <c r="G26231">
        <v>2724</v>
      </c>
      <c r="H26231" t="s">
        <v>73</v>
      </c>
      <c r="J26231" t="s">
        <v>14</v>
      </c>
      <c r="K26231">
        <v>49</v>
      </c>
      <c r="L26231" t="s">
        <v>15</v>
      </c>
    </row>
    <row r="26232" spans="1:12">
      <c r="A26232" t="e">
        <f ca="1">E00251716445321</f>
        <v>#NAME?</v>
      </c>
      <c r="B26232">
        <v>502</v>
      </c>
      <c r="C26232" t="s">
        <v>172</v>
      </c>
      <c r="D26232" s="1">
        <v>41800</v>
      </c>
      <c r="F26232">
        <v>1</v>
      </c>
      <c r="G26232">
        <v>25000</v>
      </c>
      <c r="H26232" t="s">
        <v>178</v>
      </c>
      <c r="J26232" t="s">
        <v>14</v>
      </c>
      <c r="K26232">
        <v>60</v>
      </c>
      <c r="L26232" t="s">
        <v>15</v>
      </c>
    </row>
    <row r="26233" spans="1:12">
      <c r="A26233" t="e">
        <f ca="1">E00251615150021</f>
        <v>#NAME?</v>
      </c>
      <c r="B26233">
        <v>1929</v>
      </c>
      <c r="C26233" t="s">
        <v>195</v>
      </c>
      <c r="D26233" s="1">
        <v>42114</v>
      </c>
      <c r="F26233">
        <v>6</v>
      </c>
      <c r="G26233">
        <v>3051</v>
      </c>
      <c r="H26233" t="s">
        <v>13</v>
      </c>
      <c r="J26233" t="s">
        <v>14</v>
      </c>
      <c r="K26233">
        <v>39</v>
      </c>
      <c r="L26233" t="s">
        <v>15</v>
      </c>
    </row>
    <row r="26234" spans="1:12">
      <c r="A26234" t="e">
        <f ca="1">E00251432196721</f>
        <v>#NAME?</v>
      </c>
      <c r="B26234">
        <v>449</v>
      </c>
      <c r="C26234" t="s">
        <v>124</v>
      </c>
      <c r="D26234" s="1">
        <v>41975</v>
      </c>
      <c r="F26234">
        <v>1</v>
      </c>
      <c r="G26234">
        <v>5282</v>
      </c>
      <c r="H26234" t="s">
        <v>307</v>
      </c>
      <c r="J26234" t="s">
        <v>14</v>
      </c>
      <c r="K26234">
        <v>46</v>
      </c>
      <c r="L26234" t="s">
        <v>15</v>
      </c>
    </row>
    <row r="26235" spans="1:12">
      <c r="A26235" t="e">
        <f ca="1">E00251511146121</f>
        <v>#NAME?</v>
      </c>
      <c r="B26235">
        <v>28</v>
      </c>
      <c r="C26235" t="s">
        <v>153</v>
      </c>
      <c r="D26235" s="1">
        <v>42055</v>
      </c>
      <c r="F26235">
        <v>3</v>
      </c>
      <c r="G26235">
        <v>4019</v>
      </c>
      <c r="H26235" t="s">
        <v>26</v>
      </c>
      <c r="J26235" t="s">
        <v>14</v>
      </c>
      <c r="K26235">
        <v>57</v>
      </c>
      <c r="L26235" t="s">
        <v>15</v>
      </c>
    </row>
    <row r="26236" spans="1:12">
      <c r="A26236" t="e">
        <f ca="1">E00251511146121</f>
        <v>#NAME?</v>
      </c>
      <c r="B26236">
        <v>28</v>
      </c>
      <c r="C26236" t="s">
        <v>153</v>
      </c>
      <c r="D26236" s="1">
        <v>42349</v>
      </c>
      <c r="F26236">
        <v>3</v>
      </c>
      <c r="G26236">
        <v>4019</v>
      </c>
      <c r="H26236" t="s">
        <v>26</v>
      </c>
      <c r="J26236" t="s">
        <v>14</v>
      </c>
      <c r="K26236">
        <v>58</v>
      </c>
      <c r="L26236" t="s">
        <v>15</v>
      </c>
    </row>
    <row r="26237" spans="1:12">
      <c r="A26237" t="e">
        <f ca="1">E00251615150021</f>
        <v>#NAME?</v>
      </c>
      <c r="B26237">
        <v>1929</v>
      </c>
      <c r="C26237" t="s">
        <v>195</v>
      </c>
      <c r="D26237" s="1">
        <v>41715</v>
      </c>
      <c r="F26237">
        <v>1</v>
      </c>
      <c r="G26237">
        <v>4549</v>
      </c>
      <c r="H26237" t="s">
        <v>69</v>
      </c>
      <c r="J26237" t="s">
        <v>14</v>
      </c>
      <c r="K26237">
        <v>38</v>
      </c>
      <c r="L26237" t="s">
        <v>15</v>
      </c>
    </row>
    <row r="26238" spans="1:12">
      <c r="A26238" t="e">
        <f ca="1">E00251615150021</f>
        <v>#NAME?</v>
      </c>
      <c r="B26238">
        <v>1929</v>
      </c>
      <c r="C26238" t="s">
        <v>195</v>
      </c>
      <c r="D26238" s="1">
        <v>42472</v>
      </c>
      <c r="F26238">
        <v>6</v>
      </c>
      <c r="G26238">
        <v>4240</v>
      </c>
      <c r="H26238" t="s">
        <v>239</v>
      </c>
      <c r="J26238" t="s">
        <v>14</v>
      </c>
      <c r="K26238">
        <v>40</v>
      </c>
      <c r="L26238" t="s">
        <v>15</v>
      </c>
    </row>
    <row r="26239" spans="1:12">
      <c r="A26239" t="e">
        <f ca="1">E00251615150021</f>
        <v>#NAME?</v>
      </c>
      <c r="B26239">
        <v>1929</v>
      </c>
      <c r="C26239" t="s">
        <v>195</v>
      </c>
      <c r="D26239" s="1">
        <v>42708</v>
      </c>
      <c r="F26239">
        <v>6</v>
      </c>
      <c r="G26239">
        <v>3699</v>
      </c>
      <c r="H26239" t="s">
        <v>149</v>
      </c>
      <c r="J26239" t="s">
        <v>14</v>
      </c>
      <c r="K26239">
        <v>41</v>
      </c>
      <c r="L26239" t="s">
        <v>15</v>
      </c>
    </row>
    <row r="26240" spans="1:12">
      <c r="A26240" t="e">
        <f ca="1">E00251715428921</f>
        <v>#NAME?</v>
      </c>
      <c r="B26240">
        <v>94</v>
      </c>
      <c r="C26240" t="s">
        <v>74</v>
      </c>
      <c r="D26240" s="1">
        <v>42103</v>
      </c>
      <c r="F26240">
        <v>1</v>
      </c>
      <c r="G26240">
        <v>37489</v>
      </c>
      <c r="H26240" t="s">
        <v>1398</v>
      </c>
      <c r="J26240" t="s">
        <v>14</v>
      </c>
      <c r="K26240">
        <v>46</v>
      </c>
      <c r="L26240" t="s">
        <v>15</v>
      </c>
    </row>
    <row r="26241" spans="1:12">
      <c r="A26241" t="e">
        <f ca="1">E00251716459421</f>
        <v>#NAME?</v>
      </c>
      <c r="B26241">
        <v>7505</v>
      </c>
      <c r="C26241" t="s">
        <v>209</v>
      </c>
      <c r="D26241" s="1">
        <v>42153</v>
      </c>
      <c r="F26241">
        <v>3</v>
      </c>
      <c r="G26241">
        <v>2729</v>
      </c>
      <c r="H26241" t="s">
        <v>115</v>
      </c>
      <c r="J26241" t="s">
        <v>14</v>
      </c>
      <c r="K26241">
        <v>42</v>
      </c>
      <c r="L26241" t="s">
        <v>15</v>
      </c>
    </row>
    <row r="26242" spans="1:12">
      <c r="A26242" t="e">
        <f ca="1">E00251531966421</f>
        <v>#NAME?</v>
      </c>
      <c r="B26242">
        <v>449</v>
      </c>
      <c r="C26242" t="s">
        <v>124</v>
      </c>
      <c r="D26242" s="1">
        <v>42437</v>
      </c>
      <c r="F26242">
        <v>1</v>
      </c>
      <c r="G26242">
        <v>71940</v>
      </c>
      <c r="H26242" t="s">
        <v>135</v>
      </c>
      <c r="J26242" t="s">
        <v>14</v>
      </c>
      <c r="K26242">
        <v>46</v>
      </c>
      <c r="L26242" t="s">
        <v>15</v>
      </c>
    </row>
    <row r="26243" spans="1:12">
      <c r="A26243" t="e">
        <f ca="1">E00251531966421</f>
        <v>#NAME?</v>
      </c>
      <c r="B26243">
        <v>449</v>
      </c>
      <c r="C26243" t="s">
        <v>124</v>
      </c>
      <c r="D26243" s="1">
        <v>42108</v>
      </c>
      <c r="F26243">
        <v>1</v>
      </c>
      <c r="G26243">
        <v>3540</v>
      </c>
      <c r="H26243" t="s">
        <v>436</v>
      </c>
      <c r="J26243" t="s">
        <v>14</v>
      </c>
      <c r="K26243">
        <v>45</v>
      </c>
      <c r="L26243" t="s">
        <v>15</v>
      </c>
    </row>
    <row r="26244" spans="1:12">
      <c r="A26244" t="e">
        <f ca="1">E00251513359021</f>
        <v>#NAME?</v>
      </c>
      <c r="B26244">
        <v>500</v>
      </c>
      <c r="C26244" t="s">
        <v>161</v>
      </c>
      <c r="D26244" s="1">
        <v>42990</v>
      </c>
      <c r="F26244">
        <v>2</v>
      </c>
      <c r="G26244">
        <v>2720</v>
      </c>
      <c r="H26244" t="s">
        <v>65</v>
      </c>
      <c r="J26244" t="s">
        <v>14</v>
      </c>
      <c r="K26244">
        <v>62</v>
      </c>
      <c r="L26244" t="s">
        <v>15</v>
      </c>
    </row>
    <row r="26245" spans="1:12">
      <c r="A26245" t="e">
        <f ca="1">E00251717155721</f>
        <v>#NAME?</v>
      </c>
      <c r="B26245">
        <v>291</v>
      </c>
      <c r="C26245" t="s">
        <v>160</v>
      </c>
      <c r="D26245" s="1">
        <v>40987</v>
      </c>
      <c r="F26245">
        <v>1</v>
      </c>
      <c r="G26245">
        <v>4019</v>
      </c>
      <c r="H26245" t="s">
        <v>26</v>
      </c>
      <c r="J26245" t="s">
        <v>14</v>
      </c>
      <c r="K26245">
        <v>52</v>
      </c>
      <c r="L26245" t="s">
        <v>15</v>
      </c>
    </row>
    <row r="26246" spans="1:12">
      <c r="A26246" t="e">
        <f ca="1">E00251717155721</f>
        <v>#NAME?</v>
      </c>
      <c r="B26246">
        <v>291</v>
      </c>
      <c r="C26246" t="s">
        <v>160</v>
      </c>
      <c r="D26246" s="1">
        <v>41303</v>
      </c>
      <c r="F26246">
        <v>1</v>
      </c>
      <c r="G26246">
        <v>27800</v>
      </c>
      <c r="H26246" t="s">
        <v>145</v>
      </c>
      <c r="J26246" t="s">
        <v>14</v>
      </c>
      <c r="K26246">
        <v>53</v>
      </c>
      <c r="L26246" t="s">
        <v>15</v>
      </c>
    </row>
    <row r="26247" spans="1:12">
      <c r="A26247" t="e">
        <f ca="1">E00251717155721</f>
        <v>#NAME?</v>
      </c>
      <c r="B26247">
        <v>291</v>
      </c>
      <c r="C26247" t="s">
        <v>160</v>
      </c>
      <c r="D26247" s="1">
        <v>42716</v>
      </c>
      <c r="F26247">
        <v>1</v>
      </c>
      <c r="G26247">
        <v>2720</v>
      </c>
      <c r="H26247" t="s">
        <v>65</v>
      </c>
      <c r="J26247" t="s">
        <v>14</v>
      </c>
      <c r="K26247">
        <v>57</v>
      </c>
      <c r="L26247" t="s">
        <v>15</v>
      </c>
    </row>
    <row r="26248" spans="1:12">
      <c r="A26248" t="e">
        <f ca="1">E00251532303521</f>
        <v>#NAME?</v>
      </c>
      <c r="B26248">
        <v>448</v>
      </c>
      <c r="C26248" t="s">
        <v>112</v>
      </c>
      <c r="D26248" s="1">
        <v>42299</v>
      </c>
      <c r="F26248">
        <v>1</v>
      </c>
      <c r="G26248">
        <v>6809</v>
      </c>
      <c r="H26248" t="s">
        <v>790</v>
      </c>
      <c r="J26248" t="s">
        <v>14</v>
      </c>
      <c r="K26248">
        <v>49</v>
      </c>
      <c r="L26248" t="s">
        <v>15</v>
      </c>
    </row>
    <row r="26249" spans="1:12">
      <c r="A26249" t="e">
        <f ca="1">E00251532303521</f>
        <v>#NAME?</v>
      </c>
      <c r="B26249">
        <v>6046</v>
      </c>
      <c r="C26249" t="s">
        <v>98</v>
      </c>
      <c r="D26249" s="1">
        <v>41677</v>
      </c>
      <c r="F26249">
        <v>1</v>
      </c>
      <c r="G26249">
        <v>9598</v>
      </c>
      <c r="H26249" t="s">
        <v>319</v>
      </c>
      <c r="I26249" t="s">
        <v>56</v>
      </c>
      <c r="J26249" t="s">
        <v>57</v>
      </c>
      <c r="K26249">
        <v>47</v>
      </c>
      <c r="L26249" t="s">
        <v>15</v>
      </c>
    </row>
    <row r="26250" spans="1:12">
      <c r="A26250" t="e">
        <f ca="1">E00251532975721</f>
        <v>#NAME?</v>
      </c>
      <c r="B26250">
        <v>446</v>
      </c>
      <c r="C26250" t="s">
        <v>94</v>
      </c>
      <c r="D26250" s="1">
        <v>41309</v>
      </c>
      <c r="F26250">
        <v>1</v>
      </c>
      <c r="G26250">
        <v>5180</v>
      </c>
      <c r="H26250" t="s">
        <v>165</v>
      </c>
      <c r="J26250" t="s">
        <v>14</v>
      </c>
      <c r="K26250">
        <v>49</v>
      </c>
      <c r="L26250" t="s">
        <v>15</v>
      </c>
    </row>
    <row r="26251" spans="1:12">
      <c r="A26251" t="e">
        <f ca="1">E00251432260721</f>
        <v>#NAME?</v>
      </c>
      <c r="B26251">
        <v>454</v>
      </c>
      <c r="C26251" t="s">
        <v>179</v>
      </c>
      <c r="D26251" s="1">
        <v>41171</v>
      </c>
      <c r="F26251">
        <v>1</v>
      </c>
      <c r="G26251">
        <v>7823</v>
      </c>
      <c r="H26251" t="s">
        <v>282</v>
      </c>
      <c r="J26251" t="s">
        <v>14</v>
      </c>
      <c r="K26251">
        <v>58</v>
      </c>
      <c r="L26251" t="s">
        <v>22</v>
      </c>
    </row>
    <row r="26252" spans="1:12">
      <c r="A26252" t="e">
        <f ca="1">E00251432260721</f>
        <v>#NAME?</v>
      </c>
      <c r="B26252">
        <v>454</v>
      </c>
      <c r="C26252" t="s">
        <v>179</v>
      </c>
      <c r="D26252" s="1">
        <v>41943</v>
      </c>
      <c r="F26252">
        <v>1</v>
      </c>
      <c r="G26252">
        <v>2729</v>
      </c>
      <c r="H26252" t="s">
        <v>115</v>
      </c>
      <c r="J26252" t="s">
        <v>14</v>
      </c>
      <c r="K26252">
        <v>60</v>
      </c>
      <c r="L26252" t="s">
        <v>15</v>
      </c>
    </row>
    <row r="26253" spans="1:12">
      <c r="A26253" t="e">
        <f ca="1">E00251429768321</f>
        <v>#NAME?</v>
      </c>
      <c r="B26253">
        <v>167</v>
      </c>
      <c r="C26253" t="s">
        <v>549</v>
      </c>
      <c r="D26253" s="1">
        <v>42485</v>
      </c>
      <c r="F26253">
        <v>1</v>
      </c>
      <c r="G26253">
        <v>78659</v>
      </c>
      <c r="H26253" t="s">
        <v>46</v>
      </c>
      <c r="J26253" t="s">
        <v>14</v>
      </c>
      <c r="K26253">
        <v>45</v>
      </c>
      <c r="L26253" t="s">
        <v>22</v>
      </c>
    </row>
    <row r="26254" spans="1:12">
      <c r="A26254" t="e">
        <f ca="1">E00251432272621</f>
        <v>#NAME?</v>
      </c>
      <c r="B26254">
        <v>489</v>
      </c>
      <c r="C26254" t="s">
        <v>100</v>
      </c>
      <c r="D26254" s="1">
        <v>41547</v>
      </c>
      <c r="F26254">
        <v>2</v>
      </c>
      <c r="G26254">
        <v>496</v>
      </c>
      <c r="H26254" t="s">
        <v>190</v>
      </c>
      <c r="J26254" t="s">
        <v>14</v>
      </c>
      <c r="K26254">
        <v>52</v>
      </c>
      <c r="L26254" t="s">
        <v>15</v>
      </c>
    </row>
    <row r="26255" spans="1:12">
      <c r="A26255" t="e">
        <f ca="1">E00251514459821</f>
        <v>#NAME?</v>
      </c>
      <c r="B26255">
        <v>497</v>
      </c>
      <c r="C26255" t="s">
        <v>141</v>
      </c>
      <c r="D26255" s="1">
        <v>42688</v>
      </c>
      <c r="F26255">
        <v>2</v>
      </c>
      <c r="G26255">
        <v>72631</v>
      </c>
      <c r="H26255" t="s">
        <v>142</v>
      </c>
      <c r="J26255" t="s">
        <v>14</v>
      </c>
      <c r="K26255">
        <v>48</v>
      </c>
      <c r="L26255" t="s">
        <v>15</v>
      </c>
    </row>
    <row r="26256" spans="1:12">
      <c r="A26256" t="e">
        <f ca="1">E00251514459821</f>
        <v>#NAME?</v>
      </c>
      <c r="B26256">
        <v>861</v>
      </c>
      <c r="C26256" t="s">
        <v>270</v>
      </c>
      <c r="D26256" s="1">
        <v>41540</v>
      </c>
      <c r="F26256">
        <v>1</v>
      </c>
      <c r="G26256">
        <v>30928</v>
      </c>
      <c r="H26256" t="s">
        <v>905</v>
      </c>
      <c r="J26256" t="s">
        <v>272</v>
      </c>
      <c r="K26256">
        <v>45</v>
      </c>
      <c r="L26256" t="s">
        <v>15</v>
      </c>
    </row>
    <row r="26257" spans="1:12">
      <c r="A26257" t="e">
        <f ca="1">E00251514459821</f>
        <v>#NAME?</v>
      </c>
      <c r="B26257">
        <v>497</v>
      </c>
      <c r="C26257" t="s">
        <v>141</v>
      </c>
      <c r="D26257" s="1">
        <v>41801</v>
      </c>
      <c r="F26257">
        <v>1</v>
      </c>
      <c r="G26257">
        <v>2169</v>
      </c>
      <c r="H26257" t="s">
        <v>40</v>
      </c>
      <c r="J26257" t="s">
        <v>14</v>
      </c>
      <c r="K26257">
        <v>45</v>
      </c>
      <c r="L26257" t="s">
        <v>15</v>
      </c>
    </row>
    <row r="26258" spans="1:12">
      <c r="A26258" t="e">
        <f ca="1">E00251514459821</f>
        <v>#NAME?</v>
      </c>
      <c r="B26258">
        <v>497</v>
      </c>
      <c r="C26258" t="s">
        <v>141</v>
      </c>
      <c r="D26258" s="1">
        <v>42024</v>
      </c>
      <c r="F26258">
        <v>1</v>
      </c>
      <c r="G26258">
        <v>72631</v>
      </c>
      <c r="H26258" t="s">
        <v>142</v>
      </c>
      <c r="J26258" t="s">
        <v>14</v>
      </c>
      <c r="K26258">
        <v>46</v>
      </c>
      <c r="L26258" t="s">
        <v>15</v>
      </c>
    </row>
    <row r="26259" spans="1:12">
      <c r="A26259" t="e">
        <f ca="1">E00251717155721</f>
        <v>#NAME?</v>
      </c>
      <c r="B26259">
        <v>4910</v>
      </c>
      <c r="C26259" t="s">
        <v>214</v>
      </c>
      <c r="D26259" s="1">
        <v>41299</v>
      </c>
      <c r="F26259">
        <v>2</v>
      </c>
      <c r="G26259">
        <v>4019</v>
      </c>
      <c r="H26259" t="s">
        <v>26</v>
      </c>
      <c r="J26259" t="s">
        <v>14</v>
      </c>
      <c r="K26259">
        <v>53</v>
      </c>
      <c r="L26259" t="s">
        <v>15</v>
      </c>
    </row>
    <row r="26260" spans="1:12">
      <c r="A26260" t="e">
        <f ca="1">E00251432260721</f>
        <v>#NAME?</v>
      </c>
      <c r="B26260">
        <v>454</v>
      </c>
      <c r="C26260" t="s">
        <v>179</v>
      </c>
      <c r="D26260" s="1">
        <v>41172</v>
      </c>
      <c r="F26260">
        <v>1</v>
      </c>
      <c r="G26260">
        <v>7823</v>
      </c>
      <c r="H26260" t="s">
        <v>282</v>
      </c>
      <c r="J26260" t="s">
        <v>14</v>
      </c>
      <c r="K26260">
        <v>58</v>
      </c>
      <c r="L26260" t="s">
        <v>22</v>
      </c>
    </row>
    <row r="26261" spans="1:12">
      <c r="A26261" t="e">
        <f ca="1">E00251432260721</f>
        <v>#NAME?</v>
      </c>
      <c r="B26261">
        <v>454</v>
      </c>
      <c r="C26261" t="s">
        <v>179</v>
      </c>
      <c r="D26261" s="1">
        <v>41353</v>
      </c>
      <c r="F26261">
        <v>4</v>
      </c>
      <c r="G26261">
        <v>7175</v>
      </c>
      <c r="H26261" t="s">
        <v>689</v>
      </c>
      <c r="J26261" t="s">
        <v>14</v>
      </c>
      <c r="K26261">
        <v>59</v>
      </c>
      <c r="L26261" t="s">
        <v>15</v>
      </c>
    </row>
    <row r="26262" spans="1:12">
      <c r="A26262" t="e">
        <f ca="1">E00251615150021</f>
        <v>#NAME?</v>
      </c>
      <c r="B26262">
        <v>1929</v>
      </c>
      <c r="C26262" t="s">
        <v>195</v>
      </c>
      <c r="D26262" s="1">
        <v>42758</v>
      </c>
      <c r="F26262">
        <v>4</v>
      </c>
      <c r="G26262">
        <v>4549</v>
      </c>
      <c r="H26262" t="s">
        <v>69</v>
      </c>
      <c r="J26262" t="s">
        <v>14</v>
      </c>
      <c r="K26262">
        <v>41</v>
      </c>
      <c r="L26262" t="s">
        <v>15</v>
      </c>
    </row>
    <row r="26263" spans="1:12">
      <c r="A26263" t="e">
        <f ca="1">E00251511146121</f>
        <v>#NAME?</v>
      </c>
      <c r="B26263">
        <v>28</v>
      </c>
      <c r="C26263" t="s">
        <v>153</v>
      </c>
      <c r="D26263" s="1">
        <v>42404</v>
      </c>
      <c r="F26263">
        <v>3</v>
      </c>
      <c r="G26263">
        <v>4019</v>
      </c>
      <c r="H26263" t="s">
        <v>26</v>
      </c>
      <c r="J26263" t="s">
        <v>14</v>
      </c>
      <c r="K26263">
        <v>58</v>
      </c>
      <c r="L26263" t="s">
        <v>15</v>
      </c>
    </row>
    <row r="26264" spans="1:12">
      <c r="A26264" t="e">
        <f ca="1">E00251511146121</f>
        <v>#NAME?</v>
      </c>
      <c r="B26264">
        <v>28</v>
      </c>
      <c r="C26264" t="s">
        <v>153</v>
      </c>
      <c r="D26264" s="1">
        <v>42404</v>
      </c>
      <c r="F26264">
        <v>4</v>
      </c>
      <c r="G26264">
        <v>27800</v>
      </c>
      <c r="H26264" t="s">
        <v>145</v>
      </c>
      <c r="J26264" t="s">
        <v>14</v>
      </c>
      <c r="K26264">
        <v>58</v>
      </c>
      <c r="L26264" t="s">
        <v>15</v>
      </c>
    </row>
    <row r="26265" spans="1:12">
      <c r="A26265" t="e">
        <f ca="1">E00251511146121</f>
        <v>#NAME?</v>
      </c>
      <c r="B26265">
        <v>28</v>
      </c>
      <c r="C26265" t="s">
        <v>153</v>
      </c>
      <c r="D26265" s="1">
        <v>42906</v>
      </c>
      <c r="F26265">
        <v>1</v>
      </c>
      <c r="G26265">
        <v>5368</v>
      </c>
      <c r="H26265" t="s">
        <v>101</v>
      </c>
      <c r="J26265" t="s">
        <v>14</v>
      </c>
      <c r="K26265">
        <v>59</v>
      </c>
      <c r="L26265" t="s">
        <v>15</v>
      </c>
    </row>
    <row r="26266" spans="1:12">
      <c r="A26266" t="e">
        <f ca="1">E00251511146121</f>
        <v>#NAME?</v>
      </c>
      <c r="B26266">
        <v>28</v>
      </c>
      <c r="C26266" t="s">
        <v>153</v>
      </c>
      <c r="D26266" s="1">
        <v>43098</v>
      </c>
      <c r="F26266">
        <v>1</v>
      </c>
      <c r="G26266">
        <v>5198</v>
      </c>
      <c r="H26266" t="s">
        <v>200</v>
      </c>
      <c r="J26266" t="s">
        <v>14</v>
      </c>
      <c r="K26266">
        <v>60</v>
      </c>
      <c r="L26266" t="s">
        <v>15</v>
      </c>
    </row>
    <row r="26267" spans="1:12">
      <c r="A26267" t="e">
        <f ca="1">E00251511146121</f>
        <v>#NAME?</v>
      </c>
      <c r="B26267">
        <v>28</v>
      </c>
      <c r="C26267" t="s">
        <v>153</v>
      </c>
      <c r="D26267" s="1">
        <v>41047</v>
      </c>
      <c r="F26267">
        <v>1</v>
      </c>
      <c r="G26267">
        <v>4019</v>
      </c>
      <c r="H26267" t="s">
        <v>26</v>
      </c>
      <c r="J26267" t="s">
        <v>14</v>
      </c>
      <c r="K26267">
        <v>54</v>
      </c>
      <c r="L26267" t="s">
        <v>15</v>
      </c>
    </row>
    <row r="26268" spans="1:12">
      <c r="A26268" t="e">
        <f ca="1">E00251531353921</f>
        <v>#NAME?</v>
      </c>
      <c r="B26268">
        <v>701</v>
      </c>
      <c r="C26268" t="s">
        <v>72</v>
      </c>
      <c r="D26268" s="1">
        <v>42310</v>
      </c>
      <c r="F26268">
        <v>4</v>
      </c>
      <c r="G26268">
        <v>36240</v>
      </c>
      <c r="H26268" t="s">
        <v>279</v>
      </c>
      <c r="J26268" t="s">
        <v>14</v>
      </c>
      <c r="K26268">
        <v>59</v>
      </c>
      <c r="L26268" t="s">
        <v>15</v>
      </c>
    </row>
    <row r="26269" spans="1:12">
      <c r="A26269" t="e">
        <f ca="1">E00251531353921</f>
        <v>#NAME?</v>
      </c>
      <c r="B26269">
        <v>701</v>
      </c>
      <c r="C26269" t="s">
        <v>72</v>
      </c>
      <c r="D26269" s="1">
        <v>42312</v>
      </c>
      <c r="F26269">
        <v>6</v>
      </c>
      <c r="G26269">
        <v>7062</v>
      </c>
      <c r="H26269" t="s">
        <v>97</v>
      </c>
      <c r="J26269" t="s">
        <v>14</v>
      </c>
      <c r="K26269">
        <v>59</v>
      </c>
      <c r="L26269" t="s">
        <v>15</v>
      </c>
    </row>
    <row r="26270" spans="1:12">
      <c r="A26270" t="e">
        <f ca="1">E00251511146121</f>
        <v>#NAME?</v>
      </c>
      <c r="B26270">
        <v>1</v>
      </c>
      <c r="C26270" t="s">
        <v>234</v>
      </c>
      <c r="D26270" s="1">
        <v>41907</v>
      </c>
      <c r="F26270">
        <v>2</v>
      </c>
      <c r="G26270">
        <v>56200</v>
      </c>
      <c r="H26270" t="s">
        <v>1621</v>
      </c>
      <c r="I26270" t="s">
        <v>56</v>
      </c>
      <c r="J26270" t="s">
        <v>57</v>
      </c>
      <c r="K26270">
        <v>56</v>
      </c>
      <c r="L26270" t="s">
        <v>15</v>
      </c>
    </row>
    <row r="26271" spans="1:12">
      <c r="A26271" t="e">
        <f ca="1">E00251511146121</f>
        <v>#NAME?</v>
      </c>
      <c r="B26271">
        <v>28</v>
      </c>
      <c r="C26271" t="s">
        <v>153</v>
      </c>
      <c r="D26271" s="1">
        <v>42327</v>
      </c>
      <c r="F26271">
        <v>1</v>
      </c>
      <c r="G26271">
        <v>4019</v>
      </c>
      <c r="H26271" t="s">
        <v>26</v>
      </c>
      <c r="J26271" t="s">
        <v>14</v>
      </c>
      <c r="K26271">
        <v>58</v>
      </c>
      <c r="L26271" t="s">
        <v>15</v>
      </c>
    </row>
    <row r="26272" spans="1:12">
      <c r="A26272" t="e">
        <f ca="1">E00251511146121</f>
        <v>#NAME?</v>
      </c>
      <c r="B26272">
        <v>28</v>
      </c>
      <c r="C26272" t="s">
        <v>153</v>
      </c>
      <c r="D26272" s="1">
        <v>42349</v>
      </c>
      <c r="F26272">
        <v>1</v>
      </c>
      <c r="G26272">
        <v>2720</v>
      </c>
      <c r="H26272" t="s">
        <v>65</v>
      </c>
      <c r="J26272" t="s">
        <v>14</v>
      </c>
      <c r="K26272">
        <v>58</v>
      </c>
      <c r="L26272" t="s">
        <v>15</v>
      </c>
    </row>
    <row r="26273" spans="1:12">
      <c r="A26273" t="e">
        <f ca="1">E00251531353921</f>
        <v>#NAME?</v>
      </c>
      <c r="B26273">
        <v>701</v>
      </c>
      <c r="C26273" t="s">
        <v>72</v>
      </c>
      <c r="D26273" s="1">
        <v>42663</v>
      </c>
      <c r="F26273">
        <v>1</v>
      </c>
      <c r="G26273">
        <v>7262</v>
      </c>
      <c r="H26273" t="s">
        <v>198</v>
      </c>
      <c r="J26273" t="s">
        <v>14</v>
      </c>
      <c r="K26273">
        <v>60</v>
      </c>
      <c r="L26273" t="s">
        <v>15</v>
      </c>
    </row>
    <row r="26274" spans="1:12">
      <c r="A26274" t="e">
        <f ca="1">E00251532132921</f>
        <v>#NAME?</v>
      </c>
      <c r="B26274">
        <v>449</v>
      </c>
      <c r="C26274" t="s">
        <v>124</v>
      </c>
      <c r="D26274" s="1">
        <v>42723</v>
      </c>
      <c r="F26274">
        <v>5</v>
      </c>
      <c r="G26274">
        <v>3051</v>
      </c>
      <c r="H26274" t="s">
        <v>13</v>
      </c>
      <c r="J26274" t="s">
        <v>14</v>
      </c>
      <c r="K26274">
        <v>56</v>
      </c>
      <c r="L26274" t="s">
        <v>15</v>
      </c>
    </row>
    <row r="26275" spans="1:12">
      <c r="A26275" t="e">
        <f ca="1">E00251715835421</f>
        <v>#NAME?</v>
      </c>
      <c r="B26275">
        <v>772</v>
      </c>
      <c r="C26275" t="s">
        <v>170</v>
      </c>
      <c r="D26275" s="1">
        <v>41668</v>
      </c>
      <c r="E26275">
        <v>3</v>
      </c>
      <c r="F26275">
        <v>1</v>
      </c>
      <c r="G26275">
        <v>72210</v>
      </c>
      <c r="H26275" t="s">
        <v>206</v>
      </c>
      <c r="J26275" t="s">
        <v>34</v>
      </c>
      <c r="K26275">
        <v>56</v>
      </c>
      <c r="L26275" t="s">
        <v>15</v>
      </c>
    </row>
    <row r="26276" spans="1:12">
      <c r="A26276" t="e">
        <f ca="1">E00251715835421</f>
        <v>#NAME?</v>
      </c>
      <c r="B26276">
        <v>772</v>
      </c>
      <c r="C26276" t="s">
        <v>170</v>
      </c>
      <c r="D26276" s="1">
        <v>41935</v>
      </c>
      <c r="F26276">
        <v>1</v>
      </c>
      <c r="G26276">
        <v>9221</v>
      </c>
      <c r="H26276" t="s">
        <v>269</v>
      </c>
      <c r="I26276" t="s">
        <v>56</v>
      </c>
      <c r="J26276" t="s">
        <v>57</v>
      </c>
      <c r="K26276">
        <v>56</v>
      </c>
      <c r="L26276" t="s">
        <v>15</v>
      </c>
    </row>
    <row r="26277" spans="1:12">
      <c r="A26277" t="e">
        <f ca="1">E00251615150021</f>
        <v>#NAME?</v>
      </c>
      <c r="B26277">
        <v>1929</v>
      </c>
      <c r="C26277" t="s">
        <v>195</v>
      </c>
      <c r="D26277" s="1">
        <v>41247</v>
      </c>
      <c r="F26277">
        <v>3</v>
      </c>
      <c r="G26277">
        <v>3051</v>
      </c>
      <c r="H26277" t="s">
        <v>13</v>
      </c>
      <c r="J26277" t="s">
        <v>14</v>
      </c>
      <c r="K26277">
        <v>37</v>
      </c>
      <c r="L26277" t="s">
        <v>15</v>
      </c>
    </row>
    <row r="26278" spans="1:12">
      <c r="A26278" t="e">
        <f ca="1">E00251532092521</f>
        <v>#NAME?</v>
      </c>
      <c r="B26278">
        <v>485</v>
      </c>
      <c r="C26278" t="s">
        <v>241</v>
      </c>
      <c r="D26278" s="1">
        <v>40984</v>
      </c>
      <c r="F26278">
        <v>1</v>
      </c>
      <c r="G26278">
        <v>9599</v>
      </c>
      <c r="H26278" t="s">
        <v>430</v>
      </c>
      <c r="J26278" t="s">
        <v>14</v>
      </c>
      <c r="K26278">
        <v>43</v>
      </c>
      <c r="L26278" t="s">
        <v>15</v>
      </c>
    </row>
    <row r="26279" spans="1:12">
      <c r="A26279" t="e">
        <f ca="1">E00251532092521</f>
        <v>#NAME?</v>
      </c>
      <c r="B26279">
        <v>485</v>
      </c>
      <c r="C26279" t="s">
        <v>241</v>
      </c>
      <c r="D26279" s="1">
        <v>41450</v>
      </c>
      <c r="F26279">
        <v>1</v>
      </c>
      <c r="G26279">
        <v>71985</v>
      </c>
      <c r="H26279" t="s">
        <v>738</v>
      </c>
      <c r="J26279" t="s">
        <v>14</v>
      </c>
      <c r="K26279">
        <v>44</v>
      </c>
      <c r="L26279" t="s">
        <v>15</v>
      </c>
    </row>
    <row r="26280" spans="1:12">
      <c r="A26280" t="e">
        <f ca="1">E00251615150021</f>
        <v>#NAME?</v>
      </c>
      <c r="B26280">
        <v>1929</v>
      </c>
      <c r="C26280" t="s">
        <v>195</v>
      </c>
      <c r="D26280" s="1">
        <v>42781</v>
      </c>
      <c r="F26280">
        <v>6</v>
      </c>
      <c r="G26280">
        <v>3699</v>
      </c>
      <c r="H26280" t="s">
        <v>149</v>
      </c>
      <c r="J26280" t="s">
        <v>14</v>
      </c>
      <c r="K26280">
        <v>41</v>
      </c>
      <c r="L26280" t="s">
        <v>15</v>
      </c>
    </row>
    <row r="26281" spans="1:12">
      <c r="A26281" t="e">
        <f ca="1">E00251424839421</f>
        <v>#NAME?</v>
      </c>
      <c r="B26281">
        <v>110</v>
      </c>
      <c r="C26281" t="s">
        <v>980</v>
      </c>
      <c r="D26281" s="1">
        <v>42417</v>
      </c>
      <c r="F26281">
        <v>1</v>
      </c>
      <c r="G26281">
        <v>37311</v>
      </c>
      <c r="H26281" t="s">
        <v>745</v>
      </c>
      <c r="J26281" t="s">
        <v>14</v>
      </c>
      <c r="K26281">
        <v>43</v>
      </c>
      <c r="L26281" t="s">
        <v>15</v>
      </c>
    </row>
    <row r="26282" spans="1:12">
      <c r="A26282" t="e">
        <f ca="1">E00251515316621</f>
        <v>#NAME?</v>
      </c>
      <c r="B26282">
        <v>11</v>
      </c>
      <c r="C26282" t="s">
        <v>245</v>
      </c>
      <c r="D26282" s="1">
        <v>43070</v>
      </c>
      <c r="F26282">
        <v>1</v>
      </c>
      <c r="G26282">
        <v>38420</v>
      </c>
      <c r="H26282" t="s">
        <v>587</v>
      </c>
      <c r="J26282" t="s">
        <v>14</v>
      </c>
      <c r="K26282">
        <v>48</v>
      </c>
      <c r="L26282" t="s">
        <v>15</v>
      </c>
    </row>
    <row r="26283" spans="1:12">
      <c r="A26283" t="e">
        <f ca="1">E00251532132921</f>
        <v>#NAME?</v>
      </c>
      <c r="B26283">
        <v>467</v>
      </c>
      <c r="C26283" t="s">
        <v>232</v>
      </c>
      <c r="D26283" s="1">
        <v>41407</v>
      </c>
      <c r="F26283">
        <v>6</v>
      </c>
      <c r="G26283">
        <v>78050</v>
      </c>
      <c r="H26283" t="s">
        <v>197</v>
      </c>
      <c r="J26283" t="s">
        <v>14</v>
      </c>
      <c r="K26283">
        <v>53</v>
      </c>
      <c r="L26283" t="s">
        <v>22</v>
      </c>
    </row>
    <row r="26284" spans="1:12">
      <c r="A26284" t="e">
        <f ca="1">E00251615150021</f>
        <v>#NAME?</v>
      </c>
      <c r="B26284">
        <v>1929</v>
      </c>
      <c r="C26284" t="s">
        <v>195</v>
      </c>
      <c r="D26284" s="1">
        <v>42720</v>
      </c>
      <c r="F26284">
        <v>4</v>
      </c>
      <c r="G26284">
        <v>4240</v>
      </c>
      <c r="H26284" t="s">
        <v>239</v>
      </c>
      <c r="J26284" t="s">
        <v>14</v>
      </c>
      <c r="K26284">
        <v>41</v>
      </c>
      <c r="L26284" t="s">
        <v>15</v>
      </c>
    </row>
    <row r="26285" spans="1:12">
      <c r="A26285" t="e">
        <f ca="1">E00251511146121</f>
        <v>#NAME?</v>
      </c>
      <c r="B26285">
        <v>28</v>
      </c>
      <c r="C26285" t="s">
        <v>153</v>
      </c>
      <c r="D26285" s="1">
        <v>41610</v>
      </c>
      <c r="F26285">
        <v>1</v>
      </c>
      <c r="G26285">
        <v>5990</v>
      </c>
      <c r="H26285" t="s">
        <v>60</v>
      </c>
      <c r="J26285" t="s">
        <v>14</v>
      </c>
      <c r="K26285">
        <v>56</v>
      </c>
      <c r="L26285" t="s">
        <v>15</v>
      </c>
    </row>
    <row r="26286" spans="1:12">
      <c r="A26286" t="e">
        <f ca="1">E00251511146121</f>
        <v>#NAME?</v>
      </c>
      <c r="B26286">
        <v>28</v>
      </c>
      <c r="C26286" t="s">
        <v>153</v>
      </c>
      <c r="D26286" s="1">
        <v>42074</v>
      </c>
      <c r="F26286">
        <v>1</v>
      </c>
      <c r="G26286">
        <v>4019</v>
      </c>
      <c r="H26286" t="s">
        <v>26</v>
      </c>
      <c r="J26286" t="s">
        <v>14</v>
      </c>
      <c r="K26286">
        <v>57</v>
      </c>
      <c r="L26286" t="s">
        <v>15</v>
      </c>
    </row>
    <row r="26287" spans="1:12">
      <c r="A26287" t="e">
        <f ca="1">E00251511146121</f>
        <v>#NAME?</v>
      </c>
      <c r="B26287">
        <v>28</v>
      </c>
      <c r="C26287" t="s">
        <v>153</v>
      </c>
      <c r="D26287" s="1">
        <v>42268</v>
      </c>
      <c r="F26287">
        <v>1</v>
      </c>
      <c r="G26287">
        <v>3899</v>
      </c>
      <c r="H26287" t="s">
        <v>264</v>
      </c>
      <c r="J26287" t="s">
        <v>14</v>
      </c>
      <c r="K26287">
        <v>57</v>
      </c>
      <c r="L26287" t="s">
        <v>15</v>
      </c>
    </row>
    <row r="26288" spans="1:12">
      <c r="A26288" t="e">
        <f ca="1">E00251531353921</f>
        <v>#NAME?</v>
      </c>
      <c r="B26288">
        <v>701</v>
      </c>
      <c r="C26288" t="s">
        <v>72</v>
      </c>
      <c r="D26288" s="1">
        <v>42793</v>
      </c>
      <c r="F26288">
        <v>5</v>
      </c>
      <c r="G26288">
        <v>6253</v>
      </c>
      <c r="H26288" t="s">
        <v>292</v>
      </c>
      <c r="J26288" t="s">
        <v>14</v>
      </c>
      <c r="K26288">
        <v>61</v>
      </c>
      <c r="L26288" t="s">
        <v>15</v>
      </c>
    </row>
    <row r="26289" spans="1:12">
      <c r="A26289" t="e">
        <f ca="1">E00251713771121</f>
        <v>#NAME?</v>
      </c>
      <c r="B26289">
        <v>725</v>
      </c>
      <c r="C26289" t="s">
        <v>550</v>
      </c>
      <c r="D26289" s="1">
        <v>42890</v>
      </c>
      <c r="F26289">
        <v>1</v>
      </c>
      <c r="G26289">
        <v>7880</v>
      </c>
      <c r="H26289" t="s">
        <v>213</v>
      </c>
      <c r="I26289" t="s">
        <v>56</v>
      </c>
      <c r="J26289" t="s">
        <v>57</v>
      </c>
      <c r="K26289">
        <v>49</v>
      </c>
      <c r="L26289" t="s">
        <v>22</v>
      </c>
    </row>
    <row r="26290" spans="1:12">
      <c r="A26290" t="e">
        <f ca="1">E00251532092521</f>
        <v>#NAME?</v>
      </c>
      <c r="B26290">
        <v>485</v>
      </c>
      <c r="C26290" t="s">
        <v>241</v>
      </c>
      <c r="D26290" s="1">
        <v>42051</v>
      </c>
      <c r="F26290">
        <v>5</v>
      </c>
      <c r="G26290">
        <v>73390</v>
      </c>
      <c r="H26290" t="s">
        <v>66</v>
      </c>
      <c r="J26290" t="s">
        <v>14</v>
      </c>
      <c r="K26290">
        <v>46</v>
      </c>
      <c r="L26290" t="s">
        <v>15</v>
      </c>
    </row>
    <row r="26291" spans="1:12">
      <c r="A26291" t="e">
        <f ca="1">E00251513359021</f>
        <v>#NAME?</v>
      </c>
      <c r="B26291">
        <v>500</v>
      </c>
      <c r="C26291" t="s">
        <v>161</v>
      </c>
      <c r="D26291" s="1">
        <v>42990</v>
      </c>
      <c r="F26291">
        <v>5</v>
      </c>
      <c r="G26291">
        <v>29690</v>
      </c>
      <c r="H26291" t="s">
        <v>52</v>
      </c>
      <c r="J26291" t="s">
        <v>14</v>
      </c>
      <c r="K26291">
        <v>62</v>
      </c>
      <c r="L26291" t="s">
        <v>15</v>
      </c>
    </row>
    <row r="26292" spans="1:12">
      <c r="A26292" t="e">
        <f ca="1">E00251513359021</f>
        <v>#NAME?</v>
      </c>
      <c r="B26292">
        <v>500</v>
      </c>
      <c r="C26292" t="s">
        <v>161</v>
      </c>
      <c r="D26292" s="1">
        <v>42990</v>
      </c>
      <c r="F26292">
        <v>6</v>
      </c>
      <c r="G26292">
        <v>60090</v>
      </c>
      <c r="H26292" t="s">
        <v>181</v>
      </c>
      <c r="J26292" t="s">
        <v>14</v>
      </c>
      <c r="K26292">
        <v>62</v>
      </c>
      <c r="L26292" t="s">
        <v>15</v>
      </c>
    </row>
    <row r="26293" spans="1:12">
      <c r="A26293" t="e">
        <f ca="1">E00251513359021</f>
        <v>#NAME?</v>
      </c>
      <c r="B26293">
        <v>500</v>
      </c>
      <c r="C26293" t="s">
        <v>161</v>
      </c>
      <c r="D26293" s="1">
        <v>43018</v>
      </c>
      <c r="F26293">
        <v>1</v>
      </c>
      <c r="G26293">
        <v>6819</v>
      </c>
      <c r="H26293" t="s">
        <v>941</v>
      </c>
      <c r="J26293" t="s">
        <v>14</v>
      </c>
      <c r="K26293">
        <v>62</v>
      </c>
      <c r="L26293" t="s">
        <v>15</v>
      </c>
    </row>
    <row r="26294" spans="1:12">
      <c r="A26294" t="e">
        <f ca="1">E00251531966421</f>
        <v>#NAME?</v>
      </c>
      <c r="B26294">
        <v>449</v>
      </c>
      <c r="C26294" t="s">
        <v>124</v>
      </c>
      <c r="D26294" s="1">
        <v>42787</v>
      </c>
      <c r="F26294">
        <v>3</v>
      </c>
      <c r="G26294">
        <v>30000</v>
      </c>
      <c r="H26294" t="s">
        <v>144</v>
      </c>
      <c r="J26294" t="s">
        <v>14</v>
      </c>
      <c r="K26294">
        <v>47</v>
      </c>
      <c r="L26294" t="s">
        <v>15</v>
      </c>
    </row>
    <row r="26295" spans="1:12">
      <c r="A26295" t="e">
        <f ca="1">E00251510128221</f>
        <v>#NAME?</v>
      </c>
      <c r="B26295">
        <v>160</v>
      </c>
      <c r="C26295" t="s">
        <v>278</v>
      </c>
      <c r="D26295" s="1">
        <v>41900</v>
      </c>
      <c r="F26295">
        <v>2</v>
      </c>
      <c r="G26295">
        <v>4019</v>
      </c>
      <c r="H26295" t="s">
        <v>26</v>
      </c>
      <c r="J26295" t="s">
        <v>14</v>
      </c>
      <c r="K26295">
        <v>52</v>
      </c>
      <c r="L26295" t="s">
        <v>15</v>
      </c>
    </row>
    <row r="26296" spans="1:12">
      <c r="A26296" t="e">
        <f ca="1">E00251510128221</f>
        <v>#NAME?</v>
      </c>
      <c r="B26296">
        <v>160</v>
      </c>
      <c r="C26296" t="s">
        <v>278</v>
      </c>
      <c r="D26296" s="1">
        <v>42142</v>
      </c>
      <c r="F26296">
        <v>1</v>
      </c>
      <c r="G26296">
        <v>7880</v>
      </c>
      <c r="H26296" t="s">
        <v>213</v>
      </c>
      <c r="J26296" t="s">
        <v>14</v>
      </c>
      <c r="K26296">
        <v>53</v>
      </c>
      <c r="L26296" t="s">
        <v>22</v>
      </c>
    </row>
    <row r="26297" spans="1:12">
      <c r="A26297" t="e">
        <f ca="1">E00251510128221</f>
        <v>#NAME?</v>
      </c>
      <c r="B26297">
        <v>160</v>
      </c>
      <c r="C26297" t="s">
        <v>278</v>
      </c>
      <c r="D26297" s="1">
        <v>42261</v>
      </c>
      <c r="F26297">
        <v>1</v>
      </c>
      <c r="G26297">
        <v>7881</v>
      </c>
      <c r="H26297" t="s">
        <v>637</v>
      </c>
      <c r="J26297" t="s">
        <v>14</v>
      </c>
      <c r="K26297">
        <v>53</v>
      </c>
      <c r="L26297" t="s">
        <v>22</v>
      </c>
    </row>
    <row r="26298" spans="1:12">
      <c r="A26298" t="e">
        <f ca="1">E00251429178821</f>
        <v>#NAME?</v>
      </c>
      <c r="B26298">
        <v>285</v>
      </c>
      <c r="C26298" t="s">
        <v>117</v>
      </c>
      <c r="D26298" s="1">
        <v>41810</v>
      </c>
      <c r="F26298">
        <v>1</v>
      </c>
      <c r="G26298">
        <v>30983</v>
      </c>
      <c r="H26298" t="s">
        <v>325</v>
      </c>
      <c r="J26298" t="s">
        <v>14</v>
      </c>
      <c r="K26298">
        <v>55</v>
      </c>
      <c r="L26298" t="s">
        <v>15</v>
      </c>
    </row>
    <row r="26299" spans="1:12">
      <c r="A26299" t="e">
        <f ca="1">E00251531966421</f>
        <v>#NAME?</v>
      </c>
      <c r="B26299">
        <v>449</v>
      </c>
      <c r="C26299" t="s">
        <v>124</v>
      </c>
      <c r="D26299" s="1">
        <v>41659</v>
      </c>
      <c r="F26299">
        <v>1</v>
      </c>
      <c r="G26299">
        <v>2411</v>
      </c>
      <c r="H26299" t="s">
        <v>928</v>
      </c>
      <c r="J26299" t="s">
        <v>14</v>
      </c>
      <c r="K26299">
        <v>44</v>
      </c>
      <c r="L26299" t="s">
        <v>15</v>
      </c>
    </row>
    <row r="26300" spans="1:12">
      <c r="A26300" t="e">
        <f ca="1">E00251515316621</f>
        <v>#NAME?</v>
      </c>
      <c r="B26300">
        <v>11</v>
      </c>
      <c r="C26300" t="s">
        <v>245</v>
      </c>
      <c r="D26300" s="1">
        <v>41445</v>
      </c>
      <c r="F26300">
        <v>1</v>
      </c>
      <c r="G26300">
        <v>38420</v>
      </c>
      <c r="H26300" t="s">
        <v>587</v>
      </c>
      <c r="J26300" t="s">
        <v>14</v>
      </c>
      <c r="K26300">
        <v>44</v>
      </c>
      <c r="L26300" t="s">
        <v>15</v>
      </c>
    </row>
    <row r="26301" spans="1:12">
      <c r="A26301" t="e">
        <f ca="1">E00251524955621</f>
        <v>#NAME?</v>
      </c>
      <c r="B26301">
        <v>1028</v>
      </c>
      <c r="C26301" t="s">
        <v>127</v>
      </c>
      <c r="D26301" s="1">
        <v>42421</v>
      </c>
      <c r="F26301">
        <v>1</v>
      </c>
      <c r="G26301">
        <v>7295</v>
      </c>
      <c r="H26301" t="s">
        <v>76</v>
      </c>
      <c r="I26301" t="s">
        <v>127</v>
      </c>
      <c r="J26301" t="s">
        <v>57</v>
      </c>
      <c r="K26301">
        <v>51</v>
      </c>
      <c r="L26301" t="s">
        <v>15</v>
      </c>
    </row>
    <row r="26302" spans="1:12">
      <c r="A26302" t="e">
        <f ca="1">E00251611205521</f>
        <v>#NAME?</v>
      </c>
      <c r="B26302">
        <v>278</v>
      </c>
      <c r="C26302" t="s">
        <v>222</v>
      </c>
      <c r="D26302" s="1">
        <v>41006</v>
      </c>
      <c r="F26302">
        <v>1</v>
      </c>
      <c r="G26302">
        <v>7243</v>
      </c>
      <c r="H26302" t="s">
        <v>42</v>
      </c>
      <c r="J26302" t="s">
        <v>14</v>
      </c>
      <c r="K26302">
        <v>44</v>
      </c>
      <c r="L26302" t="s">
        <v>15</v>
      </c>
    </row>
    <row r="26303" spans="1:12">
      <c r="A26303" t="e">
        <f ca="1">E00251615150021</f>
        <v>#NAME?</v>
      </c>
      <c r="B26303">
        <v>1929</v>
      </c>
      <c r="C26303" t="s">
        <v>195</v>
      </c>
      <c r="D26303" s="1">
        <v>42114</v>
      </c>
      <c r="F26303">
        <v>2</v>
      </c>
      <c r="G26303">
        <v>2599</v>
      </c>
      <c r="H26303" t="s">
        <v>238</v>
      </c>
      <c r="J26303" t="s">
        <v>14</v>
      </c>
      <c r="K26303">
        <v>39</v>
      </c>
      <c r="L26303" t="s">
        <v>15</v>
      </c>
    </row>
    <row r="26304" spans="1:12">
      <c r="A26304" t="e">
        <f ca="1">E00251615150021</f>
        <v>#NAME?</v>
      </c>
      <c r="B26304">
        <v>1929</v>
      </c>
      <c r="C26304" t="s">
        <v>195</v>
      </c>
      <c r="D26304" s="1">
        <v>42128</v>
      </c>
      <c r="F26304">
        <v>2</v>
      </c>
      <c r="G26304">
        <v>7840</v>
      </c>
      <c r="H26304" t="s">
        <v>55</v>
      </c>
      <c r="J26304" t="s">
        <v>14</v>
      </c>
      <c r="K26304">
        <v>39</v>
      </c>
      <c r="L26304" t="s">
        <v>22</v>
      </c>
    </row>
    <row r="26305" spans="1:12">
      <c r="A26305" t="e">
        <f ca="1">E00251532975721</f>
        <v>#NAME?</v>
      </c>
      <c r="B26305">
        <v>446</v>
      </c>
      <c r="C26305" t="s">
        <v>94</v>
      </c>
      <c r="D26305" s="1">
        <v>41540</v>
      </c>
      <c r="F26305">
        <v>2</v>
      </c>
      <c r="G26305">
        <v>7291</v>
      </c>
      <c r="H26305" t="s">
        <v>163</v>
      </c>
      <c r="J26305" t="s">
        <v>14</v>
      </c>
      <c r="K26305">
        <v>49</v>
      </c>
      <c r="L26305" t="s">
        <v>15</v>
      </c>
    </row>
    <row r="26306" spans="1:12">
      <c r="A26306" t="e">
        <f ca="1">E00251532975721</f>
        <v>#NAME?</v>
      </c>
      <c r="B26306">
        <v>446</v>
      </c>
      <c r="C26306" t="s">
        <v>94</v>
      </c>
      <c r="D26306" s="1">
        <v>41599</v>
      </c>
      <c r="F26306">
        <v>1</v>
      </c>
      <c r="G26306">
        <v>496</v>
      </c>
      <c r="H26306" t="s">
        <v>190</v>
      </c>
      <c r="J26306" t="s">
        <v>14</v>
      </c>
      <c r="K26306">
        <v>50</v>
      </c>
      <c r="L26306" t="s">
        <v>15</v>
      </c>
    </row>
    <row r="26307" spans="1:12">
      <c r="A26307" t="e">
        <f ca="1">E00251532975721</f>
        <v>#NAME?</v>
      </c>
      <c r="B26307">
        <v>446</v>
      </c>
      <c r="C26307" t="s">
        <v>94</v>
      </c>
      <c r="D26307" s="1">
        <v>42130</v>
      </c>
      <c r="F26307">
        <v>1</v>
      </c>
      <c r="G26307">
        <v>6809</v>
      </c>
      <c r="H26307" t="s">
        <v>790</v>
      </c>
      <c r="J26307" t="s">
        <v>14</v>
      </c>
      <c r="K26307">
        <v>51</v>
      </c>
      <c r="L26307" t="s">
        <v>15</v>
      </c>
    </row>
    <row r="26308" spans="1:12">
      <c r="A26308" t="e">
        <f ca="1">E00251513292821</f>
        <v>#NAME?</v>
      </c>
      <c r="B26308">
        <v>467</v>
      </c>
      <c r="C26308" t="s">
        <v>232</v>
      </c>
      <c r="D26308" s="1">
        <v>41135</v>
      </c>
      <c r="F26308">
        <v>3</v>
      </c>
      <c r="G26308">
        <v>7962</v>
      </c>
      <c r="H26308" t="s">
        <v>111</v>
      </c>
      <c r="J26308" t="s">
        <v>14</v>
      </c>
      <c r="K26308">
        <v>53</v>
      </c>
      <c r="L26308" t="s">
        <v>22</v>
      </c>
    </row>
    <row r="26309" spans="1:12">
      <c r="A26309" t="e">
        <f ca="1">E00251513292821</f>
        <v>#NAME?</v>
      </c>
      <c r="B26309">
        <v>726</v>
      </c>
      <c r="C26309" t="s">
        <v>167</v>
      </c>
      <c r="D26309" s="1">
        <v>40917</v>
      </c>
      <c r="E26309">
        <v>1</v>
      </c>
      <c r="F26309">
        <v>1</v>
      </c>
      <c r="G26309">
        <v>57410</v>
      </c>
      <c r="H26309" t="s">
        <v>925</v>
      </c>
      <c r="J26309" t="s">
        <v>34</v>
      </c>
      <c r="K26309">
        <v>52</v>
      </c>
      <c r="L26309" t="s">
        <v>15</v>
      </c>
    </row>
    <row r="26310" spans="1:12">
      <c r="A26310" t="e">
        <f ca="1">E00251532132921</f>
        <v>#NAME?</v>
      </c>
      <c r="B26310">
        <v>449</v>
      </c>
      <c r="C26310" t="s">
        <v>124</v>
      </c>
      <c r="D26310" s="1">
        <v>42383</v>
      </c>
      <c r="F26310">
        <v>2</v>
      </c>
      <c r="G26310">
        <v>4019</v>
      </c>
      <c r="H26310" t="s">
        <v>26</v>
      </c>
      <c r="J26310" t="s">
        <v>14</v>
      </c>
      <c r="K26310">
        <v>55</v>
      </c>
      <c r="L26310" t="s">
        <v>15</v>
      </c>
    </row>
    <row r="26311" spans="1:12">
      <c r="A26311" t="e">
        <f ca="1">E00251532092521</f>
        <v>#NAME?</v>
      </c>
      <c r="B26311">
        <v>485</v>
      </c>
      <c r="C26311" t="s">
        <v>241</v>
      </c>
      <c r="D26311" s="1">
        <v>41039</v>
      </c>
      <c r="F26311">
        <v>2</v>
      </c>
      <c r="G26311">
        <v>73390</v>
      </c>
      <c r="H26311" t="s">
        <v>66</v>
      </c>
      <c r="J26311" t="s">
        <v>14</v>
      </c>
      <c r="K26311">
        <v>43</v>
      </c>
      <c r="L26311" t="s">
        <v>15</v>
      </c>
    </row>
    <row r="26312" spans="1:12">
      <c r="A26312" t="e">
        <f ca="1">E00251615150021</f>
        <v>#NAME?</v>
      </c>
      <c r="B26312">
        <v>1929</v>
      </c>
      <c r="C26312" t="s">
        <v>195</v>
      </c>
      <c r="D26312" s="1">
        <v>42114</v>
      </c>
      <c r="F26312">
        <v>5</v>
      </c>
      <c r="G26312">
        <v>78050</v>
      </c>
      <c r="H26312" t="s">
        <v>197</v>
      </c>
      <c r="J26312" t="s">
        <v>14</v>
      </c>
      <c r="K26312">
        <v>39</v>
      </c>
      <c r="L26312" t="s">
        <v>22</v>
      </c>
    </row>
    <row r="26313" spans="1:12">
      <c r="A26313" t="e">
        <f ca="1">E00251532506121</f>
        <v>#NAME?</v>
      </c>
      <c r="B26313">
        <v>493</v>
      </c>
      <c r="C26313" t="s">
        <v>376</v>
      </c>
      <c r="D26313" s="1">
        <v>41192</v>
      </c>
      <c r="F26313">
        <v>1</v>
      </c>
      <c r="G26313">
        <v>9953</v>
      </c>
      <c r="H26313" t="s">
        <v>661</v>
      </c>
      <c r="J26313" t="s">
        <v>14</v>
      </c>
      <c r="K26313">
        <v>43</v>
      </c>
      <c r="L26313" t="s">
        <v>15</v>
      </c>
    </row>
    <row r="26314" spans="1:12">
      <c r="A26314" t="e">
        <f ca="1">E00251432272621</f>
        <v>#NAME?</v>
      </c>
      <c r="B26314">
        <v>489</v>
      </c>
      <c r="C26314" t="s">
        <v>100</v>
      </c>
      <c r="D26314" s="1">
        <v>42612</v>
      </c>
      <c r="F26314">
        <v>1</v>
      </c>
      <c r="G26314">
        <v>7089</v>
      </c>
      <c r="H26314" t="s">
        <v>487</v>
      </c>
      <c r="J26314" t="s">
        <v>14</v>
      </c>
      <c r="K26314">
        <v>55</v>
      </c>
      <c r="L26314" t="s">
        <v>15</v>
      </c>
    </row>
    <row r="26315" spans="1:12">
      <c r="A26315" t="e">
        <f ca="1">E00251715835421</f>
        <v>#NAME?</v>
      </c>
      <c r="B26315">
        <v>772</v>
      </c>
      <c r="C26315" t="s">
        <v>170</v>
      </c>
      <c r="D26315" s="1">
        <v>41770</v>
      </c>
      <c r="F26315">
        <v>1</v>
      </c>
      <c r="G26315">
        <v>4281</v>
      </c>
      <c r="H26315" t="s">
        <v>1622</v>
      </c>
      <c r="I26315" t="s">
        <v>56</v>
      </c>
      <c r="J26315" t="s">
        <v>57</v>
      </c>
      <c r="K26315">
        <v>56</v>
      </c>
      <c r="L26315" t="s">
        <v>15</v>
      </c>
    </row>
    <row r="26316" spans="1:12">
      <c r="A26316" t="e">
        <f ca="1">E00251532132921</f>
        <v>#NAME?</v>
      </c>
      <c r="B26316">
        <v>449</v>
      </c>
      <c r="C26316" t="s">
        <v>124</v>
      </c>
      <c r="D26316" s="1">
        <v>42383</v>
      </c>
      <c r="F26316">
        <v>3</v>
      </c>
      <c r="G26316">
        <v>4019</v>
      </c>
      <c r="H26316" t="s">
        <v>26</v>
      </c>
      <c r="J26316" t="s">
        <v>14</v>
      </c>
      <c r="K26316">
        <v>55</v>
      </c>
      <c r="L26316" t="s">
        <v>15</v>
      </c>
    </row>
    <row r="26317" spans="1:12">
      <c r="A26317" t="e">
        <f ca="1">E00251532132921</f>
        <v>#NAME?</v>
      </c>
      <c r="B26317">
        <v>467</v>
      </c>
      <c r="C26317" t="s">
        <v>232</v>
      </c>
      <c r="D26317" s="1">
        <v>41241</v>
      </c>
      <c r="F26317">
        <v>5</v>
      </c>
      <c r="G26317">
        <v>4019</v>
      </c>
      <c r="H26317" t="s">
        <v>26</v>
      </c>
      <c r="J26317" t="s">
        <v>14</v>
      </c>
      <c r="K26317">
        <v>52</v>
      </c>
      <c r="L26317" t="s">
        <v>15</v>
      </c>
    </row>
    <row r="26318" spans="1:12">
      <c r="A26318" t="e">
        <f ca="1">E00251510695321</f>
        <v>#NAME?</v>
      </c>
      <c r="B26318">
        <v>191</v>
      </c>
      <c r="C26318" t="s">
        <v>320</v>
      </c>
      <c r="D26318" s="1">
        <v>42144</v>
      </c>
      <c r="F26318">
        <v>1</v>
      </c>
      <c r="G26318">
        <v>2419</v>
      </c>
      <c r="H26318" t="s">
        <v>802</v>
      </c>
      <c r="J26318" t="s">
        <v>14</v>
      </c>
      <c r="K26318">
        <v>52</v>
      </c>
      <c r="L26318" t="s">
        <v>15</v>
      </c>
    </row>
    <row r="26319" spans="1:12">
      <c r="A26319" t="e">
        <f ca="1">E00251511146121</f>
        <v>#NAME?</v>
      </c>
      <c r="B26319">
        <v>28</v>
      </c>
      <c r="C26319" t="s">
        <v>153</v>
      </c>
      <c r="D26319" s="1">
        <v>41368</v>
      </c>
      <c r="F26319">
        <v>1</v>
      </c>
      <c r="G26319">
        <v>7243</v>
      </c>
      <c r="H26319" t="s">
        <v>42</v>
      </c>
      <c r="J26319" t="s">
        <v>14</v>
      </c>
      <c r="K26319">
        <v>55</v>
      </c>
      <c r="L26319" t="s">
        <v>15</v>
      </c>
    </row>
    <row r="26320" spans="1:12">
      <c r="A26320" t="e">
        <f ca="1">E00251513359021</f>
        <v>#NAME?</v>
      </c>
      <c r="B26320">
        <v>500</v>
      </c>
      <c r="C26320" t="s">
        <v>161</v>
      </c>
      <c r="D26320" s="1">
        <v>41306</v>
      </c>
      <c r="F26320">
        <v>1</v>
      </c>
      <c r="G26320">
        <v>49390</v>
      </c>
      <c r="H26320" t="s">
        <v>59</v>
      </c>
      <c r="J26320" t="s">
        <v>14</v>
      </c>
      <c r="K26320">
        <v>57</v>
      </c>
      <c r="L26320" t="s">
        <v>15</v>
      </c>
    </row>
    <row r="26321" spans="1:12">
      <c r="A26321" t="e">
        <f ca="1">E00251513359021</f>
        <v>#NAME?</v>
      </c>
      <c r="B26321">
        <v>500</v>
      </c>
      <c r="C26321" t="s">
        <v>161</v>
      </c>
      <c r="D26321" s="1">
        <v>41568</v>
      </c>
      <c r="F26321">
        <v>5</v>
      </c>
      <c r="G26321">
        <v>4019</v>
      </c>
      <c r="H26321" t="s">
        <v>26</v>
      </c>
      <c r="J26321" t="s">
        <v>14</v>
      </c>
      <c r="K26321">
        <v>58</v>
      </c>
      <c r="L26321" t="s">
        <v>15</v>
      </c>
    </row>
    <row r="26322" spans="1:12">
      <c r="A26322" t="e">
        <f ca="1">E00251518673921</f>
        <v>#NAME?</v>
      </c>
      <c r="B26322">
        <v>695</v>
      </c>
      <c r="C26322" t="s">
        <v>257</v>
      </c>
      <c r="D26322" s="1">
        <v>41416</v>
      </c>
      <c r="F26322">
        <v>5</v>
      </c>
      <c r="G26322">
        <v>7243</v>
      </c>
      <c r="H26322" t="s">
        <v>42</v>
      </c>
      <c r="J26322" t="s">
        <v>14</v>
      </c>
      <c r="K26322">
        <v>62</v>
      </c>
      <c r="L26322" t="s">
        <v>15</v>
      </c>
    </row>
    <row r="26323" spans="1:12">
      <c r="A26323" t="e">
        <f ca="1">E00251518673921</f>
        <v>#NAME?</v>
      </c>
      <c r="B26323">
        <v>753</v>
      </c>
      <c r="C26323" t="s">
        <v>545</v>
      </c>
      <c r="D26323" s="1">
        <v>42399</v>
      </c>
      <c r="E26323">
        <v>0</v>
      </c>
      <c r="F26323">
        <v>3</v>
      </c>
      <c r="G26323">
        <v>3051</v>
      </c>
      <c r="H26323" t="s">
        <v>13</v>
      </c>
      <c r="J26323" t="s">
        <v>34</v>
      </c>
      <c r="K26323">
        <v>64</v>
      </c>
      <c r="L26323" t="s">
        <v>15</v>
      </c>
    </row>
    <row r="26324" spans="1:12">
      <c r="A26324" t="e">
        <f ca="1">E00251513359021</f>
        <v>#NAME?</v>
      </c>
      <c r="B26324">
        <v>772</v>
      </c>
      <c r="C26324" t="s">
        <v>170</v>
      </c>
      <c r="D26324" s="1">
        <v>42458</v>
      </c>
      <c r="F26324">
        <v>1</v>
      </c>
      <c r="G26324">
        <v>7999</v>
      </c>
      <c r="H26324" t="s">
        <v>169</v>
      </c>
      <c r="I26324" t="s">
        <v>56</v>
      </c>
      <c r="J26324" t="s">
        <v>57</v>
      </c>
      <c r="K26324">
        <v>61</v>
      </c>
      <c r="L26324" t="s">
        <v>22</v>
      </c>
    </row>
    <row r="26325" spans="1:12">
      <c r="A26325" t="e">
        <f ca="1">E00251430237821</f>
        <v>#NAME?</v>
      </c>
      <c r="B26325">
        <v>276</v>
      </c>
      <c r="C26325" t="s">
        <v>122</v>
      </c>
      <c r="D26325" s="1">
        <v>41625</v>
      </c>
      <c r="F26325">
        <v>2</v>
      </c>
      <c r="G26325">
        <v>2729</v>
      </c>
      <c r="H26325" t="s">
        <v>115</v>
      </c>
      <c r="J26325" t="s">
        <v>14</v>
      </c>
      <c r="K26325">
        <v>49</v>
      </c>
      <c r="L26325" t="s">
        <v>15</v>
      </c>
    </row>
    <row r="26326" spans="1:12">
      <c r="A26326" t="e">
        <f ca="1">E00251430237821</f>
        <v>#NAME?</v>
      </c>
      <c r="B26326">
        <v>276</v>
      </c>
      <c r="C26326" t="s">
        <v>122</v>
      </c>
      <c r="D26326" s="1">
        <v>42697</v>
      </c>
      <c r="F26326">
        <v>6</v>
      </c>
      <c r="G26326">
        <v>22800</v>
      </c>
      <c r="H26326" t="s">
        <v>35</v>
      </c>
      <c r="J26326" t="s">
        <v>14</v>
      </c>
      <c r="K26326">
        <v>52</v>
      </c>
      <c r="L26326" t="s">
        <v>15</v>
      </c>
    </row>
    <row r="26327" spans="1:12">
      <c r="A26327" t="e">
        <f ca="1">E00251528773221</f>
        <v>#NAME?</v>
      </c>
      <c r="B26327">
        <v>276</v>
      </c>
      <c r="C26327" t="s">
        <v>122</v>
      </c>
      <c r="D26327" s="1">
        <v>41208</v>
      </c>
      <c r="F26327">
        <v>6</v>
      </c>
      <c r="G26327">
        <v>37300</v>
      </c>
      <c r="H26327" t="s">
        <v>1033</v>
      </c>
      <c r="J26327" t="s">
        <v>14</v>
      </c>
      <c r="K26327">
        <v>46</v>
      </c>
      <c r="L26327" t="s">
        <v>15</v>
      </c>
    </row>
    <row r="26328" spans="1:12">
      <c r="A26328" t="e">
        <f ca="1">E00251515316621</f>
        <v>#NAME?</v>
      </c>
      <c r="B26328">
        <v>1</v>
      </c>
      <c r="C26328" t="s">
        <v>234</v>
      </c>
      <c r="D26328" s="1">
        <v>41294</v>
      </c>
      <c r="E26328">
        <v>0</v>
      </c>
      <c r="F26328">
        <v>1</v>
      </c>
      <c r="G26328">
        <v>38420</v>
      </c>
      <c r="H26328" t="s">
        <v>587</v>
      </c>
      <c r="J26328" t="s">
        <v>34</v>
      </c>
      <c r="K26328">
        <v>43</v>
      </c>
      <c r="L26328" t="s">
        <v>15</v>
      </c>
    </row>
    <row r="26329" spans="1:12">
      <c r="A26329" t="e">
        <f ca="1">E00251515316621</f>
        <v>#NAME?</v>
      </c>
      <c r="B26329">
        <v>11</v>
      </c>
      <c r="C26329" t="s">
        <v>245</v>
      </c>
      <c r="D26329" s="1">
        <v>41715</v>
      </c>
      <c r="F26329">
        <v>1</v>
      </c>
      <c r="G26329">
        <v>463</v>
      </c>
      <c r="H26329" t="s">
        <v>259</v>
      </c>
      <c r="J26329" t="s">
        <v>14</v>
      </c>
      <c r="K26329">
        <v>44</v>
      </c>
      <c r="L26329" t="s">
        <v>15</v>
      </c>
    </row>
    <row r="26330" spans="1:12">
      <c r="A26330" t="e">
        <f ca="1">E00251532132921</f>
        <v>#NAME?</v>
      </c>
      <c r="B26330">
        <v>467</v>
      </c>
      <c r="C26330" t="s">
        <v>232</v>
      </c>
      <c r="D26330" s="1">
        <v>41554</v>
      </c>
      <c r="F26330">
        <v>2</v>
      </c>
      <c r="G26330">
        <v>3699</v>
      </c>
      <c r="H26330" t="s">
        <v>149</v>
      </c>
      <c r="J26330" t="s">
        <v>14</v>
      </c>
      <c r="K26330">
        <v>53</v>
      </c>
      <c r="L26330" t="s">
        <v>15</v>
      </c>
    </row>
    <row r="26331" spans="1:12">
      <c r="A26331" t="e">
        <f ca="1">E00251532132921</f>
        <v>#NAME?</v>
      </c>
      <c r="B26331">
        <v>467</v>
      </c>
      <c r="C26331" t="s">
        <v>232</v>
      </c>
      <c r="D26331" s="1">
        <v>41764</v>
      </c>
      <c r="F26331">
        <v>4</v>
      </c>
      <c r="G26331">
        <v>4556</v>
      </c>
      <c r="H26331" t="s">
        <v>121</v>
      </c>
      <c r="J26331" t="s">
        <v>14</v>
      </c>
      <c r="K26331">
        <v>54</v>
      </c>
      <c r="L26331" t="s">
        <v>15</v>
      </c>
    </row>
    <row r="26332" spans="1:12">
      <c r="A26332" t="e">
        <f ca="1">E00251528773221</f>
        <v>#NAME?</v>
      </c>
      <c r="B26332">
        <v>276</v>
      </c>
      <c r="C26332" t="s">
        <v>122</v>
      </c>
      <c r="D26332" s="1">
        <v>43087</v>
      </c>
      <c r="F26332">
        <v>1</v>
      </c>
      <c r="G26332">
        <v>4019</v>
      </c>
      <c r="H26332" t="s">
        <v>26</v>
      </c>
      <c r="J26332" t="s">
        <v>14</v>
      </c>
      <c r="K26332">
        <v>52</v>
      </c>
      <c r="L26332" t="s">
        <v>15</v>
      </c>
    </row>
    <row r="26333" spans="1:12">
      <c r="A26333" t="e">
        <f ca="1">E00251531353921</f>
        <v>#NAME?</v>
      </c>
      <c r="B26333">
        <v>701</v>
      </c>
      <c r="C26333" t="s">
        <v>72</v>
      </c>
      <c r="D26333" s="1">
        <v>41925</v>
      </c>
      <c r="F26333">
        <v>6</v>
      </c>
      <c r="G26333">
        <v>7062</v>
      </c>
      <c r="H26333" t="s">
        <v>97</v>
      </c>
      <c r="J26333" t="s">
        <v>14</v>
      </c>
      <c r="K26333">
        <v>58</v>
      </c>
      <c r="L26333" t="s">
        <v>15</v>
      </c>
    </row>
    <row r="26334" spans="1:12">
      <c r="A26334" t="e">
        <f ca="1">E00251532132921</f>
        <v>#NAME?</v>
      </c>
      <c r="B26334">
        <v>861</v>
      </c>
      <c r="C26334" t="s">
        <v>270</v>
      </c>
      <c r="D26334" s="1">
        <v>42164</v>
      </c>
      <c r="F26334">
        <v>1</v>
      </c>
      <c r="G26334">
        <v>30001</v>
      </c>
      <c r="H26334" t="s">
        <v>271</v>
      </c>
      <c r="J26334" t="s">
        <v>272</v>
      </c>
      <c r="K26334">
        <v>55</v>
      </c>
      <c r="L26334" t="s">
        <v>15</v>
      </c>
    </row>
    <row r="26335" spans="1:12">
      <c r="A26335" t="e">
        <f ca="1">E00251430237821</f>
        <v>#NAME?</v>
      </c>
      <c r="B26335">
        <v>276</v>
      </c>
      <c r="C26335" t="s">
        <v>122</v>
      </c>
      <c r="D26335" s="1">
        <v>42493</v>
      </c>
      <c r="F26335">
        <v>1</v>
      </c>
      <c r="G26335">
        <v>4019</v>
      </c>
      <c r="H26335" t="s">
        <v>26</v>
      </c>
      <c r="J26335" t="s">
        <v>14</v>
      </c>
      <c r="K26335">
        <v>51</v>
      </c>
      <c r="L26335" t="s">
        <v>15</v>
      </c>
    </row>
    <row r="26336" spans="1:12">
      <c r="A26336" t="e">
        <f ca="1">E00251430237821</f>
        <v>#NAME?</v>
      </c>
      <c r="B26336">
        <v>276</v>
      </c>
      <c r="C26336" t="s">
        <v>122</v>
      </c>
      <c r="D26336" s="1">
        <v>42510</v>
      </c>
      <c r="F26336">
        <v>1</v>
      </c>
      <c r="G26336">
        <v>4019</v>
      </c>
      <c r="H26336" t="s">
        <v>26</v>
      </c>
      <c r="J26336" t="s">
        <v>14</v>
      </c>
      <c r="K26336">
        <v>51</v>
      </c>
      <c r="L26336" t="s">
        <v>15</v>
      </c>
    </row>
    <row r="26337" spans="1:12">
      <c r="A26337" t="e">
        <f ca="1">E00251511146121</f>
        <v>#NAME?</v>
      </c>
      <c r="B26337">
        <v>1</v>
      </c>
      <c r="C26337" t="s">
        <v>234</v>
      </c>
      <c r="D26337" s="1">
        <v>41281</v>
      </c>
      <c r="E26337">
        <v>9</v>
      </c>
      <c r="F26337">
        <v>2</v>
      </c>
      <c r="G26337">
        <v>4019</v>
      </c>
      <c r="H26337" t="s">
        <v>26</v>
      </c>
      <c r="J26337" t="s">
        <v>34</v>
      </c>
      <c r="K26337">
        <v>55</v>
      </c>
      <c r="L26337" t="s">
        <v>15</v>
      </c>
    </row>
    <row r="26338" spans="1:12">
      <c r="A26338" t="e">
        <f ca="1">E00251524955621</f>
        <v>#NAME?</v>
      </c>
      <c r="B26338">
        <v>193</v>
      </c>
      <c r="C26338" t="s">
        <v>247</v>
      </c>
      <c r="D26338" s="1">
        <v>42053</v>
      </c>
      <c r="F26338">
        <v>3</v>
      </c>
      <c r="G26338">
        <v>34690</v>
      </c>
      <c r="H26338" t="s">
        <v>118</v>
      </c>
      <c r="J26338" t="s">
        <v>14</v>
      </c>
      <c r="K26338">
        <v>50</v>
      </c>
      <c r="L26338" t="s">
        <v>15</v>
      </c>
    </row>
    <row r="26339" spans="1:12">
      <c r="A26339" t="e">
        <f ca="1">E00251518673921</f>
        <v>#NAME?</v>
      </c>
      <c r="B26339">
        <v>695</v>
      </c>
      <c r="C26339" t="s">
        <v>257</v>
      </c>
      <c r="D26339" s="1">
        <v>41898</v>
      </c>
      <c r="F26339">
        <v>6</v>
      </c>
      <c r="G26339">
        <v>3051</v>
      </c>
      <c r="H26339" t="s">
        <v>13</v>
      </c>
      <c r="J26339" t="s">
        <v>14</v>
      </c>
      <c r="K26339">
        <v>63</v>
      </c>
      <c r="L26339" t="s">
        <v>15</v>
      </c>
    </row>
    <row r="26340" spans="1:12">
      <c r="A26340" t="e">
        <f ca="1">E00251518673921</f>
        <v>#NAME?</v>
      </c>
      <c r="B26340">
        <v>753</v>
      </c>
      <c r="C26340" t="s">
        <v>545</v>
      </c>
      <c r="D26340" s="1">
        <v>42399</v>
      </c>
      <c r="E26340">
        <v>0</v>
      </c>
      <c r="F26340">
        <v>1</v>
      </c>
      <c r="G26340">
        <v>3888</v>
      </c>
      <c r="H26340" t="s">
        <v>1250</v>
      </c>
      <c r="J26340" t="s">
        <v>34</v>
      </c>
      <c r="K26340">
        <v>64</v>
      </c>
      <c r="L26340" t="s">
        <v>15</v>
      </c>
    </row>
    <row r="26341" spans="1:12">
      <c r="A26341" t="e">
        <f ca="1">E00251532590421</f>
        <v>#NAME?</v>
      </c>
      <c r="B26341">
        <v>7085</v>
      </c>
      <c r="C26341" t="s">
        <v>224</v>
      </c>
      <c r="D26341" s="1">
        <v>41737</v>
      </c>
      <c r="F26341">
        <v>1</v>
      </c>
      <c r="G26341">
        <v>2169</v>
      </c>
      <c r="H26341" t="s">
        <v>40</v>
      </c>
      <c r="J26341" t="s">
        <v>14</v>
      </c>
      <c r="K26341">
        <v>46</v>
      </c>
      <c r="L26341" t="s">
        <v>15</v>
      </c>
    </row>
    <row r="26342" spans="1:12">
      <c r="A26342" t="e">
        <f ca="1">E00251611205521</f>
        <v>#NAME?</v>
      </c>
      <c r="B26342">
        <v>278</v>
      </c>
      <c r="C26342" t="s">
        <v>222</v>
      </c>
      <c r="D26342" s="1">
        <v>41060</v>
      </c>
      <c r="F26342">
        <v>1</v>
      </c>
      <c r="G26342">
        <v>7243</v>
      </c>
      <c r="H26342" t="s">
        <v>42</v>
      </c>
      <c r="J26342" t="s">
        <v>14</v>
      </c>
      <c r="K26342">
        <v>44</v>
      </c>
      <c r="L26342" t="s">
        <v>15</v>
      </c>
    </row>
    <row r="26343" spans="1:12">
      <c r="A26343" t="e">
        <f ca="1">E00251611205521</f>
        <v>#NAME?</v>
      </c>
      <c r="B26343">
        <v>278</v>
      </c>
      <c r="C26343" t="s">
        <v>222</v>
      </c>
      <c r="D26343" s="1">
        <v>41106</v>
      </c>
      <c r="F26343">
        <v>1</v>
      </c>
      <c r="G26343">
        <v>7243</v>
      </c>
      <c r="H26343" t="s">
        <v>42</v>
      </c>
      <c r="J26343" t="s">
        <v>14</v>
      </c>
      <c r="K26343">
        <v>44</v>
      </c>
      <c r="L26343" t="s">
        <v>15</v>
      </c>
    </row>
    <row r="26344" spans="1:12">
      <c r="A26344" t="e">
        <f ca="1">E00251439068821</f>
        <v>#NAME?</v>
      </c>
      <c r="B26344">
        <v>355</v>
      </c>
      <c r="C26344" t="s">
        <v>302</v>
      </c>
      <c r="D26344" s="1">
        <v>41917</v>
      </c>
      <c r="F26344">
        <v>6</v>
      </c>
      <c r="G26344">
        <v>51889</v>
      </c>
      <c r="H26344" t="s">
        <v>256</v>
      </c>
      <c r="J26344" t="s">
        <v>14</v>
      </c>
      <c r="K26344">
        <v>51</v>
      </c>
      <c r="L26344" t="s">
        <v>15</v>
      </c>
    </row>
    <row r="26345" spans="1:12">
      <c r="A26345" t="e">
        <f ca="1">E00251531966421</f>
        <v>#NAME?</v>
      </c>
      <c r="B26345">
        <v>449</v>
      </c>
      <c r="C26345" t="s">
        <v>124</v>
      </c>
      <c r="D26345" s="1">
        <v>42437</v>
      </c>
      <c r="F26345">
        <v>2</v>
      </c>
      <c r="G26345">
        <v>7062</v>
      </c>
      <c r="H26345" t="s">
        <v>97</v>
      </c>
      <c r="J26345" t="s">
        <v>14</v>
      </c>
      <c r="K26345">
        <v>46</v>
      </c>
      <c r="L26345" t="s">
        <v>15</v>
      </c>
    </row>
    <row r="26346" spans="1:12">
      <c r="A26346" t="e">
        <f ca="1">E00251439068821</f>
        <v>#NAME?</v>
      </c>
      <c r="B26346">
        <v>355</v>
      </c>
      <c r="C26346" t="s">
        <v>302</v>
      </c>
      <c r="D26346" s="1">
        <v>42880</v>
      </c>
      <c r="F26346">
        <v>4</v>
      </c>
      <c r="G26346">
        <v>7243</v>
      </c>
      <c r="H26346" t="s">
        <v>42</v>
      </c>
      <c r="J26346" t="s">
        <v>14</v>
      </c>
      <c r="K26346">
        <v>54</v>
      </c>
      <c r="L26346" t="s">
        <v>15</v>
      </c>
    </row>
    <row r="26347" spans="1:12">
      <c r="A26347" t="e">
        <f ca="1">E00251439068821</f>
        <v>#NAME?</v>
      </c>
      <c r="B26347">
        <v>701</v>
      </c>
      <c r="C26347" t="s">
        <v>72</v>
      </c>
      <c r="D26347" s="1">
        <v>40956</v>
      </c>
      <c r="F26347">
        <v>3</v>
      </c>
      <c r="G26347">
        <v>7869</v>
      </c>
      <c r="H26347" t="s">
        <v>470</v>
      </c>
      <c r="J26347" t="s">
        <v>14</v>
      </c>
      <c r="K26347">
        <v>49</v>
      </c>
      <c r="L26347" t="s">
        <v>22</v>
      </c>
    </row>
    <row r="26348" spans="1:12">
      <c r="A26348" t="e">
        <f ca="1">E00251531353921</f>
        <v>#NAME?</v>
      </c>
      <c r="B26348">
        <v>701</v>
      </c>
      <c r="C26348" t="s">
        <v>72</v>
      </c>
      <c r="D26348" s="1">
        <v>42114</v>
      </c>
      <c r="F26348">
        <v>2</v>
      </c>
      <c r="G26348">
        <v>7062</v>
      </c>
      <c r="H26348" t="s">
        <v>97</v>
      </c>
      <c r="J26348" t="s">
        <v>14</v>
      </c>
      <c r="K26348">
        <v>59</v>
      </c>
      <c r="L26348" t="s">
        <v>15</v>
      </c>
    </row>
    <row r="26349" spans="1:12">
      <c r="A26349" t="e">
        <f ca="1">E00251531353921</f>
        <v>#NAME?</v>
      </c>
      <c r="B26349">
        <v>701</v>
      </c>
      <c r="C26349" t="s">
        <v>72</v>
      </c>
      <c r="D26349" s="1">
        <v>42304</v>
      </c>
      <c r="F26349">
        <v>5</v>
      </c>
      <c r="G26349">
        <v>36240</v>
      </c>
      <c r="H26349" t="s">
        <v>279</v>
      </c>
      <c r="J26349" t="s">
        <v>14</v>
      </c>
      <c r="K26349">
        <v>59</v>
      </c>
      <c r="L26349" t="s">
        <v>15</v>
      </c>
    </row>
    <row r="26350" spans="1:12">
      <c r="A26350" t="e">
        <f ca="1">E00251531353921</f>
        <v>#NAME?</v>
      </c>
      <c r="B26350">
        <v>701</v>
      </c>
      <c r="C26350" t="s">
        <v>72</v>
      </c>
      <c r="D26350" s="1">
        <v>42040</v>
      </c>
      <c r="F26350">
        <v>5</v>
      </c>
      <c r="G26350">
        <v>7062</v>
      </c>
      <c r="H26350" t="s">
        <v>97</v>
      </c>
      <c r="J26350" t="s">
        <v>14</v>
      </c>
      <c r="K26350">
        <v>58</v>
      </c>
      <c r="L26350" t="s">
        <v>15</v>
      </c>
    </row>
    <row r="26351" spans="1:12">
      <c r="A26351" t="e">
        <f ca="1">E00251531353921</f>
        <v>#NAME?</v>
      </c>
      <c r="B26351">
        <v>701</v>
      </c>
      <c r="C26351" t="s">
        <v>72</v>
      </c>
      <c r="D26351" s="1">
        <v>42048</v>
      </c>
      <c r="F26351">
        <v>4</v>
      </c>
      <c r="G26351">
        <v>6253</v>
      </c>
      <c r="H26351" t="s">
        <v>292</v>
      </c>
      <c r="J26351" t="s">
        <v>14</v>
      </c>
      <c r="K26351">
        <v>58</v>
      </c>
      <c r="L26351" t="s">
        <v>15</v>
      </c>
    </row>
    <row r="26352" spans="1:12">
      <c r="A26352" t="e">
        <f ca="1">E00251510128221</f>
        <v>#NAME?</v>
      </c>
      <c r="B26352">
        <v>160</v>
      </c>
      <c r="C26352" t="s">
        <v>278</v>
      </c>
      <c r="D26352" s="1">
        <v>42261</v>
      </c>
      <c r="F26352">
        <v>2</v>
      </c>
      <c r="G26352">
        <v>4019</v>
      </c>
      <c r="H26352" t="s">
        <v>26</v>
      </c>
      <c r="J26352" t="s">
        <v>14</v>
      </c>
      <c r="K26352">
        <v>53</v>
      </c>
      <c r="L26352" t="s">
        <v>15</v>
      </c>
    </row>
    <row r="26353" spans="1:12">
      <c r="A26353" t="e">
        <f ca="1">E00251532092521</f>
        <v>#NAME?</v>
      </c>
      <c r="B26353">
        <v>485</v>
      </c>
      <c r="C26353" t="s">
        <v>241</v>
      </c>
      <c r="D26353" s="1">
        <v>41460</v>
      </c>
      <c r="F26353">
        <v>1</v>
      </c>
      <c r="G26353">
        <v>71985</v>
      </c>
      <c r="H26353" t="s">
        <v>738</v>
      </c>
      <c r="J26353" t="s">
        <v>14</v>
      </c>
      <c r="K26353">
        <v>44</v>
      </c>
      <c r="L26353" t="s">
        <v>15</v>
      </c>
    </row>
    <row r="26354" spans="1:12">
      <c r="A26354" t="e">
        <f ca="1">E00251531353921</f>
        <v>#NAME?</v>
      </c>
      <c r="B26354">
        <v>701</v>
      </c>
      <c r="C26354" t="s">
        <v>72</v>
      </c>
      <c r="D26354" s="1">
        <v>42381</v>
      </c>
      <c r="F26354">
        <v>5</v>
      </c>
      <c r="G26354">
        <v>36240</v>
      </c>
      <c r="H26354" t="s">
        <v>279</v>
      </c>
      <c r="J26354" t="s">
        <v>14</v>
      </c>
      <c r="K26354">
        <v>59</v>
      </c>
      <c r="L26354" t="s">
        <v>15</v>
      </c>
    </row>
    <row r="26355" spans="1:12">
      <c r="A26355" t="e">
        <f ca="1">E00251531353921</f>
        <v>#NAME?</v>
      </c>
      <c r="B26355">
        <v>701</v>
      </c>
      <c r="C26355" t="s">
        <v>72</v>
      </c>
      <c r="D26355" s="1">
        <v>42387</v>
      </c>
      <c r="F26355">
        <v>2</v>
      </c>
      <c r="G26355">
        <v>7062</v>
      </c>
      <c r="H26355" t="s">
        <v>97</v>
      </c>
      <c r="J26355" t="s">
        <v>14</v>
      </c>
      <c r="K26355">
        <v>59</v>
      </c>
      <c r="L26355" t="s">
        <v>15</v>
      </c>
    </row>
    <row r="26356" spans="1:12">
      <c r="A26356" t="e">
        <f ca="1">E00251531353921</f>
        <v>#NAME?</v>
      </c>
      <c r="B26356">
        <v>701</v>
      </c>
      <c r="C26356" t="s">
        <v>72</v>
      </c>
      <c r="D26356" s="1">
        <v>42405</v>
      </c>
      <c r="F26356">
        <v>1</v>
      </c>
      <c r="G26356">
        <v>5369</v>
      </c>
      <c r="H26356" t="s">
        <v>253</v>
      </c>
      <c r="J26356" t="s">
        <v>14</v>
      </c>
      <c r="K26356">
        <v>59</v>
      </c>
      <c r="L26356" t="s">
        <v>15</v>
      </c>
    </row>
    <row r="26357" spans="1:12">
      <c r="A26357" t="e">
        <f ca="1">E00251531353921</f>
        <v>#NAME?</v>
      </c>
      <c r="B26357">
        <v>701</v>
      </c>
      <c r="C26357" t="s">
        <v>72</v>
      </c>
      <c r="D26357" s="1">
        <v>42436</v>
      </c>
      <c r="F26357">
        <v>1</v>
      </c>
      <c r="G26357">
        <v>27800</v>
      </c>
      <c r="H26357" t="s">
        <v>145</v>
      </c>
      <c r="J26357" t="s">
        <v>14</v>
      </c>
      <c r="K26357">
        <v>60</v>
      </c>
      <c r="L26357" t="s">
        <v>15</v>
      </c>
    </row>
    <row r="26358" spans="1:12">
      <c r="A26358" t="e">
        <f ca="1">E00251531353921</f>
        <v>#NAME?</v>
      </c>
      <c r="B26358">
        <v>701</v>
      </c>
      <c r="C26358" t="s">
        <v>72</v>
      </c>
      <c r="D26358" s="1">
        <v>42464</v>
      </c>
      <c r="F26358">
        <v>2</v>
      </c>
      <c r="G26358">
        <v>27800</v>
      </c>
      <c r="H26358" t="s">
        <v>145</v>
      </c>
      <c r="J26358" t="s">
        <v>14</v>
      </c>
      <c r="K26358">
        <v>60</v>
      </c>
      <c r="L26358" t="s">
        <v>15</v>
      </c>
    </row>
    <row r="26359" spans="1:12">
      <c r="A26359" t="e">
        <f ca="1">E00251510128221</f>
        <v>#NAME?</v>
      </c>
      <c r="B26359">
        <v>160</v>
      </c>
      <c r="C26359" t="s">
        <v>278</v>
      </c>
      <c r="D26359" s="1">
        <v>42290</v>
      </c>
      <c r="F26359">
        <v>3</v>
      </c>
      <c r="G26359">
        <v>5225</v>
      </c>
      <c r="H26359" t="s">
        <v>280</v>
      </c>
      <c r="J26359" t="s">
        <v>14</v>
      </c>
      <c r="K26359">
        <v>53</v>
      </c>
      <c r="L26359" t="s">
        <v>15</v>
      </c>
    </row>
    <row r="26360" spans="1:12">
      <c r="A26360" t="e">
        <f ca="1">E00251430366921</f>
        <v>#NAME?</v>
      </c>
      <c r="B26360">
        <v>489</v>
      </c>
      <c r="C26360" t="s">
        <v>100</v>
      </c>
      <c r="D26360" s="1">
        <v>41955</v>
      </c>
      <c r="F26360">
        <v>3</v>
      </c>
      <c r="G26360">
        <v>1179</v>
      </c>
      <c r="H26360" t="s">
        <v>180</v>
      </c>
      <c r="J26360" t="s">
        <v>14</v>
      </c>
      <c r="K26360">
        <v>51</v>
      </c>
      <c r="L26360" t="s">
        <v>15</v>
      </c>
    </row>
    <row r="26361" spans="1:12">
      <c r="A26361" t="e">
        <f ca="1">E00251518673921</f>
        <v>#NAME?</v>
      </c>
      <c r="B26361">
        <v>695</v>
      </c>
      <c r="C26361" t="s">
        <v>257</v>
      </c>
      <c r="D26361" s="1">
        <v>41898</v>
      </c>
      <c r="F26361">
        <v>4</v>
      </c>
      <c r="G26361">
        <v>7243</v>
      </c>
      <c r="H26361" t="s">
        <v>42</v>
      </c>
      <c r="J26361" t="s">
        <v>14</v>
      </c>
      <c r="K26361">
        <v>63</v>
      </c>
      <c r="L26361" t="s">
        <v>15</v>
      </c>
    </row>
    <row r="26362" spans="1:12">
      <c r="A26362" t="e">
        <f ca="1">E00251528773221</f>
        <v>#NAME?</v>
      </c>
      <c r="B26362">
        <v>276</v>
      </c>
      <c r="C26362" t="s">
        <v>122</v>
      </c>
      <c r="D26362" s="1">
        <v>41082</v>
      </c>
      <c r="F26362">
        <v>3</v>
      </c>
      <c r="G26362">
        <v>2720</v>
      </c>
      <c r="H26362" t="s">
        <v>65</v>
      </c>
      <c r="J26362" t="s">
        <v>14</v>
      </c>
      <c r="K26362">
        <v>46</v>
      </c>
      <c r="L26362" t="s">
        <v>15</v>
      </c>
    </row>
    <row r="26363" spans="1:12">
      <c r="A26363" t="e">
        <f ca="1">E00251528773221</f>
        <v>#NAME?</v>
      </c>
      <c r="B26363">
        <v>276</v>
      </c>
      <c r="C26363" t="s">
        <v>122</v>
      </c>
      <c r="D26363" s="1">
        <v>42452</v>
      </c>
      <c r="F26363">
        <v>2</v>
      </c>
      <c r="G26363">
        <v>4019</v>
      </c>
      <c r="H26363" t="s">
        <v>26</v>
      </c>
      <c r="J26363" t="s">
        <v>14</v>
      </c>
      <c r="K26363">
        <v>50</v>
      </c>
      <c r="L26363" t="s">
        <v>15</v>
      </c>
    </row>
    <row r="26364" spans="1:12">
      <c r="A26364" t="e">
        <f ca="1">E00251432149421</f>
        <v>#NAME?</v>
      </c>
      <c r="B26364">
        <v>451</v>
      </c>
      <c r="C26364" t="s">
        <v>102</v>
      </c>
      <c r="D26364" s="1">
        <v>41922</v>
      </c>
      <c r="F26364">
        <v>2</v>
      </c>
      <c r="G26364">
        <v>4019</v>
      </c>
      <c r="H26364" t="s">
        <v>26</v>
      </c>
      <c r="J26364" t="s">
        <v>14</v>
      </c>
      <c r="K26364">
        <v>62</v>
      </c>
      <c r="L26364" t="s">
        <v>15</v>
      </c>
    </row>
    <row r="26365" spans="1:12">
      <c r="A26365" t="e">
        <f ca="1">E00251617721821</f>
        <v>#NAME?</v>
      </c>
      <c r="B26365">
        <v>184</v>
      </c>
      <c r="C26365" t="s">
        <v>290</v>
      </c>
      <c r="D26365" s="1">
        <v>40981</v>
      </c>
      <c r="F26365">
        <v>1</v>
      </c>
      <c r="G26365">
        <v>2722</v>
      </c>
      <c r="H26365" t="s">
        <v>339</v>
      </c>
      <c r="J26365" t="s">
        <v>14</v>
      </c>
      <c r="K26365">
        <v>38</v>
      </c>
      <c r="L26365" t="s">
        <v>15</v>
      </c>
    </row>
    <row r="26366" spans="1:12">
      <c r="A26366" t="e">
        <f ca="1">E00251510702121</f>
        <v>#NAME?</v>
      </c>
      <c r="B26366">
        <v>104</v>
      </c>
      <c r="C26366" t="s">
        <v>88</v>
      </c>
      <c r="D26366" s="1">
        <v>42327</v>
      </c>
      <c r="F26366">
        <v>1</v>
      </c>
      <c r="G26366">
        <v>929</v>
      </c>
      <c r="H26366" t="s">
        <v>285</v>
      </c>
      <c r="J26366" t="s">
        <v>14</v>
      </c>
      <c r="K26366">
        <v>47</v>
      </c>
      <c r="L26366" t="s">
        <v>15</v>
      </c>
    </row>
    <row r="26367" spans="1:12">
      <c r="A26367" t="e">
        <f ca="1">E00251432149421</f>
        <v>#NAME?</v>
      </c>
      <c r="B26367">
        <v>451</v>
      </c>
      <c r="C26367" t="s">
        <v>102</v>
      </c>
      <c r="D26367" s="1">
        <v>42460</v>
      </c>
      <c r="F26367">
        <v>2</v>
      </c>
      <c r="G26367">
        <v>4139</v>
      </c>
      <c r="H26367" t="s">
        <v>300</v>
      </c>
      <c r="J26367" t="s">
        <v>14</v>
      </c>
      <c r="K26367">
        <v>63</v>
      </c>
      <c r="L26367" t="s">
        <v>15</v>
      </c>
    </row>
    <row r="26368" spans="1:12">
      <c r="A26368" t="e">
        <f ca="1">E00251619840021</f>
        <v>#NAME?</v>
      </c>
      <c r="B26368">
        <v>458</v>
      </c>
      <c r="C26368" t="s">
        <v>275</v>
      </c>
      <c r="D26368" s="1">
        <v>42926</v>
      </c>
      <c r="F26368">
        <v>3</v>
      </c>
      <c r="G26368">
        <v>78842</v>
      </c>
      <c r="H26368" t="s">
        <v>1014</v>
      </c>
      <c r="J26368" t="s">
        <v>14</v>
      </c>
      <c r="K26368">
        <v>53</v>
      </c>
      <c r="L26368" t="s">
        <v>22</v>
      </c>
    </row>
    <row r="26369" spans="1:12">
      <c r="A26369" t="e">
        <f ca="1">E00251439665521</f>
        <v>#NAME?</v>
      </c>
      <c r="B26369">
        <v>454</v>
      </c>
      <c r="C26369" t="s">
        <v>179</v>
      </c>
      <c r="D26369" s="1">
        <v>43063</v>
      </c>
      <c r="F26369">
        <v>1</v>
      </c>
      <c r="G26369">
        <v>2809</v>
      </c>
      <c r="H26369" t="s">
        <v>90</v>
      </c>
      <c r="J26369" t="s">
        <v>14</v>
      </c>
      <c r="K26369">
        <v>49</v>
      </c>
      <c r="L26369" t="s">
        <v>15</v>
      </c>
    </row>
    <row r="26370" spans="1:12">
      <c r="A26370" t="e">
        <f ca="1">E00251531353921</f>
        <v>#NAME?</v>
      </c>
      <c r="B26370">
        <v>701</v>
      </c>
      <c r="C26370" t="s">
        <v>72</v>
      </c>
      <c r="D26370" s="1">
        <v>42534</v>
      </c>
      <c r="F26370">
        <v>5</v>
      </c>
      <c r="G26370">
        <v>6253</v>
      </c>
      <c r="H26370" t="s">
        <v>292</v>
      </c>
      <c r="J26370" t="s">
        <v>14</v>
      </c>
      <c r="K26370">
        <v>60</v>
      </c>
      <c r="L26370" t="s">
        <v>15</v>
      </c>
    </row>
    <row r="26371" spans="1:12">
      <c r="A26371" t="e">
        <f ca="1">E00251531353921</f>
        <v>#NAME?</v>
      </c>
      <c r="B26371">
        <v>701</v>
      </c>
      <c r="C26371" t="s">
        <v>72</v>
      </c>
      <c r="D26371" s="1">
        <v>42570</v>
      </c>
      <c r="F26371">
        <v>4</v>
      </c>
      <c r="G26371">
        <v>5369</v>
      </c>
      <c r="H26371" t="s">
        <v>253</v>
      </c>
      <c r="J26371" t="s">
        <v>14</v>
      </c>
      <c r="K26371">
        <v>60</v>
      </c>
      <c r="L26371" t="s">
        <v>15</v>
      </c>
    </row>
    <row r="26372" spans="1:12">
      <c r="A26372" t="e">
        <f ca="1">E00251537601921</f>
        <v>#NAME?</v>
      </c>
      <c r="B26372">
        <v>441</v>
      </c>
      <c r="C26372" t="s">
        <v>922</v>
      </c>
      <c r="D26372" s="1">
        <v>41379</v>
      </c>
      <c r="F26372">
        <v>2</v>
      </c>
      <c r="G26372">
        <v>7868</v>
      </c>
      <c r="H26372" t="s">
        <v>1251</v>
      </c>
      <c r="J26372" t="s">
        <v>14</v>
      </c>
      <c r="K26372">
        <v>48</v>
      </c>
      <c r="L26372" t="s">
        <v>22</v>
      </c>
    </row>
    <row r="26373" spans="1:12">
      <c r="A26373" t="e">
        <f ca="1">E00251537601921</f>
        <v>#NAME?</v>
      </c>
      <c r="B26373">
        <v>441</v>
      </c>
      <c r="C26373" t="s">
        <v>922</v>
      </c>
      <c r="D26373" s="1">
        <v>41409</v>
      </c>
      <c r="F26373">
        <v>2</v>
      </c>
      <c r="G26373">
        <v>7868</v>
      </c>
      <c r="H26373" t="s">
        <v>1251</v>
      </c>
      <c r="J26373" t="s">
        <v>14</v>
      </c>
      <c r="K26373">
        <v>48</v>
      </c>
      <c r="L26373" t="s">
        <v>22</v>
      </c>
    </row>
    <row r="26374" spans="1:12">
      <c r="A26374" t="e">
        <f ca="1">E00251531353921</f>
        <v>#NAME?</v>
      </c>
      <c r="B26374">
        <v>701</v>
      </c>
      <c r="C26374" t="s">
        <v>72</v>
      </c>
      <c r="D26374" s="1">
        <v>42632</v>
      </c>
      <c r="F26374">
        <v>3</v>
      </c>
      <c r="G26374">
        <v>7062</v>
      </c>
      <c r="H26374" t="s">
        <v>97</v>
      </c>
      <c r="J26374" t="s">
        <v>14</v>
      </c>
      <c r="K26374">
        <v>60</v>
      </c>
      <c r="L26374" t="s">
        <v>15</v>
      </c>
    </row>
    <row r="26375" spans="1:12">
      <c r="A26375" t="e">
        <f ca="1">E00251418205021</f>
        <v>#NAME?</v>
      </c>
      <c r="B26375">
        <v>48</v>
      </c>
      <c r="C26375" t="s">
        <v>249</v>
      </c>
      <c r="D26375" s="1">
        <v>42200</v>
      </c>
      <c r="F26375">
        <v>1</v>
      </c>
      <c r="G26375">
        <v>72670</v>
      </c>
      <c r="H26375" t="s">
        <v>223</v>
      </c>
      <c r="J26375" t="s">
        <v>14</v>
      </c>
      <c r="K26375">
        <v>46</v>
      </c>
      <c r="L26375" t="s">
        <v>15</v>
      </c>
    </row>
    <row r="26376" spans="1:12">
      <c r="A26376" t="e">
        <f ca="1">E00251418205021</f>
        <v>#NAME?</v>
      </c>
      <c r="B26376">
        <v>48</v>
      </c>
      <c r="C26376" t="s">
        <v>249</v>
      </c>
      <c r="D26376" s="1">
        <v>42649</v>
      </c>
      <c r="F26376">
        <v>1</v>
      </c>
      <c r="G26376">
        <v>71596</v>
      </c>
      <c r="H26376" t="s">
        <v>505</v>
      </c>
      <c r="J26376" t="s">
        <v>14</v>
      </c>
      <c r="K26376">
        <v>47</v>
      </c>
      <c r="L26376" t="s">
        <v>15</v>
      </c>
    </row>
    <row r="26377" spans="1:12">
      <c r="A26377" t="e">
        <f ca="1">E00251531353921</f>
        <v>#NAME?</v>
      </c>
      <c r="B26377">
        <v>701</v>
      </c>
      <c r="C26377" t="s">
        <v>72</v>
      </c>
      <c r="D26377" s="1">
        <v>41939</v>
      </c>
      <c r="F26377">
        <v>4</v>
      </c>
      <c r="G26377">
        <v>7059</v>
      </c>
      <c r="H26377" t="s">
        <v>230</v>
      </c>
      <c r="J26377" t="s">
        <v>14</v>
      </c>
      <c r="K26377">
        <v>58</v>
      </c>
      <c r="L26377" t="s">
        <v>15</v>
      </c>
    </row>
    <row r="26378" spans="1:12">
      <c r="A26378" t="e">
        <f ca="1">E00251531353921</f>
        <v>#NAME?</v>
      </c>
      <c r="B26378">
        <v>701</v>
      </c>
      <c r="C26378" t="s">
        <v>72</v>
      </c>
      <c r="D26378" s="1">
        <v>42044</v>
      </c>
      <c r="F26378">
        <v>6</v>
      </c>
      <c r="G26378">
        <v>78050</v>
      </c>
      <c r="H26378" t="s">
        <v>197</v>
      </c>
      <c r="J26378" t="s">
        <v>14</v>
      </c>
      <c r="K26378">
        <v>58</v>
      </c>
      <c r="L26378" t="s">
        <v>22</v>
      </c>
    </row>
    <row r="26379" spans="1:12">
      <c r="A26379" t="e">
        <f ca="1">E00251513359021</f>
        <v>#NAME?</v>
      </c>
      <c r="B26379">
        <v>500</v>
      </c>
      <c r="C26379" t="s">
        <v>161</v>
      </c>
      <c r="D26379" s="1">
        <v>42478</v>
      </c>
      <c r="F26379">
        <v>3</v>
      </c>
      <c r="G26379">
        <v>4019</v>
      </c>
      <c r="H26379" t="s">
        <v>26</v>
      </c>
      <c r="J26379" t="s">
        <v>14</v>
      </c>
      <c r="K26379">
        <v>61</v>
      </c>
      <c r="L26379" t="s">
        <v>15</v>
      </c>
    </row>
    <row r="26380" spans="1:12">
      <c r="A26380" t="e">
        <f ca="1">E00251430237821</f>
        <v>#NAME?</v>
      </c>
      <c r="B26380">
        <v>146</v>
      </c>
      <c r="C26380" t="s">
        <v>963</v>
      </c>
      <c r="D26380" s="1">
        <v>41902</v>
      </c>
      <c r="F26380">
        <v>1</v>
      </c>
      <c r="G26380">
        <v>4556</v>
      </c>
      <c r="H26380" t="s">
        <v>121</v>
      </c>
      <c r="I26380" t="s">
        <v>56</v>
      </c>
      <c r="J26380" t="s">
        <v>57</v>
      </c>
      <c r="K26380">
        <v>50</v>
      </c>
      <c r="L26380" t="s">
        <v>15</v>
      </c>
    </row>
    <row r="26381" spans="1:12">
      <c r="A26381" t="e">
        <f ca="1">E00251510702121</f>
        <v>#NAME?</v>
      </c>
      <c r="B26381">
        <v>104</v>
      </c>
      <c r="C26381" t="s">
        <v>88</v>
      </c>
      <c r="D26381" s="1">
        <v>41019</v>
      </c>
      <c r="F26381">
        <v>1</v>
      </c>
      <c r="G26381">
        <v>4556</v>
      </c>
      <c r="H26381" t="s">
        <v>121</v>
      </c>
      <c r="J26381" t="s">
        <v>14</v>
      </c>
      <c r="K26381">
        <v>43</v>
      </c>
      <c r="L26381" t="s">
        <v>15</v>
      </c>
    </row>
    <row r="26382" spans="1:12">
      <c r="A26382" t="e">
        <f ca="1">E00251531353921</f>
        <v>#NAME?</v>
      </c>
      <c r="B26382">
        <v>1028</v>
      </c>
      <c r="C26382" t="s">
        <v>127</v>
      </c>
      <c r="D26382" s="1">
        <v>41833</v>
      </c>
      <c r="F26382">
        <v>1</v>
      </c>
      <c r="G26382">
        <v>7242</v>
      </c>
      <c r="H26382" t="s">
        <v>93</v>
      </c>
      <c r="I26382" t="s">
        <v>127</v>
      </c>
      <c r="J26382" t="s">
        <v>57</v>
      </c>
      <c r="K26382">
        <v>58</v>
      </c>
      <c r="L26382" t="s">
        <v>15</v>
      </c>
    </row>
    <row r="26383" spans="1:12">
      <c r="A26383" t="e">
        <f ca="1">E00251510702121</f>
        <v>#NAME?</v>
      </c>
      <c r="B26383">
        <v>104</v>
      </c>
      <c r="C26383" t="s">
        <v>88</v>
      </c>
      <c r="D26383" s="1">
        <v>41990</v>
      </c>
      <c r="F26383">
        <v>2</v>
      </c>
      <c r="G26383">
        <v>4556</v>
      </c>
      <c r="H26383" t="s">
        <v>121</v>
      </c>
      <c r="J26383" t="s">
        <v>14</v>
      </c>
      <c r="K26383">
        <v>46</v>
      </c>
      <c r="L26383" t="s">
        <v>15</v>
      </c>
    </row>
    <row r="26384" spans="1:12">
      <c r="A26384" t="e">
        <f ca="1">E00251510702121</f>
        <v>#NAME?</v>
      </c>
      <c r="B26384">
        <v>104</v>
      </c>
      <c r="C26384" t="s">
        <v>88</v>
      </c>
      <c r="D26384" s="1">
        <v>41019</v>
      </c>
      <c r="F26384">
        <v>2</v>
      </c>
      <c r="G26384">
        <v>49390</v>
      </c>
      <c r="H26384" t="s">
        <v>59</v>
      </c>
      <c r="J26384" t="s">
        <v>14</v>
      </c>
      <c r="K26384">
        <v>43</v>
      </c>
      <c r="L26384" t="s">
        <v>15</v>
      </c>
    </row>
    <row r="26385" spans="1:12">
      <c r="A26385" t="e">
        <f ca="1">E00251430237821</f>
        <v>#NAME?</v>
      </c>
      <c r="B26385">
        <v>276</v>
      </c>
      <c r="C26385" t="s">
        <v>122</v>
      </c>
      <c r="D26385" s="1">
        <v>41625</v>
      </c>
      <c r="F26385">
        <v>1</v>
      </c>
      <c r="G26385">
        <v>7904</v>
      </c>
      <c r="H26385" t="s">
        <v>75</v>
      </c>
      <c r="J26385" t="s">
        <v>14</v>
      </c>
      <c r="K26385">
        <v>49</v>
      </c>
      <c r="L26385" t="s">
        <v>22</v>
      </c>
    </row>
    <row r="26386" spans="1:12">
      <c r="A26386" t="e">
        <f ca="1">E00251510702121</f>
        <v>#NAME?</v>
      </c>
      <c r="B26386">
        <v>104</v>
      </c>
      <c r="C26386" t="s">
        <v>88</v>
      </c>
      <c r="D26386" s="1">
        <v>42858</v>
      </c>
      <c r="F26386">
        <v>2</v>
      </c>
      <c r="G26386">
        <v>4019</v>
      </c>
      <c r="H26386" t="s">
        <v>26</v>
      </c>
      <c r="J26386" t="s">
        <v>14</v>
      </c>
      <c r="K26386">
        <v>48</v>
      </c>
      <c r="L26386" t="s">
        <v>15</v>
      </c>
    </row>
    <row r="26387" spans="1:12">
      <c r="A26387" t="e">
        <f ca="1">E00251430237821</f>
        <v>#NAME?</v>
      </c>
      <c r="B26387">
        <v>276</v>
      </c>
      <c r="C26387" t="s">
        <v>122</v>
      </c>
      <c r="D26387" s="1">
        <v>42697</v>
      </c>
      <c r="F26387">
        <v>3</v>
      </c>
      <c r="G26387">
        <v>4019</v>
      </c>
      <c r="H26387" t="s">
        <v>26</v>
      </c>
      <c r="J26387" t="s">
        <v>14</v>
      </c>
      <c r="K26387">
        <v>52</v>
      </c>
      <c r="L26387" t="s">
        <v>15</v>
      </c>
    </row>
    <row r="26388" spans="1:12">
      <c r="A26388" t="e">
        <f ca="1">E00251531865821</f>
        <v>#NAME?</v>
      </c>
      <c r="B26388">
        <v>702</v>
      </c>
      <c r="C26388" t="s">
        <v>293</v>
      </c>
      <c r="D26388" s="1">
        <v>42863</v>
      </c>
      <c r="F26388">
        <v>6</v>
      </c>
      <c r="G26388">
        <v>53019</v>
      </c>
      <c r="H26388" t="s">
        <v>304</v>
      </c>
      <c r="J26388" t="s">
        <v>14</v>
      </c>
      <c r="K26388">
        <v>56</v>
      </c>
      <c r="L26388" t="s">
        <v>15</v>
      </c>
    </row>
    <row r="26389" spans="1:12">
      <c r="A26389" t="e">
        <f ca="1">E00251532063221</f>
        <v>#NAME?</v>
      </c>
      <c r="B26389">
        <v>447</v>
      </c>
      <c r="C26389" t="s">
        <v>262</v>
      </c>
      <c r="D26389" s="1">
        <v>42727</v>
      </c>
      <c r="F26389">
        <v>1</v>
      </c>
      <c r="G26389">
        <v>4019</v>
      </c>
      <c r="H26389" t="s">
        <v>26</v>
      </c>
      <c r="J26389" t="s">
        <v>14</v>
      </c>
      <c r="K26389">
        <v>52</v>
      </c>
      <c r="L26389" t="s">
        <v>15</v>
      </c>
    </row>
    <row r="26390" spans="1:12">
      <c r="A26390" t="e">
        <f ca="1">E00251510702121</f>
        <v>#NAME?</v>
      </c>
      <c r="B26390">
        <v>104</v>
      </c>
      <c r="C26390" t="s">
        <v>88</v>
      </c>
      <c r="D26390" s="1">
        <v>41715</v>
      </c>
      <c r="F26390">
        <v>1</v>
      </c>
      <c r="G26390">
        <v>4779</v>
      </c>
      <c r="H26390" t="s">
        <v>231</v>
      </c>
      <c r="J26390" t="s">
        <v>14</v>
      </c>
      <c r="K26390">
        <v>45</v>
      </c>
      <c r="L26390" t="s">
        <v>15</v>
      </c>
    </row>
    <row r="26391" spans="1:12">
      <c r="A26391" t="e">
        <f ca="1">E00251513359021</f>
        <v>#NAME?</v>
      </c>
      <c r="B26391">
        <v>500</v>
      </c>
      <c r="C26391" t="s">
        <v>161</v>
      </c>
      <c r="D26391" s="1">
        <v>41446</v>
      </c>
      <c r="F26391">
        <v>4</v>
      </c>
      <c r="G26391">
        <v>4019</v>
      </c>
      <c r="H26391" t="s">
        <v>26</v>
      </c>
      <c r="J26391" t="s">
        <v>14</v>
      </c>
      <c r="K26391">
        <v>58</v>
      </c>
      <c r="L26391" t="s">
        <v>15</v>
      </c>
    </row>
    <row r="26392" spans="1:12">
      <c r="A26392" t="e">
        <f ca="1">E00251513359021</f>
        <v>#NAME?</v>
      </c>
      <c r="B26392">
        <v>500</v>
      </c>
      <c r="C26392" t="s">
        <v>161</v>
      </c>
      <c r="D26392" s="1">
        <v>41452</v>
      </c>
      <c r="F26392">
        <v>3</v>
      </c>
      <c r="G26392">
        <v>71940</v>
      </c>
      <c r="H26392" t="s">
        <v>135</v>
      </c>
      <c r="J26392" t="s">
        <v>14</v>
      </c>
      <c r="K26392">
        <v>58</v>
      </c>
      <c r="L26392" t="s">
        <v>15</v>
      </c>
    </row>
    <row r="26393" spans="1:12">
      <c r="A26393" t="e">
        <f ca="1">E00251432149421</f>
        <v>#NAME?</v>
      </c>
      <c r="B26393">
        <v>451</v>
      </c>
      <c r="C26393" t="s">
        <v>102</v>
      </c>
      <c r="D26393" s="1">
        <v>43039</v>
      </c>
      <c r="F26393">
        <v>3</v>
      </c>
      <c r="G26393">
        <v>4139</v>
      </c>
      <c r="H26393" t="s">
        <v>300</v>
      </c>
      <c r="J26393" t="s">
        <v>14</v>
      </c>
      <c r="K26393">
        <v>65</v>
      </c>
      <c r="L26393" t="s">
        <v>15</v>
      </c>
    </row>
    <row r="26394" spans="1:12">
      <c r="A26394" t="e">
        <f ca="1">E00251432149421</f>
        <v>#NAME?</v>
      </c>
      <c r="B26394">
        <v>7207</v>
      </c>
      <c r="C26394" t="s">
        <v>287</v>
      </c>
      <c r="D26394" s="1">
        <v>42506</v>
      </c>
      <c r="F26394">
        <v>1</v>
      </c>
      <c r="G26394">
        <v>4019</v>
      </c>
      <c r="H26394" t="s">
        <v>26</v>
      </c>
      <c r="I26394" t="s">
        <v>148</v>
      </c>
      <c r="J26394" t="s">
        <v>57</v>
      </c>
      <c r="K26394">
        <v>64</v>
      </c>
      <c r="L26394" t="s">
        <v>15</v>
      </c>
    </row>
    <row r="26395" spans="1:12">
      <c r="A26395" t="e">
        <f ca="1">E00251510702121</f>
        <v>#NAME?</v>
      </c>
      <c r="B26395">
        <v>104</v>
      </c>
      <c r="C26395" t="s">
        <v>88</v>
      </c>
      <c r="D26395" s="1">
        <v>42387</v>
      </c>
      <c r="F26395">
        <v>2</v>
      </c>
      <c r="G26395">
        <v>49390</v>
      </c>
      <c r="H26395" t="s">
        <v>59</v>
      </c>
      <c r="J26395" t="s">
        <v>14</v>
      </c>
      <c r="K26395">
        <v>47</v>
      </c>
      <c r="L26395" t="s">
        <v>15</v>
      </c>
    </row>
    <row r="26396" spans="1:12">
      <c r="A26396" t="e">
        <f ca="1">E00251617721821</f>
        <v>#NAME?</v>
      </c>
      <c r="B26396">
        <v>184</v>
      </c>
      <c r="C26396" t="s">
        <v>290</v>
      </c>
      <c r="D26396" s="1">
        <v>41967</v>
      </c>
      <c r="F26396">
        <v>2</v>
      </c>
      <c r="G26396">
        <v>4019</v>
      </c>
      <c r="H26396" t="s">
        <v>26</v>
      </c>
      <c r="J26396" t="s">
        <v>14</v>
      </c>
      <c r="K26396">
        <v>41</v>
      </c>
      <c r="L26396" t="s">
        <v>15</v>
      </c>
    </row>
    <row r="26397" spans="1:12">
      <c r="A26397" t="e">
        <f ca="1">E00251531353921</f>
        <v>#NAME?</v>
      </c>
      <c r="B26397">
        <v>701</v>
      </c>
      <c r="C26397" t="s">
        <v>72</v>
      </c>
      <c r="D26397" s="1">
        <v>42132</v>
      </c>
      <c r="F26397">
        <v>6</v>
      </c>
      <c r="G26397">
        <v>4779</v>
      </c>
      <c r="H26397" t="s">
        <v>231</v>
      </c>
      <c r="J26397" t="s">
        <v>14</v>
      </c>
      <c r="K26397">
        <v>59</v>
      </c>
      <c r="L26397" t="s">
        <v>15</v>
      </c>
    </row>
    <row r="26398" spans="1:12">
      <c r="A26398" t="e">
        <f ca="1">E00251531353921</f>
        <v>#NAME?</v>
      </c>
      <c r="B26398">
        <v>701</v>
      </c>
      <c r="C26398" t="s">
        <v>72</v>
      </c>
      <c r="D26398" s="1">
        <v>42387</v>
      </c>
      <c r="F26398">
        <v>6</v>
      </c>
      <c r="G26398">
        <v>4779</v>
      </c>
      <c r="H26398" t="s">
        <v>231</v>
      </c>
      <c r="J26398" t="s">
        <v>14</v>
      </c>
      <c r="K26398">
        <v>59</v>
      </c>
      <c r="L26398" t="s">
        <v>15</v>
      </c>
    </row>
    <row r="26399" spans="1:12">
      <c r="A26399" t="e">
        <f ca="1">E00251531353921</f>
        <v>#NAME?</v>
      </c>
      <c r="B26399">
        <v>701</v>
      </c>
      <c r="C26399" t="s">
        <v>72</v>
      </c>
      <c r="D26399" s="1">
        <v>42443</v>
      </c>
      <c r="F26399">
        <v>5</v>
      </c>
      <c r="G26399">
        <v>6253</v>
      </c>
      <c r="H26399" t="s">
        <v>292</v>
      </c>
      <c r="J26399" t="s">
        <v>14</v>
      </c>
      <c r="K26399">
        <v>60</v>
      </c>
      <c r="L26399" t="s">
        <v>15</v>
      </c>
    </row>
    <row r="26400" spans="1:12">
      <c r="A26400" t="e">
        <f ca="1">E00251510702121</f>
        <v>#NAME?</v>
      </c>
      <c r="B26400">
        <v>104</v>
      </c>
      <c r="C26400" t="s">
        <v>88</v>
      </c>
      <c r="D26400" s="1">
        <v>42048</v>
      </c>
      <c r="F26400">
        <v>1</v>
      </c>
      <c r="G26400">
        <v>49390</v>
      </c>
      <c r="H26400" t="s">
        <v>59</v>
      </c>
      <c r="J26400" t="s">
        <v>14</v>
      </c>
      <c r="K26400">
        <v>46</v>
      </c>
      <c r="L26400" t="s">
        <v>15</v>
      </c>
    </row>
    <row r="26401" spans="1:12">
      <c r="A26401" t="e">
        <f ca="1">E00251510702121</f>
        <v>#NAME?</v>
      </c>
      <c r="B26401">
        <v>104</v>
      </c>
      <c r="C26401" t="s">
        <v>88</v>
      </c>
      <c r="D26401" s="1">
        <v>42327</v>
      </c>
      <c r="F26401">
        <v>2</v>
      </c>
      <c r="G26401">
        <v>49390</v>
      </c>
      <c r="H26401" t="s">
        <v>59</v>
      </c>
      <c r="J26401" t="s">
        <v>14</v>
      </c>
      <c r="K26401">
        <v>47</v>
      </c>
      <c r="L26401" t="s">
        <v>15</v>
      </c>
    </row>
    <row r="26402" spans="1:12">
      <c r="A26402" t="e">
        <f ca="1">E00251531353921</f>
        <v>#NAME?</v>
      </c>
      <c r="B26402">
        <v>701</v>
      </c>
      <c r="C26402" t="s">
        <v>72</v>
      </c>
      <c r="D26402" s="1">
        <v>42996</v>
      </c>
      <c r="F26402">
        <v>5</v>
      </c>
      <c r="G26402">
        <v>6253</v>
      </c>
      <c r="H26402" t="s">
        <v>292</v>
      </c>
      <c r="J26402" t="s">
        <v>14</v>
      </c>
      <c r="K26402">
        <v>61</v>
      </c>
      <c r="L26402" t="s">
        <v>15</v>
      </c>
    </row>
    <row r="26403" spans="1:12">
      <c r="A26403" t="e">
        <f ca="1">E00251531353921</f>
        <v>#NAME?</v>
      </c>
      <c r="B26403">
        <v>701</v>
      </c>
      <c r="C26403" t="s">
        <v>72</v>
      </c>
      <c r="D26403" s="1">
        <v>42142</v>
      </c>
      <c r="F26403">
        <v>2</v>
      </c>
      <c r="G26403">
        <v>7062</v>
      </c>
      <c r="H26403" t="s">
        <v>97</v>
      </c>
      <c r="J26403" t="s">
        <v>14</v>
      </c>
      <c r="K26403">
        <v>59</v>
      </c>
      <c r="L26403" t="s">
        <v>15</v>
      </c>
    </row>
    <row r="26404" spans="1:12">
      <c r="A26404" t="e">
        <f ca="1">E00251531353921</f>
        <v>#NAME?</v>
      </c>
      <c r="B26404">
        <v>701</v>
      </c>
      <c r="C26404" t="s">
        <v>72</v>
      </c>
      <c r="D26404" s="1">
        <v>42199</v>
      </c>
      <c r="F26404">
        <v>1</v>
      </c>
      <c r="G26404">
        <v>27800</v>
      </c>
      <c r="H26404" t="s">
        <v>145</v>
      </c>
      <c r="J26404" t="s">
        <v>14</v>
      </c>
      <c r="K26404">
        <v>59</v>
      </c>
      <c r="L26404" t="s">
        <v>15</v>
      </c>
    </row>
    <row r="26405" spans="1:12">
      <c r="A26405" t="e">
        <f ca="1">E00251513359021</f>
        <v>#NAME?</v>
      </c>
      <c r="B26405">
        <v>500</v>
      </c>
      <c r="C26405" t="s">
        <v>161</v>
      </c>
      <c r="D26405" s="1">
        <v>42628</v>
      </c>
      <c r="F26405">
        <v>3</v>
      </c>
      <c r="G26405">
        <v>4019</v>
      </c>
      <c r="H26405" t="s">
        <v>26</v>
      </c>
      <c r="J26405" t="s">
        <v>14</v>
      </c>
      <c r="K26405">
        <v>61</v>
      </c>
      <c r="L26405" t="s">
        <v>15</v>
      </c>
    </row>
    <row r="26406" spans="1:12">
      <c r="A26406" t="e">
        <f ca="1">E00251513359021</f>
        <v>#NAME?</v>
      </c>
      <c r="B26406">
        <v>500</v>
      </c>
      <c r="C26406" t="s">
        <v>161</v>
      </c>
      <c r="D26406" s="1">
        <v>43063</v>
      </c>
      <c r="F26406">
        <v>2</v>
      </c>
      <c r="G26406">
        <v>5718</v>
      </c>
      <c r="H26406" t="s">
        <v>244</v>
      </c>
      <c r="J26406" t="s">
        <v>14</v>
      </c>
      <c r="K26406">
        <v>62</v>
      </c>
      <c r="L26406" t="s">
        <v>15</v>
      </c>
    </row>
    <row r="26407" spans="1:12">
      <c r="A26407" t="e">
        <f ca="1">E00251531865821</f>
        <v>#NAME?</v>
      </c>
      <c r="B26407">
        <v>702</v>
      </c>
      <c r="C26407" t="s">
        <v>293</v>
      </c>
      <c r="D26407" s="1">
        <v>42033</v>
      </c>
      <c r="F26407">
        <v>5</v>
      </c>
      <c r="G26407">
        <v>6929</v>
      </c>
      <c r="H26407" t="s">
        <v>36</v>
      </c>
      <c r="J26407" t="s">
        <v>14</v>
      </c>
      <c r="K26407">
        <v>54</v>
      </c>
      <c r="L26407" t="s">
        <v>15</v>
      </c>
    </row>
    <row r="26408" spans="1:12">
      <c r="A26408" t="e">
        <f ca="1">E00251513359021</f>
        <v>#NAME?</v>
      </c>
      <c r="B26408">
        <v>500</v>
      </c>
      <c r="C26408" t="s">
        <v>161</v>
      </c>
      <c r="D26408" s="1">
        <v>41239</v>
      </c>
      <c r="F26408">
        <v>2</v>
      </c>
      <c r="G26408">
        <v>4019</v>
      </c>
      <c r="H26408" t="s">
        <v>26</v>
      </c>
      <c r="J26408" t="s">
        <v>14</v>
      </c>
      <c r="K26408">
        <v>57</v>
      </c>
      <c r="L26408" t="s">
        <v>15</v>
      </c>
    </row>
    <row r="26409" spans="1:12">
      <c r="A26409" t="e">
        <f ca="1">E00251513359021</f>
        <v>#NAME?</v>
      </c>
      <c r="B26409">
        <v>500</v>
      </c>
      <c r="C26409" t="s">
        <v>161</v>
      </c>
      <c r="D26409" s="1">
        <v>41446</v>
      </c>
      <c r="F26409">
        <v>3</v>
      </c>
      <c r="G26409">
        <v>49390</v>
      </c>
      <c r="H26409" t="s">
        <v>59</v>
      </c>
      <c r="J26409" t="s">
        <v>14</v>
      </c>
      <c r="K26409">
        <v>58</v>
      </c>
      <c r="L26409" t="s">
        <v>15</v>
      </c>
    </row>
    <row r="26410" spans="1:12">
      <c r="A26410" t="e">
        <f ca="1">E00251513359021</f>
        <v>#NAME?</v>
      </c>
      <c r="B26410">
        <v>500</v>
      </c>
      <c r="C26410" t="s">
        <v>161</v>
      </c>
      <c r="D26410" s="1">
        <v>42478</v>
      </c>
      <c r="F26410">
        <v>2</v>
      </c>
      <c r="G26410">
        <v>49390</v>
      </c>
      <c r="H26410" t="s">
        <v>59</v>
      </c>
      <c r="J26410" t="s">
        <v>14</v>
      </c>
      <c r="K26410">
        <v>61</v>
      </c>
      <c r="L26410" t="s">
        <v>15</v>
      </c>
    </row>
    <row r="26411" spans="1:12">
      <c r="A26411" t="e">
        <f ca="1">E00251528773221</f>
        <v>#NAME?</v>
      </c>
      <c r="B26411">
        <v>276</v>
      </c>
      <c r="C26411" t="s">
        <v>122</v>
      </c>
      <c r="D26411" s="1">
        <v>42146</v>
      </c>
      <c r="F26411">
        <v>2</v>
      </c>
      <c r="G26411">
        <v>6029</v>
      </c>
      <c r="H26411" t="s">
        <v>728</v>
      </c>
      <c r="J26411" t="s">
        <v>14</v>
      </c>
      <c r="K26411">
        <v>49</v>
      </c>
      <c r="L26411" t="s">
        <v>15</v>
      </c>
    </row>
    <row r="26412" spans="1:12">
      <c r="A26412" t="e">
        <f ca="1">E00251513359021</f>
        <v>#NAME?</v>
      </c>
      <c r="B26412">
        <v>500</v>
      </c>
      <c r="C26412" t="s">
        <v>161</v>
      </c>
      <c r="D26412" s="1">
        <v>42628</v>
      </c>
      <c r="F26412">
        <v>5</v>
      </c>
      <c r="G26412">
        <v>5715</v>
      </c>
      <c r="H26412" t="s">
        <v>254</v>
      </c>
      <c r="J26412" t="s">
        <v>14</v>
      </c>
      <c r="K26412">
        <v>61</v>
      </c>
      <c r="L26412" t="s">
        <v>15</v>
      </c>
    </row>
    <row r="26413" spans="1:12">
      <c r="A26413" t="e">
        <f ca="1">E00251510731621</f>
        <v>#NAME?</v>
      </c>
      <c r="B26413">
        <v>100</v>
      </c>
      <c r="C26413" t="s">
        <v>54</v>
      </c>
      <c r="D26413" s="1">
        <v>42756</v>
      </c>
      <c r="F26413">
        <v>1</v>
      </c>
      <c r="G26413">
        <v>8483</v>
      </c>
      <c r="H26413" t="s">
        <v>1184</v>
      </c>
      <c r="I26413" t="s">
        <v>56</v>
      </c>
      <c r="J26413" t="s">
        <v>57</v>
      </c>
      <c r="K26413">
        <v>45</v>
      </c>
      <c r="L26413" t="s">
        <v>15</v>
      </c>
    </row>
    <row r="26414" spans="1:12">
      <c r="A26414" t="e">
        <f ca="1">E00251528773221</f>
        <v>#NAME?</v>
      </c>
      <c r="B26414">
        <v>276</v>
      </c>
      <c r="C26414" t="s">
        <v>122</v>
      </c>
      <c r="D26414" s="1">
        <v>43083</v>
      </c>
      <c r="F26414">
        <v>1</v>
      </c>
      <c r="G26414">
        <v>2720</v>
      </c>
      <c r="H26414" t="s">
        <v>65</v>
      </c>
      <c r="J26414" t="s">
        <v>14</v>
      </c>
      <c r="K26414">
        <v>52</v>
      </c>
      <c r="L26414" t="s">
        <v>15</v>
      </c>
    </row>
    <row r="26415" spans="1:12">
      <c r="A26415" t="e">
        <f ca="1">E00251531865821</f>
        <v>#NAME?</v>
      </c>
      <c r="B26415">
        <v>702</v>
      </c>
      <c r="C26415" t="s">
        <v>293</v>
      </c>
      <c r="D26415" s="1">
        <v>42361</v>
      </c>
      <c r="F26415">
        <v>2</v>
      </c>
      <c r="G26415">
        <v>2724</v>
      </c>
      <c r="H26415" t="s">
        <v>73</v>
      </c>
      <c r="J26415" t="s">
        <v>14</v>
      </c>
      <c r="K26415">
        <v>55</v>
      </c>
      <c r="L26415" t="s">
        <v>15</v>
      </c>
    </row>
    <row r="26416" spans="1:12">
      <c r="A26416" t="e">
        <f ca="1">E00251432149421</f>
        <v>#NAME?</v>
      </c>
      <c r="B26416">
        <v>451</v>
      </c>
      <c r="C26416" t="s">
        <v>102</v>
      </c>
      <c r="D26416" s="1">
        <v>41919</v>
      </c>
      <c r="F26416">
        <v>2</v>
      </c>
      <c r="G26416">
        <v>7243</v>
      </c>
      <c r="H26416" t="s">
        <v>42</v>
      </c>
      <c r="J26416" t="s">
        <v>14</v>
      </c>
      <c r="K26416">
        <v>62</v>
      </c>
      <c r="L26416" t="s">
        <v>15</v>
      </c>
    </row>
    <row r="26417" spans="1:12">
      <c r="A26417" t="e">
        <f ca="1">E00251432149421</f>
        <v>#NAME?</v>
      </c>
      <c r="B26417">
        <v>451</v>
      </c>
      <c r="C26417" t="s">
        <v>102</v>
      </c>
      <c r="D26417" s="1">
        <v>42073</v>
      </c>
      <c r="F26417">
        <v>1</v>
      </c>
      <c r="G26417">
        <v>7226</v>
      </c>
      <c r="H26417" t="s">
        <v>1001</v>
      </c>
      <c r="J26417" t="s">
        <v>14</v>
      </c>
      <c r="K26417">
        <v>62</v>
      </c>
      <c r="L26417" t="s">
        <v>15</v>
      </c>
    </row>
    <row r="26418" spans="1:12">
      <c r="A26418" t="e">
        <f ca="1">E00251532063221</f>
        <v>#NAME?</v>
      </c>
      <c r="B26418">
        <v>447</v>
      </c>
      <c r="C26418" t="s">
        <v>262</v>
      </c>
      <c r="D26418" s="1">
        <v>41733</v>
      </c>
      <c r="F26418">
        <v>4</v>
      </c>
      <c r="G26418">
        <v>7880</v>
      </c>
      <c r="H26418" t="s">
        <v>213</v>
      </c>
      <c r="J26418" t="s">
        <v>14</v>
      </c>
      <c r="K26418">
        <v>49</v>
      </c>
      <c r="L26418" t="s">
        <v>22</v>
      </c>
    </row>
    <row r="26419" spans="1:12">
      <c r="A26419" t="e">
        <f ca="1">E00251531353921</f>
        <v>#NAME?</v>
      </c>
      <c r="B26419">
        <v>701</v>
      </c>
      <c r="C26419" t="s">
        <v>72</v>
      </c>
      <c r="D26419" s="1">
        <v>42030</v>
      </c>
      <c r="F26419">
        <v>3</v>
      </c>
      <c r="G26419">
        <v>4779</v>
      </c>
      <c r="H26419" t="s">
        <v>231</v>
      </c>
      <c r="J26419" t="s">
        <v>14</v>
      </c>
      <c r="K26419">
        <v>58</v>
      </c>
      <c r="L26419" t="s">
        <v>15</v>
      </c>
    </row>
    <row r="26420" spans="1:12">
      <c r="A26420" t="e">
        <f ca="1">E00251531353921</f>
        <v>#NAME?</v>
      </c>
      <c r="B26420">
        <v>701</v>
      </c>
      <c r="C26420" t="s">
        <v>72</v>
      </c>
      <c r="D26420" s="1">
        <v>42030</v>
      </c>
      <c r="F26420">
        <v>6</v>
      </c>
      <c r="G26420">
        <v>27800</v>
      </c>
      <c r="H26420" t="s">
        <v>145</v>
      </c>
      <c r="J26420" t="s">
        <v>14</v>
      </c>
      <c r="K26420">
        <v>58</v>
      </c>
      <c r="L26420" t="s">
        <v>15</v>
      </c>
    </row>
    <row r="26421" spans="1:12">
      <c r="A26421" t="e">
        <f ca="1">E00251531353921</f>
        <v>#NAME?</v>
      </c>
      <c r="B26421">
        <v>701</v>
      </c>
      <c r="C26421" t="s">
        <v>72</v>
      </c>
      <c r="D26421" s="1">
        <v>42132</v>
      </c>
      <c r="F26421">
        <v>2</v>
      </c>
      <c r="G26421">
        <v>27800</v>
      </c>
      <c r="H26421" t="s">
        <v>145</v>
      </c>
      <c r="J26421" t="s">
        <v>14</v>
      </c>
      <c r="K26421">
        <v>59</v>
      </c>
      <c r="L26421" t="s">
        <v>15</v>
      </c>
    </row>
    <row r="26422" spans="1:12">
      <c r="A26422" t="e">
        <f ca="1">E00251432149421</f>
        <v>#NAME?</v>
      </c>
      <c r="B26422">
        <v>451</v>
      </c>
      <c r="C26422" t="s">
        <v>102</v>
      </c>
      <c r="D26422" s="1">
        <v>41654</v>
      </c>
      <c r="F26422">
        <v>6</v>
      </c>
      <c r="G26422">
        <v>4019</v>
      </c>
      <c r="H26422" t="s">
        <v>26</v>
      </c>
      <c r="J26422" t="s">
        <v>14</v>
      </c>
      <c r="K26422">
        <v>61</v>
      </c>
      <c r="L26422" t="s">
        <v>15</v>
      </c>
    </row>
    <row r="26423" spans="1:12">
      <c r="A26423" t="e">
        <f ca="1">E00251432149421</f>
        <v>#NAME?</v>
      </c>
      <c r="B26423">
        <v>451</v>
      </c>
      <c r="C26423" t="s">
        <v>102</v>
      </c>
      <c r="D26423" s="1">
        <v>41926</v>
      </c>
      <c r="F26423">
        <v>1</v>
      </c>
      <c r="G26423">
        <v>7226</v>
      </c>
      <c r="H26423" t="s">
        <v>1001</v>
      </c>
      <c r="J26423" t="s">
        <v>14</v>
      </c>
      <c r="K26423">
        <v>62</v>
      </c>
      <c r="L26423" t="s">
        <v>15</v>
      </c>
    </row>
    <row r="26424" spans="1:12">
      <c r="A26424" t="e">
        <f ca="1">E00251432149421</f>
        <v>#NAME?</v>
      </c>
      <c r="B26424">
        <v>6046</v>
      </c>
      <c r="C26424" t="s">
        <v>98</v>
      </c>
      <c r="D26424" s="1">
        <v>42749</v>
      </c>
      <c r="E26424">
        <v>0</v>
      </c>
      <c r="F26424">
        <v>1</v>
      </c>
      <c r="G26424">
        <v>3669</v>
      </c>
      <c r="H26424" t="s">
        <v>289</v>
      </c>
      <c r="J26424" t="s">
        <v>34</v>
      </c>
      <c r="K26424">
        <v>64</v>
      </c>
      <c r="L26424" t="s">
        <v>15</v>
      </c>
    </row>
    <row r="26425" spans="1:12">
      <c r="A26425" t="e">
        <f ca="1">E00251531353921</f>
        <v>#NAME?</v>
      </c>
      <c r="B26425">
        <v>701</v>
      </c>
      <c r="C26425" t="s">
        <v>72</v>
      </c>
      <c r="D26425" s="1">
        <v>42268</v>
      </c>
      <c r="F26425">
        <v>5</v>
      </c>
      <c r="G26425">
        <v>36240</v>
      </c>
      <c r="H26425" t="s">
        <v>279</v>
      </c>
      <c r="J26425" t="s">
        <v>14</v>
      </c>
      <c r="K26425">
        <v>59</v>
      </c>
      <c r="L26425" t="s">
        <v>15</v>
      </c>
    </row>
    <row r="26426" spans="1:12">
      <c r="A26426" t="e">
        <f ca="1">E00251531353921</f>
        <v>#NAME?</v>
      </c>
      <c r="B26426">
        <v>744</v>
      </c>
      <c r="C26426" t="s">
        <v>308</v>
      </c>
      <c r="D26426" s="1">
        <v>42608</v>
      </c>
      <c r="F26426">
        <v>1</v>
      </c>
      <c r="G26426">
        <v>37311</v>
      </c>
      <c r="H26426" t="s">
        <v>745</v>
      </c>
      <c r="I26426" t="s">
        <v>56</v>
      </c>
      <c r="J26426" t="s">
        <v>57</v>
      </c>
      <c r="K26426">
        <v>60</v>
      </c>
      <c r="L26426" t="s">
        <v>15</v>
      </c>
    </row>
    <row r="26427" spans="1:12">
      <c r="A26427" t="e">
        <f ca="1">E00251510128221</f>
        <v>#NAME?</v>
      </c>
      <c r="B26427">
        <v>160</v>
      </c>
      <c r="C26427" t="s">
        <v>278</v>
      </c>
      <c r="D26427" s="1">
        <v>42982</v>
      </c>
      <c r="F26427">
        <v>1</v>
      </c>
      <c r="G26427">
        <v>5920</v>
      </c>
      <c r="H26427" t="s">
        <v>417</v>
      </c>
      <c r="J26427" t="s">
        <v>14</v>
      </c>
      <c r="K26427">
        <v>55</v>
      </c>
      <c r="L26427" t="s">
        <v>15</v>
      </c>
    </row>
    <row r="26428" spans="1:12">
      <c r="A26428" t="e">
        <f ca="1">E00251432149421</f>
        <v>#NAME?</v>
      </c>
      <c r="B26428">
        <v>451</v>
      </c>
      <c r="C26428" t="s">
        <v>102</v>
      </c>
      <c r="D26428" s="1">
        <v>42606</v>
      </c>
      <c r="F26428">
        <v>3</v>
      </c>
      <c r="G26428">
        <v>4019</v>
      </c>
      <c r="H26428" t="s">
        <v>26</v>
      </c>
      <c r="J26428" t="s">
        <v>14</v>
      </c>
      <c r="K26428">
        <v>64</v>
      </c>
      <c r="L26428" t="s">
        <v>15</v>
      </c>
    </row>
    <row r="26429" spans="1:12">
      <c r="A26429" t="e">
        <f ca="1">E00251432149421</f>
        <v>#NAME?</v>
      </c>
      <c r="B26429">
        <v>451</v>
      </c>
      <c r="C26429" t="s">
        <v>102</v>
      </c>
      <c r="D26429" s="1">
        <v>42614</v>
      </c>
      <c r="F26429">
        <v>3</v>
      </c>
      <c r="G26429">
        <v>4019</v>
      </c>
      <c r="H26429" t="s">
        <v>26</v>
      </c>
      <c r="J26429" t="s">
        <v>14</v>
      </c>
      <c r="K26429">
        <v>64</v>
      </c>
      <c r="L26429" t="s">
        <v>15</v>
      </c>
    </row>
    <row r="26430" spans="1:12">
      <c r="A26430" t="e">
        <f ca="1">E00251432149421</f>
        <v>#NAME?</v>
      </c>
      <c r="B26430">
        <v>451</v>
      </c>
      <c r="C26430" t="s">
        <v>102</v>
      </c>
      <c r="D26430" s="1">
        <v>42807</v>
      </c>
      <c r="F26430">
        <v>3</v>
      </c>
      <c r="G26430">
        <v>7840</v>
      </c>
      <c r="H26430" t="s">
        <v>55</v>
      </c>
      <c r="J26430" t="s">
        <v>14</v>
      </c>
      <c r="K26430">
        <v>64</v>
      </c>
      <c r="L26430" t="s">
        <v>22</v>
      </c>
    </row>
    <row r="26431" spans="1:12">
      <c r="A26431" t="e">
        <f ca="1">E00251432149421</f>
        <v>#NAME?</v>
      </c>
      <c r="B26431">
        <v>451</v>
      </c>
      <c r="C26431" t="s">
        <v>102</v>
      </c>
      <c r="D26431" s="1">
        <v>43068</v>
      </c>
      <c r="F26431">
        <v>3</v>
      </c>
      <c r="G26431">
        <v>38619</v>
      </c>
      <c r="H26431" t="s">
        <v>299</v>
      </c>
      <c r="J26431" t="s">
        <v>14</v>
      </c>
      <c r="K26431">
        <v>65</v>
      </c>
      <c r="L26431" t="s">
        <v>15</v>
      </c>
    </row>
    <row r="26432" spans="1:12">
      <c r="A26432" t="e">
        <f ca="1">E00251432149421</f>
        <v>#NAME?</v>
      </c>
      <c r="B26432">
        <v>451</v>
      </c>
      <c r="C26432" t="s">
        <v>102</v>
      </c>
      <c r="D26432" s="1">
        <v>41900</v>
      </c>
      <c r="F26432">
        <v>3</v>
      </c>
      <c r="G26432">
        <v>7871</v>
      </c>
      <c r="H26432" t="s">
        <v>674</v>
      </c>
      <c r="J26432" t="s">
        <v>14</v>
      </c>
      <c r="K26432">
        <v>62</v>
      </c>
      <c r="L26432" t="s">
        <v>22</v>
      </c>
    </row>
    <row r="26433" spans="1:12">
      <c r="A26433" t="e">
        <f ca="1">E00251513359021</f>
        <v>#NAME?</v>
      </c>
      <c r="B26433">
        <v>500</v>
      </c>
      <c r="C26433" t="s">
        <v>161</v>
      </c>
      <c r="D26433" s="1">
        <v>42654</v>
      </c>
      <c r="F26433">
        <v>4</v>
      </c>
      <c r="G26433">
        <v>49390</v>
      </c>
      <c r="H26433" t="s">
        <v>59</v>
      </c>
      <c r="J26433" t="s">
        <v>14</v>
      </c>
      <c r="K26433">
        <v>61</v>
      </c>
      <c r="L26433" t="s">
        <v>15</v>
      </c>
    </row>
    <row r="26434" spans="1:12">
      <c r="A26434" t="e">
        <f ca="1">E00251432149421</f>
        <v>#NAME?</v>
      </c>
      <c r="B26434">
        <v>451</v>
      </c>
      <c r="C26434" t="s">
        <v>102</v>
      </c>
      <c r="D26434" s="1">
        <v>42324</v>
      </c>
      <c r="F26434">
        <v>3</v>
      </c>
      <c r="G26434">
        <v>4019</v>
      </c>
      <c r="H26434" t="s">
        <v>26</v>
      </c>
      <c r="J26434" t="s">
        <v>14</v>
      </c>
      <c r="K26434">
        <v>63</v>
      </c>
      <c r="L26434" t="s">
        <v>15</v>
      </c>
    </row>
    <row r="26435" spans="1:12">
      <c r="A26435" t="e">
        <f ca="1">E00251432149421</f>
        <v>#NAME?</v>
      </c>
      <c r="B26435">
        <v>451</v>
      </c>
      <c r="C26435" t="s">
        <v>102</v>
      </c>
      <c r="D26435" s="1">
        <v>42614</v>
      </c>
      <c r="F26435">
        <v>2</v>
      </c>
      <c r="G26435">
        <v>4139</v>
      </c>
      <c r="H26435" t="s">
        <v>300</v>
      </c>
      <c r="J26435" t="s">
        <v>14</v>
      </c>
      <c r="K26435">
        <v>64</v>
      </c>
      <c r="L26435" t="s">
        <v>15</v>
      </c>
    </row>
    <row r="26436" spans="1:12">
      <c r="A26436" t="e">
        <f ca="1">E00251432149421</f>
        <v>#NAME?</v>
      </c>
      <c r="B26436">
        <v>451</v>
      </c>
      <c r="C26436" t="s">
        <v>102</v>
      </c>
      <c r="D26436" s="1">
        <v>43068</v>
      </c>
      <c r="F26436">
        <v>1</v>
      </c>
      <c r="G26436">
        <v>2449</v>
      </c>
      <c r="H26436" t="s">
        <v>53</v>
      </c>
      <c r="J26436" t="s">
        <v>14</v>
      </c>
      <c r="K26436">
        <v>65</v>
      </c>
      <c r="L26436" t="s">
        <v>15</v>
      </c>
    </row>
    <row r="26437" spans="1:12">
      <c r="A26437" t="e">
        <f ca="1">E00251537601921</f>
        <v>#NAME?</v>
      </c>
      <c r="B26437">
        <v>441</v>
      </c>
      <c r="C26437" t="s">
        <v>922</v>
      </c>
      <c r="D26437" s="1">
        <v>41201</v>
      </c>
      <c r="F26437">
        <v>2</v>
      </c>
      <c r="G26437">
        <v>2720</v>
      </c>
      <c r="H26437" t="s">
        <v>65</v>
      </c>
      <c r="J26437" t="s">
        <v>14</v>
      </c>
      <c r="K26437">
        <v>47</v>
      </c>
      <c r="L26437" t="s">
        <v>15</v>
      </c>
    </row>
    <row r="26438" spans="1:12">
      <c r="A26438" t="e">
        <f ca="1">E00251531353921</f>
        <v>#NAME?</v>
      </c>
      <c r="B26438">
        <v>701</v>
      </c>
      <c r="C26438" t="s">
        <v>72</v>
      </c>
      <c r="D26438" s="1">
        <v>42471</v>
      </c>
      <c r="F26438">
        <v>3</v>
      </c>
      <c r="G26438">
        <v>27800</v>
      </c>
      <c r="H26438" t="s">
        <v>145</v>
      </c>
      <c r="J26438" t="s">
        <v>14</v>
      </c>
      <c r="K26438">
        <v>60</v>
      </c>
      <c r="L26438" t="s">
        <v>15</v>
      </c>
    </row>
    <row r="26439" spans="1:12">
      <c r="A26439" t="e">
        <f ca="1">E00251418205021</f>
        <v>#NAME?</v>
      </c>
      <c r="B26439">
        <v>48</v>
      </c>
      <c r="C26439" t="s">
        <v>249</v>
      </c>
      <c r="D26439" s="1">
        <v>42934</v>
      </c>
      <c r="F26439">
        <v>2</v>
      </c>
      <c r="G26439">
        <v>72670</v>
      </c>
      <c r="H26439" t="s">
        <v>223</v>
      </c>
      <c r="J26439" t="s">
        <v>14</v>
      </c>
      <c r="K26439">
        <v>48</v>
      </c>
      <c r="L26439" t="s">
        <v>15</v>
      </c>
    </row>
    <row r="26440" spans="1:12">
      <c r="A26440" t="e">
        <f ca="1">E00251531353921</f>
        <v>#NAME?</v>
      </c>
      <c r="B26440">
        <v>701</v>
      </c>
      <c r="C26440" t="s">
        <v>72</v>
      </c>
      <c r="D26440" s="1">
        <v>41543</v>
      </c>
      <c r="F26440">
        <v>5</v>
      </c>
      <c r="G26440">
        <v>7059</v>
      </c>
      <c r="H26440" t="s">
        <v>230</v>
      </c>
      <c r="J26440" t="s">
        <v>14</v>
      </c>
      <c r="K26440">
        <v>57</v>
      </c>
      <c r="L26440" t="s">
        <v>15</v>
      </c>
    </row>
    <row r="26441" spans="1:12">
      <c r="A26441" t="e">
        <f ca="1">E00251531353921</f>
        <v>#NAME?</v>
      </c>
      <c r="B26441">
        <v>701</v>
      </c>
      <c r="C26441" t="s">
        <v>72</v>
      </c>
      <c r="D26441" s="1">
        <v>41911</v>
      </c>
      <c r="F26441">
        <v>3</v>
      </c>
      <c r="G26441">
        <v>78050</v>
      </c>
      <c r="H26441" t="s">
        <v>197</v>
      </c>
      <c r="J26441" t="s">
        <v>14</v>
      </c>
      <c r="K26441">
        <v>58</v>
      </c>
      <c r="L26441" t="s">
        <v>22</v>
      </c>
    </row>
    <row r="26442" spans="1:12">
      <c r="A26442" t="e">
        <f ca="1">E00251531353921</f>
        <v>#NAME?</v>
      </c>
      <c r="B26442">
        <v>701</v>
      </c>
      <c r="C26442" t="s">
        <v>72</v>
      </c>
      <c r="D26442" s="1">
        <v>42821</v>
      </c>
      <c r="F26442">
        <v>3</v>
      </c>
      <c r="G26442">
        <v>7062</v>
      </c>
      <c r="H26442" t="s">
        <v>97</v>
      </c>
      <c r="J26442" t="s">
        <v>14</v>
      </c>
      <c r="K26442">
        <v>61</v>
      </c>
      <c r="L26442" t="s">
        <v>15</v>
      </c>
    </row>
    <row r="26443" spans="1:12">
      <c r="A26443" t="e">
        <f ca="1">E00251439068821</f>
        <v>#NAME?</v>
      </c>
      <c r="B26443">
        <v>701</v>
      </c>
      <c r="C26443" t="s">
        <v>72</v>
      </c>
      <c r="D26443" s="1">
        <v>42738</v>
      </c>
      <c r="F26443">
        <v>4</v>
      </c>
      <c r="G26443">
        <v>4779</v>
      </c>
      <c r="H26443" t="s">
        <v>231</v>
      </c>
      <c r="J26443" t="s">
        <v>14</v>
      </c>
      <c r="K26443">
        <v>53</v>
      </c>
      <c r="L26443" t="s">
        <v>15</v>
      </c>
    </row>
    <row r="26444" spans="1:12">
      <c r="A26444" t="e">
        <f ca="1">E00251439068821</f>
        <v>#NAME?</v>
      </c>
      <c r="B26444">
        <v>701</v>
      </c>
      <c r="C26444" t="s">
        <v>72</v>
      </c>
      <c r="D26444" s="1">
        <v>41243</v>
      </c>
      <c r="F26444">
        <v>6</v>
      </c>
      <c r="G26444">
        <v>2724</v>
      </c>
      <c r="H26444" t="s">
        <v>73</v>
      </c>
      <c r="J26444" t="s">
        <v>14</v>
      </c>
      <c r="K26444">
        <v>49</v>
      </c>
      <c r="L26444" t="s">
        <v>15</v>
      </c>
    </row>
    <row r="26445" spans="1:12">
      <c r="A26445" t="e">
        <f ca="1">E00251439068821</f>
        <v>#NAME?</v>
      </c>
      <c r="B26445">
        <v>701</v>
      </c>
      <c r="C26445" t="s">
        <v>72</v>
      </c>
      <c r="D26445" s="1">
        <v>42844</v>
      </c>
      <c r="F26445">
        <v>4</v>
      </c>
      <c r="G26445">
        <v>7243</v>
      </c>
      <c r="H26445" t="s">
        <v>42</v>
      </c>
      <c r="J26445" t="s">
        <v>14</v>
      </c>
      <c r="K26445">
        <v>54</v>
      </c>
      <c r="L26445" t="s">
        <v>15</v>
      </c>
    </row>
    <row r="26446" spans="1:12">
      <c r="A26446" t="e">
        <f ca="1">E00251439068821</f>
        <v>#NAME?</v>
      </c>
      <c r="B26446">
        <v>701</v>
      </c>
      <c r="C26446" t="s">
        <v>72</v>
      </c>
      <c r="D26446" s="1">
        <v>42884</v>
      </c>
      <c r="F26446">
        <v>3</v>
      </c>
      <c r="G26446">
        <v>78050</v>
      </c>
      <c r="H26446" t="s">
        <v>197</v>
      </c>
      <c r="J26446" t="s">
        <v>14</v>
      </c>
      <c r="K26446">
        <v>54</v>
      </c>
      <c r="L26446" t="s">
        <v>22</v>
      </c>
    </row>
    <row r="26447" spans="1:12">
      <c r="A26447" t="e">
        <f ca="1">E00251527027521</f>
        <v>#NAME?</v>
      </c>
      <c r="B26447">
        <v>29</v>
      </c>
      <c r="C26447" t="s">
        <v>309</v>
      </c>
      <c r="D26447" s="1">
        <v>41967</v>
      </c>
      <c r="F26447">
        <v>1</v>
      </c>
      <c r="G26447">
        <v>38023</v>
      </c>
      <c r="H26447" t="s">
        <v>17</v>
      </c>
      <c r="J26447" t="s">
        <v>14</v>
      </c>
      <c r="K26447">
        <v>54</v>
      </c>
      <c r="L26447" t="s">
        <v>15</v>
      </c>
    </row>
    <row r="26448" spans="1:12">
      <c r="A26448" t="e">
        <f ca="1">E00251531353921</f>
        <v>#NAME?</v>
      </c>
      <c r="B26448">
        <v>701</v>
      </c>
      <c r="C26448" t="s">
        <v>72</v>
      </c>
      <c r="D26448" s="1">
        <v>42016</v>
      </c>
      <c r="F26448">
        <v>3</v>
      </c>
      <c r="G26448">
        <v>4779</v>
      </c>
      <c r="H26448" t="s">
        <v>231</v>
      </c>
      <c r="J26448" t="s">
        <v>14</v>
      </c>
      <c r="K26448">
        <v>58</v>
      </c>
      <c r="L26448" t="s">
        <v>15</v>
      </c>
    </row>
    <row r="26449" spans="1:12">
      <c r="A26449" t="e">
        <f ca="1">E00251418205021</f>
        <v>#NAME?</v>
      </c>
      <c r="B26449">
        <v>48</v>
      </c>
      <c r="C26449" t="s">
        <v>249</v>
      </c>
      <c r="D26449" s="1">
        <v>41058</v>
      </c>
      <c r="F26449">
        <v>1</v>
      </c>
      <c r="G26449">
        <v>8398</v>
      </c>
      <c r="H26449" t="s">
        <v>139</v>
      </c>
      <c r="J26449" t="s">
        <v>14</v>
      </c>
      <c r="K26449">
        <v>43</v>
      </c>
      <c r="L26449" t="s">
        <v>15</v>
      </c>
    </row>
    <row r="26450" spans="1:12">
      <c r="A26450" t="e">
        <f ca="1">E00251418205021</f>
        <v>#NAME?</v>
      </c>
      <c r="B26450">
        <v>48</v>
      </c>
      <c r="C26450" t="s">
        <v>249</v>
      </c>
      <c r="D26450" s="1">
        <v>42171</v>
      </c>
      <c r="F26450">
        <v>2</v>
      </c>
      <c r="G26450">
        <v>4549</v>
      </c>
      <c r="H26450" t="s">
        <v>69</v>
      </c>
      <c r="J26450" t="s">
        <v>14</v>
      </c>
      <c r="K26450">
        <v>46</v>
      </c>
      <c r="L26450" t="s">
        <v>15</v>
      </c>
    </row>
    <row r="26451" spans="1:12">
      <c r="A26451" t="e">
        <f ca="1">E00251439068821</f>
        <v>#NAME?</v>
      </c>
      <c r="B26451">
        <v>701</v>
      </c>
      <c r="C26451" t="s">
        <v>72</v>
      </c>
      <c r="D26451" s="1">
        <v>42569</v>
      </c>
      <c r="F26451">
        <v>2</v>
      </c>
      <c r="G26451">
        <v>2724</v>
      </c>
      <c r="H26451" t="s">
        <v>73</v>
      </c>
      <c r="J26451" t="s">
        <v>14</v>
      </c>
      <c r="K26451">
        <v>53</v>
      </c>
      <c r="L26451" t="s">
        <v>15</v>
      </c>
    </row>
    <row r="26452" spans="1:12">
      <c r="A26452" t="e">
        <f ca="1">E00251439068821</f>
        <v>#NAME?</v>
      </c>
      <c r="B26452">
        <v>701</v>
      </c>
      <c r="C26452" t="s">
        <v>72</v>
      </c>
      <c r="D26452" s="1">
        <v>42803</v>
      </c>
      <c r="F26452">
        <v>1</v>
      </c>
      <c r="G26452">
        <v>7243</v>
      </c>
      <c r="H26452" t="s">
        <v>42</v>
      </c>
      <c r="J26452" t="s">
        <v>14</v>
      </c>
      <c r="K26452">
        <v>54</v>
      </c>
      <c r="L26452" t="s">
        <v>15</v>
      </c>
    </row>
    <row r="26453" spans="1:12">
      <c r="A26453" t="e">
        <f ca="1">E00251439068821</f>
        <v>#NAME?</v>
      </c>
      <c r="B26453">
        <v>701</v>
      </c>
      <c r="C26453" t="s">
        <v>72</v>
      </c>
      <c r="D26453" s="1">
        <v>42803</v>
      </c>
      <c r="F26453">
        <v>3</v>
      </c>
      <c r="G26453">
        <v>56400</v>
      </c>
      <c r="H26453" t="s">
        <v>91</v>
      </c>
      <c r="J26453" t="s">
        <v>14</v>
      </c>
      <c r="K26453">
        <v>54</v>
      </c>
      <c r="L26453" t="s">
        <v>15</v>
      </c>
    </row>
    <row r="26454" spans="1:12">
      <c r="A26454" t="e">
        <f ca="1">E00251439068821</f>
        <v>#NAME?</v>
      </c>
      <c r="B26454">
        <v>701</v>
      </c>
      <c r="C26454" t="s">
        <v>72</v>
      </c>
      <c r="D26454" s="1">
        <v>42873</v>
      </c>
      <c r="F26454">
        <v>5</v>
      </c>
      <c r="G26454">
        <v>3004</v>
      </c>
      <c r="H26454" t="s">
        <v>104</v>
      </c>
      <c r="J26454" t="s">
        <v>14</v>
      </c>
      <c r="K26454">
        <v>54</v>
      </c>
      <c r="L26454" t="s">
        <v>15</v>
      </c>
    </row>
    <row r="26455" spans="1:12">
      <c r="A26455" t="e">
        <f ca="1">E00251439068821</f>
        <v>#NAME?</v>
      </c>
      <c r="B26455">
        <v>701</v>
      </c>
      <c r="C26455" t="s">
        <v>72</v>
      </c>
      <c r="D26455" s="1">
        <v>42884</v>
      </c>
      <c r="F26455">
        <v>5</v>
      </c>
      <c r="G26455">
        <v>7243</v>
      </c>
      <c r="H26455" t="s">
        <v>42</v>
      </c>
      <c r="J26455" t="s">
        <v>14</v>
      </c>
      <c r="K26455">
        <v>54</v>
      </c>
      <c r="L26455" t="s">
        <v>15</v>
      </c>
    </row>
    <row r="26456" spans="1:12">
      <c r="A26456" t="e">
        <f t="shared" ref="A26456:A26461" ca="1" si="239">E00251531865821</f>
        <v>#NAME?</v>
      </c>
      <c r="B26456">
        <v>702</v>
      </c>
      <c r="C26456" t="s">
        <v>293</v>
      </c>
      <c r="D26456" s="1">
        <v>41347</v>
      </c>
      <c r="F26456">
        <v>5</v>
      </c>
      <c r="G26456">
        <v>6929</v>
      </c>
      <c r="H26456" t="s">
        <v>36</v>
      </c>
      <c r="J26456" t="s">
        <v>14</v>
      </c>
      <c r="K26456">
        <v>52</v>
      </c>
      <c r="L26456" t="s">
        <v>15</v>
      </c>
    </row>
    <row r="26457" spans="1:12">
      <c r="A26457" t="e">
        <f t="shared" ca="1" si="239"/>
        <v>#NAME?</v>
      </c>
      <c r="B26457">
        <v>702</v>
      </c>
      <c r="C26457" t="s">
        <v>293</v>
      </c>
      <c r="D26457" s="1">
        <v>42033</v>
      </c>
      <c r="F26457">
        <v>1</v>
      </c>
      <c r="G26457">
        <v>7273</v>
      </c>
      <c r="H26457" t="s">
        <v>543</v>
      </c>
      <c r="J26457" t="s">
        <v>14</v>
      </c>
      <c r="K26457">
        <v>54</v>
      </c>
      <c r="L26457" t="s">
        <v>15</v>
      </c>
    </row>
    <row r="26458" spans="1:12">
      <c r="A26458" t="e">
        <f t="shared" ca="1" si="239"/>
        <v>#NAME?</v>
      </c>
      <c r="B26458">
        <v>702</v>
      </c>
      <c r="C26458" t="s">
        <v>293</v>
      </c>
      <c r="D26458" s="1">
        <v>42325</v>
      </c>
      <c r="F26458">
        <v>3</v>
      </c>
      <c r="G26458">
        <v>2724</v>
      </c>
      <c r="H26458" t="s">
        <v>73</v>
      </c>
      <c r="J26458" t="s">
        <v>14</v>
      </c>
      <c r="K26458">
        <v>54</v>
      </c>
      <c r="L26458" t="s">
        <v>15</v>
      </c>
    </row>
    <row r="26459" spans="1:12">
      <c r="A26459" t="e">
        <f t="shared" ca="1" si="239"/>
        <v>#NAME?</v>
      </c>
      <c r="B26459">
        <v>702</v>
      </c>
      <c r="C26459" t="s">
        <v>293</v>
      </c>
      <c r="D26459" s="1">
        <v>42410</v>
      </c>
      <c r="F26459">
        <v>1</v>
      </c>
      <c r="G26459">
        <v>7062</v>
      </c>
      <c r="H26459" t="s">
        <v>97</v>
      </c>
      <c r="J26459" t="s">
        <v>14</v>
      </c>
      <c r="K26459">
        <v>55</v>
      </c>
      <c r="L26459" t="s">
        <v>15</v>
      </c>
    </row>
    <row r="26460" spans="1:12">
      <c r="A26460" t="e">
        <f t="shared" ca="1" si="239"/>
        <v>#NAME?</v>
      </c>
      <c r="B26460">
        <v>702</v>
      </c>
      <c r="C26460" t="s">
        <v>293</v>
      </c>
      <c r="D26460" s="1">
        <v>42410</v>
      </c>
      <c r="F26460">
        <v>3</v>
      </c>
      <c r="G26460">
        <v>27800</v>
      </c>
      <c r="H26460" t="s">
        <v>145</v>
      </c>
      <c r="J26460" t="s">
        <v>14</v>
      </c>
      <c r="K26460">
        <v>55</v>
      </c>
      <c r="L26460" t="s">
        <v>15</v>
      </c>
    </row>
    <row r="26461" spans="1:12">
      <c r="A26461" t="e">
        <f t="shared" ca="1" si="239"/>
        <v>#NAME?</v>
      </c>
      <c r="B26461">
        <v>702</v>
      </c>
      <c r="C26461" t="s">
        <v>293</v>
      </c>
      <c r="D26461" s="1">
        <v>42410</v>
      </c>
      <c r="F26461">
        <v>6</v>
      </c>
      <c r="G26461">
        <v>7273</v>
      </c>
      <c r="H26461" t="s">
        <v>543</v>
      </c>
      <c r="J26461" t="s">
        <v>14</v>
      </c>
      <c r="K26461">
        <v>55</v>
      </c>
      <c r="L26461" t="s">
        <v>15</v>
      </c>
    </row>
    <row r="26462" spans="1:12">
      <c r="A26462" t="e">
        <f ca="1">E00251510702121</f>
        <v>#NAME?</v>
      </c>
      <c r="B26462">
        <v>104</v>
      </c>
      <c r="C26462" t="s">
        <v>88</v>
      </c>
      <c r="D26462" s="1">
        <v>41831</v>
      </c>
      <c r="F26462">
        <v>2</v>
      </c>
      <c r="G26462">
        <v>49390</v>
      </c>
      <c r="H26462" t="s">
        <v>59</v>
      </c>
      <c r="J26462" t="s">
        <v>14</v>
      </c>
      <c r="K26462">
        <v>45</v>
      </c>
      <c r="L26462" t="s">
        <v>15</v>
      </c>
    </row>
    <row r="26463" spans="1:12">
      <c r="A26463" t="e">
        <f ca="1">E00251510702121</f>
        <v>#NAME?</v>
      </c>
      <c r="B26463">
        <v>104</v>
      </c>
      <c r="C26463" t="s">
        <v>88</v>
      </c>
      <c r="D26463" s="1">
        <v>42075</v>
      </c>
      <c r="F26463">
        <v>1</v>
      </c>
      <c r="G26463">
        <v>49390</v>
      </c>
      <c r="H26463" t="s">
        <v>59</v>
      </c>
      <c r="J26463" t="s">
        <v>14</v>
      </c>
      <c r="K26463">
        <v>46</v>
      </c>
      <c r="L26463" t="s">
        <v>15</v>
      </c>
    </row>
    <row r="26464" spans="1:12">
      <c r="A26464" t="e">
        <f ca="1">E00251429178821</f>
        <v>#NAME?</v>
      </c>
      <c r="B26464">
        <v>285</v>
      </c>
      <c r="C26464" t="s">
        <v>117</v>
      </c>
      <c r="D26464" s="1">
        <v>42781</v>
      </c>
      <c r="F26464">
        <v>1</v>
      </c>
      <c r="G26464">
        <v>53081</v>
      </c>
      <c r="H26464" t="s">
        <v>456</v>
      </c>
      <c r="J26464" t="s">
        <v>14</v>
      </c>
      <c r="K26464">
        <v>58</v>
      </c>
      <c r="L26464" t="s">
        <v>15</v>
      </c>
    </row>
    <row r="26465" spans="1:12">
      <c r="A26465" t="e">
        <f ca="1">E00251430366921</f>
        <v>#NAME?</v>
      </c>
      <c r="B26465">
        <v>489</v>
      </c>
      <c r="C26465" t="s">
        <v>100</v>
      </c>
      <c r="D26465" s="1">
        <v>41149</v>
      </c>
      <c r="F26465">
        <v>2</v>
      </c>
      <c r="G26465">
        <v>4019</v>
      </c>
      <c r="H26465" t="s">
        <v>26</v>
      </c>
      <c r="J26465" t="s">
        <v>14</v>
      </c>
      <c r="K26465">
        <v>49</v>
      </c>
      <c r="L26465" t="s">
        <v>15</v>
      </c>
    </row>
    <row r="26466" spans="1:12">
      <c r="A26466" t="e">
        <f ca="1">E00251513292821</f>
        <v>#NAME?</v>
      </c>
      <c r="B26466">
        <v>467</v>
      </c>
      <c r="C26466" t="s">
        <v>232</v>
      </c>
      <c r="D26466" s="1">
        <v>40990</v>
      </c>
      <c r="F26466">
        <v>1</v>
      </c>
      <c r="G26466">
        <v>5699</v>
      </c>
      <c r="H26466" t="s">
        <v>329</v>
      </c>
      <c r="J26466" t="s">
        <v>14</v>
      </c>
      <c r="K26466">
        <v>53</v>
      </c>
      <c r="L26466" t="s">
        <v>15</v>
      </c>
    </row>
    <row r="26467" spans="1:12">
      <c r="A26467" t="e">
        <f ca="1">E00251513292821</f>
        <v>#NAME?</v>
      </c>
      <c r="B26467">
        <v>467</v>
      </c>
      <c r="C26467" t="s">
        <v>232</v>
      </c>
      <c r="D26467" s="1">
        <v>41047</v>
      </c>
      <c r="F26467">
        <v>4</v>
      </c>
      <c r="G26467">
        <v>3540</v>
      </c>
      <c r="H26467" t="s">
        <v>436</v>
      </c>
      <c r="J26467" t="s">
        <v>14</v>
      </c>
      <c r="K26467">
        <v>53</v>
      </c>
      <c r="L26467" t="s">
        <v>15</v>
      </c>
    </row>
    <row r="26468" spans="1:12">
      <c r="A26468" t="e">
        <f ca="1">E00251430366921</f>
        <v>#NAME?</v>
      </c>
      <c r="B26468">
        <v>489</v>
      </c>
      <c r="C26468" t="s">
        <v>100</v>
      </c>
      <c r="D26468" s="1">
        <v>42528</v>
      </c>
      <c r="F26468">
        <v>2</v>
      </c>
      <c r="G26468">
        <v>38023</v>
      </c>
      <c r="H26468" t="s">
        <v>17</v>
      </c>
      <c r="J26468" t="s">
        <v>14</v>
      </c>
      <c r="K26468">
        <v>52</v>
      </c>
      <c r="L26468" t="s">
        <v>15</v>
      </c>
    </row>
    <row r="26469" spans="1:12">
      <c r="A26469" t="e">
        <f ca="1">E00251430366921</f>
        <v>#NAME?</v>
      </c>
      <c r="B26469">
        <v>489</v>
      </c>
      <c r="C26469" t="s">
        <v>100</v>
      </c>
      <c r="D26469" s="1">
        <v>42656</v>
      </c>
      <c r="F26469">
        <v>2</v>
      </c>
      <c r="G26469">
        <v>4549</v>
      </c>
      <c r="H26469" t="s">
        <v>69</v>
      </c>
      <c r="J26469" t="s">
        <v>14</v>
      </c>
      <c r="K26469">
        <v>53</v>
      </c>
      <c r="L26469" t="s">
        <v>15</v>
      </c>
    </row>
    <row r="26470" spans="1:12">
      <c r="A26470" t="e">
        <f ca="1">E00251532063221</f>
        <v>#NAME?</v>
      </c>
      <c r="B26470">
        <v>447</v>
      </c>
      <c r="C26470" t="s">
        <v>262</v>
      </c>
      <c r="D26470" s="1">
        <v>42475</v>
      </c>
      <c r="F26470">
        <v>1</v>
      </c>
      <c r="G26470">
        <v>78057</v>
      </c>
      <c r="H26470" t="s">
        <v>140</v>
      </c>
      <c r="J26470" t="s">
        <v>14</v>
      </c>
      <c r="K26470">
        <v>51</v>
      </c>
      <c r="L26470" t="s">
        <v>22</v>
      </c>
    </row>
    <row r="26471" spans="1:12">
      <c r="A26471" t="e">
        <f ca="1">E00251532063221</f>
        <v>#NAME?</v>
      </c>
      <c r="B26471">
        <v>447</v>
      </c>
      <c r="C26471" t="s">
        <v>262</v>
      </c>
      <c r="D26471" s="1">
        <v>42860</v>
      </c>
      <c r="F26471">
        <v>2</v>
      </c>
      <c r="G26471">
        <v>78057</v>
      </c>
      <c r="H26471" t="s">
        <v>140</v>
      </c>
      <c r="J26471" t="s">
        <v>14</v>
      </c>
      <c r="K26471">
        <v>52</v>
      </c>
      <c r="L26471" t="s">
        <v>22</v>
      </c>
    </row>
    <row r="26472" spans="1:12">
      <c r="A26472" t="e">
        <f ca="1">E00251430366921</f>
        <v>#NAME?</v>
      </c>
      <c r="B26472">
        <v>489</v>
      </c>
      <c r="C26472" t="s">
        <v>100</v>
      </c>
      <c r="D26472" s="1">
        <v>42986</v>
      </c>
      <c r="F26472">
        <v>1</v>
      </c>
      <c r="G26472">
        <v>486</v>
      </c>
      <c r="H26472" t="s">
        <v>39</v>
      </c>
      <c r="J26472" t="s">
        <v>14</v>
      </c>
      <c r="K26472">
        <v>54</v>
      </c>
      <c r="L26472" t="s">
        <v>15</v>
      </c>
    </row>
    <row r="26473" spans="1:12">
      <c r="A26473" t="e">
        <f ca="1">E00251439068821</f>
        <v>#NAME?</v>
      </c>
      <c r="B26473">
        <v>701</v>
      </c>
      <c r="C26473" t="s">
        <v>72</v>
      </c>
      <c r="D26473" s="1">
        <v>42899</v>
      </c>
      <c r="F26473">
        <v>5</v>
      </c>
      <c r="G26473">
        <v>3004</v>
      </c>
      <c r="H26473" t="s">
        <v>104</v>
      </c>
      <c r="J26473" t="s">
        <v>14</v>
      </c>
      <c r="K26473">
        <v>54</v>
      </c>
      <c r="L26473" t="s">
        <v>15</v>
      </c>
    </row>
    <row r="26474" spans="1:12">
      <c r="A26474" t="e">
        <f ca="1">E00251532063221</f>
        <v>#NAME?</v>
      </c>
      <c r="B26474">
        <v>447</v>
      </c>
      <c r="C26474" t="s">
        <v>262</v>
      </c>
      <c r="D26474" s="1">
        <v>43046</v>
      </c>
      <c r="F26474">
        <v>1</v>
      </c>
      <c r="G26474">
        <v>1101</v>
      </c>
      <c r="H26474" t="s">
        <v>220</v>
      </c>
      <c r="J26474" t="s">
        <v>14</v>
      </c>
      <c r="K26474">
        <v>53</v>
      </c>
      <c r="L26474" t="s">
        <v>15</v>
      </c>
    </row>
    <row r="26475" spans="1:12">
      <c r="A26475" t="e">
        <f ca="1">E00251532063221</f>
        <v>#NAME?</v>
      </c>
      <c r="B26475">
        <v>447</v>
      </c>
      <c r="C26475" t="s">
        <v>262</v>
      </c>
      <c r="D26475" s="1">
        <v>43046</v>
      </c>
      <c r="F26475">
        <v>3</v>
      </c>
      <c r="G26475">
        <v>4778</v>
      </c>
      <c r="H26475" t="s">
        <v>1000</v>
      </c>
      <c r="J26475" t="s">
        <v>14</v>
      </c>
      <c r="K26475">
        <v>53</v>
      </c>
      <c r="L26475" t="s">
        <v>15</v>
      </c>
    </row>
    <row r="26476" spans="1:12">
      <c r="A26476" t="e">
        <f ca="1">E00251532063221</f>
        <v>#NAME?</v>
      </c>
      <c r="B26476">
        <v>447</v>
      </c>
      <c r="C26476" t="s">
        <v>262</v>
      </c>
      <c r="D26476" s="1">
        <v>43089</v>
      </c>
      <c r="F26476">
        <v>1</v>
      </c>
      <c r="G26476">
        <v>2113</v>
      </c>
      <c r="H26476" t="s">
        <v>579</v>
      </c>
      <c r="J26476" t="s">
        <v>14</v>
      </c>
      <c r="K26476">
        <v>53</v>
      </c>
      <c r="L26476" t="s">
        <v>15</v>
      </c>
    </row>
    <row r="26477" spans="1:12">
      <c r="A26477" t="e">
        <f ca="1">E00251532063221</f>
        <v>#NAME?</v>
      </c>
      <c r="B26477">
        <v>447</v>
      </c>
      <c r="C26477" t="s">
        <v>262</v>
      </c>
      <c r="D26477" s="1">
        <v>43089</v>
      </c>
      <c r="F26477">
        <v>2</v>
      </c>
      <c r="G26477">
        <v>1101</v>
      </c>
      <c r="H26477" t="s">
        <v>220</v>
      </c>
      <c r="J26477" t="s">
        <v>14</v>
      </c>
      <c r="K26477">
        <v>53</v>
      </c>
      <c r="L26477" t="s">
        <v>15</v>
      </c>
    </row>
    <row r="26478" spans="1:12">
      <c r="A26478" t="e">
        <f ca="1">E00251526894021</f>
        <v>#NAME?</v>
      </c>
      <c r="B26478">
        <v>28</v>
      </c>
      <c r="C26478" t="s">
        <v>153</v>
      </c>
      <c r="D26478" s="1">
        <v>41822</v>
      </c>
      <c r="F26478">
        <v>1</v>
      </c>
      <c r="G26478">
        <v>2729</v>
      </c>
      <c r="H26478" t="s">
        <v>115</v>
      </c>
      <c r="J26478" t="s">
        <v>14</v>
      </c>
      <c r="K26478">
        <v>51</v>
      </c>
      <c r="L26478" t="s">
        <v>15</v>
      </c>
    </row>
    <row r="26479" spans="1:12">
      <c r="A26479" t="e">
        <f ca="1">E00251531865821</f>
        <v>#NAME?</v>
      </c>
      <c r="B26479">
        <v>702</v>
      </c>
      <c r="C26479" t="s">
        <v>293</v>
      </c>
      <c r="D26479" s="1">
        <v>42863</v>
      </c>
      <c r="F26479">
        <v>1</v>
      </c>
      <c r="G26479">
        <v>71984</v>
      </c>
      <c r="H26479" t="s">
        <v>1099</v>
      </c>
      <c r="J26479" t="s">
        <v>14</v>
      </c>
      <c r="K26479">
        <v>56</v>
      </c>
      <c r="L26479" t="s">
        <v>15</v>
      </c>
    </row>
    <row r="26480" spans="1:12">
      <c r="A26480" t="e">
        <f ca="1">E00251513359021</f>
        <v>#NAME?</v>
      </c>
      <c r="B26480">
        <v>500</v>
      </c>
      <c r="C26480" t="s">
        <v>161</v>
      </c>
      <c r="D26480" s="1">
        <v>41382</v>
      </c>
      <c r="F26480">
        <v>1</v>
      </c>
      <c r="G26480">
        <v>1739</v>
      </c>
      <c r="H26480" t="s">
        <v>286</v>
      </c>
      <c r="J26480" t="s">
        <v>14</v>
      </c>
      <c r="K26480">
        <v>58</v>
      </c>
      <c r="L26480" t="s">
        <v>15</v>
      </c>
    </row>
    <row r="26481" spans="1:12">
      <c r="A26481" t="e">
        <f ca="1">E00251513359021</f>
        <v>#NAME?</v>
      </c>
      <c r="B26481">
        <v>500</v>
      </c>
      <c r="C26481" t="s">
        <v>161</v>
      </c>
      <c r="D26481" s="1">
        <v>41610</v>
      </c>
      <c r="F26481">
        <v>1</v>
      </c>
      <c r="G26481">
        <v>71940</v>
      </c>
      <c r="H26481" t="s">
        <v>135</v>
      </c>
      <c r="J26481" t="s">
        <v>14</v>
      </c>
      <c r="K26481">
        <v>58</v>
      </c>
      <c r="L26481" t="s">
        <v>15</v>
      </c>
    </row>
    <row r="26482" spans="1:12">
      <c r="A26482" t="e">
        <f ca="1">E00251513359021</f>
        <v>#NAME?</v>
      </c>
      <c r="B26482">
        <v>500</v>
      </c>
      <c r="C26482" t="s">
        <v>161</v>
      </c>
      <c r="D26482" s="1">
        <v>41844</v>
      </c>
      <c r="F26482">
        <v>2</v>
      </c>
      <c r="G26482">
        <v>60090</v>
      </c>
      <c r="H26482" t="s">
        <v>181</v>
      </c>
      <c r="J26482" t="s">
        <v>14</v>
      </c>
      <c r="K26482">
        <v>59</v>
      </c>
      <c r="L26482" t="s">
        <v>15</v>
      </c>
    </row>
    <row r="26483" spans="1:12">
      <c r="A26483" t="e">
        <f ca="1">E00251532320621</f>
        <v>#NAME?</v>
      </c>
      <c r="B26483">
        <v>7505</v>
      </c>
      <c r="C26483" t="s">
        <v>209</v>
      </c>
      <c r="D26483" s="1">
        <v>41976</v>
      </c>
      <c r="F26483">
        <v>1</v>
      </c>
      <c r="G26483">
        <v>6929</v>
      </c>
      <c r="H26483" t="s">
        <v>36</v>
      </c>
      <c r="J26483" t="s">
        <v>14</v>
      </c>
      <c r="K26483">
        <v>46</v>
      </c>
      <c r="L26483" t="s">
        <v>15</v>
      </c>
    </row>
    <row r="26484" spans="1:12">
      <c r="A26484" t="e">
        <f ca="1">E00251513359021</f>
        <v>#NAME?</v>
      </c>
      <c r="B26484">
        <v>500</v>
      </c>
      <c r="C26484" t="s">
        <v>161</v>
      </c>
      <c r="D26484" s="1">
        <v>42292</v>
      </c>
      <c r="F26484">
        <v>1</v>
      </c>
      <c r="G26484">
        <v>5715</v>
      </c>
      <c r="H26484" t="s">
        <v>254</v>
      </c>
      <c r="J26484" t="s">
        <v>14</v>
      </c>
      <c r="K26484">
        <v>60</v>
      </c>
      <c r="L26484" t="s">
        <v>15</v>
      </c>
    </row>
    <row r="26485" spans="1:12">
      <c r="A26485" t="e">
        <f ca="1">E00251537601921</f>
        <v>#NAME?</v>
      </c>
      <c r="B26485">
        <v>441</v>
      </c>
      <c r="C26485" t="s">
        <v>922</v>
      </c>
      <c r="D26485" s="1">
        <v>41382</v>
      </c>
      <c r="F26485">
        <v>2</v>
      </c>
      <c r="G26485">
        <v>7868</v>
      </c>
      <c r="H26485" t="s">
        <v>1251</v>
      </c>
      <c r="J26485" t="s">
        <v>14</v>
      </c>
      <c r="K26485">
        <v>48</v>
      </c>
      <c r="L26485" t="s">
        <v>22</v>
      </c>
    </row>
    <row r="26486" spans="1:12">
      <c r="A26486" t="e">
        <f ca="1">E00251429178821</f>
        <v>#NAME?</v>
      </c>
      <c r="B26486">
        <v>285</v>
      </c>
      <c r="C26486" t="s">
        <v>117</v>
      </c>
      <c r="D26486" s="1">
        <v>41591</v>
      </c>
      <c r="F26486">
        <v>1</v>
      </c>
      <c r="G26486">
        <v>30000</v>
      </c>
      <c r="H26486" t="s">
        <v>144</v>
      </c>
      <c r="J26486" t="s">
        <v>14</v>
      </c>
      <c r="K26486">
        <v>55</v>
      </c>
      <c r="L26486" t="s">
        <v>15</v>
      </c>
    </row>
    <row r="26487" spans="1:12">
      <c r="A26487" t="e">
        <f ca="1">E00251439068821</f>
        <v>#NAME?</v>
      </c>
      <c r="B26487">
        <v>701</v>
      </c>
      <c r="C26487" t="s">
        <v>72</v>
      </c>
      <c r="D26487" s="1">
        <v>41243</v>
      </c>
      <c r="F26487">
        <v>2</v>
      </c>
      <c r="G26487">
        <v>56400</v>
      </c>
      <c r="H26487" t="s">
        <v>91</v>
      </c>
      <c r="J26487" t="s">
        <v>14</v>
      </c>
      <c r="K26487">
        <v>49</v>
      </c>
      <c r="L26487" t="s">
        <v>15</v>
      </c>
    </row>
    <row r="26488" spans="1:12">
      <c r="A26488" t="e">
        <f ca="1">E00251439068821</f>
        <v>#NAME?</v>
      </c>
      <c r="B26488">
        <v>701</v>
      </c>
      <c r="C26488" t="s">
        <v>72</v>
      </c>
      <c r="D26488" s="1">
        <v>42899</v>
      </c>
      <c r="F26488">
        <v>1</v>
      </c>
      <c r="G26488">
        <v>2724</v>
      </c>
      <c r="H26488" t="s">
        <v>73</v>
      </c>
      <c r="J26488" t="s">
        <v>14</v>
      </c>
      <c r="K26488">
        <v>54</v>
      </c>
      <c r="L26488" t="s">
        <v>15</v>
      </c>
    </row>
    <row r="26489" spans="1:12">
      <c r="A26489" t="e">
        <f ca="1">E00251617721821</f>
        <v>#NAME?</v>
      </c>
      <c r="B26489">
        <v>184</v>
      </c>
      <c r="C26489" t="s">
        <v>290</v>
      </c>
      <c r="D26489" s="1">
        <v>41320</v>
      </c>
      <c r="F26489">
        <v>2</v>
      </c>
      <c r="G26489">
        <v>4019</v>
      </c>
      <c r="H26489" t="s">
        <v>26</v>
      </c>
      <c r="J26489" t="s">
        <v>14</v>
      </c>
      <c r="K26489">
        <v>39</v>
      </c>
      <c r="L26489" t="s">
        <v>15</v>
      </c>
    </row>
    <row r="26490" spans="1:12">
      <c r="A26490" t="e">
        <f ca="1">E00251617721821</f>
        <v>#NAME?</v>
      </c>
      <c r="B26490">
        <v>184</v>
      </c>
      <c r="C26490" t="s">
        <v>290</v>
      </c>
      <c r="D26490" s="1">
        <v>41954</v>
      </c>
      <c r="F26490">
        <v>1</v>
      </c>
      <c r="G26490">
        <v>4019</v>
      </c>
      <c r="H26490" t="s">
        <v>26</v>
      </c>
      <c r="J26490" t="s">
        <v>14</v>
      </c>
      <c r="K26490">
        <v>41</v>
      </c>
      <c r="L26490" t="s">
        <v>15</v>
      </c>
    </row>
    <row r="26491" spans="1:12">
      <c r="A26491" t="e">
        <f ca="1">E00251617721821</f>
        <v>#NAME?</v>
      </c>
      <c r="B26491">
        <v>184</v>
      </c>
      <c r="C26491" t="s">
        <v>290</v>
      </c>
      <c r="D26491" s="1">
        <v>42234</v>
      </c>
      <c r="F26491">
        <v>1</v>
      </c>
      <c r="G26491">
        <v>5283</v>
      </c>
      <c r="H26491" t="s">
        <v>1512</v>
      </c>
      <c r="J26491" t="s">
        <v>14</v>
      </c>
      <c r="K26491">
        <v>42</v>
      </c>
      <c r="L26491" t="s">
        <v>15</v>
      </c>
    </row>
    <row r="26492" spans="1:12">
      <c r="A26492" t="e">
        <f ca="1">E00251617721821</f>
        <v>#NAME?</v>
      </c>
      <c r="B26492">
        <v>184</v>
      </c>
      <c r="C26492" t="s">
        <v>290</v>
      </c>
      <c r="D26492" s="1">
        <v>42774</v>
      </c>
      <c r="F26492">
        <v>3</v>
      </c>
      <c r="G26492">
        <v>4019</v>
      </c>
      <c r="H26492" t="s">
        <v>26</v>
      </c>
      <c r="J26492" t="s">
        <v>14</v>
      </c>
      <c r="K26492">
        <v>43</v>
      </c>
      <c r="L26492" t="s">
        <v>15</v>
      </c>
    </row>
    <row r="26493" spans="1:12">
      <c r="A26493" t="e">
        <f ca="1">E00251527027521</f>
        <v>#NAME?</v>
      </c>
      <c r="B26493">
        <v>29</v>
      </c>
      <c r="C26493" t="s">
        <v>309</v>
      </c>
      <c r="D26493" s="1">
        <v>41694</v>
      </c>
      <c r="F26493">
        <v>3</v>
      </c>
      <c r="G26493">
        <v>2809</v>
      </c>
      <c r="H26493" t="s">
        <v>90</v>
      </c>
      <c r="J26493" t="s">
        <v>14</v>
      </c>
      <c r="K26493">
        <v>53</v>
      </c>
      <c r="L26493" t="s">
        <v>15</v>
      </c>
    </row>
    <row r="26494" spans="1:12">
      <c r="A26494" t="e">
        <f ca="1">E00251527027521</f>
        <v>#NAME?</v>
      </c>
      <c r="B26494">
        <v>29</v>
      </c>
      <c r="C26494" t="s">
        <v>309</v>
      </c>
      <c r="D26494" s="1">
        <v>41823</v>
      </c>
      <c r="F26494">
        <v>2</v>
      </c>
      <c r="G26494">
        <v>2720</v>
      </c>
      <c r="H26494" t="s">
        <v>65</v>
      </c>
      <c r="J26494" t="s">
        <v>14</v>
      </c>
      <c r="K26494">
        <v>54</v>
      </c>
      <c r="L26494" t="s">
        <v>15</v>
      </c>
    </row>
    <row r="26495" spans="1:12">
      <c r="A26495" t="e">
        <f ca="1">E00251527027521</f>
        <v>#NAME?</v>
      </c>
      <c r="B26495">
        <v>29</v>
      </c>
      <c r="C26495" t="s">
        <v>309</v>
      </c>
      <c r="D26495" s="1">
        <v>41991</v>
      </c>
      <c r="F26495">
        <v>1</v>
      </c>
      <c r="G26495">
        <v>72751</v>
      </c>
      <c r="H26495" t="s">
        <v>1059</v>
      </c>
      <c r="J26495" t="s">
        <v>14</v>
      </c>
      <c r="K26495">
        <v>54</v>
      </c>
      <c r="L26495" t="s">
        <v>15</v>
      </c>
    </row>
    <row r="26496" spans="1:12">
      <c r="A26496" t="e">
        <f ca="1">E00251531353921</f>
        <v>#NAME?</v>
      </c>
      <c r="B26496">
        <v>701</v>
      </c>
      <c r="C26496" t="s">
        <v>72</v>
      </c>
      <c r="D26496" s="1">
        <v>41296</v>
      </c>
      <c r="F26496">
        <v>1</v>
      </c>
      <c r="G26496">
        <v>78050</v>
      </c>
      <c r="H26496" t="s">
        <v>197</v>
      </c>
      <c r="J26496" t="s">
        <v>14</v>
      </c>
      <c r="K26496">
        <v>56</v>
      </c>
      <c r="L26496" t="s">
        <v>22</v>
      </c>
    </row>
    <row r="26497" spans="1:12">
      <c r="A26497" t="e">
        <f ca="1">E00251531353921</f>
        <v>#NAME?</v>
      </c>
      <c r="B26497">
        <v>701</v>
      </c>
      <c r="C26497" t="s">
        <v>72</v>
      </c>
      <c r="D26497" s="1">
        <v>41316</v>
      </c>
      <c r="F26497">
        <v>1</v>
      </c>
      <c r="G26497">
        <v>463</v>
      </c>
      <c r="H26497" t="s">
        <v>259</v>
      </c>
      <c r="J26497" t="s">
        <v>14</v>
      </c>
      <c r="K26497">
        <v>56</v>
      </c>
      <c r="L26497" t="s">
        <v>15</v>
      </c>
    </row>
    <row r="26498" spans="1:12">
      <c r="A26498" t="e">
        <f ca="1">E00251531353921</f>
        <v>#NAME?</v>
      </c>
      <c r="B26498">
        <v>701</v>
      </c>
      <c r="C26498" t="s">
        <v>72</v>
      </c>
      <c r="D26498" s="1">
        <v>41522</v>
      </c>
      <c r="F26498">
        <v>3</v>
      </c>
      <c r="G26498">
        <v>78050</v>
      </c>
      <c r="H26498" t="s">
        <v>197</v>
      </c>
      <c r="J26498" t="s">
        <v>14</v>
      </c>
      <c r="K26498">
        <v>57</v>
      </c>
      <c r="L26498" t="s">
        <v>22</v>
      </c>
    </row>
    <row r="26499" spans="1:12">
      <c r="A26499" t="e">
        <f ca="1">E00251527027521</f>
        <v>#NAME?</v>
      </c>
      <c r="B26499">
        <v>4991</v>
      </c>
      <c r="C26499" t="s">
        <v>838</v>
      </c>
      <c r="D26499" s="1">
        <v>42062</v>
      </c>
      <c r="F26499">
        <v>1</v>
      </c>
      <c r="G26499">
        <v>7295</v>
      </c>
      <c r="H26499" t="s">
        <v>76</v>
      </c>
      <c r="I26499" t="s">
        <v>148</v>
      </c>
      <c r="J26499" t="s">
        <v>57</v>
      </c>
      <c r="K26499">
        <v>54</v>
      </c>
      <c r="L26499" t="s">
        <v>15</v>
      </c>
    </row>
    <row r="26500" spans="1:12">
      <c r="A26500" t="e">
        <f ca="1">E00251531353921</f>
        <v>#NAME?</v>
      </c>
      <c r="B26500">
        <v>701</v>
      </c>
      <c r="C26500" t="s">
        <v>72</v>
      </c>
      <c r="D26500" s="1">
        <v>41897</v>
      </c>
      <c r="F26500">
        <v>4</v>
      </c>
      <c r="G26500">
        <v>7059</v>
      </c>
      <c r="H26500" t="s">
        <v>230</v>
      </c>
      <c r="J26500" t="s">
        <v>14</v>
      </c>
      <c r="K26500">
        <v>58</v>
      </c>
      <c r="L26500" t="s">
        <v>15</v>
      </c>
    </row>
    <row r="26501" spans="1:12">
      <c r="A26501" t="e">
        <f ca="1">E00251531353921</f>
        <v>#NAME?</v>
      </c>
      <c r="B26501">
        <v>701</v>
      </c>
      <c r="C26501" t="s">
        <v>72</v>
      </c>
      <c r="D26501" s="1">
        <v>41905</v>
      </c>
      <c r="F26501">
        <v>1</v>
      </c>
      <c r="G26501">
        <v>36240</v>
      </c>
      <c r="H26501" t="s">
        <v>279</v>
      </c>
      <c r="J26501" t="s">
        <v>14</v>
      </c>
      <c r="K26501">
        <v>58</v>
      </c>
      <c r="L26501" t="s">
        <v>15</v>
      </c>
    </row>
    <row r="26502" spans="1:12">
      <c r="A26502" t="e">
        <f ca="1">E00251531353921</f>
        <v>#NAME?</v>
      </c>
      <c r="B26502">
        <v>701</v>
      </c>
      <c r="C26502" t="s">
        <v>72</v>
      </c>
      <c r="D26502" s="1">
        <v>42086</v>
      </c>
      <c r="F26502">
        <v>1</v>
      </c>
      <c r="G26502">
        <v>27800</v>
      </c>
      <c r="H26502" t="s">
        <v>145</v>
      </c>
      <c r="J26502" t="s">
        <v>14</v>
      </c>
      <c r="K26502">
        <v>59</v>
      </c>
      <c r="L26502" t="s">
        <v>15</v>
      </c>
    </row>
    <row r="26503" spans="1:12">
      <c r="A26503" t="e">
        <f ca="1">E00251531353921</f>
        <v>#NAME?</v>
      </c>
      <c r="B26503">
        <v>701</v>
      </c>
      <c r="C26503" t="s">
        <v>72</v>
      </c>
      <c r="D26503" s="1">
        <v>42086</v>
      </c>
      <c r="F26503">
        <v>6</v>
      </c>
      <c r="G26503">
        <v>78050</v>
      </c>
      <c r="H26503" t="s">
        <v>197</v>
      </c>
      <c r="J26503" t="s">
        <v>14</v>
      </c>
      <c r="K26503">
        <v>59</v>
      </c>
      <c r="L26503" t="s">
        <v>22</v>
      </c>
    </row>
    <row r="26504" spans="1:12">
      <c r="A26504" t="e">
        <f ca="1">E00251531353921</f>
        <v>#NAME?</v>
      </c>
      <c r="B26504">
        <v>701</v>
      </c>
      <c r="C26504" t="s">
        <v>72</v>
      </c>
      <c r="D26504" s="1">
        <v>42170</v>
      </c>
      <c r="F26504">
        <v>6</v>
      </c>
      <c r="G26504">
        <v>4779</v>
      </c>
      <c r="H26504" t="s">
        <v>231</v>
      </c>
      <c r="J26504" t="s">
        <v>14</v>
      </c>
      <c r="K26504">
        <v>59</v>
      </c>
      <c r="L26504" t="s">
        <v>15</v>
      </c>
    </row>
    <row r="26505" spans="1:12">
      <c r="A26505" t="e">
        <f ca="1">E00251430366921</f>
        <v>#NAME?</v>
      </c>
      <c r="B26505">
        <v>489</v>
      </c>
      <c r="C26505" t="s">
        <v>100</v>
      </c>
      <c r="D26505" s="1">
        <v>41955</v>
      </c>
      <c r="F26505">
        <v>1</v>
      </c>
      <c r="G26505">
        <v>3556</v>
      </c>
      <c r="H26505" t="s">
        <v>912</v>
      </c>
      <c r="J26505" t="s">
        <v>14</v>
      </c>
      <c r="K26505">
        <v>51</v>
      </c>
      <c r="L26505" t="s">
        <v>15</v>
      </c>
    </row>
    <row r="26506" spans="1:12">
      <c r="A26506" t="e">
        <f ca="1">E00251514849321</f>
        <v>#NAME?</v>
      </c>
      <c r="B26506">
        <v>6156</v>
      </c>
      <c r="C26506" t="s">
        <v>352</v>
      </c>
      <c r="D26506" s="1">
        <v>42465</v>
      </c>
      <c r="F26506">
        <v>1</v>
      </c>
      <c r="G26506">
        <v>4149</v>
      </c>
      <c r="H26506" t="s">
        <v>703</v>
      </c>
      <c r="J26506" t="s">
        <v>14</v>
      </c>
      <c r="K26506">
        <v>49</v>
      </c>
      <c r="L26506" t="s">
        <v>15</v>
      </c>
    </row>
    <row r="26507" spans="1:12">
      <c r="A26507" t="e">
        <f ca="1">E00251430366921</f>
        <v>#NAME?</v>
      </c>
      <c r="B26507">
        <v>489</v>
      </c>
      <c r="C26507" t="s">
        <v>100</v>
      </c>
      <c r="D26507" s="1">
        <v>43027</v>
      </c>
      <c r="F26507">
        <v>4</v>
      </c>
      <c r="G26507">
        <v>5258</v>
      </c>
      <c r="H26507" t="s">
        <v>236</v>
      </c>
      <c r="J26507" t="s">
        <v>14</v>
      </c>
      <c r="K26507">
        <v>54</v>
      </c>
      <c r="L26507" t="s">
        <v>15</v>
      </c>
    </row>
    <row r="26508" spans="1:12">
      <c r="A26508" t="e">
        <f ca="1">E00251439665521</f>
        <v>#NAME?</v>
      </c>
      <c r="B26508">
        <v>494</v>
      </c>
      <c r="C26508" t="s">
        <v>63</v>
      </c>
      <c r="D26508" s="1">
        <v>41372</v>
      </c>
      <c r="F26508">
        <v>1</v>
      </c>
      <c r="G26508">
        <v>8830</v>
      </c>
      <c r="H26508" t="s">
        <v>691</v>
      </c>
      <c r="J26508" t="s">
        <v>14</v>
      </c>
      <c r="K26508">
        <v>45</v>
      </c>
      <c r="L26508" t="s">
        <v>15</v>
      </c>
    </row>
    <row r="26509" spans="1:12">
      <c r="A26509" t="e">
        <f ca="1">E00251617721821</f>
        <v>#NAME?</v>
      </c>
      <c r="B26509">
        <v>184</v>
      </c>
      <c r="C26509" t="s">
        <v>290</v>
      </c>
      <c r="D26509" s="1">
        <v>41316</v>
      </c>
      <c r="F26509">
        <v>1</v>
      </c>
      <c r="G26509">
        <v>9492</v>
      </c>
      <c r="H26509" t="s">
        <v>317</v>
      </c>
      <c r="J26509" t="s">
        <v>14</v>
      </c>
      <c r="K26509">
        <v>39</v>
      </c>
      <c r="L26509" t="s">
        <v>15</v>
      </c>
    </row>
    <row r="26510" spans="1:12">
      <c r="A26510" t="e">
        <f ca="1">E00251439665521</f>
        <v>#NAME?</v>
      </c>
      <c r="B26510">
        <v>494</v>
      </c>
      <c r="C26510" t="s">
        <v>63</v>
      </c>
      <c r="D26510" s="1">
        <v>41765</v>
      </c>
      <c r="F26510">
        <v>1</v>
      </c>
      <c r="G26510">
        <v>2809</v>
      </c>
      <c r="H26510" t="s">
        <v>90</v>
      </c>
      <c r="J26510" t="s">
        <v>14</v>
      </c>
      <c r="K26510">
        <v>46</v>
      </c>
      <c r="L26510" t="s">
        <v>15</v>
      </c>
    </row>
    <row r="26511" spans="1:12">
      <c r="A26511" t="e">
        <f ca="1">E00251532063221</f>
        <v>#NAME?</v>
      </c>
      <c r="B26511">
        <v>447</v>
      </c>
      <c r="C26511" t="s">
        <v>262</v>
      </c>
      <c r="D26511" s="1">
        <v>41733</v>
      </c>
      <c r="F26511">
        <v>3</v>
      </c>
      <c r="G26511">
        <v>7862</v>
      </c>
      <c r="H26511" t="s">
        <v>27</v>
      </c>
      <c r="J26511" t="s">
        <v>14</v>
      </c>
      <c r="K26511">
        <v>49</v>
      </c>
      <c r="L26511" t="s">
        <v>22</v>
      </c>
    </row>
    <row r="26512" spans="1:12">
      <c r="A26512" t="e">
        <f ca="1">E00251429776121</f>
        <v>#NAME?</v>
      </c>
      <c r="B26512">
        <v>192</v>
      </c>
      <c r="C26512" t="s">
        <v>321</v>
      </c>
      <c r="D26512" s="1">
        <v>42706</v>
      </c>
      <c r="F26512">
        <v>1</v>
      </c>
      <c r="G26512">
        <v>6019</v>
      </c>
      <c r="H26512" t="s">
        <v>406</v>
      </c>
      <c r="J26512" t="s">
        <v>14</v>
      </c>
      <c r="K26512">
        <v>43</v>
      </c>
      <c r="L26512" t="s">
        <v>15</v>
      </c>
    </row>
    <row r="26513" spans="1:12">
      <c r="A26513" t="e">
        <f ca="1">E00251531865821</f>
        <v>#NAME?</v>
      </c>
      <c r="B26513">
        <v>702</v>
      </c>
      <c r="C26513" t="s">
        <v>293</v>
      </c>
      <c r="D26513" s="1">
        <v>41347</v>
      </c>
      <c r="F26513">
        <v>1</v>
      </c>
      <c r="G26513">
        <v>9999</v>
      </c>
      <c r="H26513" t="s">
        <v>971</v>
      </c>
      <c r="J26513" t="s">
        <v>14</v>
      </c>
      <c r="K26513">
        <v>52</v>
      </c>
      <c r="L26513" t="s">
        <v>15</v>
      </c>
    </row>
    <row r="26514" spans="1:12">
      <c r="A26514" t="e">
        <f ca="1">E00251531865821</f>
        <v>#NAME?</v>
      </c>
      <c r="B26514">
        <v>702</v>
      </c>
      <c r="C26514" t="s">
        <v>293</v>
      </c>
      <c r="D26514" s="1">
        <v>41668</v>
      </c>
      <c r="F26514">
        <v>1</v>
      </c>
      <c r="G26514">
        <v>9999</v>
      </c>
      <c r="H26514" t="s">
        <v>971</v>
      </c>
      <c r="J26514" t="s">
        <v>14</v>
      </c>
      <c r="K26514">
        <v>53</v>
      </c>
      <c r="L26514" t="s">
        <v>15</v>
      </c>
    </row>
    <row r="26515" spans="1:12">
      <c r="A26515" t="e">
        <f ca="1">E00251531865821</f>
        <v>#NAME?</v>
      </c>
      <c r="B26515">
        <v>702</v>
      </c>
      <c r="C26515" t="s">
        <v>293</v>
      </c>
      <c r="D26515" s="1">
        <v>42016</v>
      </c>
      <c r="F26515">
        <v>3</v>
      </c>
      <c r="G26515">
        <v>3004</v>
      </c>
      <c r="H26515" t="s">
        <v>104</v>
      </c>
      <c r="J26515" t="s">
        <v>14</v>
      </c>
      <c r="K26515">
        <v>54</v>
      </c>
      <c r="L26515" t="s">
        <v>15</v>
      </c>
    </row>
    <row r="26516" spans="1:12">
      <c r="A26516" t="e">
        <f ca="1">E00251432149421</f>
        <v>#NAME?</v>
      </c>
      <c r="B26516">
        <v>451</v>
      </c>
      <c r="C26516" t="s">
        <v>102</v>
      </c>
      <c r="D26516" s="1">
        <v>41463</v>
      </c>
      <c r="F26516">
        <v>2</v>
      </c>
      <c r="G26516">
        <v>4019</v>
      </c>
      <c r="H26516" t="s">
        <v>26</v>
      </c>
      <c r="J26516" t="s">
        <v>14</v>
      </c>
      <c r="K26516">
        <v>61</v>
      </c>
      <c r="L26516" t="s">
        <v>15</v>
      </c>
    </row>
    <row r="26517" spans="1:12">
      <c r="A26517" t="e">
        <f ca="1">E00251432149421</f>
        <v>#NAME?</v>
      </c>
      <c r="B26517">
        <v>451</v>
      </c>
      <c r="C26517" t="s">
        <v>102</v>
      </c>
      <c r="D26517" s="1">
        <v>41654</v>
      </c>
      <c r="F26517">
        <v>1</v>
      </c>
      <c r="G26517">
        <v>7226</v>
      </c>
      <c r="H26517" t="s">
        <v>1001</v>
      </c>
      <c r="J26517" t="s">
        <v>14</v>
      </c>
      <c r="K26517">
        <v>61</v>
      </c>
      <c r="L26517" t="s">
        <v>15</v>
      </c>
    </row>
    <row r="26518" spans="1:12">
      <c r="A26518" t="e">
        <f ca="1">E00251432149421</f>
        <v>#NAME?</v>
      </c>
      <c r="B26518">
        <v>451</v>
      </c>
      <c r="C26518" t="s">
        <v>102</v>
      </c>
      <c r="D26518" s="1">
        <v>42446</v>
      </c>
      <c r="F26518">
        <v>3</v>
      </c>
      <c r="G26518">
        <v>78609</v>
      </c>
      <c r="H26518" t="s">
        <v>240</v>
      </c>
      <c r="J26518" t="s">
        <v>14</v>
      </c>
      <c r="K26518">
        <v>63</v>
      </c>
      <c r="L26518" t="s">
        <v>22</v>
      </c>
    </row>
    <row r="26519" spans="1:12">
      <c r="A26519" t="e">
        <f ca="1">E00251531865821</f>
        <v>#NAME?</v>
      </c>
      <c r="B26519">
        <v>702</v>
      </c>
      <c r="C26519" t="s">
        <v>293</v>
      </c>
      <c r="D26519" s="1">
        <v>42929</v>
      </c>
      <c r="F26519">
        <v>2</v>
      </c>
      <c r="G26519">
        <v>2724</v>
      </c>
      <c r="H26519" t="s">
        <v>73</v>
      </c>
      <c r="J26519" t="s">
        <v>14</v>
      </c>
      <c r="K26519">
        <v>56</v>
      </c>
      <c r="L26519" t="s">
        <v>15</v>
      </c>
    </row>
    <row r="26520" spans="1:12">
      <c r="A26520" t="e">
        <f ca="1">E00251513292821</f>
        <v>#NAME?</v>
      </c>
      <c r="B26520">
        <v>467</v>
      </c>
      <c r="C26520" t="s">
        <v>232</v>
      </c>
      <c r="D26520" s="1">
        <v>41135</v>
      </c>
      <c r="F26520">
        <v>4</v>
      </c>
      <c r="G26520">
        <v>73390</v>
      </c>
      <c r="H26520" t="s">
        <v>66</v>
      </c>
      <c r="J26520" t="s">
        <v>14</v>
      </c>
      <c r="K26520">
        <v>53</v>
      </c>
      <c r="L26520" t="s">
        <v>15</v>
      </c>
    </row>
    <row r="26521" spans="1:12">
      <c r="A26521" t="e">
        <f ca="1">E00251531865821</f>
        <v>#NAME?</v>
      </c>
      <c r="B26521">
        <v>702</v>
      </c>
      <c r="C26521" t="s">
        <v>293</v>
      </c>
      <c r="D26521" s="1">
        <v>42417</v>
      </c>
      <c r="F26521">
        <v>3</v>
      </c>
      <c r="G26521">
        <v>27800</v>
      </c>
      <c r="H26521" t="s">
        <v>145</v>
      </c>
      <c r="J26521" t="s">
        <v>14</v>
      </c>
      <c r="K26521">
        <v>55</v>
      </c>
      <c r="L26521" t="s">
        <v>15</v>
      </c>
    </row>
    <row r="26522" spans="1:12">
      <c r="A26522" t="e">
        <f ca="1">E00251531865821</f>
        <v>#NAME?</v>
      </c>
      <c r="B26522">
        <v>702</v>
      </c>
      <c r="C26522" t="s">
        <v>293</v>
      </c>
      <c r="D26522" s="1">
        <v>42527</v>
      </c>
      <c r="F26522">
        <v>5</v>
      </c>
      <c r="G26522">
        <v>53019</v>
      </c>
      <c r="H26522" t="s">
        <v>304</v>
      </c>
      <c r="J26522" t="s">
        <v>14</v>
      </c>
      <c r="K26522">
        <v>55</v>
      </c>
      <c r="L26522" t="s">
        <v>15</v>
      </c>
    </row>
    <row r="26523" spans="1:12">
      <c r="A26523" t="e">
        <f ca="1">E00251531865821</f>
        <v>#NAME?</v>
      </c>
      <c r="B26523">
        <v>702</v>
      </c>
      <c r="C26523" t="s">
        <v>293</v>
      </c>
      <c r="D26523" s="1">
        <v>42565</v>
      </c>
      <c r="F26523">
        <v>1</v>
      </c>
      <c r="G26523">
        <v>3540</v>
      </c>
      <c r="H26523" t="s">
        <v>436</v>
      </c>
      <c r="J26523" t="s">
        <v>14</v>
      </c>
      <c r="K26523">
        <v>55</v>
      </c>
      <c r="L26523" t="s">
        <v>15</v>
      </c>
    </row>
    <row r="26524" spans="1:12">
      <c r="A26524" t="e">
        <f ca="1">E00251439068821</f>
        <v>#NAME?</v>
      </c>
      <c r="B26524">
        <v>355</v>
      </c>
      <c r="C26524" t="s">
        <v>302</v>
      </c>
      <c r="D26524" s="1">
        <v>42883</v>
      </c>
      <c r="F26524">
        <v>4</v>
      </c>
      <c r="G26524">
        <v>78050</v>
      </c>
      <c r="H26524" t="s">
        <v>197</v>
      </c>
      <c r="J26524" t="s">
        <v>14</v>
      </c>
      <c r="K26524">
        <v>54</v>
      </c>
      <c r="L26524" t="s">
        <v>22</v>
      </c>
    </row>
    <row r="26525" spans="1:12">
      <c r="A26525" t="e">
        <f ca="1">E00251439068821</f>
        <v>#NAME?</v>
      </c>
      <c r="B26525">
        <v>701</v>
      </c>
      <c r="C26525" t="s">
        <v>72</v>
      </c>
      <c r="D26525" s="1">
        <v>42471</v>
      </c>
      <c r="F26525">
        <v>1</v>
      </c>
      <c r="G26525">
        <v>2724</v>
      </c>
      <c r="H26525" t="s">
        <v>73</v>
      </c>
      <c r="J26525" t="s">
        <v>14</v>
      </c>
      <c r="K26525">
        <v>53</v>
      </c>
      <c r="L26525" t="s">
        <v>15</v>
      </c>
    </row>
    <row r="26526" spans="1:12">
      <c r="A26526" t="e">
        <f ca="1">E00251527027521</f>
        <v>#NAME?</v>
      </c>
      <c r="B26526">
        <v>29</v>
      </c>
      <c r="C26526" t="s">
        <v>309</v>
      </c>
      <c r="D26526" s="1">
        <v>41599</v>
      </c>
      <c r="F26526">
        <v>1</v>
      </c>
      <c r="G26526">
        <v>38023</v>
      </c>
      <c r="H26526" t="s">
        <v>17</v>
      </c>
      <c r="J26526" t="s">
        <v>14</v>
      </c>
      <c r="K26526">
        <v>53</v>
      </c>
      <c r="L26526" t="s">
        <v>15</v>
      </c>
    </row>
    <row r="26527" spans="1:12">
      <c r="A26527" t="e">
        <f ca="1">E00251516995721</f>
        <v>#NAME?</v>
      </c>
      <c r="B26527">
        <v>1929</v>
      </c>
      <c r="C26527" t="s">
        <v>195</v>
      </c>
      <c r="D26527" s="1">
        <v>41772</v>
      </c>
      <c r="F26527">
        <v>2</v>
      </c>
      <c r="G26527">
        <v>7836</v>
      </c>
      <c r="H26527" t="s">
        <v>298</v>
      </c>
      <c r="J26527" t="s">
        <v>14</v>
      </c>
      <c r="K26527">
        <v>41</v>
      </c>
      <c r="L26527" t="s">
        <v>22</v>
      </c>
    </row>
    <row r="26528" spans="1:12">
      <c r="A26528" t="e">
        <f ca="1">E00251516995721</f>
        <v>#NAME?</v>
      </c>
      <c r="B26528">
        <v>1929</v>
      </c>
      <c r="C26528" t="s">
        <v>195</v>
      </c>
      <c r="D26528" s="1">
        <v>41800</v>
      </c>
      <c r="F26528">
        <v>1</v>
      </c>
      <c r="G26528">
        <v>7836</v>
      </c>
      <c r="H26528" t="s">
        <v>298</v>
      </c>
      <c r="J26528" t="s">
        <v>14</v>
      </c>
      <c r="K26528">
        <v>41</v>
      </c>
      <c r="L26528" t="s">
        <v>22</v>
      </c>
    </row>
    <row r="26529" spans="1:12">
      <c r="A26529" t="e">
        <f ca="1">E00251516995721</f>
        <v>#NAME?</v>
      </c>
      <c r="B26529">
        <v>1929</v>
      </c>
      <c r="C26529" t="s">
        <v>195</v>
      </c>
      <c r="D26529" s="1">
        <v>42131</v>
      </c>
      <c r="F26529">
        <v>4</v>
      </c>
      <c r="G26529">
        <v>30000</v>
      </c>
      <c r="H26529" t="s">
        <v>144</v>
      </c>
      <c r="J26529" t="s">
        <v>14</v>
      </c>
      <c r="K26529">
        <v>42</v>
      </c>
      <c r="L26529" t="s">
        <v>15</v>
      </c>
    </row>
    <row r="26530" spans="1:12">
      <c r="A26530" t="e">
        <f ca="1">E00251439068821</f>
        <v>#NAME?</v>
      </c>
      <c r="B26530">
        <v>701</v>
      </c>
      <c r="C26530" t="s">
        <v>72</v>
      </c>
      <c r="D26530" s="1">
        <v>42844</v>
      </c>
      <c r="F26530">
        <v>2</v>
      </c>
      <c r="G26530">
        <v>2724</v>
      </c>
      <c r="H26530" t="s">
        <v>73</v>
      </c>
      <c r="J26530" t="s">
        <v>14</v>
      </c>
      <c r="K26530">
        <v>54</v>
      </c>
      <c r="L26530" t="s">
        <v>15</v>
      </c>
    </row>
    <row r="26531" spans="1:12">
      <c r="A26531" t="e">
        <f ca="1">E00251429776121</f>
        <v>#NAME?</v>
      </c>
      <c r="B26531">
        <v>192</v>
      </c>
      <c r="C26531" t="s">
        <v>321</v>
      </c>
      <c r="D26531" s="1">
        <v>42618</v>
      </c>
      <c r="F26531">
        <v>1</v>
      </c>
      <c r="G26531">
        <v>6010</v>
      </c>
      <c r="H26531" t="s">
        <v>176</v>
      </c>
      <c r="J26531" t="s">
        <v>14</v>
      </c>
      <c r="K26531">
        <v>43</v>
      </c>
      <c r="L26531" t="s">
        <v>15</v>
      </c>
    </row>
    <row r="26532" spans="1:12">
      <c r="A26532" t="e">
        <f ca="1">E00251617721821</f>
        <v>#NAME?</v>
      </c>
      <c r="B26532">
        <v>184</v>
      </c>
      <c r="C26532" t="s">
        <v>290</v>
      </c>
      <c r="D26532" s="1">
        <v>40977</v>
      </c>
      <c r="F26532">
        <v>1</v>
      </c>
      <c r="G26532">
        <v>2722</v>
      </c>
      <c r="H26532" t="s">
        <v>339</v>
      </c>
      <c r="J26532" t="s">
        <v>14</v>
      </c>
      <c r="K26532">
        <v>38</v>
      </c>
      <c r="L26532" t="s">
        <v>15</v>
      </c>
    </row>
    <row r="26533" spans="1:12">
      <c r="A26533" t="e">
        <f ca="1">E00251429776121</f>
        <v>#NAME?</v>
      </c>
      <c r="B26533">
        <v>192</v>
      </c>
      <c r="C26533" t="s">
        <v>321</v>
      </c>
      <c r="D26533" s="1">
        <v>42618</v>
      </c>
      <c r="F26533">
        <v>2</v>
      </c>
      <c r="G26533">
        <v>29690</v>
      </c>
      <c r="H26533" t="s">
        <v>52</v>
      </c>
      <c r="J26533" t="s">
        <v>14</v>
      </c>
      <c r="K26533">
        <v>43</v>
      </c>
      <c r="L26533" t="s">
        <v>15</v>
      </c>
    </row>
    <row r="26534" spans="1:12">
      <c r="A26534" t="e">
        <f ca="1">E00251429776121</f>
        <v>#NAME?</v>
      </c>
      <c r="B26534">
        <v>192</v>
      </c>
      <c r="C26534" t="s">
        <v>321</v>
      </c>
      <c r="D26534" s="1">
        <v>42905</v>
      </c>
      <c r="F26534">
        <v>1</v>
      </c>
      <c r="G26534">
        <v>30983</v>
      </c>
      <c r="H26534" t="s">
        <v>325</v>
      </c>
      <c r="J26534" t="s">
        <v>14</v>
      </c>
      <c r="K26534">
        <v>44</v>
      </c>
      <c r="L26534" t="s">
        <v>15</v>
      </c>
    </row>
    <row r="26535" spans="1:12">
      <c r="A26535" t="e">
        <f ca="1">E00251439068821</f>
        <v>#NAME?</v>
      </c>
      <c r="B26535">
        <v>355</v>
      </c>
      <c r="C26535" t="s">
        <v>302</v>
      </c>
      <c r="D26535" s="1">
        <v>42880</v>
      </c>
      <c r="F26535">
        <v>2</v>
      </c>
      <c r="G26535">
        <v>2724</v>
      </c>
      <c r="H26535" t="s">
        <v>73</v>
      </c>
      <c r="J26535" t="s">
        <v>14</v>
      </c>
      <c r="K26535">
        <v>54</v>
      </c>
      <c r="L26535" t="s">
        <v>15</v>
      </c>
    </row>
    <row r="26536" spans="1:12">
      <c r="A26536" t="e">
        <f ca="1">E00251514762521</f>
        <v>#NAME?</v>
      </c>
      <c r="B26536">
        <v>449</v>
      </c>
      <c r="C26536" t="s">
        <v>124</v>
      </c>
      <c r="D26536" s="1">
        <v>41064</v>
      </c>
      <c r="F26536">
        <v>1</v>
      </c>
      <c r="G26536">
        <v>7231</v>
      </c>
      <c r="H26536" t="s">
        <v>128</v>
      </c>
      <c r="J26536" t="s">
        <v>14</v>
      </c>
      <c r="K26536">
        <v>44</v>
      </c>
      <c r="L26536" t="s">
        <v>15</v>
      </c>
    </row>
    <row r="26537" spans="1:12">
      <c r="A26537" t="e">
        <f ca="1">E00251439068821</f>
        <v>#NAME?</v>
      </c>
      <c r="B26537">
        <v>701</v>
      </c>
      <c r="C26537" t="s">
        <v>72</v>
      </c>
      <c r="D26537" s="1">
        <v>40956</v>
      </c>
      <c r="F26537">
        <v>4</v>
      </c>
      <c r="G26537">
        <v>4779</v>
      </c>
      <c r="H26537" t="s">
        <v>231</v>
      </c>
      <c r="J26537" t="s">
        <v>14</v>
      </c>
      <c r="K26537">
        <v>49</v>
      </c>
      <c r="L26537" t="s">
        <v>15</v>
      </c>
    </row>
    <row r="26538" spans="1:12">
      <c r="A26538" t="e">
        <f ca="1">E00251439068821</f>
        <v>#NAME?</v>
      </c>
      <c r="B26538">
        <v>701</v>
      </c>
      <c r="C26538" t="s">
        <v>72</v>
      </c>
      <c r="D26538" s="1">
        <v>41148</v>
      </c>
      <c r="F26538">
        <v>1</v>
      </c>
      <c r="G26538">
        <v>848</v>
      </c>
      <c r="H26538" t="s">
        <v>746</v>
      </c>
      <c r="J26538" t="s">
        <v>14</v>
      </c>
      <c r="K26538">
        <v>49</v>
      </c>
      <c r="L26538" t="s">
        <v>15</v>
      </c>
    </row>
    <row r="26539" spans="1:12">
      <c r="A26539" t="e">
        <f ca="1">E00251531353921</f>
        <v>#NAME?</v>
      </c>
      <c r="B26539">
        <v>701</v>
      </c>
      <c r="C26539" t="s">
        <v>72</v>
      </c>
      <c r="D26539" s="1">
        <v>42352</v>
      </c>
      <c r="F26539">
        <v>6</v>
      </c>
      <c r="G26539">
        <v>4779</v>
      </c>
      <c r="H26539" t="s">
        <v>231</v>
      </c>
      <c r="J26539" t="s">
        <v>14</v>
      </c>
      <c r="K26539">
        <v>59</v>
      </c>
      <c r="L26539" t="s">
        <v>15</v>
      </c>
    </row>
    <row r="26540" spans="1:12">
      <c r="A26540" t="e">
        <f ca="1">E00251418205021</f>
        <v>#NAME?</v>
      </c>
      <c r="B26540">
        <v>48</v>
      </c>
      <c r="C26540" t="s">
        <v>249</v>
      </c>
      <c r="D26540" s="1">
        <v>41786</v>
      </c>
      <c r="F26540">
        <v>2</v>
      </c>
      <c r="G26540">
        <v>2410</v>
      </c>
      <c r="H26540" t="s">
        <v>283</v>
      </c>
      <c r="J26540" t="s">
        <v>14</v>
      </c>
      <c r="K26540">
        <v>45</v>
      </c>
      <c r="L26540" t="s">
        <v>15</v>
      </c>
    </row>
    <row r="26541" spans="1:12">
      <c r="A26541" t="e">
        <f ca="1">E00251531353921</f>
        <v>#NAME?</v>
      </c>
      <c r="B26541">
        <v>701</v>
      </c>
      <c r="C26541" t="s">
        <v>72</v>
      </c>
      <c r="D26541" s="1">
        <v>42471</v>
      </c>
      <c r="F26541">
        <v>3</v>
      </c>
      <c r="G26541">
        <v>7062</v>
      </c>
      <c r="H26541" t="s">
        <v>97</v>
      </c>
      <c r="J26541" t="s">
        <v>14</v>
      </c>
      <c r="K26541">
        <v>60</v>
      </c>
      <c r="L26541" t="s">
        <v>15</v>
      </c>
    </row>
    <row r="26542" spans="1:12">
      <c r="A26542" t="e">
        <f ca="1">E00251439068821</f>
        <v>#NAME?</v>
      </c>
      <c r="B26542">
        <v>701</v>
      </c>
      <c r="C26542" t="s">
        <v>72</v>
      </c>
      <c r="D26542" s="1">
        <v>43006</v>
      </c>
      <c r="F26542">
        <v>1</v>
      </c>
      <c r="G26542">
        <v>7231</v>
      </c>
      <c r="H26542" t="s">
        <v>128</v>
      </c>
      <c r="J26542" t="s">
        <v>14</v>
      </c>
      <c r="K26542">
        <v>54</v>
      </c>
      <c r="L26542" t="s">
        <v>15</v>
      </c>
    </row>
    <row r="26543" spans="1:12">
      <c r="A26543" t="e">
        <f ca="1">E00251531353921</f>
        <v>#NAME?</v>
      </c>
      <c r="B26543">
        <v>701</v>
      </c>
      <c r="C26543" t="s">
        <v>72</v>
      </c>
      <c r="D26543" s="1">
        <v>42821</v>
      </c>
      <c r="F26543">
        <v>5</v>
      </c>
      <c r="G26543">
        <v>6253</v>
      </c>
      <c r="H26543" t="s">
        <v>292</v>
      </c>
      <c r="J26543" t="s">
        <v>14</v>
      </c>
      <c r="K26543">
        <v>61</v>
      </c>
      <c r="L26543" t="s">
        <v>15</v>
      </c>
    </row>
    <row r="26544" spans="1:12">
      <c r="A26544" t="e">
        <f ca="1">E00251531865821</f>
        <v>#NAME?</v>
      </c>
      <c r="B26544">
        <v>702</v>
      </c>
      <c r="C26544" t="s">
        <v>293</v>
      </c>
      <c r="D26544" s="1">
        <v>42016</v>
      </c>
      <c r="F26544">
        <v>2</v>
      </c>
      <c r="G26544">
        <v>27800</v>
      </c>
      <c r="H26544" t="s">
        <v>145</v>
      </c>
      <c r="J26544" t="s">
        <v>14</v>
      </c>
      <c r="K26544">
        <v>54</v>
      </c>
      <c r="L26544" t="s">
        <v>15</v>
      </c>
    </row>
    <row r="26545" spans="1:12">
      <c r="A26545" t="e">
        <f ca="1">E00251531865821</f>
        <v>#NAME?</v>
      </c>
      <c r="B26545">
        <v>702</v>
      </c>
      <c r="C26545" t="s">
        <v>293</v>
      </c>
      <c r="D26545" s="1">
        <v>42016</v>
      </c>
      <c r="F26545">
        <v>1</v>
      </c>
      <c r="G26545">
        <v>9999</v>
      </c>
      <c r="H26545" t="s">
        <v>971</v>
      </c>
      <c r="J26545" t="s">
        <v>14</v>
      </c>
      <c r="K26545">
        <v>54</v>
      </c>
      <c r="L26545" t="s">
        <v>15</v>
      </c>
    </row>
    <row r="26546" spans="1:12">
      <c r="A26546" t="e">
        <f ca="1">E00251510695321</f>
        <v>#NAME?</v>
      </c>
      <c r="B26546">
        <v>191</v>
      </c>
      <c r="C26546" t="s">
        <v>320</v>
      </c>
      <c r="D26546" s="1">
        <v>42878</v>
      </c>
      <c r="F26546">
        <v>2</v>
      </c>
      <c r="G26546">
        <v>81380</v>
      </c>
      <c r="H26546" t="s">
        <v>326</v>
      </c>
      <c r="J26546" t="s">
        <v>14</v>
      </c>
      <c r="K26546">
        <v>54</v>
      </c>
      <c r="L26546" t="s">
        <v>15</v>
      </c>
    </row>
    <row r="26547" spans="1:12">
      <c r="A26547" t="e">
        <f ca="1">E00251531865821</f>
        <v>#NAME?</v>
      </c>
      <c r="B26547">
        <v>702</v>
      </c>
      <c r="C26547" t="s">
        <v>293</v>
      </c>
      <c r="D26547" s="1">
        <v>41347</v>
      </c>
      <c r="F26547">
        <v>2</v>
      </c>
      <c r="G26547">
        <v>53019</v>
      </c>
      <c r="H26547" t="s">
        <v>304</v>
      </c>
      <c r="J26547" t="s">
        <v>14</v>
      </c>
      <c r="K26547">
        <v>52</v>
      </c>
      <c r="L26547" t="s">
        <v>15</v>
      </c>
    </row>
    <row r="26548" spans="1:12">
      <c r="A26548" t="e">
        <f ca="1">E00251531865821</f>
        <v>#NAME?</v>
      </c>
      <c r="B26548">
        <v>702</v>
      </c>
      <c r="C26548" t="s">
        <v>293</v>
      </c>
      <c r="D26548" s="1">
        <v>42409</v>
      </c>
      <c r="F26548">
        <v>2</v>
      </c>
      <c r="G26548">
        <v>2724</v>
      </c>
      <c r="H26548" t="s">
        <v>73</v>
      </c>
      <c r="J26548" t="s">
        <v>14</v>
      </c>
      <c r="K26548">
        <v>55</v>
      </c>
      <c r="L26548" t="s">
        <v>15</v>
      </c>
    </row>
    <row r="26549" spans="1:12">
      <c r="A26549" t="e">
        <f ca="1">E00251537601921</f>
        <v>#NAME?</v>
      </c>
      <c r="B26549">
        <v>441</v>
      </c>
      <c r="C26549" t="s">
        <v>922</v>
      </c>
      <c r="D26549" s="1">
        <v>41380</v>
      </c>
      <c r="F26549">
        <v>2</v>
      </c>
      <c r="G26549">
        <v>38910</v>
      </c>
      <c r="H26549" t="s">
        <v>858</v>
      </c>
      <c r="J26549" t="s">
        <v>14</v>
      </c>
      <c r="K26549">
        <v>48</v>
      </c>
      <c r="L26549" t="s">
        <v>15</v>
      </c>
    </row>
    <row r="26550" spans="1:12">
      <c r="A26550" t="e">
        <f t="shared" ref="A26550:A26558" ca="1" si="240">E00251531865821</f>
        <v>#NAME?</v>
      </c>
      <c r="B26550">
        <v>702</v>
      </c>
      <c r="C26550" t="s">
        <v>293</v>
      </c>
      <c r="D26550" s="1">
        <v>42409</v>
      </c>
      <c r="F26550">
        <v>1</v>
      </c>
      <c r="G26550">
        <v>7062</v>
      </c>
      <c r="H26550" t="s">
        <v>97</v>
      </c>
      <c r="J26550" t="s">
        <v>14</v>
      </c>
      <c r="K26550">
        <v>55</v>
      </c>
      <c r="L26550" t="s">
        <v>15</v>
      </c>
    </row>
    <row r="26551" spans="1:12">
      <c r="A26551" t="e">
        <f t="shared" ca="1" si="240"/>
        <v>#NAME?</v>
      </c>
      <c r="B26551">
        <v>702</v>
      </c>
      <c r="C26551" t="s">
        <v>293</v>
      </c>
      <c r="D26551" s="1">
        <v>42417</v>
      </c>
      <c r="F26551">
        <v>2</v>
      </c>
      <c r="G26551">
        <v>2724</v>
      </c>
      <c r="H26551" t="s">
        <v>73</v>
      </c>
      <c r="J26551" t="s">
        <v>14</v>
      </c>
      <c r="K26551">
        <v>55</v>
      </c>
      <c r="L26551" t="s">
        <v>15</v>
      </c>
    </row>
    <row r="26552" spans="1:12">
      <c r="A26552" t="e">
        <f t="shared" ca="1" si="240"/>
        <v>#NAME?</v>
      </c>
      <c r="B26552">
        <v>702</v>
      </c>
      <c r="C26552" t="s">
        <v>293</v>
      </c>
      <c r="D26552" s="1">
        <v>42929</v>
      </c>
      <c r="F26552">
        <v>1</v>
      </c>
      <c r="G26552">
        <v>78830</v>
      </c>
      <c r="H26552" t="s">
        <v>297</v>
      </c>
      <c r="J26552" t="s">
        <v>14</v>
      </c>
      <c r="K26552">
        <v>56</v>
      </c>
      <c r="L26552" t="s">
        <v>22</v>
      </c>
    </row>
    <row r="26553" spans="1:12">
      <c r="A26553" t="e">
        <f t="shared" ca="1" si="240"/>
        <v>#NAME?</v>
      </c>
      <c r="B26553">
        <v>702</v>
      </c>
      <c r="C26553" t="s">
        <v>293</v>
      </c>
      <c r="D26553" s="1">
        <v>42081</v>
      </c>
      <c r="F26553">
        <v>4</v>
      </c>
      <c r="G26553">
        <v>53019</v>
      </c>
      <c r="H26553" t="s">
        <v>304</v>
      </c>
      <c r="J26553" t="s">
        <v>14</v>
      </c>
      <c r="K26553">
        <v>54</v>
      </c>
      <c r="L26553" t="s">
        <v>15</v>
      </c>
    </row>
    <row r="26554" spans="1:12">
      <c r="A26554" t="e">
        <f t="shared" ca="1" si="240"/>
        <v>#NAME?</v>
      </c>
      <c r="B26554">
        <v>702</v>
      </c>
      <c r="C26554" t="s">
        <v>293</v>
      </c>
      <c r="D26554" s="1">
        <v>42325</v>
      </c>
      <c r="F26554">
        <v>4</v>
      </c>
      <c r="G26554">
        <v>27800</v>
      </c>
      <c r="H26554" t="s">
        <v>145</v>
      </c>
      <c r="J26554" t="s">
        <v>14</v>
      </c>
      <c r="K26554">
        <v>54</v>
      </c>
      <c r="L26554" t="s">
        <v>15</v>
      </c>
    </row>
    <row r="26555" spans="1:12">
      <c r="A26555" t="e">
        <f t="shared" ca="1" si="240"/>
        <v>#NAME?</v>
      </c>
      <c r="B26555">
        <v>702</v>
      </c>
      <c r="C26555" t="s">
        <v>293</v>
      </c>
      <c r="D26555" s="1">
        <v>42361</v>
      </c>
      <c r="F26555">
        <v>1</v>
      </c>
      <c r="G26555">
        <v>2800</v>
      </c>
      <c r="H26555" t="s">
        <v>717</v>
      </c>
      <c r="J26555" t="s">
        <v>14</v>
      </c>
      <c r="K26555">
        <v>55</v>
      </c>
      <c r="L26555" t="s">
        <v>15</v>
      </c>
    </row>
    <row r="26556" spans="1:12">
      <c r="A26556" t="e">
        <f t="shared" ca="1" si="240"/>
        <v>#NAME?</v>
      </c>
      <c r="B26556">
        <v>702</v>
      </c>
      <c r="C26556" t="s">
        <v>293</v>
      </c>
      <c r="D26556" s="1">
        <v>42328</v>
      </c>
      <c r="F26556">
        <v>6</v>
      </c>
      <c r="G26556">
        <v>6264</v>
      </c>
      <c r="H26556" t="s">
        <v>295</v>
      </c>
      <c r="J26556" t="s">
        <v>14</v>
      </c>
      <c r="K26556">
        <v>55</v>
      </c>
      <c r="L26556" t="s">
        <v>15</v>
      </c>
    </row>
    <row r="26557" spans="1:12">
      <c r="A26557" t="e">
        <f t="shared" ca="1" si="240"/>
        <v>#NAME?</v>
      </c>
      <c r="B26557">
        <v>702</v>
      </c>
      <c r="C26557" t="s">
        <v>293</v>
      </c>
      <c r="D26557" s="1">
        <v>42355</v>
      </c>
      <c r="F26557">
        <v>4</v>
      </c>
      <c r="G26557">
        <v>53019</v>
      </c>
      <c r="H26557" t="s">
        <v>304</v>
      </c>
      <c r="J26557" t="s">
        <v>14</v>
      </c>
      <c r="K26557">
        <v>55</v>
      </c>
      <c r="L26557" t="s">
        <v>15</v>
      </c>
    </row>
    <row r="26558" spans="1:12">
      <c r="A26558" t="e">
        <f t="shared" ca="1" si="240"/>
        <v>#NAME?</v>
      </c>
      <c r="B26558">
        <v>702</v>
      </c>
      <c r="C26558" t="s">
        <v>293</v>
      </c>
      <c r="D26558" s="1">
        <v>42871</v>
      </c>
      <c r="F26558">
        <v>6</v>
      </c>
      <c r="G26558">
        <v>6264</v>
      </c>
      <c r="H26558" t="s">
        <v>295</v>
      </c>
      <c r="J26558" t="s">
        <v>14</v>
      </c>
      <c r="K26558">
        <v>56</v>
      </c>
      <c r="L26558" t="s">
        <v>15</v>
      </c>
    </row>
    <row r="26559" spans="1:12">
      <c r="A26559" t="e">
        <f ca="1">E00251432149421</f>
        <v>#NAME?</v>
      </c>
      <c r="B26559">
        <v>451</v>
      </c>
      <c r="C26559" t="s">
        <v>102</v>
      </c>
      <c r="D26559" s="1">
        <v>41463</v>
      </c>
      <c r="F26559">
        <v>1</v>
      </c>
      <c r="G26559">
        <v>38619</v>
      </c>
      <c r="H26559" t="s">
        <v>299</v>
      </c>
      <c r="J26559" t="s">
        <v>14</v>
      </c>
      <c r="K26559">
        <v>61</v>
      </c>
      <c r="L26559" t="s">
        <v>15</v>
      </c>
    </row>
    <row r="26560" spans="1:12">
      <c r="A26560" t="e">
        <f ca="1">E00251617721821</f>
        <v>#NAME?</v>
      </c>
      <c r="B26560">
        <v>184</v>
      </c>
      <c r="C26560" t="s">
        <v>290</v>
      </c>
      <c r="D26560" s="1">
        <v>41170</v>
      </c>
      <c r="F26560">
        <v>1</v>
      </c>
      <c r="G26560">
        <v>2722</v>
      </c>
      <c r="H26560" t="s">
        <v>339</v>
      </c>
      <c r="J26560" t="s">
        <v>14</v>
      </c>
      <c r="K26560">
        <v>39</v>
      </c>
      <c r="L26560" t="s">
        <v>15</v>
      </c>
    </row>
    <row r="26561" spans="1:12">
      <c r="A26561" t="e">
        <f ca="1">E00251617721821</f>
        <v>#NAME?</v>
      </c>
      <c r="B26561">
        <v>184</v>
      </c>
      <c r="C26561" t="s">
        <v>290</v>
      </c>
      <c r="D26561" s="1">
        <v>41177</v>
      </c>
      <c r="F26561">
        <v>1</v>
      </c>
      <c r="G26561">
        <v>2722</v>
      </c>
      <c r="H26561" t="s">
        <v>339</v>
      </c>
      <c r="J26561" t="s">
        <v>14</v>
      </c>
      <c r="K26561">
        <v>39</v>
      </c>
      <c r="L26561" t="s">
        <v>15</v>
      </c>
    </row>
    <row r="26562" spans="1:12">
      <c r="A26562" t="e">
        <f ca="1">E00251617721821</f>
        <v>#NAME?</v>
      </c>
      <c r="B26562">
        <v>3418</v>
      </c>
      <c r="C26562" t="s">
        <v>291</v>
      </c>
      <c r="D26562" s="1">
        <v>41294</v>
      </c>
      <c r="F26562">
        <v>1</v>
      </c>
      <c r="G26562">
        <v>9492</v>
      </c>
      <c r="H26562" t="s">
        <v>317</v>
      </c>
      <c r="J26562" t="s">
        <v>14</v>
      </c>
      <c r="K26562">
        <v>39</v>
      </c>
      <c r="L26562" t="s">
        <v>15</v>
      </c>
    </row>
    <row r="26563" spans="1:12">
      <c r="A26563" t="e">
        <f ca="1">E00251532259321</f>
        <v>#NAME?</v>
      </c>
      <c r="B26563">
        <v>497</v>
      </c>
      <c r="C26563" t="s">
        <v>141</v>
      </c>
      <c r="D26563" s="1">
        <v>42089</v>
      </c>
      <c r="F26563">
        <v>3</v>
      </c>
      <c r="G26563">
        <v>2720</v>
      </c>
      <c r="H26563" t="s">
        <v>65</v>
      </c>
      <c r="J26563" t="s">
        <v>14</v>
      </c>
      <c r="K26563">
        <v>48</v>
      </c>
      <c r="L26563" t="s">
        <v>15</v>
      </c>
    </row>
    <row r="26564" spans="1:12">
      <c r="A26564" t="e">
        <f ca="1">E00251439665521</f>
        <v>#NAME?</v>
      </c>
      <c r="B26564">
        <v>494</v>
      </c>
      <c r="C26564" t="s">
        <v>63</v>
      </c>
      <c r="D26564" s="1">
        <v>41759</v>
      </c>
      <c r="F26564">
        <v>1</v>
      </c>
      <c r="G26564">
        <v>4549</v>
      </c>
      <c r="H26564" t="s">
        <v>69</v>
      </c>
      <c r="J26564" t="s">
        <v>14</v>
      </c>
      <c r="K26564">
        <v>46</v>
      </c>
      <c r="L26564" t="s">
        <v>15</v>
      </c>
    </row>
    <row r="26565" spans="1:12">
      <c r="A26565" t="e">
        <f ca="1">E00251529195621</f>
        <v>#NAME?</v>
      </c>
      <c r="B26565">
        <v>161</v>
      </c>
      <c r="C26565" t="s">
        <v>349</v>
      </c>
      <c r="D26565" s="1">
        <v>42872</v>
      </c>
      <c r="F26565">
        <v>1</v>
      </c>
      <c r="G26565">
        <v>2113</v>
      </c>
      <c r="H26565" t="s">
        <v>579</v>
      </c>
      <c r="J26565" t="s">
        <v>14</v>
      </c>
      <c r="K26565">
        <v>59</v>
      </c>
      <c r="L26565" t="s">
        <v>15</v>
      </c>
    </row>
    <row r="26566" spans="1:12">
      <c r="A26566" t="e">
        <f ca="1">E00251516995721</f>
        <v>#NAME?</v>
      </c>
      <c r="B26566">
        <v>1929</v>
      </c>
      <c r="C26566" t="s">
        <v>195</v>
      </c>
      <c r="D26566" s="1">
        <v>41694</v>
      </c>
      <c r="F26566">
        <v>1</v>
      </c>
      <c r="G26566">
        <v>4659</v>
      </c>
      <c r="H26566" t="s">
        <v>47</v>
      </c>
      <c r="J26566" t="s">
        <v>14</v>
      </c>
      <c r="K26566">
        <v>41</v>
      </c>
      <c r="L26566" t="s">
        <v>15</v>
      </c>
    </row>
    <row r="26567" spans="1:12">
      <c r="A26567" t="e">
        <f ca="1">E00251516995721</f>
        <v>#NAME?</v>
      </c>
      <c r="B26567">
        <v>1929</v>
      </c>
      <c r="C26567" t="s">
        <v>195</v>
      </c>
      <c r="D26567" s="1">
        <v>42408</v>
      </c>
      <c r="F26567">
        <v>1</v>
      </c>
      <c r="G26567">
        <v>5950</v>
      </c>
      <c r="H26567" t="s">
        <v>24</v>
      </c>
      <c r="J26567" t="s">
        <v>14</v>
      </c>
      <c r="K26567">
        <v>43</v>
      </c>
      <c r="L26567" t="s">
        <v>15</v>
      </c>
    </row>
    <row r="26568" spans="1:12">
      <c r="A26568" t="e">
        <f ca="1">E00251516995721</f>
        <v>#NAME?</v>
      </c>
      <c r="B26568">
        <v>1929</v>
      </c>
      <c r="C26568" t="s">
        <v>195</v>
      </c>
      <c r="D26568" s="1">
        <v>41333</v>
      </c>
      <c r="F26568">
        <v>1</v>
      </c>
      <c r="G26568">
        <v>78079</v>
      </c>
      <c r="H26568" t="s">
        <v>49</v>
      </c>
      <c r="J26568" t="s">
        <v>14</v>
      </c>
      <c r="K26568">
        <v>40</v>
      </c>
      <c r="L26568" t="s">
        <v>22</v>
      </c>
    </row>
    <row r="26569" spans="1:12">
      <c r="A26569" t="e">
        <f ca="1">E00251617721821</f>
        <v>#NAME?</v>
      </c>
      <c r="B26569">
        <v>184</v>
      </c>
      <c r="C26569" t="s">
        <v>290</v>
      </c>
      <c r="D26569" s="1">
        <v>41306</v>
      </c>
      <c r="F26569">
        <v>2</v>
      </c>
      <c r="G26569">
        <v>4019</v>
      </c>
      <c r="H26569" t="s">
        <v>26</v>
      </c>
      <c r="J26569" t="s">
        <v>14</v>
      </c>
      <c r="K26569">
        <v>39</v>
      </c>
      <c r="L26569" t="s">
        <v>15</v>
      </c>
    </row>
    <row r="26570" spans="1:12">
      <c r="A26570" t="e">
        <f ca="1">E00251617721821</f>
        <v>#NAME?</v>
      </c>
      <c r="B26570">
        <v>184</v>
      </c>
      <c r="C26570" t="s">
        <v>290</v>
      </c>
      <c r="D26570" s="1">
        <v>41309</v>
      </c>
      <c r="F26570">
        <v>2</v>
      </c>
      <c r="G26570">
        <v>4019</v>
      </c>
      <c r="H26570" t="s">
        <v>26</v>
      </c>
      <c r="J26570" t="s">
        <v>14</v>
      </c>
      <c r="K26570">
        <v>39</v>
      </c>
      <c r="L26570" t="s">
        <v>15</v>
      </c>
    </row>
    <row r="26571" spans="1:12">
      <c r="A26571" t="e">
        <f ca="1">E00251617721821</f>
        <v>#NAME?</v>
      </c>
      <c r="B26571">
        <v>184</v>
      </c>
      <c r="C26571" t="s">
        <v>290</v>
      </c>
      <c r="D26571" s="1">
        <v>41732</v>
      </c>
      <c r="F26571">
        <v>1</v>
      </c>
      <c r="G26571">
        <v>7867</v>
      </c>
      <c r="H26571" t="s">
        <v>331</v>
      </c>
      <c r="J26571" t="s">
        <v>14</v>
      </c>
      <c r="K26571">
        <v>40</v>
      </c>
      <c r="L26571" t="s">
        <v>22</v>
      </c>
    </row>
    <row r="26572" spans="1:12">
      <c r="A26572" t="e">
        <f ca="1">E00251516995721</f>
        <v>#NAME?</v>
      </c>
      <c r="B26572">
        <v>1929</v>
      </c>
      <c r="C26572" t="s">
        <v>195</v>
      </c>
      <c r="D26572" s="1">
        <v>42775</v>
      </c>
      <c r="F26572">
        <v>1</v>
      </c>
      <c r="G26572">
        <v>7969</v>
      </c>
      <c r="H26572" t="s">
        <v>87</v>
      </c>
      <c r="J26572" t="s">
        <v>14</v>
      </c>
      <c r="K26572">
        <v>44</v>
      </c>
      <c r="L26572" t="s">
        <v>22</v>
      </c>
    </row>
    <row r="26573" spans="1:12">
      <c r="A26573" t="e">
        <f ca="1">E00251524958821</f>
        <v>#NAME?</v>
      </c>
      <c r="B26573">
        <v>455</v>
      </c>
      <c r="C26573" t="s">
        <v>312</v>
      </c>
      <c r="D26573" s="1">
        <v>41376</v>
      </c>
      <c r="F26573">
        <v>2</v>
      </c>
      <c r="G26573">
        <v>5718</v>
      </c>
      <c r="H26573" t="s">
        <v>244</v>
      </c>
      <c r="J26573" t="s">
        <v>14</v>
      </c>
      <c r="K26573">
        <v>63</v>
      </c>
      <c r="L26573" t="s">
        <v>15</v>
      </c>
    </row>
    <row r="26574" spans="1:12">
      <c r="A26574" t="e">
        <f ca="1">E00251430366921</f>
        <v>#NAME?</v>
      </c>
      <c r="B26574">
        <v>489</v>
      </c>
      <c r="C26574" t="s">
        <v>100</v>
      </c>
      <c r="D26574" s="1">
        <v>41101</v>
      </c>
      <c r="F26574">
        <v>2</v>
      </c>
      <c r="G26574">
        <v>4019</v>
      </c>
      <c r="H26574" t="s">
        <v>26</v>
      </c>
      <c r="J26574" t="s">
        <v>14</v>
      </c>
      <c r="K26574">
        <v>49</v>
      </c>
      <c r="L26574" t="s">
        <v>15</v>
      </c>
    </row>
    <row r="26575" spans="1:12">
      <c r="A26575" t="e">
        <f ca="1">E00251429776121</f>
        <v>#NAME?</v>
      </c>
      <c r="B26575">
        <v>192</v>
      </c>
      <c r="C26575" t="s">
        <v>321</v>
      </c>
      <c r="D26575" s="1">
        <v>41908</v>
      </c>
      <c r="F26575">
        <v>1</v>
      </c>
      <c r="G26575">
        <v>5650</v>
      </c>
      <c r="H26575" t="s">
        <v>211</v>
      </c>
      <c r="J26575" t="s">
        <v>14</v>
      </c>
      <c r="K26575">
        <v>41</v>
      </c>
      <c r="L26575" t="s">
        <v>15</v>
      </c>
    </row>
    <row r="26576" spans="1:12">
      <c r="A26576" t="e">
        <f ca="1">E00251429776121</f>
        <v>#NAME?</v>
      </c>
      <c r="B26576">
        <v>192</v>
      </c>
      <c r="C26576" t="s">
        <v>321</v>
      </c>
      <c r="D26576" s="1">
        <v>42538</v>
      </c>
      <c r="F26576">
        <v>1</v>
      </c>
      <c r="G26576">
        <v>5990</v>
      </c>
      <c r="H26576" t="s">
        <v>60</v>
      </c>
      <c r="J26576" t="s">
        <v>14</v>
      </c>
      <c r="K26576">
        <v>43</v>
      </c>
      <c r="L26576" t="s">
        <v>15</v>
      </c>
    </row>
    <row r="26577" spans="1:12">
      <c r="A26577" t="e">
        <f ca="1">E00251430366921</f>
        <v>#NAME?</v>
      </c>
      <c r="B26577">
        <v>769</v>
      </c>
      <c r="C26577" t="s">
        <v>397</v>
      </c>
      <c r="D26577" s="1">
        <v>40924</v>
      </c>
      <c r="E26577">
        <v>0</v>
      </c>
      <c r="F26577">
        <v>1</v>
      </c>
      <c r="G26577">
        <v>4549</v>
      </c>
      <c r="H26577" t="s">
        <v>69</v>
      </c>
      <c r="J26577" t="s">
        <v>34</v>
      </c>
      <c r="K26577">
        <v>48</v>
      </c>
      <c r="L26577" t="s">
        <v>15</v>
      </c>
    </row>
    <row r="26578" spans="1:12">
      <c r="A26578" t="e">
        <f ca="1">E00251510449421</f>
        <v>#NAME?</v>
      </c>
      <c r="B26578">
        <v>163</v>
      </c>
      <c r="C26578" t="s">
        <v>219</v>
      </c>
      <c r="D26578" s="1">
        <v>41666</v>
      </c>
      <c r="F26578">
        <v>1</v>
      </c>
      <c r="G26578">
        <v>5589</v>
      </c>
      <c r="H26578" t="s">
        <v>152</v>
      </c>
      <c r="J26578" t="s">
        <v>14</v>
      </c>
      <c r="K26578">
        <v>45</v>
      </c>
      <c r="L26578" t="s">
        <v>15</v>
      </c>
    </row>
    <row r="26579" spans="1:12">
      <c r="A26579" t="e">
        <f ca="1">E00251429286121</f>
        <v>#NAME?</v>
      </c>
      <c r="B26579">
        <v>306</v>
      </c>
      <c r="C26579" t="s">
        <v>502</v>
      </c>
      <c r="D26579" s="1">
        <v>42664</v>
      </c>
      <c r="F26579">
        <v>1</v>
      </c>
      <c r="G26579">
        <v>1889</v>
      </c>
      <c r="H26579" t="s">
        <v>1036</v>
      </c>
      <c r="J26579" t="s">
        <v>14</v>
      </c>
      <c r="K26579">
        <v>66</v>
      </c>
      <c r="L26579" t="s">
        <v>15</v>
      </c>
    </row>
    <row r="26580" spans="1:12">
      <c r="A26580" t="e">
        <f ca="1">E00251524958821</f>
        <v>#NAME?</v>
      </c>
      <c r="B26580">
        <v>455</v>
      </c>
      <c r="C26580" t="s">
        <v>312</v>
      </c>
      <c r="D26580" s="1">
        <v>42682</v>
      </c>
      <c r="F26580">
        <v>1</v>
      </c>
      <c r="G26580">
        <v>25000</v>
      </c>
      <c r="H26580" t="s">
        <v>178</v>
      </c>
      <c r="J26580" t="s">
        <v>14</v>
      </c>
      <c r="K26580">
        <v>67</v>
      </c>
      <c r="L26580" t="s">
        <v>15</v>
      </c>
    </row>
    <row r="26581" spans="1:12">
      <c r="A26581" t="e">
        <f ca="1">E00251510695321</f>
        <v>#NAME?</v>
      </c>
      <c r="B26581">
        <v>191</v>
      </c>
      <c r="C26581" t="s">
        <v>320</v>
      </c>
      <c r="D26581" s="1">
        <v>42144</v>
      </c>
      <c r="F26581">
        <v>4</v>
      </c>
      <c r="G26581">
        <v>4549</v>
      </c>
      <c r="H26581" t="s">
        <v>69</v>
      </c>
      <c r="J26581" t="s">
        <v>14</v>
      </c>
      <c r="K26581">
        <v>52</v>
      </c>
      <c r="L26581" t="s">
        <v>15</v>
      </c>
    </row>
    <row r="26582" spans="1:12">
      <c r="A26582" t="e">
        <f ca="1">E00251510695321</f>
        <v>#NAME?</v>
      </c>
      <c r="B26582">
        <v>191</v>
      </c>
      <c r="C26582" t="s">
        <v>320</v>
      </c>
      <c r="D26582" s="1">
        <v>43080</v>
      </c>
      <c r="F26582">
        <v>1</v>
      </c>
      <c r="G26582">
        <v>47411</v>
      </c>
      <c r="H26582" t="s">
        <v>1623</v>
      </c>
      <c r="J26582" t="s">
        <v>14</v>
      </c>
      <c r="K26582">
        <v>54</v>
      </c>
      <c r="L26582" t="s">
        <v>15</v>
      </c>
    </row>
    <row r="26583" spans="1:12">
      <c r="A26583" t="e">
        <f ca="1">E00251616253621</f>
        <v>#NAME?</v>
      </c>
      <c r="B26583">
        <v>486</v>
      </c>
      <c r="C26583" t="s">
        <v>340</v>
      </c>
      <c r="D26583" s="1">
        <v>41484</v>
      </c>
      <c r="F26583">
        <v>2</v>
      </c>
      <c r="G26583">
        <v>37589</v>
      </c>
      <c r="H26583" t="s">
        <v>1098</v>
      </c>
      <c r="J26583" t="s">
        <v>14</v>
      </c>
      <c r="K26583">
        <v>42</v>
      </c>
      <c r="L26583" t="s">
        <v>15</v>
      </c>
    </row>
    <row r="26584" spans="1:12">
      <c r="A26584" t="e">
        <f ca="1">E00251529195621</f>
        <v>#NAME?</v>
      </c>
      <c r="B26584">
        <v>161</v>
      </c>
      <c r="C26584" t="s">
        <v>349</v>
      </c>
      <c r="D26584" s="1">
        <v>42089</v>
      </c>
      <c r="F26584">
        <v>2</v>
      </c>
      <c r="G26584">
        <v>8362</v>
      </c>
      <c r="H26584" t="s">
        <v>136</v>
      </c>
      <c r="J26584" t="s">
        <v>14</v>
      </c>
      <c r="K26584">
        <v>57</v>
      </c>
      <c r="L26584" t="s">
        <v>15</v>
      </c>
    </row>
    <row r="26585" spans="1:12">
      <c r="A26585" t="e">
        <f ca="1">E00251510449421</f>
        <v>#NAME?</v>
      </c>
      <c r="B26585">
        <v>4893</v>
      </c>
      <c r="C26585" t="s">
        <v>426</v>
      </c>
      <c r="D26585" s="1">
        <v>42521</v>
      </c>
      <c r="F26585">
        <v>2</v>
      </c>
      <c r="G26585">
        <v>1539</v>
      </c>
      <c r="H26585" t="s">
        <v>342</v>
      </c>
      <c r="I26585" t="s">
        <v>148</v>
      </c>
      <c r="J26585" t="s">
        <v>57</v>
      </c>
      <c r="K26585">
        <v>47</v>
      </c>
      <c r="L26585" t="s">
        <v>15</v>
      </c>
    </row>
    <row r="26586" spans="1:12">
      <c r="A26586" t="e">
        <f ca="1">E00251524958821</f>
        <v>#NAME?</v>
      </c>
      <c r="B26586">
        <v>455</v>
      </c>
      <c r="C26586" t="s">
        <v>312</v>
      </c>
      <c r="D26586" s="1">
        <v>41071</v>
      </c>
      <c r="F26586">
        <v>1</v>
      </c>
      <c r="G26586">
        <v>25000</v>
      </c>
      <c r="H26586" t="s">
        <v>178</v>
      </c>
      <c r="J26586" t="s">
        <v>14</v>
      </c>
      <c r="K26586">
        <v>62</v>
      </c>
      <c r="L26586" t="s">
        <v>15</v>
      </c>
    </row>
    <row r="26587" spans="1:12">
      <c r="A26587" t="e">
        <f ca="1">E00251427397321</f>
        <v>#NAME?</v>
      </c>
      <c r="B26587">
        <v>30</v>
      </c>
      <c r="C26587" t="s">
        <v>344</v>
      </c>
      <c r="D26587" s="1">
        <v>42282</v>
      </c>
      <c r="F26587">
        <v>5</v>
      </c>
      <c r="G26587">
        <v>3051</v>
      </c>
      <c r="H26587" t="s">
        <v>13</v>
      </c>
      <c r="J26587" t="s">
        <v>14</v>
      </c>
      <c r="K26587">
        <v>47</v>
      </c>
      <c r="L26587" t="s">
        <v>15</v>
      </c>
    </row>
    <row r="26588" spans="1:12">
      <c r="A26588" t="e">
        <f ca="1">E00251516995721</f>
        <v>#NAME?</v>
      </c>
      <c r="B26588">
        <v>1929</v>
      </c>
      <c r="C26588" t="s">
        <v>195</v>
      </c>
      <c r="D26588" s="1">
        <v>42131</v>
      </c>
      <c r="F26588">
        <v>1</v>
      </c>
      <c r="G26588">
        <v>7836</v>
      </c>
      <c r="H26588" t="s">
        <v>298</v>
      </c>
      <c r="J26588" t="s">
        <v>14</v>
      </c>
      <c r="K26588">
        <v>42</v>
      </c>
      <c r="L26588" t="s">
        <v>22</v>
      </c>
    </row>
    <row r="26589" spans="1:12">
      <c r="A26589" t="e">
        <f ca="1">E00251516995721</f>
        <v>#NAME?</v>
      </c>
      <c r="B26589">
        <v>1929</v>
      </c>
      <c r="C26589" t="s">
        <v>195</v>
      </c>
      <c r="D26589" s="1">
        <v>42394</v>
      </c>
      <c r="F26589">
        <v>3</v>
      </c>
      <c r="G26589">
        <v>4556</v>
      </c>
      <c r="H26589" t="s">
        <v>121</v>
      </c>
      <c r="J26589" t="s">
        <v>14</v>
      </c>
      <c r="K26589">
        <v>43</v>
      </c>
      <c r="L26589" t="s">
        <v>15</v>
      </c>
    </row>
    <row r="26590" spans="1:12">
      <c r="A26590" t="e">
        <f ca="1">E00251432274421</f>
        <v>#NAME?</v>
      </c>
      <c r="B26590">
        <v>450</v>
      </c>
      <c r="C26590" t="s">
        <v>227</v>
      </c>
      <c r="D26590" s="1">
        <v>42635</v>
      </c>
      <c r="F26590">
        <v>1</v>
      </c>
      <c r="G26590">
        <v>49390</v>
      </c>
      <c r="H26590" t="s">
        <v>59</v>
      </c>
      <c r="J26590" t="s">
        <v>14</v>
      </c>
      <c r="K26590">
        <v>51</v>
      </c>
      <c r="L26590" t="s">
        <v>15</v>
      </c>
    </row>
    <row r="26591" spans="1:12">
      <c r="A26591" t="e">
        <f ca="1">E00251432274421</f>
        <v>#NAME?</v>
      </c>
      <c r="B26591">
        <v>450</v>
      </c>
      <c r="C26591" t="s">
        <v>227</v>
      </c>
      <c r="D26591" s="1">
        <v>42864</v>
      </c>
      <c r="F26591">
        <v>1</v>
      </c>
      <c r="G26591">
        <v>33829</v>
      </c>
      <c r="H26591" t="s">
        <v>463</v>
      </c>
      <c r="J26591" t="s">
        <v>14</v>
      </c>
      <c r="K26591">
        <v>51</v>
      </c>
      <c r="L26591" t="s">
        <v>15</v>
      </c>
    </row>
    <row r="26592" spans="1:12">
      <c r="A26592" t="e">
        <f ca="1">E00251532320621</f>
        <v>#NAME?</v>
      </c>
      <c r="B26592">
        <v>502</v>
      </c>
      <c r="C26592" t="s">
        <v>172</v>
      </c>
      <c r="D26592" s="1">
        <v>41064</v>
      </c>
      <c r="F26592">
        <v>1</v>
      </c>
      <c r="G26592">
        <v>2729</v>
      </c>
      <c r="H26592" t="s">
        <v>115</v>
      </c>
      <c r="J26592" t="s">
        <v>14</v>
      </c>
      <c r="K26592">
        <v>44</v>
      </c>
      <c r="L26592" t="s">
        <v>15</v>
      </c>
    </row>
    <row r="26593" spans="1:12">
      <c r="A26593" t="e">
        <f ca="1">E00251514849321</f>
        <v>#NAME?</v>
      </c>
      <c r="B26593">
        <v>6156</v>
      </c>
      <c r="C26593" t="s">
        <v>352</v>
      </c>
      <c r="D26593" s="1">
        <v>42039</v>
      </c>
      <c r="F26593">
        <v>1</v>
      </c>
      <c r="G26593">
        <v>4871</v>
      </c>
      <c r="H26593" t="s">
        <v>125</v>
      </c>
      <c r="J26593" t="s">
        <v>14</v>
      </c>
      <c r="K26593">
        <v>47</v>
      </c>
      <c r="L26593" t="s">
        <v>15</v>
      </c>
    </row>
    <row r="26594" spans="1:12">
      <c r="A26594" t="e">
        <f ca="1">E00251715539621</f>
        <v>#NAME?</v>
      </c>
      <c r="B26594">
        <v>71</v>
      </c>
      <c r="C26594" t="s">
        <v>258</v>
      </c>
      <c r="D26594" s="1">
        <v>42015</v>
      </c>
      <c r="F26594">
        <v>1</v>
      </c>
      <c r="G26594">
        <v>71940</v>
      </c>
      <c r="H26594" t="s">
        <v>135</v>
      </c>
      <c r="I26594" t="s">
        <v>148</v>
      </c>
      <c r="J26594" t="s">
        <v>57</v>
      </c>
      <c r="K26594">
        <v>42</v>
      </c>
      <c r="L26594" t="s">
        <v>15</v>
      </c>
    </row>
    <row r="26595" spans="1:12">
      <c r="A26595" t="e">
        <f ca="1">E00251527004821</f>
        <v>#NAME?</v>
      </c>
      <c r="B26595">
        <v>4991</v>
      </c>
      <c r="C26595" t="s">
        <v>838</v>
      </c>
      <c r="D26595" s="1">
        <v>42184</v>
      </c>
      <c r="F26595">
        <v>1</v>
      </c>
      <c r="G26595">
        <v>38100</v>
      </c>
      <c r="H26595" t="s">
        <v>574</v>
      </c>
      <c r="I26595" t="s">
        <v>148</v>
      </c>
      <c r="J26595" t="s">
        <v>57</v>
      </c>
      <c r="K26595">
        <v>44</v>
      </c>
      <c r="L26595" t="s">
        <v>15</v>
      </c>
    </row>
    <row r="26596" spans="1:12">
      <c r="A26596" t="e">
        <f t="shared" ref="A26596:A26605" ca="1" si="241">E00251524958821</f>
        <v>#NAME?</v>
      </c>
      <c r="B26596">
        <v>455</v>
      </c>
      <c r="C26596" t="s">
        <v>312</v>
      </c>
      <c r="D26596" s="1">
        <v>41681</v>
      </c>
      <c r="F26596">
        <v>1</v>
      </c>
      <c r="G26596">
        <v>4660</v>
      </c>
      <c r="H26596" t="s">
        <v>215</v>
      </c>
      <c r="J26596" t="s">
        <v>14</v>
      </c>
      <c r="K26596">
        <v>64</v>
      </c>
      <c r="L26596" t="s">
        <v>15</v>
      </c>
    </row>
    <row r="26597" spans="1:12">
      <c r="A26597" t="e">
        <f t="shared" ca="1" si="241"/>
        <v>#NAME?</v>
      </c>
      <c r="B26597">
        <v>455</v>
      </c>
      <c r="C26597" t="s">
        <v>312</v>
      </c>
      <c r="D26597" s="1">
        <v>42023</v>
      </c>
      <c r="F26597">
        <v>2</v>
      </c>
      <c r="G26597">
        <v>4019</v>
      </c>
      <c r="H26597" t="s">
        <v>26</v>
      </c>
      <c r="J26597" t="s">
        <v>14</v>
      </c>
      <c r="K26597">
        <v>65</v>
      </c>
      <c r="L26597" t="s">
        <v>15</v>
      </c>
    </row>
    <row r="26598" spans="1:12">
      <c r="A26598" t="e">
        <f t="shared" ca="1" si="241"/>
        <v>#NAME?</v>
      </c>
      <c r="B26598">
        <v>455</v>
      </c>
      <c r="C26598" t="s">
        <v>312</v>
      </c>
      <c r="D26598" s="1">
        <v>40941</v>
      </c>
      <c r="F26598">
        <v>2</v>
      </c>
      <c r="G26598">
        <v>4019</v>
      </c>
      <c r="H26598" t="s">
        <v>26</v>
      </c>
      <c r="J26598" t="s">
        <v>14</v>
      </c>
      <c r="K26598">
        <v>62</v>
      </c>
      <c r="L26598" t="s">
        <v>15</v>
      </c>
    </row>
    <row r="26599" spans="1:12">
      <c r="A26599" t="e">
        <f t="shared" ca="1" si="241"/>
        <v>#NAME?</v>
      </c>
      <c r="B26599">
        <v>455</v>
      </c>
      <c r="C26599" t="s">
        <v>312</v>
      </c>
      <c r="D26599" s="1">
        <v>41015</v>
      </c>
      <c r="F26599">
        <v>2</v>
      </c>
      <c r="G26599">
        <v>4019</v>
      </c>
      <c r="H26599" t="s">
        <v>26</v>
      </c>
      <c r="J26599" t="s">
        <v>14</v>
      </c>
      <c r="K26599">
        <v>62</v>
      </c>
      <c r="L26599" t="s">
        <v>15</v>
      </c>
    </row>
    <row r="26600" spans="1:12">
      <c r="A26600" t="e">
        <f t="shared" ca="1" si="241"/>
        <v>#NAME?</v>
      </c>
      <c r="B26600">
        <v>455</v>
      </c>
      <c r="C26600" t="s">
        <v>312</v>
      </c>
      <c r="D26600" s="1">
        <v>41470</v>
      </c>
      <c r="F26600">
        <v>1</v>
      </c>
      <c r="G26600">
        <v>40290</v>
      </c>
      <c r="H26600" t="s">
        <v>348</v>
      </c>
      <c r="J26600" t="s">
        <v>14</v>
      </c>
      <c r="K26600">
        <v>63</v>
      </c>
      <c r="L26600" t="s">
        <v>15</v>
      </c>
    </row>
    <row r="26601" spans="1:12">
      <c r="A26601" t="e">
        <f t="shared" ca="1" si="241"/>
        <v>#NAME?</v>
      </c>
      <c r="B26601">
        <v>455</v>
      </c>
      <c r="C26601" t="s">
        <v>312</v>
      </c>
      <c r="D26601" s="1">
        <v>41843</v>
      </c>
      <c r="F26601">
        <v>3</v>
      </c>
      <c r="G26601">
        <v>2749</v>
      </c>
      <c r="H26601" t="s">
        <v>147</v>
      </c>
      <c r="J26601" t="s">
        <v>14</v>
      </c>
      <c r="K26601">
        <v>64</v>
      </c>
      <c r="L26601" t="s">
        <v>15</v>
      </c>
    </row>
    <row r="26602" spans="1:12">
      <c r="A26602" t="e">
        <f t="shared" ca="1" si="241"/>
        <v>#NAME?</v>
      </c>
      <c r="B26602">
        <v>455</v>
      </c>
      <c r="C26602" t="s">
        <v>312</v>
      </c>
      <c r="D26602" s="1">
        <v>42135</v>
      </c>
      <c r="F26602">
        <v>1</v>
      </c>
      <c r="G26602">
        <v>2113</v>
      </c>
      <c r="H26602" t="s">
        <v>579</v>
      </c>
      <c r="J26602" t="s">
        <v>14</v>
      </c>
      <c r="K26602">
        <v>65</v>
      </c>
      <c r="L26602" t="s">
        <v>15</v>
      </c>
    </row>
    <row r="26603" spans="1:12">
      <c r="A26603" t="e">
        <f t="shared" ca="1" si="241"/>
        <v>#NAME?</v>
      </c>
      <c r="B26603">
        <v>455</v>
      </c>
      <c r="C26603" t="s">
        <v>312</v>
      </c>
      <c r="D26603" s="1">
        <v>42685</v>
      </c>
      <c r="F26603">
        <v>1</v>
      </c>
      <c r="G26603">
        <v>40290</v>
      </c>
      <c r="H26603" t="s">
        <v>348</v>
      </c>
      <c r="J26603" t="s">
        <v>14</v>
      </c>
      <c r="K26603">
        <v>67</v>
      </c>
      <c r="L26603" t="s">
        <v>15</v>
      </c>
    </row>
    <row r="26604" spans="1:12">
      <c r="A26604" t="e">
        <f t="shared" ca="1" si="241"/>
        <v>#NAME?</v>
      </c>
      <c r="B26604">
        <v>455</v>
      </c>
      <c r="C26604" t="s">
        <v>312</v>
      </c>
      <c r="D26604" s="1">
        <v>43033</v>
      </c>
      <c r="F26604">
        <v>4</v>
      </c>
      <c r="G26604">
        <v>7906</v>
      </c>
      <c r="H26604" t="s">
        <v>173</v>
      </c>
      <c r="J26604" t="s">
        <v>14</v>
      </c>
      <c r="K26604">
        <v>68</v>
      </c>
      <c r="L26604" t="s">
        <v>22</v>
      </c>
    </row>
    <row r="26605" spans="1:12">
      <c r="A26605" t="e">
        <f t="shared" ca="1" si="241"/>
        <v>#NAME?</v>
      </c>
      <c r="B26605">
        <v>455</v>
      </c>
      <c r="C26605" t="s">
        <v>312</v>
      </c>
      <c r="D26605" s="1">
        <v>43061</v>
      </c>
      <c r="F26605">
        <v>1</v>
      </c>
      <c r="G26605">
        <v>5198</v>
      </c>
      <c r="H26605" t="s">
        <v>200</v>
      </c>
      <c r="J26605" t="s">
        <v>14</v>
      </c>
      <c r="K26605">
        <v>68</v>
      </c>
      <c r="L26605" t="s">
        <v>15</v>
      </c>
    </row>
    <row r="26606" spans="1:12">
      <c r="A26606" t="e">
        <f ca="1">E00251513961521</f>
        <v>#NAME?</v>
      </c>
      <c r="B26606">
        <v>701</v>
      </c>
      <c r="C26606" t="s">
        <v>72</v>
      </c>
      <c r="D26606" s="1">
        <v>40981</v>
      </c>
      <c r="F26606">
        <v>2</v>
      </c>
      <c r="G26606">
        <v>7089</v>
      </c>
      <c r="H26606" t="s">
        <v>487</v>
      </c>
      <c r="J26606" t="s">
        <v>14</v>
      </c>
      <c r="K26606">
        <v>37</v>
      </c>
      <c r="L26606" t="s">
        <v>15</v>
      </c>
    </row>
    <row r="26607" spans="1:12">
      <c r="A26607" t="e">
        <f ca="1">E00251513961521</f>
        <v>#NAME?</v>
      </c>
      <c r="B26607">
        <v>701</v>
      </c>
      <c r="C26607" t="s">
        <v>72</v>
      </c>
      <c r="D26607" s="1">
        <v>42951</v>
      </c>
      <c r="F26607">
        <v>3</v>
      </c>
      <c r="G26607">
        <v>30000</v>
      </c>
      <c r="H26607" t="s">
        <v>144</v>
      </c>
      <c r="J26607" t="s">
        <v>14</v>
      </c>
      <c r="K26607">
        <v>42</v>
      </c>
      <c r="L26607" t="s">
        <v>15</v>
      </c>
    </row>
    <row r="26608" spans="1:12">
      <c r="A26608" t="e">
        <f ca="1">E00251430234721</f>
        <v>#NAME?</v>
      </c>
      <c r="B26608">
        <v>486</v>
      </c>
      <c r="C26608" t="s">
        <v>340</v>
      </c>
      <c r="D26608" s="1">
        <v>42023</v>
      </c>
      <c r="F26608">
        <v>1</v>
      </c>
      <c r="G26608">
        <v>4660</v>
      </c>
      <c r="H26608" t="s">
        <v>215</v>
      </c>
      <c r="J26608" t="s">
        <v>14</v>
      </c>
      <c r="K26608">
        <v>51</v>
      </c>
      <c r="L26608" t="s">
        <v>15</v>
      </c>
    </row>
    <row r="26609" spans="1:12">
      <c r="A26609" t="e">
        <f ca="1">E00251430234721</f>
        <v>#NAME?</v>
      </c>
      <c r="B26609">
        <v>486</v>
      </c>
      <c r="C26609" t="s">
        <v>340</v>
      </c>
      <c r="D26609" s="1">
        <v>43005</v>
      </c>
      <c r="F26609">
        <v>1</v>
      </c>
      <c r="G26609">
        <v>71596</v>
      </c>
      <c r="H26609" t="s">
        <v>505</v>
      </c>
      <c r="J26609" t="s">
        <v>14</v>
      </c>
      <c r="K26609">
        <v>53</v>
      </c>
      <c r="L26609" t="s">
        <v>15</v>
      </c>
    </row>
    <row r="26610" spans="1:12">
      <c r="A26610" t="e">
        <f ca="1">E00251528912721</f>
        <v>#NAME?</v>
      </c>
      <c r="B26610">
        <v>293</v>
      </c>
      <c r="C26610" t="s">
        <v>25</v>
      </c>
      <c r="D26610" s="1">
        <v>42142</v>
      </c>
      <c r="F26610">
        <v>1</v>
      </c>
      <c r="G26610">
        <v>5990</v>
      </c>
      <c r="H26610" t="s">
        <v>60</v>
      </c>
      <c r="J26610" t="s">
        <v>14</v>
      </c>
      <c r="K26610">
        <v>51</v>
      </c>
      <c r="L26610" t="s">
        <v>15</v>
      </c>
    </row>
    <row r="26611" spans="1:12">
      <c r="A26611" t="e">
        <f ca="1">E00251432287821</f>
        <v>#NAME?</v>
      </c>
      <c r="B26611">
        <v>483</v>
      </c>
      <c r="C26611" t="s">
        <v>351</v>
      </c>
      <c r="D26611" s="1">
        <v>42046</v>
      </c>
      <c r="F26611">
        <v>2</v>
      </c>
      <c r="G26611">
        <v>1279</v>
      </c>
      <c r="H26611" t="s">
        <v>1423</v>
      </c>
      <c r="J26611" t="s">
        <v>14</v>
      </c>
      <c r="K26611">
        <v>45</v>
      </c>
      <c r="L26611" t="s">
        <v>15</v>
      </c>
    </row>
    <row r="26612" spans="1:12">
      <c r="A26612" t="e">
        <f ca="1">E00251514849321</f>
        <v>#NAME?</v>
      </c>
      <c r="B26612">
        <v>6156</v>
      </c>
      <c r="C26612" t="s">
        <v>352</v>
      </c>
      <c r="D26612" s="1">
        <v>42391</v>
      </c>
      <c r="F26612">
        <v>3</v>
      </c>
      <c r="G26612">
        <v>4019</v>
      </c>
      <c r="H26612" t="s">
        <v>26</v>
      </c>
      <c r="J26612" t="s">
        <v>14</v>
      </c>
      <c r="K26612">
        <v>48</v>
      </c>
      <c r="L26612" t="s">
        <v>15</v>
      </c>
    </row>
    <row r="26613" spans="1:12">
      <c r="A26613" t="e">
        <f t="shared" ref="A26613:A26621" ca="1" si="242">E00251524958821</f>
        <v>#NAME?</v>
      </c>
      <c r="B26613">
        <v>455</v>
      </c>
      <c r="C26613" t="s">
        <v>312</v>
      </c>
      <c r="D26613" s="1">
        <v>41376</v>
      </c>
      <c r="F26613">
        <v>6</v>
      </c>
      <c r="G26613">
        <v>40290</v>
      </c>
      <c r="H26613" t="s">
        <v>348</v>
      </c>
      <c r="J26613" t="s">
        <v>14</v>
      </c>
      <c r="K26613">
        <v>63</v>
      </c>
      <c r="L26613" t="s">
        <v>15</v>
      </c>
    </row>
    <row r="26614" spans="1:12">
      <c r="A26614" t="e">
        <f t="shared" ca="1" si="242"/>
        <v>#NAME?</v>
      </c>
      <c r="B26614">
        <v>455</v>
      </c>
      <c r="C26614" t="s">
        <v>312</v>
      </c>
      <c r="D26614" s="1">
        <v>42717</v>
      </c>
      <c r="F26614">
        <v>5</v>
      </c>
      <c r="G26614">
        <v>27800</v>
      </c>
      <c r="H26614" t="s">
        <v>145</v>
      </c>
      <c r="J26614" t="s">
        <v>14</v>
      </c>
      <c r="K26614">
        <v>67</v>
      </c>
      <c r="L26614" t="s">
        <v>15</v>
      </c>
    </row>
    <row r="26615" spans="1:12">
      <c r="A26615" t="e">
        <f t="shared" ca="1" si="242"/>
        <v>#NAME?</v>
      </c>
      <c r="B26615">
        <v>455</v>
      </c>
      <c r="C26615" t="s">
        <v>312</v>
      </c>
      <c r="D26615" s="1">
        <v>42780</v>
      </c>
      <c r="F26615">
        <v>4</v>
      </c>
      <c r="G26615">
        <v>7906</v>
      </c>
      <c r="H26615" t="s">
        <v>173</v>
      </c>
      <c r="J26615" t="s">
        <v>14</v>
      </c>
      <c r="K26615">
        <v>67</v>
      </c>
      <c r="L26615" t="s">
        <v>22</v>
      </c>
    </row>
    <row r="26616" spans="1:12">
      <c r="A26616" t="e">
        <f t="shared" ca="1" si="242"/>
        <v>#NAME?</v>
      </c>
      <c r="B26616">
        <v>455</v>
      </c>
      <c r="C26616" t="s">
        <v>312</v>
      </c>
      <c r="D26616" s="1">
        <v>43033</v>
      </c>
      <c r="F26616">
        <v>6</v>
      </c>
      <c r="G26616">
        <v>4019</v>
      </c>
      <c r="H26616" t="s">
        <v>26</v>
      </c>
      <c r="J26616" t="s">
        <v>14</v>
      </c>
      <c r="K26616">
        <v>68</v>
      </c>
      <c r="L26616" t="s">
        <v>15</v>
      </c>
    </row>
    <row r="26617" spans="1:12">
      <c r="A26617" t="e">
        <f t="shared" ca="1" si="242"/>
        <v>#NAME?</v>
      </c>
      <c r="B26617">
        <v>455</v>
      </c>
      <c r="C26617" t="s">
        <v>312</v>
      </c>
      <c r="D26617" s="1">
        <v>41792</v>
      </c>
      <c r="F26617">
        <v>1</v>
      </c>
      <c r="G26617">
        <v>25000</v>
      </c>
      <c r="H26617" t="s">
        <v>178</v>
      </c>
      <c r="J26617" t="s">
        <v>14</v>
      </c>
      <c r="K26617">
        <v>64</v>
      </c>
      <c r="L26617" t="s">
        <v>15</v>
      </c>
    </row>
    <row r="26618" spans="1:12">
      <c r="A26618" t="e">
        <f t="shared" ca="1" si="242"/>
        <v>#NAME?</v>
      </c>
      <c r="B26618">
        <v>455</v>
      </c>
      <c r="C26618" t="s">
        <v>312</v>
      </c>
      <c r="D26618" s="1">
        <v>41911</v>
      </c>
      <c r="F26618">
        <v>1</v>
      </c>
      <c r="G26618">
        <v>25000</v>
      </c>
      <c r="H26618" t="s">
        <v>178</v>
      </c>
      <c r="J26618" t="s">
        <v>14</v>
      </c>
      <c r="K26618">
        <v>65</v>
      </c>
      <c r="L26618" t="s">
        <v>15</v>
      </c>
    </row>
    <row r="26619" spans="1:12">
      <c r="A26619" t="e">
        <f t="shared" ca="1" si="242"/>
        <v>#NAME?</v>
      </c>
      <c r="B26619">
        <v>455</v>
      </c>
      <c r="C26619" t="s">
        <v>312</v>
      </c>
      <c r="D26619" s="1">
        <v>43068</v>
      </c>
      <c r="F26619">
        <v>1</v>
      </c>
      <c r="G26619">
        <v>5198</v>
      </c>
      <c r="H26619" t="s">
        <v>200</v>
      </c>
      <c r="J26619" t="s">
        <v>14</v>
      </c>
      <c r="K26619">
        <v>68</v>
      </c>
      <c r="L26619" t="s">
        <v>15</v>
      </c>
    </row>
    <row r="26620" spans="1:12">
      <c r="A26620" t="e">
        <f t="shared" ca="1" si="242"/>
        <v>#NAME?</v>
      </c>
      <c r="B26620">
        <v>455</v>
      </c>
      <c r="C26620" t="s">
        <v>312</v>
      </c>
      <c r="D26620" s="1">
        <v>40988</v>
      </c>
      <c r="F26620">
        <v>2</v>
      </c>
      <c r="G26620">
        <v>25000</v>
      </c>
      <c r="H26620" t="s">
        <v>178</v>
      </c>
      <c r="J26620" t="s">
        <v>14</v>
      </c>
      <c r="K26620">
        <v>62</v>
      </c>
      <c r="L26620" t="s">
        <v>15</v>
      </c>
    </row>
    <row r="26621" spans="1:12">
      <c r="A26621" t="e">
        <f t="shared" ca="1" si="242"/>
        <v>#NAME?</v>
      </c>
      <c r="B26621">
        <v>455</v>
      </c>
      <c r="C26621" t="s">
        <v>312</v>
      </c>
      <c r="D26621" s="1">
        <v>42023</v>
      </c>
      <c r="F26621">
        <v>1</v>
      </c>
      <c r="G26621">
        <v>25000</v>
      </c>
      <c r="H26621" t="s">
        <v>178</v>
      </c>
      <c r="J26621" t="s">
        <v>14</v>
      </c>
      <c r="K26621">
        <v>65</v>
      </c>
      <c r="L26621" t="s">
        <v>15</v>
      </c>
    </row>
    <row r="26622" spans="1:12">
      <c r="A26622" t="e">
        <f ca="1">E00251430234721</f>
        <v>#NAME?</v>
      </c>
      <c r="B26622">
        <v>486</v>
      </c>
      <c r="C26622" t="s">
        <v>340</v>
      </c>
      <c r="D26622" s="1">
        <v>41844</v>
      </c>
      <c r="F26622">
        <v>1</v>
      </c>
      <c r="G26622">
        <v>9198</v>
      </c>
      <c r="H26622" t="s">
        <v>229</v>
      </c>
      <c r="J26622" t="s">
        <v>14</v>
      </c>
      <c r="K26622">
        <v>50</v>
      </c>
      <c r="L26622" t="s">
        <v>15</v>
      </c>
    </row>
    <row r="26623" spans="1:12">
      <c r="A26623" t="e">
        <f ca="1">E00251430234721</f>
        <v>#NAME?</v>
      </c>
      <c r="B26623">
        <v>486</v>
      </c>
      <c r="C26623" t="s">
        <v>340</v>
      </c>
      <c r="D26623" s="1">
        <v>42020</v>
      </c>
      <c r="F26623">
        <v>1</v>
      </c>
      <c r="G26623">
        <v>78609</v>
      </c>
      <c r="H26623" t="s">
        <v>240</v>
      </c>
      <c r="J26623" t="s">
        <v>14</v>
      </c>
      <c r="K26623">
        <v>51</v>
      </c>
      <c r="L26623" t="s">
        <v>22</v>
      </c>
    </row>
    <row r="26624" spans="1:12">
      <c r="A26624" t="e">
        <f ca="1">E00251430234721</f>
        <v>#NAME?</v>
      </c>
      <c r="B26624">
        <v>486</v>
      </c>
      <c r="C26624" t="s">
        <v>340</v>
      </c>
      <c r="D26624" s="1">
        <v>40967</v>
      </c>
      <c r="F26624">
        <v>1</v>
      </c>
      <c r="G26624">
        <v>7999</v>
      </c>
      <c r="H26624" t="s">
        <v>80</v>
      </c>
      <c r="J26624" t="s">
        <v>14</v>
      </c>
      <c r="K26624">
        <v>48</v>
      </c>
      <c r="L26624" t="s">
        <v>15</v>
      </c>
    </row>
    <row r="26625" spans="1:12">
      <c r="A26625" t="e">
        <f ca="1">E00251515059521</f>
        <v>#NAME?</v>
      </c>
      <c r="B26625">
        <v>10</v>
      </c>
      <c r="C26625" t="s">
        <v>18</v>
      </c>
      <c r="D26625" s="1">
        <v>41829</v>
      </c>
      <c r="F26625">
        <v>2</v>
      </c>
      <c r="G26625">
        <v>2729</v>
      </c>
      <c r="H26625" t="s">
        <v>115</v>
      </c>
      <c r="J26625" t="s">
        <v>14</v>
      </c>
      <c r="K26625">
        <v>51</v>
      </c>
      <c r="L26625" t="s">
        <v>15</v>
      </c>
    </row>
    <row r="26626" spans="1:12">
      <c r="A26626" t="e">
        <f ca="1">E00251424802621</f>
        <v>#NAME?</v>
      </c>
      <c r="B26626">
        <v>115</v>
      </c>
      <c r="C26626" t="s">
        <v>455</v>
      </c>
      <c r="D26626" s="1">
        <v>42810</v>
      </c>
      <c r="F26626">
        <v>4</v>
      </c>
      <c r="G26626">
        <v>25000</v>
      </c>
      <c r="H26626" t="s">
        <v>178</v>
      </c>
      <c r="J26626" t="s">
        <v>14</v>
      </c>
      <c r="K26626">
        <v>50</v>
      </c>
      <c r="L26626" t="s">
        <v>15</v>
      </c>
    </row>
    <row r="26627" spans="1:12">
      <c r="A26627" t="e">
        <f ca="1">E00251432274421</f>
        <v>#NAME?</v>
      </c>
      <c r="B26627">
        <v>450</v>
      </c>
      <c r="C26627" t="s">
        <v>227</v>
      </c>
      <c r="D26627" s="1">
        <v>41914</v>
      </c>
      <c r="F26627">
        <v>3</v>
      </c>
      <c r="G26627">
        <v>33829</v>
      </c>
      <c r="H26627" t="s">
        <v>463</v>
      </c>
      <c r="J26627" t="s">
        <v>14</v>
      </c>
      <c r="K26627">
        <v>49</v>
      </c>
      <c r="L26627" t="s">
        <v>15</v>
      </c>
    </row>
    <row r="26628" spans="1:12">
      <c r="A26628" t="e">
        <f ca="1">E00251432274421</f>
        <v>#NAME?</v>
      </c>
      <c r="B26628">
        <v>450</v>
      </c>
      <c r="C26628" t="s">
        <v>227</v>
      </c>
      <c r="D26628" s="1">
        <v>42409</v>
      </c>
      <c r="F26628">
        <v>1</v>
      </c>
      <c r="G26628">
        <v>49390</v>
      </c>
      <c r="H26628" t="s">
        <v>59</v>
      </c>
      <c r="J26628" t="s">
        <v>14</v>
      </c>
      <c r="K26628">
        <v>50</v>
      </c>
      <c r="L26628" t="s">
        <v>15</v>
      </c>
    </row>
    <row r="26629" spans="1:12">
      <c r="A26629" t="e">
        <f ca="1">E00251524981821</f>
        <v>#NAME?</v>
      </c>
      <c r="B26629">
        <v>454</v>
      </c>
      <c r="C26629" t="s">
        <v>179</v>
      </c>
      <c r="D26629" s="1">
        <v>41488</v>
      </c>
      <c r="F26629">
        <v>2</v>
      </c>
      <c r="G26629">
        <v>2349</v>
      </c>
      <c r="H26629" t="s">
        <v>497</v>
      </c>
      <c r="J26629" t="s">
        <v>14</v>
      </c>
      <c r="K26629">
        <v>60</v>
      </c>
      <c r="L26629" t="s">
        <v>15</v>
      </c>
    </row>
    <row r="26630" spans="1:12">
      <c r="A26630" t="e">
        <f ca="1">E00251528958621</f>
        <v>#NAME?</v>
      </c>
      <c r="B26630">
        <v>295</v>
      </c>
      <c r="C26630" t="s">
        <v>435</v>
      </c>
      <c r="D26630" s="1">
        <v>42174</v>
      </c>
      <c r="F26630">
        <v>3</v>
      </c>
      <c r="G26630">
        <v>4019</v>
      </c>
      <c r="H26630" t="s">
        <v>26</v>
      </c>
      <c r="J26630" t="s">
        <v>14</v>
      </c>
      <c r="K26630">
        <v>63</v>
      </c>
      <c r="L26630" t="s">
        <v>15</v>
      </c>
    </row>
    <row r="26631" spans="1:12">
      <c r="A26631" t="e">
        <f ca="1">E00251528958621</f>
        <v>#NAME?</v>
      </c>
      <c r="B26631">
        <v>295</v>
      </c>
      <c r="C26631" t="s">
        <v>435</v>
      </c>
      <c r="D26631" s="1">
        <v>42257</v>
      </c>
      <c r="F26631">
        <v>1</v>
      </c>
      <c r="G26631">
        <v>71940</v>
      </c>
      <c r="H26631" t="s">
        <v>135</v>
      </c>
      <c r="J26631" t="s">
        <v>14</v>
      </c>
      <c r="K26631">
        <v>63</v>
      </c>
      <c r="L26631" t="s">
        <v>15</v>
      </c>
    </row>
    <row r="26632" spans="1:12">
      <c r="A26632" t="e">
        <f ca="1">E00251528958621</f>
        <v>#NAME?</v>
      </c>
      <c r="B26632">
        <v>295</v>
      </c>
      <c r="C26632" t="s">
        <v>435</v>
      </c>
      <c r="D26632" s="1">
        <v>42286</v>
      </c>
      <c r="F26632">
        <v>2</v>
      </c>
      <c r="G26632">
        <v>25000</v>
      </c>
      <c r="H26632" t="s">
        <v>178</v>
      </c>
      <c r="J26632" t="s">
        <v>14</v>
      </c>
      <c r="K26632">
        <v>63</v>
      </c>
      <c r="L26632" t="s">
        <v>15</v>
      </c>
    </row>
    <row r="26633" spans="1:12">
      <c r="A26633" t="e">
        <f ca="1">E00251715539621</f>
        <v>#NAME?</v>
      </c>
      <c r="B26633">
        <v>48</v>
      </c>
      <c r="C26633" t="s">
        <v>249</v>
      </c>
      <c r="D26633" s="1">
        <v>42065</v>
      </c>
      <c r="F26633">
        <v>3</v>
      </c>
      <c r="G26633">
        <v>7906</v>
      </c>
      <c r="H26633" t="s">
        <v>173</v>
      </c>
      <c r="J26633" t="s">
        <v>14</v>
      </c>
      <c r="K26633">
        <v>42</v>
      </c>
      <c r="L26633" t="s">
        <v>22</v>
      </c>
    </row>
    <row r="26634" spans="1:12">
      <c r="A26634" t="e">
        <f ca="1">E00251510806521</f>
        <v>#NAME?</v>
      </c>
      <c r="B26634">
        <v>104</v>
      </c>
      <c r="C26634" t="s">
        <v>88</v>
      </c>
      <c r="D26634" s="1">
        <v>41765</v>
      </c>
      <c r="F26634">
        <v>2</v>
      </c>
      <c r="G26634">
        <v>8470</v>
      </c>
      <c r="H26634" t="s">
        <v>120</v>
      </c>
      <c r="J26634" t="s">
        <v>14</v>
      </c>
      <c r="K26634">
        <v>45</v>
      </c>
      <c r="L26634" t="s">
        <v>15</v>
      </c>
    </row>
    <row r="26635" spans="1:12">
      <c r="A26635" t="e">
        <f ca="1">E00251513961521</f>
        <v>#NAME?</v>
      </c>
      <c r="B26635">
        <v>744</v>
      </c>
      <c r="C26635" t="s">
        <v>308</v>
      </c>
      <c r="D26635" s="1">
        <v>42019</v>
      </c>
      <c r="E26635">
        <v>0</v>
      </c>
      <c r="F26635">
        <v>1</v>
      </c>
      <c r="G26635">
        <v>4780</v>
      </c>
      <c r="H26635" t="s">
        <v>324</v>
      </c>
      <c r="J26635" t="s">
        <v>34</v>
      </c>
      <c r="K26635">
        <v>40</v>
      </c>
      <c r="L26635" t="s">
        <v>15</v>
      </c>
    </row>
    <row r="26636" spans="1:12">
      <c r="A26636" t="e">
        <f ca="1">E00251510806521</f>
        <v>#NAME?</v>
      </c>
      <c r="B26636">
        <v>104</v>
      </c>
      <c r="C26636" t="s">
        <v>88</v>
      </c>
      <c r="D26636" s="1">
        <v>42703</v>
      </c>
      <c r="F26636">
        <v>1</v>
      </c>
      <c r="G26636">
        <v>25000</v>
      </c>
      <c r="H26636" t="s">
        <v>178</v>
      </c>
      <c r="J26636" t="s">
        <v>14</v>
      </c>
      <c r="K26636">
        <v>47</v>
      </c>
      <c r="L26636" t="s">
        <v>15</v>
      </c>
    </row>
    <row r="26637" spans="1:12">
      <c r="A26637" t="e">
        <f ca="1">E00251513961521</f>
        <v>#NAME?</v>
      </c>
      <c r="B26637">
        <v>701</v>
      </c>
      <c r="C26637" t="s">
        <v>72</v>
      </c>
      <c r="D26637" s="1">
        <v>41382</v>
      </c>
      <c r="F26637">
        <v>1</v>
      </c>
      <c r="G26637">
        <v>30000</v>
      </c>
      <c r="H26637" t="s">
        <v>144</v>
      </c>
      <c r="J26637" t="s">
        <v>14</v>
      </c>
      <c r="K26637">
        <v>38</v>
      </c>
      <c r="L26637" t="s">
        <v>15</v>
      </c>
    </row>
    <row r="26638" spans="1:12">
      <c r="A26638" t="e">
        <f ca="1">E00251513961521</f>
        <v>#NAME?</v>
      </c>
      <c r="B26638">
        <v>702</v>
      </c>
      <c r="C26638" t="s">
        <v>293</v>
      </c>
      <c r="D26638" s="1">
        <v>41138</v>
      </c>
      <c r="F26638">
        <v>1</v>
      </c>
      <c r="G26638">
        <v>30000</v>
      </c>
      <c r="H26638" t="s">
        <v>144</v>
      </c>
      <c r="J26638" t="s">
        <v>14</v>
      </c>
      <c r="K26638">
        <v>37</v>
      </c>
      <c r="L26638" t="s">
        <v>15</v>
      </c>
    </row>
    <row r="26639" spans="1:12">
      <c r="A26639" t="e">
        <f ca="1">E00251513961521</f>
        <v>#NAME?</v>
      </c>
      <c r="B26639">
        <v>701</v>
      </c>
      <c r="C26639" t="s">
        <v>72</v>
      </c>
      <c r="D26639" s="1">
        <v>41801</v>
      </c>
      <c r="F26639">
        <v>1</v>
      </c>
      <c r="G26639">
        <v>30000</v>
      </c>
      <c r="H26639" t="s">
        <v>144</v>
      </c>
      <c r="J26639" t="s">
        <v>14</v>
      </c>
      <c r="K26639">
        <v>39</v>
      </c>
      <c r="L26639" t="s">
        <v>15</v>
      </c>
    </row>
    <row r="26640" spans="1:12">
      <c r="A26640" t="e">
        <f ca="1">E00251430234721</f>
        <v>#NAME?</v>
      </c>
      <c r="B26640">
        <v>486</v>
      </c>
      <c r="C26640" t="s">
        <v>340</v>
      </c>
      <c r="D26640" s="1">
        <v>42762</v>
      </c>
      <c r="F26640">
        <v>1</v>
      </c>
      <c r="G26640">
        <v>3899</v>
      </c>
      <c r="H26640" t="s">
        <v>264</v>
      </c>
      <c r="J26640" t="s">
        <v>14</v>
      </c>
      <c r="K26640">
        <v>53</v>
      </c>
      <c r="L26640" t="s">
        <v>15</v>
      </c>
    </row>
    <row r="26641" spans="1:12">
      <c r="A26641" t="e">
        <f ca="1">E00251524981821</f>
        <v>#NAME?</v>
      </c>
      <c r="B26641">
        <v>454</v>
      </c>
      <c r="C26641" t="s">
        <v>179</v>
      </c>
      <c r="D26641" s="1">
        <v>42212</v>
      </c>
      <c r="F26641">
        <v>2</v>
      </c>
      <c r="G26641">
        <v>2349</v>
      </c>
      <c r="H26641" t="s">
        <v>497</v>
      </c>
      <c r="J26641" t="s">
        <v>14</v>
      </c>
      <c r="K26641">
        <v>62</v>
      </c>
      <c r="L26641" t="s">
        <v>15</v>
      </c>
    </row>
    <row r="26642" spans="1:12">
      <c r="A26642" t="e">
        <f ca="1">E00251524981821</f>
        <v>#NAME?</v>
      </c>
      <c r="B26642">
        <v>454</v>
      </c>
      <c r="C26642" t="s">
        <v>179</v>
      </c>
      <c r="D26642" s="1">
        <v>42481</v>
      </c>
      <c r="F26642">
        <v>1</v>
      </c>
      <c r="G26642">
        <v>4481</v>
      </c>
      <c r="H26642" t="s">
        <v>1271</v>
      </c>
      <c r="J26642" t="s">
        <v>14</v>
      </c>
      <c r="K26642">
        <v>63</v>
      </c>
      <c r="L26642" t="s">
        <v>15</v>
      </c>
    </row>
    <row r="26643" spans="1:12">
      <c r="A26643" t="e">
        <f ca="1">E00251513961521</f>
        <v>#NAME?</v>
      </c>
      <c r="B26643">
        <v>701</v>
      </c>
      <c r="C26643" t="s">
        <v>72</v>
      </c>
      <c r="D26643" s="1">
        <v>40981</v>
      </c>
      <c r="F26643">
        <v>1</v>
      </c>
      <c r="G26643">
        <v>4640</v>
      </c>
      <c r="H26643" t="s">
        <v>306</v>
      </c>
      <c r="J26643" t="s">
        <v>14</v>
      </c>
      <c r="K26643">
        <v>37</v>
      </c>
      <c r="L26643" t="s">
        <v>15</v>
      </c>
    </row>
    <row r="26644" spans="1:12">
      <c r="A26644" t="e">
        <f ca="1">E00251432274421</f>
        <v>#NAME?</v>
      </c>
      <c r="B26644">
        <v>450</v>
      </c>
      <c r="C26644" t="s">
        <v>227</v>
      </c>
      <c r="D26644" s="1">
        <v>42556</v>
      </c>
      <c r="F26644">
        <v>2</v>
      </c>
      <c r="G26644">
        <v>49390</v>
      </c>
      <c r="H26644" t="s">
        <v>59</v>
      </c>
      <c r="J26644" t="s">
        <v>14</v>
      </c>
      <c r="K26644">
        <v>51</v>
      </c>
      <c r="L26644" t="s">
        <v>15</v>
      </c>
    </row>
    <row r="26645" spans="1:12">
      <c r="A26645" t="e">
        <f ca="1">E00251432209721</f>
        <v>#NAME?</v>
      </c>
      <c r="B26645">
        <v>489</v>
      </c>
      <c r="C26645" t="s">
        <v>100</v>
      </c>
      <c r="D26645" s="1">
        <v>42307</v>
      </c>
      <c r="F26645">
        <v>1</v>
      </c>
      <c r="G26645">
        <v>2449</v>
      </c>
      <c r="H26645" t="s">
        <v>53</v>
      </c>
      <c r="J26645" t="s">
        <v>14</v>
      </c>
      <c r="K26645">
        <v>43</v>
      </c>
      <c r="L26645" t="s">
        <v>15</v>
      </c>
    </row>
    <row r="26646" spans="1:12">
      <c r="A26646" t="e">
        <f ca="1">E00251513961521</f>
        <v>#NAME?</v>
      </c>
      <c r="B26646">
        <v>701</v>
      </c>
      <c r="C26646" t="s">
        <v>72</v>
      </c>
      <c r="D26646" s="1">
        <v>42891</v>
      </c>
      <c r="F26646">
        <v>2</v>
      </c>
      <c r="G26646">
        <v>6264</v>
      </c>
      <c r="H26646" t="s">
        <v>295</v>
      </c>
      <c r="J26646" t="s">
        <v>14</v>
      </c>
      <c r="K26646">
        <v>42</v>
      </c>
      <c r="L26646" t="s">
        <v>15</v>
      </c>
    </row>
    <row r="26647" spans="1:12">
      <c r="A26647" t="e">
        <f ca="1">E00251430234721</f>
        <v>#NAME?</v>
      </c>
      <c r="B26647">
        <v>486</v>
      </c>
      <c r="C26647" t="s">
        <v>340</v>
      </c>
      <c r="D26647" s="1">
        <v>42020</v>
      </c>
      <c r="F26647">
        <v>2</v>
      </c>
      <c r="G26647">
        <v>4660</v>
      </c>
      <c r="H26647" t="s">
        <v>215</v>
      </c>
      <c r="J26647" t="s">
        <v>14</v>
      </c>
      <c r="K26647">
        <v>51</v>
      </c>
      <c r="L26647" t="s">
        <v>15</v>
      </c>
    </row>
    <row r="26648" spans="1:12">
      <c r="A26648" t="e">
        <f ca="1">E00251513961521</f>
        <v>#NAME?</v>
      </c>
      <c r="B26648">
        <v>701</v>
      </c>
      <c r="C26648" t="s">
        <v>72</v>
      </c>
      <c r="D26648" s="1">
        <v>40966</v>
      </c>
      <c r="F26648">
        <v>1</v>
      </c>
      <c r="G26648">
        <v>4640</v>
      </c>
      <c r="H26648" t="s">
        <v>306</v>
      </c>
      <c r="J26648" t="s">
        <v>14</v>
      </c>
      <c r="K26648">
        <v>37</v>
      </c>
      <c r="L26648" t="s">
        <v>15</v>
      </c>
    </row>
    <row r="26649" spans="1:12">
      <c r="A26649" t="e">
        <f ca="1">E00251711696621</f>
        <v>#NAME?</v>
      </c>
      <c r="B26649">
        <v>11</v>
      </c>
      <c r="C26649" t="s">
        <v>245</v>
      </c>
      <c r="D26649" s="1">
        <v>42472</v>
      </c>
      <c r="F26649">
        <v>1</v>
      </c>
      <c r="G26649">
        <v>72760</v>
      </c>
      <c r="H26649" t="s">
        <v>1624</v>
      </c>
      <c r="J26649" t="s">
        <v>14</v>
      </c>
      <c r="K26649">
        <v>43</v>
      </c>
      <c r="L26649" t="s">
        <v>15</v>
      </c>
    </row>
    <row r="26650" spans="1:12">
      <c r="A26650" t="e">
        <f t="shared" ref="A26650:A26657" ca="1" si="243">E00251510806521</f>
        <v>#NAME?</v>
      </c>
      <c r="B26650">
        <v>104</v>
      </c>
      <c r="C26650" t="s">
        <v>88</v>
      </c>
      <c r="D26650" s="1">
        <v>42719</v>
      </c>
      <c r="F26650">
        <v>2</v>
      </c>
      <c r="G26650">
        <v>2721</v>
      </c>
      <c r="H26650" t="s">
        <v>465</v>
      </c>
      <c r="J26650" t="s">
        <v>14</v>
      </c>
      <c r="K26650">
        <v>47</v>
      </c>
      <c r="L26650" t="s">
        <v>15</v>
      </c>
    </row>
    <row r="26651" spans="1:12">
      <c r="A26651" t="e">
        <f t="shared" ca="1" si="243"/>
        <v>#NAME?</v>
      </c>
      <c r="B26651">
        <v>117</v>
      </c>
      <c r="C26651" t="s">
        <v>364</v>
      </c>
      <c r="D26651" s="1">
        <v>42225</v>
      </c>
      <c r="F26651">
        <v>2</v>
      </c>
      <c r="G26651">
        <v>496</v>
      </c>
      <c r="H26651" t="s">
        <v>190</v>
      </c>
      <c r="J26651" t="s">
        <v>14</v>
      </c>
      <c r="K26651">
        <v>46</v>
      </c>
      <c r="L26651" t="s">
        <v>15</v>
      </c>
    </row>
    <row r="26652" spans="1:12">
      <c r="A26652" t="e">
        <f t="shared" ca="1" si="243"/>
        <v>#NAME?</v>
      </c>
      <c r="B26652">
        <v>104</v>
      </c>
      <c r="C26652" t="s">
        <v>88</v>
      </c>
      <c r="D26652" s="1">
        <v>41836</v>
      </c>
      <c r="F26652">
        <v>2</v>
      </c>
      <c r="G26652">
        <v>60490</v>
      </c>
      <c r="H26652" t="s">
        <v>322</v>
      </c>
      <c r="J26652" t="s">
        <v>14</v>
      </c>
      <c r="K26652">
        <v>45</v>
      </c>
      <c r="L26652" t="s">
        <v>15</v>
      </c>
    </row>
    <row r="26653" spans="1:12">
      <c r="A26653" t="e">
        <f t="shared" ca="1" si="243"/>
        <v>#NAME?</v>
      </c>
      <c r="B26653">
        <v>104</v>
      </c>
      <c r="C26653" t="s">
        <v>88</v>
      </c>
      <c r="D26653" s="1">
        <v>42311</v>
      </c>
      <c r="F26653">
        <v>2</v>
      </c>
      <c r="G26653">
        <v>496</v>
      </c>
      <c r="H26653" t="s">
        <v>190</v>
      </c>
      <c r="J26653" t="s">
        <v>14</v>
      </c>
      <c r="K26653">
        <v>46</v>
      </c>
      <c r="L26653" t="s">
        <v>15</v>
      </c>
    </row>
    <row r="26654" spans="1:12">
      <c r="A26654" t="e">
        <f t="shared" ca="1" si="243"/>
        <v>#NAME?</v>
      </c>
      <c r="B26654">
        <v>104</v>
      </c>
      <c r="C26654" t="s">
        <v>88</v>
      </c>
      <c r="D26654" s="1">
        <v>42688</v>
      </c>
      <c r="F26654">
        <v>2</v>
      </c>
      <c r="G26654">
        <v>25000</v>
      </c>
      <c r="H26654" t="s">
        <v>178</v>
      </c>
      <c r="J26654" t="s">
        <v>14</v>
      </c>
      <c r="K26654">
        <v>47</v>
      </c>
      <c r="L26654" t="s">
        <v>15</v>
      </c>
    </row>
    <row r="26655" spans="1:12">
      <c r="A26655" t="e">
        <f t="shared" ca="1" si="243"/>
        <v>#NAME?</v>
      </c>
      <c r="B26655">
        <v>117</v>
      </c>
      <c r="C26655" t="s">
        <v>364</v>
      </c>
      <c r="D26655" s="1">
        <v>42225</v>
      </c>
      <c r="F26655">
        <v>1</v>
      </c>
      <c r="G26655">
        <v>9492</v>
      </c>
      <c r="H26655" t="s">
        <v>317</v>
      </c>
      <c r="J26655" t="s">
        <v>14</v>
      </c>
      <c r="K26655">
        <v>46</v>
      </c>
      <c r="L26655" t="s">
        <v>15</v>
      </c>
    </row>
    <row r="26656" spans="1:12">
      <c r="A26656" t="e">
        <f t="shared" ca="1" si="243"/>
        <v>#NAME?</v>
      </c>
      <c r="B26656">
        <v>104</v>
      </c>
      <c r="C26656" t="s">
        <v>88</v>
      </c>
      <c r="D26656" s="1">
        <v>42719</v>
      </c>
      <c r="F26656">
        <v>1</v>
      </c>
      <c r="G26656">
        <v>25000</v>
      </c>
      <c r="H26656" t="s">
        <v>178</v>
      </c>
      <c r="J26656" t="s">
        <v>14</v>
      </c>
      <c r="K26656">
        <v>47</v>
      </c>
      <c r="L26656" t="s">
        <v>15</v>
      </c>
    </row>
    <row r="26657" spans="1:12">
      <c r="A26657" t="e">
        <f t="shared" ca="1" si="243"/>
        <v>#NAME?</v>
      </c>
      <c r="B26657">
        <v>770</v>
      </c>
      <c r="C26657" t="s">
        <v>930</v>
      </c>
      <c r="D26657" s="1">
        <v>42687</v>
      </c>
      <c r="F26657">
        <v>1</v>
      </c>
      <c r="G26657">
        <v>7242</v>
      </c>
      <c r="H26657" t="s">
        <v>93</v>
      </c>
      <c r="I26657" t="s">
        <v>56</v>
      </c>
      <c r="J26657" t="s">
        <v>57</v>
      </c>
      <c r="K26657">
        <v>47</v>
      </c>
      <c r="L26657" t="s">
        <v>15</v>
      </c>
    </row>
    <row r="26658" spans="1:12">
      <c r="A26658" t="e">
        <f ca="1">E00251427357321</f>
        <v>#NAME?</v>
      </c>
      <c r="B26658">
        <v>20</v>
      </c>
      <c r="C26658" t="s">
        <v>370</v>
      </c>
      <c r="D26658" s="1">
        <v>42277</v>
      </c>
      <c r="F26658">
        <v>1</v>
      </c>
      <c r="G26658">
        <v>2720</v>
      </c>
      <c r="H26658" t="s">
        <v>65</v>
      </c>
      <c r="J26658" t="s">
        <v>14</v>
      </c>
      <c r="K26658">
        <v>65</v>
      </c>
      <c r="L26658" t="s">
        <v>15</v>
      </c>
    </row>
    <row r="26659" spans="1:12">
      <c r="A26659" t="e">
        <f ca="1">E00251537087821</f>
        <v>#NAME?</v>
      </c>
      <c r="B26659">
        <v>291</v>
      </c>
      <c r="C26659" t="s">
        <v>160</v>
      </c>
      <c r="D26659" s="1">
        <v>42332</v>
      </c>
      <c r="F26659">
        <v>2</v>
      </c>
      <c r="G26659">
        <v>72673</v>
      </c>
      <c r="H26659" t="s">
        <v>394</v>
      </c>
      <c r="J26659" t="s">
        <v>14</v>
      </c>
      <c r="K26659">
        <v>48</v>
      </c>
      <c r="L26659" t="s">
        <v>15</v>
      </c>
    </row>
    <row r="26660" spans="1:12">
      <c r="A26660" t="e">
        <f ca="1">E00251537610321</f>
        <v>#NAME?</v>
      </c>
      <c r="B26660">
        <v>1273</v>
      </c>
      <c r="C26660" t="s">
        <v>28</v>
      </c>
      <c r="D26660" s="1">
        <v>42332</v>
      </c>
      <c r="F26660">
        <v>1</v>
      </c>
      <c r="G26660">
        <v>82525</v>
      </c>
      <c r="H26660" t="s">
        <v>371</v>
      </c>
      <c r="J26660" t="s">
        <v>14</v>
      </c>
      <c r="K26660">
        <v>59</v>
      </c>
      <c r="L26660" t="s">
        <v>15</v>
      </c>
    </row>
    <row r="26661" spans="1:12">
      <c r="A26661" t="e">
        <f ca="1">E00251510038521</f>
        <v>#NAME?</v>
      </c>
      <c r="B26661">
        <v>189</v>
      </c>
      <c r="C26661" t="s">
        <v>58</v>
      </c>
      <c r="D26661" s="1">
        <v>42473</v>
      </c>
      <c r="F26661">
        <v>2</v>
      </c>
      <c r="G26661">
        <v>30000</v>
      </c>
      <c r="H26661" t="s">
        <v>144</v>
      </c>
      <c r="J26661" t="s">
        <v>14</v>
      </c>
      <c r="K26661">
        <v>43</v>
      </c>
      <c r="L26661" t="s">
        <v>15</v>
      </c>
    </row>
    <row r="26662" spans="1:12">
      <c r="A26662" t="e">
        <f ca="1">E00251711658521</f>
        <v>#NAME?</v>
      </c>
      <c r="B26662">
        <v>11</v>
      </c>
      <c r="C26662" t="s">
        <v>245</v>
      </c>
      <c r="D26662" s="1">
        <v>42310</v>
      </c>
      <c r="F26662">
        <v>3</v>
      </c>
      <c r="G26662">
        <v>3899</v>
      </c>
      <c r="H26662" t="s">
        <v>264</v>
      </c>
      <c r="J26662" t="s">
        <v>14</v>
      </c>
      <c r="K26662">
        <v>43</v>
      </c>
      <c r="L26662" t="s">
        <v>15</v>
      </c>
    </row>
    <row r="26663" spans="1:12">
      <c r="A26663" t="e">
        <f ca="1">E00251711658521</f>
        <v>#NAME?</v>
      </c>
      <c r="B26663">
        <v>7927</v>
      </c>
      <c r="C26663" t="s">
        <v>367</v>
      </c>
      <c r="D26663" s="1">
        <v>42837</v>
      </c>
      <c r="F26663">
        <v>3</v>
      </c>
      <c r="G26663">
        <v>3051</v>
      </c>
      <c r="H26663" t="s">
        <v>13</v>
      </c>
      <c r="J26663" t="s">
        <v>14</v>
      </c>
      <c r="K26663">
        <v>44</v>
      </c>
      <c r="L26663" t="s">
        <v>15</v>
      </c>
    </row>
    <row r="26664" spans="1:12">
      <c r="A26664" t="e">
        <f ca="1">E00251537610321</f>
        <v>#NAME?</v>
      </c>
      <c r="B26664">
        <v>1273</v>
      </c>
      <c r="C26664" t="s">
        <v>28</v>
      </c>
      <c r="D26664" s="1">
        <v>42796</v>
      </c>
      <c r="F26664">
        <v>3</v>
      </c>
      <c r="G26664">
        <v>73301</v>
      </c>
      <c r="H26664" t="s">
        <v>610</v>
      </c>
      <c r="J26664" t="s">
        <v>14</v>
      </c>
      <c r="K26664">
        <v>60</v>
      </c>
      <c r="L26664" t="s">
        <v>15</v>
      </c>
    </row>
    <row r="26665" spans="1:12">
      <c r="A26665" t="e">
        <f ca="1">E00251711658521</f>
        <v>#NAME?</v>
      </c>
      <c r="B26665">
        <v>11</v>
      </c>
      <c r="C26665" t="s">
        <v>245</v>
      </c>
      <c r="D26665" s="1">
        <v>41199</v>
      </c>
      <c r="F26665">
        <v>2</v>
      </c>
      <c r="G26665">
        <v>75461</v>
      </c>
      <c r="H26665" t="s">
        <v>1625</v>
      </c>
      <c r="J26665" t="s">
        <v>14</v>
      </c>
      <c r="K26665">
        <v>40</v>
      </c>
      <c r="L26665" t="s">
        <v>15</v>
      </c>
    </row>
    <row r="26666" spans="1:12">
      <c r="A26666" t="e">
        <f ca="1">E00251711658521</f>
        <v>#NAME?</v>
      </c>
      <c r="B26666">
        <v>11</v>
      </c>
      <c r="C26666" t="s">
        <v>245</v>
      </c>
      <c r="D26666" s="1">
        <v>41646</v>
      </c>
      <c r="F26666">
        <v>3</v>
      </c>
      <c r="G26666">
        <v>7999</v>
      </c>
      <c r="H26666" t="s">
        <v>80</v>
      </c>
      <c r="J26666" t="s">
        <v>14</v>
      </c>
      <c r="K26666">
        <v>41</v>
      </c>
      <c r="L26666" t="s">
        <v>15</v>
      </c>
    </row>
    <row r="26667" spans="1:12">
      <c r="A26667" t="e">
        <f ca="1">E00251711658521</f>
        <v>#NAME?</v>
      </c>
      <c r="B26667">
        <v>11</v>
      </c>
      <c r="C26667" t="s">
        <v>245</v>
      </c>
      <c r="D26667" s="1">
        <v>42191</v>
      </c>
      <c r="F26667">
        <v>2</v>
      </c>
      <c r="G26667">
        <v>4019</v>
      </c>
      <c r="H26667" t="s">
        <v>26</v>
      </c>
      <c r="J26667" t="s">
        <v>14</v>
      </c>
      <c r="K26667">
        <v>42</v>
      </c>
      <c r="L26667" t="s">
        <v>15</v>
      </c>
    </row>
    <row r="26668" spans="1:12">
      <c r="A26668" t="e">
        <f ca="1">E00251510038521</f>
        <v>#NAME?</v>
      </c>
      <c r="B26668">
        <v>189</v>
      </c>
      <c r="C26668" t="s">
        <v>58</v>
      </c>
      <c r="D26668" s="1">
        <v>42026</v>
      </c>
      <c r="F26668">
        <v>2</v>
      </c>
      <c r="G26668">
        <v>1101</v>
      </c>
      <c r="H26668" t="s">
        <v>220</v>
      </c>
      <c r="J26668" t="s">
        <v>14</v>
      </c>
      <c r="K26668">
        <v>42</v>
      </c>
      <c r="L26668" t="s">
        <v>15</v>
      </c>
    </row>
    <row r="26669" spans="1:12">
      <c r="A26669" t="e">
        <f ca="1">E00251711658521</f>
        <v>#NAME?</v>
      </c>
      <c r="B26669">
        <v>11</v>
      </c>
      <c r="C26669" t="s">
        <v>245</v>
      </c>
      <c r="D26669" s="1">
        <v>41646</v>
      </c>
      <c r="F26669">
        <v>4</v>
      </c>
      <c r="G26669">
        <v>4019</v>
      </c>
      <c r="H26669" t="s">
        <v>26</v>
      </c>
      <c r="J26669" t="s">
        <v>14</v>
      </c>
      <c r="K26669">
        <v>41</v>
      </c>
      <c r="L26669" t="s">
        <v>15</v>
      </c>
    </row>
    <row r="26670" spans="1:12">
      <c r="A26670" t="e">
        <f ca="1">E00251711658521</f>
        <v>#NAME?</v>
      </c>
      <c r="B26670">
        <v>7927</v>
      </c>
      <c r="C26670" t="s">
        <v>367</v>
      </c>
      <c r="D26670" s="1">
        <v>42824</v>
      </c>
      <c r="F26670">
        <v>1</v>
      </c>
      <c r="G26670">
        <v>4019</v>
      </c>
      <c r="H26670" t="s">
        <v>26</v>
      </c>
      <c r="J26670" t="s">
        <v>14</v>
      </c>
      <c r="K26670">
        <v>44</v>
      </c>
      <c r="L26670" t="s">
        <v>15</v>
      </c>
    </row>
    <row r="26671" spans="1:12">
      <c r="A26671" t="e">
        <f ca="1">E00251711658521</f>
        <v>#NAME?</v>
      </c>
      <c r="B26671">
        <v>7927</v>
      </c>
      <c r="C26671" t="s">
        <v>367</v>
      </c>
      <c r="D26671" s="1">
        <v>42811</v>
      </c>
      <c r="F26671">
        <v>3</v>
      </c>
      <c r="G26671">
        <v>27800</v>
      </c>
      <c r="H26671" t="s">
        <v>145</v>
      </c>
      <c r="J26671" t="s">
        <v>14</v>
      </c>
      <c r="K26671">
        <v>44</v>
      </c>
      <c r="L26671" t="s">
        <v>15</v>
      </c>
    </row>
    <row r="26672" spans="1:12">
      <c r="A26672" t="e">
        <f ca="1">E00251537610321</f>
        <v>#NAME?</v>
      </c>
      <c r="B26672">
        <v>4892</v>
      </c>
      <c r="C26672" t="s">
        <v>1626</v>
      </c>
      <c r="D26672" s="1">
        <v>42112</v>
      </c>
      <c r="F26672">
        <v>1</v>
      </c>
      <c r="G26672">
        <v>7231</v>
      </c>
      <c r="H26672" t="s">
        <v>128</v>
      </c>
      <c r="J26672" t="s">
        <v>14</v>
      </c>
      <c r="K26672">
        <v>59</v>
      </c>
      <c r="L26672" t="s">
        <v>15</v>
      </c>
    </row>
    <row r="26673" spans="1:12">
      <c r="A26673" t="e">
        <f ca="1">E00251711696621</f>
        <v>#NAME?</v>
      </c>
      <c r="B26673">
        <v>11</v>
      </c>
      <c r="C26673" t="s">
        <v>245</v>
      </c>
      <c r="D26673" s="1">
        <v>41348</v>
      </c>
      <c r="F26673">
        <v>1</v>
      </c>
      <c r="G26673">
        <v>470</v>
      </c>
      <c r="H26673" t="s">
        <v>217</v>
      </c>
      <c r="J26673" t="s">
        <v>14</v>
      </c>
      <c r="K26673">
        <v>40</v>
      </c>
      <c r="L26673" t="s">
        <v>15</v>
      </c>
    </row>
    <row r="26674" spans="1:12">
      <c r="A26674" t="e">
        <f ca="1">E00251711658521</f>
        <v>#NAME?</v>
      </c>
      <c r="B26674">
        <v>11</v>
      </c>
      <c r="C26674" t="s">
        <v>245</v>
      </c>
      <c r="D26674" s="1">
        <v>41646</v>
      </c>
      <c r="F26674">
        <v>1</v>
      </c>
      <c r="G26674">
        <v>7906</v>
      </c>
      <c r="H26674" t="s">
        <v>173</v>
      </c>
      <c r="J26674" t="s">
        <v>14</v>
      </c>
      <c r="K26674">
        <v>41</v>
      </c>
      <c r="L26674" t="s">
        <v>22</v>
      </c>
    </row>
    <row r="26675" spans="1:12">
      <c r="A26675" t="e">
        <f ca="1">E00251537087821</f>
        <v>#NAME?</v>
      </c>
      <c r="B26675">
        <v>291</v>
      </c>
      <c r="C26675" t="s">
        <v>160</v>
      </c>
      <c r="D26675" s="1">
        <v>41375</v>
      </c>
      <c r="F26675">
        <v>2</v>
      </c>
      <c r="G26675">
        <v>2720</v>
      </c>
      <c r="H26675" t="s">
        <v>65</v>
      </c>
      <c r="J26675" t="s">
        <v>14</v>
      </c>
      <c r="K26675">
        <v>45</v>
      </c>
      <c r="L26675" t="s">
        <v>15</v>
      </c>
    </row>
    <row r="26676" spans="1:12">
      <c r="A26676" t="e">
        <f ca="1">E00251537087821</f>
        <v>#NAME?</v>
      </c>
      <c r="B26676">
        <v>291</v>
      </c>
      <c r="C26676" t="s">
        <v>160</v>
      </c>
      <c r="D26676" s="1">
        <v>42332</v>
      </c>
      <c r="F26676">
        <v>3</v>
      </c>
      <c r="G26676">
        <v>30748</v>
      </c>
      <c r="H26676" t="s">
        <v>50</v>
      </c>
      <c r="J26676" t="s">
        <v>14</v>
      </c>
      <c r="K26676">
        <v>48</v>
      </c>
      <c r="L26676" t="s">
        <v>15</v>
      </c>
    </row>
    <row r="26677" spans="1:12">
      <c r="A26677" t="e">
        <f ca="1">E00251427357321</f>
        <v>#NAME?</v>
      </c>
      <c r="B26677">
        <v>20</v>
      </c>
      <c r="C26677" t="s">
        <v>370</v>
      </c>
      <c r="D26677" s="1">
        <v>41648</v>
      </c>
      <c r="F26677">
        <v>1</v>
      </c>
      <c r="G26677">
        <v>7222</v>
      </c>
      <c r="H26677" t="s">
        <v>560</v>
      </c>
      <c r="J26677" t="s">
        <v>14</v>
      </c>
      <c r="K26677">
        <v>63</v>
      </c>
      <c r="L26677" t="s">
        <v>15</v>
      </c>
    </row>
    <row r="26678" spans="1:12">
      <c r="A26678" t="e">
        <f ca="1">E00251711658521</f>
        <v>#NAME?</v>
      </c>
      <c r="B26678">
        <v>7927</v>
      </c>
      <c r="C26678" t="s">
        <v>367</v>
      </c>
      <c r="D26678" s="1">
        <v>42837</v>
      </c>
      <c r="F26678">
        <v>2</v>
      </c>
      <c r="G26678">
        <v>27800</v>
      </c>
      <c r="H26678" t="s">
        <v>145</v>
      </c>
      <c r="J26678" t="s">
        <v>14</v>
      </c>
      <c r="K26678">
        <v>44</v>
      </c>
      <c r="L26678" t="s">
        <v>15</v>
      </c>
    </row>
    <row r="26679" spans="1:12">
      <c r="A26679" t="e">
        <f ca="1">E00251611656421</f>
        <v>#NAME?</v>
      </c>
      <c r="B26679">
        <v>29</v>
      </c>
      <c r="C26679" t="s">
        <v>309</v>
      </c>
      <c r="D26679" s="1">
        <v>43000</v>
      </c>
      <c r="F26679">
        <v>5</v>
      </c>
      <c r="G26679">
        <v>2448</v>
      </c>
      <c r="H26679" t="s">
        <v>19</v>
      </c>
      <c r="J26679" t="s">
        <v>14</v>
      </c>
      <c r="K26679">
        <v>58</v>
      </c>
      <c r="L26679" t="s">
        <v>15</v>
      </c>
    </row>
    <row r="26680" spans="1:12">
      <c r="A26680" t="e">
        <f ca="1">E00251537610321</f>
        <v>#NAME?</v>
      </c>
      <c r="B26680">
        <v>1273</v>
      </c>
      <c r="C26680" t="s">
        <v>28</v>
      </c>
      <c r="D26680" s="1">
        <v>41793</v>
      </c>
      <c r="F26680">
        <v>1</v>
      </c>
      <c r="G26680">
        <v>4660</v>
      </c>
      <c r="H26680" t="s">
        <v>215</v>
      </c>
      <c r="J26680" t="s">
        <v>14</v>
      </c>
      <c r="K26680">
        <v>58</v>
      </c>
      <c r="L26680" t="s">
        <v>15</v>
      </c>
    </row>
    <row r="26681" spans="1:12">
      <c r="A26681" t="e">
        <f ca="1">E00251611656421</f>
        <v>#NAME?</v>
      </c>
      <c r="B26681">
        <v>29</v>
      </c>
      <c r="C26681" t="s">
        <v>309</v>
      </c>
      <c r="D26681" s="1">
        <v>41017</v>
      </c>
      <c r="F26681">
        <v>3</v>
      </c>
      <c r="G26681">
        <v>2750</v>
      </c>
      <c r="H26681" t="s">
        <v>114</v>
      </c>
      <c r="J26681" t="s">
        <v>14</v>
      </c>
      <c r="K26681">
        <v>52</v>
      </c>
      <c r="L26681" t="s">
        <v>15</v>
      </c>
    </row>
    <row r="26682" spans="1:12">
      <c r="A26682" t="e">
        <f ca="1">E00251611656421</f>
        <v>#NAME?</v>
      </c>
      <c r="B26682">
        <v>29</v>
      </c>
      <c r="C26682" t="s">
        <v>309</v>
      </c>
      <c r="D26682" s="1">
        <v>41843</v>
      </c>
      <c r="F26682">
        <v>1</v>
      </c>
      <c r="G26682">
        <v>7880</v>
      </c>
      <c r="H26682" t="s">
        <v>213</v>
      </c>
      <c r="J26682" t="s">
        <v>14</v>
      </c>
      <c r="K26682">
        <v>55</v>
      </c>
      <c r="L26682" t="s">
        <v>22</v>
      </c>
    </row>
    <row r="26683" spans="1:12">
      <c r="A26683" t="e">
        <f ca="1">E00251512560421</f>
        <v>#NAME?</v>
      </c>
      <c r="B26683">
        <v>51</v>
      </c>
      <c r="C26683" t="s">
        <v>372</v>
      </c>
      <c r="D26683" s="1">
        <v>41711</v>
      </c>
      <c r="F26683">
        <v>1</v>
      </c>
      <c r="G26683">
        <v>7962</v>
      </c>
      <c r="H26683" t="s">
        <v>111</v>
      </c>
      <c r="J26683" t="s">
        <v>14</v>
      </c>
      <c r="K26683">
        <v>52</v>
      </c>
      <c r="L26683" t="s">
        <v>22</v>
      </c>
    </row>
    <row r="26684" spans="1:12">
      <c r="A26684" t="e">
        <f ca="1">E00251537087821</f>
        <v>#NAME?</v>
      </c>
      <c r="B26684">
        <v>291</v>
      </c>
      <c r="C26684" t="s">
        <v>160</v>
      </c>
      <c r="D26684" s="1">
        <v>41451</v>
      </c>
      <c r="F26684">
        <v>1</v>
      </c>
      <c r="G26684">
        <v>60785</v>
      </c>
      <c r="H26684" t="s">
        <v>1055</v>
      </c>
      <c r="J26684" t="s">
        <v>14</v>
      </c>
      <c r="K26684">
        <v>46</v>
      </c>
      <c r="L26684" t="s">
        <v>15</v>
      </c>
    </row>
    <row r="26685" spans="1:12">
      <c r="A26685" t="e">
        <f ca="1">E00251611656421</f>
        <v>#NAME?</v>
      </c>
      <c r="B26685">
        <v>29</v>
      </c>
      <c r="C26685" t="s">
        <v>309</v>
      </c>
      <c r="D26685" s="1">
        <v>41708</v>
      </c>
      <c r="F26685">
        <v>2</v>
      </c>
      <c r="G26685">
        <v>4019</v>
      </c>
      <c r="H26685" t="s">
        <v>26</v>
      </c>
      <c r="J26685" t="s">
        <v>14</v>
      </c>
      <c r="K26685">
        <v>54</v>
      </c>
      <c r="L26685" t="s">
        <v>15</v>
      </c>
    </row>
    <row r="26686" spans="1:12">
      <c r="A26686" t="e">
        <f ca="1">E00251611656421</f>
        <v>#NAME?</v>
      </c>
      <c r="B26686">
        <v>29</v>
      </c>
      <c r="C26686" t="s">
        <v>309</v>
      </c>
      <c r="D26686" s="1">
        <v>41827</v>
      </c>
      <c r="F26686">
        <v>1</v>
      </c>
      <c r="G26686">
        <v>2729</v>
      </c>
      <c r="H26686" t="s">
        <v>115</v>
      </c>
      <c r="J26686" t="s">
        <v>14</v>
      </c>
      <c r="K26686">
        <v>55</v>
      </c>
      <c r="L26686" t="s">
        <v>15</v>
      </c>
    </row>
    <row r="26687" spans="1:12">
      <c r="A26687" t="e">
        <f ca="1">E00251611656421</f>
        <v>#NAME?</v>
      </c>
      <c r="B26687">
        <v>29</v>
      </c>
      <c r="C26687" t="s">
        <v>309</v>
      </c>
      <c r="D26687" s="1">
        <v>42151</v>
      </c>
      <c r="F26687">
        <v>4</v>
      </c>
      <c r="G26687">
        <v>4019</v>
      </c>
      <c r="H26687" t="s">
        <v>26</v>
      </c>
      <c r="J26687" t="s">
        <v>14</v>
      </c>
      <c r="K26687">
        <v>55</v>
      </c>
      <c r="L26687" t="s">
        <v>15</v>
      </c>
    </row>
    <row r="26688" spans="1:12">
      <c r="A26688" t="e">
        <f ca="1">E00251611656421</f>
        <v>#NAME?</v>
      </c>
      <c r="B26688">
        <v>29</v>
      </c>
      <c r="C26688" t="s">
        <v>309</v>
      </c>
      <c r="D26688" s="1">
        <v>42594</v>
      </c>
      <c r="F26688">
        <v>2</v>
      </c>
      <c r="G26688">
        <v>4019</v>
      </c>
      <c r="H26688" t="s">
        <v>26</v>
      </c>
      <c r="J26688" t="s">
        <v>14</v>
      </c>
      <c r="K26688">
        <v>57</v>
      </c>
      <c r="L26688" t="s">
        <v>15</v>
      </c>
    </row>
    <row r="26689" spans="1:12">
      <c r="A26689" t="e">
        <f ca="1">E00251512560421</f>
        <v>#NAME?</v>
      </c>
      <c r="B26689">
        <v>51</v>
      </c>
      <c r="C26689" t="s">
        <v>372</v>
      </c>
      <c r="D26689" s="1">
        <v>42944</v>
      </c>
      <c r="F26689">
        <v>1</v>
      </c>
      <c r="G26689">
        <v>4019</v>
      </c>
      <c r="H26689" t="s">
        <v>26</v>
      </c>
      <c r="J26689" t="s">
        <v>14</v>
      </c>
      <c r="K26689">
        <v>56</v>
      </c>
      <c r="L26689" t="s">
        <v>15</v>
      </c>
    </row>
    <row r="26690" spans="1:12">
      <c r="A26690" t="e">
        <f ca="1">E00251611656421</f>
        <v>#NAME?</v>
      </c>
      <c r="B26690">
        <v>29</v>
      </c>
      <c r="C26690" t="s">
        <v>309</v>
      </c>
      <c r="D26690" s="1">
        <v>42220</v>
      </c>
      <c r="F26690">
        <v>2</v>
      </c>
      <c r="G26690">
        <v>4019</v>
      </c>
      <c r="H26690" t="s">
        <v>26</v>
      </c>
      <c r="J26690" t="s">
        <v>14</v>
      </c>
      <c r="K26690">
        <v>56</v>
      </c>
      <c r="L26690" t="s">
        <v>15</v>
      </c>
    </row>
    <row r="26691" spans="1:12">
      <c r="A26691" t="e">
        <f ca="1">E00251611656421</f>
        <v>#NAME?</v>
      </c>
      <c r="B26691">
        <v>29</v>
      </c>
      <c r="C26691" t="s">
        <v>309</v>
      </c>
      <c r="D26691" s="1">
        <v>42405</v>
      </c>
      <c r="F26691">
        <v>1</v>
      </c>
      <c r="G26691">
        <v>4019</v>
      </c>
      <c r="H26691" t="s">
        <v>26</v>
      </c>
      <c r="J26691" t="s">
        <v>14</v>
      </c>
      <c r="K26691">
        <v>56</v>
      </c>
      <c r="L26691" t="s">
        <v>15</v>
      </c>
    </row>
    <row r="26692" spans="1:12">
      <c r="A26692" t="e">
        <f ca="1">E00251611656421</f>
        <v>#NAME?</v>
      </c>
      <c r="B26692">
        <v>29</v>
      </c>
      <c r="C26692" t="s">
        <v>309</v>
      </c>
      <c r="D26692" s="1">
        <v>42725</v>
      </c>
      <c r="F26692">
        <v>2</v>
      </c>
      <c r="G26692">
        <v>30001</v>
      </c>
      <c r="H26692" t="s">
        <v>271</v>
      </c>
      <c r="J26692" t="s">
        <v>14</v>
      </c>
      <c r="K26692">
        <v>57</v>
      </c>
      <c r="L26692" t="s">
        <v>15</v>
      </c>
    </row>
    <row r="26693" spans="1:12">
      <c r="A26693" t="e">
        <f ca="1">E00251611656421</f>
        <v>#NAME?</v>
      </c>
      <c r="B26693">
        <v>29</v>
      </c>
      <c r="C26693" t="s">
        <v>309</v>
      </c>
      <c r="D26693" s="1">
        <v>42870</v>
      </c>
      <c r="F26693">
        <v>1</v>
      </c>
      <c r="G26693">
        <v>5569</v>
      </c>
      <c r="H26693" t="s">
        <v>218</v>
      </c>
      <c r="J26693" t="s">
        <v>14</v>
      </c>
      <c r="K26693">
        <v>57</v>
      </c>
      <c r="L26693" t="s">
        <v>15</v>
      </c>
    </row>
    <row r="26694" spans="1:12">
      <c r="A26694" t="e">
        <f ca="1">E00251611656421</f>
        <v>#NAME?</v>
      </c>
      <c r="B26694">
        <v>29</v>
      </c>
      <c r="C26694" t="s">
        <v>309</v>
      </c>
      <c r="D26694" s="1">
        <v>42032</v>
      </c>
      <c r="F26694">
        <v>2</v>
      </c>
      <c r="G26694">
        <v>4019</v>
      </c>
      <c r="H26694" t="s">
        <v>26</v>
      </c>
      <c r="J26694" t="s">
        <v>14</v>
      </c>
      <c r="K26694">
        <v>55</v>
      </c>
      <c r="L26694" t="s">
        <v>15</v>
      </c>
    </row>
    <row r="26695" spans="1:12">
      <c r="A26695" t="e">
        <f ca="1">E00251439519321</f>
        <v>#NAME?</v>
      </c>
      <c r="B26695">
        <v>729</v>
      </c>
      <c r="C26695" t="s">
        <v>68</v>
      </c>
      <c r="D26695" s="1">
        <v>41304</v>
      </c>
      <c r="E26695">
        <v>0</v>
      </c>
      <c r="F26695">
        <v>2</v>
      </c>
      <c r="G26695">
        <v>8361</v>
      </c>
      <c r="H26695" t="s">
        <v>1627</v>
      </c>
      <c r="J26695" t="s">
        <v>34</v>
      </c>
      <c r="K26695">
        <v>57</v>
      </c>
      <c r="L26695" t="s">
        <v>15</v>
      </c>
    </row>
    <row r="26696" spans="1:12">
      <c r="A26696" t="e">
        <f ca="1">E00251529116421</f>
        <v>#NAME?</v>
      </c>
      <c r="B26696">
        <v>151</v>
      </c>
      <c r="C26696" t="s">
        <v>381</v>
      </c>
      <c r="D26696" s="1">
        <v>41851</v>
      </c>
      <c r="F26696">
        <v>1</v>
      </c>
      <c r="G26696">
        <v>462</v>
      </c>
      <c r="H26696" t="s">
        <v>288</v>
      </c>
      <c r="J26696" t="s">
        <v>14</v>
      </c>
      <c r="K26696">
        <v>53</v>
      </c>
      <c r="L26696" t="s">
        <v>15</v>
      </c>
    </row>
    <row r="26697" spans="1:12">
      <c r="A26697" t="e">
        <f ca="1">E00251518822121</f>
        <v>#NAME?</v>
      </c>
      <c r="B26697">
        <v>707</v>
      </c>
      <c r="C26697" t="s">
        <v>1628</v>
      </c>
      <c r="D26697" s="1">
        <v>41642</v>
      </c>
      <c r="F26697">
        <v>1</v>
      </c>
      <c r="G26697">
        <v>465</v>
      </c>
      <c r="H26697" t="s">
        <v>723</v>
      </c>
      <c r="I26697" t="s">
        <v>56</v>
      </c>
      <c r="J26697" t="s">
        <v>57</v>
      </c>
      <c r="K26697">
        <v>52</v>
      </c>
      <c r="L26697" t="s">
        <v>15</v>
      </c>
    </row>
    <row r="26698" spans="1:12">
      <c r="A26698" t="e">
        <f ca="1">E00251715425121</f>
        <v>#NAME?</v>
      </c>
      <c r="B26698">
        <v>93</v>
      </c>
      <c r="C26698" t="s">
        <v>375</v>
      </c>
      <c r="D26698" s="1">
        <v>42222</v>
      </c>
      <c r="F26698">
        <v>2</v>
      </c>
      <c r="G26698">
        <v>7177</v>
      </c>
      <c r="H26698" t="s">
        <v>126</v>
      </c>
      <c r="J26698" t="s">
        <v>14</v>
      </c>
      <c r="K26698">
        <v>56</v>
      </c>
      <c r="L26698" t="s">
        <v>15</v>
      </c>
    </row>
    <row r="26699" spans="1:12">
      <c r="A26699" t="e">
        <f ca="1">E00251518822121</f>
        <v>#NAME?</v>
      </c>
      <c r="B26699">
        <v>286</v>
      </c>
      <c r="C26699" t="s">
        <v>41</v>
      </c>
      <c r="D26699" s="1">
        <v>42405</v>
      </c>
      <c r="F26699">
        <v>2</v>
      </c>
      <c r="G26699">
        <v>30275</v>
      </c>
      <c r="H26699" t="s">
        <v>1013</v>
      </c>
      <c r="J26699" t="s">
        <v>14</v>
      </c>
      <c r="K26699">
        <v>54</v>
      </c>
      <c r="L26699" t="s">
        <v>15</v>
      </c>
    </row>
    <row r="26700" spans="1:12">
      <c r="A26700" t="e">
        <f ca="1">E00251432363021</f>
        <v>#NAME?</v>
      </c>
      <c r="B26700">
        <v>493</v>
      </c>
      <c r="C26700" t="s">
        <v>376</v>
      </c>
      <c r="D26700" s="1">
        <v>42942</v>
      </c>
      <c r="F26700">
        <v>2</v>
      </c>
      <c r="G26700">
        <v>3579</v>
      </c>
      <c r="H26700" t="s">
        <v>377</v>
      </c>
      <c r="J26700" t="s">
        <v>14</v>
      </c>
      <c r="K26700">
        <v>49</v>
      </c>
      <c r="L26700" t="s">
        <v>15</v>
      </c>
    </row>
    <row r="26701" spans="1:12">
      <c r="A26701" t="e">
        <f ca="1">E00251526894021</f>
        <v>#NAME?</v>
      </c>
      <c r="B26701">
        <v>28</v>
      </c>
      <c r="C26701" t="s">
        <v>153</v>
      </c>
      <c r="D26701" s="1">
        <v>41001</v>
      </c>
      <c r="F26701">
        <v>1</v>
      </c>
      <c r="G26701">
        <v>5693</v>
      </c>
      <c r="H26701" t="s">
        <v>358</v>
      </c>
      <c r="J26701" t="s">
        <v>14</v>
      </c>
      <c r="K26701">
        <v>49</v>
      </c>
      <c r="L26701" t="s">
        <v>15</v>
      </c>
    </row>
    <row r="26702" spans="1:12">
      <c r="A26702" t="e">
        <f ca="1">E00251715425121</f>
        <v>#NAME?</v>
      </c>
      <c r="B26702">
        <v>93</v>
      </c>
      <c r="C26702" t="s">
        <v>375</v>
      </c>
      <c r="D26702" s="1">
        <v>40996</v>
      </c>
      <c r="F26702">
        <v>1</v>
      </c>
      <c r="G26702">
        <v>5198</v>
      </c>
      <c r="H26702" t="s">
        <v>200</v>
      </c>
      <c r="J26702" t="s">
        <v>14</v>
      </c>
      <c r="K26702">
        <v>53</v>
      </c>
      <c r="L26702" t="s">
        <v>15</v>
      </c>
    </row>
    <row r="26703" spans="1:12">
      <c r="A26703" t="e">
        <f ca="1">E00251715425121</f>
        <v>#NAME?</v>
      </c>
      <c r="B26703">
        <v>93</v>
      </c>
      <c r="C26703" t="s">
        <v>375</v>
      </c>
      <c r="D26703" s="1">
        <v>41431</v>
      </c>
      <c r="F26703">
        <v>1</v>
      </c>
      <c r="G26703">
        <v>1179</v>
      </c>
      <c r="H26703" t="s">
        <v>180</v>
      </c>
      <c r="J26703" t="s">
        <v>14</v>
      </c>
      <c r="K26703">
        <v>54</v>
      </c>
      <c r="L26703" t="s">
        <v>15</v>
      </c>
    </row>
    <row r="26704" spans="1:12">
      <c r="A26704" t="e">
        <f ca="1">E00251715425121</f>
        <v>#NAME?</v>
      </c>
      <c r="B26704">
        <v>93</v>
      </c>
      <c r="C26704" t="s">
        <v>375</v>
      </c>
      <c r="D26704" s="1">
        <v>42249</v>
      </c>
      <c r="F26704">
        <v>2</v>
      </c>
      <c r="G26704">
        <v>7177</v>
      </c>
      <c r="H26704" t="s">
        <v>126</v>
      </c>
      <c r="J26704" t="s">
        <v>14</v>
      </c>
      <c r="K26704">
        <v>56</v>
      </c>
      <c r="L26704" t="s">
        <v>15</v>
      </c>
    </row>
    <row r="26705" spans="1:12">
      <c r="A26705" t="e">
        <f ca="1">E00251526894021</f>
        <v>#NAME?</v>
      </c>
      <c r="B26705">
        <v>28</v>
      </c>
      <c r="C26705" t="s">
        <v>153</v>
      </c>
      <c r="D26705" s="1">
        <v>42790</v>
      </c>
      <c r="F26705">
        <v>3</v>
      </c>
      <c r="G26705">
        <v>29690</v>
      </c>
      <c r="H26705" t="s">
        <v>52</v>
      </c>
      <c r="J26705" t="s">
        <v>14</v>
      </c>
      <c r="K26705">
        <v>54</v>
      </c>
      <c r="L26705" t="s">
        <v>15</v>
      </c>
    </row>
    <row r="26706" spans="1:12">
      <c r="A26706" t="e">
        <f ca="1">E00251526894021</f>
        <v>#NAME?</v>
      </c>
      <c r="B26706">
        <v>28</v>
      </c>
      <c r="C26706" t="s">
        <v>153</v>
      </c>
      <c r="D26706" s="1">
        <v>42354</v>
      </c>
      <c r="F26706">
        <v>3</v>
      </c>
      <c r="G26706">
        <v>52100</v>
      </c>
      <c r="H26706" t="s">
        <v>516</v>
      </c>
      <c r="J26706" t="s">
        <v>14</v>
      </c>
      <c r="K26706">
        <v>52</v>
      </c>
      <c r="L26706" t="s">
        <v>15</v>
      </c>
    </row>
    <row r="26707" spans="1:12">
      <c r="A26707" t="e">
        <f ca="1">E00251526894021</f>
        <v>#NAME?</v>
      </c>
      <c r="B26707">
        <v>28</v>
      </c>
      <c r="C26707" t="s">
        <v>153</v>
      </c>
      <c r="D26707" s="1">
        <v>42579</v>
      </c>
      <c r="F26707">
        <v>1</v>
      </c>
      <c r="G26707">
        <v>7242</v>
      </c>
      <c r="H26707" t="s">
        <v>93</v>
      </c>
      <c r="J26707" t="s">
        <v>14</v>
      </c>
      <c r="K26707">
        <v>53</v>
      </c>
      <c r="L26707" t="s">
        <v>15</v>
      </c>
    </row>
    <row r="26708" spans="1:12">
      <c r="A26708" t="e">
        <f ca="1">E00251518822121</f>
        <v>#NAME?</v>
      </c>
      <c r="B26708">
        <v>286</v>
      </c>
      <c r="C26708" t="s">
        <v>41</v>
      </c>
      <c r="D26708" s="1">
        <v>43047</v>
      </c>
      <c r="F26708">
        <v>1</v>
      </c>
      <c r="G26708">
        <v>71595</v>
      </c>
      <c r="H26708" t="s">
        <v>672</v>
      </c>
      <c r="J26708" t="s">
        <v>14</v>
      </c>
      <c r="K26708">
        <v>56</v>
      </c>
      <c r="L26708" t="s">
        <v>15</v>
      </c>
    </row>
    <row r="26709" spans="1:12">
      <c r="A26709" t="e">
        <f ca="1">E00251429782321</f>
        <v>#NAME?</v>
      </c>
      <c r="B26709">
        <v>160</v>
      </c>
      <c r="C26709" t="s">
        <v>278</v>
      </c>
      <c r="D26709" s="1">
        <v>41341</v>
      </c>
      <c r="F26709">
        <v>1</v>
      </c>
      <c r="G26709">
        <v>25000</v>
      </c>
      <c r="H26709" t="s">
        <v>178</v>
      </c>
      <c r="J26709" t="s">
        <v>14</v>
      </c>
      <c r="K26709">
        <v>59</v>
      </c>
      <c r="L26709" t="s">
        <v>15</v>
      </c>
    </row>
    <row r="26710" spans="1:12">
      <c r="A26710" t="e">
        <f ca="1">E00251512715021</f>
        <v>#NAME?</v>
      </c>
      <c r="B26710">
        <v>52</v>
      </c>
      <c r="C26710" t="s">
        <v>384</v>
      </c>
      <c r="D26710" s="1">
        <v>41304</v>
      </c>
      <c r="F26710">
        <v>3</v>
      </c>
      <c r="G26710">
        <v>7840</v>
      </c>
      <c r="H26710" t="s">
        <v>55</v>
      </c>
      <c r="J26710" t="s">
        <v>14</v>
      </c>
      <c r="K26710">
        <v>47</v>
      </c>
      <c r="L26710" t="s">
        <v>22</v>
      </c>
    </row>
    <row r="26711" spans="1:12">
      <c r="A26711" t="e">
        <f ca="1">E00251512715021</f>
        <v>#NAME?</v>
      </c>
      <c r="B26711">
        <v>52</v>
      </c>
      <c r="C26711" t="s">
        <v>384</v>
      </c>
      <c r="D26711" s="1">
        <v>42472</v>
      </c>
      <c r="F26711">
        <v>1</v>
      </c>
      <c r="G26711">
        <v>71940</v>
      </c>
      <c r="H26711" t="s">
        <v>135</v>
      </c>
      <c r="J26711" t="s">
        <v>14</v>
      </c>
      <c r="K26711">
        <v>50</v>
      </c>
      <c r="L26711" t="s">
        <v>15</v>
      </c>
    </row>
    <row r="26712" spans="1:12">
      <c r="A26712" t="e">
        <f ca="1">E00251429782321</f>
        <v>#NAME?</v>
      </c>
      <c r="B26712">
        <v>160</v>
      </c>
      <c r="C26712" t="s">
        <v>278</v>
      </c>
      <c r="D26712" s="1">
        <v>42198</v>
      </c>
      <c r="F26712">
        <v>2</v>
      </c>
      <c r="G26712">
        <v>4019</v>
      </c>
      <c r="H26712" t="s">
        <v>26</v>
      </c>
      <c r="J26712" t="s">
        <v>14</v>
      </c>
      <c r="K26712">
        <v>61</v>
      </c>
      <c r="L26712" t="s">
        <v>15</v>
      </c>
    </row>
    <row r="26713" spans="1:12">
      <c r="A26713" t="e">
        <f ca="1">E00251619839221</f>
        <v>#NAME?</v>
      </c>
      <c r="B26713">
        <v>455</v>
      </c>
      <c r="C26713" t="s">
        <v>312</v>
      </c>
      <c r="D26713" s="1">
        <v>42264</v>
      </c>
      <c r="F26713">
        <v>1</v>
      </c>
      <c r="G26713">
        <v>2149</v>
      </c>
      <c r="H26713" t="s">
        <v>484</v>
      </c>
      <c r="J26713" t="s">
        <v>14</v>
      </c>
      <c r="K26713">
        <v>52</v>
      </c>
      <c r="L26713" t="s">
        <v>15</v>
      </c>
    </row>
    <row r="26714" spans="1:12">
      <c r="A26714" t="e">
        <f ca="1">E00251429782321</f>
        <v>#NAME?</v>
      </c>
      <c r="B26714">
        <v>160</v>
      </c>
      <c r="C26714" t="s">
        <v>278</v>
      </c>
      <c r="D26714" s="1">
        <v>42317</v>
      </c>
      <c r="F26714">
        <v>2</v>
      </c>
      <c r="G26714">
        <v>7242</v>
      </c>
      <c r="H26714" t="s">
        <v>93</v>
      </c>
      <c r="J26714" t="s">
        <v>14</v>
      </c>
      <c r="K26714">
        <v>62</v>
      </c>
      <c r="L26714" t="s">
        <v>15</v>
      </c>
    </row>
    <row r="26715" spans="1:12">
      <c r="A26715" t="e">
        <f ca="1">E00251429782321</f>
        <v>#NAME?</v>
      </c>
      <c r="B26715">
        <v>160</v>
      </c>
      <c r="C26715" t="s">
        <v>278</v>
      </c>
      <c r="D26715" s="1">
        <v>42318</v>
      </c>
      <c r="F26715">
        <v>3</v>
      </c>
      <c r="G26715">
        <v>4019</v>
      </c>
      <c r="H26715" t="s">
        <v>26</v>
      </c>
      <c r="J26715" t="s">
        <v>14</v>
      </c>
      <c r="K26715">
        <v>62</v>
      </c>
      <c r="L26715" t="s">
        <v>15</v>
      </c>
    </row>
    <row r="26716" spans="1:12">
      <c r="A26716" t="e">
        <f ca="1">E00251429782321</f>
        <v>#NAME?</v>
      </c>
      <c r="B26716">
        <v>160</v>
      </c>
      <c r="C26716" t="s">
        <v>278</v>
      </c>
      <c r="D26716" s="1">
        <v>42341</v>
      </c>
      <c r="F26716">
        <v>1</v>
      </c>
      <c r="G26716">
        <v>7942</v>
      </c>
      <c r="H26716" t="s">
        <v>389</v>
      </c>
      <c r="J26716" t="s">
        <v>14</v>
      </c>
      <c r="K26716">
        <v>62</v>
      </c>
      <c r="L26716" t="s">
        <v>22</v>
      </c>
    </row>
    <row r="26717" spans="1:12">
      <c r="A26717" t="e">
        <f ca="1">E00251429782321</f>
        <v>#NAME?</v>
      </c>
      <c r="B26717">
        <v>160</v>
      </c>
      <c r="C26717" t="s">
        <v>278</v>
      </c>
      <c r="D26717" s="1">
        <v>42405</v>
      </c>
      <c r="F26717">
        <v>2</v>
      </c>
      <c r="G26717">
        <v>4019</v>
      </c>
      <c r="H26717" t="s">
        <v>26</v>
      </c>
      <c r="J26717" t="s">
        <v>14</v>
      </c>
      <c r="K26717">
        <v>62</v>
      </c>
      <c r="L26717" t="s">
        <v>15</v>
      </c>
    </row>
    <row r="26718" spans="1:12">
      <c r="A26718" t="e">
        <f ca="1">E00251429782321</f>
        <v>#NAME?</v>
      </c>
      <c r="B26718">
        <v>160</v>
      </c>
      <c r="C26718" t="s">
        <v>278</v>
      </c>
      <c r="D26718" s="1">
        <v>42653</v>
      </c>
      <c r="F26718">
        <v>2</v>
      </c>
      <c r="G26718">
        <v>4019</v>
      </c>
      <c r="H26718" t="s">
        <v>26</v>
      </c>
      <c r="J26718" t="s">
        <v>14</v>
      </c>
      <c r="K26718">
        <v>63</v>
      </c>
      <c r="L26718" t="s">
        <v>15</v>
      </c>
    </row>
    <row r="26719" spans="1:12">
      <c r="A26719" t="e">
        <f ca="1">E00251432363021</f>
        <v>#NAME?</v>
      </c>
      <c r="B26719">
        <v>493</v>
      </c>
      <c r="C26719" t="s">
        <v>376</v>
      </c>
      <c r="D26719" s="1">
        <v>42975</v>
      </c>
      <c r="F26719">
        <v>1</v>
      </c>
      <c r="G26719">
        <v>3579</v>
      </c>
      <c r="H26719" t="s">
        <v>377</v>
      </c>
      <c r="J26719" t="s">
        <v>14</v>
      </c>
      <c r="K26719">
        <v>49</v>
      </c>
      <c r="L26719" t="s">
        <v>15</v>
      </c>
    </row>
    <row r="26720" spans="1:12">
      <c r="A26720" t="e">
        <f ca="1">E00251429782321</f>
        <v>#NAME?</v>
      </c>
      <c r="B26720">
        <v>160</v>
      </c>
      <c r="C26720" t="s">
        <v>278</v>
      </c>
      <c r="D26720" s="1">
        <v>42339</v>
      </c>
      <c r="F26720">
        <v>3</v>
      </c>
      <c r="G26720">
        <v>25000</v>
      </c>
      <c r="H26720" t="s">
        <v>178</v>
      </c>
      <c r="J26720" t="s">
        <v>14</v>
      </c>
      <c r="K26720">
        <v>62</v>
      </c>
      <c r="L26720" t="s">
        <v>15</v>
      </c>
    </row>
    <row r="26721" spans="1:12">
      <c r="A26721" t="e">
        <f ca="1">E00251619839221</f>
        <v>#NAME?</v>
      </c>
      <c r="B26721">
        <v>455</v>
      </c>
      <c r="C26721" t="s">
        <v>312</v>
      </c>
      <c r="D26721" s="1">
        <v>42109</v>
      </c>
      <c r="F26721">
        <v>1</v>
      </c>
      <c r="G26721">
        <v>72190</v>
      </c>
      <c r="H26721" t="s">
        <v>341</v>
      </c>
      <c r="J26721" t="s">
        <v>14</v>
      </c>
      <c r="K26721">
        <v>51</v>
      </c>
      <c r="L26721" t="s">
        <v>15</v>
      </c>
    </row>
    <row r="26722" spans="1:12">
      <c r="A26722" t="e">
        <f ca="1">E00251715024021</f>
        <v>#NAME?</v>
      </c>
      <c r="B26722">
        <v>39</v>
      </c>
      <c r="C26722" t="s">
        <v>385</v>
      </c>
      <c r="D26722" s="1">
        <v>42743</v>
      </c>
      <c r="E26722">
        <v>7</v>
      </c>
      <c r="F26722">
        <v>4</v>
      </c>
      <c r="G26722">
        <v>34889</v>
      </c>
      <c r="H26722" t="s">
        <v>1629</v>
      </c>
      <c r="J26722" t="s">
        <v>34</v>
      </c>
      <c r="K26722">
        <v>40</v>
      </c>
      <c r="L26722" t="s">
        <v>15</v>
      </c>
    </row>
    <row r="26723" spans="1:12">
      <c r="A26723" t="e">
        <f ca="1">E00251429782321</f>
        <v>#NAME?</v>
      </c>
      <c r="B26723">
        <v>160</v>
      </c>
      <c r="C26723" t="s">
        <v>278</v>
      </c>
      <c r="D26723" s="1">
        <v>41204</v>
      </c>
      <c r="F26723">
        <v>2</v>
      </c>
      <c r="G26723">
        <v>25000</v>
      </c>
      <c r="H26723" t="s">
        <v>178</v>
      </c>
      <c r="J26723" t="s">
        <v>14</v>
      </c>
      <c r="K26723">
        <v>59</v>
      </c>
      <c r="L26723" t="s">
        <v>15</v>
      </c>
    </row>
    <row r="26724" spans="1:12">
      <c r="A26724" t="e">
        <f ca="1">E00251619839221</f>
        <v>#NAME?</v>
      </c>
      <c r="B26724">
        <v>455</v>
      </c>
      <c r="C26724" t="s">
        <v>312</v>
      </c>
      <c r="D26724" s="1">
        <v>42800</v>
      </c>
      <c r="F26724">
        <v>1</v>
      </c>
      <c r="G26724">
        <v>72190</v>
      </c>
      <c r="H26724" t="s">
        <v>341</v>
      </c>
      <c r="J26724" t="s">
        <v>14</v>
      </c>
      <c r="K26724">
        <v>53</v>
      </c>
      <c r="L26724" t="s">
        <v>15</v>
      </c>
    </row>
    <row r="26725" spans="1:12">
      <c r="A26725" t="e">
        <f ca="1">E00251512715021</f>
        <v>#NAME?</v>
      </c>
      <c r="B26725">
        <v>52</v>
      </c>
      <c r="C26725" t="s">
        <v>384</v>
      </c>
      <c r="D26725" s="1">
        <v>42501</v>
      </c>
      <c r="F26725">
        <v>1</v>
      </c>
      <c r="G26725">
        <v>4019</v>
      </c>
      <c r="H26725" t="s">
        <v>26</v>
      </c>
      <c r="J26725" t="s">
        <v>14</v>
      </c>
      <c r="K26725">
        <v>50</v>
      </c>
      <c r="L26725" t="s">
        <v>15</v>
      </c>
    </row>
    <row r="26726" spans="1:12">
      <c r="A26726" t="e">
        <f ca="1">E00251429782321</f>
        <v>#NAME?</v>
      </c>
      <c r="B26726">
        <v>160</v>
      </c>
      <c r="C26726" t="s">
        <v>278</v>
      </c>
      <c r="D26726" s="1">
        <v>43055</v>
      </c>
      <c r="F26726">
        <v>2</v>
      </c>
      <c r="G26726">
        <v>4019</v>
      </c>
      <c r="H26726" t="s">
        <v>26</v>
      </c>
      <c r="J26726" t="s">
        <v>14</v>
      </c>
      <c r="K26726">
        <v>64</v>
      </c>
      <c r="L26726" t="s">
        <v>15</v>
      </c>
    </row>
    <row r="26727" spans="1:12">
      <c r="A26727" t="e">
        <f ca="1">E00251429782321</f>
        <v>#NAME?</v>
      </c>
      <c r="B26727">
        <v>160</v>
      </c>
      <c r="C26727" t="s">
        <v>278</v>
      </c>
      <c r="D26727" s="1">
        <v>42257</v>
      </c>
      <c r="F26727">
        <v>2</v>
      </c>
      <c r="G26727">
        <v>27800</v>
      </c>
      <c r="H26727" t="s">
        <v>145</v>
      </c>
      <c r="J26727" t="s">
        <v>14</v>
      </c>
      <c r="K26727">
        <v>61</v>
      </c>
      <c r="L26727" t="s">
        <v>15</v>
      </c>
    </row>
    <row r="26728" spans="1:12">
      <c r="A26728" t="e">
        <f ca="1">E00251429782321</f>
        <v>#NAME?</v>
      </c>
      <c r="B26728">
        <v>160</v>
      </c>
      <c r="C26728" t="s">
        <v>278</v>
      </c>
      <c r="D26728" s="1">
        <v>42307</v>
      </c>
      <c r="F26728">
        <v>3</v>
      </c>
      <c r="G26728">
        <v>4019</v>
      </c>
      <c r="H26728" t="s">
        <v>26</v>
      </c>
      <c r="J26728" t="s">
        <v>14</v>
      </c>
      <c r="K26728">
        <v>62</v>
      </c>
      <c r="L26728" t="s">
        <v>15</v>
      </c>
    </row>
    <row r="26729" spans="1:12">
      <c r="A26729" t="e">
        <f ca="1">E00251429782321</f>
        <v>#NAME?</v>
      </c>
      <c r="B26729">
        <v>160</v>
      </c>
      <c r="C26729" t="s">
        <v>278</v>
      </c>
      <c r="D26729" s="1">
        <v>42514</v>
      </c>
      <c r="F26729">
        <v>3</v>
      </c>
      <c r="G26729">
        <v>4019</v>
      </c>
      <c r="H26729" t="s">
        <v>26</v>
      </c>
      <c r="J26729" t="s">
        <v>14</v>
      </c>
      <c r="K26729">
        <v>62</v>
      </c>
      <c r="L26729" t="s">
        <v>15</v>
      </c>
    </row>
    <row r="26730" spans="1:12">
      <c r="A26730" t="e">
        <f ca="1">E00251429782321</f>
        <v>#NAME?</v>
      </c>
      <c r="B26730">
        <v>160</v>
      </c>
      <c r="C26730" t="s">
        <v>278</v>
      </c>
      <c r="D26730" s="1">
        <v>42083</v>
      </c>
      <c r="F26730">
        <v>3</v>
      </c>
      <c r="G26730">
        <v>4019</v>
      </c>
      <c r="H26730" t="s">
        <v>26</v>
      </c>
      <c r="J26730" t="s">
        <v>14</v>
      </c>
      <c r="K26730">
        <v>61</v>
      </c>
      <c r="L26730" t="s">
        <v>15</v>
      </c>
    </row>
    <row r="26731" spans="1:12">
      <c r="A26731" t="e">
        <f ca="1">E00251439558321</f>
        <v>#NAME?</v>
      </c>
      <c r="B26731">
        <v>1786</v>
      </c>
      <c r="C26731" t="s">
        <v>37</v>
      </c>
      <c r="D26731" s="1">
        <v>42342</v>
      </c>
      <c r="F26731">
        <v>2</v>
      </c>
      <c r="G26731">
        <v>49390</v>
      </c>
      <c r="H26731" t="s">
        <v>59</v>
      </c>
      <c r="J26731" t="s">
        <v>14</v>
      </c>
      <c r="K26731">
        <v>53</v>
      </c>
      <c r="L26731" t="s">
        <v>15</v>
      </c>
    </row>
    <row r="26732" spans="1:12">
      <c r="A26732" t="e">
        <f ca="1">E00251512715021</f>
        <v>#NAME?</v>
      </c>
      <c r="B26732">
        <v>52</v>
      </c>
      <c r="C26732" t="s">
        <v>384</v>
      </c>
      <c r="D26732" s="1">
        <v>42469</v>
      </c>
      <c r="F26732">
        <v>2</v>
      </c>
      <c r="G26732">
        <v>71595</v>
      </c>
      <c r="H26732" t="s">
        <v>672</v>
      </c>
      <c r="J26732" t="s">
        <v>14</v>
      </c>
      <c r="K26732">
        <v>50</v>
      </c>
      <c r="L26732" t="s">
        <v>15</v>
      </c>
    </row>
    <row r="26733" spans="1:12">
      <c r="A26733" t="e">
        <f ca="1">E00251512715021</f>
        <v>#NAME?</v>
      </c>
      <c r="B26733">
        <v>52</v>
      </c>
      <c r="C26733" t="s">
        <v>384</v>
      </c>
      <c r="D26733" s="1">
        <v>42471</v>
      </c>
      <c r="F26733">
        <v>1</v>
      </c>
      <c r="G26733">
        <v>27800</v>
      </c>
      <c r="H26733" t="s">
        <v>145</v>
      </c>
      <c r="J26733" t="s">
        <v>14</v>
      </c>
      <c r="K26733">
        <v>50</v>
      </c>
      <c r="L26733" t="s">
        <v>15</v>
      </c>
    </row>
    <row r="26734" spans="1:12">
      <c r="A26734" t="e">
        <f ca="1">E00251429782321</f>
        <v>#NAME?</v>
      </c>
      <c r="B26734">
        <v>160</v>
      </c>
      <c r="C26734" t="s">
        <v>278</v>
      </c>
      <c r="D26734" s="1">
        <v>42619</v>
      </c>
      <c r="F26734">
        <v>1</v>
      </c>
      <c r="G26734">
        <v>25000</v>
      </c>
      <c r="H26734" t="s">
        <v>178</v>
      </c>
      <c r="J26734" t="s">
        <v>14</v>
      </c>
      <c r="K26734">
        <v>62</v>
      </c>
      <c r="L26734" t="s">
        <v>15</v>
      </c>
    </row>
    <row r="26735" spans="1:12">
      <c r="A26735" t="e">
        <f ca="1">E00251439558321</f>
        <v>#NAME?</v>
      </c>
      <c r="B26735">
        <v>1786</v>
      </c>
      <c r="C26735" t="s">
        <v>37</v>
      </c>
      <c r="D26735" s="1">
        <v>42647</v>
      </c>
      <c r="F26735">
        <v>2</v>
      </c>
      <c r="G26735">
        <v>49300</v>
      </c>
      <c r="H26735" t="s">
        <v>228</v>
      </c>
      <c r="J26735" t="s">
        <v>14</v>
      </c>
      <c r="K26735">
        <v>53</v>
      </c>
      <c r="L26735" t="s">
        <v>15</v>
      </c>
    </row>
    <row r="26736" spans="1:12">
      <c r="A26736" t="e">
        <f ca="1">E00251429782321</f>
        <v>#NAME?</v>
      </c>
      <c r="B26736">
        <v>160</v>
      </c>
      <c r="C26736" t="s">
        <v>278</v>
      </c>
      <c r="D26736" s="1">
        <v>42299</v>
      </c>
      <c r="F26736">
        <v>3</v>
      </c>
      <c r="G26736">
        <v>25040</v>
      </c>
      <c r="H26736" t="s">
        <v>388</v>
      </c>
      <c r="J26736" t="s">
        <v>14</v>
      </c>
      <c r="K26736">
        <v>62</v>
      </c>
      <c r="L26736" t="s">
        <v>15</v>
      </c>
    </row>
    <row r="26737" spans="1:12">
      <c r="A26737" t="e">
        <f ca="1">E00251429782321</f>
        <v>#NAME?</v>
      </c>
      <c r="B26737">
        <v>160</v>
      </c>
      <c r="C26737" t="s">
        <v>278</v>
      </c>
      <c r="D26737" s="1">
        <v>42685</v>
      </c>
      <c r="F26737">
        <v>2</v>
      </c>
      <c r="G26737">
        <v>25040</v>
      </c>
      <c r="H26737" t="s">
        <v>388</v>
      </c>
      <c r="J26737" t="s">
        <v>14</v>
      </c>
      <c r="K26737">
        <v>63</v>
      </c>
      <c r="L26737" t="s">
        <v>15</v>
      </c>
    </row>
    <row r="26738" spans="1:12">
      <c r="A26738" t="e">
        <f ca="1">E00251429782321</f>
        <v>#NAME?</v>
      </c>
      <c r="B26738">
        <v>160</v>
      </c>
      <c r="C26738" t="s">
        <v>278</v>
      </c>
      <c r="D26738" s="1">
        <v>43055</v>
      </c>
      <c r="F26738">
        <v>4</v>
      </c>
      <c r="G26738">
        <v>29690</v>
      </c>
      <c r="H26738" t="s">
        <v>52</v>
      </c>
      <c r="J26738" t="s">
        <v>14</v>
      </c>
      <c r="K26738">
        <v>64</v>
      </c>
      <c r="L26738" t="s">
        <v>15</v>
      </c>
    </row>
    <row r="26739" spans="1:12">
      <c r="A26739" t="e">
        <f ca="1">E00251429782321</f>
        <v>#NAME?</v>
      </c>
      <c r="B26739">
        <v>4893</v>
      </c>
      <c r="C26739" t="s">
        <v>426</v>
      </c>
      <c r="D26739" s="1">
        <v>42310</v>
      </c>
      <c r="F26739">
        <v>2</v>
      </c>
      <c r="G26739">
        <v>25000</v>
      </c>
      <c r="H26739" t="s">
        <v>178</v>
      </c>
      <c r="I26739" t="s">
        <v>148</v>
      </c>
      <c r="J26739" t="s">
        <v>57</v>
      </c>
      <c r="K26739">
        <v>62</v>
      </c>
      <c r="L26739" t="s">
        <v>15</v>
      </c>
    </row>
    <row r="26740" spans="1:12">
      <c r="A26740" t="e">
        <f ca="1">E00251532284521</f>
        <v>#NAME?</v>
      </c>
      <c r="B26740">
        <v>1123</v>
      </c>
      <c r="C26740" t="s">
        <v>398</v>
      </c>
      <c r="D26740" s="1">
        <v>42864</v>
      </c>
      <c r="F26740">
        <v>2</v>
      </c>
      <c r="G26740">
        <v>5718</v>
      </c>
      <c r="H26740" t="s">
        <v>244</v>
      </c>
      <c r="J26740" t="s">
        <v>14</v>
      </c>
      <c r="K26740">
        <v>60</v>
      </c>
      <c r="L26740" t="s">
        <v>15</v>
      </c>
    </row>
    <row r="26741" spans="1:12">
      <c r="A26741" t="e">
        <f ca="1">E00251512715021</f>
        <v>#NAME?</v>
      </c>
      <c r="B26741">
        <v>52</v>
      </c>
      <c r="C26741" t="s">
        <v>384</v>
      </c>
      <c r="D26741" s="1">
        <v>42648</v>
      </c>
      <c r="F26741">
        <v>2</v>
      </c>
      <c r="G26741">
        <v>71940</v>
      </c>
      <c r="H26741" t="s">
        <v>135</v>
      </c>
      <c r="J26741" t="s">
        <v>14</v>
      </c>
      <c r="K26741">
        <v>50</v>
      </c>
      <c r="L26741" t="s">
        <v>15</v>
      </c>
    </row>
    <row r="26742" spans="1:12">
      <c r="A26742" t="e">
        <f ca="1">E00251512715021</f>
        <v>#NAME?</v>
      </c>
      <c r="B26742">
        <v>52</v>
      </c>
      <c r="C26742" t="s">
        <v>384</v>
      </c>
      <c r="D26742" s="1">
        <v>43066</v>
      </c>
      <c r="F26742">
        <v>1</v>
      </c>
      <c r="G26742">
        <v>72690</v>
      </c>
      <c r="H26742" t="s">
        <v>363</v>
      </c>
      <c r="J26742" t="s">
        <v>14</v>
      </c>
      <c r="K26742">
        <v>51</v>
      </c>
      <c r="L26742" t="s">
        <v>15</v>
      </c>
    </row>
    <row r="26743" spans="1:12">
      <c r="A26743" t="e">
        <f ca="1">E00251512715021</f>
        <v>#NAME?</v>
      </c>
      <c r="B26743">
        <v>52</v>
      </c>
      <c r="C26743" t="s">
        <v>384</v>
      </c>
      <c r="D26743" s="1">
        <v>42861</v>
      </c>
      <c r="F26743">
        <v>1</v>
      </c>
      <c r="G26743">
        <v>7242</v>
      </c>
      <c r="H26743" t="s">
        <v>93</v>
      </c>
      <c r="J26743" t="s">
        <v>14</v>
      </c>
      <c r="K26743">
        <v>51</v>
      </c>
      <c r="L26743" t="s">
        <v>15</v>
      </c>
    </row>
    <row r="26744" spans="1:12">
      <c r="A26744" t="e">
        <f ca="1">E00251512715021</f>
        <v>#NAME?</v>
      </c>
      <c r="B26744">
        <v>52</v>
      </c>
      <c r="C26744" t="s">
        <v>384</v>
      </c>
      <c r="D26744" s="1">
        <v>42648</v>
      </c>
      <c r="F26744">
        <v>1</v>
      </c>
      <c r="G26744">
        <v>61809</v>
      </c>
      <c r="H26744" t="s">
        <v>521</v>
      </c>
      <c r="J26744" t="s">
        <v>14</v>
      </c>
      <c r="K26744">
        <v>50</v>
      </c>
      <c r="L26744" t="s">
        <v>15</v>
      </c>
    </row>
    <row r="26745" spans="1:12">
      <c r="A26745" t="e">
        <f ca="1">E00251439558321</f>
        <v>#NAME?</v>
      </c>
      <c r="B26745">
        <v>1786</v>
      </c>
      <c r="C26745" t="s">
        <v>37</v>
      </c>
      <c r="D26745" s="1">
        <v>42580</v>
      </c>
      <c r="F26745">
        <v>2</v>
      </c>
      <c r="G26745">
        <v>71947</v>
      </c>
      <c r="H26745" t="s">
        <v>992</v>
      </c>
      <c r="J26745" t="s">
        <v>14</v>
      </c>
      <c r="K26745">
        <v>53</v>
      </c>
      <c r="L26745" t="s">
        <v>15</v>
      </c>
    </row>
    <row r="26746" spans="1:12">
      <c r="A26746" t="e">
        <f ca="1">E00251429782321</f>
        <v>#NAME?</v>
      </c>
      <c r="B26746">
        <v>160</v>
      </c>
      <c r="C26746" t="s">
        <v>278</v>
      </c>
      <c r="D26746" s="1">
        <v>41312</v>
      </c>
      <c r="F26746">
        <v>3</v>
      </c>
      <c r="G26746">
        <v>4019</v>
      </c>
      <c r="H26746" t="s">
        <v>26</v>
      </c>
      <c r="J26746" t="s">
        <v>14</v>
      </c>
      <c r="K26746">
        <v>59</v>
      </c>
      <c r="L26746" t="s">
        <v>15</v>
      </c>
    </row>
    <row r="26747" spans="1:12">
      <c r="A26747" t="e">
        <f ca="1">E00251432363021</f>
        <v>#NAME?</v>
      </c>
      <c r="B26747">
        <v>493</v>
      </c>
      <c r="C26747" t="s">
        <v>376</v>
      </c>
      <c r="D26747" s="1">
        <v>42115</v>
      </c>
      <c r="F26747">
        <v>1</v>
      </c>
      <c r="G26747">
        <v>7222</v>
      </c>
      <c r="H26747" t="s">
        <v>560</v>
      </c>
      <c r="J26747" t="s">
        <v>14</v>
      </c>
      <c r="K26747">
        <v>47</v>
      </c>
      <c r="L26747" t="s">
        <v>15</v>
      </c>
    </row>
    <row r="26748" spans="1:12">
      <c r="A26748" t="e">
        <f ca="1">E00251429782321</f>
        <v>#NAME?</v>
      </c>
      <c r="B26748">
        <v>160</v>
      </c>
      <c r="C26748" t="s">
        <v>278</v>
      </c>
      <c r="D26748" s="1">
        <v>42194</v>
      </c>
      <c r="F26748">
        <v>2</v>
      </c>
      <c r="G26748">
        <v>25000</v>
      </c>
      <c r="H26748" t="s">
        <v>178</v>
      </c>
      <c r="J26748" t="s">
        <v>14</v>
      </c>
      <c r="K26748">
        <v>61</v>
      </c>
      <c r="L26748" t="s">
        <v>15</v>
      </c>
    </row>
    <row r="26749" spans="1:12">
      <c r="A26749" t="e">
        <f ca="1">E00251429782321</f>
        <v>#NAME?</v>
      </c>
      <c r="B26749">
        <v>160</v>
      </c>
      <c r="C26749" t="s">
        <v>278</v>
      </c>
      <c r="D26749" s="1">
        <v>42318</v>
      </c>
      <c r="F26749">
        <v>1</v>
      </c>
      <c r="G26749">
        <v>7242</v>
      </c>
      <c r="H26749" t="s">
        <v>93</v>
      </c>
      <c r="J26749" t="s">
        <v>14</v>
      </c>
      <c r="K26749">
        <v>62</v>
      </c>
      <c r="L26749" t="s">
        <v>15</v>
      </c>
    </row>
    <row r="26750" spans="1:12">
      <c r="A26750" t="e">
        <f ca="1">E00251432363021</f>
        <v>#NAME?</v>
      </c>
      <c r="B26750">
        <v>493</v>
      </c>
      <c r="C26750" t="s">
        <v>376</v>
      </c>
      <c r="D26750" s="1">
        <v>42913</v>
      </c>
      <c r="F26750">
        <v>1</v>
      </c>
      <c r="G26750">
        <v>3579</v>
      </c>
      <c r="H26750" t="s">
        <v>377</v>
      </c>
      <c r="J26750" t="s">
        <v>14</v>
      </c>
      <c r="K26750">
        <v>49</v>
      </c>
      <c r="L26750" t="s">
        <v>15</v>
      </c>
    </row>
    <row r="26751" spans="1:12">
      <c r="A26751" t="e">
        <f ca="1">E00251429782321</f>
        <v>#NAME?</v>
      </c>
      <c r="B26751">
        <v>160</v>
      </c>
      <c r="C26751" t="s">
        <v>278</v>
      </c>
      <c r="D26751" s="1">
        <v>42083</v>
      </c>
      <c r="F26751">
        <v>1</v>
      </c>
      <c r="G26751">
        <v>30000</v>
      </c>
      <c r="H26751" t="s">
        <v>144</v>
      </c>
      <c r="J26751" t="s">
        <v>14</v>
      </c>
      <c r="K26751">
        <v>61</v>
      </c>
      <c r="L26751" t="s">
        <v>15</v>
      </c>
    </row>
    <row r="26752" spans="1:12">
      <c r="A26752" t="e">
        <f ca="1">E00251429782321</f>
        <v>#NAME?</v>
      </c>
      <c r="B26752">
        <v>160</v>
      </c>
      <c r="C26752" t="s">
        <v>278</v>
      </c>
      <c r="D26752" s="1">
        <v>42291</v>
      </c>
      <c r="F26752">
        <v>3</v>
      </c>
      <c r="G26752">
        <v>4019</v>
      </c>
      <c r="H26752" t="s">
        <v>26</v>
      </c>
      <c r="J26752" t="s">
        <v>14</v>
      </c>
      <c r="K26752">
        <v>62</v>
      </c>
      <c r="L26752" t="s">
        <v>15</v>
      </c>
    </row>
    <row r="26753" spans="1:12">
      <c r="A26753" t="e">
        <f ca="1">E00251429782321</f>
        <v>#NAME?</v>
      </c>
      <c r="B26753">
        <v>160</v>
      </c>
      <c r="C26753" t="s">
        <v>278</v>
      </c>
      <c r="D26753" s="1">
        <v>42307</v>
      </c>
      <c r="F26753">
        <v>3</v>
      </c>
      <c r="G26753">
        <v>7242</v>
      </c>
      <c r="H26753" t="s">
        <v>93</v>
      </c>
      <c r="J26753" t="s">
        <v>14</v>
      </c>
      <c r="K26753">
        <v>62</v>
      </c>
      <c r="L26753" t="s">
        <v>15</v>
      </c>
    </row>
    <row r="26754" spans="1:12">
      <c r="A26754" t="e">
        <f ca="1">E00251512715021</f>
        <v>#NAME?</v>
      </c>
      <c r="B26754">
        <v>52</v>
      </c>
      <c r="C26754" t="s">
        <v>384</v>
      </c>
      <c r="D26754" s="1">
        <v>41576</v>
      </c>
      <c r="F26754">
        <v>3</v>
      </c>
      <c r="G26754">
        <v>5368</v>
      </c>
      <c r="H26754" t="s">
        <v>101</v>
      </c>
      <c r="J26754" t="s">
        <v>14</v>
      </c>
      <c r="K26754">
        <v>47</v>
      </c>
      <c r="L26754" t="s">
        <v>15</v>
      </c>
    </row>
    <row r="26755" spans="1:12">
      <c r="A26755" t="e">
        <f ca="1">E00251512715021</f>
        <v>#NAME?</v>
      </c>
      <c r="B26755">
        <v>52</v>
      </c>
      <c r="C26755" t="s">
        <v>384</v>
      </c>
      <c r="D26755" s="1">
        <v>42322</v>
      </c>
      <c r="F26755">
        <v>1</v>
      </c>
      <c r="G26755">
        <v>4659</v>
      </c>
      <c r="H26755" t="s">
        <v>47</v>
      </c>
      <c r="J26755" t="s">
        <v>14</v>
      </c>
      <c r="K26755">
        <v>49</v>
      </c>
      <c r="L26755" t="s">
        <v>15</v>
      </c>
    </row>
    <row r="26756" spans="1:12">
      <c r="A26756" t="e">
        <f ca="1">E00251429782321</f>
        <v>#NAME?</v>
      </c>
      <c r="B26756">
        <v>160</v>
      </c>
      <c r="C26756" t="s">
        <v>278</v>
      </c>
      <c r="D26756" s="1">
        <v>41319</v>
      </c>
      <c r="F26756">
        <v>2</v>
      </c>
      <c r="G26756">
        <v>25000</v>
      </c>
      <c r="H26756" t="s">
        <v>178</v>
      </c>
      <c r="J26756" t="s">
        <v>14</v>
      </c>
      <c r="K26756">
        <v>59</v>
      </c>
      <c r="L26756" t="s">
        <v>15</v>
      </c>
    </row>
    <row r="26757" spans="1:12">
      <c r="A26757" t="e">
        <f ca="1">E00251429782321</f>
        <v>#NAME?</v>
      </c>
      <c r="B26757">
        <v>160</v>
      </c>
      <c r="C26757" t="s">
        <v>278</v>
      </c>
      <c r="D26757" s="1">
        <v>41423</v>
      </c>
      <c r="F26757">
        <v>1</v>
      </c>
      <c r="G26757">
        <v>30000</v>
      </c>
      <c r="H26757" t="s">
        <v>144</v>
      </c>
      <c r="J26757" t="s">
        <v>14</v>
      </c>
      <c r="K26757">
        <v>59</v>
      </c>
      <c r="L26757" t="s">
        <v>15</v>
      </c>
    </row>
    <row r="26758" spans="1:12">
      <c r="A26758" t="e">
        <f ca="1">E00251429782321</f>
        <v>#NAME?</v>
      </c>
      <c r="B26758">
        <v>160</v>
      </c>
      <c r="C26758" t="s">
        <v>278</v>
      </c>
      <c r="D26758" s="1">
        <v>43039</v>
      </c>
      <c r="F26758">
        <v>2</v>
      </c>
      <c r="G26758">
        <v>29690</v>
      </c>
      <c r="H26758" t="s">
        <v>52</v>
      </c>
      <c r="J26758" t="s">
        <v>14</v>
      </c>
      <c r="K26758">
        <v>64</v>
      </c>
      <c r="L26758" t="s">
        <v>15</v>
      </c>
    </row>
    <row r="26759" spans="1:12">
      <c r="A26759" t="e">
        <f ca="1">E00251429782321</f>
        <v>#NAME?</v>
      </c>
      <c r="B26759">
        <v>160</v>
      </c>
      <c r="C26759" t="s">
        <v>278</v>
      </c>
      <c r="D26759" s="1">
        <v>41204</v>
      </c>
      <c r="F26759">
        <v>1</v>
      </c>
      <c r="G26759">
        <v>7806</v>
      </c>
      <c r="H26759" t="s">
        <v>184</v>
      </c>
      <c r="J26759" t="s">
        <v>14</v>
      </c>
      <c r="K26759">
        <v>59</v>
      </c>
      <c r="L26759" t="s">
        <v>22</v>
      </c>
    </row>
    <row r="26760" spans="1:12">
      <c r="A26760" t="e">
        <f ca="1">E00251512715021</f>
        <v>#NAME?</v>
      </c>
      <c r="B26760">
        <v>52</v>
      </c>
      <c r="C26760" t="s">
        <v>384</v>
      </c>
      <c r="D26760" s="1">
        <v>41293</v>
      </c>
      <c r="F26760">
        <v>1</v>
      </c>
      <c r="G26760">
        <v>7231</v>
      </c>
      <c r="H26760" t="s">
        <v>128</v>
      </c>
      <c r="J26760" t="s">
        <v>14</v>
      </c>
      <c r="K26760">
        <v>46</v>
      </c>
      <c r="L26760" t="s">
        <v>15</v>
      </c>
    </row>
    <row r="26761" spans="1:12">
      <c r="A26761" t="e">
        <f ca="1">E00251429782321</f>
        <v>#NAME?</v>
      </c>
      <c r="B26761">
        <v>160</v>
      </c>
      <c r="C26761" t="s">
        <v>278</v>
      </c>
      <c r="D26761" s="1">
        <v>41320</v>
      </c>
      <c r="F26761">
        <v>1</v>
      </c>
      <c r="G26761">
        <v>7999</v>
      </c>
      <c r="H26761" t="s">
        <v>80</v>
      </c>
      <c r="J26761" t="s">
        <v>14</v>
      </c>
      <c r="K26761">
        <v>59</v>
      </c>
      <c r="L26761" t="s">
        <v>15</v>
      </c>
    </row>
    <row r="26762" spans="1:12">
      <c r="A26762" t="e">
        <f ca="1">E00251429782321</f>
        <v>#NAME?</v>
      </c>
      <c r="B26762">
        <v>160</v>
      </c>
      <c r="C26762" t="s">
        <v>278</v>
      </c>
      <c r="D26762" s="1">
        <v>42384</v>
      </c>
      <c r="F26762">
        <v>1</v>
      </c>
      <c r="G26762">
        <v>25000</v>
      </c>
      <c r="H26762" t="s">
        <v>178</v>
      </c>
      <c r="J26762" t="s">
        <v>14</v>
      </c>
      <c r="K26762">
        <v>62</v>
      </c>
      <c r="L26762" t="s">
        <v>15</v>
      </c>
    </row>
    <row r="26763" spans="1:12">
      <c r="A26763" t="e">
        <f ca="1">E00251429782321</f>
        <v>#NAME?</v>
      </c>
      <c r="B26763">
        <v>160</v>
      </c>
      <c r="C26763" t="s">
        <v>278</v>
      </c>
      <c r="D26763" s="1">
        <v>42493</v>
      </c>
      <c r="F26763">
        <v>4</v>
      </c>
      <c r="G26763">
        <v>25000</v>
      </c>
      <c r="H26763" t="s">
        <v>178</v>
      </c>
      <c r="J26763" t="s">
        <v>14</v>
      </c>
      <c r="K26763">
        <v>62</v>
      </c>
      <c r="L26763" t="s">
        <v>15</v>
      </c>
    </row>
    <row r="26764" spans="1:12">
      <c r="A26764" t="e">
        <f ca="1">E00251430352821</f>
        <v>#NAME?</v>
      </c>
      <c r="B26764">
        <v>7505</v>
      </c>
      <c r="C26764" t="s">
        <v>209</v>
      </c>
      <c r="D26764" s="1">
        <v>42319</v>
      </c>
      <c r="F26764">
        <v>2</v>
      </c>
      <c r="G26764">
        <v>4019</v>
      </c>
      <c r="H26764" t="s">
        <v>26</v>
      </c>
      <c r="J26764" t="s">
        <v>14</v>
      </c>
      <c r="K26764">
        <v>56</v>
      </c>
      <c r="L26764" t="s">
        <v>15</v>
      </c>
    </row>
    <row r="26765" spans="1:12">
      <c r="A26765" t="e">
        <f ca="1">E00251430352821</f>
        <v>#NAME?</v>
      </c>
      <c r="B26765">
        <v>7505</v>
      </c>
      <c r="C26765" t="s">
        <v>209</v>
      </c>
      <c r="D26765" s="1">
        <v>42039</v>
      </c>
      <c r="F26765">
        <v>3</v>
      </c>
      <c r="G26765">
        <v>55090</v>
      </c>
      <c r="H26765" t="s">
        <v>400</v>
      </c>
      <c r="J26765" t="s">
        <v>14</v>
      </c>
      <c r="K26765">
        <v>55</v>
      </c>
      <c r="L26765" t="s">
        <v>15</v>
      </c>
    </row>
    <row r="26766" spans="1:12">
      <c r="A26766" t="e">
        <f ca="1">E00251430352821</f>
        <v>#NAME?</v>
      </c>
      <c r="B26766">
        <v>7505</v>
      </c>
      <c r="C26766" t="s">
        <v>209</v>
      </c>
      <c r="D26766" s="1">
        <v>42201</v>
      </c>
      <c r="F26766">
        <v>1</v>
      </c>
      <c r="G26766">
        <v>55090</v>
      </c>
      <c r="H26766" t="s">
        <v>400</v>
      </c>
      <c r="J26766" t="s">
        <v>14</v>
      </c>
      <c r="K26766">
        <v>56</v>
      </c>
      <c r="L26766" t="s">
        <v>15</v>
      </c>
    </row>
    <row r="26767" spans="1:12">
      <c r="A26767" t="e">
        <f ca="1">E00251430352821</f>
        <v>#NAME?</v>
      </c>
      <c r="B26767">
        <v>7505</v>
      </c>
      <c r="C26767" t="s">
        <v>209</v>
      </c>
      <c r="D26767" s="1">
        <v>42479</v>
      </c>
      <c r="F26767">
        <v>1</v>
      </c>
      <c r="G26767">
        <v>4019</v>
      </c>
      <c r="H26767" t="s">
        <v>26</v>
      </c>
      <c r="J26767" t="s">
        <v>14</v>
      </c>
      <c r="K26767">
        <v>56</v>
      </c>
      <c r="L26767" t="s">
        <v>15</v>
      </c>
    </row>
    <row r="26768" spans="1:12">
      <c r="A26768" t="e">
        <f ca="1">E00251430352821</f>
        <v>#NAME?</v>
      </c>
      <c r="B26768">
        <v>7505</v>
      </c>
      <c r="C26768" t="s">
        <v>209</v>
      </c>
      <c r="D26768" s="1">
        <v>42908</v>
      </c>
      <c r="F26768">
        <v>1</v>
      </c>
      <c r="G26768">
        <v>4019</v>
      </c>
      <c r="H26768" t="s">
        <v>26</v>
      </c>
      <c r="J26768" t="s">
        <v>14</v>
      </c>
      <c r="K26768">
        <v>58</v>
      </c>
      <c r="L26768" t="s">
        <v>15</v>
      </c>
    </row>
    <row r="26769" spans="1:12">
      <c r="A26769" t="e">
        <f ca="1">E00251532284521</f>
        <v>#NAME?</v>
      </c>
      <c r="B26769">
        <v>486</v>
      </c>
      <c r="C26769" t="s">
        <v>340</v>
      </c>
      <c r="D26769" s="1">
        <v>42286</v>
      </c>
      <c r="F26769">
        <v>2</v>
      </c>
      <c r="G26769">
        <v>7262</v>
      </c>
      <c r="H26769" t="s">
        <v>198</v>
      </c>
      <c r="J26769" t="s">
        <v>14</v>
      </c>
      <c r="K26769">
        <v>58</v>
      </c>
      <c r="L26769" t="s">
        <v>15</v>
      </c>
    </row>
    <row r="26770" spans="1:12">
      <c r="A26770" t="e">
        <f ca="1">E00251532284521</f>
        <v>#NAME?</v>
      </c>
      <c r="B26770">
        <v>486</v>
      </c>
      <c r="C26770" t="s">
        <v>340</v>
      </c>
      <c r="D26770" s="1">
        <v>41549</v>
      </c>
      <c r="F26770">
        <v>1</v>
      </c>
      <c r="G26770">
        <v>7962</v>
      </c>
      <c r="H26770" t="s">
        <v>111</v>
      </c>
      <c r="J26770" t="s">
        <v>14</v>
      </c>
      <c r="K26770">
        <v>56</v>
      </c>
      <c r="L26770" t="s">
        <v>22</v>
      </c>
    </row>
    <row r="26771" spans="1:12">
      <c r="A26771" t="e">
        <f ca="1">E00251430352821</f>
        <v>#NAME?</v>
      </c>
      <c r="B26771">
        <v>6046</v>
      </c>
      <c r="C26771" t="s">
        <v>98</v>
      </c>
      <c r="D26771" s="1">
        <v>42430</v>
      </c>
      <c r="F26771">
        <v>1</v>
      </c>
      <c r="G26771">
        <v>56211</v>
      </c>
      <c r="H26771" t="s">
        <v>1406</v>
      </c>
      <c r="I26771" t="s">
        <v>56</v>
      </c>
      <c r="J26771" t="s">
        <v>57</v>
      </c>
      <c r="K26771">
        <v>56</v>
      </c>
      <c r="L26771" t="s">
        <v>15</v>
      </c>
    </row>
    <row r="26772" spans="1:12">
      <c r="A26772" t="e">
        <f ca="1">E00251518589721</f>
        <v>#NAME?</v>
      </c>
      <c r="B26772">
        <v>297</v>
      </c>
      <c r="C26772" t="s">
        <v>411</v>
      </c>
      <c r="D26772" s="1">
        <v>42748</v>
      </c>
      <c r="F26772">
        <v>2</v>
      </c>
      <c r="G26772">
        <v>71940</v>
      </c>
      <c r="H26772" t="s">
        <v>135</v>
      </c>
      <c r="J26772" t="s">
        <v>14</v>
      </c>
      <c r="K26772">
        <v>51</v>
      </c>
      <c r="L26772" t="s">
        <v>15</v>
      </c>
    </row>
    <row r="26773" spans="1:12">
      <c r="A26773" t="e">
        <f ca="1">E00251518589721</f>
        <v>#NAME?</v>
      </c>
      <c r="B26773">
        <v>753</v>
      </c>
      <c r="C26773" t="s">
        <v>545</v>
      </c>
      <c r="D26773" s="1">
        <v>42498</v>
      </c>
      <c r="F26773">
        <v>1</v>
      </c>
      <c r="G26773">
        <v>46410</v>
      </c>
      <c r="H26773" t="s">
        <v>482</v>
      </c>
      <c r="I26773" t="s">
        <v>56</v>
      </c>
      <c r="J26773" t="s">
        <v>57</v>
      </c>
      <c r="K26773">
        <v>50</v>
      </c>
      <c r="L26773" t="s">
        <v>15</v>
      </c>
    </row>
    <row r="26774" spans="1:12">
      <c r="A26774" t="e">
        <f ca="1">E00251429244321</f>
        <v>#NAME?</v>
      </c>
      <c r="B26774">
        <v>294</v>
      </c>
      <c r="C26774" t="s">
        <v>61</v>
      </c>
      <c r="D26774" s="1">
        <v>41872</v>
      </c>
      <c r="F26774">
        <v>6</v>
      </c>
      <c r="G26774">
        <v>2169</v>
      </c>
      <c r="H26774" t="s">
        <v>40</v>
      </c>
      <c r="J26774" t="s">
        <v>14</v>
      </c>
      <c r="K26774">
        <v>55</v>
      </c>
      <c r="L26774" t="s">
        <v>15</v>
      </c>
    </row>
    <row r="26775" spans="1:12">
      <c r="A26775" t="e">
        <f ca="1">E00251429244321</f>
        <v>#NAME?</v>
      </c>
      <c r="B26775">
        <v>294</v>
      </c>
      <c r="C26775" t="s">
        <v>61</v>
      </c>
      <c r="D26775" s="1">
        <v>42055</v>
      </c>
      <c r="F26775">
        <v>2</v>
      </c>
      <c r="G26775">
        <v>6028</v>
      </c>
      <c r="H26775" t="s">
        <v>1110</v>
      </c>
      <c r="J26775" t="s">
        <v>14</v>
      </c>
      <c r="K26775">
        <v>55</v>
      </c>
      <c r="L26775" t="s">
        <v>15</v>
      </c>
    </row>
    <row r="26776" spans="1:12">
      <c r="A26776" t="e">
        <f ca="1">E00251429244321</f>
        <v>#NAME?</v>
      </c>
      <c r="B26776">
        <v>294</v>
      </c>
      <c r="C26776" t="s">
        <v>61</v>
      </c>
      <c r="D26776" s="1">
        <v>42004</v>
      </c>
      <c r="F26776">
        <v>4</v>
      </c>
      <c r="G26776">
        <v>2169</v>
      </c>
      <c r="H26776" t="s">
        <v>40</v>
      </c>
      <c r="J26776" t="s">
        <v>14</v>
      </c>
      <c r="K26776">
        <v>55</v>
      </c>
      <c r="L26776" t="s">
        <v>15</v>
      </c>
    </row>
    <row r="26777" spans="1:12">
      <c r="A26777" t="e">
        <f ca="1">E00251531961121</f>
        <v>#NAME?</v>
      </c>
      <c r="B26777">
        <v>488</v>
      </c>
      <c r="C26777" t="s">
        <v>401</v>
      </c>
      <c r="D26777" s="1">
        <v>41011</v>
      </c>
      <c r="F26777">
        <v>1</v>
      </c>
      <c r="G26777">
        <v>2149</v>
      </c>
      <c r="H26777" t="s">
        <v>484</v>
      </c>
      <c r="J26777" t="s">
        <v>14</v>
      </c>
      <c r="K26777">
        <v>51</v>
      </c>
      <c r="L26777" t="s">
        <v>15</v>
      </c>
    </row>
    <row r="26778" spans="1:12">
      <c r="A26778" t="e">
        <f ca="1">E00251429244321</f>
        <v>#NAME?</v>
      </c>
      <c r="B26778">
        <v>294</v>
      </c>
      <c r="C26778" t="s">
        <v>61</v>
      </c>
      <c r="D26778" s="1">
        <v>42055</v>
      </c>
      <c r="F26778">
        <v>4</v>
      </c>
      <c r="G26778">
        <v>7262</v>
      </c>
      <c r="H26778" t="s">
        <v>198</v>
      </c>
      <c r="J26778" t="s">
        <v>14</v>
      </c>
      <c r="K26778">
        <v>55</v>
      </c>
      <c r="L26778" t="s">
        <v>15</v>
      </c>
    </row>
    <row r="26779" spans="1:12">
      <c r="A26779" t="e">
        <f ca="1">E00251531481321</f>
        <v>#NAME?</v>
      </c>
      <c r="B26779">
        <v>701</v>
      </c>
      <c r="C26779" t="s">
        <v>72</v>
      </c>
      <c r="D26779" s="1">
        <v>42207</v>
      </c>
      <c r="F26779">
        <v>2</v>
      </c>
      <c r="G26779">
        <v>7028</v>
      </c>
      <c r="H26779" t="s">
        <v>407</v>
      </c>
      <c r="J26779" t="s">
        <v>14</v>
      </c>
      <c r="K26779">
        <v>46</v>
      </c>
      <c r="L26779" t="s">
        <v>15</v>
      </c>
    </row>
    <row r="26780" spans="1:12">
      <c r="A26780" t="e">
        <f ca="1">E00251514720821</f>
        <v>#NAME?</v>
      </c>
      <c r="B26780">
        <v>200</v>
      </c>
      <c r="C26780" t="s">
        <v>403</v>
      </c>
      <c r="D26780" s="1">
        <v>42761</v>
      </c>
      <c r="F26780">
        <v>1</v>
      </c>
      <c r="G26780">
        <v>7810</v>
      </c>
      <c r="H26780" t="s">
        <v>143</v>
      </c>
      <c r="J26780" t="s">
        <v>14</v>
      </c>
      <c r="K26780">
        <v>42</v>
      </c>
      <c r="L26780" t="s">
        <v>15</v>
      </c>
    </row>
    <row r="26781" spans="1:12">
      <c r="A26781" t="e">
        <f ca="1">E00251432316021</f>
        <v>#NAME?</v>
      </c>
      <c r="B26781">
        <v>495</v>
      </c>
      <c r="C26781" t="s">
        <v>347</v>
      </c>
      <c r="D26781" s="1">
        <v>40991</v>
      </c>
      <c r="F26781">
        <v>1</v>
      </c>
      <c r="G26781">
        <v>49390</v>
      </c>
      <c r="H26781" t="s">
        <v>59</v>
      </c>
      <c r="J26781" t="s">
        <v>14</v>
      </c>
      <c r="K26781">
        <v>44</v>
      </c>
      <c r="L26781" t="s">
        <v>15</v>
      </c>
    </row>
    <row r="26782" spans="1:12">
      <c r="A26782" t="e">
        <f ca="1">E00251531481321</f>
        <v>#NAME?</v>
      </c>
      <c r="B26782">
        <v>701</v>
      </c>
      <c r="C26782" t="s">
        <v>72</v>
      </c>
      <c r="D26782" s="1">
        <v>42480</v>
      </c>
      <c r="F26782">
        <v>1</v>
      </c>
      <c r="G26782">
        <v>8362</v>
      </c>
      <c r="H26782" t="s">
        <v>136</v>
      </c>
      <c r="J26782" t="s">
        <v>14</v>
      </c>
      <c r="K26782">
        <v>47</v>
      </c>
      <c r="L26782" t="s">
        <v>15</v>
      </c>
    </row>
    <row r="26783" spans="1:12">
      <c r="A26783" t="e">
        <f ca="1">E00251531481321</f>
        <v>#NAME?</v>
      </c>
      <c r="B26783">
        <v>701</v>
      </c>
      <c r="C26783" t="s">
        <v>72</v>
      </c>
      <c r="D26783" s="1">
        <v>43055</v>
      </c>
      <c r="F26783">
        <v>4</v>
      </c>
      <c r="G26783">
        <v>6262</v>
      </c>
      <c r="H26783" t="s">
        <v>590</v>
      </c>
      <c r="J26783" t="s">
        <v>14</v>
      </c>
      <c r="K26783">
        <v>49</v>
      </c>
      <c r="L26783" t="s">
        <v>15</v>
      </c>
    </row>
    <row r="26784" spans="1:12">
      <c r="A26784" t="e">
        <f ca="1">E00251432404821</f>
        <v>#NAME?</v>
      </c>
      <c r="B26784">
        <v>640</v>
      </c>
      <c r="C26784" t="s">
        <v>623</v>
      </c>
      <c r="D26784" s="1">
        <v>42319</v>
      </c>
      <c r="F26784">
        <v>1</v>
      </c>
      <c r="G26784">
        <v>7242</v>
      </c>
      <c r="H26784" t="s">
        <v>93</v>
      </c>
      <c r="I26784" t="s">
        <v>148</v>
      </c>
      <c r="J26784" t="s">
        <v>57</v>
      </c>
      <c r="K26784">
        <v>47</v>
      </c>
      <c r="L26784" t="s">
        <v>15</v>
      </c>
    </row>
    <row r="26785" spans="1:12">
      <c r="A26785" t="e">
        <f ca="1">E00251512346621</f>
        <v>#NAME?</v>
      </c>
      <c r="B26785">
        <v>767</v>
      </c>
      <c r="C26785" t="s">
        <v>658</v>
      </c>
      <c r="D26785" s="1">
        <v>41303</v>
      </c>
      <c r="E26785">
        <v>0</v>
      </c>
      <c r="F26785">
        <v>1</v>
      </c>
      <c r="G26785">
        <v>36600</v>
      </c>
      <c r="H26785" t="s">
        <v>1267</v>
      </c>
      <c r="J26785" t="s">
        <v>34</v>
      </c>
      <c r="K26785">
        <v>62</v>
      </c>
      <c r="L26785" t="s">
        <v>15</v>
      </c>
    </row>
    <row r="26786" spans="1:12">
      <c r="A26786" t="e">
        <f ca="1">E00251429244321</f>
        <v>#NAME?</v>
      </c>
      <c r="B26786">
        <v>294</v>
      </c>
      <c r="C26786" t="s">
        <v>61</v>
      </c>
      <c r="D26786" s="1">
        <v>42055</v>
      </c>
      <c r="F26786">
        <v>5</v>
      </c>
      <c r="G26786">
        <v>73390</v>
      </c>
      <c r="H26786" t="s">
        <v>66</v>
      </c>
      <c r="J26786" t="s">
        <v>14</v>
      </c>
      <c r="K26786">
        <v>55</v>
      </c>
      <c r="L26786" t="s">
        <v>15</v>
      </c>
    </row>
    <row r="26787" spans="1:12">
      <c r="A26787" t="e">
        <f ca="1">E00251429244321</f>
        <v>#NAME?</v>
      </c>
      <c r="B26787">
        <v>294</v>
      </c>
      <c r="C26787" t="s">
        <v>61</v>
      </c>
      <c r="D26787" s="1">
        <v>42207</v>
      </c>
      <c r="F26787">
        <v>4</v>
      </c>
      <c r="G26787">
        <v>7262</v>
      </c>
      <c r="H26787" t="s">
        <v>198</v>
      </c>
      <c r="J26787" t="s">
        <v>14</v>
      </c>
      <c r="K26787">
        <v>56</v>
      </c>
      <c r="L26787" t="s">
        <v>15</v>
      </c>
    </row>
    <row r="26788" spans="1:12">
      <c r="A26788" t="e">
        <f ca="1">E00251432404821</f>
        <v>#NAME?</v>
      </c>
      <c r="B26788">
        <v>481</v>
      </c>
      <c r="C26788" t="s">
        <v>402</v>
      </c>
      <c r="D26788" s="1">
        <v>42510</v>
      </c>
      <c r="F26788">
        <v>3</v>
      </c>
      <c r="G26788">
        <v>6929</v>
      </c>
      <c r="H26788" t="s">
        <v>36</v>
      </c>
      <c r="J26788" t="s">
        <v>14</v>
      </c>
      <c r="K26788">
        <v>48</v>
      </c>
      <c r="L26788" t="s">
        <v>15</v>
      </c>
    </row>
    <row r="26789" spans="1:12">
      <c r="A26789" t="e">
        <f ca="1">E00251514302321</f>
        <v>#NAME?</v>
      </c>
      <c r="B26789">
        <v>7953</v>
      </c>
      <c r="C26789" t="s">
        <v>1154</v>
      </c>
      <c r="D26789" s="1">
        <v>42743</v>
      </c>
      <c r="F26789">
        <v>1</v>
      </c>
      <c r="G26789">
        <v>78900</v>
      </c>
      <c r="H26789" t="s">
        <v>79</v>
      </c>
      <c r="J26789" t="s">
        <v>14</v>
      </c>
      <c r="K26789">
        <v>50</v>
      </c>
      <c r="L26789" t="s">
        <v>22</v>
      </c>
    </row>
    <row r="26790" spans="1:12">
      <c r="A26790" t="e">
        <f ca="1">E00251619842221</f>
        <v>#NAME?</v>
      </c>
      <c r="B26790">
        <v>439</v>
      </c>
      <c r="C26790" t="s">
        <v>416</v>
      </c>
      <c r="D26790" s="1">
        <v>42902</v>
      </c>
      <c r="F26790">
        <v>2</v>
      </c>
      <c r="G26790">
        <v>3899</v>
      </c>
      <c r="H26790" t="s">
        <v>264</v>
      </c>
      <c r="J26790" t="s">
        <v>14</v>
      </c>
      <c r="K26790">
        <v>51</v>
      </c>
      <c r="L26790" t="s">
        <v>15</v>
      </c>
    </row>
    <row r="26791" spans="1:12">
      <c r="A26791" t="e">
        <f ca="1">E00251619842221</f>
        <v>#NAME?</v>
      </c>
      <c r="B26791">
        <v>1028</v>
      </c>
      <c r="C26791" t="s">
        <v>127</v>
      </c>
      <c r="D26791" s="1">
        <v>42855</v>
      </c>
      <c r="F26791">
        <v>1</v>
      </c>
      <c r="G26791">
        <v>7804</v>
      </c>
      <c r="H26791" t="s">
        <v>43</v>
      </c>
      <c r="I26791" t="s">
        <v>127</v>
      </c>
      <c r="J26791" t="s">
        <v>57</v>
      </c>
      <c r="K26791">
        <v>51</v>
      </c>
      <c r="L26791" t="s">
        <v>22</v>
      </c>
    </row>
    <row r="26792" spans="1:12">
      <c r="A26792" t="e">
        <f ca="1">E00251432404821</f>
        <v>#NAME?</v>
      </c>
      <c r="B26792">
        <v>481</v>
      </c>
      <c r="C26792" t="s">
        <v>402</v>
      </c>
      <c r="D26792" s="1">
        <v>41190</v>
      </c>
      <c r="F26792">
        <v>2</v>
      </c>
      <c r="G26792">
        <v>6929</v>
      </c>
      <c r="H26792" t="s">
        <v>36</v>
      </c>
      <c r="J26792" t="s">
        <v>14</v>
      </c>
      <c r="K26792">
        <v>44</v>
      </c>
      <c r="L26792" t="s">
        <v>15</v>
      </c>
    </row>
    <row r="26793" spans="1:12">
      <c r="A26793" t="e">
        <f ca="1">E00251432404821</f>
        <v>#NAME?</v>
      </c>
      <c r="B26793">
        <v>481</v>
      </c>
      <c r="C26793" t="s">
        <v>402</v>
      </c>
      <c r="D26793" s="1">
        <v>41499</v>
      </c>
      <c r="F26793">
        <v>3</v>
      </c>
      <c r="G26793">
        <v>4779</v>
      </c>
      <c r="H26793" t="s">
        <v>231</v>
      </c>
      <c r="J26793" t="s">
        <v>14</v>
      </c>
      <c r="K26793">
        <v>45</v>
      </c>
      <c r="L26793" t="s">
        <v>15</v>
      </c>
    </row>
    <row r="26794" spans="1:12">
      <c r="A26794" t="e">
        <f ca="1">E00251512346621</f>
        <v>#NAME?</v>
      </c>
      <c r="B26794">
        <v>54</v>
      </c>
      <c r="C26794" t="s">
        <v>405</v>
      </c>
      <c r="D26794" s="1">
        <v>41459</v>
      </c>
      <c r="F26794">
        <v>2</v>
      </c>
      <c r="G26794">
        <v>4019</v>
      </c>
      <c r="H26794" t="s">
        <v>26</v>
      </c>
      <c r="J26794" t="s">
        <v>14</v>
      </c>
      <c r="K26794">
        <v>62</v>
      </c>
      <c r="L26794" t="s">
        <v>15</v>
      </c>
    </row>
    <row r="26795" spans="1:12">
      <c r="A26795" t="e">
        <f ca="1">E00251432404821</f>
        <v>#NAME?</v>
      </c>
      <c r="B26795">
        <v>481</v>
      </c>
      <c r="C26795" t="s">
        <v>402</v>
      </c>
      <c r="D26795" s="1">
        <v>42429</v>
      </c>
      <c r="F26795">
        <v>1</v>
      </c>
      <c r="G26795">
        <v>3689</v>
      </c>
      <c r="H26795" t="s">
        <v>159</v>
      </c>
      <c r="J26795" t="s">
        <v>14</v>
      </c>
      <c r="K26795">
        <v>47</v>
      </c>
      <c r="L26795" t="s">
        <v>15</v>
      </c>
    </row>
    <row r="26796" spans="1:12">
      <c r="A26796" t="e">
        <f ca="1">E00251514302321</f>
        <v>#NAME?</v>
      </c>
      <c r="B26796">
        <v>449</v>
      </c>
      <c r="C26796" t="s">
        <v>124</v>
      </c>
      <c r="D26796" s="1">
        <v>42409</v>
      </c>
      <c r="F26796">
        <v>2</v>
      </c>
      <c r="G26796">
        <v>78900</v>
      </c>
      <c r="H26796" t="s">
        <v>79</v>
      </c>
      <c r="J26796" t="s">
        <v>14</v>
      </c>
      <c r="K26796">
        <v>49</v>
      </c>
      <c r="L26796" t="s">
        <v>22</v>
      </c>
    </row>
    <row r="26797" spans="1:12">
      <c r="A26797" t="e">
        <f ca="1">E00251512346621</f>
        <v>#NAME?</v>
      </c>
      <c r="B26797">
        <v>718</v>
      </c>
      <c r="C26797" t="s">
        <v>32</v>
      </c>
      <c r="D26797" s="1">
        <v>42031</v>
      </c>
      <c r="E26797">
        <v>0</v>
      </c>
      <c r="F26797">
        <v>1</v>
      </c>
      <c r="G26797">
        <v>17321</v>
      </c>
      <c r="H26797" t="s">
        <v>1630</v>
      </c>
      <c r="J26797" t="s">
        <v>34</v>
      </c>
      <c r="K26797">
        <v>64</v>
      </c>
      <c r="L26797" t="s">
        <v>15</v>
      </c>
    </row>
    <row r="26798" spans="1:12">
      <c r="A26798" t="e">
        <f ca="1">E00251518589721</f>
        <v>#NAME?</v>
      </c>
      <c r="B26798">
        <v>297</v>
      </c>
      <c r="C26798" t="s">
        <v>411</v>
      </c>
      <c r="D26798" s="1">
        <v>42961</v>
      </c>
      <c r="F26798">
        <v>1</v>
      </c>
      <c r="G26798">
        <v>78609</v>
      </c>
      <c r="H26798" t="s">
        <v>240</v>
      </c>
      <c r="J26798" t="s">
        <v>14</v>
      </c>
      <c r="K26798">
        <v>52</v>
      </c>
      <c r="L26798" t="s">
        <v>22</v>
      </c>
    </row>
    <row r="26799" spans="1:12">
      <c r="A26799" t="e">
        <f ca="1">E00251514302321</f>
        <v>#NAME?</v>
      </c>
      <c r="B26799">
        <v>449</v>
      </c>
      <c r="C26799" t="s">
        <v>124</v>
      </c>
      <c r="D26799" s="1">
        <v>42941</v>
      </c>
      <c r="F26799">
        <v>2</v>
      </c>
      <c r="G26799">
        <v>7295</v>
      </c>
      <c r="H26799" t="s">
        <v>76</v>
      </c>
      <c r="J26799" t="s">
        <v>14</v>
      </c>
      <c r="K26799">
        <v>50</v>
      </c>
      <c r="L26799" t="s">
        <v>15</v>
      </c>
    </row>
    <row r="26800" spans="1:12">
      <c r="A26800" t="e">
        <f ca="1">E00251531961121</f>
        <v>#NAME?</v>
      </c>
      <c r="B26800">
        <v>488</v>
      </c>
      <c r="C26800" t="s">
        <v>401</v>
      </c>
      <c r="D26800" s="1">
        <v>42040</v>
      </c>
      <c r="F26800">
        <v>1</v>
      </c>
      <c r="G26800">
        <v>7262</v>
      </c>
      <c r="H26800" t="s">
        <v>198</v>
      </c>
      <c r="J26800" t="s">
        <v>14</v>
      </c>
      <c r="K26800">
        <v>53</v>
      </c>
      <c r="L26800" t="s">
        <v>15</v>
      </c>
    </row>
    <row r="26801" spans="1:12">
      <c r="A26801" t="e">
        <f ca="1">E00251514720821</f>
        <v>#NAME?</v>
      </c>
      <c r="B26801">
        <v>3435</v>
      </c>
      <c r="C26801" t="s">
        <v>409</v>
      </c>
      <c r="D26801" s="1">
        <v>42181</v>
      </c>
      <c r="F26801">
        <v>1</v>
      </c>
      <c r="G26801">
        <v>1369</v>
      </c>
      <c r="H26801" t="s">
        <v>373</v>
      </c>
      <c r="J26801" t="s">
        <v>14</v>
      </c>
      <c r="K26801">
        <v>40</v>
      </c>
      <c r="L26801" t="s">
        <v>15</v>
      </c>
    </row>
    <row r="26802" spans="1:12">
      <c r="A26802" t="e">
        <f ca="1">E00251531481321</f>
        <v>#NAME?</v>
      </c>
      <c r="B26802">
        <v>701</v>
      </c>
      <c r="C26802" t="s">
        <v>72</v>
      </c>
      <c r="D26802" s="1">
        <v>41605</v>
      </c>
      <c r="F26802">
        <v>1</v>
      </c>
      <c r="G26802">
        <v>7028</v>
      </c>
      <c r="H26802" t="s">
        <v>407</v>
      </c>
      <c r="J26802" t="s">
        <v>14</v>
      </c>
      <c r="K26802">
        <v>45</v>
      </c>
      <c r="L26802" t="s">
        <v>15</v>
      </c>
    </row>
    <row r="26803" spans="1:12">
      <c r="A26803" t="e">
        <f ca="1">E00251514720821</f>
        <v>#NAME?</v>
      </c>
      <c r="B26803">
        <v>200</v>
      </c>
      <c r="C26803" t="s">
        <v>403</v>
      </c>
      <c r="D26803" s="1">
        <v>40994</v>
      </c>
      <c r="F26803">
        <v>1</v>
      </c>
      <c r="G26803">
        <v>6809</v>
      </c>
      <c r="H26803" t="s">
        <v>790</v>
      </c>
      <c r="J26803" t="s">
        <v>14</v>
      </c>
      <c r="K26803">
        <v>37</v>
      </c>
      <c r="L26803" t="s">
        <v>15</v>
      </c>
    </row>
    <row r="26804" spans="1:12">
      <c r="A26804" t="e">
        <f ca="1">E00251432404821</f>
        <v>#NAME?</v>
      </c>
      <c r="B26804">
        <v>481</v>
      </c>
      <c r="C26804" t="s">
        <v>402</v>
      </c>
      <c r="D26804" s="1">
        <v>41780</v>
      </c>
      <c r="F26804">
        <v>1</v>
      </c>
      <c r="G26804">
        <v>71509</v>
      </c>
      <c r="H26804" t="s">
        <v>369</v>
      </c>
      <c r="J26804" t="s">
        <v>14</v>
      </c>
      <c r="K26804">
        <v>46</v>
      </c>
      <c r="L26804" t="s">
        <v>15</v>
      </c>
    </row>
    <row r="26805" spans="1:12">
      <c r="A26805" t="e">
        <f ca="1">E00251432404821</f>
        <v>#NAME?</v>
      </c>
      <c r="B26805">
        <v>481</v>
      </c>
      <c r="C26805" t="s">
        <v>402</v>
      </c>
      <c r="D26805" s="1">
        <v>42562</v>
      </c>
      <c r="F26805">
        <v>4</v>
      </c>
      <c r="G26805">
        <v>7061</v>
      </c>
      <c r="H26805" t="s">
        <v>408</v>
      </c>
      <c r="J26805" t="s">
        <v>14</v>
      </c>
      <c r="K26805">
        <v>48</v>
      </c>
      <c r="L26805" t="s">
        <v>15</v>
      </c>
    </row>
    <row r="26806" spans="1:12">
      <c r="A26806" t="e">
        <f ca="1">E00251432404821</f>
        <v>#NAME?</v>
      </c>
      <c r="B26806">
        <v>485</v>
      </c>
      <c r="C26806" t="s">
        <v>241</v>
      </c>
      <c r="D26806" s="1">
        <v>42487</v>
      </c>
      <c r="F26806">
        <v>3</v>
      </c>
      <c r="G26806">
        <v>7061</v>
      </c>
      <c r="H26806" t="s">
        <v>408</v>
      </c>
      <c r="J26806" t="s">
        <v>14</v>
      </c>
      <c r="K26806">
        <v>47</v>
      </c>
      <c r="L26806" t="s">
        <v>15</v>
      </c>
    </row>
    <row r="26807" spans="1:12">
      <c r="A26807" t="e">
        <f ca="1">E00251429244321</f>
        <v>#NAME?</v>
      </c>
      <c r="B26807">
        <v>294</v>
      </c>
      <c r="C26807" t="s">
        <v>61</v>
      </c>
      <c r="D26807" s="1">
        <v>41872</v>
      </c>
      <c r="F26807">
        <v>2</v>
      </c>
      <c r="G26807">
        <v>3659</v>
      </c>
      <c r="H26807" t="s">
        <v>132</v>
      </c>
      <c r="J26807" t="s">
        <v>14</v>
      </c>
      <c r="K26807">
        <v>55</v>
      </c>
      <c r="L26807" t="s">
        <v>15</v>
      </c>
    </row>
    <row r="26808" spans="1:12">
      <c r="A26808" t="e">
        <f ca="1">E00251432404821</f>
        <v>#NAME?</v>
      </c>
      <c r="B26808">
        <v>481</v>
      </c>
      <c r="C26808" t="s">
        <v>402</v>
      </c>
      <c r="D26808" s="1">
        <v>42716</v>
      </c>
      <c r="F26808">
        <v>4</v>
      </c>
      <c r="G26808">
        <v>6929</v>
      </c>
      <c r="H26808" t="s">
        <v>36</v>
      </c>
      <c r="J26808" t="s">
        <v>14</v>
      </c>
      <c r="K26808">
        <v>48</v>
      </c>
      <c r="L26808" t="s">
        <v>15</v>
      </c>
    </row>
    <row r="26809" spans="1:12">
      <c r="A26809" t="e">
        <f ca="1">E00251432404821</f>
        <v>#NAME?</v>
      </c>
      <c r="B26809">
        <v>485</v>
      </c>
      <c r="C26809" t="s">
        <v>241</v>
      </c>
      <c r="D26809" s="1">
        <v>41776</v>
      </c>
      <c r="F26809">
        <v>4</v>
      </c>
      <c r="G26809">
        <v>4779</v>
      </c>
      <c r="H26809" t="s">
        <v>231</v>
      </c>
      <c r="J26809" t="s">
        <v>14</v>
      </c>
      <c r="K26809">
        <v>45</v>
      </c>
      <c r="L26809" t="s">
        <v>15</v>
      </c>
    </row>
    <row r="26810" spans="1:12">
      <c r="A26810" t="e">
        <f ca="1">E00251432404821</f>
        <v>#NAME?</v>
      </c>
      <c r="B26810">
        <v>481</v>
      </c>
      <c r="C26810" t="s">
        <v>402</v>
      </c>
      <c r="D26810" s="1">
        <v>42429</v>
      </c>
      <c r="F26810">
        <v>5</v>
      </c>
      <c r="G26810">
        <v>71509</v>
      </c>
      <c r="H26810" t="s">
        <v>369</v>
      </c>
      <c r="J26810" t="s">
        <v>14</v>
      </c>
      <c r="K26810">
        <v>47</v>
      </c>
      <c r="L26810" t="s">
        <v>15</v>
      </c>
    </row>
    <row r="26811" spans="1:12">
      <c r="A26811" t="e">
        <f ca="1">E00251432404821</f>
        <v>#NAME?</v>
      </c>
      <c r="B26811">
        <v>481</v>
      </c>
      <c r="C26811" t="s">
        <v>402</v>
      </c>
      <c r="D26811" s="1">
        <v>42562</v>
      </c>
      <c r="F26811">
        <v>2</v>
      </c>
      <c r="G26811">
        <v>7231</v>
      </c>
      <c r="H26811" t="s">
        <v>128</v>
      </c>
      <c r="J26811" t="s">
        <v>14</v>
      </c>
      <c r="K26811">
        <v>48</v>
      </c>
      <c r="L26811" t="s">
        <v>15</v>
      </c>
    </row>
    <row r="26812" spans="1:12">
      <c r="A26812" t="e">
        <f ca="1">E00251518589721</f>
        <v>#NAME?</v>
      </c>
      <c r="B26812">
        <v>297</v>
      </c>
      <c r="C26812" t="s">
        <v>411</v>
      </c>
      <c r="D26812" s="1">
        <v>42698</v>
      </c>
      <c r="F26812">
        <v>1</v>
      </c>
      <c r="G26812">
        <v>71940</v>
      </c>
      <c r="H26812" t="s">
        <v>135</v>
      </c>
      <c r="J26812" t="s">
        <v>14</v>
      </c>
      <c r="K26812">
        <v>51</v>
      </c>
      <c r="L26812" t="s">
        <v>15</v>
      </c>
    </row>
    <row r="26813" spans="1:12">
      <c r="A26813" t="e">
        <f ca="1">E00251417969121</f>
        <v>#NAME?</v>
      </c>
      <c r="B26813">
        <v>66</v>
      </c>
      <c r="C26813" t="s">
        <v>134</v>
      </c>
      <c r="D26813" s="1">
        <v>41969</v>
      </c>
      <c r="F26813">
        <v>3</v>
      </c>
      <c r="G26813">
        <v>3540</v>
      </c>
      <c r="H26813" t="s">
        <v>436</v>
      </c>
      <c r="J26813" t="s">
        <v>14</v>
      </c>
      <c r="K26813">
        <v>43</v>
      </c>
      <c r="L26813" t="s">
        <v>15</v>
      </c>
    </row>
    <row r="26814" spans="1:12">
      <c r="A26814" t="e">
        <f ca="1">E00251528602821</f>
        <v>#NAME?</v>
      </c>
      <c r="B26814">
        <v>294</v>
      </c>
      <c r="C26814" t="s">
        <v>61</v>
      </c>
      <c r="D26814" s="1">
        <v>42912</v>
      </c>
      <c r="F26814">
        <v>1</v>
      </c>
      <c r="G26814">
        <v>71690</v>
      </c>
      <c r="H26814" t="s">
        <v>410</v>
      </c>
      <c r="J26814" t="s">
        <v>14</v>
      </c>
      <c r="K26814">
        <v>48</v>
      </c>
      <c r="L26814" t="s">
        <v>15</v>
      </c>
    </row>
    <row r="26815" spans="1:12">
      <c r="A26815" t="e">
        <f ca="1">E00251432404821</f>
        <v>#NAME?</v>
      </c>
      <c r="B26815">
        <v>481</v>
      </c>
      <c r="C26815" t="s">
        <v>402</v>
      </c>
      <c r="D26815" s="1">
        <v>41499</v>
      </c>
      <c r="F26815">
        <v>4</v>
      </c>
      <c r="G26815">
        <v>6929</v>
      </c>
      <c r="H26815" t="s">
        <v>36</v>
      </c>
      <c r="J26815" t="s">
        <v>14</v>
      </c>
      <c r="K26815">
        <v>45</v>
      </c>
      <c r="L26815" t="s">
        <v>15</v>
      </c>
    </row>
    <row r="26816" spans="1:12">
      <c r="A26816" t="e">
        <f ca="1">E00251432404821</f>
        <v>#NAME?</v>
      </c>
      <c r="B26816">
        <v>481</v>
      </c>
      <c r="C26816" t="s">
        <v>402</v>
      </c>
      <c r="D26816" s="1">
        <v>42333</v>
      </c>
      <c r="F26816">
        <v>5</v>
      </c>
      <c r="G26816">
        <v>71509</v>
      </c>
      <c r="H26816" t="s">
        <v>369</v>
      </c>
      <c r="J26816" t="s">
        <v>14</v>
      </c>
      <c r="K26816">
        <v>47</v>
      </c>
      <c r="L26816" t="s">
        <v>15</v>
      </c>
    </row>
    <row r="26817" spans="1:12">
      <c r="A26817" t="e">
        <f ca="1">E00251432404821</f>
        <v>#NAME?</v>
      </c>
      <c r="B26817">
        <v>485</v>
      </c>
      <c r="C26817" t="s">
        <v>241</v>
      </c>
      <c r="D26817" s="1">
        <v>42528</v>
      </c>
      <c r="F26817">
        <v>4</v>
      </c>
      <c r="G26817">
        <v>73390</v>
      </c>
      <c r="H26817" t="s">
        <v>66</v>
      </c>
      <c r="J26817" t="s">
        <v>14</v>
      </c>
      <c r="K26817">
        <v>48</v>
      </c>
      <c r="L26817" t="s">
        <v>15</v>
      </c>
    </row>
    <row r="26818" spans="1:12">
      <c r="A26818" t="e">
        <f ca="1">E00251512346621</f>
        <v>#NAME?</v>
      </c>
      <c r="B26818">
        <v>54</v>
      </c>
      <c r="C26818" t="s">
        <v>405</v>
      </c>
      <c r="D26818" s="1">
        <v>42429</v>
      </c>
      <c r="F26818">
        <v>1</v>
      </c>
      <c r="G26818">
        <v>56210</v>
      </c>
      <c r="H26818" t="s">
        <v>212</v>
      </c>
      <c r="J26818" t="s">
        <v>14</v>
      </c>
      <c r="K26818">
        <v>65</v>
      </c>
      <c r="L26818" t="s">
        <v>15</v>
      </c>
    </row>
    <row r="26819" spans="1:12">
      <c r="A26819" t="e">
        <f ca="1">E00251531481321</f>
        <v>#NAME?</v>
      </c>
      <c r="B26819">
        <v>701</v>
      </c>
      <c r="C26819" t="s">
        <v>72</v>
      </c>
      <c r="D26819" s="1">
        <v>41570</v>
      </c>
      <c r="F26819">
        <v>3</v>
      </c>
      <c r="G26819">
        <v>61172</v>
      </c>
      <c r="H26819" t="s">
        <v>48</v>
      </c>
      <c r="J26819" t="s">
        <v>14</v>
      </c>
      <c r="K26819">
        <v>45</v>
      </c>
      <c r="L26819" t="s">
        <v>15</v>
      </c>
    </row>
    <row r="26820" spans="1:12">
      <c r="A26820" t="e">
        <f ca="1">E00251518589721</f>
        <v>#NAME?</v>
      </c>
      <c r="B26820">
        <v>297</v>
      </c>
      <c r="C26820" t="s">
        <v>411</v>
      </c>
      <c r="D26820" s="1">
        <v>42831</v>
      </c>
      <c r="F26820">
        <v>1</v>
      </c>
      <c r="G26820">
        <v>460</v>
      </c>
      <c r="H26820" t="s">
        <v>16</v>
      </c>
      <c r="J26820" t="s">
        <v>14</v>
      </c>
      <c r="K26820">
        <v>51</v>
      </c>
      <c r="L26820" t="s">
        <v>15</v>
      </c>
    </row>
    <row r="26821" spans="1:12">
      <c r="A26821" t="e">
        <f ca="1">E00251532433121</f>
        <v>#NAME?</v>
      </c>
      <c r="B26821">
        <v>483</v>
      </c>
      <c r="C26821" t="s">
        <v>351</v>
      </c>
      <c r="D26821" s="1">
        <v>41801</v>
      </c>
      <c r="F26821">
        <v>1</v>
      </c>
      <c r="G26821">
        <v>2729</v>
      </c>
      <c r="H26821" t="s">
        <v>115</v>
      </c>
      <c r="J26821" t="s">
        <v>14</v>
      </c>
      <c r="K26821">
        <v>55</v>
      </c>
      <c r="L26821" t="s">
        <v>15</v>
      </c>
    </row>
    <row r="26822" spans="1:12">
      <c r="A26822" t="e">
        <f ca="1">E00251532433121</f>
        <v>#NAME?</v>
      </c>
      <c r="B26822">
        <v>483</v>
      </c>
      <c r="C26822" t="s">
        <v>351</v>
      </c>
      <c r="D26822" s="1">
        <v>42571</v>
      </c>
      <c r="F26822">
        <v>2</v>
      </c>
      <c r="G26822">
        <v>4019</v>
      </c>
      <c r="H26822" t="s">
        <v>26</v>
      </c>
      <c r="J26822" t="s">
        <v>14</v>
      </c>
      <c r="K26822">
        <v>58</v>
      </c>
      <c r="L26822" t="s">
        <v>15</v>
      </c>
    </row>
    <row r="26823" spans="1:12">
      <c r="A26823" t="e">
        <f ca="1">E00251619842221</f>
        <v>#NAME?</v>
      </c>
      <c r="B26823">
        <v>439</v>
      </c>
      <c r="C26823" t="s">
        <v>416</v>
      </c>
      <c r="D26823" s="1">
        <v>41886</v>
      </c>
      <c r="F26823">
        <v>2</v>
      </c>
      <c r="G26823">
        <v>2720</v>
      </c>
      <c r="H26823" t="s">
        <v>65</v>
      </c>
      <c r="J26823" t="s">
        <v>14</v>
      </c>
      <c r="K26823">
        <v>48</v>
      </c>
      <c r="L26823" t="s">
        <v>15</v>
      </c>
    </row>
    <row r="26824" spans="1:12">
      <c r="A26824" t="e">
        <f ca="1">E00251619842221</f>
        <v>#NAME?</v>
      </c>
      <c r="B26824">
        <v>746</v>
      </c>
      <c r="C26824" t="s">
        <v>527</v>
      </c>
      <c r="D26824" s="1">
        <v>42734</v>
      </c>
      <c r="F26824">
        <v>1</v>
      </c>
      <c r="G26824">
        <v>6270</v>
      </c>
      <c r="H26824" t="s">
        <v>1631</v>
      </c>
      <c r="I26824" t="s">
        <v>56</v>
      </c>
      <c r="J26824" t="s">
        <v>57</v>
      </c>
      <c r="K26824">
        <v>51</v>
      </c>
      <c r="L26824" t="s">
        <v>15</v>
      </c>
    </row>
    <row r="26825" spans="1:12">
      <c r="A26825" t="e">
        <f ca="1">E00251429788421</f>
        <v>#NAME?</v>
      </c>
      <c r="B26825">
        <v>187</v>
      </c>
      <c r="C26825" t="s">
        <v>420</v>
      </c>
      <c r="D26825" s="1">
        <v>41697</v>
      </c>
      <c r="F26825">
        <v>1</v>
      </c>
      <c r="G26825">
        <v>30000</v>
      </c>
      <c r="H26825" t="s">
        <v>144</v>
      </c>
      <c r="J26825" t="s">
        <v>14</v>
      </c>
      <c r="K26825">
        <v>44</v>
      </c>
      <c r="L26825" t="s">
        <v>15</v>
      </c>
    </row>
    <row r="26826" spans="1:12">
      <c r="A26826" t="e">
        <f ca="1">E00251518589721</f>
        <v>#NAME?</v>
      </c>
      <c r="B26826">
        <v>297</v>
      </c>
      <c r="C26826" t="s">
        <v>411</v>
      </c>
      <c r="D26826" s="1">
        <v>42227</v>
      </c>
      <c r="F26826">
        <v>3</v>
      </c>
      <c r="G26826">
        <v>7233</v>
      </c>
      <c r="H26826" t="s">
        <v>412</v>
      </c>
      <c r="J26826" t="s">
        <v>14</v>
      </c>
      <c r="K26826">
        <v>50</v>
      </c>
      <c r="L26826" t="s">
        <v>15</v>
      </c>
    </row>
    <row r="26827" spans="1:12">
      <c r="A26827" t="e">
        <f ca="1">E00251518589721</f>
        <v>#NAME?</v>
      </c>
      <c r="B26827">
        <v>297</v>
      </c>
      <c r="C26827" t="s">
        <v>411</v>
      </c>
      <c r="D26827" s="1">
        <v>42437</v>
      </c>
      <c r="F26827">
        <v>1</v>
      </c>
      <c r="G26827">
        <v>4721</v>
      </c>
      <c r="H26827" t="s">
        <v>1193</v>
      </c>
      <c r="J26827" t="s">
        <v>14</v>
      </c>
      <c r="K26827">
        <v>50</v>
      </c>
      <c r="L26827" t="s">
        <v>15</v>
      </c>
    </row>
    <row r="26828" spans="1:12">
      <c r="A26828" t="e">
        <f ca="1">E00251512346621</f>
        <v>#NAME?</v>
      </c>
      <c r="B26828">
        <v>54</v>
      </c>
      <c r="C26828" t="s">
        <v>405</v>
      </c>
      <c r="D26828" s="1">
        <v>41409</v>
      </c>
      <c r="F26828">
        <v>1</v>
      </c>
      <c r="G26828">
        <v>3612</v>
      </c>
      <c r="H26828" t="s">
        <v>500</v>
      </c>
      <c r="J26828" t="s">
        <v>14</v>
      </c>
      <c r="K26828">
        <v>62</v>
      </c>
      <c r="L26828" t="s">
        <v>15</v>
      </c>
    </row>
    <row r="26829" spans="1:12">
      <c r="A26829" t="e">
        <f ca="1">E00251512346621</f>
        <v>#NAME?</v>
      </c>
      <c r="B26829">
        <v>54</v>
      </c>
      <c r="C26829" t="s">
        <v>405</v>
      </c>
      <c r="D26829" s="1">
        <v>41409</v>
      </c>
      <c r="F26829">
        <v>2</v>
      </c>
      <c r="G26829">
        <v>4019</v>
      </c>
      <c r="H26829" t="s">
        <v>26</v>
      </c>
      <c r="J26829" t="s">
        <v>14</v>
      </c>
      <c r="K26829">
        <v>62</v>
      </c>
      <c r="L26829" t="s">
        <v>15</v>
      </c>
    </row>
    <row r="26830" spans="1:12">
      <c r="A26830" t="e">
        <f ca="1">E00251619842221</f>
        <v>#NAME?</v>
      </c>
      <c r="B26830">
        <v>439</v>
      </c>
      <c r="C26830" t="s">
        <v>416</v>
      </c>
      <c r="D26830" s="1">
        <v>41947</v>
      </c>
      <c r="F26830">
        <v>3</v>
      </c>
      <c r="G26830">
        <v>217</v>
      </c>
      <c r="H26830" t="s">
        <v>864</v>
      </c>
      <c r="J26830" t="s">
        <v>14</v>
      </c>
      <c r="K26830">
        <v>48</v>
      </c>
      <c r="L26830" t="s">
        <v>15</v>
      </c>
    </row>
    <row r="26831" spans="1:12">
      <c r="A26831" t="e">
        <f ca="1">E00251619842221</f>
        <v>#NAME?</v>
      </c>
      <c r="B26831">
        <v>439</v>
      </c>
      <c r="C26831" t="s">
        <v>416</v>
      </c>
      <c r="D26831" s="1">
        <v>42170</v>
      </c>
      <c r="F26831">
        <v>1</v>
      </c>
      <c r="G26831">
        <v>5990</v>
      </c>
      <c r="H26831" t="s">
        <v>60</v>
      </c>
      <c r="J26831" t="s">
        <v>14</v>
      </c>
      <c r="K26831">
        <v>49</v>
      </c>
      <c r="L26831" t="s">
        <v>15</v>
      </c>
    </row>
    <row r="26832" spans="1:12">
      <c r="A26832" t="e">
        <f ca="1">E00251514302321</f>
        <v>#NAME?</v>
      </c>
      <c r="B26832">
        <v>449</v>
      </c>
      <c r="C26832" t="s">
        <v>124</v>
      </c>
      <c r="D26832" s="1">
        <v>42181</v>
      </c>
      <c r="F26832">
        <v>1</v>
      </c>
      <c r="G26832">
        <v>2809</v>
      </c>
      <c r="H26832" t="s">
        <v>90</v>
      </c>
      <c r="J26832" t="s">
        <v>14</v>
      </c>
      <c r="K26832">
        <v>48</v>
      </c>
      <c r="L26832" t="s">
        <v>15</v>
      </c>
    </row>
    <row r="26833" spans="1:12">
      <c r="A26833" t="e">
        <f ca="1">E00251514302321</f>
        <v>#NAME?</v>
      </c>
      <c r="B26833">
        <v>449</v>
      </c>
      <c r="C26833" t="s">
        <v>124</v>
      </c>
      <c r="D26833" s="1">
        <v>42332</v>
      </c>
      <c r="F26833">
        <v>1</v>
      </c>
      <c r="G26833">
        <v>7231</v>
      </c>
      <c r="H26833" t="s">
        <v>128</v>
      </c>
      <c r="J26833" t="s">
        <v>14</v>
      </c>
      <c r="K26833">
        <v>48</v>
      </c>
      <c r="L26833" t="s">
        <v>15</v>
      </c>
    </row>
    <row r="26834" spans="1:12">
      <c r="A26834" t="e">
        <f ca="1">E00251514302321</f>
        <v>#NAME?</v>
      </c>
      <c r="B26834">
        <v>449</v>
      </c>
      <c r="C26834" t="s">
        <v>124</v>
      </c>
      <c r="D26834" s="1">
        <v>42355</v>
      </c>
      <c r="F26834">
        <v>2</v>
      </c>
      <c r="G26834">
        <v>5206</v>
      </c>
      <c r="H26834" t="s">
        <v>265</v>
      </c>
      <c r="J26834" t="s">
        <v>14</v>
      </c>
      <c r="K26834">
        <v>49</v>
      </c>
      <c r="L26834" t="s">
        <v>15</v>
      </c>
    </row>
    <row r="26835" spans="1:12">
      <c r="A26835" t="e">
        <f ca="1">E00251518589721</f>
        <v>#NAME?</v>
      </c>
      <c r="B26835">
        <v>753</v>
      </c>
      <c r="C26835" t="s">
        <v>545</v>
      </c>
      <c r="D26835" s="1">
        <v>42498</v>
      </c>
      <c r="F26835">
        <v>2</v>
      </c>
      <c r="G26835">
        <v>7840</v>
      </c>
      <c r="H26835" t="s">
        <v>55</v>
      </c>
      <c r="I26835" t="s">
        <v>56</v>
      </c>
      <c r="J26835" t="s">
        <v>57</v>
      </c>
      <c r="K26835">
        <v>50</v>
      </c>
      <c r="L26835" t="s">
        <v>22</v>
      </c>
    </row>
    <row r="26836" spans="1:12">
      <c r="A26836" t="e">
        <f ca="1">E00251429788421</f>
        <v>#NAME?</v>
      </c>
      <c r="B26836">
        <v>187</v>
      </c>
      <c r="C26836" t="s">
        <v>420</v>
      </c>
      <c r="D26836" s="1">
        <v>42853</v>
      </c>
      <c r="F26836">
        <v>2</v>
      </c>
      <c r="G26836">
        <v>29690</v>
      </c>
      <c r="H26836" t="s">
        <v>52</v>
      </c>
      <c r="J26836" t="s">
        <v>14</v>
      </c>
      <c r="K26836">
        <v>47</v>
      </c>
      <c r="L26836" t="s">
        <v>15</v>
      </c>
    </row>
    <row r="26837" spans="1:12">
      <c r="A26837" t="e">
        <f ca="1">E00251619842221</f>
        <v>#NAME?</v>
      </c>
      <c r="B26837">
        <v>439</v>
      </c>
      <c r="C26837" t="s">
        <v>416</v>
      </c>
      <c r="D26837" s="1">
        <v>42608</v>
      </c>
      <c r="F26837">
        <v>1</v>
      </c>
      <c r="G26837">
        <v>7242</v>
      </c>
      <c r="H26837" t="s">
        <v>93</v>
      </c>
      <c r="J26837" t="s">
        <v>14</v>
      </c>
      <c r="K26837">
        <v>50</v>
      </c>
      <c r="L26837" t="s">
        <v>15</v>
      </c>
    </row>
    <row r="26838" spans="1:12">
      <c r="A26838" t="e">
        <f ca="1">E00251514257921</f>
        <v>#NAME?</v>
      </c>
      <c r="B26838">
        <v>481</v>
      </c>
      <c r="C26838" t="s">
        <v>402</v>
      </c>
      <c r="D26838" s="1">
        <v>42759</v>
      </c>
      <c r="F26838">
        <v>4</v>
      </c>
      <c r="G26838">
        <v>73300</v>
      </c>
      <c r="H26838" t="s">
        <v>86</v>
      </c>
      <c r="J26838" t="s">
        <v>14</v>
      </c>
      <c r="K26838">
        <v>58</v>
      </c>
      <c r="L26838" t="s">
        <v>15</v>
      </c>
    </row>
    <row r="26839" spans="1:12">
      <c r="A26839" t="e">
        <f ca="1">E00251514257921</f>
        <v>#NAME?</v>
      </c>
      <c r="B26839">
        <v>481</v>
      </c>
      <c r="C26839" t="s">
        <v>402</v>
      </c>
      <c r="D26839" s="1">
        <v>42780</v>
      </c>
      <c r="F26839">
        <v>3</v>
      </c>
      <c r="G26839">
        <v>6101</v>
      </c>
      <c r="H26839" t="s">
        <v>423</v>
      </c>
      <c r="J26839" t="s">
        <v>14</v>
      </c>
      <c r="K26839">
        <v>58</v>
      </c>
      <c r="L26839" t="s">
        <v>15</v>
      </c>
    </row>
    <row r="26840" spans="1:12">
      <c r="A26840" t="e">
        <f ca="1">E00251514257921</f>
        <v>#NAME?</v>
      </c>
      <c r="B26840">
        <v>481</v>
      </c>
      <c r="C26840" t="s">
        <v>402</v>
      </c>
      <c r="D26840" s="1">
        <v>41519</v>
      </c>
      <c r="F26840">
        <v>1</v>
      </c>
      <c r="G26840">
        <v>73300</v>
      </c>
      <c r="H26840" t="s">
        <v>86</v>
      </c>
      <c r="J26840" t="s">
        <v>14</v>
      </c>
      <c r="K26840">
        <v>55</v>
      </c>
      <c r="L26840" t="s">
        <v>15</v>
      </c>
    </row>
    <row r="26841" spans="1:12">
      <c r="A26841" t="e">
        <f ca="1">E00251532433121</f>
        <v>#NAME?</v>
      </c>
      <c r="B26841">
        <v>483</v>
      </c>
      <c r="C26841" t="s">
        <v>351</v>
      </c>
      <c r="D26841" s="1">
        <v>42571</v>
      </c>
      <c r="F26841">
        <v>1</v>
      </c>
      <c r="G26841">
        <v>2729</v>
      </c>
      <c r="H26841" t="s">
        <v>115</v>
      </c>
      <c r="J26841" t="s">
        <v>14</v>
      </c>
      <c r="K26841">
        <v>58</v>
      </c>
      <c r="L26841" t="s">
        <v>15</v>
      </c>
    </row>
    <row r="26842" spans="1:12">
      <c r="A26842" t="e">
        <f ca="1">E00251429788421</f>
        <v>#NAME?</v>
      </c>
      <c r="B26842">
        <v>187</v>
      </c>
      <c r="C26842" t="s">
        <v>420</v>
      </c>
      <c r="D26842" s="1">
        <v>41302</v>
      </c>
      <c r="F26842">
        <v>1</v>
      </c>
      <c r="G26842">
        <v>30000</v>
      </c>
      <c r="H26842" t="s">
        <v>144</v>
      </c>
      <c r="J26842" t="s">
        <v>14</v>
      </c>
      <c r="K26842">
        <v>42</v>
      </c>
      <c r="L26842" t="s">
        <v>15</v>
      </c>
    </row>
    <row r="26843" spans="1:12">
      <c r="A26843" t="e">
        <f ca="1">E00251429788421</f>
        <v>#NAME?</v>
      </c>
      <c r="B26843">
        <v>187</v>
      </c>
      <c r="C26843" t="s">
        <v>420</v>
      </c>
      <c r="D26843" s="1">
        <v>41879</v>
      </c>
      <c r="F26843">
        <v>1</v>
      </c>
      <c r="G26843">
        <v>30000</v>
      </c>
      <c r="H26843" t="s">
        <v>144</v>
      </c>
      <c r="J26843" t="s">
        <v>14</v>
      </c>
      <c r="K26843">
        <v>44</v>
      </c>
      <c r="L26843" t="s">
        <v>15</v>
      </c>
    </row>
    <row r="26844" spans="1:12">
      <c r="A26844" t="e">
        <f ca="1">E00251514257921</f>
        <v>#NAME?</v>
      </c>
      <c r="B26844">
        <v>481</v>
      </c>
      <c r="C26844" t="s">
        <v>402</v>
      </c>
      <c r="D26844" s="1">
        <v>41404</v>
      </c>
      <c r="F26844">
        <v>1</v>
      </c>
      <c r="G26844">
        <v>4659</v>
      </c>
      <c r="H26844" t="s">
        <v>47</v>
      </c>
      <c r="J26844" t="s">
        <v>14</v>
      </c>
      <c r="K26844">
        <v>55</v>
      </c>
      <c r="L26844" t="s">
        <v>15</v>
      </c>
    </row>
    <row r="26845" spans="1:12">
      <c r="A26845" t="e">
        <f ca="1">E00251532433121</f>
        <v>#NAME?</v>
      </c>
      <c r="B26845">
        <v>483</v>
      </c>
      <c r="C26845" t="s">
        <v>351</v>
      </c>
      <c r="D26845" s="1">
        <v>42557</v>
      </c>
      <c r="F26845">
        <v>2</v>
      </c>
      <c r="G26845">
        <v>4019</v>
      </c>
      <c r="H26845" t="s">
        <v>26</v>
      </c>
      <c r="J26845" t="s">
        <v>14</v>
      </c>
      <c r="K26845">
        <v>58</v>
      </c>
      <c r="L26845" t="s">
        <v>15</v>
      </c>
    </row>
    <row r="26846" spans="1:12">
      <c r="A26846" t="e">
        <f ca="1">E00251532433121</f>
        <v>#NAME?</v>
      </c>
      <c r="B26846">
        <v>6046</v>
      </c>
      <c r="C26846" t="s">
        <v>98</v>
      </c>
      <c r="D26846" s="1">
        <v>42208</v>
      </c>
      <c r="F26846">
        <v>1</v>
      </c>
      <c r="G26846">
        <v>7821</v>
      </c>
      <c r="H26846" t="s">
        <v>177</v>
      </c>
      <c r="I26846" t="s">
        <v>56</v>
      </c>
      <c r="J26846" t="s">
        <v>57</v>
      </c>
      <c r="K26846">
        <v>57</v>
      </c>
      <c r="L26846" t="s">
        <v>22</v>
      </c>
    </row>
    <row r="26847" spans="1:12">
      <c r="A26847" t="e">
        <f ca="1">E00251510449421</f>
        <v>#NAME?</v>
      </c>
      <c r="B26847">
        <v>148</v>
      </c>
      <c r="C26847" t="s">
        <v>318</v>
      </c>
      <c r="D26847" s="1">
        <v>40932</v>
      </c>
      <c r="E26847">
        <v>1</v>
      </c>
      <c r="F26847">
        <v>1</v>
      </c>
      <c r="G26847">
        <v>5272</v>
      </c>
      <c r="H26847" t="s">
        <v>807</v>
      </c>
      <c r="J26847" t="s">
        <v>34</v>
      </c>
      <c r="K26847">
        <v>43</v>
      </c>
      <c r="L26847" t="s">
        <v>15</v>
      </c>
    </row>
    <row r="26848" spans="1:12">
      <c r="A26848" t="e">
        <f ca="1">E00251510449421</f>
        <v>#NAME?</v>
      </c>
      <c r="B26848">
        <v>148</v>
      </c>
      <c r="C26848" t="s">
        <v>318</v>
      </c>
      <c r="D26848" s="1">
        <v>41655</v>
      </c>
      <c r="E26848">
        <v>12</v>
      </c>
      <c r="F26848">
        <v>1</v>
      </c>
      <c r="G26848">
        <v>1541</v>
      </c>
      <c r="H26848" t="s">
        <v>1632</v>
      </c>
      <c r="J26848" t="s">
        <v>34</v>
      </c>
      <c r="K26848">
        <v>45</v>
      </c>
      <c r="L26848" t="s">
        <v>15</v>
      </c>
    </row>
    <row r="26849" spans="1:12">
      <c r="A26849" t="e">
        <f ca="1">E00251531844021</f>
        <v>#NAME?</v>
      </c>
      <c r="B26849">
        <v>1128</v>
      </c>
      <c r="C26849" t="s">
        <v>424</v>
      </c>
      <c r="D26849" s="1">
        <v>41977</v>
      </c>
      <c r="F26849">
        <v>1</v>
      </c>
      <c r="G26849">
        <v>2890</v>
      </c>
      <c r="H26849" t="s">
        <v>699</v>
      </c>
      <c r="J26849" t="s">
        <v>14</v>
      </c>
      <c r="K26849">
        <v>61</v>
      </c>
      <c r="L26849" t="s">
        <v>15</v>
      </c>
    </row>
    <row r="26850" spans="1:12">
      <c r="A26850" t="e">
        <f ca="1">E00251430399821</f>
        <v>#NAME?</v>
      </c>
      <c r="B26850">
        <v>187</v>
      </c>
      <c r="C26850" t="s">
        <v>420</v>
      </c>
      <c r="D26850" s="1">
        <v>42340</v>
      </c>
      <c r="F26850">
        <v>3</v>
      </c>
      <c r="G26850">
        <v>4019</v>
      </c>
      <c r="H26850" t="s">
        <v>26</v>
      </c>
      <c r="J26850" t="s">
        <v>14</v>
      </c>
      <c r="K26850">
        <v>62</v>
      </c>
      <c r="L26850" t="s">
        <v>15</v>
      </c>
    </row>
    <row r="26851" spans="1:12">
      <c r="A26851" t="e">
        <f ca="1">E00251531844021</f>
        <v>#NAME?</v>
      </c>
      <c r="B26851">
        <v>1128</v>
      </c>
      <c r="C26851" t="s">
        <v>424</v>
      </c>
      <c r="D26851" s="1">
        <v>42691</v>
      </c>
      <c r="F26851">
        <v>3</v>
      </c>
      <c r="G26851">
        <v>2720</v>
      </c>
      <c r="H26851" t="s">
        <v>65</v>
      </c>
      <c r="J26851" t="s">
        <v>14</v>
      </c>
      <c r="K26851">
        <v>63</v>
      </c>
      <c r="L26851" t="s">
        <v>15</v>
      </c>
    </row>
    <row r="26852" spans="1:12">
      <c r="A26852" t="e">
        <f ca="1">E00251514257921</f>
        <v>#NAME?</v>
      </c>
      <c r="B26852">
        <v>481</v>
      </c>
      <c r="C26852" t="s">
        <v>402</v>
      </c>
      <c r="D26852" s="1">
        <v>40970</v>
      </c>
      <c r="F26852">
        <v>1</v>
      </c>
      <c r="G26852">
        <v>8290</v>
      </c>
      <c r="H26852" t="s">
        <v>563</v>
      </c>
      <c r="J26852" t="s">
        <v>14</v>
      </c>
      <c r="K26852">
        <v>54</v>
      </c>
      <c r="L26852" t="s">
        <v>15</v>
      </c>
    </row>
    <row r="26853" spans="1:12">
      <c r="A26853" t="e">
        <f ca="1">E00251531844021</f>
        <v>#NAME?</v>
      </c>
      <c r="B26853">
        <v>1128</v>
      </c>
      <c r="C26853" t="s">
        <v>424</v>
      </c>
      <c r="D26853" s="1">
        <v>42291</v>
      </c>
      <c r="F26853">
        <v>1</v>
      </c>
      <c r="G26853">
        <v>7089</v>
      </c>
      <c r="H26853" t="s">
        <v>487</v>
      </c>
      <c r="J26853" t="s">
        <v>14</v>
      </c>
      <c r="K26853">
        <v>62</v>
      </c>
      <c r="L26853" t="s">
        <v>15</v>
      </c>
    </row>
    <row r="26854" spans="1:12">
      <c r="A26854" t="e">
        <f ca="1">E00251531844021</f>
        <v>#NAME?</v>
      </c>
      <c r="B26854">
        <v>1128</v>
      </c>
      <c r="C26854" t="s">
        <v>424</v>
      </c>
      <c r="D26854" s="1">
        <v>43042</v>
      </c>
      <c r="F26854">
        <v>1</v>
      </c>
      <c r="G26854">
        <v>78052</v>
      </c>
      <c r="H26854" t="s">
        <v>1346</v>
      </c>
      <c r="J26854" t="s">
        <v>14</v>
      </c>
      <c r="K26854">
        <v>64</v>
      </c>
      <c r="L26854" t="s">
        <v>22</v>
      </c>
    </row>
    <row r="26855" spans="1:12">
      <c r="A26855" t="e">
        <f ca="1">E00251514257921</f>
        <v>#NAME?</v>
      </c>
      <c r="B26855">
        <v>481</v>
      </c>
      <c r="C26855" t="s">
        <v>402</v>
      </c>
      <c r="D26855" s="1">
        <v>43025</v>
      </c>
      <c r="F26855">
        <v>3</v>
      </c>
      <c r="G26855">
        <v>6101</v>
      </c>
      <c r="H26855" t="s">
        <v>423</v>
      </c>
      <c r="J26855" t="s">
        <v>14</v>
      </c>
      <c r="K26855">
        <v>59</v>
      </c>
      <c r="L26855" t="s">
        <v>15</v>
      </c>
    </row>
    <row r="26856" spans="1:12">
      <c r="A26856" t="e">
        <f ca="1">E00251429776121</f>
        <v>#NAME?</v>
      </c>
      <c r="B26856">
        <v>192</v>
      </c>
      <c r="C26856" t="s">
        <v>321</v>
      </c>
      <c r="D26856" s="1">
        <v>41234</v>
      </c>
      <c r="F26856">
        <v>5</v>
      </c>
      <c r="G26856">
        <v>4779</v>
      </c>
      <c r="H26856" t="s">
        <v>231</v>
      </c>
      <c r="J26856" t="s">
        <v>14</v>
      </c>
      <c r="K26856">
        <v>39</v>
      </c>
      <c r="L26856" t="s">
        <v>15</v>
      </c>
    </row>
    <row r="26857" spans="1:12">
      <c r="A26857" t="e">
        <f ca="1">E00251510449421</f>
        <v>#NAME?</v>
      </c>
      <c r="B26857">
        <v>163</v>
      </c>
      <c r="C26857" t="s">
        <v>219</v>
      </c>
      <c r="D26857" s="1">
        <v>42528</v>
      </c>
      <c r="F26857">
        <v>1</v>
      </c>
      <c r="G26857">
        <v>8830</v>
      </c>
      <c r="H26857" t="s">
        <v>691</v>
      </c>
      <c r="J26857" t="s">
        <v>14</v>
      </c>
      <c r="K26857">
        <v>47</v>
      </c>
      <c r="L26857" t="s">
        <v>15</v>
      </c>
    </row>
    <row r="26858" spans="1:12">
      <c r="A26858" t="e">
        <f ca="1">E00251429788421</f>
        <v>#NAME?</v>
      </c>
      <c r="B26858">
        <v>187</v>
      </c>
      <c r="C26858" t="s">
        <v>420</v>
      </c>
      <c r="D26858" s="1">
        <v>43005</v>
      </c>
      <c r="F26858">
        <v>1</v>
      </c>
      <c r="G26858">
        <v>4556</v>
      </c>
      <c r="H26858" t="s">
        <v>121</v>
      </c>
      <c r="J26858" t="s">
        <v>14</v>
      </c>
      <c r="K26858">
        <v>47</v>
      </c>
      <c r="L26858" t="s">
        <v>15</v>
      </c>
    </row>
    <row r="26859" spans="1:12">
      <c r="A26859" t="e">
        <f ca="1">E00251429788421</f>
        <v>#NAME?</v>
      </c>
      <c r="B26859">
        <v>187</v>
      </c>
      <c r="C26859" t="s">
        <v>420</v>
      </c>
      <c r="D26859" s="1">
        <v>42030</v>
      </c>
      <c r="F26859">
        <v>1</v>
      </c>
      <c r="G26859">
        <v>71940</v>
      </c>
      <c r="H26859" t="s">
        <v>135</v>
      </c>
      <c r="J26859" t="s">
        <v>14</v>
      </c>
      <c r="K26859">
        <v>44</v>
      </c>
      <c r="L26859" t="s">
        <v>15</v>
      </c>
    </row>
    <row r="26860" spans="1:12">
      <c r="A26860" t="e">
        <f ca="1">E00251510449421</f>
        <v>#NAME?</v>
      </c>
      <c r="B26860">
        <v>148</v>
      </c>
      <c r="C26860" t="s">
        <v>318</v>
      </c>
      <c r="D26860" s="1">
        <v>41669</v>
      </c>
      <c r="F26860">
        <v>1</v>
      </c>
      <c r="G26860">
        <v>78791</v>
      </c>
      <c r="H26860" t="s">
        <v>1058</v>
      </c>
      <c r="I26860" t="s">
        <v>56</v>
      </c>
      <c r="J26860" t="s">
        <v>57</v>
      </c>
      <c r="K26860">
        <v>45</v>
      </c>
      <c r="L26860" t="s">
        <v>22</v>
      </c>
    </row>
    <row r="26861" spans="1:12">
      <c r="A26861" t="e">
        <f ca="1">E00251510449421</f>
        <v>#NAME?</v>
      </c>
      <c r="B26861">
        <v>163</v>
      </c>
      <c r="C26861" t="s">
        <v>219</v>
      </c>
      <c r="D26861" s="1">
        <v>41677</v>
      </c>
      <c r="F26861">
        <v>1</v>
      </c>
      <c r="G26861">
        <v>5589</v>
      </c>
      <c r="H26861" t="s">
        <v>152</v>
      </c>
      <c r="J26861" t="s">
        <v>14</v>
      </c>
      <c r="K26861">
        <v>45</v>
      </c>
      <c r="L26861" t="s">
        <v>15</v>
      </c>
    </row>
    <row r="26862" spans="1:12">
      <c r="A26862" t="e">
        <f ca="1">E00251510449421</f>
        <v>#NAME?</v>
      </c>
      <c r="B26862">
        <v>163</v>
      </c>
      <c r="C26862" t="s">
        <v>219</v>
      </c>
      <c r="D26862" s="1">
        <v>42048</v>
      </c>
      <c r="F26862">
        <v>1</v>
      </c>
      <c r="G26862">
        <v>1539</v>
      </c>
      <c r="H26862" t="s">
        <v>342</v>
      </c>
      <c r="J26862" t="s">
        <v>14</v>
      </c>
      <c r="K26862">
        <v>46</v>
      </c>
      <c r="L26862" t="s">
        <v>15</v>
      </c>
    </row>
    <row r="26863" spans="1:12">
      <c r="A26863" t="e">
        <f ca="1">E00251510449421</f>
        <v>#NAME?</v>
      </c>
      <c r="B26863">
        <v>163</v>
      </c>
      <c r="C26863" t="s">
        <v>219</v>
      </c>
      <c r="D26863" s="1">
        <v>42083</v>
      </c>
      <c r="F26863">
        <v>1</v>
      </c>
      <c r="G26863">
        <v>1539</v>
      </c>
      <c r="H26863" t="s">
        <v>342</v>
      </c>
      <c r="J26863" t="s">
        <v>14</v>
      </c>
      <c r="K26863">
        <v>46</v>
      </c>
      <c r="L26863" t="s">
        <v>15</v>
      </c>
    </row>
    <row r="26864" spans="1:12">
      <c r="A26864" t="e">
        <f ca="1">E00251429788421</f>
        <v>#NAME?</v>
      </c>
      <c r="B26864">
        <v>3433</v>
      </c>
      <c r="C26864" t="s">
        <v>1578</v>
      </c>
      <c r="D26864" s="1">
        <v>42813</v>
      </c>
      <c r="F26864">
        <v>1</v>
      </c>
      <c r="G26864">
        <v>29690</v>
      </c>
      <c r="H26864" t="s">
        <v>52</v>
      </c>
      <c r="J26864" t="s">
        <v>14</v>
      </c>
      <c r="K26864">
        <v>47</v>
      </c>
      <c r="L26864" t="s">
        <v>15</v>
      </c>
    </row>
    <row r="26865" spans="1:12">
      <c r="A26865" t="e">
        <f ca="1">E00251510449421</f>
        <v>#NAME?</v>
      </c>
      <c r="B26865">
        <v>163</v>
      </c>
      <c r="C26865" t="s">
        <v>219</v>
      </c>
      <c r="D26865" s="1">
        <v>42058</v>
      </c>
      <c r="F26865">
        <v>1</v>
      </c>
      <c r="G26865">
        <v>1539</v>
      </c>
      <c r="H26865" t="s">
        <v>342</v>
      </c>
      <c r="J26865" t="s">
        <v>14</v>
      </c>
      <c r="K26865">
        <v>46</v>
      </c>
      <c r="L26865" t="s">
        <v>15</v>
      </c>
    </row>
    <row r="26866" spans="1:12">
      <c r="A26866" t="e">
        <f ca="1">E00251531844021</f>
        <v>#NAME?</v>
      </c>
      <c r="B26866">
        <v>1128</v>
      </c>
      <c r="C26866" t="s">
        <v>424</v>
      </c>
      <c r="D26866" s="1">
        <v>41025</v>
      </c>
      <c r="F26866">
        <v>3</v>
      </c>
      <c r="G26866">
        <v>2890</v>
      </c>
      <c r="H26866" t="s">
        <v>699</v>
      </c>
      <c r="J26866" t="s">
        <v>14</v>
      </c>
      <c r="K26866">
        <v>58</v>
      </c>
      <c r="L26866" t="s">
        <v>15</v>
      </c>
    </row>
    <row r="26867" spans="1:12">
      <c r="A26867" t="e">
        <f ca="1">E00251531844021</f>
        <v>#NAME?</v>
      </c>
      <c r="B26867">
        <v>1128</v>
      </c>
      <c r="C26867" t="s">
        <v>424</v>
      </c>
      <c r="D26867" s="1">
        <v>41207</v>
      </c>
      <c r="F26867">
        <v>1</v>
      </c>
      <c r="G26867">
        <v>9959</v>
      </c>
      <c r="H26867" t="s">
        <v>429</v>
      </c>
      <c r="J26867" t="s">
        <v>14</v>
      </c>
      <c r="K26867">
        <v>59</v>
      </c>
      <c r="L26867" t="s">
        <v>15</v>
      </c>
    </row>
    <row r="26868" spans="1:12">
      <c r="A26868" t="e">
        <f ca="1">E00251510449421</f>
        <v>#NAME?</v>
      </c>
      <c r="B26868">
        <v>163</v>
      </c>
      <c r="C26868" t="s">
        <v>219</v>
      </c>
      <c r="D26868" s="1">
        <v>42727</v>
      </c>
      <c r="F26868">
        <v>1</v>
      </c>
      <c r="G26868">
        <v>486</v>
      </c>
      <c r="H26868" t="s">
        <v>39</v>
      </c>
      <c r="J26868" t="s">
        <v>14</v>
      </c>
      <c r="K26868">
        <v>47</v>
      </c>
      <c r="L26868" t="s">
        <v>15</v>
      </c>
    </row>
    <row r="26869" spans="1:12">
      <c r="A26869" t="e">
        <f ca="1">E00251510449421</f>
        <v>#NAME?</v>
      </c>
      <c r="B26869">
        <v>4893</v>
      </c>
      <c r="C26869" t="s">
        <v>426</v>
      </c>
      <c r="D26869" s="1">
        <v>42511</v>
      </c>
      <c r="F26869">
        <v>2</v>
      </c>
      <c r="G26869">
        <v>1539</v>
      </c>
      <c r="H26869" t="s">
        <v>342</v>
      </c>
      <c r="I26869" t="s">
        <v>148</v>
      </c>
      <c r="J26869" t="s">
        <v>57</v>
      </c>
      <c r="K26869">
        <v>47</v>
      </c>
      <c r="L26869" t="s">
        <v>15</v>
      </c>
    </row>
    <row r="26870" spans="1:12">
      <c r="A26870" t="e">
        <f ca="1">E00251531844021</f>
        <v>#NAME?</v>
      </c>
      <c r="B26870">
        <v>1128</v>
      </c>
      <c r="C26870" t="s">
        <v>424</v>
      </c>
      <c r="D26870" s="1">
        <v>41904</v>
      </c>
      <c r="F26870">
        <v>1</v>
      </c>
      <c r="G26870">
        <v>4011</v>
      </c>
      <c r="H26870" t="s">
        <v>828</v>
      </c>
      <c r="J26870" t="s">
        <v>14</v>
      </c>
      <c r="K26870">
        <v>61</v>
      </c>
      <c r="L26870" t="s">
        <v>15</v>
      </c>
    </row>
    <row r="26871" spans="1:12">
      <c r="A26871" t="e">
        <f ca="1">E00251531844021</f>
        <v>#NAME?</v>
      </c>
      <c r="B26871">
        <v>1128</v>
      </c>
      <c r="C26871" t="s">
        <v>424</v>
      </c>
      <c r="D26871" s="1">
        <v>41977</v>
      </c>
      <c r="F26871">
        <v>2</v>
      </c>
      <c r="G26871">
        <v>60789</v>
      </c>
      <c r="H26871" t="s">
        <v>572</v>
      </c>
      <c r="J26871" t="s">
        <v>14</v>
      </c>
      <c r="K26871">
        <v>61</v>
      </c>
      <c r="L26871" t="s">
        <v>15</v>
      </c>
    </row>
    <row r="26872" spans="1:12">
      <c r="A26872" t="e">
        <f ca="1">E00251429152121</f>
        <v>#NAME?</v>
      </c>
      <c r="B26872">
        <v>295</v>
      </c>
      <c r="C26872" t="s">
        <v>435</v>
      </c>
      <c r="D26872" s="1">
        <v>42401</v>
      </c>
      <c r="F26872">
        <v>1</v>
      </c>
      <c r="G26872">
        <v>8362</v>
      </c>
      <c r="H26872" t="s">
        <v>136</v>
      </c>
      <c r="J26872" t="s">
        <v>14</v>
      </c>
      <c r="K26872">
        <v>45</v>
      </c>
      <c r="L26872" t="s">
        <v>15</v>
      </c>
    </row>
    <row r="26873" spans="1:12">
      <c r="A26873" t="e">
        <f ca="1">E00251531844021</f>
        <v>#NAME?</v>
      </c>
      <c r="B26873">
        <v>1128</v>
      </c>
      <c r="C26873" t="s">
        <v>424</v>
      </c>
      <c r="D26873" s="1">
        <v>41795</v>
      </c>
      <c r="F26873">
        <v>1</v>
      </c>
      <c r="G26873">
        <v>60789</v>
      </c>
      <c r="H26873" t="s">
        <v>572</v>
      </c>
      <c r="J26873" t="s">
        <v>14</v>
      </c>
      <c r="K26873">
        <v>60</v>
      </c>
      <c r="L26873" t="s">
        <v>15</v>
      </c>
    </row>
    <row r="26874" spans="1:12">
      <c r="A26874" t="e">
        <f ca="1">E00251531844021</f>
        <v>#NAME?</v>
      </c>
      <c r="B26874">
        <v>1128</v>
      </c>
      <c r="C26874" t="s">
        <v>424</v>
      </c>
      <c r="D26874" s="1">
        <v>42577</v>
      </c>
      <c r="F26874">
        <v>3</v>
      </c>
      <c r="G26874">
        <v>2720</v>
      </c>
      <c r="H26874" t="s">
        <v>65</v>
      </c>
      <c r="J26874" t="s">
        <v>14</v>
      </c>
      <c r="K26874">
        <v>63</v>
      </c>
      <c r="L26874" t="s">
        <v>15</v>
      </c>
    </row>
    <row r="26875" spans="1:12">
      <c r="A26875" t="e">
        <f ca="1">E00251715784221</f>
        <v>#NAME?</v>
      </c>
      <c r="B26875">
        <v>459</v>
      </c>
      <c r="C26875" t="s">
        <v>187</v>
      </c>
      <c r="D26875" s="1">
        <v>41361</v>
      </c>
      <c r="F26875">
        <v>1</v>
      </c>
      <c r="G26875">
        <v>30723</v>
      </c>
      <c r="H26875" t="s">
        <v>434</v>
      </c>
      <c r="J26875" t="s">
        <v>14</v>
      </c>
      <c r="K26875">
        <v>36</v>
      </c>
      <c r="L26875" t="s">
        <v>15</v>
      </c>
    </row>
    <row r="26876" spans="1:12">
      <c r="A26876" t="e">
        <f ca="1">E00251429152121</f>
        <v>#NAME?</v>
      </c>
      <c r="B26876">
        <v>295</v>
      </c>
      <c r="C26876" t="s">
        <v>435</v>
      </c>
      <c r="D26876" s="1">
        <v>42409</v>
      </c>
      <c r="F26876">
        <v>1</v>
      </c>
      <c r="G26876">
        <v>78650</v>
      </c>
      <c r="H26876" t="s">
        <v>414</v>
      </c>
      <c r="J26876" t="s">
        <v>14</v>
      </c>
      <c r="K26876">
        <v>45</v>
      </c>
      <c r="L26876" t="s">
        <v>22</v>
      </c>
    </row>
    <row r="26877" spans="1:12">
      <c r="A26877" t="e">
        <f ca="1">E00251429152121</f>
        <v>#NAME?</v>
      </c>
      <c r="B26877">
        <v>296</v>
      </c>
      <c r="C26877" t="s">
        <v>119</v>
      </c>
      <c r="D26877" s="1">
        <v>40968</v>
      </c>
      <c r="F26877">
        <v>1</v>
      </c>
      <c r="G26877">
        <v>7904</v>
      </c>
      <c r="H26877" t="s">
        <v>75</v>
      </c>
      <c r="J26877" t="s">
        <v>14</v>
      </c>
      <c r="K26877">
        <v>41</v>
      </c>
      <c r="L26877" t="s">
        <v>22</v>
      </c>
    </row>
    <row r="26878" spans="1:12">
      <c r="A26878" t="e">
        <f ca="1">E00251429152121</f>
        <v>#NAME?</v>
      </c>
      <c r="B26878">
        <v>295</v>
      </c>
      <c r="C26878" t="s">
        <v>435</v>
      </c>
      <c r="D26878" s="1">
        <v>42409</v>
      </c>
      <c r="F26878">
        <v>2</v>
      </c>
      <c r="G26878">
        <v>4019</v>
      </c>
      <c r="H26878" t="s">
        <v>26</v>
      </c>
      <c r="J26878" t="s">
        <v>14</v>
      </c>
      <c r="K26878">
        <v>45</v>
      </c>
      <c r="L26878" t="s">
        <v>15</v>
      </c>
    </row>
    <row r="26879" spans="1:12">
      <c r="A26879" t="e">
        <f ca="1">E00251715832121</f>
        <v>#NAME?</v>
      </c>
      <c r="B26879">
        <v>486</v>
      </c>
      <c r="C26879" t="s">
        <v>340</v>
      </c>
      <c r="D26879" s="1">
        <v>41663</v>
      </c>
      <c r="F26879">
        <v>1</v>
      </c>
      <c r="G26879">
        <v>4779</v>
      </c>
      <c r="H26879" t="s">
        <v>231</v>
      </c>
      <c r="J26879" t="s">
        <v>14</v>
      </c>
      <c r="K26879">
        <v>38</v>
      </c>
      <c r="L26879" t="s">
        <v>15</v>
      </c>
    </row>
    <row r="26880" spans="1:12">
      <c r="A26880" t="e">
        <f ca="1">E00251715832121</f>
        <v>#NAME?</v>
      </c>
      <c r="B26880">
        <v>486</v>
      </c>
      <c r="C26880" t="s">
        <v>340</v>
      </c>
      <c r="D26880" s="1">
        <v>41491</v>
      </c>
      <c r="F26880">
        <v>2</v>
      </c>
      <c r="G26880">
        <v>7810</v>
      </c>
      <c r="H26880" t="s">
        <v>695</v>
      </c>
      <c r="J26880" t="s">
        <v>14</v>
      </c>
      <c r="K26880">
        <v>38</v>
      </c>
      <c r="L26880" t="s">
        <v>22</v>
      </c>
    </row>
    <row r="26881" spans="1:12">
      <c r="A26881" t="e">
        <f ca="1">E00251528767421</f>
        <v>#NAME?</v>
      </c>
      <c r="B26881">
        <v>296</v>
      </c>
      <c r="C26881" t="s">
        <v>119</v>
      </c>
      <c r="D26881" s="1">
        <v>41773</v>
      </c>
      <c r="F26881">
        <v>2</v>
      </c>
      <c r="G26881">
        <v>4019</v>
      </c>
      <c r="H26881" t="s">
        <v>26</v>
      </c>
      <c r="J26881" t="s">
        <v>14</v>
      </c>
      <c r="K26881">
        <v>53</v>
      </c>
      <c r="L26881" t="s">
        <v>15</v>
      </c>
    </row>
    <row r="26882" spans="1:12">
      <c r="A26882" t="e">
        <f ca="1">E00251715832121</f>
        <v>#NAME?</v>
      </c>
      <c r="B26882">
        <v>486</v>
      </c>
      <c r="C26882" t="s">
        <v>340</v>
      </c>
      <c r="D26882" s="1">
        <v>41925</v>
      </c>
      <c r="F26882">
        <v>2</v>
      </c>
      <c r="G26882">
        <v>81000</v>
      </c>
      <c r="H26882" t="s">
        <v>866</v>
      </c>
      <c r="J26882" t="s">
        <v>14</v>
      </c>
      <c r="K26882">
        <v>39</v>
      </c>
      <c r="L26882" t="s">
        <v>15</v>
      </c>
    </row>
    <row r="26883" spans="1:12">
      <c r="A26883" t="e">
        <f ca="1">E00251429152121</f>
        <v>#NAME?</v>
      </c>
      <c r="B26883">
        <v>295</v>
      </c>
      <c r="C26883" t="s">
        <v>435</v>
      </c>
      <c r="D26883" s="1">
        <v>42401</v>
      </c>
      <c r="F26883">
        <v>2</v>
      </c>
      <c r="G26883">
        <v>7962</v>
      </c>
      <c r="H26883" t="s">
        <v>111</v>
      </c>
      <c r="J26883" t="s">
        <v>14</v>
      </c>
      <c r="K26883">
        <v>45</v>
      </c>
      <c r="L26883" t="s">
        <v>22</v>
      </c>
    </row>
    <row r="26884" spans="1:12">
      <c r="A26884" t="e">
        <f ca="1">E00251531311721</f>
        <v>#NAME?</v>
      </c>
      <c r="B26884">
        <v>703</v>
      </c>
      <c r="C26884" t="s">
        <v>305</v>
      </c>
      <c r="D26884" s="1">
        <v>41830</v>
      </c>
      <c r="F26884">
        <v>3</v>
      </c>
      <c r="G26884">
        <v>33394</v>
      </c>
      <c r="H26884" t="s">
        <v>235</v>
      </c>
      <c r="J26884" t="s">
        <v>14</v>
      </c>
      <c r="K26884">
        <v>47</v>
      </c>
      <c r="L26884" t="s">
        <v>15</v>
      </c>
    </row>
    <row r="26885" spans="1:12">
      <c r="A26885" t="e">
        <f ca="1">E00251531311721</f>
        <v>#NAME?</v>
      </c>
      <c r="B26885">
        <v>703</v>
      </c>
      <c r="C26885" t="s">
        <v>305</v>
      </c>
      <c r="D26885" s="1">
        <v>41205</v>
      </c>
      <c r="F26885">
        <v>5</v>
      </c>
      <c r="G26885">
        <v>62989</v>
      </c>
      <c r="H26885" t="s">
        <v>440</v>
      </c>
      <c r="J26885" t="s">
        <v>14</v>
      </c>
      <c r="K26885">
        <v>45</v>
      </c>
      <c r="L26885" t="s">
        <v>15</v>
      </c>
    </row>
    <row r="26886" spans="1:12">
      <c r="A26886" t="e">
        <f ca="1">E00251715832121</f>
        <v>#NAME?</v>
      </c>
      <c r="B26886">
        <v>486</v>
      </c>
      <c r="C26886" t="s">
        <v>340</v>
      </c>
      <c r="D26886" s="1">
        <v>41942</v>
      </c>
      <c r="F26886">
        <v>1</v>
      </c>
      <c r="G26886">
        <v>81000</v>
      </c>
      <c r="H26886" t="s">
        <v>866</v>
      </c>
      <c r="J26886" t="s">
        <v>14</v>
      </c>
      <c r="K26886">
        <v>39</v>
      </c>
      <c r="L26886" t="s">
        <v>15</v>
      </c>
    </row>
    <row r="26887" spans="1:12">
      <c r="A26887" t="e">
        <f ca="1">E00251531311721</f>
        <v>#NAME?</v>
      </c>
      <c r="B26887">
        <v>703</v>
      </c>
      <c r="C26887" t="s">
        <v>305</v>
      </c>
      <c r="D26887" s="1">
        <v>41801</v>
      </c>
      <c r="F26887">
        <v>1</v>
      </c>
      <c r="G26887">
        <v>78499</v>
      </c>
      <c r="H26887" t="s">
        <v>1216</v>
      </c>
      <c r="J26887" t="s">
        <v>14</v>
      </c>
      <c r="K26887">
        <v>47</v>
      </c>
      <c r="L26887" t="s">
        <v>22</v>
      </c>
    </row>
    <row r="26888" spans="1:12">
      <c r="A26888" t="e">
        <f ca="1">E00251715832121</f>
        <v>#NAME?</v>
      </c>
      <c r="B26888">
        <v>486</v>
      </c>
      <c r="C26888" t="s">
        <v>340</v>
      </c>
      <c r="D26888" s="1">
        <v>41605</v>
      </c>
      <c r="F26888">
        <v>2</v>
      </c>
      <c r="G26888">
        <v>4779</v>
      </c>
      <c r="H26888" t="s">
        <v>231</v>
      </c>
      <c r="J26888" t="s">
        <v>14</v>
      </c>
      <c r="K26888">
        <v>38</v>
      </c>
      <c r="L26888" t="s">
        <v>15</v>
      </c>
    </row>
    <row r="26889" spans="1:12">
      <c r="A26889" t="e">
        <f ca="1">E00251531311721</f>
        <v>#NAME?</v>
      </c>
      <c r="B26889">
        <v>703</v>
      </c>
      <c r="C26889" t="s">
        <v>305</v>
      </c>
      <c r="D26889" s="1">
        <v>42409</v>
      </c>
      <c r="F26889">
        <v>3</v>
      </c>
      <c r="G26889">
        <v>78799</v>
      </c>
      <c r="H26889" t="s">
        <v>438</v>
      </c>
      <c r="J26889" t="s">
        <v>14</v>
      </c>
      <c r="K26889">
        <v>49</v>
      </c>
      <c r="L26889" t="s">
        <v>22</v>
      </c>
    </row>
    <row r="26890" spans="1:12">
      <c r="A26890" t="e">
        <f ca="1">E00251531311721</f>
        <v>#NAME?</v>
      </c>
      <c r="B26890">
        <v>703</v>
      </c>
      <c r="C26890" t="s">
        <v>305</v>
      </c>
      <c r="D26890" s="1">
        <v>41830</v>
      </c>
      <c r="F26890">
        <v>4</v>
      </c>
      <c r="G26890">
        <v>3540</v>
      </c>
      <c r="H26890" t="s">
        <v>436</v>
      </c>
      <c r="J26890" t="s">
        <v>14</v>
      </c>
      <c r="K26890">
        <v>47</v>
      </c>
      <c r="L26890" t="s">
        <v>15</v>
      </c>
    </row>
    <row r="26891" spans="1:12">
      <c r="A26891" t="e">
        <f ca="1">E00251625264121</f>
        <v>#NAME?</v>
      </c>
      <c r="B26891">
        <v>465</v>
      </c>
      <c r="C26891" t="s">
        <v>439</v>
      </c>
      <c r="D26891" s="1">
        <v>40966</v>
      </c>
      <c r="F26891">
        <v>2</v>
      </c>
      <c r="G26891">
        <v>5839</v>
      </c>
      <c r="H26891" t="s">
        <v>451</v>
      </c>
      <c r="J26891" t="s">
        <v>14</v>
      </c>
      <c r="K26891">
        <v>38</v>
      </c>
      <c r="L26891" t="s">
        <v>15</v>
      </c>
    </row>
    <row r="26892" spans="1:12">
      <c r="A26892" t="e">
        <f ca="1">E00251625264121</f>
        <v>#NAME?</v>
      </c>
      <c r="B26892">
        <v>1273</v>
      </c>
      <c r="C26892" t="s">
        <v>28</v>
      </c>
      <c r="D26892" s="1">
        <v>41711</v>
      </c>
      <c r="F26892">
        <v>1</v>
      </c>
      <c r="G26892">
        <v>30000</v>
      </c>
      <c r="H26892" t="s">
        <v>144</v>
      </c>
      <c r="J26892" t="s">
        <v>14</v>
      </c>
      <c r="K26892">
        <v>40</v>
      </c>
      <c r="L26892" t="s">
        <v>15</v>
      </c>
    </row>
    <row r="26893" spans="1:12">
      <c r="A26893" t="e">
        <f ca="1">E00251429182321</f>
        <v>#NAME?</v>
      </c>
      <c r="B26893">
        <v>290</v>
      </c>
      <c r="C26893" t="s">
        <v>449</v>
      </c>
      <c r="D26893" s="1">
        <v>40969</v>
      </c>
      <c r="F26893">
        <v>2</v>
      </c>
      <c r="G26893">
        <v>71509</v>
      </c>
      <c r="H26893" t="s">
        <v>369</v>
      </c>
      <c r="J26893" t="s">
        <v>14</v>
      </c>
      <c r="K26893">
        <v>49</v>
      </c>
      <c r="L26893" t="s">
        <v>15</v>
      </c>
    </row>
    <row r="26894" spans="1:12">
      <c r="A26894" t="e">
        <f ca="1">E00251429182321</f>
        <v>#NAME?</v>
      </c>
      <c r="B26894">
        <v>290</v>
      </c>
      <c r="C26894" t="s">
        <v>449</v>
      </c>
      <c r="D26894" s="1">
        <v>41394</v>
      </c>
      <c r="F26894">
        <v>1</v>
      </c>
      <c r="G26894">
        <v>3659</v>
      </c>
      <c r="H26894" t="s">
        <v>132</v>
      </c>
      <c r="J26894" t="s">
        <v>14</v>
      </c>
      <c r="K26894">
        <v>51</v>
      </c>
      <c r="L26894" t="s">
        <v>15</v>
      </c>
    </row>
    <row r="26895" spans="1:12">
      <c r="A26895" t="e">
        <f ca="1">E00251528767421</f>
        <v>#NAME?</v>
      </c>
      <c r="B26895">
        <v>296</v>
      </c>
      <c r="C26895" t="s">
        <v>119</v>
      </c>
      <c r="D26895" s="1">
        <v>41757</v>
      </c>
      <c r="F26895">
        <v>1</v>
      </c>
      <c r="G26895">
        <v>6961</v>
      </c>
      <c r="H26895" t="s">
        <v>561</v>
      </c>
      <c r="J26895" t="s">
        <v>14</v>
      </c>
      <c r="K26895">
        <v>53</v>
      </c>
      <c r="L26895" t="s">
        <v>15</v>
      </c>
    </row>
    <row r="26896" spans="1:12">
      <c r="A26896" t="e">
        <f ca="1">E00251531311721</f>
        <v>#NAME?</v>
      </c>
      <c r="B26896">
        <v>703</v>
      </c>
      <c r="C26896" t="s">
        <v>305</v>
      </c>
      <c r="D26896" s="1">
        <v>42935</v>
      </c>
      <c r="F26896">
        <v>4</v>
      </c>
      <c r="G26896">
        <v>700</v>
      </c>
      <c r="H26896" t="s">
        <v>437</v>
      </c>
      <c r="J26896" t="s">
        <v>14</v>
      </c>
      <c r="K26896">
        <v>50</v>
      </c>
      <c r="L26896" t="s">
        <v>15</v>
      </c>
    </row>
    <row r="26897" spans="1:12">
      <c r="A26897" t="e">
        <f ca="1">E00251429182321</f>
        <v>#NAME?</v>
      </c>
      <c r="B26897">
        <v>290</v>
      </c>
      <c r="C26897" t="s">
        <v>449</v>
      </c>
      <c r="D26897" s="1">
        <v>41429</v>
      </c>
      <c r="F26897">
        <v>4</v>
      </c>
      <c r="G26897">
        <v>2449</v>
      </c>
      <c r="H26897" t="s">
        <v>53</v>
      </c>
      <c r="J26897" t="s">
        <v>14</v>
      </c>
      <c r="K26897">
        <v>51</v>
      </c>
      <c r="L26897" t="s">
        <v>15</v>
      </c>
    </row>
    <row r="26898" spans="1:12">
      <c r="A26898" t="e">
        <f ca="1">E00251429182321</f>
        <v>#NAME?</v>
      </c>
      <c r="B26898">
        <v>290</v>
      </c>
      <c r="C26898" t="s">
        <v>449</v>
      </c>
      <c r="D26898" s="1">
        <v>41942</v>
      </c>
      <c r="F26898">
        <v>4</v>
      </c>
      <c r="G26898">
        <v>7262</v>
      </c>
      <c r="H26898" t="s">
        <v>198</v>
      </c>
      <c r="J26898" t="s">
        <v>14</v>
      </c>
      <c r="K26898">
        <v>52</v>
      </c>
      <c r="L26898" t="s">
        <v>15</v>
      </c>
    </row>
    <row r="26899" spans="1:12">
      <c r="A26899" t="e">
        <f ca="1">E00251429182321</f>
        <v>#NAME?</v>
      </c>
      <c r="B26899">
        <v>290</v>
      </c>
      <c r="C26899" t="s">
        <v>449</v>
      </c>
      <c r="D26899" s="1">
        <v>41942</v>
      </c>
      <c r="F26899">
        <v>5</v>
      </c>
      <c r="G26899">
        <v>2449</v>
      </c>
      <c r="H26899" t="s">
        <v>53</v>
      </c>
      <c r="J26899" t="s">
        <v>14</v>
      </c>
      <c r="K26899">
        <v>52</v>
      </c>
      <c r="L26899" t="s">
        <v>15</v>
      </c>
    </row>
    <row r="26900" spans="1:12">
      <c r="A26900" t="e">
        <f ca="1">E00251430388321</f>
        <v>#NAME?</v>
      </c>
      <c r="B26900">
        <v>457</v>
      </c>
      <c r="C26900" t="s">
        <v>137</v>
      </c>
      <c r="D26900" s="1">
        <v>41830</v>
      </c>
      <c r="F26900">
        <v>1</v>
      </c>
      <c r="G26900">
        <v>7810</v>
      </c>
      <c r="H26900" t="s">
        <v>143</v>
      </c>
      <c r="J26900" t="s">
        <v>14</v>
      </c>
      <c r="K26900">
        <v>39</v>
      </c>
      <c r="L26900" t="s">
        <v>15</v>
      </c>
    </row>
    <row r="26901" spans="1:12">
      <c r="A26901" t="e">
        <f ca="1">E00251625264121</f>
        <v>#NAME?</v>
      </c>
      <c r="B26901">
        <v>465</v>
      </c>
      <c r="C26901" t="s">
        <v>439</v>
      </c>
      <c r="D26901" s="1">
        <v>40996</v>
      </c>
      <c r="F26901">
        <v>2</v>
      </c>
      <c r="G26901">
        <v>5839</v>
      </c>
      <c r="H26901" t="s">
        <v>451</v>
      </c>
      <c r="J26901" t="s">
        <v>14</v>
      </c>
      <c r="K26901">
        <v>38</v>
      </c>
      <c r="L26901" t="s">
        <v>15</v>
      </c>
    </row>
    <row r="26902" spans="1:12">
      <c r="A26902" t="e">
        <f ca="1">E00251625264121</f>
        <v>#NAME?</v>
      </c>
      <c r="B26902">
        <v>1273</v>
      </c>
      <c r="C26902" t="s">
        <v>28</v>
      </c>
      <c r="D26902" s="1">
        <v>42425</v>
      </c>
      <c r="F26902">
        <v>1</v>
      </c>
      <c r="G26902">
        <v>72885</v>
      </c>
      <c r="H26902" t="s">
        <v>354</v>
      </c>
      <c r="J26902" t="s">
        <v>14</v>
      </c>
      <c r="K26902">
        <v>42</v>
      </c>
      <c r="L26902" t="s">
        <v>15</v>
      </c>
    </row>
    <row r="26903" spans="1:12">
      <c r="A26903" t="e">
        <f ca="1">E00251531311721</f>
        <v>#NAME?</v>
      </c>
      <c r="B26903">
        <v>703</v>
      </c>
      <c r="C26903" t="s">
        <v>305</v>
      </c>
      <c r="D26903" s="1">
        <v>42173</v>
      </c>
      <c r="F26903">
        <v>2</v>
      </c>
      <c r="G26903">
        <v>78799</v>
      </c>
      <c r="H26903" t="s">
        <v>438</v>
      </c>
      <c r="J26903" t="s">
        <v>14</v>
      </c>
      <c r="K26903">
        <v>48</v>
      </c>
      <c r="L26903" t="s">
        <v>22</v>
      </c>
    </row>
    <row r="26904" spans="1:12">
      <c r="A26904" t="e">
        <f ca="1">E00251429182321</f>
        <v>#NAME?</v>
      </c>
      <c r="B26904">
        <v>290</v>
      </c>
      <c r="C26904" t="s">
        <v>449</v>
      </c>
      <c r="D26904" s="1">
        <v>40952</v>
      </c>
      <c r="F26904">
        <v>4</v>
      </c>
      <c r="G26904">
        <v>2724</v>
      </c>
      <c r="H26904" t="s">
        <v>73</v>
      </c>
      <c r="J26904" t="s">
        <v>14</v>
      </c>
      <c r="K26904">
        <v>49</v>
      </c>
      <c r="L26904" t="s">
        <v>15</v>
      </c>
    </row>
    <row r="26905" spans="1:12">
      <c r="A26905" t="e">
        <f ca="1">E00251429205421</f>
        <v>#NAME?</v>
      </c>
      <c r="B26905">
        <v>275</v>
      </c>
      <c r="C26905" t="s">
        <v>444</v>
      </c>
      <c r="D26905" s="1">
        <v>42527</v>
      </c>
      <c r="F26905">
        <v>1</v>
      </c>
      <c r="G26905">
        <v>30002</v>
      </c>
      <c r="H26905" t="s">
        <v>492</v>
      </c>
      <c r="J26905" t="s">
        <v>14</v>
      </c>
      <c r="K26905">
        <v>42</v>
      </c>
      <c r="L26905" t="s">
        <v>15</v>
      </c>
    </row>
    <row r="26906" spans="1:12">
      <c r="A26906" t="e">
        <f ca="1">E00251429182321</f>
        <v>#NAME?</v>
      </c>
      <c r="B26906">
        <v>290</v>
      </c>
      <c r="C26906" t="s">
        <v>449</v>
      </c>
      <c r="D26906" s="1">
        <v>41786</v>
      </c>
      <c r="F26906">
        <v>2</v>
      </c>
      <c r="G26906">
        <v>71509</v>
      </c>
      <c r="H26906" t="s">
        <v>369</v>
      </c>
      <c r="J26906" t="s">
        <v>14</v>
      </c>
      <c r="K26906">
        <v>52</v>
      </c>
      <c r="L26906" t="s">
        <v>15</v>
      </c>
    </row>
    <row r="26907" spans="1:12">
      <c r="A26907" t="e">
        <f ca="1">E00251429205421</f>
        <v>#NAME?</v>
      </c>
      <c r="B26907">
        <v>275</v>
      </c>
      <c r="C26907" t="s">
        <v>444</v>
      </c>
      <c r="D26907" s="1">
        <v>43091</v>
      </c>
      <c r="F26907">
        <v>1</v>
      </c>
      <c r="G26907">
        <v>7242</v>
      </c>
      <c r="H26907" t="s">
        <v>93</v>
      </c>
      <c r="J26907" t="s">
        <v>14</v>
      </c>
      <c r="K26907">
        <v>44</v>
      </c>
      <c r="L26907" t="s">
        <v>15</v>
      </c>
    </row>
    <row r="26908" spans="1:12">
      <c r="A26908" t="e">
        <f ca="1">E00251429182321</f>
        <v>#NAME?</v>
      </c>
      <c r="B26908">
        <v>297</v>
      </c>
      <c r="C26908" t="s">
        <v>411</v>
      </c>
      <c r="D26908" s="1">
        <v>42920</v>
      </c>
      <c r="F26908">
        <v>1</v>
      </c>
      <c r="G26908">
        <v>7841</v>
      </c>
      <c r="H26908" t="s">
        <v>154</v>
      </c>
      <c r="J26908" t="s">
        <v>14</v>
      </c>
      <c r="K26908">
        <v>55</v>
      </c>
      <c r="L26908" t="s">
        <v>22</v>
      </c>
    </row>
    <row r="26909" spans="1:12">
      <c r="A26909" t="e">
        <f ca="1">E00251625264121</f>
        <v>#NAME?</v>
      </c>
      <c r="B26909">
        <v>465</v>
      </c>
      <c r="C26909" t="s">
        <v>439</v>
      </c>
      <c r="D26909" s="1">
        <v>41334</v>
      </c>
      <c r="F26909">
        <v>1</v>
      </c>
      <c r="G26909">
        <v>3019</v>
      </c>
      <c r="H26909" t="s">
        <v>441</v>
      </c>
      <c r="J26909" t="s">
        <v>14</v>
      </c>
      <c r="K26909">
        <v>39</v>
      </c>
      <c r="L26909" t="s">
        <v>15</v>
      </c>
    </row>
    <row r="26910" spans="1:12">
      <c r="A26910" t="e">
        <f ca="1">E00251625264121</f>
        <v>#NAME?</v>
      </c>
      <c r="B26910">
        <v>1273</v>
      </c>
      <c r="C26910" t="s">
        <v>28</v>
      </c>
      <c r="D26910" s="1">
        <v>42423</v>
      </c>
      <c r="F26910">
        <v>1</v>
      </c>
      <c r="G26910">
        <v>72885</v>
      </c>
      <c r="H26910" t="s">
        <v>354</v>
      </c>
      <c r="J26910" t="s">
        <v>14</v>
      </c>
      <c r="K26910">
        <v>42</v>
      </c>
      <c r="L26910" t="s">
        <v>15</v>
      </c>
    </row>
    <row r="26911" spans="1:12">
      <c r="A26911" t="e">
        <f ca="1">E00251430388321</f>
        <v>#NAME?</v>
      </c>
      <c r="B26911">
        <v>458</v>
      </c>
      <c r="C26911" t="s">
        <v>275</v>
      </c>
      <c r="D26911" s="1">
        <v>42709</v>
      </c>
      <c r="F26911">
        <v>1</v>
      </c>
      <c r="G26911">
        <v>7999</v>
      </c>
      <c r="H26911" t="s">
        <v>80</v>
      </c>
      <c r="J26911" t="s">
        <v>14</v>
      </c>
      <c r="K26911">
        <v>42</v>
      </c>
      <c r="L26911" t="s">
        <v>15</v>
      </c>
    </row>
    <row r="26912" spans="1:12">
      <c r="A26912" t="e">
        <f ca="1">E00251531311721</f>
        <v>#NAME?</v>
      </c>
      <c r="B26912">
        <v>703</v>
      </c>
      <c r="C26912" t="s">
        <v>305</v>
      </c>
      <c r="D26912" s="1">
        <v>41801</v>
      </c>
      <c r="F26912">
        <v>4</v>
      </c>
      <c r="G26912">
        <v>33394</v>
      </c>
      <c r="H26912" t="s">
        <v>235</v>
      </c>
      <c r="J26912" t="s">
        <v>14</v>
      </c>
      <c r="K26912">
        <v>47</v>
      </c>
      <c r="L26912" t="s">
        <v>15</v>
      </c>
    </row>
    <row r="26913" spans="1:12">
      <c r="A26913" t="e">
        <f t="shared" ref="A26913:A26918" ca="1" si="244">E00251625264121</f>
        <v>#NAME?</v>
      </c>
      <c r="B26913">
        <v>465</v>
      </c>
      <c r="C26913" t="s">
        <v>439</v>
      </c>
      <c r="D26913" s="1">
        <v>40960</v>
      </c>
      <c r="F26913">
        <v>2</v>
      </c>
      <c r="G26913">
        <v>5950</v>
      </c>
      <c r="H26913" t="s">
        <v>24</v>
      </c>
      <c r="J26913" t="s">
        <v>14</v>
      </c>
      <c r="K26913">
        <v>38</v>
      </c>
      <c r="L26913" t="s">
        <v>15</v>
      </c>
    </row>
    <row r="26914" spans="1:12">
      <c r="A26914" t="e">
        <f t="shared" ca="1" si="244"/>
        <v>#NAME?</v>
      </c>
      <c r="B26914">
        <v>1273</v>
      </c>
      <c r="C26914" t="s">
        <v>28</v>
      </c>
      <c r="D26914" s="1">
        <v>41648</v>
      </c>
      <c r="F26914">
        <v>1</v>
      </c>
      <c r="G26914">
        <v>63690</v>
      </c>
      <c r="H26914" t="s">
        <v>1272</v>
      </c>
      <c r="J26914" t="s">
        <v>14</v>
      </c>
      <c r="K26914">
        <v>40</v>
      </c>
      <c r="L26914" t="s">
        <v>15</v>
      </c>
    </row>
    <row r="26915" spans="1:12">
      <c r="A26915" t="e">
        <f t="shared" ca="1" si="244"/>
        <v>#NAME?</v>
      </c>
      <c r="B26915">
        <v>777</v>
      </c>
      <c r="C26915" t="s">
        <v>450</v>
      </c>
      <c r="D26915" s="1">
        <v>42922</v>
      </c>
      <c r="F26915">
        <v>1</v>
      </c>
      <c r="G26915">
        <v>59781</v>
      </c>
      <c r="H26915" t="s">
        <v>1336</v>
      </c>
      <c r="I26915" t="s">
        <v>56</v>
      </c>
      <c r="J26915" t="s">
        <v>57</v>
      </c>
      <c r="K26915">
        <v>44</v>
      </c>
      <c r="L26915" t="s">
        <v>15</v>
      </c>
    </row>
    <row r="26916" spans="1:12">
      <c r="A26916" t="e">
        <f t="shared" ca="1" si="244"/>
        <v>#NAME?</v>
      </c>
      <c r="B26916">
        <v>1273</v>
      </c>
      <c r="C26916" t="s">
        <v>28</v>
      </c>
      <c r="D26916" s="1">
        <v>41788</v>
      </c>
      <c r="F26916">
        <v>1</v>
      </c>
      <c r="G26916">
        <v>5990</v>
      </c>
      <c r="H26916" t="s">
        <v>60</v>
      </c>
      <c r="J26916" t="s">
        <v>14</v>
      </c>
      <c r="K26916">
        <v>40</v>
      </c>
      <c r="L26916" t="s">
        <v>15</v>
      </c>
    </row>
    <row r="26917" spans="1:12">
      <c r="A26917" t="e">
        <f t="shared" ca="1" si="244"/>
        <v>#NAME?</v>
      </c>
      <c r="B26917">
        <v>1273</v>
      </c>
      <c r="C26917" t="s">
        <v>28</v>
      </c>
      <c r="D26917" s="1">
        <v>42420</v>
      </c>
      <c r="F26917">
        <v>1</v>
      </c>
      <c r="G26917">
        <v>72885</v>
      </c>
      <c r="H26917" t="s">
        <v>354</v>
      </c>
      <c r="J26917" t="s">
        <v>14</v>
      </c>
      <c r="K26917">
        <v>42</v>
      </c>
      <c r="L26917" t="s">
        <v>15</v>
      </c>
    </row>
    <row r="26918" spans="1:12">
      <c r="A26918" t="e">
        <f t="shared" ca="1" si="244"/>
        <v>#NAME?</v>
      </c>
      <c r="B26918">
        <v>1273</v>
      </c>
      <c r="C26918" t="s">
        <v>28</v>
      </c>
      <c r="D26918" s="1">
        <v>42436</v>
      </c>
      <c r="F26918">
        <v>1</v>
      </c>
      <c r="G26918">
        <v>72885</v>
      </c>
      <c r="H26918" t="s">
        <v>354</v>
      </c>
      <c r="J26918" t="s">
        <v>14</v>
      </c>
      <c r="K26918">
        <v>42</v>
      </c>
      <c r="L26918" t="s">
        <v>15</v>
      </c>
    </row>
    <row r="26919" spans="1:12">
      <c r="A26919" t="e">
        <f ca="1">E00251432274421</f>
        <v>#NAME?</v>
      </c>
      <c r="B26919">
        <v>450</v>
      </c>
      <c r="C26919" t="s">
        <v>227</v>
      </c>
      <c r="D26919" s="1">
        <v>41180</v>
      </c>
      <c r="F26919">
        <v>2</v>
      </c>
      <c r="G26919">
        <v>49390</v>
      </c>
      <c r="H26919" t="s">
        <v>59</v>
      </c>
      <c r="J26919" t="s">
        <v>14</v>
      </c>
      <c r="K26919">
        <v>47</v>
      </c>
      <c r="L26919" t="s">
        <v>15</v>
      </c>
    </row>
    <row r="26920" spans="1:12">
      <c r="A26920" t="e">
        <f ca="1">E00251429205421</f>
        <v>#NAME?</v>
      </c>
      <c r="B26920">
        <v>275</v>
      </c>
      <c r="C26920" t="s">
        <v>444</v>
      </c>
      <c r="D26920" s="1">
        <v>42527</v>
      </c>
      <c r="F26920">
        <v>2</v>
      </c>
      <c r="G26920">
        <v>30590</v>
      </c>
      <c r="H26920" t="s">
        <v>445</v>
      </c>
      <c r="J26920" t="s">
        <v>14</v>
      </c>
      <c r="K26920">
        <v>42</v>
      </c>
      <c r="L26920" t="s">
        <v>15</v>
      </c>
    </row>
    <row r="26921" spans="1:12">
      <c r="A26921" t="e">
        <f ca="1">E00251429205421</f>
        <v>#NAME?</v>
      </c>
      <c r="B26921">
        <v>275</v>
      </c>
      <c r="C26921" t="s">
        <v>444</v>
      </c>
      <c r="D26921" s="1">
        <v>42947</v>
      </c>
      <c r="F26921">
        <v>1</v>
      </c>
      <c r="G26921">
        <v>7242</v>
      </c>
      <c r="H26921" t="s">
        <v>93</v>
      </c>
      <c r="J26921" t="s">
        <v>14</v>
      </c>
      <c r="K26921">
        <v>43</v>
      </c>
      <c r="L26921" t="s">
        <v>15</v>
      </c>
    </row>
    <row r="26922" spans="1:12">
      <c r="A26922" t="e">
        <f ca="1">E00251429205421</f>
        <v>#NAME?</v>
      </c>
      <c r="B26922">
        <v>275</v>
      </c>
      <c r="C26922" t="s">
        <v>444</v>
      </c>
      <c r="D26922" s="1">
        <v>42968</v>
      </c>
      <c r="F26922">
        <v>1</v>
      </c>
      <c r="G26922">
        <v>7242</v>
      </c>
      <c r="H26922" t="s">
        <v>93</v>
      </c>
      <c r="J26922" t="s">
        <v>14</v>
      </c>
      <c r="K26922">
        <v>43</v>
      </c>
      <c r="L26922" t="s">
        <v>15</v>
      </c>
    </row>
    <row r="26923" spans="1:12">
      <c r="A26923" t="e">
        <f ca="1">E00251432274421</f>
        <v>#NAME?</v>
      </c>
      <c r="B26923">
        <v>450</v>
      </c>
      <c r="C26923" t="s">
        <v>227</v>
      </c>
      <c r="D26923" s="1">
        <v>41764</v>
      </c>
      <c r="F26923">
        <v>1</v>
      </c>
      <c r="G26923">
        <v>2689</v>
      </c>
      <c r="H26923" t="s">
        <v>255</v>
      </c>
      <c r="J26923" t="s">
        <v>14</v>
      </c>
      <c r="K26923">
        <v>48</v>
      </c>
      <c r="L26923" t="s">
        <v>15</v>
      </c>
    </row>
    <row r="26924" spans="1:12">
      <c r="A26924" t="e">
        <f ca="1">E00251531311721</f>
        <v>#NAME?</v>
      </c>
      <c r="B26924">
        <v>703</v>
      </c>
      <c r="C26924" t="s">
        <v>305</v>
      </c>
      <c r="D26924" s="1">
        <v>42754</v>
      </c>
      <c r="F26924">
        <v>5</v>
      </c>
      <c r="G26924">
        <v>62989</v>
      </c>
      <c r="H26924" t="s">
        <v>440</v>
      </c>
      <c r="J26924" t="s">
        <v>14</v>
      </c>
      <c r="K26924">
        <v>50</v>
      </c>
      <c r="L26924" t="s">
        <v>15</v>
      </c>
    </row>
    <row r="26925" spans="1:12">
      <c r="A26925" t="e">
        <f ca="1">E00251531311721</f>
        <v>#NAME?</v>
      </c>
      <c r="B26925">
        <v>703</v>
      </c>
      <c r="C26925" t="s">
        <v>305</v>
      </c>
      <c r="D26925" s="1">
        <v>42949</v>
      </c>
      <c r="F26925">
        <v>1</v>
      </c>
      <c r="G26925">
        <v>2410</v>
      </c>
      <c r="H26925" t="s">
        <v>283</v>
      </c>
      <c r="J26925" t="s">
        <v>14</v>
      </c>
      <c r="K26925">
        <v>50</v>
      </c>
      <c r="L26925" t="s">
        <v>15</v>
      </c>
    </row>
    <row r="26926" spans="1:12">
      <c r="A26926" t="e">
        <f ca="1">E00251432274421</f>
        <v>#NAME?</v>
      </c>
      <c r="B26926">
        <v>450</v>
      </c>
      <c r="C26926" t="s">
        <v>227</v>
      </c>
      <c r="D26926" s="1">
        <v>42922</v>
      </c>
      <c r="F26926">
        <v>1</v>
      </c>
      <c r="G26926">
        <v>7881</v>
      </c>
      <c r="H26926" t="s">
        <v>637</v>
      </c>
      <c r="J26926" t="s">
        <v>14</v>
      </c>
      <c r="K26926">
        <v>52</v>
      </c>
      <c r="L26926" t="s">
        <v>22</v>
      </c>
    </row>
    <row r="26927" spans="1:12">
      <c r="A26927" t="e">
        <f ca="1">E00251625264121</f>
        <v>#NAME?</v>
      </c>
      <c r="B26927">
        <v>1273</v>
      </c>
      <c r="C26927" t="s">
        <v>28</v>
      </c>
      <c r="D26927" s="1">
        <v>42401</v>
      </c>
      <c r="F26927">
        <v>1</v>
      </c>
      <c r="G26927">
        <v>72885</v>
      </c>
      <c r="H26927" t="s">
        <v>354</v>
      </c>
      <c r="J26927" t="s">
        <v>14</v>
      </c>
      <c r="K26927">
        <v>42</v>
      </c>
      <c r="L26927" t="s">
        <v>15</v>
      </c>
    </row>
    <row r="26928" spans="1:12">
      <c r="A26928" t="e">
        <f ca="1">E00251531311721</f>
        <v>#NAME?</v>
      </c>
      <c r="B26928">
        <v>703</v>
      </c>
      <c r="C26928" t="s">
        <v>305</v>
      </c>
      <c r="D26928" s="1">
        <v>41801</v>
      </c>
      <c r="F26928">
        <v>3</v>
      </c>
      <c r="G26928">
        <v>33394</v>
      </c>
      <c r="H26928" t="s">
        <v>235</v>
      </c>
      <c r="J26928" t="s">
        <v>14</v>
      </c>
      <c r="K26928">
        <v>47</v>
      </c>
      <c r="L26928" t="s">
        <v>15</v>
      </c>
    </row>
    <row r="26929" spans="1:12">
      <c r="A26929" t="e">
        <f ca="1">E00251531311721</f>
        <v>#NAME?</v>
      </c>
      <c r="B26929">
        <v>703</v>
      </c>
      <c r="C26929" t="s">
        <v>305</v>
      </c>
      <c r="D26929" s="1">
        <v>41824</v>
      </c>
      <c r="F26929">
        <v>2</v>
      </c>
      <c r="G26929">
        <v>73689</v>
      </c>
      <c r="H26929" t="s">
        <v>84</v>
      </c>
      <c r="J26929" t="s">
        <v>14</v>
      </c>
      <c r="K26929">
        <v>47</v>
      </c>
      <c r="L26929" t="s">
        <v>15</v>
      </c>
    </row>
    <row r="26930" spans="1:12">
      <c r="A26930" t="e">
        <f ca="1">E00251432209721</f>
        <v>#NAME?</v>
      </c>
      <c r="B26930">
        <v>489</v>
      </c>
      <c r="C26930" t="s">
        <v>100</v>
      </c>
      <c r="D26930" s="1">
        <v>41351</v>
      </c>
      <c r="F26930">
        <v>2</v>
      </c>
      <c r="G26930">
        <v>57420</v>
      </c>
      <c r="H26930" t="s">
        <v>267</v>
      </c>
      <c r="J26930" t="s">
        <v>14</v>
      </c>
      <c r="K26930">
        <v>40</v>
      </c>
      <c r="L26930" t="s">
        <v>15</v>
      </c>
    </row>
    <row r="26931" spans="1:12">
      <c r="A26931" t="e">
        <f ca="1">E00251528958621</f>
        <v>#NAME?</v>
      </c>
      <c r="B26931">
        <v>296</v>
      </c>
      <c r="C26931" t="s">
        <v>119</v>
      </c>
      <c r="D26931" s="1">
        <v>41908</v>
      </c>
      <c r="F26931">
        <v>3</v>
      </c>
      <c r="G26931">
        <v>25000</v>
      </c>
      <c r="H26931" t="s">
        <v>178</v>
      </c>
      <c r="J26931" t="s">
        <v>14</v>
      </c>
      <c r="K26931">
        <v>62</v>
      </c>
      <c r="L26931" t="s">
        <v>15</v>
      </c>
    </row>
    <row r="26932" spans="1:12">
      <c r="A26932" t="e">
        <f ca="1">E00251528958621</f>
        <v>#NAME?</v>
      </c>
      <c r="B26932">
        <v>295</v>
      </c>
      <c r="C26932" t="s">
        <v>435</v>
      </c>
      <c r="D26932" s="1">
        <v>42024</v>
      </c>
      <c r="F26932">
        <v>1</v>
      </c>
      <c r="G26932">
        <v>25000</v>
      </c>
      <c r="H26932" t="s">
        <v>178</v>
      </c>
      <c r="J26932" t="s">
        <v>14</v>
      </c>
      <c r="K26932">
        <v>63</v>
      </c>
      <c r="L26932" t="s">
        <v>15</v>
      </c>
    </row>
    <row r="26933" spans="1:12">
      <c r="A26933" t="e">
        <f ca="1">E00251432274421</f>
        <v>#NAME?</v>
      </c>
      <c r="B26933">
        <v>450</v>
      </c>
      <c r="C26933" t="s">
        <v>227</v>
      </c>
      <c r="D26933" s="1">
        <v>41387</v>
      </c>
      <c r="F26933">
        <v>4</v>
      </c>
      <c r="G26933">
        <v>4019</v>
      </c>
      <c r="H26933" t="s">
        <v>26</v>
      </c>
      <c r="J26933" t="s">
        <v>14</v>
      </c>
      <c r="K26933">
        <v>47</v>
      </c>
      <c r="L26933" t="s">
        <v>15</v>
      </c>
    </row>
    <row r="26934" spans="1:12">
      <c r="A26934" t="e">
        <f ca="1">E00251432274421</f>
        <v>#NAME?</v>
      </c>
      <c r="B26934">
        <v>450</v>
      </c>
      <c r="C26934" t="s">
        <v>227</v>
      </c>
      <c r="D26934" s="1">
        <v>41745</v>
      </c>
      <c r="F26934">
        <v>1</v>
      </c>
      <c r="G26934">
        <v>7295</v>
      </c>
      <c r="H26934" t="s">
        <v>76</v>
      </c>
      <c r="J26934" t="s">
        <v>14</v>
      </c>
      <c r="K26934">
        <v>48</v>
      </c>
      <c r="L26934" t="s">
        <v>15</v>
      </c>
    </row>
    <row r="26935" spans="1:12">
      <c r="A26935" t="e">
        <f ca="1">E00251432274421</f>
        <v>#NAME?</v>
      </c>
      <c r="B26935">
        <v>450</v>
      </c>
      <c r="C26935" t="s">
        <v>227</v>
      </c>
      <c r="D26935" s="1">
        <v>42178</v>
      </c>
      <c r="F26935">
        <v>1</v>
      </c>
      <c r="G26935">
        <v>4778</v>
      </c>
      <c r="H26935" t="s">
        <v>1000</v>
      </c>
      <c r="J26935" t="s">
        <v>14</v>
      </c>
      <c r="K26935">
        <v>49</v>
      </c>
      <c r="L26935" t="s">
        <v>15</v>
      </c>
    </row>
    <row r="26936" spans="1:12">
      <c r="A26936" t="e">
        <f ca="1">E00251424802621</f>
        <v>#NAME?</v>
      </c>
      <c r="B26936">
        <v>115</v>
      </c>
      <c r="C26936" t="s">
        <v>455</v>
      </c>
      <c r="D26936" s="1">
        <v>40956</v>
      </c>
      <c r="F26936">
        <v>1</v>
      </c>
      <c r="G26936">
        <v>25000</v>
      </c>
      <c r="H26936" t="s">
        <v>178</v>
      </c>
      <c r="J26936" t="s">
        <v>14</v>
      </c>
      <c r="K26936">
        <v>45</v>
      </c>
      <c r="L26936" t="s">
        <v>15</v>
      </c>
    </row>
    <row r="26937" spans="1:12">
      <c r="A26937" t="e">
        <f ca="1">E00251429205421</f>
        <v>#NAME?</v>
      </c>
      <c r="B26937">
        <v>275</v>
      </c>
      <c r="C26937" t="s">
        <v>444</v>
      </c>
      <c r="D26937" s="1">
        <v>42678</v>
      </c>
      <c r="F26937">
        <v>1</v>
      </c>
      <c r="G26937">
        <v>29620</v>
      </c>
      <c r="H26937" t="s">
        <v>460</v>
      </c>
      <c r="J26937" t="s">
        <v>14</v>
      </c>
      <c r="K26937">
        <v>42</v>
      </c>
      <c r="L26937" t="s">
        <v>15</v>
      </c>
    </row>
    <row r="26938" spans="1:12">
      <c r="A26938" t="e">
        <f ca="1">E00251528958621</f>
        <v>#NAME?</v>
      </c>
      <c r="B26938">
        <v>295</v>
      </c>
      <c r="C26938" t="s">
        <v>435</v>
      </c>
      <c r="D26938" s="1">
        <v>42310</v>
      </c>
      <c r="F26938">
        <v>1</v>
      </c>
      <c r="G26938">
        <v>7862</v>
      </c>
      <c r="H26938" t="s">
        <v>27</v>
      </c>
      <c r="J26938" t="s">
        <v>14</v>
      </c>
      <c r="K26938">
        <v>63</v>
      </c>
      <c r="L26938" t="s">
        <v>22</v>
      </c>
    </row>
    <row r="26939" spans="1:12">
      <c r="A26939" t="e">
        <f ca="1">E00251715539621</f>
        <v>#NAME?</v>
      </c>
      <c r="B26939">
        <v>48</v>
      </c>
      <c r="C26939" t="s">
        <v>249</v>
      </c>
      <c r="D26939" s="1">
        <v>42731</v>
      </c>
      <c r="F26939">
        <v>1</v>
      </c>
      <c r="G26939">
        <v>9599</v>
      </c>
      <c r="H26939" t="s">
        <v>430</v>
      </c>
      <c r="J26939" t="s">
        <v>14</v>
      </c>
      <c r="K26939">
        <v>44</v>
      </c>
      <c r="L26939" t="s">
        <v>15</v>
      </c>
    </row>
    <row r="26940" spans="1:12">
      <c r="A26940" t="e">
        <f ca="1">E00251513343121</f>
        <v>#NAME?</v>
      </c>
      <c r="B26940">
        <v>470</v>
      </c>
      <c r="C26940" t="s">
        <v>457</v>
      </c>
      <c r="D26940" s="1">
        <v>41659</v>
      </c>
      <c r="F26940">
        <v>1</v>
      </c>
      <c r="G26940">
        <v>7291</v>
      </c>
      <c r="H26940" t="s">
        <v>163</v>
      </c>
      <c r="J26940" t="s">
        <v>14</v>
      </c>
      <c r="K26940">
        <v>57</v>
      </c>
      <c r="L26940" t="s">
        <v>15</v>
      </c>
    </row>
    <row r="26941" spans="1:12">
      <c r="A26941" t="e">
        <f ca="1">E00251528958621</f>
        <v>#NAME?</v>
      </c>
      <c r="B26941">
        <v>295</v>
      </c>
      <c r="C26941" t="s">
        <v>435</v>
      </c>
      <c r="D26941" s="1">
        <v>42310</v>
      </c>
      <c r="F26941">
        <v>2</v>
      </c>
      <c r="G26941">
        <v>4019</v>
      </c>
      <c r="H26941" t="s">
        <v>26</v>
      </c>
      <c r="J26941" t="s">
        <v>14</v>
      </c>
      <c r="K26941">
        <v>63</v>
      </c>
      <c r="L26941" t="s">
        <v>15</v>
      </c>
    </row>
    <row r="26942" spans="1:12">
      <c r="A26942" t="e">
        <f ca="1">E00251528958621</f>
        <v>#NAME?</v>
      </c>
      <c r="B26942">
        <v>295</v>
      </c>
      <c r="C26942" t="s">
        <v>435</v>
      </c>
      <c r="D26942" s="1">
        <v>42446</v>
      </c>
      <c r="F26942">
        <v>2</v>
      </c>
      <c r="G26942">
        <v>7906</v>
      </c>
      <c r="H26942" t="s">
        <v>173</v>
      </c>
      <c r="J26942" t="s">
        <v>14</v>
      </c>
      <c r="K26942">
        <v>64</v>
      </c>
      <c r="L26942" t="s">
        <v>22</v>
      </c>
    </row>
    <row r="26943" spans="1:12">
      <c r="A26943" t="e">
        <f ca="1">E00251528958621</f>
        <v>#NAME?</v>
      </c>
      <c r="B26943">
        <v>296</v>
      </c>
      <c r="C26943" t="s">
        <v>119</v>
      </c>
      <c r="D26943" s="1">
        <v>41821</v>
      </c>
      <c r="F26943">
        <v>3</v>
      </c>
      <c r="G26943">
        <v>4019</v>
      </c>
      <c r="H26943" t="s">
        <v>26</v>
      </c>
      <c r="J26943" t="s">
        <v>14</v>
      </c>
      <c r="K26943">
        <v>62</v>
      </c>
      <c r="L26943" t="s">
        <v>15</v>
      </c>
    </row>
    <row r="26944" spans="1:12">
      <c r="A26944" t="e">
        <f ca="1">E00251424802621</f>
        <v>#NAME?</v>
      </c>
      <c r="B26944">
        <v>115</v>
      </c>
      <c r="C26944" t="s">
        <v>455</v>
      </c>
      <c r="D26944" s="1">
        <v>42895</v>
      </c>
      <c r="F26944">
        <v>1</v>
      </c>
      <c r="G26944">
        <v>5531</v>
      </c>
      <c r="H26944" t="s">
        <v>462</v>
      </c>
      <c r="J26944" t="s">
        <v>14</v>
      </c>
      <c r="K26944">
        <v>51</v>
      </c>
      <c r="L26944" t="s">
        <v>15</v>
      </c>
    </row>
    <row r="26945" spans="1:12">
      <c r="A26945" t="e">
        <f ca="1">E00251424802621</f>
        <v>#NAME?</v>
      </c>
      <c r="B26945">
        <v>115</v>
      </c>
      <c r="C26945" t="s">
        <v>455</v>
      </c>
      <c r="D26945" s="1">
        <v>42926</v>
      </c>
      <c r="F26945">
        <v>2</v>
      </c>
      <c r="G26945">
        <v>29620</v>
      </c>
      <c r="H26945" t="s">
        <v>460</v>
      </c>
      <c r="J26945" t="s">
        <v>14</v>
      </c>
      <c r="K26945">
        <v>51</v>
      </c>
      <c r="L26945" t="s">
        <v>15</v>
      </c>
    </row>
    <row r="26946" spans="1:12">
      <c r="A26946" t="e">
        <f ca="1">E00251424802621</f>
        <v>#NAME?</v>
      </c>
      <c r="B26946">
        <v>4941</v>
      </c>
      <c r="C26946" t="s">
        <v>357</v>
      </c>
      <c r="D26946" s="1">
        <v>41441</v>
      </c>
      <c r="F26946">
        <v>1</v>
      </c>
      <c r="G26946">
        <v>25000</v>
      </c>
      <c r="H26946" t="s">
        <v>178</v>
      </c>
      <c r="J26946" t="s">
        <v>14</v>
      </c>
      <c r="K26946">
        <v>47</v>
      </c>
      <c r="L26946" t="s">
        <v>15</v>
      </c>
    </row>
    <row r="26947" spans="1:12">
      <c r="A26947" t="e">
        <f ca="1">E00251528958621</f>
        <v>#NAME?</v>
      </c>
      <c r="B26947">
        <v>296</v>
      </c>
      <c r="C26947" t="s">
        <v>119</v>
      </c>
      <c r="D26947" s="1">
        <v>41204</v>
      </c>
      <c r="F26947">
        <v>4</v>
      </c>
      <c r="G26947">
        <v>4660</v>
      </c>
      <c r="H26947" t="s">
        <v>215</v>
      </c>
      <c r="J26947" t="s">
        <v>14</v>
      </c>
      <c r="K26947">
        <v>60</v>
      </c>
      <c r="L26947" t="s">
        <v>15</v>
      </c>
    </row>
    <row r="26948" spans="1:12">
      <c r="A26948" t="e">
        <f ca="1">E00251528958621</f>
        <v>#NAME?</v>
      </c>
      <c r="B26948">
        <v>296</v>
      </c>
      <c r="C26948" t="s">
        <v>119</v>
      </c>
      <c r="D26948" s="1">
        <v>41477</v>
      </c>
      <c r="F26948">
        <v>1</v>
      </c>
      <c r="G26948">
        <v>7295</v>
      </c>
      <c r="H26948" t="s">
        <v>76</v>
      </c>
      <c r="J26948" t="s">
        <v>14</v>
      </c>
      <c r="K26948">
        <v>61</v>
      </c>
      <c r="L26948" t="s">
        <v>15</v>
      </c>
    </row>
    <row r="26949" spans="1:12">
      <c r="A26949" t="e">
        <f ca="1">E00251528958621</f>
        <v>#NAME?</v>
      </c>
      <c r="B26949">
        <v>295</v>
      </c>
      <c r="C26949" t="s">
        <v>435</v>
      </c>
      <c r="D26949" s="1">
        <v>41976</v>
      </c>
      <c r="F26949">
        <v>1</v>
      </c>
      <c r="G26949">
        <v>7820</v>
      </c>
      <c r="H26949" t="s">
        <v>233</v>
      </c>
      <c r="J26949" t="s">
        <v>14</v>
      </c>
      <c r="K26949">
        <v>63</v>
      </c>
      <c r="L26949" t="s">
        <v>22</v>
      </c>
    </row>
    <row r="26950" spans="1:12">
      <c r="A26950" t="e">
        <f ca="1">E00251424802621</f>
        <v>#NAME?</v>
      </c>
      <c r="B26950">
        <v>4941</v>
      </c>
      <c r="C26950" t="s">
        <v>357</v>
      </c>
      <c r="D26950" s="1">
        <v>41785</v>
      </c>
      <c r="F26950">
        <v>1</v>
      </c>
      <c r="G26950">
        <v>25000</v>
      </c>
      <c r="H26950" t="s">
        <v>178</v>
      </c>
      <c r="J26950" t="s">
        <v>14</v>
      </c>
      <c r="K26950">
        <v>48</v>
      </c>
      <c r="L26950" t="s">
        <v>15</v>
      </c>
    </row>
    <row r="26951" spans="1:12">
      <c r="A26951" t="e">
        <f ca="1">E00251424802621</f>
        <v>#NAME?</v>
      </c>
      <c r="B26951">
        <v>4941</v>
      </c>
      <c r="C26951" t="s">
        <v>357</v>
      </c>
      <c r="D26951" s="1">
        <v>42415</v>
      </c>
      <c r="F26951">
        <v>1</v>
      </c>
      <c r="G26951">
        <v>25000</v>
      </c>
      <c r="H26951" t="s">
        <v>178</v>
      </c>
      <c r="J26951" t="s">
        <v>14</v>
      </c>
      <c r="K26951">
        <v>49</v>
      </c>
      <c r="L26951" t="s">
        <v>15</v>
      </c>
    </row>
    <row r="26952" spans="1:12">
      <c r="A26952" t="e">
        <f ca="1">E00251510213921</f>
        <v>#NAME?</v>
      </c>
      <c r="B26952">
        <v>165</v>
      </c>
      <c r="C26952" t="s">
        <v>461</v>
      </c>
      <c r="D26952" s="1">
        <v>41619</v>
      </c>
      <c r="F26952">
        <v>1</v>
      </c>
      <c r="G26952">
        <v>5368</v>
      </c>
      <c r="H26952" t="s">
        <v>101</v>
      </c>
      <c r="J26952" t="s">
        <v>14</v>
      </c>
      <c r="K26952">
        <v>54</v>
      </c>
      <c r="L26952" t="s">
        <v>15</v>
      </c>
    </row>
    <row r="26953" spans="1:12">
      <c r="A26953" t="e">
        <f ca="1">E00251616253621</f>
        <v>#NAME?</v>
      </c>
      <c r="B26953">
        <v>486</v>
      </c>
      <c r="C26953" t="s">
        <v>340</v>
      </c>
      <c r="D26953" s="1">
        <v>41739</v>
      </c>
      <c r="F26953">
        <v>1</v>
      </c>
      <c r="G26953">
        <v>4557</v>
      </c>
      <c r="H26953" t="s">
        <v>1275</v>
      </c>
      <c r="J26953" t="s">
        <v>14</v>
      </c>
      <c r="K26953">
        <v>43</v>
      </c>
      <c r="L26953" t="s">
        <v>15</v>
      </c>
    </row>
    <row r="26954" spans="1:12">
      <c r="A26954" t="e">
        <f ca="1">E00251528958621</f>
        <v>#NAME?</v>
      </c>
      <c r="B26954">
        <v>295</v>
      </c>
      <c r="C26954" t="s">
        <v>435</v>
      </c>
      <c r="D26954" s="1">
        <v>42382</v>
      </c>
      <c r="F26954">
        <v>4</v>
      </c>
      <c r="G26954">
        <v>4019</v>
      </c>
      <c r="H26954" t="s">
        <v>26</v>
      </c>
      <c r="J26954" t="s">
        <v>14</v>
      </c>
      <c r="K26954">
        <v>64</v>
      </c>
      <c r="L26954" t="s">
        <v>15</v>
      </c>
    </row>
    <row r="26955" spans="1:12">
      <c r="A26955" t="e">
        <f ca="1">E00251528958621</f>
        <v>#NAME?</v>
      </c>
      <c r="B26955">
        <v>295</v>
      </c>
      <c r="C26955" t="s">
        <v>435</v>
      </c>
      <c r="D26955" s="1">
        <v>42415</v>
      </c>
      <c r="F26955">
        <v>1</v>
      </c>
      <c r="G26955">
        <v>4659</v>
      </c>
      <c r="H26955" t="s">
        <v>47</v>
      </c>
      <c r="J26955" t="s">
        <v>14</v>
      </c>
      <c r="K26955">
        <v>64</v>
      </c>
      <c r="L26955" t="s">
        <v>15</v>
      </c>
    </row>
    <row r="26956" spans="1:12">
      <c r="A26956" t="e">
        <f ca="1">E00251528958621</f>
        <v>#NAME?</v>
      </c>
      <c r="B26956">
        <v>295</v>
      </c>
      <c r="C26956" t="s">
        <v>435</v>
      </c>
      <c r="D26956" s="1">
        <v>42720</v>
      </c>
      <c r="F26956">
        <v>1</v>
      </c>
      <c r="G26956">
        <v>462</v>
      </c>
      <c r="H26956" t="s">
        <v>288</v>
      </c>
      <c r="J26956" t="s">
        <v>14</v>
      </c>
      <c r="K26956">
        <v>65</v>
      </c>
      <c r="L26956" t="s">
        <v>15</v>
      </c>
    </row>
    <row r="26957" spans="1:12">
      <c r="A26957" t="e">
        <f ca="1">E00251528958621</f>
        <v>#NAME?</v>
      </c>
      <c r="B26957">
        <v>296</v>
      </c>
      <c r="C26957" t="s">
        <v>119</v>
      </c>
      <c r="D26957" s="1">
        <v>41178</v>
      </c>
      <c r="F26957">
        <v>3</v>
      </c>
      <c r="G26957">
        <v>4019</v>
      </c>
      <c r="H26957" t="s">
        <v>26</v>
      </c>
      <c r="J26957" t="s">
        <v>14</v>
      </c>
      <c r="K26957">
        <v>60</v>
      </c>
      <c r="L26957" t="s">
        <v>15</v>
      </c>
    </row>
    <row r="26958" spans="1:12">
      <c r="A26958" t="e">
        <f ca="1">E00251528958621</f>
        <v>#NAME?</v>
      </c>
      <c r="B26958">
        <v>295</v>
      </c>
      <c r="C26958" t="s">
        <v>435</v>
      </c>
      <c r="D26958" s="1">
        <v>42247</v>
      </c>
      <c r="F26958">
        <v>1</v>
      </c>
      <c r="G26958">
        <v>25000</v>
      </c>
      <c r="H26958" t="s">
        <v>178</v>
      </c>
      <c r="J26958" t="s">
        <v>14</v>
      </c>
      <c r="K26958">
        <v>63</v>
      </c>
      <c r="L26958" t="s">
        <v>15</v>
      </c>
    </row>
    <row r="26959" spans="1:12">
      <c r="A26959" t="e">
        <f ca="1">E00251424802621</f>
        <v>#NAME?</v>
      </c>
      <c r="B26959">
        <v>100</v>
      </c>
      <c r="C26959" t="s">
        <v>54</v>
      </c>
      <c r="D26959" s="1">
        <v>42748</v>
      </c>
      <c r="E26959">
        <v>3</v>
      </c>
      <c r="F26959">
        <v>5</v>
      </c>
      <c r="G26959">
        <v>3004</v>
      </c>
      <c r="H26959" t="s">
        <v>104</v>
      </c>
      <c r="J26959" t="s">
        <v>34</v>
      </c>
      <c r="K26959">
        <v>50</v>
      </c>
      <c r="L26959" t="s">
        <v>15</v>
      </c>
    </row>
    <row r="26960" spans="1:12">
      <c r="A26960" t="e">
        <f ca="1">E00251424802621</f>
        <v>#NAME?</v>
      </c>
      <c r="B26960">
        <v>115</v>
      </c>
      <c r="C26960" t="s">
        <v>455</v>
      </c>
      <c r="D26960" s="1">
        <v>41376</v>
      </c>
      <c r="F26960">
        <v>2</v>
      </c>
      <c r="G26960">
        <v>4019</v>
      </c>
      <c r="H26960" t="s">
        <v>26</v>
      </c>
      <c r="J26960" t="s">
        <v>14</v>
      </c>
      <c r="K26960">
        <v>46</v>
      </c>
      <c r="L26960" t="s">
        <v>15</v>
      </c>
    </row>
    <row r="26961" spans="1:12">
      <c r="A26961" t="e">
        <f ca="1">E00251424802621</f>
        <v>#NAME?</v>
      </c>
      <c r="B26961">
        <v>115</v>
      </c>
      <c r="C26961" t="s">
        <v>455</v>
      </c>
      <c r="D26961" s="1">
        <v>41743</v>
      </c>
      <c r="F26961">
        <v>2</v>
      </c>
      <c r="G26961">
        <v>4019</v>
      </c>
      <c r="H26961" t="s">
        <v>26</v>
      </c>
      <c r="J26961" t="s">
        <v>14</v>
      </c>
      <c r="K26961">
        <v>47</v>
      </c>
      <c r="L26961" t="s">
        <v>15</v>
      </c>
    </row>
    <row r="26962" spans="1:12">
      <c r="A26962" t="e">
        <f ca="1">E00251528958621</f>
        <v>#NAME?</v>
      </c>
      <c r="B26962">
        <v>296</v>
      </c>
      <c r="C26962" t="s">
        <v>119</v>
      </c>
      <c r="D26962" s="1">
        <v>41641</v>
      </c>
      <c r="F26962">
        <v>4</v>
      </c>
      <c r="G26962">
        <v>4019</v>
      </c>
      <c r="H26962" t="s">
        <v>26</v>
      </c>
      <c r="J26962" t="s">
        <v>14</v>
      </c>
      <c r="K26962">
        <v>62</v>
      </c>
      <c r="L26962" t="s">
        <v>15</v>
      </c>
    </row>
    <row r="26963" spans="1:12">
      <c r="A26963" t="e">
        <f ca="1">E00251528958621</f>
        <v>#NAME?</v>
      </c>
      <c r="B26963">
        <v>295</v>
      </c>
      <c r="C26963" t="s">
        <v>435</v>
      </c>
      <c r="D26963" s="1">
        <v>43035</v>
      </c>
      <c r="F26963">
        <v>2</v>
      </c>
      <c r="G26963">
        <v>462</v>
      </c>
      <c r="H26963" t="s">
        <v>288</v>
      </c>
      <c r="J26963" t="s">
        <v>14</v>
      </c>
      <c r="K26963">
        <v>65</v>
      </c>
      <c r="L26963" t="s">
        <v>15</v>
      </c>
    </row>
    <row r="26964" spans="1:12">
      <c r="A26964" t="e">
        <f ca="1">E00251528958621</f>
        <v>#NAME?</v>
      </c>
      <c r="B26964">
        <v>296</v>
      </c>
      <c r="C26964" t="s">
        <v>119</v>
      </c>
      <c r="D26964" s="1">
        <v>40976</v>
      </c>
      <c r="F26964">
        <v>3</v>
      </c>
      <c r="G26964">
        <v>2169</v>
      </c>
      <c r="H26964" t="s">
        <v>40</v>
      </c>
      <c r="J26964" t="s">
        <v>14</v>
      </c>
      <c r="K26964">
        <v>60</v>
      </c>
      <c r="L26964" t="s">
        <v>15</v>
      </c>
    </row>
    <row r="26965" spans="1:12">
      <c r="A26965" t="e">
        <f ca="1">E00251528958621</f>
        <v>#NAME?</v>
      </c>
      <c r="B26965">
        <v>296</v>
      </c>
      <c r="C26965" t="s">
        <v>119</v>
      </c>
      <c r="D26965" s="1">
        <v>41430</v>
      </c>
      <c r="F26965">
        <v>2</v>
      </c>
      <c r="G26965">
        <v>4019</v>
      </c>
      <c r="H26965" t="s">
        <v>26</v>
      </c>
      <c r="J26965" t="s">
        <v>14</v>
      </c>
      <c r="K26965">
        <v>61</v>
      </c>
      <c r="L26965" t="s">
        <v>15</v>
      </c>
    </row>
    <row r="26966" spans="1:12">
      <c r="A26966" t="e">
        <f ca="1">E00251616253621</f>
        <v>#NAME?</v>
      </c>
      <c r="B26966">
        <v>486</v>
      </c>
      <c r="C26966" t="s">
        <v>340</v>
      </c>
      <c r="D26966" s="1">
        <v>42135</v>
      </c>
      <c r="F26966">
        <v>1</v>
      </c>
      <c r="G26966">
        <v>7242</v>
      </c>
      <c r="H26966" t="s">
        <v>93</v>
      </c>
      <c r="J26966" t="s">
        <v>14</v>
      </c>
      <c r="K26966">
        <v>44</v>
      </c>
      <c r="L26966" t="s">
        <v>15</v>
      </c>
    </row>
    <row r="26967" spans="1:12">
      <c r="A26967" t="e">
        <f ca="1">E00251424802621</f>
        <v>#NAME?</v>
      </c>
      <c r="B26967">
        <v>115</v>
      </c>
      <c r="C26967" t="s">
        <v>455</v>
      </c>
      <c r="D26967" s="1">
        <v>42823</v>
      </c>
      <c r="F26967">
        <v>1</v>
      </c>
      <c r="G26967">
        <v>29620</v>
      </c>
      <c r="H26967" t="s">
        <v>460</v>
      </c>
      <c r="J26967" t="s">
        <v>14</v>
      </c>
      <c r="K26967">
        <v>50</v>
      </c>
      <c r="L26967" t="s">
        <v>15</v>
      </c>
    </row>
    <row r="26968" spans="1:12">
      <c r="A26968" t="e">
        <f ca="1">E00251424802621</f>
        <v>#NAME?</v>
      </c>
      <c r="B26968">
        <v>115</v>
      </c>
      <c r="C26968" t="s">
        <v>455</v>
      </c>
      <c r="D26968" s="1">
        <v>42926</v>
      </c>
      <c r="F26968">
        <v>5</v>
      </c>
      <c r="G26968">
        <v>78057</v>
      </c>
      <c r="H26968" t="s">
        <v>140</v>
      </c>
      <c r="J26968" t="s">
        <v>14</v>
      </c>
      <c r="K26968">
        <v>51</v>
      </c>
      <c r="L26968" t="s">
        <v>22</v>
      </c>
    </row>
    <row r="26969" spans="1:12">
      <c r="A26969" t="e">
        <f ca="1">E00251424802621</f>
        <v>#NAME?</v>
      </c>
      <c r="B26969">
        <v>115</v>
      </c>
      <c r="C26969" t="s">
        <v>455</v>
      </c>
      <c r="D26969" s="1">
        <v>42965</v>
      </c>
      <c r="F26969">
        <v>3</v>
      </c>
      <c r="G26969">
        <v>27800</v>
      </c>
      <c r="H26969" t="s">
        <v>145</v>
      </c>
      <c r="J26969" t="s">
        <v>14</v>
      </c>
      <c r="K26969">
        <v>51</v>
      </c>
      <c r="L26969" t="s">
        <v>15</v>
      </c>
    </row>
    <row r="26970" spans="1:12">
      <c r="A26970" t="e">
        <f ca="1">E00251616253621</f>
        <v>#NAME?</v>
      </c>
      <c r="B26970">
        <v>486</v>
      </c>
      <c r="C26970" t="s">
        <v>340</v>
      </c>
      <c r="D26970" s="1">
        <v>42006</v>
      </c>
      <c r="F26970">
        <v>1</v>
      </c>
      <c r="G26970">
        <v>8448</v>
      </c>
      <c r="H26970" t="s">
        <v>718</v>
      </c>
      <c r="J26970" t="s">
        <v>14</v>
      </c>
      <c r="K26970">
        <v>43</v>
      </c>
      <c r="L26970" t="s">
        <v>15</v>
      </c>
    </row>
    <row r="26971" spans="1:12">
      <c r="A26971" t="e">
        <f ca="1">E00251616253621</f>
        <v>#NAME?</v>
      </c>
      <c r="B26971">
        <v>486</v>
      </c>
      <c r="C26971" t="s">
        <v>340</v>
      </c>
      <c r="D26971" s="1">
        <v>42367</v>
      </c>
      <c r="F26971">
        <v>1</v>
      </c>
      <c r="G26971">
        <v>3804</v>
      </c>
      <c r="H26971" t="s">
        <v>71</v>
      </c>
      <c r="J26971" t="s">
        <v>14</v>
      </c>
      <c r="K26971">
        <v>44</v>
      </c>
      <c r="L26971" t="s">
        <v>15</v>
      </c>
    </row>
    <row r="26972" spans="1:12">
      <c r="A26972" t="e">
        <f ca="1">E00251616253621</f>
        <v>#NAME?</v>
      </c>
      <c r="B26972">
        <v>486</v>
      </c>
      <c r="C26972" t="s">
        <v>340</v>
      </c>
      <c r="D26972" s="1">
        <v>42772</v>
      </c>
      <c r="F26972">
        <v>3</v>
      </c>
      <c r="G26972">
        <v>3004</v>
      </c>
      <c r="H26972" t="s">
        <v>104</v>
      </c>
      <c r="J26972" t="s">
        <v>14</v>
      </c>
      <c r="K26972">
        <v>45</v>
      </c>
      <c r="L26972" t="s">
        <v>15</v>
      </c>
    </row>
    <row r="26973" spans="1:12">
      <c r="A26973" t="e">
        <f ca="1">E00251528958621</f>
        <v>#NAME?</v>
      </c>
      <c r="B26973">
        <v>295</v>
      </c>
      <c r="C26973" t="s">
        <v>435</v>
      </c>
      <c r="D26973" s="1">
        <v>42389</v>
      </c>
      <c r="F26973">
        <v>1</v>
      </c>
      <c r="G26973">
        <v>27800</v>
      </c>
      <c r="H26973" t="s">
        <v>145</v>
      </c>
      <c r="J26973" t="s">
        <v>14</v>
      </c>
      <c r="K26973">
        <v>64</v>
      </c>
      <c r="L26973" t="s">
        <v>15</v>
      </c>
    </row>
    <row r="26974" spans="1:12">
      <c r="A26974" t="e">
        <f ca="1">E00251528958621</f>
        <v>#NAME?</v>
      </c>
      <c r="B26974">
        <v>295</v>
      </c>
      <c r="C26974" t="s">
        <v>435</v>
      </c>
      <c r="D26974" s="1">
        <v>42516</v>
      </c>
      <c r="F26974">
        <v>2</v>
      </c>
      <c r="G26974">
        <v>25000</v>
      </c>
      <c r="H26974" t="s">
        <v>178</v>
      </c>
      <c r="J26974" t="s">
        <v>14</v>
      </c>
      <c r="K26974">
        <v>64</v>
      </c>
      <c r="L26974" t="s">
        <v>15</v>
      </c>
    </row>
    <row r="26975" spans="1:12">
      <c r="A26975" t="e">
        <f ca="1">E00251528958621</f>
        <v>#NAME?</v>
      </c>
      <c r="B26975">
        <v>296</v>
      </c>
      <c r="C26975" t="s">
        <v>119</v>
      </c>
      <c r="D26975" s="1">
        <v>41047</v>
      </c>
      <c r="F26975">
        <v>4</v>
      </c>
      <c r="G26975">
        <v>7804</v>
      </c>
      <c r="H26975" t="s">
        <v>43</v>
      </c>
      <c r="J26975" t="s">
        <v>14</v>
      </c>
      <c r="K26975">
        <v>60</v>
      </c>
      <c r="L26975" t="s">
        <v>22</v>
      </c>
    </row>
    <row r="26976" spans="1:12">
      <c r="A26976" t="e">
        <f ca="1">E00251528958621</f>
        <v>#NAME?</v>
      </c>
      <c r="B26976">
        <v>296</v>
      </c>
      <c r="C26976" t="s">
        <v>119</v>
      </c>
      <c r="D26976" s="1">
        <v>41394</v>
      </c>
      <c r="F26976">
        <v>2</v>
      </c>
      <c r="G26976">
        <v>4019</v>
      </c>
      <c r="H26976" t="s">
        <v>26</v>
      </c>
      <c r="J26976" t="s">
        <v>14</v>
      </c>
      <c r="K26976">
        <v>61</v>
      </c>
      <c r="L26976" t="s">
        <v>15</v>
      </c>
    </row>
    <row r="26977" spans="1:12">
      <c r="A26977" t="e">
        <f ca="1">E00251528958621</f>
        <v>#NAME?</v>
      </c>
      <c r="B26977">
        <v>296</v>
      </c>
      <c r="C26977" t="s">
        <v>119</v>
      </c>
      <c r="D26977" s="1">
        <v>41822</v>
      </c>
      <c r="F26977">
        <v>2</v>
      </c>
      <c r="G26977">
        <v>25000</v>
      </c>
      <c r="H26977" t="s">
        <v>178</v>
      </c>
      <c r="J26977" t="s">
        <v>14</v>
      </c>
      <c r="K26977">
        <v>62</v>
      </c>
      <c r="L26977" t="s">
        <v>15</v>
      </c>
    </row>
    <row r="26978" spans="1:12">
      <c r="A26978" t="e">
        <f ca="1">E00251432274421</f>
        <v>#NAME?</v>
      </c>
      <c r="B26978">
        <v>861</v>
      </c>
      <c r="C26978" t="s">
        <v>270</v>
      </c>
      <c r="D26978" s="1">
        <v>42725</v>
      </c>
      <c r="F26978">
        <v>1</v>
      </c>
      <c r="G26978">
        <v>29622</v>
      </c>
      <c r="H26978" t="s">
        <v>453</v>
      </c>
      <c r="J26978" t="s">
        <v>272</v>
      </c>
      <c r="K26978">
        <v>51</v>
      </c>
      <c r="L26978" t="s">
        <v>15</v>
      </c>
    </row>
    <row r="26979" spans="1:12">
      <c r="A26979" t="e">
        <f ca="1">E00251528958621</f>
        <v>#NAME?</v>
      </c>
      <c r="B26979">
        <v>296</v>
      </c>
      <c r="C26979" t="s">
        <v>119</v>
      </c>
      <c r="D26979" s="1">
        <v>41596</v>
      </c>
      <c r="F26979">
        <v>1</v>
      </c>
      <c r="G26979">
        <v>460</v>
      </c>
      <c r="H26979" t="s">
        <v>16</v>
      </c>
      <c r="J26979" t="s">
        <v>14</v>
      </c>
      <c r="K26979">
        <v>61</v>
      </c>
      <c r="L26979" t="s">
        <v>15</v>
      </c>
    </row>
    <row r="26980" spans="1:12">
      <c r="A26980" t="e">
        <f ca="1">E00251513270121</f>
        <v>#NAME?</v>
      </c>
      <c r="B26980">
        <v>482</v>
      </c>
      <c r="C26980" t="s">
        <v>471</v>
      </c>
      <c r="D26980" s="1">
        <v>43060</v>
      </c>
      <c r="F26980">
        <v>1</v>
      </c>
      <c r="G26980">
        <v>78449</v>
      </c>
      <c r="H26980" t="s">
        <v>277</v>
      </c>
      <c r="J26980" t="s">
        <v>14</v>
      </c>
      <c r="K26980">
        <v>48</v>
      </c>
      <c r="L26980" t="s">
        <v>22</v>
      </c>
    </row>
    <row r="26981" spans="1:12">
      <c r="A26981" t="e">
        <f ca="1">E00251424802621</f>
        <v>#NAME?</v>
      </c>
      <c r="B26981">
        <v>115</v>
      </c>
      <c r="C26981" t="s">
        <v>455</v>
      </c>
      <c r="D26981" s="1">
        <v>42852</v>
      </c>
      <c r="F26981">
        <v>4</v>
      </c>
      <c r="G26981">
        <v>4019</v>
      </c>
      <c r="H26981" t="s">
        <v>26</v>
      </c>
      <c r="J26981" t="s">
        <v>14</v>
      </c>
      <c r="K26981">
        <v>50</v>
      </c>
      <c r="L26981" t="s">
        <v>15</v>
      </c>
    </row>
    <row r="26982" spans="1:12">
      <c r="A26982" t="e">
        <f ca="1">E00251424802621</f>
        <v>#NAME?</v>
      </c>
      <c r="B26982">
        <v>115</v>
      </c>
      <c r="C26982" t="s">
        <v>455</v>
      </c>
      <c r="D26982" s="1">
        <v>42880</v>
      </c>
      <c r="F26982">
        <v>5</v>
      </c>
      <c r="G26982">
        <v>78057</v>
      </c>
      <c r="H26982" t="s">
        <v>140</v>
      </c>
      <c r="J26982" t="s">
        <v>14</v>
      </c>
      <c r="K26982">
        <v>51</v>
      </c>
      <c r="L26982" t="s">
        <v>22</v>
      </c>
    </row>
    <row r="26983" spans="1:12">
      <c r="A26983" t="e">
        <f ca="1">E00251432274421</f>
        <v>#NAME?</v>
      </c>
      <c r="B26983">
        <v>450</v>
      </c>
      <c r="C26983" t="s">
        <v>227</v>
      </c>
      <c r="D26983" s="1">
        <v>41261</v>
      </c>
      <c r="F26983">
        <v>2</v>
      </c>
      <c r="G26983">
        <v>49390</v>
      </c>
      <c r="H26983" t="s">
        <v>59</v>
      </c>
      <c r="J26983" t="s">
        <v>14</v>
      </c>
      <c r="K26983">
        <v>47</v>
      </c>
      <c r="L26983" t="s">
        <v>15</v>
      </c>
    </row>
    <row r="26984" spans="1:12">
      <c r="A26984" t="e">
        <f ca="1">E00251432274421</f>
        <v>#NAME?</v>
      </c>
      <c r="B26984">
        <v>450</v>
      </c>
      <c r="C26984" t="s">
        <v>227</v>
      </c>
      <c r="D26984" s="1">
        <v>41795</v>
      </c>
      <c r="F26984">
        <v>1</v>
      </c>
      <c r="G26984">
        <v>2689</v>
      </c>
      <c r="H26984" t="s">
        <v>255</v>
      </c>
      <c r="J26984" t="s">
        <v>14</v>
      </c>
      <c r="K26984">
        <v>48</v>
      </c>
      <c r="L26984" t="s">
        <v>15</v>
      </c>
    </row>
    <row r="26985" spans="1:12">
      <c r="A26985" t="e">
        <f ca="1">E00251424802621</f>
        <v>#NAME?</v>
      </c>
      <c r="B26985">
        <v>100</v>
      </c>
      <c r="C26985" t="s">
        <v>54</v>
      </c>
      <c r="D26985" s="1">
        <v>42824</v>
      </c>
      <c r="F26985">
        <v>1</v>
      </c>
      <c r="G26985">
        <v>99812</v>
      </c>
      <c r="H26985" t="s">
        <v>1348</v>
      </c>
      <c r="I26985" t="s">
        <v>56</v>
      </c>
      <c r="J26985" t="s">
        <v>57</v>
      </c>
      <c r="K26985">
        <v>50</v>
      </c>
      <c r="L26985" t="s">
        <v>15</v>
      </c>
    </row>
    <row r="26986" spans="1:12">
      <c r="A26986" t="e">
        <f ca="1">E00251424802621</f>
        <v>#NAME?</v>
      </c>
      <c r="B26986">
        <v>115</v>
      </c>
      <c r="C26986" t="s">
        <v>455</v>
      </c>
      <c r="D26986" s="1">
        <v>42341</v>
      </c>
      <c r="F26986">
        <v>1</v>
      </c>
      <c r="G26986">
        <v>25000</v>
      </c>
      <c r="H26986" t="s">
        <v>178</v>
      </c>
      <c r="J26986" t="s">
        <v>14</v>
      </c>
      <c r="K26986">
        <v>49</v>
      </c>
      <c r="L26986" t="s">
        <v>15</v>
      </c>
    </row>
    <row r="26987" spans="1:12">
      <c r="A26987" t="e">
        <f ca="1">E00251424802621</f>
        <v>#NAME?</v>
      </c>
      <c r="B26987">
        <v>115</v>
      </c>
      <c r="C26987" t="s">
        <v>455</v>
      </c>
      <c r="D26987" s="1">
        <v>42690</v>
      </c>
      <c r="F26987">
        <v>2</v>
      </c>
      <c r="G26987">
        <v>25000</v>
      </c>
      <c r="H26987" t="s">
        <v>178</v>
      </c>
      <c r="J26987" t="s">
        <v>14</v>
      </c>
      <c r="K26987">
        <v>50</v>
      </c>
      <c r="L26987" t="s">
        <v>15</v>
      </c>
    </row>
    <row r="26988" spans="1:12">
      <c r="A26988" t="e">
        <f ca="1">E00251424802621</f>
        <v>#NAME?</v>
      </c>
      <c r="B26988">
        <v>115</v>
      </c>
      <c r="C26988" t="s">
        <v>455</v>
      </c>
      <c r="D26988" s="1">
        <v>42816</v>
      </c>
      <c r="F26988">
        <v>5</v>
      </c>
      <c r="G26988">
        <v>4019</v>
      </c>
      <c r="H26988" t="s">
        <v>26</v>
      </c>
      <c r="J26988" t="s">
        <v>14</v>
      </c>
      <c r="K26988">
        <v>50</v>
      </c>
      <c r="L26988" t="s">
        <v>15</v>
      </c>
    </row>
    <row r="26989" spans="1:12">
      <c r="A26989" t="e">
        <f ca="1">E00251528958621</f>
        <v>#NAME?</v>
      </c>
      <c r="B26989">
        <v>295</v>
      </c>
      <c r="C26989" t="s">
        <v>435</v>
      </c>
      <c r="D26989" s="1">
        <v>42706</v>
      </c>
      <c r="F26989">
        <v>1</v>
      </c>
      <c r="G26989">
        <v>25000</v>
      </c>
      <c r="H26989" t="s">
        <v>178</v>
      </c>
      <c r="J26989" t="s">
        <v>14</v>
      </c>
      <c r="K26989">
        <v>65</v>
      </c>
      <c r="L26989" t="s">
        <v>15</v>
      </c>
    </row>
    <row r="26990" spans="1:12">
      <c r="A26990" t="e">
        <f ca="1">E00251528958621</f>
        <v>#NAME?</v>
      </c>
      <c r="B26990">
        <v>295</v>
      </c>
      <c r="C26990" t="s">
        <v>435</v>
      </c>
      <c r="D26990" s="1">
        <v>42720</v>
      </c>
      <c r="F26990">
        <v>2</v>
      </c>
      <c r="G26990">
        <v>25000</v>
      </c>
      <c r="H26990" t="s">
        <v>178</v>
      </c>
      <c r="J26990" t="s">
        <v>14</v>
      </c>
      <c r="K26990">
        <v>65</v>
      </c>
      <c r="L26990" t="s">
        <v>15</v>
      </c>
    </row>
    <row r="26991" spans="1:12">
      <c r="A26991" t="e">
        <f ca="1">E00251528958621</f>
        <v>#NAME?</v>
      </c>
      <c r="B26991">
        <v>295</v>
      </c>
      <c r="C26991" t="s">
        <v>435</v>
      </c>
      <c r="D26991" s="1">
        <v>42849</v>
      </c>
      <c r="F26991">
        <v>2</v>
      </c>
      <c r="G26991">
        <v>2722</v>
      </c>
      <c r="H26991" t="s">
        <v>339</v>
      </c>
      <c r="J26991" t="s">
        <v>14</v>
      </c>
      <c r="K26991">
        <v>65</v>
      </c>
      <c r="L26991" t="s">
        <v>15</v>
      </c>
    </row>
    <row r="26992" spans="1:12">
      <c r="A26992" t="e">
        <f ca="1">E00251528958621</f>
        <v>#NAME?</v>
      </c>
      <c r="B26992">
        <v>295</v>
      </c>
      <c r="C26992" t="s">
        <v>435</v>
      </c>
      <c r="D26992" s="1">
        <v>42913</v>
      </c>
      <c r="F26992">
        <v>2</v>
      </c>
      <c r="G26992">
        <v>462</v>
      </c>
      <c r="H26992" t="s">
        <v>288</v>
      </c>
      <c r="J26992" t="s">
        <v>14</v>
      </c>
      <c r="K26992">
        <v>65</v>
      </c>
      <c r="L26992" t="s">
        <v>15</v>
      </c>
    </row>
    <row r="26993" spans="1:12">
      <c r="A26993" t="e">
        <f ca="1">E00251424802621</f>
        <v>#NAME?</v>
      </c>
      <c r="B26993">
        <v>115</v>
      </c>
      <c r="C26993" t="s">
        <v>455</v>
      </c>
      <c r="D26993" s="1">
        <v>42086</v>
      </c>
      <c r="F26993">
        <v>2</v>
      </c>
      <c r="G26993">
        <v>27800</v>
      </c>
      <c r="H26993" t="s">
        <v>145</v>
      </c>
      <c r="J26993" t="s">
        <v>14</v>
      </c>
      <c r="K26993">
        <v>48</v>
      </c>
      <c r="L26993" t="s">
        <v>15</v>
      </c>
    </row>
    <row r="26994" spans="1:12">
      <c r="A26994" t="e">
        <f ca="1">E00251424802621</f>
        <v>#NAME?</v>
      </c>
      <c r="B26994">
        <v>115</v>
      </c>
      <c r="C26994" t="s">
        <v>455</v>
      </c>
      <c r="D26994" s="1">
        <v>43089</v>
      </c>
      <c r="F26994">
        <v>2</v>
      </c>
      <c r="G26994">
        <v>29620</v>
      </c>
      <c r="H26994" t="s">
        <v>460</v>
      </c>
      <c r="J26994" t="s">
        <v>14</v>
      </c>
      <c r="K26994">
        <v>51</v>
      </c>
      <c r="L26994" t="s">
        <v>15</v>
      </c>
    </row>
    <row r="26995" spans="1:12">
      <c r="A26995" t="e">
        <f ca="1">E00251432209721</f>
        <v>#NAME?</v>
      </c>
      <c r="B26995">
        <v>489</v>
      </c>
      <c r="C26995" t="s">
        <v>100</v>
      </c>
      <c r="D26995" s="1">
        <v>42272</v>
      </c>
      <c r="F26995">
        <v>1</v>
      </c>
      <c r="G26995">
        <v>27800</v>
      </c>
      <c r="H26995" t="s">
        <v>145</v>
      </c>
      <c r="J26995" t="s">
        <v>14</v>
      </c>
      <c r="K26995">
        <v>42</v>
      </c>
      <c r="L26995" t="s">
        <v>15</v>
      </c>
    </row>
    <row r="26996" spans="1:12">
      <c r="A26996" t="e">
        <f ca="1">E00251432209721</f>
        <v>#NAME?</v>
      </c>
      <c r="B26996">
        <v>6046</v>
      </c>
      <c r="C26996" t="s">
        <v>98</v>
      </c>
      <c r="D26996" s="1">
        <v>42706</v>
      </c>
      <c r="F26996">
        <v>1</v>
      </c>
      <c r="G26996">
        <v>78902</v>
      </c>
      <c r="H26996" t="s">
        <v>1633</v>
      </c>
      <c r="I26996" t="s">
        <v>56</v>
      </c>
      <c r="J26996" t="s">
        <v>57</v>
      </c>
      <c r="K26996">
        <v>44</v>
      </c>
      <c r="L26996" t="s">
        <v>22</v>
      </c>
    </row>
    <row r="26997" spans="1:12">
      <c r="A26997" t="e">
        <f t="shared" ref="A26997:A27002" ca="1" si="245">E00251424802621</f>
        <v>#NAME?</v>
      </c>
      <c r="B26997">
        <v>115</v>
      </c>
      <c r="C26997" t="s">
        <v>455</v>
      </c>
      <c r="D26997" s="1">
        <v>41837</v>
      </c>
      <c r="F26997">
        <v>2</v>
      </c>
      <c r="G26997">
        <v>25000</v>
      </c>
      <c r="H26997" t="s">
        <v>178</v>
      </c>
      <c r="J26997" t="s">
        <v>14</v>
      </c>
      <c r="K26997">
        <v>48</v>
      </c>
      <c r="L26997" t="s">
        <v>15</v>
      </c>
    </row>
    <row r="26998" spans="1:12">
      <c r="A26998" t="e">
        <f t="shared" ca="1" si="245"/>
        <v>#NAME?</v>
      </c>
      <c r="B26998">
        <v>115</v>
      </c>
      <c r="C26998" t="s">
        <v>455</v>
      </c>
      <c r="D26998" s="1">
        <v>42492</v>
      </c>
      <c r="F26998">
        <v>2</v>
      </c>
      <c r="G26998">
        <v>4019</v>
      </c>
      <c r="H26998" t="s">
        <v>26</v>
      </c>
      <c r="J26998" t="s">
        <v>14</v>
      </c>
      <c r="K26998">
        <v>49</v>
      </c>
      <c r="L26998" t="s">
        <v>15</v>
      </c>
    </row>
    <row r="26999" spans="1:12">
      <c r="A26999" t="e">
        <f t="shared" ca="1" si="245"/>
        <v>#NAME?</v>
      </c>
      <c r="B26999">
        <v>115</v>
      </c>
      <c r="C26999" t="s">
        <v>455</v>
      </c>
      <c r="D26999" s="1">
        <v>42816</v>
      </c>
      <c r="F26999">
        <v>4</v>
      </c>
      <c r="G26999">
        <v>78057</v>
      </c>
      <c r="H26999" t="s">
        <v>140</v>
      </c>
      <c r="J26999" t="s">
        <v>14</v>
      </c>
      <c r="K26999">
        <v>50</v>
      </c>
      <c r="L26999" t="s">
        <v>22</v>
      </c>
    </row>
    <row r="27000" spans="1:12">
      <c r="A27000" t="e">
        <f t="shared" ca="1" si="245"/>
        <v>#NAME?</v>
      </c>
      <c r="B27000">
        <v>115</v>
      </c>
      <c r="C27000" t="s">
        <v>455</v>
      </c>
      <c r="D27000" s="1">
        <v>42872</v>
      </c>
      <c r="F27000">
        <v>4</v>
      </c>
      <c r="G27000">
        <v>4019</v>
      </c>
      <c r="H27000" t="s">
        <v>26</v>
      </c>
      <c r="J27000" t="s">
        <v>14</v>
      </c>
      <c r="K27000">
        <v>51</v>
      </c>
      <c r="L27000" t="s">
        <v>15</v>
      </c>
    </row>
    <row r="27001" spans="1:12">
      <c r="A27001" t="e">
        <f t="shared" ca="1" si="245"/>
        <v>#NAME?</v>
      </c>
      <c r="B27001">
        <v>115</v>
      </c>
      <c r="C27001" t="s">
        <v>455</v>
      </c>
      <c r="D27001" s="1">
        <v>42880</v>
      </c>
      <c r="F27001">
        <v>3</v>
      </c>
      <c r="G27001">
        <v>25000</v>
      </c>
      <c r="H27001" t="s">
        <v>178</v>
      </c>
      <c r="J27001" t="s">
        <v>14</v>
      </c>
      <c r="K27001">
        <v>51</v>
      </c>
      <c r="L27001" t="s">
        <v>15</v>
      </c>
    </row>
    <row r="27002" spans="1:12">
      <c r="A27002" t="e">
        <f t="shared" ca="1" si="245"/>
        <v>#NAME?</v>
      </c>
      <c r="B27002">
        <v>115</v>
      </c>
      <c r="C27002" t="s">
        <v>455</v>
      </c>
      <c r="D27002" s="1">
        <v>42965</v>
      </c>
      <c r="F27002">
        <v>4</v>
      </c>
      <c r="G27002">
        <v>4019</v>
      </c>
      <c r="H27002" t="s">
        <v>26</v>
      </c>
      <c r="J27002" t="s">
        <v>14</v>
      </c>
      <c r="K27002">
        <v>51</v>
      </c>
      <c r="L27002" t="s">
        <v>15</v>
      </c>
    </row>
    <row r="27003" spans="1:12">
      <c r="A27003" t="e">
        <f ca="1">E00251528958621</f>
        <v>#NAME?</v>
      </c>
      <c r="B27003">
        <v>295</v>
      </c>
      <c r="C27003" t="s">
        <v>435</v>
      </c>
      <c r="D27003" s="1">
        <v>42079</v>
      </c>
      <c r="F27003">
        <v>4</v>
      </c>
      <c r="G27003">
        <v>460</v>
      </c>
      <c r="H27003" t="s">
        <v>16</v>
      </c>
      <c r="J27003" t="s">
        <v>14</v>
      </c>
      <c r="K27003">
        <v>63</v>
      </c>
      <c r="L27003" t="s">
        <v>15</v>
      </c>
    </row>
    <row r="27004" spans="1:12">
      <c r="A27004" t="e">
        <f ca="1">E00251528958621</f>
        <v>#NAME?</v>
      </c>
      <c r="B27004">
        <v>295</v>
      </c>
      <c r="C27004" t="s">
        <v>435</v>
      </c>
      <c r="D27004" s="1">
        <v>42706</v>
      </c>
      <c r="F27004">
        <v>2</v>
      </c>
      <c r="G27004">
        <v>2722</v>
      </c>
      <c r="H27004" t="s">
        <v>339</v>
      </c>
      <c r="J27004" t="s">
        <v>14</v>
      </c>
      <c r="K27004">
        <v>65</v>
      </c>
      <c r="L27004" t="s">
        <v>15</v>
      </c>
    </row>
    <row r="27005" spans="1:12">
      <c r="A27005" t="e">
        <f ca="1">E00251513343121</f>
        <v>#NAME?</v>
      </c>
      <c r="B27005">
        <v>470</v>
      </c>
      <c r="C27005" t="s">
        <v>457</v>
      </c>
      <c r="D27005" s="1">
        <v>42047</v>
      </c>
      <c r="F27005">
        <v>3</v>
      </c>
      <c r="G27005">
        <v>2448</v>
      </c>
      <c r="H27005" t="s">
        <v>19</v>
      </c>
      <c r="J27005" t="s">
        <v>14</v>
      </c>
      <c r="K27005">
        <v>58</v>
      </c>
      <c r="L27005" t="s">
        <v>15</v>
      </c>
    </row>
    <row r="27006" spans="1:12">
      <c r="A27006" t="e">
        <f ca="1">E00251424802621</f>
        <v>#NAME?</v>
      </c>
      <c r="B27006">
        <v>115</v>
      </c>
      <c r="C27006" t="s">
        <v>455</v>
      </c>
      <c r="D27006" s="1">
        <v>42895</v>
      </c>
      <c r="F27006">
        <v>5</v>
      </c>
      <c r="G27006">
        <v>27800</v>
      </c>
      <c r="H27006" t="s">
        <v>145</v>
      </c>
      <c r="J27006" t="s">
        <v>14</v>
      </c>
      <c r="K27006">
        <v>51</v>
      </c>
      <c r="L27006" t="s">
        <v>15</v>
      </c>
    </row>
    <row r="27007" spans="1:12">
      <c r="A27007" t="e">
        <f ca="1">E00251424802621</f>
        <v>#NAME?</v>
      </c>
      <c r="B27007">
        <v>4941</v>
      </c>
      <c r="C27007" t="s">
        <v>357</v>
      </c>
      <c r="D27007" s="1">
        <v>43100</v>
      </c>
      <c r="F27007">
        <v>3</v>
      </c>
      <c r="G27007">
        <v>25000</v>
      </c>
      <c r="H27007" t="s">
        <v>178</v>
      </c>
      <c r="J27007" t="s">
        <v>14</v>
      </c>
      <c r="K27007">
        <v>51</v>
      </c>
      <c r="L27007" t="s">
        <v>15</v>
      </c>
    </row>
    <row r="27008" spans="1:12">
      <c r="A27008" t="e">
        <f ca="1">E00251424802621</f>
        <v>#NAME?</v>
      </c>
      <c r="B27008">
        <v>115</v>
      </c>
      <c r="C27008" t="s">
        <v>455</v>
      </c>
      <c r="D27008" s="1">
        <v>42983</v>
      </c>
      <c r="F27008">
        <v>6</v>
      </c>
      <c r="G27008">
        <v>25000</v>
      </c>
      <c r="H27008" t="s">
        <v>178</v>
      </c>
      <c r="J27008" t="s">
        <v>14</v>
      </c>
      <c r="K27008">
        <v>51</v>
      </c>
      <c r="L27008" t="s">
        <v>15</v>
      </c>
    </row>
    <row r="27009" spans="1:12">
      <c r="A27009" t="e">
        <f ca="1">E00251424802621</f>
        <v>#NAME?</v>
      </c>
      <c r="B27009">
        <v>115</v>
      </c>
      <c r="C27009" t="s">
        <v>455</v>
      </c>
      <c r="D27009" s="1">
        <v>43097</v>
      </c>
      <c r="F27009">
        <v>5</v>
      </c>
      <c r="G27009">
        <v>4019</v>
      </c>
      <c r="H27009" t="s">
        <v>26</v>
      </c>
      <c r="J27009" t="s">
        <v>14</v>
      </c>
      <c r="K27009">
        <v>51</v>
      </c>
      <c r="L27009" t="s">
        <v>15</v>
      </c>
    </row>
    <row r="27010" spans="1:12">
      <c r="A27010" t="e">
        <f ca="1">E00251528958621</f>
        <v>#NAME?</v>
      </c>
      <c r="B27010">
        <v>295</v>
      </c>
      <c r="C27010" t="s">
        <v>435</v>
      </c>
      <c r="D27010" s="1">
        <v>42922</v>
      </c>
      <c r="F27010">
        <v>5</v>
      </c>
      <c r="G27010">
        <v>53081</v>
      </c>
      <c r="H27010" t="s">
        <v>456</v>
      </c>
      <c r="J27010" t="s">
        <v>14</v>
      </c>
      <c r="K27010">
        <v>65</v>
      </c>
      <c r="L27010" t="s">
        <v>15</v>
      </c>
    </row>
    <row r="27011" spans="1:12">
      <c r="A27011" t="e">
        <f ca="1">E00251528958621</f>
        <v>#NAME?</v>
      </c>
      <c r="B27011">
        <v>296</v>
      </c>
      <c r="C27011" t="s">
        <v>119</v>
      </c>
      <c r="D27011" s="1">
        <v>41477</v>
      </c>
      <c r="F27011">
        <v>2</v>
      </c>
      <c r="G27011">
        <v>3699</v>
      </c>
      <c r="H27011" t="s">
        <v>149</v>
      </c>
      <c r="J27011" t="s">
        <v>14</v>
      </c>
      <c r="K27011">
        <v>61</v>
      </c>
      <c r="L27011" t="s">
        <v>15</v>
      </c>
    </row>
    <row r="27012" spans="1:12">
      <c r="A27012" t="e">
        <f ca="1">E00251528958621</f>
        <v>#NAME?</v>
      </c>
      <c r="B27012">
        <v>296</v>
      </c>
      <c r="C27012" t="s">
        <v>119</v>
      </c>
      <c r="D27012" s="1">
        <v>41751</v>
      </c>
      <c r="F27012">
        <v>1</v>
      </c>
      <c r="G27012">
        <v>25000</v>
      </c>
      <c r="H27012" t="s">
        <v>178</v>
      </c>
      <c r="J27012" t="s">
        <v>14</v>
      </c>
      <c r="K27012">
        <v>62</v>
      </c>
      <c r="L27012" t="s">
        <v>15</v>
      </c>
    </row>
    <row r="27013" spans="1:12">
      <c r="A27013" t="e">
        <f ca="1">E00251528958621</f>
        <v>#NAME?</v>
      </c>
      <c r="B27013">
        <v>296</v>
      </c>
      <c r="C27013" t="s">
        <v>119</v>
      </c>
      <c r="D27013" s="1">
        <v>41751</v>
      </c>
      <c r="F27013">
        <v>1</v>
      </c>
      <c r="G27013">
        <v>4660</v>
      </c>
      <c r="H27013" t="s">
        <v>215</v>
      </c>
      <c r="J27013" t="s">
        <v>14</v>
      </c>
      <c r="K27013">
        <v>62</v>
      </c>
      <c r="L27013" t="s">
        <v>15</v>
      </c>
    </row>
    <row r="27014" spans="1:12">
      <c r="A27014" t="e">
        <f ca="1">E00251616253621</f>
        <v>#NAME?</v>
      </c>
      <c r="B27014">
        <v>486</v>
      </c>
      <c r="C27014" t="s">
        <v>340</v>
      </c>
      <c r="D27014" s="1">
        <v>41738</v>
      </c>
      <c r="F27014">
        <v>1</v>
      </c>
      <c r="G27014">
        <v>4557</v>
      </c>
      <c r="H27014" t="s">
        <v>1275</v>
      </c>
      <c r="J27014" t="s">
        <v>14</v>
      </c>
      <c r="K27014">
        <v>43</v>
      </c>
      <c r="L27014" t="s">
        <v>15</v>
      </c>
    </row>
    <row r="27015" spans="1:12">
      <c r="A27015" t="e">
        <f ca="1">E00251528958621</f>
        <v>#NAME?</v>
      </c>
      <c r="B27015">
        <v>296</v>
      </c>
      <c r="C27015" t="s">
        <v>119</v>
      </c>
      <c r="D27015" s="1">
        <v>41320</v>
      </c>
      <c r="F27015">
        <v>1</v>
      </c>
      <c r="G27015">
        <v>7242</v>
      </c>
      <c r="H27015" t="s">
        <v>93</v>
      </c>
      <c r="J27015" t="s">
        <v>14</v>
      </c>
      <c r="K27015">
        <v>61</v>
      </c>
      <c r="L27015" t="s">
        <v>15</v>
      </c>
    </row>
    <row r="27016" spans="1:12">
      <c r="A27016" t="e">
        <f ca="1">E00251528958621</f>
        <v>#NAME?</v>
      </c>
      <c r="B27016">
        <v>296</v>
      </c>
      <c r="C27016" t="s">
        <v>119</v>
      </c>
      <c r="D27016" s="1">
        <v>41394</v>
      </c>
      <c r="F27016">
        <v>1</v>
      </c>
      <c r="G27016">
        <v>25000</v>
      </c>
      <c r="H27016" t="s">
        <v>178</v>
      </c>
      <c r="J27016" t="s">
        <v>14</v>
      </c>
      <c r="K27016">
        <v>61</v>
      </c>
      <c r="L27016" t="s">
        <v>15</v>
      </c>
    </row>
    <row r="27017" spans="1:12">
      <c r="A27017" t="e">
        <f ca="1">E00251439955221</f>
        <v>#NAME?</v>
      </c>
      <c r="B27017">
        <v>438</v>
      </c>
      <c r="C27017" t="s">
        <v>474</v>
      </c>
      <c r="D27017" s="1">
        <v>42558</v>
      </c>
      <c r="F27017">
        <v>2</v>
      </c>
      <c r="G27017">
        <v>34690</v>
      </c>
      <c r="H27017" t="s">
        <v>118</v>
      </c>
      <c r="J27017" t="s">
        <v>14</v>
      </c>
      <c r="K27017">
        <v>52</v>
      </c>
      <c r="L27017" t="s">
        <v>15</v>
      </c>
    </row>
    <row r="27018" spans="1:12">
      <c r="A27018" t="e">
        <f ca="1">E00251528958621</f>
        <v>#NAME?</v>
      </c>
      <c r="B27018">
        <v>296</v>
      </c>
      <c r="C27018" t="s">
        <v>119</v>
      </c>
      <c r="D27018" s="1">
        <v>41394</v>
      </c>
      <c r="F27018">
        <v>4</v>
      </c>
      <c r="G27018">
        <v>4019</v>
      </c>
      <c r="H27018" t="s">
        <v>26</v>
      </c>
      <c r="J27018" t="s">
        <v>14</v>
      </c>
      <c r="K27018">
        <v>61</v>
      </c>
      <c r="L27018" t="s">
        <v>15</v>
      </c>
    </row>
    <row r="27019" spans="1:12">
      <c r="A27019" t="e">
        <f ca="1">E00251528958621</f>
        <v>#NAME?</v>
      </c>
      <c r="B27019">
        <v>296</v>
      </c>
      <c r="C27019" t="s">
        <v>119</v>
      </c>
      <c r="D27019" s="1">
        <v>41715</v>
      </c>
      <c r="F27019">
        <v>1</v>
      </c>
      <c r="G27019">
        <v>25000</v>
      </c>
      <c r="H27019" t="s">
        <v>178</v>
      </c>
      <c r="J27019" t="s">
        <v>14</v>
      </c>
      <c r="K27019">
        <v>62</v>
      </c>
      <c r="L27019" t="s">
        <v>15</v>
      </c>
    </row>
    <row r="27020" spans="1:12">
      <c r="A27020" t="e">
        <f ca="1">E00251616253621</f>
        <v>#NAME?</v>
      </c>
      <c r="B27020">
        <v>486</v>
      </c>
      <c r="C27020" t="s">
        <v>340</v>
      </c>
      <c r="D27020" s="1">
        <v>42772</v>
      </c>
      <c r="F27020">
        <v>2</v>
      </c>
      <c r="G27020">
        <v>7231</v>
      </c>
      <c r="H27020" t="s">
        <v>128</v>
      </c>
      <c r="J27020" t="s">
        <v>14</v>
      </c>
      <c r="K27020">
        <v>45</v>
      </c>
      <c r="L27020" t="s">
        <v>15</v>
      </c>
    </row>
    <row r="27021" spans="1:12">
      <c r="A27021" t="e">
        <f ca="1">E00251616253621</f>
        <v>#NAME?</v>
      </c>
      <c r="B27021">
        <v>863</v>
      </c>
      <c r="C27021" t="s">
        <v>890</v>
      </c>
      <c r="D27021" s="1">
        <v>40627</v>
      </c>
      <c r="F27021">
        <v>1</v>
      </c>
      <c r="G27021">
        <v>30750</v>
      </c>
      <c r="H27021" t="s">
        <v>1073</v>
      </c>
      <c r="J27021" t="s">
        <v>272</v>
      </c>
      <c r="K27021">
        <v>40</v>
      </c>
      <c r="L27021" t="s">
        <v>15</v>
      </c>
    </row>
    <row r="27022" spans="1:12">
      <c r="A27022" t="e">
        <f ca="1">E00251528958621</f>
        <v>#NAME?</v>
      </c>
      <c r="B27022">
        <v>296</v>
      </c>
      <c r="C27022" t="s">
        <v>119</v>
      </c>
      <c r="D27022" s="1">
        <v>41800</v>
      </c>
      <c r="F27022">
        <v>1</v>
      </c>
      <c r="G27022">
        <v>71690</v>
      </c>
      <c r="H27022" t="s">
        <v>410</v>
      </c>
      <c r="J27022" t="s">
        <v>14</v>
      </c>
      <c r="K27022">
        <v>62</v>
      </c>
      <c r="L27022" t="s">
        <v>15</v>
      </c>
    </row>
    <row r="27023" spans="1:12">
      <c r="A27023" t="e">
        <f ca="1">E00251528958621</f>
        <v>#NAME?</v>
      </c>
      <c r="B27023">
        <v>296</v>
      </c>
      <c r="C27023" t="s">
        <v>119</v>
      </c>
      <c r="D27023" s="1">
        <v>41821</v>
      </c>
      <c r="F27023">
        <v>1</v>
      </c>
      <c r="G27023">
        <v>6809</v>
      </c>
      <c r="H27023" t="s">
        <v>790</v>
      </c>
      <c r="J27023" t="s">
        <v>14</v>
      </c>
      <c r="K27023">
        <v>62</v>
      </c>
      <c r="L27023" t="s">
        <v>15</v>
      </c>
    </row>
    <row r="27024" spans="1:12">
      <c r="A27024" t="e">
        <f ca="1">E00251528958621</f>
        <v>#NAME?</v>
      </c>
      <c r="B27024">
        <v>295</v>
      </c>
      <c r="C27024" t="s">
        <v>435</v>
      </c>
      <c r="D27024" s="1">
        <v>42149</v>
      </c>
      <c r="F27024">
        <v>3</v>
      </c>
      <c r="G27024">
        <v>4019</v>
      </c>
      <c r="H27024" t="s">
        <v>26</v>
      </c>
      <c r="J27024" t="s">
        <v>14</v>
      </c>
      <c r="K27024">
        <v>63</v>
      </c>
      <c r="L27024" t="s">
        <v>15</v>
      </c>
    </row>
    <row r="27025" spans="1:12">
      <c r="A27025" t="e">
        <f ca="1">E00251513343121</f>
        <v>#NAME?</v>
      </c>
      <c r="B27025">
        <v>470</v>
      </c>
      <c r="C27025" t="s">
        <v>457</v>
      </c>
      <c r="D27025" s="1">
        <v>41991</v>
      </c>
      <c r="F27025">
        <v>2</v>
      </c>
      <c r="G27025">
        <v>2459</v>
      </c>
      <c r="H27025" t="s">
        <v>472</v>
      </c>
      <c r="J27025" t="s">
        <v>14</v>
      </c>
      <c r="K27025">
        <v>58</v>
      </c>
      <c r="L27025" t="s">
        <v>15</v>
      </c>
    </row>
    <row r="27026" spans="1:12">
      <c r="A27026" t="e">
        <f ca="1">E00251518891821</f>
        <v>#NAME?</v>
      </c>
      <c r="B27026">
        <v>294</v>
      </c>
      <c r="C27026" t="s">
        <v>61</v>
      </c>
      <c r="D27026" s="1">
        <v>41843</v>
      </c>
      <c r="F27026">
        <v>5</v>
      </c>
      <c r="G27026">
        <v>7811</v>
      </c>
      <c r="H27026" t="s">
        <v>878</v>
      </c>
      <c r="J27026" t="s">
        <v>14</v>
      </c>
      <c r="K27026">
        <v>47</v>
      </c>
      <c r="L27026" t="s">
        <v>22</v>
      </c>
    </row>
    <row r="27027" spans="1:12">
      <c r="A27027" t="e">
        <f ca="1">E00251513343121</f>
        <v>#NAME?</v>
      </c>
      <c r="B27027">
        <v>470</v>
      </c>
      <c r="C27027" t="s">
        <v>457</v>
      </c>
      <c r="D27027" s="1">
        <v>42313</v>
      </c>
      <c r="F27027">
        <v>1</v>
      </c>
      <c r="G27027">
        <v>7291</v>
      </c>
      <c r="H27027" t="s">
        <v>163</v>
      </c>
      <c r="J27027" t="s">
        <v>14</v>
      </c>
      <c r="K27027">
        <v>59</v>
      </c>
      <c r="L27027" t="s">
        <v>15</v>
      </c>
    </row>
    <row r="27028" spans="1:12">
      <c r="A27028" t="e">
        <f ca="1">E00251510213921</f>
        <v>#NAME?</v>
      </c>
      <c r="B27028">
        <v>165</v>
      </c>
      <c r="C27028" t="s">
        <v>461</v>
      </c>
      <c r="D27028" s="1">
        <v>42541</v>
      </c>
      <c r="F27028">
        <v>1</v>
      </c>
      <c r="G27028">
        <v>70901</v>
      </c>
      <c r="H27028" t="s">
        <v>1300</v>
      </c>
      <c r="J27028" t="s">
        <v>14</v>
      </c>
      <c r="K27028">
        <v>56</v>
      </c>
      <c r="L27028" t="s">
        <v>15</v>
      </c>
    </row>
    <row r="27029" spans="1:12">
      <c r="A27029" t="e">
        <f ca="1">E00251510213921</f>
        <v>#NAME?</v>
      </c>
      <c r="B27029">
        <v>165</v>
      </c>
      <c r="C27029" t="s">
        <v>461</v>
      </c>
      <c r="D27029" s="1">
        <v>41190</v>
      </c>
      <c r="F27029">
        <v>6</v>
      </c>
      <c r="G27029">
        <v>6258</v>
      </c>
      <c r="H27029" t="s">
        <v>1634</v>
      </c>
      <c r="J27029" t="s">
        <v>14</v>
      </c>
      <c r="K27029">
        <v>52</v>
      </c>
      <c r="L27029" t="s">
        <v>15</v>
      </c>
    </row>
    <row r="27030" spans="1:12">
      <c r="A27030" t="e">
        <f ca="1">E00251510213921</f>
        <v>#NAME?</v>
      </c>
      <c r="B27030">
        <v>165</v>
      </c>
      <c r="C27030" t="s">
        <v>461</v>
      </c>
      <c r="D27030" s="1">
        <v>41590</v>
      </c>
      <c r="F27030">
        <v>2</v>
      </c>
      <c r="G27030">
        <v>78651</v>
      </c>
      <c r="H27030" t="s">
        <v>958</v>
      </c>
      <c r="J27030" t="s">
        <v>14</v>
      </c>
      <c r="K27030">
        <v>54</v>
      </c>
      <c r="L27030" t="s">
        <v>22</v>
      </c>
    </row>
    <row r="27031" spans="1:12">
      <c r="A27031" t="e">
        <f ca="1">E00251510213921</f>
        <v>#NAME?</v>
      </c>
      <c r="B27031">
        <v>165</v>
      </c>
      <c r="C27031" t="s">
        <v>461</v>
      </c>
      <c r="D27031" s="1">
        <v>42541</v>
      </c>
      <c r="F27031">
        <v>3</v>
      </c>
      <c r="G27031">
        <v>4019</v>
      </c>
      <c r="H27031" t="s">
        <v>26</v>
      </c>
      <c r="J27031" t="s">
        <v>14</v>
      </c>
      <c r="K27031">
        <v>56</v>
      </c>
      <c r="L27031" t="s">
        <v>15</v>
      </c>
    </row>
    <row r="27032" spans="1:12">
      <c r="A27032" t="e">
        <f ca="1">E00251617695721</f>
        <v>#NAME?</v>
      </c>
      <c r="B27032">
        <v>495</v>
      </c>
      <c r="C27032" t="s">
        <v>347</v>
      </c>
      <c r="D27032" s="1">
        <v>41849</v>
      </c>
      <c r="F27032">
        <v>1</v>
      </c>
      <c r="G27032">
        <v>4019</v>
      </c>
      <c r="H27032" t="s">
        <v>26</v>
      </c>
      <c r="J27032" t="s">
        <v>14</v>
      </c>
      <c r="K27032">
        <v>64</v>
      </c>
      <c r="L27032" t="s">
        <v>15</v>
      </c>
    </row>
    <row r="27033" spans="1:12">
      <c r="A27033" t="e">
        <f ca="1">E00251510213921</f>
        <v>#NAME?</v>
      </c>
      <c r="B27033">
        <v>4893</v>
      </c>
      <c r="C27033" t="s">
        <v>426</v>
      </c>
      <c r="D27033" s="1">
        <v>42314</v>
      </c>
      <c r="F27033">
        <v>2</v>
      </c>
      <c r="G27033">
        <v>4019</v>
      </c>
      <c r="H27033" t="s">
        <v>26</v>
      </c>
      <c r="I27033" t="s">
        <v>148</v>
      </c>
      <c r="J27033" t="s">
        <v>57</v>
      </c>
      <c r="K27033">
        <v>56</v>
      </c>
      <c r="L27033" t="s">
        <v>15</v>
      </c>
    </row>
    <row r="27034" spans="1:12">
      <c r="A27034" t="e">
        <f ca="1">E00251513343121</f>
        <v>#NAME?</v>
      </c>
      <c r="B27034">
        <v>470</v>
      </c>
      <c r="C27034" t="s">
        <v>457</v>
      </c>
      <c r="D27034" s="1">
        <v>42527</v>
      </c>
      <c r="F27034">
        <v>3</v>
      </c>
      <c r="G27034">
        <v>2721</v>
      </c>
      <c r="H27034" t="s">
        <v>465</v>
      </c>
      <c r="J27034" t="s">
        <v>14</v>
      </c>
      <c r="K27034">
        <v>60</v>
      </c>
      <c r="L27034" t="s">
        <v>15</v>
      </c>
    </row>
    <row r="27035" spans="1:12">
      <c r="A27035" t="e">
        <f ca="1">E00251510213921</f>
        <v>#NAME?</v>
      </c>
      <c r="B27035">
        <v>165</v>
      </c>
      <c r="C27035" t="s">
        <v>461</v>
      </c>
      <c r="D27035" s="1">
        <v>42149</v>
      </c>
      <c r="F27035">
        <v>3</v>
      </c>
      <c r="G27035">
        <v>4019</v>
      </c>
      <c r="H27035" t="s">
        <v>26</v>
      </c>
      <c r="J27035" t="s">
        <v>14</v>
      </c>
      <c r="K27035">
        <v>55</v>
      </c>
      <c r="L27035" t="s">
        <v>15</v>
      </c>
    </row>
    <row r="27036" spans="1:12">
      <c r="A27036" t="e">
        <f ca="1">E00251518891821</f>
        <v>#NAME?</v>
      </c>
      <c r="B27036">
        <v>294</v>
      </c>
      <c r="C27036" t="s">
        <v>61</v>
      </c>
      <c r="D27036" s="1">
        <v>41288</v>
      </c>
      <c r="F27036">
        <v>3</v>
      </c>
      <c r="G27036">
        <v>7262</v>
      </c>
      <c r="H27036" t="s">
        <v>198</v>
      </c>
      <c r="J27036" t="s">
        <v>14</v>
      </c>
      <c r="K27036">
        <v>45</v>
      </c>
      <c r="L27036" t="s">
        <v>15</v>
      </c>
    </row>
    <row r="27037" spans="1:12">
      <c r="A27037" t="e">
        <f ca="1">E00251518891821</f>
        <v>#NAME?</v>
      </c>
      <c r="B27037">
        <v>294</v>
      </c>
      <c r="C27037" t="s">
        <v>61</v>
      </c>
      <c r="D27037" s="1">
        <v>41288</v>
      </c>
      <c r="F27037">
        <v>4</v>
      </c>
      <c r="G27037">
        <v>73390</v>
      </c>
      <c r="H27037" t="s">
        <v>66</v>
      </c>
      <c r="J27037" t="s">
        <v>14</v>
      </c>
      <c r="K27037">
        <v>45</v>
      </c>
      <c r="L27037" t="s">
        <v>15</v>
      </c>
    </row>
    <row r="27038" spans="1:12">
      <c r="A27038" t="e">
        <f ca="1">E00251518891821</f>
        <v>#NAME?</v>
      </c>
      <c r="B27038">
        <v>294</v>
      </c>
      <c r="C27038" t="s">
        <v>61</v>
      </c>
      <c r="D27038" s="1">
        <v>41330</v>
      </c>
      <c r="F27038">
        <v>6</v>
      </c>
      <c r="G27038">
        <v>2724</v>
      </c>
      <c r="H27038" t="s">
        <v>73</v>
      </c>
      <c r="J27038" t="s">
        <v>14</v>
      </c>
      <c r="K27038">
        <v>45</v>
      </c>
      <c r="L27038" t="s">
        <v>15</v>
      </c>
    </row>
    <row r="27039" spans="1:12">
      <c r="A27039" t="e">
        <f ca="1">E00251518891821</f>
        <v>#NAME?</v>
      </c>
      <c r="B27039">
        <v>294</v>
      </c>
      <c r="C27039" t="s">
        <v>61</v>
      </c>
      <c r="D27039" s="1">
        <v>41288</v>
      </c>
      <c r="F27039">
        <v>5</v>
      </c>
      <c r="G27039">
        <v>7811</v>
      </c>
      <c r="H27039" t="s">
        <v>878</v>
      </c>
      <c r="J27039" t="s">
        <v>14</v>
      </c>
      <c r="K27039">
        <v>45</v>
      </c>
      <c r="L27039" t="s">
        <v>22</v>
      </c>
    </row>
    <row r="27040" spans="1:12">
      <c r="A27040" t="e">
        <f ca="1">E00251518891821</f>
        <v>#NAME?</v>
      </c>
      <c r="B27040">
        <v>294</v>
      </c>
      <c r="C27040" t="s">
        <v>61</v>
      </c>
      <c r="D27040" s="1">
        <v>41430</v>
      </c>
      <c r="F27040">
        <v>6</v>
      </c>
      <c r="G27040">
        <v>2724</v>
      </c>
      <c r="H27040" t="s">
        <v>73</v>
      </c>
      <c r="J27040" t="s">
        <v>14</v>
      </c>
      <c r="K27040">
        <v>45</v>
      </c>
      <c r="L27040" t="s">
        <v>15</v>
      </c>
    </row>
    <row r="27041" spans="1:12">
      <c r="A27041" t="e">
        <f ca="1">E00251513343121</f>
        <v>#NAME?</v>
      </c>
      <c r="B27041">
        <v>470</v>
      </c>
      <c r="C27041" t="s">
        <v>457</v>
      </c>
      <c r="D27041" s="1">
        <v>42562</v>
      </c>
      <c r="F27041">
        <v>1</v>
      </c>
      <c r="G27041">
        <v>2750</v>
      </c>
      <c r="H27041" t="s">
        <v>114</v>
      </c>
      <c r="J27041" t="s">
        <v>14</v>
      </c>
      <c r="K27041">
        <v>60</v>
      </c>
      <c r="L27041" t="s">
        <v>15</v>
      </c>
    </row>
    <row r="27042" spans="1:12">
      <c r="A27042" t="e">
        <f ca="1">E00251513343121</f>
        <v>#NAME?</v>
      </c>
      <c r="B27042">
        <v>718</v>
      </c>
      <c r="C27042" t="s">
        <v>32</v>
      </c>
      <c r="D27042" s="1">
        <v>42017</v>
      </c>
      <c r="E27042">
        <v>0</v>
      </c>
      <c r="F27042">
        <v>1</v>
      </c>
      <c r="G27042">
        <v>72764</v>
      </c>
      <c r="H27042" t="s">
        <v>1635</v>
      </c>
      <c r="J27042" t="s">
        <v>34</v>
      </c>
      <c r="K27042">
        <v>58</v>
      </c>
      <c r="L27042" t="s">
        <v>15</v>
      </c>
    </row>
    <row r="27043" spans="1:12">
      <c r="A27043" t="e">
        <f ca="1">E00251513343121</f>
        <v>#NAME?</v>
      </c>
      <c r="B27043">
        <v>470</v>
      </c>
      <c r="C27043" t="s">
        <v>457</v>
      </c>
      <c r="D27043" s="1">
        <v>42080</v>
      </c>
      <c r="F27043">
        <v>2</v>
      </c>
      <c r="G27043">
        <v>2750</v>
      </c>
      <c r="H27043" t="s">
        <v>114</v>
      </c>
      <c r="J27043" t="s">
        <v>14</v>
      </c>
      <c r="K27043">
        <v>58</v>
      </c>
      <c r="L27043" t="s">
        <v>15</v>
      </c>
    </row>
    <row r="27044" spans="1:12">
      <c r="A27044" t="e">
        <f ca="1">E00251513343121</f>
        <v>#NAME?</v>
      </c>
      <c r="B27044">
        <v>470</v>
      </c>
      <c r="C27044" t="s">
        <v>457</v>
      </c>
      <c r="D27044" s="1">
        <v>42661</v>
      </c>
      <c r="F27044">
        <v>4</v>
      </c>
      <c r="G27044">
        <v>2449</v>
      </c>
      <c r="H27044" t="s">
        <v>53</v>
      </c>
      <c r="J27044" t="s">
        <v>14</v>
      </c>
      <c r="K27044">
        <v>60</v>
      </c>
      <c r="L27044" t="s">
        <v>15</v>
      </c>
    </row>
    <row r="27045" spans="1:12">
      <c r="A27045" t="e">
        <f ca="1">E00251513270121</f>
        <v>#NAME?</v>
      </c>
      <c r="B27045">
        <v>482</v>
      </c>
      <c r="C27045" t="s">
        <v>471</v>
      </c>
      <c r="D27045" s="1">
        <v>42804</v>
      </c>
      <c r="F27045">
        <v>2</v>
      </c>
      <c r="G27045">
        <v>4019</v>
      </c>
      <c r="H27045" t="s">
        <v>26</v>
      </c>
      <c r="J27045" t="s">
        <v>14</v>
      </c>
      <c r="K27045">
        <v>47</v>
      </c>
      <c r="L27045" t="s">
        <v>15</v>
      </c>
    </row>
    <row r="27046" spans="1:12">
      <c r="A27046" t="e">
        <f ca="1">E00251439955221</f>
        <v>#NAME?</v>
      </c>
      <c r="B27046">
        <v>438</v>
      </c>
      <c r="C27046" t="s">
        <v>474</v>
      </c>
      <c r="D27046" s="1">
        <v>42142</v>
      </c>
      <c r="F27046">
        <v>1</v>
      </c>
      <c r="G27046">
        <v>4019</v>
      </c>
      <c r="H27046" t="s">
        <v>26</v>
      </c>
      <c r="J27046" t="s">
        <v>14</v>
      </c>
      <c r="K27046">
        <v>51</v>
      </c>
      <c r="L27046" t="s">
        <v>15</v>
      </c>
    </row>
    <row r="27047" spans="1:12">
      <c r="A27047" t="e">
        <f ca="1">E00251439955221</f>
        <v>#NAME?</v>
      </c>
      <c r="B27047">
        <v>438</v>
      </c>
      <c r="C27047" t="s">
        <v>474</v>
      </c>
      <c r="D27047" s="1">
        <v>42198</v>
      </c>
      <c r="F27047">
        <v>3</v>
      </c>
      <c r="G27047">
        <v>4019</v>
      </c>
      <c r="H27047" t="s">
        <v>26</v>
      </c>
      <c r="J27047" t="s">
        <v>14</v>
      </c>
      <c r="K27047">
        <v>52</v>
      </c>
      <c r="L27047" t="s">
        <v>15</v>
      </c>
    </row>
    <row r="27048" spans="1:12">
      <c r="A27048" t="e">
        <f ca="1">E00251513343121</f>
        <v>#NAME?</v>
      </c>
      <c r="B27048">
        <v>470</v>
      </c>
      <c r="C27048" t="s">
        <v>457</v>
      </c>
      <c r="D27048" s="1">
        <v>42527</v>
      </c>
      <c r="F27048">
        <v>1</v>
      </c>
      <c r="G27048">
        <v>2750</v>
      </c>
      <c r="H27048" t="s">
        <v>114</v>
      </c>
      <c r="J27048" t="s">
        <v>14</v>
      </c>
      <c r="K27048">
        <v>60</v>
      </c>
      <c r="L27048" t="s">
        <v>15</v>
      </c>
    </row>
    <row r="27049" spans="1:12">
      <c r="A27049" t="e">
        <f ca="1">E00251513343121</f>
        <v>#NAME?</v>
      </c>
      <c r="B27049">
        <v>470</v>
      </c>
      <c r="C27049" t="s">
        <v>457</v>
      </c>
      <c r="D27049" s="1">
        <v>42760</v>
      </c>
      <c r="F27049">
        <v>6</v>
      </c>
      <c r="G27049">
        <v>2859</v>
      </c>
      <c r="H27049" t="s">
        <v>362</v>
      </c>
      <c r="J27049" t="s">
        <v>14</v>
      </c>
      <c r="K27049">
        <v>60</v>
      </c>
      <c r="L27049" t="s">
        <v>15</v>
      </c>
    </row>
    <row r="27050" spans="1:12">
      <c r="A27050" t="e">
        <f ca="1">E00251432427221</f>
        <v>#NAME?</v>
      </c>
      <c r="B27050">
        <v>6156</v>
      </c>
      <c r="C27050" t="s">
        <v>352</v>
      </c>
      <c r="D27050" s="1">
        <v>42552</v>
      </c>
      <c r="F27050">
        <v>3</v>
      </c>
      <c r="G27050">
        <v>40599</v>
      </c>
      <c r="H27050" t="s">
        <v>475</v>
      </c>
      <c r="J27050" t="s">
        <v>14</v>
      </c>
      <c r="K27050">
        <v>48</v>
      </c>
      <c r="L27050" t="s">
        <v>15</v>
      </c>
    </row>
    <row r="27051" spans="1:12">
      <c r="A27051" t="e">
        <f ca="1">E00251513343121</f>
        <v>#NAME?</v>
      </c>
      <c r="B27051">
        <v>470</v>
      </c>
      <c r="C27051" t="s">
        <v>457</v>
      </c>
      <c r="D27051" s="1">
        <v>42898</v>
      </c>
      <c r="F27051">
        <v>3</v>
      </c>
      <c r="G27051">
        <v>2720</v>
      </c>
      <c r="H27051" t="s">
        <v>65</v>
      </c>
      <c r="J27051" t="s">
        <v>14</v>
      </c>
      <c r="K27051">
        <v>61</v>
      </c>
      <c r="L27051" t="s">
        <v>15</v>
      </c>
    </row>
    <row r="27052" spans="1:12">
      <c r="A27052" t="e">
        <f ca="1">E00251510819821</f>
        <v>#NAME?</v>
      </c>
      <c r="B27052">
        <v>108</v>
      </c>
      <c r="C27052" t="s">
        <v>481</v>
      </c>
      <c r="D27052" s="1">
        <v>42216</v>
      </c>
      <c r="F27052">
        <v>2</v>
      </c>
      <c r="G27052">
        <v>3051</v>
      </c>
      <c r="H27052" t="s">
        <v>13</v>
      </c>
      <c r="J27052" t="s">
        <v>14</v>
      </c>
      <c r="K27052">
        <v>51</v>
      </c>
      <c r="L27052" t="s">
        <v>15</v>
      </c>
    </row>
    <row r="27053" spans="1:12">
      <c r="A27053" t="e">
        <f ca="1">E00251513343121</f>
        <v>#NAME?</v>
      </c>
      <c r="B27053">
        <v>470</v>
      </c>
      <c r="C27053" t="s">
        <v>457</v>
      </c>
      <c r="D27053" s="1">
        <v>42898</v>
      </c>
      <c r="F27053">
        <v>2</v>
      </c>
      <c r="G27053">
        <v>7291</v>
      </c>
      <c r="H27053" t="s">
        <v>163</v>
      </c>
      <c r="J27053" t="s">
        <v>14</v>
      </c>
      <c r="K27053">
        <v>61</v>
      </c>
      <c r="L27053" t="s">
        <v>15</v>
      </c>
    </row>
    <row r="27054" spans="1:12">
      <c r="A27054" t="e">
        <f ca="1">E00251617695721</f>
        <v>#NAME?</v>
      </c>
      <c r="B27054">
        <v>495</v>
      </c>
      <c r="C27054" t="s">
        <v>347</v>
      </c>
      <c r="D27054" s="1">
        <v>42793</v>
      </c>
      <c r="F27054">
        <v>2</v>
      </c>
      <c r="G27054">
        <v>60090</v>
      </c>
      <c r="H27054" t="s">
        <v>181</v>
      </c>
      <c r="J27054" t="s">
        <v>14</v>
      </c>
      <c r="K27054">
        <v>66</v>
      </c>
      <c r="L27054" t="s">
        <v>15</v>
      </c>
    </row>
    <row r="27055" spans="1:12">
      <c r="A27055" t="e">
        <f ca="1">E00251617695721</f>
        <v>#NAME?</v>
      </c>
      <c r="B27055">
        <v>495</v>
      </c>
      <c r="C27055" t="s">
        <v>347</v>
      </c>
      <c r="D27055" s="1">
        <v>42814</v>
      </c>
      <c r="F27055">
        <v>1</v>
      </c>
      <c r="G27055">
        <v>60090</v>
      </c>
      <c r="H27055" t="s">
        <v>181</v>
      </c>
      <c r="J27055" t="s">
        <v>14</v>
      </c>
      <c r="K27055">
        <v>66</v>
      </c>
      <c r="L27055" t="s">
        <v>15</v>
      </c>
    </row>
    <row r="27056" spans="1:12">
      <c r="A27056" t="e">
        <f ca="1">E00251432427221</f>
        <v>#NAME?</v>
      </c>
      <c r="B27056">
        <v>502</v>
      </c>
      <c r="C27056" t="s">
        <v>172</v>
      </c>
      <c r="D27056" s="1">
        <v>41277</v>
      </c>
      <c r="F27056">
        <v>1</v>
      </c>
      <c r="G27056">
        <v>49390</v>
      </c>
      <c r="H27056" t="s">
        <v>59</v>
      </c>
      <c r="J27056" t="s">
        <v>14</v>
      </c>
      <c r="K27056">
        <v>44</v>
      </c>
      <c r="L27056" t="s">
        <v>15</v>
      </c>
    </row>
    <row r="27057" spans="1:12">
      <c r="A27057" t="e">
        <f ca="1">E00251432427221</f>
        <v>#NAME?</v>
      </c>
      <c r="B27057">
        <v>6156</v>
      </c>
      <c r="C27057" t="s">
        <v>352</v>
      </c>
      <c r="D27057" s="1">
        <v>42201</v>
      </c>
      <c r="F27057">
        <v>3</v>
      </c>
      <c r="G27057">
        <v>5533</v>
      </c>
      <c r="H27057" t="s">
        <v>537</v>
      </c>
      <c r="J27057" t="s">
        <v>14</v>
      </c>
      <c r="K27057">
        <v>47</v>
      </c>
      <c r="L27057" t="s">
        <v>15</v>
      </c>
    </row>
    <row r="27058" spans="1:12">
      <c r="A27058" t="e">
        <f ca="1">E00251432427221</f>
        <v>#NAME?</v>
      </c>
      <c r="B27058">
        <v>6156</v>
      </c>
      <c r="C27058" t="s">
        <v>352</v>
      </c>
      <c r="D27058" s="1">
        <v>42404</v>
      </c>
      <c r="F27058">
        <v>2</v>
      </c>
      <c r="G27058">
        <v>49390</v>
      </c>
      <c r="H27058" t="s">
        <v>59</v>
      </c>
      <c r="J27058" t="s">
        <v>14</v>
      </c>
      <c r="K27058">
        <v>47</v>
      </c>
      <c r="L27058" t="s">
        <v>15</v>
      </c>
    </row>
    <row r="27059" spans="1:12">
      <c r="A27059" t="e">
        <f ca="1">E00251617695721</f>
        <v>#NAME?</v>
      </c>
      <c r="B27059">
        <v>495</v>
      </c>
      <c r="C27059" t="s">
        <v>347</v>
      </c>
      <c r="D27059" s="1">
        <v>42793</v>
      </c>
      <c r="F27059">
        <v>3</v>
      </c>
      <c r="G27059">
        <v>4019</v>
      </c>
      <c r="H27059" t="s">
        <v>26</v>
      </c>
      <c r="J27059" t="s">
        <v>14</v>
      </c>
      <c r="K27059">
        <v>66</v>
      </c>
      <c r="L27059" t="s">
        <v>15</v>
      </c>
    </row>
    <row r="27060" spans="1:12">
      <c r="A27060" t="e">
        <f ca="1">E00251432445021</f>
        <v>#NAME?</v>
      </c>
      <c r="B27060">
        <v>481</v>
      </c>
      <c r="C27060" t="s">
        <v>402</v>
      </c>
      <c r="D27060" s="1">
        <v>41172</v>
      </c>
      <c r="F27060">
        <v>1</v>
      </c>
      <c r="G27060">
        <v>46619</v>
      </c>
      <c r="H27060" t="s">
        <v>182</v>
      </c>
      <c r="J27060" t="s">
        <v>14</v>
      </c>
      <c r="K27060">
        <v>42</v>
      </c>
      <c r="L27060" t="s">
        <v>15</v>
      </c>
    </row>
    <row r="27061" spans="1:12">
      <c r="A27061" t="e">
        <f ca="1">E00251432445021</f>
        <v>#NAME?</v>
      </c>
      <c r="B27061">
        <v>481</v>
      </c>
      <c r="C27061" t="s">
        <v>402</v>
      </c>
      <c r="D27061" s="1">
        <v>41894</v>
      </c>
      <c r="F27061">
        <v>1</v>
      </c>
      <c r="G27061">
        <v>5369</v>
      </c>
      <c r="H27061" t="s">
        <v>253</v>
      </c>
      <c r="J27061" t="s">
        <v>14</v>
      </c>
      <c r="K27061">
        <v>44</v>
      </c>
      <c r="L27061" t="s">
        <v>15</v>
      </c>
    </row>
    <row r="27062" spans="1:12">
      <c r="A27062" t="e">
        <f ca="1">E00251432445021</f>
        <v>#NAME?</v>
      </c>
      <c r="B27062">
        <v>481</v>
      </c>
      <c r="C27062" t="s">
        <v>402</v>
      </c>
      <c r="D27062" s="1">
        <v>41894</v>
      </c>
      <c r="F27062">
        <v>3</v>
      </c>
      <c r="G27062">
        <v>7243</v>
      </c>
      <c r="H27062" t="s">
        <v>42</v>
      </c>
      <c r="J27062" t="s">
        <v>14</v>
      </c>
      <c r="K27062">
        <v>44</v>
      </c>
      <c r="L27062" t="s">
        <v>15</v>
      </c>
    </row>
    <row r="27063" spans="1:12">
      <c r="A27063" t="e">
        <f ca="1">E00251432445021</f>
        <v>#NAME?</v>
      </c>
      <c r="B27063">
        <v>481</v>
      </c>
      <c r="C27063" t="s">
        <v>402</v>
      </c>
      <c r="D27063" s="1">
        <v>41894</v>
      </c>
      <c r="F27063">
        <v>4</v>
      </c>
      <c r="G27063">
        <v>73390</v>
      </c>
      <c r="H27063" t="s">
        <v>66</v>
      </c>
      <c r="J27063" t="s">
        <v>14</v>
      </c>
      <c r="K27063">
        <v>44</v>
      </c>
      <c r="L27063" t="s">
        <v>15</v>
      </c>
    </row>
    <row r="27064" spans="1:12">
      <c r="A27064" t="e">
        <f ca="1">E00251439955221</f>
        <v>#NAME?</v>
      </c>
      <c r="B27064">
        <v>438</v>
      </c>
      <c r="C27064" t="s">
        <v>474</v>
      </c>
      <c r="D27064" s="1">
        <v>41900</v>
      </c>
      <c r="F27064">
        <v>1</v>
      </c>
      <c r="G27064">
        <v>4019</v>
      </c>
      <c r="H27064" t="s">
        <v>26</v>
      </c>
      <c r="J27064" t="s">
        <v>14</v>
      </c>
      <c r="K27064">
        <v>51</v>
      </c>
      <c r="L27064" t="s">
        <v>15</v>
      </c>
    </row>
    <row r="27065" spans="1:12">
      <c r="A27065" t="e">
        <f ca="1">E00251617695721</f>
        <v>#NAME?</v>
      </c>
      <c r="B27065">
        <v>495</v>
      </c>
      <c r="C27065" t="s">
        <v>347</v>
      </c>
      <c r="D27065" s="1">
        <v>42765</v>
      </c>
      <c r="F27065">
        <v>3</v>
      </c>
      <c r="G27065">
        <v>60090</v>
      </c>
      <c r="H27065" t="s">
        <v>181</v>
      </c>
      <c r="J27065" t="s">
        <v>14</v>
      </c>
      <c r="K27065">
        <v>66</v>
      </c>
      <c r="L27065" t="s">
        <v>15</v>
      </c>
    </row>
    <row r="27066" spans="1:12">
      <c r="A27066" t="e">
        <f ca="1">E00251617695721</f>
        <v>#NAME?</v>
      </c>
      <c r="B27066">
        <v>495</v>
      </c>
      <c r="C27066" t="s">
        <v>347</v>
      </c>
      <c r="D27066" s="1">
        <v>41190</v>
      </c>
      <c r="F27066">
        <v>1</v>
      </c>
      <c r="G27066">
        <v>4019</v>
      </c>
      <c r="H27066" t="s">
        <v>26</v>
      </c>
      <c r="J27066" t="s">
        <v>14</v>
      </c>
      <c r="K27066">
        <v>62</v>
      </c>
      <c r="L27066" t="s">
        <v>15</v>
      </c>
    </row>
    <row r="27067" spans="1:12">
      <c r="A27067" t="e">
        <f ca="1">E00251432427221</f>
        <v>#NAME?</v>
      </c>
      <c r="B27067">
        <v>6156</v>
      </c>
      <c r="C27067" t="s">
        <v>352</v>
      </c>
      <c r="D27067" s="1">
        <v>42404</v>
      </c>
      <c r="F27067">
        <v>1</v>
      </c>
      <c r="G27067">
        <v>40599</v>
      </c>
      <c r="H27067" t="s">
        <v>475</v>
      </c>
      <c r="J27067" t="s">
        <v>14</v>
      </c>
      <c r="K27067">
        <v>47</v>
      </c>
      <c r="L27067" t="s">
        <v>15</v>
      </c>
    </row>
    <row r="27068" spans="1:12">
      <c r="A27068" t="e">
        <f ca="1">E00251510819821</f>
        <v>#NAME?</v>
      </c>
      <c r="B27068">
        <v>108</v>
      </c>
      <c r="C27068" t="s">
        <v>481</v>
      </c>
      <c r="D27068" s="1">
        <v>42468</v>
      </c>
      <c r="F27068">
        <v>1</v>
      </c>
      <c r="G27068">
        <v>71536</v>
      </c>
      <c r="H27068" t="s">
        <v>70</v>
      </c>
      <c r="J27068" t="s">
        <v>14</v>
      </c>
      <c r="K27068">
        <v>51</v>
      </c>
      <c r="L27068" t="s">
        <v>15</v>
      </c>
    </row>
    <row r="27069" spans="1:12">
      <c r="A27069" t="e">
        <f ca="1">E00251432445021</f>
        <v>#NAME?</v>
      </c>
      <c r="B27069">
        <v>481</v>
      </c>
      <c r="C27069" t="s">
        <v>402</v>
      </c>
      <c r="D27069" s="1">
        <v>42430</v>
      </c>
      <c r="F27069">
        <v>2</v>
      </c>
      <c r="G27069">
        <v>27800</v>
      </c>
      <c r="H27069" t="s">
        <v>145</v>
      </c>
      <c r="J27069" t="s">
        <v>14</v>
      </c>
      <c r="K27069">
        <v>45</v>
      </c>
      <c r="L27069" t="s">
        <v>15</v>
      </c>
    </row>
    <row r="27070" spans="1:12">
      <c r="A27070" t="e">
        <f ca="1">E00251510819821</f>
        <v>#NAME?</v>
      </c>
      <c r="B27070">
        <v>108</v>
      </c>
      <c r="C27070" t="s">
        <v>481</v>
      </c>
      <c r="D27070" s="1">
        <v>41789</v>
      </c>
      <c r="F27070">
        <v>2</v>
      </c>
      <c r="G27070">
        <v>2720</v>
      </c>
      <c r="H27070" t="s">
        <v>65</v>
      </c>
      <c r="J27070" t="s">
        <v>14</v>
      </c>
      <c r="K27070">
        <v>49</v>
      </c>
      <c r="L27070" t="s">
        <v>15</v>
      </c>
    </row>
    <row r="27071" spans="1:12">
      <c r="A27071" t="e">
        <f ca="1">E00251510819821</f>
        <v>#NAME?</v>
      </c>
      <c r="B27071">
        <v>108</v>
      </c>
      <c r="C27071" t="s">
        <v>481</v>
      </c>
      <c r="D27071" s="1">
        <v>42443</v>
      </c>
      <c r="F27071">
        <v>1</v>
      </c>
      <c r="G27071">
        <v>7262</v>
      </c>
      <c r="H27071" t="s">
        <v>198</v>
      </c>
      <c r="J27071" t="s">
        <v>14</v>
      </c>
      <c r="K27071">
        <v>51</v>
      </c>
      <c r="L27071" t="s">
        <v>15</v>
      </c>
    </row>
    <row r="27072" spans="1:12">
      <c r="A27072" t="e">
        <f ca="1">E00251432445021</f>
        <v>#NAME?</v>
      </c>
      <c r="B27072">
        <v>481</v>
      </c>
      <c r="C27072" t="s">
        <v>402</v>
      </c>
      <c r="D27072" s="1">
        <v>42787</v>
      </c>
      <c r="F27072">
        <v>5</v>
      </c>
      <c r="G27072">
        <v>5369</v>
      </c>
      <c r="H27072" t="s">
        <v>253</v>
      </c>
      <c r="J27072" t="s">
        <v>14</v>
      </c>
      <c r="K27072">
        <v>46</v>
      </c>
      <c r="L27072" t="s">
        <v>15</v>
      </c>
    </row>
    <row r="27073" spans="1:12">
      <c r="A27073" t="e">
        <f ca="1">E00251432427221</f>
        <v>#NAME?</v>
      </c>
      <c r="B27073">
        <v>502</v>
      </c>
      <c r="C27073" t="s">
        <v>172</v>
      </c>
      <c r="D27073" s="1">
        <v>41024</v>
      </c>
      <c r="F27073">
        <v>2</v>
      </c>
      <c r="G27073">
        <v>40599</v>
      </c>
      <c r="H27073" t="s">
        <v>475</v>
      </c>
      <c r="J27073" t="s">
        <v>14</v>
      </c>
      <c r="K27073">
        <v>44</v>
      </c>
      <c r="L27073" t="s">
        <v>15</v>
      </c>
    </row>
    <row r="27074" spans="1:12">
      <c r="A27074" t="e">
        <f ca="1">E00251432427221</f>
        <v>#NAME?</v>
      </c>
      <c r="B27074">
        <v>6156</v>
      </c>
      <c r="C27074" t="s">
        <v>352</v>
      </c>
      <c r="D27074" s="1">
        <v>42013</v>
      </c>
      <c r="F27074">
        <v>2</v>
      </c>
      <c r="G27074">
        <v>49390</v>
      </c>
      <c r="H27074" t="s">
        <v>59</v>
      </c>
      <c r="J27074" t="s">
        <v>14</v>
      </c>
      <c r="K27074">
        <v>46</v>
      </c>
      <c r="L27074" t="s">
        <v>15</v>
      </c>
    </row>
    <row r="27075" spans="1:12">
      <c r="A27075" t="e">
        <f ca="1">E00251432427221</f>
        <v>#NAME?</v>
      </c>
      <c r="B27075">
        <v>6156</v>
      </c>
      <c r="C27075" t="s">
        <v>352</v>
      </c>
      <c r="D27075" s="1">
        <v>42453</v>
      </c>
      <c r="F27075">
        <v>2</v>
      </c>
      <c r="G27075">
        <v>49390</v>
      </c>
      <c r="H27075" t="s">
        <v>59</v>
      </c>
      <c r="J27075" t="s">
        <v>14</v>
      </c>
      <c r="K27075">
        <v>48</v>
      </c>
      <c r="L27075" t="s">
        <v>15</v>
      </c>
    </row>
    <row r="27076" spans="1:12">
      <c r="A27076" t="e">
        <f ca="1">E00251432427221</f>
        <v>#NAME?</v>
      </c>
      <c r="B27076">
        <v>6156</v>
      </c>
      <c r="C27076" t="s">
        <v>352</v>
      </c>
      <c r="D27076" s="1">
        <v>42489</v>
      </c>
      <c r="F27076">
        <v>2</v>
      </c>
      <c r="G27076">
        <v>49390</v>
      </c>
      <c r="H27076" t="s">
        <v>59</v>
      </c>
      <c r="J27076" t="s">
        <v>14</v>
      </c>
      <c r="K27076">
        <v>48</v>
      </c>
      <c r="L27076" t="s">
        <v>15</v>
      </c>
    </row>
    <row r="27077" spans="1:12">
      <c r="A27077" t="e">
        <f ca="1">E00251432445021</f>
        <v>#NAME?</v>
      </c>
      <c r="B27077">
        <v>485</v>
      </c>
      <c r="C27077" t="s">
        <v>241</v>
      </c>
      <c r="D27077" s="1">
        <v>42681</v>
      </c>
      <c r="F27077">
        <v>1</v>
      </c>
      <c r="G27077">
        <v>49390</v>
      </c>
      <c r="H27077" t="s">
        <v>59</v>
      </c>
      <c r="J27077" t="s">
        <v>14</v>
      </c>
      <c r="K27077">
        <v>46</v>
      </c>
      <c r="L27077" t="s">
        <v>15</v>
      </c>
    </row>
    <row r="27078" spans="1:12">
      <c r="A27078" t="e">
        <f ca="1">E00251439955221</f>
        <v>#NAME?</v>
      </c>
      <c r="B27078">
        <v>438</v>
      </c>
      <c r="C27078" t="s">
        <v>474</v>
      </c>
      <c r="D27078" s="1">
        <v>42313</v>
      </c>
      <c r="F27078">
        <v>2</v>
      </c>
      <c r="G27078">
        <v>7840</v>
      </c>
      <c r="H27078" t="s">
        <v>55</v>
      </c>
      <c r="J27078" t="s">
        <v>14</v>
      </c>
      <c r="K27078">
        <v>52</v>
      </c>
      <c r="L27078" t="s">
        <v>22</v>
      </c>
    </row>
    <row r="27079" spans="1:12">
      <c r="A27079" t="e">
        <f ca="1">E00251424013321</f>
        <v>#NAME?</v>
      </c>
      <c r="B27079">
        <v>104</v>
      </c>
      <c r="C27079" t="s">
        <v>88</v>
      </c>
      <c r="D27079" s="1">
        <v>41635</v>
      </c>
      <c r="F27079">
        <v>1</v>
      </c>
      <c r="G27079">
        <v>7847</v>
      </c>
      <c r="H27079" t="s">
        <v>622</v>
      </c>
      <c r="J27079" t="s">
        <v>14</v>
      </c>
      <c r="K27079">
        <v>46</v>
      </c>
      <c r="L27079" t="s">
        <v>22</v>
      </c>
    </row>
    <row r="27080" spans="1:12">
      <c r="A27080" t="e">
        <f ca="1">E00251619053621</f>
        <v>#NAME?</v>
      </c>
      <c r="B27080">
        <v>109</v>
      </c>
      <c r="C27080" t="s">
        <v>480</v>
      </c>
      <c r="D27080" s="1">
        <v>41766</v>
      </c>
      <c r="F27080">
        <v>1</v>
      </c>
      <c r="G27080">
        <v>4019</v>
      </c>
      <c r="H27080" t="s">
        <v>26</v>
      </c>
      <c r="J27080" t="s">
        <v>14</v>
      </c>
      <c r="K27080">
        <v>46</v>
      </c>
      <c r="L27080" t="s">
        <v>15</v>
      </c>
    </row>
    <row r="27081" spans="1:12">
      <c r="A27081" t="e">
        <f ca="1">E00251424013321</f>
        <v>#NAME?</v>
      </c>
      <c r="B27081">
        <v>104</v>
      </c>
      <c r="C27081" t="s">
        <v>88</v>
      </c>
      <c r="D27081" s="1">
        <v>42152</v>
      </c>
      <c r="F27081">
        <v>1</v>
      </c>
      <c r="G27081">
        <v>7847</v>
      </c>
      <c r="H27081" t="s">
        <v>622</v>
      </c>
      <c r="J27081" t="s">
        <v>14</v>
      </c>
      <c r="K27081">
        <v>47</v>
      </c>
      <c r="L27081" t="s">
        <v>22</v>
      </c>
    </row>
    <row r="27082" spans="1:12">
      <c r="A27082" t="e">
        <f ca="1">E00251527266521</f>
        <v>#NAME?</v>
      </c>
      <c r="B27082">
        <v>4989</v>
      </c>
      <c r="C27082" t="s">
        <v>1636</v>
      </c>
      <c r="D27082" s="1">
        <v>42084</v>
      </c>
      <c r="F27082">
        <v>1</v>
      </c>
      <c r="G27082">
        <v>8830</v>
      </c>
      <c r="H27082" t="s">
        <v>691</v>
      </c>
      <c r="J27082" t="s">
        <v>14</v>
      </c>
      <c r="K27082">
        <v>55</v>
      </c>
      <c r="L27082" t="s">
        <v>15</v>
      </c>
    </row>
    <row r="27083" spans="1:12">
      <c r="A27083" t="e">
        <f ca="1">E00251432427221</f>
        <v>#NAME?</v>
      </c>
      <c r="B27083">
        <v>833</v>
      </c>
      <c r="C27083" t="s">
        <v>1004</v>
      </c>
      <c r="D27083" s="1">
        <v>42381</v>
      </c>
      <c r="E27083">
        <v>0</v>
      </c>
      <c r="F27083">
        <v>2</v>
      </c>
      <c r="G27083">
        <v>72670</v>
      </c>
      <c r="H27083" t="s">
        <v>223</v>
      </c>
      <c r="J27083" t="s">
        <v>34</v>
      </c>
      <c r="K27083">
        <v>47</v>
      </c>
      <c r="L27083" t="s">
        <v>15</v>
      </c>
    </row>
    <row r="27084" spans="1:12">
      <c r="A27084" t="e">
        <f ca="1">E00251510819821</f>
        <v>#NAME?</v>
      </c>
      <c r="B27084">
        <v>108</v>
      </c>
      <c r="C27084" t="s">
        <v>481</v>
      </c>
      <c r="D27084" s="1">
        <v>41142</v>
      </c>
      <c r="F27084">
        <v>1</v>
      </c>
      <c r="G27084">
        <v>69271</v>
      </c>
      <c r="H27084" t="s">
        <v>1637</v>
      </c>
      <c r="J27084" t="s">
        <v>14</v>
      </c>
      <c r="K27084">
        <v>48</v>
      </c>
      <c r="L27084" t="s">
        <v>15</v>
      </c>
    </row>
    <row r="27085" spans="1:12">
      <c r="A27085" t="e">
        <f ca="1">E00251432427221</f>
        <v>#NAME?</v>
      </c>
      <c r="B27085">
        <v>6156</v>
      </c>
      <c r="C27085" t="s">
        <v>352</v>
      </c>
      <c r="D27085" s="1">
        <v>42017</v>
      </c>
      <c r="F27085">
        <v>3</v>
      </c>
      <c r="G27085">
        <v>40599</v>
      </c>
      <c r="H27085" t="s">
        <v>475</v>
      </c>
      <c r="J27085" t="s">
        <v>14</v>
      </c>
      <c r="K27085">
        <v>46</v>
      </c>
      <c r="L27085" t="s">
        <v>15</v>
      </c>
    </row>
    <row r="27086" spans="1:12">
      <c r="A27086" t="e">
        <f ca="1">E00251432427221</f>
        <v>#NAME?</v>
      </c>
      <c r="B27086">
        <v>502</v>
      </c>
      <c r="C27086" t="s">
        <v>172</v>
      </c>
      <c r="D27086" s="1">
        <v>41024</v>
      </c>
      <c r="F27086">
        <v>1</v>
      </c>
      <c r="G27086">
        <v>49390</v>
      </c>
      <c r="H27086" t="s">
        <v>59</v>
      </c>
      <c r="J27086" t="s">
        <v>14</v>
      </c>
      <c r="K27086">
        <v>44</v>
      </c>
      <c r="L27086" t="s">
        <v>15</v>
      </c>
    </row>
    <row r="27087" spans="1:12">
      <c r="A27087" t="e">
        <f ca="1">E00251432427221</f>
        <v>#NAME?</v>
      </c>
      <c r="B27087">
        <v>6311</v>
      </c>
      <c r="C27087" t="s">
        <v>146</v>
      </c>
      <c r="D27087" s="1">
        <v>41971</v>
      </c>
      <c r="F27087">
        <v>3</v>
      </c>
      <c r="G27087">
        <v>40599</v>
      </c>
      <c r="H27087" t="s">
        <v>475</v>
      </c>
      <c r="I27087" t="s">
        <v>148</v>
      </c>
      <c r="J27087" t="s">
        <v>57</v>
      </c>
      <c r="K27087">
        <v>46</v>
      </c>
      <c r="L27087" t="s">
        <v>15</v>
      </c>
    </row>
    <row r="27088" spans="1:12">
      <c r="A27088" t="e">
        <f ca="1">E00251432427221</f>
        <v>#NAME?</v>
      </c>
      <c r="B27088">
        <v>502</v>
      </c>
      <c r="C27088" t="s">
        <v>172</v>
      </c>
      <c r="D27088" s="1">
        <v>41708</v>
      </c>
      <c r="F27088">
        <v>3</v>
      </c>
      <c r="G27088">
        <v>40599</v>
      </c>
      <c r="H27088" t="s">
        <v>475</v>
      </c>
      <c r="J27088" t="s">
        <v>14</v>
      </c>
      <c r="K27088">
        <v>46</v>
      </c>
      <c r="L27088" t="s">
        <v>15</v>
      </c>
    </row>
    <row r="27089" spans="1:12">
      <c r="A27089" t="e">
        <f t="shared" ref="A27089:A27094" ca="1" si="246">E00251432445021</f>
        <v>#NAME?</v>
      </c>
      <c r="B27089">
        <v>481</v>
      </c>
      <c r="C27089" t="s">
        <v>402</v>
      </c>
      <c r="D27089" s="1">
        <v>42999</v>
      </c>
      <c r="F27089">
        <v>3</v>
      </c>
      <c r="G27089">
        <v>7028</v>
      </c>
      <c r="H27089" t="s">
        <v>407</v>
      </c>
      <c r="J27089" t="s">
        <v>14</v>
      </c>
      <c r="K27089">
        <v>47</v>
      </c>
      <c r="L27089" t="s">
        <v>15</v>
      </c>
    </row>
    <row r="27090" spans="1:12">
      <c r="A27090" t="e">
        <f t="shared" ca="1" si="246"/>
        <v>#NAME?</v>
      </c>
      <c r="B27090">
        <v>485</v>
      </c>
      <c r="C27090" t="s">
        <v>241</v>
      </c>
      <c r="D27090" s="1">
        <v>42303</v>
      </c>
      <c r="F27090">
        <v>1</v>
      </c>
      <c r="G27090">
        <v>7089</v>
      </c>
      <c r="H27090" t="s">
        <v>487</v>
      </c>
      <c r="J27090" t="s">
        <v>14</v>
      </c>
      <c r="K27090">
        <v>45</v>
      </c>
      <c r="L27090" t="s">
        <v>15</v>
      </c>
    </row>
    <row r="27091" spans="1:12">
      <c r="A27091" t="e">
        <f t="shared" ca="1" si="246"/>
        <v>#NAME?</v>
      </c>
      <c r="B27091">
        <v>481</v>
      </c>
      <c r="C27091" t="s">
        <v>402</v>
      </c>
      <c r="D27091" s="1">
        <v>41087</v>
      </c>
      <c r="F27091">
        <v>5</v>
      </c>
      <c r="G27091">
        <v>49390</v>
      </c>
      <c r="H27091" t="s">
        <v>59</v>
      </c>
      <c r="J27091" t="s">
        <v>14</v>
      </c>
      <c r="K27091">
        <v>42</v>
      </c>
      <c r="L27091" t="s">
        <v>15</v>
      </c>
    </row>
    <row r="27092" spans="1:12">
      <c r="A27092" t="e">
        <f t="shared" ca="1" si="246"/>
        <v>#NAME?</v>
      </c>
      <c r="B27092">
        <v>481</v>
      </c>
      <c r="C27092" t="s">
        <v>402</v>
      </c>
      <c r="D27092" s="1">
        <v>41100</v>
      </c>
      <c r="F27092">
        <v>1</v>
      </c>
      <c r="G27092">
        <v>84500</v>
      </c>
      <c r="H27092" t="s">
        <v>511</v>
      </c>
      <c r="J27092" t="s">
        <v>14</v>
      </c>
      <c r="K27092">
        <v>42</v>
      </c>
      <c r="L27092" t="s">
        <v>15</v>
      </c>
    </row>
    <row r="27093" spans="1:12">
      <c r="A27093" t="e">
        <f t="shared" ca="1" si="246"/>
        <v>#NAME?</v>
      </c>
      <c r="B27093">
        <v>481</v>
      </c>
      <c r="C27093" t="s">
        <v>402</v>
      </c>
      <c r="D27093" s="1">
        <v>42110</v>
      </c>
      <c r="F27093">
        <v>3</v>
      </c>
      <c r="G27093">
        <v>7295</v>
      </c>
      <c r="H27093" t="s">
        <v>76</v>
      </c>
      <c r="J27093" t="s">
        <v>14</v>
      </c>
      <c r="K27093">
        <v>45</v>
      </c>
      <c r="L27093" t="s">
        <v>15</v>
      </c>
    </row>
    <row r="27094" spans="1:12">
      <c r="A27094" t="e">
        <f t="shared" ca="1" si="246"/>
        <v>#NAME?</v>
      </c>
      <c r="B27094">
        <v>481</v>
      </c>
      <c r="C27094" t="s">
        <v>402</v>
      </c>
      <c r="D27094" s="1">
        <v>42919</v>
      </c>
      <c r="F27094">
        <v>2</v>
      </c>
      <c r="G27094">
        <v>6929</v>
      </c>
      <c r="H27094" t="s">
        <v>36</v>
      </c>
      <c r="J27094" t="s">
        <v>14</v>
      </c>
      <c r="K27094">
        <v>47</v>
      </c>
      <c r="L27094" t="s">
        <v>15</v>
      </c>
    </row>
    <row r="27095" spans="1:12">
      <c r="A27095" t="e">
        <f ca="1">E00251424801221</f>
        <v>#NAME?</v>
      </c>
      <c r="B27095">
        <v>108</v>
      </c>
      <c r="C27095" t="s">
        <v>481</v>
      </c>
      <c r="D27095" s="1">
        <v>41547</v>
      </c>
      <c r="F27095">
        <v>1</v>
      </c>
      <c r="G27095">
        <v>2720</v>
      </c>
      <c r="H27095" t="s">
        <v>65</v>
      </c>
      <c r="J27095" t="s">
        <v>14</v>
      </c>
      <c r="K27095">
        <v>49</v>
      </c>
      <c r="L27095" t="s">
        <v>15</v>
      </c>
    </row>
    <row r="27096" spans="1:12">
      <c r="A27096" t="e">
        <f ca="1">E00251424801221</f>
        <v>#NAME?</v>
      </c>
      <c r="B27096">
        <v>108</v>
      </c>
      <c r="C27096" t="s">
        <v>481</v>
      </c>
      <c r="D27096" s="1">
        <v>42818</v>
      </c>
      <c r="F27096">
        <v>3</v>
      </c>
      <c r="G27096">
        <v>2720</v>
      </c>
      <c r="H27096" t="s">
        <v>65</v>
      </c>
      <c r="J27096" t="s">
        <v>14</v>
      </c>
      <c r="K27096">
        <v>53</v>
      </c>
      <c r="L27096" t="s">
        <v>15</v>
      </c>
    </row>
    <row r="27097" spans="1:12">
      <c r="A27097" t="e">
        <f ca="1">E00251432445021</f>
        <v>#NAME?</v>
      </c>
      <c r="B27097">
        <v>481</v>
      </c>
      <c r="C27097" t="s">
        <v>402</v>
      </c>
      <c r="D27097" s="1">
        <v>42458</v>
      </c>
      <c r="F27097">
        <v>4</v>
      </c>
      <c r="G27097">
        <v>7028</v>
      </c>
      <c r="H27097" t="s">
        <v>407</v>
      </c>
      <c r="J27097" t="s">
        <v>14</v>
      </c>
      <c r="K27097">
        <v>46</v>
      </c>
      <c r="L27097" t="s">
        <v>15</v>
      </c>
    </row>
    <row r="27098" spans="1:12">
      <c r="A27098" t="e">
        <f ca="1">E00251432445021</f>
        <v>#NAME?</v>
      </c>
      <c r="B27098">
        <v>481</v>
      </c>
      <c r="C27098" t="s">
        <v>402</v>
      </c>
      <c r="D27098" s="1">
        <v>42754</v>
      </c>
      <c r="F27098">
        <v>2</v>
      </c>
      <c r="G27098">
        <v>49390</v>
      </c>
      <c r="H27098" t="s">
        <v>59</v>
      </c>
      <c r="J27098" t="s">
        <v>14</v>
      </c>
      <c r="K27098">
        <v>46</v>
      </c>
      <c r="L27098" t="s">
        <v>15</v>
      </c>
    </row>
    <row r="27099" spans="1:12">
      <c r="A27099" t="e">
        <f ca="1">E00251432445021</f>
        <v>#NAME?</v>
      </c>
      <c r="B27099">
        <v>481</v>
      </c>
      <c r="C27099" t="s">
        <v>402</v>
      </c>
      <c r="D27099" s="1">
        <v>42044</v>
      </c>
      <c r="F27099">
        <v>5</v>
      </c>
      <c r="G27099">
        <v>5369</v>
      </c>
      <c r="H27099" t="s">
        <v>253</v>
      </c>
      <c r="J27099" t="s">
        <v>14</v>
      </c>
      <c r="K27099">
        <v>44</v>
      </c>
      <c r="L27099" t="s">
        <v>15</v>
      </c>
    </row>
    <row r="27100" spans="1:12">
      <c r="A27100" t="e">
        <f ca="1">E00251432445021</f>
        <v>#NAME?</v>
      </c>
      <c r="B27100">
        <v>481</v>
      </c>
      <c r="C27100" t="s">
        <v>402</v>
      </c>
      <c r="D27100" s="1">
        <v>42107</v>
      </c>
      <c r="F27100">
        <v>1</v>
      </c>
      <c r="G27100">
        <v>73390</v>
      </c>
      <c r="H27100" t="s">
        <v>66</v>
      </c>
      <c r="J27100" t="s">
        <v>14</v>
      </c>
      <c r="K27100">
        <v>45</v>
      </c>
      <c r="L27100" t="s">
        <v>15</v>
      </c>
    </row>
    <row r="27101" spans="1:12">
      <c r="A27101" t="e">
        <f ca="1">E00251537619421</f>
        <v>#NAME?</v>
      </c>
      <c r="B27101">
        <v>703</v>
      </c>
      <c r="C27101" t="s">
        <v>305</v>
      </c>
      <c r="D27101" s="1">
        <v>42984</v>
      </c>
      <c r="F27101">
        <v>3</v>
      </c>
      <c r="G27101">
        <v>30000</v>
      </c>
      <c r="H27101" t="s">
        <v>144</v>
      </c>
      <c r="J27101" t="s">
        <v>14</v>
      </c>
      <c r="K27101">
        <v>53</v>
      </c>
      <c r="L27101" t="s">
        <v>15</v>
      </c>
    </row>
    <row r="27102" spans="1:12">
      <c r="A27102" t="e">
        <f t="shared" ref="A27102:A27108" ca="1" si="247">E00251432445021</f>
        <v>#NAME?</v>
      </c>
      <c r="B27102">
        <v>481</v>
      </c>
      <c r="C27102" t="s">
        <v>402</v>
      </c>
      <c r="D27102" s="1">
        <v>41831</v>
      </c>
      <c r="F27102">
        <v>1</v>
      </c>
      <c r="G27102">
        <v>5369</v>
      </c>
      <c r="H27102" t="s">
        <v>253</v>
      </c>
      <c r="J27102" t="s">
        <v>14</v>
      </c>
      <c r="K27102">
        <v>44</v>
      </c>
      <c r="L27102" t="s">
        <v>15</v>
      </c>
    </row>
    <row r="27103" spans="1:12">
      <c r="A27103" t="e">
        <f t="shared" ca="1" si="247"/>
        <v>#NAME?</v>
      </c>
      <c r="B27103">
        <v>481</v>
      </c>
      <c r="C27103" t="s">
        <v>402</v>
      </c>
      <c r="D27103" s="1">
        <v>41087</v>
      </c>
      <c r="F27103">
        <v>4</v>
      </c>
      <c r="G27103">
        <v>78050</v>
      </c>
      <c r="H27103" t="s">
        <v>197</v>
      </c>
      <c r="J27103" t="s">
        <v>14</v>
      </c>
      <c r="K27103">
        <v>42</v>
      </c>
      <c r="L27103" t="s">
        <v>22</v>
      </c>
    </row>
    <row r="27104" spans="1:12">
      <c r="A27104" t="e">
        <f t="shared" ca="1" si="247"/>
        <v>#NAME?</v>
      </c>
      <c r="B27104">
        <v>481</v>
      </c>
      <c r="C27104" t="s">
        <v>402</v>
      </c>
      <c r="D27104" s="1">
        <v>42894</v>
      </c>
      <c r="F27104">
        <v>3</v>
      </c>
      <c r="G27104">
        <v>27800</v>
      </c>
      <c r="H27104" t="s">
        <v>145</v>
      </c>
      <c r="J27104" t="s">
        <v>14</v>
      </c>
      <c r="K27104">
        <v>47</v>
      </c>
      <c r="L27104" t="s">
        <v>15</v>
      </c>
    </row>
    <row r="27105" spans="1:12">
      <c r="A27105" t="e">
        <f t="shared" ca="1" si="247"/>
        <v>#NAME?</v>
      </c>
      <c r="B27105">
        <v>481</v>
      </c>
      <c r="C27105" t="s">
        <v>402</v>
      </c>
      <c r="D27105" s="1">
        <v>41831</v>
      </c>
      <c r="F27105">
        <v>3</v>
      </c>
      <c r="G27105">
        <v>7243</v>
      </c>
      <c r="H27105" t="s">
        <v>42</v>
      </c>
      <c r="J27105" t="s">
        <v>14</v>
      </c>
      <c r="K27105">
        <v>44</v>
      </c>
      <c r="L27105" t="s">
        <v>15</v>
      </c>
    </row>
    <row r="27106" spans="1:12">
      <c r="A27106" t="e">
        <f t="shared" ca="1" si="247"/>
        <v>#NAME?</v>
      </c>
      <c r="B27106">
        <v>481</v>
      </c>
      <c r="C27106" t="s">
        <v>402</v>
      </c>
      <c r="D27106" s="1">
        <v>42514</v>
      </c>
      <c r="F27106">
        <v>4</v>
      </c>
      <c r="G27106">
        <v>7028</v>
      </c>
      <c r="H27106" t="s">
        <v>407</v>
      </c>
      <c r="J27106" t="s">
        <v>14</v>
      </c>
      <c r="K27106">
        <v>46</v>
      </c>
      <c r="L27106" t="s">
        <v>15</v>
      </c>
    </row>
    <row r="27107" spans="1:12">
      <c r="A27107" t="e">
        <f t="shared" ca="1" si="247"/>
        <v>#NAME?</v>
      </c>
      <c r="B27107">
        <v>481</v>
      </c>
      <c r="C27107" t="s">
        <v>402</v>
      </c>
      <c r="D27107" s="1">
        <v>42863</v>
      </c>
      <c r="F27107">
        <v>3</v>
      </c>
      <c r="G27107">
        <v>6929</v>
      </c>
      <c r="H27107" t="s">
        <v>36</v>
      </c>
      <c r="J27107" t="s">
        <v>14</v>
      </c>
      <c r="K27107">
        <v>47</v>
      </c>
      <c r="L27107" t="s">
        <v>15</v>
      </c>
    </row>
    <row r="27108" spans="1:12">
      <c r="A27108" t="e">
        <f t="shared" ca="1" si="247"/>
        <v>#NAME?</v>
      </c>
      <c r="B27108">
        <v>481</v>
      </c>
      <c r="C27108" t="s">
        <v>402</v>
      </c>
      <c r="D27108" s="1">
        <v>43081</v>
      </c>
      <c r="F27108">
        <v>3</v>
      </c>
      <c r="G27108">
        <v>49390</v>
      </c>
      <c r="H27108" t="s">
        <v>59</v>
      </c>
      <c r="J27108" t="s">
        <v>14</v>
      </c>
      <c r="K27108">
        <v>47</v>
      </c>
      <c r="L27108" t="s">
        <v>15</v>
      </c>
    </row>
    <row r="27109" spans="1:12">
      <c r="A27109" t="e">
        <f ca="1">E00251524992321</f>
        <v>#NAME?</v>
      </c>
      <c r="B27109">
        <v>6156</v>
      </c>
      <c r="C27109" t="s">
        <v>352</v>
      </c>
      <c r="D27109" s="1">
        <v>42165</v>
      </c>
      <c r="F27109">
        <v>2</v>
      </c>
      <c r="G27109">
        <v>78093</v>
      </c>
      <c r="H27109" t="s">
        <v>769</v>
      </c>
      <c r="J27109" t="s">
        <v>14</v>
      </c>
      <c r="K27109">
        <v>63</v>
      </c>
      <c r="L27109" t="s">
        <v>22</v>
      </c>
    </row>
    <row r="27110" spans="1:12">
      <c r="A27110" t="e">
        <f ca="1">E00251524992321</f>
        <v>#NAME?</v>
      </c>
      <c r="B27110">
        <v>6156</v>
      </c>
      <c r="C27110" t="s">
        <v>352</v>
      </c>
      <c r="D27110" s="1">
        <v>42802</v>
      </c>
      <c r="F27110">
        <v>2</v>
      </c>
      <c r="G27110">
        <v>78093</v>
      </c>
      <c r="H27110" t="s">
        <v>769</v>
      </c>
      <c r="J27110" t="s">
        <v>14</v>
      </c>
      <c r="K27110">
        <v>65</v>
      </c>
      <c r="L27110" t="s">
        <v>22</v>
      </c>
    </row>
    <row r="27111" spans="1:12">
      <c r="A27111" t="e">
        <f ca="1">E00251529526721</f>
        <v>#NAME?</v>
      </c>
      <c r="B27111">
        <v>470</v>
      </c>
      <c r="C27111" t="s">
        <v>457</v>
      </c>
      <c r="D27111" s="1">
        <v>42502</v>
      </c>
      <c r="F27111">
        <v>1</v>
      </c>
      <c r="G27111">
        <v>71940</v>
      </c>
      <c r="H27111" t="s">
        <v>135</v>
      </c>
      <c r="J27111" t="s">
        <v>14</v>
      </c>
      <c r="K27111">
        <v>56</v>
      </c>
      <c r="L27111" t="s">
        <v>15</v>
      </c>
    </row>
    <row r="27112" spans="1:12">
      <c r="A27112" t="e">
        <f ca="1">E00251524992321</f>
        <v>#NAME?</v>
      </c>
      <c r="B27112">
        <v>437</v>
      </c>
      <c r="C27112" t="s">
        <v>216</v>
      </c>
      <c r="D27112" s="1">
        <v>40969</v>
      </c>
      <c r="F27112">
        <v>1</v>
      </c>
      <c r="G27112">
        <v>7802</v>
      </c>
      <c r="H27112" t="s">
        <v>332</v>
      </c>
      <c r="J27112" t="s">
        <v>14</v>
      </c>
      <c r="K27112">
        <v>60</v>
      </c>
      <c r="L27112" t="s">
        <v>22</v>
      </c>
    </row>
    <row r="27113" spans="1:12">
      <c r="A27113" t="e">
        <f ca="1">E00251418164121</f>
        <v>#NAME?</v>
      </c>
      <c r="B27113">
        <v>1929</v>
      </c>
      <c r="C27113" t="s">
        <v>195</v>
      </c>
      <c r="D27113" s="1">
        <v>42423</v>
      </c>
      <c r="F27113">
        <v>5</v>
      </c>
      <c r="G27113">
        <v>1739</v>
      </c>
      <c r="H27113" t="s">
        <v>110</v>
      </c>
      <c r="J27113" t="s">
        <v>14</v>
      </c>
      <c r="K27113">
        <v>66</v>
      </c>
      <c r="L27113" t="s">
        <v>15</v>
      </c>
    </row>
    <row r="27114" spans="1:12">
      <c r="A27114" t="e">
        <f ca="1">E00251418164121</f>
        <v>#NAME?</v>
      </c>
      <c r="B27114">
        <v>1929</v>
      </c>
      <c r="C27114" t="s">
        <v>195</v>
      </c>
      <c r="D27114" s="1">
        <v>42453</v>
      </c>
      <c r="F27114">
        <v>3</v>
      </c>
      <c r="G27114">
        <v>1739</v>
      </c>
      <c r="H27114" t="s">
        <v>110</v>
      </c>
      <c r="J27114" t="s">
        <v>14</v>
      </c>
      <c r="K27114">
        <v>66</v>
      </c>
      <c r="L27114" t="s">
        <v>15</v>
      </c>
    </row>
    <row r="27115" spans="1:12">
      <c r="A27115" t="e">
        <f ca="1">E00251418164121</f>
        <v>#NAME?</v>
      </c>
      <c r="B27115">
        <v>1929</v>
      </c>
      <c r="C27115" t="s">
        <v>195</v>
      </c>
      <c r="D27115" s="1">
        <v>42629</v>
      </c>
      <c r="F27115">
        <v>2</v>
      </c>
      <c r="G27115">
        <v>1739</v>
      </c>
      <c r="H27115" t="s">
        <v>110</v>
      </c>
      <c r="J27115" t="s">
        <v>14</v>
      </c>
      <c r="K27115">
        <v>67</v>
      </c>
      <c r="L27115" t="s">
        <v>15</v>
      </c>
    </row>
    <row r="27116" spans="1:12">
      <c r="A27116" t="e">
        <f ca="1">E00251418164121</f>
        <v>#NAME?</v>
      </c>
      <c r="B27116">
        <v>1929</v>
      </c>
      <c r="C27116" t="s">
        <v>195</v>
      </c>
      <c r="D27116" s="1">
        <v>42723</v>
      </c>
      <c r="F27116">
        <v>1</v>
      </c>
      <c r="G27116">
        <v>4019</v>
      </c>
      <c r="H27116" t="s">
        <v>26</v>
      </c>
      <c r="J27116" t="s">
        <v>14</v>
      </c>
      <c r="K27116">
        <v>67</v>
      </c>
      <c r="L27116" t="s">
        <v>15</v>
      </c>
    </row>
    <row r="27117" spans="1:12">
      <c r="A27117" t="e">
        <f ca="1">E00251513365321</f>
        <v>#NAME?</v>
      </c>
      <c r="B27117">
        <v>725</v>
      </c>
      <c r="C27117" t="s">
        <v>550</v>
      </c>
      <c r="D27117" s="1">
        <v>42094</v>
      </c>
      <c r="F27117">
        <v>1</v>
      </c>
      <c r="G27117">
        <v>7233</v>
      </c>
      <c r="H27117" t="s">
        <v>412</v>
      </c>
      <c r="I27117" t="s">
        <v>56</v>
      </c>
      <c r="J27117" t="s">
        <v>57</v>
      </c>
      <c r="K27117">
        <v>41</v>
      </c>
      <c r="L27117" t="s">
        <v>15</v>
      </c>
    </row>
    <row r="27118" spans="1:12">
      <c r="A27118" t="e">
        <f ca="1">E00251513365321</f>
        <v>#NAME?</v>
      </c>
      <c r="B27118">
        <v>725</v>
      </c>
      <c r="C27118" t="s">
        <v>550</v>
      </c>
      <c r="D27118" s="1">
        <v>42140</v>
      </c>
      <c r="F27118">
        <v>1</v>
      </c>
      <c r="G27118">
        <v>6170</v>
      </c>
      <c r="H27118" t="s">
        <v>1638</v>
      </c>
      <c r="I27118" t="s">
        <v>56</v>
      </c>
      <c r="J27118" t="s">
        <v>57</v>
      </c>
      <c r="K27118">
        <v>41</v>
      </c>
      <c r="L27118" t="s">
        <v>15</v>
      </c>
    </row>
    <row r="27119" spans="1:12">
      <c r="A27119" t="e">
        <f t="shared" ref="A27119:A27125" ca="1" si="248">E00251432445021</f>
        <v>#NAME?</v>
      </c>
      <c r="B27119">
        <v>481</v>
      </c>
      <c r="C27119" t="s">
        <v>402</v>
      </c>
      <c r="D27119" s="1">
        <v>42339</v>
      </c>
      <c r="F27119">
        <v>1</v>
      </c>
      <c r="G27119">
        <v>49390</v>
      </c>
      <c r="H27119" t="s">
        <v>59</v>
      </c>
      <c r="J27119" t="s">
        <v>14</v>
      </c>
      <c r="K27119">
        <v>45</v>
      </c>
      <c r="L27119" t="s">
        <v>15</v>
      </c>
    </row>
    <row r="27120" spans="1:12">
      <c r="A27120" t="e">
        <f t="shared" ca="1" si="248"/>
        <v>#NAME?</v>
      </c>
      <c r="B27120">
        <v>481</v>
      </c>
      <c r="C27120" t="s">
        <v>402</v>
      </c>
      <c r="D27120" s="1">
        <v>42430</v>
      </c>
      <c r="F27120">
        <v>6</v>
      </c>
      <c r="G27120">
        <v>61172</v>
      </c>
      <c r="H27120" t="s">
        <v>48</v>
      </c>
      <c r="J27120" t="s">
        <v>14</v>
      </c>
      <c r="K27120">
        <v>45</v>
      </c>
      <c r="L27120" t="s">
        <v>15</v>
      </c>
    </row>
    <row r="27121" spans="1:12">
      <c r="A27121" t="e">
        <f t="shared" ca="1" si="248"/>
        <v>#NAME?</v>
      </c>
      <c r="B27121">
        <v>481</v>
      </c>
      <c r="C27121" t="s">
        <v>402</v>
      </c>
      <c r="D27121" s="1">
        <v>42510</v>
      </c>
      <c r="F27121">
        <v>6</v>
      </c>
      <c r="G27121">
        <v>61172</v>
      </c>
      <c r="H27121" t="s">
        <v>48</v>
      </c>
      <c r="J27121" t="s">
        <v>14</v>
      </c>
      <c r="K27121">
        <v>46</v>
      </c>
      <c r="L27121" t="s">
        <v>15</v>
      </c>
    </row>
    <row r="27122" spans="1:12">
      <c r="A27122" t="e">
        <f t="shared" ca="1" si="248"/>
        <v>#NAME?</v>
      </c>
      <c r="B27122">
        <v>481</v>
      </c>
      <c r="C27122" t="s">
        <v>402</v>
      </c>
      <c r="D27122" s="1">
        <v>42543</v>
      </c>
      <c r="F27122">
        <v>2</v>
      </c>
      <c r="G27122">
        <v>27800</v>
      </c>
      <c r="H27122" t="s">
        <v>145</v>
      </c>
      <c r="J27122" t="s">
        <v>14</v>
      </c>
      <c r="K27122">
        <v>46</v>
      </c>
      <c r="L27122" t="s">
        <v>15</v>
      </c>
    </row>
    <row r="27123" spans="1:12">
      <c r="A27123" t="e">
        <f t="shared" ca="1" si="248"/>
        <v>#NAME?</v>
      </c>
      <c r="B27123">
        <v>481</v>
      </c>
      <c r="C27123" t="s">
        <v>402</v>
      </c>
      <c r="D27123" s="1">
        <v>42747</v>
      </c>
      <c r="F27123">
        <v>5</v>
      </c>
      <c r="G27123">
        <v>7028</v>
      </c>
      <c r="H27123" t="s">
        <v>407</v>
      </c>
      <c r="J27123" t="s">
        <v>14</v>
      </c>
      <c r="K27123">
        <v>46</v>
      </c>
      <c r="L27123" t="s">
        <v>15</v>
      </c>
    </row>
    <row r="27124" spans="1:12">
      <c r="A27124" t="e">
        <f t="shared" ca="1" si="248"/>
        <v>#NAME?</v>
      </c>
      <c r="B27124">
        <v>481</v>
      </c>
      <c r="C27124" t="s">
        <v>402</v>
      </c>
      <c r="D27124" s="1">
        <v>41920</v>
      </c>
      <c r="F27124">
        <v>2</v>
      </c>
      <c r="G27124">
        <v>5369</v>
      </c>
      <c r="H27124" t="s">
        <v>253</v>
      </c>
      <c r="J27124" t="s">
        <v>14</v>
      </c>
      <c r="K27124">
        <v>44</v>
      </c>
      <c r="L27124" t="s">
        <v>15</v>
      </c>
    </row>
    <row r="27125" spans="1:12">
      <c r="A27125" t="e">
        <f t="shared" ca="1" si="248"/>
        <v>#NAME?</v>
      </c>
      <c r="B27125">
        <v>485</v>
      </c>
      <c r="C27125" t="s">
        <v>241</v>
      </c>
      <c r="D27125" s="1">
        <v>42303</v>
      </c>
      <c r="F27125">
        <v>6</v>
      </c>
      <c r="G27125">
        <v>5369</v>
      </c>
      <c r="H27125" t="s">
        <v>253</v>
      </c>
      <c r="J27125" t="s">
        <v>14</v>
      </c>
      <c r="K27125">
        <v>45</v>
      </c>
      <c r="L27125" t="s">
        <v>15</v>
      </c>
    </row>
    <row r="27126" spans="1:12">
      <c r="A27126" t="e">
        <f ca="1">E00251527266521</f>
        <v>#NAME?</v>
      </c>
      <c r="B27126">
        <v>11</v>
      </c>
      <c r="C27126" t="s">
        <v>245</v>
      </c>
      <c r="D27126" s="1">
        <v>41543</v>
      </c>
      <c r="F27126">
        <v>1</v>
      </c>
      <c r="G27126">
        <v>1179</v>
      </c>
      <c r="H27126" t="s">
        <v>180</v>
      </c>
      <c r="J27126" t="s">
        <v>14</v>
      </c>
      <c r="K27126">
        <v>53</v>
      </c>
      <c r="L27126" t="s">
        <v>15</v>
      </c>
    </row>
    <row r="27127" spans="1:12">
      <c r="A27127" t="e">
        <f ca="1">E00251529526721</f>
        <v>#NAME?</v>
      </c>
      <c r="B27127">
        <v>470</v>
      </c>
      <c r="C27127" t="s">
        <v>457</v>
      </c>
      <c r="D27127" s="1">
        <v>41824</v>
      </c>
      <c r="F27127">
        <v>5</v>
      </c>
      <c r="G27127">
        <v>3004</v>
      </c>
      <c r="H27127" t="s">
        <v>104</v>
      </c>
      <c r="J27127" t="s">
        <v>14</v>
      </c>
      <c r="K27127">
        <v>54</v>
      </c>
      <c r="L27127" t="s">
        <v>15</v>
      </c>
    </row>
    <row r="27128" spans="1:12">
      <c r="A27128" t="e">
        <f ca="1">E00251529526721</f>
        <v>#NAME?</v>
      </c>
      <c r="B27128">
        <v>470</v>
      </c>
      <c r="C27128" t="s">
        <v>457</v>
      </c>
      <c r="D27128" s="1">
        <v>41918</v>
      </c>
      <c r="F27128">
        <v>4</v>
      </c>
      <c r="G27128">
        <v>4019</v>
      </c>
      <c r="H27128" t="s">
        <v>26</v>
      </c>
      <c r="J27128" t="s">
        <v>14</v>
      </c>
      <c r="K27128">
        <v>54</v>
      </c>
      <c r="L27128" t="s">
        <v>15</v>
      </c>
    </row>
    <row r="27129" spans="1:12">
      <c r="A27129" t="e">
        <f ca="1">E00251432360121</f>
        <v>#NAME?</v>
      </c>
      <c r="B27129">
        <v>497</v>
      </c>
      <c r="C27129" t="s">
        <v>141</v>
      </c>
      <c r="D27129" s="1">
        <v>43080</v>
      </c>
      <c r="F27129">
        <v>2</v>
      </c>
      <c r="G27129">
        <v>61689</v>
      </c>
      <c r="H27129" t="s">
        <v>677</v>
      </c>
      <c r="J27129" t="s">
        <v>14</v>
      </c>
      <c r="K27129">
        <v>54</v>
      </c>
      <c r="L27129" t="s">
        <v>15</v>
      </c>
    </row>
    <row r="27130" spans="1:12">
      <c r="A27130" t="e">
        <f ca="1">E00251619054721</f>
        <v>#NAME?</v>
      </c>
      <c r="B27130">
        <v>109</v>
      </c>
      <c r="C27130" t="s">
        <v>480</v>
      </c>
      <c r="D27130" s="1">
        <v>42159</v>
      </c>
      <c r="F27130">
        <v>1</v>
      </c>
      <c r="G27130">
        <v>72291</v>
      </c>
      <c r="H27130" t="s">
        <v>675</v>
      </c>
      <c r="J27130" t="s">
        <v>14</v>
      </c>
      <c r="K27130">
        <v>46</v>
      </c>
      <c r="L27130" t="s">
        <v>15</v>
      </c>
    </row>
    <row r="27131" spans="1:12">
      <c r="A27131" t="e">
        <f ca="1">E00251524981821</f>
        <v>#NAME?</v>
      </c>
      <c r="B27131">
        <v>454</v>
      </c>
      <c r="C27131" t="s">
        <v>179</v>
      </c>
      <c r="D27131" s="1">
        <v>41884</v>
      </c>
      <c r="F27131">
        <v>3</v>
      </c>
      <c r="G27131">
        <v>2349</v>
      </c>
      <c r="H27131" t="s">
        <v>497</v>
      </c>
      <c r="J27131" t="s">
        <v>14</v>
      </c>
      <c r="K27131">
        <v>61</v>
      </c>
      <c r="L27131" t="s">
        <v>15</v>
      </c>
    </row>
    <row r="27132" spans="1:12">
      <c r="A27132" t="e">
        <f ca="1">E00251524981821</f>
        <v>#NAME?</v>
      </c>
      <c r="B27132">
        <v>454</v>
      </c>
      <c r="C27132" t="s">
        <v>179</v>
      </c>
      <c r="D27132" s="1">
        <v>41900</v>
      </c>
      <c r="F27132">
        <v>2</v>
      </c>
      <c r="G27132">
        <v>2349</v>
      </c>
      <c r="H27132" t="s">
        <v>497</v>
      </c>
      <c r="J27132" t="s">
        <v>14</v>
      </c>
      <c r="K27132">
        <v>61</v>
      </c>
      <c r="L27132" t="s">
        <v>15</v>
      </c>
    </row>
    <row r="27133" spans="1:12">
      <c r="A27133" t="e">
        <f ca="1">E00251524981821</f>
        <v>#NAME?</v>
      </c>
      <c r="B27133">
        <v>454</v>
      </c>
      <c r="C27133" t="s">
        <v>179</v>
      </c>
      <c r="D27133" s="1">
        <v>42747</v>
      </c>
      <c r="F27133">
        <v>1</v>
      </c>
      <c r="G27133">
        <v>6929</v>
      </c>
      <c r="H27133" t="s">
        <v>36</v>
      </c>
      <c r="J27133" t="s">
        <v>14</v>
      </c>
      <c r="K27133">
        <v>63</v>
      </c>
      <c r="L27133" t="s">
        <v>15</v>
      </c>
    </row>
    <row r="27134" spans="1:12">
      <c r="A27134" t="e">
        <f ca="1">E00251518886021</f>
        <v>#NAME?</v>
      </c>
      <c r="B27134">
        <v>276</v>
      </c>
      <c r="C27134" t="s">
        <v>122</v>
      </c>
      <c r="D27134" s="1">
        <v>41919</v>
      </c>
      <c r="F27134">
        <v>1</v>
      </c>
      <c r="G27134">
        <v>7030</v>
      </c>
      <c r="H27134" t="s">
        <v>333</v>
      </c>
      <c r="J27134" t="s">
        <v>14</v>
      </c>
      <c r="K27134">
        <v>57</v>
      </c>
      <c r="L27134" t="s">
        <v>15</v>
      </c>
    </row>
    <row r="27135" spans="1:12">
      <c r="A27135" t="e">
        <f ca="1">E00251716516021</f>
        <v>#NAME?</v>
      </c>
      <c r="B27135">
        <v>490</v>
      </c>
      <c r="C27135" t="s">
        <v>158</v>
      </c>
      <c r="D27135" s="1">
        <v>42208</v>
      </c>
      <c r="F27135">
        <v>1</v>
      </c>
      <c r="G27135">
        <v>25000</v>
      </c>
      <c r="H27135" t="s">
        <v>178</v>
      </c>
      <c r="J27135" t="s">
        <v>14</v>
      </c>
      <c r="K27135">
        <v>52</v>
      </c>
      <c r="L27135" t="s">
        <v>15</v>
      </c>
    </row>
    <row r="27136" spans="1:12">
      <c r="A27136" t="e">
        <f ca="1">E00251716516021</f>
        <v>#NAME?</v>
      </c>
      <c r="B27136">
        <v>7111</v>
      </c>
      <c r="C27136" t="s">
        <v>496</v>
      </c>
      <c r="D27136" s="1">
        <v>42434</v>
      </c>
      <c r="F27136">
        <v>1</v>
      </c>
      <c r="G27136">
        <v>7242</v>
      </c>
      <c r="H27136" t="s">
        <v>93</v>
      </c>
      <c r="I27136" t="s">
        <v>148</v>
      </c>
      <c r="J27136" t="s">
        <v>57</v>
      </c>
      <c r="K27136">
        <v>52</v>
      </c>
      <c r="L27136" t="s">
        <v>15</v>
      </c>
    </row>
    <row r="27137" spans="1:12">
      <c r="A27137" t="e">
        <f ca="1">E00251524981821</f>
        <v>#NAME?</v>
      </c>
      <c r="B27137">
        <v>454</v>
      </c>
      <c r="C27137" t="s">
        <v>179</v>
      </c>
      <c r="D27137" s="1">
        <v>41625</v>
      </c>
      <c r="F27137">
        <v>3</v>
      </c>
      <c r="G27137">
        <v>2349</v>
      </c>
      <c r="H27137" t="s">
        <v>497</v>
      </c>
      <c r="J27137" t="s">
        <v>14</v>
      </c>
      <c r="K27137">
        <v>60</v>
      </c>
      <c r="L27137" t="s">
        <v>15</v>
      </c>
    </row>
    <row r="27138" spans="1:12">
      <c r="A27138" t="e">
        <f ca="1">E00251524981821</f>
        <v>#NAME?</v>
      </c>
      <c r="B27138">
        <v>454</v>
      </c>
      <c r="C27138" t="s">
        <v>179</v>
      </c>
      <c r="D27138" s="1">
        <v>41900</v>
      </c>
      <c r="F27138">
        <v>1</v>
      </c>
      <c r="G27138">
        <v>3804</v>
      </c>
      <c r="H27138" t="s">
        <v>71</v>
      </c>
      <c r="J27138" t="s">
        <v>14</v>
      </c>
      <c r="K27138">
        <v>61</v>
      </c>
      <c r="L27138" t="s">
        <v>15</v>
      </c>
    </row>
    <row r="27139" spans="1:12">
      <c r="A27139" t="e">
        <f ca="1">E00251619054721</f>
        <v>#NAME?</v>
      </c>
      <c r="B27139">
        <v>109</v>
      </c>
      <c r="C27139" t="s">
        <v>480</v>
      </c>
      <c r="D27139" s="1">
        <v>41590</v>
      </c>
      <c r="F27139">
        <v>3</v>
      </c>
      <c r="G27139">
        <v>27800</v>
      </c>
      <c r="H27139" t="s">
        <v>145</v>
      </c>
      <c r="J27139" t="s">
        <v>14</v>
      </c>
      <c r="K27139">
        <v>44</v>
      </c>
      <c r="L27139" t="s">
        <v>15</v>
      </c>
    </row>
    <row r="27140" spans="1:12">
      <c r="A27140" t="e">
        <f ca="1">E00251619054721</f>
        <v>#NAME?</v>
      </c>
      <c r="B27140">
        <v>109</v>
      </c>
      <c r="C27140" t="s">
        <v>480</v>
      </c>
      <c r="D27140" s="1">
        <v>42159</v>
      </c>
      <c r="F27140">
        <v>3</v>
      </c>
      <c r="G27140">
        <v>7222</v>
      </c>
      <c r="H27140" t="s">
        <v>560</v>
      </c>
      <c r="J27140" t="s">
        <v>14</v>
      </c>
      <c r="K27140">
        <v>46</v>
      </c>
      <c r="L27140" t="s">
        <v>15</v>
      </c>
    </row>
    <row r="27141" spans="1:12">
      <c r="A27141" t="e">
        <f ca="1">E00251617139121</f>
        <v>#NAME?</v>
      </c>
      <c r="B27141">
        <v>500</v>
      </c>
      <c r="C27141" t="s">
        <v>161</v>
      </c>
      <c r="D27141" s="1">
        <v>42613</v>
      </c>
      <c r="F27141">
        <v>1</v>
      </c>
      <c r="G27141">
        <v>7821</v>
      </c>
      <c r="H27141" t="s">
        <v>177</v>
      </c>
      <c r="J27141" t="s">
        <v>14</v>
      </c>
      <c r="K27141">
        <v>44</v>
      </c>
      <c r="L27141" t="s">
        <v>22</v>
      </c>
    </row>
    <row r="27142" spans="1:12">
      <c r="A27142" t="e">
        <f ca="1">E00251512209521</f>
        <v>#NAME?</v>
      </c>
      <c r="B27142">
        <v>66</v>
      </c>
      <c r="C27142" t="s">
        <v>134</v>
      </c>
      <c r="D27142" s="1">
        <v>41660</v>
      </c>
      <c r="F27142">
        <v>1</v>
      </c>
      <c r="G27142">
        <v>71940</v>
      </c>
      <c r="H27142" t="s">
        <v>135</v>
      </c>
      <c r="J27142" t="s">
        <v>14</v>
      </c>
      <c r="K27142">
        <v>44</v>
      </c>
      <c r="L27142" t="s">
        <v>15</v>
      </c>
    </row>
    <row r="27143" spans="1:12">
      <c r="A27143" t="e">
        <f ca="1">E00251716516021</f>
        <v>#NAME?</v>
      </c>
      <c r="B27143">
        <v>490</v>
      </c>
      <c r="C27143" t="s">
        <v>158</v>
      </c>
      <c r="D27143" s="1">
        <v>42817</v>
      </c>
      <c r="F27143">
        <v>1</v>
      </c>
      <c r="G27143">
        <v>25000</v>
      </c>
      <c r="H27143" t="s">
        <v>178</v>
      </c>
      <c r="J27143" t="s">
        <v>14</v>
      </c>
      <c r="K27143">
        <v>53</v>
      </c>
      <c r="L27143" t="s">
        <v>15</v>
      </c>
    </row>
    <row r="27144" spans="1:12">
      <c r="A27144" t="e">
        <f ca="1">E00251427397321</f>
        <v>#NAME?</v>
      </c>
      <c r="B27144">
        <v>30</v>
      </c>
      <c r="C27144" t="s">
        <v>344</v>
      </c>
      <c r="D27144" s="1">
        <v>41047</v>
      </c>
      <c r="F27144">
        <v>1</v>
      </c>
      <c r="G27144">
        <v>2459</v>
      </c>
      <c r="H27144" t="s">
        <v>472</v>
      </c>
      <c r="J27144" t="s">
        <v>14</v>
      </c>
      <c r="K27144">
        <v>44</v>
      </c>
      <c r="L27144" t="s">
        <v>15</v>
      </c>
    </row>
    <row r="27145" spans="1:12">
      <c r="A27145" t="e">
        <f ca="1">E00251432287821</f>
        <v>#NAME?</v>
      </c>
      <c r="B27145">
        <v>483</v>
      </c>
      <c r="C27145" t="s">
        <v>351</v>
      </c>
      <c r="D27145" s="1">
        <v>42928</v>
      </c>
      <c r="F27145">
        <v>1</v>
      </c>
      <c r="G27145">
        <v>7262</v>
      </c>
      <c r="H27145" t="s">
        <v>198</v>
      </c>
      <c r="J27145" t="s">
        <v>14</v>
      </c>
      <c r="K27145">
        <v>47</v>
      </c>
      <c r="L27145" t="s">
        <v>15</v>
      </c>
    </row>
    <row r="27146" spans="1:12">
      <c r="A27146" t="e">
        <f ca="1">E00251429286121</f>
        <v>#NAME?</v>
      </c>
      <c r="B27146">
        <v>306</v>
      </c>
      <c r="C27146" t="s">
        <v>502</v>
      </c>
      <c r="D27146" s="1">
        <v>41568</v>
      </c>
      <c r="F27146">
        <v>1</v>
      </c>
      <c r="G27146">
        <v>460</v>
      </c>
      <c r="H27146" t="s">
        <v>16</v>
      </c>
      <c r="J27146" t="s">
        <v>14</v>
      </c>
      <c r="K27146">
        <v>63</v>
      </c>
      <c r="L27146" t="s">
        <v>15</v>
      </c>
    </row>
    <row r="27147" spans="1:12">
      <c r="A27147" t="e">
        <f ca="1">E00251524999421</f>
        <v>#NAME?</v>
      </c>
      <c r="B27147">
        <v>442</v>
      </c>
      <c r="C27147" t="s">
        <v>95</v>
      </c>
      <c r="D27147" s="1">
        <v>42948</v>
      </c>
      <c r="F27147">
        <v>2</v>
      </c>
      <c r="G27147">
        <v>2452</v>
      </c>
      <c r="H27147" t="s">
        <v>1037</v>
      </c>
      <c r="J27147" t="s">
        <v>14</v>
      </c>
      <c r="K27147">
        <v>54</v>
      </c>
      <c r="L27147" t="s">
        <v>15</v>
      </c>
    </row>
    <row r="27148" spans="1:12">
      <c r="A27148" t="e">
        <f ca="1">E00251432287821</f>
        <v>#NAME?</v>
      </c>
      <c r="B27148">
        <v>483</v>
      </c>
      <c r="C27148" t="s">
        <v>351</v>
      </c>
      <c r="D27148" s="1">
        <v>42347</v>
      </c>
      <c r="F27148">
        <v>1</v>
      </c>
      <c r="G27148">
        <v>72632</v>
      </c>
      <c r="H27148" t="s">
        <v>107</v>
      </c>
      <c r="J27148" t="s">
        <v>14</v>
      </c>
      <c r="K27148">
        <v>46</v>
      </c>
      <c r="L27148" t="s">
        <v>15</v>
      </c>
    </row>
    <row r="27149" spans="1:12">
      <c r="A27149" t="e">
        <f ca="1">E00251432287821</f>
        <v>#NAME?</v>
      </c>
      <c r="B27149">
        <v>483</v>
      </c>
      <c r="C27149" t="s">
        <v>351</v>
      </c>
      <c r="D27149" s="1">
        <v>42919</v>
      </c>
      <c r="F27149">
        <v>1</v>
      </c>
      <c r="G27149">
        <v>72632</v>
      </c>
      <c r="H27149" t="s">
        <v>107</v>
      </c>
      <c r="J27149" t="s">
        <v>14</v>
      </c>
      <c r="K27149">
        <v>47</v>
      </c>
      <c r="L27149" t="s">
        <v>15</v>
      </c>
    </row>
    <row r="27150" spans="1:12">
      <c r="A27150" t="e">
        <f ca="1">E00251524981821</f>
        <v>#NAME?</v>
      </c>
      <c r="B27150">
        <v>454</v>
      </c>
      <c r="C27150" t="s">
        <v>179</v>
      </c>
      <c r="D27150" s="1">
        <v>43081</v>
      </c>
      <c r="F27150">
        <v>3</v>
      </c>
      <c r="G27150">
        <v>2729</v>
      </c>
      <c r="H27150" t="s">
        <v>115</v>
      </c>
      <c r="J27150" t="s">
        <v>14</v>
      </c>
      <c r="K27150">
        <v>64</v>
      </c>
      <c r="L27150" t="s">
        <v>15</v>
      </c>
    </row>
    <row r="27151" spans="1:12">
      <c r="A27151" t="e">
        <f ca="1">E00251427751621</f>
        <v>#NAME?</v>
      </c>
      <c r="B27151">
        <v>27</v>
      </c>
      <c r="C27151" t="s">
        <v>499</v>
      </c>
      <c r="D27151" s="1">
        <v>43063</v>
      </c>
      <c r="F27151">
        <v>1</v>
      </c>
      <c r="G27151">
        <v>3612</v>
      </c>
      <c r="H27151" t="s">
        <v>500</v>
      </c>
      <c r="J27151" t="s">
        <v>14</v>
      </c>
      <c r="K27151">
        <v>59</v>
      </c>
      <c r="L27151" t="s">
        <v>15</v>
      </c>
    </row>
    <row r="27152" spans="1:12">
      <c r="A27152" t="e">
        <f ca="1">E00251617139121</f>
        <v>#NAME?</v>
      </c>
      <c r="B27152">
        <v>500</v>
      </c>
      <c r="C27152" t="s">
        <v>161</v>
      </c>
      <c r="D27152" s="1">
        <v>41879</v>
      </c>
      <c r="F27152">
        <v>1</v>
      </c>
      <c r="G27152">
        <v>78906</v>
      </c>
      <c r="H27152" t="s">
        <v>31</v>
      </c>
      <c r="J27152" t="s">
        <v>14</v>
      </c>
      <c r="K27152">
        <v>42</v>
      </c>
      <c r="L27152" t="s">
        <v>22</v>
      </c>
    </row>
    <row r="27153" spans="1:12">
      <c r="A27153" t="e">
        <f ca="1">E00251716516021</f>
        <v>#NAME?</v>
      </c>
      <c r="B27153">
        <v>490</v>
      </c>
      <c r="C27153" t="s">
        <v>158</v>
      </c>
      <c r="D27153" s="1">
        <v>42894</v>
      </c>
      <c r="F27153">
        <v>1</v>
      </c>
      <c r="G27153">
        <v>2720</v>
      </c>
      <c r="H27153" t="s">
        <v>65</v>
      </c>
      <c r="J27153" t="s">
        <v>14</v>
      </c>
      <c r="K27153">
        <v>53</v>
      </c>
      <c r="L27153" t="s">
        <v>15</v>
      </c>
    </row>
    <row r="27154" spans="1:12">
      <c r="A27154" t="e">
        <f ca="1">E00251524981821</f>
        <v>#NAME?</v>
      </c>
      <c r="B27154">
        <v>454</v>
      </c>
      <c r="C27154" t="s">
        <v>179</v>
      </c>
      <c r="D27154" s="1">
        <v>41744</v>
      </c>
      <c r="F27154">
        <v>1</v>
      </c>
      <c r="G27154">
        <v>71940</v>
      </c>
      <c r="H27154" t="s">
        <v>135</v>
      </c>
      <c r="J27154" t="s">
        <v>14</v>
      </c>
      <c r="K27154">
        <v>61</v>
      </c>
      <c r="L27154" t="s">
        <v>15</v>
      </c>
    </row>
    <row r="27155" spans="1:12">
      <c r="A27155" t="e">
        <f ca="1">E00251429286121</f>
        <v>#NAME?</v>
      </c>
      <c r="B27155">
        <v>272</v>
      </c>
      <c r="C27155" t="s">
        <v>174</v>
      </c>
      <c r="D27155" s="1">
        <v>42181</v>
      </c>
      <c r="F27155">
        <v>1</v>
      </c>
      <c r="G27155">
        <v>59971</v>
      </c>
      <c r="H27155" t="s">
        <v>1035</v>
      </c>
      <c r="I27155" t="s">
        <v>56</v>
      </c>
      <c r="J27155" t="s">
        <v>57</v>
      </c>
      <c r="K27155">
        <v>65</v>
      </c>
      <c r="L27155" t="s">
        <v>15</v>
      </c>
    </row>
    <row r="27156" spans="1:12">
      <c r="A27156" t="e">
        <f ca="1">E00251429395521</f>
        <v>#NAME?</v>
      </c>
      <c r="B27156">
        <v>283</v>
      </c>
      <c r="C27156" t="s">
        <v>133</v>
      </c>
      <c r="D27156" s="1">
        <v>41218</v>
      </c>
      <c r="F27156">
        <v>1</v>
      </c>
      <c r="G27156">
        <v>27800</v>
      </c>
      <c r="H27156" t="s">
        <v>145</v>
      </c>
      <c r="J27156" t="s">
        <v>14</v>
      </c>
      <c r="K27156">
        <v>42</v>
      </c>
      <c r="L27156" t="s">
        <v>15</v>
      </c>
    </row>
    <row r="27157" spans="1:12">
      <c r="A27157" t="e">
        <f ca="1">E00251524954421</f>
        <v>#NAME?</v>
      </c>
      <c r="B27157">
        <v>1273</v>
      </c>
      <c r="C27157" t="s">
        <v>28</v>
      </c>
      <c r="D27157" s="1">
        <v>42720</v>
      </c>
      <c r="F27157">
        <v>1</v>
      </c>
      <c r="G27157">
        <v>2875</v>
      </c>
      <c r="H27157" t="s">
        <v>350</v>
      </c>
      <c r="J27157" t="s">
        <v>14</v>
      </c>
      <c r="K27157">
        <v>61</v>
      </c>
      <c r="L27157" t="s">
        <v>15</v>
      </c>
    </row>
    <row r="27158" spans="1:12">
      <c r="A27158" t="e">
        <f ca="1">E00251524999421</f>
        <v>#NAME?</v>
      </c>
      <c r="B27158">
        <v>442</v>
      </c>
      <c r="C27158" t="s">
        <v>95</v>
      </c>
      <c r="D27158" s="1">
        <v>42892</v>
      </c>
      <c r="F27158">
        <v>2</v>
      </c>
      <c r="G27158">
        <v>30000</v>
      </c>
      <c r="H27158" t="s">
        <v>144</v>
      </c>
      <c r="J27158" t="s">
        <v>14</v>
      </c>
      <c r="K27158">
        <v>54</v>
      </c>
      <c r="L27158" t="s">
        <v>15</v>
      </c>
    </row>
    <row r="27159" spans="1:12">
      <c r="A27159" t="e">
        <f ca="1">E00251432287821</f>
        <v>#NAME?</v>
      </c>
      <c r="B27159">
        <v>483</v>
      </c>
      <c r="C27159" t="s">
        <v>351</v>
      </c>
      <c r="D27159" s="1">
        <v>41681</v>
      </c>
      <c r="F27159">
        <v>1</v>
      </c>
      <c r="G27159">
        <v>72885</v>
      </c>
      <c r="H27159" t="s">
        <v>354</v>
      </c>
      <c r="J27159" t="s">
        <v>14</v>
      </c>
      <c r="K27159">
        <v>44</v>
      </c>
      <c r="L27159" t="s">
        <v>15</v>
      </c>
    </row>
    <row r="27160" spans="1:12">
      <c r="A27160" t="e">
        <f ca="1">E00251432287821</f>
        <v>#NAME?</v>
      </c>
      <c r="B27160">
        <v>483</v>
      </c>
      <c r="C27160" t="s">
        <v>351</v>
      </c>
      <c r="D27160" s="1">
        <v>42916</v>
      </c>
      <c r="F27160">
        <v>1</v>
      </c>
      <c r="G27160">
        <v>72885</v>
      </c>
      <c r="H27160" t="s">
        <v>354</v>
      </c>
      <c r="J27160" t="s">
        <v>14</v>
      </c>
      <c r="K27160">
        <v>47</v>
      </c>
      <c r="L27160" t="s">
        <v>15</v>
      </c>
    </row>
    <row r="27161" spans="1:12">
      <c r="A27161" t="e">
        <f ca="1">E00251524999421</f>
        <v>#NAME?</v>
      </c>
      <c r="B27161">
        <v>442</v>
      </c>
      <c r="C27161" t="s">
        <v>95</v>
      </c>
      <c r="D27161" s="1">
        <v>42044</v>
      </c>
      <c r="F27161">
        <v>2</v>
      </c>
      <c r="G27161">
        <v>460</v>
      </c>
      <c r="H27161" t="s">
        <v>16</v>
      </c>
      <c r="J27161" t="s">
        <v>14</v>
      </c>
      <c r="K27161">
        <v>51</v>
      </c>
      <c r="L27161" t="s">
        <v>15</v>
      </c>
    </row>
    <row r="27162" spans="1:12">
      <c r="A27162" t="e">
        <f ca="1">E00251429395521</f>
        <v>#NAME?</v>
      </c>
      <c r="B27162">
        <v>283</v>
      </c>
      <c r="C27162" t="s">
        <v>133</v>
      </c>
      <c r="D27162" s="1">
        <v>41347</v>
      </c>
      <c r="F27162">
        <v>1</v>
      </c>
      <c r="G27162">
        <v>490</v>
      </c>
      <c r="H27162" t="s">
        <v>203</v>
      </c>
      <c r="J27162" t="s">
        <v>14</v>
      </c>
      <c r="K27162">
        <v>43</v>
      </c>
      <c r="L27162" t="s">
        <v>15</v>
      </c>
    </row>
    <row r="27163" spans="1:12">
      <c r="A27163" t="e">
        <f ca="1">E00251429395521</f>
        <v>#NAME?</v>
      </c>
      <c r="B27163">
        <v>283</v>
      </c>
      <c r="C27163" t="s">
        <v>133</v>
      </c>
      <c r="D27163" s="1">
        <v>41360</v>
      </c>
      <c r="F27163">
        <v>1</v>
      </c>
      <c r="G27163">
        <v>486</v>
      </c>
      <c r="H27163" t="s">
        <v>39</v>
      </c>
      <c r="J27163" t="s">
        <v>14</v>
      </c>
      <c r="K27163">
        <v>43</v>
      </c>
      <c r="L27163" t="s">
        <v>15</v>
      </c>
    </row>
    <row r="27164" spans="1:12">
      <c r="A27164" t="e">
        <f ca="1">E00251617139121</f>
        <v>#NAME?</v>
      </c>
      <c r="B27164">
        <v>500</v>
      </c>
      <c r="C27164" t="s">
        <v>161</v>
      </c>
      <c r="D27164" s="1">
        <v>42444</v>
      </c>
      <c r="F27164">
        <v>1</v>
      </c>
      <c r="G27164">
        <v>7841</v>
      </c>
      <c r="H27164" t="s">
        <v>154</v>
      </c>
      <c r="J27164" t="s">
        <v>14</v>
      </c>
      <c r="K27164">
        <v>44</v>
      </c>
      <c r="L27164" t="s">
        <v>22</v>
      </c>
    </row>
    <row r="27165" spans="1:12">
      <c r="A27165" t="e">
        <f ca="1">E00251524997721</f>
        <v>#NAME?</v>
      </c>
      <c r="B27165">
        <v>455</v>
      </c>
      <c r="C27165" t="s">
        <v>312</v>
      </c>
      <c r="D27165" s="1">
        <v>42549</v>
      </c>
      <c r="F27165">
        <v>1</v>
      </c>
      <c r="G27165">
        <v>7242</v>
      </c>
      <c r="H27165" t="s">
        <v>93</v>
      </c>
      <c r="J27165" t="s">
        <v>14</v>
      </c>
      <c r="K27165">
        <v>51</v>
      </c>
      <c r="L27165" t="s">
        <v>15</v>
      </c>
    </row>
    <row r="27166" spans="1:12">
      <c r="A27166" t="e">
        <f ca="1">E00251429176121</f>
        <v>#NAME?</v>
      </c>
      <c r="B27166">
        <v>4911</v>
      </c>
      <c r="C27166" t="s">
        <v>1639</v>
      </c>
      <c r="D27166" s="1">
        <v>41923</v>
      </c>
      <c r="F27166">
        <v>1</v>
      </c>
      <c r="G27166">
        <v>462</v>
      </c>
      <c r="H27166" t="s">
        <v>288</v>
      </c>
      <c r="J27166" t="s">
        <v>14</v>
      </c>
      <c r="K27166">
        <v>48</v>
      </c>
      <c r="L27166" t="s">
        <v>15</v>
      </c>
    </row>
    <row r="27167" spans="1:12">
      <c r="A27167" t="e">
        <f ca="1">E00251518886021</f>
        <v>#NAME?</v>
      </c>
      <c r="B27167">
        <v>276</v>
      </c>
      <c r="C27167" t="s">
        <v>122</v>
      </c>
      <c r="D27167" s="1">
        <v>42079</v>
      </c>
      <c r="F27167">
        <v>3</v>
      </c>
      <c r="G27167">
        <v>25000</v>
      </c>
      <c r="H27167" t="s">
        <v>178</v>
      </c>
      <c r="J27167" t="s">
        <v>14</v>
      </c>
      <c r="K27167">
        <v>58</v>
      </c>
      <c r="L27167" t="s">
        <v>15</v>
      </c>
    </row>
    <row r="27168" spans="1:12">
      <c r="A27168" t="e">
        <f ca="1">E00251518886021</f>
        <v>#NAME?</v>
      </c>
      <c r="B27168">
        <v>276</v>
      </c>
      <c r="C27168" t="s">
        <v>122</v>
      </c>
      <c r="D27168" s="1">
        <v>42443</v>
      </c>
      <c r="F27168">
        <v>1</v>
      </c>
      <c r="G27168">
        <v>2859</v>
      </c>
      <c r="H27168" t="s">
        <v>362</v>
      </c>
      <c r="J27168" t="s">
        <v>14</v>
      </c>
      <c r="K27168">
        <v>59</v>
      </c>
      <c r="L27168" t="s">
        <v>15</v>
      </c>
    </row>
    <row r="27169" spans="1:12">
      <c r="A27169" t="e">
        <f ca="1">E00251524999421</f>
        <v>#NAME?</v>
      </c>
      <c r="B27169">
        <v>442</v>
      </c>
      <c r="C27169" t="s">
        <v>95</v>
      </c>
      <c r="D27169" s="1">
        <v>42934</v>
      </c>
      <c r="F27169">
        <v>1</v>
      </c>
      <c r="G27169">
        <v>52100</v>
      </c>
      <c r="H27169" t="s">
        <v>516</v>
      </c>
      <c r="J27169" t="s">
        <v>14</v>
      </c>
      <c r="K27169">
        <v>54</v>
      </c>
      <c r="L27169" t="s">
        <v>15</v>
      </c>
    </row>
    <row r="27170" spans="1:12">
      <c r="A27170" t="e">
        <f ca="1">E00251429395521</f>
        <v>#NAME?</v>
      </c>
      <c r="B27170">
        <v>283</v>
      </c>
      <c r="C27170" t="s">
        <v>133</v>
      </c>
      <c r="D27170" s="1">
        <v>41467</v>
      </c>
      <c r="F27170">
        <v>2</v>
      </c>
      <c r="G27170">
        <v>486</v>
      </c>
      <c r="H27170" t="s">
        <v>39</v>
      </c>
      <c r="J27170" t="s">
        <v>14</v>
      </c>
      <c r="K27170">
        <v>43</v>
      </c>
      <c r="L27170" t="s">
        <v>15</v>
      </c>
    </row>
    <row r="27171" spans="1:12">
      <c r="A27171" t="e">
        <f ca="1">E00251429286121</f>
        <v>#NAME?</v>
      </c>
      <c r="B27171">
        <v>306</v>
      </c>
      <c r="C27171" t="s">
        <v>502</v>
      </c>
      <c r="D27171" s="1">
        <v>42286</v>
      </c>
      <c r="F27171">
        <v>1</v>
      </c>
      <c r="G27171">
        <v>1889</v>
      </c>
      <c r="H27171" t="s">
        <v>1036</v>
      </c>
      <c r="J27171" t="s">
        <v>14</v>
      </c>
      <c r="K27171">
        <v>65</v>
      </c>
      <c r="L27171" t="s">
        <v>15</v>
      </c>
    </row>
    <row r="27172" spans="1:12">
      <c r="A27172" t="e">
        <f ca="1">E00251429286121</f>
        <v>#NAME?</v>
      </c>
      <c r="B27172">
        <v>306</v>
      </c>
      <c r="C27172" t="s">
        <v>502</v>
      </c>
      <c r="D27172" s="1">
        <v>42615</v>
      </c>
      <c r="F27172">
        <v>1</v>
      </c>
      <c r="G27172">
        <v>1889</v>
      </c>
      <c r="H27172" t="s">
        <v>1036</v>
      </c>
      <c r="J27172" t="s">
        <v>14</v>
      </c>
      <c r="K27172">
        <v>66</v>
      </c>
      <c r="L27172" t="s">
        <v>15</v>
      </c>
    </row>
    <row r="27173" spans="1:12">
      <c r="A27173" t="e">
        <f ca="1">E00251524999421</f>
        <v>#NAME?</v>
      </c>
      <c r="B27173">
        <v>442</v>
      </c>
      <c r="C27173" t="s">
        <v>95</v>
      </c>
      <c r="D27173" s="1">
        <v>41557</v>
      </c>
      <c r="F27173">
        <v>2</v>
      </c>
      <c r="G27173">
        <v>7999</v>
      </c>
      <c r="H27173" t="s">
        <v>80</v>
      </c>
      <c r="J27173" t="s">
        <v>14</v>
      </c>
      <c r="K27173">
        <v>50</v>
      </c>
      <c r="L27173" t="s">
        <v>15</v>
      </c>
    </row>
    <row r="27174" spans="1:12">
      <c r="A27174" t="e">
        <f ca="1">E00251524999421</f>
        <v>#NAME?</v>
      </c>
      <c r="B27174">
        <v>442</v>
      </c>
      <c r="C27174" t="s">
        <v>95</v>
      </c>
      <c r="D27174" s="1">
        <v>41711</v>
      </c>
      <c r="F27174">
        <v>1</v>
      </c>
      <c r="G27174">
        <v>460</v>
      </c>
      <c r="H27174" t="s">
        <v>16</v>
      </c>
      <c r="J27174" t="s">
        <v>14</v>
      </c>
      <c r="K27174">
        <v>50</v>
      </c>
      <c r="L27174" t="s">
        <v>15</v>
      </c>
    </row>
    <row r="27175" spans="1:12">
      <c r="A27175" t="e">
        <f ca="1">E00251524997721</f>
        <v>#NAME?</v>
      </c>
      <c r="B27175">
        <v>455</v>
      </c>
      <c r="C27175" t="s">
        <v>312</v>
      </c>
      <c r="D27175" s="1">
        <v>41316</v>
      </c>
      <c r="F27175">
        <v>1</v>
      </c>
      <c r="G27175">
        <v>93</v>
      </c>
      <c r="H27175" t="s">
        <v>29</v>
      </c>
      <c r="J27175" t="s">
        <v>14</v>
      </c>
      <c r="K27175">
        <v>48</v>
      </c>
      <c r="L27175" t="s">
        <v>15</v>
      </c>
    </row>
    <row r="27176" spans="1:12">
      <c r="A27176" t="e">
        <f ca="1">E00251617139121</f>
        <v>#NAME?</v>
      </c>
      <c r="B27176">
        <v>500</v>
      </c>
      <c r="C27176" t="s">
        <v>161</v>
      </c>
      <c r="D27176" s="1">
        <v>42608</v>
      </c>
      <c r="F27176">
        <v>1</v>
      </c>
      <c r="G27176">
        <v>7821</v>
      </c>
      <c r="H27176" t="s">
        <v>177</v>
      </c>
      <c r="J27176" t="s">
        <v>14</v>
      </c>
      <c r="K27176">
        <v>44</v>
      </c>
      <c r="L27176" t="s">
        <v>22</v>
      </c>
    </row>
    <row r="27177" spans="1:12">
      <c r="A27177" t="e">
        <f ca="1">E00251518886021</f>
        <v>#NAME?</v>
      </c>
      <c r="B27177">
        <v>276</v>
      </c>
      <c r="C27177" t="s">
        <v>122</v>
      </c>
      <c r="D27177" s="1">
        <v>41926</v>
      </c>
      <c r="F27177">
        <v>1</v>
      </c>
      <c r="G27177">
        <v>25000</v>
      </c>
      <c r="H27177" t="s">
        <v>178</v>
      </c>
      <c r="J27177" t="s">
        <v>14</v>
      </c>
      <c r="K27177">
        <v>57</v>
      </c>
      <c r="L27177" t="s">
        <v>15</v>
      </c>
    </row>
    <row r="27178" spans="1:12">
      <c r="A27178" t="e">
        <f ca="1">E00251524999421</f>
        <v>#NAME?</v>
      </c>
      <c r="B27178">
        <v>442</v>
      </c>
      <c r="C27178" t="s">
        <v>95</v>
      </c>
      <c r="D27178" s="1">
        <v>43004</v>
      </c>
      <c r="F27178">
        <v>1</v>
      </c>
      <c r="G27178">
        <v>7999</v>
      </c>
      <c r="H27178" t="s">
        <v>80</v>
      </c>
      <c r="J27178" t="s">
        <v>14</v>
      </c>
      <c r="K27178">
        <v>54</v>
      </c>
      <c r="L27178" t="s">
        <v>15</v>
      </c>
    </row>
    <row r="27179" spans="1:12">
      <c r="A27179" t="e">
        <f ca="1">E00251429176121</f>
        <v>#NAME?</v>
      </c>
      <c r="B27179">
        <v>274</v>
      </c>
      <c r="C27179" t="s">
        <v>506</v>
      </c>
      <c r="D27179" s="1">
        <v>42328</v>
      </c>
      <c r="F27179">
        <v>1</v>
      </c>
      <c r="G27179">
        <v>7295</v>
      </c>
      <c r="H27179" t="s">
        <v>76</v>
      </c>
      <c r="J27179" t="s">
        <v>14</v>
      </c>
      <c r="K27179">
        <v>49</v>
      </c>
      <c r="L27179" t="s">
        <v>15</v>
      </c>
    </row>
    <row r="27180" spans="1:12">
      <c r="A27180" t="e">
        <f ca="1">E00251518886021</f>
        <v>#NAME?</v>
      </c>
      <c r="B27180">
        <v>276</v>
      </c>
      <c r="C27180" t="s">
        <v>122</v>
      </c>
      <c r="D27180" s="1">
        <v>41683</v>
      </c>
      <c r="F27180">
        <v>1</v>
      </c>
      <c r="G27180">
        <v>25000</v>
      </c>
      <c r="H27180" t="s">
        <v>178</v>
      </c>
      <c r="J27180" t="s">
        <v>14</v>
      </c>
      <c r="K27180">
        <v>57</v>
      </c>
      <c r="L27180" t="s">
        <v>15</v>
      </c>
    </row>
    <row r="27181" spans="1:12">
      <c r="A27181" t="e">
        <f ca="1">E00251518886021</f>
        <v>#NAME?</v>
      </c>
      <c r="B27181">
        <v>276</v>
      </c>
      <c r="C27181" t="s">
        <v>122</v>
      </c>
      <c r="D27181" s="1">
        <v>41905</v>
      </c>
      <c r="F27181">
        <v>1</v>
      </c>
      <c r="G27181">
        <v>7030</v>
      </c>
      <c r="H27181" t="s">
        <v>333</v>
      </c>
      <c r="J27181" t="s">
        <v>14</v>
      </c>
      <c r="K27181">
        <v>57</v>
      </c>
      <c r="L27181" t="s">
        <v>15</v>
      </c>
    </row>
    <row r="27182" spans="1:12">
      <c r="A27182" t="e">
        <f ca="1">E00251518886021</f>
        <v>#NAME?</v>
      </c>
      <c r="B27182">
        <v>276</v>
      </c>
      <c r="C27182" t="s">
        <v>122</v>
      </c>
      <c r="D27182" s="1">
        <v>42572</v>
      </c>
      <c r="F27182">
        <v>2</v>
      </c>
      <c r="G27182">
        <v>25000</v>
      </c>
      <c r="H27182" t="s">
        <v>178</v>
      </c>
      <c r="J27182" t="s">
        <v>14</v>
      </c>
      <c r="K27182">
        <v>59</v>
      </c>
      <c r="L27182" t="s">
        <v>15</v>
      </c>
    </row>
    <row r="27183" spans="1:12">
      <c r="A27183" t="e">
        <f ca="1">E00251424039221</f>
        <v>#NAME?</v>
      </c>
      <c r="B27183">
        <v>1322</v>
      </c>
      <c r="C27183" t="s">
        <v>1279</v>
      </c>
      <c r="D27183" s="1">
        <v>43000</v>
      </c>
      <c r="F27183">
        <v>1</v>
      </c>
      <c r="G27183">
        <v>9300</v>
      </c>
      <c r="H27183" t="s">
        <v>1354</v>
      </c>
      <c r="J27183" t="s">
        <v>14</v>
      </c>
      <c r="K27183">
        <v>50</v>
      </c>
      <c r="L27183" t="s">
        <v>15</v>
      </c>
    </row>
    <row r="27184" spans="1:12">
      <c r="A27184" t="e">
        <f ca="1">E00251619838721</f>
        <v>#NAME?</v>
      </c>
      <c r="B27184">
        <v>1273</v>
      </c>
      <c r="C27184" t="s">
        <v>28</v>
      </c>
      <c r="D27184" s="1">
        <v>41911</v>
      </c>
      <c r="F27184">
        <v>1</v>
      </c>
      <c r="G27184">
        <v>9953</v>
      </c>
      <c r="H27184" t="s">
        <v>661</v>
      </c>
      <c r="J27184" t="s">
        <v>14</v>
      </c>
      <c r="K27184">
        <v>49</v>
      </c>
      <c r="L27184" t="s">
        <v>15</v>
      </c>
    </row>
    <row r="27185" spans="1:12">
      <c r="A27185" t="e">
        <f ca="1">E00251518873421</f>
        <v>#NAME?</v>
      </c>
      <c r="B27185">
        <v>4910</v>
      </c>
      <c r="C27185" t="s">
        <v>214</v>
      </c>
      <c r="D27185" s="1">
        <v>41902</v>
      </c>
      <c r="F27185">
        <v>2</v>
      </c>
      <c r="G27185">
        <v>25000</v>
      </c>
      <c r="H27185" t="s">
        <v>178</v>
      </c>
      <c r="J27185" t="s">
        <v>14</v>
      </c>
      <c r="K27185">
        <v>64</v>
      </c>
      <c r="L27185" t="s">
        <v>15</v>
      </c>
    </row>
    <row r="27186" spans="1:12">
      <c r="A27186" t="e">
        <f ca="1">E00251529281021</f>
        <v>#NAME?</v>
      </c>
      <c r="B27186">
        <v>191</v>
      </c>
      <c r="C27186" t="s">
        <v>320</v>
      </c>
      <c r="D27186" s="1">
        <v>42129</v>
      </c>
      <c r="F27186">
        <v>1</v>
      </c>
      <c r="G27186">
        <v>7962</v>
      </c>
      <c r="H27186" t="s">
        <v>111</v>
      </c>
      <c r="J27186" t="s">
        <v>14</v>
      </c>
      <c r="K27186">
        <v>47</v>
      </c>
      <c r="L27186" t="s">
        <v>22</v>
      </c>
    </row>
    <row r="27187" spans="1:12">
      <c r="A27187" t="e">
        <f ca="1">E00251439860321</f>
        <v>#NAME?</v>
      </c>
      <c r="B27187">
        <v>458</v>
      </c>
      <c r="C27187" t="s">
        <v>275</v>
      </c>
      <c r="D27187" s="1">
        <v>42409</v>
      </c>
      <c r="F27187">
        <v>1</v>
      </c>
      <c r="G27187">
        <v>460</v>
      </c>
      <c r="H27187" t="s">
        <v>16</v>
      </c>
      <c r="J27187" t="s">
        <v>14</v>
      </c>
      <c r="K27187">
        <v>55</v>
      </c>
      <c r="L27187" t="s">
        <v>15</v>
      </c>
    </row>
    <row r="27188" spans="1:12">
      <c r="A27188" t="e">
        <f ca="1">E00251439860321</f>
        <v>#NAME?</v>
      </c>
      <c r="B27188">
        <v>458</v>
      </c>
      <c r="C27188" t="s">
        <v>275</v>
      </c>
      <c r="D27188" s="1">
        <v>42436</v>
      </c>
      <c r="F27188">
        <v>1</v>
      </c>
      <c r="G27188">
        <v>4940</v>
      </c>
      <c r="H27188" t="s">
        <v>708</v>
      </c>
      <c r="J27188" t="s">
        <v>14</v>
      </c>
      <c r="K27188">
        <v>55</v>
      </c>
      <c r="L27188" t="s">
        <v>15</v>
      </c>
    </row>
    <row r="27189" spans="1:12">
      <c r="A27189" t="e">
        <f ca="1">E00251531826221</f>
        <v>#NAME?</v>
      </c>
      <c r="B27189">
        <v>1786</v>
      </c>
      <c r="C27189" t="s">
        <v>37</v>
      </c>
      <c r="D27189" s="1">
        <v>42443</v>
      </c>
      <c r="F27189">
        <v>1</v>
      </c>
      <c r="G27189">
        <v>2859</v>
      </c>
      <c r="H27189" t="s">
        <v>362</v>
      </c>
      <c r="J27189" t="s">
        <v>14</v>
      </c>
      <c r="K27189">
        <v>42</v>
      </c>
      <c r="L27189" t="s">
        <v>15</v>
      </c>
    </row>
    <row r="27190" spans="1:12">
      <c r="A27190" t="e">
        <f ca="1">E00251515326121</f>
        <v>#NAME?</v>
      </c>
      <c r="B27190">
        <v>30</v>
      </c>
      <c r="C27190" t="s">
        <v>344</v>
      </c>
      <c r="D27190" s="1">
        <v>42334</v>
      </c>
      <c r="F27190">
        <v>1</v>
      </c>
      <c r="G27190">
        <v>49390</v>
      </c>
      <c r="H27190" t="s">
        <v>59</v>
      </c>
      <c r="J27190" t="s">
        <v>14</v>
      </c>
      <c r="K27190">
        <v>44</v>
      </c>
      <c r="L27190" t="s">
        <v>15</v>
      </c>
    </row>
    <row r="27191" spans="1:12">
      <c r="A27191" t="e">
        <f ca="1">E00251515326121</f>
        <v>#NAME?</v>
      </c>
      <c r="B27191">
        <v>30</v>
      </c>
      <c r="C27191" t="s">
        <v>344</v>
      </c>
      <c r="D27191" s="1">
        <v>43063</v>
      </c>
      <c r="F27191">
        <v>2</v>
      </c>
      <c r="G27191">
        <v>4719</v>
      </c>
      <c r="H27191" t="s">
        <v>1039</v>
      </c>
      <c r="J27191" t="s">
        <v>14</v>
      </c>
      <c r="K27191">
        <v>46</v>
      </c>
      <c r="L27191" t="s">
        <v>15</v>
      </c>
    </row>
    <row r="27192" spans="1:12">
      <c r="A27192" t="e">
        <f ca="1">E00251417959821</f>
        <v>#NAME?</v>
      </c>
      <c r="B27192">
        <v>50</v>
      </c>
      <c r="C27192" t="s">
        <v>512</v>
      </c>
      <c r="D27192" s="1">
        <v>41520</v>
      </c>
      <c r="F27192">
        <v>1</v>
      </c>
      <c r="G27192">
        <v>29690</v>
      </c>
      <c r="H27192" t="s">
        <v>52</v>
      </c>
      <c r="J27192" t="s">
        <v>14</v>
      </c>
      <c r="K27192">
        <v>54</v>
      </c>
      <c r="L27192" t="s">
        <v>15</v>
      </c>
    </row>
    <row r="27193" spans="1:12">
      <c r="A27193" t="e">
        <f ca="1">E00251417959821</f>
        <v>#NAME?</v>
      </c>
      <c r="B27193">
        <v>50</v>
      </c>
      <c r="C27193" t="s">
        <v>512</v>
      </c>
      <c r="D27193" s="1">
        <v>42835</v>
      </c>
      <c r="F27193">
        <v>1</v>
      </c>
      <c r="G27193">
        <v>4019</v>
      </c>
      <c r="H27193" t="s">
        <v>26</v>
      </c>
      <c r="J27193" t="s">
        <v>14</v>
      </c>
      <c r="K27193">
        <v>57</v>
      </c>
      <c r="L27193" t="s">
        <v>15</v>
      </c>
    </row>
    <row r="27194" spans="1:12">
      <c r="A27194" t="e">
        <f ca="1">E00251518873421</f>
        <v>#NAME?</v>
      </c>
      <c r="B27194">
        <v>293</v>
      </c>
      <c r="C27194" t="s">
        <v>25</v>
      </c>
      <c r="D27194" s="1">
        <v>42312</v>
      </c>
      <c r="F27194">
        <v>1</v>
      </c>
      <c r="G27194">
        <v>25000</v>
      </c>
      <c r="H27194" t="s">
        <v>178</v>
      </c>
      <c r="J27194" t="s">
        <v>14</v>
      </c>
      <c r="K27194">
        <v>65</v>
      </c>
      <c r="L27194" t="s">
        <v>15</v>
      </c>
    </row>
    <row r="27195" spans="1:12">
      <c r="A27195" t="e">
        <f ca="1">E00251430095721</f>
        <v>#NAME?</v>
      </c>
      <c r="B27195">
        <v>456</v>
      </c>
      <c r="C27195" t="s">
        <v>518</v>
      </c>
      <c r="D27195" s="1">
        <v>42170</v>
      </c>
      <c r="F27195">
        <v>2</v>
      </c>
      <c r="G27195">
        <v>496</v>
      </c>
      <c r="H27195" t="s">
        <v>190</v>
      </c>
      <c r="J27195" t="s">
        <v>14</v>
      </c>
      <c r="K27195">
        <v>57</v>
      </c>
      <c r="L27195" t="s">
        <v>15</v>
      </c>
    </row>
    <row r="27196" spans="1:12">
      <c r="A27196" t="e">
        <f ca="1">E00251430095721</f>
        <v>#NAME?</v>
      </c>
      <c r="B27196">
        <v>500</v>
      </c>
      <c r="C27196" t="s">
        <v>161</v>
      </c>
      <c r="D27196" s="1">
        <v>41463</v>
      </c>
      <c r="F27196">
        <v>1</v>
      </c>
      <c r="G27196">
        <v>496</v>
      </c>
      <c r="H27196" t="s">
        <v>190</v>
      </c>
      <c r="J27196" t="s">
        <v>14</v>
      </c>
      <c r="K27196">
        <v>55</v>
      </c>
      <c r="L27196" t="s">
        <v>15</v>
      </c>
    </row>
    <row r="27197" spans="1:12">
      <c r="A27197" t="e">
        <f ca="1">E00251518873421</f>
        <v>#NAME?</v>
      </c>
      <c r="B27197">
        <v>293</v>
      </c>
      <c r="C27197" t="s">
        <v>25</v>
      </c>
      <c r="D27197" s="1">
        <v>42759</v>
      </c>
      <c r="F27197">
        <v>3</v>
      </c>
      <c r="G27197">
        <v>4019</v>
      </c>
      <c r="H27197" t="s">
        <v>26</v>
      </c>
      <c r="J27197" t="s">
        <v>14</v>
      </c>
      <c r="K27197">
        <v>66</v>
      </c>
      <c r="L27197" t="s">
        <v>15</v>
      </c>
    </row>
    <row r="27198" spans="1:12">
      <c r="A27198" t="e">
        <f ca="1">E00251518873421</f>
        <v>#NAME?</v>
      </c>
      <c r="B27198">
        <v>293</v>
      </c>
      <c r="C27198" t="s">
        <v>25</v>
      </c>
      <c r="D27198" s="1">
        <v>42026</v>
      </c>
      <c r="F27198">
        <v>2</v>
      </c>
      <c r="G27198">
        <v>25000</v>
      </c>
      <c r="H27198" t="s">
        <v>178</v>
      </c>
      <c r="J27198" t="s">
        <v>14</v>
      </c>
      <c r="K27198">
        <v>64</v>
      </c>
      <c r="L27198" t="s">
        <v>15</v>
      </c>
    </row>
    <row r="27199" spans="1:12">
      <c r="A27199" t="e">
        <f ca="1">E00251518873421</f>
        <v>#NAME?</v>
      </c>
      <c r="B27199">
        <v>1322</v>
      </c>
      <c r="C27199" t="s">
        <v>1279</v>
      </c>
      <c r="D27199" s="1">
        <v>41152</v>
      </c>
      <c r="F27199">
        <v>1</v>
      </c>
      <c r="G27199">
        <v>1123</v>
      </c>
      <c r="H27199" t="s">
        <v>1096</v>
      </c>
      <c r="J27199" t="s">
        <v>14</v>
      </c>
      <c r="K27199">
        <v>62</v>
      </c>
      <c r="L27199" t="s">
        <v>15</v>
      </c>
    </row>
    <row r="27200" spans="1:12">
      <c r="A27200" t="e">
        <f ca="1">E00251430095721</f>
        <v>#NAME?</v>
      </c>
      <c r="B27200">
        <v>500</v>
      </c>
      <c r="C27200" t="s">
        <v>161</v>
      </c>
      <c r="D27200" s="1">
        <v>43052</v>
      </c>
      <c r="F27200">
        <v>3</v>
      </c>
      <c r="G27200">
        <v>60090</v>
      </c>
      <c r="H27200" t="s">
        <v>181</v>
      </c>
      <c r="J27200" t="s">
        <v>14</v>
      </c>
      <c r="K27200">
        <v>59</v>
      </c>
      <c r="L27200" t="s">
        <v>15</v>
      </c>
    </row>
    <row r="27201" spans="1:12">
      <c r="A27201" t="e">
        <f ca="1">E00251515326121</f>
        <v>#NAME?</v>
      </c>
      <c r="B27201">
        <v>30</v>
      </c>
      <c r="C27201" t="s">
        <v>344</v>
      </c>
      <c r="D27201" s="1">
        <v>42977</v>
      </c>
      <c r="F27201">
        <v>2</v>
      </c>
      <c r="G27201">
        <v>2169</v>
      </c>
      <c r="H27201" t="s">
        <v>40</v>
      </c>
      <c r="J27201" t="s">
        <v>14</v>
      </c>
      <c r="K27201">
        <v>45</v>
      </c>
      <c r="L27201" t="s">
        <v>15</v>
      </c>
    </row>
    <row r="27202" spans="1:12">
      <c r="A27202" t="e">
        <f ca="1">E00251510648821</f>
        <v>#NAME?</v>
      </c>
      <c r="B27202">
        <v>164</v>
      </c>
      <c r="C27202" t="s">
        <v>792</v>
      </c>
      <c r="D27202" s="1">
        <v>43076</v>
      </c>
      <c r="F27202">
        <v>1</v>
      </c>
      <c r="G27202">
        <v>5198</v>
      </c>
      <c r="H27202" t="s">
        <v>200</v>
      </c>
      <c r="J27202" t="s">
        <v>14</v>
      </c>
      <c r="K27202">
        <v>48</v>
      </c>
      <c r="L27202" t="s">
        <v>15</v>
      </c>
    </row>
    <row r="27203" spans="1:12">
      <c r="A27203" t="e">
        <f ca="1">E00251537605521</f>
        <v>#NAME?</v>
      </c>
      <c r="B27203">
        <v>1028</v>
      </c>
      <c r="C27203" t="s">
        <v>127</v>
      </c>
      <c r="D27203" s="1">
        <v>43020</v>
      </c>
      <c r="F27203">
        <v>1</v>
      </c>
      <c r="G27203">
        <v>7804</v>
      </c>
      <c r="H27203" t="s">
        <v>43</v>
      </c>
      <c r="I27203" t="s">
        <v>127</v>
      </c>
      <c r="J27203" t="s">
        <v>57</v>
      </c>
      <c r="K27203">
        <v>67</v>
      </c>
      <c r="L27203" t="s">
        <v>22</v>
      </c>
    </row>
    <row r="27204" spans="1:12">
      <c r="A27204" t="e">
        <f ca="1">E00251531826221</f>
        <v>#NAME?</v>
      </c>
      <c r="B27204">
        <v>1786</v>
      </c>
      <c r="C27204" t="s">
        <v>37</v>
      </c>
      <c r="D27204" s="1">
        <v>41404</v>
      </c>
      <c r="F27204">
        <v>1</v>
      </c>
      <c r="G27204">
        <v>2165</v>
      </c>
      <c r="H27204" t="s">
        <v>1640</v>
      </c>
      <c r="J27204" t="s">
        <v>14</v>
      </c>
      <c r="K27204">
        <v>39</v>
      </c>
      <c r="L27204" t="s">
        <v>15</v>
      </c>
    </row>
    <row r="27205" spans="1:12">
      <c r="A27205" t="e">
        <f ca="1">E00251531826221</f>
        <v>#NAME?</v>
      </c>
      <c r="B27205">
        <v>1786</v>
      </c>
      <c r="C27205" t="s">
        <v>37</v>
      </c>
      <c r="D27205" s="1">
        <v>42410</v>
      </c>
      <c r="F27205">
        <v>2</v>
      </c>
      <c r="G27205">
        <v>2165</v>
      </c>
      <c r="H27205" t="s">
        <v>1640</v>
      </c>
      <c r="J27205" t="s">
        <v>14</v>
      </c>
      <c r="K27205">
        <v>42</v>
      </c>
      <c r="L27205" t="s">
        <v>15</v>
      </c>
    </row>
    <row r="27206" spans="1:12">
      <c r="A27206" t="e">
        <f ca="1">E00251531826221</f>
        <v>#NAME?</v>
      </c>
      <c r="B27206">
        <v>1786</v>
      </c>
      <c r="C27206" t="s">
        <v>37</v>
      </c>
      <c r="D27206" s="1">
        <v>42809</v>
      </c>
      <c r="F27206">
        <v>1</v>
      </c>
      <c r="G27206">
        <v>4019</v>
      </c>
      <c r="H27206" t="s">
        <v>26</v>
      </c>
      <c r="J27206" t="s">
        <v>14</v>
      </c>
      <c r="K27206">
        <v>43</v>
      </c>
      <c r="L27206" t="s">
        <v>15</v>
      </c>
    </row>
    <row r="27207" spans="1:12">
      <c r="A27207" t="e">
        <f ca="1">E00251524994121</f>
        <v>#NAME?</v>
      </c>
      <c r="B27207">
        <v>454</v>
      </c>
      <c r="C27207" t="s">
        <v>179</v>
      </c>
      <c r="D27207" s="1">
        <v>41807</v>
      </c>
      <c r="F27207">
        <v>1</v>
      </c>
      <c r="G27207">
        <v>3659</v>
      </c>
      <c r="H27207" t="s">
        <v>132</v>
      </c>
      <c r="J27207" t="s">
        <v>14</v>
      </c>
      <c r="K27207">
        <v>62</v>
      </c>
      <c r="L27207" t="s">
        <v>15</v>
      </c>
    </row>
    <row r="27208" spans="1:12">
      <c r="A27208" t="e">
        <f ca="1">E00251524994121</f>
        <v>#NAME?</v>
      </c>
      <c r="B27208">
        <v>1522</v>
      </c>
      <c r="C27208" t="s">
        <v>970</v>
      </c>
      <c r="D27208" s="1">
        <v>41896</v>
      </c>
      <c r="F27208">
        <v>1</v>
      </c>
      <c r="G27208">
        <v>5225</v>
      </c>
      <c r="H27208" t="s">
        <v>280</v>
      </c>
      <c r="J27208" t="s">
        <v>14</v>
      </c>
      <c r="K27208">
        <v>62</v>
      </c>
      <c r="L27208" t="s">
        <v>15</v>
      </c>
    </row>
    <row r="27209" spans="1:12">
      <c r="A27209" t="e">
        <f t="shared" ref="A27209:A27214" ca="1" si="249">E00251518873421</f>
        <v>#NAME?</v>
      </c>
      <c r="B27209">
        <v>293</v>
      </c>
      <c r="C27209" t="s">
        <v>25</v>
      </c>
      <c r="D27209" s="1">
        <v>41312</v>
      </c>
      <c r="F27209">
        <v>3</v>
      </c>
      <c r="G27209">
        <v>4019</v>
      </c>
      <c r="H27209" t="s">
        <v>26</v>
      </c>
      <c r="J27209" t="s">
        <v>14</v>
      </c>
      <c r="K27209">
        <v>62</v>
      </c>
      <c r="L27209" t="s">
        <v>15</v>
      </c>
    </row>
    <row r="27210" spans="1:12">
      <c r="A27210" t="e">
        <f t="shared" ca="1" si="249"/>
        <v>#NAME?</v>
      </c>
      <c r="B27210">
        <v>293</v>
      </c>
      <c r="C27210" t="s">
        <v>25</v>
      </c>
      <c r="D27210" s="1">
        <v>41340</v>
      </c>
      <c r="F27210">
        <v>1</v>
      </c>
      <c r="G27210">
        <v>25000</v>
      </c>
      <c r="H27210" t="s">
        <v>178</v>
      </c>
      <c r="J27210" t="s">
        <v>14</v>
      </c>
      <c r="K27210">
        <v>63</v>
      </c>
      <c r="L27210" t="s">
        <v>15</v>
      </c>
    </row>
    <row r="27211" spans="1:12">
      <c r="A27211" t="e">
        <f t="shared" ca="1" si="249"/>
        <v>#NAME?</v>
      </c>
      <c r="B27211">
        <v>293</v>
      </c>
      <c r="C27211" t="s">
        <v>25</v>
      </c>
      <c r="D27211" s="1">
        <v>41564</v>
      </c>
      <c r="F27211">
        <v>1</v>
      </c>
      <c r="G27211">
        <v>25000</v>
      </c>
      <c r="H27211" t="s">
        <v>178</v>
      </c>
      <c r="J27211" t="s">
        <v>14</v>
      </c>
      <c r="K27211">
        <v>63</v>
      </c>
      <c r="L27211" t="s">
        <v>15</v>
      </c>
    </row>
    <row r="27212" spans="1:12">
      <c r="A27212" t="e">
        <f t="shared" ca="1" si="249"/>
        <v>#NAME?</v>
      </c>
      <c r="B27212">
        <v>293</v>
      </c>
      <c r="C27212" t="s">
        <v>25</v>
      </c>
      <c r="D27212" s="1">
        <v>41933</v>
      </c>
      <c r="F27212">
        <v>3</v>
      </c>
      <c r="G27212">
        <v>4019</v>
      </c>
      <c r="H27212" t="s">
        <v>26</v>
      </c>
      <c r="J27212" t="s">
        <v>14</v>
      </c>
      <c r="K27212">
        <v>64</v>
      </c>
      <c r="L27212" t="s">
        <v>15</v>
      </c>
    </row>
    <row r="27213" spans="1:12">
      <c r="A27213" t="e">
        <f t="shared" ca="1" si="249"/>
        <v>#NAME?</v>
      </c>
      <c r="B27213">
        <v>293</v>
      </c>
      <c r="C27213" t="s">
        <v>25</v>
      </c>
      <c r="D27213" s="1">
        <v>41612</v>
      </c>
      <c r="F27213">
        <v>2</v>
      </c>
      <c r="G27213">
        <v>25000</v>
      </c>
      <c r="H27213" t="s">
        <v>178</v>
      </c>
      <c r="J27213" t="s">
        <v>14</v>
      </c>
      <c r="K27213">
        <v>63</v>
      </c>
      <c r="L27213" t="s">
        <v>15</v>
      </c>
    </row>
    <row r="27214" spans="1:12">
      <c r="A27214" t="e">
        <f t="shared" ca="1" si="249"/>
        <v>#NAME?</v>
      </c>
      <c r="B27214">
        <v>293</v>
      </c>
      <c r="C27214" t="s">
        <v>25</v>
      </c>
      <c r="D27214" s="1">
        <v>41628</v>
      </c>
      <c r="F27214">
        <v>3</v>
      </c>
      <c r="G27214">
        <v>4019</v>
      </c>
      <c r="H27214" t="s">
        <v>26</v>
      </c>
      <c r="J27214" t="s">
        <v>14</v>
      </c>
      <c r="K27214">
        <v>63</v>
      </c>
      <c r="L27214" t="s">
        <v>15</v>
      </c>
    </row>
    <row r="27215" spans="1:12">
      <c r="A27215" t="e">
        <f ca="1">E00251439860321</f>
        <v>#NAME?</v>
      </c>
      <c r="B27215">
        <v>458</v>
      </c>
      <c r="C27215" t="s">
        <v>275</v>
      </c>
      <c r="D27215" s="1">
        <v>42922</v>
      </c>
      <c r="F27215">
        <v>1</v>
      </c>
      <c r="G27215">
        <v>7810</v>
      </c>
      <c r="H27215" t="s">
        <v>143</v>
      </c>
      <c r="J27215" t="s">
        <v>14</v>
      </c>
      <c r="K27215">
        <v>56</v>
      </c>
      <c r="L27215" t="s">
        <v>15</v>
      </c>
    </row>
    <row r="27216" spans="1:12">
      <c r="A27216" t="e">
        <f ca="1">E00251532382321</f>
        <v>#NAME?</v>
      </c>
      <c r="B27216">
        <v>456</v>
      </c>
      <c r="C27216" t="s">
        <v>518</v>
      </c>
      <c r="D27216" s="1">
        <v>43084</v>
      </c>
      <c r="F27216">
        <v>5</v>
      </c>
      <c r="G27216">
        <v>7904</v>
      </c>
      <c r="H27216" t="s">
        <v>75</v>
      </c>
      <c r="J27216" t="s">
        <v>14</v>
      </c>
      <c r="K27216">
        <v>58</v>
      </c>
      <c r="L27216" t="s">
        <v>22</v>
      </c>
    </row>
    <row r="27217" spans="1:12">
      <c r="A27217" t="e">
        <f ca="1">E00251518873421</f>
        <v>#NAME?</v>
      </c>
      <c r="B27217">
        <v>293</v>
      </c>
      <c r="C27217" t="s">
        <v>25</v>
      </c>
      <c r="D27217" s="1">
        <v>41789</v>
      </c>
      <c r="F27217">
        <v>2</v>
      </c>
      <c r="G27217">
        <v>4019</v>
      </c>
      <c r="H27217" t="s">
        <v>26</v>
      </c>
      <c r="J27217" t="s">
        <v>14</v>
      </c>
      <c r="K27217">
        <v>64</v>
      </c>
      <c r="L27217" t="s">
        <v>15</v>
      </c>
    </row>
    <row r="27218" spans="1:12">
      <c r="A27218" t="e">
        <f ca="1">E00251518873421</f>
        <v>#NAME?</v>
      </c>
      <c r="B27218">
        <v>293</v>
      </c>
      <c r="C27218" t="s">
        <v>25</v>
      </c>
      <c r="D27218" s="1">
        <v>41891</v>
      </c>
      <c r="F27218">
        <v>1</v>
      </c>
      <c r="G27218">
        <v>25000</v>
      </c>
      <c r="H27218" t="s">
        <v>178</v>
      </c>
      <c r="J27218" t="s">
        <v>14</v>
      </c>
      <c r="K27218">
        <v>64</v>
      </c>
      <c r="L27218" t="s">
        <v>15</v>
      </c>
    </row>
    <row r="27219" spans="1:12">
      <c r="A27219" t="e">
        <f ca="1">E00251518873421</f>
        <v>#NAME?</v>
      </c>
      <c r="B27219">
        <v>293</v>
      </c>
      <c r="C27219" t="s">
        <v>25</v>
      </c>
      <c r="D27219" s="1">
        <v>42270</v>
      </c>
      <c r="F27219">
        <v>1</v>
      </c>
      <c r="G27219">
        <v>2693</v>
      </c>
      <c r="H27219" t="s">
        <v>1641</v>
      </c>
      <c r="J27219" t="s">
        <v>14</v>
      </c>
      <c r="K27219">
        <v>65</v>
      </c>
      <c r="L27219" t="s">
        <v>15</v>
      </c>
    </row>
    <row r="27220" spans="1:12">
      <c r="A27220" t="e">
        <f ca="1">E00251518873421</f>
        <v>#NAME?</v>
      </c>
      <c r="B27220">
        <v>293</v>
      </c>
      <c r="C27220" t="s">
        <v>25</v>
      </c>
      <c r="D27220" s="1">
        <v>42328</v>
      </c>
      <c r="F27220">
        <v>1</v>
      </c>
      <c r="G27220">
        <v>71940</v>
      </c>
      <c r="H27220" t="s">
        <v>135</v>
      </c>
      <c r="J27220" t="s">
        <v>14</v>
      </c>
      <c r="K27220">
        <v>65</v>
      </c>
      <c r="L27220" t="s">
        <v>15</v>
      </c>
    </row>
    <row r="27221" spans="1:12">
      <c r="A27221" t="e">
        <f ca="1">E00251439555921</f>
        <v>#NAME?</v>
      </c>
      <c r="B27221">
        <v>702</v>
      </c>
      <c r="C27221" t="s">
        <v>293</v>
      </c>
      <c r="D27221" s="1">
        <v>41110</v>
      </c>
      <c r="F27221">
        <v>2</v>
      </c>
      <c r="G27221">
        <v>3689</v>
      </c>
      <c r="H27221" t="s">
        <v>159</v>
      </c>
      <c r="J27221" t="s">
        <v>14</v>
      </c>
      <c r="K27221">
        <v>54</v>
      </c>
      <c r="L27221" t="s">
        <v>15</v>
      </c>
    </row>
    <row r="27222" spans="1:12">
      <c r="A27222" t="e">
        <f ca="1">E00251512459221</f>
        <v>#NAME?</v>
      </c>
      <c r="B27222">
        <v>1929</v>
      </c>
      <c r="C27222" t="s">
        <v>195</v>
      </c>
      <c r="D27222" s="1">
        <v>42194</v>
      </c>
      <c r="F27222">
        <v>6</v>
      </c>
      <c r="G27222">
        <v>7295</v>
      </c>
      <c r="H27222" t="s">
        <v>76</v>
      </c>
      <c r="J27222" t="s">
        <v>14</v>
      </c>
      <c r="K27222">
        <v>44</v>
      </c>
      <c r="L27222" t="s">
        <v>15</v>
      </c>
    </row>
    <row r="27223" spans="1:12">
      <c r="A27223" t="e">
        <f ca="1">E00251510746621</f>
        <v>#NAME?</v>
      </c>
      <c r="B27223">
        <v>122</v>
      </c>
      <c r="C27223" t="s">
        <v>522</v>
      </c>
      <c r="D27223" s="1">
        <v>41183</v>
      </c>
      <c r="F27223">
        <v>2</v>
      </c>
      <c r="G27223">
        <v>72671</v>
      </c>
      <c r="H27223" t="s">
        <v>948</v>
      </c>
      <c r="J27223" t="s">
        <v>14</v>
      </c>
      <c r="K27223">
        <v>40</v>
      </c>
      <c r="L27223" t="s">
        <v>15</v>
      </c>
    </row>
    <row r="27224" spans="1:12">
      <c r="A27224" t="e">
        <f ca="1">E00251518873421</f>
        <v>#NAME?</v>
      </c>
      <c r="B27224">
        <v>293</v>
      </c>
      <c r="C27224" t="s">
        <v>25</v>
      </c>
      <c r="D27224" s="1">
        <v>41340</v>
      </c>
      <c r="F27224">
        <v>2</v>
      </c>
      <c r="G27224">
        <v>4019</v>
      </c>
      <c r="H27224" t="s">
        <v>26</v>
      </c>
      <c r="J27224" t="s">
        <v>14</v>
      </c>
      <c r="K27224">
        <v>63</v>
      </c>
      <c r="L27224" t="s">
        <v>15</v>
      </c>
    </row>
    <row r="27225" spans="1:12">
      <c r="A27225" t="e">
        <f ca="1">E00251532382321</f>
        <v>#NAME?</v>
      </c>
      <c r="B27225">
        <v>456</v>
      </c>
      <c r="C27225" t="s">
        <v>518</v>
      </c>
      <c r="D27225" s="1">
        <v>42249</v>
      </c>
      <c r="F27225">
        <v>3</v>
      </c>
      <c r="G27225">
        <v>2888</v>
      </c>
      <c r="H27225" t="s">
        <v>1532</v>
      </c>
      <c r="J27225" t="s">
        <v>14</v>
      </c>
      <c r="K27225">
        <v>56</v>
      </c>
      <c r="L27225" t="s">
        <v>15</v>
      </c>
    </row>
    <row r="27226" spans="1:12">
      <c r="A27226" t="e">
        <f ca="1">E00251518873421</f>
        <v>#NAME?</v>
      </c>
      <c r="B27226">
        <v>293</v>
      </c>
      <c r="C27226" t="s">
        <v>25</v>
      </c>
      <c r="D27226" s="1">
        <v>42312</v>
      </c>
      <c r="F27226">
        <v>2</v>
      </c>
      <c r="G27226">
        <v>4019</v>
      </c>
      <c r="H27226" t="s">
        <v>26</v>
      </c>
      <c r="J27226" t="s">
        <v>14</v>
      </c>
      <c r="K27226">
        <v>65</v>
      </c>
      <c r="L27226" t="s">
        <v>15</v>
      </c>
    </row>
    <row r="27227" spans="1:12">
      <c r="A27227" t="e">
        <f ca="1">E00251532382321</f>
        <v>#NAME?</v>
      </c>
      <c r="B27227">
        <v>456</v>
      </c>
      <c r="C27227" t="s">
        <v>518</v>
      </c>
      <c r="D27227" s="1">
        <v>42276</v>
      </c>
      <c r="F27227">
        <v>1</v>
      </c>
      <c r="G27227">
        <v>2888</v>
      </c>
      <c r="H27227" t="s">
        <v>1532</v>
      </c>
      <c r="J27227" t="s">
        <v>14</v>
      </c>
      <c r="K27227">
        <v>56</v>
      </c>
      <c r="L27227" t="s">
        <v>15</v>
      </c>
    </row>
    <row r="27228" spans="1:12">
      <c r="A27228" t="e">
        <f ca="1">E00251532382321</f>
        <v>#NAME?</v>
      </c>
      <c r="B27228">
        <v>456</v>
      </c>
      <c r="C27228" t="s">
        <v>518</v>
      </c>
      <c r="D27228" s="1">
        <v>43084</v>
      </c>
      <c r="F27228">
        <v>3</v>
      </c>
      <c r="G27228">
        <v>2729</v>
      </c>
      <c r="H27228" t="s">
        <v>115</v>
      </c>
      <c r="J27228" t="s">
        <v>14</v>
      </c>
      <c r="K27228">
        <v>58</v>
      </c>
      <c r="L27228" t="s">
        <v>15</v>
      </c>
    </row>
    <row r="27229" spans="1:12">
      <c r="A27229" t="e">
        <f ca="1">E00251512459221</f>
        <v>#NAME?</v>
      </c>
      <c r="B27229">
        <v>1929</v>
      </c>
      <c r="C27229" t="s">
        <v>195</v>
      </c>
      <c r="D27229" s="1">
        <v>42198</v>
      </c>
      <c r="F27229">
        <v>1</v>
      </c>
      <c r="G27229">
        <v>49390</v>
      </c>
      <c r="H27229" t="s">
        <v>59</v>
      </c>
      <c r="J27229" t="s">
        <v>14</v>
      </c>
      <c r="K27229">
        <v>44</v>
      </c>
      <c r="L27229" t="s">
        <v>15</v>
      </c>
    </row>
    <row r="27230" spans="1:12">
      <c r="A27230" t="e">
        <f ca="1">E00251515326121</f>
        <v>#NAME?</v>
      </c>
      <c r="B27230">
        <v>30</v>
      </c>
      <c r="C27230" t="s">
        <v>344</v>
      </c>
      <c r="D27230" s="1">
        <v>41198</v>
      </c>
      <c r="F27230">
        <v>6</v>
      </c>
      <c r="G27230">
        <v>496</v>
      </c>
      <c r="H27230" t="s">
        <v>190</v>
      </c>
      <c r="J27230" t="s">
        <v>14</v>
      </c>
      <c r="K27230">
        <v>41</v>
      </c>
      <c r="L27230" t="s">
        <v>15</v>
      </c>
    </row>
    <row r="27231" spans="1:12">
      <c r="A27231" t="e">
        <f ca="1">E00251515326121</f>
        <v>#NAME?</v>
      </c>
      <c r="B27231">
        <v>30</v>
      </c>
      <c r="C27231" t="s">
        <v>344</v>
      </c>
      <c r="D27231" s="1">
        <v>41310</v>
      </c>
      <c r="F27231">
        <v>3</v>
      </c>
      <c r="G27231">
        <v>4719</v>
      </c>
      <c r="H27231" t="s">
        <v>1039</v>
      </c>
      <c r="J27231" t="s">
        <v>14</v>
      </c>
      <c r="K27231">
        <v>41</v>
      </c>
      <c r="L27231" t="s">
        <v>15</v>
      </c>
    </row>
    <row r="27232" spans="1:12">
      <c r="A27232" t="e">
        <f ca="1">E00251515326121</f>
        <v>#NAME?</v>
      </c>
      <c r="B27232">
        <v>30</v>
      </c>
      <c r="C27232" t="s">
        <v>344</v>
      </c>
      <c r="D27232" s="1">
        <v>41660</v>
      </c>
      <c r="F27232">
        <v>2</v>
      </c>
      <c r="G27232">
        <v>4719</v>
      </c>
      <c r="H27232" t="s">
        <v>1039</v>
      </c>
      <c r="J27232" t="s">
        <v>14</v>
      </c>
      <c r="K27232">
        <v>42</v>
      </c>
      <c r="L27232" t="s">
        <v>15</v>
      </c>
    </row>
    <row r="27233" spans="1:12">
      <c r="A27233" t="e">
        <f ca="1">E00251515326121</f>
        <v>#NAME?</v>
      </c>
      <c r="B27233">
        <v>30</v>
      </c>
      <c r="C27233" t="s">
        <v>344</v>
      </c>
      <c r="D27233" s="1">
        <v>42977</v>
      </c>
      <c r="F27233">
        <v>1</v>
      </c>
      <c r="G27233">
        <v>7822</v>
      </c>
      <c r="H27233" t="s">
        <v>495</v>
      </c>
      <c r="J27233" t="s">
        <v>14</v>
      </c>
      <c r="K27233">
        <v>45</v>
      </c>
      <c r="L27233" t="s">
        <v>22</v>
      </c>
    </row>
    <row r="27234" spans="1:12">
      <c r="A27234" t="e">
        <f ca="1">E00251626575521</f>
        <v>#NAME?</v>
      </c>
      <c r="B27234">
        <v>278</v>
      </c>
      <c r="C27234" t="s">
        <v>222</v>
      </c>
      <c r="D27234" s="1">
        <v>42128</v>
      </c>
      <c r="F27234">
        <v>1</v>
      </c>
      <c r="G27234">
        <v>72885</v>
      </c>
      <c r="H27234" t="s">
        <v>354</v>
      </c>
      <c r="J27234" t="s">
        <v>14</v>
      </c>
      <c r="K27234">
        <v>44</v>
      </c>
      <c r="L27234" t="s">
        <v>15</v>
      </c>
    </row>
    <row r="27235" spans="1:12">
      <c r="A27235" t="e">
        <f ca="1">E00251417959821</f>
        <v>#NAME?</v>
      </c>
      <c r="B27235">
        <v>50</v>
      </c>
      <c r="C27235" t="s">
        <v>512</v>
      </c>
      <c r="D27235" s="1">
        <v>41107</v>
      </c>
      <c r="F27235">
        <v>1</v>
      </c>
      <c r="G27235">
        <v>29690</v>
      </c>
      <c r="H27235" t="s">
        <v>52</v>
      </c>
      <c r="J27235" t="s">
        <v>14</v>
      </c>
      <c r="K27235">
        <v>53</v>
      </c>
      <c r="L27235" t="s">
        <v>15</v>
      </c>
    </row>
    <row r="27236" spans="1:12">
      <c r="A27236" t="e">
        <f ca="1">E00251537605521</f>
        <v>#NAME?</v>
      </c>
      <c r="B27236">
        <v>437</v>
      </c>
      <c r="C27236" t="s">
        <v>216</v>
      </c>
      <c r="D27236" s="1">
        <v>42398</v>
      </c>
      <c r="F27236">
        <v>1</v>
      </c>
      <c r="G27236">
        <v>7962</v>
      </c>
      <c r="H27236" t="s">
        <v>111</v>
      </c>
      <c r="J27236" t="s">
        <v>14</v>
      </c>
      <c r="K27236">
        <v>65</v>
      </c>
      <c r="L27236" t="s">
        <v>22</v>
      </c>
    </row>
    <row r="27237" spans="1:12">
      <c r="A27237" t="e">
        <f ca="1">E00251537605521</f>
        <v>#NAME?</v>
      </c>
      <c r="B27237">
        <v>1028</v>
      </c>
      <c r="C27237" t="s">
        <v>127</v>
      </c>
      <c r="D27237" s="1">
        <v>42627</v>
      </c>
      <c r="F27237">
        <v>1</v>
      </c>
      <c r="G27237">
        <v>7804</v>
      </c>
      <c r="H27237" t="s">
        <v>43</v>
      </c>
      <c r="I27237" t="s">
        <v>127</v>
      </c>
      <c r="J27237" t="s">
        <v>57</v>
      </c>
      <c r="K27237">
        <v>66</v>
      </c>
      <c r="L27237" t="s">
        <v>22</v>
      </c>
    </row>
    <row r="27238" spans="1:12">
      <c r="A27238" t="e">
        <f ca="1">E00251532382321</f>
        <v>#NAME?</v>
      </c>
      <c r="B27238">
        <v>456</v>
      </c>
      <c r="C27238" t="s">
        <v>518</v>
      </c>
      <c r="D27238" s="1">
        <v>41241</v>
      </c>
      <c r="F27238">
        <v>2</v>
      </c>
      <c r="G27238">
        <v>7904</v>
      </c>
      <c r="H27238" t="s">
        <v>75</v>
      </c>
      <c r="J27238" t="s">
        <v>14</v>
      </c>
      <c r="K27238">
        <v>53</v>
      </c>
      <c r="L27238" t="s">
        <v>22</v>
      </c>
    </row>
    <row r="27239" spans="1:12">
      <c r="A27239" t="e">
        <f ca="1">E00251532382321</f>
        <v>#NAME?</v>
      </c>
      <c r="B27239">
        <v>456</v>
      </c>
      <c r="C27239" t="s">
        <v>518</v>
      </c>
      <c r="D27239" s="1">
        <v>41841</v>
      </c>
      <c r="F27239">
        <v>1</v>
      </c>
      <c r="G27239">
        <v>25000</v>
      </c>
      <c r="H27239" t="s">
        <v>178</v>
      </c>
      <c r="J27239" t="s">
        <v>14</v>
      </c>
      <c r="K27239">
        <v>55</v>
      </c>
      <c r="L27239" t="s">
        <v>15</v>
      </c>
    </row>
    <row r="27240" spans="1:12">
      <c r="A27240" t="e">
        <f ca="1">E00251617620421</f>
        <v>#NAME?</v>
      </c>
      <c r="B27240">
        <v>481</v>
      </c>
      <c r="C27240" t="s">
        <v>402</v>
      </c>
      <c r="D27240" s="1">
        <v>42032</v>
      </c>
      <c r="F27240">
        <v>3</v>
      </c>
      <c r="G27240">
        <v>4549</v>
      </c>
      <c r="H27240" t="s">
        <v>69</v>
      </c>
      <c r="J27240" t="s">
        <v>14</v>
      </c>
      <c r="K27240">
        <v>52</v>
      </c>
      <c r="L27240" t="s">
        <v>15</v>
      </c>
    </row>
    <row r="27241" spans="1:12">
      <c r="A27241" t="e">
        <f ca="1">E00251617620421</f>
        <v>#NAME?</v>
      </c>
      <c r="B27241">
        <v>485</v>
      </c>
      <c r="C27241" t="s">
        <v>241</v>
      </c>
      <c r="D27241" s="1">
        <v>41947</v>
      </c>
      <c r="F27241">
        <v>6</v>
      </c>
      <c r="G27241">
        <v>30000</v>
      </c>
      <c r="H27241" t="s">
        <v>144</v>
      </c>
      <c r="J27241" t="s">
        <v>14</v>
      </c>
      <c r="K27241">
        <v>52</v>
      </c>
      <c r="L27241" t="s">
        <v>15</v>
      </c>
    </row>
    <row r="27242" spans="1:12">
      <c r="A27242" t="e">
        <f ca="1">E00251617620421</f>
        <v>#NAME?</v>
      </c>
      <c r="B27242">
        <v>485</v>
      </c>
      <c r="C27242" t="s">
        <v>241</v>
      </c>
      <c r="D27242" s="1">
        <v>42503</v>
      </c>
      <c r="F27242">
        <v>1</v>
      </c>
      <c r="G27242">
        <v>7299</v>
      </c>
      <c r="H27242" t="s">
        <v>250</v>
      </c>
      <c r="J27242" t="s">
        <v>14</v>
      </c>
      <c r="K27242">
        <v>53</v>
      </c>
      <c r="L27242" t="s">
        <v>15</v>
      </c>
    </row>
    <row r="27243" spans="1:12">
      <c r="A27243" t="e">
        <f ca="1">E00251617620421</f>
        <v>#NAME?</v>
      </c>
      <c r="B27243">
        <v>485</v>
      </c>
      <c r="C27243" t="s">
        <v>241</v>
      </c>
      <c r="D27243" s="1">
        <v>42641</v>
      </c>
      <c r="F27243">
        <v>5</v>
      </c>
      <c r="G27243">
        <v>5533</v>
      </c>
      <c r="H27243" t="s">
        <v>537</v>
      </c>
      <c r="J27243" t="s">
        <v>14</v>
      </c>
      <c r="K27243">
        <v>54</v>
      </c>
      <c r="L27243" t="s">
        <v>15</v>
      </c>
    </row>
    <row r="27244" spans="1:12">
      <c r="A27244" t="e">
        <f ca="1">E00251430095721</f>
        <v>#NAME?</v>
      </c>
      <c r="B27244">
        <v>500</v>
      </c>
      <c r="C27244" t="s">
        <v>161</v>
      </c>
      <c r="D27244" s="1">
        <v>41565</v>
      </c>
      <c r="F27244">
        <v>2</v>
      </c>
      <c r="G27244">
        <v>6069</v>
      </c>
      <c r="H27244" t="s">
        <v>840</v>
      </c>
      <c r="J27244" t="s">
        <v>14</v>
      </c>
      <c r="K27244">
        <v>55</v>
      </c>
      <c r="L27244" t="s">
        <v>15</v>
      </c>
    </row>
    <row r="27245" spans="1:12">
      <c r="A27245" t="e">
        <f ca="1">E00251711668421</f>
        <v>#NAME?</v>
      </c>
      <c r="B27245">
        <v>11</v>
      </c>
      <c r="C27245" t="s">
        <v>245</v>
      </c>
      <c r="D27245" s="1">
        <v>41928</v>
      </c>
      <c r="F27245">
        <v>1</v>
      </c>
      <c r="G27245">
        <v>4019</v>
      </c>
      <c r="H27245" t="s">
        <v>26</v>
      </c>
      <c r="J27245" t="s">
        <v>14</v>
      </c>
      <c r="K27245">
        <v>55</v>
      </c>
      <c r="L27245" t="s">
        <v>15</v>
      </c>
    </row>
    <row r="27246" spans="1:12">
      <c r="A27246" t="e">
        <f ca="1">E00251430095721</f>
        <v>#NAME?</v>
      </c>
      <c r="B27246">
        <v>500</v>
      </c>
      <c r="C27246" t="s">
        <v>161</v>
      </c>
      <c r="D27246" s="1">
        <v>41990</v>
      </c>
      <c r="F27246">
        <v>2</v>
      </c>
      <c r="G27246">
        <v>496</v>
      </c>
      <c r="H27246" t="s">
        <v>190</v>
      </c>
      <c r="J27246" t="s">
        <v>14</v>
      </c>
      <c r="K27246">
        <v>56</v>
      </c>
      <c r="L27246" t="s">
        <v>15</v>
      </c>
    </row>
    <row r="27247" spans="1:12">
      <c r="A27247" t="e">
        <f ca="1">E00251430095721</f>
        <v>#NAME?</v>
      </c>
      <c r="B27247">
        <v>500</v>
      </c>
      <c r="C27247" t="s">
        <v>161</v>
      </c>
      <c r="D27247" s="1">
        <v>42338</v>
      </c>
      <c r="F27247">
        <v>2</v>
      </c>
      <c r="G27247">
        <v>496</v>
      </c>
      <c r="H27247" t="s">
        <v>190</v>
      </c>
      <c r="J27247" t="s">
        <v>14</v>
      </c>
      <c r="K27247">
        <v>57</v>
      </c>
      <c r="L27247" t="s">
        <v>15</v>
      </c>
    </row>
    <row r="27248" spans="1:12">
      <c r="A27248" t="e">
        <f ca="1">E00251715848321</f>
        <v>#NAME?</v>
      </c>
      <c r="B27248">
        <v>470</v>
      </c>
      <c r="C27248" t="s">
        <v>457</v>
      </c>
      <c r="D27248" s="1">
        <v>42926</v>
      </c>
      <c r="F27248">
        <v>1</v>
      </c>
      <c r="G27248">
        <v>7262</v>
      </c>
      <c r="H27248" t="s">
        <v>198</v>
      </c>
      <c r="J27248" t="s">
        <v>14</v>
      </c>
      <c r="K27248">
        <v>54</v>
      </c>
      <c r="L27248" t="s">
        <v>15</v>
      </c>
    </row>
    <row r="27249" spans="1:12">
      <c r="A27249" t="e">
        <f ca="1">E00251617620421</f>
        <v>#NAME?</v>
      </c>
      <c r="B27249">
        <v>485</v>
      </c>
      <c r="C27249" t="s">
        <v>241</v>
      </c>
      <c r="D27249" s="1">
        <v>42713</v>
      </c>
      <c r="F27249">
        <v>5</v>
      </c>
      <c r="G27249">
        <v>5369</v>
      </c>
      <c r="H27249" t="s">
        <v>253</v>
      </c>
      <c r="J27249" t="s">
        <v>14</v>
      </c>
      <c r="K27249">
        <v>54</v>
      </c>
      <c r="L27249" t="s">
        <v>15</v>
      </c>
    </row>
    <row r="27250" spans="1:12">
      <c r="A27250" t="e">
        <f ca="1">E00251617620421</f>
        <v>#NAME?</v>
      </c>
      <c r="B27250">
        <v>485</v>
      </c>
      <c r="C27250" t="s">
        <v>241</v>
      </c>
      <c r="D27250" s="1">
        <v>42789</v>
      </c>
      <c r="F27250">
        <v>1</v>
      </c>
      <c r="G27250">
        <v>7962</v>
      </c>
      <c r="H27250" t="s">
        <v>111</v>
      </c>
      <c r="J27250" t="s">
        <v>14</v>
      </c>
      <c r="K27250">
        <v>54</v>
      </c>
      <c r="L27250" t="s">
        <v>22</v>
      </c>
    </row>
    <row r="27251" spans="1:12">
      <c r="A27251" t="e">
        <f ca="1">E00251617620421</f>
        <v>#NAME?</v>
      </c>
      <c r="B27251">
        <v>485</v>
      </c>
      <c r="C27251" t="s">
        <v>241</v>
      </c>
      <c r="D27251" s="1">
        <v>42859</v>
      </c>
      <c r="F27251">
        <v>6</v>
      </c>
      <c r="G27251">
        <v>4549</v>
      </c>
      <c r="H27251" t="s">
        <v>69</v>
      </c>
      <c r="J27251" t="s">
        <v>14</v>
      </c>
      <c r="K27251">
        <v>54</v>
      </c>
      <c r="L27251" t="s">
        <v>15</v>
      </c>
    </row>
    <row r="27252" spans="1:12">
      <c r="A27252" t="e">
        <f ca="1">E00251617620421</f>
        <v>#NAME?</v>
      </c>
      <c r="B27252">
        <v>485</v>
      </c>
      <c r="C27252" t="s">
        <v>241</v>
      </c>
      <c r="D27252" s="1">
        <v>43013</v>
      </c>
      <c r="F27252">
        <v>5</v>
      </c>
      <c r="G27252">
        <v>5533</v>
      </c>
      <c r="H27252" t="s">
        <v>537</v>
      </c>
      <c r="J27252" t="s">
        <v>14</v>
      </c>
      <c r="K27252">
        <v>55</v>
      </c>
      <c r="L27252" t="s">
        <v>15</v>
      </c>
    </row>
    <row r="27253" spans="1:12">
      <c r="A27253" t="e">
        <f ca="1">E00251617620421</f>
        <v>#NAME?</v>
      </c>
      <c r="B27253">
        <v>485</v>
      </c>
      <c r="C27253" t="s">
        <v>241</v>
      </c>
      <c r="D27253" s="1">
        <v>43097</v>
      </c>
      <c r="F27253">
        <v>5</v>
      </c>
      <c r="G27253">
        <v>5533</v>
      </c>
      <c r="H27253" t="s">
        <v>537</v>
      </c>
      <c r="J27253" t="s">
        <v>14</v>
      </c>
      <c r="K27253">
        <v>55</v>
      </c>
      <c r="L27253" t="s">
        <v>15</v>
      </c>
    </row>
    <row r="27254" spans="1:12">
      <c r="A27254" t="e">
        <f ca="1">E00251430095721</f>
        <v>#NAME?</v>
      </c>
      <c r="B27254">
        <v>500</v>
      </c>
      <c r="C27254" t="s">
        <v>161</v>
      </c>
      <c r="D27254" s="1">
        <v>42677</v>
      </c>
      <c r="F27254">
        <v>1</v>
      </c>
      <c r="G27254">
        <v>25000</v>
      </c>
      <c r="H27254" t="s">
        <v>178</v>
      </c>
      <c r="J27254" t="s">
        <v>14</v>
      </c>
      <c r="K27254">
        <v>58</v>
      </c>
      <c r="L27254" t="s">
        <v>15</v>
      </c>
    </row>
    <row r="27255" spans="1:12">
      <c r="A27255" t="e">
        <f ca="1">E00251430095721</f>
        <v>#NAME?</v>
      </c>
      <c r="B27255">
        <v>500</v>
      </c>
      <c r="C27255" t="s">
        <v>161</v>
      </c>
      <c r="D27255" s="1">
        <v>42958</v>
      </c>
      <c r="F27255">
        <v>2</v>
      </c>
      <c r="G27255">
        <v>30272</v>
      </c>
      <c r="H27255" t="s">
        <v>740</v>
      </c>
      <c r="J27255" t="s">
        <v>14</v>
      </c>
      <c r="K27255">
        <v>59</v>
      </c>
      <c r="L27255" t="s">
        <v>15</v>
      </c>
    </row>
    <row r="27256" spans="1:12">
      <c r="A27256" t="e">
        <f ca="1">E00251430095721</f>
        <v>#NAME?</v>
      </c>
      <c r="B27256">
        <v>500</v>
      </c>
      <c r="C27256" t="s">
        <v>161</v>
      </c>
      <c r="D27256" s="1">
        <v>43052</v>
      </c>
      <c r="F27256">
        <v>2</v>
      </c>
      <c r="G27256">
        <v>496</v>
      </c>
      <c r="H27256" t="s">
        <v>190</v>
      </c>
      <c r="J27256" t="s">
        <v>14</v>
      </c>
      <c r="K27256">
        <v>59</v>
      </c>
      <c r="L27256" t="s">
        <v>15</v>
      </c>
    </row>
    <row r="27257" spans="1:12">
      <c r="A27257" t="e">
        <f ca="1">E00251429173721</f>
        <v>#NAME?</v>
      </c>
      <c r="B27257">
        <v>294</v>
      </c>
      <c r="C27257" t="s">
        <v>61</v>
      </c>
      <c r="D27257" s="1">
        <v>41527</v>
      </c>
      <c r="F27257">
        <v>1</v>
      </c>
      <c r="G27257">
        <v>38110</v>
      </c>
      <c r="H27257" t="s">
        <v>962</v>
      </c>
      <c r="J27257" t="s">
        <v>14</v>
      </c>
      <c r="K27257">
        <v>43</v>
      </c>
      <c r="L27257" t="s">
        <v>15</v>
      </c>
    </row>
    <row r="27258" spans="1:12">
      <c r="A27258" t="e">
        <f ca="1">E00251537605521</f>
        <v>#NAME?</v>
      </c>
      <c r="B27258">
        <v>437</v>
      </c>
      <c r="C27258" t="s">
        <v>216</v>
      </c>
      <c r="D27258" s="1">
        <v>42734</v>
      </c>
      <c r="F27258">
        <v>4</v>
      </c>
      <c r="G27258">
        <v>7901</v>
      </c>
      <c r="H27258" t="s">
        <v>748</v>
      </c>
      <c r="J27258" t="s">
        <v>14</v>
      </c>
      <c r="K27258">
        <v>66</v>
      </c>
      <c r="L27258" t="s">
        <v>22</v>
      </c>
    </row>
    <row r="27259" spans="1:12">
      <c r="A27259" t="e">
        <f ca="1">E00251417959821</f>
        <v>#NAME?</v>
      </c>
      <c r="B27259">
        <v>50</v>
      </c>
      <c r="C27259" t="s">
        <v>512</v>
      </c>
      <c r="D27259" s="1">
        <v>42888</v>
      </c>
      <c r="F27259">
        <v>1</v>
      </c>
      <c r="G27259">
        <v>4019</v>
      </c>
      <c r="H27259" t="s">
        <v>26</v>
      </c>
      <c r="J27259" t="s">
        <v>14</v>
      </c>
      <c r="K27259">
        <v>58</v>
      </c>
      <c r="L27259" t="s">
        <v>15</v>
      </c>
    </row>
    <row r="27260" spans="1:12">
      <c r="A27260" t="e">
        <f ca="1">E00251417959821</f>
        <v>#NAME?</v>
      </c>
      <c r="B27260">
        <v>50</v>
      </c>
      <c r="C27260" t="s">
        <v>512</v>
      </c>
      <c r="D27260" s="1">
        <v>43047</v>
      </c>
      <c r="F27260">
        <v>3</v>
      </c>
      <c r="G27260">
        <v>2729</v>
      </c>
      <c r="H27260" t="s">
        <v>115</v>
      </c>
      <c r="J27260" t="s">
        <v>14</v>
      </c>
      <c r="K27260">
        <v>58</v>
      </c>
      <c r="L27260" t="s">
        <v>15</v>
      </c>
    </row>
    <row r="27261" spans="1:12">
      <c r="A27261" t="e">
        <f ca="1">E00251619842621</f>
        <v>#NAME?</v>
      </c>
      <c r="B27261">
        <v>7208</v>
      </c>
      <c r="C27261" t="s">
        <v>625</v>
      </c>
      <c r="D27261" s="1">
        <v>42085</v>
      </c>
      <c r="F27261">
        <v>1</v>
      </c>
      <c r="G27261">
        <v>72709</v>
      </c>
      <c r="H27261" t="s">
        <v>150</v>
      </c>
      <c r="I27261" t="s">
        <v>148</v>
      </c>
      <c r="J27261" t="s">
        <v>57</v>
      </c>
      <c r="K27261">
        <v>38</v>
      </c>
      <c r="L27261" t="s">
        <v>15</v>
      </c>
    </row>
    <row r="27262" spans="1:12">
      <c r="A27262" t="e">
        <f ca="1">E00251619842621</f>
        <v>#NAME?</v>
      </c>
      <c r="B27262">
        <v>272</v>
      </c>
      <c r="C27262" t="s">
        <v>174</v>
      </c>
      <c r="D27262" s="1">
        <v>41294</v>
      </c>
      <c r="E27262">
        <v>2</v>
      </c>
      <c r="F27262">
        <v>4</v>
      </c>
      <c r="G27262">
        <v>5533</v>
      </c>
      <c r="H27262" t="s">
        <v>537</v>
      </c>
      <c r="J27262" t="s">
        <v>34</v>
      </c>
      <c r="K27262">
        <v>36</v>
      </c>
      <c r="L27262" t="s">
        <v>15</v>
      </c>
    </row>
    <row r="27263" spans="1:12">
      <c r="A27263" t="e">
        <f ca="1">E00251439555921</f>
        <v>#NAME?</v>
      </c>
      <c r="B27263">
        <v>702</v>
      </c>
      <c r="C27263" t="s">
        <v>293</v>
      </c>
      <c r="D27263" s="1">
        <v>42121</v>
      </c>
      <c r="F27263">
        <v>2</v>
      </c>
      <c r="G27263">
        <v>7872</v>
      </c>
      <c r="H27263" t="s">
        <v>458</v>
      </c>
      <c r="J27263" t="s">
        <v>14</v>
      </c>
      <c r="K27263">
        <v>57</v>
      </c>
      <c r="L27263" t="s">
        <v>22</v>
      </c>
    </row>
    <row r="27264" spans="1:12">
      <c r="A27264" t="e">
        <f ca="1">E00251537605521</f>
        <v>#NAME?</v>
      </c>
      <c r="B27264">
        <v>437</v>
      </c>
      <c r="C27264" t="s">
        <v>216</v>
      </c>
      <c r="D27264" s="1">
        <v>42734</v>
      </c>
      <c r="F27264">
        <v>3</v>
      </c>
      <c r="G27264">
        <v>7962</v>
      </c>
      <c r="H27264" t="s">
        <v>111</v>
      </c>
      <c r="J27264" t="s">
        <v>14</v>
      </c>
      <c r="K27264">
        <v>66</v>
      </c>
      <c r="L27264" t="s">
        <v>22</v>
      </c>
    </row>
    <row r="27265" spans="1:12">
      <c r="A27265" t="e">
        <f ca="1">E00251537605521</f>
        <v>#NAME?</v>
      </c>
      <c r="B27265">
        <v>437</v>
      </c>
      <c r="C27265" t="s">
        <v>216</v>
      </c>
      <c r="D27265" s="1">
        <v>42886</v>
      </c>
      <c r="F27265">
        <v>1</v>
      </c>
      <c r="G27265">
        <v>38619</v>
      </c>
      <c r="H27265" t="s">
        <v>299</v>
      </c>
      <c r="J27265" t="s">
        <v>14</v>
      </c>
      <c r="K27265">
        <v>67</v>
      </c>
      <c r="L27265" t="s">
        <v>15</v>
      </c>
    </row>
    <row r="27266" spans="1:12">
      <c r="A27266" t="e">
        <f ca="1">E00251537605521</f>
        <v>#NAME?</v>
      </c>
      <c r="B27266">
        <v>437</v>
      </c>
      <c r="C27266" t="s">
        <v>216</v>
      </c>
      <c r="D27266" s="1">
        <v>42894</v>
      </c>
      <c r="F27266">
        <v>1</v>
      </c>
      <c r="G27266">
        <v>38619</v>
      </c>
      <c r="H27266" t="s">
        <v>299</v>
      </c>
      <c r="J27266" t="s">
        <v>14</v>
      </c>
      <c r="K27266">
        <v>67</v>
      </c>
      <c r="L27266" t="s">
        <v>15</v>
      </c>
    </row>
    <row r="27267" spans="1:12">
      <c r="A27267" t="e">
        <f ca="1">E00251619842621</f>
        <v>#NAME?</v>
      </c>
      <c r="B27267">
        <v>459</v>
      </c>
      <c r="C27267" t="s">
        <v>187</v>
      </c>
      <c r="D27267" s="1">
        <v>41018</v>
      </c>
      <c r="F27267">
        <v>1</v>
      </c>
      <c r="G27267">
        <v>72611</v>
      </c>
      <c r="H27267" t="s">
        <v>504</v>
      </c>
      <c r="J27267" t="s">
        <v>14</v>
      </c>
      <c r="K27267">
        <v>36</v>
      </c>
      <c r="L27267" t="s">
        <v>15</v>
      </c>
    </row>
    <row r="27268" spans="1:12">
      <c r="A27268" t="e">
        <f ca="1">E00251619842621</f>
        <v>#NAME?</v>
      </c>
      <c r="B27268">
        <v>459</v>
      </c>
      <c r="C27268" t="s">
        <v>187</v>
      </c>
      <c r="D27268" s="1">
        <v>43017</v>
      </c>
      <c r="F27268">
        <v>2</v>
      </c>
      <c r="G27268">
        <v>78900</v>
      </c>
      <c r="H27268" t="s">
        <v>79</v>
      </c>
      <c r="J27268" t="s">
        <v>14</v>
      </c>
      <c r="K27268">
        <v>41</v>
      </c>
      <c r="L27268" t="s">
        <v>22</v>
      </c>
    </row>
    <row r="27269" spans="1:12">
      <c r="A27269" t="e">
        <f ca="1">E00251619842621</f>
        <v>#NAME?</v>
      </c>
      <c r="B27269">
        <v>272</v>
      </c>
      <c r="C27269" t="s">
        <v>174</v>
      </c>
      <c r="D27269" s="1">
        <v>41294</v>
      </c>
      <c r="E27269">
        <v>2</v>
      </c>
      <c r="F27269">
        <v>6</v>
      </c>
      <c r="G27269">
        <v>2564</v>
      </c>
      <c r="H27269" t="s">
        <v>1425</v>
      </c>
      <c r="J27269" t="s">
        <v>34</v>
      </c>
      <c r="K27269">
        <v>36</v>
      </c>
      <c r="L27269" t="s">
        <v>15</v>
      </c>
    </row>
    <row r="27270" spans="1:12">
      <c r="A27270" t="e">
        <f ca="1">E00251715848321</f>
        <v>#NAME?</v>
      </c>
      <c r="B27270">
        <v>470</v>
      </c>
      <c r="C27270" t="s">
        <v>457</v>
      </c>
      <c r="D27270" s="1">
        <v>41605</v>
      </c>
      <c r="F27270">
        <v>1</v>
      </c>
      <c r="G27270">
        <v>72673</v>
      </c>
      <c r="H27270" t="s">
        <v>394</v>
      </c>
      <c r="J27270" t="s">
        <v>14</v>
      </c>
      <c r="K27270">
        <v>50</v>
      </c>
      <c r="L27270" t="s">
        <v>15</v>
      </c>
    </row>
    <row r="27271" spans="1:12">
      <c r="A27271" t="e">
        <f ca="1">E00251619842621</f>
        <v>#NAME?</v>
      </c>
      <c r="B27271">
        <v>459</v>
      </c>
      <c r="C27271" t="s">
        <v>187</v>
      </c>
      <c r="D27271" s="1">
        <v>42110</v>
      </c>
      <c r="F27271">
        <v>1</v>
      </c>
      <c r="G27271">
        <v>390</v>
      </c>
      <c r="H27271" t="s">
        <v>1642</v>
      </c>
      <c r="J27271" t="s">
        <v>14</v>
      </c>
      <c r="K27271">
        <v>39</v>
      </c>
      <c r="L27271" t="s">
        <v>15</v>
      </c>
    </row>
    <row r="27272" spans="1:12">
      <c r="A27272" t="e">
        <f ca="1">E00251619842621</f>
        <v>#NAME?</v>
      </c>
      <c r="B27272">
        <v>459</v>
      </c>
      <c r="C27272" t="s">
        <v>187</v>
      </c>
      <c r="D27272" s="1">
        <v>42328</v>
      </c>
      <c r="F27272">
        <v>1</v>
      </c>
      <c r="G27272">
        <v>72670</v>
      </c>
      <c r="H27272" t="s">
        <v>223</v>
      </c>
      <c r="J27272" t="s">
        <v>14</v>
      </c>
      <c r="K27272">
        <v>39</v>
      </c>
      <c r="L27272" t="s">
        <v>15</v>
      </c>
    </row>
    <row r="27273" spans="1:12">
      <c r="A27273" t="e">
        <f ca="1">E00251619842621</f>
        <v>#NAME?</v>
      </c>
      <c r="B27273">
        <v>459</v>
      </c>
      <c r="C27273" t="s">
        <v>187</v>
      </c>
      <c r="D27273" s="1">
        <v>42843</v>
      </c>
      <c r="F27273">
        <v>1</v>
      </c>
      <c r="G27273">
        <v>81500</v>
      </c>
      <c r="H27273" t="s">
        <v>575</v>
      </c>
      <c r="J27273" t="s">
        <v>14</v>
      </c>
      <c r="K27273">
        <v>41</v>
      </c>
      <c r="L27273" t="s">
        <v>15</v>
      </c>
    </row>
    <row r="27274" spans="1:12">
      <c r="A27274" t="e">
        <f ca="1">E00251619842621</f>
        <v>#NAME?</v>
      </c>
      <c r="B27274">
        <v>746</v>
      </c>
      <c r="C27274" t="s">
        <v>527</v>
      </c>
      <c r="D27274" s="1">
        <v>42766</v>
      </c>
      <c r="E27274">
        <v>4</v>
      </c>
      <c r="F27274">
        <v>3</v>
      </c>
      <c r="G27274">
        <v>7907</v>
      </c>
      <c r="H27274" t="s">
        <v>1643</v>
      </c>
      <c r="J27274" t="s">
        <v>34</v>
      </c>
      <c r="K27274">
        <v>40</v>
      </c>
      <c r="L27274" t="s">
        <v>22</v>
      </c>
    </row>
    <row r="27275" spans="1:12">
      <c r="A27275" t="e">
        <f ca="1">E00251439555921</f>
        <v>#NAME?</v>
      </c>
      <c r="B27275">
        <v>702</v>
      </c>
      <c r="C27275" t="s">
        <v>293</v>
      </c>
      <c r="D27275" s="1">
        <v>42093</v>
      </c>
      <c r="F27275">
        <v>2</v>
      </c>
      <c r="G27275">
        <v>2599</v>
      </c>
      <c r="H27275" t="s">
        <v>238</v>
      </c>
      <c r="J27275" t="s">
        <v>14</v>
      </c>
      <c r="K27275">
        <v>57</v>
      </c>
      <c r="L27275" t="s">
        <v>15</v>
      </c>
    </row>
    <row r="27276" spans="1:12">
      <c r="A27276" t="e">
        <f ca="1">E00251439555921</f>
        <v>#NAME?</v>
      </c>
      <c r="B27276">
        <v>702</v>
      </c>
      <c r="C27276" t="s">
        <v>293</v>
      </c>
      <c r="D27276" s="1">
        <v>42157</v>
      </c>
      <c r="F27276">
        <v>4</v>
      </c>
      <c r="G27276">
        <v>69010</v>
      </c>
      <c r="H27276" t="s">
        <v>294</v>
      </c>
      <c r="J27276" t="s">
        <v>14</v>
      </c>
      <c r="K27276">
        <v>57</v>
      </c>
      <c r="L27276" t="s">
        <v>15</v>
      </c>
    </row>
    <row r="27277" spans="1:12">
      <c r="A27277" t="e">
        <f ca="1">E00251615134721</f>
        <v>#NAME?</v>
      </c>
      <c r="B27277">
        <v>62</v>
      </c>
      <c r="C27277" t="s">
        <v>20</v>
      </c>
      <c r="D27277" s="1">
        <v>40982</v>
      </c>
      <c r="F27277">
        <v>2</v>
      </c>
      <c r="G27277">
        <v>4019</v>
      </c>
      <c r="H27277" t="s">
        <v>26</v>
      </c>
      <c r="J27277" t="s">
        <v>14</v>
      </c>
      <c r="K27277">
        <v>60</v>
      </c>
      <c r="L27277" t="s">
        <v>15</v>
      </c>
    </row>
    <row r="27278" spans="1:12">
      <c r="A27278" t="e">
        <f ca="1">E00251510746621</f>
        <v>#NAME?</v>
      </c>
      <c r="B27278">
        <v>122</v>
      </c>
      <c r="C27278" t="s">
        <v>522</v>
      </c>
      <c r="D27278" s="1">
        <v>41604</v>
      </c>
      <c r="F27278">
        <v>1</v>
      </c>
      <c r="G27278">
        <v>42789</v>
      </c>
      <c r="H27278" t="s">
        <v>532</v>
      </c>
      <c r="J27278" t="s">
        <v>14</v>
      </c>
      <c r="K27278">
        <v>41</v>
      </c>
      <c r="L27278" t="s">
        <v>15</v>
      </c>
    </row>
    <row r="27279" spans="1:12">
      <c r="A27279" t="e">
        <f ca="1">E00251439555921</f>
        <v>#NAME?</v>
      </c>
      <c r="B27279">
        <v>702</v>
      </c>
      <c r="C27279" t="s">
        <v>293</v>
      </c>
      <c r="D27279" s="1">
        <v>42173</v>
      </c>
      <c r="F27279">
        <v>3</v>
      </c>
      <c r="G27279">
        <v>2410</v>
      </c>
      <c r="H27279" t="s">
        <v>283</v>
      </c>
      <c r="J27279" t="s">
        <v>14</v>
      </c>
      <c r="K27279">
        <v>57</v>
      </c>
      <c r="L27279" t="s">
        <v>15</v>
      </c>
    </row>
    <row r="27280" spans="1:12">
      <c r="A27280" t="e">
        <f ca="1">E00251417959821</f>
        <v>#NAME?</v>
      </c>
      <c r="B27280">
        <v>50</v>
      </c>
      <c r="C27280" t="s">
        <v>512</v>
      </c>
      <c r="D27280" s="1">
        <v>42604</v>
      </c>
      <c r="F27280">
        <v>1</v>
      </c>
      <c r="G27280">
        <v>27800</v>
      </c>
      <c r="H27280" t="s">
        <v>145</v>
      </c>
      <c r="J27280" t="s">
        <v>14</v>
      </c>
      <c r="K27280">
        <v>57</v>
      </c>
      <c r="L27280" t="s">
        <v>15</v>
      </c>
    </row>
    <row r="27281" spans="1:12">
      <c r="A27281" t="e">
        <f ca="1">E00251615134721</f>
        <v>#NAME?</v>
      </c>
      <c r="B27281">
        <v>62</v>
      </c>
      <c r="C27281" t="s">
        <v>20</v>
      </c>
      <c r="D27281" s="1">
        <v>41786</v>
      </c>
      <c r="F27281">
        <v>3</v>
      </c>
      <c r="G27281">
        <v>4019</v>
      </c>
      <c r="H27281" t="s">
        <v>26</v>
      </c>
      <c r="J27281" t="s">
        <v>14</v>
      </c>
      <c r="K27281">
        <v>62</v>
      </c>
      <c r="L27281" t="s">
        <v>15</v>
      </c>
    </row>
    <row r="27282" spans="1:12">
      <c r="A27282" t="e">
        <f ca="1">E00251711668421</f>
        <v>#NAME?</v>
      </c>
      <c r="B27282">
        <v>11</v>
      </c>
      <c r="C27282" t="s">
        <v>245</v>
      </c>
      <c r="D27282" s="1">
        <v>41774</v>
      </c>
      <c r="F27282">
        <v>2</v>
      </c>
      <c r="G27282">
        <v>4019</v>
      </c>
      <c r="H27282" t="s">
        <v>26</v>
      </c>
      <c r="J27282" t="s">
        <v>14</v>
      </c>
      <c r="K27282">
        <v>55</v>
      </c>
      <c r="L27282" t="s">
        <v>15</v>
      </c>
    </row>
    <row r="27283" spans="1:12">
      <c r="A27283" t="e">
        <f ca="1">E00251715779021</f>
        <v>#NAME?</v>
      </c>
      <c r="B27283">
        <v>500</v>
      </c>
      <c r="C27283" t="s">
        <v>161</v>
      </c>
      <c r="D27283" s="1">
        <v>41373</v>
      </c>
      <c r="F27283">
        <v>1</v>
      </c>
      <c r="G27283">
        <v>56210</v>
      </c>
      <c r="H27283" t="s">
        <v>212</v>
      </c>
      <c r="J27283" t="s">
        <v>14</v>
      </c>
      <c r="K27283">
        <v>60</v>
      </c>
      <c r="L27283" t="s">
        <v>15</v>
      </c>
    </row>
    <row r="27284" spans="1:12">
      <c r="A27284" t="e">
        <f ca="1">E00251715779021</f>
        <v>#NAME?</v>
      </c>
      <c r="B27284">
        <v>500</v>
      </c>
      <c r="C27284" t="s">
        <v>161</v>
      </c>
      <c r="D27284" s="1">
        <v>42577</v>
      </c>
      <c r="F27284">
        <v>2</v>
      </c>
      <c r="G27284">
        <v>49390</v>
      </c>
      <c r="H27284" t="s">
        <v>59</v>
      </c>
      <c r="J27284" t="s">
        <v>14</v>
      </c>
      <c r="K27284">
        <v>63</v>
      </c>
      <c r="L27284" t="s">
        <v>15</v>
      </c>
    </row>
    <row r="27285" spans="1:12">
      <c r="A27285" t="e">
        <f ca="1">E00251715779021</f>
        <v>#NAME?</v>
      </c>
      <c r="B27285">
        <v>6311</v>
      </c>
      <c r="C27285" t="s">
        <v>146</v>
      </c>
      <c r="D27285" s="1">
        <v>41978</v>
      </c>
      <c r="F27285">
        <v>1</v>
      </c>
      <c r="G27285">
        <v>52333</v>
      </c>
      <c r="H27285" t="s">
        <v>1078</v>
      </c>
      <c r="I27285" t="s">
        <v>148</v>
      </c>
      <c r="J27285" t="s">
        <v>57</v>
      </c>
      <c r="K27285">
        <v>61</v>
      </c>
      <c r="L27285" t="s">
        <v>15</v>
      </c>
    </row>
    <row r="27286" spans="1:12">
      <c r="A27286" t="e">
        <f ca="1">E00251417959821</f>
        <v>#NAME?</v>
      </c>
      <c r="B27286">
        <v>50</v>
      </c>
      <c r="C27286" t="s">
        <v>512</v>
      </c>
      <c r="D27286" s="1">
        <v>42408</v>
      </c>
      <c r="F27286">
        <v>1</v>
      </c>
      <c r="G27286">
        <v>2809</v>
      </c>
      <c r="H27286" t="s">
        <v>90</v>
      </c>
      <c r="J27286" t="s">
        <v>14</v>
      </c>
      <c r="K27286">
        <v>56</v>
      </c>
      <c r="L27286" t="s">
        <v>15</v>
      </c>
    </row>
    <row r="27287" spans="1:12">
      <c r="A27287" t="e">
        <f ca="1">E00251417959821</f>
        <v>#NAME?</v>
      </c>
      <c r="B27287">
        <v>50</v>
      </c>
      <c r="C27287" t="s">
        <v>512</v>
      </c>
      <c r="D27287" s="1">
        <v>42657</v>
      </c>
      <c r="F27287">
        <v>1</v>
      </c>
      <c r="G27287">
        <v>7962</v>
      </c>
      <c r="H27287" t="s">
        <v>111</v>
      </c>
      <c r="J27287" t="s">
        <v>14</v>
      </c>
      <c r="K27287">
        <v>57</v>
      </c>
      <c r="L27287" t="s">
        <v>22</v>
      </c>
    </row>
    <row r="27288" spans="1:12">
      <c r="A27288" t="e">
        <f ca="1">E00251711668421</f>
        <v>#NAME?</v>
      </c>
      <c r="B27288">
        <v>7927</v>
      </c>
      <c r="C27288" t="s">
        <v>367</v>
      </c>
      <c r="D27288" s="1">
        <v>42635</v>
      </c>
      <c r="F27288">
        <v>3</v>
      </c>
      <c r="G27288">
        <v>4019</v>
      </c>
      <c r="H27288" t="s">
        <v>26</v>
      </c>
      <c r="J27288" t="s">
        <v>14</v>
      </c>
      <c r="K27288">
        <v>57</v>
      </c>
      <c r="L27288" t="s">
        <v>15</v>
      </c>
    </row>
    <row r="27289" spans="1:12">
      <c r="A27289" t="e">
        <f ca="1">E00251617620421</f>
        <v>#NAME?</v>
      </c>
      <c r="B27289">
        <v>485</v>
      </c>
      <c r="C27289" t="s">
        <v>241</v>
      </c>
      <c r="D27289" s="1">
        <v>43090</v>
      </c>
      <c r="F27289">
        <v>5</v>
      </c>
      <c r="G27289">
        <v>5533</v>
      </c>
      <c r="H27289" t="s">
        <v>537</v>
      </c>
      <c r="J27289" t="s">
        <v>14</v>
      </c>
      <c r="K27289">
        <v>55</v>
      </c>
      <c r="L27289" t="s">
        <v>15</v>
      </c>
    </row>
    <row r="27290" spans="1:12">
      <c r="A27290" t="e">
        <f ca="1">E00251430095721</f>
        <v>#NAME?</v>
      </c>
      <c r="B27290">
        <v>500</v>
      </c>
      <c r="C27290" t="s">
        <v>161</v>
      </c>
      <c r="D27290" s="1">
        <v>41319</v>
      </c>
      <c r="F27290">
        <v>2</v>
      </c>
      <c r="G27290">
        <v>2721</v>
      </c>
      <c r="H27290" t="s">
        <v>465</v>
      </c>
      <c r="J27290" t="s">
        <v>14</v>
      </c>
      <c r="K27290">
        <v>54</v>
      </c>
      <c r="L27290" t="s">
        <v>15</v>
      </c>
    </row>
    <row r="27291" spans="1:12">
      <c r="A27291" t="e">
        <f ca="1">E00251430095721</f>
        <v>#NAME?</v>
      </c>
      <c r="B27291">
        <v>500</v>
      </c>
      <c r="C27291" t="s">
        <v>161</v>
      </c>
      <c r="D27291" s="1">
        <v>41796</v>
      </c>
      <c r="F27291">
        <v>2</v>
      </c>
      <c r="G27291">
        <v>496</v>
      </c>
      <c r="H27291" t="s">
        <v>190</v>
      </c>
      <c r="J27291" t="s">
        <v>14</v>
      </c>
      <c r="K27291">
        <v>56</v>
      </c>
      <c r="L27291" t="s">
        <v>15</v>
      </c>
    </row>
    <row r="27292" spans="1:12">
      <c r="A27292" t="e">
        <f ca="1">E00251512459221</f>
        <v>#NAME?</v>
      </c>
      <c r="B27292">
        <v>1929</v>
      </c>
      <c r="C27292" t="s">
        <v>195</v>
      </c>
      <c r="D27292" s="1">
        <v>42319</v>
      </c>
      <c r="F27292">
        <v>2</v>
      </c>
      <c r="G27292">
        <v>7869</v>
      </c>
      <c r="H27292" t="s">
        <v>470</v>
      </c>
      <c r="J27292" t="s">
        <v>14</v>
      </c>
      <c r="K27292">
        <v>44</v>
      </c>
      <c r="L27292" t="s">
        <v>22</v>
      </c>
    </row>
    <row r="27293" spans="1:12">
      <c r="A27293" t="e">
        <f ca="1">E00251512459221</f>
        <v>#NAME?</v>
      </c>
      <c r="B27293">
        <v>1929</v>
      </c>
      <c r="C27293" t="s">
        <v>195</v>
      </c>
      <c r="D27293" s="1">
        <v>42499</v>
      </c>
      <c r="F27293">
        <v>6</v>
      </c>
      <c r="G27293">
        <v>2410</v>
      </c>
      <c r="H27293" t="s">
        <v>283</v>
      </c>
      <c r="J27293" t="s">
        <v>14</v>
      </c>
      <c r="K27293">
        <v>44</v>
      </c>
      <c r="L27293" t="s">
        <v>15</v>
      </c>
    </row>
    <row r="27294" spans="1:12">
      <c r="A27294" t="e">
        <f ca="1">E00251619842621</f>
        <v>#NAME?</v>
      </c>
      <c r="B27294">
        <v>459</v>
      </c>
      <c r="C27294" t="s">
        <v>187</v>
      </c>
      <c r="D27294" s="1">
        <v>40988</v>
      </c>
      <c r="F27294">
        <v>1</v>
      </c>
      <c r="G27294">
        <v>27800</v>
      </c>
      <c r="H27294" t="s">
        <v>145</v>
      </c>
      <c r="J27294" t="s">
        <v>14</v>
      </c>
      <c r="K27294">
        <v>35</v>
      </c>
      <c r="L27294" t="s">
        <v>15</v>
      </c>
    </row>
    <row r="27295" spans="1:12">
      <c r="A27295" t="e">
        <f ca="1">E00251619842621</f>
        <v>#NAME?</v>
      </c>
      <c r="B27295">
        <v>459</v>
      </c>
      <c r="C27295" t="s">
        <v>187</v>
      </c>
      <c r="D27295" s="1">
        <v>41123</v>
      </c>
      <c r="F27295">
        <v>1</v>
      </c>
      <c r="G27295">
        <v>72611</v>
      </c>
      <c r="H27295" t="s">
        <v>504</v>
      </c>
      <c r="J27295" t="s">
        <v>14</v>
      </c>
      <c r="K27295">
        <v>36</v>
      </c>
      <c r="L27295" t="s">
        <v>15</v>
      </c>
    </row>
    <row r="27296" spans="1:12">
      <c r="A27296" t="e">
        <f ca="1">E00251430095721</f>
        <v>#NAME?</v>
      </c>
      <c r="B27296">
        <v>500</v>
      </c>
      <c r="C27296" t="s">
        <v>161</v>
      </c>
      <c r="D27296" s="1">
        <v>41565</v>
      </c>
      <c r="F27296">
        <v>1</v>
      </c>
      <c r="G27296">
        <v>60090</v>
      </c>
      <c r="H27296" t="s">
        <v>181</v>
      </c>
      <c r="J27296" t="s">
        <v>14</v>
      </c>
      <c r="K27296">
        <v>55</v>
      </c>
      <c r="L27296" t="s">
        <v>15</v>
      </c>
    </row>
    <row r="27297" spans="1:12">
      <c r="A27297" t="e">
        <f ca="1">E00251619842621</f>
        <v>#NAME?</v>
      </c>
      <c r="B27297">
        <v>459</v>
      </c>
      <c r="C27297" t="s">
        <v>187</v>
      </c>
      <c r="D27297" s="1">
        <v>41383</v>
      </c>
      <c r="F27297">
        <v>1</v>
      </c>
      <c r="G27297">
        <v>2809</v>
      </c>
      <c r="H27297" t="s">
        <v>90</v>
      </c>
      <c r="J27297" t="s">
        <v>14</v>
      </c>
      <c r="K27297">
        <v>37</v>
      </c>
      <c r="L27297" t="s">
        <v>15</v>
      </c>
    </row>
    <row r="27298" spans="1:12">
      <c r="A27298" t="e">
        <f ca="1">E00251619842621</f>
        <v>#NAME?</v>
      </c>
      <c r="B27298">
        <v>459</v>
      </c>
      <c r="C27298" t="s">
        <v>187</v>
      </c>
      <c r="D27298" s="1">
        <v>41890</v>
      </c>
      <c r="F27298">
        <v>2</v>
      </c>
      <c r="G27298">
        <v>72611</v>
      </c>
      <c r="H27298" t="s">
        <v>504</v>
      </c>
      <c r="J27298" t="s">
        <v>14</v>
      </c>
      <c r="K27298">
        <v>38</v>
      </c>
      <c r="L27298" t="s">
        <v>15</v>
      </c>
    </row>
    <row r="27299" spans="1:12">
      <c r="A27299" t="e">
        <f ca="1">E00251619842621</f>
        <v>#NAME?</v>
      </c>
      <c r="B27299">
        <v>459</v>
      </c>
      <c r="C27299" t="s">
        <v>187</v>
      </c>
      <c r="D27299" s="1">
        <v>41904</v>
      </c>
      <c r="F27299">
        <v>1</v>
      </c>
      <c r="G27299">
        <v>72709</v>
      </c>
      <c r="H27299" t="s">
        <v>150</v>
      </c>
      <c r="J27299" t="s">
        <v>14</v>
      </c>
      <c r="K27299">
        <v>38</v>
      </c>
      <c r="L27299" t="s">
        <v>15</v>
      </c>
    </row>
    <row r="27300" spans="1:12">
      <c r="A27300" t="e">
        <f ca="1">E00251430095721</f>
        <v>#NAME?</v>
      </c>
      <c r="B27300">
        <v>500</v>
      </c>
      <c r="C27300" t="s">
        <v>161</v>
      </c>
      <c r="D27300" s="1">
        <v>42186</v>
      </c>
      <c r="F27300">
        <v>1</v>
      </c>
      <c r="G27300">
        <v>25000</v>
      </c>
      <c r="H27300" t="s">
        <v>178</v>
      </c>
      <c r="J27300" t="s">
        <v>14</v>
      </c>
      <c r="K27300">
        <v>57</v>
      </c>
      <c r="L27300" t="s">
        <v>15</v>
      </c>
    </row>
    <row r="27301" spans="1:12">
      <c r="A27301" t="e">
        <f ca="1">E00251430095721</f>
        <v>#NAME?</v>
      </c>
      <c r="B27301">
        <v>500</v>
      </c>
      <c r="C27301" t="s">
        <v>161</v>
      </c>
      <c r="D27301" s="1">
        <v>41878</v>
      </c>
      <c r="F27301">
        <v>2</v>
      </c>
      <c r="G27301">
        <v>25000</v>
      </c>
      <c r="H27301" t="s">
        <v>178</v>
      </c>
      <c r="J27301" t="s">
        <v>14</v>
      </c>
      <c r="K27301">
        <v>56</v>
      </c>
      <c r="L27301" t="s">
        <v>15</v>
      </c>
    </row>
    <row r="27302" spans="1:12">
      <c r="A27302" t="e">
        <f ca="1">E00251715779021</f>
        <v>#NAME?</v>
      </c>
      <c r="B27302">
        <v>500</v>
      </c>
      <c r="C27302" t="s">
        <v>161</v>
      </c>
      <c r="D27302" s="1">
        <v>42275</v>
      </c>
      <c r="F27302">
        <v>2</v>
      </c>
      <c r="G27302">
        <v>49390</v>
      </c>
      <c r="H27302" t="s">
        <v>59</v>
      </c>
      <c r="J27302" t="s">
        <v>14</v>
      </c>
      <c r="K27302">
        <v>62</v>
      </c>
      <c r="L27302" t="s">
        <v>15</v>
      </c>
    </row>
    <row r="27303" spans="1:12">
      <c r="A27303" t="e">
        <f ca="1">E00251430095721</f>
        <v>#NAME?</v>
      </c>
      <c r="B27303">
        <v>500</v>
      </c>
      <c r="C27303" t="s">
        <v>161</v>
      </c>
      <c r="D27303" s="1">
        <v>41569</v>
      </c>
      <c r="F27303">
        <v>2</v>
      </c>
      <c r="G27303">
        <v>496</v>
      </c>
      <c r="H27303" t="s">
        <v>190</v>
      </c>
      <c r="J27303" t="s">
        <v>14</v>
      </c>
      <c r="K27303">
        <v>55</v>
      </c>
      <c r="L27303" t="s">
        <v>15</v>
      </c>
    </row>
    <row r="27304" spans="1:12">
      <c r="A27304" t="e">
        <f ca="1">E00251430095721</f>
        <v>#NAME?</v>
      </c>
      <c r="B27304">
        <v>500</v>
      </c>
      <c r="C27304" t="s">
        <v>161</v>
      </c>
      <c r="D27304" s="1">
        <v>42662</v>
      </c>
      <c r="F27304">
        <v>2</v>
      </c>
      <c r="G27304">
        <v>27800</v>
      </c>
      <c r="H27304" t="s">
        <v>145</v>
      </c>
      <c r="J27304" t="s">
        <v>14</v>
      </c>
      <c r="K27304">
        <v>58</v>
      </c>
      <c r="L27304" t="s">
        <v>15</v>
      </c>
    </row>
    <row r="27305" spans="1:12">
      <c r="A27305" t="e">
        <f ca="1">E00251430095721</f>
        <v>#NAME?</v>
      </c>
      <c r="B27305">
        <v>500</v>
      </c>
      <c r="C27305" t="s">
        <v>161</v>
      </c>
      <c r="D27305" s="1">
        <v>42662</v>
      </c>
      <c r="F27305">
        <v>6</v>
      </c>
      <c r="G27305">
        <v>6069</v>
      </c>
      <c r="H27305" t="s">
        <v>840</v>
      </c>
      <c r="J27305" t="s">
        <v>14</v>
      </c>
      <c r="K27305">
        <v>58</v>
      </c>
      <c r="L27305" t="s">
        <v>15</v>
      </c>
    </row>
    <row r="27306" spans="1:12">
      <c r="A27306" t="e">
        <f ca="1">E00251439555921</f>
        <v>#NAME?</v>
      </c>
      <c r="B27306">
        <v>702</v>
      </c>
      <c r="C27306" t="s">
        <v>293</v>
      </c>
      <c r="D27306" s="1">
        <v>42157</v>
      </c>
      <c r="F27306">
        <v>3</v>
      </c>
      <c r="G27306">
        <v>2410</v>
      </c>
      <c r="H27306" t="s">
        <v>283</v>
      </c>
      <c r="J27306" t="s">
        <v>14</v>
      </c>
      <c r="K27306">
        <v>57</v>
      </c>
      <c r="L27306" t="s">
        <v>15</v>
      </c>
    </row>
    <row r="27307" spans="1:12">
      <c r="A27307" t="e">
        <f ca="1">E00251439555921</f>
        <v>#NAME?</v>
      </c>
      <c r="B27307">
        <v>702</v>
      </c>
      <c r="C27307" t="s">
        <v>293</v>
      </c>
      <c r="D27307" s="1">
        <v>42184</v>
      </c>
      <c r="F27307">
        <v>5</v>
      </c>
      <c r="G27307">
        <v>53019</v>
      </c>
      <c r="H27307" t="s">
        <v>304</v>
      </c>
      <c r="J27307" t="s">
        <v>14</v>
      </c>
      <c r="K27307">
        <v>57</v>
      </c>
      <c r="L27307" t="s">
        <v>15</v>
      </c>
    </row>
    <row r="27308" spans="1:12">
      <c r="A27308" t="e">
        <f ca="1">E00251537605521</f>
        <v>#NAME?</v>
      </c>
      <c r="B27308">
        <v>437</v>
      </c>
      <c r="C27308" t="s">
        <v>216</v>
      </c>
      <c r="D27308" s="1">
        <v>42544</v>
      </c>
      <c r="F27308">
        <v>1</v>
      </c>
      <c r="G27308">
        <v>7231</v>
      </c>
      <c r="H27308" t="s">
        <v>128</v>
      </c>
      <c r="J27308" t="s">
        <v>14</v>
      </c>
      <c r="K27308">
        <v>66</v>
      </c>
      <c r="L27308" t="s">
        <v>15</v>
      </c>
    </row>
    <row r="27309" spans="1:12">
      <c r="A27309" t="e">
        <f ca="1">E00251439555921</f>
        <v>#NAME?</v>
      </c>
      <c r="B27309">
        <v>702</v>
      </c>
      <c r="C27309" t="s">
        <v>293</v>
      </c>
      <c r="D27309" s="1">
        <v>40994</v>
      </c>
      <c r="F27309">
        <v>4</v>
      </c>
      <c r="G27309">
        <v>30000</v>
      </c>
      <c r="H27309" t="s">
        <v>144</v>
      </c>
      <c r="J27309" t="s">
        <v>14</v>
      </c>
      <c r="K27309">
        <v>54</v>
      </c>
      <c r="L27309" t="s">
        <v>15</v>
      </c>
    </row>
    <row r="27310" spans="1:12">
      <c r="A27310" t="e">
        <f ca="1">E00251537605521</f>
        <v>#NAME?</v>
      </c>
      <c r="B27310">
        <v>6046</v>
      </c>
      <c r="C27310" t="s">
        <v>98</v>
      </c>
      <c r="D27310" s="1">
        <v>41888</v>
      </c>
      <c r="F27310">
        <v>1</v>
      </c>
      <c r="G27310">
        <v>37921</v>
      </c>
      <c r="H27310" t="s">
        <v>859</v>
      </c>
      <c r="I27310" t="s">
        <v>56</v>
      </c>
      <c r="J27310" t="s">
        <v>57</v>
      </c>
      <c r="K27310">
        <v>64</v>
      </c>
      <c r="L27310" t="s">
        <v>15</v>
      </c>
    </row>
    <row r="27311" spans="1:12">
      <c r="A27311" t="e">
        <f ca="1">E00251439555921</f>
        <v>#NAME?</v>
      </c>
      <c r="B27311">
        <v>702</v>
      </c>
      <c r="C27311" t="s">
        <v>293</v>
      </c>
      <c r="D27311" s="1">
        <v>42173</v>
      </c>
      <c r="F27311">
        <v>4</v>
      </c>
      <c r="G27311">
        <v>69010</v>
      </c>
      <c r="H27311" t="s">
        <v>294</v>
      </c>
      <c r="J27311" t="s">
        <v>14</v>
      </c>
      <c r="K27311">
        <v>57</v>
      </c>
      <c r="L27311" t="s">
        <v>15</v>
      </c>
    </row>
    <row r="27312" spans="1:12">
      <c r="A27312" t="e">
        <f ca="1">E00251617620421</f>
        <v>#NAME?</v>
      </c>
      <c r="B27312">
        <v>485</v>
      </c>
      <c r="C27312" t="s">
        <v>241</v>
      </c>
      <c r="D27312" s="1">
        <v>41044</v>
      </c>
      <c r="F27312">
        <v>1</v>
      </c>
      <c r="G27312">
        <v>4549</v>
      </c>
      <c r="H27312" t="s">
        <v>69</v>
      </c>
      <c r="J27312" t="s">
        <v>14</v>
      </c>
      <c r="K27312">
        <v>49</v>
      </c>
      <c r="L27312" t="s">
        <v>15</v>
      </c>
    </row>
    <row r="27313" spans="1:12">
      <c r="A27313" t="e">
        <f ca="1">E00251537605521</f>
        <v>#NAME?</v>
      </c>
      <c r="B27313">
        <v>719</v>
      </c>
      <c r="C27313" t="s">
        <v>1337</v>
      </c>
      <c r="D27313" s="1">
        <v>41887</v>
      </c>
      <c r="F27313">
        <v>1</v>
      </c>
      <c r="G27313">
        <v>37990</v>
      </c>
      <c r="H27313" t="s">
        <v>1644</v>
      </c>
      <c r="I27313" t="s">
        <v>56</v>
      </c>
      <c r="J27313" t="s">
        <v>57</v>
      </c>
      <c r="K27313">
        <v>64</v>
      </c>
      <c r="L27313" t="s">
        <v>15</v>
      </c>
    </row>
    <row r="27314" spans="1:12">
      <c r="A27314" t="e">
        <f ca="1">E00251430095721</f>
        <v>#NAME?</v>
      </c>
      <c r="B27314">
        <v>500</v>
      </c>
      <c r="C27314" t="s">
        <v>161</v>
      </c>
      <c r="D27314" s="1">
        <v>42956</v>
      </c>
      <c r="F27314">
        <v>6</v>
      </c>
      <c r="G27314">
        <v>60090</v>
      </c>
      <c r="H27314" t="s">
        <v>181</v>
      </c>
      <c r="J27314" t="s">
        <v>14</v>
      </c>
      <c r="K27314">
        <v>59</v>
      </c>
      <c r="L27314" t="s">
        <v>15</v>
      </c>
    </row>
    <row r="27315" spans="1:12">
      <c r="A27315" t="e">
        <f t="shared" ref="A27315:A27321" ca="1" si="250">E00251617620421</f>
        <v>#NAME?</v>
      </c>
      <c r="B27315">
        <v>485</v>
      </c>
      <c r="C27315" t="s">
        <v>241</v>
      </c>
      <c r="D27315" s="1">
        <v>41332</v>
      </c>
      <c r="F27315">
        <v>3</v>
      </c>
      <c r="G27315">
        <v>7295</v>
      </c>
      <c r="H27315" t="s">
        <v>76</v>
      </c>
      <c r="J27315" t="s">
        <v>14</v>
      </c>
      <c r="K27315">
        <v>50</v>
      </c>
      <c r="L27315" t="s">
        <v>15</v>
      </c>
    </row>
    <row r="27316" spans="1:12">
      <c r="A27316" t="e">
        <f t="shared" ca="1" si="250"/>
        <v>#NAME?</v>
      </c>
      <c r="B27316">
        <v>485</v>
      </c>
      <c r="C27316" t="s">
        <v>241</v>
      </c>
      <c r="D27316" s="1">
        <v>42192</v>
      </c>
      <c r="F27316">
        <v>3</v>
      </c>
      <c r="G27316">
        <v>4549</v>
      </c>
      <c r="H27316" t="s">
        <v>69</v>
      </c>
      <c r="J27316" t="s">
        <v>14</v>
      </c>
      <c r="K27316">
        <v>53</v>
      </c>
      <c r="L27316" t="s">
        <v>15</v>
      </c>
    </row>
    <row r="27317" spans="1:12">
      <c r="A27317" t="e">
        <f t="shared" ca="1" si="250"/>
        <v>#NAME?</v>
      </c>
      <c r="B27317">
        <v>485</v>
      </c>
      <c r="C27317" t="s">
        <v>241</v>
      </c>
      <c r="D27317" s="1">
        <v>42327</v>
      </c>
      <c r="F27317">
        <v>5</v>
      </c>
      <c r="G27317">
        <v>2169</v>
      </c>
      <c r="H27317" t="s">
        <v>40</v>
      </c>
      <c r="J27317" t="s">
        <v>14</v>
      </c>
      <c r="K27317">
        <v>53</v>
      </c>
      <c r="L27317" t="s">
        <v>15</v>
      </c>
    </row>
    <row r="27318" spans="1:12">
      <c r="A27318" t="e">
        <f t="shared" ca="1" si="250"/>
        <v>#NAME?</v>
      </c>
      <c r="B27318">
        <v>485</v>
      </c>
      <c r="C27318" t="s">
        <v>241</v>
      </c>
      <c r="D27318" s="1">
        <v>42397</v>
      </c>
      <c r="F27318">
        <v>5</v>
      </c>
      <c r="G27318">
        <v>2169</v>
      </c>
      <c r="H27318" t="s">
        <v>40</v>
      </c>
      <c r="J27318" t="s">
        <v>14</v>
      </c>
      <c r="K27318">
        <v>53</v>
      </c>
      <c r="L27318" t="s">
        <v>15</v>
      </c>
    </row>
    <row r="27319" spans="1:12">
      <c r="A27319" t="e">
        <f t="shared" ca="1" si="250"/>
        <v>#NAME?</v>
      </c>
      <c r="B27319">
        <v>485</v>
      </c>
      <c r="C27319" t="s">
        <v>241</v>
      </c>
      <c r="D27319" s="1">
        <v>42473</v>
      </c>
      <c r="F27319">
        <v>4</v>
      </c>
      <c r="G27319">
        <v>4549</v>
      </c>
      <c r="H27319" t="s">
        <v>69</v>
      </c>
      <c r="J27319" t="s">
        <v>14</v>
      </c>
      <c r="K27319">
        <v>53</v>
      </c>
      <c r="L27319" t="s">
        <v>15</v>
      </c>
    </row>
    <row r="27320" spans="1:12">
      <c r="A27320" t="e">
        <f t="shared" ca="1" si="250"/>
        <v>#NAME?</v>
      </c>
      <c r="B27320">
        <v>485</v>
      </c>
      <c r="C27320" t="s">
        <v>241</v>
      </c>
      <c r="D27320" s="1">
        <v>42706</v>
      </c>
      <c r="F27320">
        <v>6</v>
      </c>
      <c r="G27320">
        <v>7299</v>
      </c>
      <c r="H27320" t="s">
        <v>250</v>
      </c>
      <c r="J27320" t="s">
        <v>14</v>
      </c>
      <c r="K27320">
        <v>54</v>
      </c>
      <c r="L27320" t="s">
        <v>15</v>
      </c>
    </row>
    <row r="27321" spans="1:12">
      <c r="A27321" t="e">
        <f t="shared" ca="1" si="250"/>
        <v>#NAME?</v>
      </c>
      <c r="B27321">
        <v>485</v>
      </c>
      <c r="C27321" t="s">
        <v>241</v>
      </c>
      <c r="D27321" s="1">
        <v>42859</v>
      </c>
      <c r="F27321">
        <v>2</v>
      </c>
      <c r="G27321">
        <v>30000</v>
      </c>
      <c r="H27321" t="s">
        <v>144</v>
      </c>
      <c r="J27321" t="s">
        <v>14</v>
      </c>
      <c r="K27321">
        <v>54</v>
      </c>
      <c r="L27321" t="s">
        <v>15</v>
      </c>
    </row>
    <row r="27322" spans="1:12">
      <c r="A27322" t="e">
        <f ca="1">E00251430095721</f>
        <v>#NAME?</v>
      </c>
      <c r="B27322">
        <v>500</v>
      </c>
      <c r="C27322" t="s">
        <v>161</v>
      </c>
      <c r="D27322" s="1">
        <v>42716</v>
      </c>
      <c r="F27322">
        <v>1</v>
      </c>
      <c r="G27322">
        <v>25000</v>
      </c>
      <c r="H27322" t="s">
        <v>178</v>
      </c>
      <c r="J27322" t="s">
        <v>14</v>
      </c>
      <c r="K27322">
        <v>58</v>
      </c>
      <c r="L27322" t="s">
        <v>15</v>
      </c>
    </row>
    <row r="27323" spans="1:12">
      <c r="A27323" t="e">
        <f ca="1">E00251617620421</f>
        <v>#NAME?</v>
      </c>
      <c r="B27323">
        <v>485</v>
      </c>
      <c r="C27323" t="s">
        <v>241</v>
      </c>
      <c r="D27323" s="1">
        <v>42895</v>
      </c>
      <c r="F27323">
        <v>5</v>
      </c>
      <c r="G27323">
        <v>5533</v>
      </c>
      <c r="H27323" t="s">
        <v>537</v>
      </c>
      <c r="J27323" t="s">
        <v>14</v>
      </c>
      <c r="K27323">
        <v>55</v>
      </c>
      <c r="L27323" t="s">
        <v>15</v>
      </c>
    </row>
    <row r="27324" spans="1:12">
      <c r="A27324" t="e">
        <f ca="1">E00251529504221</f>
        <v>#NAME?</v>
      </c>
      <c r="B27324">
        <v>193</v>
      </c>
      <c r="C27324" t="s">
        <v>247</v>
      </c>
      <c r="D27324" s="1">
        <v>43056</v>
      </c>
      <c r="F27324">
        <v>1</v>
      </c>
      <c r="G27324">
        <v>1919</v>
      </c>
      <c r="H27324" t="s">
        <v>1645</v>
      </c>
      <c r="J27324" t="s">
        <v>14</v>
      </c>
      <c r="K27324">
        <v>51</v>
      </c>
      <c r="L27324" t="s">
        <v>15</v>
      </c>
    </row>
    <row r="27325" spans="1:12">
      <c r="A27325" t="e">
        <f ca="1">E00251417959821</f>
        <v>#NAME?</v>
      </c>
      <c r="B27325">
        <v>50</v>
      </c>
      <c r="C27325" t="s">
        <v>512</v>
      </c>
      <c r="D27325" s="1">
        <v>41471</v>
      </c>
      <c r="F27325">
        <v>1</v>
      </c>
      <c r="G27325">
        <v>29690</v>
      </c>
      <c r="H27325" t="s">
        <v>52</v>
      </c>
      <c r="J27325" t="s">
        <v>14</v>
      </c>
      <c r="K27325">
        <v>54</v>
      </c>
      <c r="L27325" t="s">
        <v>15</v>
      </c>
    </row>
    <row r="27326" spans="1:12">
      <c r="A27326" t="e">
        <f ca="1">E00251510746621</f>
        <v>#NAME?</v>
      </c>
      <c r="B27326">
        <v>122</v>
      </c>
      <c r="C27326" t="s">
        <v>522</v>
      </c>
      <c r="D27326" s="1">
        <v>42131</v>
      </c>
      <c r="F27326">
        <v>1</v>
      </c>
      <c r="G27326">
        <v>7243</v>
      </c>
      <c r="H27326" t="s">
        <v>42</v>
      </c>
      <c r="J27326" t="s">
        <v>14</v>
      </c>
      <c r="K27326">
        <v>43</v>
      </c>
      <c r="L27326" t="s">
        <v>15</v>
      </c>
    </row>
    <row r="27327" spans="1:12">
      <c r="A27327" t="e">
        <f ca="1">E00251510746621</f>
        <v>#NAME?</v>
      </c>
      <c r="B27327">
        <v>122</v>
      </c>
      <c r="C27327" t="s">
        <v>522</v>
      </c>
      <c r="D27327" s="1">
        <v>42951</v>
      </c>
      <c r="F27327">
        <v>1</v>
      </c>
      <c r="G27327">
        <v>2749</v>
      </c>
      <c r="H27327" t="s">
        <v>147</v>
      </c>
      <c r="J27327" t="s">
        <v>14</v>
      </c>
      <c r="K27327">
        <v>45</v>
      </c>
      <c r="L27327" t="s">
        <v>15</v>
      </c>
    </row>
    <row r="27328" spans="1:12">
      <c r="A27328" t="e">
        <f ca="1">E00251518870221</f>
        <v>#NAME?</v>
      </c>
      <c r="B27328">
        <v>291</v>
      </c>
      <c r="C27328" t="s">
        <v>160</v>
      </c>
      <c r="D27328" s="1">
        <v>42747</v>
      </c>
      <c r="F27328">
        <v>2</v>
      </c>
      <c r="G27328">
        <v>37311</v>
      </c>
      <c r="H27328" t="s">
        <v>745</v>
      </c>
      <c r="J27328" t="s">
        <v>14</v>
      </c>
      <c r="K27328">
        <v>52</v>
      </c>
      <c r="L27328" t="s">
        <v>15</v>
      </c>
    </row>
    <row r="27329" spans="1:12">
      <c r="A27329" t="e">
        <f ca="1">E00251715779021</f>
        <v>#NAME?</v>
      </c>
      <c r="B27329">
        <v>500</v>
      </c>
      <c r="C27329" t="s">
        <v>161</v>
      </c>
      <c r="D27329" s="1">
        <v>41813</v>
      </c>
      <c r="F27329">
        <v>1</v>
      </c>
      <c r="G27329">
        <v>49390</v>
      </c>
      <c r="H27329" t="s">
        <v>59</v>
      </c>
      <c r="J27329" t="s">
        <v>14</v>
      </c>
      <c r="K27329">
        <v>61</v>
      </c>
      <c r="L27329" t="s">
        <v>15</v>
      </c>
    </row>
    <row r="27330" spans="1:12">
      <c r="A27330" t="e">
        <f ca="1">E00251715779021</f>
        <v>#NAME?</v>
      </c>
      <c r="B27330">
        <v>500</v>
      </c>
      <c r="C27330" t="s">
        <v>161</v>
      </c>
      <c r="D27330" s="1">
        <v>42186</v>
      </c>
      <c r="F27330">
        <v>3</v>
      </c>
      <c r="G27330">
        <v>5282</v>
      </c>
      <c r="H27330" t="s">
        <v>307</v>
      </c>
      <c r="J27330" t="s">
        <v>14</v>
      </c>
      <c r="K27330">
        <v>62</v>
      </c>
      <c r="L27330" t="s">
        <v>15</v>
      </c>
    </row>
    <row r="27331" spans="1:12">
      <c r="A27331" t="e">
        <f ca="1">E00251512591621</f>
        <v>#NAME?</v>
      </c>
      <c r="B27331">
        <v>52</v>
      </c>
      <c r="C27331" t="s">
        <v>384</v>
      </c>
      <c r="D27331" s="1">
        <v>41827</v>
      </c>
      <c r="F27331">
        <v>1</v>
      </c>
      <c r="G27331">
        <v>2169</v>
      </c>
      <c r="H27331" t="s">
        <v>40</v>
      </c>
      <c r="J27331" t="s">
        <v>14</v>
      </c>
      <c r="K27331">
        <v>39</v>
      </c>
      <c r="L27331" t="s">
        <v>15</v>
      </c>
    </row>
    <row r="27332" spans="1:12">
      <c r="A27332" t="e">
        <f ca="1">E00251518870221</f>
        <v>#NAME?</v>
      </c>
      <c r="B27332">
        <v>291</v>
      </c>
      <c r="C27332" t="s">
        <v>160</v>
      </c>
      <c r="D27332" s="1">
        <v>41290</v>
      </c>
      <c r="F27332">
        <v>1</v>
      </c>
      <c r="G27332">
        <v>3540</v>
      </c>
      <c r="H27332" t="s">
        <v>436</v>
      </c>
      <c r="J27332" t="s">
        <v>14</v>
      </c>
      <c r="K27332">
        <v>48</v>
      </c>
      <c r="L27332" t="s">
        <v>15</v>
      </c>
    </row>
    <row r="27333" spans="1:12">
      <c r="A27333" t="e">
        <f ca="1">E00251518870221</f>
        <v>#NAME?</v>
      </c>
      <c r="B27333">
        <v>291</v>
      </c>
      <c r="C27333" t="s">
        <v>160</v>
      </c>
      <c r="D27333" s="1">
        <v>42487</v>
      </c>
      <c r="F27333">
        <v>1</v>
      </c>
      <c r="G27333">
        <v>2252</v>
      </c>
      <c r="H27333" t="s">
        <v>64</v>
      </c>
      <c r="J27333" t="s">
        <v>14</v>
      </c>
      <c r="K27333">
        <v>51</v>
      </c>
      <c r="L27333" t="s">
        <v>15</v>
      </c>
    </row>
    <row r="27334" spans="1:12">
      <c r="A27334" t="e">
        <f ca="1">E00251512560421</f>
        <v>#NAME?</v>
      </c>
      <c r="B27334">
        <v>51</v>
      </c>
      <c r="C27334" t="s">
        <v>372</v>
      </c>
      <c r="D27334" s="1">
        <v>42796</v>
      </c>
      <c r="F27334">
        <v>4</v>
      </c>
      <c r="G27334">
        <v>5990</v>
      </c>
      <c r="H27334" t="s">
        <v>60</v>
      </c>
      <c r="J27334" t="s">
        <v>14</v>
      </c>
      <c r="K27334">
        <v>55</v>
      </c>
      <c r="L27334" t="s">
        <v>15</v>
      </c>
    </row>
    <row r="27335" spans="1:12">
      <c r="A27335" t="e">
        <f ca="1">E00251430134821</f>
        <v>#NAME?</v>
      </c>
      <c r="B27335">
        <v>482</v>
      </c>
      <c r="C27335" t="s">
        <v>471</v>
      </c>
      <c r="D27335" s="1">
        <v>41177</v>
      </c>
      <c r="F27335">
        <v>2</v>
      </c>
      <c r="G27335">
        <v>7350</v>
      </c>
      <c r="H27335" t="s">
        <v>192</v>
      </c>
      <c r="J27335" t="s">
        <v>14</v>
      </c>
      <c r="K27335">
        <v>54</v>
      </c>
      <c r="L27335" t="s">
        <v>15</v>
      </c>
    </row>
    <row r="27336" spans="1:12">
      <c r="A27336" t="e">
        <f ca="1">E00251512591621</f>
        <v>#NAME?</v>
      </c>
      <c r="B27336">
        <v>52</v>
      </c>
      <c r="C27336" t="s">
        <v>384</v>
      </c>
      <c r="D27336" s="1">
        <v>43056</v>
      </c>
      <c r="F27336">
        <v>1</v>
      </c>
      <c r="G27336">
        <v>7231</v>
      </c>
      <c r="H27336" t="s">
        <v>128</v>
      </c>
      <c r="J27336" t="s">
        <v>14</v>
      </c>
      <c r="K27336">
        <v>42</v>
      </c>
      <c r="L27336" t="s">
        <v>15</v>
      </c>
    </row>
    <row r="27337" spans="1:12">
      <c r="A27337" t="e">
        <f ca="1">E00251518870221</f>
        <v>#NAME?</v>
      </c>
      <c r="B27337">
        <v>291</v>
      </c>
      <c r="C27337" t="s">
        <v>160</v>
      </c>
      <c r="D27337" s="1">
        <v>40997</v>
      </c>
      <c r="F27337">
        <v>1</v>
      </c>
      <c r="G27337">
        <v>3540</v>
      </c>
      <c r="H27337" t="s">
        <v>436</v>
      </c>
      <c r="J27337" t="s">
        <v>14</v>
      </c>
      <c r="K27337">
        <v>47</v>
      </c>
      <c r="L27337" t="s">
        <v>15</v>
      </c>
    </row>
    <row r="27338" spans="1:12">
      <c r="A27338" t="e">
        <f ca="1">E00251512560421</f>
        <v>#NAME?</v>
      </c>
      <c r="B27338">
        <v>51</v>
      </c>
      <c r="C27338" t="s">
        <v>372</v>
      </c>
      <c r="D27338" s="1">
        <v>42811</v>
      </c>
      <c r="F27338">
        <v>1</v>
      </c>
      <c r="G27338">
        <v>4019</v>
      </c>
      <c r="H27338" t="s">
        <v>26</v>
      </c>
      <c r="J27338" t="s">
        <v>14</v>
      </c>
      <c r="K27338">
        <v>55</v>
      </c>
      <c r="L27338" t="s">
        <v>15</v>
      </c>
    </row>
    <row r="27339" spans="1:12">
      <c r="A27339" t="e">
        <f ca="1">E00251518870221</f>
        <v>#NAME?</v>
      </c>
      <c r="B27339">
        <v>272</v>
      </c>
      <c r="C27339" t="s">
        <v>174</v>
      </c>
      <c r="D27339" s="1">
        <v>41288</v>
      </c>
      <c r="E27339">
        <v>0</v>
      </c>
      <c r="F27339">
        <v>1</v>
      </c>
      <c r="G27339">
        <v>3540</v>
      </c>
      <c r="H27339" t="s">
        <v>436</v>
      </c>
      <c r="J27339" t="s">
        <v>34</v>
      </c>
      <c r="K27339">
        <v>48</v>
      </c>
      <c r="L27339" t="s">
        <v>15</v>
      </c>
    </row>
    <row r="27340" spans="1:12">
      <c r="A27340" t="e">
        <f ca="1">E00251531731421</f>
        <v>#NAME?</v>
      </c>
      <c r="B27340">
        <v>4881</v>
      </c>
      <c r="C27340" t="s">
        <v>1547</v>
      </c>
      <c r="D27340" s="1">
        <v>42986</v>
      </c>
      <c r="F27340">
        <v>1</v>
      </c>
      <c r="G27340">
        <v>8448</v>
      </c>
      <c r="H27340" t="s">
        <v>718</v>
      </c>
      <c r="I27340" t="s">
        <v>148</v>
      </c>
      <c r="J27340" t="s">
        <v>57</v>
      </c>
      <c r="K27340">
        <v>52</v>
      </c>
      <c r="L27340" t="s">
        <v>15</v>
      </c>
    </row>
    <row r="27341" spans="1:12">
      <c r="A27341" t="e">
        <f ca="1">E00251532421921</f>
        <v>#NAME?</v>
      </c>
      <c r="B27341">
        <v>451</v>
      </c>
      <c r="C27341" t="s">
        <v>102</v>
      </c>
      <c r="D27341" s="1">
        <v>42970</v>
      </c>
      <c r="F27341">
        <v>1</v>
      </c>
      <c r="G27341">
        <v>49390</v>
      </c>
      <c r="H27341" t="s">
        <v>59</v>
      </c>
      <c r="J27341" t="s">
        <v>14</v>
      </c>
      <c r="K27341">
        <v>48</v>
      </c>
      <c r="L27341" t="s">
        <v>15</v>
      </c>
    </row>
    <row r="27342" spans="1:12">
      <c r="A27342" t="e">
        <f ca="1">E00251439519321</f>
        <v>#NAME?</v>
      </c>
      <c r="B27342">
        <v>729</v>
      </c>
      <c r="C27342" t="s">
        <v>68</v>
      </c>
      <c r="D27342" s="1">
        <v>41304</v>
      </c>
      <c r="E27342">
        <v>0</v>
      </c>
      <c r="F27342">
        <v>1</v>
      </c>
      <c r="G27342">
        <v>8360</v>
      </c>
      <c r="H27342" t="s">
        <v>1646</v>
      </c>
      <c r="J27342" t="s">
        <v>34</v>
      </c>
      <c r="K27342">
        <v>57</v>
      </c>
      <c r="L27342" t="s">
        <v>15</v>
      </c>
    </row>
    <row r="27343" spans="1:12">
      <c r="A27343" t="e">
        <f ca="1">E00251439519321</f>
        <v>#NAME?</v>
      </c>
      <c r="B27343">
        <v>729</v>
      </c>
      <c r="C27343" t="s">
        <v>68</v>
      </c>
      <c r="D27343" s="1">
        <v>42012</v>
      </c>
      <c r="E27343">
        <v>2</v>
      </c>
      <c r="F27343">
        <v>2</v>
      </c>
      <c r="G27343">
        <v>4019</v>
      </c>
      <c r="H27343" t="s">
        <v>26</v>
      </c>
      <c r="J27343" t="s">
        <v>34</v>
      </c>
      <c r="K27343">
        <v>59</v>
      </c>
      <c r="L27343" t="s">
        <v>15</v>
      </c>
    </row>
    <row r="27344" spans="1:12">
      <c r="A27344" t="e">
        <f ca="1">E00251439519321</f>
        <v>#NAME?</v>
      </c>
      <c r="B27344">
        <v>1786</v>
      </c>
      <c r="C27344" t="s">
        <v>37</v>
      </c>
      <c r="D27344" s="1">
        <v>41904</v>
      </c>
      <c r="F27344">
        <v>1</v>
      </c>
      <c r="G27344">
        <v>490</v>
      </c>
      <c r="H27344" t="s">
        <v>203</v>
      </c>
      <c r="J27344" t="s">
        <v>14</v>
      </c>
      <c r="K27344">
        <v>59</v>
      </c>
      <c r="L27344" t="s">
        <v>15</v>
      </c>
    </row>
    <row r="27345" spans="1:12">
      <c r="A27345" t="e">
        <f ca="1">E00251532421921</f>
        <v>#NAME?</v>
      </c>
      <c r="B27345">
        <v>451</v>
      </c>
      <c r="C27345" t="s">
        <v>102</v>
      </c>
      <c r="D27345" s="1">
        <v>42352</v>
      </c>
      <c r="F27345">
        <v>2</v>
      </c>
      <c r="G27345">
        <v>7962</v>
      </c>
      <c r="H27345" t="s">
        <v>111</v>
      </c>
      <c r="J27345" t="s">
        <v>14</v>
      </c>
      <c r="K27345">
        <v>46</v>
      </c>
      <c r="L27345" t="s">
        <v>22</v>
      </c>
    </row>
    <row r="27346" spans="1:12">
      <c r="A27346" t="e">
        <f ca="1">E00251532421921</f>
        <v>#NAME?</v>
      </c>
      <c r="B27346">
        <v>451</v>
      </c>
      <c r="C27346" t="s">
        <v>102</v>
      </c>
      <c r="D27346" s="1">
        <v>42971</v>
      </c>
      <c r="F27346">
        <v>1</v>
      </c>
      <c r="G27346">
        <v>7962</v>
      </c>
      <c r="H27346" t="s">
        <v>111</v>
      </c>
      <c r="J27346" t="s">
        <v>14</v>
      </c>
      <c r="K27346">
        <v>48</v>
      </c>
      <c r="L27346" t="s">
        <v>22</v>
      </c>
    </row>
    <row r="27347" spans="1:12">
      <c r="A27347" t="e">
        <f ca="1">E00251429208321</f>
        <v>#NAME?</v>
      </c>
      <c r="B27347">
        <v>695</v>
      </c>
      <c r="C27347" t="s">
        <v>257</v>
      </c>
      <c r="D27347" s="1">
        <v>42389</v>
      </c>
      <c r="F27347">
        <v>1</v>
      </c>
      <c r="G27347">
        <v>3899</v>
      </c>
      <c r="H27347" t="s">
        <v>264</v>
      </c>
      <c r="J27347" t="s">
        <v>14</v>
      </c>
      <c r="K27347">
        <v>64</v>
      </c>
      <c r="L27347" t="s">
        <v>15</v>
      </c>
    </row>
    <row r="27348" spans="1:12">
      <c r="A27348" t="e">
        <f ca="1">E00251439519321</f>
        <v>#NAME?</v>
      </c>
      <c r="B27348">
        <v>1786</v>
      </c>
      <c r="C27348" t="s">
        <v>37</v>
      </c>
      <c r="D27348" s="1">
        <v>41788</v>
      </c>
      <c r="F27348">
        <v>2</v>
      </c>
      <c r="G27348">
        <v>4019</v>
      </c>
      <c r="H27348" t="s">
        <v>26</v>
      </c>
      <c r="J27348" t="s">
        <v>14</v>
      </c>
      <c r="K27348">
        <v>58</v>
      </c>
      <c r="L27348" t="s">
        <v>15</v>
      </c>
    </row>
    <row r="27349" spans="1:12">
      <c r="A27349" t="e">
        <f ca="1">E00251518870221</f>
        <v>#NAME?</v>
      </c>
      <c r="B27349">
        <v>291</v>
      </c>
      <c r="C27349" t="s">
        <v>160</v>
      </c>
      <c r="D27349" s="1">
        <v>42136</v>
      </c>
      <c r="F27349">
        <v>1</v>
      </c>
      <c r="G27349">
        <v>7804</v>
      </c>
      <c r="H27349" t="s">
        <v>43</v>
      </c>
      <c r="J27349" t="s">
        <v>14</v>
      </c>
      <c r="K27349">
        <v>50</v>
      </c>
      <c r="L27349" t="s">
        <v>22</v>
      </c>
    </row>
    <row r="27350" spans="1:12">
      <c r="A27350" t="e">
        <f ca="1">E00251512530021</f>
        <v>#NAME?</v>
      </c>
      <c r="B27350">
        <v>47</v>
      </c>
      <c r="C27350" t="s">
        <v>494</v>
      </c>
      <c r="D27350" s="1">
        <v>41891</v>
      </c>
      <c r="F27350">
        <v>1</v>
      </c>
      <c r="G27350">
        <v>7880</v>
      </c>
      <c r="H27350" t="s">
        <v>213</v>
      </c>
      <c r="J27350" t="s">
        <v>14</v>
      </c>
      <c r="K27350">
        <v>44</v>
      </c>
      <c r="L27350" t="s">
        <v>22</v>
      </c>
    </row>
    <row r="27351" spans="1:12">
      <c r="A27351" t="e">
        <f ca="1">E00251439519321</f>
        <v>#NAME?</v>
      </c>
      <c r="B27351">
        <v>1786</v>
      </c>
      <c r="C27351" t="s">
        <v>37</v>
      </c>
      <c r="D27351" s="1">
        <v>41946</v>
      </c>
      <c r="F27351">
        <v>2</v>
      </c>
      <c r="G27351">
        <v>2720</v>
      </c>
      <c r="H27351" t="s">
        <v>65</v>
      </c>
      <c r="J27351" t="s">
        <v>14</v>
      </c>
      <c r="K27351">
        <v>59</v>
      </c>
      <c r="L27351" t="s">
        <v>15</v>
      </c>
    </row>
    <row r="27352" spans="1:12">
      <c r="A27352" t="e">
        <f ca="1">E00251430134821</f>
        <v>#NAME?</v>
      </c>
      <c r="B27352">
        <v>482</v>
      </c>
      <c r="C27352" t="s">
        <v>471</v>
      </c>
      <c r="D27352" s="1">
        <v>42446</v>
      </c>
      <c r="F27352">
        <v>1</v>
      </c>
      <c r="G27352">
        <v>2720</v>
      </c>
      <c r="H27352" t="s">
        <v>65</v>
      </c>
      <c r="J27352" t="s">
        <v>14</v>
      </c>
      <c r="K27352">
        <v>58</v>
      </c>
      <c r="L27352" t="s">
        <v>15</v>
      </c>
    </row>
    <row r="27353" spans="1:12">
      <c r="A27353" t="e">
        <f ca="1">E00251429233321</f>
        <v>#NAME?</v>
      </c>
      <c r="B27353">
        <v>1791</v>
      </c>
      <c r="C27353" t="s">
        <v>468</v>
      </c>
      <c r="D27353" s="1">
        <v>41764</v>
      </c>
      <c r="F27353">
        <v>2</v>
      </c>
      <c r="G27353">
        <v>7862</v>
      </c>
      <c r="H27353" t="s">
        <v>27</v>
      </c>
      <c r="J27353" t="s">
        <v>14</v>
      </c>
      <c r="K27353">
        <v>55</v>
      </c>
      <c r="L27353" t="s">
        <v>22</v>
      </c>
    </row>
    <row r="27354" spans="1:12">
      <c r="A27354" t="e">
        <f ca="1">E00251529543221</f>
        <v>#NAME?</v>
      </c>
      <c r="B27354">
        <v>167</v>
      </c>
      <c r="C27354" t="s">
        <v>549</v>
      </c>
      <c r="D27354" s="1">
        <v>42650</v>
      </c>
      <c r="F27354">
        <v>1</v>
      </c>
      <c r="G27354">
        <v>7262</v>
      </c>
      <c r="H27354" t="s">
        <v>198</v>
      </c>
      <c r="J27354" t="s">
        <v>14</v>
      </c>
      <c r="K27354">
        <v>60</v>
      </c>
      <c r="L27354" t="s">
        <v>15</v>
      </c>
    </row>
    <row r="27355" spans="1:12">
      <c r="A27355" t="e">
        <f ca="1">E00251529543221</f>
        <v>#NAME?</v>
      </c>
      <c r="B27355">
        <v>167</v>
      </c>
      <c r="C27355" t="s">
        <v>549</v>
      </c>
      <c r="D27355" s="1">
        <v>42884</v>
      </c>
      <c r="F27355">
        <v>6</v>
      </c>
      <c r="G27355">
        <v>25000</v>
      </c>
      <c r="H27355" t="s">
        <v>178</v>
      </c>
      <c r="J27355" t="s">
        <v>14</v>
      </c>
      <c r="K27355">
        <v>61</v>
      </c>
      <c r="L27355" t="s">
        <v>15</v>
      </c>
    </row>
    <row r="27356" spans="1:12">
      <c r="A27356" t="e">
        <f ca="1">E00251529543221</f>
        <v>#NAME?</v>
      </c>
      <c r="B27356">
        <v>167</v>
      </c>
      <c r="C27356" t="s">
        <v>549</v>
      </c>
      <c r="D27356" s="1">
        <v>41326</v>
      </c>
      <c r="F27356">
        <v>2</v>
      </c>
      <c r="G27356">
        <v>4019</v>
      </c>
      <c r="H27356" t="s">
        <v>26</v>
      </c>
      <c r="J27356" t="s">
        <v>14</v>
      </c>
      <c r="K27356">
        <v>57</v>
      </c>
      <c r="L27356" t="s">
        <v>15</v>
      </c>
    </row>
    <row r="27357" spans="1:12">
      <c r="A27357" t="e">
        <f ca="1">E00251529543221</f>
        <v>#NAME?</v>
      </c>
      <c r="B27357">
        <v>167</v>
      </c>
      <c r="C27357" t="s">
        <v>549</v>
      </c>
      <c r="D27357" s="1">
        <v>41628</v>
      </c>
      <c r="F27357">
        <v>2</v>
      </c>
      <c r="G27357">
        <v>4019</v>
      </c>
      <c r="H27357" t="s">
        <v>26</v>
      </c>
      <c r="J27357" t="s">
        <v>14</v>
      </c>
      <c r="K27357">
        <v>58</v>
      </c>
      <c r="L27357" t="s">
        <v>15</v>
      </c>
    </row>
    <row r="27358" spans="1:12">
      <c r="A27358" t="e">
        <f ca="1">E00251531527021</f>
        <v>#NAME?</v>
      </c>
      <c r="B27358">
        <v>1786</v>
      </c>
      <c r="C27358" t="s">
        <v>37</v>
      </c>
      <c r="D27358" s="1">
        <v>42688</v>
      </c>
      <c r="F27358">
        <v>3</v>
      </c>
      <c r="G27358">
        <v>494</v>
      </c>
      <c r="H27358" t="s">
        <v>557</v>
      </c>
      <c r="J27358" t="s">
        <v>14</v>
      </c>
      <c r="K27358">
        <v>65</v>
      </c>
      <c r="L27358" t="s">
        <v>15</v>
      </c>
    </row>
    <row r="27359" spans="1:12">
      <c r="A27359" t="e">
        <f ca="1">E00251429208321</f>
        <v>#NAME?</v>
      </c>
      <c r="B27359">
        <v>695</v>
      </c>
      <c r="C27359" t="s">
        <v>257</v>
      </c>
      <c r="D27359" s="1">
        <v>42108</v>
      </c>
      <c r="F27359">
        <v>3</v>
      </c>
      <c r="G27359">
        <v>51889</v>
      </c>
      <c r="H27359" t="s">
        <v>256</v>
      </c>
      <c r="J27359" t="s">
        <v>14</v>
      </c>
      <c r="K27359">
        <v>64</v>
      </c>
      <c r="L27359" t="s">
        <v>15</v>
      </c>
    </row>
    <row r="27360" spans="1:12">
      <c r="A27360" t="e">
        <f ca="1">E00251615087721</f>
        <v>#NAME?</v>
      </c>
      <c r="B27360">
        <v>48</v>
      </c>
      <c r="C27360" t="s">
        <v>249</v>
      </c>
      <c r="D27360" s="1">
        <v>42031</v>
      </c>
      <c r="F27360">
        <v>2</v>
      </c>
      <c r="G27360">
        <v>4189</v>
      </c>
      <c r="H27360" t="s">
        <v>335</v>
      </c>
      <c r="J27360" t="s">
        <v>14</v>
      </c>
      <c r="K27360">
        <v>48</v>
      </c>
      <c r="L27360" t="s">
        <v>15</v>
      </c>
    </row>
    <row r="27361" spans="1:12">
      <c r="A27361" t="e">
        <f ca="1">E00251615087721</f>
        <v>#NAME?</v>
      </c>
      <c r="B27361">
        <v>48</v>
      </c>
      <c r="C27361" t="s">
        <v>249</v>
      </c>
      <c r="D27361" s="1">
        <v>42048</v>
      </c>
      <c r="F27361">
        <v>1</v>
      </c>
      <c r="G27361">
        <v>3051</v>
      </c>
      <c r="H27361" t="s">
        <v>13</v>
      </c>
      <c r="J27361" t="s">
        <v>14</v>
      </c>
      <c r="K27361">
        <v>48</v>
      </c>
      <c r="L27361" t="s">
        <v>15</v>
      </c>
    </row>
    <row r="27362" spans="1:12">
      <c r="A27362" t="e">
        <f ca="1">E00251531527021</f>
        <v>#NAME?</v>
      </c>
      <c r="B27362">
        <v>729</v>
      </c>
      <c r="C27362" t="s">
        <v>68</v>
      </c>
      <c r="D27362" s="1">
        <v>40924</v>
      </c>
      <c r="E27362">
        <v>3</v>
      </c>
      <c r="F27362">
        <v>6</v>
      </c>
      <c r="G27362">
        <v>73300</v>
      </c>
      <c r="H27362" t="s">
        <v>86</v>
      </c>
      <c r="J27362" t="s">
        <v>34</v>
      </c>
      <c r="K27362">
        <v>60</v>
      </c>
      <c r="L27362" t="s">
        <v>15</v>
      </c>
    </row>
    <row r="27363" spans="1:12">
      <c r="A27363" t="e">
        <f ca="1">E00251429233321</f>
        <v>#NAME?</v>
      </c>
      <c r="B27363">
        <v>1791</v>
      </c>
      <c r="C27363" t="s">
        <v>468</v>
      </c>
      <c r="D27363" s="1">
        <v>42507</v>
      </c>
      <c r="F27363">
        <v>2</v>
      </c>
      <c r="G27363">
        <v>49390</v>
      </c>
      <c r="H27363" t="s">
        <v>59</v>
      </c>
      <c r="J27363" t="s">
        <v>14</v>
      </c>
      <c r="K27363">
        <v>57</v>
      </c>
      <c r="L27363" t="s">
        <v>15</v>
      </c>
    </row>
    <row r="27364" spans="1:12">
      <c r="A27364" t="e">
        <f ca="1">E00251429233321</f>
        <v>#NAME?</v>
      </c>
      <c r="B27364">
        <v>1791</v>
      </c>
      <c r="C27364" t="s">
        <v>468</v>
      </c>
      <c r="D27364" s="1">
        <v>42467</v>
      </c>
      <c r="F27364">
        <v>2</v>
      </c>
      <c r="G27364">
        <v>5198</v>
      </c>
      <c r="H27364" t="s">
        <v>200</v>
      </c>
      <c r="J27364" t="s">
        <v>14</v>
      </c>
      <c r="K27364">
        <v>57</v>
      </c>
      <c r="L27364" t="s">
        <v>15</v>
      </c>
    </row>
    <row r="27365" spans="1:12">
      <c r="A27365" t="e">
        <f ca="1">E00251514850521</f>
        <v>#NAME?</v>
      </c>
      <c r="B27365">
        <v>454</v>
      </c>
      <c r="C27365" t="s">
        <v>179</v>
      </c>
      <c r="D27365" s="1">
        <v>42906</v>
      </c>
      <c r="F27365">
        <v>1</v>
      </c>
      <c r="G27365">
        <v>4721</v>
      </c>
      <c r="H27365" t="s">
        <v>1193</v>
      </c>
      <c r="J27365" t="s">
        <v>14</v>
      </c>
      <c r="K27365">
        <v>52</v>
      </c>
      <c r="L27365" t="s">
        <v>15</v>
      </c>
    </row>
    <row r="27366" spans="1:12">
      <c r="A27366" t="e">
        <f t="shared" ref="A27366:A27373" ca="1" si="251">E00251529543221</f>
        <v>#NAME?</v>
      </c>
      <c r="B27366">
        <v>167</v>
      </c>
      <c r="C27366" t="s">
        <v>549</v>
      </c>
      <c r="D27366" s="1">
        <v>41576</v>
      </c>
      <c r="F27366">
        <v>1</v>
      </c>
      <c r="G27366">
        <v>2809</v>
      </c>
      <c r="H27366" t="s">
        <v>90</v>
      </c>
      <c r="J27366" t="s">
        <v>14</v>
      </c>
      <c r="K27366">
        <v>57</v>
      </c>
      <c r="L27366" t="s">
        <v>15</v>
      </c>
    </row>
    <row r="27367" spans="1:12">
      <c r="A27367" t="e">
        <f t="shared" ca="1" si="251"/>
        <v>#NAME?</v>
      </c>
      <c r="B27367">
        <v>167</v>
      </c>
      <c r="C27367" t="s">
        <v>549</v>
      </c>
      <c r="D27367" s="1">
        <v>41774</v>
      </c>
      <c r="F27367">
        <v>2</v>
      </c>
      <c r="G27367">
        <v>4019</v>
      </c>
      <c r="H27367" t="s">
        <v>26</v>
      </c>
      <c r="J27367" t="s">
        <v>14</v>
      </c>
      <c r="K27367">
        <v>58</v>
      </c>
      <c r="L27367" t="s">
        <v>15</v>
      </c>
    </row>
    <row r="27368" spans="1:12">
      <c r="A27368" t="e">
        <f t="shared" ca="1" si="251"/>
        <v>#NAME?</v>
      </c>
      <c r="B27368">
        <v>167</v>
      </c>
      <c r="C27368" t="s">
        <v>549</v>
      </c>
      <c r="D27368" s="1">
        <v>42622</v>
      </c>
      <c r="F27368">
        <v>2</v>
      </c>
      <c r="G27368">
        <v>4019</v>
      </c>
      <c r="H27368" t="s">
        <v>26</v>
      </c>
      <c r="J27368" t="s">
        <v>14</v>
      </c>
      <c r="K27368">
        <v>60</v>
      </c>
      <c r="L27368" t="s">
        <v>15</v>
      </c>
    </row>
    <row r="27369" spans="1:12">
      <c r="A27369" t="e">
        <f t="shared" ca="1" si="251"/>
        <v>#NAME?</v>
      </c>
      <c r="B27369">
        <v>167</v>
      </c>
      <c r="C27369" t="s">
        <v>549</v>
      </c>
      <c r="D27369" s="1">
        <v>41534</v>
      </c>
      <c r="F27369">
        <v>3</v>
      </c>
      <c r="G27369">
        <v>3510</v>
      </c>
      <c r="H27369" t="s">
        <v>647</v>
      </c>
      <c r="J27369" t="s">
        <v>14</v>
      </c>
      <c r="K27369">
        <v>57</v>
      </c>
      <c r="L27369" t="s">
        <v>15</v>
      </c>
    </row>
    <row r="27370" spans="1:12">
      <c r="A27370" t="e">
        <f t="shared" ca="1" si="251"/>
        <v>#NAME?</v>
      </c>
      <c r="B27370">
        <v>167</v>
      </c>
      <c r="C27370" t="s">
        <v>549</v>
      </c>
      <c r="D27370" s="1">
        <v>41723</v>
      </c>
      <c r="F27370">
        <v>3</v>
      </c>
      <c r="G27370">
        <v>2189</v>
      </c>
      <c r="H27370" t="s">
        <v>156</v>
      </c>
      <c r="J27370" t="s">
        <v>14</v>
      </c>
      <c r="K27370">
        <v>58</v>
      </c>
      <c r="L27370" t="s">
        <v>15</v>
      </c>
    </row>
    <row r="27371" spans="1:12">
      <c r="A27371" t="e">
        <f t="shared" ca="1" si="251"/>
        <v>#NAME?</v>
      </c>
      <c r="B27371">
        <v>167</v>
      </c>
      <c r="C27371" t="s">
        <v>549</v>
      </c>
      <c r="D27371" s="1">
        <v>42279</v>
      </c>
      <c r="F27371">
        <v>6</v>
      </c>
      <c r="G27371">
        <v>4019</v>
      </c>
      <c r="H27371" t="s">
        <v>26</v>
      </c>
      <c r="J27371" t="s">
        <v>14</v>
      </c>
      <c r="K27371">
        <v>59</v>
      </c>
      <c r="L27371" t="s">
        <v>15</v>
      </c>
    </row>
    <row r="27372" spans="1:12">
      <c r="A27372" t="e">
        <f t="shared" ca="1" si="251"/>
        <v>#NAME?</v>
      </c>
      <c r="B27372">
        <v>167</v>
      </c>
      <c r="C27372" t="s">
        <v>549</v>
      </c>
      <c r="D27372" s="1">
        <v>42608</v>
      </c>
      <c r="F27372">
        <v>1</v>
      </c>
      <c r="G27372">
        <v>25000</v>
      </c>
      <c r="H27372" t="s">
        <v>178</v>
      </c>
      <c r="J27372" t="s">
        <v>14</v>
      </c>
      <c r="K27372">
        <v>60</v>
      </c>
      <c r="L27372" t="s">
        <v>15</v>
      </c>
    </row>
    <row r="27373" spans="1:12">
      <c r="A27373" t="e">
        <f t="shared" ca="1" si="251"/>
        <v>#NAME?</v>
      </c>
      <c r="B27373">
        <v>167</v>
      </c>
      <c r="C27373" t="s">
        <v>549</v>
      </c>
      <c r="D27373" s="1">
        <v>42893</v>
      </c>
      <c r="F27373">
        <v>3</v>
      </c>
      <c r="G27373">
        <v>25000</v>
      </c>
      <c r="H27373" t="s">
        <v>178</v>
      </c>
      <c r="J27373" t="s">
        <v>14</v>
      </c>
      <c r="K27373">
        <v>61</v>
      </c>
      <c r="L27373" t="s">
        <v>15</v>
      </c>
    </row>
    <row r="27374" spans="1:12">
      <c r="A27374" t="e">
        <f ca="1">E00251615087721</f>
        <v>#NAME?</v>
      </c>
      <c r="B27374">
        <v>48</v>
      </c>
      <c r="C27374" t="s">
        <v>249</v>
      </c>
      <c r="D27374" s="1">
        <v>42723</v>
      </c>
      <c r="F27374">
        <v>2</v>
      </c>
      <c r="G27374">
        <v>2449</v>
      </c>
      <c r="H27374" t="s">
        <v>53</v>
      </c>
      <c r="J27374" t="s">
        <v>14</v>
      </c>
      <c r="K27374">
        <v>50</v>
      </c>
      <c r="L27374" t="s">
        <v>15</v>
      </c>
    </row>
    <row r="27375" spans="1:12">
      <c r="A27375" t="e">
        <f ca="1">E00251615087721</f>
        <v>#NAME?</v>
      </c>
      <c r="B27375">
        <v>48</v>
      </c>
      <c r="C27375" t="s">
        <v>249</v>
      </c>
      <c r="D27375" s="1">
        <v>43046</v>
      </c>
      <c r="F27375">
        <v>2</v>
      </c>
      <c r="G27375">
        <v>2449</v>
      </c>
      <c r="H27375" t="s">
        <v>53</v>
      </c>
      <c r="J27375" t="s">
        <v>14</v>
      </c>
      <c r="K27375">
        <v>51</v>
      </c>
      <c r="L27375" t="s">
        <v>15</v>
      </c>
    </row>
    <row r="27376" spans="1:12">
      <c r="A27376" t="e">
        <f ca="1">E00251531527021</f>
        <v>#NAME?</v>
      </c>
      <c r="B27376">
        <v>1786</v>
      </c>
      <c r="C27376" t="s">
        <v>37</v>
      </c>
      <c r="D27376" s="1">
        <v>42074</v>
      </c>
      <c r="F27376">
        <v>2</v>
      </c>
      <c r="G27376">
        <v>494</v>
      </c>
      <c r="H27376" t="s">
        <v>557</v>
      </c>
      <c r="J27376" t="s">
        <v>14</v>
      </c>
      <c r="K27376">
        <v>63</v>
      </c>
      <c r="L27376" t="s">
        <v>15</v>
      </c>
    </row>
    <row r="27377" spans="1:12">
      <c r="A27377" t="e">
        <f ca="1">E00251531527021</f>
        <v>#NAME?</v>
      </c>
      <c r="B27377">
        <v>1786</v>
      </c>
      <c r="C27377" t="s">
        <v>37</v>
      </c>
      <c r="D27377" s="1">
        <v>41996</v>
      </c>
      <c r="F27377">
        <v>1</v>
      </c>
      <c r="G27377">
        <v>43885</v>
      </c>
      <c r="H27377" t="s">
        <v>303</v>
      </c>
      <c r="J27377" t="s">
        <v>14</v>
      </c>
      <c r="K27377">
        <v>63</v>
      </c>
      <c r="L27377" t="s">
        <v>15</v>
      </c>
    </row>
    <row r="27378" spans="1:12">
      <c r="A27378" t="e">
        <f ca="1">E00251529543221</f>
        <v>#NAME?</v>
      </c>
      <c r="B27378">
        <v>167</v>
      </c>
      <c r="C27378" t="s">
        <v>549</v>
      </c>
      <c r="D27378" s="1">
        <v>42352</v>
      </c>
      <c r="F27378">
        <v>1</v>
      </c>
      <c r="G27378">
        <v>2809</v>
      </c>
      <c r="H27378" t="s">
        <v>90</v>
      </c>
      <c r="J27378" t="s">
        <v>14</v>
      </c>
      <c r="K27378">
        <v>60</v>
      </c>
      <c r="L27378" t="s">
        <v>15</v>
      </c>
    </row>
    <row r="27379" spans="1:12">
      <c r="A27379" t="e">
        <f ca="1">E00251429208321</f>
        <v>#NAME?</v>
      </c>
      <c r="B27379">
        <v>695</v>
      </c>
      <c r="C27379" t="s">
        <v>257</v>
      </c>
      <c r="D27379" s="1">
        <v>41569</v>
      </c>
      <c r="F27379">
        <v>2</v>
      </c>
      <c r="G27379">
        <v>55090</v>
      </c>
      <c r="H27379" t="s">
        <v>400</v>
      </c>
      <c r="J27379" t="s">
        <v>14</v>
      </c>
      <c r="K27379">
        <v>62</v>
      </c>
      <c r="L27379" t="s">
        <v>15</v>
      </c>
    </row>
    <row r="27380" spans="1:12">
      <c r="A27380" t="e">
        <f ca="1">E00251529543221</f>
        <v>#NAME?</v>
      </c>
      <c r="B27380">
        <v>167</v>
      </c>
      <c r="C27380" t="s">
        <v>549</v>
      </c>
      <c r="D27380" s="1">
        <v>42944</v>
      </c>
      <c r="F27380">
        <v>1</v>
      </c>
      <c r="G27380">
        <v>4779</v>
      </c>
      <c r="H27380" t="s">
        <v>231</v>
      </c>
      <c r="J27380" t="s">
        <v>14</v>
      </c>
      <c r="K27380">
        <v>61</v>
      </c>
      <c r="L27380" t="s">
        <v>15</v>
      </c>
    </row>
    <row r="27381" spans="1:12">
      <c r="A27381" t="e">
        <f ca="1">E00251418191921</f>
        <v>#NAME?</v>
      </c>
      <c r="B27381">
        <v>1929</v>
      </c>
      <c r="C27381" t="s">
        <v>195</v>
      </c>
      <c r="D27381" s="1">
        <v>41827</v>
      </c>
      <c r="F27381">
        <v>4</v>
      </c>
      <c r="G27381">
        <v>78050</v>
      </c>
      <c r="H27381" t="s">
        <v>197</v>
      </c>
      <c r="J27381" t="s">
        <v>14</v>
      </c>
      <c r="K27381">
        <v>60</v>
      </c>
      <c r="L27381" t="s">
        <v>22</v>
      </c>
    </row>
    <row r="27382" spans="1:12">
      <c r="A27382" t="e">
        <f ca="1">E00251429208321</f>
        <v>#NAME?</v>
      </c>
      <c r="B27382">
        <v>695</v>
      </c>
      <c r="C27382" t="s">
        <v>257</v>
      </c>
      <c r="D27382" s="1">
        <v>42793</v>
      </c>
      <c r="F27382">
        <v>2</v>
      </c>
      <c r="G27382">
        <v>60090</v>
      </c>
      <c r="H27382" t="s">
        <v>181</v>
      </c>
      <c r="J27382" t="s">
        <v>14</v>
      </c>
      <c r="K27382">
        <v>65</v>
      </c>
      <c r="L27382" t="s">
        <v>15</v>
      </c>
    </row>
    <row r="27383" spans="1:12">
      <c r="A27383" t="e">
        <f ca="1">E00251418191921</f>
        <v>#NAME?</v>
      </c>
      <c r="B27383">
        <v>1929</v>
      </c>
      <c r="C27383" t="s">
        <v>195</v>
      </c>
      <c r="D27383" s="1">
        <v>42223</v>
      </c>
      <c r="F27383">
        <v>5</v>
      </c>
      <c r="G27383">
        <v>2449</v>
      </c>
      <c r="H27383" t="s">
        <v>53</v>
      </c>
      <c r="J27383" t="s">
        <v>14</v>
      </c>
      <c r="K27383">
        <v>61</v>
      </c>
      <c r="L27383" t="s">
        <v>15</v>
      </c>
    </row>
    <row r="27384" spans="1:12">
      <c r="A27384" t="e">
        <f ca="1">E00251418191921</f>
        <v>#NAME?</v>
      </c>
      <c r="B27384">
        <v>1929</v>
      </c>
      <c r="C27384" t="s">
        <v>195</v>
      </c>
      <c r="D27384" s="1">
        <v>42734</v>
      </c>
      <c r="F27384">
        <v>5</v>
      </c>
      <c r="G27384">
        <v>70400</v>
      </c>
      <c r="H27384" t="s">
        <v>536</v>
      </c>
      <c r="J27384" t="s">
        <v>14</v>
      </c>
      <c r="K27384">
        <v>63</v>
      </c>
      <c r="L27384" t="s">
        <v>15</v>
      </c>
    </row>
    <row r="27385" spans="1:12">
      <c r="A27385" t="e">
        <f ca="1">E00251531527021</f>
        <v>#NAME?</v>
      </c>
      <c r="B27385">
        <v>1786</v>
      </c>
      <c r="C27385" t="s">
        <v>37</v>
      </c>
      <c r="D27385" s="1">
        <v>41220</v>
      </c>
      <c r="F27385">
        <v>1</v>
      </c>
      <c r="G27385">
        <v>7242</v>
      </c>
      <c r="H27385" t="s">
        <v>93</v>
      </c>
      <c r="J27385" t="s">
        <v>14</v>
      </c>
      <c r="K27385">
        <v>61</v>
      </c>
      <c r="L27385" t="s">
        <v>15</v>
      </c>
    </row>
    <row r="27386" spans="1:12">
      <c r="A27386" t="e">
        <f ca="1">E00251529543221</f>
        <v>#NAME?</v>
      </c>
      <c r="B27386">
        <v>167</v>
      </c>
      <c r="C27386" t="s">
        <v>549</v>
      </c>
      <c r="D27386" s="1">
        <v>42949</v>
      </c>
      <c r="F27386">
        <v>2</v>
      </c>
      <c r="G27386">
        <v>4019</v>
      </c>
      <c r="H27386" t="s">
        <v>26</v>
      </c>
      <c r="J27386" t="s">
        <v>14</v>
      </c>
      <c r="K27386">
        <v>61</v>
      </c>
      <c r="L27386" t="s">
        <v>15</v>
      </c>
    </row>
    <row r="27387" spans="1:12">
      <c r="A27387" t="e">
        <f ca="1">E00251418191921</f>
        <v>#NAME?</v>
      </c>
      <c r="B27387">
        <v>1929</v>
      </c>
      <c r="C27387" t="s">
        <v>195</v>
      </c>
      <c r="D27387" s="1">
        <v>41603</v>
      </c>
      <c r="F27387">
        <v>1</v>
      </c>
      <c r="G27387">
        <v>3659</v>
      </c>
      <c r="H27387" t="s">
        <v>132</v>
      </c>
      <c r="J27387" t="s">
        <v>14</v>
      </c>
      <c r="K27387">
        <v>60</v>
      </c>
      <c r="L27387" t="s">
        <v>15</v>
      </c>
    </row>
    <row r="27388" spans="1:12">
      <c r="A27388" t="e">
        <f ca="1">E00251529543221</f>
        <v>#NAME?</v>
      </c>
      <c r="B27388">
        <v>167</v>
      </c>
      <c r="C27388" t="s">
        <v>549</v>
      </c>
      <c r="D27388" s="1">
        <v>41240</v>
      </c>
      <c r="F27388">
        <v>2</v>
      </c>
      <c r="G27388">
        <v>4019</v>
      </c>
      <c r="H27388" t="s">
        <v>26</v>
      </c>
      <c r="J27388" t="s">
        <v>14</v>
      </c>
      <c r="K27388">
        <v>56</v>
      </c>
      <c r="L27388" t="s">
        <v>15</v>
      </c>
    </row>
    <row r="27389" spans="1:12">
      <c r="A27389" t="e">
        <f ca="1">E00251429233321</f>
        <v>#NAME?</v>
      </c>
      <c r="B27389">
        <v>1791</v>
      </c>
      <c r="C27389" t="s">
        <v>468</v>
      </c>
      <c r="D27389" s="1">
        <v>42642</v>
      </c>
      <c r="F27389">
        <v>1</v>
      </c>
      <c r="G27389">
        <v>7831</v>
      </c>
      <c r="H27389" t="s">
        <v>274</v>
      </c>
      <c r="J27389" t="s">
        <v>14</v>
      </c>
      <c r="K27389">
        <v>58</v>
      </c>
      <c r="L27389" t="s">
        <v>22</v>
      </c>
    </row>
    <row r="27390" spans="1:12">
      <c r="A27390" t="e">
        <f ca="1">E00251429233321</f>
        <v>#NAME?</v>
      </c>
      <c r="B27390">
        <v>1791</v>
      </c>
      <c r="C27390" t="s">
        <v>468</v>
      </c>
      <c r="D27390" s="1">
        <v>42801</v>
      </c>
      <c r="F27390">
        <v>2</v>
      </c>
      <c r="G27390">
        <v>5479</v>
      </c>
      <c r="H27390" t="s">
        <v>843</v>
      </c>
      <c r="J27390" t="s">
        <v>14</v>
      </c>
      <c r="K27390">
        <v>58</v>
      </c>
      <c r="L27390" t="s">
        <v>15</v>
      </c>
    </row>
    <row r="27391" spans="1:12">
      <c r="A27391" t="e">
        <f ca="1">E00251529543221</f>
        <v>#NAME?</v>
      </c>
      <c r="B27391">
        <v>167</v>
      </c>
      <c r="C27391" t="s">
        <v>549</v>
      </c>
      <c r="D27391" s="1">
        <v>41689</v>
      </c>
      <c r="F27391">
        <v>2</v>
      </c>
      <c r="G27391">
        <v>25000</v>
      </c>
      <c r="H27391" t="s">
        <v>178</v>
      </c>
      <c r="J27391" t="s">
        <v>14</v>
      </c>
      <c r="K27391">
        <v>58</v>
      </c>
      <c r="L27391" t="s">
        <v>15</v>
      </c>
    </row>
    <row r="27392" spans="1:12">
      <c r="A27392" t="e">
        <f ca="1">E00251532612121</f>
        <v>#NAME?</v>
      </c>
      <c r="B27392">
        <v>6156</v>
      </c>
      <c r="C27392" t="s">
        <v>352</v>
      </c>
      <c r="D27392" s="1">
        <v>42443</v>
      </c>
      <c r="F27392">
        <v>3</v>
      </c>
      <c r="G27392">
        <v>3612</v>
      </c>
      <c r="H27392" t="s">
        <v>500</v>
      </c>
      <c r="J27392" t="s">
        <v>14</v>
      </c>
      <c r="K27392">
        <v>49</v>
      </c>
      <c r="L27392" t="s">
        <v>15</v>
      </c>
    </row>
    <row r="27393" spans="1:12">
      <c r="A27393" t="e">
        <f ca="1">E00251532612121</f>
        <v>#NAME?</v>
      </c>
      <c r="B27393">
        <v>6156</v>
      </c>
      <c r="C27393" t="s">
        <v>352</v>
      </c>
      <c r="D27393" s="1">
        <v>42445</v>
      </c>
      <c r="F27393">
        <v>2</v>
      </c>
      <c r="G27393">
        <v>4019</v>
      </c>
      <c r="H27393" t="s">
        <v>26</v>
      </c>
      <c r="J27393" t="s">
        <v>14</v>
      </c>
      <c r="K27393">
        <v>49</v>
      </c>
      <c r="L27393" t="s">
        <v>15</v>
      </c>
    </row>
    <row r="27394" spans="1:12">
      <c r="A27394" t="e">
        <f ca="1">E00251537608721</f>
        <v>#NAME?</v>
      </c>
      <c r="B27394">
        <v>3303</v>
      </c>
      <c r="C27394" t="s">
        <v>1647</v>
      </c>
      <c r="D27394" s="1">
        <v>41937</v>
      </c>
      <c r="F27394">
        <v>1</v>
      </c>
      <c r="G27394">
        <v>78900</v>
      </c>
      <c r="H27394" t="s">
        <v>79</v>
      </c>
      <c r="J27394" t="s">
        <v>14</v>
      </c>
      <c r="K27394">
        <v>41</v>
      </c>
      <c r="L27394" t="s">
        <v>22</v>
      </c>
    </row>
    <row r="27395" spans="1:12">
      <c r="A27395" t="e">
        <f ca="1">E00251531920921</f>
        <v>#NAME?</v>
      </c>
      <c r="B27395">
        <v>1786</v>
      </c>
      <c r="C27395" t="s">
        <v>37</v>
      </c>
      <c r="D27395" s="1">
        <v>41148</v>
      </c>
      <c r="F27395">
        <v>1</v>
      </c>
      <c r="G27395">
        <v>8799</v>
      </c>
      <c r="H27395" t="s">
        <v>1591</v>
      </c>
      <c r="J27395" t="s">
        <v>14</v>
      </c>
      <c r="K27395">
        <v>45</v>
      </c>
      <c r="L27395" t="s">
        <v>15</v>
      </c>
    </row>
    <row r="27396" spans="1:12">
      <c r="A27396" t="e">
        <f ca="1">E00251529543221</f>
        <v>#NAME?</v>
      </c>
      <c r="B27396">
        <v>725</v>
      </c>
      <c r="C27396" t="s">
        <v>550</v>
      </c>
      <c r="D27396" s="1">
        <v>42008</v>
      </c>
      <c r="E27396">
        <v>3</v>
      </c>
      <c r="F27396">
        <v>3</v>
      </c>
      <c r="G27396">
        <v>32723</v>
      </c>
      <c r="H27396" t="s">
        <v>1049</v>
      </c>
      <c r="J27396" t="s">
        <v>34</v>
      </c>
      <c r="K27396">
        <v>59</v>
      </c>
      <c r="L27396" t="s">
        <v>15</v>
      </c>
    </row>
    <row r="27397" spans="1:12">
      <c r="A27397" t="e">
        <f ca="1">E00251418191921</f>
        <v>#NAME?</v>
      </c>
      <c r="B27397">
        <v>1929</v>
      </c>
      <c r="C27397" t="s">
        <v>195</v>
      </c>
      <c r="D27397" s="1">
        <v>41135</v>
      </c>
      <c r="F27397">
        <v>1</v>
      </c>
      <c r="G27397">
        <v>2449</v>
      </c>
      <c r="H27397" t="s">
        <v>53</v>
      </c>
      <c r="J27397" t="s">
        <v>14</v>
      </c>
      <c r="K27397">
        <v>58</v>
      </c>
      <c r="L27397" t="s">
        <v>15</v>
      </c>
    </row>
    <row r="27398" spans="1:12">
      <c r="A27398" t="e">
        <f ca="1">E00251418191921</f>
        <v>#NAME?</v>
      </c>
      <c r="B27398">
        <v>1929</v>
      </c>
      <c r="C27398" t="s">
        <v>195</v>
      </c>
      <c r="D27398" s="1">
        <v>42734</v>
      </c>
      <c r="F27398">
        <v>4</v>
      </c>
      <c r="G27398">
        <v>71509</v>
      </c>
      <c r="H27398" t="s">
        <v>369</v>
      </c>
      <c r="J27398" t="s">
        <v>14</v>
      </c>
      <c r="K27398">
        <v>63</v>
      </c>
      <c r="L27398" t="s">
        <v>15</v>
      </c>
    </row>
    <row r="27399" spans="1:12">
      <c r="A27399" t="e">
        <f ca="1">E00251529543221</f>
        <v>#NAME?</v>
      </c>
      <c r="B27399">
        <v>148</v>
      </c>
      <c r="C27399" t="s">
        <v>318</v>
      </c>
      <c r="D27399" s="1">
        <v>42392</v>
      </c>
      <c r="E27399">
        <v>3</v>
      </c>
      <c r="F27399">
        <v>3</v>
      </c>
      <c r="G27399">
        <v>36201</v>
      </c>
      <c r="H27399" t="s">
        <v>1648</v>
      </c>
      <c r="J27399" t="s">
        <v>34</v>
      </c>
      <c r="K27399">
        <v>60</v>
      </c>
      <c r="L27399" t="s">
        <v>15</v>
      </c>
    </row>
    <row r="27400" spans="1:12">
      <c r="A27400" t="e">
        <f ca="1">E00251529543221</f>
        <v>#NAME?</v>
      </c>
      <c r="B27400">
        <v>167</v>
      </c>
      <c r="C27400" t="s">
        <v>549</v>
      </c>
      <c r="D27400" s="1">
        <v>41240</v>
      </c>
      <c r="F27400">
        <v>1</v>
      </c>
      <c r="G27400">
        <v>25000</v>
      </c>
      <c r="H27400" t="s">
        <v>178</v>
      </c>
      <c r="J27400" t="s">
        <v>14</v>
      </c>
      <c r="K27400">
        <v>56</v>
      </c>
      <c r="L27400" t="s">
        <v>15</v>
      </c>
    </row>
    <row r="27401" spans="1:12">
      <c r="A27401" t="e">
        <f ca="1">E00251529543221</f>
        <v>#NAME?</v>
      </c>
      <c r="B27401">
        <v>167</v>
      </c>
      <c r="C27401" t="s">
        <v>549</v>
      </c>
      <c r="D27401" s="1">
        <v>41534</v>
      </c>
      <c r="F27401">
        <v>2</v>
      </c>
      <c r="G27401">
        <v>6256</v>
      </c>
      <c r="H27401" t="s">
        <v>1241</v>
      </c>
      <c r="J27401" t="s">
        <v>14</v>
      </c>
      <c r="K27401">
        <v>57</v>
      </c>
      <c r="L27401" t="s">
        <v>15</v>
      </c>
    </row>
    <row r="27402" spans="1:12">
      <c r="A27402" t="e">
        <f ca="1">E00251531527021</f>
        <v>#NAME?</v>
      </c>
      <c r="B27402">
        <v>1786</v>
      </c>
      <c r="C27402" t="s">
        <v>37</v>
      </c>
      <c r="D27402" s="1">
        <v>42795</v>
      </c>
      <c r="F27402">
        <v>2</v>
      </c>
      <c r="G27402">
        <v>72190</v>
      </c>
      <c r="H27402" t="s">
        <v>341</v>
      </c>
      <c r="J27402" t="s">
        <v>14</v>
      </c>
      <c r="K27402">
        <v>65</v>
      </c>
      <c r="L27402" t="s">
        <v>15</v>
      </c>
    </row>
    <row r="27403" spans="1:12">
      <c r="A27403" t="e">
        <f ca="1">E00251529543221</f>
        <v>#NAME?</v>
      </c>
      <c r="B27403">
        <v>167</v>
      </c>
      <c r="C27403" t="s">
        <v>549</v>
      </c>
      <c r="D27403" s="1">
        <v>41619</v>
      </c>
      <c r="F27403">
        <v>3</v>
      </c>
      <c r="G27403">
        <v>25000</v>
      </c>
      <c r="H27403" t="s">
        <v>178</v>
      </c>
      <c r="J27403" t="s">
        <v>14</v>
      </c>
      <c r="K27403">
        <v>58</v>
      </c>
      <c r="L27403" t="s">
        <v>15</v>
      </c>
    </row>
    <row r="27404" spans="1:12">
      <c r="A27404" t="e">
        <f ca="1">E00251529543221</f>
        <v>#NAME?</v>
      </c>
      <c r="B27404">
        <v>167</v>
      </c>
      <c r="C27404" t="s">
        <v>549</v>
      </c>
      <c r="D27404" s="1">
        <v>41208</v>
      </c>
      <c r="F27404">
        <v>4</v>
      </c>
      <c r="G27404">
        <v>4019</v>
      </c>
      <c r="H27404" t="s">
        <v>26</v>
      </c>
      <c r="J27404" t="s">
        <v>14</v>
      </c>
      <c r="K27404">
        <v>56</v>
      </c>
      <c r="L27404" t="s">
        <v>15</v>
      </c>
    </row>
    <row r="27405" spans="1:12">
      <c r="A27405" t="e">
        <f ca="1">E00251529543221</f>
        <v>#NAME?</v>
      </c>
      <c r="B27405">
        <v>167</v>
      </c>
      <c r="C27405" t="s">
        <v>549</v>
      </c>
      <c r="D27405" s="1">
        <v>41576</v>
      </c>
      <c r="F27405">
        <v>4</v>
      </c>
      <c r="G27405">
        <v>4019</v>
      </c>
      <c r="H27405" t="s">
        <v>26</v>
      </c>
      <c r="J27405" t="s">
        <v>14</v>
      </c>
      <c r="K27405">
        <v>57</v>
      </c>
      <c r="L27405" t="s">
        <v>15</v>
      </c>
    </row>
    <row r="27406" spans="1:12">
      <c r="A27406" t="e">
        <f ca="1">E00251430292421</f>
        <v>#NAME?</v>
      </c>
      <c r="B27406">
        <v>1933</v>
      </c>
      <c r="C27406" t="s">
        <v>151</v>
      </c>
      <c r="D27406" s="1">
        <v>41018</v>
      </c>
      <c r="F27406">
        <v>4</v>
      </c>
      <c r="G27406">
        <v>3004</v>
      </c>
      <c r="H27406" t="s">
        <v>104</v>
      </c>
      <c r="J27406" t="s">
        <v>14</v>
      </c>
      <c r="K27406">
        <v>53</v>
      </c>
      <c r="L27406" t="s">
        <v>15</v>
      </c>
    </row>
    <row r="27407" spans="1:12">
      <c r="A27407" t="e">
        <f ca="1">E00251529543221</f>
        <v>#NAME?</v>
      </c>
      <c r="B27407">
        <v>167</v>
      </c>
      <c r="C27407" t="s">
        <v>549</v>
      </c>
      <c r="D27407" s="1">
        <v>42279</v>
      </c>
      <c r="F27407">
        <v>4</v>
      </c>
      <c r="G27407">
        <v>72479</v>
      </c>
      <c r="H27407" t="s">
        <v>421</v>
      </c>
      <c r="J27407" t="s">
        <v>14</v>
      </c>
      <c r="K27407">
        <v>59</v>
      </c>
      <c r="L27407" t="s">
        <v>15</v>
      </c>
    </row>
    <row r="27408" spans="1:12">
      <c r="A27408" t="e">
        <f ca="1">E00251429233321</f>
        <v>#NAME?</v>
      </c>
      <c r="B27408">
        <v>1791</v>
      </c>
      <c r="C27408" t="s">
        <v>468</v>
      </c>
      <c r="D27408" s="1">
        <v>41235</v>
      </c>
      <c r="F27408">
        <v>2</v>
      </c>
      <c r="G27408">
        <v>5693</v>
      </c>
      <c r="H27408" t="s">
        <v>358</v>
      </c>
      <c r="J27408" t="s">
        <v>14</v>
      </c>
      <c r="K27408">
        <v>54</v>
      </c>
      <c r="L27408" t="s">
        <v>15</v>
      </c>
    </row>
    <row r="27409" spans="1:12">
      <c r="A27409" t="e">
        <f ca="1">E00251429233321</f>
        <v>#NAME?</v>
      </c>
      <c r="B27409">
        <v>1791</v>
      </c>
      <c r="C27409" t="s">
        <v>468</v>
      </c>
      <c r="D27409" s="1">
        <v>42395</v>
      </c>
      <c r="F27409">
        <v>2</v>
      </c>
      <c r="G27409">
        <v>7038</v>
      </c>
      <c r="H27409" t="s">
        <v>1281</v>
      </c>
      <c r="J27409" t="s">
        <v>14</v>
      </c>
      <c r="K27409">
        <v>57</v>
      </c>
      <c r="L27409" t="s">
        <v>15</v>
      </c>
    </row>
    <row r="27410" spans="1:12">
      <c r="A27410" t="e">
        <f ca="1">E00251529543221</f>
        <v>#NAME?</v>
      </c>
      <c r="B27410">
        <v>167</v>
      </c>
      <c r="C27410" t="s">
        <v>549</v>
      </c>
      <c r="D27410" s="1">
        <v>42893</v>
      </c>
      <c r="F27410">
        <v>5</v>
      </c>
      <c r="G27410">
        <v>2809</v>
      </c>
      <c r="H27410" t="s">
        <v>90</v>
      </c>
      <c r="J27410" t="s">
        <v>14</v>
      </c>
      <c r="K27410">
        <v>61</v>
      </c>
      <c r="L27410" t="s">
        <v>15</v>
      </c>
    </row>
    <row r="27411" spans="1:12">
      <c r="A27411" t="e">
        <f ca="1">E00251529543221</f>
        <v>#NAME?</v>
      </c>
      <c r="B27411">
        <v>725</v>
      </c>
      <c r="C27411" t="s">
        <v>550</v>
      </c>
      <c r="D27411" s="1">
        <v>41291</v>
      </c>
      <c r="E27411">
        <v>0</v>
      </c>
      <c r="F27411">
        <v>1</v>
      </c>
      <c r="G27411">
        <v>7355</v>
      </c>
      <c r="H27411" t="s">
        <v>1003</v>
      </c>
      <c r="J27411" t="s">
        <v>34</v>
      </c>
      <c r="K27411">
        <v>57</v>
      </c>
      <c r="L27411" t="s">
        <v>15</v>
      </c>
    </row>
    <row r="27412" spans="1:12">
      <c r="A27412" t="e">
        <f ca="1">E00251531527021</f>
        <v>#NAME?</v>
      </c>
      <c r="B27412">
        <v>1786</v>
      </c>
      <c r="C27412" t="s">
        <v>37</v>
      </c>
      <c r="D27412" s="1">
        <v>42823</v>
      </c>
      <c r="F27412">
        <v>1</v>
      </c>
      <c r="G27412">
        <v>2859</v>
      </c>
      <c r="H27412" t="s">
        <v>362</v>
      </c>
      <c r="J27412" t="s">
        <v>14</v>
      </c>
      <c r="K27412">
        <v>65</v>
      </c>
      <c r="L27412" t="s">
        <v>15</v>
      </c>
    </row>
    <row r="27413" spans="1:12">
      <c r="A27413" t="e">
        <f ca="1">E00251531527021</f>
        <v>#NAME?</v>
      </c>
      <c r="B27413">
        <v>1786</v>
      </c>
      <c r="C27413" t="s">
        <v>37</v>
      </c>
      <c r="D27413" s="1">
        <v>41464</v>
      </c>
      <c r="F27413">
        <v>1</v>
      </c>
      <c r="G27413">
        <v>494</v>
      </c>
      <c r="H27413" t="s">
        <v>557</v>
      </c>
      <c r="J27413" t="s">
        <v>14</v>
      </c>
      <c r="K27413">
        <v>62</v>
      </c>
      <c r="L27413" t="s">
        <v>15</v>
      </c>
    </row>
    <row r="27414" spans="1:12">
      <c r="A27414" t="e">
        <f ca="1">E00251531527021</f>
        <v>#NAME?</v>
      </c>
      <c r="B27414">
        <v>1786</v>
      </c>
      <c r="C27414" t="s">
        <v>37</v>
      </c>
      <c r="D27414" s="1">
        <v>41815</v>
      </c>
      <c r="F27414">
        <v>1</v>
      </c>
      <c r="G27414">
        <v>7239</v>
      </c>
      <c r="H27414" t="s">
        <v>1433</v>
      </c>
      <c r="J27414" t="s">
        <v>14</v>
      </c>
      <c r="K27414">
        <v>63</v>
      </c>
      <c r="L27414" t="s">
        <v>15</v>
      </c>
    </row>
    <row r="27415" spans="1:12">
      <c r="A27415" t="e">
        <f ca="1">E00251615087721</f>
        <v>#NAME?</v>
      </c>
      <c r="B27415">
        <v>48</v>
      </c>
      <c r="C27415" t="s">
        <v>249</v>
      </c>
      <c r="D27415" s="1">
        <v>42380</v>
      </c>
      <c r="F27415">
        <v>2</v>
      </c>
      <c r="G27415">
        <v>4556</v>
      </c>
      <c r="H27415" t="s">
        <v>121</v>
      </c>
      <c r="J27415" t="s">
        <v>14</v>
      </c>
      <c r="K27415">
        <v>49</v>
      </c>
      <c r="L27415" t="s">
        <v>15</v>
      </c>
    </row>
    <row r="27416" spans="1:12">
      <c r="A27416" t="e">
        <f ca="1">E00251429233321</f>
        <v>#NAME?</v>
      </c>
      <c r="B27416">
        <v>1791</v>
      </c>
      <c r="C27416" t="s">
        <v>468</v>
      </c>
      <c r="D27416" s="1">
        <v>41184</v>
      </c>
      <c r="F27416">
        <v>4</v>
      </c>
      <c r="G27416">
        <v>2169</v>
      </c>
      <c r="H27416" t="s">
        <v>40</v>
      </c>
      <c r="J27416" t="s">
        <v>14</v>
      </c>
      <c r="K27416">
        <v>54</v>
      </c>
      <c r="L27416" t="s">
        <v>15</v>
      </c>
    </row>
    <row r="27417" spans="1:12">
      <c r="A27417" t="e">
        <f ca="1">E00251429233321</f>
        <v>#NAME?</v>
      </c>
      <c r="B27417">
        <v>1791</v>
      </c>
      <c r="C27417" t="s">
        <v>468</v>
      </c>
      <c r="D27417" s="1">
        <v>41571</v>
      </c>
      <c r="F27417">
        <v>2</v>
      </c>
      <c r="G27417">
        <v>49390</v>
      </c>
      <c r="H27417" t="s">
        <v>59</v>
      </c>
      <c r="J27417" t="s">
        <v>14</v>
      </c>
      <c r="K27417">
        <v>55</v>
      </c>
      <c r="L27417" t="s">
        <v>15</v>
      </c>
    </row>
    <row r="27418" spans="1:12">
      <c r="A27418" t="e">
        <f ca="1">E00251429233321</f>
        <v>#NAME?</v>
      </c>
      <c r="B27418">
        <v>1791</v>
      </c>
      <c r="C27418" t="s">
        <v>468</v>
      </c>
      <c r="D27418" s="1">
        <v>42468</v>
      </c>
      <c r="F27418">
        <v>2</v>
      </c>
      <c r="G27418">
        <v>49390</v>
      </c>
      <c r="H27418" t="s">
        <v>59</v>
      </c>
      <c r="J27418" t="s">
        <v>14</v>
      </c>
      <c r="K27418">
        <v>57</v>
      </c>
      <c r="L27418" t="s">
        <v>15</v>
      </c>
    </row>
    <row r="27419" spans="1:12">
      <c r="A27419" t="e">
        <f ca="1">E00251524953821</f>
        <v>#NAME?</v>
      </c>
      <c r="B27419">
        <v>1273</v>
      </c>
      <c r="C27419" t="s">
        <v>28</v>
      </c>
      <c r="D27419" s="1">
        <v>43068</v>
      </c>
      <c r="F27419">
        <v>2</v>
      </c>
      <c r="G27419">
        <v>73730</v>
      </c>
      <c r="H27419" t="s">
        <v>266</v>
      </c>
      <c r="J27419" t="s">
        <v>14</v>
      </c>
      <c r="K27419">
        <v>66</v>
      </c>
      <c r="L27419" t="s">
        <v>15</v>
      </c>
    </row>
    <row r="27420" spans="1:12">
      <c r="A27420" t="e">
        <f ca="1">E00251429588621</f>
        <v>#NAME?</v>
      </c>
      <c r="B27420">
        <v>189</v>
      </c>
      <c r="C27420" t="s">
        <v>58</v>
      </c>
      <c r="D27420" s="1">
        <v>41064</v>
      </c>
      <c r="F27420">
        <v>1</v>
      </c>
      <c r="G27420">
        <v>3804</v>
      </c>
      <c r="H27420" t="s">
        <v>71</v>
      </c>
      <c r="J27420" t="s">
        <v>14</v>
      </c>
      <c r="K27420">
        <v>40</v>
      </c>
      <c r="L27420" t="s">
        <v>15</v>
      </c>
    </row>
    <row r="27421" spans="1:12">
      <c r="A27421" t="e">
        <f ca="1">E00251429588621</f>
        <v>#NAME?</v>
      </c>
      <c r="B27421">
        <v>189</v>
      </c>
      <c r="C27421" t="s">
        <v>58</v>
      </c>
      <c r="D27421" s="1">
        <v>42926</v>
      </c>
      <c r="F27421">
        <v>1</v>
      </c>
      <c r="G27421">
        <v>7279</v>
      </c>
      <c r="H27421" t="s">
        <v>551</v>
      </c>
      <c r="J27421" t="s">
        <v>14</v>
      </c>
      <c r="K27421">
        <v>46</v>
      </c>
      <c r="L27421" t="s">
        <v>15</v>
      </c>
    </row>
    <row r="27422" spans="1:12">
      <c r="A27422" t="e">
        <f ca="1">E00251512209421</f>
        <v>#NAME?</v>
      </c>
      <c r="B27422">
        <v>66</v>
      </c>
      <c r="C27422" t="s">
        <v>134</v>
      </c>
      <c r="D27422" s="1">
        <v>41743</v>
      </c>
      <c r="F27422">
        <v>1</v>
      </c>
      <c r="G27422">
        <v>7820</v>
      </c>
      <c r="H27422" t="s">
        <v>233</v>
      </c>
      <c r="J27422" t="s">
        <v>14</v>
      </c>
      <c r="K27422">
        <v>59</v>
      </c>
      <c r="L27422" t="s">
        <v>22</v>
      </c>
    </row>
    <row r="27423" spans="1:12">
      <c r="A27423" t="e">
        <f ca="1">E00251512209421</f>
        <v>#NAME?</v>
      </c>
      <c r="B27423">
        <v>66</v>
      </c>
      <c r="C27423" t="s">
        <v>134</v>
      </c>
      <c r="D27423" s="1">
        <v>42955</v>
      </c>
      <c r="F27423">
        <v>1</v>
      </c>
      <c r="G27423">
        <v>3579</v>
      </c>
      <c r="H27423" t="s">
        <v>377</v>
      </c>
      <c r="J27423" t="s">
        <v>14</v>
      </c>
      <c r="K27423">
        <v>62</v>
      </c>
      <c r="L27423" t="s">
        <v>15</v>
      </c>
    </row>
    <row r="27424" spans="1:12">
      <c r="A27424" t="e">
        <f ca="1">E00251524953821</f>
        <v>#NAME?</v>
      </c>
      <c r="B27424">
        <v>1273</v>
      </c>
      <c r="C27424" t="s">
        <v>28</v>
      </c>
      <c r="D27424" s="1">
        <v>43082</v>
      </c>
      <c r="F27424">
        <v>2</v>
      </c>
      <c r="G27424">
        <v>2729</v>
      </c>
      <c r="H27424" t="s">
        <v>115</v>
      </c>
      <c r="J27424" t="s">
        <v>14</v>
      </c>
      <c r="K27424">
        <v>66</v>
      </c>
      <c r="L27424" t="s">
        <v>15</v>
      </c>
    </row>
    <row r="27425" spans="1:12">
      <c r="A27425" t="e">
        <f ca="1">E00251427363921</f>
        <v>#NAME?</v>
      </c>
      <c r="B27425">
        <v>7927</v>
      </c>
      <c r="C27425" t="s">
        <v>367</v>
      </c>
      <c r="D27425" s="1">
        <v>42951</v>
      </c>
      <c r="F27425">
        <v>1</v>
      </c>
      <c r="G27425">
        <v>81500</v>
      </c>
      <c r="H27425" t="s">
        <v>575</v>
      </c>
      <c r="J27425" t="s">
        <v>14</v>
      </c>
      <c r="K27425">
        <v>49</v>
      </c>
      <c r="L27425" t="s">
        <v>15</v>
      </c>
    </row>
    <row r="27426" spans="1:12">
      <c r="A27426" t="e">
        <f ca="1">E00251513276921</f>
        <v>#NAME?</v>
      </c>
      <c r="B27426">
        <v>456</v>
      </c>
      <c r="C27426" t="s">
        <v>518</v>
      </c>
      <c r="D27426" s="1">
        <v>42411</v>
      </c>
      <c r="F27426">
        <v>2</v>
      </c>
      <c r="G27426">
        <v>71940</v>
      </c>
      <c r="H27426" t="s">
        <v>135</v>
      </c>
      <c r="J27426" t="s">
        <v>14</v>
      </c>
      <c r="K27426">
        <v>57</v>
      </c>
      <c r="L27426" t="s">
        <v>15</v>
      </c>
    </row>
    <row r="27427" spans="1:12">
      <c r="A27427" t="e">
        <f ca="1">E00251512430321</f>
        <v>#NAME?</v>
      </c>
      <c r="B27427">
        <v>48</v>
      </c>
      <c r="C27427" t="s">
        <v>249</v>
      </c>
      <c r="D27427" s="1">
        <v>42482</v>
      </c>
      <c r="F27427">
        <v>1</v>
      </c>
      <c r="G27427">
        <v>5368</v>
      </c>
      <c r="H27427" t="s">
        <v>101</v>
      </c>
      <c r="J27427" t="s">
        <v>14</v>
      </c>
      <c r="K27427">
        <v>45</v>
      </c>
      <c r="L27427" t="s">
        <v>15</v>
      </c>
    </row>
    <row r="27428" spans="1:12">
      <c r="A27428" t="e">
        <f ca="1">E00251515098921</f>
        <v>#NAME?</v>
      </c>
      <c r="B27428">
        <v>11</v>
      </c>
      <c r="C27428" t="s">
        <v>245</v>
      </c>
      <c r="D27428" s="1">
        <v>41681</v>
      </c>
      <c r="F27428">
        <v>1</v>
      </c>
      <c r="G27428">
        <v>27800</v>
      </c>
      <c r="H27428" t="s">
        <v>145</v>
      </c>
      <c r="J27428" t="s">
        <v>14</v>
      </c>
      <c r="K27428">
        <v>51</v>
      </c>
      <c r="L27428" t="s">
        <v>15</v>
      </c>
    </row>
    <row r="27429" spans="1:12">
      <c r="A27429" t="e">
        <f ca="1">E00251515098921</f>
        <v>#NAME?</v>
      </c>
      <c r="B27429">
        <v>11</v>
      </c>
      <c r="C27429" t="s">
        <v>245</v>
      </c>
      <c r="D27429" s="1">
        <v>43055</v>
      </c>
      <c r="F27429">
        <v>1</v>
      </c>
      <c r="G27429">
        <v>7295</v>
      </c>
      <c r="H27429" t="s">
        <v>76</v>
      </c>
      <c r="J27429" t="s">
        <v>14</v>
      </c>
      <c r="K27429">
        <v>55</v>
      </c>
      <c r="L27429" t="s">
        <v>15</v>
      </c>
    </row>
    <row r="27430" spans="1:12">
      <c r="A27430" t="e">
        <f ca="1">E00251713731721</f>
        <v>#NAME?</v>
      </c>
      <c r="B27430">
        <v>189</v>
      </c>
      <c r="C27430" t="s">
        <v>58</v>
      </c>
      <c r="D27430" s="1">
        <v>43004</v>
      </c>
      <c r="F27430">
        <v>2</v>
      </c>
      <c r="G27430">
        <v>82525</v>
      </c>
      <c r="H27430" t="s">
        <v>371</v>
      </c>
      <c r="J27430" t="s">
        <v>14</v>
      </c>
      <c r="K27430">
        <v>50</v>
      </c>
      <c r="L27430" t="s">
        <v>15</v>
      </c>
    </row>
    <row r="27431" spans="1:12">
      <c r="A27431" t="e">
        <f ca="1">E00251713690721</f>
        <v>#NAME?</v>
      </c>
      <c r="B27431">
        <v>198</v>
      </c>
      <c r="C27431" t="s">
        <v>559</v>
      </c>
      <c r="D27431" s="1">
        <v>42018</v>
      </c>
      <c r="F27431">
        <v>2</v>
      </c>
      <c r="G27431">
        <v>72885</v>
      </c>
      <c r="H27431" t="s">
        <v>354</v>
      </c>
      <c r="J27431" t="s">
        <v>14</v>
      </c>
      <c r="K27431">
        <v>41</v>
      </c>
      <c r="L27431" t="s">
        <v>15</v>
      </c>
    </row>
    <row r="27432" spans="1:12">
      <c r="A27432" t="e">
        <f ca="1">E00251713690721</f>
        <v>#NAME?</v>
      </c>
      <c r="B27432">
        <v>198</v>
      </c>
      <c r="C27432" t="s">
        <v>559</v>
      </c>
      <c r="D27432" s="1">
        <v>41655</v>
      </c>
      <c r="F27432">
        <v>2</v>
      </c>
      <c r="G27432">
        <v>72885</v>
      </c>
      <c r="H27432" t="s">
        <v>354</v>
      </c>
      <c r="J27432" t="s">
        <v>14</v>
      </c>
      <c r="K27432">
        <v>40</v>
      </c>
      <c r="L27432" t="s">
        <v>15</v>
      </c>
    </row>
    <row r="27433" spans="1:12">
      <c r="A27433" t="e">
        <f ca="1">E00251512209421</f>
        <v>#NAME?</v>
      </c>
      <c r="B27433">
        <v>767</v>
      </c>
      <c r="C27433" t="s">
        <v>658</v>
      </c>
      <c r="D27433" s="1">
        <v>42133</v>
      </c>
      <c r="F27433">
        <v>1</v>
      </c>
      <c r="G27433">
        <v>4660</v>
      </c>
      <c r="H27433" t="s">
        <v>215</v>
      </c>
      <c r="I27433" t="s">
        <v>56</v>
      </c>
      <c r="J27433" t="s">
        <v>57</v>
      </c>
      <c r="K27433">
        <v>60</v>
      </c>
      <c r="L27433" t="s">
        <v>15</v>
      </c>
    </row>
    <row r="27434" spans="1:12">
      <c r="A27434" t="e">
        <f ca="1">E00251515098921</f>
        <v>#NAME?</v>
      </c>
      <c r="B27434">
        <v>11</v>
      </c>
      <c r="C27434" t="s">
        <v>245</v>
      </c>
      <c r="D27434" s="1">
        <v>42838</v>
      </c>
      <c r="F27434">
        <v>2</v>
      </c>
      <c r="G27434">
        <v>7869</v>
      </c>
      <c r="H27434" t="s">
        <v>470</v>
      </c>
      <c r="J27434" t="s">
        <v>14</v>
      </c>
      <c r="K27434">
        <v>54</v>
      </c>
      <c r="L27434" t="s">
        <v>22</v>
      </c>
    </row>
    <row r="27435" spans="1:12">
      <c r="A27435" t="e">
        <f ca="1">E00251616235721</f>
        <v>#NAME?</v>
      </c>
      <c r="B27435">
        <v>491</v>
      </c>
      <c r="C27435" t="s">
        <v>567</v>
      </c>
      <c r="D27435" s="1">
        <v>42404</v>
      </c>
      <c r="F27435">
        <v>1</v>
      </c>
      <c r="G27435">
        <v>460</v>
      </c>
      <c r="H27435" t="s">
        <v>16</v>
      </c>
      <c r="J27435" t="s">
        <v>14</v>
      </c>
      <c r="K27435">
        <v>54</v>
      </c>
      <c r="L27435" t="s">
        <v>15</v>
      </c>
    </row>
    <row r="27436" spans="1:12">
      <c r="A27436" t="e">
        <f ca="1">E00251616235721</f>
        <v>#NAME?</v>
      </c>
      <c r="B27436">
        <v>491</v>
      </c>
      <c r="C27436" t="s">
        <v>567</v>
      </c>
      <c r="D27436" s="1">
        <v>42411</v>
      </c>
      <c r="F27436">
        <v>1</v>
      </c>
      <c r="G27436">
        <v>2448</v>
      </c>
      <c r="H27436" t="s">
        <v>19</v>
      </c>
      <c r="J27436" t="s">
        <v>14</v>
      </c>
      <c r="K27436">
        <v>54</v>
      </c>
      <c r="L27436" t="s">
        <v>15</v>
      </c>
    </row>
    <row r="27437" spans="1:12">
      <c r="A27437" t="e">
        <f ca="1">E00251512915421</f>
        <v>#NAME?</v>
      </c>
      <c r="B27437">
        <v>458</v>
      </c>
      <c r="C27437" t="s">
        <v>275</v>
      </c>
      <c r="D27437" s="1">
        <v>42487</v>
      </c>
      <c r="F27437">
        <v>1</v>
      </c>
      <c r="G27437">
        <v>2689</v>
      </c>
      <c r="H27437" t="s">
        <v>255</v>
      </c>
      <c r="J27437" t="s">
        <v>14</v>
      </c>
      <c r="K27437">
        <v>59</v>
      </c>
      <c r="L27437" t="s">
        <v>15</v>
      </c>
    </row>
    <row r="27438" spans="1:12">
      <c r="A27438" t="e">
        <f ca="1">E00251512915421</f>
        <v>#NAME?</v>
      </c>
      <c r="B27438">
        <v>458</v>
      </c>
      <c r="C27438" t="s">
        <v>275</v>
      </c>
      <c r="D27438" s="1">
        <v>43012</v>
      </c>
      <c r="F27438">
        <v>1</v>
      </c>
      <c r="G27438">
        <v>72709</v>
      </c>
      <c r="H27438" t="s">
        <v>150</v>
      </c>
      <c r="J27438" t="s">
        <v>14</v>
      </c>
      <c r="K27438">
        <v>61</v>
      </c>
      <c r="L27438" t="s">
        <v>15</v>
      </c>
    </row>
    <row r="27439" spans="1:12">
      <c r="A27439" t="e">
        <f ca="1">E00251512209421</f>
        <v>#NAME?</v>
      </c>
      <c r="B27439">
        <v>66</v>
      </c>
      <c r="C27439" t="s">
        <v>134</v>
      </c>
      <c r="D27439" s="1">
        <v>41456</v>
      </c>
      <c r="F27439">
        <v>2</v>
      </c>
      <c r="G27439">
        <v>7295</v>
      </c>
      <c r="H27439" t="s">
        <v>76</v>
      </c>
      <c r="J27439" t="s">
        <v>14</v>
      </c>
      <c r="K27439">
        <v>58</v>
      </c>
      <c r="L27439" t="s">
        <v>15</v>
      </c>
    </row>
    <row r="27440" spans="1:12">
      <c r="A27440" t="e">
        <f ca="1">E00251529568321</f>
        <v>#NAME?</v>
      </c>
      <c r="B27440">
        <v>156</v>
      </c>
      <c r="C27440" t="s">
        <v>569</v>
      </c>
      <c r="D27440" s="1">
        <v>42759</v>
      </c>
      <c r="F27440">
        <v>2</v>
      </c>
      <c r="G27440">
        <v>460</v>
      </c>
      <c r="H27440" t="s">
        <v>16</v>
      </c>
      <c r="J27440" t="s">
        <v>14</v>
      </c>
      <c r="K27440">
        <v>59</v>
      </c>
      <c r="L27440" t="s">
        <v>15</v>
      </c>
    </row>
    <row r="27441" spans="1:12">
      <c r="A27441" t="e">
        <f ca="1">E00251429290121</f>
        <v>#NAME?</v>
      </c>
      <c r="B27441">
        <v>295</v>
      </c>
      <c r="C27441" t="s">
        <v>435</v>
      </c>
      <c r="D27441" s="1">
        <v>42016</v>
      </c>
      <c r="F27441">
        <v>3</v>
      </c>
      <c r="G27441">
        <v>49390</v>
      </c>
      <c r="H27441" t="s">
        <v>59</v>
      </c>
      <c r="J27441" t="s">
        <v>14</v>
      </c>
      <c r="K27441">
        <v>53</v>
      </c>
      <c r="L27441" t="s">
        <v>15</v>
      </c>
    </row>
    <row r="27442" spans="1:12">
      <c r="A27442" t="e">
        <f ca="1">E00251429290121</f>
        <v>#NAME?</v>
      </c>
      <c r="B27442">
        <v>296</v>
      </c>
      <c r="C27442" t="s">
        <v>119</v>
      </c>
      <c r="D27442" s="1">
        <v>41565</v>
      </c>
      <c r="F27442">
        <v>1</v>
      </c>
      <c r="G27442">
        <v>78900</v>
      </c>
      <c r="H27442" t="s">
        <v>79</v>
      </c>
      <c r="J27442" t="s">
        <v>14</v>
      </c>
      <c r="K27442">
        <v>52</v>
      </c>
      <c r="L27442" t="s">
        <v>22</v>
      </c>
    </row>
    <row r="27443" spans="1:12">
      <c r="A27443" t="e">
        <f ca="1">E00251532955921</f>
        <v>#NAME?</v>
      </c>
      <c r="B27443">
        <v>7208</v>
      </c>
      <c r="C27443" t="s">
        <v>625</v>
      </c>
      <c r="D27443" s="1">
        <v>42948</v>
      </c>
      <c r="F27443">
        <v>2</v>
      </c>
      <c r="G27443">
        <v>9599</v>
      </c>
      <c r="H27443" t="s">
        <v>430</v>
      </c>
      <c r="I27443" t="s">
        <v>148</v>
      </c>
      <c r="J27443" t="s">
        <v>57</v>
      </c>
      <c r="K27443">
        <v>55</v>
      </c>
      <c r="L27443" t="s">
        <v>15</v>
      </c>
    </row>
    <row r="27444" spans="1:12">
      <c r="A27444" t="e">
        <f ca="1">E00251713731721</f>
        <v>#NAME?</v>
      </c>
      <c r="B27444">
        <v>189</v>
      </c>
      <c r="C27444" t="s">
        <v>58</v>
      </c>
      <c r="D27444" s="1">
        <v>41270</v>
      </c>
      <c r="F27444">
        <v>1</v>
      </c>
      <c r="G27444">
        <v>7231</v>
      </c>
      <c r="H27444" t="s">
        <v>128</v>
      </c>
      <c r="J27444" t="s">
        <v>14</v>
      </c>
      <c r="K27444">
        <v>45</v>
      </c>
      <c r="L27444" t="s">
        <v>15</v>
      </c>
    </row>
    <row r="27445" spans="1:12">
      <c r="A27445" t="e">
        <f ca="1">E00251429290121</f>
        <v>#NAME?</v>
      </c>
      <c r="B27445">
        <v>295</v>
      </c>
      <c r="C27445" t="s">
        <v>435</v>
      </c>
      <c r="D27445" s="1">
        <v>42452</v>
      </c>
      <c r="F27445">
        <v>2</v>
      </c>
      <c r="G27445">
        <v>3004</v>
      </c>
      <c r="H27445" t="s">
        <v>104</v>
      </c>
      <c r="J27445" t="s">
        <v>14</v>
      </c>
      <c r="K27445">
        <v>54</v>
      </c>
      <c r="L27445" t="s">
        <v>15</v>
      </c>
    </row>
    <row r="27446" spans="1:12">
      <c r="A27446" t="e">
        <f ca="1">E00251532955921</f>
        <v>#NAME?</v>
      </c>
      <c r="B27446">
        <v>459</v>
      </c>
      <c r="C27446" t="s">
        <v>187</v>
      </c>
      <c r="D27446" s="1">
        <v>42016</v>
      </c>
      <c r="F27446">
        <v>1</v>
      </c>
      <c r="G27446">
        <v>52100</v>
      </c>
      <c r="H27446" t="s">
        <v>516</v>
      </c>
      <c r="J27446" t="s">
        <v>14</v>
      </c>
      <c r="K27446">
        <v>52</v>
      </c>
      <c r="L27446" t="s">
        <v>15</v>
      </c>
    </row>
    <row r="27447" spans="1:12">
      <c r="A27447" t="e">
        <f ca="1">E00251532955921</f>
        <v>#NAME?</v>
      </c>
      <c r="B27447">
        <v>459</v>
      </c>
      <c r="C27447" t="s">
        <v>187</v>
      </c>
      <c r="D27447" s="1">
        <v>42803</v>
      </c>
      <c r="F27447">
        <v>1</v>
      </c>
      <c r="G27447">
        <v>7804</v>
      </c>
      <c r="H27447" t="s">
        <v>43</v>
      </c>
      <c r="J27447" t="s">
        <v>14</v>
      </c>
      <c r="K27447">
        <v>54</v>
      </c>
      <c r="L27447" t="s">
        <v>22</v>
      </c>
    </row>
    <row r="27448" spans="1:12">
      <c r="A27448" t="e">
        <f ca="1">E00251512209421</f>
        <v>#NAME?</v>
      </c>
      <c r="B27448">
        <v>66</v>
      </c>
      <c r="C27448" t="s">
        <v>134</v>
      </c>
      <c r="D27448" s="1">
        <v>43045</v>
      </c>
      <c r="F27448">
        <v>3</v>
      </c>
      <c r="G27448">
        <v>7820</v>
      </c>
      <c r="H27448" t="s">
        <v>233</v>
      </c>
      <c r="J27448" t="s">
        <v>14</v>
      </c>
      <c r="K27448">
        <v>63</v>
      </c>
      <c r="L27448" t="s">
        <v>22</v>
      </c>
    </row>
    <row r="27449" spans="1:12">
      <c r="A27449" t="e">
        <f ca="1">E00251537633921</f>
        <v>#NAME?</v>
      </c>
      <c r="B27449">
        <v>772</v>
      </c>
      <c r="C27449" t="s">
        <v>170</v>
      </c>
      <c r="D27449" s="1">
        <v>43077</v>
      </c>
      <c r="F27449">
        <v>1</v>
      </c>
      <c r="G27449">
        <v>42731</v>
      </c>
      <c r="H27449" t="s">
        <v>608</v>
      </c>
      <c r="I27449" t="s">
        <v>56</v>
      </c>
      <c r="J27449" t="s">
        <v>57</v>
      </c>
      <c r="K27449">
        <v>54</v>
      </c>
      <c r="L27449" t="s">
        <v>15</v>
      </c>
    </row>
    <row r="27450" spans="1:12">
      <c r="A27450" t="e">
        <f ca="1">E00251512209421</f>
        <v>#NAME?</v>
      </c>
      <c r="B27450">
        <v>66</v>
      </c>
      <c r="C27450" t="s">
        <v>134</v>
      </c>
      <c r="D27450" s="1">
        <v>42177</v>
      </c>
      <c r="F27450">
        <v>2</v>
      </c>
      <c r="G27450">
        <v>3051</v>
      </c>
      <c r="H27450" t="s">
        <v>13</v>
      </c>
      <c r="J27450" t="s">
        <v>14</v>
      </c>
      <c r="K27450">
        <v>60</v>
      </c>
      <c r="L27450" t="s">
        <v>15</v>
      </c>
    </row>
    <row r="27451" spans="1:12">
      <c r="A27451" t="e">
        <f ca="1">E00251512209421</f>
        <v>#NAME?</v>
      </c>
      <c r="B27451">
        <v>66</v>
      </c>
      <c r="C27451" t="s">
        <v>134</v>
      </c>
      <c r="D27451" s="1">
        <v>42373</v>
      </c>
      <c r="F27451">
        <v>1</v>
      </c>
      <c r="G27451">
        <v>30748</v>
      </c>
      <c r="H27451" t="s">
        <v>50</v>
      </c>
      <c r="J27451" t="s">
        <v>14</v>
      </c>
      <c r="K27451">
        <v>61</v>
      </c>
      <c r="L27451" t="s">
        <v>15</v>
      </c>
    </row>
    <row r="27452" spans="1:12">
      <c r="A27452" t="e">
        <f ca="1">E00251512209421</f>
        <v>#NAME?</v>
      </c>
      <c r="B27452">
        <v>66</v>
      </c>
      <c r="C27452" t="s">
        <v>134</v>
      </c>
      <c r="D27452" s="1">
        <v>42828</v>
      </c>
      <c r="F27452">
        <v>2</v>
      </c>
      <c r="G27452">
        <v>3051</v>
      </c>
      <c r="H27452" t="s">
        <v>13</v>
      </c>
      <c r="J27452" t="s">
        <v>14</v>
      </c>
      <c r="K27452">
        <v>62</v>
      </c>
      <c r="L27452" t="s">
        <v>15</v>
      </c>
    </row>
    <row r="27453" spans="1:12">
      <c r="A27453" t="e">
        <f ca="1">E00251512915421</f>
        <v>#NAME?</v>
      </c>
      <c r="B27453">
        <v>458</v>
      </c>
      <c r="C27453" t="s">
        <v>275</v>
      </c>
      <c r="D27453" s="1">
        <v>41773</v>
      </c>
      <c r="F27453">
        <v>1</v>
      </c>
      <c r="G27453">
        <v>7272</v>
      </c>
      <c r="H27453" t="s">
        <v>395</v>
      </c>
      <c r="J27453" t="s">
        <v>14</v>
      </c>
      <c r="K27453">
        <v>57</v>
      </c>
      <c r="L27453" t="s">
        <v>15</v>
      </c>
    </row>
    <row r="27454" spans="1:12">
      <c r="A27454" t="e">
        <f ca="1">E00251512915421</f>
        <v>#NAME?</v>
      </c>
      <c r="B27454">
        <v>458</v>
      </c>
      <c r="C27454" t="s">
        <v>275</v>
      </c>
      <c r="D27454" s="1">
        <v>42187</v>
      </c>
      <c r="F27454">
        <v>1</v>
      </c>
      <c r="G27454">
        <v>7272</v>
      </c>
      <c r="H27454" t="s">
        <v>395</v>
      </c>
      <c r="J27454" t="s">
        <v>14</v>
      </c>
      <c r="K27454">
        <v>58</v>
      </c>
      <c r="L27454" t="s">
        <v>15</v>
      </c>
    </row>
    <row r="27455" spans="1:12">
      <c r="A27455" t="e">
        <f ca="1">E00251429378121</f>
        <v>#NAME?</v>
      </c>
      <c r="B27455">
        <v>274</v>
      </c>
      <c r="C27455" t="s">
        <v>506</v>
      </c>
      <c r="D27455" s="1">
        <v>41438</v>
      </c>
      <c r="F27455">
        <v>3</v>
      </c>
      <c r="G27455">
        <v>7872</v>
      </c>
      <c r="H27455" t="s">
        <v>458</v>
      </c>
      <c r="J27455" t="s">
        <v>14</v>
      </c>
      <c r="K27455">
        <v>53</v>
      </c>
      <c r="L27455" t="s">
        <v>22</v>
      </c>
    </row>
    <row r="27456" spans="1:12">
      <c r="A27456" t="e">
        <f ca="1">E00251429378121</f>
        <v>#NAME?</v>
      </c>
      <c r="B27456">
        <v>274</v>
      </c>
      <c r="C27456" t="s">
        <v>506</v>
      </c>
      <c r="D27456" s="1">
        <v>42433</v>
      </c>
      <c r="F27456">
        <v>3</v>
      </c>
      <c r="G27456">
        <v>2729</v>
      </c>
      <c r="H27456" t="s">
        <v>115</v>
      </c>
      <c r="J27456" t="s">
        <v>14</v>
      </c>
      <c r="K27456">
        <v>56</v>
      </c>
      <c r="L27456" t="s">
        <v>15</v>
      </c>
    </row>
    <row r="27457" spans="1:12">
      <c r="A27457" t="e">
        <f ca="1">E00251429378121</f>
        <v>#NAME?</v>
      </c>
      <c r="B27457">
        <v>274</v>
      </c>
      <c r="C27457" t="s">
        <v>506</v>
      </c>
      <c r="D27457" s="1">
        <v>42808</v>
      </c>
      <c r="F27457">
        <v>1</v>
      </c>
      <c r="G27457">
        <v>3659</v>
      </c>
      <c r="H27457" t="s">
        <v>132</v>
      </c>
      <c r="J27457" t="s">
        <v>14</v>
      </c>
      <c r="K27457">
        <v>57</v>
      </c>
      <c r="L27457" t="s">
        <v>15</v>
      </c>
    </row>
    <row r="27458" spans="1:12">
      <c r="A27458" t="e">
        <f ca="1">E00251429182321</f>
        <v>#NAME?</v>
      </c>
      <c r="B27458">
        <v>290</v>
      </c>
      <c r="C27458" t="s">
        <v>449</v>
      </c>
      <c r="D27458" s="1">
        <v>40969</v>
      </c>
      <c r="F27458">
        <v>1</v>
      </c>
      <c r="G27458">
        <v>3659</v>
      </c>
      <c r="H27458" t="s">
        <v>132</v>
      </c>
      <c r="J27458" t="s">
        <v>14</v>
      </c>
      <c r="K27458">
        <v>49</v>
      </c>
      <c r="L27458" t="s">
        <v>15</v>
      </c>
    </row>
    <row r="27459" spans="1:12">
      <c r="A27459" t="e">
        <f ca="1">E00251429290121</f>
        <v>#NAME?</v>
      </c>
      <c r="B27459">
        <v>295</v>
      </c>
      <c r="C27459" t="s">
        <v>435</v>
      </c>
      <c r="D27459" s="1">
        <v>42452</v>
      </c>
      <c r="F27459">
        <v>2</v>
      </c>
      <c r="G27459">
        <v>27800</v>
      </c>
      <c r="H27459" t="s">
        <v>145</v>
      </c>
      <c r="J27459" t="s">
        <v>14</v>
      </c>
      <c r="K27459">
        <v>54</v>
      </c>
      <c r="L27459" t="s">
        <v>15</v>
      </c>
    </row>
    <row r="27460" spans="1:12">
      <c r="A27460" t="e">
        <f ca="1">E00251429290121</f>
        <v>#NAME?</v>
      </c>
      <c r="B27460">
        <v>296</v>
      </c>
      <c r="C27460" t="s">
        <v>119</v>
      </c>
      <c r="D27460" s="1">
        <v>41320</v>
      </c>
      <c r="F27460">
        <v>1</v>
      </c>
      <c r="G27460">
        <v>460</v>
      </c>
      <c r="H27460" t="s">
        <v>16</v>
      </c>
      <c r="J27460" t="s">
        <v>14</v>
      </c>
      <c r="K27460">
        <v>51</v>
      </c>
      <c r="L27460" t="s">
        <v>15</v>
      </c>
    </row>
    <row r="27461" spans="1:12">
      <c r="A27461" t="e">
        <f ca="1">E00251429290121</f>
        <v>#NAME?</v>
      </c>
      <c r="B27461">
        <v>296</v>
      </c>
      <c r="C27461" t="s">
        <v>119</v>
      </c>
      <c r="D27461" s="1">
        <v>41397</v>
      </c>
      <c r="F27461">
        <v>2</v>
      </c>
      <c r="G27461">
        <v>78609</v>
      </c>
      <c r="H27461" t="s">
        <v>240</v>
      </c>
      <c r="J27461" t="s">
        <v>14</v>
      </c>
      <c r="K27461">
        <v>51</v>
      </c>
      <c r="L27461" t="s">
        <v>22</v>
      </c>
    </row>
    <row r="27462" spans="1:12">
      <c r="A27462" t="e">
        <f ca="1">E00251429182321</f>
        <v>#NAME?</v>
      </c>
      <c r="B27462">
        <v>290</v>
      </c>
      <c r="C27462" t="s">
        <v>449</v>
      </c>
      <c r="D27462" s="1">
        <v>41667</v>
      </c>
      <c r="F27462">
        <v>1</v>
      </c>
      <c r="G27462">
        <v>3659</v>
      </c>
      <c r="H27462" t="s">
        <v>132</v>
      </c>
      <c r="J27462" t="s">
        <v>14</v>
      </c>
      <c r="K27462">
        <v>51</v>
      </c>
      <c r="L27462" t="s">
        <v>15</v>
      </c>
    </row>
    <row r="27463" spans="1:12">
      <c r="A27463" t="e">
        <f ca="1">E00251427248621</f>
        <v>#NAME?</v>
      </c>
      <c r="B27463">
        <v>30</v>
      </c>
      <c r="C27463" t="s">
        <v>344</v>
      </c>
      <c r="D27463" s="1">
        <v>41523</v>
      </c>
      <c r="F27463">
        <v>1</v>
      </c>
      <c r="G27463">
        <v>5950</v>
      </c>
      <c r="H27463" t="s">
        <v>24</v>
      </c>
      <c r="J27463" t="s">
        <v>14</v>
      </c>
      <c r="K27463">
        <v>46</v>
      </c>
      <c r="L27463" t="s">
        <v>15</v>
      </c>
    </row>
    <row r="27464" spans="1:12">
      <c r="A27464" t="e">
        <f ca="1">E00251427202821</f>
        <v>#NAME?</v>
      </c>
      <c r="B27464">
        <v>29</v>
      </c>
      <c r="C27464" t="s">
        <v>309</v>
      </c>
      <c r="D27464" s="1">
        <v>41976</v>
      </c>
      <c r="F27464">
        <v>1</v>
      </c>
      <c r="G27464">
        <v>27800</v>
      </c>
      <c r="H27464" t="s">
        <v>145</v>
      </c>
      <c r="J27464" t="s">
        <v>14</v>
      </c>
      <c r="K27464">
        <v>65</v>
      </c>
      <c r="L27464" t="s">
        <v>15</v>
      </c>
    </row>
    <row r="27465" spans="1:12">
      <c r="A27465" t="e">
        <f ca="1">E00251427202821</f>
        <v>#NAME?</v>
      </c>
      <c r="B27465">
        <v>29</v>
      </c>
      <c r="C27465" t="s">
        <v>309</v>
      </c>
      <c r="D27465" s="1">
        <v>42534</v>
      </c>
      <c r="F27465">
        <v>3</v>
      </c>
      <c r="G27465">
        <v>2169</v>
      </c>
      <c r="H27465" t="s">
        <v>40</v>
      </c>
      <c r="J27465" t="s">
        <v>14</v>
      </c>
      <c r="K27465">
        <v>67</v>
      </c>
      <c r="L27465" t="s">
        <v>15</v>
      </c>
    </row>
    <row r="27466" spans="1:12">
      <c r="A27466" t="e">
        <f ca="1">E00251427202821</f>
        <v>#NAME?</v>
      </c>
      <c r="B27466">
        <v>29</v>
      </c>
      <c r="C27466" t="s">
        <v>309</v>
      </c>
      <c r="D27466" s="1">
        <v>41585</v>
      </c>
      <c r="F27466">
        <v>3</v>
      </c>
      <c r="G27466">
        <v>2774</v>
      </c>
      <c r="H27466" t="s">
        <v>1287</v>
      </c>
      <c r="J27466" t="s">
        <v>14</v>
      </c>
      <c r="K27466">
        <v>64</v>
      </c>
      <c r="L27466" t="s">
        <v>15</v>
      </c>
    </row>
    <row r="27467" spans="1:12">
      <c r="A27467" t="e">
        <f ca="1">E00251512915421</f>
        <v>#NAME?</v>
      </c>
      <c r="B27467">
        <v>458</v>
      </c>
      <c r="C27467" t="s">
        <v>275</v>
      </c>
      <c r="D27467" s="1">
        <v>42814</v>
      </c>
      <c r="F27467">
        <v>5</v>
      </c>
      <c r="G27467">
        <v>72190</v>
      </c>
      <c r="H27467" t="s">
        <v>341</v>
      </c>
      <c r="J27467" t="s">
        <v>14</v>
      </c>
      <c r="K27467">
        <v>60</v>
      </c>
      <c r="L27467" t="s">
        <v>15</v>
      </c>
    </row>
    <row r="27468" spans="1:12">
      <c r="A27468" t="e">
        <f ca="1">E00251427363921</f>
        <v>#NAME?</v>
      </c>
      <c r="B27468">
        <v>834</v>
      </c>
      <c r="C27468" t="s">
        <v>943</v>
      </c>
      <c r="D27468" s="1">
        <v>41656</v>
      </c>
      <c r="E27468">
        <v>0</v>
      </c>
      <c r="F27468">
        <v>1</v>
      </c>
      <c r="G27468">
        <v>4549</v>
      </c>
      <c r="H27468" t="s">
        <v>69</v>
      </c>
      <c r="J27468" t="s">
        <v>34</v>
      </c>
      <c r="K27468">
        <v>46</v>
      </c>
      <c r="L27468" t="s">
        <v>15</v>
      </c>
    </row>
    <row r="27469" spans="1:12">
      <c r="A27469" t="e">
        <f ca="1">E00251429290121</f>
        <v>#NAME?</v>
      </c>
      <c r="B27469">
        <v>296</v>
      </c>
      <c r="C27469" t="s">
        <v>119</v>
      </c>
      <c r="D27469" s="1">
        <v>41338</v>
      </c>
      <c r="F27469">
        <v>2</v>
      </c>
      <c r="G27469">
        <v>49390</v>
      </c>
      <c r="H27469" t="s">
        <v>59</v>
      </c>
      <c r="J27469" t="s">
        <v>14</v>
      </c>
      <c r="K27469">
        <v>51</v>
      </c>
      <c r="L27469" t="s">
        <v>15</v>
      </c>
    </row>
    <row r="27470" spans="1:12">
      <c r="A27470" t="e">
        <f ca="1">E00251429182321</f>
        <v>#NAME?</v>
      </c>
      <c r="B27470">
        <v>290</v>
      </c>
      <c r="C27470" t="s">
        <v>449</v>
      </c>
      <c r="D27470" s="1">
        <v>41145</v>
      </c>
      <c r="F27470">
        <v>3</v>
      </c>
      <c r="G27470">
        <v>24290</v>
      </c>
      <c r="H27470" t="s">
        <v>580</v>
      </c>
      <c r="J27470" t="s">
        <v>14</v>
      </c>
      <c r="K27470">
        <v>50</v>
      </c>
      <c r="L27470" t="s">
        <v>15</v>
      </c>
    </row>
    <row r="27471" spans="1:12">
      <c r="A27471" t="e">
        <f ca="1">E00251617623621</f>
        <v>#NAME?</v>
      </c>
      <c r="B27471">
        <v>502</v>
      </c>
      <c r="C27471" t="s">
        <v>172</v>
      </c>
      <c r="D27471" s="1">
        <v>41339</v>
      </c>
      <c r="F27471">
        <v>1</v>
      </c>
      <c r="G27471">
        <v>7242</v>
      </c>
      <c r="H27471" t="s">
        <v>93</v>
      </c>
      <c r="J27471" t="s">
        <v>14</v>
      </c>
      <c r="K27471">
        <v>44</v>
      </c>
      <c r="L27471" t="s">
        <v>15</v>
      </c>
    </row>
    <row r="27472" spans="1:12">
      <c r="A27472" t="e">
        <f ca="1">E00251427363921</f>
        <v>#NAME?</v>
      </c>
      <c r="B27472">
        <v>11</v>
      </c>
      <c r="C27472" t="s">
        <v>245</v>
      </c>
      <c r="D27472" s="1">
        <v>42037</v>
      </c>
      <c r="F27472">
        <v>1</v>
      </c>
      <c r="G27472">
        <v>4549</v>
      </c>
      <c r="H27472" t="s">
        <v>69</v>
      </c>
      <c r="J27472" t="s">
        <v>14</v>
      </c>
      <c r="K27472">
        <v>47</v>
      </c>
      <c r="L27472" t="s">
        <v>15</v>
      </c>
    </row>
    <row r="27473" spans="1:12">
      <c r="A27473" t="e">
        <f ca="1">E00251617623621</f>
        <v>#NAME?</v>
      </c>
      <c r="B27473">
        <v>502</v>
      </c>
      <c r="C27473" t="s">
        <v>172</v>
      </c>
      <c r="D27473" s="1">
        <v>41376</v>
      </c>
      <c r="F27473">
        <v>1</v>
      </c>
      <c r="G27473">
        <v>7242</v>
      </c>
      <c r="H27473" t="s">
        <v>93</v>
      </c>
      <c r="J27473" t="s">
        <v>14</v>
      </c>
      <c r="K27473">
        <v>44</v>
      </c>
      <c r="L27473" t="s">
        <v>15</v>
      </c>
    </row>
    <row r="27474" spans="1:12">
      <c r="A27474" t="e">
        <f ca="1">E00251617623621</f>
        <v>#NAME?</v>
      </c>
      <c r="B27474">
        <v>7505</v>
      </c>
      <c r="C27474" t="s">
        <v>209</v>
      </c>
      <c r="D27474" s="1">
        <v>41907</v>
      </c>
      <c r="F27474">
        <v>1</v>
      </c>
      <c r="G27474">
        <v>30748</v>
      </c>
      <c r="H27474" t="s">
        <v>50</v>
      </c>
      <c r="J27474" t="s">
        <v>14</v>
      </c>
      <c r="K27474">
        <v>45</v>
      </c>
      <c r="L27474" t="s">
        <v>15</v>
      </c>
    </row>
    <row r="27475" spans="1:12">
      <c r="A27475" t="e">
        <f ca="1">E00251512430321</f>
        <v>#NAME?</v>
      </c>
      <c r="B27475">
        <v>48</v>
      </c>
      <c r="C27475" t="s">
        <v>249</v>
      </c>
      <c r="D27475" s="1">
        <v>41960</v>
      </c>
      <c r="F27475">
        <v>1</v>
      </c>
      <c r="G27475">
        <v>6918</v>
      </c>
      <c r="H27475" t="s">
        <v>443</v>
      </c>
      <c r="J27475" t="s">
        <v>14</v>
      </c>
      <c r="K27475">
        <v>43</v>
      </c>
      <c r="L27475" t="s">
        <v>15</v>
      </c>
    </row>
    <row r="27476" spans="1:12">
      <c r="A27476" t="e">
        <f ca="1">E00251427202821</f>
        <v>#NAME?</v>
      </c>
      <c r="B27476">
        <v>29</v>
      </c>
      <c r="C27476" t="s">
        <v>309</v>
      </c>
      <c r="D27476" s="1">
        <v>41978</v>
      </c>
      <c r="F27476">
        <v>1</v>
      </c>
      <c r="G27476">
        <v>30593</v>
      </c>
      <c r="H27476" t="s">
        <v>684</v>
      </c>
      <c r="J27476" t="s">
        <v>14</v>
      </c>
      <c r="K27476">
        <v>65</v>
      </c>
      <c r="L27476" t="s">
        <v>15</v>
      </c>
    </row>
    <row r="27477" spans="1:12">
      <c r="A27477" t="e">
        <f ca="1">E00251512430321</f>
        <v>#NAME?</v>
      </c>
      <c r="B27477">
        <v>48</v>
      </c>
      <c r="C27477" t="s">
        <v>249</v>
      </c>
      <c r="D27477" s="1">
        <v>41736</v>
      </c>
      <c r="F27477">
        <v>1</v>
      </c>
      <c r="G27477">
        <v>30000</v>
      </c>
      <c r="H27477" t="s">
        <v>144</v>
      </c>
      <c r="J27477" t="s">
        <v>14</v>
      </c>
      <c r="K27477">
        <v>43</v>
      </c>
      <c r="L27477" t="s">
        <v>15</v>
      </c>
    </row>
    <row r="27478" spans="1:12">
      <c r="A27478" t="e">
        <f ca="1">E00251429290121</f>
        <v>#NAME?</v>
      </c>
      <c r="B27478">
        <v>296</v>
      </c>
      <c r="C27478" t="s">
        <v>119</v>
      </c>
      <c r="D27478" s="1">
        <v>41758</v>
      </c>
      <c r="F27478">
        <v>1</v>
      </c>
      <c r="G27478">
        <v>49390</v>
      </c>
      <c r="H27478" t="s">
        <v>59</v>
      </c>
      <c r="J27478" t="s">
        <v>14</v>
      </c>
      <c r="K27478">
        <v>52</v>
      </c>
      <c r="L27478" t="s">
        <v>15</v>
      </c>
    </row>
    <row r="27479" spans="1:12">
      <c r="A27479" t="e">
        <f ca="1">E00251429836321</f>
        <v>#NAME?</v>
      </c>
      <c r="B27479">
        <v>156</v>
      </c>
      <c r="C27479" t="s">
        <v>569</v>
      </c>
      <c r="D27479" s="1">
        <v>41897</v>
      </c>
      <c r="F27479">
        <v>1</v>
      </c>
      <c r="G27479">
        <v>72709</v>
      </c>
      <c r="H27479" t="s">
        <v>150</v>
      </c>
      <c r="J27479" t="s">
        <v>14</v>
      </c>
      <c r="K27479">
        <v>54</v>
      </c>
      <c r="L27479" t="s">
        <v>15</v>
      </c>
    </row>
    <row r="27480" spans="1:12">
      <c r="A27480" t="e">
        <f ca="1">E00251430399821</f>
        <v>#NAME?</v>
      </c>
      <c r="B27480">
        <v>187</v>
      </c>
      <c r="C27480" t="s">
        <v>420</v>
      </c>
      <c r="D27480" s="1">
        <v>42277</v>
      </c>
      <c r="F27480">
        <v>3</v>
      </c>
      <c r="G27480">
        <v>70219</v>
      </c>
      <c r="H27480" t="s">
        <v>498</v>
      </c>
      <c r="J27480" t="s">
        <v>14</v>
      </c>
      <c r="K27480">
        <v>62</v>
      </c>
      <c r="L27480" t="s">
        <v>15</v>
      </c>
    </row>
    <row r="27481" spans="1:12">
      <c r="A27481" t="e">
        <f ca="1">E00251430399821</f>
        <v>#NAME?</v>
      </c>
      <c r="B27481">
        <v>187</v>
      </c>
      <c r="C27481" t="s">
        <v>420</v>
      </c>
      <c r="D27481" s="1">
        <v>42768</v>
      </c>
      <c r="F27481">
        <v>4</v>
      </c>
      <c r="G27481">
        <v>7904</v>
      </c>
      <c r="H27481" t="s">
        <v>75</v>
      </c>
      <c r="J27481" t="s">
        <v>14</v>
      </c>
      <c r="K27481">
        <v>63</v>
      </c>
      <c r="L27481" t="s">
        <v>22</v>
      </c>
    </row>
    <row r="27482" spans="1:12">
      <c r="A27482" t="e">
        <f ca="1">E00251439928021</f>
        <v>#NAME?</v>
      </c>
      <c r="B27482">
        <v>4893</v>
      </c>
      <c r="C27482" t="s">
        <v>426</v>
      </c>
      <c r="D27482" s="1">
        <v>42818</v>
      </c>
      <c r="F27482">
        <v>4</v>
      </c>
      <c r="G27482">
        <v>5368</v>
      </c>
      <c r="H27482" t="s">
        <v>101</v>
      </c>
      <c r="I27482" t="s">
        <v>148</v>
      </c>
      <c r="J27482" t="s">
        <v>57</v>
      </c>
      <c r="K27482">
        <v>47</v>
      </c>
      <c r="L27482" t="s">
        <v>15</v>
      </c>
    </row>
    <row r="27483" spans="1:12">
      <c r="A27483" t="e">
        <f ca="1">E00251429182321</f>
        <v>#NAME?</v>
      </c>
      <c r="B27483">
        <v>290</v>
      </c>
      <c r="C27483" t="s">
        <v>449</v>
      </c>
      <c r="D27483" s="1">
        <v>40948</v>
      </c>
      <c r="F27483">
        <v>1</v>
      </c>
      <c r="G27483">
        <v>3659</v>
      </c>
      <c r="H27483" t="s">
        <v>132</v>
      </c>
      <c r="J27483" t="s">
        <v>14</v>
      </c>
      <c r="K27483">
        <v>49</v>
      </c>
      <c r="L27483" t="s">
        <v>15</v>
      </c>
    </row>
    <row r="27484" spans="1:12">
      <c r="A27484" t="e">
        <f ca="1">E00251439928021</f>
        <v>#NAME?</v>
      </c>
      <c r="B27484">
        <v>189</v>
      </c>
      <c r="C27484" t="s">
        <v>58</v>
      </c>
      <c r="D27484" s="1">
        <v>41745</v>
      </c>
      <c r="F27484">
        <v>1</v>
      </c>
      <c r="G27484">
        <v>5990</v>
      </c>
      <c r="H27484" t="s">
        <v>60</v>
      </c>
      <c r="J27484" t="s">
        <v>14</v>
      </c>
      <c r="K27484">
        <v>44</v>
      </c>
      <c r="L27484" t="s">
        <v>15</v>
      </c>
    </row>
    <row r="27485" spans="1:12">
      <c r="A27485" t="e">
        <f ca="1">E00251439928021</f>
        <v>#NAME?</v>
      </c>
      <c r="B27485">
        <v>189</v>
      </c>
      <c r="C27485" t="s">
        <v>58</v>
      </c>
      <c r="D27485" s="1">
        <v>41834</v>
      </c>
      <c r="F27485">
        <v>1</v>
      </c>
      <c r="G27485">
        <v>7291</v>
      </c>
      <c r="H27485" t="s">
        <v>163</v>
      </c>
      <c r="J27485" t="s">
        <v>14</v>
      </c>
      <c r="K27485">
        <v>44</v>
      </c>
      <c r="L27485" t="s">
        <v>15</v>
      </c>
    </row>
    <row r="27486" spans="1:12">
      <c r="A27486" t="e">
        <f ca="1">E00251531471221</f>
        <v>#NAME?</v>
      </c>
      <c r="B27486">
        <v>1786</v>
      </c>
      <c r="C27486" t="s">
        <v>37</v>
      </c>
      <c r="D27486" s="1">
        <v>42640</v>
      </c>
      <c r="F27486">
        <v>1</v>
      </c>
      <c r="G27486">
        <v>78630</v>
      </c>
      <c r="H27486" t="s">
        <v>1598</v>
      </c>
      <c r="J27486" t="s">
        <v>14</v>
      </c>
      <c r="K27486">
        <v>60</v>
      </c>
      <c r="L27486" t="s">
        <v>22</v>
      </c>
    </row>
    <row r="27487" spans="1:12">
      <c r="A27487" t="e">
        <f ca="1">E00251629186521</f>
        <v>#NAME?</v>
      </c>
      <c r="B27487">
        <v>163</v>
      </c>
      <c r="C27487" t="s">
        <v>219</v>
      </c>
      <c r="D27487" s="1">
        <v>42033</v>
      </c>
      <c r="F27487">
        <v>1</v>
      </c>
      <c r="G27487">
        <v>5693</v>
      </c>
      <c r="H27487" t="s">
        <v>358</v>
      </c>
      <c r="J27487" t="s">
        <v>14</v>
      </c>
      <c r="K27487">
        <v>42</v>
      </c>
      <c r="L27487" t="s">
        <v>15</v>
      </c>
    </row>
    <row r="27488" spans="1:12">
      <c r="A27488" t="e">
        <f ca="1">E00251629186521</f>
        <v>#NAME?</v>
      </c>
      <c r="B27488">
        <v>163</v>
      </c>
      <c r="C27488" t="s">
        <v>219</v>
      </c>
      <c r="D27488" s="1">
        <v>42067</v>
      </c>
      <c r="F27488">
        <v>1</v>
      </c>
      <c r="G27488">
        <v>5693</v>
      </c>
      <c r="H27488" t="s">
        <v>358</v>
      </c>
      <c r="J27488" t="s">
        <v>14</v>
      </c>
      <c r="K27488">
        <v>42</v>
      </c>
      <c r="L27488" t="s">
        <v>15</v>
      </c>
    </row>
    <row r="27489" spans="1:12">
      <c r="A27489" t="e">
        <f ca="1">E00251629186521</f>
        <v>#NAME?</v>
      </c>
      <c r="B27489">
        <v>163</v>
      </c>
      <c r="C27489" t="s">
        <v>219</v>
      </c>
      <c r="D27489" s="1">
        <v>42726</v>
      </c>
      <c r="F27489">
        <v>1</v>
      </c>
      <c r="G27489">
        <v>4779</v>
      </c>
      <c r="H27489" t="s">
        <v>231</v>
      </c>
      <c r="J27489" t="s">
        <v>14</v>
      </c>
      <c r="K27489">
        <v>44</v>
      </c>
      <c r="L27489" t="s">
        <v>15</v>
      </c>
    </row>
    <row r="27490" spans="1:12">
      <c r="A27490" t="e">
        <f ca="1">E00251439638521</f>
        <v>#NAME?</v>
      </c>
      <c r="B27490">
        <v>167</v>
      </c>
      <c r="C27490" t="s">
        <v>549</v>
      </c>
      <c r="D27490" s="1">
        <v>42198</v>
      </c>
      <c r="F27490">
        <v>1</v>
      </c>
      <c r="G27490">
        <v>53550</v>
      </c>
      <c r="H27490" t="s">
        <v>345</v>
      </c>
      <c r="J27490" t="s">
        <v>14</v>
      </c>
      <c r="K27490">
        <v>41</v>
      </c>
      <c r="L27490" t="s">
        <v>15</v>
      </c>
    </row>
    <row r="27491" spans="1:12">
      <c r="A27491" t="e">
        <f ca="1">E00251629186521</f>
        <v>#NAME?</v>
      </c>
      <c r="B27491">
        <v>163</v>
      </c>
      <c r="C27491" t="s">
        <v>219</v>
      </c>
      <c r="D27491" s="1">
        <v>42223</v>
      </c>
      <c r="F27491">
        <v>1</v>
      </c>
      <c r="G27491">
        <v>3829</v>
      </c>
      <c r="H27491" t="s">
        <v>419</v>
      </c>
      <c r="J27491" t="s">
        <v>14</v>
      </c>
      <c r="K27491">
        <v>43</v>
      </c>
      <c r="L27491" t="s">
        <v>15</v>
      </c>
    </row>
    <row r="27492" spans="1:12">
      <c r="A27492" t="e">
        <f ca="1">E00251629186521</f>
        <v>#NAME?</v>
      </c>
      <c r="B27492">
        <v>163</v>
      </c>
      <c r="C27492" t="s">
        <v>219</v>
      </c>
      <c r="D27492" s="1">
        <v>42740</v>
      </c>
      <c r="F27492">
        <v>3</v>
      </c>
      <c r="G27492">
        <v>27800</v>
      </c>
      <c r="H27492" t="s">
        <v>145</v>
      </c>
      <c r="J27492" t="s">
        <v>14</v>
      </c>
      <c r="K27492">
        <v>44</v>
      </c>
      <c r="L27492" t="s">
        <v>15</v>
      </c>
    </row>
    <row r="27493" spans="1:12">
      <c r="A27493" t="e">
        <f ca="1">E00251439928021</f>
        <v>#NAME?</v>
      </c>
      <c r="B27493">
        <v>189</v>
      </c>
      <c r="C27493" t="s">
        <v>58</v>
      </c>
      <c r="D27493" s="1">
        <v>41169</v>
      </c>
      <c r="F27493">
        <v>1</v>
      </c>
      <c r="G27493">
        <v>30000</v>
      </c>
      <c r="H27493" t="s">
        <v>144</v>
      </c>
      <c r="J27493" t="s">
        <v>14</v>
      </c>
      <c r="K27493">
        <v>42</v>
      </c>
      <c r="L27493" t="s">
        <v>15</v>
      </c>
    </row>
    <row r="27494" spans="1:12">
      <c r="A27494" t="e">
        <f ca="1">E00251439928021</f>
        <v>#NAME?</v>
      </c>
      <c r="B27494">
        <v>189</v>
      </c>
      <c r="C27494" t="s">
        <v>58</v>
      </c>
      <c r="D27494" s="1">
        <v>42299</v>
      </c>
      <c r="F27494">
        <v>1</v>
      </c>
      <c r="G27494">
        <v>69010</v>
      </c>
      <c r="H27494" t="s">
        <v>294</v>
      </c>
      <c r="J27494" t="s">
        <v>14</v>
      </c>
      <c r="K27494">
        <v>45</v>
      </c>
      <c r="L27494" t="s">
        <v>15</v>
      </c>
    </row>
    <row r="27495" spans="1:12">
      <c r="A27495" t="e">
        <f ca="1">E00251439928021</f>
        <v>#NAME?</v>
      </c>
      <c r="B27495">
        <v>4893</v>
      </c>
      <c r="C27495" t="s">
        <v>426</v>
      </c>
      <c r="D27495" s="1">
        <v>43052</v>
      </c>
      <c r="F27495">
        <v>1</v>
      </c>
      <c r="G27495">
        <v>7030</v>
      </c>
      <c r="H27495" t="s">
        <v>333</v>
      </c>
      <c r="I27495" t="s">
        <v>148</v>
      </c>
      <c r="J27495" t="s">
        <v>57</v>
      </c>
      <c r="K27495">
        <v>47</v>
      </c>
      <c r="L27495" t="s">
        <v>15</v>
      </c>
    </row>
    <row r="27496" spans="1:12">
      <c r="A27496" t="e">
        <f ca="1">E00251439928021</f>
        <v>#NAME?</v>
      </c>
      <c r="B27496">
        <v>189</v>
      </c>
      <c r="C27496" t="s">
        <v>58</v>
      </c>
      <c r="D27496" s="1">
        <v>42394</v>
      </c>
      <c r="F27496">
        <v>1</v>
      </c>
      <c r="G27496">
        <v>7245</v>
      </c>
      <c r="H27496" t="s">
        <v>116</v>
      </c>
      <c r="J27496" t="s">
        <v>14</v>
      </c>
      <c r="K27496">
        <v>46</v>
      </c>
      <c r="L27496" t="s">
        <v>15</v>
      </c>
    </row>
    <row r="27497" spans="1:12">
      <c r="A27497" t="e">
        <f ca="1">E00251524964921</f>
        <v>#NAME?</v>
      </c>
      <c r="B27497">
        <v>458</v>
      </c>
      <c r="C27497" t="s">
        <v>275</v>
      </c>
      <c r="D27497" s="1">
        <v>42684</v>
      </c>
      <c r="F27497">
        <v>1</v>
      </c>
      <c r="G27497">
        <v>52100</v>
      </c>
      <c r="H27497" t="s">
        <v>516</v>
      </c>
      <c r="J27497" t="s">
        <v>14</v>
      </c>
      <c r="K27497">
        <v>50</v>
      </c>
      <c r="L27497" t="s">
        <v>15</v>
      </c>
    </row>
    <row r="27498" spans="1:12">
      <c r="A27498" t="e">
        <f ca="1">E00251430399821</f>
        <v>#NAME?</v>
      </c>
      <c r="B27498">
        <v>187</v>
      </c>
      <c r="C27498" t="s">
        <v>420</v>
      </c>
      <c r="D27498" s="1">
        <v>41407</v>
      </c>
      <c r="F27498">
        <v>1</v>
      </c>
      <c r="G27498">
        <v>4019</v>
      </c>
      <c r="H27498" t="s">
        <v>26</v>
      </c>
      <c r="J27498" t="s">
        <v>14</v>
      </c>
      <c r="K27498">
        <v>59</v>
      </c>
      <c r="L27498" t="s">
        <v>15</v>
      </c>
    </row>
    <row r="27499" spans="1:12">
      <c r="A27499" t="e">
        <f ca="1">E00251430399821</f>
        <v>#NAME?</v>
      </c>
      <c r="B27499">
        <v>187</v>
      </c>
      <c r="C27499" t="s">
        <v>420</v>
      </c>
      <c r="D27499" s="1">
        <v>41484</v>
      </c>
      <c r="F27499">
        <v>3</v>
      </c>
      <c r="G27499">
        <v>2809</v>
      </c>
      <c r="H27499" t="s">
        <v>90</v>
      </c>
      <c r="J27499" t="s">
        <v>14</v>
      </c>
      <c r="K27499">
        <v>59</v>
      </c>
      <c r="L27499" t="s">
        <v>15</v>
      </c>
    </row>
    <row r="27500" spans="1:12">
      <c r="A27500" t="e">
        <f ca="1">E00251430399821</f>
        <v>#NAME?</v>
      </c>
      <c r="B27500">
        <v>187</v>
      </c>
      <c r="C27500" t="s">
        <v>420</v>
      </c>
      <c r="D27500" s="1">
        <v>41612</v>
      </c>
      <c r="F27500">
        <v>2</v>
      </c>
      <c r="G27500">
        <v>4019</v>
      </c>
      <c r="H27500" t="s">
        <v>26</v>
      </c>
      <c r="J27500" t="s">
        <v>14</v>
      </c>
      <c r="K27500">
        <v>60</v>
      </c>
      <c r="L27500" t="s">
        <v>15</v>
      </c>
    </row>
    <row r="27501" spans="1:12">
      <c r="A27501" t="e">
        <f ca="1">E00251430399821</f>
        <v>#NAME?</v>
      </c>
      <c r="B27501">
        <v>187</v>
      </c>
      <c r="C27501" t="s">
        <v>420</v>
      </c>
      <c r="D27501" s="1">
        <v>42804</v>
      </c>
      <c r="F27501">
        <v>1</v>
      </c>
      <c r="G27501">
        <v>462</v>
      </c>
      <c r="H27501" t="s">
        <v>288</v>
      </c>
      <c r="J27501" t="s">
        <v>14</v>
      </c>
      <c r="K27501">
        <v>63</v>
      </c>
      <c r="L27501" t="s">
        <v>15</v>
      </c>
    </row>
    <row r="27502" spans="1:12">
      <c r="A27502" t="e">
        <f ca="1">E00251439928021</f>
        <v>#NAME?</v>
      </c>
      <c r="B27502">
        <v>189</v>
      </c>
      <c r="C27502" t="s">
        <v>58</v>
      </c>
      <c r="D27502" s="1">
        <v>42941</v>
      </c>
      <c r="F27502">
        <v>1</v>
      </c>
      <c r="G27502">
        <v>5990</v>
      </c>
      <c r="H27502" t="s">
        <v>60</v>
      </c>
      <c r="J27502" t="s">
        <v>14</v>
      </c>
      <c r="K27502">
        <v>47</v>
      </c>
      <c r="L27502" t="s">
        <v>15</v>
      </c>
    </row>
    <row r="27503" spans="1:12">
      <c r="A27503" t="e">
        <f ca="1">E00251439928021</f>
        <v>#NAME?</v>
      </c>
      <c r="B27503">
        <v>189</v>
      </c>
      <c r="C27503" t="s">
        <v>58</v>
      </c>
      <c r="D27503" s="1">
        <v>42381</v>
      </c>
      <c r="F27503">
        <v>1</v>
      </c>
      <c r="G27503">
        <v>8470</v>
      </c>
      <c r="H27503" t="s">
        <v>120</v>
      </c>
      <c r="J27503" t="s">
        <v>14</v>
      </c>
      <c r="K27503">
        <v>46</v>
      </c>
      <c r="L27503" t="s">
        <v>15</v>
      </c>
    </row>
    <row r="27504" spans="1:12">
      <c r="A27504" t="e">
        <f ca="1">E00251430399821</f>
        <v>#NAME?</v>
      </c>
      <c r="B27504">
        <v>187</v>
      </c>
      <c r="C27504" t="s">
        <v>420</v>
      </c>
      <c r="D27504" s="1">
        <v>42523</v>
      </c>
      <c r="F27504">
        <v>2</v>
      </c>
      <c r="G27504">
        <v>4019</v>
      </c>
      <c r="H27504" t="s">
        <v>26</v>
      </c>
      <c r="J27504" t="s">
        <v>14</v>
      </c>
      <c r="K27504">
        <v>62</v>
      </c>
      <c r="L27504" t="s">
        <v>15</v>
      </c>
    </row>
    <row r="27505" spans="1:12">
      <c r="A27505" t="e">
        <f ca="1">E00251439928021</f>
        <v>#NAME?</v>
      </c>
      <c r="B27505">
        <v>189</v>
      </c>
      <c r="C27505" t="s">
        <v>58</v>
      </c>
      <c r="D27505" s="1">
        <v>41919</v>
      </c>
      <c r="F27505">
        <v>1</v>
      </c>
      <c r="G27505">
        <v>30781</v>
      </c>
      <c r="H27505" t="s">
        <v>584</v>
      </c>
      <c r="J27505" t="s">
        <v>14</v>
      </c>
      <c r="K27505">
        <v>44</v>
      </c>
      <c r="L27505" t="s">
        <v>15</v>
      </c>
    </row>
    <row r="27506" spans="1:12">
      <c r="A27506" t="e">
        <f ca="1">E00251432176421</f>
        <v>#NAME?</v>
      </c>
      <c r="B27506">
        <v>489</v>
      </c>
      <c r="C27506" t="s">
        <v>100</v>
      </c>
      <c r="D27506" s="1">
        <v>42262</v>
      </c>
      <c r="F27506">
        <v>1</v>
      </c>
      <c r="G27506">
        <v>8798</v>
      </c>
      <c r="H27506" t="s">
        <v>314</v>
      </c>
      <c r="J27506" t="s">
        <v>14</v>
      </c>
      <c r="K27506">
        <v>44</v>
      </c>
      <c r="L27506" t="s">
        <v>15</v>
      </c>
    </row>
    <row r="27507" spans="1:12">
      <c r="A27507" t="e">
        <f ca="1">E00251430399821</f>
        <v>#NAME?</v>
      </c>
      <c r="B27507">
        <v>187</v>
      </c>
      <c r="C27507" t="s">
        <v>420</v>
      </c>
      <c r="D27507" s="1">
        <v>43066</v>
      </c>
      <c r="F27507">
        <v>1</v>
      </c>
      <c r="G27507">
        <v>4019</v>
      </c>
      <c r="H27507" t="s">
        <v>26</v>
      </c>
      <c r="J27507" t="s">
        <v>14</v>
      </c>
      <c r="K27507">
        <v>64</v>
      </c>
      <c r="L27507" t="s">
        <v>15</v>
      </c>
    </row>
    <row r="27508" spans="1:12">
      <c r="A27508" t="e">
        <f ca="1">E00251430399821</f>
        <v>#NAME?</v>
      </c>
      <c r="B27508">
        <v>6156</v>
      </c>
      <c r="C27508" t="s">
        <v>352</v>
      </c>
      <c r="D27508" s="1">
        <v>40953</v>
      </c>
      <c r="F27508">
        <v>2</v>
      </c>
      <c r="G27508">
        <v>4019</v>
      </c>
      <c r="H27508" t="s">
        <v>26</v>
      </c>
      <c r="J27508" t="s">
        <v>14</v>
      </c>
      <c r="K27508">
        <v>58</v>
      </c>
      <c r="L27508" t="s">
        <v>15</v>
      </c>
    </row>
    <row r="27509" spans="1:12">
      <c r="A27509" t="e">
        <f ca="1">E00251430399821</f>
        <v>#NAME?</v>
      </c>
      <c r="B27509">
        <v>6156</v>
      </c>
      <c r="C27509" t="s">
        <v>352</v>
      </c>
      <c r="D27509" s="1">
        <v>40952</v>
      </c>
      <c r="F27509">
        <v>1</v>
      </c>
      <c r="G27509">
        <v>460</v>
      </c>
      <c r="H27509" t="s">
        <v>16</v>
      </c>
      <c r="J27509" t="s">
        <v>14</v>
      </c>
      <c r="K27509">
        <v>58</v>
      </c>
      <c r="L27509" t="s">
        <v>15</v>
      </c>
    </row>
    <row r="27510" spans="1:12">
      <c r="A27510" t="e">
        <f ca="1">E00251528917021</f>
        <v>#NAME?</v>
      </c>
      <c r="B27510">
        <v>272</v>
      </c>
      <c r="C27510" t="s">
        <v>174</v>
      </c>
      <c r="D27510" s="1">
        <v>42510</v>
      </c>
      <c r="F27510">
        <v>1</v>
      </c>
      <c r="G27510">
        <v>5272</v>
      </c>
      <c r="H27510" t="s">
        <v>807</v>
      </c>
      <c r="I27510" t="s">
        <v>56</v>
      </c>
      <c r="J27510" t="s">
        <v>57</v>
      </c>
      <c r="K27510">
        <v>58</v>
      </c>
      <c r="L27510" t="s">
        <v>15</v>
      </c>
    </row>
    <row r="27511" spans="1:12">
      <c r="A27511" t="e">
        <f ca="1">E00251629186521</f>
        <v>#NAME?</v>
      </c>
      <c r="B27511">
        <v>163</v>
      </c>
      <c r="C27511" t="s">
        <v>219</v>
      </c>
      <c r="D27511" s="1">
        <v>42143</v>
      </c>
      <c r="F27511">
        <v>1</v>
      </c>
      <c r="G27511">
        <v>2729</v>
      </c>
      <c r="H27511" t="s">
        <v>115</v>
      </c>
      <c r="J27511" t="s">
        <v>14</v>
      </c>
      <c r="K27511">
        <v>42</v>
      </c>
      <c r="L27511" t="s">
        <v>15</v>
      </c>
    </row>
    <row r="27512" spans="1:12">
      <c r="A27512" t="e">
        <f ca="1">E00251629186521</f>
        <v>#NAME?</v>
      </c>
      <c r="B27512">
        <v>163</v>
      </c>
      <c r="C27512" t="s">
        <v>219</v>
      </c>
      <c r="D27512" s="1">
        <v>42740</v>
      </c>
      <c r="F27512">
        <v>1</v>
      </c>
      <c r="G27512">
        <v>4779</v>
      </c>
      <c r="H27512" t="s">
        <v>231</v>
      </c>
      <c r="J27512" t="s">
        <v>14</v>
      </c>
      <c r="K27512">
        <v>44</v>
      </c>
      <c r="L27512" t="s">
        <v>15</v>
      </c>
    </row>
    <row r="27513" spans="1:12">
      <c r="A27513" t="e">
        <f ca="1">E00251524964921</f>
        <v>#NAME?</v>
      </c>
      <c r="B27513">
        <v>777</v>
      </c>
      <c r="C27513" t="s">
        <v>450</v>
      </c>
      <c r="D27513" s="1">
        <v>42058</v>
      </c>
      <c r="F27513">
        <v>1</v>
      </c>
      <c r="G27513">
        <v>7880</v>
      </c>
      <c r="H27513" t="s">
        <v>213</v>
      </c>
      <c r="I27513" t="s">
        <v>56</v>
      </c>
      <c r="J27513" t="s">
        <v>57</v>
      </c>
      <c r="K27513">
        <v>48</v>
      </c>
      <c r="L27513" t="s">
        <v>22</v>
      </c>
    </row>
    <row r="27514" spans="1:12">
      <c r="A27514" t="e">
        <f ca="1">E00251432153221</f>
        <v>#NAME?</v>
      </c>
      <c r="B27514">
        <v>489</v>
      </c>
      <c r="C27514" t="s">
        <v>100</v>
      </c>
      <c r="D27514" s="1">
        <v>42251</v>
      </c>
      <c r="F27514">
        <v>1</v>
      </c>
      <c r="G27514">
        <v>4019</v>
      </c>
      <c r="H27514" t="s">
        <v>26</v>
      </c>
      <c r="J27514" t="s">
        <v>14</v>
      </c>
      <c r="K27514">
        <v>45</v>
      </c>
      <c r="L27514" t="s">
        <v>15</v>
      </c>
    </row>
    <row r="27515" spans="1:12">
      <c r="A27515" t="e">
        <f ca="1">E00251528917021</f>
        <v>#NAME?</v>
      </c>
      <c r="B27515">
        <v>276</v>
      </c>
      <c r="C27515" t="s">
        <v>122</v>
      </c>
      <c r="D27515" s="1">
        <v>42556</v>
      </c>
      <c r="F27515">
        <v>1</v>
      </c>
      <c r="G27515">
        <v>71940</v>
      </c>
      <c r="H27515" t="s">
        <v>135</v>
      </c>
      <c r="J27515" t="s">
        <v>14</v>
      </c>
      <c r="K27515">
        <v>58</v>
      </c>
      <c r="L27515" t="s">
        <v>15</v>
      </c>
    </row>
    <row r="27516" spans="1:12">
      <c r="A27516" t="e">
        <f ca="1">E00251528917021</f>
        <v>#NAME?</v>
      </c>
      <c r="B27516">
        <v>276</v>
      </c>
      <c r="C27516" t="s">
        <v>122</v>
      </c>
      <c r="D27516" s="1">
        <v>43080</v>
      </c>
      <c r="F27516">
        <v>1</v>
      </c>
      <c r="G27516">
        <v>4619</v>
      </c>
      <c r="H27516" t="s">
        <v>613</v>
      </c>
      <c r="J27516" t="s">
        <v>14</v>
      </c>
      <c r="K27516">
        <v>59</v>
      </c>
      <c r="L27516" t="s">
        <v>15</v>
      </c>
    </row>
    <row r="27517" spans="1:12">
      <c r="A27517" t="e">
        <f ca="1">E00251430399821</f>
        <v>#NAME?</v>
      </c>
      <c r="B27517">
        <v>187</v>
      </c>
      <c r="C27517" t="s">
        <v>420</v>
      </c>
      <c r="D27517" s="1">
        <v>41064</v>
      </c>
      <c r="F27517">
        <v>1</v>
      </c>
      <c r="G27517">
        <v>4019</v>
      </c>
      <c r="H27517" t="s">
        <v>26</v>
      </c>
      <c r="J27517" t="s">
        <v>14</v>
      </c>
      <c r="K27517">
        <v>58</v>
      </c>
      <c r="L27517" t="s">
        <v>15</v>
      </c>
    </row>
    <row r="27518" spans="1:12">
      <c r="A27518" t="e">
        <f ca="1">E00251430399821</f>
        <v>#NAME?</v>
      </c>
      <c r="B27518">
        <v>187</v>
      </c>
      <c r="C27518" t="s">
        <v>420</v>
      </c>
      <c r="D27518" s="1">
        <v>41626</v>
      </c>
      <c r="F27518">
        <v>2</v>
      </c>
      <c r="G27518">
        <v>4019</v>
      </c>
      <c r="H27518" t="s">
        <v>26</v>
      </c>
      <c r="J27518" t="s">
        <v>14</v>
      </c>
      <c r="K27518">
        <v>60</v>
      </c>
      <c r="L27518" t="s">
        <v>15</v>
      </c>
    </row>
    <row r="27519" spans="1:12">
      <c r="A27519" t="e">
        <f ca="1">E00251533639421</f>
        <v>#NAME?</v>
      </c>
      <c r="B27519">
        <v>1886</v>
      </c>
      <c r="C27519" t="s">
        <v>581</v>
      </c>
      <c r="D27519" s="1">
        <v>42219</v>
      </c>
      <c r="F27519">
        <v>1</v>
      </c>
      <c r="G27519">
        <v>8798</v>
      </c>
      <c r="H27519" t="s">
        <v>314</v>
      </c>
      <c r="J27519" t="s">
        <v>14</v>
      </c>
      <c r="K27519">
        <v>49</v>
      </c>
      <c r="L27519" t="s">
        <v>15</v>
      </c>
    </row>
    <row r="27520" spans="1:12">
      <c r="A27520" t="e">
        <f ca="1">E00251439638521</f>
        <v>#NAME?</v>
      </c>
      <c r="B27520">
        <v>167</v>
      </c>
      <c r="C27520" t="s">
        <v>549</v>
      </c>
      <c r="D27520" s="1">
        <v>42713</v>
      </c>
      <c r="F27520">
        <v>1</v>
      </c>
      <c r="G27520">
        <v>93</v>
      </c>
      <c r="H27520" t="s">
        <v>29</v>
      </c>
      <c r="J27520" t="s">
        <v>14</v>
      </c>
      <c r="K27520">
        <v>42</v>
      </c>
      <c r="L27520" t="s">
        <v>15</v>
      </c>
    </row>
    <row r="27521" spans="1:12">
      <c r="A27521" t="e">
        <f ca="1">E00251533165621</f>
        <v>#NAME?</v>
      </c>
      <c r="B27521">
        <v>443</v>
      </c>
      <c r="C27521" t="s">
        <v>582</v>
      </c>
      <c r="D27521" s="1">
        <v>42696</v>
      </c>
      <c r="F27521">
        <v>1</v>
      </c>
      <c r="G27521">
        <v>1739</v>
      </c>
      <c r="H27521" t="s">
        <v>110</v>
      </c>
      <c r="J27521" t="s">
        <v>14</v>
      </c>
      <c r="K27521">
        <v>56</v>
      </c>
      <c r="L27521" t="s">
        <v>15</v>
      </c>
    </row>
    <row r="27522" spans="1:12">
      <c r="A27522" t="e">
        <f ca="1">E00251528917021</f>
        <v>#NAME?</v>
      </c>
      <c r="B27522">
        <v>6046</v>
      </c>
      <c r="C27522" t="s">
        <v>98</v>
      </c>
      <c r="D27522" s="1">
        <v>42511</v>
      </c>
      <c r="F27522">
        <v>1</v>
      </c>
      <c r="G27522">
        <v>5272</v>
      </c>
      <c r="H27522" t="s">
        <v>807</v>
      </c>
      <c r="I27522" t="s">
        <v>56</v>
      </c>
      <c r="J27522" t="s">
        <v>57</v>
      </c>
      <c r="K27522">
        <v>58</v>
      </c>
      <c r="L27522" t="s">
        <v>15</v>
      </c>
    </row>
    <row r="27523" spans="1:12">
      <c r="A27523" t="e">
        <f ca="1">E00251439638521</f>
        <v>#NAME?</v>
      </c>
      <c r="B27523">
        <v>4893</v>
      </c>
      <c r="C27523" t="s">
        <v>426</v>
      </c>
      <c r="D27523" s="1">
        <v>43007</v>
      </c>
      <c r="F27523">
        <v>1</v>
      </c>
      <c r="G27523">
        <v>5258</v>
      </c>
      <c r="H27523" t="s">
        <v>236</v>
      </c>
      <c r="I27523" t="s">
        <v>148</v>
      </c>
      <c r="J27523" t="s">
        <v>57</v>
      </c>
      <c r="K27523">
        <v>43</v>
      </c>
      <c r="L27523" t="s">
        <v>15</v>
      </c>
    </row>
    <row r="27524" spans="1:12">
      <c r="A27524" t="e">
        <f ca="1">E00251533639421</f>
        <v>#NAME?</v>
      </c>
      <c r="B27524">
        <v>1886</v>
      </c>
      <c r="C27524" t="s">
        <v>581</v>
      </c>
      <c r="D27524" s="1">
        <v>42740</v>
      </c>
      <c r="F27524">
        <v>2</v>
      </c>
      <c r="G27524">
        <v>8489</v>
      </c>
      <c r="H27524" t="s">
        <v>327</v>
      </c>
      <c r="J27524" t="s">
        <v>14</v>
      </c>
      <c r="K27524">
        <v>51</v>
      </c>
      <c r="L27524" t="s">
        <v>15</v>
      </c>
    </row>
    <row r="27525" spans="1:12">
      <c r="A27525" t="e">
        <f ca="1">E00251533639421</f>
        <v>#NAME?</v>
      </c>
      <c r="B27525">
        <v>1886</v>
      </c>
      <c r="C27525" t="s">
        <v>581</v>
      </c>
      <c r="D27525" s="1">
        <v>42443</v>
      </c>
      <c r="F27525">
        <v>2</v>
      </c>
      <c r="G27525">
        <v>25000</v>
      </c>
      <c r="H27525" t="s">
        <v>178</v>
      </c>
      <c r="J27525" t="s">
        <v>14</v>
      </c>
      <c r="K27525">
        <v>50</v>
      </c>
      <c r="L27525" t="s">
        <v>15</v>
      </c>
    </row>
    <row r="27526" spans="1:12">
      <c r="A27526" t="e">
        <f ca="1">E00251528917021</f>
        <v>#NAME?</v>
      </c>
      <c r="B27526">
        <v>276</v>
      </c>
      <c r="C27526" t="s">
        <v>122</v>
      </c>
      <c r="D27526" s="1">
        <v>42215</v>
      </c>
      <c r="F27526">
        <v>1</v>
      </c>
      <c r="G27526">
        <v>71940</v>
      </c>
      <c r="H27526" t="s">
        <v>135</v>
      </c>
      <c r="J27526" t="s">
        <v>14</v>
      </c>
      <c r="K27526">
        <v>57</v>
      </c>
      <c r="L27526" t="s">
        <v>15</v>
      </c>
    </row>
    <row r="27527" spans="1:12">
      <c r="A27527" t="e">
        <f ca="1">E00251531471221</f>
        <v>#NAME?</v>
      </c>
      <c r="B27527">
        <v>729</v>
      </c>
      <c r="C27527" t="s">
        <v>68</v>
      </c>
      <c r="D27527" s="1">
        <v>41711</v>
      </c>
      <c r="F27527">
        <v>1</v>
      </c>
      <c r="G27527">
        <v>9597</v>
      </c>
      <c r="H27527" t="s">
        <v>540</v>
      </c>
      <c r="I27527" t="s">
        <v>56</v>
      </c>
      <c r="J27527" t="s">
        <v>57</v>
      </c>
      <c r="K27527">
        <v>58</v>
      </c>
      <c r="L27527" t="s">
        <v>15</v>
      </c>
    </row>
    <row r="27528" spans="1:12">
      <c r="A27528" t="e">
        <f ca="1">E00251531471221</f>
        <v>#NAME?</v>
      </c>
      <c r="B27528">
        <v>1786</v>
      </c>
      <c r="C27528" t="s">
        <v>37</v>
      </c>
      <c r="D27528" s="1">
        <v>41674</v>
      </c>
      <c r="F27528">
        <v>1</v>
      </c>
      <c r="G27528">
        <v>2720</v>
      </c>
      <c r="H27528" t="s">
        <v>65</v>
      </c>
      <c r="J27528" t="s">
        <v>14</v>
      </c>
      <c r="K27528">
        <v>58</v>
      </c>
      <c r="L27528" t="s">
        <v>15</v>
      </c>
    </row>
    <row r="27529" spans="1:12">
      <c r="A27529" t="e">
        <f ca="1">E00251439638521</f>
        <v>#NAME?</v>
      </c>
      <c r="B27529">
        <v>167</v>
      </c>
      <c r="C27529" t="s">
        <v>549</v>
      </c>
      <c r="D27529" s="1">
        <v>41628</v>
      </c>
      <c r="F27529">
        <v>1</v>
      </c>
      <c r="G27529">
        <v>52100</v>
      </c>
      <c r="H27529" t="s">
        <v>516</v>
      </c>
      <c r="J27529" t="s">
        <v>14</v>
      </c>
      <c r="K27529">
        <v>39</v>
      </c>
      <c r="L27529" t="s">
        <v>15</v>
      </c>
    </row>
    <row r="27530" spans="1:12">
      <c r="A27530" t="e">
        <f ca="1">E00251532302721</f>
        <v>#NAME?</v>
      </c>
      <c r="B27530">
        <v>451</v>
      </c>
      <c r="C27530" t="s">
        <v>102</v>
      </c>
      <c r="D27530" s="1">
        <v>42527</v>
      </c>
      <c r="F27530">
        <v>3</v>
      </c>
      <c r="G27530">
        <v>73300</v>
      </c>
      <c r="H27530" t="s">
        <v>86</v>
      </c>
      <c r="J27530" t="s">
        <v>14</v>
      </c>
      <c r="K27530">
        <v>54</v>
      </c>
      <c r="L27530" t="s">
        <v>15</v>
      </c>
    </row>
    <row r="27531" spans="1:12">
      <c r="A27531" t="e">
        <f ca="1">E00251533639421</f>
        <v>#NAME?</v>
      </c>
      <c r="B27531">
        <v>1886</v>
      </c>
      <c r="C27531" t="s">
        <v>581</v>
      </c>
      <c r="D27531" s="1">
        <v>42745</v>
      </c>
      <c r="F27531">
        <v>1</v>
      </c>
      <c r="G27531">
        <v>9198</v>
      </c>
      <c r="H27531" t="s">
        <v>229</v>
      </c>
      <c r="J27531" t="s">
        <v>14</v>
      </c>
      <c r="K27531">
        <v>51</v>
      </c>
      <c r="L27531" t="s">
        <v>15</v>
      </c>
    </row>
    <row r="27532" spans="1:12">
      <c r="A27532" t="e">
        <f ca="1">E00251528917021</f>
        <v>#NAME?</v>
      </c>
      <c r="B27532">
        <v>276</v>
      </c>
      <c r="C27532" t="s">
        <v>122</v>
      </c>
      <c r="D27532" s="1">
        <v>42284</v>
      </c>
      <c r="F27532">
        <v>1</v>
      </c>
      <c r="G27532">
        <v>71940</v>
      </c>
      <c r="H27532" t="s">
        <v>135</v>
      </c>
      <c r="J27532" t="s">
        <v>14</v>
      </c>
      <c r="K27532">
        <v>57</v>
      </c>
      <c r="L27532" t="s">
        <v>15</v>
      </c>
    </row>
    <row r="27533" spans="1:12">
      <c r="A27533" t="e">
        <f ca="1">E00251531471221</f>
        <v>#NAME?</v>
      </c>
      <c r="B27533">
        <v>1786</v>
      </c>
      <c r="C27533" t="s">
        <v>37</v>
      </c>
      <c r="D27533" s="1">
        <v>42163</v>
      </c>
      <c r="F27533">
        <v>3</v>
      </c>
      <c r="G27533">
        <v>2729</v>
      </c>
      <c r="H27533" t="s">
        <v>115</v>
      </c>
      <c r="J27533" t="s">
        <v>14</v>
      </c>
      <c r="K27533">
        <v>59</v>
      </c>
      <c r="L27533" t="s">
        <v>15</v>
      </c>
    </row>
    <row r="27534" spans="1:12">
      <c r="A27534" t="e">
        <f ca="1">E00251439638521</f>
        <v>#NAME?</v>
      </c>
      <c r="B27534">
        <v>167</v>
      </c>
      <c r="C27534" t="s">
        <v>549</v>
      </c>
      <c r="D27534" s="1">
        <v>42451</v>
      </c>
      <c r="F27534">
        <v>2</v>
      </c>
      <c r="G27534">
        <v>37203</v>
      </c>
      <c r="H27534" t="s">
        <v>1201</v>
      </c>
      <c r="J27534" t="s">
        <v>14</v>
      </c>
      <c r="K27534">
        <v>42</v>
      </c>
      <c r="L27534" t="s">
        <v>15</v>
      </c>
    </row>
    <row r="27535" spans="1:12">
      <c r="A27535" t="e">
        <f ca="1">E00251532302721</f>
        <v>#NAME?</v>
      </c>
      <c r="B27535">
        <v>451</v>
      </c>
      <c r="C27535" t="s">
        <v>102</v>
      </c>
      <c r="D27535" s="1">
        <v>42051</v>
      </c>
      <c r="F27535">
        <v>1</v>
      </c>
      <c r="G27535">
        <v>73309</v>
      </c>
      <c r="H27535" t="s">
        <v>924</v>
      </c>
      <c r="J27535" t="s">
        <v>14</v>
      </c>
      <c r="K27535">
        <v>53</v>
      </c>
      <c r="L27535" t="s">
        <v>15</v>
      </c>
    </row>
    <row r="27536" spans="1:12">
      <c r="A27536" t="e">
        <f ca="1">E00251532302721</f>
        <v>#NAME?</v>
      </c>
      <c r="B27536">
        <v>451</v>
      </c>
      <c r="C27536" t="s">
        <v>102</v>
      </c>
      <c r="D27536" s="1">
        <v>42615</v>
      </c>
      <c r="F27536">
        <v>1</v>
      </c>
      <c r="G27536">
        <v>6959</v>
      </c>
      <c r="H27536" t="s">
        <v>1199</v>
      </c>
      <c r="J27536" t="s">
        <v>14</v>
      </c>
      <c r="K27536">
        <v>54</v>
      </c>
      <c r="L27536" t="s">
        <v>15</v>
      </c>
    </row>
    <row r="27537" spans="1:12">
      <c r="A27537" t="e">
        <f ca="1">E00251532302721</f>
        <v>#NAME?</v>
      </c>
      <c r="B27537">
        <v>451</v>
      </c>
      <c r="C27537" t="s">
        <v>102</v>
      </c>
      <c r="D27537" s="1">
        <v>42555</v>
      </c>
      <c r="F27537">
        <v>1</v>
      </c>
      <c r="G27537">
        <v>78652</v>
      </c>
      <c r="H27537" t="s">
        <v>931</v>
      </c>
      <c r="J27537" t="s">
        <v>14</v>
      </c>
      <c r="K27537">
        <v>54</v>
      </c>
      <c r="L27537" t="s">
        <v>22</v>
      </c>
    </row>
    <row r="27538" spans="1:12">
      <c r="A27538" t="e">
        <f ca="1">E00251533165621</f>
        <v>#NAME?</v>
      </c>
      <c r="B27538">
        <v>443</v>
      </c>
      <c r="C27538" t="s">
        <v>582</v>
      </c>
      <c r="D27538" s="1">
        <v>42941</v>
      </c>
      <c r="F27538">
        <v>1</v>
      </c>
      <c r="G27538">
        <v>30781</v>
      </c>
      <c r="H27538" t="s">
        <v>584</v>
      </c>
      <c r="J27538" t="s">
        <v>14</v>
      </c>
      <c r="K27538">
        <v>56</v>
      </c>
      <c r="L27538" t="s">
        <v>15</v>
      </c>
    </row>
    <row r="27539" spans="1:12">
      <c r="A27539" t="e">
        <f ca="1">E00251715558021</f>
        <v>#NAME?</v>
      </c>
      <c r="B27539">
        <v>1329</v>
      </c>
      <c r="C27539" t="s">
        <v>520</v>
      </c>
      <c r="D27539" s="1">
        <v>41414</v>
      </c>
      <c r="F27539">
        <v>1</v>
      </c>
      <c r="G27539">
        <v>38150</v>
      </c>
      <c r="H27539" t="s">
        <v>106</v>
      </c>
      <c r="J27539" t="s">
        <v>14</v>
      </c>
      <c r="K27539">
        <v>39</v>
      </c>
      <c r="L27539" t="s">
        <v>15</v>
      </c>
    </row>
    <row r="27540" spans="1:12">
      <c r="A27540" t="e">
        <f ca="1">E00251432153221</f>
        <v>#NAME?</v>
      </c>
      <c r="B27540">
        <v>489</v>
      </c>
      <c r="C27540" t="s">
        <v>100</v>
      </c>
      <c r="D27540" s="1">
        <v>42181</v>
      </c>
      <c r="F27540">
        <v>1</v>
      </c>
      <c r="G27540">
        <v>3804</v>
      </c>
      <c r="H27540" t="s">
        <v>71</v>
      </c>
      <c r="J27540" t="s">
        <v>14</v>
      </c>
      <c r="K27540">
        <v>45</v>
      </c>
      <c r="L27540" t="s">
        <v>15</v>
      </c>
    </row>
    <row r="27541" spans="1:12">
      <c r="A27541" t="e">
        <f ca="1">E00251432153221</f>
        <v>#NAME?</v>
      </c>
      <c r="B27541">
        <v>489</v>
      </c>
      <c r="C27541" t="s">
        <v>100</v>
      </c>
      <c r="D27541" s="1">
        <v>42241</v>
      </c>
      <c r="F27541">
        <v>2</v>
      </c>
      <c r="G27541">
        <v>7964</v>
      </c>
      <c r="H27541" t="s">
        <v>524</v>
      </c>
      <c r="J27541" t="s">
        <v>14</v>
      </c>
      <c r="K27541">
        <v>45</v>
      </c>
      <c r="L27541" t="s">
        <v>22</v>
      </c>
    </row>
    <row r="27542" spans="1:12">
      <c r="A27542" t="e">
        <f ca="1">E00251532302721</f>
        <v>#NAME?</v>
      </c>
      <c r="B27542">
        <v>451</v>
      </c>
      <c r="C27542" t="s">
        <v>102</v>
      </c>
      <c r="D27542" s="1">
        <v>42184</v>
      </c>
      <c r="F27542">
        <v>1</v>
      </c>
      <c r="G27542">
        <v>6959</v>
      </c>
      <c r="H27542" t="s">
        <v>1199</v>
      </c>
      <c r="J27542" t="s">
        <v>14</v>
      </c>
      <c r="K27542">
        <v>53</v>
      </c>
      <c r="L27542" t="s">
        <v>15</v>
      </c>
    </row>
    <row r="27543" spans="1:12">
      <c r="A27543" t="e">
        <f ca="1">E00251532302721</f>
        <v>#NAME?</v>
      </c>
      <c r="B27543">
        <v>451</v>
      </c>
      <c r="C27543" t="s">
        <v>102</v>
      </c>
      <c r="D27543" s="1">
        <v>42542</v>
      </c>
      <c r="F27543">
        <v>2</v>
      </c>
      <c r="G27543">
        <v>71940</v>
      </c>
      <c r="H27543" t="s">
        <v>135</v>
      </c>
      <c r="J27543" t="s">
        <v>14</v>
      </c>
      <c r="K27543">
        <v>54</v>
      </c>
      <c r="L27543" t="s">
        <v>15</v>
      </c>
    </row>
    <row r="27544" spans="1:12">
      <c r="A27544" t="e">
        <f ca="1">E00251529174621</f>
        <v>#NAME?</v>
      </c>
      <c r="B27544">
        <v>189</v>
      </c>
      <c r="C27544" t="s">
        <v>58</v>
      </c>
      <c r="D27544" s="1">
        <v>42128</v>
      </c>
      <c r="F27544">
        <v>1</v>
      </c>
      <c r="G27544">
        <v>4557</v>
      </c>
      <c r="H27544" t="s">
        <v>1275</v>
      </c>
      <c r="J27544" t="s">
        <v>14</v>
      </c>
      <c r="K27544">
        <v>51</v>
      </c>
      <c r="L27544" t="s">
        <v>15</v>
      </c>
    </row>
    <row r="27545" spans="1:12">
      <c r="A27545" t="e">
        <f ca="1">E00251533165621</f>
        <v>#NAME?</v>
      </c>
      <c r="B27545">
        <v>443</v>
      </c>
      <c r="C27545" t="s">
        <v>582</v>
      </c>
      <c r="D27545" s="1">
        <v>41851</v>
      </c>
      <c r="F27545">
        <v>2</v>
      </c>
      <c r="G27545">
        <v>73390</v>
      </c>
      <c r="H27545" t="s">
        <v>66</v>
      </c>
      <c r="J27545" t="s">
        <v>14</v>
      </c>
      <c r="K27545">
        <v>53</v>
      </c>
      <c r="L27545" t="s">
        <v>15</v>
      </c>
    </row>
    <row r="27546" spans="1:12">
      <c r="A27546" t="e">
        <f ca="1">E00251533165621</f>
        <v>#NAME?</v>
      </c>
      <c r="B27546">
        <v>443</v>
      </c>
      <c r="C27546" t="s">
        <v>582</v>
      </c>
      <c r="D27546" s="1">
        <v>41879</v>
      </c>
      <c r="F27546">
        <v>1</v>
      </c>
      <c r="G27546">
        <v>7242</v>
      </c>
      <c r="H27546" t="s">
        <v>93</v>
      </c>
      <c r="J27546" t="s">
        <v>14</v>
      </c>
      <c r="K27546">
        <v>53</v>
      </c>
      <c r="L27546" t="s">
        <v>15</v>
      </c>
    </row>
    <row r="27547" spans="1:12">
      <c r="A27547" t="e">
        <f ca="1">E00251713751121</f>
        <v>#NAME?</v>
      </c>
      <c r="B27547">
        <v>158</v>
      </c>
      <c r="C27547" t="s">
        <v>586</v>
      </c>
      <c r="D27547" s="1">
        <v>41745</v>
      </c>
      <c r="F27547">
        <v>1</v>
      </c>
      <c r="G27547">
        <v>38910</v>
      </c>
      <c r="H27547" t="s">
        <v>858</v>
      </c>
      <c r="J27547" t="s">
        <v>14</v>
      </c>
      <c r="K27547">
        <v>40</v>
      </c>
      <c r="L27547" t="s">
        <v>15</v>
      </c>
    </row>
    <row r="27548" spans="1:12">
      <c r="A27548" t="e">
        <f ca="1">E00251713751121</f>
        <v>#NAME?</v>
      </c>
      <c r="B27548">
        <v>158</v>
      </c>
      <c r="C27548" t="s">
        <v>586</v>
      </c>
      <c r="D27548" s="1">
        <v>42485</v>
      </c>
      <c r="F27548">
        <v>1</v>
      </c>
      <c r="G27548">
        <v>7222</v>
      </c>
      <c r="H27548" t="s">
        <v>560</v>
      </c>
      <c r="J27548" t="s">
        <v>14</v>
      </c>
      <c r="K27548">
        <v>42</v>
      </c>
      <c r="L27548" t="s">
        <v>15</v>
      </c>
    </row>
    <row r="27549" spans="1:12">
      <c r="A27549" t="e">
        <f ca="1">E00251533061921</f>
        <v>#NAME?</v>
      </c>
      <c r="B27549">
        <v>471</v>
      </c>
      <c r="C27549" t="s">
        <v>654</v>
      </c>
      <c r="D27549" s="1">
        <v>42503</v>
      </c>
      <c r="F27549">
        <v>1</v>
      </c>
      <c r="G27549">
        <v>4019</v>
      </c>
      <c r="H27549" t="s">
        <v>26</v>
      </c>
      <c r="J27549" t="s">
        <v>14</v>
      </c>
      <c r="K27549">
        <v>48</v>
      </c>
      <c r="L27549" t="s">
        <v>15</v>
      </c>
    </row>
    <row r="27550" spans="1:12">
      <c r="A27550" t="e">
        <f ca="1">E00251533061921</f>
        <v>#NAME?</v>
      </c>
      <c r="B27550">
        <v>471</v>
      </c>
      <c r="C27550" t="s">
        <v>654</v>
      </c>
      <c r="D27550" s="1">
        <v>42591</v>
      </c>
      <c r="F27550">
        <v>1</v>
      </c>
      <c r="G27550">
        <v>4019</v>
      </c>
      <c r="H27550" t="s">
        <v>26</v>
      </c>
      <c r="J27550" t="s">
        <v>14</v>
      </c>
      <c r="K27550">
        <v>49</v>
      </c>
      <c r="L27550" t="s">
        <v>15</v>
      </c>
    </row>
    <row r="27551" spans="1:12">
      <c r="A27551" t="e">
        <f ca="1">E00251432176421</f>
        <v>#NAME?</v>
      </c>
      <c r="B27551">
        <v>489</v>
      </c>
      <c r="C27551" t="s">
        <v>100</v>
      </c>
      <c r="D27551" s="1">
        <v>41655</v>
      </c>
      <c r="F27551">
        <v>1</v>
      </c>
      <c r="G27551">
        <v>7242</v>
      </c>
      <c r="H27551" t="s">
        <v>93</v>
      </c>
      <c r="J27551" t="s">
        <v>14</v>
      </c>
      <c r="K27551">
        <v>43</v>
      </c>
      <c r="L27551" t="s">
        <v>15</v>
      </c>
    </row>
    <row r="27552" spans="1:12">
      <c r="A27552" t="e">
        <f ca="1">E00251531961821</f>
        <v>#NAME?</v>
      </c>
      <c r="B27552">
        <v>498</v>
      </c>
      <c r="C27552" t="s">
        <v>591</v>
      </c>
      <c r="D27552" s="1">
        <v>42641</v>
      </c>
      <c r="F27552">
        <v>1</v>
      </c>
      <c r="G27552">
        <v>49390</v>
      </c>
      <c r="H27552" t="s">
        <v>59</v>
      </c>
      <c r="J27552" t="s">
        <v>14</v>
      </c>
      <c r="K27552">
        <v>61</v>
      </c>
      <c r="L27552" t="s">
        <v>15</v>
      </c>
    </row>
    <row r="27553" spans="1:12">
      <c r="A27553" t="e">
        <f ca="1">E00251524992721</f>
        <v>#NAME?</v>
      </c>
      <c r="B27553">
        <v>494</v>
      </c>
      <c r="C27553" t="s">
        <v>63</v>
      </c>
      <c r="D27553" s="1">
        <v>41299</v>
      </c>
      <c r="F27553">
        <v>1</v>
      </c>
      <c r="G27553">
        <v>72670</v>
      </c>
      <c r="H27553" t="s">
        <v>223</v>
      </c>
      <c r="J27553" t="s">
        <v>14</v>
      </c>
      <c r="K27553">
        <v>40</v>
      </c>
      <c r="L27553" t="s">
        <v>15</v>
      </c>
    </row>
    <row r="27554" spans="1:12">
      <c r="A27554" t="e">
        <f ca="1">E00251429350021</f>
        <v>#NAME?</v>
      </c>
      <c r="B27554">
        <v>278</v>
      </c>
      <c r="C27554" t="s">
        <v>222</v>
      </c>
      <c r="D27554" s="1">
        <v>41051</v>
      </c>
      <c r="F27554">
        <v>1</v>
      </c>
      <c r="G27554">
        <v>3004</v>
      </c>
      <c r="H27554" t="s">
        <v>104</v>
      </c>
      <c r="J27554" t="s">
        <v>14</v>
      </c>
      <c r="K27554">
        <v>61</v>
      </c>
      <c r="L27554" t="s">
        <v>15</v>
      </c>
    </row>
    <row r="27555" spans="1:12">
      <c r="A27555" t="e">
        <f ca="1">E00251429350021</f>
        <v>#NAME?</v>
      </c>
      <c r="B27555">
        <v>278</v>
      </c>
      <c r="C27555" t="s">
        <v>222</v>
      </c>
      <c r="D27555" s="1">
        <v>41051</v>
      </c>
      <c r="F27555">
        <v>3</v>
      </c>
      <c r="G27555">
        <v>73390</v>
      </c>
      <c r="H27555" t="s">
        <v>66</v>
      </c>
      <c r="J27555" t="s">
        <v>14</v>
      </c>
      <c r="K27555">
        <v>61</v>
      </c>
      <c r="L27555" t="s">
        <v>15</v>
      </c>
    </row>
    <row r="27556" spans="1:12">
      <c r="A27556" t="e">
        <f ca="1">E00251524992721</f>
        <v>#NAME?</v>
      </c>
      <c r="B27556">
        <v>494</v>
      </c>
      <c r="C27556" t="s">
        <v>63</v>
      </c>
      <c r="D27556" s="1">
        <v>43066</v>
      </c>
      <c r="F27556">
        <v>2</v>
      </c>
      <c r="G27556">
        <v>4019</v>
      </c>
      <c r="H27556" t="s">
        <v>26</v>
      </c>
      <c r="J27556" t="s">
        <v>14</v>
      </c>
      <c r="K27556">
        <v>45</v>
      </c>
      <c r="L27556" t="s">
        <v>15</v>
      </c>
    </row>
    <row r="27557" spans="1:12">
      <c r="A27557" t="e">
        <f ca="1">E00251531500621</f>
        <v>#NAME?</v>
      </c>
      <c r="B27557">
        <v>703</v>
      </c>
      <c r="C27557" t="s">
        <v>305</v>
      </c>
      <c r="D27557" s="1">
        <v>42199</v>
      </c>
      <c r="F27557">
        <v>6</v>
      </c>
      <c r="G27557">
        <v>6261</v>
      </c>
      <c r="H27557" t="s">
        <v>1444</v>
      </c>
      <c r="J27557" t="s">
        <v>14</v>
      </c>
      <c r="K27557">
        <v>51</v>
      </c>
      <c r="L27557" t="s">
        <v>15</v>
      </c>
    </row>
    <row r="27558" spans="1:12">
      <c r="A27558" t="e">
        <f ca="1">E00251531500621</f>
        <v>#NAME?</v>
      </c>
      <c r="B27558">
        <v>703</v>
      </c>
      <c r="C27558" t="s">
        <v>305</v>
      </c>
      <c r="D27558" s="1">
        <v>42783</v>
      </c>
      <c r="F27558">
        <v>6</v>
      </c>
      <c r="G27558">
        <v>6278</v>
      </c>
      <c r="H27558" t="s">
        <v>554</v>
      </c>
      <c r="J27558" t="s">
        <v>14</v>
      </c>
      <c r="K27558">
        <v>53</v>
      </c>
      <c r="L27558" t="s">
        <v>15</v>
      </c>
    </row>
    <row r="27559" spans="1:12">
      <c r="A27559" t="e">
        <f ca="1">E00251524997621</f>
        <v>#NAME?</v>
      </c>
      <c r="B27559">
        <v>1273</v>
      </c>
      <c r="C27559" t="s">
        <v>28</v>
      </c>
      <c r="D27559" s="1">
        <v>42472</v>
      </c>
      <c r="F27559">
        <v>1</v>
      </c>
      <c r="G27559">
        <v>25000</v>
      </c>
      <c r="H27559" t="s">
        <v>178</v>
      </c>
      <c r="J27559" t="s">
        <v>14</v>
      </c>
      <c r="K27559">
        <v>66</v>
      </c>
      <c r="L27559" t="s">
        <v>15</v>
      </c>
    </row>
    <row r="27560" spans="1:12">
      <c r="A27560" t="e">
        <f ca="1">E00251524997621</f>
        <v>#NAME?</v>
      </c>
      <c r="B27560">
        <v>1273</v>
      </c>
      <c r="C27560" t="s">
        <v>28</v>
      </c>
      <c r="D27560" s="1">
        <v>42500</v>
      </c>
      <c r="F27560">
        <v>3</v>
      </c>
      <c r="G27560">
        <v>3051</v>
      </c>
      <c r="H27560" t="s">
        <v>13</v>
      </c>
      <c r="J27560" t="s">
        <v>14</v>
      </c>
      <c r="K27560">
        <v>66</v>
      </c>
      <c r="L27560" t="s">
        <v>15</v>
      </c>
    </row>
    <row r="27561" spans="1:12">
      <c r="A27561" t="e">
        <f t="shared" ref="A27561:A27566" ca="1" si="252">E00251531961821</f>
        <v>#NAME?</v>
      </c>
      <c r="B27561">
        <v>498</v>
      </c>
      <c r="C27561" t="s">
        <v>591</v>
      </c>
      <c r="D27561" s="1">
        <v>41578</v>
      </c>
      <c r="F27561">
        <v>1</v>
      </c>
      <c r="G27561">
        <v>49390</v>
      </c>
      <c r="H27561" t="s">
        <v>59</v>
      </c>
      <c r="J27561" t="s">
        <v>14</v>
      </c>
      <c r="K27561">
        <v>58</v>
      </c>
      <c r="L27561" t="s">
        <v>15</v>
      </c>
    </row>
    <row r="27562" spans="1:12">
      <c r="A27562" t="e">
        <f t="shared" ca="1" si="252"/>
        <v>#NAME?</v>
      </c>
      <c r="B27562">
        <v>498</v>
      </c>
      <c r="C27562" t="s">
        <v>591</v>
      </c>
      <c r="D27562" s="1">
        <v>41669</v>
      </c>
      <c r="F27562">
        <v>1</v>
      </c>
      <c r="G27562">
        <v>49390</v>
      </c>
      <c r="H27562" t="s">
        <v>59</v>
      </c>
      <c r="J27562" t="s">
        <v>14</v>
      </c>
      <c r="K27562">
        <v>59</v>
      </c>
      <c r="L27562" t="s">
        <v>15</v>
      </c>
    </row>
    <row r="27563" spans="1:12">
      <c r="A27563" t="e">
        <f t="shared" ca="1" si="252"/>
        <v>#NAME?</v>
      </c>
      <c r="B27563">
        <v>498</v>
      </c>
      <c r="C27563" t="s">
        <v>591</v>
      </c>
      <c r="D27563" s="1">
        <v>41771</v>
      </c>
      <c r="F27563">
        <v>2</v>
      </c>
      <c r="G27563">
        <v>4019</v>
      </c>
      <c r="H27563" t="s">
        <v>26</v>
      </c>
      <c r="J27563" t="s">
        <v>14</v>
      </c>
      <c r="K27563">
        <v>59</v>
      </c>
      <c r="L27563" t="s">
        <v>15</v>
      </c>
    </row>
    <row r="27564" spans="1:12">
      <c r="A27564" t="e">
        <f t="shared" ca="1" si="252"/>
        <v>#NAME?</v>
      </c>
      <c r="B27564">
        <v>498</v>
      </c>
      <c r="C27564" t="s">
        <v>591</v>
      </c>
      <c r="D27564" s="1">
        <v>41957</v>
      </c>
      <c r="F27564">
        <v>2</v>
      </c>
      <c r="G27564">
        <v>4019</v>
      </c>
      <c r="H27564" t="s">
        <v>26</v>
      </c>
      <c r="J27564" t="s">
        <v>14</v>
      </c>
      <c r="K27564">
        <v>60</v>
      </c>
      <c r="L27564" t="s">
        <v>15</v>
      </c>
    </row>
    <row r="27565" spans="1:12">
      <c r="A27565" t="e">
        <f t="shared" ca="1" si="252"/>
        <v>#NAME?</v>
      </c>
      <c r="B27565">
        <v>498</v>
      </c>
      <c r="C27565" t="s">
        <v>591</v>
      </c>
      <c r="D27565" s="1">
        <v>42040</v>
      </c>
      <c r="F27565">
        <v>2</v>
      </c>
      <c r="G27565">
        <v>78449</v>
      </c>
      <c r="H27565" t="s">
        <v>277</v>
      </c>
      <c r="J27565" t="s">
        <v>14</v>
      </c>
      <c r="K27565">
        <v>60</v>
      </c>
      <c r="L27565" t="s">
        <v>22</v>
      </c>
    </row>
    <row r="27566" spans="1:12">
      <c r="A27566" t="e">
        <f t="shared" ca="1" si="252"/>
        <v>#NAME?</v>
      </c>
      <c r="B27566">
        <v>498</v>
      </c>
      <c r="C27566" t="s">
        <v>591</v>
      </c>
      <c r="D27566" s="1">
        <v>42052</v>
      </c>
      <c r="F27566">
        <v>2</v>
      </c>
      <c r="G27566">
        <v>49390</v>
      </c>
      <c r="H27566" t="s">
        <v>59</v>
      </c>
      <c r="J27566" t="s">
        <v>14</v>
      </c>
      <c r="K27566">
        <v>60</v>
      </c>
      <c r="L27566" t="s">
        <v>15</v>
      </c>
    </row>
    <row r="27567" spans="1:12">
      <c r="A27567" t="e">
        <f ca="1">E00251424801221</f>
        <v>#NAME?</v>
      </c>
      <c r="B27567">
        <v>108</v>
      </c>
      <c r="C27567" t="s">
        <v>481</v>
      </c>
      <c r="D27567" s="1">
        <v>41120</v>
      </c>
      <c r="F27567">
        <v>1</v>
      </c>
      <c r="G27567">
        <v>7862</v>
      </c>
      <c r="H27567" t="s">
        <v>27</v>
      </c>
      <c r="J27567" t="s">
        <v>14</v>
      </c>
      <c r="K27567">
        <v>48</v>
      </c>
      <c r="L27567" t="s">
        <v>22</v>
      </c>
    </row>
    <row r="27568" spans="1:12">
      <c r="A27568" t="e">
        <f ca="1">E00251424801221</f>
        <v>#NAME?</v>
      </c>
      <c r="B27568">
        <v>108</v>
      </c>
      <c r="C27568" t="s">
        <v>481</v>
      </c>
      <c r="D27568" s="1">
        <v>42787</v>
      </c>
      <c r="F27568">
        <v>1</v>
      </c>
      <c r="G27568">
        <v>7242</v>
      </c>
      <c r="H27568" t="s">
        <v>93</v>
      </c>
      <c r="J27568" t="s">
        <v>14</v>
      </c>
      <c r="K27568">
        <v>53</v>
      </c>
      <c r="L27568" t="s">
        <v>15</v>
      </c>
    </row>
    <row r="27569" spans="1:12">
      <c r="A27569" t="e">
        <f ca="1">E00251418164121</f>
        <v>#NAME?</v>
      </c>
      <c r="B27569">
        <v>1929</v>
      </c>
      <c r="C27569" t="s">
        <v>195</v>
      </c>
      <c r="D27569" s="1">
        <v>42453</v>
      </c>
      <c r="F27569">
        <v>4</v>
      </c>
      <c r="G27569">
        <v>27800</v>
      </c>
      <c r="H27569" t="s">
        <v>145</v>
      </c>
      <c r="J27569" t="s">
        <v>14</v>
      </c>
      <c r="K27569">
        <v>66</v>
      </c>
      <c r="L27569" t="s">
        <v>15</v>
      </c>
    </row>
    <row r="27570" spans="1:12">
      <c r="A27570" t="e">
        <f ca="1">E00251418164121</f>
        <v>#NAME?</v>
      </c>
      <c r="B27570">
        <v>1929</v>
      </c>
      <c r="C27570" t="s">
        <v>195</v>
      </c>
      <c r="D27570" s="1">
        <v>42723</v>
      </c>
      <c r="F27570">
        <v>5</v>
      </c>
      <c r="G27570">
        <v>69010</v>
      </c>
      <c r="H27570" t="s">
        <v>294</v>
      </c>
      <c r="J27570" t="s">
        <v>14</v>
      </c>
      <c r="K27570">
        <v>67</v>
      </c>
      <c r="L27570" t="s">
        <v>15</v>
      </c>
    </row>
    <row r="27571" spans="1:12">
      <c r="A27571" t="e">
        <f ca="1">E00251418164121</f>
        <v>#NAME?</v>
      </c>
      <c r="B27571">
        <v>1929</v>
      </c>
      <c r="C27571" t="s">
        <v>195</v>
      </c>
      <c r="D27571" s="1">
        <v>43012</v>
      </c>
      <c r="F27571">
        <v>1</v>
      </c>
      <c r="G27571">
        <v>6929</v>
      </c>
      <c r="H27571" t="s">
        <v>36</v>
      </c>
      <c r="J27571" t="s">
        <v>14</v>
      </c>
      <c r="K27571">
        <v>68</v>
      </c>
      <c r="L27571" t="s">
        <v>15</v>
      </c>
    </row>
    <row r="27572" spans="1:12">
      <c r="A27572" t="e">
        <f ca="1">E00251518887521</f>
        <v>#NAME?</v>
      </c>
      <c r="B27572">
        <v>291</v>
      </c>
      <c r="C27572" t="s">
        <v>160</v>
      </c>
      <c r="D27572" s="1">
        <v>42198</v>
      </c>
      <c r="F27572">
        <v>1</v>
      </c>
      <c r="G27572">
        <v>70401</v>
      </c>
      <c r="H27572" t="s">
        <v>485</v>
      </c>
      <c r="J27572" t="s">
        <v>14</v>
      </c>
      <c r="K27572">
        <v>55</v>
      </c>
      <c r="L27572" t="s">
        <v>15</v>
      </c>
    </row>
    <row r="27573" spans="1:12">
      <c r="A27573" t="e">
        <f ca="1">E00251537619421</f>
        <v>#NAME?</v>
      </c>
      <c r="B27573">
        <v>703</v>
      </c>
      <c r="C27573" t="s">
        <v>305</v>
      </c>
      <c r="D27573" s="1">
        <v>42984</v>
      </c>
      <c r="F27573">
        <v>4</v>
      </c>
      <c r="G27573">
        <v>3051</v>
      </c>
      <c r="H27573" t="s">
        <v>13</v>
      </c>
      <c r="J27573" t="s">
        <v>14</v>
      </c>
      <c r="K27573">
        <v>53</v>
      </c>
      <c r="L27573" t="s">
        <v>15</v>
      </c>
    </row>
    <row r="27574" spans="1:12">
      <c r="A27574" t="e">
        <f ca="1">E00251424801221</f>
        <v>#NAME?</v>
      </c>
      <c r="B27574">
        <v>108</v>
      </c>
      <c r="C27574" t="s">
        <v>481</v>
      </c>
      <c r="D27574" s="1">
        <v>41900</v>
      </c>
      <c r="F27574">
        <v>1</v>
      </c>
      <c r="G27574">
        <v>38830</v>
      </c>
      <c r="H27574" t="s">
        <v>847</v>
      </c>
      <c r="J27574" t="s">
        <v>14</v>
      </c>
      <c r="K27574">
        <v>50</v>
      </c>
      <c r="L27574" t="s">
        <v>15</v>
      </c>
    </row>
    <row r="27575" spans="1:12">
      <c r="A27575" t="e">
        <f ca="1">E00251424801221</f>
        <v>#NAME?</v>
      </c>
      <c r="B27575">
        <v>108</v>
      </c>
      <c r="C27575" t="s">
        <v>481</v>
      </c>
      <c r="D27575" s="1">
        <v>42297</v>
      </c>
      <c r="F27575">
        <v>2</v>
      </c>
      <c r="G27575">
        <v>7242</v>
      </c>
      <c r="H27575" t="s">
        <v>93</v>
      </c>
      <c r="J27575" t="s">
        <v>14</v>
      </c>
      <c r="K27575">
        <v>51</v>
      </c>
      <c r="L27575" t="s">
        <v>15</v>
      </c>
    </row>
    <row r="27576" spans="1:12">
      <c r="A27576" t="e">
        <f ca="1">E00251417971821</f>
        <v>#NAME?</v>
      </c>
      <c r="B27576">
        <v>3527</v>
      </c>
      <c r="C27576" t="s">
        <v>598</v>
      </c>
      <c r="D27576" s="1">
        <v>42401</v>
      </c>
      <c r="F27576">
        <v>1</v>
      </c>
      <c r="G27576">
        <v>465</v>
      </c>
      <c r="H27576" t="s">
        <v>723</v>
      </c>
      <c r="J27576" t="s">
        <v>14</v>
      </c>
      <c r="K27576">
        <v>58</v>
      </c>
      <c r="L27576" t="s">
        <v>15</v>
      </c>
    </row>
    <row r="27577" spans="1:12">
      <c r="A27577" t="e">
        <f ca="1">E00251417971821</f>
        <v>#NAME?</v>
      </c>
      <c r="B27577">
        <v>3527</v>
      </c>
      <c r="C27577" t="s">
        <v>598</v>
      </c>
      <c r="D27577" s="1">
        <v>42961</v>
      </c>
      <c r="F27577">
        <v>6</v>
      </c>
      <c r="G27577">
        <v>5641</v>
      </c>
      <c r="H27577" t="s">
        <v>1040</v>
      </c>
      <c r="J27577" t="s">
        <v>14</v>
      </c>
      <c r="K27577">
        <v>59</v>
      </c>
      <c r="L27577" t="s">
        <v>15</v>
      </c>
    </row>
    <row r="27578" spans="1:12">
      <c r="A27578" t="e">
        <f ca="1">E00251418164121</f>
        <v>#NAME?</v>
      </c>
      <c r="B27578">
        <v>1929</v>
      </c>
      <c r="C27578" t="s">
        <v>195</v>
      </c>
      <c r="D27578" s="1">
        <v>41715</v>
      </c>
      <c r="F27578">
        <v>2</v>
      </c>
      <c r="G27578">
        <v>46619</v>
      </c>
      <c r="H27578" t="s">
        <v>182</v>
      </c>
      <c r="J27578" t="s">
        <v>14</v>
      </c>
      <c r="K27578">
        <v>64</v>
      </c>
      <c r="L27578" t="s">
        <v>15</v>
      </c>
    </row>
    <row r="27579" spans="1:12">
      <c r="A27579" t="e">
        <f ca="1">E00251418164121</f>
        <v>#NAME?</v>
      </c>
      <c r="B27579">
        <v>1929</v>
      </c>
      <c r="C27579" t="s">
        <v>195</v>
      </c>
      <c r="D27579" s="1">
        <v>42066</v>
      </c>
      <c r="F27579">
        <v>5</v>
      </c>
      <c r="G27579">
        <v>46619</v>
      </c>
      <c r="H27579" t="s">
        <v>182</v>
      </c>
      <c r="J27579" t="s">
        <v>14</v>
      </c>
      <c r="K27579">
        <v>65</v>
      </c>
      <c r="L27579" t="s">
        <v>15</v>
      </c>
    </row>
    <row r="27580" spans="1:12">
      <c r="A27580" t="e">
        <f ca="1">E00251418164121</f>
        <v>#NAME?</v>
      </c>
      <c r="B27580">
        <v>1929</v>
      </c>
      <c r="C27580" t="s">
        <v>195</v>
      </c>
      <c r="D27580" s="1">
        <v>42165</v>
      </c>
      <c r="F27580">
        <v>3</v>
      </c>
      <c r="G27580">
        <v>8798</v>
      </c>
      <c r="H27580" t="s">
        <v>314</v>
      </c>
      <c r="J27580" t="s">
        <v>14</v>
      </c>
      <c r="K27580">
        <v>65</v>
      </c>
      <c r="L27580" t="s">
        <v>15</v>
      </c>
    </row>
    <row r="27581" spans="1:12">
      <c r="A27581" t="e">
        <f ca="1">E00251513365321</f>
        <v>#NAME?</v>
      </c>
      <c r="B27581">
        <v>193</v>
      </c>
      <c r="C27581" t="s">
        <v>247</v>
      </c>
      <c r="D27581" s="1">
        <v>41453</v>
      </c>
      <c r="F27581">
        <v>1</v>
      </c>
      <c r="G27581">
        <v>62212</v>
      </c>
      <c r="H27581" t="s">
        <v>1097</v>
      </c>
      <c r="J27581" t="s">
        <v>14</v>
      </c>
      <c r="K27581">
        <v>39</v>
      </c>
      <c r="L27581" t="s">
        <v>15</v>
      </c>
    </row>
    <row r="27582" spans="1:12">
      <c r="A27582" t="e">
        <f ca="1">E00251513365321</f>
        <v>#NAME?</v>
      </c>
      <c r="B27582">
        <v>193</v>
      </c>
      <c r="C27582" t="s">
        <v>247</v>
      </c>
      <c r="D27582" s="1">
        <v>41870</v>
      </c>
      <c r="F27582">
        <v>1</v>
      </c>
      <c r="G27582">
        <v>6102</v>
      </c>
      <c r="H27582" t="s">
        <v>1064</v>
      </c>
      <c r="J27582" t="s">
        <v>14</v>
      </c>
      <c r="K27582">
        <v>40</v>
      </c>
      <c r="L27582" t="s">
        <v>15</v>
      </c>
    </row>
    <row r="27583" spans="1:12">
      <c r="A27583" t="e">
        <f ca="1">E00251513365321</f>
        <v>#NAME?</v>
      </c>
      <c r="B27583">
        <v>718</v>
      </c>
      <c r="C27583" t="s">
        <v>32</v>
      </c>
      <c r="D27583" s="1">
        <v>42758</v>
      </c>
      <c r="E27583">
        <v>2</v>
      </c>
      <c r="F27583">
        <v>1</v>
      </c>
      <c r="G27583">
        <v>6173</v>
      </c>
      <c r="H27583" t="s">
        <v>1619</v>
      </c>
      <c r="J27583" t="s">
        <v>34</v>
      </c>
      <c r="K27583">
        <v>42</v>
      </c>
      <c r="L27583" t="s">
        <v>15</v>
      </c>
    </row>
    <row r="27584" spans="1:12">
      <c r="A27584" t="e">
        <f ca="1">E00251418164121</f>
        <v>#NAME?</v>
      </c>
      <c r="B27584">
        <v>1929</v>
      </c>
      <c r="C27584" t="s">
        <v>195</v>
      </c>
      <c r="D27584" s="1">
        <v>40945</v>
      </c>
      <c r="F27584">
        <v>1</v>
      </c>
      <c r="G27584">
        <v>4659</v>
      </c>
      <c r="H27584" t="s">
        <v>47</v>
      </c>
      <c r="J27584" t="s">
        <v>14</v>
      </c>
      <c r="K27584">
        <v>62</v>
      </c>
      <c r="L27584" t="s">
        <v>15</v>
      </c>
    </row>
    <row r="27585" spans="1:12">
      <c r="A27585" t="e">
        <f ca="1">E00251616967721</f>
        <v>#NAME?</v>
      </c>
      <c r="B27585">
        <v>701</v>
      </c>
      <c r="C27585" t="s">
        <v>72</v>
      </c>
      <c r="D27585" s="1">
        <v>42706</v>
      </c>
      <c r="F27585">
        <v>2</v>
      </c>
      <c r="G27585">
        <v>4556</v>
      </c>
      <c r="H27585" t="s">
        <v>121</v>
      </c>
      <c r="J27585" t="s">
        <v>14</v>
      </c>
      <c r="K27585">
        <v>47</v>
      </c>
      <c r="L27585" t="s">
        <v>15</v>
      </c>
    </row>
    <row r="27586" spans="1:12">
      <c r="A27586" t="e">
        <f ca="1">E00251616967721</f>
        <v>#NAME?</v>
      </c>
      <c r="B27586">
        <v>701</v>
      </c>
      <c r="C27586" t="s">
        <v>72</v>
      </c>
      <c r="D27586" s="1">
        <v>42769</v>
      </c>
      <c r="F27586">
        <v>4</v>
      </c>
      <c r="G27586">
        <v>70400</v>
      </c>
      <c r="H27586" t="s">
        <v>536</v>
      </c>
      <c r="J27586" t="s">
        <v>14</v>
      </c>
      <c r="K27586">
        <v>47</v>
      </c>
      <c r="L27586" t="s">
        <v>15</v>
      </c>
    </row>
    <row r="27587" spans="1:12">
      <c r="A27587" t="e">
        <f ca="1">E00251418164121</f>
        <v>#NAME?</v>
      </c>
      <c r="B27587">
        <v>1929</v>
      </c>
      <c r="C27587" t="s">
        <v>195</v>
      </c>
      <c r="D27587" s="1">
        <v>42746</v>
      </c>
      <c r="F27587">
        <v>3</v>
      </c>
      <c r="G27587">
        <v>1739</v>
      </c>
      <c r="H27587" t="s">
        <v>110</v>
      </c>
      <c r="J27587" t="s">
        <v>14</v>
      </c>
      <c r="K27587">
        <v>67</v>
      </c>
      <c r="L27587" t="s">
        <v>15</v>
      </c>
    </row>
    <row r="27588" spans="1:12">
      <c r="A27588" t="e">
        <f ca="1">E00251418164121</f>
        <v>#NAME?</v>
      </c>
      <c r="B27588">
        <v>763</v>
      </c>
      <c r="C27588" t="s">
        <v>194</v>
      </c>
      <c r="D27588" s="1">
        <v>41723</v>
      </c>
      <c r="F27588">
        <v>1</v>
      </c>
      <c r="G27588">
        <v>7802</v>
      </c>
      <c r="H27588" t="s">
        <v>332</v>
      </c>
      <c r="I27588" t="s">
        <v>56</v>
      </c>
      <c r="J27588" t="s">
        <v>57</v>
      </c>
      <c r="K27588">
        <v>64</v>
      </c>
      <c r="L27588" t="s">
        <v>22</v>
      </c>
    </row>
    <row r="27589" spans="1:12">
      <c r="A27589" t="e">
        <f ca="1">E00251418164121</f>
        <v>#NAME?</v>
      </c>
      <c r="B27589">
        <v>1929</v>
      </c>
      <c r="C27589" t="s">
        <v>195</v>
      </c>
      <c r="D27589" s="1">
        <v>42793</v>
      </c>
      <c r="F27589">
        <v>2</v>
      </c>
      <c r="G27589">
        <v>1739</v>
      </c>
      <c r="H27589" t="s">
        <v>110</v>
      </c>
      <c r="J27589" t="s">
        <v>14</v>
      </c>
      <c r="K27589">
        <v>67</v>
      </c>
      <c r="L27589" t="s">
        <v>15</v>
      </c>
    </row>
    <row r="27590" spans="1:12">
      <c r="A27590" t="e">
        <f ca="1">E00251711670221</f>
        <v>#NAME?</v>
      </c>
      <c r="B27590">
        <v>11</v>
      </c>
      <c r="C27590" t="s">
        <v>245</v>
      </c>
      <c r="D27590" s="1">
        <v>41548</v>
      </c>
      <c r="F27590">
        <v>1</v>
      </c>
      <c r="G27590">
        <v>72709</v>
      </c>
      <c r="H27590" t="s">
        <v>150</v>
      </c>
      <c r="J27590" t="s">
        <v>14</v>
      </c>
      <c r="K27590">
        <v>49</v>
      </c>
      <c r="L27590" t="s">
        <v>15</v>
      </c>
    </row>
    <row r="27591" spans="1:12">
      <c r="A27591" t="e">
        <f ca="1">E00251711670221</f>
        <v>#NAME?</v>
      </c>
      <c r="B27591">
        <v>11</v>
      </c>
      <c r="C27591" t="s">
        <v>245</v>
      </c>
      <c r="D27591" s="1">
        <v>42055</v>
      </c>
      <c r="F27591">
        <v>1</v>
      </c>
      <c r="G27591">
        <v>71940</v>
      </c>
      <c r="H27591" t="s">
        <v>135</v>
      </c>
      <c r="J27591" t="s">
        <v>14</v>
      </c>
      <c r="K27591">
        <v>50</v>
      </c>
      <c r="L27591" t="s">
        <v>15</v>
      </c>
    </row>
    <row r="27592" spans="1:12">
      <c r="A27592" t="e">
        <f ca="1">E00251532063821</f>
        <v>#NAME?</v>
      </c>
      <c r="B27592">
        <v>490</v>
      </c>
      <c r="C27592" t="s">
        <v>158</v>
      </c>
      <c r="D27592" s="1">
        <v>42949</v>
      </c>
      <c r="F27592">
        <v>3</v>
      </c>
      <c r="G27592">
        <v>3051</v>
      </c>
      <c r="H27592" t="s">
        <v>13</v>
      </c>
      <c r="J27592" t="s">
        <v>14</v>
      </c>
      <c r="K27592">
        <v>56</v>
      </c>
      <c r="L27592" t="s">
        <v>15</v>
      </c>
    </row>
    <row r="27593" spans="1:12">
      <c r="A27593" t="e">
        <f ca="1">E00251532303421</f>
        <v>#NAME?</v>
      </c>
      <c r="B27593">
        <v>452</v>
      </c>
      <c r="C27593" t="s">
        <v>592</v>
      </c>
      <c r="D27593" s="1">
        <v>41310</v>
      </c>
      <c r="F27593">
        <v>1</v>
      </c>
      <c r="G27593">
        <v>52340</v>
      </c>
      <c r="H27593" t="s">
        <v>593</v>
      </c>
      <c r="J27593" t="s">
        <v>14</v>
      </c>
      <c r="K27593">
        <v>48</v>
      </c>
      <c r="L27593" t="s">
        <v>15</v>
      </c>
    </row>
    <row r="27594" spans="1:12">
      <c r="A27594" t="e">
        <f ca="1">E00251418164121</f>
        <v>#NAME?</v>
      </c>
      <c r="B27594">
        <v>1929</v>
      </c>
      <c r="C27594" t="s">
        <v>195</v>
      </c>
      <c r="D27594" s="1">
        <v>41337</v>
      </c>
      <c r="F27594">
        <v>3</v>
      </c>
      <c r="G27594">
        <v>4019</v>
      </c>
      <c r="H27594" t="s">
        <v>26</v>
      </c>
      <c r="J27594" t="s">
        <v>14</v>
      </c>
      <c r="K27594">
        <v>63</v>
      </c>
      <c r="L27594" t="s">
        <v>15</v>
      </c>
    </row>
    <row r="27595" spans="1:12">
      <c r="A27595" t="e">
        <f ca="1">E00251418164121</f>
        <v>#NAME?</v>
      </c>
      <c r="B27595">
        <v>1929</v>
      </c>
      <c r="C27595" t="s">
        <v>195</v>
      </c>
      <c r="D27595" s="1">
        <v>42314</v>
      </c>
      <c r="F27595">
        <v>4</v>
      </c>
      <c r="G27595">
        <v>2724</v>
      </c>
      <c r="H27595" t="s">
        <v>73</v>
      </c>
      <c r="J27595" t="s">
        <v>14</v>
      </c>
      <c r="K27595">
        <v>66</v>
      </c>
      <c r="L27595" t="s">
        <v>15</v>
      </c>
    </row>
    <row r="27596" spans="1:12">
      <c r="A27596" t="e">
        <f ca="1">E00251418164121</f>
        <v>#NAME?</v>
      </c>
      <c r="B27596">
        <v>1929</v>
      </c>
      <c r="C27596" t="s">
        <v>195</v>
      </c>
      <c r="D27596" s="1">
        <v>41337</v>
      </c>
      <c r="F27596">
        <v>2</v>
      </c>
      <c r="G27596">
        <v>3679</v>
      </c>
      <c r="H27596" t="s">
        <v>260</v>
      </c>
      <c r="J27596" t="s">
        <v>14</v>
      </c>
      <c r="K27596">
        <v>63</v>
      </c>
      <c r="L27596" t="s">
        <v>15</v>
      </c>
    </row>
    <row r="27597" spans="1:12">
      <c r="A27597" t="e">
        <f ca="1">E00251513365321</f>
        <v>#NAME?</v>
      </c>
      <c r="B27597">
        <v>193</v>
      </c>
      <c r="C27597" t="s">
        <v>247</v>
      </c>
      <c r="D27597" s="1">
        <v>41976</v>
      </c>
      <c r="F27597">
        <v>2</v>
      </c>
      <c r="G27597">
        <v>6299</v>
      </c>
      <c r="H27597" t="s">
        <v>488</v>
      </c>
      <c r="J27597" t="s">
        <v>14</v>
      </c>
      <c r="K27597">
        <v>40</v>
      </c>
      <c r="L27597" t="s">
        <v>15</v>
      </c>
    </row>
    <row r="27598" spans="1:12">
      <c r="A27598" t="e">
        <f ca="1">E00251513365321</f>
        <v>#NAME?</v>
      </c>
      <c r="B27598">
        <v>193</v>
      </c>
      <c r="C27598" t="s">
        <v>247</v>
      </c>
      <c r="D27598" s="1">
        <v>41869</v>
      </c>
      <c r="F27598">
        <v>1</v>
      </c>
      <c r="G27598">
        <v>6102</v>
      </c>
      <c r="H27598" t="s">
        <v>1064</v>
      </c>
      <c r="J27598" t="s">
        <v>14</v>
      </c>
      <c r="K27598">
        <v>40</v>
      </c>
      <c r="L27598" t="s">
        <v>15</v>
      </c>
    </row>
    <row r="27599" spans="1:12">
      <c r="A27599" t="e">
        <f ca="1">E00251531371621</f>
        <v>#NAME?</v>
      </c>
      <c r="B27599">
        <v>116</v>
      </c>
      <c r="C27599" t="s">
        <v>600</v>
      </c>
      <c r="D27599" s="1">
        <v>42431</v>
      </c>
      <c r="F27599">
        <v>2</v>
      </c>
      <c r="G27599">
        <v>4019</v>
      </c>
      <c r="H27599" t="s">
        <v>26</v>
      </c>
      <c r="J27599" t="s">
        <v>14</v>
      </c>
      <c r="K27599">
        <v>62</v>
      </c>
      <c r="L27599" t="s">
        <v>15</v>
      </c>
    </row>
    <row r="27600" spans="1:12">
      <c r="A27600" t="e">
        <f ca="1">E00251531371621</f>
        <v>#NAME?</v>
      </c>
      <c r="B27600">
        <v>116</v>
      </c>
      <c r="C27600" t="s">
        <v>600</v>
      </c>
      <c r="D27600" s="1">
        <v>42632</v>
      </c>
      <c r="F27600">
        <v>3</v>
      </c>
      <c r="G27600">
        <v>25000</v>
      </c>
      <c r="H27600" t="s">
        <v>178</v>
      </c>
      <c r="J27600" t="s">
        <v>14</v>
      </c>
      <c r="K27600">
        <v>63</v>
      </c>
      <c r="L27600" t="s">
        <v>15</v>
      </c>
    </row>
    <row r="27601" spans="1:12">
      <c r="A27601" t="e">
        <f ca="1">E00251418164121</f>
        <v>#NAME?</v>
      </c>
      <c r="B27601">
        <v>1929</v>
      </c>
      <c r="C27601" t="s">
        <v>195</v>
      </c>
      <c r="D27601" s="1">
        <v>42538</v>
      </c>
      <c r="F27601">
        <v>6</v>
      </c>
      <c r="G27601">
        <v>6929</v>
      </c>
      <c r="H27601" t="s">
        <v>36</v>
      </c>
      <c r="J27601" t="s">
        <v>14</v>
      </c>
      <c r="K27601">
        <v>66</v>
      </c>
      <c r="L27601" t="s">
        <v>15</v>
      </c>
    </row>
    <row r="27602" spans="1:12">
      <c r="A27602" t="e">
        <f ca="1">E00251531371621</f>
        <v>#NAME?</v>
      </c>
      <c r="B27602">
        <v>701</v>
      </c>
      <c r="C27602" t="s">
        <v>72</v>
      </c>
      <c r="D27602" s="1">
        <v>41978</v>
      </c>
      <c r="F27602">
        <v>6</v>
      </c>
      <c r="G27602">
        <v>25000</v>
      </c>
      <c r="H27602" t="s">
        <v>178</v>
      </c>
      <c r="J27602" t="s">
        <v>14</v>
      </c>
      <c r="K27602">
        <v>61</v>
      </c>
      <c r="L27602" t="s">
        <v>15</v>
      </c>
    </row>
    <row r="27603" spans="1:12">
      <c r="A27603" t="e">
        <f ca="1">E00251531371621</f>
        <v>#NAME?</v>
      </c>
      <c r="B27603">
        <v>1028</v>
      </c>
      <c r="C27603" t="s">
        <v>127</v>
      </c>
      <c r="D27603" s="1">
        <v>42621</v>
      </c>
      <c r="F27603">
        <v>1</v>
      </c>
      <c r="G27603">
        <v>41091</v>
      </c>
      <c r="H27603" t="s">
        <v>975</v>
      </c>
      <c r="I27603" t="s">
        <v>127</v>
      </c>
      <c r="J27603" t="s">
        <v>57</v>
      </c>
      <c r="K27603">
        <v>63</v>
      </c>
      <c r="L27603" t="s">
        <v>15</v>
      </c>
    </row>
    <row r="27604" spans="1:12">
      <c r="A27604" t="e">
        <f ca="1">E00251532063821</f>
        <v>#NAME?</v>
      </c>
      <c r="B27604">
        <v>490</v>
      </c>
      <c r="C27604" t="s">
        <v>158</v>
      </c>
      <c r="D27604" s="1">
        <v>42339</v>
      </c>
      <c r="F27604">
        <v>1</v>
      </c>
      <c r="G27604">
        <v>2729</v>
      </c>
      <c r="H27604" t="s">
        <v>115</v>
      </c>
      <c r="J27604" t="s">
        <v>14</v>
      </c>
      <c r="K27604">
        <v>54</v>
      </c>
      <c r="L27604" t="s">
        <v>15</v>
      </c>
    </row>
    <row r="27605" spans="1:12">
      <c r="A27605" t="e">
        <f ca="1">E00251532303421</f>
        <v>#NAME?</v>
      </c>
      <c r="B27605">
        <v>452</v>
      </c>
      <c r="C27605" t="s">
        <v>592</v>
      </c>
      <c r="D27605" s="1">
        <v>42878</v>
      </c>
      <c r="F27605">
        <v>1</v>
      </c>
      <c r="G27605">
        <v>5206</v>
      </c>
      <c r="H27605" t="s">
        <v>265</v>
      </c>
      <c r="J27605" t="s">
        <v>14</v>
      </c>
      <c r="K27605">
        <v>52</v>
      </c>
      <c r="L27605" t="s">
        <v>15</v>
      </c>
    </row>
    <row r="27606" spans="1:12">
      <c r="A27606" t="e">
        <f ca="1">E00251418164121</f>
        <v>#NAME?</v>
      </c>
      <c r="B27606">
        <v>1929</v>
      </c>
      <c r="C27606" t="s">
        <v>195</v>
      </c>
      <c r="D27606" s="1">
        <v>43074</v>
      </c>
      <c r="F27606">
        <v>3</v>
      </c>
      <c r="G27606">
        <v>2729</v>
      </c>
      <c r="H27606" t="s">
        <v>115</v>
      </c>
      <c r="J27606" t="s">
        <v>14</v>
      </c>
      <c r="K27606">
        <v>68</v>
      </c>
      <c r="L27606" t="s">
        <v>15</v>
      </c>
    </row>
    <row r="27607" spans="1:12">
      <c r="A27607" t="e">
        <f ca="1">E00251532303421</f>
        <v>#NAME?</v>
      </c>
      <c r="B27607">
        <v>452</v>
      </c>
      <c r="C27607" t="s">
        <v>592</v>
      </c>
      <c r="D27607" s="1">
        <v>41254</v>
      </c>
      <c r="F27607">
        <v>1</v>
      </c>
      <c r="G27607">
        <v>52340</v>
      </c>
      <c r="H27607" t="s">
        <v>593</v>
      </c>
      <c r="J27607" t="s">
        <v>14</v>
      </c>
      <c r="K27607">
        <v>48</v>
      </c>
      <c r="L27607" t="s">
        <v>15</v>
      </c>
    </row>
    <row r="27608" spans="1:12">
      <c r="A27608" t="e">
        <f ca="1">E00251532063821</f>
        <v>#NAME?</v>
      </c>
      <c r="B27608">
        <v>490</v>
      </c>
      <c r="C27608" t="s">
        <v>158</v>
      </c>
      <c r="D27608" s="1">
        <v>42881</v>
      </c>
      <c r="F27608">
        <v>1</v>
      </c>
      <c r="G27608">
        <v>4556</v>
      </c>
      <c r="H27608" t="s">
        <v>121</v>
      </c>
      <c r="J27608" t="s">
        <v>14</v>
      </c>
      <c r="K27608">
        <v>56</v>
      </c>
      <c r="L27608" t="s">
        <v>15</v>
      </c>
    </row>
    <row r="27609" spans="1:12">
      <c r="A27609" t="e">
        <f ca="1">E00251518887521</f>
        <v>#NAME?</v>
      </c>
      <c r="B27609">
        <v>291</v>
      </c>
      <c r="C27609" t="s">
        <v>160</v>
      </c>
      <c r="D27609" s="1">
        <v>42244</v>
      </c>
      <c r="F27609">
        <v>1</v>
      </c>
      <c r="G27609">
        <v>49390</v>
      </c>
      <c r="H27609" t="s">
        <v>59</v>
      </c>
      <c r="J27609" t="s">
        <v>14</v>
      </c>
      <c r="K27609">
        <v>55</v>
      </c>
      <c r="L27609" t="s">
        <v>15</v>
      </c>
    </row>
    <row r="27610" spans="1:12">
      <c r="A27610" t="e">
        <f ca="1">E00251518887521</f>
        <v>#NAME?</v>
      </c>
      <c r="B27610">
        <v>291</v>
      </c>
      <c r="C27610" t="s">
        <v>160</v>
      </c>
      <c r="D27610" s="1">
        <v>42425</v>
      </c>
      <c r="F27610">
        <v>2</v>
      </c>
      <c r="G27610">
        <v>49390</v>
      </c>
      <c r="H27610" t="s">
        <v>59</v>
      </c>
      <c r="J27610" t="s">
        <v>14</v>
      </c>
      <c r="K27610">
        <v>55</v>
      </c>
      <c r="L27610" t="s">
        <v>15</v>
      </c>
    </row>
    <row r="27611" spans="1:12">
      <c r="A27611" t="e">
        <f ca="1">E00251432151321</f>
        <v>#NAME?</v>
      </c>
      <c r="B27611">
        <v>494</v>
      </c>
      <c r="C27611" t="s">
        <v>63</v>
      </c>
      <c r="D27611" s="1">
        <v>41537</v>
      </c>
      <c r="F27611">
        <v>1</v>
      </c>
      <c r="G27611">
        <v>69010</v>
      </c>
      <c r="H27611" t="s">
        <v>294</v>
      </c>
      <c r="J27611" t="s">
        <v>14</v>
      </c>
      <c r="K27611">
        <v>45</v>
      </c>
      <c r="L27611" t="s">
        <v>15</v>
      </c>
    </row>
    <row r="27612" spans="1:12">
      <c r="A27612" t="e">
        <f ca="1">E00251616967721</f>
        <v>#NAME?</v>
      </c>
      <c r="B27612">
        <v>701</v>
      </c>
      <c r="C27612" t="s">
        <v>72</v>
      </c>
      <c r="D27612" s="1">
        <v>41233</v>
      </c>
      <c r="F27612">
        <v>1</v>
      </c>
      <c r="G27612">
        <v>71981</v>
      </c>
      <c r="H27612" t="s">
        <v>81</v>
      </c>
      <c r="J27612" t="s">
        <v>14</v>
      </c>
      <c r="K27612">
        <v>43</v>
      </c>
      <c r="L27612" t="s">
        <v>15</v>
      </c>
    </row>
    <row r="27613" spans="1:12">
      <c r="A27613" t="e">
        <f ca="1">E00251616967721</f>
        <v>#NAME?</v>
      </c>
      <c r="B27613">
        <v>701</v>
      </c>
      <c r="C27613" t="s">
        <v>72</v>
      </c>
      <c r="D27613" s="1">
        <v>41317</v>
      </c>
      <c r="F27613">
        <v>3</v>
      </c>
      <c r="G27613">
        <v>4556</v>
      </c>
      <c r="H27613" t="s">
        <v>121</v>
      </c>
      <c r="J27613" t="s">
        <v>14</v>
      </c>
      <c r="K27613">
        <v>43</v>
      </c>
      <c r="L27613" t="s">
        <v>15</v>
      </c>
    </row>
    <row r="27614" spans="1:12">
      <c r="A27614" t="e">
        <f ca="1">E00251616967721</f>
        <v>#NAME?</v>
      </c>
      <c r="B27614">
        <v>701</v>
      </c>
      <c r="C27614" t="s">
        <v>72</v>
      </c>
      <c r="D27614" s="1">
        <v>41360</v>
      </c>
      <c r="F27614">
        <v>3</v>
      </c>
      <c r="G27614">
        <v>4556</v>
      </c>
      <c r="H27614" t="s">
        <v>121</v>
      </c>
      <c r="J27614" t="s">
        <v>14</v>
      </c>
      <c r="K27614">
        <v>44</v>
      </c>
      <c r="L27614" t="s">
        <v>15</v>
      </c>
    </row>
    <row r="27615" spans="1:12">
      <c r="A27615" t="e">
        <f ca="1">E00251616967721</f>
        <v>#NAME?</v>
      </c>
      <c r="B27615">
        <v>701</v>
      </c>
      <c r="C27615" t="s">
        <v>72</v>
      </c>
      <c r="D27615" s="1">
        <v>42016</v>
      </c>
      <c r="F27615">
        <v>1</v>
      </c>
      <c r="G27615">
        <v>2889</v>
      </c>
      <c r="H27615" t="s">
        <v>595</v>
      </c>
      <c r="J27615" t="s">
        <v>14</v>
      </c>
      <c r="K27615">
        <v>45</v>
      </c>
      <c r="L27615" t="s">
        <v>15</v>
      </c>
    </row>
    <row r="27616" spans="1:12">
      <c r="A27616" t="e">
        <f ca="1">E00251432151321</f>
        <v>#NAME?</v>
      </c>
      <c r="B27616">
        <v>494</v>
      </c>
      <c r="C27616" t="s">
        <v>63</v>
      </c>
      <c r="D27616" s="1">
        <v>42688</v>
      </c>
      <c r="F27616">
        <v>1</v>
      </c>
      <c r="G27616">
        <v>7291</v>
      </c>
      <c r="H27616" t="s">
        <v>163</v>
      </c>
      <c r="J27616" t="s">
        <v>14</v>
      </c>
      <c r="K27616">
        <v>49</v>
      </c>
      <c r="L27616" t="s">
        <v>15</v>
      </c>
    </row>
    <row r="27617" spans="1:12">
      <c r="A27617" t="e">
        <f ca="1">E00251711670221</f>
        <v>#NAME?</v>
      </c>
      <c r="B27617">
        <v>11</v>
      </c>
      <c r="C27617" t="s">
        <v>245</v>
      </c>
      <c r="D27617" s="1">
        <v>42660</v>
      </c>
      <c r="F27617">
        <v>1</v>
      </c>
      <c r="G27617">
        <v>72632</v>
      </c>
      <c r="H27617" t="s">
        <v>107</v>
      </c>
      <c r="J27617" t="s">
        <v>14</v>
      </c>
      <c r="K27617">
        <v>52</v>
      </c>
      <c r="L27617" t="s">
        <v>15</v>
      </c>
    </row>
    <row r="27618" spans="1:12">
      <c r="A27618" t="e">
        <f ca="1">E00251616967721</f>
        <v>#NAME?</v>
      </c>
      <c r="B27618">
        <v>701</v>
      </c>
      <c r="C27618" t="s">
        <v>72</v>
      </c>
      <c r="D27618" s="1">
        <v>41360</v>
      </c>
      <c r="F27618">
        <v>4</v>
      </c>
      <c r="G27618">
        <v>73390</v>
      </c>
      <c r="H27618" t="s">
        <v>66</v>
      </c>
      <c r="J27618" t="s">
        <v>14</v>
      </c>
      <c r="K27618">
        <v>44</v>
      </c>
      <c r="L27618" t="s">
        <v>15</v>
      </c>
    </row>
    <row r="27619" spans="1:12">
      <c r="A27619" t="e">
        <f ca="1">E00251432151321</f>
        <v>#NAME?</v>
      </c>
      <c r="B27619">
        <v>494</v>
      </c>
      <c r="C27619" t="s">
        <v>63</v>
      </c>
      <c r="D27619" s="1">
        <v>42804</v>
      </c>
      <c r="F27619">
        <v>5</v>
      </c>
      <c r="G27619">
        <v>4019</v>
      </c>
      <c r="H27619" t="s">
        <v>26</v>
      </c>
      <c r="J27619" t="s">
        <v>14</v>
      </c>
      <c r="K27619">
        <v>49</v>
      </c>
      <c r="L27619" t="s">
        <v>15</v>
      </c>
    </row>
    <row r="27620" spans="1:12">
      <c r="A27620" t="e">
        <f ca="1">E00251616967721</f>
        <v>#NAME?</v>
      </c>
      <c r="B27620">
        <v>701</v>
      </c>
      <c r="C27620" t="s">
        <v>72</v>
      </c>
      <c r="D27620" s="1">
        <v>42425</v>
      </c>
      <c r="F27620">
        <v>4</v>
      </c>
      <c r="G27620">
        <v>70400</v>
      </c>
      <c r="H27620" t="s">
        <v>536</v>
      </c>
      <c r="J27620" t="s">
        <v>14</v>
      </c>
      <c r="K27620">
        <v>47</v>
      </c>
      <c r="L27620" t="s">
        <v>15</v>
      </c>
    </row>
    <row r="27621" spans="1:12">
      <c r="A27621" t="e">
        <f ca="1">E00251616967721</f>
        <v>#NAME?</v>
      </c>
      <c r="B27621">
        <v>701</v>
      </c>
      <c r="C27621" t="s">
        <v>72</v>
      </c>
      <c r="D27621" s="1">
        <v>42430</v>
      </c>
      <c r="F27621">
        <v>6</v>
      </c>
      <c r="G27621">
        <v>73689</v>
      </c>
      <c r="H27621" t="s">
        <v>84</v>
      </c>
      <c r="J27621" t="s">
        <v>14</v>
      </c>
      <c r="K27621">
        <v>47</v>
      </c>
      <c r="L27621" t="s">
        <v>15</v>
      </c>
    </row>
    <row r="27622" spans="1:12">
      <c r="A27622" t="e">
        <f ca="1">E00251616967721</f>
        <v>#NAME?</v>
      </c>
      <c r="B27622">
        <v>701</v>
      </c>
      <c r="C27622" t="s">
        <v>72</v>
      </c>
      <c r="D27622" s="1">
        <v>42769</v>
      </c>
      <c r="F27622">
        <v>5</v>
      </c>
      <c r="G27622">
        <v>2889</v>
      </c>
      <c r="H27622" t="s">
        <v>595</v>
      </c>
      <c r="J27622" t="s">
        <v>14</v>
      </c>
      <c r="K27622">
        <v>47</v>
      </c>
      <c r="L27622" t="s">
        <v>15</v>
      </c>
    </row>
    <row r="27623" spans="1:12">
      <c r="A27623" t="e">
        <f ca="1">E00251429326321</f>
        <v>#NAME?</v>
      </c>
      <c r="B27623">
        <v>291</v>
      </c>
      <c r="C27623" t="s">
        <v>160</v>
      </c>
      <c r="D27623" s="1">
        <v>41099</v>
      </c>
      <c r="F27623">
        <v>1</v>
      </c>
      <c r="G27623">
        <v>49390</v>
      </c>
      <c r="H27623" t="s">
        <v>59</v>
      </c>
      <c r="J27623" t="s">
        <v>14</v>
      </c>
      <c r="K27623">
        <v>45</v>
      </c>
      <c r="L27623" t="s">
        <v>15</v>
      </c>
    </row>
    <row r="27624" spans="1:12">
      <c r="A27624" t="e">
        <f ca="1">E00251429326321</f>
        <v>#NAME?</v>
      </c>
      <c r="B27624">
        <v>291</v>
      </c>
      <c r="C27624" t="s">
        <v>160</v>
      </c>
      <c r="D27624" s="1">
        <v>42584</v>
      </c>
      <c r="F27624">
        <v>2</v>
      </c>
      <c r="G27624">
        <v>7243</v>
      </c>
      <c r="H27624" t="s">
        <v>42</v>
      </c>
      <c r="J27624" t="s">
        <v>14</v>
      </c>
      <c r="K27624">
        <v>49</v>
      </c>
      <c r="L27624" t="s">
        <v>15</v>
      </c>
    </row>
    <row r="27625" spans="1:12">
      <c r="A27625" t="e">
        <f ca="1">E00251711670221</f>
        <v>#NAME?</v>
      </c>
      <c r="B27625">
        <v>1</v>
      </c>
      <c r="C27625" t="s">
        <v>234</v>
      </c>
      <c r="D27625" s="1">
        <v>40929</v>
      </c>
      <c r="E27625">
        <v>0</v>
      </c>
      <c r="F27625">
        <v>2</v>
      </c>
      <c r="G27625">
        <v>72670</v>
      </c>
      <c r="H27625" t="s">
        <v>223</v>
      </c>
      <c r="J27625" t="s">
        <v>34</v>
      </c>
      <c r="K27625">
        <v>47</v>
      </c>
      <c r="L27625" t="s">
        <v>15</v>
      </c>
    </row>
    <row r="27626" spans="1:12">
      <c r="A27626" t="e">
        <f ca="1">E00251432151321</f>
        <v>#NAME?</v>
      </c>
      <c r="B27626">
        <v>494</v>
      </c>
      <c r="C27626" t="s">
        <v>63</v>
      </c>
      <c r="D27626" s="1">
        <v>43084</v>
      </c>
      <c r="F27626">
        <v>4</v>
      </c>
      <c r="G27626">
        <v>2729</v>
      </c>
      <c r="H27626" t="s">
        <v>115</v>
      </c>
      <c r="J27626" t="s">
        <v>14</v>
      </c>
      <c r="K27626">
        <v>50</v>
      </c>
      <c r="L27626" t="s">
        <v>15</v>
      </c>
    </row>
    <row r="27627" spans="1:12">
      <c r="A27627" t="e">
        <f ca="1">E00251429326321</f>
        <v>#NAME?</v>
      </c>
      <c r="B27627">
        <v>291</v>
      </c>
      <c r="C27627" t="s">
        <v>160</v>
      </c>
      <c r="D27627" s="1">
        <v>42871</v>
      </c>
      <c r="F27627">
        <v>3</v>
      </c>
      <c r="G27627">
        <v>7262</v>
      </c>
      <c r="H27627" t="s">
        <v>198</v>
      </c>
      <c r="J27627" t="s">
        <v>14</v>
      </c>
      <c r="K27627">
        <v>50</v>
      </c>
      <c r="L27627" t="s">
        <v>15</v>
      </c>
    </row>
    <row r="27628" spans="1:12">
      <c r="A27628" t="e">
        <f ca="1">E00251616967721</f>
        <v>#NAME?</v>
      </c>
      <c r="B27628">
        <v>701</v>
      </c>
      <c r="C27628" t="s">
        <v>72</v>
      </c>
      <c r="D27628" s="1">
        <v>42570</v>
      </c>
      <c r="F27628">
        <v>3</v>
      </c>
      <c r="G27628">
        <v>4556</v>
      </c>
      <c r="H27628" t="s">
        <v>121</v>
      </c>
      <c r="J27628" t="s">
        <v>14</v>
      </c>
      <c r="K27628">
        <v>47</v>
      </c>
      <c r="L27628" t="s">
        <v>15</v>
      </c>
    </row>
    <row r="27629" spans="1:12">
      <c r="A27629" t="e">
        <f ca="1">E00251711670221</f>
        <v>#NAME?</v>
      </c>
      <c r="B27629">
        <v>11</v>
      </c>
      <c r="C27629" t="s">
        <v>245</v>
      </c>
      <c r="D27629" s="1">
        <v>41172</v>
      </c>
      <c r="F27629">
        <v>2</v>
      </c>
      <c r="G27629">
        <v>4019</v>
      </c>
      <c r="H27629" t="s">
        <v>26</v>
      </c>
      <c r="J27629" t="s">
        <v>14</v>
      </c>
      <c r="K27629">
        <v>48</v>
      </c>
      <c r="L27629" t="s">
        <v>15</v>
      </c>
    </row>
    <row r="27630" spans="1:12">
      <c r="A27630" t="e">
        <f ca="1">E00251711670221</f>
        <v>#NAME?</v>
      </c>
      <c r="B27630">
        <v>11</v>
      </c>
      <c r="C27630" t="s">
        <v>245</v>
      </c>
      <c r="D27630" s="1">
        <v>41324</v>
      </c>
      <c r="F27630">
        <v>1</v>
      </c>
      <c r="G27630">
        <v>4019</v>
      </c>
      <c r="H27630" t="s">
        <v>26</v>
      </c>
      <c r="J27630" t="s">
        <v>14</v>
      </c>
      <c r="K27630">
        <v>48</v>
      </c>
      <c r="L27630" t="s">
        <v>15</v>
      </c>
    </row>
    <row r="27631" spans="1:12">
      <c r="A27631" t="e">
        <f ca="1">E00251711670221</f>
        <v>#NAME?</v>
      </c>
      <c r="B27631">
        <v>11</v>
      </c>
      <c r="C27631" t="s">
        <v>245</v>
      </c>
      <c r="D27631" s="1">
        <v>41904</v>
      </c>
      <c r="F27631">
        <v>2</v>
      </c>
      <c r="G27631">
        <v>4019</v>
      </c>
      <c r="H27631" t="s">
        <v>26</v>
      </c>
      <c r="J27631" t="s">
        <v>14</v>
      </c>
      <c r="K27631">
        <v>50</v>
      </c>
      <c r="L27631" t="s">
        <v>15</v>
      </c>
    </row>
    <row r="27632" spans="1:12">
      <c r="A27632" t="e">
        <f ca="1">E00251616233021</f>
        <v>#NAME?</v>
      </c>
      <c r="B27632">
        <v>1325</v>
      </c>
      <c r="C27632" t="s">
        <v>605</v>
      </c>
      <c r="D27632" s="1">
        <v>40962</v>
      </c>
      <c r="F27632">
        <v>5</v>
      </c>
      <c r="G27632">
        <v>2169</v>
      </c>
      <c r="H27632" t="s">
        <v>40</v>
      </c>
      <c r="J27632" t="s">
        <v>14</v>
      </c>
      <c r="K27632">
        <v>49</v>
      </c>
      <c r="L27632" t="s">
        <v>15</v>
      </c>
    </row>
    <row r="27633" spans="1:12">
      <c r="A27633" t="e">
        <f ca="1">E00251616233021</f>
        <v>#NAME?</v>
      </c>
      <c r="B27633">
        <v>1325</v>
      </c>
      <c r="C27633" t="s">
        <v>605</v>
      </c>
      <c r="D27633" s="1">
        <v>41101</v>
      </c>
      <c r="F27633">
        <v>2</v>
      </c>
      <c r="G27633">
        <v>4019</v>
      </c>
      <c r="H27633" t="s">
        <v>26</v>
      </c>
      <c r="J27633" t="s">
        <v>14</v>
      </c>
      <c r="K27633">
        <v>50</v>
      </c>
      <c r="L27633" t="s">
        <v>15</v>
      </c>
    </row>
    <row r="27634" spans="1:12">
      <c r="A27634" t="e">
        <f ca="1">E00251616233021</f>
        <v>#NAME?</v>
      </c>
      <c r="B27634">
        <v>1325</v>
      </c>
      <c r="C27634" t="s">
        <v>605</v>
      </c>
      <c r="D27634" s="1">
        <v>41164</v>
      </c>
      <c r="F27634">
        <v>5</v>
      </c>
      <c r="G27634">
        <v>7820</v>
      </c>
      <c r="H27634" t="s">
        <v>233</v>
      </c>
      <c r="J27634" t="s">
        <v>14</v>
      </c>
      <c r="K27634">
        <v>50</v>
      </c>
      <c r="L27634" t="s">
        <v>22</v>
      </c>
    </row>
    <row r="27635" spans="1:12">
      <c r="A27635" t="e">
        <f ca="1">E00251616233021</f>
        <v>#NAME?</v>
      </c>
      <c r="B27635">
        <v>1325</v>
      </c>
      <c r="C27635" t="s">
        <v>605</v>
      </c>
      <c r="D27635" s="1">
        <v>41676</v>
      </c>
      <c r="F27635">
        <v>3</v>
      </c>
      <c r="G27635">
        <v>4556</v>
      </c>
      <c r="H27635" t="s">
        <v>121</v>
      </c>
      <c r="J27635" t="s">
        <v>14</v>
      </c>
      <c r="K27635">
        <v>51</v>
      </c>
      <c r="L27635" t="s">
        <v>15</v>
      </c>
    </row>
    <row r="27636" spans="1:12">
      <c r="A27636" t="e">
        <f ca="1">E00251711670221</f>
        <v>#NAME?</v>
      </c>
      <c r="B27636">
        <v>11</v>
      </c>
      <c r="C27636" t="s">
        <v>245</v>
      </c>
      <c r="D27636" s="1">
        <v>42625</v>
      </c>
      <c r="F27636">
        <v>2</v>
      </c>
      <c r="G27636">
        <v>4019</v>
      </c>
      <c r="H27636" t="s">
        <v>26</v>
      </c>
      <c r="J27636" t="s">
        <v>14</v>
      </c>
      <c r="K27636">
        <v>52</v>
      </c>
      <c r="L27636" t="s">
        <v>15</v>
      </c>
    </row>
    <row r="27637" spans="1:12">
      <c r="A27637" t="e">
        <f ca="1">E00251616967721</f>
        <v>#NAME?</v>
      </c>
      <c r="B27637">
        <v>701</v>
      </c>
      <c r="C27637" t="s">
        <v>72</v>
      </c>
      <c r="D27637" s="1">
        <v>41332</v>
      </c>
      <c r="F27637">
        <v>1</v>
      </c>
      <c r="G27637">
        <v>2889</v>
      </c>
      <c r="H27637" t="s">
        <v>595</v>
      </c>
      <c r="J27637" t="s">
        <v>14</v>
      </c>
      <c r="K27637">
        <v>44</v>
      </c>
      <c r="L27637" t="s">
        <v>15</v>
      </c>
    </row>
    <row r="27638" spans="1:12">
      <c r="A27638" t="e">
        <f ca="1">E00251616967721</f>
        <v>#NAME?</v>
      </c>
      <c r="B27638">
        <v>701</v>
      </c>
      <c r="C27638" t="s">
        <v>72</v>
      </c>
      <c r="D27638" s="1">
        <v>41359</v>
      </c>
      <c r="F27638">
        <v>2</v>
      </c>
      <c r="G27638">
        <v>5533</v>
      </c>
      <c r="H27638" t="s">
        <v>537</v>
      </c>
      <c r="J27638" t="s">
        <v>14</v>
      </c>
      <c r="K27638">
        <v>44</v>
      </c>
      <c r="L27638" t="s">
        <v>15</v>
      </c>
    </row>
    <row r="27639" spans="1:12">
      <c r="A27639" t="e">
        <f ca="1">E00251616967721</f>
        <v>#NAME?</v>
      </c>
      <c r="B27639">
        <v>701</v>
      </c>
      <c r="C27639" t="s">
        <v>72</v>
      </c>
      <c r="D27639" s="1">
        <v>42016</v>
      </c>
      <c r="F27639">
        <v>3</v>
      </c>
      <c r="G27639">
        <v>38110</v>
      </c>
      <c r="H27639" t="s">
        <v>962</v>
      </c>
      <c r="J27639" t="s">
        <v>14</v>
      </c>
      <c r="K27639">
        <v>45</v>
      </c>
      <c r="L27639" t="s">
        <v>15</v>
      </c>
    </row>
    <row r="27640" spans="1:12">
      <c r="A27640" t="e">
        <f ca="1">E00251616967721</f>
        <v>#NAME?</v>
      </c>
      <c r="B27640">
        <v>701</v>
      </c>
      <c r="C27640" t="s">
        <v>72</v>
      </c>
      <c r="D27640" s="1">
        <v>42430</v>
      </c>
      <c r="F27640">
        <v>1</v>
      </c>
      <c r="G27640">
        <v>27802</v>
      </c>
      <c r="H27640" t="s">
        <v>83</v>
      </c>
      <c r="J27640" t="s">
        <v>14</v>
      </c>
      <c r="K27640">
        <v>47</v>
      </c>
      <c r="L27640" t="s">
        <v>15</v>
      </c>
    </row>
    <row r="27641" spans="1:12">
      <c r="A27641" t="e">
        <f ca="1">E00251616967721</f>
        <v>#NAME?</v>
      </c>
      <c r="B27641">
        <v>701</v>
      </c>
      <c r="C27641" t="s">
        <v>72</v>
      </c>
      <c r="D27641" s="1">
        <v>42475</v>
      </c>
      <c r="F27641">
        <v>2</v>
      </c>
      <c r="G27641">
        <v>4556</v>
      </c>
      <c r="H27641" t="s">
        <v>121</v>
      </c>
      <c r="J27641" t="s">
        <v>14</v>
      </c>
      <c r="K27641">
        <v>47</v>
      </c>
      <c r="L27641" t="s">
        <v>15</v>
      </c>
    </row>
    <row r="27642" spans="1:12">
      <c r="A27642" t="e">
        <f ca="1">E00251430069521</f>
        <v>#NAME?</v>
      </c>
      <c r="B27642">
        <v>491</v>
      </c>
      <c r="C27642" t="s">
        <v>567</v>
      </c>
      <c r="D27642" s="1">
        <v>41508</v>
      </c>
      <c r="F27642">
        <v>1</v>
      </c>
      <c r="G27642">
        <v>2729</v>
      </c>
      <c r="H27642" t="s">
        <v>115</v>
      </c>
      <c r="J27642" t="s">
        <v>14</v>
      </c>
      <c r="K27642">
        <v>40</v>
      </c>
      <c r="L27642" t="s">
        <v>15</v>
      </c>
    </row>
    <row r="27643" spans="1:12">
      <c r="A27643" t="e">
        <f ca="1">E00251430069521</f>
        <v>#NAME?</v>
      </c>
      <c r="B27643">
        <v>491</v>
      </c>
      <c r="C27643" t="s">
        <v>567</v>
      </c>
      <c r="D27643" s="1">
        <v>42608</v>
      </c>
      <c r="F27643">
        <v>1</v>
      </c>
      <c r="G27643">
        <v>72885</v>
      </c>
      <c r="H27643" t="s">
        <v>354</v>
      </c>
      <c r="J27643" t="s">
        <v>14</v>
      </c>
      <c r="K27643">
        <v>43</v>
      </c>
      <c r="L27643" t="s">
        <v>15</v>
      </c>
    </row>
    <row r="27644" spans="1:12">
      <c r="A27644" t="e">
        <f ca="1">E00251511139621</f>
        <v>#NAME?</v>
      </c>
      <c r="B27644">
        <v>28</v>
      </c>
      <c r="C27644" t="s">
        <v>153</v>
      </c>
      <c r="D27644" s="1">
        <v>42088</v>
      </c>
      <c r="F27644">
        <v>1</v>
      </c>
      <c r="G27644">
        <v>3674</v>
      </c>
      <c r="H27644" t="s">
        <v>281</v>
      </c>
      <c r="J27644" t="s">
        <v>14</v>
      </c>
      <c r="K27644">
        <v>54</v>
      </c>
      <c r="L27644" t="s">
        <v>15</v>
      </c>
    </row>
    <row r="27645" spans="1:12">
      <c r="A27645" t="e">
        <f ca="1">E00251616967721</f>
        <v>#NAME?</v>
      </c>
      <c r="B27645">
        <v>701</v>
      </c>
      <c r="C27645" t="s">
        <v>72</v>
      </c>
      <c r="D27645" s="1">
        <v>43017</v>
      </c>
      <c r="F27645">
        <v>4</v>
      </c>
      <c r="G27645">
        <v>5533</v>
      </c>
      <c r="H27645" t="s">
        <v>537</v>
      </c>
      <c r="J27645" t="s">
        <v>14</v>
      </c>
      <c r="K27645">
        <v>48</v>
      </c>
      <c r="L27645" t="s">
        <v>15</v>
      </c>
    </row>
    <row r="27646" spans="1:12">
      <c r="A27646" t="e">
        <f ca="1">E00251616967721</f>
        <v>#NAME?</v>
      </c>
      <c r="B27646">
        <v>703</v>
      </c>
      <c r="C27646" t="s">
        <v>305</v>
      </c>
      <c r="D27646" s="1">
        <v>42742</v>
      </c>
      <c r="F27646">
        <v>4</v>
      </c>
      <c r="G27646">
        <v>70400</v>
      </c>
      <c r="H27646" t="s">
        <v>536</v>
      </c>
      <c r="J27646" t="s">
        <v>14</v>
      </c>
      <c r="K27646">
        <v>47</v>
      </c>
      <c r="L27646" t="s">
        <v>15</v>
      </c>
    </row>
    <row r="27647" spans="1:12">
      <c r="A27647" t="e">
        <f ca="1">E00251616967721</f>
        <v>#NAME?</v>
      </c>
      <c r="B27647">
        <v>701</v>
      </c>
      <c r="C27647" t="s">
        <v>72</v>
      </c>
      <c r="D27647" s="1">
        <v>43014</v>
      </c>
      <c r="F27647">
        <v>5</v>
      </c>
      <c r="G27647">
        <v>73689</v>
      </c>
      <c r="H27647" t="s">
        <v>84</v>
      </c>
      <c r="J27647" t="s">
        <v>14</v>
      </c>
      <c r="K27647">
        <v>48</v>
      </c>
      <c r="L27647" t="s">
        <v>15</v>
      </c>
    </row>
    <row r="27648" spans="1:12">
      <c r="A27648" t="e">
        <f ca="1">E00251417971821</f>
        <v>#NAME?</v>
      </c>
      <c r="B27648">
        <v>3527</v>
      </c>
      <c r="C27648" t="s">
        <v>598</v>
      </c>
      <c r="D27648" s="1">
        <v>41569</v>
      </c>
      <c r="F27648">
        <v>1</v>
      </c>
      <c r="G27648">
        <v>3051</v>
      </c>
      <c r="H27648" t="s">
        <v>13</v>
      </c>
      <c r="J27648" t="s">
        <v>14</v>
      </c>
      <c r="K27648">
        <v>55</v>
      </c>
      <c r="L27648" t="s">
        <v>15</v>
      </c>
    </row>
    <row r="27649" spans="1:12">
      <c r="A27649" t="e">
        <f ca="1">E00251510614621</f>
        <v>#NAME?</v>
      </c>
      <c r="B27649">
        <v>160</v>
      </c>
      <c r="C27649" t="s">
        <v>278</v>
      </c>
      <c r="D27649" s="1">
        <v>41348</v>
      </c>
      <c r="F27649">
        <v>1</v>
      </c>
      <c r="G27649">
        <v>4019</v>
      </c>
      <c r="H27649" t="s">
        <v>26</v>
      </c>
      <c r="J27649" t="s">
        <v>14</v>
      </c>
      <c r="K27649">
        <v>51</v>
      </c>
      <c r="L27649" t="s">
        <v>15</v>
      </c>
    </row>
    <row r="27650" spans="1:12">
      <c r="A27650" t="e">
        <f ca="1">E00251511139621</f>
        <v>#NAME?</v>
      </c>
      <c r="B27650">
        <v>28</v>
      </c>
      <c r="C27650" t="s">
        <v>153</v>
      </c>
      <c r="D27650" s="1">
        <v>42746</v>
      </c>
      <c r="F27650">
        <v>3</v>
      </c>
      <c r="G27650">
        <v>4019</v>
      </c>
      <c r="H27650" t="s">
        <v>26</v>
      </c>
      <c r="J27650" t="s">
        <v>14</v>
      </c>
      <c r="K27650">
        <v>56</v>
      </c>
      <c r="L27650" t="s">
        <v>15</v>
      </c>
    </row>
    <row r="27651" spans="1:12">
      <c r="A27651" t="e">
        <f ca="1">E00251531371621</f>
        <v>#NAME?</v>
      </c>
      <c r="B27651">
        <v>744</v>
      </c>
      <c r="C27651" t="s">
        <v>308</v>
      </c>
      <c r="D27651" s="1">
        <v>42537</v>
      </c>
      <c r="F27651">
        <v>1</v>
      </c>
      <c r="G27651">
        <v>37921</v>
      </c>
      <c r="H27651" t="s">
        <v>859</v>
      </c>
      <c r="I27651" t="s">
        <v>56</v>
      </c>
      <c r="J27651" t="s">
        <v>57</v>
      </c>
      <c r="K27651">
        <v>62</v>
      </c>
      <c r="L27651" t="s">
        <v>15</v>
      </c>
    </row>
    <row r="27652" spans="1:12">
      <c r="A27652" t="e">
        <f ca="1">E00251510614621</f>
        <v>#NAME?</v>
      </c>
      <c r="B27652">
        <v>160</v>
      </c>
      <c r="C27652" t="s">
        <v>278</v>
      </c>
      <c r="D27652" s="1">
        <v>42381</v>
      </c>
      <c r="F27652">
        <v>1</v>
      </c>
      <c r="G27652">
        <v>49390</v>
      </c>
      <c r="H27652" t="s">
        <v>59</v>
      </c>
      <c r="J27652" t="s">
        <v>14</v>
      </c>
      <c r="K27652">
        <v>54</v>
      </c>
      <c r="L27652" t="s">
        <v>15</v>
      </c>
    </row>
    <row r="27653" spans="1:12">
      <c r="A27653" t="e">
        <f ca="1">E00251510614621</f>
        <v>#NAME?</v>
      </c>
      <c r="B27653">
        <v>160</v>
      </c>
      <c r="C27653" t="s">
        <v>278</v>
      </c>
      <c r="D27653" s="1">
        <v>42381</v>
      </c>
      <c r="F27653">
        <v>2</v>
      </c>
      <c r="G27653">
        <v>5859</v>
      </c>
      <c r="H27653" t="s">
        <v>607</v>
      </c>
      <c r="J27653" t="s">
        <v>14</v>
      </c>
      <c r="K27653">
        <v>54</v>
      </c>
      <c r="L27653" t="s">
        <v>15</v>
      </c>
    </row>
    <row r="27654" spans="1:12">
      <c r="A27654" t="e">
        <f ca="1">E00251511139621</f>
        <v>#NAME?</v>
      </c>
      <c r="B27654">
        <v>28</v>
      </c>
      <c r="C27654" t="s">
        <v>153</v>
      </c>
      <c r="D27654" s="1">
        <v>42279</v>
      </c>
      <c r="F27654">
        <v>3</v>
      </c>
      <c r="G27654">
        <v>8798</v>
      </c>
      <c r="H27654" t="s">
        <v>314</v>
      </c>
      <c r="J27654" t="s">
        <v>14</v>
      </c>
      <c r="K27654">
        <v>55</v>
      </c>
      <c r="L27654" t="s">
        <v>15</v>
      </c>
    </row>
    <row r="27655" spans="1:12">
      <c r="A27655" t="e">
        <f ca="1">E00251531371621</f>
        <v>#NAME?</v>
      </c>
      <c r="B27655">
        <v>701</v>
      </c>
      <c r="C27655" t="s">
        <v>72</v>
      </c>
      <c r="D27655" s="1">
        <v>41970</v>
      </c>
      <c r="F27655">
        <v>5</v>
      </c>
      <c r="G27655">
        <v>25000</v>
      </c>
      <c r="H27655" t="s">
        <v>178</v>
      </c>
      <c r="J27655" t="s">
        <v>14</v>
      </c>
      <c r="K27655">
        <v>61</v>
      </c>
      <c r="L27655" t="s">
        <v>15</v>
      </c>
    </row>
    <row r="27656" spans="1:12">
      <c r="A27656" t="e">
        <f ca="1">E00251718071621</f>
        <v>#NAME?</v>
      </c>
      <c r="B27656">
        <v>1786</v>
      </c>
      <c r="C27656" t="s">
        <v>37</v>
      </c>
      <c r="D27656" s="1">
        <v>42444</v>
      </c>
      <c r="F27656">
        <v>1</v>
      </c>
      <c r="G27656">
        <v>7999</v>
      </c>
      <c r="H27656" t="s">
        <v>80</v>
      </c>
      <c r="J27656" t="s">
        <v>14</v>
      </c>
      <c r="K27656">
        <v>54</v>
      </c>
      <c r="L27656" t="s">
        <v>15</v>
      </c>
    </row>
    <row r="27657" spans="1:12">
      <c r="A27657" t="e">
        <f ca="1">E00251510614621</f>
        <v>#NAME?</v>
      </c>
      <c r="B27657">
        <v>160</v>
      </c>
      <c r="C27657" t="s">
        <v>278</v>
      </c>
      <c r="D27657" s="1">
        <v>42116</v>
      </c>
      <c r="F27657">
        <v>1</v>
      </c>
      <c r="G27657">
        <v>5859</v>
      </c>
      <c r="H27657" t="s">
        <v>607</v>
      </c>
      <c r="J27657" t="s">
        <v>14</v>
      </c>
      <c r="K27657">
        <v>53</v>
      </c>
      <c r="L27657" t="s">
        <v>15</v>
      </c>
    </row>
    <row r="27658" spans="1:12">
      <c r="A27658" t="e">
        <f ca="1">E00251616233021</f>
        <v>#NAME?</v>
      </c>
      <c r="B27658">
        <v>1325</v>
      </c>
      <c r="C27658" t="s">
        <v>605</v>
      </c>
      <c r="D27658" s="1">
        <v>41596</v>
      </c>
      <c r="F27658">
        <v>5</v>
      </c>
      <c r="G27658">
        <v>7273</v>
      </c>
      <c r="H27658" t="s">
        <v>543</v>
      </c>
      <c r="J27658" t="s">
        <v>14</v>
      </c>
      <c r="K27658">
        <v>51</v>
      </c>
      <c r="L27658" t="s">
        <v>15</v>
      </c>
    </row>
    <row r="27659" spans="1:12">
      <c r="A27659" t="e">
        <f ca="1">E00251510614621</f>
        <v>#NAME?</v>
      </c>
      <c r="B27659">
        <v>160</v>
      </c>
      <c r="C27659" t="s">
        <v>278</v>
      </c>
      <c r="D27659" s="1">
        <v>42335</v>
      </c>
      <c r="F27659">
        <v>2</v>
      </c>
      <c r="G27659">
        <v>5859</v>
      </c>
      <c r="H27659" t="s">
        <v>607</v>
      </c>
      <c r="J27659" t="s">
        <v>14</v>
      </c>
      <c r="K27659">
        <v>53</v>
      </c>
      <c r="L27659" t="s">
        <v>15</v>
      </c>
    </row>
    <row r="27660" spans="1:12">
      <c r="A27660" t="e">
        <f ca="1">E00251510614621</f>
        <v>#NAME?</v>
      </c>
      <c r="B27660">
        <v>160</v>
      </c>
      <c r="C27660" t="s">
        <v>278</v>
      </c>
      <c r="D27660" s="1">
        <v>43063</v>
      </c>
      <c r="F27660">
        <v>6</v>
      </c>
      <c r="G27660">
        <v>2720</v>
      </c>
      <c r="H27660" t="s">
        <v>65</v>
      </c>
      <c r="J27660" t="s">
        <v>14</v>
      </c>
      <c r="K27660">
        <v>55</v>
      </c>
      <c r="L27660" t="s">
        <v>15</v>
      </c>
    </row>
    <row r="27661" spans="1:12">
      <c r="A27661" t="e">
        <f ca="1">E00251616233021</f>
        <v>#NAME?</v>
      </c>
      <c r="B27661">
        <v>1325</v>
      </c>
      <c r="C27661" t="s">
        <v>605</v>
      </c>
      <c r="D27661" s="1">
        <v>42384</v>
      </c>
      <c r="F27661">
        <v>2</v>
      </c>
      <c r="G27661">
        <v>4019</v>
      </c>
      <c r="H27661" t="s">
        <v>26</v>
      </c>
      <c r="J27661" t="s">
        <v>14</v>
      </c>
      <c r="K27661">
        <v>53</v>
      </c>
      <c r="L27661" t="s">
        <v>15</v>
      </c>
    </row>
    <row r="27662" spans="1:12">
      <c r="A27662" t="e">
        <f ca="1">E00251430069521</f>
        <v>#NAME?</v>
      </c>
      <c r="B27662">
        <v>491</v>
      </c>
      <c r="C27662" t="s">
        <v>567</v>
      </c>
      <c r="D27662" s="1">
        <v>42352</v>
      </c>
      <c r="F27662">
        <v>1</v>
      </c>
      <c r="G27662">
        <v>463</v>
      </c>
      <c r="H27662" t="s">
        <v>259</v>
      </c>
      <c r="J27662" t="s">
        <v>14</v>
      </c>
      <c r="K27662">
        <v>42</v>
      </c>
      <c r="L27662" t="s">
        <v>15</v>
      </c>
    </row>
    <row r="27663" spans="1:12">
      <c r="A27663" t="e">
        <f ca="1">E00251510614621</f>
        <v>#NAME?</v>
      </c>
      <c r="B27663">
        <v>160</v>
      </c>
      <c r="C27663" t="s">
        <v>278</v>
      </c>
      <c r="D27663" s="1">
        <v>40991</v>
      </c>
      <c r="F27663">
        <v>2</v>
      </c>
      <c r="G27663">
        <v>49390</v>
      </c>
      <c r="H27663" t="s">
        <v>59</v>
      </c>
      <c r="J27663" t="s">
        <v>14</v>
      </c>
      <c r="K27663">
        <v>50</v>
      </c>
      <c r="L27663" t="s">
        <v>15</v>
      </c>
    </row>
    <row r="27664" spans="1:12">
      <c r="A27664" t="e">
        <f ca="1">E00251510614621</f>
        <v>#NAME?</v>
      </c>
      <c r="B27664">
        <v>160</v>
      </c>
      <c r="C27664" t="s">
        <v>278</v>
      </c>
      <c r="D27664" s="1">
        <v>42286</v>
      </c>
      <c r="F27664">
        <v>1</v>
      </c>
      <c r="G27664">
        <v>2720</v>
      </c>
      <c r="H27664" t="s">
        <v>65</v>
      </c>
      <c r="J27664" t="s">
        <v>14</v>
      </c>
      <c r="K27664">
        <v>53</v>
      </c>
      <c r="L27664" t="s">
        <v>15</v>
      </c>
    </row>
    <row r="27665" spans="1:12">
      <c r="A27665" t="e">
        <f ca="1">E00251531371621</f>
        <v>#NAME?</v>
      </c>
      <c r="B27665">
        <v>116</v>
      </c>
      <c r="C27665" t="s">
        <v>600</v>
      </c>
      <c r="D27665" s="1">
        <v>42353</v>
      </c>
      <c r="F27665">
        <v>3</v>
      </c>
      <c r="G27665">
        <v>25000</v>
      </c>
      <c r="H27665" t="s">
        <v>178</v>
      </c>
      <c r="J27665" t="s">
        <v>14</v>
      </c>
      <c r="K27665">
        <v>62</v>
      </c>
      <c r="L27665" t="s">
        <v>15</v>
      </c>
    </row>
    <row r="27666" spans="1:12">
      <c r="A27666" t="e">
        <f ca="1">E00251531371621</f>
        <v>#NAME?</v>
      </c>
      <c r="B27666">
        <v>116</v>
      </c>
      <c r="C27666" t="s">
        <v>600</v>
      </c>
      <c r="D27666" s="1">
        <v>42696</v>
      </c>
      <c r="F27666">
        <v>1</v>
      </c>
      <c r="G27666">
        <v>4149</v>
      </c>
      <c r="H27666" t="s">
        <v>703</v>
      </c>
      <c r="J27666" t="s">
        <v>14</v>
      </c>
      <c r="K27666">
        <v>63</v>
      </c>
      <c r="L27666" t="s">
        <v>15</v>
      </c>
    </row>
    <row r="27667" spans="1:12">
      <c r="A27667" t="e">
        <f ca="1">E00251531371621</f>
        <v>#NAME?</v>
      </c>
      <c r="B27667">
        <v>116</v>
      </c>
      <c r="C27667" t="s">
        <v>600</v>
      </c>
      <c r="D27667" s="1">
        <v>43003</v>
      </c>
      <c r="F27667">
        <v>1</v>
      </c>
      <c r="G27667">
        <v>4149</v>
      </c>
      <c r="H27667" t="s">
        <v>703</v>
      </c>
      <c r="J27667" t="s">
        <v>14</v>
      </c>
      <c r="K27667">
        <v>64</v>
      </c>
      <c r="L27667" t="s">
        <v>15</v>
      </c>
    </row>
    <row r="27668" spans="1:12">
      <c r="A27668" t="e">
        <f ca="1">E00251430069521</f>
        <v>#NAME?</v>
      </c>
      <c r="B27668">
        <v>491</v>
      </c>
      <c r="C27668" t="s">
        <v>567</v>
      </c>
      <c r="D27668" s="1">
        <v>42515</v>
      </c>
      <c r="F27668">
        <v>1</v>
      </c>
      <c r="G27668">
        <v>2729</v>
      </c>
      <c r="H27668" t="s">
        <v>115</v>
      </c>
      <c r="J27668" t="s">
        <v>14</v>
      </c>
      <c r="K27668">
        <v>43</v>
      </c>
      <c r="L27668" t="s">
        <v>15</v>
      </c>
    </row>
    <row r="27669" spans="1:12">
      <c r="A27669" t="e">
        <f ca="1">E00251531371621</f>
        <v>#NAME?</v>
      </c>
      <c r="B27669">
        <v>701</v>
      </c>
      <c r="C27669" t="s">
        <v>72</v>
      </c>
      <c r="D27669" s="1">
        <v>41305</v>
      </c>
      <c r="F27669">
        <v>2</v>
      </c>
      <c r="G27669">
        <v>4019</v>
      </c>
      <c r="H27669" t="s">
        <v>26</v>
      </c>
      <c r="J27669" t="s">
        <v>14</v>
      </c>
      <c r="K27669">
        <v>59</v>
      </c>
      <c r="L27669" t="s">
        <v>15</v>
      </c>
    </row>
    <row r="27670" spans="1:12">
      <c r="A27670" t="e">
        <f ca="1">E00251531371621</f>
        <v>#NAME?</v>
      </c>
      <c r="B27670">
        <v>701</v>
      </c>
      <c r="C27670" t="s">
        <v>72</v>
      </c>
      <c r="D27670" s="1">
        <v>41558</v>
      </c>
      <c r="F27670">
        <v>2</v>
      </c>
      <c r="G27670">
        <v>4019</v>
      </c>
      <c r="H27670" t="s">
        <v>26</v>
      </c>
      <c r="J27670" t="s">
        <v>14</v>
      </c>
      <c r="K27670">
        <v>60</v>
      </c>
      <c r="L27670" t="s">
        <v>15</v>
      </c>
    </row>
    <row r="27671" spans="1:12">
      <c r="A27671" t="e">
        <f ca="1">E00251531371621</f>
        <v>#NAME?</v>
      </c>
      <c r="B27671">
        <v>701</v>
      </c>
      <c r="C27671" t="s">
        <v>72</v>
      </c>
      <c r="D27671" s="1">
        <v>42025</v>
      </c>
      <c r="F27671">
        <v>5</v>
      </c>
      <c r="G27671">
        <v>30270</v>
      </c>
      <c r="H27671" t="s">
        <v>336</v>
      </c>
      <c r="J27671" t="s">
        <v>14</v>
      </c>
      <c r="K27671">
        <v>61</v>
      </c>
      <c r="L27671" t="s">
        <v>15</v>
      </c>
    </row>
    <row r="27672" spans="1:12">
      <c r="A27672" t="e">
        <f ca="1">E00251715820821</f>
        <v>#NAME?</v>
      </c>
      <c r="B27672">
        <v>490</v>
      </c>
      <c r="C27672" t="s">
        <v>158</v>
      </c>
      <c r="D27672" s="1">
        <v>41347</v>
      </c>
      <c r="F27672">
        <v>2</v>
      </c>
      <c r="G27672">
        <v>6272</v>
      </c>
      <c r="H27672" t="s">
        <v>635</v>
      </c>
      <c r="J27672" t="s">
        <v>14</v>
      </c>
      <c r="K27672">
        <v>54</v>
      </c>
      <c r="L27672" t="s">
        <v>15</v>
      </c>
    </row>
    <row r="27673" spans="1:12">
      <c r="A27673" t="e">
        <f ca="1">E00251430069521</f>
        <v>#NAME?</v>
      </c>
      <c r="B27673">
        <v>491</v>
      </c>
      <c r="C27673" t="s">
        <v>567</v>
      </c>
      <c r="D27673" s="1">
        <v>42081</v>
      </c>
      <c r="F27673">
        <v>1</v>
      </c>
      <c r="G27673">
        <v>2729</v>
      </c>
      <c r="H27673" t="s">
        <v>115</v>
      </c>
      <c r="J27673" t="s">
        <v>14</v>
      </c>
      <c r="K27673">
        <v>41</v>
      </c>
      <c r="L27673" t="s">
        <v>15</v>
      </c>
    </row>
    <row r="27674" spans="1:12">
      <c r="A27674" t="e">
        <f ca="1">E00251510614621</f>
        <v>#NAME?</v>
      </c>
      <c r="B27674">
        <v>160</v>
      </c>
      <c r="C27674" t="s">
        <v>278</v>
      </c>
      <c r="D27674" s="1">
        <v>41299</v>
      </c>
      <c r="F27674">
        <v>2</v>
      </c>
      <c r="G27674">
        <v>7242</v>
      </c>
      <c r="H27674" t="s">
        <v>93</v>
      </c>
      <c r="J27674" t="s">
        <v>14</v>
      </c>
      <c r="K27674">
        <v>51</v>
      </c>
      <c r="L27674" t="s">
        <v>15</v>
      </c>
    </row>
    <row r="27675" spans="1:12">
      <c r="A27675" t="e">
        <f ca="1">E00251531371621</f>
        <v>#NAME?</v>
      </c>
      <c r="B27675">
        <v>701</v>
      </c>
      <c r="C27675" t="s">
        <v>72</v>
      </c>
      <c r="D27675" s="1">
        <v>42026</v>
      </c>
      <c r="F27675">
        <v>4</v>
      </c>
      <c r="G27675">
        <v>30270</v>
      </c>
      <c r="H27675" t="s">
        <v>336</v>
      </c>
      <c r="J27675" t="s">
        <v>14</v>
      </c>
      <c r="K27675">
        <v>61</v>
      </c>
      <c r="L27675" t="s">
        <v>15</v>
      </c>
    </row>
    <row r="27676" spans="1:12">
      <c r="A27676" t="e">
        <f ca="1">E00251531371621</f>
        <v>#NAME?</v>
      </c>
      <c r="B27676">
        <v>1790</v>
      </c>
      <c r="C27676" t="s">
        <v>1649</v>
      </c>
      <c r="D27676" s="1">
        <v>41137</v>
      </c>
      <c r="F27676">
        <v>1</v>
      </c>
      <c r="G27676">
        <v>7889</v>
      </c>
      <c r="H27676" t="s">
        <v>1018</v>
      </c>
      <c r="J27676" t="s">
        <v>14</v>
      </c>
      <c r="K27676">
        <v>59</v>
      </c>
      <c r="L27676" t="s">
        <v>22</v>
      </c>
    </row>
    <row r="27677" spans="1:12">
      <c r="A27677" t="e">
        <f ca="1">E00251531371621</f>
        <v>#NAME?</v>
      </c>
      <c r="B27677">
        <v>116</v>
      </c>
      <c r="C27677" t="s">
        <v>600</v>
      </c>
      <c r="D27677" s="1">
        <v>42318</v>
      </c>
      <c r="F27677">
        <v>4</v>
      </c>
      <c r="G27677">
        <v>25000</v>
      </c>
      <c r="H27677" t="s">
        <v>178</v>
      </c>
      <c r="J27677" t="s">
        <v>14</v>
      </c>
      <c r="K27677">
        <v>62</v>
      </c>
      <c r="L27677" t="s">
        <v>15</v>
      </c>
    </row>
    <row r="27678" spans="1:12">
      <c r="A27678" t="e">
        <f ca="1">E00251429326321</f>
        <v>#NAME?</v>
      </c>
      <c r="B27678">
        <v>291</v>
      </c>
      <c r="C27678" t="s">
        <v>160</v>
      </c>
      <c r="D27678" s="1">
        <v>42590</v>
      </c>
      <c r="F27678">
        <v>1</v>
      </c>
      <c r="G27678">
        <v>49300</v>
      </c>
      <c r="H27678" t="s">
        <v>228</v>
      </c>
      <c r="J27678" t="s">
        <v>14</v>
      </c>
      <c r="K27678">
        <v>49</v>
      </c>
      <c r="L27678" t="s">
        <v>15</v>
      </c>
    </row>
    <row r="27679" spans="1:12">
      <c r="A27679" t="e">
        <f ca="1">E00251429326321</f>
        <v>#NAME?</v>
      </c>
      <c r="B27679">
        <v>291</v>
      </c>
      <c r="C27679" t="s">
        <v>160</v>
      </c>
      <c r="D27679" s="1">
        <v>42619</v>
      </c>
      <c r="F27679">
        <v>1</v>
      </c>
      <c r="G27679">
        <v>7262</v>
      </c>
      <c r="H27679" t="s">
        <v>198</v>
      </c>
      <c r="J27679" t="s">
        <v>14</v>
      </c>
      <c r="K27679">
        <v>49</v>
      </c>
      <c r="L27679" t="s">
        <v>15</v>
      </c>
    </row>
    <row r="27680" spans="1:12">
      <c r="A27680" t="e">
        <f ca="1">E00251531371621</f>
        <v>#NAME?</v>
      </c>
      <c r="B27680">
        <v>116</v>
      </c>
      <c r="C27680" t="s">
        <v>600</v>
      </c>
      <c r="D27680" s="1">
        <v>43003</v>
      </c>
      <c r="F27680">
        <v>5</v>
      </c>
      <c r="G27680">
        <v>3659</v>
      </c>
      <c r="H27680" t="s">
        <v>132</v>
      </c>
      <c r="J27680" t="s">
        <v>14</v>
      </c>
      <c r="K27680">
        <v>64</v>
      </c>
      <c r="L27680" t="s">
        <v>15</v>
      </c>
    </row>
    <row r="27681" spans="1:12">
      <c r="A27681" t="e">
        <f ca="1">E00251716565521</f>
        <v>#NAME?</v>
      </c>
      <c r="B27681">
        <v>502</v>
      </c>
      <c r="C27681" t="s">
        <v>172</v>
      </c>
      <c r="D27681" s="1">
        <v>41121</v>
      </c>
      <c r="F27681">
        <v>1</v>
      </c>
      <c r="G27681">
        <v>72670</v>
      </c>
      <c r="H27681" t="s">
        <v>223</v>
      </c>
      <c r="J27681" t="s">
        <v>14</v>
      </c>
      <c r="K27681">
        <v>53</v>
      </c>
      <c r="L27681" t="s">
        <v>15</v>
      </c>
    </row>
    <row r="27682" spans="1:12">
      <c r="A27682" t="e">
        <f ca="1">E00251510614621</f>
        <v>#NAME?</v>
      </c>
      <c r="B27682">
        <v>160</v>
      </c>
      <c r="C27682" t="s">
        <v>278</v>
      </c>
      <c r="D27682" s="1">
        <v>42389</v>
      </c>
      <c r="F27682">
        <v>2</v>
      </c>
      <c r="G27682">
        <v>5859</v>
      </c>
      <c r="H27682" t="s">
        <v>607</v>
      </c>
      <c r="J27682" t="s">
        <v>14</v>
      </c>
      <c r="K27682">
        <v>54</v>
      </c>
      <c r="L27682" t="s">
        <v>15</v>
      </c>
    </row>
    <row r="27683" spans="1:12">
      <c r="A27683" t="e">
        <f ca="1">E00251531371621</f>
        <v>#NAME?</v>
      </c>
      <c r="B27683">
        <v>729</v>
      </c>
      <c r="C27683" t="s">
        <v>68</v>
      </c>
      <c r="D27683" s="1">
        <v>42553</v>
      </c>
      <c r="F27683">
        <v>1</v>
      </c>
      <c r="G27683">
        <v>38420</v>
      </c>
      <c r="H27683" t="s">
        <v>587</v>
      </c>
      <c r="I27683" t="s">
        <v>56</v>
      </c>
      <c r="J27683" t="s">
        <v>57</v>
      </c>
      <c r="K27683">
        <v>63</v>
      </c>
      <c r="L27683" t="s">
        <v>15</v>
      </c>
    </row>
    <row r="27684" spans="1:12">
      <c r="A27684" t="e">
        <f ca="1">E00251511139621</f>
        <v>#NAME?</v>
      </c>
      <c r="B27684">
        <v>28</v>
      </c>
      <c r="C27684" t="s">
        <v>153</v>
      </c>
      <c r="D27684" s="1">
        <v>41386</v>
      </c>
      <c r="F27684">
        <v>2</v>
      </c>
      <c r="G27684">
        <v>4019</v>
      </c>
      <c r="H27684" t="s">
        <v>26</v>
      </c>
      <c r="J27684" t="s">
        <v>14</v>
      </c>
      <c r="K27684">
        <v>53</v>
      </c>
      <c r="L27684" t="s">
        <v>15</v>
      </c>
    </row>
    <row r="27685" spans="1:12">
      <c r="A27685" t="e">
        <f ca="1">E00251510614621</f>
        <v>#NAME?</v>
      </c>
      <c r="B27685">
        <v>160</v>
      </c>
      <c r="C27685" t="s">
        <v>278</v>
      </c>
      <c r="D27685" s="1">
        <v>41592</v>
      </c>
      <c r="F27685">
        <v>4</v>
      </c>
      <c r="G27685">
        <v>49390</v>
      </c>
      <c r="H27685" t="s">
        <v>59</v>
      </c>
      <c r="J27685" t="s">
        <v>14</v>
      </c>
      <c r="K27685">
        <v>51</v>
      </c>
      <c r="L27685" t="s">
        <v>15</v>
      </c>
    </row>
    <row r="27686" spans="1:12">
      <c r="A27686" t="e">
        <f ca="1">E00251510614621</f>
        <v>#NAME?</v>
      </c>
      <c r="B27686">
        <v>160</v>
      </c>
      <c r="C27686" t="s">
        <v>278</v>
      </c>
      <c r="D27686" s="1">
        <v>42646</v>
      </c>
      <c r="F27686">
        <v>3</v>
      </c>
      <c r="G27686">
        <v>49390</v>
      </c>
      <c r="H27686" t="s">
        <v>59</v>
      </c>
      <c r="J27686" t="s">
        <v>14</v>
      </c>
      <c r="K27686">
        <v>54</v>
      </c>
      <c r="L27686" t="s">
        <v>15</v>
      </c>
    </row>
    <row r="27687" spans="1:12">
      <c r="A27687" t="e">
        <f ca="1">E00251511139621</f>
        <v>#NAME?</v>
      </c>
      <c r="B27687">
        <v>28</v>
      </c>
      <c r="C27687" t="s">
        <v>153</v>
      </c>
      <c r="D27687" s="1">
        <v>41551</v>
      </c>
      <c r="F27687">
        <v>3</v>
      </c>
      <c r="G27687">
        <v>2720</v>
      </c>
      <c r="H27687" t="s">
        <v>65</v>
      </c>
      <c r="J27687" t="s">
        <v>14</v>
      </c>
      <c r="K27687">
        <v>53</v>
      </c>
      <c r="L27687" t="s">
        <v>15</v>
      </c>
    </row>
    <row r="27688" spans="1:12">
      <c r="A27688" t="e">
        <f ca="1">E00251510614621</f>
        <v>#NAME?</v>
      </c>
      <c r="B27688">
        <v>160</v>
      </c>
      <c r="C27688" t="s">
        <v>278</v>
      </c>
      <c r="D27688" s="1">
        <v>41219</v>
      </c>
      <c r="F27688">
        <v>1</v>
      </c>
      <c r="G27688">
        <v>49390</v>
      </c>
      <c r="H27688" t="s">
        <v>59</v>
      </c>
      <c r="J27688" t="s">
        <v>14</v>
      </c>
      <c r="K27688">
        <v>50</v>
      </c>
      <c r="L27688" t="s">
        <v>15</v>
      </c>
    </row>
    <row r="27689" spans="1:12">
      <c r="A27689" t="e">
        <f ca="1">E00251718071621</f>
        <v>#NAME?</v>
      </c>
      <c r="B27689">
        <v>1786</v>
      </c>
      <c r="C27689" t="s">
        <v>37</v>
      </c>
      <c r="D27689" s="1">
        <v>41114</v>
      </c>
      <c r="F27689">
        <v>1</v>
      </c>
      <c r="G27689">
        <v>7831</v>
      </c>
      <c r="H27689" t="s">
        <v>274</v>
      </c>
      <c r="J27689" t="s">
        <v>14</v>
      </c>
      <c r="K27689">
        <v>50</v>
      </c>
      <c r="L27689" t="s">
        <v>22</v>
      </c>
    </row>
    <row r="27690" spans="1:12">
      <c r="A27690" t="e">
        <f ca="1">E00251531371621</f>
        <v>#NAME?</v>
      </c>
      <c r="B27690">
        <v>1425</v>
      </c>
      <c r="C27690" t="s">
        <v>1066</v>
      </c>
      <c r="D27690" s="1">
        <v>42865</v>
      </c>
      <c r="F27690">
        <v>2</v>
      </c>
      <c r="G27690">
        <v>25000</v>
      </c>
      <c r="H27690" t="s">
        <v>178</v>
      </c>
      <c r="I27690" t="s">
        <v>56</v>
      </c>
      <c r="J27690" t="s">
        <v>57</v>
      </c>
      <c r="K27690">
        <v>63</v>
      </c>
      <c r="L27690" t="s">
        <v>15</v>
      </c>
    </row>
    <row r="27691" spans="1:12">
      <c r="A27691" t="e">
        <f ca="1">E00251510614621</f>
        <v>#NAME?</v>
      </c>
      <c r="B27691">
        <v>160</v>
      </c>
      <c r="C27691" t="s">
        <v>278</v>
      </c>
      <c r="D27691" s="1">
        <v>42797</v>
      </c>
      <c r="F27691">
        <v>2</v>
      </c>
      <c r="G27691">
        <v>5859</v>
      </c>
      <c r="H27691" t="s">
        <v>607</v>
      </c>
      <c r="J27691" t="s">
        <v>14</v>
      </c>
      <c r="K27691">
        <v>55</v>
      </c>
      <c r="L27691" t="s">
        <v>15</v>
      </c>
    </row>
    <row r="27692" spans="1:12">
      <c r="A27692" t="e">
        <f ca="1">E00251616233021</f>
        <v>#NAME?</v>
      </c>
      <c r="B27692">
        <v>1325</v>
      </c>
      <c r="C27692" t="s">
        <v>605</v>
      </c>
      <c r="D27692" s="1">
        <v>41387</v>
      </c>
      <c r="F27692">
        <v>5</v>
      </c>
      <c r="G27692">
        <v>7820</v>
      </c>
      <c r="H27692" t="s">
        <v>233</v>
      </c>
      <c r="J27692" t="s">
        <v>14</v>
      </c>
      <c r="K27692">
        <v>50</v>
      </c>
      <c r="L27692" t="s">
        <v>22</v>
      </c>
    </row>
    <row r="27693" spans="1:12">
      <c r="A27693" t="e">
        <f ca="1">E00251531371621</f>
        <v>#NAME?</v>
      </c>
      <c r="B27693">
        <v>116</v>
      </c>
      <c r="C27693" t="s">
        <v>600</v>
      </c>
      <c r="D27693" s="1">
        <v>42318</v>
      </c>
      <c r="F27693">
        <v>1</v>
      </c>
      <c r="G27693">
        <v>2809</v>
      </c>
      <c r="H27693" t="s">
        <v>90</v>
      </c>
      <c r="J27693" t="s">
        <v>14</v>
      </c>
      <c r="K27693">
        <v>62</v>
      </c>
      <c r="L27693" t="s">
        <v>15</v>
      </c>
    </row>
    <row r="27694" spans="1:12">
      <c r="A27694" t="e">
        <f ca="1">E00251616233021</f>
        <v>#NAME?</v>
      </c>
      <c r="B27694">
        <v>1325</v>
      </c>
      <c r="C27694" t="s">
        <v>605</v>
      </c>
      <c r="D27694" s="1">
        <v>42174</v>
      </c>
      <c r="F27694">
        <v>2</v>
      </c>
      <c r="G27694">
        <v>2169</v>
      </c>
      <c r="H27694" t="s">
        <v>40</v>
      </c>
      <c r="J27694" t="s">
        <v>14</v>
      </c>
      <c r="K27694">
        <v>53</v>
      </c>
      <c r="L27694" t="s">
        <v>15</v>
      </c>
    </row>
    <row r="27695" spans="1:12">
      <c r="A27695" t="e">
        <f ca="1">E00251616233021</f>
        <v>#NAME?</v>
      </c>
      <c r="B27695">
        <v>1325</v>
      </c>
      <c r="C27695" t="s">
        <v>605</v>
      </c>
      <c r="D27695" s="1">
        <v>42808</v>
      </c>
      <c r="F27695">
        <v>1</v>
      </c>
      <c r="G27695">
        <v>4019</v>
      </c>
      <c r="H27695" t="s">
        <v>26</v>
      </c>
      <c r="J27695" t="s">
        <v>14</v>
      </c>
      <c r="K27695">
        <v>54</v>
      </c>
      <c r="L27695" t="s">
        <v>15</v>
      </c>
    </row>
    <row r="27696" spans="1:12">
      <c r="A27696" t="e">
        <f ca="1">E00251511139621</f>
        <v>#NAME?</v>
      </c>
      <c r="B27696">
        <v>28</v>
      </c>
      <c r="C27696" t="s">
        <v>153</v>
      </c>
      <c r="D27696" s="1">
        <v>41820</v>
      </c>
      <c r="F27696">
        <v>1</v>
      </c>
      <c r="G27696">
        <v>37311</v>
      </c>
      <c r="H27696" t="s">
        <v>745</v>
      </c>
      <c r="J27696" t="s">
        <v>14</v>
      </c>
      <c r="K27696">
        <v>54</v>
      </c>
      <c r="L27696" t="s">
        <v>15</v>
      </c>
    </row>
    <row r="27697" spans="1:12">
      <c r="A27697" t="e">
        <f ca="1">E00251616233021</f>
        <v>#NAME?</v>
      </c>
      <c r="B27697">
        <v>1325</v>
      </c>
      <c r="C27697" t="s">
        <v>605</v>
      </c>
      <c r="D27697" s="1">
        <v>41905</v>
      </c>
      <c r="F27697">
        <v>4</v>
      </c>
      <c r="G27697">
        <v>4019</v>
      </c>
      <c r="H27697" t="s">
        <v>26</v>
      </c>
      <c r="J27697" t="s">
        <v>14</v>
      </c>
      <c r="K27697">
        <v>52</v>
      </c>
      <c r="L27697" t="s">
        <v>15</v>
      </c>
    </row>
    <row r="27698" spans="1:12">
      <c r="A27698" t="e">
        <f ca="1">E00251512459221</f>
        <v>#NAME?</v>
      </c>
      <c r="B27698">
        <v>1329</v>
      </c>
      <c r="C27698" t="s">
        <v>520</v>
      </c>
      <c r="D27698" s="1">
        <v>42378</v>
      </c>
      <c r="F27698">
        <v>2</v>
      </c>
      <c r="G27698">
        <v>2141</v>
      </c>
      <c r="H27698" t="s">
        <v>614</v>
      </c>
      <c r="J27698" t="s">
        <v>14</v>
      </c>
      <c r="K27698">
        <v>44</v>
      </c>
      <c r="L27698" t="s">
        <v>15</v>
      </c>
    </row>
    <row r="27699" spans="1:12">
      <c r="A27699" t="e">
        <f ca="1">E00251511139621</f>
        <v>#NAME?</v>
      </c>
      <c r="B27699">
        <v>28</v>
      </c>
      <c r="C27699" t="s">
        <v>153</v>
      </c>
      <c r="D27699" s="1">
        <v>41334</v>
      </c>
      <c r="F27699">
        <v>2</v>
      </c>
      <c r="G27699">
        <v>4019</v>
      </c>
      <c r="H27699" t="s">
        <v>26</v>
      </c>
      <c r="J27699" t="s">
        <v>14</v>
      </c>
      <c r="K27699">
        <v>52</v>
      </c>
      <c r="L27699" t="s">
        <v>15</v>
      </c>
    </row>
    <row r="27700" spans="1:12">
      <c r="A27700" t="e">
        <f ca="1">E00251511139621</f>
        <v>#NAME?</v>
      </c>
      <c r="B27700">
        <v>28</v>
      </c>
      <c r="C27700" t="s">
        <v>153</v>
      </c>
      <c r="D27700" s="1">
        <v>41341</v>
      </c>
      <c r="F27700">
        <v>1</v>
      </c>
      <c r="G27700">
        <v>2720</v>
      </c>
      <c r="H27700" t="s">
        <v>65</v>
      </c>
      <c r="J27700" t="s">
        <v>14</v>
      </c>
      <c r="K27700">
        <v>52</v>
      </c>
      <c r="L27700" t="s">
        <v>15</v>
      </c>
    </row>
    <row r="27701" spans="1:12">
      <c r="A27701" t="e">
        <f ca="1">E00251511139621</f>
        <v>#NAME?</v>
      </c>
      <c r="B27701">
        <v>28</v>
      </c>
      <c r="C27701" t="s">
        <v>153</v>
      </c>
      <c r="D27701" s="1">
        <v>41718</v>
      </c>
      <c r="F27701">
        <v>1</v>
      </c>
      <c r="G27701">
        <v>2720</v>
      </c>
      <c r="H27701" t="s">
        <v>65</v>
      </c>
      <c r="J27701" t="s">
        <v>14</v>
      </c>
      <c r="K27701">
        <v>53</v>
      </c>
      <c r="L27701" t="s">
        <v>15</v>
      </c>
    </row>
    <row r="27702" spans="1:12">
      <c r="A27702" t="e">
        <f ca="1">E00251512459221</f>
        <v>#NAME?</v>
      </c>
      <c r="B27702">
        <v>1929</v>
      </c>
      <c r="C27702" t="s">
        <v>195</v>
      </c>
      <c r="D27702" s="1">
        <v>42185</v>
      </c>
      <c r="F27702">
        <v>4</v>
      </c>
      <c r="G27702">
        <v>69010</v>
      </c>
      <c r="H27702" t="s">
        <v>294</v>
      </c>
      <c r="J27702" t="s">
        <v>14</v>
      </c>
      <c r="K27702">
        <v>44</v>
      </c>
      <c r="L27702" t="s">
        <v>15</v>
      </c>
    </row>
    <row r="27703" spans="1:12">
      <c r="A27703" t="e">
        <f ca="1">E00251512459221</f>
        <v>#NAME?</v>
      </c>
      <c r="B27703">
        <v>1929</v>
      </c>
      <c r="C27703" t="s">
        <v>195</v>
      </c>
      <c r="D27703" s="1">
        <v>42185</v>
      </c>
      <c r="F27703">
        <v>5</v>
      </c>
      <c r="G27703">
        <v>70400</v>
      </c>
      <c r="H27703" t="s">
        <v>536</v>
      </c>
      <c r="J27703" t="s">
        <v>14</v>
      </c>
      <c r="K27703">
        <v>44</v>
      </c>
      <c r="L27703" t="s">
        <v>15</v>
      </c>
    </row>
    <row r="27704" spans="1:12">
      <c r="A27704" t="e">
        <f ca="1">E00251511139621</f>
        <v>#NAME?</v>
      </c>
      <c r="B27704">
        <v>28</v>
      </c>
      <c r="C27704" t="s">
        <v>153</v>
      </c>
      <c r="D27704" s="1">
        <v>42251</v>
      </c>
      <c r="F27704">
        <v>1</v>
      </c>
      <c r="G27704">
        <v>6271</v>
      </c>
      <c r="H27704" t="s">
        <v>1136</v>
      </c>
      <c r="J27704" t="s">
        <v>14</v>
      </c>
      <c r="K27704">
        <v>55</v>
      </c>
      <c r="L27704" t="s">
        <v>15</v>
      </c>
    </row>
    <row r="27705" spans="1:12">
      <c r="A27705" t="e">
        <f ca="1">E00251429326321</f>
        <v>#NAME?</v>
      </c>
      <c r="B27705">
        <v>291</v>
      </c>
      <c r="C27705" t="s">
        <v>160</v>
      </c>
      <c r="D27705" s="1">
        <v>42590</v>
      </c>
      <c r="F27705">
        <v>2</v>
      </c>
      <c r="G27705">
        <v>49390</v>
      </c>
      <c r="H27705" t="s">
        <v>59</v>
      </c>
      <c r="J27705" t="s">
        <v>14</v>
      </c>
      <c r="K27705">
        <v>49</v>
      </c>
      <c r="L27705" t="s">
        <v>15</v>
      </c>
    </row>
    <row r="27706" spans="1:12">
      <c r="A27706" t="e">
        <f ca="1">E00251511139621</f>
        <v>#NAME?</v>
      </c>
      <c r="B27706">
        <v>28</v>
      </c>
      <c r="C27706" t="s">
        <v>153</v>
      </c>
      <c r="D27706" s="1">
        <v>42486</v>
      </c>
      <c r="F27706">
        <v>1</v>
      </c>
      <c r="G27706">
        <v>4019</v>
      </c>
      <c r="H27706" t="s">
        <v>26</v>
      </c>
      <c r="J27706" t="s">
        <v>14</v>
      </c>
      <c r="K27706">
        <v>56</v>
      </c>
      <c r="L27706" t="s">
        <v>15</v>
      </c>
    </row>
    <row r="27707" spans="1:12">
      <c r="A27707" t="e">
        <f ca="1">E00251511139621</f>
        <v>#NAME?</v>
      </c>
      <c r="B27707">
        <v>28</v>
      </c>
      <c r="C27707" t="s">
        <v>153</v>
      </c>
      <c r="D27707" s="1">
        <v>41400</v>
      </c>
      <c r="F27707">
        <v>3</v>
      </c>
      <c r="G27707">
        <v>49390</v>
      </c>
      <c r="H27707" t="s">
        <v>59</v>
      </c>
      <c r="J27707" t="s">
        <v>14</v>
      </c>
      <c r="K27707">
        <v>53</v>
      </c>
      <c r="L27707" t="s">
        <v>15</v>
      </c>
    </row>
    <row r="27708" spans="1:12">
      <c r="A27708" t="e">
        <f ca="1">E00251514279221</f>
        <v>#NAME?</v>
      </c>
      <c r="B27708">
        <v>491</v>
      </c>
      <c r="C27708" t="s">
        <v>567</v>
      </c>
      <c r="D27708" s="1">
        <v>42921</v>
      </c>
      <c r="F27708">
        <v>1</v>
      </c>
      <c r="G27708">
        <v>30000</v>
      </c>
      <c r="H27708" t="s">
        <v>144</v>
      </c>
      <c r="J27708" t="s">
        <v>14</v>
      </c>
      <c r="K27708">
        <v>46</v>
      </c>
      <c r="L27708" t="s">
        <v>15</v>
      </c>
    </row>
    <row r="27709" spans="1:12">
      <c r="A27709" t="e">
        <f ca="1">E00251432326121</f>
        <v>#NAME?</v>
      </c>
      <c r="B27709">
        <v>489</v>
      </c>
      <c r="C27709" t="s">
        <v>100</v>
      </c>
      <c r="D27709" s="1">
        <v>42174</v>
      </c>
      <c r="F27709">
        <v>1</v>
      </c>
      <c r="G27709">
        <v>4019</v>
      </c>
      <c r="H27709" t="s">
        <v>26</v>
      </c>
      <c r="J27709" t="s">
        <v>14</v>
      </c>
      <c r="K27709">
        <v>48</v>
      </c>
      <c r="L27709" t="s">
        <v>15</v>
      </c>
    </row>
    <row r="27710" spans="1:12">
      <c r="A27710" t="e">
        <f ca="1">E00251511139621</f>
        <v>#NAME?</v>
      </c>
      <c r="B27710">
        <v>28</v>
      </c>
      <c r="C27710" t="s">
        <v>153</v>
      </c>
      <c r="D27710" s="1">
        <v>41523</v>
      </c>
      <c r="F27710">
        <v>1</v>
      </c>
      <c r="G27710">
        <v>7279</v>
      </c>
      <c r="H27710" t="s">
        <v>551</v>
      </c>
      <c r="J27710" t="s">
        <v>14</v>
      </c>
      <c r="K27710">
        <v>53</v>
      </c>
      <c r="L27710" t="s">
        <v>15</v>
      </c>
    </row>
    <row r="27711" spans="1:12">
      <c r="A27711" t="e">
        <f ca="1">E00251432151321</f>
        <v>#NAME?</v>
      </c>
      <c r="B27711">
        <v>494</v>
      </c>
      <c r="C27711" t="s">
        <v>63</v>
      </c>
      <c r="D27711" s="1">
        <v>42031</v>
      </c>
      <c r="F27711">
        <v>4</v>
      </c>
      <c r="G27711">
        <v>4019</v>
      </c>
      <c r="H27711" t="s">
        <v>26</v>
      </c>
      <c r="J27711" t="s">
        <v>14</v>
      </c>
      <c r="K27711">
        <v>47</v>
      </c>
      <c r="L27711" t="s">
        <v>15</v>
      </c>
    </row>
    <row r="27712" spans="1:12">
      <c r="A27712" t="e">
        <f ca="1">E00251432151321</f>
        <v>#NAME?</v>
      </c>
      <c r="B27712">
        <v>494</v>
      </c>
      <c r="C27712" t="s">
        <v>63</v>
      </c>
      <c r="D27712" s="1">
        <v>42284</v>
      </c>
      <c r="F27712">
        <v>4</v>
      </c>
      <c r="G27712">
        <v>4019</v>
      </c>
      <c r="H27712" t="s">
        <v>26</v>
      </c>
      <c r="J27712" t="s">
        <v>14</v>
      </c>
      <c r="K27712">
        <v>47</v>
      </c>
      <c r="L27712" t="s">
        <v>15</v>
      </c>
    </row>
    <row r="27713" spans="1:12">
      <c r="A27713" t="e">
        <f ca="1">E00251616233021</f>
        <v>#NAME?</v>
      </c>
      <c r="B27713">
        <v>1325</v>
      </c>
      <c r="C27713" t="s">
        <v>605</v>
      </c>
      <c r="D27713" s="1">
        <v>41387</v>
      </c>
      <c r="F27713">
        <v>3</v>
      </c>
      <c r="G27713">
        <v>4556</v>
      </c>
      <c r="H27713" t="s">
        <v>121</v>
      </c>
      <c r="J27713" t="s">
        <v>14</v>
      </c>
      <c r="K27713">
        <v>50</v>
      </c>
      <c r="L27713" t="s">
        <v>15</v>
      </c>
    </row>
    <row r="27714" spans="1:12">
      <c r="A27714" t="e">
        <f ca="1">E00251512459221</f>
        <v>#NAME?</v>
      </c>
      <c r="B27714">
        <v>1929</v>
      </c>
      <c r="C27714" t="s">
        <v>195</v>
      </c>
      <c r="D27714" s="1">
        <v>42319</v>
      </c>
      <c r="F27714">
        <v>3</v>
      </c>
      <c r="G27714">
        <v>2141</v>
      </c>
      <c r="H27714" t="s">
        <v>614</v>
      </c>
      <c r="J27714" t="s">
        <v>14</v>
      </c>
      <c r="K27714">
        <v>44</v>
      </c>
      <c r="L27714" t="s">
        <v>15</v>
      </c>
    </row>
    <row r="27715" spans="1:12">
      <c r="A27715" t="e">
        <f ca="1">E00251432151321</f>
        <v>#NAME?</v>
      </c>
      <c r="B27715">
        <v>494</v>
      </c>
      <c r="C27715" t="s">
        <v>63</v>
      </c>
      <c r="D27715" s="1">
        <v>42990</v>
      </c>
      <c r="F27715">
        <v>5</v>
      </c>
      <c r="G27715">
        <v>7962</v>
      </c>
      <c r="H27715" t="s">
        <v>111</v>
      </c>
      <c r="J27715" t="s">
        <v>14</v>
      </c>
      <c r="K27715">
        <v>49</v>
      </c>
      <c r="L27715" t="s">
        <v>22</v>
      </c>
    </row>
    <row r="27716" spans="1:12">
      <c r="A27716" t="e">
        <f ca="1">E00251432151321</f>
        <v>#NAME?</v>
      </c>
      <c r="B27716">
        <v>494</v>
      </c>
      <c r="C27716" t="s">
        <v>63</v>
      </c>
      <c r="D27716" s="1">
        <v>43028</v>
      </c>
      <c r="F27716">
        <v>1</v>
      </c>
      <c r="G27716">
        <v>2809</v>
      </c>
      <c r="H27716" t="s">
        <v>90</v>
      </c>
      <c r="J27716" t="s">
        <v>14</v>
      </c>
      <c r="K27716">
        <v>50</v>
      </c>
      <c r="L27716" t="s">
        <v>15</v>
      </c>
    </row>
    <row r="27717" spans="1:12">
      <c r="A27717" t="e">
        <f ca="1">E00251429326321</f>
        <v>#NAME?</v>
      </c>
      <c r="B27717">
        <v>291</v>
      </c>
      <c r="C27717" t="s">
        <v>160</v>
      </c>
      <c r="D27717" s="1">
        <v>41562</v>
      </c>
      <c r="F27717">
        <v>1</v>
      </c>
      <c r="G27717">
        <v>49390</v>
      </c>
      <c r="H27717" t="s">
        <v>59</v>
      </c>
      <c r="J27717" t="s">
        <v>14</v>
      </c>
      <c r="K27717">
        <v>46</v>
      </c>
      <c r="L27717" t="s">
        <v>15</v>
      </c>
    </row>
    <row r="27718" spans="1:12">
      <c r="A27718" t="e">
        <f ca="1">E00251429326321</f>
        <v>#NAME?</v>
      </c>
      <c r="B27718">
        <v>291</v>
      </c>
      <c r="C27718" t="s">
        <v>160</v>
      </c>
      <c r="D27718" s="1">
        <v>42593</v>
      </c>
      <c r="F27718">
        <v>1</v>
      </c>
      <c r="G27718">
        <v>7243</v>
      </c>
      <c r="H27718" t="s">
        <v>42</v>
      </c>
      <c r="J27718" t="s">
        <v>14</v>
      </c>
      <c r="K27718">
        <v>49</v>
      </c>
      <c r="L27718" t="s">
        <v>15</v>
      </c>
    </row>
    <row r="27719" spans="1:12">
      <c r="A27719" t="e">
        <f ca="1">E00251511139621</f>
        <v>#NAME?</v>
      </c>
      <c r="B27719">
        <v>4991</v>
      </c>
      <c r="C27719" t="s">
        <v>838</v>
      </c>
      <c r="D27719" s="1">
        <v>43096</v>
      </c>
      <c r="F27719">
        <v>1</v>
      </c>
      <c r="G27719">
        <v>46400</v>
      </c>
      <c r="H27719" t="s">
        <v>186</v>
      </c>
      <c r="I27719" t="s">
        <v>148</v>
      </c>
      <c r="J27719" t="s">
        <v>57</v>
      </c>
      <c r="K27719">
        <v>57</v>
      </c>
      <c r="L27719" t="s">
        <v>15</v>
      </c>
    </row>
    <row r="27720" spans="1:12">
      <c r="A27720" t="e">
        <f ca="1">E00251432151321</f>
        <v>#NAME?</v>
      </c>
      <c r="B27720">
        <v>494</v>
      </c>
      <c r="C27720" t="s">
        <v>63</v>
      </c>
      <c r="D27720" s="1">
        <v>41780</v>
      </c>
      <c r="F27720">
        <v>1</v>
      </c>
      <c r="G27720">
        <v>7231</v>
      </c>
      <c r="H27720" t="s">
        <v>128</v>
      </c>
      <c r="J27720" t="s">
        <v>14</v>
      </c>
      <c r="K27720">
        <v>46</v>
      </c>
      <c r="L27720" t="s">
        <v>15</v>
      </c>
    </row>
    <row r="27721" spans="1:12">
      <c r="A27721" t="e">
        <f ca="1">E00251512459221</f>
        <v>#NAME?</v>
      </c>
      <c r="B27721">
        <v>1329</v>
      </c>
      <c r="C27721" t="s">
        <v>520</v>
      </c>
      <c r="D27721" s="1">
        <v>42380</v>
      </c>
      <c r="F27721">
        <v>6</v>
      </c>
      <c r="G27721">
        <v>69010</v>
      </c>
      <c r="H27721" t="s">
        <v>294</v>
      </c>
      <c r="J27721" t="s">
        <v>14</v>
      </c>
      <c r="K27721">
        <v>44</v>
      </c>
      <c r="L27721" t="s">
        <v>15</v>
      </c>
    </row>
    <row r="27722" spans="1:12">
      <c r="A27722" t="e">
        <f ca="1">E00251439555921</f>
        <v>#NAME?</v>
      </c>
      <c r="B27722">
        <v>702</v>
      </c>
      <c r="C27722" t="s">
        <v>293</v>
      </c>
      <c r="D27722" s="1">
        <v>41107</v>
      </c>
      <c r="F27722">
        <v>1</v>
      </c>
      <c r="G27722">
        <v>3689</v>
      </c>
      <c r="H27722" t="s">
        <v>159</v>
      </c>
      <c r="J27722" t="s">
        <v>14</v>
      </c>
      <c r="K27722">
        <v>54</v>
      </c>
      <c r="L27722" t="s">
        <v>15</v>
      </c>
    </row>
    <row r="27723" spans="1:12">
      <c r="A27723" t="e">
        <f ca="1">E00251427098221</f>
        <v>#NAME?</v>
      </c>
      <c r="B27723">
        <v>11</v>
      </c>
      <c r="C27723" t="s">
        <v>245</v>
      </c>
      <c r="D27723" s="1">
        <v>41606</v>
      </c>
      <c r="F27723">
        <v>1</v>
      </c>
      <c r="G27723">
        <v>4019</v>
      </c>
      <c r="H27723" t="s">
        <v>26</v>
      </c>
      <c r="J27723" t="s">
        <v>14</v>
      </c>
      <c r="K27723">
        <v>40</v>
      </c>
      <c r="L27723" t="s">
        <v>15</v>
      </c>
    </row>
    <row r="27724" spans="1:12">
      <c r="A27724" t="e">
        <f ca="1">E00251429326321</f>
        <v>#NAME?</v>
      </c>
      <c r="B27724">
        <v>753</v>
      </c>
      <c r="C27724" t="s">
        <v>545</v>
      </c>
      <c r="D27724" s="1">
        <v>41893</v>
      </c>
      <c r="F27724">
        <v>1</v>
      </c>
      <c r="G27724">
        <v>842</v>
      </c>
      <c r="H27724" t="s">
        <v>1528</v>
      </c>
      <c r="I27724" t="s">
        <v>56</v>
      </c>
      <c r="J27724" t="s">
        <v>57</v>
      </c>
      <c r="K27724">
        <v>47</v>
      </c>
      <c r="L27724" t="s">
        <v>15</v>
      </c>
    </row>
    <row r="27725" spans="1:12">
      <c r="A27725" t="e">
        <f ca="1">E00251439555921</f>
        <v>#NAME?</v>
      </c>
      <c r="B27725">
        <v>702</v>
      </c>
      <c r="C27725" t="s">
        <v>293</v>
      </c>
      <c r="D27725" s="1">
        <v>42173</v>
      </c>
      <c r="F27725">
        <v>1</v>
      </c>
      <c r="G27725">
        <v>7872</v>
      </c>
      <c r="H27725" t="s">
        <v>458</v>
      </c>
      <c r="J27725" t="s">
        <v>14</v>
      </c>
      <c r="K27725">
        <v>57</v>
      </c>
      <c r="L27725" t="s">
        <v>22</v>
      </c>
    </row>
    <row r="27726" spans="1:12">
      <c r="A27726" t="e">
        <f ca="1">E00251439555921</f>
        <v>#NAME?</v>
      </c>
      <c r="B27726">
        <v>4863</v>
      </c>
      <c r="C27726" t="s">
        <v>534</v>
      </c>
      <c r="D27726" s="1">
        <v>41276</v>
      </c>
      <c r="F27726">
        <v>3</v>
      </c>
      <c r="G27726">
        <v>2410</v>
      </c>
      <c r="H27726" t="s">
        <v>283</v>
      </c>
      <c r="J27726" t="s">
        <v>14</v>
      </c>
      <c r="K27726">
        <v>55</v>
      </c>
      <c r="L27726" t="s">
        <v>15</v>
      </c>
    </row>
    <row r="27727" spans="1:12">
      <c r="A27727" t="e">
        <f ca="1">E00251512459221</f>
        <v>#NAME?</v>
      </c>
      <c r="B27727">
        <v>1929</v>
      </c>
      <c r="C27727" t="s">
        <v>195</v>
      </c>
      <c r="D27727" s="1">
        <v>42418</v>
      </c>
      <c r="F27727">
        <v>4</v>
      </c>
      <c r="G27727">
        <v>2141</v>
      </c>
      <c r="H27727" t="s">
        <v>614</v>
      </c>
      <c r="J27727" t="s">
        <v>14</v>
      </c>
      <c r="K27727">
        <v>44</v>
      </c>
      <c r="L27727" t="s">
        <v>15</v>
      </c>
    </row>
    <row r="27728" spans="1:12">
      <c r="A27728" t="e">
        <f ca="1">E00251512459221</f>
        <v>#NAME?</v>
      </c>
      <c r="B27728">
        <v>1929</v>
      </c>
      <c r="C27728" t="s">
        <v>195</v>
      </c>
      <c r="D27728" s="1">
        <v>42878</v>
      </c>
      <c r="F27728">
        <v>4</v>
      </c>
      <c r="G27728">
        <v>2141</v>
      </c>
      <c r="H27728" t="s">
        <v>614</v>
      </c>
      <c r="J27728" t="s">
        <v>14</v>
      </c>
      <c r="K27728">
        <v>45</v>
      </c>
      <c r="L27728" t="s">
        <v>15</v>
      </c>
    </row>
    <row r="27729" spans="1:12">
      <c r="A27729" t="e">
        <f ca="1">E00251511139621</f>
        <v>#NAME?</v>
      </c>
      <c r="B27729">
        <v>4991</v>
      </c>
      <c r="C27729" t="s">
        <v>838</v>
      </c>
      <c r="D27729" s="1">
        <v>42759</v>
      </c>
      <c r="F27729">
        <v>1</v>
      </c>
      <c r="G27729">
        <v>5990</v>
      </c>
      <c r="H27729" t="s">
        <v>60</v>
      </c>
      <c r="I27729" t="s">
        <v>148</v>
      </c>
      <c r="J27729" t="s">
        <v>57</v>
      </c>
      <c r="K27729">
        <v>56</v>
      </c>
      <c r="L27729" t="s">
        <v>15</v>
      </c>
    </row>
    <row r="27730" spans="1:12">
      <c r="A27730" t="e">
        <f ca="1">E00251417960121</f>
        <v>#NAME?</v>
      </c>
      <c r="B27730">
        <v>50</v>
      </c>
      <c r="C27730" t="s">
        <v>512</v>
      </c>
      <c r="D27730" s="1">
        <v>41274</v>
      </c>
      <c r="F27730">
        <v>2</v>
      </c>
      <c r="G27730">
        <v>4019</v>
      </c>
      <c r="H27730" t="s">
        <v>26</v>
      </c>
      <c r="J27730" t="s">
        <v>14</v>
      </c>
      <c r="K27730">
        <v>61</v>
      </c>
      <c r="L27730" t="s">
        <v>15</v>
      </c>
    </row>
    <row r="27731" spans="1:12">
      <c r="A27731" t="e">
        <f ca="1">E00251432151321</f>
        <v>#NAME?</v>
      </c>
      <c r="B27731">
        <v>494</v>
      </c>
      <c r="C27731" t="s">
        <v>63</v>
      </c>
      <c r="D27731" s="1">
        <v>41815</v>
      </c>
      <c r="F27731">
        <v>2</v>
      </c>
      <c r="G27731">
        <v>2809</v>
      </c>
      <c r="H27731" t="s">
        <v>90</v>
      </c>
      <c r="J27731" t="s">
        <v>14</v>
      </c>
      <c r="K27731">
        <v>46</v>
      </c>
      <c r="L27731" t="s">
        <v>15</v>
      </c>
    </row>
    <row r="27732" spans="1:12">
      <c r="A27732" t="e">
        <f ca="1">E00251417960121</f>
        <v>#NAME?</v>
      </c>
      <c r="B27732">
        <v>50</v>
      </c>
      <c r="C27732" t="s">
        <v>512</v>
      </c>
      <c r="D27732" s="1">
        <v>41519</v>
      </c>
      <c r="F27732">
        <v>4</v>
      </c>
      <c r="G27732">
        <v>25000</v>
      </c>
      <c r="H27732" t="s">
        <v>178</v>
      </c>
      <c r="J27732" t="s">
        <v>14</v>
      </c>
      <c r="K27732">
        <v>62</v>
      </c>
      <c r="L27732" t="s">
        <v>15</v>
      </c>
    </row>
    <row r="27733" spans="1:12">
      <c r="A27733" t="e">
        <f ca="1">E00251427098221</f>
        <v>#NAME?</v>
      </c>
      <c r="B27733">
        <v>11</v>
      </c>
      <c r="C27733" t="s">
        <v>245</v>
      </c>
      <c r="D27733" s="1">
        <v>42594</v>
      </c>
      <c r="F27733">
        <v>1</v>
      </c>
      <c r="G27733">
        <v>34590</v>
      </c>
      <c r="H27733" t="s">
        <v>535</v>
      </c>
      <c r="J27733" t="s">
        <v>14</v>
      </c>
      <c r="K27733">
        <v>43</v>
      </c>
      <c r="L27733" t="s">
        <v>15</v>
      </c>
    </row>
    <row r="27734" spans="1:12">
      <c r="A27734" t="e">
        <f ca="1">E00251427098221</f>
        <v>#NAME?</v>
      </c>
      <c r="B27734">
        <v>11</v>
      </c>
      <c r="C27734" t="s">
        <v>245</v>
      </c>
      <c r="D27734" s="1">
        <v>42958</v>
      </c>
      <c r="F27734">
        <v>2</v>
      </c>
      <c r="G27734">
        <v>27800</v>
      </c>
      <c r="H27734" t="s">
        <v>145</v>
      </c>
      <c r="J27734" t="s">
        <v>14</v>
      </c>
      <c r="K27734">
        <v>44</v>
      </c>
      <c r="L27734" t="s">
        <v>15</v>
      </c>
    </row>
    <row r="27735" spans="1:12">
      <c r="A27735" t="e">
        <f ca="1">E00251531371621</f>
        <v>#NAME?</v>
      </c>
      <c r="B27735">
        <v>100</v>
      </c>
      <c r="C27735" t="s">
        <v>54</v>
      </c>
      <c r="D27735" s="1">
        <v>42377</v>
      </c>
      <c r="E27735">
        <v>5</v>
      </c>
      <c r="F27735">
        <v>6</v>
      </c>
      <c r="G27735">
        <v>42731</v>
      </c>
      <c r="H27735" t="s">
        <v>608</v>
      </c>
      <c r="J27735" t="s">
        <v>34</v>
      </c>
      <c r="K27735">
        <v>62</v>
      </c>
      <c r="L27735" t="s">
        <v>15</v>
      </c>
    </row>
    <row r="27736" spans="1:12">
      <c r="A27736" t="e">
        <f ca="1">E00251531371621</f>
        <v>#NAME?</v>
      </c>
      <c r="B27736">
        <v>116</v>
      </c>
      <c r="C27736" t="s">
        <v>600</v>
      </c>
      <c r="D27736" s="1">
        <v>42262</v>
      </c>
      <c r="F27736">
        <v>3</v>
      </c>
      <c r="G27736">
        <v>4019</v>
      </c>
      <c r="H27736" t="s">
        <v>26</v>
      </c>
      <c r="J27736" t="s">
        <v>14</v>
      </c>
      <c r="K27736">
        <v>62</v>
      </c>
      <c r="L27736" t="s">
        <v>15</v>
      </c>
    </row>
    <row r="27737" spans="1:12">
      <c r="A27737" t="e">
        <f ca="1">E00251432151321</f>
        <v>#NAME?</v>
      </c>
      <c r="B27737">
        <v>494</v>
      </c>
      <c r="C27737" t="s">
        <v>63</v>
      </c>
      <c r="D27737" s="1">
        <v>42059</v>
      </c>
      <c r="F27737">
        <v>4</v>
      </c>
      <c r="G27737">
        <v>2809</v>
      </c>
      <c r="H27737" t="s">
        <v>90</v>
      </c>
      <c r="J27737" t="s">
        <v>14</v>
      </c>
      <c r="K27737">
        <v>47</v>
      </c>
      <c r="L27737" t="s">
        <v>15</v>
      </c>
    </row>
    <row r="27738" spans="1:12">
      <c r="A27738" t="e">
        <f ca="1">E00251432151321</f>
        <v>#NAME?</v>
      </c>
      <c r="B27738">
        <v>494</v>
      </c>
      <c r="C27738" t="s">
        <v>63</v>
      </c>
      <c r="D27738" s="1">
        <v>42087</v>
      </c>
      <c r="F27738">
        <v>3</v>
      </c>
      <c r="G27738">
        <v>4019</v>
      </c>
      <c r="H27738" t="s">
        <v>26</v>
      </c>
      <c r="J27738" t="s">
        <v>14</v>
      </c>
      <c r="K27738">
        <v>47</v>
      </c>
      <c r="L27738" t="s">
        <v>15</v>
      </c>
    </row>
    <row r="27739" spans="1:12">
      <c r="A27739" t="e">
        <f ca="1">E00251417960121</f>
        <v>#NAME?</v>
      </c>
      <c r="B27739">
        <v>50</v>
      </c>
      <c r="C27739" t="s">
        <v>512</v>
      </c>
      <c r="D27739" s="1">
        <v>42857</v>
      </c>
      <c r="F27739">
        <v>6</v>
      </c>
      <c r="G27739">
        <v>2729</v>
      </c>
      <c r="H27739" t="s">
        <v>115</v>
      </c>
      <c r="J27739" t="s">
        <v>14</v>
      </c>
      <c r="K27739">
        <v>66</v>
      </c>
      <c r="L27739" t="s">
        <v>15</v>
      </c>
    </row>
    <row r="27740" spans="1:12">
      <c r="A27740" t="e">
        <f ca="1">E00251432151321</f>
        <v>#NAME?</v>
      </c>
      <c r="B27740">
        <v>494</v>
      </c>
      <c r="C27740" t="s">
        <v>63</v>
      </c>
      <c r="D27740" s="1">
        <v>42248</v>
      </c>
      <c r="F27740">
        <v>2</v>
      </c>
      <c r="G27740">
        <v>4019</v>
      </c>
      <c r="H27740" t="s">
        <v>26</v>
      </c>
      <c r="J27740" t="s">
        <v>14</v>
      </c>
      <c r="K27740">
        <v>47</v>
      </c>
      <c r="L27740" t="s">
        <v>15</v>
      </c>
    </row>
    <row r="27741" spans="1:12">
      <c r="A27741" t="e">
        <f ca="1">E00251716548221</f>
        <v>#NAME?</v>
      </c>
      <c r="B27741">
        <v>449</v>
      </c>
      <c r="C27741" t="s">
        <v>124</v>
      </c>
      <c r="D27741" s="1">
        <v>42696</v>
      </c>
      <c r="F27741">
        <v>2</v>
      </c>
      <c r="G27741">
        <v>4019</v>
      </c>
      <c r="H27741" t="s">
        <v>26</v>
      </c>
      <c r="J27741" t="s">
        <v>14</v>
      </c>
      <c r="K27741">
        <v>51</v>
      </c>
      <c r="L27741" t="s">
        <v>15</v>
      </c>
    </row>
    <row r="27742" spans="1:12">
      <c r="A27742" t="e">
        <f ca="1">E00251716548221</f>
        <v>#NAME?</v>
      </c>
      <c r="B27742">
        <v>449</v>
      </c>
      <c r="C27742" t="s">
        <v>124</v>
      </c>
      <c r="D27742" s="1">
        <v>42895</v>
      </c>
      <c r="F27742">
        <v>2</v>
      </c>
      <c r="G27742">
        <v>27800</v>
      </c>
      <c r="H27742" t="s">
        <v>145</v>
      </c>
      <c r="J27742" t="s">
        <v>14</v>
      </c>
      <c r="K27742">
        <v>51</v>
      </c>
      <c r="L27742" t="s">
        <v>15</v>
      </c>
    </row>
    <row r="27743" spans="1:12">
      <c r="A27743" t="e">
        <f ca="1">E00251432151321</f>
        <v>#NAME?</v>
      </c>
      <c r="B27743">
        <v>494</v>
      </c>
      <c r="C27743" t="s">
        <v>63</v>
      </c>
      <c r="D27743" s="1">
        <v>43049</v>
      </c>
      <c r="F27743">
        <v>6</v>
      </c>
      <c r="G27743">
        <v>7904</v>
      </c>
      <c r="H27743" t="s">
        <v>75</v>
      </c>
      <c r="J27743" t="s">
        <v>14</v>
      </c>
      <c r="K27743">
        <v>50</v>
      </c>
      <c r="L27743" t="s">
        <v>22</v>
      </c>
    </row>
    <row r="27744" spans="1:12">
      <c r="A27744" t="e">
        <f ca="1">E00251616233021</f>
        <v>#NAME?</v>
      </c>
      <c r="B27744">
        <v>1325</v>
      </c>
      <c r="C27744" t="s">
        <v>605</v>
      </c>
      <c r="D27744" s="1">
        <v>41596</v>
      </c>
      <c r="F27744">
        <v>6</v>
      </c>
      <c r="G27744">
        <v>7820</v>
      </c>
      <c r="H27744" t="s">
        <v>233</v>
      </c>
      <c r="J27744" t="s">
        <v>14</v>
      </c>
      <c r="K27744">
        <v>51</v>
      </c>
      <c r="L27744" t="s">
        <v>22</v>
      </c>
    </row>
    <row r="27745" spans="1:12">
      <c r="A27745" t="e">
        <f ca="1">E00251616233021</f>
        <v>#NAME?</v>
      </c>
      <c r="B27745">
        <v>1325</v>
      </c>
      <c r="C27745" t="s">
        <v>605</v>
      </c>
      <c r="D27745" s="1">
        <v>42012</v>
      </c>
      <c r="F27745">
        <v>5</v>
      </c>
      <c r="G27745">
        <v>7273</v>
      </c>
      <c r="H27745" t="s">
        <v>543</v>
      </c>
      <c r="J27745" t="s">
        <v>14</v>
      </c>
      <c r="K27745">
        <v>52</v>
      </c>
      <c r="L27745" t="s">
        <v>15</v>
      </c>
    </row>
    <row r="27746" spans="1:12">
      <c r="A27746" t="e">
        <f ca="1">E00251512351721</f>
        <v>#NAME?</v>
      </c>
      <c r="B27746">
        <v>191</v>
      </c>
      <c r="C27746" t="s">
        <v>320</v>
      </c>
      <c r="D27746" s="1">
        <v>41205</v>
      </c>
      <c r="F27746">
        <v>1</v>
      </c>
      <c r="G27746">
        <v>5950</v>
      </c>
      <c r="H27746" t="s">
        <v>24</v>
      </c>
      <c r="J27746" t="s">
        <v>14</v>
      </c>
      <c r="K27746">
        <v>45</v>
      </c>
      <c r="L27746" t="s">
        <v>15</v>
      </c>
    </row>
    <row r="27747" spans="1:12">
      <c r="A27747" t="e">
        <f ca="1">E00251512351721</f>
        <v>#NAME?</v>
      </c>
      <c r="B27747">
        <v>1327</v>
      </c>
      <c r="C27747" t="s">
        <v>392</v>
      </c>
      <c r="D27747" s="1">
        <v>42780</v>
      </c>
      <c r="F27747">
        <v>1</v>
      </c>
      <c r="G27747">
        <v>53500</v>
      </c>
      <c r="H27747" t="s">
        <v>243</v>
      </c>
      <c r="J27747" t="s">
        <v>14</v>
      </c>
      <c r="K27747">
        <v>49</v>
      </c>
      <c r="L27747" t="s">
        <v>15</v>
      </c>
    </row>
    <row r="27748" spans="1:12">
      <c r="A27748" t="e">
        <f ca="1">E00251615134721</f>
        <v>#NAME?</v>
      </c>
      <c r="B27748">
        <v>62</v>
      </c>
      <c r="C27748" t="s">
        <v>20</v>
      </c>
      <c r="D27748" s="1">
        <v>41074</v>
      </c>
      <c r="F27748">
        <v>2</v>
      </c>
      <c r="G27748">
        <v>2729</v>
      </c>
      <c r="H27748" t="s">
        <v>115</v>
      </c>
      <c r="J27748" t="s">
        <v>14</v>
      </c>
      <c r="K27748">
        <v>60</v>
      </c>
      <c r="L27748" t="s">
        <v>15</v>
      </c>
    </row>
    <row r="27749" spans="1:12">
      <c r="A27749" t="e">
        <f ca="1">E00251615134721</f>
        <v>#NAME?</v>
      </c>
      <c r="B27749">
        <v>62</v>
      </c>
      <c r="C27749" t="s">
        <v>20</v>
      </c>
      <c r="D27749" s="1">
        <v>41619</v>
      </c>
      <c r="F27749">
        <v>3</v>
      </c>
      <c r="G27749">
        <v>29690</v>
      </c>
      <c r="H27749" t="s">
        <v>52</v>
      </c>
      <c r="J27749" t="s">
        <v>14</v>
      </c>
      <c r="K27749">
        <v>62</v>
      </c>
      <c r="L27749" t="s">
        <v>15</v>
      </c>
    </row>
    <row r="27750" spans="1:12">
      <c r="A27750" t="e">
        <f ca="1">E00251429298321</f>
        <v>#NAME?</v>
      </c>
      <c r="B27750">
        <v>276</v>
      </c>
      <c r="C27750" t="s">
        <v>122</v>
      </c>
      <c r="D27750" s="1">
        <v>42269</v>
      </c>
      <c r="F27750">
        <v>1</v>
      </c>
      <c r="G27750">
        <v>49390</v>
      </c>
      <c r="H27750" t="s">
        <v>59</v>
      </c>
      <c r="J27750" t="s">
        <v>14</v>
      </c>
      <c r="K27750">
        <v>49</v>
      </c>
      <c r="L27750" t="s">
        <v>15</v>
      </c>
    </row>
    <row r="27751" spans="1:12">
      <c r="A27751" t="e">
        <f ca="1">E00251429298321</f>
        <v>#NAME?</v>
      </c>
      <c r="B27751">
        <v>276</v>
      </c>
      <c r="C27751" t="s">
        <v>122</v>
      </c>
      <c r="D27751" s="1">
        <v>42773</v>
      </c>
      <c r="F27751">
        <v>1</v>
      </c>
      <c r="G27751">
        <v>7999</v>
      </c>
      <c r="H27751" t="s">
        <v>80</v>
      </c>
      <c r="J27751" t="s">
        <v>14</v>
      </c>
      <c r="K27751">
        <v>50</v>
      </c>
      <c r="L27751" t="s">
        <v>15</v>
      </c>
    </row>
    <row r="27752" spans="1:12">
      <c r="A27752" t="e">
        <f ca="1">E00251615134721</f>
        <v>#NAME?</v>
      </c>
      <c r="B27752">
        <v>62</v>
      </c>
      <c r="C27752" t="s">
        <v>20</v>
      </c>
      <c r="D27752" s="1">
        <v>41256</v>
      </c>
      <c r="F27752">
        <v>1</v>
      </c>
      <c r="G27752">
        <v>4019</v>
      </c>
      <c r="H27752" t="s">
        <v>26</v>
      </c>
      <c r="J27752" t="s">
        <v>14</v>
      </c>
      <c r="K27752">
        <v>61</v>
      </c>
      <c r="L27752" t="s">
        <v>15</v>
      </c>
    </row>
    <row r="27753" spans="1:12">
      <c r="A27753" t="e">
        <f ca="1">E00251615134721</f>
        <v>#NAME?</v>
      </c>
      <c r="B27753">
        <v>62</v>
      </c>
      <c r="C27753" t="s">
        <v>20</v>
      </c>
      <c r="D27753" s="1">
        <v>41698</v>
      </c>
      <c r="F27753">
        <v>4</v>
      </c>
      <c r="G27753">
        <v>29690</v>
      </c>
      <c r="H27753" t="s">
        <v>52</v>
      </c>
      <c r="J27753" t="s">
        <v>14</v>
      </c>
      <c r="K27753">
        <v>62</v>
      </c>
      <c r="L27753" t="s">
        <v>15</v>
      </c>
    </row>
    <row r="27754" spans="1:12">
      <c r="A27754" t="e">
        <f ca="1">E00251512459221</f>
        <v>#NAME?</v>
      </c>
      <c r="B27754">
        <v>1929</v>
      </c>
      <c r="C27754" t="s">
        <v>195</v>
      </c>
      <c r="D27754" s="1">
        <v>42878</v>
      </c>
      <c r="F27754">
        <v>1</v>
      </c>
      <c r="G27754">
        <v>49390</v>
      </c>
      <c r="H27754" t="s">
        <v>59</v>
      </c>
      <c r="J27754" t="s">
        <v>14</v>
      </c>
      <c r="K27754">
        <v>45</v>
      </c>
      <c r="L27754" t="s">
        <v>15</v>
      </c>
    </row>
    <row r="27755" spans="1:12">
      <c r="A27755" t="e">
        <f ca="1">E00251626575521</f>
        <v>#NAME?</v>
      </c>
      <c r="B27755">
        <v>278</v>
      </c>
      <c r="C27755" t="s">
        <v>222</v>
      </c>
      <c r="D27755" s="1">
        <v>43034</v>
      </c>
      <c r="F27755">
        <v>1</v>
      </c>
      <c r="G27755">
        <v>72671</v>
      </c>
      <c r="H27755" t="s">
        <v>948</v>
      </c>
      <c r="J27755" t="s">
        <v>14</v>
      </c>
      <c r="K27755">
        <v>47</v>
      </c>
      <c r="L27755" t="s">
        <v>15</v>
      </c>
    </row>
    <row r="27756" spans="1:12">
      <c r="A27756" t="e">
        <f ca="1">E00251427098221</f>
        <v>#NAME?</v>
      </c>
      <c r="B27756">
        <v>11</v>
      </c>
      <c r="C27756" t="s">
        <v>245</v>
      </c>
      <c r="D27756" s="1">
        <v>41451</v>
      </c>
      <c r="F27756">
        <v>1</v>
      </c>
      <c r="G27756">
        <v>4019</v>
      </c>
      <c r="H27756" t="s">
        <v>26</v>
      </c>
      <c r="J27756" t="s">
        <v>14</v>
      </c>
      <c r="K27756">
        <v>40</v>
      </c>
      <c r="L27756" t="s">
        <v>15</v>
      </c>
    </row>
    <row r="27757" spans="1:12">
      <c r="A27757" t="e">
        <f ca="1">E00251427098221</f>
        <v>#NAME?</v>
      </c>
      <c r="B27757">
        <v>11</v>
      </c>
      <c r="C27757" t="s">
        <v>245</v>
      </c>
      <c r="D27757" s="1">
        <v>41858</v>
      </c>
      <c r="F27757">
        <v>2</v>
      </c>
      <c r="G27757">
        <v>4019</v>
      </c>
      <c r="H27757" t="s">
        <v>26</v>
      </c>
      <c r="J27757" t="s">
        <v>14</v>
      </c>
      <c r="K27757">
        <v>41</v>
      </c>
      <c r="L27757" t="s">
        <v>15</v>
      </c>
    </row>
    <row r="27758" spans="1:12">
      <c r="A27758" t="e">
        <f ca="1">E00251615134721</f>
        <v>#NAME?</v>
      </c>
      <c r="B27758">
        <v>62</v>
      </c>
      <c r="C27758" t="s">
        <v>20</v>
      </c>
      <c r="D27758" s="1">
        <v>41781</v>
      </c>
      <c r="F27758">
        <v>2</v>
      </c>
      <c r="G27758">
        <v>29690</v>
      </c>
      <c r="H27758" t="s">
        <v>52</v>
      </c>
      <c r="J27758" t="s">
        <v>14</v>
      </c>
      <c r="K27758">
        <v>62</v>
      </c>
      <c r="L27758" t="s">
        <v>15</v>
      </c>
    </row>
    <row r="27759" spans="1:12">
      <c r="A27759" t="e">
        <f ca="1">E00251427098221</f>
        <v>#NAME?</v>
      </c>
      <c r="B27759">
        <v>11</v>
      </c>
      <c r="C27759" t="s">
        <v>245</v>
      </c>
      <c r="D27759" s="1">
        <v>42257</v>
      </c>
      <c r="F27759">
        <v>1</v>
      </c>
      <c r="G27759">
        <v>93</v>
      </c>
      <c r="H27759" t="s">
        <v>29</v>
      </c>
      <c r="J27759" t="s">
        <v>14</v>
      </c>
      <c r="K27759">
        <v>42</v>
      </c>
      <c r="L27759" t="s">
        <v>15</v>
      </c>
    </row>
    <row r="27760" spans="1:12">
      <c r="A27760" t="e">
        <f ca="1">E00251615134721</f>
        <v>#NAME?</v>
      </c>
      <c r="B27760">
        <v>62</v>
      </c>
      <c r="C27760" t="s">
        <v>20</v>
      </c>
      <c r="D27760" s="1">
        <v>42508</v>
      </c>
      <c r="F27760">
        <v>2</v>
      </c>
      <c r="G27760">
        <v>4019</v>
      </c>
      <c r="H27760" t="s">
        <v>26</v>
      </c>
      <c r="J27760" t="s">
        <v>14</v>
      </c>
      <c r="K27760">
        <v>64</v>
      </c>
      <c r="L27760" t="s">
        <v>15</v>
      </c>
    </row>
    <row r="27761" spans="1:12">
      <c r="A27761" t="e">
        <f ca="1">E00251615134721</f>
        <v>#NAME?</v>
      </c>
      <c r="B27761">
        <v>62</v>
      </c>
      <c r="C27761" t="s">
        <v>20</v>
      </c>
      <c r="D27761" s="1">
        <v>43048</v>
      </c>
      <c r="F27761">
        <v>3</v>
      </c>
      <c r="G27761">
        <v>2729</v>
      </c>
      <c r="H27761" t="s">
        <v>115</v>
      </c>
      <c r="J27761" t="s">
        <v>14</v>
      </c>
      <c r="K27761">
        <v>65</v>
      </c>
      <c r="L27761" t="s">
        <v>15</v>
      </c>
    </row>
    <row r="27762" spans="1:12">
      <c r="A27762" t="e">
        <f ca="1">E00251510248921</f>
        <v>#NAME?</v>
      </c>
      <c r="B27762">
        <v>160</v>
      </c>
      <c r="C27762" t="s">
        <v>278</v>
      </c>
      <c r="D27762" s="1">
        <v>43038</v>
      </c>
      <c r="F27762">
        <v>2</v>
      </c>
      <c r="G27762">
        <v>2729</v>
      </c>
      <c r="H27762" t="s">
        <v>115</v>
      </c>
      <c r="J27762" t="s">
        <v>14</v>
      </c>
      <c r="K27762">
        <v>44</v>
      </c>
      <c r="L27762" t="s">
        <v>15</v>
      </c>
    </row>
    <row r="27763" spans="1:12">
      <c r="A27763" t="e">
        <f ca="1">E00251615134721</f>
        <v>#NAME?</v>
      </c>
      <c r="B27763">
        <v>62</v>
      </c>
      <c r="C27763" t="s">
        <v>20</v>
      </c>
      <c r="D27763" s="1">
        <v>41780</v>
      </c>
      <c r="F27763">
        <v>2</v>
      </c>
      <c r="G27763">
        <v>7295</v>
      </c>
      <c r="H27763" t="s">
        <v>76</v>
      </c>
      <c r="J27763" t="s">
        <v>14</v>
      </c>
      <c r="K27763">
        <v>62</v>
      </c>
      <c r="L27763" t="s">
        <v>15</v>
      </c>
    </row>
    <row r="27764" spans="1:12">
      <c r="A27764" t="e">
        <f ca="1">E00251615134721</f>
        <v>#NAME?</v>
      </c>
      <c r="B27764">
        <v>62</v>
      </c>
      <c r="C27764" t="s">
        <v>20</v>
      </c>
      <c r="D27764" s="1">
        <v>41786</v>
      </c>
      <c r="F27764">
        <v>2</v>
      </c>
      <c r="G27764">
        <v>29690</v>
      </c>
      <c r="H27764" t="s">
        <v>52</v>
      </c>
      <c r="J27764" t="s">
        <v>14</v>
      </c>
      <c r="K27764">
        <v>62</v>
      </c>
      <c r="L27764" t="s">
        <v>15</v>
      </c>
    </row>
    <row r="27765" spans="1:12">
      <c r="A27765" t="e">
        <f ca="1">E00251512459221</f>
        <v>#NAME?</v>
      </c>
      <c r="B27765">
        <v>1929</v>
      </c>
      <c r="C27765" t="s">
        <v>195</v>
      </c>
      <c r="D27765" s="1">
        <v>42417</v>
      </c>
      <c r="F27765">
        <v>5</v>
      </c>
      <c r="G27765">
        <v>2410</v>
      </c>
      <c r="H27765" t="s">
        <v>283</v>
      </c>
      <c r="J27765" t="s">
        <v>14</v>
      </c>
      <c r="K27765">
        <v>44</v>
      </c>
      <c r="L27765" t="s">
        <v>15</v>
      </c>
    </row>
    <row r="27766" spans="1:12">
      <c r="A27766" t="e">
        <f ca="1">E00251512459221</f>
        <v>#NAME?</v>
      </c>
      <c r="B27766">
        <v>1929</v>
      </c>
      <c r="C27766" t="s">
        <v>195</v>
      </c>
      <c r="D27766" s="1">
        <v>42782</v>
      </c>
      <c r="F27766">
        <v>1</v>
      </c>
      <c r="G27766">
        <v>30000</v>
      </c>
      <c r="H27766" t="s">
        <v>144</v>
      </c>
      <c r="J27766" t="s">
        <v>14</v>
      </c>
      <c r="K27766">
        <v>45</v>
      </c>
      <c r="L27766" t="s">
        <v>15</v>
      </c>
    </row>
    <row r="27767" spans="1:12">
      <c r="A27767" t="e">
        <f ca="1">E00251512459221</f>
        <v>#NAME?</v>
      </c>
      <c r="B27767">
        <v>1929</v>
      </c>
      <c r="C27767" t="s">
        <v>195</v>
      </c>
      <c r="D27767" s="1">
        <v>42810</v>
      </c>
      <c r="F27767">
        <v>5</v>
      </c>
      <c r="G27767">
        <v>69010</v>
      </c>
      <c r="H27767" t="s">
        <v>294</v>
      </c>
      <c r="J27767" t="s">
        <v>14</v>
      </c>
      <c r="K27767">
        <v>45</v>
      </c>
      <c r="L27767" t="s">
        <v>15</v>
      </c>
    </row>
    <row r="27768" spans="1:12">
      <c r="A27768" t="e">
        <f ca="1">E00251510761421</f>
        <v>#NAME?</v>
      </c>
      <c r="B27768">
        <v>104</v>
      </c>
      <c r="C27768" t="s">
        <v>88</v>
      </c>
      <c r="D27768" s="1">
        <v>42996</v>
      </c>
      <c r="F27768">
        <v>1</v>
      </c>
      <c r="G27768">
        <v>4660</v>
      </c>
      <c r="H27768" t="s">
        <v>215</v>
      </c>
      <c r="J27768" t="s">
        <v>14</v>
      </c>
      <c r="K27768">
        <v>49</v>
      </c>
      <c r="L27768" t="s">
        <v>15</v>
      </c>
    </row>
    <row r="27769" spans="1:12">
      <c r="A27769" t="e">
        <f ca="1">E00251537637021</f>
        <v>#NAME?</v>
      </c>
      <c r="B27769">
        <v>443</v>
      </c>
      <c r="C27769" t="s">
        <v>582</v>
      </c>
      <c r="D27769" s="1">
        <v>42327</v>
      </c>
      <c r="F27769">
        <v>1</v>
      </c>
      <c r="G27769">
        <v>3804</v>
      </c>
      <c r="H27769" t="s">
        <v>71</v>
      </c>
      <c r="J27769" t="s">
        <v>14</v>
      </c>
      <c r="K27769">
        <v>51</v>
      </c>
      <c r="L27769" t="s">
        <v>15</v>
      </c>
    </row>
    <row r="27770" spans="1:12">
      <c r="A27770" t="e">
        <f ca="1">E00251528913621</f>
        <v>#NAME?</v>
      </c>
      <c r="B27770">
        <v>293</v>
      </c>
      <c r="C27770" t="s">
        <v>25</v>
      </c>
      <c r="D27770" s="1">
        <v>41074</v>
      </c>
      <c r="F27770">
        <v>1</v>
      </c>
      <c r="G27770">
        <v>3004</v>
      </c>
      <c r="H27770" t="s">
        <v>104</v>
      </c>
      <c r="J27770" t="s">
        <v>14</v>
      </c>
      <c r="K27770">
        <v>39</v>
      </c>
      <c r="L27770" t="s">
        <v>15</v>
      </c>
    </row>
    <row r="27771" spans="1:12">
      <c r="A27771" t="e">
        <f ca="1">E00251528913621</f>
        <v>#NAME?</v>
      </c>
      <c r="B27771">
        <v>293</v>
      </c>
      <c r="C27771" t="s">
        <v>25</v>
      </c>
      <c r="D27771" s="1">
        <v>41089</v>
      </c>
      <c r="F27771">
        <v>1</v>
      </c>
      <c r="G27771">
        <v>7962</v>
      </c>
      <c r="H27771" t="s">
        <v>111</v>
      </c>
      <c r="J27771" t="s">
        <v>14</v>
      </c>
      <c r="K27771">
        <v>39</v>
      </c>
      <c r="L27771" t="s">
        <v>22</v>
      </c>
    </row>
    <row r="27772" spans="1:12">
      <c r="A27772" t="e">
        <f ca="1">E00251528913621</f>
        <v>#NAME?</v>
      </c>
      <c r="B27772">
        <v>293</v>
      </c>
      <c r="C27772" t="s">
        <v>25</v>
      </c>
      <c r="D27772" s="1">
        <v>41516</v>
      </c>
      <c r="F27772">
        <v>1</v>
      </c>
      <c r="G27772">
        <v>3004</v>
      </c>
      <c r="H27772" t="s">
        <v>104</v>
      </c>
      <c r="J27772" t="s">
        <v>14</v>
      </c>
      <c r="K27772">
        <v>40</v>
      </c>
      <c r="L27772" t="s">
        <v>15</v>
      </c>
    </row>
    <row r="27773" spans="1:12">
      <c r="A27773" t="e">
        <f ca="1">E00251615134721</f>
        <v>#NAME?</v>
      </c>
      <c r="B27773">
        <v>62</v>
      </c>
      <c r="C27773" t="s">
        <v>20</v>
      </c>
      <c r="D27773" s="1">
        <v>41078</v>
      </c>
      <c r="F27773">
        <v>1</v>
      </c>
      <c r="G27773">
        <v>4019</v>
      </c>
      <c r="H27773" t="s">
        <v>26</v>
      </c>
      <c r="J27773" t="s">
        <v>14</v>
      </c>
      <c r="K27773">
        <v>60</v>
      </c>
      <c r="L27773" t="s">
        <v>15</v>
      </c>
    </row>
    <row r="27774" spans="1:12">
      <c r="A27774" t="e">
        <f ca="1">E00251615134721</f>
        <v>#NAME?</v>
      </c>
      <c r="B27774">
        <v>62</v>
      </c>
      <c r="C27774" t="s">
        <v>20</v>
      </c>
      <c r="D27774" s="1">
        <v>41752</v>
      </c>
      <c r="F27774">
        <v>2</v>
      </c>
      <c r="G27774">
        <v>4019</v>
      </c>
      <c r="H27774" t="s">
        <v>26</v>
      </c>
      <c r="J27774" t="s">
        <v>14</v>
      </c>
      <c r="K27774">
        <v>62</v>
      </c>
      <c r="L27774" t="s">
        <v>15</v>
      </c>
    </row>
    <row r="27775" spans="1:12">
      <c r="A27775" t="e">
        <f ca="1">E00251615134721</f>
        <v>#NAME?</v>
      </c>
      <c r="B27775">
        <v>62</v>
      </c>
      <c r="C27775" t="s">
        <v>20</v>
      </c>
      <c r="D27775" s="1">
        <v>41787</v>
      </c>
      <c r="F27775">
        <v>4</v>
      </c>
      <c r="G27775">
        <v>4019</v>
      </c>
      <c r="H27775" t="s">
        <v>26</v>
      </c>
      <c r="J27775" t="s">
        <v>14</v>
      </c>
      <c r="K27775">
        <v>62</v>
      </c>
      <c r="L27775" t="s">
        <v>15</v>
      </c>
    </row>
    <row r="27776" spans="1:12">
      <c r="A27776" t="e">
        <f ca="1">E00251615134721</f>
        <v>#NAME?</v>
      </c>
      <c r="B27776">
        <v>62</v>
      </c>
      <c r="C27776" t="s">
        <v>20</v>
      </c>
      <c r="D27776" s="1">
        <v>42149</v>
      </c>
      <c r="F27776">
        <v>1</v>
      </c>
      <c r="G27776">
        <v>4019</v>
      </c>
      <c r="H27776" t="s">
        <v>26</v>
      </c>
      <c r="J27776" t="s">
        <v>14</v>
      </c>
      <c r="K27776">
        <v>63</v>
      </c>
      <c r="L27776" t="s">
        <v>15</v>
      </c>
    </row>
    <row r="27777" spans="1:12">
      <c r="A27777" t="e">
        <f ca="1">E00251528913621</f>
        <v>#NAME?</v>
      </c>
      <c r="B27777">
        <v>293</v>
      </c>
      <c r="C27777" t="s">
        <v>25</v>
      </c>
      <c r="D27777" s="1">
        <v>41460</v>
      </c>
      <c r="F27777">
        <v>1</v>
      </c>
      <c r="G27777">
        <v>3004</v>
      </c>
      <c r="H27777" t="s">
        <v>104</v>
      </c>
      <c r="J27777" t="s">
        <v>14</v>
      </c>
      <c r="K27777">
        <v>40</v>
      </c>
      <c r="L27777" t="s">
        <v>15</v>
      </c>
    </row>
    <row r="27778" spans="1:12">
      <c r="A27778" t="e">
        <f ca="1">E00251528913621</f>
        <v>#NAME?</v>
      </c>
      <c r="B27778">
        <v>293</v>
      </c>
      <c r="C27778" t="s">
        <v>25</v>
      </c>
      <c r="D27778" s="1">
        <v>41537</v>
      </c>
      <c r="F27778">
        <v>2</v>
      </c>
      <c r="G27778">
        <v>7262</v>
      </c>
      <c r="H27778" t="s">
        <v>198</v>
      </c>
      <c r="J27778" t="s">
        <v>14</v>
      </c>
      <c r="K27778">
        <v>40</v>
      </c>
      <c r="L27778" t="s">
        <v>15</v>
      </c>
    </row>
    <row r="27779" spans="1:12">
      <c r="A27779" t="e">
        <f ca="1">E00251510248921</f>
        <v>#NAME?</v>
      </c>
      <c r="B27779">
        <v>160</v>
      </c>
      <c r="C27779" t="s">
        <v>278</v>
      </c>
      <c r="D27779" s="1">
        <v>41470</v>
      </c>
      <c r="F27779">
        <v>3</v>
      </c>
      <c r="G27779">
        <v>30593</v>
      </c>
      <c r="H27779" t="s">
        <v>684</v>
      </c>
      <c r="J27779" t="s">
        <v>14</v>
      </c>
      <c r="K27779">
        <v>40</v>
      </c>
      <c r="L27779" t="s">
        <v>15</v>
      </c>
    </row>
    <row r="27780" spans="1:12">
      <c r="A27780" t="e">
        <f ca="1">E00251510761421</f>
        <v>#NAME?</v>
      </c>
      <c r="B27780">
        <v>104</v>
      </c>
      <c r="C27780" t="s">
        <v>88</v>
      </c>
      <c r="D27780" s="1">
        <v>43083</v>
      </c>
      <c r="F27780">
        <v>1</v>
      </c>
      <c r="G27780">
        <v>5320</v>
      </c>
      <c r="H27780" t="s">
        <v>1650</v>
      </c>
      <c r="J27780" t="s">
        <v>14</v>
      </c>
      <c r="K27780">
        <v>49</v>
      </c>
      <c r="L27780" t="s">
        <v>15</v>
      </c>
    </row>
    <row r="27781" spans="1:12">
      <c r="A27781" t="e">
        <f ca="1">E00251532368021</f>
        <v>#NAME?</v>
      </c>
      <c r="B27781">
        <v>489</v>
      </c>
      <c r="C27781" t="s">
        <v>100</v>
      </c>
      <c r="D27781" s="1">
        <v>42536</v>
      </c>
      <c r="F27781">
        <v>1</v>
      </c>
      <c r="G27781">
        <v>71940</v>
      </c>
      <c r="H27781" t="s">
        <v>135</v>
      </c>
      <c r="J27781" t="s">
        <v>14</v>
      </c>
      <c r="K27781">
        <v>58</v>
      </c>
      <c r="L27781" t="s">
        <v>15</v>
      </c>
    </row>
    <row r="27782" spans="1:12">
      <c r="A27782" t="e">
        <f ca="1">E00251510248921</f>
        <v>#NAME?</v>
      </c>
      <c r="B27782">
        <v>160</v>
      </c>
      <c r="C27782" t="s">
        <v>278</v>
      </c>
      <c r="D27782" s="1">
        <v>41470</v>
      </c>
      <c r="F27782">
        <v>1</v>
      </c>
      <c r="G27782">
        <v>2729</v>
      </c>
      <c r="H27782" t="s">
        <v>115</v>
      </c>
      <c r="J27782" t="s">
        <v>14</v>
      </c>
      <c r="K27782">
        <v>40</v>
      </c>
      <c r="L27782" t="s">
        <v>15</v>
      </c>
    </row>
    <row r="27783" spans="1:12">
      <c r="A27783" t="e">
        <f ca="1">E00251510248921</f>
        <v>#NAME?</v>
      </c>
      <c r="B27783">
        <v>160</v>
      </c>
      <c r="C27783" t="s">
        <v>278</v>
      </c>
      <c r="D27783" s="1">
        <v>41470</v>
      </c>
      <c r="F27783">
        <v>2</v>
      </c>
      <c r="G27783">
        <v>3051</v>
      </c>
      <c r="H27783" t="s">
        <v>13</v>
      </c>
      <c r="J27783" t="s">
        <v>14</v>
      </c>
      <c r="K27783">
        <v>40</v>
      </c>
      <c r="L27783" t="s">
        <v>15</v>
      </c>
    </row>
    <row r="27784" spans="1:12">
      <c r="A27784" t="e">
        <f ca="1">E00251528913621</f>
        <v>#NAME?</v>
      </c>
      <c r="B27784">
        <v>293</v>
      </c>
      <c r="C27784" t="s">
        <v>25</v>
      </c>
      <c r="D27784" s="1">
        <v>41717</v>
      </c>
      <c r="F27784">
        <v>2</v>
      </c>
      <c r="G27784">
        <v>30593</v>
      </c>
      <c r="H27784" t="s">
        <v>684</v>
      </c>
      <c r="J27784" t="s">
        <v>14</v>
      </c>
      <c r="K27784">
        <v>41</v>
      </c>
      <c r="L27784" t="s">
        <v>15</v>
      </c>
    </row>
    <row r="27785" spans="1:12">
      <c r="A27785" t="e">
        <f ca="1">E00251528913621</f>
        <v>#NAME?</v>
      </c>
      <c r="B27785">
        <v>1028</v>
      </c>
      <c r="C27785" t="s">
        <v>127</v>
      </c>
      <c r="D27785" s="1">
        <v>42078</v>
      </c>
      <c r="F27785">
        <v>1</v>
      </c>
      <c r="G27785">
        <v>7806</v>
      </c>
      <c r="H27785" t="s">
        <v>184</v>
      </c>
      <c r="I27785" t="s">
        <v>127</v>
      </c>
      <c r="J27785" t="s">
        <v>57</v>
      </c>
      <c r="K27785">
        <v>42</v>
      </c>
      <c r="L27785" t="s">
        <v>22</v>
      </c>
    </row>
    <row r="27786" spans="1:12">
      <c r="A27786" t="e">
        <f ca="1">E00251429298321</f>
        <v>#NAME?</v>
      </c>
      <c r="B27786">
        <v>276</v>
      </c>
      <c r="C27786" t="s">
        <v>122</v>
      </c>
      <c r="D27786" s="1">
        <v>40962</v>
      </c>
      <c r="F27786">
        <v>2</v>
      </c>
      <c r="G27786">
        <v>49390</v>
      </c>
      <c r="H27786" t="s">
        <v>59</v>
      </c>
      <c r="J27786" t="s">
        <v>14</v>
      </c>
      <c r="K27786">
        <v>45</v>
      </c>
      <c r="L27786" t="s">
        <v>15</v>
      </c>
    </row>
    <row r="27787" spans="1:12">
      <c r="A27787" t="e">
        <f ca="1">E00251429298321</f>
        <v>#NAME?</v>
      </c>
      <c r="B27787">
        <v>276</v>
      </c>
      <c r="C27787" t="s">
        <v>122</v>
      </c>
      <c r="D27787" s="1">
        <v>42137</v>
      </c>
      <c r="F27787">
        <v>3</v>
      </c>
      <c r="G27787">
        <v>49390</v>
      </c>
      <c r="H27787" t="s">
        <v>59</v>
      </c>
      <c r="J27787" t="s">
        <v>14</v>
      </c>
      <c r="K27787">
        <v>48</v>
      </c>
      <c r="L27787" t="s">
        <v>15</v>
      </c>
    </row>
    <row r="27788" spans="1:12">
      <c r="A27788" t="e">
        <f ca="1">E00251528913621</f>
        <v>#NAME?</v>
      </c>
      <c r="B27788">
        <v>293</v>
      </c>
      <c r="C27788" t="s">
        <v>25</v>
      </c>
      <c r="D27788" s="1">
        <v>42360</v>
      </c>
      <c r="F27788">
        <v>1</v>
      </c>
      <c r="G27788">
        <v>4019</v>
      </c>
      <c r="H27788" t="s">
        <v>26</v>
      </c>
      <c r="J27788" t="s">
        <v>14</v>
      </c>
      <c r="K27788">
        <v>42</v>
      </c>
      <c r="L27788" t="s">
        <v>15</v>
      </c>
    </row>
    <row r="27789" spans="1:12">
      <c r="A27789" t="e">
        <f ca="1">E00251615134721</f>
        <v>#NAME?</v>
      </c>
      <c r="B27789">
        <v>62</v>
      </c>
      <c r="C27789" t="s">
        <v>20</v>
      </c>
      <c r="D27789" s="1">
        <v>42668</v>
      </c>
      <c r="F27789">
        <v>2</v>
      </c>
      <c r="G27789">
        <v>2729</v>
      </c>
      <c r="H27789" t="s">
        <v>115</v>
      </c>
      <c r="J27789" t="s">
        <v>14</v>
      </c>
      <c r="K27789">
        <v>64</v>
      </c>
      <c r="L27789" t="s">
        <v>15</v>
      </c>
    </row>
    <row r="27790" spans="1:12">
      <c r="A27790" t="e">
        <f ca="1">E00251533600621</f>
        <v>#NAME?</v>
      </c>
      <c r="B27790">
        <v>104</v>
      </c>
      <c r="C27790" t="s">
        <v>88</v>
      </c>
      <c r="D27790" s="1">
        <v>42746</v>
      </c>
      <c r="F27790">
        <v>1</v>
      </c>
      <c r="G27790">
        <v>2720</v>
      </c>
      <c r="H27790" t="s">
        <v>65</v>
      </c>
      <c r="J27790" t="s">
        <v>14</v>
      </c>
      <c r="K27790">
        <v>58</v>
      </c>
      <c r="L27790" t="s">
        <v>15</v>
      </c>
    </row>
    <row r="27791" spans="1:12">
      <c r="A27791" t="e">
        <f ca="1">E00251429298321</f>
        <v>#NAME?</v>
      </c>
      <c r="B27791">
        <v>276</v>
      </c>
      <c r="C27791" t="s">
        <v>122</v>
      </c>
      <c r="D27791" s="1">
        <v>41823</v>
      </c>
      <c r="F27791">
        <v>2</v>
      </c>
      <c r="G27791">
        <v>49390</v>
      </c>
      <c r="H27791" t="s">
        <v>59</v>
      </c>
      <c r="J27791" t="s">
        <v>14</v>
      </c>
      <c r="K27791">
        <v>47</v>
      </c>
      <c r="L27791" t="s">
        <v>15</v>
      </c>
    </row>
    <row r="27792" spans="1:12">
      <c r="A27792" t="e">
        <f ca="1">E00251429298321</f>
        <v>#NAME?</v>
      </c>
      <c r="B27792">
        <v>276</v>
      </c>
      <c r="C27792" t="s">
        <v>122</v>
      </c>
      <c r="D27792" s="1">
        <v>42247</v>
      </c>
      <c r="F27792">
        <v>2</v>
      </c>
      <c r="G27792">
        <v>49390</v>
      </c>
      <c r="H27792" t="s">
        <v>59</v>
      </c>
      <c r="J27792" t="s">
        <v>14</v>
      </c>
      <c r="K27792">
        <v>48</v>
      </c>
      <c r="L27792" t="s">
        <v>15</v>
      </c>
    </row>
    <row r="27793" spans="1:12">
      <c r="A27793" t="e">
        <f ca="1">E00251429298321</f>
        <v>#NAME?</v>
      </c>
      <c r="B27793">
        <v>276</v>
      </c>
      <c r="C27793" t="s">
        <v>122</v>
      </c>
      <c r="D27793" s="1">
        <v>42482</v>
      </c>
      <c r="F27793">
        <v>2</v>
      </c>
      <c r="G27793">
        <v>49390</v>
      </c>
      <c r="H27793" t="s">
        <v>59</v>
      </c>
      <c r="J27793" t="s">
        <v>14</v>
      </c>
      <c r="K27793">
        <v>49</v>
      </c>
      <c r="L27793" t="s">
        <v>15</v>
      </c>
    </row>
    <row r="27794" spans="1:12">
      <c r="A27794" t="e">
        <f ca="1">E00251429298321</f>
        <v>#NAME?</v>
      </c>
      <c r="B27794">
        <v>276</v>
      </c>
      <c r="C27794" t="s">
        <v>122</v>
      </c>
      <c r="D27794" s="1">
        <v>43068</v>
      </c>
      <c r="F27794">
        <v>1</v>
      </c>
      <c r="G27794">
        <v>49390</v>
      </c>
      <c r="H27794" t="s">
        <v>59</v>
      </c>
      <c r="J27794" t="s">
        <v>14</v>
      </c>
      <c r="K27794">
        <v>51</v>
      </c>
      <c r="L27794" t="s">
        <v>15</v>
      </c>
    </row>
    <row r="27795" spans="1:12">
      <c r="A27795" t="e">
        <f ca="1">E00251528913621</f>
        <v>#NAME?</v>
      </c>
      <c r="B27795">
        <v>293</v>
      </c>
      <c r="C27795" t="s">
        <v>25</v>
      </c>
      <c r="D27795" s="1">
        <v>41642</v>
      </c>
      <c r="F27795">
        <v>1</v>
      </c>
      <c r="G27795">
        <v>462</v>
      </c>
      <c r="H27795" t="s">
        <v>288</v>
      </c>
      <c r="J27795" t="s">
        <v>14</v>
      </c>
      <c r="K27795">
        <v>40</v>
      </c>
      <c r="L27795" t="s">
        <v>15</v>
      </c>
    </row>
    <row r="27796" spans="1:12">
      <c r="A27796" t="e">
        <f ca="1">E00251615134721</f>
        <v>#NAME?</v>
      </c>
      <c r="B27796">
        <v>62</v>
      </c>
      <c r="C27796" t="s">
        <v>20</v>
      </c>
      <c r="D27796" s="1">
        <v>40982</v>
      </c>
      <c r="F27796">
        <v>1</v>
      </c>
      <c r="G27796">
        <v>78441</v>
      </c>
      <c r="H27796" t="s">
        <v>825</v>
      </c>
      <c r="J27796" t="s">
        <v>14</v>
      </c>
      <c r="K27796">
        <v>60</v>
      </c>
      <c r="L27796" t="s">
        <v>22</v>
      </c>
    </row>
    <row r="27797" spans="1:12">
      <c r="A27797" t="e">
        <f ca="1">E00251528913621</f>
        <v>#NAME?</v>
      </c>
      <c r="B27797">
        <v>293</v>
      </c>
      <c r="C27797" t="s">
        <v>25</v>
      </c>
      <c r="D27797" s="1">
        <v>41089</v>
      </c>
      <c r="F27797">
        <v>2</v>
      </c>
      <c r="G27797">
        <v>3004</v>
      </c>
      <c r="H27797" t="s">
        <v>104</v>
      </c>
      <c r="J27797" t="s">
        <v>14</v>
      </c>
      <c r="K27797">
        <v>39</v>
      </c>
      <c r="L27797" t="s">
        <v>15</v>
      </c>
    </row>
    <row r="27798" spans="1:12">
      <c r="A27798" t="e">
        <f ca="1">E00251528913621</f>
        <v>#NAME?</v>
      </c>
      <c r="B27798">
        <v>293</v>
      </c>
      <c r="C27798" t="s">
        <v>25</v>
      </c>
      <c r="D27798" s="1">
        <v>41156</v>
      </c>
      <c r="F27798">
        <v>1</v>
      </c>
      <c r="G27798">
        <v>3004</v>
      </c>
      <c r="H27798" t="s">
        <v>104</v>
      </c>
      <c r="J27798" t="s">
        <v>14</v>
      </c>
      <c r="K27798">
        <v>39</v>
      </c>
      <c r="L27798" t="s">
        <v>15</v>
      </c>
    </row>
    <row r="27799" spans="1:12">
      <c r="A27799" t="e">
        <f ca="1">E00251528913621</f>
        <v>#NAME?</v>
      </c>
      <c r="B27799">
        <v>293</v>
      </c>
      <c r="C27799" t="s">
        <v>25</v>
      </c>
      <c r="D27799" s="1">
        <v>40948</v>
      </c>
      <c r="F27799">
        <v>1</v>
      </c>
      <c r="G27799">
        <v>7962</v>
      </c>
      <c r="H27799" t="s">
        <v>111</v>
      </c>
      <c r="J27799" t="s">
        <v>14</v>
      </c>
      <c r="K27799">
        <v>39</v>
      </c>
      <c r="L27799" t="s">
        <v>22</v>
      </c>
    </row>
    <row r="27800" spans="1:12">
      <c r="A27800" t="e">
        <f ca="1">E00251615134721</f>
        <v>#NAME?</v>
      </c>
      <c r="B27800">
        <v>62</v>
      </c>
      <c r="C27800" t="s">
        <v>20</v>
      </c>
      <c r="D27800" s="1">
        <v>42719</v>
      </c>
      <c r="F27800">
        <v>5</v>
      </c>
      <c r="G27800">
        <v>2729</v>
      </c>
      <c r="H27800" t="s">
        <v>115</v>
      </c>
      <c r="J27800" t="s">
        <v>14</v>
      </c>
      <c r="K27800">
        <v>65</v>
      </c>
      <c r="L27800" t="s">
        <v>15</v>
      </c>
    </row>
    <row r="27801" spans="1:12">
      <c r="A27801" t="e">
        <f ca="1">E00251528913621</f>
        <v>#NAME?</v>
      </c>
      <c r="B27801">
        <v>293</v>
      </c>
      <c r="C27801" t="s">
        <v>25</v>
      </c>
      <c r="D27801" s="1">
        <v>41674</v>
      </c>
      <c r="F27801">
        <v>1</v>
      </c>
      <c r="G27801">
        <v>3004</v>
      </c>
      <c r="H27801" t="s">
        <v>104</v>
      </c>
      <c r="J27801" t="s">
        <v>14</v>
      </c>
      <c r="K27801">
        <v>41</v>
      </c>
      <c r="L27801" t="s">
        <v>15</v>
      </c>
    </row>
    <row r="27802" spans="1:12">
      <c r="A27802" t="e">
        <f ca="1">E00251615134721</f>
        <v>#NAME?</v>
      </c>
      <c r="B27802">
        <v>62</v>
      </c>
      <c r="C27802" t="s">
        <v>20</v>
      </c>
      <c r="D27802" s="1">
        <v>42745</v>
      </c>
      <c r="F27802">
        <v>5</v>
      </c>
      <c r="G27802">
        <v>2729</v>
      </c>
      <c r="H27802" t="s">
        <v>115</v>
      </c>
      <c r="J27802" t="s">
        <v>14</v>
      </c>
      <c r="K27802">
        <v>65</v>
      </c>
      <c r="L27802" t="s">
        <v>15</v>
      </c>
    </row>
    <row r="27803" spans="1:12">
      <c r="A27803" t="e">
        <f ca="1">E00251430348521</f>
        <v>#NAME?</v>
      </c>
      <c r="B27803">
        <v>772</v>
      </c>
      <c r="C27803" t="s">
        <v>170</v>
      </c>
      <c r="D27803" s="1">
        <v>42398</v>
      </c>
      <c r="E27803">
        <v>1</v>
      </c>
      <c r="F27803">
        <v>5</v>
      </c>
      <c r="G27803">
        <v>45981</v>
      </c>
      <c r="H27803" t="s">
        <v>917</v>
      </c>
      <c r="J27803" t="s">
        <v>34</v>
      </c>
      <c r="K27803">
        <v>65</v>
      </c>
      <c r="L27803" t="s">
        <v>15</v>
      </c>
    </row>
    <row r="27804" spans="1:12">
      <c r="A27804" t="e">
        <f ca="1">E00251617696721</f>
        <v>#NAME?</v>
      </c>
      <c r="B27804">
        <v>877</v>
      </c>
      <c r="C27804" t="s">
        <v>1074</v>
      </c>
      <c r="D27804" s="1">
        <v>39492</v>
      </c>
      <c r="F27804">
        <v>1</v>
      </c>
      <c r="G27804">
        <v>29663</v>
      </c>
      <c r="H27804" t="s">
        <v>1651</v>
      </c>
      <c r="J27804" t="s">
        <v>272</v>
      </c>
      <c r="K27804">
        <v>45</v>
      </c>
      <c r="L27804" t="s">
        <v>15</v>
      </c>
    </row>
    <row r="27805" spans="1:12">
      <c r="A27805" t="e">
        <f ca="1">E00251439864321</f>
        <v>#NAME?</v>
      </c>
      <c r="B27805">
        <v>496</v>
      </c>
      <c r="C27805" t="s">
        <v>365</v>
      </c>
      <c r="D27805" s="1">
        <v>41912</v>
      </c>
      <c r="F27805">
        <v>2</v>
      </c>
      <c r="G27805">
        <v>2890</v>
      </c>
      <c r="H27805" t="s">
        <v>699</v>
      </c>
      <c r="J27805" t="s">
        <v>14</v>
      </c>
      <c r="K27805">
        <v>41</v>
      </c>
      <c r="L27805" t="s">
        <v>15</v>
      </c>
    </row>
    <row r="27806" spans="1:12">
      <c r="A27806" t="e">
        <f ca="1">E00251439864321</f>
        <v>#NAME?</v>
      </c>
      <c r="B27806">
        <v>496</v>
      </c>
      <c r="C27806" t="s">
        <v>365</v>
      </c>
      <c r="D27806" s="1">
        <v>42013</v>
      </c>
      <c r="F27806">
        <v>1</v>
      </c>
      <c r="G27806">
        <v>486</v>
      </c>
      <c r="H27806" t="s">
        <v>39</v>
      </c>
      <c r="J27806" t="s">
        <v>14</v>
      </c>
      <c r="K27806">
        <v>42</v>
      </c>
      <c r="L27806" t="s">
        <v>15</v>
      </c>
    </row>
    <row r="27807" spans="1:12">
      <c r="A27807" t="e">
        <f ca="1">E00251430348521</f>
        <v>#NAME?</v>
      </c>
      <c r="B27807">
        <v>500</v>
      </c>
      <c r="C27807" t="s">
        <v>161</v>
      </c>
      <c r="D27807" s="1">
        <v>42803</v>
      </c>
      <c r="F27807">
        <v>1</v>
      </c>
      <c r="G27807">
        <v>7295</v>
      </c>
      <c r="H27807" t="s">
        <v>76</v>
      </c>
      <c r="J27807" t="s">
        <v>14</v>
      </c>
      <c r="K27807">
        <v>66</v>
      </c>
      <c r="L27807" t="s">
        <v>15</v>
      </c>
    </row>
    <row r="27808" spans="1:12">
      <c r="A27808" t="e">
        <f ca="1">E00251524951321</f>
        <v>#NAME?</v>
      </c>
      <c r="B27808">
        <v>455</v>
      </c>
      <c r="C27808" t="s">
        <v>312</v>
      </c>
      <c r="D27808" s="1">
        <v>41075</v>
      </c>
      <c r="F27808">
        <v>1</v>
      </c>
      <c r="G27808">
        <v>78079</v>
      </c>
      <c r="H27808" t="s">
        <v>49</v>
      </c>
      <c r="J27808" t="s">
        <v>14</v>
      </c>
      <c r="K27808">
        <v>49</v>
      </c>
      <c r="L27808" t="s">
        <v>22</v>
      </c>
    </row>
    <row r="27809" spans="1:12">
      <c r="A27809" t="e">
        <f ca="1">E00251430348521</f>
        <v>#NAME?</v>
      </c>
      <c r="B27809">
        <v>772</v>
      </c>
      <c r="C27809" t="s">
        <v>170</v>
      </c>
      <c r="D27809" s="1">
        <v>42034</v>
      </c>
      <c r="E27809">
        <v>2</v>
      </c>
      <c r="F27809">
        <v>3</v>
      </c>
      <c r="G27809">
        <v>4280</v>
      </c>
      <c r="H27809" t="s">
        <v>1652</v>
      </c>
      <c r="J27809" t="s">
        <v>34</v>
      </c>
      <c r="K27809">
        <v>64</v>
      </c>
      <c r="L27809" t="s">
        <v>15</v>
      </c>
    </row>
    <row r="27810" spans="1:12">
      <c r="A27810" t="e">
        <f ca="1">E00251619839021</f>
        <v>#NAME?</v>
      </c>
      <c r="B27810">
        <v>437</v>
      </c>
      <c r="C27810" t="s">
        <v>216</v>
      </c>
      <c r="D27810" s="1">
        <v>41402</v>
      </c>
      <c r="F27810">
        <v>1</v>
      </c>
      <c r="G27810">
        <v>2449</v>
      </c>
      <c r="H27810" t="s">
        <v>53</v>
      </c>
      <c r="J27810" t="s">
        <v>14</v>
      </c>
      <c r="K27810">
        <v>46</v>
      </c>
      <c r="L27810" t="s">
        <v>15</v>
      </c>
    </row>
    <row r="27811" spans="1:12">
      <c r="A27811" t="e">
        <f ca="1">E00251429298321</f>
        <v>#NAME?</v>
      </c>
      <c r="B27811">
        <v>276</v>
      </c>
      <c r="C27811" t="s">
        <v>122</v>
      </c>
      <c r="D27811" s="1">
        <v>42801</v>
      </c>
      <c r="F27811">
        <v>2</v>
      </c>
      <c r="G27811">
        <v>6929</v>
      </c>
      <c r="H27811" t="s">
        <v>36</v>
      </c>
      <c r="J27811" t="s">
        <v>14</v>
      </c>
      <c r="K27811">
        <v>50</v>
      </c>
      <c r="L27811" t="s">
        <v>15</v>
      </c>
    </row>
    <row r="27812" spans="1:12">
      <c r="A27812" t="e">
        <f ca="1">E00251430348521</f>
        <v>#NAME?</v>
      </c>
      <c r="B27812">
        <v>772</v>
      </c>
      <c r="C27812" t="s">
        <v>170</v>
      </c>
      <c r="D27812" s="1">
        <v>42398</v>
      </c>
      <c r="E27812">
        <v>1</v>
      </c>
      <c r="F27812">
        <v>1</v>
      </c>
      <c r="G27812">
        <v>61801</v>
      </c>
      <c r="H27812" t="s">
        <v>1188</v>
      </c>
      <c r="J27812" t="s">
        <v>34</v>
      </c>
      <c r="K27812">
        <v>65</v>
      </c>
      <c r="L27812" t="s">
        <v>15</v>
      </c>
    </row>
    <row r="27813" spans="1:12">
      <c r="A27813" t="e">
        <f ca="1">E00251430348521</f>
        <v>#NAME?</v>
      </c>
      <c r="B27813">
        <v>772</v>
      </c>
      <c r="C27813" t="s">
        <v>170</v>
      </c>
      <c r="D27813" s="1">
        <v>42034</v>
      </c>
      <c r="E27813">
        <v>2</v>
      </c>
      <c r="F27813">
        <v>6</v>
      </c>
      <c r="G27813">
        <v>3051</v>
      </c>
      <c r="H27813" t="s">
        <v>13</v>
      </c>
      <c r="J27813" t="s">
        <v>34</v>
      </c>
      <c r="K27813">
        <v>64</v>
      </c>
      <c r="L27813" t="s">
        <v>15</v>
      </c>
    </row>
    <row r="27814" spans="1:12">
      <c r="A27814" t="e">
        <f ca="1">E00251533600621</f>
        <v>#NAME?</v>
      </c>
      <c r="B27814">
        <v>104</v>
      </c>
      <c r="C27814" t="s">
        <v>88</v>
      </c>
      <c r="D27814" s="1">
        <v>41940</v>
      </c>
      <c r="F27814">
        <v>1</v>
      </c>
      <c r="G27814">
        <v>2720</v>
      </c>
      <c r="H27814" t="s">
        <v>65</v>
      </c>
      <c r="J27814" t="s">
        <v>14</v>
      </c>
      <c r="K27814">
        <v>56</v>
      </c>
      <c r="L27814" t="s">
        <v>15</v>
      </c>
    </row>
    <row r="27815" spans="1:12">
      <c r="A27815" t="e">
        <f ca="1">E00251533600621</f>
        <v>#NAME?</v>
      </c>
      <c r="B27815">
        <v>104</v>
      </c>
      <c r="C27815" t="s">
        <v>88</v>
      </c>
      <c r="D27815" s="1">
        <v>41324</v>
      </c>
      <c r="F27815">
        <v>1</v>
      </c>
      <c r="G27815">
        <v>24290</v>
      </c>
      <c r="H27815" t="s">
        <v>580</v>
      </c>
      <c r="J27815" t="s">
        <v>14</v>
      </c>
      <c r="K27815">
        <v>54</v>
      </c>
      <c r="L27815" t="s">
        <v>15</v>
      </c>
    </row>
    <row r="27816" spans="1:12">
      <c r="A27816" t="e">
        <f ca="1">E00251617696721</f>
        <v>#NAME?</v>
      </c>
      <c r="B27816">
        <v>444</v>
      </c>
      <c r="C27816" t="s">
        <v>819</v>
      </c>
      <c r="D27816" s="1">
        <v>41562</v>
      </c>
      <c r="F27816">
        <v>1</v>
      </c>
      <c r="G27816">
        <v>2989</v>
      </c>
      <c r="H27816" t="s">
        <v>844</v>
      </c>
      <c r="J27816" t="s">
        <v>14</v>
      </c>
      <c r="K27816">
        <v>50</v>
      </c>
      <c r="L27816" t="s">
        <v>15</v>
      </c>
    </row>
    <row r="27817" spans="1:12">
      <c r="A27817" t="e">
        <f ca="1">E00251529543621</f>
        <v>#NAME?</v>
      </c>
      <c r="B27817">
        <v>166</v>
      </c>
      <c r="C27817" t="s">
        <v>626</v>
      </c>
      <c r="D27817" s="1">
        <v>41743</v>
      </c>
      <c r="F27817">
        <v>6</v>
      </c>
      <c r="G27817">
        <v>4019</v>
      </c>
      <c r="H27817" t="s">
        <v>26</v>
      </c>
      <c r="J27817" t="s">
        <v>14</v>
      </c>
      <c r="K27817">
        <v>51</v>
      </c>
      <c r="L27817" t="s">
        <v>15</v>
      </c>
    </row>
    <row r="27818" spans="1:12">
      <c r="A27818" t="e">
        <f ca="1">E00251524951321</f>
        <v>#NAME?</v>
      </c>
      <c r="B27818">
        <v>455</v>
      </c>
      <c r="C27818" t="s">
        <v>312</v>
      </c>
      <c r="D27818" s="1">
        <v>42314</v>
      </c>
      <c r="F27818">
        <v>1</v>
      </c>
      <c r="G27818">
        <v>4019</v>
      </c>
      <c r="H27818" t="s">
        <v>26</v>
      </c>
      <c r="J27818" t="s">
        <v>14</v>
      </c>
      <c r="K27818">
        <v>53</v>
      </c>
      <c r="L27818" t="s">
        <v>15</v>
      </c>
    </row>
    <row r="27819" spans="1:12">
      <c r="A27819" t="e">
        <f ca="1">E00251537637021</f>
        <v>#NAME?</v>
      </c>
      <c r="B27819">
        <v>443</v>
      </c>
      <c r="C27819" t="s">
        <v>582</v>
      </c>
      <c r="D27819" s="1">
        <v>42160</v>
      </c>
      <c r="F27819">
        <v>1</v>
      </c>
      <c r="G27819">
        <v>84500</v>
      </c>
      <c r="H27819" t="s">
        <v>511</v>
      </c>
      <c r="J27819" t="s">
        <v>14</v>
      </c>
      <c r="K27819">
        <v>51</v>
      </c>
      <c r="L27819" t="s">
        <v>15</v>
      </c>
    </row>
    <row r="27820" spans="1:12">
      <c r="A27820" t="e">
        <f ca="1">E00251537637021</f>
        <v>#NAME?</v>
      </c>
      <c r="B27820">
        <v>443</v>
      </c>
      <c r="C27820" t="s">
        <v>582</v>
      </c>
      <c r="D27820" s="1">
        <v>42516</v>
      </c>
      <c r="F27820">
        <v>2</v>
      </c>
      <c r="G27820">
        <v>4019</v>
      </c>
      <c r="H27820" t="s">
        <v>26</v>
      </c>
      <c r="J27820" t="s">
        <v>14</v>
      </c>
      <c r="K27820">
        <v>52</v>
      </c>
      <c r="L27820" t="s">
        <v>15</v>
      </c>
    </row>
    <row r="27821" spans="1:12">
      <c r="A27821" t="e">
        <f ca="1">E00251439864321</f>
        <v>#NAME?</v>
      </c>
      <c r="B27821">
        <v>496</v>
      </c>
      <c r="C27821" t="s">
        <v>365</v>
      </c>
      <c r="D27821" s="1">
        <v>41200</v>
      </c>
      <c r="F27821">
        <v>1</v>
      </c>
      <c r="G27821">
        <v>61171</v>
      </c>
      <c r="H27821" t="s">
        <v>513</v>
      </c>
      <c r="J27821" t="s">
        <v>14</v>
      </c>
      <c r="K27821">
        <v>40</v>
      </c>
      <c r="L27821" t="s">
        <v>15</v>
      </c>
    </row>
    <row r="27822" spans="1:12">
      <c r="A27822" t="e">
        <f ca="1">E00251439864321</f>
        <v>#NAME?</v>
      </c>
      <c r="B27822">
        <v>496</v>
      </c>
      <c r="C27822" t="s">
        <v>365</v>
      </c>
      <c r="D27822" s="1">
        <v>42009</v>
      </c>
      <c r="F27822">
        <v>1</v>
      </c>
      <c r="G27822">
        <v>486</v>
      </c>
      <c r="H27822" t="s">
        <v>39</v>
      </c>
      <c r="J27822" t="s">
        <v>14</v>
      </c>
      <c r="K27822">
        <v>42</v>
      </c>
      <c r="L27822" t="s">
        <v>15</v>
      </c>
    </row>
    <row r="27823" spans="1:12">
      <c r="A27823" t="e">
        <f ca="1">E00251524951321</f>
        <v>#NAME?</v>
      </c>
      <c r="B27823">
        <v>455</v>
      </c>
      <c r="C27823" t="s">
        <v>312</v>
      </c>
      <c r="D27823" s="1">
        <v>41323</v>
      </c>
      <c r="F27823">
        <v>3</v>
      </c>
      <c r="G27823">
        <v>4019</v>
      </c>
      <c r="H27823" t="s">
        <v>26</v>
      </c>
      <c r="J27823" t="s">
        <v>14</v>
      </c>
      <c r="K27823">
        <v>50</v>
      </c>
      <c r="L27823" t="s">
        <v>15</v>
      </c>
    </row>
    <row r="27824" spans="1:12">
      <c r="A27824" t="e">
        <f ca="1">E00251524951321</f>
        <v>#NAME?</v>
      </c>
      <c r="B27824">
        <v>455</v>
      </c>
      <c r="C27824" t="s">
        <v>312</v>
      </c>
      <c r="D27824" s="1">
        <v>41955</v>
      </c>
      <c r="F27824">
        <v>2</v>
      </c>
      <c r="G27824">
        <v>4019</v>
      </c>
      <c r="H27824" t="s">
        <v>26</v>
      </c>
      <c r="J27824" t="s">
        <v>14</v>
      </c>
      <c r="K27824">
        <v>52</v>
      </c>
      <c r="L27824" t="s">
        <v>15</v>
      </c>
    </row>
    <row r="27825" spans="1:12">
      <c r="A27825" t="e">
        <f ca="1">E00251524951321</f>
        <v>#NAME?</v>
      </c>
      <c r="B27825">
        <v>455</v>
      </c>
      <c r="C27825" t="s">
        <v>312</v>
      </c>
      <c r="D27825" s="1">
        <v>42555</v>
      </c>
      <c r="F27825">
        <v>1</v>
      </c>
      <c r="G27825">
        <v>7231</v>
      </c>
      <c r="H27825" t="s">
        <v>128</v>
      </c>
      <c r="J27825" t="s">
        <v>14</v>
      </c>
      <c r="K27825">
        <v>53</v>
      </c>
      <c r="L27825" t="s">
        <v>15</v>
      </c>
    </row>
    <row r="27826" spans="1:12">
      <c r="A27826" t="e">
        <f ca="1">E00251533600621</f>
        <v>#NAME?</v>
      </c>
      <c r="B27826">
        <v>104</v>
      </c>
      <c r="C27826" t="s">
        <v>88</v>
      </c>
      <c r="D27826" s="1">
        <v>40955</v>
      </c>
      <c r="F27826">
        <v>2</v>
      </c>
      <c r="G27826">
        <v>24290</v>
      </c>
      <c r="H27826" t="s">
        <v>580</v>
      </c>
      <c r="J27826" t="s">
        <v>14</v>
      </c>
      <c r="K27826">
        <v>53</v>
      </c>
      <c r="L27826" t="s">
        <v>15</v>
      </c>
    </row>
    <row r="27827" spans="1:12">
      <c r="A27827" t="e">
        <f ca="1">E00251613168521</f>
        <v>#NAME?</v>
      </c>
      <c r="B27827">
        <v>48</v>
      </c>
      <c r="C27827" t="s">
        <v>249</v>
      </c>
      <c r="D27827" s="1">
        <v>41648</v>
      </c>
      <c r="F27827">
        <v>1</v>
      </c>
      <c r="G27827">
        <v>27800</v>
      </c>
      <c r="H27827" t="s">
        <v>145</v>
      </c>
      <c r="J27827" t="s">
        <v>14</v>
      </c>
      <c r="K27827">
        <v>37</v>
      </c>
      <c r="L27827" t="s">
        <v>15</v>
      </c>
    </row>
    <row r="27828" spans="1:12">
      <c r="A27828" t="e">
        <f ca="1">E00251533600621</f>
        <v>#NAME?</v>
      </c>
      <c r="B27828">
        <v>104</v>
      </c>
      <c r="C27828" t="s">
        <v>88</v>
      </c>
      <c r="D27828" s="1">
        <v>42443</v>
      </c>
      <c r="F27828">
        <v>1</v>
      </c>
      <c r="G27828">
        <v>38100</v>
      </c>
      <c r="H27828" t="s">
        <v>574</v>
      </c>
      <c r="J27828" t="s">
        <v>14</v>
      </c>
      <c r="K27828">
        <v>58</v>
      </c>
      <c r="L27828" t="s">
        <v>15</v>
      </c>
    </row>
    <row r="27829" spans="1:12">
      <c r="A27829" t="e">
        <f ca="1">E00251524951321</f>
        <v>#NAME?</v>
      </c>
      <c r="B27829">
        <v>455</v>
      </c>
      <c r="C27829" t="s">
        <v>312</v>
      </c>
      <c r="D27829" s="1">
        <v>42544</v>
      </c>
      <c r="F27829">
        <v>2</v>
      </c>
      <c r="G27829">
        <v>4019</v>
      </c>
      <c r="H27829" t="s">
        <v>26</v>
      </c>
      <c r="J27829" t="s">
        <v>14</v>
      </c>
      <c r="K27829">
        <v>53</v>
      </c>
      <c r="L27829" t="s">
        <v>15</v>
      </c>
    </row>
    <row r="27830" spans="1:12">
      <c r="A27830" t="e">
        <f ca="1">E00251524951321</f>
        <v>#NAME?</v>
      </c>
      <c r="B27830">
        <v>455</v>
      </c>
      <c r="C27830" t="s">
        <v>312</v>
      </c>
      <c r="D27830" s="1">
        <v>42304</v>
      </c>
      <c r="F27830">
        <v>1</v>
      </c>
      <c r="G27830">
        <v>4019</v>
      </c>
      <c r="H27830" t="s">
        <v>26</v>
      </c>
      <c r="J27830" t="s">
        <v>14</v>
      </c>
      <c r="K27830">
        <v>53</v>
      </c>
      <c r="L27830" t="s">
        <v>15</v>
      </c>
    </row>
    <row r="27831" spans="1:12">
      <c r="A27831" t="e">
        <f ca="1">E00251524951321</f>
        <v>#NAME?</v>
      </c>
      <c r="B27831">
        <v>455</v>
      </c>
      <c r="C27831" t="s">
        <v>312</v>
      </c>
      <c r="D27831" s="1">
        <v>42495</v>
      </c>
      <c r="F27831">
        <v>2</v>
      </c>
      <c r="G27831">
        <v>2720</v>
      </c>
      <c r="H27831" t="s">
        <v>65</v>
      </c>
      <c r="J27831" t="s">
        <v>14</v>
      </c>
      <c r="K27831">
        <v>53</v>
      </c>
      <c r="L27831" t="s">
        <v>15</v>
      </c>
    </row>
    <row r="27832" spans="1:12">
      <c r="A27832" t="e">
        <f ca="1">E00251613168521</f>
        <v>#NAME?</v>
      </c>
      <c r="B27832">
        <v>48</v>
      </c>
      <c r="C27832" t="s">
        <v>249</v>
      </c>
      <c r="D27832" s="1">
        <v>42024</v>
      </c>
      <c r="F27832">
        <v>1</v>
      </c>
      <c r="G27832">
        <v>30002</v>
      </c>
      <c r="H27832" t="s">
        <v>492</v>
      </c>
      <c r="J27832" t="s">
        <v>14</v>
      </c>
      <c r="K27832">
        <v>38</v>
      </c>
      <c r="L27832" t="s">
        <v>15</v>
      </c>
    </row>
    <row r="27833" spans="1:12">
      <c r="A27833" t="e">
        <f ca="1">E00251529526721</f>
        <v>#NAME?</v>
      </c>
      <c r="B27833">
        <v>470</v>
      </c>
      <c r="C27833" t="s">
        <v>457</v>
      </c>
      <c r="D27833" s="1">
        <v>42523</v>
      </c>
      <c r="F27833">
        <v>2</v>
      </c>
      <c r="G27833">
        <v>4779</v>
      </c>
      <c r="H27833" t="s">
        <v>231</v>
      </c>
      <c r="J27833" t="s">
        <v>14</v>
      </c>
      <c r="K27833">
        <v>56</v>
      </c>
      <c r="L27833" t="s">
        <v>15</v>
      </c>
    </row>
    <row r="27834" spans="1:12">
      <c r="A27834" t="e">
        <f ca="1">E00251529526721</f>
        <v>#NAME?</v>
      </c>
      <c r="B27834">
        <v>470</v>
      </c>
      <c r="C27834" t="s">
        <v>457</v>
      </c>
      <c r="D27834" s="1">
        <v>42027</v>
      </c>
      <c r="F27834">
        <v>2</v>
      </c>
      <c r="G27834">
        <v>4019</v>
      </c>
      <c r="H27834" t="s">
        <v>26</v>
      </c>
      <c r="J27834" t="s">
        <v>14</v>
      </c>
      <c r="K27834">
        <v>55</v>
      </c>
      <c r="L27834" t="s">
        <v>15</v>
      </c>
    </row>
    <row r="27835" spans="1:12">
      <c r="A27835" t="e">
        <f ca="1">E00251529526721</f>
        <v>#NAME?</v>
      </c>
      <c r="B27835">
        <v>718</v>
      </c>
      <c r="C27835" t="s">
        <v>32</v>
      </c>
      <c r="D27835" s="1">
        <v>42294</v>
      </c>
      <c r="F27835">
        <v>1</v>
      </c>
      <c r="G27835">
        <v>9694</v>
      </c>
      <c r="H27835" t="s">
        <v>1391</v>
      </c>
      <c r="I27835" t="s">
        <v>56</v>
      </c>
      <c r="J27835" t="s">
        <v>57</v>
      </c>
      <c r="K27835">
        <v>55</v>
      </c>
      <c r="L27835" t="s">
        <v>15</v>
      </c>
    </row>
    <row r="27836" spans="1:12">
      <c r="A27836" t="e">
        <f ca="1">E00251529526721</f>
        <v>#NAME?</v>
      </c>
      <c r="B27836">
        <v>3077</v>
      </c>
      <c r="C27836" t="s">
        <v>1075</v>
      </c>
      <c r="D27836" s="1">
        <v>42037</v>
      </c>
      <c r="F27836">
        <v>1</v>
      </c>
      <c r="G27836">
        <v>30924</v>
      </c>
      <c r="H27836" t="s">
        <v>1306</v>
      </c>
      <c r="J27836" t="s">
        <v>272</v>
      </c>
      <c r="K27836">
        <v>55</v>
      </c>
      <c r="L27836" t="s">
        <v>15</v>
      </c>
    </row>
    <row r="27837" spans="1:12">
      <c r="A27837" t="e">
        <f ca="1">E00251716591121</f>
        <v>#NAME?</v>
      </c>
      <c r="B27837">
        <v>448</v>
      </c>
      <c r="C27837" t="s">
        <v>112</v>
      </c>
      <c r="D27837" s="1">
        <v>42747</v>
      </c>
      <c r="F27837">
        <v>3</v>
      </c>
      <c r="G27837">
        <v>3051</v>
      </c>
      <c r="H27837" t="s">
        <v>13</v>
      </c>
      <c r="J27837" t="s">
        <v>14</v>
      </c>
      <c r="K27837">
        <v>52</v>
      </c>
      <c r="L27837" t="s">
        <v>15</v>
      </c>
    </row>
    <row r="27838" spans="1:12">
      <c r="A27838" t="e">
        <f ca="1">E00251716591121</f>
        <v>#NAME?</v>
      </c>
      <c r="B27838">
        <v>448</v>
      </c>
      <c r="C27838" t="s">
        <v>112</v>
      </c>
      <c r="D27838" s="1">
        <v>42774</v>
      </c>
      <c r="F27838">
        <v>4</v>
      </c>
      <c r="G27838">
        <v>2720</v>
      </c>
      <c r="H27838" t="s">
        <v>65</v>
      </c>
      <c r="J27838" t="s">
        <v>14</v>
      </c>
      <c r="K27838">
        <v>53</v>
      </c>
      <c r="L27838" t="s">
        <v>15</v>
      </c>
    </row>
    <row r="27839" spans="1:12">
      <c r="A27839" t="e">
        <f ca="1">E00251529543621</f>
        <v>#NAME?</v>
      </c>
      <c r="B27839">
        <v>166</v>
      </c>
      <c r="C27839" t="s">
        <v>626</v>
      </c>
      <c r="D27839" s="1">
        <v>41836</v>
      </c>
      <c r="F27839">
        <v>3</v>
      </c>
      <c r="G27839">
        <v>4019</v>
      </c>
      <c r="H27839" t="s">
        <v>26</v>
      </c>
      <c r="J27839" t="s">
        <v>14</v>
      </c>
      <c r="K27839">
        <v>51</v>
      </c>
      <c r="L27839" t="s">
        <v>15</v>
      </c>
    </row>
    <row r="27840" spans="1:12">
      <c r="A27840" t="e">
        <f ca="1">E00251529543621</f>
        <v>#NAME?</v>
      </c>
      <c r="B27840">
        <v>166</v>
      </c>
      <c r="C27840" t="s">
        <v>626</v>
      </c>
      <c r="D27840" s="1">
        <v>41996</v>
      </c>
      <c r="F27840">
        <v>2</v>
      </c>
      <c r="G27840">
        <v>496</v>
      </c>
      <c r="H27840" t="s">
        <v>190</v>
      </c>
      <c r="J27840" t="s">
        <v>14</v>
      </c>
      <c r="K27840">
        <v>51</v>
      </c>
      <c r="L27840" t="s">
        <v>15</v>
      </c>
    </row>
    <row r="27841" spans="1:12">
      <c r="A27841" t="e">
        <f ca="1">E00251529543621</f>
        <v>#NAME?</v>
      </c>
      <c r="B27841">
        <v>166</v>
      </c>
      <c r="C27841" t="s">
        <v>626</v>
      </c>
      <c r="D27841" s="1">
        <v>42507</v>
      </c>
      <c r="F27841">
        <v>5</v>
      </c>
      <c r="G27841">
        <v>4019</v>
      </c>
      <c r="H27841" t="s">
        <v>26</v>
      </c>
      <c r="J27841" t="s">
        <v>14</v>
      </c>
      <c r="K27841">
        <v>53</v>
      </c>
      <c r="L27841" t="s">
        <v>15</v>
      </c>
    </row>
    <row r="27842" spans="1:12">
      <c r="A27842" t="e">
        <f ca="1">E00251514761221</f>
        <v>#NAME?</v>
      </c>
      <c r="B27842">
        <v>496</v>
      </c>
      <c r="C27842" t="s">
        <v>365</v>
      </c>
      <c r="D27842" s="1">
        <v>42858</v>
      </c>
      <c r="F27842">
        <v>1</v>
      </c>
      <c r="G27842">
        <v>460</v>
      </c>
      <c r="H27842" t="s">
        <v>16</v>
      </c>
      <c r="J27842" t="s">
        <v>14</v>
      </c>
      <c r="K27842">
        <v>57</v>
      </c>
      <c r="L27842" t="s">
        <v>15</v>
      </c>
    </row>
    <row r="27843" spans="1:12">
      <c r="A27843" t="e">
        <f ca="1">E00251514757121</f>
        <v>#NAME?</v>
      </c>
      <c r="B27843">
        <v>454</v>
      </c>
      <c r="C27843" t="s">
        <v>179</v>
      </c>
      <c r="D27843" s="1">
        <v>41670</v>
      </c>
      <c r="F27843">
        <v>1</v>
      </c>
      <c r="G27843">
        <v>49390</v>
      </c>
      <c r="H27843" t="s">
        <v>59</v>
      </c>
      <c r="J27843" t="s">
        <v>14</v>
      </c>
      <c r="K27843">
        <v>39</v>
      </c>
      <c r="L27843" t="s">
        <v>15</v>
      </c>
    </row>
    <row r="27844" spans="1:12">
      <c r="A27844" t="e">
        <f ca="1">E00251432360121</f>
        <v>#NAME?</v>
      </c>
      <c r="B27844">
        <v>497</v>
      </c>
      <c r="C27844" t="s">
        <v>141</v>
      </c>
      <c r="D27844" s="1">
        <v>41198</v>
      </c>
      <c r="F27844">
        <v>1</v>
      </c>
      <c r="G27844">
        <v>38830</v>
      </c>
      <c r="H27844" t="s">
        <v>847</v>
      </c>
      <c r="J27844" t="s">
        <v>14</v>
      </c>
      <c r="K27844">
        <v>49</v>
      </c>
      <c r="L27844" t="s">
        <v>15</v>
      </c>
    </row>
    <row r="27845" spans="1:12">
      <c r="A27845" t="e">
        <f ca="1">E00251432360121</f>
        <v>#NAME?</v>
      </c>
      <c r="B27845">
        <v>497</v>
      </c>
      <c r="C27845" t="s">
        <v>141</v>
      </c>
      <c r="D27845" s="1">
        <v>42717</v>
      </c>
      <c r="F27845">
        <v>1</v>
      </c>
      <c r="G27845">
        <v>2449</v>
      </c>
      <c r="H27845" t="s">
        <v>53</v>
      </c>
      <c r="J27845" t="s">
        <v>14</v>
      </c>
      <c r="K27845">
        <v>53</v>
      </c>
      <c r="L27845" t="s">
        <v>15</v>
      </c>
    </row>
    <row r="27846" spans="1:12">
      <c r="A27846" t="e">
        <f ca="1">E00251529543621</f>
        <v>#NAME?</v>
      </c>
      <c r="B27846">
        <v>166</v>
      </c>
      <c r="C27846" t="s">
        <v>626</v>
      </c>
      <c r="D27846" s="1">
        <v>42507</v>
      </c>
      <c r="F27846">
        <v>3</v>
      </c>
      <c r="G27846">
        <v>496</v>
      </c>
      <c r="H27846" t="s">
        <v>190</v>
      </c>
      <c r="J27846" t="s">
        <v>14</v>
      </c>
      <c r="K27846">
        <v>53</v>
      </c>
      <c r="L27846" t="s">
        <v>15</v>
      </c>
    </row>
    <row r="27847" spans="1:12">
      <c r="A27847" t="e">
        <f ca="1">E00251529543621</f>
        <v>#NAME?</v>
      </c>
      <c r="B27847">
        <v>166</v>
      </c>
      <c r="C27847" t="s">
        <v>626</v>
      </c>
      <c r="D27847" s="1">
        <v>42538</v>
      </c>
      <c r="F27847">
        <v>4</v>
      </c>
      <c r="G27847">
        <v>4019</v>
      </c>
      <c r="H27847" t="s">
        <v>26</v>
      </c>
      <c r="J27847" t="s">
        <v>14</v>
      </c>
      <c r="K27847">
        <v>53</v>
      </c>
      <c r="L27847" t="s">
        <v>15</v>
      </c>
    </row>
    <row r="27848" spans="1:12">
      <c r="A27848" t="e">
        <f ca="1">E00251529543621</f>
        <v>#NAME?</v>
      </c>
      <c r="B27848">
        <v>827</v>
      </c>
      <c r="C27848" t="s">
        <v>205</v>
      </c>
      <c r="D27848" s="1">
        <v>42743</v>
      </c>
      <c r="E27848">
        <v>0</v>
      </c>
      <c r="F27848">
        <v>2</v>
      </c>
      <c r="G27848">
        <v>4019</v>
      </c>
      <c r="H27848" t="s">
        <v>26</v>
      </c>
      <c r="J27848" t="s">
        <v>34</v>
      </c>
      <c r="K27848">
        <v>53</v>
      </c>
      <c r="L27848" t="s">
        <v>15</v>
      </c>
    </row>
    <row r="27849" spans="1:12">
      <c r="A27849" t="e">
        <f ca="1">E00251514761221</f>
        <v>#NAME?</v>
      </c>
      <c r="B27849">
        <v>880</v>
      </c>
      <c r="C27849" t="s">
        <v>833</v>
      </c>
      <c r="D27849" s="1">
        <v>41565</v>
      </c>
      <c r="F27849">
        <v>1</v>
      </c>
      <c r="G27849">
        <v>3004</v>
      </c>
      <c r="H27849" t="s">
        <v>104</v>
      </c>
      <c r="J27849" t="s">
        <v>272</v>
      </c>
      <c r="K27849">
        <v>54</v>
      </c>
      <c r="L27849" t="s">
        <v>15</v>
      </c>
    </row>
    <row r="27850" spans="1:12">
      <c r="A27850" t="e">
        <f ca="1">E00251432360121</f>
        <v>#NAME?</v>
      </c>
      <c r="B27850">
        <v>497</v>
      </c>
      <c r="C27850" t="s">
        <v>141</v>
      </c>
      <c r="D27850" s="1">
        <v>42900</v>
      </c>
      <c r="F27850">
        <v>2</v>
      </c>
      <c r="G27850">
        <v>4556</v>
      </c>
      <c r="H27850" t="s">
        <v>121</v>
      </c>
      <c r="J27850" t="s">
        <v>14</v>
      </c>
      <c r="K27850">
        <v>54</v>
      </c>
      <c r="L27850" t="s">
        <v>15</v>
      </c>
    </row>
    <row r="27851" spans="1:12">
      <c r="A27851" t="e">
        <f ca="1">E00251514761221</f>
        <v>#NAME?</v>
      </c>
      <c r="B27851">
        <v>453</v>
      </c>
      <c r="C27851" t="s">
        <v>96</v>
      </c>
      <c r="D27851" s="1">
        <v>41430</v>
      </c>
      <c r="F27851">
        <v>2</v>
      </c>
      <c r="G27851">
        <v>7999</v>
      </c>
      <c r="H27851" t="s">
        <v>80</v>
      </c>
      <c r="J27851" t="s">
        <v>14</v>
      </c>
      <c r="K27851">
        <v>53</v>
      </c>
      <c r="L27851" t="s">
        <v>15</v>
      </c>
    </row>
    <row r="27852" spans="1:12">
      <c r="A27852" t="e">
        <f ca="1">E00251716591121</f>
        <v>#NAME?</v>
      </c>
      <c r="B27852">
        <v>448</v>
      </c>
      <c r="C27852" t="s">
        <v>112</v>
      </c>
      <c r="D27852" s="1">
        <v>41919</v>
      </c>
      <c r="F27852">
        <v>1</v>
      </c>
      <c r="G27852">
        <v>93</v>
      </c>
      <c r="H27852" t="s">
        <v>29</v>
      </c>
      <c r="J27852" t="s">
        <v>14</v>
      </c>
      <c r="K27852">
        <v>50</v>
      </c>
      <c r="L27852" t="s">
        <v>15</v>
      </c>
    </row>
    <row r="27853" spans="1:12">
      <c r="A27853" t="e">
        <f ca="1">E00251716591121</f>
        <v>#NAME?</v>
      </c>
      <c r="B27853">
        <v>448</v>
      </c>
      <c r="C27853" t="s">
        <v>112</v>
      </c>
      <c r="D27853" s="1">
        <v>42205</v>
      </c>
      <c r="F27853">
        <v>1</v>
      </c>
      <c r="G27853">
        <v>7804</v>
      </c>
      <c r="H27853" t="s">
        <v>43</v>
      </c>
      <c r="J27853" t="s">
        <v>14</v>
      </c>
      <c r="K27853">
        <v>51</v>
      </c>
      <c r="L27853" t="s">
        <v>22</v>
      </c>
    </row>
    <row r="27854" spans="1:12">
      <c r="A27854" t="e">
        <f ca="1">E00251529543621</f>
        <v>#NAME?</v>
      </c>
      <c r="B27854">
        <v>166</v>
      </c>
      <c r="C27854" t="s">
        <v>626</v>
      </c>
      <c r="D27854" s="1">
        <v>41725</v>
      </c>
      <c r="F27854">
        <v>3</v>
      </c>
      <c r="G27854">
        <v>2721</v>
      </c>
      <c r="H27854" t="s">
        <v>465</v>
      </c>
      <c r="J27854" t="s">
        <v>14</v>
      </c>
      <c r="K27854">
        <v>51</v>
      </c>
      <c r="L27854" t="s">
        <v>15</v>
      </c>
    </row>
    <row r="27855" spans="1:12">
      <c r="A27855" t="e">
        <f ca="1">E00251529543621</f>
        <v>#NAME?</v>
      </c>
      <c r="B27855">
        <v>166</v>
      </c>
      <c r="C27855" t="s">
        <v>626</v>
      </c>
      <c r="D27855" s="1">
        <v>41836</v>
      </c>
      <c r="F27855">
        <v>1</v>
      </c>
      <c r="G27855">
        <v>496</v>
      </c>
      <c r="H27855" t="s">
        <v>190</v>
      </c>
      <c r="J27855" t="s">
        <v>14</v>
      </c>
      <c r="K27855">
        <v>51</v>
      </c>
      <c r="L27855" t="s">
        <v>15</v>
      </c>
    </row>
    <row r="27856" spans="1:12">
      <c r="A27856" t="e">
        <f ca="1">E00251529543621</f>
        <v>#NAME?</v>
      </c>
      <c r="B27856">
        <v>166</v>
      </c>
      <c r="C27856" t="s">
        <v>626</v>
      </c>
      <c r="D27856" s="1">
        <v>42030</v>
      </c>
      <c r="F27856">
        <v>3</v>
      </c>
      <c r="G27856">
        <v>4019</v>
      </c>
      <c r="H27856" t="s">
        <v>26</v>
      </c>
      <c r="J27856" t="s">
        <v>14</v>
      </c>
      <c r="K27856">
        <v>51</v>
      </c>
      <c r="L27856" t="s">
        <v>15</v>
      </c>
    </row>
    <row r="27857" spans="1:12">
      <c r="A27857" t="e">
        <f ca="1">E00251529543621</f>
        <v>#NAME?</v>
      </c>
      <c r="B27857">
        <v>166</v>
      </c>
      <c r="C27857" t="s">
        <v>626</v>
      </c>
      <c r="D27857" s="1">
        <v>42009</v>
      </c>
      <c r="F27857">
        <v>2</v>
      </c>
      <c r="G27857">
        <v>25000</v>
      </c>
      <c r="H27857" t="s">
        <v>178</v>
      </c>
      <c r="J27857" t="s">
        <v>14</v>
      </c>
      <c r="K27857">
        <v>51</v>
      </c>
      <c r="L27857" t="s">
        <v>15</v>
      </c>
    </row>
    <row r="27858" spans="1:12">
      <c r="A27858" t="e">
        <f ca="1">E00251529526721</f>
        <v>#NAME?</v>
      </c>
      <c r="B27858">
        <v>470</v>
      </c>
      <c r="C27858" t="s">
        <v>457</v>
      </c>
      <c r="D27858" s="1">
        <v>41824</v>
      </c>
      <c r="F27858">
        <v>1</v>
      </c>
      <c r="G27858">
        <v>78009</v>
      </c>
      <c r="H27858" t="s">
        <v>489</v>
      </c>
      <c r="J27858" t="s">
        <v>14</v>
      </c>
      <c r="K27858">
        <v>54</v>
      </c>
      <c r="L27858" t="s">
        <v>22</v>
      </c>
    </row>
    <row r="27859" spans="1:12">
      <c r="A27859" t="e">
        <f ca="1">E00251529543621</f>
        <v>#NAME?</v>
      </c>
      <c r="B27859">
        <v>166</v>
      </c>
      <c r="C27859" t="s">
        <v>626</v>
      </c>
      <c r="D27859" s="1">
        <v>42507</v>
      </c>
      <c r="F27859">
        <v>2</v>
      </c>
      <c r="G27859">
        <v>3579</v>
      </c>
      <c r="H27859" t="s">
        <v>377</v>
      </c>
      <c r="J27859" t="s">
        <v>14</v>
      </c>
      <c r="K27859">
        <v>53</v>
      </c>
      <c r="L27859" t="s">
        <v>15</v>
      </c>
    </row>
    <row r="27860" spans="1:12">
      <c r="A27860" t="e">
        <f ca="1">E00251529543621</f>
        <v>#NAME?</v>
      </c>
      <c r="B27860">
        <v>166</v>
      </c>
      <c r="C27860" t="s">
        <v>626</v>
      </c>
      <c r="D27860" s="1">
        <v>41984</v>
      </c>
      <c r="F27860">
        <v>1</v>
      </c>
      <c r="G27860">
        <v>25000</v>
      </c>
      <c r="H27860" t="s">
        <v>178</v>
      </c>
      <c r="J27860" t="s">
        <v>14</v>
      </c>
      <c r="K27860">
        <v>51</v>
      </c>
      <c r="L27860" t="s">
        <v>15</v>
      </c>
    </row>
    <row r="27861" spans="1:12">
      <c r="A27861" t="e">
        <f ca="1">E00251432169921</f>
        <v>#NAME?</v>
      </c>
      <c r="B27861">
        <v>494</v>
      </c>
      <c r="C27861" t="s">
        <v>63</v>
      </c>
      <c r="D27861" s="1">
        <v>41925</v>
      </c>
      <c r="F27861">
        <v>2</v>
      </c>
      <c r="G27861">
        <v>2113</v>
      </c>
      <c r="H27861" t="s">
        <v>579</v>
      </c>
      <c r="J27861" t="s">
        <v>14</v>
      </c>
      <c r="K27861">
        <v>56</v>
      </c>
      <c r="L27861" t="s">
        <v>15</v>
      </c>
    </row>
    <row r="27862" spans="1:12">
      <c r="A27862" t="e">
        <f ca="1">E00251432169921</f>
        <v>#NAME?</v>
      </c>
      <c r="B27862">
        <v>494</v>
      </c>
      <c r="C27862" t="s">
        <v>63</v>
      </c>
      <c r="D27862" s="1">
        <v>42135</v>
      </c>
      <c r="F27862">
        <v>1</v>
      </c>
      <c r="G27862">
        <v>71690</v>
      </c>
      <c r="H27862" t="s">
        <v>410</v>
      </c>
      <c r="J27862" t="s">
        <v>14</v>
      </c>
      <c r="K27862">
        <v>57</v>
      </c>
      <c r="L27862" t="s">
        <v>15</v>
      </c>
    </row>
    <row r="27863" spans="1:12">
      <c r="A27863" t="e">
        <f ca="1">E00251432169921</f>
        <v>#NAME?</v>
      </c>
      <c r="B27863">
        <v>494</v>
      </c>
      <c r="C27863" t="s">
        <v>63</v>
      </c>
      <c r="D27863" s="1">
        <v>42248</v>
      </c>
      <c r="F27863">
        <v>1</v>
      </c>
      <c r="G27863">
        <v>2169</v>
      </c>
      <c r="H27863" t="s">
        <v>40</v>
      </c>
      <c r="J27863" t="s">
        <v>14</v>
      </c>
      <c r="K27863">
        <v>57</v>
      </c>
      <c r="L27863" t="s">
        <v>15</v>
      </c>
    </row>
    <row r="27864" spans="1:12">
      <c r="A27864" t="e">
        <f ca="1">E00251432169921</f>
        <v>#NAME?</v>
      </c>
      <c r="B27864">
        <v>494</v>
      </c>
      <c r="C27864" t="s">
        <v>63</v>
      </c>
      <c r="D27864" s="1">
        <v>41444</v>
      </c>
      <c r="F27864">
        <v>2</v>
      </c>
      <c r="G27864">
        <v>30000</v>
      </c>
      <c r="H27864" t="s">
        <v>144</v>
      </c>
      <c r="J27864" t="s">
        <v>14</v>
      </c>
      <c r="K27864">
        <v>55</v>
      </c>
      <c r="L27864" t="s">
        <v>15</v>
      </c>
    </row>
    <row r="27865" spans="1:12">
      <c r="A27865" t="e">
        <f ca="1">E00251528138121</f>
        <v>#NAME?</v>
      </c>
      <c r="B27865">
        <v>66</v>
      </c>
      <c r="C27865" t="s">
        <v>134</v>
      </c>
      <c r="D27865" s="1">
        <v>42165</v>
      </c>
      <c r="F27865">
        <v>2</v>
      </c>
      <c r="G27865">
        <v>2720</v>
      </c>
      <c r="H27865" t="s">
        <v>65</v>
      </c>
      <c r="J27865" t="s">
        <v>14</v>
      </c>
      <c r="K27865">
        <v>60</v>
      </c>
      <c r="L27865" t="s">
        <v>15</v>
      </c>
    </row>
    <row r="27866" spans="1:12">
      <c r="A27866" t="e">
        <f ca="1">E00251528138121</f>
        <v>#NAME?</v>
      </c>
      <c r="B27866">
        <v>66</v>
      </c>
      <c r="C27866" t="s">
        <v>134</v>
      </c>
      <c r="D27866" s="1">
        <v>42688</v>
      </c>
      <c r="F27866">
        <v>2</v>
      </c>
      <c r="G27866">
        <v>4019</v>
      </c>
      <c r="H27866" t="s">
        <v>26</v>
      </c>
      <c r="J27866" t="s">
        <v>14</v>
      </c>
      <c r="K27866">
        <v>61</v>
      </c>
      <c r="L27866" t="s">
        <v>15</v>
      </c>
    </row>
    <row r="27867" spans="1:12">
      <c r="A27867" t="e">
        <f ca="1">E00251514761221</f>
        <v>#NAME?</v>
      </c>
      <c r="B27867">
        <v>453</v>
      </c>
      <c r="C27867" t="s">
        <v>96</v>
      </c>
      <c r="D27867" s="1">
        <v>41183</v>
      </c>
      <c r="F27867">
        <v>1</v>
      </c>
      <c r="G27867">
        <v>72670</v>
      </c>
      <c r="H27867" t="s">
        <v>223</v>
      </c>
      <c r="J27867" t="s">
        <v>14</v>
      </c>
      <c r="K27867">
        <v>53</v>
      </c>
      <c r="L27867" t="s">
        <v>15</v>
      </c>
    </row>
    <row r="27868" spans="1:12">
      <c r="A27868" t="e">
        <f ca="1">E00251432169921</f>
        <v>#NAME?</v>
      </c>
      <c r="B27868">
        <v>6046</v>
      </c>
      <c r="C27868" t="s">
        <v>98</v>
      </c>
      <c r="D27868" s="1">
        <v>42080</v>
      </c>
      <c r="F27868">
        <v>1</v>
      </c>
      <c r="G27868">
        <v>71940</v>
      </c>
      <c r="H27868" t="s">
        <v>135</v>
      </c>
      <c r="I27868" t="s">
        <v>56</v>
      </c>
      <c r="J27868" t="s">
        <v>57</v>
      </c>
      <c r="K27868">
        <v>56</v>
      </c>
      <c r="L27868" t="s">
        <v>15</v>
      </c>
    </row>
    <row r="27869" spans="1:12">
      <c r="A27869" t="e">
        <f ca="1">E00251432169921</f>
        <v>#NAME?</v>
      </c>
      <c r="B27869">
        <v>6046</v>
      </c>
      <c r="C27869" t="s">
        <v>98</v>
      </c>
      <c r="D27869" s="1">
        <v>42886</v>
      </c>
      <c r="F27869">
        <v>1</v>
      </c>
      <c r="G27869">
        <v>7851</v>
      </c>
      <c r="H27869" t="s">
        <v>353</v>
      </c>
      <c r="I27869" t="s">
        <v>56</v>
      </c>
      <c r="J27869" t="s">
        <v>57</v>
      </c>
      <c r="K27869">
        <v>59</v>
      </c>
      <c r="L27869" t="s">
        <v>22</v>
      </c>
    </row>
    <row r="27870" spans="1:12">
      <c r="A27870" t="e">
        <f ca="1">E00251716591121</f>
        <v>#NAME?</v>
      </c>
      <c r="B27870">
        <v>448</v>
      </c>
      <c r="C27870" t="s">
        <v>112</v>
      </c>
      <c r="D27870" s="1">
        <v>42544</v>
      </c>
      <c r="F27870">
        <v>1</v>
      </c>
      <c r="G27870">
        <v>30000</v>
      </c>
      <c r="H27870" t="s">
        <v>144</v>
      </c>
      <c r="J27870" t="s">
        <v>14</v>
      </c>
      <c r="K27870">
        <v>52</v>
      </c>
      <c r="L27870" t="s">
        <v>15</v>
      </c>
    </row>
    <row r="27871" spans="1:12">
      <c r="A27871" t="e">
        <f ca="1">E00251514761221</f>
        <v>#NAME?</v>
      </c>
      <c r="B27871">
        <v>493</v>
      </c>
      <c r="C27871" t="s">
        <v>376</v>
      </c>
      <c r="D27871" s="1">
        <v>42830</v>
      </c>
      <c r="F27871">
        <v>2</v>
      </c>
      <c r="G27871">
        <v>3540</v>
      </c>
      <c r="H27871" t="s">
        <v>436</v>
      </c>
      <c r="J27871" t="s">
        <v>14</v>
      </c>
      <c r="K27871">
        <v>57</v>
      </c>
      <c r="L27871" t="s">
        <v>15</v>
      </c>
    </row>
    <row r="27872" spans="1:12">
      <c r="A27872" t="e">
        <f ca="1">E00251514757121</f>
        <v>#NAME?</v>
      </c>
      <c r="B27872">
        <v>454</v>
      </c>
      <c r="C27872" t="s">
        <v>179</v>
      </c>
      <c r="D27872" s="1">
        <v>41068</v>
      </c>
      <c r="F27872">
        <v>1</v>
      </c>
      <c r="G27872">
        <v>49390</v>
      </c>
      <c r="H27872" t="s">
        <v>59</v>
      </c>
      <c r="J27872" t="s">
        <v>14</v>
      </c>
      <c r="K27872">
        <v>37</v>
      </c>
      <c r="L27872" t="s">
        <v>15</v>
      </c>
    </row>
    <row r="27873" spans="1:12">
      <c r="A27873" t="e">
        <f ca="1">E00251514757121</f>
        <v>#NAME?</v>
      </c>
      <c r="B27873">
        <v>454</v>
      </c>
      <c r="C27873" t="s">
        <v>179</v>
      </c>
      <c r="D27873" s="1">
        <v>41101</v>
      </c>
      <c r="F27873">
        <v>1</v>
      </c>
      <c r="G27873">
        <v>49390</v>
      </c>
      <c r="H27873" t="s">
        <v>59</v>
      </c>
      <c r="J27873" t="s">
        <v>14</v>
      </c>
      <c r="K27873">
        <v>38</v>
      </c>
      <c r="L27873" t="s">
        <v>15</v>
      </c>
    </row>
    <row r="27874" spans="1:12">
      <c r="A27874" t="e">
        <f ca="1">E00251429396421</f>
        <v>#NAME?</v>
      </c>
      <c r="B27874">
        <v>276</v>
      </c>
      <c r="C27874" t="s">
        <v>122</v>
      </c>
      <c r="D27874" s="1">
        <v>41122</v>
      </c>
      <c r="F27874">
        <v>3</v>
      </c>
      <c r="G27874">
        <v>4019</v>
      </c>
      <c r="H27874" t="s">
        <v>26</v>
      </c>
      <c r="J27874" t="s">
        <v>14</v>
      </c>
      <c r="K27874">
        <v>55</v>
      </c>
      <c r="L27874" t="s">
        <v>15</v>
      </c>
    </row>
    <row r="27875" spans="1:12">
      <c r="A27875" t="e">
        <f ca="1">E00251716591121</f>
        <v>#NAME?</v>
      </c>
      <c r="B27875">
        <v>448</v>
      </c>
      <c r="C27875" t="s">
        <v>112</v>
      </c>
      <c r="D27875" s="1">
        <v>42577</v>
      </c>
      <c r="F27875">
        <v>2</v>
      </c>
      <c r="G27875">
        <v>4019</v>
      </c>
      <c r="H27875" t="s">
        <v>26</v>
      </c>
      <c r="J27875" t="s">
        <v>14</v>
      </c>
      <c r="K27875">
        <v>52</v>
      </c>
      <c r="L27875" t="s">
        <v>15</v>
      </c>
    </row>
    <row r="27876" spans="1:12">
      <c r="A27876" t="e">
        <f ca="1">E00251514761221</f>
        <v>#NAME?</v>
      </c>
      <c r="B27876">
        <v>493</v>
      </c>
      <c r="C27876" t="s">
        <v>376</v>
      </c>
      <c r="D27876" s="1">
        <v>42557</v>
      </c>
      <c r="F27876">
        <v>3</v>
      </c>
      <c r="G27876">
        <v>3659</v>
      </c>
      <c r="H27876" t="s">
        <v>132</v>
      </c>
      <c r="J27876" t="s">
        <v>14</v>
      </c>
      <c r="K27876">
        <v>56</v>
      </c>
      <c r="L27876" t="s">
        <v>15</v>
      </c>
    </row>
    <row r="27877" spans="1:12">
      <c r="A27877" t="e">
        <f ca="1">E00251514761221</f>
        <v>#NAME?</v>
      </c>
      <c r="B27877">
        <v>493</v>
      </c>
      <c r="C27877" t="s">
        <v>376</v>
      </c>
      <c r="D27877" s="1">
        <v>42724</v>
      </c>
      <c r="F27877">
        <v>1</v>
      </c>
      <c r="G27877">
        <v>462</v>
      </c>
      <c r="H27877" t="s">
        <v>288</v>
      </c>
      <c r="J27877" t="s">
        <v>14</v>
      </c>
      <c r="K27877">
        <v>57</v>
      </c>
      <c r="L27877" t="s">
        <v>15</v>
      </c>
    </row>
    <row r="27878" spans="1:12">
      <c r="A27878" t="e">
        <f ca="1">E00251617573321</f>
        <v>#NAME?</v>
      </c>
      <c r="B27878">
        <v>440</v>
      </c>
      <c r="C27878" t="s">
        <v>12</v>
      </c>
      <c r="D27878" s="1">
        <v>41031</v>
      </c>
      <c r="F27878">
        <v>1</v>
      </c>
      <c r="G27878">
        <v>7881</v>
      </c>
      <c r="H27878" t="s">
        <v>637</v>
      </c>
      <c r="J27878" t="s">
        <v>14</v>
      </c>
      <c r="K27878">
        <v>42</v>
      </c>
      <c r="L27878" t="s">
        <v>22</v>
      </c>
    </row>
    <row r="27879" spans="1:12">
      <c r="A27879" t="e">
        <f ca="1">E00251429396421</f>
        <v>#NAME?</v>
      </c>
      <c r="B27879">
        <v>276</v>
      </c>
      <c r="C27879" t="s">
        <v>122</v>
      </c>
      <c r="D27879" s="1">
        <v>41200</v>
      </c>
      <c r="F27879">
        <v>2</v>
      </c>
      <c r="G27879">
        <v>4019</v>
      </c>
      <c r="H27879" t="s">
        <v>26</v>
      </c>
      <c r="J27879" t="s">
        <v>14</v>
      </c>
      <c r="K27879">
        <v>55</v>
      </c>
      <c r="L27879" t="s">
        <v>15</v>
      </c>
    </row>
    <row r="27880" spans="1:12">
      <c r="A27880" t="e">
        <f ca="1">E00251429396421</f>
        <v>#NAME?</v>
      </c>
      <c r="B27880">
        <v>276</v>
      </c>
      <c r="C27880" t="s">
        <v>122</v>
      </c>
      <c r="D27880" s="1">
        <v>42801</v>
      </c>
      <c r="F27880">
        <v>3</v>
      </c>
      <c r="G27880">
        <v>2720</v>
      </c>
      <c r="H27880" t="s">
        <v>65</v>
      </c>
      <c r="J27880" t="s">
        <v>14</v>
      </c>
      <c r="K27880">
        <v>59</v>
      </c>
      <c r="L27880" t="s">
        <v>15</v>
      </c>
    </row>
    <row r="27881" spans="1:12">
      <c r="A27881" t="e">
        <f ca="1">E00251617235221</f>
        <v>#NAME?</v>
      </c>
      <c r="B27881">
        <v>489</v>
      </c>
      <c r="C27881" t="s">
        <v>100</v>
      </c>
      <c r="D27881" s="1">
        <v>41855</v>
      </c>
      <c r="F27881">
        <v>1</v>
      </c>
      <c r="G27881">
        <v>7295</v>
      </c>
      <c r="H27881" t="s">
        <v>76</v>
      </c>
      <c r="J27881" t="s">
        <v>14</v>
      </c>
      <c r="K27881">
        <v>59</v>
      </c>
      <c r="L27881" t="s">
        <v>15</v>
      </c>
    </row>
    <row r="27882" spans="1:12">
      <c r="A27882" t="e">
        <f ca="1">E00251432169921</f>
        <v>#NAME?</v>
      </c>
      <c r="B27882">
        <v>494</v>
      </c>
      <c r="C27882" t="s">
        <v>63</v>
      </c>
      <c r="D27882" s="1">
        <v>41432</v>
      </c>
      <c r="F27882">
        <v>1</v>
      </c>
      <c r="G27882">
        <v>7871</v>
      </c>
      <c r="H27882" t="s">
        <v>674</v>
      </c>
      <c r="J27882" t="s">
        <v>14</v>
      </c>
      <c r="K27882">
        <v>55</v>
      </c>
      <c r="L27882" t="s">
        <v>22</v>
      </c>
    </row>
    <row r="27883" spans="1:12">
      <c r="A27883" t="e">
        <f ca="1">E00251617573321</f>
        <v>#NAME?</v>
      </c>
      <c r="B27883">
        <v>440</v>
      </c>
      <c r="C27883" t="s">
        <v>12</v>
      </c>
      <c r="D27883" s="1">
        <v>42354</v>
      </c>
      <c r="F27883">
        <v>1</v>
      </c>
      <c r="G27883">
        <v>30000</v>
      </c>
      <c r="H27883" t="s">
        <v>144</v>
      </c>
      <c r="J27883" t="s">
        <v>14</v>
      </c>
      <c r="K27883">
        <v>46</v>
      </c>
      <c r="L27883" t="s">
        <v>15</v>
      </c>
    </row>
    <row r="27884" spans="1:12">
      <c r="A27884" t="e">
        <f ca="1">E00251432169921</f>
        <v>#NAME?</v>
      </c>
      <c r="B27884">
        <v>494</v>
      </c>
      <c r="C27884" t="s">
        <v>63</v>
      </c>
      <c r="D27884" s="1">
        <v>42068</v>
      </c>
      <c r="F27884">
        <v>3</v>
      </c>
      <c r="G27884">
        <v>2729</v>
      </c>
      <c r="H27884" t="s">
        <v>115</v>
      </c>
      <c r="J27884" t="s">
        <v>14</v>
      </c>
      <c r="K27884">
        <v>56</v>
      </c>
      <c r="L27884" t="s">
        <v>15</v>
      </c>
    </row>
    <row r="27885" spans="1:12">
      <c r="A27885" t="e">
        <f ca="1">E00251718095121</f>
        <v>#NAME?</v>
      </c>
      <c r="B27885">
        <v>703</v>
      </c>
      <c r="C27885" t="s">
        <v>305</v>
      </c>
      <c r="D27885" s="1">
        <v>43099</v>
      </c>
      <c r="F27885">
        <v>2</v>
      </c>
      <c r="G27885">
        <v>73689</v>
      </c>
      <c r="H27885" t="s">
        <v>84</v>
      </c>
      <c r="J27885" t="s">
        <v>14</v>
      </c>
      <c r="K27885">
        <v>47</v>
      </c>
      <c r="L27885" t="s">
        <v>15</v>
      </c>
    </row>
    <row r="27886" spans="1:12">
      <c r="A27886" t="e">
        <f ca="1">E00251716591121</f>
        <v>#NAME?</v>
      </c>
      <c r="B27886">
        <v>448</v>
      </c>
      <c r="C27886" t="s">
        <v>112</v>
      </c>
      <c r="D27886" s="1">
        <v>42628</v>
      </c>
      <c r="F27886">
        <v>1</v>
      </c>
      <c r="G27886">
        <v>30000</v>
      </c>
      <c r="H27886" t="s">
        <v>144</v>
      </c>
      <c r="J27886" t="s">
        <v>14</v>
      </c>
      <c r="K27886">
        <v>52</v>
      </c>
      <c r="L27886" t="s">
        <v>15</v>
      </c>
    </row>
    <row r="27887" spans="1:12">
      <c r="A27887" t="e">
        <f ca="1">E00251432169921</f>
        <v>#NAME?</v>
      </c>
      <c r="B27887">
        <v>494</v>
      </c>
      <c r="C27887" t="s">
        <v>63</v>
      </c>
      <c r="D27887" s="1">
        <v>42068</v>
      </c>
      <c r="F27887">
        <v>2</v>
      </c>
      <c r="G27887">
        <v>71940</v>
      </c>
      <c r="H27887" t="s">
        <v>135</v>
      </c>
      <c r="J27887" t="s">
        <v>14</v>
      </c>
      <c r="K27887">
        <v>56</v>
      </c>
      <c r="L27887" t="s">
        <v>15</v>
      </c>
    </row>
    <row r="27888" spans="1:12">
      <c r="A27888" t="e">
        <f ca="1">E00251716591121</f>
        <v>#NAME?</v>
      </c>
      <c r="B27888">
        <v>448</v>
      </c>
      <c r="C27888" t="s">
        <v>112</v>
      </c>
      <c r="D27888" s="1">
        <v>42954</v>
      </c>
      <c r="F27888">
        <v>3</v>
      </c>
      <c r="G27888">
        <v>2720</v>
      </c>
      <c r="H27888" t="s">
        <v>65</v>
      </c>
      <c r="J27888" t="s">
        <v>14</v>
      </c>
      <c r="K27888">
        <v>53</v>
      </c>
      <c r="L27888" t="s">
        <v>15</v>
      </c>
    </row>
    <row r="27889" spans="1:12">
      <c r="A27889" t="e">
        <f ca="1">E00251716572021</f>
        <v>#NAME?</v>
      </c>
      <c r="B27889">
        <v>446</v>
      </c>
      <c r="C27889" t="s">
        <v>94</v>
      </c>
      <c r="D27889" s="1">
        <v>43082</v>
      </c>
      <c r="F27889">
        <v>2</v>
      </c>
      <c r="G27889">
        <v>2729</v>
      </c>
      <c r="H27889" t="s">
        <v>115</v>
      </c>
      <c r="J27889" t="s">
        <v>14</v>
      </c>
      <c r="K27889">
        <v>47</v>
      </c>
      <c r="L27889" t="s">
        <v>15</v>
      </c>
    </row>
    <row r="27890" spans="1:12">
      <c r="A27890" t="e">
        <f ca="1">E00251429396421</f>
        <v>#NAME?</v>
      </c>
      <c r="B27890">
        <v>276</v>
      </c>
      <c r="C27890" t="s">
        <v>122</v>
      </c>
      <c r="D27890" s="1">
        <v>41996</v>
      </c>
      <c r="F27890">
        <v>1</v>
      </c>
      <c r="G27890">
        <v>49390</v>
      </c>
      <c r="H27890" t="s">
        <v>59</v>
      </c>
      <c r="J27890" t="s">
        <v>14</v>
      </c>
      <c r="K27890">
        <v>57</v>
      </c>
      <c r="L27890" t="s">
        <v>15</v>
      </c>
    </row>
    <row r="27891" spans="1:12">
      <c r="A27891" t="e">
        <f ca="1">E00251513958321</f>
        <v>#NAME?</v>
      </c>
      <c r="B27891">
        <v>1785</v>
      </c>
      <c r="C27891" t="s">
        <v>129</v>
      </c>
      <c r="D27891" s="1">
        <v>42941</v>
      </c>
      <c r="F27891">
        <v>2</v>
      </c>
      <c r="G27891">
        <v>2859</v>
      </c>
      <c r="H27891" t="s">
        <v>362</v>
      </c>
      <c r="J27891" t="s">
        <v>14</v>
      </c>
      <c r="K27891">
        <v>51</v>
      </c>
      <c r="L27891" t="s">
        <v>15</v>
      </c>
    </row>
    <row r="27892" spans="1:12">
      <c r="A27892" t="e">
        <f ca="1">E00251429396421</f>
        <v>#NAME?</v>
      </c>
      <c r="B27892">
        <v>276</v>
      </c>
      <c r="C27892" t="s">
        <v>122</v>
      </c>
      <c r="D27892" s="1">
        <v>41318</v>
      </c>
      <c r="F27892">
        <v>2</v>
      </c>
      <c r="G27892">
        <v>49390</v>
      </c>
      <c r="H27892" t="s">
        <v>59</v>
      </c>
      <c r="J27892" t="s">
        <v>14</v>
      </c>
      <c r="K27892">
        <v>55</v>
      </c>
      <c r="L27892" t="s">
        <v>15</v>
      </c>
    </row>
    <row r="27893" spans="1:12">
      <c r="A27893" t="e">
        <f ca="1">E00251514288421</f>
        <v>#NAME?</v>
      </c>
      <c r="B27893">
        <v>481</v>
      </c>
      <c r="C27893" t="s">
        <v>402</v>
      </c>
      <c r="D27893" s="1">
        <v>41968</v>
      </c>
      <c r="F27893">
        <v>5</v>
      </c>
      <c r="G27893">
        <v>30000</v>
      </c>
      <c r="H27893" t="s">
        <v>144</v>
      </c>
      <c r="J27893" t="s">
        <v>14</v>
      </c>
      <c r="K27893">
        <v>59</v>
      </c>
      <c r="L27893" t="s">
        <v>15</v>
      </c>
    </row>
    <row r="27894" spans="1:12">
      <c r="A27894" t="e">
        <f ca="1">E00251514288421</f>
        <v>#NAME?</v>
      </c>
      <c r="B27894">
        <v>481</v>
      </c>
      <c r="C27894" t="s">
        <v>402</v>
      </c>
      <c r="D27894" s="1">
        <v>42998</v>
      </c>
      <c r="F27894">
        <v>6</v>
      </c>
      <c r="G27894">
        <v>6929</v>
      </c>
      <c r="H27894" t="s">
        <v>36</v>
      </c>
      <c r="J27894" t="s">
        <v>14</v>
      </c>
      <c r="K27894">
        <v>61</v>
      </c>
      <c r="L27894" t="s">
        <v>15</v>
      </c>
    </row>
    <row r="27895" spans="1:12">
      <c r="A27895" t="e">
        <f ca="1">E00251617235221</f>
        <v>#NAME?</v>
      </c>
      <c r="B27895">
        <v>489</v>
      </c>
      <c r="C27895" t="s">
        <v>100</v>
      </c>
      <c r="D27895" s="1">
        <v>41851</v>
      </c>
      <c r="F27895">
        <v>1</v>
      </c>
      <c r="G27895">
        <v>7295</v>
      </c>
      <c r="H27895" t="s">
        <v>76</v>
      </c>
      <c r="J27895" t="s">
        <v>14</v>
      </c>
      <c r="K27895">
        <v>59</v>
      </c>
      <c r="L27895" t="s">
        <v>15</v>
      </c>
    </row>
    <row r="27896" spans="1:12">
      <c r="A27896" t="e">
        <f ca="1">E00251429396421</f>
        <v>#NAME?</v>
      </c>
      <c r="B27896">
        <v>276</v>
      </c>
      <c r="C27896" t="s">
        <v>122</v>
      </c>
      <c r="D27896" s="1">
        <v>42761</v>
      </c>
      <c r="F27896">
        <v>3</v>
      </c>
      <c r="G27896">
        <v>2720</v>
      </c>
      <c r="H27896" t="s">
        <v>65</v>
      </c>
      <c r="J27896" t="s">
        <v>14</v>
      </c>
      <c r="K27896">
        <v>59</v>
      </c>
      <c r="L27896" t="s">
        <v>15</v>
      </c>
    </row>
    <row r="27897" spans="1:12">
      <c r="A27897" t="e">
        <f ca="1">E00251514288421</f>
        <v>#NAME?</v>
      </c>
      <c r="B27897">
        <v>485</v>
      </c>
      <c r="C27897" t="s">
        <v>241</v>
      </c>
      <c r="D27897" s="1">
        <v>43081</v>
      </c>
      <c r="F27897">
        <v>3</v>
      </c>
      <c r="G27897">
        <v>4549</v>
      </c>
      <c r="H27897" t="s">
        <v>69</v>
      </c>
      <c r="J27897" t="s">
        <v>14</v>
      </c>
      <c r="K27897">
        <v>62</v>
      </c>
      <c r="L27897" t="s">
        <v>15</v>
      </c>
    </row>
    <row r="27898" spans="1:12">
      <c r="A27898" t="e">
        <f ca="1">E00251716591121</f>
        <v>#NAME?</v>
      </c>
      <c r="B27898">
        <v>448</v>
      </c>
      <c r="C27898" t="s">
        <v>112</v>
      </c>
      <c r="D27898" s="1">
        <v>42912</v>
      </c>
      <c r="F27898">
        <v>1</v>
      </c>
      <c r="G27898">
        <v>2720</v>
      </c>
      <c r="H27898" t="s">
        <v>65</v>
      </c>
      <c r="J27898" t="s">
        <v>14</v>
      </c>
      <c r="K27898">
        <v>53</v>
      </c>
      <c r="L27898" t="s">
        <v>15</v>
      </c>
    </row>
    <row r="27899" spans="1:12">
      <c r="A27899" t="e">
        <f ca="1">E00251718095121</f>
        <v>#NAME?</v>
      </c>
      <c r="B27899">
        <v>702</v>
      </c>
      <c r="C27899" t="s">
        <v>293</v>
      </c>
      <c r="D27899" s="1">
        <v>42282</v>
      </c>
      <c r="F27899">
        <v>1</v>
      </c>
      <c r="G27899">
        <v>1119</v>
      </c>
      <c r="H27899" t="s">
        <v>638</v>
      </c>
      <c r="J27899" t="s">
        <v>14</v>
      </c>
      <c r="K27899">
        <v>45</v>
      </c>
      <c r="L27899" t="s">
        <v>15</v>
      </c>
    </row>
    <row r="27900" spans="1:12">
      <c r="A27900" t="e">
        <f ca="1">E00251429396421</f>
        <v>#NAME?</v>
      </c>
      <c r="B27900">
        <v>276</v>
      </c>
      <c r="C27900" t="s">
        <v>122</v>
      </c>
      <c r="D27900" s="1">
        <v>41089</v>
      </c>
      <c r="F27900">
        <v>4</v>
      </c>
      <c r="G27900">
        <v>7804</v>
      </c>
      <c r="H27900" t="s">
        <v>43</v>
      </c>
      <c r="J27900" t="s">
        <v>14</v>
      </c>
      <c r="K27900">
        <v>55</v>
      </c>
      <c r="L27900" t="s">
        <v>22</v>
      </c>
    </row>
    <row r="27901" spans="1:12">
      <c r="A27901" t="e">
        <f ca="1">E00251429396421</f>
        <v>#NAME?</v>
      </c>
      <c r="B27901">
        <v>276</v>
      </c>
      <c r="C27901" t="s">
        <v>122</v>
      </c>
      <c r="D27901" s="1">
        <v>42030</v>
      </c>
      <c r="F27901">
        <v>3</v>
      </c>
      <c r="G27901">
        <v>30000</v>
      </c>
      <c r="H27901" t="s">
        <v>144</v>
      </c>
      <c r="J27901" t="s">
        <v>14</v>
      </c>
      <c r="K27901">
        <v>57</v>
      </c>
      <c r="L27901" t="s">
        <v>15</v>
      </c>
    </row>
    <row r="27902" spans="1:12">
      <c r="A27902" t="e">
        <f ca="1">E00251429396421</f>
        <v>#NAME?</v>
      </c>
      <c r="B27902">
        <v>276</v>
      </c>
      <c r="C27902" t="s">
        <v>122</v>
      </c>
      <c r="D27902" s="1">
        <v>41522</v>
      </c>
      <c r="F27902">
        <v>1</v>
      </c>
      <c r="G27902">
        <v>30000</v>
      </c>
      <c r="H27902" t="s">
        <v>144</v>
      </c>
      <c r="J27902" t="s">
        <v>14</v>
      </c>
      <c r="K27902">
        <v>56</v>
      </c>
      <c r="L27902" t="s">
        <v>15</v>
      </c>
    </row>
    <row r="27903" spans="1:12">
      <c r="A27903" t="e">
        <f ca="1">E00251429396421</f>
        <v>#NAME?</v>
      </c>
      <c r="B27903">
        <v>276</v>
      </c>
      <c r="C27903" t="s">
        <v>122</v>
      </c>
      <c r="D27903" s="1">
        <v>41996</v>
      </c>
      <c r="F27903">
        <v>2</v>
      </c>
      <c r="G27903">
        <v>4019</v>
      </c>
      <c r="H27903" t="s">
        <v>26</v>
      </c>
      <c r="J27903" t="s">
        <v>14</v>
      </c>
      <c r="K27903">
        <v>57</v>
      </c>
      <c r="L27903" t="s">
        <v>15</v>
      </c>
    </row>
    <row r="27904" spans="1:12">
      <c r="A27904" t="e">
        <f ca="1">E00251528138121</f>
        <v>#NAME?</v>
      </c>
      <c r="B27904">
        <v>66</v>
      </c>
      <c r="C27904" t="s">
        <v>134</v>
      </c>
      <c r="D27904" s="1">
        <v>43033</v>
      </c>
      <c r="F27904">
        <v>1</v>
      </c>
      <c r="G27904">
        <v>29690</v>
      </c>
      <c r="H27904" t="s">
        <v>52</v>
      </c>
      <c r="J27904" t="s">
        <v>14</v>
      </c>
      <c r="K27904">
        <v>62</v>
      </c>
      <c r="L27904" t="s">
        <v>15</v>
      </c>
    </row>
    <row r="27905" spans="1:12">
      <c r="A27905" t="e">
        <f ca="1">E00251513958321</f>
        <v>#NAME?</v>
      </c>
      <c r="B27905">
        <v>1785</v>
      </c>
      <c r="C27905" t="s">
        <v>129</v>
      </c>
      <c r="D27905" s="1">
        <v>42754</v>
      </c>
      <c r="F27905">
        <v>1</v>
      </c>
      <c r="G27905">
        <v>2720</v>
      </c>
      <c r="H27905" t="s">
        <v>65</v>
      </c>
      <c r="J27905" t="s">
        <v>14</v>
      </c>
      <c r="K27905">
        <v>50</v>
      </c>
      <c r="L27905" t="s">
        <v>15</v>
      </c>
    </row>
    <row r="27906" spans="1:12">
      <c r="A27906" t="e">
        <f ca="1">E00251711668421</f>
        <v>#NAME?</v>
      </c>
      <c r="B27906">
        <v>11</v>
      </c>
      <c r="C27906" t="s">
        <v>245</v>
      </c>
      <c r="D27906" s="1">
        <v>41794</v>
      </c>
      <c r="F27906">
        <v>2</v>
      </c>
      <c r="G27906">
        <v>7222</v>
      </c>
      <c r="H27906" t="s">
        <v>560</v>
      </c>
      <c r="J27906" t="s">
        <v>14</v>
      </c>
      <c r="K27906">
        <v>55</v>
      </c>
      <c r="L27906" t="s">
        <v>15</v>
      </c>
    </row>
    <row r="27907" spans="1:12">
      <c r="A27907" t="e">
        <f ca="1">E00251711668421</f>
        <v>#NAME?</v>
      </c>
      <c r="B27907">
        <v>11</v>
      </c>
      <c r="C27907" t="s">
        <v>245</v>
      </c>
      <c r="D27907" s="1">
        <v>41975</v>
      </c>
      <c r="F27907">
        <v>3</v>
      </c>
      <c r="G27907">
        <v>29690</v>
      </c>
      <c r="H27907" t="s">
        <v>52</v>
      </c>
      <c r="J27907" t="s">
        <v>14</v>
      </c>
      <c r="K27907">
        <v>55</v>
      </c>
      <c r="L27907" t="s">
        <v>15</v>
      </c>
    </row>
    <row r="27908" spans="1:12">
      <c r="A27908" t="e">
        <f ca="1">E00251711668421</f>
        <v>#NAME?</v>
      </c>
      <c r="B27908">
        <v>7927</v>
      </c>
      <c r="C27908" t="s">
        <v>367</v>
      </c>
      <c r="D27908" s="1">
        <v>42690</v>
      </c>
      <c r="F27908">
        <v>2</v>
      </c>
      <c r="G27908">
        <v>4019</v>
      </c>
      <c r="H27908" t="s">
        <v>26</v>
      </c>
      <c r="J27908" t="s">
        <v>14</v>
      </c>
      <c r="K27908">
        <v>57</v>
      </c>
      <c r="L27908" t="s">
        <v>15</v>
      </c>
    </row>
    <row r="27909" spans="1:12">
      <c r="A27909" t="e">
        <f t="shared" ref="A27909:A27923" ca="1" si="253">E00251617620421</f>
        <v>#NAME?</v>
      </c>
      <c r="B27909">
        <v>485</v>
      </c>
      <c r="C27909" t="s">
        <v>241</v>
      </c>
      <c r="D27909" s="1">
        <v>42473</v>
      </c>
      <c r="F27909">
        <v>5</v>
      </c>
      <c r="G27909">
        <v>2169</v>
      </c>
      <c r="H27909" t="s">
        <v>40</v>
      </c>
      <c r="J27909" t="s">
        <v>14</v>
      </c>
      <c r="K27909">
        <v>53</v>
      </c>
      <c r="L27909" t="s">
        <v>15</v>
      </c>
    </row>
    <row r="27910" spans="1:12">
      <c r="A27910" t="e">
        <f t="shared" ca="1" si="253"/>
        <v>#NAME?</v>
      </c>
      <c r="B27910">
        <v>485</v>
      </c>
      <c r="C27910" t="s">
        <v>241</v>
      </c>
      <c r="D27910" s="1">
        <v>41757</v>
      </c>
      <c r="F27910">
        <v>6</v>
      </c>
      <c r="G27910">
        <v>3051</v>
      </c>
      <c r="H27910" t="s">
        <v>13</v>
      </c>
      <c r="J27910" t="s">
        <v>14</v>
      </c>
      <c r="K27910">
        <v>51</v>
      </c>
      <c r="L27910" t="s">
        <v>15</v>
      </c>
    </row>
    <row r="27911" spans="1:12">
      <c r="A27911" t="e">
        <f t="shared" ca="1" si="253"/>
        <v>#NAME?</v>
      </c>
      <c r="B27911">
        <v>485</v>
      </c>
      <c r="C27911" t="s">
        <v>241</v>
      </c>
      <c r="D27911" s="1">
        <v>42185</v>
      </c>
      <c r="F27911">
        <v>5</v>
      </c>
      <c r="G27911">
        <v>5533</v>
      </c>
      <c r="H27911" t="s">
        <v>537</v>
      </c>
      <c r="J27911" t="s">
        <v>14</v>
      </c>
      <c r="K27911">
        <v>53</v>
      </c>
      <c r="L27911" t="s">
        <v>15</v>
      </c>
    </row>
    <row r="27912" spans="1:12">
      <c r="A27912" t="e">
        <f t="shared" ca="1" si="253"/>
        <v>#NAME?</v>
      </c>
      <c r="B27912">
        <v>485</v>
      </c>
      <c r="C27912" t="s">
        <v>241</v>
      </c>
      <c r="D27912" s="1">
        <v>42397</v>
      </c>
      <c r="F27912">
        <v>3</v>
      </c>
      <c r="G27912">
        <v>4549</v>
      </c>
      <c r="H27912" t="s">
        <v>69</v>
      </c>
      <c r="J27912" t="s">
        <v>14</v>
      </c>
      <c r="K27912">
        <v>53</v>
      </c>
      <c r="L27912" t="s">
        <v>15</v>
      </c>
    </row>
    <row r="27913" spans="1:12">
      <c r="A27913" t="e">
        <f t="shared" ca="1" si="253"/>
        <v>#NAME?</v>
      </c>
      <c r="B27913">
        <v>481</v>
      </c>
      <c r="C27913" t="s">
        <v>402</v>
      </c>
      <c r="D27913" s="1">
        <v>41220</v>
      </c>
      <c r="F27913">
        <v>6</v>
      </c>
      <c r="G27913">
        <v>2169</v>
      </c>
      <c r="H27913" t="s">
        <v>40</v>
      </c>
      <c r="J27913" t="s">
        <v>14</v>
      </c>
      <c r="K27913">
        <v>50</v>
      </c>
      <c r="L27913" t="s">
        <v>15</v>
      </c>
    </row>
    <row r="27914" spans="1:12">
      <c r="A27914" t="e">
        <f t="shared" ca="1" si="253"/>
        <v>#NAME?</v>
      </c>
      <c r="B27914">
        <v>485</v>
      </c>
      <c r="C27914" t="s">
        <v>241</v>
      </c>
      <c r="D27914" s="1">
        <v>41124</v>
      </c>
      <c r="F27914">
        <v>1</v>
      </c>
      <c r="G27914">
        <v>78906</v>
      </c>
      <c r="H27914" t="s">
        <v>31</v>
      </c>
      <c r="J27914" t="s">
        <v>14</v>
      </c>
      <c r="K27914">
        <v>50</v>
      </c>
      <c r="L27914" t="s">
        <v>22</v>
      </c>
    </row>
    <row r="27915" spans="1:12">
      <c r="A27915" t="e">
        <f t="shared" ca="1" si="253"/>
        <v>#NAME?</v>
      </c>
      <c r="B27915">
        <v>485</v>
      </c>
      <c r="C27915" t="s">
        <v>241</v>
      </c>
      <c r="D27915" s="1">
        <v>41257</v>
      </c>
      <c r="F27915">
        <v>1</v>
      </c>
      <c r="G27915">
        <v>4549</v>
      </c>
      <c r="H27915" t="s">
        <v>69</v>
      </c>
      <c r="J27915" t="s">
        <v>14</v>
      </c>
      <c r="K27915">
        <v>50</v>
      </c>
      <c r="L27915" t="s">
        <v>15</v>
      </c>
    </row>
    <row r="27916" spans="1:12">
      <c r="A27916" t="e">
        <f t="shared" ca="1" si="253"/>
        <v>#NAME?</v>
      </c>
      <c r="B27916">
        <v>481</v>
      </c>
      <c r="C27916" t="s">
        <v>402</v>
      </c>
      <c r="D27916" s="1">
        <v>43078</v>
      </c>
      <c r="F27916">
        <v>2</v>
      </c>
      <c r="G27916">
        <v>5950</v>
      </c>
      <c r="H27916" t="s">
        <v>24</v>
      </c>
      <c r="J27916" t="s">
        <v>14</v>
      </c>
      <c r="K27916">
        <v>55</v>
      </c>
      <c r="L27916" t="s">
        <v>15</v>
      </c>
    </row>
    <row r="27917" spans="1:12">
      <c r="A27917" t="e">
        <f t="shared" ca="1" si="253"/>
        <v>#NAME?</v>
      </c>
      <c r="B27917">
        <v>485</v>
      </c>
      <c r="C27917" t="s">
        <v>241</v>
      </c>
      <c r="D27917" s="1">
        <v>41757</v>
      </c>
      <c r="F27917">
        <v>1</v>
      </c>
      <c r="G27917">
        <v>5533</v>
      </c>
      <c r="H27917" t="s">
        <v>537</v>
      </c>
      <c r="J27917" t="s">
        <v>14</v>
      </c>
      <c r="K27917">
        <v>51</v>
      </c>
      <c r="L27917" t="s">
        <v>15</v>
      </c>
    </row>
    <row r="27918" spans="1:12">
      <c r="A27918" t="e">
        <f t="shared" ca="1" si="253"/>
        <v>#NAME?</v>
      </c>
      <c r="B27918">
        <v>485</v>
      </c>
      <c r="C27918" t="s">
        <v>241</v>
      </c>
      <c r="D27918" s="1">
        <v>41831</v>
      </c>
      <c r="F27918">
        <v>5</v>
      </c>
      <c r="G27918">
        <v>30000</v>
      </c>
      <c r="H27918" t="s">
        <v>144</v>
      </c>
      <c r="J27918" t="s">
        <v>14</v>
      </c>
      <c r="K27918">
        <v>52</v>
      </c>
      <c r="L27918" t="s">
        <v>15</v>
      </c>
    </row>
    <row r="27919" spans="1:12">
      <c r="A27919" t="e">
        <f t="shared" ca="1" si="253"/>
        <v>#NAME?</v>
      </c>
      <c r="B27919">
        <v>485</v>
      </c>
      <c r="C27919" t="s">
        <v>241</v>
      </c>
      <c r="D27919" s="1">
        <v>42012</v>
      </c>
      <c r="F27919">
        <v>3</v>
      </c>
      <c r="G27919">
        <v>4549</v>
      </c>
      <c r="H27919" t="s">
        <v>69</v>
      </c>
      <c r="J27919" t="s">
        <v>14</v>
      </c>
      <c r="K27919">
        <v>52</v>
      </c>
      <c r="L27919" t="s">
        <v>15</v>
      </c>
    </row>
    <row r="27920" spans="1:12">
      <c r="A27920" t="e">
        <f t="shared" ca="1" si="253"/>
        <v>#NAME?</v>
      </c>
      <c r="B27920">
        <v>485</v>
      </c>
      <c r="C27920" t="s">
        <v>241</v>
      </c>
      <c r="D27920" s="1">
        <v>41253</v>
      </c>
      <c r="F27920">
        <v>4</v>
      </c>
      <c r="G27920">
        <v>30000</v>
      </c>
      <c r="H27920" t="s">
        <v>144</v>
      </c>
      <c r="J27920" t="s">
        <v>14</v>
      </c>
      <c r="K27920">
        <v>50</v>
      </c>
      <c r="L27920" t="s">
        <v>15</v>
      </c>
    </row>
    <row r="27921" spans="1:12">
      <c r="A27921" t="e">
        <f t="shared" ca="1" si="253"/>
        <v>#NAME?</v>
      </c>
      <c r="B27921">
        <v>485</v>
      </c>
      <c r="C27921" t="s">
        <v>241</v>
      </c>
      <c r="D27921" s="1">
        <v>41267</v>
      </c>
      <c r="F27921">
        <v>2</v>
      </c>
      <c r="G27921">
        <v>7295</v>
      </c>
      <c r="H27921" t="s">
        <v>76</v>
      </c>
      <c r="J27921" t="s">
        <v>14</v>
      </c>
      <c r="K27921">
        <v>50</v>
      </c>
      <c r="L27921" t="s">
        <v>15</v>
      </c>
    </row>
    <row r="27922" spans="1:12">
      <c r="A27922" t="e">
        <f t="shared" ca="1" si="253"/>
        <v>#NAME?</v>
      </c>
      <c r="B27922">
        <v>485</v>
      </c>
      <c r="C27922" t="s">
        <v>241</v>
      </c>
      <c r="D27922" s="1">
        <v>41332</v>
      </c>
      <c r="F27922">
        <v>1</v>
      </c>
      <c r="G27922">
        <v>30000</v>
      </c>
      <c r="H27922" t="s">
        <v>144</v>
      </c>
      <c r="J27922" t="s">
        <v>14</v>
      </c>
      <c r="K27922">
        <v>50</v>
      </c>
      <c r="L27922" t="s">
        <v>15</v>
      </c>
    </row>
    <row r="27923" spans="1:12">
      <c r="A27923" t="e">
        <f t="shared" ca="1" si="253"/>
        <v>#NAME?</v>
      </c>
      <c r="B27923">
        <v>485</v>
      </c>
      <c r="C27923" t="s">
        <v>241</v>
      </c>
      <c r="D27923" s="1">
        <v>41332</v>
      </c>
      <c r="F27923">
        <v>5</v>
      </c>
      <c r="G27923">
        <v>3051</v>
      </c>
      <c r="H27923" t="s">
        <v>13</v>
      </c>
      <c r="J27923" t="s">
        <v>14</v>
      </c>
      <c r="K27923">
        <v>50</v>
      </c>
      <c r="L27923" t="s">
        <v>15</v>
      </c>
    </row>
    <row r="27924" spans="1:12">
      <c r="A27924" t="e">
        <f ca="1">E00251715779021</f>
        <v>#NAME?</v>
      </c>
      <c r="B27924">
        <v>500</v>
      </c>
      <c r="C27924" t="s">
        <v>161</v>
      </c>
      <c r="D27924" s="1">
        <v>41345</v>
      </c>
      <c r="F27924">
        <v>2</v>
      </c>
      <c r="G27924">
        <v>5368</v>
      </c>
      <c r="H27924" t="s">
        <v>101</v>
      </c>
      <c r="J27924" t="s">
        <v>14</v>
      </c>
      <c r="K27924">
        <v>59</v>
      </c>
      <c r="L27924" t="s">
        <v>15</v>
      </c>
    </row>
    <row r="27925" spans="1:12">
      <c r="A27925" t="e">
        <f ca="1">E00251537609721</f>
        <v>#NAME?</v>
      </c>
      <c r="B27925">
        <v>437</v>
      </c>
      <c r="C27925" t="s">
        <v>216</v>
      </c>
      <c r="D27925" s="1">
        <v>41032</v>
      </c>
      <c r="F27925">
        <v>1</v>
      </c>
      <c r="G27925">
        <v>462</v>
      </c>
      <c r="H27925" t="s">
        <v>288</v>
      </c>
      <c r="J27925" t="s">
        <v>14</v>
      </c>
      <c r="K27925">
        <v>40</v>
      </c>
      <c r="L27925" t="s">
        <v>15</v>
      </c>
    </row>
    <row r="27926" spans="1:12">
      <c r="A27926" t="e">
        <f ca="1">E00251537609721</f>
        <v>#NAME?</v>
      </c>
      <c r="B27926">
        <v>746</v>
      </c>
      <c r="C27926" t="s">
        <v>527</v>
      </c>
      <c r="D27926" s="1">
        <v>42828</v>
      </c>
      <c r="F27926">
        <v>1</v>
      </c>
      <c r="G27926">
        <v>78900</v>
      </c>
      <c r="H27926" t="s">
        <v>79</v>
      </c>
      <c r="I27926" t="s">
        <v>56</v>
      </c>
      <c r="J27926" t="s">
        <v>57</v>
      </c>
      <c r="K27926">
        <v>45</v>
      </c>
      <c r="L27926" t="s">
        <v>22</v>
      </c>
    </row>
    <row r="27927" spans="1:12">
      <c r="A27927" t="e">
        <f t="shared" ref="A27927:A27932" ca="1" si="254">E00251617620421</f>
        <v>#NAME?</v>
      </c>
      <c r="B27927">
        <v>6046</v>
      </c>
      <c r="C27927" t="s">
        <v>98</v>
      </c>
      <c r="D27927" s="1">
        <v>42513</v>
      </c>
      <c r="F27927">
        <v>1</v>
      </c>
      <c r="G27927">
        <v>78650</v>
      </c>
      <c r="H27927" t="s">
        <v>414</v>
      </c>
      <c r="I27927" t="s">
        <v>56</v>
      </c>
      <c r="J27927" t="s">
        <v>57</v>
      </c>
      <c r="K27927">
        <v>54</v>
      </c>
      <c r="L27927" t="s">
        <v>22</v>
      </c>
    </row>
    <row r="27928" spans="1:12">
      <c r="A27928" t="e">
        <f t="shared" ca="1" si="254"/>
        <v>#NAME?</v>
      </c>
      <c r="B27928">
        <v>485</v>
      </c>
      <c r="C27928" t="s">
        <v>241</v>
      </c>
      <c r="D27928" s="1">
        <v>41036</v>
      </c>
      <c r="F27928">
        <v>6</v>
      </c>
      <c r="G27928">
        <v>2169</v>
      </c>
      <c r="H27928" t="s">
        <v>40</v>
      </c>
      <c r="J27928" t="s">
        <v>14</v>
      </c>
      <c r="K27928">
        <v>49</v>
      </c>
      <c r="L27928" t="s">
        <v>15</v>
      </c>
    </row>
    <row r="27929" spans="1:12">
      <c r="A27929" t="e">
        <f t="shared" ca="1" si="254"/>
        <v>#NAME?</v>
      </c>
      <c r="B27929">
        <v>485</v>
      </c>
      <c r="C27929" t="s">
        <v>241</v>
      </c>
      <c r="D27929" s="1">
        <v>41213</v>
      </c>
      <c r="F27929">
        <v>5</v>
      </c>
      <c r="G27929">
        <v>3051</v>
      </c>
      <c r="H27929" t="s">
        <v>13</v>
      </c>
      <c r="J27929" t="s">
        <v>14</v>
      </c>
      <c r="K27929">
        <v>50</v>
      </c>
      <c r="L27929" t="s">
        <v>15</v>
      </c>
    </row>
    <row r="27930" spans="1:12">
      <c r="A27930" t="e">
        <f t="shared" ca="1" si="254"/>
        <v>#NAME?</v>
      </c>
      <c r="B27930">
        <v>485</v>
      </c>
      <c r="C27930" t="s">
        <v>241</v>
      </c>
      <c r="D27930" s="1">
        <v>41232</v>
      </c>
      <c r="F27930">
        <v>1</v>
      </c>
      <c r="G27930">
        <v>7869</v>
      </c>
      <c r="H27930" t="s">
        <v>470</v>
      </c>
      <c r="J27930" t="s">
        <v>14</v>
      </c>
      <c r="K27930">
        <v>50</v>
      </c>
      <c r="L27930" t="s">
        <v>22</v>
      </c>
    </row>
    <row r="27931" spans="1:12">
      <c r="A27931" t="e">
        <f t="shared" ca="1" si="254"/>
        <v>#NAME?</v>
      </c>
      <c r="B27931">
        <v>485</v>
      </c>
      <c r="C27931" t="s">
        <v>241</v>
      </c>
      <c r="D27931" s="1">
        <v>41257</v>
      </c>
      <c r="F27931">
        <v>2</v>
      </c>
      <c r="G27931">
        <v>7295</v>
      </c>
      <c r="H27931" t="s">
        <v>76</v>
      </c>
      <c r="J27931" t="s">
        <v>14</v>
      </c>
      <c r="K27931">
        <v>50</v>
      </c>
      <c r="L27931" t="s">
        <v>15</v>
      </c>
    </row>
    <row r="27932" spans="1:12">
      <c r="A27932" t="e">
        <f t="shared" ca="1" si="254"/>
        <v>#NAME?</v>
      </c>
      <c r="B27932">
        <v>485</v>
      </c>
      <c r="C27932" t="s">
        <v>241</v>
      </c>
      <c r="D27932" s="1">
        <v>41332</v>
      </c>
      <c r="F27932">
        <v>2</v>
      </c>
      <c r="G27932">
        <v>7869</v>
      </c>
      <c r="H27932" t="s">
        <v>470</v>
      </c>
      <c r="J27932" t="s">
        <v>14</v>
      </c>
      <c r="K27932">
        <v>50</v>
      </c>
      <c r="L27932" t="s">
        <v>22</v>
      </c>
    </row>
    <row r="27933" spans="1:12">
      <c r="A27933" t="e">
        <f ca="1">E00251711668421</f>
        <v>#NAME?</v>
      </c>
      <c r="B27933">
        <v>11</v>
      </c>
      <c r="C27933" t="s">
        <v>245</v>
      </c>
      <c r="D27933" s="1">
        <v>42496</v>
      </c>
      <c r="F27933">
        <v>2</v>
      </c>
      <c r="G27933">
        <v>4019</v>
      </c>
      <c r="H27933" t="s">
        <v>26</v>
      </c>
      <c r="J27933" t="s">
        <v>14</v>
      </c>
      <c r="K27933">
        <v>57</v>
      </c>
      <c r="L27933" t="s">
        <v>15</v>
      </c>
    </row>
    <row r="27934" spans="1:12">
      <c r="A27934" t="e">
        <f ca="1">E00251711668421</f>
        <v>#NAME?</v>
      </c>
      <c r="B27934">
        <v>7927</v>
      </c>
      <c r="C27934" t="s">
        <v>367</v>
      </c>
      <c r="D27934" s="1">
        <v>43088</v>
      </c>
      <c r="F27934">
        <v>1</v>
      </c>
      <c r="G27934">
        <v>37205</v>
      </c>
      <c r="H27934" t="s">
        <v>191</v>
      </c>
      <c r="J27934" t="s">
        <v>14</v>
      </c>
      <c r="K27934">
        <v>58</v>
      </c>
      <c r="L27934" t="s">
        <v>15</v>
      </c>
    </row>
    <row r="27935" spans="1:12">
      <c r="A27935" t="e">
        <f ca="1">E00251715779021</f>
        <v>#NAME?</v>
      </c>
      <c r="B27935">
        <v>500</v>
      </c>
      <c r="C27935" t="s">
        <v>161</v>
      </c>
      <c r="D27935" s="1">
        <v>41015</v>
      </c>
      <c r="F27935">
        <v>1</v>
      </c>
      <c r="G27935">
        <v>9492</v>
      </c>
      <c r="H27935" t="s">
        <v>317</v>
      </c>
      <c r="J27935" t="s">
        <v>14</v>
      </c>
      <c r="K27935">
        <v>59</v>
      </c>
      <c r="L27935" t="s">
        <v>15</v>
      </c>
    </row>
    <row r="27936" spans="1:12">
      <c r="A27936" t="e">
        <f ca="1">E00251528138121</f>
        <v>#NAME?</v>
      </c>
      <c r="B27936">
        <v>66</v>
      </c>
      <c r="C27936" t="s">
        <v>134</v>
      </c>
      <c r="D27936" s="1">
        <v>40994</v>
      </c>
      <c r="F27936">
        <v>2</v>
      </c>
      <c r="G27936">
        <v>4019</v>
      </c>
      <c r="H27936" t="s">
        <v>26</v>
      </c>
      <c r="J27936" t="s">
        <v>14</v>
      </c>
      <c r="K27936">
        <v>57</v>
      </c>
      <c r="L27936" t="s">
        <v>15</v>
      </c>
    </row>
    <row r="27937" spans="1:12">
      <c r="A27937" t="e">
        <f ca="1">E00251617620421</f>
        <v>#NAME?</v>
      </c>
      <c r="B27937">
        <v>485</v>
      </c>
      <c r="C27937" t="s">
        <v>241</v>
      </c>
      <c r="D27937" s="1">
        <v>42416</v>
      </c>
      <c r="F27937">
        <v>6</v>
      </c>
      <c r="G27937">
        <v>2169</v>
      </c>
      <c r="H27937" t="s">
        <v>40</v>
      </c>
      <c r="J27937" t="s">
        <v>14</v>
      </c>
      <c r="K27937">
        <v>53</v>
      </c>
      <c r="L27937" t="s">
        <v>15</v>
      </c>
    </row>
    <row r="27938" spans="1:12">
      <c r="A27938" t="e">
        <f ca="1">E00251617620421</f>
        <v>#NAME?</v>
      </c>
      <c r="B27938">
        <v>485</v>
      </c>
      <c r="C27938" t="s">
        <v>241</v>
      </c>
      <c r="D27938" s="1">
        <v>42726</v>
      </c>
      <c r="F27938">
        <v>5</v>
      </c>
      <c r="G27938">
        <v>5533</v>
      </c>
      <c r="H27938" t="s">
        <v>537</v>
      </c>
      <c r="J27938" t="s">
        <v>14</v>
      </c>
      <c r="K27938">
        <v>54</v>
      </c>
      <c r="L27938" t="s">
        <v>15</v>
      </c>
    </row>
    <row r="27939" spans="1:12">
      <c r="A27939" t="e">
        <f ca="1">E00251617620421</f>
        <v>#NAME?</v>
      </c>
      <c r="B27939">
        <v>485</v>
      </c>
      <c r="C27939" t="s">
        <v>241</v>
      </c>
      <c r="D27939" s="1">
        <v>43013</v>
      </c>
      <c r="F27939">
        <v>2</v>
      </c>
      <c r="G27939">
        <v>7962</v>
      </c>
      <c r="H27939" t="s">
        <v>111</v>
      </c>
      <c r="J27939" t="s">
        <v>14</v>
      </c>
      <c r="K27939">
        <v>55</v>
      </c>
      <c r="L27939" t="s">
        <v>22</v>
      </c>
    </row>
    <row r="27940" spans="1:12">
      <c r="A27940" t="e">
        <f ca="1">E00251617620421</f>
        <v>#NAME?</v>
      </c>
      <c r="B27940">
        <v>485</v>
      </c>
      <c r="C27940" t="s">
        <v>241</v>
      </c>
      <c r="D27940" s="1">
        <v>43090</v>
      </c>
      <c r="F27940">
        <v>4</v>
      </c>
      <c r="G27940">
        <v>2169</v>
      </c>
      <c r="H27940" t="s">
        <v>40</v>
      </c>
      <c r="J27940" t="s">
        <v>14</v>
      </c>
      <c r="K27940">
        <v>55</v>
      </c>
      <c r="L27940" t="s">
        <v>15</v>
      </c>
    </row>
    <row r="27941" spans="1:12">
      <c r="A27941" t="e">
        <f ca="1">E00251711668421</f>
        <v>#NAME?</v>
      </c>
      <c r="B27941">
        <v>11</v>
      </c>
      <c r="C27941" t="s">
        <v>245</v>
      </c>
      <c r="D27941" s="1">
        <v>41766</v>
      </c>
      <c r="F27941">
        <v>1</v>
      </c>
      <c r="G27941">
        <v>4019</v>
      </c>
      <c r="H27941" t="s">
        <v>26</v>
      </c>
      <c r="J27941" t="s">
        <v>14</v>
      </c>
      <c r="K27941">
        <v>55</v>
      </c>
      <c r="L27941" t="s">
        <v>15</v>
      </c>
    </row>
    <row r="27942" spans="1:12">
      <c r="A27942" t="e">
        <f ca="1">E00251429795121</f>
        <v>#NAME?</v>
      </c>
      <c r="B27942">
        <v>154</v>
      </c>
      <c r="C27942" t="s">
        <v>533</v>
      </c>
      <c r="D27942" s="1">
        <v>42745</v>
      </c>
      <c r="F27942">
        <v>2</v>
      </c>
      <c r="G27942">
        <v>79029</v>
      </c>
      <c r="H27942" t="s">
        <v>21</v>
      </c>
      <c r="J27942" t="s">
        <v>14</v>
      </c>
      <c r="K27942">
        <v>49</v>
      </c>
      <c r="L27942" t="s">
        <v>22</v>
      </c>
    </row>
    <row r="27943" spans="1:12">
      <c r="A27943" t="e">
        <f ca="1">E00251429795121</f>
        <v>#NAME?</v>
      </c>
      <c r="B27943">
        <v>154</v>
      </c>
      <c r="C27943" t="s">
        <v>533</v>
      </c>
      <c r="D27943" s="1">
        <v>42997</v>
      </c>
      <c r="F27943">
        <v>2</v>
      </c>
      <c r="G27943">
        <v>25000</v>
      </c>
      <c r="H27943" t="s">
        <v>178</v>
      </c>
      <c r="J27943" t="s">
        <v>14</v>
      </c>
      <c r="K27943">
        <v>49</v>
      </c>
      <c r="L27943" t="s">
        <v>15</v>
      </c>
    </row>
    <row r="27944" spans="1:12">
      <c r="A27944" t="e">
        <f ca="1">E00251711668421</f>
        <v>#NAME?</v>
      </c>
      <c r="B27944">
        <v>11</v>
      </c>
      <c r="C27944" t="s">
        <v>245</v>
      </c>
      <c r="D27944" s="1">
        <v>42425</v>
      </c>
      <c r="F27944">
        <v>1</v>
      </c>
      <c r="G27944">
        <v>30002</v>
      </c>
      <c r="H27944" t="s">
        <v>492</v>
      </c>
      <c r="J27944" t="s">
        <v>14</v>
      </c>
      <c r="K27944">
        <v>56</v>
      </c>
      <c r="L27944" t="s">
        <v>15</v>
      </c>
    </row>
    <row r="27945" spans="1:12">
      <c r="A27945" t="e">
        <f ca="1">E00251711668421</f>
        <v>#NAME?</v>
      </c>
      <c r="B27945">
        <v>11</v>
      </c>
      <c r="C27945" t="s">
        <v>245</v>
      </c>
      <c r="D27945" s="1">
        <v>42244</v>
      </c>
      <c r="F27945">
        <v>3</v>
      </c>
      <c r="G27945">
        <v>4019</v>
      </c>
      <c r="H27945" t="s">
        <v>26</v>
      </c>
      <c r="J27945" t="s">
        <v>14</v>
      </c>
      <c r="K27945">
        <v>56</v>
      </c>
      <c r="L27945" t="s">
        <v>15</v>
      </c>
    </row>
    <row r="27946" spans="1:12">
      <c r="A27946" t="e">
        <f ca="1">E00251711668421</f>
        <v>#NAME?</v>
      </c>
      <c r="B27946">
        <v>7927</v>
      </c>
      <c r="C27946" t="s">
        <v>367</v>
      </c>
      <c r="D27946" s="1">
        <v>43060</v>
      </c>
      <c r="F27946">
        <v>3</v>
      </c>
      <c r="G27946">
        <v>37205</v>
      </c>
      <c r="H27946" t="s">
        <v>191</v>
      </c>
      <c r="J27946" t="s">
        <v>14</v>
      </c>
      <c r="K27946">
        <v>58</v>
      </c>
      <c r="L27946" t="s">
        <v>15</v>
      </c>
    </row>
    <row r="27947" spans="1:12">
      <c r="A27947" t="e">
        <f ca="1">E00251711668421</f>
        <v>#NAME?</v>
      </c>
      <c r="B27947">
        <v>7927</v>
      </c>
      <c r="C27947" t="s">
        <v>367</v>
      </c>
      <c r="D27947" s="1">
        <v>43067</v>
      </c>
      <c r="F27947">
        <v>1</v>
      </c>
      <c r="G27947">
        <v>2729</v>
      </c>
      <c r="H27947" t="s">
        <v>115</v>
      </c>
      <c r="J27947" t="s">
        <v>14</v>
      </c>
      <c r="K27947">
        <v>58</v>
      </c>
      <c r="L27947" t="s">
        <v>15</v>
      </c>
    </row>
    <row r="27948" spans="1:12">
      <c r="A27948" t="e">
        <f ca="1">E00251429795121</f>
        <v>#NAME?</v>
      </c>
      <c r="B27948">
        <v>154</v>
      </c>
      <c r="C27948" t="s">
        <v>533</v>
      </c>
      <c r="D27948" s="1">
        <v>42767</v>
      </c>
      <c r="F27948">
        <v>2</v>
      </c>
      <c r="G27948">
        <v>2720</v>
      </c>
      <c r="H27948" t="s">
        <v>65</v>
      </c>
      <c r="J27948" t="s">
        <v>14</v>
      </c>
      <c r="K27948">
        <v>49</v>
      </c>
      <c r="L27948" t="s">
        <v>15</v>
      </c>
    </row>
    <row r="27949" spans="1:12">
      <c r="A27949" t="e">
        <f ca="1">E00251513010121</f>
        <v>#NAME?</v>
      </c>
      <c r="B27949">
        <v>446</v>
      </c>
      <c r="C27949" t="s">
        <v>94</v>
      </c>
      <c r="D27949" s="1">
        <v>41960</v>
      </c>
      <c r="F27949">
        <v>1</v>
      </c>
      <c r="G27949">
        <v>72704</v>
      </c>
      <c r="H27949" t="s">
        <v>855</v>
      </c>
      <c r="J27949" t="s">
        <v>14</v>
      </c>
      <c r="K27949">
        <v>43</v>
      </c>
      <c r="L27949" t="s">
        <v>15</v>
      </c>
    </row>
    <row r="27950" spans="1:12">
      <c r="A27950" t="e">
        <f ca="1">E00251537609721</f>
        <v>#NAME?</v>
      </c>
      <c r="B27950">
        <v>437</v>
      </c>
      <c r="C27950" t="s">
        <v>216</v>
      </c>
      <c r="D27950" s="1">
        <v>43028</v>
      </c>
      <c r="F27950">
        <v>2</v>
      </c>
      <c r="G27950">
        <v>5718</v>
      </c>
      <c r="H27950" t="s">
        <v>244</v>
      </c>
      <c r="J27950" t="s">
        <v>14</v>
      </c>
      <c r="K27950">
        <v>46</v>
      </c>
      <c r="L27950" t="s">
        <v>15</v>
      </c>
    </row>
    <row r="27951" spans="1:12">
      <c r="A27951" t="e">
        <f ca="1">E00251529504221</f>
        <v>#NAME?</v>
      </c>
      <c r="B27951">
        <v>193</v>
      </c>
      <c r="C27951" t="s">
        <v>247</v>
      </c>
      <c r="D27951" s="1">
        <v>42811</v>
      </c>
      <c r="F27951">
        <v>2</v>
      </c>
      <c r="G27951">
        <v>53550</v>
      </c>
      <c r="H27951" t="s">
        <v>345</v>
      </c>
      <c r="J27951" t="s">
        <v>14</v>
      </c>
      <c r="K27951">
        <v>50</v>
      </c>
      <c r="L27951" t="s">
        <v>15</v>
      </c>
    </row>
    <row r="27952" spans="1:12">
      <c r="A27952" t="e">
        <f ca="1">E00251529504221</f>
        <v>#NAME?</v>
      </c>
      <c r="B27952">
        <v>193</v>
      </c>
      <c r="C27952" t="s">
        <v>247</v>
      </c>
      <c r="D27952" s="1">
        <v>43087</v>
      </c>
      <c r="F27952">
        <v>1</v>
      </c>
      <c r="G27952">
        <v>1919</v>
      </c>
      <c r="H27952" t="s">
        <v>1645</v>
      </c>
      <c r="J27952" t="s">
        <v>14</v>
      </c>
      <c r="K27952">
        <v>51</v>
      </c>
      <c r="L27952" t="s">
        <v>15</v>
      </c>
    </row>
    <row r="27953" spans="1:12">
      <c r="A27953" t="e">
        <f ca="1">E00251529504221</f>
        <v>#NAME?</v>
      </c>
      <c r="B27953">
        <v>193</v>
      </c>
      <c r="C27953" t="s">
        <v>247</v>
      </c>
      <c r="D27953" s="1">
        <v>42937</v>
      </c>
      <c r="F27953">
        <v>2</v>
      </c>
      <c r="G27953">
        <v>4189</v>
      </c>
      <c r="H27953" t="s">
        <v>335</v>
      </c>
      <c r="J27953" t="s">
        <v>14</v>
      </c>
      <c r="K27953">
        <v>51</v>
      </c>
      <c r="L27953" t="s">
        <v>15</v>
      </c>
    </row>
    <row r="27954" spans="1:12">
      <c r="A27954" t="e">
        <f ca="1">E00251529504221</f>
        <v>#NAME?</v>
      </c>
      <c r="B27954">
        <v>193</v>
      </c>
      <c r="C27954" t="s">
        <v>247</v>
      </c>
      <c r="D27954" s="1">
        <v>43049</v>
      </c>
      <c r="F27954">
        <v>1</v>
      </c>
      <c r="G27954">
        <v>30000</v>
      </c>
      <c r="H27954" t="s">
        <v>144</v>
      </c>
      <c r="J27954" t="s">
        <v>14</v>
      </c>
      <c r="K27954">
        <v>51</v>
      </c>
      <c r="L27954" t="s">
        <v>15</v>
      </c>
    </row>
    <row r="27955" spans="1:12">
      <c r="A27955" t="e">
        <f ca="1">E00251529504221</f>
        <v>#NAME?</v>
      </c>
      <c r="B27955">
        <v>4893</v>
      </c>
      <c r="C27955" t="s">
        <v>426</v>
      </c>
      <c r="D27955" s="1">
        <v>43055</v>
      </c>
      <c r="F27955">
        <v>1</v>
      </c>
      <c r="G27955">
        <v>7820</v>
      </c>
      <c r="H27955" t="s">
        <v>233</v>
      </c>
      <c r="I27955" t="s">
        <v>148</v>
      </c>
      <c r="J27955" t="s">
        <v>57</v>
      </c>
      <c r="K27955">
        <v>51</v>
      </c>
      <c r="L27955" t="s">
        <v>22</v>
      </c>
    </row>
    <row r="27956" spans="1:12">
      <c r="A27956" t="e">
        <f ca="1">E00251429795121</f>
        <v>#NAME?</v>
      </c>
      <c r="B27956">
        <v>154</v>
      </c>
      <c r="C27956" t="s">
        <v>533</v>
      </c>
      <c r="D27956" s="1">
        <v>41100</v>
      </c>
      <c r="F27956">
        <v>1</v>
      </c>
      <c r="G27956">
        <v>27800</v>
      </c>
      <c r="H27956" t="s">
        <v>145</v>
      </c>
      <c r="J27956" t="s">
        <v>14</v>
      </c>
      <c r="K27956">
        <v>44</v>
      </c>
      <c r="L27956" t="s">
        <v>15</v>
      </c>
    </row>
    <row r="27957" spans="1:12">
      <c r="A27957" t="e">
        <f ca="1">E00251528773621</f>
        <v>#NAME?</v>
      </c>
      <c r="B27957">
        <v>297</v>
      </c>
      <c r="C27957" t="s">
        <v>411</v>
      </c>
      <c r="D27957" s="1">
        <v>41009</v>
      </c>
      <c r="F27957">
        <v>3</v>
      </c>
      <c r="G27957">
        <v>2724</v>
      </c>
      <c r="H27957" t="s">
        <v>73</v>
      </c>
      <c r="J27957" t="s">
        <v>14</v>
      </c>
      <c r="K27957">
        <v>36</v>
      </c>
      <c r="L27957" t="s">
        <v>15</v>
      </c>
    </row>
    <row r="27958" spans="1:12">
      <c r="A27958" t="e">
        <f ca="1">E00251529504221</f>
        <v>#NAME?</v>
      </c>
      <c r="B27958">
        <v>193</v>
      </c>
      <c r="C27958" t="s">
        <v>247</v>
      </c>
      <c r="D27958" s="1">
        <v>43060</v>
      </c>
      <c r="F27958">
        <v>1</v>
      </c>
      <c r="G27958">
        <v>1919</v>
      </c>
      <c r="H27958" t="s">
        <v>1645</v>
      </c>
      <c r="J27958" t="s">
        <v>14</v>
      </c>
      <c r="K27958">
        <v>51</v>
      </c>
      <c r="L27958" t="s">
        <v>15</v>
      </c>
    </row>
    <row r="27959" spans="1:12">
      <c r="A27959" t="e">
        <f ca="1">E00251524984921</f>
        <v>#NAME?</v>
      </c>
      <c r="B27959">
        <v>454</v>
      </c>
      <c r="C27959" t="s">
        <v>179</v>
      </c>
      <c r="D27959" s="1">
        <v>42401</v>
      </c>
      <c r="F27959">
        <v>1</v>
      </c>
      <c r="G27959">
        <v>9198</v>
      </c>
      <c r="H27959" t="s">
        <v>229</v>
      </c>
      <c r="J27959" t="s">
        <v>14</v>
      </c>
      <c r="K27959">
        <v>42</v>
      </c>
      <c r="L27959" t="s">
        <v>15</v>
      </c>
    </row>
    <row r="27960" spans="1:12">
      <c r="A27960" t="e">
        <f ca="1">E00251529504221</f>
        <v>#NAME?</v>
      </c>
      <c r="B27960">
        <v>148</v>
      </c>
      <c r="C27960" t="s">
        <v>318</v>
      </c>
      <c r="D27960" s="1">
        <v>42740</v>
      </c>
      <c r="E27960">
        <v>11</v>
      </c>
      <c r="F27960">
        <v>5</v>
      </c>
      <c r="G27960">
        <v>30000</v>
      </c>
      <c r="H27960" t="s">
        <v>144</v>
      </c>
      <c r="J27960" t="s">
        <v>34</v>
      </c>
      <c r="K27960">
        <v>50</v>
      </c>
      <c r="L27960" t="s">
        <v>15</v>
      </c>
    </row>
    <row r="27961" spans="1:12">
      <c r="A27961" t="e">
        <f ca="1">E00251524984921</f>
        <v>#NAME?</v>
      </c>
      <c r="B27961">
        <v>454</v>
      </c>
      <c r="C27961" t="s">
        <v>179</v>
      </c>
      <c r="D27961" s="1">
        <v>41898</v>
      </c>
      <c r="F27961">
        <v>2</v>
      </c>
      <c r="G27961">
        <v>4779</v>
      </c>
      <c r="H27961" t="s">
        <v>231</v>
      </c>
      <c r="J27961" t="s">
        <v>14</v>
      </c>
      <c r="K27961">
        <v>41</v>
      </c>
      <c r="L27961" t="s">
        <v>15</v>
      </c>
    </row>
    <row r="27962" spans="1:12">
      <c r="A27962" t="e">
        <f ca="1">E00251529504221</f>
        <v>#NAME?</v>
      </c>
      <c r="B27962">
        <v>193</v>
      </c>
      <c r="C27962" t="s">
        <v>247</v>
      </c>
      <c r="D27962" s="1">
        <v>42956</v>
      </c>
      <c r="F27962">
        <v>2</v>
      </c>
      <c r="G27962">
        <v>4189</v>
      </c>
      <c r="H27962" t="s">
        <v>335</v>
      </c>
      <c r="J27962" t="s">
        <v>14</v>
      </c>
      <c r="K27962">
        <v>51</v>
      </c>
      <c r="L27962" t="s">
        <v>15</v>
      </c>
    </row>
    <row r="27963" spans="1:12">
      <c r="A27963" t="e">
        <f ca="1">E00251537609721</f>
        <v>#NAME?</v>
      </c>
      <c r="B27963">
        <v>437</v>
      </c>
      <c r="C27963" t="s">
        <v>216</v>
      </c>
      <c r="D27963" s="1">
        <v>42822</v>
      </c>
      <c r="F27963">
        <v>1</v>
      </c>
      <c r="G27963">
        <v>78900</v>
      </c>
      <c r="H27963" t="s">
        <v>79</v>
      </c>
      <c r="J27963" t="s">
        <v>14</v>
      </c>
      <c r="K27963">
        <v>45</v>
      </c>
      <c r="L27963" t="s">
        <v>22</v>
      </c>
    </row>
    <row r="27964" spans="1:12">
      <c r="A27964" t="e">
        <f ca="1">E00251524998621</f>
        <v>#NAME?</v>
      </c>
      <c r="B27964">
        <v>461</v>
      </c>
      <c r="C27964" t="s">
        <v>648</v>
      </c>
      <c r="D27964" s="1">
        <v>42923</v>
      </c>
      <c r="F27964">
        <v>2</v>
      </c>
      <c r="G27964">
        <v>7822</v>
      </c>
      <c r="H27964" t="s">
        <v>495</v>
      </c>
      <c r="J27964" t="s">
        <v>14</v>
      </c>
      <c r="K27964">
        <v>42</v>
      </c>
      <c r="L27964" t="s">
        <v>22</v>
      </c>
    </row>
    <row r="27965" spans="1:12">
      <c r="A27965" t="e">
        <f ca="1">E00251524998621</f>
        <v>#NAME?</v>
      </c>
      <c r="B27965">
        <v>461</v>
      </c>
      <c r="C27965" t="s">
        <v>648</v>
      </c>
      <c r="D27965" s="1">
        <v>42958</v>
      </c>
      <c r="F27965">
        <v>1</v>
      </c>
      <c r="G27965">
        <v>6100</v>
      </c>
      <c r="H27965" t="s">
        <v>1441</v>
      </c>
      <c r="J27965" t="s">
        <v>14</v>
      </c>
      <c r="K27965">
        <v>42</v>
      </c>
      <c r="L27965" t="s">
        <v>15</v>
      </c>
    </row>
    <row r="27966" spans="1:12">
      <c r="A27966" t="e">
        <f ca="1">E00251524998621</f>
        <v>#NAME?</v>
      </c>
      <c r="B27966">
        <v>718</v>
      </c>
      <c r="C27966" t="s">
        <v>32</v>
      </c>
      <c r="D27966" s="1">
        <v>40933</v>
      </c>
      <c r="E27966">
        <v>3</v>
      </c>
      <c r="F27966">
        <v>5</v>
      </c>
      <c r="G27966">
        <v>64511</v>
      </c>
      <c r="H27966" t="s">
        <v>1604</v>
      </c>
      <c r="J27966" t="s">
        <v>34</v>
      </c>
      <c r="K27966">
        <v>36</v>
      </c>
      <c r="L27966" t="s">
        <v>15</v>
      </c>
    </row>
    <row r="27967" spans="1:12">
      <c r="A27967" t="e">
        <f ca="1">E00251513010121</f>
        <v>#NAME?</v>
      </c>
      <c r="B27967">
        <v>446</v>
      </c>
      <c r="C27967" t="s">
        <v>94</v>
      </c>
      <c r="D27967" s="1">
        <v>42751</v>
      </c>
      <c r="F27967">
        <v>1</v>
      </c>
      <c r="G27967">
        <v>490</v>
      </c>
      <c r="H27967" t="s">
        <v>203</v>
      </c>
      <c r="J27967" t="s">
        <v>14</v>
      </c>
      <c r="K27967">
        <v>46</v>
      </c>
      <c r="L27967" t="s">
        <v>15</v>
      </c>
    </row>
    <row r="27968" spans="1:12">
      <c r="A27968" t="e">
        <f ca="1">E00251513010121</f>
        <v>#NAME?</v>
      </c>
      <c r="B27968">
        <v>446</v>
      </c>
      <c r="C27968" t="s">
        <v>94</v>
      </c>
      <c r="D27968" s="1">
        <v>41897</v>
      </c>
      <c r="F27968">
        <v>1</v>
      </c>
      <c r="G27968">
        <v>7243</v>
      </c>
      <c r="H27968" t="s">
        <v>42</v>
      </c>
      <c r="J27968" t="s">
        <v>14</v>
      </c>
      <c r="K27968">
        <v>43</v>
      </c>
      <c r="L27968" t="s">
        <v>15</v>
      </c>
    </row>
    <row r="27969" spans="1:12">
      <c r="A27969" t="e">
        <f ca="1">E00251513010121</f>
        <v>#NAME?</v>
      </c>
      <c r="B27969">
        <v>446</v>
      </c>
      <c r="C27969" t="s">
        <v>94</v>
      </c>
      <c r="D27969" s="1">
        <v>41904</v>
      </c>
      <c r="F27969">
        <v>3</v>
      </c>
      <c r="G27969">
        <v>73720</v>
      </c>
      <c r="H27969" t="s">
        <v>1653</v>
      </c>
      <c r="J27969" t="s">
        <v>14</v>
      </c>
      <c r="K27969">
        <v>43</v>
      </c>
      <c r="L27969" t="s">
        <v>15</v>
      </c>
    </row>
    <row r="27970" spans="1:12">
      <c r="A27970" t="e">
        <f ca="1">E00251513010121</f>
        <v>#NAME?</v>
      </c>
      <c r="B27970">
        <v>1028</v>
      </c>
      <c r="C27970" t="s">
        <v>127</v>
      </c>
      <c r="D27970" s="1">
        <v>42048</v>
      </c>
      <c r="F27970">
        <v>1</v>
      </c>
      <c r="G27970">
        <v>9779</v>
      </c>
      <c r="H27970" t="s">
        <v>1362</v>
      </c>
      <c r="I27970" t="s">
        <v>127</v>
      </c>
      <c r="J27970" t="s">
        <v>57</v>
      </c>
      <c r="K27970">
        <v>44</v>
      </c>
      <c r="L27970" t="s">
        <v>15</v>
      </c>
    </row>
    <row r="27971" spans="1:12">
      <c r="A27971" t="e">
        <f ca="1">E00251429795121</f>
        <v>#NAME?</v>
      </c>
      <c r="B27971">
        <v>154</v>
      </c>
      <c r="C27971" t="s">
        <v>533</v>
      </c>
      <c r="D27971" s="1">
        <v>42996</v>
      </c>
      <c r="F27971">
        <v>2</v>
      </c>
      <c r="G27971">
        <v>25000</v>
      </c>
      <c r="H27971" t="s">
        <v>178</v>
      </c>
      <c r="J27971" t="s">
        <v>14</v>
      </c>
      <c r="K27971">
        <v>49</v>
      </c>
      <c r="L27971" t="s">
        <v>15</v>
      </c>
    </row>
    <row r="27972" spans="1:12">
      <c r="A27972" t="e">
        <f ca="1">E00251537609721</f>
        <v>#NAME?</v>
      </c>
      <c r="B27972">
        <v>437</v>
      </c>
      <c r="C27972" t="s">
        <v>216</v>
      </c>
      <c r="D27972" s="1">
        <v>42907</v>
      </c>
      <c r="F27972">
        <v>1</v>
      </c>
      <c r="G27972">
        <v>7231</v>
      </c>
      <c r="H27972" t="s">
        <v>128</v>
      </c>
      <c r="J27972" t="s">
        <v>14</v>
      </c>
      <c r="K27972">
        <v>45</v>
      </c>
      <c r="L27972" t="s">
        <v>15</v>
      </c>
    </row>
    <row r="27973" spans="1:12">
      <c r="A27973" t="e">
        <f ca="1">E00251513010121</f>
        <v>#NAME?</v>
      </c>
      <c r="B27973">
        <v>446</v>
      </c>
      <c r="C27973" t="s">
        <v>94</v>
      </c>
      <c r="D27973" s="1">
        <v>42648</v>
      </c>
      <c r="F27973">
        <v>2</v>
      </c>
      <c r="G27973">
        <v>2729</v>
      </c>
      <c r="H27973" t="s">
        <v>115</v>
      </c>
      <c r="J27973" t="s">
        <v>14</v>
      </c>
      <c r="K27973">
        <v>45</v>
      </c>
      <c r="L27973" t="s">
        <v>15</v>
      </c>
    </row>
    <row r="27974" spans="1:12">
      <c r="A27974" t="e">
        <f ca="1">E00251715777721</f>
        <v>#NAME?</v>
      </c>
      <c r="B27974">
        <v>490</v>
      </c>
      <c r="C27974" t="s">
        <v>158</v>
      </c>
      <c r="D27974" s="1">
        <v>42065</v>
      </c>
      <c r="F27974">
        <v>1</v>
      </c>
      <c r="G27974">
        <v>2149</v>
      </c>
      <c r="H27974" t="s">
        <v>484</v>
      </c>
      <c r="J27974" t="s">
        <v>14</v>
      </c>
      <c r="K27974">
        <v>52</v>
      </c>
      <c r="L27974" t="s">
        <v>15</v>
      </c>
    </row>
    <row r="27975" spans="1:12">
      <c r="A27975" t="e">
        <f ca="1">E00251524984921</f>
        <v>#NAME?</v>
      </c>
      <c r="B27975">
        <v>459</v>
      </c>
      <c r="C27975" t="s">
        <v>187</v>
      </c>
      <c r="D27975" s="1">
        <v>42023</v>
      </c>
      <c r="F27975">
        <v>1</v>
      </c>
      <c r="G27975">
        <v>460</v>
      </c>
      <c r="H27975" t="s">
        <v>16</v>
      </c>
      <c r="J27975" t="s">
        <v>14</v>
      </c>
      <c r="K27975">
        <v>41</v>
      </c>
      <c r="L27975" t="s">
        <v>15</v>
      </c>
    </row>
    <row r="27976" spans="1:12">
      <c r="A27976" t="e">
        <f ca="1">E00251528773621</f>
        <v>#NAME?</v>
      </c>
      <c r="B27976">
        <v>297</v>
      </c>
      <c r="C27976" t="s">
        <v>411</v>
      </c>
      <c r="D27976" s="1">
        <v>41124</v>
      </c>
      <c r="F27976">
        <v>6</v>
      </c>
      <c r="G27976">
        <v>6069</v>
      </c>
      <c r="H27976" t="s">
        <v>840</v>
      </c>
      <c r="J27976" t="s">
        <v>14</v>
      </c>
      <c r="K27976">
        <v>37</v>
      </c>
      <c r="L27976" t="s">
        <v>15</v>
      </c>
    </row>
    <row r="27977" spans="1:12">
      <c r="A27977" t="e">
        <f ca="1">E00251715777721</f>
        <v>#NAME?</v>
      </c>
      <c r="B27977">
        <v>490</v>
      </c>
      <c r="C27977" t="s">
        <v>158</v>
      </c>
      <c r="D27977" s="1">
        <v>42082</v>
      </c>
      <c r="F27977">
        <v>2</v>
      </c>
      <c r="G27977">
        <v>4019</v>
      </c>
      <c r="H27977" t="s">
        <v>26</v>
      </c>
      <c r="J27977" t="s">
        <v>14</v>
      </c>
      <c r="K27977">
        <v>52</v>
      </c>
      <c r="L27977" t="s">
        <v>15</v>
      </c>
    </row>
    <row r="27978" spans="1:12">
      <c r="A27978" t="e">
        <f ca="1">E00251528773621</f>
        <v>#NAME?</v>
      </c>
      <c r="B27978">
        <v>297</v>
      </c>
      <c r="C27978" t="s">
        <v>411</v>
      </c>
      <c r="D27978" s="1">
        <v>41996</v>
      </c>
      <c r="F27978">
        <v>3</v>
      </c>
      <c r="G27978">
        <v>30000</v>
      </c>
      <c r="H27978" t="s">
        <v>144</v>
      </c>
      <c r="J27978" t="s">
        <v>14</v>
      </c>
      <c r="K27978">
        <v>39</v>
      </c>
      <c r="L27978" t="s">
        <v>15</v>
      </c>
    </row>
    <row r="27979" spans="1:12">
      <c r="A27979" t="e">
        <f ca="1">E00251512591921</f>
        <v>#NAME?</v>
      </c>
      <c r="B27979">
        <v>3527</v>
      </c>
      <c r="C27979" t="s">
        <v>598</v>
      </c>
      <c r="D27979" s="1">
        <v>41527</v>
      </c>
      <c r="F27979">
        <v>1</v>
      </c>
      <c r="G27979">
        <v>6101</v>
      </c>
      <c r="H27979" t="s">
        <v>423</v>
      </c>
      <c r="J27979" t="s">
        <v>14</v>
      </c>
      <c r="K27979">
        <v>40</v>
      </c>
      <c r="L27979" t="s">
        <v>15</v>
      </c>
    </row>
    <row r="27980" spans="1:12">
      <c r="A27980" t="e">
        <f ca="1">E00251528773621</f>
        <v>#NAME?</v>
      </c>
      <c r="B27980">
        <v>292</v>
      </c>
      <c r="C27980" t="s">
        <v>467</v>
      </c>
      <c r="D27980" s="1">
        <v>41047</v>
      </c>
      <c r="F27980">
        <v>5</v>
      </c>
      <c r="G27980">
        <v>6069</v>
      </c>
      <c r="H27980" t="s">
        <v>840</v>
      </c>
      <c r="J27980" t="s">
        <v>14</v>
      </c>
      <c r="K27980">
        <v>37</v>
      </c>
      <c r="L27980" t="s">
        <v>15</v>
      </c>
    </row>
    <row r="27981" spans="1:12">
      <c r="A27981" t="e">
        <f ca="1">E00251528773621</f>
        <v>#NAME?</v>
      </c>
      <c r="B27981">
        <v>297</v>
      </c>
      <c r="C27981" t="s">
        <v>411</v>
      </c>
      <c r="D27981" s="1">
        <v>40990</v>
      </c>
      <c r="F27981">
        <v>5</v>
      </c>
      <c r="G27981">
        <v>6069</v>
      </c>
      <c r="H27981" t="s">
        <v>840</v>
      </c>
      <c r="J27981" t="s">
        <v>14</v>
      </c>
      <c r="K27981">
        <v>36</v>
      </c>
      <c r="L27981" t="s">
        <v>15</v>
      </c>
    </row>
    <row r="27982" spans="1:12">
      <c r="A27982" t="e">
        <f ca="1">E00251528773621</f>
        <v>#NAME?</v>
      </c>
      <c r="B27982">
        <v>297</v>
      </c>
      <c r="C27982" t="s">
        <v>411</v>
      </c>
      <c r="D27982" s="1">
        <v>41655</v>
      </c>
      <c r="F27982">
        <v>2</v>
      </c>
      <c r="G27982">
        <v>3899</v>
      </c>
      <c r="H27982" t="s">
        <v>264</v>
      </c>
      <c r="J27982" t="s">
        <v>14</v>
      </c>
      <c r="K27982">
        <v>38</v>
      </c>
      <c r="L27982" t="s">
        <v>15</v>
      </c>
    </row>
    <row r="27983" spans="1:12">
      <c r="A27983" t="e">
        <f ca="1">E00251524997621</f>
        <v>#NAME?</v>
      </c>
      <c r="B27983">
        <v>1273</v>
      </c>
      <c r="C27983" t="s">
        <v>28</v>
      </c>
      <c r="D27983" s="1">
        <v>42430</v>
      </c>
      <c r="F27983">
        <v>1</v>
      </c>
      <c r="G27983">
        <v>25000</v>
      </c>
      <c r="H27983" t="s">
        <v>178</v>
      </c>
      <c r="J27983" t="s">
        <v>14</v>
      </c>
      <c r="K27983">
        <v>66</v>
      </c>
      <c r="L27983" t="s">
        <v>15</v>
      </c>
    </row>
    <row r="27984" spans="1:12">
      <c r="A27984" t="e">
        <f ca="1">E00251715777721</f>
        <v>#NAME?</v>
      </c>
      <c r="B27984">
        <v>490</v>
      </c>
      <c r="C27984" t="s">
        <v>158</v>
      </c>
      <c r="D27984" s="1">
        <v>42900</v>
      </c>
      <c r="F27984">
        <v>2</v>
      </c>
      <c r="G27984">
        <v>4019</v>
      </c>
      <c r="H27984" t="s">
        <v>26</v>
      </c>
      <c r="J27984" t="s">
        <v>14</v>
      </c>
      <c r="K27984">
        <v>54</v>
      </c>
      <c r="L27984" t="s">
        <v>15</v>
      </c>
    </row>
    <row r="27985" spans="1:12">
      <c r="A27985" t="e">
        <f ca="1">E00251524997621</f>
        <v>#NAME?</v>
      </c>
      <c r="B27985">
        <v>1273</v>
      </c>
      <c r="C27985" t="s">
        <v>28</v>
      </c>
      <c r="D27985" s="1">
        <v>42704</v>
      </c>
      <c r="F27985">
        <v>3</v>
      </c>
      <c r="G27985">
        <v>53081</v>
      </c>
      <c r="H27985" t="s">
        <v>456</v>
      </c>
      <c r="J27985" t="s">
        <v>14</v>
      </c>
      <c r="K27985">
        <v>66</v>
      </c>
      <c r="L27985" t="s">
        <v>15</v>
      </c>
    </row>
    <row r="27986" spans="1:12">
      <c r="A27986" t="e">
        <f ca="1">E00251532629421</f>
        <v>#NAME?</v>
      </c>
      <c r="B27986">
        <v>488</v>
      </c>
      <c r="C27986" t="s">
        <v>401</v>
      </c>
      <c r="D27986" s="1">
        <v>42705</v>
      </c>
      <c r="F27986">
        <v>3</v>
      </c>
      <c r="G27986">
        <v>60090</v>
      </c>
      <c r="H27986" t="s">
        <v>181</v>
      </c>
      <c r="J27986" t="s">
        <v>14</v>
      </c>
      <c r="K27986">
        <v>60</v>
      </c>
      <c r="L27986" t="s">
        <v>15</v>
      </c>
    </row>
    <row r="27987" spans="1:12">
      <c r="A27987" t="e">
        <f ca="1">E00251531500621</f>
        <v>#NAME?</v>
      </c>
      <c r="B27987">
        <v>703</v>
      </c>
      <c r="C27987" t="s">
        <v>305</v>
      </c>
      <c r="D27987" s="1">
        <v>42690</v>
      </c>
      <c r="F27987">
        <v>4</v>
      </c>
      <c r="G27987">
        <v>27802</v>
      </c>
      <c r="H27987" t="s">
        <v>83</v>
      </c>
      <c r="J27987" t="s">
        <v>14</v>
      </c>
      <c r="K27987">
        <v>52</v>
      </c>
      <c r="L27987" t="s">
        <v>15</v>
      </c>
    </row>
    <row r="27988" spans="1:12">
      <c r="A27988" t="e">
        <f ca="1">E00251531500621</f>
        <v>#NAME?</v>
      </c>
      <c r="B27988">
        <v>703</v>
      </c>
      <c r="C27988" t="s">
        <v>305</v>
      </c>
      <c r="D27988" s="1">
        <v>42690</v>
      </c>
      <c r="F27988">
        <v>6</v>
      </c>
      <c r="G27988">
        <v>6278</v>
      </c>
      <c r="H27988" t="s">
        <v>554</v>
      </c>
      <c r="J27988" t="s">
        <v>14</v>
      </c>
      <c r="K27988">
        <v>52</v>
      </c>
      <c r="L27988" t="s">
        <v>15</v>
      </c>
    </row>
    <row r="27989" spans="1:12">
      <c r="A27989" t="e">
        <f ca="1">E00251531500621</f>
        <v>#NAME?</v>
      </c>
      <c r="B27989">
        <v>703</v>
      </c>
      <c r="C27989" t="s">
        <v>305</v>
      </c>
      <c r="D27989" s="1">
        <v>42797</v>
      </c>
      <c r="F27989">
        <v>6</v>
      </c>
      <c r="G27989">
        <v>6278</v>
      </c>
      <c r="H27989" t="s">
        <v>554</v>
      </c>
      <c r="J27989" t="s">
        <v>14</v>
      </c>
      <c r="K27989">
        <v>53</v>
      </c>
      <c r="L27989" t="s">
        <v>15</v>
      </c>
    </row>
    <row r="27990" spans="1:12">
      <c r="A27990" t="e">
        <f ca="1">E00251531500621</f>
        <v>#NAME?</v>
      </c>
      <c r="B27990">
        <v>703</v>
      </c>
      <c r="C27990" t="s">
        <v>305</v>
      </c>
      <c r="D27990" s="1">
        <v>42804</v>
      </c>
      <c r="F27990">
        <v>2</v>
      </c>
      <c r="G27990">
        <v>2724</v>
      </c>
      <c r="H27990" t="s">
        <v>73</v>
      </c>
      <c r="J27990" t="s">
        <v>14</v>
      </c>
      <c r="K27990">
        <v>53</v>
      </c>
      <c r="L27990" t="s">
        <v>15</v>
      </c>
    </row>
    <row r="27991" spans="1:12">
      <c r="A27991" t="e">
        <f ca="1">E00251524992721</f>
        <v>#NAME?</v>
      </c>
      <c r="B27991">
        <v>494</v>
      </c>
      <c r="C27991" t="s">
        <v>63</v>
      </c>
      <c r="D27991" s="1">
        <v>41446</v>
      </c>
      <c r="F27991">
        <v>2</v>
      </c>
      <c r="G27991">
        <v>2169</v>
      </c>
      <c r="H27991" t="s">
        <v>40</v>
      </c>
      <c r="J27991" t="s">
        <v>14</v>
      </c>
      <c r="K27991">
        <v>41</v>
      </c>
      <c r="L27991" t="s">
        <v>15</v>
      </c>
    </row>
    <row r="27992" spans="1:12">
      <c r="A27992" t="e">
        <f ca="1">E00251514725221</f>
        <v>#NAME?</v>
      </c>
      <c r="B27992">
        <v>481</v>
      </c>
      <c r="C27992" t="s">
        <v>402</v>
      </c>
      <c r="D27992" s="1">
        <v>41689</v>
      </c>
      <c r="F27992">
        <v>4</v>
      </c>
      <c r="G27992">
        <v>2410</v>
      </c>
      <c r="H27992" t="s">
        <v>283</v>
      </c>
      <c r="J27992" t="s">
        <v>14</v>
      </c>
      <c r="K27992">
        <v>48</v>
      </c>
      <c r="L27992" t="s">
        <v>15</v>
      </c>
    </row>
    <row r="27993" spans="1:12">
      <c r="A27993" t="e">
        <f ca="1">E00251514725221</f>
        <v>#NAME?</v>
      </c>
      <c r="B27993">
        <v>481</v>
      </c>
      <c r="C27993" t="s">
        <v>402</v>
      </c>
      <c r="D27993" s="1">
        <v>41694</v>
      </c>
      <c r="F27993">
        <v>4</v>
      </c>
      <c r="G27993">
        <v>2410</v>
      </c>
      <c r="H27993" t="s">
        <v>283</v>
      </c>
      <c r="J27993" t="s">
        <v>14</v>
      </c>
      <c r="K27993">
        <v>48</v>
      </c>
      <c r="L27993" t="s">
        <v>15</v>
      </c>
    </row>
    <row r="27994" spans="1:12">
      <c r="A27994" t="e">
        <f ca="1">E00251514725221</f>
        <v>#NAME?</v>
      </c>
      <c r="B27994">
        <v>485</v>
      </c>
      <c r="C27994" t="s">
        <v>241</v>
      </c>
      <c r="D27994" s="1">
        <v>41674</v>
      </c>
      <c r="F27994">
        <v>2</v>
      </c>
      <c r="G27994">
        <v>7823</v>
      </c>
      <c r="H27994" t="s">
        <v>282</v>
      </c>
      <c r="J27994" t="s">
        <v>14</v>
      </c>
      <c r="K27994">
        <v>48</v>
      </c>
      <c r="L27994" t="s">
        <v>22</v>
      </c>
    </row>
    <row r="27995" spans="1:12">
      <c r="A27995" t="e">
        <f ca="1">E00251514725221</f>
        <v>#NAME?</v>
      </c>
      <c r="B27995">
        <v>485</v>
      </c>
      <c r="C27995" t="s">
        <v>241</v>
      </c>
      <c r="D27995" s="1">
        <v>42562</v>
      </c>
      <c r="F27995">
        <v>3</v>
      </c>
      <c r="G27995">
        <v>27800</v>
      </c>
      <c r="H27995" t="s">
        <v>145</v>
      </c>
      <c r="J27995" t="s">
        <v>14</v>
      </c>
      <c r="K27995">
        <v>51</v>
      </c>
      <c r="L27995" t="s">
        <v>15</v>
      </c>
    </row>
    <row r="27996" spans="1:12">
      <c r="A27996" t="e">
        <f ca="1">E00251514725221</f>
        <v>#NAME?</v>
      </c>
      <c r="B27996">
        <v>485</v>
      </c>
      <c r="C27996" t="s">
        <v>241</v>
      </c>
      <c r="D27996" s="1">
        <v>42562</v>
      </c>
      <c r="F27996">
        <v>6</v>
      </c>
      <c r="G27996">
        <v>73390</v>
      </c>
      <c r="H27996" t="s">
        <v>66</v>
      </c>
      <c r="J27996" t="s">
        <v>14</v>
      </c>
      <c r="K27996">
        <v>51</v>
      </c>
      <c r="L27996" t="s">
        <v>15</v>
      </c>
    </row>
    <row r="27997" spans="1:12">
      <c r="A27997" t="e">
        <f ca="1">E00251532800321</f>
        <v>#NAME?</v>
      </c>
      <c r="B27997">
        <v>498</v>
      </c>
      <c r="C27997" t="s">
        <v>591</v>
      </c>
      <c r="D27997" s="1">
        <v>41780</v>
      </c>
      <c r="F27997">
        <v>2</v>
      </c>
      <c r="G27997">
        <v>25000</v>
      </c>
      <c r="H27997" t="s">
        <v>178</v>
      </c>
      <c r="J27997" t="s">
        <v>14</v>
      </c>
      <c r="K27997">
        <v>49</v>
      </c>
      <c r="L27997" t="s">
        <v>15</v>
      </c>
    </row>
    <row r="27998" spans="1:12">
      <c r="A27998" t="e">
        <f ca="1">E00251533061921</f>
        <v>#NAME?</v>
      </c>
      <c r="B27998">
        <v>696</v>
      </c>
      <c r="C27998" t="s">
        <v>913</v>
      </c>
      <c r="D27998" s="1">
        <v>41822</v>
      </c>
      <c r="F27998">
        <v>1</v>
      </c>
      <c r="G27998">
        <v>8840</v>
      </c>
      <c r="H27998" t="s">
        <v>1122</v>
      </c>
      <c r="J27998" t="s">
        <v>14</v>
      </c>
      <c r="K27998">
        <v>47</v>
      </c>
      <c r="L27998" t="s">
        <v>15</v>
      </c>
    </row>
    <row r="27999" spans="1:12">
      <c r="A27999" t="e">
        <f ca="1">E00251531500621</f>
        <v>#NAME?</v>
      </c>
      <c r="B27999">
        <v>702</v>
      </c>
      <c r="C27999" t="s">
        <v>293</v>
      </c>
      <c r="D27999" s="1">
        <v>41628</v>
      </c>
      <c r="F27999">
        <v>2</v>
      </c>
      <c r="G27999">
        <v>7962</v>
      </c>
      <c r="H27999" t="s">
        <v>111</v>
      </c>
      <c r="J27999" t="s">
        <v>14</v>
      </c>
      <c r="K27999">
        <v>49</v>
      </c>
      <c r="L27999" t="s">
        <v>22</v>
      </c>
    </row>
    <row r="28000" spans="1:12">
      <c r="A28000" t="e">
        <f ca="1">E00251429606721</f>
        <v>#NAME?</v>
      </c>
      <c r="B28000">
        <v>161</v>
      </c>
      <c r="C28000" t="s">
        <v>349</v>
      </c>
      <c r="D28000" s="1">
        <v>42845</v>
      </c>
      <c r="F28000">
        <v>2</v>
      </c>
      <c r="G28000">
        <v>6029</v>
      </c>
      <c r="H28000" t="s">
        <v>728</v>
      </c>
      <c r="J28000" t="s">
        <v>14</v>
      </c>
      <c r="K28000">
        <v>56</v>
      </c>
      <c r="L28000" t="s">
        <v>15</v>
      </c>
    </row>
    <row r="28001" spans="1:12">
      <c r="A28001" t="e">
        <f ca="1">E00251531500621</f>
        <v>#NAME?</v>
      </c>
      <c r="B28001">
        <v>702</v>
      </c>
      <c r="C28001" t="s">
        <v>293</v>
      </c>
      <c r="D28001" s="1">
        <v>42398</v>
      </c>
      <c r="F28001">
        <v>1</v>
      </c>
      <c r="G28001">
        <v>71986</v>
      </c>
      <c r="H28001" t="s">
        <v>62</v>
      </c>
      <c r="J28001" t="s">
        <v>14</v>
      </c>
      <c r="K28001">
        <v>52</v>
      </c>
      <c r="L28001" t="s">
        <v>15</v>
      </c>
    </row>
    <row r="28002" spans="1:12">
      <c r="A28002" t="e">
        <f ca="1">E00251713751121</f>
        <v>#NAME?</v>
      </c>
      <c r="B28002">
        <v>158</v>
      </c>
      <c r="C28002" t="s">
        <v>586</v>
      </c>
      <c r="D28002" s="1">
        <v>41561</v>
      </c>
      <c r="F28002">
        <v>1</v>
      </c>
      <c r="G28002">
        <v>1121</v>
      </c>
      <c r="H28002" t="s">
        <v>894</v>
      </c>
      <c r="J28002" t="s">
        <v>14</v>
      </c>
      <c r="K28002">
        <v>40</v>
      </c>
      <c r="L28002" t="s">
        <v>15</v>
      </c>
    </row>
    <row r="28003" spans="1:12">
      <c r="A28003" t="e">
        <f ca="1">E00251713751121</f>
        <v>#NAME?</v>
      </c>
      <c r="B28003">
        <v>158</v>
      </c>
      <c r="C28003" t="s">
        <v>586</v>
      </c>
      <c r="D28003" s="1">
        <v>41481</v>
      </c>
      <c r="F28003">
        <v>1</v>
      </c>
      <c r="G28003">
        <v>7242</v>
      </c>
      <c r="H28003" t="s">
        <v>93</v>
      </c>
      <c r="J28003" t="s">
        <v>14</v>
      </c>
      <c r="K28003">
        <v>40</v>
      </c>
      <c r="L28003" t="s">
        <v>15</v>
      </c>
    </row>
    <row r="28004" spans="1:12">
      <c r="A28004" t="e">
        <f ca="1">E00251524997621</f>
        <v>#NAME?</v>
      </c>
      <c r="B28004">
        <v>1273</v>
      </c>
      <c r="C28004" t="s">
        <v>28</v>
      </c>
      <c r="D28004" s="1">
        <v>42591</v>
      </c>
      <c r="F28004">
        <v>2</v>
      </c>
      <c r="G28004">
        <v>4019</v>
      </c>
      <c r="H28004" t="s">
        <v>26</v>
      </c>
      <c r="J28004" t="s">
        <v>14</v>
      </c>
      <c r="K28004">
        <v>66</v>
      </c>
      <c r="L28004" t="s">
        <v>15</v>
      </c>
    </row>
    <row r="28005" spans="1:12">
      <c r="A28005" t="e">
        <f ca="1">E00251713751121</f>
        <v>#NAME?</v>
      </c>
      <c r="B28005">
        <v>158</v>
      </c>
      <c r="C28005" t="s">
        <v>586</v>
      </c>
      <c r="D28005" s="1">
        <v>42415</v>
      </c>
      <c r="F28005">
        <v>1</v>
      </c>
      <c r="G28005">
        <v>7242</v>
      </c>
      <c r="H28005" t="s">
        <v>93</v>
      </c>
      <c r="J28005" t="s">
        <v>14</v>
      </c>
      <c r="K28005">
        <v>42</v>
      </c>
      <c r="L28005" t="s">
        <v>15</v>
      </c>
    </row>
    <row r="28006" spans="1:12">
      <c r="A28006" t="e">
        <f ca="1">E00251713751121</f>
        <v>#NAME?</v>
      </c>
      <c r="B28006">
        <v>742</v>
      </c>
      <c r="C28006" t="s">
        <v>961</v>
      </c>
      <c r="D28006" s="1">
        <v>40933</v>
      </c>
      <c r="E28006">
        <v>1</v>
      </c>
      <c r="F28006">
        <v>2</v>
      </c>
      <c r="G28006">
        <v>3899</v>
      </c>
      <c r="H28006" t="s">
        <v>264</v>
      </c>
      <c r="J28006" t="s">
        <v>34</v>
      </c>
      <c r="K28006">
        <v>38</v>
      </c>
      <c r="L28006" t="s">
        <v>15</v>
      </c>
    </row>
    <row r="28007" spans="1:12">
      <c r="A28007" t="e">
        <f ca="1">E00251531500621</f>
        <v>#NAME?</v>
      </c>
      <c r="B28007">
        <v>702</v>
      </c>
      <c r="C28007" t="s">
        <v>293</v>
      </c>
      <c r="D28007" s="1">
        <v>41989</v>
      </c>
      <c r="F28007">
        <v>2</v>
      </c>
      <c r="G28007">
        <v>3699</v>
      </c>
      <c r="H28007" t="s">
        <v>149</v>
      </c>
      <c r="J28007" t="s">
        <v>14</v>
      </c>
      <c r="K28007">
        <v>50</v>
      </c>
      <c r="L28007" t="s">
        <v>15</v>
      </c>
    </row>
    <row r="28008" spans="1:12">
      <c r="A28008" t="e">
        <f ca="1">E00251537608621</f>
        <v>#NAME?</v>
      </c>
      <c r="B28008">
        <v>1273</v>
      </c>
      <c r="C28008" t="s">
        <v>28</v>
      </c>
      <c r="D28008" s="1">
        <v>42809</v>
      </c>
      <c r="F28008">
        <v>1</v>
      </c>
      <c r="G28008">
        <v>93</v>
      </c>
      <c r="H28008" t="s">
        <v>29</v>
      </c>
      <c r="J28008" t="s">
        <v>14</v>
      </c>
      <c r="K28008">
        <v>55</v>
      </c>
      <c r="L28008" t="s">
        <v>15</v>
      </c>
    </row>
    <row r="28009" spans="1:12">
      <c r="A28009" t="e">
        <f ca="1">E00251531500621</f>
        <v>#NAME?</v>
      </c>
      <c r="B28009">
        <v>703</v>
      </c>
      <c r="C28009" t="s">
        <v>305</v>
      </c>
      <c r="D28009" s="1">
        <v>42923</v>
      </c>
      <c r="F28009">
        <v>3</v>
      </c>
      <c r="G28009">
        <v>7962</v>
      </c>
      <c r="H28009" t="s">
        <v>111</v>
      </c>
      <c r="J28009" t="s">
        <v>14</v>
      </c>
      <c r="K28009">
        <v>53</v>
      </c>
      <c r="L28009" t="s">
        <v>22</v>
      </c>
    </row>
    <row r="28010" spans="1:12">
      <c r="A28010" t="e">
        <f ca="1">E00251531500621</f>
        <v>#NAME?</v>
      </c>
      <c r="B28010">
        <v>702</v>
      </c>
      <c r="C28010" t="s">
        <v>293</v>
      </c>
      <c r="D28010" s="1">
        <v>42184</v>
      </c>
      <c r="F28010">
        <v>1</v>
      </c>
      <c r="G28010">
        <v>2724</v>
      </c>
      <c r="H28010" t="s">
        <v>73</v>
      </c>
      <c r="J28010" t="s">
        <v>14</v>
      </c>
      <c r="K28010">
        <v>51</v>
      </c>
      <c r="L28010" t="s">
        <v>15</v>
      </c>
    </row>
    <row r="28011" spans="1:12">
      <c r="A28011" t="e">
        <f ca="1">E00251531500621</f>
        <v>#NAME?</v>
      </c>
      <c r="B28011">
        <v>702</v>
      </c>
      <c r="C28011" t="s">
        <v>293</v>
      </c>
      <c r="D28011" s="1">
        <v>42240</v>
      </c>
      <c r="F28011">
        <v>5</v>
      </c>
      <c r="G28011">
        <v>7061</v>
      </c>
      <c r="H28011" t="s">
        <v>408</v>
      </c>
      <c r="J28011" t="s">
        <v>14</v>
      </c>
      <c r="K28011">
        <v>51</v>
      </c>
      <c r="L28011" t="s">
        <v>15</v>
      </c>
    </row>
    <row r="28012" spans="1:12">
      <c r="A28012" t="e">
        <f ca="1">E00251531500621</f>
        <v>#NAME?</v>
      </c>
      <c r="B28012">
        <v>703</v>
      </c>
      <c r="C28012" t="s">
        <v>305</v>
      </c>
      <c r="D28012" s="1">
        <v>41718</v>
      </c>
      <c r="F28012">
        <v>5</v>
      </c>
      <c r="G28012">
        <v>27802</v>
      </c>
      <c r="H28012" t="s">
        <v>83</v>
      </c>
      <c r="J28012" t="s">
        <v>14</v>
      </c>
      <c r="K28012">
        <v>50</v>
      </c>
      <c r="L28012" t="s">
        <v>15</v>
      </c>
    </row>
    <row r="28013" spans="1:12">
      <c r="A28013" t="e">
        <f ca="1">E00251429350021</f>
        <v>#NAME?</v>
      </c>
      <c r="B28013">
        <v>278</v>
      </c>
      <c r="C28013" t="s">
        <v>222</v>
      </c>
      <c r="D28013" s="1">
        <v>42314</v>
      </c>
      <c r="F28013">
        <v>1</v>
      </c>
      <c r="G28013">
        <v>7891</v>
      </c>
      <c r="H28013" t="s">
        <v>888</v>
      </c>
      <c r="J28013" t="s">
        <v>14</v>
      </c>
      <c r="K28013">
        <v>65</v>
      </c>
      <c r="L28013" t="s">
        <v>22</v>
      </c>
    </row>
    <row r="28014" spans="1:12">
      <c r="A28014" t="e">
        <f ca="1">E00251531500621</f>
        <v>#NAME?</v>
      </c>
      <c r="B28014">
        <v>702</v>
      </c>
      <c r="C28014" t="s">
        <v>293</v>
      </c>
      <c r="D28014" s="1">
        <v>42044</v>
      </c>
      <c r="F28014">
        <v>1</v>
      </c>
      <c r="G28014">
        <v>7962</v>
      </c>
      <c r="H28014" t="s">
        <v>111</v>
      </c>
      <c r="J28014" t="s">
        <v>14</v>
      </c>
      <c r="K28014">
        <v>51</v>
      </c>
      <c r="L28014" t="s">
        <v>22</v>
      </c>
    </row>
    <row r="28015" spans="1:12">
      <c r="A28015" t="e">
        <f ca="1">E00251531500621</f>
        <v>#NAME?</v>
      </c>
      <c r="B28015">
        <v>702</v>
      </c>
      <c r="C28015" t="s">
        <v>293</v>
      </c>
      <c r="D28015" s="1">
        <v>41947</v>
      </c>
      <c r="F28015">
        <v>6</v>
      </c>
      <c r="G28015">
        <v>2724</v>
      </c>
      <c r="H28015" t="s">
        <v>73</v>
      </c>
      <c r="J28015" t="s">
        <v>14</v>
      </c>
      <c r="K28015">
        <v>50</v>
      </c>
      <c r="L28015" t="s">
        <v>15</v>
      </c>
    </row>
    <row r="28016" spans="1:12">
      <c r="A28016" t="e">
        <f ca="1">E00251531500621</f>
        <v>#NAME?</v>
      </c>
      <c r="B28016">
        <v>703</v>
      </c>
      <c r="C28016" t="s">
        <v>305</v>
      </c>
      <c r="D28016" s="1">
        <v>41292</v>
      </c>
      <c r="F28016">
        <v>4</v>
      </c>
      <c r="G28016">
        <v>3051</v>
      </c>
      <c r="H28016" t="s">
        <v>13</v>
      </c>
      <c r="J28016" t="s">
        <v>14</v>
      </c>
      <c r="K28016">
        <v>49</v>
      </c>
      <c r="L28016" t="s">
        <v>15</v>
      </c>
    </row>
    <row r="28017" spans="1:12">
      <c r="A28017" t="e">
        <f ca="1">E00251518871921</f>
        <v>#NAME?</v>
      </c>
      <c r="B28017">
        <v>307</v>
      </c>
      <c r="C28017" t="s">
        <v>210</v>
      </c>
      <c r="D28017" s="1">
        <v>40959</v>
      </c>
      <c r="F28017">
        <v>1</v>
      </c>
      <c r="G28017">
        <v>7222</v>
      </c>
      <c r="H28017" t="s">
        <v>560</v>
      </c>
      <c r="J28017" t="s">
        <v>14</v>
      </c>
      <c r="K28017">
        <v>50</v>
      </c>
      <c r="L28017" t="s">
        <v>15</v>
      </c>
    </row>
    <row r="28018" spans="1:12">
      <c r="A28018" t="e">
        <f ca="1">E00251531500621</f>
        <v>#NAME?</v>
      </c>
      <c r="B28018">
        <v>703</v>
      </c>
      <c r="C28018" t="s">
        <v>305</v>
      </c>
      <c r="D28018" s="1">
        <v>41088</v>
      </c>
      <c r="F28018">
        <v>5</v>
      </c>
      <c r="G28018">
        <v>2724</v>
      </c>
      <c r="H28018" t="s">
        <v>73</v>
      </c>
      <c r="J28018" t="s">
        <v>14</v>
      </c>
      <c r="K28018">
        <v>48</v>
      </c>
      <c r="L28018" t="s">
        <v>15</v>
      </c>
    </row>
    <row r="28019" spans="1:12">
      <c r="A28019" t="e">
        <f ca="1">E00251531500621</f>
        <v>#NAME?</v>
      </c>
      <c r="B28019">
        <v>703</v>
      </c>
      <c r="C28019" t="s">
        <v>305</v>
      </c>
      <c r="D28019" s="1">
        <v>42923</v>
      </c>
      <c r="F28019">
        <v>2</v>
      </c>
      <c r="G28019">
        <v>2724</v>
      </c>
      <c r="H28019" t="s">
        <v>73</v>
      </c>
      <c r="J28019" t="s">
        <v>14</v>
      </c>
      <c r="K28019">
        <v>53</v>
      </c>
      <c r="L28019" t="s">
        <v>15</v>
      </c>
    </row>
    <row r="28020" spans="1:12">
      <c r="A28020" t="e">
        <f ca="1">E00251531500621</f>
        <v>#NAME?</v>
      </c>
      <c r="B28020">
        <v>703</v>
      </c>
      <c r="C28020" t="s">
        <v>305</v>
      </c>
      <c r="D28020" s="1">
        <v>43006</v>
      </c>
      <c r="F28020">
        <v>6</v>
      </c>
      <c r="G28020">
        <v>62989</v>
      </c>
      <c r="H28020" t="s">
        <v>440</v>
      </c>
      <c r="J28020" t="s">
        <v>14</v>
      </c>
      <c r="K28020">
        <v>53</v>
      </c>
      <c r="L28020" t="s">
        <v>15</v>
      </c>
    </row>
    <row r="28021" spans="1:12">
      <c r="A28021" t="e">
        <f ca="1">E00251531500621</f>
        <v>#NAME?</v>
      </c>
      <c r="B28021">
        <v>703</v>
      </c>
      <c r="C28021" t="s">
        <v>305</v>
      </c>
      <c r="D28021" s="1">
        <v>43010</v>
      </c>
      <c r="F28021">
        <v>5</v>
      </c>
      <c r="G28021">
        <v>6278</v>
      </c>
      <c r="H28021" t="s">
        <v>554</v>
      </c>
      <c r="J28021" t="s">
        <v>14</v>
      </c>
      <c r="K28021">
        <v>53</v>
      </c>
      <c r="L28021" t="s">
        <v>15</v>
      </c>
    </row>
    <row r="28022" spans="1:12">
      <c r="A28022" t="e">
        <f ca="1">E00251429350021</f>
        <v>#NAME?</v>
      </c>
      <c r="B28022">
        <v>278</v>
      </c>
      <c r="C28022" t="s">
        <v>222</v>
      </c>
      <c r="D28022" s="1">
        <v>41144</v>
      </c>
      <c r="F28022">
        <v>2</v>
      </c>
      <c r="G28022">
        <v>2169</v>
      </c>
      <c r="H28022" t="s">
        <v>40</v>
      </c>
      <c r="J28022" t="s">
        <v>14</v>
      </c>
      <c r="K28022">
        <v>62</v>
      </c>
      <c r="L28022" t="s">
        <v>15</v>
      </c>
    </row>
    <row r="28023" spans="1:12">
      <c r="A28023" t="e">
        <f ca="1">E00251429350021</f>
        <v>#NAME?</v>
      </c>
      <c r="B28023">
        <v>278</v>
      </c>
      <c r="C28023" t="s">
        <v>222</v>
      </c>
      <c r="D28023" s="1">
        <v>42272</v>
      </c>
      <c r="F28023">
        <v>1</v>
      </c>
      <c r="G28023">
        <v>1739</v>
      </c>
      <c r="H28023" t="s">
        <v>110</v>
      </c>
      <c r="J28023" t="s">
        <v>14</v>
      </c>
      <c r="K28023">
        <v>65</v>
      </c>
      <c r="L28023" t="s">
        <v>15</v>
      </c>
    </row>
    <row r="28024" spans="1:12">
      <c r="A28024" t="e">
        <f t="shared" ref="A28024:A28029" ca="1" si="255">E00251531500621</f>
        <v>#NAME?</v>
      </c>
      <c r="B28024">
        <v>702</v>
      </c>
      <c r="C28024" t="s">
        <v>293</v>
      </c>
      <c r="D28024" s="1">
        <v>41705</v>
      </c>
      <c r="F28024">
        <v>2</v>
      </c>
      <c r="G28024">
        <v>7962</v>
      </c>
      <c r="H28024" t="s">
        <v>111</v>
      </c>
      <c r="J28024" t="s">
        <v>14</v>
      </c>
      <c r="K28024">
        <v>50</v>
      </c>
      <c r="L28024" t="s">
        <v>22</v>
      </c>
    </row>
    <row r="28025" spans="1:12">
      <c r="A28025" t="e">
        <f t="shared" ca="1" si="255"/>
        <v>#NAME?</v>
      </c>
      <c r="B28025">
        <v>702</v>
      </c>
      <c r="C28025" t="s">
        <v>293</v>
      </c>
      <c r="D28025" s="1">
        <v>42562</v>
      </c>
      <c r="F28025">
        <v>1</v>
      </c>
      <c r="G28025">
        <v>27802</v>
      </c>
      <c r="H28025" t="s">
        <v>83</v>
      </c>
      <c r="J28025" t="s">
        <v>14</v>
      </c>
      <c r="K28025">
        <v>52</v>
      </c>
      <c r="L28025" t="s">
        <v>15</v>
      </c>
    </row>
    <row r="28026" spans="1:12">
      <c r="A28026" t="e">
        <f t="shared" ca="1" si="255"/>
        <v>#NAME?</v>
      </c>
      <c r="B28026">
        <v>703</v>
      </c>
      <c r="C28026" t="s">
        <v>305</v>
      </c>
      <c r="D28026" s="1">
        <v>41088</v>
      </c>
      <c r="F28026">
        <v>6</v>
      </c>
      <c r="G28026">
        <v>62989</v>
      </c>
      <c r="H28026" t="s">
        <v>440</v>
      </c>
      <c r="J28026" t="s">
        <v>14</v>
      </c>
      <c r="K28026">
        <v>48</v>
      </c>
      <c r="L28026" t="s">
        <v>15</v>
      </c>
    </row>
    <row r="28027" spans="1:12">
      <c r="A28027" t="e">
        <f t="shared" ca="1" si="255"/>
        <v>#NAME?</v>
      </c>
      <c r="B28027">
        <v>703</v>
      </c>
      <c r="C28027" t="s">
        <v>305</v>
      </c>
      <c r="D28027" s="1">
        <v>42507</v>
      </c>
      <c r="F28027">
        <v>1</v>
      </c>
      <c r="G28027">
        <v>2699</v>
      </c>
      <c r="H28027" t="s">
        <v>1301</v>
      </c>
      <c r="J28027" t="s">
        <v>14</v>
      </c>
      <c r="K28027">
        <v>52</v>
      </c>
      <c r="L28027" t="s">
        <v>15</v>
      </c>
    </row>
    <row r="28028" spans="1:12">
      <c r="A28028" t="e">
        <f t="shared" ca="1" si="255"/>
        <v>#NAME?</v>
      </c>
      <c r="B28028">
        <v>703</v>
      </c>
      <c r="C28028" t="s">
        <v>305</v>
      </c>
      <c r="D28028" s="1">
        <v>42629</v>
      </c>
      <c r="F28028">
        <v>6</v>
      </c>
      <c r="G28028">
        <v>6278</v>
      </c>
      <c r="H28028" t="s">
        <v>554</v>
      </c>
      <c r="J28028" t="s">
        <v>14</v>
      </c>
      <c r="K28028">
        <v>52</v>
      </c>
      <c r="L28028" t="s">
        <v>15</v>
      </c>
    </row>
    <row r="28029" spans="1:12">
      <c r="A28029" t="e">
        <f t="shared" ca="1" si="255"/>
        <v>#NAME?</v>
      </c>
      <c r="B28029">
        <v>703</v>
      </c>
      <c r="C28029" t="s">
        <v>305</v>
      </c>
      <c r="D28029" s="1">
        <v>42895</v>
      </c>
      <c r="F28029">
        <v>1</v>
      </c>
      <c r="G28029">
        <v>27802</v>
      </c>
      <c r="H28029" t="s">
        <v>83</v>
      </c>
      <c r="J28029" t="s">
        <v>14</v>
      </c>
      <c r="K28029">
        <v>53</v>
      </c>
      <c r="L28029" t="s">
        <v>15</v>
      </c>
    </row>
    <row r="28030" spans="1:12">
      <c r="A28030" t="e">
        <f ca="1">E00251626548221</f>
        <v>#NAME?</v>
      </c>
      <c r="B28030">
        <v>292</v>
      </c>
      <c r="C28030" t="s">
        <v>467</v>
      </c>
      <c r="D28030" s="1">
        <v>41660</v>
      </c>
      <c r="F28030">
        <v>5</v>
      </c>
      <c r="G28030">
        <v>6929</v>
      </c>
      <c r="H28030" t="s">
        <v>36</v>
      </c>
      <c r="J28030" t="s">
        <v>14</v>
      </c>
      <c r="K28030">
        <v>49</v>
      </c>
      <c r="L28030" t="s">
        <v>15</v>
      </c>
    </row>
    <row r="28031" spans="1:12">
      <c r="A28031" t="e">
        <f ca="1">E00251531500621</f>
        <v>#NAME?</v>
      </c>
      <c r="B28031">
        <v>703</v>
      </c>
      <c r="C28031" t="s">
        <v>305</v>
      </c>
      <c r="D28031" s="1">
        <v>41837</v>
      </c>
      <c r="F28031">
        <v>1</v>
      </c>
      <c r="G28031">
        <v>7039</v>
      </c>
      <c r="H28031" t="s">
        <v>650</v>
      </c>
      <c r="J28031" t="s">
        <v>14</v>
      </c>
      <c r="K28031">
        <v>50</v>
      </c>
      <c r="L28031" t="s">
        <v>15</v>
      </c>
    </row>
    <row r="28032" spans="1:12">
      <c r="A28032" t="e">
        <f ca="1">E00251439554121</f>
        <v>#NAME?</v>
      </c>
      <c r="B28032">
        <v>1785</v>
      </c>
      <c r="C28032" t="s">
        <v>129</v>
      </c>
      <c r="D28032" s="1">
        <v>42709</v>
      </c>
      <c r="F28032">
        <v>2</v>
      </c>
      <c r="G28032">
        <v>71580</v>
      </c>
      <c r="H28032" t="s">
        <v>655</v>
      </c>
      <c r="J28032" t="s">
        <v>14</v>
      </c>
      <c r="K28032">
        <v>56</v>
      </c>
      <c r="L28032" t="s">
        <v>15</v>
      </c>
    </row>
    <row r="28033" spans="1:12">
      <c r="A28033" t="e">
        <f ca="1">E00251531500621</f>
        <v>#NAME?</v>
      </c>
      <c r="B28033">
        <v>702</v>
      </c>
      <c r="C28033" t="s">
        <v>293</v>
      </c>
      <c r="D28033" s="1">
        <v>42621</v>
      </c>
      <c r="F28033">
        <v>5</v>
      </c>
      <c r="G28033">
        <v>6278</v>
      </c>
      <c r="H28033" t="s">
        <v>554</v>
      </c>
      <c r="J28033" t="s">
        <v>14</v>
      </c>
      <c r="K28033">
        <v>52</v>
      </c>
      <c r="L28033" t="s">
        <v>15</v>
      </c>
    </row>
    <row r="28034" spans="1:12">
      <c r="A28034" t="e">
        <f ca="1">E00251531500621</f>
        <v>#NAME?</v>
      </c>
      <c r="B28034">
        <v>703</v>
      </c>
      <c r="C28034" t="s">
        <v>305</v>
      </c>
      <c r="D28034" s="1">
        <v>41088</v>
      </c>
      <c r="F28034">
        <v>4</v>
      </c>
      <c r="G28034">
        <v>7061</v>
      </c>
      <c r="H28034" t="s">
        <v>408</v>
      </c>
      <c r="J28034" t="s">
        <v>14</v>
      </c>
      <c r="K28034">
        <v>48</v>
      </c>
      <c r="L28034" t="s">
        <v>15</v>
      </c>
    </row>
    <row r="28035" spans="1:12">
      <c r="A28035" t="e">
        <f ca="1">E00251526889621</f>
        <v>#NAME?</v>
      </c>
      <c r="B28035">
        <v>754</v>
      </c>
      <c r="C28035" t="s">
        <v>1445</v>
      </c>
      <c r="D28035" s="1">
        <v>42903</v>
      </c>
      <c r="F28035">
        <v>1</v>
      </c>
      <c r="G28035">
        <v>7880</v>
      </c>
      <c r="H28035" t="s">
        <v>213</v>
      </c>
      <c r="I28035" t="s">
        <v>56</v>
      </c>
      <c r="J28035" t="s">
        <v>57</v>
      </c>
      <c r="K28035">
        <v>52</v>
      </c>
      <c r="L28035" t="s">
        <v>22</v>
      </c>
    </row>
    <row r="28036" spans="1:12">
      <c r="A28036" t="e">
        <f ca="1">E00251430149221</f>
        <v>#NAME?</v>
      </c>
      <c r="B28036">
        <v>285</v>
      </c>
      <c r="C28036" t="s">
        <v>117</v>
      </c>
      <c r="D28036" s="1">
        <v>42172</v>
      </c>
      <c r="F28036">
        <v>3</v>
      </c>
      <c r="G28036">
        <v>7175</v>
      </c>
      <c r="H28036" t="s">
        <v>689</v>
      </c>
      <c r="J28036" t="s">
        <v>14</v>
      </c>
      <c r="K28036">
        <v>46</v>
      </c>
      <c r="L28036" t="s">
        <v>15</v>
      </c>
    </row>
    <row r="28037" spans="1:12">
      <c r="A28037" t="e">
        <f ca="1">E00251532800321</f>
        <v>#NAME?</v>
      </c>
      <c r="B28037">
        <v>498</v>
      </c>
      <c r="C28037" t="s">
        <v>591</v>
      </c>
      <c r="D28037" s="1">
        <v>42801</v>
      </c>
      <c r="F28037">
        <v>1</v>
      </c>
      <c r="G28037">
        <v>2859</v>
      </c>
      <c r="H28037" t="s">
        <v>362</v>
      </c>
      <c r="J28037" t="s">
        <v>14</v>
      </c>
      <c r="K28037">
        <v>51</v>
      </c>
      <c r="L28037" t="s">
        <v>15</v>
      </c>
    </row>
    <row r="28038" spans="1:12">
      <c r="A28038" t="e">
        <f ca="1">E00251531500621</f>
        <v>#NAME?</v>
      </c>
      <c r="B28038">
        <v>703</v>
      </c>
      <c r="C28038" t="s">
        <v>305</v>
      </c>
      <c r="D28038" s="1">
        <v>41653</v>
      </c>
      <c r="F28038">
        <v>5</v>
      </c>
      <c r="G28038">
        <v>27802</v>
      </c>
      <c r="H28038" t="s">
        <v>83</v>
      </c>
      <c r="J28038" t="s">
        <v>14</v>
      </c>
      <c r="K28038">
        <v>50</v>
      </c>
      <c r="L28038" t="s">
        <v>15</v>
      </c>
    </row>
    <row r="28039" spans="1:12">
      <c r="A28039" t="e">
        <f ca="1">E00251531500621</f>
        <v>#NAME?</v>
      </c>
      <c r="B28039">
        <v>703</v>
      </c>
      <c r="C28039" t="s">
        <v>305</v>
      </c>
      <c r="D28039" s="1">
        <v>42690</v>
      </c>
      <c r="F28039">
        <v>2</v>
      </c>
      <c r="G28039">
        <v>2724</v>
      </c>
      <c r="H28039" t="s">
        <v>73</v>
      </c>
      <c r="J28039" t="s">
        <v>14</v>
      </c>
      <c r="K28039">
        <v>52</v>
      </c>
      <c r="L28039" t="s">
        <v>15</v>
      </c>
    </row>
    <row r="28040" spans="1:12">
      <c r="A28040" t="e">
        <f ca="1">E00251531500621</f>
        <v>#NAME?</v>
      </c>
      <c r="B28040">
        <v>703</v>
      </c>
      <c r="C28040" t="s">
        <v>305</v>
      </c>
      <c r="D28040" s="1">
        <v>42725</v>
      </c>
      <c r="F28040">
        <v>3</v>
      </c>
      <c r="G28040">
        <v>7962</v>
      </c>
      <c r="H28040" t="s">
        <v>111</v>
      </c>
      <c r="J28040" t="s">
        <v>14</v>
      </c>
      <c r="K28040">
        <v>53</v>
      </c>
      <c r="L28040" t="s">
        <v>22</v>
      </c>
    </row>
    <row r="28041" spans="1:12">
      <c r="A28041" t="e">
        <f ca="1">E00251514725221</f>
        <v>#NAME?</v>
      </c>
      <c r="B28041">
        <v>481</v>
      </c>
      <c r="C28041" t="s">
        <v>402</v>
      </c>
      <c r="D28041" s="1">
        <v>41682</v>
      </c>
      <c r="F28041">
        <v>2</v>
      </c>
      <c r="G28041">
        <v>7823</v>
      </c>
      <c r="H28041" t="s">
        <v>282</v>
      </c>
      <c r="J28041" t="s">
        <v>14</v>
      </c>
      <c r="K28041">
        <v>48</v>
      </c>
      <c r="L28041" t="s">
        <v>22</v>
      </c>
    </row>
    <row r="28042" spans="1:12">
      <c r="A28042" t="e">
        <f ca="1">E00251626548221</f>
        <v>#NAME?</v>
      </c>
      <c r="B28042">
        <v>292</v>
      </c>
      <c r="C28042" t="s">
        <v>467</v>
      </c>
      <c r="D28042" s="1">
        <v>42052</v>
      </c>
      <c r="F28042">
        <v>2</v>
      </c>
      <c r="G28042">
        <v>30000</v>
      </c>
      <c r="H28042" t="s">
        <v>144</v>
      </c>
      <c r="J28042" t="s">
        <v>14</v>
      </c>
      <c r="K28042">
        <v>50</v>
      </c>
      <c r="L28042" t="s">
        <v>15</v>
      </c>
    </row>
    <row r="28043" spans="1:12">
      <c r="A28043" t="e">
        <f ca="1">E00251531500621</f>
        <v>#NAME?</v>
      </c>
      <c r="B28043">
        <v>703</v>
      </c>
      <c r="C28043" t="s">
        <v>305</v>
      </c>
      <c r="D28043" s="1">
        <v>42923</v>
      </c>
      <c r="F28043">
        <v>5</v>
      </c>
      <c r="G28043">
        <v>7061</v>
      </c>
      <c r="H28043" t="s">
        <v>408</v>
      </c>
      <c r="J28043" t="s">
        <v>14</v>
      </c>
      <c r="K28043">
        <v>53</v>
      </c>
      <c r="L28043" t="s">
        <v>15</v>
      </c>
    </row>
    <row r="28044" spans="1:12">
      <c r="A28044" t="e">
        <f ca="1">E00251531500621</f>
        <v>#NAME?</v>
      </c>
      <c r="B28044">
        <v>703</v>
      </c>
      <c r="C28044" t="s">
        <v>305</v>
      </c>
      <c r="D28044" s="1">
        <v>42929</v>
      </c>
      <c r="F28044">
        <v>1</v>
      </c>
      <c r="G28044">
        <v>73390</v>
      </c>
      <c r="H28044" t="s">
        <v>66</v>
      </c>
      <c r="J28044" t="s">
        <v>14</v>
      </c>
      <c r="K28044">
        <v>53</v>
      </c>
      <c r="L28044" t="s">
        <v>15</v>
      </c>
    </row>
    <row r="28045" spans="1:12">
      <c r="A28045" t="e">
        <f ca="1">E00251626548221</f>
        <v>#NAME?</v>
      </c>
      <c r="B28045">
        <v>292</v>
      </c>
      <c r="C28045" t="s">
        <v>467</v>
      </c>
      <c r="D28045" s="1">
        <v>41919</v>
      </c>
      <c r="F28045">
        <v>1</v>
      </c>
      <c r="G28045">
        <v>91</v>
      </c>
      <c r="H28045" t="s">
        <v>927</v>
      </c>
      <c r="J28045" t="s">
        <v>14</v>
      </c>
      <c r="K28045">
        <v>50</v>
      </c>
      <c r="L28045" t="s">
        <v>15</v>
      </c>
    </row>
    <row r="28046" spans="1:12">
      <c r="A28046" t="e">
        <f t="shared" ref="A28046:A28053" ca="1" si="256">E00251514725221</f>
        <v>#NAME?</v>
      </c>
      <c r="B28046">
        <v>485</v>
      </c>
      <c r="C28046" t="s">
        <v>241</v>
      </c>
      <c r="D28046" s="1">
        <v>42996</v>
      </c>
      <c r="F28046">
        <v>6</v>
      </c>
      <c r="G28046">
        <v>73390</v>
      </c>
      <c r="H28046" t="s">
        <v>66</v>
      </c>
      <c r="J28046" t="s">
        <v>14</v>
      </c>
      <c r="K28046">
        <v>52</v>
      </c>
      <c r="L28046" t="s">
        <v>15</v>
      </c>
    </row>
    <row r="28047" spans="1:12">
      <c r="A28047" t="e">
        <f t="shared" ca="1" si="256"/>
        <v>#NAME?</v>
      </c>
      <c r="B28047">
        <v>485</v>
      </c>
      <c r="C28047" t="s">
        <v>241</v>
      </c>
      <c r="D28047" s="1">
        <v>43017</v>
      </c>
      <c r="F28047">
        <v>2</v>
      </c>
      <c r="G28047">
        <v>2139</v>
      </c>
      <c r="H28047" t="s">
        <v>660</v>
      </c>
      <c r="J28047" t="s">
        <v>14</v>
      </c>
      <c r="K28047">
        <v>52</v>
      </c>
      <c r="L28047" t="s">
        <v>15</v>
      </c>
    </row>
    <row r="28048" spans="1:12">
      <c r="A28048" t="e">
        <f t="shared" ca="1" si="256"/>
        <v>#NAME?</v>
      </c>
      <c r="B28048">
        <v>481</v>
      </c>
      <c r="C28048" t="s">
        <v>402</v>
      </c>
      <c r="D28048" s="1">
        <v>41677</v>
      </c>
      <c r="F28048">
        <v>2</v>
      </c>
      <c r="G28048">
        <v>7823</v>
      </c>
      <c r="H28048" t="s">
        <v>282</v>
      </c>
      <c r="J28048" t="s">
        <v>14</v>
      </c>
      <c r="K28048">
        <v>48</v>
      </c>
      <c r="L28048" t="s">
        <v>22</v>
      </c>
    </row>
    <row r="28049" spans="1:12">
      <c r="A28049" t="e">
        <f t="shared" ca="1" si="256"/>
        <v>#NAME?</v>
      </c>
      <c r="B28049">
        <v>485</v>
      </c>
      <c r="C28049" t="s">
        <v>241</v>
      </c>
      <c r="D28049" s="1">
        <v>43039</v>
      </c>
      <c r="F28049">
        <v>5</v>
      </c>
      <c r="G28049">
        <v>27800</v>
      </c>
      <c r="H28049" t="s">
        <v>145</v>
      </c>
      <c r="J28049" t="s">
        <v>14</v>
      </c>
      <c r="K28049">
        <v>52</v>
      </c>
      <c r="L28049" t="s">
        <v>15</v>
      </c>
    </row>
    <row r="28050" spans="1:12">
      <c r="A28050" t="e">
        <f t="shared" ca="1" si="256"/>
        <v>#NAME?</v>
      </c>
      <c r="B28050">
        <v>481</v>
      </c>
      <c r="C28050" t="s">
        <v>402</v>
      </c>
      <c r="D28050" s="1">
        <v>41687</v>
      </c>
      <c r="F28050">
        <v>3</v>
      </c>
      <c r="G28050">
        <v>7295</v>
      </c>
      <c r="H28050" t="s">
        <v>76</v>
      </c>
      <c r="J28050" t="s">
        <v>14</v>
      </c>
      <c r="K28050">
        <v>48</v>
      </c>
      <c r="L28050" t="s">
        <v>15</v>
      </c>
    </row>
    <row r="28051" spans="1:12">
      <c r="A28051" t="e">
        <f t="shared" ca="1" si="256"/>
        <v>#NAME?</v>
      </c>
      <c r="B28051">
        <v>485</v>
      </c>
      <c r="C28051" t="s">
        <v>241</v>
      </c>
      <c r="D28051" s="1">
        <v>42025</v>
      </c>
      <c r="F28051">
        <v>6</v>
      </c>
      <c r="G28051">
        <v>27800</v>
      </c>
      <c r="H28051" t="s">
        <v>145</v>
      </c>
      <c r="J28051" t="s">
        <v>14</v>
      </c>
      <c r="K28051">
        <v>49</v>
      </c>
      <c r="L28051" t="s">
        <v>15</v>
      </c>
    </row>
    <row r="28052" spans="1:12">
      <c r="A28052" t="e">
        <f t="shared" ca="1" si="256"/>
        <v>#NAME?</v>
      </c>
      <c r="B28052">
        <v>485</v>
      </c>
      <c r="C28052" t="s">
        <v>241</v>
      </c>
      <c r="D28052" s="1">
        <v>42562</v>
      </c>
      <c r="F28052">
        <v>1</v>
      </c>
      <c r="G28052">
        <v>91</v>
      </c>
      <c r="H28052" t="s">
        <v>927</v>
      </c>
      <c r="J28052" t="s">
        <v>14</v>
      </c>
      <c r="K28052">
        <v>51</v>
      </c>
      <c r="L28052" t="s">
        <v>15</v>
      </c>
    </row>
    <row r="28053" spans="1:12">
      <c r="A28053" t="e">
        <f t="shared" ca="1" si="256"/>
        <v>#NAME?</v>
      </c>
      <c r="B28053">
        <v>485</v>
      </c>
      <c r="C28053" t="s">
        <v>241</v>
      </c>
      <c r="D28053" s="1">
        <v>42562</v>
      </c>
      <c r="F28053">
        <v>5</v>
      </c>
      <c r="G28053">
        <v>7823</v>
      </c>
      <c r="H28053" t="s">
        <v>282</v>
      </c>
      <c r="J28053" t="s">
        <v>14</v>
      </c>
      <c r="K28053">
        <v>51</v>
      </c>
      <c r="L28053" t="s">
        <v>22</v>
      </c>
    </row>
    <row r="28054" spans="1:12">
      <c r="A28054" t="e">
        <f ca="1">E00251626548221</f>
        <v>#NAME?</v>
      </c>
      <c r="B28054">
        <v>292</v>
      </c>
      <c r="C28054" t="s">
        <v>467</v>
      </c>
      <c r="D28054" s="1">
        <v>42052</v>
      </c>
      <c r="F28054">
        <v>1</v>
      </c>
      <c r="G28054">
        <v>7820</v>
      </c>
      <c r="H28054" t="s">
        <v>233</v>
      </c>
      <c r="J28054" t="s">
        <v>14</v>
      </c>
      <c r="K28054">
        <v>50</v>
      </c>
      <c r="L28054" t="s">
        <v>22</v>
      </c>
    </row>
    <row r="28055" spans="1:12">
      <c r="A28055" t="e">
        <f ca="1">E00251514725221</f>
        <v>#NAME?</v>
      </c>
      <c r="B28055">
        <v>485</v>
      </c>
      <c r="C28055" t="s">
        <v>241</v>
      </c>
      <c r="D28055" s="1">
        <v>42411</v>
      </c>
      <c r="F28055">
        <v>1</v>
      </c>
      <c r="G28055">
        <v>2139</v>
      </c>
      <c r="H28055" t="s">
        <v>660</v>
      </c>
      <c r="J28055" t="s">
        <v>14</v>
      </c>
      <c r="K28055">
        <v>50</v>
      </c>
      <c r="L28055" t="s">
        <v>15</v>
      </c>
    </row>
    <row r="28056" spans="1:12">
      <c r="A28056" t="e">
        <f ca="1">E00251531527021</f>
        <v>#NAME?</v>
      </c>
      <c r="B28056">
        <v>1786</v>
      </c>
      <c r="C28056" t="s">
        <v>37</v>
      </c>
      <c r="D28056" s="1">
        <v>42450</v>
      </c>
      <c r="F28056">
        <v>1</v>
      </c>
      <c r="G28056">
        <v>2859</v>
      </c>
      <c r="H28056" t="s">
        <v>362</v>
      </c>
      <c r="J28056" t="s">
        <v>14</v>
      </c>
      <c r="K28056">
        <v>64</v>
      </c>
      <c r="L28056" t="s">
        <v>15</v>
      </c>
    </row>
    <row r="28057" spans="1:12">
      <c r="A28057" t="e">
        <f ca="1">E00251531527021</f>
        <v>#NAME?</v>
      </c>
      <c r="B28057">
        <v>1786</v>
      </c>
      <c r="C28057" t="s">
        <v>37</v>
      </c>
      <c r="D28057" s="1">
        <v>42626</v>
      </c>
      <c r="F28057">
        <v>3</v>
      </c>
      <c r="G28057">
        <v>72190</v>
      </c>
      <c r="H28057" t="s">
        <v>341</v>
      </c>
      <c r="J28057" t="s">
        <v>14</v>
      </c>
      <c r="K28057">
        <v>65</v>
      </c>
      <c r="L28057" t="s">
        <v>15</v>
      </c>
    </row>
    <row r="28058" spans="1:12">
      <c r="A28058" t="e">
        <f ca="1">E00251532800321</f>
        <v>#NAME?</v>
      </c>
      <c r="B28058">
        <v>498</v>
      </c>
      <c r="C28058" t="s">
        <v>591</v>
      </c>
      <c r="D28058" s="1">
        <v>42661</v>
      </c>
      <c r="F28058">
        <v>1</v>
      </c>
      <c r="G28058">
        <v>2809</v>
      </c>
      <c r="H28058" t="s">
        <v>90</v>
      </c>
      <c r="J28058" t="s">
        <v>14</v>
      </c>
      <c r="K28058">
        <v>51</v>
      </c>
      <c r="L28058" t="s">
        <v>15</v>
      </c>
    </row>
    <row r="28059" spans="1:12">
      <c r="A28059" t="e">
        <f ca="1">E00251532800321</f>
        <v>#NAME?</v>
      </c>
      <c r="B28059">
        <v>498</v>
      </c>
      <c r="C28059" t="s">
        <v>591</v>
      </c>
      <c r="D28059" s="1">
        <v>42723</v>
      </c>
      <c r="F28059">
        <v>1</v>
      </c>
      <c r="G28059">
        <v>25000</v>
      </c>
      <c r="H28059" t="s">
        <v>178</v>
      </c>
      <c r="J28059" t="s">
        <v>14</v>
      </c>
      <c r="K28059">
        <v>51</v>
      </c>
      <c r="L28059" t="s">
        <v>15</v>
      </c>
    </row>
    <row r="28060" spans="1:12">
      <c r="A28060" t="e">
        <f ca="1">E00251432270321</f>
        <v>#NAME?</v>
      </c>
      <c r="B28060">
        <v>7111</v>
      </c>
      <c r="C28060" t="s">
        <v>496</v>
      </c>
      <c r="D28060" s="1">
        <v>41869</v>
      </c>
      <c r="F28060">
        <v>1</v>
      </c>
      <c r="G28060">
        <v>8830</v>
      </c>
      <c r="H28060" t="s">
        <v>691</v>
      </c>
      <c r="I28060" t="s">
        <v>148</v>
      </c>
      <c r="J28060" t="s">
        <v>57</v>
      </c>
      <c r="K28060">
        <v>54</v>
      </c>
      <c r="L28060" t="s">
        <v>15</v>
      </c>
    </row>
    <row r="28061" spans="1:12">
      <c r="A28061" t="e">
        <f ca="1">E00251432270321</f>
        <v>#NAME?</v>
      </c>
      <c r="B28061">
        <v>7111</v>
      </c>
      <c r="C28061" t="s">
        <v>496</v>
      </c>
      <c r="D28061" s="1">
        <v>42113</v>
      </c>
      <c r="F28061">
        <v>1</v>
      </c>
      <c r="G28061">
        <v>7231</v>
      </c>
      <c r="H28061" t="s">
        <v>128</v>
      </c>
      <c r="I28061" t="s">
        <v>148</v>
      </c>
      <c r="J28061" t="s">
        <v>57</v>
      </c>
      <c r="K28061">
        <v>55</v>
      </c>
      <c r="L28061" t="s">
        <v>15</v>
      </c>
    </row>
    <row r="28062" spans="1:12">
      <c r="A28062" t="e">
        <f ca="1">E00251526889621</f>
        <v>#NAME?</v>
      </c>
      <c r="B28062">
        <v>10</v>
      </c>
      <c r="C28062" t="s">
        <v>18</v>
      </c>
      <c r="D28062" s="1">
        <v>42811</v>
      </c>
      <c r="F28062">
        <v>1</v>
      </c>
      <c r="G28062">
        <v>4019</v>
      </c>
      <c r="H28062" t="s">
        <v>26</v>
      </c>
      <c r="J28062" t="s">
        <v>14</v>
      </c>
      <c r="K28062">
        <v>51</v>
      </c>
      <c r="L28062" t="s">
        <v>15</v>
      </c>
    </row>
    <row r="28063" spans="1:12">
      <c r="A28063" t="e">
        <f ca="1">E00251514725221</f>
        <v>#NAME?</v>
      </c>
      <c r="B28063">
        <v>481</v>
      </c>
      <c r="C28063" t="s">
        <v>402</v>
      </c>
      <c r="D28063" s="1">
        <v>41676</v>
      </c>
      <c r="F28063">
        <v>6</v>
      </c>
      <c r="G28063">
        <v>27800</v>
      </c>
      <c r="H28063" t="s">
        <v>145</v>
      </c>
      <c r="J28063" t="s">
        <v>14</v>
      </c>
      <c r="K28063">
        <v>48</v>
      </c>
      <c r="L28063" t="s">
        <v>15</v>
      </c>
    </row>
    <row r="28064" spans="1:12">
      <c r="A28064" t="e">
        <f ca="1">E00251514725221</f>
        <v>#NAME?</v>
      </c>
      <c r="B28064">
        <v>485</v>
      </c>
      <c r="C28064" t="s">
        <v>241</v>
      </c>
      <c r="D28064" s="1">
        <v>42025</v>
      </c>
      <c r="F28064">
        <v>5</v>
      </c>
      <c r="G28064">
        <v>2410</v>
      </c>
      <c r="H28064" t="s">
        <v>283</v>
      </c>
      <c r="J28064" t="s">
        <v>14</v>
      </c>
      <c r="K28064">
        <v>49</v>
      </c>
      <c r="L28064" t="s">
        <v>15</v>
      </c>
    </row>
    <row r="28065" spans="1:12">
      <c r="A28065" t="e">
        <f ca="1">E00251615087721</f>
        <v>#NAME?</v>
      </c>
      <c r="B28065">
        <v>48</v>
      </c>
      <c r="C28065" t="s">
        <v>249</v>
      </c>
      <c r="D28065" s="1">
        <v>42342</v>
      </c>
      <c r="F28065">
        <v>6</v>
      </c>
      <c r="G28065">
        <v>72709</v>
      </c>
      <c r="H28065" t="s">
        <v>150</v>
      </c>
      <c r="J28065" t="s">
        <v>14</v>
      </c>
      <c r="K28065">
        <v>49</v>
      </c>
      <c r="L28065" t="s">
        <v>15</v>
      </c>
    </row>
    <row r="28066" spans="1:12">
      <c r="A28066" t="e">
        <f ca="1">E00251615087721</f>
        <v>#NAME?</v>
      </c>
      <c r="B28066">
        <v>48</v>
      </c>
      <c r="C28066" t="s">
        <v>249</v>
      </c>
      <c r="D28066" s="1">
        <v>42380</v>
      </c>
      <c r="F28066">
        <v>5</v>
      </c>
      <c r="G28066">
        <v>2440</v>
      </c>
      <c r="H28066" t="s">
        <v>555</v>
      </c>
      <c r="J28066" t="s">
        <v>14</v>
      </c>
      <c r="K28066">
        <v>49</v>
      </c>
      <c r="L28066" t="s">
        <v>15</v>
      </c>
    </row>
    <row r="28067" spans="1:12">
      <c r="A28067" t="e">
        <f ca="1">E00251514725221</f>
        <v>#NAME?</v>
      </c>
      <c r="B28067">
        <v>485</v>
      </c>
      <c r="C28067" t="s">
        <v>241</v>
      </c>
      <c r="D28067" s="1">
        <v>43082</v>
      </c>
      <c r="F28067">
        <v>4</v>
      </c>
      <c r="G28067">
        <v>7823</v>
      </c>
      <c r="H28067" t="s">
        <v>282</v>
      </c>
      <c r="J28067" t="s">
        <v>14</v>
      </c>
      <c r="K28067">
        <v>52</v>
      </c>
      <c r="L28067" t="s">
        <v>22</v>
      </c>
    </row>
    <row r="28068" spans="1:12">
      <c r="A28068" t="e">
        <f ca="1">E00251532800321</f>
        <v>#NAME?</v>
      </c>
      <c r="B28068">
        <v>498</v>
      </c>
      <c r="C28068" t="s">
        <v>591</v>
      </c>
      <c r="D28068" s="1">
        <v>41600</v>
      </c>
      <c r="F28068">
        <v>1</v>
      </c>
      <c r="G28068">
        <v>25000</v>
      </c>
      <c r="H28068" t="s">
        <v>178</v>
      </c>
      <c r="J28068" t="s">
        <v>14</v>
      </c>
      <c r="K28068">
        <v>48</v>
      </c>
      <c r="L28068" t="s">
        <v>15</v>
      </c>
    </row>
    <row r="28069" spans="1:12">
      <c r="A28069" t="e">
        <f ca="1">E00251514725221</f>
        <v>#NAME?</v>
      </c>
      <c r="B28069">
        <v>6046</v>
      </c>
      <c r="C28069" t="s">
        <v>98</v>
      </c>
      <c r="D28069" s="1">
        <v>42752</v>
      </c>
      <c r="E28069">
        <v>24</v>
      </c>
      <c r="F28069">
        <v>7</v>
      </c>
      <c r="G28069">
        <v>2930</v>
      </c>
      <c r="H28069" t="s">
        <v>1654</v>
      </c>
      <c r="J28069" t="s">
        <v>34</v>
      </c>
      <c r="K28069">
        <v>51</v>
      </c>
      <c r="L28069" t="s">
        <v>15</v>
      </c>
    </row>
    <row r="28070" spans="1:12">
      <c r="A28070" t="e">
        <f ca="1">E00251432270321</f>
        <v>#NAME?</v>
      </c>
      <c r="B28070">
        <v>488</v>
      </c>
      <c r="C28070" t="s">
        <v>401</v>
      </c>
      <c r="D28070" s="1">
        <v>42702</v>
      </c>
      <c r="F28070">
        <v>1</v>
      </c>
      <c r="G28070">
        <v>2729</v>
      </c>
      <c r="H28070" t="s">
        <v>115</v>
      </c>
      <c r="J28070" t="s">
        <v>14</v>
      </c>
      <c r="K28070">
        <v>57</v>
      </c>
      <c r="L28070" t="s">
        <v>15</v>
      </c>
    </row>
    <row r="28071" spans="1:12">
      <c r="A28071" t="e">
        <f ca="1">E00251526889621</f>
        <v>#NAME?</v>
      </c>
      <c r="B28071">
        <v>754</v>
      </c>
      <c r="C28071" t="s">
        <v>1445</v>
      </c>
      <c r="D28071" s="1">
        <v>42760</v>
      </c>
      <c r="E28071">
        <v>3</v>
      </c>
      <c r="F28071">
        <v>4</v>
      </c>
      <c r="G28071">
        <v>591</v>
      </c>
      <c r="H28071" t="s">
        <v>1655</v>
      </c>
      <c r="J28071" t="s">
        <v>34</v>
      </c>
      <c r="K28071">
        <v>51</v>
      </c>
      <c r="L28071" t="s">
        <v>15</v>
      </c>
    </row>
    <row r="28072" spans="1:12">
      <c r="A28072" t="e">
        <f ca="1">E00251531920921</f>
        <v>#NAME?</v>
      </c>
      <c r="B28072">
        <v>729</v>
      </c>
      <c r="C28072" t="s">
        <v>68</v>
      </c>
      <c r="D28072" s="1">
        <v>41970</v>
      </c>
      <c r="F28072">
        <v>1</v>
      </c>
      <c r="G28072">
        <v>5990</v>
      </c>
      <c r="H28072" t="s">
        <v>60</v>
      </c>
      <c r="I28072" t="s">
        <v>56</v>
      </c>
      <c r="J28072" t="s">
        <v>57</v>
      </c>
      <c r="K28072">
        <v>47</v>
      </c>
      <c r="L28072" t="s">
        <v>15</v>
      </c>
    </row>
    <row r="28073" spans="1:12">
      <c r="A28073" t="e">
        <f ca="1">E00251531920921</f>
        <v>#NAME?</v>
      </c>
      <c r="B28073">
        <v>729</v>
      </c>
      <c r="C28073" t="s">
        <v>68</v>
      </c>
      <c r="D28073" s="1">
        <v>43019</v>
      </c>
      <c r="F28073">
        <v>1</v>
      </c>
      <c r="G28073">
        <v>7840</v>
      </c>
      <c r="H28073" t="s">
        <v>55</v>
      </c>
      <c r="I28073" t="s">
        <v>56</v>
      </c>
      <c r="J28073" t="s">
        <v>57</v>
      </c>
      <c r="K28073">
        <v>50</v>
      </c>
      <c r="L28073" t="s">
        <v>22</v>
      </c>
    </row>
    <row r="28074" spans="1:12">
      <c r="A28074" t="e">
        <f ca="1">E00251529545321</f>
        <v>#NAME?</v>
      </c>
      <c r="B28074">
        <v>192</v>
      </c>
      <c r="C28074" t="s">
        <v>321</v>
      </c>
      <c r="D28074" s="1">
        <v>41668</v>
      </c>
      <c r="F28074">
        <v>1</v>
      </c>
      <c r="G28074">
        <v>7245</v>
      </c>
      <c r="H28074" t="s">
        <v>116</v>
      </c>
      <c r="J28074" t="s">
        <v>14</v>
      </c>
      <c r="K28074">
        <v>50</v>
      </c>
      <c r="L28074" t="s">
        <v>15</v>
      </c>
    </row>
    <row r="28075" spans="1:12">
      <c r="A28075" t="e">
        <f ca="1">E00251429922321</f>
        <v>#NAME?</v>
      </c>
      <c r="B28075">
        <v>464</v>
      </c>
      <c r="C28075" t="s">
        <v>45</v>
      </c>
      <c r="D28075" s="1">
        <v>43025</v>
      </c>
      <c r="F28075">
        <v>3</v>
      </c>
      <c r="G28075">
        <v>5198</v>
      </c>
      <c r="H28075" t="s">
        <v>200</v>
      </c>
      <c r="J28075" t="s">
        <v>14</v>
      </c>
      <c r="K28075">
        <v>62</v>
      </c>
      <c r="L28075" t="s">
        <v>15</v>
      </c>
    </row>
    <row r="28076" spans="1:12">
      <c r="A28076" t="e">
        <f ca="1">E00251429922321</f>
        <v>#NAME?</v>
      </c>
      <c r="B28076">
        <v>466</v>
      </c>
      <c r="C28076" t="s">
        <v>396</v>
      </c>
      <c r="D28076" s="1">
        <v>42613</v>
      </c>
      <c r="F28076">
        <v>1</v>
      </c>
      <c r="G28076">
        <v>69010</v>
      </c>
      <c r="H28076" t="s">
        <v>294</v>
      </c>
      <c r="J28076" t="s">
        <v>14</v>
      </c>
      <c r="K28076">
        <v>61</v>
      </c>
      <c r="L28076" t="s">
        <v>15</v>
      </c>
    </row>
    <row r="28077" spans="1:12">
      <c r="A28077" t="e">
        <f ca="1">E00251531920921</f>
        <v>#NAME?</v>
      </c>
      <c r="B28077">
        <v>1786</v>
      </c>
      <c r="C28077" t="s">
        <v>37</v>
      </c>
      <c r="D28077" s="1">
        <v>43024</v>
      </c>
      <c r="F28077">
        <v>1</v>
      </c>
      <c r="G28077">
        <v>2113</v>
      </c>
      <c r="H28077" t="s">
        <v>579</v>
      </c>
      <c r="J28077" t="s">
        <v>14</v>
      </c>
      <c r="K28077">
        <v>50</v>
      </c>
      <c r="L28077" t="s">
        <v>15</v>
      </c>
    </row>
    <row r="28078" spans="1:12">
      <c r="A28078" t="e">
        <f ca="1">E00251532348621</f>
        <v>#NAME?</v>
      </c>
      <c r="B28078">
        <v>473</v>
      </c>
      <c r="C28078" t="s">
        <v>669</v>
      </c>
      <c r="D28078" s="1">
        <v>42748</v>
      </c>
      <c r="F28078">
        <v>1</v>
      </c>
      <c r="G28078">
        <v>3829</v>
      </c>
      <c r="H28078" t="s">
        <v>419</v>
      </c>
      <c r="J28078" t="s">
        <v>14</v>
      </c>
      <c r="K28078">
        <v>46</v>
      </c>
      <c r="L28078" t="s">
        <v>15</v>
      </c>
    </row>
    <row r="28079" spans="1:12">
      <c r="A28079" t="e">
        <f ca="1">E00251427592921</f>
        <v>#NAME?</v>
      </c>
      <c r="B28079">
        <v>28</v>
      </c>
      <c r="C28079" t="s">
        <v>153</v>
      </c>
      <c r="D28079" s="1">
        <v>42412</v>
      </c>
      <c r="F28079">
        <v>1</v>
      </c>
      <c r="G28079">
        <v>2729</v>
      </c>
      <c r="H28079" t="s">
        <v>115</v>
      </c>
      <c r="J28079" t="s">
        <v>14</v>
      </c>
      <c r="K28079">
        <v>54</v>
      </c>
      <c r="L28079" t="s">
        <v>15</v>
      </c>
    </row>
    <row r="28080" spans="1:12">
      <c r="A28080" t="e">
        <f ca="1">E00251537608721</f>
        <v>#NAME?</v>
      </c>
      <c r="B28080">
        <v>442</v>
      </c>
      <c r="C28080" t="s">
        <v>95</v>
      </c>
      <c r="D28080" s="1">
        <v>42815</v>
      </c>
      <c r="F28080">
        <v>1</v>
      </c>
      <c r="G28080">
        <v>29690</v>
      </c>
      <c r="H28080" t="s">
        <v>52</v>
      </c>
      <c r="J28080" t="s">
        <v>14</v>
      </c>
      <c r="K28080">
        <v>44</v>
      </c>
      <c r="L28080" t="s">
        <v>15</v>
      </c>
    </row>
    <row r="28081" spans="1:12">
      <c r="A28081" t="e">
        <f ca="1">E00251427592921</f>
        <v>#NAME?</v>
      </c>
      <c r="B28081">
        <v>28</v>
      </c>
      <c r="C28081" t="s">
        <v>153</v>
      </c>
      <c r="D28081" s="1">
        <v>42237</v>
      </c>
      <c r="F28081">
        <v>2</v>
      </c>
      <c r="G28081">
        <v>2729</v>
      </c>
      <c r="H28081" t="s">
        <v>115</v>
      </c>
      <c r="J28081" t="s">
        <v>14</v>
      </c>
      <c r="K28081">
        <v>53</v>
      </c>
      <c r="L28081" t="s">
        <v>15</v>
      </c>
    </row>
    <row r="28082" spans="1:12">
      <c r="A28082" t="e">
        <f ca="1">E00251427592921</f>
        <v>#NAME?</v>
      </c>
      <c r="B28082">
        <v>28</v>
      </c>
      <c r="C28082" t="s">
        <v>153</v>
      </c>
      <c r="D28082" s="1">
        <v>42879</v>
      </c>
      <c r="F28082">
        <v>2</v>
      </c>
      <c r="G28082">
        <v>53081</v>
      </c>
      <c r="H28082" t="s">
        <v>456</v>
      </c>
      <c r="J28082" t="s">
        <v>14</v>
      </c>
      <c r="K28082">
        <v>55</v>
      </c>
      <c r="L28082" t="s">
        <v>15</v>
      </c>
    </row>
    <row r="28083" spans="1:12">
      <c r="A28083" t="e">
        <f ca="1">E00251427592921</f>
        <v>#NAME?</v>
      </c>
      <c r="B28083">
        <v>28</v>
      </c>
      <c r="C28083" t="s">
        <v>153</v>
      </c>
      <c r="D28083" s="1">
        <v>42971</v>
      </c>
      <c r="F28083">
        <v>1</v>
      </c>
      <c r="G28083">
        <v>6918</v>
      </c>
      <c r="H28083" t="s">
        <v>443</v>
      </c>
      <c r="J28083" t="s">
        <v>14</v>
      </c>
      <c r="K28083">
        <v>55</v>
      </c>
      <c r="L28083" t="s">
        <v>15</v>
      </c>
    </row>
    <row r="28084" spans="1:12">
      <c r="A28084" t="e">
        <f ca="1">E00251537608721</f>
        <v>#NAME?</v>
      </c>
      <c r="B28084">
        <v>1932</v>
      </c>
      <c r="C28084" t="s">
        <v>1084</v>
      </c>
      <c r="D28084" s="1">
        <v>41433</v>
      </c>
      <c r="F28084">
        <v>1</v>
      </c>
      <c r="G28084">
        <v>78900</v>
      </c>
      <c r="H28084" t="s">
        <v>79</v>
      </c>
      <c r="J28084" t="s">
        <v>14</v>
      </c>
      <c r="K28084">
        <v>40</v>
      </c>
      <c r="L28084" t="s">
        <v>22</v>
      </c>
    </row>
    <row r="28085" spans="1:12">
      <c r="A28085" t="e">
        <f ca="1">E00251537604621</f>
        <v>#NAME?</v>
      </c>
      <c r="B28085">
        <v>283</v>
      </c>
      <c r="C28085" t="s">
        <v>133</v>
      </c>
      <c r="D28085" s="1">
        <v>42160</v>
      </c>
      <c r="F28085">
        <v>2</v>
      </c>
      <c r="G28085">
        <v>3051</v>
      </c>
      <c r="H28085" t="s">
        <v>13</v>
      </c>
      <c r="J28085" t="s">
        <v>14</v>
      </c>
      <c r="K28085">
        <v>46</v>
      </c>
      <c r="L28085" t="s">
        <v>15</v>
      </c>
    </row>
    <row r="28086" spans="1:12">
      <c r="A28086" t="e">
        <f ca="1">E00251532612121</f>
        <v>#NAME?</v>
      </c>
      <c r="B28086">
        <v>6156</v>
      </c>
      <c r="C28086" t="s">
        <v>352</v>
      </c>
      <c r="D28086" s="1">
        <v>41968</v>
      </c>
      <c r="F28086">
        <v>1</v>
      </c>
      <c r="G28086">
        <v>3612</v>
      </c>
      <c r="H28086" t="s">
        <v>500</v>
      </c>
      <c r="J28086" t="s">
        <v>14</v>
      </c>
      <c r="K28086">
        <v>47</v>
      </c>
      <c r="L28086" t="s">
        <v>15</v>
      </c>
    </row>
    <row r="28087" spans="1:12">
      <c r="A28087" t="e">
        <f ca="1">E00251615344521</f>
        <v>#NAME?</v>
      </c>
      <c r="B28087">
        <v>94</v>
      </c>
      <c r="C28087" t="s">
        <v>74</v>
      </c>
      <c r="D28087" s="1">
        <v>42194</v>
      </c>
      <c r="F28087">
        <v>1</v>
      </c>
      <c r="G28087">
        <v>8798</v>
      </c>
      <c r="H28087" t="s">
        <v>314</v>
      </c>
      <c r="J28087" t="s">
        <v>14</v>
      </c>
      <c r="K28087">
        <v>59</v>
      </c>
      <c r="L28087" t="s">
        <v>15</v>
      </c>
    </row>
    <row r="28088" spans="1:12">
      <c r="A28088" t="e">
        <f ca="1">E00251531920921</f>
        <v>#NAME?</v>
      </c>
      <c r="B28088">
        <v>1786</v>
      </c>
      <c r="C28088" t="s">
        <v>37</v>
      </c>
      <c r="D28088" s="1">
        <v>41853</v>
      </c>
      <c r="F28088">
        <v>1</v>
      </c>
      <c r="G28088">
        <v>5990</v>
      </c>
      <c r="H28088" t="s">
        <v>60</v>
      </c>
      <c r="J28088" t="s">
        <v>14</v>
      </c>
      <c r="K28088">
        <v>47</v>
      </c>
      <c r="L28088" t="s">
        <v>15</v>
      </c>
    </row>
    <row r="28089" spans="1:12">
      <c r="A28089" t="e">
        <f ca="1">E00251532612121</f>
        <v>#NAME?</v>
      </c>
      <c r="B28089">
        <v>6156</v>
      </c>
      <c r="C28089" t="s">
        <v>352</v>
      </c>
      <c r="D28089" s="1">
        <v>41933</v>
      </c>
      <c r="F28089">
        <v>2</v>
      </c>
      <c r="G28089">
        <v>4019</v>
      </c>
      <c r="H28089" t="s">
        <v>26</v>
      </c>
      <c r="J28089" t="s">
        <v>14</v>
      </c>
      <c r="K28089">
        <v>47</v>
      </c>
      <c r="L28089" t="s">
        <v>15</v>
      </c>
    </row>
    <row r="28090" spans="1:12">
      <c r="A28090" t="e">
        <f ca="1">E00251532612121</f>
        <v>#NAME?</v>
      </c>
      <c r="B28090">
        <v>6156</v>
      </c>
      <c r="C28090" t="s">
        <v>352</v>
      </c>
      <c r="D28090" s="1">
        <v>41968</v>
      </c>
      <c r="F28090">
        <v>2</v>
      </c>
      <c r="G28090">
        <v>4019</v>
      </c>
      <c r="H28090" t="s">
        <v>26</v>
      </c>
      <c r="J28090" t="s">
        <v>14</v>
      </c>
      <c r="K28090">
        <v>47</v>
      </c>
      <c r="L28090" t="s">
        <v>15</v>
      </c>
    </row>
    <row r="28091" spans="1:12">
      <c r="A28091" t="e">
        <f ca="1">E00251532612121</f>
        <v>#NAME?</v>
      </c>
      <c r="B28091">
        <v>6156</v>
      </c>
      <c r="C28091" t="s">
        <v>352</v>
      </c>
      <c r="D28091" s="1">
        <v>42492</v>
      </c>
      <c r="F28091">
        <v>2</v>
      </c>
      <c r="G28091">
        <v>4019</v>
      </c>
      <c r="H28091" t="s">
        <v>26</v>
      </c>
      <c r="J28091" t="s">
        <v>14</v>
      </c>
      <c r="K28091">
        <v>49</v>
      </c>
      <c r="L28091" t="s">
        <v>15</v>
      </c>
    </row>
    <row r="28092" spans="1:12">
      <c r="A28092" t="e">
        <f ca="1">E00251615344521</f>
        <v>#NAME?</v>
      </c>
      <c r="B28092">
        <v>94</v>
      </c>
      <c r="C28092" t="s">
        <v>74</v>
      </c>
      <c r="D28092" s="1">
        <v>41415</v>
      </c>
      <c r="F28092">
        <v>3</v>
      </c>
      <c r="G28092">
        <v>7291</v>
      </c>
      <c r="H28092" t="s">
        <v>163</v>
      </c>
      <c r="J28092" t="s">
        <v>14</v>
      </c>
      <c r="K28092">
        <v>57</v>
      </c>
      <c r="L28092" t="s">
        <v>15</v>
      </c>
    </row>
    <row r="28093" spans="1:12">
      <c r="A28093" t="e">
        <f ca="1">E00251615344521</f>
        <v>#NAME?</v>
      </c>
      <c r="B28093">
        <v>94</v>
      </c>
      <c r="C28093" t="s">
        <v>74</v>
      </c>
      <c r="D28093" s="1">
        <v>41683</v>
      </c>
      <c r="F28093">
        <v>1</v>
      </c>
      <c r="G28093">
        <v>7291</v>
      </c>
      <c r="H28093" t="s">
        <v>163</v>
      </c>
      <c r="J28093" t="s">
        <v>14</v>
      </c>
      <c r="K28093">
        <v>58</v>
      </c>
      <c r="L28093" t="s">
        <v>15</v>
      </c>
    </row>
    <row r="28094" spans="1:12">
      <c r="A28094" t="e">
        <f ca="1">E00251615344521</f>
        <v>#NAME?</v>
      </c>
      <c r="B28094">
        <v>94</v>
      </c>
      <c r="C28094" t="s">
        <v>74</v>
      </c>
      <c r="D28094" s="1">
        <v>42383</v>
      </c>
      <c r="F28094">
        <v>1</v>
      </c>
      <c r="G28094">
        <v>78701</v>
      </c>
      <c r="H28094" t="s">
        <v>355</v>
      </c>
      <c r="J28094" t="s">
        <v>14</v>
      </c>
      <c r="K28094">
        <v>60</v>
      </c>
      <c r="L28094" t="s">
        <v>22</v>
      </c>
    </row>
    <row r="28095" spans="1:12">
      <c r="A28095" t="e">
        <f ca="1">E00251430292421</f>
        <v>#NAME?</v>
      </c>
      <c r="B28095">
        <v>1933</v>
      </c>
      <c r="C28095" t="s">
        <v>151</v>
      </c>
      <c r="D28095" s="1">
        <v>42403</v>
      </c>
      <c r="F28095">
        <v>1</v>
      </c>
      <c r="G28095">
        <v>5589</v>
      </c>
      <c r="H28095" t="s">
        <v>152</v>
      </c>
      <c r="J28095" t="s">
        <v>14</v>
      </c>
      <c r="K28095">
        <v>57</v>
      </c>
      <c r="L28095" t="s">
        <v>15</v>
      </c>
    </row>
    <row r="28096" spans="1:12">
      <c r="A28096" t="e">
        <f ca="1">E00251430292421</f>
        <v>#NAME?</v>
      </c>
      <c r="B28096">
        <v>1933</v>
      </c>
      <c r="C28096" t="s">
        <v>151</v>
      </c>
      <c r="D28096" s="1">
        <v>42403</v>
      </c>
      <c r="F28096">
        <v>2</v>
      </c>
      <c r="G28096">
        <v>4019</v>
      </c>
      <c r="H28096" t="s">
        <v>26</v>
      </c>
      <c r="J28096" t="s">
        <v>14</v>
      </c>
      <c r="K28096">
        <v>57</v>
      </c>
      <c r="L28096" t="s">
        <v>15</v>
      </c>
    </row>
    <row r="28097" spans="1:12">
      <c r="A28097" t="e">
        <f ca="1">E00251430292421</f>
        <v>#NAME?</v>
      </c>
      <c r="B28097">
        <v>1933</v>
      </c>
      <c r="C28097" t="s">
        <v>151</v>
      </c>
      <c r="D28097" s="1">
        <v>43007</v>
      </c>
      <c r="F28097">
        <v>2</v>
      </c>
      <c r="G28097">
        <v>4019</v>
      </c>
      <c r="H28097" t="s">
        <v>26</v>
      </c>
      <c r="J28097" t="s">
        <v>14</v>
      </c>
      <c r="K28097">
        <v>58</v>
      </c>
      <c r="L28097" t="s">
        <v>15</v>
      </c>
    </row>
    <row r="28098" spans="1:12">
      <c r="A28098" t="e">
        <f ca="1">E00251531920921</f>
        <v>#NAME?</v>
      </c>
      <c r="B28098">
        <v>729</v>
      </c>
      <c r="C28098" t="s">
        <v>68</v>
      </c>
      <c r="D28098" s="1">
        <v>42954</v>
      </c>
      <c r="F28098">
        <v>1</v>
      </c>
      <c r="G28098">
        <v>37311</v>
      </c>
      <c r="H28098" t="s">
        <v>745</v>
      </c>
      <c r="I28098" t="s">
        <v>56</v>
      </c>
      <c r="J28098" t="s">
        <v>57</v>
      </c>
      <c r="K28098">
        <v>50</v>
      </c>
      <c r="L28098" t="s">
        <v>15</v>
      </c>
    </row>
    <row r="28099" spans="1:12">
      <c r="A28099" t="e">
        <f ca="1">E00251612899521</f>
        <v>#NAME?</v>
      </c>
      <c r="B28099">
        <v>50</v>
      </c>
      <c r="C28099" t="s">
        <v>512</v>
      </c>
      <c r="D28099" s="1">
        <v>40970</v>
      </c>
      <c r="F28099">
        <v>1</v>
      </c>
      <c r="G28099">
        <v>78079</v>
      </c>
      <c r="H28099" t="s">
        <v>49</v>
      </c>
      <c r="J28099" t="s">
        <v>14</v>
      </c>
      <c r="K28099">
        <v>48</v>
      </c>
      <c r="L28099" t="s">
        <v>22</v>
      </c>
    </row>
    <row r="28100" spans="1:12">
      <c r="A28100" t="e">
        <f ca="1">E00251612899521</f>
        <v>#NAME?</v>
      </c>
      <c r="B28100">
        <v>50</v>
      </c>
      <c r="C28100" t="s">
        <v>512</v>
      </c>
      <c r="D28100" s="1">
        <v>41593</v>
      </c>
      <c r="F28100">
        <v>1</v>
      </c>
      <c r="G28100">
        <v>30983</v>
      </c>
      <c r="H28100" t="s">
        <v>325</v>
      </c>
      <c r="J28100" t="s">
        <v>14</v>
      </c>
      <c r="K28100">
        <v>50</v>
      </c>
      <c r="L28100" t="s">
        <v>15</v>
      </c>
    </row>
    <row r="28101" spans="1:12">
      <c r="A28101" t="e">
        <f ca="1">E00251429922321</f>
        <v>#NAME?</v>
      </c>
      <c r="B28101">
        <v>466</v>
      </c>
      <c r="C28101" t="s">
        <v>396</v>
      </c>
      <c r="D28101" s="1">
        <v>42103</v>
      </c>
      <c r="F28101">
        <v>2</v>
      </c>
      <c r="G28101">
        <v>7242</v>
      </c>
      <c r="H28101" t="s">
        <v>93</v>
      </c>
      <c r="J28101" t="s">
        <v>14</v>
      </c>
      <c r="K28101">
        <v>59</v>
      </c>
      <c r="L28101" t="s">
        <v>15</v>
      </c>
    </row>
    <row r="28102" spans="1:12">
      <c r="A28102" t="e">
        <f ca="1">E00251531920921</f>
        <v>#NAME?</v>
      </c>
      <c r="B28102">
        <v>1786</v>
      </c>
      <c r="C28102" t="s">
        <v>37</v>
      </c>
      <c r="D28102" s="1">
        <v>42983</v>
      </c>
      <c r="F28102">
        <v>2</v>
      </c>
      <c r="G28102">
        <v>7840</v>
      </c>
      <c r="H28102" t="s">
        <v>55</v>
      </c>
      <c r="J28102" t="s">
        <v>14</v>
      </c>
      <c r="K28102">
        <v>50</v>
      </c>
      <c r="L28102" t="s">
        <v>22</v>
      </c>
    </row>
    <row r="28103" spans="1:12">
      <c r="A28103" t="e">
        <f ca="1">E00251612899521</f>
        <v>#NAME?</v>
      </c>
      <c r="B28103">
        <v>50</v>
      </c>
      <c r="C28103" t="s">
        <v>512</v>
      </c>
      <c r="D28103" s="1">
        <v>41990</v>
      </c>
      <c r="F28103">
        <v>1</v>
      </c>
      <c r="G28103">
        <v>4019</v>
      </c>
      <c r="H28103" t="s">
        <v>26</v>
      </c>
      <c r="J28103" t="s">
        <v>14</v>
      </c>
      <c r="K28103">
        <v>51</v>
      </c>
      <c r="L28103" t="s">
        <v>15</v>
      </c>
    </row>
    <row r="28104" spans="1:12">
      <c r="A28104" t="e">
        <f ca="1">E00251512501921</f>
        <v>#NAME?</v>
      </c>
      <c r="B28104">
        <v>47</v>
      </c>
      <c r="C28104" t="s">
        <v>494</v>
      </c>
      <c r="D28104" s="1">
        <v>41607</v>
      </c>
      <c r="F28104">
        <v>1</v>
      </c>
      <c r="G28104">
        <v>2859</v>
      </c>
      <c r="H28104" t="s">
        <v>362</v>
      </c>
      <c r="J28104" t="s">
        <v>14</v>
      </c>
      <c r="K28104">
        <v>41</v>
      </c>
      <c r="L28104" t="s">
        <v>15</v>
      </c>
    </row>
    <row r="28105" spans="1:12">
      <c r="A28105" t="e">
        <f ca="1">E00251532348621</f>
        <v>#NAME?</v>
      </c>
      <c r="B28105">
        <v>473</v>
      </c>
      <c r="C28105" t="s">
        <v>669</v>
      </c>
      <c r="D28105" s="1">
        <v>42766</v>
      </c>
      <c r="F28105">
        <v>1</v>
      </c>
      <c r="G28105">
        <v>3804</v>
      </c>
      <c r="H28105" t="s">
        <v>71</v>
      </c>
      <c r="J28105" t="s">
        <v>14</v>
      </c>
      <c r="K28105">
        <v>46</v>
      </c>
      <c r="L28105" t="s">
        <v>15</v>
      </c>
    </row>
    <row r="28106" spans="1:12">
      <c r="A28106" t="e">
        <f ca="1">E00251532254321</f>
        <v>#NAME?</v>
      </c>
      <c r="B28106">
        <v>485</v>
      </c>
      <c r="C28106" t="s">
        <v>241</v>
      </c>
      <c r="D28106" s="1">
        <v>42465</v>
      </c>
      <c r="F28106">
        <v>5</v>
      </c>
      <c r="G28106">
        <v>7820</v>
      </c>
      <c r="H28106" t="s">
        <v>233</v>
      </c>
      <c r="J28106" t="s">
        <v>14</v>
      </c>
      <c r="K28106">
        <v>51</v>
      </c>
      <c r="L28106" t="s">
        <v>22</v>
      </c>
    </row>
    <row r="28107" spans="1:12">
      <c r="A28107" t="e">
        <f ca="1">E00251429922321</f>
        <v>#NAME?</v>
      </c>
      <c r="B28107">
        <v>464</v>
      </c>
      <c r="C28107" t="s">
        <v>45</v>
      </c>
      <c r="D28107" s="1">
        <v>43088</v>
      </c>
      <c r="F28107">
        <v>2</v>
      </c>
      <c r="G28107">
        <v>4019</v>
      </c>
      <c r="H28107" t="s">
        <v>26</v>
      </c>
      <c r="J28107" t="s">
        <v>14</v>
      </c>
      <c r="K28107">
        <v>62</v>
      </c>
      <c r="L28107" t="s">
        <v>15</v>
      </c>
    </row>
    <row r="28108" spans="1:12">
      <c r="A28108" t="e">
        <f ca="1">E00251532254321</f>
        <v>#NAME?</v>
      </c>
      <c r="B28108">
        <v>485</v>
      </c>
      <c r="C28108" t="s">
        <v>241</v>
      </c>
      <c r="D28108" s="1">
        <v>42870</v>
      </c>
      <c r="F28108">
        <v>1</v>
      </c>
      <c r="G28108">
        <v>9953</v>
      </c>
      <c r="H28108" t="s">
        <v>661</v>
      </c>
      <c r="J28108" t="s">
        <v>14</v>
      </c>
      <c r="K28108">
        <v>53</v>
      </c>
      <c r="L28108" t="s">
        <v>15</v>
      </c>
    </row>
    <row r="28109" spans="1:12">
      <c r="A28109" t="e">
        <f ca="1">E00251532254321</f>
        <v>#NAME?</v>
      </c>
      <c r="B28109">
        <v>485</v>
      </c>
      <c r="C28109" t="s">
        <v>241</v>
      </c>
      <c r="D28109" s="1">
        <v>43004</v>
      </c>
      <c r="F28109">
        <v>4</v>
      </c>
      <c r="G28109">
        <v>2724</v>
      </c>
      <c r="H28109" t="s">
        <v>73</v>
      </c>
      <c r="J28109" t="s">
        <v>14</v>
      </c>
      <c r="K28109">
        <v>53</v>
      </c>
      <c r="L28109" t="s">
        <v>15</v>
      </c>
    </row>
    <row r="28110" spans="1:12">
      <c r="A28110" t="e">
        <f ca="1">E00251615344521</f>
        <v>#NAME?</v>
      </c>
      <c r="B28110">
        <v>94</v>
      </c>
      <c r="C28110" t="s">
        <v>74</v>
      </c>
      <c r="D28110" s="1">
        <v>41250</v>
      </c>
      <c r="F28110">
        <v>1</v>
      </c>
      <c r="G28110">
        <v>2729</v>
      </c>
      <c r="H28110" t="s">
        <v>115</v>
      </c>
      <c r="J28110" t="s">
        <v>14</v>
      </c>
      <c r="K28110">
        <v>57</v>
      </c>
      <c r="L28110" t="s">
        <v>15</v>
      </c>
    </row>
    <row r="28111" spans="1:12">
      <c r="A28111" t="e">
        <f ca="1">E00251615344521</f>
        <v>#NAME?</v>
      </c>
      <c r="B28111">
        <v>94</v>
      </c>
      <c r="C28111" t="s">
        <v>74</v>
      </c>
      <c r="D28111" s="1">
        <v>42810</v>
      </c>
      <c r="F28111">
        <v>2</v>
      </c>
      <c r="G28111">
        <v>71940</v>
      </c>
      <c r="H28111" t="s">
        <v>135</v>
      </c>
      <c r="J28111" t="s">
        <v>14</v>
      </c>
      <c r="K28111">
        <v>61</v>
      </c>
      <c r="L28111" t="s">
        <v>15</v>
      </c>
    </row>
    <row r="28112" spans="1:12">
      <c r="A28112" t="e">
        <f ca="1">E00251532254321</f>
        <v>#NAME?</v>
      </c>
      <c r="B28112">
        <v>485</v>
      </c>
      <c r="C28112" t="s">
        <v>241</v>
      </c>
      <c r="D28112" s="1">
        <v>43033</v>
      </c>
      <c r="F28112">
        <v>4</v>
      </c>
      <c r="G28112">
        <v>6101</v>
      </c>
      <c r="H28112" t="s">
        <v>423</v>
      </c>
      <c r="J28112" t="s">
        <v>14</v>
      </c>
      <c r="K28112">
        <v>53</v>
      </c>
      <c r="L28112" t="s">
        <v>15</v>
      </c>
    </row>
    <row r="28113" spans="1:12">
      <c r="A28113" t="e">
        <f ca="1">E00251531920921</f>
        <v>#NAME?</v>
      </c>
      <c r="B28113">
        <v>1786</v>
      </c>
      <c r="C28113" t="s">
        <v>37</v>
      </c>
      <c r="D28113" s="1">
        <v>42551</v>
      </c>
      <c r="F28113">
        <v>2</v>
      </c>
      <c r="G28113">
        <v>6989</v>
      </c>
      <c r="H28113" t="s">
        <v>544</v>
      </c>
      <c r="J28113" t="s">
        <v>14</v>
      </c>
      <c r="K28113">
        <v>49</v>
      </c>
      <c r="L28113" t="s">
        <v>15</v>
      </c>
    </row>
    <row r="28114" spans="1:12">
      <c r="A28114" t="e">
        <f ca="1">E00251531920921</f>
        <v>#NAME?</v>
      </c>
      <c r="B28114">
        <v>1786</v>
      </c>
      <c r="C28114" t="s">
        <v>37</v>
      </c>
      <c r="D28114" s="1">
        <v>43058</v>
      </c>
      <c r="F28114">
        <v>2</v>
      </c>
      <c r="G28114">
        <v>7999</v>
      </c>
      <c r="H28114" t="s">
        <v>80</v>
      </c>
      <c r="J28114" t="s">
        <v>14</v>
      </c>
      <c r="K28114">
        <v>50</v>
      </c>
      <c r="L28114" t="s">
        <v>15</v>
      </c>
    </row>
    <row r="28115" spans="1:12">
      <c r="A28115" t="e">
        <f ca="1">E00251531920921</f>
        <v>#NAME?</v>
      </c>
      <c r="B28115">
        <v>1786</v>
      </c>
      <c r="C28115" t="s">
        <v>37</v>
      </c>
      <c r="D28115" s="1">
        <v>41853</v>
      </c>
      <c r="F28115">
        <v>1</v>
      </c>
      <c r="G28115">
        <v>59781</v>
      </c>
      <c r="H28115" t="s">
        <v>1336</v>
      </c>
      <c r="J28115" t="s">
        <v>14</v>
      </c>
      <c r="K28115">
        <v>47</v>
      </c>
      <c r="L28115" t="s">
        <v>15</v>
      </c>
    </row>
    <row r="28116" spans="1:12">
      <c r="A28116" t="e">
        <f ca="1">E00251429922321</f>
        <v>#NAME?</v>
      </c>
      <c r="B28116">
        <v>464</v>
      </c>
      <c r="C28116" t="s">
        <v>45</v>
      </c>
      <c r="D28116" s="1">
        <v>42928</v>
      </c>
      <c r="F28116">
        <v>3</v>
      </c>
      <c r="G28116">
        <v>79029</v>
      </c>
      <c r="H28116" t="s">
        <v>21</v>
      </c>
      <c r="J28116" t="s">
        <v>14</v>
      </c>
      <c r="K28116">
        <v>62</v>
      </c>
      <c r="L28116" t="s">
        <v>22</v>
      </c>
    </row>
    <row r="28117" spans="1:12">
      <c r="A28117" t="e">
        <f ca="1">E00251429922321</f>
        <v>#NAME?</v>
      </c>
      <c r="B28117">
        <v>464</v>
      </c>
      <c r="C28117" t="s">
        <v>45</v>
      </c>
      <c r="D28117" s="1">
        <v>42928</v>
      </c>
      <c r="F28117">
        <v>4</v>
      </c>
      <c r="G28117">
        <v>4019</v>
      </c>
      <c r="H28117" t="s">
        <v>26</v>
      </c>
      <c r="J28117" t="s">
        <v>14</v>
      </c>
      <c r="K28117">
        <v>62</v>
      </c>
      <c r="L28117" t="s">
        <v>15</v>
      </c>
    </row>
    <row r="28118" spans="1:12">
      <c r="A28118" t="e">
        <f ca="1">E00251429922321</f>
        <v>#NAME?</v>
      </c>
      <c r="B28118">
        <v>464</v>
      </c>
      <c r="C28118" t="s">
        <v>45</v>
      </c>
      <c r="D28118" s="1">
        <v>42942</v>
      </c>
      <c r="F28118">
        <v>2</v>
      </c>
      <c r="G28118">
        <v>2729</v>
      </c>
      <c r="H28118" t="s">
        <v>115</v>
      </c>
      <c r="J28118" t="s">
        <v>14</v>
      </c>
      <c r="K28118">
        <v>62</v>
      </c>
      <c r="L28118" t="s">
        <v>15</v>
      </c>
    </row>
    <row r="28119" spans="1:12">
      <c r="A28119" t="e">
        <f ca="1">E00251429922321</f>
        <v>#NAME?</v>
      </c>
      <c r="B28119">
        <v>466</v>
      </c>
      <c r="C28119" t="s">
        <v>396</v>
      </c>
      <c r="D28119" s="1">
        <v>41926</v>
      </c>
      <c r="F28119">
        <v>1</v>
      </c>
      <c r="G28119">
        <v>2750</v>
      </c>
      <c r="H28119" t="s">
        <v>114</v>
      </c>
      <c r="J28119" t="s">
        <v>14</v>
      </c>
      <c r="K28119">
        <v>59</v>
      </c>
      <c r="L28119" t="s">
        <v>15</v>
      </c>
    </row>
    <row r="28120" spans="1:12">
      <c r="A28120" t="e">
        <f ca="1">E00251429922321</f>
        <v>#NAME?</v>
      </c>
      <c r="B28120">
        <v>466</v>
      </c>
      <c r="C28120" t="s">
        <v>396</v>
      </c>
      <c r="D28120" s="1">
        <v>42167</v>
      </c>
      <c r="F28120">
        <v>1</v>
      </c>
      <c r="G28120">
        <v>2729</v>
      </c>
      <c r="H28120" t="s">
        <v>115</v>
      </c>
      <c r="J28120" t="s">
        <v>14</v>
      </c>
      <c r="K28120">
        <v>60</v>
      </c>
      <c r="L28120" t="s">
        <v>15</v>
      </c>
    </row>
    <row r="28121" spans="1:12">
      <c r="A28121" t="e">
        <f ca="1">E00251529457121</f>
        <v>#NAME?</v>
      </c>
      <c r="B28121">
        <v>7085</v>
      </c>
      <c r="C28121" t="s">
        <v>224</v>
      </c>
      <c r="D28121" s="1">
        <v>41241</v>
      </c>
      <c r="F28121">
        <v>1</v>
      </c>
      <c r="G28121">
        <v>30000</v>
      </c>
      <c r="H28121" t="s">
        <v>144</v>
      </c>
      <c r="J28121" t="s">
        <v>14</v>
      </c>
      <c r="K28121">
        <v>42</v>
      </c>
      <c r="L28121" t="s">
        <v>15</v>
      </c>
    </row>
    <row r="28122" spans="1:12">
      <c r="A28122" t="e">
        <f ca="1">E00251429922321</f>
        <v>#NAME?</v>
      </c>
      <c r="B28122">
        <v>464</v>
      </c>
      <c r="C28122" t="s">
        <v>45</v>
      </c>
      <c r="D28122" s="1">
        <v>41726</v>
      </c>
      <c r="F28122">
        <v>1</v>
      </c>
      <c r="G28122">
        <v>5718</v>
      </c>
      <c r="H28122" t="s">
        <v>244</v>
      </c>
      <c r="J28122" t="s">
        <v>14</v>
      </c>
      <c r="K28122">
        <v>58</v>
      </c>
      <c r="L28122" t="s">
        <v>15</v>
      </c>
    </row>
    <row r="28123" spans="1:12">
      <c r="A28123" t="e">
        <f ca="1">E00251429922321</f>
        <v>#NAME?</v>
      </c>
      <c r="B28123">
        <v>464</v>
      </c>
      <c r="C28123" t="s">
        <v>45</v>
      </c>
      <c r="D28123" s="1">
        <v>42969</v>
      </c>
      <c r="F28123">
        <v>3</v>
      </c>
      <c r="G28123">
        <v>79029</v>
      </c>
      <c r="H28123" t="s">
        <v>21</v>
      </c>
      <c r="J28123" t="s">
        <v>14</v>
      </c>
      <c r="K28123">
        <v>62</v>
      </c>
      <c r="L28123" t="s">
        <v>22</v>
      </c>
    </row>
    <row r="28124" spans="1:12">
      <c r="A28124" t="e">
        <f ca="1">E00251429922321</f>
        <v>#NAME?</v>
      </c>
      <c r="B28124">
        <v>464</v>
      </c>
      <c r="C28124" t="s">
        <v>45</v>
      </c>
      <c r="D28124" s="1">
        <v>42990</v>
      </c>
      <c r="F28124">
        <v>4</v>
      </c>
      <c r="G28124">
        <v>4019</v>
      </c>
      <c r="H28124" t="s">
        <v>26</v>
      </c>
      <c r="J28124" t="s">
        <v>14</v>
      </c>
      <c r="K28124">
        <v>62</v>
      </c>
      <c r="L28124" t="s">
        <v>15</v>
      </c>
    </row>
    <row r="28125" spans="1:12">
      <c r="A28125" t="e">
        <f ca="1">E00251615344521</f>
        <v>#NAME?</v>
      </c>
      <c r="B28125">
        <v>94</v>
      </c>
      <c r="C28125" t="s">
        <v>74</v>
      </c>
      <c r="D28125" s="1">
        <v>41507</v>
      </c>
      <c r="F28125">
        <v>1</v>
      </c>
      <c r="G28125">
        <v>72291</v>
      </c>
      <c r="H28125" t="s">
        <v>675</v>
      </c>
      <c r="J28125" t="s">
        <v>14</v>
      </c>
      <c r="K28125">
        <v>57</v>
      </c>
      <c r="L28125" t="s">
        <v>15</v>
      </c>
    </row>
    <row r="28126" spans="1:12">
      <c r="A28126" t="e">
        <f ca="1">E00251531920921</f>
        <v>#NAME?</v>
      </c>
      <c r="B28126">
        <v>729</v>
      </c>
      <c r="C28126" t="s">
        <v>68</v>
      </c>
      <c r="D28126" s="1">
        <v>42084</v>
      </c>
      <c r="F28126">
        <v>1</v>
      </c>
      <c r="G28126">
        <v>5950</v>
      </c>
      <c r="H28126" t="s">
        <v>24</v>
      </c>
      <c r="I28126" t="s">
        <v>56</v>
      </c>
      <c r="J28126" t="s">
        <v>57</v>
      </c>
      <c r="K28126">
        <v>47</v>
      </c>
      <c r="L28126" t="s">
        <v>15</v>
      </c>
    </row>
    <row r="28127" spans="1:12">
      <c r="A28127" t="e">
        <f ca="1">E00251531920921</f>
        <v>#NAME?</v>
      </c>
      <c r="B28127">
        <v>1786</v>
      </c>
      <c r="C28127" t="s">
        <v>37</v>
      </c>
      <c r="D28127" s="1">
        <v>42089</v>
      </c>
      <c r="F28127">
        <v>1</v>
      </c>
      <c r="G28127">
        <v>5989</v>
      </c>
      <c r="H28127" t="s">
        <v>1051</v>
      </c>
      <c r="J28127" t="s">
        <v>14</v>
      </c>
      <c r="K28127">
        <v>47</v>
      </c>
      <c r="L28127" t="s">
        <v>15</v>
      </c>
    </row>
    <row r="28128" spans="1:12">
      <c r="A28128" t="e">
        <f ca="1">E00251531920921</f>
        <v>#NAME?</v>
      </c>
      <c r="B28128">
        <v>1786</v>
      </c>
      <c r="C28128" t="s">
        <v>37</v>
      </c>
      <c r="D28128" s="1">
        <v>42507</v>
      </c>
      <c r="F28128">
        <v>1</v>
      </c>
      <c r="G28128">
        <v>56409</v>
      </c>
      <c r="H28128" t="s">
        <v>1656</v>
      </c>
      <c r="J28128" t="s">
        <v>14</v>
      </c>
      <c r="K28128">
        <v>48</v>
      </c>
      <c r="L28128" t="s">
        <v>15</v>
      </c>
    </row>
    <row r="28129" spans="1:12">
      <c r="A28129" t="e">
        <f ca="1">E00251615344521</f>
        <v>#NAME?</v>
      </c>
      <c r="B28129">
        <v>94</v>
      </c>
      <c r="C28129" t="s">
        <v>74</v>
      </c>
      <c r="D28129" s="1">
        <v>41583</v>
      </c>
      <c r="F28129">
        <v>3</v>
      </c>
      <c r="G28129">
        <v>2729</v>
      </c>
      <c r="H28129" t="s">
        <v>115</v>
      </c>
      <c r="J28129" t="s">
        <v>14</v>
      </c>
      <c r="K28129">
        <v>58</v>
      </c>
      <c r="L28129" t="s">
        <v>15</v>
      </c>
    </row>
    <row r="28130" spans="1:12">
      <c r="A28130" t="e">
        <f ca="1">E00251713667221</f>
        <v>#NAME?</v>
      </c>
      <c r="B28130">
        <v>154</v>
      </c>
      <c r="C28130" t="s">
        <v>533</v>
      </c>
      <c r="D28130" s="1">
        <v>43012</v>
      </c>
      <c r="F28130">
        <v>1</v>
      </c>
      <c r="G28130">
        <v>6929</v>
      </c>
      <c r="H28130" t="s">
        <v>36</v>
      </c>
      <c r="J28130" t="s">
        <v>14</v>
      </c>
      <c r="K28130">
        <v>53</v>
      </c>
      <c r="L28130" t="s">
        <v>15</v>
      </c>
    </row>
    <row r="28131" spans="1:12">
      <c r="A28131" t="e">
        <f ca="1">E00251713667221</f>
        <v>#NAME?</v>
      </c>
      <c r="B28131">
        <v>5994</v>
      </c>
      <c r="C28131" t="s">
        <v>311</v>
      </c>
      <c r="D28131" s="1">
        <v>41875</v>
      </c>
      <c r="F28131">
        <v>1</v>
      </c>
      <c r="G28131">
        <v>5990</v>
      </c>
      <c r="H28131" t="s">
        <v>60</v>
      </c>
      <c r="I28131" t="s">
        <v>56</v>
      </c>
      <c r="J28131" t="s">
        <v>57</v>
      </c>
      <c r="K28131">
        <v>50</v>
      </c>
      <c r="L28131" t="s">
        <v>15</v>
      </c>
    </row>
    <row r="28132" spans="1:12">
      <c r="A28132" t="e">
        <f ca="1">E00251512352121</f>
        <v>#NAME?</v>
      </c>
      <c r="B28132">
        <v>39</v>
      </c>
      <c r="C28132" t="s">
        <v>385</v>
      </c>
      <c r="D28132" s="1">
        <v>42752</v>
      </c>
      <c r="E28132">
        <v>1</v>
      </c>
      <c r="F28132">
        <v>3</v>
      </c>
      <c r="G28132">
        <v>2720</v>
      </c>
      <c r="H28132" t="s">
        <v>65</v>
      </c>
      <c r="J28132" t="s">
        <v>34</v>
      </c>
      <c r="K28132">
        <v>55</v>
      </c>
      <c r="L28132" t="s">
        <v>15</v>
      </c>
    </row>
    <row r="28133" spans="1:12">
      <c r="A28133" t="e">
        <f ca="1">E00251713667221</f>
        <v>#NAME?</v>
      </c>
      <c r="B28133">
        <v>154</v>
      </c>
      <c r="C28133" t="s">
        <v>533</v>
      </c>
      <c r="D28133" s="1">
        <v>41659</v>
      </c>
      <c r="F28133">
        <v>2</v>
      </c>
      <c r="G28133">
        <v>7242</v>
      </c>
      <c r="H28133" t="s">
        <v>93</v>
      </c>
      <c r="J28133" t="s">
        <v>14</v>
      </c>
      <c r="K28133">
        <v>49</v>
      </c>
      <c r="L28133" t="s">
        <v>15</v>
      </c>
    </row>
    <row r="28134" spans="1:12">
      <c r="A28134" t="e">
        <f ca="1">E00251713667221</f>
        <v>#NAME?</v>
      </c>
      <c r="B28134">
        <v>154</v>
      </c>
      <c r="C28134" t="s">
        <v>533</v>
      </c>
      <c r="D28134" s="1">
        <v>41815</v>
      </c>
      <c r="F28134">
        <v>2</v>
      </c>
      <c r="G28134">
        <v>27800</v>
      </c>
      <c r="H28134" t="s">
        <v>145</v>
      </c>
      <c r="J28134" t="s">
        <v>14</v>
      </c>
      <c r="K28134">
        <v>50</v>
      </c>
      <c r="L28134" t="s">
        <v>15</v>
      </c>
    </row>
    <row r="28135" spans="1:12">
      <c r="A28135" t="e">
        <f ca="1">E00251713667221</f>
        <v>#NAME?</v>
      </c>
      <c r="B28135">
        <v>154</v>
      </c>
      <c r="C28135" t="s">
        <v>533</v>
      </c>
      <c r="D28135" s="1">
        <v>42305</v>
      </c>
      <c r="F28135">
        <v>3</v>
      </c>
      <c r="G28135">
        <v>2169</v>
      </c>
      <c r="H28135" t="s">
        <v>40</v>
      </c>
      <c r="J28135" t="s">
        <v>14</v>
      </c>
      <c r="K28135">
        <v>51</v>
      </c>
      <c r="L28135" t="s">
        <v>15</v>
      </c>
    </row>
    <row r="28136" spans="1:12">
      <c r="A28136" t="e">
        <f ca="1">E00251430292421</f>
        <v>#NAME?</v>
      </c>
      <c r="B28136">
        <v>1933</v>
      </c>
      <c r="C28136" t="s">
        <v>151</v>
      </c>
      <c r="D28136" s="1">
        <v>41297</v>
      </c>
      <c r="F28136">
        <v>1</v>
      </c>
      <c r="G28136">
        <v>7243</v>
      </c>
      <c r="H28136" t="s">
        <v>42</v>
      </c>
      <c r="J28136" t="s">
        <v>14</v>
      </c>
      <c r="K28136">
        <v>54</v>
      </c>
      <c r="L28136" t="s">
        <v>15</v>
      </c>
    </row>
    <row r="28137" spans="1:12">
      <c r="A28137" t="e">
        <f ca="1">E00251713667221</f>
        <v>#NAME?</v>
      </c>
      <c r="B28137">
        <v>5994</v>
      </c>
      <c r="C28137" t="s">
        <v>311</v>
      </c>
      <c r="D28137" s="1">
        <v>42553</v>
      </c>
      <c r="F28137">
        <v>1</v>
      </c>
      <c r="G28137">
        <v>7241</v>
      </c>
      <c r="H28137" t="s">
        <v>252</v>
      </c>
      <c r="I28137" t="s">
        <v>56</v>
      </c>
      <c r="J28137" t="s">
        <v>57</v>
      </c>
      <c r="K28137">
        <v>52</v>
      </c>
      <c r="L28137" t="s">
        <v>15</v>
      </c>
    </row>
    <row r="28138" spans="1:12">
      <c r="A28138" t="e">
        <f ca="1">E00251528672121</f>
        <v>#NAME?</v>
      </c>
      <c r="B28138">
        <v>292</v>
      </c>
      <c r="C28138" t="s">
        <v>467</v>
      </c>
      <c r="D28138" s="1">
        <v>41666</v>
      </c>
      <c r="F28138">
        <v>1</v>
      </c>
      <c r="G28138">
        <v>2800</v>
      </c>
      <c r="H28138" t="s">
        <v>717</v>
      </c>
      <c r="J28138" t="s">
        <v>14</v>
      </c>
      <c r="K28138">
        <v>47</v>
      </c>
      <c r="L28138" t="s">
        <v>15</v>
      </c>
    </row>
    <row r="28139" spans="1:12">
      <c r="A28139" t="e">
        <f ca="1">E00251713667221</f>
        <v>#NAME?</v>
      </c>
      <c r="B28139">
        <v>154</v>
      </c>
      <c r="C28139" t="s">
        <v>533</v>
      </c>
      <c r="D28139" s="1">
        <v>42849</v>
      </c>
      <c r="F28139">
        <v>1</v>
      </c>
      <c r="G28139">
        <v>5990</v>
      </c>
      <c r="H28139" t="s">
        <v>60</v>
      </c>
      <c r="J28139" t="s">
        <v>14</v>
      </c>
      <c r="K28139">
        <v>53</v>
      </c>
      <c r="L28139" t="s">
        <v>15</v>
      </c>
    </row>
    <row r="28140" spans="1:12">
      <c r="A28140" t="e">
        <f ca="1">E00251713667221</f>
        <v>#NAME?</v>
      </c>
      <c r="B28140">
        <v>154</v>
      </c>
      <c r="C28140" t="s">
        <v>533</v>
      </c>
      <c r="D28140" s="1">
        <v>42797</v>
      </c>
      <c r="F28140">
        <v>1</v>
      </c>
      <c r="G28140">
        <v>81221</v>
      </c>
      <c r="H28140" t="s">
        <v>523</v>
      </c>
      <c r="J28140" t="s">
        <v>14</v>
      </c>
      <c r="K28140">
        <v>53</v>
      </c>
      <c r="L28140" t="s">
        <v>15</v>
      </c>
    </row>
    <row r="28141" spans="1:12">
      <c r="A28141" t="e">
        <f ca="1">E00251615153321</f>
        <v>#NAME?</v>
      </c>
      <c r="B28141">
        <v>50</v>
      </c>
      <c r="C28141" t="s">
        <v>512</v>
      </c>
      <c r="D28141" s="1">
        <v>42271</v>
      </c>
      <c r="F28141">
        <v>1</v>
      </c>
      <c r="G28141">
        <v>93</v>
      </c>
      <c r="H28141" t="s">
        <v>29</v>
      </c>
      <c r="J28141" t="s">
        <v>14</v>
      </c>
      <c r="K28141">
        <v>47</v>
      </c>
      <c r="L28141" t="s">
        <v>15</v>
      </c>
    </row>
    <row r="28142" spans="1:12">
      <c r="A28142" t="e">
        <f ca="1">E00251532812721</f>
        <v>#NAME?</v>
      </c>
      <c r="B28142">
        <v>7505</v>
      </c>
      <c r="C28142" t="s">
        <v>209</v>
      </c>
      <c r="D28142" s="1">
        <v>42466</v>
      </c>
      <c r="F28142">
        <v>2</v>
      </c>
      <c r="G28142">
        <v>496</v>
      </c>
      <c r="H28142" t="s">
        <v>190</v>
      </c>
      <c r="J28142" t="s">
        <v>14</v>
      </c>
      <c r="K28142">
        <v>61</v>
      </c>
      <c r="L28142" t="s">
        <v>15</v>
      </c>
    </row>
    <row r="28143" spans="1:12">
      <c r="A28143" t="e">
        <f ca="1">E00251532812721</f>
        <v>#NAME?</v>
      </c>
      <c r="B28143">
        <v>7505</v>
      </c>
      <c r="C28143" t="s">
        <v>209</v>
      </c>
      <c r="D28143" s="1">
        <v>42852</v>
      </c>
      <c r="F28143">
        <v>3</v>
      </c>
      <c r="G28143">
        <v>2449</v>
      </c>
      <c r="H28143" t="s">
        <v>53</v>
      </c>
      <c r="J28143" t="s">
        <v>14</v>
      </c>
      <c r="K28143">
        <v>62</v>
      </c>
      <c r="L28143" t="s">
        <v>15</v>
      </c>
    </row>
    <row r="28144" spans="1:12">
      <c r="A28144" t="e">
        <f ca="1">E00251528868321</f>
        <v>#NAME?</v>
      </c>
      <c r="B28144">
        <v>276</v>
      </c>
      <c r="C28144" t="s">
        <v>122</v>
      </c>
      <c r="D28144" s="1">
        <v>42829</v>
      </c>
      <c r="F28144">
        <v>5</v>
      </c>
      <c r="G28144">
        <v>30748</v>
      </c>
      <c r="H28144" t="s">
        <v>50</v>
      </c>
      <c r="J28144" t="s">
        <v>14</v>
      </c>
      <c r="K28144">
        <v>59</v>
      </c>
      <c r="L28144" t="s">
        <v>15</v>
      </c>
    </row>
    <row r="28145" spans="1:12">
      <c r="A28145" t="e">
        <f ca="1">E00251528868321</f>
        <v>#NAME?</v>
      </c>
      <c r="B28145">
        <v>276</v>
      </c>
      <c r="C28145" t="s">
        <v>122</v>
      </c>
      <c r="D28145" s="1">
        <v>42965</v>
      </c>
      <c r="F28145">
        <v>4</v>
      </c>
      <c r="G28145">
        <v>3051</v>
      </c>
      <c r="H28145" t="s">
        <v>13</v>
      </c>
      <c r="J28145" t="s">
        <v>14</v>
      </c>
      <c r="K28145">
        <v>60</v>
      </c>
      <c r="L28145" t="s">
        <v>15</v>
      </c>
    </row>
    <row r="28146" spans="1:12">
      <c r="A28146" t="e">
        <f ca="1">E00251532812721</f>
        <v>#NAME?</v>
      </c>
      <c r="B28146">
        <v>7505</v>
      </c>
      <c r="C28146" t="s">
        <v>209</v>
      </c>
      <c r="D28146" s="1">
        <v>43081</v>
      </c>
      <c r="F28146">
        <v>1</v>
      </c>
      <c r="G28146">
        <v>496</v>
      </c>
      <c r="H28146" t="s">
        <v>190</v>
      </c>
      <c r="J28146" t="s">
        <v>14</v>
      </c>
      <c r="K28146">
        <v>62</v>
      </c>
      <c r="L28146" t="s">
        <v>15</v>
      </c>
    </row>
    <row r="28147" spans="1:12">
      <c r="A28147" t="e">
        <f ca="1">E00251532254321</f>
        <v>#NAME?</v>
      </c>
      <c r="B28147">
        <v>481</v>
      </c>
      <c r="C28147" t="s">
        <v>402</v>
      </c>
      <c r="D28147" s="1">
        <v>42670</v>
      </c>
      <c r="F28147">
        <v>4</v>
      </c>
      <c r="G28147">
        <v>6262</v>
      </c>
      <c r="H28147" t="s">
        <v>590</v>
      </c>
      <c r="J28147" t="s">
        <v>14</v>
      </c>
      <c r="K28147">
        <v>52</v>
      </c>
      <c r="L28147" t="s">
        <v>15</v>
      </c>
    </row>
    <row r="28148" spans="1:12">
      <c r="A28148" t="e">
        <f ca="1">E00251532254321</f>
        <v>#NAME?</v>
      </c>
      <c r="B28148">
        <v>485</v>
      </c>
      <c r="C28148" t="s">
        <v>241</v>
      </c>
      <c r="D28148" s="1">
        <v>42164</v>
      </c>
      <c r="F28148">
        <v>1</v>
      </c>
      <c r="G28148">
        <v>4619</v>
      </c>
      <c r="H28148" t="s">
        <v>613</v>
      </c>
      <c r="J28148" t="s">
        <v>14</v>
      </c>
      <c r="K28148">
        <v>51</v>
      </c>
      <c r="L28148" t="s">
        <v>15</v>
      </c>
    </row>
    <row r="28149" spans="1:12">
      <c r="A28149" t="e">
        <f ca="1">E00251532254321</f>
        <v>#NAME?</v>
      </c>
      <c r="B28149">
        <v>485</v>
      </c>
      <c r="C28149" t="s">
        <v>241</v>
      </c>
      <c r="D28149" s="1">
        <v>42164</v>
      </c>
      <c r="F28149">
        <v>6</v>
      </c>
      <c r="G28149">
        <v>3051</v>
      </c>
      <c r="H28149" t="s">
        <v>13</v>
      </c>
      <c r="J28149" t="s">
        <v>14</v>
      </c>
      <c r="K28149">
        <v>51</v>
      </c>
      <c r="L28149" t="s">
        <v>15</v>
      </c>
    </row>
    <row r="28150" spans="1:12">
      <c r="A28150" t="e">
        <f ca="1">E00251532254321</f>
        <v>#NAME?</v>
      </c>
      <c r="B28150">
        <v>485</v>
      </c>
      <c r="C28150" t="s">
        <v>241</v>
      </c>
      <c r="D28150" s="1">
        <v>42551</v>
      </c>
      <c r="F28150">
        <v>4</v>
      </c>
      <c r="G28150">
        <v>6262</v>
      </c>
      <c r="H28150" t="s">
        <v>590</v>
      </c>
      <c r="J28150" t="s">
        <v>14</v>
      </c>
      <c r="K28150">
        <v>52</v>
      </c>
      <c r="L28150" t="s">
        <v>15</v>
      </c>
    </row>
    <row r="28151" spans="1:12">
      <c r="A28151" t="e">
        <f ca="1">E00251532254321</f>
        <v>#NAME?</v>
      </c>
      <c r="B28151">
        <v>485</v>
      </c>
      <c r="C28151" t="s">
        <v>241</v>
      </c>
      <c r="D28151" s="1">
        <v>42105</v>
      </c>
      <c r="F28151">
        <v>2</v>
      </c>
      <c r="G28151">
        <v>2724</v>
      </c>
      <c r="H28151" t="s">
        <v>73</v>
      </c>
      <c r="J28151" t="s">
        <v>14</v>
      </c>
      <c r="K28151">
        <v>50</v>
      </c>
      <c r="L28151" t="s">
        <v>15</v>
      </c>
    </row>
    <row r="28152" spans="1:12">
      <c r="A28152" t="e">
        <f ca="1">E00251517759721</f>
        <v>#NAME?</v>
      </c>
      <c r="B28152">
        <v>105</v>
      </c>
      <c r="C28152" t="s">
        <v>682</v>
      </c>
      <c r="D28152" s="1">
        <v>41407</v>
      </c>
      <c r="F28152">
        <v>1</v>
      </c>
      <c r="G28152">
        <v>30000</v>
      </c>
      <c r="H28152" t="s">
        <v>144</v>
      </c>
      <c r="J28152" t="s">
        <v>14</v>
      </c>
      <c r="K28152">
        <v>56</v>
      </c>
      <c r="L28152" t="s">
        <v>15</v>
      </c>
    </row>
    <row r="28153" spans="1:12">
      <c r="A28153" t="e">
        <f ca="1">E00251532812721</f>
        <v>#NAME?</v>
      </c>
      <c r="B28153">
        <v>502</v>
      </c>
      <c r="C28153" t="s">
        <v>172</v>
      </c>
      <c r="D28153" s="1">
        <v>41050</v>
      </c>
      <c r="F28153">
        <v>1</v>
      </c>
      <c r="G28153">
        <v>3051</v>
      </c>
      <c r="H28153" t="s">
        <v>13</v>
      </c>
      <c r="J28153" t="s">
        <v>14</v>
      </c>
      <c r="K28153">
        <v>57</v>
      </c>
      <c r="L28153" t="s">
        <v>15</v>
      </c>
    </row>
    <row r="28154" spans="1:12">
      <c r="A28154" t="e">
        <f ca="1">E00251532812721</f>
        <v>#NAME?</v>
      </c>
      <c r="B28154">
        <v>7505</v>
      </c>
      <c r="C28154" t="s">
        <v>209</v>
      </c>
      <c r="D28154" s="1">
        <v>42166</v>
      </c>
      <c r="F28154">
        <v>1</v>
      </c>
      <c r="G28154">
        <v>496</v>
      </c>
      <c r="H28154" t="s">
        <v>190</v>
      </c>
      <c r="J28154" t="s">
        <v>14</v>
      </c>
      <c r="K28154">
        <v>60</v>
      </c>
      <c r="L28154" t="s">
        <v>15</v>
      </c>
    </row>
    <row r="28155" spans="1:12">
      <c r="A28155" t="e">
        <f ca="1">E00251532812721</f>
        <v>#NAME?</v>
      </c>
      <c r="B28155">
        <v>7505</v>
      </c>
      <c r="C28155" t="s">
        <v>209</v>
      </c>
      <c r="D28155" s="1">
        <v>42816</v>
      </c>
      <c r="F28155">
        <v>1</v>
      </c>
      <c r="G28155">
        <v>7804</v>
      </c>
      <c r="H28155" t="s">
        <v>43</v>
      </c>
      <c r="J28155" t="s">
        <v>14</v>
      </c>
      <c r="K28155">
        <v>62</v>
      </c>
      <c r="L28155" t="s">
        <v>22</v>
      </c>
    </row>
    <row r="28156" spans="1:12">
      <c r="A28156" t="e">
        <f ca="1">E00251532254321</f>
        <v>#NAME?</v>
      </c>
      <c r="B28156">
        <v>485</v>
      </c>
      <c r="C28156" t="s">
        <v>241</v>
      </c>
      <c r="D28156" s="1">
        <v>42595</v>
      </c>
      <c r="F28156">
        <v>5</v>
      </c>
      <c r="G28156">
        <v>6253</v>
      </c>
      <c r="H28156" t="s">
        <v>292</v>
      </c>
      <c r="J28156" t="s">
        <v>14</v>
      </c>
      <c r="K28156">
        <v>52</v>
      </c>
      <c r="L28156" t="s">
        <v>15</v>
      </c>
    </row>
    <row r="28157" spans="1:12">
      <c r="A28157" t="e">
        <f ca="1">E00251532254321</f>
        <v>#NAME?</v>
      </c>
      <c r="B28157">
        <v>485</v>
      </c>
      <c r="C28157" t="s">
        <v>241</v>
      </c>
      <c r="D28157" s="1">
        <v>42789</v>
      </c>
      <c r="F28157">
        <v>6</v>
      </c>
      <c r="G28157">
        <v>25000</v>
      </c>
      <c r="H28157" t="s">
        <v>178</v>
      </c>
      <c r="J28157" t="s">
        <v>14</v>
      </c>
      <c r="K28157">
        <v>52</v>
      </c>
      <c r="L28157" t="s">
        <v>15</v>
      </c>
    </row>
    <row r="28158" spans="1:12">
      <c r="A28158" t="e">
        <f ca="1">E00251532254321</f>
        <v>#NAME?</v>
      </c>
      <c r="B28158">
        <v>485</v>
      </c>
      <c r="C28158" t="s">
        <v>241</v>
      </c>
      <c r="D28158" s="1">
        <v>42864</v>
      </c>
      <c r="F28158">
        <v>4</v>
      </c>
      <c r="G28158">
        <v>2724</v>
      </c>
      <c r="H28158" t="s">
        <v>73</v>
      </c>
      <c r="J28158" t="s">
        <v>14</v>
      </c>
      <c r="K28158">
        <v>52</v>
      </c>
      <c r="L28158" t="s">
        <v>15</v>
      </c>
    </row>
    <row r="28159" spans="1:12">
      <c r="A28159" t="e">
        <f ca="1">E00251532254321</f>
        <v>#NAME?</v>
      </c>
      <c r="B28159">
        <v>485</v>
      </c>
      <c r="C28159" t="s">
        <v>241</v>
      </c>
      <c r="D28159" s="1">
        <v>42870</v>
      </c>
      <c r="F28159">
        <v>3</v>
      </c>
      <c r="G28159">
        <v>2724</v>
      </c>
      <c r="H28159" t="s">
        <v>73</v>
      </c>
      <c r="J28159" t="s">
        <v>14</v>
      </c>
      <c r="K28159">
        <v>53</v>
      </c>
      <c r="L28159" t="s">
        <v>15</v>
      </c>
    </row>
    <row r="28160" spans="1:12">
      <c r="A28160" t="e">
        <f ca="1">E00251532254321</f>
        <v>#NAME?</v>
      </c>
      <c r="B28160">
        <v>485</v>
      </c>
      <c r="C28160" t="s">
        <v>241</v>
      </c>
      <c r="D28160" s="1">
        <v>42963</v>
      </c>
      <c r="F28160">
        <v>2</v>
      </c>
      <c r="G28160">
        <v>25000</v>
      </c>
      <c r="H28160" t="s">
        <v>178</v>
      </c>
      <c r="J28160" t="s">
        <v>14</v>
      </c>
      <c r="K28160">
        <v>53</v>
      </c>
      <c r="L28160" t="s">
        <v>15</v>
      </c>
    </row>
    <row r="28161" spans="1:12">
      <c r="A28161" t="e">
        <f ca="1">E00251428403021</f>
        <v>#NAME?</v>
      </c>
      <c r="B28161">
        <v>66</v>
      </c>
      <c r="C28161" t="s">
        <v>134</v>
      </c>
      <c r="D28161" s="1">
        <v>41900</v>
      </c>
      <c r="F28161">
        <v>2</v>
      </c>
      <c r="G28161">
        <v>1274</v>
      </c>
      <c r="H28161" t="s">
        <v>1657</v>
      </c>
      <c r="J28161" t="s">
        <v>14</v>
      </c>
      <c r="K28161">
        <v>43</v>
      </c>
      <c r="L28161" t="s">
        <v>15</v>
      </c>
    </row>
    <row r="28162" spans="1:12">
      <c r="A28162" t="e">
        <f ca="1">E00251532812721</f>
        <v>#NAME?</v>
      </c>
      <c r="B28162">
        <v>502</v>
      </c>
      <c r="C28162" t="s">
        <v>172</v>
      </c>
      <c r="D28162" s="1">
        <v>41254</v>
      </c>
      <c r="F28162">
        <v>1</v>
      </c>
      <c r="G28162">
        <v>460</v>
      </c>
      <c r="H28162" t="s">
        <v>16</v>
      </c>
      <c r="J28162" t="s">
        <v>14</v>
      </c>
      <c r="K28162">
        <v>57</v>
      </c>
      <c r="L28162" t="s">
        <v>15</v>
      </c>
    </row>
    <row r="28163" spans="1:12">
      <c r="A28163" t="e">
        <f ca="1">E00251532254321</f>
        <v>#NAME?</v>
      </c>
      <c r="B28163">
        <v>485</v>
      </c>
      <c r="C28163" t="s">
        <v>241</v>
      </c>
      <c r="D28163" s="1">
        <v>42745</v>
      </c>
      <c r="F28163">
        <v>6</v>
      </c>
      <c r="G28163">
        <v>6253</v>
      </c>
      <c r="H28163" t="s">
        <v>292</v>
      </c>
      <c r="J28163" t="s">
        <v>14</v>
      </c>
      <c r="K28163">
        <v>52</v>
      </c>
      <c r="L28163" t="s">
        <v>15</v>
      </c>
    </row>
    <row r="28164" spans="1:12">
      <c r="A28164" t="e">
        <f ca="1">E00251532254321</f>
        <v>#NAME?</v>
      </c>
      <c r="B28164">
        <v>485</v>
      </c>
      <c r="C28164" t="s">
        <v>241</v>
      </c>
      <c r="D28164" s="1">
        <v>42947</v>
      </c>
      <c r="F28164">
        <v>2</v>
      </c>
      <c r="G28164">
        <v>25000</v>
      </c>
      <c r="H28164" t="s">
        <v>178</v>
      </c>
      <c r="J28164" t="s">
        <v>14</v>
      </c>
      <c r="K28164">
        <v>53</v>
      </c>
      <c r="L28164" t="s">
        <v>15</v>
      </c>
    </row>
    <row r="28165" spans="1:12">
      <c r="A28165" t="e">
        <f ca="1">E00251532254321</f>
        <v>#NAME?</v>
      </c>
      <c r="B28165">
        <v>485</v>
      </c>
      <c r="C28165" t="s">
        <v>241</v>
      </c>
      <c r="D28165" s="1">
        <v>43012</v>
      </c>
      <c r="F28165">
        <v>3</v>
      </c>
      <c r="G28165">
        <v>2724</v>
      </c>
      <c r="H28165" t="s">
        <v>73</v>
      </c>
      <c r="J28165" t="s">
        <v>14</v>
      </c>
      <c r="K28165">
        <v>53</v>
      </c>
      <c r="L28165" t="s">
        <v>15</v>
      </c>
    </row>
    <row r="28166" spans="1:12">
      <c r="A28166" t="e">
        <f ca="1">E00251532254321</f>
        <v>#NAME?</v>
      </c>
      <c r="B28166">
        <v>485</v>
      </c>
      <c r="C28166" t="s">
        <v>241</v>
      </c>
      <c r="D28166" s="1">
        <v>43017</v>
      </c>
      <c r="F28166">
        <v>2</v>
      </c>
      <c r="G28166">
        <v>25000</v>
      </c>
      <c r="H28166" t="s">
        <v>178</v>
      </c>
      <c r="J28166" t="s">
        <v>14</v>
      </c>
      <c r="K28166">
        <v>53</v>
      </c>
      <c r="L28166" t="s">
        <v>15</v>
      </c>
    </row>
    <row r="28167" spans="1:12">
      <c r="A28167" t="e">
        <f ca="1">E00251532812721</f>
        <v>#NAME?</v>
      </c>
      <c r="B28167">
        <v>7505</v>
      </c>
      <c r="C28167" t="s">
        <v>209</v>
      </c>
      <c r="D28167" s="1">
        <v>41912</v>
      </c>
      <c r="F28167">
        <v>2</v>
      </c>
      <c r="G28167">
        <v>60090</v>
      </c>
      <c r="H28167" t="s">
        <v>181</v>
      </c>
      <c r="J28167" t="s">
        <v>14</v>
      </c>
      <c r="K28167">
        <v>59</v>
      </c>
      <c r="L28167" t="s">
        <v>15</v>
      </c>
    </row>
    <row r="28168" spans="1:12">
      <c r="A28168" t="e">
        <f t="shared" ref="A28168:A28173" ca="1" si="257">E00251532254321</f>
        <v>#NAME?</v>
      </c>
      <c r="B28168">
        <v>485</v>
      </c>
      <c r="C28168" t="s">
        <v>241</v>
      </c>
      <c r="D28168" s="1">
        <v>43017</v>
      </c>
      <c r="F28168">
        <v>6</v>
      </c>
      <c r="G28168">
        <v>6253</v>
      </c>
      <c r="H28168" t="s">
        <v>292</v>
      </c>
      <c r="J28168" t="s">
        <v>14</v>
      </c>
      <c r="K28168">
        <v>53</v>
      </c>
      <c r="L28168" t="s">
        <v>15</v>
      </c>
    </row>
    <row r="28169" spans="1:12">
      <c r="A28169" t="e">
        <f t="shared" ca="1" si="257"/>
        <v>#NAME?</v>
      </c>
      <c r="B28169">
        <v>481</v>
      </c>
      <c r="C28169" t="s">
        <v>402</v>
      </c>
      <c r="D28169" s="1">
        <v>41443</v>
      </c>
      <c r="F28169">
        <v>2</v>
      </c>
      <c r="G28169">
        <v>99520</v>
      </c>
      <c r="H28169" t="s">
        <v>1086</v>
      </c>
      <c r="J28169" t="s">
        <v>14</v>
      </c>
      <c r="K28169">
        <v>49</v>
      </c>
      <c r="L28169" t="s">
        <v>15</v>
      </c>
    </row>
    <row r="28170" spans="1:12">
      <c r="A28170" t="e">
        <f t="shared" ca="1" si="257"/>
        <v>#NAME?</v>
      </c>
      <c r="B28170">
        <v>481</v>
      </c>
      <c r="C28170" t="s">
        <v>402</v>
      </c>
      <c r="D28170" s="1">
        <v>41443</v>
      </c>
      <c r="F28170">
        <v>6</v>
      </c>
      <c r="G28170">
        <v>6929</v>
      </c>
      <c r="H28170" t="s">
        <v>36</v>
      </c>
      <c r="J28170" t="s">
        <v>14</v>
      </c>
      <c r="K28170">
        <v>49</v>
      </c>
      <c r="L28170" t="s">
        <v>15</v>
      </c>
    </row>
    <row r="28171" spans="1:12">
      <c r="A28171" t="e">
        <f t="shared" ca="1" si="257"/>
        <v>#NAME?</v>
      </c>
      <c r="B28171">
        <v>485</v>
      </c>
      <c r="C28171" t="s">
        <v>241</v>
      </c>
      <c r="D28171" s="1">
        <v>41599</v>
      </c>
      <c r="F28171">
        <v>1</v>
      </c>
      <c r="G28171">
        <v>46619</v>
      </c>
      <c r="H28171" t="s">
        <v>182</v>
      </c>
      <c r="J28171" t="s">
        <v>14</v>
      </c>
      <c r="K28171">
        <v>49</v>
      </c>
      <c r="L28171" t="s">
        <v>15</v>
      </c>
    </row>
    <row r="28172" spans="1:12">
      <c r="A28172" t="e">
        <f t="shared" ca="1" si="257"/>
        <v>#NAME?</v>
      </c>
      <c r="B28172">
        <v>481</v>
      </c>
      <c r="C28172" t="s">
        <v>402</v>
      </c>
      <c r="D28172" s="1">
        <v>42999</v>
      </c>
      <c r="F28172">
        <v>5</v>
      </c>
      <c r="G28172">
        <v>6262</v>
      </c>
      <c r="H28172" t="s">
        <v>590</v>
      </c>
      <c r="J28172" t="s">
        <v>14</v>
      </c>
      <c r="K28172">
        <v>53</v>
      </c>
      <c r="L28172" t="s">
        <v>15</v>
      </c>
    </row>
    <row r="28173" spans="1:12">
      <c r="A28173" t="e">
        <f t="shared" ca="1" si="257"/>
        <v>#NAME?</v>
      </c>
      <c r="B28173">
        <v>485</v>
      </c>
      <c r="C28173" t="s">
        <v>241</v>
      </c>
      <c r="D28173" s="1">
        <v>41159</v>
      </c>
      <c r="F28173">
        <v>3</v>
      </c>
      <c r="G28173">
        <v>30000</v>
      </c>
      <c r="H28173" t="s">
        <v>144</v>
      </c>
      <c r="J28173" t="s">
        <v>14</v>
      </c>
      <c r="K28173">
        <v>48</v>
      </c>
      <c r="L28173" t="s">
        <v>15</v>
      </c>
    </row>
    <row r="28174" spans="1:12">
      <c r="A28174" t="e">
        <f ca="1">E00251429326321</f>
        <v>#NAME?</v>
      </c>
      <c r="B28174">
        <v>291</v>
      </c>
      <c r="C28174" t="s">
        <v>160</v>
      </c>
      <c r="D28174" s="1">
        <v>42871</v>
      </c>
      <c r="F28174">
        <v>1</v>
      </c>
      <c r="G28174">
        <v>7243</v>
      </c>
      <c r="H28174" t="s">
        <v>42</v>
      </c>
      <c r="J28174" t="s">
        <v>14</v>
      </c>
      <c r="K28174">
        <v>50</v>
      </c>
      <c r="L28174" t="s">
        <v>15</v>
      </c>
    </row>
    <row r="28175" spans="1:12">
      <c r="A28175" t="e">
        <f t="shared" ref="A28175:A28189" ca="1" si="258">E00251432151321</f>
        <v>#NAME?</v>
      </c>
      <c r="B28175">
        <v>494</v>
      </c>
      <c r="C28175" t="s">
        <v>63</v>
      </c>
      <c r="D28175" s="1">
        <v>41968</v>
      </c>
      <c r="F28175">
        <v>4</v>
      </c>
      <c r="G28175">
        <v>2809</v>
      </c>
      <c r="H28175" t="s">
        <v>90</v>
      </c>
      <c r="J28175" t="s">
        <v>14</v>
      </c>
      <c r="K28175">
        <v>47</v>
      </c>
      <c r="L28175" t="s">
        <v>15</v>
      </c>
    </row>
    <row r="28176" spans="1:12">
      <c r="A28176" t="e">
        <f t="shared" ca="1" si="258"/>
        <v>#NAME?</v>
      </c>
      <c r="B28176">
        <v>494</v>
      </c>
      <c r="C28176" t="s">
        <v>63</v>
      </c>
      <c r="D28176" s="1">
        <v>42115</v>
      </c>
      <c r="F28176">
        <v>2</v>
      </c>
      <c r="G28176">
        <v>2729</v>
      </c>
      <c r="H28176" t="s">
        <v>115</v>
      </c>
      <c r="J28176" t="s">
        <v>14</v>
      </c>
      <c r="K28176">
        <v>47</v>
      </c>
      <c r="L28176" t="s">
        <v>15</v>
      </c>
    </row>
    <row r="28177" spans="1:12">
      <c r="A28177" t="e">
        <f t="shared" ca="1" si="258"/>
        <v>#NAME?</v>
      </c>
      <c r="B28177">
        <v>494</v>
      </c>
      <c r="C28177" t="s">
        <v>63</v>
      </c>
      <c r="D28177" s="1">
        <v>42157</v>
      </c>
      <c r="F28177">
        <v>1</v>
      </c>
      <c r="G28177">
        <v>2811</v>
      </c>
      <c r="H28177" t="s">
        <v>603</v>
      </c>
      <c r="J28177" t="s">
        <v>14</v>
      </c>
      <c r="K28177">
        <v>47</v>
      </c>
      <c r="L28177" t="s">
        <v>15</v>
      </c>
    </row>
    <row r="28178" spans="1:12">
      <c r="A28178" t="e">
        <f t="shared" ca="1" si="258"/>
        <v>#NAME?</v>
      </c>
      <c r="B28178">
        <v>7111</v>
      </c>
      <c r="C28178" t="s">
        <v>496</v>
      </c>
      <c r="D28178" s="1">
        <v>42452</v>
      </c>
      <c r="F28178">
        <v>2</v>
      </c>
      <c r="G28178">
        <v>4019</v>
      </c>
      <c r="H28178" t="s">
        <v>26</v>
      </c>
      <c r="I28178" t="s">
        <v>148</v>
      </c>
      <c r="J28178" t="s">
        <v>57</v>
      </c>
      <c r="K28178">
        <v>48</v>
      </c>
      <c r="L28178" t="s">
        <v>15</v>
      </c>
    </row>
    <row r="28179" spans="1:12">
      <c r="A28179" t="e">
        <f t="shared" ca="1" si="258"/>
        <v>#NAME?</v>
      </c>
      <c r="B28179">
        <v>494</v>
      </c>
      <c r="C28179" t="s">
        <v>63</v>
      </c>
      <c r="D28179" s="1">
        <v>41212</v>
      </c>
      <c r="F28179">
        <v>1</v>
      </c>
      <c r="G28179">
        <v>2809</v>
      </c>
      <c r="H28179" t="s">
        <v>90</v>
      </c>
      <c r="J28179" t="s">
        <v>14</v>
      </c>
      <c r="K28179">
        <v>45</v>
      </c>
      <c r="L28179" t="s">
        <v>15</v>
      </c>
    </row>
    <row r="28180" spans="1:12">
      <c r="A28180" t="e">
        <f t="shared" ca="1" si="258"/>
        <v>#NAME?</v>
      </c>
      <c r="B28180">
        <v>494</v>
      </c>
      <c r="C28180" t="s">
        <v>63</v>
      </c>
      <c r="D28180" s="1">
        <v>41313</v>
      </c>
      <c r="F28180">
        <v>1</v>
      </c>
      <c r="G28180">
        <v>2809</v>
      </c>
      <c r="H28180" t="s">
        <v>90</v>
      </c>
      <c r="J28180" t="s">
        <v>14</v>
      </c>
      <c r="K28180">
        <v>45</v>
      </c>
      <c r="L28180" t="s">
        <v>15</v>
      </c>
    </row>
    <row r="28181" spans="1:12">
      <c r="A28181" t="e">
        <f t="shared" ca="1" si="258"/>
        <v>#NAME?</v>
      </c>
      <c r="B28181">
        <v>494</v>
      </c>
      <c r="C28181" t="s">
        <v>63</v>
      </c>
      <c r="D28181" s="1">
        <v>41457</v>
      </c>
      <c r="F28181">
        <v>1</v>
      </c>
      <c r="G28181">
        <v>2811</v>
      </c>
      <c r="H28181" t="s">
        <v>603</v>
      </c>
      <c r="J28181" t="s">
        <v>14</v>
      </c>
      <c r="K28181">
        <v>45</v>
      </c>
      <c r="L28181" t="s">
        <v>15</v>
      </c>
    </row>
    <row r="28182" spans="1:12">
      <c r="A28182" t="e">
        <f t="shared" ca="1" si="258"/>
        <v>#NAME?</v>
      </c>
      <c r="B28182">
        <v>494</v>
      </c>
      <c r="C28182" t="s">
        <v>63</v>
      </c>
      <c r="D28182" s="1">
        <v>42031</v>
      </c>
      <c r="F28182">
        <v>3</v>
      </c>
      <c r="G28182">
        <v>2809</v>
      </c>
      <c r="H28182" t="s">
        <v>90</v>
      </c>
      <c r="J28182" t="s">
        <v>14</v>
      </c>
      <c r="K28182">
        <v>47</v>
      </c>
      <c r="L28182" t="s">
        <v>15</v>
      </c>
    </row>
    <row r="28183" spans="1:12">
      <c r="A28183" t="e">
        <f t="shared" ca="1" si="258"/>
        <v>#NAME?</v>
      </c>
      <c r="B28183">
        <v>494</v>
      </c>
      <c r="C28183" t="s">
        <v>63</v>
      </c>
      <c r="D28183" s="1">
        <v>42115</v>
      </c>
      <c r="F28183">
        <v>1</v>
      </c>
      <c r="G28183">
        <v>2809</v>
      </c>
      <c r="H28183" t="s">
        <v>90</v>
      </c>
      <c r="J28183" t="s">
        <v>14</v>
      </c>
      <c r="K28183">
        <v>47</v>
      </c>
      <c r="L28183" t="s">
        <v>15</v>
      </c>
    </row>
    <row r="28184" spans="1:12">
      <c r="A28184" t="e">
        <f t="shared" ca="1" si="258"/>
        <v>#NAME?</v>
      </c>
      <c r="B28184">
        <v>494</v>
      </c>
      <c r="C28184" t="s">
        <v>63</v>
      </c>
      <c r="D28184" s="1">
        <v>42297</v>
      </c>
      <c r="F28184">
        <v>1</v>
      </c>
      <c r="G28184">
        <v>7262</v>
      </c>
      <c r="H28184" t="s">
        <v>198</v>
      </c>
      <c r="J28184" t="s">
        <v>14</v>
      </c>
      <c r="K28184">
        <v>48</v>
      </c>
      <c r="L28184" t="s">
        <v>15</v>
      </c>
    </row>
    <row r="28185" spans="1:12">
      <c r="A28185" t="e">
        <f t="shared" ca="1" si="258"/>
        <v>#NAME?</v>
      </c>
      <c r="B28185">
        <v>494</v>
      </c>
      <c r="C28185" t="s">
        <v>63</v>
      </c>
      <c r="D28185" s="1">
        <v>42776</v>
      </c>
      <c r="F28185">
        <v>1</v>
      </c>
      <c r="G28185">
        <v>2811</v>
      </c>
      <c r="H28185" t="s">
        <v>603</v>
      </c>
      <c r="J28185" t="s">
        <v>14</v>
      </c>
      <c r="K28185">
        <v>49</v>
      </c>
      <c r="L28185" t="s">
        <v>15</v>
      </c>
    </row>
    <row r="28186" spans="1:12">
      <c r="A28186" t="e">
        <f t="shared" ca="1" si="258"/>
        <v>#NAME?</v>
      </c>
      <c r="B28186">
        <v>494</v>
      </c>
      <c r="C28186" t="s">
        <v>63</v>
      </c>
      <c r="D28186" s="1">
        <v>42746</v>
      </c>
      <c r="F28186">
        <v>4</v>
      </c>
      <c r="G28186">
        <v>2809</v>
      </c>
      <c r="H28186" t="s">
        <v>90</v>
      </c>
      <c r="J28186" t="s">
        <v>14</v>
      </c>
      <c r="K28186">
        <v>49</v>
      </c>
      <c r="L28186" t="s">
        <v>15</v>
      </c>
    </row>
    <row r="28187" spans="1:12">
      <c r="A28187" t="e">
        <f t="shared" ca="1" si="258"/>
        <v>#NAME?</v>
      </c>
      <c r="B28187">
        <v>494</v>
      </c>
      <c r="C28187" t="s">
        <v>63</v>
      </c>
      <c r="D28187" s="1">
        <v>42832</v>
      </c>
      <c r="F28187">
        <v>3</v>
      </c>
      <c r="G28187">
        <v>4019</v>
      </c>
      <c r="H28187" t="s">
        <v>26</v>
      </c>
      <c r="J28187" t="s">
        <v>14</v>
      </c>
      <c r="K28187">
        <v>49</v>
      </c>
      <c r="L28187" t="s">
        <v>15</v>
      </c>
    </row>
    <row r="28188" spans="1:12">
      <c r="A28188" t="e">
        <f t="shared" ca="1" si="258"/>
        <v>#NAME?</v>
      </c>
      <c r="B28188">
        <v>494</v>
      </c>
      <c r="C28188" t="s">
        <v>63</v>
      </c>
      <c r="D28188" s="1">
        <v>42888</v>
      </c>
      <c r="F28188">
        <v>2</v>
      </c>
      <c r="G28188">
        <v>4019</v>
      </c>
      <c r="H28188" t="s">
        <v>26</v>
      </c>
      <c r="J28188" t="s">
        <v>14</v>
      </c>
      <c r="K28188">
        <v>49</v>
      </c>
      <c r="L28188" t="s">
        <v>15</v>
      </c>
    </row>
    <row r="28189" spans="1:12">
      <c r="A28189" t="e">
        <f t="shared" ca="1" si="258"/>
        <v>#NAME?</v>
      </c>
      <c r="B28189">
        <v>494</v>
      </c>
      <c r="C28189" t="s">
        <v>63</v>
      </c>
      <c r="D28189" s="1">
        <v>42746</v>
      </c>
      <c r="F28189">
        <v>6</v>
      </c>
      <c r="G28189">
        <v>78079</v>
      </c>
      <c r="H28189" t="s">
        <v>49</v>
      </c>
      <c r="J28189" t="s">
        <v>14</v>
      </c>
      <c r="K28189">
        <v>49</v>
      </c>
      <c r="L28189" t="s">
        <v>22</v>
      </c>
    </row>
    <row r="28190" spans="1:12">
      <c r="A28190" t="e">
        <f ca="1">E00251517759721</f>
        <v>#NAME?</v>
      </c>
      <c r="B28190">
        <v>105</v>
      </c>
      <c r="C28190" t="s">
        <v>682</v>
      </c>
      <c r="D28190" s="1">
        <v>41543</v>
      </c>
      <c r="F28190">
        <v>1</v>
      </c>
      <c r="G28190">
        <v>37621</v>
      </c>
      <c r="H28190" t="s">
        <v>683</v>
      </c>
      <c r="J28190" t="s">
        <v>14</v>
      </c>
      <c r="K28190">
        <v>57</v>
      </c>
      <c r="L28190" t="s">
        <v>15</v>
      </c>
    </row>
    <row r="28191" spans="1:12">
      <c r="A28191" t="e">
        <f ca="1">E00251715551121</f>
        <v>#NAME?</v>
      </c>
      <c r="B28191">
        <v>62</v>
      </c>
      <c r="C28191" t="s">
        <v>20</v>
      </c>
      <c r="D28191" s="1">
        <v>42634</v>
      </c>
      <c r="F28191">
        <v>1</v>
      </c>
      <c r="G28191">
        <v>7904</v>
      </c>
      <c r="H28191" t="s">
        <v>75</v>
      </c>
      <c r="J28191" t="s">
        <v>14</v>
      </c>
      <c r="K28191">
        <v>46</v>
      </c>
      <c r="L28191" t="s">
        <v>22</v>
      </c>
    </row>
    <row r="28192" spans="1:12">
      <c r="A28192" t="e">
        <f ca="1">E00251715551121</f>
        <v>#NAME?</v>
      </c>
      <c r="B28192">
        <v>62</v>
      </c>
      <c r="C28192" t="s">
        <v>20</v>
      </c>
      <c r="D28192" s="1">
        <v>42810</v>
      </c>
      <c r="F28192">
        <v>1</v>
      </c>
      <c r="G28192">
        <v>5589</v>
      </c>
      <c r="H28192" t="s">
        <v>152</v>
      </c>
      <c r="J28192" t="s">
        <v>14</v>
      </c>
      <c r="K28192">
        <v>47</v>
      </c>
      <c r="L28192" t="s">
        <v>15</v>
      </c>
    </row>
    <row r="28193" spans="1:12">
      <c r="A28193" t="e">
        <f ca="1">E00251532254321</f>
        <v>#NAME?</v>
      </c>
      <c r="B28193">
        <v>485</v>
      </c>
      <c r="C28193" t="s">
        <v>241</v>
      </c>
      <c r="D28193" s="1">
        <v>41745</v>
      </c>
      <c r="F28193">
        <v>1</v>
      </c>
      <c r="G28193">
        <v>30000</v>
      </c>
      <c r="H28193" t="s">
        <v>144</v>
      </c>
      <c r="J28193" t="s">
        <v>14</v>
      </c>
      <c r="K28193">
        <v>49</v>
      </c>
      <c r="L28193" t="s">
        <v>15</v>
      </c>
    </row>
    <row r="28194" spans="1:12">
      <c r="A28194" t="e">
        <f ca="1">E00251532254321</f>
        <v>#NAME?</v>
      </c>
      <c r="B28194">
        <v>485</v>
      </c>
      <c r="C28194" t="s">
        <v>241</v>
      </c>
      <c r="D28194" s="1">
        <v>42628</v>
      </c>
      <c r="F28194">
        <v>4</v>
      </c>
      <c r="G28194">
        <v>2724</v>
      </c>
      <c r="H28194" t="s">
        <v>73</v>
      </c>
      <c r="J28194" t="s">
        <v>14</v>
      </c>
      <c r="K28194">
        <v>52</v>
      </c>
      <c r="L28194" t="s">
        <v>15</v>
      </c>
    </row>
    <row r="28195" spans="1:12">
      <c r="A28195" t="e">
        <f ca="1">E00251517759721</f>
        <v>#NAME?</v>
      </c>
      <c r="B28195">
        <v>105</v>
      </c>
      <c r="C28195" t="s">
        <v>682</v>
      </c>
      <c r="D28195" s="1">
        <v>42873</v>
      </c>
      <c r="F28195">
        <v>5</v>
      </c>
      <c r="G28195">
        <v>3051</v>
      </c>
      <c r="H28195" t="s">
        <v>13</v>
      </c>
      <c r="J28195" t="s">
        <v>14</v>
      </c>
      <c r="K28195">
        <v>60</v>
      </c>
      <c r="L28195" t="s">
        <v>15</v>
      </c>
    </row>
    <row r="28196" spans="1:12">
      <c r="A28196" t="e">
        <f ca="1">E00251429326321</f>
        <v>#NAME?</v>
      </c>
      <c r="B28196">
        <v>291</v>
      </c>
      <c r="C28196" t="s">
        <v>160</v>
      </c>
      <c r="D28196" s="1">
        <v>42164</v>
      </c>
      <c r="F28196">
        <v>1</v>
      </c>
      <c r="G28196">
        <v>49390</v>
      </c>
      <c r="H28196" t="s">
        <v>59</v>
      </c>
      <c r="J28196" t="s">
        <v>14</v>
      </c>
      <c r="K28196">
        <v>48</v>
      </c>
      <c r="L28196" t="s">
        <v>15</v>
      </c>
    </row>
    <row r="28197" spans="1:12">
      <c r="A28197" t="e">
        <f ca="1">E00251429326321</f>
        <v>#NAME?</v>
      </c>
      <c r="B28197">
        <v>291</v>
      </c>
      <c r="C28197" t="s">
        <v>160</v>
      </c>
      <c r="D28197" s="1">
        <v>42584</v>
      </c>
      <c r="F28197">
        <v>2</v>
      </c>
      <c r="G28197">
        <v>49390</v>
      </c>
      <c r="H28197" t="s">
        <v>59</v>
      </c>
      <c r="J28197" t="s">
        <v>14</v>
      </c>
      <c r="K28197">
        <v>49</v>
      </c>
      <c r="L28197" t="s">
        <v>15</v>
      </c>
    </row>
    <row r="28198" spans="1:12">
      <c r="A28198" t="e">
        <f ca="1">E00251432151321</f>
        <v>#NAME?</v>
      </c>
      <c r="B28198">
        <v>494</v>
      </c>
      <c r="C28198" t="s">
        <v>63</v>
      </c>
      <c r="D28198" s="1">
        <v>42923</v>
      </c>
      <c r="F28198">
        <v>2</v>
      </c>
      <c r="G28198">
        <v>477</v>
      </c>
      <c r="H28198" t="s">
        <v>615</v>
      </c>
      <c r="J28198" t="s">
        <v>14</v>
      </c>
      <c r="K28198">
        <v>49</v>
      </c>
      <c r="L28198" t="s">
        <v>15</v>
      </c>
    </row>
    <row r="28199" spans="1:12">
      <c r="A28199" t="e">
        <f ca="1">E00251532254321</f>
        <v>#NAME?</v>
      </c>
      <c r="B28199">
        <v>485</v>
      </c>
      <c r="C28199" t="s">
        <v>241</v>
      </c>
      <c r="D28199" s="1">
        <v>42745</v>
      </c>
      <c r="F28199">
        <v>1</v>
      </c>
      <c r="G28199">
        <v>7242</v>
      </c>
      <c r="H28199" t="s">
        <v>93</v>
      </c>
      <c r="J28199" t="s">
        <v>14</v>
      </c>
      <c r="K28199">
        <v>52</v>
      </c>
      <c r="L28199" t="s">
        <v>15</v>
      </c>
    </row>
    <row r="28200" spans="1:12">
      <c r="A28200" t="e">
        <f ca="1">E00251532254321</f>
        <v>#NAME?</v>
      </c>
      <c r="B28200">
        <v>485</v>
      </c>
      <c r="C28200" t="s">
        <v>241</v>
      </c>
      <c r="D28200" s="1">
        <v>42864</v>
      </c>
      <c r="F28200">
        <v>3</v>
      </c>
      <c r="G28200">
        <v>25000</v>
      </c>
      <c r="H28200" t="s">
        <v>178</v>
      </c>
      <c r="J28200" t="s">
        <v>14</v>
      </c>
      <c r="K28200">
        <v>52</v>
      </c>
      <c r="L28200" t="s">
        <v>15</v>
      </c>
    </row>
    <row r="28201" spans="1:12">
      <c r="A28201" t="e">
        <f ca="1">E00251532254321</f>
        <v>#NAME?</v>
      </c>
      <c r="B28201">
        <v>485</v>
      </c>
      <c r="C28201" t="s">
        <v>241</v>
      </c>
      <c r="D28201" s="1">
        <v>42944</v>
      </c>
      <c r="F28201">
        <v>4</v>
      </c>
      <c r="G28201">
        <v>2724</v>
      </c>
      <c r="H28201" t="s">
        <v>73</v>
      </c>
      <c r="J28201" t="s">
        <v>14</v>
      </c>
      <c r="K28201">
        <v>53</v>
      </c>
      <c r="L28201" t="s">
        <v>15</v>
      </c>
    </row>
    <row r="28202" spans="1:12">
      <c r="A28202" t="e">
        <f ca="1">E00251511139621</f>
        <v>#NAME?</v>
      </c>
      <c r="B28202">
        <v>28</v>
      </c>
      <c r="C28202" t="s">
        <v>153</v>
      </c>
      <c r="D28202" s="1">
        <v>42248</v>
      </c>
      <c r="F28202">
        <v>2</v>
      </c>
      <c r="G28202">
        <v>4019</v>
      </c>
      <c r="H28202" t="s">
        <v>26</v>
      </c>
      <c r="J28202" t="s">
        <v>14</v>
      </c>
      <c r="K28202">
        <v>55</v>
      </c>
      <c r="L28202" t="s">
        <v>15</v>
      </c>
    </row>
    <row r="28203" spans="1:12">
      <c r="A28203" t="e">
        <f ca="1">E00251511139621</f>
        <v>#NAME?</v>
      </c>
      <c r="B28203">
        <v>28</v>
      </c>
      <c r="C28203" t="s">
        <v>153</v>
      </c>
      <c r="D28203" s="1">
        <v>43026</v>
      </c>
      <c r="F28203">
        <v>2</v>
      </c>
      <c r="G28203">
        <v>4019</v>
      </c>
      <c r="H28203" t="s">
        <v>26</v>
      </c>
      <c r="J28203" t="s">
        <v>14</v>
      </c>
      <c r="K28203">
        <v>57</v>
      </c>
      <c r="L28203" t="s">
        <v>15</v>
      </c>
    </row>
    <row r="28204" spans="1:12">
      <c r="A28204" t="e">
        <f ca="1">E00251432151321</f>
        <v>#NAME?</v>
      </c>
      <c r="B28204">
        <v>494</v>
      </c>
      <c r="C28204" t="s">
        <v>63</v>
      </c>
      <c r="D28204" s="1">
        <v>41786</v>
      </c>
      <c r="F28204">
        <v>3</v>
      </c>
      <c r="G28204">
        <v>2809</v>
      </c>
      <c r="H28204" t="s">
        <v>90</v>
      </c>
      <c r="J28204" t="s">
        <v>14</v>
      </c>
      <c r="K28204">
        <v>46</v>
      </c>
      <c r="L28204" t="s">
        <v>15</v>
      </c>
    </row>
    <row r="28205" spans="1:12">
      <c r="A28205" t="e">
        <f ca="1">E00251432151321</f>
        <v>#NAME?</v>
      </c>
      <c r="B28205">
        <v>494</v>
      </c>
      <c r="C28205" t="s">
        <v>63</v>
      </c>
      <c r="D28205" s="1">
        <v>41968</v>
      </c>
      <c r="F28205">
        <v>1</v>
      </c>
      <c r="G28205">
        <v>2811</v>
      </c>
      <c r="H28205" t="s">
        <v>603</v>
      </c>
      <c r="J28205" t="s">
        <v>14</v>
      </c>
      <c r="K28205">
        <v>47</v>
      </c>
      <c r="L28205" t="s">
        <v>15</v>
      </c>
    </row>
    <row r="28206" spans="1:12">
      <c r="A28206" t="e">
        <f ca="1">E00251432151321</f>
        <v>#NAME?</v>
      </c>
      <c r="B28206">
        <v>494</v>
      </c>
      <c r="C28206" t="s">
        <v>63</v>
      </c>
      <c r="D28206" s="1">
        <v>41992</v>
      </c>
      <c r="F28206">
        <v>2</v>
      </c>
      <c r="G28206">
        <v>2811</v>
      </c>
      <c r="H28206" t="s">
        <v>603</v>
      </c>
      <c r="J28206" t="s">
        <v>14</v>
      </c>
      <c r="K28206">
        <v>47</v>
      </c>
      <c r="L28206" t="s">
        <v>15</v>
      </c>
    </row>
    <row r="28207" spans="1:12">
      <c r="A28207" t="e">
        <f ca="1">E00251432151321</f>
        <v>#NAME?</v>
      </c>
      <c r="B28207">
        <v>494</v>
      </c>
      <c r="C28207" t="s">
        <v>63</v>
      </c>
      <c r="D28207" s="1">
        <v>42059</v>
      </c>
      <c r="F28207">
        <v>3</v>
      </c>
      <c r="G28207">
        <v>4019</v>
      </c>
      <c r="H28207" t="s">
        <v>26</v>
      </c>
      <c r="J28207" t="s">
        <v>14</v>
      </c>
      <c r="K28207">
        <v>47</v>
      </c>
      <c r="L28207" t="s">
        <v>15</v>
      </c>
    </row>
    <row r="28208" spans="1:12">
      <c r="A28208" t="e">
        <f ca="1">E00251716548221</f>
        <v>#NAME?</v>
      </c>
      <c r="B28208">
        <v>449</v>
      </c>
      <c r="C28208" t="s">
        <v>124</v>
      </c>
      <c r="D28208" s="1">
        <v>42923</v>
      </c>
      <c r="F28208">
        <v>2</v>
      </c>
      <c r="G28208">
        <v>4019</v>
      </c>
      <c r="H28208" t="s">
        <v>26</v>
      </c>
      <c r="J28208" t="s">
        <v>14</v>
      </c>
      <c r="K28208">
        <v>51</v>
      </c>
      <c r="L28208" t="s">
        <v>15</v>
      </c>
    </row>
    <row r="28209" spans="1:12">
      <c r="A28209" t="e">
        <f ca="1">E00251716548221</f>
        <v>#NAME?</v>
      </c>
      <c r="B28209">
        <v>449</v>
      </c>
      <c r="C28209" t="s">
        <v>124</v>
      </c>
      <c r="D28209" s="1">
        <v>43056</v>
      </c>
      <c r="F28209">
        <v>2</v>
      </c>
      <c r="G28209">
        <v>27800</v>
      </c>
      <c r="H28209" t="s">
        <v>145</v>
      </c>
      <c r="J28209" t="s">
        <v>14</v>
      </c>
      <c r="K28209">
        <v>52</v>
      </c>
      <c r="L28209" t="s">
        <v>15</v>
      </c>
    </row>
    <row r="28210" spans="1:12">
      <c r="A28210" t="e">
        <f ca="1">E00251716548221</f>
        <v>#NAME?</v>
      </c>
      <c r="B28210">
        <v>449</v>
      </c>
      <c r="C28210" t="s">
        <v>124</v>
      </c>
      <c r="D28210" s="1">
        <v>43084</v>
      </c>
      <c r="F28210">
        <v>2</v>
      </c>
      <c r="G28210">
        <v>27800</v>
      </c>
      <c r="H28210" t="s">
        <v>145</v>
      </c>
      <c r="J28210" t="s">
        <v>14</v>
      </c>
      <c r="K28210">
        <v>52</v>
      </c>
      <c r="L28210" t="s">
        <v>15</v>
      </c>
    </row>
    <row r="28211" spans="1:12">
      <c r="A28211" t="e">
        <f ca="1">E00251716548221</f>
        <v>#NAME?</v>
      </c>
      <c r="B28211">
        <v>449</v>
      </c>
      <c r="C28211" t="s">
        <v>124</v>
      </c>
      <c r="D28211" s="1">
        <v>42942</v>
      </c>
      <c r="F28211">
        <v>4</v>
      </c>
      <c r="G28211">
        <v>7873</v>
      </c>
      <c r="H28211" t="s">
        <v>103</v>
      </c>
      <c r="J28211" t="s">
        <v>14</v>
      </c>
      <c r="K28211">
        <v>51</v>
      </c>
      <c r="L28211" t="s">
        <v>22</v>
      </c>
    </row>
    <row r="28212" spans="1:12">
      <c r="A28212" t="e">
        <f ca="1">E00251514279221</f>
        <v>#NAME?</v>
      </c>
      <c r="B28212">
        <v>491</v>
      </c>
      <c r="C28212" t="s">
        <v>567</v>
      </c>
      <c r="D28212" s="1">
        <v>42802</v>
      </c>
      <c r="F28212">
        <v>1</v>
      </c>
      <c r="G28212">
        <v>30751</v>
      </c>
      <c r="H28212" t="s">
        <v>1087</v>
      </c>
      <c r="J28212" t="s">
        <v>14</v>
      </c>
      <c r="K28212">
        <v>46</v>
      </c>
      <c r="L28212" t="s">
        <v>15</v>
      </c>
    </row>
    <row r="28213" spans="1:12">
      <c r="A28213" t="e">
        <f ca="1">E00251514279221</f>
        <v>#NAME?</v>
      </c>
      <c r="B28213">
        <v>491</v>
      </c>
      <c r="C28213" t="s">
        <v>567</v>
      </c>
      <c r="D28213" s="1">
        <v>42881</v>
      </c>
      <c r="F28213">
        <v>4</v>
      </c>
      <c r="G28213">
        <v>30000</v>
      </c>
      <c r="H28213" t="s">
        <v>144</v>
      </c>
      <c r="J28213" t="s">
        <v>14</v>
      </c>
      <c r="K28213">
        <v>46</v>
      </c>
      <c r="L28213" t="s">
        <v>15</v>
      </c>
    </row>
    <row r="28214" spans="1:12">
      <c r="A28214" t="e">
        <f ca="1">E00251514279221</f>
        <v>#NAME?</v>
      </c>
      <c r="B28214">
        <v>772</v>
      </c>
      <c r="C28214" t="s">
        <v>170</v>
      </c>
      <c r="D28214" s="1">
        <v>43077</v>
      </c>
      <c r="E28214">
        <v>8</v>
      </c>
      <c r="F28214">
        <v>6</v>
      </c>
      <c r="G28214">
        <v>3051</v>
      </c>
      <c r="H28214" t="s">
        <v>13</v>
      </c>
      <c r="J28214" t="s">
        <v>687</v>
      </c>
      <c r="K28214">
        <v>46</v>
      </c>
      <c r="L28214" t="s">
        <v>15</v>
      </c>
    </row>
    <row r="28215" spans="1:12">
      <c r="A28215" t="e">
        <f ca="1">E00251432151321</f>
        <v>#NAME?</v>
      </c>
      <c r="B28215">
        <v>494</v>
      </c>
      <c r="C28215" t="s">
        <v>63</v>
      </c>
      <c r="D28215" s="1">
        <v>42804</v>
      </c>
      <c r="F28215">
        <v>6</v>
      </c>
      <c r="G28215">
        <v>78079</v>
      </c>
      <c r="H28215" t="s">
        <v>49</v>
      </c>
      <c r="J28215" t="s">
        <v>14</v>
      </c>
      <c r="K28215">
        <v>49</v>
      </c>
      <c r="L28215" t="s">
        <v>22</v>
      </c>
    </row>
    <row r="28216" spans="1:12">
      <c r="A28216" t="e">
        <f ca="1">E00251432151321</f>
        <v>#NAME?</v>
      </c>
      <c r="B28216">
        <v>494</v>
      </c>
      <c r="C28216" t="s">
        <v>63</v>
      </c>
      <c r="D28216" s="1">
        <v>43049</v>
      </c>
      <c r="F28216">
        <v>2</v>
      </c>
      <c r="G28216">
        <v>2449</v>
      </c>
      <c r="H28216" t="s">
        <v>53</v>
      </c>
      <c r="J28216" t="s">
        <v>14</v>
      </c>
      <c r="K28216">
        <v>50</v>
      </c>
      <c r="L28216" t="s">
        <v>15</v>
      </c>
    </row>
    <row r="28217" spans="1:12">
      <c r="A28217" t="e">
        <f ca="1">E00251417960121</f>
        <v>#NAME?</v>
      </c>
      <c r="B28217">
        <v>50</v>
      </c>
      <c r="C28217" t="s">
        <v>512</v>
      </c>
      <c r="D28217" s="1">
        <v>41871</v>
      </c>
      <c r="F28217">
        <v>2</v>
      </c>
      <c r="G28217">
        <v>7872</v>
      </c>
      <c r="H28217" t="s">
        <v>458</v>
      </c>
      <c r="J28217" t="s">
        <v>14</v>
      </c>
      <c r="K28217">
        <v>63</v>
      </c>
      <c r="L28217" t="s">
        <v>22</v>
      </c>
    </row>
    <row r="28218" spans="1:12">
      <c r="A28218" t="e">
        <f ca="1">E00251510544921</f>
        <v>#NAME?</v>
      </c>
      <c r="B28218">
        <v>470</v>
      </c>
      <c r="C28218" t="s">
        <v>457</v>
      </c>
      <c r="D28218" s="1">
        <v>41562</v>
      </c>
      <c r="F28218">
        <v>1</v>
      </c>
      <c r="G28218">
        <v>71940</v>
      </c>
      <c r="H28218" t="s">
        <v>135</v>
      </c>
      <c r="J28218" t="s">
        <v>14</v>
      </c>
      <c r="K28218">
        <v>47</v>
      </c>
      <c r="L28218" t="s">
        <v>15</v>
      </c>
    </row>
    <row r="28219" spans="1:12">
      <c r="A28219" t="e">
        <f ca="1">E00251716548221</f>
        <v>#NAME?</v>
      </c>
      <c r="B28219">
        <v>449</v>
      </c>
      <c r="C28219" t="s">
        <v>124</v>
      </c>
      <c r="D28219" s="1">
        <v>41941</v>
      </c>
      <c r="F28219">
        <v>1</v>
      </c>
      <c r="G28219">
        <v>5718</v>
      </c>
      <c r="H28219" t="s">
        <v>244</v>
      </c>
      <c r="J28219" t="s">
        <v>14</v>
      </c>
      <c r="K28219">
        <v>49</v>
      </c>
      <c r="L28219" t="s">
        <v>15</v>
      </c>
    </row>
    <row r="28220" spans="1:12">
      <c r="A28220" t="e">
        <f ca="1">E00251716548221</f>
        <v>#NAME?</v>
      </c>
      <c r="B28220">
        <v>449</v>
      </c>
      <c r="C28220" t="s">
        <v>124</v>
      </c>
      <c r="D28220" s="1">
        <v>42263</v>
      </c>
      <c r="F28220">
        <v>2</v>
      </c>
      <c r="G28220">
        <v>4019</v>
      </c>
      <c r="H28220" t="s">
        <v>26</v>
      </c>
      <c r="J28220" t="s">
        <v>14</v>
      </c>
      <c r="K28220">
        <v>50</v>
      </c>
      <c r="L28220" t="s">
        <v>15</v>
      </c>
    </row>
    <row r="28221" spans="1:12">
      <c r="A28221" t="e">
        <f ca="1">E00251514279221</f>
        <v>#NAME?</v>
      </c>
      <c r="B28221">
        <v>491</v>
      </c>
      <c r="C28221" t="s">
        <v>567</v>
      </c>
      <c r="D28221" s="1">
        <v>42781</v>
      </c>
      <c r="F28221">
        <v>1</v>
      </c>
      <c r="G28221">
        <v>30751</v>
      </c>
      <c r="H28221" t="s">
        <v>1087</v>
      </c>
      <c r="J28221" t="s">
        <v>14</v>
      </c>
      <c r="K28221">
        <v>45</v>
      </c>
      <c r="L28221" t="s">
        <v>15</v>
      </c>
    </row>
    <row r="28222" spans="1:12">
      <c r="A28222" t="e">
        <f t="shared" ref="A28222:A28228" ca="1" si="259">E00251716548221</f>
        <v>#NAME?</v>
      </c>
      <c r="B28222">
        <v>449</v>
      </c>
      <c r="C28222" t="s">
        <v>124</v>
      </c>
      <c r="D28222" s="1">
        <v>40954</v>
      </c>
      <c r="F28222">
        <v>1</v>
      </c>
      <c r="G28222">
        <v>4019</v>
      </c>
      <c r="H28222" t="s">
        <v>26</v>
      </c>
      <c r="J28222" t="s">
        <v>14</v>
      </c>
      <c r="K28222">
        <v>46</v>
      </c>
      <c r="L28222" t="s">
        <v>15</v>
      </c>
    </row>
    <row r="28223" spans="1:12">
      <c r="A28223" t="e">
        <f t="shared" ca="1" si="259"/>
        <v>#NAME?</v>
      </c>
      <c r="B28223">
        <v>449</v>
      </c>
      <c r="C28223" t="s">
        <v>124</v>
      </c>
      <c r="D28223" s="1">
        <v>41759</v>
      </c>
      <c r="F28223">
        <v>1</v>
      </c>
      <c r="G28223">
        <v>7810</v>
      </c>
      <c r="H28223" t="s">
        <v>143</v>
      </c>
      <c r="J28223" t="s">
        <v>14</v>
      </c>
      <c r="K28223">
        <v>48</v>
      </c>
      <c r="L28223" t="s">
        <v>15</v>
      </c>
    </row>
    <row r="28224" spans="1:12">
      <c r="A28224" t="e">
        <f t="shared" ca="1" si="259"/>
        <v>#NAME?</v>
      </c>
      <c r="B28224">
        <v>449</v>
      </c>
      <c r="C28224" t="s">
        <v>124</v>
      </c>
      <c r="D28224" s="1">
        <v>41932</v>
      </c>
      <c r="F28224">
        <v>1</v>
      </c>
      <c r="G28224">
        <v>7222</v>
      </c>
      <c r="H28224" t="s">
        <v>560</v>
      </c>
      <c r="J28224" t="s">
        <v>14</v>
      </c>
      <c r="K28224">
        <v>49</v>
      </c>
      <c r="L28224" t="s">
        <v>15</v>
      </c>
    </row>
    <row r="28225" spans="1:12">
      <c r="A28225" t="e">
        <f t="shared" ca="1" si="259"/>
        <v>#NAME?</v>
      </c>
      <c r="B28225">
        <v>449</v>
      </c>
      <c r="C28225" t="s">
        <v>124</v>
      </c>
      <c r="D28225" s="1">
        <v>42282</v>
      </c>
      <c r="F28225">
        <v>1</v>
      </c>
      <c r="G28225">
        <v>4019</v>
      </c>
      <c r="H28225" t="s">
        <v>26</v>
      </c>
      <c r="J28225" t="s">
        <v>14</v>
      </c>
      <c r="K28225">
        <v>50</v>
      </c>
      <c r="L28225" t="s">
        <v>15</v>
      </c>
    </row>
    <row r="28226" spans="1:12">
      <c r="A28226" t="e">
        <f t="shared" ca="1" si="259"/>
        <v>#NAME?</v>
      </c>
      <c r="B28226">
        <v>449</v>
      </c>
      <c r="C28226" t="s">
        <v>124</v>
      </c>
      <c r="D28226" s="1">
        <v>42440</v>
      </c>
      <c r="F28226">
        <v>1</v>
      </c>
      <c r="G28226">
        <v>1101</v>
      </c>
      <c r="H28226" t="s">
        <v>220</v>
      </c>
      <c r="J28226" t="s">
        <v>14</v>
      </c>
      <c r="K28226">
        <v>50</v>
      </c>
      <c r="L28226" t="s">
        <v>15</v>
      </c>
    </row>
    <row r="28227" spans="1:12">
      <c r="A28227" t="e">
        <f t="shared" ca="1" si="259"/>
        <v>#NAME?</v>
      </c>
      <c r="B28227">
        <v>449</v>
      </c>
      <c r="C28227" t="s">
        <v>124</v>
      </c>
      <c r="D28227" s="1">
        <v>42892</v>
      </c>
      <c r="F28227">
        <v>2</v>
      </c>
      <c r="G28227">
        <v>34461</v>
      </c>
      <c r="H28227" t="s">
        <v>688</v>
      </c>
      <c r="J28227" t="s">
        <v>14</v>
      </c>
      <c r="K28227">
        <v>51</v>
      </c>
      <c r="L28227" t="s">
        <v>15</v>
      </c>
    </row>
    <row r="28228" spans="1:12">
      <c r="A28228" t="e">
        <f t="shared" ca="1" si="259"/>
        <v>#NAME?</v>
      </c>
      <c r="B28228">
        <v>449</v>
      </c>
      <c r="C28228" t="s">
        <v>124</v>
      </c>
      <c r="D28228" s="1">
        <v>42513</v>
      </c>
      <c r="F28228">
        <v>2</v>
      </c>
      <c r="G28228">
        <v>34461</v>
      </c>
      <c r="H28228" t="s">
        <v>688</v>
      </c>
      <c r="J28228" t="s">
        <v>14</v>
      </c>
      <c r="K28228">
        <v>50</v>
      </c>
      <c r="L28228" t="s">
        <v>15</v>
      </c>
    </row>
    <row r="28229" spans="1:12">
      <c r="A28229" t="e">
        <f ca="1">E00251514279221</f>
        <v>#NAME?</v>
      </c>
      <c r="B28229">
        <v>491</v>
      </c>
      <c r="C28229" t="s">
        <v>567</v>
      </c>
      <c r="D28229" s="1">
        <v>42832</v>
      </c>
      <c r="F28229">
        <v>3</v>
      </c>
      <c r="G28229">
        <v>30000</v>
      </c>
      <c r="H28229" t="s">
        <v>144</v>
      </c>
      <c r="J28229" t="s">
        <v>14</v>
      </c>
      <c r="K28229">
        <v>46</v>
      </c>
      <c r="L28229" t="s">
        <v>15</v>
      </c>
    </row>
    <row r="28230" spans="1:12">
      <c r="A28230" t="e">
        <f ca="1">E00251716548221</f>
        <v>#NAME?</v>
      </c>
      <c r="B28230">
        <v>449</v>
      </c>
      <c r="C28230" t="s">
        <v>124</v>
      </c>
      <c r="D28230" s="1">
        <v>41941</v>
      </c>
      <c r="F28230">
        <v>4</v>
      </c>
      <c r="G28230">
        <v>4019</v>
      </c>
      <c r="H28230" t="s">
        <v>26</v>
      </c>
      <c r="J28230" t="s">
        <v>14</v>
      </c>
      <c r="K28230">
        <v>49</v>
      </c>
      <c r="L28230" t="s">
        <v>15</v>
      </c>
    </row>
    <row r="28231" spans="1:12">
      <c r="A28231" t="e">
        <f ca="1">E00251716548221</f>
        <v>#NAME?</v>
      </c>
      <c r="B28231">
        <v>449</v>
      </c>
      <c r="C28231" t="s">
        <v>124</v>
      </c>
      <c r="D28231" s="1">
        <v>42080</v>
      </c>
      <c r="F28231">
        <v>1</v>
      </c>
      <c r="G28231">
        <v>4019</v>
      </c>
      <c r="H28231" t="s">
        <v>26</v>
      </c>
      <c r="J28231" t="s">
        <v>14</v>
      </c>
      <c r="K28231">
        <v>49</v>
      </c>
      <c r="L28231" t="s">
        <v>15</v>
      </c>
    </row>
    <row r="28232" spans="1:12">
      <c r="A28232" t="e">
        <f ca="1">E00251716548221</f>
        <v>#NAME?</v>
      </c>
      <c r="B28232">
        <v>449</v>
      </c>
      <c r="C28232" t="s">
        <v>124</v>
      </c>
      <c r="D28232" s="1">
        <v>42264</v>
      </c>
      <c r="F28232">
        <v>1</v>
      </c>
      <c r="G28232">
        <v>7822</v>
      </c>
      <c r="H28232" t="s">
        <v>495</v>
      </c>
      <c r="J28232" t="s">
        <v>14</v>
      </c>
      <c r="K28232">
        <v>50</v>
      </c>
      <c r="L28232" t="s">
        <v>22</v>
      </c>
    </row>
    <row r="28233" spans="1:12">
      <c r="A28233" t="e">
        <f ca="1">E00251716548221</f>
        <v>#NAME?</v>
      </c>
      <c r="B28233">
        <v>449</v>
      </c>
      <c r="C28233" t="s">
        <v>124</v>
      </c>
      <c r="D28233" s="1">
        <v>42699</v>
      </c>
      <c r="F28233">
        <v>1</v>
      </c>
      <c r="G28233">
        <v>59654</v>
      </c>
      <c r="H28233" t="s">
        <v>1070</v>
      </c>
      <c r="J28233" t="s">
        <v>14</v>
      </c>
      <c r="K28233">
        <v>51</v>
      </c>
      <c r="L28233" t="s">
        <v>15</v>
      </c>
    </row>
    <row r="28234" spans="1:12">
      <c r="A28234" t="e">
        <f ca="1">E00251716548221</f>
        <v>#NAME?</v>
      </c>
      <c r="B28234">
        <v>449</v>
      </c>
      <c r="C28234" t="s">
        <v>124</v>
      </c>
      <c r="D28234" s="1">
        <v>42944</v>
      </c>
      <c r="F28234">
        <v>3</v>
      </c>
      <c r="G28234">
        <v>34461</v>
      </c>
      <c r="H28234" t="s">
        <v>688</v>
      </c>
      <c r="J28234" t="s">
        <v>14</v>
      </c>
      <c r="K28234">
        <v>51</v>
      </c>
      <c r="L28234" t="s">
        <v>15</v>
      </c>
    </row>
    <row r="28235" spans="1:12">
      <c r="A28235" t="e">
        <f ca="1">E00251417960121</f>
        <v>#NAME?</v>
      </c>
      <c r="B28235">
        <v>39</v>
      </c>
      <c r="C28235" t="s">
        <v>385</v>
      </c>
      <c r="D28235" s="1">
        <v>40921</v>
      </c>
      <c r="E28235">
        <v>3</v>
      </c>
      <c r="F28235">
        <v>1</v>
      </c>
      <c r="G28235">
        <v>5589</v>
      </c>
      <c r="H28235" t="s">
        <v>152</v>
      </c>
      <c r="J28235" t="s">
        <v>34</v>
      </c>
      <c r="K28235">
        <v>60</v>
      </c>
      <c r="L28235" t="s">
        <v>15</v>
      </c>
    </row>
    <row r="28236" spans="1:12">
      <c r="A28236" t="e">
        <f ca="1">E00251716548221</f>
        <v>#NAME?</v>
      </c>
      <c r="B28236">
        <v>449</v>
      </c>
      <c r="C28236" t="s">
        <v>124</v>
      </c>
      <c r="D28236" s="1">
        <v>41702</v>
      </c>
      <c r="F28236">
        <v>2</v>
      </c>
      <c r="G28236">
        <v>4019</v>
      </c>
      <c r="H28236" t="s">
        <v>26</v>
      </c>
      <c r="J28236" t="s">
        <v>14</v>
      </c>
      <c r="K28236">
        <v>48</v>
      </c>
      <c r="L28236" t="s">
        <v>15</v>
      </c>
    </row>
    <row r="28237" spans="1:12">
      <c r="A28237" t="e">
        <f ca="1">E00251417960121</f>
        <v>#NAME?</v>
      </c>
      <c r="B28237">
        <v>50</v>
      </c>
      <c r="C28237" t="s">
        <v>512</v>
      </c>
      <c r="D28237" s="1">
        <v>41519</v>
      </c>
      <c r="F28237">
        <v>1</v>
      </c>
      <c r="G28237">
        <v>3004</v>
      </c>
      <c r="H28237" t="s">
        <v>104</v>
      </c>
      <c r="J28237" t="s">
        <v>14</v>
      </c>
      <c r="K28237">
        <v>62</v>
      </c>
      <c r="L28237" t="s">
        <v>15</v>
      </c>
    </row>
    <row r="28238" spans="1:12">
      <c r="A28238" t="e">
        <f ca="1">E00251417960121</f>
        <v>#NAME?</v>
      </c>
      <c r="B28238">
        <v>50</v>
      </c>
      <c r="C28238" t="s">
        <v>512</v>
      </c>
      <c r="D28238" s="1">
        <v>42227</v>
      </c>
      <c r="F28238">
        <v>3</v>
      </c>
      <c r="G28238">
        <v>53081</v>
      </c>
      <c r="H28238" t="s">
        <v>456</v>
      </c>
      <c r="J28238" t="s">
        <v>14</v>
      </c>
      <c r="K28238">
        <v>64</v>
      </c>
      <c r="L28238" t="s">
        <v>15</v>
      </c>
    </row>
    <row r="28239" spans="1:12">
      <c r="A28239" t="e">
        <f ca="1">E00251417960121</f>
        <v>#NAME?</v>
      </c>
      <c r="B28239">
        <v>50</v>
      </c>
      <c r="C28239" t="s">
        <v>512</v>
      </c>
      <c r="D28239" s="1">
        <v>42572</v>
      </c>
      <c r="F28239">
        <v>2</v>
      </c>
      <c r="G28239">
        <v>25000</v>
      </c>
      <c r="H28239" t="s">
        <v>178</v>
      </c>
      <c r="J28239" t="s">
        <v>14</v>
      </c>
      <c r="K28239">
        <v>65</v>
      </c>
      <c r="L28239" t="s">
        <v>15</v>
      </c>
    </row>
    <row r="28240" spans="1:12">
      <c r="A28240" t="e">
        <f ca="1">E00251429396721</f>
        <v>#NAME?</v>
      </c>
      <c r="B28240">
        <v>695</v>
      </c>
      <c r="C28240" t="s">
        <v>257</v>
      </c>
      <c r="D28240" s="1">
        <v>41452</v>
      </c>
      <c r="F28240">
        <v>4</v>
      </c>
      <c r="G28240">
        <v>7243</v>
      </c>
      <c r="H28240" t="s">
        <v>42</v>
      </c>
      <c r="J28240" t="s">
        <v>14</v>
      </c>
      <c r="K28240">
        <v>53</v>
      </c>
      <c r="L28240" t="s">
        <v>15</v>
      </c>
    </row>
    <row r="28241" spans="1:12">
      <c r="A28241" t="e">
        <f ca="1">E00251432326121</f>
        <v>#NAME?</v>
      </c>
      <c r="B28241">
        <v>489</v>
      </c>
      <c r="C28241" t="s">
        <v>100</v>
      </c>
      <c r="D28241" s="1">
        <v>42642</v>
      </c>
      <c r="F28241">
        <v>1</v>
      </c>
      <c r="G28241">
        <v>4019</v>
      </c>
      <c r="H28241" t="s">
        <v>26</v>
      </c>
      <c r="J28241" t="s">
        <v>14</v>
      </c>
      <c r="K28241">
        <v>49</v>
      </c>
      <c r="L28241" t="s">
        <v>15</v>
      </c>
    </row>
    <row r="28242" spans="1:12">
      <c r="A28242" t="e">
        <f ca="1">E00251429241821</f>
        <v>#NAME?</v>
      </c>
      <c r="B28242">
        <v>286</v>
      </c>
      <c r="C28242" t="s">
        <v>41</v>
      </c>
      <c r="D28242" s="1">
        <v>42107</v>
      </c>
      <c r="F28242">
        <v>1</v>
      </c>
      <c r="G28242">
        <v>7820</v>
      </c>
      <c r="H28242" t="s">
        <v>233</v>
      </c>
      <c r="J28242" t="s">
        <v>14</v>
      </c>
      <c r="K28242">
        <v>47</v>
      </c>
      <c r="L28242" t="s">
        <v>22</v>
      </c>
    </row>
    <row r="28243" spans="1:12">
      <c r="A28243" t="e">
        <f ca="1">E00251417960121</f>
        <v>#NAME?</v>
      </c>
      <c r="B28243">
        <v>50</v>
      </c>
      <c r="C28243" t="s">
        <v>512</v>
      </c>
      <c r="D28243" s="1">
        <v>40973</v>
      </c>
      <c r="F28243">
        <v>3</v>
      </c>
      <c r="G28243">
        <v>25000</v>
      </c>
      <c r="H28243" t="s">
        <v>178</v>
      </c>
      <c r="J28243" t="s">
        <v>14</v>
      </c>
      <c r="K28243">
        <v>61</v>
      </c>
      <c r="L28243" t="s">
        <v>15</v>
      </c>
    </row>
    <row r="28244" spans="1:12">
      <c r="A28244" t="e">
        <f ca="1">E00251417960121</f>
        <v>#NAME?</v>
      </c>
      <c r="B28244">
        <v>50</v>
      </c>
      <c r="C28244" t="s">
        <v>512</v>
      </c>
      <c r="D28244" s="1">
        <v>41852</v>
      </c>
      <c r="F28244">
        <v>2</v>
      </c>
      <c r="G28244">
        <v>4019</v>
      </c>
      <c r="H28244" t="s">
        <v>26</v>
      </c>
      <c r="J28244" t="s">
        <v>14</v>
      </c>
      <c r="K28244">
        <v>63</v>
      </c>
      <c r="L28244" t="s">
        <v>15</v>
      </c>
    </row>
    <row r="28245" spans="1:12">
      <c r="A28245" t="e">
        <f ca="1">E00251417960121</f>
        <v>#NAME?</v>
      </c>
      <c r="B28245">
        <v>50</v>
      </c>
      <c r="C28245" t="s">
        <v>512</v>
      </c>
      <c r="D28245" s="1">
        <v>41877</v>
      </c>
      <c r="F28245">
        <v>1</v>
      </c>
      <c r="G28245">
        <v>25000</v>
      </c>
      <c r="H28245" t="s">
        <v>178</v>
      </c>
      <c r="J28245" t="s">
        <v>14</v>
      </c>
      <c r="K28245">
        <v>63</v>
      </c>
      <c r="L28245" t="s">
        <v>15</v>
      </c>
    </row>
    <row r="28246" spans="1:12">
      <c r="A28246" t="e">
        <f ca="1">E00251417960121</f>
        <v>#NAME?</v>
      </c>
      <c r="B28246">
        <v>50</v>
      </c>
      <c r="C28246" t="s">
        <v>512</v>
      </c>
      <c r="D28246" s="1">
        <v>42478</v>
      </c>
      <c r="F28246">
        <v>1</v>
      </c>
      <c r="G28246">
        <v>78093</v>
      </c>
      <c r="H28246" t="s">
        <v>769</v>
      </c>
      <c r="J28246" t="s">
        <v>14</v>
      </c>
      <c r="K28246">
        <v>65</v>
      </c>
      <c r="L28246" t="s">
        <v>22</v>
      </c>
    </row>
    <row r="28247" spans="1:12">
      <c r="A28247" t="e">
        <f ca="1">E00251514279221</f>
        <v>#NAME?</v>
      </c>
      <c r="B28247">
        <v>491</v>
      </c>
      <c r="C28247" t="s">
        <v>567</v>
      </c>
      <c r="D28247" s="1">
        <v>42832</v>
      </c>
      <c r="F28247">
        <v>1</v>
      </c>
      <c r="G28247">
        <v>30751</v>
      </c>
      <c r="H28247" t="s">
        <v>1087</v>
      </c>
      <c r="J28247" t="s">
        <v>14</v>
      </c>
      <c r="K28247">
        <v>46</v>
      </c>
      <c r="L28247" t="s">
        <v>15</v>
      </c>
    </row>
    <row r="28248" spans="1:12">
      <c r="A28248" t="e">
        <f ca="1">E00251514279221</f>
        <v>#NAME?</v>
      </c>
      <c r="B28248">
        <v>491</v>
      </c>
      <c r="C28248" t="s">
        <v>567</v>
      </c>
      <c r="D28248" s="1">
        <v>43088</v>
      </c>
      <c r="F28248">
        <v>2</v>
      </c>
      <c r="G28248">
        <v>30390</v>
      </c>
      <c r="H28248" t="s">
        <v>313</v>
      </c>
      <c r="J28248" t="s">
        <v>14</v>
      </c>
      <c r="K28248">
        <v>46</v>
      </c>
      <c r="L28248" t="s">
        <v>15</v>
      </c>
    </row>
    <row r="28249" spans="1:12">
      <c r="A28249" t="e">
        <f ca="1">E00251514279221</f>
        <v>#NAME?</v>
      </c>
      <c r="B28249">
        <v>491</v>
      </c>
      <c r="C28249" t="s">
        <v>567</v>
      </c>
      <c r="D28249" s="1">
        <v>42748</v>
      </c>
      <c r="F28249">
        <v>2</v>
      </c>
      <c r="G28249">
        <v>30751</v>
      </c>
      <c r="H28249" t="s">
        <v>1087</v>
      </c>
      <c r="J28249" t="s">
        <v>14</v>
      </c>
      <c r="K28249">
        <v>45</v>
      </c>
      <c r="L28249" t="s">
        <v>15</v>
      </c>
    </row>
    <row r="28250" spans="1:12">
      <c r="A28250" t="e">
        <f ca="1">E00251429389321</f>
        <v>#NAME?</v>
      </c>
      <c r="B28250">
        <v>274</v>
      </c>
      <c r="C28250" t="s">
        <v>506</v>
      </c>
      <c r="D28250" s="1">
        <v>41086</v>
      </c>
      <c r="F28250">
        <v>1</v>
      </c>
      <c r="G28250">
        <v>4019</v>
      </c>
      <c r="H28250" t="s">
        <v>26</v>
      </c>
      <c r="J28250" t="s">
        <v>14</v>
      </c>
      <c r="K28250">
        <v>52</v>
      </c>
      <c r="L28250" t="s">
        <v>15</v>
      </c>
    </row>
    <row r="28251" spans="1:12">
      <c r="A28251" t="e">
        <f ca="1">E00251429389321</f>
        <v>#NAME?</v>
      </c>
      <c r="B28251">
        <v>274</v>
      </c>
      <c r="C28251" t="s">
        <v>506</v>
      </c>
      <c r="D28251" s="1">
        <v>41897</v>
      </c>
      <c r="F28251">
        <v>1</v>
      </c>
      <c r="G28251">
        <v>25000</v>
      </c>
      <c r="H28251" t="s">
        <v>178</v>
      </c>
      <c r="J28251" t="s">
        <v>14</v>
      </c>
      <c r="K28251">
        <v>54</v>
      </c>
      <c r="L28251" t="s">
        <v>15</v>
      </c>
    </row>
    <row r="28252" spans="1:12">
      <c r="A28252" t="e">
        <f ca="1">E00251510544921</f>
        <v>#NAME?</v>
      </c>
      <c r="B28252">
        <v>470</v>
      </c>
      <c r="C28252" t="s">
        <v>457</v>
      </c>
      <c r="D28252" s="1">
        <v>42409</v>
      </c>
      <c r="F28252">
        <v>1</v>
      </c>
      <c r="G28252">
        <v>6279</v>
      </c>
      <c r="H28252" t="s">
        <v>756</v>
      </c>
      <c r="J28252" t="s">
        <v>14</v>
      </c>
      <c r="K28252">
        <v>49</v>
      </c>
      <c r="L28252" t="s">
        <v>15</v>
      </c>
    </row>
    <row r="28253" spans="1:12">
      <c r="A28253" t="e">
        <f t="shared" ref="A28253:A28258" ca="1" si="260">E00251417960121</f>
        <v>#NAME?</v>
      </c>
      <c r="B28253">
        <v>50</v>
      </c>
      <c r="C28253" t="s">
        <v>512</v>
      </c>
      <c r="D28253" s="1">
        <v>40941</v>
      </c>
      <c r="F28253">
        <v>3</v>
      </c>
      <c r="G28253">
        <v>25000</v>
      </c>
      <c r="H28253" t="s">
        <v>178</v>
      </c>
      <c r="J28253" t="s">
        <v>14</v>
      </c>
      <c r="K28253">
        <v>60</v>
      </c>
      <c r="L28253" t="s">
        <v>15</v>
      </c>
    </row>
    <row r="28254" spans="1:12">
      <c r="A28254" t="e">
        <f t="shared" ca="1" si="260"/>
        <v>#NAME?</v>
      </c>
      <c r="B28254">
        <v>50</v>
      </c>
      <c r="C28254" t="s">
        <v>512</v>
      </c>
      <c r="D28254" s="1">
        <v>41059</v>
      </c>
      <c r="F28254">
        <v>1</v>
      </c>
      <c r="G28254">
        <v>4019</v>
      </c>
      <c r="H28254" t="s">
        <v>26</v>
      </c>
      <c r="J28254" t="s">
        <v>14</v>
      </c>
      <c r="K28254">
        <v>61</v>
      </c>
      <c r="L28254" t="s">
        <v>15</v>
      </c>
    </row>
    <row r="28255" spans="1:12">
      <c r="A28255" t="e">
        <f t="shared" ca="1" si="260"/>
        <v>#NAME?</v>
      </c>
      <c r="B28255">
        <v>50</v>
      </c>
      <c r="C28255" t="s">
        <v>512</v>
      </c>
      <c r="D28255" s="1">
        <v>41262</v>
      </c>
      <c r="F28255">
        <v>3</v>
      </c>
      <c r="G28255">
        <v>25000</v>
      </c>
      <c r="H28255" t="s">
        <v>178</v>
      </c>
      <c r="J28255" t="s">
        <v>14</v>
      </c>
      <c r="K28255">
        <v>61</v>
      </c>
      <c r="L28255" t="s">
        <v>15</v>
      </c>
    </row>
    <row r="28256" spans="1:12">
      <c r="A28256" t="e">
        <f t="shared" ca="1" si="260"/>
        <v>#NAME?</v>
      </c>
      <c r="B28256">
        <v>50</v>
      </c>
      <c r="C28256" t="s">
        <v>512</v>
      </c>
      <c r="D28256" s="1">
        <v>41541</v>
      </c>
      <c r="F28256">
        <v>2</v>
      </c>
      <c r="G28256">
        <v>25000</v>
      </c>
      <c r="H28256" t="s">
        <v>178</v>
      </c>
      <c r="J28256" t="s">
        <v>14</v>
      </c>
      <c r="K28256">
        <v>62</v>
      </c>
      <c r="L28256" t="s">
        <v>15</v>
      </c>
    </row>
    <row r="28257" spans="1:12">
      <c r="A28257" t="e">
        <f t="shared" ca="1" si="260"/>
        <v>#NAME?</v>
      </c>
      <c r="B28257">
        <v>50</v>
      </c>
      <c r="C28257" t="s">
        <v>512</v>
      </c>
      <c r="D28257" s="1">
        <v>41852</v>
      </c>
      <c r="F28257">
        <v>1</v>
      </c>
      <c r="G28257">
        <v>25000</v>
      </c>
      <c r="H28257" t="s">
        <v>178</v>
      </c>
      <c r="J28257" t="s">
        <v>14</v>
      </c>
      <c r="K28257">
        <v>63</v>
      </c>
      <c r="L28257" t="s">
        <v>15</v>
      </c>
    </row>
    <row r="28258" spans="1:12">
      <c r="A28258" t="e">
        <f t="shared" ca="1" si="260"/>
        <v>#NAME?</v>
      </c>
      <c r="B28258">
        <v>50</v>
      </c>
      <c r="C28258" t="s">
        <v>512</v>
      </c>
      <c r="D28258" s="1">
        <v>42326</v>
      </c>
      <c r="F28258">
        <v>1</v>
      </c>
      <c r="G28258">
        <v>3804</v>
      </c>
      <c r="H28258" t="s">
        <v>71</v>
      </c>
      <c r="J28258" t="s">
        <v>14</v>
      </c>
      <c r="K28258">
        <v>64</v>
      </c>
      <c r="L28258" t="s">
        <v>15</v>
      </c>
    </row>
    <row r="28259" spans="1:12">
      <c r="A28259" t="e">
        <f ca="1">E00251429162821</f>
        <v>#NAME?</v>
      </c>
      <c r="B28259">
        <v>695</v>
      </c>
      <c r="C28259" t="s">
        <v>257</v>
      </c>
      <c r="D28259" s="1">
        <v>42598</v>
      </c>
      <c r="F28259">
        <v>1</v>
      </c>
      <c r="G28259">
        <v>2169</v>
      </c>
      <c r="H28259" t="s">
        <v>40</v>
      </c>
      <c r="J28259" t="s">
        <v>14</v>
      </c>
      <c r="K28259">
        <v>45</v>
      </c>
      <c r="L28259" t="s">
        <v>15</v>
      </c>
    </row>
    <row r="28260" spans="1:12">
      <c r="A28260" t="e">
        <f ca="1">E00251716548221</f>
        <v>#NAME?</v>
      </c>
      <c r="B28260">
        <v>449</v>
      </c>
      <c r="C28260" t="s">
        <v>124</v>
      </c>
      <c r="D28260" s="1">
        <v>41829</v>
      </c>
      <c r="F28260">
        <v>2</v>
      </c>
      <c r="G28260">
        <v>71536</v>
      </c>
      <c r="H28260" t="s">
        <v>70</v>
      </c>
      <c r="J28260" t="s">
        <v>14</v>
      </c>
      <c r="K28260">
        <v>48</v>
      </c>
      <c r="L28260" t="s">
        <v>15</v>
      </c>
    </row>
    <row r="28261" spans="1:12">
      <c r="A28261" t="e">
        <f ca="1">E00251716548221</f>
        <v>#NAME?</v>
      </c>
      <c r="B28261">
        <v>449</v>
      </c>
      <c r="C28261" t="s">
        <v>124</v>
      </c>
      <c r="D28261" s="1">
        <v>41886</v>
      </c>
      <c r="F28261">
        <v>1</v>
      </c>
      <c r="G28261">
        <v>7222</v>
      </c>
      <c r="H28261" t="s">
        <v>560</v>
      </c>
      <c r="J28261" t="s">
        <v>14</v>
      </c>
      <c r="K28261">
        <v>49</v>
      </c>
      <c r="L28261" t="s">
        <v>15</v>
      </c>
    </row>
    <row r="28262" spans="1:12">
      <c r="A28262" t="e">
        <f ca="1">E00251716548221</f>
        <v>#NAME?</v>
      </c>
      <c r="B28262">
        <v>449</v>
      </c>
      <c r="C28262" t="s">
        <v>124</v>
      </c>
      <c r="D28262" s="1">
        <v>42114</v>
      </c>
      <c r="F28262">
        <v>1</v>
      </c>
      <c r="G28262">
        <v>4019</v>
      </c>
      <c r="H28262" t="s">
        <v>26</v>
      </c>
      <c r="J28262" t="s">
        <v>14</v>
      </c>
      <c r="K28262">
        <v>49</v>
      </c>
      <c r="L28262" t="s">
        <v>15</v>
      </c>
    </row>
    <row r="28263" spans="1:12">
      <c r="A28263" t="e">
        <f ca="1">E00251716492321</f>
        <v>#NAME?</v>
      </c>
      <c r="B28263">
        <v>7504</v>
      </c>
      <c r="C28263" t="s">
        <v>162</v>
      </c>
      <c r="D28263" s="1">
        <v>42941</v>
      </c>
      <c r="F28263">
        <v>4</v>
      </c>
      <c r="G28263">
        <v>27800</v>
      </c>
      <c r="H28263" t="s">
        <v>145</v>
      </c>
      <c r="J28263" t="s">
        <v>14</v>
      </c>
      <c r="K28263">
        <v>50</v>
      </c>
      <c r="L28263" t="s">
        <v>15</v>
      </c>
    </row>
    <row r="28264" spans="1:12">
      <c r="A28264" t="e">
        <f ca="1">E00251417960121</f>
        <v>#NAME?</v>
      </c>
      <c r="B28264">
        <v>50</v>
      </c>
      <c r="C28264" t="s">
        <v>512</v>
      </c>
      <c r="D28264" s="1">
        <v>42772</v>
      </c>
      <c r="F28264">
        <v>1</v>
      </c>
      <c r="G28264">
        <v>2729</v>
      </c>
      <c r="H28264" t="s">
        <v>115</v>
      </c>
      <c r="J28264" t="s">
        <v>14</v>
      </c>
      <c r="K28264">
        <v>65</v>
      </c>
      <c r="L28264" t="s">
        <v>15</v>
      </c>
    </row>
    <row r="28265" spans="1:12">
      <c r="A28265" t="e">
        <f ca="1">E00251716548221</f>
        <v>#NAME?</v>
      </c>
      <c r="B28265">
        <v>449</v>
      </c>
      <c r="C28265" t="s">
        <v>124</v>
      </c>
      <c r="D28265" s="1">
        <v>42866</v>
      </c>
      <c r="F28265">
        <v>4</v>
      </c>
      <c r="G28265">
        <v>34461</v>
      </c>
      <c r="H28265" t="s">
        <v>688</v>
      </c>
      <c r="J28265" t="s">
        <v>14</v>
      </c>
      <c r="K28265">
        <v>51</v>
      </c>
      <c r="L28265" t="s">
        <v>15</v>
      </c>
    </row>
    <row r="28266" spans="1:12">
      <c r="A28266" t="e">
        <f ca="1">E00251716548221</f>
        <v>#NAME?</v>
      </c>
      <c r="B28266">
        <v>449</v>
      </c>
      <c r="C28266" t="s">
        <v>124</v>
      </c>
      <c r="D28266" s="1">
        <v>42872</v>
      </c>
      <c r="F28266">
        <v>2</v>
      </c>
      <c r="G28266">
        <v>4019</v>
      </c>
      <c r="H28266" t="s">
        <v>26</v>
      </c>
      <c r="J28266" t="s">
        <v>14</v>
      </c>
      <c r="K28266">
        <v>51</v>
      </c>
      <c r="L28266" t="s">
        <v>15</v>
      </c>
    </row>
    <row r="28267" spans="1:12">
      <c r="A28267" t="e">
        <f ca="1">E00251716548221</f>
        <v>#NAME?</v>
      </c>
      <c r="B28267">
        <v>449</v>
      </c>
      <c r="C28267" t="s">
        <v>124</v>
      </c>
      <c r="D28267" s="1">
        <v>43056</v>
      </c>
      <c r="F28267">
        <v>4</v>
      </c>
      <c r="G28267">
        <v>4139</v>
      </c>
      <c r="H28267" t="s">
        <v>300</v>
      </c>
      <c r="J28267" t="s">
        <v>14</v>
      </c>
      <c r="K28267">
        <v>52</v>
      </c>
      <c r="L28267" t="s">
        <v>15</v>
      </c>
    </row>
    <row r="28268" spans="1:12">
      <c r="A28268" t="e">
        <f ca="1">E00251514279221</f>
        <v>#NAME?</v>
      </c>
      <c r="B28268">
        <v>491</v>
      </c>
      <c r="C28268" t="s">
        <v>567</v>
      </c>
      <c r="D28268" s="1">
        <v>42748</v>
      </c>
      <c r="F28268">
        <v>1</v>
      </c>
      <c r="G28268">
        <v>30000</v>
      </c>
      <c r="H28268" t="s">
        <v>144</v>
      </c>
      <c r="J28268" t="s">
        <v>14</v>
      </c>
      <c r="K28268">
        <v>45</v>
      </c>
      <c r="L28268" t="s">
        <v>15</v>
      </c>
    </row>
    <row r="28269" spans="1:12">
      <c r="A28269" t="e">
        <f ca="1">E00251615839321</f>
        <v>#NAME?</v>
      </c>
      <c r="B28269">
        <v>498</v>
      </c>
      <c r="C28269" t="s">
        <v>591</v>
      </c>
      <c r="D28269" s="1">
        <v>41179</v>
      </c>
      <c r="F28269">
        <v>2</v>
      </c>
      <c r="G28269">
        <v>3004</v>
      </c>
      <c r="H28269" t="s">
        <v>104</v>
      </c>
      <c r="J28269" t="s">
        <v>14</v>
      </c>
      <c r="K28269">
        <v>54</v>
      </c>
      <c r="L28269" t="s">
        <v>15</v>
      </c>
    </row>
    <row r="28270" spans="1:12">
      <c r="A28270" t="e">
        <f ca="1">E00251417960121</f>
        <v>#NAME?</v>
      </c>
      <c r="B28270">
        <v>50</v>
      </c>
      <c r="C28270" t="s">
        <v>512</v>
      </c>
      <c r="D28270" s="1">
        <v>41477</v>
      </c>
      <c r="F28270">
        <v>3</v>
      </c>
      <c r="G28270">
        <v>25000</v>
      </c>
      <c r="H28270" t="s">
        <v>178</v>
      </c>
      <c r="J28270" t="s">
        <v>14</v>
      </c>
      <c r="K28270">
        <v>62</v>
      </c>
      <c r="L28270" t="s">
        <v>15</v>
      </c>
    </row>
    <row r="28271" spans="1:12">
      <c r="A28271" t="e">
        <f ca="1">E00251429241821</f>
        <v>#NAME?</v>
      </c>
      <c r="B28271">
        <v>286</v>
      </c>
      <c r="C28271" t="s">
        <v>41</v>
      </c>
      <c r="D28271" s="1">
        <v>42863</v>
      </c>
      <c r="F28271">
        <v>1</v>
      </c>
      <c r="G28271">
        <v>4430</v>
      </c>
      <c r="H28271" t="s">
        <v>1067</v>
      </c>
      <c r="J28271" t="s">
        <v>14</v>
      </c>
      <c r="K28271">
        <v>49</v>
      </c>
      <c r="L28271" t="s">
        <v>15</v>
      </c>
    </row>
    <row r="28272" spans="1:12">
      <c r="A28272" t="e">
        <f ca="1">E00251417960121</f>
        <v>#NAME?</v>
      </c>
      <c r="B28272">
        <v>50</v>
      </c>
      <c r="C28272" t="s">
        <v>512</v>
      </c>
      <c r="D28272" s="1">
        <v>42513</v>
      </c>
      <c r="F28272">
        <v>1</v>
      </c>
      <c r="G28272">
        <v>3004</v>
      </c>
      <c r="H28272" t="s">
        <v>104</v>
      </c>
      <c r="J28272" t="s">
        <v>14</v>
      </c>
      <c r="K28272">
        <v>65</v>
      </c>
      <c r="L28272" t="s">
        <v>15</v>
      </c>
    </row>
    <row r="28273" spans="1:12">
      <c r="A28273" t="e">
        <f ca="1">E00251417960121</f>
        <v>#NAME?</v>
      </c>
      <c r="B28273">
        <v>66</v>
      </c>
      <c r="C28273" t="s">
        <v>134</v>
      </c>
      <c r="D28273" s="1">
        <v>41873</v>
      </c>
      <c r="F28273">
        <v>2</v>
      </c>
      <c r="G28273">
        <v>25000</v>
      </c>
      <c r="H28273" t="s">
        <v>178</v>
      </c>
      <c r="J28273" t="s">
        <v>14</v>
      </c>
      <c r="K28273">
        <v>63</v>
      </c>
      <c r="L28273" t="s">
        <v>15</v>
      </c>
    </row>
    <row r="28274" spans="1:12">
      <c r="A28274" t="e">
        <f ca="1">E00251532633521</f>
        <v>#NAME?</v>
      </c>
      <c r="B28274">
        <v>493</v>
      </c>
      <c r="C28274" t="s">
        <v>376</v>
      </c>
      <c r="D28274" s="1">
        <v>41351</v>
      </c>
      <c r="F28274">
        <v>1</v>
      </c>
      <c r="G28274">
        <v>462</v>
      </c>
      <c r="H28274" t="s">
        <v>288</v>
      </c>
      <c r="J28274" t="s">
        <v>14</v>
      </c>
      <c r="K28274">
        <v>56</v>
      </c>
      <c r="L28274" t="s">
        <v>15</v>
      </c>
    </row>
    <row r="28275" spans="1:12">
      <c r="A28275" t="e">
        <f ca="1">E00251532633521</f>
        <v>#NAME?</v>
      </c>
      <c r="B28275">
        <v>496</v>
      </c>
      <c r="C28275" t="s">
        <v>365</v>
      </c>
      <c r="D28275" s="1">
        <v>42465</v>
      </c>
      <c r="F28275">
        <v>1</v>
      </c>
      <c r="G28275">
        <v>72871</v>
      </c>
      <c r="H28275" t="s">
        <v>685</v>
      </c>
      <c r="J28275" t="s">
        <v>14</v>
      </c>
      <c r="K28275">
        <v>60</v>
      </c>
      <c r="L28275" t="s">
        <v>15</v>
      </c>
    </row>
    <row r="28276" spans="1:12">
      <c r="A28276" t="e">
        <f ca="1">E00251429162821</f>
        <v>#NAME?</v>
      </c>
      <c r="B28276">
        <v>695</v>
      </c>
      <c r="C28276" t="s">
        <v>257</v>
      </c>
      <c r="D28276" s="1">
        <v>41226</v>
      </c>
      <c r="F28276">
        <v>1</v>
      </c>
      <c r="G28276">
        <v>7872</v>
      </c>
      <c r="H28276" t="s">
        <v>458</v>
      </c>
      <c r="J28276" t="s">
        <v>14</v>
      </c>
      <c r="K28276">
        <v>41</v>
      </c>
      <c r="L28276" t="s">
        <v>22</v>
      </c>
    </row>
    <row r="28277" spans="1:12">
      <c r="A28277" t="e">
        <f t="shared" ref="A28277:A28283" ca="1" si="261">E00251532633521</f>
        <v>#NAME?</v>
      </c>
      <c r="B28277">
        <v>493</v>
      </c>
      <c r="C28277" t="s">
        <v>376</v>
      </c>
      <c r="D28277" s="1">
        <v>42562</v>
      </c>
      <c r="F28277">
        <v>2</v>
      </c>
      <c r="G28277">
        <v>27800</v>
      </c>
      <c r="H28277" t="s">
        <v>145</v>
      </c>
      <c r="J28277" t="s">
        <v>14</v>
      </c>
      <c r="K28277">
        <v>60</v>
      </c>
      <c r="L28277" t="s">
        <v>15</v>
      </c>
    </row>
    <row r="28278" spans="1:12">
      <c r="A28278" t="e">
        <f t="shared" ca="1" si="261"/>
        <v>#NAME?</v>
      </c>
      <c r="B28278">
        <v>493</v>
      </c>
      <c r="C28278" t="s">
        <v>376</v>
      </c>
      <c r="D28278" s="1">
        <v>41885</v>
      </c>
      <c r="F28278">
        <v>2</v>
      </c>
      <c r="G28278">
        <v>4019</v>
      </c>
      <c r="H28278" t="s">
        <v>26</v>
      </c>
      <c r="J28278" t="s">
        <v>14</v>
      </c>
      <c r="K28278">
        <v>58</v>
      </c>
      <c r="L28278" t="s">
        <v>15</v>
      </c>
    </row>
    <row r="28279" spans="1:12">
      <c r="A28279" t="e">
        <f t="shared" ca="1" si="261"/>
        <v>#NAME?</v>
      </c>
      <c r="B28279">
        <v>493</v>
      </c>
      <c r="C28279" t="s">
        <v>376</v>
      </c>
      <c r="D28279" s="1">
        <v>42662</v>
      </c>
      <c r="F28279">
        <v>1</v>
      </c>
      <c r="G28279">
        <v>60090</v>
      </c>
      <c r="H28279" t="s">
        <v>181</v>
      </c>
      <c r="J28279" t="s">
        <v>14</v>
      </c>
      <c r="K28279">
        <v>60</v>
      </c>
      <c r="L28279" t="s">
        <v>15</v>
      </c>
    </row>
    <row r="28280" spans="1:12">
      <c r="A28280" t="e">
        <f t="shared" ca="1" si="261"/>
        <v>#NAME?</v>
      </c>
      <c r="B28280">
        <v>6046</v>
      </c>
      <c r="C28280" t="s">
        <v>98</v>
      </c>
      <c r="D28280" s="1">
        <v>40927</v>
      </c>
      <c r="E28280">
        <v>0</v>
      </c>
      <c r="F28280">
        <v>1</v>
      </c>
      <c r="G28280">
        <v>72703</v>
      </c>
      <c r="H28280" t="s">
        <v>237</v>
      </c>
      <c r="J28280" t="s">
        <v>34</v>
      </c>
      <c r="K28280">
        <v>55</v>
      </c>
      <c r="L28280" t="s">
        <v>15</v>
      </c>
    </row>
    <row r="28281" spans="1:12">
      <c r="A28281" t="e">
        <f t="shared" ca="1" si="261"/>
        <v>#NAME?</v>
      </c>
      <c r="B28281">
        <v>493</v>
      </c>
      <c r="C28281" t="s">
        <v>376</v>
      </c>
      <c r="D28281" s="1">
        <v>43067</v>
      </c>
      <c r="F28281">
        <v>4</v>
      </c>
      <c r="G28281">
        <v>60090</v>
      </c>
      <c r="H28281" t="s">
        <v>181</v>
      </c>
      <c r="J28281" t="s">
        <v>14</v>
      </c>
      <c r="K28281">
        <v>61</v>
      </c>
      <c r="L28281" t="s">
        <v>15</v>
      </c>
    </row>
    <row r="28282" spans="1:12">
      <c r="A28282" t="e">
        <f t="shared" ca="1" si="261"/>
        <v>#NAME?</v>
      </c>
      <c r="B28282">
        <v>6046</v>
      </c>
      <c r="C28282" t="s">
        <v>98</v>
      </c>
      <c r="D28282" s="1">
        <v>42457</v>
      </c>
      <c r="F28282">
        <v>1</v>
      </c>
      <c r="G28282">
        <v>72871</v>
      </c>
      <c r="H28282" t="s">
        <v>685</v>
      </c>
      <c r="I28282" t="s">
        <v>56</v>
      </c>
      <c r="J28282" t="s">
        <v>57</v>
      </c>
      <c r="K28282">
        <v>59</v>
      </c>
      <c r="L28282" t="s">
        <v>15</v>
      </c>
    </row>
    <row r="28283" spans="1:12">
      <c r="A28283" t="e">
        <f t="shared" ca="1" si="261"/>
        <v>#NAME?</v>
      </c>
      <c r="B28283">
        <v>496</v>
      </c>
      <c r="C28283" t="s">
        <v>365</v>
      </c>
      <c r="D28283" s="1">
        <v>42514</v>
      </c>
      <c r="F28283">
        <v>2</v>
      </c>
      <c r="G28283">
        <v>4019</v>
      </c>
      <c r="H28283" t="s">
        <v>26</v>
      </c>
      <c r="J28283" t="s">
        <v>14</v>
      </c>
      <c r="K28283">
        <v>60</v>
      </c>
      <c r="L28283" t="s">
        <v>15</v>
      </c>
    </row>
    <row r="28284" spans="1:12">
      <c r="A28284" t="e">
        <f ca="1">E00251510544921</f>
        <v>#NAME?</v>
      </c>
      <c r="B28284">
        <v>705</v>
      </c>
      <c r="C28284" t="s">
        <v>1328</v>
      </c>
      <c r="D28284" s="1">
        <v>41463</v>
      </c>
      <c r="F28284">
        <v>1</v>
      </c>
      <c r="G28284">
        <v>5950</v>
      </c>
      <c r="H28284" t="s">
        <v>24</v>
      </c>
      <c r="J28284" t="s">
        <v>14</v>
      </c>
      <c r="K28284">
        <v>47</v>
      </c>
      <c r="L28284" t="s">
        <v>15</v>
      </c>
    </row>
    <row r="28285" spans="1:12">
      <c r="A28285" t="e">
        <f ca="1">E00251429396721</f>
        <v>#NAME?</v>
      </c>
      <c r="B28285">
        <v>695</v>
      </c>
      <c r="C28285" t="s">
        <v>257</v>
      </c>
      <c r="D28285" s="1">
        <v>41850</v>
      </c>
      <c r="F28285">
        <v>2</v>
      </c>
      <c r="G28285">
        <v>7243</v>
      </c>
      <c r="H28285" t="s">
        <v>42</v>
      </c>
      <c r="J28285" t="s">
        <v>14</v>
      </c>
      <c r="K28285">
        <v>54</v>
      </c>
      <c r="L28285" t="s">
        <v>15</v>
      </c>
    </row>
    <row r="28286" spans="1:12">
      <c r="A28286" t="e">
        <f ca="1">E00251429396721</f>
        <v>#NAME?</v>
      </c>
      <c r="B28286">
        <v>695</v>
      </c>
      <c r="C28286" t="s">
        <v>257</v>
      </c>
      <c r="D28286" s="1">
        <v>42030</v>
      </c>
      <c r="F28286">
        <v>2</v>
      </c>
      <c r="G28286">
        <v>9490</v>
      </c>
      <c r="H28286" t="s">
        <v>138</v>
      </c>
      <c r="J28286" t="s">
        <v>14</v>
      </c>
      <c r="K28286">
        <v>54</v>
      </c>
      <c r="L28286" t="s">
        <v>15</v>
      </c>
    </row>
    <row r="28287" spans="1:12">
      <c r="A28287" t="e">
        <f ca="1">E00251429162821</f>
        <v>#NAME?</v>
      </c>
      <c r="B28287">
        <v>695</v>
      </c>
      <c r="C28287" t="s">
        <v>257</v>
      </c>
      <c r="D28287" s="1">
        <v>41002</v>
      </c>
      <c r="F28287">
        <v>2</v>
      </c>
      <c r="G28287">
        <v>7242</v>
      </c>
      <c r="H28287" t="s">
        <v>93</v>
      </c>
      <c r="J28287" t="s">
        <v>14</v>
      </c>
      <c r="K28287">
        <v>41</v>
      </c>
      <c r="L28287" t="s">
        <v>15</v>
      </c>
    </row>
    <row r="28288" spans="1:12">
      <c r="A28288" t="e">
        <f ca="1">E00251532633521</f>
        <v>#NAME?</v>
      </c>
      <c r="B28288">
        <v>493</v>
      </c>
      <c r="C28288" t="s">
        <v>376</v>
      </c>
      <c r="D28288" s="1">
        <v>42759</v>
      </c>
      <c r="F28288">
        <v>1</v>
      </c>
      <c r="G28288">
        <v>4019</v>
      </c>
      <c r="H28288" t="s">
        <v>26</v>
      </c>
      <c r="J28288" t="s">
        <v>14</v>
      </c>
      <c r="K28288">
        <v>60</v>
      </c>
      <c r="L28288" t="s">
        <v>15</v>
      </c>
    </row>
    <row r="28289" spans="1:12">
      <c r="A28289" t="e">
        <f ca="1">E00251429396721</f>
        <v>#NAME?</v>
      </c>
      <c r="B28289">
        <v>695</v>
      </c>
      <c r="C28289" t="s">
        <v>257</v>
      </c>
      <c r="D28289" s="1">
        <v>42034</v>
      </c>
      <c r="F28289">
        <v>3</v>
      </c>
      <c r="G28289">
        <v>7243</v>
      </c>
      <c r="H28289" t="s">
        <v>42</v>
      </c>
      <c r="J28289" t="s">
        <v>14</v>
      </c>
      <c r="K28289">
        <v>54</v>
      </c>
      <c r="L28289" t="s">
        <v>15</v>
      </c>
    </row>
    <row r="28290" spans="1:12">
      <c r="A28290" t="e">
        <f ca="1">E00251716562321</f>
        <v>#NAME?</v>
      </c>
      <c r="B28290">
        <v>488</v>
      </c>
      <c r="C28290" t="s">
        <v>401</v>
      </c>
      <c r="D28290" s="1">
        <v>41359</v>
      </c>
      <c r="F28290">
        <v>1</v>
      </c>
      <c r="G28290">
        <v>1179</v>
      </c>
      <c r="H28290" t="s">
        <v>180</v>
      </c>
      <c r="J28290" t="s">
        <v>14</v>
      </c>
      <c r="K28290">
        <v>36</v>
      </c>
      <c r="L28290" t="s">
        <v>15</v>
      </c>
    </row>
    <row r="28291" spans="1:12">
      <c r="A28291" t="e">
        <f ca="1">E00251716562321</f>
        <v>#NAME?</v>
      </c>
      <c r="B28291">
        <v>488</v>
      </c>
      <c r="C28291" t="s">
        <v>401</v>
      </c>
      <c r="D28291" s="1">
        <v>41534</v>
      </c>
      <c r="F28291">
        <v>1</v>
      </c>
      <c r="G28291">
        <v>9953</v>
      </c>
      <c r="H28291" t="s">
        <v>661</v>
      </c>
      <c r="J28291" t="s">
        <v>14</v>
      </c>
      <c r="K28291">
        <v>37</v>
      </c>
      <c r="L28291" t="s">
        <v>15</v>
      </c>
    </row>
    <row r="28292" spans="1:12">
      <c r="A28292" t="e">
        <f ca="1">E00251429162821</f>
        <v>#NAME?</v>
      </c>
      <c r="B28292">
        <v>695</v>
      </c>
      <c r="C28292" t="s">
        <v>257</v>
      </c>
      <c r="D28292" s="1">
        <v>42823</v>
      </c>
      <c r="F28292">
        <v>2</v>
      </c>
      <c r="G28292">
        <v>4259</v>
      </c>
      <c r="H28292" t="s">
        <v>1658</v>
      </c>
      <c r="J28292" t="s">
        <v>14</v>
      </c>
      <c r="K28292">
        <v>46</v>
      </c>
      <c r="L28292" t="s">
        <v>15</v>
      </c>
    </row>
    <row r="28293" spans="1:12">
      <c r="A28293" t="e">
        <f ca="1">E00251429389321</f>
        <v>#NAME?</v>
      </c>
      <c r="B28293">
        <v>274</v>
      </c>
      <c r="C28293" t="s">
        <v>506</v>
      </c>
      <c r="D28293" s="1">
        <v>41897</v>
      </c>
      <c r="F28293">
        <v>4</v>
      </c>
      <c r="G28293">
        <v>4019</v>
      </c>
      <c r="H28293" t="s">
        <v>26</v>
      </c>
      <c r="J28293" t="s">
        <v>14</v>
      </c>
      <c r="K28293">
        <v>54</v>
      </c>
      <c r="L28293" t="s">
        <v>15</v>
      </c>
    </row>
    <row r="28294" spans="1:12">
      <c r="A28294" t="e">
        <f ca="1">E00251427384421</f>
        <v>#NAME?</v>
      </c>
      <c r="B28294">
        <v>10</v>
      </c>
      <c r="C28294" t="s">
        <v>18</v>
      </c>
      <c r="D28294" s="1">
        <v>42144</v>
      </c>
      <c r="F28294">
        <v>2</v>
      </c>
      <c r="G28294">
        <v>6272</v>
      </c>
      <c r="H28294" t="s">
        <v>635</v>
      </c>
      <c r="J28294" t="s">
        <v>14</v>
      </c>
      <c r="K28294">
        <v>52</v>
      </c>
      <c r="L28294" t="s">
        <v>15</v>
      </c>
    </row>
    <row r="28295" spans="1:12">
      <c r="A28295" t="e">
        <f ca="1">E00251715558021</f>
        <v>#NAME?</v>
      </c>
      <c r="B28295">
        <v>1329</v>
      </c>
      <c r="C28295" t="s">
        <v>520</v>
      </c>
      <c r="D28295" s="1">
        <v>43074</v>
      </c>
      <c r="F28295">
        <v>1</v>
      </c>
      <c r="G28295">
        <v>7880</v>
      </c>
      <c r="H28295" t="s">
        <v>213</v>
      </c>
      <c r="J28295" t="s">
        <v>14</v>
      </c>
      <c r="K28295">
        <v>43</v>
      </c>
      <c r="L28295" t="s">
        <v>22</v>
      </c>
    </row>
    <row r="28296" spans="1:12">
      <c r="A28296" t="e">
        <f ca="1">E00251429396721</f>
        <v>#NAME?</v>
      </c>
      <c r="B28296">
        <v>695</v>
      </c>
      <c r="C28296" t="s">
        <v>257</v>
      </c>
      <c r="D28296" s="1">
        <v>41001</v>
      </c>
      <c r="F28296">
        <v>3</v>
      </c>
      <c r="G28296">
        <v>71509</v>
      </c>
      <c r="H28296" t="s">
        <v>369</v>
      </c>
      <c r="J28296" t="s">
        <v>14</v>
      </c>
      <c r="K28296">
        <v>52</v>
      </c>
      <c r="L28296" t="s">
        <v>15</v>
      </c>
    </row>
    <row r="28297" spans="1:12">
      <c r="A28297" t="e">
        <f ca="1">E00251429396721</f>
        <v>#NAME?</v>
      </c>
      <c r="B28297">
        <v>695</v>
      </c>
      <c r="C28297" t="s">
        <v>257</v>
      </c>
      <c r="D28297" s="1">
        <v>42035</v>
      </c>
      <c r="F28297">
        <v>5</v>
      </c>
      <c r="G28297">
        <v>73390</v>
      </c>
      <c r="H28297" t="s">
        <v>66</v>
      </c>
      <c r="J28297" t="s">
        <v>14</v>
      </c>
      <c r="K28297">
        <v>54</v>
      </c>
      <c r="L28297" t="s">
        <v>15</v>
      </c>
    </row>
    <row r="28298" spans="1:12">
      <c r="A28298" t="e">
        <f ca="1">E00251429396721</f>
        <v>#NAME?</v>
      </c>
      <c r="B28298">
        <v>695</v>
      </c>
      <c r="C28298" t="s">
        <v>257</v>
      </c>
      <c r="D28298" s="1">
        <v>42383</v>
      </c>
      <c r="F28298">
        <v>2</v>
      </c>
      <c r="G28298">
        <v>1739</v>
      </c>
      <c r="H28298" t="s">
        <v>110</v>
      </c>
      <c r="J28298" t="s">
        <v>14</v>
      </c>
      <c r="K28298">
        <v>55</v>
      </c>
      <c r="L28298" t="s">
        <v>15</v>
      </c>
    </row>
    <row r="28299" spans="1:12">
      <c r="A28299" t="e">
        <f ca="1">E00251715558021</f>
        <v>#NAME?</v>
      </c>
      <c r="B28299">
        <v>1329</v>
      </c>
      <c r="C28299" t="s">
        <v>520</v>
      </c>
      <c r="D28299" s="1">
        <v>42853</v>
      </c>
      <c r="F28299">
        <v>2</v>
      </c>
      <c r="G28299">
        <v>1119</v>
      </c>
      <c r="H28299" t="s">
        <v>638</v>
      </c>
      <c r="J28299" t="s">
        <v>14</v>
      </c>
      <c r="K28299">
        <v>43</v>
      </c>
      <c r="L28299" t="s">
        <v>15</v>
      </c>
    </row>
    <row r="28300" spans="1:12">
      <c r="A28300" t="e">
        <f ca="1">E00251430390021</f>
        <v>#NAME?</v>
      </c>
      <c r="B28300">
        <v>458</v>
      </c>
      <c r="C28300" t="s">
        <v>275</v>
      </c>
      <c r="D28300" s="1">
        <v>41135</v>
      </c>
      <c r="F28300">
        <v>2</v>
      </c>
      <c r="G28300">
        <v>49390</v>
      </c>
      <c r="H28300" t="s">
        <v>59</v>
      </c>
      <c r="J28300" t="s">
        <v>14</v>
      </c>
      <c r="K28300">
        <v>46</v>
      </c>
      <c r="L28300" t="s">
        <v>15</v>
      </c>
    </row>
    <row r="28301" spans="1:12">
      <c r="A28301" t="e">
        <f ca="1">E00251430390021</f>
        <v>#NAME?</v>
      </c>
      <c r="B28301">
        <v>458</v>
      </c>
      <c r="C28301" t="s">
        <v>275</v>
      </c>
      <c r="D28301" s="1">
        <v>42612</v>
      </c>
      <c r="F28301">
        <v>2</v>
      </c>
      <c r="G28301">
        <v>49390</v>
      </c>
      <c r="H28301" t="s">
        <v>59</v>
      </c>
      <c r="J28301" t="s">
        <v>14</v>
      </c>
      <c r="K28301">
        <v>50</v>
      </c>
      <c r="L28301" t="s">
        <v>15</v>
      </c>
    </row>
    <row r="28302" spans="1:12">
      <c r="A28302" t="e">
        <f ca="1">E00251430390021</f>
        <v>#NAME?</v>
      </c>
      <c r="B28302">
        <v>458</v>
      </c>
      <c r="C28302" t="s">
        <v>275</v>
      </c>
      <c r="D28302" s="1">
        <v>42824</v>
      </c>
      <c r="F28302">
        <v>2</v>
      </c>
      <c r="G28302">
        <v>72632</v>
      </c>
      <c r="H28302" t="s">
        <v>107</v>
      </c>
      <c r="J28302" t="s">
        <v>14</v>
      </c>
      <c r="K28302">
        <v>51</v>
      </c>
      <c r="L28302" t="s">
        <v>15</v>
      </c>
    </row>
    <row r="28303" spans="1:12">
      <c r="A28303" t="e">
        <f ca="1">E00251518868021</f>
        <v>#NAME?</v>
      </c>
      <c r="B28303">
        <v>1791</v>
      </c>
      <c r="C28303" t="s">
        <v>468</v>
      </c>
      <c r="D28303" s="1">
        <v>41904</v>
      </c>
      <c r="F28303">
        <v>2</v>
      </c>
      <c r="G28303">
        <v>71983</v>
      </c>
      <c r="H28303" t="s">
        <v>1092</v>
      </c>
      <c r="J28303" t="s">
        <v>14</v>
      </c>
      <c r="K28303">
        <v>60</v>
      </c>
      <c r="L28303" t="s">
        <v>15</v>
      </c>
    </row>
    <row r="28304" spans="1:12">
      <c r="A28304" t="e">
        <f ca="1">E00251429396721</f>
        <v>#NAME?</v>
      </c>
      <c r="B28304">
        <v>695</v>
      </c>
      <c r="C28304" t="s">
        <v>257</v>
      </c>
      <c r="D28304" s="1">
        <v>41844</v>
      </c>
      <c r="F28304">
        <v>1</v>
      </c>
      <c r="G28304">
        <v>78079</v>
      </c>
      <c r="H28304" t="s">
        <v>49</v>
      </c>
      <c r="J28304" t="s">
        <v>14</v>
      </c>
      <c r="K28304">
        <v>54</v>
      </c>
      <c r="L28304" t="s">
        <v>22</v>
      </c>
    </row>
    <row r="28305" spans="1:12">
      <c r="A28305" t="e">
        <f ca="1">E00251429396721</f>
        <v>#NAME?</v>
      </c>
      <c r="B28305">
        <v>695</v>
      </c>
      <c r="C28305" t="s">
        <v>257</v>
      </c>
      <c r="D28305" s="1">
        <v>42388</v>
      </c>
      <c r="F28305">
        <v>1</v>
      </c>
      <c r="G28305">
        <v>7243</v>
      </c>
      <c r="H28305" t="s">
        <v>42</v>
      </c>
      <c r="J28305" t="s">
        <v>14</v>
      </c>
      <c r="K28305">
        <v>55</v>
      </c>
      <c r="L28305" t="s">
        <v>15</v>
      </c>
    </row>
    <row r="28306" spans="1:12">
      <c r="A28306" t="e">
        <f ca="1">E00251429396721</f>
        <v>#NAME?</v>
      </c>
      <c r="B28306">
        <v>753</v>
      </c>
      <c r="C28306" t="s">
        <v>545</v>
      </c>
      <c r="D28306" s="1">
        <v>40914</v>
      </c>
      <c r="E28306">
        <v>1</v>
      </c>
      <c r="F28306">
        <v>2</v>
      </c>
      <c r="G28306">
        <v>71594</v>
      </c>
      <c r="H28306" t="s">
        <v>1311</v>
      </c>
      <c r="J28306" t="s">
        <v>34</v>
      </c>
      <c r="K28306">
        <v>51</v>
      </c>
      <c r="L28306" t="s">
        <v>15</v>
      </c>
    </row>
    <row r="28307" spans="1:12">
      <c r="A28307" t="e">
        <f ca="1">E00251518868021</f>
        <v>#NAME?</v>
      </c>
      <c r="B28307">
        <v>1791</v>
      </c>
      <c r="C28307" t="s">
        <v>468</v>
      </c>
      <c r="D28307" s="1">
        <v>42872</v>
      </c>
      <c r="F28307">
        <v>1</v>
      </c>
      <c r="G28307">
        <v>3542</v>
      </c>
      <c r="H28307" t="s">
        <v>850</v>
      </c>
      <c r="J28307" t="s">
        <v>14</v>
      </c>
      <c r="K28307">
        <v>63</v>
      </c>
      <c r="L28307" t="s">
        <v>15</v>
      </c>
    </row>
    <row r="28308" spans="1:12">
      <c r="A28308" t="e">
        <f ca="1">E00251518868021</f>
        <v>#NAME?</v>
      </c>
      <c r="B28308">
        <v>1791</v>
      </c>
      <c r="C28308" t="s">
        <v>468</v>
      </c>
      <c r="D28308" s="1">
        <v>43041</v>
      </c>
      <c r="F28308">
        <v>1</v>
      </c>
      <c r="G28308">
        <v>71690</v>
      </c>
      <c r="H28308" t="s">
        <v>410</v>
      </c>
      <c r="J28308" t="s">
        <v>14</v>
      </c>
      <c r="K28308">
        <v>63</v>
      </c>
      <c r="L28308" t="s">
        <v>15</v>
      </c>
    </row>
    <row r="28309" spans="1:12">
      <c r="A28309" t="e">
        <f ca="1">E00251532618221</f>
        <v>#NAME?</v>
      </c>
      <c r="B28309">
        <v>446</v>
      </c>
      <c r="C28309" t="s">
        <v>94</v>
      </c>
      <c r="D28309" s="1">
        <v>42804</v>
      </c>
      <c r="F28309">
        <v>4</v>
      </c>
      <c r="G28309">
        <v>73300</v>
      </c>
      <c r="H28309" t="s">
        <v>86</v>
      </c>
      <c r="J28309" t="s">
        <v>14</v>
      </c>
      <c r="K28309">
        <v>64</v>
      </c>
      <c r="L28309" t="s">
        <v>15</v>
      </c>
    </row>
    <row r="28310" spans="1:12">
      <c r="A28310" t="e">
        <f ca="1">E00251528877721</f>
        <v>#NAME?</v>
      </c>
      <c r="B28310">
        <v>272</v>
      </c>
      <c r="C28310" t="s">
        <v>174</v>
      </c>
      <c r="D28310" s="1">
        <v>42503</v>
      </c>
      <c r="F28310">
        <v>1</v>
      </c>
      <c r="G28310">
        <v>7233</v>
      </c>
      <c r="H28310" t="s">
        <v>412</v>
      </c>
      <c r="I28310" t="s">
        <v>56</v>
      </c>
      <c r="J28310" t="s">
        <v>57</v>
      </c>
      <c r="K28310">
        <v>50</v>
      </c>
      <c r="L28310" t="s">
        <v>15</v>
      </c>
    </row>
    <row r="28311" spans="1:12">
      <c r="A28311" t="e">
        <f ca="1">E00251615737321</f>
        <v>#NAME?</v>
      </c>
      <c r="B28311">
        <v>1933</v>
      </c>
      <c r="C28311" t="s">
        <v>151</v>
      </c>
      <c r="D28311" s="1">
        <v>42648</v>
      </c>
      <c r="F28311">
        <v>1</v>
      </c>
      <c r="G28311">
        <v>4019</v>
      </c>
      <c r="H28311" t="s">
        <v>26</v>
      </c>
      <c r="J28311" t="s">
        <v>14</v>
      </c>
      <c r="K28311">
        <v>57</v>
      </c>
      <c r="L28311" t="s">
        <v>15</v>
      </c>
    </row>
    <row r="28312" spans="1:12">
      <c r="A28312" t="e">
        <f ca="1">E00251626562021</f>
        <v>#NAME?</v>
      </c>
      <c r="B28312">
        <v>4054</v>
      </c>
      <c r="C28312" t="s">
        <v>693</v>
      </c>
      <c r="D28312" s="1">
        <v>41044</v>
      </c>
      <c r="F28312">
        <v>2</v>
      </c>
      <c r="G28312">
        <v>4619</v>
      </c>
      <c r="H28312" t="s">
        <v>613</v>
      </c>
      <c r="J28312" t="s">
        <v>14</v>
      </c>
      <c r="K28312">
        <v>42</v>
      </c>
      <c r="L28312" t="s">
        <v>15</v>
      </c>
    </row>
    <row r="28313" spans="1:12">
      <c r="A28313" t="e">
        <f ca="1">E00251427384421</f>
        <v>#NAME?</v>
      </c>
      <c r="B28313">
        <v>10</v>
      </c>
      <c r="C28313" t="s">
        <v>18</v>
      </c>
      <c r="D28313" s="1">
        <v>41200</v>
      </c>
      <c r="F28313">
        <v>1</v>
      </c>
      <c r="G28313">
        <v>93</v>
      </c>
      <c r="H28313" t="s">
        <v>29</v>
      </c>
      <c r="J28313" t="s">
        <v>14</v>
      </c>
      <c r="K28313">
        <v>49</v>
      </c>
      <c r="L28313" t="s">
        <v>15</v>
      </c>
    </row>
    <row r="28314" spans="1:12">
      <c r="A28314" t="e">
        <f ca="1">E00251510503721</f>
        <v>#NAME?</v>
      </c>
      <c r="B28314">
        <v>189</v>
      </c>
      <c r="C28314" t="s">
        <v>58</v>
      </c>
      <c r="D28314" s="1">
        <v>41967</v>
      </c>
      <c r="F28314">
        <v>1</v>
      </c>
      <c r="G28314">
        <v>7350</v>
      </c>
      <c r="H28314" t="s">
        <v>192</v>
      </c>
      <c r="J28314" t="s">
        <v>14</v>
      </c>
      <c r="K28314">
        <v>40</v>
      </c>
      <c r="L28314" t="s">
        <v>15</v>
      </c>
    </row>
    <row r="28315" spans="1:12">
      <c r="A28315" t="e">
        <f ca="1">E00251510503721</f>
        <v>#NAME?</v>
      </c>
      <c r="B28315">
        <v>189</v>
      </c>
      <c r="C28315" t="s">
        <v>58</v>
      </c>
      <c r="D28315" s="1">
        <v>42468</v>
      </c>
      <c r="F28315">
        <v>4</v>
      </c>
      <c r="G28315">
        <v>3814</v>
      </c>
      <c r="H28315" t="s">
        <v>856</v>
      </c>
      <c r="J28315" t="s">
        <v>14</v>
      </c>
      <c r="K28315">
        <v>41</v>
      </c>
      <c r="L28315" t="s">
        <v>15</v>
      </c>
    </row>
    <row r="28316" spans="1:12">
      <c r="A28316" t="e">
        <f ca="1">E00251531961821</f>
        <v>#NAME?</v>
      </c>
      <c r="B28316">
        <v>498</v>
      </c>
      <c r="C28316" t="s">
        <v>591</v>
      </c>
      <c r="D28316" s="1">
        <v>41079</v>
      </c>
      <c r="F28316">
        <v>2</v>
      </c>
      <c r="G28316">
        <v>4019</v>
      </c>
      <c r="H28316" t="s">
        <v>26</v>
      </c>
      <c r="J28316" t="s">
        <v>14</v>
      </c>
      <c r="K28316">
        <v>57</v>
      </c>
      <c r="L28316" t="s">
        <v>15</v>
      </c>
    </row>
    <row r="28317" spans="1:12">
      <c r="A28317" t="e">
        <f ca="1">E00251531961821</f>
        <v>#NAME?</v>
      </c>
      <c r="B28317">
        <v>498</v>
      </c>
      <c r="C28317" t="s">
        <v>591</v>
      </c>
      <c r="D28317" s="1">
        <v>42052</v>
      </c>
      <c r="F28317">
        <v>3</v>
      </c>
      <c r="G28317">
        <v>4019</v>
      </c>
      <c r="H28317" t="s">
        <v>26</v>
      </c>
      <c r="J28317" t="s">
        <v>14</v>
      </c>
      <c r="K28317">
        <v>60</v>
      </c>
      <c r="L28317" t="s">
        <v>15</v>
      </c>
    </row>
    <row r="28318" spans="1:12">
      <c r="A28318" t="e">
        <f ca="1">E00251615737321</f>
        <v>#NAME?</v>
      </c>
      <c r="B28318">
        <v>1933</v>
      </c>
      <c r="C28318" t="s">
        <v>151</v>
      </c>
      <c r="D28318" s="1">
        <v>42398</v>
      </c>
      <c r="F28318">
        <v>1</v>
      </c>
      <c r="G28318">
        <v>4019</v>
      </c>
      <c r="H28318" t="s">
        <v>26</v>
      </c>
      <c r="J28318" t="s">
        <v>14</v>
      </c>
      <c r="K28318">
        <v>56</v>
      </c>
      <c r="L28318" t="s">
        <v>15</v>
      </c>
    </row>
    <row r="28319" spans="1:12">
      <c r="A28319" t="e">
        <f ca="1">E00251510503721</f>
        <v>#NAME?</v>
      </c>
      <c r="B28319">
        <v>189</v>
      </c>
      <c r="C28319" t="s">
        <v>58</v>
      </c>
      <c r="D28319" s="1">
        <v>41737</v>
      </c>
      <c r="F28319">
        <v>1</v>
      </c>
      <c r="G28319">
        <v>477</v>
      </c>
      <c r="H28319" t="s">
        <v>615</v>
      </c>
      <c r="J28319" t="s">
        <v>14</v>
      </c>
      <c r="K28319">
        <v>39</v>
      </c>
      <c r="L28319" t="s">
        <v>15</v>
      </c>
    </row>
    <row r="28320" spans="1:12">
      <c r="A28320" t="e">
        <f ca="1">E00251430390021</f>
        <v>#NAME?</v>
      </c>
      <c r="B28320">
        <v>458</v>
      </c>
      <c r="C28320" t="s">
        <v>275</v>
      </c>
      <c r="D28320" s="1">
        <v>41204</v>
      </c>
      <c r="F28320">
        <v>2</v>
      </c>
      <c r="G28320">
        <v>49390</v>
      </c>
      <c r="H28320" t="s">
        <v>59</v>
      </c>
      <c r="J28320" t="s">
        <v>14</v>
      </c>
      <c r="K28320">
        <v>47</v>
      </c>
      <c r="L28320" t="s">
        <v>15</v>
      </c>
    </row>
    <row r="28321" spans="1:12">
      <c r="A28321" t="e">
        <f ca="1">E00251430390021</f>
        <v>#NAME?</v>
      </c>
      <c r="B28321">
        <v>458</v>
      </c>
      <c r="C28321" t="s">
        <v>275</v>
      </c>
      <c r="D28321" s="1">
        <v>41338</v>
      </c>
      <c r="F28321">
        <v>1</v>
      </c>
      <c r="G28321">
        <v>49390</v>
      </c>
      <c r="H28321" t="s">
        <v>59</v>
      </c>
      <c r="J28321" t="s">
        <v>14</v>
      </c>
      <c r="K28321">
        <v>47</v>
      </c>
      <c r="L28321" t="s">
        <v>15</v>
      </c>
    </row>
    <row r="28322" spans="1:12">
      <c r="A28322" t="e">
        <f ca="1">E00251626562021</f>
        <v>#NAME?</v>
      </c>
      <c r="B28322">
        <v>4054</v>
      </c>
      <c r="C28322" t="s">
        <v>693</v>
      </c>
      <c r="D28322" s="1">
        <v>42738</v>
      </c>
      <c r="F28322">
        <v>1</v>
      </c>
      <c r="G28322">
        <v>460</v>
      </c>
      <c r="H28322" t="s">
        <v>16</v>
      </c>
      <c r="J28322" t="s">
        <v>14</v>
      </c>
      <c r="K28322">
        <v>46</v>
      </c>
      <c r="L28322" t="s">
        <v>15</v>
      </c>
    </row>
    <row r="28323" spans="1:12">
      <c r="A28323" t="e">
        <f ca="1">E00251722805021</f>
        <v>#NAME?</v>
      </c>
      <c r="B28323">
        <v>373</v>
      </c>
      <c r="C28323" t="s">
        <v>749</v>
      </c>
      <c r="D28323" s="1">
        <v>41683</v>
      </c>
      <c r="F28323">
        <v>1</v>
      </c>
      <c r="G28323">
        <v>5225</v>
      </c>
      <c r="H28323" t="s">
        <v>280</v>
      </c>
      <c r="J28323" t="s">
        <v>14</v>
      </c>
      <c r="K28323">
        <v>36</v>
      </c>
      <c r="L28323" t="s">
        <v>15</v>
      </c>
    </row>
    <row r="28324" spans="1:12">
      <c r="A28324" t="e">
        <f ca="1">E00251430390021</f>
        <v>#NAME?</v>
      </c>
      <c r="B28324">
        <v>458</v>
      </c>
      <c r="C28324" t="s">
        <v>275</v>
      </c>
      <c r="D28324" s="1">
        <v>42352</v>
      </c>
      <c r="F28324">
        <v>1</v>
      </c>
      <c r="G28324">
        <v>49390</v>
      </c>
      <c r="H28324" t="s">
        <v>59</v>
      </c>
      <c r="J28324" t="s">
        <v>14</v>
      </c>
      <c r="K28324">
        <v>50</v>
      </c>
      <c r="L28324" t="s">
        <v>15</v>
      </c>
    </row>
    <row r="28325" spans="1:12">
      <c r="A28325" t="e">
        <f ca="1">E00251430390021</f>
        <v>#NAME?</v>
      </c>
      <c r="B28325">
        <v>458</v>
      </c>
      <c r="C28325" t="s">
        <v>275</v>
      </c>
      <c r="D28325" s="1">
        <v>42402</v>
      </c>
      <c r="F28325">
        <v>1</v>
      </c>
      <c r="G28325">
        <v>33399</v>
      </c>
      <c r="H28325" t="s">
        <v>1094</v>
      </c>
      <c r="J28325" t="s">
        <v>14</v>
      </c>
      <c r="K28325">
        <v>50</v>
      </c>
      <c r="L28325" t="s">
        <v>15</v>
      </c>
    </row>
    <row r="28326" spans="1:12">
      <c r="A28326" t="e">
        <f ca="1">E00251531961821</f>
        <v>#NAME?</v>
      </c>
      <c r="B28326">
        <v>498</v>
      </c>
      <c r="C28326" t="s">
        <v>591</v>
      </c>
      <c r="D28326" s="1">
        <v>42877</v>
      </c>
      <c r="F28326">
        <v>2</v>
      </c>
      <c r="G28326">
        <v>4019</v>
      </c>
      <c r="H28326" t="s">
        <v>26</v>
      </c>
      <c r="J28326" t="s">
        <v>14</v>
      </c>
      <c r="K28326">
        <v>62</v>
      </c>
      <c r="L28326" t="s">
        <v>15</v>
      </c>
    </row>
    <row r="28327" spans="1:12">
      <c r="A28327" t="e">
        <f ca="1">E00251531961821</f>
        <v>#NAME?</v>
      </c>
      <c r="B28327">
        <v>498</v>
      </c>
      <c r="C28327" t="s">
        <v>591</v>
      </c>
      <c r="D28327" s="1">
        <v>42996</v>
      </c>
      <c r="F28327">
        <v>4</v>
      </c>
      <c r="G28327">
        <v>38015</v>
      </c>
      <c r="H28327" t="s">
        <v>616</v>
      </c>
      <c r="J28327" t="s">
        <v>14</v>
      </c>
      <c r="K28327">
        <v>62</v>
      </c>
      <c r="L28327" t="s">
        <v>15</v>
      </c>
    </row>
    <row r="28328" spans="1:12">
      <c r="A28328" t="e">
        <f ca="1">E00251531961821</f>
        <v>#NAME?</v>
      </c>
      <c r="B28328">
        <v>498</v>
      </c>
      <c r="C28328" t="s">
        <v>591</v>
      </c>
      <c r="D28328" s="1">
        <v>41578</v>
      </c>
      <c r="F28328">
        <v>3</v>
      </c>
      <c r="G28328">
        <v>49390</v>
      </c>
      <c r="H28328" t="s">
        <v>59</v>
      </c>
      <c r="J28328" t="s">
        <v>14</v>
      </c>
      <c r="K28328">
        <v>58</v>
      </c>
      <c r="L28328" t="s">
        <v>15</v>
      </c>
    </row>
    <row r="28329" spans="1:12">
      <c r="A28329" t="e">
        <f ca="1">E00251531961821</f>
        <v>#NAME?</v>
      </c>
      <c r="B28329">
        <v>498</v>
      </c>
      <c r="C28329" t="s">
        <v>591</v>
      </c>
      <c r="D28329" s="1">
        <v>42157</v>
      </c>
      <c r="F28329">
        <v>1</v>
      </c>
      <c r="G28329">
        <v>49390</v>
      </c>
      <c r="H28329" t="s">
        <v>59</v>
      </c>
      <c r="J28329" t="s">
        <v>14</v>
      </c>
      <c r="K28329">
        <v>60</v>
      </c>
      <c r="L28329" t="s">
        <v>15</v>
      </c>
    </row>
    <row r="28330" spans="1:12">
      <c r="A28330" t="e">
        <f ca="1">E00251615737321</f>
        <v>#NAME?</v>
      </c>
      <c r="B28330">
        <v>1933</v>
      </c>
      <c r="C28330" t="s">
        <v>151</v>
      </c>
      <c r="D28330" s="1">
        <v>40959</v>
      </c>
      <c r="F28330">
        <v>1</v>
      </c>
      <c r="G28330">
        <v>37203</v>
      </c>
      <c r="H28330" t="s">
        <v>1201</v>
      </c>
      <c r="J28330" t="s">
        <v>14</v>
      </c>
      <c r="K28330">
        <v>52</v>
      </c>
      <c r="L28330" t="s">
        <v>15</v>
      </c>
    </row>
    <row r="28331" spans="1:12">
      <c r="A28331" t="e">
        <f ca="1">E00251715558021</f>
        <v>#NAME?</v>
      </c>
      <c r="B28331">
        <v>1329</v>
      </c>
      <c r="C28331" t="s">
        <v>520</v>
      </c>
      <c r="D28331" s="1">
        <v>43053</v>
      </c>
      <c r="F28331">
        <v>1</v>
      </c>
      <c r="G28331">
        <v>7880</v>
      </c>
      <c r="H28331" t="s">
        <v>213</v>
      </c>
      <c r="J28331" t="s">
        <v>14</v>
      </c>
      <c r="K28331">
        <v>43</v>
      </c>
      <c r="L28331" t="s">
        <v>22</v>
      </c>
    </row>
    <row r="28332" spans="1:12">
      <c r="A28332" t="e">
        <f ca="1">E00251430390021</f>
        <v>#NAME?</v>
      </c>
      <c r="B28332">
        <v>458</v>
      </c>
      <c r="C28332" t="s">
        <v>275</v>
      </c>
      <c r="D28332" s="1">
        <v>41423</v>
      </c>
      <c r="F28332">
        <v>2</v>
      </c>
      <c r="G28332">
        <v>49390</v>
      </c>
      <c r="H28332" t="s">
        <v>59</v>
      </c>
      <c r="J28332" t="s">
        <v>14</v>
      </c>
      <c r="K28332">
        <v>47</v>
      </c>
      <c r="L28332" t="s">
        <v>15</v>
      </c>
    </row>
    <row r="28333" spans="1:12">
      <c r="A28333" t="e">
        <f ca="1">E00251430390021</f>
        <v>#NAME?</v>
      </c>
      <c r="B28333">
        <v>458</v>
      </c>
      <c r="C28333" t="s">
        <v>275</v>
      </c>
      <c r="D28333" s="1">
        <v>42692</v>
      </c>
      <c r="F28333">
        <v>1</v>
      </c>
      <c r="G28333">
        <v>7819</v>
      </c>
      <c r="H28333" t="s">
        <v>268</v>
      </c>
      <c r="J28333" t="s">
        <v>14</v>
      </c>
      <c r="K28333">
        <v>51</v>
      </c>
      <c r="L28333" t="s">
        <v>15</v>
      </c>
    </row>
    <row r="28334" spans="1:12">
      <c r="A28334" t="e">
        <f ca="1">E00251430390021</f>
        <v>#NAME?</v>
      </c>
      <c r="B28334">
        <v>458</v>
      </c>
      <c r="C28334" t="s">
        <v>275</v>
      </c>
      <c r="D28334" s="1">
        <v>42555</v>
      </c>
      <c r="F28334">
        <v>3</v>
      </c>
      <c r="G28334">
        <v>49390</v>
      </c>
      <c r="H28334" t="s">
        <v>59</v>
      </c>
      <c r="J28334" t="s">
        <v>14</v>
      </c>
      <c r="K28334">
        <v>50</v>
      </c>
      <c r="L28334" t="s">
        <v>15</v>
      </c>
    </row>
    <row r="28335" spans="1:12">
      <c r="A28335" t="e">
        <f ca="1">E00251514218521</f>
        <v>#NAME?</v>
      </c>
      <c r="B28335">
        <v>438</v>
      </c>
      <c r="C28335" t="s">
        <v>474</v>
      </c>
      <c r="D28335" s="1">
        <v>41701</v>
      </c>
      <c r="F28335">
        <v>2</v>
      </c>
      <c r="G28335">
        <v>5990</v>
      </c>
      <c r="H28335" t="s">
        <v>60</v>
      </c>
      <c r="J28335" t="s">
        <v>14</v>
      </c>
      <c r="K28335">
        <v>54</v>
      </c>
      <c r="L28335" t="s">
        <v>15</v>
      </c>
    </row>
    <row r="28336" spans="1:12">
      <c r="A28336" t="e">
        <f ca="1">E00251514218521</f>
        <v>#NAME?</v>
      </c>
      <c r="B28336">
        <v>438</v>
      </c>
      <c r="C28336" t="s">
        <v>474</v>
      </c>
      <c r="D28336" s="1">
        <v>41898</v>
      </c>
      <c r="F28336">
        <v>1</v>
      </c>
      <c r="G28336">
        <v>3540</v>
      </c>
      <c r="H28336" t="s">
        <v>436</v>
      </c>
      <c r="J28336" t="s">
        <v>14</v>
      </c>
      <c r="K28336">
        <v>55</v>
      </c>
      <c r="L28336" t="s">
        <v>15</v>
      </c>
    </row>
    <row r="28337" spans="1:12">
      <c r="A28337" t="e">
        <f ca="1">E00251514218521</f>
        <v>#NAME?</v>
      </c>
      <c r="B28337">
        <v>438</v>
      </c>
      <c r="C28337" t="s">
        <v>474</v>
      </c>
      <c r="D28337" s="1">
        <v>42577</v>
      </c>
      <c r="F28337">
        <v>3</v>
      </c>
      <c r="G28337">
        <v>61689</v>
      </c>
      <c r="H28337" t="s">
        <v>677</v>
      </c>
      <c r="J28337" t="s">
        <v>14</v>
      </c>
      <c r="K28337">
        <v>56</v>
      </c>
      <c r="L28337" t="s">
        <v>15</v>
      </c>
    </row>
    <row r="28338" spans="1:12">
      <c r="A28338" t="e">
        <f ca="1">E00251532618221</f>
        <v>#NAME?</v>
      </c>
      <c r="B28338">
        <v>457</v>
      </c>
      <c r="C28338" t="s">
        <v>137</v>
      </c>
      <c r="D28338" s="1">
        <v>42492</v>
      </c>
      <c r="F28338">
        <v>1</v>
      </c>
      <c r="G28338">
        <v>29690</v>
      </c>
      <c r="H28338" t="s">
        <v>52</v>
      </c>
      <c r="J28338" t="s">
        <v>14</v>
      </c>
      <c r="K28338">
        <v>63</v>
      </c>
      <c r="L28338" t="s">
        <v>15</v>
      </c>
    </row>
    <row r="28339" spans="1:12">
      <c r="A28339" t="e">
        <f ca="1">E00251514218521</f>
        <v>#NAME?</v>
      </c>
      <c r="B28339">
        <v>438</v>
      </c>
      <c r="C28339" t="s">
        <v>474</v>
      </c>
      <c r="D28339" s="1">
        <v>42790</v>
      </c>
      <c r="F28339">
        <v>1</v>
      </c>
      <c r="G28339">
        <v>29690</v>
      </c>
      <c r="H28339" t="s">
        <v>52</v>
      </c>
      <c r="J28339" t="s">
        <v>14</v>
      </c>
      <c r="K28339">
        <v>57</v>
      </c>
      <c r="L28339" t="s">
        <v>15</v>
      </c>
    </row>
    <row r="28340" spans="1:12">
      <c r="A28340" t="e">
        <f ca="1">E00251531961821</f>
        <v>#NAME?</v>
      </c>
      <c r="B28340">
        <v>498</v>
      </c>
      <c r="C28340" t="s">
        <v>591</v>
      </c>
      <c r="D28340" s="1">
        <v>41796</v>
      </c>
      <c r="F28340">
        <v>1</v>
      </c>
      <c r="G28340">
        <v>49390</v>
      </c>
      <c r="H28340" t="s">
        <v>59</v>
      </c>
      <c r="J28340" t="s">
        <v>14</v>
      </c>
      <c r="K28340">
        <v>59</v>
      </c>
      <c r="L28340" t="s">
        <v>15</v>
      </c>
    </row>
    <row r="28341" spans="1:12">
      <c r="A28341" t="e">
        <f ca="1">E00251430390021</f>
        <v>#NAME?</v>
      </c>
      <c r="B28341">
        <v>458</v>
      </c>
      <c r="C28341" t="s">
        <v>275</v>
      </c>
      <c r="D28341" s="1">
        <v>42039</v>
      </c>
      <c r="F28341">
        <v>3</v>
      </c>
      <c r="G28341">
        <v>49390</v>
      </c>
      <c r="H28341" t="s">
        <v>59</v>
      </c>
      <c r="J28341" t="s">
        <v>14</v>
      </c>
      <c r="K28341">
        <v>49</v>
      </c>
      <c r="L28341" t="s">
        <v>15</v>
      </c>
    </row>
    <row r="28342" spans="1:12">
      <c r="A28342" t="e">
        <f ca="1">E00251531961821</f>
        <v>#NAME?</v>
      </c>
      <c r="B28342">
        <v>498</v>
      </c>
      <c r="C28342" t="s">
        <v>591</v>
      </c>
      <c r="D28342" s="1">
        <v>42928</v>
      </c>
      <c r="F28342">
        <v>5</v>
      </c>
      <c r="G28342">
        <v>29620</v>
      </c>
      <c r="H28342" t="s">
        <v>460</v>
      </c>
      <c r="J28342" t="s">
        <v>14</v>
      </c>
      <c r="K28342">
        <v>62</v>
      </c>
      <c r="L28342" t="s">
        <v>15</v>
      </c>
    </row>
    <row r="28343" spans="1:12">
      <c r="A28343" t="e">
        <f ca="1">E00251430390021</f>
        <v>#NAME?</v>
      </c>
      <c r="B28343">
        <v>458</v>
      </c>
      <c r="C28343" t="s">
        <v>275</v>
      </c>
      <c r="D28343" s="1">
        <v>41207</v>
      </c>
      <c r="F28343">
        <v>1</v>
      </c>
      <c r="G28343">
        <v>49390</v>
      </c>
      <c r="H28343" t="s">
        <v>59</v>
      </c>
      <c r="J28343" t="s">
        <v>14</v>
      </c>
      <c r="K28343">
        <v>47</v>
      </c>
      <c r="L28343" t="s">
        <v>15</v>
      </c>
    </row>
    <row r="28344" spans="1:12">
      <c r="A28344" t="e">
        <f ca="1">E00251430390021</f>
        <v>#NAME?</v>
      </c>
      <c r="B28344">
        <v>458</v>
      </c>
      <c r="C28344" t="s">
        <v>275</v>
      </c>
      <c r="D28344" s="1">
        <v>42026</v>
      </c>
      <c r="F28344">
        <v>3</v>
      </c>
      <c r="G28344">
        <v>49390</v>
      </c>
      <c r="H28344" t="s">
        <v>59</v>
      </c>
      <c r="J28344" t="s">
        <v>14</v>
      </c>
      <c r="K28344">
        <v>49</v>
      </c>
      <c r="L28344" t="s">
        <v>15</v>
      </c>
    </row>
    <row r="28345" spans="1:12">
      <c r="A28345" t="e">
        <f ca="1">E00251528877721</f>
        <v>#NAME?</v>
      </c>
      <c r="B28345">
        <v>274</v>
      </c>
      <c r="C28345" t="s">
        <v>506</v>
      </c>
      <c r="D28345" s="1">
        <v>41534</v>
      </c>
      <c r="F28345">
        <v>1</v>
      </c>
      <c r="G28345">
        <v>30593</v>
      </c>
      <c r="H28345" t="s">
        <v>684</v>
      </c>
      <c r="J28345" t="s">
        <v>14</v>
      </c>
      <c r="K28345">
        <v>47</v>
      </c>
      <c r="L28345" t="s">
        <v>15</v>
      </c>
    </row>
    <row r="28346" spans="1:12">
      <c r="A28346" t="e">
        <f ca="1">E00251514218521</f>
        <v>#NAME?</v>
      </c>
      <c r="B28346">
        <v>827</v>
      </c>
      <c r="C28346" t="s">
        <v>205</v>
      </c>
      <c r="D28346" s="1">
        <v>42024</v>
      </c>
      <c r="E28346">
        <v>0</v>
      </c>
      <c r="F28346">
        <v>3</v>
      </c>
      <c r="G28346">
        <v>311</v>
      </c>
      <c r="H28346" t="s">
        <v>599</v>
      </c>
      <c r="J28346" t="s">
        <v>34</v>
      </c>
      <c r="K28346">
        <v>55</v>
      </c>
      <c r="L28346" t="s">
        <v>15</v>
      </c>
    </row>
    <row r="28347" spans="1:12">
      <c r="A28347" t="e">
        <f ca="1">E00251430390021</f>
        <v>#NAME?</v>
      </c>
      <c r="B28347">
        <v>458</v>
      </c>
      <c r="C28347" t="s">
        <v>275</v>
      </c>
      <c r="D28347" s="1">
        <v>42677</v>
      </c>
      <c r="F28347">
        <v>1</v>
      </c>
      <c r="G28347">
        <v>49390</v>
      </c>
      <c r="H28347" t="s">
        <v>59</v>
      </c>
      <c r="J28347" t="s">
        <v>14</v>
      </c>
      <c r="K28347">
        <v>51</v>
      </c>
      <c r="L28347" t="s">
        <v>15</v>
      </c>
    </row>
    <row r="28348" spans="1:12">
      <c r="A28348" t="e">
        <f ca="1">E00251430390021</f>
        <v>#NAME?</v>
      </c>
      <c r="B28348">
        <v>458</v>
      </c>
      <c r="C28348" t="s">
        <v>275</v>
      </c>
      <c r="D28348" s="1">
        <v>42748</v>
      </c>
      <c r="F28348">
        <v>1</v>
      </c>
      <c r="G28348">
        <v>7819</v>
      </c>
      <c r="H28348" t="s">
        <v>268</v>
      </c>
      <c r="J28348" t="s">
        <v>14</v>
      </c>
      <c r="K28348">
        <v>51</v>
      </c>
      <c r="L28348" t="s">
        <v>15</v>
      </c>
    </row>
    <row r="28349" spans="1:12">
      <c r="A28349" t="e">
        <f ca="1">E00251510545921</f>
        <v>#NAME?</v>
      </c>
      <c r="B28349">
        <v>189</v>
      </c>
      <c r="C28349" t="s">
        <v>58</v>
      </c>
      <c r="D28349" s="1">
        <v>43012</v>
      </c>
      <c r="F28349">
        <v>2</v>
      </c>
      <c r="G28349">
        <v>29623</v>
      </c>
      <c r="H28349" t="s">
        <v>556</v>
      </c>
      <c r="J28349" t="s">
        <v>14</v>
      </c>
      <c r="K28349">
        <v>58</v>
      </c>
      <c r="L28349" t="s">
        <v>15</v>
      </c>
    </row>
    <row r="28350" spans="1:12">
      <c r="A28350" t="e">
        <f ca="1">E00251430390021</f>
        <v>#NAME?</v>
      </c>
      <c r="B28350">
        <v>458</v>
      </c>
      <c r="C28350" t="s">
        <v>275</v>
      </c>
      <c r="D28350" s="1">
        <v>42458</v>
      </c>
      <c r="F28350">
        <v>2</v>
      </c>
      <c r="G28350">
        <v>49390</v>
      </c>
      <c r="H28350" t="s">
        <v>59</v>
      </c>
      <c r="J28350" t="s">
        <v>14</v>
      </c>
      <c r="K28350">
        <v>50</v>
      </c>
      <c r="L28350" t="s">
        <v>15</v>
      </c>
    </row>
    <row r="28351" spans="1:12">
      <c r="A28351" t="e">
        <f ca="1">E00251430390021</f>
        <v>#NAME?</v>
      </c>
      <c r="B28351">
        <v>458</v>
      </c>
      <c r="C28351" t="s">
        <v>275</v>
      </c>
      <c r="D28351" s="1">
        <v>42478</v>
      </c>
      <c r="F28351">
        <v>1</v>
      </c>
      <c r="G28351">
        <v>7819</v>
      </c>
      <c r="H28351" t="s">
        <v>268</v>
      </c>
      <c r="J28351" t="s">
        <v>14</v>
      </c>
      <c r="K28351">
        <v>50</v>
      </c>
      <c r="L28351" t="s">
        <v>15</v>
      </c>
    </row>
    <row r="28352" spans="1:12">
      <c r="A28352" t="e">
        <f ca="1">E00251532618221</f>
        <v>#NAME?</v>
      </c>
      <c r="B28352">
        <v>457</v>
      </c>
      <c r="C28352" t="s">
        <v>137</v>
      </c>
      <c r="D28352" s="1">
        <v>40966</v>
      </c>
      <c r="F28352">
        <v>1</v>
      </c>
      <c r="G28352">
        <v>7999</v>
      </c>
      <c r="H28352" t="s">
        <v>80</v>
      </c>
      <c r="J28352" t="s">
        <v>14</v>
      </c>
      <c r="K28352">
        <v>59</v>
      </c>
      <c r="L28352" t="s">
        <v>15</v>
      </c>
    </row>
    <row r="28353" spans="1:12">
      <c r="A28353" t="e">
        <f ca="1">E00251615737321</f>
        <v>#NAME?</v>
      </c>
      <c r="B28353">
        <v>1933</v>
      </c>
      <c r="C28353" t="s">
        <v>151</v>
      </c>
      <c r="D28353" s="1">
        <v>42831</v>
      </c>
      <c r="F28353">
        <v>1</v>
      </c>
      <c r="G28353">
        <v>4019</v>
      </c>
      <c r="H28353" t="s">
        <v>26</v>
      </c>
      <c r="J28353" t="s">
        <v>14</v>
      </c>
      <c r="K28353">
        <v>57</v>
      </c>
      <c r="L28353" t="s">
        <v>15</v>
      </c>
    </row>
    <row r="28354" spans="1:12">
      <c r="A28354" t="e">
        <f ca="1">E00251531961821</f>
        <v>#NAME?</v>
      </c>
      <c r="B28354">
        <v>498</v>
      </c>
      <c r="C28354" t="s">
        <v>591</v>
      </c>
      <c r="D28354" s="1">
        <v>41796</v>
      </c>
      <c r="F28354">
        <v>2</v>
      </c>
      <c r="G28354">
        <v>4019</v>
      </c>
      <c r="H28354" t="s">
        <v>26</v>
      </c>
      <c r="J28354" t="s">
        <v>14</v>
      </c>
      <c r="K28354">
        <v>59</v>
      </c>
      <c r="L28354" t="s">
        <v>15</v>
      </c>
    </row>
    <row r="28355" spans="1:12">
      <c r="A28355" t="e">
        <f ca="1">E00251615737321</f>
        <v>#NAME?</v>
      </c>
      <c r="B28355">
        <v>1933</v>
      </c>
      <c r="C28355" t="s">
        <v>151</v>
      </c>
      <c r="D28355" s="1">
        <v>42943</v>
      </c>
      <c r="F28355">
        <v>1</v>
      </c>
      <c r="G28355">
        <v>4019</v>
      </c>
      <c r="H28355" t="s">
        <v>26</v>
      </c>
      <c r="J28355" t="s">
        <v>14</v>
      </c>
      <c r="K28355">
        <v>58</v>
      </c>
      <c r="L28355" t="s">
        <v>15</v>
      </c>
    </row>
    <row r="28356" spans="1:12">
      <c r="A28356" t="e">
        <f ca="1">E00251531961821</f>
        <v>#NAME?</v>
      </c>
      <c r="B28356">
        <v>498</v>
      </c>
      <c r="C28356" t="s">
        <v>591</v>
      </c>
      <c r="D28356" s="1">
        <v>42779</v>
      </c>
      <c r="F28356">
        <v>2</v>
      </c>
      <c r="G28356">
        <v>49390</v>
      </c>
      <c r="H28356" t="s">
        <v>59</v>
      </c>
      <c r="J28356" t="s">
        <v>14</v>
      </c>
      <c r="K28356">
        <v>62</v>
      </c>
      <c r="L28356" t="s">
        <v>15</v>
      </c>
    </row>
    <row r="28357" spans="1:12">
      <c r="A28357" t="e">
        <f ca="1">E00251532618221</f>
        <v>#NAME?</v>
      </c>
      <c r="B28357">
        <v>457</v>
      </c>
      <c r="C28357" t="s">
        <v>137</v>
      </c>
      <c r="D28357" s="1">
        <v>41549</v>
      </c>
      <c r="F28357">
        <v>6</v>
      </c>
      <c r="G28357">
        <v>73300</v>
      </c>
      <c r="H28357" t="s">
        <v>86</v>
      </c>
      <c r="J28357" t="s">
        <v>14</v>
      </c>
      <c r="K28357">
        <v>60</v>
      </c>
      <c r="L28357" t="s">
        <v>15</v>
      </c>
    </row>
    <row r="28358" spans="1:12">
      <c r="A28358" t="e">
        <f ca="1">E00251430390021</f>
        <v>#NAME?</v>
      </c>
      <c r="B28358">
        <v>458</v>
      </c>
      <c r="C28358" t="s">
        <v>275</v>
      </c>
      <c r="D28358" s="1">
        <v>42026</v>
      </c>
      <c r="F28358">
        <v>2</v>
      </c>
      <c r="G28358">
        <v>49390</v>
      </c>
      <c r="H28358" t="s">
        <v>59</v>
      </c>
      <c r="J28358" t="s">
        <v>14</v>
      </c>
      <c r="K28358">
        <v>49</v>
      </c>
      <c r="L28358" t="s">
        <v>15</v>
      </c>
    </row>
    <row r="28359" spans="1:12">
      <c r="A28359" t="e">
        <f ca="1">E00251430390021</f>
        <v>#NAME?</v>
      </c>
      <c r="B28359">
        <v>458</v>
      </c>
      <c r="C28359" t="s">
        <v>275</v>
      </c>
      <c r="D28359" s="1">
        <v>42373</v>
      </c>
      <c r="F28359">
        <v>4</v>
      </c>
      <c r="G28359">
        <v>49390</v>
      </c>
      <c r="H28359" t="s">
        <v>59</v>
      </c>
      <c r="J28359" t="s">
        <v>14</v>
      </c>
      <c r="K28359">
        <v>50</v>
      </c>
      <c r="L28359" t="s">
        <v>15</v>
      </c>
    </row>
    <row r="28360" spans="1:12">
      <c r="A28360" t="e">
        <f ca="1">E00251430390021</f>
        <v>#NAME?</v>
      </c>
      <c r="B28360">
        <v>458</v>
      </c>
      <c r="C28360" t="s">
        <v>275</v>
      </c>
      <c r="D28360" s="1">
        <v>42425</v>
      </c>
      <c r="F28360">
        <v>1</v>
      </c>
      <c r="G28360">
        <v>49390</v>
      </c>
      <c r="H28360" t="s">
        <v>59</v>
      </c>
      <c r="J28360" t="s">
        <v>14</v>
      </c>
      <c r="K28360">
        <v>50</v>
      </c>
      <c r="L28360" t="s">
        <v>15</v>
      </c>
    </row>
    <row r="28361" spans="1:12">
      <c r="A28361" t="e">
        <f ca="1">E00251531961821</f>
        <v>#NAME?</v>
      </c>
      <c r="B28361">
        <v>498</v>
      </c>
      <c r="C28361" t="s">
        <v>591</v>
      </c>
      <c r="D28361" s="1">
        <v>40983</v>
      </c>
      <c r="F28361">
        <v>2</v>
      </c>
      <c r="G28361">
        <v>4019</v>
      </c>
      <c r="H28361" t="s">
        <v>26</v>
      </c>
      <c r="J28361" t="s">
        <v>14</v>
      </c>
      <c r="K28361">
        <v>57</v>
      </c>
      <c r="L28361" t="s">
        <v>15</v>
      </c>
    </row>
    <row r="28362" spans="1:12">
      <c r="A28362" t="e">
        <f ca="1">E00251430390021</f>
        <v>#NAME?</v>
      </c>
      <c r="B28362">
        <v>458</v>
      </c>
      <c r="C28362" t="s">
        <v>275</v>
      </c>
      <c r="D28362" s="1">
        <v>42831</v>
      </c>
      <c r="F28362">
        <v>3</v>
      </c>
      <c r="G28362">
        <v>7873</v>
      </c>
      <c r="H28362" t="s">
        <v>103</v>
      </c>
      <c r="J28362" t="s">
        <v>14</v>
      </c>
      <c r="K28362">
        <v>51</v>
      </c>
      <c r="L28362" t="s">
        <v>22</v>
      </c>
    </row>
    <row r="28363" spans="1:12">
      <c r="A28363" t="e">
        <f ca="1">E00251531961821</f>
        <v>#NAME?</v>
      </c>
      <c r="B28363">
        <v>498</v>
      </c>
      <c r="C28363" t="s">
        <v>591</v>
      </c>
      <c r="D28363" s="1">
        <v>42009</v>
      </c>
      <c r="F28363">
        <v>2</v>
      </c>
      <c r="G28363">
        <v>4019</v>
      </c>
      <c r="H28363" t="s">
        <v>26</v>
      </c>
      <c r="J28363" t="s">
        <v>14</v>
      </c>
      <c r="K28363">
        <v>60</v>
      </c>
      <c r="L28363" t="s">
        <v>15</v>
      </c>
    </row>
    <row r="28364" spans="1:12">
      <c r="A28364" t="e">
        <f ca="1">E00251617668521</f>
        <v>#NAME?</v>
      </c>
      <c r="B28364">
        <v>448</v>
      </c>
      <c r="C28364" t="s">
        <v>112</v>
      </c>
      <c r="D28364" s="1">
        <v>40952</v>
      </c>
      <c r="F28364">
        <v>1</v>
      </c>
      <c r="G28364">
        <v>30000</v>
      </c>
      <c r="H28364" t="s">
        <v>144</v>
      </c>
      <c r="J28364" t="s">
        <v>14</v>
      </c>
      <c r="K28364">
        <v>55</v>
      </c>
      <c r="L28364" t="s">
        <v>15</v>
      </c>
    </row>
    <row r="28365" spans="1:12">
      <c r="A28365" t="e">
        <f ca="1">E00251429284421</f>
        <v>#NAME?</v>
      </c>
      <c r="B28365">
        <v>292</v>
      </c>
      <c r="C28365" t="s">
        <v>467</v>
      </c>
      <c r="D28365" s="1">
        <v>41671</v>
      </c>
      <c r="F28365">
        <v>1</v>
      </c>
      <c r="G28365">
        <v>7243</v>
      </c>
      <c r="H28365" t="s">
        <v>42</v>
      </c>
      <c r="J28365" t="s">
        <v>14</v>
      </c>
      <c r="K28365">
        <v>58</v>
      </c>
      <c r="L28365" t="s">
        <v>15</v>
      </c>
    </row>
    <row r="28366" spans="1:12">
      <c r="A28366" t="e">
        <f ca="1">E00251429284421</f>
        <v>#NAME?</v>
      </c>
      <c r="B28366">
        <v>292</v>
      </c>
      <c r="C28366" t="s">
        <v>467</v>
      </c>
      <c r="D28366" s="1">
        <v>42633</v>
      </c>
      <c r="F28366">
        <v>2</v>
      </c>
      <c r="G28366">
        <v>49390</v>
      </c>
      <c r="H28366" t="s">
        <v>59</v>
      </c>
      <c r="J28366" t="s">
        <v>14</v>
      </c>
      <c r="K28366">
        <v>61</v>
      </c>
      <c r="L28366" t="s">
        <v>15</v>
      </c>
    </row>
    <row r="28367" spans="1:12">
      <c r="A28367" t="e">
        <f ca="1">E00251429284421</f>
        <v>#NAME?</v>
      </c>
      <c r="B28367">
        <v>292</v>
      </c>
      <c r="C28367" t="s">
        <v>467</v>
      </c>
      <c r="D28367" s="1">
        <v>42759</v>
      </c>
      <c r="F28367">
        <v>1</v>
      </c>
      <c r="G28367">
        <v>7862</v>
      </c>
      <c r="H28367" t="s">
        <v>27</v>
      </c>
      <c r="J28367" t="s">
        <v>14</v>
      </c>
      <c r="K28367">
        <v>61</v>
      </c>
      <c r="L28367" t="s">
        <v>22</v>
      </c>
    </row>
    <row r="28368" spans="1:12">
      <c r="A28368" t="e">
        <f ca="1">E00251429284421</f>
        <v>#NAME?</v>
      </c>
      <c r="B28368">
        <v>292</v>
      </c>
      <c r="C28368" t="s">
        <v>467</v>
      </c>
      <c r="D28368" s="1">
        <v>42888</v>
      </c>
      <c r="F28368">
        <v>5</v>
      </c>
      <c r="G28368">
        <v>4409</v>
      </c>
      <c r="H28368" t="s">
        <v>1321</v>
      </c>
      <c r="J28368" t="s">
        <v>14</v>
      </c>
      <c r="K28368">
        <v>61</v>
      </c>
      <c r="L28368" t="s">
        <v>15</v>
      </c>
    </row>
    <row r="28369" spans="1:12">
      <c r="A28369" t="e">
        <f ca="1">E00251429284421</f>
        <v>#NAME?</v>
      </c>
      <c r="B28369">
        <v>753</v>
      </c>
      <c r="C28369" t="s">
        <v>545</v>
      </c>
      <c r="D28369" s="1">
        <v>42748</v>
      </c>
      <c r="E28369">
        <v>0</v>
      </c>
      <c r="F28369">
        <v>3</v>
      </c>
      <c r="G28369">
        <v>49390</v>
      </c>
      <c r="H28369" t="s">
        <v>59</v>
      </c>
      <c r="J28369" t="s">
        <v>34</v>
      </c>
      <c r="K28369">
        <v>61</v>
      </c>
      <c r="L28369" t="s">
        <v>15</v>
      </c>
    </row>
    <row r="28370" spans="1:12">
      <c r="A28370" t="e">
        <f ca="1">E00251430390021</f>
        <v>#NAME?</v>
      </c>
      <c r="B28370">
        <v>458</v>
      </c>
      <c r="C28370" t="s">
        <v>275</v>
      </c>
      <c r="D28370" s="1">
        <v>41831</v>
      </c>
      <c r="F28370">
        <v>2</v>
      </c>
      <c r="G28370">
        <v>7242</v>
      </c>
      <c r="H28370" t="s">
        <v>93</v>
      </c>
      <c r="J28370" t="s">
        <v>14</v>
      </c>
      <c r="K28370">
        <v>48</v>
      </c>
      <c r="L28370" t="s">
        <v>15</v>
      </c>
    </row>
    <row r="28371" spans="1:12">
      <c r="A28371" t="e">
        <f ca="1">E00251715760521</f>
        <v>#NAME?</v>
      </c>
      <c r="B28371">
        <v>454</v>
      </c>
      <c r="C28371" t="s">
        <v>179</v>
      </c>
      <c r="D28371" s="1">
        <v>42653</v>
      </c>
      <c r="F28371">
        <v>2</v>
      </c>
      <c r="G28371">
        <v>78900</v>
      </c>
      <c r="H28371" t="s">
        <v>79</v>
      </c>
      <c r="J28371" t="s">
        <v>14</v>
      </c>
      <c r="K28371">
        <v>52</v>
      </c>
      <c r="L28371" t="s">
        <v>22</v>
      </c>
    </row>
    <row r="28372" spans="1:12">
      <c r="A28372" t="e">
        <f ca="1">E00251429284421</f>
        <v>#NAME?</v>
      </c>
      <c r="B28372">
        <v>292</v>
      </c>
      <c r="C28372" t="s">
        <v>467</v>
      </c>
      <c r="D28372" s="1">
        <v>41415</v>
      </c>
      <c r="F28372">
        <v>3</v>
      </c>
      <c r="G28372">
        <v>71536</v>
      </c>
      <c r="H28372" t="s">
        <v>70</v>
      </c>
      <c r="J28372" t="s">
        <v>14</v>
      </c>
      <c r="K28372">
        <v>57</v>
      </c>
      <c r="L28372" t="s">
        <v>15</v>
      </c>
    </row>
    <row r="28373" spans="1:12">
      <c r="A28373" t="e">
        <f ca="1">E00251514878421</f>
        <v>#NAME?</v>
      </c>
      <c r="B28373">
        <v>833</v>
      </c>
      <c r="C28373" t="s">
        <v>1004</v>
      </c>
      <c r="D28373" s="1">
        <v>42703</v>
      </c>
      <c r="F28373">
        <v>1</v>
      </c>
      <c r="G28373">
        <v>491</v>
      </c>
      <c r="H28373" t="s">
        <v>1659</v>
      </c>
      <c r="I28373" t="s">
        <v>56</v>
      </c>
      <c r="J28373" t="s">
        <v>57</v>
      </c>
      <c r="K28373">
        <v>58</v>
      </c>
      <c r="L28373" t="s">
        <v>15</v>
      </c>
    </row>
    <row r="28374" spans="1:12">
      <c r="A28374" t="e">
        <f ca="1">E00251432443121</f>
        <v>#NAME?</v>
      </c>
      <c r="B28374">
        <v>496</v>
      </c>
      <c r="C28374" t="s">
        <v>365</v>
      </c>
      <c r="D28374" s="1">
        <v>42285</v>
      </c>
      <c r="F28374">
        <v>2</v>
      </c>
      <c r="G28374">
        <v>7810</v>
      </c>
      <c r="H28374" t="s">
        <v>143</v>
      </c>
      <c r="J28374" t="s">
        <v>14</v>
      </c>
      <c r="K28374">
        <v>50</v>
      </c>
      <c r="L28374" t="s">
        <v>15</v>
      </c>
    </row>
    <row r="28375" spans="1:12">
      <c r="A28375" t="e">
        <f ca="1">E00251524954821</f>
        <v>#NAME?</v>
      </c>
      <c r="B28375">
        <v>1273</v>
      </c>
      <c r="C28375" t="s">
        <v>28</v>
      </c>
      <c r="D28375" s="1">
        <v>42718</v>
      </c>
      <c r="F28375">
        <v>4</v>
      </c>
      <c r="G28375">
        <v>73300</v>
      </c>
      <c r="H28375" t="s">
        <v>86</v>
      </c>
      <c r="J28375" t="s">
        <v>14</v>
      </c>
      <c r="K28375">
        <v>64</v>
      </c>
      <c r="L28375" t="s">
        <v>15</v>
      </c>
    </row>
    <row r="28376" spans="1:12">
      <c r="A28376" t="e">
        <f ca="1">E00251524954821</f>
        <v>#NAME?</v>
      </c>
      <c r="B28376">
        <v>1273</v>
      </c>
      <c r="C28376" t="s">
        <v>28</v>
      </c>
      <c r="D28376" s="1">
        <v>43084</v>
      </c>
      <c r="F28376">
        <v>2</v>
      </c>
      <c r="G28376">
        <v>24290</v>
      </c>
      <c r="H28376" t="s">
        <v>580</v>
      </c>
      <c r="J28376" t="s">
        <v>14</v>
      </c>
      <c r="K28376">
        <v>65</v>
      </c>
      <c r="L28376" t="s">
        <v>15</v>
      </c>
    </row>
    <row r="28377" spans="1:12">
      <c r="A28377" t="e">
        <f ca="1">E00251514218521</f>
        <v>#NAME?</v>
      </c>
      <c r="B28377">
        <v>438</v>
      </c>
      <c r="C28377" t="s">
        <v>474</v>
      </c>
      <c r="D28377" s="1">
        <v>41061</v>
      </c>
      <c r="F28377">
        <v>1</v>
      </c>
      <c r="G28377">
        <v>72610</v>
      </c>
      <c r="H28377" t="s">
        <v>226</v>
      </c>
      <c r="J28377" t="s">
        <v>14</v>
      </c>
      <c r="K28377">
        <v>52</v>
      </c>
      <c r="L28377" t="s">
        <v>15</v>
      </c>
    </row>
    <row r="28378" spans="1:12">
      <c r="A28378" t="e">
        <f ca="1">E00251514218521</f>
        <v>#NAME?</v>
      </c>
      <c r="B28378">
        <v>438</v>
      </c>
      <c r="C28378" t="s">
        <v>474</v>
      </c>
      <c r="D28378" s="1">
        <v>41208</v>
      </c>
      <c r="F28378">
        <v>2</v>
      </c>
      <c r="G28378">
        <v>4019</v>
      </c>
      <c r="H28378" t="s">
        <v>26</v>
      </c>
      <c r="J28378" t="s">
        <v>14</v>
      </c>
      <c r="K28378">
        <v>53</v>
      </c>
      <c r="L28378" t="s">
        <v>15</v>
      </c>
    </row>
    <row r="28379" spans="1:12">
      <c r="A28379" t="e">
        <f ca="1">E00251514218521</f>
        <v>#NAME?</v>
      </c>
      <c r="B28379">
        <v>438</v>
      </c>
      <c r="C28379" t="s">
        <v>474</v>
      </c>
      <c r="D28379" s="1">
        <v>42650</v>
      </c>
      <c r="F28379">
        <v>2</v>
      </c>
      <c r="G28379">
        <v>4019</v>
      </c>
      <c r="H28379" t="s">
        <v>26</v>
      </c>
      <c r="J28379" t="s">
        <v>14</v>
      </c>
      <c r="K28379">
        <v>57</v>
      </c>
      <c r="L28379" t="s">
        <v>15</v>
      </c>
    </row>
    <row r="28380" spans="1:12">
      <c r="A28380" t="e">
        <f ca="1">E00251527272721</f>
        <v>#NAME?</v>
      </c>
      <c r="B28380">
        <v>1328</v>
      </c>
      <c r="C28380" t="s">
        <v>697</v>
      </c>
      <c r="D28380" s="1">
        <v>42935</v>
      </c>
      <c r="F28380">
        <v>1</v>
      </c>
      <c r="G28380">
        <v>4650</v>
      </c>
      <c r="H28380" t="s">
        <v>1660</v>
      </c>
      <c r="J28380" t="s">
        <v>14</v>
      </c>
      <c r="K28380">
        <v>48</v>
      </c>
      <c r="L28380" t="s">
        <v>15</v>
      </c>
    </row>
    <row r="28381" spans="1:12">
      <c r="A28381" t="e">
        <f t="shared" ref="A28381:A28388" ca="1" si="262">E00251514218521</f>
        <v>#NAME?</v>
      </c>
      <c r="B28381">
        <v>746</v>
      </c>
      <c r="C28381" t="s">
        <v>527</v>
      </c>
      <c r="D28381" s="1">
        <v>42749</v>
      </c>
      <c r="E28381">
        <v>0</v>
      </c>
      <c r="F28381">
        <v>4</v>
      </c>
      <c r="G28381">
        <v>25000</v>
      </c>
      <c r="H28381" t="s">
        <v>178</v>
      </c>
      <c r="J28381" t="s">
        <v>34</v>
      </c>
      <c r="K28381">
        <v>57</v>
      </c>
      <c r="L28381" t="s">
        <v>15</v>
      </c>
    </row>
    <row r="28382" spans="1:12">
      <c r="A28382" t="e">
        <f t="shared" ca="1" si="262"/>
        <v>#NAME?</v>
      </c>
      <c r="B28382">
        <v>438</v>
      </c>
      <c r="C28382" t="s">
        <v>474</v>
      </c>
      <c r="D28382" s="1">
        <v>41096</v>
      </c>
      <c r="F28382">
        <v>1</v>
      </c>
      <c r="G28382">
        <v>79029</v>
      </c>
      <c r="H28382" t="s">
        <v>21</v>
      </c>
      <c r="J28382" t="s">
        <v>14</v>
      </c>
      <c r="K28382">
        <v>52</v>
      </c>
      <c r="L28382" t="s">
        <v>22</v>
      </c>
    </row>
    <row r="28383" spans="1:12">
      <c r="A28383" t="e">
        <f t="shared" ca="1" si="262"/>
        <v>#NAME?</v>
      </c>
      <c r="B28383">
        <v>438</v>
      </c>
      <c r="C28383" t="s">
        <v>474</v>
      </c>
      <c r="D28383" s="1">
        <v>42333</v>
      </c>
      <c r="F28383">
        <v>1</v>
      </c>
      <c r="G28383">
        <v>4019</v>
      </c>
      <c r="H28383" t="s">
        <v>26</v>
      </c>
      <c r="J28383" t="s">
        <v>14</v>
      </c>
      <c r="K28383">
        <v>56</v>
      </c>
      <c r="L28383" t="s">
        <v>15</v>
      </c>
    </row>
    <row r="28384" spans="1:12">
      <c r="A28384" t="e">
        <f t="shared" ca="1" si="262"/>
        <v>#NAME?</v>
      </c>
      <c r="B28384">
        <v>438</v>
      </c>
      <c r="C28384" t="s">
        <v>474</v>
      </c>
      <c r="D28384" s="1">
        <v>42475</v>
      </c>
      <c r="F28384">
        <v>2</v>
      </c>
      <c r="G28384">
        <v>7291</v>
      </c>
      <c r="H28384" t="s">
        <v>163</v>
      </c>
      <c r="J28384" t="s">
        <v>14</v>
      </c>
      <c r="K28384">
        <v>56</v>
      </c>
      <c r="L28384" t="s">
        <v>15</v>
      </c>
    </row>
    <row r="28385" spans="1:12">
      <c r="A28385" t="e">
        <f t="shared" ca="1" si="262"/>
        <v>#NAME?</v>
      </c>
      <c r="B28385">
        <v>438</v>
      </c>
      <c r="C28385" t="s">
        <v>474</v>
      </c>
      <c r="D28385" s="1">
        <v>42290</v>
      </c>
      <c r="F28385">
        <v>1</v>
      </c>
      <c r="G28385">
        <v>4019</v>
      </c>
      <c r="H28385" t="s">
        <v>26</v>
      </c>
      <c r="J28385" t="s">
        <v>14</v>
      </c>
      <c r="K28385">
        <v>56</v>
      </c>
      <c r="L28385" t="s">
        <v>15</v>
      </c>
    </row>
    <row r="28386" spans="1:12">
      <c r="A28386" t="e">
        <f t="shared" ca="1" si="262"/>
        <v>#NAME?</v>
      </c>
      <c r="B28386">
        <v>438</v>
      </c>
      <c r="C28386" t="s">
        <v>474</v>
      </c>
      <c r="D28386" s="1">
        <v>42416</v>
      </c>
      <c r="F28386">
        <v>2</v>
      </c>
      <c r="G28386">
        <v>7904</v>
      </c>
      <c r="H28386" t="s">
        <v>75</v>
      </c>
      <c r="J28386" t="s">
        <v>14</v>
      </c>
      <c r="K28386">
        <v>56</v>
      </c>
      <c r="L28386" t="s">
        <v>22</v>
      </c>
    </row>
    <row r="28387" spans="1:12">
      <c r="A28387" t="e">
        <f t="shared" ca="1" si="262"/>
        <v>#NAME?</v>
      </c>
      <c r="B28387">
        <v>893</v>
      </c>
      <c r="C28387" t="s">
        <v>452</v>
      </c>
      <c r="D28387" s="1">
        <v>42405</v>
      </c>
      <c r="F28387">
        <v>1</v>
      </c>
      <c r="G28387">
        <v>3004</v>
      </c>
      <c r="H28387" t="s">
        <v>104</v>
      </c>
      <c r="J28387" t="s">
        <v>272</v>
      </c>
      <c r="K28387">
        <v>56</v>
      </c>
      <c r="L28387" t="s">
        <v>15</v>
      </c>
    </row>
    <row r="28388" spans="1:12">
      <c r="A28388" t="e">
        <f t="shared" ca="1" si="262"/>
        <v>#NAME?</v>
      </c>
      <c r="B28388">
        <v>438</v>
      </c>
      <c r="C28388" t="s">
        <v>474</v>
      </c>
      <c r="D28388" s="1">
        <v>42661</v>
      </c>
      <c r="F28388">
        <v>1</v>
      </c>
      <c r="G28388">
        <v>25000</v>
      </c>
      <c r="H28388" t="s">
        <v>178</v>
      </c>
      <c r="J28388" t="s">
        <v>14</v>
      </c>
      <c r="K28388">
        <v>57</v>
      </c>
      <c r="L28388" t="s">
        <v>15</v>
      </c>
    </row>
    <row r="28389" spans="1:12">
      <c r="A28389" t="e">
        <f ca="1">E00251427200221</f>
        <v>#NAME?</v>
      </c>
      <c r="B28389">
        <v>11</v>
      </c>
      <c r="C28389" t="s">
        <v>245</v>
      </c>
      <c r="D28389" s="1">
        <v>41983</v>
      </c>
      <c r="F28389">
        <v>2</v>
      </c>
      <c r="G28389">
        <v>78609</v>
      </c>
      <c r="H28389" t="s">
        <v>240</v>
      </c>
      <c r="J28389" t="s">
        <v>14</v>
      </c>
      <c r="K28389">
        <v>65</v>
      </c>
      <c r="L28389" t="s">
        <v>22</v>
      </c>
    </row>
    <row r="28390" spans="1:12">
      <c r="A28390" t="e">
        <f ca="1">E00251514218521</f>
        <v>#NAME?</v>
      </c>
      <c r="B28390">
        <v>438</v>
      </c>
      <c r="C28390" t="s">
        <v>474</v>
      </c>
      <c r="D28390" s="1">
        <v>43025</v>
      </c>
      <c r="F28390">
        <v>4</v>
      </c>
      <c r="G28390">
        <v>7881</v>
      </c>
      <c r="H28390" t="s">
        <v>637</v>
      </c>
      <c r="J28390" t="s">
        <v>14</v>
      </c>
      <c r="K28390">
        <v>58</v>
      </c>
      <c r="L28390" t="s">
        <v>22</v>
      </c>
    </row>
    <row r="28391" spans="1:12">
      <c r="A28391" t="e">
        <f ca="1">E00251528877721</f>
        <v>#NAME?</v>
      </c>
      <c r="B28391">
        <v>292</v>
      </c>
      <c r="C28391" t="s">
        <v>467</v>
      </c>
      <c r="D28391" s="1">
        <v>42759</v>
      </c>
      <c r="F28391">
        <v>1</v>
      </c>
      <c r="G28391">
        <v>7231</v>
      </c>
      <c r="H28391" t="s">
        <v>128</v>
      </c>
      <c r="J28391" t="s">
        <v>14</v>
      </c>
      <c r="K28391">
        <v>50</v>
      </c>
      <c r="L28391" t="s">
        <v>15</v>
      </c>
    </row>
    <row r="28392" spans="1:12">
      <c r="A28392" t="e">
        <f ca="1">E00251722805021</f>
        <v>#NAME?</v>
      </c>
      <c r="B28392">
        <v>373</v>
      </c>
      <c r="C28392" t="s">
        <v>749</v>
      </c>
      <c r="D28392" s="1">
        <v>41757</v>
      </c>
      <c r="F28392">
        <v>2</v>
      </c>
      <c r="G28392">
        <v>52333</v>
      </c>
      <c r="H28392" t="s">
        <v>1078</v>
      </c>
      <c r="J28392" t="s">
        <v>14</v>
      </c>
      <c r="K28392">
        <v>37</v>
      </c>
      <c r="L28392" t="s">
        <v>15</v>
      </c>
    </row>
    <row r="28393" spans="1:12">
      <c r="A28393" t="e">
        <f ca="1">E00251432443121</f>
        <v>#NAME?</v>
      </c>
      <c r="B28393">
        <v>496</v>
      </c>
      <c r="C28393" t="s">
        <v>365</v>
      </c>
      <c r="D28393" s="1">
        <v>42772</v>
      </c>
      <c r="F28393">
        <v>2</v>
      </c>
      <c r="G28393">
        <v>2729</v>
      </c>
      <c r="H28393" t="s">
        <v>115</v>
      </c>
      <c r="J28393" t="s">
        <v>14</v>
      </c>
      <c r="K28393">
        <v>51</v>
      </c>
      <c r="L28393" t="s">
        <v>15</v>
      </c>
    </row>
    <row r="28394" spans="1:12">
      <c r="A28394" t="e">
        <f ca="1">E00251715760521</f>
        <v>#NAME?</v>
      </c>
      <c r="B28394">
        <v>454</v>
      </c>
      <c r="C28394" t="s">
        <v>179</v>
      </c>
      <c r="D28394" s="1">
        <v>42426</v>
      </c>
      <c r="F28394">
        <v>1</v>
      </c>
      <c r="G28394">
        <v>30000</v>
      </c>
      <c r="H28394" t="s">
        <v>144</v>
      </c>
      <c r="J28394" t="s">
        <v>14</v>
      </c>
      <c r="K28394">
        <v>51</v>
      </c>
      <c r="L28394" t="s">
        <v>15</v>
      </c>
    </row>
    <row r="28395" spans="1:12">
      <c r="A28395" t="e">
        <f ca="1">E00251514218521</f>
        <v>#NAME?</v>
      </c>
      <c r="B28395">
        <v>438</v>
      </c>
      <c r="C28395" t="s">
        <v>474</v>
      </c>
      <c r="D28395" s="1">
        <v>41465</v>
      </c>
      <c r="F28395">
        <v>1</v>
      </c>
      <c r="G28395">
        <v>4019</v>
      </c>
      <c r="H28395" t="s">
        <v>26</v>
      </c>
      <c r="J28395" t="s">
        <v>14</v>
      </c>
      <c r="K28395">
        <v>53</v>
      </c>
      <c r="L28395" t="s">
        <v>15</v>
      </c>
    </row>
    <row r="28396" spans="1:12">
      <c r="A28396" t="e">
        <f ca="1">E00251417971421</f>
        <v>#NAME?</v>
      </c>
      <c r="B28396">
        <v>51</v>
      </c>
      <c r="C28396" t="s">
        <v>372</v>
      </c>
      <c r="D28396" s="1">
        <v>42194</v>
      </c>
      <c r="F28396">
        <v>2</v>
      </c>
      <c r="G28396">
        <v>71940</v>
      </c>
      <c r="H28396" t="s">
        <v>135</v>
      </c>
      <c r="J28396" t="s">
        <v>14</v>
      </c>
      <c r="K28396">
        <v>52</v>
      </c>
      <c r="L28396" t="s">
        <v>15</v>
      </c>
    </row>
    <row r="28397" spans="1:12">
      <c r="A28397" t="e">
        <f ca="1">E00251417971421</f>
        <v>#NAME?</v>
      </c>
      <c r="B28397">
        <v>51</v>
      </c>
      <c r="C28397" t="s">
        <v>372</v>
      </c>
      <c r="D28397" s="1">
        <v>41004</v>
      </c>
      <c r="F28397">
        <v>1</v>
      </c>
      <c r="G28397">
        <v>3051</v>
      </c>
      <c r="H28397" t="s">
        <v>13</v>
      </c>
      <c r="J28397" t="s">
        <v>14</v>
      </c>
      <c r="K28397">
        <v>49</v>
      </c>
      <c r="L28397" t="s">
        <v>15</v>
      </c>
    </row>
    <row r="28398" spans="1:12">
      <c r="A28398" t="e">
        <f ca="1">E00251417971421</f>
        <v>#NAME?</v>
      </c>
      <c r="B28398">
        <v>51</v>
      </c>
      <c r="C28398" t="s">
        <v>372</v>
      </c>
      <c r="D28398" s="1">
        <v>41004</v>
      </c>
      <c r="F28398">
        <v>1</v>
      </c>
      <c r="G28398">
        <v>9221</v>
      </c>
      <c r="H28398" t="s">
        <v>269</v>
      </c>
      <c r="J28398" t="s">
        <v>14</v>
      </c>
      <c r="K28398">
        <v>49</v>
      </c>
      <c r="L28398" t="s">
        <v>15</v>
      </c>
    </row>
    <row r="28399" spans="1:12">
      <c r="A28399" t="e">
        <f ca="1">E00251417971421</f>
        <v>#NAME?</v>
      </c>
      <c r="B28399">
        <v>51</v>
      </c>
      <c r="C28399" t="s">
        <v>372</v>
      </c>
      <c r="D28399" s="1">
        <v>42915</v>
      </c>
      <c r="F28399">
        <v>1</v>
      </c>
      <c r="G28399">
        <v>3051</v>
      </c>
      <c r="H28399" t="s">
        <v>13</v>
      </c>
      <c r="J28399" t="s">
        <v>14</v>
      </c>
      <c r="K28399">
        <v>54</v>
      </c>
      <c r="L28399" t="s">
        <v>15</v>
      </c>
    </row>
    <row r="28400" spans="1:12">
      <c r="A28400" t="e">
        <f t="shared" ref="A28400:A28408" ca="1" si="263">E00251537633921</f>
        <v>#NAME?</v>
      </c>
      <c r="B28400">
        <v>458</v>
      </c>
      <c r="C28400" t="s">
        <v>275</v>
      </c>
      <c r="D28400" s="1">
        <v>41404</v>
      </c>
      <c r="F28400">
        <v>2</v>
      </c>
      <c r="G28400">
        <v>4019</v>
      </c>
      <c r="H28400" t="s">
        <v>26</v>
      </c>
      <c r="J28400" t="s">
        <v>14</v>
      </c>
      <c r="K28400">
        <v>49</v>
      </c>
      <c r="L28400" t="s">
        <v>15</v>
      </c>
    </row>
    <row r="28401" spans="1:12">
      <c r="A28401" t="e">
        <f t="shared" ca="1" si="263"/>
        <v>#NAME?</v>
      </c>
      <c r="B28401">
        <v>458</v>
      </c>
      <c r="C28401" t="s">
        <v>275</v>
      </c>
      <c r="D28401" s="1">
        <v>42452</v>
      </c>
      <c r="F28401">
        <v>3</v>
      </c>
      <c r="G28401">
        <v>4019</v>
      </c>
      <c r="H28401" t="s">
        <v>26</v>
      </c>
      <c r="J28401" t="s">
        <v>14</v>
      </c>
      <c r="K28401">
        <v>52</v>
      </c>
      <c r="L28401" t="s">
        <v>15</v>
      </c>
    </row>
    <row r="28402" spans="1:12">
      <c r="A28402" t="e">
        <f t="shared" ca="1" si="263"/>
        <v>#NAME?</v>
      </c>
      <c r="B28402">
        <v>458</v>
      </c>
      <c r="C28402" t="s">
        <v>275</v>
      </c>
      <c r="D28402" s="1">
        <v>42424</v>
      </c>
      <c r="F28402">
        <v>2</v>
      </c>
      <c r="G28402">
        <v>4149</v>
      </c>
      <c r="H28402" t="s">
        <v>703</v>
      </c>
      <c r="J28402" t="s">
        <v>14</v>
      </c>
      <c r="K28402">
        <v>52</v>
      </c>
      <c r="L28402" t="s">
        <v>15</v>
      </c>
    </row>
    <row r="28403" spans="1:12">
      <c r="A28403" t="e">
        <f t="shared" ca="1" si="263"/>
        <v>#NAME?</v>
      </c>
      <c r="B28403">
        <v>458</v>
      </c>
      <c r="C28403" t="s">
        <v>275</v>
      </c>
      <c r="D28403" s="1">
        <v>42466</v>
      </c>
      <c r="F28403">
        <v>2</v>
      </c>
      <c r="G28403">
        <v>41091</v>
      </c>
      <c r="H28403" t="s">
        <v>975</v>
      </c>
      <c r="J28403" t="s">
        <v>14</v>
      </c>
      <c r="K28403">
        <v>52</v>
      </c>
      <c r="L28403" t="s">
        <v>15</v>
      </c>
    </row>
    <row r="28404" spans="1:12">
      <c r="A28404" t="e">
        <f t="shared" ca="1" si="263"/>
        <v>#NAME?</v>
      </c>
      <c r="B28404">
        <v>746</v>
      </c>
      <c r="C28404" t="s">
        <v>527</v>
      </c>
      <c r="D28404" s="1">
        <v>42899</v>
      </c>
      <c r="F28404">
        <v>1</v>
      </c>
      <c r="G28404">
        <v>71805</v>
      </c>
      <c r="H28404" t="s">
        <v>1661</v>
      </c>
      <c r="I28404" t="s">
        <v>56</v>
      </c>
      <c r="J28404" t="s">
        <v>57</v>
      </c>
      <c r="K28404">
        <v>53</v>
      </c>
      <c r="L28404" t="s">
        <v>15</v>
      </c>
    </row>
    <row r="28405" spans="1:12">
      <c r="A28405" t="e">
        <f t="shared" ca="1" si="263"/>
        <v>#NAME?</v>
      </c>
      <c r="B28405">
        <v>458</v>
      </c>
      <c r="C28405" t="s">
        <v>275</v>
      </c>
      <c r="D28405" s="1">
        <v>42942</v>
      </c>
      <c r="F28405">
        <v>2</v>
      </c>
      <c r="G28405">
        <v>42731</v>
      </c>
      <c r="H28405" t="s">
        <v>608</v>
      </c>
      <c r="J28405" t="s">
        <v>14</v>
      </c>
      <c r="K28405">
        <v>54</v>
      </c>
      <c r="L28405" t="s">
        <v>15</v>
      </c>
    </row>
    <row r="28406" spans="1:12">
      <c r="A28406" t="e">
        <f t="shared" ca="1" si="263"/>
        <v>#NAME?</v>
      </c>
      <c r="B28406">
        <v>458</v>
      </c>
      <c r="C28406" t="s">
        <v>275</v>
      </c>
      <c r="D28406" s="1">
        <v>42611</v>
      </c>
      <c r="F28406">
        <v>3</v>
      </c>
      <c r="G28406">
        <v>4019</v>
      </c>
      <c r="H28406" t="s">
        <v>26</v>
      </c>
      <c r="J28406" t="s">
        <v>14</v>
      </c>
      <c r="K28406">
        <v>53</v>
      </c>
      <c r="L28406" t="s">
        <v>15</v>
      </c>
    </row>
    <row r="28407" spans="1:12">
      <c r="A28407" t="e">
        <f t="shared" ca="1" si="263"/>
        <v>#NAME?</v>
      </c>
      <c r="B28407">
        <v>458</v>
      </c>
      <c r="C28407" t="s">
        <v>275</v>
      </c>
      <c r="D28407" s="1">
        <v>42942</v>
      </c>
      <c r="F28407">
        <v>3</v>
      </c>
      <c r="G28407">
        <v>4019</v>
      </c>
      <c r="H28407" t="s">
        <v>26</v>
      </c>
      <c r="J28407" t="s">
        <v>14</v>
      </c>
      <c r="K28407">
        <v>54</v>
      </c>
      <c r="L28407" t="s">
        <v>15</v>
      </c>
    </row>
    <row r="28408" spans="1:12">
      <c r="A28408" t="e">
        <f t="shared" ca="1" si="263"/>
        <v>#NAME?</v>
      </c>
      <c r="B28408">
        <v>458</v>
      </c>
      <c r="C28408" t="s">
        <v>275</v>
      </c>
      <c r="D28408" s="1">
        <v>43010</v>
      </c>
      <c r="F28408">
        <v>1</v>
      </c>
      <c r="G28408">
        <v>42731</v>
      </c>
      <c r="H28408" t="s">
        <v>608</v>
      </c>
      <c r="J28408" t="s">
        <v>14</v>
      </c>
      <c r="K28408">
        <v>54</v>
      </c>
      <c r="L28408" t="s">
        <v>15</v>
      </c>
    </row>
    <row r="28409" spans="1:12">
      <c r="A28409" t="e">
        <f ca="1">E00251616879521</f>
        <v>#NAME?</v>
      </c>
      <c r="B28409">
        <v>1128</v>
      </c>
      <c r="C28409" t="s">
        <v>424</v>
      </c>
      <c r="D28409" s="1">
        <v>41068</v>
      </c>
      <c r="F28409">
        <v>1</v>
      </c>
      <c r="G28409">
        <v>2720</v>
      </c>
      <c r="H28409" t="s">
        <v>65</v>
      </c>
      <c r="J28409" t="s">
        <v>14</v>
      </c>
      <c r="K28409">
        <v>50</v>
      </c>
      <c r="L28409" t="s">
        <v>15</v>
      </c>
    </row>
    <row r="28410" spans="1:12">
      <c r="A28410" t="e">
        <f ca="1">E00251524954821</f>
        <v>#NAME?</v>
      </c>
      <c r="B28410">
        <v>1273</v>
      </c>
      <c r="C28410" t="s">
        <v>28</v>
      </c>
      <c r="D28410" s="1">
        <v>42724</v>
      </c>
      <c r="F28410">
        <v>2</v>
      </c>
      <c r="G28410">
        <v>24290</v>
      </c>
      <c r="H28410" t="s">
        <v>580</v>
      </c>
      <c r="J28410" t="s">
        <v>14</v>
      </c>
      <c r="K28410">
        <v>64</v>
      </c>
      <c r="L28410" t="s">
        <v>15</v>
      </c>
    </row>
    <row r="28411" spans="1:12">
      <c r="A28411" t="e">
        <f ca="1">E00251524954821</f>
        <v>#NAME?</v>
      </c>
      <c r="B28411">
        <v>1273</v>
      </c>
      <c r="C28411" t="s">
        <v>28</v>
      </c>
      <c r="D28411" s="1">
        <v>42794</v>
      </c>
      <c r="F28411">
        <v>2</v>
      </c>
      <c r="G28411">
        <v>24290</v>
      </c>
      <c r="H28411" t="s">
        <v>580</v>
      </c>
      <c r="J28411" t="s">
        <v>14</v>
      </c>
      <c r="K28411">
        <v>64</v>
      </c>
      <c r="L28411" t="s">
        <v>15</v>
      </c>
    </row>
    <row r="28412" spans="1:12">
      <c r="A28412" t="e">
        <f ca="1">E00251524954821</f>
        <v>#NAME?</v>
      </c>
      <c r="B28412">
        <v>1273</v>
      </c>
      <c r="C28412" t="s">
        <v>28</v>
      </c>
      <c r="D28412" s="1">
        <v>42718</v>
      </c>
      <c r="F28412">
        <v>5</v>
      </c>
      <c r="G28412">
        <v>24290</v>
      </c>
      <c r="H28412" t="s">
        <v>580</v>
      </c>
      <c r="J28412" t="s">
        <v>14</v>
      </c>
      <c r="K28412">
        <v>64</v>
      </c>
      <c r="L28412" t="s">
        <v>15</v>
      </c>
    </row>
    <row r="28413" spans="1:12">
      <c r="A28413" t="e">
        <f ca="1">E00251513682721</f>
        <v>#NAME?</v>
      </c>
      <c r="B28413">
        <v>1128</v>
      </c>
      <c r="C28413" t="s">
        <v>424</v>
      </c>
      <c r="D28413" s="1">
        <v>42689</v>
      </c>
      <c r="F28413">
        <v>2</v>
      </c>
      <c r="G28413">
        <v>7904</v>
      </c>
      <c r="H28413" t="s">
        <v>75</v>
      </c>
      <c r="J28413" t="s">
        <v>14</v>
      </c>
      <c r="K28413">
        <v>53</v>
      </c>
      <c r="L28413" t="s">
        <v>22</v>
      </c>
    </row>
    <row r="28414" spans="1:12">
      <c r="A28414" t="e">
        <f ca="1">E00251524954821</f>
        <v>#NAME?</v>
      </c>
      <c r="B28414">
        <v>1273</v>
      </c>
      <c r="C28414" t="s">
        <v>28</v>
      </c>
      <c r="D28414" s="1">
        <v>42892</v>
      </c>
      <c r="F28414">
        <v>1</v>
      </c>
      <c r="G28414">
        <v>2720</v>
      </c>
      <c r="H28414" t="s">
        <v>65</v>
      </c>
      <c r="J28414" t="s">
        <v>14</v>
      </c>
      <c r="K28414">
        <v>64</v>
      </c>
      <c r="L28414" t="s">
        <v>15</v>
      </c>
    </row>
    <row r="28415" spans="1:12">
      <c r="A28415" t="e">
        <f ca="1">E00251524954821</f>
        <v>#NAME?</v>
      </c>
      <c r="B28415">
        <v>1273</v>
      </c>
      <c r="C28415" t="s">
        <v>28</v>
      </c>
      <c r="D28415" s="1">
        <v>42937</v>
      </c>
      <c r="F28415">
        <v>3</v>
      </c>
      <c r="G28415">
        <v>24290</v>
      </c>
      <c r="H28415" t="s">
        <v>580</v>
      </c>
      <c r="J28415" t="s">
        <v>14</v>
      </c>
      <c r="K28415">
        <v>64</v>
      </c>
      <c r="L28415" t="s">
        <v>15</v>
      </c>
    </row>
    <row r="28416" spans="1:12">
      <c r="A28416" t="e">
        <f ca="1">E00251429309821</f>
        <v>#NAME?</v>
      </c>
      <c r="B28416">
        <v>291</v>
      </c>
      <c r="C28416" t="s">
        <v>160</v>
      </c>
      <c r="D28416" s="1">
        <v>41543</v>
      </c>
      <c r="F28416">
        <v>2</v>
      </c>
      <c r="G28416">
        <v>60090</v>
      </c>
      <c r="H28416" t="s">
        <v>181</v>
      </c>
      <c r="J28416" t="s">
        <v>14</v>
      </c>
      <c r="K28416">
        <v>64</v>
      </c>
      <c r="L28416" t="s">
        <v>15</v>
      </c>
    </row>
    <row r="28417" spans="1:12">
      <c r="A28417" t="e">
        <f ca="1">E00251429309821</f>
        <v>#NAME?</v>
      </c>
      <c r="B28417">
        <v>291</v>
      </c>
      <c r="C28417" t="s">
        <v>160</v>
      </c>
      <c r="D28417" s="1">
        <v>41759</v>
      </c>
      <c r="F28417">
        <v>4</v>
      </c>
      <c r="G28417">
        <v>4019</v>
      </c>
      <c r="H28417" t="s">
        <v>26</v>
      </c>
      <c r="J28417" t="s">
        <v>14</v>
      </c>
      <c r="K28417">
        <v>65</v>
      </c>
      <c r="L28417" t="s">
        <v>15</v>
      </c>
    </row>
    <row r="28418" spans="1:12">
      <c r="A28418" t="e">
        <f ca="1">E00251512282321</f>
        <v>#NAME?</v>
      </c>
      <c r="B28418">
        <v>3913</v>
      </c>
      <c r="C28418" t="s">
        <v>251</v>
      </c>
      <c r="D28418" s="1">
        <v>42188</v>
      </c>
      <c r="F28418">
        <v>1</v>
      </c>
      <c r="G28418">
        <v>7089</v>
      </c>
      <c r="H28418" t="s">
        <v>487</v>
      </c>
      <c r="J28418" t="s">
        <v>14</v>
      </c>
      <c r="K28418">
        <v>59</v>
      </c>
      <c r="L28418" t="s">
        <v>15</v>
      </c>
    </row>
    <row r="28419" spans="1:12">
      <c r="A28419" t="e">
        <f ca="1">E00251524954821</f>
        <v>#NAME?</v>
      </c>
      <c r="B28419">
        <v>1273</v>
      </c>
      <c r="C28419" t="s">
        <v>28</v>
      </c>
      <c r="D28419" s="1">
        <v>42122</v>
      </c>
      <c r="F28419">
        <v>1</v>
      </c>
      <c r="G28419">
        <v>460</v>
      </c>
      <c r="H28419" t="s">
        <v>16</v>
      </c>
      <c r="J28419" t="s">
        <v>14</v>
      </c>
      <c r="K28419">
        <v>62</v>
      </c>
      <c r="L28419" t="s">
        <v>15</v>
      </c>
    </row>
    <row r="28420" spans="1:12">
      <c r="A28420" t="e">
        <f ca="1">E00251524954821</f>
        <v>#NAME?</v>
      </c>
      <c r="B28420">
        <v>1273</v>
      </c>
      <c r="C28420" t="s">
        <v>28</v>
      </c>
      <c r="D28420" s="1">
        <v>42682</v>
      </c>
      <c r="F28420">
        <v>2</v>
      </c>
      <c r="G28420">
        <v>8090</v>
      </c>
      <c r="H28420" t="s">
        <v>1662</v>
      </c>
      <c r="J28420" t="s">
        <v>14</v>
      </c>
      <c r="K28420">
        <v>64</v>
      </c>
      <c r="L28420" t="s">
        <v>15</v>
      </c>
    </row>
    <row r="28421" spans="1:12">
      <c r="A28421" t="e">
        <f ca="1">E00251524954821</f>
        <v>#NAME?</v>
      </c>
      <c r="B28421">
        <v>1273</v>
      </c>
      <c r="C28421" t="s">
        <v>28</v>
      </c>
      <c r="D28421" s="1">
        <v>43084</v>
      </c>
      <c r="F28421">
        <v>3</v>
      </c>
      <c r="G28421">
        <v>2720</v>
      </c>
      <c r="H28421" t="s">
        <v>65</v>
      </c>
      <c r="J28421" t="s">
        <v>14</v>
      </c>
      <c r="K28421">
        <v>65</v>
      </c>
      <c r="L28421" t="s">
        <v>15</v>
      </c>
    </row>
    <row r="28422" spans="1:12">
      <c r="A28422" t="e">
        <f ca="1">E00251512282321</f>
        <v>#NAME?</v>
      </c>
      <c r="B28422">
        <v>767</v>
      </c>
      <c r="C28422" t="s">
        <v>658</v>
      </c>
      <c r="D28422" s="1">
        <v>42179</v>
      </c>
      <c r="F28422">
        <v>1</v>
      </c>
      <c r="G28422">
        <v>7089</v>
      </c>
      <c r="H28422" t="s">
        <v>487</v>
      </c>
      <c r="I28422" t="s">
        <v>56</v>
      </c>
      <c r="J28422" t="s">
        <v>57</v>
      </c>
      <c r="K28422">
        <v>59</v>
      </c>
      <c r="L28422" t="s">
        <v>15</v>
      </c>
    </row>
    <row r="28423" spans="1:12">
      <c r="A28423" t="e">
        <f ca="1">E00251512282321</f>
        <v>#NAME?</v>
      </c>
      <c r="B28423">
        <v>3913</v>
      </c>
      <c r="C28423" t="s">
        <v>251</v>
      </c>
      <c r="D28423" s="1">
        <v>41830</v>
      </c>
      <c r="F28423">
        <v>2</v>
      </c>
      <c r="G28423">
        <v>4019</v>
      </c>
      <c r="H28423" t="s">
        <v>26</v>
      </c>
      <c r="J28423" t="s">
        <v>14</v>
      </c>
      <c r="K28423">
        <v>58</v>
      </c>
      <c r="L28423" t="s">
        <v>15</v>
      </c>
    </row>
    <row r="28424" spans="1:12">
      <c r="A28424" t="e">
        <f ca="1">E00251510737521</f>
        <v>#NAME?</v>
      </c>
      <c r="B28424">
        <v>122</v>
      </c>
      <c r="C28424" t="s">
        <v>522</v>
      </c>
      <c r="D28424" s="1">
        <v>41330</v>
      </c>
      <c r="F28424">
        <v>1</v>
      </c>
      <c r="G28424">
        <v>25000</v>
      </c>
      <c r="H28424" t="s">
        <v>178</v>
      </c>
      <c r="J28424" t="s">
        <v>14</v>
      </c>
      <c r="K28424">
        <v>63</v>
      </c>
      <c r="L28424" t="s">
        <v>15</v>
      </c>
    </row>
    <row r="28425" spans="1:12">
      <c r="A28425" t="e">
        <f ca="1">E00251717807221</f>
        <v>#NAME?</v>
      </c>
      <c r="B28425">
        <v>1128</v>
      </c>
      <c r="C28425" t="s">
        <v>424</v>
      </c>
      <c r="D28425" s="1">
        <v>41025</v>
      </c>
      <c r="F28425">
        <v>1</v>
      </c>
      <c r="G28425">
        <v>71945</v>
      </c>
      <c r="H28425" t="s">
        <v>553</v>
      </c>
      <c r="J28425" t="s">
        <v>14</v>
      </c>
      <c r="K28425">
        <v>43</v>
      </c>
      <c r="L28425" t="s">
        <v>15</v>
      </c>
    </row>
    <row r="28426" spans="1:12">
      <c r="A28426" t="e">
        <f ca="1">E00251616879521</f>
        <v>#NAME?</v>
      </c>
      <c r="B28426">
        <v>1128</v>
      </c>
      <c r="C28426" t="s">
        <v>424</v>
      </c>
      <c r="D28426" s="1">
        <v>41039</v>
      </c>
      <c r="F28426">
        <v>1</v>
      </c>
      <c r="G28426">
        <v>2720</v>
      </c>
      <c r="H28426" t="s">
        <v>65</v>
      </c>
      <c r="J28426" t="s">
        <v>14</v>
      </c>
      <c r="K28426">
        <v>50</v>
      </c>
      <c r="L28426" t="s">
        <v>15</v>
      </c>
    </row>
    <row r="28427" spans="1:12">
      <c r="A28427" t="e">
        <f t="shared" ref="A28427:A28440" ca="1" si="264">E00251528938321</f>
        <v>#NAME?</v>
      </c>
      <c r="B28427">
        <v>272</v>
      </c>
      <c r="C28427" t="s">
        <v>174</v>
      </c>
      <c r="D28427" s="1">
        <v>42739</v>
      </c>
      <c r="E28427">
        <v>9</v>
      </c>
      <c r="F28427">
        <v>7</v>
      </c>
      <c r="G28427">
        <v>2720</v>
      </c>
      <c r="H28427" t="s">
        <v>65</v>
      </c>
      <c r="J28427" t="s">
        <v>34</v>
      </c>
      <c r="K28427">
        <v>58</v>
      </c>
      <c r="L28427" t="s">
        <v>15</v>
      </c>
    </row>
    <row r="28428" spans="1:12">
      <c r="A28428" t="e">
        <f t="shared" ca="1" si="264"/>
        <v>#NAME?</v>
      </c>
      <c r="B28428">
        <v>291</v>
      </c>
      <c r="C28428" t="s">
        <v>160</v>
      </c>
      <c r="D28428" s="1">
        <v>41173</v>
      </c>
      <c r="F28428">
        <v>1</v>
      </c>
      <c r="G28428">
        <v>4019</v>
      </c>
      <c r="H28428" t="s">
        <v>26</v>
      </c>
      <c r="J28428" t="s">
        <v>14</v>
      </c>
      <c r="K28428">
        <v>54</v>
      </c>
      <c r="L28428" t="s">
        <v>15</v>
      </c>
    </row>
    <row r="28429" spans="1:12">
      <c r="A28429" t="e">
        <f t="shared" ca="1" si="264"/>
        <v>#NAME?</v>
      </c>
      <c r="B28429">
        <v>291</v>
      </c>
      <c r="C28429" t="s">
        <v>160</v>
      </c>
      <c r="D28429" s="1">
        <v>41807</v>
      </c>
      <c r="F28429">
        <v>1</v>
      </c>
      <c r="G28429">
        <v>7222</v>
      </c>
      <c r="H28429" t="s">
        <v>560</v>
      </c>
      <c r="J28429" t="s">
        <v>14</v>
      </c>
      <c r="K28429">
        <v>55</v>
      </c>
      <c r="L28429" t="s">
        <v>15</v>
      </c>
    </row>
    <row r="28430" spans="1:12">
      <c r="A28430" t="e">
        <f t="shared" ca="1" si="264"/>
        <v>#NAME?</v>
      </c>
      <c r="B28430">
        <v>291</v>
      </c>
      <c r="C28430" t="s">
        <v>160</v>
      </c>
      <c r="D28430" s="1">
        <v>41810</v>
      </c>
      <c r="F28430">
        <v>1</v>
      </c>
      <c r="G28430">
        <v>7222</v>
      </c>
      <c r="H28430" t="s">
        <v>560</v>
      </c>
      <c r="J28430" t="s">
        <v>14</v>
      </c>
      <c r="K28430">
        <v>55</v>
      </c>
      <c r="L28430" t="s">
        <v>15</v>
      </c>
    </row>
    <row r="28431" spans="1:12">
      <c r="A28431" t="e">
        <f t="shared" ca="1" si="264"/>
        <v>#NAME?</v>
      </c>
      <c r="B28431">
        <v>291</v>
      </c>
      <c r="C28431" t="s">
        <v>160</v>
      </c>
      <c r="D28431" s="1">
        <v>41811</v>
      </c>
      <c r="F28431">
        <v>2</v>
      </c>
      <c r="G28431">
        <v>5859</v>
      </c>
      <c r="H28431" t="s">
        <v>607</v>
      </c>
      <c r="J28431" t="s">
        <v>14</v>
      </c>
      <c r="K28431">
        <v>55</v>
      </c>
      <c r="L28431" t="s">
        <v>15</v>
      </c>
    </row>
    <row r="28432" spans="1:12">
      <c r="A28432" t="e">
        <f t="shared" ca="1" si="264"/>
        <v>#NAME?</v>
      </c>
      <c r="B28432">
        <v>291</v>
      </c>
      <c r="C28432" t="s">
        <v>160</v>
      </c>
      <c r="D28432" s="1">
        <v>41838</v>
      </c>
      <c r="F28432">
        <v>2</v>
      </c>
      <c r="G28432">
        <v>78057</v>
      </c>
      <c r="H28432" t="s">
        <v>140</v>
      </c>
      <c r="J28432" t="s">
        <v>14</v>
      </c>
      <c r="K28432">
        <v>55</v>
      </c>
      <c r="L28432" t="s">
        <v>22</v>
      </c>
    </row>
    <row r="28433" spans="1:12">
      <c r="A28433" t="e">
        <f t="shared" ca="1" si="264"/>
        <v>#NAME?</v>
      </c>
      <c r="B28433">
        <v>291</v>
      </c>
      <c r="C28433" t="s">
        <v>160</v>
      </c>
      <c r="D28433" s="1">
        <v>42088</v>
      </c>
      <c r="F28433">
        <v>1</v>
      </c>
      <c r="G28433">
        <v>496</v>
      </c>
      <c r="H28433" t="s">
        <v>190</v>
      </c>
      <c r="J28433" t="s">
        <v>14</v>
      </c>
      <c r="K28433">
        <v>56</v>
      </c>
      <c r="L28433" t="s">
        <v>15</v>
      </c>
    </row>
    <row r="28434" spans="1:12">
      <c r="A28434" t="e">
        <f t="shared" ca="1" si="264"/>
        <v>#NAME?</v>
      </c>
      <c r="B28434">
        <v>291</v>
      </c>
      <c r="C28434" t="s">
        <v>160</v>
      </c>
      <c r="D28434" s="1">
        <v>42327</v>
      </c>
      <c r="F28434">
        <v>3</v>
      </c>
      <c r="G28434">
        <v>5859</v>
      </c>
      <c r="H28434" t="s">
        <v>607</v>
      </c>
      <c r="J28434" t="s">
        <v>14</v>
      </c>
      <c r="K28434">
        <v>57</v>
      </c>
      <c r="L28434" t="s">
        <v>15</v>
      </c>
    </row>
    <row r="28435" spans="1:12">
      <c r="A28435" t="e">
        <f t="shared" ca="1" si="264"/>
        <v>#NAME?</v>
      </c>
      <c r="B28435">
        <v>291</v>
      </c>
      <c r="C28435" t="s">
        <v>160</v>
      </c>
      <c r="D28435" s="1">
        <v>42461</v>
      </c>
      <c r="F28435">
        <v>4</v>
      </c>
      <c r="G28435">
        <v>4019</v>
      </c>
      <c r="H28435" t="s">
        <v>26</v>
      </c>
      <c r="J28435" t="s">
        <v>14</v>
      </c>
      <c r="K28435">
        <v>57</v>
      </c>
      <c r="L28435" t="s">
        <v>15</v>
      </c>
    </row>
    <row r="28436" spans="1:12">
      <c r="A28436" t="e">
        <f t="shared" ca="1" si="264"/>
        <v>#NAME?</v>
      </c>
      <c r="B28436">
        <v>291</v>
      </c>
      <c r="C28436" t="s">
        <v>160</v>
      </c>
      <c r="D28436" s="1">
        <v>42566</v>
      </c>
      <c r="F28436">
        <v>1</v>
      </c>
      <c r="G28436">
        <v>7262</v>
      </c>
      <c r="H28436" t="s">
        <v>198</v>
      </c>
      <c r="J28436" t="s">
        <v>14</v>
      </c>
      <c r="K28436">
        <v>57</v>
      </c>
      <c r="L28436" t="s">
        <v>15</v>
      </c>
    </row>
    <row r="28437" spans="1:12">
      <c r="A28437" t="e">
        <f t="shared" ca="1" si="264"/>
        <v>#NAME?</v>
      </c>
      <c r="B28437">
        <v>291</v>
      </c>
      <c r="C28437" t="s">
        <v>160</v>
      </c>
      <c r="D28437" s="1">
        <v>42593</v>
      </c>
      <c r="F28437">
        <v>5</v>
      </c>
      <c r="G28437">
        <v>4019</v>
      </c>
      <c r="H28437" t="s">
        <v>26</v>
      </c>
      <c r="J28437" t="s">
        <v>14</v>
      </c>
      <c r="K28437">
        <v>57</v>
      </c>
      <c r="L28437" t="s">
        <v>15</v>
      </c>
    </row>
    <row r="28438" spans="1:12">
      <c r="A28438" t="e">
        <f t="shared" ca="1" si="264"/>
        <v>#NAME?</v>
      </c>
      <c r="B28438">
        <v>291</v>
      </c>
      <c r="C28438" t="s">
        <v>160</v>
      </c>
      <c r="D28438" s="1">
        <v>42739</v>
      </c>
      <c r="F28438">
        <v>5</v>
      </c>
      <c r="G28438">
        <v>5859</v>
      </c>
      <c r="H28438" t="s">
        <v>607</v>
      </c>
      <c r="J28438" t="s">
        <v>14</v>
      </c>
      <c r="K28438">
        <v>58</v>
      </c>
      <c r="L28438" t="s">
        <v>15</v>
      </c>
    </row>
    <row r="28439" spans="1:12">
      <c r="A28439" t="e">
        <f t="shared" ca="1" si="264"/>
        <v>#NAME?</v>
      </c>
      <c r="B28439">
        <v>291</v>
      </c>
      <c r="C28439" t="s">
        <v>160</v>
      </c>
      <c r="D28439" s="1">
        <v>42802</v>
      </c>
      <c r="F28439">
        <v>6</v>
      </c>
      <c r="G28439">
        <v>5859</v>
      </c>
      <c r="H28439" t="s">
        <v>607</v>
      </c>
      <c r="J28439" t="s">
        <v>14</v>
      </c>
      <c r="K28439">
        <v>58</v>
      </c>
      <c r="L28439" t="s">
        <v>15</v>
      </c>
    </row>
    <row r="28440" spans="1:12">
      <c r="A28440" t="e">
        <f t="shared" ca="1" si="264"/>
        <v>#NAME?</v>
      </c>
      <c r="B28440">
        <v>291</v>
      </c>
      <c r="C28440" t="s">
        <v>160</v>
      </c>
      <c r="D28440" s="1">
        <v>43069</v>
      </c>
      <c r="F28440">
        <v>1</v>
      </c>
      <c r="G28440">
        <v>4149</v>
      </c>
      <c r="H28440" t="s">
        <v>703</v>
      </c>
      <c r="J28440" t="s">
        <v>14</v>
      </c>
      <c r="K28440">
        <v>59</v>
      </c>
      <c r="L28440" t="s">
        <v>15</v>
      </c>
    </row>
    <row r="28441" spans="1:12">
      <c r="A28441" t="e">
        <f ca="1">E00251717807221</f>
        <v>#NAME?</v>
      </c>
      <c r="B28441">
        <v>1128</v>
      </c>
      <c r="C28441" t="s">
        <v>424</v>
      </c>
      <c r="D28441" s="1">
        <v>42569</v>
      </c>
      <c r="F28441">
        <v>5</v>
      </c>
      <c r="G28441">
        <v>2724</v>
      </c>
      <c r="H28441" t="s">
        <v>73</v>
      </c>
      <c r="J28441" t="s">
        <v>14</v>
      </c>
      <c r="K28441">
        <v>48</v>
      </c>
      <c r="L28441" t="s">
        <v>15</v>
      </c>
    </row>
    <row r="28442" spans="1:12">
      <c r="A28442" t="e">
        <f ca="1">E00251717807221</f>
        <v>#NAME?</v>
      </c>
      <c r="B28442">
        <v>1128</v>
      </c>
      <c r="C28442" t="s">
        <v>424</v>
      </c>
      <c r="D28442" s="1">
        <v>42829</v>
      </c>
      <c r="F28442">
        <v>1</v>
      </c>
      <c r="G28442">
        <v>2724</v>
      </c>
      <c r="H28442" t="s">
        <v>73</v>
      </c>
      <c r="J28442" t="s">
        <v>14</v>
      </c>
      <c r="K28442">
        <v>48</v>
      </c>
      <c r="L28442" t="s">
        <v>15</v>
      </c>
    </row>
    <row r="28443" spans="1:12">
      <c r="A28443" t="e">
        <f ca="1">E00251717807221</f>
        <v>#NAME?</v>
      </c>
      <c r="B28443">
        <v>1128</v>
      </c>
      <c r="C28443" t="s">
        <v>424</v>
      </c>
      <c r="D28443" s="1">
        <v>43081</v>
      </c>
      <c r="F28443">
        <v>1</v>
      </c>
      <c r="G28443">
        <v>2724</v>
      </c>
      <c r="H28443" t="s">
        <v>73</v>
      </c>
      <c r="J28443" t="s">
        <v>14</v>
      </c>
      <c r="K28443">
        <v>49</v>
      </c>
      <c r="L28443" t="s">
        <v>15</v>
      </c>
    </row>
    <row r="28444" spans="1:12">
      <c r="A28444" t="e">
        <f ca="1">E00251439864121</f>
        <v>#NAME?</v>
      </c>
      <c r="B28444">
        <v>498</v>
      </c>
      <c r="C28444" t="s">
        <v>591</v>
      </c>
      <c r="D28444" s="1">
        <v>40967</v>
      </c>
      <c r="F28444">
        <v>4</v>
      </c>
      <c r="G28444">
        <v>3004</v>
      </c>
      <c r="H28444" t="s">
        <v>104</v>
      </c>
      <c r="J28444" t="s">
        <v>14</v>
      </c>
      <c r="K28444">
        <v>39</v>
      </c>
      <c r="L28444" t="s">
        <v>15</v>
      </c>
    </row>
    <row r="28445" spans="1:12">
      <c r="A28445" t="e">
        <f ca="1">E00251429681721</f>
        <v>#NAME?</v>
      </c>
      <c r="B28445">
        <v>5994</v>
      </c>
      <c r="C28445" t="s">
        <v>311</v>
      </c>
      <c r="D28445" s="1">
        <v>42545</v>
      </c>
      <c r="F28445">
        <v>1</v>
      </c>
      <c r="G28445">
        <v>4549</v>
      </c>
      <c r="H28445" t="s">
        <v>69</v>
      </c>
      <c r="I28445" t="s">
        <v>56</v>
      </c>
      <c r="J28445" t="s">
        <v>57</v>
      </c>
      <c r="K28445">
        <v>43</v>
      </c>
      <c r="L28445" t="s">
        <v>15</v>
      </c>
    </row>
    <row r="28446" spans="1:12">
      <c r="A28446" t="e">
        <f ca="1">E00251439864121</f>
        <v>#NAME?</v>
      </c>
      <c r="B28446">
        <v>498</v>
      </c>
      <c r="C28446" t="s">
        <v>591</v>
      </c>
      <c r="D28446" s="1">
        <v>41807</v>
      </c>
      <c r="F28446">
        <v>4</v>
      </c>
      <c r="G28446">
        <v>3004</v>
      </c>
      <c r="H28446" t="s">
        <v>104</v>
      </c>
      <c r="J28446" t="s">
        <v>14</v>
      </c>
      <c r="K28446">
        <v>41</v>
      </c>
      <c r="L28446" t="s">
        <v>15</v>
      </c>
    </row>
    <row r="28447" spans="1:12">
      <c r="A28447" t="e">
        <f ca="1">E00251524998621</f>
        <v>#NAME?</v>
      </c>
      <c r="B28447">
        <v>4842</v>
      </c>
      <c r="C28447" t="s">
        <v>949</v>
      </c>
      <c r="D28447" s="1">
        <v>42459</v>
      </c>
      <c r="F28447">
        <v>1</v>
      </c>
      <c r="G28447">
        <v>8798</v>
      </c>
      <c r="H28447" t="s">
        <v>314</v>
      </c>
      <c r="I28447" t="s">
        <v>148</v>
      </c>
      <c r="J28447" t="s">
        <v>57</v>
      </c>
      <c r="K28447">
        <v>40</v>
      </c>
      <c r="L28447" t="s">
        <v>15</v>
      </c>
    </row>
    <row r="28448" spans="1:12">
      <c r="A28448" t="e">
        <f ca="1">E00251439868821</f>
        <v>#NAME?</v>
      </c>
      <c r="B28448">
        <v>489</v>
      </c>
      <c r="C28448" t="s">
        <v>100</v>
      </c>
      <c r="D28448" s="1">
        <v>43026</v>
      </c>
      <c r="F28448">
        <v>3</v>
      </c>
      <c r="G28448">
        <v>2720</v>
      </c>
      <c r="H28448" t="s">
        <v>65</v>
      </c>
      <c r="J28448" t="s">
        <v>14</v>
      </c>
      <c r="K28448">
        <v>65</v>
      </c>
      <c r="L28448" t="s">
        <v>15</v>
      </c>
    </row>
    <row r="28449" spans="1:12">
      <c r="A28449" t="e">
        <f ca="1">E00251417997521</f>
        <v>#NAME?</v>
      </c>
      <c r="B28449">
        <v>66</v>
      </c>
      <c r="C28449" t="s">
        <v>134</v>
      </c>
      <c r="D28449" s="1">
        <v>40982</v>
      </c>
      <c r="F28449">
        <v>1</v>
      </c>
      <c r="G28449">
        <v>62210</v>
      </c>
      <c r="H28449" t="s">
        <v>1149</v>
      </c>
      <c r="J28449" t="s">
        <v>14</v>
      </c>
      <c r="K28449">
        <v>38</v>
      </c>
      <c r="L28449" t="s">
        <v>15</v>
      </c>
    </row>
    <row r="28450" spans="1:12">
      <c r="A28450" t="e">
        <f ca="1">E00251417997521</f>
        <v>#NAME?</v>
      </c>
      <c r="B28450">
        <v>66</v>
      </c>
      <c r="C28450" t="s">
        <v>134</v>
      </c>
      <c r="D28450" s="1">
        <v>42689</v>
      </c>
      <c r="F28450">
        <v>2</v>
      </c>
      <c r="G28450">
        <v>7831</v>
      </c>
      <c r="H28450" t="s">
        <v>274</v>
      </c>
      <c r="J28450" t="s">
        <v>14</v>
      </c>
      <c r="K28450">
        <v>42</v>
      </c>
      <c r="L28450" t="s">
        <v>22</v>
      </c>
    </row>
    <row r="28451" spans="1:12">
      <c r="A28451" t="e">
        <f ca="1">E00251439864121</f>
        <v>#NAME?</v>
      </c>
      <c r="B28451">
        <v>880</v>
      </c>
      <c r="C28451" t="s">
        <v>833</v>
      </c>
      <c r="D28451" s="1">
        <v>40865</v>
      </c>
      <c r="F28451">
        <v>1</v>
      </c>
      <c r="G28451">
        <v>30002</v>
      </c>
      <c r="H28451" t="s">
        <v>492</v>
      </c>
      <c r="J28451" t="s">
        <v>272</v>
      </c>
      <c r="K28451">
        <v>38</v>
      </c>
      <c r="L28451" t="s">
        <v>15</v>
      </c>
    </row>
    <row r="28452" spans="1:12">
      <c r="A28452" t="e">
        <f ca="1">E00251439864121</f>
        <v>#NAME?</v>
      </c>
      <c r="B28452">
        <v>498</v>
      </c>
      <c r="C28452" t="s">
        <v>591</v>
      </c>
      <c r="D28452" s="1">
        <v>41471</v>
      </c>
      <c r="F28452">
        <v>3</v>
      </c>
      <c r="G28452">
        <v>462</v>
      </c>
      <c r="H28452" t="s">
        <v>288</v>
      </c>
      <c r="J28452" t="s">
        <v>14</v>
      </c>
      <c r="K28452">
        <v>40</v>
      </c>
      <c r="L28452" t="s">
        <v>15</v>
      </c>
    </row>
    <row r="28453" spans="1:12">
      <c r="A28453" t="e">
        <f ca="1">E00251439864121</f>
        <v>#NAME?</v>
      </c>
      <c r="B28453">
        <v>498</v>
      </c>
      <c r="C28453" t="s">
        <v>591</v>
      </c>
      <c r="D28453" s="1">
        <v>41807</v>
      </c>
      <c r="F28453">
        <v>1</v>
      </c>
      <c r="G28453">
        <v>470</v>
      </c>
      <c r="H28453" t="s">
        <v>217</v>
      </c>
      <c r="J28453" t="s">
        <v>14</v>
      </c>
      <c r="K28453">
        <v>41</v>
      </c>
      <c r="L28453" t="s">
        <v>15</v>
      </c>
    </row>
    <row r="28454" spans="1:12">
      <c r="A28454" t="e">
        <f ca="1">E00251439864121</f>
        <v>#NAME?</v>
      </c>
      <c r="B28454">
        <v>498</v>
      </c>
      <c r="C28454" t="s">
        <v>591</v>
      </c>
      <c r="D28454" s="1">
        <v>41807</v>
      </c>
      <c r="F28454">
        <v>2</v>
      </c>
      <c r="G28454">
        <v>53550</v>
      </c>
      <c r="H28454" t="s">
        <v>345</v>
      </c>
      <c r="J28454" t="s">
        <v>14</v>
      </c>
      <c r="K28454">
        <v>41</v>
      </c>
      <c r="L28454" t="s">
        <v>15</v>
      </c>
    </row>
    <row r="28455" spans="1:12">
      <c r="A28455" t="e">
        <f ca="1">E00251439868821</f>
        <v>#NAME?</v>
      </c>
      <c r="B28455">
        <v>489</v>
      </c>
      <c r="C28455" t="s">
        <v>100</v>
      </c>
      <c r="D28455" s="1">
        <v>42187</v>
      </c>
      <c r="F28455">
        <v>1</v>
      </c>
      <c r="G28455">
        <v>7242</v>
      </c>
      <c r="H28455" t="s">
        <v>93</v>
      </c>
      <c r="J28455" t="s">
        <v>14</v>
      </c>
      <c r="K28455">
        <v>63</v>
      </c>
      <c r="L28455" t="s">
        <v>15</v>
      </c>
    </row>
    <row r="28456" spans="1:12">
      <c r="A28456" t="e">
        <f ca="1">E00251439864121</f>
        <v>#NAME?</v>
      </c>
      <c r="B28456">
        <v>498</v>
      </c>
      <c r="C28456" t="s">
        <v>591</v>
      </c>
      <c r="D28456" s="1">
        <v>42822</v>
      </c>
      <c r="F28456">
        <v>1</v>
      </c>
      <c r="G28456">
        <v>75471</v>
      </c>
      <c r="H28456" t="s">
        <v>627</v>
      </c>
      <c r="J28456" t="s">
        <v>14</v>
      </c>
      <c r="K28456">
        <v>44</v>
      </c>
      <c r="L28456" t="s">
        <v>15</v>
      </c>
    </row>
    <row r="28457" spans="1:12">
      <c r="A28457" t="e">
        <f ca="1">E00251439864121</f>
        <v>#NAME?</v>
      </c>
      <c r="B28457">
        <v>7207</v>
      </c>
      <c r="C28457" t="s">
        <v>287</v>
      </c>
      <c r="D28457" s="1">
        <v>42918</v>
      </c>
      <c r="F28457">
        <v>2</v>
      </c>
      <c r="G28457">
        <v>7806</v>
      </c>
      <c r="H28457" t="s">
        <v>184</v>
      </c>
      <c r="I28457" t="s">
        <v>148</v>
      </c>
      <c r="J28457" t="s">
        <v>57</v>
      </c>
      <c r="K28457">
        <v>44</v>
      </c>
      <c r="L28457" t="s">
        <v>22</v>
      </c>
    </row>
    <row r="28458" spans="1:12">
      <c r="A28458" t="e">
        <f ca="1">E00251439868821</f>
        <v>#NAME?</v>
      </c>
      <c r="B28458">
        <v>489</v>
      </c>
      <c r="C28458" t="s">
        <v>100</v>
      </c>
      <c r="D28458" s="1">
        <v>42310</v>
      </c>
      <c r="F28458">
        <v>1</v>
      </c>
      <c r="G28458">
        <v>5368</v>
      </c>
      <c r="H28458" t="s">
        <v>101</v>
      </c>
      <c r="J28458" t="s">
        <v>14</v>
      </c>
      <c r="K28458">
        <v>63</v>
      </c>
      <c r="L28458" t="s">
        <v>15</v>
      </c>
    </row>
    <row r="28459" spans="1:12">
      <c r="A28459" t="e">
        <f t="shared" ref="A28459:A28464" ca="1" si="265">E00251513369121</f>
        <v>#NAME?</v>
      </c>
      <c r="B28459">
        <v>460</v>
      </c>
      <c r="C28459" t="s">
        <v>711</v>
      </c>
      <c r="D28459" s="1">
        <v>41311</v>
      </c>
      <c r="F28459">
        <v>1</v>
      </c>
      <c r="G28459">
        <v>4659</v>
      </c>
      <c r="H28459" t="s">
        <v>47</v>
      </c>
      <c r="J28459" t="s">
        <v>14</v>
      </c>
      <c r="K28459">
        <v>52</v>
      </c>
      <c r="L28459" t="s">
        <v>15</v>
      </c>
    </row>
    <row r="28460" spans="1:12">
      <c r="A28460" t="e">
        <f t="shared" ca="1" si="265"/>
        <v>#NAME?</v>
      </c>
      <c r="B28460">
        <v>460</v>
      </c>
      <c r="C28460" t="s">
        <v>711</v>
      </c>
      <c r="D28460" s="1">
        <v>42186</v>
      </c>
      <c r="F28460">
        <v>1</v>
      </c>
      <c r="G28460">
        <v>7831</v>
      </c>
      <c r="H28460" t="s">
        <v>274</v>
      </c>
      <c r="J28460" t="s">
        <v>14</v>
      </c>
      <c r="K28460">
        <v>55</v>
      </c>
      <c r="L28460" t="s">
        <v>22</v>
      </c>
    </row>
    <row r="28461" spans="1:12">
      <c r="A28461" t="e">
        <f t="shared" ca="1" si="265"/>
        <v>#NAME?</v>
      </c>
      <c r="B28461">
        <v>460</v>
      </c>
      <c r="C28461" t="s">
        <v>711</v>
      </c>
      <c r="D28461" s="1">
        <v>42261</v>
      </c>
      <c r="F28461">
        <v>3</v>
      </c>
      <c r="G28461">
        <v>30983</v>
      </c>
      <c r="H28461" t="s">
        <v>325</v>
      </c>
      <c r="J28461" t="s">
        <v>14</v>
      </c>
      <c r="K28461">
        <v>55</v>
      </c>
      <c r="L28461" t="s">
        <v>15</v>
      </c>
    </row>
    <row r="28462" spans="1:12">
      <c r="A28462" t="e">
        <f t="shared" ca="1" si="265"/>
        <v>#NAME?</v>
      </c>
      <c r="B28462">
        <v>460</v>
      </c>
      <c r="C28462" t="s">
        <v>711</v>
      </c>
      <c r="D28462" s="1">
        <v>42810</v>
      </c>
      <c r="F28462">
        <v>1</v>
      </c>
      <c r="G28462">
        <v>49390</v>
      </c>
      <c r="H28462" t="s">
        <v>59</v>
      </c>
      <c r="J28462" t="s">
        <v>14</v>
      </c>
      <c r="K28462">
        <v>56</v>
      </c>
      <c r="L28462" t="s">
        <v>15</v>
      </c>
    </row>
    <row r="28463" spans="1:12">
      <c r="A28463" t="e">
        <f t="shared" ca="1" si="265"/>
        <v>#NAME?</v>
      </c>
      <c r="B28463">
        <v>460</v>
      </c>
      <c r="C28463" t="s">
        <v>711</v>
      </c>
      <c r="D28463" s="1">
        <v>42909</v>
      </c>
      <c r="F28463">
        <v>3</v>
      </c>
      <c r="G28463">
        <v>7904</v>
      </c>
      <c r="H28463" t="s">
        <v>75</v>
      </c>
      <c r="J28463" t="s">
        <v>14</v>
      </c>
      <c r="K28463">
        <v>57</v>
      </c>
      <c r="L28463" t="s">
        <v>22</v>
      </c>
    </row>
    <row r="28464" spans="1:12">
      <c r="A28464" t="e">
        <f t="shared" ca="1" si="265"/>
        <v>#NAME?</v>
      </c>
      <c r="B28464">
        <v>460</v>
      </c>
      <c r="C28464" t="s">
        <v>711</v>
      </c>
      <c r="D28464" s="1">
        <v>42914</v>
      </c>
      <c r="F28464">
        <v>1</v>
      </c>
      <c r="G28464">
        <v>7243</v>
      </c>
      <c r="H28464" t="s">
        <v>42</v>
      </c>
      <c r="J28464" t="s">
        <v>14</v>
      </c>
      <c r="K28464">
        <v>57</v>
      </c>
      <c r="L28464" t="s">
        <v>15</v>
      </c>
    </row>
    <row r="28465" spans="1:12">
      <c r="A28465" t="e">
        <f ca="1">E00251439868821</f>
        <v>#NAME?</v>
      </c>
      <c r="B28465">
        <v>489</v>
      </c>
      <c r="C28465" t="s">
        <v>100</v>
      </c>
      <c r="D28465" s="1">
        <v>41374</v>
      </c>
      <c r="F28465">
        <v>1</v>
      </c>
      <c r="G28465">
        <v>3689</v>
      </c>
      <c r="H28465" t="s">
        <v>159</v>
      </c>
      <c r="J28465" t="s">
        <v>14</v>
      </c>
      <c r="K28465">
        <v>60</v>
      </c>
      <c r="L28465" t="s">
        <v>15</v>
      </c>
    </row>
    <row r="28466" spans="1:12">
      <c r="A28466" t="e">
        <f ca="1">E00251427220121</f>
        <v>#NAME?</v>
      </c>
      <c r="B28466">
        <v>28</v>
      </c>
      <c r="C28466" t="s">
        <v>153</v>
      </c>
      <c r="D28466" s="1">
        <v>42184</v>
      </c>
      <c r="F28466">
        <v>1</v>
      </c>
      <c r="G28466">
        <v>4019</v>
      </c>
      <c r="H28466" t="s">
        <v>26</v>
      </c>
      <c r="J28466" t="s">
        <v>14</v>
      </c>
      <c r="K28466">
        <v>55</v>
      </c>
      <c r="L28466" t="s">
        <v>15</v>
      </c>
    </row>
    <row r="28467" spans="1:12">
      <c r="A28467" t="e">
        <f ca="1">E00251524998121</f>
        <v>#NAME?</v>
      </c>
      <c r="B28467">
        <v>437</v>
      </c>
      <c r="C28467" t="s">
        <v>216</v>
      </c>
      <c r="D28467" s="1">
        <v>41967</v>
      </c>
      <c r="F28467">
        <v>2</v>
      </c>
      <c r="G28467">
        <v>6101</v>
      </c>
      <c r="H28467" t="s">
        <v>423</v>
      </c>
      <c r="J28467" t="s">
        <v>14</v>
      </c>
      <c r="K28467">
        <v>42</v>
      </c>
      <c r="L28467" t="s">
        <v>15</v>
      </c>
    </row>
    <row r="28468" spans="1:12">
      <c r="A28468" t="e">
        <f ca="1">E00251529498321</f>
        <v>#NAME?</v>
      </c>
      <c r="B28468">
        <v>163</v>
      </c>
      <c r="C28468" t="s">
        <v>219</v>
      </c>
      <c r="D28468" s="1">
        <v>41695</v>
      </c>
      <c r="F28468">
        <v>2</v>
      </c>
      <c r="G28468">
        <v>4019</v>
      </c>
      <c r="H28468" t="s">
        <v>26</v>
      </c>
      <c r="J28468" t="s">
        <v>14</v>
      </c>
      <c r="K28468">
        <v>63</v>
      </c>
      <c r="L28468" t="s">
        <v>15</v>
      </c>
    </row>
    <row r="28469" spans="1:12">
      <c r="A28469" t="e">
        <f ca="1">E00251529498321</f>
        <v>#NAME?</v>
      </c>
      <c r="B28469">
        <v>163</v>
      </c>
      <c r="C28469" t="s">
        <v>219</v>
      </c>
      <c r="D28469" s="1">
        <v>41725</v>
      </c>
      <c r="F28469">
        <v>2</v>
      </c>
      <c r="G28469">
        <v>4019</v>
      </c>
      <c r="H28469" t="s">
        <v>26</v>
      </c>
      <c r="J28469" t="s">
        <v>14</v>
      </c>
      <c r="K28469">
        <v>63</v>
      </c>
      <c r="L28469" t="s">
        <v>15</v>
      </c>
    </row>
    <row r="28470" spans="1:12">
      <c r="A28470" t="e">
        <f ca="1">E00251529498321</f>
        <v>#NAME?</v>
      </c>
      <c r="B28470">
        <v>4893</v>
      </c>
      <c r="C28470" t="s">
        <v>426</v>
      </c>
      <c r="D28470" s="1">
        <v>41657</v>
      </c>
      <c r="F28470">
        <v>2</v>
      </c>
      <c r="G28470">
        <v>4019</v>
      </c>
      <c r="H28470" t="s">
        <v>26</v>
      </c>
      <c r="I28470" t="s">
        <v>148</v>
      </c>
      <c r="J28470" t="s">
        <v>57</v>
      </c>
      <c r="K28470">
        <v>63</v>
      </c>
      <c r="L28470" t="s">
        <v>15</v>
      </c>
    </row>
    <row r="28471" spans="1:12">
      <c r="A28471" t="e">
        <f ca="1">E00251439868821</f>
        <v>#NAME?</v>
      </c>
      <c r="B28471">
        <v>489</v>
      </c>
      <c r="C28471" t="s">
        <v>100</v>
      </c>
      <c r="D28471" s="1">
        <v>41744</v>
      </c>
      <c r="F28471">
        <v>1</v>
      </c>
      <c r="G28471">
        <v>4660</v>
      </c>
      <c r="H28471" t="s">
        <v>215</v>
      </c>
      <c r="J28471" t="s">
        <v>14</v>
      </c>
      <c r="K28471">
        <v>61</v>
      </c>
      <c r="L28471" t="s">
        <v>15</v>
      </c>
    </row>
    <row r="28472" spans="1:12">
      <c r="A28472" t="e">
        <f ca="1">E00251439868821</f>
        <v>#NAME?</v>
      </c>
      <c r="B28472">
        <v>489</v>
      </c>
      <c r="C28472" t="s">
        <v>100</v>
      </c>
      <c r="D28472" s="1">
        <v>41773</v>
      </c>
      <c r="F28472">
        <v>1</v>
      </c>
      <c r="G28472">
        <v>7862</v>
      </c>
      <c r="H28472" t="s">
        <v>27</v>
      </c>
      <c r="J28472" t="s">
        <v>14</v>
      </c>
      <c r="K28472">
        <v>62</v>
      </c>
      <c r="L28472" t="s">
        <v>22</v>
      </c>
    </row>
    <row r="28473" spans="1:12">
      <c r="A28473" t="e">
        <f ca="1">E00251529498321</f>
        <v>#NAME?</v>
      </c>
      <c r="B28473">
        <v>4893</v>
      </c>
      <c r="C28473" t="s">
        <v>426</v>
      </c>
      <c r="D28473" s="1">
        <v>41663</v>
      </c>
      <c r="F28473">
        <v>1</v>
      </c>
      <c r="G28473">
        <v>6850</v>
      </c>
      <c r="H28473" t="s">
        <v>715</v>
      </c>
      <c r="I28473" t="s">
        <v>148</v>
      </c>
      <c r="J28473" t="s">
        <v>57</v>
      </c>
      <c r="K28473">
        <v>63</v>
      </c>
      <c r="L28473" t="s">
        <v>15</v>
      </c>
    </row>
    <row r="28474" spans="1:12">
      <c r="A28474" t="e">
        <f ca="1">E00251529498321</f>
        <v>#NAME?</v>
      </c>
      <c r="B28474">
        <v>163</v>
      </c>
      <c r="C28474" t="s">
        <v>219</v>
      </c>
      <c r="D28474" s="1">
        <v>41660</v>
      </c>
      <c r="F28474">
        <v>2</v>
      </c>
      <c r="G28474">
        <v>4019</v>
      </c>
      <c r="H28474" t="s">
        <v>26</v>
      </c>
      <c r="J28474" t="s">
        <v>14</v>
      </c>
      <c r="K28474">
        <v>63</v>
      </c>
      <c r="L28474" t="s">
        <v>15</v>
      </c>
    </row>
    <row r="28475" spans="1:12">
      <c r="A28475" t="e">
        <f ca="1">E00251529498321</f>
        <v>#NAME?</v>
      </c>
      <c r="B28475">
        <v>163</v>
      </c>
      <c r="C28475" t="s">
        <v>219</v>
      </c>
      <c r="D28475" s="1">
        <v>42523</v>
      </c>
      <c r="F28475">
        <v>2</v>
      </c>
      <c r="G28475">
        <v>4019</v>
      </c>
      <c r="H28475" t="s">
        <v>26</v>
      </c>
      <c r="J28475" t="s">
        <v>14</v>
      </c>
      <c r="K28475">
        <v>65</v>
      </c>
      <c r="L28475" t="s">
        <v>15</v>
      </c>
    </row>
    <row r="28476" spans="1:12">
      <c r="A28476" t="e">
        <f ca="1">E00251529498321</f>
        <v>#NAME?</v>
      </c>
      <c r="B28476">
        <v>4893</v>
      </c>
      <c r="C28476" t="s">
        <v>426</v>
      </c>
      <c r="D28476" s="1">
        <v>42529</v>
      </c>
      <c r="F28476">
        <v>2</v>
      </c>
      <c r="G28476">
        <v>4019</v>
      </c>
      <c r="H28476" t="s">
        <v>26</v>
      </c>
      <c r="I28476" t="s">
        <v>148</v>
      </c>
      <c r="J28476" t="s">
        <v>57</v>
      </c>
      <c r="K28476">
        <v>65</v>
      </c>
      <c r="L28476" t="s">
        <v>15</v>
      </c>
    </row>
    <row r="28477" spans="1:12">
      <c r="A28477" t="e">
        <f ca="1">E00251513369121</f>
        <v>#NAME?</v>
      </c>
      <c r="B28477">
        <v>460</v>
      </c>
      <c r="C28477" t="s">
        <v>711</v>
      </c>
      <c r="D28477" s="1">
        <v>42020</v>
      </c>
      <c r="F28477">
        <v>1</v>
      </c>
      <c r="G28477">
        <v>7822</v>
      </c>
      <c r="H28477" t="s">
        <v>495</v>
      </c>
      <c r="J28477" t="s">
        <v>14</v>
      </c>
      <c r="K28477">
        <v>54</v>
      </c>
      <c r="L28477" t="s">
        <v>22</v>
      </c>
    </row>
    <row r="28478" spans="1:12">
      <c r="A28478" t="e">
        <f ca="1">E00251417997521</f>
        <v>#NAME?</v>
      </c>
      <c r="B28478">
        <v>66</v>
      </c>
      <c r="C28478" t="s">
        <v>134</v>
      </c>
      <c r="D28478" s="1">
        <v>42773</v>
      </c>
      <c r="F28478">
        <v>1</v>
      </c>
      <c r="G28478">
        <v>3051</v>
      </c>
      <c r="H28478" t="s">
        <v>13</v>
      </c>
      <c r="J28478" t="s">
        <v>14</v>
      </c>
      <c r="K28478">
        <v>43</v>
      </c>
      <c r="L28478" t="s">
        <v>15</v>
      </c>
    </row>
    <row r="28479" spans="1:12">
      <c r="A28479" t="e">
        <f ca="1">E00251439868821</f>
        <v>#NAME?</v>
      </c>
      <c r="B28479">
        <v>489</v>
      </c>
      <c r="C28479" t="s">
        <v>100</v>
      </c>
      <c r="D28479" s="1">
        <v>42335</v>
      </c>
      <c r="F28479">
        <v>2</v>
      </c>
      <c r="G28479">
        <v>78650</v>
      </c>
      <c r="H28479" t="s">
        <v>414</v>
      </c>
      <c r="J28479" t="s">
        <v>14</v>
      </c>
      <c r="K28479">
        <v>63</v>
      </c>
      <c r="L28479" t="s">
        <v>22</v>
      </c>
    </row>
    <row r="28480" spans="1:12">
      <c r="A28480" t="e">
        <f ca="1">E00251417997521</f>
        <v>#NAME?</v>
      </c>
      <c r="B28480">
        <v>66</v>
      </c>
      <c r="C28480" t="s">
        <v>134</v>
      </c>
      <c r="D28480" s="1">
        <v>41521</v>
      </c>
      <c r="F28480">
        <v>1</v>
      </c>
      <c r="G28480">
        <v>29690</v>
      </c>
      <c r="H28480" t="s">
        <v>52</v>
      </c>
      <c r="J28480" t="s">
        <v>14</v>
      </c>
      <c r="K28480">
        <v>39</v>
      </c>
      <c r="L28480" t="s">
        <v>15</v>
      </c>
    </row>
    <row r="28481" spans="1:12">
      <c r="A28481" t="e">
        <f ca="1">E00251528052721</f>
        <v>#NAME?</v>
      </c>
      <c r="B28481">
        <v>1097</v>
      </c>
      <c r="C28481" t="s">
        <v>722</v>
      </c>
      <c r="D28481" s="1">
        <v>41807</v>
      </c>
      <c r="F28481">
        <v>1</v>
      </c>
      <c r="G28481">
        <v>30000</v>
      </c>
      <c r="H28481" t="s">
        <v>144</v>
      </c>
      <c r="J28481" t="s">
        <v>14</v>
      </c>
      <c r="K28481">
        <v>38</v>
      </c>
      <c r="L28481" t="s">
        <v>15</v>
      </c>
    </row>
    <row r="28482" spans="1:12">
      <c r="A28482" t="e">
        <f ca="1">E00251513369121</f>
        <v>#NAME?</v>
      </c>
      <c r="B28482">
        <v>460</v>
      </c>
      <c r="C28482" t="s">
        <v>711</v>
      </c>
      <c r="D28482" s="1">
        <v>42261</v>
      </c>
      <c r="F28482">
        <v>2</v>
      </c>
      <c r="G28482">
        <v>7831</v>
      </c>
      <c r="H28482" t="s">
        <v>274</v>
      </c>
      <c r="J28482" t="s">
        <v>14</v>
      </c>
      <c r="K28482">
        <v>55</v>
      </c>
      <c r="L28482" t="s">
        <v>22</v>
      </c>
    </row>
    <row r="28483" spans="1:12">
      <c r="A28483" t="e">
        <f ca="1">E00251716576321</f>
        <v>#NAME?</v>
      </c>
      <c r="B28483">
        <v>494</v>
      </c>
      <c r="C28483" t="s">
        <v>63</v>
      </c>
      <c r="D28483" s="1">
        <v>41052</v>
      </c>
      <c r="F28483">
        <v>1</v>
      </c>
      <c r="G28483">
        <v>7242</v>
      </c>
      <c r="H28483" t="s">
        <v>93</v>
      </c>
      <c r="J28483" t="s">
        <v>14</v>
      </c>
      <c r="K28483">
        <v>59</v>
      </c>
      <c r="L28483" t="s">
        <v>15</v>
      </c>
    </row>
    <row r="28484" spans="1:12">
      <c r="A28484" t="e">
        <f ca="1">E00251716576321</f>
        <v>#NAME?</v>
      </c>
      <c r="B28484">
        <v>494</v>
      </c>
      <c r="C28484" t="s">
        <v>63</v>
      </c>
      <c r="D28484" s="1">
        <v>41731</v>
      </c>
      <c r="F28484">
        <v>2</v>
      </c>
      <c r="G28484">
        <v>25000</v>
      </c>
      <c r="H28484" t="s">
        <v>178</v>
      </c>
      <c r="J28484" t="s">
        <v>14</v>
      </c>
      <c r="K28484">
        <v>61</v>
      </c>
      <c r="L28484" t="s">
        <v>15</v>
      </c>
    </row>
    <row r="28485" spans="1:12">
      <c r="A28485" t="e">
        <f ca="1">E00251439868821</f>
        <v>#NAME?</v>
      </c>
      <c r="B28485">
        <v>7111</v>
      </c>
      <c r="C28485" t="s">
        <v>496</v>
      </c>
      <c r="D28485" s="1">
        <v>42945</v>
      </c>
      <c r="F28485">
        <v>1</v>
      </c>
      <c r="G28485">
        <v>7820</v>
      </c>
      <c r="H28485" t="s">
        <v>233</v>
      </c>
      <c r="I28485" t="s">
        <v>148</v>
      </c>
      <c r="J28485" t="s">
        <v>57</v>
      </c>
      <c r="K28485">
        <v>65</v>
      </c>
      <c r="L28485" t="s">
        <v>22</v>
      </c>
    </row>
    <row r="28486" spans="1:12">
      <c r="A28486" t="e">
        <f ca="1">E00251439864121</f>
        <v>#NAME?</v>
      </c>
      <c r="B28486">
        <v>880</v>
      </c>
      <c r="C28486" t="s">
        <v>833</v>
      </c>
      <c r="D28486" s="1">
        <v>40854</v>
      </c>
      <c r="F28486">
        <v>1</v>
      </c>
      <c r="G28486">
        <v>30002</v>
      </c>
      <c r="H28486" t="s">
        <v>492</v>
      </c>
      <c r="J28486" t="s">
        <v>272</v>
      </c>
      <c r="K28486">
        <v>38</v>
      </c>
      <c r="L28486" t="s">
        <v>15</v>
      </c>
    </row>
    <row r="28487" spans="1:12">
      <c r="A28487" t="e">
        <f ca="1">E00251513369121</f>
        <v>#NAME?</v>
      </c>
      <c r="B28487">
        <v>460</v>
      </c>
      <c r="C28487" t="s">
        <v>711</v>
      </c>
      <c r="D28487" s="1">
        <v>41576</v>
      </c>
      <c r="F28487">
        <v>1</v>
      </c>
      <c r="G28487">
        <v>2800</v>
      </c>
      <c r="H28487" t="s">
        <v>717</v>
      </c>
      <c r="J28487" t="s">
        <v>14</v>
      </c>
      <c r="K28487">
        <v>53</v>
      </c>
      <c r="L28487" t="s">
        <v>15</v>
      </c>
    </row>
    <row r="28488" spans="1:12">
      <c r="A28488" t="e">
        <f ca="1">E00251513369121</f>
        <v>#NAME?</v>
      </c>
      <c r="B28488">
        <v>460</v>
      </c>
      <c r="C28488" t="s">
        <v>711</v>
      </c>
      <c r="D28488" s="1">
        <v>42208</v>
      </c>
      <c r="F28488">
        <v>1</v>
      </c>
      <c r="G28488">
        <v>7904</v>
      </c>
      <c r="H28488" t="s">
        <v>75</v>
      </c>
      <c r="J28488" t="s">
        <v>14</v>
      </c>
      <c r="K28488">
        <v>55</v>
      </c>
      <c r="L28488" t="s">
        <v>22</v>
      </c>
    </row>
    <row r="28489" spans="1:12">
      <c r="A28489" t="e">
        <f ca="1">E00251513369121</f>
        <v>#NAME?</v>
      </c>
      <c r="B28489">
        <v>460</v>
      </c>
      <c r="C28489" t="s">
        <v>711</v>
      </c>
      <c r="D28489" s="1">
        <v>42261</v>
      </c>
      <c r="F28489">
        <v>4</v>
      </c>
      <c r="G28489">
        <v>2809</v>
      </c>
      <c r="H28489" t="s">
        <v>90</v>
      </c>
      <c r="J28489" t="s">
        <v>14</v>
      </c>
      <c r="K28489">
        <v>55</v>
      </c>
      <c r="L28489" t="s">
        <v>15</v>
      </c>
    </row>
    <row r="28490" spans="1:12">
      <c r="A28490" t="e">
        <f ca="1">E00251513369121</f>
        <v>#NAME?</v>
      </c>
      <c r="B28490">
        <v>460</v>
      </c>
      <c r="C28490" t="s">
        <v>711</v>
      </c>
      <c r="D28490" s="1">
        <v>42286</v>
      </c>
      <c r="F28490">
        <v>1</v>
      </c>
      <c r="G28490">
        <v>7862</v>
      </c>
      <c r="H28490" t="s">
        <v>27</v>
      </c>
      <c r="J28490" t="s">
        <v>14</v>
      </c>
      <c r="K28490">
        <v>55</v>
      </c>
      <c r="L28490" t="s">
        <v>22</v>
      </c>
    </row>
    <row r="28491" spans="1:12">
      <c r="A28491" t="e">
        <f ca="1">E00251513369121</f>
        <v>#NAME?</v>
      </c>
      <c r="B28491">
        <v>460</v>
      </c>
      <c r="C28491" t="s">
        <v>711</v>
      </c>
      <c r="D28491" s="1">
        <v>41603</v>
      </c>
      <c r="F28491">
        <v>1</v>
      </c>
      <c r="G28491">
        <v>91</v>
      </c>
      <c r="H28491" t="s">
        <v>927</v>
      </c>
      <c r="J28491" t="s">
        <v>14</v>
      </c>
      <c r="K28491">
        <v>53</v>
      </c>
      <c r="L28491" t="s">
        <v>15</v>
      </c>
    </row>
    <row r="28492" spans="1:12">
      <c r="A28492" t="e">
        <f ca="1">E00251615167221</f>
        <v>#NAME?</v>
      </c>
      <c r="B28492">
        <v>1039</v>
      </c>
      <c r="C28492" t="s">
        <v>1437</v>
      </c>
      <c r="D28492" s="1">
        <v>40946</v>
      </c>
      <c r="F28492">
        <v>1</v>
      </c>
      <c r="G28492">
        <v>30928</v>
      </c>
      <c r="H28492" t="s">
        <v>905</v>
      </c>
      <c r="J28492" t="s">
        <v>272</v>
      </c>
      <c r="K28492">
        <v>47</v>
      </c>
      <c r="L28492" t="s">
        <v>15</v>
      </c>
    </row>
    <row r="28493" spans="1:12">
      <c r="A28493" t="e">
        <f ca="1">E00251615167221</f>
        <v>#NAME?</v>
      </c>
      <c r="B28493">
        <v>1929</v>
      </c>
      <c r="C28493" t="s">
        <v>195</v>
      </c>
      <c r="D28493" s="1">
        <v>41829</v>
      </c>
      <c r="F28493">
        <v>1</v>
      </c>
      <c r="G28493">
        <v>4019</v>
      </c>
      <c r="H28493" t="s">
        <v>26</v>
      </c>
      <c r="J28493" t="s">
        <v>14</v>
      </c>
      <c r="K28493">
        <v>50</v>
      </c>
      <c r="L28493" t="s">
        <v>15</v>
      </c>
    </row>
    <row r="28494" spans="1:12">
      <c r="A28494" t="e">
        <f ca="1">E00251417997521</f>
        <v>#NAME?</v>
      </c>
      <c r="B28494">
        <v>66</v>
      </c>
      <c r="C28494" t="s">
        <v>134</v>
      </c>
      <c r="D28494" s="1">
        <v>42025</v>
      </c>
      <c r="F28494">
        <v>2</v>
      </c>
      <c r="G28494">
        <v>7262</v>
      </c>
      <c r="H28494" t="s">
        <v>198</v>
      </c>
      <c r="J28494" t="s">
        <v>14</v>
      </c>
      <c r="K28494">
        <v>41</v>
      </c>
      <c r="L28494" t="s">
        <v>15</v>
      </c>
    </row>
    <row r="28495" spans="1:12">
      <c r="A28495" t="e">
        <f ca="1">E00251513369121</f>
        <v>#NAME?</v>
      </c>
      <c r="B28495">
        <v>460</v>
      </c>
      <c r="C28495" t="s">
        <v>711</v>
      </c>
      <c r="D28495" s="1">
        <v>42810</v>
      </c>
      <c r="F28495">
        <v>3</v>
      </c>
      <c r="G28495">
        <v>7904</v>
      </c>
      <c r="H28495" t="s">
        <v>75</v>
      </c>
      <c r="J28495" t="s">
        <v>14</v>
      </c>
      <c r="K28495">
        <v>56</v>
      </c>
      <c r="L28495" t="s">
        <v>22</v>
      </c>
    </row>
    <row r="28496" spans="1:12">
      <c r="A28496" t="e">
        <f ca="1">E00251615167221</f>
        <v>#NAME?</v>
      </c>
      <c r="B28496">
        <v>1929</v>
      </c>
      <c r="C28496" t="s">
        <v>195</v>
      </c>
      <c r="D28496" s="1">
        <v>42135</v>
      </c>
      <c r="F28496">
        <v>4</v>
      </c>
      <c r="G28496">
        <v>4549</v>
      </c>
      <c r="H28496" t="s">
        <v>69</v>
      </c>
      <c r="J28496" t="s">
        <v>14</v>
      </c>
      <c r="K28496">
        <v>50</v>
      </c>
      <c r="L28496" t="s">
        <v>15</v>
      </c>
    </row>
    <row r="28497" spans="1:12">
      <c r="A28497" t="e">
        <f ca="1">E00251615167221</f>
        <v>#NAME?</v>
      </c>
      <c r="B28497">
        <v>1929</v>
      </c>
      <c r="C28497" t="s">
        <v>195</v>
      </c>
      <c r="D28497" s="1">
        <v>42170</v>
      </c>
      <c r="F28497">
        <v>3</v>
      </c>
      <c r="G28497">
        <v>4019</v>
      </c>
      <c r="H28497" t="s">
        <v>26</v>
      </c>
      <c r="J28497" t="s">
        <v>14</v>
      </c>
      <c r="K28497">
        <v>51</v>
      </c>
      <c r="L28497" t="s">
        <v>15</v>
      </c>
    </row>
    <row r="28498" spans="1:12">
      <c r="A28498" t="e">
        <f ca="1">E00251615167221</f>
        <v>#NAME?</v>
      </c>
      <c r="B28498">
        <v>1929</v>
      </c>
      <c r="C28498" t="s">
        <v>195</v>
      </c>
      <c r="D28498" s="1">
        <v>42445</v>
      </c>
      <c r="F28498">
        <v>1</v>
      </c>
      <c r="G28498">
        <v>7039</v>
      </c>
      <c r="H28498" t="s">
        <v>650</v>
      </c>
      <c r="J28498" t="s">
        <v>14</v>
      </c>
      <c r="K28498">
        <v>51</v>
      </c>
      <c r="L28498" t="s">
        <v>15</v>
      </c>
    </row>
    <row r="28499" spans="1:12">
      <c r="A28499" t="e">
        <f ca="1">E00251513369121</f>
        <v>#NAME?</v>
      </c>
      <c r="B28499">
        <v>462</v>
      </c>
      <c r="C28499" t="s">
        <v>1663</v>
      </c>
      <c r="D28499" s="1">
        <v>42461</v>
      </c>
      <c r="F28499">
        <v>1</v>
      </c>
      <c r="G28499">
        <v>7862</v>
      </c>
      <c r="H28499" t="s">
        <v>27</v>
      </c>
      <c r="J28499" t="s">
        <v>14</v>
      </c>
      <c r="K28499">
        <v>55</v>
      </c>
      <c r="L28499" t="s">
        <v>22</v>
      </c>
    </row>
    <row r="28500" spans="1:12">
      <c r="A28500" t="e">
        <f ca="1">E00251514288421</f>
        <v>#NAME?</v>
      </c>
      <c r="B28500">
        <v>481</v>
      </c>
      <c r="C28500" t="s">
        <v>402</v>
      </c>
      <c r="D28500" s="1">
        <v>43033</v>
      </c>
      <c r="F28500">
        <v>2</v>
      </c>
      <c r="G28500">
        <v>49120</v>
      </c>
      <c r="H28500" t="s">
        <v>168</v>
      </c>
      <c r="J28500" t="s">
        <v>14</v>
      </c>
      <c r="K28500">
        <v>61</v>
      </c>
      <c r="L28500" t="s">
        <v>15</v>
      </c>
    </row>
    <row r="28501" spans="1:12">
      <c r="A28501" t="e">
        <f ca="1">E00251514288421</f>
        <v>#NAME?</v>
      </c>
      <c r="B28501">
        <v>485</v>
      </c>
      <c r="C28501" t="s">
        <v>241</v>
      </c>
      <c r="D28501" s="1">
        <v>43005</v>
      </c>
      <c r="F28501">
        <v>2</v>
      </c>
      <c r="G28501">
        <v>49120</v>
      </c>
      <c r="H28501" t="s">
        <v>168</v>
      </c>
      <c r="J28501" t="s">
        <v>14</v>
      </c>
      <c r="K28501">
        <v>61</v>
      </c>
      <c r="L28501" t="s">
        <v>15</v>
      </c>
    </row>
    <row r="28502" spans="1:12">
      <c r="A28502" t="e">
        <f ca="1">E00251514288421</f>
        <v>#NAME?</v>
      </c>
      <c r="B28502">
        <v>769</v>
      </c>
      <c r="C28502" t="s">
        <v>397</v>
      </c>
      <c r="D28502" s="1">
        <v>42010</v>
      </c>
      <c r="E28502">
        <v>0</v>
      </c>
      <c r="F28502">
        <v>1</v>
      </c>
      <c r="G28502">
        <v>37487</v>
      </c>
      <c r="H28502" t="s">
        <v>1664</v>
      </c>
      <c r="J28502" t="s">
        <v>34</v>
      </c>
      <c r="K28502">
        <v>59</v>
      </c>
      <c r="L28502" t="s">
        <v>15</v>
      </c>
    </row>
    <row r="28503" spans="1:12">
      <c r="A28503" t="e">
        <f ca="1">E00251424846821</f>
        <v>#NAME?</v>
      </c>
      <c r="B28503">
        <v>122</v>
      </c>
      <c r="C28503" t="s">
        <v>522</v>
      </c>
      <c r="D28503" s="1">
        <v>42304</v>
      </c>
      <c r="F28503">
        <v>1</v>
      </c>
      <c r="G28503">
        <v>2720</v>
      </c>
      <c r="H28503" t="s">
        <v>65</v>
      </c>
      <c r="J28503" t="s">
        <v>14</v>
      </c>
      <c r="K28503">
        <v>63</v>
      </c>
      <c r="L28503" t="s">
        <v>15</v>
      </c>
    </row>
    <row r="28504" spans="1:12">
      <c r="A28504" t="e">
        <f ca="1">E00251417952621</f>
        <v>#NAME?</v>
      </c>
      <c r="B28504">
        <v>66</v>
      </c>
      <c r="C28504" t="s">
        <v>134</v>
      </c>
      <c r="D28504" s="1">
        <v>41927</v>
      </c>
      <c r="F28504">
        <v>2</v>
      </c>
      <c r="G28504">
        <v>4019</v>
      </c>
      <c r="H28504" t="s">
        <v>26</v>
      </c>
      <c r="J28504" t="s">
        <v>14</v>
      </c>
      <c r="K28504">
        <v>47</v>
      </c>
      <c r="L28504" t="s">
        <v>15</v>
      </c>
    </row>
    <row r="28505" spans="1:12">
      <c r="A28505" t="e">
        <f ca="1">E00251512443421</f>
        <v>#NAME?</v>
      </c>
      <c r="B28505">
        <v>1929</v>
      </c>
      <c r="C28505" t="s">
        <v>195</v>
      </c>
      <c r="D28505" s="1">
        <v>41340</v>
      </c>
      <c r="F28505">
        <v>1</v>
      </c>
      <c r="G28505">
        <v>2800</v>
      </c>
      <c r="H28505" t="s">
        <v>717</v>
      </c>
      <c r="J28505" t="s">
        <v>14</v>
      </c>
      <c r="K28505">
        <v>53</v>
      </c>
      <c r="L28505" t="s">
        <v>15</v>
      </c>
    </row>
    <row r="28506" spans="1:12">
      <c r="A28506" t="e">
        <f ca="1">E00251528138121</f>
        <v>#NAME?</v>
      </c>
      <c r="B28506">
        <v>66</v>
      </c>
      <c r="C28506" t="s">
        <v>134</v>
      </c>
      <c r="D28506" s="1">
        <v>41233</v>
      </c>
      <c r="F28506">
        <v>1</v>
      </c>
      <c r="G28506">
        <v>4019</v>
      </c>
      <c r="H28506" t="s">
        <v>26</v>
      </c>
      <c r="J28506" t="s">
        <v>14</v>
      </c>
      <c r="K28506">
        <v>58</v>
      </c>
      <c r="L28506" t="s">
        <v>15</v>
      </c>
    </row>
    <row r="28507" spans="1:12">
      <c r="A28507" t="e">
        <f ca="1">E00251413469721</f>
        <v>#NAME?</v>
      </c>
      <c r="B28507">
        <v>1929</v>
      </c>
      <c r="C28507" t="s">
        <v>195</v>
      </c>
      <c r="D28507" s="1">
        <v>41152</v>
      </c>
      <c r="F28507">
        <v>1</v>
      </c>
      <c r="G28507">
        <v>71987</v>
      </c>
      <c r="H28507" t="s">
        <v>276</v>
      </c>
      <c r="J28507" t="s">
        <v>14</v>
      </c>
      <c r="K28507">
        <v>63</v>
      </c>
      <c r="L28507" t="s">
        <v>15</v>
      </c>
    </row>
    <row r="28508" spans="1:12">
      <c r="A28508" t="e">
        <f ca="1">E00251413469721</f>
        <v>#NAME?</v>
      </c>
      <c r="B28508">
        <v>1929</v>
      </c>
      <c r="C28508" t="s">
        <v>195</v>
      </c>
      <c r="D28508" s="1">
        <v>41162</v>
      </c>
      <c r="F28508">
        <v>1</v>
      </c>
      <c r="G28508">
        <v>71987</v>
      </c>
      <c r="H28508" t="s">
        <v>276</v>
      </c>
      <c r="J28508" t="s">
        <v>14</v>
      </c>
      <c r="K28508">
        <v>63</v>
      </c>
      <c r="L28508" t="s">
        <v>15</v>
      </c>
    </row>
    <row r="28509" spans="1:12">
      <c r="A28509" t="e">
        <f ca="1">E00251711664321</f>
        <v>#NAME?</v>
      </c>
      <c r="B28509">
        <v>11</v>
      </c>
      <c r="C28509" t="s">
        <v>245</v>
      </c>
      <c r="D28509" s="1">
        <v>43047</v>
      </c>
      <c r="F28509">
        <v>1</v>
      </c>
      <c r="G28509">
        <v>8798</v>
      </c>
      <c r="H28509" t="s">
        <v>314</v>
      </c>
      <c r="J28509" t="s">
        <v>14</v>
      </c>
      <c r="K28509">
        <v>66</v>
      </c>
      <c r="L28509" t="s">
        <v>15</v>
      </c>
    </row>
    <row r="28510" spans="1:12">
      <c r="A28510" t="e">
        <f ca="1">E00251514288421</f>
        <v>#NAME?</v>
      </c>
      <c r="B28510">
        <v>481</v>
      </c>
      <c r="C28510" t="s">
        <v>402</v>
      </c>
      <c r="D28510" s="1">
        <v>41598</v>
      </c>
      <c r="F28510">
        <v>3</v>
      </c>
      <c r="G28510">
        <v>7295</v>
      </c>
      <c r="H28510" t="s">
        <v>76</v>
      </c>
      <c r="J28510" t="s">
        <v>14</v>
      </c>
      <c r="K28510">
        <v>57</v>
      </c>
      <c r="L28510" t="s">
        <v>15</v>
      </c>
    </row>
    <row r="28511" spans="1:12">
      <c r="A28511" t="e">
        <f ca="1">E00251617573321</f>
        <v>#NAME?</v>
      </c>
      <c r="B28511">
        <v>440</v>
      </c>
      <c r="C28511" t="s">
        <v>12</v>
      </c>
      <c r="D28511" s="1">
        <v>42530</v>
      </c>
      <c r="F28511">
        <v>1</v>
      </c>
      <c r="G28511">
        <v>6266</v>
      </c>
      <c r="H28511" t="s">
        <v>99</v>
      </c>
      <c r="J28511" t="s">
        <v>14</v>
      </c>
      <c r="K28511">
        <v>46</v>
      </c>
      <c r="L28511" t="s">
        <v>15</v>
      </c>
    </row>
    <row r="28512" spans="1:12">
      <c r="A28512" t="e">
        <f ca="1">E00251413469721</f>
        <v>#NAME?</v>
      </c>
      <c r="B28512">
        <v>1929</v>
      </c>
      <c r="C28512" t="s">
        <v>195</v>
      </c>
      <c r="D28512" s="1">
        <v>42864</v>
      </c>
      <c r="F28512">
        <v>2</v>
      </c>
      <c r="G28512">
        <v>27800</v>
      </c>
      <c r="H28512" t="s">
        <v>145</v>
      </c>
      <c r="J28512" t="s">
        <v>14</v>
      </c>
      <c r="K28512">
        <v>68</v>
      </c>
      <c r="L28512" t="s">
        <v>15</v>
      </c>
    </row>
    <row r="28513" spans="1:12">
      <c r="A28513" t="e">
        <f ca="1">E00251413469721</f>
        <v>#NAME?</v>
      </c>
      <c r="B28513">
        <v>1929</v>
      </c>
      <c r="C28513" t="s">
        <v>195</v>
      </c>
      <c r="D28513" s="1">
        <v>42923</v>
      </c>
      <c r="F28513">
        <v>1</v>
      </c>
      <c r="G28513">
        <v>38870</v>
      </c>
      <c r="H28513" t="s">
        <v>514</v>
      </c>
      <c r="J28513" t="s">
        <v>14</v>
      </c>
      <c r="K28513">
        <v>68</v>
      </c>
      <c r="L28513" t="s">
        <v>15</v>
      </c>
    </row>
    <row r="28514" spans="1:12">
      <c r="A28514" t="e">
        <f ca="1">E00251512648621</f>
        <v>#NAME?</v>
      </c>
      <c r="B28514">
        <v>62</v>
      </c>
      <c r="C28514" t="s">
        <v>20</v>
      </c>
      <c r="D28514" s="1">
        <v>42660</v>
      </c>
      <c r="F28514">
        <v>2</v>
      </c>
      <c r="G28514">
        <v>4019</v>
      </c>
      <c r="H28514" t="s">
        <v>26</v>
      </c>
      <c r="J28514" t="s">
        <v>14</v>
      </c>
      <c r="K28514">
        <v>49</v>
      </c>
      <c r="L28514" t="s">
        <v>15</v>
      </c>
    </row>
    <row r="28515" spans="1:12">
      <c r="A28515" t="e">
        <f ca="1">E00251715048221</f>
        <v>#NAME?</v>
      </c>
      <c r="B28515">
        <v>65</v>
      </c>
      <c r="C28515" t="s">
        <v>713</v>
      </c>
      <c r="D28515" s="1">
        <v>43066</v>
      </c>
      <c r="F28515">
        <v>2</v>
      </c>
      <c r="G28515">
        <v>2448</v>
      </c>
      <c r="H28515" t="s">
        <v>19</v>
      </c>
      <c r="J28515" t="s">
        <v>14</v>
      </c>
      <c r="K28515">
        <v>49</v>
      </c>
      <c r="L28515" t="s">
        <v>15</v>
      </c>
    </row>
    <row r="28516" spans="1:12">
      <c r="A28516" t="e">
        <f ca="1">E00251533616021</f>
        <v>#NAME?</v>
      </c>
      <c r="B28516">
        <v>104</v>
      </c>
      <c r="C28516" t="s">
        <v>88</v>
      </c>
      <c r="D28516" s="1">
        <v>41442</v>
      </c>
      <c r="F28516">
        <v>1</v>
      </c>
      <c r="G28516">
        <v>5589</v>
      </c>
      <c r="H28516" t="s">
        <v>152</v>
      </c>
      <c r="J28516" t="s">
        <v>14</v>
      </c>
      <c r="K28516">
        <v>42</v>
      </c>
      <c r="L28516" t="s">
        <v>15</v>
      </c>
    </row>
    <row r="28517" spans="1:12">
      <c r="A28517" t="e">
        <f ca="1">E00251528138121</f>
        <v>#NAME?</v>
      </c>
      <c r="B28517">
        <v>66</v>
      </c>
      <c r="C28517" t="s">
        <v>134</v>
      </c>
      <c r="D28517" s="1">
        <v>41689</v>
      </c>
      <c r="F28517">
        <v>1</v>
      </c>
      <c r="G28517">
        <v>4019</v>
      </c>
      <c r="H28517" t="s">
        <v>26</v>
      </c>
      <c r="J28517" t="s">
        <v>14</v>
      </c>
      <c r="K28517">
        <v>59</v>
      </c>
      <c r="L28517" t="s">
        <v>15</v>
      </c>
    </row>
    <row r="28518" spans="1:12">
      <c r="A28518" t="e">
        <f ca="1">E00251514288421</f>
        <v>#NAME?</v>
      </c>
      <c r="B28518">
        <v>481</v>
      </c>
      <c r="C28518" t="s">
        <v>402</v>
      </c>
      <c r="D28518" s="1">
        <v>42251</v>
      </c>
      <c r="F28518">
        <v>6</v>
      </c>
      <c r="G28518">
        <v>73300</v>
      </c>
      <c r="H28518" t="s">
        <v>86</v>
      </c>
      <c r="J28518" t="s">
        <v>14</v>
      </c>
      <c r="K28518">
        <v>59</v>
      </c>
      <c r="L28518" t="s">
        <v>15</v>
      </c>
    </row>
    <row r="28519" spans="1:12">
      <c r="A28519" t="e">
        <f ca="1">E00251514288421</f>
        <v>#NAME?</v>
      </c>
      <c r="B28519">
        <v>481</v>
      </c>
      <c r="C28519" t="s">
        <v>402</v>
      </c>
      <c r="D28519" s="1">
        <v>43091</v>
      </c>
      <c r="F28519">
        <v>6</v>
      </c>
      <c r="G28519">
        <v>6929</v>
      </c>
      <c r="H28519" t="s">
        <v>36</v>
      </c>
      <c r="J28519" t="s">
        <v>14</v>
      </c>
      <c r="K28519">
        <v>62</v>
      </c>
      <c r="L28519" t="s">
        <v>15</v>
      </c>
    </row>
    <row r="28520" spans="1:12">
      <c r="A28520" t="e">
        <f ca="1">E00251512443421</f>
        <v>#NAME?</v>
      </c>
      <c r="B28520">
        <v>1929</v>
      </c>
      <c r="C28520" t="s">
        <v>195</v>
      </c>
      <c r="D28520" s="1">
        <v>41164</v>
      </c>
      <c r="F28520">
        <v>1</v>
      </c>
      <c r="G28520">
        <v>1119</v>
      </c>
      <c r="H28520" t="s">
        <v>638</v>
      </c>
      <c r="J28520" t="s">
        <v>14</v>
      </c>
      <c r="K28520">
        <v>52</v>
      </c>
      <c r="L28520" t="s">
        <v>15</v>
      </c>
    </row>
    <row r="28521" spans="1:12">
      <c r="A28521" t="e">
        <f ca="1">E00251711664321</f>
        <v>#NAME?</v>
      </c>
      <c r="B28521">
        <v>11</v>
      </c>
      <c r="C28521" t="s">
        <v>245</v>
      </c>
      <c r="D28521" s="1">
        <v>42481</v>
      </c>
      <c r="F28521">
        <v>1</v>
      </c>
      <c r="G28521">
        <v>7231</v>
      </c>
      <c r="H28521" t="s">
        <v>128</v>
      </c>
      <c r="J28521" t="s">
        <v>14</v>
      </c>
      <c r="K28521">
        <v>64</v>
      </c>
      <c r="L28521" t="s">
        <v>15</v>
      </c>
    </row>
    <row r="28522" spans="1:12">
      <c r="A28522" t="e">
        <f ca="1">E00251619839021</f>
        <v>#NAME?</v>
      </c>
      <c r="B28522">
        <v>437</v>
      </c>
      <c r="C28522" t="s">
        <v>216</v>
      </c>
      <c r="D28522" s="1">
        <v>41087</v>
      </c>
      <c r="F28522">
        <v>2</v>
      </c>
      <c r="G28522">
        <v>4019</v>
      </c>
      <c r="H28522" t="s">
        <v>26</v>
      </c>
      <c r="J28522" t="s">
        <v>14</v>
      </c>
      <c r="K28522">
        <v>45</v>
      </c>
      <c r="L28522" t="s">
        <v>15</v>
      </c>
    </row>
    <row r="28523" spans="1:12">
      <c r="A28523" t="e">
        <f ca="1">E00251514288421</f>
        <v>#NAME?</v>
      </c>
      <c r="B28523">
        <v>485</v>
      </c>
      <c r="C28523" t="s">
        <v>241</v>
      </c>
      <c r="D28523" s="1">
        <v>43060</v>
      </c>
      <c r="F28523">
        <v>4</v>
      </c>
      <c r="G28523">
        <v>7028</v>
      </c>
      <c r="H28523" t="s">
        <v>407</v>
      </c>
      <c r="J28523" t="s">
        <v>14</v>
      </c>
      <c r="K28523">
        <v>61</v>
      </c>
      <c r="L28523" t="s">
        <v>15</v>
      </c>
    </row>
    <row r="28524" spans="1:12">
      <c r="A28524" t="e">
        <f ca="1">E00251413469721</f>
        <v>#NAME?</v>
      </c>
      <c r="B28524">
        <v>1929</v>
      </c>
      <c r="C28524" t="s">
        <v>195</v>
      </c>
      <c r="D28524" s="1">
        <v>41817</v>
      </c>
      <c r="F28524">
        <v>1</v>
      </c>
      <c r="G28524">
        <v>9249</v>
      </c>
      <c r="H28524" t="s">
        <v>817</v>
      </c>
      <c r="J28524" t="s">
        <v>14</v>
      </c>
      <c r="K28524">
        <v>65</v>
      </c>
      <c r="L28524" t="s">
        <v>15</v>
      </c>
    </row>
    <row r="28525" spans="1:12">
      <c r="A28525" t="e">
        <f ca="1">E00251529498321</f>
        <v>#NAME?</v>
      </c>
      <c r="B28525">
        <v>163</v>
      </c>
      <c r="C28525" t="s">
        <v>219</v>
      </c>
      <c r="D28525" s="1">
        <v>41634</v>
      </c>
      <c r="F28525">
        <v>1</v>
      </c>
      <c r="G28525">
        <v>4019</v>
      </c>
      <c r="H28525" t="s">
        <v>26</v>
      </c>
      <c r="J28525" t="s">
        <v>14</v>
      </c>
      <c r="K28525">
        <v>63</v>
      </c>
      <c r="L28525" t="s">
        <v>15</v>
      </c>
    </row>
    <row r="28526" spans="1:12">
      <c r="A28526" t="e">
        <f ca="1">E00251529498321</f>
        <v>#NAME?</v>
      </c>
      <c r="B28526">
        <v>163</v>
      </c>
      <c r="C28526" t="s">
        <v>219</v>
      </c>
      <c r="D28526" s="1">
        <v>41659</v>
      </c>
      <c r="F28526">
        <v>1</v>
      </c>
      <c r="G28526">
        <v>4019</v>
      </c>
      <c r="H28526" t="s">
        <v>26</v>
      </c>
      <c r="J28526" t="s">
        <v>14</v>
      </c>
      <c r="K28526">
        <v>63</v>
      </c>
      <c r="L28526" t="s">
        <v>15</v>
      </c>
    </row>
    <row r="28527" spans="1:12">
      <c r="A28527" t="e">
        <f ca="1">E00251529498321</f>
        <v>#NAME?</v>
      </c>
      <c r="B28527">
        <v>163</v>
      </c>
      <c r="C28527" t="s">
        <v>219</v>
      </c>
      <c r="D28527" s="1">
        <v>41667</v>
      </c>
      <c r="F28527">
        <v>1</v>
      </c>
      <c r="G28527">
        <v>6850</v>
      </c>
      <c r="H28527" t="s">
        <v>715</v>
      </c>
      <c r="J28527" t="s">
        <v>14</v>
      </c>
      <c r="K28527">
        <v>63</v>
      </c>
      <c r="L28527" t="s">
        <v>15</v>
      </c>
    </row>
    <row r="28528" spans="1:12">
      <c r="A28528" t="e">
        <f ca="1">E00251432340321</f>
        <v>#NAME?</v>
      </c>
      <c r="B28528">
        <v>448</v>
      </c>
      <c r="C28528" t="s">
        <v>112</v>
      </c>
      <c r="D28528" s="1">
        <v>41366</v>
      </c>
      <c r="F28528">
        <v>1</v>
      </c>
      <c r="G28528">
        <v>7862</v>
      </c>
      <c r="H28528" t="s">
        <v>27</v>
      </c>
      <c r="J28528" t="s">
        <v>14</v>
      </c>
      <c r="K28528">
        <v>52</v>
      </c>
      <c r="L28528" t="s">
        <v>22</v>
      </c>
    </row>
    <row r="28529" spans="1:12">
      <c r="A28529" t="e">
        <f ca="1">E00251432340321</f>
        <v>#NAME?</v>
      </c>
      <c r="B28529">
        <v>448</v>
      </c>
      <c r="C28529" t="s">
        <v>112</v>
      </c>
      <c r="D28529" s="1">
        <v>41705</v>
      </c>
      <c r="F28529">
        <v>1</v>
      </c>
      <c r="G28529">
        <v>7243</v>
      </c>
      <c r="H28529" t="s">
        <v>42</v>
      </c>
      <c r="J28529" t="s">
        <v>14</v>
      </c>
      <c r="K28529">
        <v>53</v>
      </c>
      <c r="L28529" t="s">
        <v>15</v>
      </c>
    </row>
    <row r="28530" spans="1:12">
      <c r="A28530" t="e">
        <f ca="1">E00251432340321</f>
        <v>#NAME?</v>
      </c>
      <c r="B28530">
        <v>448</v>
      </c>
      <c r="C28530" t="s">
        <v>112</v>
      </c>
      <c r="D28530" s="1">
        <v>41709</v>
      </c>
      <c r="F28530">
        <v>3</v>
      </c>
      <c r="G28530">
        <v>4019</v>
      </c>
      <c r="H28530" t="s">
        <v>26</v>
      </c>
      <c r="J28530" t="s">
        <v>14</v>
      </c>
      <c r="K28530">
        <v>53</v>
      </c>
      <c r="L28530" t="s">
        <v>15</v>
      </c>
    </row>
    <row r="28531" spans="1:12">
      <c r="A28531" t="e">
        <f ca="1">E00251619839021</f>
        <v>#NAME?</v>
      </c>
      <c r="B28531">
        <v>437</v>
      </c>
      <c r="C28531" t="s">
        <v>216</v>
      </c>
      <c r="D28531" s="1">
        <v>42405</v>
      </c>
      <c r="F28531">
        <v>1</v>
      </c>
      <c r="G28531">
        <v>4019</v>
      </c>
      <c r="H28531" t="s">
        <v>26</v>
      </c>
      <c r="J28531" t="s">
        <v>14</v>
      </c>
      <c r="K28531">
        <v>49</v>
      </c>
      <c r="L28531" t="s">
        <v>15</v>
      </c>
    </row>
    <row r="28532" spans="1:12">
      <c r="A28532" t="e">
        <f ca="1">E00251513958321</f>
        <v>#NAME?</v>
      </c>
      <c r="B28532">
        <v>1785</v>
      </c>
      <c r="C28532" t="s">
        <v>129</v>
      </c>
      <c r="D28532" s="1">
        <v>42941</v>
      </c>
      <c r="F28532">
        <v>3</v>
      </c>
      <c r="G28532">
        <v>72293</v>
      </c>
      <c r="H28532" t="s">
        <v>639</v>
      </c>
      <c r="J28532" t="s">
        <v>14</v>
      </c>
      <c r="K28532">
        <v>51</v>
      </c>
      <c r="L28532" t="s">
        <v>15</v>
      </c>
    </row>
    <row r="28533" spans="1:12">
      <c r="A28533" t="e">
        <f ca="1">E00251716576321</f>
        <v>#NAME?</v>
      </c>
      <c r="B28533">
        <v>494</v>
      </c>
      <c r="C28533" t="s">
        <v>63</v>
      </c>
      <c r="D28533" s="1">
        <v>41052</v>
      </c>
      <c r="F28533">
        <v>2</v>
      </c>
      <c r="G28533">
        <v>30000</v>
      </c>
      <c r="H28533" t="s">
        <v>144</v>
      </c>
      <c r="J28533" t="s">
        <v>14</v>
      </c>
      <c r="K28533">
        <v>59</v>
      </c>
      <c r="L28533" t="s">
        <v>15</v>
      </c>
    </row>
    <row r="28534" spans="1:12">
      <c r="A28534" t="e">
        <f ca="1">E00251716576321</f>
        <v>#NAME?</v>
      </c>
      <c r="B28534">
        <v>6311</v>
      </c>
      <c r="C28534" t="s">
        <v>146</v>
      </c>
      <c r="D28534" s="1">
        <v>42141</v>
      </c>
      <c r="F28534">
        <v>2</v>
      </c>
      <c r="G28534">
        <v>25000</v>
      </c>
      <c r="H28534" t="s">
        <v>178</v>
      </c>
      <c r="I28534" t="s">
        <v>148</v>
      </c>
      <c r="J28534" t="s">
        <v>57</v>
      </c>
      <c r="K28534">
        <v>62</v>
      </c>
      <c r="L28534" t="s">
        <v>15</v>
      </c>
    </row>
    <row r="28535" spans="1:12">
      <c r="A28535" t="e">
        <f ca="1">E00251518634821</f>
        <v>#NAME?</v>
      </c>
      <c r="B28535">
        <v>285</v>
      </c>
      <c r="C28535" t="s">
        <v>117</v>
      </c>
      <c r="D28535" s="1">
        <v>42067</v>
      </c>
      <c r="F28535">
        <v>1</v>
      </c>
      <c r="G28535">
        <v>72690</v>
      </c>
      <c r="H28535" t="s">
        <v>363</v>
      </c>
      <c r="J28535" t="s">
        <v>14</v>
      </c>
      <c r="K28535">
        <v>50</v>
      </c>
      <c r="L28535" t="s">
        <v>15</v>
      </c>
    </row>
    <row r="28536" spans="1:12">
      <c r="A28536" t="e">
        <f ca="1">E00251619839021</f>
        <v>#NAME?</v>
      </c>
      <c r="B28536">
        <v>437</v>
      </c>
      <c r="C28536" t="s">
        <v>216</v>
      </c>
      <c r="D28536" s="1">
        <v>41939</v>
      </c>
      <c r="F28536">
        <v>1</v>
      </c>
      <c r="G28536">
        <v>4019</v>
      </c>
      <c r="H28536" t="s">
        <v>26</v>
      </c>
      <c r="J28536" t="s">
        <v>14</v>
      </c>
      <c r="K28536">
        <v>48</v>
      </c>
      <c r="L28536" t="s">
        <v>15</v>
      </c>
    </row>
    <row r="28537" spans="1:12">
      <c r="A28537" t="e">
        <f ca="1">E00251619839021</f>
        <v>#NAME?</v>
      </c>
      <c r="B28537">
        <v>437</v>
      </c>
      <c r="C28537" t="s">
        <v>216</v>
      </c>
      <c r="D28537" s="1">
        <v>42019</v>
      </c>
      <c r="F28537">
        <v>1</v>
      </c>
      <c r="G28537">
        <v>81380</v>
      </c>
      <c r="H28537" t="s">
        <v>326</v>
      </c>
      <c r="J28537" t="s">
        <v>14</v>
      </c>
      <c r="K28537">
        <v>48</v>
      </c>
      <c r="L28537" t="s">
        <v>15</v>
      </c>
    </row>
    <row r="28538" spans="1:12">
      <c r="A28538" t="e">
        <f ca="1">E00251529498321</f>
        <v>#NAME?</v>
      </c>
      <c r="B28538">
        <v>163</v>
      </c>
      <c r="C28538" t="s">
        <v>219</v>
      </c>
      <c r="D28538" s="1">
        <v>42306</v>
      </c>
      <c r="F28538">
        <v>3</v>
      </c>
      <c r="G28538">
        <v>27800</v>
      </c>
      <c r="H28538" t="s">
        <v>145</v>
      </c>
      <c r="J28538" t="s">
        <v>14</v>
      </c>
      <c r="K28538">
        <v>65</v>
      </c>
      <c r="L28538" t="s">
        <v>15</v>
      </c>
    </row>
    <row r="28539" spans="1:12">
      <c r="A28539" t="e">
        <f ca="1">E00251529498321</f>
        <v>#NAME?</v>
      </c>
      <c r="B28539">
        <v>163</v>
      </c>
      <c r="C28539" t="s">
        <v>219</v>
      </c>
      <c r="D28539" s="1">
        <v>42929</v>
      </c>
      <c r="F28539">
        <v>2</v>
      </c>
      <c r="G28539">
        <v>27800</v>
      </c>
      <c r="H28539" t="s">
        <v>145</v>
      </c>
      <c r="J28539" t="s">
        <v>14</v>
      </c>
      <c r="K28539">
        <v>66</v>
      </c>
      <c r="L28539" t="s">
        <v>15</v>
      </c>
    </row>
    <row r="28540" spans="1:12">
      <c r="A28540" t="e">
        <f ca="1">E00251432340321</f>
        <v>#NAME?</v>
      </c>
      <c r="B28540">
        <v>448</v>
      </c>
      <c r="C28540" t="s">
        <v>112</v>
      </c>
      <c r="D28540" s="1">
        <v>42993</v>
      </c>
      <c r="F28540">
        <v>4</v>
      </c>
      <c r="G28540">
        <v>7243</v>
      </c>
      <c r="H28540" t="s">
        <v>42</v>
      </c>
      <c r="J28540" t="s">
        <v>14</v>
      </c>
      <c r="K28540">
        <v>57</v>
      </c>
      <c r="L28540" t="s">
        <v>15</v>
      </c>
    </row>
    <row r="28541" spans="1:12">
      <c r="A28541" t="e">
        <f ca="1">E00251430251921</f>
        <v>#NAME?</v>
      </c>
      <c r="B28541">
        <v>7504</v>
      </c>
      <c r="C28541" t="s">
        <v>162</v>
      </c>
      <c r="D28541" s="1">
        <v>42060</v>
      </c>
      <c r="F28541">
        <v>1</v>
      </c>
      <c r="G28541">
        <v>3004</v>
      </c>
      <c r="H28541" t="s">
        <v>104</v>
      </c>
      <c r="J28541" t="s">
        <v>14</v>
      </c>
      <c r="K28541">
        <v>53</v>
      </c>
      <c r="L28541" t="s">
        <v>15</v>
      </c>
    </row>
    <row r="28542" spans="1:12">
      <c r="A28542" t="e">
        <f ca="1">E00251512648621</f>
        <v>#NAME?</v>
      </c>
      <c r="B28542">
        <v>62</v>
      </c>
      <c r="C28542" t="s">
        <v>20</v>
      </c>
      <c r="D28542" s="1">
        <v>42495</v>
      </c>
      <c r="F28542">
        <v>3</v>
      </c>
      <c r="G28542">
        <v>2729</v>
      </c>
      <c r="H28542" t="s">
        <v>115</v>
      </c>
      <c r="J28542" t="s">
        <v>14</v>
      </c>
      <c r="K28542">
        <v>49</v>
      </c>
      <c r="L28542" t="s">
        <v>15</v>
      </c>
    </row>
    <row r="28543" spans="1:12">
      <c r="A28543" t="e">
        <f ca="1">E00251514288421</f>
        <v>#NAME?</v>
      </c>
      <c r="B28543">
        <v>481</v>
      </c>
      <c r="C28543" t="s">
        <v>402</v>
      </c>
      <c r="D28543" s="1">
        <v>43091</v>
      </c>
      <c r="F28543">
        <v>1</v>
      </c>
      <c r="G28543">
        <v>49120</v>
      </c>
      <c r="H28543" t="s">
        <v>168</v>
      </c>
      <c r="J28543" t="s">
        <v>14</v>
      </c>
      <c r="K28543">
        <v>62</v>
      </c>
      <c r="L28543" t="s">
        <v>15</v>
      </c>
    </row>
    <row r="28544" spans="1:12">
      <c r="A28544" t="e">
        <f ca="1">E00251715048221</f>
        <v>#NAME?</v>
      </c>
      <c r="B28544">
        <v>65</v>
      </c>
      <c r="C28544" t="s">
        <v>713</v>
      </c>
      <c r="D28544" s="1">
        <v>42432</v>
      </c>
      <c r="F28544">
        <v>2</v>
      </c>
      <c r="G28544">
        <v>72871</v>
      </c>
      <c r="H28544" t="s">
        <v>685</v>
      </c>
      <c r="J28544" t="s">
        <v>14</v>
      </c>
      <c r="K28544">
        <v>47</v>
      </c>
      <c r="L28544" t="s">
        <v>15</v>
      </c>
    </row>
    <row r="28545" spans="1:12">
      <c r="A28545" t="e">
        <f ca="1">E00251715048221</f>
        <v>#NAME?</v>
      </c>
      <c r="B28545">
        <v>4903</v>
      </c>
      <c r="C28545" t="s">
        <v>1108</v>
      </c>
      <c r="D28545" s="1">
        <v>42972</v>
      </c>
      <c r="F28545">
        <v>1</v>
      </c>
      <c r="G28545">
        <v>78650</v>
      </c>
      <c r="H28545" t="s">
        <v>414</v>
      </c>
      <c r="I28545" t="s">
        <v>148</v>
      </c>
      <c r="J28545" t="s">
        <v>57</v>
      </c>
      <c r="K28545">
        <v>49</v>
      </c>
      <c r="L28545" t="s">
        <v>22</v>
      </c>
    </row>
    <row r="28546" spans="1:12">
      <c r="A28546" t="e">
        <f ca="1">E00251528138121</f>
        <v>#NAME?</v>
      </c>
      <c r="B28546">
        <v>66</v>
      </c>
      <c r="C28546" t="s">
        <v>134</v>
      </c>
      <c r="D28546" s="1">
        <v>42901</v>
      </c>
      <c r="F28546">
        <v>1</v>
      </c>
      <c r="G28546">
        <v>29690</v>
      </c>
      <c r="H28546" t="s">
        <v>52</v>
      </c>
      <c r="J28546" t="s">
        <v>14</v>
      </c>
      <c r="K28546">
        <v>62</v>
      </c>
      <c r="L28546" t="s">
        <v>15</v>
      </c>
    </row>
    <row r="28547" spans="1:12">
      <c r="A28547" t="e">
        <f ca="1">E00251716572021</f>
        <v>#NAME?</v>
      </c>
      <c r="B28547">
        <v>446</v>
      </c>
      <c r="C28547" t="s">
        <v>94</v>
      </c>
      <c r="D28547" s="1">
        <v>41530</v>
      </c>
      <c r="F28547">
        <v>1</v>
      </c>
      <c r="G28547">
        <v>8798</v>
      </c>
      <c r="H28547" t="s">
        <v>314</v>
      </c>
      <c r="J28547" t="s">
        <v>14</v>
      </c>
      <c r="K28547">
        <v>43</v>
      </c>
      <c r="L28547" t="s">
        <v>15</v>
      </c>
    </row>
    <row r="28548" spans="1:12">
      <c r="A28548" t="e">
        <f ca="1">E00251716572021</f>
        <v>#NAME?</v>
      </c>
      <c r="B28548">
        <v>446</v>
      </c>
      <c r="C28548" t="s">
        <v>94</v>
      </c>
      <c r="D28548" s="1">
        <v>41702</v>
      </c>
      <c r="F28548">
        <v>1</v>
      </c>
      <c r="G28548">
        <v>78900</v>
      </c>
      <c r="H28548" t="s">
        <v>79</v>
      </c>
      <c r="J28548" t="s">
        <v>14</v>
      </c>
      <c r="K28548">
        <v>43</v>
      </c>
      <c r="L28548" t="s">
        <v>22</v>
      </c>
    </row>
    <row r="28549" spans="1:12">
      <c r="A28549" t="e">
        <f ca="1">E00251619839021</f>
        <v>#NAME?</v>
      </c>
      <c r="B28549">
        <v>437</v>
      </c>
      <c r="C28549" t="s">
        <v>216</v>
      </c>
      <c r="D28549" s="1">
        <v>42422</v>
      </c>
      <c r="F28549">
        <v>2</v>
      </c>
      <c r="G28549">
        <v>4019</v>
      </c>
      <c r="H28549" t="s">
        <v>26</v>
      </c>
      <c r="J28549" t="s">
        <v>14</v>
      </c>
      <c r="K28549">
        <v>49</v>
      </c>
      <c r="L28549" t="s">
        <v>15</v>
      </c>
    </row>
    <row r="28550" spans="1:12">
      <c r="A28550" t="e">
        <f ca="1">E00251413469721</f>
        <v>#NAME?</v>
      </c>
      <c r="B28550">
        <v>1929</v>
      </c>
      <c r="C28550" t="s">
        <v>195</v>
      </c>
      <c r="D28550" s="1">
        <v>41176</v>
      </c>
      <c r="F28550">
        <v>1</v>
      </c>
      <c r="G28550">
        <v>71987</v>
      </c>
      <c r="H28550" t="s">
        <v>276</v>
      </c>
      <c r="J28550" t="s">
        <v>14</v>
      </c>
      <c r="K28550">
        <v>63</v>
      </c>
      <c r="L28550" t="s">
        <v>15</v>
      </c>
    </row>
    <row r="28551" spans="1:12">
      <c r="A28551" t="e">
        <f ca="1">E00251716572021</f>
        <v>#NAME?</v>
      </c>
      <c r="B28551">
        <v>446</v>
      </c>
      <c r="C28551" t="s">
        <v>94</v>
      </c>
      <c r="D28551" s="1">
        <v>41890</v>
      </c>
      <c r="F28551">
        <v>1</v>
      </c>
      <c r="G28551">
        <v>4019</v>
      </c>
      <c r="H28551" t="s">
        <v>26</v>
      </c>
      <c r="J28551" t="s">
        <v>14</v>
      </c>
      <c r="K28551">
        <v>44</v>
      </c>
      <c r="L28551" t="s">
        <v>15</v>
      </c>
    </row>
    <row r="28552" spans="1:12">
      <c r="A28552" t="e">
        <f ca="1">E00251514725021</f>
        <v>#NAME?</v>
      </c>
      <c r="B28552">
        <v>489</v>
      </c>
      <c r="C28552" t="s">
        <v>100</v>
      </c>
      <c r="D28552" s="1">
        <v>42822</v>
      </c>
      <c r="F28552">
        <v>2</v>
      </c>
      <c r="G28552">
        <v>4430</v>
      </c>
      <c r="H28552" t="s">
        <v>1067</v>
      </c>
      <c r="J28552" t="s">
        <v>14</v>
      </c>
      <c r="K28552">
        <v>44</v>
      </c>
      <c r="L28552" t="s">
        <v>15</v>
      </c>
    </row>
    <row r="28553" spans="1:12">
      <c r="A28553" t="e">
        <f ca="1">E00251514288421</f>
        <v>#NAME?</v>
      </c>
      <c r="B28553">
        <v>481</v>
      </c>
      <c r="C28553" t="s">
        <v>402</v>
      </c>
      <c r="D28553" s="1">
        <v>41719</v>
      </c>
      <c r="F28553">
        <v>3</v>
      </c>
      <c r="G28553">
        <v>73300</v>
      </c>
      <c r="H28553" t="s">
        <v>86</v>
      </c>
      <c r="J28553" t="s">
        <v>14</v>
      </c>
      <c r="K28553">
        <v>58</v>
      </c>
      <c r="L28553" t="s">
        <v>15</v>
      </c>
    </row>
    <row r="28554" spans="1:12">
      <c r="A28554" t="e">
        <f ca="1">E00251439831421</f>
        <v>#NAME?</v>
      </c>
      <c r="B28554">
        <v>468</v>
      </c>
      <c r="C28554" t="s">
        <v>721</v>
      </c>
      <c r="D28554" s="1">
        <v>42079</v>
      </c>
      <c r="F28554">
        <v>4</v>
      </c>
      <c r="G28554">
        <v>3051</v>
      </c>
      <c r="H28554" t="s">
        <v>13</v>
      </c>
      <c r="J28554" t="s">
        <v>14</v>
      </c>
      <c r="K28554">
        <v>40</v>
      </c>
      <c r="L28554" t="s">
        <v>15</v>
      </c>
    </row>
    <row r="28555" spans="1:12">
      <c r="A28555" t="e">
        <f ca="1">E00251439831421</f>
        <v>#NAME?</v>
      </c>
      <c r="B28555">
        <v>468</v>
      </c>
      <c r="C28555" t="s">
        <v>721</v>
      </c>
      <c r="D28555" s="1">
        <v>42942</v>
      </c>
      <c r="F28555">
        <v>6</v>
      </c>
      <c r="G28555">
        <v>4779</v>
      </c>
      <c r="H28555" t="s">
        <v>231</v>
      </c>
      <c r="J28555" t="s">
        <v>14</v>
      </c>
      <c r="K28555">
        <v>42</v>
      </c>
      <c r="L28555" t="s">
        <v>15</v>
      </c>
    </row>
    <row r="28556" spans="1:12">
      <c r="A28556" t="e">
        <f ca="1">E00251617696721</f>
        <v>#NAME?</v>
      </c>
      <c r="B28556">
        <v>444</v>
      </c>
      <c r="C28556" t="s">
        <v>819</v>
      </c>
      <c r="D28556" s="1">
        <v>42614</v>
      </c>
      <c r="F28556">
        <v>1</v>
      </c>
      <c r="G28556">
        <v>53550</v>
      </c>
      <c r="H28556" t="s">
        <v>345</v>
      </c>
      <c r="J28556" t="s">
        <v>14</v>
      </c>
      <c r="K28556">
        <v>53</v>
      </c>
      <c r="L28556" t="s">
        <v>15</v>
      </c>
    </row>
    <row r="28557" spans="1:12">
      <c r="A28557" t="e">
        <f ca="1">E00251429396421</f>
        <v>#NAME?</v>
      </c>
      <c r="B28557">
        <v>276</v>
      </c>
      <c r="C28557" t="s">
        <v>122</v>
      </c>
      <c r="D28557" s="1">
        <v>43056</v>
      </c>
      <c r="F28557">
        <v>1</v>
      </c>
      <c r="G28557">
        <v>30781</v>
      </c>
      <c r="H28557" t="s">
        <v>584</v>
      </c>
      <c r="J28557" t="s">
        <v>14</v>
      </c>
      <c r="K28557">
        <v>60</v>
      </c>
      <c r="L28557" t="s">
        <v>15</v>
      </c>
    </row>
    <row r="28558" spans="1:12">
      <c r="A28558" t="e">
        <f ca="1">E00251718095121</f>
        <v>#NAME?</v>
      </c>
      <c r="B28558">
        <v>702</v>
      </c>
      <c r="C28558" t="s">
        <v>293</v>
      </c>
      <c r="D28558" s="1">
        <v>41913</v>
      </c>
      <c r="F28558">
        <v>1</v>
      </c>
      <c r="G28558">
        <v>73689</v>
      </c>
      <c r="H28558" t="s">
        <v>84</v>
      </c>
      <c r="J28558" t="s">
        <v>14</v>
      </c>
      <c r="K28558">
        <v>44</v>
      </c>
      <c r="L28558" t="s">
        <v>15</v>
      </c>
    </row>
    <row r="28559" spans="1:12">
      <c r="A28559" t="e">
        <f ca="1">E00251514752621</f>
        <v>#NAME?</v>
      </c>
      <c r="B28559">
        <v>481</v>
      </c>
      <c r="C28559" t="s">
        <v>402</v>
      </c>
      <c r="D28559" s="1">
        <v>42766</v>
      </c>
      <c r="F28559">
        <v>6</v>
      </c>
      <c r="G28559">
        <v>6101</v>
      </c>
      <c r="H28559" t="s">
        <v>423</v>
      </c>
      <c r="J28559" t="s">
        <v>14</v>
      </c>
      <c r="K28559">
        <v>57</v>
      </c>
      <c r="L28559" t="s">
        <v>15</v>
      </c>
    </row>
    <row r="28560" spans="1:12">
      <c r="A28560" t="e">
        <f ca="1">E00251413469721</f>
        <v>#NAME?</v>
      </c>
      <c r="B28560">
        <v>1929</v>
      </c>
      <c r="C28560" t="s">
        <v>195</v>
      </c>
      <c r="D28560" s="1">
        <v>41935</v>
      </c>
      <c r="F28560">
        <v>1</v>
      </c>
      <c r="G28560">
        <v>46619</v>
      </c>
      <c r="H28560" t="s">
        <v>182</v>
      </c>
      <c r="J28560" t="s">
        <v>14</v>
      </c>
      <c r="K28560">
        <v>65</v>
      </c>
      <c r="L28560" t="s">
        <v>15</v>
      </c>
    </row>
    <row r="28561" spans="1:12">
      <c r="A28561" t="e">
        <f ca="1">E00251514288421</f>
        <v>#NAME?</v>
      </c>
      <c r="B28561">
        <v>481</v>
      </c>
      <c r="C28561" t="s">
        <v>402</v>
      </c>
      <c r="D28561" s="1">
        <v>41723</v>
      </c>
      <c r="F28561">
        <v>3</v>
      </c>
      <c r="G28561">
        <v>73300</v>
      </c>
      <c r="H28561" t="s">
        <v>86</v>
      </c>
      <c r="J28561" t="s">
        <v>14</v>
      </c>
      <c r="K28561">
        <v>58</v>
      </c>
      <c r="L28561" t="s">
        <v>15</v>
      </c>
    </row>
    <row r="28562" spans="1:12">
      <c r="A28562" t="e">
        <f ca="1">E00251514288421</f>
        <v>#NAME?</v>
      </c>
      <c r="B28562">
        <v>481</v>
      </c>
      <c r="C28562" t="s">
        <v>402</v>
      </c>
      <c r="D28562" s="1">
        <v>41723</v>
      </c>
      <c r="F28562">
        <v>6</v>
      </c>
      <c r="G28562">
        <v>3051</v>
      </c>
      <c r="H28562" t="s">
        <v>13</v>
      </c>
      <c r="J28562" t="s">
        <v>14</v>
      </c>
      <c r="K28562">
        <v>58</v>
      </c>
      <c r="L28562" t="s">
        <v>15</v>
      </c>
    </row>
    <row r="28563" spans="1:12">
      <c r="A28563" t="e">
        <f ca="1">E00251514288421</f>
        <v>#NAME?</v>
      </c>
      <c r="B28563">
        <v>769</v>
      </c>
      <c r="C28563" t="s">
        <v>397</v>
      </c>
      <c r="D28563" s="1">
        <v>42014</v>
      </c>
      <c r="E28563">
        <v>0</v>
      </c>
      <c r="F28563">
        <v>1</v>
      </c>
      <c r="G28563">
        <v>37434</v>
      </c>
      <c r="H28563" t="s">
        <v>1665</v>
      </c>
      <c r="J28563" t="s">
        <v>34</v>
      </c>
      <c r="K28563">
        <v>59</v>
      </c>
      <c r="L28563" t="s">
        <v>15</v>
      </c>
    </row>
    <row r="28564" spans="1:12">
      <c r="A28564" t="e">
        <f ca="1">E00251716572021</f>
        <v>#NAME?</v>
      </c>
      <c r="B28564">
        <v>446</v>
      </c>
      <c r="C28564" t="s">
        <v>94</v>
      </c>
      <c r="D28564" s="1">
        <v>41857</v>
      </c>
      <c r="F28564">
        <v>1</v>
      </c>
      <c r="G28564">
        <v>7242</v>
      </c>
      <c r="H28564" t="s">
        <v>93</v>
      </c>
      <c r="J28564" t="s">
        <v>14</v>
      </c>
      <c r="K28564">
        <v>44</v>
      </c>
      <c r="L28564" t="s">
        <v>15</v>
      </c>
    </row>
    <row r="28565" spans="1:12">
      <c r="A28565" t="e">
        <f ca="1">E00251528725821</f>
        <v>#NAME?</v>
      </c>
      <c r="B28565">
        <v>294</v>
      </c>
      <c r="C28565" t="s">
        <v>61</v>
      </c>
      <c r="D28565" s="1">
        <v>41830</v>
      </c>
      <c r="F28565">
        <v>2</v>
      </c>
      <c r="G28565">
        <v>7962</v>
      </c>
      <c r="H28565" t="s">
        <v>111</v>
      </c>
      <c r="J28565" t="s">
        <v>14</v>
      </c>
      <c r="K28565">
        <v>57</v>
      </c>
      <c r="L28565" t="s">
        <v>22</v>
      </c>
    </row>
    <row r="28566" spans="1:12">
      <c r="A28566" t="e">
        <f t="shared" ref="A28566:A28571" ca="1" si="266">E00251514288421</f>
        <v>#NAME?</v>
      </c>
      <c r="B28566">
        <v>481</v>
      </c>
      <c r="C28566" t="s">
        <v>402</v>
      </c>
      <c r="D28566" s="1">
        <v>41968</v>
      </c>
      <c r="F28566">
        <v>2</v>
      </c>
      <c r="G28566">
        <v>4549</v>
      </c>
      <c r="H28566" t="s">
        <v>69</v>
      </c>
      <c r="J28566" t="s">
        <v>14</v>
      </c>
      <c r="K28566">
        <v>59</v>
      </c>
      <c r="L28566" t="s">
        <v>15</v>
      </c>
    </row>
    <row r="28567" spans="1:12">
      <c r="A28567" t="e">
        <f t="shared" ca="1" si="266"/>
        <v>#NAME?</v>
      </c>
      <c r="B28567">
        <v>481</v>
      </c>
      <c r="C28567" t="s">
        <v>402</v>
      </c>
      <c r="D28567" s="1">
        <v>42300</v>
      </c>
      <c r="F28567">
        <v>3</v>
      </c>
      <c r="G28567">
        <v>4549</v>
      </c>
      <c r="H28567" t="s">
        <v>69</v>
      </c>
      <c r="J28567" t="s">
        <v>14</v>
      </c>
      <c r="K28567">
        <v>59</v>
      </c>
      <c r="L28567" t="s">
        <v>15</v>
      </c>
    </row>
    <row r="28568" spans="1:12">
      <c r="A28568" t="e">
        <f t="shared" ca="1" si="266"/>
        <v>#NAME?</v>
      </c>
      <c r="B28568">
        <v>481</v>
      </c>
      <c r="C28568" t="s">
        <v>402</v>
      </c>
      <c r="D28568" s="1">
        <v>42998</v>
      </c>
      <c r="F28568">
        <v>1</v>
      </c>
      <c r="G28568">
        <v>7248</v>
      </c>
      <c r="H28568" t="s">
        <v>1518</v>
      </c>
      <c r="J28568" t="s">
        <v>14</v>
      </c>
      <c r="K28568">
        <v>61</v>
      </c>
      <c r="L28568" t="s">
        <v>15</v>
      </c>
    </row>
    <row r="28569" spans="1:12">
      <c r="A28569" t="e">
        <f t="shared" ca="1" si="266"/>
        <v>#NAME?</v>
      </c>
      <c r="B28569">
        <v>481</v>
      </c>
      <c r="C28569" t="s">
        <v>402</v>
      </c>
      <c r="D28569" s="1">
        <v>41598</v>
      </c>
      <c r="F28569">
        <v>4</v>
      </c>
      <c r="G28569">
        <v>73300</v>
      </c>
      <c r="H28569" t="s">
        <v>86</v>
      </c>
      <c r="J28569" t="s">
        <v>14</v>
      </c>
      <c r="K28569">
        <v>57</v>
      </c>
      <c r="L28569" t="s">
        <v>15</v>
      </c>
    </row>
    <row r="28570" spans="1:12">
      <c r="A28570" t="e">
        <f t="shared" ca="1" si="266"/>
        <v>#NAME?</v>
      </c>
      <c r="B28570">
        <v>481</v>
      </c>
      <c r="C28570" t="s">
        <v>402</v>
      </c>
      <c r="D28570" s="1">
        <v>41971</v>
      </c>
      <c r="F28570">
        <v>3</v>
      </c>
      <c r="G28570">
        <v>73300</v>
      </c>
      <c r="H28570" t="s">
        <v>86</v>
      </c>
      <c r="J28570" t="s">
        <v>14</v>
      </c>
      <c r="K28570">
        <v>59</v>
      </c>
      <c r="L28570" t="s">
        <v>15</v>
      </c>
    </row>
    <row r="28571" spans="1:12">
      <c r="A28571" t="e">
        <f t="shared" ca="1" si="266"/>
        <v>#NAME?</v>
      </c>
      <c r="B28571">
        <v>481</v>
      </c>
      <c r="C28571" t="s">
        <v>402</v>
      </c>
      <c r="D28571" s="1">
        <v>42514</v>
      </c>
      <c r="F28571">
        <v>3</v>
      </c>
      <c r="G28571">
        <v>64683</v>
      </c>
      <c r="H28571" t="s">
        <v>714</v>
      </c>
      <c r="J28571" t="s">
        <v>14</v>
      </c>
      <c r="K28571">
        <v>60</v>
      </c>
      <c r="L28571" t="s">
        <v>15</v>
      </c>
    </row>
    <row r="28572" spans="1:12">
      <c r="A28572" t="e">
        <f ca="1">E00251413469721</f>
        <v>#NAME?</v>
      </c>
      <c r="B28572">
        <v>1929</v>
      </c>
      <c r="C28572" t="s">
        <v>195</v>
      </c>
      <c r="D28572" s="1">
        <v>41145</v>
      </c>
      <c r="F28572">
        <v>1</v>
      </c>
      <c r="G28572">
        <v>71987</v>
      </c>
      <c r="H28572" t="s">
        <v>276</v>
      </c>
      <c r="J28572" t="s">
        <v>14</v>
      </c>
      <c r="K28572">
        <v>63</v>
      </c>
      <c r="L28572" t="s">
        <v>15</v>
      </c>
    </row>
    <row r="28573" spans="1:12">
      <c r="A28573" t="e">
        <f ca="1">E00251529498321</f>
        <v>#NAME?</v>
      </c>
      <c r="B28573">
        <v>163</v>
      </c>
      <c r="C28573" t="s">
        <v>219</v>
      </c>
      <c r="D28573" s="1">
        <v>42562</v>
      </c>
      <c r="F28573">
        <v>2</v>
      </c>
      <c r="G28573">
        <v>4019</v>
      </c>
      <c r="H28573" t="s">
        <v>26</v>
      </c>
      <c r="J28573" t="s">
        <v>14</v>
      </c>
      <c r="K28573">
        <v>65</v>
      </c>
      <c r="L28573" t="s">
        <v>15</v>
      </c>
    </row>
    <row r="28574" spans="1:12">
      <c r="A28574" t="e">
        <f ca="1">E00251529498321</f>
        <v>#NAME?</v>
      </c>
      <c r="B28574">
        <v>163</v>
      </c>
      <c r="C28574" t="s">
        <v>219</v>
      </c>
      <c r="D28574" s="1">
        <v>42913</v>
      </c>
      <c r="F28574">
        <v>2</v>
      </c>
      <c r="G28574">
        <v>7279</v>
      </c>
      <c r="H28574" t="s">
        <v>551</v>
      </c>
      <c r="J28574" t="s">
        <v>14</v>
      </c>
      <c r="K28574">
        <v>66</v>
      </c>
      <c r="L28574" t="s">
        <v>15</v>
      </c>
    </row>
    <row r="28575" spans="1:12">
      <c r="A28575" t="e">
        <f ca="1">E00251716576321</f>
        <v>#NAME?</v>
      </c>
      <c r="B28575">
        <v>494</v>
      </c>
      <c r="C28575" t="s">
        <v>63</v>
      </c>
      <c r="D28575" s="1">
        <v>42151</v>
      </c>
      <c r="F28575">
        <v>3</v>
      </c>
      <c r="G28575">
        <v>25000</v>
      </c>
      <c r="H28575" t="s">
        <v>178</v>
      </c>
      <c r="J28575" t="s">
        <v>14</v>
      </c>
      <c r="K28575">
        <v>62</v>
      </c>
      <c r="L28575" t="s">
        <v>15</v>
      </c>
    </row>
    <row r="28576" spans="1:12">
      <c r="A28576" t="e">
        <f ca="1">E00251528725821</f>
        <v>#NAME?</v>
      </c>
      <c r="B28576">
        <v>294</v>
      </c>
      <c r="C28576" t="s">
        <v>61</v>
      </c>
      <c r="D28576" s="1">
        <v>40962</v>
      </c>
      <c r="F28576">
        <v>2</v>
      </c>
      <c r="G28576">
        <v>3804</v>
      </c>
      <c r="H28576" t="s">
        <v>71</v>
      </c>
      <c r="J28576" t="s">
        <v>14</v>
      </c>
      <c r="K28576">
        <v>54</v>
      </c>
      <c r="L28576" t="s">
        <v>15</v>
      </c>
    </row>
    <row r="28577" spans="1:12">
      <c r="A28577" t="e">
        <f ca="1">E00251619839021</f>
        <v>#NAME?</v>
      </c>
      <c r="B28577">
        <v>437</v>
      </c>
      <c r="C28577" t="s">
        <v>216</v>
      </c>
      <c r="D28577" s="1">
        <v>41402</v>
      </c>
      <c r="F28577">
        <v>2</v>
      </c>
      <c r="G28577">
        <v>4019</v>
      </c>
      <c r="H28577" t="s">
        <v>26</v>
      </c>
      <c r="J28577" t="s">
        <v>14</v>
      </c>
      <c r="K28577">
        <v>46</v>
      </c>
      <c r="L28577" t="s">
        <v>15</v>
      </c>
    </row>
    <row r="28578" spans="1:12">
      <c r="A28578" t="e">
        <f ca="1">E00251619839021</f>
        <v>#NAME?</v>
      </c>
      <c r="B28578">
        <v>437</v>
      </c>
      <c r="C28578" t="s">
        <v>216</v>
      </c>
      <c r="D28578" s="1">
        <v>42081</v>
      </c>
      <c r="F28578">
        <v>2</v>
      </c>
      <c r="G28578">
        <v>81380</v>
      </c>
      <c r="H28578" t="s">
        <v>326</v>
      </c>
      <c r="J28578" t="s">
        <v>14</v>
      </c>
      <c r="K28578">
        <v>48</v>
      </c>
      <c r="L28578" t="s">
        <v>15</v>
      </c>
    </row>
    <row r="28579" spans="1:12">
      <c r="A28579" t="e">
        <f ca="1">E00251532291121</f>
        <v>#NAME?</v>
      </c>
      <c r="B28579">
        <v>497</v>
      </c>
      <c r="C28579" t="s">
        <v>141</v>
      </c>
      <c r="D28579" s="1">
        <v>42859</v>
      </c>
      <c r="F28579">
        <v>3</v>
      </c>
      <c r="G28579">
        <v>27800</v>
      </c>
      <c r="H28579" t="s">
        <v>145</v>
      </c>
      <c r="J28579" t="s">
        <v>14</v>
      </c>
      <c r="K28579">
        <v>62</v>
      </c>
      <c r="L28579" t="s">
        <v>15</v>
      </c>
    </row>
    <row r="28580" spans="1:12">
      <c r="A28580" t="e">
        <f ca="1">E00251429214721</f>
        <v>#NAME?</v>
      </c>
      <c r="B28580">
        <v>6046</v>
      </c>
      <c r="C28580" t="s">
        <v>98</v>
      </c>
      <c r="D28580" s="1">
        <v>42268</v>
      </c>
      <c r="F28580">
        <v>1</v>
      </c>
      <c r="G28580">
        <v>82020</v>
      </c>
      <c r="H28580" t="s">
        <v>1666</v>
      </c>
      <c r="I28580" t="s">
        <v>56</v>
      </c>
      <c r="J28580" t="s">
        <v>57</v>
      </c>
      <c r="K28580">
        <v>50</v>
      </c>
      <c r="L28580" t="s">
        <v>15</v>
      </c>
    </row>
    <row r="28581" spans="1:12">
      <c r="A28581" t="e">
        <f ca="1">E00251518872621</f>
        <v>#NAME?</v>
      </c>
      <c r="B28581">
        <v>292</v>
      </c>
      <c r="C28581" t="s">
        <v>467</v>
      </c>
      <c r="D28581" s="1">
        <v>41050</v>
      </c>
      <c r="F28581">
        <v>1</v>
      </c>
      <c r="G28581">
        <v>4659</v>
      </c>
      <c r="H28581" t="s">
        <v>47</v>
      </c>
      <c r="J28581" t="s">
        <v>14</v>
      </c>
      <c r="K28581">
        <v>46</v>
      </c>
      <c r="L28581" t="s">
        <v>15</v>
      </c>
    </row>
    <row r="28582" spans="1:12">
      <c r="A28582" t="e">
        <f ca="1">E00251514287121</f>
        <v>#NAME?</v>
      </c>
      <c r="B28582">
        <v>502</v>
      </c>
      <c r="C28582" t="s">
        <v>172</v>
      </c>
      <c r="D28582" s="1">
        <v>41260</v>
      </c>
      <c r="F28582">
        <v>1</v>
      </c>
      <c r="G28582">
        <v>2449</v>
      </c>
      <c r="H28582" t="s">
        <v>53</v>
      </c>
      <c r="J28582" t="s">
        <v>14</v>
      </c>
      <c r="K28582">
        <v>53</v>
      </c>
      <c r="L28582" t="s">
        <v>15</v>
      </c>
    </row>
    <row r="28583" spans="1:12">
      <c r="A28583" t="e">
        <f ca="1">E00251518585821</f>
        <v>#NAME?</v>
      </c>
      <c r="B28583">
        <v>295</v>
      </c>
      <c r="C28583" t="s">
        <v>435</v>
      </c>
      <c r="D28583" s="1">
        <v>42331</v>
      </c>
      <c r="F28583">
        <v>1</v>
      </c>
      <c r="G28583">
        <v>7822</v>
      </c>
      <c r="H28583" t="s">
        <v>495</v>
      </c>
      <c r="J28583" t="s">
        <v>14</v>
      </c>
      <c r="K28583">
        <v>62</v>
      </c>
      <c r="L28583" t="s">
        <v>22</v>
      </c>
    </row>
    <row r="28584" spans="1:12">
      <c r="A28584" t="e">
        <f ca="1">E00251518585821</f>
        <v>#NAME?</v>
      </c>
      <c r="B28584">
        <v>295</v>
      </c>
      <c r="C28584" t="s">
        <v>435</v>
      </c>
      <c r="D28584" s="1">
        <v>42359</v>
      </c>
      <c r="F28584">
        <v>1</v>
      </c>
      <c r="G28584">
        <v>3804</v>
      </c>
      <c r="H28584" t="s">
        <v>71</v>
      </c>
      <c r="J28584" t="s">
        <v>14</v>
      </c>
      <c r="K28584">
        <v>62</v>
      </c>
      <c r="L28584" t="s">
        <v>15</v>
      </c>
    </row>
    <row r="28585" spans="1:12">
      <c r="A28585" t="e">
        <f ca="1">E00251514273221</f>
        <v>#NAME?</v>
      </c>
      <c r="B28585">
        <v>299</v>
      </c>
      <c r="C28585" t="s">
        <v>729</v>
      </c>
      <c r="D28585" s="1">
        <v>41360</v>
      </c>
      <c r="F28585">
        <v>1</v>
      </c>
      <c r="G28585">
        <v>7862</v>
      </c>
      <c r="H28585" t="s">
        <v>27</v>
      </c>
      <c r="J28585" t="s">
        <v>14</v>
      </c>
      <c r="K28585">
        <v>54</v>
      </c>
      <c r="L28585" t="s">
        <v>22</v>
      </c>
    </row>
    <row r="28586" spans="1:12">
      <c r="A28586" t="e">
        <f ca="1">E00251514273221</f>
        <v>#NAME?</v>
      </c>
      <c r="B28586">
        <v>299</v>
      </c>
      <c r="C28586" t="s">
        <v>729</v>
      </c>
      <c r="D28586" s="1">
        <v>41386</v>
      </c>
      <c r="F28586">
        <v>3</v>
      </c>
      <c r="G28586">
        <v>78830</v>
      </c>
      <c r="H28586" t="s">
        <v>297</v>
      </c>
      <c r="J28586" t="s">
        <v>14</v>
      </c>
      <c r="K28586">
        <v>54</v>
      </c>
      <c r="L28586" t="s">
        <v>22</v>
      </c>
    </row>
    <row r="28587" spans="1:12">
      <c r="A28587" t="e">
        <f ca="1">E00251514273221</f>
        <v>#NAME?</v>
      </c>
      <c r="B28587">
        <v>299</v>
      </c>
      <c r="C28587" t="s">
        <v>729</v>
      </c>
      <c r="D28587" s="1">
        <v>42800</v>
      </c>
      <c r="F28587">
        <v>1</v>
      </c>
      <c r="G28587">
        <v>4660</v>
      </c>
      <c r="H28587" t="s">
        <v>215</v>
      </c>
      <c r="J28587" t="s">
        <v>14</v>
      </c>
      <c r="K28587">
        <v>58</v>
      </c>
      <c r="L28587" t="s">
        <v>15</v>
      </c>
    </row>
    <row r="28588" spans="1:12">
      <c r="A28588" t="e">
        <f ca="1">E00251716572021</f>
        <v>#NAME?</v>
      </c>
      <c r="B28588">
        <v>446</v>
      </c>
      <c r="C28588" t="s">
        <v>94</v>
      </c>
      <c r="D28588" s="1">
        <v>42321</v>
      </c>
      <c r="F28588">
        <v>5</v>
      </c>
      <c r="G28588">
        <v>4019</v>
      </c>
      <c r="H28588" t="s">
        <v>26</v>
      </c>
      <c r="J28588" t="s">
        <v>14</v>
      </c>
      <c r="K28588">
        <v>45</v>
      </c>
      <c r="L28588" t="s">
        <v>15</v>
      </c>
    </row>
    <row r="28589" spans="1:12">
      <c r="A28589" t="e">
        <f ca="1">E00251619801621</f>
        <v>#NAME?</v>
      </c>
      <c r="B28589">
        <v>165</v>
      </c>
      <c r="C28589" t="s">
        <v>461</v>
      </c>
      <c r="D28589" s="1">
        <v>42811</v>
      </c>
      <c r="F28589">
        <v>1</v>
      </c>
      <c r="G28589">
        <v>8020</v>
      </c>
      <c r="H28589" t="s">
        <v>1427</v>
      </c>
      <c r="J28589" t="s">
        <v>14</v>
      </c>
      <c r="K28589">
        <v>43</v>
      </c>
      <c r="L28589" t="s">
        <v>15</v>
      </c>
    </row>
    <row r="28590" spans="1:12">
      <c r="A28590" t="e">
        <f ca="1">E00251429332421</f>
        <v>#NAME?</v>
      </c>
      <c r="B28590">
        <v>1325</v>
      </c>
      <c r="C28590" t="s">
        <v>605</v>
      </c>
      <c r="D28590" s="1">
        <v>40940</v>
      </c>
      <c r="F28590">
        <v>6</v>
      </c>
      <c r="G28590">
        <v>7059</v>
      </c>
      <c r="H28590" t="s">
        <v>230</v>
      </c>
      <c r="J28590" t="s">
        <v>14</v>
      </c>
      <c r="K28590">
        <v>45</v>
      </c>
      <c r="L28590" t="s">
        <v>15</v>
      </c>
    </row>
    <row r="28591" spans="1:12">
      <c r="A28591" t="e">
        <f ca="1">E00251429332421</f>
        <v>#NAME?</v>
      </c>
      <c r="B28591">
        <v>1325</v>
      </c>
      <c r="C28591" t="s">
        <v>605</v>
      </c>
      <c r="D28591" s="1">
        <v>42079</v>
      </c>
      <c r="F28591">
        <v>3</v>
      </c>
      <c r="G28591">
        <v>7295</v>
      </c>
      <c r="H28591" t="s">
        <v>76</v>
      </c>
      <c r="J28591" t="s">
        <v>14</v>
      </c>
      <c r="K28591">
        <v>48</v>
      </c>
      <c r="L28591" t="s">
        <v>15</v>
      </c>
    </row>
    <row r="28592" spans="1:12">
      <c r="A28592" t="e">
        <f ca="1">E00251439765421</f>
        <v>#NAME?</v>
      </c>
      <c r="B28592">
        <v>1325</v>
      </c>
      <c r="C28592" t="s">
        <v>605</v>
      </c>
      <c r="D28592" s="1">
        <v>41218</v>
      </c>
      <c r="F28592">
        <v>6</v>
      </c>
      <c r="G28592">
        <v>6266</v>
      </c>
      <c r="H28592" t="s">
        <v>99</v>
      </c>
      <c r="J28592" t="s">
        <v>14</v>
      </c>
      <c r="K28592">
        <v>55</v>
      </c>
      <c r="L28592" t="s">
        <v>15</v>
      </c>
    </row>
    <row r="28593" spans="1:12">
      <c r="A28593" t="e">
        <f ca="1">E00251518634821</f>
        <v>#NAME?</v>
      </c>
      <c r="B28593">
        <v>285</v>
      </c>
      <c r="C28593" t="s">
        <v>117</v>
      </c>
      <c r="D28593" s="1">
        <v>42762</v>
      </c>
      <c r="F28593">
        <v>1</v>
      </c>
      <c r="G28593">
        <v>80700</v>
      </c>
      <c r="H28593" t="s">
        <v>760</v>
      </c>
      <c r="J28593" t="s">
        <v>14</v>
      </c>
      <c r="K28593">
        <v>51</v>
      </c>
      <c r="L28593" t="s">
        <v>15</v>
      </c>
    </row>
    <row r="28594" spans="1:12">
      <c r="A28594" t="e">
        <f ca="1">E00251429825621</f>
        <v>#NAME?</v>
      </c>
      <c r="B28594">
        <v>160</v>
      </c>
      <c r="C28594" t="s">
        <v>278</v>
      </c>
      <c r="D28594" s="1">
        <v>41187</v>
      </c>
      <c r="F28594">
        <v>1</v>
      </c>
      <c r="G28594">
        <v>78441</v>
      </c>
      <c r="H28594" t="s">
        <v>825</v>
      </c>
      <c r="J28594" t="s">
        <v>14</v>
      </c>
      <c r="K28594">
        <v>44</v>
      </c>
      <c r="L28594" t="s">
        <v>22</v>
      </c>
    </row>
    <row r="28595" spans="1:12">
      <c r="A28595" t="e">
        <f ca="1">E00251431694221</f>
        <v>#NAME?</v>
      </c>
      <c r="B28595">
        <v>1128</v>
      </c>
      <c r="C28595" t="s">
        <v>424</v>
      </c>
      <c r="D28595" s="1">
        <v>42880</v>
      </c>
      <c r="F28595">
        <v>3</v>
      </c>
      <c r="G28595">
        <v>2724</v>
      </c>
      <c r="H28595" t="s">
        <v>73</v>
      </c>
      <c r="J28595" t="s">
        <v>14</v>
      </c>
      <c r="K28595">
        <v>53</v>
      </c>
      <c r="L28595" t="s">
        <v>15</v>
      </c>
    </row>
    <row r="28596" spans="1:12">
      <c r="A28596" t="e">
        <f ca="1">E00251514288421</f>
        <v>#NAME?</v>
      </c>
      <c r="B28596">
        <v>481</v>
      </c>
      <c r="C28596" t="s">
        <v>402</v>
      </c>
      <c r="D28596" s="1">
        <v>42744</v>
      </c>
      <c r="F28596">
        <v>2</v>
      </c>
      <c r="G28596">
        <v>4549</v>
      </c>
      <c r="H28596" t="s">
        <v>69</v>
      </c>
      <c r="J28596" t="s">
        <v>14</v>
      </c>
      <c r="K28596">
        <v>61</v>
      </c>
      <c r="L28596" t="s">
        <v>15</v>
      </c>
    </row>
    <row r="28597" spans="1:12">
      <c r="A28597" t="e">
        <f ca="1">E00251514288421</f>
        <v>#NAME?</v>
      </c>
      <c r="B28597">
        <v>481</v>
      </c>
      <c r="C28597" t="s">
        <v>402</v>
      </c>
      <c r="D28597" s="1">
        <v>42992</v>
      </c>
      <c r="F28597">
        <v>1</v>
      </c>
      <c r="G28597">
        <v>7028</v>
      </c>
      <c r="H28597" t="s">
        <v>407</v>
      </c>
      <c r="J28597" t="s">
        <v>14</v>
      </c>
      <c r="K28597">
        <v>61</v>
      </c>
      <c r="L28597" t="s">
        <v>15</v>
      </c>
    </row>
    <row r="28598" spans="1:12">
      <c r="A28598" t="e">
        <f ca="1">E00251518872621</f>
        <v>#NAME?</v>
      </c>
      <c r="B28598">
        <v>292</v>
      </c>
      <c r="C28598" t="s">
        <v>467</v>
      </c>
      <c r="D28598" s="1">
        <v>42243</v>
      </c>
      <c r="F28598">
        <v>1</v>
      </c>
      <c r="G28598">
        <v>6028</v>
      </c>
      <c r="H28598" t="s">
        <v>1110</v>
      </c>
      <c r="J28598" t="s">
        <v>14</v>
      </c>
      <c r="K28598">
        <v>49</v>
      </c>
      <c r="L28598" t="s">
        <v>15</v>
      </c>
    </row>
    <row r="28599" spans="1:12">
      <c r="A28599" t="e">
        <f ca="1">E00251528755421</f>
        <v>#NAME?</v>
      </c>
      <c r="B28599">
        <v>272</v>
      </c>
      <c r="C28599" t="s">
        <v>174</v>
      </c>
      <c r="D28599" s="1">
        <v>42015</v>
      </c>
      <c r="E28599">
        <v>1</v>
      </c>
      <c r="F28599">
        <v>1</v>
      </c>
      <c r="G28599">
        <v>56211</v>
      </c>
      <c r="H28599" t="s">
        <v>1406</v>
      </c>
      <c r="J28599" t="s">
        <v>34</v>
      </c>
      <c r="K28599">
        <v>52</v>
      </c>
      <c r="L28599" t="s">
        <v>15</v>
      </c>
    </row>
    <row r="28600" spans="1:12">
      <c r="A28600" t="e">
        <f ca="1">E00251518585821</f>
        <v>#NAME?</v>
      </c>
      <c r="B28600">
        <v>296</v>
      </c>
      <c r="C28600" t="s">
        <v>119</v>
      </c>
      <c r="D28600" s="1">
        <v>41603</v>
      </c>
      <c r="F28600">
        <v>1</v>
      </c>
      <c r="G28600">
        <v>2722</v>
      </c>
      <c r="H28600" t="s">
        <v>339</v>
      </c>
      <c r="J28600" t="s">
        <v>14</v>
      </c>
      <c r="K28600">
        <v>60</v>
      </c>
      <c r="L28600" t="s">
        <v>15</v>
      </c>
    </row>
    <row r="28601" spans="1:12">
      <c r="A28601" t="e">
        <f ca="1">E00251518634821</f>
        <v>#NAME?</v>
      </c>
      <c r="B28601">
        <v>285</v>
      </c>
      <c r="C28601" t="s">
        <v>117</v>
      </c>
      <c r="D28601" s="1">
        <v>42025</v>
      </c>
      <c r="F28601">
        <v>1</v>
      </c>
      <c r="G28601">
        <v>8470</v>
      </c>
      <c r="H28601" t="s">
        <v>120</v>
      </c>
      <c r="J28601" t="s">
        <v>14</v>
      </c>
      <c r="K28601">
        <v>49</v>
      </c>
      <c r="L28601" t="s">
        <v>15</v>
      </c>
    </row>
    <row r="28602" spans="1:12">
      <c r="A28602" t="e">
        <f ca="1">E00251531527121</f>
        <v>#NAME?</v>
      </c>
      <c r="B28602">
        <v>1786</v>
      </c>
      <c r="C28602" t="s">
        <v>37</v>
      </c>
      <c r="D28602" s="1">
        <v>42107</v>
      </c>
      <c r="F28602">
        <v>1</v>
      </c>
      <c r="G28602">
        <v>4660</v>
      </c>
      <c r="H28602" t="s">
        <v>215</v>
      </c>
      <c r="J28602" t="s">
        <v>14</v>
      </c>
      <c r="K28602">
        <v>64</v>
      </c>
      <c r="L28602" t="s">
        <v>15</v>
      </c>
    </row>
    <row r="28603" spans="1:12">
      <c r="A28603" t="e">
        <f ca="1">E00251533153821</f>
        <v>#NAME?</v>
      </c>
      <c r="B28603">
        <v>467</v>
      </c>
      <c r="C28603" t="s">
        <v>232</v>
      </c>
      <c r="D28603" s="1">
        <v>41080</v>
      </c>
      <c r="F28603">
        <v>1</v>
      </c>
      <c r="G28603">
        <v>55090</v>
      </c>
      <c r="H28603" t="s">
        <v>400</v>
      </c>
      <c r="J28603" t="s">
        <v>14</v>
      </c>
      <c r="K28603">
        <v>56</v>
      </c>
      <c r="L28603" t="s">
        <v>15</v>
      </c>
    </row>
    <row r="28604" spans="1:12">
      <c r="A28604" t="e">
        <f ca="1">E00251429332421</f>
        <v>#NAME?</v>
      </c>
      <c r="B28604">
        <v>718</v>
      </c>
      <c r="C28604" t="s">
        <v>32</v>
      </c>
      <c r="D28604" s="1">
        <v>41912</v>
      </c>
      <c r="F28604">
        <v>1</v>
      </c>
      <c r="G28604">
        <v>81601</v>
      </c>
      <c r="H28604" t="s">
        <v>1667</v>
      </c>
      <c r="I28604" t="s">
        <v>56</v>
      </c>
      <c r="J28604" t="s">
        <v>57</v>
      </c>
      <c r="K28604">
        <v>48</v>
      </c>
      <c r="L28604" t="s">
        <v>15</v>
      </c>
    </row>
    <row r="28605" spans="1:12">
      <c r="A28605" t="e">
        <f ca="1">E00251615815321</f>
        <v>#NAME?</v>
      </c>
      <c r="B28605">
        <v>500</v>
      </c>
      <c r="C28605" t="s">
        <v>161</v>
      </c>
      <c r="D28605" s="1">
        <v>42369</v>
      </c>
      <c r="F28605">
        <v>1</v>
      </c>
      <c r="G28605">
        <v>53010</v>
      </c>
      <c r="H28605" t="s">
        <v>261</v>
      </c>
      <c r="J28605" t="s">
        <v>14</v>
      </c>
      <c r="K28605">
        <v>58</v>
      </c>
      <c r="L28605" t="s">
        <v>15</v>
      </c>
    </row>
    <row r="28606" spans="1:12">
      <c r="A28606" t="e">
        <f ca="1">E00251413469721</f>
        <v>#NAME?</v>
      </c>
      <c r="B28606">
        <v>1929</v>
      </c>
      <c r="C28606" t="s">
        <v>195</v>
      </c>
      <c r="D28606" s="1">
        <v>42919</v>
      </c>
      <c r="F28606">
        <v>1</v>
      </c>
      <c r="G28606">
        <v>38870</v>
      </c>
      <c r="H28606" t="s">
        <v>514</v>
      </c>
      <c r="J28606" t="s">
        <v>14</v>
      </c>
      <c r="K28606">
        <v>68</v>
      </c>
      <c r="L28606" t="s">
        <v>15</v>
      </c>
    </row>
    <row r="28607" spans="1:12">
      <c r="A28607" t="e">
        <f ca="1">E00251429332421</f>
        <v>#NAME?</v>
      </c>
      <c r="B28607">
        <v>1325</v>
      </c>
      <c r="C28607" t="s">
        <v>605</v>
      </c>
      <c r="D28607" s="1">
        <v>42328</v>
      </c>
      <c r="F28607">
        <v>2</v>
      </c>
      <c r="G28607">
        <v>25000</v>
      </c>
      <c r="H28607" t="s">
        <v>178</v>
      </c>
      <c r="J28607" t="s">
        <v>14</v>
      </c>
      <c r="K28607">
        <v>49</v>
      </c>
      <c r="L28607" t="s">
        <v>15</v>
      </c>
    </row>
    <row r="28608" spans="1:12">
      <c r="A28608" t="e">
        <f ca="1">E00251413469721</f>
        <v>#NAME?</v>
      </c>
      <c r="B28608">
        <v>1929</v>
      </c>
      <c r="C28608" t="s">
        <v>195</v>
      </c>
      <c r="D28608" s="1">
        <v>43097</v>
      </c>
      <c r="F28608">
        <v>2</v>
      </c>
      <c r="G28608">
        <v>37272</v>
      </c>
      <c r="H28608" t="s">
        <v>301</v>
      </c>
      <c r="J28608" t="s">
        <v>14</v>
      </c>
      <c r="K28608">
        <v>69</v>
      </c>
      <c r="L28608" t="s">
        <v>15</v>
      </c>
    </row>
    <row r="28609" spans="1:12">
      <c r="A28609" t="e">
        <f ca="1">E00251532291121</f>
        <v>#NAME?</v>
      </c>
      <c r="B28609">
        <v>497</v>
      </c>
      <c r="C28609" t="s">
        <v>141</v>
      </c>
      <c r="D28609" s="1">
        <v>42160</v>
      </c>
      <c r="F28609">
        <v>1</v>
      </c>
      <c r="G28609">
        <v>53010</v>
      </c>
      <c r="H28609" t="s">
        <v>261</v>
      </c>
      <c r="J28609" t="s">
        <v>14</v>
      </c>
      <c r="K28609">
        <v>60</v>
      </c>
      <c r="L28609" t="s">
        <v>15</v>
      </c>
    </row>
    <row r="28610" spans="1:12">
      <c r="A28610" t="e">
        <f ca="1">E00251413469721</f>
        <v>#NAME?</v>
      </c>
      <c r="B28610">
        <v>1929</v>
      </c>
      <c r="C28610" t="s">
        <v>195</v>
      </c>
      <c r="D28610" s="1">
        <v>42864</v>
      </c>
      <c r="F28610">
        <v>5</v>
      </c>
      <c r="G28610">
        <v>7295</v>
      </c>
      <c r="H28610" t="s">
        <v>76</v>
      </c>
      <c r="J28610" t="s">
        <v>14</v>
      </c>
      <c r="K28610">
        <v>68</v>
      </c>
      <c r="L28610" t="s">
        <v>15</v>
      </c>
    </row>
    <row r="28611" spans="1:12">
      <c r="A28611" t="e">
        <f ca="1">E00251413469721</f>
        <v>#NAME?</v>
      </c>
      <c r="B28611">
        <v>1929</v>
      </c>
      <c r="C28611" t="s">
        <v>195</v>
      </c>
      <c r="D28611" s="1">
        <v>42901</v>
      </c>
      <c r="F28611">
        <v>5</v>
      </c>
      <c r="G28611">
        <v>7295</v>
      </c>
      <c r="H28611" t="s">
        <v>76</v>
      </c>
      <c r="J28611" t="s">
        <v>14</v>
      </c>
      <c r="K28611">
        <v>68</v>
      </c>
      <c r="L28611" t="s">
        <v>15</v>
      </c>
    </row>
    <row r="28612" spans="1:12">
      <c r="A28612" t="e">
        <f ca="1">E00251518634821</f>
        <v>#NAME?</v>
      </c>
      <c r="B28612">
        <v>285</v>
      </c>
      <c r="C28612" t="s">
        <v>117</v>
      </c>
      <c r="D28612" s="1">
        <v>40949</v>
      </c>
      <c r="F28612">
        <v>1</v>
      </c>
      <c r="G28612">
        <v>2729</v>
      </c>
      <c r="H28612" t="s">
        <v>115</v>
      </c>
      <c r="J28612" t="s">
        <v>14</v>
      </c>
      <c r="K28612">
        <v>46</v>
      </c>
      <c r="L28612" t="s">
        <v>15</v>
      </c>
    </row>
    <row r="28613" spans="1:12">
      <c r="A28613" t="e">
        <f ca="1">E00251518634821</f>
        <v>#NAME?</v>
      </c>
      <c r="B28613">
        <v>285</v>
      </c>
      <c r="C28613" t="s">
        <v>117</v>
      </c>
      <c r="D28613" s="1">
        <v>40982</v>
      </c>
      <c r="F28613">
        <v>1</v>
      </c>
      <c r="G28613">
        <v>72690</v>
      </c>
      <c r="H28613" t="s">
        <v>363</v>
      </c>
      <c r="J28613" t="s">
        <v>14</v>
      </c>
      <c r="K28613">
        <v>47</v>
      </c>
      <c r="L28613" t="s">
        <v>15</v>
      </c>
    </row>
    <row r="28614" spans="1:12">
      <c r="A28614" t="e">
        <f ca="1">E00251626524421</f>
        <v>#NAME?</v>
      </c>
      <c r="B28614">
        <v>297</v>
      </c>
      <c r="C28614" t="s">
        <v>411</v>
      </c>
      <c r="D28614" s="1">
        <v>41842</v>
      </c>
      <c r="F28614">
        <v>5</v>
      </c>
      <c r="G28614">
        <v>7820</v>
      </c>
      <c r="H28614" t="s">
        <v>233</v>
      </c>
      <c r="J28614" t="s">
        <v>14</v>
      </c>
      <c r="K28614">
        <v>43</v>
      </c>
      <c r="L28614" t="s">
        <v>22</v>
      </c>
    </row>
    <row r="28615" spans="1:12">
      <c r="A28615" t="e">
        <f ca="1">E00251439865021</f>
        <v>#NAME?</v>
      </c>
      <c r="B28615">
        <v>490</v>
      </c>
      <c r="C28615" t="s">
        <v>158</v>
      </c>
      <c r="D28615" s="1">
        <v>41164</v>
      </c>
      <c r="F28615">
        <v>1</v>
      </c>
      <c r="G28615">
        <v>72885</v>
      </c>
      <c r="H28615" t="s">
        <v>354</v>
      </c>
      <c r="J28615" t="s">
        <v>14</v>
      </c>
      <c r="K28615">
        <v>49</v>
      </c>
      <c r="L28615" t="s">
        <v>15</v>
      </c>
    </row>
    <row r="28616" spans="1:12">
      <c r="A28616" t="e">
        <f ca="1">E00251616870121</f>
        <v>#NAME?</v>
      </c>
      <c r="B28616">
        <v>701</v>
      </c>
      <c r="C28616" t="s">
        <v>72</v>
      </c>
      <c r="D28616" s="1">
        <v>41228</v>
      </c>
      <c r="F28616">
        <v>1</v>
      </c>
      <c r="G28616">
        <v>3899</v>
      </c>
      <c r="H28616" t="s">
        <v>264</v>
      </c>
      <c r="J28616" t="s">
        <v>14</v>
      </c>
      <c r="K28616">
        <v>50</v>
      </c>
      <c r="L28616" t="s">
        <v>15</v>
      </c>
    </row>
    <row r="28617" spans="1:12">
      <c r="A28617" t="e">
        <f ca="1">E00251514725221</f>
        <v>#NAME?</v>
      </c>
      <c r="B28617">
        <v>485</v>
      </c>
      <c r="C28617" t="s">
        <v>241</v>
      </c>
      <c r="D28617" s="1">
        <v>43082</v>
      </c>
      <c r="F28617">
        <v>6</v>
      </c>
      <c r="G28617">
        <v>2410</v>
      </c>
      <c r="H28617" t="s">
        <v>283</v>
      </c>
      <c r="J28617" t="s">
        <v>14</v>
      </c>
      <c r="K28617">
        <v>52</v>
      </c>
      <c r="L28617" t="s">
        <v>15</v>
      </c>
    </row>
    <row r="28618" spans="1:12">
      <c r="A28618" t="e">
        <f ca="1">E00251514725221</f>
        <v>#NAME?</v>
      </c>
      <c r="B28618">
        <v>485</v>
      </c>
      <c r="C28618" t="s">
        <v>241</v>
      </c>
      <c r="D28618" s="1">
        <v>43091</v>
      </c>
      <c r="F28618">
        <v>6</v>
      </c>
      <c r="G28618">
        <v>2410</v>
      </c>
      <c r="H28618" t="s">
        <v>283</v>
      </c>
      <c r="J28618" t="s">
        <v>14</v>
      </c>
      <c r="K28618">
        <v>52</v>
      </c>
      <c r="L28618" t="s">
        <v>15</v>
      </c>
    </row>
    <row r="28619" spans="1:12">
      <c r="A28619" t="e">
        <f ca="1">E00251432270321</f>
        <v>#NAME?</v>
      </c>
      <c r="B28619">
        <v>6311</v>
      </c>
      <c r="C28619" t="s">
        <v>146</v>
      </c>
      <c r="D28619" s="1">
        <v>42757</v>
      </c>
      <c r="F28619">
        <v>1</v>
      </c>
      <c r="G28619">
        <v>7242</v>
      </c>
      <c r="H28619" t="s">
        <v>93</v>
      </c>
      <c r="I28619" t="s">
        <v>148</v>
      </c>
      <c r="J28619" t="s">
        <v>57</v>
      </c>
      <c r="K28619">
        <v>57</v>
      </c>
      <c r="L28619" t="s">
        <v>15</v>
      </c>
    </row>
    <row r="28620" spans="1:12">
      <c r="A28620" t="e">
        <f ca="1">E00251430064921</f>
        <v>#NAME?</v>
      </c>
      <c r="B28620">
        <v>467</v>
      </c>
      <c r="C28620" t="s">
        <v>232</v>
      </c>
      <c r="D28620" s="1">
        <v>41438</v>
      </c>
      <c r="F28620">
        <v>1</v>
      </c>
      <c r="G28620">
        <v>7089</v>
      </c>
      <c r="H28620" t="s">
        <v>487</v>
      </c>
      <c r="J28620" t="s">
        <v>14</v>
      </c>
      <c r="K28620">
        <v>54</v>
      </c>
      <c r="L28620" t="s">
        <v>15</v>
      </c>
    </row>
    <row r="28621" spans="1:12">
      <c r="A28621" t="e">
        <f ca="1">E00251424846821</f>
        <v>#NAME?</v>
      </c>
      <c r="B28621">
        <v>122</v>
      </c>
      <c r="C28621" t="s">
        <v>522</v>
      </c>
      <c r="D28621" s="1">
        <v>41382</v>
      </c>
      <c r="F28621">
        <v>1</v>
      </c>
      <c r="G28621">
        <v>2720</v>
      </c>
      <c r="H28621" t="s">
        <v>65</v>
      </c>
      <c r="J28621" t="s">
        <v>14</v>
      </c>
      <c r="K28621">
        <v>61</v>
      </c>
      <c r="L28621" t="s">
        <v>15</v>
      </c>
    </row>
    <row r="28622" spans="1:12">
      <c r="A28622" t="e">
        <f ca="1">E00251432177821</f>
        <v>#NAME?</v>
      </c>
      <c r="B28622">
        <v>495</v>
      </c>
      <c r="C28622" t="s">
        <v>347</v>
      </c>
      <c r="D28622" s="1">
        <v>42032</v>
      </c>
      <c r="F28622">
        <v>2</v>
      </c>
      <c r="G28622">
        <v>2729</v>
      </c>
      <c r="H28622" t="s">
        <v>115</v>
      </c>
      <c r="J28622" t="s">
        <v>14</v>
      </c>
      <c r="K28622">
        <v>47</v>
      </c>
      <c r="L28622" t="s">
        <v>15</v>
      </c>
    </row>
    <row r="28623" spans="1:12">
      <c r="A28623" t="e">
        <f ca="1">E00251531925021</f>
        <v>#NAME?</v>
      </c>
      <c r="B28623">
        <v>703</v>
      </c>
      <c r="C28623" t="s">
        <v>305</v>
      </c>
      <c r="D28623" s="1">
        <v>42464</v>
      </c>
      <c r="F28623">
        <v>4</v>
      </c>
      <c r="G28623">
        <v>5533</v>
      </c>
      <c r="H28623" t="s">
        <v>537</v>
      </c>
      <c r="J28623" t="s">
        <v>14</v>
      </c>
      <c r="K28623">
        <v>48</v>
      </c>
      <c r="L28623" t="s">
        <v>15</v>
      </c>
    </row>
    <row r="28624" spans="1:12">
      <c r="A28624" t="e">
        <f ca="1">E00251616870121</f>
        <v>#NAME?</v>
      </c>
      <c r="B28624">
        <v>701</v>
      </c>
      <c r="C28624" t="s">
        <v>72</v>
      </c>
      <c r="D28624" s="1">
        <v>41841</v>
      </c>
      <c r="F28624">
        <v>3</v>
      </c>
      <c r="G28624">
        <v>30391</v>
      </c>
      <c r="H28624" t="s">
        <v>690</v>
      </c>
      <c r="J28624" t="s">
        <v>14</v>
      </c>
      <c r="K28624">
        <v>52</v>
      </c>
      <c r="L28624" t="s">
        <v>15</v>
      </c>
    </row>
    <row r="28625" spans="1:12">
      <c r="A28625" t="e">
        <f ca="1">E00251616870121</f>
        <v>#NAME?</v>
      </c>
      <c r="B28625">
        <v>701</v>
      </c>
      <c r="C28625" t="s">
        <v>72</v>
      </c>
      <c r="D28625" s="1">
        <v>42025</v>
      </c>
      <c r="F28625">
        <v>2</v>
      </c>
      <c r="G28625">
        <v>2599</v>
      </c>
      <c r="H28625" t="s">
        <v>238</v>
      </c>
      <c r="J28625" t="s">
        <v>14</v>
      </c>
      <c r="K28625">
        <v>52</v>
      </c>
      <c r="L28625" t="s">
        <v>15</v>
      </c>
    </row>
    <row r="28626" spans="1:12">
      <c r="A28626" t="e">
        <f ca="1">E00251514752621</f>
        <v>#NAME?</v>
      </c>
      <c r="B28626">
        <v>481</v>
      </c>
      <c r="C28626" t="s">
        <v>402</v>
      </c>
      <c r="D28626" s="1">
        <v>41712</v>
      </c>
      <c r="F28626">
        <v>4</v>
      </c>
      <c r="G28626">
        <v>72632</v>
      </c>
      <c r="H28626" t="s">
        <v>107</v>
      </c>
      <c r="J28626" t="s">
        <v>14</v>
      </c>
      <c r="K28626">
        <v>54</v>
      </c>
      <c r="L28626" t="s">
        <v>15</v>
      </c>
    </row>
    <row r="28627" spans="1:12">
      <c r="A28627" t="e">
        <f ca="1">E00251424846821</f>
        <v>#NAME?</v>
      </c>
      <c r="B28627">
        <v>122</v>
      </c>
      <c r="C28627" t="s">
        <v>522</v>
      </c>
      <c r="D28627" s="1">
        <v>41288</v>
      </c>
      <c r="F28627">
        <v>2</v>
      </c>
      <c r="G28627">
        <v>2720</v>
      </c>
      <c r="H28627" t="s">
        <v>65</v>
      </c>
      <c r="J28627" t="s">
        <v>14</v>
      </c>
      <c r="K28627">
        <v>60</v>
      </c>
      <c r="L28627" t="s">
        <v>15</v>
      </c>
    </row>
    <row r="28628" spans="1:12">
      <c r="A28628" t="e">
        <f ca="1">E00251432177821</f>
        <v>#NAME?</v>
      </c>
      <c r="B28628">
        <v>495</v>
      </c>
      <c r="C28628" t="s">
        <v>347</v>
      </c>
      <c r="D28628" s="1">
        <v>42145</v>
      </c>
      <c r="F28628">
        <v>2</v>
      </c>
      <c r="G28628">
        <v>2729</v>
      </c>
      <c r="H28628" t="s">
        <v>115</v>
      </c>
      <c r="J28628" t="s">
        <v>14</v>
      </c>
      <c r="K28628">
        <v>47</v>
      </c>
      <c r="L28628" t="s">
        <v>15</v>
      </c>
    </row>
    <row r="28629" spans="1:12">
      <c r="A28629" t="e">
        <f ca="1">E00251616870121</f>
        <v>#NAME?</v>
      </c>
      <c r="B28629">
        <v>701</v>
      </c>
      <c r="C28629" t="s">
        <v>72</v>
      </c>
      <c r="D28629" s="1">
        <v>42276</v>
      </c>
      <c r="F28629">
        <v>4</v>
      </c>
      <c r="G28629">
        <v>49390</v>
      </c>
      <c r="H28629" t="s">
        <v>59</v>
      </c>
      <c r="J28629" t="s">
        <v>14</v>
      </c>
      <c r="K28629">
        <v>53</v>
      </c>
      <c r="L28629" t="s">
        <v>15</v>
      </c>
    </row>
    <row r="28630" spans="1:12">
      <c r="A28630" t="e">
        <f ca="1">E00251617666221</f>
        <v>#NAME?</v>
      </c>
      <c r="B28630">
        <v>6156</v>
      </c>
      <c r="C28630" t="s">
        <v>352</v>
      </c>
      <c r="D28630" s="1">
        <v>42115</v>
      </c>
      <c r="F28630">
        <v>1</v>
      </c>
      <c r="G28630">
        <v>3019</v>
      </c>
      <c r="H28630" t="s">
        <v>441</v>
      </c>
      <c r="J28630" t="s">
        <v>14</v>
      </c>
      <c r="K28630">
        <v>39</v>
      </c>
      <c r="L28630" t="s">
        <v>15</v>
      </c>
    </row>
    <row r="28631" spans="1:12">
      <c r="A28631" t="e">
        <f ca="1">E00251617666221</f>
        <v>#NAME?</v>
      </c>
      <c r="B28631">
        <v>6156</v>
      </c>
      <c r="C28631" t="s">
        <v>352</v>
      </c>
      <c r="D28631" s="1">
        <v>42788</v>
      </c>
      <c r="F28631">
        <v>2</v>
      </c>
      <c r="G28631">
        <v>3004</v>
      </c>
      <c r="H28631" t="s">
        <v>104</v>
      </c>
      <c r="J28631" t="s">
        <v>14</v>
      </c>
      <c r="K28631">
        <v>41</v>
      </c>
      <c r="L28631" t="s">
        <v>15</v>
      </c>
    </row>
    <row r="28632" spans="1:12">
      <c r="A28632" t="e">
        <f ca="1">E00251417957321</f>
        <v>#NAME?</v>
      </c>
      <c r="B28632">
        <v>68</v>
      </c>
      <c r="C28632" t="s">
        <v>657</v>
      </c>
      <c r="D28632" s="1">
        <v>40952</v>
      </c>
      <c r="F28632">
        <v>1</v>
      </c>
      <c r="G28632">
        <v>71886</v>
      </c>
      <c r="H28632" t="s">
        <v>1143</v>
      </c>
      <c r="J28632" t="s">
        <v>14</v>
      </c>
      <c r="K28632">
        <v>38</v>
      </c>
      <c r="L28632" t="s">
        <v>15</v>
      </c>
    </row>
    <row r="28633" spans="1:12">
      <c r="A28633" t="e">
        <f ca="1">E00251429825621</f>
        <v>#NAME?</v>
      </c>
      <c r="B28633">
        <v>160</v>
      </c>
      <c r="C28633" t="s">
        <v>278</v>
      </c>
      <c r="D28633" s="1">
        <v>41450</v>
      </c>
      <c r="F28633">
        <v>1</v>
      </c>
      <c r="G28633">
        <v>71940</v>
      </c>
      <c r="H28633" t="s">
        <v>135</v>
      </c>
      <c r="J28633" t="s">
        <v>14</v>
      </c>
      <c r="K28633">
        <v>45</v>
      </c>
      <c r="L28633" t="s">
        <v>15</v>
      </c>
    </row>
    <row r="28634" spans="1:12">
      <c r="A28634" t="e">
        <f ca="1">E00251518585821</f>
        <v>#NAME?</v>
      </c>
      <c r="B28634">
        <v>295</v>
      </c>
      <c r="C28634" t="s">
        <v>435</v>
      </c>
      <c r="D28634" s="1">
        <v>42814</v>
      </c>
      <c r="F28634">
        <v>1</v>
      </c>
      <c r="G28634">
        <v>460</v>
      </c>
      <c r="H28634" t="s">
        <v>16</v>
      </c>
      <c r="J28634" t="s">
        <v>14</v>
      </c>
      <c r="K28634">
        <v>63</v>
      </c>
      <c r="L28634" t="s">
        <v>15</v>
      </c>
    </row>
    <row r="28635" spans="1:12">
      <c r="A28635" t="e">
        <f ca="1">E00251626524421</f>
        <v>#NAME?</v>
      </c>
      <c r="B28635">
        <v>297</v>
      </c>
      <c r="C28635" t="s">
        <v>411</v>
      </c>
      <c r="D28635" s="1">
        <v>41914</v>
      </c>
      <c r="F28635">
        <v>3</v>
      </c>
      <c r="G28635">
        <v>4556</v>
      </c>
      <c r="H28635" t="s">
        <v>121</v>
      </c>
      <c r="J28635" t="s">
        <v>14</v>
      </c>
      <c r="K28635">
        <v>43</v>
      </c>
      <c r="L28635" t="s">
        <v>15</v>
      </c>
    </row>
    <row r="28636" spans="1:12">
      <c r="A28636" t="e">
        <f ca="1">E00251531925021</f>
        <v>#NAME?</v>
      </c>
      <c r="B28636">
        <v>703</v>
      </c>
      <c r="C28636" t="s">
        <v>305</v>
      </c>
      <c r="D28636" s="1">
        <v>42495</v>
      </c>
      <c r="F28636">
        <v>3</v>
      </c>
      <c r="G28636">
        <v>6929</v>
      </c>
      <c r="H28636" t="s">
        <v>36</v>
      </c>
      <c r="J28636" t="s">
        <v>14</v>
      </c>
      <c r="K28636">
        <v>48</v>
      </c>
      <c r="L28636" t="s">
        <v>15</v>
      </c>
    </row>
    <row r="28637" spans="1:12">
      <c r="A28637" t="e">
        <f ca="1">E00251531925021</f>
        <v>#NAME?</v>
      </c>
      <c r="B28637">
        <v>703</v>
      </c>
      <c r="C28637" t="s">
        <v>305</v>
      </c>
      <c r="D28637" s="1">
        <v>43028</v>
      </c>
      <c r="F28637">
        <v>1</v>
      </c>
      <c r="G28637">
        <v>9490</v>
      </c>
      <c r="H28637" t="s">
        <v>138</v>
      </c>
      <c r="J28637" t="s">
        <v>14</v>
      </c>
      <c r="K28637">
        <v>50</v>
      </c>
      <c r="L28637" t="s">
        <v>15</v>
      </c>
    </row>
    <row r="28638" spans="1:12">
      <c r="A28638" t="e">
        <f ca="1">E00251619843321</f>
        <v>#NAME?</v>
      </c>
      <c r="B28638">
        <v>1273</v>
      </c>
      <c r="C28638" t="s">
        <v>28</v>
      </c>
      <c r="D28638" s="1">
        <v>42213</v>
      </c>
      <c r="F28638">
        <v>1</v>
      </c>
      <c r="G28638">
        <v>53081</v>
      </c>
      <c r="H28638" t="s">
        <v>456</v>
      </c>
      <c r="J28638" t="s">
        <v>14</v>
      </c>
      <c r="K28638">
        <v>52</v>
      </c>
      <c r="L28638" t="s">
        <v>15</v>
      </c>
    </row>
    <row r="28639" spans="1:12">
      <c r="A28639" t="e">
        <f ca="1">E00251432157821</f>
        <v>#NAME?</v>
      </c>
      <c r="B28639">
        <v>497</v>
      </c>
      <c r="C28639" t="s">
        <v>141</v>
      </c>
      <c r="D28639" s="1">
        <v>41172</v>
      </c>
      <c r="F28639">
        <v>2</v>
      </c>
      <c r="G28639">
        <v>25000</v>
      </c>
      <c r="H28639" t="s">
        <v>178</v>
      </c>
      <c r="J28639" t="s">
        <v>14</v>
      </c>
      <c r="K28639">
        <v>59</v>
      </c>
      <c r="L28639" t="s">
        <v>15</v>
      </c>
    </row>
    <row r="28640" spans="1:12">
      <c r="A28640" t="e">
        <f ca="1">E00251514752621</f>
        <v>#NAME?</v>
      </c>
      <c r="B28640">
        <v>481</v>
      </c>
      <c r="C28640" t="s">
        <v>402</v>
      </c>
      <c r="D28640" s="1">
        <v>42794</v>
      </c>
      <c r="F28640">
        <v>3</v>
      </c>
      <c r="G28640">
        <v>71509</v>
      </c>
      <c r="H28640" t="s">
        <v>369</v>
      </c>
      <c r="J28640" t="s">
        <v>14</v>
      </c>
      <c r="K28640">
        <v>57</v>
      </c>
      <c r="L28640" t="s">
        <v>15</v>
      </c>
    </row>
    <row r="28641" spans="1:12">
      <c r="A28641" t="e">
        <f t="shared" ref="A28641:A28646" ca="1" si="267">E00251532291121</f>
        <v>#NAME?</v>
      </c>
      <c r="B28641">
        <v>497</v>
      </c>
      <c r="C28641" t="s">
        <v>141</v>
      </c>
      <c r="D28641" s="1">
        <v>42507</v>
      </c>
      <c r="F28641">
        <v>2</v>
      </c>
      <c r="G28641">
        <v>51889</v>
      </c>
      <c r="H28641" t="s">
        <v>256</v>
      </c>
      <c r="J28641" t="s">
        <v>14</v>
      </c>
      <c r="K28641">
        <v>61</v>
      </c>
      <c r="L28641" t="s">
        <v>15</v>
      </c>
    </row>
    <row r="28642" spans="1:12">
      <c r="A28642" t="e">
        <f t="shared" ca="1" si="267"/>
        <v>#NAME?</v>
      </c>
      <c r="B28642">
        <v>497</v>
      </c>
      <c r="C28642" t="s">
        <v>141</v>
      </c>
      <c r="D28642" s="1">
        <v>42733</v>
      </c>
      <c r="F28642">
        <v>4</v>
      </c>
      <c r="G28642">
        <v>53210</v>
      </c>
      <c r="H28642" t="s">
        <v>733</v>
      </c>
      <c r="J28642" t="s">
        <v>14</v>
      </c>
      <c r="K28642">
        <v>61</v>
      </c>
      <c r="L28642" t="s">
        <v>15</v>
      </c>
    </row>
    <row r="28643" spans="1:12">
      <c r="A28643" t="e">
        <f t="shared" ca="1" si="267"/>
        <v>#NAME?</v>
      </c>
      <c r="B28643">
        <v>497</v>
      </c>
      <c r="C28643" t="s">
        <v>141</v>
      </c>
      <c r="D28643" s="1">
        <v>42818</v>
      </c>
      <c r="F28643">
        <v>1</v>
      </c>
      <c r="G28643">
        <v>8488</v>
      </c>
      <c r="H28643" t="s">
        <v>964</v>
      </c>
      <c r="J28643" t="s">
        <v>14</v>
      </c>
      <c r="K28643">
        <v>62</v>
      </c>
      <c r="L28643" t="s">
        <v>15</v>
      </c>
    </row>
    <row r="28644" spans="1:12">
      <c r="A28644" t="e">
        <f t="shared" ca="1" si="267"/>
        <v>#NAME?</v>
      </c>
      <c r="B28644">
        <v>497</v>
      </c>
      <c r="C28644" t="s">
        <v>141</v>
      </c>
      <c r="D28644" s="1">
        <v>42937</v>
      </c>
      <c r="F28644">
        <v>4</v>
      </c>
      <c r="G28644">
        <v>27800</v>
      </c>
      <c r="H28644" t="s">
        <v>145</v>
      </c>
      <c r="J28644" t="s">
        <v>14</v>
      </c>
      <c r="K28644">
        <v>62</v>
      </c>
      <c r="L28644" t="s">
        <v>15</v>
      </c>
    </row>
    <row r="28645" spans="1:12">
      <c r="A28645" t="e">
        <f t="shared" ca="1" si="267"/>
        <v>#NAME?</v>
      </c>
      <c r="B28645">
        <v>497</v>
      </c>
      <c r="C28645" t="s">
        <v>141</v>
      </c>
      <c r="D28645" s="1">
        <v>42958</v>
      </c>
      <c r="F28645">
        <v>1</v>
      </c>
      <c r="G28645">
        <v>4019</v>
      </c>
      <c r="H28645" t="s">
        <v>26</v>
      </c>
      <c r="J28645" t="s">
        <v>14</v>
      </c>
      <c r="K28645">
        <v>62</v>
      </c>
      <c r="L28645" t="s">
        <v>15</v>
      </c>
    </row>
    <row r="28646" spans="1:12">
      <c r="A28646" t="e">
        <f t="shared" ca="1" si="267"/>
        <v>#NAME?</v>
      </c>
      <c r="B28646">
        <v>497</v>
      </c>
      <c r="C28646" t="s">
        <v>141</v>
      </c>
      <c r="D28646" s="1">
        <v>42622</v>
      </c>
      <c r="F28646">
        <v>1</v>
      </c>
      <c r="G28646">
        <v>51889</v>
      </c>
      <c r="H28646" t="s">
        <v>256</v>
      </c>
      <c r="J28646" t="s">
        <v>14</v>
      </c>
      <c r="K28646">
        <v>61</v>
      </c>
      <c r="L28646" t="s">
        <v>15</v>
      </c>
    </row>
    <row r="28647" spans="1:12">
      <c r="A28647" t="e">
        <f ca="1">E00251616870121</f>
        <v>#NAME?</v>
      </c>
      <c r="B28647">
        <v>896</v>
      </c>
      <c r="C28647" t="s">
        <v>823</v>
      </c>
      <c r="D28647" s="1">
        <v>39174</v>
      </c>
      <c r="F28647">
        <v>2</v>
      </c>
      <c r="G28647">
        <v>3019</v>
      </c>
      <c r="H28647" t="s">
        <v>441</v>
      </c>
      <c r="J28647" t="s">
        <v>272</v>
      </c>
      <c r="K28647">
        <v>45</v>
      </c>
      <c r="L28647" t="s">
        <v>15</v>
      </c>
    </row>
    <row r="28648" spans="1:12">
      <c r="A28648" t="e">
        <f ca="1">E00251432157821</f>
        <v>#NAME?</v>
      </c>
      <c r="B28648">
        <v>6311</v>
      </c>
      <c r="C28648" t="s">
        <v>146</v>
      </c>
      <c r="D28648" s="1">
        <v>42911</v>
      </c>
      <c r="F28648">
        <v>1</v>
      </c>
      <c r="G28648">
        <v>4660</v>
      </c>
      <c r="H28648" t="s">
        <v>215</v>
      </c>
      <c r="I28648" t="s">
        <v>148</v>
      </c>
      <c r="J28648" t="s">
        <v>57</v>
      </c>
      <c r="K28648">
        <v>64</v>
      </c>
      <c r="L28648" t="s">
        <v>15</v>
      </c>
    </row>
    <row r="28649" spans="1:12">
      <c r="A28649" t="e">
        <f ca="1">E00251518585821</f>
        <v>#NAME?</v>
      </c>
      <c r="B28649">
        <v>296</v>
      </c>
      <c r="C28649" t="s">
        <v>119</v>
      </c>
      <c r="D28649" s="1">
        <v>41733</v>
      </c>
      <c r="F28649">
        <v>2</v>
      </c>
      <c r="G28649">
        <v>7310</v>
      </c>
      <c r="H28649" t="s">
        <v>1112</v>
      </c>
      <c r="J28649" t="s">
        <v>14</v>
      </c>
      <c r="K28649">
        <v>60</v>
      </c>
      <c r="L28649" t="s">
        <v>15</v>
      </c>
    </row>
    <row r="28650" spans="1:12">
      <c r="A28650" t="e">
        <f ca="1">E00251532291121</f>
        <v>#NAME?</v>
      </c>
      <c r="B28650">
        <v>497</v>
      </c>
      <c r="C28650" t="s">
        <v>141</v>
      </c>
      <c r="D28650" s="1">
        <v>42937</v>
      </c>
      <c r="F28650">
        <v>2</v>
      </c>
      <c r="G28650">
        <v>7962</v>
      </c>
      <c r="H28650" t="s">
        <v>111</v>
      </c>
      <c r="J28650" t="s">
        <v>14</v>
      </c>
      <c r="K28650">
        <v>62</v>
      </c>
      <c r="L28650" t="s">
        <v>22</v>
      </c>
    </row>
    <row r="28651" spans="1:12">
      <c r="A28651" t="e">
        <f ca="1">E00251431694221</f>
        <v>#NAME?</v>
      </c>
      <c r="B28651">
        <v>1128</v>
      </c>
      <c r="C28651" t="s">
        <v>424</v>
      </c>
      <c r="D28651" s="1">
        <v>41563</v>
      </c>
      <c r="F28651">
        <v>1</v>
      </c>
      <c r="G28651">
        <v>7089</v>
      </c>
      <c r="H28651" t="s">
        <v>487</v>
      </c>
      <c r="J28651" t="s">
        <v>14</v>
      </c>
      <c r="K28651">
        <v>49</v>
      </c>
      <c r="L28651" t="s">
        <v>15</v>
      </c>
    </row>
    <row r="28652" spans="1:12">
      <c r="A28652" t="e">
        <f ca="1">E00251431694221</f>
        <v>#NAME?</v>
      </c>
      <c r="B28652">
        <v>1128</v>
      </c>
      <c r="C28652" t="s">
        <v>424</v>
      </c>
      <c r="D28652" s="1">
        <v>42422</v>
      </c>
      <c r="F28652">
        <v>1</v>
      </c>
      <c r="G28652">
        <v>7813</v>
      </c>
      <c r="H28652" t="s">
        <v>1668</v>
      </c>
      <c r="J28652" t="s">
        <v>14</v>
      </c>
      <c r="K28652">
        <v>52</v>
      </c>
      <c r="L28652" t="s">
        <v>22</v>
      </c>
    </row>
    <row r="28653" spans="1:12">
      <c r="A28653" t="e">
        <f ca="1">E00251526889621</f>
        <v>#NAME?</v>
      </c>
      <c r="B28653">
        <v>10</v>
      </c>
      <c r="C28653" t="s">
        <v>18</v>
      </c>
      <c r="D28653" s="1">
        <v>42793</v>
      </c>
      <c r="F28653">
        <v>3</v>
      </c>
      <c r="G28653">
        <v>27800</v>
      </c>
      <c r="H28653" t="s">
        <v>145</v>
      </c>
      <c r="J28653" t="s">
        <v>14</v>
      </c>
      <c r="K28653">
        <v>51</v>
      </c>
      <c r="L28653" t="s">
        <v>15</v>
      </c>
    </row>
    <row r="28654" spans="1:12">
      <c r="A28654" t="e">
        <f ca="1">E00251430064921</f>
        <v>#NAME?</v>
      </c>
      <c r="B28654">
        <v>467</v>
      </c>
      <c r="C28654" t="s">
        <v>232</v>
      </c>
      <c r="D28654" s="1">
        <v>40974</v>
      </c>
      <c r="F28654">
        <v>1</v>
      </c>
      <c r="G28654">
        <v>9953</v>
      </c>
      <c r="H28654" t="s">
        <v>661</v>
      </c>
      <c r="J28654" t="s">
        <v>14</v>
      </c>
      <c r="K28654">
        <v>52</v>
      </c>
      <c r="L28654" t="s">
        <v>15</v>
      </c>
    </row>
    <row r="28655" spans="1:12">
      <c r="A28655" t="e">
        <f ca="1">E00251430064921</f>
        <v>#NAME?</v>
      </c>
      <c r="B28655">
        <v>467</v>
      </c>
      <c r="C28655" t="s">
        <v>232</v>
      </c>
      <c r="D28655" s="1">
        <v>42284</v>
      </c>
      <c r="F28655">
        <v>1</v>
      </c>
      <c r="G28655">
        <v>25000</v>
      </c>
      <c r="H28655" t="s">
        <v>178</v>
      </c>
      <c r="J28655" t="s">
        <v>14</v>
      </c>
      <c r="K28655">
        <v>56</v>
      </c>
      <c r="L28655" t="s">
        <v>15</v>
      </c>
    </row>
    <row r="28656" spans="1:12">
      <c r="A28656" t="e">
        <f ca="1">E00251532291121</f>
        <v>#NAME?</v>
      </c>
      <c r="B28656">
        <v>497</v>
      </c>
      <c r="C28656" t="s">
        <v>141</v>
      </c>
      <c r="D28656" s="1">
        <v>42320</v>
      </c>
      <c r="F28656">
        <v>1</v>
      </c>
      <c r="G28656">
        <v>78609</v>
      </c>
      <c r="H28656" t="s">
        <v>240</v>
      </c>
      <c r="J28656" t="s">
        <v>14</v>
      </c>
      <c r="K28656">
        <v>60</v>
      </c>
      <c r="L28656" t="s">
        <v>22</v>
      </c>
    </row>
    <row r="28657" spans="1:12">
      <c r="A28657" t="e">
        <f ca="1">E00251532291121</f>
        <v>#NAME?</v>
      </c>
      <c r="B28657">
        <v>497</v>
      </c>
      <c r="C28657" t="s">
        <v>141</v>
      </c>
      <c r="D28657" s="1">
        <v>42733</v>
      </c>
      <c r="F28657">
        <v>5</v>
      </c>
      <c r="G28657">
        <v>78609</v>
      </c>
      <c r="H28657" t="s">
        <v>240</v>
      </c>
      <c r="J28657" t="s">
        <v>14</v>
      </c>
      <c r="K28657">
        <v>61</v>
      </c>
      <c r="L28657" t="s">
        <v>22</v>
      </c>
    </row>
    <row r="28658" spans="1:12">
      <c r="A28658" t="e">
        <f ca="1">E00251439554121</f>
        <v>#NAME?</v>
      </c>
      <c r="B28658">
        <v>1785</v>
      </c>
      <c r="C28658" t="s">
        <v>129</v>
      </c>
      <c r="D28658" s="1">
        <v>42608</v>
      </c>
      <c r="F28658">
        <v>2</v>
      </c>
      <c r="G28658">
        <v>7242</v>
      </c>
      <c r="H28658" t="s">
        <v>93</v>
      </c>
      <c r="J28658" t="s">
        <v>14</v>
      </c>
      <c r="K28658">
        <v>56</v>
      </c>
      <c r="L28658" t="s">
        <v>15</v>
      </c>
    </row>
    <row r="28659" spans="1:12">
      <c r="A28659" t="e">
        <f ca="1">E00251432177821</f>
        <v>#NAME?</v>
      </c>
      <c r="B28659">
        <v>495</v>
      </c>
      <c r="C28659" t="s">
        <v>347</v>
      </c>
      <c r="D28659" s="1">
        <v>42492</v>
      </c>
      <c r="F28659">
        <v>2</v>
      </c>
      <c r="G28659">
        <v>2729</v>
      </c>
      <c r="H28659" t="s">
        <v>115</v>
      </c>
      <c r="J28659" t="s">
        <v>14</v>
      </c>
      <c r="K28659">
        <v>48</v>
      </c>
      <c r="L28659" t="s">
        <v>15</v>
      </c>
    </row>
    <row r="28660" spans="1:12">
      <c r="A28660" t="e">
        <f ca="1">E00251531964221</f>
        <v>#NAME?</v>
      </c>
      <c r="B28660">
        <v>494</v>
      </c>
      <c r="C28660" t="s">
        <v>63</v>
      </c>
      <c r="D28660" s="1">
        <v>41386</v>
      </c>
      <c r="F28660">
        <v>2</v>
      </c>
      <c r="G28660">
        <v>4019</v>
      </c>
      <c r="H28660" t="s">
        <v>26</v>
      </c>
      <c r="J28660" t="s">
        <v>14</v>
      </c>
      <c r="K28660">
        <v>42</v>
      </c>
      <c r="L28660" t="s">
        <v>15</v>
      </c>
    </row>
    <row r="28661" spans="1:12">
      <c r="A28661" t="e">
        <f ca="1">E00251417957321</f>
        <v>#NAME?</v>
      </c>
      <c r="B28661">
        <v>68</v>
      </c>
      <c r="C28661" t="s">
        <v>657</v>
      </c>
      <c r="D28661" s="1">
        <v>42121</v>
      </c>
      <c r="F28661">
        <v>1</v>
      </c>
      <c r="G28661">
        <v>81000</v>
      </c>
      <c r="H28661" t="s">
        <v>866</v>
      </c>
      <c r="J28661" t="s">
        <v>14</v>
      </c>
      <c r="K28661">
        <v>41</v>
      </c>
      <c r="L28661" t="s">
        <v>15</v>
      </c>
    </row>
    <row r="28662" spans="1:12">
      <c r="A28662" t="e">
        <f ca="1">E00251518890621</f>
        <v>#NAME?</v>
      </c>
      <c r="B28662">
        <v>290</v>
      </c>
      <c r="C28662" t="s">
        <v>449</v>
      </c>
      <c r="D28662" s="1">
        <v>42499</v>
      </c>
      <c r="F28662">
        <v>2</v>
      </c>
      <c r="G28662">
        <v>88</v>
      </c>
      <c r="H28662" t="s">
        <v>919</v>
      </c>
      <c r="J28662" t="s">
        <v>14</v>
      </c>
      <c r="K28662">
        <v>60</v>
      </c>
      <c r="L28662" t="s">
        <v>15</v>
      </c>
    </row>
    <row r="28663" spans="1:12">
      <c r="A28663" t="e">
        <f ca="1">E00251532291121</f>
        <v>#NAME?</v>
      </c>
      <c r="B28663">
        <v>6046</v>
      </c>
      <c r="C28663" t="s">
        <v>98</v>
      </c>
      <c r="D28663" s="1">
        <v>42391</v>
      </c>
      <c r="E28663">
        <v>5</v>
      </c>
      <c r="F28663">
        <v>1</v>
      </c>
      <c r="G28663">
        <v>5198</v>
      </c>
      <c r="H28663" t="s">
        <v>200</v>
      </c>
      <c r="J28663" t="s">
        <v>34</v>
      </c>
      <c r="K28663">
        <v>61</v>
      </c>
      <c r="L28663" t="s">
        <v>15</v>
      </c>
    </row>
    <row r="28664" spans="1:12">
      <c r="A28664" t="e">
        <f ca="1">E00251626524421</f>
        <v>#NAME?</v>
      </c>
      <c r="B28664">
        <v>297</v>
      </c>
      <c r="C28664" t="s">
        <v>411</v>
      </c>
      <c r="D28664" s="1">
        <v>41205</v>
      </c>
      <c r="F28664">
        <v>2</v>
      </c>
      <c r="G28664">
        <v>4019</v>
      </c>
      <c r="H28664" t="s">
        <v>26</v>
      </c>
      <c r="J28664" t="s">
        <v>14</v>
      </c>
      <c r="K28664">
        <v>41</v>
      </c>
      <c r="L28664" t="s">
        <v>15</v>
      </c>
    </row>
    <row r="28665" spans="1:12">
      <c r="A28665" t="e">
        <f ca="1">E00251532630321</f>
        <v>#NAME?</v>
      </c>
      <c r="B28665">
        <v>490</v>
      </c>
      <c r="C28665" t="s">
        <v>158</v>
      </c>
      <c r="D28665" s="1">
        <v>42843</v>
      </c>
      <c r="F28665">
        <v>1</v>
      </c>
      <c r="G28665">
        <v>8052</v>
      </c>
      <c r="H28665" t="s">
        <v>1146</v>
      </c>
      <c r="J28665" t="s">
        <v>14</v>
      </c>
      <c r="K28665">
        <v>64</v>
      </c>
      <c r="L28665" t="s">
        <v>15</v>
      </c>
    </row>
    <row r="28666" spans="1:12">
      <c r="A28666" t="e">
        <f ca="1">E00251432270321</f>
        <v>#NAME?</v>
      </c>
      <c r="B28666">
        <v>488</v>
      </c>
      <c r="C28666" t="s">
        <v>401</v>
      </c>
      <c r="D28666" s="1">
        <v>42241</v>
      </c>
      <c r="F28666">
        <v>1</v>
      </c>
      <c r="G28666">
        <v>30272</v>
      </c>
      <c r="H28666" t="s">
        <v>740</v>
      </c>
      <c r="J28666" t="s">
        <v>14</v>
      </c>
      <c r="K28666">
        <v>55</v>
      </c>
      <c r="L28666" t="s">
        <v>15</v>
      </c>
    </row>
    <row r="28667" spans="1:12">
      <c r="A28667" t="e">
        <f ca="1">E00251531964221</f>
        <v>#NAME?</v>
      </c>
      <c r="B28667">
        <v>494</v>
      </c>
      <c r="C28667" t="s">
        <v>63</v>
      </c>
      <c r="D28667" s="1">
        <v>42654</v>
      </c>
      <c r="F28667">
        <v>1</v>
      </c>
      <c r="G28667">
        <v>5693</v>
      </c>
      <c r="H28667" t="s">
        <v>358</v>
      </c>
      <c r="J28667" t="s">
        <v>14</v>
      </c>
      <c r="K28667">
        <v>46</v>
      </c>
      <c r="L28667" t="s">
        <v>15</v>
      </c>
    </row>
    <row r="28668" spans="1:12">
      <c r="A28668" t="e">
        <f ca="1">E00251533608121</f>
        <v>#NAME?</v>
      </c>
      <c r="B28668">
        <v>104</v>
      </c>
      <c r="C28668" t="s">
        <v>88</v>
      </c>
      <c r="D28668" s="1">
        <v>43039</v>
      </c>
      <c r="F28668">
        <v>1</v>
      </c>
      <c r="G28668">
        <v>4549</v>
      </c>
      <c r="H28668" t="s">
        <v>69</v>
      </c>
      <c r="J28668" t="s">
        <v>14</v>
      </c>
      <c r="K28668">
        <v>55</v>
      </c>
      <c r="L28668" t="s">
        <v>15</v>
      </c>
    </row>
    <row r="28669" spans="1:12">
      <c r="A28669" t="e">
        <f ca="1">E00251427391321</f>
        <v>#NAME?</v>
      </c>
      <c r="B28669">
        <v>28</v>
      </c>
      <c r="C28669" t="s">
        <v>153</v>
      </c>
      <c r="D28669" s="1">
        <v>41015</v>
      </c>
      <c r="F28669">
        <v>1</v>
      </c>
      <c r="G28669">
        <v>4549</v>
      </c>
      <c r="H28669" t="s">
        <v>69</v>
      </c>
      <c r="J28669" t="s">
        <v>14</v>
      </c>
      <c r="K28669">
        <v>45</v>
      </c>
      <c r="L28669" t="s">
        <v>15</v>
      </c>
    </row>
    <row r="28670" spans="1:12">
      <c r="A28670" t="e">
        <f ca="1">E00251427391321</f>
        <v>#NAME?</v>
      </c>
      <c r="B28670">
        <v>28</v>
      </c>
      <c r="C28670" t="s">
        <v>153</v>
      </c>
      <c r="D28670" s="1">
        <v>41662</v>
      </c>
      <c r="F28670">
        <v>4</v>
      </c>
      <c r="G28670">
        <v>5198</v>
      </c>
      <c r="H28670" t="s">
        <v>200</v>
      </c>
      <c r="J28670" t="s">
        <v>14</v>
      </c>
      <c r="K28670">
        <v>46</v>
      </c>
      <c r="L28670" t="s">
        <v>15</v>
      </c>
    </row>
    <row r="28671" spans="1:12">
      <c r="A28671" t="e">
        <f ca="1">E00251427391321</f>
        <v>#NAME?</v>
      </c>
      <c r="B28671">
        <v>28</v>
      </c>
      <c r="C28671" t="s">
        <v>153</v>
      </c>
      <c r="D28671" s="1">
        <v>42060</v>
      </c>
      <c r="F28671">
        <v>1</v>
      </c>
      <c r="G28671">
        <v>4019</v>
      </c>
      <c r="H28671" t="s">
        <v>26</v>
      </c>
      <c r="J28671" t="s">
        <v>14</v>
      </c>
      <c r="K28671">
        <v>48</v>
      </c>
      <c r="L28671" t="s">
        <v>15</v>
      </c>
    </row>
    <row r="28672" spans="1:12">
      <c r="A28672" t="e">
        <f ca="1">E00251427391321</f>
        <v>#NAME?</v>
      </c>
      <c r="B28672">
        <v>28</v>
      </c>
      <c r="C28672" t="s">
        <v>153</v>
      </c>
      <c r="D28672" s="1">
        <v>42437</v>
      </c>
      <c r="F28672">
        <v>1</v>
      </c>
      <c r="G28672">
        <v>4549</v>
      </c>
      <c r="H28672" t="s">
        <v>69</v>
      </c>
      <c r="J28672" t="s">
        <v>14</v>
      </c>
      <c r="K28672">
        <v>49</v>
      </c>
      <c r="L28672" t="s">
        <v>15</v>
      </c>
    </row>
    <row r="28673" spans="1:12">
      <c r="A28673" t="e">
        <f ca="1">E00251427391321</f>
        <v>#NAME?</v>
      </c>
      <c r="B28673">
        <v>834</v>
      </c>
      <c r="C28673" t="s">
        <v>943</v>
      </c>
      <c r="D28673" s="1">
        <v>42025</v>
      </c>
      <c r="E28673">
        <v>0</v>
      </c>
      <c r="F28673">
        <v>2</v>
      </c>
      <c r="G28673">
        <v>45981</v>
      </c>
      <c r="H28673" t="s">
        <v>917</v>
      </c>
      <c r="J28673" t="s">
        <v>34</v>
      </c>
      <c r="K28673">
        <v>47</v>
      </c>
      <c r="L28673" t="s">
        <v>15</v>
      </c>
    </row>
    <row r="28674" spans="1:12">
      <c r="A28674" t="e">
        <f ca="1">E00251429728821</f>
        <v>#NAME?</v>
      </c>
      <c r="B28674">
        <v>165</v>
      </c>
      <c r="C28674" t="s">
        <v>461</v>
      </c>
      <c r="D28674" s="1">
        <v>41675</v>
      </c>
      <c r="F28674">
        <v>1</v>
      </c>
      <c r="G28674">
        <v>7262</v>
      </c>
      <c r="H28674" t="s">
        <v>198</v>
      </c>
      <c r="J28674" t="s">
        <v>14</v>
      </c>
      <c r="K28674">
        <v>58</v>
      </c>
      <c r="L28674" t="s">
        <v>15</v>
      </c>
    </row>
    <row r="28675" spans="1:12">
      <c r="A28675" t="e">
        <f ca="1">E00251429728821</f>
        <v>#NAME?</v>
      </c>
      <c r="B28675">
        <v>165</v>
      </c>
      <c r="C28675" t="s">
        <v>461</v>
      </c>
      <c r="D28675" s="1">
        <v>41948</v>
      </c>
      <c r="F28675">
        <v>1</v>
      </c>
      <c r="G28675">
        <v>7802</v>
      </c>
      <c r="H28675" t="s">
        <v>332</v>
      </c>
      <c r="J28675" t="s">
        <v>14</v>
      </c>
      <c r="K28675">
        <v>59</v>
      </c>
      <c r="L28675" t="s">
        <v>22</v>
      </c>
    </row>
    <row r="28676" spans="1:12">
      <c r="A28676" t="e">
        <f ca="1">E00251429728821</f>
        <v>#NAME?</v>
      </c>
      <c r="B28676">
        <v>165</v>
      </c>
      <c r="C28676" t="s">
        <v>461</v>
      </c>
      <c r="D28676" s="1">
        <v>42321</v>
      </c>
      <c r="F28676">
        <v>1</v>
      </c>
      <c r="G28676">
        <v>3540</v>
      </c>
      <c r="H28676" t="s">
        <v>436</v>
      </c>
      <c r="J28676" t="s">
        <v>14</v>
      </c>
      <c r="K28676">
        <v>60</v>
      </c>
      <c r="L28676" t="s">
        <v>15</v>
      </c>
    </row>
    <row r="28677" spans="1:12">
      <c r="A28677" t="e">
        <f ca="1">E00251417957321</f>
        <v>#NAME?</v>
      </c>
      <c r="B28677">
        <v>68</v>
      </c>
      <c r="C28677" t="s">
        <v>657</v>
      </c>
      <c r="D28677" s="1">
        <v>42159</v>
      </c>
      <c r="F28677">
        <v>1</v>
      </c>
      <c r="G28677">
        <v>81000</v>
      </c>
      <c r="H28677" t="s">
        <v>866</v>
      </c>
      <c r="J28677" t="s">
        <v>14</v>
      </c>
      <c r="K28677">
        <v>41</v>
      </c>
      <c r="L28677" t="s">
        <v>15</v>
      </c>
    </row>
    <row r="28678" spans="1:12">
      <c r="A28678" t="e">
        <f ca="1">E00251532392921</f>
        <v>#NAME?</v>
      </c>
      <c r="B28678">
        <v>494</v>
      </c>
      <c r="C28678" t="s">
        <v>63</v>
      </c>
      <c r="D28678" s="1">
        <v>41549</v>
      </c>
      <c r="F28678">
        <v>1</v>
      </c>
      <c r="G28678">
        <v>2532</v>
      </c>
      <c r="H28678" t="s">
        <v>1669</v>
      </c>
      <c r="J28678" t="s">
        <v>14</v>
      </c>
      <c r="K28678">
        <v>38</v>
      </c>
      <c r="L28678" t="s">
        <v>15</v>
      </c>
    </row>
    <row r="28679" spans="1:12">
      <c r="A28679" t="e">
        <f ca="1">E00251429396721</f>
        <v>#NAME?</v>
      </c>
      <c r="B28679">
        <v>695</v>
      </c>
      <c r="C28679" t="s">
        <v>257</v>
      </c>
      <c r="D28679" s="1">
        <v>41022</v>
      </c>
      <c r="F28679">
        <v>3</v>
      </c>
      <c r="G28679">
        <v>71509</v>
      </c>
      <c r="H28679" t="s">
        <v>369</v>
      </c>
      <c r="J28679" t="s">
        <v>14</v>
      </c>
      <c r="K28679">
        <v>52</v>
      </c>
      <c r="L28679" t="s">
        <v>15</v>
      </c>
    </row>
    <row r="28680" spans="1:12">
      <c r="A28680" t="e">
        <f ca="1">E00251429396721</f>
        <v>#NAME?</v>
      </c>
      <c r="B28680">
        <v>695</v>
      </c>
      <c r="C28680" t="s">
        <v>257</v>
      </c>
      <c r="D28680" s="1">
        <v>42387</v>
      </c>
      <c r="F28680">
        <v>2</v>
      </c>
      <c r="G28680">
        <v>1739</v>
      </c>
      <c r="H28680" t="s">
        <v>110</v>
      </c>
      <c r="J28680" t="s">
        <v>14</v>
      </c>
      <c r="K28680">
        <v>55</v>
      </c>
      <c r="L28680" t="s">
        <v>15</v>
      </c>
    </row>
    <row r="28681" spans="1:12">
      <c r="A28681" t="e">
        <f ca="1">E00251429396721</f>
        <v>#NAME?</v>
      </c>
      <c r="B28681">
        <v>695</v>
      </c>
      <c r="C28681" t="s">
        <v>257</v>
      </c>
      <c r="D28681" s="1">
        <v>42499</v>
      </c>
      <c r="F28681">
        <v>1</v>
      </c>
      <c r="G28681">
        <v>53081</v>
      </c>
      <c r="H28681" t="s">
        <v>456</v>
      </c>
      <c r="J28681" t="s">
        <v>14</v>
      </c>
      <c r="K28681">
        <v>56</v>
      </c>
      <c r="L28681" t="s">
        <v>15</v>
      </c>
    </row>
    <row r="28682" spans="1:12">
      <c r="A28682" t="e">
        <f ca="1">E00251617666221</f>
        <v>#NAME?</v>
      </c>
      <c r="B28682">
        <v>6156</v>
      </c>
      <c r="C28682" t="s">
        <v>352</v>
      </c>
      <c r="D28682" s="1">
        <v>41835</v>
      </c>
      <c r="F28682">
        <v>1</v>
      </c>
      <c r="G28682">
        <v>3019</v>
      </c>
      <c r="H28682" t="s">
        <v>441</v>
      </c>
      <c r="J28682" t="s">
        <v>14</v>
      </c>
      <c r="K28682">
        <v>39</v>
      </c>
      <c r="L28682" t="s">
        <v>15</v>
      </c>
    </row>
    <row r="28683" spans="1:12">
      <c r="A28683" t="e">
        <f ca="1">E00251531964221</f>
        <v>#NAME?</v>
      </c>
      <c r="B28683">
        <v>743</v>
      </c>
      <c r="C28683" t="s">
        <v>1670</v>
      </c>
      <c r="D28683" s="1">
        <v>43005</v>
      </c>
      <c r="F28683">
        <v>1</v>
      </c>
      <c r="G28683">
        <v>41021</v>
      </c>
      <c r="H28683" t="s">
        <v>1671</v>
      </c>
      <c r="I28683" t="s">
        <v>56</v>
      </c>
      <c r="J28683" t="s">
        <v>57</v>
      </c>
      <c r="K28683">
        <v>47</v>
      </c>
      <c r="L28683" t="s">
        <v>15</v>
      </c>
    </row>
    <row r="28684" spans="1:12">
      <c r="A28684" t="e">
        <f ca="1">E00251429396721</f>
        <v>#NAME?</v>
      </c>
      <c r="B28684">
        <v>695</v>
      </c>
      <c r="C28684" t="s">
        <v>257</v>
      </c>
      <c r="D28684" s="1">
        <v>41001</v>
      </c>
      <c r="F28684">
        <v>4</v>
      </c>
      <c r="G28684">
        <v>30000</v>
      </c>
      <c r="H28684" t="s">
        <v>144</v>
      </c>
      <c r="J28684" t="s">
        <v>14</v>
      </c>
      <c r="K28684">
        <v>52</v>
      </c>
      <c r="L28684" t="s">
        <v>15</v>
      </c>
    </row>
    <row r="28685" spans="1:12">
      <c r="A28685" t="e">
        <f ca="1">E00251429396721</f>
        <v>#NAME?</v>
      </c>
      <c r="B28685">
        <v>695</v>
      </c>
      <c r="C28685" t="s">
        <v>257</v>
      </c>
      <c r="D28685" s="1">
        <v>41591</v>
      </c>
      <c r="F28685">
        <v>2</v>
      </c>
      <c r="G28685">
        <v>7243</v>
      </c>
      <c r="H28685" t="s">
        <v>42</v>
      </c>
      <c r="J28685" t="s">
        <v>14</v>
      </c>
      <c r="K28685">
        <v>53</v>
      </c>
      <c r="L28685" t="s">
        <v>15</v>
      </c>
    </row>
    <row r="28686" spans="1:12">
      <c r="A28686" t="e">
        <f ca="1">E00251429389321</f>
        <v>#NAME?</v>
      </c>
      <c r="B28686">
        <v>274</v>
      </c>
      <c r="C28686" t="s">
        <v>506</v>
      </c>
      <c r="D28686" s="1">
        <v>42025</v>
      </c>
      <c r="F28686">
        <v>3</v>
      </c>
      <c r="G28686">
        <v>4019</v>
      </c>
      <c r="H28686" t="s">
        <v>26</v>
      </c>
      <c r="J28686" t="s">
        <v>14</v>
      </c>
      <c r="K28686">
        <v>54</v>
      </c>
      <c r="L28686" t="s">
        <v>15</v>
      </c>
    </row>
    <row r="28687" spans="1:12">
      <c r="A28687" t="e">
        <f ca="1">E00251429389321</f>
        <v>#NAME?</v>
      </c>
      <c r="B28687">
        <v>274</v>
      </c>
      <c r="C28687" t="s">
        <v>506</v>
      </c>
      <c r="D28687" s="1">
        <v>41375</v>
      </c>
      <c r="F28687">
        <v>1</v>
      </c>
      <c r="G28687">
        <v>29690</v>
      </c>
      <c r="H28687" t="s">
        <v>52</v>
      </c>
      <c r="J28687" t="s">
        <v>14</v>
      </c>
      <c r="K28687">
        <v>52</v>
      </c>
      <c r="L28687" t="s">
        <v>15</v>
      </c>
    </row>
    <row r="28688" spans="1:12">
      <c r="A28688" t="e">
        <f ca="1">E00251429389321</f>
        <v>#NAME?</v>
      </c>
      <c r="B28688">
        <v>274</v>
      </c>
      <c r="C28688" t="s">
        <v>506</v>
      </c>
      <c r="D28688" s="1">
        <v>41557</v>
      </c>
      <c r="F28688">
        <v>1</v>
      </c>
      <c r="G28688">
        <v>5589</v>
      </c>
      <c r="H28688" t="s">
        <v>152</v>
      </c>
      <c r="J28688" t="s">
        <v>14</v>
      </c>
      <c r="K28688">
        <v>53</v>
      </c>
      <c r="L28688" t="s">
        <v>15</v>
      </c>
    </row>
    <row r="28689" spans="1:12">
      <c r="A28689" t="e">
        <f ca="1">E00251429389321</f>
        <v>#NAME?</v>
      </c>
      <c r="B28689">
        <v>274</v>
      </c>
      <c r="C28689" t="s">
        <v>506</v>
      </c>
      <c r="D28689" s="1">
        <v>42060</v>
      </c>
      <c r="F28689">
        <v>2</v>
      </c>
      <c r="G28689">
        <v>4019</v>
      </c>
      <c r="H28689" t="s">
        <v>26</v>
      </c>
      <c r="J28689" t="s">
        <v>14</v>
      </c>
      <c r="K28689">
        <v>54</v>
      </c>
      <c r="L28689" t="s">
        <v>15</v>
      </c>
    </row>
    <row r="28690" spans="1:12">
      <c r="A28690" t="e">
        <f ca="1">E00251518890621</f>
        <v>#NAME?</v>
      </c>
      <c r="B28690">
        <v>290</v>
      </c>
      <c r="C28690" t="s">
        <v>449</v>
      </c>
      <c r="D28690" s="1">
        <v>41830</v>
      </c>
      <c r="F28690">
        <v>6</v>
      </c>
      <c r="G28690">
        <v>59989</v>
      </c>
      <c r="H28690" t="s">
        <v>739</v>
      </c>
      <c r="J28690" t="s">
        <v>14</v>
      </c>
      <c r="K28690">
        <v>59</v>
      </c>
      <c r="L28690" t="s">
        <v>15</v>
      </c>
    </row>
    <row r="28691" spans="1:12">
      <c r="A28691" t="e">
        <f ca="1">E00251625722621</f>
        <v>#NAME?</v>
      </c>
      <c r="B28691">
        <v>28</v>
      </c>
      <c r="C28691" t="s">
        <v>153</v>
      </c>
      <c r="D28691" s="1">
        <v>41358</v>
      </c>
      <c r="F28691">
        <v>1</v>
      </c>
      <c r="G28691">
        <v>2169</v>
      </c>
      <c r="H28691" t="s">
        <v>40</v>
      </c>
      <c r="J28691" t="s">
        <v>14</v>
      </c>
      <c r="K28691">
        <v>38</v>
      </c>
      <c r="L28691" t="s">
        <v>15</v>
      </c>
    </row>
    <row r="28692" spans="1:12">
      <c r="A28692" t="e">
        <f ca="1">E00251417957321</f>
        <v>#NAME?</v>
      </c>
      <c r="B28692">
        <v>68</v>
      </c>
      <c r="C28692" t="s">
        <v>657</v>
      </c>
      <c r="D28692" s="1">
        <v>42573</v>
      </c>
      <c r="F28692">
        <v>1</v>
      </c>
      <c r="G28692">
        <v>72690</v>
      </c>
      <c r="H28692" t="s">
        <v>363</v>
      </c>
      <c r="J28692" t="s">
        <v>14</v>
      </c>
      <c r="K28692">
        <v>42</v>
      </c>
      <c r="L28692" t="s">
        <v>15</v>
      </c>
    </row>
    <row r="28693" spans="1:12">
      <c r="A28693" t="e">
        <f ca="1">E00251514692621</f>
        <v>#NAME?</v>
      </c>
      <c r="B28693">
        <v>452</v>
      </c>
      <c r="C28693" t="s">
        <v>592</v>
      </c>
      <c r="D28693" s="1">
        <v>42361</v>
      </c>
      <c r="F28693">
        <v>1</v>
      </c>
      <c r="G28693">
        <v>3003</v>
      </c>
      <c r="H28693" t="s">
        <v>824</v>
      </c>
      <c r="J28693" t="s">
        <v>14</v>
      </c>
      <c r="K28693">
        <v>45</v>
      </c>
      <c r="L28693" t="s">
        <v>15</v>
      </c>
    </row>
    <row r="28694" spans="1:12">
      <c r="A28694" t="e">
        <f ca="1">E00251531964221</f>
        <v>#NAME?</v>
      </c>
      <c r="B28694">
        <v>494</v>
      </c>
      <c r="C28694" t="s">
        <v>63</v>
      </c>
      <c r="D28694" s="1">
        <v>41800</v>
      </c>
      <c r="F28694">
        <v>1</v>
      </c>
      <c r="G28694">
        <v>7295</v>
      </c>
      <c r="H28694" t="s">
        <v>76</v>
      </c>
      <c r="J28694" t="s">
        <v>14</v>
      </c>
      <c r="K28694">
        <v>43</v>
      </c>
      <c r="L28694" t="s">
        <v>15</v>
      </c>
    </row>
    <row r="28695" spans="1:12">
      <c r="A28695" t="e">
        <f ca="1">E00251531964221</f>
        <v>#NAME?</v>
      </c>
      <c r="B28695">
        <v>494</v>
      </c>
      <c r="C28695" t="s">
        <v>63</v>
      </c>
      <c r="D28695" s="1">
        <v>42654</v>
      </c>
      <c r="F28695">
        <v>2</v>
      </c>
      <c r="G28695">
        <v>460</v>
      </c>
      <c r="H28695" t="s">
        <v>16</v>
      </c>
      <c r="J28695" t="s">
        <v>14</v>
      </c>
      <c r="K28695">
        <v>46</v>
      </c>
      <c r="L28695" t="s">
        <v>15</v>
      </c>
    </row>
    <row r="28696" spans="1:12">
      <c r="A28696" t="e">
        <f ca="1">E00251429389321</f>
        <v>#NAME?</v>
      </c>
      <c r="B28696">
        <v>274</v>
      </c>
      <c r="C28696" t="s">
        <v>506</v>
      </c>
      <c r="D28696" s="1">
        <v>42878</v>
      </c>
      <c r="F28696">
        <v>6</v>
      </c>
      <c r="G28696">
        <v>29690</v>
      </c>
      <c r="H28696" t="s">
        <v>52</v>
      </c>
      <c r="J28696" t="s">
        <v>14</v>
      </c>
      <c r="K28696">
        <v>56</v>
      </c>
      <c r="L28696" t="s">
        <v>15</v>
      </c>
    </row>
    <row r="28697" spans="1:12">
      <c r="A28697" t="e">
        <f ca="1">E00251429389321</f>
        <v>#NAME?</v>
      </c>
      <c r="B28697">
        <v>274</v>
      </c>
      <c r="C28697" t="s">
        <v>506</v>
      </c>
      <c r="D28697" s="1">
        <v>42333</v>
      </c>
      <c r="F28697">
        <v>2</v>
      </c>
      <c r="G28697">
        <v>25000</v>
      </c>
      <c r="H28697" t="s">
        <v>178</v>
      </c>
      <c r="J28697" t="s">
        <v>14</v>
      </c>
      <c r="K28697">
        <v>55</v>
      </c>
      <c r="L28697" t="s">
        <v>15</v>
      </c>
    </row>
    <row r="28698" spans="1:12">
      <c r="A28698" t="e">
        <f ca="1">E00251429396721</f>
        <v>#NAME?</v>
      </c>
      <c r="B28698">
        <v>695</v>
      </c>
      <c r="C28698" t="s">
        <v>257</v>
      </c>
      <c r="D28698" s="1">
        <v>41850</v>
      </c>
      <c r="F28698">
        <v>5</v>
      </c>
      <c r="G28698">
        <v>30000</v>
      </c>
      <c r="H28698" t="s">
        <v>144</v>
      </c>
      <c r="J28698" t="s">
        <v>14</v>
      </c>
      <c r="K28698">
        <v>54</v>
      </c>
      <c r="L28698" t="s">
        <v>15</v>
      </c>
    </row>
    <row r="28699" spans="1:12">
      <c r="A28699" t="e">
        <f ca="1">E00251429396721</f>
        <v>#NAME?</v>
      </c>
      <c r="B28699">
        <v>695</v>
      </c>
      <c r="C28699" t="s">
        <v>257</v>
      </c>
      <c r="D28699" s="1">
        <v>42033</v>
      </c>
      <c r="F28699">
        <v>1</v>
      </c>
      <c r="G28699">
        <v>9490</v>
      </c>
      <c r="H28699" t="s">
        <v>138</v>
      </c>
      <c r="J28699" t="s">
        <v>14</v>
      </c>
      <c r="K28699">
        <v>54</v>
      </c>
      <c r="L28699" t="s">
        <v>15</v>
      </c>
    </row>
    <row r="28700" spans="1:12">
      <c r="A28700" t="e">
        <f ca="1">E00251429389321</f>
        <v>#NAME?</v>
      </c>
      <c r="B28700">
        <v>274</v>
      </c>
      <c r="C28700" t="s">
        <v>506</v>
      </c>
      <c r="D28700" s="1">
        <v>41312</v>
      </c>
      <c r="F28700">
        <v>1</v>
      </c>
      <c r="G28700">
        <v>29690</v>
      </c>
      <c r="H28700" t="s">
        <v>52</v>
      </c>
      <c r="J28700" t="s">
        <v>14</v>
      </c>
      <c r="K28700">
        <v>52</v>
      </c>
      <c r="L28700" t="s">
        <v>15</v>
      </c>
    </row>
    <row r="28701" spans="1:12">
      <c r="A28701" t="e">
        <f ca="1">E00251432157821</f>
        <v>#NAME?</v>
      </c>
      <c r="B28701">
        <v>497</v>
      </c>
      <c r="C28701" t="s">
        <v>141</v>
      </c>
      <c r="D28701" s="1">
        <v>40983</v>
      </c>
      <c r="F28701">
        <v>1</v>
      </c>
      <c r="G28701">
        <v>2809</v>
      </c>
      <c r="H28701" t="s">
        <v>90</v>
      </c>
      <c r="J28701" t="s">
        <v>14</v>
      </c>
      <c r="K28701">
        <v>59</v>
      </c>
      <c r="L28701" t="s">
        <v>15</v>
      </c>
    </row>
    <row r="28702" spans="1:12">
      <c r="A28702" t="e">
        <f ca="1">E00251432157821</f>
        <v>#NAME?</v>
      </c>
      <c r="B28702">
        <v>497</v>
      </c>
      <c r="C28702" t="s">
        <v>141</v>
      </c>
      <c r="D28702" s="1">
        <v>41723</v>
      </c>
      <c r="F28702">
        <v>1</v>
      </c>
      <c r="G28702">
        <v>25000</v>
      </c>
      <c r="H28702" t="s">
        <v>178</v>
      </c>
      <c r="J28702" t="s">
        <v>14</v>
      </c>
      <c r="K28702">
        <v>61</v>
      </c>
      <c r="L28702" t="s">
        <v>15</v>
      </c>
    </row>
    <row r="28703" spans="1:12">
      <c r="A28703" t="e">
        <f ca="1">E00251512504921</f>
        <v>#NAME?</v>
      </c>
      <c r="B28703">
        <v>47</v>
      </c>
      <c r="C28703" t="s">
        <v>494</v>
      </c>
      <c r="D28703" s="1">
        <v>42333</v>
      </c>
      <c r="F28703">
        <v>3</v>
      </c>
      <c r="G28703">
        <v>49300</v>
      </c>
      <c r="H28703" t="s">
        <v>228</v>
      </c>
      <c r="J28703" t="s">
        <v>14</v>
      </c>
      <c r="K28703">
        <v>53</v>
      </c>
      <c r="L28703" t="s">
        <v>15</v>
      </c>
    </row>
    <row r="28704" spans="1:12">
      <c r="A28704" t="e">
        <f ca="1">E00251716492321</f>
        <v>#NAME?</v>
      </c>
      <c r="B28704">
        <v>7504</v>
      </c>
      <c r="C28704" t="s">
        <v>162</v>
      </c>
      <c r="D28704" s="1">
        <v>42541</v>
      </c>
      <c r="F28704">
        <v>2</v>
      </c>
      <c r="G28704">
        <v>4019</v>
      </c>
      <c r="H28704" t="s">
        <v>26</v>
      </c>
      <c r="J28704" t="s">
        <v>14</v>
      </c>
      <c r="K28704">
        <v>49</v>
      </c>
      <c r="L28704" t="s">
        <v>15</v>
      </c>
    </row>
    <row r="28705" spans="1:12">
      <c r="A28705" t="e">
        <f ca="1">E00251716594621</f>
        <v>#NAME?</v>
      </c>
      <c r="B28705">
        <v>502</v>
      </c>
      <c r="C28705" t="s">
        <v>172</v>
      </c>
      <c r="D28705" s="1">
        <v>41389</v>
      </c>
      <c r="F28705">
        <v>2</v>
      </c>
      <c r="G28705">
        <v>4019</v>
      </c>
      <c r="H28705" t="s">
        <v>26</v>
      </c>
      <c r="J28705" t="s">
        <v>14</v>
      </c>
      <c r="K28705">
        <v>52</v>
      </c>
      <c r="L28705" t="s">
        <v>15</v>
      </c>
    </row>
    <row r="28706" spans="1:12">
      <c r="A28706" t="e">
        <f ca="1">E00251716594621</f>
        <v>#NAME?</v>
      </c>
      <c r="B28706">
        <v>502</v>
      </c>
      <c r="C28706" t="s">
        <v>172</v>
      </c>
      <c r="D28706" s="1">
        <v>41439</v>
      </c>
      <c r="F28706">
        <v>1</v>
      </c>
      <c r="G28706">
        <v>55320</v>
      </c>
      <c r="H28706" t="s">
        <v>346</v>
      </c>
      <c r="J28706" t="s">
        <v>14</v>
      </c>
      <c r="K28706">
        <v>53</v>
      </c>
      <c r="L28706" t="s">
        <v>15</v>
      </c>
    </row>
    <row r="28707" spans="1:12">
      <c r="A28707" t="e">
        <f ca="1">E00251716594621</f>
        <v>#NAME?</v>
      </c>
      <c r="B28707">
        <v>6046</v>
      </c>
      <c r="C28707" t="s">
        <v>98</v>
      </c>
      <c r="D28707" s="1">
        <v>41290</v>
      </c>
      <c r="E28707">
        <v>2</v>
      </c>
      <c r="F28707">
        <v>2</v>
      </c>
      <c r="G28707">
        <v>5941</v>
      </c>
      <c r="H28707" t="s">
        <v>1350</v>
      </c>
      <c r="J28707" t="s">
        <v>34</v>
      </c>
      <c r="K28707">
        <v>52</v>
      </c>
      <c r="L28707" t="s">
        <v>15</v>
      </c>
    </row>
    <row r="28708" spans="1:12">
      <c r="A28708" t="e">
        <f ca="1">E00251716594621</f>
        <v>#NAME?</v>
      </c>
      <c r="B28708">
        <v>7504</v>
      </c>
      <c r="C28708" t="s">
        <v>162</v>
      </c>
      <c r="D28708" s="1">
        <v>42032</v>
      </c>
      <c r="F28708">
        <v>1</v>
      </c>
      <c r="G28708">
        <v>4019</v>
      </c>
      <c r="H28708" t="s">
        <v>26</v>
      </c>
      <c r="J28708" t="s">
        <v>14</v>
      </c>
      <c r="K28708">
        <v>54</v>
      </c>
      <c r="L28708" t="s">
        <v>15</v>
      </c>
    </row>
    <row r="28709" spans="1:12">
      <c r="A28709" t="e">
        <f ca="1">E00251526602321</f>
        <v>#NAME?</v>
      </c>
      <c r="B28709">
        <v>10</v>
      </c>
      <c r="C28709" t="s">
        <v>18</v>
      </c>
      <c r="D28709" s="1">
        <v>41723</v>
      </c>
      <c r="F28709">
        <v>1</v>
      </c>
      <c r="G28709">
        <v>8362</v>
      </c>
      <c r="H28709" t="s">
        <v>136</v>
      </c>
      <c r="J28709" t="s">
        <v>14</v>
      </c>
      <c r="K28709">
        <v>58</v>
      </c>
      <c r="L28709" t="s">
        <v>15</v>
      </c>
    </row>
    <row r="28710" spans="1:12">
      <c r="A28710" t="e">
        <f ca="1">E00251512504921</f>
        <v>#NAME?</v>
      </c>
      <c r="B28710">
        <v>47</v>
      </c>
      <c r="C28710" t="s">
        <v>494</v>
      </c>
      <c r="D28710" s="1">
        <v>41599</v>
      </c>
      <c r="F28710">
        <v>2</v>
      </c>
      <c r="G28710">
        <v>49120</v>
      </c>
      <c r="H28710" t="s">
        <v>168</v>
      </c>
      <c r="J28710" t="s">
        <v>14</v>
      </c>
      <c r="K28710">
        <v>51</v>
      </c>
      <c r="L28710" t="s">
        <v>15</v>
      </c>
    </row>
    <row r="28711" spans="1:12">
      <c r="A28711" t="e">
        <f ca="1">E00251512504921</f>
        <v>#NAME?</v>
      </c>
      <c r="B28711">
        <v>47</v>
      </c>
      <c r="C28711" t="s">
        <v>494</v>
      </c>
      <c r="D28711" s="1">
        <v>42096</v>
      </c>
      <c r="F28711">
        <v>5</v>
      </c>
      <c r="G28711">
        <v>4019</v>
      </c>
      <c r="H28711" t="s">
        <v>26</v>
      </c>
      <c r="J28711" t="s">
        <v>14</v>
      </c>
      <c r="K28711">
        <v>52</v>
      </c>
      <c r="L28711" t="s">
        <v>15</v>
      </c>
    </row>
    <row r="28712" spans="1:12">
      <c r="A28712" t="e">
        <f ca="1">E00251716594621</f>
        <v>#NAME?</v>
      </c>
      <c r="B28712">
        <v>7504</v>
      </c>
      <c r="C28712" t="s">
        <v>162</v>
      </c>
      <c r="D28712" s="1">
        <v>42424</v>
      </c>
      <c r="F28712">
        <v>1</v>
      </c>
      <c r="G28712">
        <v>4019</v>
      </c>
      <c r="H28712" t="s">
        <v>26</v>
      </c>
      <c r="J28712" t="s">
        <v>14</v>
      </c>
      <c r="K28712">
        <v>55</v>
      </c>
      <c r="L28712" t="s">
        <v>15</v>
      </c>
    </row>
    <row r="28713" spans="1:12">
      <c r="A28713" t="e">
        <f ca="1">E00251531964221</f>
        <v>#NAME?</v>
      </c>
      <c r="B28713">
        <v>494</v>
      </c>
      <c r="C28713" t="s">
        <v>63</v>
      </c>
      <c r="D28713" s="1">
        <v>41800</v>
      </c>
      <c r="F28713">
        <v>2</v>
      </c>
      <c r="G28713">
        <v>7242</v>
      </c>
      <c r="H28713" t="s">
        <v>93</v>
      </c>
      <c r="J28713" t="s">
        <v>14</v>
      </c>
      <c r="K28713">
        <v>43</v>
      </c>
      <c r="L28713" t="s">
        <v>15</v>
      </c>
    </row>
    <row r="28714" spans="1:12">
      <c r="A28714" t="e">
        <f ca="1">E00251625722621</f>
        <v>#NAME?</v>
      </c>
      <c r="B28714">
        <v>28</v>
      </c>
      <c r="C28714" t="s">
        <v>153</v>
      </c>
      <c r="D28714" s="1">
        <v>41544</v>
      </c>
      <c r="F28714">
        <v>1</v>
      </c>
      <c r="G28714">
        <v>3551</v>
      </c>
      <c r="H28714" t="s">
        <v>1159</v>
      </c>
      <c r="J28714" t="s">
        <v>14</v>
      </c>
      <c r="K28714">
        <v>38</v>
      </c>
      <c r="L28714" t="s">
        <v>15</v>
      </c>
    </row>
    <row r="28715" spans="1:12">
      <c r="A28715" t="e">
        <f ca="1">E00251518868021</f>
        <v>#NAME?</v>
      </c>
      <c r="B28715">
        <v>1791</v>
      </c>
      <c r="C28715" t="s">
        <v>468</v>
      </c>
      <c r="D28715" s="1">
        <v>41319</v>
      </c>
      <c r="F28715">
        <v>4</v>
      </c>
      <c r="G28715">
        <v>7862</v>
      </c>
      <c r="H28715" t="s">
        <v>27</v>
      </c>
      <c r="J28715" t="s">
        <v>14</v>
      </c>
      <c r="K28715">
        <v>59</v>
      </c>
      <c r="L28715" t="s">
        <v>22</v>
      </c>
    </row>
    <row r="28716" spans="1:12">
      <c r="A28716" t="e">
        <f ca="1">E00251518868021</f>
        <v>#NAME?</v>
      </c>
      <c r="B28716">
        <v>1791</v>
      </c>
      <c r="C28716" t="s">
        <v>468</v>
      </c>
      <c r="D28716" s="1">
        <v>41438</v>
      </c>
      <c r="F28716">
        <v>2</v>
      </c>
      <c r="G28716">
        <v>7820</v>
      </c>
      <c r="H28716" t="s">
        <v>233</v>
      </c>
      <c r="J28716" t="s">
        <v>14</v>
      </c>
      <c r="K28716">
        <v>59</v>
      </c>
      <c r="L28716" t="s">
        <v>22</v>
      </c>
    </row>
    <row r="28717" spans="1:12">
      <c r="A28717" t="e">
        <f ca="1">E00251432157821</f>
        <v>#NAME?</v>
      </c>
      <c r="B28717">
        <v>497</v>
      </c>
      <c r="C28717" t="s">
        <v>141</v>
      </c>
      <c r="D28717" s="1">
        <v>42866</v>
      </c>
      <c r="F28717">
        <v>4</v>
      </c>
      <c r="G28717">
        <v>27800</v>
      </c>
      <c r="H28717" t="s">
        <v>145</v>
      </c>
      <c r="J28717" t="s">
        <v>14</v>
      </c>
      <c r="K28717">
        <v>64</v>
      </c>
      <c r="L28717" t="s">
        <v>15</v>
      </c>
    </row>
    <row r="28718" spans="1:12">
      <c r="A28718" t="e">
        <f ca="1">E00251427550421</f>
        <v>#NAME?</v>
      </c>
      <c r="B28718">
        <v>11</v>
      </c>
      <c r="C28718" t="s">
        <v>245</v>
      </c>
      <c r="D28718" s="1">
        <v>41621</v>
      </c>
      <c r="F28718">
        <v>1</v>
      </c>
      <c r="G28718">
        <v>34690</v>
      </c>
      <c r="H28718" t="s">
        <v>118</v>
      </c>
      <c r="J28718" t="s">
        <v>14</v>
      </c>
      <c r="K28718">
        <v>59</v>
      </c>
      <c r="L28718" t="s">
        <v>15</v>
      </c>
    </row>
    <row r="28719" spans="1:12">
      <c r="A28719" t="e">
        <f ca="1">E00251427550421</f>
        <v>#NAME?</v>
      </c>
      <c r="B28719">
        <v>11</v>
      </c>
      <c r="C28719" t="s">
        <v>245</v>
      </c>
      <c r="D28719" s="1">
        <v>42104</v>
      </c>
      <c r="F28719">
        <v>1</v>
      </c>
      <c r="G28719">
        <v>34690</v>
      </c>
      <c r="H28719" t="s">
        <v>118</v>
      </c>
      <c r="J28719" t="s">
        <v>14</v>
      </c>
      <c r="K28719">
        <v>60</v>
      </c>
      <c r="L28719" t="s">
        <v>15</v>
      </c>
    </row>
    <row r="28720" spans="1:12">
      <c r="A28720" t="e">
        <f ca="1">E00251429783221</f>
        <v>#NAME?</v>
      </c>
      <c r="B28720">
        <v>160</v>
      </c>
      <c r="C28720" t="s">
        <v>278</v>
      </c>
      <c r="D28720" s="1">
        <v>42080</v>
      </c>
      <c r="F28720">
        <v>2</v>
      </c>
      <c r="G28720">
        <v>4189</v>
      </c>
      <c r="H28720" t="s">
        <v>335</v>
      </c>
      <c r="J28720" t="s">
        <v>14</v>
      </c>
      <c r="K28720">
        <v>55</v>
      </c>
      <c r="L28720" t="s">
        <v>15</v>
      </c>
    </row>
    <row r="28721" spans="1:12">
      <c r="A28721" t="e">
        <f ca="1">E00251716492321</f>
        <v>#NAME?</v>
      </c>
      <c r="B28721">
        <v>502</v>
      </c>
      <c r="C28721" t="s">
        <v>172</v>
      </c>
      <c r="D28721" s="1">
        <v>40966</v>
      </c>
      <c r="F28721">
        <v>1</v>
      </c>
      <c r="G28721">
        <v>4019</v>
      </c>
      <c r="H28721" t="s">
        <v>26</v>
      </c>
      <c r="J28721" t="s">
        <v>14</v>
      </c>
      <c r="K28721">
        <v>45</v>
      </c>
      <c r="L28721" t="s">
        <v>15</v>
      </c>
    </row>
    <row r="28722" spans="1:12">
      <c r="A28722" t="e">
        <f ca="1">E00251716492321</f>
        <v>#NAME?</v>
      </c>
      <c r="B28722">
        <v>7504</v>
      </c>
      <c r="C28722" t="s">
        <v>162</v>
      </c>
      <c r="D28722" s="1">
        <v>42170</v>
      </c>
      <c r="F28722">
        <v>1</v>
      </c>
      <c r="G28722">
        <v>4019</v>
      </c>
      <c r="H28722" t="s">
        <v>26</v>
      </c>
      <c r="J28722" t="s">
        <v>14</v>
      </c>
      <c r="K28722">
        <v>48</v>
      </c>
      <c r="L28722" t="s">
        <v>15</v>
      </c>
    </row>
    <row r="28723" spans="1:12">
      <c r="A28723" t="e">
        <f ca="1">E00251615945221</f>
        <v>#NAME?</v>
      </c>
      <c r="B28723">
        <v>1273</v>
      </c>
      <c r="C28723" t="s">
        <v>28</v>
      </c>
      <c r="D28723" s="1">
        <v>41960</v>
      </c>
      <c r="F28723">
        <v>1</v>
      </c>
      <c r="G28723">
        <v>7243</v>
      </c>
      <c r="H28723" t="s">
        <v>42</v>
      </c>
      <c r="J28723" t="s">
        <v>14</v>
      </c>
      <c r="K28723">
        <v>49</v>
      </c>
      <c r="L28723" t="s">
        <v>15</v>
      </c>
    </row>
    <row r="28724" spans="1:12">
      <c r="A28724" t="e">
        <f ca="1">E00251614133021</f>
        <v>#NAME?</v>
      </c>
      <c r="B28724">
        <v>163</v>
      </c>
      <c r="C28724" t="s">
        <v>219</v>
      </c>
      <c r="D28724" s="1">
        <v>42164</v>
      </c>
      <c r="F28724">
        <v>1</v>
      </c>
      <c r="G28724">
        <v>6961</v>
      </c>
      <c r="H28724" t="s">
        <v>561</v>
      </c>
      <c r="J28724" t="s">
        <v>14</v>
      </c>
      <c r="K28724">
        <v>48</v>
      </c>
      <c r="L28724" t="s">
        <v>15</v>
      </c>
    </row>
    <row r="28725" spans="1:12">
      <c r="A28725" t="e">
        <f ca="1">E00251532309221</f>
        <v>#NAME?</v>
      </c>
      <c r="B28725">
        <v>451</v>
      </c>
      <c r="C28725" t="s">
        <v>102</v>
      </c>
      <c r="D28725" s="1">
        <v>42800</v>
      </c>
      <c r="F28725">
        <v>2</v>
      </c>
      <c r="G28725">
        <v>7242</v>
      </c>
      <c r="H28725" t="s">
        <v>93</v>
      </c>
      <c r="J28725" t="s">
        <v>14</v>
      </c>
      <c r="K28725">
        <v>51</v>
      </c>
      <c r="L28725" t="s">
        <v>15</v>
      </c>
    </row>
    <row r="28726" spans="1:12">
      <c r="A28726" t="e">
        <f ca="1">E00251429389321</f>
        <v>#NAME?</v>
      </c>
      <c r="B28726">
        <v>274</v>
      </c>
      <c r="C28726" t="s">
        <v>506</v>
      </c>
      <c r="D28726" s="1">
        <v>41333</v>
      </c>
      <c r="F28726">
        <v>2</v>
      </c>
      <c r="G28726">
        <v>4019</v>
      </c>
      <c r="H28726" t="s">
        <v>26</v>
      </c>
      <c r="J28726" t="s">
        <v>14</v>
      </c>
      <c r="K28726">
        <v>52</v>
      </c>
      <c r="L28726" t="s">
        <v>15</v>
      </c>
    </row>
    <row r="28727" spans="1:12">
      <c r="A28727" t="e">
        <f ca="1">E00251429389321</f>
        <v>#NAME?</v>
      </c>
      <c r="B28727">
        <v>274</v>
      </c>
      <c r="C28727" t="s">
        <v>506</v>
      </c>
      <c r="D28727" s="1">
        <v>41786</v>
      </c>
      <c r="F28727">
        <v>2</v>
      </c>
      <c r="G28727">
        <v>4019</v>
      </c>
      <c r="H28727" t="s">
        <v>26</v>
      </c>
      <c r="J28727" t="s">
        <v>14</v>
      </c>
      <c r="K28727">
        <v>53</v>
      </c>
      <c r="L28727" t="s">
        <v>15</v>
      </c>
    </row>
    <row r="28728" spans="1:12">
      <c r="A28728" t="e">
        <f ca="1">E00251429389321</f>
        <v>#NAME?</v>
      </c>
      <c r="B28728">
        <v>274</v>
      </c>
      <c r="C28728" t="s">
        <v>506</v>
      </c>
      <c r="D28728" s="1">
        <v>42061</v>
      </c>
      <c r="F28728">
        <v>3</v>
      </c>
      <c r="G28728">
        <v>4019</v>
      </c>
      <c r="H28728" t="s">
        <v>26</v>
      </c>
      <c r="J28728" t="s">
        <v>14</v>
      </c>
      <c r="K28728">
        <v>54</v>
      </c>
      <c r="L28728" t="s">
        <v>15</v>
      </c>
    </row>
    <row r="28729" spans="1:12">
      <c r="A28729" t="e">
        <f ca="1">E00251715431821</f>
        <v>#NAME?</v>
      </c>
      <c r="B28729">
        <v>94</v>
      </c>
      <c r="C28729" t="s">
        <v>74</v>
      </c>
      <c r="D28729" s="1">
        <v>41193</v>
      </c>
      <c r="F28729">
        <v>1</v>
      </c>
      <c r="G28729">
        <v>30000</v>
      </c>
      <c r="H28729" t="s">
        <v>144</v>
      </c>
      <c r="J28729" t="s">
        <v>14</v>
      </c>
      <c r="K28729">
        <v>47</v>
      </c>
      <c r="L28729" t="s">
        <v>15</v>
      </c>
    </row>
    <row r="28730" spans="1:12">
      <c r="A28730" t="e">
        <f ca="1">E00251715431821</f>
        <v>#NAME?</v>
      </c>
      <c r="B28730">
        <v>94</v>
      </c>
      <c r="C28730" t="s">
        <v>74</v>
      </c>
      <c r="D28730" s="1">
        <v>42723</v>
      </c>
      <c r="F28730">
        <v>1</v>
      </c>
      <c r="G28730">
        <v>72885</v>
      </c>
      <c r="H28730" t="s">
        <v>354</v>
      </c>
      <c r="J28730" t="s">
        <v>14</v>
      </c>
      <c r="K28730">
        <v>51</v>
      </c>
      <c r="L28730" t="s">
        <v>15</v>
      </c>
    </row>
    <row r="28731" spans="1:12">
      <c r="A28731" t="e">
        <f ca="1">E00251532309221</f>
        <v>#NAME?</v>
      </c>
      <c r="B28731">
        <v>451</v>
      </c>
      <c r="C28731" t="s">
        <v>102</v>
      </c>
      <c r="D28731" s="1">
        <v>43047</v>
      </c>
      <c r="F28731">
        <v>1</v>
      </c>
      <c r="G28731">
        <v>7243</v>
      </c>
      <c r="H28731" t="s">
        <v>42</v>
      </c>
      <c r="J28731" t="s">
        <v>14</v>
      </c>
      <c r="K28731">
        <v>52</v>
      </c>
      <c r="L28731" t="s">
        <v>15</v>
      </c>
    </row>
    <row r="28732" spans="1:12">
      <c r="A28732" t="e">
        <f ca="1">E00251429389321</f>
        <v>#NAME?</v>
      </c>
      <c r="B28732">
        <v>274</v>
      </c>
      <c r="C28732" t="s">
        <v>506</v>
      </c>
      <c r="D28732" s="1">
        <v>42503</v>
      </c>
      <c r="F28732">
        <v>2</v>
      </c>
      <c r="G28732">
        <v>25000</v>
      </c>
      <c r="H28732" t="s">
        <v>178</v>
      </c>
      <c r="J28732" t="s">
        <v>14</v>
      </c>
      <c r="K28732">
        <v>55</v>
      </c>
      <c r="L28732" t="s">
        <v>15</v>
      </c>
    </row>
    <row r="28733" spans="1:12">
      <c r="A28733" t="e">
        <f ca="1">E00251715431821</f>
        <v>#NAME?</v>
      </c>
      <c r="B28733">
        <v>94</v>
      </c>
      <c r="C28733" t="s">
        <v>74</v>
      </c>
      <c r="D28733" s="1">
        <v>41193</v>
      </c>
      <c r="F28733">
        <v>2</v>
      </c>
      <c r="G28733">
        <v>72290</v>
      </c>
      <c r="H28733" t="s">
        <v>248</v>
      </c>
      <c r="J28733" t="s">
        <v>14</v>
      </c>
      <c r="K28733">
        <v>47</v>
      </c>
      <c r="L28733" t="s">
        <v>15</v>
      </c>
    </row>
    <row r="28734" spans="1:12">
      <c r="A28734" t="e">
        <f ca="1">E00251532309221</f>
        <v>#NAME?</v>
      </c>
      <c r="B28734">
        <v>451</v>
      </c>
      <c r="C28734" t="s">
        <v>102</v>
      </c>
      <c r="D28734" s="1">
        <v>41732</v>
      </c>
      <c r="F28734">
        <v>1</v>
      </c>
      <c r="G28734">
        <v>477</v>
      </c>
      <c r="H28734" t="s">
        <v>615</v>
      </c>
      <c r="J28734" t="s">
        <v>14</v>
      </c>
      <c r="K28734">
        <v>48</v>
      </c>
      <c r="L28734" t="s">
        <v>15</v>
      </c>
    </row>
    <row r="28735" spans="1:12">
      <c r="A28735" t="e">
        <f ca="1">E00251626527921</f>
        <v>#NAME?</v>
      </c>
      <c r="B28735">
        <v>695</v>
      </c>
      <c r="C28735" t="s">
        <v>257</v>
      </c>
      <c r="D28735" s="1">
        <v>41624</v>
      </c>
      <c r="F28735">
        <v>1</v>
      </c>
      <c r="G28735">
        <v>30591</v>
      </c>
      <c r="H28735" t="s">
        <v>841</v>
      </c>
      <c r="J28735" t="s">
        <v>14</v>
      </c>
      <c r="K28735">
        <v>39</v>
      </c>
      <c r="L28735" t="s">
        <v>15</v>
      </c>
    </row>
    <row r="28736" spans="1:12">
      <c r="A28736" t="e">
        <f ca="1">E00251431418121</f>
        <v>#NAME?</v>
      </c>
      <c r="B28736">
        <v>701</v>
      </c>
      <c r="C28736" t="s">
        <v>72</v>
      </c>
      <c r="D28736" s="1">
        <v>42754</v>
      </c>
      <c r="F28736">
        <v>2</v>
      </c>
      <c r="G28736">
        <v>78900</v>
      </c>
      <c r="H28736" t="s">
        <v>79</v>
      </c>
      <c r="J28736" t="s">
        <v>14</v>
      </c>
      <c r="K28736">
        <v>57</v>
      </c>
      <c r="L28736" t="s">
        <v>22</v>
      </c>
    </row>
    <row r="28737" spans="1:12">
      <c r="A28737" t="e">
        <f ca="1">E00251431418121</f>
        <v>#NAME?</v>
      </c>
      <c r="B28737">
        <v>703</v>
      </c>
      <c r="C28737" t="s">
        <v>305</v>
      </c>
      <c r="D28737" s="1">
        <v>42064</v>
      </c>
      <c r="F28737">
        <v>3</v>
      </c>
      <c r="G28737">
        <v>7823</v>
      </c>
      <c r="H28737" t="s">
        <v>282</v>
      </c>
      <c r="J28737" t="s">
        <v>14</v>
      </c>
      <c r="K28737">
        <v>55</v>
      </c>
      <c r="L28737" t="s">
        <v>22</v>
      </c>
    </row>
    <row r="28738" spans="1:12">
      <c r="A28738" t="e">
        <f ca="1">E00251429389321</f>
        <v>#NAME?</v>
      </c>
      <c r="B28738">
        <v>274</v>
      </c>
      <c r="C28738" t="s">
        <v>506</v>
      </c>
      <c r="D28738" s="1">
        <v>41025</v>
      </c>
      <c r="F28738">
        <v>1</v>
      </c>
      <c r="G28738">
        <v>463</v>
      </c>
      <c r="H28738" t="s">
        <v>259</v>
      </c>
      <c r="J28738" t="s">
        <v>14</v>
      </c>
      <c r="K28738">
        <v>51</v>
      </c>
      <c r="L28738" t="s">
        <v>15</v>
      </c>
    </row>
    <row r="28739" spans="1:12">
      <c r="A28739" t="e">
        <f ca="1">E00251429389321</f>
        <v>#NAME?</v>
      </c>
      <c r="B28739">
        <v>274</v>
      </c>
      <c r="C28739" t="s">
        <v>506</v>
      </c>
      <c r="D28739" s="1">
        <v>41703</v>
      </c>
      <c r="F28739">
        <v>1</v>
      </c>
      <c r="G28739">
        <v>4019</v>
      </c>
      <c r="H28739" t="s">
        <v>26</v>
      </c>
      <c r="J28739" t="s">
        <v>14</v>
      </c>
      <c r="K28739">
        <v>53</v>
      </c>
      <c r="L28739" t="s">
        <v>15</v>
      </c>
    </row>
    <row r="28740" spans="1:12">
      <c r="A28740" t="e">
        <f ca="1">E00251514274321</f>
        <v>#NAME?</v>
      </c>
      <c r="B28740">
        <v>449</v>
      </c>
      <c r="C28740" t="s">
        <v>124</v>
      </c>
      <c r="D28740" s="1">
        <v>42174</v>
      </c>
      <c r="F28740">
        <v>1</v>
      </c>
      <c r="G28740">
        <v>2750</v>
      </c>
      <c r="H28740" t="s">
        <v>114</v>
      </c>
      <c r="J28740" t="s">
        <v>14</v>
      </c>
      <c r="K28740">
        <v>63</v>
      </c>
      <c r="L28740" t="s">
        <v>15</v>
      </c>
    </row>
    <row r="28741" spans="1:12">
      <c r="A28741" t="e">
        <f ca="1">E00251427204321</f>
        <v>#NAME?</v>
      </c>
      <c r="B28741">
        <v>1</v>
      </c>
      <c r="C28741" t="s">
        <v>234</v>
      </c>
      <c r="D28741" s="1">
        <v>43001</v>
      </c>
      <c r="F28741">
        <v>1</v>
      </c>
      <c r="G28741">
        <v>87201</v>
      </c>
      <c r="H28741" t="s">
        <v>1672</v>
      </c>
      <c r="I28741" t="s">
        <v>56</v>
      </c>
      <c r="J28741" t="s">
        <v>57</v>
      </c>
      <c r="K28741">
        <v>50</v>
      </c>
      <c r="L28741" t="s">
        <v>15</v>
      </c>
    </row>
    <row r="28742" spans="1:12">
      <c r="A28742" t="e">
        <f ca="1">E00251429389321</f>
        <v>#NAME?</v>
      </c>
      <c r="B28742">
        <v>274</v>
      </c>
      <c r="C28742" t="s">
        <v>506</v>
      </c>
      <c r="D28742" s="1">
        <v>41932</v>
      </c>
      <c r="F28742">
        <v>2</v>
      </c>
      <c r="G28742">
        <v>25000</v>
      </c>
      <c r="H28742" t="s">
        <v>178</v>
      </c>
      <c r="J28742" t="s">
        <v>14</v>
      </c>
      <c r="K28742">
        <v>54</v>
      </c>
      <c r="L28742" t="s">
        <v>15</v>
      </c>
    </row>
    <row r="28743" spans="1:12">
      <c r="A28743" t="e">
        <f ca="1">E00251429389321</f>
        <v>#NAME?</v>
      </c>
      <c r="B28743">
        <v>274</v>
      </c>
      <c r="C28743" t="s">
        <v>506</v>
      </c>
      <c r="D28743" s="1">
        <v>42724</v>
      </c>
      <c r="F28743">
        <v>3</v>
      </c>
      <c r="G28743">
        <v>2720</v>
      </c>
      <c r="H28743" t="s">
        <v>65</v>
      </c>
      <c r="J28743" t="s">
        <v>14</v>
      </c>
      <c r="K28743">
        <v>56</v>
      </c>
      <c r="L28743" t="s">
        <v>15</v>
      </c>
    </row>
    <row r="28744" spans="1:12">
      <c r="A28744" t="e">
        <f ca="1">E00251532313521</f>
        <v>#NAME?</v>
      </c>
      <c r="B28744">
        <v>452</v>
      </c>
      <c r="C28744" t="s">
        <v>592</v>
      </c>
      <c r="D28744" s="1">
        <v>42884</v>
      </c>
      <c r="F28744">
        <v>3</v>
      </c>
      <c r="G28744">
        <v>7904</v>
      </c>
      <c r="H28744" t="s">
        <v>75</v>
      </c>
      <c r="J28744" t="s">
        <v>14</v>
      </c>
      <c r="K28744">
        <v>52</v>
      </c>
      <c r="L28744" t="s">
        <v>22</v>
      </c>
    </row>
    <row r="28745" spans="1:12">
      <c r="A28745" t="e">
        <f ca="1">E00251715431821</f>
        <v>#NAME?</v>
      </c>
      <c r="B28745">
        <v>94</v>
      </c>
      <c r="C28745" t="s">
        <v>74</v>
      </c>
      <c r="D28745" s="1">
        <v>42058</v>
      </c>
      <c r="F28745">
        <v>1</v>
      </c>
      <c r="G28745">
        <v>2729</v>
      </c>
      <c r="H28745" t="s">
        <v>115</v>
      </c>
      <c r="J28745" t="s">
        <v>14</v>
      </c>
      <c r="K28745">
        <v>49</v>
      </c>
      <c r="L28745" t="s">
        <v>15</v>
      </c>
    </row>
    <row r="28746" spans="1:12">
      <c r="A28746" t="e">
        <f ca="1">E00251716594621</f>
        <v>#NAME?</v>
      </c>
      <c r="B28746">
        <v>6046</v>
      </c>
      <c r="C28746" t="s">
        <v>98</v>
      </c>
      <c r="D28746" s="1">
        <v>41290</v>
      </c>
      <c r="E28746">
        <v>2</v>
      </c>
      <c r="F28746">
        <v>9</v>
      </c>
      <c r="G28746">
        <v>5920</v>
      </c>
      <c r="H28746" t="s">
        <v>417</v>
      </c>
      <c r="J28746" t="s">
        <v>34</v>
      </c>
      <c r="K28746">
        <v>52</v>
      </c>
      <c r="L28746" t="s">
        <v>15</v>
      </c>
    </row>
    <row r="28747" spans="1:12">
      <c r="A28747" t="e">
        <f ca="1">E00251427550421</f>
        <v>#NAME?</v>
      </c>
      <c r="B28747">
        <v>11</v>
      </c>
      <c r="C28747" t="s">
        <v>245</v>
      </c>
      <c r="D28747" s="1">
        <v>42342</v>
      </c>
      <c r="F28747">
        <v>1</v>
      </c>
      <c r="G28747">
        <v>7231</v>
      </c>
      <c r="H28747" t="s">
        <v>128</v>
      </c>
      <c r="J28747" t="s">
        <v>14</v>
      </c>
      <c r="K28747">
        <v>61</v>
      </c>
      <c r="L28747" t="s">
        <v>15</v>
      </c>
    </row>
    <row r="28748" spans="1:12">
      <c r="A28748" t="e">
        <f ca="1">E00251430064921</f>
        <v>#NAME?</v>
      </c>
      <c r="B28748">
        <v>467</v>
      </c>
      <c r="C28748" t="s">
        <v>232</v>
      </c>
      <c r="D28748" s="1">
        <v>42335</v>
      </c>
      <c r="F28748">
        <v>2</v>
      </c>
      <c r="G28748">
        <v>4019</v>
      </c>
      <c r="H28748" t="s">
        <v>26</v>
      </c>
      <c r="J28748" t="s">
        <v>14</v>
      </c>
      <c r="K28748">
        <v>56</v>
      </c>
      <c r="L28748" t="s">
        <v>15</v>
      </c>
    </row>
    <row r="28749" spans="1:12">
      <c r="A28749" t="e">
        <f ca="1">E00251518890621</f>
        <v>#NAME?</v>
      </c>
      <c r="B28749">
        <v>290</v>
      </c>
      <c r="C28749" t="s">
        <v>449</v>
      </c>
      <c r="D28749" s="1">
        <v>41488</v>
      </c>
      <c r="F28749">
        <v>3</v>
      </c>
      <c r="G28749">
        <v>5921</v>
      </c>
      <c r="H28749" t="s">
        <v>680</v>
      </c>
      <c r="J28749" t="s">
        <v>14</v>
      </c>
      <c r="K28749">
        <v>58</v>
      </c>
      <c r="L28749" t="s">
        <v>15</v>
      </c>
    </row>
    <row r="28750" spans="1:12">
      <c r="A28750" t="e">
        <f ca="1">E00251512504921</f>
        <v>#NAME?</v>
      </c>
      <c r="B28750">
        <v>47</v>
      </c>
      <c r="C28750" t="s">
        <v>494</v>
      </c>
      <c r="D28750" s="1">
        <v>42619</v>
      </c>
      <c r="F28750">
        <v>3</v>
      </c>
      <c r="G28750">
        <v>4019</v>
      </c>
      <c r="H28750" t="s">
        <v>26</v>
      </c>
      <c r="J28750" t="s">
        <v>14</v>
      </c>
      <c r="K28750">
        <v>53</v>
      </c>
      <c r="L28750" t="s">
        <v>15</v>
      </c>
    </row>
    <row r="28751" spans="1:12">
      <c r="A28751" t="e">
        <f ca="1">E00251532392921</f>
        <v>#NAME?</v>
      </c>
      <c r="B28751">
        <v>494</v>
      </c>
      <c r="C28751" t="s">
        <v>63</v>
      </c>
      <c r="D28751" s="1">
        <v>41656</v>
      </c>
      <c r="F28751">
        <v>1</v>
      </c>
      <c r="G28751">
        <v>4519</v>
      </c>
      <c r="H28751" t="s">
        <v>1155</v>
      </c>
      <c r="J28751" t="s">
        <v>14</v>
      </c>
      <c r="K28751">
        <v>38</v>
      </c>
      <c r="L28751" t="s">
        <v>15</v>
      </c>
    </row>
    <row r="28752" spans="1:12">
      <c r="A28752" t="e">
        <f ca="1">E00251528743621</f>
        <v>#NAME?</v>
      </c>
      <c r="B28752">
        <v>1325</v>
      </c>
      <c r="C28752" t="s">
        <v>605</v>
      </c>
      <c r="D28752" s="1">
        <v>41361</v>
      </c>
      <c r="F28752">
        <v>4</v>
      </c>
      <c r="G28752">
        <v>4779</v>
      </c>
      <c r="H28752" t="s">
        <v>231</v>
      </c>
      <c r="J28752" t="s">
        <v>14</v>
      </c>
      <c r="K28752">
        <v>50</v>
      </c>
      <c r="L28752" t="s">
        <v>15</v>
      </c>
    </row>
    <row r="28753" spans="1:12">
      <c r="A28753" t="e">
        <f ca="1">E00251528743621</f>
        <v>#NAME?</v>
      </c>
      <c r="B28753">
        <v>1325</v>
      </c>
      <c r="C28753" t="s">
        <v>605</v>
      </c>
      <c r="D28753" s="1">
        <v>41982</v>
      </c>
      <c r="F28753">
        <v>1</v>
      </c>
      <c r="G28753">
        <v>56400</v>
      </c>
      <c r="H28753" t="s">
        <v>91</v>
      </c>
      <c r="J28753" t="s">
        <v>14</v>
      </c>
      <c r="K28753">
        <v>52</v>
      </c>
      <c r="L28753" t="s">
        <v>15</v>
      </c>
    </row>
    <row r="28754" spans="1:12">
      <c r="A28754" t="e">
        <f ca="1">E00251528743621</f>
        <v>#NAME?</v>
      </c>
      <c r="B28754">
        <v>1325</v>
      </c>
      <c r="C28754" t="s">
        <v>605</v>
      </c>
      <c r="D28754" s="1">
        <v>42037</v>
      </c>
      <c r="F28754">
        <v>2</v>
      </c>
      <c r="G28754">
        <v>6028</v>
      </c>
      <c r="H28754" t="s">
        <v>1110</v>
      </c>
      <c r="J28754" t="s">
        <v>14</v>
      </c>
      <c r="K28754">
        <v>52</v>
      </c>
      <c r="L28754" t="s">
        <v>15</v>
      </c>
    </row>
    <row r="28755" spans="1:12">
      <c r="A28755" t="e">
        <f ca="1">E00251432216821</f>
        <v>#NAME?</v>
      </c>
      <c r="B28755">
        <v>6046</v>
      </c>
      <c r="C28755" t="s">
        <v>98</v>
      </c>
      <c r="D28755" s="1">
        <v>42920</v>
      </c>
      <c r="F28755">
        <v>1</v>
      </c>
      <c r="G28755">
        <v>78900</v>
      </c>
      <c r="H28755" t="s">
        <v>79</v>
      </c>
      <c r="I28755" t="s">
        <v>56</v>
      </c>
      <c r="J28755" t="s">
        <v>57</v>
      </c>
      <c r="K28755">
        <v>47</v>
      </c>
      <c r="L28755" t="s">
        <v>22</v>
      </c>
    </row>
    <row r="28756" spans="1:12">
      <c r="A28756" t="e">
        <f ca="1">E00251716492321</f>
        <v>#NAME?</v>
      </c>
      <c r="B28756">
        <v>502</v>
      </c>
      <c r="C28756" t="s">
        <v>172</v>
      </c>
      <c r="D28756" s="1">
        <v>41802</v>
      </c>
      <c r="F28756">
        <v>4</v>
      </c>
      <c r="G28756">
        <v>2729</v>
      </c>
      <c r="H28756" t="s">
        <v>115</v>
      </c>
      <c r="J28756" t="s">
        <v>14</v>
      </c>
      <c r="K28756">
        <v>47</v>
      </c>
      <c r="L28756" t="s">
        <v>15</v>
      </c>
    </row>
    <row r="28757" spans="1:12">
      <c r="A28757" t="e">
        <f ca="1">E00251514218521</f>
        <v>#NAME?</v>
      </c>
      <c r="B28757">
        <v>438</v>
      </c>
      <c r="C28757" t="s">
        <v>474</v>
      </c>
      <c r="D28757" s="1">
        <v>41610</v>
      </c>
      <c r="F28757">
        <v>1</v>
      </c>
      <c r="G28757">
        <v>4019</v>
      </c>
      <c r="H28757" t="s">
        <v>26</v>
      </c>
      <c r="J28757" t="s">
        <v>14</v>
      </c>
      <c r="K28757">
        <v>54</v>
      </c>
      <c r="L28757" t="s">
        <v>15</v>
      </c>
    </row>
    <row r="28758" spans="1:12">
      <c r="A28758" t="e">
        <f ca="1">E00251430254221</f>
        <v>#NAME?</v>
      </c>
      <c r="B28758">
        <v>502</v>
      </c>
      <c r="C28758" t="s">
        <v>172</v>
      </c>
      <c r="D28758" s="1">
        <v>41236</v>
      </c>
      <c r="F28758">
        <v>1</v>
      </c>
      <c r="G28758">
        <v>7880</v>
      </c>
      <c r="H28758" t="s">
        <v>213</v>
      </c>
      <c r="J28758" t="s">
        <v>14</v>
      </c>
      <c r="K28758">
        <v>55</v>
      </c>
      <c r="L28758" t="s">
        <v>22</v>
      </c>
    </row>
    <row r="28759" spans="1:12">
      <c r="A28759" t="e">
        <f ca="1">E00251532959121</f>
        <v>#NAME?</v>
      </c>
      <c r="B28759">
        <v>467</v>
      </c>
      <c r="C28759" t="s">
        <v>232</v>
      </c>
      <c r="D28759" s="1">
        <v>42782</v>
      </c>
      <c r="F28759">
        <v>3</v>
      </c>
      <c r="G28759">
        <v>7291</v>
      </c>
      <c r="H28759" t="s">
        <v>163</v>
      </c>
      <c r="J28759" t="s">
        <v>14</v>
      </c>
      <c r="K28759">
        <v>62</v>
      </c>
      <c r="L28759" t="s">
        <v>15</v>
      </c>
    </row>
    <row r="28760" spans="1:12">
      <c r="A28760" t="e">
        <f ca="1">E00251532959121</f>
        <v>#NAME?</v>
      </c>
      <c r="B28760">
        <v>467</v>
      </c>
      <c r="C28760" t="s">
        <v>232</v>
      </c>
      <c r="D28760" s="1">
        <v>42831</v>
      </c>
      <c r="F28760">
        <v>1</v>
      </c>
      <c r="G28760">
        <v>49300</v>
      </c>
      <c r="H28760" t="s">
        <v>228</v>
      </c>
      <c r="J28760" t="s">
        <v>14</v>
      </c>
      <c r="K28760">
        <v>62</v>
      </c>
      <c r="L28760" t="s">
        <v>15</v>
      </c>
    </row>
    <row r="28761" spans="1:12">
      <c r="A28761" t="e">
        <f ca="1">E00251532959121</f>
        <v>#NAME?</v>
      </c>
      <c r="B28761">
        <v>467</v>
      </c>
      <c r="C28761" t="s">
        <v>232</v>
      </c>
      <c r="D28761" s="1">
        <v>43045</v>
      </c>
      <c r="F28761">
        <v>1</v>
      </c>
      <c r="G28761">
        <v>4778</v>
      </c>
      <c r="H28761" t="s">
        <v>1000</v>
      </c>
      <c r="J28761" t="s">
        <v>14</v>
      </c>
      <c r="K28761">
        <v>63</v>
      </c>
      <c r="L28761" t="s">
        <v>15</v>
      </c>
    </row>
    <row r="28762" spans="1:12">
      <c r="A28762" t="e">
        <f ca="1">E00251518851921</f>
        <v>#NAME?</v>
      </c>
      <c r="B28762">
        <v>1325</v>
      </c>
      <c r="C28762" t="s">
        <v>605</v>
      </c>
      <c r="D28762" s="1">
        <v>41072</v>
      </c>
      <c r="F28762">
        <v>5</v>
      </c>
      <c r="G28762">
        <v>4781</v>
      </c>
      <c r="H28762" t="s">
        <v>798</v>
      </c>
      <c r="J28762" t="s">
        <v>14</v>
      </c>
      <c r="K28762">
        <v>41</v>
      </c>
      <c r="L28762" t="s">
        <v>15</v>
      </c>
    </row>
    <row r="28763" spans="1:12">
      <c r="A28763" t="e">
        <f ca="1">E00251514218521</f>
        <v>#NAME?</v>
      </c>
      <c r="B28763">
        <v>438</v>
      </c>
      <c r="C28763" t="s">
        <v>474</v>
      </c>
      <c r="D28763" s="1">
        <v>42027</v>
      </c>
      <c r="F28763">
        <v>1</v>
      </c>
      <c r="G28763">
        <v>7880</v>
      </c>
      <c r="H28763" t="s">
        <v>213</v>
      </c>
      <c r="J28763" t="s">
        <v>14</v>
      </c>
      <c r="K28763">
        <v>55</v>
      </c>
      <c r="L28763" t="s">
        <v>22</v>
      </c>
    </row>
    <row r="28764" spans="1:12">
      <c r="A28764" t="e">
        <f ca="1">E00251514218521</f>
        <v>#NAME?</v>
      </c>
      <c r="B28764">
        <v>438</v>
      </c>
      <c r="C28764" t="s">
        <v>474</v>
      </c>
      <c r="D28764" s="1">
        <v>42137</v>
      </c>
      <c r="F28764">
        <v>2</v>
      </c>
      <c r="G28764">
        <v>3540</v>
      </c>
      <c r="H28764" t="s">
        <v>436</v>
      </c>
      <c r="J28764" t="s">
        <v>14</v>
      </c>
      <c r="K28764">
        <v>55</v>
      </c>
      <c r="L28764" t="s">
        <v>15</v>
      </c>
    </row>
    <row r="28765" spans="1:12">
      <c r="A28765" t="e">
        <f ca="1">E00251527995921</f>
        <v>#NAME?</v>
      </c>
      <c r="B28765">
        <v>763</v>
      </c>
      <c r="C28765" t="s">
        <v>194</v>
      </c>
      <c r="D28765" s="1">
        <v>42385</v>
      </c>
      <c r="E28765">
        <v>8</v>
      </c>
      <c r="F28765">
        <v>8</v>
      </c>
      <c r="G28765">
        <v>34690</v>
      </c>
      <c r="H28765" t="s">
        <v>118</v>
      </c>
      <c r="J28765" t="s">
        <v>34</v>
      </c>
      <c r="K28765">
        <v>52</v>
      </c>
      <c r="L28765" t="s">
        <v>15</v>
      </c>
    </row>
    <row r="28766" spans="1:12">
      <c r="A28766" t="e">
        <f ca="1">E00251512591221</f>
        <v>#NAME?</v>
      </c>
      <c r="B28766">
        <v>53</v>
      </c>
      <c r="C28766" t="s">
        <v>1226</v>
      </c>
      <c r="D28766" s="1">
        <v>42590</v>
      </c>
      <c r="F28766">
        <v>1</v>
      </c>
      <c r="G28766">
        <v>5790</v>
      </c>
      <c r="H28766" t="s">
        <v>1119</v>
      </c>
      <c r="J28766" t="s">
        <v>14</v>
      </c>
      <c r="K28766">
        <v>45</v>
      </c>
      <c r="L28766" t="s">
        <v>15</v>
      </c>
    </row>
    <row r="28767" spans="1:12">
      <c r="A28767" t="e">
        <f ca="1">E00251518589021</f>
        <v>#NAME?</v>
      </c>
      <c r="B28767">
        <v>291</v>
      </c>
      <c r="C28767" t="s">
        <v>160</v>
      </c>
      <c r="D28767" s="1">
        <v>41185</v>
      </c>
      <c r="F28767">
        <v>1</v>
      </c>
      <c r="G28767">
        <v>4619</v>
      </c>
      <c r="H28767" t="s">
        <v>613</v>
      </c>
      <c r="J28767" t="s">
        <v>14</v>
      </c>
      <c r="K28767">
        <v>44</v>
      </c>
      <c r="L28767" t="s">
        <v>15</v>
      </c>
    </row>
    <row r="28768" spans="1:12">
      <c r="A28768" t="e">
        <f ca="1">E00251518851921</f>
        <v>#NAME?</v>
      </c>
      <c r="B28768">
        <v>1325</v>
      </c>
      <c r="C28768" t="s">
        <v>605</v>
      </c>
      <c r="D28768" s="1">
        <v>41072</v>
      </c>
      <c r="F28768">
        <v>4</v>
      </c>
      <c r="G28768">
        <v>3051</v>
      </c>
      <c r="H28768" t="s">
        <v>13</v>
      </c>
      <c r="J28768" t="s">
        <v>14</v>
      </c>
      <c r="K28768">
        <v>41</v>
      </c>
      <c r="L28768" t="s">
        <v>15</v>
      </c>
    </row>
    <row r="28769" spans="1:12">
      <c r="A28769" t="e">
        <f ca="1">E00251717116321</f>
        <v>#NAME?</v>
      </c>
      <c r="B28769">
        <v>278</v>
      </c>
      <c r="C28769" t="s">
        <v>222</v>
      </c>
      <c r="D28769" s="1">
        <v>41117</v>
      </c>
      <c r="F28769">
        <v>1</v>
      </c>
      <c r="G28769">
        <v>7840</v>
      </c>
      <c r="H28769" t="s">
        <v>55</v>
      </c>
      <c r="J28769" t="s">
        <v>14</v>
      </c>
      <c r="K28769">
        <v>48</v>
      </c>
      <c r="L28769" t="s">
        <v>22</v>
      </c>
    </row>
    <row r="28770" spans="1:12">
      <c r="A28770" t="e">
        <f ca="1">E00251429284421</f>
        <v>#NAME?</v>
      </c>
      <c r="B28770">
        <v>292</v>
      </c>
      <c r="C28770" t="s">
        <v>467</v>
      </c>
      <c r="D28770" s="1">
        <v>41669</v>
      </c>
      <c r="F28770">
        <v>5</v>
      </c>
      <c r="G28770">
        <v>2141</v>
      </c>
      <c r="H28770" t="s">
        <v>614</v>
      </c>
      <c r="J28770" t="s">
        <v>14</v>
      </c>
      <c r="K28770">
        <v>58</v>
      </c>
      <c r="L28770" t="s">
        <v>15</v>
      </c>
    </row>
    <row r="28771" spans="1:12">
      <c r="A28771" t="e">
        <f ca="1">E00251429284421</f>
        <v>#NAME?</v>
      </c>
      <c r="B28771">
        <v>292</v>
      </c>
      <c r="C28771" t="s">
        <v>467</v>
      </c>
      <c r="D28771" s="1">
        <v>41694</v>
      </c>
      <c r="F28771">
        <v>1</v>
      </c>
      <c r="G28771">
        <v>4659</v>
      </c>
      <c r="H28771" t="s">
        <v>47</v>
      </c>
      <c r="J28771" t="s">
        <v>14</v>
      </c>
      <c r="K28771">
        <v>58</v>
      </c>
      <c r="L28771" t="s">
        <v>15</v>
      </c>
    </row>
    <row r="28772" spans="1:12">
      <c r="A28772" t="e">
        <f ca="1">E00251429284421</f>
        <v>#NAME?</v>
      </c>
      <c r="B28772">
        <v>292</v>
      </c>
      <c r="C28772" t="s">
        <v>467</v>
      </c>
      <c r="D28772" s="1">
        <v>42042</v>
      </c>
      <c r="F28772">
        <v>1</v>
      </c>
      <c r="G28772">
        <v>7242</v>
      </c>
      <c r="H28772" t="s">
        <v>93</v>
      </c>
      <c r="J28772" t="s">
        <v>14</v>
      </c>
      <c r="K28772">
        <v>59</v>
      </c>
      <c r="L28772" t="s">
        <v>15</v>
      </c>
    </row>
    <row r="28773" spans="1:12">
      <c r="A28773" t="e">
        <f ca="1">E00251717116321</f>
        <v>#NAME?</v>
      </c>
      <c r="B28773">
        <v>278</v>
      </c>
      <c r="C28773" t="s">
        <v>222</v>
      </c>
      <c r="D28773" s="1">
        <v>41141</v>
      </c>
      <c r="F28773">
        <v>1</v>
      </c>
      <c r="G28773">
        <v>7840</v>
      </c>
      <c r="H28773" t="s">
        <v>55</v>
      </c>
      <c r="J28773" t="s">
        <v>14</v>
      </c>
      <c r="K28773">
        <v>48</v>
      </c>
      <c r="L28773" t="s">
        <v>22</v>
      </c>
    </row>
    <row r="28774" spans="1:12">
      <c r="A28774" t="e">
        <f ca="1">E00251717116321</f>
        <v>#NAME?</v>
      </c>
      <c r="B28774">
        <v>278</v>
      </c>
      <c r="C28774" t="s">
        <v>222</v>
      </c>
      <c r="D28774" s="1">
        <v>42691</v>
      </c>
      <c r="F28774">
        <v>1</v>
      </c>
      <c r="G28774">
        <v>30000</v>
      </c>
      <c r="H28774" t="s">
        <v>144</v>
      </c>
      <c r="J28774" t="s">
        <v>14</v>
      </c>
      <c r="K28774">
        <v>52</v>
      </c>
      <c r="L28774" t="s">
        <v>15</v>
      </c>
    </row>
    <row r="28775" spans="1:12">
      <c r="A28775" t="e">
        <f ca="1">E00251717116321</f>
        <v>#NAME?</v>
      </c>
      <c r="B28775">
        <v>1075</v>
      </c>
      <c r="C28775" t="s">
        <v>1217</v>
      </c>
      <c r="D28775" s="1">
        <v>42681</v>
      </c>
      <c r="F28775">
        <v>1</v>
      </c>
      <c r="G28775">
        <v>3004</v>
      </c>
      <c r="H28775" t="s">
        <v>104</v>
      </c>
      <c r="J28775" t="s">
        <v>272</v>
      </c>
      <c r="K28775">
        <v>52</v>
      </c>
      <c r="L28775" t="s">
        <v>15</v>
      </c>
    </row>
    <row r="28776" spans="1:12">
      <c r="A28776" t="e">
        <f ca="1">E00251518589021</f>
        <v>#NAME?</v>
      </c>
      <c r="B28776">
        <v>291</v>
      </c>
      <c r="C28776" t="s">
        <v>160</v>
      </c>
      <c r="D28776" s="1">
        <v>43059</v>
      </c>
      <c r="F28776">
        <v>1</v>
      </c>
      <c r="G28776">
        <v>7231</v>
      </c>
      <c r="H28776" t="s">
        <v>128</v>
      </c>
      <c r="J28776" t="s">
        <v>14</v>
      </c>
      <c r="K28776">
        <v>49</v>
      </c>
      <c r="L28776" t="s">
        <v>15</v>
      </c>
    </row>
    <row r="28777" spans="1:12">
      <c r="A28777" t="e">
        <f ca="1">E00251514218521</f>
        <v>#NAME?</v>
      </c>
      <c r="B28777">
        <v>438</v>
      </c>
      <c r="C28777" t="s">
        <v>474</v>
      </c>
      <c r="D28777" s="1">
        <v>40961</v>
      </c>
      <c r="F28777">
        <v>4</v>
      </c>
      <c r="G28777">
        <v>7881</v>
      </c>
      <c r="H28777" t="s">
        <v>637</v>
      </c>
      <c r="J28777" t="s">
        <v>14</v>
      </c>
      <c r="K28777">
        <v>52</v>
      </c>
      <c r="L28777" t="s">
        <v>22</v>
      </c>
    </row>
    <row r="28778" spans="1:12">
      <c r="A28778" t="e">
        <f ca="1">E00251514218521</f>
        <v>#NAME?</v>
      </c>
      <c r="B28778">
        <v>438</v>
      </c>
      <c r="C28778" t="s">
        <v>474</v>
      </c>
      <c r="D28778" s="1">
        <v>41117</v>
      </c>
      <c r="F28778">
        <v>2</v>
      </c>
      <c r="G28778">
        <v>4019</v>
      </c>
      <c r="H28778" t="s">
        <v>26</v>
      </c>
      <c r="J28778" t="s">
        <v>14</v>
      </c>
      <c r="K28778">
        <v>52</v>
      </c>
      <c r="L28778" t="s">
        <v>15</v>
      </c>
    </row>
    <row r="28779" spans="1:12">
      <c r="A28779" t="e">
        <f ca="1">E00251514452721</f>
        <v>#NAME?</v>
      </c>
      <c r="B28779">
        <v>452</v>
      </c>
      <c r="C28779" t="s">
        <v>592</v>
      </c>
      <c r="D28779" s="1">
        <v>42646</v>
      </c>
      <c r="F28779">
        <v>1</v>
      </c>
      <c r="G28779">
        <v>3804</v>
      </c>
      <c r="H28779" t="s">
        <v>71</v>
      </c>
      <c r="J28779" t="s">
        <v>14</v>
      </c>
      <c r="K28779">
        <v>47</v>
      </c>
      <c r="L28779" t="s">
        <v>15</v>
      </c>
    </row>
    <row r="28780" spans="1:12">
      <c r="A28780" t="e">
        <f ca="1">E00251427204321</f>
        <v>#NAME?</v>
      </c>
      <c r="B28780">
        <v>28</v>
      </c>
      <c r="C28780" t="s">
        <v>153</v>
      </c>
      <c r="D28780" s="1">
        <v>41180</v>
      </c>
      <c r="F28780">
        <v>1</v>
      </c>
      <c r="G28780">
        <v>71595</v>
      </c>
      <c r="H28780" t="s">
        <v>672</v>
      </c>
      <c r="J28780" t="s">
        <v>14</v>
      </c>
      <c r="K28780">
        <v>45</v>
      </c>
      <c r="L28780" t="s">
        <v>15</v>
      </c>
    </row>
    <row r="28781" spans="1:12">
      <c r="A28781" t="e">
        <f ca="1">E00251430254221</f>
        <v>#NAME?</v>
      </c>
      <c r="B28781">
        <v>7505</v>
      </c>
      <c r="C28781" t="s">
        <v>209</v>
      </c>
      <c r="D28781" s="1">
        <v>42024</v>
      </c>
      <c r="F28781">
        <v>1</v>
      </c>
      <c r="G28781">
        <v>4556</v>
      </c>
      <c r="H28781" t="s">
        <v>121</v>
      </c>
      <c r="J28781" t="s">
        <v>14</v>
      </c>
      <c r="K28781">
        <v>57</v>
      </c>
      <c r="L28781" t="s">
        <v>15</v>
      </c>
    </row>
    <row r="28782" spans="1:12">
      <c r="A28782" t="e">
        <f ca="1">E00251430254221</f>
        <v>#NAME?</v>
      </c>
      <c r="B28782">
        <v>7505</v>
      </c>
      <c r="C28782" t="s">
        <v>209</v>
      </c>
      <c r="D28782" s="1">
        <v>42090</v>
      </c>
      <c r="F28782">
        <v>1</v>
      </c>
      <c r="G28782">
        <v>4779</v>
      </c>
      <c r="H28782" t="s">
        <v>231</v>
      </c>
      <c r="J28782" t="s">
        <v>14</v>
      </c>
      <c r="K28782">
        <v>57</v>
      </c>
      <c r="L28782" t="s">
        <v>15</v>
      </c>
    </row>
    <row r="28783" spans="1:12">
      <c r="A28783" t="e">
        <f ca="1">E00251514218521</f>
        <v>#NAME?</v>
      </c>
      <c r="B28783">
        <v>438</v>
      </c>
      <c r="C28783" t="s">
        <v>474</v>
      </c>
      <c r="D28783" s="1">
        <v>42522</v>
      </c>
      <c r="F28783">
        <v>2</v>
      </c>
      <c r="G28783">
        <v>4019</v>
      </c>
      <c r="H28783" t="s">
        <v>26</v>
      </c>
      <c r="J28783" t="s">
        <v>14</v>
      </c>
      <c r="K28783">
        <v>56</v>
      </c>
      <c r="L28783" t="s">
        <v>15</v>
      </c>
    </row>
    <row r="28784" spans="1:12">
      <c r="A28784" t="e">
        <f ca="1">E00251514218521</f>
        <v>#NAME?</v>
      </c>
      <c r="B28784">
        <v>438</v>
      </c>
      <c r="C28784" t="s">
        <v>474</v>
      </c>
      <c r="D28784" s="1">
        <v>42670</v>
      </c>
      <c r="F28784">
        <v>1</v>
      </c>
      <c r="G28784">
        <v>29690</v>
      </c>
      <c r="H28784" t="s">
        <v>52</v>
      </c>
      <c r="J28784" t="s">
        <v>14</v>
      </c>
      <c r="K28784">
        <v>57</v>
      </c>
      <c r="L28784" t="s">
        <v>15</v>
      </c>
    </row>
    <row r="28785" spans="1:12">
      <c r="A28785" t="e">
        <f ca="1">E00251427204321</f>
        <v>#NAME?</v>
      </c>
      <c r="B28785">
        <v>28</v>
      </c>
      <c r="C28785" t="s">
        <v>153</v>
      </c>
      <c r="D28785" s="1">
        <v>42628</v>
      </c>
      <c r="F28785">
        <v>1</v>
      </c>
      <c r="G28785">
        <v>7904</v>
      </c>
      <c r="H28785" t="s">
        <v>75</v>
      </c>
      <c r="J28785" t="s">
        <v>14</v>
      </c>
      <c r="K28785">
        <v>49</v>
      </c>
      <c r="L28785" t="s">
        <v>22</v>
      </c>
    </row>
    <row r="28786" spans="1:12">
      <c r="A28786" t="e">
        <f ca="1">E00251518868021</f>
        <v>#NAME?</v>
      </c>
      <c r="B28786">
        <v>1028</v>
      </c>
      <c r="C28786" t="s">
        <v>127</v>
      </c>
      <c r="D28786" s="1">
        <v>42074</v>
      </c>
      <c r="F28786">
        <v>1</v>
      </c>
      <c r="G28786">
        <v>8798</v>
      </c>
      <c r="H28786" t="s">
        <v>314</v>
      </c>
      <c r="I28786" t="s">
        <v>127</v>
      </c>
      <c r="J28786" t="s">
        <v>57</v>
      </c>
      <c r="K28786">
        <v>61</v>
      </c>
      <c r="L28786" t="s">
        <v>15</v>
      </c>
    </row>
    <row r="28787" spans="1:12">
      <c r="A28787" t="e">
        <f ca="1">E00251518868021</f>
        <v>#NAME?</v>
      </c>
      <c r="B28787">
        <v>1791</v>
      </c>
      <c r="C28787" t="s">
        <v>468</v>
      </c>
      <c r="D28787" s="1">
        <v>40974</v>
      </c>
      <c r="F28787">
        <v>6</v>
      </c>
      <c r="G28787">
        <v>2724</v>
      </c>
      <c r="H28787" t="s">
        <v>73</v>
      </c>
      <c r="J28787" t="s">
        <v>14</v>
      </c>
      <c r="K28787">
        <v>58</v>
      </c>
      <c r="L28787" t="s">
        <v>15</v>
      </c>
    </row>
    <row r="28788" spans="1:12">
      <c r="A28788" t="e">
        <f ca="1">E00251518868021</f>
        <v>#NAME?</v>
      </c>
      <c r="B28788">
        <v>1791</v>
      </c>
      <c r="C28788" t="s">
        <v>468</v>
      </c>
      <c r="D28788" s="1">
        <v>41016</v>
      </c>
      <c r="F28788">
        <v>4</v>
      </c>
      <c r="G28788">
        <v>7820</v>
      </c>
      <c r="H28788" t="s">
        <v>233</v>
      </c>
      <c r="J28788" t="s">
        <v>14</v>
      </c>
      <c r="K28788">
        <v>58</v>
      </c>
      <c r="L28788" t="s">
        <v>22</v>
      </c>
    </row>
    <row r="28789" spans="1:12">
      <c r="A28789" t="e">
        <f ca="1">E00251518868021</f>
        <v>#NAME?</v>
      </c>
      <c r="B28789">
        <v>1791</v>
      </c>
      <c r="C28789" t="s">
        <v>468</v>
      </c>
      <c r="D28789" s="1">
        <v>41474</v>
      </c>
      <c r="F28789">
        <v>5</v>
      </c>
      <c r="G28789">
        <v>3540</v>
      </c>
      <c r="H28789" t="s">
        <v>436</v>
      </c>
      <c r="J28789" t="s">
        <v>14</v>
      </c>
      <c r="K28789">
        <v>59</v>
      </c>
      <c r="L28789" t="s">
        <v>15</v>
      </c>
    </row>
    <row r="28790" spans="1:12">
      <c r="A28790" t="e">
        <f ca="1">E00251518868021</f>
        <v>#NAME?</v>
      </c>
      <c r="B28790">
        <v>1791</v>
      </c>
      <c r="C28790" t="s">
        <v>468</v>
      </c>
      <c r="D28790" s="1">
        <v>41925</v>
      </c>
      <c r="F28790">
        <v>3</v>
      </c>
      <c r="G28790">
        <v>3499</v>
      </c>
      <c r="H28790" t="s">
        <v>692</v>
      </c>
      <c r="J28790" t="s">
        <v>14</v>
      </c>
      <c r="K28790">
        <v>60</v>
      </c>
      <c r="L28790" t="s">
        <v>15</v>
      </c>
    </row>
    <row r="28791" spans="1:12">
      <c r="A28791" t="e">
        <f ca="1">E00251514218521</f>
        <v>#NAME?</v>
      </c>
      <c r="B28791">
        <v>438</v>
      </c>
      <c r="C28791" t="s">
        <v>474</v>
      </c>
      <c r="D28791" s="1">
        <v>42670</v>
      </c>
      <c r="F28791">
        <v>4</v>
      </c>
      <c r="G28791">
        <v>4019</v>
      </c>
      <c r="H28791" t="s">
        <v>26</v>
      </c>
      <c r="J28791" t="s">
        <v>14</v>
      </c>
      <c r="K28791">
        <v>57</v>
      </c>
      <c r="L28791" t="s">
        <v>15</v>
      </c>
    </row>
    <row r="28792" spans="1:12">
      <c r="A28792" t="e">
        <f ca="1">E00251514218521</f>
        <v>#NAME?</v>
      </c>
      <c r="B28792">
        <v>438</v>
      </c>
      <c r="C28792" t="s">
        <v>474</v>
      </c>
      <c r="D28792" s="1">
        <v>42997</v>
      </c>
      <c r="F28792">
        <v>1</v>
      </c>
      <c r="G28792">
        <v>7904</v>
      </c>
      <c r="H28792" t="s">
        <v>75</v>
      </c>
      <c r="J28792" t="s">
        <v>14</v>
      </c>
      <c r="K28792">
        <v>58</v>
      </c>
      <c r="L28792" t="s">
        <v>22</v>
      </c>
    </row>
    <row r="28793" spans="1:12">
      <c r="A28793" t="e">
        <f ca="1">E00251427397821</f>
        <v>#NAME?</v>
      </c>
      <c r="B28793">
        <v>10</v>
      </c>
      <c r="C28793" t="s">
        <v>18</v>
      </c>
      <c r="D28793" s="1">
        <v>42402</v>
      </c>
      <c r="F28793">
        <v>1</v>
      </c>
      <c r="G28793">
        <v>7262</v>
      </c>
      <c r="H28793" t="s">
        <v>198</v>
      </c>
      <c r="J28793" t="s">
        <v>14</v>
      </c>
      <c r="K28793">
        <v>65</v>
      </c>
      <c r="L28793" t="s">
        <v>15</v>
      </c>
    </row>
    <row r="28794" spans="1:12">
      <c r="A28794" t="e">
        <f ca="1">E00251427397821</f>
        <v>#NAME?</v>
      </c>
      <c r="B28794">
        <v>10</v>
      </c>
      <c r="C28794" t="s">
        <v>18</v>
      </c>
      <c r="D28794" s="1">
        <v>42583</v>
      </c>
      <c r="F28794">
        <v>2</v>
      </c>
      <c r="G28794">
        <v>7262</v>
      </c>
      <c r="H28794" t="s">
        <v>198</v>
      </c>
      <c r="J28794" t="s">
        <v>14</v>
      </c>
      <c r="K28794">
        <v>65</v>
      </c>
      <c r="L28794" t="s">
        <v>15</v>
      </c>
    </row>
    <row r="28795" spans="1:12">
      <c r="A28795" t="e">
        <f ca="1">E00251518868021</f>
        <v>#NAME?</v>
      </c>
      <c r="B28795">
        <v>1791</v>
      </c>
      <c r="C28795" t="s">
        <v>468</v>
      </c>
      <c r="D28795" s="1">
        <v>40974</v>
      </c>
      <c r="F28795">
        <v>1</v>
      </c>
      <c r="G28795">
        <v>28989</v>
      </c>
      <c r="H28795" t="s">
        <v>777</v>
      </c>
      <c r="J28795" t="s">
        <v>14</v>
      </c>
      <c r="K28795">
        <v>58</v>
      </c>
      <c r="L28795" t="s">
        <v>15</v>
      </c>
    </row>
    <row r="28796" spans="1:12">
      <c r="A28796" t="e">
        <f ca="1">E00251518868021</f>
        <v>#NAME?</v>
      </c>
      <c r="B28796">
        <v>1791</v>
      </c>
      <c r="C28796" t="s">
        <v>468</v>
      </c>
      <c r="D28796" s="1">
        <v>42027</v>
      </c>
      <c r="F28796">
        <v>1</v>
      </c>
      <c r="G28796">
        <v>9490</v>
      </c>
      <c r="H28796" t="s">
        <v>138</v>
      </c>
      <c r="J28796" t="s">
        <v>14</v>
      </c>
      <c r="K28796">
        <v>61</v>
      </c>
      <c r="L28796" t="s">
        <v>15</v>
      </c>
    </row>
    <row r="28797" spans="1:12">
      <c r="A28797" t="e">
        <f ca="1">E00251518868021</f>
        <v>#NAME?</v>
      </c>
      <c r="B28797">
        <v>1791</v>
      </c>
      <c r="C28797" t="s">
        <v>468</v>
      </c>
      <c r="D28797" s="1">
        <v>41319</v>
      </c>
      <c r="F28797">
        <v>1</v>
      </c>
      <c r="G28797">
        <v>2899</v>
      </c>
      <c r="H28797" t="s">
        <v>464</v>
      </c>
      <c r="J28797" t="s">
        <v>14</v>
      </c>
      <c r="K28797">
        <v>59</v>
      </c>
      <c r="L28797" t="s">
        <v>15</v>
      </c>
    </row>
    <row r="28798" spans="1:12">
      <c r="A28798" t="e">
        <f ca="1">E00251518868021</f>
        <v>#NAME?</v>
      </c>
      <c r="B28798">
        <v>1791</v>
      </c>
      <c r="C28798" t="s">
        <v>468</v>
      </c>
      <c r="D28798" s="1">
        <v>41438</v>
      </c>
      <c r="F28798">
        <v>5</v>
      </c>
      <c r="G28798">
        <v>2724</v>
      </c>
      <c r="H28798" t="s">
        <v>73</v>
      </c>
      <c r="J28798" t="s">
        <v>14</v>
      </c>
      <c r="K28798">
        <v>59</v>
      </c>
      <c r="L28798" t="s">
        <v>15</v>
      </c>
    </row>
    <row r="28799" spans="1:12">
      <c r="A28799" t="e">
        <f ca="1">E00251518868021</f>
        <v>#NAME?</v>
      </c>
      <c r="B28799">
        <v>1791</v>
      </c>
      <c r="C28799" t="s">
        <v>468</v>
      </c>
      <c r="D28799" s="1">
        <v>41627</v>
      </c>
      <c r="F28799">
        <v>4</v>
      </c>
      <c r="G28799">
        <v>3499</v>
      </c>
      <c r="H28799" t="s">
        <v>692</v>
      </c>
      <c r="J28799" t="s">
        <v>14</v>
      </c>
      <c r="K28799">
        <v>60</v>
      </c>
      <c r="L28799" t="s">
        <v>15</v>
      </c>
    </row>
    <row r="28800" spans="1:12">
      <c r="A28800" t="e">
        <f ca="1">E00251617643721</f>
        <v>#NAME?</v>
      </c>
      <c r="B28800">
        <v>489</v>
      </c>
      <c r="C28800" t="s">
        <v>100</v>
      </c>
      <c r="D28800" s="1">
        <v>42626</v>
      </c>
      <c r="F28800">
        <v>4</v>
      </c>
      <c r="G28800">
        <v>49390</v>
      </c>
      <c r="H28800" t="s">
        <v>59</v>
      </c>
      <c r="J28800" t="s">
        <v>14</v>
      </c>
      <c r="K28800">
        <v>49</v>
      </c>
      <c r="L28800" t="s">
        <v>15</v>
      </c>
    </row>
    <row r="28801" spans="1:12">
      <c r="A28801" t="e">
        <f ca="1">E00251518868021</f>
        <v>#NAME?</v>
      </c>
      <c r="B28801">
        <v>1791</v>
      </c>
      <c r="C28801" t="s">
        <v>468</v>
      </c>
      <c r="D28801" s="1">
        <v>41625</v>
      </c>
      <c r="F28801">
        <v>1</v>
      </c>
      <c r="G28801">
        <v>2899</v>
      </c>
      <c r="H28801" t="s">
        <v>464</v>
      </c>
      <c r="J28801" t="s">
        <v>14</v>
      </c>
      <c r="K28801">
        <v>60</v>
      </c>
      <c r="L28801" t="s">
        <v>15</v>
      </c>
    </row>
    <row r="28802" spans="1:12">
      <c r="A28802" t="e">
        <f ca="1">E00251518868021</f>
        <v>#NAME?</v>
      </c>
      <c r="B28802">
        <v>1791</v>
      </c>
      <c r="C28802" t="s">
        <v>468</v>
      </c>
      <c r="D28802" s="1">
        <v>41687</v>
      </c>
      <c r="F28802">
        <v>1</v>
      </c>
      <c r="G28802">
        <v>2899</v>
      </c>
      <c r="H28802" t="s">
        <v>464</v>
      </c>
      <c r="J28802" t="s">
        <v>14</v>
      </c>
      <c r="K28802">
        <v>60</v>
      </c>
      <c r="L28802" t="s">
        <v>15</v>
      </c>
    </row>
    <row r="28803" spans="1:12">
      <c r="A28803" t="e">
        <f ca="1">E00251514218521</f>
        <v>#NAME?</v>
      </c>
      <c r="B28803">
        <v>438</v>
      </c>
      <c r="C28803" t="s">
        <v>474</v>
      </c>
      <c r="D28803" s="1">
        <v>41079</v>
      </c>
      <c r="F28803">
        <v>2</v>
      </c>
      <c r="G28803">
        <v>30983</v>
      </c>
      <c r="H28803" t="s">
        <v>325</v>
      </c>
      <c r="J28803" t="s">
        <v>14</v>
      </c>
      <c r="K28803">
        <v>52</v>
      </c>
      <c r="L28803" t="s">
        <v>15</v>
      </c>
    </row>
    <row r="28804" spans="1:12">
      <c r="A28804" t="e">
        <f ca="1">E00251510545921</f>
        <v>#NAME?</v>
      </c>
      <c r="B28804">
        <v>189</v>
      </c>
      <c r="C28804" t="s">
        <v>58</v>
      </c>
      <c r="D28804" s="1">
        <v>42543</v>
      </c>
      <c r="F28804">
        <v>1</v>
      </c>
      <c r="G28804">
        <v>7820</v>
      </c>
      <c r="H28804" t="s">
        <v>233</v>
      </c>
      <c r="J28804" t="s">
        <v>14</v>
      </c>
      <c r="K28804">
        <v>56</v>
      </c>
      <c r="L28804" t="s">
        <v>22</v>
      </c>
    </row>
    <row r="28805" spans="1:12">
      <c r="A28805" t="e">
        <f ca="1">E00251514212821</f>
        <v>#NAME?</v>
      </c>
      <c r="B28805">
        <v>2863</v>
      </c>
      <c r="C28805" t="s">
        <v>701</v>
      </c>
      <c r="D28805" s="1">
        <v>42118</v>
      </c>
      <c r="F28805">
        <v>1</v>
      </c>
      <c r="G28805">
        <v>4779</v>
      </c>
      <c r="H28805" t="s">
        <v>231</v>
      </c>
      <c r="J28805" t="s">
        <v>14</v>
      </c>
      <c r="K28805">
        <v>58</v>
      </c>
      <c r="L28805" t="s">
        <v>15</v>
      </c>
    </row>
    <row r="28806" spans="1:12">
      <c r="A28806" t="e">
        <f ca="1">E00251430249221</f>
        <v>#NAME?</v>
      </c>
      <c r="B28806">
        <v>498</v>
      </c>
      <c r="C28806" t="s">
        <v>591</v>
      </c>
      <c r="D28806" s="1">
        <v>41347</v>
      </c>
      <c r="F28806">
        <v>2</v>
      </c>
      <c r="G28806">
        <v>4019</v>
      </c>
      <c r="H28806" t="s">
        <v>26</v>
      </c>
      <c r="J28806" t="s">
        <v>14</v>
      </c>
      <c r="K28806">
        <v>63</v>
      </c>
      <c r="L28806" t="s">
        <v>15</v>
      </c>
    </row>
    <row r="28807" spans="1:12">
      <c r="A28807" t="e">
        <f ca="1">E00251430249221</f>
        <v>#NAME?</v>
      </c>
      <c r="B28807">
        <v>498</v>
      </c>
      <c r="C28807" t="s">
        <v>591</v>
      </c>
      <c r="D28807" s="1">
        <v>41934</v>
      </c>
      <c r="F28807">
        <v>1</v>
      </c>
      <c r="G28807">
        <v>7862</v>
      </c>
      <c r="H28807" t="s">
        <v>27</v>
      </c>
      <c r="J28807" t="s">
        <v>14</v>
      </c>
      <c r="K28807">
        <v>64</v>
      </c>
      <c r="L28807" t="s">
        <v>22</v>
      </c>
    </row>
    <row r="28808" spans="1:12">
      <c r="A28808" t="e">
        <f ca="1">E00251615945221</f>
        <v>#NAME?</v>
      </c>
      <c r="B28808">
        <v>1273</v>
      </c>
      <c r="C28808" t="s">
        <v>28</v>
      </c>
      <c r="D28808" s="1">
        <v>41782</v>
      </c>
      <c r="F28808">
        <v>1</v>
      </c>
      <c r="G28808">
        <v>33819</v>
      </c>
      <c r="H28808" t="s">
        <v>432</v>
      </c>
      <c r="J28808" t="s">
        <v>14</v>
      </c>
      <c r="K28808">
        <v>49</v>
      </c>
      <c r="L28808" t="s">
        <v>15</v>
      </c>
    </row>
    <row r="28809" spans="1:12">
      <c r="A28809" t="e">
        <f ca="1">E00251512591221</f>
        <v>#NAME?</v>
      </c>
      <c r="B28809">
        <v>4944</v>
      </c>
      <c r="C28809" t="s">
        <v>1673</v>
      </c>
      <c r="D28809" s="1">
        <v>42925</v>
      </c>
      <c r="F28809">
        <v>1</v>
      </c>
      <c r="G28809">
        <v>490</v>
      </c>
      <c r="H28809" t="s">
        <v>203</v>
      </c>
      <c r="J28809" t="s">
        <v>14</v>
      </c>
      <c r="K28809">
        <v>46</v>
      </c>
      <c r="L28809" t="s">
        <v>15</v>
      </c>
    </row>
    <row r="28810" spans="1:12">
      <c r="A28810" t="e">
        <f ca="1">E00251518868021</f>
        <v>#NAME?</v>
      </c>
      <c r="B28810">
        <v>1791</v>
      </c>
      <c r="C28810" t="s">
        <v>468</v>
      </c>
      <c r="D28810" s="1">
        <v>42552</v>
      </c>
      <c r="F28810">
        <v>1</v>
      </c>
      <c r="G28810">
        <v>37205</v>
      </c>
      <c r="H28810" t="s">
        <v>191</v>
      </c>
      <c r="J28810" t="s">
        <v>14</v>
      </c>
      <c r="K28810">
        <v>62</v>
      </c>
      <c r="L28810" t="s">
        <v>15</v>
      </c>
    </row>
    <row r="28811" spans="1:12">
      <c r="A28811" t="e">
        <f ca="1">E00251529553321</f>
        <v>#NAME?</v>
      </c>
      <c r="B28811">
        <v>160</v>
      </c>
      <c r="C28811" t="s">
        <v>278</v>
      </c>
      <c r="D28811" s="1">
        <v>41404</v>
      </c>
      <c r="F28811">
        <v>1</v>
      </c>
      <c r="G28811">
        <v>7862</v>
      </c>
      <c r="H28811" t="s">
        <v>27</v>
      </c>
      <c r="J28811" t="s">
        <v>14</v>
      </c>
      <c r="K28811">
        <v>48</v>
      </c>
      <c r="L28811" t="s">
        <v>22</v>
      </c>
    </row>
    <row r="28812" spans="1:12">
      <c r="A28812" t="e">
        <f ca="1">E00251529553321</f>
        <v>#NAME?</v>
      </c>
      <c r="B28812">
        <v>4893</v>
      </c>
      <c r="C28812" t="s">
        <v>426</v>
      </c>
      <c r="D28812" s="1">
        <v>42597</v>
      </c>
      <c r="F28812">
        <v>1</v>
      </c>
      <c r="G28812">
        <v>9221</v>
      </c>
      <c r="H28812" t="s">
        <v>269</v>
      </c>
      <c r="I28812" t="s">
        <v>148</v>
      </c>
      <c r="J28812" t="s">
        <v>57</v>
      </c>
      <c r="K28812">
        <v>52</v>
      </c>
      <c r="L28812" t="s">
        <v>15</v>
      </c>
    </row>
    <row r="28813" spans="1:12">
      <c r="A28813" t="e">
        <f ca="1">E00251617643721</f>
        <v>#NAME?</v>
      </c>
      <c r="B28813">
        <v>701</v>
      </c>
      <c r="C28813" t="s">
        <v>72</v>
      </c>
      <c r="D28813" s="1">
        <v>40940</v>
      </c>
      <c r="F28813">
        <v>4</v>
      </c>
      <c r="G28813">
        <v>78050</v>
      </c>
      <c r="H28813" t="s">
        <v>197</v>
      </c>
      <c r="J28813" t="s">
        <v>14</v>
      </c>
      <c r="K28813">
        <v>44</v>
      </c>
      <c r="L28813" t="s">
        <v>22</v>
      </c>
    </row>
    <row r="28814" spans="1:12">
      <c r="A28814" t="e">
        <f ca="1">E00251617643721</f>
        <v>#NAME?</v>
      </c>
      <c r="B28814">
        <v>701</v>
      </c>
      <c r="C28814" t="s">
        <v>72</v>
      </c>
      <c r="D28814" s="1">
        <v>41236</v>
      </c>
      <c r="F28814">
        <v>4</v>
      </c>
      <c r="G28814">
        <v>78050</v>
      </c>
      <c r="H28814" t="s">
        <v>197</v>
      </c>
      <c r="J28814" t="s">
        <v>14</v>
      </c>
      <c r="K28814">
        <v>45</v>
      </c>
      <c r="L28814" t="s">
        <v>22</v>
      </c>
    </row>
    <row r="28815" spans="1:12">
      <c r="A28815" t="e">
        <f ca="1">E00251518868021</f>
        <v>#NAME?</v>
      </c>
      <c r="B28815">
        <v>1791</v>
      </c>
      <c r="C28815" t="s">
        <v>468</v>
      </c>
      <c r="D28815" s="1">
        <v>41829</v>
      </c>
      <c r="F28815">
        <v>2</v>
      </c>
      <c r="G28815">
        <v>2899</v>
      </c>
      <c r="H28815" t="s">
        <v>464</v>
      </c>
      <c r="J28815" t="s">
        <v>14</v>
      </c>
      <c r="K28815">
        <v>60</v>
      </c>
      <c r="L28815" t="s">
        <v>15</v>
      </c>
    </row>
    <row r="28816" spans="1:12">
      <c r="A28816" t="e">
        <f ca="1">E00251512591221</f>
        <v>#NAME?</v>
      </c>
      <c r="B28816">
        <v>3913</v>
      </c>
      <c r="C28816" t="s">
        <v>251</v>
      </c>
      <c r="D28816" s="1">
        <v>41036</v>
      </c>
      <c r="F28816">
        <v>3</v>
      </c>
      <c r="G28816">
        <v>46619</v>
      </c>
      <c r="H28816" t="s">
        <v>182</v>
      </c>
      <c r="J28816" t="s">
        <v>14</v>
      </c>
      <c r="K28816">
        <v>40</v>
      </c>
      <c r="L28816" t="s">
        <v>15</v>
      </c>
    </row>
    <row r="28817" spans="1:12">
      <c r="A28817" t="e">
        <f ca="1">E00251430254221</f>
        <v>#NAME?</v>
      </c>
      <c r="B28817">
        <v>7505</v>
      </c>
      <c r="C28817" t="s">
        <v>209</v>
      </c>
      <c r="D28817" s="1">
        <v>42664</v>
      </c>
      <c r="F28817">
        <v>1</v>
      </c>
      <c r="G28817">
        <v>56400</v>
      </c>
      <c r="H28817" t="s">
        <v>91</v>
      </c>
      <c r="J28817" t="s">
        <v>14</v>
      </c>
      <c r="K28817">
        <v>59</v>
      </c>
      <c r="L28817" t="s">
        <v>15</v>
      </c>
    </row>
    <row r="28818" spans="1:12">
      <c r="A28818" t="e">
        <f ca="1">E00251427204321</f>
        <v>#NAME?</v>
      </c>
      <c r="B28818">
        <v>28</v>
      </c>
      <c r="C28818" t="s">
        <v>153</v>
      </c>
      <c r="D28818" s="1">
        <v>41200</v>
      </c>
      <c r="F28818">
        <v>1</v>
      </c>
      <c r="G28818">
        <v>71595</v>
      </c>
      <c r="H28818" t="s">
        <v>672</v>
      </c>
      <c r="J28818" t="s">
        <v>14</v>
      </c>
      <c r="K28818">
        <v>45</v>
      </c>
      <c r="L28818" t="s">
        <v>15</v>
      </c>
    </row>
    <row r="28819" spans="1:12">
      <c r="A28819" t="e">
        <f ca="1">E00251510545921</f>
        <v>#NAME?</v>
      </c>
      <c r="B28819">
        <v>967</v>
      </c>
      <c r="C28819" t="s">
        <v>1674</v>
      </c>
      <c r="D28819" s="1">
        <v>38691</v>
      </c>
      <c r="F28819">
        <v>1</v>
      </c>
      <c r="G28819">
        <v>3004</v>
      </c>
      <c r="H28819" t="s">
        <v>104</v>
      </c>
      <c r="J28819" t="s">
        <v>272</v>
      </c>
      <c r="K28819">
        <v>46</v>
      </c>
      <c r="L28819" t="s">
        <v>15</v>
      </c>
    </row>
    <row r="28820" spans="1:12">
      <c r="A28820" t="e">
        <f ca="1">E00251715760521</f>
        <v>#NAME?</v>
      </c>
      <c r="B28820">
        <v>454</v>
      </c>
      <c r="C28820" t="s">
        <v>179</v>
      </c>
      <c r="D28820" s="1">
        <v>42717</v>
      </c>
      <c r="F28820">
        <v>1</v>
      </c>
      <c r="G28820">
        <v>460</v>
      </c>
      <c r="H28820" t="s">
        <v>16</v>
      </c>
      <c r="J28820" t="s">
        <v>14</v>
      </c>
      <c r="K28820">
        <v>52</v>
      </c>
      <c r="L28820" t="s">
        <v>15</v>
      </c>
    </row>
    <row r="28821" spans="1:12">
      <c r="A28821" t="e">
        <f ca="1">E00251518868021</f>
        <v>#NAME?</v>
      </c>
      <c r="B28821">
        <v>1791</v>
      </c>
      <c r="C28821" t="s">
        <v>468</v>
      </c>
      <c r="D28821" s="1">
        <v>42819</v>
      </c>
      <c r="F28821">
        <v>2</v>
      </c>
      <c r="G28821">
        <v>2720</v>
      </c>
      <c r="H28821" t="s">
        <v>65</v>
      </c>
      <c r="J28821" t="s">
        <v>14</v>
      </c>
      <c r="K28821">
        <v>63</v>
      </c>
      <c r="L28821" t="s">
        <v>15</v>
      </c>
    </row>
    <row r="28822" spans="1:12">
      <c r="A28822" t="e">
        <f ca="1">E00251518868021</f>
        <v>#NAME?</v>
      </c>
      <c r="B28822">
        <v>1791</v>
      </c>
      <c r="C28822" t="s">
        <v>468</v>
      </c>
      <c r="D28822" s="1">
        <v>43063</v>
      </c>
      <c r="F28822">
        <v>1</v>
      </c>
      <c r="G28822">
        <v>8798</v>
      </c>
      <c r="H28822" t="s">
        <v>314</v>
      </c>
      <c r="J28822" t="s">
        <v>14</v>
      </c>
      <c r="K28822">
        <v>63</v>
      </c>
      <c r="L28822" t="s">
        <v>15</v>
      </c>
    </row>
    <row r="28823" spans="1:12">
      <c r="A28823" t="e">
        <f ca="1">E00251518868021</f>
        <v>#NAME?</v>
      </c>
      <c r="B28823">
        <v>1791</v>
      </c>
      <c r="C28823" t="s">
        <v>468</v>
      </c>
      <c r="D28823" s="1">
        <v>43073</v>
      </c>
      <c r="F28823">
        <v>1</v>
      </c>
      <c r="G28823">
        <v>8798</v>
      </c>
      <c r="H28823" t="s">
        <v>314</v>
      </c>
      <c r="J28823" t="s">
        <v>14</v>
      </c>
      <c r="K28823">
        <v>64</v>
      </c>
      <c r="L28823" t="s">
        <v>15</v>
      </c>
    </row>
    <row r="28824" spans="1:12">
      <c r="A28824" t="e">
        <f ca="1">E00251532313521</f>
        <v>#NAME?</v>
      </c>
      <c r="B28824">
        <v>452</v>
      </c>
      <c r="C28824" t="s">
        <v>592</v>
      </c>
      <c r="D28824" s="1">
        <v>41197</v>
      </c>
      <c r="F28824">
        <v>3</v>
      </c>
      <c r="G28824">
        <v>3899</v>
      </c>
      <c r="H28824" t="s">
        <v>264</v>
      </c>
      <c r="J28824" t="s">
        <v>14</v>
      </c>
      <c r="K28824">
        <v>48</v>
      </c>
      <c r="L28824" t="s">
        <v>15</v>
      </c>
    </row>
    <row r="28825" spans="1:12">
      <c r="A28825" t="e">
        <f ca="1">E00251532313521</f>
        <v>#NAME?</v>
      </c>
      <c r="B28825">
        <v>452</v>
      </c>
      <c r="C28825" t="s">
        <v>592</v>
      </c>
      <c r="D28825" s="1">
        <v>42894</v>
      </c>
      <c r="F28825">
        <v>1</v>
      </c>
      <c r="G28825">
        <v>40290</v>
      </c>
      <c r="H28825" t="s">
        <v>348</v>
      </c>
      <c r="J28825" t="s">
        <v>14</v>
      </c>
      <c r="K28825">
        <v>52</v>
      </c>
      <c r="L28825" t="s">
        <v>15</v>
      </c>
    </row>
    <row r="28826" spans="1:12">
      <c r="A28826" t="e">
        <f ca="1">E00251427204321</f>
        <v>#NAME?</v>
      </c>
      <c r="B28826">
        <v>28</v>
      </c>
      <c r="C28826" t="s">
        <v>153</v>
      </c>
      <c r="D28826" s="1">
        <v>41211</v>
      </c>
      <c r="F28826">
        <v>1</v>
      </c>
      <c r="G28826">
        <v>71595</v>
      </c>
      <c r="H28826" t="s">
        <v>672</v>
      </c>
      <c r="J28826" t="s">
        <v>14</v>
      </c>
      <c r="K28826">
        <v>45</v>
      </c>
      <c r="L28826" t="s">
        <v>15</v>
      </c>
    </row>
    <row r="28827" spans="1:12">
      <c r="A28827" t="e">
        <f ca="1">E00251526602321</f>
        <v>#NAME?</v>
      </c>
      <c r="B28827">
        <v>10</v>
      </c>
      <c r="C28827" t="s">
        <v>18</v>
      </c>
      <c r="D28827" s="1">
        <v>41768</v>
      </c>
      <c r="F28827">
        <v>1</v>
      </c>
      <c r="G28827">
        <v>8362</v>
      </c>
      <c r="H28827" t="s">
        <v>136</v>
      </c>
      <c r="J28827" t="s">
        <v>14</v>
      </c>
      <c r="K28827">
        <v>58</v>
      </c>
      <c r="L28827" t="s">
        <v>15</v>
      </c>
    </row>
    <row r="28828" spans="1:12">
      <c r="A28828" t="e">
        <f ca="1">E00251510545921</f>
        <v>#NAME?</v>
      </c>
      <c r="B28828">
        <v>189</v>
      </c>
      <c r="C28828" t="s">
        <v>58</v>
      </c>
      <c r="D28828" s="1">
        <v>41884</v>
      </c>
      <c r="F28828">
        <v>1</v>
      </c>
      <c r="G28828">
        <v>7327</v>
      </c>
      <c r="H28828" t="s">
        <v>1121</v>
      </c>
      <c r="J28828" t="s">
        <v>14</v>
      </c>
      <c r="K28828">
        <v>55</v>
      </c>
      <c r="L28828" t="s">
        <v>15</v>
      </c>
    </row>
    <row r="28829" spans="1:12">
      <c r="A28829" t="e">
        <f ca="1">E00251429783221</f>
        <v>#NAME?</v>
      </c>
      <c r="B28829">
        <v>160</v>
      </c>
      <c r="C28829" t="s">
        <v>278</v>
      </c>
      <c r="D28829" s="1">
        <v>42200</v>
      </c>
      <c r="F28829">
        <v>3</v>
      </c>
      <c r="G28829">
        <v>4189</v>
      </c>
      <c r="H28829" t="s">
        <v>335</v>
      </c>
      <c r="J28829" t="s">
        <v>14</v>
      </c>
      <c r="K28829">
        <v>55</v>
      </c>
      <c r="L28829" t="s">
        <v>15</v>
      </c>
    </row>
    <row r="28830" spans="1:12">
      <c r="A28830" t="e">
        <f ca="1">E00251429783221</f>
        <v>#NAME?</v>
      </c>
      <c r="B28830">
        <v>4893</v>
      </c>
      <c r="C28830" t="s">
        <v>426</v>
      </c>
      <c r="D28830" s="1">
        <v>42924</v>
      </c>
      <c r="F28830">
        <v>1</v>
      </c>
      <c r="G28830">
        <v>7243</v>
      </c>
      <c r="H28830" t="s">
        <v>42</v>
      </c>
      <c r="I28830" t="s">
        <v>148</v>
      </c>
      <c r="J28830" t="s">
        <v>57</v>
      </c>
      <c r="K28830">
        <v>57</v>
      </c>
      <c r="L28830" t="s">
        <v>15</v>
      </c>
    </row>
    <row r="28831" spans="1:12">
      <c r="A28831" t="e">
        <f ca="1">E00251512648921</f>
        <v>#NAME?</v>
      </c>
      <c r="B28831">
        <v>47</v>
      </c>
      <c r="C28831" t="s">
        <v>494</v>
      </c>
      <c r="D28831" s="1">
        <v>41523</v>
      </c>
      <c r="F28831">
        <v>1</v>
      </c>
      <c r="G28831">
        <v>29690</v>
      </c>
      <c r="H28831" t="s">
        <v>52</v>
      </c>
      <c r="J28831" t="s">
        <v>14</v>
      </c>
      <c r="K28831">
        <v>55</v>
      </c>
      <c r="L28831" t="s">
        <v>15</v>
      </c>
    </row>
    <row r="28832" spans="1:12">
      <c r="A28832" t="e">
        <f ca="1">E00251514878421</f>
        <v>#NAME?</v>
      </c>
      <c r="B28832">
        <v>6156</v>
      </c>
      <c r="C28832" t="s">
        <v>352</v>
      </c>
      <c r="D28832" s="1">
        <v>42311</v>
      </c>
      <c r="F28832">
        <v>3</v>
      </c>
      <c r="G28832">
        <v>4660</v>
      </c>
      <c r="H28832" t="s">
        <v>215</v>
      </c>
      <c r="J28832" t="s">
        <v>14</v>
      </c>
      <c r="K28832">
        <v>57</v>
      </c>
      <c r="L28832" t="s">
        <v>15</v>
      </c>
    </row>
    <row r="28833" spans="1:12">
      <c r="A28833" t="e">
        <f ca="1">E00251532440721</f>
        <v>#NAME?</v>
      </c>
      <c r="B28833">
        <v>4054</v>
      </c>
      <c r="C28833" t="s">
        <v>693</v>
      </c>
      <c r="D28833" s="1">
        <v>41855</v>
      </c>
      <c r="F28833">
        <v>1</v>
      </c>
      <c r="G28833">
        <v>61809</v>
      </c>
      <c r="H28833" t="s">
        <v>521</v>
      </c>
      <c r="J28833" t="s">
        <v>14</v>
      </c>
      <c r="K28833">
        <v>55</v>
      </c>
      <c r="L28833" t="s">
        <v>15</v>
      </c>
    </row>
    <row r="28834" spans="1:12">
      <c r="A28834" t="e">
        <f ca="1">E00251427200221</f>
        <v>#NAME?</v>
      </c>
      <c r="B28834">
        <v>11</v>
      </c>
      <c r="C28834" t="s">
        <v>245</v>
      </c>
      <c r="D28834" s="1">
        <v>41983</v>
      </c>
      <c r="F28834">
        <v>3</v>
      </c>
      <c r="G28834">
        <v>7820</v>
      </c>
      <c r="H28834" t="s">
        <v>233</v>
      </c>
      <c r="J28834" t="s">
        <v>14</v>
      </c>
      <c r="K28834">
        <v>65</v>
      </c>
      <c r="L28834" t="s">
        <v>22</v>
      </c>
    </row>
    <row r="28835" spans="1:12">
      <c r="A28835" t="e">
        <f ca="1">E00251611297721</f>
        <v>#NAME?</v>
      </c>
      <c r="B28835">
        <v>294</v>
      </c>
      <c r="C28835" t="s">
        <v>61</v>
      </c>
      <c r="D28835" s="1">
        <v>41142</v>
      </c>
      <c r="F28835">
        <v>1</v>
      </c>
      <c r="G28835">
        <v>71981</v>
      </c>
      <c r="H28835" t="s">
        <v>81</v>
      </c>
      <c r="J28835" t="s">
        <v>14</v>
      </c>
      <c r="K28835">
        <v>43</v>
      </c>
      <c r="L28835" t="s">
        <v>15</v>
      </c>
    </row>
    <row r="28836" spans="1:12">
      <c r="A28836" t="e">
        <f ca="1">E00251432194221</f>
        <v>#NAME?</v>
      </c>
      <c r="B28836">
        <v>488</v>
      </c>
      <c r="C28836" t="s">
        <v>401</v>
      </c>
      <c r="D28836" s="1">
        <v>42573</v>
      </c>
      <c r="F28836">
        <v>2</v>
      </c>
      <c r="G28836">
        <v>3004</v>
      </c>
      <c r="H28836" t="s">
        <v>104</v>
      </c>
      <c r="J28836" t="s">
        <v>14</v>
      </c>
      <c r="K28836">
        <v>45</v>
      </c>
      <c r="L28836" t="s">
        <v>15</v>
      </c>
    </row>
    <row r="28837" spans="1:12">
      <c r="A28837" t="e">
        <f ca="1">E00251532254321</f>
        <v>#NAME?</v>
      </c>
      <c r="B28837">
        <v>485</v>
      </c>
      <c r="C28837" t="s">
        <v>241</v>
      </c>
      <c r="D28837" s="1">
        <v>42944</v>
      </c>
      <c r="F28837">
        <v>5</v>
      </c>
      <c r="G28837">
        <v>6253</v>
      </c>
      <c r="H28837" t="s">
        <v>292</v>
      </c>
      <c r="J28837" t="s">
        <v>14</v>
      </c>
      <c r="K28837">
        <v>53</v>
      </c>
      <c r="L28837" t="s">
        <v>15</v>
      </c>
    </row>
    <row r="28838" spans="1:12">
      <c r="A28838" t="e">
        <f ca="1">E00251532254321</f>
        <v>#NAME?</v>
      </c>
      <c r="B28838">
        <v>485</v>
      </c>
      <c r="C28838" t="s">
        <v>241</v>
      </c>
      <c r="D28838" s="1">
        <v>42969</v>
      </c>
      <c r="F28838">
        <v>6</v>
      </c>
      <c r="G28838">
        <v>6253</v>
      </c>
      <c r="H28838" t="s">
        <v>292</v>
      </c>
      <c r="J28838" t="s">
        <v>14</v>
      </c>
      <c r="K28838">
        <v>53</v>
      </c>
      <c r="L28838" t="s">
        <v>15</v>
      </c>
    </row>
    <row r="28839" spans="1:12">
      <c r="A28839" t="e">
        <f ca="1">E00251512648921</f>
        <v>#NAME?</v>
      </c>
      <c r="B28839">
        <v>47</v>
      </c>
      <c r="C28839" t="s">
        <v>494</v>
      </c>
      <c r="D28839" s="1">
        <v>42906</v>
      </c>
      <c r="F28839">
        <v>1</v>
      </c>
      <c r="G28839">
        <v>29690</v>
      </c>
      <c r="H28839" t="s">
        <v>52</v>
      </c>
      <c r="J28839" t="s">
        <v>14</v>
      </c>
      <c r="K28839">
        <v>59</v>
      </c>
      <c r="L28839" t="s">
        <v>15</v>
      </c>
    </row>
    <row r="28840" spans="1:12">
      <c r="A28840" t="e">
        <f ca="1">E00251514878421</f>
        <v>#NAME?</v>
      </c>
      <c r="B28840">
        <v>6156</v>
      </c>
      <c r="C28840" t="s">
        <v>352</v>
      </c>
      <c r="D28840" s="1">
        <v>42445</v>
      </c>
      <c r="F28840">
        <v>1</v>
      </c>
      <c r="G28840">
        <v>78449</v>
      </c>
      <c r="H28840" t="s">
        <v>277</v>
      </c>
      <c r="J28840" t="s">
        <v>14</v>
      </c>
      <c r="K28840">
        <v>58</v>
      </c>
      <c r="L28840" t="s">
        <v>22</v>
      </c>
    </row>
    <row r="28841" spans="1:12">
      <c r="A28841" t="e">
        <f ca="1">E00251524991421</f>
        <v>#NAME?</v>
      </c>
      <c r="B28841">
        <v>464</v>
      </c>
      <c r="C28841" t="s">
        <v>45</v>
      </c>
      <c r="D28841" s="1">
        <v>42037</v>
      </c>
      <c r="F28841">
        <v>1</v>
      </c>
      <c r="G28841">
        <v>7175</v>
      </c>
      <c r="H28841" t="s">
        <v>689</v>
      </c>
      <c r="J28841" t="s">
        <v>14</v>
      </c>
      <c r="K28841">
        <v>51</v>
      </c>
      <c r="L28841" t="s">
        <v>15</v>
      </c>
    </row>
    <row r="28842" spans="1:12">
      <c r="A28842" t="e">
        <f ca="1">E00251429284421</f>
        <v>#NAME?</v>
      </c>
      <c r="B28842">
        <v>292</v>
      </c>
      <c r="C28842" t="s">
        <v>467</v>
      </c>
      <c r="D28842" s="1">
        <v>41155</v>
      </c>
      <c r="F28842">
        <v>1</v>
      </c>
      <c r="G28842">
        <v>71984</v>
      </c>
      <c r="H28842" t="s">
        <v>1099</v>
      </c>
      <c r="J28842" t="s">
        <v>14</v>
      </c>
      <c r="K28842">
        <v>57</v>
      </c>
      <c r="L28842" t="s">
        <v>15</v>
      </c>
    </row>
    <row r="28843" spans="1:12">
      <c r="A28843" t="e">
        <f ca="1">E00251429284421</f>
        <v>#NAME?</v>
      </c>
      <c r="B28843">
        <v>292</v>
      </c>
      <c r="C28843" t="s">
        <v>467</v>
      </c>
      <c r="D28843" s="1">
        <v>41228</v>
      </c>
      <c r="F28843">
        <v>1</v>
      </c>
      <c r="G28843">
        <v>71985</v>
      </c>
      <c r="H28843" t="s">
        <v>738</v>
      </c>
      <c r="J28843" t="s">
        <v>14</v>
      </c>
      <c r="K28843">
        <v>57</v>
      </c>
      <c r="L28843" t="s">
        <v>15</v>
      </c>
    </row>
    <row r="28844" spans="1:12">
      <c r="A28844" t="e">
        <f ca="1">E00251429284421</f>
        <v>#NAME?</v>
      </c>
      <c r="B28844">
        <v>292</v>
      </c>
      <c r="C28844" t="s">
        <v>467</v>
      </c>
      <c r="D28844" s="1">
        <v>41403</v>
      </c>
      <c r="F28844">
        <v>1</v>
      </c>
      <c r="G28844">
        <v>71985</v>
      </c>
      <c r="H28844" t="s">
        <v>738</v>
      </c>
      <c r="J28844" t="s">
        <v>14</v>
      </c>
      <c r="K28844">
        <v>57</v>
      </c>
      <c r="L28844" t="s">
        <v>15</v>
      </c>
    </row>
    <row r="28845" spans="1:12">
      <c r="A28845" t="e">
        <f ca="1">E00251611297721</f>
        <v>#NAME?</v>
      </c>
      <c r="B28845">
        <v>294</v>
      </c>
      <c r="C28845" t="s">
        <v>61</v>
      </c>
      <c r="D28845" s="1">
        <v>41198</v>
      </c>
      <c r="F28845">
        <v>1</v>
      </c>
      <c r="G28845">
        <v>71981</v>
      </c>
      <c r="H28845" t="s">
        <v>81</v>
      </c>
      <c r="J28845" t="s">
        <v>14</v>
      </c>
      <c r="K28845">
        <v>43</v>
      </c>
      <c r="L28845" t="s">
        <v>15</v>
      </c>
    </row>
    <row r="28846" spans="1:12">
      <c r="A28846" t="e">
        <f ca="1">E00251611297721</f>
        <v>#NAME?</v>
      </c>
      <c r="B28846">
        <v>294</v>
      </c>
      <c r="C28846" t="s">
        <v>61</v>
      </c>
      <c r="D28846" s="1">
        <v>41288</v>
      </c>
      <c r="F28846">
        <v>1</v>
      </c>
      <c r="G28846">
        <v>71981</v>
      </c>
      <c r="H28846" t="s">
        <v>81</v>
      </c>
      <c r="J28846" t="s">
        <v>14</v>
      </c>
      <c r="K28846">
        <v>43</v>
      </c>
      <c r="L28846" t="s">
        <v>15</v>
      </c>
    </row>
    <row r="28847" spans="1:12">
      <c r="A28847" t="e">
        <f ca="1">E00251514285421</f>
        <v>#NAME?</v>
      </c>
      <c r="B28847">
        <v>488</v>
      </c>
      <c r="C28847" t="s">
        <v>401</v>
      </c>
      <c r="D28847" s="1">
        <v>42429</v>
      </c>
      <c r="F28847">
        <v>1</v>
      </c>
      <c r="G28847">
        <v>9198</v>
      </c>
      <c r="H28847" t="s">
        <v>229</v>
      </c>
      <c r="J28847" t="s">
        <v>14</v>
      </c>
      <c r="K28847">
        <v>53</v>
      </c>
      <c r="L28847" t="s">
        <v>15</v>
      </c>
    </row>
    <row r="28848" spans="1:12">
      <c r="A28848" t="e">
        <f ca="1">E00251514878421</f>
        <v>#NAME?</v>
      </c>
      <c r="B28848">
        <v>6311</v>
      </c>
      <c r="C28848" t="s">
        <v>146</v>
      </c>
      <c r="D28848" s="1">
        <v>41853</v>
      </c>
      <c r="F28848">
        <v>1</v>
      </c>
      <c r="G28848">
        <v>7089</v>
      </c>
      <c r="H28848" t="s">
        <v>487</v>
      </c>
      <c r="I28848" t="s">
        <v>148</v>
      </c>
      <c r="J28848" t="s">
        <v>57</v>
      </c>
      <c r="K28848">
        <v>56</v>
      </c>
      <c r="L28848" t="s">
        <v>15</v>
      </c>
    </row>
    <row r="28849" spans="1:12">
      <c r="A28849" t="e">
        <f ca="1">E00251430249221</f>
        <v>#NAME?</v>
      </c>
      <c r="B28849">
        <v>498</v>
      </c>
      <c r="C28849" t="s">
        <v>591</v>
      </c>
      <c r="D28849" s="1">
        <v>42040</v>
      </c>
      <c r="F28849">
        <v>2</v>
      </c>
      <c r="G28849">
        <v>2729</v>
      </c>
      <c r="H28849" t="s">
        <v>115</v>
      </c>
      <c r="J28849" t="s">
        <v>14</v>
      </c>
      <c r="K28849">
        <v>64</v>
      </c>
      <c r="L28849" t="s">
        <v>15</v>
      </c>
    </row>
    <row r="28850" spans="1:12">
      <c r="A28850" t="e">
        <f ca="1">E00251432427121</f>
        <v>#NAME?</v>
      </c>
      <c r="B28850">
        <v>502</v>
      </c>
      <c r="C28850" t="s">
        <v>172</v>
      </c>
      <c r="D28850" s="1">
        <v>41283</v>
      </c>
      <c r="F28850">
        <v>1</v>
      </c>
      <c r="G28850">
        <v>49390</v>
      </c>
      <c r="H28850" t="s">
        <v>59</v>
      </c>
      <c r="J28850" t="s">
        <v>14</v>
      </c>
      <c r="K28850">
        <v>48</v>
      </c>
      <c r="L28850" t="s">
        <v>15</v>
      </c>
    </row>
    <row r="28851" spans="1:12">
      <c r="A28851" t="e">
        <f ca="1">E00251429284421</f>
        <v>#NAME?</v>
      </c>
      <c r="B28851">
        <v>292</v>
      </c>
      <c r="C28851" t="s">
        <v>467</v>
      </c>
      <c r="D28851" s="1">
        <v>41421</v>
      </c>
      <c r="F28851">
        <v>3</v>
      </c>
      <c r="G28851">
        <v>71536</v>
      </c>
      <c r="H28851" t="s">
        <v>70</v>
      </c>
      <c r="J28851" t="s">
        <v>14</v>
      </c>
      <c r="K28851">
        <v>57</v>
      </c>
      <c r="L28851" t="s">
        <v>15</v>
      </c>
    </row>
    <row r="28852" spans="1:12">
      <c r="A28852" t="e">
        <f ca="1">E00251429284421</f>
        <v>#NAME?</v>
      </c>
      <c r="B28852">
        <v>292</v>
      </c>
      <c r="C28852" t="s">
        <v>467</v>
      </c>
      <c r="D28852" s="1">
        <v>41670</v>
      </c>
      <c r="F28852">
        <v>6</v>
      </c>
      <c r="G28852">
        <v>27800</v>
      </c>
      <c r="H28852" t="s">
        <v>145</v>
      </c>
      <c r="J28852" t="s">
        <v>14</v>
      </c>
      <c r="K28852">
        <v>58</v>
      </c>
      <c r="L28852" t="s">
        <v>15</v>
      </c>
    </row>
    <row r="28853" spans="1:12">
      <c r="A28853" t="e">
        <f ca="1">E00251429284421</f>
        <v>#NAME?</v>
      </c>
      <c r="B28853">
        <v>292</v>
      </c>
      <c r="C28853" t="s">
        <v>467</v>
      </c>
      <c r="D28853" s="1">
        <v>42045</v>
      </c>
      <c r="F28853">
        <v>3</v>
      </c>
      <c r="G28853">
        <v>7243</v>
      </c>
      <c r="H28853" t="s">
        <v>42</v>
      </c>
      <c r="J28853" t="s">
        <v>14</v>
      </c>
      <c r="K28853">
        <v>59</v>
      </c>
      <c r="L28853" t="s">
        <v>15</v>
      </c>
    </row>
    <row r="28854" spans="1:12">
      <c r="A28854" t="e">
        <f ca="1">E00251427397821</f>
        <v>#NAME?</v>
      </c>
      <c r="B28854">
        <v>1</v>
      </c>
      <c r="C28854" t="s">
        <v>234</v>
      </c>
      <c r="D28854" s="1">
        <v>42147</v>
      </c>
      <c r="F28854">
        <v>1</v>
      </c>
      <c r="G28854">
        <v>72885</v>
      </c>
      <c r="H28854" t="s">
        <v>354</v>
      </c>
      <c r="I28854" t="s">
        <v>56</v>
      </c>
      <c r="J28854" t="s">
        <v>57</v>
      </c>
      <c r="K28854">
        <v>64</v>
      </c>
      <c r="L28854" t="s">
        <v>15</v>
      </c>
    </row>
    <row r="28855" spans="1:12">
      <c r="A28855" t="e">
        <f ca="1">E00251532440721</f>
        <v>#NAME?</v>
      </c>
      <c r="B28855">
        <v>4054</v>
      </c>
      <c r="C28855" t="s">
        <v>693</v>
      </c>
      <c r="D28855" s="1">
        <v>42222</v>
      </c>
      <c r="F28855">
        <v>2</v>
      </c>
      <c r="G28855">
        <v>4019</v>
      </c>
      <c r="H28855" t="s">
        <v>26</v>
      </c>
      <c r="J28855" t="s">
        <v>14</v>
      </c>
      <c r="K28855">
        <v>56</v>
      </c>
      <c r="L28855" t="s">
        <v>15</v>
      </c>
    </row>
    <row r="28856" spans="1:12">
      <c r="A28856" t="e">
        <f ca="1">E00251532440721</f>
        <v>#NAME?</v>
      </c>
      <c r="B28856">
        <v>4054</v>
      </c>
      <c r="C28856" t="s">
        <v>693</v>
      </c>
      <c r="D28856" s="1">
        <v>42254</v>
      </c>
      <c r="F28856">
        <v>2</v>
      </c>
      <c r="G28856">
        <v>4019</v>
      </c>
      <c r="H28856" t="s">
        <v>26</v>
      </c>
      <c r="J28856" t="s">
        <v>14</v>
      </c>
      <c r="K28856">
        <v>56</v>
      </c>
      <c r="L28856" t="s">
        <v>15</v>
      </c>
    </row>
    <row r="28857" spans="1:12">
      <c r="A28857" t="e">
        <f ca="1">E00251619053521</f>
        <v>#NAME?</v>
      </c>
      <c r="B28857">
        <v>109</v>
      </c>
      <c r="C28857" t="s">
        <v>480</v>
      </c>
      <c r="D28857" s="1">
        <v>42115</v>
      </c>
      <c r="F28857">
        <v>1</v>
      </c>
      <c r="G28857">
        <v>52310</v>
      </c>
      <c r="H28857" t="s">
        <v>1132</v>
      </c>
      <c r="J28857" t="s">
        <v>14</v>
      </c>
      <c r="K28857">
        <v>44</v>
      </c>
      <c r="L28857" t="s">
        <v>15</v>
      </c>
    </row>
    <row r="28858" spans="1:12">
      <c r="A28858" t="e">
        <f ca="1">E00251518877721</f>
        <v>#NAME?</v>
      </c>
      <c r="B28858">
        <v>294</v>
      </c>
      <c r="C28858" t="s">
        <v>61</v>
      </c>
      <c r="D28858" s="1">
        <v>42184</v>
      </c>
      <c r="F28858">
        <v>2</v>
      </c>
      <c r="G28858">
        <v>2169</v>
      </c>
      <c r="H28858" t="s">
        <v>40</v>
      </c>
      <c r="J28858" t="s">
        <v>14</v>
      </c>
      <c r="K28858">
        <v>58</v>
      </c>
      <c r="L28858" t="s">
        <v>15</v>
      </c>
    </row>
    <row r="28859" spans="1:12">
      <c r="A28859" t="e">
        <f ca="1">E00251432194221</f>
        <v>#NAME?</v>
      </c>
      <c r="B28859">
        <v>488</v>
      </c>
      <c r="C28859" t="s">
        <v>401</v>
      </c>
      <c r="D28859" s="1">
        <v>41838</v>
      </c>
      <c r="F28859">
        <v>4</v>
      </c>
      <c r="G28859">
        <v>6111</v>
      </c>
      <c r="H28859" t="s">
        <v>937</v>
      </c>
      <c r="J28859" t="s">
        <v>14</v>
      </c>
      <c r="K28859">
        <v>43</v>
      </c>
      <c r="L28859" t="s">
        <v>15</v>
      </c>
    </row>
    <row r="28860" spans="1:12">
      <c r="A28860" t="e">
        <f ca="1">E00251432194221</f>
        <v>#NAME?</v>
      </c>
      <c r="B28860">
        <v>488</v>
      </c>
      <c r="C28860" t="s">
        <v>401</v>
      </c>
      <c r="D28860" s="1">
        <v>42438</v>
      </c>
      <c r="F28860">
        <v>2</v>
      </c>
      <c r="G28860">
        <v>4019</v>
      </c>
      <c r="H28860" t="s">
        <v>26</v>
      </c>
      <c r="J28860" t="s">
        <v>14</v>
      </c>
      <c r="K28860">
        <v>45</v>
      </c>
      <c r="L28860" t="s">
        <v>15</v>
      </c>
    </row>
    <row r="28861" spans="1:12">
      <c r="A28861" t="e">
        <f ca="1">E00251432194221</f>
        <v>#NAME?</v>
      </c>
      <c r="B28861">
        <v>488</v>
      </c>
      <c r="C28861" t="s">
        <v>401</v>
      </c>
      <c r="D28861" s="1">
        <v>42467</v>
      </c>
      <c r="F28861">
        <v>1</v>
      </c>
      <c r="G28861">
        <v>3004</v>
      </c>
      <c r="H28861" t="s">
        <v>104</v>
      </c>
      <c r="J28861" t="s">
        <v>14</v>
      </c>
      <c r="K28861">
        <v>45</v>
      </c>
      <c r="L28861" t="s">
        <v>15</v>
      </c>
    </row>
    <row r="28862" spans="1:12">
      <c r="A28862" t="e">
        <f ca="1">E00251616218721</f>
        <v>#NAME?</v>
      </c>
      <c r="B28862">
        <v>389</v>
      </c>
      <c r="C28862" t="s">
        <v>763</v>
      </c>
      <c r="D28862" s="1">
        <v>41830</v>
      </c>
      <c r="F28862">
        <v>1</v>
      </c>
      <c r="G28862">
        <v>460</v>
      </c>
      <c r="H28862" t="s">
        <v>16</v>
      </c>
      <c r="J28862" t="s">
        <v>14</v>
      </c>
      <c r="K28862">
        <v>50</v>
      </c>
      <c r="L28862" t="s">
        <v>15</v>
      </c>
    </row>
    <row r="28863" spans="1:12">
      <c r="A28863" t="e">
        <f ca="1">E00251430249221</f>
        <v>#NAME?</v>
      </c>
      <c r="B28863">
        <v>498</v>
      </c>
      <c r="C28863" t="s">
        <v>591</v>
      </c>
      <c r="D28863" s="1">
        <v>42761</v>
      </c>
      <c r="F28863">
        <v>4</v>
      </c>
      <c r="G28863">
        <v>27800</v>
      </c>
      <c r="H28863" t="s">
        <v>145</v>
      </c>
      <c r="J28863" t="s">
        <v>14</v>
      </c>
      <c r="K28863">
        <v>66</v>
      </c>
      <c r="L28863" t="s">
        <v>15</v>
      </c>
    </row>
    <row r="28864" spans="1:12">
      <c r="A28864" t="e">
        <f ca="1">E00251430249221</f>
        <v>#NAME?</v>
      </c>
      <c r="B28864">
        <v>498</v>
      </c>
      <c r="C28864" t="s">
        <v>591</v>
      </c>
      <c r="D28864" s="1">
        <v>42762</v>
      </c>
      <c r="F28864">
        <v>4</v>
      </c>
      <c r="G28864">
        <v>7906</v>
      </c>
      <c r="H28864" t="s">
        <v>173</v>
      </c>
      <c r="J28864" t="s">
        <v>14</v>
      </c>
      <c r="K28864">
        <v>66</v>
      </c>
      <c r="L28864" t="s">
        <v>22</v>
      </c>
    </row>
    <row r="28865" spans="1:12">
      <c r="A28865" t="e">
        <f ca="1">E00251527995921</f>
        <v>#NAME?</v>
      </c>
      <c r="B28865">
        <v>47</v>
      </c>
      <c r="C28865" t="s">
        <v>494</v>
      </c>
      <c r="D28865" s="1">
        <v>41983</v>
      </c>
      <c r="F28865">
        <v>1</v>
      </c>
      <c r="G28865">
        <v>460</v>
      </c>
      <c r="H28865" t="s">
        <v>16</v>
      </c>
      <c r="J28865" t="s">
        <v>14</v>
      </c>
      <c r="K28865">
        <v>51</v>
      </c>
      <c r="L28865" t="s">
        <v>15</v>
      </c>
    </row>
    <row r="28866" spans="1:12">
      <c r="A28866" t="e">
        <f ca="1">E00251524991421</f>
        <v>#NAME?</v>
      </c>
      <c r="B28866">
        <v>464</v>
      </c>
      <c r="C28866" t="s">
        <v>45</v>
      </c>
      <c r="D28866" s="1">
        <v>41625</v>
      </c>
      <c r="F28866">
        <v>1</v>
      </c>
      <c r="G28866">
        <v>5269</v>
      </c>
      <c r="H28866" t="s">
        <v>1006</v>
      </c>
      <c r="J28866" t="s">
        <v>14</v>
      </c>
      <c r="K28866">
        <v>49</v>
      </c>
      <c r="L28866" t="s">
        <v>15</v>
      </c>
    </row>
    <row r="28867" spans="1:12">
      <c r="A28867" t="e">
        <f ca="1">E00251429284421</f>
        <v>#NAME?</v>
      </c>
      <c r="B28867">
        <v>292</v>
      </c>
      <c r="C28867" t="s">
        <v>467</v>
      </c>
      <c r="D28867" s="1">
        <v>42102</v>
      </c>
      <c r="F28867">
        <v>2</v>
      </c>
      <c r="G28867">
        <v>2141</v>
      </c>
      <c r="H28867" t="s">
        <v>614</v>
      </c>
      <c r="J28867" t="s">
        <v>14</v>
      </c>
      <c r="K28867">
        <v>59</v>
      </c>
      <c r="L28867" t="s">
        <v>15</v>
      </c>
    </row>
    <row r="28868" spans="1:12">
      <c r="A28868" t="e">
        <f ca="1">E00251429284421</f>
        <v>#NAME?</v>
      </c>
      <c r="B28868">
        <v>292</v>
      </c>
      <c r="C28868" t="s">
        <v>467</v>
      </c>
      <c r="D28868" s="1">
        <v>42394</v>
      </c>
      <c r="F28868">
        <v>2</v>
      </c>
      <c r="G28868">
        <v>49390</v>
      </c>
      <c r="H28868" t="s">
        <v>59</v>
      </c>
      <c r="J28868" t="s">
        <v>14</v>
      </c>
      <c r="K28868">
        <v>60</v>
      </c>
      <c r="L28868" t="s">
        <v>15</v>
      </c>
    </row>
    <row r="28869" spans="1:12">
      <c r="A28869" t="e">
        <f ca="1">E00251427397821</f>
        <v>#NAME?</v>
      </c>
      <c r="B28869">
        <v>10</v>
      </c>
      <c r="C28869" t="s">
        <v>18</v>
      </c>
      <c r="D28869" s="1">
        <v>41172</v>
      </c>
      <c r="F28869">
        <v>1</v>
      </c>
      <c r="G28869">
        <v>81380</v>
      </c>
      <c r="H28869" t="s">
        <v>326</v>
      </c>
      <c r="J28869" t="s">
        <v>14</v>
      </c>
      <c r="K28869">
        <v>61</v>
      </c>
      <c r="L28869" t="s">
        <v>15</v>
      </c>
    </row>
    <row r="28870" spans="1:12">
      <c r="A28870" t="e">
        <f ca="1">E00251427200221</f>
        <v>#NAME?</v>
      </c>
      <c r="B28870">
        <v>11</v>
      </c>
      <c r="C28870" t="s">
        <v>245</v>
      </c>
      <c r="D28870" s="1">
        <v>43045</v>
      </c>
      <c r="F28870">
        <v>2</v>
      </c>
      <c r="G28870">
        <v>8362</v>
      </c>
      <c r="H28870" t="s">
        <v>136</v>
      </c>
      <c r="J28870" t="s">
        <v>14</v>
      </c>
      <c r="K28870">
        <v>68</v>
      </c>
      <c r="L28870" t="s">
        <v>15</v>
      </c>
    </row>
    <row r="28871" spans="1:12">
      <c r="A28871" t="e">
        <f ca="1">E00251532440721</f>
        <v>#NAME?</v>
      </c>
      <c r="B28871">
        <v>4054</v>
      </c>
      <c r="C28871" t="s">
        <v>693</v>
      </c>
      <c r="D28871" s="1">
        <v>42444</v>
      </c>
      <c r="F28871">
        <v>3</v>
      </c>
      <c r="G28871">
        <v>4019</v>
      </c>
      <c r="H28871" t="s">
        <v>26</v>
      </c>
      <c r="J28871" t="s">
        <v>14</v>
      </c>
      <c r="K28871">
        <v>56</v>
      </c>
      <c r="L28871" t="s">
        <v>15</v>
      </c>
    </row>
    <row r="28872" spans="1:12">
      <c r="A28872" t="e">
        <f ca="1">E00251611297721</f>
        <v>#NAME?</v>
      </c>
      <c r="B28872">
        <v>294</v>
      </c>
      <c r="C28872" t="s">
        <v>61</v>
      </c>
      <c r="D28872" s="1">
        <v>41127</v>
      </c>
      <c r="F28872">
        <v>2</v>
      </c>
      <c r="G28872">
        <v>71981</v>
      </c>
      <c r="H28872" t="s">
        <v>81</v>
      </c>
      <c r="J28872" t="s">
        <v>14</v>
      </c>
      <c r="K28872">
        <v>43</v>
      </c>
      <c r="L28872" t="s">
        <v>15</v>
      </c>
    </row>
    <row r="28873" spans="1:12">
      <c r="A28873" t="e">
        <f ca="1">E00251430249221</f>
        <v>#NAME?</v>
      </c>
      <c r="B28873">
        <v>498</v>
      </c>
      <c r="C28873" t="s">
        <v>591</v>
      </c>
      <c r="D28873" s="1">
        <v>42320</v>
      </c>
      <c r="F28873">
        <v>2</v>
      </c>
      <c r="G28873">
        <v>25000</v>
      </c>
      <c r="H28873" t="s">
        <v>178</v>
      </c>
      <c r="J28873" t="s">
        <v>14</v>
      </c>
      <c r="K28873">
        <v>65</v>
      </c>
      <c r="L28873" t="s">
        <v>15</v>
      </c>
    </row>
    <row r="28874" spans="1:12">
      <c r="A28874" t="e">
        <f ca="1">E00251430249221</f>
        <v>#NAME?</v>
      </c>
      <c r="B28874">
        <v>498</v>
      </c>
      <c r="C28874" t="s">
        <v>591</v>
      </c>
      <c r="D28874" s="1">
        <v>42880</v>
      </c>
      <c r="F28874">
        <v>1</v>
      </c>
      <c r="G28874">
        <v>25000</v>
      </c>
      <c r="H28874" t="s">
        <v>178</v>
      </c>
      <c r="J28874" t="s">
        <v>14</v>
      </c>
      <c r="K28874">
        <v>67</v>
      </c>
      <c r="L28874" t="s">
        <v>15</v>
      </c>
    </row>
    <row r="28875" spans="1:12">
      <c r="A28875" t="e">
        <f ca="1">E00251430249221</f>
        <v>#NAME?</v>
      </c>
      <c r="B28875">
        <v>498</v>
      </c>
      <c r="C28875" t="s">
        <v>591</v>
      </c>
      <c r="D28875" s="1">
        <v>43032</v>
      </c>
      <c r="F28875">
        <v>1</v>
      </c>
      <c r="G28875">
        <v>27800</v>
      </c>
      <c r="H28875" t="s">
        <v>145</v>
      </c>
      <c r="J28875" t="s">
        <v>14</v>
      </c>
      <c r="K28875">
        <v>67</v>
      </c>
      <c r="L28875" t="s">
        <v>15</v>
      </c>
    </row>
    <row r="28876" spans="1:12">
      <c r="A28876" t="e">
        <f ca="1">E00251619053521</f>
        <v>#NAME?</v>
      </c>
      <c r="B28876">
        <v>739</v>
      </c>
      <c r="C28876" t="s">
        <v>957</v>
      </c>
      <c r="D28876" s="1">
        <v>41838</v>
      </c>
      <c r="F28876">
        <v>1</v>
      </c>
      <c r="G28876">
        <v>9195</v>
      </c>
      <c r="H28876" t="s">
        <v>1675</v>
      </c>
      <c r="I28876" t="s">
        <v>56</v>
      </c>
      <c r="J28876" t="s">
        <v>57</v>
      </c>
      <c r="K28876">
        <v>43</v>
      </c>
      <c r="L28876" t="s">
        <v>15</v>
      </c>
    </row>
    <row r="28877" spans="1:12">
      <c r="A28877" t="e">
        <f ca="1">E00251429284421</f>
        <v>#NAME?</v>
      </c>
      <c r="B28877">
        <v>292</v>
      </c>
      <c r="C28877" t="s">
        <v>467</v>
      </c>
      <c r="D28877" s="1">
        <v>41011</v>
      </c>
      <c r="F28877">
        <v>1</v>
      </c>
      <c r="G28877">
        <v>7295</v>
      </c>
      <c r="H28877" t="s">
        <v>76</v>
      </c>
      <c r="J28877" t="s">
        <v>14</v>
      </c>
      <c r="K28877">
        <v>56</v>
      </c>
      <c r="L28877" t="s">
        <v>15</v>
      </c>
    </row>
    <row r="28878" spans="1:12">
      <c r="A28878" t="e">
        <f ca="1">E00251429284421</f>
        <v>#NAME?</v>
      </c>
      <c r="B28878">
        <v>292</v>
      </c>
      <c r="C28878" t="s">
        <v>467</v>
      </c>
      <c r="D28878" s="1">
        <v>41422</v>
      </c>
      <c r="F28878">
        <v>2</v>
      </c>
      <c r="G28878">
        <v>71536</v>
      </c>
      <c r="H28878" t="s">
        <v>70</v>
      </c>
      <c r="J28878" t="s">
        <v>14</v>
      </c>
      <c r="K28878">
        <v>57</v>
      </c>
      <c r="L28878" t="s">
        <v>15</v>
      </c>
    </row>
    <row r="28879" spans="1:12">
      <c r="A28879" t="e">
        <f ca="1">E00251528868321</f>
        <v>#NAME?</v>
      </c>
      <c r="B28879">
        <v>276</v>
      </c>
      <c r="C28879" t="s">
        <v>122</v>
      </c>
      <c r="D28879" s="1">
        <v>42964</v>
      </c>
      <c r="F28879">
        <v>1</v>
      </c>
      <c r="G28879">
        <v>4019</v>
      </c>
      <c r="H28879" t="s">
        <v>26</v>
      </c>
      <c r="J28879" t="s">
        <v>14</v>
      </c>
      <c r="K28879">
        <v>60</v>
      </c>
      <c r="L28879" t="s">
        <v>15</v>
      </c>
    </row>
    <row r="28880" spans="1:12">
      <c r="A28880" t="e">
        <f ca="1">E00251518877721</f>
        <v>#NAME?</v>
      </c>
      <c r="B28880">
        <v>753</v>
      </c>
      <c r="C28880" t="s">
        <v>545</v>
      </c>
      <c r="D28880" s="1">
        <v>42046</v>
      </c>
      <c r="F28880">
        <v>1</v>
      </c>
      <c r="G28880">
        <v>4660</v>
      </c>
      <c r="H28880" t="s">
        <v>215</v>
      </c>
      <c r="I28880" t="s">
        <v>56</v>
      </c>
      <c r="J28880" t="s">
        <v>57</v>
      </c>
      <c r="K28880">
        <v>57</v>
      </c>
      <c r="L28880" t="s">
        <v>15</v>
      </c>
    </row>
    <row r="28881" spans="1:12">
      <c r="A28881" t="e">
        <f ca="1">E00251427200221</f>
        <v>#NAME?</v>
      </c>
      <c r="B28881">
        <v>11</v>
      </c>
      <c r="C28881" t="s">
        <v>245</v>
      </c>
      <c r="D28881" s="1">
        <v>43060</v>
      </c>
      <c r="F28881">
        <v>2</v>
      </c>
      <c r="G28881">
        <v>53190</v>
      </c>
      <c r="H28881" t="s">
        <v>700</v>
      </c>
      <c r="J28881" t="s">
        <v>14</v>
      </c>
      <c r="K28881">
        <v>68</v>
      </c>
      <c r="L28881" t="s">
        <v>15</v>
      </c>
    </row>
    <row r="28882" spans="1:12">
      <c r="A28882" t="e">
        <f ca="1">E00251429284421</f>
        <v>#NAME?</v>
      </c>
      <c r="B28882">
        <v>292</v>
      </c>
      <c r="C28882" t="s">
        <v>467</v>
      </c>
      <c r="D28882" s="1">
        <v>41340</v>
      </c>
      <c r="F28882">
        <v>1</v>
      </c>
      <c r="G28882">
        <v>71987</v>
      </c>
      <c r="H28882" t="s">
        <v>276</v>
      </c>
      <c r="J28882" t="s">
        <v>14</v>
      </c>
      <c r="K28882">
        <v>57</v>
      </c>
      <c r="L28882" t="s">
        <v>15</v>
      </c>
    </row>
    <row r="28883" spans="1:12">
      <c r="A28883" t="e">
        <f ca="1">E00251429284421</f>
        <v>#NAME?</v>
      </c>
      <c r="B28883">
        <v>292</v>
      </c>
      <c r="C28883" t="s">
        <v>467</v>
      </c>
      <c r="D28883" s="1">
        <v>41673</v>
      </c>
      <c r="F28883">
        <v>3</v>
      </c>
      <c r="G28883">
        <v>49390</v>
      </c>
      <c r="H28883" t="s">
        <v>59</v>
      </c>
      <c r="J28883" t="s">
        <v>14</v>
      </c>
      <c r="K28883">
        <v>58</v>
      </c>
      <c r="L28883" t="s">
        <v>15</v>
      </c>
    </row>
    <row r="28884" spans="1:12">
      <c r="A28884" t="e">
        <f ca="1">E00251524957221</f>
        <v>#NAME?</v>
      </c>
      <c r="B28884">
        <v>455</v>
      </c>
      <c r="C28884" t="s">
        <v>312</v>
      </c>
      <c r="D28884" s="1">
        <v>41171</v>
      </c>
      <c r="F28884">
        <v>1</v>
      </c>
      <c r="G28884">
        <v>3502</v>
      </c>
      <c r="H28884" t="s">
        <v>885</v>
      </c>
      <c r="J28884" t="s">
        <v>14</v>
      </c>
      <c r="K28884">
        <v>53</v>
      </c>
      <c r="L28884" t="s">
        <v>15</v>
      </c>
    </row>
    <row r="28885" spans="1:12">
      <c r="A28885" t="e">
        <f ca="1">E00251430249221</f>
        <v>#NAME?</v>
      </c>
      <c r="B28885">
        <v>498</v>
      </c>
      <c r="C28885" t="s">
        <v>591</v>
      </c>
      <c r="D28885" s="1">
        <v>41471</v>
      </c>
      <c r="F28885">
        <v>2</v>
      </c>
      <c r="G28885">
        <v>4019</v>
      </c>
      <c r="H28885" t="s">
        <v>26</v>
      </c>
      <c r="J28885" t="s">
        <v>14</v>
      </c>
      <c r="K28885">
        <v>63</v>
      </c>
      <c r="L28885" t="s">
        <v>15</v>
      </c>
    </row>
    <row r="28886" spans="1:12">
      <c r="A28886" t="e">
        <f ca="1">E00251430249221</f>
        <v>#NAME?</v>
      </c>
      <c r="B28886">
        <v>498</v>
      </c>
      <c r="C28886" t="s">
        <v>591</v>
      </c>
      <c r="D28886" s="1">
        <v>42418</v>
      </c>
      <c r="F28886">
        <v>1</v>
      </c>
      <c r="G28886">
        <v>4019</v>
      </c>
      <c r="H28886" t="s">
        <v>26</v>
      </c>
      <c r="J28886" t="s">
        <v>14</v>
      </c>
      <c r="K28886">
        <v>65</v>
      </c>
      <c r="L28886" t="s">
        <v>15</v>
      </c>
    </row>
    <row r="28887" spans="1:12">
      <c r="A28887" t="e">
        <f ca="1">E00251430249221</f>
        <v>#NAME?</v>
      </c>
      <c r="B28887">
        <v>498</v>
      </c>
      <c r="C28887" t="s">
        <v>591</v>
      </c>
      <c r="D28887" s="1">
        <v>42537</v>
      </c>
      <c r="F28887">
        <v>2</v>
      </c>
      <c r="G28887">
        <v>2729</v>
      </c>
      <c r="H28887" t="s">
        <v>115</v>
      </c>
      <c r="J28887" t="s">
        <v>14</v>
      </c>
      <c r="K28887">
        <v>66</v>
      </c>
      <c r="L28887" t="s">
        <v>15</v>
      </c>
    </row>
    <row r="28888" spans="1:12">
      <c r="A28888" t="e">
        <f ca="1">E00251429314921</f>
        <v>#NAME?</v>
      </c>
      <c r="B28888">
        <v>4055</v>
      </c>
      <c r="C28888" t="s">
        <v>51</v>
      </c>
      <c r="D28888" s="1">
        <v>41680</v>
      </c>
      <c r="F28888">
        <v>1</v>
      </c>
      <c r="G28888">
        <v>29690</v>
      </c>
      <c r="H28888" t="s">
        <v>52</v>
      </c>
      <c r="J28888" t="s">
        <v>14</v>
      </c>
      <c r="K28888">
        <v>47</v>
      </c>
      <c r="L28888" t="s">
        <v>15</v>
      </c>
    </row>
    <row r="28889" spans="1:12">
      <c r="A28889" t="e">
        <f ca="1">E00251439925821</f>
        <v>#NAME?</v>
      </c>
      <c r="B28889">
        <v>163</v>
      </c>
      <c r="C28889" t="s">
        <v>219</v>
      </c>
      <c r="D28889" s="1">
        <v>43084</v>
      </c>
      <c r="F28889">
        <v>1</v>
      </c>
      <c r="G28889">
        <v>3540</v>
      </c>
      <c r="H28889" t="s">
        <v>436</v>
      </c>
      <c r="J28889" t="s">
        <v>14</v>
      </c>
      <c r="K28889">
        <v>45</v>
      </c>
      <c r="L28889" t="s">
        <v>15</v>
      </c>
    </row>
    <row r="28890" spans="1:12">
      <c r="A28890" t="e">
        <f ca="1">E00251439925821</f>
        <v>#NAME?</v>
      </c>
      <c r="B28890">
        <v>967</v>
      </c>
      <c r="C28890" t="s">
        <v>1674</v>
      </c>
      <c r="D28890" s="1">
        <v>38895</v>
      </c>
      <c r="F28890">
        <v>1</v>
      </c>
      <c r="G28890">
        <v>30751</v>
      </c>
      <c r="H28890" t="s">
        <v>1087</v>
      </c>
      <c r="J28890" t="s">
        <v>272</v>
      </c>
      <c r="K28890">
        <v>34</v>
      </c>
      <c r="L28890" t="s">
        <v>15</v>
      </c>
    </row>
    <row r="28891" spans="1:12">
      <c r="A28891" t="e">
        <f ca="1">E00251510764721</f>
        <v>#NAME?</v>
      </c>
      <c r="B28891">
        <v>122</v>
      </c>
      <c r="C28891" t="s">
        <v>522</v>
      </c>
      <c r="D28891" s="1">
        <v>43028</v>
      </c>
      <c r="F28891">
        <v>3</v>
      </c>
      <c r="G28891">
        <v>71940</v>
      </c>
      <c r="H28891" t="s">
        <v>135</v>
      </c>
      <c r="J28891" t="s">
        <v>14</v>
      </c>
      <c r="K28891">
        <v>50</v>
      </c>
      <c r="L28891" t="s">
        <v>15</v>
      </c>
    </row>
    <row r="28892" spans="1:12">
      <c r="A28892" t="e">
        <f ca="1">E00251432194221</f>
        <v>#NAME?</v>
      </c>
      <c r="B28892">
        <v>488</v>
      </c>
      <c r="C28892" t="s">
        <v>401</v>
      </c>
      <c r="D28892" s="1">
        <v>42516</v>
      </c>
      <c r="F28892">
        <v>1</v>
      </c>
      <c r="G28892">
        <v>7810</v>
      </c>
      <c r="H28892" t="s">
        <v>695</v>
      </c>
      <c r="J28892" t="s">
        <v>14</v>
      </c>
      <c r="K28892">
        <v>45</v>
      </c>
      <c r="L28892" t="s">
        <v>22</v>
      </c>
    </row>
    <row r="28893" spans="1:12">
      <c r="A28893" t="e">
        <f ca="1">E00251432194221</f>
        <v>#NAME?</v>
      </c>
      <c r="B28893">
        <v>488</v>
      </c>
      <c r="C28893" t="s">
        <v>401</v>
      </c>
      <c r="D28893" s="1">
        <v>42585</v>
      </c>
      <c r="F28893">
        <v>3</v>
      </c>
      <c r="G28893">
        <v>3004</v>
      </c>
      <c r="H28893" t="s">
        <v>104</v>
      </c>
      <c r="J28893" t="s">
        <v>14</v>
      </c>
      <c r="K28893">
        <v>45</v>
      </c>
      <c r="L28893" t="s">
        <v>15</v>
      </c>
    </row>
    <row r="28894" spans="1:12">
      <c r="A28894" t="e">
        <f ca="1">E00251524957221</f>
        <v>#NAME?</v>
      </c>
      <c r="B28894">
        <v>455</v>
      </c>
      <c r="C28894" t="s">
        <v>312</v>
      </c>
      <c r="D28894" s="1">
        <v>42244</v>
      </c>
      <c r="F28894">
        <v>1</v>
      </c>
      <c r="G28894">
        <v>9198</v>
      </c>
      <c r="H28894" t="s">
        <v>229</v>
      </c>
      <c r="J28894" t="s">
        <v>14</v>
      </c>
      <c r="K28894">
        <v>56</v>
      </c>
      <c r="L28894" t="s">
        <v>15</v>
      </c>
    </row>
    <row r="28895" spans="1:12">
      <c r="A28895" t="e">
        <f ca="1">E00251429314921</f>
        <v>#NAME?</v>
      </c>
      <c r="B28895">
        <v>4055</v>
      </c>
      <c r="C28895" t="s">
        <v>51</v>
      </c>
      <c r="D28895" s="1">
        <v>42361</v>
      </c>
      <c r="F28895">
        <v>1</v>
      </c>
      <c r="G28895">
        <v>7231</v>
      </c>
      <c r="H28895" t="s">
        <v>128</v>
      </c>
      <c r="J28895" t="s">
        <v>14</v>
      </c>
      <c r="K28895">
        <v>49</v>
      </c>
      <c r="L28895" t="s">
        <v>15</v>
      </c>
    </row>
    <row r="28896" spans="1:12">
      <c r="A28896" t="e">
        <f ca="1">E00251532254321</f>
        <v>#NAME?</v>
      </c>
      <c r="B28896">
        <v>481</v>
      </c>
      <c r="C28896" t="s">
        <v>402</v>
      </c>
      <c r="D28896" s="1">
        <v>41202</v>
      </c>
      <c r="F28896">
        <v>1</v>
      </c>
      <c r="G28896">
        <v>8798</v>
      </c>
      <c r="H28896" t="s">
        <v>314</v>
      </c>
      <c r="J28896" t="s">
        <v>14</v>
      </c>
      <c r="K28896">
        <v>48</v>
      </c>
      <c r="L28896" t="s">
        <v>15</v>
      </c>
    </row>
    <row r="28897" spans="1:12">
      <c r="A28897" t="e">
        <f ca="1">E00251537604521</f>
        <v>#NAME?</v>
      </c>
      <c r="B28897">
        <v>459</v>
      </c>
      <c r="C28897" t="s">
        <v>187</v>
      </c>
      <c r="D28897" s="1">
        <v>41338</v>
      </c>
      <c r="F28897">
        <v>1</v>
      </c>
      <c r="G28897">
        <v>71940</v>
      </c>
      <c r="H28897" t="s">
        <v>135</v>
      </c>
      <c r="J28897" t="s">
        <v>14</v>
      </c>
      <c r="K28897">
        <v>49</v>
      </c>
      <c r="L28897" t="s">
        <v>15</v>
      </c>
    </row>
    <row r="28898" spans="1:12">
      <c r="A28898" t="e">
        <f ca="1">E00251527995921</f>
        <v>#NAME?</v>
      </c>
      <c r="B28898">
        <v>47</v>
      </c>
      <c r="C28898" t="s">
        <v>494</v>
      </c>
      <c r="D28898" s="1">
        <v>42445</v>
      </c>
      <c r="F28898">
        <v>1</v>
      </c>
      <c r="G28898">
        <v>4829</v>
      </c>
      <c r="H28898" t="s">
        <v>783</v>
      </c>
      <c r="J28898" t="s">
        <v>14</v>
      </c>
      <c r="K28898">
        <v>53</v>
      </c>
      <c r="L28898" t="s">
        <v>15</v>
      </c>
    </row>
    <row r="28899" spans="1:12">
      <c r="A28899" t="e">
        <f ca="1">E00251430249221</f>
        <v>#NAME?</v>
      </c>
      <c r="B28899">
        <v>498</v>
      </c>
      <c r="C28899" t="s">
        <v>591</v>
      </c>
      <c r="D28899" s="1">
        <v>42199</v>
      </c>
      <c r="F28899">
        <v>3</v>
      </c>
      <c r="G28899">
        <v>2729</v>
      </c>
      <c r="H28899" t="s">
        <v>115</v>
      </c>
      <c r="J28899" t="s">
        <v>14</v>
      </c>
      <c r="K28899">
        <v>65</v>
      </c>
      <c r="L28899" t="s">
        <v>15</v>
      </c>
    </row>
    <row r="28900" spans="1:12">
      <c r="A28900" t="e">
        <f ca="1">E00251430249221</f>
        <v>#NAME?</v>
      </c>
      <c r="B28900">
        <v>498</v>
      </c>
      <c r="C28900" t="s">
        <v>591</v>
      </c>
      <c r="D28900" s="1">
        <v>42705</v>
      </c>
      <c r="F28900">
        <v>1</v>
      </c>
      <c r="G28900">
        <v>4019</v>
      </c>
      <c r="H28900" t="s">
        <v>26</v>
      </c>
      <c r="J28900" t="s">
        <v>14</v>
      </c>
      <c r="K28900">
        <v>66</v>
      </c>
      <c r="L28900" t="s">
        <v>15</v>
      </c>
    </row>
    <row r="28901" spans="1:12">
      <c r="A28901" t="e">
        <f ca="1">E00251432194221</f>
        <v>#NAME?</v>
      </c>
      <c r="B28901">
        <v>3072</v>
      </c>
      <c r="C28901" t="s">
        <v>315</v>
      </c>
      <c r="D28901" s="1">
        <v>42537</v>
      </c>
      <c r="F28901">
        <v>1</v>
      </c>
      <c r="G28901">
        <v>29620</v>
      </c>
      <c r="H28901" t="s">
        <v>460</v>
      </c>
      <c r="J28901" t="s">
        <v>272</v>
      </c>
      <c r="K28901">
        <v>45</v>
      </c>
      <c r="L28901" t="s">
        <v>15</v>
      </c>
    </row>
    <row r="28902" spans="1:12">
      <c r="A28902" t="e">
        <f ca="1">E00251532440721</f>
        <v>#NAME?</v>
      </c>
      <c r="B28902">
        <v>4054</v>
      </c>
      <c r="C28902" t="s">
        <v>693</v>
      </c>
      <c r="D28902" s="1">
        <v>42159</v>
      </c>
      <c r="F28902">
        <v>1</v>
      </c>
      <c r="G28902">
        <v>81221</v>
      </c>
      <c r="H28902" t="s">
        <v>523</v>
      </c>
      <c r="J28902" t="s">
        <v>14</v>
      </c>
      <c r="K28902">
        <v>55</v>
      </c>
      <c r="L28902" t="s">
        <v>15</v>
      </c>
    </row>
    <row r="28903" spans="1:12">
      <c r="A28903" t="e">
        <f ca="1">E00251611297721</f>
        <v>#NAME?</v>
      </c>
      <c r="B28903">
        <v>294</v>
      </c>
      <c r="C28903" t="s">
        <v>61</v>
      </c>
      <c r="D28903" s="1">
        <v>42941</v>
      </c>
      <c r="F28903">
        <v>1</v>
      </c>
      <c r="G28903">
        <v>3804</v>
      </c>
      <c r="H28903" t="s">
        <v>71</v>
      </c>
      <c r="J28903" t="s">
        <v>14</v>
      </c>
      <c r="K28903">
        <v>48</v>
      </c>
      <c r="L28903" t="s">
        <v>15</v>
      </c>
    </row>
    <row r="28904" spans="1:12">
      <c r="A28904" t="e">
        <f ca="1">E00251524957221</f>
        <v>#NAME?</v>
      </c>
      <c r="B28904">
        <v>455</v>
      </c>
      <c r="C28904" t="s">
        <v>312</v>
      </c>
      <c r="D28904" s="1">
        <v>41963</v>
      </c>
      <c r="F28904">
        <v>1</v>
      </c>
      <c r="G28904">
        <v>490</v>
      </c>
      <c r="H28904" t="s">
        <v>203</v>
      </c>
      <c r="J28904" t="s">
        <v>14</v>
      </c>
      <c r="K28904">
        <v>55</v>
      </c>
      <c r="L28904" t="s">
        <v>15</v>
      </c>
    </row>
    <row r="28905" spans="1:12">
      <c r="A28905" t="e">
        <f ca="1">E00251524957221</f>
        <v>#NAME?</v>
      </c>
      <c r="B28905">
        <v>455</v>
      </c>
      <c r="C28905" t="s">
        <v>312</v>
      </c>
      <c r="D28905" s="1">
        <v>42405</v>
      </c>
      <c r="F28905">
        <v>2</v>
      </c>
      <c r="G28905">
        <v>2720</v>
      </c>
      <c r="H28905" t="s">
        <v>65</v>
      </c>
      <c r="J28905" t="s">
        <v>14</v>
      </c>
      <c r="K28905">
        <v>56</v>
      </c>
      <c r="L28905" t="s">
        <v>15</v>
      </c>
    </row>
    <row r="28906" spans="1:12">
      <c r="A28906" t="e">
        <f ca="1">E00251524957221</f>
        <v>#NAME?</v>
      </c>
      <c r="B28906">
        <v>455</v>
      </c>
      <c r="C28906" t="s">
        <v>312</v>
      </c>
      <c r="D28906" s="1">
        <v>42683</v>
      </c>
      <c r="F28906">
        <v>1</v>
      </c>
      <c r="G28906">
        <v>1518</v>
      </c>
      <c r="H28906" t="s">
        <v>1172</v>
      </c>
      <c r="J28906" t="s">
        <v>14</v>
      </c>
      <c r="K28906">
        <v>57</v>
      </c>
      <c r="L28906" t="s">
        <v>15</v>
      </c>
    </row>
    <row r="28907" spans="1:12">
      <c r="A28907" t="e">
        <f ca="1">E00251432216821</f>
        <v>#NAME?</v>
      </c>
      <c r="B28907">
        <v>6156</v>
      </c>
      <c r="C28907" t="s">
        <v>352</v>
      </c>
      <c r="D28907" s="1">
        <v>42662</v>
      </c>
      <c r="F28907">
        <v>3</v>
      </c>
      <c r="G28907">
        <v>7862</v>
      </c>
      <c r="H28907" t="s">
        <v>27</v>
      </c>
      <c r="J28907" t="s">
        <v>14</v>
      </c>
      <c r="K28907">
        <v>46</v>
      </c>
      <c r="L28907" t="s">
        <v>22</v>
      </c>
    </row>
    <row r="28908" spans="1:12">
      <c r="A28908" t="e">
        <f ca="1">E00251512352121</f>
        <v>#NAME?</v>
      </c>
      <c r="B28908">
        <v>767</v>
      </c>
      <c r="C28908" t="s">
        <v>658</v>
      </c>
      <c r="D28908" s="1">
        <v>42753</v>
      </c>
      <c r="E28908">
        <v>3</v>
      </c>
      <c r="F28908">
        <v>4</v>
      </c>
      <c r="G28908">
        <v>4779</v>
      </c>
      <c r="H28908" t="s">
        <v>231</v>
      </c>
      <c r="J28908" t="s">
        <v>34</v>
      </c>
      <c r="K28908">
        <v>55</v>
      </c>
      <c r="L28908" t="s">
        <v>15</v>
      </c>
    </row>
    <row r="28909" spans="1:12">
      <c r="A28909" t="e">
        <f ca="1">E00251512352121</f>
        <v>#NAME?</v>
      </c>
      <c r="B28909">
        <v>1028</v>
      </c>
      <c r="C28909" t="s">
        <v>127</v>
      </c>
      <c r="D28909" s="1">
        <v>43056</v>
      </c>
      <c r="F28909">
        <v>1</v>
      </c>
      <c r="G28909">
        <v>4111</v>
      </c>
      <c r="H28909" t="s">
        <v>1131</v>
      </c>
      <c r="I28909" t="s">
        <v>127</v>
      </c>
      <c r="J28909" t="s">
        <v>57</v>
      </c>
      <c r="K28909">
        <v>56</v>
      </c>
      <c r="L28909" t="s">
        <v>15</v>
      </c>
    </row>
    <row r="28910" spans="1:12">
      <c r="A28910" t="e">
        <f ca="1">E00251512352121</f>
        <v>#NAME?</v>
      </c>
      <c r="B28910">
        <v>3527</v>
      </c>
      <c r="C28910" t="s">
        <v>598</v>
      </c>
      <c r="D28910" s="1">
        <v>41381</v>
      </c>
      <c r="F28910">
        <v>1</v>
      </c>
      <c r="G28910">
        <v>2720</v>
      </c>
      <c r="H28910" t="s">
        <v>65</v>
      </c>
      <c r="J28910" t="s">
        <v>14</v>
      </c>
      <c r="K28910">
        <v>51</v>
      </c>
      <c r="L28910" t="s">
        <v>15</v>
      </c>
    </row>
    <row r="28911" spans="1:12">
      <c r="A28911" t="e">
        <f ca="1">E00251537604521</f>
        <v>#NAME?</v>
      </c>
      <c r="B28911">
        <v>459</v>
      </c>
      <c r="C28911" t="s">
        <v>187</v>
      </c>
      <c r="D28911" s="1">
        <v>42702</v>
      </c>
      <c r="F28911">
        <v>2</v>
      </c>
      <c r="G28911">
        <v>7262</v>
      </c>
      <c r="H28911" t="s">
        <v>198</v>
      </c>
      <c r="J28911" t="s">
        <v>14</v>
      </c>
      <c r="K28911">
        <v>52</v>
      </c>
      <c r="L28911" t="s">
        <v>15</v>
      </c>
    </row>
    <row r="28912" spans="1:12">
      <c r="A28912" t="e">
        <f ca="1">E00251527995921</f>
        <v>#NAME?</v>
      </c>
      <c r="B28912">
        <v>71</v>
      </c>
      <c r="C28912" t="s">
        <v>258</v>
      </c>
      <c r="D28912" s="1">
        <v>42442</v>
      </c>
      <c r="F28912">
        <v>1</v>
      </c>
      <c r="G28912">
        <v>4871</v>
      </c>
      <c r="H28912" t="s">
        <v>125</v>
      </c>
      <c r="I28912" t="s">
        <v>148</v>
      </c>
      <c r="J28912" t="s">
        <v>57</v>
      </c>
      <c r="K28912">
        <v>53</v>
      </c>
      <c r="L28912" t="s">
        <v>15</v>
      </c>
    </row>
    <row r="28913" spans="1:12">
      <c r="A28913" t="e">
        <f ca="1">E00251527995921</f>
        <v>#NAME?</v>
      </c>
      <c r="B28913">
        <v>763</v>
      </c>
      <c r="C28913" t="s">
        <v>194</v>
      </c>
      <c r="D28913" s="1">
        <v>42385</v>
      </c>
      <c r="E28913">
        <v>8</v>
      </c>
      <c r="F28913">
        <v>6</v>
      </c>
      <c r="G28913">
        <v>2724</v>
      </c>
      <c r="H28913" t="s">
        <v>73</v>
      </c>
      <c r="J28913" t="s">
        <v>34</v>
      </c>
      <c r="K28913">
        <v>52</v>
      </c>
      <c r="L28913" t="s">
        <v>15</v>
      </c>
    </row>
    <row r="28914" spans="1:12">
      <c r="A28914" t="e">
        <f ca="1">E00251427371521</f>
        <v>#NAME?</v>
      </c>
      <c r="B28914">
        <v>10</v>
      </c>
      <c r="C28914" t="s">
        <v>18</v>
      </c>
      <c r="D28914" s="1">
        <v>42549</v>
      </c>
      <c r="F28914">
        <v>2</v>
      </c>
      <c r="G28914">
        <v>2449</v>
      </c>
      <c r="H28914" t="s">
        <v>53</v>
      </c>
      <c r="J28914" t="s">
        <v>14</v>
      </c>
      <c r="K28914">
        <v>53</v>
      </c>
      <c r="L28914" t="s">
        <v>15</v>
      </c>
    </row>
    <row r="28915" spans="1:12">
      <c r="A28915" t="e">
        <f ca="1">E00251432427121</f>
        <v>#NAME?</v>
      </c>
      <c r="B28915">
        <v>502</v>
      </c>
      <c r="C28915" t="s">
        <v>172</v>
      </c>
      <c r="D28915" s="1">
        <v>41317</v>
      </c>
      <c r="F28915">
        <v>1</v>
      </c>
      <c r="G28915">
        <v>5198</v>
      </c>
      <c r="H28915" t="s">
        <v>200</v>
      </c>
      <c r="J28915" t="s">
        <v>14</v>
      </c>
      <c r="K28915">
        <v>49</v>
      </c>
      <c r="L28915" t="s">
        <v>15</v>
      </c>
    </row>
    <row r="28916" spans="1:12">
      <c r="A28916" t="e">
        <f ca="1">E00251432427121</f>
        <v>#NAME?</v>
      </c>
      <c r="B28916">
        <v>6156</v>
      </c>
      <c r="C28916" t="s">
        <v>352</v>
      </c>
      <c r="D28916" s="1">
        <v>41885</v>
      </c>
      <c r="F28916">
        <v>2</v>
      </c>
      <c r="G28916">
        <v>49390</v>
      </c>
      <c r="H28916" t="s">
        <v>59</v>
      </c>
      <c r="J28916" t="s">
        <v>14</v>
      </c>
      <c r="K28916">
        <v>50</v>
      </c>
      <c r="L28916" t="s">
        <v>15</v>
      </c>
    </row>
    <row r="28917" spans="1:12">
      <c r="A28917" t="e">
        <f ca="1">E00251532440721</f>
        <v>#NAME?</v>
      </c>
      <c r="B28917">
        <v>4054</v>
      </c>
      <c r="C28917" t="s">
        <v>693</v>
      </c>
      <c r="D28917" s="1">
        <v>41555</v>
      </c>
      <c r="F28917">
        <v>1</v>
      </c>
      <c r="G28917">
        <v>2169</v>
      </c>
      <c r="H28917" t="s">
        <v>40</v>
      </c>
      <c r="J28917" t="s">
        <v>14</v>
      </c>
      <c r="K28917">
        <v>54</v>
      </c>
      <c r="L28917" t="s">
        <v>15</v>
      </c>
    </row>
    <row r="28918" spans="1:12">
      <c r="A28918" t="e">
        <f ca="1">E00251514878421</f>
        <v>#NAME?</v>
      </c>
      <c r="B28918">
        <v>6156</v>
      </c>
      <c r="C28918" t="s">
        <v>352</v>
      </c>
      <c r="D28918" s="1">
        <v>42300</v>
      </c>
      <c r="F28918">
        <v>1</v>
      </c>
      <c r="G28918">
        <v>5533</v>
      </c>
      <c r="H28918" t="s">
        <v>537</v>
      </c>
      <c r="J28918" t="s">
        <v>14</v>
      </c>
      <c r="K28918">
        <v>57</v>
      </c>
      <c r="L28918" t="s">
        <v>15</v>
      </c>
    </row>
    <row r="28919" spans="1:12">
      <c r="A28919" t="e">
        <f ca="1">E00251514878421</f>
        <v>#NAME?</v>
      </c>
      <c r="B28919">
        <v>6156</v>
      </c>
      <c r="C28919" t="s">
        <v>352</v>
      </c>
      <c r="D28919" s="1">
        <v>42789</v>
      </c>
      <c r="F28919">
        <v>1</v>
      </c>
      <c r="G28919">
        <v>4928</v>
      </c>
      <c r="H28919" t="s">
        <v>1173</v>
      </c>
      <c r="J28919" t="s">
        <v>14</v>
      </c>
      <c r="K28919">
        <v>59</v>
      </c>
      <c r="L28919" t="s">
        <v>15</v>
      </c>
    </row>
    <row r="28920" spans="1:12">
      <c r="A28920" t="e">
        <f ca="1">E00251432194221</f>
        <v>#NAME?</v>
      </c>
      <c r="B28920">
        <v>488</v>
      </c>
      <c r="C28920" t="s">
        <v>401</v>
      </c>
      <c r="D28920" s="1">
        <v>42283</v>
      </c>
      <c r="F28920">
        <v>1</v>
      </c>
      <c r="G28920">
        <v>38830</v>
      </c>
      <c r="H28920" t="s">
        <v>847</v>
      </c>
      <c r="J28920" t="s">
        <v>14</v>
      </c>
      <c r="K28920">
        <v>44</v>
      </c>
      <c r="L28920" t="s">
        <v>15</v>
      </c>
    </row>
    <row r="28921" spans="1:12">
      <c r="A28921" t="e">
        <f ca="1">E00251432194221</f>
        <v>#NAME?</v>
      </c>
      <c r="B28921">
        <v>488</v>
      </c>
      <c r="C28921" t="s">
        <v>401</v>
      </c>
      <c r="D28921" s="1">
        <v>42516</v>
      </c>
      <c r="F28921">
        <v>3</v>
      </c>
      <c r="G28921">
        <v>6111</v>
      </c>
      <c r="H28921" t="s">
        <v>937</v>
      </c>
      <c r="J28921" t="s">
        <v>14</v>
      </c>
      <c r="K28921">
        <v>45</v>
      </c>
      <c r="L28921" t="s">
        <v>15</v>
      </c>
    </row>
    <row r="28922" spans="1:12">
      <c r="A28922" t="e">
        <f ca="1">E00251532254321</f>
        <v>#NAME?</v>
      </c>
      <c r="B28922">
        <v>481</v>
      </c>
      <c r="C28922" t="s">
        <v>402</v>
      </c>
      <c r="D28922" s="1">
        <v>42539</v>
      </c>
      <c r="F28922">
        <v>1</v>
      </c>
      <c r="G28922">
        <v>3829</v>
      </c>
      <c r="H28922" t="s">
        <v>419</v>
      </c>
      <c r="J28922" t="s">
        <v>14</v>
      </c>
      <c r="K28922">
        <v>52</v>
      </c>
      <c r="L28922" t="s">
        <v>15</v>
      </c>
    </row>
    <row r="28923" spans="1:12">
      <c r="A28923" t="e">
        <f ca="1">E00251517759721</f>
        <v>#NAME?</v>
      </c>
      <c r="B28923">
        <v>105</v>
      </c>
      <c r="C28923" t="s">
        <v>682</v>
      </c>
      <c r="D28923" s="1">
        <v>42873</v>
      </c>
      <c r="F28923">
        <v>1</v>
      </c>
      <c r="G28923">
        <v>24200</v>
      </c>
      <c r="H28923" t="s">
        <v>762</v>
      </c>
      <c r="J28923" t="s">
        <v>14</v>
      </c>
      <c r="K28923">
        <v>60</v>
      </c>
      <c r="L28923" t="s">
        <v>15</v>
      </c>
    </row>
    <row r="28924" spans="1:12">
      <c r="A28924" t="e">
        <f ca="1">E00251429284421</f>
        <v>#NAME?</v>
      </c>
      <c r="B28924">
        <v>292</v>
      </c>
      <c r="C28924" t="s">
        <v>467</v>
      </c>
      <c r="D28924" s="1">
        <v>41673</v>
      </c>
      <c r="F28924">
        <v>5</v>
      </c>
      <c r="G28924">
        <v>2141</v>
      </c>
      <c r="H28924" t="s">
        <v>614</v>
      </c>
      <c r="J28924" t="s">
        <v>14</v>
      </c>
      <c r="K28924">
        <v>58</v>
      </c>
      <c r="L28924" t="s">
        <v>15</v>
      </c>
    </row>
    <row r="28925" spans="1:12">
      <c r="A28925" t="e">
        <f ca="1">E00251429284421</f>
        <v>#NAME?</v>
      </c>
      <c r="B28925">
        <v>292</v>
      </c>
      <c r="C28925" t="s">
        <v>467</v>
      </c>
      <c r="D28925" s="1">
        <v>41705</v>
      </c>
      <c r="F28925">
        <v>5</v>
      </c>
      <c r="G28925">
        <v>2141</v>
      </c>
      <c r="H28925" t="s">
        <v>614</v>
      </c>
      <c r="J28925" t="s">
        <v>14</v>
      </c>
      <c r="K28925">
        <v>58</v>
      </c>
      <c r="L28925" t="s">
        <v>15</v>
      </c>
    </row>
    <row r="28926" spans="1:12">
      <c r="A28926" t="e">
        <f ca="1">E00251429284421</f>
        <v>#NAME?</v>
      </c>
      <c r="B28926">
        <v>292</v>
      </c>
      <c r="C28926" t="s">
        <v>467</v>
      </c>
      <c r="D28926" s="1">
        <v>42041</v>
      </c>
      <c r="F28926">
        <v>1</v>
      </c>
      <c r="G28926">
        <v>7242</v>
      </c>
      <c r="H28926" t="s">
        <v>93</v>
      </c>
      <c r="J28926" t="s">
        <v>14</v>
      </c>
      <c r="K28926">
        <v>59</v>
      </c>
      <c r="L28926" t="s">
        <v>15</v>
      </c>
    </row>
    <row r="28927" spans="1:12">
      <c r="A28927" t="e">
        <f ca="1">E00251429284421</f>
        <v>#NAME?</v>
      </c>
      <c r="B28927">
        <v>292</v>
      </c>
      <c r="C28927" t="s">
        <v>467</v>
      </c>
      <c r="D28927" s="1">
        <v>41120</v>
      </c>
      <c r="F28927">
        <v>2</v>
      </c>
      <c r="G28927">
        <v>71984</v>
      </c>
      <c r="H28927" t="s">
        <v>1099</v>
      </c>
      <c r="J28927" t="s">
        <v>14</v>
      </c>
      <c r="K28927">
        <v>56</v>
      </c>
      <c r="L28927" t="s">
        <v>15</v>
      </c>
    </row>
    <row r="28928" spans="1:12">
      <c r="A28928" t="e">
        <f ca="1">E00251429284421</f>
        <v>#NAME?</v>
      </c>
      <c r="B28928">
        <v>292</v>
      </c>
      <c r="C28928" t="s">
        <v>467</v>
      </c>
      <c r="D28928" s="1">
        <v>41416</v>
      </c>
      <c r="F28928">
        <v>4</v>
      </c>
      <c r="G28928">
        <v>70400</v>
      </c>
      <c r="H28928" t="s">
        <v>536</v>
      </c>
      <c r="J28928" t="s">
        <v>14</v>
      </c>
      <c r="K28928">
        <v>57</v>
      </c>
      <c r="L28928" t="s">
        <v>15</v>
      </c>
    </row>
    <row r="28929" spans="1:12">
      <c r="A28929" t="e">
        <f ca="1">E00251432194221</f>
        <v>#NAME?</v>
      </c>
      <c r="B28929">
        <v>488</v>
      </c>
      <c r="C28929" t="s">
        <v>401</v>
      </c>
      <c r="D28929" s="1">
        <v>42283</v>
      </c>
      <c r="F28929">
        <v>2</v>
      </c>
      <c r="G28929">
        <v>4019</v>
      </c>
      <c r="H28929" t="s">
        <v>26</v>
      </c>
      <c r="J28929" t="s">
        <v>14</v>
      </c>
      <c r="K28929">
        <v>44</v>
      </c>
      <c r="L28929" t="s">
        <v>15</v>
      </c>
    </row>
    <row r="28930" spans="1:12">
      <c r="A28930" t="e">
        <f ca="1">E00251514878421</f>
        <v>#NAME?</v>
      </c>
      <c r="B28930">
        <v>6156</v>
      </c>
      <c r="C28930" t="s">
        <v>352</v>
      </c>
      <c r="D28930" s="1">
        <v>42573</v>
      </c>
      <c r="F28930">
        <v>1</v>
      </c>
      <c r="G28930">
        <v>4660</v>
      </c>
      <c r="H28930" t="s">
        <v>215</v>
      </c>
      <c r="J28930" t="s">
        <v>14</v>
      </c>
      <c r="K28930">
        <v>58</v>
      </c>
      <c r="L28930" t="s">
        <v>15</v>
      </c>
    </row>
    <row r="28931" spans="1:12">
      <c r="A28931" t="e">
        <f ca="1">E00251514247321</f>
        <v>#NAME?</v>
      </c>
      <c r="B28931">
        <v>448</v>
      </c>
      <c r="C28931" t="s">
        <v>112</v>
      </c>
      <c r="D28931" s="1">
        <v>42157</v>
      </c>
      <c r="F28931">
        <v>4</v>
      </c>
      <c r="G28931">
        <v>29690</v>
      </c>
      <c r="H28931" t="s">
        <v>52</v>
      </c>
      <c r="J28931" t="s">
        <v>14</v>
      </c>
      <c r="K28931">
        <v>61</v>
      </c>
      <c r="L28931" t="s">
        <v>15</v>
      </c>
    </row>
    <row r="28932" spans="1:12">
      <c r="A28932" t="e">
        <f ca="1">E00251514247321</f>
        <v>#NAME?</v>
      </c>
      <c r="B28932">
        <v>448</v>
      </c>
      <c r="C28932" t="s">
        <v>112</v>
      </c>
      <c r="D28932" s="1">
        <v>42264</v>
      </c>
      <c r="F28932">
        <v>3</v>
      </c>
      <c r="G28932">
        <v>5690</v>
      </c>
      <c r="H28932" t="s">
        <v>889</v>
      </c>
      <c r="J28932" t="s">
        <v>14</v>
      </c>
      <c r="K28932">
        <v>62</v>
      </c>
      <c r="L28932" t="s">
        <v>15</v>
      </c>
    </row>
    <row r="28933" spans="1:12">
      <c r="A28933" t="e">
        <f ca="1">E00251429284421</f>
        <v>#NAME?</v>
      </c>
      <c r="B28933">
        <v>292</v>
      </c>
      <c r="C28933" t="s">
        <v>467</v>
      </c>
      <c r="D28933" s="1">
        <v>42048</v>
      </c>
      <c r="F28933">
        <v>3</v>
      </c>
      <c r="G28933">
        <v>71536</v>
      </c>
      <c r="H28933" t="s">
        <v>70</v>
      </c>
      <c r="J28933" t="s">
        <v>14</v>
      </c>
      <c r="K28933">
        <v>59</v>
      </c>
      <c r="L28933" t="s">
        <v>15</v>
      </c>
    </row>
    <row r="28934" spans="1:12">
      <c r="A28934" t="e">
        <f ca="1">E00251429284421</f>
        <v>#NAME?</v>
      </c>
      <c r="B28934">
        <v>292</v>
      </c>
      <c r="C28934" t="s">
        <v>467</v>
      </c>
      <c r="D28934" s="1">
        <v>42569</v>
      </c>
      <c r="F28934">
        <v>1</v>
      </c>
      <c r="G28934">
        <v>49390</v>
      </c>
      <c r="H28934" t="s">
        <v>59</v>
      </c>
      <c r="J28934" t="s">
        <v>14</v>
      </c>
      <c r="K28934">
        <v>60</v>
      </c>
      <c r="L28934" t="s">
        <v>15</v>
      </c>
    </row>
    <row r="28935" spans="1:12">
      <c r="A28935" t="e">
        <f ca="1">E00251429284421</f>
        <v>#NAME?</v>
      </c>
      <c r="B28935">
        <v>292</v>
      </c>
      <c r="C28935" t="s">
        <v>467</v>
      </c>
      <c r="D28935" s="1">
        <v>42888</v>
      </c>
      <c r="F28935">
        <v>4</v>
      </c>
      <c r="G28935">
        <v>2720</v>
      </c>
      <c r="H28935" t="s">
        <v>65</v>
      </c>
      <c r="J28935" t="s">
        <v>14</v>
      </c>
      <c r="K28935">
        <v>61</v>
      </c>
      <c r="L28935" t="s">
        <v>15</v>
      </c>
    </row>
    <row r="28936" spans="1:12">
      <c r="A28936" t="e">
        <f ca="1">E00251432216821</f>
        <v>#NAME?</v>
      </c>
      <c r="B28936">
        <v>726</v>
      </c>
      <c r="C28936" t="s">
        <v>167</v>
      </c>
      <c r="D28936" s="1">
        <v>42665</v>
      </c>
      <c r="F28936">
        <v>1</v>
      </c>
      <c r="G28936">
        <v>72671</v>
      </c>
      <c r="H28936" t="s">
        <v>948</v>
      </c>
      <c r="I28936" t="s">
        <v>56</v>
      </c>
      <c r="J28936" t="s">
        <v>57</v>
      </c>
      <c r="K28936">
        <v>46</v>
      </c>
      <c r="L28936" t="s">
        <v>15</v>
      </c>
    </row>
    <row r="28937" spans="1:12">
      <c r="A28937" t="e">
        <f ca="1">E00251432216821</f>
        <v>#NAME?</v>
      </c>
      <c r="B28937">
        <v>6156</v>
      </c>
      <c r="C28937" t="s">
        <v>352</v>
      </c>
      <c r="D28937" s="1">
        <v>41145</v>
      </c>
      <c r="F28937">
        <v>1</v>
      </c>
      <c r="G28937">
        <v>38023</v>
      </c>
      <c r="H28937" t="s">
        <v>17</v>
      </c>
      <c r="J28937" t="s">
        <v>14</v>
      </c>
      <c r="K28937">
        <v>42</v>
      </c>
      <c r="L28937" t="s">
        <v>15</v>
      </c>
    </row>
    <row r="28938" spans="1:12">
      <c r="A28938" t="e">
        <f ca="1">E00251430249221</f>
        <v>#NAME?</v>
      </c>
      <c r="B28938">
        <v>498</v>
      </c>
      <c r="C28938" t="s">
        <v>591</v>
      </c>
      <c r="D28938" s="1">
        <v>43032</v>
      </c>
      <c r="F28938">
        <v>4</v>
      </c>
      <c r="G28938">
        <v>4019</v>
      </c>
      <c r="H28938" t="s">
        <v>26</v>
      </c>
      <c r="J28938" t="s">
        <v>14</v>
      </c>
      <c r="K28938">
        <v>67</v>
      </c>
      <c r="L28938" t="s">
        <v>15</v>
      </c>
    </row>
    <row r="28939" spans="1:12">
      <c r="A28939" t="e">
        <f ca="1">E00251427397821</f>
        <v>#NAME?</v>
      </c>
      <c r="B28939">
        <v>10</v>
      </c>
      <c r="C28939" t="s">
        <v>18</v>
      </c>
      <c r="D28939" s="1">
        <v>42583</v>
      </c>
      <c r="F28939">
        <v>1</v>
      </c>
      <c r="G28939">
        <v>2720</v>
      </c>
      <c r="H28939" t="s">
        <v>65</v>
      </c>
      <c r="J28939" t="s">
        <v>14</v>
      </c>
      <c r="K28939">
        <v>65</v>
      </c>
      <c r="L28939" t="s">
        <v>15</v>
      </c>
    </row>
    <row r="28940" spans="1:12">
      <c r="A28940" t="e">
        <f ca="1">E00251532254321</f>
        <v>#NAME?</v>
      </c>
      <c r="B28940">
        <v>485</v>
      </c>
      <c r="C28940" t="s">
        <v>241</v>
      </c>
      <c r="D28940" s="1">
        <v>42307</v>
      </c>
      <c r="F28940">
        <v>6</v>
      </c>
      <c r="G28940">
        <v>7820</v>
      </c>
      <c r="H28940" t="s">
        <v>233</v>
      </c>
      <c r="J28940" t="s">
        <v>14</v>
      </c>
      <c r="K28940">
        <v>51</v>
      </c>
      <c r="L28940" t="s">
        <v>22</v>
      </c>
    </row>
    <row r="28941" spans="1:12">
      <c r="A28941" t="e">
        <f ca="1">E00251532254321</f>
        <v>#NAME?</v>
      </c>
      <c r="B28941">
        <v>485</v>
      </c>
      <c r="C28941" t="s">
        <v>241</v>
      </c>
      <c r="D28941" s="1">
        <v>42595</v>
      </c>
      <c r="F28941">
        <v>6</v>
      </c>
      <c r="G28941">
        <v>7820</v>
      </c>
      <c r="H28941" t="s">
        <v>233</v>
      </c>
      <c r="J28941" t="s">
        <v>14</v>
      </c>
      <c r="K28941">
        <v>52</v>
      </c>
      <c r="L28941" t="s">
        <v>22</v>
      </c>
    </row>
    <row r="28942" spans="1:12">
      <c r="A28942" t="e">
        <f ca="1">E00251429284421</f>
        <v>#NAME?</v>
      </c>
      <c r="B28942">
        <v>753</v>
      </c>
      <c r="C28942" t="s">
        <v>545</v>
      </c>
      <c r="D28942" s="1">
        <v>42371</v>
      </c>
      <c r="E28942">
        <v>0</v>
      </c>
      <c r="F28942">
        <v>1</v>
      </c>
      <c r="G28942">
        <v>4780</v>
      </c>
      <c r="H28942" t="s">
        <v>324</v>
      </c>
      <c r="J28942" t="s">
        <v>34</v>
      </c>
      <c r="K28942">
        <v>60</v>
      </c>
      <c r="L28942" t="s">
        <v>15</v>
      </c>
    </row>
    <row r="28943" spans="1:12">
      <c r="A28943" t="e">
        <f ca="1">E00251432427121</f>
        <v>#NAME?</v>
      </c>
      <c r="B28943">
        <v>6156</v>
      </c>
      <c r="C28943" t="s">
        <v>352</v>
      </c>
      <c r="D28943" s="1">
        <v>41885</v>
      </c>
      <c r="F28943">
        <v>2</v>
      </c>
      <c r="G28943">
        <v>5997</v>
      </c>
      <c r="H28943" t="s">
        <v>374</v>
      </c>
      <c r="J28943" t="s">
        <v>14</v>
      </c>
      <c r="K28943">
        <v>50</v>
      </c>
      <c r="L28943" t="s">
        <v>15</v>
      </c>
    </row>
    <row r="28944" spans="1:12">
      <c r="A28944" t="e">
        <f ca="1">E00251432427121</f>
        <v>#NAME?</v>
      </c>
      <c r="B28944">
        <v>6156</v>
      </c>
      <c r="C28944" t="s">
        <v>352</v>
      </c>
      <c r="D28944" s="1">
        <v>42032</v>
      </c>
      <c r="F28944">
        <v>4</v>
      </c>
      <c r="G28944">
        <v>49390</v>
      </c>
      <c r="H28944" t="s">
        <v>59</v>
      </c>
      <c r="J28944" t="s">
        <v>14</v>
      </c>
      <c r="K28944">
        <v>50</v>
      </c>
      <c r="L28944" t="s">
        <v>15</v>
      </c>
    </row>
    <row r="28945" spans="1:12">
      <c r="A28945" t="e">
        <f ca="1">E00251532254321</f>
        <v>#NAME?</v>
      </c>
      <c r="B28945">
        <v>485</v>
      </c>
      <c r="C28945" t="s">
        <v>241</v>
      </c>
      <c r="D28945" s="1">
        <v>42745</v>
      </c>
      <c r="F28945">
        <v>2</v>
      </c>
      <c r="G28945">
        <v>25000</v>
      </c>
      <c r="H28945" t="s">
        <v>178</v>
      </c>
      <c r="J28945" t="s">
        <v>14</v>
      </c>
      <c r="K28945">
        <v>52</v>
      </c>
      <c r="L28945" t="s">
        <v>15</v>
      </c>
    </row>
    <row r="28946" spans="1:12">
      <c r="A28946" t="e">
        <f ca="1">E00251429309821</f>
        <v>#NAME?</v>
      </c>
      <c r="B28946">
        <v>291</v>
      </c>
      <c r="C28946" t="s">
        <v>160</v>
      </c>
      <c r="D28946" s="1">
        <v>41821</v>
      </c>
      <c r="F28946">
        <v>1</v>
      </c>
      <c r="G28946">
        <v>25000</v>
      </c>
      <c r="H28946" t="s">
        <v>178</v>
      </c>
      <c r="J28946" t="s">
        <v>14</v>
      </c>
      <c r="K28946">
        <v>65</v>
      </c>
      <c r="L28946" t="s">
        <v>15</v>
      </c>
    </row>
    <row r="28947" spans="1:12">
      <c r="A28947" t="e">
        <f ca="1">E00251717807221</f>
        <v>#NAME?</v>
      </c>
      <c r="B28947">
        <v>1128</v>
      </c>
      <c r="C28947" t="s">
        <v>424</v>
      </c>
      <c r="D28947" s="1">
        <v>41327</v>
      </c>
      <c r="F28947">
        <v>1</v>
      </c>
      <c r="G28947">
        <v>7231</v>
      </c>
      <c r="H28947" t="s">
        <v>128</v>
      </c>
      <c r="J28947" t="s">
        <v>14</v>
      </c>
      <c r="K28947">
        <v>44</v>
      </c>
      <c r="L28947" t="s">
        <v>15</v>
      </c>
    </row>
    <row r="28948" spans="1:12">
      <c r="A28948" t="e">
        <f ca="1">E00251717807221</f>
        <v>#NAME?</v>
      </c>
      <c r="B28948">
        <v>1128</v>
      </c>
      <c r="C28948" t="s">
        <v>424</v>
      </c>
      <c r="D28948" s="1">
        <v>41418</v>
      </c>
      <c r="F28948">
        <v>1</v>
      </c>
      <c r="G28948">
        <v>7842</v>
      </c>
      <c r="H28948" t="s">
        <v>1396</v>
      </c>
      <c r="J28948" t="s">
        <v>14</v>
      </c>
      <c r="K28948">
        <v>44</v>
      </c>
      <c r="L28948" t="s">
        <v>22</v>
      </c>
    </row>
    <row r="28949" spans="1:12">
      <c r="A28949" t="e">
        <f ca="1">E00251512197321</f>
        <v>#NAME?</v>
      </c>
      <c r="B28949">
        <v>3913</v>
      </c>
      <c r="C28949" t="s">
        <v>251</v>
      </c>
      <c r="D28949" s="1">
        <v>42251</v>
      </c>
      <c r="F28949">
        <v>1</v>
      </c>
      <c r="G28949">
        <v>3698</v>
      </c>
      <c r="H28949" t="s">
        <v>1676</v>
      </c>
      <c r="J28949" t="s">
        <v>14</v>
      </c>
      <c r="K28949">
        <v>43</v>
      </c>
      <c r="L28949" t="s">
        <v>15</v>
      </c>
    </row>
    <row r="28950" spans="1:12">
      <c r="A28950" t="e">
        <f ca="1">E00251528868321</f>
        <v>#NAME?</v>
      </c>
      <c r="B28950">
        <v>276</v>
      </c>
      <c r="C28950" t="s">
        <v>122</v>
      </c>
      <c r="D28950" s="1">
        <v>42464</v>
      </c>
      <c r="F28950">
        <v>2</v>
      </c>
      <c r="G28950">
        <v>4019</v>
      </c>
      <c r="H28950" t="s">
        <v>26</v>
      </c>
      <c r="J28950" t="s">
        <v>14</v>
      </c>
      <c r="K28950">
        <v>58</v>
      </c>
      <c r="L28950" t="s">
        <v>15</v>
      </c>
    </row>
    <row r="28951" spans="1:12">
      <c r="A28951" t="e">
        <f ca="1">E00251528868321</f>
        <v>#NAME?</v>
      </c>
      <c r="B28951">
        <v>276</v>
      </c>
      <c r="C28951" t="s">
        <v>122</v>
      </c>
      <c r="D28951" s="1">
        <v>42850</v>
      </c>
      <c r="F28951">
        <v>4</v>
      </c>
      <c r="G28951">
        <v>7906</v>
      </c>
      <c r="H28951" t="s">
        <v>173</v>
      </c>
      <c r="J28951" t="s">
        <v>14</v>
      </c>
      <c r="K28951">
        <v>59</v>
      </c>
      <c r="L28951" t="s">
        <v>22</v>
      </c>
    </row>
    <row r="28952" spans="1:12">
      <c r="A28952" t="e">
        <f ca="1">E00251528868321</f>
        <v>#NAME?</v>
      </c>
      <c r="B28952">
        <v>276</v>
      </c>
      <c r="C28952" t="s">
        <v>122</v>
      </c>
      <c r="D28952" s="1">
        <v>42970</v>
      </c>
      <c r="F28952">
        <v>4</v>
      </c>
      <c r="G28952">
        <v>3051</v>
      </c>
      <c r="H28952" t="s">
        <v>13</v>
      </c>
      <c r="J28952" t="s">
        <v>14</v>
      </c>
      <c r="K28952">
        <v>60</v>
      </c>
      <c r="L28952" t="s">
        <v>15</v>
      </c>
    </row>
    <row r="28953" spans="1:12">
      <c r="A28953" t="e">
        <f ca="1">E00251616256121</f>
        <v>#NAME?</v>
      </c>
      <c r="B28953">
        <v>491</v>
      </c>
      <c r="C28953" t="s">
        <v>567</v>
      </c>
      <c r="D28953" s="1">
        <v>41696</v>
      </c>
      <c r="F28953">
        <v>2</v>
      </c>
      <c r="G28953">
        <v>30000</v>
      </c>
      <c r="H28953" t="s">
        <v>144</v>
      </c>
      <c r="J28953" t="s">
        <v>14</v>
      </c>
      <c r="K28953">
        <v>56</v>
      </c>
      <c r="L28953" t="s">
        <v>15</v>
      </c>
    </row>
    <row r="28954" spans="1:12">
      <c r="A28954" t="e">
        <f ca="1">E00251510764721</f>
        <v>#NAME?</v>
      </c>
      <c r="B28954">
        <v>122</v>
      </c>
      <c r="C28954" t="s">
        <v>522</v>
      </c>
      <c r="D28954" s="1">
        <v>40956</v>
      </c>
      <c r="F28954">
        <v>1</v>
      </c>
      <c r="G28954">
        <v>30001</v>
      </c>
      <c r="H28954" t="s">
        <v>271</v>
      </c>
      <c r="J28954" t="s">
        <v>14</v>
      </c>
      <c r="K28954">
        <v>44</v>
      </c>
      <c r="L28954" t="s">
        <v>15</v>
      </c>
    </row>
    <row r="28955" spans="1:12">
      <c r="A28955" t="e">
        <f ca="1">E00251510764721</f>
        <v>#NAME?</v>
      </c>
      <c r="B28955">
        <v>122</v>
      </c>
      <c r="C28955" t="s">
        <v>522</v>
      </c>
      <c r="D28955" s="1">
        <v>41291</v>
      </c>
      <c r="F28955">
        <v>3</v>
      </c>
      <c r="G28955">
        <v>60090</v>
      </c>
      <c r="H28955" t="s">
        <v>181</v>
      </c>
      <c r="J28955" t="s">
        <v>14</v>
      </c>
      <c r="K28955">
        <v>45</v>
      </c>
      <c r="L28955" t="s">
        <v>15</v>
      </c>
    </row>
    <row r="28956" spans="1:12">
      <c r="A28956" t="e">
        <f ca="1">E00251429309821</f>
        <v>#NAME?</v>
      </c>
      <c r="B28956">
        <v>291</v>
      </c>
      <c r="C28956" t="s">
        <v>160</v>
      </c>
      <c r="D28956" s="1">
        <v>41345</v>
      </c>
      <c r="F28956">
        <v>3</v>
      </c>
      <c r="G28956">
        <v>60090</v>
      </c>
      <c r="H28956" t="s">
        <v>181</v>
      </c>
      <c r="J28956" t="s">
        <v>14</v>
      </c>
      <c r="K28956">
        <v>64</v>
      </c>
      <c r="L28956" t="s">
        <v>15</v>
      </c>
    </row>
    <row r="28957" spans="1:12">
      <c r="A28957" t="e">
        <f ca="1">E00251429309821</f>
        <v>#NAME?</v>
      </c>
      <c r="B28957">
        <v>291</v>
      </c>
      <c r="C28957" t="s">
        <v>160</v>
      </c>
      <c r="D28957" s="1">
        <v>41493</v>
      </c>
      <c r="F28957">
        <v>1</v>
      </c>
      <c r="G28957">
        <v>25000</v>
      </c>
      <c r="H28957" t="s">
        <v>178</v>
      </c>
      <c r="J28957" t="s">
        <v>14</v>
      </c>
      <c r="K28957">
        <v>64</v>
      </c>
      <c r="L28957" t="s">
        <v>15</v>
      </c>
    </row>
    <row r="28958" spans="1:12">
      <c r="A28958" t="e">
        <f ca="1">E00251429309821</f>
        <v>#NAME?</v>
      </c>
      <c r="B28958">
        <v>291</v>
      </c>
      <c r="C28958" t="s">
        <v>160</v>
      </c>
      <c r="D28958" s="1">
        <v>41759</v>
      </c>
      <c r="F28958">
        <v>2</v>
      </c>
      <c r="G28958">
        <v>2729</v>
      </c>
      <c r="H28958" t="s">
        <v>115</v>
      </c>
      <c r="J28958" t="s">
        <v>14</v>
      </c>
      <c r="K28958">
        <v>65</v>
      </c>
      <c r="L28958" t="s">
        <v>15</v>
      </c>
    </row>
    <row r="28959" spans="1:12">
      <c r="A28959" t="e">
        <f ca="1">E00251429309821</f>
        <v>#NAME?</v>
      </c>
      <c r="B28959">
        <v>291</v>
      </c>
      <c r="C28959" t="s">
        <v>160</v>
      </c>
      <c r="D28959" s="1">
        <v>42146</v>
      </c>
      <c r="F28959">
        <v>3</v>
      </c>
      <c r="G28959">
        <v>4019</v>
      </c>
      <c r="H28959" t="s">
        <v>26</v>
      </c>
      <c r="J28959" t="s">
        <v>14</v>
      </c>
      <c r="K28959">
        <v>66</v>
      </c>
      <c r="L28959" t="s">
        <v>15</v>
      </c>
    </row>
    <row r="28960" spans="1:12">
      <c r="A28960" t="e">
        <f ca="1">E00251429309821</f>
        <v>#NAME?</v>
      </c>
      <c r="B28960">
        <v>291</v>
      </c>
      <c r="C28960" t="s">
        <v>160</v>
      </c>
      <c r="D28960" s="1">
        <v>42300</v>
      </c>
      <c r="F28960">
        <v>2</v>
      </c>
      <c r="G28960">
        <v>4019</v>
      </c>
      <c r="H28960" t="s">
        <v>26</v>
      </c>
      <c r="J28960" t="s">
        <v>14</v>
      </c>
      <c r="K28960">
        <v>66</v>
      </c>
      <c r="L28960" t="s">
        <v>15</v>
      </c>
    </row>
    <row r="28961" spans="1:12">
      <c r="A28961" t="e">
        <f ca="1">E00251424800621</f>
        <v>#NAME?</v>
      </c>
      <c r="B28961">
        <v>108</v>
      </c>
      <c r="C28961" t="s">
        <v>481</v>
      </c>
      <c r="D28961" s="1">
        <v>42495</v>
      </c>
      <c r="F28961">
        <v>1</v>
      </c>
      <c r="G28961">
        <v>25000</v>
      </c>
      <c r="H28961" t="s">
        <v>178</v>
      </c>
      <c r="J28961" t="s">
        <v>14</v>
      </c>
      <c r="K28961">
        <v>50</v>
      </c>
      <c r="L28961" t="s">
        <v>15</v>
      </c>
    </row>
    <row r="28962" spans="1:12">
      <c r="A28962" t="e">
        <f ca="1">E00251528938321</f>
        <v>#NAME?</v>
      </c>
      <c r="B28962">
        <v>291</v>
      </c>
      <c r="C28962" t="s">
        <v>160</v>
      </c>
      <c r="D28962" s="1">
        <v>41992</v>
      </c>
      <c r="F28962">
        <v>1</v>
      </c>
      <c r="G28962">
        <v>2740</v>
      </c>
      <c r="H28962" t="s">
        <v>808</v>
      </c>
      <c r="J28962" t="s">
        <v>14</v>
      </c>
      <c r="K28962">
        <v>56</v>
      </c>
      <c r="L28962" t="s">
        <v>15</v>
      </c>
    </row>
    <row r="28963" spans="1:12">
      <c r="A28963" t="e">
        <f ca="1">E00251528672121</f>
        <v>#NAME?</v>
      </c>
      <c r="B28963">
        <v>640</v>
      </c>
      <c r="C28963" t="s">
        <v>623</v>
      </c>
      <c r="D28963" s="1">
        <v>42921</v>
      </c>
      <c r="F28963">
        <v>1</v>
      </c>
      <c r="G28963">
        <v>84500</v>
      </c>
      <c r="H28963" t="s">
        <v>511</v>
      </c>
      <c r="I28963" t="s">
        <v>148</v>
      </c>
      <c r="J28963" t="s">
        <v>57</v>
      </c>
      <c r="K28963">
        <v>51</v>
      </c>
      <c r="L28963" t="s">
        <v>15</v>
      </c>
    </row>
    <row r="28964" spans="1:12">
      <c r="A28964" t="e">
        <f ca="1">E00251429215721</f>
        <v>#NAME?</v>
      </c>
      <c r="B28964">
        <v>295</v>
      </c>
      <c r="C28964" t="s">
        <v>435</v>
      </c>
      <c r="D28964" s="1">
        <v>42397</v>
      </c>
      <c r="F28964">
        <v>2</v>
      </c>
      <c r="G28964">
        <v>3643</v>
      </c>
      <c r="H28964" t="s">
        <v>1269</v>
      </c>
      <c r="J28964" t="s">
        <v>14</v>
      </c>
      <c r="K28964">
        <v>60</v>
      </c>
      <c r="L28964" t="s">
        <v>15</v>
      </c>
    </row>
    <row r="28965" spans="1:12">
      <c r="A28965" t="e">
        <f ca="1">E00251616256121</f>
        <v>#NAME?</v>
      </c>
      <c r="B28965">
        <v>772</v>
      </c>
      <c r="C28965" t="s">
        <v>170</v>
      </c>
      <c r="D28965" s="1">
        <v>42033</v>
      </c>
      <c r="F28965">
        <v>1</v>
      </c>
      <c r="G28965">
        <v>3829</v>
      </c>
      <c r="H28965" t="s">
        <v>419</v>
      </c>
      <c r="I28965" t="s">
        <v>56</v>
      </c>
      <c r="J28965" t="s">
        <v>57</v>
      </c>
      <c r="K28965">
        <v>57</v>
      </c>
      <c r="L28965" t="s">
        <v>15</v>
      </c>
    </row>
    <row r="28966" spans="1:12">
      <c r="A28966" t="e">
        <f ca="1">E00251429309821</f>
        <v>#NAME?</v>
      </c>
      <c r="B28966">
        <v>291</v>
      </c>
      <c r="C28966" t="s">
        <v>160</v>
      </c>
      <c r="D28966" s="1">
        <v>42527</v>
      </c>
      <c r="F28966">
        <v>3</v>
      </c>
      <c r="G28966">
        <v>25000</v>
      </c>
      <c r="H28966" t="s">
        <v>178</v>
      </c>
      <c r="J28966" t="s">
        <v>14</v>
      </c>
      <c r="K28966">
        <v>67</v>
      </c>
      <c r="L28966" t="s">
        <v>15</v>
      </c>
    </row>
    <row r="28967" spans="1:12">
      <c r="A28967" t="e">
        <f ca="1">E00251532069021</f>
        <v>#NAME?</v>
      </c>
      <c r="B28967">
        <v>489</v>
      </c>
      <c r="C28967" t="s">
        <v>100</v>
      </c>
      <c r="D28967" s="1">
        <v>41968</v>
      </c>
      <c r="F28967">
        <v>1</v>
      </c>
      <c r="G28967">
        <v>4019</v>
      </c>
      <c r="H28967" t="s">
        <v>26</v>
      </c>
      <c r="J28967" t="s">
        <v>14</v>
      </c>
      <c r="K28967">
        <v>44</v>
      </c>
      <c r="L28967" t="s">
        <v>15</v>
      </c>
    </row>
    <row r="28968" spans="1:12">
      <c r="A28968" t="e">
        <f ca="1">E00251528938321</f>
        <v>#NAME?</v>
      </c>
      <c r="B28968">
        <v>291</v>
      </c>
      <c r="C28968" t="s">
        <v>160</v>
      </c>
      <c r="D28968" s="1">
        <v>42089</v>
      </c>
      <c r="F28968">
        <v>1</v>
      </c>
      <c r="G28968">
        <v>7262</v>
      </c>
      <c r="H28968" t="s">
        <v>198</v>
      </c>
      <c r="J28968" t="s">
        <v>14</v>
      </c>
      <c r="K28968">
        <v>56</v>
      </c>
      <c r="L28968" t="s">
        <v>15</v>
      </c>
    </row>
    <row r="28969" spans="1:12">
      <c r="A28969" t="e">
        <f ca="1">E00251528938321</f>
        <v>#NAME?</v>
      </c>
      <c r="B28969">
        <v>291</v>
      </c>
      <c r="C28969" t="s">
        <v>160</v>
      </c>
      <c r="D28969" s="1">
        <v>42132</v>
      </c>
      <c r="F28969">
        <v>3</v>
      </c>
      <c r="G28969">
        <v>4019</v>
      </c>
      <c r="H28969" t="s">
        <v>26</v>
      </c>
      <c r="J28969" t="s">
        <v>14</v>
      </c>
      <c r="K28969">
        <v>56</v>
      </c>
      <c r="L28969" t="s">
        <v>15</v>
      </c>
    </row>
    <row r="28970" spans="1:12">
      <c r="A28970" t="e">
        <f ca="1">E00251528938321</f>
        <v>#NAME?</v>
      </c>
      <c r="B28970">
        <v>291</v>
      </c>
      <c r="C28970" t="s">
        <v>160</v>
      </c>
      <c r="D28970" s="1">
        <v>42139</v>
      </c>
      <c r="F28970">
        <v>3</v>
      </c>
      <c r="G28970">
        <v>5859</v>
      </c>
      <c r="H28970" t="s">
        <v>607</v>
      </c>
      <c r="J28970" t="s">
        <v>14</v>
      </c>
      <c r="K28970">
        <v>56</v>
      </c>
      <c r="L28970" t="s">
        <v>15</v>
      </c>
    </row>
    <row r="28971" spans="1:12">
      <c r="A28971" t="e">
        <f ca="1">E00251528938321</f>
        <v>#NAME?</v>
      </c>
      <c r="B28971">
        <v>291</v>
      </c>
      <c r="C28971" t="s">
        <v>160</v>
      </c>
      <c r="D28971" s="1">
        <v>42306</v>
      </c>
      <c r="F28971">
        <v>2</v>
      </c>
      <c r="G28971">
        <v>496</v>
      </c>
      <c r="H28971" t="s">
        <v>190</v>
      </c>
      <c r="J28971" t="s">
        <v>14</v>
      </c>
      <c r="K28971">
        <v>57</v>
      </c>
      <c r="L28971" t="s">
        <v>15</v>
      </c>
    </row>
    <row r="28972" spans="1:12">
      <c r="A28972" t="e">
        <f ca="1">E00251528938321</f>
        <v>#NAME?</v>
      </c>
      <c r="B28972">
        <v>291</v>
      </c>
      <c r="C28972" t="s">
        <v>160</v>
      </c>
      <c r="D28972" s="1">
        <v>42349</v>
      </c>
      <c r="F28972">
        <v>2</v>
      </c>
      <c r="G28972">
        <v>496</v>
      </c>
      <c r="H28972" t="s">
        <v>190</v>
      </c>
      <c r="J28972" t="s">
        <v>14</v>
      </c>
      <c r="K28972">
        <v>57</v>
      </c>
      <c r="L28972" t="s">
        <v>15</v>
      </c>
    </row>
    <row r="28973" spans="1:12">
      <c r="A28973" t="e">
        <f ca="1">E00251429206321</f>
        <v>#NAME?</v>
      </c>
      <c r="B28973">
        <v>307</v>
      </c>
      <c r="C28973" t="s">
        <v>210</v>
      </c>
      <c r="D28973" s="1">
        <v>41736</v>
      </c>
      <c r="F28973">
        <v>1</v>
      </c>
      <c r="G28973">
        <v>2729</v>
      </c>
      <c r="H28973" t="s">
        <v>115</v>
      </c>
      <c r="J28973" t="s">
        <v>14</v>
      </c>
      <c r="K28973">
        <v>56</v>
      </c>
      <c r="L28973" t="s">
        <v>15</v>
      </c>
    </row>
    <row r="28974" spans="1:12">
      <c r="A28974" t="e">
        <f ca="1">E00251439925821</f>
        <v>#NAME?</v>
      </c>
      <c r="B28974">
        <v>163</v>
      </c>
      <c r="C28974" t="s">
        <v>219</v>
      </c>
      <c r="D28974" s="1">
        <v>41291</v>
      </c>
      <c r="F28974">
        <v>1</v>
      </c>
      <c r="G28974">
        <v>4660</v>
      </c>
      <c r="H28974" t="s">
        <v>215</v>
      </c>
      <c r="J28974" t="s">
        <v>14</v>
      </c>
      <c r="K28974">
        <v>40</v>
      </c>
      <c r="L28974" t="s">
        <v>15</v>
      </c>
    </row>
    <row r="28975" spans="1:12">
      <c r="A28975" t="e">
        <f ca="1">E00251429309821</f>
        <v>#NAME?</v>
      </c>
      <c r="B28975">
        <v>291</v>
      </c>
      <c r="C28975" t="s">
        <v>160</v>
      </c>
      <c r="D28975" s="1">
        <v>43019</v>
      </c>
      <c r="F28975">
        <v>4</v>
      </c>
      <c r="G28975">
        <v>71536</v>
      </c>
      <c r="H28975" t="s">
        <v>70</v>
      </c>
      <c r="J28975" t="s">
        <v>14</v>
      </c>
      <c r="K28975">
        <v>68</v>
      </c>
      <c r="L28975" t="s">
        <v>15</v>
      </c>
    </row>
    <row r="28976" spans="1:12">
      <c r="A28976" t="e">
        <f ca="1">E00251717807221</f>
        <v>#NAME?</v>
      </c>
      <c r="B28976">
        <v>1128</v>
      </c>
      <c r="C28976" t="s">
        <v>424</v>
      </c>
      <c r="D28976" s="1">
        <v>41901</v>
      </c>
      <c r="F28976">
        <v>1</v>
      </c>
      <c r="G28976">
        <v>7291</v>
      </c>
      <c r="H28976" t="s">
        <v>163</v>
      </c>
      <c r="J28976" t="s">
        <v>14</v>
      </c>
      <c r="K28976">
        <v>46</v>
      </c>
      <c r="L28976" t="s">
        <v>15</v>
      </c>
    </row>
    <row r="28977" spans="1:12">
      <c r="A28977" t="e">
        <f ca="1">E00251528938321</f>
        <v>#NAME?</v>
      </c>
      <c r="B28977">
        <v>291</v>
      </c>
      <c r="C28977" t="s">
        <v>160</v>
      </c>
      <c r="D28977" s="1">
        <v>42573</v>
      </c>
      <c r="F28977">
        <v>2</v>
      </c>
      <c r="G28977">
        <v>496</v>
      </c>
      <c r="H28977" t="s">
        <v>190</v>
      </c>
      <c r="J28977" t="s">
        <v>14</v>
      </c>
      <c r="K28977">
        <v>57</v>
      </c>
      <c r="L28977" t="s">
        <v>15</v>
      </c>
    </row>
    <row r="28978" spans="1:12">
      <c r="A28978" t="e">
        <f ca="1">E00251427221921</f>
        <v>#NAME?</v>
      </c>
      <c r="B28978">
        <v>10</v>
      </c>
      <c r="C28978" t="s">
        <v>18</v>
      </c>
      <c r="D28978" s="1">
        <v>42860</v>
      </c>
      <c r="F28978">
        <v>1</v>
      </c>
      <c r="G28978">
        <v>2749</v>
      </c>
      <c r="H28978" t="s">
        <v>147</v>
      </c>
      <c r="J28978" t="s">
        <v>14</v>
      </c>
      <c r="K28978">
        <v>60</v>
      </c>
      <c r="L28978" t="s">
        <v>15</v>
      </c>
    </row>
    <row r="28979" spans="1:12">
      <c r="A28979" t="e">
        <f ca="1">E00251427221921</f>
        <v>#NAME?</v>
      </c>
      <c r="B28979">
        <v>4991</v>
      </c>
      <c r="C28979" t="s">
        <v>838</v>
      </c>
      <c r="D28979" s="1">
        <v>42615</v>
      </c>
      <c r="F28979">
        <v>1</v>
      </c>
      <c r="G28979">
        <v>4019</v>
      </c>
      <c r="H28979" t="s">
        <v>26</v>
      </c>
      <c r="I28979" t="s">
        <v>148</v>
      </c>
      <c r="J28979" t="s">
        <v>57</v>
      </c>
      <c r="K28979">
        <v>60</v>
      </c>
      <c r="L28979" t="s">
        <v>15</v>
      </c>
    </row>
    <row r="28980" spans="1:12">
      <c r="A28980" t="e">
        <f ca="1">E00251537604521</f>
        <v>#NAME?</v>
      </c>
      <c r="B28980">
        <v>459</v>
      </c>
      <c r="C28980" t="s">
        <v>187</v>
      </c>
      <c r="D28980" s="1">
        <v>41943</v>
      </c>
      <c r="F28980">
        <v>3</v>
      </c>
      <c r="G28980">
        <v>71940</v>
      </c>
      <c r="H28980" t="s">
        <v>135</v>
      </c>
      <c r="J28980" t="s">
        <v>14</v>
      </c>
      <c r="K28980">
        <v>50</v>
      </c>
      <c r="L28980" t="s">
        <v>15</v>
      </c>
    </row>
    <row r="28981" spans="1:12">
      <c r="A28981" t="e">
        <f ca="1">E00251537604521</f>
        <v>#NAME?</v>
      </c>
      <c r="B28981">
        <v>459</v>
      </c>
      <c r="C28981" t="s">
        <v>187</v>
      </c>
      <c r="D28981" s="1">
        <v>42024</v>
      </c>
      <c r="F28981">
        <v>1</v>
      </c>
      <c r="G28981">
        <v>7231</v>
      </c>
      <c r="H28981" t="s">
        <v>128</v>
      </c>
      <c r="J28981" t="s">
        <v>14</v>
      </c>
      <c r="K28981">
        <v>51</v>
      </c>
      <c r="L28981" t="s">
        <v>15</v>
      </c>
    </row>
    <row r="28982" spans="1:12">
      <c r="A28982" t="e">
        <f ca="1">E00251528565821</f>
        <v>#NAME?</v>
      </c>
      <c r="B28982">
        <v>307</v>
      </c>
      <c r="C28982" t="s">
        <v>210</v>
      </c>
      <c r="D28982" s="1">
        <v>42800</v>
      </c>
      <c r="F28982">
        <v>2</v>
      </c>
      <c r="G28982">
        <v>7262</v>
      </c>
      <c r="H28982" t="s">
        <v>198</v>
      </c>
      <c r="J28982" t="s">
        <v>14</v>
      </c>
      <c r="K28982">
        <v>57</v>
      </c>
      <c r="L28982" t="s">
        <v>15</v>
      </c>
    </row>
    <row r="28983" spans="1:12">
      <c r="A28983" t="e">
        <f ca="1">E00251424821221</f>
        <v>#NAME?</v>
      </c>
      <c r="B28983">
        <v>122</v>
      </c>
      <c r="C28983" t="s">
        <v>522</v>
      </c>
      <c r="D28983" s="1">
        <v>41197</v>
      </c>
      <c r="F28983">
        <v>2</v>
      </c>
      <c r="G28983">
        <v>25000</v>
      </c>
      <c r="H28983" t="s">
        <v>178</v>
      </c>
      <c r="J28983" t="s">
        <v>14</v>
      </c>
      <c r="K28983">
        <v>56</v>
      </c>
      <c r="L28983" t="s">
        <v>15</v>
      </c>
    </row>
    <row r="28984" spans="1:12">
      <c r="A28984" t="e">
        <f ca="1">E00251424821221</f>
        <v>#NAME?</v>
      </c>
      <c r="B28984">
        <v>122</v>
      </c>
      <c r="C28984" t="s">
        <v>522</v>
      </c>
      <c r="D28984" s="1">
        <v>41351</v>
      </c>
      <c r="F28984">
        <v>1</v>
      </c>
      <c r="G28984">
        <v>30000</v>
      </c>
      <c r="H28984" t="s">
        <v>144</v>
      </c>
      <c r="J28984" t="s">
        <v>14</v>
      </c>
      <c r="K28984">
        <v>57</v>
      </c>
      <c r="L28984" t="s">
        <v>15</v>
      </c>
    </row>
    <row r="28985" spans="1:12">
      <c r="A28985" t="e">
        <f ca="1">E00251424821221</f>
        <v>#NAME?</v>
      </c>
      <c r="B28985">
        <v>122</v>
      </c>
      <c r="C28985" t="s">
        <v>522</v>
      </c>
      <c r="D28985" s="1">
        <v>41450</v>
      </c>
      <c r="F28985">
        <v>2</v>
      </c>
      <c r="G28985">
        <v>25000</v>
      </c>
      <c r="H28985" t="s">
        <v>178</v>
      </c>
      <c r="J28985" t="s">
        <v>14</v>
      </c>
      <c r="K28985">
        <v>57</v>
      </c>
      <c r="L28985" t="s">
        <v>15</v>
      </c>
    </row>
    <row r="28986" spans="1:12">
      <c r="A28986" t="e">
        <f ca="1">E00251424821221</f>
        <v>#NAME?</v>
      </c>
      <c r="B28986">
        <v>122</v>
      </c>
      <c r="C28986" t="s">
        <v>522</v>
      </c>
      <c r="D28986" s="1">
        <v>42928</v>
      </c>
      <c r="F28986">
        <v>3</v>
      </c>
      <c r="G28986">
        <v>60090</v>
      </c>
      <c r="H28986" t="s">
        <v>181</v>
      </c>
      <c r="J28986" t="s">
        <v>14</v>
      </c>
      <c r="K28986">
        <v>61</v>
      </c>
      <c r="L28986" t="s">
        <v>15</v>
      </c>
    </row>
    <row r="28987" spans="1:12">
      <c r="A28987" t="e">
        <f ca="1">E00251424821221</f>
        <v>#NAME?</v>
      </c>
      <c r="B28987">
        <v>122</v>
      </c>
      <c r="C28987" t="s">
        <v>522</v>
      </c>
      <c r="D28987" s="1">
        <v>42930</v>
      </c>
      <c r="F28987">
        <v>3</v>
      </c>
      <c r="G28987">
        <v>60090</v>
      </c>
      <c r="H28987" t="s">
        <v>181</v>
      </c>
      <c r="J28987" t="s">
        <v>14</v>
      </c>
      <c r="K28987">
        <v>61</v>
      </c>
      <c r="L28987" t="s">
        <v>15</v>
      </c>
    </row>
    <row r="28988" spans="1:12">
      <c r="A28988" t="e">
        <f ca="1">E00251424800621</f>
        <v>#NAME?</v>
      </c>
      <c r="B28988">
        <v>108</v>
      </c>
      <c r="C28988" t="s">
        <v>481</v>
      </c>
      <c r="D28988" s="1">
        <v>41484</v>
      </c>
      <c r="F28988">
        <v>3</v>
      </c>
      <c r="G28988">
        <v>49390</v>
      </c>
      <c r="H28988" t="s">
        <v>59</v>
      </c>
      <c r="J28988" t="s">
        <v>14</v>
      </c>
      <c r="K28988">
        <v>47</v>
      </c>
      <c r="L28988" t="s">
        <v>15</v>
      </c>
    </row>
    <row r="28989" spans="1:12">
      <c r="A28989" t="e">
        <f ca="1">E00251717807221</f>
        <v>#NAME?</v>
      </c>
      <c r="B28989">
        <v>729</v>
      </c>
      <c r="C28989" t="s">
        <v>68</v>
      </c>
      <c r="D28989" s="1">
        <v>41304</v>
      </c>
      <c r="E28989">
        <v>2</v>
      </c>
      <c r="F28989">
        <v>1</v>
      </c>
      <c r="G28989">
        <v>5272</v>
      </c>
      <c r="H28989" t="s">
        <v>807</v>
      </c>
      <c r="J28989" t="s">
        <v>34</v>
      </c>
      <c r="K28989">
        <v>44</v>
      </c>
      <c r="L28989" t="s">
        <v>15</v>
      </c>
    </row>
    <row r="28990" spans="1:12">
      <c r="A28990" t="e">
        <f ca="1">E00251528938321</f>
        <v>#NAME?</v>
      </c>
      <c r="B28990">
        <v>291</v>
      </c>
      <c r="C28990" t="s">
        <v>160</v>
      </c>
      <c r="D28990" s="1">
        <v>42739</v>
      </c>
      <c r="F28990">
        <v>3</v>
      </c>
      <c r="G28990">
        <v>2729</v>
      </c>
      <c r="H28990" t="s">
        <v>115</v>
      </c>
      <c r="J28990" t="s">
        <v>14</v>
      </c>
      <c r="K28990">
        <v>58</v>
      </c>
      <c r="L28990" t="s">
        <v>15</v>
      </c>
    </row>
    <row r="28991" spans="1:12">
      <c r="A28991" t="e">
        <f ca="1">E00251427592521</f>
        <v>#NAME?</v>
      </c>
      <c r="B28991">
        <v>11</v>
      </c>
      <c r="C28991" t="s">
        <v>245</v>
      </c>
      <c r="D28991" s="1">
        <v>42404</v>
      </c>
      <c r="F28991">
        <v>1</v>
      </c>
      <c r="G28991">
        <v>71940</v>
      </c>
      <c r="H28991" t="s">
        <v>135</v>
      </c>
      <c r="J28991" t="s">
        <v>14</v>
      </c>
      <c r="K28991">
        <v>49</v>
      </c>
      <c r="L28991" t="s">
        <v>15</v>
      </c>
    </row>
    <row r="28992" spans="1:12">
      <c r="A28992" t="e">
        <f ca="1">E00251427592521</f>
        <v>#NAME?</v>
      </c>
      <c r="B28992">
        <v>7927</v>
      </c>
      <c r="C28992" t="s">
        <v>367</v>
      </c>
      <c r="D28992" s="1">
        <v>42846</v>
      </c>
      <c r="F28992">
        <v>4</v>
      </c>
      <c r="G28992">
        <v>7831</v>
      </c>
      <c r="H28992" t="s">
        <v>274</v>
      </c>
      <c r="J28992" t="s">
        <v>14</v>
      </c>
      <c r="K28992">
        <v>50</v>
      </c>
      <c r="L28992" t="s">
        <v>22</v>
      </c>
    </row>
    <row r="28993" spans="1:12">
      <c r="A28993" t="e">
        <f ca="1">E00251512648921</f>
        <v>#NAME?</v>
      </c>
      <c r="B28993">
        <v>47</v>
      </c>
      <c r="C28993" t="s">
        <v>494</v>
      </c>
      <c r="D28993" s="1">
        <v>42668</v>
      </c>
      <c r="F28993">
        <v>1</v>
      </c>
      <c r="G28993">
        <v>29690</v>
      </c>
      <c r="H28993" t="s">
        <v>52</v>
      </c>
      <c r="J28993" t="s">
        <v>14</v>
      </c>
      <c r="K28993">
        <v>58</v>
      </c>
      <c r="L28993" t="s">
        <v>15</v>
      </c>
    </row>
    <row r="28994" spans="1:12">
      <c r="A28994" t="e">
        <f ca="1">E00251514740821</f>
        <v>#NAME?</v>
      </c>
      <c r="B28994">
        <v>442</v>
      </c>
      <c r="C28994" t="s">
        <v>95</v>
      </c>
      <c r="D28994" s="1">
        <v>42415</v>
      </c>
      <c r="F28994">
        <v>1</v>
      </c>
      <c r="G28994">
        <v>61172</v>
      </c>
      <c r="H28994" t="s">
        <v>48</v>
      </c>
      <c r="J28994" t="s">
        <v>14</v>
      </c>
      <c r="K28994">
        <v>43</v>
      </c>
      <c r="L28994" t="s">
        <v>15</v>
      </c>
    </row>
    <row r="28995" spans="1:12">
      <c r="A28995" t="e">
        <f ca="1">E00251510764721</f>
        <v>#NAME?</v>
      </c>
      <c r="B28995">
        <v>122</v>
      </c>
      <c r="C28995" t="s">
        <v>522</v>
      </c>
      <c r="D28995" s="1">
        <v>43028</v>
      </c>
      <c r="F28995">
        <v>2</v>
      </c>
      <c r="G28995">
        <v>2449</v>
      </c>
      <c r="H28995" t="s">
        <v>53</v>
      </c>
      <c r="J28995" t="s">
        <v>14</v>
      </c>
      <c r="K28995">
        <v>50</v>
      </c>
      <c r="L28995" t="s">
        <v>15</v>
      </c>
    </row>
    <row r="28996" spans="1:12">
      <c r="A28996" t="e">
        <f ca="1">E00251527038021</f>
        <v>#NAME?</v>
      </c>
      <c r="B28996">
        <v>11</v>
      </c>
      <c r="C28996" t="s">
        <v>245</v>
      </c>
      <c r="D28996" s="1">
        <v>42151</v>
      </c>
      <c r="F28996">
        <v>1</v>
      </c>
      <c r="G28996">
        <v>3009</v>
      </c>
      <c r="H28996" t="s">
        <v>947</v>
      </c>
      <c r="J28996" t="s">
        <v>14</v>
      </c>
      <c r="K28996">
        <v>57</v>
      </c>
      <c r="L28996" t="s">
        <v>15</v>
      </c>
    </row>
    <row r="28997" spans="1:12">
      <c r="A28997" t="e">
        <f ca="1">E00251518877721</f>
        <v>#NAME?</v>
      </c>
      <c r="B28997">
        <v>294</v>
      </c>
      <c r="C28997" t="s">
        <v>61</v>
      </c>
      <c r="D28997" s="1">
        <v>41382</v>
      </c>
      <c r="F28997">
        <v>2</v>
      </c>
      <c r="G28997">
        <v>7962</v>
      </c>
      <c r="H28997" t="s">
        <v>111</v>
      </c>
      <c r="J28997" t="s">
        <v>14</v>
      </c>
      <c r="K28997">
        <v>56</v>
      </c>
      <c r="L28997" t="s">
        <v>22</v>
      </c>
    </row>
    <row r="28998" spans="1:12">
      <c r="A28998" t="e">
        <f ca="1">E00251512648921</f>
        <v>#NAME?</v>
      </c>
      <c r="B28998">
        <v>47</v>
      </c>
      <c r="C28998" t="s">
        <v>494</v>
      </c>
      <c r="D28998" s="1">
        <v>42702</v>
      </c>
      <c r="F28998">
        <v>2</v>
      </c>
      <c r="G28998">
        <v>3051</v>
      </c>
      <c r="H28998" t="s">
        <v>13</v>
      </c>
      <c r="J28998" t="s">
        <v>14</v>
      </c>
      <c r="K28998">
        <v>58</v>
      </c>
      <c r="L28998" t="s">
        <v>15</v>
      </c>
    </row>
    <row r="28999" spans="1:12">
      <c r="A28999" t="e">
        <f ca="1">E00251427592521</f>
        <v>#NAME?</v>
      </c>
      <c r="B28999">
        <v>11</v>
      </c>
      <c r="C28999" t="s">
        <v>245</v>
      </c>
      <c r="D28999" s="1">
        <v>42082</v>
      </c>
      <c r="F28999">
        <v>2</v>
      </c>
      <c r="G28999">
        <v>7089</v>
      </c>
      <c r="H28999" t="s">
        <v>487</v>
      </c>
      <c r="J28999" t="s">
        <v>14</v>
      </c>
      <c r="K28999">
        <v>48</v>
      </c>
      <c r="L28999" t="s">
        <v>15</v>
      </c>
    </row>
    <row r="29000" spans="1:12">
      <c r="A29000" t="e">
        <f ca="1">E00251518877721</f>
        <v>#NAME?</v>
      </c>
      <c r="B29000">
        <v>294</v>
      </c>
      <c r="C29000" t="s">
        <v>61</v>
      </c>
      <c r="D29000" s="1">
        <v>41382</v>
      </c>
      <c r="F29000">
        <v>3</v>
      </c>
      <c r="G29000">
        <v>7273</v>
      </c>
      <c r="H29000" t="s">
        <v>543</v>
      </c>
      <c r="J29000" t="s">
        <v>14</v>
      </c>
      <c r="K29000">
        <v>56</v>
      </c>
      <c r="L29000" t="s">
        <v>15</v>
      </c>
    </row>
    <row r="29001" spans="1:12">
      <c r="A29001" t="e">
        <f ca="1">E00251537604521</f>
        <v>#NAME?</v>
      </c>
      <c r="B29001">
        <v>459</v>
      </c>
      <c r="C29001" t="s">
        <v>187</v>
      </c>
      <c r="D29001" s="1">
        <v>42755</v>
      </c>
      <c r="F29001">
        <v>1</v>
      </c>
      <c r="G29001">
        <v>7350</v>
      </c>
      <c r="H29001" t="s">
        <v>192</v>
      </c>
      <c r="J29001" t="s">
        <v>14</v>
      </c>
      <c r="K29001">
        <v>53</v>
      </c>
      <c r="L29001" t="s">
        <v>15</v>
      </c>
    </row>
    <row r="29002" spans="1:12">
      <c r="A29002" t="e">
        <f ca="1">E00251615153321</f>
        <v>#NAME?</v>
      </c>
      <c r="B29002">
        <v>50</v>
      </c>
      <c r="C29002" t="s">
        <v>512</v>
      </c>
      <c r="D29002" s="1">
        <v>43048</v>
      </c>
      <c r="F29002">
        <v>1</v>
      </c>
      <c r="G29002">
        <v>7869</v>
      </c>
      <c r="H29002" t="s">
        <v>470</v>
      </c>
      <c r="J29002" t="s">
        <v>14</v>
      </c>
      <c r="K29002">
        <v>49</v>
      </c>
      <c r="L29002" t="s">
        <v>22</v>
      </c>
    </row>
    <row r="29003" spans="1:12">
      <c r="A29003" t="e">
        <f ca="1">E00251427221921</f>
        <v>#NAME?</v>
      </c>
      <c r="B29003">
        <v>10</v>
      </c>
      <c r="C29003" t="s">
        <v>18</v>
      </c>
      <c r="D29003" s="1">
        <v>41624</v>
      </c>
      <c r="F29003">
        <v>1</v>
      </c>
      <c r="G29003">
        <v>4019</v>
      </c>
      <c r="H29003" t="s">
        <v>26</v>
      </c>
      <c r="J29003" t="s">
        <v>14</v>
      </c>
      <c r="K29003">
        <v>57</v>
      </c>
      <c r="L29003" t="s">
        <v>15</v>
      </c>
    </row>
    <row r="29004" spans="1:12">
      <c r="A29004" t="e">
        <f ca="1">E00251429661021</f>
        <v>#NAME?</v>
      </c>
      <c r="B29004">
        <v>199</v>
      </c>
      <c r="C29004" t="s">
        <v>681</v>
      </c>
      <c r="D29004" s="1">
        <v>42188</v>
      </c>
      <c r="F29004">
        <v>1</v>
      </c>
      <c r="G29004">
        <v>71500</v>
      </c>
      <c r="H29004" t="s">
        <v>1213</v>
      </c>
      <c r="J29004" t="s">
        <v>14</v>
      </c>
      <c r="K29004">
        <v>58</v>
      </c>
      <c r="L29004" t="s">
        <v>15</v>
      </c>
    </row>
    <row r="29005" spans="1:12">
      <c r="A29005" t="e">
        <f ca="1">E00251616256121</f>
        <v>#NAME?</v>
      </c>
      <c r="B29005">
        <v>491</v>
      </c>
      <c r="C29005" t="s">
        <v>567</v>
      </c>
      <c r="D29005" s="1">
        <v>41669</v>
      </c>
      <c r="F29005">
        <v>1</v>
      </c>
      <c r="G29005">
        <v>30000</v>
      </c>
      <c r="H29005" t="s">
        <v>144</v>
      </c>
      <c r="J29005" t="s">
        <v>14</v>
      </c>
      <c r="K29005">
        <v>56</v>
      </c>
      <c r="L29005" t="s">
        <v>15</v>
      </c>
    </row>
    <row r="29006" spans="1:12">
      <c r="A29006" t="e">
        <f ca="1">E00251616256121</f>
        <v>#NAME?</v>
      </c>
      <c r="B29006">
        <v>491</v>
      </c>
      <c r="C29006" t="s">
        <v>567</v>
      </c>
      <c r="D29006" s="1">
        <v>41988</v>
      </c>
      <c r="F29006">
        <v>1</v>
      </c>
      <c r="G29006">
        <v>7242</v>
      </c>
      <c r="H29006" t="s">
        <v>93</v>
      </c>
      <c r="J29006" t="s">
        <v>14</v>
      </c>
      <c r="K29006">
        <v>57</v>
      </c>
      <c r="L29006" t="s">
        <v>15</v>
      </c>
    </row>
    <row r="29007" spans="1:12">
      <c r="A29007" t="e">
        <f ca="1">E00251429175721</f>
        <v>#NAME?</v>
      </c>
      <c r="B29007">
        <v>293</v>
      </c>
      <c r="C29007" t="s">
        <v>25</v>
      </c>
      <c r="D29007" s="1">
        <v>42102</v>
      </c>
      <c r="F29007">
        <v>1</v>
      </c>
      <c r="G29007">
        <v>53500</v>
      </c>
      <c r="H29007" t="s">
        <v>243</v>
      </c>
      <c r="J29007" t="s">
        <v>14</v>
      </c>
      <c r="K29007">
        <v>47</v>
      </c>
      <c r="L29007" t="s">
        <v>15</v>
      </c>
    </row>
    <row r="29008" spans="1:12">
      <c r="A29008" t="e">
        <f ca="1">E00251528672121</f>
        <v>#NAME?</v>
      </c>
      <c r="B29008">
        <v>107</v>
      </c>
      <c r="C29008" t="s">
        <v>1677</v>
      </c>
      <c r="D29008" s="1">
        <v>41134</v>
      </c>
      <c r="F29008">
        <v>1</v>
      </c>
      <c r="G29008">
        <v>6924</v>
      </c>
      <c r="H29008" t="s">
        <v>1678</v>
      </c>
      <c r="J29008" t="s">
        <v>14</v>
      </c>
      <c r="K29008">
        <v>46</v>
      </c>
      <c r="L29008" t="s">
        <v>15</v>
      </c>
    </row>
    <row r="29009" spans="1:12">
      <c r="A29009" t="e">
        <f ca="1">E00251424800621</f>
        <v>#NAME?</v>
      </c>
      <c r="B29009">
        <v>108</v>
      </c>
      <c r="C29009" t="s">
        <v>481</v>
      </c>
      <c r="D29009" s="1">
        <v>42726</v>
      </c>
      <c r="F29009">
        <v>2</v>
      </c>
      <c r="G29009">
        <v>49390</v>
      </c>
      <c r="H29009" t="s">
        <v>59</v>
      </c>
      <c r="J29009" t="s">
        <v>14</v>
      </c>
      <c r="K29009">
        <v>50</v>
      </c>
      <c r="L29009" t="s">
        <v>15</v>
      </c>
    </row>
    <row r="29010" spans="1:12">
      <c r="A29010" t="e">
        <f ca="1">E00251424800621</f>
        <v>#NAME?</v>
      </c>
      <c r="B29010">
        <v>108</v>
      </c>
      <c r="C29010" t="s">
        <v>481</v>
      </c>
      <c r="D29010" s="1">
        <v>42993</v>
      </c>
      <c r="F29010">
        <v>1</v>
      </c>
      <c r="G29010">
        <v>78900</v>
      </c>
      <c r="H29010" t="s">
        <v>79</v>
      </c>
      <c r="J29010" t="s">
        <v>14</v>
      </c>
      <c r="K29010">
        <v>51</v>
      </c>
      <c r="L29010" t="s">
        <v>22</v>
      </c>
    </row>
    <row r="29011" spans="1:12">
      <c r="A29011" t="e">
        <f ca="1">E00251528938321</f>
        <v>#NAME?</v>
      </c>
      <c r="B29011">
        <v>272</v>
      </c>
      <c r="C29011" t="s">
        <v>174</v>
      </c>
      <c r="D29011" s="1">
        <v>42739</v>
      </c>
      <c r="E29011">
        <v>9</v>
      </c>
      <c r="F29011">
        <v>4</v>
      </c>
      <c r="G29011">
        <v>30501</v>
      </c>
      <c r="H29011" t="s">
        <v>935</v>
      </c>
      <c r="J29011" t="s">
        <v>34</v>
      </c>
      <c r="K29011">
        <v>58</v>
      </c>
      <c r="L29011" t="s">
        <v>15</v>
      </c>
    </row>
    <row r="29012" spans="1:12">
      <c r="A29012" t="e">
        <f ca="1">E00251528938321</f>
        <v>#NAME?</v>
      </c>
      <c r="B29012">
        <v>291</v>
      </c>
      <c r="C29012" t="s">
        <v>160</v>
      </c>
      <c r="D29012" s="1">
        <v>41173</v>
      </c>
      <c r="F29012">
        <v>1</v>
      </c>
      <c r="G29012">
        <v>7847</v>
      </c>
      <c r="H29012" t="s">
        <v>622</v>
      </c>
      <c r="J29012" t="s">
        <v>14</v>
      </c>
      <c r="K29012">
        <v>54</v>
      </c>
      <c r="L29012" t="s">
        <v>22</v>
      </c>
    </row>
    <row r="29013" spans="1:12">
      <c r="A29013" t="e">
        <f ca="1">E00251424800621</f>
        <v>#NAME?</v>
      </c>
      <c r="B29013">
        <v>108</v>
      </c>
      <c r="C29013" t="s">
        <v>481</v>
      </c>
      <c r="D29013" s="1">
        <v>42865</v>
      </c>
      <c r="F29013">
        <v>2</v>
      </c>
      <c r="G29013">
        <v>7243</v>
      </c>
      <c r="H29013" t="s">
        <v>42</v>
      </c>
      <c r="J29013" t="s">
        <v>14</v>
      </c>
      <c r="K29013">
        <v>51</v>
      </c>
      <c r="L29013" t="s">
        <v>15</v>
      </c>
    </row>
    <row r="29014" spans="1:12">
      <c r="A29014" t="e">
        <f ca="1">E00251424800621</f>
        <v>#NAME?</v>
      </c>
      <c r="B29014">
        <v>108</v>
      </c>
      <c r="C29014" t="s">
        <v>481</v>
      </c>
      <c r="D29014" s="1">
        <v>42944</v>
      </c>
      <c r="F29014">
        <v>3</v>
      </c>
      <c r="G29014">
        <v>49390</v>
      </c>
      <c r="H29014" t="s">
        <v>59</v>
      </c>
      <c r="J29014" t="s">
        <v>14</v>
      </c>
      <c r="K29014">
        <v>51</v>
      </c>
      <c r="L29014" t="s">
        <v>15</v>
      </c>
    </row>
    <row r="29015" spans="1:12">
      <c r="A29015" t="e">
        <f ca="1">E00251518877721</f>
        <v>#NAME?</v>
      </c>
      <c r="B29015">
        <v>294</v>
      </c>
      <c r="C29015" t="s">
        <v>61</v>
      </c>
      <c r="D29015" s="1">
        <v>42054</v>
      </c>
      <c r="F29015">
        <v>5</v>
      </c>
      <c r="G29015">
        <v>73390</v>
      </c>
      <c r="H29015" t="s">
        <v>66</v>
      </c>
      <c r="J29015" t="s">
        <v>14</v>
      </c>
      <c r="K29015">
        <v>57</v>
      </c>
      <c r="L29015" t="s">
        <v>15</v>
      </c>
    </row>
    <row r="29016" spans="1:12">
      <c r="A29016" t="e">
        <f ca="1">E00251518877721</f>
        <v>#NAME?</v>
      </c>
      <c r="B29016">
        <v>397</v>
      </c>
      <c r="C29016" t="s">
        <v>773</v>
      </c>
      <c r="D29016" s="1">
        <v>42436</v>
      </c>
      <c r="F29016">
        <v>4</v>
      </c>
      <c r="G29016">
        <v>7964</v>
      </c>
      <c r="H29016" t="s">
        <v>524</v>
      </c>
      <c r="J29016" t="s">
        <v>14</v>
      </c>
      <c r="K29016">
        <v>59</v>
      </c>
      <c r="L29016" t="s">
        <v>22</v>
      </c>
    </row>
    <row r="29017" spans="1:12">
      <c r="A29017" t="e">
        <f ca="1">E00251518877721</f>
        <v>#NAME?</v>
      </c>
      <c r="B29017">
        <v>294</v>
      </c>
      <c r="C29017" t="s">
        <v>61</v>
      </c>
      <c r="D29017" s="1">
        <v>41978</v>
      </c>
      <c r="F29017">
        <v>2</v>
      </c>
      <c r="G29017">
        <v>37205</v>
      </c>
      <c r="H29017" t="s">
        <v>191</v>
      </c>
      <c r="J29017" t="s">
        <v>14</v>
      </c>
      <c r="K29017">
        <v>57</v>
      </c>
      <c r="L29017" t="s">
        <v>15</v>
      </c>
    </row>
    <row r="29018" spans="1:12">
      <c r="A29018" t="e">
        <f ca="1">E00251518877721</f>
        <v>#NAME?</v>
      </c>
      <c r="B29018">
        <v>294</v>
      </c>
      <c r="C29018" t="s">
        <v>61</v>
      </c>
      <c r="D29018" s="1">
        <v>42054</v>
      </c>
      <c r="F29018">
        <v>3</v>
      </c>
      <c r="G29018">
        <v>7273</v>
      </c>
      <c r="H29018" t="s">
        <v>543</v>
      </c>
      <c r="J29018" t="s">
        <v>14</v>
      </c>
      <c r="K29018">
        <v>57</v>
      </c>
      <c r="L29018" t="s">
        <v>15</v>
      </c>
    </row>
    <row r="29019" spans="1:12">
      <c r="A29019" t="e">
        <f ca="1">E00251518877721</f>
        <v>#NAME?</v>
      </c>
      <c r="B29019">
        <v>297</v>
      </c>
      <c r="C29019" t="s">
        <v>411</v>
      </c>
      <c r="D29019" s="1">
        <v>41360</v>
      </c>
      <c r="F29019">
        <v>1</v>
      </c>
      <c r="G29019">
        <v>72632</v>
      </c>
      <c r="H29019" t="s">
        <v>107</v>
      </c>
      <c r="J29019" t="s">
        <v>14</v>
      </c>
      <c r="K29019">
        <v>56</v>
      </c>
      <c r="L29019" t="s">
        <v>15</v>
      </c>
    </row>
    <row r="29020" spans="1:12">
      <c r="A29020" t="e">
        <f ca="1">E00251616256121</f>
        <v>#NAME?</v>
      </c>
      <c r="B29020">
        <v>103</v>
      </c>
      <c r="C29020" t="s">
        <v>775</v>
      </c>
      <c r="D29020" s="1">
        <v>41120</v>
      </c>
      <c r="F29020">
        <v>2</v>
      </c>
      <c r="G29020">
        <v>49390</v>
      </c>
      <c r="H29020" t="s">
        <v>59</v>
      </c>
      <c r="J29020" t="s">
        <v>14</v>
      </c>
      <c r="K29020">
        <v>55</v>
      </c>
      <c r="L29020" t="s">
        <v>15</v>
      </c>
    </row>
    <row r="29021" spans="1:12">
      <c r="A29021" t="e">
        <f ca="1">E00251616256121</f>
        <v>#NAME?</v>
      </c>
      <c r="B29021">
        <v>103</v>
      </c>
      <c r="C29021" t="s">
        <v>775</v>
      </c>
      <c r="D29021" s="1">
        <v>41248</v>
      </c>
      <c r="F29021">
        <v>1</v>
      </c>
      <c r="G29021">
        <v>49390</v>
      </c>
      <c r="H29021" t="s">
        <v>59</v>
      </c>
      <c r="J29021" t="s">
        <v>14</v>
      </c>
      <c r="K29021">
        <v>55</v>
      </c>
      <c r="L29021" t="s">
        <v>15</v>
      </c>
    </row>
    <row r="29022" spans="1:12">
      <c r="A29022" t="e">
        <f ca="1">E00251512352121</f>
        <v>#NAME?</v>
      </c>
      <c r="B29022">
        <v>3527</v>
      </c>
      <c r="C29022" t="s">
        <v>598</v>
      </c>
      <c r="D29022" s="1">
        <v>43059</v>
      </c>
      <c r="F29022">
        <v>1</v>
      </c>
      <c r="G29022">
        <v>41010</v>
      </c>
      <c r="H29022" t="s">
        <v>960</v>
      </c>
      <c r="J29022" t="s">
        <v>14</v>
      </c>
      <c r="K29022">
        <v>56</v>
      </c>
      <c r="L29022" t="s">
        <v>15</v>
      </c>
    </row>
    <row r="29023" spans="1:12">
      <c r="A29023" t="e">
        <f ca="1">E00251427221921</f>
        <v>#NAME?</v>
      </c>
      <c r="B29023">
        <v>4991</v>
      </c>
      <c r="C29023" t="s">
        <v>838</v>
      </c>
      <c r="D29023" s="1">
        <v>42615</v>
      </c>
      <c r="F29023">
        <v>1</v>
      </c>
      <c r="G29023">
        <v>2749</v>
      </c>
      <c r="H29023" t="s">
        <v>147</v>
      </c>
      <c r="I29023" t="s">
        <v>148</v>
      </c>
      <c r="J29023" t="s">
        <v>57</v>
      </c>
      <c r="K29023">
        <v>60</v>
      </c>
      <c r="L29023" t="s">
        <v>15</v>
      </c>
    </row>
    <row r="29024" spans="1:12">
      <c r="A29024" t="e">
        <f ca="1">E00251528938321</f>
        <v>#NAME?</v>
      </c>
      <c r="B29024">
        <v>291</v>
      </c>
      <c r="C29024" t="s">
        <v>160</v>
      </c>
      <c r="D29024" s="1">
        <v>41311</v>
      </c>
      <c r="F29024">
        <v>3</v>
      </c>
      <c r="G29024">
        <v>27800</v>
      </c>
      <c r="H29024" t="s">
        <v>145</v>
      </c>
      <c r="J29024" t="s">
        <v>14</v>
      </c>
      <c r="K29024">
        <v>54</v>
      </c>
      <c r="L29024" t="s">
        <v>15</v>
      </c>
    </row>
    <row r="29025" spans="1:12">
      <c r="A29025" t="e">
        <f ca="1">E00251528938321</f>
        <v>#NAME?</v>
      </c>
      <c r="B29025">
        <v>291</v>
      </c>
      <c r="C29025" t="s">
        <v>160</v>
      </c>
      <c r="D29025" s="1">
        <v>41320</v>
      </c>
      <c r="F29025">
        <v>2</v>
      </c>
      <c r="G29025">
        <v>4019</v>
      </c>
      <c r="H29025" t="s">
        <v>26</v>
      </c>
      <c r="J29025" t="s">
        <v>14</v>
      </c>
      <c r="K29025">
        <v>54</v>
      </c>
      <c r="L29025" t="s">
        <v>15</v>
      </c>
    </row>
    <row r="29026" spans="1:12">
      <c r="A29026" t="e">
        <f ca="1">E00251528938321</f>
        <v>#NAME?</v>
      </c>
      <c r="B29026">
        <v>291</v>
      </c>
      <c r="C29026" t="s">
        <v>160</v>
      </c>
      <c r="D29026" s="1">
        <v>41813</v>
      </c>
      <c r="F29026">
        <v>1</v>
      </c>
      <c r="G29026">
        <v>7222</v>
      </c>
      <c r="H29026" t="s">
        <v>560</v>
      </c>
      <c r="J29026" t="s">
        <v>14</v>
      </c>
      <c r="K29026">
        <v>55</v>
      </c>
      <c r="L29026" t="s">
        <v>15</v>
      </c>
    </row>
    <row r="29027" spans="1:12">
      <c r="A29027" t="e">
        <f ca="1">E00251429251821</f>
        <v>#NAME?</v>
      </c>
      <c r="B29027">
        <v>297</v>
      </c>
      <c r="C29027" t="s">
        <v>411</v>
      </c>
      <c r="D29027" s="1">
        <v>42634</v>
      </c>
      <c r="F29027">
        <v>3</v>
      </c>
      <c r="G29027">
        <v>25000</v>
      </c>
      <c r="H29027" t="s">
        <v>178</v>
      </c>
      <c r="J29027" t="s">
        <v>14</v>
      </c>
      <c r="K29027">
        <v>56</v>
      </c>
      <c r="L29027" t="s">
        <v>15</v>
      </c>
    </row>
    <row r="29028" spans="1:12">
      <c r="A29028" t="e">
        <f ca="1">E00251429251821</f>
        <v>#NAME?</v>
      </c>
      <c r="B29028">
        <v>297</v>
      </c>
      <c r="C29028" t="s">
        <v>411</v>
      </c>
      <c r="D29028" s="1">
        <v>42794</v>
      </c>
      <c r="F29028">
        <v>1</v>
      </c>
      <c r="G29028">
        <v>7175</v>
      </c>
      <c r="H29028" t="s">
        <v>689</v>
      </c>
      <c r="J29028" t="s">
        <v>14</v>
      </c>
      <c r="K29028">
        <v>56</v>
      </c>
      <c r="L29028" t="s">
        <v>15</v>
      </c>
    </row>
    <row r="29029" spans="1:12">
      <c r="A29029" t="e">
        <f ca="1">E00251429251821</f>
        <v>#NAME?</v>
      </c>
      <c r="B29029">
        <v>1325</v>
      </c>
      <c r="C29029" t="s">
        <v>605</v>
      </c>
      <c r="D29029" s="1">
        <v>41793</v>
      </c>
      <c r="F29029">
        <v>2</v>
      </c>
      <c r="G29029">
        <v>7962</v>
      </c>
      <c r="H29029" t="s">
        <v>111</v>
      </c>
      <c r="J29029" t="s">
        <v>14</v>
      </c>
      <c r="K29029">
        <v>54</v>
      </c>
      <c r="L29029" t="s">
        <v>22</v>
      </c>
    </row>
    <row r="29030" spans="1:12">
      <c r="A29030" t="e">
        <f ca="1">E00251528608021</f>
        <v>#NAME?</v>
      </c>
      <c r="B29030">
        <v>695</v>
      </c>
      <c r="C29030" t="s">
        <v>257</v>
      </c>
      <c r="D29030" s="1">
        <v>42191</v>
      </c>
      <c r="F29030">
        <v>1</v>
      </c>
      <c r="G29030">
        <v>7242</v>
      </c>
      <c r="H29030" t="s">
        <v>93</v>
      </c>
      <c r="J29030" t="s">
        <v>14</v>
      </c>
      <c r="K29030">
        <v>46</v>
      </c>
      <c r="L29030" t="s">
        <v>15</v>
      </c>
    </row>
    <row r="29031" spans="1:12">
      <c r="A29031" t="e">
        <f ca="1">E00251528608021</f>
        <v>#NAME?</v>
      </c>
      <c r="B29031">
        <v>695</v>
      </c>
      <c r="C29031" t="s">
        <v>257</v>
      </c>
      <c r="D29031" s="1">
        <v>42817</v>
      </c>
      <c r="F29031">
        <v>2</v>
      </c>
      <c r="G29031">
        <v>5229</v>
      </c>
      <c r="H29031" t="s">
        <v>1212</v>
      </c>
      <c r="J29031" t="s">
        <v>14</v>
      </c>
      <c r="K29031">
        <v>48</v>
      </c>
      <c r="L29031" t="s">
        <v>15</v>
      </c>
    </row>
    <row r="29032" spans="1:12">
      <c r="A29032" t="e">
        <f ca="1">E00251616256121</f>
        <v>#NAME?</v>
      </c>
      <c r="B29032">
        <v>103</v>
      </c>
      <c r="C29032" t="s">
        <v>775</v>
      </c>
      <c r="D29032" s="1">
        <v>40989</v>
      </c>
      <c r="F29032">
        <v>1</v>
      </c>
      <c r="G29032">
        <v>49390</v>
      </c>
      <c r="H29032" t="s">
        <v>59</v>
      </c>
      <c r="J29032" t="s">
        <v>14</v>
      </c>
      <c r="K29032">
        <v>54</v>
      </c>
      <c r="L29032" t="s">
        <v>15</v>
      </c>
    </row>
    <row r="29033" spans="1:12">
      <c r="A29033" t="e">
        <f ca="1">E00251528672121</f>
        <v>#NAME?</v>
      </c>
      <c r="B29033">
        <v>292</v>
      </c>
      <c r="C29033" t="s">
        <v>467</v>
      </c>
      <c r="D29033" s="1">
        <v>41176</v>
      </c>
      <c r="F29033">
        <v>5</v>
      </c>
      <c r="G29033">
        <v>4659</v>
      </c>
      <c r="H29033" t="s">
        <v>47</v>
      </c>
      <c r="J29033" t="s">
        <v>14</v>
      </c>
      <c r="K29033">
        <v>46</v>
      </c>
      <c r="L29033" t="s">
        <v>15</v>
      </c>
    </row>
    <row r="29034" spans="1:12">
      <c r="A29034" t="e">
        <f ca="1">E00251528672121</f>
        <v>#NAME?</v>
      </c>
      <c r="B29034">
        <v>292</v>
      </c>
      <c r="C29034" t="s">
        <v>467</v>
      </c>
      <c r="D29034" s="1">
        <v>42584</v>
      </c>
      <c r="F29034">
        <v>1</v>
      </c>
      <c r="G29034">
        <v>2720</v>
      </c>
      <c r="H29034" t="s">
        <v>65</v>
      </c>
      <c r="J29034" t="s">
        <v>14</v>
      </c>
      <c r="K29034">
        <v>50</v>
      </c>
      <c r="L29034" t="s">
        <v>15</v>
      </c>
    </row>
    <row r="29035" spans="1:12">
      <c r="A29035" t="e">
        <f ca="1">E00251616256121</f>
        <v>#NAME?</v>
      </c>
      <c r="B29035">
        <v>491</v>
      </c>
      <c r="C29035" t="s">
        <v>567</v>
      </c>
      <c r="D29035" s="1">
        <v>41948</v>
      </c>
      <c r="F29035">
        <v>1</v>
      </c>
      <c r="G29035">
        <v>38200</v>
      </c>
      <c r="H29035" t="s">
        <v>747</v>
      </c>
      <c r="J29035" t="s">
        <v>14</v>
      </c>
      <c r="K29035">
        <v>57</v>
      </c>
      <c r="L29035" t="s">
        <v>15</v>
      </c>
    </row>
    <row r="29036" spans="1:12">
      <c r="A29036" t="e">
        <f ca="1">E00251512525621</f>
        <v>#NAME?</v>
      </c>
      <c r="B29036">
        <v>48</v>
      </c>
      <c r="C29036" t="s">
        <v>249</v>
      </c>
      <c r="D29036" s="1">
        <v>42538</v>
      </c>
      <c r="F29036">
        <v>1</v>
      </c>
      <c r="G29036">
        <v>4359</v>
      </c>
      <c r="H29036" t="s">
        <v>787</v>
      </c>
      <c r="J29036" t="s">
        <v>14</v>
      </c>
      <c r="K29036">
        <v>66</v>
      </c>
      <c r="L29036" t="s">
        <v>15</v>
      </c>
    </row>
    <row r="29037" spans="1:12">
      <c r="A29037" t="e">
        <f ca="1">E00251533621021</f>
        <v>#NAME?</v>
      </c>
      <c r="B29037">
        <v>104</v>
      </c>
      <c r="C29037" t="s">
        <v>88</v>
      </c>
      <c r="D29037" s="1">
        <v>41704</v>
      </c>
      <c r="F29037">
        <v>1</v>
      </c>
      <c r="G29037">
        <v>7862</v>
      </c>
      <c r="H29037" t="s">
        <v>27</v>
      </c>
      <c r="J29037" t="s">
        <v>14</v>
      </c>
      <c r="K29037">
        <v>49</v>
      </c>
      <c r="L29037" t="s">
        <v>22</v>
      </c>
    </row>
    <row r="29038" spans="1:12">
      <c r="A29038" t="e">
        <f ca="1">E00251717807221</f>
        <v>#NAME?</v>
      </c>
      <c r="B29038">
        <v>1128</v>
      </c>
      <c r="C29038" t="s">
        <v>424</v>
      </c>
      <c r="D29038" s="1">
        <v>42508</v>
      </c>
      <c r="F29038">
        <v>3</v>
      </c>
      <c r="G29038">
        <v>71500</v>
      </c>
      <c r="H29038" t="s">
        <v>1213</v>
      </c>
      <c r="J29038" t="s">
        <v>14</v>
      </c>
      <c r="K29038">
        <v>47</v>
      </c>
      <c r="L29038" t="s">
        <v>15</v>
      </c>
    </row>
    <row r="29039" spans="1:12">
      <c r="A29039" t="e">
        <f ca="1">E00251528938321</f>
        <v>#NAME?</v>
      </c>
      <c r="B29039">
        <v>291</v>
      </c>
      <c r="C29039" t="s">
        <v>160</v>
      </c>
      <c r="D29039" s="1">
        <v>42515</v>
      </c>
      <c r="F29039">
        <v>1</v>
      </c>
      <c r="G29039">
        <v>4019</v>
      </c>
      <c r="H29039" t="s">
        <v>26</v>
      </c>
      <c r="J29039" t="s">
        <v>14</v>
      </c>
      <c r="K29039">
        <v>57</v>
      </c>
      <c r="L29039" t="s">
        <v>15</v>
      </c>
    </row>
    <row r="29040" spans="1:12">
      <c r="A29040" t="e">
        <f ca="1">E00251715752221</f>
        <v>#NAME?</v>
      </c>
      <c r="B29040">
        <v>7504</v>
      </c>
      <c r="C29040" t="s">
        <v>162</v>
      </c>
      <c r="D29040" s="1">
        <v>41932</v>
      </c>
      <c r="F29040">
        <v>1</v>
      </c>
      <c r="G29040">
        <v>71596</v>
      </c>
      <c r="H29040" t="s">
        <v>505</v>
      </c>
      <c r="J29040" t="s">
        <v>14</v>
      </c>
      <c r="K29040">
        <v>59</v>
      </c>
      <c r="L29040" t="s">
        <v>15</v>
      </c>
    </row>
    <row r="29041" spans="1:12">
      <c r="A29041" t="e">
        <f ca="1">E00251512523921</f>
        <v>#NAME?</v>
      </c>
      <c r="B29041">
        <v>62</v>
      </c>
      <c r="C29041" t="s">
        <v>20</v>
      </c>
      <c r="D29041" s="1">
        <v>42054</v>
      </c>
      <c r="F29041">
        <v>2</v>
      </c>
      <c r="G29041">
        <v>4871</v>
      </c>
      <c r="H29041" t="s">
        <v>125</v>
      </c>
      <c r="J29041" t="s">
        <v>14</v>
      </c>
      <c r="K29041">
        <v>50</v>
      </c>
      <c r="L29041" t="s">
        <v>15</v>
      </c>
    </row>
    <row r="29042" spans="1:12">
      <c r="A29042" t="e">
        <f ca="1">E00251428403021</f>
        <v>#NAME?</v>
      </c>
      <c r="B29042">
        <v>66</v>
      </c>
      <c r="C29042" t="s">
        <v>134</v>
      </c>
      <c r="D29042" s="1">
        <v>42815</v>
      </c>
      <c r="F29042">
        <v>2</v>
      </c>
      <c r="G29042">
        <v>7530</v>
      </c>
      <c r="H29042" t="s">
        <v>1304</v>
      </c>
      <c r="J29042" t="s">
        <v>14</v>
      </c>
      <c r="K29042">
        <v>45</v>
      </c>
      <c r="L29042" t="s">
        <v>15</v>
      </c>
    </row>
    <row r="29043" spans="1:12">
      <c r="A29043" t="e">
        <f ca="1">E00251518877721</f>
        <v>#NAME?</v>
      </c>
      <c r="B29043">
        <v>397</v>
      </c>
      <c r="C29043" t="s">
        <v>773</v>
      </c>
      <c r="D29043" s="1">
        <v>42689</v>
      </c>
      <c r="F29043">
        <v>1</v>
      </c>
      <c r="G29043">
        <v>4019</v>
      </c>
      <c r="H29043" t="s">
        <v>26</v>
      </c>
      <c r="J29043" t="s">
        <v>14</v>
      </c>
      <c r="K29043">
        <v>59</v>
      </c>
      <c r="L29043" t="s">
        <v>15</v>
      </c>
    </row>
    <row r="29044" spans="1:12">
      <c r="A29044" t="e">
        <f ca="1">E00251428403021</f>
        <v>#NAME?</v>
      </c>
      <c r="B29044">
        <v>66</v>
      </c>
      <c r="C29044" t="s">
        <v>134</v>
      </c>
      <c r="D29044" s="1">
        <v>42879</v>
      </c>
      <c r="F29044">
        <v>1</v>
      </c>
      <c r="G29044">
        <v>7530</v>
      </c>
      <c r="H29044" t="s">
        <v>1304</v>
      </c>
      <c r="J29044" t="s">
        <v>14</v>
      </c>
      <c r="K29044">
        <v>45</v>
      </c>
      <c r="L29044" t="s">
        <v>15</v>
      </c>
    </row>
    <row r="29045" spans="1:12">
      <c r="A29045" t="e">
        <f ca="1">E00251528938321</f>
        <v>#NAME?</v>
      </c>
      <c r="B29045">
        <v>291</v>
      </c>
      <c r="C29045" t="s">
        <v>160</v>
      </c>
      <c r="D29045" s="1">
        <v>42590</v>
      </c>
      <c r="F29045">
        <v>3</v>
      </c>
      <c r="G29045">
        <v>496</v>
      </c>
      <c r="H29045" t="s">
        <v>190</v>
      </c>
      <c r="J29045" t="s">
        <v>14</v>
      </c>
      <c r="K29045">
        <v>57</v>
      </c>
      <c r="L29045" t="s">
        <v>15</v>
      </c>
    </row>
    <row r="29046" spans="1:12">
      <c r="A29046" t="e">
        <f ca="1">E00251528938321</f>
        <v>#NAME?</v>
      </c>
      <c r="B29046">
        <v>291</v>
      </c>
      <c r="C29046" t="s">
        <v>160</v>
      </c>
      <c r="D29046" s="1">
        <v>42993</v>
      </c>
      <c r="F29046">
        <v>2</v>
      </c>
      <c r="G29046">
        <v>3051</v>
      </c>
      <c r="H29046" t="s">
        <v>13</v>
      </c>
      <c r="J29046" t="s">
        <v>14</v>
      </c>
      <c r="K29046">
        <v>59</v>
      </c>
      <c r="L29046" t="s">
        <v>15</v>
      </c>
    </row>
    <row r="29047" spans="1:12">
      <c r="A29047" t="e">
        <f ca="1">E00251512340221</f>
        <v>#NAME?</v>
      </c>
      <c r="B29047">
        <v>52</v>
      </c>
      <c r="C29047" t="s">
        <v>384</v>
      </c>
      <c r="D29047" s="1">
        <v>41020</v>
      </c>
      <c r="F29047">
        <v>1</v>
      </c>
      <c r="G29047">
        <v>9999</v>
      </c>
      <c r="H29047" t="s">
        <v>971</v>
      </c>
      <c r="J29047" t="s">
        <v>14</v>
      </c>
      <c r="K29047">
        <v>39</v>
      </c>
      <c r="L29047" t="s">
        <v>15</v>
      </c>
    </row>
    <row r="29048" spans="1:12">
      <c r="A29048" t="e">
        <f ca="1">E00251528938321</f>
        <v>#NAME?</v>
      </c>
      <c r="B29048">
        <v>291</v>
      </c>
      <c r="C29048" t="s">
        <v>160</v>
      </c>
      <c r="D29048" s="1">
        <v>41337</v>
      </c>
      <c r="F29048">
        <v>3</v>
      </c>
      <c r="G29048">
        <v>4019</v>
      </c>
      <c r="H29048" t="s">
        <v>26</v>
      </c>
      <c r="J29048" t="s">
        <v>14</v>
      </c>
      <c r="K29048">
        <v>54</v>
      </c>
      <c r="L29048" t="s">
        <v>15</v>
      </c>
    </row>
    <row r="29049" spans="1:12">
      <c r="A29049" t="e">
        <f ca="1">E00251713681821</f>
        <v>#NAME?</v>
      </c>
      <c r="B29049">
        <v>204</v>
      </c>
      <c r="C29049" t="s">
        <v>1138</v>
      </c>
      <c r="D29049" s="1">
        <v>42165</v>
      </c>
      <c r="F29049">
        <v>1</v>
      </c>
      <c r="G29049">
        <v>47400</v>
      </c>
      <c r="H29049" t="s">
        <v>1575</v>
      </c>
      <c r="J29049" t="s">
        <v>14</v>
      </c>
      <c r="K29049">
        <v>51</v>
      </c>
      <c r="L29049" t="s">
        <v>15</v>
      </c>
    </row>
    <row r="29050" spans="1:12">
      <c r="A29050" t="e">
        <f ca="1">E00251429309821</f>
        <v>#NAME?</v>
      </c>
      <c r="B29050">
        <v>291</v>
      </c>
      <c r="C29050" t="s">
        <v>160</v>
      </c>
      <c r="D29050" s="1">
        <v>42331</v>
      </c>
      <c r="F29050">
        <v>1</v>
      </c>
      <c r="G29050">
        <v>4408</v>
      </c>
      <c r="H29050" t="s">
        <v>356</v>
      </c>
      <c r="J29050" t="s">
        <v>14</v>
      </c>
      <c r="K29050">
        <v>66</v>
      </c>
      <c r="L29050" t="s">
        <v>15</v>
      </c>
    </row>
    <row r="29051" spans="1:12">
      <c r="A29051" t="e">
        <f ca="1">E00251429309821</f>
        <v>#NAME?</v>
      </c>
      <c r="B29051">
        <v>291</v>
      </c>
      <c r="C29051" t="s">
        <v>160</v>
      </c>
      <c r="D29051" s="1">
        <v>42956</v>
      </c>
      <c r="F29051">
        <v>4</v>
      </c>
      <c r="G29051">
        <v>71536</v>
      </c>
      <c r="H29051" t="s">
        <v>70</v>
      </c>
      <c r="J29051" t="s">
        <v>14</v>
      </c>
      <c r="K29051">
        <v>68</v>
      </c>
      <c r="L29051" t="s">
        <v>15</v>
      </c>
    </row>
    <row r="29052" spans="1:12">
      <c r="A29052" t="e">
        <f ca="1">E00251512352121</f>
        <v>#NAME?</v>
      </c>
      <c r="B29052">
        <v>3527</v>
      </c>
      <c r="C29052" t="s">
        <v>598</v>
      </c>
      <c r="D29052" s="1">
        <v>42074</v>
      </c>
      <c r="F29052">
        <v>1</v>
      </c>
      <c r="G29052">
        <v>4779</v>
      </c>
      <c r="H29052" t="s">
        <v>231</v>
      </c>
      <c r="J29052" t="s">
        <v>14</v>
      </c>
      <c r="K29052">
        <v>53</v>
      </c>
      <c r="L29052" t="s">
        <v>15</v>
      </c>
    </row>
    <row r="29053" spans="1:12">
      <c r="A29053" t="e">
        <f ca="1">E00251427592521</f>
        <v>#NAME?</v>
      </c>
      <c r="B29053">
        <v>7927</v>
      </c>
      <c r="C29053" t="s">
        <v>367</v>
      </c>
      <c r="D29053" s="1">
        <v>42846</v>
      </c>
      <c r="F29053">
        <v>1</v>
      </c>
      <c r="G29053">
        <v>7822</v>
      </c>
      <c r="H29053" t="s">
        <v>495</v>
      </c>
      <c r="J29053" t="s">
        <v>14</v>
      </c>
      <c r="K29053">
        <v>50</v>
      </c>
      <c r="L29053" t="s">
        <v>22</v>
      </c>
    </row>
    <row r="29054" spans="1:12">
      <c r="A29054" t="e">
        <f ca="1">E00251429206321</f>
        <v>#NAME?</v>
      </c>
      <c r="B29054">
        <v>307</v>
      </c>
      <c r="C29054" t="s">
        <v>210</v>
      </c>
      <c r="D29054" s="1">
        <v>41736</v>
      </c>
      <c r="F29054">
        <v>2</v>
      </c>
      <c r="G29054">
        <v>4779</v>
      </c>
      <c r="H29054" t="s">
        <v>231</v>
      </c>
      <c r="J29054" t="s">
        <v>14</v>
      </c>
      <c r="K29054">
        <v>56</v>
      </c>
      <c r="L29054" t="s">
        <v>15</v>
      </c>
    </row>
    <row r="29055" spans="1:12">
      <c r="A29055" t="e">
        <f ca="1">E00251715752221</f>
        <v>#NAME?</v>
      </c>
      <c r="B29055">
        <v>502</v>
      </c>
      <c r="C29055" t="s">
        <v>172</v>
      </c>
      <c r="D29055" s="1">
        <v>41753</v>
      </c>
      <c r="F29055">
        <v>2</v>
      </c>
      <c r="G29055">
        <v>4019</v>
      </c>
      <c r="H29055" t="s">
        <v>26</v>
      </c>
      <c r="J29055" t="s">
        <v>14</v>
      </c>
      <c r="K29055">
        <v>58</v>
      </c>
      <c r="L29055" t="s">
        <v>15</v>
      </c>
    </row>
    <row r="29056" spans="1:12">
      <c r="A29056" t="e">
        <f ca="1">E00251528938321</f>
        <v>#NAME?</v>
      </c>
      <c r="B29056">
        <v>291</v>
      </c>
      <c r="C29056" t="s">
        <v>160</v>
      </c>
      <c r="D29056" s="1">
        <v>41341</v>
      </c>
      <c r="F29056">
        <v>1</v>
      </c>
      <c r="G29056">
        <v>4019</v>
      </c>
      <c r="H29056" t="s">
        <v>26</v>
      </c>
      <c r="J29056" t="s">
        <v>14</v>
      </c>
      <c r="K29056">
        <v>54</v>
      </c>
      <c r="L29056" t="s">
        <v>15</v>
      </c>
    </row>
    <row r="29057" spans="1:12">
      <c r="A29057" t="e">
        <f ca="1">E00251528938321</f>
        <v>#NAME?</v>
      </c>
      <c r="B29057">
        <v>291</v>
      </c>
      <c r="C29057" t="s">
        <v>160</v>
      </c>
      <c r="D29057" s="1">
        <v>41807</v>
      </c>
      <c r="F29057">
        <v>2</v>
      </c>
      <c r="G29057">
        <v>5859</v>
      </c>
      <c r="H29057" t="s">
        <v>607</v>
      </c>
      <c r="J29057" t="s">
        <v>14</v>
      </c>
      <c r="K29057">
        <v>55</v>
      </c>
      <c r="L29057" t="s">
        <v>15</v>
      </c>
    </row>
    <row r="29058" spans="1:12">
      <c r="A29058" t="e">
        <f ca="1">E00251616256121</f>
        <v>#NAME?</v>
      </c>
      <c r="B29058">
        <v>103</v>
      </c>
      <c r="C29058" t="s">
        <v>775</v>
      </c>
      <c r="D29058" s="1">
        <v>41253</v>
      </c>
      <c r="F29058">
        <v>2</v>
      </c>
      <c r="G29058">
        <v>49390</v>
      </c>
      <c r="H29058" t="s">
        <v>59</v>
      </c>
      <c r="J29058" t="s">
        <v>14</v>
      </c>
      <c r="K29058">
        <v>55</v>
      </c>
      <c r="L29058" t="s">
        <v>15</v>
      </c>
    </row>
    <row r="29059" spans="1:12">
      <c r="A29059" t="e">
        <f ca="1">E00251429206321</f>
        <v>#NAME?</v>
      </c>
      <c r="B29059">
        <v>307</v>
      </c>
      <c r="C29059" t="s">
        <v>210</v>
      </c>
      <c r="D29059" s="1">
        <v>42039</v>
      </c>
      <c r="F29059">
        <v>1</v>
      </c>
      <c r="G29059">
        <v>1101</v>
      </c>
      <c r="H29059" t="s">
        <v>220</v>
      </c>
      <c r="J29059" t="s">
        <v>14</v>
      </c>
      <c r="K29059">
        <v>57</v>
      </c>
      <c r="L29059" t="s">
        <v>15</v>
      </c>
    </row>
    <row r="29060" spans="1:12">
      <c r="A29060" t="e">
        <f ca="1">E00251528672121</f>
        <v>#NAME?</v>
      </c>
      <c r="B29060">
        <v>292</v>
      </c>
      <c r="C29060" t="s">
        <v>467</v>
      </c>
      <c r="D29060" s="1">
        <v>42746</v>
      </c>
      <c r="F29060">
        <v>2</v>
      </c>
      <c r="G29060">
        <v>2809</v>
      </c>
      <c r="H29060" t="s">
        <v>90</v>
      </c>
      <c r="J29060" t="s">
        <v>14</v>
      </c>
      <c r="K29060">
        <v>50</v>
      </c>
      <c r="L29060" t="s">
        <v>15</v>
      </c>
    </row>
    <row r="29061" spans="1:12">
      <c r="A29061" t="e">
        <f ca="1">E00251528672121</f>
        <v>#NAME?</v>
      </c>
      <c r="B29061">
        <v>292</v>
      </c>
      <c r="C29061" t="s">
        <v>467</v>
      </c>
      <c r="D29061" s="1">
        <v>43047</v>
      </c>
      <c r="F29061">
        <v>1</v>
      </c>
      <c r="G29061">
        <v>29690</v>
      </c>
      <c r="H29061" t="s">
        <v>52</v>
      </c>
      <c r="J29061" t="s">
        <v>14</v>
      </c>
      <c r="K29061">
        <v>51</v>
      </c>
      <c r="L29061" t="s">
        <v>15</v>
      </c>
    </row>
    <row r="29062" spans="1:12">
      <c r="A29062" t="e">
        <f ca="1">E00251615153321</f>
        <v>#NAME?</v>
      </c>
      <c r="B29062">
        <v>4905</v>
      </c>
      <c r="C29062" t="s">
        <v>1679</v>
      </c>
      <c r="D29062" s="1">
        <v>42270</v>
      </c>
      <c r="F29062">
        <v>1</v>
      </c>
      <c r="G29062">
        <v>93</v>
      </c>
      <c r="H29062" t="s">
        <v>29</v>
      </c>
      <c r="J29062" t="s">
        <v>14</v>
      </c>
      <c r="K29062">
        <v>47</v>
      </c>
      <c r="L29062" t="s">
        <v>15</v>
      </c>
    </row>
    <row r="29063" spans="1:12">
      <c r="A29063" t="e">
        <f ca="1">E00251429661021</f>
        <v>#NAME?</v>
      </c>
      <c r="B29063">
        <v>199</v>
      </c>
      <c r="C29063" t="s">
        <v>681</v>
      </c>
      <c r="D29063" s="1">
        <v>41192</v>
      </c>
      <c r="F29063">
        <v>2</v>
      </c>
      <c r="G29063">
        <v>6256</v>
      </c>
      <c r="H29063" t="s">
        <v>1241</v>
      </c>
      <c r="J29063" t="s">
        <v>14</v>
      </c>
      <c r="K29063">
        <v>55</v>
      </c>
      <c r="L29063" t="s">
        <v>15</v>
      </c>
    </row>
    <row r="29064" spans="1:12">
      <c r="A29064" t="e">
        <f ca="1">E00251529478021</f>
        <v>#NAME?</v>
      </c>
      <c r="B29064">
        <v>151</v>
      </c>
      <c r="C29064" t="s">
        <v>381</v>
      </c>
      <c r="D29064" s="1">
        <v>41558</v>
      </c>
      <c r="F29064">
        <v>1</v>
      </c>
      <c r="G29064">
        <v>25000</v>
      </c>
      <c r="H29064" t="s">
        <v>178</v>
      </c>
      <c r="J29064" t="s">
        <v>14</v>
      </c>
      <c r="K29064">
        <v>57</v>
      </c>
      <c r="L29064" t="s">
        <v>15</v>
      </c>
    </row>
    <row r="29065" spans="1:12">
      <c r="A29065" t="e">
        <f ca="1">E00251529478021</f>
        <v>#NAME?</v>
      </c>
      <c r="B29065">
        <v>151</v>
      </c>
      <c r="C29065" t="s">
        <v>381</v>
      </c>
      <c r="D29065" s="1">
        <v>42467</v>
      </c>
      <c r="F29065">
        <v>3</v>
      </c>
      <c r="G29065">
        <v>4019</v>
      </c>
      <c r="H29065" t="s">
        <v>26</v>
      </c>
      <c r="J29065" t="s">
        <v>14</v>
      </c>
      <c r="K29065">
        <v>60</v>
      </c>
      <c r="L29065" t="s">
        <v>15</v>
      </c>
    </row>
    <row r="29066" spans="1:12">
      <c r="A29066" t="e">
        <f ca="1">E00251429251821</f>
        <v>#NAME?</v>
      </c>
      <c r="B29066">
        <v>294</v>
      </c>
      <c r="C29066" t="s">
        <v>61</v>
      </c>
      <c r="D29066" s="1">
        <v>41296</v>
      </c>
      <c r="F29066">
        <v>4</v>
      </c>
      <c r="G29066">
        <v>3051</v>
      </c>
      <c r="H29066" t="s">
        <v>13</v>
      </c>
      <c r="J29066" t="s">
        <v>14</v>
      </c>
      <c r="K29066">
        <v>52</v>
      </c>
      <c r="L29066" t="s">
        <v>15</v>
      </c>
    </row>
    <row r="29067" spans="1:12">
      <c r="A29067" t="e">
        <f ca="1">E00251528938321</f>
        <v>#NAME?</v>
      </c>
      <c r="B29067">
        <v>291</v>
      </c>
      <c r="C29067" t="s">
        <v>160</v>
      </c>
      <c r="D29067" s="1">
        <v>41794</v>
      </c>
      <c r="F29067">
        <v>2</v>
      </c>
      <c r="G29067">
        <v>2740</v>
      </c>
      <c r="H29067" t="s">
        <v>808</v>
      </c>
      <c r="J29067" t="s">
        <v>14</v>
      </c>
      <c r="K29067">
        <v>55</v>
      </c>
      <c r="L29067" t="s">
        <v>15</v>
      </c>
    </row>
    <row r="29068" spans="1:12">
      <c r="A29068" t="e">
        <f ca="1">E00251528938321</f>
        <v>#NAME?</v>
      </c>
      <c r="B29068">
        <v>291</v>
      </c>
      <c r="C29068" t="s">
        <v>160</v>
      </c>
      <c r="D29068" s="1">
        <v>41811</v>
      </c>
      <c r="F29068">
        <v>3</v>
      </c>
      <c r="G29068">
        <v>4019</v>
      </c>
      <c r="H29068" t="s">
        <v>26</v>
      </c>
      <c r="J29068" t="s">
        <v>14</v>
      </c>
      <c r="K29068">
        <v>55</v>
      </c>
      <c r="L29068" t="s">
        <v>15</v>
      </c>
    </row>
    <row r="29069" spans="1:12">
      <c r="A29069" t="e">
        <f ca="1">E00251429251821</f>
        <v>#NAME?</v>
      </c>
      <c r="B29069">
        <v>294</v>
      </c>
      <c r="C29069" t="s">
        <v>61</v>
      </c>
      <c r="D29069" s="1">
        <v>41851</v>
      </c>
      <c r="F29069">
        <v>6</v>
      </c>
      <c r="G29069">
        <v>4781</v>
      </c>
      <c r="H29069" t="s">
        <v>798</v>
      </c>
      <c r="J29069" t="s">
        <v>14</v>
      </c>
      <c r="K29069">
        <v>54</v>
      </c>
      <c r="L29069" t="s">
        <v>15</v>
      </c>
    </row>
    <row r="29070" spans="1:12">
      <c r="A29070" t="e">
        <f ca="1">E00251429251821</f>
        <v>#NAME?</v>
      </c>
      <c r="B29070">
        <v>297</v>
      </c>
      <c r="C29070" t="s">
        <v>411</v>
      </c>
      <c r="D29070" s="1">
        <v>42479</v>
      </c>
      <c r="F29070">
        <v>4</v>
      </c>
      <c r="G29070">
        <v>43391</v>
      </c>
      <c r="H29070" t="s">
        <v>810</v>
      </c>
      <c r="J29070" t="s">
        <v>14</v>
      </c>
      <c r="K29070">
        <v>56</v>
      </c>
      <c r="L29070" t="s">
        <v>15</v>
      </c>
    </row>
    <row r="29071" spans="1:12">
      <c r="A29071" t="e">
        <f ca="1">E00251429251821</f>
        <v>#NAME?</v>
      </c>
      <c r="B29071">
        <v>297</v>
      </c>
      <c r="C29071" t="s">
        <v>411</v>
      </c>
      <c r="D29071" s="1">
        <v>42592</v>
      </c>
      <c r="F29071">
        <v>5</v>
      </c>
      <c r="G29071">
        <v>25000</v>
      </c>
      <c r="H29071" t="s">
        <v>178</v>
      </c>
      <c r="J29071" t="s">
        <v>14</v>
      </c>
      <c r="K29071">
        <v>56</v>
      </c>
      <c r="L29071" t="s">
        <v>15</v>
      </c>
    </row>
    <row r="29072" spans="1:12">
      <c r="A29072" t="e">
        <f ca="1">E00251429251821</f>
        <v>#NAME?</v>
      </c>
      <c r="B29072">
        <v>297</v>
      </c>
      <c r="C29072" t="s">
        <v>411</v>
      </c>
      <c r="D29072" s="1">
        <v>43090</v>
      </c>
      <c r="F29072">
        <v>2</v>
      </c>
      <c r="G29072">
        <v>7175</v>
      </c>
      <c r="H29072" t="s">
        <v>689</v>
      </c>
      <c r="J29072" t="s">
        <v>14</v>
      </c>
      <c r="K29072">
        <v>57</v>
      </c>
      <c r="L29072" t="s">
        <v>15</v>
      </c>
    </row>
    <row r="29073" spans="1:12">
      <c r="A29073" t="e">
        <f ca="1">E00251528938321</f>
        <v>#NAME?</v>
      </c>
      <c r="B29073">
        <v>291</v>
      </c>
      <c r="C29073" t="s">
        <v>160</v>
      </c>
      <c r="D29073" s="1">
        <v>42565</v>
      </c>
      <c r="F29073">
        <v>1</v>
      </c>
      <c r="G29073">
        <v>38023</v>
      </c>
      <c r="H29073" t="s">
        <v>17</v>
      </c>
      <c r="J29073" t="s">
        <v>14</v>
      </c>
      <c r="K29073">
        <v>57</v>
      </c>
      <c r="L29073" t="s">
        <v>15</v>
      </c>
    </row>
    <row r="29074" spans="1:12">
      <c r="A29074" t="e">
        <f ca="1">E00251528938321</f>
        <v>#NAME?</v>
      </c>
      <c r="B29074">
        <v>291</v>
      </c>
      <c r="C29074" t="s">
        <v>160</v>
      </c>
      <c r="D29074" s="1">
        <v>42583</v>
      </c>
      <c r="F29074">
        <v>4</v>
      </c>
      <c r="G29074">
        <v>5859</v>
      </c>
      <c r="H29074" t="s">
        <v>607</v>
      </c>
      <c r="J29074" t="s">
        <v>14</v>
      </c>
      <c r="K29074">
        <v>57</v>
      </c>
      <c r="L29074" t="s">
        <v>15</v>
      </c>
    </row>
    <row r="29075" spans="1:12">
      <c r="A29075" t="e">
        <f ca="1">E00251424821221</f>
        <v>#NAME?</v>
      </c>
      <c r="B29075">
        <v>122</v>
      </c>
      <c r="C29075" t="s">
        <v>522</v>
      </c>
      <c r="D29075" s="1">
        <v>41606</v>
      </c>
      <c r="F29075">
        <v>1</v>
      </c>
      <c r="G29075">
        <v>71595</v>
      </c>
      <c r="H29075" t="s">
        <v>672</v>
      </c>
      <c r="J29075" t="s">
        <v>14</v>
      </c>
      <c r="K29075">
        <v>57</v>
      </c>
      <c r="L29075" t="s">
        <v>15</v>
      </c>
    </row>
    <row r="29076" spans="1:12">
      <c r="A29076" t="e">
        <f ca="1">E00251424821221</f>
        <v>#NAME?</v>
      </c>
      <c r="B29076">
        <v>122</v>
      </c>
      <c r="C29076" t="s">
        <v>522</v>
      </c>
      <c r="D29076" s="1">
        <v>41606</v>
      </c>
      <c r="F29076">
        <v>2</v>
      </c>
      <c r="G29076">
        <v>4019</v>
      </c>
      <c r="H29076" t="s">
        <v>26</v>
      </c>
      <c r="J29076" t="s">
        <v>14</v>
      </c>
      <c r="K29076">
        <v>57</v>
      </c>
      <c r="L29076" t="s">
        <v>15</v>
      </c>
    </row>
    <row r="29077" spans="1:12">
      <c r="A29077" t="e">
        <f ca="1">E00251424821221</f>
        <v>#NAME?</v>
      </c>
      <c r="B29077">
        <v>122</v>
      </c>
      <c r="C29077" t="s">
        <v>522</v>
      </c>
      <c r="D29077" s="1">
        <v>42930</v>
      </c>
      <c r="F29077">
        <v>1</v>
      </c>
      <c r="G29077">
        <v>4019</v>
      </c>
      <c r="H29077" t="s">
        <v>26</v>
      </c>
      <c r="J29077" t="s">
        <v>14</v>
      </c>
      <c r="K29077">
        <v>61</v>
      </c>
      <c r="L29077" t="s">
        <v>15</v>
      </c>
    </row>
    <row r="29078" spans="1:12">
      <c r="A29078" t="e">
        <f ca="1">E00251615086621</f>
        <v>#NAME?</v>
      </c>
      <c r="B29078">
        <v>47</v>
      </c>
      <c r="C29078" t="s">
        <v>494</v>
      </c>
      <c r="D29078" s="1">
        <v>42625</v>
      </c>
      <c r="F29078">
        <v>2</v>
      </c>
      <c r="G29078">
        <v>496</v>
      </c>
      <c r="H29078" t="s">
        <v>190</v>
      </c>
      <c r="J29078" t="s">
        <v>14</v>
      </c>
      <c r="K29078">
        <v>56</v>
      </c>
      <c r="L29078" t="s">
        <v>15</v>
      </c>
    </row>
    <row r="29079" spans="1:12">
      <c r="A29079" t="e">
        <f ca="1">E00251427221921</f>
        <v>#NAME?</v>
      </c>
      <c r="B29079">
        <v>10</v>
      </c>
      <c r="C29079" t="s">
        <v>18</v>
      </c>
      <c r="D29079" s="1">
        <v>42412</v>
      </c>
      <c r="F29079">
        <v>2</v>
      </c>
      <c r="G29079">
        <v>4019</v>
      </c>
      <c r="H29079" t="s">
        <v>26</v>
      </c>
      <c r="J29079" t="s">
        <v>14</v>
      </c>
      <c r="K29079">
        <v>59</v>
      </c>
      <c r="L29079" t="s">
        <v>15</v>
      </c>
    </row>
    <row r="29080" spans="1:12">
      <c r="A29080" t="e">
        <f ca="1">E00251429251821</f>
        <v>#NAME?</v>
      </c>
      <c r="B29080">
        <v>290</v>
      </c>
      <c r="C29080" t="s">
        <v>449</v>
      </c>
      <c r="D29080" s="1">
        <v>42325</v>
      </c>
      <c r="F29080">
        <v>2</v>
      </c>
      <c r="G29080">
        <v>7862</v>
      </c>
      <c r="H29080" t="s">
        <v>27</v>
      </c>
      <c r="J29080" t="s">
        <v>14</v>
      </c>
      <c r="K29080">
        <v>55</v>
      </c>
      <c r="L29080" t="s">
        <v>22</v>
      </c>
    </row>
    <row r="29081" spans="1:12">
      <c r="A29081" t="e">
        <f ca="1">E00251429251821</f>
        <v>#NAME?</v>
      </c>
      <c r="B29081">
        <v>290</v>
      </c>
      <c r="C29081" t="s">
        <v>449</v>
      </c>
      <c r="D29081" s="1">
        <v>42531</v>
      </c>
      <c r="F29081">
        <v>1</v>
      </c>
      <c r="G29081">
        <v>71940</v>
      </c>
      <c r="H29081" t="s">
        <v>135</v>
      </c>
      <c r="J29081" t="s">
        <v>14</v>
      </c>
      <c r="K29081">
        <v>56</v>
      </c>
      <c r="L29081" t="s">
        <v>15</v>
      </c>
    </row>
    <row r="29082" spans="1:12">
      <c r="A29082" t="e">
        <f ca="1">E00251429251821</f>
        <v>#NAME?</v>
      </c>
      <c r="B29082">
        <v>290</v>
      </c>
      <c r="C29082" t="s">
        <v>449</v>
      </c>
      <c r="D29082" s="1">
        <v>42552</v>
      </c>
      <c r="F29082">
        <v>3</v>
      </c>
      <c r="G29082">
        <v>53010</v>
      </c>
      <c r="H29082" t="s">
        <v>261</v>
      </c>
      <c r="J29082" t="s">
        <v>14</v>
      </c>
      <c r="K29082">
        <v>56</v>
      </c>
      <c r="L29082" t="s">
        <v>15</v>
      </c>
    </row>
    <row r="29083" spans="1:12">
      <c r="A29083" t="e">
        <f ca="1">E00251528608021</f>
        <v>#NAME?</v>
      </c>
      <c r="B29083">
        <v>695</v>
      </c>
      <c r="C29083" t="s">
        <v>257</v>
      </c>
      <c r="D29083" s="1">
        <v>41295</v>
      </c>
      <c r="F29083">
        <v>1</v>
      </c>
      <c r="G29083">
        <v>7242</v>
      </c>
      <c r="H29083" t="s">
        <v>93</v>
      </c>
      <c r="J29083" t="s">
        <v>14</v>
      </c>
      <c r="K29083">
        <v>44</v>
      </c>
      <c r="L29083" t="s">
        <v>15</v>
      </c>
    </row>
    <row r="29084" spans="1:12">
      <c r="A29084" t="e">
        <f ca="1">E00251528608021</f>
        <v>#NAME?</v>
      </c>
      <c r="B29084">
        <v>695</v>
      </c>
      <c r="C29084" t="s">
        <v>257</v>
      </c>
      <c r="D29084" s="1">
        <v>41302</v>
      </c>
      <c r="F29084">
        <v>5</v>
      </c>
      <c r="G29084">
        <v>7820</v>
      </c>
      <c r="H29084" t="s">
        <v>233</v>
      </c>
      <c r="J29084" t="s">
        <v>14</v>
      </c>
      <c r="K29084">
        <v>44</v>
      </c>
      <c r="L29084" t="s">
        <v>22</v>
      </c>
    </row>
    <row r="29085" spans="1:12">
      <c r="A29085" t="e">
        <f ca="1">E00251429309821</f>
        <v>#NAME?</v>
      </c>
      <c r="B29085">
        <v>291</v>
      </c>
      <c r="C29085" t="s">
        <v>160</v>
      </c>
      <c r="D29085" s="1">
        <v>41487</v>
      </c>
      <c r="F29085">
        <v>1</v>
      </c>
      <c r="G29085">
        <v>2729</v>
      </c>
      <c r="H29085" t="s">
        <v>115</v>
      </c>
      <c r="J29085" t="s">
        <v>14</v>
      </c>
      <c r="K29085">
        <v>64</v>
      </c>
      <c r="L29085" t="s">
        <v>15</v>
      </c>
    </row>
    <row r="29086" spans="1:12">
      <c r="A29086" t="e">
        <f ca="1">E00251429309821</f>
        <v>#NAME?</v>
      </c>
      <c r="B29086">
        <v>291</v>
      </c>
      <c r="C29086" t="s">
        <v>160</v>
      </c>
      <c r="D29086" s="1">
        <v>42177</v>
      </c>
      <c r="F29086">
        <v>1</v>
      </c>
      <c r="G29086">
        <v>25000</v>
      </c>
      <c r="H29086" t="s">
        <v>178</v>
      </c>
      <c r="J29086" t="s">
        <v>14</v>
      </c>
      <c r="K29086">
        <v>66</v>
      </c>
      <c r="L29086" t="s">
        <v>15</v>
      </c>
    </row>
    <row r="29087" spans="1:12">
      <c r="A29087" t="e">
        <f ca="1">E00251427218921</f>
        <v>#NAME?</v>
      </c>
      <c r="B29087">
        <v>10</v>
      </c>
      <c r="C29087" t="s">
        <v>18</v>
      </c>
      <c r="D29087" s="1">
        <v>41551</v>
      </c>
      <c r="F29087">
        <v>1</v>
      </c>
      <c r="G29087">
        <v>34690</v>
      </c>
      <c r="H29087" t="s">
        <v>118</v>
      </c>
      <c r="J29087" t="s">
        <v>14</v>
      </c>
      <c r="K29087">
        <v>52</v>
      </c>
      <c r="L29087" t="s">
        <v>15</v>
      </c>
    </row>
    <row r="29088" spans="1:12">
      <c r="A29088" t="e">
        <f ca="1">E00251618081421</f>
        <v>#NAME?</v>
      </c>
      <c r="B29088">
        <v>11</v>
      </c>
      <c r="C29088" t="s">
        <v>245</v>
      </c>
      <c r="D29088" s="1">
        <v>42450</v>
      </c>
      <c r="F29088">
        <v>1</v>
      </c>
      <c r="G29088">
        <v>6809</v>
      </c>
      <c r="H29088" t="s">
        <v>790</v>
      </c>
      <c r="J29088" t="s">
        <v>14</v>
      </c>
      <c r="K29088">
        <v>51</v>
      </c>
      <c r="L29088" t="s">
        <v>15</v>
      </c>
    </row>
    <row r="29089" spans="1:12">
      <c r="A29089" t="e">
        <f ca="1">E00251618081421</f>
        <v>#NAME?</v>
      </c>
      <c r="B29089">
        <v>11</v>
      </c>
      <c r="C29089" t="s">
        <v>245</v>
      </c>
      <c r="D29089" s="1">
        <v>42765</v>
      </c>
      <c r="F29089">
        <v>1</v>
      </c>
      <c r="G29089">
        <v>84500</v>
      </c>
      <c r="H29089" t="s">
        <v>511</v>
      </c>
      <c r="J29089" t="s">
        <v>14</v>
      </c>
      <c r="K29089">
        <v>51</v>
      </c>
      <c r="L29089" t="s">
        <v>15</v>
      </c>
    </row>
    <row r="29090" spans="1:12">
      <c r="A29090" t="e">
        <f ca="1">E00251528760321</f>
        <v>#NAME?</v>
      </c>
      <c r="B29090">
        <v>291</v>
      </c>
      <c r="C29090" t="s">
        <v>160</v>
      </c>
      <c r="D29090" s="1">
        <v>41715</v>
      </c>
      <c r="F29090">
        <v>3</v>
      </c>
      <c r="G29090">
        <v>7820</v>
      </c>
      <c r="H29090" t="s">
        <v>233</v>
      </c>
      <c r="J29090" t="s">
        <v>14</v>
      </c>
      <c r="K29090">
        <v>59</v>
      </c>
      <c r="L29090" t="s">
        <v>22</v>
      </c>
    </row>
    <row r="29091" spans="1:12">
      <c r="A29091" t="e">
        <f ca="1">E00251427202121</f>
        <v>#NAME?</v>
      </c>
      <c r="B29091">
        <v>10</v>
      </c>
      <c r="C29091" t="s">
        <v>18</v>
      </c>
      <c r="D29091" s="1">
        <v>41988</v>
      </c>
      <c r="F29091">
        <v>2</v>
      </c>
      <c r="G29091">
        <v>7906</v>
      </c>
      <c r="H29091" t="s">
        <v>173</v>
      </c>
      <c r="J29091" t="s">
        <v>14</v>
      </c>
      <c r="K29091">
        <v>53</v>
      </c>
      <c r="L29091" t="s">
        <v>22</v>
      </c>
    </row>
    <row r="29092" spans="1:12">
      <c r="A29092" t="e">
        <f ca="1">E00251513734821</f>
        <v>#NAME?</v>
      </c>
      <c r="B29092">
        <v>703</v>
      </c>
      <c r="C29092" t="s">
        <v>305</v>
      </c>
      <c r="D29092" s="1">
        <v>41150</v>
      </c>
      <c r="F29092">
        <v>4</v>
      </c>
      <c r="G29092">
        <v>3004</v>
      </c>
      <c r="H29092" t="s">
        <v>104</v>
      </c>
      <c r="J29092" t="s">
        <v>14</v>
      </c>
      <c r="K29092">
        <v>47</v>
      </c>
      <c r="L29092" t="s">
        <v>15</v>
      </c>
    </row>
    <row r="29093" spans="1:12">
      <c r="A29093" t="e">
        <f ca="1">E00251513734821</f>
        <v>#NAME?</v>
      </c>
      <c r="B29093">
        <v>703</v>
      </c>
      <c r="C29093" t="s">
        <v>305</v>
      </c>
      <c r="D29093" s="1">
        <v>41253</v>
      </c>
      <c r="F29093">
        <v>1</v>
      </c>
      <c r="G29093">
        <v>4619</v>
      </c>
      <c r="H29093" t="s">
        <v>613</v>
      </c>
      <c r="J29093" t="s">
        <v>14</v>
      </c>
      <c r="K29093">
        <v>47</v>
      </c>
      <c r="L29093" t="s">
        <v>15</v>
      </c>
    </row>
    <row r="29094" spans="1:12">
      <c r="A29094" t="e">
        <f ca="1">E00251715752221</f>
        <v>#NAME?</v>
      </c>
      <c r="B29094">
        <v>7504</v>
      </c>
      <c r="C29094" t="s">
        <v>162</v>
      </c>
      <c r="D29094" s="1">
        <v>42177</v>
      </c>
      <c r="F29094">
        <v>1</v>
      </c>
      <c r="G29094">
        <v>4019</v>
      </c>
      <c r="H29094" t="s">
        <v>26</v>
      </c>
      <c r="J29094" t="s">
        <v>14</v>
      </c>
      <c r="K29094">
        <v>60</v>
      </c>
      <c r="L29094" t="s">
        <v>15</v>
      </c>
    </row>
    <row r="29095" spans="1:12">
      <c r="A29095" t="e">
        <f ca="1">E00251527038021</f>
        <v>#NAME?</v>
      </c>
      <c r="B29095">
        <v>11</v>
      </c>
      <c r="C29095" t="s">
        <v>245</v>
      </c>
      <c r="D29095" s="1">
        <v>42544</v>
      </c>
      <c r="F29095">
        <v>1</v>
      </c>
      <c r="G29095">
        <v>34690</v>
      </c>
      <c r="H29095" t="s">
        <v>118</v>
      </c>
      <c r="J29095" t="s">
        <v>14</v>
      </c>
      <c r="K29095">
        <v>58</v>
      </c>
      <c r="L29095" t="s">
        <v>15</v>
      </c>
    </row>
    <row r="29096" spans="1:12">
      <c r="A29096" t="e">
        <f ca="1">E00251518518421</f>
        <v>#NAME?</v>
      </c>
      <c r="B29096">
        <v>293</v>
      </c>
      <c r="C29096" t="s">
        <v>25</v>
      </c>
      <c r="D29096" s="1">
        <v>42202</v>
      </c>
      <c r="F29096">
        <v>3</v>
      </c>
      <c r="G29096">
        <v>4019</v>
      </c>
      <c r="H29096" t="s">
        <v>26</v>
      </c>
      <c r="J29096" t="s">
        <v>14</v>
      </c>
      <c r="K29096">
        <v>62</v>
      </c>
      <c r="L29096" t="s">
        <v>15</v>
      </c>
    </row>
    <row r="29097" spans="1:12">
      <c r="A29097" t="e">
        <f ca="1">E00251528938321</f>
        <v>#NAME?</v>
      </c>
      <c r="B29097">
        <v>291</v>
      </c>
      <c r="C29097" t="s">
        <v>160</v>
      </c>
      <c r="D29097" s="1">
        <v>42802</v>
      </c>
      <c r="F29097">
        <v>4</v>
      </c>
      <c r="G29097">
        <v>7906</v>
      </c>
      <c r="H29097" t="s">
        <v>173</v>
      </c>
      <c r="J29097" t="s">
        <v>14</v>
      </c>
      <c r="K29097">
        <v>58</v>
      </c>
      <c r="L29097" t="s">
        <v>22</v>
      </c>
    </row>
    <row r="29098" spans="1:12">
      <c r="A29098" t="e">
        <f ca="1">E00251510189121</f>
        <v>#NAME?</v>
      </c>
      <c r="B29098">
        <v>148</v>
      </c>
      <c r="C29098" t="s">
        <v>318</v>
      </c>
      <c r="D29098" s="1">
        <v>42792</v>
      </c>
      <c r="F29098">
        <v>1</v>
      </c>
      <c r="G29098">
        <v>51911</v>
      </c>
      <c r="H29098" t="s">
        <v>1680</v>
      </c>
      <c r="I29098" t="s">
        <v>56</v>
      </c>
      <c r="J29098" t="s">
        <v>57</v>
      </c>
      <c r="K29098">
        <v>53</v>
      </c>
      <c r="L29098" t="s">
        <v>15</v>
      </c>
    </row>
    <row r="29099" spans="1:12">
      <c r="A29099" t="e">
        <f ca="1">E00251528760321</f>
        <v>#NAME?</v>
      </c>
      <c r="B29099">
        <v>291</v>
      </c>
      <c r="C29099" t="s">
        <v>160</v>
      </c>
      <c r="D29099" s="1">
        <v>42046</v>
      </c>
      <c r="F29099">
        <v>1</v>
      </c>
      <c r="G29099">
        <v>4659</v>
      </c>
      <c r="H29099" t="s">
        <v>47</v>
      </c>
      <c r="J29099" t="s">
        <v>14</v>
      </c>
      <c r="K29099">
        <v>60</v>
      </c>
      <c r="L29099" t="s">
        <v>15</v>
      </c>
    </row>
    <row r="29100" spans="1:12">
      <c r="A29100" t="e">
        <f ca="1">E00251427218921</f>
        <v>#NAME?</v>
      </c>
      <c r="B29100">
        <v>10</v>
      </c>
      <c r="C29100" t="s">
        <v>18</v>
      </c>
      <c r="D29100" s="1">
        <v>43067</v>
      </c>
      <c r="F29100">
        <v>4</v>
      </c>
      <c r="G29100">
        <v>1101</v>
      </c>
      <c r="H29100" t="s">
        <v>220</v>
      </c>
      <c r="J29100" t="s">
        <v>14</v>
      </c>
      <c r="K29100">
        <v>56</v>
      </c>
      <c r="L29100" t="s">
        <v>15</v>
      </c>
    </row>
    <row r="29101" spans="1:12">
      <c r="A29101" t="e">
        <f ca="1">E00251513734821</f>
        <v>#NAME?</v>
      </c>
      <c r="B29101">
        <v>703</v>
      </c>
      <c r="C29101" t="s">
        <v>305</v>
      </c>
      <c r="D29101" s="1">
        <v>41697</v>
      </c>
      <c r="F29101">
        <v>6</v>
      </c>
      <c r="G29101">
        <v>2169</v>
      </c>
      <c r="H29101" t="s">
        <v>40</v>
      </c>
      <c r="J29101" t="s">
        <v>14</v>
      </c>
      <c r="K29101">
        <v>48</v>
      </c>
      <c r="L29101" t="s">
        <v>15</v>
      </c>
    </row>
    <row r="29102" spans="1:12">
      <c r="A29102" t="e">
        <f ca="1">E00251513734821</f>
        <v>#NAME?</v>
      </c>
      <c r="B29102">
        <v>703</v>
      </c>
      <c r="C29102" t="s">
        <v>305</v>
      </c>
      <c r="D29102" s="1">
        <v>41788</v>
      </c>
      <c r="F29102">
        <v>5</v>
      </c>
      <c r="G29102">
        <v>3004</v>
      </c>
      <c r="H29102" t="s">
        <v>104</v>
      </c>
      <c r="J29102" t="s">
        <v>14</v>
      </c>
      <c r="K29102">
        <v>48</v>
      </c>
      <c r="L29102" t="s">
        <v>15</v>
      </c>
    </row>
    <row r="29103" spans="1:12">
      <c r="A29103" t="e">
        <f ca="1">E00251513734821</f>
        <v>#NAME?</v>
      </c>
      <c r="B29103">
        <v>703</v>
      </c>
      <c r="C29103" t="s">
        <v>305</v>
      </c>
      <c r="D29103" s="1">
        <v>42219</v>
      </c>
      <c r="F29103">
        <v>3</v>
      </c>
      <c r="G29103">
        <v>7811</v>
      </c>
      <c r="H29103" t="s">
        <v>878</v>
      </c>
      <c r="J29103" t="s">
        <v>14</v>
      </c>
      <c r="K29103">
        <v>50</v>
      </c>
      <c r="L29103" t="s">
        <v>22</v>
      </c>
    </row>
    <row r="29104" spans="1:12">
      <c r="A29104" t="e">
        <f ca="1">E00251618081421</f>
        <v>#NAME?</v>
      </c>
      <c r="B29104">
        <v>11</v>
      </c>
      <c r="C29104" t="s">
        <v>245</v>
      </c>
      <c r="D29104" s="1">
        <v>42436</v>
      </c>
      <c r="F29104">
        <v>1</v>
      </c>
      <c r="G29104">
        <v>6809</v>
      </c>
      <c r="H29104" t="s">
        <v>790</v>
      </c>
      <c r="J29104" t="s">
        <v>14</v>
      </c>
      <c r="K29104">
        <v>50</v>
      </c>
      <c r="L29104" t="s">
        <v>15</v>
      </c>
    </row>
    <row r="29105" spans="1:12">
      <c r="A29105" t="e">
        <f ca="1">E00251510737521</f>
        <v>#NAME?</v>
      </c>
      <c r="B29105">
        <v>122</v>
      </c>
      <c r="C29105" t="s">
        <v>522</v>
      </c>
      <c r="D29105" s="1">
        <v>41554</v>
      </c>
      <c r="F29105">
        <v>3</v>
      </c>
      <c r="G29105">
        <v>40390</v>
      </c>
      <c r="H29105" t="s">
        <v>624</v>
      </c>
      <c r="J29105" t="s">
        <v>14</v>
      </c>
      <c r="K29105">
        <v>64</v>
      </c>
      <c r="L29105" t="s">
        <v>15</v>
      </c>
    </row>
    <row r="29106" spans="1:12">
      <c r="A29106" t="e">
        <f ca="1">E00251429251821</f>
        <v>#NAME?</v>
      </c>
      <c r="B29106">
        <v>290</v>
      </c>
      <c r="C29106" t="s">
        <v>449</v>
      </c>
      <c r="D29106" s="1">
        <v>42552</v>
      </c>
      <c r="F29106">
        <v>6</v>
      </c>
      <c r="G29106">
        <v>25000</v>
      </c>
      <c r="H29106" t="s">
        <v>178</v>
      </c>
      <c r="J29106" t="s">
        <v>14</v>
      </c>
      <c r="K29106">
        <v>56</v>
      </c>
      <c r="L29106" t="s">
        <v>15</v>
      </c>
    </row>
    <row r="29107" spans="1:12">
      <c r="A29107" t="e">
        <f ca="1">E00251615086621</f>
        <v>#NAME?</v>
      </c>
      <c r="B29107">
        <v>47</v>
      </c>
      <c r="C29107" t="s">
        <v>494</v>
      </c>
      <c r="D29107" s="1">
        <v>42569</v>
      </c>
      <c r="F29107">
        <v>3</v>
      </c>
      <c r="G29107">
        <v>2890</v>
      </c>
      <c r="H29107" t="s">
        <v>699</v>
      </c>
      <c r="J29107" t="s">
        <v>14</v>
      </c>
      <c r="K29107">
        <v>56</v>
      </c>
      <c r="L29107" t="s">
        <v>15</v>
      </c>
    </row>
    <row r="29108" spans="1:12">
      <c r="A29108" t="e">
        <f ca="1">E00251424800621</f>
        <v>#NAME?</v>
      </c>
      <c r="B29108">
        <v>108</v>
      </c>
      <c r="C29108" t="s">
        <v>481</v>
      </c>
      <c r="D29108" s="1">
        <v>42450</v>
      </c>
      <c r="F29108">
        <v>3</v>
      </c>
      <c r="G29108">
        <v>49390</v>
      </c>
      <c r="H29108" t="s">
        <v>59</v>
      </c>
      <c r="J29108" t="s">
        <v>14</v>
      </c>
      <c r="K29108">
        <v>50</v>
      </c>
      <c r="L29108" t="s">
        <v>15</v>
      </c>
    </row>
    <row r="29109" spans="1:12">
      <c r="A29109" t="e">
        <f ca="1">E00251510189121</f>
        <v>#NAME?</v>
      </c>
      <c r="B29109">
        <v>164</v>
      </c>
      <c r="C29109" t="s">
        <v>792</v>
      </c>
      <c r="D29109" s="1">
        <v>41428</v>
      </c>
      <c r="F29109">
        <v>1</v>
      </c>
      <c r="G29109">
        <v>539</v>
      </c>
      <c r="H29109" t="s">
        <v>379</v>
      </c>
      <c r="J29109" t="s">
        <v>14</v>
      </c>
      <c r="K29109">
        <v>49</v>
      </c>
      <c r="L29109" t="s">
        <v>15</v>
      </c>
    </row>
    <row r="29110" spans="1:12">
      <c r="A29110" t="e">
        <f ca="1">E00251513734821</f>
        <v>#NAME?</v>
      </c>
      <c r="B29110">
        <v>703</v>
      </c>
      <c r="C29110" t="s">
        <v>305</v>
      </c>
      <c r="D29110" s="1">
        <v>42530</v>
      </c>
      <c r="F29110">
        <v>4</v>
      </c>
      <c r="G29110">
        <v>78321</v>
      </c>
      <c r="H29110" t="s">
        <v>490</v>
      </c>
      <c r="J29110" t="s">
        <v>14</v>
      </c>
      <c r="K29110">
        <v>51</v>
      </c>
      <c r="L29110" t="s">
        <v>22</v>
      </c>
    </row>
    <row r="29111" spans="1:12">
      <c r="A29111" t="e">
        <f ca="1">E00251513734821</f>
        <v>#NAME?</v>
      </c>
      <c r="B29111">
        <v>703</v>
      </c>
      <c r="C29111" t="s">
        <v>305</v>
      </c>
      <c r="D29111" s="1">
        <v>42549</v>
      </c>
      <c r="F29111">
        <v>3</v>
      </c>
      <c r="G29111">
        <v>4549</v>
      </c>
      <c r="H29111" t="s">
        <v>69</v>
      </c>
      <c r="J29111" t="s">
        <v>14</v>
      </c>
      <c r="K29111">
        <v>51</v>
      </c>
      <c r="L29111" t="s">
        <v>15</v>
      </c>
    </row>
    <row r="29112" spans="1:12">
      <c r="A29112" t="e">
        <f ca="1">E00251513734821</f>
        <v>#NAME?</v>
      </c>
      <c r="B29112">
        <v>703</v>
      </c>
      <c r="C29112" t="s">
        <v>305</v>
      </c>
      <c r="D29112" s="1">
        <v>42549</v>
      </c>
      <c r="F29112">
        <v>6</v>
      </c>
      <c r="G29112">
        <v>5699</v>
      </c>
      <c r="H29112" t="s">
        <v>329</v>
      </c>
      <c r="J29112" t="s">
        <v>14</v>
      </c>
      <c r="K29112">
        <v>51</v>
      </c>
      <c r="L29112" t="s">
        <v>15</v>
      </c>
    </row>
    <row r="29113" spans="1:12">
      <c r="A29113" t="e">
        <f ca="1">E00251528760321</f>
        <v>#NAME?</v>
      </c>
      <c r="B29113">
        <v>291</v>
      </c>
      <c r="C29113" t="s">
        <v>160</v>
      </c>
      <c r="D29113" s="1">
        <v>42390</v>
      </c>
      <c r="F29113">
        <v>3</v>
      </c>
      <c r="G29113">
        <v>4779</v>
      </c>
      <c r="H29113" t="s">
        <v>231</v>
      </c>
      <c r="J29113" t="s">
        <v>14</v>
      </c>
      <c r="K29113">
        <v>61</v>
      </c>
      <c r="L29113" t="s">
        <v>15</v>
      </c>
    </row>
    <row r="29114" spans="1:12">
      <c r="A29114" t="e">
        <f ca="1">E00251528760321</f>
        <v>#NAME?</v>
      </c>
      <c r="B29114">
        <v>291</v>
      </c>
      <c r="C29114" t="s">
        <v>160</v>
      </c>
      <c r="D29114" s="1">
        <v>42759</v>
      </c>
      <c r="F29114">
        <v>1</v>
      </c>
      <c r="G29114">
        <v>7295</v>
      </c>
      <c r="H29114" t="s">
        <v>76</v>
      </c>
      <c r="J29114" t="s">
        <v>14</v>
      </c>
      <c r="K29114">
        <v>62</v>
      </c>
      <c r="L29114" t="s">
        <v>15</v>
      </c>
    </row>
    <row r="29115" spans="1:12">
      <c r="A29115" t="e">
        <f ca="1">E00251424800621</f>
        <v>#NAME?</v>
      </c>
      <c r="B29115">
        <v>108</v>
      </c>
      <c r="C29115" t="s">
        <v>481</v>
      </c>
      <c r="D29115" s="1">
        <v>42495</v>
      </c>
      <c r="F29115">
        <v>2</v>
      </c>
      <c r="G29115">
        <v>72700</v>
      </c>
      <c r="H29115" t="s">
        <v>649</v>
      </c>
      <c r="J29115" t="s">
        <v>14</v>
      </c>
      <c r="K29115">
        <v>50</v>
      </c>
      <c r="L29115" t="s">
        <v>15</v>
      </c>
    </row>
    <row r="29116" spans="1:12">
      <c r="A29116" t="e">
        <f ca="1">E00251533153821</f>
        <v>#NAME?</v>
      </c>
      <c r="B29116">
        <v>467</v>
      </c>
      <c r="C29116" t="s">
        <v>232</v>
      </c>
      <c r="D29116" s="1">
        <v>41100</v>
      </c>
      <c r="F29116">
        <v>4</v>
      </c>
      <c r="G29116">
        <v>73300</v>
      </c>
      <c r="H29116" t="s">
        <v>86</v>
      </c>
      <c r="J29116" t="s">
        <v>14</v>
      </c>
      <c r="K29116">
        <v>56</v>
      </c>
      <c r="L29116" t="s">
        <v>15</v>
      </c>
    </row>
    <row r="29117" spans="1:12">
      <c r="A29117" t="e">
        <f ca="1">E00251533153821</f>
        <v>#NAME?</v>
      </c>
      <c r="B29117">
        <v>467</v>
      </c>
      <c r="C29117" t="s">
        <v>232</v>
      </c>
      <c r="D29117" s="1">
        <v>41422</v>
      </c>
      <c r="F29117">
        <v>2</v>
      </c>
      <c r="G29117">
        <v>37924</v>
      </c>
      <c r="H29117" t="s">
        <v>1335</v>
      </c>
      <c r="J29117" t="s">
        <v>14</v>
      </c>
      <c r="K29117">
        <v>57</v>
      </c>
      <c r="L29117" t="s">
        <v>15</v>
      </c>
    </row>
    <row r="29118" spans="1:12">
      <c r="A29118" t="e">
        <f ca="1">E00251533153821</f>
        <v>#NAME?</v>
      </c>
      <c r="B29118">
        <v>467</v>
      </c>
      <c r="C29118" t="s">
        <v>232</v>
      </c>
      <c r="D29118" s="1">
        <v>42502</v>
      </c>
      <c r="F29118">
        <v>1</v>
      </c>
      <c r="G29118">
        <v>71940</v>
      </c>
      <c r="H29118" t="s">
        <v>135</v>
      </c>
      <c r="J29118" t="s">
        <v>14</v>
      </c>
      <c r="K29118">
        <v>60</v>
      </c>
      <c r="L29118" t="s">
        <v>15</v>
      </c>
    </row>
    <row r="29119" spans="1:12">
      <c r="A29119" t="e">
        <f ca="1">E00251512430021</f>
        <v>#NAME?</v>
      </c>
      <c r="B29119">
        <v>48</v>
      </c>
      <c r="C29119" t="s">
        <v>249</v>
      </c>
      <c r="D29119" s="1">
        <v>41094</v>
      </c>
      <c r="F29119">
        <v>1</v>
      </c>
      <c r="G29119">
        <v>5950</v>
      </c>
      <c r="H29119" t="s">
        <v>24</v>
      </c>
      <c r="J29119" t="s">
        <v>14</v>
      </c>
      <c r="K29119">
        <v>44</v>
      </c>
      <c r="L29119" t="s">
        <v>15</v>
      </c>
    </row>
    <row r="29120" spans="1:12">
      <c r="A29120" t="e">
        <f ca="1">E00251512430021</f>
        <v>#NAME?</v>
      </c>
      <c r="B29120">
        <v>1039</v>
      </c>
      <c r="C29120" t="s">
        <v>1437</v>
      </c>
      <c r="D29120" s="1">
        <v>39526</v>
      </c>
      <c r="F29120">
        <v>1</v>
      </c>
      <c r="G29120">
        <v>3004</v>
      </c>
      <c r="H29120" t="s">
        <v>104</v>
      </c>
      <c r="J29120" t="s">
        <v>272</v>
      </c>
      <c r="K29120">
        <v>39</v>
      </c>
      <c r="L29120" t="s">
        <v>15</v>
      </c>
    </row>
    <row r="29121" spans="1:12">
      <c r="A29121" t="e">
        <f ca="1">E00251510189121</f>
        <v>#NAME?</v>
      </c>
      <c r="B29121">
        <v>164</v>
      </c>
      <c r="C29121" t="s">
        <v>792</v>
      </c>
      <c r="D29121" s="1">
        <v>42254</v>
      </c>
      <c r="F29121">
        <v>1</v>
      </c>
      <c r="G29121">
        <v>7806</v>
      </c>
      <c r="H29121" t="s">
        <v>184</v>
      </c>
      <c r="J29121" t="s">
        <v>14</v>
      </c>
      <c r="K29121">
        <v>52</v>
      </c>
      <c r="L29121" t="s">
        <v>22</v>
      </c>
    </row>
    <row r="29122" spans="1:12">
      <c r="A29122" t="e">
        <f ca="1">E00251429309821</f>
        <v>#NAME?</v>
      </c>
      <c r="B29122">
        <v>291</v>
      </c>
      <c r="C29122" t="s">
        <v>160</v>
      </c>
      <c r="D29122" s="1">
        <v>42671</v>
      </c>
      <c r="F29122">
        <v>2</v>
      </c>
      <c r="G29122">
        <v>4019</v>
      </c>
      <c r="H29122" t="s">
        <v>26</v>
      </c>
      <c r="J29122" t="s">
        <v>14</v>
      </c>
      <c r="K29122">
        <v>67</v>
      </c>
      <c r="L29122" t="s">
        <v>15</v>
      </c>
    </row>
    <row r="29123" spans="1:12">
      <c r="A29123" t="e">
        <f ca="1">E00251429309821</f>
        <v>#NAME?</v>
      </c>
      <c r="B29123">
        <v>291</v>
      </c>
      <c r="C29123" t="s">
        <v>160</v>
      </c>
      <c r="D29123" s="1">
        <v>42837</v>
      </c>
      <c r="F29123">
        <v>6</v>
      </c>
      <c r="G29123">
        <v>25000</v>
      </c>
      <c r="H29123" t="s">
        <v>178</v>
      </c>
      <c r="J29123" t="s">
        <v>14</v>
      </c>
      <c r="K29123">
        <v>68</v>
      </c>
      <c r="L29123" t="s">
        <v>15</v>
      </c>
    </row>
    <row r="29124" spans="1:12">
      <c r="A29124" t="e">
        <f ca="1">E00251513734821</f>
        <v>#NAME?</v>
      </c>
      <c r="B29124">
        <v>703</v>
      </c>
      <c r="C29124" t="s">
        <v>305</v>
      </c>
      <c r="D29124" s="1">
        <v>42802</v>
      </c>
      <c r="F29124">
        <v>3</v>
      </c>
      <c r="G29124">
        <v>4549</v>
      </c>
      <c r="H29124" t="s">
        <v>69</v>
      </c>
      <c r="J29124" t="s">
        <v>14</v>
      </c>
      <c r="K29124">
        <v>51</v>
      </c>
      <c r="L29124" t="s">
        <v>15</v>
      </c>
    </row>
    <row r="29125" spans="1:12">
      <c r="A29125" t="e">
        <f ca="1">E00251513734821</f>
        <v>#NAME?</v>
      </c>
      <c r="B29125">
        <v>703</v>
      </c>
      <c r="C29125" t="s">
        <v>305</v>
      </c>
      <c r="D29125" s="1">
        <v>42905</v>
      </c>
      <c r="F29125">
        <v>2</v>
      </c>
      <c r="G29125">
        <v>2449</v>
      </c>
      <c r="H29125" t="s">
        <v>53</v>
      </c>
      <c r="J29125" t="s">
        <v>14</v>
      </c>
      <c r="K29125">
        <v>52</v>
      </c>
      <c r="L29125" t="s">
        <v>15</v>
      </c>
    </row>
    <row r="29126" spans="1:12">
      <c r="A29126" t="e">
        <f ca="1">E00251510189121</f>
        <v>#NAME?</v>
      </c>
      <c r="B29126">
        <v>164</v>
      </c>
      <c r="C29126" t="s">
        <v>792</v>
      </c>
      <c r="D29126" s="1">
        <v>41073</v>
      </c>
      <c r="F29126">
        <v>2</v>
      </c>
      <c r="G29126">
        <v>49390</v>
      </c>
      <c r="H29126" t="s">
        <v>59</v>
      </c>
      <c r="J29126" t="s">
        <v>14</v>
      </c>
      <c r="K29126">
        <v>49</v>
      </c>
      <c r="L29126" t="s">
        <v>15</v>
      </c>
    </row>
    <row r="29127" spans="1:12">
      <c r="A29127" t="e">
        <f ca="1">E00251429212121</f>
        <v>#NAME?</v>
      </c>
      <c r="B29127">
        <v>695</v>
      </c>
      <c r="C29127" t="s">
        <v>257</v>
      </c>
      <c r="D29127" s="1">
        <v>41430</v>
      </c>
      <c r="F29127">
        <v>5</v>
      </c>
      <c r="G29127">
        <v>7243</v>
      </c>
      <c r="H29127" t="s">
        <v>42</v>
      </c>
      <c r="J29127" t="s">
        <v>14</v>
      </c>
      <c r="K29127">
        <v>40</v>
      </c>
      <c r="L29127" t="s">
        <v>15</v>
      </c>
    </row>
    <row r="29128" spans="1:12">
      <c r="A29128" t="e">
        <f ca="1">E00251429696221</f>
        <v>#NAME?</v>
      </c>
      <c r="B29128">
        <v>199</v>
      </c>
      <c r="C29128" t="s">
        <v>681</v>
      </c>
      <c r="D29128" s="1">
        <v>42604</v>
      </c>
      <c r="F29128">
        <v>1</v>
      </c>
      <c r="G29128">
        <v>5198</v>
      </c>
      <c r="H29128" t="s">
        <v>200</v>
      </c>
      <c r="J29128" t="s">
        <v>14</v>
      </c>
      <c r="K29128">
        <v>67</v>
      </c>
      <c r="L29128" t="s">
        <v>15</v>
      </c>
    </row>
    <row r="29129" spans="1:12">
      <c r="A29129" t="e">
        <f ca="1">E00251429251821</f>
        <v>#NAME?</v>
      </c>
      <c r="B29129">
        <v>294</v>
      </c>
      <c r="C29129" t="s">
        <v>61</v>
      </c>
      <c r="D29129" s="1">
        <v>41913</v>
      </c>
      <c r="F29129">
        <v>4</v>
      </c>
      <c r="G29129">
        <v>30270</v>
      </c>
      <c r="H29129" t="s">
        <v>336</v>
      </c>
      <c r="J29129" t="s">
        <v>14</v>
      </c>
      <c r="K29129">
        <v>54</v>
      </c>
      <c r="L29129" t="s">
        <v>15</v>
      </c>
    </row>
    <row r="29130" spans="1:12">
      <c r="A29130" t="e">
        <f ca="1">E00251429251821</f>
        <v>#NAME?</v>
      </c>
      <c r="B29130">
        <v>297</v>
      </c>
      <c r="C29130" t="s">
        <v>411</v>
      </c>
      <c r="D29130" s="1">
        <v>42588</v>
      </c>
      <c r="F29130">
        <v>1</v>
      </c>
      <c r="G29130">
        <v>7231</v>
      </c>
      <c r="H29130" t="s">
        <v>128</v>
      </c>
      <c r="J29130" t="s">
        <v>14</v>
      </c>
      <c r="K29130">
        <v>56</v>
      </c>
      <c r="L29130" t="s">
        <v>15</v>
      </c>
    </row>
    <row r="29131" spans="1:12">
      <c r="A29131" t="e">
        <f ca="1">E00251429251821</f>
        <v>#NAME?</v>
      </c>
      <c r="B29131">
        <v>297</v>
      </c>
      <c r="C29131" t="s">
        <v>411</v>
      </c>
      <c r="D29131" s="1">
        <v>42634</v>
      </c>
      <c r="F29131">
        <v>2</v>
      </c>
      <c r="G29131">
        <v>7175</v>
      </c>
      <c r="H29131" t="s">
        <v>689</v>
      </c>
      <c r="J29131" t="s">
        <v>14</v>
      </c>
      <c r="K29131">
        <v>56</v>
      </c>
      <c r="L29131" t="s">
        <v>15</v>
      </c>
    </row>
    <row r="29132" spans="1:12">
      <c r="A29132" t="e">
        <f ca="1">E00251424821221</f>
        <v>#NAME?</v>
      </c>
      <c r="B29132">
        <v>122</v>
      </c>
      <c r="C29132" t="s">
        <v>522</v>
      </c>
      <c r="D29132" s="1">
        <v>40977</v>
      </c>
      <c r="F29132">
        <v>2</v>
      </c>
      <c r="G29132">
        <v>4019</v>
      </c>
      <c r="H29132" t="s">
        <v>26</v>
      </c>
      <c r="J29132" t="s">
        <v>14</v>
      </c>
      <c r="K29132">
        <v>56</v>
      </c>
      <c r="L29132" t="s">
        <v>15</v>
      </c>
    </row>
    <row r="29133" spans="1:12">
      <c r="A29133" t="e">
        <f ca="1">E00251532102121</f>
        <v>#NAME?</v>
      </c>
      <c r="B29133">
        <v>497</v>
      </c>
      <c r="C29133" t="s">
        <v>141</v>
      </c>
      <c r="D29133" s="1">
        <v>41717</v>
      </c>
      <c r="F29133">
        <v>1</v>
      </c>
      <c r="G29133">
        <v>3804</v>
      </c>
      <c r="H29133" t="s">
        <v>71</v>
      </c>
      <c r="J29133" t="s">
        <v>14</v>
      </c>
      <c r="K29133">
        <v>45</v>
      </c>
      <c r="L29133" t="s">
        <v>15</v>
      </c>
    </row>
    <row r="29134" spans="1:12">
      <c r="A29134" t="e">
        <f ca="1">E00251528938321</f>
        <v>#NAME?</v>
      </c>
      <c r="B29134">
        <v>291</v>
      </c>
      <c r="C29134" t="s">
        <v>160</v>
      </c>
      <c r="D29134" s="1">
        <v>42349</v>
      </c>
      <c r="F29134">
        <v>4</v>
      </c>
      <c r="G29134">
        <v>4019</v>
      </c>
      <c r="H29134" t="s">
        <v>26</v>
      </c>
      <c r="J29134" t="s">
        <v>14</v>
      </c>
      <c r="K29134">
        <v>57</v>
      </c>
      <c r="L29134" t="s">
        <v>15</v>
      </c>
    </row>
    <row r="29135" spans="1:12">
      <c r="A29135" t="e">
        <f ca="1">E00251424821221</f>
        <v>#NAME?</v>
      </c>
      <c r="B29135">
        <v>122</v>
      </c>
      <c r="C29135" t="s">
        <v>522</v>
      </c>
      <c r="D29135" s="1">
        <v>41479</v>
      </c>
      <c r="F29135">
        <v>1</v>
      </c>
      <c r="G29135">
        <v>29620</v>
      </c>
      <c r="H29135" t="s">
        <v>460</v>
      </c>
      <c r="J29135" t="s">
        <v>14</v>
      </c>
      <c r="K29135">
        <v>57</v>
      </c>
      <c r="L29135" t="s">
        <v>15</v>
      </c>
    </row>
    <row r="29136" spans="1:12">
      <c r="A29136" t="e">
        <f ca="1">E00251429212121</f>
        <v>#NAME?</v>
      </c>
      <c r="B29136">
        <v>695</v>
      </c>
      <c r="C29136" t="s">
        <v>257</v>
      </c>
      <c r="D29136" s="1">
        <v>42810</v>
      </c>
      <c r="F29136">
        <v>4</v>
      </c>
      <c r="G29136">
        <v>2809</v>
      </c>
      <c r="H29136" t="s">
        <v>90</v>
      </c>
      <c r="J29136" t="s">
        <v>14</v>
      </c>
      <c r="K29136">
        <v>44</v>
      </c>
      <c r="L29136" t="s">
        <v>15</v>
      </c>
    </row>
    <row r="29137" spans="1:12">
      <c r="A29137" t="e">
        <f ca="1">E00251432177821</f>
        <v>#NAME?</v>
      </c>
      <c r="B29137">
        <v>495</v>
      </c>
      <c r="C29137" t="s">
        <v>347</v>
      </c>
      <c r="D29137" s="1">
        <v>41128</v>
      </c>
      <c r="F29137">
        <v>1</v>
      </c>
      <c r="G29137">
        <v>3804</v>
      </c>
      <c r="H29137" t="s">
        <v>71</v>
      </c>
      <c r="J29137" t="s">
        <v>14</v>
      </c>
      <c r="K29137">
        <v>44</v>
      </c>
      <c r="L29137" t="s">
        <v>15</v>
      </c>
    </row>
    <row r="29138" spans="1:12">
      <c r="A29138" t="e">
        <f ca="1">E00251432177821</f>
        <v>#NAME?</v>
      </c>
      <c r="B29138">
        <v>495</v>
      </c>
      <c r="C29138" t="s">
        <v>347</v>
      </c>
      <c r="D29138" s="1">
        <v>42913</v>
      </c>
      <c r="F29138">
        <v>4</v>
      </c>
      <c r="G29138">
        <v>490</v>
      </c>
      <c r="H29138" t="s">
        <v>203</v>
      </c>
      <c r="J29138" t="s">
        <v>14</v>
      </c>
      <c r="K29138">
        <v>49</v>
      </c>
      <c r="L29138" t="s">
        <v>15</v>
      </c>
    </row>
    <row r="29139" spans="1:12">
      <c r="A29139" t="e">
        <f ca="1">E00251424800621</f>
        <v>#NAME?</v>
      </c>
      <c r="B29139">
        <v>4884</v>
      </c>
      <c r="C29139" t="s">
        <v>772</v>
      </c>
      <c r="D29139" s="1">
        <v>42457</v>
      </c>
      <c r="F29139">
        <v>3</v>
      </c>
      <c r="G29139">
        <v>49390</v>
      </c>
      <c r="H29139" t="s">
        <v>59</v>
      </c>
      <c r="I29139" t="s">
        <v>148</v>
      </c>
      <c r="J29139" t="s">
        <v>57</v>
      </c>
      <c r="K29139">
        <v>50</v>
      </c>
      <c r="L29139" t="s">
        <v>15</v>
      </c>
    </row>
    <row r="29140" spans="1:12">
      <c r="A29140" t="e">
        <f ca="1">E00251510189121</f>
        <v>#NAME?</v>
      </c>
      <c r="B29140">
        <v>164</v>
      </c>
      <c r="C29140" t="s">
        <v>792</v>
      </c>
      <c r="D29140" s="1">
        <v>41914</v>
      </c>
      <c r="F29140">
        <v>1</v>
      </c>
      <c r="G29140">
        <v>460</v>
      </c>
      <c r="H29140" t="s">
        <v>16</v>
      </c>
      <c r="J29140" t="s">
        <v>14</v>
      </c>
      <c r="K29140">
        <v>51</v>
      </c>
      <c r="L29140" t="s">
        <v>15</v>
      </c>
    </row>
    <row r="29141" spans="1:12">
      <c r="A29141" t="e">
        <f ca="1">E00251510737521</f>
        <v>#NAME?</v>
      </c>
      <c r="B29141">
        <v>122</v>
      </c>
      <c r="C29141" t="s">
        <v>522</v>
      </c>
      <c r="D29141" s="1">
        <v>41934</v>
      </c>
      <c r="F29141">
        <v>4</v>
      </c>
      <c r="G29141">
        <v>40390</v>
      </c>
      <c r="H29141" t="s">
        <v>624</v>
      </c>
      <c r="J29141" t="s">
        <v>14</v>
      </c>
      <c r="K29141">
        <v>65</v>
      </c>
      <c r="L29141" t="s">
        <v>15</v>
      </c>
    </row>
    <row r="29142" spans="1:12">
      <c r="A29142" t="e">
        <f ca="1">E00251528938321</f>
        <v>#NAME?</v>
      </c>
      <c r="B29142">
        <v>291</v>
      </c>
      <c r="C29142" t="s">
        <v>160</v>
      </c>
      <c r="D29142" s="1">
        <v>42583</v>
      </c>
      <c r="F29142">
        <v>2</v>
      </c>
      <c r="G29142">
        <v>7262</v>
      </c>
      <c r="H29142" t="s">
        <v>198</v>
      </c>
      <c r="J29142" t="s">
        <v>14</v>
      </c>
      <c r="K29142">
        <v>57</v>
      </c>
      <c r="L29142" t="s">
        <v>15</v>
      </c>
    </row>
    <row r="29143" spans="1:12">
      <c r="A29143" t="e">
        <f ca="1">E00251528938321</f>
        <v>#NAME?</v>
      </c>
      <c r="B29143">
        <v>291</v>
      </c>
      <c r="C29143" t="s">
        <v>160</v>
      </c>
      <c r="D29143" s="1">
        <v>42585</v>
      </c>
      <c r="F29143">
        <v>4</v>
      </c>
      <c r="G29143">
        <v>5859</v>
      </c>
      <c r="H29143" t="s">
        <v>607</v>
      </c>
      <c r="J29143" t="s">
        <v>14</v>
      </c>
      <c r="K29143">
        <v>57</v>
      </c>
      <c r="L29143" t="s">
        <v>15</v>
      </c>
    </row>
    <row r="29144" spans="1:12">
      <c r="A29144" t="e">
        <f ca="1">E00251510189121</f>
        <v>#NAME?</v>
      </c>
      <c r="B29144">
        <v>164</v>
      </c>
      <c r="C29144" t="s">
        <v>792</v>
      </c>
      <c r="D29144" s="1">
        <v>41793</v>
      </c>
      <c r="F29144">
        <v>1</v>
      </c>
      <c r="G29144">
        <v>7804</v>
      </c>
      <c r="H29144" t="s">
        <v>43</v>
      </c>
      <c r="J29144" t="s">
        <v>14</v>
      </c>
      <c r="K29144">
        <v>50</v>
      </c>
      <c r="L29144" t="s">
        <v>22</v>
      </c>
    </row>
    <row r="29145" spans="1:12">
      <c r="A29145" t="e">
        <f ca="1">E00251510189121</f>
        <v>#NAME?</v>
      </c>
      <c r="B29145">
        <v>164</v>
      </c>
      <c r="C29145" t="s">
        <v>792</v>
      </c>
      <c r="D29145" s="1">
        <v>42041</v>
      </c>
      <c r="F29145">
        <v>2</v>
      </c>
      <c r="G29145">
        <v>2440</v>
      </c>
      <c r="H29145" t="s">
        <v>555</v>
      </c>
      <c r="J29145" t="s">
        <v>14</v>
      </c>
      <c r="K29145">
        <v>51</v>
      </c>
      <c r="L29145" t="s">
        <v>15</v>
      </c>
    </row>
    <row r="29146" spans="1:12">
      <c r="A29146" t="e">
        <f ca="1">E00251524952721</f>
        <v>#NAME?</v>
      </c>
      <c r="B29146">
        <v>437</v>
      </c>
      <c r="C29146" t="s">
        <v>216</v>
      </c>
      <c r="D29146" s="1">
        <v>42768</v>
      </c>
      <c r="F29146">
        <v>6</v>
      </c>
      <c r="G29146">
        <v>24290</v>
      </c>
      <c r="H29146" t="s">
        <v>580</v>
      </c>
      <c r="J29146" t="s">
        <v>14</v>
      </c>
      <c r="K29146">
        <v>51</v>
      </c>
      <c r="L29146" t="s">
        <v>15</v>
      </c>
    </row>
    <row r="29147" spans="1:12">
      <c r="A29147" t="e">
        <f ca="1">E00251513682721</f>
        <v>#NAME?</v>
      </c>
      <c r="B29147">
        <v>1128</v>
      </c>
      <c r="C29147" t="s">
        <v>424</v>
      </c>
      <c r="D29147" s="1">
        <v>41023</v>
      </c>
      <c r="F29147">
        <v>1</v>
      </c>
      <c r="G29147">
        <v>74447</v>
      </c>
      <c r="H29147" t="s">
        <v>1681</v>
      </c>
      <c r="J29147" t="s">
        <v>14</v>
      </c>
      <c r="K29147">
        <v>48</v>
      </c>
      <c r="L29147" t="s">
        <v>15</v>
      </c>
    </row>
    <row r="29148" spans="1:12">
      <c r="A29148" t="e">
        <f ca="1">E00251518518421</f>
        <v>#NAME?</v>
      </c>
      <c r="B29148">
        <v>293</v>
      </c>
      <c r="C29148" t="s">
        <v>25</v>
      </c>
      <c r="D29148" s="1">
        <v>42872</v>
      </c>
      <c r="F29148">
        <v>1</v>
      </c>
      <c r="G29148">
        <v>2720</v>
      </c>
      <c r="H29148" t="s">
        <v>65</v>
      </c>
      <c r="J29148" t="s">
        <v>14</v>
      </c>
      <c r="K29148">
        <v>64</v>
      </c>
      <c r="L29148" t="s">
        <v>15</v>
      </c>
    </row>
    <row r="29149" spans="1:12">
      <c r="A29149" t="e">
        <f ca="1">E00251518518421</f>
        <v>#NAME?</v>
      </c>
      <c r="B29149">
        <v>293</v>
      </c>
      <c r="C29149" t="s">
        <v>25</v>
      </c>
      <c r="D29149" s="1">
        <v>43052</v>
      </c>
      <c r="F29149">
        <v>4</v>
      </c>
      <c r="G29149">
        <v>4019</v>
      </c>
      <c r="H29149" t="s">
        <v>26</v>
      </c>
      <c r="J29149" t="s">
        <v>14</v>
      </c>
      <c r="K29149">
        <v>64</v>
      </c>
      <c r="L29149" t="s">
        <v>15</v>
      </c>
    </row>
    <row r="29150" spans="1:12">
      <c r="A29150" t="e">
        <f ca="1">E00251427202121</f>
        <v>#NAME?</v>
      </c>
      <c r="B29150">
        <v>10</v>
      </c>
      <c r="C29150" t="s">
        <v>18</v>
      </c>
      <c r="D29150" s="1">
        <v>42445</v>
      </c>
      <c r="F29150">
        <v>1</v>
      </c>
      <c r="G29150">
        <v>25639</v>
      </c>
      <c r="H29150" t="s">
        <v>918</v>
      </c>
      <c r="J29150" t="s">
        <v>14</v>
      </c>
      <c r="K29150">
        <v>55</v>
      </c>
      <c r="L29150" t="s">
        <v>15</v>
      </c>
    </row>
    <row r="29151" spans="1:12">
      <c r="A29151" t="e">
        <f ca="1">E00251619843321</f>
        <v>#NAME?</v>
      </c>
      <c r="B29151">
        <v>1273</v>
      </c>
      <c r="C29151" t="s">
        <v>28</v>
      </c>
      <c r="D29151" s="1">
        <v>42075</v>
      </c>
      <c r="F29151">
        <v>1</v>
      </c>
      <c r="G29151">
        <v>7506</v>
      </c>
      <c r="H29151" t="s">
        <v>539</v>
      </c>
      <c r="J29151" t="s">
        <v>14</v>
      </c>
      <c r="K29151">
        <v>51</v>
      </c>
      <c r="L29151" t="s">
        <v>15</v>
      </c>
    </row>
    <row r="29152" spans="1:12">
      <c r="A29152" t="e">
        <f ca="1">E00251528760321</f>
        <v>#NAME?</v>
      </c>
      <c r="B29152">
        <v>291</v>
      </c>
      <c r="C29152" t="s">
        <v>160</v>
      </c>
      <c r="D29152" s="1">
        <v>41715</v>
      </c>
      <c r="F29152">
        <v>2</v>
      </c>
      <c r="G29152">
        <v>73390</v>
      </c>
      <c r="H29152" t="s">
        <v>66</v>
      </c>
      <c r="J29152" t="s">
        <v>14</v>
      </c>
      <c r="K29152">
        <v>59</v>
      </c>
      <c r="L29152" t="s">
        <v>15</v>
      </c>
    </row>
    <row r="29153" spans="1:12">
      <c r="A29153" t="e">
        <f ca="1">E00251528608021</f>
        <v>#NAME?</v>
      </c>
      <c r="B29153">
        <v>695</v>
      </c>
      <c r="C29153" t="s">
        <v>257</v>
      </c>
      <c r="D29153" s="1">
        <v>40974</v>
      </c>
      <c r="F29153">
        <v>6</v>
      </c>
      <c r="G29153">
        <v>7804</v>
      </c>
      <c r="H29153" t="s">
        <v>43</v>
      </c>
      <c r="J29153" t="s">
        <v>14</v>
      </c>
      <c r="K29153">
        <v>43</v>
      </c>
      <c r="L29153" t="s">
        <v>22</v>
      </c>
    </row>
    <row r="29154" spans="1:12">
      <c r="A29154" t="e">
        <f ca="1">E00251528608021</f>
        <v>#NAME?</v>
      </c>
      <c r="B29154">
        <v>695</v>
      </c>
      <c r="C29154" t="s">
        <v>257</v>
      </c>
      <c r="D29154" s="1">
        <v>42052</v>
      </c>
      <c r="F29154">
        <v>3</v>
      </c>
      <c r="G29154">
        <v>73390</v>
      </c>
      <c r="H29154" t="s">
        <v>66</v>
      </c>
      <c r="J29154" t="s">
        <v>14</v>
      </c>
      <c r="K29154">
        <v>46</v>
      </c>
      <c r="L29154" t="s">
        <v>15</v>
      </c>
    </row>
    <row r="29155" spans="1:12">
      <c r="A29155" t="e">
        <f ca="1">E00251518518421</f>
        <v>#NAME?</v>
      </c>
      <c r="B29155">
        <v>293</v>
      </c>
      <c r="C29155" t="s">
        <v>25</v>
      </c>
      <c r="D29155" s="1">
        <v>42282</v>
      </c>
      <c r="F29155">
        <v>3</v>
      </c>
      <c r="G29155">
        <v>1739</v>
      </c>
      <c r="H29155" t="s">
        <v>110</v>
      </c>
      <c r="J29155" t="s">
        <v>14</v>
      </c>
      <c r="K29155">
        <v>62</v>
      </c>
      <c r="L29155" t="s">
        <v>15</v>
      </c>
    </row>
    <row r="29156" spans="1:12">
      <c r="A29156" t="e">
        <f ca="1">E00251518518421</f>
        <v>#NAME?</v>
      </c>
      <c r="B29156">
        <v>293</v>
      </c>
      <c r="C29156" t="s">
        <v>25</v>
      </c>
      <c r="D29156" s="1">
        <v>42334</v>
      </c>
      <c r="F29156">
        <v>4</v>
      </c>
      <c r="G29156">
        <v>5859</v>
      </c>
      <c r="H29156" t="s">
        <v>607</v>
      </c>
      <c r="J29156" t="s">
        <v>14</v>
      </c>
      <c r="K29156">
        <v>62</v>
      </c>
      <c r="L29156" t="s">
        <v>15</v>
      </c>
    </row>
    <row r="29157" spans="1:12">
      <c r="A29157" t="e">
        <f ca="1">E00251532102121</f>
        <v>#NAME?</v>
      </c>
      <c r="B29157">
        <v>497</v>
      </c>
      <c r="C29157" t="s">
        <v>141</v>
      </c>
      <c r="D29157" s="1">
        <v>42086</v>
      </c>
      <c r="F29157">
        <v>1</v>
      </c>
      <c r="G29157">
        <v>7962</v>
      </c>
      <c r="H29157" t="s">
        <v>111</v>
      </c>
      <c r="J29157" t="s">
        <v>14</v>
      </c>
      <c r="K29157">
        <v>46</v>
      </c>
      <c r="L29157" t="s">
        <v>22</v>
      </c>
    </row>
    <row r="29158" spans="1:12">
      <c r="A29158" t="e">
        <f ca="1">E00251429309821</f>
        <v>#NAME?</v>
      </c>
      <c r="B29158">
        <v>291</v>
      </c>
      <c r="C29158" t="s">
        <v>160</v>
      </c>
      <c r="D29158" s="1">
        <v>42146</v>
      </c>
      <c r="F29158">
        <v>1</v>
      </c>
      <c r="G29158">
        <v>3688</v>
      </c>
      <c r="H29158" t="s">
        <v>632</v>
      </c>
      <c r="J29158" t="s">
        <v>14</v>
      </c>
      <c r="K29158">
        <v>66</v>
      </c>
      <c r="L29158" t="s">
        <v>15</v>
      </c>
    </row>
    <row r="29159" spans="1:12">
      <c r="A29159" t="e">
        <f ca="1">E00251429309821</f>
        <v>#NAME?</v>
      </c>
      <c r="B29159">
        <v>291</v>
      </c>
      <c r="C29159" t="s">
        <v>160</v>
      </c>
      <c r="D29159" s="1">
        <v>42648</v>
      </c>
      <c r="F29159">
        <v>1</v>
      </c>
      <c r="G29159">
        <v>25000</v>
      </c>
      <c r="H29159" t="s">
        <v>178</v>
      </c>
      <c r="J29159" t="s">
        <v>14</v>
      </c>
      <c r="K29159">
        <v>67</v>
      </c>
      <c r="L29159" t="s">
        <v>15</v>
      </c>
    </row>
    <row r="29160" spans="1:12">
      <c r="A29160" t="e">
        <f ca="1">E00251512430021</f>
        <v>#NAME?</v>
      </c>
      <c r="B29160">
        <v>48</v>
      </c>
      <c r="C29160" t="s">
        <v>249</v>
      </c>
      <c r="D29160" s="1">
        <v>43007</v>
      </c>
      <c r="F29160">
        <v>1</v>
      </c>
      <c r="G29160">
        <v>2729</v>
      </c>
      <c r="H29160" t="s">
        <v>115</v>
      </c>
      <c r="J29160" t="s">
        <v>14</v>
      </c>
      <c r="K29160">
        <v>49</v>
      </c>
      <c r="L29160" t="s">
        <v>15</v>
      </c>
    </row>
    <row r="29161" spans="1:12">
      <c r="A29161" t="e">
        <f ca="1">E00251615086621</f>
        <v>#NAME?</v>
      </c>
      <c r="B29161">
        <v>47</v>
      </c>
      <c r="C29161" t="s">
        <v>494</v>
      </c>
      <c r="D29161" s="1">
        <v>42114</v>
      </c>
      <c r="F29161">
        <v>3</v>
      </c>
      <c r="G29161">
        <v>5589</v>
      </c>
      <c r="H29161" t="s">
        <v>152</v>
      </c>
      <c r="J29161" t="s">
        <v>14</v>
      </c>
      <c r="K29161">
        <v>54</v>
      </c>
      <c r="L29161" t="s">
        <v>15</v>
      </c>
    </row>
    <row r="29162" spans="1:12">
      <c r="A29162" t="e">
        <f ca="1">E00251518518421</f>
        <v>#NAME?</v>
      </c>
      <c r="B29162">
        <v>293</v>
      </c>
      <c r="C29162" t="s">
        <v>25</v>
      </c>
      <c r="D29162" s="1">
        <v>43052</v>
      </c>
      <c r="F29162">
        <v>4</v>
      </c>
      <c r="G29162">
        <v>60090</v>
      </c>
      <c r="H29162" t="s">
        <v>181</v>
      </c>
      <c r="J29162" t="s">
        <v>14</v>
      </c>
      <c r="K29162">
        <v>64</v>
      </c>
      <c r="L29162" t="s">
        <v>15</v>
      </c>
    </row>
    <row r="29163" spans="1:12">
      <c r="A29163" t="e">
        <f ca="1">E00251510189121</f>
        <v>#NAME?</v>
      </c>
      <c r="B29163">
        <v>164</v>
      </c>
      <c r="C29163" t="s">
        <v>792</v>
      </c>
      <c r="D29163" s="1">
        <v>41019</v>
      </c>
      <c r="F29163">
        <v>2</v>
      </c>
      <c r="G29163">
        <v>1749</v>
      </c>
      <c r="H29163" t="s">
        <v>793</v>
      </c>
      <c r="J29163" t="s">
        <v>14</v>
      </c>
      <c r="K29163">
        <v>48</v>
      </c>
      <c r="L29163" t="s">
        <v>15</v>
      </c>
    </row>
    <row r="29164" spans="1:12">
      <c r="A29164" t="e">
        <f ca="1">E00251510189121</f>
        <v>#NAME?</v>
      </c>
      <c r="B29164">
        <v>164</v>
      </c>
      <c r="C29164" t="s">
        <v>792</v>
      </c>
      <c r="D29164" s="1">
        <v>41087</v>
      </c>
      <c r="F29164">
        <v>1</v>
      </c>
      <c r="G29164">
        <v>49390</v>
      </c>
      <c r="H29164" t="s">
        <v>59</v>
      </c>
      <c r="J29164" t="s">
        <v>14</v>
      </c>
      <c r="K29164">
        <v>49</v>
      </c>
      <c r="L29164" t="s">
        <v>15</v>
      </c>
    </row>
    <row r="29165" spans="1:12">
      <c r="A29165" t="e">
        <f ca="1">E00251510189121</f>
        <v>#NAME?</v>
      </c>
      <c r="B29165">
        <v>164</v>
      </c>
      <c r="C29165" t="s">
        <v>792</v>
      </c>
      <c r="D29165" s="1">
        <v>41170</v>
      </c>
      <c r="F29165">
        <v>3</v>
      </c>
      <c r="G29165">
        <v>1749</v>
      </c>
      <c r="H29165" t="s">
        <v>793</v>
      </c>
      <c r="J29165" t="s">
        <v>14</v>
      </c>
      <c r="K29165">
        <v>49</v>
      </c>
      <c r="L29165" t="s">
        <v>15</v>
      </c>
    </row>
    <row r="29166" spans="1:12">
      <c r="A29166" t="e">
        <f ca="1">E00251512430021</f>
        <v>#NAME?</v>
      </c>
      <c r="B29166">
        <v>48</v>
      </c>
      <c r="C29166" t="s">
        <v>249</v>
      </c>
      <c r="D29166" s="1">
        <v>42828</v>
      </c>
      <c r="F29166">
        <v>1</v>
      </c>
      <c r="G29166">
        <v>7820</v>
      </c>
      <c r="H29166" t="s">
        <v>233</v>
      </c>
      <c r="J29166" t="s">
        <v>14</v>
      </c>
      <c r="K29166">
        <v>48</v>
      </c>
      <c r="L29166" t="s">
        <v>22</v>
      </c>
    </row>
    <row r="29167" spans="1:12">
      <c r="A29167" t="e">
        <f ca="1">E00251510737521</f>
        <v>#NAME?</v>
      </c>
      <c r="B29167">
        <v>100</v>
      </c>
      <c r="C29167" t="s">
        <v>54</v>
      </c>
      <c r="D29167" s="1">
        <v>42028</v>
      </c>
      <c r="E29167">
        <v>4</v>
      </c>
      <c r="F29167">
        <v>5</v>
      </c>
      <c r="G29167">
        <v>5849</v>
      </c>
      <c r="H29167" t="s">
        <v>977</v>
      </c>
      <c r="J29167" t="s">
        <v>34</v>
      </c>
      <c r="K29167">
        <v>65</v>
      </c>
      <c r="L29167" t="s">
        <v>15</v>
      </c>
    </row>
    <row r="29168" spans="1:12">
      <c r="A29168" t="e">
        <f ca="1">E00251528938321</f>
        <v>#NAME?</v>
      </c>
      <c r="B29168">
        <v>291</v>
      </c>
      <c r="C29168" t="s">
        <v>160</v>
      </c>
      <c r="D29168" s="1">
        <v>42319</v>
      </c>
      <c r="F29168">
        <v>2</v>
      </c>
      <c r="G29168">
        <v>496</v>
      </c>
      <c r="H29168" t="s">
        <v>190</v>
      </c>
      <c r="J29168" t="s">
        <v>14</v>
      </c>
      <c r="K29168">
        <v>57</v>
      </c>
      <c r="L29168" t="s">
        <v>15</v>
      </c>
    </row>
    <row r="29169" spans="1:12">
      <c r="A29169" t="e">
        <f ca="1">E00251528938321</f>
        <v>#NAME?</v>
      </c>
      <c r="B29169">
        <v>291</v>
      </c>
      <c r="C29169" t="s">
        <v>160</v>
      </c>
      <c r="D29169" s="1">
        <v>42340</v>
      </c>
      <c r="F29169">
        <v>1</v>
      </c>
      <c r="G29169">
        <v>7262</v>
      </c>
      <c r="H29169" t="s">
        <v>198</v>
      </c>
      <c r="J29169" t="s">
        <v>14</v>
      </c>
      <c r="K29169">
        <v>57</v>
      </c>
      <c r="L29169" t="s">
        <v>15</v>
      </c>
    </row>
    <row r="29170" spans="1:12">
      <c r="A29170" t="e">
        <f ca="1">E00251619838921</f>
        <v>#NAME?</v>
      </c>
      <c r="B29170">
        <v>454</v>
      </c>
      <c r="C29170" t="s">
        <v>179</v>
      </c>
      <c r="D29170" s="1">
        <v>42913</v>
      </c>
      <c r="F29170">
        <v>4</v>
      </c>
      <c r="G29170">
        <v>27800</v>
      </c>
      <c r="H29170" t="s">
        <v>145</v>
      </c>
      <c r="J29170" t="s">
        <v>14</v>
      </c>
      <c r="K29170">
        <v>49</v>
      </c>
      <c r="L29170" t="s">
        <v>15</v>
      </c>
    </row>
    <row r="29171" spans="1:12">
      <c r="A29171" t="e">
        <f ca="1">E00251510189121</f>
        <v>#NAME?</v>
      </c>
      <c r="B29171">
        <v>164</v>
      </c>
      <c r="C29171" t="s">
        <v>792</v>
      </c>
      <c r="D29171" s="1">
        <v>41569</v>
      </c>
      <c r="F29171">
        <v>1</v>
      </c>
      <c r="G29171">
        <v>49390</v>
      </c>
      <c r="H29171" t="s">
        <v>59</v>
      </c>
      <c r="J29171" t="s">
        <v>14</v>
      </c>
      <c r="K29171">
        <v>50</v>
      </c>
      <c r="L29171" t="s">
        <v>15</v>
      </c>
    </row>
    <row r="29172" spans="1:12">
      <c r="A29172" t="e">
        <f ca="1">E00251510189121</f>
        <v>#NAME?</v>
      </c>
      <c r="B29172">
        <v>164</v>
      </c>
      <c r="C29172" t="s">
        <v>792</v>
      </c>
      <c r="D29172" s="1">
        <v>41667</v>
      </c>
      <c r="F29172">
        <v>2</v>
      </c>
      <c r="G29172">
        <v>24290</v>
      </c>
      <c r="H29172" t="s">
        <v>580</v>
      </c>
      <c r="J29172" t="s">
        <v>14</v>
      </c>
      <c r="K29172">
        <v>50</v>
      </c>
      <c r="L29172" t="s">
        <v>15</v>
      </c>
    </row>
    <row r="29173" spans="1:12">
      <c r="A29173" t="e">
        <f ca="1">E00251510737521</f>
        <v>#NAME?</v>
      </c>
      <c r="B29173">
        <v>122</v>
      </c>
      <c r="C29173" t="s">
        <v>522</v>
      </c>
      <c r="D29173" s="1">
        <v>41954</v>
      </c>
      <c r="F29173">
        <v>3</v>
      </c>
      <c r="G29173">
        <v>40390</v>
      </c>
      <c r="H29173" t="s">
        <v>624</v>
      </c>
      <c r="J29173" t="s">
        <v>14</v>
      </c>
      <c r="K29173">
        <v>65</v>
      </c>
      <c r="L29173" t="s">
        <v>15</v>
      </c>
    </row>
    <row r="29174" spans="1:12">
      <c r="A29174" t="e">
        <f ca="1">E00251512197321</f>
        <v>#NAME?</v>
      </c>
      <c r="B29174">
        <v>3913</v>
      </c>
      <c r="C29174" t="s">
        <v>251</v>
      </c>
      <c r="D29174" s="1">
        <v>41239</v>
      </c>
      <c r="F29174">
        <v>1</v>
      </c>
      <c r="G29174">
        <v>2859</v>
      </c>
      <c r="H29174" t="s">
        <v>362</v>
      </c>
      <c r="J29174" t="s">
        <v>14</v>
      </c>
      <c r="K29174">
        <v>40</v>
      </c>
      <c r="L29174" t="s">
        <v>15</v>
      </c>
    </row>
    <row r="29175" spans="1:12">
      <c r="A29175" t="e">
        <f ca="1">E00251424821221</f>
        <v>#NAME?</v>
      </c>
      <c r="B29175">
        <v>122</v>
      </c>
      <c r="C29175" t="s">
        <v>522</v>
      </c>
      <c r="D29175" s="1">
        <v>41218</v>
      </c>
      <c r="F29175">
        <v>2</v>
      </c>
      <c r="G29175">
        <v>4019</v>
      </c>
      <c r="H29175" t="s">
        <v>26</v>
      </c>
      <c r="J29175" t="s">
        <v>14</v>
      </c>
      <c r="K29175">
        <v>56</v>
      </c>
      <c r="L29175" t="s">
        <v>15</v>
      </c>
    </row>
    <row r="29176" spans="1:12">
      <c r="A29176" t="e">
        <f ca="1">E00251424821221</f>
        <v>#NAME?</v>
      </c>
      <c r="B29176">
        <v>122</v>
      </c>
      <c r="C29176" t="s">
        <v>522</v>
      </c>
      <c r="D29176" s="1">
        <v>41309</v>
      </c>
      <c r="F29176">
        <v>1</v>
      </c>
      <c r="G29176">
        <v>29620</v>
      </c>
      <c r="H29176" t="s">
        <v>460</v>
      </c>
      <c r="J29176" t="s">
        <v>14</v>
      </c>
      <c r="K29176">
        <v>56</v>
      </c>
      <c r="L29176" t="s">
        <v>15</v>
      </c>
    </row>
    <row r="29177" spans="1:12">
      <c r="A29177" t="e">
        <f ca="1">E00251510189121</f>
        <v>#NAME?</v>
      </c>
      <c r="B29177">
        <v>164</v>
      </c>
      <c r="C29177" t="s">
        <v>792</v>
      </c>
      <c r="D29177" s="1">
        <v>43069</v>
      </c>
      <c r="F29177">
        <v>2</v>
      </c>
      <c r="G29177">
        <v>496</v>
      </c>
      <c r="H29177" t="s">
        <v>190</v>
      </c>
      <c r="J29177" t="s">
        <v>14</v>
      </c>
      <c r="K29177">
        <v>54</v>
      </c>
      <c r="L29177" t="s">
        <v>15</v>
      </c>
    </row>
    <row r="29178" spans="1:12">
      <c r="A29178" t="e">
        <f ca="1">E00251615086621</f>
        <v>#NAME?</v>
      </c>
      <c r="B29178">
        <v>47</v>
      </c>
      <c r="C29178" t="s">
        <v>494</v>
      </c>
      <c r="D29178" s="1">
        <v>42991</v>
      </c>
      <c r="F29178">
        <v>2</v>
      </c>
      <c r="G29178">
        <v>4019</v>
      </c>
      <c r="H29178" t="s">
        <v>26</v>
      </c>
      <c r="J29178" t="s">
        <v>14</v>
      </c>
      <c r="K29178">
        <v>57</v>
      </c>
      <c r="L29178" t="s">
        <v>15</v>
      </c>
    </row>
    <row r="29179" spans="1:12">
      <c r="A29179" t="e">
        <f ca="1">E00251510737521</f>
        <v>#NAME?</v>
      </c>
      <c r="B29179">
        <v>4884</v>
      </c>
      <c r="C29179" t="s">
        <v>772</v>
      </c>
      <c r="D29179" s="1">
        <v>41924</v>
      </c>
      <c r="F29179">
        <v>2</v>
      </c>
      <c r="G29179">
        <v>25000</v>
      </c>
      <c r="H29179" t="s">
        <v>178</v>
      </c>
      <c r="I29179" t="s">
        <v>148</v>
      </c>
      <c r="J29179" t="s">
        <v>57</v>
      </c>
      <c r="K29179">
        <v>65</v>
      </c>
      <c r="L29179" t="s">
        <v>15</v>
      </c>
    </row>
    <row r="29180" spans="1:12">
      <c r="A29180" t="e">
        <f ca="1">E00251713681821</f>
        <v>#NAME?</v>
      </c>
      <c r="B29180">
        <v>7962</v>
      </c>
      <c r="C29180" t="s">
        <v>789</v>
      </c>
      <c r="D29180" s="1">
        <v>42900</v>
      </c>
      <c r="F29180">
        <v>2</v>
      </c>
      <c r="G29180">
        <v>7804</v>
      </c>
      <c r="H29180" t="s">
        <v>43</v>
      </c>
      <c r="J29180" t="s">
        <v>14</v>
      </c>
      <c r="K29180">
        <v>53</v>
      </c>
      <c r="L29180" t="s">
        <v>22</v>
      </c>
    </row>
    <row r="29181" spans="1:12">
      <c r="A29181" t="e">
        <f ca="1">E00251516975021</f>
        <v>#NAME?</v>
      </c>
      <c r="B29181">
        <v>62</v>
      </c>
      <c r="C29181" t="s">
        <v>20</v>
      </c>
      <c r="D29181" s="1">
        <v>42475</v>
      </c>
      <c r="F29181">
        <v>1</v>
      </c>
      <c r="G29181">
        <v>78900</v>
      </c>
      <c r="H29181" t="s">
        <v>79</v>
      </c>
      <c r="J29181" t="s">
        <v>14</v>
      </c>
      <c r="K29181">
        <v>43</v>
      </c>
      <c r="L29181" t="s">
        <v>22</v>
      </c>
    </row>
    <row r="29182" spans="1:12">
      <c r="A29182" t="e">
        <f ca="1">E00251510737521</f>
        <v>#NAME?</v>
      </c>
      <c r="B29182">
        <v>122</v>
      </c>
      <c r="C29182" t="s">
        <v>522</v>
      </c>
      <c r="D29182" s="1">
        <v>41309</v>
      </c>
      <c r="F29182">
        <v>1</v>
      </c>
      <c r="G29182">
        <v>4019</v>
      </c>
      <c r="H29182" t="s">
        <v>26</v>
      </c>
      <c r="J29182" t="s">
        <v>14</v>
      </c>
      <c r="K29182">
        <v>63</v>
      </c>
      <c r="L29182" t="s">
        <v>15</v>
      </c>
    </row>
    <row r="29183" spans="1:12">
      <c r="A29183" t="e">
        <f ca="1">E00251510737521</f>
        <v>#NAME?</v>
      </c>
      <c r="B29183">
        <v>122</v>
      </c>
      <c r="C29183" t="s">
        <v>522</v>
      </c>
      <c r="D29183" s="1">
        <v>41309</v>
      </c>
      <c r="F29183">
        <v>2</v>
      </c>
      <c r="G29183">
        <v>25000</v>
      </c>
      <c r="H29183" t="s">
        <v>178</v>
      </c>
      <c r="J29183" t="s">
        <v>14</v>
      </c>
      <c r="K29183">
        <v>63</v>
      </c>
      <c r="L29183" t="s">
        <v>15</v>
      </c>
    </row>
    <row r="29184" spans="1:12">
      <c r="A29184" t="e">
        <f ca="1">E00251510737521</f>
        <v>#NAME?</v>
      </c>
      <c r="B29184">
        <v>122</v>
      </c>
      <c r="C29184" t="s">
        <v>522</v>
      </c>
      <c r="D29184" s="1">
        <v>41660</v>
      </c>
      <c r="F29184">
        <v>1</v>
      </c>
      <c r="G29184">
        <v>25000</v>
      </c>
      <c r="H29184" t="s">
        <v>178</v>
      </c>
      <c r="J29184" t="s">
        <v>14</v>
      </c>
      <c r="K29184">
        <v>64</v>
      </c>
      <c r="L29184" t="s">
        <v>15</v>
      </c>
    </row>
    <row r="29185" spans="1:12">
      <c r="A29185" t="e">
        <f ca="1">E00251510737521</f>
        <v>#NAME?</v>
      </c>
      <c r="B29185">
        <v>122</v>
      </c>
      <c r="C29185" t="s">
        <v>522</v>
      </c>
      <c r="D29185" s="1">
        <v>41715</v>
      </c>
      <c r="F29185">
        <v>3</v>
      </c>
      <c r="G29185">
        <v>40390</v>
      </c>
      <c r="H29185" t="s">
        <v>624</v>
      </c>
      <c r="J29185" t="s">
        <v>14</v>
      </c>
      <c r="K29185">
        <v>64</v>
      </c>
      <c r="L29185" t="s">
        <v>15</v>
      </c>
    </row>
    <row r="29186" spans="1:12">
      <c r="A29186" t="e">
        <f ca="1">E00251424800621</f>
        <v>#NAME?</v>
      </c>
      <c r="B29186">
        <v>108</v>
      </c>
      <c r="C29186" t="s">
        <v>481</v>
      </c>
      <c r="D29186" s="1">
        <v>42548</v>
      </c>
      <c r="F29186">
        <v>3</v>
      </c>
      <c r="G29186">
        <v>49390</v>
      </c>
      <c r="H29186" t="s">
        <v>59</v>
      </c>
      <c r="J29186" t="s">
        <v>14</v>
      </c>
      <c r="K29186">
        <v>50</v>
      </c>
      <c r="L29186" t="s">
        <v>15</v>
      </c>
    </row>
    <row r="29187" spans="1:12">
      <c r="A29187" t="e">
        <f ca="1">E00251424800621</f>
        <v>#NAME?</v>
      </c>
      <c r="B29187">
        <v>108</v>
      </c>
      <c r="C29187" t="s">
        <v>481</v>
      </c>
      <c r="D29187" s="1">
        <v>41967</v>
      </c>
      <c r="F29187">
        <v>2</v>
      </c>
      <c r="G29187">
        <v>25000</v>
      </c>
      <c r="H29187" t="s">
        <v>178</v>
      </c>
      <c r="J29187" t="s">
        <v>14</v>
      </c>
      <c r="K29187">
        <v>48</v>
      </c>
      <c r="L29187" t="s">
        <v>15</v>
      </c>
    </row>
    <row r="29188" spans="1:12">
      <c r="A29188" t="e">
        <f ca="1">E00251424800621</f>
        <v>#NAME?</v>
      </c>
      <c r="B29188">
        <v>108</v>
      </c>
      <c r="C29188" t="s">
        <v>481</v>
      </c>
      <c r="D29188" s="1">
        <v>42199</v>
      </c>
      <c r="F29188">
        <v>2</v>
      </c>
      <c r="G29188">
        <v>49390</v>
      </c>
      <c r="H29188" t="s">
        <v>59</v>
      </c>
      <c r="J29188" t="s">
        <v>14</v>
      </c>
      <c r="K29188">
        <v>49</v>
      </c>
      <c r="L29188" t="s">
        <v>15</v>
      </c>
    </row>
    <row r="29189" spans="1:12">
      <c r="A29189" t="e">
        <f ca="1">E00251424800621</f>
        <v>#NAME?</v>
      </c>
      <c r="B29189">
        <v>108</v>
      </c>
      <c r="C29189" t="s">
        <v>481</v>
      </c>
      <c r="D29189" s="1">
        <v>42200</v>
      </c>
      <c r="F29189">
        <v>4</v>
      </c>
      <c r="G29189">
        <v>49390</v>
      </c>
      <c r="H29189" t="s">
        <v>59</v>
      </c>
      <c r="J29189" t="s">
        <v>14</v>
      </c>
      <c r="K29189">
        <v>49</v>
      </c>
      <c r="L29189" t="s">
        <v>15</v>
      </c>
    </row>
    <row r="29190" spans="1:12">
      <c r="A29190" t="e">
        <f ca="1">E00251529478021</f>
        <v>#NAME?</v>
      </c>
      <c r="B29190">
        <v>151</v>
      </c>
      <c r="C29190" t="s">
        <v>381</v>
      </c>
      <c r="D29190" s="1">
        <v>40983</v>
      </c>
      <c r="F29190">
        <v>3</v>
      </c>
      <c r="G29190">
        <v>4019</v>
      </c>
      <c r="H29190" t="s">
        <v>26</v>
      </c>
      <c r="J29190" t="s">
        <v>14</v>
      </c>
      <c r="K29190">
        <v>56</v>
      </c>
      <c r="L29190" t="s">
        <v>15</v>
      </c>
    </row>
    <row r="29191" spans="1:12">
      <c r="A29191" t="e">
        <f ca="1">E00251529478021</f>
        <v>#NAME?</v>
      </c>
      <c r="B29191">
        <v>151</v>
      </c>
      <c r="C29191" t="s">
        <v>381</v>
      </c>
      <c r="D29191" s="1">
        <v>41410</v>
      </c>
      <c r="F29191">
        <v>1</v>
      </c>
      <c r="G29191">
        <v>27789</v>
      </c>
      <c r="H29191" t="s">
        <v>811</v>
      </c>
      <c r="J29191" t="s">
        <v>14</v>
      </c>
      <c r="K29191">
        <v>57</v>
      </c>
      <c r="L29191" t="s">
        <v>15</v>
      </c>
    </row>
    <row r="29192" spans="1:12">
      <c r="A29192" t="e">
        <f ca="1">E00251529478021</f>
        <v>#NAME?</v>
      </c>
      <c r="B29192">
        <v>151</v>
      </c>
      <c r="C29192" t="s">
        <v>381</v>
      </c>
      <c r="D29192" s="1">
        <v>41774</v>
      </c>
      <c r="F29192">
        <v>2</v>
      </c>
      <c r="G29192">
        <v>4019</v>
      </c>
      <c r="H29192" t="s">
        <v>26</v>
      </c>
      <c r="J29192" t="s">
        <v>14</v>
      </c>
      <c r="K29192">
        <v>58</v>
      </c>
      <c r="L29192" t="s">
        <v>15</v>
      </c>
    </row>
    <row r="29193" spans="1:12">
      <c r="A29193" t="e">
        <f ca="1">E00251529478021</f>
        <v>#NAME?</v>
      </c>
      <c r="B29193">
        <v>151</v>
      </c>
      <c r="C29193" t="s">
        <v>381</v>
      </c>
      <c r="D29193" s="1">
        <v>42072</v>
      </c>
      <c r="F29193">
        <v>5</v>
      </c>
      <c r="G29193">
        <v>4019</v>
      </c>
      <c r="H29193" t="s">
        <v>26</v>
      </c>
      <c r="J29193" t="s">
        <v>14</v>
      </c>
      <c r="K29193">
        <v>59</v>
      </c>
      <c r="L29193" t="s">
        <v>15</v>
      </c>
    </row>
    <row r="29194" spans="1:12">
      <c r="A29194" t="e">
        <f ca="1">E00251529478021</f>
        <v>#NAME?</v>
      </c>
      <c r="B29194">
        <v>151</v>
      </c>
      <c r="C29194" t="s">
        <v>381</v>
      </c>
      <c r="D29194" s="1">
        <v>42467</v>
      </c>
      <c r="F29194">
        <v>2</v>
      </c>
      <c r="G29194">
        <v>25000</v>
      </c>
      <c r="H29194" t="s">
        <v>178</v>
      </c>
      <c r="J29194" t="s">
        <v>14</v>
      </c>
      <c r="K29194">
        <v>60</v>
      </c>
      <c r="L29194" t="s">
        <v>15</v>
      </c>
    </row>
    <row r="29195" spans="1:12">
      <c r="A29195" t="e">
        <f ca="1">E00251528938321</f>
        <v>#NAME?</v>
      </c>
      <c r="B29195">
        <v>291</v>
      </c>
      <c r="C29195" t="s">
        <v>160</v>
      </c>
      <c r="D29195" s="1">
        <v>42402</v>
      </c>
      <c r="F29195">
        <v>5</v>
      </c>
      <c r="G29195">
        <v>5859</v>
      </c>
      <c r="H29195" t="s">
        <v>607</v>
      </c>
      <c r="J29195" t="s">
        <v>14</v>
      </c>
      <c r="K29195">
        <v>57</v>
      </c>
      <c r="L29195" t="s">
        <v>15</v>
      </c>
    </row>
    <row r="29196" spans="1:12">
      <c r="A29196" t="e">
        <f ca="1">E00251528938321</f>
        <v>#NAME?</v>
      </c>
      <c r="B29196">
        <v>291</v>
      </c>
      <c r="C29196" t="s">
        <v>160</v>
      </c>
      <c r="D29196" s="1">
        <v>42531</v>
      </c>
      <c r="F29196">
        <v>4</v>
      </c>
      <c r="G29196">
        <v>4019</v>
      </c>
      <c r="H29196" t="s">
        <v>26</v>
      </c>
      <c r="J29196" t="s">
        <v>14</v>
      </c>
      <c r="K29196">
        <v>57</v>
      </c>
      <c r="L29196" t="s">
        <v>15</v>
      </c>
    </row>
    <row r="29197" spans="1:12">
      <c r="A29197" t="e">
        <f ca="1">E00251424821221</f>
        <v>#NAME?</v>
      </c>
      <c r="B29197">
        <v>122</v>
      </c>
      <c r="C29197" t="s">
        <v>522</v>
      </c>
      <c r="D29197" s="1">
        <v>42933</v>
      </c>
      <c r="F29197">
        <v>2</v>
      </c>
      <c r="G29197">
        <v>60090</v>
      </c>
      <c r="H29197" t="s">
        <v>181</v>
      </c>
      <c r="J29197" t="s">
        <v>14</v>
      </c>
      <c r="K29197">
        <v>61</v>
      </c>
      <c r="L29197" t="s">
        <v>15</v>
      </c>
    </row>
    <row r="29198" spans="1:12">
      <c r="A29198" t="e">
        <f ca="1">E00251532069021</f>
        <v>#NAME?</v>
      </c>
      <c r="B29198">
        <v>489</v>
      </c>
      <c r="C29198" t="s">
        <v>100</v>
      </c>
      <c r="D29198" s="1">
        <v>42027</v>
      </c>
      <c r="F29198">
        <v>1</v>
      </c>
      <c r="G29198">
        <v>7862</v>
      </c>
      <c r="H29198" t="s">
        <v>27</v>
      </c>
      <c r="J29198" t="s">
        <v>14</v>
      </c>
      <c r="K29198">
        <v>45</v>
      </c>
      <c r="L29198" t="s">
        <v>22</v>
      </c>
    </row>
    <row r="29199" spans="1:12">
      <c r="A29199" t="e">
        <f ca="1">E00251510189121</f>
        <v>#NAME?</v>
      </c>
      <c r="B29199">
        <v>164</v>
      </c>
      <c r="C29199" t="s">
        <v>792</v>
      </c>
      <c r="D29199" s="1">
        <v>41234</v>
      </c>
      <c r="F29199">
        <v>1</v>
      </c>
      <c r="G29199">
        <v>49390</v>
      </c>
      <c r="H29199" t="s">
        <v>59</v>
      </c>
      <c r="J29199" t="s">
        <v>14</v>
      </c>
      <c r="K29199">
        <v>49</v>
      </c>
      <c r="L29199" t="s">
        <v>15</v>
      </c>
    </row>
    <row r="29200" spans="1:12">
      <c r="A29200" t="e">
        <f ca="1">E00251716475921</f>
        <v>#NAME?</v>
      </c>
      <c r="B29200">
        <v>502</v>
      </c>
      <c r="C29200" t="s">
        <v>172</v>
      </c>
      <c r="D29200" s="1">
        <v>41323</v>
      </c>
      <c r="F29200">
        <v>1</v>
      </c>
      <c r="G29200">
        <v>5265</v>
      </c>
      <c r="H29200" t="s">
        <v>1007</v>
      </c>
      <c r="J29200" t="s">
        <v>14</v>
      </c>
      <c r="K29200">
        <v>41</v>
      </c>
      <c r="L29200" t="s">
        <v>15</v>
      </c>
    </row>
    <row r="29201" spans="1:12">
      <c r="A29201" t="e">
        <f ca="1">E00251716475921</f>
        <v>#NAME?</v>
      </c>
      <c r="B29201">
        <v>7505</v>
      </c>
      <c r="C29201" t="s">
        <v>209</v>
      </c>
      <c r="D29201" s="1">
        <v>42405</v>
      </c>
      <c r="F29201">
        <v>1</v>
      </c>
      <c r="G29201">
        <v>53081</v>
      </c>
      <c r="H29201" t="s">
        <v>456</v>
      </c>
      <c r="J29201" t="s">
        <v>14</v>
      </c>
      <c r="K29201">
        <v>44</v>
      </c>
      <c r="L29201" t="s">
        <v>15</v>
      </c>
    </row>
    <row r="29202" spans="1:12">
      <c r="A29202" t="e">
        <f ca="1">E00251617240821</f>
        <v>#NAME?</v>
      </c>
      <c r="B29202">
        <v>469</v>
      </c>
      <c r="C29202" t="s">
        <v>30</v>
      </c>
      <c r="D29202" s="1">
        <v>41346</v>
      </c>
      <c r="F29202">
        <v>1</v>
      </c>
      <c r="G29202">
        <v>74100</v>
      </c>
      <c r="H29202" t="s">
        <v>1682</v>
      </c>
      <c r="J29202" t="s">
        <v>14</v>
      </c>
      <c r="K29202">
        <v>43</v>
      </c>
      <c r="L29202" t="s">
        <v>15</v>
      </c>
    </row>
    <row r="29203" spans="1:12">
      <c r="A29203" t="e">
        <f ca="1">E00251429728821</f>
        <v>#NAME?</v>
      </c>
      <c r="B29203">
        <v>165</v>
      </c>
      <c r="C29203" t="s">
        <v>461</v>
      </c>
      <c r="D29203" s="1">
        <v>42892</v>
      </c>
      <c r="F29203">
        <v>1</v>
      </c>
      <c r="G29203">
        <v>7822</v>
      </c>
      <c r="H29203" t="s">
        <v>495</v>
      </c>
      <c r="J29203" t="s">
        <v>14</v>
      </c>
      <c r="K29203">
        <v>62</v>
      </c>
      <c r="L29203" t="s">
        <v>22</v>
      </c>
    </row>
    <row r="29204" spans="1:12">
      <c r="A29204" t="e">
        <f ca="1">E00251518582921</f>
        <v>#NAME?</v>
      </c>
      <c r="B29204">
        <v>275</v>
      </c>
      <c r="C29204" t="s">
        <v>444</v>
      </c>
      <c r="D29204" s="1">
        <v>42277</v>
      </c>
      <c r="F29204">
        <v>2</v>
      </c>
      <c r="G29204">
        <v>8362</v>
      </c>
      <c r="H29204" t="s">
        <v>136</v>
      </c>
      <c r="J29204" t="s">
        <v>14</v>
      </c>
      <c r="K29204">
        <v>51</v>
      </c>
      <c r="L29204" t="s">
        <v>15</v>
      </c>
    </row>
    <row r="29205" spans="1:12">
      <c r="A29205" t="e">
        <f ca="1">E00251529478021</f>
        <v>#NAME?</v>
      </c>
      <c r="B29205">
        <v>151</v>
      </c>
      <c r="C29205" t="s">
        <v>381</v>
      </c>
      <c r="D29205" s="1">
        <v>41974</v>
      </c>
      <c r="F29205">
        <v>1</v>
      </c>
      <c r="G29205">
        <v>2720</v>
      </c>
      <c r="H29205" t="s">
        <v>65</v>
      </c>
      <c r="J29205" t="s">
        <v>14</v>
      </c>
      <c r="K29205">
        <v>58</v>
      </c>
      <c r="L29205" t="s">
        <v>15</v>
      </c>
    </row>
    <row r="29206" spans="1:12">
      <c r="A29206" t="e">
        <f ca="1">E00251429728821</f>
        <v>#NAME?</v>
      </c>
      <c r="B29206">
        <v>165</v>
      </c>
      <c r="C29206" t="s">
        <v>461</v>
      </c>
      <c r="D29206" s="1">
        <v>41935</v>
      </c>
      <c r="F29206">
        <v>1</v>
      </c>
      <c r="G29206">
        <v>7802</v>
      </c>
      <c r="H29206" t="s">
        <v>332</v>
      </c>
      <c r="J29206" t="s">
        <v>14</v>
      </c>
      <c r="K29206">
        <v>59</v>
      </c>
      <c r="L29206" t="s">
        <v>22</v>
      </c>
    </row>
    <row r="29207" spans="1:12">
      <c r="A29207" t="e">
        <f ca="1">E00251626568221</f>
        <v>#NAME?</v>
      </c>
      <c r="B29207">
        <v>695</v>
      </c>
      <c r="C29207" t="s">
        <v>257</v>
      </c>
      <c r="D29207" s="1">
        <v>42334</v>
      </c>
      <c r="F29207">
        <v>1</v>
      </c>
      <c r="G29207">
        <v>2720</v>
      </c>
      <c r="H29207" t="s">
        <v>65</v>
      </c>
      <c r="J29207" t="s">
        <v>14</v>
      </c>
      <c r="K29207">
        <v>56</v>
      </c>
      <c r="L29207" t="s">
        <v>15</v>
      </c>
    </row>
    <row r="29208" spans="1:12">
      <c r="A29208" t="e">
        <f ca="1">E00251510660421</f>
        <v>#NAME?</v>
      </c>
      <c r="B29208">
        <v>199</v>
      </c>
      <c r="C29208" t="s">
        <v>681</v>
      </c>
      <c r="D29208" s="1">
        <v>41075</v>
      </c>
      <c r="F29208">
        <v>1</v>
      </c>
      <c r="G29208">
        <v>49390</v>
      </c>
      <c r="H29208" t="s">
        <v>59</v>
      </c>
      <c r="J29208" t="s">
        <v>14</v>
      </c>
      <c r="K29208">
        <v>39</v>
      </c>
      <c r="L29208" t="s">
        <v>15</v>
      </c>
    </row>
    <row r="29209" spans="1:12">
      <c r="A29209" t="e">
        <f ca="1">E00251510660421</f>
        <v>#NAME?</v>
      </c>
      <c r="B29209">
        <v>199</v>
      </c>
      <c r="C29209" t="s">
        <v>681</v>
      </c>
      <c r="D29209" s="1">
        <v>41082</v>
      </c>
      <c r="F29209">
        <v>1</v>
      </c>
      <c r="G29209">
        <v>49390</v>
      </c>
      <c r="H29209" t="s">
        <v>59</v>
      </c>
      <c r="J29209" t="s">
        <v>14</v>
      </c>
      <c r="K29209">
        <v>39</v>
      </c>
      <c r="L29209" t="s">
        <v>15</v>
      </c>
    </row>
    <row r="29210" spans="1:12">
      <c r="A29210" t="e">
        <f ca="1">E00251429825621</f>
        <v>#NAME?</v>
      </c>
      <c r="B29210">
        <v>160</v>
      </c>
      <c r="C29210" t="s">
        <v>278</v>
      </c>
      <c r="D29210" s="1">
        <v>42104</v>
      </c>
      <c r="F29210">
        <v>2</v>
      </c>
      <c r="G29210">
        <v>71940</v>
      </c>
      <c r="H29210" t="s">
        <v>135</v>
      </c>
      <c r="J29210" t="s">
        <v>14</v>
      </c>
      <c r="K29210">
        <v>47</v>
      </c>
      <c r="L29210" t="s">
        <v>15</v>
      </c>
    </row>
    <row r="29211" spans="1:12">
      <c r="A29211" t="e">
        <f ca="1">E00251615815321</f>
        <v>#NAME?</v>
      </c>
      <c r="B29211">
        <v>500</v>
      </c>
      <c r="C29211" t="s">
        <v>161</v>
      </c>
      <c r="D29211" s="1">
        <v>42860</v>
      </c>
      <c r="F29211">
        <v>1</v>
      </c>
      <c r="G29211">
        <v>27800</v>
      </c>
      <c r="H29211" t="s">
        <v>145</v>
      </c>
      <c r="J29211" t="s">
        <v>14</v>
      </c>
      <c r="K29211">
        <v>59</v>
      </c>
      <c r="L29211" t="s">
        <v>15</v>
      </c>
    </row>
    <row r="29212" spans="1:12">
      <c r="A29212" t="e">
        <f ca="1">E00251439638221</f>
        <v>#NAME?</v>
      </c>
      <c r="B29212">
        <v>4374</v>
      </c>
      <c r="C29212" t="s">
        <v>898</v>
      </c>
      <c r="D29212" s="1">
        <v>42766</v>
      </c>
      <c r="F29212">
        <v>4</v>
      </c>
      <c r="G29212">
        <v>53010</v>
      </c>
      <c r="H29212" t="s">
        <v>261</v>
      </c>
      <c r="J29212" t="s">
        <v>14</v>
      </c>
      <c r="K29212">
        <v>56</v>
      </c>
      <c r="L29212" t="s">
        <v>15</v>
      </c>
    </row>
    <row r="29213" spans="1:12">
      <c r="A29213" t="e">
        <f ca="1">E00251615815321</f>
        <v>#NAME?</v>
      </c>
      <c r="B29213">
        <v>457</v>
      </c>
      <c r="C29213" t="s">
        <v>137</v>
      </c>
      <c r="D29213" s="1">
        <v>41536</v>
      </c>
      <c r="F29213">
        <v>1</v>
      </c>
      <c r="G29213">
        <v>3789</v>
      </c>
      <c r="H29213" t="s">
        <v>1683</v>
      </c>
      <c r="J29213" t="s">
        <v>14</v>
      </c>
      <c r="K29213">
        <v>56</v>
      </c>
      <c r="L29213" t="s">
        <v>15</v>
      </c>
    </row>
    <row r="29214" spans="1:12">
      <c r="A29214" t="e">
        <f ca="1">E00251514273221</f>
        <v>#NAME?</v>
      </c>
      <c r="B29214">
        <v>299</v>
      </c>
      <c r="C29214" t="s">
        <v>729</v>
      </c>
      <c r="D29214" s="1">
        <v>41673</v>
      </c>
      <c r="F29214">
        <v>3</v>
      </c>
      <c r="G29214">
        <v>30000</v>
      </c>
      <c r="H29214" t="s">
        <v>144</v>
      </c>
      <c r="J29214" t="s">
        <v>14</v>
      </c>
      <c r="K29214">
        <v>55</v>
      </c>
      <c r="L29214" t="s">
        <v>15</v>
      </c>
    </row>
    <row r="29215" spans="1:12">
      <c r="A29215" t="e">
        <f ca="1">E00251528053221</f>
        <v>#NAME?</v>
      </c>
      <c r="B29215">
        <v>66</v>
      </c>
      <c r="C29215" t="s">
        <v>134</v>
      </c>
      <c r="D29215" s="1">
        <v>42207</v>
      </c>
      <c r="F29215">
        <v>1</v>
      </c>
      <c r="G29215">
        <v>60090</v>
      </c>
      <c r="H29215" t="s">
        <v>181</v>
      </c>
      <c r="J29215" t="s">
        <v>14</v>
      </c>
      <c r="K29215">
        <v>55</v>
      </c>
      <c r="L29215" t="s">
        <v>15</v>
      </c>
    </row>
    <row r="29216" spans="1:12">
      <c r="A29216" t="e">
        <f ca="1">E00251518582921</f>
        <v>#NAME?</v>
      </c>
      <c r="B29216">
        <v>275</v>
      </c>
      <c r="C29216" t="s">
        <v>444</v>
      </c>
      <c r="D29216" s="1">
        <v>41555</v>
      </c>
      <c r="F29216">
        <v>1</v>
      </c>
      <c r="G29216">
        <v>7279</v>
      </c>
      <c r="H29216" t="s">
        <v>551</v>
      </c>
      <c r="J29216" t="s">
        <v>14</v>
      </c>
      <c r="K29216">
        <v>49</v>
      </c>
      <c r="L29216" t="s">
        <v>15</v>
      </c>
    </row>
    <row r="29217" spans="1:12">
      <c r="A29217" t="e">
        <f ca="1">E00251514273221</f>
        <v>#NAME?</v>
      </c>
      <c r="B29217">
        <v>299</v>
      </c>
      <c r="C29217" t="s">
        <v>729</v>
      </c>
      <c r="D29217" s="1">
        <v>42107</v>
      </c>
      <c r="F29217">
        <v>6</v>
      </c>
      <c r="G29217">
        <v>6918</v>
      </c>
      <c r="H29217" t="s">
        <v>443</v>
      </c>
      <c r="J29217" t="s">
        <v>14</v>
      </c>
      <c r="K29217">
        <v>56</v>
      </c>
      <c r="L29217" t="s">
        <v>15</v>
      </c>
    </row>
    <row r="29218" spans="1:12">
      <c r="A29218" t="e">
        <f ca="1">E00251514273221</f>
        <v>#NAME?</v>
      </c>
      <c r="B29218">
        <v>299</v>
      </c>
      <c r="C29218" t="s">
        <v>729</v>
      </c>
      <c r="D29218" s="1">
        <v>42311</v>
      </c>
      <c r="F29218">
        <v>3</v>
      </c>
      <c r="G29218">
        <v>3540</v>
      </c>
      <c r="H29218" t="s">
        <v>436</v>
      </c>
      <c r="J29218" t="s">
        <v>14</v>
      </c>
      <c r="K29218">
        <v>57</v>
      </c>
      <c r="L29218" t="s">
        <v>15</v>
      </c>
    </row>
    <row r="29219" spans="1:12">
      <c r="A29219" t="e">
        <f ca="1">E00251533153821</f>
        <v>#NAME?</v>
      </c>
      <c r="B29219">
        <v>467</v>
      </c>
      <c r="C29219" t="s">
        <v>232</v>
      </c>
      <c r="D29219" s="1">
        <v>41704</v>
      </c>
      <c r="F29219">
        <v>4</v>
      </c>
      <c r="G29219">
        <v>7823</v>
      </c>
      <c r="H29219" t="s">
        <v>282</v>
      </c>
      <c r="J29219" t="s">
        <v>14</v>
      </c>
      <c r="K29219">
        <v>58</v>
      </c>
      <c r="L29219" t="s">
        <v>22</v>
      </c>
    </row>
    <row r="29220" spans="1:12">
      <c r="A29220" t="e">
        <f ca="1">E00251533153821</f>
        <v>#NAME?</v>
      </c>
      <c r="B29220">
        <v>467</v>
      </c>
      <c r="C29220" t="s">
        <v>232</v>
      </c>
      <c r="D29220" s="1">
        <v>41765</v>
      </c>
      <c r="F29220">
        <v>1</v>
      </c>
      <c r="G29220">
        <v>5289</v>
      </c>
      <c r="H29220" t="s">
        <v>936</v>
      </c>
      <c r="J29220" t="s">
        <v>14</v>
      </c>
      <c r="K29220">
        <v>58</v>
      </c>
      <c r="L29220" t="s">
        <v>15</v>
      </c>
    </row>
    <row r="29221" spans="1:12">
      <c r="A29221" t="e">
        <f ca="1">E00251615815321</f>
        <v>#NAME?</v>
      </c>
      <c r="B29221">
        <v>500</v>
      </c>
      <c r="C29221" t="s">
        <v>161</v>
      </c>
      <c r="D29221" s="1">
        <v>42424</v>
      </c>
      <c r="F29221">
        <v>1</v>
      </c>
      <c r="G29221">
        <v>8058</v>
      </c>
      <c r="H29221" t="s">
        <v>469</v>
      </c>
      <c r="J29221" t="s">
        <v>14</v>
      </c>
      <c r="K29221">
        <v>58</v>
      </c>
      <c r="L29221" t="s">
        <v>15</v>
      </c>
    </row>
    <row r="29222" spans="1:12">
      <c r="A29222" t="e">
        <f ca="1">E00251529478021</f>
        <v>#NAME?</v>
      </c>
      <c r="B29222">
        <v>151</v>
      </c>
      <c r="C29222" t="s">
        <v>381</v>
      </c>
      <c r="D29222" s="1">
        <v>42776</v>
      </c>
      <c r="F29222">
        <v>3</v>
      </c>
      <c r="G29222">
        <v>7906</v>
      </c>
      <c r="H29222" t="s">
        <v>173</v>
      </c>
      <c r="J29222" t="s">
        <v>14</v>
      </c>
      <c r="K29222">
        <v>61</v>
      </c>
      <c r="L29222" t="s">
        <v>22</v>
      </c>
    </row>
    <row r="29223" spans="1:12">
      <c r="A29223" t="e">
        <f ca="1">E00251429212121</f>
        <v>#NAME?</v>
      </c>
      <c r="B29223">
        <v>695</v>
      </c>
      <c r="C29223" t="s">
        <v>257</v>
      </c>
      <c r="D29223" s="1">
        <v>41410</v>
      </c>
      <c r="F29223">
        <v>3</v>
      </c>
      <c r="G29223">
        <v>38110</v>
      </c>
      <c r="H29223" t="s">
        <v>962</v>
      </c>
      <c r="J29223" t="s">
        <v>14</v>
      </c>
      <c r="K29223">
        <v>40</v>
      </c>
      <c r="L29223" t="s">
        <v>15</v>
      </c>
    </row>
    <row r="29224" spans="1:12">
      <c r="A29224" t="e">
        <f ca="1">E00251533153821</f>
        <v>#NAME?</v>
      </c>
      <c r="B29224">
        <v>467</v>
      </c>
      <c r="C29224" t="s">
        <v>232</v>
      </c>
      <c r="D29224" s="1">
        <v>41765</v>
      </c>
      <c r="F29224">
        <v>3</v>
      </c>
      <c r="G29224">
        <v>37924</v>
      </c>
      <c r="H29224" t="s">
        <v>1335</v>
      </c>
      <c r="J29224" t="s">
        <v>14</v>
      </c>
      <c r="K29224">
        <v>58</v>
      </c>
      <c r="L29224" t="s">
        <v>15</v>
      </c>
    </row>
    <row r="29225" spans="1:12">
      <c r="A29225" t="e">
        <f ca="1">E00251533153821</f>
        <v>#NAME?</v>
      </c>
      <c r="B29225">
        <v>467</v>
      </c>
      <c r="C29225" t="s">
        <v>232</v>
      </c>
      <c r="D29225" s="1">
        <v>41960</v>
      </c>
      <c r="F29225">
        <v>1</v>
      </c>
      <c r="G29225">
        <v>7862</v>
      </c>
      <c r="H29225" t="s">
        <v>27</v>
      </c>
      <c r="J29225" t="s">
        <v>14</v>
      </c>
      <c r="K29225">
        <v>59</v>
      </c>
      <c r="L29225" t="s">
        <v>22</v>
      </c>
    </row>
    <row r="29226" spans="1:12">
      <c r="A29226" t="e">
        <f ca="1">E00251439842621</f>
        <v>#NAME?</v>
      </c>
      <c r="B29226">
        <v>450</v>
      </c>
      <c r="C29226" t="s">
        <v>227</v>
      </c>
      <c r="D29226" s="1">
        <v>42177</v>
      </c>
      <c r="F29226">
        <v>2</v>
      </c>
      <c r="G29226">
        <v>217</v>
      </c>
      <c r="H29226" t="s">
        <v>864</v>
      </c>
      <c r="J29226" t="s">
        <v>14</v>
      </c>
      <c r="K29226">
        <v>42</v>
      </c>
      <c r="L29226" t="s">
        <v>15</v>
      </c>
    </row>
    <row r="29227" spans="1:12">
      <c r="A29227" t="e">
        <f ca="1">E00251429212121</f>
        <v>#NAME?</v>
      </c>
      <c r="B29227">
        <v>290</v>
      </c>
      <c r="C29227" t="s">
        <v>449</v>
      </c>
      <c r="D29227" s="1">
        <v>41374</v>
      </c>
      <c r="F29227">
        <v>1</v>
      </c>
      <c r="G29227">
        <v>1119</v>
      </c>
      <c r="H29227" t="s">
        <v>638</v>
      </c>
      <c r="J29227" t="s">
        <v>14</v>
      </c>
      <c r="K29227">
        <v>40</v>
      </c>
      <c r="L29227" t="s">
        <v>15</v>
      </c>
    </row>
    <row r="29228" spans="1:12">
      <c r="A29228" t="e">
        <f ca="1">E00251514152121</f>
        <v>#NAME?</v>
      </c>
      <c r="B29228">
        <v>702</v>
      </c>
      <c r="C29228" t="s">
        <v>293</v>
      </c>
      <c r="D29228" s="1">
        <v>41338</v>
      </c>
      <c r="F29228">
        <v>3</v>
      </c>
      <c r="G29228">
        <v>40490</v>
      </c>
      <c r="H29228" t="s">
        <v>815</v>
      </c>
      <c r="J29228" t="s">
        <v>14</v>
      </c>
      <c r="K29228">
        <v>56</v>
      </c>
      <c r="L29228" t="s">
        <v>15</v>
      </c>
    </row>
    <row r="29229" spans="1:12">
      <c r="A29229" t="e">
        <f ca="1">E00251615815321</f>
        <v>#NAME?</v>
      </c>
      <c r="B29229">
        <v>500</v>
      </c>
      <c r="C29229" t="s">
        <v>161</v>
      </c>
      <c r="D29229" s="1">
        <v>42818</v>
      </c>
      <c r="F29229">
        <v>2</v>
      </c>
      <c r="G29229">
        <v>27800</v>
      </c>
      <c r="H29229" t="s">
        <v>145</v>
      </c>
      <c r="J29229" t="s">
        <v>14</v>
      </c>
      <c r="K29229">
        <v>59</v>
      </c>
      <c r="L29229" t="s">
        <v>15</v>
      </c>
    </row>
    <row r="29230" spans="1:12">
      <c r="A29230" t="e">
        <f ca="1">E00251615815321</f>
        <v>#NAME?</v>
      </c>
      <c r="B29230">
        <v>500</v>
      </c>
      <c r="C29230" t="s">
        <v>161</v>
      </c>
      <c r="D29230" s="1">
        <v>42286</v>
      </c>
      <c r="F29230">
        <v>1</v>
      </c>
      <c r="G29230">
        <v>7872</v>
      </c>
      <c r="H29230" t="s">
        <v>458</v>
      </c>
      <c r="J29230" t="s">
        <v>14</v>
      </c>
      <c r="K29230">
        <v>58</v>
      </c>
      <c r="L29230" t="s">
        <v>22</v>
      </c>
    </row>
    <row r="29231" spans="1:12">
      <c r="A29231" t="e">
        <f ca="1">E00251514287121</f>
        <v>#NAME?</v>
      </c>
      <c r="B29231">
        <v>7505</v>
      </c>
      <c r="C29231" t="s">
        <v>209</v>
      </c>
      <c r="D29231" s="1">
        <v>42123</v>
      </c>
      <c r="F29231">
        <v>3</v>
      </c>
      <c r="G29231">
        <v>4019</v>
      </c>
      <c r="H29231" t="s">
        <v>26</v>
      </c>
      <c r="J29231" t="s">
        <v>14</v>
      </c>
      <c r="K29231">
        <v>55</v>
      </c>
      <c r="L29231" t="s">
        <v>15</v>
      </c>
    </row>
    <row r="29232" spans="1:12">
      <c r="A29232" t="e">
        <f ca="1">E00251514152121</f>
        <v>#NAME?</v>
      </c>
      <c r="B29232">
        <v>703</v>
      </c>
      <c r="C29232" t="s">
        <v>305</v>
      </c>
      <c r="D29232" s="1">
        <v>42143</v>
      </c>
      <c r="F29232">
        <v>4</v>
      </c>
      <c r="G29232">
        <v>2119</v>
      </c>
      <c r="H29232" t="s">
        <v>82</v>
      </c>
      <c r="J29232" t="s">
        <v>14</v>
      </c>
      <c r="K29232">
        <v>58</v>
      </c>
      <c r="L29232" t="s">
        <v>15</v>
      </c>
    </row>
    <row r="29233" spans="1:12">
      <c r="A29233" t="e">
        <f ca="1">E00251513050821</f>
        <v>#NAME?</v>
      </c>
      <c r="B29233">
        <v>457</v>
      </c>
      <c r="C29233" t="s">
        <v>137</v>
      </c>
      <c r="D29233" s="1">
        <v>42082</v>
      </c>
      <c r="F29233">
        <v>1</v>
      </c>
      <c r="G29233">
        <v>27800</v>
      </c>
      <c r="H29233" t="s">
        <v>145</v>
      </c>
      <c r="J29233" t="s">
        <v>14</v>
      </c>
      <c r="K29233">
        <v>55</v>
      </c>
      <c r="L29233" t="s">
        <v>15</v>
      </c>
    </row>
    <row r="29234" spans="1:12">
      <c r="A29234" t="e">
        <f ca="1">E00251513050821</f>
        <v>#NAME?</v>
      </c>
      <c r="B29234">
        <v>457</v>
      </c>
      <c r="C29234" t="s">
        <v>137</v>
      </c>
      <c r="D29234" s="1">
        <v>43039</v>
      </c>
      <c r="F29234">
        <v>6</v>
      </c>
      <c r="G29234">
        <v>2720</v>
      </c>
      <c r="H29234" t="s">
        <v>65</v>
      </c>
      <c r="J29234" t="s">
        <v>14</v>
      </c>
      <c r="K29234">
        <v>57</v>
      </c>
      <c r="L29234" t="s">
        <v>15</v>
      </c>
    </row>
    <row r="29235" spans="1:12">
      <c r="A29235" t="e">
        <f ca="1">E00251514152121</f>
        <v>#NAME?</v>
      </c>
      <c r="B29235">
        <v>703</v>
      </c>
      <c r="C29235" t="s">
        <v>305</v>
      </c>
      <c r="D29235" s="1">
        <v>42474</v>
      </c>
      <c r="F29235">
        <v>1</v>
      </c>
      <c r="G29235">
        <v>78659</v>
      </c>
      <c r="H29235" t="s">
        <v>46</v>
      </c>
      <c r="J29235" t="s">
        <v>14</v>
      </c>
      <c r="K29235">
        <v>59</v>
      </c>
      <c r="L29235" t="s">
        <v>22</v>
      </c>
    </row>
    <row r="29236" spans="1:12">
      <c r="A29236" t="e">
        <f ca="1">E00251514152121</f>
        <v>#NAME?</v>
      </c>
      <c r="B29236">
        <v>703</v>
      </c>
      <c r="C29236" t="s">
        <v>305</v>
      </c>
      <c r="D29236" s="1">
        <v>42508</v>
      </c>
      <c r="F29236">
        <v>1</v>
      </c>
      <c r="G29236">
        <v>73390</v>
      </c>
      <c r="H29236" t="s">
        <v>66</v>
      </c>
      <c r="J29236" t="s">
        <v>14</v>
      </c>
      <c r="K29236">
        <v>59</v>
      </c>
      <c r="L29236" t="s">
        <v>15</v>
      </c>
    </row>
    <row r="29237" spans="1:12">
      <c r="A29237" t="e">
        <f ca="1">E00251514152121</f>
        <v>#NAME?</v>
      </c>
      <c r="B29237">
        <v>703</v>
      </c>
      <c r="C29237" t="s">
        <v>305</v>
      </c>
      <c r="D29237" s="1">
        <v>42562</v>
      </c>
      <c r="F29237">
        <v>5</v>
      </c>
      <c r="G29237">
        <v>4549</v>
      </c>
      <c r="H29237" t="s">
        <v>69</v>
      </c>
      <c r="J29237" t="s">
        <v>14</v>
      </c>
      <c r="K29237">
        <v>59</v>
      </c>
      <c r="L29237" t="s">
        <v>15</v>
      </c>
    </row>
    <row r="29238" spans="1:12">
      <c r="A29238" t="e">
        <f ca="1">E00251614081521</f>
        <v>#NAME?</v>
      </c>
      <c r="B29238">
        <v>174</v>
      </c>
      <c r="C29238" t="s">
        <v>812</v>
      </c>
      <c r="D29238" s="1">
        <v>42650</v>
      </c>
      <c r="F29238">
        <v>1</v>
      </c>
      <c r="G29238">
        <v>5589</v>
      </c>
      <c r="H29238" t="s">
        <v>152</v>
      </c>
      <c r="J29238" t="s">
        <v>14</v>
      </c>
      <c r="K29238">
        <v>54</v>
      </c>
      <c r="L29238" t="s">
        <v>15</v>
      </c>
    </row>
    <row r="29239" spans="1:12">
      <c r="A29239" t="e">
        <f ca="1">E00251429212121</f>
        <v>#NAME?</v>
      </c>
      <c r="B29239">
        <v>695</v>
      </c>
      <c r="C29239" t="s">
        <v>257</v>
      </c>
      <c r="D29239" s="1">
        <v>41430</v>
      </c>
      <c r="F29239">
        <v>1</v>
      </c>
      <c r="G29239">
        <v>5369</v>
      </c>
      <c r="H29239" t="s">
        <v>253</v>
      </c>
      <c r="J29239" t="s">
        <v>14</v>
      </c>
      <c r="K29239">
        <v>40</v>
      </c>
      <c r="L29239" t="s">
        <v>15</v>
      </c>
    </row>
    <row r="29240" spans="1:12">
      <c r="A29240" t="e">
        <f ca="1">E00251429212121</f>
        <v>#NAME?</v>
      </c>
      <c r="B29240">
        <v>695</v>
      </c>
      <c r="C29240" t="s">
        <v>257</v>
      </c>
      <c r="D29240" s="1">
        <v>41430</v>
      </c>
      <c r="F29240">
        <v>3</v>
      </c>
      <c r="G29240">
        <v>38110</v>
      </c>
      <c r="H29240" t="s">
        <v>962</v>
      </c>
      <c r="J29240" t="s">
        <v>14</v>
      </c>
      <c r="K29240">
        <v>40</v>
      </c>
      <c r="L29240" t="s">
        <v>15</v>
      </c>
    </row>
    <row r="29241" spans="1:12">
      <c r="A29241" t="e">
        <f ca="1">E00251529118321</f>
        <v>#NAME?</v>
      </c>
      <c r="B29241">
        <v>161</v>
      </c>
      <c r="C29241" t="s">
        <v>349</v>
      </c>
      <c r="D29241" s="1">
        <v>43041</v>
      </c>
      <c r="F29241">
        <v>1</v>
      </c>
      <c r="G29241">
        <v>7862</v>
      </c>
      <c r="H29241" t="s">
        <v>27</v>
      </c>
      <c r="J29241" t="s">
        <v>14</v>
      </c>
      <c r="K29241">
        <v>64</v>
      </c>
      <c r="L29241" t="s">
        <v>22</v>
      </c>
    </row>
    <row r="29242" spans="1:12">
      <c r="A29242" t="e">
        <f ca="1">E00251529118321</f>
        <v>#NAME?</v>
      </c>
      <c r="B29242">
        <v>161</v>
      </c>
      <c r="C29242" t="s">
        <v>349</v>
      </c>
      <c r="D29242" s="1">
        <v>43055</v>
      </c>
      <c r="F29242">
        <v>4</v>
      </c>
      <c r="G29242">
        <v>38910</v>
      </c>
      <c r="H29242" t="s">
        <v>858</v>
      </c>
      <c r="J29242" t="s">
        <v>14</v>
      </c>
      <c r="K29242">
        <v>64</v>
      </c>
      <c r="L29242" t="s">
        <v>15</v>
      </c>
    </row>
    <row r="29243" spans="1:12">
      <c r="A29243" t="e">
        <f ca="1">E00251512346221</f>
        <v>#NAME?</v>
      </c>
      <c r="B29243">
        <v>51</v>
      </c>
      <c r="C29243" t="s">
        <v>372</v>
      </c>
      <c r="D29243" s="1">
        <v>42221</v>
      </c>
      <c r="F29243">
        <v>1</v>
      </c>
      <c r="G29243">
        <v>72671</v>
      </c>
      <c r="H29243" t="s">
        <v>948</v>
      </c>
      <c r="J29243" t="s">
        <v>14</v>
      </c>
      <c r="K29243">
        <v>43</v>
      </c>
      <c r="L29243" t="s">
        <v>15</v>
      </c>
    </row>
    <row r="29244" spans="1:12">
      <c r="A29244" t="e">
        <f ca="1">E00251532630321</f>
        <v>#NAME?</v>
      </c>
      <c r="B29244">
        <v>490</v>
      </c>
      <c r="C29244" t="s">
        <v>158</v>
      </c>
      <c r="D29244" s="1">
        <v>41725</v>
      </c>
      <c r="F29244">
        <v>1</v>
      </c>
      <c r="G29244">
        <v>4019</v>
      </c>
      <c r="H29244" t="s">
        <v>26</v>
      </c>
      <c r="J29244" t="s">
        <v>14</v>
      </c>
      <c r="K29244">
        <v>61</v>
      </c>
      <c r="L29244" t="s">
        <v>15</v>
      </c>
    </row>
    <row r="29245" spans="1:12">
      <c r="A29245" t="e">
        <f ca="1">E00251427391321</f>
        <v>#NAME?</v>
      </c>
      <c r="B29245">
        <v>28</v>
      </c>
      <c r="C29245" t="s">
        <v>153</v>
      </c>
      <c r="D29245" s="1">
        <v>41445</v>
      </c>
      <c r="F29245">
        <v>1</v>
      </c>
      <c r="G29245">
        <v>4779</v>
      </c>
      <c r="H29245" t="s">
        <v>231</v>
      </c>
      <c r="J29245" t="s">
        <v>14</v>
      </c>
      <c r="K29245">
        <v>46</v>
      </c>
      <c r="L29245" t="s">
        <v>15</v>
      </c>
    </row>
    <row r="29246" spans="1:12">
      <c r="A29246" t="e">
        <f ca="1">E00251514152121</f>
        <v>#NAME?</v>
      </c>
      <c r="B29246">
        <v>703</v>
      </c>
      <c r="C29246" t="s">
        <v>305</v>
      </c>
      <c r="D29246" s="1">
        <v>42678</v>
      </c>
      <c r="F29246">
        <v>6</v>
      </c>
      <c r="G29246">
        <v>70400</v>
      </c>
      <c r="H29246" t="s">
        <v>536</v>
      </c>
      <c r="J29246" t="s">
        <v>14</v>
      </c>
      <c r="K29246">
        <v>59</v>
      </c>
      <c r="L29246" t="s">
        <v>15</v>
      </c>
    </row>
    <row r="29247" spans="1:12">
      <c r="A29247" t="e">
        <f ca="1">E00251616870121</f>
        <v>#NAME?</v>
      </c>
      <c r="B29247">
        <v>701</v>
      </c>
      <c r="C29247" t="s">
        <v>72</v>
      </c>
      <c r="D29247" s="1">
        <v>42516</v>
      </c>
      <c r="F29247">
        <v>3</v>
      </c>
      <c r="G29247">
        <v>2599</v>
      </c>
      <c r="H29247" t="s">
        <v>238</v>
      </c>
      <c r="J29247" t="s">
        <v>14</v>
      </c>
      <c r="K29247">
        <v>54</v>
      </c>
      <c r="L29247" t="s">
        <v>15</v>
      </c>
    </row>
    <row r="29248" spans="1:12">
      <c r="A29248" t="e">
        <f ca="1">E00251430091421</f>
        <v>#NAME?</v>
      </c>
      <c r="B29248">
        <v>467</v>
      </c>
      <c r="C29248" t="s">
        <v>232</v>
      </c>
      <c r="D29248" s="1">
        <v>42342</v>
      </c>
      <c r="F29248">
        <v>1</v>
      </c>
      <c r="G29248">
        <v>25000</v>
      </c>
      <c r="H29248" t="s">
        <v>178</v>
      </c>
      <c r="J29248" t="s">
        <v>14</v>
      </c>
      <c r="K29248">
        <v>64</v>
      </c>
      <c r="L29248" t="s">
        <v>15</v>
      </c>
    </row>
    <row r="29249" spans="1:12">
      <c r="A29249" t="e">
        <f ca="1">E00251439807421</f>
        <v>#NAME?</v>
      </c>
      <c r="B29249">
        <v>908</v>
      </c>
      <c r="C29249" t="s">
        <v>831</v>
      </c>
      <c r="D29249" s="1">
        <v>42403</v>
      </c>
      <c r="F29249">
        <v>2</v>
      </c>
      <c r="G29249">
        <v>2724</v>
      </c>
      <c r="H29249" t="s">
        <v>73</v>
      </c>
      <c r="I29249" t="s">
        <v>56</v>
      </c>
      <c r="J29249" t="s">
        <v>57</v>
      </c>
      <c r="K29249">
        <v>55</v>
      </c>
      <c r="L29249" t="s">
        <v>15</v>
      </c>
    </row>
    <row r="29250" spans="1:12">
      <c r="A29250" t="e">
        <f ca="1">E00251439831421</f>
        <v>#NAME?</v>
      </c>
      <c r="B29250">
        <v>468</v>
      </c>
      <c r="C29250" t="s">
        <v>721</v>
      </c>
      <c r="D29250" s="1">
        <v>42170</v>
      </c>
      <c r="F29250">
        <v>4</v>
      </c>
      <c r="G29250">
        <v>3051</v>
      </c>
      <c r="H29250" t="s">
        <v>13</v>
      </c>
      <c r="J29250" t="s">
        <v>14</v>
      </c>
      <c r="K29250">
        <v>40</v>
      </c>
      <c r="L29250" t="s">
        <v>15</v>
      </c>
    </row>
    <row r="29251" spans="1:12">
      <c r="A29251" t="e">
        <f ca="1">E00251439831421</f>
        <v>#NAME?</v>
      </c>
      <c r="B29251">
        <v>833</v>
      </c>
      <c r="C29251" t="s">
        <v>1004</v>
      </c>
      <c r="D29251" s="1">
        <v>42025</v>
      </c>
      <c r="E29251">
        <v>1</v>
      </c>
      <c r="F29251">
        <v>2</v>
      </c>
      <c r="G29251">
        <v>99811</v>
      </c>
      <c r="H29251" t="s">
        <v>1684</v>
      </c>
      <c r="J29251" t="s">
        <v>34</v>
      </c>
      <c r="K29251">
        <v>40</v>
      </c>
      <c r="L29251" t="s">
        <v>15</v>
      </c>
    </row>
    <row r="29252" spans="1:12">
      <c r="A29252" t="e">
        <f ca="1">E00251716498121</f>
        <v>#NAME?</v>
      </c>
      <c r="B29252">
        <v>481</v>
      </c>
      <c r="C29252" t="s">
        <v>402</v>
      </c>
      <c r="D29252" s="1">
        <v>42957</v>
      </c>
      <c r="F29252">
        <v>3</v>
      </c>
      <c r="G29252">
        <v>78050</v>
      </c>
      <c r="H29252" t="s">
        <v>197</v>
      </c>
      <c r="J29252" t="s">
        <v>14</v>
      </c>
      <c r="K29252">
        <v>41</v>
      </c>
      <c r="L29252" t="s">
        <v>22</v>
      </c>
    </row>
    <row r="29253" spans="1:12">
      <c r="A29253" t="e">
        <f ca="1">E00251427391321</f>
        <v>#NAME?</v>
      </c>
      <c r="B29253">
        <v>28</v>
      </c>
      <c r="C29253" t="s">
        <v>153</v>
      </c>
      <c r="D29253" s="1">
        <v>42038</v>
      </c>
      <c r="F29253">
        <v>2</v>
      </c>
      <c r="G29253">
        <v>4549</v>
      </c>
      <c r="H29253" t="s">
        <v>69</v>
      </c>
      <c r="J29253" t="s">
        <v>14</v>
      </c>
      <c r="K29253">
        <v>47</v>
      </c>
      <c r="L29253" t="s">
        <v>15</v>
      </c>
    </row>
    <row r="29254" spans="1:12">
      <c r="A29254" t="e">
        <f ca="1">E00251427592621</f>
        <v>#NAME?</v>
      </c>
      <c r="B29254">
        <v>10</v>
      </c>
      <c r="C29254" t="s">
        <v>18</v>
      </c>
      <c r="D29254" s="1">
        <v>41663</v>
      </c>
      <c r="F29254">
        <v>1</v>
      </c>
      <c r="G29254">
        <v>27800</v>
      </c>
      <c r="H29254" t="s">
        <v>145</v>
      </c>
      <c r="J29254" t="s">
        <v>14</v>
      </c>
      <c r="K29254">
        <v>44</v>
      </c>
      <c r="L29254" t="s">
        <v>15</v>
      </c>
    </row>
    <row r="29255" spans="1:12">
      <c r="A29255" t="e">
        <f ca="1">E00251514580521</f>
        <v>#NAME?</v>
      </c>
      <c r="B29255">
        <v>444</v>
      </c>
      <c r="C29255" t="s">
        <v>819</v>
      </c>
      <c r="D29255" s="1">
        <v>42585</v>
      </c>
      <c r="F29255">
        <v>2</v>
      </c>
      <c r="G29255">
        <v>2558</v>
      </c>
      <c r="H29255" t="s">
        <v>820</v>
      </c>
      <c r="J29255" t="s">
        <v>14</v>
      </c>
      <c r="K29255">
        <v>49</v>
      </c>
      <c r="L29255" t="s">
        <v>15</v>
      </c>
    </row>
    <row r="29256" spans="1:12">
      <c r="A29256" t="e">
        <f ca="1">E00251532587421</f>
        <v>#NAME?</v>
      </c>
      <c r="B29256">
        <v>445</v>
      </c>
      <c r="C29256" t="s">
        <v>23</v>
      </c>
      <c r="D29256" s="1">
        <v>41127</v>
      </c>
      <c r="F29256">
        <v>1</v>
      </c>
      <c r="G29256">
        <v>49300</v>
      </c>
      <c r="H29256" t="s">
        <v>228</v>
      </c>
      <c r="J29256" t="s">
        <v>14</v>
      </c>
      <c r="K29256">
        <v>48</v>
      </c>
      <c r="L29256" t="s">
        <v>15</v>
      </c>
    </row>
    <row r="29257" spans="1:12">
      <c r="A29257" t="e">
        <f ca="1">E00251514273221</f>
        <v>#NAME?</v>
      </c>
      <c r="B29257">
        <v>299</v>
      </c>
      <c r="C29257" t="s">
        <v>729</v>
      </c>
      <c r="D29257" s="1">
        <v>41624</v>
      </c>
      <c r="F29257">
        <v>3</v>
      </c>
      <c r="G29257">
        <v>3051</v>
      </c>
      <c r="H29257" t="s">
        <v>13</v>
      </c>
      <c r="J29257" t="s">
        <v>14</v>
      </c>
      <c r="K29257">
        <v>55</v>
      </c>
      <c r="L29257" t="s">
        <v>15</v>
      </c>
    </row>
    <row r="29258" spans="1:12">
      <c r="A29258" t="e">
        <f ca="1">E00251514273221</f>
        <v>#NAME?</v>
      </c>
      <c r="B29258">
        <v>299</v>
      </c>
      <c r="C29258" t="s">
        <v>729</v>
      </c>
      <c r="D29258" s="1">
        <v>41717</v>
      </c>
      <c r="F29258">
        <v>1</v>
      </c>
      <c r="G29258">
        <v>7962</v>
      </c>
      <c r="H29258" t="s">
        <v>111</v>
      </c>
      <c r="J29258" t="s">
        <v>14</v>
      </c>
      <c r="K29258">
        <v>55</v>
      </c>
      <c r="L29258" t="s">
        <v>22</v>
      </c>
    </row>
    <row r="29259" spans="1:12">
      <c r="A29259" t="e">
        <f ca="1">E00251514273221</f>
        <v>#NAME?</v>
      </c>
      <c r="B29259">
        <v>299</v>
      </c>
      <c r="C29259" t="s">
        <v>729</v>
      </c>
      <c r="D29259" s="1">
        <v>41724</v>
      </c>
      <c r="F29259">
        <v>4</v>
      </c>
      <c r="G29259">
        <v>3051</v>
      </c>
      <c r="H29259" t="s">
        <v>13</v>
      </c>
      <c r="J29259" t="s">
        <v>14</v>
      </c>
      <c r="K29259">
        <v>55</v>
      </c>
      <c r="L29259" t="s">
        <v>15</v>
      </c>
    </row>
    <row r="29260" spans="1:12">
      <c r="A29260" t="e">
        <f ca="1">E00251514273221</f>
        <v>#NAME?</v>
      </c>
      <c r="B29260">
        <v>299</v>
      </c>
      <c r="C29260" t="s">
        <v>729</v>
      </c>
      <c r="D29260" s="1">
        <v>41855</v>
      </c>
      <c r="F29260">
        <v>5</v>
      </c>
      <c r="G29260">
        <v>6918</v>
      </c>
      <c r="H29260" t="s">
        <v>443</v>
      </c>
      <c r="J29260" t="s">
        <v>14</v>
      </c>
      <c r="K29260">
        <v>55</v>
      </c>
      <c r="L29260" t="s">
        <v>15</v>
      </c>
    </row>
    <row r="29261" spans="1:12">
      <c r="A29261" t="e">
        <f ca="1">E00251427391321</f>
        <v>#NAME?</v>
      </c>
      <c r="B29261">
        <v>28</v>
      </c>
      <c r="C29261" t="s">
        <v>153</v>
      </c>
      <c r="D29261" s="1">
        <v>41442</v>
      </c>
      <c r="F29261">
        <v>2</v>
      </c>
      <c r="G29261">
        <v>4779</v>
      </c>
      <c r="H29261" t="s">
        <v>231</v>
      </c>
      <c r="J29261" t="s">
        <v>14</v>
      </c>
      <c r="K29261">
        <v>46</v>
      </c>
      <c r="L29261" t="s">
        <v>15</v>
      </c>
    </row>
    <row r="29262" spans="1:12">
      <c r="A29262" t="e">
        <f ca="1">E00251616870121</f>
        <v>#NAME?</v>
      </c>
      <c r="B29262">
        <v>701</v>
      </c>
      <c r="C29262" t="s">
        <v>72</v>
      </c>
      <c r="D29262" s="1">
        <v>42717</v>
      </c>
      <c r="F29262">
        <v>3</v>
      </c>
      <c r="G29262">
        <v>2599</v>
      </c>
      <c r="H29262" t="s">
        <v>238</v>
      </c>
      <c r="J29262" t="s">
        <v>14</v>
      </c>
      <c r="K29262">
        <v>54</v>
      </c>
      <c r="L29262" t="s">
        <v>15</v>
      </c>
    </row>
    <row r="29263" spans="1:12">
      <c r="A29263" t="e">
        <f ca="1">E00251430091421</f>
        <v>#NAME?</v>
      </c>
      <c r="B29263">
        <v>467</v>
      </c>
      <c r="C29263" t="s">
        <v>232</v>
      </c>
      <c r="D29263" s="1">
        <v>41722</v>
      </c>
      <c r="F29263">
        <v>2</v>
      </c>
      <c r="G29263">
        <v>2699</v>
      </c>
      <c r="H29263" t="s">
        <v>1301</v>
      </c>
      <c r="J29263" t="s">
        <v>14</v>
      </c>
      <c r="K29263">
        <v>62</v>
      </c>
      <c r="L29263" t="s">
        <v>15</v>
      </c>
    </row>
    <row r="29264" spans="1:12">
      <c r="A29264" t="e">
        <f ca="1">E00251431694221</f>
        <v>#NAME?</v>
      </c>
      <c r="B29264">
        <v>1128</v>
      </c>
      <c r="C29264" t="s">
        <v>424</v>
      </c>
      <c r="D29264" s="1">
        <v>42880</v>
      </c>
      <c r="F29264">
        <v>3</v>
      </c>
      <c r="G29264">
        <v>4011</v>
      </c>
      <c r="H29264" t="s">
        <v>828</v>
      </c>
      <c r="J29264" t="s">
        <v>14</v>
      </c>
      <c r="K29264">
        <v>53</v>
      </c>
      <c r="L29264" t="s">
        <v>15</v>
      </c>
    </row>
    <row r="29265" spans="1:12">
      <c r="A29265" t="e">
        <f ca="1">E00251514273221</f>
        <v>#NAME?</v>
      </c>
      <c r="B29265">
        <v>299</v>
      </c>
      <c r="C29265" t="s">
        <v>729</v>
      </c>
      <c r="D29265" s="1">
        <v>41078</v>
      </c>
      <c r="F29265">
        <v>1</v>
      </c>
      <c r="G29265">
        <v>59010</v>
      </c>
      <c r="H29265" t="s">
        <v>67</v>
      </c>
      <c r="J29265" t="s">
        <v>14</v>
      </c>
      <c r="K29265">
        <v>53</v>
      </c>
      <c r="L29265" t="s">
        <v>15</v>
      </c>
    </row>
    <row r="29266" spans="1:12">
      <c r="A29266" t="e">
        <f ca="1">E00251514273221</f>
        <v>#NAME?</v>
      </c>
      <c r="B29266">
        <v>299</v>
      </c>
      <c r="C29266" t="s">
        <v>729</v>
      </c>
      <c r="D29266" s="1">
        <v>42334</v>
      </c>
      <c r="F29266">
        <v>6</v>
      </c>
      <c r="G29266">
        <v>6918</v>
      </c>
      <c r="H29266" t="s">
        <v>443</v>
      </c>
      <c r="J29266" t="s">
        <v>14</v>
      </c>
      <c r="K29266">
        <v>57</v>
      </c>
      <c r="L29266" t="s">
        <v>15</v>
      </c>
    </row>
    <row r="29267" spans="1:12">
      <c r="A29267" t="e">
        <f ca="1">E00251616870121</f>
        <v>#NAME?</v>
      </c>
      <c r="B29267">
        <v>701</v>
      </c>
      <c r="C29267" t="s">
        <v>72</v>
      </c>
      <c r="D29267" s="1">
        <v>42872</v>
      </c>
      <c r="F29267">
        <v>6</v>
      </c>
      <c r="G29267">
        <v>6262</v>
      </c>
      <c r="H29267" t="s">
        <v>590</v>
      </c>
      <c r="J29267" t="s">
        <v>14</v>
      </c>
      <c r="K29267">
        <v>55</v>
      </c>
      <c r="L29267" t="s">
        <v>15</v>
      </c>
    </row>
    <row r="29268" spans="1:12">
      <c r="A29268" t="e">
        <f ca="1">E00251532587421</f>
        <v>#NAME?</v>
      </c>
      <c r="B29268">
        <v>445</v>
      </c>
      <c r="C29268" t="s">
        <v>23</v>
      </c>
      <c r="D29268" s="1">
        <v>41079</v>
      </c>
      <c r="F29268">
        <v>1</v>
      </c>
      <c r="G29268">
        <v>49300</v>
      </c>
      <c r="H29268" t="s">
        <v>228</v>
      </c>
      <c r="J29268" t="s">
        <v>14</v>
      </c>
      <c r="K29268">
        <v>48</v>
      </c>
      <c r="L29268" t="s">
        <v>15</v>
      </c>
    </row>
    <row r="29269" spans="1:12">
      <c r="A29269" t="e">
        <f ca="1">E00251439730221</f>
        <v>#NAME?</v>
      </c>
      <c r="B29269">
        <v>290</v>
      </c>
      <c r="C29269" t="s">
        <v>449</v>
      </c>
      <c r="D29269" s="1">
        <v>41086</v>
      </c>
      <c r="F29269">
        <v>1</v>
      </c>
      <c r="G29269">
        <v>7876</v>
      </c>
      <c r="H29269" t="s">
        <v>827</v>
      </c>
      <c r="J29269" t="s">
        <v>14</v>
      </c>
      <c r="K29269">
        <v>48</v>
      </c>
      <c r="L29269" t="s">
        <v>22</v>
      </c>
    </row>
    <row r="29270" spans="1:12">
      <c r="A29270" t="e">
        <f ca="1">E00251439730221</f>
        <v>#NAME?</v>
      </c>
      <c r="B29270">
        <v>290</v>
      </c>
      <c r="C29270" t="s">
        <v>449</v>
      </c>
      <c r="D29270" s="1">
        <v>41117</v>
      </c>
      <c r="F29270">
        <v>5</v>
      </c>
      <c r="G29270">
        <v>3051</v>
      </c>
      <c r="H29270" t="s">
        <v>13</v>
      </c>
      <c r="J29270" t="s">
        <v>14</v>
      </c>
      <c r="K29270">
        <v>48</v>
      </c>
      <c r="L29270" t="s">
        <v>15</v>
      </c>
    </row>
    <row r="29271" spans="1:12">
      <c r="A29271" t="e">
        <f ca="1">E00251439730221</f>
        <v>#NAME?</v>
      </c>
      <c r="B29271">
        <v>290</v>
      </c>
      <c r="C29271" t="s">
        <v>449</v>
      </c>
      <c r="D29271" s="1">
        <v>42220</v>
      </c>
      <c r="F29271">
        <v>3</v>
      </c>
      <c r="G29271">
        <v>7243</v>
      </c>
      <c r="H29271" t="s">
        <v>42</v>
      </c>
      <c r="J29271" t="s">
        <v>14</v>
      </c>
      <c r="K29271">
        <v>51</v>
      </c>
      <c r="L29271" t="s">
        <v>15</v>
      </c>
    </row>
    <row r="29272" spans="1:12">
      <c r="A29272" t="e">
        <f ca="1">E00251439730221</f>
        <v>#NAME?</v>
      </c>
      <c r="B29272">
        <v>290</v>
      </c>
      <c r="C29272" t="s">
        <v>449</v>
      </c>
      <c r="D29272" s="1">
        <v>42249</v>
      </c>
      <c r="F29272">
        <v>1</v>
      </c>
      <c r="G29272">
        <v>7243</v>
      </c>
      <c r="H29272" t="s">
        <v>42</v>
      </c>
      <c r="J29272" t="s">
        <v>14</v>
      </c>
      <c r="K29272">
        <v>51</v>
      </c>
      <c r="L29272" t="s">
        <v>15</v>
      </c>
    </row>
    <row r="29273" spans="1:12">
      <c r="A29273" t="e">
        <f ca="1">E00251716475921</f>
        <v>#NAME?</v>
      </c>
      <c r="B29273">
        <v>502</v>
      </c>
      <c r="C29273" t="s">
        <v>172</v>
      </c>
      <c r="D29273" s="1">
        <v>41337</v>
      </c>
      <c r="F29273">
        <v>1</v>
      </c>
      <c r="G29273">
        <v>5265</v>
      </c>
      <c r="H29273" t="s">
        <v>1007</v>
      </c>
      <c r="J29273" t="s">
        <v>14</v>
      </c>
      <c r="K29273">
        <v>41</v>
      </c>
      <c r="L29273" t="s">
        <v>15</v>
      </c>
    </row>
    <row r="29274" spans="1:12">
      <c r="A29274" t="e">
        <f t="shared" ref="A29274:A29280" ca="1" si="268">E00251514273221</f>
        <v>#NAME?</v>
      </c>
      <c r="B29274">
        <v>299</v>
      </c>
      <c r="C29274" t="s">
        <v>729</v>
      </c>
      <c r="D29274" s="1">
        <v>41186</v>
      </c>
      <c r="F29274">
        <v>2</v>
      </c>
      <c r="G29274">
        <v>3051</v>
      </c>
      <c r="H29274" t="s">
        <v>13</v>
      </c>
      <c r="J29274" t="s">
        <v>14</v>
      </c>
      <c r="K29274">
        <v>54</v>
      </c>
      <c r="L29274" t="s">
        <v>15</v>
      </c>
    </row>
    <row r="29275" spans="1:12">
      <c r="A29275" t="e">
        <f t="shared" ca="1" si="268"/>
        <v>#NAME?</v>
      </c>
      <c r="B29275">
        <v>299</v>
      </c>
      <c r="C29275" t="s">
        <v>729</v>
      </c>
      <c r="D29275" s="1">
        <v>41456</v>
      </c>
      <c r="F29275">
        <v>3</v>
      </c>
      <c r="G29275">
        <v>3051</v>
      </c>
      <c r="H29275" t="s">
        <v>13</v>
      </c>
      <c r="J29275" t="s">
        <v>14</v>
      </c>
      <c r="K29275">
        <v>54</v>
      </c>
      <c r="L29275" t="s">
        <v>15</v>
      </c>
    </row>
    <row r="29276" spans="1:12">
      <c r="A29276" t="e">
        <f t="shared" ca="1" si="268"/>
        <v>#NAME?</v>
      </c>
      <c r="B29276">
        <v>299</v>
      </c>
      <c r="C29276" t="s">
        <v>729</v>
      </c>
      <c r="D29276" s="1">
        <v>41652</v>
      </c>
      <c r="F29276">
        <v>4</v>
      </c>
      <c r="G29276">
        <v>6918</v>
      </c>
      <c r="H29276" t="s">
        <v>443</v>
      </c>
      <c r="J29276" t="s">
        <v>14</v>
      </c>
      <c r="K29276">
        <v>55</v>
      </c>
      <c r="L29276" t="s">
        <v>15</v>
      </c>
    </row>
    <row r="29277" spans="1:12">
      <c r="A29277" t="e">
        <f t="shared" ca="1" si="268"/>
        <v>#NAME?</v>
      </c>
      <c r="B29277">
        <v>299</v>
      </c>
      <c r="C29277" t="s">
        <v>729</v>
      </c>
      <c r="D29277" s="1">
        <v>41724</v>
      </c>
      <c r="F29277">
        <v>1</v>
      </c>
      <c r="G29277">
        <v>7962</v>
      </c>
      <c r="H29277" t="s">
        <v>111</v>
      </c>
      <c r="J29277" t="s">
        <v>14</v>
      </c>
      <c r="K29277">
        <v>55</v>
      </c>
      <c r="L29277" t="s">
        <v>22</v>
      </c>
    </row>
    <row r="29278" spans="1:12">
      <c r="A29278" t="e">
        <f t="shared" ca="1" si="268"/>
        <v>#NAME?</v>
      </c>
      <c r="B29278">
        <v>299</v>
      </c>
      <c r="C29278" t="s">
        <v>729</v>
      </c>
      <c r="D29278" s="1">
        <v>41724</v>
      </c>
      <c r="F29278">
        <v>6</v>
      </c>
      <c r="G29278">
        <v>78830</v>
      </c>
      <c r="H29278" t="s">
        <v>297</v>
      </c>
      <c r="J29278" t="s">
        <v>14</v>
      </c>
      <c r="K29278">
        <v>55</v>
      </c>
      <c r="L29278" t="s">
        <v>22</v>
      </c>
    </row>
    <row r="29279" spans="1:12">
      <c r="A29279" t="e">
        <f t="shared" ca="1" si="268"/>
        <v>#NAME?</v>
      </c>
      <c r="B29279">
        <v>299</v>
      </c>
      <c r="C29279" t="s">
        <v>729</v>
      </c>
      <c r="D29279" s="1">
        <v>42320</v>
      </c>
      <c r="F29279">
        <v>2</v>
      </c>
      <c r="G29279">
        <v>34600</v>
      </c>
      <c r="H29279" t="s">
        <v>578</v>
      </c>
      <c r="J29279" t="s">
        <v>14</v>
      </c>
      <c r="K29279">
        <v>57</v>
      </c>
      <c r="L29279" t="s">
        <v>15</v>
      </c>
    </row>
    <row r="29280" spans="1:12">
      <c r="A29280" t="e">
        <f t="shared" ca="1" si="268"/>
        <v>#NAME?</v>
      </c>
      <c r="B29280">
        <v>299</v>
      </c>
      <c r="C29280" t="s">
        <v>729</v>
      </c>
      <c r="D29280" s="1">
        <v>43084</v>
      </c>
      <c r="F29280">
        <v>2</v>
      </c>
      <c r="G29280">
        <v>4660</v>
      </c>
      <c r="H29280" t="s">
        <v>215</v>
      </c>
      <c r="J29280" t="s">
        <v>14</v>
      </c>
      <c r="K29280">
        <v>59</v>
      </c>
      <c r="L29280" t="s">
        <v>15</v>
      </c>
    </row>
    <row r="29281" spans="1:12">
      <c r="A29281" t="e">
        <f ca="1">E00251432430821</f>
        <v>#NAME?</v>
      </c>
      <c r="B29281">
        <v>500</v>
      </c>
      <c r="C29281" t="s">
        <v>161</v>
      </c>
      <c r="D29281" s="1">
        <v>41771</v>
      </c>
      <c r="F29281">
        <v>1</v>
      </c>
      <c r="G29281">
        <v>73390</v>
      </c>
      <c r="H29281" t="s">
        <v>66</v>
      </c>
      <c r="J29281" t="s">
        <v>14</v>
      </c>
      <c r="K29281">
        <v>55</v>
      </c>
      <c r="L29281" t="s">
        <v>15</v>
      </c>
    </row>
    <row r="29282" spans="1:12">
      <c r="A29282" t="e">
        <f ca="1">E00251512526121</f>
        <v>#NAME?</v>
      </c>
      <c r="B29282">
        <v>47</v>
      </c>
      <c r="C29282" t="s">
        <v>494</v>
      </c>
      <c r="D29282" s="1">
        <v>41670</v>
      </c>
      <c r="F29282">
        <v>1</v>
      </c>
      <c r="G29282">
        <v>463</v>
      </c>
      <c r="H29282" t="s">
        <v>259</v>
      </c>
      <c r="J29282" t="s">
        <v>14</v>
      </c>
      <c r="K29282">
        <v>48</v>
      </c>
      <c r="L29282" t="s">
        <v>15</v>
      </c>
    </row>
    <row r="29283" spans="1:12">
      <c r="A29283" t="e">
        <f ca="1">E00251532630321</f>
        <v>#NAME?</v>
      </c>
      <c r="B29283">
        <v>490</v>
      </c>
      <c r="C29283" t="s">
        <v>158</v>
      </c>
      <c r="D29283" s="1">
        <v>42104</v>
      </c>
      <c r="F29283">
        <v>3</v>
      </c>
      <c r="G29283">
        <v>7242</v>
      </c>
      <c r="H29283" t="s">
        <v>93</v>
      </c>
      <c r="J29283" t="s">
        <v>14</v>
      </c>
      <c r="K29283">
        <v>62</v>
      </c>
      <c r="L29283" t="s">
        <v>15</v>
      </c>
    </row>
    <row r="29284" spans="1:12">
      <c r="A29284" t="e">
        <f ca="1">E00251626524421</f>
        <v>#NAME?</v>
      </c>
      <c r="B29284">
        <v>297</v>
      </c>
      <c r="C29284" t="s">
        <v>411</v>
      </c>
      <c r="D29284" s="1">
        <v>41486</v>
      </c>
      <c r="F29284">
        <v>4</v>
      </c>
      <c r="G29284">
        <v>7273</v>
      </c>
      <c r="H29284" t="s">
        <v>543</v>
      </c>
      <c r="J29284" t="s">
        <v>14</v>
      </c>
      <c r="K29284">
        <v>42</v>
      </c>
      <c r="L29284" t="s">
        <v>15</v>
      </c>
    </row>
    <row r="29285" spans="1:12">
      <c r="A29285" t="e">
        <f ca="1">E00251616870121</f>
        <v>#NAME?</v>
      </c>
      <c r="B29285">
        <v>701</v>
      </c>
      <c r="C29285" t="s">
        <v>72</v>
      </c>
      <c r="D29285" s="1">
        <v>42016</v>
      </c>
      <c r="F29285">
        <v>2</v>
      </c>
      <c r="G29285">
        <v>3899</v>
      </c>
      <c r="H29285" t="s">
        <v>264</v>
      </c>
      <c r="J29285" t="s">
        <v>14</v>
      </c>
      <c r="K29285">
        <v>52</v>
      </c>
      <c r="L29285" t="s">
        <v>15</v>
      </c>
    </row>
    <row r="29286" spans="1:12">
      <c r="A29286" t="e">
        <f ca="1">E00251616870121</f>
        <v>#NAME?</v>
      </c>
      <c r="B29286">
        <v>701</v>
      </c>
      <c r="C29286" t="s">
        <v>72</v>
      </c>
      <c r="D29286" s="1">
        <v>42032</v>
      </c>
      <c r="F29286">
        <v>3</v>
      </c>
      <c r="G29286">
        <v>49390</v>
      </c>
      <c r="H29286" t="s">
        <v>59</v>
      </c>
      <c r="J29286" t="s">
        <v>14</v>
      </c>
      <c r="K29286">
        <v>52</v>
      </c>
      <c r="L29286" t="s">
        <v>15</v>
      </c>
    </row>
    <row r="29287" spans="1:12">
      <c r="A29287" t="e">
        <f ca="1">E00251616870121</f>
        <v>#NAME?</v>
      </c>
      <c r="B29287">
        <v>701</v>
      </c>
      <c r="C29287" t="s">
        <v>72</v>
      </c>
      <c r="D29287" s="1">
        <v>42102</v>
      </c>
      <c r="F29287">
        <v>2</v>
      </c>
      <c r="G29287">
        <v>2599</v>
      </c>
      <c r="H29287" t="s">
        <v>238</v>
      </c>
      <c r="J29287" t="s">
        <v>14</v>
      </c>
      <c r="K29287">
        <v>53</v>
      </c>
      <c r="L29287" t="s">
        <v>15</v>
      </c>
    </row>
    <row r="29288" spans="1:12">
      <c r="A29288" t="e">
        <f ca="1">E00251514287121</f>
        <v>#NAME?</v>
      </c>
      <c r="B29288">
        <v>7505</v>
      </c>
      <c r="C29288" t="s">
        <v>209</v>
      </c>
      <c r="D29288" s="1">
        <v>42726</v>
      </c>
      <c r="F29288">
        <v>1</v>
      </c>
      <c r="G29288">
        <v>4019</v>
      </c>
      <c r="H29288" t="s">
        <v>26</v>
      </c>
      <c r="J29288" t="s">
        <v>14</v>
      </c>
      <c r="K29288">
        <v>57</v>
      </c>
      <c r="L29288" t="s">
        <v>15</v>
      </c>
    </row>
    <row r="29289" spans="1:12">
      <c r="A29289" t="e">
        <f ca="1">E00251439730221</f>
        <v>#NAME?</v>
      </c>
      <c r="B29289">
        <v>290</v>
      </c>
      <c r="C29289" t="s">
        <v>449</v>
      </c>
      <c r="D29289" s="1">
        <v>41086</v>
      </c>
      <c r="F29289">
        <v>2</v>
      </c>
      <c r="G29289">
        <v>3899</v>
      </c>
      <c r="H29289" t="s">
        <v>264</v>
      </c>
      <c r="J29289" t="s">
        <v>14</v>
      </c>
      <c r="K29289">
        <v>48</v>
      </c>
      <c r="L29289" t="s">
        <v>15</v>
      </c>
    </row>
    <row r="29290" spans="1:12">
      <c r="A29290" t="e">
        <f ca="1">E00251514273221</f>
        <v>#NAME?</v>
      </c>
      <c r="B29290">
        <v>299</v>
      </c>
      <c r="C29290" t="s">
        <v>729</v>
      </c>
      <c r="D29290" s="1">
        <v>41717</v>
      </c>
      <c r="F29290">
        <v>4</v>
      </c>
      <c r="G29290">
        <v>3051</v>
      </c>
      <c r="H29290" t="s">
        <v>13</v>
      </c>
      <c r="J29290" t="s">
        <v>14</v>
      </c>
      <c r="K29290">
        <v>55</v>
      </c>
      <c r="L29290" t="s">
        <v>15</v>
      </c>
    </row>
    <row r="29291" spans="1:12">
      <c r="A29291" t="e">
        <f ca="1">E00251531925021</f>
        <v>#NAME?</v>
      </c>
      <c r="B29291">
        <v>703</v>
      </c>
      <c r="C29291" t="s">
        <v>305</v>
      </c>
      <c r="D29291" s="1">
        <v>41033</v>
      </c>
      <c r="F29291">
        <v>3</v>
      </c>
      <c r="G29291">
        <v>2449</v>
      </c>
      <c r="H29291" t="s">
        <v>53</v>
      </c>
      <c r="J29291" t="s">
        <v>14</v>
      </c>
      <c r="K29291">
        <v>44</v>
      </c>
      <c r="L29291" t="s">
        <v>15</v>
      </c>
    </row>
    <row r="29292" spans="1:12">
      <c r="A29292" t="e">
        <f ca="1">E00251439807421</f>
        <v>#NAME?</v>
      </c>
      <c r="B29292">
        <v>354</v>
      </c>
      <c r="C29292" t="s">
        <v>826</v>
      </c>
      <c r="D29292" s="1">
        <v>42692</v>
      </c>
      <c r="F29292">
        <v>3</v>
      </c>
      <c r="G29292">
        <v>25000</v>
      </c>
      <c r="H29292" t="s">
        <v>178</v>
      </c>
      <c r="J29292" t="s">
        <v>14</v>
      </c>
      <c r="K29292">
        <v>56</v>
      </c>
      <c r="L29292" t="s">
        <v>15</v>
      </c>
    </row>
    <row r="29293" spans="1:12">
      <c r="A29293" t="e">
        <f ca="1">E00251427592621</f>
        <v>#NAME?</v>
      </c>
      <c r="B29293">
        <v>10</v>
      </c>
      <c r="C29293" t="s">
        <v>18</v>
      </c>
      <c r="D29293" s="1">
        <v>42327</v>
      </c>
      <c r="F29293">
        <v>1</v>
      </c>
      <c r="G29293">
        <v>72190</v>
      </c>
      <c r="H29293" t="s">
        <v>341</v>
      </c>
      <c r="J29293" t="s">
        <v>14</v>
      </c>
      <c r="K29293">
        <v>46</v>
      </c>
      <c r="L29293" t="s">
        <v>15</v>
      </c>
    </row>
    <row r="29294" spans="1:12">
      <c r="A29294" t="e">
        <f ca="1">E00251532587421</f>
        <v>#NAME?</v>
      </c>
      <c r="B29294">
        <v>445</v>
      </c>
      <c r="C29294" t="s">
        <v>23</v>
      </c>
      <c r="D29294" s="1">
        <v>41065</v>
      </c>
      <c r="F29294">
        <v>2</v>
      </c>
      <c r="G29294">
        <v>49300</v>
      </c>
      <c r="H29294" t="s">
        <v>228</v>
      </c>
      <c r="J29294" t="s">
        <v>14</v>
      </c>
      <c r="K29294">
        <v>48</v>
      </c>
      <c r="L29294" t="s">
        <v>15</v>
      </c>
    </row>
    <row r="29295" spans="1:12">
      <c r="A29295" t="e">
        <f ca="1">E00251616870121</f>
        <v>#NAME?</v>
      </c>
      <c r="B29295">
        <v>701</v>
      </c>
      <c r="C29295" t="s">
        <v>72</v>
      </c>
      <c r="D29295" s="1">
        <v>42186</v>
      </c>
      <c r="F29295">
        <v>4</v>
      </c>
      <c r="G29295">
        <v>49390</v>
      </c>
      <c r="H29295" t="s">
        <v>59</v>
      </c>
      <c r="J29295" t="s">
        <v>14</v>
      </c>
      <c r="K29295">
        <v>53</v>
      </c>
      <c r="L29295" t="s">
        <v>15</v>
      </c>
    </row>
    <row r="29296" spans="1:12">
      <c r="A29296" t="e">
        <f ca="1">E00251716512621</f>
        <v>#NAME?</v>
      </c>
      <c r="B29296">
        <v>4547</v>
      </c>
      <c r="C29296" t="s">
        <v>818</v>
      </c>
      <c r="D29296" s="1">
        <v>40947</v>
      </c>
      <c r="F29296">
        <v>1</v>
      </c>
      <c r="G29296">
        <v>29690</v>
      </c>
      <c r="H29296" t="s">
        <v>52</v>
      </c>
      <c r="J29296" t="s">
        <v>14</v>
      </c>
      <c r="K29296">
        <v>38</v>
      </c>
      <c r="L29296" t="s">
        <v>15</v>
      </c>
    </row>
    <row r="29297" spans="1:12">
      <c r="A29297" t="e">
        <f ca="1">E00251512526121</f>
        <v>#NAME?</v>
      </c>
      <c r="B29297">
        <v>47</v>
      </c>
      <c r="C29297" t="s">
        <v>494</v>
      </c>
      <c r="D29297" s="1">
        <v>42949</v>
      </c>
      <c r="F29297">
        <v>1</v>
      </c>
      <c r="G29297">
        <v>6829</v>
      </c>
      <c r="H29297" t="s">
        <v>666</v>
      </c>
      <c r="J29297" t="s">
        <v>14</v>
      </c>
      <c r="K29297">
        <v>51</v>
      </c>
      <c r="L29297" t="s">
        <v>15</v>
      </c>
    </row>
    <row r="29298" spans="1:12">
      <c r="A29298" t="e">
        <f ca="1">E00251615167221</f>
        <v>#NAME?</v>
      </c>
      <c r="B29298">
        <v>1929</v>
      </c>
      <c r="C29298" t="s">
        <v>195</v>
      </c>
      <c r="D29298" s="1">
        <v>42138</v>
      </c>
      <c r="F29298">
        <v>2</v>
      </c>
      <c r="G29298">
        <v>4019</v>
      </c>
      <c r="H29298" t="s">
        <v>26</v>
      </c>
      <c r="J29298" t="s">
        <v>14</v>
      </c>
      <c r="K29298">
        <v>50</v>
      </c>
      <c r="L29298" t="s">
        <v>15</v>
      </c>
    </row>
    <row r="29299" spans="1:12">
      <c r="A29299" t="e">
        <f ca="1">E00251531925021</f>
        <v>#NAME?</v>
      </c>
      <c r="B29299">
        <v>703</v>
      </c>
      <c r="C29299" t="s">
        <v>305</v>
      </c>
      <c r="D29299" s="1">
        <v>42864</v>
      </c>
      <c r="F29299">
        <v>2</v>
      </c>
      <c r="G29299">
        <v>2449</v>
      </c>
      <c r="H29299" t="s">
        <v>53</v>
      </c>
      <c r="J29299" t="s">
        <v>14</v>
      </c>
      <c r="K29299">
        <v>49</v>
      </c>
      <c r="L29299" t="s">
        <v>15</v>
      </c>
    </row>
    <row r="29300" spans="1:12">
      <c r="A29300" t="e">
        <f ca="1">E00251715553221</f>
        <v>#NAME?</v>
      </c>
      <c r="B29300">
        <v>48</v>
      </c>
      <c r="C29300" t="s">
        <v>249</v>
      </c>
      <c r="D29300" s="1">
        <v>41082</v>
      </c>
      <c r="F29300">
        <v>1</v>
      </c>
      <c r="G29300">
        <v>7291</v>
      </c>
      <c r="H29300" t="s">
        <v>163</v>
      </c>
      <c r="J29300" t="s">
        <v>14</v>
      </c>
      <c r="K29300">
        <v>41</v>
      </c>
      <c r="L29300" t="s">
        <v>15</v>
      </c>
    </row>
    <row r="29301" spans="1:12">
      <c r="A29301" t="e">
        <f ca="1">E00251715553221</f>
        <v>#NAME?</v>
      </c>
      <c r="B29301">
        <v>48</v>
      </c>
      <c r="C29301" t="s">
        <v>249</v>
      </c>
      <c r="D29301" s="1">
        <v>42965</v>
      </c>
      <c r="F29301">
        <v>2</v>
      </c>
      <c r="G29301">
        <v>78079</v>
      </c>
      <c r="H29301" t="s">
        <v>49</v>
      </c>
      <c r="J29301" t="s">
        <v>14</v>
      </c>
      <c r="K29301">
        <v>46</v>
      </c>
      <c r="L29301" t="s">
        <v>22</v>
      </c>
    </row>
    <row r="29302" spans="1:12">
      <c r="A29302" t="e">
        <f ca="1">E00251616870121</f>
        <v>#NAME?</v>
      </c>
      <c r="B29302">
        <v>701</v>
      </c>
      <c r="C29302" t="s">
        <v>72</v>
      </c>
      <c r="D29302" s="1">
        <v>41257</v>
      </c>
      <c r="F29302">
        <v>2</v>
      </c>
      <c r="G29302">
        <v>7273</v>
      </c>
      <c r="H29302" t="s">
        <v>543</v>
      </c>
      <c r="J29302" t="s">
        <v>14</v>
      </c>
      <c r="K29302">
        <v>50</v>
      </c>
      <c r="L29302" t="s">
        <v>15</v>
      </c>
    </row>
    <row r="29303" spans="1:12">
      <c r="A29303" t="e">
        <f ca="1">E00251439947821</f>
        <v>#NAME?</v>
      </c>
      <c r="B29303">
        <v>165</v>
      </c>
      <c r="C29303" t="s">
        <v>461</v>
      </c>
      <c r="D29303" s="1">
        <v>41729</v>
      </c>
      <c r="F29303">
        <v>2</v>
      </c>
      <c r="G29303">
        <v>2149</v>
      </c>
      <c r="H29303" t="s">
        <v>484</v>
      </c>
      <c r="J29303" t="s">
        <v>14</v>
      </c>
      <c r="K29303">
        <v>48</v>
      </c>
      <c r="L29303" t="s">
        <v>15</v>
      </c>
    </row>
    <row r="29304" spans="1:12">
      <c r="A29304" t="e">
        <f ca="1">E00251615167221</f>
        <v>#NAME?</v>
      </c>
      <c r="B29304">
        <v>1929</v>
      </c>
      <c r="C29304" t="s">
        <v>195</v>
      </c>
      <c r="D29304" s="1">
        <v>42248</v>
      </c>
      <c r="F29304">
        <v>6</v>
      </c>
      <c r="G29304">
        <v>4019</v>
      </c>
      <c r="H29304" t="s">
        <v>26</v>
      </c>
      <c r="J29304" t="s">
        <v>14</v>
      </c>
      <c r="K29304">
        <v>51</v>
      </c>
      <c r="L29304" t="s">
        <v>15</v>
      </c>
    </row>
    <row r="29305" spans="1:12">
      <c r="A29305" t="e">
        <f ca="1">E00251615167221</f>
        <v>#NAME?</v>
      </c>
      <c r="B29305">
        <v>1929</v>
      </c>
      <c r="C29305" t="s">
        <v>195</v>
      </c>
      <c r="D29305" s="1">
        <v>42319</v>
      </c>
      <c r="F29305">
        <v>1</v>
      </c>
      <c r="G29305">
        <v>7039</v>
      </c>
      <c r="H29305" t="s">
        <v>650</v>
      </c>
      <c r="J29305" t="s">
        <v>14</v>
      </c>
      <c r="K29305">
        <v>51</v>
      </c>
      <c r="L29305" t="s">
        <v>15</v>
      </c>
    </row>
    <row r="29306" spans="1:12">
      <c r="A29306" t="e">
        <f ca="1">E00251615167221</f>
        <v>#NAME?</v>
      </c>
      <c r="B29306">
        <v>1929</v>
      </c>
      <c r="C29306" t="s">
        <v>195</v>
      </c>
      <c r="D29306" s="1">
        <v>42319</v>
      </c>
      <c r="F29306">
        <v>4</v>
      </c>
      <c r="G29306">
        <v>4549</v>
      </c>
      <c r="H29306" t="s">
        <v>69</v>
      </c>
      <c r="J29306" t="s">
        <v>14</v>
      </c>
      <c r="K29306">
        <v>51</v>
      </c>
      <c r="L29306" t="s">
        <v>15</v>
      </c>
    </row>
    <row r="29307" spans="1:12">
      <c r="A29307" t="e">
        <f ca="1">E00251615167221</f>
        <v>#NAME?</v>
      </c>
      <c r="B29307">
        <v>1929</v>
      </c>
      <c r="C29307" t="s">
        <v>195</v>
      </c>
      <c r="D29307" s="1">
        <v>43070</v>
      </c>
      <c r="F29307">
        <v>1</v>
      </c>
      <c r="G29307">
        <v>4556</v>
      </c>
      <c r="H29307" t="s">
        <v>121</v>
      </c>
      <c r="J29307" t="s">
        <v>14</v>
      </c>
      <c r="K29307">
        <v>53</v>
      </c>
      <c r="L29307" t="s">
        <v>15</v>
      </c>
    </row>
    <row r="29308" spans="1:12">
      <c r="A29308" t="e">
        <f ca="1">E00251431694221</f>
        <v>#NAME?</v>
      </c>
      <c r="B29308">
        <v>1128</v>
      </c>
      <c r="C29308" t="s">
        <v>424</v>
      </c>
      <c r="D29308" s="1">
        <v>42767</v>
      </c>
      <c r="F29308">
        <v>2</v>
      </c>
      <c r="G29308">
        <v>4011</v>
      </c>
      <c r="H29308" t="s">
        <v>828</v>
      </c>
      <c r="J29308" t="s">
        <v>14</v>
      </c>
      <c r="K29308">
        <v>53</v>
      </c>
      <c r="L29308" t="s">
        <v>15</v>
      </c>
    </row>
    <row r="29309" spans="1:12">
      <c r="A29309" t="e">
        <f ca="1">E00251430091421</f>
        <v>#NAME?</v>
      </c>
      <c r="B29309">
        <v>467</v>
      </c>
      <c r="C29309" t="s">
        <v>232</v>
      </c>
      <c r="D29309" s="1">
        <v>41313</v>
      </c>
      <c r="F29309">
        <v>1</v>
      </c>
      <c r="G29309">
        <v>9249</v>
      </c>
      <c r="H29309" t="s">
        <v>817</v>
      </c>
      <c r="J29309" t="s">
        <v>14</v>
      </c>
      <c r="K29309">
        <v>61</v>
      </c>
      <c r="L29309" t="s">
        <v>15</v>
      </c>
    </row>
    <row r="29310" spans="1:12">
      <c r="A29310" t="e">
        <f ca="1">E00251430091421</f>
        <v>#NAME?</v>
      </c>
      <c r="B29310">
        <v>467</v>
      </c>
      <c r="C29310" t="s">
        <v>232</v>
      </c>
      <c r="D29310" s="1">
        <v>41862</v>
      </c>
      <c r="F29310">
        <v>3</v>
      </c>
      <c r="G29310">
        <v>25000</v>
      </c>
      <c r="H29310" t="s">
        <v>178</v>
      </c>
      <c r="J29310" t="s">
        <v>14</v>
      </c>
      <c r="K29310">
        <v>62</v>
      </c>
      <c r="L29310" t="s">
        <v>15</v>
      </c>
    </row>
    <row r="29311" spans="1:12">
      <c r="A29311" t="e">
        <f ca="1">E00251429825621</f>
        <v>#NAME?</v>
      </c>
      <c r="B29311">
        <v>160</v>
      </c>
      <c r="C29311" t="s">
        <v>278</v>
      </c>
      <c r="D29311" s="1">
        <v>42468</v>
      </c>
      <c r="F29311">
        <v>1</v>
      </c>
      <c r="G29311">
        <v>71940</v>
      </c>
      <c r="H29311" t="s">
        <v>135</v>
      </c>
      <c r="J29311" t="s">
        <v>14</v>
      </c>
      <c r="K29311">
        <v>48</v>
      </c>
      <c r="L29311" t="s">
        <v>15</v>
      </c>
    </row>
    <row r="29312" spans="1:12">
      <c r="A29312" t="e">
        <f ca="1">E00251429825621</f>
        <v>#NAME?</v>
      </c>
      <c r="B29312">
        <v>4893</v>
      </c>
      <c r="C29312" t="s">
        <v>426</v>
      </c>
      <c r="D29312" s="1">
        <v>43025</v>
      </c>
      <c r="F29312">
        <v>1</v>
      </c>
      <c r="G29312">
        <v>7231</v>
      </c>
      <c r="H29312" t="s">
        <v>128</v>
      </c>
      <c r="I29312" t="s">
        <v>148</v>
      </c>
      <c r="J29312" t="s">
        <v>57</v>
      </c>
      <c r="K29312">
        <v>50</v>
      </c>
      <c r="L29312" t="s">
        <v>15</v>
      </c>
    </row>
    <row r="29313" spans="1:12">
      <c r="A29313" t="e">
        <f ca="1">E00251531925021</f>
        <v>#NAME?</v>
      </c>
      <c r="B29313">
        <v>703</v>
      </c>
      <c r="C29313" t="s">
        <v>305</v>
      </c>
      <c r="D29313" s="1">
        <v>42495</v>
      </c>
      <c r="F29313">
        <v>5</v>
      </c>
      <c r="G29313">
        <v>3004</v>
      </c>
      <c r="H29313" t="s">
        <v>104</v>
      </c>
      <c r="J29313" t="s">
        <v>14</v>
      </c>
      <c r="K29313">
        <v>48</v>
      </c>
      <c r="L29313" t="s">
        <v>15</v>
      </c>
    </row>
    <row r="29314" spans="1:12">
      <c r="A29314" t="e">
        <f ca="1">E00251715553221</f>
        <v>#NAME?</v>
      </c>
      <c r="B29314">
        <v>48</v>
      </c>
      <c r="C29314" t="s">
        <v>249</v>
      </c>
      <c r="D29314" s="1">
        <v>43018</v>
      </c>
      <c r="F29314">
        <v>2</v>
      </c>
      <c r="G29314">
        <v>30081</v>
      </c>
      <c r="H29314" t="s">
        <v>1477</v>
      </c>
      <c r="J29314" t="s">
        <v>14</v>
      </c>
      <c r="K29314">
        <v>46</v>
      </c>
      <c r="L29314" t="s">
        <v>15</v>
      </c>
    </row>
    <row r="29315" spans="1:12">
      <c r="A29315" t="e">
        <f ca="1">E00251439730221</f>
        <v>#NAME?</v>
      </c>
      <c r="B29315">
        <v>290</v>
      </c>
      <c r="C29315" t="s">
        <v>449</v>
      </c>
      <c r="D29315" s="1">
        <v>41117</v>
      </c>
      <c r="F29315">
        <v>6</v>
      </c>
      <c r="G29315">
        <v>3004</v>
      </c>
      <c r="H29315" t="s">
        <v>104</v>
      </c>
      <c r="J29315" t="s">
        <v>14</v>
      </c>
      <c r="K29315">
        <v>48</v>
      </c>
      <c r="L29315" t="s">
        <v>15</v>
      </c>
    </row>
    <row r="29316" spans="1:12">
      <c r="A29316" t="e">
        <f ca="1">E00251439730221</f>
        <v>#NAME?</v>
      </c>
      <c r="B29316">
        <v>290</v>
      </c>
      <c r="C29316" t="s">
        <v>449</v>
      </c>
      <c r="D29316" s="1">
        <v>41145</v>
      </c>
      <c r="F29316">
        <v>1</v>
      </c>
      <c r="G29316">
        <v>7876</v>
      </c>
      <c r="H29316" t="s">
        <v>827</v>
      </c>
      <c r="J29316" t="s">
        <v>14</v>
      </c>
      <c r="K29316">
        <v>48</v>
      </c>
      <c r="L29316" t="s">
        <v>22</v>
      </c>
    </row>
    <row r="29317" spans="1:12">
      <c r="A29317" t="e">
        <f ca="1">E00251616870121</f>
        <v>#NAME?</v>
      </c>
      <c r="B29317">
        <v>701</v>
      </c>
      <c r="C29317" t="s">
        <v>72</v>
      </c>
      <c r="D29317" s="1">
        <v>41617</v>
      </c>
      <c r="F29317">
        <v>2</v>
      </c>
      <c r="G29317">
        <v>7273</v>
      </c>
      <c r="H29317" t="s">
        <v>543</v>
      </c>
      <c r="J29317" t="s">
        <v>14</v>
      </c>
      <c r="K29317">
        <v>51</v>
      </c>
      <c r="L29317" t="s">
        <v>15</v>
      </c>
    </row>
    <row r="29318" spans="1:12">
      <c r="A29318" t="e">
        <f ca="1">E00251616870121</f>
        <v>#NAME?</v>
      </c>
      <c r="B29318">
        <v>701</v>
      </c>
      <c r="C29318" t="s">
        <v>72</v>
      </c>
      <c r="D29318" s="1">
        <v>42452</v>
      </c>
      <c r="F29318">
        <v>4</v>
      </c>
      <c r="G29318">
        <v>2889</v>
      </c>
      <c r="H29318" t="s">
        <v>595</v>
      </c>
      <c r="J29318" t="s">
        <v>14</v>
      </c>
      <c r="K29318">
        <v>53</v>
      </c>
      <c r="L29318" t="s">
        <v>15</v>
      </c>
    </row>
    <row r="29319" spans="1:12">
      <c r="A29319" t="e">
        <f ca="1">E00251616870121</f>
        <v>#NAME?</v>
      </c>
      <c r="B29319">
        <v>701</v>
      </c>
      <c r="C29319" t="s">
        <v>72</v>
      </c>
      <c r="D29319" s="1">
        <v>42514</v>
      </c>
      <c r="F29319">
        <v>3</v>
      </c>
      <c r="G29319">
        <v>2599</v>
      </c>
      <c r="H29319" t="s">
        <v>238</v>
      </c>
      <c r="J29319" t="s">
        <v>14</v>
      </c>
      <c r="K29319">
        <v>54</v>
      </c>
      <c r="L29319" t="s">
        <v>15</v>
      </c>
    </row>
    <row r="29320" spans="1:12">
      <c r="A29320" t="e">
        <f ca="1">E00251432430821</f>
        <v>#NAME?</v>
      </c>
      <c r="B29320">
        <v>500</v>
      </c>
      <c r="C29320" t="s">
        <v>161</v>
      </c>
      <c r="D29320" s="1">
        <v>42059</v>
      </c>
      <c r="F29320">
        <v>2</v>
      </c>
      <c r="G29320">
        <v>7295</v>
      </c>
      <c r="H29320" t="s">
        <v>76</v>
      </c>
      <c r="J29320" t="s">
        <v>14</v>
      </c>
      <c r="K29320">
        <v>56</v>
      </c>
      <c r="L29320" t="s">
        <v>15</v>
      </c>
    </row>
    <row r="29321" spans="1:12">
      <c r="A29321" t="e">
        <f ca="1">E00251514580521</f>
        <v>#NAME?</v>
      </c>
      <c r="B29321">
        <v>444</v>
      </c>
      <c r="C29321" t="s">
        <v>819</v>
      </c>
      <c r="D29321" s="1">
        <v>42558</v>
      </c>
      <c r="F29321">
        <v>2</v>
      </c>
      <c r="G29321">
        <v>2558</v>
      </c>
      <c r="H29321" t="s">
        <v>820</v>
      </c>
      <c r="J29321" t="s">
        <v>14</v>
      </c>
      <c r="K29321">
        <v>49</v>
      </c>
      <c r="L29321" t="s">
        <v>15</v>
      </c>
    </row>
    <row r="29322" spans="1:12">
      <c r="A29322" t="e">
        <f ca="1">E00251532587421</f>
        <v>#NAME?</v>
      </c>
      <c r="B29322">
        <v>445</v>
      </c>
      <c r="C29322" t="s">
        <v>23</v>
      </c>
      <c r="D29322" s="1">
        <v>41641</v>
      </c>
      <c r="F29322">
        <v>2</v>
      </c>
      <c r="G29322">
        <v>72885</v>
      </c>
      <c r="H29322" t="s">
        <v>354</v>
      </c>
      <c r="J29322" t="s">
        <v>14</v>
      </c>
      <c r="K29322">
        <v>49</v>
      </c>
      <c r="L29322" t="s">
        <v>15</v>
      </c>
    </row>
    <row r="29323" spans="1:12">
      <c r="A29323" t="e">
        <f ca="1">E00251528624321</f>
        <v>#NAME?</v>
      </c>
      <c r="B29323">
        <v>291</v>
      </c>
      <c r="C29323" t="s">
        <v>160</v>
      </c>
      <c r="D29323" s="1">
        <v>42529</v>
      </c>
      <c r="F29323">
        <v>1</v>
      </c>
      <c r="G29323">
        <v>8798</v>
      </c>
      <c r="H29323" t="s">
        <v>314</v>
      </c>
      <c r="J29323" t="s">
        <v>14</v>
      </c>
      <c r="K29323">
        <v>51</v>
      </c>
      <c r="L29323" t="s">
        <v>15</v>
      </c>
    </row>
    <row r="29324" spans="1:12">
      <c r="A29324" t="e">
        <f ca="1">E00251528624321</f>
        <v>#NAME?</v>
      </c>
      <c r="B29324">
        <v>291</v>
      </c>
      <c r="C29324" t="s">
        <v>160</v>
      </c>
      <c r="D29324" s="1">
        <v>42593</v>
      </c>
      <c r="F29324">
        <v>2</v>
      </c>
      <c r="G29324">
        <v>5693</v>
      </c>
      <c r="H29324" t="s">
        <v>358</v>
      </c>
      <c r="J29324" t="s">
        <v>14</v>
      </c>
      <c r="K29324">
        <v>51</v>
      </c>
      <c r="L29324" t="s">
        <v>15</v>
      </c>
    </row>
    <row r="29325" spans="1:12">
      <c r="A29325" t="e">
        <f ca="1">E00251531527121</f>
        <v>#NAME?</v>
      </c>
      <c r="B29325">
        <v>1786</v>
      </c>
      <c r="C29325" t="s">
        <v>37</v>
      </c>
      <c r="D29325" s="1">
        <v>42772</v>
      </c>
      <c r="F29325">
        <v>2</v>
      </c>
      <c r="G29325">
        <v>61171</v>
      </c>
      <c r="H29325" t="s">
        <v>513</v>
      </c>
      <c r="J29325" t="s">
        <v>14</v>
      </c>
      <c r="K29325">
        <v>65</v>
      </c>
      <c r="L29325" t="s">
        <v>15</v>
      </c>
    </row>
    <row r="29326" spans="1:12">
      <c r="A29326" t="e">
        <f ca="1">E00251716498121</f>
        <v>#NAME?</v>
      </c>
      <c r="B29326">
        <v>481</v>
      </c>
      <c r="C29326" t="s">
        <v>402</v>
      </c>
      <c r="D29326" s="1">
        <v>41907</v>
      </c>
      <c r="F29326">
        <v>1</v>
      </c>
      <c r="G29326">
        <v>78079</v>
      </c>
      <c r="H29326" t="s">
        <v>49</v>
      </c>
      <c r="J29326" t="s">
        <v>14</v>
      </c>
      <c r="K29326">
        <v>38</v>
      </c>
      <c r="L29326" t="s">
        <v>22</v>
      </c>
    </row>
    <row r="29327" spans="1:12">
      <c r="A29327" t="e">
        <f ca="1">E00251439730221</f>
        <v>#NAME?</v>
      </c>
      <c r="B29327">
        <v>290</v>
      </c>
      <c r="C29327" t="s">
        <v>449</v>
      </c>
      <c r="D29327" s="1">
        <v>42766</v>
      </c>
      <c r="F29327">
        <v>2</v>
      </c>
      <c r="G29327">
        <v>3051</v>
      </c>
      <c r="H29327" t="s">
        <v>13</v>
      </c>
      <c r="J29327" t="s">
        <v>14</v>
      </c>
      <c r="K29327">
        <v>53</v>
      </c>
      <c r="L29327" t="s">
        <v>15</v>
      </c>
    </row>
    <row r="29328" spans="1:12">
      <c r="A29328" t="e">
        <f ca="1">E00251715553221</f>
        <v>#NAME?</v>
      </c>
      <c r="B29328">
        <v>48</v>
      </c>
      <c r="C29328" t="s">
        <v>249</v>
      </c>
      <c r="D29328" s="1">
        <v>42857</v>
      </c>
      <c r="F29328">
        <v>1</v>
      </c>
      <c r="G29328">
        <v>7291</v>
      </c>
      <c r="H29328" t="s">
        <v>163</v>
      </c>
      <c r="J29328" t="s">
        <v>14</v>
      </c>
      <c r="K29328">
        <v>46</v>
      </c>
      <c r="L29328" t="s">
        <v>15</v>
      </c>
    </row>
    <row r="29329" spans="1:12">
      <c r="A29329" t="e">
        <f ca="1">E00251439730221</f>
        <v>#NAME?</v>
      </c>
      <c r="B29329">
        <v>290</v>
      </c>
      <c r="C29329" t="s">
        <v>449</v>
      </c>
      <c r="D29329" s="1">
        <v>41997</v>
      </c>
      <c r="F29329">
        <v>2</v>
      </c>
      <c r="G29329">
        <v>3899</v>
      </c>
      <c r="H29329" t="s">
        <v>264</v>
      </c>
      <c r="J29329" t="s">
        <v>14</v>
      </c>
      <c r="K29329">
        <v>51</v>
      </c>
      <c r="L29329" t="s">
        <v>15</v>
      </c>
    </row>
    <row r="29330" spans="1:12">
      <c r="A29330" t="e">
        <f ca="1">E00251427592621</f>
        <v>#NAME?</v>
      </c>
      <c r="B29330">
        <v>10</v>
      </c>
      <c r="C29330" t="s">
        <v>18</v>
      </c>
      <c r="D29330" s="1">
        <v>41684</v>
      </c>
      <c r="F29330">
        <v>1</v>
      </c>
      <c r="G29330">
        <v>27800</v>
      </c>
      <c r="H29330" t="s">
        <v>145</v>
      </c>
      <c r="J29330" t="s">
        <v>14</v>
      </c>
      <c r="K29330">
        <v>44</v>
      </c>
      <c r="L29330" t="s">
        <v>15</v>
      </c>
    </row>
    <row r="29331" spans="1:12">
      <c r="A29331" t="e">
        <f ca="1">E00251616870121</f>
        <v>#NAME?</v>
      </c>
      <c r="B29331">
        <v>701</v>
      </c>
      <c r="C29331" t="s">
        <v>72</v>
      </c>
      <c r="D29331" s="1">
        <v>42717</v>
      </c>
      <c r="F29331">
        <v>2</v>
      </c>
      <c r="G29331">
        <v>2724</v>
      </c>
      <c r="H29331" t="s">
        <v>73</v>
      </c>
      <c r="J29331" t="s">
        <v>14</v>
      </c>
      <c r="K29331">
        <v>54</v>
      </c>
      <c r="L29331" t="s">
        <v>15</v>
      </c>
    </row>
    <row r="29332" spans="1:12">
      <c r="A29332" t="e">
        <f ca="1">E00251439807421</f>
        <v>#NAME?</v>
      </c>
      <c r="B29332">
        <v>494</v>
      </c>
      <c r="C29332" t="s">
        <v>63</v>
      </c>
      <c r="D29332" s="1">
        <v>41796</v>
      </c>
      <c r="F29332">
        <v>2</v>
      </c>
      <c r="G29332">
        <v>25000</v>
      </c>
      <c r="H29332" t="s">
        <v>178</v>
      </c>
      <c r="J29332" t="s">
        <v>14</v>
      </c>
      <c r="K29332">
        <v>54</v>
      </c>
      <c r="L29332" t="s">
        <v>15</v>
      </c>
    </row>
    <row r="29333" spans="1:12">
      <c r="A29333" t="e">
        <f ca="1">E00251529498321</f>
        <v>#NAME?</v>
      </c>
      <c r="B29333">
        <v>148</v>
      </c>
      <c r="C29333" t="s">
        <v>318</v>
      </c>
      <c r="D29333" s="1">
        <v>42760</v>
      </c>
      <c r="F29333">
        <v>1</v>
      </c>
      <c r="G29333">
        <v>71947</v>
      </c>
      <c r="H29333" t="s">
        <v>992</v>
      </c>
      <c r="I29333" t="s">
        <v>56</v>
      </c>
      <c r="J29333" t="s">
        <v>57</v>
      </c>
      <c r="K29333">
        <v>66</v>
      </c>
      <c r="L29333" t="s">
        <v>15</v>
      </c>
    </row>
    <row r="29334" spans="1:12">
      <c r="A29334" t="e">
        <f ca="1">E00251529498321</f>
        <v>#NAME?</v>
      </c>
      <c r="B29334">
        <v>163</v>
      </c>
      <c r="C29334" t="s">
        <v>219</v>
      </c>
      <c r="D29334" s="1">
        <v>42142</v>
      </c>
      <c r="F29334">
        <v>1</v>
      </c>
      <c r="G29334">
        <v>4019</v>
      </c>
      <c r="H29334" t="s">
        <v>26</v>
      </c>
      <c r="J29334" t="s">
        <v>14</v>
      </c>
      <c r="K29334">
        <v>64</v>
      </c>
      <c r="L29334" t="s">
        <v>15</v>
      </c>
    </row>
    <row r="29335" spans="1:12">
      <c r="A29335" t="e">
        <f ca="1">E00251529498321</f>
        <v>#NAME?</v>
      </c>
      <c r="B29335">
        <v>163</v>
      </c>
      <c r="C29335" t="s">
        <v>219</v>
      </c>
      <c r="D29335" s="1">
        <v>42523</v>
      </c>
      <c r="F29335">
        <v>2</v>
      </c>
      <c r="G29335">
        <v>27800</v>
      </c>
      <c r="H29335" t="s">
        <v>145</v>
      </c>
      <c r="J29335" t="s">
        <v>14</v>
      </c>
      <c r="K29335">
        <v>65</v>
      </c>
      <c r="L29335" t="s">
        <v>15</v>
      </c>
    </row>
    <row r="29336" spans="1:12">
      <c r="A29336" t="e">
        <f ca="1">E00251529498321</f>
        <v>#NAME?</v>
      </c>
      <c r="B29336">
        <v>163</v>
      </c>
      <c r="C29336" t="s">
        <v>219</v>
      </c>
      <c r="D29336" s="1">
        <v>42760</v>
      </c>
      <c r="F29336">
        <v>1</v>
      </c>
      <c r="G29336">
        <v>4019</v>
      </c>
      <c r="H29336" t="s">
        <v>26</v>
      </c>
      <c r="J29336" t="s">
        <v>14</v>
      </c>
      <c r="K29336">
        <v>66</v>
      </c>
      <c r="L29336" t="s">
        <v>15</v>
      </c>
    </row>
    <row r="29337" spans="1:12">
      <c r="A29337" t="e">
        <f ca="1">E00251512648621</f>
        <v>#NAME?</v>
      </c>
      <c r="B29337">
        <v>62</v>
      </c>
      <c r="C29337" t="s">
        <v>20</v>
      </c>
      <c r="D29337" s="1">
        <v>41212</v>
      </c>
      <c r="F29337">
        <v>2</v>
      </c>
      <c r="G29337">
        <v>4019</v>
      </c>
      <c r="H29337" t="s">
        <v>26</v>
      </c>
      <c r="J29337" t="s">
        <v>14</v>
      </c>
      <c r="K29337">
        <v>45</v>
      </c>
      <c r="L29337" t="s">
        <v>15</v>
      </c>
    </row>
    <row r="29338" spans="1:12">
      <c r="A29338" t="e">
        <f ca="1">E00251531925021</f>
        <v>#NAME?</v>
      </c>
      <c r="B29338">
        <v>703</v>
      </c>
      <c r="C29338" t="s">
        <v>305</v>
      </c>
      <c r="D29338" s="1">
        <v>42796</v>
      </c>
      <c r="F29338">
        <v>1</v>
      </c>
      <c r="G29338">
        <v>2449</v>
      </c>
      <c r="H29338" t="s">
        <v>53</v>
      </c>
      <c r="J29338" t="s">
        <v>14</v>
      </c>
      <c r="K29338">
        <v>49</v>
      </c>
      <c r="L29338" t="s">
        <v>15</v>
      </c>
    </row>
    <row r="29339" spans="1:12">
      <c r="A29339" t="e">
        <f ca="1">E00251716498121</f>
        <v>#NAME?</v>
      </c>
      <c r="B29339">
        <v>481</v>
      </c>
      <c r="C29339" t="s">
        <v>402</v>
      </c>
      <c r="D29339" s="1">
        <v>42926</v>
      </c>
      <c r="F29339">
        <v>3</v>
      </c>
      <c r="G29339">
        <v>78050</v>
      </c>
      <c r="H29339" t="s">
        <v>197</v>
      </c>
      <c r="J29339" t="s">
        <v>14</v>
      </c>
      <c r="K29339">
        <v>41</v>
      </c>
      <c r="L29339" t="s">
        <v>22</v>
      </c>
    </row>
    <row r="29340" spans="1:12">
      <c r="A29340" t="e">
        <f ca="1">E00251626524421</f>
        <v>#NAME?</v>
      </c>
      <c r="B29340">
        <v>290</v>
      </c>
      <c r="C29340" t="s">
        <v>449</v>
      </c>
      <c r="D29340" s="1">
        <v>41233</v>
      </c>
      <c r="F29340">
        <v>4</v>
      </c>
      <c r="G29340">
        <v>4556</v>
      </c>
      <c r="H29340" t="s">
        <v>121</v>
      </c>
      <c r="J29340" t="s">
        <v>14</v>
      </c>
      <c r="K29340">
        <v>41</v>
      </c>
      <c r="L29340" t="s">
        <v>15</v>
      </c>
    </row>
    <row r="29341" spans="1:12">
      <c r="A29341" t="e">
        <f ca="1">E00251626524421</f>
        <v>#NAME?</v>
      </c>
      <c r="B29341">
        <v>297</v>
      </c>
      <c r="C29341" t="s">
        <v>411</v>
      </c>
      <c r="D29341" s="1">
        <v>42068</v>
      </c>
      <c r="F29341">
        <v>1</v>
      </c>
      <c r="G29341">
        <v>46619</v>
      </c>
      <c r="H29341" t="s">
        <v>182</v>
      </c>
      <c r="J29341" t="s">
        <v>14</v>
      </c>
      <c r="K29341">
        <v>44</v>
      </c>
      <c r="L29341" t="s">
        <v>15</v>
      </c>
    </row>
    <row r="29342" spans="1:12">
      <c r="A29342" t="e">
        <f ca="1">E00251514580521</f>
        <v>#NAME?</v>
      </c>
      <c r="B29342">
        <v>444</v>
      </c>
      <c r="C29342" t="s">
        <v>819</v>
      </c>
      <c r="D29342" s="1">
        <v>41557</v>
      </c>
      <c r="F29342">
        <v>1</v>
      </c>
      <c r="G29342">
        <v>4019</v>
      </c>
      <c r="H29342" t="s">
        <v>26</v>
      </c>
      <c r="J29342" t="s">
        <v>14</v>
      </c>
      <c r="K29342">
        <v>46</v>
      </c>
      <c r="L29342" t="s">
        <v>15</v>
      </c>
    </row>
    <row r="29343" spans="1:12">
      <c r="A29343" t="e">
        <f ca="1">E00251514580521</f>
        <v>#NAME?</v>
      </c>
      <c r="B29343">
        <v>444</v>
      </c>
      <c r="C29343" t="s">
        <v>819</v>
      </c>
      <c r="D29343" s="1">
        <v>42585</v>
      </c>
      <c r="F29343">
        <v>1</v>
      </c>
      <c r="G29343">
        <v>1101</v>
      </c>
      <c r="H29343" t="s">
        <v>220</v>
      </c>
      <c r="J29343" t="s">
        <v>14</v>
      </c>
      <c r="K29343">
        <v>49</v>
      </c>
      <c r="L29343" t="s">
        <v>15</v>
      </c>
    </row>
    <row r="29344" spans="1:12">
      <c r="A29344" t="e">
        <f ca="1">E00251514317621</f>
        <v>#NAME?</v>
      </c>
      <c r="B29344">
        <v>1273</v>
      </c>
      <c r="C29344" t="s">
        <v>28</v>
      </c>
      <c r="D29344" s="1">
        <v>41306</v>
      </c>
      <c r="F29344">
        <v>1</v>
      </c>
      <c r="G29344">
        <v>4660</v>
      </c>
      <c r="H29344" t="s">
        <v>215</v>
      </c>
      <c r="J29344" t="s">
        <v>14</v>
      </c>
      <c r="K29344">
        <v>40</v>
      </c>
      <c r="L29344" t="s">
        <v>15</v>
      </c>
    </row>
    <row r="29345" spans="1:12">
      <c r="A29345" t="e">
        <f ca="1">E00251514273221</f>
        <v>#NAME?</v>
      </c>
      <c r="B29345">
        <v>299</v>
      </c>
      <c r="C29345" t="s">
        <v>729</v>
      </c>
      <c r="D29345" s="1">
        <v>41186</v>
      </c>
      <c r="F29345">
        <v>5</v>
      </c>
      <c r="G29345">
        <v>6119</v>
      </c>
      <c r="H29345" t="s">
        <v>1685</v>
      </c>
      <c r="J29345" t="s">
        <v>14</v>
      </c>
      <c r="K29345">
        <v>54</v>
      </c>
      <c r="L29345" t="s">
        <v>15</v>
      </c>
    </row>
    <row r="29346" spans="1:12">
      <c r="A29346" t="e">
        <f ca="1">E00251514273221</f>
        <v>#NAME?</v>
      </c>
      <c r="B29346">
        <v>299</v>
      </c>
      <c r="C29346" t="s">
        <v>729</v>
      </c>
      <c r="D29346" s="1">
        <v>41386</v>
      </c>
      <c r="F29346">
        <v>2</v>
      </c>
      <c r="G29346">
        <v>4619</v>
      </c>
      <c r="H29346" t="s">
        <v>613</v>
      </c>
      <c r="J29346" t="s">
        <v>14</v>
      </c>
      <c r="K29346">
        <v>54</v>
      </c>
      <c r="L29346" t="s">
        <v>15</v>
      </c>
    </row>
    <row r="29347" spans="1:12">
      <c r="A29347" t="e">
        <f ca="1">E00251514273221</f>
        <v>#NAME?</v>
      </c>
      <c r="B29347">
        <v>299</v>
      </c>
      <c r="C29347" t="s">
        <v>729</v>
      </c>
      <c r="D29347" s="1">
        <v>41586</v>
      </c>
      <c r="F29347">
        <v>1</v>
      </c>
      <c r="G29347">
        <v>3540</v>
      </c>
      <c r="H29347" t="s">
        <v>436</v>
      </c>
      <c r="J29347" t="s">
        <v>14</v>
      </c>
      <c r="K29347">
        <v>55</v>
      </c>
      <c r="L29347" t="s">
        <v>15</v>
      </c>
    </row>
    <row r="29348" spans="1:12">
      <c r="A29348" t="e">
        <f ca="1">E00251514273221</f>
        <v>#NAME?</v>
      </c>
      <c r="B29348">
        <v>299</v>
      </c>
      <c r="C29348" t="s">
        <v>729</v>
      </c>
      <c r="D29348" s="1">
        <v>41858</v>
      </c>
      <c r="F29348">
        <v>1</v>
      </c>
      <c r="G29348">
        <v>7962</v>
      </c>
      <c r="H29348" t="s">
        <v>111</v>
      </c>
      <c r="J29348" t="s">
        <v>14</v>
      </c>
      <c r="K29348">
        <v>56</v>
      </c>
      <c r="L29348" t="s">
        <v>22</v>
      </c>
    </row>
    <row r="29349" spans="1:12">
      <c r="A29349" t="e">
        <f ca="1">E00251616870121</f>
        <v>#NAME?</v>
      </c>
      <c r="B29349">
        <v>701</v>
      </c>
      <c r="C29349" t="s">
        <v>72</v>
      </c>
      <c r="D29349" s="1">
        <v>42809</v>
      </c>
      <c r="F29349">
        <v>2</v>
      </c>
      <c r="G29349">
        <v>2724</v>
      </c>
      <c r="H29349" t="s">
        <v>73</v>
      </c>
      <c r="J29349" t="s">
        <v>14</v>
      </c>
      <c r="K29349">
        <v>54</v>
      </c>
      <c r="L29349" t="s">
        <v>15</v>
      </c>
    </row>
    <row r="29350" spans="1:12">
      <c r="A29350" t="e">
        <f ca="1">E00251616870121</f>
        <v>#NAME?</v>
      </c>
      <c r="B29350">
        <v>701</v>
      </c>
      <c r="C29350" t="s">
        <v>72</v>
      </c>
      <c r="D29350" s="1">
        <v>42986</v>
      </c>
      <c r="F29350">
        <v>6</v>
      </c>
      <c r="G29350">
        <v>73390</v>
      </c>
      <c r="H29350" t="s">
        <v>66</v>
      </c>
      <c r="J29350" t="s">
        <v>14</v>
      </c>
      <c r="K29350">
        <v>55</v>
      </c>
      <c r="L29350" t="s">
        <v>15</v>
      </c>
    </row>
    <row r="29351" spans="1:12">
      <c r="A29351" t="e">
        <f ca="1">E00251432340321</f>
        <v>#NAME?</v>
      </c>
      <c r="B29351">
        <v>448</v>
      </c>
      <c r="C29351" t="s">
        <v>112</v>
      </c>
      <c r="D29351" s="1">
        <v>41429</v>
      </c>
      <c r="F29351">
        <v>2</v>
      </c>
      <c r="G29351">
        <v>4019</v>
      </c>
      <c r="H29351" t="s">
        <v>26</v>
      </c>
      <c r="J29351" t="s">
        <v>14</v>
      </c>
      <c r="K29351">
        <v>52</v>
      </c>
      <c r="L29351" t="s">
        <v>15</v>
      </c>
    </row>
    <row r="29352" spans="1:12">
      <c r="A29352" t="e">
        <f ca="1">E00251531925021</f>
        <v>#NAME?</v>
      </c>
      <c r="B29352">
        <v>703</v>
      </c>
      <c r="C29352" t="s">
        <v>305</v>
      </c>
      <c r="D29352" s="1">
        <v>42829</v>
      </c>
      <c r="F29352">
        <v>6</v>
      </c>
      <c r="G29352">
        <v>3004</v>
      </c>
      <c r="H29352" t="s">
        <v>104</v>
      </c>
      <c r="J29352" t="s">
        <v>14</v>
      </c>
      <c r="K29352">
        <v>49</v>
      </c>
      <c r="L29352" t="s">
        <v>15</v>
      </c>
    </row>
    <row r="29353" spans="1:12">
      <c r="A29353" t="e">
        <f ca="1">E00251532291121</f>
        <v>#NAME?</v>
      </c>
      <c r="B29353">
        <v>497</v>
      </c>
      <c r="C29353" t="s">
        <v>141</v>
      </c>
      <c r="D29353" s="1">
        <v>42160</v>
      </c>
      <c r="F29353">
        <v>5</v>
      </c>
      <c r="G29353">
        <v>78079</v>
      </c>
      <c r="H29353" t="s">
        <v>49</v>
      </c>
      <c r="J29353" t="s">
        <v>14</v>
      </c>
      <c r="K29353">
        <v>60</v>
      </c>
      <c r="L29353" t="s">
        <v>22</v>
      </c>
    </row>
    <row r="29354" spans="1:12">
      <c r="A29354" t="e">
        <f ca="1">E00251626524421</f>
        <v>#NAME?</v>
      </c>
      <c r="B29354">
        <v>297</v>
      </c>
      <c r="C29354" t="s">
        <v>411</v>
      </c>
      <c r="D29354" s="1">
        <v>42810</v>
      </c>
      <c r="F29354">
        <v>2</v>
      </c>
      <c r="G29354">
        <v>2809</v>
      </c>
      <c r="H29354" t="s">
        <v>90</v>
      </c>
      <c r="J29354" t="s">
        <v>14</v>
      </c>
      <c r="K29354">
        <v>46</v>
      </c>
      <c r="L29354" t="s">
        <v>15</v>
      </c>
    </row>
    <row r="29355" spans="1:12">
      <c r="A29355" t="e">
        <f ca="1">E00251532291121</f>
        <v>#NAME?</v>
      </c>
      <c r="B29355">
        <v>497</v>
      </c>
      <c r="C29355" t="s">
        <v>141</v>
      </c>
      <c r="D29355" s="1">
        <v>42489</v>
      </c>
      <c r="F29355">
        <v>2</v>
      </c>
      <c r="G29355">
        <v>7840</v>
      </c>
      <c r="H29355" t="s">
        <v>55</v>
      </c>
      <c r="J29355" t="s">
        <v>14</v>
      </c>
      <c r="K29355">
        <v>61</v>
      </c>
      <c r="L29355" t="s">
        <v>22</v>
      </c>
    </row>
    <row r="29356" spans="1:12">
      <c r="A29356" t="e">
        <f ca="1">E00251514287121</f>
        <v>#NAME?</v>
      </c>
      <c r="B29356">
        <v>502</v>
      </c>
      <c r="C29356" t="s">
        <v>172</v>
      </c>
      <c r="D29356" s="1">
        <v>41529</v>
      </c>
      <c r="F29356">
        <v>1</v>
      </c>
      <c r="G29356">
        <v>79029</v>
      </c>
      <c r="H29356" t="s">
        <v>21</v>
      </c>
      <c r="J29356" t="s">
        <v>14</v>
      </c>
      <c r="K29356">
        <v>53</v>
      </c>
      <c r="L29356" t="s">
        <v>22</v>
      </c>
    </row>
    <row r="29357" spans="1:12">
      <c r="A29357" t="e">
        <f ca="1">E00251616870121</f>
        <v>#NAME?</v>
      </c>
      <c r="B29357">
        <v>701</v>
      </c>
      <c r="C29357" t="s">
        <v>72</v>
      </c>
      <c r="D29357" s="1">
        <v>42558</v>
      </c>
      <c r="F29357">
        <v>5</v>
      </c>
      <c r="G29357">
        <v>2889</v>
      </c>
      <c r="H29357" t="s">
        <v>595</v>
      </c>
      <c r="J29357" t="s">
        <v>14</v>
      </c>
      <c r="K29357">
        <v>54</v>
      </c>
      <c r="L29357" t="s">
        <v>15</v>
      </c>
    </row>
    <row r="29358" spans="1:12">
      <c r="A29358" t="e">
        <f ca="1">E00251616870121</f>
        <v>#NAME?</v>
      </c>
      <c r="B29358">
        <v>701</v>
      </c>
      <c r="C29358" t="s">
        <v>72</v>
      </c>
      <c r="D29358" s="1">
        <v>42699</v>
      </c>
      <c r="F29358">
        <v>6</v>
      </c>
      <c r="G29358">
        <v>4779</v>
      </c>
      <c r="H29358" t="s">
        <v>231</v>
      </c>
      <c r="J29358" t="s">
        <v>14</v>
      </c>
      <c r="K29358">
        <v>54</v>
      </c>
      <c r="L29358" t="s">
        <v>15</v>
      </c>
    </row>
    <row r="29359" spans="1:12">
      <c r="A29359" t="e">
        <f ca="1">E00251616870121</f>
        <v>#NAME?</v>
      </c>
      <c r="B29359">
        <v>701</v>
      </c>
      <c r="C29359" t="s">
        <v>72</v>
      </c>
      <c r="D29359" s="1">
        <v>42768</v>
      </c>
      <c r="F29359">
        <v>2</v>
      </c>
      <c r="G29359">
        <v>2724</v>
      </c>
      <c r="H29359" t="s">
        <v>73</v>
      </c>
      <c r="J29359" t="s">
        <v>14</v>
      </c>
      <c r="K29359">
        <v>54</v>
      </c>
      <c r="L29359" t="s">
        <v>15</v>
      </c>
    </row>
    <row r="29360" spans="1:12">
      <c r="A29360" t="e">
        <f ca="1">E00251616870121</f>
        <v>#NAME?</v>
      </c>
      <c r="B29360">
        <v>701</v>
      </c>
      <c r="C29360" t="s">
        <v>72</v>
      </c>
      <c r="D29360" s="1">
        <v>42809</v>
      </c>
      <c r="F29360">
        <v>1</v>
      </c>
      <c r="G29360">
        <v>49390</v>
      </c>
      <c r="H29360" t="s">
        <v>59</v>
      </c>
      <c r="J29360" t="s">
        <v>14</v>
      </c>
      <c r="K29360">
        <v>54</v>
      </c>
      <c r="L29360" t="s">
        <v>15</v>
      </c>
    </row>
    <row r="29361" spans="1:12">
      <c r="A29361" t="e">
        <f ca="1">E00251616870121</f>
        <v>#NAME?</v>
      </c>
      <c r="B29361">
        <v>701</v>
      </c>
      <c r="C29361" t="s">
        <v>72</v>
      </c>
      <c r="D29361" s="1">
        <v>42817</v>
      </c>
      <c r="F29361">
        <v>6</v>
      </c>
      <c r="G29361">
        <v>7273</v>
      </c>
      <c r="H29361" t="s">
        <v>543</v>
      </c>
      <c r="J29361" t="s">
        <v>14</v>
      </c>
      <c r="K29361">
        <v>54</v>
      </c>
      <c r="L29361" t="s">
        <v>15</v>
      </c>
    </row>
    <row r="29362" spans="1:12">
      <c r="A29362" t="e">
        <f ca="1">E00251532630321</f>
        <v>#NAME?</v>
      </c>
      <c r="B29362">
        <v>7111</v>
      </c>
      <c r="C29362" t="s">
        <v>496</v>
      </c>
      <c r="D29362" s="1">
        <v>42021</v>
      </c>
      <c r="F29362">
        <v>1</v>
      </c>
      <c r="G29362">
        <v>463</v>
      </c>
      <c r="H29362" t="s">
        <v>259</v>
      </c>
      <c r="I29362" t="s">
        <v>148</v>
      </c>
      <c r="J29362" t="s">
        <v>57</v>
      </c>
      <c r="K29362">
        <v>62</v>
      </c>
      <c r="L29362" t="s">
        <v>15</v>
      </c>
    </row>
    <row r="29363" spans="1:12">
      <c r="A29363" t="e">
        <f ca="1">E00251532630321</f>
        <v>#NAME?</v>
      </c>
      <c r="B29363">
        <v>7111</v>
      </c>
      <c r="C29363" t="s">
        <v>496</v>
      </c>
      <c r="D29363" s="1">
        <v>42021</v>
      </c>
      <c r="F29363">
        <v>2</v>
      </c>
      <c r="G29363">
        <v>4019</v>
      </c>
      <c r="H29363" t="s">
        <v>26</v>
      </c>
      <c r="I29363" t="s">
        <v>148</v>
      </c>
      <c r="J29363" t="s">
        <v>57</v>
      </c>
      <c r="K29363">
        <v>62</v>
      </c>
      <c r="L29363" t="s">
        <v>15</v>
      </c>
    </row>
    <row r="29364" spans="1:12">
      <c r="A29364" t="e">
        <f ca="1">E00251528711021</f>
        <v>#NAME?</v>
      </c>
      <c r="B29364">
        <v>293</v>
      </c>
      <c r="C29364" t="s">
        <v>25</v>
      </c>
      <c r="D29364" s="1">
        <v>42482</v>
      </c>
      <c r="F29364">
        <v>1</v>
      </c>
      <c r="G29364">
        <v>79579</v>
      </c>
      <c r="H29364" t="s">
        <v>1347</v>
      </c>
      <c r="J29364" t="s">
        <v>14</v>
      </c>
      <c r="K29364">
        <v>61</v>
      </c>
      <c r="L29364" t="s">
        <v>22</v>
      </c>
    </row>
    <row r="29365" spans="1:12">
      <c r="A29365" t="e">
        <f ca="1">E00251514273221</f>
        <v>#NAME?</v>
      </c>
      <c r="B29365">
        <v>299</v>
      </c>
      <c r="C29365" t="s">
        <v>729</v>
      </c>
      <c r="D29365" s="1">
        <v>41599</v>
      </c>
      <c r="F29365">
        <v>4</v>
      </c>
      <c r="G29365">
        <v>3051</v>
      </c>
      <c r="H29365" t="s">
        <v>13</v>
      </c>
      <c r="J29365" t="s">
        <v>14</v>
      </c>
      <c r="K29365">
        <v>55</v>
      </c>
      <c r="L29365" t="s">
        <v>15</v>
      </c>
    </row>
    <row r="29366" spans="1:12">
      <c r="A29366" t="e">
        <f ca="1">E00251512526121</f>
        <v>#NAME?</v>
      </c>
      <c r="B29366">
        <v>47</v>
      </c>
      <c r="C29366" t="s">
        <v>494</v>
      </c>
      <c r="D29366" s="1">
        <v>41102</v>
      </c>
      <c r="F29366">
        <v>1</v>
      </c>
      <c r="G29366">
        <v>3804</v>
      </c>
      <c r="H29366" t="s">
        <v>71</v>
      </c>
      <c r="J29366" t="s">
        <v>14</v>
      </c>
      <c r="K29366">
        <v>46</v>
      </c>
      <c r="L29366" t="s">
        <v>15</v>
      </c>
    </row>
    <row r="29367" spans="1:12">
      <c r="A29367" t="e">
        <f ca="1">E00251626524421</f>
        <v>#NAME?</v>
      </c>
      <c r="B29367">
        <v>290</v>
      </c>
      <c r="C29367" t="s">
        <v>449</v>
      </c>
      <c r="D29367" s="1">
        <v>41233</v>
      </c>
      <c r="F29367">
        <v>3</v>
      </c>
      <c r="G29367">
        <v>4019</v>
      </c>
      <c r="H29367" t="s">
        <v>26</v>
      </c>
      <c r="J29367" t="s">
        <v>14</v>
      </c>
      <c r="K29367">
        <v>41</v>
      </c>
      <c r="L29367" t="s">
        <v>15</v>
      </c>
    </row>
    <row r="29368" spans="1:12">
      <c r="A29368" t="e">
        <f ca="1">E00251537609421</f>
        <v>#NAME?</v>
      </c>
      <c r="B29368">
        <v>160</v>
      </c>
      <c r="C29368" t="s">
        <v>278</v>
      </c>
      <c r="D29368" s="1">
        <v>41113</v>
      </c>
      <c r="F29368">
        <v>2</v>
      </c>
      <c r="G29368">
        <v>27800</v>
      </c>
      <c r="H29368" t="s">
        <v>145</v>
      </c>
      <c r="J29368" t="s">
        <v>14</v>
      </c>
      <c r="K29368">
        <v>39</v>
      </c>
      <c r="L29368" t="s">
        <v>15</v>
      </c>
    </row>
    <row r="29369" spans="1:12">
      <c r="A29369" t="e">
        <f ca="1">E00251537609421</f>
        <v>#NAME?</v>
      </c>
      <c r="B29369">
        <v>718</v>
      </c>
      <c r="C29369" t="s">
        <v>32</v>
      </c>
      <c r="D29369" s="1">
        <v>42021</v>
      </c>
      <c r="E29369">
        <v>5</v>
      </c>
      <c r="F29369">
        <v>2</v>
      </c>
      <c r="G29369">
        <v>46450</v>
      </c>
      <c r="H29369" t="s">
        <v>1686</v>
      </c>
      <c r="J29369" t="s">
        <v>34</v>
      </c>
      <c r="K29369">
        <v>41</v>
      </c>
      <c r="L29369" t="s">
        <v>15</v>
      </c>
    </row>
    <row r="29370" spans="1:12">
      <c r="A29370" t="e">
        <f ca="1">E00251615167221</f>
        <v>#NAME?</v>
      </c>
      <c r="B29370">
        <v>763</v>
      </c>
      <c r="C29370" t="s">
        <v>194</v>
      </c>
      <c r="D29370" s="1">
        <v>40932</v>
      </c>
      <c r="E29370">
        <v>1</v>
      </c>
      <c r="F29370">
        <v>3</v>
      </c>
      <c r="G29370">
        <v>4019</v>
      </c>
      <c r="H29370" t="s">
        <v>26</v>
      </c>
      <c r="J29370" t="s">
        <v>34</v>
      </c>
      <c r="K29370">
        <v>47</v>
      </c>
      <c r="L29370" t="s">
        <v>15</v>
      </c>
    </row>
    <row r="29371" spans="1:12">
      <c r="A29371" t="e">
        <f ca="1">E00251615167221</f>
        <v>#NAME?</v>
      </c>
      <c r="B29371">
        <v>1929</v>
      </c>
      <c r="C29371" t="s">
        <v>195</v>
      </c>
      <c r="D29371" s="1">
        <v>41829</v>
      </c>
      <c r="F29371">
        <v>5</v>
      </c>
      <c r="G29371">
        <v>30000</v>
      </c>
      <c r="H29371" t="s">
        <v>144</v>
      </c>
      <c r="J29371" t="s">
        <v>14</v>
      </c>
      <c r="K29371">
        <v>50</v>
      </c>
      <c r="L29371" t="s">
        <v>15</v>
      </c>
    </row>
    <row r="29372" spans="1:12">
      <c r="A29372" t="e">
        <f ca="1">E00251615167221</f>
        <v>#NAME?</v>
      </c>
      <c r="B29372">
        <v>1929</v>
      </c>
      <c r="C29372" t="s">
        <v>195</v>
      </c>
      <c r="D29372" s="1">
        <v>42069</v>
      </c>
      <c r="F29372">
        <v>5</v>
      </c>
      <c r="G29372">
        <v>4549</v>
      </c>
      <c r="H29372" t="s">
        <v>69</v>
      </c>
      <c r="J29372" t="s">
        <v>14</v>
      </c>
      <c r="K29372">
        <v>50</v>
      </c>
      <c r="L29372" t="s">
        <v>15</v>
      </c>
    </row>
    <row r="29373" spans="1:12">
      <c r="A29373" t="e">
        <f ca="1">E00251514580521</f>
        <v>#NAME?</v>
      </c>
      <c r="B29373">
        <v>444</v>
      </c>
      <c r="C29373" t="s">
        <v>819</v>
      </c>
      <c r="D29373" s="1">
        <v>41213</v>
      </c>
      <c r="F29373">
        <v>2</v>
      </c>
      <c r="G29373">
        <v>7839</v>
      </c>
      <c r="H29373" t="s">
        <v>1340</v>
      </c>
      <c r="J29373" t="s">
        <v>14</v>
      </c>
      <c r="K29373">
        <v>45</v>
      </c>
      <c r="L29373" t="s">
        <v>22</v>
      </c>
    </row>
    <row r="29374" spans="1:12">
      <c r="A29374" t="e">
        <f ca="1">E00251531925021</f>
        <v>#NAME?</v>
      </c>
      <c r="B29374">
        <v>703</v>
      </c>
      <c r="C29374" t="s">
        <v>305</v>
      </c>
      <c r="D29374" s="1">
        <v>43027</v>
      </c>
      <c r="F29374">
        <v>2</v>
      </c>
      <c r="G29374">
        <v>2449</v>
      </c>
      <c r="H29374" t="s">
        <v>53</v>
      </c>
      <c r="J29374" t="s">
        <v>14</v>
      </c>
      <c r="K29374">
        <v>50</v>
      </c>
      <c r="L29374" t="s">
        <v>15</v>
      </c>
    </row>
    <row r="29375" spans="1:12">
      <c r="A29375" t="e">
        <f ca="1">E00251531925021</f>
        <v>#NAME?</v>
      </c>
      <c r="B29375">
        <v>703</v>
      </c>
      <c r="C29375" t="s">
        <v>305</v>
      </c>
      <c r="D29375" s="1">
        <v>43027</v>
      </c>
      <c r="F29375">
        <v>5</v>
      </c>
      <c r="G29375">
        <v>5533</v>
      </c>
      <c r="H29375" t="s">
        <v>537</v>
      </c>
      <c r="J29375" t="s">
        <v>14</v>
      </c>
      <c r="K29375">
        <v>50</v>
      </c>
      <c r="L29375" t="s">
        <v>15</v>
      </c>
    </row>
    <row r="29376" spans="1:12">
      <c r="A29376" t="e">
        <f ca="1">E00251532291121</f>
        <v>#NAME?</v>
      </c>
      <c r="B29376">
        <v>497</v>
      </c>
      <c r="C29376" t="s">
        <v>141</v>
      </c>
      <c r="D29376" s="1">
        <v>43089</v>
      </c>
      <c r="F29376">
        <v>2</v>
      </c>
      <c r="G29376">
        <v>460</v>
      </c>
      <c r="H29376" t="s">
        <v>16</v>
      </c>
      <c r="J29376" t="s">
        <v>14</v>
      </c>
      <c r="K29376">
        <v>62</v>
      </c>
      <c r="L29376" t="s">
        <v>15</v>
      </c>
    </row>
    <row r="29377" spans="1:12">
      <c r="A29377" t="e">
        <f ca="1">E00251439765421</f>
        <v>#NAME?</v>
      </c>
      <c r="B29377">
        <v>1325</v>
      </c>
      <c r="C29377" t="s">
        <v>605</v>
      </c>
      <c r="D29377" s="1">
        <v>42818</v>
      </c>
      <c r="F29377">
        <v>1</v>
      </c>
      <c r="G29377">
        <v>3688</v>
      </c>
      <c r="H29377" t="s">
        <v>632</v>
      </c>
      <c r="J29377" t="s">
        <v>14</v>
      </c>
      <c r="K29377">
        <v>59</v>
      </c>
      <c r="L29377" t="s">
        <v>15</v>
      </c>
    </row>
    <row r="29378" spans="1:12">
      <c r="A29378" t="e">
        <f ca="1">E00251514580521</f>
        <v>#NAME?</v>
      </c>
      <c r="B29378">
        <v>833</v>
      </c>
      <c r="C29378" t="s">
        <v>1004</v>
      </c>
      <c r="D29378" s="1">
        <v>41659</v>
      </c>
      <c r="E29378">
        <v>0</v>
      </c>
      <c r="F29378">
        <v>1</v>
      </c>
      <c r="G29378">
        <v>7172</v>
      </c>
      <c r="H29378" t="s">
        <v>1377</v>
      </c>
      <c r="J29378" t="s">
        <v>34</v>
      </c>
      <c r="K29378">
        <v>47</v>
      </c>
      <c r="L29378" t="s">
        <v>15</v>
      </c>
    </row>
    <row r="29379" spans="1:12">
      <c r="A29379" t="e">
        <f ca="1">E00251532630321</f>
        <v>#NAME?</v>
      </c>
      <c r="B29379">
        <v>490</v>
      </c>
      <c r="C29379" t="s">
        <v>158</v>
      </c>
      <c r="D29379" s="1">
        <v>42206</v>
      </c>
      <c r="F29379">
        <v>1</v>
      </c>
      <c r="G29379">
        <v>29690</v>
      </c>
      <c r="H29379" t="s">
        <v>52</v>
      </c>
      <c r="J29379" t="s">
        <v>14</v>
      </c>
      <c r="K29379">
        <v>63</v>
      </c>
      <c r="L29379" t="s">
        <v>15</v>
      </c>
    </row>
    <row r="29380" spans="1:12">
      <c r="A29380" t="e">
        <f ca="1">E00251514273221</f>
        <v>#NAME?</v>
      </c>
      <c r="B29380">
        <v>299</v>
      </c>
      <c r="C29380" t="s">
        <v>729</v>
      </c>
      <c r="D29380" s="1">
        <v>41855</v>
      </c>
      <c r="F29380">
        <v>1</v>
      </c>
      <c r="G29380">
        <v>7962</v>
      </c>
      <c r="H29380" t="s">
        <v>111</v>
      </c>
      <c r="J29380" t="s">
        <v>14</v>
      </c>
      <c r="K29380">
        <v>55</v>
      </c>
      <c r="L29380" t="s">
        <v>22</v>
      </c>
    </row>
    <row r="29381" spans="1:12">
      <c r="A29381" t="e">
        <f ca="1">E00251514273221</f>
        <v>#NAME?</v>
      </c>
      <c r="B29381">
        <v>299</v>
      </c>
      <c r="C29381" t="s">
        <v>729</v>
      </c>
      <c r="D29381" s="1">
        <v>42094</v>
      </c>
      <c r="F29381">
        <v>2</v>
      </c>
      <c r="G29381">
        <v>4019</v>
      </c>
      <c r="H29381" t="s">
        <v>26</v>
      </c>
      <c r="J29381" t="s">
        <v>14</v>
      </c>
      <c r="K29381">
        <v>56</v>
      </c>
      <c r="L29381" t="s">
        <v>15</v>
      </c>
    </row>
    <row r="29382" spans="1:12">
      <c r="A29382" t="e">
        <f ca="1">E00251514273221</f>
        <v>#NAME?</v>
      </c>
      <c r="B29382">
        <v>299</v>
      </c>
      <c r="C29382" t="s">
        <v>729</v>
      </c>
      <c r="D29382" s="1">
        <v>42094</v>
      </c>
      <c r="F29382">
        <v>4</v>
      </c>
      <c r="G29382">
        <v>3540</v>
      </c>
      <c r="H29382" t="s">
        <v>436</v>
      </c>
      <c r="J29382" t="s">
        <v>14</v>
      </c>
      <c r="K29382">
        <v>56</v>
      </c>
      <c r="L29382" t="s">
        <v>15</v>
      </c>
    </row>
    <row r="29383" spans="1:12">
      <c r="A29383" t="e">
        <f ca="1">E00251514580521</f>
        <v>#NAME?</v>
      </c>
      <c r="B29383">
        <v>444</v>
      </c>
      <c r="C29383" t="s">
        <v>819</v>
      </c>
      <c r="D29383" s="1">
        <v>41213</v>
      </c>
      <c r="F29383">
        <v>3</v>
      </c>
      <c r="G29383">
        <v>78096</v>
      </c>
      <c r="H29383" t="s">
        <v>939</v>
      </c>
      <c r="J29383" t="s">
        <v>14</v>
      </c>
      <c r="K29383">
        <v>45</v>
      </c>
      <c r="L29383" t="s">
        <v>22</v>
      </c>
    </row>
    <row r="29384" spans="1:12">
      <c r="A29384" t="e">
        <f ca="1">E00251532630321</f>
        <v>#NAME?</v>
      </c>
      <c r="B29384">
        <v>490</v>
      </c>
      <c r="C29384" t="s">
        <v>158</v>
      </c>
      <c r="D29384" s="1">
        <v>41339</v>
      </c>
      <c r="F29384">
        <v>1</v>
      </c>
      <c r="G29384">
        <v>4019</v>
      </c>
      <c r="H29384" t="s">
        <v>26</v>
      </c>
      <c r="J29384" t="s">
        <v>14</v>
      </c>
      <c r="K29384">
        <v>60</v>
      </c>
      <c r="L29384" t="s">
        <v>15</v>
      </c>
    </row>
    <row r="29385" spans="1:12">
      <c r="A29385" t="e">
        <f ca="1">E00251616870121</f>
        <v>#NAME?</v>
      </c>
      <c r="B29385">
        <v>701</v>
      </c>
      <c r="C29385" t="s">
        <v>72</v>
      </c>
      <c r="D29385" s="1">
        <v>41480</v>
      </c>
      <c r="F29385">
        <v>5</v>
      </c>
      <c r="G29385">
        <v>49390</v>
      </c>
      <c r="H29385" t="s">
        <v>59</v>
      </c>
      <c r="J29385" t="s">
        <v>14</v>
      </c>
      <c r="K29385">
        <v>51</v>
      </c>
      <c r="L29385" t="s">
        <v>15</v>
      </c>
    </row>
    <row r="29386" spans="1:12">
      <c r="A29386" t="e">
        <f ca="1">E00251439765421</f>
        <v>#NAME?</v>
      </c>
      <c r="B29386">
        <v>1325</v>
      </c>
      <c r="C29386" t="s">
        <v>605</v>
      </c>
      <c r="D29386" s="1">
        <v>41726</v>
      </c>
      <c r="F29386">
        <v>5</v>
      </c>
      <c r="G29386">
        <v>2724</v>
      </c>
      <c r="H29386" t="s">
        <v>73</v>
      </c>
      <c r="J29386" t="s">
        <v>14</v>
      </c>
      <c r="K29386">
        <v>56</v>
      </c>
      <c r="L29386" t="s">
        <v>15</v>
      </c>
    </row>
    <row r="29387" spans="1:12">
      <c r="A29387" t="e">
        <f ca="1">E00251715553221</f>
        <v>#NAME?</v>
      </c>
      <c r="B29387">
        <v>48</v>
      </c>
      <c r="C29387" t="s">
        <v>249</v>
      </c>
      <c r="D29387" s="1">
        <v>41053</v>
      </c>
      <c r="F29387">
        <v>2</v>
      </c>
      <c r="G29387">
        <v>7291</v>
      </c>
      <c r="H29387" t="s">
        <v>163</v>
      </c>
      <c r="J29387" t="s">
        <v>14</v>
      </c>
      <c r="K29387">
        <v>41</v>
      </c>
      <c r="L29387" t="s">
        <v>15</v>
      </c>
    </row>
    <row r="29388" spans="1:12">
      <c r="A29388" t="e">
        <f ca="1">E00251715553221</f>
        <v>#NAME?</v>
      </c>
      <c r="B29388">
        <v>48</v>
      </c>
      <c r="C29388" t="s">
        <v>249</v>
      </c>
      <c r="D29388" s="1">
        <v>41428</v>
      </c>
      <c r="F29388">
        <v>1</v>
      </c>
      <c r="G29388">
        <v>78079</v>
      </c>
      <c r="H29388" t="s">
        <v>49</v>
      </c>
      <c r="J29388" t="s">
        <v>14</v>
      </c>
      <c r="K29388">
        <v>42</v>
      </c>
      <c r="L29388" t="s">
        <v>22</v>
      </c>
    </row>
    <row r="29389" spans="1:12">
      <c r="A29389" t="e">
        <f ca="1">E00251514580521</f>
        <v>#NAME?</v>
      </c>
      <c r="B29389">
        <v>444</v>
      </c>
      <c r="C29389" t="s">
        <v>819</v>
      </c>
      <c r="D29389" s="1">
        <v>42774</v>
      </c>
      <c r="F29389">
        <v>1</v>
      </c>
      <c r="G29389">
        <v>7041</v>
      </c>
      <c r="H29389" t="s">
        <v>1318</v>
      </c>
      <c r="J29389" t="s">
        <v>14</v>
      </c>
      <c r="K29389">
        <v>50</v>
      </c>
      <c r="L29389" t="s">
        <v>15</v>
      </c>
    </row>
    <row r="29390" spans="1:12">
      <c r="A29390" t="e">
        <f ca="1">E00251514580521</f>
        <v>#NAME?</v>
      </c>
      <c r="B29390">
        <v>444</v>
      </c>
      <c r="C29390" t="s">
        <v>819</v>
      </c>
      <c r="D29390" s="1">
        <v>42913</v>
      </c>
      <c r="F29390">
        <v>1</v>
      </c>
      <c r="G29390">
        <v>88</v>
      </c>
      <c r="H29390" t="s">
        <v>919</v>
      </c>
      <c r="J29390" t="s">
        <v>14</v>
      </c>
      <c r="K29390">
        <v>50</v>
      </c>
      <c r="L29390" t="s">
        <v>15</v>
      </c>
    </row>
    <row r="29391" spans="1:12">
      <c r="A29391" t="e">
        <f ca="1">E00251532587421</f>
        <v>#NAME?</v>
      </c>
      <c r="B29391">
        <v>445</v>
      </c>
      <c r="C29391" t="s">
        <v>23</v>
      </c>
      <c r="D29391" s="1">
        <v>42761</v>
      </c>
      <c r="F29391">
        <v>1</v>
      </c>
      <c r="G29391">
        <v>7810</v>
      </c>
      <c r="H29391" t="s">
        <v>143</v>
      </c>
      <c r="J29391" t="s">
        <v>14</v>
      </c>
      <c r="K29391">
        <v>52</v>
      </c>
      <c r="L29391" t="s">
        <v>15</v>
      </c>
    </row>
    <row r="29392" spans="1:12">
      <c r="A29392" t="e">
        <f ca="1">E00251616870121</f>
        <v>#NAME?</v>
      </c>
      <c r="B29392">
        <v>701</v>
      </c>
      <c r="C29392" t="s">
        <v>72</v>
      </c>
      <c r="D29392" s="1">
        <v>42829</v>
      </c>
      <c r="F29392">
        <v>5</v>
      </c>
      <c r="G29392">
        <v>2889</v>
      </c>
      <c r="H29392" t="s">
        <v>595</v>
      </c>
      <c r="J29392" t="s">
        <v>14</v>
      </c>
      <c r="K29392">
        <v>55</v>
      </c>
      <c r="L29392" t="s">
        <v>15</v>
      </c>
    </row>
    <row r="29393" spans="1:12">
      <c r="A29393" t="e">
        <f ca="1">E00251616870121</f>
        <v>#NAME?</v>
      </c>
      <c r="B29393">
        <v>701</v>
      </c>
      <c r="C29393" t="s">
        <v>72</v>
      </c>
      <c r="D29393" s="1">
        <v>42870</v>
      </c>
      <c r="F29393">
        <v>2</v>
      </c>
      <c r="G29393">
        <v>2724</v>
      </c>
      <c r="H29393" t="s">
        <v>73</v>
      </c>
      <c r="J29393" t="s">
        <v>14</v>
      </c>
      <c r="K29393">
        <v>55</v>
      </c>
      <c r="L29393" t="s">
        <v>15</v>
      </c>
    </row>
    <row r="29394" spans="1:12">
      <c r="A29394" t="e">
        <f ca="1">E00251427391321</f>
        <v>#NAME?</v>
      </c>
      <c r="B29394">
        <v>28</v>
      </c>
      <c r="C29394" t="s">
        <v>153</v>
      </c>
      <c r="D29394" s="1">
        <v>42060</v>
      </c>
      <c r="F29394">
        <v>2</v>
      </c>
      <c r="G29394">
        <v>7962</v>
      </c>
      <c r="H29394" t="s">
        <v>111</v>
      </c>
      <c r="J29394" t="s">
        <v>14</v>
      </c>
      <c r="K29394">
        <v>48</v>
      </c>
      <c r="L29394" t="s">
        <v>22</v>
      </c>
    </row>
    <row r="29395" spans="1:12">
      <c r="A29395" t="e">
        <f ca="1">E00251616870121</f>
        <v>#NAME?</v>
      </c>
      <c r="B29395">
        <v>701</v>
      </c>
      <c r="C29395" t="s">
        <v>72</v>
      </c>
      <c r="D29395" s="1">
        <v>41900</v>
      </c>
      <c r="F29395">
        <v>5</v>
      </c>
      <c r="G29395">
        <v>3004</v>
      </c>
      <c r="H29395" t="s">
        <v>104</v>
      </c>
      <c r="J29395" t="s">
        <v>14</v>
      </c>
      <c r="K29395">
        <v>52</v>
      </c>
      <c r="L29395" t="s">
        <v>15</v>
      </c>
    </row>
    <row r="29396" spans="1:12">
      <c r="A29396" t="e">
        <f ca="1">E00251616870121</f>
        <v>#NAME?</v>
      </c>
      <c r="B29396">
        <v>701</v>
      </c>
      <c r="C29396" t="s">
        <v>72</v>
      </c>
      <c r="D29396" s="1">
        <v>42016</v>
      </c>
      <c r="F29396">
        <v>3</v>
      </c>
      <c r="G29396">
        <v>7273</v>
      </c>
      <c r="H29396" t="s">
        <v>543</v>
      </c>
      <c r="J29396" t="s">
        <v>14</v>
      </c>
      <c r="K29396">
        <v>52</v>
      </c>
      <c r="L29396" t="s">
        <v>15</v>
      </c>
    </row>
    <row r="29397" spans="1:12">
      <c r="A29397" t="e">
        <f ca="1">E00251616870121</f>
        <v>#NAME?</v>
      </c>
      <c r="B29397">
        <v>701</v>
      </c>
      <c r="C29397" t="s">
        <v>72</v>
      </c>
      <c r="D29397" s="1">
        <v>42025</v>
      </c>
      <c r="F29397">
        <v>4</v>
      </c>
      <c r="G29397">
        <v>49390</v>
      </c>
      <c r="H29397" t="s">
        <v>59</v>
      </c>
      <c r="J29397" t="s">
        <v>14</v>
      </c>
      <c r="K29397">
        <v>52</v>
      </c>
      <c r="L29397" t="s">
        <v>15</v>
      </c>
    </row>
    <row r="29398" spans="1:12">
      <c r="A29398" t="e">
        <f ca="1">E00251616870121</f>
        <v>#NAME?</v>
      </c>
      <c r="B29398">
        <v>701</v>
      </c>
      <c r="C29398" t="s">
        <v>72</v>
      </c>
      <c r="D29398" s="1">
        <v>42032</v>
      </c>
      <c r="F29398">
        <v>2</v>
      </c>
      <c r="G29398">
        <v>71940</v>
      </c>
      <c r="H29398" t="s">
        <v>135</v>
      </c>
      <c r="J29398" t="s">
        <v>14</v>
      </c>
      <c r="K29398">
        <v>52</v>
      </c>
      <c r="L29398" t="s">
        <v>15</v>
      </c>
    </row>
    <row r="29399" spans="1:12">
      <c r="A29399" t="e">
        <f ca="1">E00251616870121</f>
        <v>#NAME?</v>
      </c>
      <c r="B29399">
        <v>701</v>
      </c>
      <c r="C29399" t="s">
        <v>72</v>
      </c>
      <c r="D29399" s="1">
        <v>42186</v>
      </c>
      <c r="F29399">
        <v>5</v>
      </c>
      <c r="G29399">
        <v>2889</v>
      </c>
      <c r="H29399" t="s">
        <v>595</v>
      </c>
      <c r="J29399" t="s">
        <v>14</v>
      </c>
      <c r="K29399">
        <v>53</v>
      </c>
      <c r="L29399" t="s">
        <v>15</v>
      </c>
    </row>
    <row r="29400" spans="1:12">
      <c r="A29400" t="e">
        <f ca="1">E00251524987321</f>
        <v>#NAME?</v>
      </c>
      <c r="B29400">
        <v>7208</v>
      </c>
      <c r="C29400" t="s">
        <v>625</v>
      </c>
      <c r="D29400" s="1">
        <v>42007</v>
      </c>
      <c r="F29400">
        <v>2</v>
      </c>
      <c r="G29400">
        <v>25000</v>
      </c>
      <c r="H29400" t="s">
        <v>178</v>
      </c>
      <c r="I29400" t="s">
        <v>148</v>
      </c>
      <c r="J29400" t="s">
        <v>57</v>
      </c>
      <c r="K29400">
        <v>55</v>
      </c>
      <c r="L29400" t="s">
        <v>15</v>
      </c>
    </row>
    <row r="29401" spans="1:12">
      <c r="A29401" t="e">
        <f ca="1">E00251626527921</f>
        <v>#NAME?</v>
      </c>
      <c r="B29401">
        <v>695</v>
      </c>
      <c r="C29401" t="s">
        <v>257</v>
      </c>
      <c r="D29401" s="1">
        <v>41381</v>
      </c>
      <c r="F29401">
        <v>3</v>
      </c>
      <c r="G29401">
        <v>78321</v>
      </c>
      <c r="H29401" t="s">
        <v>490</v>
      </c>
      <c r="J29401" t="s">
        <v>14</v>
      </c>
      <c r="K29401">
        <v>39</v>
      </c>
      <c r="L29401" t="s">
        <v>22</v>
      </c>
    </row>
    <row r="29402" spans="1:12">
      <c r="A29402" t="e">
        <f ca="1">E00251512504921</f>
        <v>#NAME?</v>
      </c>
      <c r="B29402">
        <v>47</v>
      </c>
      <c r="C29402" t="s">
        <v>494</v>
      </c>
      <c r="D29402" s="1">
        <v>41038</v>
      </c>
      <c r="F29402">
        <v>2</v>
      </c>
      <c r="G29402">
        <v>5693</v>
      </c>
      <c r="H29402" t="s">
        <v>358</v>
      </c>
      <c r="J29402" t="s">
        <v>14</v>
      </c>
      <c r="K29402">
        <v>49</v>
      </c>
      <c r="L29402" t="s">
        <v>15</v>
      </c>
    </row>
    <row r="29403" spans="1:12">
      <c r="A29403" t="e">
        <f ca="1">E00251427220121</f>
        <v>#NAME?</v>
      </c>
      <c r="B29403">
        <v>28</v>
      </c>
      <c r="C29403" t="s">
        <v>153</v>
      </c>
      <c r="D29403" s="1">
        <v>42408</v>
      </c>
      <c r="F29403">
        <v>2</v>
      </c>
      <c r="G29403">
        <v>4019</v>
      </c>
      <c r="H29403" t="s">
        <v>26</v>
      </c>
      <c r="J29403" t="s">
        <v>14</v>
      </c>
      <c r="K29403">
        <v>56</v>
      </c>
      <c r="L29403" t="s">
        <v>15</v>
      </c>
    </row>
    <row r="29404" spans="1:12">
      <c r="A29404" t="e">
        <f ca="1">E00251439746321</f>
        <v>#NAME?</v>
      </c>
      <c r="B29404">
        <v>297</v>
      </c>
      <c r="C29404" t="s">
        <v>411</v>
      </c>
      <c r="D29404" s="1">
        <v>42017</v>
      </c>
      <c r="F29404">
        <v>1</v>
      </c>
      <c r="G29404">
        <v>5369</v>
      </c>
      <c r="H29404" t="s">
        <v>253</v>
      </c>
      <c r="J29404" t="s">
        <v>14</v>
      </c>
      <c r="K29404">
        <v>62</v>
      </c>
      <c r="L29404" t="s">
        <v>15</v>
      </c>
    </row>
    <row r="29405" spans="1:12">
      <c r="A29405" t="e">
        <f ca="1">E00251439746321</f>
        <v>#NAME?</v>
      </c>
      <c r="B29405">
        <v>297</v>
      </c>
      <c r="C29405" t="s">
        <v>411</v>
      </c>
      <c r="D29405" s="1">
        <v>41207</v>
      </c>
      <c r="F29405">
        <v>3</v>
      </c>
      <c r="G29405">
        <v>3689</v>
      </c>
      <c r="H29405" t="s">
        <v>159</v>
      </c>
      <c r="J29405" t="s">
        <v>14</v>
      </c>
      <c r="K29405">
        <v>60</v>
      </c>
      <c r="L29405" t="s">
        <v>15</v>
      </c>
    </row>
    <row r="29406" spans="1:12">
      <c r="A29406" t="e">
        <f ca="1">E00251615167221</f>
        <v>#NAME?</v>
      </c>
      <c r="B29406">
        <v>1929</v>
      </c>
      <c r="C29406" t="s">
        <v>195</v>
      </c>
      <c r="D29406" s="1">
        <v>42138</v>
      </c>
      <c r="F29406">
        <v>3</v>
      </c>
      <c r="G29406">
        <v>2724</v>
      </c>
      <c r="H29406" t="s">
        <v>73</v>
      </c>
      <c r="J29406" t="s">
        <v>14</v>
      </c>
      <c r="K29406">
        <v>50</v>
      </c>
      <c r="L29406" t="s">
        <v>15</v>
      </c>
    </row>
    <row r="29407" spans="1:12">
      <c r="A29407" t="e">
        <f ca="1">E00251615167221</f>
        <v>#NAME?</v>
      </c>
      <c r="B29407">
        <v>1929</v>
      </c>
      <c r="C29407" t="s">
        <v>195</v>
      </c>
      <c r="D29407" s="1">
        <v>42319</v>
      </c>
      <c r="F29407">
        <v>3</v>
      </c>
      <c r="G29407">
        <v>2724</v>
      </c>
      <c r="H29407" t="s">
        <v>73</v>
      </c>
      <c r="J29407" t="s">
        <v>14</v>
      </c>
      <c r="K29407">
        <v>51</v>
      </c>
      <c r="L29407" t="s">
        <v>15</v>
      </c>
    </row>
    <row r="29408" spans="1:12">
      <c r="A29408" t="e">
        <f ca="1">E00251439831421</f>
        <v>#NAME?</v>
      </c>
      <c r="B29408">
        <v>468</v>
      </c>
      <c r="C29408" t="s">
        <v>721</v>
      </c>
      <c r="D29408" s="1">
        <v>42941</v>
      </c>
      <c r="F29408">
        <v>3</v>
      </c>
      <c r="G29408">
        <v>4556</v>
      </c>
      <c r="H29408" t="s">
        <v>121</v>
      </c>
      <c r="J29408" t="s">
        <v>14</v>
      </c>
      <c r="K29408">
        <v>42</v>
      </c>
      <c r="L29408" t="s">
        <v>15</v>
      </c>
    </row>
    <row r="29409" spans="1:12">
      <c r="A29409" t="e">
        <f ca="1">E00251537880321</f>
        <v>#NAME?</v>
      </c>
      <c r="B29409">
        <v>4921</v>
      </c>
      <c r="C29409" t="s">
        <v>832</v>
      </c>
      <c r="D29409" s="1">
        <v>42928</v>
      </c>
      <c r="F29409">
        <v>1</v>
      </c>
      <c r="G29409">
        <v>37230</v>
      </c>
      <c r="H29409" t="s">
        <v>361</v>
      </c>
      <c r="J29409" t="s">
        <v>14</v>
      </c>
      <c r="K29409">
        <v>44</v>
      </c>
      <c r="L29409" t="s">
        <v>15</v>
      </c>
    </row>
    <row r="29410" spans="1:12">
      <c r="A29410" t="e">
        <f ca="1">E00251512648621</f>
        <v>#NAME?</v>
      </c>
      <c r="B29410">
        <v>62</v>
      </c>
      <c r="C29410" t="s">
        <v>20</v>
      </c>
      <c r="D29410" s="1">
        <v>42702</v>
      </c>
      <c r="F29410">
        <v>2</v>
      </c>
      <c r="G29410">
        <v>4019</v>
      </c>
      <c r="H29410" t="s">
        <v>26</v>
      </c>
      <c r="J29410" t="s">
        <v>14</v>
      </c>
      <c r="K29410">
        <v>50</v>
      </c>
      <c r="L29410" t="s">
        <v>15</v>
      </c>
    </row>
    <row r="29411" spans="1:12">
      <c r="A29411" t="e">
        <f ca="1">E00251432340321</f>
        <v>#NAME?</v>
      </c>
      <c r="B29411">
        <v>448</v>
      </c>
      <c r="C29411" t="s">
        <v>112</v>
      </c>
      <c r="D29411" s="1">
        <v>41439</v>
      </c>
      <c r="F29411">
        <v>1</v>
      </c>
      <c r="G29411">
        <v>7862</v>
      </c>
      <c r="H29411" t="s">
        <v>27</v>
      </c>
      <c r="J29411" t="s">
        <v>14</v>
      </c>
      <c r="K29411">
        <v>52</v>
      </c>
      <c r="L29411" t="s">
        <v>22</v>
      </c>
    </row>
    <row r="29412" spans="1:12">
      <c r="A29412" t="e">
        <f ca="1">E00251432340321</f>
        <v>#NAME?</v>
      </c>
      <c r="B29412">
        <v>448</v>
      </c>
      <c r="C29412" t="s">
        <v>112</v>
      </c>
      <c r="D29412" s="1">
        <v>41373</v>
      </c>
      <c r="F29412">
        <v>2</v>
      </c>
      <c r="G29412">
        <v>4019</v>
      </c>
      <c r="H29412" t="s">
        <v>26</v>
      </c>
      <c r="J29412" t="s">
        <v>14</v>
      </c>
      <c r="K29412">
        <v>52</v>
      </c>
      <c r="L29412" t="s">
        <v>15</v>
      </c>
    </row>
    <row r="29413" spans="1:12">
      <c r="A29413" t="e">
        <f ca="1">E00251439831421</f>
        <v>#NAME?</v>
      </c>
      <c r="B29413">
        <v>468</v>
      </c>
      <c r="C29413" t="s">
        <v>721</v>
      </c>
      <c r="D29413" s="1">
        <v>42954</v>
      </c>
      <c r="F29413">
        <v>2</v>
      </c>
      <c r="G29413">
        <v>5569</v>
      </c>
      <c r="H29413" t="s">
        <v>218</v>
      </c>
      <c r="J29413" t="s">
        <v>14</v>
      </c>
      <c r="K29413">
        <v>42</v>
      </c>
      <c r="L29413" t="s">
        <v>15</v>
      </c>
    </row>
    <row r="29414" spans="1:12">
      <c r="A29414" t="e">
        <f ca="1">E00251432340321</f>
        <v>#NAME?</v>
      </c>
      <c r="B29414">
        <v>448</v>
      </c>
      <c r="C29414" t="s">
        <v>112</v>
      </c>
      <c r="D29414" s="1">
        <v>42661</v>
      </c>
      <c r="F29414">
        <v>1</v>
      </c>
      <c r="G29414">
        <v>4549</v>
      </c>
      <c r="H29414" t="s">
        <v>69</v>
      </c>
      <c r="J29414" t="s">
        <v>14</v>
      </c>
      <c r="K29414">
        <v>56</v>
      </c>
      <c r="L29414" t="s">
        <v>15</v>
      </c>
    </row>
    <row r="29415" spans="1:12">
      <c r="A29415" t="e">
        <f ca="1">E00251432340321</f>
        <v>#NAME?</v>
      </c>
      <c r="B29415">
        <v>448</v>
      </c>
      <c r="C29415" t="s">
        <v>112</v>
      </c>
      <c r="D29415" s="1">
        <v>43067</v>
      </c>
      <c r="F29415">
        <v>3</v>
      </c>
      <c r="G29415">
        <v>7292</v>
      </c>
      <c r="H29415" t="s">
        <v>189</v>
      </c>
      <c r="J29415" t="s">
        <v>14</v>
      </c>
      <c r="K29415">
        <v>57</v>
      </c>
      <c r="L29415" t="s">
        <v>15</v>
      </c>
    </row>
    <row r="29416" spans="1:12">
      <c r="A29416" t="e">
        <f ca="1">E00251615167221</f>
        <v>#NAME?</v>
      </c>
      <c r="B29416">
        <v>1929</v>
      </c>
      <c r="C29416" t="s">
        <v>195</v>
      </c>
      <c r="D29416" s="1">
        <v>42788</v>
      </c>
      <c r="F29416">
        <v>5</v>
      </c>
      <c r="G29416">
        <v>27800</v>
      </c>
      <c r="H29416" t="s">
        <v>145</v>
      </c>
      <c r="J29416" t="s">
        <v>14</v>
      </c>
      <c r="K29416">
        <v>52</v>
      </c>
      <c r="L29416" t="s">
        <v>15</v>
      </c>
    </row>
    <row r="29417" spans="1:12">
      <c r="A29417" t="e">
        <f ca="1">E00251439831421</f>
        <v>#NAME?</v>
      </c>
      <c r="B29417">
        <v>468</v>
      </c>
      <c r="C29417" t="s">
        <v>721</v>
      </c>
      <c r="D29417" s="1">
        <v>42872</v>
      </c>
      <c r="F29417">
        <v>3</v>
      </c>
      <c r="G29417">
        <v>4556</v>
      </c>
      <c r="H29417" t="s">
        <v>121</v>
      </c>
      <c r="J29417" t="s">
        <v>14</v>
      </c>
      <c r="K29417">
        <v>42</v>
      </c>
      <c r="L29417" t="s">
        <v>15</v>
      </c>
    </row>
    <row r="29418" spans="1:12">
      <c r="A29418" t="e">
        <f ca="1">E00251615167221</f>
        <v>#NAME?</v>
      </c>
      <c r="B29418">
        <v>1929</v>
      </c>
      <c r="C29418" t="s">
        <v>195</v>
      </c>
      <c r="D29418" s="1">
        <v>41487</v>
      </c>
      <c r="F29418">
        <v>1</v>
      </c>
      <c r="G29418">
        <v>4019</v>
      </c>
      <c r="H29418" t="s">
        <v>26</v>
      </c>
      <c r="J29418" t="s">
        <v>14</v>
      </c>
      <c r="K29418">
        <v>49</v>
      </c>
      <c r="L29418" t="s">
        <v>15</v>
      </c>
    </row>
    <row r="29419" spans="1:12">
      <c r="A29419" t="e">
        <f ca="1">E00251615167221</f>
        <v>#NAME?</v>
      </c>
      <c r="B29419">
        <v>1929</v>
      </c>
      <c r="C29419" t="s">
        <v>195</v>
      </c>
      <c r="D29419" s="1">
        <v>42062</v>
      </c>
      <c r="F29419">
        <v>6</v>
      </c>
      <c r="G29419">
        <v>7243</v>
      </c>
      <c r="H29419" t="s">
        <v>42</v>
      </c>
      <c r="J29419" t="s">
        <v>14</v>
      </c>
      <c r="K29419">
        <v>50</v>
      </c>
      <c r="L29419" t="s">
        <v>15</v>
      </c>
    </row>
    <row r="29420" spans="1:12">
      <c r="A29420" t="e">
        <f ca="1">E00251615167221</f>
        <v>#NAME?</v>
      </c>
      <c r="B29420">
        <v>1929</v>
      </c>
      <c r="C29420" t="s">
        <v>195</v>
      </c>
      <c r="D29420" s="1">
        <v>42321</v>
      </c>
      <c r="F29420">
        <v>5</v>
      </c>
      <c r="G29420">
        <v>4549</v>
      </c>
      <c r="H29420" t="s">
        <v>69</v>
      </c>
      <c r="J29420" t="s">
        <v>14</v>
      </c>
      <c r="K29420">
        <v>51</v>
      </c>
      <c r="L29420" t="s">
        <v>15</v>
      </c>
    </row>
    <row r="29421" spans="1:12">
      <c r="A29421" t="e">
        <f ca="1">E00251524987321</f>
        <v>#NAME?</v>
      </c>
      <c r="B29421">
        <v>438</v>
      </c>
      <c r="C29421" t="s">
        <v>474</v>
      </c>
      <c r="D29421" s="1">
        <v>41513</v>
      </c>
      <c r="F29421">
        <v>1</v>
      </c>
      <c r="G29421">
        <v>25000</v>
      </c>
      <c r="H29421" t="s">
        <v>178</v>
      </c>
      <c r="J29421" t="s">
        <v>14</v>
      </c>
      <c r="K29421">
        <v>54</v>
      </c>
      <c r="L29421" t="s">
        <v>15</v>
      </c>
    </row>
    <row r="29422" spans="1:12">
      <c r="A29422" t="e">
        <f ca="1">E00251524987321</f>
        <v>#NAME?</v>
      </c>
      <c r="B29422">
        <v>438</v>
      </c>
      <c r="C29422" t="s">
        <v>474</v>
      </c>
      <c r="D29422" s="1">
        <v>41530</v>
      </c>
      <c r="F29422">
        <v>1</v>
      </c>
      <c r="G29422">
        <v>25000</v>
      </c>
      <c r="H29422" t="s">
        <v>178</v>
      </c>
      <c r="J29422" t="s">
        <v>14</v>
      </c>
      <c r="K29422">
        <v>54</v>
      </c>
      <c r="L29422" t="s">
        <v>15</v>
      </c>
    </row>
    <row r="29423" spans="1:12">
      <c r="A29423" t="e">
        <f ca="1">E00251524987321</f>
        <v>#NAME?</v>
      </c>
      <c r="B29423">
        <v>438</v>
      </c>
      <c r="C29423" t="s">
        <v>474</v>
      </c>
      <c r="D29423" s="1">
        <v>43053</v>
      </c>
      <c r="F29423">
        <v>1</v>
      </c>
      <c r="G29423">
        <v>539</v>
      </c>
      <c r="H29423" t="s">
        <v>379</v>
      </c>
      <c r="J29423" t="s">
        <v>14</v>
      </c>
      <c r="K29423">
        <v>58</v>
      </c>
      <c r="L29423" t="s">
        <v>15</v>
      </c>
    </row>
    <row r="29424" spans="1:12">
      <c r="A29424" t="e">
        <f ca="1">E00251510813021</f>
        <v>#NAME?</v>
      </c>
      <c r="B29424">
        <v>105</v>
      </c>
      <c r="C29424" t="s">
        <v>682</v>
      </c>
      <c r="D29424" s="1">
        <v>42717</v>
      </c>
      <c r="F29424">
        <v>1</v>
      </c>
      <c r="G29424">
        <v>2809</v>
      </c>
      <c r="H29424" t="s">
        <v>90</v>
      </c>
      <c r="J29424" t="s">
        <v>14</v>
      </c>
      <c r="K29424">
        <v>48</v>
      </c>
      <c r="L29424" t="s">
        <v>15</v>
      </c>
    </row>
    <row r="29425" spans="1:12">
      <c r="A29425" t="e">
        <f ca="1">E00251615167221</f>
        <v>#NAME?</v>
      </c>
      <c r="B29425">
        <v>1929</v>
      </c>
      <c r="C29425" t="s">
        <v>195</v>
      </c>
      <c r="D29425" s="1">
        <v>42135</v>
      </c>
      <c r="F29425">
        <v>3</v>
      </c>
      <c r="G29425">
        <v>2724</v>
      </c>
      <c r="H29425" t="s">
        <v>73</v>
      </c>
      <c r="J29425" t="s">
        <v>14</v>
      </c>
      <c r="K29425">
        <v>50</v>
      </c>
      <c r="L29425" t="s">
        <v>15</v>
      </c>
    </row>
    <row r="29426" spans="1:12">
      <c r="A29426" t="e">
        <f ca="1">E00251615167221</f>
        <v>#NAME?</v>
      </c>
      <c r="B29426">
        <v>1929</v>
      </c>
      <c r="C29426" t="s">
        <v>195</v>
      </c>
      <c r="D29426" s="1">
        <v>42143</v>
      </c>
      <c r="F29426">
        <v>6</v>
      </c>
      <c r="G29426">
        <v>30000</v>
      </c>
      <c r="H29426" t="s">
        <v>144</v>
      </c>
      <c r="J29426" t="s">
        <v>14</v>
      </c>
      <c r="K29426">
        <v>50</v>
      </c>
      <c r="L29426" t="s">
        <v>15</v>
      </c>
    </row>
    <row r="29427" spans="1:12">
      <c r="A29427" t="e">
        <f ca="1">E00251615167221</f>
        <v>#NAME?</v>
      </c>
      <c r="B29427">
        <v>1929</v>
      </c>
      <c r="C29427" t="s">
        <v>195</v>
      </c>
      <c r="D29427" s="1">
        <v>42248</v>
      </c>
      <c r="F29427">
        <v>2</v>
      </c>
      <c r="G29427">
        <v>4549</v>
      </c>
      <c r="H29427" t="s">
        <v>69</v>
      </c>
      <c r="J29427" t="s">
        <v>14</v>
      </c>
      <c r="K29427">
        <v>51</v>
      </c>
      <c r="L29427" t="s">
        <v>15</v>
      </c>
    </row>
    <row r="29428" spans="1:12">
      <c r="A29428" t="e">
        <f ca="1">E00251715048221</f>
        <v>#NAME?</v>
      </c>
      <c r="B29428">
        <v>65</v>
      </c>
      <c r="C29428" t="s">
        <v>713</v>
      </c>
      <c r="D29428" s="1">
        <v>43088</v>
      </c>
      <c r="F29428">
        <v>1</v>
      </c>
      <c r="G29428">
        <v>3051</v>
      </c>
      <c r="H29428" t="s">
        <v>13</v>
      </c>
      <c r="J29428" t="s">
        <v>14</v>
      </c>
      <c r="K29428">
        <v>49</v>
      </c>
      <c r="L29428" t="s">
        <v>15</v>
      </c>
    </row>
    <row r="29429" spans="1:12">
      <c r="A29429" t="e">
        <f ca="1">E00251439831421</f>
        <v>#NAME?</v>
      </c>
      <c r="B29429">
        <v>468</v>
      </c>
      <c r="C29429" t="s">
        <v>721</v>
      </c>
      <c r="D29429" s="1">
        <v>42401</v>
      </c>
      <c r="F29429">
        <v>5</v>
      </c>
      <c r="G29429">
        <v>3051</v>
      </c>
      <c r="H29429" t="s">
        <v>13</v>
      </c>
      <c r="J29429" t="s">
        <v>14</v>
      </c>
      <c r="K29429">
        <v>41</v>
      </c>
      <c r="L29429" t="s">
        <v>15</v>
      </c>
    </row>
    <row r="29430" spans="1:12">
      <c r="A29430" t="e">
        <f ca="1">E00251439831421</f>
        <v>#NAME?</v>
      </c>
      <c r="B29430">
        <v>468</v>
      </c>
      <c r="C29430" t="s">
        <v>721</v>
      </c>
      <c r="D29430" s="1">
        <v>42872</v>
      </c>
      <c r="F29430">
        <v>1</v>
      </c>
      <c r="G29430">
        <v>49390</v>
      </c>
      <c r="H29430" t="s">
        <v>59</v>
      </c>
      <c r="J29430" t="s">
        <v>14</v>
      </c>
      <c r="K29430">
        <v>42</v>
      </c>
      <c r="L29430" t="s">
        <v>15</v>
      </c>
    </row>
    <row r="29431" spans="1:12">
      <c r="A29431" t="e">
        <f ca="1">E00251716576321</f>
        <v>#NAME?</v>
      </c>
      <c r="B29431">
        <v>6311</v>
      </c>
      <c r="C29431" t="s">
        <v>146</v>
      </c>
      <c r="D29431" s="1">
        <v>42141</v>
      </c>
      <c r="F29431">
        <v>1</v>
      </c>
      <c r="G29431">
        <v>7810</v>
      </c>
      <c r="H29431" t="s">
        <v>143</v>
      </c>
      <c r="I29431" t="s">
        <v>148</v>
      </c>
      <c r="J29431" t="s">
        <v>57</v>
      </c>
      <c r="K29431">
        <v>62</v>
      </c>
      <c r="L29431" t="s">
        <v>15</v>
      </c>
    </row>
    <row r="29432" spans="1:12">
      <c r="A29432" t="e">
        <f ca="1">E00251439831421</f>
        <v>#NAME?</v>
      </c>
      <c r="B29432">
        <v>494</v>
      </c>
      <c r="C29432" t="s">
        <v>63</v>
      </c>
      <c r="D29432" s="1">
        <v>42884</v>
      </c>
      <c r="F29432">
        <v>1</v>
      </c>
      <c r="G29432">
        <v>78701</v>
      </c>
      <c r="H29432" t="s">
        <v>355</v>
      </c>
      <c r="J29432" t="s">
        <v>14</v>
      </c>
      <c r="K29432">
        <v>42</v>
      </c>
      <c r="L29432" t="s">
        <v>22</v>
      </c>
    </row>
    <row r="29433" spans="1:12">
      <c r="A29433" t="e">
        <f ca="1">E00251427220121</f>
        <v>#NAME?</v>
      </c>
      <c r="B29433">
        <v>1</v>
      </c>
      <c r="C29433" t="s">
        <v>234</v>
      </c>
      <c r="D29433" s="1">
        <v>42986</v>
      </c>
      <c r="F29433">
        <v>1</v>
      </c>
      <c r="G29433">
        <v>23871</v>
      </c>
      <c r="H29433" t="s">
        <v>727</v>
      </c>
      <c r="I29433" t="s">
        <v>56</v>
      </c>
      <c r="J29433" t="s">
        <v>57</v>
      </c>
      <c r="K29433">
        <v>57</v>
      </c>
      <c r="L29433" t="s">
        <v>15</v>
      </c>
    </row>
    <row r="29434" spans="1:12">
      <c r="A29434" t="e">
        <f ca="1">E00251524987321</f>
        <v>#NAME?</v>
      </c>
      <c r="B29434">
        <v>438</v>
      </c>
      <c r="C29434" t="s">
        <v>474</v>
      </c>
      <c r="D29434" s="1">
        <v>42173</v>
      </c>
      <c r="F29434">
        <v>1</v>
      </c>
      <c r="G29434">
        <v>7242</v>
      </c>
      <c r="H29434" t="s">
        <v>93</v>
      </c>
      <c r="J29434" t="s">
        <v>14</v>
      </c>
      <c r="K29434">
        <v>56</v>
      </c>
      <c r="L29434" t="s">
        <v>15</v>
      </c>
    </row>
    <row r="29435" spans="1:12">
      <c r="A29435" t="e">
        <f ca="1">E00251532092421</f>
        <v>#NAME?</v>
      </c>
      <c r="B29435">
        <v>478</v>
      </c>
      <c r="C29435" t="s">
        <v>1366</v>
      </c>
      <c r="D29435" s="1">
        <v>42404</v>
      </c>
      <c r="F29435">
        <v>1</v>
      </c>
      <c r="G29435">
        <v>3051</v>
      </c>
      <c r="H29435" t="s">
        <v>13</v>
      </c>
      <c r="J29435" t="s">
        <v>14</v>
      </c>
      <c r="K29435">
        <v>53</v>
      </c>
      <c r="L29435" t="s">
        <v>15</v>
      </c>
    </row>
    <row r="29436" spans="1:12">
      <c r="A29436" t="e">
        <f ca="1">E00251439831421</f>
        <v>#NAME?</v>
      </c>
      <c r="B29436">
        <v>468</v>
      </c>
      <c r="C29436" t="s">
        <v>721</v>
      </c>
      <c r="D29436" s="1">
        <v>41471</v>
      </c>
      <c r="F29436">
        <v>2</v>
      </c>
      <c r="G29436">
        <v>3051</v>
      </c>
      <c r="H29436" t="s">
        <v>13</v>
      </c>
      <c r="J29436" t="s">
        <v>14</v>
      </c>
      <c r="K29436">
        <v>38</v>
      </c>
      <c r="L29436" t="s">
        <v>15</v>
      </c>
    </row>
    <row r="29437" spans="1:12">
      <c r="A29437" t="e">
        <f ca="1">E00251439831421</f>
        <v>#NAME?</v>
      </c>
      <c r="B29437">
        <v>468</v>
      </c>
      <c r="C29437" t="s">
        <v>721</v>
      </c>
      <c r="D29437" s="1">
        <v>42170</v>
      </c>
      <c r="F29437">
        <v>1</v>
      </c>
      <c r="G29437">
        <v>7881</v>
      </c>
      <c r="H29437" t="s">
        <v>637</v>
      </c>
      <c r="J29437" t="s">
        <v>14</v>
      </c>
      <c r="K29437">
        <v>40</v>
      </c>
      <c r="L29437" t="s">
        <v>22</v>
      </c>
    </row>
    <row r="29438" spans="1:12">
      <c r="A29438" t="e">
        <f ca="1">E00251524987321</f>
        <v>#NAME?</v>
      </c>
      <c r="B29438">
        <v>438</v>
      </c>
      <c r="C29438" t="s">
        <v>474</v>
      </c>
      <c r="D29438" s="1">
        <v>41043</v>
      </c>
      <c r="F29438">
        <v>2</v>
      </c>
      <c r="G29438">
        <v>4019</v>
      </c>
      <c r="H29438" t="s">
        <v>26</v>
      </c>
      <c r="J29438" t="s">
        <v>14</v>
      </c>
      <c r="K29438">
        <v>53</v>
      </c>
      <c r="L29438" t="s">
        <v>15</v>
      </c>
    </row>
    <row r="29439" spans="1:12">
      <c r="A29439" t="e">
        <f ca="1">E00251432340321</f>
        <v>#NAME?</v>
      </c>
      <c r="B29439">
        <v>448</v>
      </c>
      <c r="C29439" t="s">
        <v>112</v>
      </c>
      <c r="D29439" s="1">
        <v>41901</v>
      </c>
      <c r="F29439">
        <v>3</v>
      </c>
      <c r="G29439">
        <v>49390</v>
      </c>
      <c r="H29439" t="s">
        <v>59</v>
      </c>
      <c r="J29439" t="s">
        <v>14</v>
      </c>
      <c r="K29439">
        <v>54</v>
      </c>
      <c r="L29439" t="s">
        <v>15</v>
      </c>
    </row>
    <row r="29440" spans="1:12">
      <c r="A29440" t="e">
        <f ca="1">E00251439831421</f>
        <v>#NAME?</v>
      </c>
      <c r="B29440">
        <v>468</v>
      </c>
      <c r="C29440" t="s">
        <v>721</v>
      </c>
      <c r="D29440" s="1">
        <v>42887</v>
      </c>
      <c r="F29440">
        <v>3</v>
      </c>
      <c r="G29440">
        <v>4556</v>
      </c>
      <c r="H29440" t="s">
        <v>121</v>
      </c>
      <c r="J29440" t="s">
        <v>14</v>
      </c>
      <c r="K29440">
        <v>42</v>
      </c>
      <c r="L29440" t="s">
        <v>15</v>
      </c>
    </row>
    <row r="29441" spans="1:12">
      <c r="A29441" t="e">
        <f ca="1">E00251439831421</f>
        <v>#NAME?</v>
      </c>
      <c r="B29441">
        <v>468</v>
      </c>
      <c r="C29441" t="s">
        <v>721</v>
      </c>
      <c r="D29441" s="1">
        <v>42941</v>
      </c>
      <c r="F29441">
        <v>1</v>
      </c>
      <c r="G29441">
        <v>5569</v>
      </c>
      <c r="H29441" t="s">
        <v>218</v>
      </c>
      <c r="J29441" t="s">
        <v>14</v>
      </c>
      <c r="K29441">
        <v>42</v>
      </c>
      <c r="L29441" t="s">
        <v>15</v>
      </c>
    </row>
    <row r="29442" spans="1:12">
      <c r="A29442" t="e">
        <f ca="1">E00251439831421</f>
        <v>#NAME?</v>
      </c>
      <c r="B29442">
        <v>468</v>
      </c>
      <c r="C29442" t="s">
        <v>721</v>
      </c>
      <c r="D29442" s="1">
        <v>42941</v>
      </c>
      <c r="F29442">
        <v>2</v>
      </c>
      <c r="G29442">
        <v>49390</v>
      </c>
      <c r="H29442" t="s">
        <v>59</v>
      </c>
      <c r="J29442" t="s">
        <v>14</v>
      </c>
      <c r="K29442">
        <v>42</v>
      </c>
      <c r="L29442" t="s">
        <v>15</v>
      </c>
    </row>
    <row r="29443" spans="1:12">
      <c r="A29443" t="e">
        <f ca="1">E00251439746321</f>
        <v>#NAME?</v>
      </c>
      <c r="B29443">
        <v>297</v>
      </c>
      <c r="C29443" t="s">
        <v>411</v>
      </c>
      <c r="D29443" s="1">
        <v>41788</v>
      </c>
      <c r="F29443">
        <v>4</v>
      </c>
      <c r="G29443">
        <v>38610</v>
      </c>
      <c r="H29443" t="s">
        <v>459</v>
      </c>
      <c r="J29443" t="s">
        <v>14</v>
      </c>
      <c r="K29443">
        <v>61</v>
      </c>
      <c r="L29443" t="s">
        <v>15</v>
      </c>
    </row>
    <row r="29444" spans="1:12">
      <c r="A29444" t="e">
        <f ca="1">E00251528725821</f>
        <v>#NAME?</v>
      </c>
      <c r="B29444">
        <v>294</v>
      </c>
      <c r="C29444" t="s">
        <v>61</v>
      </c>
      <c r="D29444" s="1">
        <v>43041</v>
      </c>
      <c r="F29444">
        <v>1</v>
      </c>
      <c r="G29444">
        <v>2720</v>
      </c>
      <c r="H29444" t="s">
        <v>65</v>
      </c>
      <c r="J29444" t="s">
        <v>14</v>
      </c>
      <c r="K29444">
        <v>60</v>
      </c>
      <c r="L29444" t="s">
        <v>15</v>
      </c>
    </row>
    <row r="29445" spans="1:12">
      <c r="A29445" t="e">
        <f ca="1">E00251619054321</f>
        <v>#NAME?</v>
      </c>
      <c r="B29445">
        <v>109</v>
      </c>
      <c r="C29445" t="s">
        <v>480</v>
      </c>
      <c r="D29445" s="1">
        <v>41137</v>
      </c>
      <c r="F29445">
        <v>2</v>
      </c>
      <c r="G29445">
        <v>529</v>
      </c>
      <c r="H29445" t="s">
        <v>1024</v>
      </c>
      <c r="J29445" t="s">
        <v>14</v>
      </c>
      <c r="K29445">
        <v>41</v>
      </c>
      <c r="L29445" t="s">
        <v>15</v>
      </c>
    </row>
    <row r="29446" spans="1:12">
      <c r="A29446" t="e">
        <f ca="1">E00251531964221</f>
        <v>#NAME?</v>
      </c>
      <c r="B29446">
        <v>6046</v>
      </c>
      <c r="C29446" t="s">
        <v>98</v>
      </c>
      <c r="D29446" s="1">
        <v>42807</v>
      </c>
      <c r="F29446">
        <v>2</v>
      </c>
      <c r="G29446">
        <v>60010</v>
      </c>
      <c r="H29446" t="s">
        <v>1687</v>
      </c>
      <c r="I29446" t="s">
        <v>56</v>
      </c>
      <c r="J29446" t="s">
        <v>57</v>
      </c>
      <c r="K29446">
        <v>46</v>
      </c>
      <c r="L29446" t="s">
        <v>15</v>
      </c>
    </row>
    <row r="29447" spans="1:12">
      <c r="A29447" t="e">
        <f ca="1">E00251430060221</f>
        <v>#NAME?</v>
      </c>
      <c r="B29447">
        <v>467</v>
      </c>
      <c r="C29447" t="s">
        <v>232</v>
      </c>
      <c r="D29447" s="1">
        <v>41452</v>
      </c>
      <c r="F29447">
        <v>2</v>
      </c>
      <c r="G29447">
        <v>7822</v>
      </c>
      <c r="H29447" t="s">
        <v>495</v>
      </c>
      <c r="J29447" t="s">
        <v>14</v>
      </c>
      <c r="K29447">
        <v>55</v>
      </c>
      <c r="L29447" t="s">
        <v>22</v>
      </c>
    </row>
    <row r="29448" spans="1:12">
      <c r="A29448" t="e">
        <f ca="1">E00251528725821</f>
        <v>#NAME?</v>
      </c>
      <c r="B29448">
        <v>294</v>
      </c>
      <c r="C29448" t="s">
        <v>61</v>
      </c>
      <c r="D29448" s="1">
        <v>41733</v>
      </c>
      <c r="F29448">
        <v>1</v>
      </c>
      <c r="G29448">
        <v>5651</v>
      </c>
      <c r="H29448" t="s">
        <v>617</v>
      </c>
      <c r="J29448" t="s">
        <v>14</v>
      </c>
      <c r="K29448">
        <v>56</v>
      </c>
      <c r="L29448" t="s">
        <v>15</v>
      </c>
    </row>
    <row r="29449" spans="1:12">
      <c r="A29449" t="e">
        <f ca="1">E00251615167221</f>
        <v>#NAME?</v>
      </c>
      <c r="B29449">
        <v>1929</v>
      </c>
      <c r="C29449" t="s">
        <v>195</v>
      </c>
      <c r="D29449" s="1">
        <v>42069</v>
      </c>
      <c r="F29449">
        <v>1</v>
      </c>
      <c r="G29449">
        <v>1119</v>
      </c>
      <c r="H29449" t="s">
        <v>638</v>
      </c>
      <c r="J29449" t="s">
        <v>14</v>
      </c>
      <c r="K29449">
        <v>50</v>
      </c>
      <c r="L29449" t="s">
        <v>15</v>
      </c>
    </row>
    <row r="29450" spans="1:12">
      <c r="A29450" t="e">
        <f ca="1">E00251615167221</f>
        <v>#NAME?</v>
      </c>
      <c r="B29450">
        <v>1929</v>
      </c>
      <c r="C29450" t="s">
        <v>195</v>
      </c>
      <c r="D29450" s="1">
        <v>42132</v>
      </c>
      <c r="F29450">
        <v>6</v>
      </c>
      <c r="G29450">
        <v>30000</v>
      </c>
      <c r="H29450" t="s">
        <v>144</v>
      </c>
      <c r="J29450" t="s">
        <v>14</v>
      </c>
      <c r="K29450">
        <v>50</v>
      </c>
      <c r="L29450" t="s">
        <v>15</v>
      </c>
    </row>
    <row r="29451" spans="1:12">
      <c r="A29451" t="e">
        <f ca="1">E00251615167221</f>
        <v>#NAME?</v>
      </c>
      <c r="B29451">
        <v>1929</v>
      </c>
      <c r="C29451" t="s">
        <v>195</v>
      </c>
      <c r="D29451" s="1">
        <v>42247</v>
      </c>
      <c r="F29451">
        <v>2</v>
      </c>
      <c r="G29451">
        <v>30000</v>
      </c>
      <c r="H29451" t="s">
        <v>144</v>
      </c>
      <c r="J29451" t="s">
        <v>14</v>
      </c>
      <c r="K29451">
        <v>51</v>
      </c>
      <c r="L29451" t="s">
        <v>15</v>
      </c>
    </row>
    <row r="29452" spans="1:12">
      <c r="A29452" t="e">
        <f ca="1">E00251430251921</f>
        <v>#NAME?</v>
      </c>
      <c r="B29452">
        <v>498</v>
      </c>
      <c r="C29452" t="s">
        <v>591</v>
      </c>
      <c r="D29452" s="1">
        <v>42745</v>
      </c>
      <c r="F29452">
        <v>1</v>
      </c>
      <c r="G29452">
        <v>29690</v>
      </c>
      <c r="H29452" t="s">
        <v>52</v>
      </c>
      <c r="J29452" t="s">
        <v>14</v>
      </c>
      <c r="K29452">
        <v>55</v>
      </c>
      <c r="L29452" t="s">
        <v>15</v>
      </c>
    </row>
    <row r="29453" spans="1:12">
      <c r="A29453" t="e">
        <f ca="1">E00251439947821</f>
        <v>#NAME?</v>
      </c>
      <c r="B29453">
        <v>165</v>
      </c>
      <c r="C29453" t="s">
        <v>461</v>
      </c>
      <c r="D29453" s="1">
        <v>42837</v>
      </c>
      <c r="F29453">
        <v>1</v>
      </c>
      <c r="G29453">
        <v>2149</v>
      </c>
      <c r="H29453" t="s">
        <v>484</v>
      </c>
      <c r="J29453" t="s">
        <v>14</v>
      </c>
      <c r="K29453">
        <v>51</v>
      </c>
      <c r="L29453" t="s">
        <v>15</v>
      </c>
    </row>
    <row r="29454" spans="1:12">
      <c r="A29454" t="e">
        <f ca="1">E00251524987321</f>
        <v>#NAME?</v>
      </c>
      <c r="B29454">
        <v>438</v>
      </c>
      <c r="C29454" t="s">
        <v>474</v>
      </c>
      <c r="D29454" s="1">
        <v>41920</v>
      </c>
      <c r="F29454">
        <v>1</v>
      </c>
      <c r="G29454">
        <v>25000</v>
      </c>
      <c r="H29454" t="s">
        <v>178</v>
      </c>
      <c r="J29454" t="s">
        <v>14</v>
      </c>
      <c r="K29454">
        <v>55</v>
      </c>
      <c r="L29454" t="s">
        <v>15</v>
      </c>
    </row>
    <row r="29455" spans="1:12">
      <c r="A29455" t="e">
        <f ca="1">E00251524987321</f>
        <v>#NAME?</v>
      </c>
      <c r="B29455">
        <v>438</v>
      </c>
      <c r="C29455" t="s">
        <v>474</v>
      </c>
      <c r="D29455" s="1">
        <v>43053</v>
      </c>
      <c r="F29455">
        <v>2</v>
      </c>
      <c r="G29455">
        <v>30272</v>
      </c>
      <c r="H29455" t="s">
        <v>740</v>
      </c>
      <c r="J29455" t="s">
        <v>14</v>
      </c>
      <c r="K29455">
        <v>58</v>
      </c>
      <c r="L29455" t="s">
        <v>15</v>
      </c>
    </row>
    <row r="29456" spans="1:12">
      <c r="A29456" t="e">
        <f ca="1">E00251524987321</f>
        <v>#NAME?</v>
      </c>
      <c r="B29456">
        <v>438</v>
      </c>
      <c r="C29456" t="s">
        <v>474</v>
      </c>
      <c r="D29456" s="1">
        <v>42793</v>
      </c>
      <c r="F29456">
        <v>4</v>
      </c>
      <c r="G29456">
        <v>2729</v>
      </c>
      <c r="H29456" t="s">
        <v>115</v>
      </c>
      <c r="J29456" t="s">
        <v>14</v>
      </c>
      <c r="K29456">
        <v>58</v>
      </c>
      <c r="L29456" t="s">
        <v>15</v>
      </c>
    </row>
    <row r="29457" spans="1:12">
      <c r="A29457" t="e">
        <f ca="1">E00251715048221</f>
        <v>#NAME?</v>
      </c>
      <c r="B29457">
        <v>65</v>
      </c>
      <c r="C29457" t="s">
        <v>713</v>
      </c>
      <c r="D29457" s="1">
        <v>42685</v>
      </c>
      <c r="F29457">
        <v>3</v>
      </c>
      <c r="G29457">
        <v>2448</v>
      </c>
      <c r="H29457" t="s">
        <v>19</v>
      </c>
      <c r="J29457" t="s">
        <v>14</v>
      </c>
      <c r="K29457">
        <v>48</v>
      </c>
      <c r="L29457" t="s">
        <v>15</v>
      </c>
    </row>
    <row r="29458" spans="1:12">
      <c r="A29458" t="e">
        <f ca="1">E00251715048221</f>
        <v>#NAME?</v>
      </c>
      <c r="B29458">
        <v>65</v>
      </c>
      <c r="C29458" t="s">
        <v>713</v>
      </c>
      <c r="D29458" s="1">
        <v>42936</v>
      </c>
      <c r="F29458">
        <v>2</v>
      </c>
      <c r="G29458">
        <v>3051</v>
      </c>
      <c r="H29458" t="s">
        <v>13</v>
      </c>
      <c r="J29458" t="s">
        <v>14</v>
      </c>
      <c r="K29458">
        <v>49</v>
      </c>
      <c r="L29458" t="s">
        <v>15</v>
      </c>
    </row>
    <row r="29459" spans="1:12">
      <c r="A29459" t="e">
        <f ca="1">E00251715048221</f>
        <v>#NAME?</v>
      </c>
      <c r="B29459">
        <v>65</v>
      </c>
      <c r="C29459" t="s">
        <v>713</v>
      </c>
      <c r="D29459" s="1">
        <v>43066</v>
      </c>
      <c r="F29459">
        <v>1</v>
      </c>
      <c r="G29459">
        <v>2720</v>
      </c>
      <c r="H29459" t="s">
        <v>65</v>
      </c>
      <c r="J29459" t="s">
        <v>14</v>
      </c>
      <c r="K29459">
        <v>49</v>
      </c>
      <c r="L29459" t="s">
        <v>15</v>
      </c>
    </row>
    <row r="29460" spans="1:12">
      <c r="A29460" t="e">
        <f ca="1">E00251537880321</f>
        <v>#NAME?</v>
      </c>
      <c r="B29460">
        <v>282</v>
      </c>
      <c r="C29460" t="s">
        <v>724</v>
      </c>
      <c r="D29460" s="1">
        <v>42103</v>
      </c>
      <c r="F29460">
        <v>1</v>
      </c>
      <c r="G29460">
        <v>55090</v>
      </c>
      <c r="H29460" t="s">
        <v>400</v>
      </c>
      <c r="J29460" t="s">
        <v>14</v>
      </c>
      <c r="K29460">
        <v>42</v>
      </c>
      <c r="L29460" t="s">
        <v>15</v>
      </c>
    </row>
    <row r="29461" spans="1:12">
      <c r="A29461" t="e">
        <f ca="1">E00251537880321</f>
        <v>#NAME?</v>
      </c>
      <c r="B29461">
        <v>282</v>
      </c>
      <c r="C29461" t="s">
        <v>724</v>
      </c>
      <c r="D29461" s="1">
        <v>42436</v>
      </c>
      <c r="F29461">
        <v>1</v>
      </c>
      <c r="G29461">
        <v>490</v>
      </c>
      <c r="H29461" t="s">
        <v>203</v>
      </c>
      <c r="J29461" t="s">
        <v>14</v>
      </c>
      <c r="K29461">
        <v>43</v>
      </c>
      <c r="L29461" t="s">
        <v>15</v>
      </c>
    </row>
    <row r="29462" spans="1:12">
      <c r="A29462" t="e">
        <f ca="1">E00251537880321</f>
        <v>#NAME?</v>
      </c>
      <c r="B29462">
        <v>759</v>
      </c>
      <c r="C29462" t="s">
        <v>732</v>
      </c>
      <c r="D29462" s="1">
        <v>42027</v>
      </c>
      <c r="F29462">
        <v>1</v>
      </c>
      <c r="G29462">
        <v>78909</v>
      </c>
      <c r="H29462" t="s">
        <v>1688</v>
      </c>
      <c r="I29462" t="s">
        <v>56</v>
      </c>
      <c r="J29462" t="s">
        <v>57</v>
      </c>
      <c r="K29462">
        <v>41</v>
      </c>
      <c r="L29462" t="s">
        <v>22</v>
      </c>
    </row>
    <row r="29463" spans="1:12">
      <c r="A29463" t="e">
        <f ca="1">E00251537880321</f>
        <v>#NAME?</v>
      </c>
      <c r="B29463">
        <v>282</v>
      </c>
      <c r="C29463" t="s">
        <v>724</v>
      </c>
      <c r="D29463" s="1">
        <v>41351</v>
      </c>
      <c r="F29463">
        <v>2</v>
      </c>
      <c r="G29463">
        <v>4189</v>
      </c>
      <c r="H29463" t="s">
        <v>335</v>
      </c>
      <c r="J29463" t="s">
        <v>14</v>
      </c>
      <c r="K29463">
        <v>40</v>
      </c>
      <c r="L29463" t="s">
        <v>15</v>
      </c>
    </row>
    <row r="29464" spans="1:12">
      <c r="A29464" t="e">
        <f ca="1">E00251537880321</f>
        <v>#NAME?</v>
      </c>
      <c r="B29464">
        <v>282</v>
      </c>
      <c r="C29464" t="s">
        <v>724</v>
      </c>
      <c r="D29464" s="1">
        <v>41590</v>
      </c>
      <c r="F29464">
        <v>1</v>
      </c>
      <c r="G29464">
        <v>7242</v>
      </c>
      <c r="H29464" t="s">
        <v>93</v>
      </c>
      <c r="J29464" t="s">
        <v>14</v>
      </c>
      <c r="K29464">
        <v>40</v>
      </c>
      <c r="L29464" t="s">
        <v>15</v>
      </c>
    </row>
    <row r="29465" spans="1:12">
      <c r="A29465" t="e">
        <f ca="1">E00251430060221</f>
        <v>#NAME?</v>
      </c>
      <c r="B29465">
        <v>467</v>
      </c>
      <c r="C29465" t="s">
        <v>232</v>
      </c>
      <c r="D29465" s="1">
        <v>41199</v>
      </c>
      <c r="F29465">
        <v>1</v>
      </c>
      <c r="G29465">
        <v>71981</v>
      </c>
      <c r="H29465" t="s">
        <v>81</v>
      </c>
      <c r="J29465" t="s">
        <v>14</v>
      </c>
      <c r="K29465">
        <v>54</v>
      </c>
      <c r="L29465" t="s">
        <v>15</v>
      </c>
    </row>
    <row r="29466" spans="1:12">
      <c r="A29466" t="e">
        <f ca="1">E00251617666221</f>
        <v>#NAME?</v>
      </c>
      <c r="B29466">
        <v>6156</v>
      </c>
      <c r="C29466" t="s">
        <v>352</v>
      </c>
      <c r="D29466" s="1">
        <v>41751</v>
      </c>
      <c r="F29466">
        <v>3</v>
      </c>
      <c r="G29466">
        <v>2919</v>
      </c>
      <c r="H29466" t="s">
        <v>1214</v>
      </c>
      <c r="J29466" t="s">
        <v>14</v>
      </c>
      <c r="K29466">
        <v>38</v>
      </c>
      <c r="L29466" t="s">
        <v>15</v>
      </c>
    </row>
    <row r="29467" spans="1:12">
      <c r="A29467" t="e">
        <f ca="1">E00251439947821</f>
        <v>#NAME?</v>
      </c>
      <c r="B29467">
        <v>165</v>
      </c>
      <c r="C29467" t="s">
        <v>461</v>
      </c>
      <c r="D29467" s="1">
        <v>41729</v>
      </c>
      <c r="F29467">
        <v>1</v>
      </c>
      <c r="G29467">
        <v>2169</v>
      </c>
      <c r="H29467" t="s">
        <v>40</v>
      </c>
      <c r="J29467" t="s">
        <v>14</v>
      </c>
      <c r="K29467">
        <v>48</v>
      </c>
      <c r="L29467" t="s">
        <v>15</v>
      </c>
    </row>
    <row r="29468" spans="1:12">
      <c r="A29468" t="e">
        <f ca="1">E00251615167221</f>
        <v>#NAME?</v>
      </c>
      <c r="B29468">
        <v>1929</v>
      </c>
      <c r="C29468" t="s">
        <v>195</v>
      </c>
      <c r="D29468" s="1">
        <v>41338</v>
      </c>
      <c r="F29468">
        <v>1</v>
      </c>
      <c r="G29468">
        <v>7969</v>
      </c>
      <c r="H29468" t="s">
        <v>87</v>
      </c>
      <c r="J29468" t="s">
        <v>14</v>
      </c>
      <c r="K29468">
        <v>48</v>
      </c>
      <c r="L29468" t="s">
        <v>22</v>
      </c>
    </row>
    <row r="29469" spans="1:12">
      <c r="A29469" t="e">
        <f ca="1">E00251524987321</f>
        <v>#NAME?</v>
      </c>
      <c r="B29469">
        <v>438</v>
      </c>
      <c r="C29469" t="s">
        <v>474</v>
      </c>
      <c r="D29469" s="1">
        <v>41086</v>
      </c>
      <c r="F29469">
        <v>2</v>
      </c>
      <c r="G29469">
        <v>4019</v>
      </c>
      <c r="H29469" t="s">
        <v>26</v>
      </c>
      <c r="J29469" t="s">
        <v>14</v>
      </c>
      <c r="K29469">
        <v>53</v>
      </c>
      <c r="L29469" t="s">
        <v>15</v>
      </c>
    </row>
    <row r="29470" spans="1:12">
      <c r="A29470" t="e">
        <f ca="1">E00251524987321</f>
        <v>#NAME?</v>
      </c>
      <c r="B29470">
        <v>438</v>
      </c>
      <c r="C29470" t="s">
        <v>474</v>
      </c>
      <c r="D29470" s="1">
        <v>41745</v>
      </c>
      <c r="F29470">
        <v>2</v>
      </c>
      <c r="G29470">
        <v>7292</v>
      </c>
      <c r="H29470" t="s">
        <v>189</v>
      </c>
      <c r="J29470" t="s">
        <v>14</v>
      </c>
      <c r="K29470">
        <v>55</v>
      </c>
      <c r="L29470" t="s">
        <v>15</v>
      </c>
    </row>
    <row r="29471" spans="1:12">
      <c r="A29471" t="e">
        <f ca="1">E00251439746321</f>
        <v>#NAME?</v>
      </c>
      <c r="B29471">
        <v>297</v>
      </c>
      <c r="C29471" t="s">
        <v>411</v>
      </c>
      <c r="D29471" s="1">
        <v>41788</v>
      </c>
      <c r="F29471">
        <v>3</v>
      </c>
      <c r="G29471">
        <v>3679</v>
      </c>
      <c r="H29471" t="s">
        <v>260</v>
      </c>
      <c r="J29471" t="s">
        <v>14</v>
      </c>
      <c r="K29471">
        <v>61</v>
      </c>
      <c r="L29471" t="s">
        <v>15</v>
      </c>
    </row>
    <row r="29472" spans="1:12">
      <c r="A29472" t="e">
        <f ca="1">E00251611565221</f>
        <v>#NAME?</v>
      </c>
      <c r="B29472">
        <v>10</v>
      </c>
      <c r="C29472" t="s">
        <v>18</v>
      </c>
      <c r="D29472" s="1">
        <v>41537</v>
      </c>
      <c r="F29472">
        <v>2</v>
      </c>
      <c r="G29472">
        <v>37311</v>
      </c>
      <c r="H29472" t="s">
        <v>745</v>
      </c>
      <c r="J29472" t="s">
        <v>14</v>
      </c>
      <c r="K29472">
        <v>45</v>
      </c>
      <c r="L29472" t="s">
        <v>15</v>
      </c>
    </row>
    <row r="29473" spans="1:12">
      <c r="A29473" t="e">
        <f ca="1">E00251512504921</f>
        <v>#NAME?</v>
      </c>
      <c r="B29473">
        <v>47</v>
      </c>
      <c r="C29473" t="s">
        <v>494</v>
      </c>
      <c r="D29473" s="1">
        <v>41002</v>
      </c>
      <c r="F29473">
        <v>1</v>
      </c>
      <c r="G29473">
        <v>2858</v>
      </c>
      <c r="H29473" t="s">
        <v>1689</v>
      </c>
      <c r="J29473" t="s">
        <v>14</v>
      </c>
      <c r="K29473">
        <v>49</v>
      </c>
      <c r="L29473" t="s">
        <v>15</v>
      </c>
    </row>
    <row r="29474" spans="1:12">
      <c r="A29474" t="e">
        <f ca="1">E00251711585721</f>
        <v>#NAME?</v>
      </c>
      <c r="B29474">
        <v>10</v>
      </c>
      <c r="C29474" t="s">
        <v>18</v>
      </c>
      <c r="D29474" s="1">
        <v>41687</v>
      </c>
      <c r="F29474">
        <v>2</v>
      </c>
      <c r="G29474">
        <v>4019</v>
      </c>
      <c r="H29474" t="s">
        <v>26</v>
      </c>
      <c r="J29474" t="s">
        <v>14</v>
      </c>
      <c r="K29474">
        <v>53</v>
      </c>
      <c r="L29474" t="s">
        <v>15</v>
      </c>
    </row>
    <row r="29475" spans="1:12">
      <c r="A29475" t="e">
        <f ca="1">E00251431566321</f>
        <v>#NAME?</v>
      </c>
      <c r="B29475">
        <v>702</v>
      </c>
      <c r="C29475" t="s">
        <v>293</v>
      </c>
      <c r="D29475" s="1">
        <v>41674</v>
      </c>
      <c r="F29475">
        <v>5</v>
      </c>
      <c r="G29475">
        <v>2724</v>
      </c>
      <c r="H29475" t="s">
        <v>73</v>
      </c>
      <c r="J29475" t="s">
        <v>14</v>
      </c>
      <c r="K29475">
        <v>61</v>
      </c>
      <c r="L29475" t="s">
        <v>15</v>
      </c>
    </row>
    <row r="29476" spans="1:12">
      <c r="A29476" t="e">
        <f ca="1">E00251626527921</f>
        <v>#NAME?</v>
      </c>
      <c r="B29476">
        <v>695</v>
      </c>
      <c r="C29476" t="s">
        <v>257</v>
      </c>
      <c r="D29476" s="1">
        <v>41381</v>
      </c>
      <c r="F29476">
        <v>2</v>
      </c>
      <c r="G29476">
        <v>30591</v>
      </c>
      <c r="H29476" t="s">
        <v>841</v>
      </c>
      <c r="J29476" t="s">
        <v>14</v>
      </c>
      <c r="K29476">
        <v>39</v>
      </c>
      <c r="L29476" t="s">
        <v>15</v>
      </c>
    </row>
    <row r="29477" spans="1:12">
      <c r="A29477" t="e">
        <f ca="1">E00251512504921</f>
        <v>#NAME?</v>
      </c>
      <c r="B29477">
        <v>47</v>
      </c>
      <c r="C29477" t="s">
        <v>494</v>
      </c>
      <c r="D29477" s="1">
        <v>42149</v>
      </c>
      <c r="F29477">
        <v>1</v>
      </c>
      <c r="G29477">
        <v>38900</v>
      </c>
      <c r="H29477" t="s">
        <v>1295</v>
      </c>
      <c r="J29477" t="s">
        <v>14</v>
      </c>
      <c r="K29477">
        <v>52</v>
      </c>
      <c r="L29477" t="s">
        <v>15</v>
      </c>
    </row>
    <row r="29478" spans="1:12">
      <c r="A29478" t="e">
        <f ca="1">E00251512504921</f>
        <v>#NAME?</v>
      </c>
      <c r="B29478">
        <v>47</v>
      </c>
      <c r="C29478" t="s">
        <v>494</v>
      </c>
      <c r="D29478" s="1">
        <v>42164</v>
      </c>
      <c r="F29478">
        <v>2</v>
      </c>
      <c r="G29478">
        <v>49300</v>
      </c>
      <c r="H29478" t="s">
        <v>228</v>
      </c>
      <c r="J29478" t="s">
        <v>14</v>
      </c>
      <c r="K29478">
        <v>52</v>
      </c>
      <c r="L29478" t="s">
        <v>15</v>
      </c>
    </row>
    <row r="29479" spans="1:12">
      <c r="A29479" t="e">
        <f ca="1">E00251512504921</f>
        <v>#NAME?</v>
      </c>
      <c r="B29479">
        <v>71</v>
      </c>
      <c r="C29479" t="s">
        <v>258</v>
      </c>
      <c r="D29479" s="1">
        <v>41902</v>
      </c>
      <c r="F29479">
        <v>4</v>
      </c>
      <c r="G29479">
        <v>49120</v>
      </c>
      <c r="H29479" t="s">
        <v>168</v>
      </c>
      <c r="I29479" t="s">
        <v>148</v>
      </c>
      <c r="J29479" t="s">
        <v>57</v>
      </c>
      <c r="K29479">
        <v>51</v>
      </c>
      <c r="L29479" t="s">
        <v>15</v>
      </c>
    </row>
    <row r="29480" spans="1:12">
      <c r="A29480" t="e">
        <f ca="1">E00251512504921</f>
        <v>#NAME?</v>
      </c>
      <c r="B29480">
        <v>71</v>
      </c>
      <c r="C29480" t="s">
        <v>258</v>
      </c>
      <c r="D29480" s="1">
        <v>42686</v>
      </c>
      <c r="F29480">
        <v>2</v>
      </c>
      <c r="G29480">
        <v>49300</v>
      </c>
      <c r="H29480" t="s">
        <v>228</v>
      </c>
      <c r="I29480" t="s">
        <v>148</v>
      </c>
      <c r="J29480" t="s">
        <v>57</v>
      </c>
      <c r="K29480">
        <v>54</v>
      </c>
      <c r="L29480" t="s">
        <v>15</v>
      </c>
    </row>
    <row r="29481" spans="1:12">
      <c r="A29481" t="e">
        <f ca="1">E00251431566321</f>
        <v>#NAME?</v>
      </c>
      <c r="B29481">
        <v>701</v>
      </c>
      <c r="C29481" t="s">
        <v>72</v>
      </c>
      <c r="D29481" s="1">
        <v>41382</v>
      </c>
      <c r="F29481">
        <v>1</v>
      </c>
      <c r="G29481">
        <v>4019</v>
      </c>
      <c r="H29481" t="s">
        <v>26</v>
      </c>
      <c r="J29481" t="s">
        <v>14</v>
      </c>
      <c r="K29481">
        <v>60</v>
      </c>
      <c r="L29481" t="s">
        <v>15</v>
      </c>
    </row>
    <row r="29482" spans="1:12">
      <c r="A29482" t="e">
        <f ca="1">E00251513253421</f>
        <v>#NAME?</v>
      </c>
      <c r="B29482">
        <v>470</v>
      </c>
      <c r="C29482" t="s">
        <v>457</v>
      </c>
      <c r="D29482" s="1">
        <v>41653</v>
      </c>
      <c r="F29482">
        <v>2</v>
      </c>
      <c r="G29482">
        <v>4019</v>
      </c>
      <c r="H29482" t="s">
        <v>26</v>
      </c>
      <c r="J29482" t="s">
        <v>14</v>
      </c>
      <c r="K29482">
        <v>48</v>
      </c>
      <c r="L29482" t="s">
        <v>15</v>
      </c>
    </row>
    <row r="29483" spans="1:12">
      <c r="A29483" t="e">
        <f ca="1">E00251429162721</f>
        <v>#NAME?</v>
      </c>
      <c r="B29483">
        <v>285</v>
      </c>
      <c r="C29483" t="s">
        <v>117</v>
      </c>
      <c r="D29483" s="1">
        <v>41151</v>
      </c>
      <c r="F29483">
        <v>1</v>
      </c>
      <c r="G29483">
        <v>8470</v>
      </c>
      <c r="H29483" t="s">
        <v>120</v>
      </c>
      <c r="J29483" t="s">
        <v>14</v>
      </c>
      <c r="K29483">
        <v>55</v>
      </c>
      <c r="L29483" t="s">
        <v>15</v>
      </c>
    </row>
    <row r="29484" spans="1:12">
      <c r="A29484" t="e">
        <f ca="1">E00251512504921</f>
        <v>#NAME?</v>
      </c>
      <c r="B29484">
        <v>47</v>
      </c>
      <c r="C29484" t="s">
        <v>494</v>
      </c>
      <c r="D29484" s="1">
        <v>41570</v>
      </c>
      <c r="F29484">
        <v>1</v>
      </c>
      <c r="G29484">
        <v>4019</v>
      </c>
      <c r="H29484" t="s">
        <v>26</v>
      </c>
      <c r="J29484" t="s">
        <v>14</v>
      </c>
      <c r="K29484">
        <v>51</v>
      </c>
      <c r="L29484" t="s">
        <v>15</v>
      </c>
    </row>
    <row r="29485" spans="1:12">
      <c r="A29485" t="e">
        <f ca="1">E00251617666221</f>
        <v>#NAME?</v>
      </c>
      <c r="B29485">
        <v>6046</v>
      </c>
      <c r="C29485" t="s">
        <v>98</v>
      </c>
      <c r="D29485" s="1">
        <v>42377</v>
      </c>
      <c r="E29485">
        <v>0</v>
      </c>
      <c r="F29485">
        <v>2</v>
      </c>
      <c r="G29485">
        <v>30183</v>
      </c>
      <c r="H29485" t="s">
        <v>1205</v>
      </c>
      <c r="J29485" t="s">
        <v>34</v>
      </c>
      <c r="K29485">
        <v>40</v>
      </c>
      <c r="L29485" t="s">
        <v>15</v>
      </c>
    </row>
    <row r="29486" spans="1:12">
      <c r="A29486" t="e">
        <f ca="1">E00251531526821</f>
        <v>#NAME?</v>
      </c>
      <c r="B29486">
        <v>701</v>
      </c>
      <c r="C29486" t="s">
        <v>72</v>
      </c>
      <c r="D29486" s="1">
        <v>41446</v>
      </c>
      <c r="F29486">
        <v>6</v>
      </c>
      <c r="G29486">
        <v>27802</v>
      </c>
      <c r="H29486" t="s">
        <v>83</v>
      </c>
      <c r="J29486" t="s">
        <v>14</v>
      </c>
      <c r="K29486">
        <v>55</v>
      </c>
      <c r="L29486" t="s">
        <v>15</v>
      </c>
    </row>
    <row r="29487" spans="1:12">
      <c r="A29487" t="e">
        <f ca="1">E00251429390221</f>
        <v>#NAME?</v>
      </c>
      <c r="B29487">
        <v>1325</v>
      </c>
      <c r="C29487" t="s">
        <v>605</v>
      </c>
      <c r="D29487" s="1">
        <v>41295</v>
      </c>
      <c r="F29487">
        <v>5</v>
      </c>
      <c r="G29487">
        <v>64243</v>
      </c>
      <c r="H29487" t="s">
        <v>1690</v>
      </c>
      <c r="J29487" t="s">
        <v>14</v>
      </c>
      <c r="K29487">
        <v>38</v>
      </c>
      <c r="L29487" t="s">
        <v>15</v>
      </c>
    </row>
    <row r="29488" spans="1:12">
      <c r="A29488" t="e">
        <f ca="1">E00251429390221</f>
        <v>#NAME?</v>
      </c>
      <c r="B29488">
        <v>1325</v>
      </c>
      <c r="C29488" t="s">
        <v>605</v>
      </c>
      <c r="D29488" s="1">
        <v>41743</v>
      </c>
      <c r="F29488">
        <v>4</v>
      </c>
      <c r="G29488">
        <v>2169</v>
      </c>
      <c r="H29488" t="s">
        <v>40</v>
      </c>
      <c r="J29488" t="s">
        <v>14</v>
      </c>
      <c r="K29488">
        <v>39</v>
      </c>
      <c r="L29488" t="s">
        <v>15</v>
      </c>
    </row>
    <row r="29489" spans="1:12">
      <c r="A29489" t="e">
        <f ca="1">E00251431418121</f>
        <v>#NAME?</v>
      </c>
      <c r="B29489">
        <v>701</v>
      </c>
      <c r="C29489" t="s">
        <v>72</v>
      </c>
      <c r="D29489" s="1">
        <v>42747</v>
      </c>
      <c r="F29489">
        <v>4</v>
      </c>
      <c r="G29489">
        <v>7823</v>
      </c>
      <c r="H29489" t="s">
        <v>282</v>
      </c>
      <c r="J29489" t="s">
        <v>14</v>
      </c>
      <c r="K29489">
        <v>57</v>
      </c>
      <c r="L29489" t="s">
        <v>22</v>
      </c>
    </row>
    <row r="29490" spans="1:12">
      <c r="A29490" t="e">
        <f ca="1">E00251431566321</f>
        <v>#NAME?</v>
      </c>
      <c r="B29490">
        <v>701</v>
      </c>
      <c r="C29490" t="s">
        <v>72</v>
      </c>
      <c r="D29490" s="1">
        <v>41639</v>
      </c>
      <c r="F29490">
        <v>3</v>
      </c>
      <c r="G29490">
        <v>27802</v>
      </c>
      <c r="H29490" t="s">
        <v>83</v>
      </c>
      <c r="J29490" t="s">
        <v>14</v>
      </c>
      <c r="K29490">
        <v>61</v>
      </c>
      <c r="L29490" t="s">
        <v>15</v>
      </c>
    </row>
    <row r="29491" spans="1:12">
      <c r="A29491" t="e">
        <f ca="1">E00251531964221</f>
        <v>#NAME?</v>
      </c>
      <c r="B29491">
        <v>494</v>
      </c>
      <c r="C29491" t="s">
        <v>63</v>
      </c>
      <c r="D29491" s="1">
        <v>41354</v>
      </c>
      <c r="F29491">
        <v>2</v>
      </c>
      <c r="G29491">
        <v>4019</v>
      </c>
      <c r="H29491" t="s">
        <v>26</v>
      </c>
      <c r="J29491" t="s">
        <v>14</v>
      </c>
      <c r="K29491">
        <v>42</v>
      </c>
      <c r="L29491" t="s">
        <v>15</v>
      </c>
    </row>
    <row r="29492" spans="1:12">
      <c r="A29492" t="e">
        <f ca="1">E00251531964221</f>
        <v>#NAME?</v>
      </c>
      <c r="B29492">
        <v>494</v>
      </c>
      <c r="C29492" t="s">
        <v>63</v>
      </c>
      <c r="D29492" s="1">
        <v>41393</v>
      </c>
      <c r="F29492">
        <v>2</v>
      </c>
      <c r="G29492">
        <v>4019</v>
      </c>
      <c r="H29492" t="s">
        <v>26</v>
      </c>
      <c r="J29492" t="s">
        <v>14</v>
      </c>
      <c r="K29492">
        <v>42</v>
      </c>
      <c r="L29492" t="s">
        <v>15</v>
      </c>
    </row>
    <row r="29493" spans="1:12">
      <c r="A29493" t="e">
        <f ca="1">E00251531964221</f>
        <v>#NAME?</v>
      </c>
      <c r="B29493">
        <v>1028</v>
      </c>
      <c r="C29493" t="s">
        <v>127</v>
      </c>
      <c r="D29493" s="1">
        <v>43005</v>
      </c>
      <c r="F29493">
        <v>1</v>
      </c>
      <c r="G29493">
        <v>41090</v>
      </c>
      <c r="H29493" t="s">
        <v>1691</v>
      </c>
      <c r="I29493" t="s">
        <v>127</v>
      </c>
      <c r="J29493" t="s">
        <v>57</v>
      </c>
      <c r="K29493">
        <v>47</v>
      </c>
      <c r="L29493" t="s">
        <v>15</v>
      </c>
    </row>
    <row r="29494" spans="1:12">
      <c r="A29494" t="e">
        <f ca="1">E00251611565221</f>
        <v>#NAME?</v>
      </c>
      <c r="B29494">
        <v>1</v>
      </c>
      <c r="C29494" t="s">
        <v>234</v>
      </c>
      <c r="D29494" s="1">
        <v>42155</v>
      </c>
      <c r="F29494">
        <v>1</v>
      </c>
      <c r="G29494">
        <v>7880</v>
      </c>
      <c r="H29494" t="s">
        <v>213</v>
      </c>
      <c r="I29494" t="s">
        <v>56</v>
      </c>
      <c r="J29494" t="s">
        <v>57</v>
      </c>
      <c r="K29494">
        <v>47</v>
      </c>
      <c r="L29494" t="s">
        <v>22</v>
      </c>
    </row>
    <row r="29495" spans="1:12">
      <c r="A29495" t="e">
        <f ca="1">E00251611565221</f>
        <v>#NAME?</v>
      </c>
      <c r="B29495">
        <v>10</v>
      </c>
      <c r="C29495" t="s">
        <v>18</v>
      </c>
      <c r="D29495" s="1">
        <v>42055</v>
      </c>
      <c r="F29495">
        <v>2</v>
      </c>
      <c r="G29495">
        <v>37311</v>
      </c>
      <c r="H29495" t="s">
        <v>745</v>
      </c>
      <c r="J29495" t="s">
        <v>14</v>
      </c>
      <c r="K29495">
        <v>47</v>
      </c>
      <c r="L29495" t="s">
        <v>15</v>
      </c>
    </row>
    <row r="29496" spans="1:12">
      <c r="A29496" t="e">
        <f ca="1">E00251711585721</f>
        <v>#NAME?</v>
      </c>
      <c r="B29496">
        <v>10</v>
      </c>
      <c r="C29496" t="s">
        <v>18</v>
      </c>
      <c r="D29496" s="1">
        <v>42055</v>
      </c>
      <c r="F29496">
        <v>1</v>
      </c>
      <c r="G29496">
        <v>7243</v>
      </c>
      <c r="H29496" t="s">
        <v>42</v>
      </c>
      <c r="J29496" t="s">
        <v>14</v>
      </c>
      <c r="K29496">
        <v>54</v>
      </c>
      <c r="L29496" t="s">
        <v>15</v>
      </c>
    </row>
    <row r="29497" spans="1:12">
      <c r="A29497" t="e">
        <f ca="1">E00251531526821</f>
        <v>#NAME?</v>
      </c>
      <c r="B29497">
        <v>701</v>
      </c>
      <c r="C29497" t="s">
        <v>72</v>
      </c>
      <c r="D29497" s="1">
        <v>42585</v>
      </c>
      <c r="F29497">
        <v>6</v>
      </c>
      <c r="G29497">
        <v>3051</v>
      </c>
      <c r="H29497" t="s">
        <v>13</v>
      </c>
      <c r="J29497" t="s">
        <v>14</v>
      </c>
      <c r="K29497">
        <v>58</v>
      </c>
      <c r="L29497" t="s">
        <v>15</v>
      </c>
    </row>
    <row r="29498" spans="1:12">
      <c r="A29498" t="e">
        <f ca="1">E00251711585721</f>
        <v>#NAME?</v>
      </c>
      <c r="B29498">
        <v>10</v>
      </c>
      <c r="C29498" t="s">
        <v>18</v>
      </c>
      <c r="D29498" s="1">
        <v>42676</v>
      </c>
      <c r="F29498">
        <v>3</v>
      </c>
      <c r="G29498">
        <v>4019</v>
      </c>
      <c r="H29498" t="s">
        <v>26</v>
      </c>
      <c r="J29498" t="s">
        <v>14</v>
      </c>
      <c r="K29498">
        <v>56</v>
      </c>
      <c r="L29498" t="s">
        <v>15</v>
      </c>
    </row>
    <row r="29499" spans="1:12">
      <c r="A29499" t="e">
        <f ca="1">E00251617666221</f>
        <v>#NAME?</v>
      </c>
      <c r="B29499">
        <v>6156</v>
      </c>
      <c r="C29499" t="s">
        <v>352</v>
      </c>
      <c r="D29499" s="1">
        <v>41704</v>
      </c>
      <c r="F29499">
        <v>1</v>
      </c>
      <c r="G29499">
        <v>46400</v>
      </c>
      <c r="H29499" t="s">
        <v>186</v>
      </c>
      <c r="J29499" t="s">
        <v>14</v>
      </c>
      <c r="K29499">
        <v>38</v>
      </c>
      <c r="L29499" t="s">
        <v>15</v>
      </c>
    </row>
    <row r="29500" spans="1:12">
      <c r="A29500" t="e">
        <f t="shared" ref="A29500:A29507" ca="1" si="269">E00251531526821</f>
        <v>#NAME?</v>
      </c>
      <c r="B29500">
        <v>701</v>
      </c>
      <c r="C29500" t="s">
        <v>72</v>
      </c>
      <c r="D29500" s="1">
        <v>42895</v>
      </c>
      <c r="F29500">
        <v>3</v>
      </c>
      <c r="G29500">
        <v>3899</v>
      </c>
      <c r="H29500" t="s">
        <v>264</v>
      </c>
      <c r="J29500" t="s">
        <v>14</v>
      </c>
      <c r="K29500">
        <v>59</v>
      </c>
      <c r="L29500" t="s">
        <v>15</v>
      </c>
    </row>
    <row r="29501" spans="1:12">
      <c r="A29501" t="e">
        <f t="shared" ca="1" si="269"/>
        <v>#NAME?</v>
      </c>
      <c r="B29501">
        <v>701</v>
      </c>
      <c r="C29501" t="s">
        <v>72</v>
      </c>
      <c r="D29501" s="1">
        <v>41464</v>
      </c>
      <c r="F29501">
        <v>6</v>
      </c>
      <c r="G29501">
        <v>27802</v>
      </c>
      <c r="H29501" t="s">
        <v>83</v>
      </c>
      <c r="J29501" t="s">
        <v>14</v>
      </c>
      <c r="K29501">
        <v>55</v>
      </c>
      <c r="L29501" t="s">
        <v>15</v>
      </c>
    </row>
    <row r="29502" spans="1:12">
      <c r="A29502" t="e">
        <f t="shared" ca="1" si="269"/>
        <v>#NAME?</v>
      </c>
      <c r="B29502">
        <v>701</v>
      </c>
      <c r="C29502" t="s">
        <v>72</v>
      </c>
      <c r="D29502" s="1">
        <v>41731</v>
      </c>
      <c r="F29502">
        <v>4</v>
      </c>
      <c r="G29502">
        <v>30591</v>
      </c>
      <c r="H29502" t="s">
        <v>841</v>
      </c>
      <c r="J29502" t="s">
        <v>14</v>
      </c>
      <c r="K29502">
        <v>56</v>
      </c>
      <c r="L29502" t="s">
        <v>15</v>
      </c>
    </row>
    <row r="29503" spans="1:12">
      <c r="A29503" t="e">
        <f t="shared" ca="1" si="269"/>
        <v>#NAME?</v>
      </c>
      <c r="B29503">
        <v>701</v>
      </c>
      <c r="C29503" t="s">
        <v>72</v>
      </c>
      <c r="D29503" s="1">
        <v>42296</v>
      </c>
      <c r="F29503">
        <v>2</v>
      </c>
      <c r="G29503">
        <v>2724</v>
      </c>
      <c r="H29503" t="s">
        <v>73</v>
      </c>
      <c r="J29503" t="s">
        <v>14</v>
      </c>
      <c r="K29503">
        <v>58</v>
      </c>
      <c r="L29503" t="s">
        <v>15</v>
      </c>
    </row>
    <row r="29504" spans="1:12">
      <c r="A29504" t="e">
        <f t="shared" ca="1" si="269"/>
        <v>#NAME?</v>
      </c>
      <c r="B29504">
        <v>701</v>
      </c>
      <c r="C29504" t="s">
        <v>72</v>
      </c>
      <c r="D29504" s="1">
        <v>42552</v>
      </c>
      <c r="F29504">
        <v>4</v>
      </c>
      <c r="G29504">
        <v>3899</v>
      </c>
      <c r="H29504" t="s">
        <v>264</v>
      </c>
      <c r="J29504" t="s">
        <v>14</v>
      </c>
      <c r="K29504">
        <v>58</v>
      </c>
      <c r="L29504" t="s">
        <v>15</v>
      </c>
    </row>
    <row r="29505" spans="1:12">
      <c r="A29505" t="e">
        <f t="shared" ca="1" si="269"/>
        <v>#NAME?</v>
      </c>
      <c r="B29505">
        <v>701</v>
      </c>
      <c r="C29505" t="s">
        <v>72</v>
      </c>
      <c r="D29505" s="1">
        <v>42585</v>
      </c>
      <c r="F29505">
        <v>1</v>
      </c>
      <c r="G29505">
        <v>2989</v>
      </c>
      <c r="H29505" t="s">
        <v>844</v>
      </c>
      <c r="J29505" t="s">
        <v>14</v>
      </c>
      <c r="K29505">
        <v>58</v>
      </c>
      <c r="L29505" t="s">
        <v>15</v>
      </c>
    </row>
    <row r="29506" spans="1:12">
      <c r="A29506" t="e">
        <f t="shared" ca="1" si="269"/>
        <v>#NAME?</v>
      </c>
      <c r="B29506">
        <v>701</v>
      </c>
      <c r="C29506" t="s">
        <v>72</v>
      </c>
      <c r="D29506" s="1">
        <v>42905</v>
      </c>
      <c r="F29506">
        <v>1</v>
      </c>
      <c r="G29506">
        <v>2724</v>
      </c>
      <c r="H29506" t="s">
        <v>73</v>
      </c>
      <c r="J29506" t="s">
        <v>14</v>
      </c>
      <c r="K29506">
        <v>59</v>
      </c>
      <c r="L29506" t="s">
        <v>15</v>
      </c>
    </row>
    <row r="29507" spans="1:12">
      <c r="A29507" t="e">
        <f t="shared" ca="1" si="269"/>
        <v>#NAME?</v>
      </c>
      <c r="B29507">
        <v>701</v>
      </c>
      <c r="C29507" t="s">
        <v>72</v>
      </c>
      <c r="D29507" s="1">
        <v>42905</v>
      </c>
      <c r="F29507">
        <v>6</v>
      </c>
      <c r="G29507">
        <v>3669</v>
      </c>
      <c r="H29507" t="s">
        <v>289</v>
      </c>
      <c r="J29507" t="s">
        <v>14</v>
      </c>
      <c r="K29507">
        <v>59</v>
      </c>
      <c r="L29507" t="s">
        <v>15</v>
      </c>
    </row>
    <row r="29508" spans="1:12">
      <c r="A29508" t="e">
        <f ca="1">E00251427550421</f>
        <v>#NAME?</v>
      </c>
      <c r="B29508">
        <v>26</v>
      </c>
      <c r="C29508" t="s">
        <v>744</v>
      </c>
      <c r="D29508" s="1">
        <v>42690</v>
      </c>
      <c r="F29508">
        <v>1</v>
      </c>
      <c r="G29508">
        <v>5258</v>
      </c>
      <c r="H29508" t="s">
        <v>236</v>
      </c>
      <c r="J29508" t="s">
        <v>14</v>
      </c>
      <c r="K29508">
        <v>62</v>
      </c>
      <c r="L29508" t="s">
        <v>15</v>
      </c>
    </row>
    <row r="29509" spans="1:12">
      <c r="A29509" t="e">
        <f ca="1">E00251711585721</f>
        <v>#NAME?</v>
      </c>
      <c r="B29509">
        <v>1</v>
      </c>
      <c r="C29509" t="s">
        <v>234</v>
      </c>
      <c r="D29509" s="1">
        <v>42014</v>
      </c>
      <c r="E29509">
        <v>6</v>
      </c>
      <c r="F29509">
        <v>1</v>
      </c>
      <c r="G29509">
        <v>72402</v>
      </c>
      <c r="H29509" t="s">
        <v>1692</v>
      </c>
      <c r="J29509" t="s">
        <v>34</v>
      </c>
      <c r="K29509">
        <v>54</v>
      </c>
      <c r="L29509" t="s">
        <v>15</v>
      </c>
    </row>
    <row r="29510" spans="1:12">
      <c r="A29510" t="e">
        <f ca="1">E00251711585721</f>
        <v>#NAME?</v>
      </c>
      <c r="B29510">
        <v>10</v>
      </c>
      <c r="C29510" t="s">
        <v>18</v>
      </c>
      <c r="D29510" s="1">
        <v>41724</v>
      </c>
      <c r="F29510">
        <v>2</v>
      </c>
      <c r="G29510">
        <v>4019</v>
      </c>
      <c r="H29510" t="s">
        <v>26</v>
      </c>
      <c r="J29510" t="s">
        <v>14</v>
      </c>
      <c r="K29510">
        <v>53</v>
      </c>
      <c r="L29510" t="s">
        <v>15</v>
      </c>
    </row>
    <row r="29511" spans="1:12">
      <c r="A29511" t="e">
        <f ca="1">E00251424831821</f>
        <v>#NAME?</v>
      </c>
      <c r="B29511">
        <v>4884</v>
      </c>
      <c r="C29511" t="s">
        <v>772</v>
      </c>
      <c r="D29511" s="1">
        <v>42891</v>
      </c>
      <c r="F29511">
        <v>1</v>
      </c>
      <c r="G29511">
        <v>3659</v>
      </c>
      <c r="H29511" t="s">
        <v>132</v>
      </c>
      <c r="I29511" t="s">
        <v>148</v>
      </c>
      <c r="J29511" t="s">
        <v>57</v>
      </c>
      <c r="K29511">
        <v>53</v>
      </c>
      <c r="L29511" t="s">
        <v>15</v>
      </c>
    </row>
    <row r="29512" spans="1:12">
      <c r="A29512" t="e">
        <f ca="1">E00251431418121</f>
        <v>#NAME?</v>
      </c>
      <c r="B29512">
        <v>701</v>
      </c>
      <c r="C29512" t="s">
        <v>72</v>
      </c>
      <c r="D29512" s="1">
        <v>41907</v>
      </c>
      <c r="F29512">
        <v>3</v>
      </c>
      <c r="G29512">
        <v>4019</v>
      </c>
      <c r="H29512" t="s">
        <v>26</v>
      </c>
      <c r="J29512" t="s">
        <v>14</v>
      </c>
      <c r="K29512">
        <v>54</v>
      </c>
      <c r="L29512" t="s">
        <v>15</v>
      </c>
    </row>
    <row r="29513" spans="1:12">
      <c r="A29513" t="e">
        <f ca="1">E00251431418121</f>
        <v>#NAME?</v>
      </c>
      <c r="B29513">
        <v>701</v>
      </c>
      <c r="C29513" t="s">
        <v>72</v>
      </c>
      <c r="D29513" s="1">
        <v>42065</v>
      </c>
      <c r="F29513">
        <v>5</v>
      </c>
      <c r="G29513">
        <v>5533</v>
      </c>
      <c r="H29513" t="s">
        <v>537</v>
      </c>
      <c r="J29513" t="s">
        <v>14</v>
      </c>
      <c r="K29513">
        <v>55</v>
      </c>
      <c r="L29513" t="s">
        <v>15</v>
      </c>
    </row>
    <row r="29514" spans="1:12">
      <c r="A29514" t="e">
        <f ca="1">E00251431418121</f>
        <v>#NAME?</v>
      </c>
      <c r="B29514">
        <v>701</v>
      </c>
      <c r="C29514" t="s">
        <v>72</v>
      </c>
      <c r="D29514" s="1">
        <v>42156</v>
      </c>
      <c r="F29514">
        <v>5</v>
      </c>
      <c r="G29514">
        <v>7823</v>
      </c>
      <c r="H29514" t="s">
        <v>282</v>
      </c>
      <c r="J29514" t="s">
        <v>14</v>
      </c>
      <c r="K29514">
        <v>55</v>
      </c>
      <c r="L29514" t="s">
        <v>22</v>
      </c>
    </row>
    <row r="29515" spans="1:12">
      <c r="A29515" t="e">
        <f ca="1">E00251431418121</f>
        <v>#NAME?</v>
      </c>
      <c r="B29515">
        <v>701</v>
      </c>
      <c r="C29515" t="s">
        <v>72</v>
      </c>
      <c r="D29515" s="1">
        <v>42754</v>
      </c>
      <c r="F29515">
        <v>5</v>
      </c>
      <c r="G29515">
        <v>5533</v>
      </c>
      <c r="H29515" t="s">
        <v>537</v>
      </c>
      <c r="J29515" t="s">
        <v>14</v>
      </c>
      <c r="K29515">
        <v>57</v>
      </c>
      <c r="L29515" t="s">
        <v>15</v>
      </c>
    </row>
    <row r="29516" spans="1:12">
      <c r="A29516" t="e">
        <f ca="1">E00251711585721</f>
        <v>#NAME?</v>
      </c>
      <c r="B29516">
        <v>10</v>
      </c>
      <c r="C29516" t="s">
        <v>18</v>
      </c>
      <c r="D29516" s="1">
        <v>42062</v>
      </c>
      <c r="F29516">
        <v>1</v>
      </c>
      <c r="G29516">
        <v>7222</v>
      </c>
      <c r="H29516" t="s">
        <v>560</v>
      </c>
      <c r="J29516" t="s">
        <v>14</v>
      </c>
      <c r="K29516">
        <v>54</v>
      </c>
      <c r="L29516" t="s">
        <v>15</v>
      </c>
    </row>
    <row r="29517" spans="1:12">
      <c r="A29517" t="e">
        <f ca="1">E00251518890621</f>
        <v>#NAME?</v>
      </c>
      <c r="B29517">
        <v>290</v>
      </c>
      <c r="C29517" t="s">
        <v>449</v>
      </c>
      <c r="D29517" s="1">
        <v>41830</v>
      </c>
      <c r="F29517">
        <v>4</v>
      </c>
      <c r="G29517">
        <v>7962</v>
      </c>
      <c r="H29517" t="s">
        <v>111</v>
      </c>
      <c r="J29517" t="s">
        <v>14</v>
      </c>
      <c r="K29517">
        <v>59</v>
      </c>
      <c r="L29517" t="s">
        <v>22</v>
      </c>
    </row>
    <row r="29518" spans="1:12">
      <c r="A29518" t="e">
        <f ca="1">E00251518890621</f>
        <v>#NAME?</v>
      </c>
      <c r="B29518">
        <v>290</v>
      </c>
      <c r="C29518" t="s">
        <v>449</v>
      </c>
      <c r="D29518" s="1">
        <v>41858</v>
      </c>
      <c r="F29518">
        <v>2</v>
      </c>
      <c r="G29518">
        <v>78651</v>
      </c>
      <c r="H29518" t="s">
        <v>958</v>
      </c>
      <c r="J29518" t="s">
        <v>14</v>
      </c>
      <c r="K29518">
        <v>59</v>
      </c>
      <c r="L29518" t="s">
        <v>22</v>
      </c>
    </row>
    <row r="29519" spans="1:12">
      <c r="A29519" t="e">
        <f ca="1">E00251518890621</f>
        <v>#NAME?</v>
      </c>
      <c r="B29519">
        <v>290</v>
      </c>
      <c r="C29519" t="s">
        <v>449</v>
      </c>
      <c r="D29519" s="1">
        <v>42499</v>
      </c>
      <c r="F29519">
        <v>1</v>
      </c>
      <c r="G29519">
        <v>7872</v>
      </c>
      <c r="H29519" t="s">
        <v>458</v>
      </c>
      <c r="J29519" t="s">
        <v>14</v>
      </c>
      <c r="K29519">
        <v>60</v>
      </c>
      <c r="L29519" t="s">
        <v>22</v>
      </c>
    </row>
    <row r="29520" spans="1:12">
      <c r="A29520" t="e">
        <f ca="1">E00251531526821</f>
        <v>#NAME?</v>
      </c>
      <c r="B29520">
        <v>701</v>
      </c>
      <c r="C29520" t="s">
        <v>72</v>
      </c>
      <c r="D29520" s="1">
        <v>41752</v>
      </c>
      <c r="F29520">
        <v>3</v>
      </c>
      <c r="G29520">
        <v>3051</v>
      </c>
      <c r="H29520" t="s">
        <v>13</v>
      </c>
      <c r="J29520" t="s">
        <v>14</v>
      </c>
      <c r="K29520">
        <v>56</v>
      </c>
      <c r="L29520" t="s">
        <v>15</v>
      </c>
    </row>
    <row r="29521" spans="1:12">
      <c r="A29521" t="e">
        <f ca="1">E00251427550421</f>
        <v>#NAME?</v>
      </c>
      <c r="B29521">
        <v>11</v>
      </c>
      <c r="C29521" t="s">
        <v>245</v>
      </c>
      <c r="D29521" s="1">
        <v>40973</v>
      </c>
      <c r="F29521">
        <v>1</v>
      </c>
      <c r="G29521">
        <v>7242</v>
      </c>
      <c r="H29521" t="s">
        <v>93</v>
      </c>
      <c r="J29521" t="s">
        <v>14</v>
      </c>
      <c r="K29521">
        <v>57</v>
      </c>
      <c r="L29521" t="s">
        <v>15</v>
      </c>
    </row>
    <row r="29522" spans="1:12">
      <c r="A29522" t="e">
        <f ca="1">E00251431418121</f>
        <v>#NAME?</v>
      </c>
      <c r="B29522">
        <v>701</v>
      </c>
      <c r="C29522" t="s">
        <v>72</v>
      </c>
      <c r="D29522" s="1">
        <v>41940</v>
      </c>
      <c r="F29522">
        <v>3</v>
      </c>
      <c r="G29522">
        <v>4019</v>
      </c>
      <c r="H29522" t="s">
        <v>26</v>
      </c>
      <c r="J29522" t="s">
        <v>14</v>
      </c>
      <c r="K29522">
        <v>54</v>
      </c>
      <c r="L29522" t="s">
        <v>15</v>
      </c>
    </row>
    <row r="29523" spans="1:12">
      <c r="A29523" t="e">
        <f ca="1">E00251624178821</f>
        <v>#NAME?</v>
      </c>
      <c r="B29523">
        <v>489</v>
      </c>
      <c r="C29523" t="s">
        <v>100</v>
      </c>
      <c r="D29523" s="1">
        <v>41274</v>
      </c>
      <c r="F29523">
        <v>1</v>
      </c>
      <c r="G29523">
        <v>37200</v>
      </c>
      <c r="H29523" t="s">
        <v>619</v>
      </c>
      <c r="J29523" t="s">
        <v>14</v>
      </c>
      <c r="K29523">
        <v>42</v>
      </c>
      <c r="L29523" t="s">
        <v>15</v>
      </c>
    </row>
    <row r="29524" spans="1:12">
      <c r="A29524" t="e">
        <f ca="1">E00251431566321</f>
        <v>#NAME?</v>
      </c>
      <c r="B29524">
        <v>701</v>
      </c>
      <c r="C29524" t="s">
        <v>72</v>
      </c>
      <c r="D29524" s="1">
        <v>41674</v>
      </c>
      <c r="F29524">
        <v>5</v>
      </c>
      <c r="G29524">
        <v>2724</v>
      </c>
      <c r="H29524" t="s">
        <v>73</v>
      </c>
      <c r="J29524" t="s">
        <v>14</v>
      </c>
      <c r="K29524">
        <v>61</v>
      </c>
      <c r="L29524" t="s">
        <v>15</v>
      </c>
    </row>
    <row r="29525" spans="1:12">
      <c r="A29525" t="e">
        <f ca="1">E00251431566321</f>
        <v>#NAME?</v>
      </c>
      <c r="B29525">
        <v>701</v>
      </c>
      <c r="C29525" t="s">
        <v>72</v>
      </c>
      <c r="D29525" s="1">
        <v>41808</v>
      </c>
      <c r="F29525">
        <v>6</v>
      </c>
      <c r="G29525">
        <v>60784</v>
      </c>
      <c r="H29525" t="s">
        <v>839</v>
      </c>
      <c r="J29525" t="s">
        <v>14</v>
      </c>
      <c r="K29525">
        <v>61</v>
      </c>
      <c r="L29525" t="s">
        <v>15</v>
      </c>
    </row>
    <row r="29526" spans="1:12">
      <c r="A29526" t="e">
        <f ca="1">E00251429162721</f>
        <v>#NAME?</v>
      </c>
      <c r="B29526">
        <v>285</v>
      </c>
      <c r="C29526" t="s">
        <v>117</v>
      </c>
      <c r="D29526" s="1">
        <v>41141</v>
      </c>
      <c r="F29526">
        <v>1</v>
      </c>
      <c r="G29526">
        <v>8470</v>
      </c>
      <c r="H29526" t="s">
        <v>120</v>
      </c>
      <c r="J29526" t="s">
        <v>14</v>
      </c>
      <c r="K29526">
        <v>55</v>
      </c>
      <c r="L29526" t="s">
        <v>15</v>
      </c>
    </row>
    <row r="29527" spans="1:12">
      <c r="A29527" t="e">
        <f ca="1">E00251431566321</f>
        <v>#NAME?</v>
      </c>
      <c r="B29527">
        <v>701</v>
      </c>
      <c r="C29527" t="s">
        <v>72</v>
      </c>
      <c r="D29527" s="1">
        <v>41382</v>
      </c>
      <c r="F29527">
        <v>4</v>
      </c>
      <c r="G29527">
        <v>60784</v>
      </c>
      <c r="H29527" t="s">
        <v>839</v>
      </c>
      <c r="J29527" t="s">
        <v>14</v>
      </c>
      <c r="K29527">
        <v>60</v>
      </c>
      <c r="L29527" t="s">
        <v>15</v>
      </c>
    </row>
    <row r="29528" spans="1:12">
      <c r="A29528" t="e">
        <f ca="1">E00251528743621</f>
        <v>#NAME?</v>
      </c>
      <c r="B29528">
        <v>1325</v>
      </c>
      <c r="C29528" t="s">
        <v>605</v>
      </c>
      <c r="D29528" s="1">
        <v>41585</v>
      </c>
      <c r="F29528">
        <v>3</v>
      </c>
      <c r="G29528">
        <v>3051</v>
      </c>
      <c r="H29528" t="s">
        <v>13</v>
      </c>
      <c r="J29528" t="s">
        <v>14</v>
      </c>
      <c r="K29528">
        <v>51</v>
      </c>
      <c r="L29528" t="s">
        <v>15</v>
      </c>
    </row>
    <row r="29529" spans="1:12">
      <c r="A29529" t="e">
        <f ca="1">E00251528743621</f>
        <v>#NAME?</v>
      </c>
      <c r="B29529">
        <v>1325</v>
      </c>
      <c r="C29529" t="s">
        <v>605</v>
      </c>
      <c r="D29529" s="1">
        <v>41968</v>
      </c>
      <c r="F29529">
        <v>1</v>
      </c>
      <c r="G29529">
        <v>56400</v>
      </c>
      <c r="H29529" t="s">
        <v>91</v>
      </c>
      <c r="J29529" t="s">
        <v>14</v>
      </c>
      <c r="K29529">
        <v>52</v>
      </c>
      <c r="L29529" t="s">
        <v>15</v>
      </c>
    </row>
    <row r="29530" spans="1:12">
      <c r="A29530" t="e">
        <f ca="1">E00251617643721</f>
        <v>#NAME?</v>
      </c>
      <c r="B29530">
        <v>701</v>
      </c>
      <c r="C29530" t="s">
        <v>72</v>
      </c>
      <c r="D29530" s="1">
        <v>41060</v>
      </c>
      <c r="F29530">
        <v>5</v>
      </c>
      <c r="G29530">
        <v>2391</v>
      </c>
      <c r="H29530" t="s">
        <v>1583</v>
      </c>
      <c r="J29530" t="s">
        <v>14</v>
      </c>
      <c r="K29530">
        <v>44</v>
      </c>
      <c r="L29530" t="s">
        <v>15</v>
      </c>
    </row>
    <row r="29531" spans="1:12">
      <c r="A29531" t="e">
        <f ca="1">E00251532959121</f>
        <v>#NAME?</v>
      </c>
      <c r="B29531">
        <v>467</v>
      </c>
      <c r="C29531" t="s">
        <v>232</v>
      </c>
      <c r="D29531" s="1">
        <v>41820</v>
      </c>
      <c r="F29531">
        <v>3</v>
      </c>
      <c r="G29531">
        <v>49300</v>
      </c>
      <c r="H29531" t="s">
        <v>228</v>
      </c>
      <c r="J29531" t="s">
        <v>14</v>
      </c>
      <c r="K29531">
        <v>60</v>
      </c>
      <c r="L29531" t="s">
        <v>15</v>
      </c>
    </row>
    <row r="29532" spans="1:12">
      <c r="A29532" t="e">
        <f ca="1">E00251532959121</f>
        <v>#NAME?</v>
      </c>
      <c r="B29532">
        <v>467</v>
      </c>
      <c r="C29532" t="s">
        <v>232</v>
      </c>
      <c r="D29532" s="1">
        <v>42535</v>
      </c>
      <c r="F29532">
        <v>2</v>
      </c>
      <c r="G29532">
        <v>49300</v>
      </c>
      <c r="H29532" t="s">
        <v>228</v>
      </c>
      <c r="J29532" t="s">
        <v>14</v>
      </c>
      <c r="K29532">
        <v>62</v>
      </c>
      <c r="L29532" t="s">
        <v>15</v>
      </c>
    </row>
    <row r="29533" spans="1:12">
      <c r="A29533" t="e">
        <f ca="1">E00251518868021</f>
        <v>#NAME?</v>
      </c>
      <c r="B29533">
        <v>1791</v>
      </c>
      <c r="C29533" t="s">
        <v>468</v>
      </c>
      <c r="D29533" s="1">
        <v>41627</v>
      </c>
      <c r="F29533">
        <v>3</v>
      </c>
      <c r="G29533">
        <v>7820</v>
      </c>
      <c r="H29533" t="s">
        <v>233</v>
      </c>
      <c r="J29533" t="s">
        <v>14</v>
      </c>
      <c r="K29533">
        <v>60</v>
      </c>
      <c r="L29533" t="s">
        <v>22</v>
      </c>
    </row>
    <row r="29534" spans="1:12">
      <c r="A29534" t="e">
        <f ca="1">E00251518868021</f>
        <v>#NAME?</v>
      </c>
      <c r="B29534">
        <v>1791</v>
      </c>
      <c r="C29534" t="s">
        <v>468</v>
      </c>
      <c r="D29534" s="1">
        <v>41627</v>
      </c>
      <c r="F29534">
        <v>5</v>
      </c>
      <c r="G29534">
        <v>3540</v>
      </c>
      <c r="H29534" t="s">
        <v>436</v>
      </c>
      <c r="J29534" t="s">
        <v>14</v>
      </c>
      <c r="K29534">
        <v>60</v>
      </c>
      <c r="L29534" t="s">
        <v>15</v>
      </c>
    </row>
    <row r="29535" spans="1:12">
      <c r="A29535" t="e">
        <f ca="1">E00251528743621</f>
        <v>#NAME?</v>
      </c>
      <c r="B29535">
        <v>1325</v>
      </c>
      <c r="C29535" t="s">
        <v>605</v>
      </c>
      <c r="D29535" s="1">
        <v>41548</v>
      </c>
      <c r="F29535">
        <v>3</v>
      </c>
      <c r="G29535">
        <v>3051</v>
      </c>
      <c r="H29535" t="s">
        <v>13</v>
      </c>
      <c r="J29535" t="s">
        <v>14</v>
      </c>
      <c r="K29535">
        <v>51</v>
      </c>
      <c r="L29535" t="s">
        <v>15</v>
      </c>
    </row>
    <row r="29536" spans="1:12">
      <c r="A29536" t="e">
        <f ca="1">E00251528743621</f>
        <v>#NAME?</v>
      </c>
      <c r="B29536">
        <v>1325</v>
      </c>
      <c r="C29536" t="s">
        <v>605</v>
      </c>
      <c r="D29536" s="1">
        <v>41982</v>
      </c>
      <c r="F29536">
        <v>5</v>
      </c>
      <c r="G29536">
        <v>7098</v>
      </c>
      <c r="H29536" t="s">
        <v>945</v>
      </c>
      <c r="J29536" t="s">
        <v>14</v>
      </c>
      <c r="K29536">
        <v>52</v>
      </c>
      <c r="L29536" t="s">
        <v>15</v>
      </c>
    </row>
    <row r="29537" spans="1:12">
      <c r="A29537" t="e">
        <f ca="1">E00251528743621</f>
        <v>#NAME?</v>
      </c>
      <c r="B29537">
        <v>1325</v>
      </c>
      <c r="C29537" t="s">
        <v>605</v>
      </c>
      <c r="D29537" s="1">
        <v>42037</v>
      </c>
      <c r="F29537">
        <v>3</v>
      </c>
      <c r="G29537">
        <v>7919</v>
      </c>
      <c r="H29537" t="s">
        <v>1480</v>
      </c>
      <c r="J29537" t="s">
        <v>14</v>
      </c>
      <c r="K29537">
        <v>52</v>
      </c>
      <c r="L29537" t="s">
        <v>22</v>
      </c>
    </row>
    <row r="29538" spans="1:12">
      <c r="A29538" t="e">
        <f ca="1">E00251427204321</f>
        <v>#NAME?</v>
      </c>
      <c r="B29538">
        <v>28</v>
      </c>
      <c r="C29538" t="s">
        <v>153</v>
      </c>
      <c r="D29538" s="1">
        <v>41737</v>
      </c>
      <c r="F29538">
        <v>1</v>
      </c>
      <c r="G29538">
        <v>3051</v>
      </c>
      <c r="H29538" t="s">
        <v>13</v>
      </c>
      <c r="J29538" t="s">
        <v>14</v>
      </c>
      <c r="K29538">
        <v>46</v>
      </c>
      <c r="L29538" t="s">
        <v>15</v>
      </c>
    </row>
    <row r="29539" spans="1:12">
      <c r="A29539" t="e">
        <f ca="1">E00251531526821</f>
        <v>#NAME?</v>
      </c>
      <c r="B29539">
        <v>701</v>
      </c>
      <c r="C29539" t="s">
        <v>72</v>
      </c>
      <c r="D29539" s="1">
        <v>42817</v>
      </c>
      <c r="F29539">
        <v>3</v>
      </c>
      <c r="G29539">
        <v>3899</v>
      </c>
      <c r="H29539" t="s">
        <v>264</v>
      </c>
      <c r="J29539" t="s">
        <v>14</v>
      </c>
      <c r="K29539">
        <v>59</v>
      </c>
      <c r="L29539" t="s">
        <v>15</v>
      </c>
    </row>
    <row r="29540" spans="1:12">
      <c r="A29540" t="e">
        <f ca="1">E00251531526821</f>
        <v>#NAME?</v>
      </c>
      <c r="B29540">
        <v>701</v>
      </c>
      <c r="C29540" t="s">
        <v>72</v>
      </c>
      <c r="D29540" s="1">
        <v>42822</v>
      </c>
      <c r="F29540">
        <v>3</v>
      </c>
      <c r="G29540">
        <v>3899</v>
      </c>
      <c r="H29540" t="s">
        <v>264</v>
      </c>
      <c r="J29540" t="s">
        <v>14</v>
      </c>
      <c r="K29540">
        <v>59</v>
      </c>
      <c r="L29540" t="s">
        <v>15</v>
      </c>
    </row>
    <row r="29541" spans="1:12">
      <c r="A29541" t="e">
        <f ca="1">E00251531526821</f>
        <v>#NAME?</v>
      </c>
      <c r="B29541">
        <v>896</v>
      </c>
      <c r="C29541" t="s">
        <v>823</v>
      </c>
      <c r="D29541" s="1">
        <v>41499</v>
      </c>
      <c r="F29541">
        <v>1</v>
      </c>
      <c r="G29541">
        <v>2988</v>
      </c>
      <c r="H29541" t="s">
        <v>1693</v>
      </c>
      <c r="J29541" t="s">
        <v>272</v>
      </c>
      <c r="K29541">
        <v>55</v>
      </c>
      <c r="L29541" t="s">
        <v>15</v>
      </c>
    </row>
    <row r="29542" spans="1:12">
      <c r="A29542" t="e">
        <f ca="1">E00251429783221</f>
        <v>#NAME?</v>
      </c>
      <c r="B29542">
        <v>160</v>
      </c>
      <c r="C29542" t="s">
        <v>278</v>
      </c>
      <c r="D29542" s="1">
        <v>42200</v>
      </c>
      <c r="F29542">
        <v>2</v>
      </c>
      <c r="G29542">
        <v>7904</v>
      </c>
      <c r="H29542" t="s">
        <v>75</v>
      </c>
      <c r="J29542" t="s">
        <v>14</v>
      </c>
      <c r="K29542">
        <v>55</v>
      </c>
      <c r="L29542" t="s">
        <v>22</v>
      </c>
    </row>
    <row r="29543" spans="1:12">
      <c r="A29543" t="e">
        <f ca="1">E00251430134421</f>
        <v>#NAME?</v>
      </c>
      <c r="B29543">
        <v>467</v>
      </c>
      <c r="C29543" t="s">
        <v>232</v>
      </c>
      <c r="D29543" s="1">
        <v>41352</v>
      </c>
      <c r="F29543">
        <v>5</v>
      </c>
      <c r="G29543">
        <v>7841</v>
      </c>
      <c r="H29543" t="s">
        <v>154</v>
      </c>
      <c r="J29543" t="s">
        <v>14</v>
      </c>
      <c r="K29543">
        <v>50</v>
      </c>
      <c r="L29543" t="s">
        <v>22</v>
      </c>
    </row>
    <row r="29544" spans="1:12">
      <c r="A29544" t="e">
        <f ca="1">E00251528743621</f>
        <v>#NAME?</v>
      </c>
      <c r="B29544">
        <v>1325</v>
      </c>
      <c r="C29544" t="s">
        <v>605</v>
      </c>
      <c r="D29544" s="1">
        <v>42829</v>
      </c>
      <c r="F29544">
        <v>2</v>
      </c>
      <c r="G29544">
        <v>7910</v>
      </c>
      <c r="H29544" t="s">
        <v>296</v>
      </c>
      <c r="J29544" t="s">
        <v>14</v>
      </c>
      <c r="K29544">
        <v>54</v>
      </c>
      <c r="L29544" t="s">
        <v>22</v>
      </c>
    </row>
    <row r="29545" spans="1:12">
      <c r="A29545" t="e">
        <f ca="1">E00251528743621</f>
        <v>#NAME?</v>
      </c>
      <c r="B29545">
        <v>1325</v>
      </c>
      <c r="C29545" t="s">
        <v>605</v>
      </c>
      <c r="D29545" s="1">
        <v>41215</v>
      </c>
      <c r="F29545">
        <v>3</v>
      </c>
      <c r="G29545">
        <v>3051</v>
      </c>
      <c r="H29545" t="s">
        <v>13</v>
      </c>
      <c r="J29545" t="s">
        <v>14</v>
      </c>
      <c r="K29545">
        <v>50</v>
      </c>
      <c r="L29545" t="s">
        <v>15</v>
      </c>
    </row>
    <row r="29546" spans="1:12">
      <c r="A29546" t="e">
        <f ca="1">E00251528743621</f>
        <v>#NAME?</v>
      </c>
      <c r="B29546">
        <v>1325</v>
      </c>
      <c r="C29546" t="s">
        <v>605</v>
      </c>
      <c r="D29546" s="1">
        <v>41234</v>
      </c>
      <c r="F29546">
        <v>5</v>
      </c>
      <c r="G29546">
        <v>2169</v>
      </c>
      <c r="H29546" t="s">
        <v>40</v>
      </c>
      <c r="J29546" t="s">
        <v>14</v>
      </c>
      <c r="K29546">
        <v>50</v>
      </c>
      <c r="L29546" t="s">
        <v>15</v>
      </c>
    </row>
    <row r="29547" spans="1:12">
      <c r="A29547" t="e">
        <f ca="1">E00251514273321</f>
        <v>#NAME?</v>
      </c>
      <c r="B29547">
        <v>490</v>
      </c>
      <c r="C29547" t="s">
        <v>158</v>
      </c>
      <c r="D29547" s="1">
        <v>41582</v>
      </c>
      <c r="F29547">
        <v>2</v>
      </c>
      <c r="G29547">
        <v>4019</v>
      </c>
      <c r="H29547" t="s">
        <v>26</v>
      </c>
      <c r="J29547" t="s">
        <v>14</v>
      </c>
      <c r="K29547">
        <v>52</v>
      </c>
      <c r="L29547" t="s">
        <v>15</v>
      </c>
    </row>
    <row r="29548" spans="1:12">
      <c r="A29548" t="e">
        <f ca="1">E00251514273321</f>
        <v>#NAME?</v>
      </c>
      <c r="B29548">
        <v>490</v>
      </c>
      <c r="C29548" t="s">
        <v>158</v>
      </c>
      <c r="D29548" s="1">
        <v>41738</v>
      </c>
      <c r="F29548">
        <v>1</v>
      </c>
      <c r="G29548">
        <v>3004</v>
      </c>
      <c r="H29548" t="s">
        <v>104</v>
      </c>
      <c r="J29548" t="s">
        <v>14</v>
      </c>
      <c r="K29548">
        <v>53</v>
      </c>
      <c r="L29548" t="s">
        <v>15</v>
      </c>
    </row>
    <row r="29549" spans="1:12">
      <c r="A29549" t="e">
        <f ca="1">E00251629160421</f>
        <v>#NAME?</v>
      </c>
      <c r="B29549">
        <v>167</v>
      </c>
      <c r="C29549" t="s">
        <v>549</v>
      </c>
      <c r="D29549" s="1">
        <v>41397</v>
      </c>
      <c r="F29549">
        <v>2</v>
      </c>
      <c r="G29549">
        <v>53190</v>
      </c>
      <c r="H29549" t="s">
        <v>700</v>
      </c>
      <c r="J29549" t="s">
        <v>14</v>
      </c>
      <c r="K29549">
        <v>50</v>
      </c>
      <c r="L29549" t="s">
        <v>15</v>
      </c>
    </row>
    <row r="29550" spans="1:12">
      <c r="A29550" t="e">
        <f ca="1">E00251537608221</f>
        <v>#NAME?</v>
      </c>
      <c r="B29550">
        <v>442</v>
      </c>
      <c r="C29550" t="s">
        <v>95</v>
      </c>
      <c r="D29550" s="1">
        <v>41543</v>
      </c>
      <c r="F29550">
        <v>1</v>
      </c>
      <c r="G29550">
        <v>30983</v>
      </c>
      <c r="H29550" t="s">
        <v>325</v>
      </c>
      <c r="J29550" t="s">
        <v>14</v>
      </c>
      <c r="K29550">
        <v>62</v>
      </c>
      <c r="L29550" t="s">
        <v>15</v>
      </c>
    </row>
    <row r="29551" spans="1:12">
      <c r="A29551" t="e">
        <f ca="1">E00251430134421</f>
        <v>#NAME?</v>
      </c>
      <c r="B29551">
        <v>467</v>
      </c>
      <c r="C29551" t="s">
        <v>232</v>
      </c>
      <c r="D29551" s="1">
        <v>42699</v>
      </c>
      <c r="F29551">
        <v>2</v>
      </c>
      <c r="G29551">
        <v>4019</v>
      </c>
      <c r="H29551" t="s">
        <v>26</v>
      </c>
      <c r="J29551" t="s">
        <v>14</v>
      </c>
      <c r="K29551">
        <v>53</v>
      </c>
      <c r="L29551" t="s">
        <v>15</v>
      </c>
    </row>
    <row r="29552" spans="1:12">
      <c r="A29552" t="e">
        <f ca="1">E00251430254221</f>
        <v>#NAME?</v>
      </c>
      <c r="B29552">
        <v>7505</v>
      </c>
      <c r="C29552" t="s">
        <v>209</v>
      </c>
      <c r="D29552" s="1">
        <v>43081</v>
      </c>
      <c r="F29552">
        <v>1</v>
      </c>
      <c r="G29552">
        <v>37929</v>
      </c>
      <c r="H29552" t="s">
        <v>202</v>
      </c>
      <c r="J29552" t="s">
        <v>14</v>
      </c>
      <c r="K29552">
        <v>60</v>
      </c>
      <c r="L29552" t="s">
        <v>15</v>
      </c>
    </row>
    <row r="29553" spans="1:12">
      <c r="A29553" t="e">
        <f ca="1">E00251518868021</f>
        <v>#NAME?</v>
      </c>
      <c r="B29553">
        <v>1791</v>
      </c>
      <c r="C29553" t="s">
        <v>468</v>
      </c>
      <c r="D29553" s="1">
        <v>41989</v>
      </c>
      <c r="F29553">
        <v>5</v>
      </c>
      <c r="G29553">
        <v>29590</v>
      </c>
      <c r="H29553" t="s">
        <v>743</v>
      </c>
      <c r="J29553" t="s">
        <v>14</v>
      </c>
      <c r="K29553">
        <v>61</v>
      </c>
      <c r="L29553" t="s">
        <v>15</v>
      </c>
    </row>
    <row r="29554" spans="1:12">
      <c r="A29554" t="e">
        <f ca="1">E00251518868021</f>
        <v>#NAME?</v>
      </c>
      <c r="B29554">
        <v>1791</v>
      </c>
      <c r="C29554" t="s">
        <v>468</v>
      </c>
      <c r="D29554" s="1">
        <v>42025</v>
      </c>
      <c r="F29554">
        <v>1</v>
      </c>
      <c r="G29554">
        <v>9490</v>
      </c>
      <c r="H29554" t="s">
        <v>138</v>
      </c>
      <c r="J29554" t="s">
        <v>14</v>
      </c>
      <c r="K29554">
        <v>61</v>
      </c>
      <c r="L29554" t="s">
        <v>15</v>
      </c>
    </row>
    <row r="29555" spans="1:12">
      <c r="A29555" t="e">
        <f ca="1">E00251518868021</f>
        <v>#NAME?</v>
      </c>
      <c r="B29555">
        <v>1791</v>
      </c>
      <c r="C29555" t="s">
        <v>468</v>
      </c>
      <c r="D29555" s="1">
        <v>42104</v>
      </c>
      <c r="F29555">
        <v>2</v>
      </c>
      <c r="G29555">
        <v>8798</v>
      </c>
      <c r="H29555" t="s">
        <v>314</v>
      </c>
      <c r="J29555" t="s">
        <v>14</v>
      </c>
      <c r="K29555">
        <v>61</v>
      </c>
      <c r="L29555" t="s">
        <v>15</v>
      </c>
    </row>
    <row r="29556" spans="1:12">
      <c r="A29556" t="e">
        <f ca="1">E00251716594621</f>
        <v>#NAME?</v>
      </c>
      <c r="B29556">
        <v>7504</v>
      </c>
      <c r="C29556" t="s">
        <v>162</v>
      </c>
      <c r="D29556" s="1">
        <v>42354</v>
      </c>
      <c r="F29556">
        <v>3</v>
      </c>
      <c r="G29556">
        <v>3899</v>
      </c>
      <c r="H29556" t="s">
        <v>264</v>
      </c>
      <c r="J29556" t="s">
        <v>14</v>
      </c>
      <c r="K29556">
        <v>55</v>
      </c>
      <c r="L29556" t="s">
        <v>15</v>
      </c>
    </row>
    <row r="29557" spans="1:12">
      <c r="A29557" t="e">
        <f ca="1">E00251518851921</f>
        <v>#NAME?</v>
      </c>
      <c r="B29557">
        <v>1325</v>
      </c>
      <c r="C29557" t="s">
        <v>605</v>
      </c>
      <c r="D29557" s="1">
        <v>41072</v>
      </c>
      <c r="F29557">
        <v>1</v>
      </c>
      <c r="G29557">
        <v>78099</v>
      </c>
      <c r="H29557" t="s">
        <v>225</v>
      </c>
      <c r="J29557" t="s">
        <v>14</v>
      </c>
      <c r="K29557">
        <v>41</v>
      </c>
      <c r="L29557" t="s">
        <v>22</v>
      </c>
    </row>
    <row r="29558" spans="1:12">
      <c r="A29558" t="e">
        <f ca="1">E00251518851921</f>
        <v>#NAME?</v>
      </c>
      <c r="B29558">
        <v>1325</v>
      </c>
      <c r="C29558" t="s">
        <v>605</v>
      </c>
      <c r="D29558" s="1">
        <v>41233</v>
      </c>
      <c r="F29558">
        <v>5</v>
      </c>
      <c r="G29558">
        <v>3051</v>
      </c>
      <c r="H29558" t="s">
        <v>13</v>
      </c>
      <c r="J29558" t="s">
        <v>14</v>
      </c>
      <c r="K29558">
        <v>42</v>
      </c>
      <c r="L29558" t="s">
        <v>15</v>
      </c>
    </row>
    <row r="29559" spans="1:12">
      <c r="A29559" t="e">
        <f ca="1">E00251528743621</f>
        <v>#NAME?</v>
      </c>
      <c r="B29559">
        <v>6046</v>
      </c>
      <c r="C29559" t="s">
        <v>98</v>
      </c>
      <c r="D29559" s="1">
        <v>42747</v>
      </c>
      <c r="E29559">
        <v>2</v>
      </c>
      <c r="F29559">
        <v>1</v>
      </c>
      <c r="G29559">
        <v>7910</v>
      </c>
      <c r="H29559" t="s">
        <v>296</v>
      </c>
      <c r="J29559" t="s">
        <v>34</v>
      </c>
      <c r="K29559">
        <v>54</v>
      </c>
      <c r="L29559" t="s">
        <v>22</v>
      </c>
    </row>
    <row r="29560" spans="1:12">
      <c r="A29560" t="e">
        <f ca="1">E00251532959121</f>
        <v>#NAME?</v>
      </c>
      <c r="B29560">
        <v>467</v>
      </c>
      <c r="C29560" t="s">
        <v>232</v>
      </c>
      <c r="D29560" s="1">
        <v>42977</v>
      </c>
      <c r="F29560">
        <v>1</v>
      </c>
      <c r="G29560">
        <v>5368</v>
      </c>
      <c r="H29560" t="s">
        <v>101</v>
      </c>
      <c r="J29560" t="s">
        <v>14</v>
      </c>
      <c r="K29560">
        <v>63</v>
      </c>
      <c r="L29560" t="s">
        <v>15</v>
      </c>
    </row>
    <row r="29561" spans="1:12">
      <c r="A29561" t="e">
        <f ca="1">E00251430134421</f>
        <v>#NAME?</v>
      </c>
      <c r="B29561">
        <v>467</v>
      </c>
      <c r="C29561" t="s">
        <v>232</v>
      </c>
      <c r="D29561" s="1">
        <v>42563</v>
      </c>
      <c r="F29561">
        <v>1</v>
      </c>
      <c r="G29561">
        <v>57420</v>
      </c>
      <c r="H29561" t="s">
        <v>267</v>
      </c>
      <c r="J29561" t="s">
        <v>14</v>
      </c>
      <c r="K29561">
        <v>53</v>
      </c>
      <c r="L29561" t="s">
        <v>15</v>
      </c>
    </row>
    <row r="29562" spans="1:12">
      <c r="A29562" t="e">
        <f ca="1">E00251619840221</f>
        <v>#NAME?</v>
      </c>
      <c r="B29562">
        <v>446</v>
      </c>
      <c r="C29562" t="s">
        <v>94</v>
      </c>
      <c r="D29562" s="1">
        <v>42314</v>
      </c>
      <c r="F29562">
        <v>1</v>
      </c>
      <c r="G29562">
        <v>30000</v>
      </c>
      <c r="H29562" t="s">
        <v>144</v>
      </c>
      <c r="J29562" t="s">
        <v>14</v>
      </c>
      <c r="K29562">
        <v>57</v>
      </c>
      <c r="L29562" t="s">
        <v>15</v>
      </c>
    </row>
    <row r="29563" spans="1:12">
      <c r="A29563" t="e">
        <f ca="1">E00251430254221</f>
        <v>#NAME?</v>
      </c>
      <c r="B29563">
        <v>502</v>
      </c>
      <c r="C29563" t="s">
        <v>172</v>
      </c>
      <c r="D29563" s="1">
        <v>41012</v>
      </c>
      <c r="F29563">
        <v>2</v>
      </c>
      <c r="G29563">
        <v>7272</v>
      </c>
      <c r="H29563" t="s">
        <v>395</v>
      </c>
      <c r="J29563" t="s">
        <v>14</v>
      </c>
      <c r="K29563">
        <v>54</v>
      </c>
      <c r="L29563" t="s">
        <v>15</v>
      </c>
    </row>
    <row r="29564" spans="1:12">
      <c r="A29564" t="e">
        <f ca="1">E00251619840221</f>
        <v>#NAME?</v>
      </c>
      <c r="B29564">
        <v>772</v>
      </c>
      <c r="C29564" t="s">
        <v>170</v>
      </c>
      <c r="D29564" s="1">
        <v>42910</v>
      </c>
      <c r="F29564">
        <v>1</v>
      </c>
      <c r="G29564">
        <v>42731</v>
      </c>
      <c r="H29564" t="s">
        <v>608</v>
      </c>
      <c r="I29564" t="s">
        <v>56</v>
      </c>
      <c r="J29564" t="s">
        <v>57</v>
      </c>
      <c r="K29564">
        <v>59</v>
      </c>
      <c r="L29564" t="s">
        <v>15</v>
      </c>
    </row>
    <row r="29565" spans="1:12">
      <c r="A29565" t="e">
        <f ca="1">E00251514452721</f>
        <v>#NAME?</v>
      </c>
      <c r="B29565">
        <v>452</v>
      </c>
      <c r="C29565" t="s">
        <v>592</v>
      </c>
      <c r="D29565" s="1">
        <v>41730</v>
      </c>
      <c r="F29565">
        <v>2</v>
      </c>
      <c r="G29565">
        <v>7901</v>
      </c>
      <c r="H29565" t="s">
        <v>748</v>
      </c>
      <c r="J29565" t="s">
        <v>14</v>
      </c>
      <c r="K29565">
        <v>45</v>
      </c>
      <c r="L29565" t="s">
        <v>22</v>
      </c>
    </row>
    <row r="29566" spans="1:12">
      <c r="A29566" t="e">
        <f ca="1">E00251528743621</f>
        <v>#NAME?</v>
      </c>
      <c r="B29566">
        <v>1325</v>
      </c>
      <c r="C29566" t="s">
        <v>605</v>
      </c>
      <c r="D29566" s="1">
        <v>41585</v>
      </c>
      <c r="F29566">
        <v>2</v>
      </c>
      <c r="G29566">
        <v>55090</v>
      </c>
      <c r="H29566" t="s">
        <v>400</v>
      </c>
      <c r="J29566" t="s">
        <v>14</v>
      </c>
      <c r="K29566">
        <v>51</v>
      </c>
      <c r="L29566" t="s">
        <v>15</v>
      </c>
    </row>
    <row r="29567" spans="1:12">
      <c r="A29567" t="e">
        <f ca="1">E00251626545321</f>
        <v>#NAME?</v>
      </c>
      <c r="B29567">
        <v>296</v>
      </c>
      <c r="C29567" t="s">
        <v>119</v>
      </c>
      <c r="D29567" s="1">
        <v>42451</v>
      </c>
      <c r="F29567">
        <v>2</v>
      </c>
      <c r="G29567">
        <v>52510</v>
      </c>
      <c r="H29567" t="s">
        <v>611</v>
      </c>
      <c r="J29567" t="s">
        <v>14</v>
      </c>
      <c r="K29567">
        <v>55</v>
      </c>
      <c r="L29567" t="s">
        <v>15</v>
      </c>
    </row>
    <row r="29568" spans="1:12">
      <c r="A29568" t="e">
        <f ca="1">E00251439956621</f>
        <v>#NAME?</v>
      </c>
      <c r="B29568">
        <v>166</v>
      </c>
      <c r="C29568" t="s">
        <v>626</v>
      </c>
      <c r="D29568" s="1">
        <v>43021</v>
      </c>
      <c r="F29568">
        <v>1</v>
      </c>
      <c r="G29568">
        <v>539</v>
      </c>
      <c r="H29568" t="s">
        <v>379</v>
      </c>
      <c r="J29568" t="s">
        <v>14</v>
      </c>
      <c r="K29568">
        <v>44</v>
      </c>
      <c r="L29568" t="s">
        <v>15</v>
      </c>
    </row>
    <row r="29569" spans="1:12">
      <c r="A29569" t="e">
        <f ca="1">E00251528743621</f>
        <v>#NAME?</v>
      </c>
      <c r="B29569">
        <v>1325</v>
      </c>
      <c r="C29569" t="s">
        <v>605</v>
      </c>
      <c r="D29569" s="1">
        <v>41139</v>
      </c>
      <c r="F29569">
        <v>1</v>
      </c>
      <c r="G29569">
        <v>38610</v>
      </c>
      <c r="H29569" t="s">
        <v>459</v>
      </c>
      <c r="J29569" t="s">
        <v>14</v>
      </c>
      <c r="K29569">
        <v>49</v>
      </c>
      <c r="L29569" t="s">
        <v>15</v>
      </c>
    </row>
    <row r="29570" spans="1:12">
      <c r="A29570" t="e">
        <f ca="1">E00251514273321</f>
        <v>#NAME?</v>
      </c>
      <c r="B29570">
        <v>490</v>
      </c>
      <c r="C29570" t="s">
        <v>158</v>
      </c>
      <c r="D29570" s="1">
        <v>41464</v>
      </c>
      <c r="F29570">
        <v>1</v>
      </c>
      <c r="G29570">
        <v>7962</v>
      </c>
      <c r="H29570" t="s">
        <v>111</v>
      </c>
      <c r="J29570" t="s">
        <v>14</v>
      </c>
      <c r="K29570">
        <v>52</v>
      </c>
      <c r="L29570" t="s">
        <v>22</v>
      </c>
    </row>
    <row r="29571" spans="1:12">
      <c r="A29571" t="e">
        <f ca="1">E00251528935221</f>
        <v>#NAME?</v>
      </c>
      <c r="B29571">
        <v>290</v>
      </c>
      <c r="C29571" t="s">
        <v>449</v>
      </c>
      <c r="D29571" s="1">
        <v>41092</v>
      </c>
      <c r="F29571">
        <v>5</v>
      </c>
      <c r="G29571">
        <v>3679</v>
      </c>
      <c r="H29571" t="s">
        <v>260</v>
      </c>
      <c r="J29571" t="s">
        <v>14</v>
      </c>
      <c r="K29571">
        <v>53</v>
      </c>
      <c r="L29571" t="s">
        <v>15</v>
      </c>
    </row>
    <row r="29572" spans="1:12">
      <c r="A29572" t="e">
        <f ca="1">E00251528935221</f>
        <v>#NAME?</v>
      </c>
      <c r="B29572">
        <v>297</v>
      </c>
      <c r="C29572" t="s">
        <v>411</v>
      </c>
      <c r="D29572" s="1">
        <v>41624</v>
      </c>
      <c r="F29572">
        <v>4</v>
      </c>
      <c r="G29572">
        <v>3679</v>
      </c>
      <c r="H29572" t="s">
        <v>260</v>
      </c>
      <c r="J29572" t="s">
        <v>14</v>
      </c>
      <c r="K29572">
        <v>55</v>
      </c>
      <c r="L29572" t="s">
        <v>15</v>
      </c>
    </row>
    <row r="29573" spans="1:12">
      <c r="A29573" t="e">
        <f ca="1">E00251518851921</f>
        <v>#NAME?</v>
      </c>
      <c r="B29573">
        <v>1325</v>
      </c>
      <c r="C29573" t="s">
        <v>605</v>
      </c>
      <c r="D29573" s="1">
        <v>42153</v>
      </c>
      <c r="F29573">
        <v>2</v>
      </c>
      <c r="G29573">
        <v>27800</v>
      </c>
      <c r="H29573" t="s">
        <v>145</v>
      </c>
      <c r="J29573" t="s">
        <v>14</v>
      </c>
      <c r="K29573">
        <v>44</v>
      </c>
      <c r="L29573" t="s">
        <v>15</v>
      </c>
    </row>
    <row r="29574" spans="1:12">
      <c r="A29574" t="e">
        <f ca="1">E00251518851921</f>
        <v>#NAME?</v>
      </c>
      <c r="B29574">
        <v>1325</v>
      </c>
      <c r="C29574" t="s">
        <v>605</v>
      </c>
      <c r="D29574" s="1">
        <v>42153</v>
      </c>
      <c r="F29574">
        <v>3</v>
      </c>
      <c r="G29574">
        <v>2169</v>
      </c>
      <c r="H29574" t="s">
        <v>40</v>
      </c>
      <c r="J29574" t="s">
        <v>14</v>
      </c>
      <c r="K29574">
        <v>44</v>
      </c>
      <c r="L29574" t="s">
        <v>15</v>
      </c>
    </row>
    <row r="29575" spans="1:12">
      <c r="A29575" t="e">
        <f ca="1">E00251518851921</f>
        <v>#NAME?</v>
      </c>
      <c r="B29575">
        <v>1791</v>
      </c>
      <c r="C29575" t="s">
        <v>468</v>
      </c>
      <c r="D29575" s="1">
        <v>41010</v>
      </c>
      <c r="F29575">
        <v>1</v>
      </c>
      <c r="G29575">
        <v>78099</v>
      </c>
      <c r="H29575" t="s">
        <v>225</v>
      </c>
      <c r="J29575" t="s">
        <v>14</v>
      </c>
      <c r="K29575">
        <v>41</v>
      </c>
      <c r="L29575" t="s">
        <v>22</v>
      </c>
    </row>
    <row r="29576" spans="1:12">
      <c r="A29576" t="e">
        <f ca="1">E00251518851921</f>
        <v>#NAME?</v>
      </c>
      <c r="B29576">
        <v>1791</v>
      </c>
      <c r="C29576" t="s">
        <v>468</v>
      </c>
      <c r="D29576" s="1">
        <v>41010</v>
      </c>
      <c r="F29576">
        <v>2</v>
      </c>
      <c r="G29576">
        <v>7823</v>
      </c>
      <c r="H29576" t="s">
        <v>282</v>
      </c>
      <c r="J29576" t="s">
        <v>14</v>
      </c>
      <c r="K29576">
        <v>41</v>
      </c>
      <c r="L29576" t="s">
        <v>22</v>
      </c>
    </row>
    <row r="29577" spans="1:12">
      <c r="A29577" t="e">
        <f ca="1">E00251528935221</f>
        <v>#NAME?</v>
      </c>
      <c r="B29577">
        <v>290</v>
      </c>
      <c r="C29577" t="s">
        <v>449</v>
      </c>
      <c r="D29577" s="1">
        <v>41540</v>
      </c>
      <c r="F29577">
        <v>6</v>
      </c>
      <c r="G29577">
        <v>4019</v>
      </c>
      <c r="H29577" t="s">
        <v>26</v>
      </c>
      <c r="J29577" t="s">
        <v>14</v>
      </c>
      <c r="K29577">
        <v>55</v>
      </c>
      <c r="L29577" t="s">
        <v>15</v>
      </c>
    </row>
    <row r="29578" spans="1:12">
      <c r="A29578" t="e">
        <f ca="1">E00251529558721</f>
        <v>#NAME?</v>
      </c>
      <c r="B29578">
        <v>154</v>
      </c>
      <c r="C29578" t="s">
        <v>533</v>
      </c>
      <c r="D29578" s="1">
        <v>41429</v>
      </c>
      <c r="F29578">
        <v>1</v>
      </c>
      <c r="G29578">
        <v>55090</v>
      </c>
      <c r="H29578" t="s">
        <v>400</v>
      </c>
      <c r="J29578" t="s">
        <v>14</v>
      </c>
      <c r="K29578">
        <v>55</v>
      </c>
      <c r="L29578" t="s">
        <v>15</v>
      </c>
    </row>
    <row r="29579" spans="1:12">
      <c r="A29579" t="e">
        <f ca="1">E00251529558721</f>
        <v>#NAME?</v>
      </c>
      <c r="B29579">
        <v>154</v>
      </c>
      <c r="C29579" t="s">
        <v>533</v>
      </c>
      <c r="D29579" s="1">
        <v>42366</v>
      </c>
      <c r="F29579">
        <v>2</v>
      </c>
      <c r="G29579">
        <v>2729</v>
      </c>
      <c r="H29579" t="s">
        <v>115</v>
      </c>
      <c r="J29579" t="s">
        <v>14</v>
      </c>
      <c r="K29579">
        <v>57</v>
      </c>
      <c r="L29579" t="s">
        <v>15</v>
      </c>
    </row>
    <row r="29580" spans="1:12">
      <c r="A29580" t="e">
        <f ca="1">E00251629160421</f>
        <v>#NAME?</v>
      </c>
      <c r="B29580">
        <v>167</v>
      </c>
      <c r="C29580" t="s">
        <v>549</v>
      </c>
      <c r="D29580" s="1">
        <v>41827</v>
      </c>
      <c r="F29580">
        <v>2</v>
      </c>
      <c r="G29580">
        <v>78659</v>
      </c>
      <c r="H29580" t="s">
        <v>46</v>
      </c>
      <c r="J29580" t="s">
        <v>14</v>
      </c>
      <c r="K29580">
        <v>51</v>
      </c>
      <c r="L29580" t="s">
        <v>22</v>
      </c>
    </row>
    <row r="29581" spans="1:12">
      <c r="A29581" t="e">
        <f ca="1">E00251427204321</f>
        <v>#NAME?</v>
      </c>
      <c r="B29581">
        <v>28</v>
      </c>
      <c r="C29581" t="s">
        <v>153</v>
      </c>
      <c r="D29581" s="1">
        <v>41260</v>
      </c>
      <c r="F29581">
        <v>1</v>
      </c>
      <c r="G29581">
        <v>71595</v>
      </c>
      <c r="H29581" t="s">
        <v>672</v>
      </c>
      <c r="J29581" t="s">
        <v>14</v>
      </c>
      <c r="K29581">
        <v>45</v>
      </c>
      <c r="L29581" t="s">
        <v>15</v>
      </c>
    </row>
    <row r="29582" spans="1:12">
      <c r="A29582" t="e">
        <f ca="1">E00251427204321</f>
        <v>#NAME?</v>
      </c>
      <c r="B29582">
        <v>28</v>
      </c>
      <c r="C29582" t="s">
        <v>153</v>
      </c>
      <c r="D29582" s="1">
        <v>41320</v>
      </c>
      <c r="F29582">
        <v>1</v>
      </c>
      <c r="G29582">
        <v>71595</v>
      </c>
      <c r="H29582" t="s">
        <v>672</v>
      </c>
      <c r="J29582" t="s">
        <v>14</v>
      </c>
      <c r="K29582">
        <v>45</v>
      </c>
      <c r="L29582" t="s">
        <v>15</v>
      </c>
    </row>
    <row r="29583" spans="1:12">
      <c r="A29583" t="e">
        <f ca="1">E00251528935221</f>
        <v>#NAME?</v>
      </c>
      <c r="B29583">
        <v>290</v>
      </c>
      <c r="C29583" t="s">
        <v>449</v>
      </c>
      <c r="D29583" s="1">
        <v>41052</v>
      </c>
      <c r="F29583">
        <v>5</v>
      </c>
      <c r="G29583">
        <v>4019</v>
      </c>
      <c r="H29583" t="s">
        <v>26</v>
      </c>
      <c r="J29583" t="s">
        <v>14</v>
      </c>
      <c r="K29583">
        <v>53</v>
      </c>
      <c r="L29583" t="s">
        <v>15</v>
      </c>
    </row>
    <row r="29584" spans="1:12">
      <c r="A29584" t="e">
        <f ca="1">E00251528935221</f>
        <v>#NAME?</v>
      </c>
      <c r="B29584">
        <v>290</v>
      </c>
      <c r="C29584" t="s">
        <v>449</v>
      </c>
      <c r="D29584" s="1">
        <v>41418</v>
      </c>
      <c r="F29584">
        <v>1</v>
      </c>
      <c r="G29584">
        <v>311</v>
      </c>
      <c r="H29584" t="s">
        <v>599</v>
      </c>
      <c r="J29584" t="s">
        <v>14</v>
      </c>
      <c r="K29584">
        <v>54</v>
      </c>
      <c r="L29584" t="s">
        <v>15</v>
      </c>
    </row>
    <row r="29585" spans="1:12">
      <c r="A29585" t="e">
        <f ca="1">E00251528935221</f>
        <v>#NAME?</v>
      </c>
      <c r="B29585">
        <v>290</v>
      </c>
      <c r="C29585" t="s">
        <v>449</v>
      </c>
      <c r="D29585" s="1">
        <v>41547</v>
      </c>
      <c r="F29585">
        <v>4</v>
      </c>
      <c r="G29585">
        <v>3679</v>
      </c>
      <c r="H29585" t="s">
        <v>260</v>
      </c>
      <c r="J29585" t="s">
        <v>14</v>
      </c>
      <c r="K29585">
        <v>55</v>
      </c>
      <c r="L29585" t="s">
        <v>15</v>
      </c>
    </row>
    <row r="29586" spans="1:12">
      <c r="A29586" t="e">
        <f ca="1">E00251532959121</f>
        <v>#NAME?</v>
      </c>
      <c r="B29586">
        <v>467</v>
      </c>
      <c r="C29586" t="s">
        <v>232</v>
      </c>
      <c r="D29586" s="1">
        <v>41554</v>
      </c>
      <c r="F29586">
        <v>2</v>
      </c>
      <c r="G29586">
        <v>3689</v>
      </c>
      <c r="H29586" t="s">
        <v>159</v>
      </c>
      <c r="J29586" t="s">
        <v>14</v>
      </c>
      <c r="K29586">
        <v>59</v>
      </c>
      <c r="L29586" t="s">
        <v>15</v>
      </c>
    </row>
    <row r="29587" spans="1:12">
      <c r="A29587" t="e">
        <f ca="1">E00251629160421</f>
        <v>#NAME?</v>
      </c>
      <c r="B29587">
        <v>195</v>
      </c>
      <c r="C29587" t="s">
        <v>854</v>
      </c>
      <c r="D29587" s="1">
        <v>42017</v>
      </c>
      <c r="F29587">
        <v>2</v>
      </c>
      <c r="G29587">
        <v>53190</v>
      </c>
      <c r="H29587" t="s">
        <v>700</v>
      </c>
      <c r="J29587" t="s">
        <v>14</v>
      </c>
      <c r="K29587">
        <v>52</v>
      </c>
      <c r="L29587" t="s">
        <v>15</v>
      </c>
    </row>
    <row r="29588" spans="1:12">
      <c r="A29588" t="e">
        <f ca="1">E00251629160421</f>
        <v>#NAME?</v>
      </c>
      <c r="B29588">
        <v>195</v>
      </c>
      <c r="C29588" t="s">
        <v>854</v>
      </c>
      <c r="D29588" s="1">
        <v>42794</v>
      </c>
      <c r="F29588">
        <v>2</v>
      </c>
      <c r="G29588">
        <v>7850</v>
      </c>
      <c r="H29588" t="s">
        <v>393</v>
      </c>
      <c r="J29588" t="s">
        <v>14</v>
      </c>
      <c r="K29588">
        <v>54</v>
      </c>
      <c r="L29588" t="s">
        <v>22</v>
      </c>
    </row>
    <row r="29589" spans="1:12">
      <c r="A29589" t="e">
        <f ca="1">E00251531550021</f>
        <v>#NAME?</v>
      </c>
      <c r="B29589">
        <v>1786</v>
      </c>
      <c r="C29589" t="s">
        <v>37</v>
      </c>
      <c r="D29589" s="1">
        <v>40991</v>
      </c>
      <c r="F29589">
        <v>3</v>
      </c>
      <c r="G29589">
        <v>4019</v>
      </c>
      <c r="H29589" t="s">
        <v>26</v>
      </c>
      <c r="J29589" t="s">
        <v>14</v>
      </c>
      <c r="K29589">
        <v>55</v>
      </c>
      <c r="L29589" t="s">
        <v>15</v>
      </c>
    </row>
    <row r="29590" spans="1:12">
      <c r="A29590" t="e">
        <f ca="1">E00251427204321</f>
        <v>#NAME?</v>
      </c>
      <c r="B29590">
        <v>28</v>
      </c>
      <c r="C29590" t="s">
        <v>153</v>
      </c>
      <c r="D29590" s="1">
        <v>41655</v>
      </c>
      <c r="F29590">
        <v>2</v>
      </c>
      <c r="G29590">
        <v>7175</v>
      </c>
      <c r="H29590" t="s">
        <v>689</v>
      </c>
      <c r="J29590" t="s">
        <v>14</v>
      </c>
      <c r="K29590">
        <v>46</v>
      </c>
      <c r="L29590" t="s">
        <v>15</v>
      </c>
    </row>
    <row r="29591" spans="1:12">
      <c r="A29591" t="e">
        <f ca="1">E00251617643721</f>
        <v>#NAME?</v>
      </c>
      <c r="B29591">
        <v>489</v>
      </c>
      <c r="C29591" t="s">
        <v>100</v>
      </c>
      <c r="D29591" s="1">
        <v>42726</v>
      </c>
      <c r="F29591">
        <v>2</v>
      </c>
      <c r="G29591">
        <v>3579</v>
      </c>
      <c r="H29591" t="s">
        <v>377</v>
      </c>
      <c r="J29591" t="s">
        <v>14</v>
      </c>
      <c r="K29591">
        <v>49</v>
      </c>
      <c r="L29591" t="s">
        <v>15</v>
      </c>
    </row>
    <row r="29592" spans="1:12">
      <c r="A29592" t="e">
        <f ca="1">E00251617643721</f>
        <v>#NAME?</v>
      </c>
      <c r="B29592">
        <v>489</v>
      </c>
      <c r="C29592" t="s">
        <v>100</v>
      </c>
      <c r="D29592" s="1">
        <v>42794</v>
      </c>
      <c r="F29592">
        <v>2</v>
      </c>
      <c r="G29592">
        <v>49390</v>
      </c>
      <c r="H29592" t="s">
        <v>59</v>
      </c>
      <c r="J29592" t="s">
        <v>14</v>
      </c>
      <c r="K29592">
        <v>49</v>
      </c>
      <c r="L29592" t="s">
        <v>15</v>
      </c>
    </row>
    <row r="29593" spans="1:12">
      <c r="A29593" t="e">
        <f ca="1">E00251617643721</f>
        <v>#NAME?</v>
      </c>
      <c r="B29593">
        <v>489</v>
      </c>
      <c r="C29593" t="s">
        <v>100</v>
      </c>
      <c r="D29593" s="1">
        <v>42957</v>
      </c>
      <c r="F29593">
        <v>6</v>
      </c>
      <c r="G29593">
        <v>49390</v>
      </c>
      <c r="H29593" t="s">
        <v>59</v>
      </c>
      <c r="J29593" t="s">
        <v>14</v>
      </c>
      <c r="K29593">
        <v>49</v>
      </c>
      <c r="L29593" t="s">
        <v>15</v>
      </c>
    </row>
    <row r="29594" spans="1:12">
      <c r="A29594" t="e">
        <f ca="1">E00251617643721</f>
        <v>#NAME?</v>
      </c>
      <c r="B29594">
        <v>598</v>
      </c>
      <c r="C29594" t="s">
        <v>862</v>
      </c>
      <c r="D29594" s="1">
        <v>42277</v>
      </c>
      <c r="F29594">
        <v>1</v>
      </c>
      <c r="G29594">
        <v>49390</v>
      </c>
      <c r="H29594" t="s">
        <v>59</v>
      </c>
      <c r="J29594" t="s">
        <v>14</v>
      </c>
      <c r="K29594">
        <v>48</v>
      </c>
      <c r="L29594" t="s">
        <v>15</v>
      </c>
    </row>
    <row r="29595" spans="1:12">
      <c r="A29595" t="e">
        <f ca="1">E00251518589021</f>
        <v>#NAME?</v>
      </c>
      <c r="B29595">
        <v>291</v>
      </c>
      <c r="C29595" t="s">
        <v>160</v>
      </c>
      <c r="D29595" s="1">
        <v>41864</v>
      </c>
      <c r="F29595">
        <v>1</v>
      </c>
      <c r="G29595">
        <v>7231</v>
      </c>
      <c r="H29595" t="s">
        <v>128</v>
      </c>
      <c r="J29595" t="s">
        <v>14</v>
      </c>
      <c r="K29595">
        <v>46</v>
      </c>
      <c r="L29595" t="s">
        <v>15</v>
      </c>
    </row>
    <row r="29596" spans="1:12">
      <c r="A29596" t="e">
        <f ca="1">E00251518589021</f>
        <v>#NAME?</v>
      </c>
      <c r="B29596">
        <v>291</v>
      </c>
      <c r="C29596" t="s">
        <v>160</v>
      </c>
      <c r="D29596" s="1">
        <v>41681</v>
      </c>
      <c r="F29596">
        <v>1</v>
      </c>
      <c r="G29596">
        <v>7272</v>
      </c>
      <c r="H29596" t="s">
        <v>395</v>
      </c>
      <c r="J29596" t="s">
        <v>14</v>
      </c>
      <c r="K29596">
        <v>45</v>
      </c>
      <c r="L29596" t="s">
        <v>15</v>
      </c>
    </row>
    <row r="29597" spans="1:12">
      <c r="A29597" t="e">
        <f ca="1">E00251518589021</f>
        <v>#NAME?</v>
      </c>
      <c r="B29597">
        <v>291</v>
      </c>
      <c r="C29597" t="s">
        <v>160</v>
      </c>
      <c r="D29597" s="1">
        <v>41683</v>
      </c>
      <c r="F29597">
        <v>1</v>
      </c>
      <c r="G29597">
        <v>7272</v>
      </c>
      <c r="H29597" t="s">
        <v>395</v>
      </c>
      <c r="J29597" t="s">
        <v>14</v>
      </c>
      <c r="K29597">
        <v>45</v>
      </c>
      <c r="L29597" t="s">
        <v>15</v>
      </c>
    </row>
    <row r="29598" spans="1:12">
      <c r="A29598" t="e">
        <f ca="1">E00251537608221</f>
        <v>#NAME?</v>
      </c>
      <c r="B29598">
        <v>442</v>
      </c>
      <c r="C29598" t="s">
        <v>95</v>
      </c>
      <c r="D29598" s="1">
        <v>42614</v>
      </c>
      <c r="F29598">
        <v>3</v>
      </c>
      <c r="G29598">
        <v>2449</v>
      </c>
      <c r="H29598" t="s">
        <v>53</v>
      </c>
      <c r="J29598" t="s">
        <v>14</v>
      </c>
      <c r="K29598">
        <v>65</v>
      </c>
      <c r="L29598" t="s">
        <v>15</v>
      </c>
    </row>
    <row r="29599" spans="1:12">
      <c r="A29599" t="e">
        <f ca="1">E00251518589021</f>
        <v>#NAME?</v>
      </c>
      <c r="B29599">
        <v>291</v>
      </c>
      <c r="C29599" t="s">
        <v>160</v>
      </c>
      <c r="D29599" s="1">
        <v>41550</v>
      </c>
      <c r="F29599">
        <v>1</v>
      </c>
      <c r="G29599">
        <v>460</v>
      </c>
      <c r="H29599" t="s">
        <v>16</v>
      </c>
      <c r="J29599" t="s">
        <v>14</v>
      </c>
      <c r="K29599">
        <v>45</v>
      </c>
      <c r="L29599" t="s">
        <v>15</v>
      </c>
    </row>
    <row r="29600" spans="1:12">
      <c r="A29600" t="e">
        <f ca="1">E00251528935221</f>
        <v>#NAME?</v>
      </c>
      <c r="B29600">
        <v>290</v>
      </c>
      <c r="C29600" t="s">
        <v>449</v>
      </c>
      <c r="D29600" s="1">
        <v>42112</v>
      </c>
      <c r="F29600">
        <v>2</v>
      </c>
      <c r="G29600">
        <v>71509</v>
      </c>
      <c r="H29600" t="s">
        <v>369</v>
      </c>
      <c r="J29600" t="s">
        <v>14</v>
      </c>
      <c r="K29600">
        <v>56</v>
      </c>
      <c r="L29600" t="s">
        <v>15</v>
      </c>
    </row>
    <row r="29601" spans="1:12">
      <c r="A29601" t="e">
        <f ca="1">E00251514243921</f>
        <v>#NAME?</v>
      </c>
      <c r="B29601">
        <v>453</v>
      </c>
      <c r="C29601" t="s">
        <v>96</v>
      </c>
      <c r="D29601" s="1">
        <v>41773</v>
      </c>
      <c r="F29601">
        <v>1</v>
      </c>
      <c r="G29601">
        <v>3051</v>
      </c>
      <c r="H29601" t="s">
        <v>13</v>
      </c>
      <c r="J29601" t="s">
        <v>14</v>
      </c>
      <c r="K29601">
        <v>49</v>
      </c>
      <c r="L29601" t="s">
        <v>15</v>
      </c>
    </row>
    <row r="29602" spans="1:12">
      <c r="A29602" t="e">
        <f ca="1">E00251514243921</f>
        <v>#NAME?</v>
      </c>
      <c r="B29602">
        <v>453</v>
      </c>
      <c r="C29602" t="s">
        <v>96</v>
      </c>
      <c r="D29602" s="1">
        <v>42776</v>
      </c>
      <c r="F29602">
        <v>1</v>
      </c>
      <c r="G29602">
        <v>78906</v>
      </c>
      <c r="H29602" t="s">
        <v>31</v>
      </c>
      <c r="J29602" t="s">
        <v>14</v>
      </c>
      <c r="K29602">
        <v>52</v>
      </c>
      <c r="L29602" t="s">
        <v>22</v>
      </c>
    </row>
    <row r="29603" spans="1:12">
      <c r="A29603" t="e">
        <f ca="1">E00251514243921</f>
        <v>#NAME?</v>
      </c>
      <c r="B29603">
        <v>453</v>
      </c>
      <c r="C29603" t="s">
        <v>96</v>
      </c>
      <c r="D29603" s="1">
        <v>42781</v>
      </c>
      <c r="F29603">
        <v>1</v>
      </c>
      <c r="G29603">
        <v>78906</v>
      </c>
      <c r="H29603" t="s">
        <v>31</v>
      </c>
      <c r="J29603" t="s">
        <v>14</v>
      </c>
      <c r="K29603">
        <v>52</v>
      </c>
      <c r="L29603" t="s">
        <v>22</v>
      </c>
    </row>
    <row r="29604" spans="1:12">
      <c r="A29604" t="e">
        <f ca="1">E00251532959121</f>
        <v>#NAME?</v>
      </c>
      <c r="B29604">
        <v>467</v>
      </c>
      <c r="C29604" t="s">
        <v>232</v>
      </c>
      <c r="D29604" s="1">
        <v>41276</v>
      </c>
      <c r="F29604">
        <v>4</v>
      </c>
      <c r="G29604">
        <v>7243</v>
      </c>
      <c r="H29604" t="s">
        <v>42</v>
      </c>
      <c r="J29604" t="s">
        <v>14</v>
      </c>
      <c r="K29604">
        <v>58</v>
      </c>
      <c r="L29604" t="s">
        <v>15</v>
      </c>
    </row>
    <row r="29605" spans="1:12">
      <c r="A29605" t="e">
        <f ca="1">E00251528743621</f>
        <v>#NAME?</v>
      </c>
      <c r="B29605">
        <v>1325</v>
      </c>
      <c r="C29605" t="s">
        <v>605</v>
      </c>
      <c r="D29605" s="1">
        <v>42483</v>
      </c>
      <c r="F29605">
        <v>1</v>
      </c>
      <c r="G29605">
        <v>69010</v>
      </c>
      <c r="H29605" t="s">
        <v>294</v>
      </c>
      <c r="J29605" t="s">
        <v>14</v>
      </c>
      <c r="K29605">
        <v>53</v>
      </c>
      <c r="L29605" t="s">
        <v>15</v>
      </c>
    </row>
    <row r="29606" spans="1:12">
      <c r="A29606" t="e">
        <f ca="1">E00251518589021</f>
        <v>#NAME?</v>
      </c>
      <c r="B29606">
        <v>291</v>
      </c>
      <c r="C29606" t="s">
        <v>160</v>
      </c>
      <c r="D29606" s="1">
        <v>42761</v>
      </c>
      <c r="F29606">
        <v>1</v>
      </c>
      <c r="G29606">
        <v>460</v>
      </c>
      <c r="H29606" t="s">
        <v>16</v>
      </c>
      <c r="J29606" t="s">
        <v>14</v>
      </c>
      <c r="K29606">
        <v>48</v>
      </c>
      <c r="L29606" t="s">
        <v>15</v>
      </c>
    </row>
    <row r="29607" spans="1:12">
      <c r="A29607" t="e">
        <f ca="1">E00251514273321</f>
        <v>#NAME?</v>
      </c>
      <c r="B29607">
        <v>490</v>
      </c>
      <c r="C29607" t="s">
        <v>158</v>
      </c>
      <c r="D29607" s="1">
        <v>41417</v>
      </c>
      <c r="F29607">
        <v>1</v>
      </c>
      <c r="G29607">
        <v>7962</v>
      </c>
      <c r="H29607" t="s">
        <v>111</v>
      </c>
      <c r="J29607" t="s">
        <v>14</v>
      </c>
      <c r="K29607">
        <v>52</v>
      </c>
      <c r="L29607" t="s">
        <v>22</v>
      </c>
    </row>
    <row r="29608" spans="1:12">
      <c r="A29608" t="e">
        <f ca="1">E00251532959121</f>
        <v>#NAME?</v>
      </c>
      <c r="B29608">
        <v>467</v>
      </c>
      <c r="C29608" t="s">
        <v>232</v>
      </c>
      <c r="D29608" s="1">
        <v>42782</v>
      </c>
      <c r="F29608">
        <v>5</v>
      </c>
      <c r="G29608">
        <v>3051</v>
      </c>
      <c r="H29608" t="s">
        <v>13</v>
      </c>
      <c r="J29608" t="s">
        <v>14</v>
      </c>
      <c r="K29608">
        <v>62</v>
      </c>
      <c r="L29608" t="s">
        <v>15</v>
      </c>
    </row>
    <row r="29609" spans="1:12">
      <c r="A29609" t="e">
        <f ca="1">E00251532959121</f>
        <v>#NAME?</v>
      </c>
      <c r="B29609">
        <v>467</v>
      </c>
      <c r="C29609" t="s">
        <v>232</v>
      </c>
      <c r="D29609" s="1">
        <v>43045</v>
      </c>
      <c r="F29609">
        <v>2</v>
      </c>
      <c r="G29609">
        <v>2809</v>
      </c>
      <c r="H29609" t="s">
        <v>90</v>
      </c>
      <c r="J29609" t="s">
        <v>14</v>
      </c>
      <c r="K29609">
        <v>63</v>
      </c>
      <c r="L29609" t="s">
        <v>15</v>
      </c>
    </row>
    <row r="29610" spans="1:12">
      <c r="A29610" t="e">
        <f ca="1">E00251528935221</f>
        <v>#NAME?</v>
      </c>
      <c r="B29610">
        <v>290</v>
      </c>
      <c r="C29610" t="s">
        <v>449</v>
      </c>
      <c r="D29610" s="1">
        <v>41841</v>
      </c>
      <c r="F29610">
        <v>3</v>
      </c>
      <c r="G29610">
        <v>5369</v>
      </c>
      <c r="H29610" t="s">
        <v>253</v>
      </c>
      <c r="J29610" t="s">
        <v>14</v>
      </c>
      <c r="K29610">
        <v>56</v>
      </c>
      <c r="L29610" t="s">
        <v>15</v>
      </c>
    </row>
    <row r="29611" spans="1:12">
      <c r="A29611" t="e">
        <f ca="1">E00251528935221</f>
        <v>#NAME?</v>
      </c>
      <c r="B29611">
        <v>290</v>
      </c>
      <c r="C29611" t="s">
        <v>449</v>
      </c>
      <c r="D29611" s="1">
        <v>42921</v>
      </c>
      <c r="F29611">
        <v>1</v>
      </c>
      <c r="G29611">
        <v>2721</v>
      </c>
      <c r="H29611" t="s">
        <v>465</v>
      </c>
      <c r="J29611" t="s">
        <v>14</v>
      </c>
      <c r="K29611">
        <v>58</v>
      </c>
      <c r="L29611" t="s">
        <v>15</v>
      </c>
    </row>
    <row r="29612" spans="1:12">
      <c r="A29612" t="e">
        <f ca="1">E00251532959121</f>
        <v>#NAME?</v>
      </c>
      <c r="B29612">
        <v>467</v>
      </c>
      <c r="C29612" t="s">
        <v>232</v>
      </c>
      <c r="D29612" s="1">
        <v>42724</v>
      </c>
      <c r="F29612">
        <v>3</v>
      </c>
      <c r="G29612">
        <v>7810</v>
      </c>
      <c r="H29612" t="s">
        <v>695</v>
      </c>
      <c r="J29612" t="s">
        <v>14</v>
      </c>
      <c r="K29612">
        <v>62</v>
      </c>
      <c r="L29612" t="s">
        <v>22</v>
      </c>
    </row>
    <row r="29613" spans="1:12">
      <c r="A29613" t="e">
        <f ca="1">E00251531550021</f>
        <v>#NAME?</v>
      </c>
      <c r="B29613">
        <v>1786</v>
      </c>
      <c r="C29613" t="s">
        <v>37</v>
      </c>
      <c r="D29613" s="1">
        <v>42774</v>
      </c>
      <c r="F29613">
        <v>2</v>
      </c>
      <c r="G29613">
        <v>4011</v>
      </c>
      <c r="H29613" t="s">
        <v>828</v>
      </c>
      <c r="J29613" t="s">
        <v>14</v>
      </c>
      <c r="K29613">
        <v>60</v>
      </c>
      <c r="L29613" t="s">
        <v>15</v>
      </c>
    </row>
    <row r="29614" spans="1:12">
      <c r="A29614" t="e">
        <f ca="1">E00251532959121</f>
        <v>#NAME?</v>
      </c>
      <c r="B29614">
        <v>772</v>
      </c>
      <c r="C29614" t="s">
        <v>170</v>
      </c>
      <c r="D29614" s="1">
        <v>42606</v>
      </c>
      <c r="F29614">
        <v>1</v>
      </c>
      <c r="G29614">
        <v>7242</v>
      </c>
      <c r="H29614" t="s">
        <v>93</v>
      </c>
      <c r="I29614" t="s">
        <v>56</v>
      </c>
      <c r="J29614" t="s">
        <v>57</v>
      </c>
      <c r="K29614">
        <v>62</v>
      </c>
      <c r="L29614" t="s">
        <v>15</v>
      </c>
    </row>
    <row r="29615" spans="1:12">
      <c r="A29615" t="e">
        <f ca="1">E00251430254221</f>
        <v>#NAME?</v>
      </c>
      <c r="B29615">
        <v>502</v>
      </c>
      <c r="C29615" t="s">
        <v>172</v>
      </c>
      <c r="D29615" s="1">
        <v>41179</v>
      </c>
      <c r="F29615">
        <v>2</v>
      </c>
      <c r="G29615">
        <v>217</v>
      </c>
      <c r="H29615" t="s">
        <v>864</v>
      </c>
      <c r="J29615" t="s">
        <v>14</v>
      </c>
      <c r="K29615">
        <v>55</v>
      </c>
      <c r="L29615" t="s">
        <v>15</v>
      </c>
    </row>
    <row r="29616" spans="1:12">
      <c r="A29616" t="e">
        <f ca="1">E00251617643721</f>
        <v>#NAME?</v>
      </c>
      <c r="B29616">
        <v>701</v>
      </c>
      <c r="C29616" t="s">
        <v>72</v>
      </c>
      <c r="D29616" s="1">
        <v>41647</v>
      </c>
      <c r="F29616">
        <v>4</v>
      </c>
      <c r="G29616">
        <v>78050</v>
      </c>
      <c r="H29616" t="s">
        <v>197</v>
      </c>
      <c r="J29616" t="s">
        <v>14</v>
      </c>
      <c r="K29616">
        <v>46</v>
      </c>
      <c r="L29616" t="s">
        <v>22</v>
      </c>
    </row>
    <row r="29617" spans="1:12">
      <c r="A29617" t="e">
        <f ca="1">E00251715431821</f>
        <v>#NAME?</v>
      </c>
      <c r="B29617">
        <v>94</v>
      </c>
      <c r="C29617" t="s">
        <v>74</v>
      </c>
      <c r="D29617" s="1">
        <v>41975</v>
      </c>
      <c r="F29617">
        <v>1</v>
      </c>
      <c r="G29617">
        <v>7038</v>
      </c>
      <c r="H29617" t="s">
        <v>1281</v>
      </c>
      <c r="J29617" t="s">
        <v>14</v>
      </c>
      <c r="K29617">
        <v>49</v>
      </c>
      <c r="L29617" t="s">
        <v>15</v>
      </c>
    </row>
    <row r="29618" spans="1:12">
      <c r="A29618" t="e">
        <f ca="1">E00251514273321</f>
        <v>#NAME?</v>
      </c>
      <c r="B29618">
        <v>6046</v>
      </c>
      <c r="C29618" t="s">
        <v>98</v>
      </c>
      <c r="D29618" s="1">
        <v>41691</v>
      </c>
      <c r="F29618">
        <v>1</v>
      </c>
      <c r="G29618">
        <v>37311</v>
      </c>
      <c r="H29618" t="s">
        <v>745</v>
      </c>
      <c r="I29618" t="s">
        <v>56</v>
      </c>
      <c r="J29618" t="s">
        <v>57</v>
      </c>
      <c r="K29618">
        <v>53</v>
      </c>
      <c r="L29618" t="s">
        <v>15</v>
      </c>
    </row>
    <row r="29619" spans="1:12">
      <c r="A29619" t="e">
        <f ca="1">E00251512591221</f>
        <v>#NAME?</v>
      </c>
      <c r="B29619">
        <v>3913</v>
      </c>
      <c r="C29619" t="s">
        <v>251</v>
      </c>
      <c r="D29619" s="1">
        <v>42206</v>
      </c>
      <c r="F29619">
        <v>1</v>
      </c>
      <c r="G29619">
        <v>71940</v>
      </c>
      <c r="H29619" t="s">
        <v>135</v>
      </c>
      <c r="J29619" t="s">
        <v>14</v>
      </c>
      <c r="K29619">
        <v>44</v>
      </c>
      <c r="L29619" t="s">
        <v>15</v>
      </c>
    </row>
    <row r="29620" spans="1:12">
      <c r="A29620" t="e">
        <f ca="1">E00251430254221</f>
        <v>#NAME?</v>
      </c>
      <c r="B29620">
        <v>7505</v>
      </c>
      <c r="C29620" t="s">
        <v>209</v>
      </c>
      <c r="D29620" s="1">
        <v>42783</v>
      </c>
      <c r="F29620">
        <v>1</v>
      </c>
      <c r="G29620">
        <v>4556</v>
      </c>
      <c r="H29620" t="s">
        <v>121</v>
      </c>
      <c r="J29620" t="s">
        <v>14</v>
      </c>
      <c r="K29620">
        <v>59</v>
      </c>
      <c r="L29620" t="s">
        <v>15</v>
      </c>
    </row>
    <row r="29621" spans="1:12">
      <c r="A29621" t="e">
        <f ca="1">E00251529558721</f>
        <v>#NAME?</v>
      </c>
      <c r="B29621">
        <v>154</v>
      </c>
      <c r="C29621" t="s">
        <v>533</v>
      </c>
      <c r="D29621" s="1">
        <v>42355</v>
      </c>
      <c r="F29621">
        <v>1</v>
      </c>
      <c r="G29621">
        <v>4019</v>
      </c>
      <c r="H29621" t="s">
        <v>26</v>
      </c>
      <c r="J29621" t="s">
        <v>14</v>
      </c>
      <c r="K29621">
        <v>57</v>
      </c>
      <c r="L29621" t="s">
        <v>15</v>
      </c>
    </row>
    <row r="29622" spans="1:12">
      <c r="A29622" t="e">
        <f ca="1">E00251626545321</f>
        <v>#NAME?</v>
      </c>
      <c r="B29622">
        <v>743</v>
      </c>
      <c r="C29622" t="s">
        <v>1670</v>
      </c>
      <c r="D29622" s="1">
        <v>41797</v>
      </c>
      <c r="F29622">
        <v>1</v>
      </c>
      <c r="G29622">
        <v>7273</v>
      </c>
      <c r="H29622" t="s">
        <v>543</v>
      </c>
      <c r="I29622" t="s">
        <v>56</v>
      </c>
      <c r="J29622" t="s">
        <v>57</v>
      </c>
      <c r="K29622">
        <v>54</v>
      </c>
      <c r="L29622" t="s">
        <v>15</v>
      </c>
    </row>
    <row r="29623" spans="1:12">
      <c r="A29623" t="e">
        <f ca="1">E00251537608221</f>
        <v>#NAME?</v>
      </c>
      <c r="B29623">
        <v>442</v>
      </c>
      <c r="C29623" t="s">
        <v>95</v>
      </c>
      <c r="D29623" s="1">
        <v>41291</v>
      </c>
      <c r="F29623">
        <v>1</v>
      </c>
      <c r="G29623">
        <v>4019</v>
      </c>
      <c r="H29623" t="s">
        <v>26</v>
      </c>
      <c r="J29623" t="s">
        <v>14</v>
      </c>
      <c r="K29623">
        <v>61</v>
      </c>
      <c r="L29623" t="s">
        <v>15</v>
      </c>
    </row>
    <row r="29624" spans="1:12">
      <c r="A29624" t="e">
        <f ca="1">E00251526895321</f>
        <v>#NAME?</v>
      </c>
      <c r="B29624">
        <v>12</v>
      </c>
      <c r="C29624" t="s">
        <v>771</v>
      </c>
      <c r="D29624" s="1">
        <v>42327</v>
      </c>
      <c r="F29624">
        <v>1</v>
      </c>
      <c r="G29624">
        <v>7175</v>
      </c>
      <c r="H29624" t="s">
        <v>689</v>
      </c>
      <c r="J29624" t="s">
        <v>14</v>
      </c>
      <c r="K29624">
        <v>55</v>
      </c>
      <c r="L29624" t="s">
        <v>15</v>
      </c>
    </row>
    <row r="29625" spans="1:12">
      <c r="A29625" t="e">
        <f ca="1">E00251427204321</f>
        <v>#NAME?</v>
      </c>
      <c r="B29625">
        <v>28</v>
      </c>
      <c r="C29625" t="s">
        <v>153</v>
      </c>
      <c r="D29625" s="1">
        <v>43024</v>
      </c>
      <c r="F29625">
        <v>4</v>
      </c>
      <c r="G29625">
        <v>98984</v>
      </c>
      <c r="H29625" t="s">
        <v>576</v>
      </c>
      <c r="J29625" t="s">
        <v>14</v>
      </c>
      <c r="K29625">
        <v>50</v>
      </c>
      <c r="L29625" t="s">
        <v>15</v>
      </c>
    </row>
    <row r="29626" spans="1:12">
      <c r="A29626" t="e">
        <f ca="1">E00251513434021</f>
        <v>#NAME?</v>
      </c>
      <c r="B29626">
        <v>473</v>
      </c>
      <c r="C29626" t="s">
        <v>669</v>
      </c>
      <c r="D29626" s="1">
        <v>41382</v>
      </c>
      <c r="F29626">
        <v>2</v>
      </c>
      <c r="G29626">
        <v>2448</v>
      </c>
      <c r="H29626" t="s">
        <v>19</v>
      </c>
      <c r="J29626" t="s">
        <v>14</v>
      </c>
      <c r="K29626">
        <v>45</v>
      </c>
      <c r="L29626" t="s">
        <v>15</v>
      </c>
    </row>
    <row r="29627" spans="1:12">
      <c r="A29627" t="e">
        <f ca="1">E00251617643721</f>
        <v>#NAME?</v>
      </c>
      <c r="B29627">
        <v>701</v>
      </c>
      <c r="C29627" t="s">
        <v>72</v>
      </c>
      <c r="D29627" s="1">
        <v>41276</v>
      </c>
      <c r="F29627">
        <v>4</v>
      </c>
      <c r="G29627">
        <v>78050</v>
      </c>
      <c r="H29627" t="s">
        <v>197</v>
      </c>
      <c r="J29627" t="s">
        <v>14</v>
      </c>
      <c r="K29627">
        <v>45</v>
      </c>
      <c r="L29627" t="s">
        <v>22</v>
      </c>
    </row>
    <row r="29628" spans="1:12">
      <c r="A29628" t="e">
        <f ca="1">E00251617643721</f>
        <v>#NAME?</v>
      </c>
      <c r="B29628">
        <v>769</v>
      </c>
      <c r="C29628" t="s">
        <v>397</v>
      </c>
      <c r="D29628" s="1">
        <v>42760</v>
      </c>
      <c r="E29628">
        <v>1</v>
      </c>
      <c r="F29628">
        <v>5</v>
      </c>
      <c r="G29628">
        <v>3558</v>
      </c>
      <c r="H29628" t="s">
        <v>1694</v>
      </c>
      <c r="J29628" t="s">
        <v>34</v>
      </c>
      <c r="K29628">
        <v>49</v>
      </c>
      <c r="L29628" t="s">
        <v>15</v>
      </c>
    </row>
    <row r="29629" spans="1:12">
      <c r="A29629" t="e">
        <f ca="1">E00251514273321</f>
        <v>#NAME?</v>
      </c>
      <c r="B29629">
        <v>3072</v>
      </c>
      <c r="C29629" t="s">
        <v>315</v>
      </c>
      <c r="D29629" s="1">
        <v>41788</v>
      </c>
      <c r="F29629">
        <v>1</v>
      </c>
      <c r="G29629">
        <v>30928</v>
      </c>
      <c r="H29629" t="s">
        <v>905</v>
      </c>
      <c r="J29629" t="s">
        <v>272</v>
      </c>
      <c r="K29629">
        <v>53</v>
      </c>
      <c r="L29629" t="s">
        <v>15</v>
      </c>
    </row>
    <row r="29630" spans="1:12">
      <c r="A29630" t="e">
        <f ca="1">E00251528743621</f>
        <v>#NAME?</v>
      </c>
      <c r="B29630">
        <v>1325</v>
      </c>
      <c r="C29630" t="s">
        <v>605</v>
      </c>
      <c r="D29630" s="1">
        <v>40996</v>
      </c>
      <c r="F29630">
        <v>2</v>
      </c>
      <c r="G29630">
        <v>55090</v>
      </c>
      <c r="H29630" t="s">
        <v>400</v>
      </c>
      <c r="J29630" t="s">
        <v>14</v>
      </c>
      <c r="K29630">
        <v>49</v>
      </c>
      <c r="L29630" t="s">
        <v>15</v>
      </c>
    </row>
    <row r="29631" spans="1:12">
      <c r="A29631" t="e">
        <f ca="1">E00251528743621</f>
        <v>#NAME?</v>
      </c>
      <c r="B29631">
        <v>1325</v>
      </c>
      <c r="C29631" t="s">
        <v>605</v>
      </c>
      <c r="D29631" s="1">
        <v>41009</v>
      </c>
      <c r="F29631">
        <v>5</v>
      </c>
      <c r="G29631">
        <v>2169</v>
      </c>
      <c r="H29631" t="s">
        <v>40</v>
      </c>
      <c r="J29631" t="s">
        <v>14</v>
      </c>
      <c r="K29631">
        <v>49</v>
      </c>
      <c r="L29631" t="s">
        <v>15</v>
      </c>
    </row>
    <row r="29632" spans="1:12">
      <c r="A29632" t="e">
        <f ca="1">E00251617643721</f>
        <v>#NAME?</v>
      </c>
      <c r="B29632">
        <v>489</v>
      </c>
      <c r="C29632" t="s">
        <v>100</v>
      </c>
      <c r="D29632" s="1">
        <v>42930</v>
      </c>
      <c r="F29632">
        <v>6</v>
      </c>
      <c r="G29632">
        <v>2729</v>
      </c>
      <c r="H29632" t="s">
        <v>115</v>
      </c>
      <c r="J29632" t="s">
        <v>14</v>
      </c>
      <c r="K29632">
        <v>49</v>
      </c>
      <c r="L29632" t="s">
        <v>15</v>
      </c>
    </row>
    <row r="29633" spans="1:12">
      <c r="A29633" t="e">
        <f ca="1">E00251617643721</f>
        <v>#NAME?</v>
      </c>
      <c r="B29633">
        <v>598</v>
      </c>
      <c r="C29633" t="s">
        <v>862</v>
      </c>
      <c r="D29633" s="1">
        <v>41709</v>
      </c>
      <c r="F29633">
        <v>1</v>
      </c>
      <c r="G29633">
        <v>4549</v>
      </c>
      <c r="H29633" t="s">
        <v>69</v>
      </c>
      <c r="J29633" t="s">
        <v>14</v>
      </c>
      <c r="K29633">
        <v>46</v>
      </c>
      <c r="L29633" t="s">
        <v>15</v>
      </c>
    </row>
    <row r="29634" spans="1:12">
      <c r="A29634" t="e">
        <f ca="1">E00251518868021</f>
        <v>#NAME?</v>
      </c>
      <c r="B29634">
        <v>1791</v>
      </c>
      <c r="C29634" t="s">
        <v>468</v>
      </c>
      <c r="D29634" s="1">
        <v>41388</v>
      </c>
      <c r="F29634">
        <v>5</v>
      </c>
      <c r="G29634">
        <v>3540</v>
      </c>
      <c r="H29634" t="s">
        <v>436</v>
      </c>
      <c r="J29634" t="s">
        <v>14</v>
      </c>
      <c r="K29634">
        <v>59</v>
      </c>
      <c r="L29634" t="s">
        <v>15</v>
      </c>
    </row>
    <row r="29635" spans="1:12">
      <c r="A29635" t="e">
        <f ca="1">E00251516975021</f>
        <v>#NAME?</v>
      </c>
      <c r="B29635">
        <v>62</v>
      </c>
      <c r="C29635" t="s">
        <v>20</v>
      </c>
      <c r="D29635" s="1">
        <v>42360</v>
      </c>
      <c r="F29635">
        <v>1</v>
      </c>
      <c r="G29635">
        <v>7384</v>
      </c>
      <c r="H29635" t="s">
        <v>991</v>
      </c>
      <c r="J29635" t="s">
        <v>14</v>
      </c>
      <c r="K29635">
        <v>43</v>
      </c>
      <c r="L29635" t="s">
        <v>15</v>
      </c>
    </row>
    <row r="29636" spans="1:12">
      <c r="A29636" t="e">
        <f ca="1">E00251513734821</f>
        <v>#NAME?</v>
      </c>
      <c r="B29636">
        <v>703</v>
      </c>
      <c r="C29636" t="s">
        <v>305</v>
      </c>
      <c r="D29636" s="1">
        <v>42892</v>
      </c>
      <c r="F29636">
        <v>5</v>
      </c>
      <c r="G29636">
        <v>78321</v>
      </c>
      <c r="H29636" t="s">
        <v>490</v>
      </c>
      <c r="J29636" t="s">
        <v>14</v>
      </c>
      <c r="K29636">
        <v>51</v>
      </c>
      <c r="L29636" t="s">
        <v>22</v>
      </c>
    </row>
    <row r="29637" spans="1:12">
      <c r="A29637" t="e">
        <f ca="1">E00251513734821</f>
        <v>#NAME?</v>
      </c>
      <c r="B29637">
        <v>703</v>
      </c>
      <c r="C29637" t="s">
        <v>305</v>
      </c>
      <c r="D29637" s="1">
        <v>43004</v>
      </c>
      <c r="F29637">
        <v>2</v>
      </c>
      <c r="G29637">
        <v>2449</v>
      </c>
      <c r="H29637" t="s">
        <v>53</v>
      </c>
      <c r="J29637" t="s">
        <v>14</v>
      </c>
      <c r="K29637">
        <v>52</v>
      </c>
      <c r="L29637" t="s">
        <v>15</v>
      </c>
    </row>
    <row r="29638" spans="1:12">
      <c r="A29638" t="e">
        <f ca="1">E00251716444121</f>
        <v>#NAME?</v>
      </c>
      <c r="B29638">
        <v>438</v>
      </c>
      <c r="C29638" t="s">
        <v>474</v>
      </c>
      <c r="D29638" s="1">
        <v>41926</v>
      </c>
      <c r="F29638">
        <v>1</v>
      </c>
      <c r="G29638">
        <v>5789</v>
      </c>
      <c r="H29638" t="s">
        <v>552</v>
      </c>
      <c r="J29638" t="s">
        <v>14</v>
      </c>
      <c r="K29638">
        <v>55</v>
      </c>
      <c r="L29638" t="s">
        <v>15</v>
      </c>
    </row>
    <row r="29639" spans="1:12">
      <c r="A29639" t="e">
        <f ca="1">E00251429251821</f>
        <v>#NAME?</v>
      </c>
      <c r="B29639">
        <v>294</v>
      </c>
      <c r="C29639" t="s">
        <v>61</v>
      </c>
      <c r="D29639" s="1">
        <v>41666</v>
      </c>
      <c r="F29639">
        <v>3</v>
      </c>
      <c r="G29639">
        <v>30270</v>
      </c>
      <c r="H29639" t="s">
        <v>336</v>
      </c>
      <c r="J29639" t="s">
        <v>14</v>
      </c>
      <c r="K29639">
        <v>53</v>
      </c>
      <c r="L29639" t="s">
        <v>15</v>
      </c>
    </row>
    <row r="29640" spans="1:12">
      <c r="A29640" t="e">
        <f ca="1">E00251514274321</f>
        <v>#NAME?</v>
      </c>
      <c r="B29640">
        <v>449</v>
      </c>
      <c r="C29640" t="s">
        <v>124</v>
      </c>
      <c r="D29640" s="1">
        <v>42796</v>
      </c>
      <c r="F29640">
        <v>1</v>
      </c>
      <c r="G29640">
        <v>78906</v>
      </c>
      <c r="H29640" t="s">
        <v>31</v>
      </c>
      <c r="J29640" t="s">
        <v>14</v>
      </c>
      <c r="K29640">
        <v>65</v>
      </c>
      <c r="L29640" t="s">
        <v>22</v>
      </c>
    </row>
    <row r="29641" spans="1:12">
      <c r="A29641" t="e">
        <f ca="1">E00251537608221</f>
        <v>#NAME?</v>
      </c>
      <c r="B29641">
        <v>442</v>
      </c>
      <c r="C29641" t="s">
        <v>95</v>
      </c>
      <c r="D29641" s="1">
        <v>41971</v>
      </c>
      <c r="F29641">
        <v>1</v>
      </c>
      <c r="G29641">
        <v>2729</v>
      </c>
      <c r="H29641" t="s">
        <v>115</v>
      </c>
      <c r="J29641" t="s">
        <v>14</v>
      </c>
      <c r="K29641">
        <v>63</v>
      </c>
      <c r="L29641" t="s">
        <v>15</v>
      </c>
    </row>
    <row r="29642" spans="1:12">
      <c r="A29642" t="e">
        <f ca="1">E00251537608221</f>
        <v>#NAME?</v>
      </c>
      <c r="B29642">
        <v>442</v>
      </c>
      <c r="C29642" t="s">
        <v>95</v>
      </c>
      <c r="D29642" s="1">
        <v>41971</v>
      </c>
      <c r="F29642">
        <v>3</v>
      </c>
      <c r="G29642">
        <v>30983</v>
      </c>
      <c r="H29642" t="s">
        <v>325</v>
      </c>
      <c r="J29642" t="s">
        <v>14</v>
      </c>
      <c r="K29642">
        <v>63</v>
      </c>
      <c r="L29642" t="s">
        <v>15</v>
      </c>
    </row>
    <row r="29643" spans="1:12">
      <c r="A29643" t="e">
        <f ca="1">E00251528938321</f>
        <v>#NAME?</v>
      </c>
      <c r="B29643">
        <v>291</v>
      </c>
      <c r="C29643" t="s">
        <v>160</v>
      </c>
      <c r="D29643" s="1">
        <v>42752</v>
      </c>
      <c r="F29643">
        <v>2</v>
      </c>
      <c r="G29643">
        <v>27800</v>
      </c>
      <c r="H29643" t="s">
        <v>145</v>
      </c>
      <c r="J29643" t="s">
        <v>14</v>
      </c>
      <c r="K29643">
        <v>58</v>
      </c>
      <c r="L29643" t="s">
        <v>15</v>
      </c>
    </row>
    <row r="29644" spans="1:12">
      <c r="A29644" t="e">
        <f ca="1">E00251528938321</f>
        <v>#NAME?</v>
      </c>
      <c r="B29644">
        <v>291</v>
      </c>
      <c r="C29644" t="s">
        <v>160</v>
      </c>
      <c r="D29644" s="1">
        <v>42802</v>
      </c>
      <c r="F29644">
        <v>3</v>
      </c>
      <c r="G29644">
        <v>7904</v>
      </c>
      <c r="H29644" t="s">
        <v>75</v>
      </c>
      <c r="J29644" t="s">
        <v>14</v>
      </c>
      <c r="K29644">
        <v>58</v>
      </c>
      <c r="L29644" t="s">
        <v>22</v>
      </c>
    </row>
    <row r="29645" spans="1:12">
      <c r="A29645" t="e">
        <f ca="1">E00251429251821</f>
        <v>#NAME?</v>
      </c>
      <c r="B29645">
        <v>297</v>
      </c>
      <c r="C29645" t="s">
        <v>411</v>
      </c>
      <c r="D29645" s="1">
        <v>42592</v>
      </c>
      <c r="F29645">
        <v>2</v>
      </c>
      <c r="G29645">
        <v>7862</v>
      </c>
      <c r="H29645" t="s">
        <v>27</v>
      </c>
      <c r="J29645" t="s">
        <v>14</v>
      </c>
      <c r="K29645">
        <v>56</v>
      </c>
      <c r="L29645" t="s">
        <v>22</v>
      </c>
    </row>
    <row r="29646" spans="1:12">
      <c r="A29646" t="e">
        <f ca="1">E00251532959121</f>
        <v>#NAME?</v>
      </c>
      <c r="B29646">
        <v>467</v>
      </c>
      <c r="C29646" t="s">
        <v>232</v>
      </c>
      <c r="D29646" s="1">
        <v>42922</v>
      </c>
      <c r="F29646">
        <v>1</v>
      </c>
      <c r="G29646">
        <v>7851</v>
      </c>
      <c r="H29646" t="s">
        <v>353</v>
      </c>
      <c r="J29646" t="s">
        <v>14</v>
      </c>
      <c r="K29646">
        <v>63</v>
      </c>
      <c r="L29646" t="s">
        <v>22</v>
      </c>
    </row>
    <row r="29647" spans="1:12">
      <c r="A29647" t="e">
        <f ca="1">E00251512525621</f>
        <v>#NAME?</v>
      </c>
      <c r="B29647">
        <v>48</v>
      </c>
      <c r="C29647" t="s">
        <v>249</v>
      </c>
      <c r="D29647" s="1">
        <v>42905</v>
      </c>
      <c r="F29647">
        <v>2</v>
      </c>
      <c r="G29647">
        <v>4019</v>
      </c>
      <c r="H29647" t="s">
        <v>26</v>
      </c>
      <c r="J29647" t="s">
        <v>14</v>
      </c>
      <c r="K29647">
        <v>67</v>
      </c>
      <c r="L29647" t="s">
        <v>15</v>
      </c>
    </row>
    <row r="29648" spans="1:12">
      <c r="A29648" t="e">
        <f ca="1">E00251428403021</f>
        <v>#NAME?</v>
      </c>
      <c r="B29648">
        <v>66</v>
      </c>
      <c r="C29648" t="s">
        <v>134</v>
      </c>
      <c r="D29648" s="1">
        <v>42991</v>
      </c>
      <c r="F29648">
        <v>1</v>
      </c>
      <c r="G29648">
        <v>27800</v>
      </c>
      <c r="H29648" t="s">
        <v>145</v>
      </c>
      <c r="J29648" t="s">
        <v>14</v>
      </c>
      <c r="K29648">
        <v>46</v>
      </c>
      <c r="L29648" t="s">
        <v>15</v>
      </c>
    </row>
    <row r="29649" spans="1:12">
      <c r="A29649" t="e">
        <f ca="1">E00251618081421</f>
        <v>#NAME?</v>
      </c>
      <c r="B29649">
        <v>4991</v>
      </c>
      <c r="C29649" t="s">
        <v>838</v>
      </c>
      <c r="D29649" s="1">
        <v>43055</v>
      </c>
      <c r="F29649">
        <v>1</v>
      </c>
      <c r="G29649">
        <v>5258</v>
      </c>
      <c r="H29649" t="s">
        <v>236</v>
      </c>
      <c r="I29649" t="s">
        <v>148</v>
      </c>
      <c r="J29649" t="s">
        <v>57</v>
      </c>
      <c r="K29649">
        <v>52</v>
      </c>
      <c r="L29649" t="s">
        <v>15</v>
      </c>
    </row>
    <row r="29650" spans="1:12">
      <c r="A29650" t="e">
        <f ca="1">E00251527038021</f>
        <v>#NAME?</v>
      </c>
      <c r="B29650">
        <v>4991</v>
      </c>
      <c r="C29650" t="s">
        <v>838</v>
      </c>
      <c r="D29650" s="1">
        <v>42484</v>
      </c>
      <c r="F29650">
        <v>1</v>
      </c>
      <c r="G29650">
        <v>34610</v>
      </c>
      <c r="H29650" t="s">
        <v>1431</v>
      </c>
      <c r="I29650" t="s">
        <v>148</v>
      </c>
      <c r="J29650" t="s">
        <v>57</v>
      </c>
      <c r="K29650">
        <v>58</v>
      </c>
      <c r="L29650" t="s">
        <v>15</v>
      </c>
    </row>
    <row r="29651" spans="1:12">
      <c r="A29651" t="e">
        <f ca="1">E00251528938321</f>
        <v>#NAME?</v>
      </c>
      <c r="B29651">
        <v>291</v>
      </c>
      <c r="C29651" t="s">
        <v>160</v>
      </c>
      <c r="D29651" s="1">
        <v>42555</v>
      </c>
      <c r="F29651">
        <v>5</v>
      </c>
      <c r="G29651">
        <v>4019</v>
      </c>
      <c r="H29651" t="s">
        <v>26</v>
      </c>
      <c r="J29651" t="s">
        <v>14</v>
      </c>
      <c r="K29651">
        <v>57</v>
      </c>
      <c r="L29651" t="s">
        <v>15</v>
      </c>
    </row>
    <row r="29652" spans="1:12">
      <c r="A29652" t="e">
        <f ca="1">E00251528938321</f>
        <v>#NAME?</v>
      </c>
      <c r="B29652">
        <v>291</v>
      </c>
      <c r="C29652" t="s">
        <v>160</v>
      </c>
      <c r="D29652" s="1">
        <v>42660</v>
      </c>
      <c r="F29652">
        <v>3</v>
      </c>
      <c r="G29652">
        <v>7262</v>
      </c>
      <c r="H29652" t="s">
        <v>198</v>
      </c>
      <c r="J29652" t="s">
        <v>14</v>
      </c>
      <c r="K29652">
        <v>58</v>
      </c>
      <c r="L29652" t="s">
        <v>15</v>
      </c>
    </row>
    <row r="29653" spans="1:12">
      <c r="A29653" t="e">
        <f ca="1">E00251528938321</f>
        <v>#NAME?</v>
      </c>
      <c r="B29653">
        <v>291</v>
      </c>
      <c r="C29653" t="s">
        <v>160</v>
      </c>
      <c r="D29653" s="1">
        <v>42660</v>
      </c>
      <c r="F29653">
        <v>6</v>
      </c>
      <c r="G29653">
        <v>4019</v>
      </c>
      <c r="H29653" t="s">
        <v>26</v>
      </c>
      <c r="J29653" t="s">
        <v>14</v>
      </c>
      <c r="K29653">
        <v>58</v>
      </c>
      <c r="L29653" t="s">
        <v>15</v>
      </c>
    </row>
    <row r="29654" spans="1:12">
      <c r="A29654" t="e">
        <f ca="1">E00251716444121</f>
        <v>#NAME?</v>
      </c>
      <c r="B29654">
        <v>438</v>
      </c>
      <c r="C29654" t="s">
        <v>474</v>
      </c>
      <c r="D29654" s="1">
        <v>42774</v>
      </c>
      <c r="F29654">
        <v>3</v>
      </c>
      <c r="G29654">
        <v>27800</v>
      </c>
      <c r="H29654" t="s">
        <v>145</v>
      </c>
      <c r="J29654" t="s">
        <v>14</v>
      </c>
      <c r="K29654">
        <v>58</v>
      </c>
      <c r="L29654" t="s">
        <v>15</v>
      </c>
    </row>
    <row r="29655" spans="1:12">
      <c r="A29655" t="e">
        <f ca="1">E00251432267921</f>
        <v>#NAME?</v>
      </c>
      <c r="B29655">
        <v>454</v>
      </c>
      <c r="C29655" t="s">
        <v>179</v>
      </c>
      <c r="D29655" s="1">
        <v>41757</v>
      </c>
      <c r="F29655">
        <v>1</v>
      </c>
      <c r="G29655">
        <v>25000</v>
      </c>
      <c r="H29655" t="s">
        <v>178</v>
      </c>
      <c r="J29655" t="s">
        <v>14</v>
      </c>
      <c r="K29655">
        <v>49</v>
      </c>
      <c r="L29655" t="s">
        <v>15</v>
      </c>
    </row>
    <row r="29656" spans="1:12">
      <c r="A29656" t="e">
        <f ca="1">E00251432267921</f>
        <v>#NAME?</v>
      </c>
      <c r="B29656">
        <v>454</v>
      </c>
      <c r="C29656" t="s">
        <v>179</v>
      </c>
      <c r="D29656" s="1">
        <v>42879</v>
      </c>
      <c r="F29656">
        <v>4</v>
      </c>
      <c r="G29656">
        <v>6953</v>
      </c>
      <c r="H29656" t="s">
        <v>759</v>
      </c>
      <c r="J29656" t="s">
        <v>14</v>
      </c>
      <c r="K29656">
        <v>52</v>
      </c>
      <c r="L29656" t="s">
        <v>15</v>
      </c>
    </row>
    <row r="29657" spans="1:12">
      <c r="A29657" t="e">
        <f ca="1">E00251512525621</f>
        <v>#NAME?</v>
      </c>
      <c r="B29657">
        <v>48</v>
      </c>
      <c r="C29657" t="s">
        <v>249</v>
      </c>
      <c r="D29657" s="1">
        <v>42354</v>
      </c>
      <c r="F29657">
        <v>1</v>
      </c>
      <c r="G29657">
        <v>4019</v>
      </c>
      <c r="H29657" t="s">
        <v>26</v>
      </c>
      <c r="J29657" t="s">
        <v>14</v>
      </c>
      <c r="K29657">
        <v>66</v>
      </c>
      <c r="L29657" t="s">
        <v>15</v>
      </c>
    </row>
    <row r="29658" spans="1:12">
      <c r="A29658" t="e">
        <f ca="1">E00251439718121</f>
        <v>#NAME?</v>
      </c>
      <c r="B29658">
        <v>293</v>
      </c>
      <c r="C29658" t="s">
        <v>25</v>
      </c>
      <c r="D29658" s="1">
        <v>42576</v>
      </c>
      <c r="F29658">
        <v>1</v>
      </c>
      <c r="G29658">
        <v>4779</v>
      </c>
      <c r="H29658" t="s">
        <v>231</v>
      </c>
      <c r="J29658" t="s">
        <v>14</v>
      </c>
      <c r="K29658">
        <v>60</v>
      </c>
      <c r="L29658" t="s">
        <v>15</v>
      </c>
    </row>
    <row r="29659" spans="1:12">
      <c r="A29659" t="e">
        <f ca="1">E00251532959121</f>
        <v>#NAME?</v>
      </c>
      <c r="B29659">
        <v>467</v>
      </c>
      <c r="C29659" t="s">
        <v>232</v>
      </c>
      <c r="D29659" s="1">
        <v>41276</v>
      </c>
      <c r="F29659">
        <v>3</v>
      </c>
      <c r="G29659">
        <v>7295</v>
      </c>
      <c r="H29659" t="s">
        <v>76</v>
      </c>
      <c r="J29659" t="s">
        <v>14</v>
      </c>
      <c r="K29659">
        <v>58</v>
      </c>
      <c r="L29659" t="s">
        <v>15</v>
      </c>
    </row>
    <row r="29660" spans="1:12">
      <c r="A29660" t="e">
        <f ca="1">E00251532959121</f>
        <v>#NAME?</v>
      </c>
      <c r="B29660">
        <v>467</v>
      </c>
      <c r="C29660" t="s">
        <v>232</v>
      </c>
      <c r="D29660" s="1">
        <v>42724</v>
      </c>
      <c r="F29660">
        <v>2</v>
      </c>
      <c r="G29660">
        <v>7243</v>
      </c>
      <c r="H29660" t="s">
        <v>42</v>
      </c>
      <c r="J29660" t="s">
        <v>14</v>
      </c>
      <c r="K29660">
        <v>62</v>
      </c>
      <c r="L29660" t="s">
        <v>15</v>
      </c>
    </row>
    <row r="29661" spans="1:12">
      <c r="A29661" t="e">
        <f ca="1">E00251531550021</f>
        <v>#NAME?</v>
      </c>
      <c r="B29661">
        <v>1786</v>
      </c>
      <c r="C29661" t="s">
        <v>37</v>
      </c>
      <c r="D29661" s="1">
        <v>40972</v>
      </c>
      <c r="F29661">
        <v>1</v>
      </c>
      <c r="G29661">
        <v>462</v>
      </c>
      <c r="H29661" t="s">
        <v>288</v>
      </c>
      <c r="J29661" t="s">
        <v>14</v>
      </c>
      <c r="K29661">
        <v>55</v>
      </c>
      <c r="L29661" t="s">
        <v>15</v>
      </c>
    </row>
    <row r="29662" spans="1:12">
      <c r="A29662" t="e">
        <f ca="1">E00251528760321</f>
        <v>#NAME?</v>
      </c>
      <c r="B29662">
        <v>291</v>
      </c>
      <c r="C29662" t="s">
        <v>160</v>
      </c>
      <c r="D29662" s="1">
        <v>42116</v>
      </c>
      <c r="F29662">
        <v>1</v>
      </c>
      <c r="G29662">
        <v>4660</v>
      </c>
      <c r="H29662" t="s">
        <v>215</v>
      </c>
      <c r="J29662" t="s">
        <v>14</v>
      </c>
      <c r="K29662">
        <v>61</v>
      </c>
      <c r="L29662" t="s">
        <v>15</v>
      </c>
    </row>
    <row r="29663" spans="1:12">
      <c r="A29663" t="e">
        <f ca="1">E00251510737521</f>
        <v>#NAME?</v>
      </c>
      <c r="B29663">
        <v>100</v>
      </c>
      <c r="C29663" t="s">
        <v>54</v>
      </c>
      <c r="D29663" s="1">
        <v>42028</v>
      </c>
      <c r="E29663">
        <v>4</v>
      </c>
      <c r="F29663">
        <v>7</v>
      </c>
      <c r="G29663">
        <v>5856</v>
      </c>
      <c r="H29663" t="s">
        <v>1695</v>
      </c>
      <c r="J29663" t="s">
        <v>34</v>
      </c>
      <c r="K29663">
        <v>65</v>
      </c>
      <c r="L29663" t="s">
        <v>15</v>
      </c>
    </row>
    <row r="29664" spans="1:12">
      <c r="A29664" t="e">
        <f ca="1">E00251510737521</f>
        <v>#NAME?</v>
      </c>
      <c r="B29664">
        <v>122</v>
      </c>
      <c r="C29664" t="s">
        <v>522</v>
      </c>
      <c r="D29664" s="1">
        <v>41206</v>
      </c>
      <c r="F29664">
        <v>4</v>
      </c>
      <c r="G29664">
        <v>4019</v>
      </c>
      <c r="H29664" t="s">
        <v>26</v>
      </c>
      <c r="J29664" t="s">
        <v>14</v>
      </c>
      <c r="K29664">
        <v>63</v>
      </c>
      <c r="L29664" t="s">
        <v>15</v>
      </c>
    </row>
    <row r="29665" spans="1:12">
      <c r="A29665" t="e">
        <f ca="1">E00251510737521</f>
        <v>#NAME?</v>
      </c>
      <c r="B29665">
        <v>122</v>
      </c>
      <c r="C29665" t="s">
        <v>522</v>
      </c>
      <c r="D29665" s="1">
        <v>41309</v>
      </c>
      <c r="F29665">
        <v>3</v>
      </c>
      <c r="G29665">
        <v>40390</v>
      </c>
      <c r="H29665" t="s">
        <v>624</v>
      </c>
      <c r="J29665" t="s">
        <v>14</v>
      </c>
      <c r="K29665">
        <v>63</v>
      </c>
      <c r="L29665" t="s">
        <v>15</v>
      </c>
    </row>
    <row r="29666" spans="1:12">
      <c r="A29666" t="e">
        <f ca="1">E00251619838921</f>
        <v>#NAME?</v>
      </c>
      <c r="B29666">
        <v>454</v>
      </c>
      <c r="C29666" t="s">
        <v>179</v>
      </c>
      <c r="D29666" s="1">
        <v>42913</v>
      </c>
      <c r="F29666">
        <v>1</v>
      </c>
      <c r="G29666">
        <v>2720</v>
      </c>
      <c r="H29666" t="s">
        <v>65</v>
      </c>
      <c r="J29666" t="s">
        <v>14</v>
      </c>
      <c r="K29666">
        <v>49</v>
      </c>
      <c r="L29666" t="s">
        <v>15</v>
      </c>
    </row>
    <row r="29667" spans="1:12">
      <c r="A29667" t="e">
        <f ca="1">E00251432267921</f>
        <v>#NAME?</v>
      </c>
      <c r="B29667">
        <v>7208</v>
      </c>
      <c r="C29667" t="s">
        <v>625</v>
      </c>
      <c r="D29667" s="1">
        <v>42406</v>
      </c>
      <c r="F29667">
        <v>1</v>
      </c>
      <c r="G29667">
        <v>7880</v>
      </c>
      <c r="H29667" t="s">
        <v>213</v>
      </c>
      <c r="I29667" t="s">
        <v>148</v>
      </c>
      <c r="J29667" t="s">
        <v>57</v>
      </c>
      <c r="K29667">
        <v>50</v>
      </c>
      <c r="L29667" t="s">
        <v>22</v>
      </c>
    </row>
    <row r="29668" spans="1:12">
      <c r="A29668" t="e">
        <f ca="1">E00251528565821</f>
        <v>#NAME?</v>
      </c>
      <c r="B29668">
        <v>307</v>
      </c>
      <c r="C29668" t="s">
        <v>210</v>
      </c>
      <c r="D29668" s="1">
        <v>42559</v>
      </c>
      <c r="F29668">
        <v>1</v>
      </c>
      <c r="G29668">
        <v>27800</v>
      </c>
      <c r="H29668" t="s">
        <v>145</v>
      </c>
      <c r="J29668" t="s">
        <v>14</v>
      </c>
      <c r="K29668">
        <v>57</v>
      </c>
      <c r="L29668" t="s">
        <v>15</v>
      </c>
    </row>
    <row r="29669" spans="1:12">
      <c r="A29669" t="e">
        <f ca="1">E00251514243921</f>
        <v>#NAME?</v>
      </c>
      <c r="B29669">
        <v>453</v>
      </c>
      <c r="C29669" t="s">
        <v>96</v>
      </c>
      <c r="D29669" s="1">
        <v>41390</v>
      </c>
      <c r="F29669">
        <v>1</v>
      </c>
      <c r="G29669">
        <v>25000</v>
      </c>
      <c r="H29669" t="s">
        <v>178</v>
      </c>
      <c r="J29669" t="s">
        <v>14</v>
      </c>
      <c r="K29669">
        <v>48</v>
      </c>
      <c r="L29669" t="s">
        <v>15</v>
      </c>
    </row>
    <row r="29670" spans="1:12">
      <c r="A29670" t="e">
        <f ca="1">E00251510737521</f>
        <v>#NAME?</v>
      </c>
      <c r="B29670">
        <v>122</v>
      </c>
      <c r="C29670" t="s">
        <v>522</v>
      </c>
      <c r="D29670" s="1">
        <v>41309</v>
      </c>
      <c r="F29670">
        <v>5</v>
      </c>
      <c r="G29670">
        <v>53510</v>
      </c>
      <c r="H29670" t="s">
        <v>755</v>
      </c>
      <c r="J29670" t="s">
        <v>14</v>
      </c>
      <c r="K29670">
        <v>63</v>
      </c>
      <c r="L29670" t="s">
        <v>15</v>
      </c>
    </row>
    <row r="29671" spans="1:12">
      <c r="A29671" t="e">
        <f ca="1">E00251512523921</f>
        <v>#NAME?</v>
      </c>
      <c r="B29671">
        <v>62</v>
      </c>
      <c r="C29671" t="s">
        <v>20</v>
      </c>
      <c r="D29671" s="1">
        <v>42051</v>
      </c>
      <c r="F29671">
        <v>1</v>
      </c>
      <c r="G29671">
        <v>4871</v>
      </c>
      <c r="H29671" t="s">
        <v>125</v>
      </c>
      <c r="J29671" t="s">
        <v>14</v>
      </c>
      <c r="K29671">
        <v>50</v>
      </c>
      <c r="L29671" t="s">
        <v>15</v>
      </c>
    </row>
    <row r="29672" spans="1:12">
      <c r="A29672" t="e">
        <f ca="1">E00251512648921</f>
        <v>#NAME?</v>
      </c>
      <c r="B29672">
        <v>47</v>
      </c>
      <c r="C29672" t="s">
        <v>494</v>
      </c>
      <c r="D29672" s="1">
        <v>41949</v>
      </c>
      <c r="F29672">
        <v>1</v>
      </c>
      <c r="G29672">
        <v>4549</v>
      </c>
      <c r="H29672" t="s">
        <v>69</v>
      </c>
      <c r="J29672" t="s">
        <v>14</v>
      </c>
      <c r="K29672">
        <v>56</v>
      </c>
      <c r="L29672" t="s">
        <v>15</v>
      </c>
    </row>
    <row r="29673" spans="1:12">
      <c r="A29673" t="e">
        <f ca="1">E00251616256121</f>
        <v>#NAME?</v>
      </c>
      <c r="B29673">
        <v>103</v>
      </c>
      <c r="C29673" t="s">
        <v>775</v>
      </c>
      <c r="D29673" s="1">
        <v>41017</v>
      </c>
      <c r="F29673">
        <v>2</v>
      </c>
      <c r="G29673">
        <v>7295</v>
      </c>
      <c r="H29673" t="s">
        <v>76</v>
      </c>
      <c r="J29673" t="s">
        <v>14</v>
      </c>
      <c r="K29673">
        <v>54</v>
      </c>
      <c r="L29673" t="s">
        <v>15</v>
      </c>
    </row>
    <row r="29674" spans="1:12">
      <c r="A29674" t="e">
        <f ca="1">E00251429309821</f>
        <v>#NAME?</v>
      </c>
      <c r="B29674">
        <v>291</v>
      </c>
      <c r="C29674" t="s">
        <v>160</v>
      </c>
      <c r="D29674" s="1">
        <v>41345</v>
      </c>
      <c r="F29674">
        <v>4</v>
      </c>
      <c r="G29674">
        <v>25000</v>
      </c>
      <c r="H29674" t="s">
        <v>178</v>
      </c>
      <c r="J29674" t="s">
        <v>14</v>
      </c>
      <c r="K29674">
        <v>64</v>
      </c>
      <c r="L29674" t="s">
        <v>15</v>
      </c>
    </row>
    <row r="29675" spans="1:12">
      <c r="A29675" t="e">
        <f ca="1">E00251429309821</f>
        <v>#NAME?</v>
      </c>
      <c r="B29675">
        <v>291</v>
      </c>
      <c r="C29675" t="s">
        <v>160</v>
      </c>
      <c r="D29675" s="1">
        <v>42969</v>
      </c>
      <c r="F29675">
        <v>5</v>
      </c>
      <c r="G29675">
        <v>4019</v>
      </c>
      <c r="H29675" t="s">
        <v>26</v>
      </c>
      <c r="J29675" t="s">
        <v>14</v>
      </c>
      <c r="K29675">
        <v>68</v>
      </c>
      <c r="L29675" t="s">
        <v>15</v>
      </c>
    </row>
    <row r="29676" spans="1:12">
      <c r="A29676" t="e">
        <f ca="1">E00251513682721</f>
        <v>#NAME?</v>
      </c>
      <c r="B29676">
        <v>1128</v>
      </c>
      <c r="C29676" t="s">
        <v>424</v>
      </c>
      <c r="D29676" s="1">
        <v>42767</v>
      </c>
      <c r="F29676">
        <v>1</v>
      </c>
      <c r="G29676">
        <v>7904</v>
      </c>
      <c r="H29676" t="s">
        <v>75</v>
      </c>
      <c r="J29676" t="s">
        <v>14</v>
      </c>
      <c r="K29676">
        <v>53</v>
      </c>
      <c r="L29676" t="s">
        <v>22</v>
      </c>
    </row>
    <row r="29677" spans="1:12">
      <c r="A29677" t="e">
        <f ca="1">E00251533607221</f>
        <v>#NAME?</v>
      </c>
      <c r="B29677">
        <v>668</v>
      </c>
      <c r="C29677" t="s">
        <v>929</v>
      </c>
      <c r="D29677" s="1">
        <v>42749</v>
      </c>
      <c r="E29677">
        <v>8</v>
      </c>
      <c r="F29677">
        <v>6</v>
      </c>
      <c r="G29677">
        <v>5533</v>
      </c>
      <c r="H29677" t="s">
        <v>537</v>
      </c>
      <c r="J29677" t="s">
        <v>34</v>
      </c>
      <c r="K29677">
        <v>47</v>
      </c>
      <c r="L29677" t="s">
        <v>15</v>
      </c>
    </row>
    <row r="29678" spans="1:12">
      <c r="A29678" t="e">
        <f ca="1">E00251629160421</f>
        <v>#NAME?</v>
      </c>
      <c r="B29678">
        <v>167</v>
      </c>
      <c r="C29678" t="s">
        <v>549</v>
      </c>
      <c r="D29678" s="1">
        <v>41809</v>
      </c>
      <c r="F29678">
        <v>2</v>
      </c>
      <c r="G29678">
        <v>78659</v>
      </c>
      <c r="H29678" t="s">
        <v>46</v>
      </c>
      <c r="J29678" t="s">
        <v>14</v>
      </c>
      <c r="K29678">
        <v>51</v>
      </c>
      <c r="L29678" t="s">
        <v>22</v>
      </c>
    </row>
    <row r="29679" spans="1:12">
      <c r="A29679" t="e">
        <f ca="1">E00251629160421</f>
        <v>#NAME?</v>
      </c>
      <c r="B29679">
        <v>195</v>
      </c>
      <c r="C29679" t="s">
        <v>854</v>
      </c>
      <c r="D29679" s="1">
        <v>42682</v>
      </c>
      <c r="F29679">
        <v>3</v>
      </c>
      <c r="G29679">
        <v>53190</v>
      </c>
      <c r="H29679" t="s">
        <v>700</v>
      </c>
      <c r="J29679" t="s">
        <v>14</v>
      </c>
      <c r="K29679">
        <v>54</v>
      </c>
      <c r="L29679" t="s">
        <v>15</v>
      </c>
    </row>
    <row r="29680" spans="1:12">
      <c r="A29680" t="e">
        <f ca="1">E00251514243921</f>
        <v>#NAME?</v>
      </c>
      <c r="B29680">
        <v>453</v>
      </c>
      <c r="C29680" t="s">
        <v>96</v>
      </c>
      <c r="D29680" s="1">
        <v>42075</v>
      </c>
      <c r="F29680">
        <v>2</v>
      </c>
      <c r="G29680">
        <v>2448</v>
      </c>
      <c r="H29680" t="s">
        <v>19</v>
      </c>
      <c r="J29680" t="s">
        <v>14</v>
      </c>
      <c r="K29680">
        <v>50</v>
      </c>
      <c r="L29680" t="s">
        <v>15</v>
      </c>
    </row>
    <row r="29681" spans="1:12">
      <c r="A29681" t="e">
        <f ca="1">E00251531550021</f>
        <v>#NAME?</v>
      </c>
      <c r="B29681">
        <v>1786</v>
      </c>
      <c r="C29681" t="s">
        <v>37</v>
      </c>
      <c r="D29681" s="1">
        <v>42153</v>
      </c>
      <c r="F29681">
        <v>3</v>
      </c>
      <c r="G29681">
        <v>4019</v>
      </c>
      <c r="H29681" t="s">
        <v>26</v>
      </c>
      <c r="J29681" t="s">
        <v>14</v>
      </c>
      <c r="K29681">
        <v>58</v>
      </c>
      <c r="L29681" t="s">
        <v>15</v>
      </c>
    </row>
    <row r="29682" spans="1:12">
      <c r="A29682" t="e">
        <f ca="1">E00251429251821</f>
        <v>#NAME?</v>
      </c>
      <c r="B29682">
        <v>272</v>
      </c>
      <c r="C29682" t="s">
        <v>174</v>
      </c>
      <c r="D29682" s="1">
        <v>42808</v>
      </c>
      <c r="F29682">
        <v>2</v>
      </c>
      <c r="G29682">
        <v>7175</v>
      </c>
      <c r="H29682" t="s">
        <v>689</v>
      </c>
      <c r="I29682" t="s">
        <v>56</v>
      </c>
      <c r="J29682" t="s">
        <v>57</v>
      </c>
      <c r="K29682">
        <v>56</v>
      </c>
      <c r="L29682" t="s">
        <v>15</v>
      </c>
    </row>
    <row r="29683" spans="1:12">
      <c r="A29683" t="e">
        <f ca="1">E00251619802021</f>
        <v>#NAME?</v>
      </c>
      <c r="B29683">
        <v>454</v>
      </c>
      <c r="C29683" t="s">
        <v>179</v>
      </c>
      <c r="D29683" s="1">
        <v>42520</v>
      </c>
      <c r="F29683">
        <v>2</v>
      </c>
      <c r="G29683">
        <v>7291</v>
      </c>
      <c r="H29683" t="s">
        <v>163</v>
      </c>
      <c r="J29683" t="s">
        <v>14</v>
      </c>
      <c r="K29683">
        <v>54</v>
      </c>
      <c r="L29683" t="s">
        <v>15</v>
      </c>
    </row>
    <row r="29684" spans="1:12">
      <c r="A29684" t="e">
        <f ca="1">E00251429251821</f>
        <v>#NAME?</v>
      </c>
      <c r="B29684">
        <v>753</v>
      </c>
      <c r="C29684" t="s">
        <v>545</v>
      </c>
      <c r="D29684" s="1">
        <v>42393</v>
      </c>
      <c r="E29684">
        <v>0</v>
      </c>
      <c r="F29684">
        <v>4</v>
      </c>
      <c r="G29684">
        <v>2724</v>
      </c>
      <c r="H29684" t="s">
        <v>73</v>
      </c>
      <c r="J29684" t="s">
        <v>34</v>
      </c>
      <c r="K29684">
        <v>55</v>
      </c>
      <c r="L29684" t="s">
        <v>15</v>
      </c>
    </row>
    <row r="29685" spans="1:12">
      <c r="A29685" t="e">
        <f ca="1">E00251429215721</f>
        <v>#NAME?</v>
      </c>
      <c r="B29685">
        <v>276</v>
      </c>
      <c r="C29685" t="s">
        <v>122</v>
      </c>
      <c r="D29685" s="1">
        <v>42745</v>
      </c>
      <c r="F29685">
        <v>1</v>
      </c>
      <c r="G29685">
        <v>7862</v>
      </c>
      <c r="H29685" t="s">
        <v>27</v>
      </c>
      <c r="J29685" t="s">
        <v>14</v>
      </c>
      <c r="K29685">
        <v>61</v>
      </c>
      <c r="L29685" t="s">
        <v>22</v>
      </c>
    </row>
    <row r="29686" spans="1:12">
      <c r="A29686" t="e">
        <f ca="1">E00251616256121</f>
        <v>#NAME?</v>
      </c>
      <c r="B29686">
        <v>129</v>
      </c>
      <c r="C29686" t="s">
        <v>871</v>
      </c>
      <c r="D29686" s="1">
        <v>41577</v>
      </c>
      <c r="F29686">
        <v>1</v>
      </c>
      <c r="G29686">
        <v>30000</v>
      </c>
      <c r="H29686" t="s">
        <v>144</v>
      </c>
      <c r="J29686" t="s">
        <v>14</v>
      </c>
      <c r="K29686">
        <v>56</v>
      </c>
      <c r="L29686" t="s">
        <v>15</v>
      </c>
    </row>
    <row r="29687" spans="1:12">
      <c r="A29687" t="e">
        <f ca="1">E00251616256121</f>
        <v>#NAME?</v>
      </c>
      <c r="B29687">
        <v>491</v>
      </c>
      <c r="C29687" t="s">
        <v>567</v>
      </c>
      <c r="D29687" s="1">
        <v>42949</v>
      </c>
      <c r="F29687">
        <v>3</v>
      </c>
      <c r="G29687">
        <v>2729</v>
      </c>
      <c r="H29687" t="s">
        <v>115</v>
      </c>
      <c r="J29687" t="s">
        <v>14</v>
      </c>
      <c r="K29687">
        <v>60</v>
      </c>
      <c r="L29687" t="s">
        <v>15</v>
      </c>
    </row>
    <row r="29688" spans="1:12">
      <c r="A29688" t="e">
        <f ca="1">E00251512648921</f>
        <v>#NAME?</v>
      </c>
      <c r="B29688">
        <v>47</v>
      </c>
      <c r="C29688" t="s">
        <v>494</v>
      </c>
      <c r="D29688" s="1">
        <v>41890</v>
      </c>
      <c r="F29688">
        <v>2</v>
      </c>
      <c r="G29688">
        <v>7295</v>
      </c>
      <c r="H29688" t="s">
        <v>76</v>
      </c>
      <c r="J29688" t="s">
        <v>14</v>
      </c>
      <c r="K29688">
        <v>56</v>
      </c>
      <c r="L29688" t="s">
        <v>15</v>
      </c>
    </row>
    <row r="29689" spans="1:12">
      <c r="A29689" t="e">
        <f ca="1">E00251432420521</f>
        <v>#NAME?</v>
      </c>
      <c r="B29689">
        <v>451</v>
      </c>
      <c r="C29689" t="s">
        <v>102</v>
      </c>
      <c r="D29689" s="1">
        <v>42704</v>
      </c>
      <c r="F29689">
        <v>1</v>
      </c>
      <c r="G29689">
        <v>4019</v>
      </c>
      <c r="H29689" t="s">
        <v>26</v>
      </c>
      <c r="J29689" t="s">
        <v>14</v>
      </c>
      <c r="K29689">
        <v>53</v>
      </c>
      <c r="L29689" t="s">
        <v>15</v>
      </c>
    </row>
    <row r="29690" spans="1:12">
      <c r="A29690" t="e">
        <f ca="1">E00251629160421</f>
        <v>#NAME?</v>
      </c>
      <c r="B29690">
        <v>7469</v>
      </c>
      <c r="C29690" t="s">
        <v>1415</v>
      </c>
      <c r="D29690" s="1">
        <v>42301</v>
      </c>
      <c r="F29690">
        <v>1</v>
      </c>
      <c r="G29690">
        <v>71940</v>
      </c>
      <c r="H29690" t="s">
        <v>135</v>
      </c>
      <c r="I29690" t="s">
        <v>148</v>
      </c>
      <c r="J29690" t="s">
        <v>57</v>
      </c>
      <c r="K29690">
        <v>53</v>
      </c>
      <c r="L29690" t="s">
        <v>15</v>
      </c>
    </row>
    <row r="29691" spans="1:12">
      <c r="A29691" t="e">
        <f ca="1">E00251629160421</f>
        <v>#NAME?</v>
      </c>
      <c r="B29691">
        <v>195</v>
      </c>
      <c r="C29691" t="s">
        <v>854</v>
      </c>
      <c r="D29691" s="1">
        <v>42884</v>
      </c>
      <c r="F29691">
        <v>2</v>
      </c>
      <c r="G29691">
        <v>7962</v>
      </c>
      <c r="H29691" t="s">
        <v>111</v>
      </c>
      <c r="J29691" t="s">
        <v>14</v>
      </c>
      <c r="K29691">
        <v>54</v>
      </c>
      <c r="L29691" t="s">
        <v>22</v>
      </c>
    </row>
    <row r="29692" spans="1:12">
      <c r="A29692" t="e">
        <f ca="1">E00251619802021</f>
        <v>#NAME?</v>
      </c>
      <c r="B29692">
        <v>454</v>
      </c>
      <c r="C29692" t="s">
        <v>179</v>
      </c>
      <c r="D29692" s="1">
        <v>42621</v>
      </c>
      <c r="F29692">
        <v>1</v>
      </c>
      <c r="G29692">
        <v>7291</v>
      </c>
      <c r="H29692" t="s">
        <v>163</v>
      </c>
      <c r="J29692" t="s">
        <v>14</v>
      </c>
      <c r="K29692">
        <v>54</v>
      </c>
      <c r="L29692" t="s">
        <v>15</v>
      </c>
    </row>
    <row r="29693" spans="1:12">
      <c r="A29693" t="e">
        <f ca="1">E00251619802021</f>
        <v>#NAME?</v>
      </c>
      <c r="B29693">
        <v>454</v>
      </c>
      <c r="C29693" t="s">
        <v>179</v>
      </c>
      <c r="D29693" s="1">
        <v>42660</v>
      </c>
      <c r="F29693">
        <v>1</v>
      </c>
      <c r="G29693">
        <v>72190</v>
      </c>
      <c r="H29693" t="s">
        <v>341</v>
      </c>
      <c r="J29693" t="s">
        <v>14</v>
      </c>
      <c r="K29693">
        <v>54</v>
      </c>
      <c r="L29693" t="s">
        <v>15</v>
      </c>
    </row>
    <row r="29694" spans="1:12">
      <c r="A29694" t="e">
        <f ca="1">E00251619802021</f>
        <v>#NAME?</v>
      </c>
      <c r="B29694">
        <v>459</v>
      </c>
      <c r="C29694" t="s">
        <v>187</v>
      </c>
      <c r="D29694" s="1">
        <v>42388</v>
      </c>
      <c r="F29694">
        <v>1</v>
      </c>
      <c r="G29694">
        <v>7291</v>
      </c>
      <c r="H29694" t="s">
        <v>163</v>
      </c>
      <c r="J29694" t="s">
        <v>14</v>
      </c>
      <c r="K29694">
        <v>54</v>
      </c>
      <c r="L29694" t="s">
        <v>15</v>
      </c>
    </row>
    <row r="29695" spans="1:12">
      <c r="A29695" t="e">
        <f ca="1">E00251524989521</f>
        <v>#NAME?</v>
      </c>
      <c r="B29695">
        <v>454</v>
      </c>
      <c r="C29695" t="s">
        <v>179</v>
      </c>
      <c r="D29695" s="1">
        <v>40996</v>
      </c>
      <c r="F29695">
        <v>1</v>
      </c>
      <c r="G29695">
        <v>49390</v>
      </c>
      <c r="H29695" t="s">
        <v>59</v>
      </c>
      <c r="J29695" t="s">
        <v>14</v>
      </c>
      <c r="K29695">
        <v>54</v>
      </c>
      <c r="L29695" t="s">
        <v>15</v>
      </c>
    </row>
    <row r="29696" spans="1:12">
      <c r="A29696" t="e">
        <f ca="1">E00251524989521</f>
        <v>#NAME?</v>
      </c>
      <c r="B29696">
        <v>454</v>
      </c>
      <c r="C29696" t="s">
        <v>179</v>
      </c>
      <c r="D29696" s="1">
        <v>41192</v>
      </c>
      <c r="F29696">
        <v>1</v>
      </c>
      <c r="G29696">
        <v>49390</v>
      </c>
      <c r="H29696" t="s">
        <v>59</v>
      </c>
      <c r="J29696" t="s">
        <v>14</v>
      </c>
      <c r="K29696">
        <v>54</v>
      </c>
      <c r="L29696" t="s">
        <v>15</v>
      </c>
    </row>
    <row r="29697" spans="1:12">
      <c r="A29697" t="e">
        <f ca="1">E00251524989521</f>
        <v>#NAME?</v>
      </c>
      <c r="B29697">
        <v>454</v>
      </c>
      <c r="C29697" t="s">
        <v>179</v>
      </c>
      <c r="D29697" s="1">
        <v>41311</v>
      </c>
      <c r="F29697">
        <v>2</v>
      </c>
      <c r="G29697">
        <v>49390</v>
      </c>
      <c r="H29697" t="s">
        <v>59</v>
      </c>
      <c r="J29697" t="s">
        <v>14</v>
      </c>
      <c r="K29697">
        <v>54</v>
      </c>
      <c r="L29697" t="s">
        <v>15</v>
      </c>
    </row>
    <row r="29698" spans="1:12">
      <c r="A29698" t="e">
        <f ca="1">E00251528938321</f>
        <v>#NAME?</v>
      </c>
      <c r="B29698">
        <v>4910</v>
      </c>
      <c r="C29698" t="s">
        <v>214</v>
      </c>
      <c r="D29698" s="1">
        <v>41336</v>
      </c>
      <c r="F29698">
        <v>2</v>
      </c>
      <c r="G29698">
        <v>4019</v>
      </c>
      <c r="H29698" t="s">
        <v>26</v>
      </c>
      <c r="J29698" t="s">
        <v>14</v>
      </c>
      <c r="K29698">
        <v>54</v>
      </c>
      <c r="L29698" t="s">
        <v>15</v>
      </c>
    </row>
    <row r="29699" spans="1:12">
      <c r="A29699" t="e">
        <f ca="1">E00251528938321</f>
        <v>#NAME?</v>
      </c>
      <c r="B29699">
        <v>291</v>
      </c>
      <c r="C29699" t="s">
        <v>160</v>
      </c>
      <c r="D29699" s="1">
        <v>41335</v>
      </c>
      <c r="F29699">
        <v>2</v>
      </c>
      <c r="G29699">
        <v>4019</v>
      </c>
      <c r="H29699" t="s">
        <v>26</v>
      </c>
      <c r="J29699" t="s">
        <v>14</v>
      </c>
      <c r="K29699">
        <v>54</v>
      </c>
      <c r="L29699" t="s">
        <v>15</v>
      </c>
    </row>
    <row r="29700" spans="1:12">
      <c r="A29700" t="e">
        <f ca="1">E00251616256121</f>
        <v>#NAME?</v>
      </c>
      <c r="B29700">
        <v>491</v>
      </c>
      <c r="C29700" t="s">
        <v>567</v>
      </c>
      <c r="D29700" s="1">
        <v>43006</v>
      </c>
      <c r="F29700">
        <v>1</v>
      </c>
      <c r="G29700">
        <v>61171</v>
      </c>
      <c r="H29700" t="s">
        <v>513</v>
      </c>
      <c r="J29700" t="s">
        <v>14</v>
      </c>
      <c r="K29700">
        <v>60</v>
      </c>
      <c r="L29700" t="s">
        <v>15</v>
      </c>
    </row>
    <row r="29701" spans="1:12">
      <c r="A29701" t="e">
        <f ca="1">E00251529062621</f>
        <v>#NAME?</v>
      </c>
      <c r="B29701">
        <v>290</v>
      </c>
      <c r="C29701" t="s">
        <v>449</v>
      </c>
      <c r="D29701" s="1">
        <v>42419</v>
      </c>
      <c r="F29701">
        <v>1</v>
      </c>
      <c r="G29701">
        <v>4019</v>
      </c>
      <c r="H29701" t="s">
        <v>26</v>
      </c>
      <c r="J29701" t="s">
        <v>14</v>
      </c>
      <c r="K29701">
        <v>59</v>
      </c>
      <c r="L29701" t="s">
        <v>15</v>
      </c>
    </row>
    <row r="29702" spans="1:12">
      <c r="A29702" t="e">
        <f ca="1">E00251429251821</f>
        <v>#NAME?</v>
      </c>
      <c r="B29702">
        <v>290</v>
      </c>
      <c r="C29702" t="s">
        <v>449</v>
      </c>
      <c r="D29702" s="1">
        <v>42828</v>
      </c>
      <c r="F29702">
        <v>3</v>
      </c>
      <c r="G29702">
        <v>436</v>
      </c>
      <c r="H29702" t="s">
        <v>193</v>
      </c>
      <c r="J29702" t="s">
        <v>14</v>
      </c>
      <c r="K29702">
        <v>56</v>
      </c>
      <c r="L29702" t="s">
        <v>15</v>
      </c>
    </row>
    <row r="29703" spans="1:12">
      <c r="A29703" t="e">
        <f ca="1">E00251716444121</f>
        <v>#NAME?</v>
      </c>
      <c r="B29703">
        <v>438</v>
      </c>
      <c r="C29703" t="s">
        <v>474</v>
      </c>
      <c r="D29703" s="1">
        <v>41968</v>
      </c>
      <c r="F29703">
        <v>2</v>
      </c>
      <c r="G29703">
        <v>5789</v>
      </c>
      <c r="H29703" t="s">
        <v>552</v>
      </c>
      <c r="J29703" t="s">
        <v>14</v>
      </c>
      <c r="K29703">
        <v>55</v>
      </c>
      <c r="L29703" t="s">
        <v>15</v>
      </c>
    </row>
    <row r="29704" spans="1:12">
      <c r="A29704" t="e">
        <f ca="1">E00251429251821</f>
        <v>#NAME?</v>
      </c>
      <c r="B29704">
        <v>290</v>
      </c>
      <c r="C29704" t="s">
        <v>449</v>
      </c>
      <c r="D29704" s="1">
        <v>42325</v>
      </c>
      <c r="F29704">
        <v>1</v>
      </c>
      <c r="G29704">
        <v>43391</v>
      </c>
      <c r="H29704" t="s">
        <v>810</v>
      </c>
      <c r="J29704" t="s">
        <v>14</v>
      </c>
      <c r="K29704">
        <v>55</v>
      </c>
      <c r="L29704" t="s">
        <v>15</v>
      </c>
    </row>
    <row r="29705" spans="1:12">
      <c r="A29705" t="e">
        <f ca="1">E00251615086621</f>
        <v>#NAME?</v>
      </c>
      <c r="B29705">
        <v>47</v>
      </c>
      <c r="C29705" t="s">
        <v>494</v>
      </c>
      <c r="D29705" s="1">
        <v>42149</v>
      </c>
      <c r="F29705">
        <v>1</v>
      </c>
      <c r="G29705">
        <v>4019</v>
      </c>
      <c r="H29705" t="s">
        <v>26</v>
      </c>
      <c r="J29705" t="s">
        <v>14</v>
      </c>
      <c r="K29705">
        <v>55</v>
      </c>
      <c r="L29705" t="s">
        <v>15</v>
      </c>
    </row>
    <row r="29706" spans="1:12">
      <c r="A29706" t="e">
        <f ca="1">E00251615086621</f>
        <v>#NAME?</v>
      </c>
      <c r="B29706">
        <v>47</v>
      </c>
      <c r="C29706" t="s">
        <v>494</v>
      </c>
      <c r="D29706" s="1">
        <v>42587</v>
      </c>
      <c r="F29706">
        <v>1</v>
      </c>
      <c r="G29706">
        <v>3051</v>
      </c>
      <c r="H29706" t="s">
        <v>13</v>
      </c>
      <c r="J29706" t="s">
        <v>14</v>
      </c>
      <c r="K29706">
        <v>56</v>
      </c>
      <c r="L29706" t="s">
        <v>15</v>
      </c>
    </row>
    <row r="29707" spans="1:12">
      <c r="A29707" t="e">
        <f ca="1">E00251615086621</f>
        <v>#NAME?</v>
      </c>
      <c r="B29707">
        <v>47</v>
      </c>
      <c r="C29707" t="s">
        <v>494</v>
      </c>
      <c r="D29707" s="1">
        <v>42625</v>
      </c>
      <c r="F29707">
        <v>1</v>
      </c>
      <c r="G29707">
        <v>4019</v>
      </c>
      <c r="H29707" t="s">
        <v>26</v>
      </c>
      <c r="J29707" t="s">
        <v>14</v>
      </c>
      <c r="K29707">
        <v>56</v>
      </c>
      <c r="L29707" t="s">
        <v>15</v>
      </c>
    </row>
    <row r="29708" spans="1:12">
      <c r="A29708" t="e">
        <f ca="1">E00251429251821</f>
        <v>#NAME?</v>
      </c>
      <c r="B29708">
        <v>290</v>
      </c>
      <c r="C29708" t="s">
        <v>449</v>
      </c>
      <c r="D29708" s="1">
        <v>42394</v>
      </c>
      <c r="F29708">
        <v>3</v>
      </c>
      <c r="G29708">
        <v>70219</v>
      </c>
      <c r="H29708" t="s">
        <v>498</v>
      </c>
      <c r="J29708" t="s">
        <v>14</v>
      </c>
      <c r="K29708">
        <v>55</v>
      </c>
      <c r="L29708" t="s">
        <v>15</v>
      </c>
    </row>
    <row r="29709" spans="1:12">
      <c r="A29709" t="e">
        <f ca="1">E00251429251821</f>
        <v>#NAME?</v>
      </c>
      <c r="B29709">
        <v>290</v>
      </c>
      <c r="C29709" t="s">
        <v>449</v>
      </c>
      <c r="D29709" s="1">
        <v>42566</v>
      </c>
      <c r="F29709">
        <v>6</v>
      </c>
      <c r="G29709">
        <v>25000</v>
      </c>
      <c r="H29709" t="s">
        <v>178</v>
      </c>
      <c r="J29709" t="s">
        <v>14</v>
      </c>
      <c r="K29709">
        <v>56</v>
      </c>
      <c r="L29709" t="s">
        <v>15</v>
      </c>
    </row>
    <row r="29710" spans="1:12">
      <c r="A29710" t="e">
        <f ca="1">E00251427202121</f>
        <v>#NAME?</v>
      </c>
      <c r="B29710">
        <v>10</v>
      </c>
      <c r="C29710" t="s">
        <v>18</v>
      </c>
      <c r="D29710" s="1">
        <v>42019</v>
      </c>
      <c r="F29710">
        <v>1</v>
      </c>
      <c r="G29710">
        <v>2875</v>
      </c>
      <c r="H29710" t="s">
        <v>350</v>
      </c>
      <c r="J29710" t="s">
        <v>14</v>
      </c>
      <c r="K29710">
        <v>53</v>
      </c>
      <c r="L29710" t="s">
        <v>15</v>
      </c>
    </row>
    <row r="29711" spans="1:12">
      <c r="A29711" t="e">
        <f ca="1">E00251429251821</f>
        <v>#NAME?</v>
      </c>
      <c r="B29711">
        <v>753</v>
      </c>
      <c r="C29711" t="s">
        <v>545</v>
      </c>
      <c r="D29711" s="1">
        <v>42750</v>
      </c>
      <c r="E29711">
        <v>1</v>
      </c>
      <c r="F29711">
        <v>1</v>
      </c>
      <c r="G29711">
        <v>57410</v>
      </c>
      <c r="H29711" t="s">
        <v>925</v>
      </c>
      <c r="J29711" t="s">
        <v>34</v>
      </c>
      <c r="K29711">
        <v>56</v>
      </c>
      <c r="L29711" t="s">
        <v>15</v>
      </c>
    </row>
    <row r="29712" spans="1:12">
      <c r="A29712" t="e">
        <f t="shared" ref="A29712:A29717" ca="1" si="270">E00251528938321</f>
        <v>#NAME?</v>
      </c>
      <c r="B29712">
        <v>291</v>
      </c>
      <c r="C29712" t="s">
        <v>160</v>
      </c>
      <c r="D29712" s="1">
        <v>41809</v>
      </c>
      <c r="F29712">
        <v>3</v>
      </c>
      <c r="G29712">
        <v>4019</v>
      </c>
      <c r="H29712" t="s">
        <v>26</v>
      </c>
      <c r="J29712" t="s">
        <v>14</v>
      </c>
      <c r="K29712">
        <v>55</v>
      </c>
      <c r="L29712" t="s">
        <v>15</v>
      </c>
    </row>
    <row r="29713" spans="1:12">
      <c r="A29713" t="e">
        <f t="shared" ca="1" si="270"/>
        <v>#NAME?</v>
      </c>
      <c r="B29713">
        <v>291</v>
      </c>
      <c r="C29713" t="s">
        <v>160</v>
      </c>
      <c r="D29713" s="1">
        <v>41813</v>
      </c>
      <c r="F29713">
        <v>3</v>
      </c>
      <c r="G29713">
        <v>4019</v>
      </c>
      <c r="H29713" t="s">
        <v>26</v>
      </c>
      <c r="J29713" t="s">
        <v>14</v>
      </c>
      <c r="K29713">
        <v>55</v>
      </c>
      <c r="L29713" t="s">
        <v>15</v>
      </c>
    </row>
    <row r="29714" spans="1:12">
      <c r="A29714" t="e">
        <f t="shared" ca="1" si="270"/>
        <v>#NAME?</v>
      </c>
      <c r="B29714">
        <v>291</v>
      </c>
      <c r="C29714" t="s">
        <v>160</v>
      </c>
      <c r="D29714" s="1">
        <v>41817</v>
      </c>
      <c r="F29714">
        <v>3</v>
      </c>
      <c r="G29714">
        <v>4019</v>
      </c>
      <c r="H29714" t="s">
        <v>26</v>
      </c>
      <c r="J29714" t="s">
        <v>14</v>
      </c>
      <c r="K29714">
        <v>55</v>
      </c>
      <c r="L29714" t="s">
        <v>15</v>
      </c>
    </row>
    <row r="29715" spans="1:12">
      <c r="A29715" t="e">
        <f t="shared" ca="1" si="270"/>
        <v>#NAME?</v>
      </c>
      <c r="B29715">
        <v>291</v>
      </c>
      <c r="C29715" t="s">
        <v>160</v>
      </c>
      <c r="D29715" s="1">
        <v>42991</v>
      </c>
      <c r="F29715">
        <v>4</v>
      </c>
      <c r="G29715">
        <v>4019</v>
      </c>
      <c r="H29715" t="s">
        <v>26</v>
      </c>
      <c r="J29715" t="s">
        <v>14</v>
      </c>
      <c r="K29715">
        <v>59</v>
      </c>
      <c r="L29715" t="s">
        <v>15</v>
      </c>
    </row>
    <row r="29716" spans="1:12">
      <c r="A29716" t="e">
        <f t="shared" ca="1" si="270"/>
        <v>#NAME?</v>
      </c>
      <c r="B29716">
        <v>291</v>
      </c>
      <c r="C29716" t="s">
        <v>160</v>
      </c>
      <c r="D29716" s="1">
        <v>42991</v>
      </c>
      <c r="F29716">
        <v>5</v>
      </c>
      <c r="G29716">
        <v>78057</v>
      </c>
      <c r="H29716" t="s">
        <v>140</v>
      </c>
      <c r="J29716" t="s">
        <v>14</v>
      </c>
      <c r="K29716">
        <v>59</v>
      </c>
      <c r="L29716" t="s">
        <v>22</v>
      </c>
    </row>
    <row r="29717" spans="1:12">
      <c r="A29717" t="e">
        <f t="shared" ca="1" si="270"/>
        <v>#NAME?</v>
      </c>
      <c r="B29717">
        <v>291</v>
      </c>
      <c r="C29717" t="s">
        <v>160</v>
      </c>
      <c r="D29717" s="1">
        <v>42991</v>
      </c>
      <c r="F29717">
        <v>6</v>
      </c>
      <c r="G29717">
        <v>496</v>
      </c>
      <c r="H29717" t="s">
        <v>190</v>
      </c>
      <c r="J29717" t="s">
        <v>14</v>
      </c>
      <c r="K29717">
        <v>59</v>
      </c>
      <c r="L29717" t="s">
        <v>15</v>
      </c>
    </row>
    <row r="29718" spans="1:12">
      <c r="A29718" t="e">
        <f ca="1">E00251513734821</f>
        <v>#NAME?</v>
      </c>
      <c r="B29718">
        <v>703</v>
      </c>
      <c r="C29718" t="s">
        <v>305</v>
      </c>
      <c r="D29718" s="1">
        <v>41788</v>
      </c>
      <c r="F29718">
        <v>3</v>
      </c>
      <c r="G29718">
        <v>7811</v>
      </c>
      <c r="H29718" t="s">
        <v>878</v>
      </c>
      <c r="J29718" t="s">
        <v>14</v>
      </c>
      <c r="K29718">
        <v>48</v>
      </c>
      <c r="L29718" t="s">
        <v>22</v>
      </c>
    </row>
    <row r="29719" spans="1:12">
      <c r="A29719" t="e">
        <f ca="1">E00251513734821</f>
        <v>#NAME?</v>
      </c>
      <c r="B29719">
        <v>703</v>
      </c>
      <c r="C29719" t="s">
        <v>305</v>
      </c>
      <c r="D29719" s="1">
        <v>42354</v>
      </c>
      <c r="F29719">
        <v>3</v>
      </c>
      <c r="G29719">
        <v>78321</v>
      </c>
      <c r="H29719" t="s">
        <v>490</v>
      </c>
      <c r="J29719" t="s">
        <v>14</v>
      </c>
      <c r="K29719">
        <v>50</v>
      </c>
      <c r="L29719" t="s">
        <v>22</v>
      </c>
    </row>
    <row r="29720" spans="1:12">
      <c r="A29720" t="e">
        <f ca="1">E00251716444121</f>
        <v>#NAME?</v>
      </c>
      <c r="B29720">
        <v>438</v>
      </c>
      <c r="C29720" t="s">
        <v>474</v>
      </c>
      <c r="D29720" s="1">
        <v>42822</v>
      </c>
      <c r="F29720">
        <v>2</v>
      </c>
      <c r="G29720">
        <v>1101</v>
      </c>
      <c r="H29720" t="s">
        <v>220</v>
      </c>
      <c r="J29720" t="s">
        <v>14</v>
      </c>
      <c r="K29720">
        <v>58</v>
      </c>
      <c r="L29720" t="s">
        <v>15</v>
      </c>
    </row>
    <row r="29721" spans="1:12">
      <c r="A29721" t="e">
        <f ca="1">E00251439850121</f>
        <v>#NAME?</v>
      </c>
      <c r="B29721">
        <v>6156</v>
      </c>
      <c r="C29721" t="s">
        <v>352</v>
      </c>
      <c r="D29721" s="1">
        <v>41696</v>
      </c>
      <c r="F29721">
        <v>1</v>
      </c>
      <c r="G29721">
        <v>71940</v>
      </c>
      <c r="H29721" t="s">
        <v>135</v>
      </c>
      <c r="J29721" t="s">
        <v>14</v>
      </c>
      <c r="K29721">
        <v>41</v>
      </c>
      <c r="L29721" t="s">
        <v>15</v>
      </c>
    </row>
    <row r="29722" spans="1:12">
      <c r="A29722" t="e">
        <f ca="1">E00251514257621</f>
        <v>#NAME?</v>
      </c>
      <c r="B29722">
        <v>5132</v>
      </c>
      <c r="C29722" t="s">
        <v>853</v>
      </c>
      <c r="D29722" s="1">
        <v>41711</v>
      </c>
      <c r="F29722">
        <v>1</v>
      </c>
      <c r="G29722">
        <v>2448</v>
      </c>
      <c r="H29722" t="s">
        <v>19</v>
      </c>
      <c r="J29722" t="s">
        <v>14</v>
      </c>
      <c r="K29722">
        <v>52</v>
      </c>
      <c r="L29722" t="s">
        <v>15</v>
      </c>
    </row>
    <row r="29723" spans="1:12">
      <c r="A29723" t="e">
        <f ca="1">E00251514257621</f>
        <v>#NAME?</v>
      </c>
      <c r="B29723">
        <v>5132</v>
      </c>
      <c r="C29723" t="s">
        <v>853</v>
      </c>
      <c r="D29723" s="1">
        <v>41961</v>
      </c>
      <c r="F29723">
        <v>1</v>
      </c>
      <c r="G29723">
        <v>2448</v>
      </c>
      <c r="H29723" t="s">
        <v>19</v>
      </c>
      <c r="J29723" t="s">
        <v>14</v>
      </c>
      <c r="K29723">
        <v>52</v>
      </c>
      <c r="L29723" t="s">
        <v>15</v>
      </c>
    </row>
    <row r="29724" spans="1:12">
      <c r="A29724" t="e">
        <f ca="1">E00251429251821</f>
        <v>#NAME?</v>
      </c>
      <c r="B29724">
        <v>290</v>
      </c>
      <c r="C29724" t="s">
        <v>449</v>
      </c>
      <c r="D29724" s="1">
        <v>42709</v>
      </c>
      <c r="F29724">
        <v>3</v>
      </c>
      <c r="G29724">
        <v>7175</v>
      </c>
      <c r="H29724" t="s">
        <v>689</v>
      </c>
      <c r="J29724" t="s">
        <v>14</v>
      </c>
      <c r="K29724">
        <v>56</v>
      </c>
      <c r="L29724" t="s">
        <v>15</v>
      </c>
    </row>
    <row r="29725" spans="1:12">
      <c r="A29725" t="e">
        <f ca="1">E00251429251821</f>
        <v>#NAME?</v>
      </c>
      <c r="B29725">
        <v>294</v>
      </c>
      <c r="C29725" t="s">
        <v>61</v>
      </c>
      <c r="D29725" s="1">
        <v>41353</v>
      </c>
      <c r="F29725">
        <v>3</v>
      </c>
      <c r="G29725">
        <v>7231</v>
      </c>
      <c r="H29725" t="s">
        <v>128</v>
      </c>
      <c r="J29725" t="s">
        <v>14</v>
      </c>
      <c r="K29725">
        <v>52</v>
      </c>
      <c r="L29725" t="s">
        <v>15</v>
      </c>
    </row>
    <row r="29726" spans="1:12">
      <c r="A29726" t="e">
        <f ca="1">E00251528760321</f>
        <v>#NAME?</v>
      </c>
      <c r="B29726">
        <v>291</v>
      </c>
      <c r="C29726" t="s">
        <v>160</v>
      </c>
      <c r="D29726" s="1">
        <v>41682</v>
      </c>
      <c r="F29726">
        <v>2</v>
      </c>
      <c r="G29726">
        <v>7820</v>
      </c>
      <c r="H29726" t="s">
        <v>233</v>
      </c>
      <c r="J29726" t="s">
        <v>14</v>
      </c>
      <c r="K29726">
        <v>59</v>
      </c>
      <c r="L29726" t="s">
        <v>22</v>
      </c>
    </row>
    <row r="29727" spans="1:12">
      <c r="A29727" t="e">
        <f ca="1">E00251528760321</f>
        <v>#NAME?</v>
      </c>
      <c r="B29727">
        <v>291</v>
      </c>
      <c r="C29727" t="s">
        <v>160</v>
      </c>
      <c r="D29727" s="1">
        <v>42390</v>
      </c>
      <c r="F29727">
        <v>2</v>
      </c>
      <c r="G29727">
        <v>78609</v>
      </c>
      <c r="H29727" t="s">
        <v>240</v>
      </c>
      <c r="J29727" t="s">
        <v>14</v>
      </c>
      <c r="K29727">
        <v>61</v>
      </c>
      <c r="L29727" t="s">
        <v>22</v>
      </c>
    </row>
    <row r="29728" spans="1:12">
      <c r="A29728" t="e">
        <f ca="1">E00251528608021</f>
        <v>#NAME?</v>
      </c>
      <c r="B29728">
        <v>695</v>
      </c>
      <c r="C29728" t="s">
        <v>257</v>
      </c>
      <c r="D29728" s="1">
        <v>40956</v>
      </c>
      <c r="F29728">
        <v>1</v>
      </c>
      <c r="G29728">
        <v>3899</v>
      </c>
      <c r="H29728" t="s">
        <v>264</v>
      </c>
      <c r="J29728" t="s">
        <v>14</v>
      </c>
      <c r="K29728">
        <v>43</v>
      </c>
      <c r="L29728" t="s">
        <v>15</v>
      </c>
    </row>
    <row r="29729" spans="1:12">
      <c r="A29729" t="e">
        <f ca="1">E00251528608021</f>
        <v>#NAME?</v>
      </c>
      <c r="B29729">
        <v>695</v>
      </c>
      <c r="C29729" t="s">
        <v>257</v>
      </c>
      <c r="D29729" s="1">
        <v>42073</v>
      </c>
      <c r="F29729">
        <v>2</v>
      </c>
      <c r="G29729">
        <v>62989</v>
      </c>
      <c r="H29729" t="s">
        <v>440</v>
      </c>
      <c r="J29729" t="s">
        <v>14</v>
      </c>
      <c r="K29729">
        <v>46</v>
      </c>
      <c r="L29729" t="s">
        <v>15</v>
      </c>
    </row>
    <row r="29730" spans="1:12">
      <c r="A29730" t="e">
        <f ca="1">E00251528608021</f>
        <v>#NAME?</v>
      </c>
      <c r="B29730">
        <v>695</v>
      </c>
      <c r="C29730" t="s">
        <v>257</v>
      </c>
      <c r="D29730" s="1">
        <v>42117</v>
      </c>
      <c r="F29730">
        <v>1</v>
      </c>
      <c r="G29730">
        <v>27800</v>
      </c>
      <c r="H29730" t="s">
        <v>145</v>
      </c>
      <c r="J29730" t="s">
        <v>14</v>
      </c>
      <c r="K29730">
        <v>46</v>
      </c>
      <c r="L29730" t="s">
        <v>15</v>
      </c>
    </row>
    <row r="29731" spans="1:12">
      <c r="A29731" t="e">
        <f ca="1">E00251528608021</f>
        <v>#NAME?</v>
      </c>
      <c r="B29731">
        <v>695</v>
      </c>
      <c r="C29731" t="s">
        <v>257</v>
      </c>
      <c r="D29731" s="1">
        <v>42145</v>
      </c>
      <c r="F29731">
        <v>5</v>
      </c>
      <c r="G29731">
        <v>73390</v>
      </c>
      <c r="H29731" t="s">
        <v>66</v>
      </c>
      <c r="J29731" t="s">
        <v>14</v>
      </c>
      <c r="K29731">
        <v>46</v>
      </c>
      <c r="L29731" t="s">
        <v>15</v>
      </c>
    </row>
    <row r="29732" spans="1:12">
      <c r="A29732" t="e">
        <f ca="1">E00251516975021</f>
        <v>#NAME?</v>
      </c>
      <c r="B29732">
        <v>62</v>
      </c>
      <c r="C29732" t="s">
        <v>20</v>
      </c>
      <c r="D29732" s="1">
        <v>42011</v>
      </c>
      <c r="F29732">
        <v>5</v>
      </c>
      <c r="G29732">
        <v>7384</v>
      </c>
      <c r="H29732" t="s">
        <v>991</v>
      </c>
      <c r="J29732" t="s">
        <v>14</v>
      </c>
      <c r="K29732">
        <v>42</v>
      </c>
      <c r="L29732" t="s">
        <v>15</v>
      </c>
    </row>
    <row r="29733" spans="1:12">
      <c r="A29733" t="e">
        <f ca="1">E00251617643721</f>
        <v>#NAME?</v>
      </c>
      <c r="B29733">
        <v>598</v>
      </c>
      <c r="C29733" t="s">
        <v>862</v>
      </c>
      <c r="D29733" s="1">
        <v>41744</v>
      </c>
      <c r="F29733">
        <v>1</v>
      </c>
      <c r="G29733">
        <v>4549</v>
      </c>
      <c r="H29733" t="s">
        <v>69</v>
      </c>
      <c r="J29733" t="s">
        <v>14</v>
      </c>
      <c r="K29733">
        <v>46</v>
      </c>
      <c r="L29733" t="s">
        <v>15</v>
      </c>
    </row>
    <row r="29734" spans="1:12">
      <c r="A29734" t="e">
        <f ca="1">E00251528608021</f>
        <v>#NAME?</v>
      </c>
      <c r="B29734">
        <v>695</v>
      </c>
      <c r="C29734" t="s">
        <v>257</v>
      </c>
      <c r="D29734" s="1">
        <v>41302</v>
      </c>
      <c r="F29734">
        <v>1</v>
      </c>
      <c r="G29734">
        <v>3899</v>
      </c>
      <c r="H29734" t="s">
        <v>264</v>
      </c>
      <c r="J29734" t="s">
        <v>14</v>
      </c>
      <c r="K29734">
        <v>44</v>
      </c>
      <c r="L29734" t="s">
        <v>15</v>
      </c>
    </row>
    <row r="29735" spans="1:12">
      <c r="A29735" t="e">
        <f ca="1">E00251528938321</f>
        <v>#NAME?</v>
      </c>
      <c r="B29735">
        <v>291</v>
      </c>
      <c r="C29735" t="s">
        <v>160</v>
      </c>
      <c r="D29735" s="1">
        <v>43069</v>
      </c>
      <c r="F29735">
        <v>6</v>
      </c>
      <c r="G29735">
        <v>2740</v>
      </c>
      <c r="H29735" t="s">
        <v>808</v>
      </c>
      <c r="J29735" t="s">
        <v>14</v>
      </c>
      <c r="K29735">
        <v>59</v>
      </c>
      <c r="L29735" t="s">
        <v>15</v>
      </c>
    </row>
    <row r="29736" spans="1:12">
      <c r="A29736" t="e">
        <f ca="1">E00251427218921</f>
        <v>#NAME?</v>
      </c>
      <c r="B29736">
        <v>10</v>
      </c>
      <c r="C29736" t="s">
        <v>18</v>
      </c>
      <c r="D29736" s="1">
        <v>41606</v>
      </c>
      <c r="F29736">
        <v>1</v>
      </c>
      <c r="G29736">
        <v>78906</v>
      </c>
      <c r="H29736" t="s">
        <v>31</v>
      </c>
      <c r="J29736" t="s">
        <v>14</v>
      </c>
      <c r="K29736">
        <v>52</v>
      </c>
      <c r="L29736" t="s">
        <v>22</v>
      </c>
    </row>
    <row r="29737" spans="1:12">
      <c r="A29737" t="e">
        <f ca="1">E00251617643721</f>
        <v>#NAME?</v>
      </c>
      <c r="B29737">
        <v>489</v>
      </c>
      <c r="C29737" t="s">
        <v>100</v>
      </c>
      <c r="D29737" s="1">
        <v>42794</v>
      </c>
      <c r="F29737">
        <v>2</v>
      </c>
      <c r="G29737">
        <v>4019</v>
      </c>
      <c r="H29737" t="s">
        <v>26</v>
      </c>
      <c r="J29737" t="s">
        <v>14</v>
      </c>
      <c r="K29737">
        <v>49</v>
      </c>
      <c r="L29737" t="s">
        <v>15</v>
      </c>
    </row>
    <row r="29738" spans="1:12">
      <c r="A29738" t="e">
        <f ca="1">E00251617643721</f>
        <v>#NAME?</v>
      </c>
      <c r="B29738">
        <v>701</v>
      </c>
      <c r="C29738" t="s">
        <v>72</v>
      </c>
      <c r="D29738" s="1">
        <v>41198</v>
      </c>
      <c r="F29738">
        <v>1</v>
      </c>
      <c r="G29738">
        <v>91</v>
      </c>
      <c r="H29738" t="s">
        <v>927</v>
      </c>
      <c r="J29738" t="s">
        <v>14</v>
      </c>
      <c r="K29738">
        <v>45</v>
      </c>
      <c r="L29738" t="s">
        <v>15</v>
      </c>
    </row>
    <row r="29739" spans="1:12">
      <c r="A29739" t="e">
        <f ca="1">E00251617643721</f>
        <v>#NAME?</v>
      </c>
      <c r="B29739">
        <v>701</v>
      </c>
      <c r="C29739" t="s">
        <v>72</v>
      </c>
      <c r="D29739" s="1">
        <v>41423</v>
      </c>
      <c r="F29739">
        <v>5</v>
      </c>
      <c r="G29739">
        <v>49120</v>
      </c>
      <c r="H29739" t="s">
        <v>168</v>
      </c>
      <c r="J29739" t="s">
        <v>14</v>
      </c>
      <c r="K29739">
        <v>45</v>
      </c>
      <c r="L29739" t="s">
        <v>15</v>
      </c>
    </row>
    <row r="29740" spans="1:12">
      <c r="A29740" t="e">
        <f ca="1">E00251518518421</f>
        <v>#NAME?</v>
      </c>
      <c r="B29740">
        <v>293</v>
      </c>
      <c r="C29740" t="s">
        <v>25</v>
      </c>
      <c r="D29740" s="1">
        <v>42614</v>
      </c>
      <c r="F29740">
        <v>3</v>
      </c>
      <c r="G29740">
        <v>1739</v>
      </c>
      <c r="H29740" t="s">
        <v>110</v>
      </c>
      <c r="J29740" t="s">
        <v>14</v>
      </c>
      <c r="K29740">
        <v>63</v>
      </c>
      <c r="L29740" t="s">
        <v>15</v>
      </c>
    </row>
    <row r="29741" spans="1:12">
      <c r="A29741" t="e">
        <f ca="1">E00251512648921</f>
        <v>#NAME?</v>
      </c>
      <c r="B29741">
        <v>47</v>
      </c>
      <c r="C29741" t="s">
        <v>494</v>
      </c>
      <c r="D29741" s="1">
        <v>42899</v>
      </c>
      <c r="F29741">
        <v>1</v>
      </c>
      <c r="G29741">
        <v>29690</v>
      </c>
      <c r="H29741" t="s">
        <v>52</v>
      </c>
      <c r="J29741" t="s">
        <v>14</v>
      </c>
      <c r="K29741">
        <v>59</v>
      </c>
      <c r="L29741" t="s">
        <v>15</v>
      </c>
    </row>
    <row r="29742" spans="1:12">
      <c r="A29742" t="e">
        <f ca="1">E00251510189121</f>
        <v>#NAME?</v>
      </c>
      <c r="B29742">
        <v>164</v>
      </c>
      <c r="C29742" t="s">
        <v>792</v>
      </c>
      <c r="D29742" s="1">
        <v>43069</v>
      </c>
      <c r="F29742">
        <v>4</v>
      </c>
      <c r="G29742">
        <v>29690</v>
      </c>
      <c r="H29742" t="s">
        <v>52</v>
      </c>
      <c r="J29742" t="s">
        <v>14</v>
      </c>
      <c r="K29742">
        <v>54</v>
      </c>
      <c r="L29742" t="s">
        <v>15</v>
      </c>
    </row>
    <row r="29743" spans="1:12">
      <c r="A29743" t="e">
        <f ca="1">E00251424821221</f>
        <v>#NAME?</v>
      </c>
      <c r="B29743">
        <v>122</v>
      </c>
      <c r="C29743" t="s">
        <v>522</v>
      </c>
      <c r="D29743" s="1">
        <v>40983</v>
      </c>
      <c r="F29743">
        <v>1</v>
      </c>
      <c r="G29743">
        <v>72610</v>
      </c>
      <c r="H29743" t="s">
        <v>226</v>
      </c>
      <c r="J29743" t="s">
        <v>14</v>
      </c>
      <c r="K29743">
        <v>56</v>
      </c>
      <c r="L29743" t="s">
        <v>15</v>
      </c>
    </row>
    <row r="29744" spans="1:12">
      <c r="A29744" t="e">
        <f ca="1">E00251424821221</f>
        <v>#NAME?</v>
      </c>
      <c r="B29744">
        <v>122</v>
      </c>
      <c r="C29744" t="s">
        <v>522</v>
      </c>
      <c r="D29744" s="1">
        <v>41079</v>
      </c>
      <c r="F29744">
        <v>2</v>
      </c>
      <c r="G29744">
        <v>25000</v>
      </c>
      <c r="H29744" t="s">
        <v>178</v>
      </c>
      <c r="J29744" t="s">
        <v>14</v>
      </c>
      <c r="K29744">
        <v>56</v>
      </c>
      <c r="L29744" t="s">
        <v>15</v>
      </c>
    </row>
    <row r="29745" spans="1:12">
      <c r="A29745" t="e">
        <f ca="1">E00251429309821</f>
        <v>#NAME?</v>
      </c>
      <c r="B29745">
        <v>291</v>
      </c>
      <c r="C29745" t="s">
        <v>160</v>
      </c>
      <c r="D29745" s="1">
        <v>42044</v>
      </c>
      <c r="F29745">
        <v>3</v>
      </c>
      <c r="G29745">
        <v>4019</v>
      </c>
      <c r="H29745" t="s">
        <v>26</v>
      </c>
      <c r="J29745" t="s">
        <v>14</v>
      </c>
      <c r="K29745">
        <v>66</v>
      </c>
      <c r="L29745" t="s">
        <v>15</v>
      </c>
    </row>
    <row r="29746" spans="1:12">
      <c r="A29746" t="e">
        <f ca="1">E00251617643721</f>
        <v>#NAME?</v>
      </c>
      <c r="B29746">
        <v>769</v>
      </c>
      <c r="C29746" t="s">
        <v>397</v>
      </c>
      <c r="D29746" s="1">
        <v>42737</v>
      </c>
      <c r="E29746">
        <v>0</v>
      </c>
      <c r="F29746">
        <v>1</v>
      </c>
      <c r="G29746">
        <v>4548</v>
      </c>
      <c r="H29746" t="s">
        <v>1531</v>
      </c>
      <c r="J29746" t="s">
        <v>34</v>
      </c>
      <c r="K29746">
        <v>49</v>
      </c>
      <c r="L29746" t="s">
        <v>15</v>
      </c>
    </row>
    <row r="29747" spans="1:12">
      <c r="A29747" t="e">
        <f ca="1">E00251617643721</f>
        <v>#NAME?</v>
      </c>
      <c r="B29747">
        <v>701</v>
      </c>
      <c r="C29747" t="s">
        <v>72</v>
      </c>
      <c r="D29747" s="1">
        <v>41061</v>
      </c>
      <c r="F29747">
        <v>1</v>
      </c>
      <c r="G29747">
        <v>7871</v>
      </c>
      <c r="H29747" t="s">
        <v>674</v>
      </c>
      <c r="J29747" t="s">
        <v>14</v>
      </c>
      <c r="K29747">
        <v>44</v>
      </c>
      <c r="L29747" t="s">
        <v>22</v>
      </c>
    </row>
    <row r="29748" spans="1:12">
      <c r="A29748" t="e">
        <f ca="1">E00251617643721</f>
        <v>#NAME?</v>
      </c>
      <c r="B29748">
        <v>701</v>
      </c>
      <c r="C29748" t="s">
        <v>72</v>
      </c>
      <c r="D29748" s="1">
        <v>41298</v>
      </c>
      <c r="F29748">
        <v>1</v>
      </c>
      <c r="G29748">
        <v>4549</v>
      </c>
      <c r="H29748" t="s">
        <v>69</v>
      </c>
      <c r="J29748" t="s">
        <v>14</v>
      </c>
      <c r="K29748">
        <v>45</v>
      </c>
      <c r="L29748" t="s">
        <v>15</v>
      </c>
    </row>
    <row r="29749" spans="1:12">
      <c r="A29749" t="e">
        <f ca="1">E00251617643721</f>
        <v>#NAME?</v>
      </c>
      <c r="B29749">
        <v>701</v>
      </c>
      <c r="C29749" t="s">
        <v>72</v>
      </c>
      <c r="D29749" s="1">
        <v>41374</v>
      </c>
      <c r="F29749">
        <v>5</v>
      </c>
      <c r="G29749">
        <v>78050</v>
      </c>
      <c r="H29749" t="s">
        <v>197</v>
      </c>
      <c r="J29749" t="s">
        <v>14</v>
      </c>
      <c r="K29749">
        <v>45</v>
      </c>
      <c r="L29749" t="s">
        <v>22</v>
      </c>
    </row>
    <row r="29750" spans="1:12">
      <c r="A29750" t="e">
        <f ca="1">E00251617643721</f>
        <v>#NAME?</v>
      </c>
      <c r="B29750">
        <v>744</v>
      </c>
      <c r="C29750" t="s">
        <v>308</v>
      </c>
      <c r="D29750" s="1">
        <v>41646</v>
      </c>
      <c r="E29750">
        <v>0</v>
      </c>
      <c r="F29750">
        <v>1</v>
      </c>
      <c r="G29750">
        <v>4549</v>
      </c>
      <c r="H29750" t="s">
        <v>69</v>
      </c>
      <c r="J29750" t="s">
        <v>34</v>
      </c>
      <c r="K29750">
        <v>46</v>
      </c>
      <c r="L29750" t="s">
        <v>15</v>
      </c>
    </row>
    <row r="29751" spans="1:12">
      <c r="A29751" t="e">
        <f ca="1">E00251619802021</f>
        <v>#NAME?</v>
      </c>
      <c r="B29751">
        <v>454</v>
      </c>
      <c r="C29751" t="s">
        <v>179</v>
      </c>
      <c r="D29751" s="1">
        <v>41236</v>
      </c>
      <c r="F29751">
        <v>1</v>
      </c>
      <c r="G29751">
        <v>7291</v>
      </c>
      <c r="H29751" t="s">
        <v>163</v>
      </c>
      <c r="J29751" t="s">
        <v>14</v>
      </c>
      <c r="K29751">
        <v>51</v>
      </c>
      <c r="L29751" t="s">
        <v>15</v>
      </c>
    </row>
    <row r="29752" spans="1:12">
      <c r="A29752" t="e">
        <f ca="1">E00251619802021</f>
        <v>#NAME?</v>
      </c>
      <c r="B29752">
        <v>454</v>
      </c>
      <c r="C29752" t="s">
        <v>179</v>
      </c>
      <c r="D29752" s="1">
        <v>41533</v>
      </c>
      <c r="F29752">
        <v>1</v>
      </c>
      <c r="G29752">
        <v>7291</v>
      </c>
      <c r="H29752" t="s">
        <v>163</v>
      </c>
      <c r="J29752" t="s">
        <v>14</v>
      </c>
      <c r="K29752">
        <v>51</v>
      </c>
      <c r="L29752" t="s">
        <v>15</v>
      </c>
    </row>
    <row r="29753" spans="1:12">
      <c r="A29753" t="e">
        <f ca="1">E00251527038021</f>
        <v>#NAME?</v>
      </c>
      <c r="B29753">
        <v>11</v>
      </c>
      <c r="C29753" t="s">
        <v>245</v>
      </c>
      <c r="D29753" s="1">
        <v>41897</v>
      </c>
      <c r="F29753">
        <v>1</v>
      </c>
      <c r="G29753">
        <v>6989</v>
      </c>
      <c r="H29753" t="s">
        <v>544</v>
      </c>
      <c r="J29753" t="s">
        <v>14</v>
      </c>
      <c r="K29753">
        <v>56</v>
      </c>
      <c r="L29753" t="s">
        <v>15</v>
      </c>
    </row>
    <row r="29754" spans="1:12">
      <c r="A29754" t="e">
        <f ca="1">E00251524989521</f>
        <v>#NAME?</v>
      </c>
      <c r="B29754">
        <v>283</v>
      </c>
      <c r="C29754" t="s">
        <v>133</v>
      </c>
      <c r="D29754" s="1">
        <v>41442</v>
      </c>
      <c r="F29754">
        <v>1</v>
      </c>
      <c r="G29754">
        <v>7242</v>
      </c>
      <c r="H29754" t="s">
        <v>93</v>
      </c>
      <c r="J29754" t="s">
        <v>14</v>
      </c>
      <c r="K29754">
        <v>55</v>
      </c>
      <c r="L29754" t="s">
        <v>15</v>
      </c>
    </row>
    <row r="29755" spans="1:12">
      <c r="A29755" t="e">
        <f ca="1">E00251510737521</f>
        <v>#NAME?</v>
      </c>
      <c r="B29755">
        <v>122</v>
      </c>
      <c r="C29755" t="s">
        <v>522</v>
      </c>
      <c r="D29755" s="1">
        <v>41954</v>
      </c>
      <c r="F29755">
        <v>2</v>
      </c>
      <c r="G29755">
        <v>4019</v>
      </c>
      <c r="H29755" t="s">
        <v>26</v>
      </c>
      <c r="J29755" t="s">
        <v>14</v>
      </c>
      <c r="K29755">
        <v>65</v>
      </c>
      <c r="L29755" t="s">
        <v>15</v>
      </c>
    </row>
    <row r="29756" spans="1:12">
      <c r="A29756" t="e">
        <f ca="1">E00251424821221</f>
        <v>#NAME?</v>
      </c>
      <c r="B29756">
        <v>122</v>
      </c>
      <c r="C29756" t="s">
        <v>522</v>
      </c>
      <c r="D29756" s="1">
        <v>42551</v>
      </c>
      <c r="F29756">
        <v>1</v>
      </c>
      <c r="G29756">
        <v>4019</v>
      </c>
      <c r="H29756" t="s">
        <v>26</v>
      </c>
      <c r="J29756" t="s">
        <v>14</v>
      </c>
      <c r="K29756">
        <v>60</v>
      </c>
      <c r="L29756" t="s">
        <v>15</v>
      </c>
    </row>
    <row r="29757" spans="1:12">
      <c r="A29757" t="e">
        <f ca="1">E00251424821221</f>
        <v>#NAME?</v>
      </c>
      <c r="B29757">
        <v>122</v>
      </c>
      <c r="C29757" t="s">
        <v>522</v>
      </c>
      <c r="D29757" s="1">
        <v>42928</v>
      </c>
      <c r="F29757">
        <v>2</v>
      </c>
      <c r="G29757">
        <v>27800</v>
      </c>
      <c r="H29757" t="s">
        <v>145</v>
      </c>
      <c r="J29757" t="s">
        <v>14</v>
      </c>
      <c r="K29757">
        <v>61</v>
      </c>
      <c r="L29757" t="s">
        <v>15</v>
      </c>
    </row>
    <row r="29758" spans="1:12">
      <c r="A29758" t="e">
        <f ca="1">E00251427221921</f>
        <v>#NAME?</v>
      </c>
      <c r="B29758">
        <v>10</v>
      </c>
      <c r="C29758" t="s">
        <v>18</v>
      </c>
      <c r="D29758" s="1">
        <v>41012</v>
      </c>
      <c r="F29758">
        <v>1</v>
      </c>
      <c r="G29758">
        <v>2749</v>
      </c>
      <c r="H29758" t="s">
        <v>147</v>
      </c>
      <c r="J29758" t="s">
        <v>14</v>
      </c>
      <c r="K29758">
        <v>55</v>
      </c>
      <c r="L29758" t="s">
        <v>15</v>
      </c>
    </row>
    <row r="29759" spans="1:12">
      <c r="A29759" t="e">
        <f ca="1">E00251427221921</f>
        <v>#NAME?</v>
      </c>
      <c r="B29759">
        <v>4991</v>
      </c>
      <c r="C29759" t="s">
        <v>838</v>
      </c>
      <c r="D29759" s="1">
        <v>42830</v>
      </c>
      <c r="F29759">
        <v>1</v>
      </c>
      <c r="G29759">
        <v>2749</v>
      </c>
      <c r="H29759" t="s">
        <v>147</v>
      </c>
      <c r="I29759" t="s">
        <v>148</v>
      </c>
      <c r="J29759" t="s">
        <v>57</v>
      </c>
      <c r="K29759">
        <v>60</v>
      </c>
      <c r="L29759" t="s">
        <v>15</v>
      </c>
    </row>
    <row r="29760" spans="1:12">
      <c r="A29760" t="e">
        <f ca="1">E00251533607221</f>
        <v>#NAME?</v>
      </c>
      <c r="B29760">
        <v>122</v>
      </c>
      <c r="C29760" t="s">
        <v>522</v>
      </c>
      <c r="D29760" s="1">
        <v>41878</v>
      </c>
      <c r="F29760">
        <v>5</v>
      </c>
      <c r="G29760">
        <v>4556</v>
      </c>
      <c r="H29760" t="s">
        <v>121</v>
      </c>
      <c r="J29760" t="s">
        <v>14</v>
      </c>
      <c r="K29760">
        <v>45</v>
      </c>
      <c r="L29760" t="s">
        <v>15</v>
      </c>
    </row>
    <row r="29761" spans="1:12">
      <c r="A29761" t="e">
        <f ca="1">E00251429215721</f>
        <v>#NAME?</v>
      </c>
      <c r="B29761">
        <v>276</v>
      </c>
      <c r="C29761" t="s">
        <v>122</v>
      </c>
      <c r="D29761" s="1">
        <v>43053</v>
      </c>
      <c r="F29761">
        <v>1</v>
      </c>
      <c r="G29761">
        <v>2720</v>
      </c>
      <c r="H29761" t="s">
        <v>65</v>
      </c>
      <c r="J29761" t="s">
        <v>14</v>
      </c>
      <c r="K29761">
        <v>61</v>
      </c>
      <c r="L29761" t="s">
        <v>15</v>
      </c>
    </row>
    <row r="29762" spans="1:12">
      <c r="A29762" t="e">
        <f ca="1">E00251429251821</f>
        <v>#NAME?</v>
      </c>
      <c r="B29762">
        <v>294</v>
      </c>
      <c r="C29762" t="s">
        <v>61</v>
      </c>
      <c r="D29762" s="1">
        <v>41694</v>
      </c>
      <c r="F29762">
        <v>3</v>
      </c>
      <c r="G29762">
        <v>30270</v>
      </c>
      <c r="H29762" t="s">
        <v>336</v>
      </c>
      <c r="J29762" t="s">
        <v>14</v>
      </c>
      <c r="K29762">
        <v>53</v>
      </c>
      <c r="L29762" t="s">
        <v>15</v>
      </c>
    </row>
    <row r="29763" spans="1:12">
      <c r="A29763" t="e">
        <f ca="1">E00251429251821</f>
        <v>#NAME?</v>
      </c>
      <c r="B29763">
        <v>294</v>
      </c>
      <c r="C29763" t="s">
        <v>61</v>
      </c>
      <c r="D29763" s="1">
        <v>41968</v>
      </c>
      <c r="F29763">
        <v>6</v>
      </c>
      <c r="G29763">
        <v>3051</v>
      </c>
      <c r="H29763" t="s">
        <v>13</v>
      </c>
      <c r="J29763" t="s">
        <v>14</v>
      </c>
      <c r="K29763">
        <v>54</v>
      </c>
      <c r="L29763" t="s">
        <v>15</v>
      </c>
    </row>
    <row r="29764" spans="1:12">
      <c r="A29764" t="e">
        <f ca="1">E00251429251821</f>
        <v>#NAME?</v>
      </c>
      <c r="B29764">
        <v>297</v>
      </c>
      <c r="C29764" t="s">
        <v>411</v>
      </c>
      <c r="D29764" s="1">
        <v>42693</v>
      </c>
      <c r="F29764">
        <v>4</v>
      </c>
      <c r="G29764">
        <v>43391</v>
      </c>
      <c r="H29764" t="s">
        <v>810</v>
      </c>
      <c r="J29764" t="s">
        <v>14</v>
      </c>
      <c r="K29764">
        <v>56</v>
      </c>
      <c r="L29764" t="s">
        <v>15</v>
      </c>
    </row>
    <row r="29765" spans="1:12">
      <c r="A29765" t="e">
        <f ca="1">E00251429251821</f>
        <v>#NAME?</v>
      </c>
      <c r="B29765">
        <v>297</v>
      </c>
      <c r="C29765" t="s">
        <v>411</v>
      </c>
      <c r="D29765" s="1">
        <v>43043</v>
      </c>
      <c r="F29765">
        <v>2</v>
      </c>
      <c r="G29765">
        <v>7295</v>
      </c>
      <c r="H29765" t="s">
        <v>76</v>
      </c>
      <c r="J29765" t="s">
        <v>14</v>
      </c>
      <c r="K29765">
        <v>57</v>
      </c>
      <c r="L29765" t="s">
        <v>15</v>
      </c>
    </row>
    <row r="29766" spans="1:12">
      <c r="A29766" t="e">
        <f ca="1">E00251429251821</f>
        <v>#NAME?</v>
      </c>
      <c r="B29766">
        <v>753</v>
      </c>
      <c r="C29766" t="s">
        <v>545</v>
      </c>
      <c r="D29766" s="1">
        <v>42393</v>
      </c>
      <c r="E29766">
        <v>0</v>
      </c>
      <c r="F29766">
        <v>3</v>
      </c>
      <c r="G29766">
        <v>4019</v>
      </c>
      <c r="H29766" t="s">
        <v>26</v>
      </c>
      <c r="J29766" t="s">
        <v>34</v>
      </c>
      <c r="K29766">
        <v>55</v>
      </c>
      <c r="L29766" t="s">
        <v>15</v>
      </c>
    </row>
    <row r="29767" spans="1:12">
      <c r="A29767" t="e">
        <f ca="1">E00251510847621</f>
        <v>#NAME?</v>
      </c>
      <c r="B29767">
        <v>105</v>
      </c>
      <c r="C29767" t="s">
        <v>682</v>
      </c>
      <c r="D29767" s="1">
        <v>43090</v>
      </c>
      <c r="F29767">
        <v>1</v>
      </c>
      <c r="G29767">
        <v>7101</v>
      </c>
      <c r="H29767" t="s">
        <v>791</v>
      </c>
      <c r="J29767" t="s">
        <v>14</v>
      </c>
      <c r="K29767">
        <v>61</v>
      </c>
      <c r="L29767" t="s">
        <v>15</v>
      </c>
    </row>
    <row r="29768" spans="1:12">
      <c r="A29768" t="e">
        <f ca="1">E00251616256121</f>
        <v>#NAME?</v>
      </c>
      <c r="B29768">
        <v>129</v>
      </c>
      <c r="C29768" t="s">
        <v>871</v>
      </c>
      <c r="D29768" s="1">
        <v>41557</v>
      </c>
      <c r="F29768">
        <v>1</v>
      </c>
      <c r="G29768">
        <v>30000</v>
      </c>
      <c r="H29768" t="s">
        <v>144</v>
      </c>
      <c r="J29768" t="s">
        <v>14</v>
      </c>
      <c r="K29768">
        <v>56</v>
      </c>
      <c r="L29768" t="s">
        <v>15</v>
      </c>
    </row>
    <row r="29769" spans="1:12">
      <c r="A29769" t="e">
        <f ca="1">E00251616256121</f>
        <v>#NAME?</v>
      </c>
      <c r="B29769">
        <v>772</v>
      </c>
      <c r="C29769" t="s">
        <v>170</v>
      </c>
      <c r="D29769" s="1">
        <v>42684</v>
      </c>
      <c r="F29769">
        <v>1</v>
      </c>
      <c r="G29769">
        <v>38200</v>
      </c>
      <c r="H29769" t="s">
        <v>747</v>
      </c>
      <c r="I29769" t="s">
        <v>56</v>
      </c>
      <c r="J29769" t="s">
        <v>57</v>
      </c>
      <c r="K29769">
        <v>59</v>
      </c>
      <c r="L29769" t="s">
        <v>15</v>
      </c>
    </row>
    <row r="29770" spans="1:12">
      <c r="A29770" t="e">
        <f ca="1">E00251512352121</f>
        <v>#NAME?</v>
      </c>
      <c r="B29770">
        <v>3527</v>
      </c>
      <c r="C29770" t="s">
        <v>598</v>
      </c>
      <c r="D29770" s="1">
        <v>43055</v>
      </c>
      <c r="F29770">
        <v>1</v>
      </c>
      <c r="G29770">
        <v>4718</v>
      </c>
      <c r="H29770" t="s">
        <v>959</v>
      </c>
      <c r="J29770" t="s">
        <v>14</v>
      </c>
      <c r="K29770">
        <v>56</v>
      </c>
      <c r="L29770" t="s">
        <v>15</v>
      </c>
    </row>
    <row r="29771" spans="1:12">
      <c r="A29771" t="e">
        <f ca="1">E00251429251821</f>
        <v>#NAME?</v>
      </c>
      <c r="B29771">
        <v>294</v>
      </c>
      <c r="C29771" t="s">
        <v>61</v>
      </c>
      <c r="D29771" s="1">
        <v>41513</v>
      </c>
      <c r="F29771">
        <v>1</v>
      </c>
      <c r="G29771">
        <v>71987</v>
      </c>
      <c r="H29771" t="s">
        <v>276</v>
      </c>
      <c r="J29771" t="s">
        <v>14</v>
      </c>
      <c r="K29771">
        <v>53</v>
      </c>
      <c r="L29771" t="s">
        <v>15</v>
      </c>
    </row>
    <row r="29772" spans="1:12">
      <c r="A29772" t="e">
        <f ca="1">E00251430134421</f>
        <v>#NAME?</v>
      </c>
      <c r="B29772">
        <v>467</v>
      </c>
      <c r="C29772" t="s">
        <v>232</v>
      </c>
      <c r="D29772" s="1">
        <v>42531</v>
      </c>
      <c r="F29772">
        <v>1</v>
      </c>
      <c r="G29772">
        <v>57420</v>
      </c>
      <c r="H29772" t="s">
        <v>267</v>
      </c>
      <c r="J29772" t="s">
        <v>14</v>
      </c>
      <c r="K29772">
        <v>53</v>
      </c>
      <c r="L29772" t="s">
        <v>15</v>
      </c>
    </row>
    <row r="29773" spans="1:12">
      <c r="A29773" t="e">
        <f ca="1">E00251528760321</f>
        <v>#NAME?</v>
      </c>
      <c r="B29773">
        <v>291</v>
      </c>
      <c r="C29773" t="s">
        <v>160</v>
      </c>
      <c r="D29773" s="1">
        <v>41610</v>
      </c>
      <c r="F29773">
        <v>1</v>
      </c>
      <c r="G29773">
        <v>72673</v>
      </c>
      <c r="H29773" t="s">
        <v>394</v>
      </c>
      <c r="J29773" t="s">
        <v>14</v>
      </c>
      <c r="K29773">
        <v>59</v>
      </c>
      <c r="L29773" t="s">
        <v>15</v>
      </c>
    </row>
    <row r="29774" spans="1:12">
      <c r="A29774" t="e">
        <f ca="1">E00251429251821</f>
        <v>#NAME?</v>
      </c>
      <c r="B29774">
        <v>1325</v>
      </c>
      <c r="C29774" t="s">
        <v>605</v>
      </c>
      <c r="D29774" s="1">
        <v>41970</v>
      </c>
      <c r="F29774">
        <v>4</v>
      </c>
      <c r="G29774">
        <v>7262</v>
      </c>
      <c r="H29774" t="s">
        <v>198</v>
      </c>
      <c r="J29774" t="s">
        <v>14</v>
      </c>
      <c r="K29774">
        <v>54</v>
      </c>
      <c r="L29774" t="s">
        <v>15</v>
      </c>
    </row>
    <row r="29775" spans="1:12">
      <c r="A29775" t="e">
        <f ca="1">E00251432267921</f>
        <v>#NAME?</v>
      </c>
      <c r="B29775">
        <v>454</v>
      </c>
      <c r="C29775" t="s">
        <v>179</v>
      </c>
      <c r="D29775" s="1">
        <v>41558</v>
      </c>
      <c r="F29775">
        <v>2</v>
      </c>
      <c r="G29775">
        <v>53010</v>
      </c>
      <c r="H29775" t="s">
        <v>261</v>
      </c>
      <c r="J29775" t="s">
        <v>14</v>
      </c>
      <c r="K29775">
        <v>48</v>
      </c>
      <c r="L29775" t="s">
        <v>15</v>
      </c>
    </row>
    <row r="29776" spans="1:12">
      <c r="A29776" t="e">
        <f ca="1">E00251514274321</f>
        <v>#NAME?</v>
      </c>
      <c r="B29776">
        <v>449</v>
      </c>
      <c r="C29776" t="s">
        <v>124</v>
      </c>
      <c r="D29776" s="1">
        <v>42685</v>
      </c>
      <c r="F29776">
        <v>2</v>
      </c>
      <c r="G29776">
        <v>490</v>
      </c>
      <c r="H29776" t="s">
        <v>203</v>
      </c>
      <c r="J29776" t="s">
        <v>14</v>
      </c>
      <c r="K29776">
        <v>64</v>
      </c>
      <c r="L29776" t="s">
        <v>15</v>
      </c>
    </row>
    <row r="29777" spans="1:12">
      <c r="A29777" t="e">
        <f ca="1">E00251429251821</f>
        <v>#NAME?</v>
      </c>
      <c r="B29777">
        <v>297</v>
      </c>
      <c r="C29777" t="s">
        <v>411</v>
      </c>
      <c r="D29777" s="1">
        <v>42592</v>
      </c>
      <c r="F29777">
        <v>6</v>
      </c>
      <c r="G29777">
        <v>43391</v>
      </c>
      <c r="H29777" t="s">
        <v>810</v>
      </c>
      <c r="J29777" t="s">
        <v>14</v>
      </c>
      <c r="K29777">
        <v>56</v>
      </c>
      <c r="L29777" t="s">
        <v>15</v>
      </c>
    </row>
    <row r="29778" spans="1:12">
      <c r="A29778" t="e">
        <f ca="1">E00251528938321</f>
        <v>#NAME?</v>
      </c>
      <c r="B29778">
        <v>291</v>
      </c>
      <c r="C29778" t="s">
        <v>160</v>
      </c>
      <c r="D29778" s="1">
        <v>41309</v>
      </c>
      <c r="F29778">
        <v>2</v>
      </c>
      <c r="G29778">
        <v>3051</v>
      </c>
      <c r="H29778" t="s">
        <v>13</v>
      </c>
      <c r="J29778" t="s">
        <v>14</v>
      </c>
      <c r="K29778">
        <v>54</v>
      </c>
      <c r="L29778" t="s">
        <v>15</v>
      </c>
    </row>
    <row r="29779" spans="1:12">
      <c r="A29779" t="e">
        <f ca="1">E00251512197321</f>
        <v>#NAME?</v>
      </c>
      <c r="B29779">
        <v>3913</v>
      </c>
      <c r="C29779" t="s">
        <v>251</v>
      </c>
      <c r="D29779" s="1">
        <v>42977</v>
      </c>
      <c r="F29779">
        <v>1</v>
      </c>
      <c r="G29779">
        <v>72632</v>
      </c>
      <c r="H29779" t="s">
        <v>107</v>
      </c>
      <c r="J29779" t="s">
        <v>14</v>
      </c>
      <c r="K29779">
        <v>45</v>
      </c>
      <c r="L29779" t="s">
        <v>15</v>
      </c>
    </row>
    <row r="29780" spans="1:12">
      <c r="A29780" t="e">
        <f ca="1">E00251528938321</f>
        <v>#NAME?</v>
      </c>
      <c r="B29780">
        <v>291</v>
      </c>
      <c r="C29780" t="s">
        <v>160</v>
      </c>
      <c r="D29780" s="1">
        <v>42593</v>
      </c>
      <c r="F29780">
        <v>2</v>
      </c>
      <c r="G29780">
        <v>496</v>
      </c>
      <c r="H29780" t="s">
        <v>190</v>
      </c>
      <c r="J29780" t="s">
        <v>14</v>
      </c>
      <c r="K29780">
        <v>57</v>
      </c>
      <c r="L29780" t="s">
        <v>15</v>
      </c>
    </row>
    <row r="29781" spans="1:12">
      <c r="A29781" t="e">
        <f ca="1">E00251528938321</f>
        <v>#NAME?</v>
      </c>
      <c r="B29781">
        <v>291</v>
      </c>
      <c r="C29781" t="s">
        <v>160</v>
      </c>
      <c r="D29781" s="1">
        <v>42254</v>
      </c>
      <c r="F29781">
        <v>3</v>
      </c>
      <c r="G29781">
        <v>7262</v>
      </c>
      <c r="H29781" t="s">
        <v>198</v>
      </c>
      <c r="J29781" t="s">
        <v>14</v>
      </c>
      <c r="K29781">
        <v>57</v>
      </c>
      <c r="L29781" t="s">
        <v>15</v>
      </c>
    </row>
    <row r="29782" spans="1:12">
      <c r="A29782" t="e">
        <f ca="1">E00251528938321</f>
        <v>#NAME?</v>
      </c>
      <c r="B29782">
        <v>291</v>
      </c>
      <c r="C29782" t="s">
        <v>160</v>
      </c>
      <c r="D29782" s="1">
        <v>42517</v>
      </c>
      <c r="F29782">
        <v>2</v>
      </c>
      <c r="G29782">
        <v>496</v>
      </c>
      <c r="H29782" t="s">
        <v>190</v>
      </c>
      <c r="J29782" t="s">
        <v>14</v>
      </c>
      <c r="K29782">
        <v>57</v>
      </c>
      <c r="L29782" t="s">
        <v>15</v>
      </c>
    </row>
    <row r="29783" spans="1:12">
      <c r="A29783" t="e">
        <f ca="1">E00251439925821</f>
        <v>#NAME?</v>
      </c>
      <c r="B29783">
        <v>163</v>
      </c>
      <c r="C29783" t="s">
        <v>219</v>
      </c>
      <c r="D29783" s="1">
        <v>43011</v>
      </c>
      <c r="F29783">
        <v>1</v>
      </c>
      <c r="G29783">
        <v>3540</v>
      </c>
      <c r="H29783" t="s">
        <v>436</v>
      </c>
      <c r="J29783" t="s">
        <v>14</v>
      </c>
      <c r="K29783">
        <v>45</v>
      </c>
      <c r="L29783" t="s">
        <v>15</v>
      </c>
    </row>
    <row r="29784" spans="1:12">
      <c r="A29784" t="e">
        <f ca="1">E00251439925821</f>
        <v>#NAME?</v>
      </c>
      <c r="B29784">
        <v>833</v>
      </c>
      <c r="C29784" t="s">
        <v>1004</v>
      </c>
      <c r="D29784" s="1">
        <v>42737</v>
      </c>
      <c r="E29784">
        <v>0</v>
      </c>
      <c r="F29784">
        <v>1</v>
      </c>
      <c r="G29784">
        <v>3540</v>
      </c>
      <c r="H29784" t="s">
        <v>436</v>
      </c>
      <c r="J29784" t="s">
        <v>34</v>
      </c>
      <c r="K29784">
        <v>44</v>
      </c>
      <c r="L29784" t="s">
        <v>15</v>
      </c>
    </row>
    <row r="29785" spans="1:12">
      <c r="A29785" t="e">
        <f ca="1">E00251432267921</f>
        <v>#NAME?</v>
      </c>
      <c r="B29785">
        <v>454</v>
      </c>
      <c r="C29785" t="s">
        <v>179</v>
      </c>
      <c r="D29785" s="1">
        <v>41417</v>
      </c>
      <c r="F29785">
        <v>1</v>
      </c>
      <c r="G29785">
        <v>25000</v>
      </c>
      <c r="H29785" t="s">
        <v>178</v>
      </c>
      <c r="J29785" t="s">
        <v>14</v>
      </c>
      <c r="K29785">
        <v>48</v>
      </c>
      <c r="L29785" t="s">
        <v>15</v>
      </c>
    </row>
    <row r="29786" spans="1:12">
      <c r="A29786" t="e">
        <f ca="1">E00251432267921</f>
        <v>#NAME?</v>
      </c>
      <c r="B29786">
        <v>454</v>
      </c>
      <c r="C29786" t="s">
        <v>179</v>
      </c>
      <c r="D29786" s="1">
        <v>41558</v>
      </c>
      <c r="F29786">
        <v>1</v>
      </c>
      <c r="G29786">
        <v>25000</v>
      </c>
      <c r="H29786" t="s">
        <v>178</v>
      </c>
      <c r="J29786" t="s">
        <v>14</v>
      </c>
      <c r="K29786">
        <v>48</v>
      </c>
      <c r="L29786" t="s">
        <v>15</v>
      </c>
    </row>
    <row r="29787" spans="1:12">
      <c r="A29787" t="e">
        <f ca="1">E00251424821221</f>
        <v>#NAME?</v>
      </c>
      <c r="B29787">
        <v>122</v>
      </c>
      <c r="C29787" t="s">
        <v>522</v>
      </c>
      <c r="D29787" s="1">
        <v>41282</v>
      </c>
      <c r="F29787">
        <v>3</v>
      </c>
      <c r="G29787">
        <v>4019</v>
      </c>
      <c r="H29787" t="s">
        <v>26</v>
      </c>
      <c r="J29787" t="s">
        <v>14</v>
      </c>
      <c r="K29787">
        <v>56</v>
      </c>
      <c r="L29787" t="s">
        <v>15</v>
      </c>
    </row>
    <row r="29788" spans="1:12">
      <c r="A29788" t="e">
        <f ca="1">E00251528565821</f>
        <v>#NAME?</v>
      </c>
      <c r="B29788">
        <v>307</v>
      </c>
      <c r="C29788" t="s">
        <v>210</v>
      </c>
      <c r="D29788" s="1">
        <v>41431</v>
      </c>
      <c r="F29788">
        <v>2</v>
      </c>
      <c r="G29788">
        <v>7279</v>
      </c>
      <c r="H29788" t="s">
        <v>551</v>
      </c>
      <c r="J29788" t="s">
        <v>14</v>
      </c>
      <c r="K29788">
        <v>54</v>
      </c>
      <c r="L29788" t="s">
        <v>15</v>
      </c>
    </row>
    <row r="29789" spans="1:12">
      <c r="A29789" t="e">
        <f ca="1">E00251429152221</f>
        <v>#NAME?</v>
      </c>
      <c r="B29789">
        <v>1028</v>
      </c>
      <c r="C29789" t="s">
        <v>127</v>
      </c>
      <c r="D29789" s="1">
        <v>43097</v>
      </c>
      <c r="F29789">
        <v>1</v>
      </c>
      <c r="G29789">
        <v>5362</v>
      </c>
      <c r="H29789" t="s">
        <v>1344</v>
      </c>
      <c r="I29789" t="s">
        <v>127</v>
      </c>
      <c r="J29789" t="s">
        <v>57</v>
      </c>
      <c r="K29789">
        <v>58</v>
      </c>
      <c r="L29789" t="s">
        <v>15</v>
      </c>
    </row>
    <row r="29790" spans="1:12">
      <c r="A29790" t="e">
        <f ca="1">E00251514729821</f>
        <v>#NAME?</v>
      </c>
      <c r="B29790">
        <v>500</v>
      </c>
      <c r="C29790" t="s">
        <v>161</v>
      </c>
      <c r="D29790" s="1">
        <v>42615</v>
      </c>
      <c r="F29790">
        <v>1</v>
      </c>
      <c r="G29790">
        <v>84200</v>
      </c>
      <c r="H29790" t="s">
        <v>768</v>
      </c>
      <c r="J29790" t="s">
        <v>14</v>
      </c>
      <c r="K29790">
        <v>42</v>
      </c>
      <c r="L29790" t="s">
        <v>15</v>
      </c>
    </row>
    <row r="29791" spans="1:12">
      <c r="A29791" t="e">
        <f ca="1">E00251514723521</f>
        <v>#NAME?</v>
      </c>
      <c r="B29791">
        <v>500</v>
      </c>
      <c r="C29791" t="s">
        <v>161</v>
      </c>
      <c r="D29791" s="1">
        <v>42377</v>
      </c>
      <c r="F29791">
        <v>1</v>
      </c>
      <c r="G29791">
        <v>30000</v>
      </c>
      <c r="H29791" t="s">
        <v>144</v>
      </c>
      <c r="J29791" t="s">
        <v>14</v>
      </c>
      <c r="K29791">
        <v>45</v>
      </c>
      <c r="L29791" t="s">
        <v>15</v>
      </c>
    </row>
    <row r="29792" spans="1:12">
      <c r="A29792" t="e">
        <f ca="1">E00251429251821</f>
        <v>#NAME?</v>
      </c>
      <c r="B29792">
        <v>290</v>
      </c>
      <c r="C29792" t="s">
        <v>449</v>
      </c>
      <c r="D29792" s="1">
        <v>42352</v>
      </c>
      <c r="F29792">
        <v>1</v>
      </c>
      <c r="G29792">
        <v>436</v>
      </c>
      <c r="H29792" t="s">
        <v>193</v>
      </c>
      <c r="J29792" t="s">
        <v>14</v>
      </c>
      <c r="K29792">
        <v>55</v>
      </c>
      <c r="L29792" t="s">
        <v>15</v>
      </c>
    </row>
    <row r="29793" spans="1:12">
      <c r="A29793" t="e">
        <f ca="1">E00251716444121</f>
        <v>#NAME?</v>
      </c>
      <c r="B29793">
        <v>438</v>
      </c>
      <c r="C29793" t="s">
        <v>474</v>
      </c>
      <c r="D29793" s="1">
        <v>40968</v>
      </c>
      <c r="F29793">
        <v>2</v>
      </c>
      <c r="G29793">
        <v>71940</v>
      </c>
      <c r="H29793" t="s">
        <v>135</v>
      </c>
      <c r="J29793" t="s">
        <v>14</v>
      </c>
      <c r="K29793">
        <v>53</v>
      </c>
      <c r="L29793" t="s">
        <v>15</v>
      </c>
    </row>
    <row r="29794" spans="1:12">
      <c r="A29794" t="e">
        <f ca="1">E00251716444121</f>
        <v>#NAME?</v>
      </c>
      <c r="B29794">
        <v>438</v>
      </c>
      <c r="C29794" t="s">
        <v>474</v>
      </c>
      <c r="D29794" s="1">
        <v>42982</v>
      </c>
      <c r="F29794">
        <v>2</v>
      </c>
      <c r="G29794">
        <v>1101</v>
      </c>
      <c r="H29794" t="s">
        <v>220</v>
      </c>
      <c r="J29794" t="s">
        <v>14</v>
      </c>
      <c r="K29794">
        <v>58</v>
      </c>
      <c r="L29794" t="s">
        <v>15</v>
      </c>
    </row>
    <row r="29795" spans="1:12">
      <c r="A29795" t="e">
        <f ca="1">E00251716444121</f>
        <v>#NAME?</v>
      </c>
      <c r="B29795">
        <v>7208</v>
      </c>
      <c r="C29795" t="s">
        <v>625</v>
      </c>
      <c r="D29795" s="1">
        <v>42689</v>
      </c>
      <c r="F29795">
        <v>1</v>
      </c>
      <c r="G29795">
        <v>9198</v>
      </c>
      <c r="H29795" t="s">
        <v>229</v>
      </c>
      <c r="I29795" t="s">
        <v>148</v>
      </c>
      <c r="J29795" t="s">
        <v>57</v>
      </c>
      <c r="K29795">
        <v>57</v>
      </c>
      <c r="L29795" t="s">
        <v>15</v>
      </c>
    </row>
    <row r="29796" spans="1:12">
      <c r="A29796" t="e">
        <f ca="1">E00251513734821</f>
        <v>#NAME?</v>
      </c>
      <c r="B29796">
        <v>703</v>
      </c>
      <c r="C29796" t="s">
        <v>305</v>
      </c>
      <c r="D29796" s="1">
        <v>41074</v>
      </c>
      <c r="F29796">
        <v>6</v>
      </c>
      <c r="G29796">
        <v>2449</v>
      </c>
      <c r="H29796" t="s">
        <v>53</v>
      </c>
      <c r="J29796" t="s">
        <v>14</v>
      </c>
      <c r="K29796">
        <v>47</v>
      </c>
      <c r="L29796" t="s">
        <v>15</v>
      </c>
    </row>
    <row r="29797" spans="1:12">
      <c r="A29797" t="e">
        <f ca="1">E00251619802021</f>
        <v>#NAME?</v>
      </c>
      <c r="B29797">
        <v>454</v>
      </c>
      <c r="C29797" t="s">
        <v>179</v>
      </c>
      <c r="D29797" s="1">
        <v>42654</v>
      </c>
      <c r="F29797">
        <v>2</v>
      </c>
      <c r="G29797">
        <v>7291</v>
      </c>
      <c r="H29797" t="s">
        <v>163</v>
      </c>
      <c r="J29797" t="s">
        <v>14</v>
      </c>
      <c r="K29797">
        <v>54</v>
      </c>
      <c r="L29797" t="s">
        <v>15</v>
      </c>
    </row>
    <row r="29798" spans="1:12">
      <c r="A29798" t="e">
        <f ca="1">E00251429251821</f>
        <v>#NAME?</v>
      </c>
      <c r="B29798">
        <v>297</v>
      </c>
      <c r="C29798" t="s">
        <v>411</v>
      </c>
      <c r="D29798" s="1">
        <v>43035</v>
      </c>
      <c r="F29798">
        <v>1</v>
      </c>
      <c r="G29798">
        <v>490</v>
      </c>
      <c r="H29798" t="s">
        <v>203</v>
      </c>
      <c r="J29798" t="s">
        <v>14</v>
      </c>
      <c r="K29798">
        <v>57</v>
      </c>
      <c r="L29798" t="s">
        <v>15</v>
      </c>
    </row>
    <row r="29799" spans="1:12">
      <c r="A29799" t="e">
        <f ca="1">E00251513734821</f>
        <v>#NAME?</v>
      </c>
      <c r="B29799">
        <v>703</v>
      </c>
      <c r="C29799" t="s">
        <v>305</v>
      </c>
      <c r="D29799" s="1">
        <v>42219</v>
      </c>
      <c r="F29799">
        <v>2</v>
      </c>
      <c r="G29799">
        <v>61610</v>
      </c>
      <c r="H29799" t="s">
        <v>915</v>
      </c>
      <c r="J29799" t="s">
        <v>14</v>
      </c>
      <c r="K29799">
        <v>50</v>
      </c>
      <c r="L29799" t="s">
        <v>15</v>
      </c>
    </row>
    <row r="29800" spans="1:12">
      <c r="A29800" t="e">
        <f ca="1">E00251716444121</f>
        <v>#NAME?</v>
      </c>
      <c r="B29800">
        <v>438</v>
      </c>
      <c r="C29800" t="s">
        <v>474</v>
      </c>
      <c r="D29800" s="1">
        <v>41926</v>
      </c>
      <c r="F29800">
        <v>3</v>
      </c>
      <c r="G29800">
        <v>7873</v>
      </c>
      <c r="H29800" t="s">
        <v>103</v>
      </c>
      <c r="J29800" t="s">
        <v>14</v>
      </c>
      <c r="K29800">
        <v>55</v>
      </c>
      <c r="L29800" t="s">
        <v>22</v>
      </c>
    </row>
    <row r="29801" spans="1:12">
      <c r="A29801" t="e">
        <f ca="1">E00251429317021</f>
        <v>#NAME?</v>
      </c>
      <c r="B29801">
        <v>275</v>
      </c>
      <c r="C29801" t="s">
        <v>444</v>
      </c>
      <c r="D29801" s="1">
        <v>42635</v>
      </c>
      <c r="F29801">
        <v>3</v>
      </c>
      <c r="G29801">
        <v>496</v>
      </c>
      <c r="H29801" t="s">
        <v>190</v>
      </c>
      <c r="J29801" t="s">
        <v>14</v>
      </c>
      <c r="K29801">
        <v>54</v>
      </c>
      <c r="L29801" t="s">
        <v>15</v>
      </c>
    </row>
    <row r="29802" spans="1:12">
      <c r="A29802" t="e">
        <f ca="1">E00251528608021</f>
        <v>#NAME?</v>
      </c>
      <c r="B29802">
        <v>695</v>
      </c>
      <c r="C29802" t="s">
        <v>257</v>
      </c>
      <c r="D29802" s="1">
        <v>42191</v>
      </c>
      <c r="F29802">
        <v>2</v>
      </c>
      <c r="G29802">
        <v>62989</v>
      </c>
      <c r="H29802" t="s">
        <v>440</v>
      </c>
      <c r="J29802" t="s">
        <v>14</v>
      </c>
      <c r="K29802">
        <v>46</v>
      </c>
      <c r="L29802" t="s">
        <v>15</v>
      </c>
    </row>
    <row r="29803" spans="1:12">
      <c r="A29803" t="e">
        <f ca="1">E00251439819121</f>
        <v>#NAME?</v>
      </c>
      <c r="B29803">
        <v>449</v>
      </c>
      <c r="C29803" t="s">
        <v>124</v>
      </c>
      <c r="D29803" s="1">
        <v>42699</v>
      </c>
      <c r="F29803">
        <v>1</v>
      </c>
      <c r="G29803">
        <v>8362</v>
      </c>
      <c r="H29803" t="s">
        <v>136</v>
      </c>
      <c r="J29803" t="s">
        <v>14</v>
      </c>
      <c r="K29803">
        <v>56</v>
      </c>
      <c r="L29803" t="s">
        <v>15</v>
      </c>
    </row>
    <row r="29804" spans="1:12">
      <c r="A29804" t="e">
        <f ca="1">E00251429215721</f>
        <v>#NAME?</v>
      </c>
      <c r="B29804">
        <v>276</v>
      </c>
      <c r="C29804" t="s">
        <v>122</v>
      </c>
      <c r="D29804" s="1">
        <v>41681</v>
      </c>
      <c r="F29804">
        <v>1</v>
      </c>
      <c r="G29804">
        <v>30000</v>
      </c>
      <c r="H29804" t="s">
        <v>144</v>
      </c>
      <c r="J29804" t="s">
        <v>14</v>
      </c>
      <c r="K29804">
        <v>58</v>
      </c>
      <c r="L29804" t="s">
        <v>15</v>
      </c>
    </row>
    <row r="29805" spans="1:12">
      <c r="A29805" t="e">
        <f ca="1">E00251432267921</f>
        <v>#NAME?</v>
      </c>
      <c r="B29805">
        <v>454</v>
      </c>
      <c r="C29805" t="s">
        <v>179</v>
      </c>
      <c r="D29805" s="1">
        <v>41452</v>
      </c>
      <c r="F29805">
        <v>3</v>
      </c>
      <c r="G29805">
        <v>25000</v>
      </c>
      <c r="H29805" t="s">
        <v>178</v>
      </c>
      <c r="J29805" t="s">
        <v>14</v>
      </c>
      <c r="K29805">
        <v>48</v>
      </c>
      <c r="L29805" t="s">
        <v>15</v>
      </c>
    </row>
    <row r="29806" spans="1:12">
      <c r="A29806" t="e">
        <f ca="1">E00251513734821</f>
        <v>#NAME?</v>
      </c>
      <c r="B29806">
        <v>703</v>
      </c>
      <c r="C29806" t="s">
        <v>305</v>
      </c>
      <c r="D29806" s="1">
        <v>42529</v>
      </c>
      <c r="F29806">
        <v>5</v>
      </c>
      <c r="G29806">
        <v>2169</v>
      </c>
      <c r="H29806" t="s">
        <v>40</v>
      </c>
      <c r="J29806" t="s">
        <v>14</v>
      </c>
      <c r="K29806">
        <v>51</v>
      </c>
      <c r="L29806" t="s">
        <v>15</v>
      </c>
    </row>
    <row r="29807" spans="1:12">
      <c r="A29807" t="e">
        <f ca="1">E00251513734821</f>
        <v>#NAME?</v>
      </c>
      <c r="B29807">
        <v>703</v>
      </c>
      <c r="C29807" t="s">
        <v>305</v>
      </c>
      <c r="D29807" s="1">
        <v>41620</v>
      </c>
      <c r="F29807">
        <v>2</v>
      </c>
      <c r="G29807">
        <v>4549</v>
      </c>
      <c r="H29807" t="s">
        <v>69</v>
      </c>
      <c r="J29807" t="s">
        <v>14</v>
      </c>
      <c r="K29807">
        <v>48</v>
      </c>
      <c r="L29807" t="s">
        <v>15</v>
      </c>
    </row>
    <row r="29808" spans="1:12">
      <c r="A29808" t="e">
        <f ca="1">E00251513734821</f>
        <v>#NAME?</v>
      </c>
      <c r="B29808">
        <v>703</v>
      </c>
      <c r="C29808" t="s">
        <v>305</v>
      </c>
      <c r="D29808" s="1">
        <v>41074</v>
      </c>
      <c r="F29808">
        <v>2</v>
      </c>
      <c r="G29808">
        <v>4549</v>
      </c>
      <c r="H29808" t="s">
        <v>69</v>
      </c>
      <c r="J29808" t="s">
        <v>14</v>
      </c>
      <c r="K29808">
        <v>47</v>
      </c>
      <c r="L29808" t="s">
        <v>15</v>
      </c>
    </row>
    <row r="29809" spans="1:12">
      <c r="A29809" t="e">
        <f ca="1">E00251513734821</f>
        <v>#NAME?</v>
      </c>
      <c r="B29809">
        <v>703</v>
      </c>
      <c r="C29809" t="s">
        <v>305</v>
      </c>
      <c r="D29809" s="1">
        <v>41074</v>
      </c>
      <c r="F29809">
        <v>5</v>
      </c>
      <c r="G29809">
        <v>78321</v>
      </c>
      <c r="H29809" t="s">
        <v>490</v>
      </c>
      <c r="J29809" t="s">
        <v>14</v>
      </c>
      <c r="K29809">
        <v>47</v>
      </c>
      <c r="L29809" t="s">
        <v>22</v>
      </c>
    </row>
    <row r="29810" spans="1:12">
      <c r="A29810" t="e">
        <f ca="1">E00251429317021</f>
        <v>#NAME?</v>
      </c>
      <c r="B29810">
        <v>275</v>
      </c>
      <c r="C29810" t="s">
        <v>444</v>
      </c>
      <c r="D29810" s="1">
        <v>42059</v>
      </c>
      <c r="F29810">
        <v>1</v>
      </c>
      <c r="G29810">
        <v>2252</v>
      </c>
      <c r="H29810" t="s">
        <v>64</v>
      </c>
      <c r="J29810" t="s">
        <v>14</v>
      </c>
      <c r="K29810">
        <v>52</v>
      </c>
      <c r="L29810" t="s">
        <v>15</v>
      </c>
    </row>
    <row r="29811" spans="1:12">
      <c r="A29811" t="e">
        <f ca="1">E00251429317021</f>
        <v>#NAME?</v>
      </c>
      <c r="B29811">
        <v>275</v>
      </c>
      <c r="C29811" t="s">
        <v>444</v>
      </c>
      <c r="D29811" s="1">
        <v>42172</v>
      </c>
      <c r="F29811">
        <v>2</v>
      </c>
      <c r="G29811">
        <v>496</v>
      </c>
      <c r="H29811" t="s">
        <v>190</v>
      </c>
      <c r="J29811" t="s">
        <v>14</v>
      </c>
      <c r="K29811">
        <v>53</v>
      </c>
      <c r="L29811" t="s">
        <v>15</v>
      </c>
    </row>
    <row r="29812" spans="1:12">
      <c r="A29812" t="e">
        <f ca="1">E00251429317021</f>
        <v>#NAME?</v>
      </c>
      <c r="B29812">
        <v>275</v>
      </c>
      <c r="C29812" t="s">
        <v>444</v>
      </c>
      <c r="D29812" s="1">
        <v>42726</v>
      </c>
      <c r="F29812">
        <v>2</v>
      </c>
      <c r="G29812">
        <v>79029</v>
      </c>
      <c r="H29812" t="s">
        <v>21</v>
      </c>
      <c r="J29812" t="s">
        <v>14</v>
      </c>
      <c r="K29812">
        <v>54</v>
      </c>
      <c r="L29812" t="s">
        <v>22</v>
      </c>
    </row>
    <row r="29813" spans="1:12">
      <c r="A29813" t="e">
        <f ca="1">E00251513734821</f>
        <v>#NAME?</v>
      </c>
      <c r="B29813">
        <v>703</v>
      </c>
      <c r="C29813" t="s">
        <v>305</v>
      </c>
      <c r="D29813" s="1">
        <v>42541</v>
      </c>
      <c r="F29813">
        <v>6</v>
      </c>
      <c r="G29813">
        <v>5699</v>
      </c>
      <c r="H29813" t="s">
        <v>329</v>
      </c>
      <c r="J29813" t="s">
        <v>14</v>
      </c>
      <c r="K29813">
        <v>51</v>
      </c>
      <c r="L29813" t="s">
        <v>15</v>
      </c>
    </row>
    <row r="29814" spans="1:12">
      <c r="A29814" t="e">
        <f ca="1">E00251513734821</f>
        <v>#NAME?</v>
      </c>
      <c r="B29814">
        <v>703</v>
      </c>
      <c r="C29814" t="s">
        <v>305</v>
      </c>
      <c r="D29814" s="1">
        <v>42549</v>
      </c>
      <c r="F29814">
        <v>2</v>
      </c>
      <c r="G29814">
        <v>2449</v>
      </c>
      <c r="H29814" t="s">
        <v>53</v>
      </c>
      <c r="J29814" t="s">
        <v>14</v>
      </c>
      <c r="K29814">
        <v>51</v>
      </c>
      <c r="L29814" t="s">
        <v>15</v>
      </c>
    </row>
    <row r="29815" spans="1:12">
      <c r="A29815" t="e">
        <f ca="1">E00251528565821</f>
        <v>#NAME?</v>
      </c>
      <c r="B29815">
        <v>307</v>
      </c>
      <c r="C29815" t="s">
        <v>210</v>
      </c>
      <c r="D29815" s="1">
        <v>41863</v>
      </c>
      <c r="F29815">
        <v>1</v>
      </c>
      <c r="G29815">
        <v>7231</v>
      </c>
      <c r="H29815" t="s">
        <v>128</v>
      </c>
      <c r="J29815" t="s">
        <v>14</v>
      </c>
      <c r="K29815">
        <v>55</v>
      </c>
      <c r="L29815" t="s">
        <v>15</v>
      </c>
    </row>
    <row r="29816" spans="1:12">
      <c r="A29816" t="e">
        <f ca="1">E00251424821221</f>
        <v>#NAME?</v>
      </c>
      <c r="B29816">
        <v>122</v>
      </c>
      <c r="C29816" t="s">
        <v>522</v>
      </c>
      <c r="D29816" s="1">
        <v>41698</v>
      </c>
      <c r="F29816">
        <v>1</v>
      </c>
      <c r="G29816">
        <v>30000</v>
      </c>
      <c r="H29816" t="s">
        <v>144</v>
      </c>
      <c r="J29816" t="s">
        <v>14</v>
      </c>
      <c r="K29816">
        <v>58</v>
      </c>
      <c r="L29816" t="s">
        <v>15</v>
      </c>
    </row>
    <row r="29817" spans="1:12">
      <c r="A29817" t="e">
        <f ca="1">E00251514226921</f>
        <v>#NAME?</v>
      </c>
      <c r="B29817">
        <v>489</v>
      </c>
      <c r="C29817" t="s">
        <v>100</v>
      </c>
      <c r="D29817" s="1">
        <v>43025</v>
      </c>
      <c r="F29817">
        <v>1</v>
      </c>
      <c r="G29817">
        <v>72743</v>
      </c>
      <c r="H29817" t="s">
        <v>155</v>
      </c>
      <c r="J29817" t="s">
        <v>14</v>
      </c>
      <c r="K29817">
        <v>48</v>
      </c>
      <c r="L29817" t="s">
        <v>15</v>
      </c>
    </row>
    <row r="29818" spans="1:12">
      <c r="A29818" t="e">
        <f ca="1">E00251432267921</f>
        <v>#NAME?</v>
      </c>
      <c r="B29818">
        <v>454</v>
      </c>
      <c r="C29818" t="s">
        <v>179</v>
      </c>
      <c r="D29818" s="1">
        <v>41962</v>
      </c>
      <c r="F29818">
        <v>2</v>
      </c>
      <c r="G29818">
        <v>25000</v>
      </c>
      <c r="H29818" t="s">
        <v>178</v>
      </c>
      <c r="J29818" t="s">
        <v>14</v>
      </c>
      <c r="K29818">
        <v>49</v>
      </c>
      <c r="L29818" t="s">
        <v>15</v>
      </c>
    </row>
    <row r="29819" spans="1:12">
      <c r="A29819" t="e">
        <f ca="1">E00251528565821</f>
        <v>#NAME?</v>
      </c>
      <c r="B29819">
        <v>307</v>
      </c>
      <c r="C29819" t="s">
        <v>210</v>
      </c>
      <c r="D29819" s="1">
        <v>42846</v>
      </c>
      <c r="F29819">
        <v>2</v>
      </c>
      <c r="G29819">
        <v>7262</v>
      </c>
      <c r="H29819" t="s">
        <v>198</v>
      </c>
      <c r="J29819" t="s">
        <v>14</v>
      </c>
      <c r="K29819">
        <v>57</v>
      </c>
      <c r="L29819" t="s">
        <v>15</v>
      </c>
    </row>
    <row r="29820" spans="1:12">
      <c r="A29820" t="e">
        <f ca="1">E00251528565821</f>
        <v>#NAME?</v>
      </c>
      <c r="B29820">
        <v>307</v>
      </c>
      <c r="C29820" t="s">
        <v>210</v>
      </c>
      <c r="D29820" s="1">
        <v>42633</v>
      </c>
      <c r="F29820">
        <v>1</v>
      </c>
      <c r="G29820">
        <v>4189</v>
      </c>
      <c r="H29820" t="s">
        <v>335</v>
      </c>
      <c r="J29820" t="s">
        <v>14</v>
      </c>
      <c r="K29820">
        <v>57</v>
      </c>
      <c r="L29820" t="s">
        <v>15</v>
      </c>
    </row>
    <row r="29821" spans="1:12">
      <c r="A29821" t="e">
        <f ca="1">E00251513734821</f>
        <v>#NAME?</v>
      </c>
      <c r="B29821">
        <v>703</v>
      </c>
      <c r="C29821" t="s">
        <v>305</v>
      </c>
      <c r="D29821" s="1">
        <v>41386</v>
      </c>
      <c r="F29821">
        <v>2</v>
      </c>
      <c r="G29821">
        <v>4549</v>
      </c>
      <c r="H29821" t="s">
        <v>69</v>
      </c>
      <c r="J29821" t="s">
        <v>14</v>
      </c>
      <c r="K29821">
        <v>47</v>
      </c>
      <c r="L29821" t="s">
        <v>15</v>
      </c>
    </row>
    <row r="29822" spans="1:12">
      <c r="A29822" t="e">
        <f ca="1">E00251513734821</f>
        <v>#NAME?</v>
      </c>
      <c r="B29822">
        <v>703</v>
      </c>
      <c r="C29822" t="s">
        <v>305</v>
      </c>
      <c r="D29822" s="1">
        <v>41498</v>
      </c>
      <c r="F29822">
        <v>5</v>
      </c>
      <c r="G29822">
        <v>3004</v>
      </c>
      <c r="H29822" t="s">
        <v>104</v>
      </c>
      <c r="J29822" t="s">
        <v>14</v>
      </c>
      <c r="K29822">
        <v>48</v>
      </c>
      <c r="L29822" t="s">
        <v>15</v>
      </c>
    </row>
    <row r="29823" spans="1:12">
      <c r="A29823" t="e">
        <f ca="1">E00251424821221</f>
        <v>#NAME?</v>
      </c>
      <c r="B29823">
        <v>122</v>
      </c>
      <c r="C29823" t="s">
        <v>522</v>
      </c>
      <c r="D29823" s="1">
        <v>43010</v>
      </c>
      <c r="F29823">
        <v>1</v>
      </c>
      <c r="G29823">
        <v>4019</v>
      </c>
      <c r="H29823" t="s">
        <v>26</v>
      </c>
      <c r="J29823" t="s">
        <v>14</v>
      </c>
      <c r="K29823">
        <v>61</v>
      </c>
      <c r="L29823" t="s">
        <v>15</v>
      </c>
    </row>
    <row r="29824" spans="1:12">
      <c r="A29824" t="e">
        <f ca="1">E00251429152221</f>
        <v>#NAME?</v>
      </c>
      <c r="B29824">
        <v>285</v>
      </c>
      <c r="C29824" t="s">
        <v>117</v>
      </c>
      <c r="D29824" s="1">
        <v>42793</v>
      </c>
      <c r="F29824">
        <v>1</v>
      </c>
      <c r="G29824">
        <v>7869</v>
      </c>
      <c r="H29824" t="s">
        <v>470</v>
      </c>
      <c r="J29824" t="s">
        <v>14</v>
      </c>
      <c r="K29824">
        <v>57</v>
      </c>
      <c r="L29824" t="s">
        <v>22</v>
      </c>
    </row>
    <row r="29825" spans="1:12">
      <c r="A29825" t="e">
        <f ca="1">E00251429786121</f>
        <v>#NAME?</v>
      </c>
      <c r="B29825">
        <v>156</v>
      </c>
      <c r="C29825" t="s">
        <v>569</v>
      </c>
      <c r="D29825" s="1">
        <v>42424</v>
      </c>
      <c r="F29825">
        <v>2</v>
      </c>
      <c r="G29825">
        <v>460</v>
      </c>
      <c r="H29825" t="s">
        <v>16</v>
      </c>
      <c r="J29825" t="s">
        <v>14</v>
      </c>
      <c r="K29825">
        <v>66</v>
      </c>
      <c r="L29825" t="s">
        <v>15</v>
      </c>
    </row>
    <row r="29826" spans="1:12">
      <c r="A29826" t="e">
        <f ca="1">E00251429786121</f>
        <v>#NAME?</v>
      </c>
      <c r="B29826">
        <v>156</v>
      </c>
      <c r="C29826" t="s">
        <v>569</v>
      </c>
      <c r="D29826" s="1">
        <v>42654</v>
      </c>
      <c r="F29826">
        <v>1</v>
      </c>
      <c r="G29826">
        <v>3899</v>
      </c>
      <c r="H29826" t="s">
        <v>264</v>
      </c>
      <c r="J29826" t="s">
        <v>14</v>
      </c>
      <c r="K29826">
        <v>67</v>
      </c>
      <c r="L29826" t="s">
        <v>15</v>
      </c>
    </row>
    <row r="29827" spans="1:12">
      <c r="A29827" t="e">
        <f ca="1">E00251529062621</f>
        <v>#NAME?</v>
      </c>
      <c r="B29827">
        <v>290</v>
      </c>
      <c r="C29827" t="s">
        <v>449</v>
      </c>
      <c r="D29827" s="1">
        <v>41946</v>
      </c>
      <c r="F29827">
        <v>3</v>
      </c>
      <c r="G29827">
        <v>78050</v>
      </c>
      <c r="H29827" t="s">
        <v>197</v>
      </c>
      <c r="J29827" t="s">
        <v>14</v>
      </c>
      <c r="K29827">
        <v>58</v>
      </c>
      <c r="L29827" t="s">
        <v>22</v>
      </c>
    </row>
    <row r="29828" spans="1:12">
      <c r="A29828" t="e">
        <f ca="1">E00251432267921</f>
        <v>#NAME?</v>
      </c>
      <c r="B29828">
        <v>454</v>
      </c>
      <c r="C29828" t="s">
        <v>179</v>
      </c>
      <c r="D29828" s="1">
        <v>41352</v>
      </c>
      <c r="F29828">
        <v>1</v>
      </c>
      <c r="G29828">
        <v>25000</v>
      </c>
      <c r="H29828" t="s">
        <v>178</v>
      </c>
      <c r="J29828" t="s">
        <v>14</v>
      </c>
      <c r="K29828">
        <v>47</v>
      </c>
      <c r="L29828" t="s">
        <v>15</v>
      </c>
    </row>
    <row r="29829" spans="1:12">
      <c r="A29829" t="e">
        <f ca="1">E00251429215721</f>
        <v>#NAME?</v>
      </c>
      <c r="B29829">
        <v>276</v>
      </c>
      <c r="C29829" t="s">
        <v>122</v>
      </c>
      <c r="D29829" s="1">
        <v>42627</v>
      </c>
      <c r="F29829">
        <v>1</v>
      </c>
      <c r="G29829">
        <v>2720</v>
      </c>
      <c r="H29829" t="s">
        <v>65</v>
      </c>
      <c r="J29829" t="s">
        <v>14</v>
      </c>
      <c r="K29829">
        <v>60</v>
      </c>
      <c r="L29829" t="s">
        <v>15</v>
      </c>
    </row>
    <row r="29830" spans="1:12">
      <c r="A29830" t="e">
        <f ca="1">E00251532134321</f>
        <v>#NAME?</v>
      </c>
      <c r="B29830">
        <v>497</v>
      </c>
      <c r="C29830" t="s">
        <v>141</v>
      </c>
      <c r="D29830" s="1">
        <v>41324</v>
      </c>
      <c r="F29830">
        <v>2</v>
      </c>
      <c r="G29830">
        <v>2721</v>
      </c>
      <c r="H29830" t="s">
        <v>465</v>
      </c>
      <c r="J29830" t="s">
        <v>14</v>
      </c>
      <c r="K29830">
        <v>61</v>
      </c>
      <c r="L29830" t="s">
        <v>15</v>
      </c>
    </row>
    <row r="29831" spans="1:12">
      <c r="A29831" t="e">
        <f ca="1">E00251532134321</f>
        <v>#NAME?</v>
      </c>
      <c r="B29831">
        <v>497</v>
      </c>
      <c r="C29831" t="s">
        <v>141</v>
      </c>
      <c r="D29831" s="1">
        <v>41810</v>
      </c>
      <c r="F29831">
        <v>2</v>
      </c>
      <c r="G29831">
        <v>25000</v>
      </c>
      <c r="H29831" t="s">
        <v>178</v>
      </c>
      <c r="J29831" t="s">
        <v>14</v>
      </c>
      <c r="K29831">
        <v>63</v>
      </c>
      <c r="L29831" t="s">
        <v>15</v>
      </c>
    </row>
    <row r="29832" spans="1:12">
      <c r="A29832" t="e">
        <f ca="1">E00251432267921</f>
        <v>#NAME?</v>
      </c>
      <c r="B29832">
        <v>454</v>
      </c>
      <c r="C29832" t="s">
        <v>179</v>
      </c>
      <c r="D29832" s="1">
        <v>41320</v>
      </c>
      <c r="F29832">
        <v>2</v>
      </c>
      <c r="G29832">
        <v>27800</v>
      </c>
      <c r="H29832" t="s">
        <v>145</v>
      </c>
      <c r="J29832" t="s">
        <v>14</v>
      </c>
      <c r="K29832">
        <v>47</v>
      </c>
      <c r="L29832" t="s">
        <v>15</v>
      </c>
    </row>
    <row r="29833" spans="1:12">
      <c r="A29833" t="e">
        <f ca="1">E00251524952721</f>
        <v>#NAME?</v>
      </c>
      <c r="B29833">
        <v>437</v>
      </c>
      <c r="C29833" t="s">
        <v>216</v>
      </c>
      <c r="D29833" s="1">
        <v>41443</v>
      </c>
      <c r="F29833">
        <v>1</v>
      </c>
      <c r="G29833">
        <v>29690</v>
      </c>
      <c r="H29833" t="s">
        <v>52</v>
      </c>
      <c r="J29833" t="s">
        <v>14</v>
      </c>
      <c r="K29833">
        <v>48</v>
      </c>
      <c r="L29833" t="s">
        <v>15</v>
      </c>
    </row>
    <row r="29834" spans="1:12">
      <c r="A29834" t="e">
        <f ca="1">E00251532134321</f>
        <v>#NAME?</v>
      </c>
      <c r="B29834">
        <v>497</v>
      </c>
      <c r="C29834" t="s">
        <v>141</v>
      </c>
      <c r="D29834" s="1">
        <v>42716</v>
      </c>
      <c r="F29834">
        <v>1</v>
      </c>
      <c r="G29834">
        <v>25000</v>
      </c>
      <c r="H29834" t="s">
        <v>178</v>
      </c>
      <c r="J29834" t="s">
        <v>14</v>
      </c>
      <c r="K29834">
        <v>65</v>
      </c>
      <c r="L29834" t="s">
        <v>15</v>
      </c>
    </row>
    <row r="29835" spans="1:12">
      <c r="A29835" t="e">
        <f ca="1">E00251529062621</f>
        <v>#NAME?</v>
      </c>
      <c r="B29835">
        <v>290</v>
      </c>
      <c r="C29835" t="s">
        <v>449</v>
      </c>
      <c r="D29835" s="1">
        <v>42863</v>
      </c>
      <c r="F29835">
        <v>5</v>
      </c>
      <c r="G29835">
        <v>2722</v>
      </c>
      <c r="H29835" t="s">
        <v>339</v>
      </c>
      <c r="J29835" t="s">
        <v>14</v>
      </c>
      <c r="K29835">
        <v>61</v>
      </c>
      <c r="L29835" t="s">
        <v>15</v>
      </c>
    </row>
    <row r="29836" spans="1:12">
      <c r="A29836" t="e">
        <f ca="1">E00251429251821</f>
        <v>#NAME?</v>
      </c>
      <c r="B29836">
        <v>290</v>
      </c>
      <c r="C29836" t="s">
        <v>449</v>
      </c>
      <c r="D29836" s="1">
        <v>42614</v>
      </c>
      <c r="F29836">
        <v>4</v>
      </c>
      <c r="G29836">
        <v>43391</v>
      </c>
      <c r="H29836" t="s">
        <v>810</v>
      </c>
      <c r="J29836" t="s">
        <v>14</v>
      </c>
      <c r="K29836">
        <v>56</v>
      </c>
      <c r="L29836" t="s">
        <v>15</v>
      </c>
    </row>
    <row r="29837" spans="1:12">
      <c r="A29837" t="e">
        <f ca="1">E00251429251821</f>
        <v>#NAME?</v>
      </c>
      <c r="B29837">
        <v>290</v>
      </c>
      <c r="C29837" t="s">
        <v>449</v>
      </c>
      <c r="D29837" s="1">
        <v>42656</v>
      </c>
      <c r="F29837">
        <v>1</v>
      </c>
      <c r="G29837">
        <v>25000</v>
      </c>
      <c r="H29837" t="s">
        <v>178</v>
      </c>
      <c r="J29837" t="s">
        <v>14</v>
      </c>
      <c r="K29837">
        <v>56</v>
      </c>
      <c r="L29837" t="s">
        <v>15</v>
      </c>
    </row>
    <row r="29838" spans="1:12">
      <c r="A29838" t="e">
        <f ca="1">E00251429251821</f>
        <v>#NAME?</v>
      </c>
      <c r="B29838">
        <v>290</v>
      </c>
      <c r="C29838" t="s">
        <v>449</v>
      </c>
      <c r="D29838" s="1">
        <v>42745</v>
      </c>
      <c r="F29838">
        <v>3</v>
      </c>
      <c r="G29838">
        <v>436</v>
      </c>
      <c r="H29838" t="s">
        <v>193</v>
      </c>
      <c r="J29838" t="s">
        <v>14</v>
      </c>
      <c r="K29838">
        <v>56</v>
      </c>
      <c r="L29838" t="s">
        <v>15</v>
      </c>
    </row>
    <row r="29839" spans="1:12">
      <c r="A29839" t="e">
        <f ca="1">E00251429251821</f>
        <v>#NAME?</v>
      </c>
      <c r="B29839">
        <v>290</v>
      </c>
      <c r="C29839" t="s">
        <v>449</v>
      </c>
      <c r="D29839" s="1">
        <v>42828</v>
      </c>
      <c r="F29839">
        <v>2</v>
      </c>
      <c r="G29839">
        <v>25000</v>
      </c>
      <c r="H29839" t="s">
        <v>178</v>
      </c>
      <c r="J29839" t="s">
        <v>14</v>
      </c>
      <c r="K29839">
        <v>56</v>
      </c>
      <c r="L29839" t="s">
        <v>15</v>
      </c>
    </row>
    <row r="29840" spans="1:12">
      <c r="A29840" t="e">
        <f ca="1">E00251513734821</f>
        <v>#NAME?</v>
      </c>
      <c r="B29840">
        <v>703</v>
      </c>
      <c r="C29840" t="s">
        <v>305</v>
      </c>
      <c r="D29840" s="1">
        <v>42888</v>
      </c>
      <c r="F29840">
        <v>3</v>
      </c>
      <c r="G29840">
        <v>2449</v>
      </c>
      <c r="H29840" t="s">
        <v>53</v>
      </c>
      <c r="J29840" t="s">
        <v>14</v>
      </c>
      <c r="K29840">
        <v>51</v>
      </c>
      <c r="L29840" t="s">
        <v>15</v>
      </c>
    </row>
    <row r="29841" spans="1:12">
      <c r="A29841" t="e">
        <f ca="1">E00251513734821</f>
        <v>#NAME?</v>
      </c>
      <c r="B29841">
        <v>703</v>
      </c>
      <c r="C29841" t="s">
        <v>305</v>
      </c>
      <c r="D29841" s="1">
        <v>43021</v>
      </c>
      <c r="F29841">
        <v>1</v>
      </c>
      <c r="G29841">
        <v>7295</v>
      </c>
      <c r="H29841" t="s">
        <v>76</v>
      </c>
      <c r="J29841" t="s">
        <v>14</v>
      </c>
      <c r="K29841">
        <v>52</v>
      </c>
      <c r="L29841" t="s">
        <v>15</v>
      </c>
    </row>
    <row r="29842" spans="1:12">
      <c r="A29842" t="e">
        <f ca="1">E00251514740821</f>
        <v>#NAME?</v>
      </c>
      <c r="B29842">
        <v>6311</v>
      </c>
      <c r="C29842" t="s">
        <v>146</v>
      </c>
      <c r="D29842" s="1">
        <v>42142</v>
      </c>
      <c r="F29842">
        <v>1</v>
      </c>
      <c r="G29842">
        <v>7856</v>
      </c>
      <c r="H29842" t="s">
        <v>368</v>
      </c>
      <c r="I29842" t="s">
        <v>148</v>
      </c>
      <c r="J29842" t="s">
        <v>57</v>
      </c>
      <c r="K29842">
        <v>42</v>
      </c>
      <c r="L29842" t="s">
        <v>22</v>
      </c>
    </row>
    <row r="29843" spans="1:12">
      <c r="A29843" t="e">
        <f ca="1">E00251429251821</f>
        <v>#NAME?</v>
      </c>
      <c r="B29843">
        <v>294</v>
      </c>
      <c r="C29843" t="s">
        <v>61</v>
      </c>
      <c r="D29843" s="1">
        <v>41025</v>
      </c>
      <c r="F29843">
        <v>3</v>
      </c>
      <c r="G29843">
        <v>7962</v>
      </c>
      <c r="H29843" t="s">
        <v>111</v>
      </c>
      <c r="J29843" t="s">
        <v>14</v>
      </c>
      <c r="K29843">
        <v>52</v>
      </c>
      <c r="L29843" t="s">
        <v>22</v>
      </c>
    </row>
    <row r="29844" spans="1:12">
      <c r="A29844" t="e">
        <f ca="1">E00251432267921</f>
        <v>#NAME?</v>
      </c>
      <c r="B29844">
        <v>454</v>
      </c>
      <c r="C29844" t="s">
        <v>179</v>
      </c>
      <c r="D29844" s="1">
        <v>42333</v>
      </c>
      <c r="F29844">
        <v>2</v>
      </c>
      <c r="G29844">
        <v>27800</v>
      </c>
      <c r="H29844" t="s">
        <v>145</v>
      </c>
      <c r="J29844" t="s">
        <v>14</v>
      </c>
      <c r="K29844">
        <v>50</v>
      </c>
      <c r="L29844" t="s">
        <v>15</v>
      </c>
    </row>
    <row r="29845" spans="1:12">
      <c r="A29845" t="e">
        <f ca="1">E00251432267921</f>
        <v>#NAME?</v>
      </c>
      <c r="B29845">
        <v>454</v>
      </c>
      <c r="C29845" t="s">
        <v>179</v>
      </c>
      <c r="D29845" s="1">
        <v>42494</v>
      </c>
      <c r="F29845">
        <v>1</v>
      </c>
      <c r="G29845">
        <v>25000</v>
      </c>
      <c r="H29845" t="s">
        <v>178</v>
      </c>
      <c r="J29845" t="s">
        <v>14</v>
      </c>
      <c r="K29845">
        <v>51</v>
      </c>
      <c r="L29845" t="s">
        <v>15</v>
      </c>
    </row>
    <row r="29846" spans="1:12">
      <c r="A29846" t="e">
        <f ca="1">E00251432267921</f>
        <v>#NAME?</v>
      </c>
      <c r="B29846">
        <v>454</v>
      </c>
      <c r="C29846" t="s">
        <v>179</v>
      </c>
      <c r="D29846" s="1">
        <v>42844</v>
      </c>
      <c r="F29846">
        <v>1</v>
      </c>
      <c r="G29846">
        <v>71940</v>
      </c>
      <c r="H29846" t="s">
        <v>135</v>
      </c>
      <c r="J29846" t="s">
        <v>14</v>
      </c>
      <c r="K29846">
        <v>51</v>
      </c>
      <c r="L29846" t="s">
        <v>15</v>
      </c>
    </row>
    <row r="29847" spans="1:12">
      <c r="A29847" t="e">
        <f ca="1">E00251429175721</f>
        <v>#NAME?</v>
      </c>
      <c r="B29847">
        <v>293</v>
      </c>
      <c r="C29847" t="s">
        <v>25</v>
      </c>
      <c r="D29847" s="1">
        <v>42107</v>
      </c>
      <c r="F29847">
        <v>1</v>
      </c>
      <c r="G29847">
        <v>53500</v>
      </c>
      <c r="H29847" t="s">
        <v>243</v>
      </c>
      <c r="J29847" t="s">
        <v>14</v>
      </c>
      <c r="K29847">
        <v>48</v>
      </c>
      <c r="L29847" t="s">
        <v>15</v>
      </c>
    </row>
    <row r="29848" spans="1:12">
      <c r="A29848" t="e">
        <f ca="1">E00251510847621</f>
        <v>#NAME?</v>
      </c>
      <c r="B29848">
        <v>105</v>
      </c>
      <c r="C29848" t="s">
        <v>682</v>
      </c>
      <c r="D29848" s="1">
        <v>42921</v>
      </c>
      <c r="F29848">
        <v>1</v>
      </c>
      <c r="G29848">
        <v>7101</v>
      </c>
      <c r="H29848" t="s">
        <v>791</v>
      </c>
      <c r="J29848" t="s">
        <v>14</v>
      </c>
      <c r="K29848">
        <v>61</v>
      </c>
      <c r="L29848" t="s">
        <v>15</v>
      </c>
    </row>
    <row r="29849" spans="1:12">
      <c r="A29849" t="e">
        <f ca="1">E00251429317021</f>
        <v>#NAME?</v>
      </c>
      <c r="B29849">
        <v>275</v>
      </c>
      <c r="C29849" t="s">
        <v>444</v>
      </c>
      <c r="D29849" s="1">
        <v>42562</v>
      </c>
      <c r="F29849">
        <v>1</v>
      </c>
      <c r="G29849">
        <v>496</v>
      </c>
      <c r="H29849" t="s">
        <v>190</v>
      </c>
      <c r="J29849" t="s">
        <v>14</v>
      </c>
      <c r="K29849">
        <v>54</v>
      </c>
      <c r="L29849" t="s">
        <v>15</v>
      </c>
    </row>
    <row r="29850" spans="1:12">
      <c r="A29850" t="e">
        <f ca="1">E00251429251821</f>
        <v>#NAME?</v>
      </c>
      <c r="B29850">
        <v>294</v>
      </c>
      <c r="C29850" t="s">
        <v>61</v>
      </c>
      <c r="D29850" s="1">
        <v>41666</v>
      </c>
      <c r="F29850">
        <v>1</v>
      </c>
      <c r="G29850">
        <v>3699</v>
      </c>
      <c r="H29850" t="s">
        <v>149</v>
      </c>
      <c r="J29850" t="s">
        <v>14</v>
      </c>
      <c r="K29850">
        <v>53</v>
      </c>
      <c r="L29850" t="s">
        <v>15</v>
      </c>
    </row>
    <row r="29851" spans="1:12">
      <c r="A29851" t="e">
        <f ca="1">E00251524952721</f>
        <v>#NAME?</v>
      </c>
      <c r="B29851">
        <v>437</v>
      </c>
      <c r="C29851" t="s">
        <v>216</v>
      </c>
      <c r="D29851" s="1">
        <v>42768</v>
      </c>
      <c r="F29851">
        <v>2</v>
      </c>
      <c r="G29851">
        <v>7962</v>
      </c>
      <c r="H29851" t="s">
        <v>111</v>
      </c>
      <c r="J29851" t="s">
        <v>14</v>
      </c>
      <c r="K29851">
        <v>51</v>
      </c>
      <c r="L29851" t="s">
        <v>22</v>
      </c>
    </row>
    <row r="29852" spans="1:12">
      <c r="A29852" t="e">
        <f t="shared" ref="A29852:A29857" ca="1" si="271">E00251513734821</f>
        <v>#NAME?</v>
      </c>
      <c r="B29852">
        <v>703</v>
      </c>
      <c r="C29852" t="s">
        <v>305</v>
      </c>
      <c r="D29852" s="1">
        <v>42227</v>
      </c>
      <c r="F29852">
        <v>3</v>
      </c>
      <c r="G29852">
        <v>2449</v>
      </c>
      <c r="H29852" t="s">
        <v>53</v>
      </c>
      <c r="J29852" t="s">
        <v>14</v>
      </c>
      <c r="K29852">
        <v>50</v>
      </c>
      <c r="L29852" t="s">
        <v>15</v>
      </c>
    </row>
    <row r="29853" spans="1:12">
      <c r="A29853" t="e">
        <f t="shared" ca="1" si="271"/>
        <v>#NAME?</v>
      </c>
      <c r="B29853">
        <v>703</v>
      </c>
      <c r="C29853" t="s">
        <v>305</v>
      </c>
      <c r="D29853" s="1">
        <v>42236</v>
      </c>
      <c r="F29853">
        <v>4</v>
      </c>
      <c r="G29853">
        <v>78321</v>
      </c>
      <c r="H29853" t="s">
        <v>490</v>
      </c>
      <c r="J29853" t="s">
        <v>14</v>
      </c>
      <c r="K29853">
        <v>50</v>
      </c>
      <c r="L29853" t="s">
        <v>22</v>
      </c>
    </row>
    <row r="29854" spans="1:12">
      <c r="A29854" t="e">
        <f t="shared" ca="1" si="271"/>
        <v>#NAME?</v>
      </c>
      <c r="B29854">
        <v>703</v>
      </c>
      <c r="C29854" t="s">
        <v>305</v>
      </c>
      <c r="D29854" s="1">
        <v>42438</v>
      </c>
      <c r="F29854">
        <v>2</v>
      </c>
      <c r="G29854">
        <v>2449</v>
      </c>
      <c r="H29854" t="s">
        <v>53</v>
      </c>
      <c r="J29854" t="s">
        <v>14</v>
      </c>
      <c r="K29854">
        <v>50</v>
      </c>
      <c r="L29854" t="s">
        <v>15</v>
      </c>
    </row>
    <row r="29855" spans="1:12">
      <c r="A29855" t="e">
        <f t="shared" ca="1" si="271"/>
        <v>#NAME?</v>
      </c>
      <c r="B29855">
        <v>703</v>
      </c>
      <c r="C29855" t="s">
        <v>305</v>
      </c>
      <c r="D29855" s="1">
        <v>42444</v>
      </c>
      <c r="F29855">
        <v>5</v>
      </c>
      <c r="G29855">
        <v>2169</v>
      </c>
      <c r="H29855" t="s">
        <v>40</v>
      </c>
      <c r="J29855" t="s">
        <v>14</v>
      </c>
      <c r="K29855">
        <v>50</v>
      </c>
      <c r="L29855" t="s">
        <v>15</v>
      </c>
    </row>
    <row r="29856" spans="1:12">
      <c r="A29856" t="e">
        <f t="shared" ca="1" si="271"/>
        <v>#NAME?</v>
      </c>
      <c r="B29856">
        <v>703</v>
      </c>
      <c r="C29856" t="s">
        <v>305</v>
      </c>
      <c r="D29856" s="1">
        <v>42479</v>
      </c>
      <c r="F29856">
        <v>3</v>
      </c>
      <c r="G29856">
        <v>7242</v>
      </c>
      <c r="H29856" t="s">
        <v>93</v>
      </c>
      <c r="J29856" t="s">
        <v>14</v>
      </c>
      <c r="K29856">
        <v>50</v>
      </c>
      <c r="L29856" t="s">
        <v>15</v>
      </c>
    </row>
    <row r="29857" spans="1:12">
      <c r="A29857" t="e">
        <f t="shared" ca="1" si="271"/>
        <v>#NAME?</v>
      </c>
      <c r="B29857">
        <v>703</v>
      </c>
      <c r="C29857" t="s">
        <v>305</v>
      </c>
      <c r="D29857" s="1">
        <v>42479</v>
      </c>
      <c r="F29857">
        <v>4</v>
      </c>
      <c r="G29857">
        <v>4549</v>
      </c>
      <c r="H29857" t="s">
        <v>69</v>
      </c>
      <c r="J29857" t="s">
        <v>14</v>
      </c>
      <c r="K29857">
        <v>50</v>
      </c>
      <c r="L29857" t="s">
        <v>15</v>
      </c>
    </row>
    <row r="29858" spans="1:12">
      <c r="A29858" t="e">
        <f ca="1">E00251429152221</f>
        <v>#NAME?</v>
      </c>
      <c r="B29858">
        <v>285</v>
      </c>
      <c r="C29858" t="s">
        <v>117</v>
      </c>
      <c r="D29858" s="1">
        <v>42688</v>
      </c>
      <c r="F29858">
        <v>1</v>
      </c>
      <c r="G29858">
        <v>5651</v>
      </c>
      <c r="H29858" t="s">
        <v>617</v>
      </c>
      <c r="J29858" t="s">
        <v>14</v>
      </c>
      <c r="K29858">
        <v>57</v>
      </c>
      <c r="L29858" t="s">
        <v>15</v>
      </c>
    </row>
    <row r="29859" spans="1:12">
      <c r="A29859" t="e">
        <f ca="1">E00251514879521</f>
        <v>#NAME?</v>
      </c>
      <c r="B29859">
        <v>497</v>
      </c>
      <c r="C29859" t="s">
        <v>141</v>
      </c>
      <c r="D29859" s="1">
        <v>40996</v>
      </c>
      <c r="F29859">
        <v>1</v>
      </c>
      <c r="G29859">
        <v>71940</v>
      </c>
      <c r="H29859" t="s">
        <v>135</v>
      </c>
      <c r="J29859" t="s">
        <v>14</v>
      </c>
      <c r="K29859">
        <v>40</v>
      </c>
      <c r="L29859" t="s">
        <v>15</v>
      </c>
    </row>
    <row r="29860" spans="1:12">
      <c r="A29860" t="e">
        <f ca="1">E00251514879521</f>
        <v>#NAME?</v>
      </c>
      <c r="B29860">
        <v>497</v>
      </c>
      <c r="C29860" t="s">
        <v>141</v>
      </c>
      <c r="D29860" s="1">
        <v>42838</v>
      </c>
      <c r="F29860">
        <v>3</v>
      </c>
      <c r="G29860">
        <v>2720</v>
      </c>
      <c r="H29860" t="s">
        <v>65</v>
      </c>
      <c r="J29860" t="s">
        <v>14</v>
      </c>
      <c r="K29860">
        <v>45</v>
      </c>
      <c r="L29860" t="s">
        <v>15</v>
      </c>
    </row>
    <row r="29861" spans="1:12">
      <c r="A29861" t="e">
        <f ca="1">E00251616256121</f>
        <v>#NAME?</v>
      </c>
      <c r="B29861">
        <v>103</v>
      </c>
      <c r="C29861" t="s">
        <v>775</v>
      </c>
      <c r="D29861" s="1">
        <v>41276</v>
      </c>
      <c r="F29861">
        <v>1</v>
      </c>
      <c r="G29861">
        <v>7260</v>
      </c>
      <c r="H29861" t="s">
        <v>1345</v>
      </c>
      <c r="J29861" t="s">
        <v>14</v>
      </c>
      <c r="K29861">
        <v>55</v>
      </c>
      <c r="L29861" t="s">
        <v>15</v>
      </c>
    </row>
    <row r="29862" spans="1:12">
      <c r="A29862" t="e">
        <f ca="1">E00251614219321</f>
        <v>#NAME?</v>
      </c>
      <c r="B29862">
        <v>151</v>
      </c>
      <c r="C29862" t="s">
        <v>381</v>
      </c>
      <c r="D29862" s="1">
        <v>42662</v>
      </c>
      <c r="F29862">
        <v>1</v>
      </c>
      <c r="G29862">
        <v>2149</v>
      </c>
      <c r="H29862" t="s">
        <v>484</v>
      </c>
      <c r="J29862" t="s">
        <v>14</v>
      </c>
      <c r="K29862">
        <v>44</v>
      </c>
      <c r="L29862" t="s">
        <v>15</v>
      </c>
    </row>
    <row r="29863" spans="1:12">
      <c r="A29863" t="e">
        <f ca="1">E00251513734821</f>
        <v>#NAME?</v>
      </c>
      <c r="B29863">
        <v>703</v>
      </c>
      <c r="C29863" t="s">
        <v>305</v>
      </c>
      <c r="D29863" s="1">
        <v>43004</v>
      </c>
      <c r="F29863">
        <v>6</v>
      </c>
      <c r="G29863">
        <v>5699</v>
      </c>
      <c r="H29863" t="s">
        <v>329</v>
      </c>
      <c r="J29863" t="s">
        <v>14</v>
      </c>
      <c r="K29863">
        <v>52</v>
      </c>
      <c r="L29863" t="s">
        <v>15</v>
      </c>
    </row>
    <row r="29864" spans="1:12">
      <c r="A29864" t="e">
        <f ca="1">E00251513734821</f>
        <v>#NAME?</v>
      </c>
      <c r="B29864">
        <v>703</v>
      </c>
      <c r="C29864" t="s">
        <v>305</v>
      </c>
      <c r="D29864" s="1">
        <v>42633</v>
      </c>
      <c r="F29864">
        <v>3</v>
      </c>
      <c r="G29864">
        <v>2449</v>
      </c>
      <c r="H29864" t="s">
        <v>53</v>
      </c>
      <c r="J29864" t="s">
        <v>14</v>
      </c>
      <c r="K29864">
        <v>51</v>
      </c>
      <c r="L29864" t="s">
        <v>15</v>
      </c>
    </row>
    <row r="29865" spans="1:12">
      <c r="A29865" t="e">
        <f ca="1">E00251513734821</f>
        <v>#NAME?</v>
      </c>
      <c r="B29865">
        <v>703</v>
      </c>
      <c r="C29865" t="s">
        <v>305</v>
      </c>
      <c r="D29865" s="1">
        <v>43019</v>
      </c>
      <c r="F29865">
        <v>5</v>
      </c>
      <c r="G29865">
        <v>2169</v>
      </c>
      <c r="H29865" t="s">
        <v>40</v>
      </c>
      <c r="J29865" t="s">
        <v>14</v>
      </c>
      <c r="K29865">
        <v>52</v>
      </c>
      <c r="L29865" t="s">
        <v>15</v>
      </c>
    </row>
    <row r="29866" spans="1:12">
      <c r="A29866" t="e">
        <f ca="1">E00251513734821</f>
        <v>#NAME?</v>
      </c>
      <c r="B29866">
        <v>703</v>
      </c>
      <c r="C29866" t="s">
        <v>305</v>
      </c>
      <c r="D29866" s="1">
        <v>43019</v>
      </c>
      <c r="F29866">
        <v>6</v>
      </c>
      <c r="G29866">
        <v>5699</v>
      </c>
      <c r="H29866" t="s">
        <v>329</v>
      </c>
      <c r="J29866" t="s">
        <v>14</v>
      </c>
      <c r="K29866">
        <v>52</v>
      </c>
      <c r="L29866" t="s">
        <v>15</v>
      </c>
    </row>
    <row r="29867" spans="1:12">
      <c r="A29867" t="e">
        <f ca="1">E00251510847621</f>
        <v>#NAME?</v>
      </c>
      <c r="B29867">
        <v>105</v>
      </c>
      <c r="C29867" t="s">
        <v>682</v>
      </c>
      <c r="D29867" s="1">
        <v>43053</v>
      </c>
      <c r="F29867">
        <v>1</v>
      </c>
      <c r="G29867">
        <v>5258</v>
      </c>
      <c r="H29867" t="s">
        <v>236</v>
      </c>
      <c r="J29867" t="s">
        <v>14</v>
      </c>
      <c r="K29867">
        <v>61</v>
      </c>
      <c r="L29867" t="s">
        <v>15</v>
      </c>
    </row>
    <row r="29868" spans="1:12">
      <c r="A29868" t="e">
        <f ca="1">E00251528608021</f>
        <v>#NAME?</v>
      </c>
      <c r="B29868">
        <v>695</v>
      </c>
      <c r="C29868" t="s">
        <v>257</v>
      </c>
      <c r="D29868" s="1">
        <v>40956</v>
      </c>
      <c r="F29868">
        <v>4</v>
      </c>
      <c r="G29868">
        <v>7820</v>
      </c>
      <c r="H29868" t="s">
        <v>233</v>
      </c>
      <c r="J29868" t="s">
        <v>14</v>
      </c>
      <c r="K29868">
        <v>43</v>
      </c>
      <c r="L29868" t="s">
        <v>22</v>
      </c>
    </row>
    <row r="29869" spans="1:12">
      <c r="A29869" t="e">
        <f ca="1">E00251524952721</f>
        <v>#NAME?</v>
      </c>
      <c r="B29869">
        <v>437</v>
      </c>
      <c r="C29869" t="s">
        <v>216</v>
      </c>
      <c r="D29869" s="1">
        <v>41996</v>
      </c>
      <c r="F29869">
        <v>2</v>
      </c>
      <c r="G29869">
        <v>2750</v>
      </c>
      <c r="H29869" t="s">
        <v>114</v>
      </c>
      <c r="J29869" t="s">
        <v>14</v>
      </c>
      <c r="K29869">
        <v>49</v>
      </c>
      <c r="L29869" t="s">
        <v>15</v>
      </c>
    </row>
    <row r="29870" spans="1:12">
      <c r="A29870" t="e">
        <f ca="1">E00251524952721</f>
        <v>#NAME?</v>
      </c>
      <c r="B29870">
        <v>437</v>
      </c>
      <c r="C29870" t="s">
        <v>216</v>
      </c>
      <c r="D29870" s="1">
        <v>42086</v>
      </c>
      <c r="F29870">
        <v>2</v>
      </c>
      <c r="G29870">
        <v>2750</v>
      </c>
      <c r="H29870" t="s">
        <v>114</v>
      </c>
      <c r="J29870" t="s">
        <v>14</v>
      </c>
      <c r="K29870">
        <v>50</v>
      </c>
      <c r="L29870" t="s">
        <v>15</v>
      </c>
    </row>
    <row r="29871" spans="1:12">
      <c r="A29871" t="e">
        <f ca="1">E00251524952721</f>
        <v>#NAME?</v>
      </c>
      <c r="B29871">
        <v>437</v>
      </c>
      <c r="C29871" t="s">
        <v>216</v>
      </c>
      <c r="D29871" s="1">
        <v>42359</v>
      </c>
      <c r="F29871">
        <v>2</v>
      </c>
      <c r="G29871">
        <v>7804</v>
      </c>
      <c r="H29871" t="s">
        <v>43</v>
      </c>
      <c r="J29871" t="s">
        <v>14</v>
      </c>
      <c r="K29871">
        <v>50</v>
      </c>
      <c r="L29871" t="s">
        <v>22</v>
      </c>
    </row>
    <row r="29872" spans="1:12">
      <c r="A29872" t="e">
        <f ca="1">E00251513734821</f>
        <v>#NAME?</v>
      </c>
      <c r="B29872">
        <v>703</v>
      </c>
      <c r="C29872" t="s">
        <v>305</v>
      </c>
      <c r="D29872" s="1">
        <v>43034</v>
      </c>
      <c r="F29872">
        <v>4</v>
      </c>
      <c r="G29872">
        <v>78321</v>
      </c>
      <c r="H29872" t="s">
        <v>490</v>
      </c>
      <c r="J29872" t="s">
        <v>14</v>
      </c>
      <c r="K29872">
        <v>52</v>
      </c>
      <c r="L29872" t="s">
        <v>22</v>
      </c>
    </row>
    <row r="29873" spans="1:12">
      <c r="A29873" t="e">
        <f ca="1">E00251515343921</f>
        <v>#NAME?</v>
      </c>
      <c r="B29873">
        <v>11</v>
      </c>
      <c r="C29873" t="s">
        <v>245</v>
      </c>
      <c r="D29873" s="1">
        <v>41982</v>
      </c>
      <c r="F29873">
        <v>1</v>
      </c>
      <c r="G29873">
        <v>463</v>
      </c>
      <c r="H29873" t="s">
        <v>259</v>
      </c>
      <c r="J29873" t="s">
        <v>14</v>
      </c>
      <c r="K29873">
        <v>49</v>
      </c>
      <c r="L29873" t="s">
        <v>15</v>
      </c>
    </row>
    <row r="29874" spans="1:12">
      <c r="A29874" t="e">
        <f ca="1">E00251432267921</f>
        <v>#NAME?</v>
      </c>
      <c r="B29874">
        <v>454</v>
      </c>
      <c r="C29874" t="s">
        <v>179</v>
      </c>
      <c r="D29874" s="1">
        <v>42135</v>
      </c>
      <c r="F29874">
        <v>5</v>
      </c>
      <c r="G29874">
        <v>3051</v>
      </c>
      <c r="H29874" t="s">
        <v>13</v>
      </c>
      <c r="J29874" t="s">
        <v>14</v>
      </c>
      <c r="K29874">
        <v>50</v>
      </c>
      <c r="L29874" t="s">
        <v>15</v>
      </c>
    </row>
    <row r="29875" spans="1:12">
      <c r="A29875" t="e">
        <f ca="1">E00251427218921</f>
        <v>#NAME?</v>
      </c>
      <c r="B29875">
        <v>4991</v>
      </c>
      <c r="C29875" t="s">
        <v>838</v>
      </c>
      <c r="D29875" s="1">
        <v>42462</v>
      </c>
      <c r="F29875">
        <v>2</v>
      </c>
      <c r="G29875">
        <v>1739</v>
      </c>
      <c r="H29875" t="s">
        <v>110</v>
      </c>
      <c r="I29875" t="s">
        <v>148</v>
      </c>
      <c r="J29875" t="s">
        <v>57</v>
      </c>
      <c r="K29875">
        <v>54</v>
      </c>
      <c r="L29875" t="s">
        <v>15</v>
      </c>
    </row>
    <row r="29876" spans="1:12">
      <c r="A29876" t="e">
        <f ca="1">E00251510189121</f>
        <v>#NAME?</v>
      </c>
      <c r="B29876">
        <v>164</v>
      </c>
      <c r="C29876" t="s">
        <v>792</v>
      </c>
      <c r="D29876" s="1">
        <v>42041</v>
      </c>
      <c r="F29876">
        <v>4</v>
      </c>
      <c r="G29876">
        <v>30748</v>
      </c>
      <c r="H29876" t="s">
        <v>50</v>
      </c>
      <c r="J29876" t="s">
        <v>14</v>
      </c>
      <c r="K29876">
        <v>51</v>
      </c>
      <c r="L29876" t="s">
        <v>15</v>
      </c>
    </row>
    <row r="29877" spans="1:12">
      <c r="A29877" t="e">
        <f ca="1">E00251510189121</f>
        <v>#NAME?</v>
      </c>
      <c r="B29877">
        <v>164</v>
      </c>
      <c r="C29877" t="s">
        <v>792</v>
      </c>
      <c r="D29877" s="1">
        <v>43028</v>
      </c>
      <c r="F29877">
        <v>1</v>
      </c>
      <c r="G29877">
        <v>37230</v>
      </c>
      <c r="H29877" t="s">
        <v>361</v>
      </c>
      <c r="J29877" t="s">
        <v>14</v>
      </c>
      <c r="K29877">
        <v>54</v>
      </c>
      <c r="L29877" t="s">
        <v>15</v>
      </c>
    </row>
    <row r="29878" spans="1:12">
      <c r="A29878" t="e">
        <f ca="1">E00251514247321</f>
        <v>#NAME?</v>
      </c>
      <c r="B29878">
        <v>448</v>
      </c>
      <c r="C29878" t="s">
        <v>112</v>
      </c>
      <c r="D29878" s="1">
        <v>41493</v>
      </c>
      <c r="F29878">
        <v>1</v>
      </c>
      <c r="G29878">
        <v>71590</v>
      </c>
      <c r="H29878" t="s">
        <v>44</v>
      </c>
      <c r="J29878" t="s">
        <v>14</v>
      </c>
      <c r="K29878">
        <v>59</v>
      </c>
      <c r="L29878" t="s">
        <v>15</v>
      </c>
    </row>
    <row r="29879" spans="1:12">
      <c r="A29879" t="e">
        <f ca="1">E00251532351021</f>
        <v>#NAME?</v>
      </c>
      <c r="B29879">
        <v>490</v>
      </c>
      <c r="C29879" t="s">
        <v>158</v>
      </c>
      <c r="D29879" s="1">
        <v>42464</v>
      </c>
      <c r="F29879">
        <v>1</v>
      </c>
      <c r="G29879">
        <v>33399</v>
      </c>
      <c r="H29879" t="s">
        <v>1094</v>
      </c>
      <c r="J29879" t="s">
        <v>14</v>
      </c>
      <c r="K29879">
        <v>57</v>
      </c>
      <c r="L29879" t="s">
        <v>15</v>
      </c>
    </row>
    <row r="29880" spans="1:12">
      <c r="A29880" t="e">
        <f ca="1">E00251427364721</f>
        <v>#NAME?</v>
      </c>
      <c r="B29880">
        <v>4991</v>
      </c>
      <c r="C29880" t="s">
        <v>838</v>
      </c>
      <c r="D29880" s="1">
        <v>43059</v>
      </c>
      <c r="F29880">
        <v>1</v>
      </c>
      <c r="G29880">
        <v>5198</v>
      </c>
      <c r="H29880" t="s">
        <v>200</v>
      </c>
      <c r="I29880" t="s">
        <v>148</v>
      </c>
      <c r="J29880" t="s">
        <v>57</v>
      </c>
      <c r="K29880">
        <v>43</v>
      </c>
      <c r="L29880" t="s">
        <v>15</v>
      </c>
    </row>
    <row r="29881" spans="1:12">
      <c r="A29881" t="e">
        <f ca="1">E00251432267921</f>
        <v>#NAME?</v>
      </c>
      <c r="B29881">
        <v>454</v>
      </c>
      <c r="C29881" t="s">
        <v>179</v>
      </c>
      <c r="D29881" s="1">
        <v>42879</v>
      </c>
      <c r="F29881">
        <v>3</v>
      </c>
      <c r="G29881">
        <v>3051</v>
      </c>
      <c r="H29881" t="s">
        <v>13</v>
      </c>
      <c r="J29881" t="s">
        <v>14</v>
      </c>
      <c r="K29881">
        <v>52</v>
      </c>
      <c r="L29881" t="s">
        <v>15</v>
      </c>
    </row>
    <row r="29882" spans="1:12">
      <c r="A29882" t="e">
        <f ca="1">E00251532351021</f>
        <v>#NAME?</v>
      </c>
      <c r="B29882">
        <v>490</v>
      </c>
      <c r="C29882" t="s">
        <v>158</v>
      </c>
      <c r="D29882" s="1">
        <v>43005</v>
      </c>
      <c r="F29882">
        <v>4</v>
      </c>
      <c r="G29882">
        <v>4019</v>
      </c>
      <c r="H29882" t="s">
        <v>26</v>
      </c>
      <c r="J29882" t="s">
        <v>14</v>
      </c>
      <c r="K29882">
        <v>59</v>
      </c>
      <c r="L29882" t="s">
        <v>15</v>
      </c>
    </row>
    <row r="29883" spans="1:12">
      <c r="A29883" t="e">
        <f ca="1">E00251510847621</f>
        <v>#NAME?</v>
      </c>
      <c r="B29883">
        <v>121</v>
      </c>
      <c r="C29883" t="s">
        <v>698</v>
      </c>
      <c r="D29883" s="1">
        <v>42447</v>
      </c>
      <c r="F29883">
        <v>1</v>
      </c>
      <c r="G29883">
        <v>3051</v>
      </c>
      <c r="H29883" t="s">
        <v>13</v>
      </c>
      <c r="J29883" t="s">
        <v>14</v>
      </c>
      <c r="K29883">
        <v>59</v>
      </c>
      <c r="L29883" t="s">
        <v>15</v>
      </c>
    </row>
    <row r="29884" spans="1:12">
      <c r="A29884" t="e">
        <f ca="1">E00251619053521</f>
        <v>#NAME?</v>
      </c>
      <c r="B29884">
        <v>109</v>
      </c>
      <c r="C29884" t="s">
        <v>480</v>
      </c>
      <c r="D29884" s="1">
        <v>41205</v>
      </c>
      <c r="F29884">
        <v>1</v>
      </c>
      <c r="G29884">
        <v>52100</v>
      </c>
      <c r="H29884" t="s">
        <v>516</v>
      </c>
      <c r="J29884" t="s">
        <v>14</v>
      </c>
      <c r="K29884">
        <v>41</v>
      </c>
      <c r="L29884" t="s">
        <v>15</v>
      </c>
    </row>
    <row r="29885" spans="1:12">
      <c r="A29885" t="e">
        <f ca="1">E00251429284421</f>
        <v>#NAME?</v>
      </c>
      <c r="B29885">
        <v>292</v>
      </c>
      <c r="C29885" t="s">
        <v>467</v>
      </c>
      <c r="D29885" s="1">
        <v>41486</v>
      </c>
      <c r="F29885">
        <v>5</v>
      </c>
      <c r="G29885">
        <v>2141</v>
      </c>
      <c r="H29885" t="s">
        <v>614</v>
      </c>
      <c r="J29885" t="s">
        <v>14</v>
      </c>
      <c r="K29885">
        <v>57</v>
      </c>
      <c r="L29885" t="s">
        <v>15</v>
      </c>
    </row>
    <row r="29886" spans="1:12">
      <c r="A29886" t="e">
        <f ca="1">E00251514878421</f>
        <v>#NAME?</v>
      </c>
      <c r="B29886">
        <v>6156</v>
      </c>
      <c r="C29886" t="s">
        <v>352</v>
      </c>
      <c r="D29886" s="1">
        <v>42452</v>
      </c>
      <c r="F29886">
        <v>3</v>
      </c>
      <c r="G29886">
        <v>5198</v>
      </c>
      <c r="H29886" t="s">
        <v>200</v>
      </c>
      <c r="J29886" t="s">
        <v>14</v>
      </c>
      <c r="K29886">
        <v>58</v>
      </c>
      <c r="L29886" t="s">
        <v>15</v>
      </c>
    </row>
    <row r="29887" spans="1:12">
      <c r="A29887" t="e">
        <f ca="1">E00251429314921</f>
        <v>#NAME?</v>
      </c>
      <c r="B29887">
        <v>4055</v>
      </c>
      <c r="C29887" t="s">
        <v>51</v>
      </c>
      <c r="D29887" s="1">
        <v>41976</v>
      </c>
      <c r="F29887">
        <v>1</v>
      </c>
      <c r="G29887">
        <v>25000</v>
      </c>
      <c r="H29887" t="s">
        <v>178</v>
      </c>
      <c r="J29887" t="s">
        <v>14</v>
      </c>
      <c r="K29887">
        <v>48</v>
      </c>
      <c r="L29887" t="s">
        <v>15</v>
      </c>
    </row>
    <row r="29888" spans="1:12">
      <c r="A29888" t="e">
        <f ca="1">E00251427218921</f>
        <v>#NAME?</v>
      </c>
      <c r="B29888">
        <v>10</v>
      </c>
      <c r="C29888" t="s">
        <v>18</v>
      </c>
      <c r="D29888" s="1">
        <v>41989</v>
      </c>
      <c r="F29888">
        <v>3</v>
      </c>
      <c r="G29888">
        <v>7823</v>
      </c>
      <c r="H29888" t="s">
        <v>282</v>
      </c>
      <c r="J29888" t="s">
        <v>14</v>
      </c>
      <c r="K29888">
        <v>53</v>
      </c>
      <c r="L29888" t="s">
        <v>22</v>
      </c>
    </row>
    <row r="29889" spans="1:12">
      <c r="A29889" t="e">
        <f ca="1">E00251619053521</f>
        <v>#NAME?</v>
      </c>
      <c r="B29889">
        <v>3588</v>
      </c>
      <c r="C29889" t="s">
        <v>1519</v>
      </c>
      <c r="D29889" s="1">
        <v>41247</v>
      </c>
      <c r="F29889">
        <v>1</v>
      </c>
      <c r="G29889">
        <v>30929</v>
      </c>
      <c r="H29889" t="s">
        <v>1696</v>
      </c>
      <c r="J29889" t="s">
        <v>272</v>
      </c>
      <c r="K29889">
        <v>41</v>
      </c>
      <c r="L29889" t="s">
        <v>15</v>
      </c>
    </row>
    <row r="29890" spans="1:12">
      <c r="A29890" t="e">
        <f ca="1">E00251427200221</f>
        <v>#NAME?</v>
      </c>
      <c r="B29890">
        <v>11</v>
      </c>
      <c r="C29890" t="s">
        <v>245</v>
      </c>
      <c r="D29890" s="1">
        <v>41983</v>
      </c>
      <c r="F29890">
        <v>1</v>
      </c>
      <c r="G29890">
        <v>3899</v>
      </c>
      <c r="H29890" t="s">
        <v>264</v>
      </c>
      <c r="J29890" t="s">
        <v>14</v>
      </c>
      <c r="K29890">
        <v>65</v>
      </c>
      <c r="L29890" t="s">
        <v>15</v>
      </c>
    </row>
    <row r="29891" spans="1:12">
      <c r="A29891" t="e">
        <f ca="1">E00251619053521</f>
        <v>#NAME?</v>
      </c>
      <c r="B29891">
        <v>109</v>
      </c>
      <c r="C29891" t="s">
        <v>480</v>
      </c>
      <c r="D29891" s="1">
        <v>42976</v>
      </c>
      <c r="F29891">
        <v>1</v>
      </c>
      <c r="G29891">
        <v>9953</v>
      </c>
      <c r="H29891" t="s">
        <v>661</v>
      </c>
      <c r="J29891" t="s">
        <v>14</v>
      </c>
      <c r="K29891">
        <v>46</v>
      </c>
      <c r="L29891" t="s">
        <v>15</v>
      </c>
    </row>
    <row r="29892" spans="1:12">
      <c r="A29892" t="e">
        <f ca="1">E00251514285421</f>
        <v>#NAME?</v>
      </c>
      <c r="B29892">
        <v>488</v>
      </c>
      <c r="C29892" t="s">
        <v>401</v>
      </c>
      <c r="D29892" s="1">
        <v>42500</v>
      </c>
      <c r="F29892">
        <v>1</v>
      </c>
      <c r="G29892">
        <v>27800</v>
      </c>
      <c r="H29892" t="s">
        <v>145</v>
      </c>
      <c r="J29892" t="s">
        <v>14</v>
      </c>
      <c r="K29892">
        <v>53</v>
      </c>
      <c r="L29892" t="s">
        <v>15</v>
      </c>
    </row>
    <row r="29893" spans="1:12">
      <c r="A29893" t="e">
        <f ca="1">E00251532134321</f>
        <v>#NAME?</v>
      </c>
      <c r="B29893">
        <v>497</v>
      </c>
      <c r="C29893" t="s">
        <v>141</v>
      </c>
      <c r="D29893" s="1">
        <v>41446</v>
      </c>
      <c r="F29893">
        <v>2</v>
      </c>
      <c r="G29893">
        <v>79029</v>
      </c>
      <c r="H29893" t="s">
        <v>21</v>
      </c>
      <c r="J29893" t="s">
        <v>14</v>
      </c>
      <c r="K29893">
        <v>62</v>
      </c>
      <c r="L29893" t="s">
        <v>22</v>
      </c>
    </row>
    <row r="29894" spans="1:12">
      <c r="A29894" t="e">
        <f ca="1">E00251532134321</f>
        <v>#NAME?</v>
      </c>
      <c r="B29894">
        <v>497</v>
      </c>
      <c r="C29894" t="s">
        <v>141</v>
      </c>
      <c r="D29894" s="1">
        <v>41446</v>
      </c>
      <c r="F29894">
        <v>3</v>
      </c>
      <c r="G29894">
        <v>4019</v>
      </c>
      <c r="H29894" t="s">
        <v>26</v>
      </c>
      <c r="J29894" t="s">
        <v>14</v>
      </c>
      <c r="K29894">
        <v>62</v>
      </c>
      <c r="L29894" t="s">
        <v>15</v>
      </c>
    </row>
    <row r="29895" spans="1:12">
      <c r="A29895" t="e">
        <f ca="1">E00251619053521</f>
        <v>#NAME?</v>
      </c>
      <c r="B29895">
        <v>4885</v>
      </c>
      <c r="C29895" t="s">
        <v>491</v>
      </c>
      <c r="D29895" s="1">
        <v>41958</v>
      </c>
      <c r="F29895">
        <v>1</v>
      </c>
      <c r="G29895">
        <v>462</v>
      </c>
      <c r="H29895" t="s">
        <v>288</v>
      </c>
      <c r="J29895" t="s">
        <v>14</v>
      </c>
      <c r="K29895">
        <v>43</v>
      </c>
      <c r="L29895" t="s">
        <v>15</v>
      </c>
    </row>
    <row r="29896" spans="1:12">
      <c r="A29896" t="e">
        <f ca="1">E00251429314921</f>
        <v>#NAME?</v>
      </c>
      <c r="B29896">
        <v>4055</v>
      </c>
      <c r="C29896" t="s">
        <v>51</v>
      </c>
      <c r="D29896" s="1">
        <v>41849</v>
      </c>
      <c r="F29896">
        <v>3</v>
      </c>
      <c r="G29896">
        <v>25000</v>
      </c>
      <c r="H29896" t="s">
        <v>178</v>
      </c>
      <c r="J29896" t="s">
        <v>14</v>
      </c>
      <c r="K29896">
        <v>48</v>
      </c>
      <c r="L29896" t="s">
        <v>15</v>
      </c>
    </row>
    <row r="29897" spans="1:12">
      <c r="A29897" t="e">
        <f ca="1">E00251514247321</f>
        <v>#NAME?</v>
      </c>
      <c r="B29897">
        <v>448</v>
      </c>
      <c r="C29897" t="s">
        <v>112</v>
      </c>
      <c r="D29897" s="1">
        <v>41037</v>
      </c>
      <c r="F29897">
        <v>1</v>
      </c>
      <c r="G29897">
        <v>29690</v>
      </c>
      <c r="H29897" t="s">
        <v>52</v>
      </c>
      <c r="J29897" t="s">
        <v>14</v>
      </c>
      <c r="K29897">
        <v>58</v>
      </c>
      <c r="L29897" t="s">
        <v>15</v>
      </c>
    </row>
    <row r="29898" spans="1:12">
      <c r="A29898" t="e">
        <f ca="1">E00251514247321</f>
        <v>#NAME?</v>
      </c>
      <c r="B29898">
        <v>448</v>
      </c>
      <c r="C29898" t="s">
        <v>112</v>
      </c>
      <c r="D29898" s="1">
        <v>41180</v>
      </c>
      <c r="F29898">
        <v>2</v>
      </c>
      <c r="G29898">
        <v>2720</v>
      </c>
      <c r="H29898" t="s">
        <v>65</v>
      </c>
      <c r="J29898" t="s">
        <v>14</v>
      </c>
      <c r="K29898">
        <v>59</v>
      </c>
      <c r="L29898" t="s">
        <v>15</v>
      </c>
    </row>
    <row r="29899" spans="1:12">
      <c r="A29899" t="e">
        <f ca="1">E00251429317021</f>
        <v>#NAME?</v>
      </c>
      <c r="B29899">
        <v>272</v>
      </c>
      <c r="C29899" t="s">
        <v>174</v>
      </c>
      <c r="D29899" s="1">
        <v>41656</v>
      </c>
      <c r="E29899">
        <v>12</v>
      </c>
      <c r="F29899">
        <v>5</v>
      </c>
      <c r="G29899">
        <v>34610</v>
      </c>
      <c r="H29899" t="s">
        <v>1431</v>
      </c>
      <c r="J29899" t="s">
        <v>34</v>
      </c>
      <c r="K29899">
        <v>51</v>
      </c>
      <c r="L29899" t="s">
        <v>15</v>
      </c>
    </row>
    <row r="29900" spans="1:12">
      <c r="A29900" t="e">
        <f ca="1">E00251429317021</f>
        <v>#NAME?</v>
      </c>
      <c r="B29900">
        <v>275</v>
      </c>
      <c r="C29900" t="s">
        <v>444</v>
      </c>
      <c r="D29900" s="1">
        <v>41641</v>
      </c>
      <c r="F29900">
        <v>1</v>
      </c>
      <c r="G29900">
        <v>8798</v>
      </c>
      <c r="H29900" t="s">
        <v>314</v>
      </c>
      <c r="J29900" t="s">
        <v>14</v>
      </c>
      <c r="K29900">
        <v>51</v>
      </c>
      <c r="L29900" t="s">
        <v>15</v>
      </c>
    </row>
    <row r="29901" spans="1:12">
      <c r="A29901" t="e">
        <f ca="1">E00251429317021</f>
        <v>#NAME?</v>
      </c>
      <c r="B29901">
        <v>275</v>
      </c>
      <c r="C29901" t="s">
        <v>444</v>
      </c>
      <c r="D29901" s="1">
        <v>42143</v>
      </c>
      <c r="F29901">
        <v>2</v>
      </c>
      <c r="G29901">
        <v>496</v>
      </c>
      <c r="H29901" t="s">
        <v>190</v>
      </c>
      <c r="J29901" t="s">
        <v>14</v>
      </c>
      <c r="K29901">
        <v>53</v>
      </c>
      <c r="L29901" t="s">
        <v>15</v>
      </c>
    </row>
    <row r="29902" spans="1:12">
      <c r="A29902" t="e">
        <f ca="1">E00251429317021</f>
        <v>#NAME?</v>
      </c>
      <c r="B29902">
        <v>275</v>
      </c>
      <c r="C29902" t="s">
        <v>444</v>
      </c>
      <c r="D29902" s="1">
        <v>42192</v>
      </c>
      <c r="F29902">
        <v>1</v>
      </c>
      <c r="G29902">
        <v>7062</v>
      </c>
      <c r="H29902" t="s">
        <v>97</v>
      </c>
      <c r="J29902" t="s">
        <v>14</v>
      </c>
      <c r="K29902">
        <v>53</v>
      </c>
      <c r="L29902" t="s">
        <v>15</v>
      </c>
    </row>
    <row r="29903" spans="1:12">
      <c r="A29903" t="e">
        <f ca="1">E00251429314921</f>
        <v>#NAME?</v>
      </c>
      <c r="B29903">
        <v>286</v>
      </c>
      <c r="C29903" t="s">
        <v>41</v>
      </c>
      <c r="D29903" s="1">
        <v>42395</v>
      </c>
      <c r="F29903">
        <v>1</v>
      </c>
      <c r="G29903">
        <v>4019</v>
      </c>
      <c r="H29903" t="s">
        <v>26</v>
      </c>
      <c r="J29903" t="s">
        <v>14</v>
      </c>
      <c r="K29903">
        <v>49</v>
      </c>
      <c r="L29903" t="s">
        <v>15</v>
      </c>
    </row>
    <row r="29904" spans="1:12">
      <c r="A29904" t="e">
        <f ca="1">E00251429314921</f>
        <v>#NAME?</v>
      </c>
      <c r="B29904">
        <v>4055</v>
      </c>
      <c r="C29904" t="s">
        <v>51</v>
      </c>
      <c r="D29904" s="1">
        <v>41976</v>
      </c>
      <c r="F29904">
        <v>2</v>
      </c>
      <c r="G29904">
        <v>4019</v>
      </c>
      <c r="H29904" t="s">
        <v>26</v>
      </c>
      <c r="J29904" t="s">
        <v>14</v>
      </c>
      <c r="K29904">
        <v>48</v>
      </c>
      <c r="L29904" t="s">
        <v>15</v>
      </c>
    </row>
    <row r="29905" spans="1:12">
      <c r="A29905" t="e">
        <f ca="1">E00251514247321</f>
        <v>#NAME?</v>
      </c>
      <c r="B29905">
        <v>448</v>
      </c>
      <c r="C29905" t="s">
        <v>112</v>
      </c>
      <c r="D29905" s="1">
        <v>42157</v>
      </c>
      <c r="F29905">
        <v>5</v>
      </c>
      <c r="G29905">
        <v>71940</v>
      </c>
      <c r="H29905" t="s">
        <v>135</v>
      </c>
      <c r="J29905" t="s">
        <v>14</v>
      </c>
      <c r="K29905">
        <v>61</v>
      </c>
      <c r="L29905" t="s">
        <v>15</v>
      </c>
    </row>
    <row r="29906" spans="1:12">
      <c r="A29906" t="e">
        <f ca="1">E00251532351021</f>
        <v>#NAME?</v>
      </c>
      <c r="B29906">
        <v>490</v>
      </c>
      <c r="C29906" t="s">
        <v>158</v>
      </c>
      <c r="D29906" s="1">
        <v>42459</v>
      </c>
      <c r="F29906">
        <v>2</v>
      </c>
      <c r="G29906">
        <v>4019</v>
      </c>
      <c r="H29906" t="s">
        <v>26</v>
      </c>
      <c r="J29906" t="s">
        <v>14</v>
      </c>
      <c r="K29906">
        <v>57</v>
      </c>
      <c r="L29906" t="s">
        <v>15</v>
      </c>
    </row>
    <row r="29907" spans="1:12">
      <c r="A29907" t="e">
        <f ca="1">E00251424016021</f>
        <v>#NAME?</v>
      </c>
      <c r="B29907">
        <v>206</v>
      </c>
      <c r="C29907" t="s">
        <v>892</v>
      </c>
      <c r="D29907" s="1">
        <v>41709</v>
      </c>
      <c r="F29907">
        <v>2</v>
      </c>
      <c r="G29907">
        <v>7840</v>
      </c>
      <c r="H29907" t="s">
        <v>55</v>
      </c>
      <c r="J29907" t="s">
        <v>14</v>
      </c>
      <c r="K29907">
        <v>59</v>
      </c>
      <c r="L29907" t="s">
        <v>22</v>
      </c>
    </row>
    <row r="29908" spans="1:12">
      <c r="A29908" t="e">
        <f ca="1">E00251427200221</f>
        <v>#NAME?</v>
      </c>
      <c r="B29908">
        <v>11</v>
      </c>
      <c r="C29908" t="s">
        <v>245</v>
      </c>
      <c r="D29908" s="1">
        <v>42426</v>
      </c>
      <c r="F29908">
        <v>2</v>
      </c>
      <c r="G29908">
        <v>6029</v>
      </c>
      <c r="H29908" t="s">
        <v>728</v>
      </c>
      <c r="J29908" t="s">
        <v>14</v>
      </c>
      <c r="K29908">
        <v>66</v>
      </c>
      <c r="L29908" t="s">
        <v>15</v>
      </c>
    </row>
    <row r="29909" spans="1:12">
      <c r="A29909" t="e">
        <f ca="1">E00251424016021</f>
        <v>#NAME?</v>
      </c>
      <c r="B29909">
        <v>206</v>
      </c>
      <c r="C29909" t="s">
        <v>892</v>
      </c>
      <c r="D29909" s="1">
        <v>41716</v>
      </c>
      <c r="F29909">
        <v>3</v>
      </c>
      <c r="G29909">
        <v>7820</v>
      </c>
      <c r="H29909" t="s">
        <v>233</v>
      </c>
      <c r="J29909" t="s">
        <v>14</v>
      </c>
      <c r="K29909">
        <v>59</v>
      </c>
      <c r="L29909" t="s">
        <v>22</v>
      </c>
    </row>
    <row r="29910" spans="1:12">
      <c r="A29910" t="e">
        <f ca="1">E00251429314921</f>
        <v>#NAME?</v>
      </c>
      <c r="B29910">
        <v>4055</v>
      </c>
      <c r="C29910" t="s">
        <v>51</v>
      </c>
      <c r="D29910" s="1">
        <v>42432</v>
      </c>
      <c r="F29910">
        <v>3</v>
      </c>
      <c r="G29910">
        <v>4019</v>
      </c>
      <c r="H29910" t="s">
        <v>26</v>
      </c>
      <c r="J29910" t="s">
        <v>14</v>
      </c>
      <c r="K29910">
        <v>49</v>
      </c>
      <c r="L29910" t="s">
        <v>15</v>
      </c>
    </row>
    <row r="29911" spans="1:12">
      <c r="A29911" t="e">
        <f ca="1">E00251619053521</f>
        <v>#NAME?</v>
      </c>
      <c r="B29911">
        <v>109</v>
      </c>
      <c r="C29911" t="s">
        <v>480</v>
      </c>
      <c r="D29911" s="1">
        <v>40989</v>
      </c>
      <c r="F29911">
        <v>1</v>
      </c>
      <c r="G29911">
        <v>5950</v>
      </c>
      <c r="H29911" t="s">
        <v>24</v>
      </c>
      <c r="J29911" t="s">
        <v>14</v>
      </c>
      <c r="K29911">
        <v>41</v>
      </c>
      <c r="L29911" t="s">
        <v>15</v>
      </c>
    </row>
    <row r="29912" spans="1:12">
      <c r="A29912" t="e">
        <f ca="1">E00251510189121</f>
        <v>#NAME?</v>
      </c>
      <c r="B29912">
        <v>164</v>
      </c>
      <c r="C29912" t="s">
        <v>792</v>
      </c>
      <c r="D29912" s="1">
        <v>41169</v>
      </c>
      <c r="F29912">
        <v>1</v>
      </c>
      <c r="G29912">
        <v>9198</v>
      </c>
      <c r="H29912" t="s">
        <v>229</v>
      </c>
      <c r="J29912" t="s">
        <v>14</v>
      </c>
      <c r="K29912">
        <v>49</v>
      </c>
      <c r="L29912" t="s">
        <v>15</v>
      </c>
    </row>
    <row r="29913" spans="1:12">
      <c r="A29913" t="e">
        <f ca="1">E00251510189121</f>
        <v>#NAME?</v>
      </c>
      <c r="B29913">
        <v>164</v>
      </c>
      <c r="C29913" t="s">
        <v>792</v>
      </c>
      <c r="D29913" s="1">
        <v>41340</v>
      </c>
      <c r="F29913">
        <v>2</v>
      </c>
      <c r="G29913">
        <v>1749</v>
      </c>
      <c r="H29913" t="s">
        <v>793</v>
      </c>
      <c r="J29913" t="s">
        <v>14</v>
      </c>
      <c r="K29913">
        <v>49</v>
      </c>
      <c r="L29913" t="s">
        <v>15</v>
      </c>
    </row>
    <row r="29914" spans="1:12">
      <c r="A29914" t="e">
        <f ca="1">E00251432194221</f>
        <v>#NAME?</v>
      </c>
      <c r="B29914">
        <v>488</v>
      </c>
      <c r="C29914" t="s">
        <v>401</v>
      </c>
      <c r="D29914" s="1">
        <v>41773</v>
      </c>
      <c r="F29914">
        <v>1</v>
      </c>
      <c r="G29914">
        <v>7962</v>
      </c>
      <c r="H29914" t="s">
        <v>111</v>
      </c>
      <c r="J29914" t="s">
        <v>14</v>
      </c>
      <c r="K29914">
        <v>43</v>
      </c>
      <c r="L29914" t="s">
        <v>22</v>
      </c>
    </row>
    <row r="29915" spans="1:12">
      <c r="A29915" t="e">
        <f ca="1">E00251429314921</f>
        <v>#NAME?</v>
      </c>
      <c r="B29915">
        <v>4055</v>
      </c>
      <c r="C29915" t="s">
        <v>51</v>
      </c>
      <c r="D29915" s="1">
        <v>42221</v>
      </c>
      <c r="F29915">
        <v>2</v>
      </c>
      <c r="G29915">
        <v>4019</v>
      </c>
      <c r="H29915" t="s">
        <v>26</v>
      </c>
      <c r="J29915" t="s">
        <v>14</v>
      </c>
      <c r="K29915">
        <v>49</v>
      </c>
      <c r="L29915" t="s">
        <v>15</v>
      </c>
    </row>
    <row r="29916" spans="1:12">
      <c r="A29916" t="e">
        <f ca="1">E00251619053521</f>
        <v>#NAME?</v>
      </c>
      <c r="B29916">
        <v>109</v>
      </c>
      <c r="C29916" t="s">
        <v>480</v>
      </c>
      <c r="D29916" s="1">
        <v>42481</v>
      </c>
      <c r="F29916">
        <v>1</v>
      </c>
      <c r="G29916">
        <v>6262</v>
      </c>
      <c r="H29916" t="s">
        <v>590</v>
      </c>
      <c r="J29916" t="s">
        <v>14</v>
      </c>
      <c r="K29916">
        <v>45</v>
      </c>
      <c r="L29916" t="s">
        <v>15</v>
      </c>
    </row>
    <row r="29917" spans="1:12">
      <c r="A29917" t="e">
        <f ca="1">E00251619053521</f>
        <v>#NAME?</v>
      </c>
      <c r="B29917">
        <v>109</v>
      </c>
      <c r="C29917" t="s">
        <v>480</v>
      </c>
      <c r="D29917" s="1">
        <v>42745</v>
      </c>
      <c r="F29917">
        <v>4</v>
      </c>
      <c r="G29917">
        <v>30000</v>
      </c>
      <c r="H29917" t="s">
        <v>144</v>
      </c>
      <c r="J29917" t="s">
        <v>14</v>
      </c>
      <c r="K29917">
        <v>46</v>
      </c>
      <c r="L29917" t="s">
        <v>15</v>
      </c>
    </row>
    <row r="29918" spans="1:12">
      <c r="A29918" t="e">
        <f ca="1">E00251429314921</f>
        <v>#NAME?</v>
      </c>
      <c r="B29918">
        <v>4055</v>
      </c>
      <c r="C29918" t="s">
        <v>51</v>
      </c>
      <c r="D29918" s="1">
        <v>42468</v>
      </c>
      <c r="F29918">
        <v>3</v>
      </c>
      <c r="G29918">
        <v>25000</v>
      </c>
      <c r="H29918" t="s">
        <v>178</v>
      </c>
      <c r="J29918" t="s">
        <v>14</v>
      </c>
      <c r="K29918">
        <v>50</v>
      </c>
      <c r="L29918" t="s">
        <v>15</v>
      </c>
    </row>
    <row r="29919" spans="1:12">
      <c r="A29919" t="e">
        <f ca="1">E00251429307421</f>
        <v>#NAME?</v>
      </c>
      <c r="B29919">
        <v>272</v>
      </c>
      <c r="C29919" t="s">
        <v>174</v>
      </c>
      <c r="D29919" s="1">
        <v>42381</v>
      </c>
      <c r="F29919">
        <v>1</v>
      </c>
      <c r="G29919">
        <v>7081</v>
      </c>
      <c r="H29919" t="s">
        <v>1697</v>
      </c>
      <c r="I29919" t="s">
        <v>56</v>
      </c>
      <c r="J29919" t="s">
        <v>57</v>
      </c>
      <c r="K29919">
        <v>49</v>
      </c>
      <c r="L29919" t="s">
        <v>15</v>
      </c>
    </row>
    <row r="29920" spans="1:12">
      <c r="A29920" t="e">
        <f ca="1">E00251439819121</f>
        <v>#NAME?</v>
      </c>
      <c r="B29920">
        <v>449</v>
      </c>
      <c r="C29920" t="s">
        <v>124</v>
      </c>
      <c r="D29920" s="1">
        <v>41754</v>
      </c>
      <c r="F29920">
        <v>1</v>
      </c>
      <c r="G29920">
        <v>70583</v>
      </c>
      <c r="H29920" t="s">
        <v>525</v>
      </c>
      <c r="J29920" t="s">
        <v>14</v>
      </c>
      <c r="K29920">
        <v>53</v>
      </c>
      <c r="L29920" t="s">
        <v>15</v>
      </c>
    </row>
    <row r="29921" spans="1:12">
      <c r="A29921" t="e">
        <f ca="1">E00251532440721</f>
        <v>#NAME?</v>
      </c>
      <c r="B29921">
        <v>734</v>
      </c>
      <c r="C29921" t="s">
        <v>651</v>
      </c>
      <c r="D29921" s="1">
        <v>41660</v>
      </c>
      <c r="E29921">
        <v>2</v>
      </c>
      <c r="F29921">
        <v>2</v>
      </c>
      <c r="G29921">
        <v>4019</v>
      </c>
      <c r="H29921" t="s">
        <v>26</v>
      </c>
      <c r="J29921" t="s">
        <v>34</v>
      </c>
      <c r="K29921">
        <v>54</v>
      </c>
      <c r="L29921" t="s">
        <v>15</v>
      </c>
    </row>
    <row r="29922" spans="1:12">
      <c r="A29922" t="e">
        <f ca="1">E00251510189121</f>
        <v>#NAME?</v>
      </c>
      <c r="B29922">
        <v>164</v>
      </c>
      <c r="C29922" t="s">
        <v>792</v>
      </c>
      <c r="D29922" s="1">
        <v>41948</v>
      </c>
      <c r="F29922">
        <v>1</v>
      </c>
      <c r="G29922">
        <v>3814</v>
      </c>
      <c r="H29922" t="s">
        <v>856</v>
      </c>
      <c r="J29922" t="s">
        <v>14</v>
      </c>
      <c r="K29922">
        <v>51</v>
      </c>
      <c r="L29922" t="s">
        <v>15</v>
      </c>
    </row>
    <row r="29923" spans="1:12">
      <c r="A29923" t="e">
        <f ca="1">E00251524957221</f>
        <v>#NAME?</v>
      </c>
      <c r="B29923">
        <v>455</v>
      </c>
      <c r="C29923" t="s">
        <v>312</v>
      </c>
      <c r="D29923" s="1">
        <v>41044</v>
      </c>
      <c r="F29923">
        <v>1</v>
      </c>
      <c r="G29923">
        <v>2720</v>
      </c>
      <c r="H29923" t="s">
        <v>65</v>
      </c>
      <c r="J29923" t="s">
        <v>14</v>
      </c>
      <c r="K29923">
        <v>52</v>
      </c>
      <c r="L29923" t="s">
        <v>15</v>
      </c>
    </row>
    <row r="29924" spans="1:12">
      <c r="A29924" t="e">
        <f ca="1">E00251429284421</f>
        <v>#NAME?</v>
      </c>
      <c r="B29924">
        <v>292</v>
      </c>
      <c r="C29924" t="s">
        <v>467</v>
      </c>
      <c r="D29924" s="1">
        <v>42054</v>
      </c>
      <c r="F29924">
        <v>2</v>
      </c>
      <c r="G29924">
        <v>49390</v>
      </c>
      <c r="H29924" t="s">
        <v>59</v>
      </c>
      <c r="J29924" t="s">
        <v>14</v>
      </c>
      <c r="K29924">
        <v>59</v>
      </c>
      <c r="L29924" t="s">
        <v>15</v>
      </c>
    </row>
    <row r="29925" spans="1:12">
      <c r="A29925" t="e">
        <f ca="1">E00251514247321</f>
        <v>#NAME?</v>
      </c>
      <c r="B29925">
        <v>448</v>
      </c>
      <c r="C29925" t="s">
        <v>112</v>
      </c>
      <c r="D29925" s="1">
        <v>42627</v>
      </c>
      <c r="F29925">
        <v>1</v>
      </c>
      <c r="G29925">
        <v>8830</v>
      </c>
      <c r="H29925" t="s">
        <v>691</v>
      </c>
      <c r="J29925" t="s">
        <v>14</v>
      </c>
      <c r="K29925">
        <v>63</v>
      </c>
      <c r="L29925" t="s">
        <v>15</v>
      </c>
    </row>
    <row r="29926" spans="1:12">
      <c r="A29926" t="e">
        <f ca="1">E00251424016021</f>
        <v>#NAME?</v>
      </c>
      <c r="B29926">
        <v>206</v>
      </c>
      <c r="C29926" t="s">
        <v>892</v>
      </c>
      <c r="D29926" s="1">
        <v>42794</v>
      </c>
      <c r="F29926">
        <v>1</v>
      </c>
      <c r="G29926">
        <v>4829</v>
      </c>
      <c r="H29926" t="s">
        <v>783</v>
      </c>
      <c r="J29926" t="s">
        <v>14</v>
      </c>
      <c r="K29926">
        <v>62</v>
      </c>
      <c r="L29926" t="s">
        <v>15</v>
      </c>
    </row>
    <row r="29927" spans="1:12">
      <c r="A29927" t="e">
        <f ca="1">E00251514285421</f>
        <v>#NAME?</v>
      </c>
      <c r="B29927">
        <v>299</v>
      </c>
      <c r="C29927" t="s">
        <v>729</v>
      </c>
      <c r="D29927" s="1">
        <v>41141</v>
      </c>
      <c r="F29927">
        <v>1</v>
      </c>
      <c r="G29927">
        <v>38870</v>
      </c>
      <c r="H29927" t="s">
        <v>514</v>
      </c>
      <c r="J29927" t="s">
        <v>14</v>
      </c>
      <c r="K29927">
        <v>50</v>
      </c>
      <c r="L29927" t="s">
        <v>15</v>
      </c>
    </row>
    <row r="29928" spans="1:12">
      <c r="A29928" t="e">
        <f ca="1">E00251432427121</f>
        <v>#NAME?</v>
      </c>
      <c r="B29928">
        <v>6156</v>
      </c>
      <c r="C29928" t="s">
        <v>352</v>
      </c>
      <c r="D29928" s="1">
        <v>41885</v>
      </c>
      <c r="F29928">
        <v>3</v>
      </c>
      <c r="G29928">
        <v>49390</v>
      </c>
      <c r="H29928" t="s">
        <v>59</v>
      </c>
      <c r="J29928" t="s">
        <v>14</v>
      </c>
      <c r="K29928">
        <v>50</v>
      </c>
      <c r="L29928" t="s">
        <v>15</v>
      </c>
    </row>
    <row r="29929" spans="1:12">
      <c r="A29929" t="e">
        <f ca="1">E00251429215721</f>
        <v>#NAME?</v>
      </c>
      <c r="B29929">
        <v>276</v>
      </c>
      <c r="C29929" t="s">
        <v>122</v>
      </c>
      <c r="D29929" s="1">
        <v>41135</v>
      </c>
      <c r="F29929">
        <v>1</v>
      </c>
      <c r="G29929">
        <v>30000</v>
      </c>
      <c r="H29929" t="s">
        <v>144</v>
      </c>
      <c r="J29929" t="s">
        <v>14</v>
      </c>
      <c r="K29929">
        <v>56</v>
      </c>
      <c r="L29929" t="s">
        <v>15</v>
      </c>
    </row>
    <row r="29930" spans="1:12">
      <c r="A29930" t="e">
        <f ca="1">E00251619053521</f>
        <v>#NAME?</v>
      </c>
      <c r="B29930">
        <v>100</v>
      </c>
      <c r="C29930" t="s">
        <v>54</v>
      </c>
      <c r="D29930" s="1">
        <v>43021</v>
      </c>
      <c r="F29930">
        <v>1</v>
      </c>
      <c r="G29930">
        <v>7080</v>
      </c>
      <c r="H29930" t="s">
        <v>337</v>
      </c>
      <c r="I29930" t="s">
        <v>56</v>
      </c>
      <c r="J29930" t="s">
        <v>57</v>
      </c>
      <c r="K29930">
        <v>46</v>
      </c>
      <c r="L29930" t="s">
        <v>15</v>
      </c>
    </row>
    <row r="29931" spans="1:12">
      <c r="A29931" t="e">
        <f ca="1">E00251619053521</f>
        <v>#NAME?</v>
      </c>
      <c r="B29931">
        <v>109</v>
      </c>
      <c r="C29931" t="s">
        <v>480</v>
      </c>
      <c r="D29931" s="1">
        <v>42755</v>
      </c>
      <c r="F29931">
        <v>1</v>
      </c>
      <c r="G29931">
        <v>5990</v>
      </c>
      <c r="H29931" t="s">
        <v>60</v>
      </c>
      <c r="J29931" t="s">
        <v>14</v>
      </c>
      <c r="K29931">
        <v>46</v>
      </c>
      <c r="L29931" t="s">
        <v>15</v>
      </c>
    </row>
    <row r="29932" spans="1:12">
      <c r="A29932" t="e">
        <f ca="1">E00251432427121</f>
        <v>#NAME?</v>
      </c>
      <c r="B29932">
        <v>6156</v>
      </c>
      <c r="C29932" t="s">
        <v>352</v>
      </c>
      <c r="D29932" s="1">
        <v>42144</v>
      </c>
      <c r="F29932">
        <v>1</v>
      </c>
      <c r="G29932">
        <v>49390</v>
      </c>
      <c r="H29932" t="s">
        <v>59</v>
      </c>
      <c r="J29932" t="s">
        <v>14</v>
      </c>
      <c r="K29932">
        <v>51</v>
      </c>
      <c r="L29932" t="s">
        <v>15</v>
      </c>
    </row>
    <row r="29933" spans="1:12">
      <c r="A29933" t="e">
        <f ca="1">E00251432427121</f>
        <v>#NAME?</v>
      </c>
      <c r="B29933">
        <v>6156</v>
      </c>
      <c r="C29933" t="s">
        <v>352</v>
      </c>
      <c r="D29933" s="1">
        <v>43024</v>
      </c>
      <c r="F29933">
        <v>1</v>
      </c>
      <c r="G29933">
        <v>7910</v>
      </c>
      <c r="H29933" t="s">
        <v>296</v>
      </c>
      <c r="J29933" t="s">
        <v>14</v>
      </c>
      <c r="K29933">
        <v>53</v>
      </c>
      <c r="L29933" t="s">
        <v>22</v>
      </c>
    </row>
    <row r="29934" spans="1:12">
      <c r="A29934" t="e">
        <f ca="1">E00251429317021</f>
        <v>#NAME?</v>
      </c>
      <c r="B29934">
        <v>275</v>
      </c>
      <c r="C29934" t="s">
        <v>444</v>
      </c>
      <c r="D29934" s="1">
        <v>42275</v>
      </c>
      <c r="F29934">
        <v>1</v>
      </c>
      <c r="G29934">
        <v>5990</v>
      </c>
      <c r="H29934" t="s">
        <v>60</v>
      </c>
      <c r="J29934" t="s">
        <v>14</v>
      </c>
      <c r="K29934">
        <v>53</v>
      </c>
      <c r="L29934" t="s">
        <v>15</v>
      </c>
    </row>
    <row r="29935" spans="1:12">
      <c r="A29935" t="e">
        <f ca="1">E00251429755421</f>
        <v>#NAME?</v>
      </c>
      <c r="B29935">
        <v>160</v>
      </c>
      <c r="C29935" t="s">
        <v>278</v>
      </c>
      <c r="D29935" s="1">
        <v>41242</v>
      </c>
      <c r="F29935">
        <v>2</v>
      </c>
      <c r="G29935">
        <v>60090</v>
      </c>
      <c r="H29935" t="s">
        <v>181</v>
      </c>
      <c r="J29935" t="s">
        <v>14</v>
      </c>
      <c r="K29935">
        <v>61</v>
      </c>
      <c r="L29935" t="s">
        <v>15</v>
      </c>
    </row>
    <row r="29936" spans="1:12">
      <c r="A29936" t="e">
        <f ca="1">E00251429284421</f>
        <v>#NAME?</v>
      </c>
      <c r="B29936">
        <v>294</v>
      </c>
      <c r="C29936" t="s">
        <v>61</v>
      </c>
      <c r="D29936" s="1">
        <v>41934</v>
      </c>
      <c r="F29936">
        <v>4</v>
      </c>
      <c r="G29936">
        <v>70400</v>
      </c>
      <c r="H29936" t="s">
        <v>536</v>
      </c>
      <c r="J29936" t="s">
        <v>14</v>
      </c>
      <c r="K29936">
        <v>59</v>
      </c>
      <c r="L29936" t="s">
        <v>15</v>
      </c>
    </row>
    <row r="29937" spans="1:12">
      <c r="A29937" t="e">
        <f ca="1">E00251432427121</f>
        <v>#NAME?</v>
      </c>
      <c r="B29937">
        <v>502</v>
      </c>
      <c r="C29937" t="s">
        <v>172</v>
      </c>
      <c r="D29937" s="1">
        <v>41087</v>
      </c>
      <c r="F29937">
        <v>2</v>
      </c>
      <c r="G29937">
        <v>49390</v>
      </c>
      <c r="H29937" t="s">
        <v>59</v>
      </c>
      <c r="J29937" t="s">
        <v>14</v>
      </c>
      <c r="K29937">
        <v>48</v>
      </c>
      <c r="L29937" t="s">
        <v>15</v>
      </c>
    </row>
    <row r="29938" spans="1:12">
      <c r="A29938" t="e">
        <f ca="1">E00251532351021</f>
        <v>#NAME?</v>
      </c>
      <c r="B29938">
        <v>490</v>
      </c>
      <c r="C29938" t="s">
        <v>158</v>
      </c>
      <c r="D29938" s="1">
        <v>42852</v>
      </c>
      <c r="F29938">
        <v>1</v>
      </c>
      <c r="G29938">
        <v>7354</v>
      </c>
      <c r="H29938" t="s">
        <v>753</v>
      </c>
      <c r="J29938" t="s">
        <v>14</v>
      </c>
      <c r="K29938">
        <v>58</v>
      </c>
      <c r="L29938" t="s">
        <v>15</v>
      </c>
    </row>
    <row r="29939" spans="1:12">
      <c r="A29939" t="e">
        <f ca="1">E00251430249221</f>
        <v>#NAME?</v>
      </c>
      <c r="B29939">
        <v>498</v>
      </c>
      <c r="C29939" t="s">
        <v>591</v>
      </c>
      <c r="D29939" s="1">
        <v>41830</v>
      </c>
      <c r="F29939">
        <v>4</v>
      </c>
      <c r="G29939">
        <v>2749</v>
      </c>
      <c r="H29939" t="s">
        <v>147</v>
      </c>
      <c r="J29939" t="s">
        <v>14</v>
      </c>
      <c r="K29939">
        <v>64</v>
      </c>
      <c r="L29939" t="s">
        <v>15</v>
      </c>
    </row>
    <row r="29940" spans="1:12">
      <c r="A29940" t="e">
        <f ca="1">E00251619053521</f>
        <v>#NAME?</v>
      </c>
      <c r="B29940">
        <v>109</v>
      </c>
      <c r="C29940" t="s">
        <v>480</v>
      </c>
      <c r="D29940" s="1">
        <v>41659</v>
      </c>
      <c r="F29940">
        <v>1</v>
      </c>
      <c r="G29940">
        <v>30000</v>
      </c>
      <c r="H29940" t="s">
        <v>144</v>
      </c>
      <c r="J29940" t="s">
        <v>14</v>
      </c>
      <c r="K29940">
        <v>43</v>
      </c>
      <c r="L29940" t="s">
        <v>15</v>
      </c>
    </row>
    <row r="29941" spans="1:12">
      <c r="A29941" t="e">
        <f ca="1">E00251432194221</f>
        <v>#NAME?</v>
      </c>
      <c r="B29941">
        <v>488</v>
      </c>
      <c r="C29941" t="s">
        <v>401</v>
      </c>
      <c r="D29941" s="1">
        <v>41978</v>
      </c>
      <c r="F29941">
        <v>4</v>
      </c>
      <c r="G29941">
        <v>4019</v>
      </c>
      <c r="H29941" t="s">
        <v>26</v>
      </c>
      <c r="J29941" t="s">
        <v>14</v>
      </c>
      <c r="K29941">
        <v>43</v>
      </c>
      <c r="L29941" t="s">
        <v>15</v>
      </c>
    </row>
    <row r="29942" spans="1:12">
      <c r="A29942" t="e">
        <f ca="1">E00251619053521</f>
        <v>#NAME?</v>
      </c>
      <c r="B29942">
        <v>109</v>
      </c>
      <c r="C29942" t="s">
        <v>480</v>
      </c>
      <c r="D29942" s="1">
        <v>41409</v>
      </c>
      <c r="F29942">
        <v>1</v>
      </c>
      <c r="G29942">
        <v>30000</v>
      </c>
      <c r="H29942" t="s">
        <v>144</v>
      </c>
      <c r="J29942" t="s">
        <v>14</v>
      </c>
      <c r="K29942">
        <v>42</v>
      </c>
      <c r="L29942" t="s">
        <v>15</v>
      </c>
    </row>
    <row r="29943" spans="1:12">
      <c r="A29943" t="e">
        <f ca="1">E00251619053521</f>
        <v>#NAME?</v>
      </c>
      <c r="B29943">
        <v>109</v>
      </c>
      <c r="C29943" t="s">
        <v>480</v>
      </c>
      <c r="D29943" s="1">
        <v>41599</v>
      </c>
      <c r="F29943">
        <v>1</v>
      </c>
      <c r="G29943">
        <v>30000</v>
      </c>
      <c r="H29943" t="s">
        <v>144</v>
      </c>
      <c r="J29943" t="s">
        <v>14</v>
      </c>
      <c r="K29943">
        <v>42</v>
      </c>
      <c r="L29943" t="s">
        <v>15</v>
      </c>
    </row>
    <row r="29944" spans="1:12">
      <c r="A29944" t="e">
        <f ca="1">E00251514152121</f>
        <v>#NAME?</v>
      </c>
      <c r="B29944">
        <v>703</v>
      </c>
      <c r="C29944" t="s">
        <v>305</v>
      </c>
      <c r="D29944" s="1">
        <v>42921</v>
      </c>
      <c r="F29944">
        <v>6</v>
      </c>
      <c r="G29944">
        <v>78321</v>
      </c>
      <c r="H29944" t="s">
        <v>490</v>
      </c>
      <c r="J29944" t="s">
        <v>14</v>
      </c>
      <c r="K29944">
        <v>60</v>
      </c>
      <c r="L29944" t="s">
        <v>22</v>
      </c>
    </row>
    <row r="29945" spans="1:12">
      <c r="A29945" t="e">
        <f ca="1">E00251512293621</f>
        <v>#NAME?</v>
      </c>
      <c r="B29945">
        <v>51</v>
      </c>
      <c r="C29945" t="s">
        <v>372</v>
      </c>
      <c r="D29945" s="1">
        <v>41459</v>
      </c>
      <c r="F29945">
        <v>1</v>
      </c>
      <c r="G29945">
        <v>7295</v>
      </c>
      <c r="H29945" t="s">
        <v>76</v>
      </c>
      <c r="J29945" t="s">
        <v>14</v>
      </c>
      <c r="K29945">
        <v>48</v>
      </c>
      <c r="L29945" t="s">
        <v>15</v>
      </c>
    </row>
    <row r="29946" spans="1:12">
      <c r="A29946" t="e">
        <f ca="1">E00251512293621</f>
        <v>#NAME?</v>
      </c>
      <c r="B29946">
        <v>51</v>
      </c>
      <c r="C29946" t="s">
        <v>372</v>
      </c>
      <c r="D29946" s="1">
        <v>42979</v>
      </c>
      <c r="F29946">
        <v>1</v>
      </c>
      <c r="G29946">
        <v>2721</v>
      </c>
      <c r="H29946" t="s">
        <v>465</v>
      </c>
      <c r="J29946" t="s">
        <v>14</v>
      </c>
      <c r="K29946">
        <v>52</v>
      </c>
      <c r="L29946" t="s">
        <v>15</v>
      </c>
    </row>
    <row r="29947" spans="1:12">
      <c r="A29947" t="e">
        <f ca="1">E00251512293621</f>
        <v>#NAME?</v>
      </c>
      <c r="B29947">
        <v>51</v>
      </c>
      <c r="C29947" t="s">
        <v>372</v>
      </c>
      <c r="D29947" s="1">
        <v>42990</v>
      </c>
      <c r="F29947">
        <v>1</v>
      </c>
      <c r="G29947">
        <v>2535</v>
      </c>
      <c r="H29947" t="s">
        <v>934</v>
      </c>
      <c r="J29947" t="s">
        <v>14</v>
      </c>
      <c r="K29947">
        <v>52</v>
      </c>
      <c r="L29947" t="s">
        <v>15</v>
      </c>
    </row>
    <row r="29948" spans="1:12">
      <c r="A29948" t="e">
        <f ca="1">E00251528150321</f>
        <v>#NAME?</v>
      </c>
      <c r="B29948">
        <v>47</v>
      </c>
      <c r="C29948" t="s">
        <v>494</v>
      </c>
      <c r="D29948" s="1">
        <v>42124</v>
      </c>
      <c r="F29948">
        <v>1</v>
      </c>
      <c r="G29948">
        <v>8260</v>
      </c>
      <c r="H29948" t="s">
        <v>882</v>
      </c>
      <c r="J29948" t="s">
        <v>14</v>
      </c>
      <c r="K29948">
        <v>50</v>
      </c>
      <c r="L29948" t="s">
        <v>15</v>
      </c>
    </row>
    <row r="29949" spans="1:12">
      <c r="A29949" t="e">
        <f ca="1">E00251531497221</f>
        <v>#NAME?</v>
      </c>
      <c r="B29949">
        <v>1786</v>
      </c>
      <c r="C29949" t="s">
        <v>37</v>
      </c>
      <c r="D29949" s="1">
        <v>42912</v>
      </c>
      <c r="F29949">
        <v>2</v>
      </c>
      <c r="G29949">
        <v>7821</v>
      </c>
      <c r="H29949" t="s">
        <v>177</v>
      </c>
      <c r="J29949" t="s">
        <v>14</v>
      </c>
      <c r="K29949">
        <v>66</v>
      </c>
      <c r="L29949" t="s">
        <v>22</v>
      </c>
    </row>
    <row r="29950" spans="1:12">
      <c r="A29950" t="e">
        <f ca="1">E00251514152121</f>
        <v>#NAME?</v>
      </c>
      <c r="B29950">
        <v>703</v>
      </c>
      <c r="C29950" t="s">
        <v>305</v>
      </c>
      <c r="D29950" s="1">
        <v>42143</v>
      </c>
      <c r="F29950">
        <v>3</v>
      </c>
      <c r="G29950">
        <v>2724</v>
      </c>
      <c r="H29950" t="s">
        <v>73</v>
      </c>
      <c r="J29950" t="s">
        <v>14</v>
      </c>
      <c r="K29950">
        <v>58</v>
      </c>
      <c r="L29950" t="s">
        <v>15</v>
      </c>
    </row>
    <row r="29951" spans="1:12">
      <c r="A29951" t="e">
        <f ca="1">E00251429215421</f>
        <v>#NAME?</v>
      </c>
      <c r="B29951">
        <v>286</v>
      </c>
      <c r="C29951" t="s">
        <v>41</v>
      </c>
      <c r="D29951" s="1">
        <v>41684</v>
      </c>
      <c r="F29951">
        <v>1</v>
      </c>
      <c r="G29951">
        <v>3556</v>
      </c>
      <c r="H29951" t="s">
        <v>912</v>
      </c>
      <c r="J29951" t="s">
        <v>14</v>
      </c>
      <c r="K29951">
        <v>46</v>
      </c>
      <c r="L29951" t="s">
        <v>15</v>
      </c>
    </row>
    <row r="29952" spans="1:12">
      <c r="A29952" t="e">
        <f ca="1">E00251514152121</f>
        <v>#NAME?</v>
      </c>
      <c r="B29952">
        <v>703</v>
      </c>
      <c r="C29952" t="s">
        <v>305</v>
      </c>
      <c r="D29952" s="1">
        <v>41795</v>
      </c>
      <c r="F29952">
        <v>4</v>
      </c>
      <c r="G29952">
        <v>40490</v>
      </c>
      <c r="H29952" t="s">
        <v>815</v>
      </c>
      <c r="J29952" t="s">
        <v>14</v>
      </c>
      <c r="K29952">
        <v>57</v>
      </c>
      <c r="L29952" t="s">
        <v>15</v>
      </c>
    </row>
    <row r="29953" spans="1:12">
      <c r="A29953" t="e">
        <f ca="1">E00251529478021</f>
        <v>#NAME?</v>
      </c>
      <c r="B29953">
        <v>151</v>
      </c>
      <c r="C29953" t="s">
        <v>381</v>
      </c>
      <c r="D29953" s="1">
        <v>42191</v>
      </c>
      <c r="F29953">
        <v>2</v>
      </c>
      <c r="G29953">
        <v>4019</v>
      </c>
      <c r="H29953" t="s">
        <v>26</v>
      </c>
      <c r="J29953" t="s">
        <v>14</v>
      </c>
      <c r="K29953">
        <v>59</v>
      </c>
      <c r="L29953" t="s">
        <v>15</v>
      </c>
    </row>
    <row r="29954" spans="1:12">
      <c r="A29954" t="e">
        <f ca="1">E00251531497221</f>
        <v>#NAME?</v>
      </c>
      <c r="B29954">
        <v>1786</v>
      </c>
      <c r="C29954" t="s">
        <v>37</v>
      </c>
      <c r="D29954" s="1">
        <v>41812</v>
      </c>
      <c r="F29954">
        <v>1</v>
      </c>
      <c r="G29954">
        <v>462</v>
      </c>
      <c r="H29954" t="s">
        <v>288</v>
      </c>
      <c r="J29954" t="s">
        <v>14</v>
      </c>
      <c r="K29954">
        <v>63</v>
      </c>
      <c r="L29954" t="s">
        <v>15</v>
      </c>
    </row>
    <row r="29955" spans="1:12">
      <c r="A29955" t="e">
        <f ca="1">E00251716551821</f>
        <v>#NAME?</v>
      </c>
      <c r="B29955">
        <v>7504</v>
      </c>
      <c r="C29955" t="s">
        <v>162</v>
      </c>
      <c r="D29955" s="1">
        <v>41970</v>
      </c>
      <c r="F29955">
        <v>1</v>
      </c>
      <c r="G29955">
        <v>2729</v>
      </c>
      <c r="H29955" t="s">
        <v>115</v>
      </c>
      <c r="J29955" t="s">
        <v>14</v>
      </c>
      <c r="K29955">
        <v>45</v>
      </c>
      <c r="L29955" t="s">
        <v>15</v>
      </c>
    </row>
    <row r="29956" spans="1:12">
      <c r="A29956" t="e">
        <f ca="1">E00251514152121</f>
        <v>#NAME?</v>
      </c>
      <c r="B29956">
        <v>703</v>
      </c>
      <c r="C29956" t="s">
        <v>305</v>
      </c>
      <c r="D29956" s="1">
        <v>42474</v>
      </c>
      <c r="F29956">
        <v>6</v>
      </c>
      <c r="G29956">
        <v>55090</v>
      </c>
      <c r="H29956" t="s">
        <v>400</v>
      </c>
      <c r="J29956" t="s">
        <v>14</v>
      </c>
      <c r="K29956">
        <v>59</v>
      </c>
      <c r="L29956" t="s">
        <v>15</v>
      </c>
    </row>
    <row r="29957" spans="1:12">
      <c r="A29957" t="e">
        <f ca="1">E00251514152121</f>
        <v>#NAME?</v>
      </c>
      <c r="B29957">
        <v>703</v>
      </c>
      <c r="C29957" t="s">
        <v>305</v>
      </c>
      <c r="D29957" s="1">
        <v>42474</v>
      </c>
      <c r="F29957">
        <v>6</v>
      </c>
      <c r="G29957">
        <v>78321</v>
      </c>
      <c r="H29957" t="s">
        <v>490</v>
      </c>
      <c r="J29957" t="s">
        <v>14</v>
      </c>
      <c r="K29957">
        <v>59</v>
      </c>
      <c r="L29957" t="s">
        <v>22</v>
      </c>
    </row>
    <row r="29958" spans="1:12">
      <c r="A29958" t="e">
        <f ca="1">E00251615815321</f>
        <v>#NAME?</v>
      </c>
      <c r="B29958">
        <v>772</v>
      </c>
      <c r="C29958" t="s">
        <v>170</v>
      </c>
      <c r="D29958" s="1">
        <v>41292</v>
      </c>
      <c r="E29958">
        <v>0</v>
      </c>
      <c r="F29958">
        <v>1</v>
      </c>
      <c r="G29958">
        <v>3789</v>
      </c>
      <c r="H29958" t="s">
        <v>1683</v>
      </c>
      <c r="J29958" t="s">
        <v>34</v>
      </c>
      <c r="K29958">
        <v>55</v>
      </c>
      <c r="L29958" t="s">
        <v>15</v>
      </c>
    </row>
    <row r="29959" spans="1:12">
      <c r="A29959" t="e">
        <f ca="1">E00251514152121</f>
        <v>#NAME?</v>
      </c>
      <c r="B29959">
        <v>702</v>
      </c>
      <c r="C29959" t="s">
        <v>293</v>
      </c>
      <c r="D29959" s="1">
        <v>42451</v>
      </c>
      <c r="F29959">
        <v>1</v>
      </c>
      <c r="G29959">
        <v>5699</v>
      </c>
      <c r="H29959" t="s">
        <v>329</v>
      </c>
      <c r="J29959" t="s">
        <v>14</v>
      </c>
      <c r="K29959">
        <v>59</v>
      </c>
      <c r="L29959" t="s">
        <v>15</v>
      </c>
    </row>
    <row r="29960" spans="1:12">
      <c r="A29960" t="e">
        <f ca="1">E00251512346221</f>
        <v>#NAME?</v>
      </c>
      <c r="B29960">
        <v>4904</v>
      </c>
      <c r="C29960" t="s">
        <v>1698</v>
      </c>
      <c r="D29960" s="1">
        <v>42863</v>
      </c>
      <c r="F29960">
        <v>1</v>
      </c>
      <c r="G29960">
        <v>3804</v>
      </c>
      <c r="H29960" t="s">
        <v>71</v>
      </c>
      <c r="J29960" t="s">
        <v>14</v>
      </c>
      <c r="K29960">
        <v>45</v>
      </c>
      <c r="L29960" t="s">
        <v>15</v>
      </c>
    </row>
    <row r="29961" spans="1:12">
      <c r="A29961" t="e">
        <f ca="1">E00251532351021</f>
        <v>#NAME?</v>
      </c>
      <c r="B29961">
        <v>490</v>
      </c>
      <c r="C29961" t="s">
        <v>158</v>
      </c>
      <c r="D29961" s="1">
        <v>42300</v>
      </c>
      <c r="F29961">
        <v>1</v>
      </c>
      <c r="G29961">
        <v>33399</v>
      </c>
      <c r="H29961" t="s">
        <v>1094</v>
      </c>
      <c r="J29961" t="s">
        <v>14</v>
      </c>
      <c r="K29961">
        <v>57</v>
      </c>
      <c r="L29961" t="s">
        <v>15</v>
      </c>
    </row>
    <row r="29962" spans="1:12">
      <c r="A29962" t="e">
        <f ca="1">E00251429212121</f>
        <v>#NAME?</v>
      </c>
      <c r="B29962">
        <v>695</v>
      </c>
      <c r="C29962" t="s">
        <v>257</v>
      </c>
      <c r="D29962" s="1">
        <v>41397</v>
      </c>
      <c r="F29962">
        <v>2</v>
      </c>
      <c r="G29962">
        <v>55090</v>
      </c>
      <c r="H29962" t="s">
        <v>400</v>
      </c>
      <c r="J29962" t="s">
        <v>14</v>
      </c>
      <c r="K29962">
        <v>40</v>
      </c>
      <c r="L29962" t="s">
        <v>15</v>
      </c>
    </row>
    <row r="29963" spans="1:12">
      <c r="A29963" t="e">
        <f ca="1">E00251531497221</f>
        <v>#NAME?</v>
      </c>
      <c r="B29963">
        <v>1786</v>
      </c>
      <c r="C29963" t="s">
        <v>37</v>
      </c>
      <c r="D29963" s="1">
        <v>42186</v>
      </c>
      <c r="F29963">
        <v>3</v>
      </c>
      <c r="G29963">
        <v>71596</v>
      </c>
      <c r="H29963" t="s">
        <v>505</v>
      </c>
      <c r="J29963" t="s">
        <v>14</v>
      </c>
      <c r="K29963">
        <v>64</v>
      </c>
      <c r="L29963" t="s">
        <v>15</v>
      </c>
    </row>
    <row r="29964" spans="1:12">
      <c r="A29964" t="e">
        <f ca="1">E00251531497221</f>
        <v>#NAME?</v>
      </c>
      <c r="B29964">
        <v>1786</v>
      </c>
      <c r="C29964" t="s">
        <v>37</v>
      </c>
      <c r="D29964" s="1">
        <v>42754</v>
      </c>
      <c r="F29964">
        <v>2</v>
      </c>
      <c r="G29964">
        <v>71536</v>
      </c>
      <c r="H29964" t="s">
        <v>70</v>
      </c>
      <c r="J29964" t="s">
        <v>14</v>
      </c>
      <c r="K29964">
        <v>65</v>
      </c>
      <c r="L29964" t="s">
        <v>15</v>
      </c>
    </row>
    <row r="29965" spans="1:12">
      <c r="A29965" t="e">
        <f ca="1">E00251531497221</f>
        <v>#NAME?</v>
      </c>
      <c r="B29965">
        <v>1786</v>
      </c>
      <c r="C29965" t="s">
        <v>37</v>
      </c>
      <c r="D29965" s="1">
        <v>42795</v>
      </c>
      <c r="F29965">
        <v>4</v>
      </c>
      <c r="G29965">
        <v>71536</v>
      </c>
      <c r="H29965" t="s">
        <v>70</v>
      </c>
      <c r="J29965" t="s">
        <v>14</v>
      </c>
      <c r="K29965">
        <v>65</v>
      </c>
      <c r="L29965" t="s">
        <v>15</v>
      </c>
    </row>
    <row r="29966" spans="1:12">
      <c r="A29966" t="e">
        <f ca="1">E00251514152121</f>
        <v>#NAME?</v>
      </c>
      <c r="B29966">
        <v>702</v>
      </c>
      <c r="C29966" t="s">
        <v>293</v>
      </c>
      <c r="D29966" s="1">
        <v>41374</v>
      </c>
      <c r="F29966">
        <v>6</v>
      </c>
      <c r="G29966">
        <v>7262</v>
      </c>
      <c r="H29966" t="s">
        <v>198</v>
      </c>
      <c r="J29966" t="s">
        <v>14</v>
      </c>
      <c r="K29966">
        <v>56</v>
      </c>
      <c r="L29966" t="s">
        <v>15</v>
      </c>
    </row>
    <row r="29967" spans="1:12">
      <c r="A29967" t="e">
        <f ca="1">E00251514152121</f>
        <v>#NAME?</v>
      </c>
      <c r="B29967">
        <v>702</v>
      </c>
      <c r="C29967" t="s">
        <v>293</v>
      </c>
      <c r="D29967" s="1">
        <v>41733</v>
      </c>
      <c r="F29967">
        <v>2</v>
      </c>
      <c r="G29967">
        <v>2119</v>
      </c>
      <c r="H29967" t="s">
        <v>82</v>
      </c>
      <c r="J29967" t="s">
        <v>14</v>
      </c>
      <c r="K29967">
        <v>57</v>
      </c>
      <c r="L29967" t="s">
        <v>15</v>
      </c>
    </row>
    <row r="29968" spans="1:12">
      <c r="A29968" t="e">
        <f ca="1">E00251514152121</f>
        <v>#NAME?</v>
      </c>
      <c r="B29968">
        <v>702</v>
      </c>
      <c r="C29968" t="s">
        <v>293</v>
      </c>
      <c r="D29968" s="1">
        <v>42451</v>
      </c>
      <c r="F29968">
        <v>3</v>
      </c>
      <c r="G29968">
        <v>2724</v>
      </c>
      <c r="H29968" t="s">
        <v>73</v>
      </c>
      <c r="J29968" t="s">
        <v>14</v>
      </c>
      <c r="K29968">
        <v>59</v>
      </c>
      <c r="L29968" t="s">
        <v>15</v>
      </c>
    </row>
    <row r="29969" spans="1:12">
      <c r="A29969" t="e">
        <f ca="1">E00251626568221</f>
        <v>#NAME?</v>
      </c>
      <c r="B29969">
        <v>695</v>
      </c>
      <c r="C29969" t="s">
        <v>257</v>
      </c>
      <c r="D29969" s="1">
        <v>41921</v>
      </c>
      <c r="F29969">
        <v>1</v>
      </c>
      <c r="G29969">
        <v>3699</v>
      </c>
      <c r="H29969" t="s">
        <v>149</v>
      </c>
      <c r="J29969" t="s">
        <v>14</v>
      </c>
      <c r="K29969">
        <v>54</v>
      </c>
      <c r="L29969" t="s">
        <v>15</v>
      </c>
    </row>
    <row r="29970" spans="1:12">
      <c r="A29970" t="e">
        <f ca="1">E00251514247321</f>
        <v>#NAME?</v>
      </c>
      <c r="B29970">
        <v>448</v>
      </c>
      <c r="C29970" t="s">
        <v>112</v>
      </c>
      <c r="D29970" s="1">
        <v>41878</v>
      </c>
      <c r="F29970">
        <v>2</v>
      </c>
      <c r="G29970">
        <v>3051</v>
      </c>
      <c r="H29970" t="s">
        <v>13</v>
      </c>
      <c r="J29970" t="s">
        <v>14</v>
      </c>
      <c r="K29970">
        <v>60</v>
      </c>
      <c r="L29970" t="s">
        <v>15</v>
      </c>
    </row>
    <row r="29971" spans="1:12">
      <c r="A29971" t="e">
        <f ca="1">E00251429212121</f>
        <v>#NAME?</v>
      </c>
      <c r="B29971">
        <v>695</v>
      </c>
      <c r="C29971" t="s">
        <v>257</v>
      </c>
      <c r="D29971" s="1">
        <v>41410</v>
      </c>
      <c r="F29971">
        <v>6</v>
      </c>
      <c r="G29971">
        <v>7273</v>
      </c>
      <c r="H29971" t="s">
        <v>543</v>
      </c>
      <c r="J29971" t="s">
        <v>14</v>
      </c>
      <c r="K29971">
        <v>40</v>
      </c>
      <c r="L29971" t="s">
        <v>15</v>
      </c>
    </row>
    <row r="29972" spans="1:12">
      <c r="A29972" t="e">
        <f ca="1">E00251429212121</f>
        <v>#NAME?</v>
      </c>
      <c r="B29972">
        <v>695</v>
      </c>
      <c r="C29972" t="s">
        <v>257</v>
      </c>
      <c r="D29972" s="1">
        <v>41775</v>
      </c>
      <c r="F29972">
        <v>2</v>
      </c>
      <c r="G29972">
        <v>55090</v>
      </c>
      <c r="H29972" t="s">
        <v>400</v>
      </c>
      <c r="J29972" t="s">
        <v>14</v>
      </c>
      <c r="K29972">
        <v>41</v>
      </c>
      <c r="L29972" t="s">
        <v>15</v>
      </c>
    </row>
    <row r="29973" spans="1:12">
      <c r="A29973" t="e">
        <f ca="1">E00251514152121</f>
        <v>#NAME?</v>
      </c>
      <c r="B29973">
        <v>703</v>
      </c>
      <c r="C29973" t="s">
        <v>305</v>
      </c>
      <c r="D29973" s="1">
        <v>42783</v>
      </c>
      <c r="F29973">
        <v>3</v>
      </c>
      <c r="G29973">
        <v>2119</v>
      </c>
      <c r="H29973" t="s">
        <v>82</v>
      </c>
      <c r="J29973" t="s">
        <v>14</v>
      </c>
      <c r="K29973">
        <v>60</v>
      </c>
      <c r="L29973" t="s">
        <v>15</v>
      </c>
    </row>
    <row r="29974" spans="1:12">
      <c r="A29974" t="e">
        <f ca="1">E00251514152121</f>
        <v>#NAME?</v>
      </c>
      <c r="B29974">
        <v>703</v>
      </c>
      <c r="C29974" t="s">
        <v>305</v>
      </c>
      <c r="D29974" s="1">
        <v>42877</v>
      </c>
      <c r="F29974">
        <v>3</v>
      </c>
      <c r="G29974">
        <v>2724</v>
      </c>
      <c r="H29974" t="s">
        <v>73</v>
      </c>
      <c r="J29974" t="s">
        <v>14</v>
      </c>
      <c r="K29974">
        <v>60</v>
      </c>
      <c r="L29974" t="s">
        <v>15</v>
      </c>
    </row>
    <row r="29975" spans="1:12">
      <c r="A29975" t="e">
        <f ca="1">E00251439638221</f>
        <v>#NAME?</v>
      </c>
      <c r="B29975">
        <v>4374</v>
      </c>
      <c r="C29975" t="s">
        <v>898</v>
      </c>
      <c r="D29975" s="1">
        <v>41772</v>
      </c>
      <c r="F29975">
        <v>2</v>
      </c>
      <c r="G29975">
        <v>4019</v>
      </c>
      <c r="H29975" t="s">
        <v>26</v>
      </c>
      <c r="J29975" t="s">
        <v>14</v>
      </c>
      <c r="K29975">
        <v>54</v>
      </c>
      <c r="L29975" t="s">
        <v>15</v>
      </c>
    </row>
    <row r="29976" spans="1:12">
      <c r="A29976" t="e">
        <f ca="1">E00251427397821</f>
        <v>#NAME?</v>
      </c>
      <c r="B29976">
        <v>10</v>
      </c>
      <c r="C29976" t="s">
        <v>18</v>
      </c>
      <c r="D29976" s="1">
        <v>41701</v>
      </c>
      <c r="F29976">
        <v>1</v>
      </c>
      <c r="G29976">
        <v>30000</v>
      </c>
      <c r="H29976" t="s">
        <v>144</v>
      </c>
      <c r="J29976" t="s">
        <v>14</v>
      </c>
      <c r="K29976">
        <v>63</v>
      </c>
      <c r="L29976" t="s">
        <v>15</v>
      </c>
    </row>
    <row r="29977" spans="1:12">
      <c r="A29977" t="e">
        <f ca="1">E00251532440721</f>
        <v>#NAME?</v>
      </c>
      <c r="B29977">
        <v>4054</v>
      </c>
      <c r="C29977" t="s">
        <v>693</v>
      </c>
      <c r="D29977" s="1">
        <v>42444</v>
      </c>
      <c r="F29977">
        <v>2</v>
      </c>
      <c r="G29977">
        <v>81221</v>
      </c>
      <c r="H29977" t="s">
        <v>523</v>
      </c>
      <c r="J29977" t="s">
        <v>14</v>
      </c>
      <c r="K29977">
        <v>56</v>
      </c>
      <c r="L29977" t="s">
        <v>15</v>
      </c>
    </row>
    <row r="29978" spans="1:12">
      <c r="A29978" t="e">
        <f ca="1">E00251439638221</f>
        <v>#NAME?</v>
      </c>
      <c r="B29978">
        <v>4374</v>
      </c>
      <c r="C29978" t="s">
        <v>898</v>
      </c>
      <c r="D29978" s="1">
        <v>41389</v>
      </c>
      <c r="F29978">
        <v>1</v>
      </c>
      <c r="G29978">
        <v>38101</v>
      </c>
      <c r="H29978" t="s">
        <v>1699</v>
      </c>
      <c r="J29978" t="s">
        <v>14</v>
      </c>
      <c r="K29978">
        <v>53</v>
      </c>
      <c r="L29978" t="s">
        <v>15</v>
      </c>
    </row>
    <row r="29979" spans="1:12">
      <c r="A29979" t="e">
        <f ca="1">E00251427552621</f>
        <v>#NAME?</v>
      </c>
      <c r="B29979">
        <v>30</v>
      </c>
      <c r="C29979" t="s">
        <v>344</v>
      </c>
      <c r="D29979" s="1">
        <v>43056</v>
      </c>
      <c r="F29979">
        <v>1</v>
      </c>
      <c r="G29979">
        <v>28809</v>
      </c>
      <c r="H29979" t="s">
        <v>944</v>
      </c>
      <c r="J29979" t="s">
        <v>14</v>
      </c>
      <c r="K29979">
        <v>49</v>
      </c>
      <c r="L29979" t="s">
        <v>15</v>
      </c>
    </row>
    <row r="29980" spans="1:12">
      <c r="A29980" t="e">
        <f ca="1">E00251514152121</f>
        <v>#NAME?</v>
      </c>
      <c r="B29980">
        <v>702</v>
      </c>
      <c r="C29980" t="s">
        <v>293</v>
      </c>
      <c r="D29980" s="1">
        <v>40962</v>
      </c>
      <c r="F29980">
        <v>5</v>
      </c>
      <c r="G29980">
        <v>7233</v>
      </c>
      <c r="H29980" t="s">
        <v>412</v>
      </c>
      <c r="J29980" t="s">
        <v>14</v>
      </c>
      <c r="K29980">
        <v>55</v>
      </c>
      <c r="L29980" t="s">
        <v>15</v>
      </c>
    </row>
    <row r="29981" spans="1:12">
      <c r="A29981" t="e">
        <f ca="1">E00251427364721</f>
        <v>#NAME?</v>
      </c>
      <c r="B29981">
        <v>12</v>
      </c>
      <c r="C29981" t="s">
        <v>771</v>
      </c>
      <c r="D29981" s="1">
        <v>43059</v>
      </c>
      <c r="F29981">
        <v>1</v>
      </c>
      <c r="G29981">
        <v>460</v>
      </c>
      <c r="H29981" t="s">
        <v>16</v>
      </c>
      <c r="J29981" t="s">
        <v>14</v>
      </c>
      <c r="K29981">
        <v>43</v>
      </c>
      <c r="L29981" t="s">
        <v>15</v>
      </c>
    </row>
    <row r="29982" spans="1:12">
      <c r="A29982" t="e">
        <f ca="1">E00251429170621</f>
        <v>#NAME?</v>
      </c>
      <c r="B29982">
        <v>296</v>
      </c>
      <c r="C29982" t="s">
        <v>119</v>
      </c>
      <c r="D29982" s="1">
        <v>42214</v>
      </c>
      <c r="F29982">
        <v>1</v>
      </c>
      <c r="G29982">
        <v>5368</v>
      </c>
      <c r="H29982" t="s">
        <v>101</v>
      </c>
      <c r="J29982" t="s">
        <v>14</v>
      </c>
      <c r="K29982">
        <v>52</v>
      </c>
      <c r="L29982" t="s">
        <v>15</v>
      </c>
    </row>
    <row r="29983" spans="1:12">
      <c r="A29983" t="e">
        <f ca="1">E00251429170621</f>
        <v>#NAME?</v>
      </c>
      <c r="B29983">
        <v>296</v>
      </c>
      <c r="C29983" t="s">
        <v>119</v>
      </c>
      <c r="D29983" s="1">
        <v>42410</v>
      </c>
      <c r="F29983">
        <v>3</v>
      </c>
      <c r="G29983">
        <v>2113</v>
      </c>
      <c r="H29983" t="s">
        <v>579</v>
      </c>
      <c r="J29983" t="s">
        <v>14</v>
      </c>
      <c r="K29983">
        <v>52</v>
      </c>
      <c r="L29983" t="s">
        <v>15</v>
      </c>
    </row>
    <row r="29984" spans="1:12">
      <c r="A29984" t="e">
        <f ca="1">E00251424849521</f>
        <v>#NAME?</v>
      </c>
      <c r="B29984">
        <v>122</v>
      </c>
      <c r="C29984" t="s">
        <v>522</v>
      </c>
      <c r="D29984" s="1">
        <v>42860</v>
      </c>
      <c r="F29984">
        <v>1</v>
      </c>
      <c r="G29984">
        <v>5718</v>
      </c>
      <c r="H29984" t="s">
        <v>244</v>
      </c>
      <c r="J29984" t="s">
        <v>14</v>
      </c>
      <c r="K29984">
        <v>53</v>
      </c>
      <c r="L29984" t="s">
        <v>15</v>
      </c>
    </row>
    <row r="29985" spans="1:12">
      <c r="A29985" t="e">
        <f ca="1">E00251514152121</f>
        <v>#NAME?</v>
      </c>
      <c r="B29985">
        <v>702</v>
      </c>
      <c r="C29985" t="s">
        <v>293</v>
      </c>
      <c r="D29985" s="1">
        <v>41149</v>
      </c>
      <c r="F29985">
        <v>6</v>
      </c>
      <c r="G29985">
        <v>4549</v>
      </c>
      <c r="H29985" t="s">
        <v>69</v>
      </c>
      <c r="J29985" t="s">
        <v>14</v>
      </c>
      <c r="K29985">
        <v>55</v>
      </c>
      <c r="L29985" t="s">
        <v>15</v>
      </c>
    </row>
    <row r="29986" spans="1:12">
      <c r="A29986" t="e">
        <f ca="1">E00251514152121</f>
        <v>#NAME?</v>
      </c>
      <c r="B29986">
        <v>702</v>
      </c>
      <c r="C29986" t="s">
        <v>293</v>
      </c>
      <c r="D29986" s="1">
        <v>42334</v>
      </c>
      <c r="F29986">
        <v>2</v>
      </c>
      <c r="G29986">
        <v>30781</v>
      </c>
      <c r="H29986" t="s">
        <v>584</v>
      </c>
      <c r="J29986" t="s">
        <v>14</v>
      </c>
      <c r="K29986">
        <v>58</v>
      </c>
      <c r="L29986" t="s">
        <v>15</v>
      </c>
    </row>
    <row r="29987" spans="1:12">
      <c r="A29987" t="e">
        <f ca="1">E00251512293621</f>
        <v>#NAME?</v>
      </c>
      <c r="B29987">
        <v>51</v>
      </c>
      <c r="C29987" t="s">
        <v>372</v>
      </c>
      <c r="D29987" s="1">
        <v>42916</v>
      </c>
      <c r="F29987">
        <v>5</v>
      </c>
      <c r="G29987">
        <v>2535</v>
      </c>
      <c r="H29987" t="s">
        <v>934</v>
      </c>
      <c r="J29987" t="s">
        <v>14</v>
      </c>
      <c r="K29987">
        <v>52</v>
      </c>
      <c r="L29987" t="s">
        <v>15</v>
      </c>
    </row>
    <row r="29988" spans="1:12">
      <c r="A29988" t="e">
        <f ca="1">E00251514283421</f>
        <v>#NAME?</v>
      </c>
      <c r="B29988">
        <v>446</v>
      </c>
      <c r="C29988" t="s">
        <v>94</v>
      </c>
      <c r="D29988" s="1">
        <v>42390</v>
      </c>
      <c r="F29988">
        <v>2</v>
      </c>
      <c r="G29988">
        <v>6029</v>
      </c>
      <c r="H29988" t="s">
        <v>728</v>
      </c>
      <c r="J29988" t="s">
        <v>14</v>
      </c>
      <c r="K29988">
        <v>57</v>
      </c>
      <c r="L29988" t="s">
        <v>15</v>
      </c>
    </row>
    <row r="29989" spans="1:12">
      <c r="A29989" t="e">
        <f ca="1">E00251424849521</f>
        <v>#NAME?</v>
      </c>
      <c r="B29989">
        <v>122</v>
      </c>
      <c r="C29989" t="s">
        <v>522</v>
      </c>
      <c r="D29989" s="1">
        <v>42894</v>
      </c>
      <c r="F29989">
        <v>1</v>
      </c>
      <c r="G29989">
        <v>57420</v>
      </c>
      <c r="H29989" t="s">
        <v>267</v>
      </c>
      <c r="J29989" t="s">
        <v>14</v>
      </c>
      <c r="K29989">
        <v>53</v>
      </c>
      <c r="L29989" t="s">
        <v>15</v>
      </c>
    </row>
    <row r="29990" spans="1:12">
      <c r="A29990" t="e">
        <f ca="1">E00251528150321</f>
        <v>#NAME?</v>
      </c>
      <c r="B29990">
        <v>47</v>
      </c>
      <c r="C29990" t="s">
        <v>494</v>
      </c>
      <c r="D29990" s="1">
        <v>42151</v>
      </c>
      <c r="F29990">
        <v>3</v>
      </c>
      <c r="G29990">
        <v>2329</v>
      </c>
      <c r="H29990" t="s">
        <v>1175</v>
      </c>
      <c r="J29990" t="s">
        <v>14</v>
      </c>
      <c r="K29990">
        <v>50</v>
      </c>
      <c r="L29990" t="s">
        <v>15</v>
      </c>
    </row>
    <row r="29991" spans="1:12">
      <c r="A29991" t="e">
        <f ca="1">E00251429215421</f>
        <v>#NAME?</v>
      </c>
      <c r="B29991">
        <v>286</v>
      </c>
      <c r="C29991" t="s">
        <v>41</v>
      </c>
      <c r="D29991" s="1">
        <v>41572</v>
      </c>
      <c r="F29991">
        <v>2</v>
      </c>
      <c r="G29991">
        <v>71940</v>
      </c>
      <c r="H29991" t="s">
        <v>135</v>
      </c>
      <c r="J29991" t="s">
        <v>14</v>
      </c>
      <c r="K29991">
        <v>45</v>
      </c>
      <c r="L29991" t="s">
        <v>15</v>
      </c>
    </row>
    <row r="29992" spans="1:12">
      <c r="A29992" t="e">
        <f ca="1">E00251429215421</f>
        <v>#NAME?</v>
      </c>
      <c r="B29992">
        <v>734</v>
      </c>
      <c r="C29992" t="s">
        <v>651</v>
      </c>
      <c r="D29992" s="1">
        <v>42021</v>
      </c>
      <c r="E29992">
        <v>0</v>
      </c>
      <c r="F29992">
        <v>1</v>
      </c>
      <c r="G29992">
        <v>7350</v>
      </c>
      <c r="H29992" t="s">
        <v>192</v>
      </c>
      <c r="J29992" t="s">
        <v>34</v>
      </c>
      <c r="K29992">
        <v>46</v>
      </c>
      <c r="L29992" t="s">
        <v>15</v>
      </c>
    </row>
    <row r="29993" spans="1:12">
      <c r="A29993" t="e">
        <f ca="1">E00251514152121</f>
        <v>#NAME?</v>
      </c>
      <c r="B29993">
        <v>703</v>
      </c>
      <c r="C29993" t="s">
        <v>305</v>
      </c>
      <c r="D29993" s="1">
        <v>41407</v>
      </c>
      <c r="F29993">
        <v>1</v>
      </c>
      <c r="G29993">
        <v>9490</v>
      </c>
      <c r="H29993" t="s">
        <v>138</v>
      </c>
      <c r="J29993" t="s">
        <v>14</v>
      </c>
      <c r="K29993">
        <v>56</v>
      </c>
      <c r="L29993" t="s">
        <v>15</v>
      </c>
    </row>
    <row r="29994" spans="1:12">
      <c r="A29994" t="e">
        <f ca="1">E00251514152121</f>
        <v>#NAME?</v>
      </c>
      <c r="B29994">
        <v>703</v>
      </c>
      <c r="C29994" t="s">
        <v>305</v>
      </c>
      <c r="D29994" s="1">
        <v>41471</v>
      </c>
      <c r="F29994">
        <v>6</v>
      </c>
      <c r="G29994">
        <v>4549</v>
      </c>
      <c r="H29994" t="s">
        <v>69</v>
      </c>
      <c r="J29994" t="s">
        <v>14</v>
      </c>
      <c r="K29994">
        <v>56</v>
      </c>
      <c r="L29994" t="s">
        <v>15</v>
      </c>
    </row>
    <row r="29995" spans="1:12">
      <c r="A29995" t="e">
        <f ca="1">E00251514152121</f>
        <v>#NAME?</v>
      </c>
      <c r="B29995">
        <v>703</v>
      </c>
      <c r="C29995" t="s">
        <v>305</v>
      </c>
      <c r="D29995" s="1">
        <v>41535</v>
      </c>
      <c r="F29995">
        <v>1</v>
      </c>
      <c r="G29995">
        <v>7969</v>
      </c>
      <c r="H29995" t="s">
        <v>87</v>
      </c>
      <c r="J29995" t="s">
        <v>14</v>
      </c>
      <c r="K29995">
        <v>56</v>
      </c>
      <c r="L29995" t="s">
        <v>22</v>
      </c>
    </row>
    <row r="29996" spans="1:12">
      <c r="A29996" t="e">
        <f ca="1">E00251514152121</f>
        <v>#NAME?</v>
      </c>
      <c r="B29996">
        <v>703</v>
      </c>
      <c r="C29996" t="s">
        <v>305</v>
      </c>
      <c r="D29996" s="1">
        <v>41535</v>
      </c>
      <c r="F29996">
        <v>3</v>
      </c>
      <c r="G29996">
        <v>3699</v>
      </c>
      <c r="H29996" t="s">
        <v>149</v>
      </c>
      <c r="J29996" t="s">
        <v>14</v>
      </c>
      <c r="K29996">
        <v>56</v>
      </c>
      <c r="L29996" t="s">
        <v>15</v>
      </c>
    </row>
    <row r="29997" spans="1:12">
      <c r="A29997" t="e">
        <f ca="1">E00251618072321</f>
        <v>#NAME?</v>
      </c>
      <c r="B29997">
        <v>12</v>
      </c>
      <c r="C29997" t="s">
        <v>771</v>
      </c>
      <c r="D29997" s="1">
        <v>42684</v>
      </c>
      <c r="F29997">
        <v>1</v>
      </c>
      <c r="G29997">
        <v>5932</v>
      </c>
      <c r="H29997" t="s">
        <v>246</v>
      </c>
      <c r="J29997" t="s">
        <v>14</v>
      </c>
      <c r="K29997">
        <v>41</v>
      </c>
      <c r="L29997" t="s">
        <v>15</v>
      </c>
    </row>
    <row r="29998" spans="1:12">
      <c r="A29998" t="e">
        <f ca="1">E00251533153821</f>
        <v>#NAME?</v>
      </c>
      <c r="B29998">
        <v>467</v>
      </c>
      <c r="C29998" t="s">
        <v>232</v>
      </c>
      <c r="D29998" s="1">
        <v>41422</v>
      </c>
      <c r="F29998">
        <v>6</v>
      </c>
      <c r="G29998">
        <v>2724</v>
      </c>
      <c r="H29998" t="s">
        <v>73</v>
      </c>
      <c r="J29998" t="s">
        <v>14</v>
      </c>
      <c r="K29998">
        <v>57</v>
      </c>
      <c r="L29998" t="s">
        <v>15</v>
      </c>
    </row>
    <row r="29999" spans="1:12">
      <c r="A29999" t="e">
        <f ca="1">E00251618072321</f>
        <v>#NAME?</v>
      </c>
      <c r="B29999">
        <v>12</v>
      </c>
      <c r="C29999" t="s">
        <v>771</v>
      </c>
      <c r="D29999" s="1">
        <v>42684</v>
      </c>
      <c r="F29999">
        <v>3</v>
      </c>
      <c r="G29999">
        <v>5939</v>
      </c>
      <c r="H29999" t="s">
        <v>1200</v>
      </c>
      <c r="J29999" t="s">
        <v>14</v>
      </c>
      <c r="K29999">
        <v>41</v>
      </c>
      <c r="L29999" t="s">
        <v>15</v>
      </c>
    </row>
    <row r="30000" spans="1:12">
      <c r="A30000" t="e">
        <f ca="1">E00251514152121</f>
        <v>#NAME?</v>
      </c>
      <c r="B30000">
        <v>744</v>
      </c>
      <c r="C30000" t="s">
        <v>308</v>
      </c>
      <c r="D30000" s="1">
        <v>42573</v>
      </c>
      <c r="F30000">
        <v>1</v>
      </c>
      <c r="G30000">
        <v>71940</v>
      </c>
      <c r="H30000" t="s">
        <v>135</v>
      </c>
      <c r="I30000" t="s">
        <v>56</v>
      </c>
      <c r="J30000" t="s">
        <v>57</v>
      </c>
      <c r="K30000">
        <v>59</v>
      </c>
      <c r="L30000" t="s">
        <v>15</v>
      </c>
    </row>
    <row r="30001" spans="1:12">
      <c r="A30001" t="e">
        <f ca="1">E00251514152121</f>
        <v>#NAME?</v>
      </c>
      <c r="B30001">
        <v>703</v>
      </c>
      <c r="C30001" t="s">
        <v>305</v>
      </c>
      <c r="D30001" s="1">
        <v>41116</v>
      </c>
      <c r="F30001">
        <v>5</v>
      </c>
      <c r="G30001">
        <v>71987</v>
      </c>
      <c r="H30001" t="s">
        <v>276</v>
      </c>
      <c r="J30001" t="s">
        <v>14</v>
      </c>
      <c r="K30001">
        <v>55</v>
      </c>
      <c r="L30001" t="s">
        <v>15</v>
      </c>
    </row>
    <row r="30002" spans="1:12">
      <c r="A30002" t="e">
        <f ca="1">E00251514152121</f>
        <v>#NAME?</v>
      </c>
      <c r="B30002">
        <v>703</v>
      </c>
      <c r="C30002" t="s">
        <v>305</v>
      </c>
      <c r="D30002" s="1">
        <v>41166</v>
      </c>
      <c r="F30002">
        <v>2</v>
      </c>
      <c r="G30002">
        <v>37515</v>
      </c>
      <c r="H30002" t="s">
        <v>612</v>
      </c>
      <c r="J30002" t="s">
        <v>14</v>
      </c>
      <c r="K30002">
        <v>55</v>
      </c>
      <c r="L30002" t="s">
        <v>15</v>
      </c>
    </row>
    <row r="30003" spans="1:12">
      <c r="A30003" t="e">
        <f ca="1">E00251514152121</f>
        <v>#NAME?</v>
      </c>
      <c r="B30003">
        <v>703</v>
      </c>
      <c r="C30003" t="s">
        <v>305</v>
      </c>
      <c r="D30003" s="1">
        <v>42087</v>
      </c>
      <c r="F30003">
        <v>3</v>
      </c>
      <c r="G30003">
        <v>2724</v>
      </c>
      <c r="H30003" t="s">
        <v>73</v>
      </c>
      <c r="J30003" t="s">
        <v>14</v>
      </c>
      <c r="K30003">
        <v>58</v>
      </c>
      <c r="L30003" t="s">
        <v>15</v>
      </c>
    </row>
    <row r="30004" spans="1:12">
      <c r="A30004" t="e">
        <f ca="1">E00251514152121</f>
        <v>#NAME?</v>
      </c>
      <c r="B30004">
        <v>703</v>
      </c>
      <c r="C30004" t="s">
        <v>305</v>
      </c>
      <c r="D30004" s="1">
        <v>42240</v>
      </c>
      <c r="F30004">
        <v>4</v>
      </c>
      <c r="G30004">
        <v>40490</v>
      </c>
      <c r="H30004" t="s">
        <v>815</v>
      </c>
      <c r="J30004" t="s">
        <v>14</v>
      </c>
      <c r="K30004">
        <v>58</v>
      </c>
      <c r="L30004" t="s">
        <v>15</v>
      </c>
    </row>
    <row r="30005" spans="1:12">
      <c r="A30005" t="e">
        <f ca="1">E00251424016021</f>
        <v>#NAME?</v>
      </c>
      <c r="B30005">
        <v>206</v>
      </c>
      <c r="C30005" t="s">
        <v>892</v>
      </c>
      <c r="D30005" s="1">
        <v>42398</v>
      </c>
      <c r="F30005">
        <v>1</v>
      </c>
      <c r="G30005">
        <v>72670</v>
      </c>
      <c r="H30005" t="s">
        <v>223</v>
      </c>
      <c r="J30005" t="s">
        <v>14</v>
      </c>
      <c r="K30005">
        <v>60</v>
      </c>
      <c r="L30005" t="s">
        <v>15</v>
      </c>
    </row>
    <row r="30006" spans="1:12">
      <c r="A30006" t="e">
        <f ca="1">E00251429309921</f>
        <v>#NAME?</v>
      </c>
      <c r="B30006">
        <v>278</v>
      </c>
      <c r="C30006" t="s">
        <v>222</v>
      </c>
      <c r="D30006" s="1">
        <v>41372</v>
      </c>
      <c r="F30006">
        <v>1</v>
      </c>
      <c r="G30006">
        <v>2722</v>
      </c>
      <c r="H30006" t="s">
        <v>339</v>
      </c>
      <c r="J30006" t="s">
        <v>14</v>
      </c>
      <c r="K30006">
        <v>48</v>
      </c>
      <c r="L30006" t="s">
        <v>15</v>
      </c>
    </row>
    <row r="30007" spans="1:12">
      <c r="A30007" t="e">
        <f t="shared" ref="A30007:A30013" ca="1" si="272">E00251514152121</f>
        <v>#NAME?</v>
      </c>
      <c r="B30007">
        <v>702</v>
      </c>
      <c r="C30007" t="s">
        <v>293</v>
      </c>
      <c r="D30007" s="1">
        <v>41684</v>
      </c>
      <c r="F30007">
        <v>3</v>
      </c>
      <c r="G30007">
        <v>2119</v>
      </c>
      <c r="H30007" t="s">
        <v>82</v>
      </c>
      <c r="J30007" t="s">
        <v>14</v>
      </c>
      <c r="K30007">
        <v>57</v>
      </c>
      <c r="L30007" t="s">
        <v>15</v>
      </c>
    </row>
    <row r="30008" spans="1:12">
      <c r="A30008" t="e">
        <f t="shared" ca="1" si="272"/>
        <v>#NAME?</v>
      </c>
      <c r="B30008">
        <v>702</v>
      </c>
      <c r="C30008" t="s">
        <v>293</v>
      </c>
      <c r="D30008" s="1">
        <v>42044</v>
      </c>
      <c r="F30008">
        <v>2</v>
      </c>
      <c r="G30008">
        <v>40490</v>
      </c>
      <c r="H30008" t="s">
        <v>815</v>
      </c>
      <c r="J30008" t="s">
        <v>14</v>
      </c>
      <c r="K30008">
        <v>57</v>
      </c>
      <c r="L30008" t="s">
        <v>15</v>
      </c>
    </row>
    <row r="30009" spans="1:12">
      <c r="A30009" t="e">
        <f t="shared" ca="1" si="272"/>
        <v>#NAME?</v>
      </c>
      <c r="B30009">
        <v>703</v>
      </c>
      <c r="C30009" t="s">
        <v>305</v>
      </c>
      <c r="D30009" s="1">
        <v>41325</v>
      </c>
      <c r="F30009">
        <v>1</v>
      </c>
      <c r="G30009">
        <v>2800</v>
      </c>
      <c r="H30009" t="s">
        <v>717</v>
      </c>
      <c r="J30009" t="s">
        <v>14</v>
      </c>
      <c r="K30009">
        <v>56</v>
      </c>
      <c r="L30009" t="s">
        <v>15</v>
      </c>
    </row>
    <row r="30010" spans="1:12">
      <c r="A30010" t="e">
        <f t="shared" ca="1" si="272"/>
        <v>#NAME?</v>
      </c>
      <c r="B30010">
        <v>702</v>
      </c>
      <c r="C30010" t="s">
        <v>293</v>
      </c>
      <c r="D30010" s="1">
        <v>41338</v>
      </c>
      <c r="F30010">
        <v>4</v>
      </c>
      <c r="G30010">
        <v>4549</v>
      </c>
      <c r="H30010" t="s">
        <v>69</v>
      </c>
      <c r="J30010" t="s">
        <v>14</v>
      </c>
      <c r="K30010">
        <v>56</v>
      </c>
      <c r="L30010" t="s">
        <v>15</v>
      </c>
    </row>
    <row r="30011" spans="1:12">
      <c r="A30011" t="e">
        <f t="shared" ca="1" si="272"/>
        <v>#NAME?</v>
      </c>
      <c r="B30011">
        <v>703</v>
      </c>
      <c r="C30011" t="s">
        <v>305</v>
      </c>
      <c r="D30011" s="1">
        <v>42474</v>
      </c>
      <c r="F30011">
        <v>1</v>
      </c>
      <c r="G30011">
        <v>5699</v>
      </c>
      <c r="H30011" t="s">
        <v>329</v>
      </c>
      <c r="J30011" t="s">
        <v>14</v>
      </c>
      <c r="K30011">
        <v>59</v>
      </c>
      <c r="L30011" t="s">
        <v>15</v>
      </c>
    </row>
    <row r="30012" spans="1:12">
      <c r="A30012" t="e">
        <f t="shared" ca="1" si="272"/>
        <v>#NAME?</v>
      </c>
      <c r="B30012">
        <v>703</v>
      </c>
      <c r="C30012" t="s">
        <v>305</v>
      </c>
      <c r="D30012" s="1">
        <v>42474</v>
      </c>
      <c r="F30012">
        <v>2</v>
      </c>
      <c r="G30012">
        <v>78659</v>
      </c>
      <c r="H30012" t="s">
        <v>46</v>
      </c>
      <c r="J30012" t="s">
        <v>14</v>
      </c>
      <c r="K30012">
        <v>59</v>
      </c>
      <c r="L30012" t="s">
        <v>22</v>
      </c>
    </row>
    <row r="30013" spans="1:12">
      <c r="A30013" t="e">
        <f t="shared" ca="1" si="272"/>
        <v>#NAME?</v>
      </c>
      <c r="B30013">
        <v>703</v>
      </c>
      <c r="C30013" t="s">
        <v>305</v>
      </c>
      <c r="D30013" s="1">
        <v>41887</v>
      </c>
      <c r="F30013">
        <v>3</v>
      </c>
      <c r="G30013">
        <v>3699</v>
      </c>
      <c r="H30013" t="s">
        <v>149</v>
      </c>
      <c r="J30013" t="s">
        <v>14</v>
      </c>
      <c r="K30013">
        <v>57</v>
      </c>
      <c r="L30013" t="s">
        <v>15</v>
      </c>
    </row>
    <row r="30014" spans="1:12">
      <c r="A30014" t="e">
        <f ca="1">E00251532351021</f>
        <v>#NAME?</v>
      </c>
      <c r="B30014">
        <v>490</v>
      </c>
      <c r="C30014" t="s">
        <v>158</v>
      </c>
      <c r="D30014" s="1">
        <v>42858</v>
      </c>
      <c r="F30014">
        <v>1</v>
      </c>
      <c r="G30014">
        <v>72632</v>
      </c>
      <c r="H30014" t="s">
        <v>107</v>
      </c>
      <c r="J30014" t="s">
        <v>14</v>
      </c>
      <c r="K30014">
        <v>58</v>
      </c>
      <c r="L30014" t="s">
        <v>15</v>
      </c>
    </row>
    <row r="30015" spans="1:12">
      <c r="A30015" t="e">
        <f ca="1">E00251532351021</f>
        <v>#NAME?</v>
      </c>
      <c r="B30015">
        <v>490</v>
      </c>
      <c r="C30015" t="s">
        <v>158</v>
      </c>
      <c r="D30015" s="1">
        <v>42858</v>
      </c>
      <c r="F30015">
        <v>4</v>
      </c>
      <c r="G30015">
        <v>2720</v>
      </c>
      <c r="H30015" t="s">
        <v>65</v>
      </c>
      <c r="J30015" t="s">
        <v>14</v>
      </c>
      <c r="K30015">
        <v>58</v>
      </c>
      <c r="L30015" t="s">
        <v>15</v>
      </c>
    </row>
    <row r="30016" spans="1:12">
      <c r="A30016" t="e">
        <f ca="1">E00251619054221</f>
        <v>#NAME?</v>
      </c>
      <c r="B30016">
        <v>109</v>
      </c>
      <c r="C30016" t="s">
        <v>480</v>
      </c>
      <c r="D30016" s="1">
        <v>42633</v>
      </c>
      <c r="F30016">
        <v>3</v>
      </c>
      <c r="G30016">
        <v>3659</v>
      </c>
      <c r="H30016" t="s">
        <v>132</v>
      </c>
      <c r="J30016" t="s">
        <v>14</v>
      </c>
      <c r="K30016">
        <v>65</v>
      </c>
      <c r="L30016" t="s">
        <v>15</v>
      </c>
    </row>
    <row r="30017" spans="1:12">
      <c r="A30017" t="e">
        <f ca="1">E00251513050821</f>
        <v>#NAME?</v>
      </c>
      <c r="B30017">
        <v>457</v>
      </c>
      <c r="C30017" t="s">
        <v>137</v>
      </c>
      <c r="D30017" s="1">
        <v>42825</v>
      </c>
      <c r="F30017">
        <v>3</v>
      </c>
      <c r="G30017">
        <v>7262</v>
      </c>
      <c r="H30017" t="s">
        <v>198</v>
      </c>
      <c r="J30017" t="s">
        <v>14</v>
      </c>
      <c r="K30017">
        <v>57</v>
      </c>
      <c r="L30017" t="s">
        <v>15</v>
      </c>
    </row>
    <row r="30018" spans="1:12">
      <c r="A30018" t="e">
        <f ca="1">E00251514152121</f>
        <v>#NAME?</v>
      </c>
      <c r="B30018">
        <v>702</v>
      </c>
      <c r="C30018" t="s">
        <v>293</v>
      </c>
      <c r="D30018" s="1">
        <v>42495</v>
      </c>
      <c r="F30018">
        <v>5</v>
      </c>
      <c r="G30018">
        <v>2724</v>
      </c>
      <c r="H30018" t="s">
        <v>73</v>
      </c>
      <c r="J30018" t="s">
        <v>14</v>
      </c>
      <c r="K30018">
        <v>59</v>
      </c>
      <c r="L30018" t="s">
        <v>15</v>
      </c>
    </row>
    <row r="30019" spans="1:12">
      <c r="A30019" t="e">
        <f ca="1">E00251532440721</f>
        <v>#NAME?</v>
      </c>
      <c r="B30019">
        <v>4054</v>
      </c>
      <c r="C30019" t="s">
        <v>693</v>
      </c>
      <c r="D30019" s="1">
        <v>41855</v>
      </c>
      <c r="F30019">
        <v>2</v>
      </c>
      <c r="G30019">
        <v>4019</v>
      </c>
      <c r="H30019" t="s">
        <v>26</v>
      </c>
      <c r="J30019" t="s">
        <v>14</v>
      </c>
      <c r="K30019">
        <v>55</v>
      </c>
      <c r="L30019" t="s">
        <v>15</v>
      </c>
    </row>
    <row r="30020" spans="1:12">
      <c r="A30020" t="e">
        <f ca="1">E00251532351021</f>
        <v>#NAME?</v>
      </c>
      <c r="B30020">
        <v>490</v>
      </c>
      <c r="C30020" t="s">
        <v>158</v>
      </c>
      <c r="D30020" s="1">
        <v>41969</v>
      </c>
      <c r="F30020">
        <v>2</v>
      </c>
      <c r="G30020">
        <v>4019</v>
      </c>
      <c r="H30020" t="s">
        <v>26</v>
      </c>
      <c r="J30020" t="s">
        <v>14</v>
      </c>
      <c r="K30020">
        <v>56</v>
      </c>
      <c r="L30020" t="s">
        <v>15</v>
      </c>
    </row>
    <row r="30021" spans="1:12">
      <c r="A30021" t="e">
        <f ca="1">E00251529118321</f>
        <v>#NAME?</v>
      </c>
      <c r="B30021">
        <v>161</v>
      </c>
      <c r="C30021" t="s">
        <v>349</v>
      </c>
      <c r="D30021" s="1">
        <v>43055</v>
      </c>
      <c r="F30021">
        <v>1</v>
      </c>
      <c r="G30021">
        <v>7272</v>
      </c>
      <c r="H30021" t="s">
        <v>395</v>
      </c>
      <c r="J30021" t="s">
        <v>14</v>
      </c>
      <c r="K30021">
        <v>64</v>
      </c>
      <c r="L30021" t="s">
        <v>15</v>
      </c>
    </row>
    <row r="30022" spans="1:12">
      <c r="A30022" t="e">
        <f ca="1">E00251528960921</f>
        <v>#NAME?</v>
      </c>
      <c r="B30022">
        <v>285</v>
      </c>
      <c r="C30022" t="s">
        <v>117</v>
      </c>
      <c r="D30022" s="1">
        <v>41088</v>
      </c>
      <c r="F30022">
        <v>1</v>
      </c>
      <c r="G30022">
        <v>463</v>
      </c>
      <c r="H30022" t="s">
        <v>259</v>
      </c>
      <c r="J30022" t="s">
        <v>14</v>
      </c>
      <c r="K30022">
        <v>46</v>
      </c>
      <c r="L30022" t="s">
        <v>15</v>
      </c>
    </row>
    <row r="30023" spans="1:12">
      <c r="A30023" t="e">
        <f ca="1">E00251514152121</f>
        <v>#NAME?</v>
      </c>
      <c r="B30023">
        <v>703</v>
      </c>
      <c r="C30023" t="s">
        <v>305</v>
      </c>
      <c r="D30023" s="1">
        <v>40968</v>
      </c>
      <c r="F30023">
        <v>5</v>
      </c>
      <c r="G30023">
        <v>40490</v>
      </c>
      <c r="H30023" t="s">
        <v>815</v>
      </c>
      <c r="J30023" t="s">
        <v>14</v>
      </c>
      <c r="K30023">
        <v>55</v>
      </c>
      <c r="L30023" t="s">
        <v>15</v>
      </c>
    </row>
    <row r="30024" spans="1:12">
      <c r="A30024" t="e">
        <f ca="1">E00251514152121</f>
        <v>#NAME?</v>
      </c>
      <c r="B30024">
        <v>703</v>
      </c>
      <c r="C30024" t="s">
        <v>305</v>
      </c>
      <c r="D30024" s="1">
        <v>41795</v>
      </c>
      <c r="F30024">
        <v>3</v>
      </c>
      <c r="G30024">
        <v>55090</v>
      </c>
      <c r="H30024" t="s">
        <v>400</v>
      </c>
      <c r="J30024" t="s">
        <v>14</v>
      </c>
      <c r="K30024">
        <v>57</v>
      </c>
      <c r="L30024" t="s">
        <v>15</v>
      </c>
    </row>
    <row r="30025" spans="1:12">
      <c r="A30025" t="e">
        <f ca="1">E00251514152121</f>
        <v>#NAME?</v>
      </c>
      <c r="B30025">
        <v>703</v>
      </c>
      <c r="C30025" t="s">
        <v>305</v>
      </c>
      <c r="D30025" s="1">
        <v>42027</v>
      </c>
      <c r="F30025">
        <v>1</v>
      </c>
      <c r="G30025">
        <v>78093</v>
      </c>
      <c r="H30025" t="s">
        <v>769</v>
      </c>
      <c r="J30025" t="s">
        <v>14</v>
      </c>
      <c r="K30025">
        <v>57</v>
      </c>
      <c r="L30025" t="s">
        <v>22</v>
      </c>
    </row>
    <row r="30026" spans="1:12">
      <c r="A30026" t="e">
        <f ca="1">E00251513050821</f>
        <v>#NAME?</v>
      </c>
      <c r="B30026">
        <v>457</v>
      </c>
      <c r="C30026" t="s">
        <v>137</v>
      </c>
      <c r="D30026" s="1">
        <v>42936</v>
      </c>
      <c r="F30026">
        <v>2</v>
      </c>
      <c r="G30026">
        <v>7291</v>
      </c>
      <c r="H30026" t="s">
        <v>163</v>
      </c>
      <c r="J30026" t="s">
        <v>14</v>
      </c>
      <c r="K30026">
        <v>57</v>
      </c>
      <c r="L30026" t="s">
        <v>15</v>
      </c>
    </row>
    <row r="30027" spans="1:12">
      <c r="A30027" t="e">
        <f ca="1">E00251514152121</f>
        <v>#NAME?</v>
      </c>
      <c r="B30027">
        <v>703</v>
      </c>
      <c r="C30027" t="s">
        <v>305</v>
      </c>
      <c r="D30027" s="1">
        <v>42639</v>
      </c>
      <c r="F30027">
        <v>5</v>
      </c>
      <c r="G30027">
        <v>5699</v>
      </c>
      <c r="H30027" t="s">
        <v>329</v>
      </c>
      <c r="J30027" t="s">
        <v>14</v>
      </c>
      <c r="K30027">
        <v>59</v>
      </c>
      <c r="L30027" t="s">
        <v>15</v>
      </c>
    </row>
    <row r="30028" spans="1:12">
      <c r="A30028" t="e">
        <f ca="1">E00251514152121</f>
        <v>#NAME?</v>
      </c>
      <c r="B30028">
        <v>703</v>
      </c>
      <c r="C30028" t="s">
        <v>305</v>
      </c>
      <c r="D30028" s="1">
        <v>42724</v>
      </c>
      <c r="F30028">
        <v>5</v>
      </c>
      <c r="G30028">
        <v>30781</v>
      </c>
      <c r="H30028" t="s">
        <v>584</v>
      </c>
      <c r="J30028" t="s">
        <v>14</v>
      </c>
      <c r="K30028">
        <v>59</v>
      </c>
      <c r="L30028" t="s">
        <v>15</v>
      </c>
    </row>
    <row r="30029" spans="1:12">
      <c r="A30029" t="e">
        <f ca="1">E00251514152121</f>
        <v>#NAME?</v>
      </c>
      <c r="B30029">
        <v>703</v>
      </c>
      <c r="C30029" t="s">
        <v>305</v>
      </c>
      <c r="D30029" s="1">
        <v>42501</v>
      </c>
      <c r="F30029">
        <v>4</v>
      </c>
      <c r="G30029">
        <v>2119</v>
      </c>
      <c r="H30029" t="s">
        <v>82</v>
      </c>
      <c r="J30029" t="s">
        <v>14</v>
      </c>
      <c r="K30029">
        <v>59</v>
      </c>
      <c r="L30029" t="s">
        <v>15</v>
      </c>
    </row>
    <row r="30030" spans="1:12">
      <c r="A30030" t="e">
        <f ca="1">E00251514152121</f>
        <v>#NAME?</v>
      </c>
      <c r="B30030">
        <v>703</v>
      </c>
      <c r="C30030" t="s">
        <v>305</v>
      </c>
      <c r="D30030" s="1">
        <v>42508</v>
      </c>
      <c r="F30030">
        <v>2</v>
      </c>
      <c r="G30030">
        <v>8270</v>
      </c>
      <c r="H30030" t="s">
        <v>816</v>
      </c>
      <c r="J30030" t="s">
        <v>14</v>
      </c>
      <c r="K30030">
        <v>59</v>
      </c>
      <c r="L30030" t="s">
        <v>15</v>
      </c>
    </row>
    <row r="30031" spans="1:12">
      <c r="A30031" t="e">
        <f ca="1">E00251532351021</f>
        <v>#NAME?</v>
      </c>
      <c r="B30031">
        <v>490</v>
      </c>
      <c r="C30031" t="s">
        <v>158</v>
      </c>
      <c r="D30031" s="1">
        <v>41303</v>
      </c>
      <c r="F30031">
        <v>1</v>
      </c>
      <c r="G30031">
        <v>9198</v>
      </c>
      <c r="H30031" t="s">
        <v>229</v>
      </c>
      <c r="J30031" t="s">
        <v>14</v>
      </c>
      <c r="K30031">
        <v>54</v>
      </c>
      <c r="L30031" t="s">
        <v>15</v>
      </c>
    </row>
    <row r="30032" spans="1:12">
      <c r="A30032" t="e">
        <f ca="1">E00251532351021</f>
        <v>#NAME?</v>
      </c>
      <c r="B30032">
        <v>490</v>
      </c>
      <c r="C30032" t="s">
        <v>158</v>
      </c>
      <c r="D30032" s="1">
        <v>41695</v>
      </c>
      <c r="F30032">
        <v>2</v>
      </c>
      <c r="G30032">
        <v>4019</v>
      </c>
      <c r="H30032" t="s">
        <v>26</v>
      </c>
      <c r="J30032" t="s">
        <v>14</v>
      </c>
      <c r="K30032">
        <v>55</v>
      </c>
      <c r="L30032" t="s">
        <v>15</v>
      </c>
    </row>
    <row r="30033" spans="1:12">
      <c r="A30033" t="e">
        <f ca="1">E00251532351021</f>
        <v>#NAME?</v>
      </c>
      <c r="B30033">
        <v>490</v>
      </c>
      <c r="C30033" t="s">
        <v>158</v>
      </c>
      <c r="D30033" s="1">
        <v>42569</v>
      </c>
      <c r="F30033">
        <v>1</v>
      </c>
      <c r="G30033">
        <v>4660</v>
      </c>
      <c r="H30033" t="s">
        <v>215</v>
      </c>
      <c r="J30033" t="s">
        <v>14</v>
      </c>
      <c r="K30033">
        <v>58</v>
      </c>
      <c r="L30033" t="s">
        <v>15</v>
      </c>
    </row>
    <row r="30034" spans="1:12">
      <c r="A30034" t="e">
        <f ca="1">E00251532351021</f>
        <v>#NAME?</v>
      </c>
      <c r="B30034">
        <v>490</v>
      </c>
      <c r="C30034" t="s">
        <v>158</v>
      </c>
      <c r="D30034" s="1">
        <v>42629</v>
      </c>
      <c r="F30034">
        <v>1</v>
      </c>
      <c r="G30034">
        <v>72191</v>
      </c>
      <c r="H30034" t="s">
        <v>883</v>
      </c>
      <c r="J30034" t="s">
        <v>14</v>
      </c>
      <c r="K30034">
        <v>58</v>
      </c>
      <c r="L30034" t="s">
        <v>15</v>
      </c>
    </row>
    <row r="30035" spans="1:12">
      <c r="A30035" t="e">
        <f ca="1">E00251531497221</f>
        <v>#NAME?</v>
      </c>
      <c r="B30035">
        <v>729</v>
      </c>
      <c r="C30035" t="s">
        <v>68</v>
      </c>
      <c r="D30035" s="1">
        <v>41895</v>
      </c>
      <c r="F30035">
        <v>1</v>
      </c>
      <c r="G30035">
        <v>7242</v>
      </c>
      <c r="H30035" t="s">
        <v>93</v>
      </c>
      <c r="I30035" t="s">
        <v>56</v>
      </c>
      <c r="J30035" t="s">
        <v>57</v>
      </c>
      <c r="K30035">
        <v>63</v>
      </c>
      <c r="L30035" t="s">
        <v>15</v>
      </c>
    </row>
    <row r="30036" spans="1:12">
      <c r="A30036" t="e">
        <f ca="1">E00251514152121</f>
        <v>#NAME?</v>
      </c>
      <c r="B30036">
        <v>702</v>
      </c>
      <c r="C30036" t="s">
        <v>293</v>
      </c>
      <c r="D30036" s="1">
        <v>41834</v>
      </c>
      <c r="F30036">
        <v>3</v>
      </c>
      <c r="G30036">
        <v>3699</v>
      </c>
      <c r="H30036" t="s">
        <v>149</v>
      </c>
      <c r="J30036" t="s">
        <v>14</v>
      </c>
      <c r="K30036">
        <v>57</v>
      </c>
      <c r="L30036" t="s">
        <v>15</v>
      </c>
    </row>
    <row r="30037" spans="1:12">
      <c r="A30037" t="e">
        <f ca="1">E00251429215421</f>
        <v>#NAME?</v>
      </c>
      <c r="B30037">
        <v>286</v>
      </c>
      <c r="C30037" t="s">
        <v>41</v>
      </c>
      <c r="D30037" s="1">
        <v>41310</v>
      </c>
      <c r="F30037">
        <v>2</v>
      </c>
      <c r="G30037">
        <v>4871</v>
      </c>
      <c r="H30037" t="s">
        <v>125</v>
      </c>
      <c r="J30037" t="s">
        <v>14</v>
      </c>
      <c r="K30037">
        <v>45</v>
      </c>
      <c r="L30037" t="s">
        <v>15</v>
      </c>
    </row>
    <row r="30038" spans="1:12">
      <c r="A30038" t="e">
        <f ca="1">E00251429215421</f>
        <v>#NAME?</v>
      </c>
      <c r="B30038">
        <v>286</v>
      </c>
      <c r="C30038" t="s">
        <v>41</v>
      </c>
      <c r="D30038" s="1">
        <v>41337</v>
      </c>
      <c r="F30038">
        <v>2</v>
      </c>
      <c r="G30038">
        <v>3051</v>
      </c>
      <c r="H30038" t="s">
        <v>13</v>
      </c>
      <c r="J30038" t="s">
        <v>14</v>
      </c>
      <c r="K30038">
        <v>45</v>
      </c>
      <c r="L30038" t="s">
        <v>15</v>
      </c>
    </row>
    <row r="30039" spans="1:12">
      <c r="A30039" t="e">
        <f ca="1">E00251514152121</f>
        <v>#NAME?</v>
      </c>
      <c r="B30039">
        <v>703</v>
      </c>
      <c r="C30039" t="s">
        <v>305</v>
      </c>
      <c r="D30039" s="1">
        <v>42508</v>
      </c>
      <c r="F30039">
        <v>3</v>
      </c>
      <c r="G30039">
        <v>40490</v>
      </c>
      <c r="H30039" t="s">
        <v>815</v>
      </c>
      <c r="J30039" t="s">
        <v>14</v>
      </c>
      <c r="K30039">
        <v>59</v>
      </c>
      <c r="L30039" t="s">
        <v>15</v>
      </c>
    </row>
    <row r="30040" spans="1:12">
      <c r="A30040" t="e">
        <f ca="1">E00251514152121</f>
        <v>#NAME?</v>
      </c>
      <c r="B30040">
        <v>703</v>
      </c>
      <c r="C30040" t="s">
        <v>305</v>
      </c>
      <c r="D30040" s="1">
        <v>42579</v>
      </c>
      <c r="F30040">
        <v>6</v>
      </c>
      <c r="G30040">
        <v>4549</v>
      </c>
      <c r="H30040" t="s">
        <v>69</v>
      </c>
      <c r="J30040" t="s">
        <v>14</v>
      </c>
      <c r="K30040">
        <v>59</v>
      </c>
      <c r="L30040" t="s">
        <v>15</v>
      </c>
    </row>
    <row r="30041" spans="1:12">
      <c r="A30041" t="e">
        <f ca="1">E00251514152121</f>
        <v>#NAME?</v>
      </c>
      <c r="B30041">
        <v>703</v>
      </c>
      <c r="C30041" t="s">
        <v>305</v>
      </c>
      <c r="D30041" s="1">
        <v>42783</v>
      </c>
      <c r="F30041">
        <v>4</v>
      </c>
      <c r="G30041">
        <v>78321</v>
      </c>
      <c r="H30041" t="s">
        <v>490</v>
      </c>
      <c r="J30041" t="s">
        <v>14</v>
      </c>
      <c r="K30041">
        <v>60</v>
      </c>
      <c r="L30041" t="s">
        <v>22</v>
      </c>
    </row>
    <row r="30042" spans="1:12">
      <c r="A30042" t="e">
        <f ca="1">E00251531497221</f>
        <v>#NAME?</v>
      </c>
      <c r="B30042">
        <v>1786</v>
      </c>
      <c r="C30042" t="s">
        <v>37</v>
      </c>
      <c r="D30042" s="1">
        <v>42194</v>
      </c>
      <c r="F30042">
        <v>1</v>
      </c>
      <c r="G30042">
        <v>71536</v>
      </c>
      <c r="H30042" t="s">
        <v>70</v>
      </c>
      <c r="J30042" t="s">
        <v>14</v>
      </c>
      <c r="K30042">
        <v>64</v>
      </c>
      <c r="L30042" t="s">
        <v>15</v>
      </c>
    </row>
    <row r="30043" spans="1:12">
      <c r="A30043" t="e">
        <f ca="1">E00251514152121</f>
        <v>#NAME?</v>
      </c>
      <c r="B30043">
        <v>702</v>
      </c>
      <c r="C30043" t="s">
        <v>293</v>
      </c>
      <c r="D30043" s="1">
        <v>42552</v>
      </c>
      <c r="F30043">
        <v>2</v>
      </c>
      <c r="G30043">
        <v>2724</v>
      </c>
      <c r="H30043" t="s">
        <v>73</v>
      </c>
      <c r="J30043" t="s">
        <v>14</v>
      </c>
      <c r="K30043">
        <v>59</v>
      </c>
      <c r="L30043" t="s">
        <v>15</v>
      </c>
    </row>
    <row r="30044" spans="1:12">
      <c r="A30044" t="e">
        <f ca="1">E00251616967621</f>
        <v>#NAME?</v>
      </c>
      <c r="B30044">
        <v>1786</v>
      </c>
      <c r="C30044" t="s">
        <v>37</v>
      </c>
      <c r="D30044" s="1">
        <v>42405</v>
      </c>
      <c r="F30044">
        <v>2</v>
      </c>
      <c r="G30044">
        <v>2689</v>
      </c>
      <c r="H30044" t="s">
        <v>255</v>
      </c>
      <c r="J30044" t="s">
        <v>14</v>
      </c>
      <c r="K30044">
        <v>49</v>
      </c>
      <c r="L30044" t="s">
        <v>15</v>
      </c>
    </row>
    <row r="30045" spans="1:12">
      <c r="A30045" t="e">
        <f ca="1">E00251616967621</f>
        <v>#NAME?</v>
      </c>
      <c r="B30045">
        <v>1786</v>
      </c>
      <c r="C30045" t="s">
        <v>37</v>
      </c>
      <c r="D30045" s="1">
        <v>42773</v>
      </c>
      <c r="F30045">
        <v>2</v>
      </c>
      <c r="G30045">
        <v>4660</v>
      </c>
      <c r="H30045" t="s">
        <v>215</v>
      </c>
      <c r="J30045" t="s">
        <v>14</v>
      </c>
      <c r="K30045">
        <v>50</v>
      </c>
      <c r="L30045" t="s">
        <v>15</v>
      </c>
    </row>
    <row r="30046" spans="1:12">
      <c r="A30046" t="e">
        <f ca="1">E00251616967621</f>
        <v>#NAME?</v>
      </c>
      <c r="B30046">
        <v>1786</v>
      </c>
      <c r="C30046" t="s">
        <v>37</v>
      </c>
      <c r="D30046" s="1">
        <v>42788</v>
      </c>
      <c r="F30046">
        <v>2</v>
      </c>
      <c r="G30046">
        <v>49300</v>
      </c>
      <c r="H30046" t="s">
        <v>228</v>
      </c>
      <c r="J30046" t="s">
        <v>14</v>
      </c>
      <c r="K30046">
        <v>50</v>
      </c>
      <c r="L30046" t="s">
        <v>15</v>
      </c>
    </row>
    <row r="30047" spans="1:12">
      <c r="A30047" t="e">
        <f ca="1">E00251513050821</f>
        <v>#NAME?</v>
      </c>
      <c r="B30047">
        <v>457</v>
      </c>
      <c r="C30047" t="s">
        <v>137</v>
      </c>
      <c r="D30047" s="1">
        <v>42851</v>
      </c>
      <c r="F30047">
        <v>3</v>
      </c>
      <c r="G30047">
        <v>29690</v>
      </c>
      <c r="H30047" t="s">
        <v>52</v>
      </c>
      <c r="J30047" t="s">
        <v>14</v>
      </c>
      <c r="K30047">
        <v>57</v>
      </c>
      <c r="L30047" t="s">
        <v>15</v>
      </c>
    </row>
    <row r="30048" spans="1:12">
      <c r="A30048" t="e">
        <f ca="1">E00251513050821</f>
        <v>#NAME?</v>
      </c>
      <c r="B30048">
        <v>457</v>
      </c>
      <c r="C30048" t="s">
        <v>137</v>
      </c>
      <c r="D30048" s="1">
        <v>42915</v>
      </c>
      <c r="F30048">
        <v>2</v>
      </c>
      <c r="G30048">
        <v>27800</v>
      </c>
      <c r="H30048" t="s">
        <v>145</v>
      </c>
      <c r="J30048" t="s">
        <v>14</v>
      </c>
      <c r="K30048">
        <v>57</v>
      </c>
      <c r="L30048" t="s">
        <v>15</v>
      </c>
    </row>
    <row r="30049" spans="1:12">
      <c r="A30049" t="e">
        <f ca="1">E00251513050821</f>
        <v>#NAME?</v>
      </c>
      <c r="B30049">
        <v>457</v>
      </c>
      <c r="C30049" t="s">
        <v>137</v>
      </c>
      <c r="D30049" s="1">
        <v>42915</v>
      </c>
      <c r="F30049">
        <v>3</v>
      </c>
      <c r="G30049">
        <v>78900</v>
      </c>
      <c r="H30049" t="s">
        <v>79</v>
      </c>
      <c r="J30049" t="s">
        <v>14</v>
      </c>
      <c r="K30049">
        <v>57</v>
      </c>
      <c r="L30049" t="s">
        <v>22</v>
      </c>
    </row>
    <row r="30050" spans="1:12">
      <c r="A30050" t="e">
        <f ca="1">E00251513050821</f>
        <v>#NAME?</v>
      </c>
      <c r="B30050">
        <v>457</v>
      </c>
      <c r="C30050" t="s">
        <v>137</v>
      </c>
      <c r="D30050" s="1">
        <v>43039</v>
      </c>
      <c r="F30050">
        <v>3</v>
      </c>
      <c r="G30050">
        <v>7291</v>
      </c>
      <c r="H30050" t="s">
        <v>163</v>
      </c>
      <c r="J30050" t="s">
        <v>14</v>
      </c>
      <c r="K30050">
        <v>57</v>
      </c>
      <c r="L30050" t="s">
        <v>15</v>
      </c>
    </row>
    <row r="30051" spans="1:12">
      <c r="A30051" t="e">
        <f ca="1">E00251532489321</f>
        <v>#NAME?</v>
      </c>
      <c r="B30051">
        <v>336</v>
      </c>
      <c r="C30051" t="s">
        <v>901</v>
      </c>
      <c r="D30051" s="1">
        <v>43017</v>
      </c>
      <c r="F30051">
        <v>2</v>
      </c>
      <c r="G30051">
        <v>5410</v>
      </c>
      <c r="H30051" t="s">
        <v>1700</v>
      </c>
      <c r="J30051" t="s">
        <v>14</v>
      </c>
      <c r="K30051">
        <v>43</v>
      </c>
      <c r="L30051" t="s">
        <v>15</v>
      </c>
    </row>
    <row r="30052" spans="1:12">
      <c r="A30052" t="e">
        <f ca="1">E00251429810321</f>
        <v>#NAME?</v>
      </c>
      <c r="B30052">
        <v>151</v>
      </c>
      <c r="C30052" t="s">
        <v>381</v>
      </c>
      <c r="D30052" s="1">
        <v>41043</v>
      </c>
      <c r="F30052">
        <v>2</v>
      </c>
      <c r="G30052">
        <v>4019</v>
      </c>
      <c r="H30052" t="s">
        <v>26</v>
      </c>
      <c r="J30052" t="s">
        <v>14</v>
      </c>
      <c r="K30052">
        <v>56</v>
      </c>
      <c r="L30052" t="s">
        <v>15</v>
      </c>
    </row>
    <row r="30053" spans="1:12">
      <c r="A30053" t="e">
        <f ca="1">E00251716551821</f>
        <v>#NAME?</v>
      </c>
      <c r="B30053">
        <v>7504</v>
      </c>
      <c r="C30053" t="s">
        <v>162</v>
      </c>
      <c r="D30053" s="1">
        <v>43062</v>
      </c>
      <c r="F30053">
        <v>1</v>
      </c>
      <c r="G30053">
        <v>25000</v>
      </c>
      <c r="H30053" t="s">
        <v>178</v>
      </c>
      <c r="J30053" t="s">
        <v>14</v>
      </c>
      <c r="K30053">
        <v>48</v>
      </c>
      <c r="L30053" t="s">
        <v>15</v>
      </c>
    </row>
    <row r="30054" spans="1:12">
      <c r="A30054" t="e">
        <f ca="1">E00251432430821</f>
        <v>#NAME?</v>
      </c>
      <c r="B30054">
        <v>500</v>
      </c>
      <c r="C30054" t="s">
        <v>161</v>
      </c>
      <c r="D30054" s="1">
        <v>41675</v>
      </c>
      <c r="F30054">
        <v>1</v>
      </c>
      <c r="G30054">
        <v>30000</v>
      </c>
      <c r="H30054" t="s">
        <v>144</v>
      </c>
      <c r="J30054" t="s">
        <v>14</v>
      </c>
      <c r="K30054">
        <v>55</v>
      </c>
      <c r="L30054" t="s">
        <v>15</v>
      </c>
    </row>
    <row r="30055" spans="1:12">
      <c r="A30055" t="e">
        <f ca="1">E00251432430821</f>
        <v>#NAME?</v>
      </c>
      <c r="B30055">
        <v>6046</v>
      </c>
      <c r="C30055" t="s">
        <v>98</v>
      </c>
      <c r="D30055" s="1">
        <v>42227</v>
      </c>
      <c r="F30055">
        <v>1</v>
      </c>
      <c r="G30055">
        <v>7242</v>
      </c>
      <c r="H30055" t="s">
        <v>93</v>
      </c>
      <c r="I30055" t="s">
        <v>56</v>
      </c>
      <c r="J30055" t="s">
        <v>57</v>
      </c>
      <c r="K30055">
        <v>57</v>
      </c>
      <c r="L30055" t="s">
        <v>15</v>
      </c>
    </row>
    <row r="30056" spans="1:12">
      <c r="A30056" t="e">
        <f ca="1">E00251439807421</f>
        <v>#NAME?</v>
      </c>
      <c r="B30056">
        <v>494</v>
      </c>
      <c r="C30056" t="s">
        <v>63</v>
      </c>
      <c r="D30056" s="1">
        <v>40960</v>
      </c>
      <c r="F30056">
        <v>1</v>
      </c>
      <c r="G30056">
        <v>460</v>
      </c>
      <c r="H30056" t="s">
        <v>16</v>
      </c>
      <c r="J30056" t="s">
        <v>14</v>
      </c>
      <c r="K30056">
        <v>51</v>
      </c>
      <c r="L30056" t="s">
        <v>15</v>
      </c>
    </row>
    <row r="30057" spans="1:12">
      <c r="A30057" t="e">
        <f ca="1">E00251439807421</f>
        <v>#NAME?</v>
      </c>
      <c r="B30057">
        <v>494</v>
      </c>
      <c r="C30057" t="s">
        <v>63</v>
      </c>
      <c r="D30057" s="1">
        <v>41229</v>
      </c>
      <c r="F30057">
        <v>3</v>
      </c>
      <c r="G30057">
        <v>25000</v>
      </c>
      <c r="H30057" t="s">
        <v>178</v>
      </c>
      <c r="J30057" t="s">
        <v>14</v>
      </c>
      <c r="K30057">
        <v>52</v>
      </c>
      <c r="L30057" t="s">
        <v>15</v>
      </c>
    </row>
    <row r="30058" spans="1:12">
      <c r="A30058" t="e">
        <f ca="1">E00251518518221</f>
        <v>#NAME?</v>
      </c>
      <c r="B30058">
        <v>295</v>
      </c>
      <c r="C30058" t="s">
        <v>435</v>
      </c>
      <c r="D30058" s="1">
        <v>42916</v>
      </c>
      <c r="F30058">
        <v>3</v>
      </c>
      <c r="G30058">
        <v>7242</v>
      </c>
      <c r="H30058" t="s">
        <v>93</v>
      </c>
      <c r="J30058" t="s">
        <v>14</v>
      </c>
      <c r="K30058">
        <v>54</v>
      </c>
      <c r="L30058" t="s">
        <v>15</v>
      </c>
    </row>
    <row r="30059" spans="1:12">
      <c r="A30059" t="e">
        <f ca="1">E00251439807421</f>
        <v>#NAME?</v>
      </c>
      <c r="B30059">
        <v>354</v>
      </c>
      <c r="C30059" t="s">
        <v>826</v>
      </c>
      <c r="D30059" s="1">
        <v>42388</v>
      </c>
      <c r="F30059">
        <v>2</v>
      </c>
      <c r="G30059">
        <v>25000</v>
      </c>
      <c r="H30059" t="s">
        <v>178</v>
      </c>
      <c r="J30059" t="s">
        <v>14</v>
      </c>
      <c r="K30059">
        <v>55</v>
      </c>
      <c r="L30059" t="s">
        <v>15</v>
      </c>
    </row>
    <row r="30060" spans="1:12">
      <c r="A30060" t="e">
        <f ca="1">E00251439807421</f>
        <v>#NAME?</v>
      </c>
      <c r="B30060">
        <v>354</v>
      </c>
      <c r="C30060" t="s">
        <v>826</v>
      </c>
      <c r="D30060" s="1">
        <v>42451</v>
      </c>
      <c r="F30060">
        <v>2</v>
      </c>
      <c r="G30060">
        <v>25000</v>
      </c>
      <c r="H30060" t="s">
        <v>178</v>
      </c>
      <c r="J30060" t="s">
        <v>14</v>
      </c>
      <c r="K30060">
        <v>56</v>
      </c>
      <c r="L30060" t="s">
        <v>15</v>
      </c>
    </row>
    <row r="30061" spans="1:12">
      <c r="A30061" t="e">
        <f ca="1">E00251439807421</f>
        <v>#NAME?</v>
      </c>
      <c r="B30061">
        <v>354</v>
      </c>
      <c r="C30061" t="s">
        <v>826</v>
      </c>
      <c r="D30061" s="1">
        <v>42531</v>
      </c>
      <c r="F30061">
        <v>2</v>
      </c>
      <c r="G30061">
        <v>25000</v>
      </c>
      <c r="H30061" t="s">
        <v>178</v>
      </c>
      <c r="J30061" t="s">
        <v>14</v>
      </c>
      <c r="K30061">
        <v>56</v>
      </c>
      <c r="L30061" t="s">
        <v>15</v>
      </c>
    </row>
    <row r="30062" spans="1:12">
      <c r="A30062" t="e">
        <f ca="1">E00251439807421</f>
        <v>#NAME?</v>
      </c>
      <c r="B30062">
        <v>354</v>
      </c>
      <c r="C30062" t="s">
        <v>826</v>
      </c>
      <c r="D30062" s="1">
        <v>42570</v>
      </c>
      <c r="F30062">
        <v>2</v>
      </c>
      <c r="G30062">
        <v>25000</v>
      </c>
      <c r="H30062" t="s">
        <v>178</v>
      </c>
      <c r="J30062" t="s">
        <v>14</v>
      </c>
      <c r="K30062">
        <v>56</v>
      </c>
      <c r="L30062" t="s">
        <v>15</v>
      </c>
    </row>
    <row r="30063" spans="1:12">
      <c r="A30063" t="e">
        <f ca="1">E00251439807421</f>
        <v>#NAME?</v>
      </c>
      <c r="B30063">
        <v>354</v>
      </c>
      <c r="C30063" t="s">
        <v>826</v>
      </c>
      <c r="D30063" s="1">
        <v>42664</v>
      </c>
      <c r="F30063">
        <v>4</v>
      </c>
      <c r="G30063">
        <v>25000</v>
      </c>
      <c r="H30063" t="s">
        <v>178</v>
      </c>
      <c r="J30063" t="s">
        <v>14</v>
      </c>
      <c r="K30063">
        <v>56</v>
      </c>
      <c r="L30063" t="s">
        <v>15</v>
      </c>
    </row>
    <row r="30064" spans="1:12">
      <c r="A30064" t="e">
        <f ca="1">E00251532489321</f>
        <v>#NAME?</v>
      </c>
      <c r="B30064">
        <v>336</v>
      </c>
      <c r="C30064" t="s">
        <v>901</v>
      </c>
      <c r="D30064" s="1">
        <v>42865</v>
      </c>
      <c r="F30064">
        <v>3</v>
      </c>
      <c r="G30064">
        <v>220</v>
      </c>
      <c r="H30064" t="s">
        <v>1229</v>
      </c>
      <c r="J30064" t="s">
        <v>14</v>
      </c>
      <c r="K30064">
        <v>42</v>
      </c>
      <c r="L30064" t="s">
        <v>15</v>
      </c>
    </row>
    <row r="30065" spans="1:12">
      <c r="A30065" t="e">
        <f ca="1">E00251616870121</f>
        <v>#NAME?</v>
      </c>
      <c r="B30065">
        <v>701</v>
      </c>
      <c r="C30065" t="s">
        <v>72</v>
      </c>
      <c r="D30065" s="1">
        <v>41955</v>
      </c>
      <c r="F30065">
        <v>3</v>
      </c>
      <c r="G30065">
        <v>7273</v>
      </c>
      <c r="H30065" t="s">
        <v>543</v>
      </c>
      <c r="J30065" t="s">
        <v>14</v>
      </c>
      <c r="K30065">
        <v>52</v>
      </c>
      <c r="L30065" t="s">
        <v>15</v>
      </c>
    </row>
    <row r="30066" spans="1:12">
      <c r="A30066" t="e">
        <f ca="1">E00251616870121</f>
        <v>#NAME?</v>
      </c>
      <c r="B30066">
        <v>701</v>
      </c>
      <c r="C30066" t="s">
        <v>72</v>
      </c>
      <c r="D30066" s="1">
        <v>42032</v>
      </c>
      <c r="F30066">
        <v>1</v>
      </c>
      <c r="G30066">
        <v>2724</v>
      </c>
      <c r="H30066" t="s">
        <v>73</v>
      </c>
      <c r="J30066" t="s">
        <v>14</v>
      </c>
      <c r="K30066">
        <v>52</v>
      </c>
      <c r="L30066" t="s">
        <v>15</v>
      </c>
    </row>
    <row r="30067" spans="1:12">
      <c r="A30067" t="e">
        <f ca="1">E00251529064121</f>
        <v>#NAME?</v>
      </c>
      <c r="B30067">
        <v>291</v>
      </c>
      <c r="C30067" t="s">
        <v>160</v>
      </c>
      <c r="D30067" s="1">
        <v>42620</v>
      </c>
      <c r="F30067">
        <v>1</v>
      </c>
      <c r="G30067">
        <v>56210</v>
      </c>
      <c r="H30067" t="s">
        <v>212</v>
      </c>
      <c r="J30067" t="s">
        <v>14</v>
      </c>
      <c r="K30067">
        <v>55</v>
      </c>
      <c r="L30067" t="s">
        <v>15</v>
      </c>
    </row>
    <row r="30068" spans="1:12">
      <c r="A30068" t="e">
        <f ca="1">E00251439807421</f>
        <v>#NAME?</v>
      </c>
      <c r="B30068">
        <v>354</v>
      </c>
      <c r="C30068" t="s">
        <v>826</v>
      </c>
      <c r="D30068" s="1">
        <v>42145</v>
      </c>
      <c r="F30068">
        <v>1</v>
      </c>
      <c r="G30068">
        <v>7820</v>
      </c>
      <c r="H30068" t="s">
        <v>233</v>
      </c>
      <c r="J30068" t="s">
        <v>14</v>
      </c>
      <c r="K30068">
        <v>55</v>
      </c>
      <c r="L30068" t="s">
        <v>22</v>
      </c>
    </row>
    <row r="30069" spans="1:12">
      <c r="A30069" t="e">
        <f ca="1">E00251439807421</f>
        <v>#NAME?</v>
      </c>
      <c r="B30069">
        <v>494</v>
      </c>
      <c r="C30069" t="s">
        <v>63</v>
      </c>
      <c r="D30069" s="1">
        <v>40959</v>
      </c>
      <c r="F30069">
        <v>1</v>
      </c>
      <c r="G30069">
        <v>25000</v>
      </c>
      <c r="H30069" t="s">
        <v>178</v>
      </c>
      <c r="J30069" t="s">
        <v>14</v>
      </c>
      <c r="K30069">
        <v>51</v>
      </c>
      <c r="L30069" t="s">
        <v>15</v>
      </c>
    </row>
    <row r="30070" spans="1:12">
      <c r="A30070" t="e">
        <f ca="1">E00251616870121</f>
        <v>#NAME?</v>
      </c>
      <c r="B30070">
        <v>701</v>
      </c>
      <c r="C30070" t="s">
        <v>72</v>
      </c>
      <c r="D30070" s="1">
        <v>42032</v>
      </c>
      <c r="F30070">
        <v>2</v>
      </c>
      <c r="G30070">
        <v>2599</v>
      </c>
      <c r="H30070" t="s">
        <v>238</v>
      </c>
      <c r="J30070" t="s">
        <v>14</v>
      </c>
      <c r="K30070">
        <v>52</v>
      </c>
      <c r="L30070" t="s">
        <v>15</v>
      </c>
    </row>
    <row r="30071" spans="1:12">
      <c r="A30071" t="e">
        <f ca="1">E00251616870121</f>
        <v>#NAME?</v>
      </c>
      <c r="B30071">
        <v>701</v>
      </c>
      <c r="C30071" t="s">
        <v>72</v>
      </c>
      <c r="D30071" s="1">
        <v>42381</v>
      </c>
      <c r="F30071">
        <v>4</v>
      </c>
      <c r="G30071">
        <v>49390</v>
      </c>
      <c r="H30071" t="s">
        <v>59</v>
      </c>
      <c r="J30071" t="s">
        <v>14</v>
      </c>
      <c r="K30071">
        <v>53</v>
      </c>
      <c r="L30071" t="s">
        <v>15</v>
      </c>
    </row>
    <row r="30072" spans="1:12">
      <c r="A30072" t="e">
        <f ca="1">E00251439765421</f>
        <v>#NAME?</v>
      </c>
      <c r="B30072">
        <v>1325</v>
      </c>
      <c r="C30072" t="s">
        <v>605</v>
      </c>
      <c r="D30072" s="1">
        <v>41218</v>
      </c>
      <c r="F30072">
        <v>2</v>
      </c>
      <c r="G30072">
        <v>4549</v>
      </c>
      <c r="H30072" t="s">
        <v>69</v>
      </c>
      <c r="J30072" t="s">
        <v>14</v>
      </c>
      <c r="K30072">
        <v>55</v>
      </c>
      <c r="L30072" t="s">
        <v>15</v>
      </c>
    </row>
    <row r="30073" spans="1:12">
      <c r="A30073" t="e">
        <f ca="1">E00251439807421</f>
        <v>#NAME?</v>
      </c>
      <c r="B30073">
        <v>494</v>
      </c>
      <c r="C30073" t="s">
        <v>63</v>
      </c>
      <c r="D30073" s="1">
        <v>41054</v>
      </c>
      <c r="F30073">
        <v>2</v>
      </c>
      <c r="G30073">
        <v>25000</v>
      </c>
      <c r="H30073" t="s">
        <v>178</v>
      </c>
      <c r="J30073" t="s">
        <v>14</v>
      </c>
      <c r="K30073">
        <v>52</v>
      </c>
      <c r="L30073" t="s">
        <v>15</v>
      </c>
    </row>
    <row r="30074" spans="1:12">
      <c r="A30074" t="e">
        <f ca="1">E00251439807421</f>
        <v>#NAME?</v>
      </c>
      <c r="B30074">
        <v>494</v>
      </c>
      <c r="C30074" t="s">
        <v>63</v>
      </c>
      <c r="D30074" s="1">
        <v>41220</v>
      </c>
      <c r="F30074">
        <v>1</v>
      </c>
      <c r="G30074">
        <v>25000</v>
      </c>
      <c r="H30074" t="s">
        <v>178</v>
      </c>
      <c r="J30074" t="s">
        <v>14</v>
      </c>
      <c r="K30074">
        <v>52</v>
      </c>
      <c r="L30074" t="s">
        <v>15</v>
      </c>
    </row>
    <row r="30075" spans="1:12">
      <c r="A30075" t="e">
        <f ca="1">E00251430091421</f>
        <v>#NAME?</v>
      </c>
      <c r="B30075">
        <v>467</v>
      </c>
      <c r="C30075" t="s">
        <v>232</v>
      </c>
      <c r="D30075" s="1">
        <v>42542</v>
      </c>
      <c r="F30075">
        <v>1</v>
      </c>
      <c r="G30075">
        <v>4019</v>
      </c>
      <c r="H30075" t="s">
        <v>26</v>
      </c>
      <c r="J30075" t="s">
        <v>14</v>
      </c>
      <c r="K30075">
        <v>64</v>
      </c>
      <c r="L30075" t="s">
        <v>15</v>
      </c>
    </row>
    <row r="30076" spans="1:12">
      <c r="A30076" t="e">
        <f ca="1">E00251430091421</f>
        <v>#NAME?</v>
      </c>
      <c r="B30076">
        <v>467</v>
      </c>
      <c r="C30076" t="s">
        <v>232</v>
      </c>
      <c r="D30076" s="1">
        <v>42753</v>
      </c>
      <c r="F30076">
        <v>1</v>
      </c>
      <c r="G30076">
        <v>2722</v>
      </c>
      <c r="H30076" t="s">
        <v>339</v>
      </c>
      <c r="J30076" t="s">
        <v>14</v>
      </c>
      <c r="K30076">
        <v>65</v>
      </c>
      <c r="L30076" t="s">
        <v>15</v>
      </c>
    </row>
    <row r="30077" spans="1:12">
      <c r="A30077" t="e">
        <f ca="1">E00251427592621</f>
        <v>#NAME?</v>
      </c>
      <c r="B30077">
        <v>10</v>
      </c>
      <c r="C30077" t="s">
        <v>18</v>
      </c>
      <c r="D30077" s="1">
        <v>41620</v>
      </c>
      <c r="F30077">
        <v>2</v>
      </c>
      <c r="G30077">
        <v>7242</v>
      </c>
      <c r="H30077" t="s">
        <v>93</v>
      </c>
      <c r="J30077" t="s">
        <v>14</v>
      </c>
      <c r="K30077">
        <v>44</v>
      </c>
      <c r="L30077" t="s">
        <v>15</v>
      </c>
    </row>
    <row r="30078" spans="1:12">
      <c r="A30078" t="e">
        <f ca="1">E00251424849521</f>
        <v>#NAME?</v>
      </c>
      <c r="B30078">
        <v>892</v>
      </c>
      <c r="C30078" t="s">
        <v>1305</v>
      </c>
      <c r="D30078" s="1">
        <v>42382</v>
      </c>
      <c r="F30078">
        <v>1</v>
      </c>
      <c r="G30078">
        <v>30928</v>
      </c>
      <c r="H30078" t="s">
        <v>905</v>
      </c>
      <c r="J30078" t="s">
        <v>272</v>
      </c>
      <c r="K30078">
        <v>51</v>
      </c>
      <c r="L30078" t="s">
        <v>15</v>
      </c>
    </row>
    <row r="30079" spans="1:12">
      <c r="A30079" t="e">
        <f ca="1">E00251616967621</f>
        <v>#NAME?</v>
      </c>
      <c r="B30079">
        <v>1786</v>
      </c>
      <c r="C30079" t="s">
        <v>37</v>
      </c>
      <c r="D30079" s="1">
        <v>41317</v>
      </c>
      <c r="F30079">
        <v>1</v>
      </c>
      <c r="G30079">
        <v>460</v>
      </c>
      <c r="H30079" t="s">
        <v>16</v>
      </c>
      <c r="J30079" t="s">
        <v>14</v>
      </c>
      <c r="K30079">
        <v>46</v>
      </c>
      <c r="L30079" t="s">
        <v>15</v>
      </c>
    </row>
    <row r="30080" spans="1:12">
      <c r="A30080" t="e">
        <f ca="1">E00251616870121</f>
        <v>#NAME?</v>
      </c>
      <c r="B30080">
        <v>701</v>
      </c>
      <c r="C30080" t="s">
        <v>72</v>
      </c>
      <c r="D30080" s="1">
        <v>42723</v>
      </c>
      <c r="F30080">
        <v>1</v>
      </c>
      <c r="G30080">
        <v>49390</v>
      </c>
      <c r="H30080" t="s">
        <v>59</v>
      </c>
      <c r="J30080" t="s">
        <v>14</v>
      </c>
      <c r="K30080">
        <v>54</v>
      </c>
      <c r="L30080" t="s">
        <v>15</v>
      </c>
    </row>
    <row r="30081" spans="1:12">
      <c r="A30081" t="e">
        <f ca="1">E00251616870121</f>
        <v>#NAME?</v>
      </c>
      <c r="B30081">
        <v>701</v>
      </c>
      <c r="C30081" t="s">
        <v>72</v>
      </c>
      <c r="D30081" s="1">
        <v>42734</v>
      </c>
      <c r="F30081">
        <v>2</v>
      </c>
      <c r="G30081">
        <v>2724</v>
      </c>
      <c r="H30081" t="s">
        <v>73</v>
      </c>
      <c r="J30081" t="s">
        <v>14</v>
      </c>
      <c r="K30081">
        <v>54</v>
      </c>
      <c r="L30081" t="s">
        <v>15</v>
      </c>
    </row>
    <row r="30082" spans="1:12">
      <c r="A30082" t="e">
        <f ca="1">E00251616870121</f>
        <v>#NAME?</v>
      </c>
      <c r="B30082">
        <v>701</v>
      </c>
      <c r="C30082" t="s">
        <v>72</v>
      </c>
      <c r="D30082" s="1">
        <v>42809</v>
      </c>
      <c r="F30082">
        <v>6</v>
      </c>
      <c r="G30082">
        <v>7295</v>
      </c>
      <c r="H30082" t="s">
        <v>76</v>
      </c>
      <c r="J30082" t="s">
        <v>14</v>
      </c>
      <c r="K30082">
        <v>54</v>
      </c>
      <c r="L30082" t="s">
        <v>15</v>
      </c>
    </row>
    <row r="30083" spans="1:12">
      <c r="A30083" t="e">
        <f ca="1">E00251616870121</f>
        <v>#NAME?</v>
      </c>
      <c r="B30083">
        <v>701</v>
      </c>
      <c r="C30083" t="s">
        <v>72</v>
      </c>
      <c r="D30083" s="1">
        <v>42860</v>
      </c>
      <c r="F30083">
        <v>5</v>
      </c>
      <c r="G30083">
        <v>2889</v>
      </c>
      <c r="H30083" t="s">
        <v>595</v>
      </c>
      <c r="J30083" t="s">
        <v>14</v>
      </c>
      <c r="K30083">
        <v>55</v>
      </c>
      <c r="L30083" t="s">
        <v>15</v>
      </c>
    </row>
    <row r="30084" spans="1:12">
      <c r="A30084" t="e">
        <f ca="1">E00251528053221</f>
        <v>#NAME?</v>
      </c>
      <c r="B30084">
        <v>66</v>
      </c>
      <c r="C30084" t="s">
        <v>134</v>
      </c>
      <c r="D30084" s="1">
        <v>42887</v>
      </c>
      <c r="F30084">
        <v>1</v>
      </c>
      <c r="G30084">
        <v>3804</v>
      </c>
      <c r="H30084" t="s">
        <v>71</v>
      </c>
      <c r="J30084" t="s">
        <v>14</v>
      </c>
      <c r="K30084">
        <v>57</v>
      </c>
      <c r="L30084" t="s">
        <v>15</v>
      </c>
    </row>
    <row r="30085" spans="1:12">
      <c r="A30085" t="e">
        <f ca="1">E00251616870121</f>
        <v>#NAME?</v>
      </c>
      <c r="B30085">
        <v>701</v>
      </c>
      <c r="C30085" t="s">
        <v>72</v>
      </c>
      <c r="D30085" s="1">
        <v>42951</v>
      </c>
      <c r="F30085">
        <v>6</v>
      </c>
      <c r="G30085">
        <v>7295</v>
      </c>
      <c r="H30085" t="s">
        <v>76</v>
      </c>
      <c r="J30085" t="s">
        <v>14</v>
      </c>
      <c r="K30085">
        <v>55</v>
      </c>
      <c r="L30085" t="s">
        <v>15</v>
      </c>
    </row>
    <row r="30086" spans="1:12">
      <c r="A30086" t="e">
        <f ca="1">E00251429810321</f>
        <v>#NAME?</v>
      </c>
      <c r="B30086">
        <v>151</v>
      </c>
      <c r="C30086" t="s">
        <v>381</v>
      </c>
      <c r="D30086" s="1">
        <v>42278</v>
      </c>
      <c r="F30086">
        <v>4</v>
      </c>
      <c r="G30086">
        <v>25000</v>
      </c>
      <c r="H30086" t="s">
        <v>178</v>
      </c>
      <c r="J30086" t="s">
        <v>14</v>
      </c>
      <c r="K30086">
        <v>60</v>
      </c>
      <c r="L30086" t="s">
        <v>15</v>
      </c>
    </row>
    <row r="30087" spans="1:12">
      <c r="A30087" t="e">
        <f ca="1">E00251429810321</f>
        <v>#NAME?</v>
      </c>
      <c r="B30087">
        <v>151</v>
      </c>
      <c r="C30087" t="s">
        <v>381</v>
      </c>
      <c r="D30087" s="1">
        <v>43062</v>
      </c>
      <c r="F30087">
        <v>2</v>
      </c>
      <c r="G30087">
        <v>27800</v>
      </c>
      <c r="H30087" t="s">
        <v>145</v>
      </c>
      <c r="J30087" t="s">
        <v>14</v>
      </c>
      <c r="K30087">
        <v>62</v>
      </c>
      <c r="L30087" t="s">
        <v>15</v>
      </c>
    </row>
    <row r="30088" spans="1:12">
      <c r="A30088" t="e">
        <f ca="1">E00251616870121</f>
        <v>#NAME?</v>
      </c>
      <c r="B30088">
        <v>701</v>
      </c>
      <c r="C30088" t="s">
        <v>72</v>
      </c>
      <c r="D30088" s="1">
        <v>42809</v>
      </c>
      <c r="F30088">
        <v>5</v>
      </c>
      <c r="G30088">
        <v>7273</v>
      </c>
      <c r="H30088" t="s">
        <v>543</v>
      </c>
      <c r="J30088" t="s">
        <v>14</v>
      </c>
      <c r="K30088">
        <v>54</v>
      </c>
      <c r="L30088" t="s">
        <v>15</v>
      </c>
    </row>
    <row r="30089" spans="1:12">
      <c r="A30089" t="e">
        <f ca="1">E00251616870121</f>
        <v>#NAME?</v>
      </c>
      <c r="B30089">
        <v>701</v>
      </c>
      <c r="C30089" t="s">
        <v>72</v>
      </c>
      <c r="D30089" s="1">
        <v>42829</v>
      </c>
      <c r="F30089">
        <v>3</v>
      </c>
      <c r="G30089">
        <v>2599</v>
      </c>
      <c r="H30089" t="s">
        <v>238</v>
      </c>
      <c r="J30089" t="s">
        <v>14</v>
      </c>
      <c r="K30089">
        <v>55</v>
      </c>
      <c r="L30089" t="s">
        <v>15</v>
      </c>
    </row>
    <row r="30090" spans="1:12">
      <c r="A30090" t="e">
        <f ca="1">E00251616870121</f>
        <v>#NAME?</v>
      </c>
      <c r="B30090">
        <v>701</v>
      </c>
      <c r="C30090" t="s">
        <v>72</v>
      </c>
      <c r="D30090" s="1">
        <v>42860</v>
      </c>
      <c r="F30090">
        <v>3</v>
      </c>
      <c r="G30090">
        <v>2599</v>
      </c>
      <c r="H30090" t="s">
        <v>238</v>
      </c>
      <c r="J30090" t="s">
        <v>14</v>
      </c>
      <c r="K30090">
        <v>55</v>
      </c>
      <c r="L30090" t="s">
        <v>15</v>
      </c>
    </row>
    <row r="30091" spans="1:12">
      <c r="A30091" t="e">
        <f ca="1">E00251616870121</f>
        <v>#NAME?</v>
      </c>
      <c r="B30091">
        <v>701</v>
      </c>
      <c r="C30091" t="s">
        <v>72</v>
      </c>
      <c r="D30091" s="1">
        <v>42916</v>
      </c>
      <c r="F30091">
        <v>5</v>
      </c>
      <c r="G30091">
        <v>6262</v>
      </c>
      <c r="H30091" t="s">
        <v>590</v>
      </c>
      <c r="J30091" t="s">
        <v>14</v>
      </c>
      <c r="K30091">
        <v>55</v>
      </c>
      <c r="L30091" t="s">
        <v>15</v>
      </c>
    </row>
    <row r="30092" spans="1:12">
      <c r="A30092" t="e">
        <f ca="1">E00251616967621</f>
        <v>#NAME?</v>
      </c>
      <c r="B30092">
        <v>1786</v>
      </c>
      <c r="C30092" t="s">
        <v>37</v>
      </c>
      <c r="D30092" s="1">
        <v>42171</v>
      </c>
      <c r="F30092">
        <v>1</v>
      </c>
      <c r="G30092">
        <v>3829</v>
      </c>
      <c r="H30092" t="s">
        <v>419</v>
      </c>
      <c r="J30092" t="s">
        <v>14</v>
      </c>
      <c r="K30092">
        <v>49</v>
      </c>
      <c r="L30092" t="s">
        <v>15</v>
      </c>
    </row>
    <row r="30093" spans="1:12">
      <c r="A30093" t="e">
        <f ca="1">E00251429696221</f>
        <v>#NAME?</v>
      </c>
      <c r="B30093">
        <v>199</v>
      </c>
      <c r="C30093" t="s">
        <v>681</v>
      </c>
      <c r="D30093" s="1">
        <v>42810</v>
      </c>
      <c r="F30093">
        <v>1</v>
      </c>
      <c r="G30093">
        <v>7871</v>
      </c>
      <c r="H30093" t="s">
        <v>674</v>
      </c>
      <c r="J30093" t="s">
        <v>14</v>
      </c>
      <c r="K30093">
        <v>67</v>
      </c>
      <c r="L30093" t="s">
        <v>22</v>
      </c>
    </row>
    <row r="30094" spans="1:12">
      <c r="A30094" t="e">
        <f ca="1">E00251439638221</f>
        <v>#NAME?</v>
      </c>
      <c r="B30094">
        <v>4374</v>
      </c>
      <c r="C30094" t="s">
        <v>898</v>
      </c>
      <c r="D30094" s="1">
        <v>41389</v>
      </c>
      <c r="F30094">
        <v>3</v>
      </c>
      <c r="G30094">
        <v>4019</v>
      </c>
      <c r="H30094" t="s">
        <v>26</v>
      </c>
      <c r="J30094" t="s">
        <v>14</v>
      </c>
      <c r="K30094">
        <v>53</v>
      </c>
      <c r="L30094" t="s">
        <v>15</v>
      </c>
    </row>
    <row r="30095" spans="1:12">
      <c r="A30095" t="e">
        <f ca="1">E00251439638221</f>
        <v>#NAME?</v>
      </c>
      <c r="B30095">
        <v>4374</v>
      </c>
      <c r="C30095" t="s">
        <v>898</v>
      </c>
      <c r="D30095" s="1">
        <v>41758</v>
      </c>
      <c r="F30095">
        <v>2</v>
      </c>
      <c r="G30095">
        <v>4019</v>
      </c>
      <c r="H30095" t="s">
        <v>26</v>
      </c>
      <c r="J30095" t="s">
        <v>14</v>
      </c>
      <c r="K30095">
        <v>54</v>
      </c>
      <c r="L30095" t="s">
        <v>15</v>
      </c>
    </row>
    <row r="30096" spans="1:12">
      <c r="A30096" t="e">
        <f ca="1">E00251429661121</f>
        <v>#NAME?</v>
      </c>
      <c r="B30096">
        <v>199</v>
      </c>
      <c r="C30096" t="s">
        <v>681</v>
      </c>
      <c r="D30096" s="1">
        <v>41473</v>
      </c>
      <c r="F30096">
        <v>1</v>
      </c>
      <c r="G30096">
        <v>8798</v>
      </c>
      <c r="H30096" t="s">
        <v>314</v>
      </c>
      <c r="J30096" t="s">
        <v>14</v>
      </c>
      <c r="K30096">
        <v>61</v>
      </c>
      <c r="L30096" t="s">
        <v>15</v>
      </c>
    </row>
    <row r="30097" spans="1:12">
      <c r="A30097" t="e">
        <f ca="1">E00251439807421</f>
        <v>#NAME?</v>
      </c>
      <c r="B30097">
        <v>354</v>
      </c>
      <c r="C30097" t="s">
        <v>826</v>
      </c>
      <c r="D30097" s="1">
        <v>42318</v>
      </c>
      <c r="F30097">
        <v>4</v>
      </c>
      <c r="G30097">
        <v>4019</v>
      </c>
      <c r="H30097" t="s">
        <v>26</v>
      </c>
      <c r="J30097" t="s">
        <v>14</v>
      </c>
      <c r="K30097">
        <v>55</v>
      </c>
      <c r="L30097" t="s">
        <v>15</v>
      </c>
    </row>
    <row r="30098" spans="1:12">
      <c r="A30098" t="e">
        <f ca="1">E00251439807421</f>
        <v>#NAME?</v>
      </c>
      <c r="B30098">
        <v>354</v>
      </c>
      <c r="C30098" t="s">
        <v>826</v>
      </c>
      <c r="D30098" s="1">
        <v>42334</v>
      </c>
      <c r="F30098">
        <v>1</v>
      </c>
      <c r="G30098">
        <v>25000</v>
      </c>
      <c r="H30098" t="s">
        <v>178</v>
      </c>
      <c r="J30098" t="s">
        <v>14</v>
      </c>
      <c r="K30098">
        <v>55</v>
      </c>
      <c r="L30098" t="s">
        <v>15</v>
      </c>
    </row>
    <row r="30099" spans="1:12">
      <c r="A30099" t="e">
        <f ca="1">E00251439807421</f>
        <v>#NAME?</v>
      </c>
      <c r="B30099">
        <v>354</v>
      </c>
      <c r="C30099" t="s">
        <v>826</v>
      </c>
      <c r="D30099" s="1">
        <v>42678</v>
      </c>
      <c r="F30099">
        <v>2</v>
      </c>
      <c r="G30099">
        <v>25000</v>
      </c>
      <c r="H30099" t="s">
        <v>178</v>
      </c>
      <c r="J30099" t="s">
        <v>14</v>
      </c>
      <c r="K30099">
        <v>56</v>
      </c>
      <c r="L30099" t="s">
        <v>15</v>
      </c>
    </row>
    <row r="30100" spans="1:12">
      <c r="A30100" t="e">
        <f ca="1">E00251432430821</f>
        <v>#NAME?</v>
      </c>
      <c r="B30100">
        <v>500</v>
      </c>
      <c r="C30100" t="s">
        <v>161</v>
      </c>
      <c r="D30100" s="1">
        <v>41667</v>
      </c>
      <c r="F30100">
        <v>1</v>
      </c>
      <c r="G30100">
        <v>30000</v>
      </c>
      <c r="H30100" t="s">
        <v>144</v>
      </c>
      <c r="J30100" t="s">
        <v>14</v>
      </c>
      <c r="K30100">
        <v>55</v>
      </c>
      <c r="L30100" t="s">
        <v>15</v>
      </c>
    </row>
    <row r="30101" spans="1:12">
      <c r="A30101" t="e">
        <f ca="1">E00251716551821</f>
        <v>#NAME?</v>
      </c>
      <c r="B30101">
        <v>7504</v>
      </c>
      <c r="C30101" t="s">
        <v>162</v>
      </c>
      <c r="D30101" s="1">
        <v>43062</v>
      </c>
      <c r="F30101">
        <v>4</v>
      </c>
      <c r="G30101">
        <v>486</v>
      </c>
      <c r="H30101" t="s">
        <v>39</v>
      </c>
      <c r="J30101" t="s">
        <v>14</v>
      </c>
      <c r="K30101">
        <v>48</v>
      </c>
      <c r="L30101" t="s">
        <v>15</v>
      </c>
    </row>
    <row r="30102" spans="1:12">
      <c r="A30102" t="e">
        <f ca="1">E00251532372821</f>
        <v>#NAME?</v>
      </c>
      <c r="B30102">
        <v>6156</v>
      </c>
      <c r="C30102" t="s">
        <v>352</v>
      </c>
      <c r="D30102" s="1">
        <v>42935</v>
      </c>
      <c r="F30102">
        <v>2</v>
      </c>
      <c r="G30102">
        <v>4019</v>
      </c>
      <c r="H30102" t="s">
        <v>26</v>
      </c>
      <c r="J30102" t="s">
        <v>14</v>
      </c>
      <c r="K30102">
        <v>50</v>
      </c>
      <c r="L30102" t="s">
        <v>15</v>
      </c>
    </row>
    <row r="30103" spans="1:12">
      <c r="A30103" t="e">
        <f ca="1">E00251432383521</f>
        <v>#NAME?</v>
      </c>
      <c r="B30103">
        <v>489</v>
      </c>
      <c r="C30103" t="s">
        <v>100</v>
      </c>
      <c r="D30103" s="1">
        <v>42046</v>
      </c>
      <c r="F30103">
        <v>1</v>
      </c>
      <c r="G30103">
        <v>4871</v>
      </c>
      <c r="H30103" t="s">
        <v>125</v>
      </c>
      <c r="J30103" t="s">
        <v>14</v>
      </c>
      <c r="K30103">
        <v>48</v>
      </c>
      <c r="L30103" t="s">
        <v>15</v>
      </c>
    </row>
    <row r="30104" spans="1:12">
      <c r="A30104" t="e">
        <f ca="1">E00251716551821</f>
        <v>#NAME?</v>
      </c>
      <c r="B30104">
        <v>502</v>
      </c>
      <c r="C30104" t="s">
        <v>172</v>
      </c>
      <c r="D30104" s="1">
        <v>41310</v>
      </c>
      <c r="F30104">
        <v>1</v>
      </c>
      <c r="G30104">
        <v>2729</v>
      </c>
      <c r="H30104" t="s">
        <v>115</v>
      </c>
      <c r="J30104" t="s">
        <v>14</v>
      </c>
      <c r="K30104">
        <v>43</v>
      </c>
      <c r="L30104" t="s">
        <v>15</v>
      </c>
    </row>
    <row r="30105" spans="1:12">
      <c r="A30105" t="e">
        <f ca="1">E00251716551821</f>
        <v>#NAME?</v>
      </c>
      <c r="B30105">
        <v>7207</v>
      </c>
      <c r="C30105" t="s">
        <v>287</v>
      </c>
      <c r="D30105" s="1">
        <v>43043</v>
      </c>
      <c r="F30105">
        <v>1</v>
      </c>
      <c r="G30105">
        <v>460</v>
      </c>
      <c r="H30105" t="s">
        <v>16</v>
      </c>
      <c r="I30105" t="s">
        <v>148</v>
      </c>
      <c r="J30105" t="s">
        <v>57</v>
      </c>
      <c r="K30105">
        <v>48</v>
      </c>
      <c r="L30105" t="s">
        <v>15</v>
      </c>
    </row>
    <row r="30106" spans="1:12">
      <c r="A30106" t="e">
        <f ca="1">E00251716551821</f>
        <v>#NAME?</v>
      </c>
      <c r="B30106">
        <v>7504</v>
      </c>
      <c r="C30106" t="s">
        <v>162</v>
      </c>
      <c r="D30106" s="1">
        <v>42866</v>
      </c>
      <c r="F30106">
        <v>1</v>
      </c>
      <c r="G30106">
        <v>88</v>
      </c>
      <c r="H30106" t="s">
        <v>919</v>
      </c>
      <c r="J30106" t="s">
        <v>14</v>
      </c>
      <c r="K30106">
        <v>47</v>
      </c>
      <c r="L30106" t="s">
        <v>15</v>
      </c>
    </row>
    <row r="30107" spans="1:12">
      <c r="A30107" t="e">
        <f ca="1">E00251439807421</f>
        <v>#NAME?</v>
      </c>
      <c r="B30107">
        <v>494</v>
      </c>
      <c r="C30107" t="s">
        <v>63</v>
      </c>
      <c r="D30107" s="1">
        <v>41654</v>
      </c>
      <c r="F30107">
        <v>2</v>
      </c>
      <c r="G30107">
        <v>4019</v>
      </c>
      <c r="H30107" t="s">
        <v>26</v>
      </c>
      <c r="J30107" t="s">
        <v>14</v>
      </c>
      <c r="K30107">
        <v>53</v>
      </c>
      <c r="L30107" t="s">
        <v>15</v>
      </c>
    </row>
    <row r="30108" spans="1:12">
      <c r="A30108" t="e">
        <f ca="1">E00251532489321</f>
        <v>#NAME?</v>
      </c>
      <c r="B30108">
        <v>336</v>
      </c>
      <c r="C30108" t="s">
        <v>901</v>
      </c>
      <c r="D30108" s="1">
        <v>41617</v>
      </c>
      <c r="F30108">
        <v>1</v>
      </c>
      <c r="G30108">
        <v>5990</v>
      </c>
      <c r="H30108" t="s">
        <v>60</v>
      </c>
      <c r="J30108" t="s">
        <v>14</v>
      </c>
      <c r="K30108">
        <v>39</v>
      </c>
      <c r="L30108" t="s">
        <v>15</v>
      </c>
    </row>
    <row r="30109" spans="1:12">
      <c r="A30109" t="e">
        <f ca="1">E00251532489321</f>
        <v>#NAME?</v>
      </c>
      <c r="B30109">
        <v>336</v>
      </c>
      <c r="C30109" t="s">
        <v>901</v>
      </c>
      <c r="D30109" s="1">
        <v>42174</v>
      </c>
      <c r="F30109">
        <v>2</v>
      </c>
      <c r="G30109">
        <v>5990</v>
      </c>
      <c r="H30109" t="s">
        <v>60</v>
      </c>
      <c r="J30109" t="s">
        <v>14</v>
      </c>
      <c r="K30109">
        <v>41</v>
      </c>
      <c r="L30109" t="s">
        <v>15</v>
      </c>
    </row>
    <row r="30110" spans="1:12">
      <c r="A30110" t="e">
        <f ca="1">E00251626568221</f>
        <v>#NAME?</v>
      </c>
      <c r="B30110">
        <v>695</v>
      </c>
      <c r="C30110" t="s">
        <v>257</v>
      </c>
      <c r="D30110" s="1">
        <v>41086</v>
      </c>
      <c r="F30110">
        <v>4</v>
      </c>
      <c r="G30110">
        <v>73390</v>
      </c>
      <c r="H30110" t="s">
        <v>66</v>
      </c>
      <c r="J30110" t="s">
        <v>14</v>
      </c>
      <c r="K30110">
        <v>52</v>
      </c>
      <c r="L30110" t="s">
        <v>15</v>
      </c>
    </row>
    <row r="30111" spans="1:12">
      <c r="A30111" t="e">
        <f ca="1">E00251528053221</f>
        <v>#NAME?</v>
      </c>
      <c r="B30111">
        <v>66</v>
      </c>
      <c r="C30111" t="s">
        <v>134</v>
      </c>
      <c r="D30111" s="1">
        <v>42774</v>
      </c>
      <c r="F30111">
        <v>2</v>
      </c>
      <c r="G30111">
        <v>2149</v>
      </c>
      <c r="H30111" t="s">
        <v>484</v>
      </c>
      <c r="J30111" t="s">
        <v>14</v>
      </c>
      <c r="K30111">
        <v>56</v>
      </c>
      <c r="L30111" t="s">
        <v>15</v>
      </c>
    </row>
    <row r="30112" spans="1:12">
      <c r="A30112" t="e">
        <f ca="1">E00251512748921</f>
        <v>#NAME?</v>
      </c>
      <c r="B30112">
        <v>1038</v>
      </c>
      <c r="C30112" t="s">
        <v>1062</v>
      </c>
      <c r="D30112" s="1">
        <v>40784</v>
      </c>
      <c r="F30112">
        <v>1</v>
      </c>
      <c r="G30112">
        <v>30928</v>
      </c>
      <c r="H30112" t="s">
        <v>905</v>
      </c>
      <c r="J30112" t="s">
        <v>272</v>
      </c>
      <c r="K30112">
        <v>41</v>
      </c>
      <c r="L30112" t="s">
        <v>15</v>
      </c>
    </row>
    <row r="30113" spans="1:12">
      <c r="A30113" t="e">
        <f ca="1">E00251715553221</f>
        <v>#NAME?</v>
      </c>
      <c r="B30113">
        <v>48</v>
      </c>
      <c r="C30113" t="s">
        <v>249</v>
      </c>
      <c r="D30113" s="1">
        <v>42523</v>
      </c>
      <c r="F30113">
        <v>1</v>
      </c>
      <c r="G30113">
        <v>5950</v>
      </c>
      <c r="H30113" t="s">
        <v>24</v>
      </c>
      <c r="J30113" t="s">
        <v>14</v>
      </c>
      <c r="K30113">
        <v>45</v>
      </c>
      <c r="L30113" t="s">
        <v>15</v>
      </c>
    </row>
    <row r="30114" spans="1:12">
      <c r="A30114" t="e">
        <f ca="1">E00251616870121</f>
        <v>#NAME?</v>
      </c>
      <c r="B30114">
        <v>701</v>
      </c>
      <c r="C30114" t="s">
        <v>72</v>
      </c>
      <c r="D30114" s="1">
        <v>41225</v>
      </c>
      <c r="F30114">
        <v>3</v>
      </c>
      <c r="G30114">
        <v>30391</v>
      </c>
      <c r="H30114" t="s">
        <v>690</v>
      </c>
      <c r="J30114" t="s">
        <v>14</v>
      </c>
      <c r="K30114">
        <v>50</v>
      </c>
      <c r="L30114" t="s">
        <v>15</v>
      </c>
    </row>
    <row r="30115" spans="1:12">
      <c r="A30115" t="e">
        <f ca="1">E00251616870121</f>
        <v>#NAME?</v>
      </c>
      <c r="B30115">
        <v>701</v>
      </c>
      <c r="C30115" t="s">
        <v>72</v>
      </c>
      <c r="D30115" s="1">
        <v>41480</v>
      </c>
      <c r="F30115">
        <v>1</v>
      </c>
      <c r="G30115">
        <v>3899</v>
      </c>
      <c r="H30115" t="s">
        <v>264</v>
      </c>
      <c r="J30115" t="s">
        <v>14</v>
      </c>
      <c r="K30115">
        <v>51</v>
      </c>
      <c r="L30115" t="s">
        <v>15</v>
      </c>
    </row>
    <row r="30116" spans="1:12">
      <c r="A30116" t="e">
        <f ca="1">E00251616870121</f>
        <v>#NAME?</v>
      </c>
      <c r="B30116">
        <v>701</v>
      </c>
      <c r="C30116" t="s">
        <v>72</v>
      </c>
      <c r="D30116" s="1">
        <v>42683</v>
      </c>
      <c r="F30116">
        <v>6</v>
      </c>
      <c r="G30116">
        <v>4779</v>
      </c>
      <c r="H30116" t="s">
        <v>231</v>
      </c>
      <c r="J30116" t="s">
        <v>14</v>
      </c>
      <c r="K30116">
        <v>54</v>
      </c>
      <c r="L30116" t="s">
        <v>15</v>
      </c>
    </row>
    <row r="30117" spans="1:12">
      <c r="A30117" t="e">
        <f ca="1">E00251616870121</f>
        <v>#NAME?</v>
      </c>
      <c r="B30117">
        <v>701</v>
      </c>
      <c r="C30117" t="s">
        <v>72</v>
      </c>
      <c r="D30117" s="1">
        <v>42690</v>
      </c>
      <c r="F30117">
        <v>2</v>
      </c>
      <c r="G30117">
        <v>2724</v>
      </c>
      <c r="H30117" t="s">
        <v>73</v>
      </c>
      <c r="J30117" t="s">
        <v>14</v>
      </c>
      <c r="K30117">
        <v>54</v>
      </c>
      <c r="L30117" t="s">
        <v>15</v>
      </c>
    </row>
    <row r="30118" spans="1:12">
      <c r="A30118" t="e">
        <f ca="1">E00251430091421</f>
        <v>#NAME?</v>
      </c>
      <c r="B30118">
        <v>467</v>
      </c>
      <c r="C30118" t="s">
        <v>232</v>
      </c>
      <c r="D30118" s="1">
        <v>41292</v>
      </c>
      <c r="F30118">
        <v>2</v>
      </c>
      <c r="G30118">
        <v>4019</v>
      </c>
      <c r="H30118" t="s">
        <v>26</v>
      </c>
      <c r="J30118" t="s">
        <v>14</v>
      </c>
      <c r="K30118">
        <v>61</v>
      </c>
      <c r="L30118" t="s">
        <v>15</v>
      </c>
    </row>
    <row r="30119" spans="1:12">
      <c r="A30119" t="e">
        <f ca="1">E00251430091421</f>
        <v>#NAME?</v>
      </c>
      <c r="B30119">
        <v>467</v>
      </c>
      <c r="C30119" t="s">
        <v>232</v>
      </c>
      <c r="D30119" s="1">
        <v>41292</v>
      </c>
      <c r="F30119">
        <v>6</v>
      </c>
      <c r="G30119">
        <v>2724</v>
      </c>
      <c r="H30119" t="s">
        <v>73</v>
      </c>
      <c r="J30119" t="s">
        <v>14</v>
      </c>
      <c r="K30119">
        <v>61</v>
      </c>
      <c r="L30119" t="s">
        <v>15</v>
      </c>
    </row>
    <row r="30120" spans="1:12">
      <c r="A30120" t="e">
        <f ca="1">E00251430091421</f>
        <v>#NAME?</v>
      </c>
      <c r="B30120">
        <v>467</v>
      </c>
      <c r="C30120" t="s">
        <v>232</v>
      </c>
      <c r="D30120" s="1">
        <v>42342</v>
      </c>
      <c r="F30120">
        <v>2</v>
      </c>
      <c r="G30120">
        <v>4019</v>
      </c>
      <c r="H30120" t="s">
        <v>26</v>
      </c>
      <c r="J30120" t="s">
        <v>14</v>
      </c>
      <c r="K30120">
        <v>64</v>
      </c>
      <c r="L30120" t="s">
        <v>15</v>
      </c>
    </row>
    <row r="30121" spans="1:12">
      <c r="A30121" t="e">
        <f ca="1">E00251532587421</f>
        <v>#NAME?</v>
      </c>
      <c r="B30121">
        <v>445</v>
      </c>
      <c r="C30121" t="s">
        <v>23</v>
      </c>
      <c r="D30121" s="1">
        <v>41338</v>
      </c>
      <c r="F30121">
        <v>1</v>
      </c>
      <c r="G30121">
        <v>72885</v>
      </c>
      <c r="H30121" t="s">
        <v>354</v>
      </c>
      <c r="J30121" t="s">
        <v>14</v>
      </c>
      <c r="K30121">
        <v>49</v>
      </c>
      <c r="L30121" t="s">
        <v>15</v>
      </c>
    </row>
    <row r="30122" spans="1:12">
      <c r="A30122" t="e">
        <f ca="1">E00251532587421</f>
        <v>#NAME?</v>
      </c>
      <c r="B30122">
        <v>445</v>
      </c>
      <c r="C30122" t="s">
        <v>23</v>
      </c>
      <c r="D30122" s="1">
        <v>42934</v>
      </c>
      <c r="F30122">
        <v>1</v>
      </c>
      <c r="G30122">
        <v>27800</v>
      </c>
      <c r="H30122" t="s">
        <v>145</v>
      </c>
      <c r="J30122" t="s">
        <v>14</v>
      </c>
      <c r="K30122">
        <v>53</v>
      </c>
      <c r="L30122" t="s">
        <v>15</v>
      </c>
    </row>
    <row r="30123" spans="1:12">
      <c r="A30123" t="e">
        <f ca="1">E00251518518221</f>
        <v>#NAME?</v>
      </c>
      <c r="B30123">
        <v>295</v>
      </c>
      <c r="C30123" t="s">
        <v>435</v>
      </c>
      <c r="D30123" s="1">
        <v>42177</v>
      </c>
      <c r="F30123">
        <v>3</v>
      </c>
      <c r="G30123">
        <v>49390</v>
      </c>
      <c r="H30123" t="s">
        <v>59</v>
      </c>
      <c r="J30123" t="s">
        <v>14</v>
      </c>
      <c r="K30123">
        <v>52</v>
      </c>
      <c r="L30123" t="s">
        <v>15</v>
      </c>
    </row>
    <row r="30124" spans="1:12">
      <c r="A30124" t="e">
        <f ca="1">E00251432430821</f>
        <v>#NAME?</v>
      </c>
      <c r="B30124">
        <v>500</v>
      </c>
      <c r="C30124" t="s">
        <v>161</v>
      </c>
      <c r="D30124" s="1">
        <v>41940</v>
      </c>
      <c r="F30124">
        <v>1</v>
      </c>
      <c r="G30124">
        <v>73390</v>
      </c>
      <c r="H30124" t="s">
        <v>66</v>
      </c>
      <c r="J30124" t="s">
        <v>14</v>
      </c>
      <c r="K30124">
        <v>56</v>
      </c>
      <c r="L30124" t="s">
        <v>15</v>
      </c>
    </row>
    <row r="30125" spans="1:12">
      <c r="A30125" t="e">
        <f ca="1">E00251439730221</f>
        <v>#NAME?</v>
      </c>
      <c r="B30125">
        <v>290</v>
      </c>
      <c r="C30125" t="s">
        <v>449</v>
      </c>
      <c r="D30125" s="1">
        <v>41103</v>
      </c>
      <c r="F30125">
        <v>2</v>
      </c>
      <c r="G30125">
        <v>7876</v>
      </c>
      <c r="H30125" t="s">
        <v>827</v>
      </c>
      <c r="J30125" t="s">
        <v>14</v>
      </c>
      <c r="K30125">
        <v>48</v>
      </c>
      <c r="L30125" t="s">
        <v>22</v>
      </c>
    </row>
    <row r="30126" spans="1:12">
      <c r="A30126" t="e">
        <f ca="1">E00251429696221</f>
        <v>#NAME?</v>
      </c>
      <c r="B30126">
        <v>199</v>
      </c>
      <c r="C30126" t="s">
        <v>681</v>
      </c>
      <c r="D30126" s="1">
        <v>42775</v>
      </c>
      <c r="F30126">
        <v>3</v>
      </c>
      <c r="G30126">
        <v>3051</v>
      </c>
      <c r="H30126" t="s">
        <v>13</v>
      </c>
      <c r="J30126" t="s">
        <v>14</v>
      </c>
      <c r="K30126">
        <v>67</v>
      </c>
      <c r="L30126" t="s">
        <v>15</v>
      </c>
    </row>
    <row r="30127" spans="1:12">
      <c r="A30127" t="e">
        <f ca="1">E00251513050821</f>
        <v>#NAME?</v>
      </c>
      <c r="B30127">
        <v>457</v>
      </c>
      <c r="C30127" t="s">
        <v>137</v>
      </c>
      <c r="D30127" s="1">
        <v>40973</v>
      </c>
      <c r="F30127">
        <v>1</v>
      </c>
      <c r="G30127">
        <v>4139</v>
      </c>
      <c r="H30127" t="s">
        <v>300</v>
      </c>
      <c r="J30127" t="s">
        <v>14</v>
      </c>
      <c r="K30127">
        <v>52</v>
      </c>
      <c r="L30127" t="s">
        <v>15</v>
      </c>
    </row>
    <row r="30128" spans="1:12">
      <c r="A30128" t="e">
        <f ca="1">E00251537639021</f>
        <v>#NAME?</v>
      </c>
      <c r="B30128">
        <v>2863</v>
      </c>
      <c r="C30128" t="s">
        <v>701</v>
      </c>
      <c r="D30128" s="1">
        <v>41670</v>
      </c>
      <c r="F30128">
        <v>1</v>
      </c>
      <c r="G30128">
        <v>2729</v>
      </c>
      <c r="H30128" t="s">
        <v>115</v>
      </c>
      <c r="J30128" t="s">
        <v>14</v>
      </c>
      <c r="K30128">
        <v>49</v>
      </c>
      <c r="L30128" t="s">
        <v>15</v>
      </c>
    </row>
    <row r="30129" spans="1:12">
      <c r="A30129" t="e">
        <f ca="1">E00251432302421</f>
        <v>#NAME?</v>
      </c>
      <c r="B30129">
        <v>497</v>
      </c>
      <c r="C30129" t="s">
        <v>141</v>
      </c>
      <c r="D30129" s="1">
        <v>42037</v>
      </c>
      <c r="F30129">
        <v>2</v>
      </c>
      <c r="G30129">
        <v>78449</v>
      </c>
      <c r="H30129" t="s">
        <v>277</v>
      </c>
      <c r="J30129" t="s">
        <v>14</v>
      </c>
      <c r="K30129">
        <v>57</v>
      </c>
      <c r="L30129" t="s">
        <v>22</v>
      </c>
    </row>
    <row r="30130" spans="1:12">
      <c r="A30130" t="e">
        <f ca="1">E00251716512621</f>
        <v>#NAME?</v>
      </c>
      <c r="B30130">
        <v>4547</v>
      </c>
      <c r="C30130" t="s">
        <v>818</v>
      </c>
      <c r="D30130" s="1">
        <v>42866</v>
      </c>
      <c r="F30130">
        <v>1</v>
      </c>
      <c r="G30130">
        <v>72871</v>
      </c>
      <c r="H30130" t="s">
        <v>685</v>
      </c>
      <c r="J30130" t="s">
        <v>14</v>
      </c>
      <c r="K30130">
        <v>43</v>
      </c>
      <c r="L30130" t="s">
        <v>15</v>
      </c>
    </row>
    <row r="30131" spans="1:12">
      <c r="A30131" t="e">
        <f ca="1">E00251532489321</f>
        <v>#NAME?</v>
      </c>
      <c r="B30131">
        <v>336</v>
      </c>
      <c r="C30131" t="s">
        <v>901</v>
      </c>
      <c r="D30131" s="1">
        <v>41724</v>
      </c>
      <c r="F30131">
        <v>1</v>
      </c>
      <c r="G30131">
        <v>5990</v>
      </c>
      <c r="H30131" t="s">
        <v>60</v>
      </c>
      <c r="J30131" t="s">
        <v>14</v>
      </c>
      <c r="K30131">
        <v>39</v>
      </c>
      <c r="L30131" t="s">
        <v>15</v>
      </c>
    </row>
    <row r="30132" spans="1:12">
      <c r="A30132" t="e">
        <f ca="1">E00251439730221</f>
        <v>#NAME?</v>
      </c>
      <c r="B30132">
        <v>290</v>
      </c>
      <c r="C30132" t="s">
        <v>449</v>
      </c>
      <c r="D30132" s="1">
        <v>41677</v>
      </c>
      <c r="F30132">
        <v>2</v>
      </c>
      <c r="G30132">
        <v>3899</v>
      </c>
      <c r="H30132" t="s">
        <v>264</v>
      </c>
      <c r="J30132" t="s">
        <v>14</v>
      </c>
      <c r="K30132">
        <v>50</v>
      </c>
      <c r="L30132" t="s">
        <v>15</v>
      </c>
    </row>
    <row r="30133" spans="1:12">
      <c r="A30133" t="e">
        <f ca="1">E00251429696221</f>
        <v>#NAME?</v>
      </c>
      <c r="B30133">
        <v>199</v>
      </c>
      <c r="C30133" t="s">
        <v>681</v>
      </c>
      <c r="D30133" s="1">
        <v>42171</v>
      </c>
      <c r="F30133">
        <v>1</v>
      </c>
      <c r="G30133">
        <v>45981</v>
      </c>
      <c r="H30133" t="s">
        <v>917</v>
      </c>
      <c r="J30133" t="s">
        <v>14</v>
      </c>
      <c r="K30133">
        <v>66</v>
      </c>
      <c r="L30133" t="s">
        <v>15</v>
      </c>
    </row>
    <row r="30134" spans="1:12">
      <c r="A30134" t="e">
        <f ca="1">E00251537609421</f>
        <v>#NAME?</v>
      </c>
      <c r="B30134">
        <v>7208</v>
      </c>
      <c r="C30134" t="s">
        <v>625</v>
      </c>
      <c r="D30134" s="1">
        <v>42232</v>
      </c>
      <c r="F30134">
        <v>1</v>
      </c>
      <c r="G30134">
        <v>462</v>
      </c>
      <c r="H30134" t="s">
        <v>288</v>
      </c>
      <c r="I30134" t="s">
        <v>148</v>
      </c>
      <c r="J30134" t="s">
        <v>57</v>
      </c>
      <c r="K30134">
        <v>42</v>
      </c>
      <c r="L30134" t="s">
        <v>15</v>
      </c>
    </row>
    <row r="30135" spans="1:12">
      <c r="A30135" t="e">
        <f ca="1">E00251616870121</f>
        <v>#NAME?</v>
      </c>
      <c r="B30135">
        <v>701</v>
      </c>
      <c r="C30135" t="s">
        <v>72</v>
      </c>
      <c r="D30135" s="1">
        <v>42825</v>
      </c>
      <c r="F30135">
        <v>6</v>
      </c>
      <c r="G30135">
        <v>7273</v>
      </c>
      <c r="H30135" t="s">
        <v>543</v>
      </c>
      <c r="J30135" t="s">
        <v>14</v>
      </c>
      <c r="K30135">
        <v>55</v>
      </c>
      <c r="L30135" t="s">
        <v>15</v>
      </c>
    </row>
    <row r="30136" spans="1:12">
      <c r="A30136" t="e">
        <f ca="1">E00251616870121</f>
        <v>#NAME?</v>
      </c>
      <c r="B30136">
        <v>701</v>
      </c>
      <c r="C30136" t="s">
        <v>72</v>
      </c>
      <c r="D30136" s="1">
        <v>42830</v>
      </c>
      <c r="F30136">
        <v>2</v>
      </c>
      <c r="G30136">
        <v>71940</v>
      </c>
      <c r="H30136" t="s">
        <v>135</v>
      </c>
      <c r="J30136" t="s">
        <v>14</v>
      </c>
      <c r="K30136">
        <v>55</v>
      </c>
      <c r="L30136" t="s">
        <v>15</v>
      </c>
    </row>
    <row r="30137" spans="1:12">
      <c r="A30137" t="e">
        <f ca="1">E00251432302421</f>
        <v>#NAME?</v>
      </c>
      <c r="B30137">
        <v>497</v>
      </c>
      <c r="C30137" t="s">
        <v>141</v>
      </c>
      <c r="D30137" s="1">
        <v>42705</v>
      </c>
      <c r="F30137">
        <v>5</v>
      </c>
      <c r="G30137">
        <v>496</v>
      </c>
      <c r="H30137" t="s">
        <v>190</v>
      </c>
      <c r="J30137" t="s">
        <v>14</v>
      </c>
      <c r="K30137">
        <v>58</v>
      </c>
      <c r="L30137" t="s">
        <v>15</v>
      </c>
    </row>
    <row r="30138" spans="1:12">
      <c r="A30138" t="e">
        <f ca="1">E00251432430821</f>
        <v>#NAME?</v>
      </c>
      <c r="B30138">
        <v>500</v>
      </c>
      <c r="C30138" t="s">
        <v>161</v>
      </c>
      <c r="D30138" s="1">
        <v>42026</v>
      </c>
      <c r="F30138">
        <v>2</v>
      </c>
      <c r="G30138">
        <v>73390</v>
      </c>
      <c r="H30138" t="s">
        <v>66</v>
      </c>
      <c r="J30138" t="s">
        <v>14</v>
      </c>
      <c r="K30138">
        <v>56</v>
      </c>
      <c r="L30138" t="s">
        <v>15</v>
      </c>
    </row>
    <row r="30139" spans="1:12">
      <c r="A30139" t="e">
        <f ca="1">E00251432430821</f>
        <v>#NAME?</v>
      </c>
      <c r="B30139">
        <v>6046</v>
      </c>
      <c r="C30139" t="s">
        <v>98</v>
      </c>
      <c r="D30139" s="1">
        <v>42192</v>
      </c>
      <c r="F30139">
        <v>1</v>
      </c>
      <c r="G30139">
        <v>9249</v>
      </c>
      <c r="H30139" t="s">
        <v>817</v>
      </c>
      <c r="I30139" t="s">
        <v>56</v>
      </c>
      <c r="J30139" t="s">
        <v>57</v>
      </c>
      <c r="K30139">
        <v>57</v>
      </c>
      <c r="L30139" t="s">
        <v>15</v>
      </c>
    </row>
    <row r="30140" spans="1:12">
      <c r="A30140" t="e">
        <f ca="1">E00251429810321</f>
        <v>#NAME?</v>
      </c>
      <c r="B30140">
        <v>151</v>
      </c>
      <c r="C30140" t="s">
        <v>381</v>
      </c>
      <c r="D30140" s="1">
        <v>42696</v>
      </c>
      <c r="F30140">
        <v>3</v>
      </c>
      <c r="G30140">
        <v>4019</v>
      </c>
      <c r="H30140" t="s">
        <v>26</v>
      </c>
      <c r="J30140" t="s">
        <v>14</v>
      </c>
      <c r="K30140">
        <v>61</v>
      </c>
      <c r="L30140" t="s">
        <v>15</v>
      </c>
    </row>
    <row r="30141" spans="1:12">
      <c r="A30141" t="e">
        <f ca="1">E00251716498121</f>
        <v>#NAME?</v>
      </c>
      <c r="B30141">
        <v>481</v>
      </c>
      <c r="C30141" t="s">
        <v>402</v>
      </c>
      <c r="D30141" s="1">
        <v>42957</v>
      </c>
      <c r="F30141">
        <v>2</v>
      </c>
      <c r="G30141">
        <v>2599</v>
      </c>
      <c r="H30141" t="s">
        <v>238</v>
      </c>
      <c r="J30141" t="s">
        <v>14</v>
      </c>
      <c r="K30141">
        <v>41</v>
      </c>
      <c r="L30141" t="s">
        <v>15</v>
      </c>
    </row>
    <row r="30142" spans="1:12">
      <c r="A30142" t="e">
        <f ca="1">E00251616870121</f>
        <v>#NAME?</v>
      </c>
      <c r="B30142">
        <v>701</v>
      </c>
      <c r="C30142" t="s">
        <v>72</v>
      </c>
      <c r="D30142" s="1">
        <v>42872</v>
      </c>
      <c r="F30142">
        <v>2</v>
      </c>
      <c r="G30142">
        <v>2724</v>
      </c>
      <c r="H30142" t="s">
        <v>73</v>
      </c>
      <c r="J30142" t="s">
        <v>14</v>
      </c>
      <c r="K30142">
        <v>55</v>
      </c>
      <c r="L30142" t="s">
        <v>15</v>
      </c>
    </row>
    <row r="30143" spans="1:12">
      <c r="A30143" t="e">
        <f ca="1">E00251616870121</f>
        <v>#NAME?</v>
      </c>
      <c r="B30143">
        <v>701</v>
      </c>
      <c r="C30143" t="s">
        <v>72</v>
      </c>
      <c r="D30143" s="1">
        <v>42268</v>
      </c>
      <c r="F30143">
        <v>2</v>
      </c>
      <c r="G30143">
        <v>2599</v>
      </c>
      <c r="H30143" t="s">
        <v>238</v>
      </c>
      <c r="J30143" t="s">
        <v>14</v>
      </c>
      <c r="K30143">
        <v>53</v>
      </c>
      <c r="L30143" t="s">
        <v>15</v>
      </c>
    </row>
    <row r="30144" spans="1:12">
      <c r="A30144" t="e">
        <f ca="1">E00251616870121</f>
        <v>#NAME?</v>
      </c>
      <c r="B30144">
        <v>701</v>
      </c>
      <c r="C30144" t="s">
        <v>72</v>
      </c>
      <c r="D30144" s="1">
        <v>42997</v>
      </c>
      <c r="F30144">
        <v>5</v>
      </c>
      <c r="G30144">
        <v>2889</v>
      </c>
      <c r="H30144" t="s">
        <v>595</v>
      </c>
      <c r="J30144" t="s">
        <v>14</v>
      </c>
      <c r="K30144">
        <v>55</v>
      </c>
      <c r="L30144" t="s">
        <v>15</v>
      </c>
    </row>
    <row r="30145" spans="1:12">
      <c r="A30145" t="e">
        <f ca="1">E00251616870121</f>
        <v>#NAME?</v>
      </c>
      <c r="B30145">
        <v>896</v>
      </c>
      <c r="C30145" t="s">
        <v>823</v>
      </c>
      <c r="D30145" s="1">
        <v>39174</v>
      </c>
      <c r="F30145">
        <v>3</v>
      </c>
      <c r="G30145">
        <v>3019</v>
      </c>
      <c r="H30145" t="s">
        <v>441</v>
      </c>
      <c r="J30145" t="s">
        <v>272</v>
      </c>
      <c r="K30145">
        <v>45</v>
      </c>
      <c r="L30145" t="s">
        <v>15</v>
      </c>
    </row>
    <row r="30146" spans="1:12">
      <c r="A30146" t="e">
        <f ca="1">E00251439638221</f>
        <v>#NAME?</v>
      </c>
      <c r="B30146">
        <v>4374</v>
      </c>
      <c r="C30146" t="s">
        <v>898</v>
      </c>
      <c r="D30146" s="1">
        <v>41718</v>
      </c>
      <c r="F30146">
        <v>2</v>
      </c>
      <c r="G30146">
        <v>4019</v>
      </c>
      <c r="H30146" t="s">
        <v>26</v>
      </c>
      <c r="J30146" t="s">
        <v>14</v>
      </c>
      <c r="K30146">
        <v>53</v>
      </c>
      <c r="L30146" t="s">
        <v>15</v>
      </c>
    </row>
    <row r="30147" spans="1:12">
      <c r="A30147" t="e">
        <f ca="1">E00251513050821</f>
        <v>#NAME?</v>
      </c>
      <c r="B30147">
        <v>457</v>
      </c>
      <c r="C30147" t="s">
        <v>137</v>
      </c>
      <c r="D30147" s="1">
        <v>42984</v>
      </c>
      <c r="F30147">
        <v>5</v>
      </c>
      <c r="G30147">
        <v>7291</v>
      </c>
      <c r="H30147" t="s">
        <v>163</v>
      </c>
      <c r="J30147" t="s">
        <v>14</v>
      </c>
      <c r="K30147">
        <v>57</v>
      </c>
      <c r="L30147" t="s">
        <v>15</v>
      </c>
    </row>
    <row r="30148" spans="1:12">
      <c r="A30148" t="e">
        <f ca="1">E00251716551821</f>
        <v>#NAME?</v>
      </c>
      <c r="B30148">
        <v>7504</v>
      </c>
      <c r="C30148" t="s">
        <v>162</v>
      </c>
      <c r="D30148" s="1">
        <v>42026</v>
      </c>
      <c r="F30148">
        <v>1</v>
      </c>
      <c r="G30148">
        <v>4019</v>
      </c>
      <c r="H30148" t="s">
        <v>26</v>
      </c>
      <c r="J30148" t="s">
        <v>14</v>
      </c>
      <c r="K30148">
        <v>45</v>
      </c>
      <c r="L30148" t="s">
        <v>15</v>
      </c>
    </row>
    <row r="30149" spans="1:12">
      <c r="A30149" t="e">
        <f ca="1">E00251439807421</f>
        <v>#NAME?</v>
      </c>
      <c r="B30149">
        <v>354</v>
      </c>
      <c r="C30149" t="s">
        <v>826</v>
      </c>
      <c r="D30149" s="1">
        <v>42006</v>
      </c>
      <c r="F30149">
        <v>3</v>
      </c>
      <c r="G30149">
        <v>25000</v>
      </c>
      <c r="H30149" t="s">
        <v>178</v>
      </c>
      <c r="J30149" t="s">
        <v>14</v>
      </c>
      <c r="K30149">
        <v>54</v>
      </c>
      <c r="L30149" t="s">
        <v>15</v>
      </c>
    </row>
    <row r="30150" spans="1:12">
      <c r="A30150" t="e">
        <f ca="1">E00251429810321</f>
        <v>#NAME?</v>
      </c>
      <c r="B30150">
        <v>151</v>
      </c>
      <c r="C30150" t="s">
        <v>381</v>
      </c>
      <c r="D30150" s="1">
        <v>42037</v>
      </c>
      <c r="F30150">
        <v>1</v>
      </c>
      <c r="G30150">
        <v>460</v>
      </c>
      <c r="H30150" t="s">
        <v>16</v>
      </c>
      <c r="J30150" t="s">
        <v>14</v>
      </c>
      <c r="K30150">
        <v>59</v>
      </c>
      <c r="L30150" t="s">
        <v>15</v>
      </c>
    </row>
    <row r="30151" spans="1:12">
      <c r="A30151" t="e">
        <f ca="1">E00251429810321</f>
        <v>#NAME?</v>
      </c>
      <c r="B30151">
        <v>151</v>
      </c>
      <c r="C30151" t="s">
        <v>381</v>
      </c>
      <c r="D30151" s="1">
        <v>42306</v>
      </c>
      <c r="F30151">
        <v>1</v>
      </c>
      <c r="G30151">
        <v>25000</v>
      </c>
      <c r="H30151" t="s">
        <v>178</v>
      </c>
      <c r="J30151" t="s">
        <v>14</v>
      </c>
      <c r="K30151">
        <v>60</v>
      </c>
      <c r="L30151" t="s">
        <v>15</v>
      </c>
    </row>
    <row r="30152" spans="1:12">
      <c r="A30152" t="e">
        <f ca="1">E00251429810321</f>
        <v>#NAME?</v>
      </c>
      <c r="B30152">
        <v>151</v>
      </c>
      <c r="C30152" t="s">
        <v>381</v>
      </c>
      <c r="D30152" s="1">
        <v>42510</v>
      </c>
      <c r="F30152">
        <v>3</v>
      </c>
      <c r="G30152">
        <v>25000</v>
      </c>
      <c r="H30152" t="s">
        <v>178</v>
      </c>
      <c r="J30152" t="s">
        <v>14</v>
      </c>
      <c r="K30152">
        <v>60</v>
      </c>
      <c r="L30152" t="s">
        <v>15</v>
      </c>
    </row>
    <row r="30153" spans="1:12">
      <c r="A30153" t="e">
        <f ca="1">E00251430060221</f>
        <v>#NAME?</v>
      </c>
      <c r="B30153">
        <v>467</v>
      </c>
      <c r="C30153" t="s">
        <v>232</v>
      </c>
      <c r="D30153" s="1">
        <v>42667</v>
      </c>
      <c r="F30153">
        <v>1</v>
      </c>
      <c r="G30153">
        <v>7242</v>
      </c>
      <c r="H30153" t="s">
        <v>93</v>
      </c>
      <c r="J30153" t="s">
        <v>14</v>
      </c>
      <c r="K30153">
        <v>58</v>
      </c>
      <c r="L30153" t="s">
        <v>15</v>
      </c>
    </row>
    <row r="30154" spans="1:12">
      <c r="A30154" t="e">
        <f ca="1">E00251429810321</f>
        <v>#NAME?</v>
      </c>
      <c r="B30154">
        <v>4878</v>
      </c>
      <c r="C30154" t="s">
        <v>909</v>
      </c>
      <c r="D30154" s="1">
        <v>42826</v>
      </c>
      <c r="F30154">
        <v>4</v>
      </c>
      <c r="G30154">
        <v>5368</v>
      </c>
      <c r="H30154" t="s">
        <v>101</v>
      </c>
      <c r="I30154" t="s">
        <v>148</v>
      </c>
      <c r="J30154" t="s">
        <v>57</v>
      </c>
      <c r="K30154">
        <v>61</v>
      </c>
      <c r="L30154" t="s">
        <v>15</v>
      </c>
    </row>
    <row r="30155" spans="1:12">
      <c r="A30155" t="e">
        <f ca="1">E00251439730221</f>
        <v>#NAME?</v>
      </c>
      <c r="B30155">
        <v>297</v>
      </c>
      <c r="C30155" t="s">
        <v>411</v>
      </c>
      <c r="D30155" s="1">
        <v>42816</v>
      </c>
      <c r="F30155">
        <v>1</v>
      </c>
      <c r="G30155">
        <v>7291</v>
      </c>
      <c r="H30155" t="s">
        <v>163</v>
      </c>
      <c r="J30155" t="s">
        <v>14</v>
      </c>
      <c r="K30155">
        <v>53</v>
      </c>
      <c r="L30155" t="s">
        <v>15</v>
      </c>
    </row>
    <row r="30156" spans="1:12">
      <c r="A30156" t="e">
        <f ca="1">E00251429661121</f>
        <v>#NAME?</v>
      </c>
      <c r="B30156">
        <v>199</v>
      </c>
      <c r="C30156" t="s">
        <v>681</v>
      </c>
      <c r="D30156" s="1">
        <v>41296</v>
      </c>
      <c r="F30156">
        <v>1</v>
      </c>
      <c r="G30156">
        <v>2749</v>
      </c>
      <c r="H30156" t="s">
        <v>147</v>
      </c>
      <c r="J30156" t="s">
        <v>14</v>
      </c>
      <c r="K30156">
        <v>61</v>
      </c>
      <c r="L30156" t="s">
        <v>15</v>
      </c>
    </row>
    <row r="30157" spans="1:12">
      <c r="A30157" t="e">
        <f ca="1">E00251439807421</f>
        <v>#NAME?</v>
      </c>
      <c r="B30157">
        <v>354</v>
      </c>
      <c r="C30157" t="s">
        <v>826</v>
      </c>
      <c r="D30157" s="1">
        <v>42437</v>
      </c>
      <c r="F30157">
        <v>1</v>
      </c>
      <c r="G30157">
        <v>4019</v>
      </c>
      <c r="H30157" t="s">
        <v>26</v>
      </c>
      <c r="J30157" t="s">
        <v>14</v>
      </c>
      <c r="K30157">
        <v>56</v>
      </c>
      <c r="L30157" t="s">
        <v>15</v>
      </c>
    </row>
    <row r="30158" spans="1:12">
      <c r="A30158" t="e">
        <f ca="1">E00251439807421</f>
        <v>#NAME?</v>
      </c>
      <c r="B30158">
        <v>354</v>
      </c>
      <c r="C30158" t="s">
        <v>826</v>
      </c>
      <c r="D30158" s="1">
        <v>42585</v>
      </c>
      <c r="F30158">
        <v>3</v>
      </c>
      <c r="G30158">
        <v>25000</v>
      </c>
      <c r="H30158" t="s">
        <v>178</v>
      </c>
      <c r="J30158" t="s">
        <v>14</v>
      </c>
      <c r="K30158">
        <v>56</v>
      </c>
      <c r="L30158" t="s">
        <v>15</v>
      </c>
    </row>
    <row r="30159" spans="1:12">
      <c r="A30159" t="e">
        <f ca="1">E00251428426921</f>
        <v>#NAME?</v>
      </c>
      <c r="B30159">
        <v>51</v>
      </c>
      <c r="C30159" t="s">
        <v>372</v>
      </c>
      <c r="D30159" s="1">
        <v>42824</v>
      </c>
      <c r="F30159">
        <v>1</v>
      </c>
      <c r="G30159">
        <v>78830</v>
      </c>
      <c r="H30159" t="s">
        <v>297</v>
      </c>
      <c r="J30159" t="s">
        <v>14</v>
      </c>
      <c r="K30159">
        <v>60</v>
      </c>
      <c r="L30159" t="s">
        <v>22</v>
      </c>
    </row>
    <row r="30160" spans="1:12">
      <c r="A30160" t="e">
        <f ca="1">E00251518518221</f>
        <v>#NAME?</v>
      </c>
      <c r="B30160">
        <v>276</v>
      </c>
      <c r="C30160" t="s">
        <v>122</v>
      </c>
      <c r="D30160" s="1">
        <v>41064</v>
      </c>
      <c r="F30160">
        <v>2</v>
      </c>
      <c r="G30160">
        <v>3804</v>
      </c>
      <c r="H30160" t="s">
        <v>71</v>
      </c>
      <c r="J30160" t="s">
        <v>14</v>
      </c>
      <c r="K30160">
        <v>49</v>
      </c>
      <c r="L30160" t="s">
        <v>15</v>
      </c>
    </row>
    <row r="30161" spans="1:12">
      <c r="A30161" t="e">
        <f ca="1">E00251428656921</f>
        <v>#NAME?</v>
      </c>
      <c r="B30161">
        <v>66</v>
      </c>
      <c r="C30161" t="s">
        <v>134</v>
      </c>
      <c r="D30161" s="1">
        <v>41982</v>
      </c>
      <c r="F30161">
        <v>1</v>
      </c>
      <c r="G30161">
        <v>4264</v>
      </c>
      <c r="H30161" t="s">
        <v>867</v>
      </c>
      <c r="J30161" t="s">
        <v>14</v>
      </c>
      <c r="K30161">
        <v>53</v>
      </c>
      <c r="L30161" t="s">
        <v>15</v>
      </c>
    </row>
    <row r="30162" spans="1:12">
      <c r="A30162" t="e">
        <f ca="1">E00251439807421</f>
        <v>#NAME?</v>
      </c>
      <c r="B30162">
        <v>354</v>
      </c>
      <c r="C30162" t="s">
        <v>826</v>
      </c>
      <c r="D30162" s="1">
        <v>42711</v>
      </c>
      <c r="F30162">
        <v>2</v>
      </c>
      <c r="G30162">
        <v>2729</v>
      </c>
      <c r="H30162" t="s">
        <v>115</v>
      </c>
      <c r="J30162" t="s">
        <v>14</v>
      </c>
      <c r="K30162">
        <v>56</v>
      </c>
      <c r="L30162" t="s">
        <v>15</v>
      </c>
    </row>
    <row r="30163" spans="1:12">
      <c r="A30163" t="e">
        <f ca="1">E00251428656921</f>
        <v>#NAME?</v>
      </c>
      <c r="B30163">
        <v>66</v>
      </c>
      <c r="C30163" t="s">
        <v>134</v>
      </c>
      <c r="D30163" s="1">
        <v>41953</v>
      </c>
      <c r="F30163">
        <v>3</v>
      </c>
      <c r="G30163">
        <v>2729</v>
      </c>
      <c r="H30163" t="s">
        <v>115</v>
      </c>
      <c r="J30163" t="s">
        <v>14</v>
      </c>
      <c r="K30163">
        <v>53</v>
      </c>
      <c r="L30163" t="s">
        <v>15</v>
      </c>
    </row>
    <row r="30164" spans="1:12">
      <c r="A30164" t="e">
        <f ca="1">E00251428656921</f>
        <v>#NAME?</v>
      </c>
      <c r="B30164">
        <v>66</v>
      </c>
      <c r="C30164" t="s">
        <v>134</v>
      </c>
      <c r="D30164" s="1">
        <v>42507</v>
      </c>
      <c r="F30164">
        <v>1</v>
      </c>
      <c r="G30164">
        <v>79029</v>
      </c>
      <c r="H30164" t="s">
        <v>21</v>
      </c>
      <c r="J30164" t="s">
        <v>14</v>
      </c>
      <c r="K30164">
        <v>54</v>
      </c>
      <c r="L30164" t="s">
        <v>22</v>
      </c>
    </row>
    <row r="30165" spans="1:12">
      <c r="A30165" t="e">
        <f ca="1">E00251518518221</f>
        <v>#NAME?</v>
      </c>
      <c r="B30165">
        <v>295</v>
      </c>
      <c r="C30165" t="s">
        <v>435</v>
      </c>
      <c r="D30165" s="1">
        <v>42929</v>
      </c>
      <c r="F30165">
        <v>2</v>
      </c>
      <c r="G30165">
        <v>7242</v>
      </c>
      <c r="H30165" t="s">
        <v>93</v>
      </c>
      <c r="J30165" t="s">
        <v>14</v>
      </c>
      <c r="K30165">
        <v>54</v>
      </c>
      <c r="L30165" t="s">
        <v>15</v>
      </c>
    </row>
    <row r="30166" spans="1:12">
      <c r="A30166" t="e">
        <f ca="1">E00251439807421</f>
        <v>#NAME?</v>
      </c>
      <c r="B30166">
        <v>354</v>
      </c>
      <c r="C30166" t="s">
        <v>826</v>
      </c>
      <c r="D30166" s="1">
        <v>42762</v>
      </c>
      <c r="F30166">
        <v>2</v>
      </c>
      <c r="G30166">
        <v>27800</v>
      </c>
      <c r="H30166" t="s">
        <v>145</v>
      </c>
      <c r="J30166" t="s">
        <v>14</v>
      </c>
      <c r="K30166">
        <v>56</v>
      </c>
      <c r="L30166" t="s">
        <v>15</v>
      </c>
    </row>
    <row r="30167" spans="1:12">
      <c r="A30167" t="e">
        <f ca="1">E00251430058721</f>
        <v>#NAME?</v>
      </c>
      <c r="B30167">
        <v>456</v>
      </c>
      <c r="C30167" t="s">
        <v>518</v>
      </c>
      <c r="D30167" s="1">
        <v>42706</v>
      </c>
      <c r="F30167">
        <v>2</v>
      </c>
      <c r="G30167">
        <v>52340</v>
      </c>
      <c r="H30167" t="s">
        <v>593</v>
      </c>
      <c r="J30167" t="s">
        <v>14</v>
      </c>
      <c r="K30167">
        <v>51</v>
      </c>
      <c r="L30167" t="s">
        <v>15</v>
      </c>
    </row>
    <row r="30168" spans="1:12">
      <c r="A30168" t="e">
        <f ca="1">E00251429158321</f>
        <v>#NAME?</v>
      </c>
      <c r="B30168">
        <v>4055</v>
      </c>
      <c r="C30168" t="s">
        <v>51</v>
      </c>
      <c r="D30168" s="1">
        <v>41277</v>
      </c>
      <c r="F30168">
        <v>2</v>
      </c>
      <c r="G30168">
        <v>2169</v>
      </c>
      <c r="H30168" t="s">
        <v>40</v>
      </c>
      <c r="J30168" t="s">
        <v>14</v>
      </c>
      <c r="K30168">
        <v>39</v>
      </c>
      <c r="L30168" t="s">
        <v>15</v>
      </c>
    </row>
    <row r="30169" spans="1:12">
      <c r="A30169" t="e">
        <f ca="1">E00251432303521</f>
        <v>#NAME?</v>
      </c>
      <c r="B30169">
        <v>363</v>
      </c>
      <c r="C30169" t="s">
        <v>1701</v>
      </c>
      <c r="D30169" s="1">
        <v>41736</v>
      </c>
      <c r="F30169">
        <v>1</v>
      </c>
      <c r="G30169">
        <v>2989</v>
      </c>
      <c r="H30169" t="s">
        <v>844</v>
      </c>
      <c r="J30169" t="s">
        <v>14</v>
      </c>
      <c r="K30169">
        <v>60</v>
      </c>
      <c r="L30169" t="s">
        <v>15</v>
      </c>
    </row>
    <row r="30170" spans="1:12">
      <c r="A30170" t="e">
        <f ca="1">E00251432303521</f>
        <v>#NAME?</v>
      </c>
      <c r="B30170">
        <v>696</v>
      </c>
      <c r="C30170" t="s">
        <v>913</v>
      </c>
      <c r="D30170" s="1">
        <v>42907</v>
      </c>
      <c r="F30170">
        <v>1</v>
      </c>
      <c r="G30170">
        <v>29532</v>
      </c>
      <c r="H30170" t="s">
        <v>914</v>
      </c>
      <c r="J30170" t="s">
        <v>14</v>
      </c>
      <c r="K30170">
        <v>63</v>
      </c>
      <c r="L30170" t="s">
        <v>15</v>
      </c>
    </row>
    <row r="30171" spans="1:12">
      <c r="A30171" t="e">
        <f ca="1">E00251432302421</f>
        <v>#NAME?</v>
      </c>
      <c r="B30171">
        <v>7111</v>
      </c>
      <c r="C30171" t="s">
        <v>496</v>
      </c>
      <c r="D30171" s="1">
        <v>42099</v>
      </c>
      <c r="F30171">
        <v>1</v>
      </c>
      <c r="G30171">
        <v>496</v>
      </c>
      <c r="H30171" t="s">
        <v>190</v>
      </c>
      <c r="I30171" t="s">
        <v>148</v>
      </c>
      <c r="J30171" t="s">
        <v>57</v>
      </c>
      <c r="K30171">
        <v>57</v>
      </c>
      <c r="L30171" t="s">
        <v>15</v>
      </c>
    </row>
    <row r="30172" spans="1:12">
      <c r="A30172" t="e">
        <f ca="1">E00251515235421</f>
        <v>#NAME?</v>
      </c>
      <c r="B30172">
        <v>27</v>
      </c>
      <c r="C30172" t="s">
        <v>499</v>
      </c>
      <c r="D30172" s="1">
        <v>41722</v>
      </c>
      <c r="F30172">
        <v>1</v>
      </c>
      <c r="G30172">
        <v>5990</v>
      </c>
      <c r="H30172" t="s">
        <v>60</v>
      </c>
      <c r="J30172" t="s">
        <v>14</v>
      </c>
      <c r="K30172">
        <v>59</v>
      </c>
      <c r="L30172" t="s">
        <v>15</v>
      </c>
    </row>
    <row r="30173" spans="1:12">
      <c r="A30173" t="e">
        <f ca="1">E00251439807421</f>
        <v>#NAME?</v>
      </c>
      <c r="B30173">
        <v>494</v>
      </c>
      <c r="C30173" t="s">
        <v>63</v>
      </c>
      <c r="D30173" s="1">
        <v>41159</v>
      </c>
      <c r="F30173">
        <v>1</v>
      </c>
      <c r="G30173">
        <v>25000</v>
      </c>
      <c r="H30173" t="s">
        <v>178</v>
      </c>
      <c r="J30173" t="s">
        <v>14</v>
      </c>
      <c r="K30173">
        <v>52</v>
      </c>
      <c r="L30173" t="s">
        <v>15</v>
      </c>
    </row>
    <row r="30174" spans="1:12">
      <c r="A30174" t="e">
        <f ca="1">E00251429661121</f>
        <v>#NAME?</v>
      </c>
      <c r="B30174">
        <v>199</v>
      </c>
      <c r="C30174" t="s">
        <v>681</v>
      </c>
      <c r="D30174" s="1">
        <v>41306</v>
      </c>
      <c r="F30174">
        <v>1</v>
      </c>
      <c r="G30174">
        <v>2749</v>
      </c>
      <c r="H30174" t="s">
        <v>147</v>
      </c>
      <c r="J30174" t="s">
        <v>14</v>
      </c>
      <c r="K30174">
        <v>61</v>
      </c>
      <c r="L30174" t="s">
        <v>15</v>
      </c>
    </row>
    <row r="30175" spans="1:12">
      <c r="A30175" t="e">
        <f ca="1">E00251715770121</f>
        <v>#NAME?</v>
      </c>
      <c r="B30175">
        <v>484</v>
      </c>
      <c r="C30175" t="s">
        <v>916</v>
      </c>
      <c r="D30175" s="1">
        <v>42075</v>
      </c>
      <c r="F30175">
        <v>1</v>
      </c>
      <c r="G30175">
        <v>7904</v>
      </c>
      <c r="H30175" t="s">
        <v>75</v>
      </c>
      <c r="J30175" t="s">
        <v>14</v>
      </c>
      <c r="K30175">
        <v>63</v>
      </c>
      <c r="L30175" t="s">
        <v>22</v>
      </c>
    </row>
    <row r="30176" spans="1:12">
      <c r="A30176" t="e">
        <f ca="1">E00251524964221</f>
        <v>#NAME?</v>
      </c>
      <c r="B30176">
        <v>460</v>
      </c>
      <c r="C30176" t="s">
        <v>711</v>
      </c>
      <c r="D30176" s="1">
        <v>41043</v>
      </c>
      <c r="F30176">
        <v>4</v>
      </c>
      <c r="G30176">
        <v>30000</v>
      </c>
      <c r="H30176" t="s">
        <v>144</v>
      </c>
      <c r="J30176" t="s">
        <v>14</v>
      </c>
      <c r="K30176">
        <v>38</v>
      </c>
      <c r="L30176" t="s">
        <v>15</v>
      </c>
    </row>
    <row r="30177" spans="1:12">
      <c r="A30177" t="e">
        <f ca="1">E00251526766021</f>
        <v>#NAME?</v>
      </c>
      <c r="B30177">
        <v>11</v>
      </c>
      <c r="C30177" t="s">
        <v>245</v>
      </c>
      <c r="D30177" s="1">
        <v>41652</v>
      </c>
      <c r="F30177">
        <v>1</v>
      </c>
      <c r="G30177">
        <v>72704</v>
      </c>
      <c r="H30177" t="s">
        <v>855</v>
      </c>
      <c r="J30177" t="s">
        <v>14</v>
      </c>
      <c r="K30177">
        <v>52</v>
      </c>
      <c r="L30177" t="s">
        <v>15</v>
      </c>
    </row>
    <row r="30178" spans="1:12">
      <c r="A30178" t="e">
        <f ca="1">E00251428426921</f>
        <v>#NAME?</v>
      </c>
      <c r="B30178">
        <v>39</v>
      </c>
      <c r="C30178" t="s">
        <v>385</v>
      </c>
      <c r="D30178" s="1">
        <v>42019</v>
      </c>
      <c r="E30178">
        <v>0</v>
      </c>
      <c r="F30178">
        <v>1</v>
      </c>
      <c r="G30178">
        <v>72610</v>
      </c>
      <c r="H30178" t="s">
        <v>226</v>
      </c>
      <c r="J30178" t="s">
        <v>34</v>
      </c>
      <c r="K30178">
        <v>58</v>
      </c>
      <c r="L30178" t="s">
        <v>15</v>
      </c>
    </row>
    <row r="30179" spans="1:12">
      <c r="A30179" t="e">
        <f ca="1">E00251428426921</f>
        <v>#NAME?</v>
      </c>
      <c r="B30179">
        <v>51</v>
      </c>
      <c r="C30179" t="s">
        <v>372</v>
      </c>
      <c r="D30179" s="1">
        <v>42261</v>
      </c>
      <c r="F30179">
        <v>3</v>
      </c>
      <c r="G30179">
        <v>73390</v>
      </c>
      <c r="H30179" t="s">
        <v>66</v>
      </c>
      <c r="J30179" t="s">
        <v>14</v>
      </c>
      <c r="K30179">
        <v>59</v>
      </c>
      <c r="L30179" t="s">
        <v>15</v>
      </c>
    </row>
    <row r="30180" spans="1:12">
      <c r="A30180" t="e">
        <f ca="1">E00251428426921</f>
        <v>#NAME?</v>
      </c>
      <c r="B30180">
        <v>51</v>
      </c>
      <c r="C30180" t="s">
        <v>372</v>
      </c>
      <c r="D30180" s="1">
        <v>42916</v>
      </c>
      <c r="F30180">
        <v>2</v>
      </c>
      <c r="G30180">
        <v>2410</v>
      </c>
      <c r="H30180" t="s">
        <v>283</v>
      </c>
      <c r="J30180" t="s">
        <v>14</v>
      </c>
      <c r="K30180">
        <v>61</v>
      </c>
      <c r="L30180" t="s">
        <v>15</v>
      </c>
    </row>
    <row r="30181" spans="1:12">
      <c r="A30181" t="e">
        <f ca="1">E00251518518221</f>
        <v>#NAME?</v>
      </c>
      <c r="B30181">
        <v>295</v>
      </c>
      <c r="C30181" t="s">
        <v>435</v>
      </c>
      <c r="D30181" s="1">
        <v>42916</v>
      </c>
      <c r="F30181">
        <v>4</v>
      </c>
      <c r="G30181">
        <v>49390</v>
      </c>
      <c r="H30181" t="s">
        <v>59</v>
      </c>
      <c r="J30181" t="s">
        <v>14</v>
      </c>
      <c r="K30181">
        <v>54</v>
      </c>
      <c r="L30181" t="s">
        <v>15</v>
      </c>
    </row>
    <row r="30182" spans="1:12">
      <c r="A30182" t="e">
        <f ca="1">E00251716512621</f>
        <v>#NAME?</v>
      </c>
      <c r="B30182">
        <v>3424</v>
      </c>
      <c r="C30182" t="s">
        <v>1702</v>
      </c>
      <c r="D30182" s="1">
        <v>41426</v>
      </c>
      <c r="F30182">
        <v>1</v>
      </c>
      <c r="G30182">
        <v>7231</v>
      </c>
      <c r="H30182" t="s">
        <v>128</v>
      </c>
      <c r="J30182" t="s">
        <v>14</v>
      </c>
      <c r="K30182">
        <v>39</v>
      </c>
      <c r="L30182" t="s">
        <v>15</v>
      </c>
    </row>
    <row r="30183" spans="1:12">
      <c r="A30183" t="e">
        <f ca="1">E00251716512621</f>
        <v>#NAME?</v>
      </c>
      <c r="B30183">
        <v>4547</v>
      </c>
      <c r="C30183" t="s">
        <v>818</v>
      </c>
      <c r="D30183" s="1">
        <v>41690</v>
      </c>
      <c r="F30183">
        <v>1</v>
      </c>
      <c r="G30183">
        <v>29690</v>
      </c>
      <c r="H30183" t="s">
        <v>52</v>
      </c>
      <c r="J30183" t="s">
        <v>14</v>
      </c>
      <c r="K30183">
        <v>40</v>
      </c>
      <c r="L30183" t="s">
        <v>15</v>
      </c>
    </row>
    <row r="30184" spans="1:12">
      <c r="A30184" t="e">
        <f ca="1">E00251428656921</f>
        <v>#NAME?</v>
      </c>
      <c r="B30184">
        <v>634</v>
      </c>
      <c r="C30184" t="s">
        <v>1185</v>
      </c>
      <c r="D30184" s="1">
        <v>42940</v>
      </c>
      <c r="F30184">
        <v>2</v>
      </c>
      <c r="G30184">
        <v>5990</v>
      </c>
      <c r="H30184" t="s">
        <v>60</v>
      </c>
      <c r="I30184" t="s">
        <v>56</v>
      </c>
      <c r="J30184" t="s">
        <v>57</v>
      </c>
      <c r="K30184">
        <v>56</v>
      </c>
      <c r="L30184" t="s">
        <v>15</v>
      </c>
    </row>
    <row r="30185" spans="1:12">
      <c r="A30185" t="e">
        <f ca="1">E00251524964221</f>
        <v>#NAME?</v>
      </c>
      <c r="B30185">
        <v>460</v>
      </c>
      <c r="C30185" t="s">
        <v>711</v>
      </c>
      <c r="D30185" s="1">
        <v>41043</v>
      </c>
      <c r="F30185">
        <v>2</v>
      </c>
      <c r="G30185">
        <v>7822</v>
      </c>
      <c r="H30185" t="s">
        <v>495</v>
      </c>
      <c r="J30185" t="s">
        <v>14</v>
      </c>
      <c r="K30185">
        <v>38</v>
      </c>
      <c r="L30185" t="s">
        <v>22</v>
      </c>
    </row>
    <row r="30186" spans="1:12">
      <c r="A30186" t="e">
        <f ca="1">E00251428426921</f>
        <v>#NAME?</v>
      </c>
      <c r="B30186">
        <v>51</v>
      </c>
      <c r="C30186" t="s">
        <v>372</v>
      </c>
      <c r="D30186" s="1">
        <v>42845</v>
      </c>
      <c r="F30186">
        <v>1</v>
      </c>
      <c r="G30186">
        <v>7020</v>
      </c>
      <c r="H30186" t="s">
        <v>860</v>
      </c>
      <c r="J30186" t="s">
        <v>14</v>
      </c>
      <c r="K30186">
        <v>61</v>
      </c>
      <c r="L30186" t="s">
        <v>15</v>
      </c>
    </row>
    <row r="30187" spans="1:12">
      <c r="A30187" t="e">
        <f ca="1">E00251428656921</f>
        <v>#NAME?</v>
      </c>
      <c r="B30187">
        <v>66</v>
      </c>
      <c r="C30187" t="s">
        <v>134</v>
      </c>
      <c r="D30187" s="1">
        <v>41681</v>
      </c>
      <c r="F30187">
        <v>1</v>
      </c>
      <c r="G30187">
        <v>71940</v>
      </c>
      <c r="H30187" t="s">
        <v>135</v>
      </c>
      <c r="J30187" t="s">
        <v>14</v>
      </c>
      <c r="K30187">
        <v>52</v>
      </c>
      <c r="L30187" t="s">
        <v>15</v>
      </c>
    </row>
    <row r="30188" spans="1:12">
      <c r="A30188" t="e">
        <f ca="1">E00251428656921</f>
        <v>#NAME?</v>
      </c>
      <c r="B30188">
        <v>66</v>
      </c>
      <c r="C30188" t="s">
        <v>134</v>
      </c>
      <c r="D30188" s="1">
        <v>41932</v>
      </c>
      <c r="F30188">
        <v>1</v>
      </c>
      <c r="G30188">
        <v>7862</v>
      </c>
      <c r="H30188" t="s">
        <v>27</v>
      </c>
      <c r="J30188" t="s">
        <v>14</v>
      </c>
      <c r="K30188">
        <v>53</v>
      </c>
      <c r="L30188" t="s">
        <v>22</v>
      </c>
    </row>
    <row r="30189" spans="1:12">
      <c r="A30189" t="e">
        <f ca="1">E00251429810321</f>
        <v>#NAME?</v>
      </c>
      <c r="B30189">
        <v>151</v>
      </c>
      <c r="C30189" t="s">
        <v>381</v>
      </c>
      <c r="D30189" s="1">
        <v>41310</v>
      </c>
      <c r="F30189">
        <v>2</v>
      </c>
      <c r="G30189">
        <v>4019</v>
      </c>
      <c r="H30189" t="s">
        <v>26</v>
      </c>
      <c r="J30189" t="s">
        <v>14</v>
      </c>
      <c r="K30189">
        <v>57</v>
      </c>
      <c r="L30189" t="s">
        <v>15</v>
      </c>
    </row>
    <row r="30190" spans="1:12">
      <c r="A30190" t="e">
        <f ca="1">E00251429162721</f>
        <v>#NAME?</v>
      </c>
      <c r="B30190">
        <v>285</v>
      </c>
      <c r="C30190" t="s">
        <v>117</v>
      </c>
      <c r="D30190" s="1">
        <v>41417</v>
      </c>
      <c r="F30190">
        <v>1</v>
      </c>
      <c r="G30190">
        <v>5718</v>
      </c>
      <c r="H30190" t="s">
        <v>244</v>
      </c>
      <c r="J30190" t="s">
        <v>14</v>
      </c>
      <c r="K30190">
        <v>56</v>
      </c>
      <c r="L30190" t="s">
        <v>15</v>
      </c>
    </row>
    <row r="30191" spans="1:12">
      <c r="A30191" t="e">
        <f ca="1">E00251429162721</f>
        <v>#NAME?</v>
      </c>
      <c r="B30191">
        <v>285</v>
      </c>
      <c r="C30191" t="s">
        <v>117</v>
      </c>
      <c r="D30191" s="1">
        <v>42065</v>
      </c>
      <c r="F30191">
        <v>2</v>
      </c>
      <c r="G30191">
        <v>5920</v>
      </c>
      <c r="H30191" t="s">
        <v>417</v>
      </c>
      <c r="J30191" t="s">
        <v>14</v>
      </c>
      <c r="K30191">
        <v>58</v>
      </c>
      <c r="L30191" t="s">
        <v>15</v>
      </c>
    </row>
    <row r="30192" spans="1:12">
      <c r="A30192" t="e">
        <f ca="1">E00251432303521</f>
        <v>#NAME?</v>
      </c>
      <c r="B30192">
        <v>696</v>
      </c>
      <c r="C30192" t="s">
        <v>913</v>
      </c>
      <c r="D30192" s="1">
        <v>42129</v>
      </c>
      <c r="F30192">
        <v>1</v>
      </c>
      <c r="G30192">
        <v>4660</v>
      </c>
      <c r="H30192" t="s">
        <v>215</v>
      </c>
      <c r="J30192" t="s">
        <v>14</v>
      </c>
      <c r="K30192">
        <v>61</v>
      </c>
      <c r="L30192" t="s">
        <v>15</v>
      </c>
    </row>
    <row r="30193" spans="1:12">
      <c r="A30193" t="e">
        <f ca="1">E00251518886021</f>
        <v>#NAME?</v>
      </c>
      <c r="B30193">
        <v>276</v>
      </c>
      <c r="C30193" t="s">
        <v>122</v>
      </c>
      <c r="D30193" s="1">
        <v>42131</v>
      </c>
      <c r="F30193">
        <v>1</v>
      </c>
      <c r="G30193">
        <v>25000</v>
      </c>
      <c r="H30193" t="s">
        <v>178</v>
      </c>
      <c r="J30193" t="s">
        <v>14</v>
      </c>
      <c r="K30193">
        <v>58</v>
      </c>
      <c r="L30193" t="s">
        <v>15</v>
      </c>
    </row>
    <row r="30194" spans="1:12">
      <c r="A30194" t="e">
        <f ca="1">E00251518886021</f>
        <v>#NAME?</v>
      </c>
      <c r="B30194">
        <v>276</v>
      </c>
      <c r="C30194" t="s">
        <v>122</v>
      </c>
      <c r="D30194" s="1">
        <v>42660</v>
      </c>
      <c r="F30194">
        <v>2</v>
      </c>
      <c r="G30194">
        <v>25000</v>
      </c>
      <c r="H30194" t="s">
        <v>178</v>
      </c>
      <c r="J30194" t="s">
        <v>14</v>
      </c>
      <c r="K30194">
        <v>59</v>
      </c>
      <c r="L30194" t="s">
        <v>15</v>
      </c>
    </row>
    <row r="30195" spans="1:12">
      <c r="A30195" t="e">
        <f ca="1">E00251619840221</f>
        <v>#NAME?</v>
      </c>
      <c r="B30195">
        <v>446</v>
      </c>
      <c r="C30195" t="s">
        <v>94</v>
      </c>
      <c r="D30195" s="1">
        <v>42419</v>
      </c>
      <c r="F30195">
        <v>1</v>
      </c>
      <c r="G30195">
        <v>7999</v>
      </c>
      <c r="H30195" t="s">
        <v>80</v>
      </c>
      <c r="J30195" t="s">
        <v>14</v>
      </c>
      <c r="K30195">
        <v>57</v>
      </c>
      <c r="L30195" t="s">
        <v>15</v>
      </c>
    </row>
    <row r="30196" spans="1:12">
      <c r="A30196" t="e">
        <f ca="1">E00251619840221</f>
        <v>#NAME?</v>
      </c>
      <c r="B30196">
        <v>446</v>
      </c>
      <c r="C30196" t="s">
        <v>94</v>
      </c>
      <c r="D30196" s="1">
        <v>42716</v>
      </c>
      <c r="F30196">
        <v>1</v>
      </c>
      <c r="G30196">
        <v>78900</v>
      </c>
      <c r="H30196" t="s">
        <v>79</v>
      </c>
      <c r="J30196" t="s">
        <v>14</v>
      </c>
      <c r="K30196">
        <v>58</v>
      </c>
      <c r="L30196" t="s">
        <v>22</v>
      </c>
    </row>
    <row r="30197" spans="1:12">
      <c r="A30197" t="e">
        <f ca="1">E00251424831821</f>
        <v>#NAME?</v>
      </c>
      <c r="B30197">
        <v>121</v>
      </c>
      <c r="C30197" t="s">
        <v>698</v>
      </c>
      <c r="D30197" s="1">
        <v>42587</v>
      </c>
      <c r="F30197">
        <v>1</v>
      </c>
      <c r="G30197">
        <v>70909</v>
      </c>
      <c r="H30197" t="s">
        <v>776</v>
      </c>
      <c r="J30197" t="s">
        <v>14</v>
      </c>
      <c r="K30197">
        <v>52</v>
      </c>
      <c r="L30197" t="s">
        <v>15</v>
      </c>
    </row>
    <row r="30198" spans="1:12">
      <c r="A30198" t="e">
        <f ca="1">E00251619840221</f>
        <v>#NAME?</v>
      </c>
      <c r="B30198">
        <v>446</v>
      </c>
      <c r="C30198" t="s">
        <v>94</v>
      </c>
      <c r="D30198" s="1">
        <v>41471</v>
      </c>
      <c r="F30198">
        <v>3</v>
      </c>
      <c r="G30198">
        <v>2662</v>
      </c>
      <c r="H30198" t="s">
        <v>993</v>
      </c>
      <c r="J30198" t="s">
        <v>14</v>
      </c>
      <c r="K30198">
        <v>55</v>
      </c>
      <c r="L30198" t="s">
        <v>15</v>
      </c>
    </row>
    <row r="30199" spans="1:12">
      <c r="A30199" t="e">
        <f ca="1">E00251619840221</f>
        <v>#NAME?</v>
      </c>
      <c r="B30199">
        <v>446</v>
      </c>
      <c r="C30199" t="s">
        <v>94</v>
      </c>
      <c r="D30199" s="1">
        <v>42314</v>
      </c>
      <c r="F30199">
        <v>3</v>
      </c>
      <c r="G30199">
        <v>5589</v>
      </c>
      <c r="H30199" t="s">
        <v>152</v>
      </c>
      <c r="J30199" t="s">
        <v>14</v>
      </c>
      <c r="K30199">
        <v>57</v>
      </c>
      <c r="L30199" t="s">
        <v>15</v>
      </c>
    </row>
    <row r="30200" spans="1:12">
      <c r="A30200" t="e">
        <f ca="1">E00251619840221</f>
        <v>#NAME?</v>
      </c>
      <c r="B30200">
        <v>446</v>
      </c>
      <c r="C30200" t="s">
        <v>94</v>
      </c>
      <c r="D30200" s="1">
        <v>41162</v>
      </c>
      <c r="F30200">
        <v>1</v>
      </c>
      <c r="G30200">
        <v>7862</v>
      </c>
      <c r="H30200" t="s">
        <v>27</v>
      </c>
      <c r="J30200" t="s">
        <v>14</v>
      </c>
      <c r="K30200">
        <v>54</v>
      </c>
      <c r="L30200" t="s">
        <v>22</v>
      </c>
    </row>
    <row r="30201" spans="1:12">
      <c r="A30201" t="e">
        <f ca="1">E00251613874121</f>
        <v>#NAME?</v>
      </c>
      <c r="B30201">
        <v>148</v>
      </c>
      <c r="C30201" t="s">
        <v>318</v>
      </c>
      <c r="D30201" s="1">
        <v>40936</v>
      </c>
      <c r="E30201">
        <v>3</v>
      </c>
      <c r="F30201">
        <v>3</v>
      </c>
      <c r="G30201">
        <v>59389</v>
      </c>
      <c r="H30201" t="s">
        <v>1703</v>
      </c>
      <c r="J30201" t="s">
        <v>34</v>
      </c>
      <c r="K30201">
        <v>45</v>
      </c>
      <c r="L30201" t="s">
        <v>15</v>
      </c>
    </row>
    <row r="30202" spans="1:12">
      <c r="A30202" t="e">
        <f ca="1">E00251531526821</f>
        <v>#NAME?</v>
      </c>
      <c r="B30202">
        <v>701</v>
      </c>
      <c r="C30202" t="s">
        <v>72</v>
      </c>
      <c r="D30202" s="1">
        <v>42136</v>
      </c>
      <c r="F30202">
        <v>1</v>
      </c>
      <c r="G30202">
        <v>3669</v>
      </c>
      <c r="H30202" t="s">
        <v>289</v>
      </c>
      <c r="J30202" t="s">
        <v>14</v>
      </c>
      <c r="K30202">
        <v>57</v>
      </c>
      <c r="L30202" t="s">
        <v>15</v>
      </c>
    </row>
    <row r="30203" spans="1:12">
      <c r="A30203" t="e">
        <f ca="1">E00251432303521</f>
        <v>#NAME?</v>
      </c>
      <c r="B30203">
        <v>449</v>
      </c>
      <c r="C30203" t="s">
        <v>124</v>
      </c>
      <c r="D30203" s="1">
        <v>41653</v>
      </c>
      <c r="F30203">
        <v>1</v>
      </c>
      <c r="G30203">
        <v>7822</v>
      </c>
      <c r="H30203" t="s">
        <v>495</v>
      </c>
      <c r="J30203" t="s">
        <v>14</v>
      </c>
      <c r="K30203">
        <v>60</v>
      </c>
      <c r="L30203" t="s">
        <v>22</v>
      </c>
    </row>
    <row r="30204" spans="1:12">
      <c r="A30204" t="e">
        <f ca="1">E00251524997721</f>
        <v>#NAME?</v>
      </c>
      <c r="B30204">
        <v>455</v>
      </c>
      <c r="C30204" t="s">
        <v>312</v>
      </c>
      <c r="D30204" s="1">
        <v>42544</v>
      </c>
      <c r="F30204">
        <v>1</v>
      </c>
      <c r="G30204">
        <v>7242</v>
      </c>
      <c r="H30204" t="s">
        <v>93</v>
      </c>
      <c r="J30204" t="s">
        <v>14</v>
      </c>
      <c r="K30204">
        <v>51</v>
      </c>
      <c r="L30204" t="s">
        <v>15</v>
      </c>
    </row>
    <row r="30205" spans="1:12">
      <c r="A30205" t="e">
        <f ca="1">E00251611565221</f>
        <v>#NAME?</v>
      </c>
      <c r="B30205">
        <v>10</v>
      </c>
      <c r="C30205" t="s">
        <v>18</v>
      </c>
      <c r="D30205" s="1">
        <v>41101</v>
      </c>
      <c r="F30205">
        <v>2</v>
      </c>
      <c r="G30205">
        <v>3671</v>
      </c>
      <c r="H30205" t="s">
        <v>188</v>
      </c>
      <c r="J30205" t="s">
        <v>14</v>
      </c>
      <c r="K30205">
        <v>44</v>
      </c>
      <c r="L30205" t="s">
        <v>15</v>
      </c>
    </row>
    <row r="30206" spans="1:12">
      <c r="A30206" t="e">
        <f ca="1">E00251537638721</f>
        <v>#NAME?</v>
      </c>
      <c r="B30206">
        <v>441</v>
      </c>
      <c r="C30206" t="s">
        <v>922</v>
      </c>
      <c r="D30206" s="1">
        <v>41331</v>
      </c>
      <c r="F30206">
        <v>1</v>
      </c>
      <c r="G30206">
        <v>6929</v>
      </c>
      <c r="H30206" t="s">
        <v>36</v>
      </c>
      <c r="J30206" t="s">
        <v>14</v>
      </c>
      <c r="K30206">
        <v>42</v>
      </c>
      <c r="L30206" t="s">
        <v>15</v>
      </c>
    </row>
    <row r="30207" spans="1:12">
      <c r="A30207" t="e">
        <f ca="1">E00251531526821</f>
        <v>#NAME?</v>
      </c>
      <c r="B30207">
        <v>701</v>
      </c>
      <c r="C30207" t="s">
        <v>72</v>
      </c>
      <c r="D30207" s="1">
        <v>41752</v>
      </c>
      <c r="F30207">
        <v>5</v>
      </c>
      <c r="G30207">
        <v>2989</v>
      </c>
      <c r="H30207" t="s">
        <v>844</v>
      </c>
      <c r="J30207" t="s">
        <v>14</v>
      </c>
      <c r="K30207">
        <v>56</v>
      </c>
      <c r="L30207" t="s">
        <v>15</v>
      </c>
    </row>
    <row r="30208" spans="1:12">
      <c r="A30208" t="e">
        <f ca="1">E00251711585721</f>
        <v>#NAME?</v>
      </c>
      <c r="B30208">
        <v>10</v>
      </c>
      <c r="C30208" t="s">
        <v>18</v>
      </c>
      <c r="D30208" s="1">
        <v>43017</v>
      </c>
      <c r="F30208">
        <v>3</v>
      </c>
      <c r="G30208">
        <v>4019</v>
      </c>
      <c r="H30208" t="s">
        <v>26</v>
      </c>
      <c r="J30208" t="s">
        <v>14</v>
      </c>
      <c r="K30208">
        <v>57</v>
      </c>
      <c r="L30208" t="s">
        <v>15</v>
      </c>
    </row>
    <row r="30209" spans="1:12">
      <c r="A30209" t="e">
        <f ca="1">E00251431566321</f>
        <v>#NAME?</v>
      </c>
      <c r="B30209">
        <v>701</v>
      </c>
      <c r="C30209" t="s">
        <v>72</v>
      </c>
      <c r="D30209" s="1">
        <v>41752</v>
      </c>
      <c r="F30209">
        <v>3</v>
      </c>
      <c r="G30209">
        <v>3051</v>
      </c>
      <c r="H30209" t="s">
        <v>13</v>
      </c>
      <c r="J30209" t="s">
        <v>14</v>
      </c>
      <c r="K30209">
        <v>61</v>
      </c>
      <c r="L30209" t="s">
        <v>15</v>
      </c>
    </row>
    <row r="30210" spans="1:12">
      <c r="A30210" t="e">
        <f ca="1">E00251431566321</f>
        <v>#NAME?</v>
      </c>
      <c r="B30210">
        <v>701</v>
      </c>
      <c r="C30210" t="s">
        <v>72</v>
      </c>
      <c r="D30210" s="1">
        <v>41953</v>
      </c>
      <c r="F30210">
        <v>5</v>
      </c>
      <c r="G30210">
        <v>2724</v>
      </c>
      <c r="H30210" t="s">
        <v>73</v>
      </c>
      <c r="J30210" t="s">
        <v>14</v>
      </c>
      <c r="K30210">
        <v>62</v>
      </c>
      <c r="L30210" t="s">
        <v>15</v>
      </c>
    </row>
    <row r="30211" spans="1:12">
      <c r="A30211" t="e">
        <f ca="1">E00251429162721</f>
        <v>#NAME?</v>
      </c>
      <c r="B30211">
        <v>285</v>
      </c>
      <c r="C30211" t="s">
        <v>117</v>
      </c>
      <c r="D30211" s="1">
        <v>41326</v>
      </c>
      <c r="F30211">
        <v>1</v>
      </c>
      <c r="G30211">
        <v>7962</v>
      </c>
      <c r="H30211" t="s">
        <v>111</v>
      </c>
      <c r="J30211" t="s">
        <v>14</v>
      </c>
      <c r="K30211">
        <v>56</v>
      </c>
      <c r="L30211" t="s">
        <v>22</v>
      </c>
    </row>
    <row r="30212" spans="1:12">
      <c r="A30212" t="e">
        <f ca="1">E00251515235421</f>
        <v>#NAME?</v>
      </c>
      <c r="B30212">
        <v>28</v>
      </c>
      <c r="C30212" t="s">
        <v>153</v>
      </c>
      <c r="D30212" s="1">
        <v>41976</v>
      </c>
      <c r="F30212">
        <v>2</v>
      </c>
      <c r="G30212">
        <v>2729</v>
      </c>
      <c r="H30212" t="s">
        <v>115</v>
      </c>
      <c r="J30212" t="s">
        <v>14</v>
      </c>
      <c r="K30212">
        <v>60</v>
      </c>
      <c r="L30212" t="s">
        <v>15</v>
      </c>
    </row>
    <row r="30213" spans="1:12">
      <c r="A30213" t="e">
        <f ca="1">E00251429331821</f>
        <v>#NAME?</v>
      </c>
      <c r="B30213">
        <v>175</v>
      </c>
      <c r="C30213" t="s">
        <v>131</v>
      </c>
      <c r="D30213" s="1">
        <v>42726</v>
      </c>
      <c r="F30213">
        <v>3</v>
      </c>
      <c r="G30213">
        <v>5990</v>
      </c>
      <c r="H30213" t="s">
        <v>60</v>
      </c>
      <c r="J30213" t="s">
        <v>14</v>
      </c>
      <c r="K30213">
        <v>59</v>
      </c>
      <c r="L30213" t="s">
        <v>15</v>
      </c>
    </row>
    <row r="30214" spans="1:12">
      <c r="A30214" t="e">
        <f ca="1">E00251429331821</f>
        <v>#NAME?</v>
      </c>
      <c r="B30214">
        <v>175</v>
      </c>
      <c r="C30214" t="s">
        <v>131</v>
      </c>
      <c r="D30214" s="1">
        <v>42990</v>
      </c>
      <c r="F30214">
        <v>2</v>
      </c>
      <c r="G30214">
        <v>29690</v>
      </c>
      <c r="H30214" t="s">
        <v>52</v>
      </c>
      <c r="J30214" t="s">
        <v>14</v>
      </c>
      <c r="K30214">
        <v>60</v>
      </c>
      <c r="L30214" t="s">
        <v>15</v>
      </c>
    </row>
    <row r="30215" spans="1:12">
      <c r="A30215" t="e">
        <f ca="1">E00251531526821</f>
        <v>#NAME?</v>
      </c>
      <c r="B30215">
        <v>701</v>
      </c>
      <c r="C30215" t="s">
        <v>72</v>
      </c>
      <c r="D30215" s="1">
        <v>42296</v>
      </c>
      <c r="F30215">
        <v>5</v>
      </c>
      <c r="G30215">
        <v>30591</v>
      </c>
      <c r="H30215" t="s">
        <v>841</v>
      </c>
      <c r="J30215" t="s">
        <v>14</v>
      </c>
      <c r="K30215">
        <v>58</v>
      </c>
      <c r="L30215" t="s">
        <v>15</v>
      </c>
    </row>
    <row r="30216" spans="1:12">
      <c r="A30216" t="e">
        <f ca="1">E00251531526821</f>
        <v>#NAME?</v>
      </c>
      <c r="B30216">
        <v>701</v>
      </c>
      <c r="C30216" t="s">
        <v>72</v>
      </c>
      <c r="D30216" s="1">
        <v>42556</v>
      </c>
      <c r="F30216">
        <v>6</v>
      </c>
      <c r="G30216">
        <v>30591</v>
      </c>
      <c r="H30216" t="s">
        <v>841</v>
      </c>
      <c r="J30216" t="s">
        <v>14</v>
      </c>
      <c r="K30216">
        <v>58</v>
      </c>
      <c r="L30216" t="s">
        <v>15</v>
      </c>
    </row>
    <row r="30217" spans="1:12">
      <c r="A30217" t="e">
        <f ca="1">E00251531526821</f>
        <v>#NAME?</v>
      </c>
      <c r="B30217">
        <v>701</v>
      </c>
      <c r="C30217" t="s">
        <v>72</v>
      </c>
      <c r="D30217" s="1">
        <v>42585</v>
      </c>
      <c r="F30217">
        <v>4</v>
      </c>
      <c r="G30217">
        <v>3899</v>
      </c>
      <c r="H30217" t="s">
        <v>264</v>
      </c>
      <c r="J30217" t="s">
        <v>14</v>
      </c>
      <c r="K30217">
        <v>58</v>
      </c>
      <c r="L30217" t="s">
        <v>15</v>
      </c>
    </row>
    <row r="30218" spans="1:12">
      <c r="A30218" t="e">
        <f ca="1">E00251431566321</f>
        <v>#NAME?</v>
      </c>
      <c r="B30218">
        <v>702</v>
      </c>
      <c r="C30218" t="s">
        <v>293</v>
      </c>
      <c r="D30218" s="1">
        <v>41674</v>
      </c>
      <c r="F30218">
        <v>2</v>
      </c>
      <c r="G30218">
        <v>4019</v>
      </c>
      <c r="H30218" t="s">
        <v>26</v>
      </c>
      <c r="J30218" t="s">
        <v>14</v>
      </c>
      <c r="K30218">
        <v>61</v>
      </c>
      <c r="L30218" t="s">
        <v>15</v>
      </c>
    </row>
    <row r="30219" spans="1:12">
      <c r="A30219" t="e">
        <f ca="1">E00251431566321</f>
        <v>#NAME?</v>
      </c>
      <c r="B30219">
        <v>1786</v>
      </c>
      <c r="C30219" t="s">
        <v>37</v>
      </c>
      <c r="D30219" s="1">
        <v>42991</v>
      </c>
      <c r="F30219">
        <v>1</v>
      </c>
      <c r="G30219">
        <v>2720</v>
      </c>
      <c r="H30219" t="s">
        <v>65</v>
      </c>
      <c r="J30219" t="s">
        <v>14</v>
      </c>
      <c r="K30219">
        <v>65</v>
      </c>
      <c r="L30219" t="s">
        <v>15</v>
      </c>
    </row>
    <row r="30220" spans="1:12">
      <c r="A30220" t="e">
        <f ca="1">E00251431418121</f>
        <v>#NAME?</v>
      </c>
      <c r="B30220">
        <v>701</v>
      </c>
      <c r="C30220" t="s">
        <v>72</v>
      </c>
      <c r="D30220" s="1">
        <v>42754</v>
      </c>
      <c r="F30220">
        <v>3</v>
      </c>
      <c r="G30220">
        <v>7823</v>
      </c>
      <c r="H30220" t="s">
        <v>282</v>
      </c>
      <c r="J30220" t="s">
        <v>14</v>
      </c>
      <c r="K30220">
        <v>57</v>
      </c>
      <c r="L30220" t="s">
        <v>22</v>
      </c>
    </row>
    <row r="30221" spans="1:12">
      <c r="A30221" t="e">
        <f ca="1">E00251429176121</f>
        <v>#NAME?</v>
      </c>
      <c r="B30221">
        <v>274</v>
      </c>
      <c r="C30221" t="s">
        <v>506</v>
      </c>
      <c r="D30221" s="1">
        <v>42898</v>
      </c>
      <c r="F30221">
        <v>1</v>
      </c>
      <c r="G30221">
        <v>7906</v>
      </c>
      <c r="H30221" t="s">
        <v>173</v>
      </c>
      <c r="J30221" t="s">
        <v>14</v>
      </c>
      <c r="K30221">
        <v>50</v>
      </c>
      <c r="L30221" t="s">
        <v>22</v>
      </c>
    </row>
    <row r="30222" spans="1:12">
      <c r="A30222" t="e">
        <f ca="1">E00251432303521</f>
        <v>#NAME?</v>
      </c>
      <c r="B30222">
        <v>696</v>
      </c>
      <c r="C30222" t="s">
        <v>913</v>
      </c>
      <c r="D30222" s="1">
        <v>42642</v>
      </c>
      <c r="F30222">
        <v>1</v>
      </c>
      <c r="G30222">
        <v>78651</v>
      </c>
      <c r="H30222" t="s">
        <v>958</v>
      </c>
      <c r="J30222" t="s">
        <v>14</v>
      </c>
      <c r="K30222">
        <v>63</v>
      </c>
      <c r="L30222" t="s">
        <v>22</v>
      </c>
    </row>
    <row r="30223" spans="1:12">
      <c r="A30223" t="e">
        <f ca="1">E00251424041421</f>
        <v>#NAME?</v>
      </c>
      <c r="B30223">
        <v>108</v>
      </c>
      <c r="C30223" t="s">
        <v>481</v>
      </c>
      <c r="D30223" s="1">
        <v>43025</v>
      </c>
      <c r="F30223">
        <v>2</v>
      </c>
      <c r="G30223">
        <v>3051</v>
      </c>
      <c r="H30223" t="s">
        <v>13</v>
      </c>
      <c r="J30223" t="s">
        <v>14</v>
      </c>
      <c r="K30223">
        <v>50</v>
      </c>
      <c r="L30223" t="s">
        <v>15</v>
      </c>
    </row>
    <row r="30224" spans="1:12">
      <c r="A30224" t="e">
        <f ca="1">E00251431418121</f>
        <v>#NAME?</v>
      </c>
      <c r="B30224">
        <v>701</v>
      </c>
      <c r="C30224" t="s">
        <v>72</v>
      </c>
      <c r="D30224" s="1">
        <v>41940</v>
      </c>
      <c r="F30224">
        <v>3</v>
      </c>
      <c r="G30224">
        <v>7823</v>
      </c>
      <c r="H30224" t="s">
        <v>282</v>
      </c>
      <c r="J30224" t="s">
        <v>14</v>
      </c>
      <c r="K30224">
        <v>54</v>
      </c>
      <c r="L30224" t="s">
        <v>22</v>
      </c>
    </row>
    <row r="30225" spans="1:12">
      <c r="A30225" t="e">
        <f ca="1">E00251431566321</f>
        <v>#NAME?</v>
      </c>
      <c r="B30225">
        <v>701</v>
      </c>
      <c r="C30225" t="s">
        <v>72</v>
      </c>
      <c r="D30225" s="1">
        <v>41624</v>
      </c>
      <c r="F30225">
        <v>5</v>
      </c>
      <c r="G30225">
        <v>60784</v>
      </c>
      <c r="H30225" t="s">
        <v>839</v>
      </c>
      <c r="J30225" t="s">
        <v>14</v>
      </c>
      <c r="K30225">
        <v>61</v>
      </c>
      <c r="L30225" t="s">
        <v>15</v>
      </c>
    </row>
    <row r="30226" spans="1:12">
      <c r="A30226" t="e">
        <f ca="1">E00251431566321</f>
        <v>#NAME?</v>
      </c>
      <c r="B30226">
        <v>701</v>
      </c>
      <c r="C30226" t="s">
        <v>72</v>
      </c>
      <c r="D30226" s="1">
        <v>41772</v>
      </c>
      <c r="F30226">
        <v>1</v>
      </c>
      <c r="G30226">
        <v>4019</v>
      </c>
      <c r="H30226" t="s">
        <v>26</v>
      </c>
      <c r="J30226" t="s">
        <v>14</v>
      </c>
      <c r="K30226">
        <v>61</v>
      </c>
      <c r="L30226" t="s">
        <v>15</v>
      </c>
    </row>
    <row r="30227" spans="1:12">
      <c r="A30227" t="e">
        <f ca="1">E00251430146821</f>
        <v>#NAME?</v>
      </c>
      <c r="B30227">
        <v>497</v>
      </c>
      <c r="C30227" t="s">
        <v>141</v>
      </c>
      <c r="D30227" s="1">
        <v>41617</v>
      </c>
      <c r="F30227">
        <v>1</v>
      </c>
      <c r="G30227">
        <v>7856</v>
      </c>
      <c r="H30227" t="s">
        <v>368</v>
      </c>
      <c r="J30227" t="s">
        <v>14</v>
      </c>
      <c r="K30227">
        <v>44</v>
      </c>
      <c r="L30227" t="s">
        <v>22</v>
      </c>
    </row>
    <row r="30228" spans="1:12">
      <c r="A30228" t="e">
        <f ca="1">E00251430058721</f>
        <v>#NAME?</v>
      </c>
      <c r="B30228">
        <v>456</v>
      </c>
      <c r="C30228" t="s">
        <v>518</v>
      </c>
      <c r="D30228" s="1">
        <v>42690</v>
      </c>
      <c r="F30228">
        <v>3</v>
      </c>
      <c r="G30228">
        <v>7822</v>
      </c>
      <c r="H30228" t="s">
        <v>495</v>
      </c>
      <c r="J30228" t="s">
        <v>14</v>
      </c>
      <c r="K30228">
        <v>51</v>
      </c>
      <c r="L30228" t="s">
        <v>22</v>
      </c>
    </row>
    <row r="30229" spans="1:12">
      <c r="A30229" t="e">
        <f ca="1">E00251524999421</f>
        <v>#NAME?</v>
      </c>
      <c r="B30229">
        <v>442</v>
      </c>
      <c r="C30229" t="s">
        <v>95</v>
      </c>
      <c r="D30229" s="1">
        <v>41016</v>
      </c>
      <c r="F30229">
        <v>1</v>
      </c>
      <c r="G30229">
        <v>95901</v>
      </c>
      <c r="H30229" t="s">
        <v>932</v>
      </c>
      <c r="J30229" t="s">
        <v>14</v>
      </c>
      <c r="K30229">
        <v>49</v>
      </c>
      <c r="L30229" t="s">
        <v>15</v>
      </c>
    </row>
    <row r="30230" spans="1:12">
      <c r="A30230" t="e">
        <f ca="1">E00251524999421</f>
        <v>#NAME?</v>
      </c>
      <c r="B30230">
        <v>442</v>
      </c>
      <c r="C30230" t="s">
        <v>95</v>
      </c>
      <c r="D30230" s="1">
        <v>41606</v>
      </c>
      <c r="F30230">
        <v>1</v>
      </c>
      <c r="G30230">
        <v>7999</v>
      </c>
      <c r="H30230" t="s">
        <v>80</v>
      </c>
      <c r="J30230" t="s">
        <v>14</v>
      </c>
      <c r="K30230">
        <v>50</v>
      </c>
      <c r="L30230" t="s">
        <v>15</v>
      </c>
    </row>
    <row r="30231" spans="1:12">
      <c r="A30231" t="e">
        <f ca="1">E00251524999421</f>
        <v>#NAME?</v>
      </c>
      <c r="B30231">
        <v>442</v>
      </c>
      <c r="C30231" t="s">
        <v>95</v>
      </c>
      <c r="D30231" s="1">
        <v>41708</v>
      </c>
      <c r="F30231">
        <v>1</v>
      </c>
      <c r="G30231">
        <v>460</v>
      </c>
      <c r="H30231" t="s">
        <v>16</v>
      </c>
      <c r="J30231" t="s">
        <v>14</v>
      </c>
      <c r="K30231">
        <v>50</v>
      </c>
      <c r="L30231" t="s">
        <v>15</v>
      </c>
    </row>
    <row r="30232" spans="1:12">
      <c r="A30232" t="e">
        <f ca="1">E00251424041421</f>
        <v>#NAME?</v>
      </c>
      <c r="B30232">
        <v>108</v>
      </c>
      <c r="C30232" t="s">
        <v>481</v>
      </c>
      <c r="D30232" s="1">
        <v>43028</v>
      </c>
      <c r="F30232">
        <v>1</v>
      </c>
      <c r="G30232">
        <v>7295</v>
      </c>
      <c r="H30232" t="s">
        <v>76</v>
      </c>
      <c r="J30232" t="s">
        <v>14</v>
      </c>
      <c r="K30232">
        <v>50</v>
      </c>
      <c r="L30232" t="s">
        <v>15</v>
      </c>
    </row>
    <row r="30233" spans="1:12">
      <c r="A30233" t="e">
        <f ca="1">E00251711668421</f>
        <v>#NAME?</v>
      </c>
      <c r="B30233">
        <v>11</v>
      </c>
      <c r="C30233" t="s">
        <v>245</v>
      </c>
      <c r="D30233" s="1">
        <v>40945</v>
      </c>
      <c r="F30233">
        <v>2</v>
      </c>
      <c r="G30233">
        <v>4019</v>
      </c>
      <c r="H30233" t="s">
        <v>26</v>
      </c>
      <c r="J30233" t="s">
        <v>14</v>
      </c>
      <c r="K30233">
        <v>52</v>
      </c>
      <c r="L30233" t="s">
        <v>15</v>
      </c>
    </row>
    <row r="30234" spans="1:12">
      <c r="A30234" t="e">
        <f ca="1">E00251431418121</f>
        <v>#NAME?</v>
      </c>
      <c r="B30234">
        <v>701</v>
      </c>
      <c r="C30234" t="s">
        <v>72</v>
      </c>
      <c r="D30234" s="1">
        <v>42754</v>
      </c>
      <c r="F30234">
        <v>1</v>
      </c>
      <c r="G30234">
        <v>78900</v>
      </c>
      <c r="H30234" t="s">
        <v>79</v>
      </c>
      <c r="J30234" t="s">
        <v>14</v>
      </c>
      <c r="K30234">
        <v>57</v>
      </c>
      <c r="L30234" t="s">
        <v>22</v>
      </c>
    </row>
    <row r="30235" spans="1:12">
      <c r="A30235" t="e">
        <f ca="1">E00251431418121</f>
        <v>#NAME?</v>
      </c>
      <c r="B30235">
        <v>701</v>
      </c>
      <c r="C30235" t="s">
        <v>72</v>
      </c>
      <c r="D30235" s="1">
        <v>42865</v>
      </c>
      <c r="F30235">
        <v>3</v>
      </c>
      <c r="G30235">
        <v>69010</v>
      </c>
      <c r="H30235" t="s">
        <v>294</v>
      </c>
      <c r="J30235" t="s">
        <v>14</v>
      </c>
      <c r="K30235">
        <v>57</v>
      </c>
      <c r="L30235" t="s">
        <v>15</v>
      </c>
    </row>
    <row r="30236" spans="1:12">
      <c r="A30236" t="e">
        <f ca="1">E00251711668421</f>
        <v>#NAME?</v>
      </c>
      <c r="B30236">
        <v>11</v>
      </c>
      <c r="C30236" t="s">
        <v>245</v>
      </c>
      <c r="D30236" s="1">
        <v>42397</v>
      </c>
      <c r="F30236">
        <v>1</v>
      </c>
      <c r="G30236">
        <v>29690</v>
      </c>
      <c r="H30236" t="s">
        <v>52</v>
      </c>
      <c r="J30236" t="s">
        <v>14</v>
      </c>
      <c r="K30236">
        <v>56</v>
      </c>
      <c r="L30236" t="s">
        <v>15</v>
      </c>
    </row>
    <row r="30237" spans="1:12">
      <c r="A30237" t="e">
        <f ca="1">E00251431566321</f>
        <v>#NAME?</v>
      </c>
      <c r="B30237">
        <v>701</v>
      </c>
      <c r="C30237" t="s">
        <v>72</v>
      </c>
      <c r="D30237" s="1">
        <v>41655</v>
      </c>
      <c r="F30237">
        <v>2</v>
      </c>
      <c r="G30237">
        <v>30000</v>
      </c>
      <c r="H30237" t="s">
        <v>144</v>
      </c>
      <c r="J30237" t="s">
        <v>14</v>
      </c>
      <c r="K30237">
        <v>61</v>
      </c>
      <c r="L30237" t="s">
        <v>15</v>
      </c>
    </row>
    <row r="30238" spans="1:12">
      <c r="A30238" t="e">
        <f ca="1">E00251537622321</f>
        <v>#NAME?</v>
      </c>
      <c r="B30238">
        <v>1077</v>
      </c>
      <c r="C30238" t="s">
        <v>848</v>
      </c>
      <c r="D30238" s="1">
        <v>43097</v>
      </c>
      <c r="F30238">
        <v>3</v>
      </c>
      <c r="G30238">
        <v>7295</v>
      </c>
      <c r="H30238" t="s">
        <v>76</v>
      </c>
      <c r="J30238" t="s">
        <v>14</v>
      </c>
      <c r="K30238">
        <v>54</v>
      </c>
      <c r="L30238" t="s">
        <v>15</v>
      </c>
    </row>
    <row r="30239" spans="1:12">
      <c r="A30239" t="e">
        <f ca="1">E00251429158321</f>
        <v>#NAME?</v>
      </c>
      <c r="B30239">
        <v>4055</v>
      </c>
      <c r="C30239" t="s">
        <v>51</v>
      </c>
      <c r="D30239" s="1">
        <v>42178</v>
      </c>
      <c r="F30239">
        <v>1</v>
      </c>
      <c r="G30239">
        <v>8798</v>
      </c>
      <c r="H30239" t="s">
        <v>314</v>
      </c>
      <c r="J30239" t="s">
        <v>14</v>
      </c>
      <c r="K30239">
        <v>41</v>
      </c>
      <c r="L30239" t="s">
        <v>15</v>
      </c>
    </row>
    <row r="30240" spans="1:12">
      <c r="A30240" t="e">
        <f ca="1">E00251429390221</f>
        <v>#NAME?</v>
      </c>
      <c r="B30240">
        <v>1325</v>
      </c>
      <c r="C30240" t="s">
        <v>605</v>
      </c>
      <c r="D30240" s="1">
        <v>41036</v>
      </c>
      <c r="F30240">
        <v>1</v>
      </c>
      <c r="G30240">
        <v>5258</v>
      </c>
      <c r="H30240" t="s">
        <v>236</v>
      </c>
      <c r="J30240" t="s">
        <v>14</v>
      </c>
      <c r="K30240">
        <v>37</v>
      </c>
      <c r="L30240" t="s">
        <v>15</v>
      </c>
    </row>
    <row r="30241" spans="1:12">
      <c r="A30241" t="e">
        <f ca="1">E00251429390221</f>
        <v>#NAME?</v>
      </c>
      <c r="B30241">
        <v>1325</v>
      </c>
      <c r="C30241" t="s">
        <v>605</v>
      </c>
      <c r="D30241" s="1">
        <v>42044</v>
      </c>
      <c r="F30241">
        <v>2</v>
      </c>
      <c r="G30241">
        <v>2169</v>
      </c>
      <c r="H30241" t="s">
        <v>40</v>
      </c>
      <c r="J30241" t="s">
        <v>14</v>
      </c>
      <c r="K30241">
        <v>40</v>
      </c>
      <c r="L30241" t="s">
        <v>15</v>
      </c>
    </row>
    <row r="30242" spans="1:12">
      <c r="A30242" t="e">
        <f ca="1">E00251537638721</f>
        <v>#NAME?</v>
      </c>
      <c r="B30242">
        <v>441</v>
      </c>
      <c r="C30242" t="s">
        <v>922</v>
      </c>
      <c r="D30242" s="1">
        <v>41751</v>
      </c>
      <c r="F30242">
        <v>2</v>
      </c>
      <c r="G30242">
        <v>5368</v>
      </c>
      <c r="H30242" t="s">
        <v>101</v>
      </c>
      <c r="J30242" t="s">
        <v>14</v>
      </c>
      <c r="K30242">
        <v>43</v>
      </c>
      <c r="L30242" t="s">
        <v>15</v>
      </c>
    </row>
    <row r="30243" spans="1:12">
      <c r="A30243" t="e">
        <f ca="1">E00251537638721</f>
        <v>#NAME?</v>
      </c>
      <c r="B30243">
        <v>441</v>
      </c>
      <c r="C30243" t="s">
        <v>922</v>
      </c>
      <c r="D30243" s="1">
        <v>42118</v>
      </c>
      <c r="F30243">
        <v>2</v>
      </c>
      <c r="G30243">
        <v>3829</v>
      </c>
      <c r="H30243" t="s">
        <v>419</v>
      </c>
      <c r="J30243" t="s">
        <v>14</v>
      </c>
      <c r="K30243">
        <v>44</v>
      </c>
      <c r="L30243" t="s">
        <v>15</v>
      </c>
    </row>
    <row r="30244" spans="1:12">
      <c r="A30244" t="e">
        <f ca="1">E00251529558721</f>
        <v>#NAME?</v>
      </c>
      <c r="B30244">
        <v>154</v>
      </c>
      <c r="C30244" t="s">
        <v>533</v>
      </c>
      <c r="D30244" s="1">
        <v>42436</v>
      </c>
      <c r="F30244">
        <v>1</v>
      </c>
      <c r="G30244">
        <v>4019</v>
      </c>
      <c r="H30244" t="s">
        <v>26</v>
      </c>
      <c r="J30244" t="s">
        <v>14</v>
      </c>
      <c r="K30244">
        <v>58</v>
      </c>
      <c r="L30244" t="s">
        <v>15</v>
      </c>
    </row>
    <row r="30245" spans="1:12">
      <c r="A30245" t="e">
        <f ca="1">E00251537622321</f>
        <v>#NAME?</v>
      </c>
      <c r="B30245">
        <v>1077</v>
      </c>
      <c r="C30245" t="s">
        <v>848</v>
      </c>
      <c r="D30245" s="1">
        <v>43068</v>
      </c>
      <c r="F30245">
        <v>5</v>
      </c>
      <c r="G30245">
        <v>99520</v>
      </c>
      <c r="H30245" t="s">
        <v>1086</v>
      </c>
      <c r="J30245" t="s">
        <v>14</v>
      </c>
      <c r="K30245">
        <v>54</v>
      </c>
      <c r="L30245" t="s">
        <v>15</v>
      </c>
    </row>
    <row r="30246" spans="1:12">
      <c r="A30246" t="e">
        <f ca="1">E00251537622321</f>
        <v>#NAME?</v>
      </c>
      <c r="B30246">
        <v>1077</v>
      </c>
      <c r="C30246" t="s">
        <v>848</v>
      </c>
      <c r="D30246" s="1">
        <v>43068</v>
      </c>
      <c r="F30246">
        <v>2</v>
      </c>
      <c r="G30246">
        <v>3004</v>
      </c>
      <c r="H30246" t="s">
        <v>104</v>
      </c>
      <c r="J30246" t="s">
        <v>14</v>
      </c>
      <c r="K30246">
        <v>54</v>
      </c>
      <c r="L30246" t="s">
        <v>15</v>
      </c>
    </row>
    <row r="30247" spans="1:12">
      <c r="A30247" t="e">
        <f ca="1">E00251432315821</f>
        <v>#NAME?</v>
      </c>
      <c r="B30247">
        <v>488</v>
      </c>
      <c r="C30247" t="s">
        <v>401</v>
      </c>
      <c r="D30247" s="1">
        <v>43033</v>
      </c>
      <c r="F30247">
        <v>1</v>
      </c>
      <c r="G30247">
        <v>6184</v>
      </c>
      <c r="H30247" t="s">
        <v>849</v>
      </c>
      <c r="J30247" t="s">
        <v>14</v>
      </c>
      <c r="K30247">
        <v>66</v>
      </c>
      <c r="L30247" t="s">
        <v>15</v>
      </c>
    </row>
    <row r="30248" spans="1:12">
      <c r="A30248" t="e">
        <f ca="1">E00251537608221</f>
        <v>#NAME?</v>
      </c>
      <c r="B30248">
        <v>442</v>
      </c>
      <c r="C30248" t="s">
        <v>95</v>
      </c>
      <c r="D30248" s="1">
        <v>41996</v>
      </c>
      <c r="F30248">
        <v>2</v>
      </c>
      <c r="G30248">
        <v>2448</v>
      </c>
      <c r="H30248" t="s">
        <v>19</v>
      </c>
      <c r="J30248" t="s">
        <v>14</v>
      </c>
      <c r="K30248">
        <v>63</v>
      </c>
      <c r="L30248" t="s">
        <v>15</v>
      </c>
    </row>
    <row r="30249" spans="1:12">
      <c r="A30249" t="e">
        <f ca="1">E00251537608221</f>
        <v>#NAME?</v>
      </c>
      <c r="B30249">
        <v>442</v>
      </c>
      <c r="C30249" t="s">
        <v>95</v>
      </c>
      <c r="D30249" s="1">
        <v>42580</v>
      </c>
      <c r="F30249">
        <v>3</v>
      </c>
      <c r="G30249">
        <v>4019</v>
      </c>
      <c r="H30249" t="s">
        <v>26</v>
      </c>
      <c r="J30249" t="s">
        <v>14</v>
      </c>
      <c r="K30249">
        <v>65</v>
      </c>
      <c r="L30249" t="s">
        <v>15</v>
      </c>
    </row>
    <row r="30250" spans="1:12">
      <c r="A30250" t="e">
        <f ca="1">E00251537608221</f>
        <v>#NAME?</v>
      </c>
      <c r="B30250">
        <v>442</v>
      </c>
      <c r="C30250" t="s">
        <v>95</v>
      </c>
      <c r="D30250" s="1">
        <v>43069</v>
      </c>
      <c r="F30250">
        <v>4</v>
      </c>
      <c r="G30250">
        <v>2729</v>
      </c>
      <c r="H30250" t="s">
        <v>115</v>
      </c>
      <c r="J30250" t="s">
        <v>14</v>
      </c>
      <c r="K30250">
        <v>66</v>
      </c>
      <c r="L30250" t="s">
        <v>15</v>
      </c>
    </row>
    <row r="30251" spans="1:12">
      <c r="A30251" t="e">
        <f ca="1">E00251531500621</f>
        <v>#NAME?</v>
      </c>
      <c r="B30251">
        <v>702</v>
      </c>
      <c r="C30251" t="s">
        <v>293</v>
      </c>
      <c r="D30251" s="1">
        <v>41705</v>
      </c>
      <c r="F30251">
        <v>5</v>
      </c>
      <c r="G30251">
        <v>27802</v>
      </c>
      <c r="H30251" t="s">
        <v>83</v>
      </c>
      <c r="J30251" t="s">
        <v>14</v>
      </c>
      <c r="K30251">
        <v>50</v>
      </c>
      <c r="L30251" t="s">
        <v>15</v>
      </c>
    </row>
    <row r="30252" spans="1:12">
      <c r="A30252" t="e">
        <f ca="1">E00251531500621</f>
        <v>#NAME?</v>
      </c>
      <c r="B30252">
        <v>702</v>
      </c>
      <c r="C30252" t="s">
        <v>293</v>
      </c>
      <c r="D30252" s="1">
        <v>41824</v>
      </c>
      <c r="F30252">
        <v>6</v>
      </c>
      <c r="G30252">
        <v>2724</v>
      </c>
      <c r="H30252" t="s">
        <v>73</v>
      </c>
      <c r="J30252" t="s">
        <v>14</v>
      </c>
      <c r="K30252">
        <v>50</v>
      </c>
      <c r="L30252" t="s">
        <v>15</v>
      </c>
    </row>
    <row r="30253" spans="1:12">
      <c r="A30253" t="e">
        <f ca="1">E00251531500621</f>
        <v>#NAME?</v>
      </c>
      <c r="B30253">
        <v>702</v>
      </c>
      <c r="C30253" t="s">
        <v>293</v>
      </c>
      <c r="D30253" s="1">
        <v>41947</v>
      </c>
      <c r="F30253">
        <v>4</v>
      </c>
      <c r="G30253">
        <v>7061</v>
      </c>
      <c r="H30253" t="s">
        <v>408</v>
      </c>
      <c r="J30253" t="s">
        <v>14</v>
      </c>
      <c r="K30253">
        <v>50</v>
      </c>
      <c r="L30253" t="s">
        <v>15</v>
      </c>
    </row>
    <row r="30254" spans="1:12">
      <c r="A30254" t="e">
        <f ca="1">E00251531500621</f>
        <v>#NAME?</v>
      </c>
      <c r="B30254">
        <v>702</v>
      </c>
      <c r="C30254" t="s">
        <v>293</v>
      </c>
      <c r="D30254" s="1">
        <v>42152</v>
      </c>
      <c r="F30254">
        <v>4</v>
      </c>
      <c r="G30254">
        <v>27802</v>
      </c>
      <c r="H30254" t="s">
        <v>83</v>
      </c>
      <c r="J30254" t="s">
        <v>14</v>
      </c>
      <c r="K30254">
        <v>51</v>
      </c>
      <c r="L30254" t="s">
        <v>15</v>
      </c>
    </row>
    <row r="30255" spans="1:12">
      <c r="A30255" t="e">
        <f ca="1">E00251531500621</f>
        <v>#NAME?</v>
      </c>
      <c r="B30255">
        <v>703</v>
      </c>
      <c r="C30255" t="s">
        <v>305</v>
      </c>
      <c r="D30255" s="1">
        <v>41088</v>
      </c>
      <c r="F30255">
        <v>2</v>
      </c>
      <c r="G30255">
        <v>3699</v>
      </c>
      <c r="H30255" t="s">
        <v>149</v>
      </c>
      <c r="J30255" t="s">
        <v>14</v>
      </c>
      <c r="K30255">
        <v>48</v>
      </c>
      <c r="L30255" t="s">
        <v>15</v>
      </c>
    </row>
    <row r="30256" spans="1:12">
      <c r="A30256" t="e">
        <f ca="1">E00251513434021</f>
        <v>#NAME?</v>
      </c>
      <c r="B30256">
        <v>473</v>
      </c>
      <c r="C30256" t="s">
        <v>669</v>
      </c>
      <c r="D30256" s="1">
        <v>41101</v>
      </c>
      <c r="F30256">
        <v>3</v>
      </c>
      <c r="G30256">
        <v>5718</v>
      </c>
      <c r="H30256" t="s">
        <v>244</v>
      </c>
      <c r="J30256" t="s">
        <v>14</v>
      </c>
      <c r="K30256">
        <v>44</v>
      </c>
      <c r="L30256" t="s">
        <v>15</v>
      </c>
    </row>
    <row r="30257" spans="1:12">
      <c r="A30257" t="e">
        <f ca="1">E00251430134421</f>
        <v>#NAME?</v>
      </c>
      <c r="B30257">
        <v>467</v>
      </c>
      <c r="C30257" t="s">
        <v>232</v>
      </c>
      <c r="D30257" s="1">
        <v>41583</v>
      </c>
      <c r="F30257">
        <v>1</v>
      </c>
      <c r="G30257">
        <v>5258</v>
      </c>
      <c r="H30257" t="s">
        <v>236</v>
      </c>
      <c r="J30257" t="s">
        <v>14</v>
      </c>
      <c r="K30257">
        <v>50</v>
      </c>
      <c r="L30257" t="s">
        <v>15</v>
      </c>
    </row>
    <row r="30258" spans="1:12">
      <c r="A30258" t="e">
        <f ca="1">E00251531500621</f>
        <v>#NAME?</v>
      </c>
      <c r="B30258">
        <v>703</v>
      </c>
      <c r="C30258" t="s">
        <v>305</v>
      </c>
      <c r="D30258" s="1">
        <v>41555</v>
      </c>
      <c r="F30258">
        <v>6</v>
      </c>
      <c r="G30258">
        <v>2724</v>
      </c>
      <c r="H30258" t="s">
        <v>73</v>
      </c>
      <c r="J30258" t="s">
        <v>14</v>
      </c>
      <c r="K30258">
        <v>49</v>
      </c>
      <c r="L30258" t="s">
        <v>15</v>
      </c>
    </row>
    <row r="30259" spans="1:12">
      <c r="A30259" t="e">
        <f ca="1">E00251531500621</f>
        <v>#NAME?</v>
      </c>
      <c r="B30259">
        <v>703</v>
      </c>
      <c r="C30259" t="s">
        <v>305</v>
      </c>
      <c r="D30259" s="1">
        <v>42025</v>
      </c>
      <c r="F30259">
        <v>2</v>
      </c>
      <c r="G30259">
        <v>7962</v>
      </c>
      <c r="H30259" t="s">
        <v>111</v>
      </c>
      <c r="J30259" t="s">
        <v>14</v>
      </c>
      <c r="K30259">
        <v>51</v>
      </c>
      <c r="L30259" t="s">
        <v>22</v>
      </c>
    </row>
    <row r="30260" spans="1:12">
      <c r="A30260" t="e">
        <f ca="1">E00251531500621</f>
        <v>#NAME?</v>
      </c>
      <c r="B30260">
        <v>703</v>
      </c>
      <c r="C30260" t="s">
        <v>305</v>
      </c>
      <c r="D30260" s="1">
        <v>42804</v>
      </c>
      <c r="F30260">
        <v>3</v>
      </c>
      <c r="G30260">
        <v>27802</v>
      </c>
      <c r="H30260" t="s">
        <v>83</v>
      </c>
      <c r="J30260" t="s">
        <v>14</v>
      </c>
      <c r="K30260">
        <v>53</v>
      </c>
      <c r="L30260" t="s">
        <v>15</v>
      </c>
    </row>
    <row r="30261" spans="1:12">
      <c r="A30261" t="e">
        <f ca="1">E00251629160421</f>
        <v>#NAME?</v>
      </c>
      <c r="B30261">
        <v>148</v>
      </c>
      <c r="C30261" t="s">
        <v>318</v>
      </c>
      <c r="D30261" s="1">
        <v>41912</v>
      </c>
      <c r="F30261">
        <v>1</v>
      </c>
      <c r="G30261">
        <v>9221</v>
      </c>
      <c r="H30261" t="s">
        <v>269</v>
      </c>
      <c r="I30261" t="s">
        <v>56</v>
      </c>
      <c r="J30261" t="s">
        <v>57</v>
      </c>
      <c r="K30261">
        <v>52</v>
      </c>
      <c r="L30261" t="s">
        <v>15</v>
      </c>
    </row>
    <row r="30262" spans="1:12">
      <c r="A30262" t="e">
        <f ca="1">E00251629160421</f>
        <v>#NAME?</v>
      </c>
      <c r="B30262">
        <v>167</v>
      </c>
      <c r="C30262" t="s">
        <v>549</v>
      </c>
      <c r="D30262" s="1">
        <v>41243</v>
      </c>
      <c r="F30262">
        <v>2</v>
      </c>
      <c r="G30262">
        <v>462</v>
      </c>
      <c r="H30262" t="s">
        <v>288</v>
      </c>
      <c r="J30262" t="s">
        <v>14</v>
      </c>
      <c r="K30262">
        <v>50</v>
      </c>
      <c r="L30262" t="s">
        <v>15</v>
      </c>
    </row>
    <row r="30263" spans="1:12">
      <c r="A30263" t="e">
        <f ca="1">E00251617643721</f>
        <v>#NAME?</v>
      </c>
      <c r="B30263">
        <v>489</v>
      </c>
      <c r="C30263" t="s">
        <v>100</v>
      </c>
      <c r="D30263" s="1">
        <v>42755</v>
      </c>
      <c r="F30263">
        <v>2</v>
      </c>
      <c r="G30263">
        <v>37300</v>
      </c>
      <c r="H30263" t="s">
        <v>1033</v>
      </c>
      <c r="J30263" t="s">
        <v>14</v>
      </c>
      <c r="K30263">
        <v>49</v>
      </c>
      <c r="L30263" t="s">
        <v>15</v>
      </c>
    </row>
    <row r="30264" spans="1:12">
      <c r="A30264" t="e">
        <f ca="1">E00251617643721</f>
        <v>#NAME?</v>
      </c>
      <c r="B30264">
        <v>489</v>
      </c>
      <c r="C30264" t="s">
        <v>100</v>
      </c>
      <c r="D30264" s="1">
        <v>42930</v>
      </c>
      <c r="F30264">
        <v>1</v>
      </c>
      <c r="G30264">
        <v>3579</v>
      </c>
      <c r="H30264" t="s">
        <v>377</v>
      </c>
      <c r="J30264" t="s">
        <v>14</v>
      </c>
      <c r="K30264">
        <v>49</v>
      </c>
      <c r="L30264" t="s">
        <v>15</v>
      </c>
    </row>
    <row r="30265" spans="1:12">
      <c r="A30265" t="e">
        <f ca="1">E00251617643721</f>
        <v>#NAME?</v>
      </c>
      <c r="B30265">
        <v>489</v>
      </c>
      <c r="C30265" t="s">
        <v>100</v>
      </c>
      <c r="D30265" s="1">
        <v>43046</v>
      </c>
      <c r="F30265">
        <v>6</v>
      </c>
      <c r="G30265">
        <v>2729</v>
      </c>
      <c r="H30265" t="s">
        <v>115</v>
      </c>
      <c r="J30265" t="s">
        <v>14</v>
      </c>
      <c r="K30265">
        <v>50</v>
      </c>
      <c r="L30265" t="s">
        <v>15</v>
      </c>
    </row>
    <row r="30266" spans="1:12">
      <c r="A30266" t="e">
        <f ca="1">E00251617643721</f>
        <v>#NAME?</v>
      </c>
      <c r="B30266">
        <v>701</v>
      </c>
      <c r="C30266" t="s">
        <v>72</v>
      </c>
      <c r="D30266" s="1">
        <v>41276</v>
      </c>
      <c r="F30266">
        <v>5</v>
      </c>
      <c r="G30266">
        <v>49120</v>
      </c>
      <c r="H30266" t="s">
        <v>168</v>
      </c>
      <c r="J30266" t="s">
        <v>14</v>
      </c>
      <c r="K30266">
        <v>45</v>
      </c>
      <c r="L30266" t="s">
        <v>15</v>
      </c>
    </row>
    <row r="30267" spans="1:12">
      <c r="A30267" t="e">
        <f ca="1">E00251513434021</f>
        <v>#NAME?</v>
      </c>
      <c r="B30267">
        <v>473</v>
      </c>
      <c r="C30267" t="s">
        <v>669</v>
      </c>
      <c r="D30267" s="1">
        <v>42059</v>
      </c>
      <c r="F30267">
        <v>3</v>
      </c>
      <c r="G30267">
        <v>78099</v>
      </c>
      <c r="H30267" t="s">
        <v>225</v>
      </c>
      <c r="J30267" t="s">
        <v>14</v>
      </c>
      <c r="K30267">
        <v>47</v>
      </c>
      <c r="L30267" t="s">
        <v>22</v>
      </c>
    </row>
    <row r="30268" spans="1:12">
      <c r="A30268" t="e">
        <f ca="1">E00251430134421</f>
        <v>#NAME?</v>
      </c>
      <c r="B30268">
        <v>467</v>
      </c>
      <c r="C30268" t="s">
        <v>232</v>
      </c>
      <c r="D30268" s="1">
        <v>42135</v>
      </c>
      <c r="F30268">
        <v>2</v>
      </c>
      <c r="G30268">
        <v>4019</v>
      </c>
      <c r="H30268" t="s">
        <v>26</v>
      </c>
      <c r="J30268" t="s">
        <v>14</v>
      </c>
      <c r="K30268">
        <v>52</v>
      </c>
      <c r="L30268" t="s">
        <v>15</v>
      </c>
    </row>
    <row r="30269" spans="1:12">
      <c r="A30269" t="e">
        <f ca="1">E00251531526821</f>
        <v>#NAME?</v>
      </c>
      <c r="B30269">
        <v>701</v>
      </c>
      <c r="C30269" t="s">
        <v>72</v>
      </c>
      <c r="D30269" s="1">
        <v>41731</v>
      </c>
      <c r="F30269">
        <v>6</v>
      </c>
      <c r="G30269">
        <v>27802</v>
      </c>
      <c r="H30269" t="s">
        <v>83</v>
      </c>
      <c r="J30269" t="s">
        <v>14</v>
      </c>
      <c r="K30269">
        <v>56</v>
      </c>
      <c r="L30269" t="s">
        <v>15</v>
      </c>
    </row>
    <row r="30270" spans="1:12">
      <c r="A30270" t="e">
        <f ca="1">E00251432420521</f>
        <v>#NAME?</v>
      </c>
      <c r="B30270">
        <v>451</v>
      </c>
      <c r="C30270" t="s">
        <v>102</v>
      </c>
      <c r="D30270" s="1">
        <v>41453</v>
      </c>
      <c r="F30270">
        <v>4</v>
      </c>
      <c r="G30270">
        <v>496</v>
      </c>
      <c r="H30270" t="s">
        <v>190</v>
      </c>
      <c r="J30270" t="s">
        <v>14</v>
      </c>
      <c r="K30270">
        <v>50</v>
      </c>
      <c r="L30270" t="s">
        <v>15</v>
      </c>
    </row>
    <row r="30271" spans="1:12">
      <c r="A30271" t="e">
        <f ca="1">E00251514243921</f>
        <v>#NAME?</v>
      </c>
      <c r="B30271">
        <v>453</v>
      </c>
      <c r="C30271" t="s">
        <v>96</v>
      </c>
      <c r="D30271" s="1">
        <v>41773</v>
      </c>
      <c r="F30271">
        <v>2</v>
      </c>
      <c r="G30271">
        <v>7810</v>
      </c>
      <c r="H30271" t="s">
        <v>143</v>
      </c>
      <c r="J30271" t="s">
        <v>14</v>
      </c>
      <c r="K30271">
        <v>49</v>
      </c>
      <c r="L30271" t="s">
        <v>15</v>
      </c>
    </row>
    <row r="30272" spans="1:12">
      <c r="A30272" t="e">
        <f ca="1">E00251617643721</f>
        <v>#NAME?</v>
      </c>
      <c r="B30272">
        <v>701</v>
      </c>
      <c r="C30272" t="s">
        <v>72</v>
      </c>
      <c r="D30272" s="1">
        <v>41374</v>
      </c>
      <c r="F30272">
        <v>3</v>
      </c>
      <c r="G30272">
        <v>4556</v>
      </c>
      <c r="H30272" t="s">
        <v>121</v>
      </c>
      <c r="J30272" t="s">
        <v>14</v>
      </c>
      <c r="K30272">
        <v>45</v>
      </c>
      <c r="L30272" t="s">
        <v>15</v>
      </c>
    </row>
    <row r="30273" spans="1:12">
      <c r="A30273" t="e">
        <f ca="1">E00251617643721</f>
        <v>#NAME?</v>
      </c>
      <c r="B30273">
        <v>701</v>
      </c>
      <c r="C30273" t="s">
        <v>72</v>
      </c>
      <c r="D30273" s="1">
        <v>41423</v>
      </c>
      <c r="F30273">
        <v>1</v>
      </c>
      <c r="G30273">
        <v>4549</v>
      </c>
      <c r="H30273" t="s">
        <v>69</v>
      </c>
      <c r="J30273" t="s">
        <v>14</v>
      </c>
      <c r="K30273">
        <v>45</v>
      </c>
      <c r="L30273" t="s">
        <v>15</v>
      </c>
    </row>
    <row r="30274" spans="1:12">
      <c r="A30274" t="e">
        <f ca="1">E00251537608221</f>
        <v>#NAME?</v>
      </c>
      <c r="B30274">
        <v>442</v>
      </c>
      <c r="C30274" t="s">
        <v>95</v>
      </c>
      <c r="D30274" s="1">
        <v>41737</v>
      </c>
      <c r="F30274">
        <v>2</v>
      </c>
      <c r="G30274">
        <v>4019</v>
      </c>
      <c r="H30274" t="s">
        <v>26</v>
      </c>
      <c r="J30274" t="s">
        <v>14</v>
      </c>
      <c r="K30274">
        <v>62</v>
      </c>
      <c r="L30274" t="s">
        <v>15</v>
      </c>
    </row>
    <row r="30275" spans="1:12">
      <c r="A30275" t="e">
        <f ca="1">E00251514243921</f>
        <v>#NAME?</v>
      </c>
      <c r="B30275">
        <v>6046</v>
      </c>
      <c r="C30275" t="s">
        <v>98</v>
      </c>
      <c r="D30275" s="1">
        <v>41861</v>
      </c>
      <c r="F30275">
        <v>1</v>
      </c>
      <c r="G30275">
        <v>7243</v>
      </c>
      <c r="H30275" t="s">
        <v>42</v>
      </c>
      <c r="I30275" t="s">
        <v>56</v>
      </c>
      <c r="J30275" t="s">
        <v>57</v>
      </c>
      <c r="K30275">
        <v>49</v>
      </c>
      <c r="L30275" t="s">
        <v>15</v>
      </c>
    </row>
    <row r="30276" spans="1:12">
      <c r="A30276" t="e">
        <f ca="1">E00251432420521</f>
        <v>#NAME?</v>
      </c>
      <c r="B30276">
        <v>451</v>
      </c>
      <c r="C30276" t="s">
        <v>102</v>
      </c>
      <c r="D30276" s="1">
        <v>42934</v>
      </c>
      <c r="F30276">
        <v>4</v>
      </c>
      <c r="G30276">
        <v>496</v>
      </c>
      <c r="H30276" t="s">
        <v>190</v>
      </c>
      <c r="J30276" t="s">
        <v>14</v>
      </c>
      <c r="K30276">
        <v>54</v>
      </c>
      <c r="L30276" t="s">
        <v>15</v>
      </c>
    </row>
    <row r="30277" spans="1:12">
      <c r="A30277" t="e">
        <f ca="1">E00251617643721</f>
        <v>#NAME?</v>
      </c>
      <c r="B30277">
        <v>718</v>
      </c>
      <c r="C30277" t="s">
        <v>32</v>
      </c>
      <c r="D30277" s="1">
        <v>42222</v>
      </c>
      <c r="F30277">
        <v>2</v>
      </c>
      <c r="G30277">
        <v>88100</v>
      </c>
      <c r="H30277" t="s">
        <v>1704</v>
      </c>
      <c r="I30277" t="s">
        <v>56</v>
      </c>
      <c r="J30277" t="s">
        <v>57</v>
      </c>
      <c r="K30277">
        <v>47</v>
      </c>
      <c r="L30277" t="s">
        <v>15</v>
      </c>
    </row>
    <row r="30278" spans="1:12">
      <c r="A30278" t="e">
        <f ca="1">E00251626545321</f>
        <v>#NAME?</v>
      </c>
      <c r="B30278">
        <v>296</v>
      </c>
      <c r="C30278" t="s">
        <v>119</v>
      </c>
      <c r="D30278" s="1">
        <v>41556</v>
      </c>
      <c r="F30278">
        <v>2</v>
      </c>
      <c r="G30278">
        <v>4589</v>
      </c>
      <c r="H30278" t="s">
        <v>1705</v>
      </c>
      <c r="J30278" t="s">
        <v>14</v>
      </c>
      <c r="K30278">
        <v>53</v>
      </c>
      <c r="L30278" t="s">
        <v>15</v>
      </c>
    </row>
    <row r="30279" spans="1:12">
      <c r="A30279" t="e">
        <f ca="1">E00251526895321</f>
        <v>#NAME?</v>
      </c>
      <c r="B30279">
        <v>12</v>
      </c>
      <c r="C30279" t="s">
        <v>771</v>
      </c>
      <c r="D30279" s="1">
        <v>42325</v>
      </c>
      <c r="F30279">
        <v>1</v>
      </c>
      <c r="G30279">
        <v>7175</v>
      </c>
      <c r="H30279" t="s">
        <v>689</v>
      </c>
      <c r="J30279" t="s">
        <v>14</v>
      </c>
      <c r="K30279">
        <v>55</v>
      </c>
      <c r="L30279" t="s">
        <v>15</v>
      </c>
    </row>
    <row r="30280" spans="1:12">
      <c r="A30280" t="e">
        <f ca="1">E00251429350021</f>
        <v>#NAME?</v>
      </c>
      <c r="B30280">
        <v>278</v>
      </c>
      <c r="C30280" t="s">
        <v>222</v>
      </c>
      <c r="D30280" s="1">
        <v>42599</v>
      </c>
      <c r="F30280">
        <v>2</v>
      </c>
      <c r="G30280">
        <v>61172</v>
      </c>
      <c r="H30280" t="s">
        <v>48</v>
      </c>
      <c r="J30280" t="s">
        <v>14</v>
      </c>
      <c r="K30280">
        <v>66</v>
      </c>
      <c r="L30280" t="s">
        <v>15</v>
      </c>
    </row>
    <row r="30281" spans="1:12">
      <c r="A30281" t="e">
        <f ca="1">E00251629160421</f>
        <v>#NAME?</v>
      </c>
      <c r="B30281">
        <v>167</v>
      </c>
      <c r="C30281" t="s">
        <v>549</v>
      </c>
      <c r="D30281" s="1">
        <v>41092</v>
      </c>
      <c r="F30281">
        <v>1</v>
      </c>
      <c r="G30281">
        <v>2729</v>
      </c>
      <c r="H30281" t="s">
        <v>115</v>
      </c>
      <c r="J30281" t="s">
        <v>14</v>
      </c>
      <c r="K30281">
        <v>49</v>
      </c>
      <c r="L30281" t="s">
        <v>15</v>
      </c>
    </row>
    <row r="30282" spans="1:12">
      <c r="A30282" t="e">
        <f ca="1">E00251629160421</f>
        <v>#NAME?</v>
      </c>
      <c r="B30282">
        <v>167</v>
      </c>
      <c r="C30282" t="s">
        <v>549</v>
      </c>
      <c r="D30282" s="1">
        <v>41092</v>
      </c>
      <c r="F30282">
        <v>3</v>
      </c>
      <c r="G30282">
        <v>3051</v>
      </c>
      <c r="H30282" t="s">
        <v>13</v>
      </c>
      <c r="J30282" t="s">
        <v>14</v>
      </c>
      <c r="K30282">
        <v>49</v>
      </c>
      <c r="L30282" t="s">
        <v>15</v>
      </c>
    </row>
    <row r="30283" spans="1:12">
      <c r="A30283" t="e">
        <f ca="1">E00251537608221</f>
        <v>#NAME?</v>
      </c>
      <c r="B30283">
        <v>442</v>
      </c>
      <c r="C30283" t="s">
        <v>95</v>
      </c>
      <c r="D30283" s="1">
        <v>43069</v>
      </c>
      <c r="F30283">
        <v>1</v>
      </c>
      <c r="G30283">
        <v>185</v>
      </c>
      <c r="H30283" t="s">
        <v>199</v>
      </c>
      <c r="J30283" t="s">
        <v>14</v>
      </c>
      <c r="K30283">
        <v>66</v>
      </c>
      <c r="L30283" t="s">
        <v>15</v>
      </c>
    </row>
    <row r="30284" spans="1:12">
      <c r="A30284" t="e">
        <f ca="1">E00251629160421</f>
        <v>#NAME?</v>
      </c>
      <c r="B30284">
        <v>195</v>
      </c>
      <c r="C30284" t="s">
        <v>854</v>
      </c>
      <c r="D30284" s="1">
        <v>42829</v>
      </c>
      <c r="F30284">
        <v>4</v>
      </c>
      <c r="G30284">
        <v>7850</v>
      </c>
      <c r="H30284" t="s">
        <v>393</v>
      </c>
      <c r="J30284" t="s">
        <v>14</v>
      </c>
      <c r="K30284">
        <v>54</v>
      </c>
      <c r="L30284" t="s">
        <v>22</v>
      </c>
    </row>
    <row r="30285" spans="1:12">
      <c r="A30285" t="e">
        <f ca="1">E00251531550021</f>
        <v>#NAME?</v>
      </c>
      <c r="B30285">
        <v>1786</v>
      </c>
      <c r="C30285" t="s">
        <v>37</v>
      </c>
      <c r="D30285" s="1">
        <v>41100</v>
      </c>
      <c r="F30285">
        <v>1</v>
      </c>
      <c r="G30285">
        <v>4019</v>
      </c>
      <c r="H30285" t="s">
        <v>26</v>
      </c>
      <c r="J30285" t="s">
        <v>14</v>
      </c>
      <c r="K30285">
        <v>55</v>
      </c>
      <c r="L30285" t="s">
        <v>15</v>
      </c>
    </row>
    <row r="30286" spans="1:12">
      <c r="A30286" t="e">
        <f ca="1">E00251514274321</f>
        <v>#NAME?</v>
      </c>
      <c r="B30286">
        <v>449</v>
      </c>
      <c r="C30286" t="s">
        <v>124</v>
      </c>
      <c r="D30286" s="1">
        <v>42188</v>
      </c>
      <c r="F30286">
        <v>1</v>
      </c>
      <c r="G30286">
        <v>2750</v>
      </c>
      <c r="H30286" t="s">
        <v>114</v>
      </c>
      <c r="J30286" t="s">
        <v>14</v>
      </c>
      <c r="K30286">
        <v>63</v>
      </c>
      <c r="L30286" t="s">
        <v>15</v>
      </c>
    </row>
    <row r="30287" spans="1:12">
      <c r="A30287" t="e">
        <f ca="1">E00251514274321</f>
        <v>#NAME?</v>
      </c>
      <c r="B30287">
        <v>449</v>
      </c>
      <c r="C30287" t="s">
        <v>124</v>
      </c>
      <c r="D30287" s="1">
        <v>41517</v>
      </c>
      <c r="F30287">
        <v>1</v>
      </c>
      <c r="G30287">
        <v>8798</v>
      </c>
      <c r="H30287" t="s">
        <v>314</v>
      </c>
      <c r="J30287" t="s">
        <v>14</v>
      </c>
      <c r="K30287">
        <v>61</v>
      </c>
      <c r="L30287" t="s">
        <v>15</v>
      </c>
    </row>
    <row r="30288" spans="1:12">
      <c r="A30288" t="e">
        <f ca="1">E00251518589721</f>
        <v>#NAME?</v>
      </c>
      <c r="B30288">
        <v>297</v>
      </c>
      <c r="C30288" t="s">
        <v>411</v>
      </c>
      <c r="D30288" s="1">
        <v>41221</v>
      </c>
      <c r="F30288">
        <v>2</v>
      </c>
      <c r="G30288">
        <v>5533</v>
      </c>
      <c r="H30288" t="s">
        <v>537</v>
      </c>
      <c r="J30288" t="s">
        <v>14</v>
      </c>
      <c r="K30288">
        <v>47</v>
      </c>
      <c r="L30288" t="s">
        <v>15</v>
      </c>
    </row>
    <row r="30289" spans="1:12">
      <c r="A30289" t="e">
        <f ca="1">E00251430134421</f>
        <v>#NAME?</v>
      </c>
      <c r="B30289">
        <v>467</v>
      </c>
      <c r="C30289" t="s">
        <v>232</v>
      </c>
      <c r="D30289" s="1">
        <v>41712</v>
      </c>
      <c r="F30289">
        <v>1</v>
      </c>
      <c r="G30289">
        <v>5258</v>
      </c>
      <c r="H30289" t="s">
        <v>236</v>
      </c>
      <c r="J30289" t="s">
        <v>14</v>
      </c>
      <c r="K30289">
        <v>51</v>
      </c>
      <c r="L30289" t="s">
        <v>15</v>
      </c>
    </row>
    <row r="30290" spans="1:12">
      <c r="A30290" t="e">
        <f ca="1">E00251432420521</f>
        <v>#NAME?</v>
      </c>
      <c r="B30290">
        <v>6046</v>
      </c>
      <c r="C30290" t="s">
        <v>98</v>
      </c>
      <c r="D30290" s="1">
        <v>42988</v>
      </c>
      <c r="F30290">
        <v>1</v>
      </c>
      <c r="G30290">
        <v>85400</v>
      </c>
      <c r="H30290" t="s">
        <v>1706</v>
      </c>
      <c r="I30290" t="s">
        <v>56</v>
      </c>
      <c r="J30290" t="s">
        <v>57</v>
      </c>
      <c r="K30290">
        <v>54</v>
      </c>
      <c r="L30290" t="s">
        <v>15</v>
      </c>
    </row>
    <row r="30291" spans="1:12">
      <c r="A30291" t="e">
        <f ca="1">E00251514273321</f>
        <v>#NAME?</v>
      </c>
      <c r="B30291">
        <v>490</v>
      </c>
      <c r="C30291" t="s">
        <v>158</v>
      </c>
      <c r="D30291" s="1">
        <v>41610</v>
      </c>
      <c r="F30291">
        <v>3</v>
      </c>
      <c r="G30291">
        <v>27800</v>
      </c>
      <c r="H30291" t="s">
        <v>145</v>
      </c>
      <c r="J30291" t="s">
        <v>14</v>
      </c>
      <c r="K30291">
        <v>52</v>
      </c>
      <c r="L30291" t="s">
        <v>15</v>
      </c>
    </row>
    <row r="30292" spans="1:12">
      <c r="A30292" t="e">
        <f ca="1">E00251514273321</f>
        <v>#NAME?</v>
      </c>
      <c r="B30292">
        <v>490</v>
      </c>
      <c r="C30292" t="s">
        <v>158</v>
      </c>
      <c r="D30292" s="1">
        <v>42055</v>
      </c>
      <c r="F30292">
        <v>3</v>
      </c>
      <c r="G30292">
        <v>3004</v>
      </c>
      <c r="H30292" t="s">
        <v>104</v>
      </c>
      <c r="J30292" t="s">
        <v>14</v>
      </c>
      <c r="K30292">
        <v>54</v>
      </c>
      <c r="L30292" t="s">
        <v>15</v>
      </c>
    </row>
    <row r="30293" spans="1:12">
      <c r="A30293" t="e">
        <f ca="1">E00251514273321</f>
        <v>#NAME?</v>
      </c>
      <c r="B30293">
        <v>490</v>
      </c>
      <c r="C30293" t="s">
        <v>158</v>
      </c>
      <c r="D30293" s="1">
        <v>42160</v>
      </c>
      <c r="F30293">
        <v>1</v>
      </c>
      <c r="G30293">
        <v>4019</v>
      </c>
      <c r="H30293" t="s">
        <v>26</v>
      </c>
      <c r="J30293" t="s">
        <v>14</v>
      </c>
      <c r="K30293">
        <v>54</v>
      </c>
      <c r="L30293" t="s">
        <v>15</v>
      </c>
    </row>
    <row r="30294" spans="1:12">
      <c r="A30294" t="e">
        <f ca="1">E00251432420521</f>
        <v>#NAME?</v>
      </c>
      <c r="B30294">
        <v>451</v>
      </c>
      <c r="C30294" t="s">
        <v>102</v>
      </c>
      <c r="D30294" s="1">
        <v>42641</v>
      </c>
      <c r="F30294">
        <v>1</v>
      </c>
      <c r="G30294">
        <v>2729</v>
      </c>
      <c r="H30294" t="s">
        <v>115</v>
      </c>
      <c r="J30294" t="s">
        <v>14</v>
      </c>
      <c r="K30294">
        <v>53</v>
      </c>
      <c r="L30294" t="s">
        <v>15</v>
      </c>
    </row>
    <row r="30295" spans="1:12">
      <c r="A30295" t="e">
        <f ca="1">E00251615150021</f>
        <v>#NAME?</v>
      </c>
      <c r="B30295">
        <v>763</v>
      </c>
      <c r="C30295" t="s">
        <v>194</v>
      </c>
      <c r="D30295" s="1">
        <v>42386</v>
      </c>
      <c r="E30295">
        <v>5</v>
      </c>
      <c r="F30295">
        <v>1</v>
      </c>
      <c r="G30295">
        <v>6202</v>
      </c>
      <c r="H30295" t="s">
        <v>466</v>
      </c>
      <c r="J30295" t="s">
        <v>34</v>
      </c>
      <c r="K30295">
        <v>40</v>
      </c>
      <c r="L30295" t="s">
        <v>15</v>
      </c>
    </row>
    <row r="30296" spans="1:12">
      <c r="A30296" t="e">
        <f ca="1">E00251432420521</f>
        <v>#NAME?</v>
      </c>
      <c r="B30296">
        <v>861</v>
      </c>
      <c r="C30296" t="s">
        <v>270</v>
      </c>
      <c r="D30296" s="1">
        <v>40716</v>
      </c>
      <c r="F30296">
        <v>1</v>
      </c>
      <c r="G30296">
        <v>31231</v>
      </c>
      <c r="H30296" t="s">
        <v>1204</v>
      </c>
      <c r="J30296" t="s">
        <v>272</v>
      </c>
      <c r="K30296">
        <v>48</v>
      </c>
      <c r="L30296" t="s">
        <v>15</v>
      </c>
    </row>
    <row r="30297" spans="1:12">
      <c r="A30297" t="e">
        <f ca="1">E00251432420521</f>
        <v>#NAME?</v>
      </c>
      <c r="B30297">
        <v>451</v>
      </c>
      <c r="C30297" t="s">
        <v>102</v>
      </c>
      <c r="D30297" s="1">
        <v>41564</v>
      </c>
      <c r="F30297">
        <v>1</v>
      </c>
      <c r="G30297">
        <v>496</v>
      </c>
      <c r="H30297" t="s">
        <v>190</v>
      </c>
      <c r="J30297" t="s">
        <v>14</v>
      </c>
      <c r="K30297">
        <v>50</v>
      </c>
      <c r="L30297" t="s">
        <v>15</v>
      </c>
    </row>
    <row r="30298" spans="1:12">
      <c r="A30298" t="e">
        <f ca="1">E00251432420521</f>
        <v>#NAME?</v>
      </c>
      <c r="B30298">
        <v>451</v>
      </c>
      <c r="C30298" t="s">
        <v>102</v>
      </c>
      <c r="D30298" s="1">
        <v>41593</v>
      </c>
      <c r="F30298">
        <v>1</v>
      </c>
      <c r="G30298">
        <v>496</v>
      </c>
      <c r="H30298" t="s">
        <v>190</v>
      </c>
      <c r="J30298" t="s">
        <v>14</v>
      </c>
      <c r="K30298">
        <v>50</v>
      </c>
      <c r="L30298" t="s">
        <v>15</v>
      </c>
    </row>
    <row r="30299" spans="1:12">
      <c r="A30299" t="e">
        <f ca="1">E00251432420521</f>
        <v>#NAME?</v>
      </c>
      <c r="B30299">
        <v>451</v>
      </c>
      <c r="C30299" t="s">
        <v>102</v>
      </c>
      <c r="D30299" s="1">
        <v>43025</v>
      </c>
      <c r="F30299">
        <v>4</v>
      </c>
      <c r="G30299">
        <v>27800</v>
      </c>
      <c r="H30299" t="s">
        <v>145</v>
      </c>
      <c r="J30299" t="s">
        <v>14</v>
      </c>
      <c r="K30299">
        <v>54</v>
      </c>
      <c r="L30299" t="s">
        <v>15</v>
      </c>
    </row>
    <row r="30300" spans="1:12">
      <c r="A30300" t="e">
        <f ca="1">E00251430146821</f>
        <v>#NAME?</v>
      </c>
      <c r="B30300">
        <v>497</v>
      </c>
      <c r="C30300" t="s">
        <v>141</v>
      </c>
      <c r="D30300" s="1">
        <v>41068</v>
      </c>
      <c r="F30300">
        <v>1</v>
      </c>
      <c r="G30300">
        <v>30000</v>
      </c>
      <c r="H30300" t="s">
        <v>144</v>
      </c>
      <c r="J30300" t="s">
        <v>14</v>
      </c>
      <c r="K30300">
        <v>43</v>
      </c>
      <c r="L30300" t="s">
        <v>15</v>
      </c>
    </row>
    <row r="30301" spans="1:12">
      <c r="A30301" t="e">
        <f ca="1">E00251518589721</f>
        <v>#NAME?</v>
      </c>
      <c r="B30301">
        <v>297</v>
      </c>
      <c r="C30301" t="s">
        <v>411</v>
      </c>
      <c r="D30301" s="1">
        <v>43003</v>
      </c>
      <c r="F30301">
        <v>1</v>
      </c>
      <c r="G30301">
        <v>71940</v>
      </c>
      <c r="H30301" t="s">
        <v>135</v>
      </c>
      <c r="J30301" t="s">
        <v>14</v>
      </c>
      <c r="K30301">
        <v>52</v>
      </c>
      <c r="L30301" t="s">
        <v>15</v>
      </c>
    </row>
    <row r="30302" spans="1:12">
      <c r="A30302" t="e">
        <f ca="1">E00251615150021</f>
        <v>#NAME?</v>
      </c>
      <c r="B30302">
        <v>1929</v>
      </c>
      <c r="C30302" t="s">
        <v>195</v>
      </c>
      <c r="D30302" s="1">
        <v>42353</v>
      </c>
      <c r="F30302">
        <v>2</v>
      </c>
      <c r="G30302">
        <v>2599</v>
      </c>
      <c r="H30302" t="s">
        <v>238</v>
      </c>
      <c r="J30302" t="s">
        <v>14</v>
      </c>
      <c r="K30302">
        <v>40</v>
      </c>
      <c r="L30302" t="s">
        <v>15</v>
      </c>
    </row>
    <row r="30303" spans="1:12">
      <c r="A30303" t="e">
        <f ca="1">E00251533607221</f>
        <v>#NAME?</v>
      </c>
      <c r="B30303">
        <v>122</v>
      </c>
      <c r="C30303" t="s">
        <v>522</v>
      </c>
      <c r="D30303" s="1">
        <v>42187</v>
      </c>
      <c r="F30303">
        <v>2</v>
      </c>
      <c r="G30303">
        <v>5718</v>
      </c>
      <c r="H30303" t="s">
        <v>244</v>
      </c>
      <c r="J30303" t="s">
        <v>14</v>
      </c>
      <c r="K30303">
        <v>46</v>
      </c>
      <c r="L30303" t="s">
        <v>15</v>
      </c>
    </row>
    <row r="30304" spans="1:12">
      <c r="A30304" t="e">
        <f ca="1">E00251430261521</f>
        <v>#NAME?</v>
      </c>
      <c r="B30304">
        <v>500</v>
      </c>
      <c r="C30304" t="s">
        <v>161</v>
      </c>
      <c r="D30304" s="1">
        <v>42264</v>
      </c>
      <c r="F30304">
        <v>1</v>
      </c>
      <c r="G30304">
        <v>7272</v>
      </c>
      <c r="H30304" t="s">
        <v>395</v>
      </c>
      <c r="J30304" t="s">
        <v>14</v>
      </c>
      <c r="K30304">
        <v>51</v>
      </c>
      <c r="L30304" t="s">
        <v>15</v>
      </c>
    </row>
    <row r="30305" spans="1:12">
      <c r="A30305" t="e">
        <f ca="1">E00251430261521</f>
        <v>#NAME?</v>
      </c>
      <c r="B30305">
        <v>500</v>
      </c>
      <c r="C30305" t="s">
        <v>161</v>
      </c>
      <c r="D30305" s="1">
        <v>42640</v>
      </c>
      <c r="F30305">
        <v>1</v>
      </c>
      <c r="G30305">
        <v>7242</v>
      </c>
      <c r="H30305" t="s">
        <v>93</v>
      </c>
      <c r="J30305" t="s">
        <v>14</v>
      </c>
      <c r="K30305">
        <v>52</v>
      </c>
      <c r="L30305" t="s">
        <v>15</v>
      </c>
    </row>
    <row r="30306" spans="1:12">
      <c r="A30306" t="e">
        <f ca="1">E00251533607221</f>
        <v>#NAME?</v>
      </c>
      <c r="B30306">
        <v>122</v>
      </c>
      <c r="C30306" t="s">
        <v>522</v>
      </c>
      <c r="D30306" s="1">
        <v>42943</v>
      </c>
      <c r="F30306">
        <v>2</v>
      </c>
      <c r="G30306">
        <v>58089</v>
      </c>
      <c r="H30306" t="s">
        <v>988</v>
      </c>
      <c r="J30306" t="s">
        <v>14</v>
      </c>
      <c r="K30306">
        <v>48</v>
      </c>
      <c r="L30306" t="s">
        <v>15</v>
      </c>
    </row>
    <row r="30307" spans="1:12">
      <c r="A30307" t="e">
        <f ca="1">E00251533607221</f>
        <v>#NAME?</v>
      </c>
      <c r="B30307">
        <v>668</v>
      </c>
      <c r="C30307" t="s">
        <v>929</v>
      </c>
      <c r="D30307" s="1">
        <v>42374</v>
      </c>
      <c r="E30307">
        <v>1</v>
      </c>
      <c r="F30307">
        <v>1</v>
      </c>
      <c r="G30307">
        <v>4552</v>
      </c>
      <c r="H30307" t="s">
        <v>1707</v>
      </c>
      <c r="J30307" t="s">
        <v>34</v>
      </c>
      <c r="K30307">
        <v>46</v>
      </c>
      <c r="L30307" t="s">
        <v>15</v>
      </c>
    </row>
    <row r="30308" spans="1:12">
      <c r="A30308" t="e">
        <f ca="1">E00251716548221</f>
        <v>#NAME?</v>
      </c>
      <c r="B30308">
        <v>449</v>
      </c>
      <c r="C30308" t="s">
        <v>124</v>
      </c>
      <c r="D30308" s="1">
        <v>41430</v>
      </c>
      <c r="F30308">
        <v>1</v>
      </c>
      <c r="G30308">
        <v>34461</v>
      </c>
      <c r="H30308" t="s">
        <v>688</v>
      </c>
      <c r="J30308" t="s">
        <v>14</v>
      </c>
      <c r="K30308">
        <v>47</v>
      </c>
      <c r="L30308" t="s">
        <v>15</v>
      </c>
    </row>
    <row r="30309" spans="1:12">
      <c r="A30309" t="e">
        <f ca="1">E00251716548221</f>
        <v>#NAME?</v>
      </c>
      <c r="B30309">
        <v>449</v>
      </c>
      <c r="C30309" t="s">
        <v>124</v>
      </c>
      <c r="D30309" s="1">
        <v>41654</v>
      </c>
      <c r="F30309">
        <v>3</v>
      </c>
      <c r="G30309">
        <v>4019</v>
      </c>
      <c r="H30309" t="s">
        <v>26</v>
      </c>
      <c r="J30309" t="s">
        <v>14</v>
      </c>
      <c r="K30309">
        <v>48</v>
      </c>
      <c r="L30309" t="s">
        <v>15</v>
      </c>
    </row>
    <row r="30310" spans="1:12">
      <c r="A30310" t="e">
        <f ca="1">E00251417960121</f>
        <v>#NAME?</v>
      </c>
      <c r="B30310">
        <v>50</v>
      </c>
      <c r="C30310" t="s">
        <v>512</v>
      </c>
      <c r="D30310" s="1">
        <v>42857</v>
      </c>
      <c r="F30310">
        <v>5</v>
      </c>
      <c r="G30310">
        <v>25000</v>
      </c>
      <c r="H30310" t="s">
        <v>178</v>
      </c>
      <c r="J30310" t="s">
        <v>14</v>
      </c>
      <c r="K30310">
        <v>66</v>
      </c>
      <c r="L30310" t="s">
        <v>15</v>
      </c>
    </row>
    <row r="30311" spans="1:12">
      <c r="A30311" t="e">
        <f ca="1">E00251533607221</f>
        <v>#NAME?</v>
      </c>
      <c r="B30311">
        <v>122</v>
      </c>
      <c r="C30311" t="s">
        <v>522</v>
      </c>
      <c r="D30311" s="1">
        <v>41969</v>
      </c>
      <c r="F30311">
        <v>3</v>
      </c>
      <c r="G30311">
        <v>6029</v>
      </c>
      <c r="H30311" t="s">
        <v>728</v>
      </c>
      <c r="J30311" t="s">
        <v>14</v>
      </c>
      <c r="K30311">
        <v>45</v>
      </c>
      <c r="L30311" t="s">
        <v>15</v>
      </c>
    </row>
    <row r="30312" spans="1:12">
      <c r="A30312" t="e">
        <f ca="1">E00251518589021</f>
        <v>#NAME?</v>
      </c>
      <c r="B30312">
        <v>291</v>
      </c>
      <c r="C30312" t="s">
        <v>160</v>
      </c>
      <c r="D30312" s="1">
        <v>41925</v>
      </c>
      <c r="F30312">
        <v>1</v>
      </c>
      <c r="G30312">
        <v>7231</v>
      </c>
      <c r="H30312" t="s">
        <v>128</v>
      </c>
      <c r="J30312" t="s">
        <v>14</v>
      </c>
      <c r="K30312">
        <v>46</v>
      </c>
      <c r="L30312" t="s">
        <v>15</v>
      </c>
    </row>
    <row r="30313" spans="1:12">
      <c r="A30313" t="e">
        <f ca="1">E00251518589021</f>
        <v>#NAME?</v>
      </c>
      <c r="B30313">
        <v>291</v>
      </c>
      <c r="C30313" t="s">
        <v>160</v>
      </c>
      <c r="D30313" s="1">
        <v>42439</v>
      </c>
      <c r="F30313">
        <v>1</v>
      </c>
      <c r="G30313">
        <v>29620</v>
      </c>
      <c r="H30313" t="s">
        <v>460</v>
      </c>
      <c r="J30313" t="s">
        <v>14</v>
      </c>
      <c r="K30313">
        <v>47</v>
      </c>
      <c r="L30313" t="s">
        <v>15</v>
      </c>
    </row>
    <row r="30314" spans="1:12">
      <c r="A30314" t="e">
        <f ca="1">E00251715835421</f>
        <v>#NAME?</v>
      </c>
      <c r="B30314">
        <v>491</v>
      </c>
      <c r="C30314" t="s">
        <v>567</v>
      </c>
      <c r="D30314" s="1">
        <v>42901</v>
      </c>
      <c r="F30314">
        <v>1</v>
      </c>
      <c r="G30314">
        <v>60090</v>
      </c>
      <c r="H30314" t="s">
        <v>181</v>
      </c>
      <c r="J30314" t="s">
        <v>14</v>
      </c>
      <c r="K30314">
        <v>59</v>
      </c>
      <c r="L30314" t="s">
        <v>15</v>
      </c>
    </row>
    <row r="30315" spans="1:12">
      <c r="A30315" t="e">
        <f ca="1">E00251619802021</f>
        <v>#NAME?</v>
      </c>
      <c r="B30315">
        <v>454</v>
      </c>
      <c r="C30315" t="s">
        <v>179</v>
      </c>
      <c r="D30315" s="1">
        <v>41606</v>
      </c>
      <c r="F30315">
        <v>1</v>
      </c>
      <c r="G30315">
        <v>72673</v>
      </c>
      <c r="H30315" t="s">
        <v>394</v>
      </c>
      <c r="J30315" t="s">
        <v>14</v>
      </c>
      <c r="K30315">
        <v>52</v>
      </c>
      <c r="L30315" t="s">
        <v>15</v>
      </c>
    </row>
    <row r="30316" spans="1:12">
      <c r="A30316" t="e">
        <f ca="1">E00251532132921</f>
        <v>#NAME?</v>
      </c>
      <c r="B30316">
        <v>467</v>
      </c>
      <c r="C30316" t="s">
        <v>232</v>
      </c>
      <c r="D30316" s="1">
        <v>41556</v>
      </c>
      <c r="F30316">
        <v>1</v>
      </c>
      <c r="G30316">
        <v>5258</v>
      </c>
      <c r="H30316" t="s">
        <v>236</v>
      </c>
      <c r="J30316" t="s">
        <v>14</v>
      </c>
      <c r="K30316">
        <v>53</v>
      </c>
      <c r="L30316" t="s">
        <v>15</v>
      </c>
    </row>
    <row r="30317" spans="1:12">
      <c r="A30317" t="e">
        <f ca="1">E00251513734821</f>
        <v>#NAME?</v>
      </c>
      <c r="B30317">
        <v>703</v>
      </c>
      <c r="C30317" t="s">
        <v>305</v>
      </c>
      <c r="D30317" s="1">
        <v>41074</v>
      </c>
      <c r="F30317">
        <v>4</v>
      </c>
      <c r="G30317">
        <v>3004</v>
      </c>
      <c r="H30317" t="s">
        <v>104</v>
      </c>
      <c r="J30317" t="s">
        <v>14</v>
      </c>
      <c r="K30317">
        <v>47</v>
      </c>
      <c r="L30317" t="s">
        <v>15</v>
      </c>
    </row>
    <row r="30318" spans="1:12">
      <c r="A30318" t="e">
        <f ca="1">E00251533607221</f>
        <v>#NAME?</v>
      </c>
      <c r="B30318">
        <v>122</v>
      </c>
      <c r="C30318" t="s">
        <v>522</v>
      </c>
      <c r="D30318" s="1">
        <v>42705</v>
      </c>
      <c r="F30318">
        <v>1</v>
      </c>
      <c r="G30318">
        <v>4556</v>
      </c>
      <c r="H30318" t="s">
        <v>121</v>
      </c>
      <c r="J30318" t="s">
        <v>14</v>
      </c>
      <c r="K30318">
        <v>47</v>
      </c>
      <c r="L30318" t="s">
        <v>15</v>
      </c>
    </row>
    <row r="30319" spans="1:12">
      <c r="A30319" t="e">
        <f ca="1">E00251615992821</f>
        <v>#NAME?</v>
      </c>
      <c r="B30319">
        <v>457</v>
      </c>
      <c r="C30319" t="s">
        <v>137</v>
      </c>
      <c r="D30319" s="1">
        <v>41600</v>
      </c>
      <c r="F30319">
        <v>1</v>
      </c>
      <c r="G30319">
        <v>71940</v>
      </c>
      <c r="H30319" t="s">
        <v>135</v>
      </c>
      <c r="J30319" t="s">
        <v>14</v>
      </c>
      <c r="K30319">
        <v>44</v>
      </c>
      <c r="L30319" t="s">
        <v>15</v>
      </c>
    </row>
    <row r="30320" spans="1:12">
      <c r="A30320" t="e">
        <f ca="1">E00251532063821</f>
        <v>#NAME?</v>
      </c>
      <c r="B30320">
        <v>490</v>
      </c>
      <c r="C30320" t="s">
        <v>158</v>
      </c>
      <c r="D30320" s="1">
        <v>42382</v>
      </c>
      <c r="F30320">
        <v>2</v>
      </c>
      <c r="G30320">
        <v>71940</v>
      </c>
      <c r="H30320" t="s">
        <v>135</v>
      </c>
      <c r="J30320" t="s">
        <v>14</v>
      </c>
      <c r="K30320">
        <v>55</v>
      </c>
      <c r="L30320" t="s">
        <v>15</v>
      </c>
    </row>
    <row r="30321" spans="1:12">
      <c r="A30321" t="e">
        <f ca="1">E00251510819821</f>
        <v>#NAME?</v>
      </c>
      <c r="B30321">
        <v>108</v>
      </c>
      <c r="C30321" t="s">
        <v>481</v>
      </c>
      <c r="D30321" s="1">
        <v>42229</v>
      </c>
      <c r="F30321">
        <v>1</v>
      </c>
      <c r="G30321">
        <v>1179</v>
      </c>
      <c r="H30321" t="s">
        <v>180</v>
      </c>
      <c r="J30321" t="s">
        <v>14</v>
      </c>
      <c r="K30321">
        <v>51</v>
      </c>
      <c r="L30321" t="s">
        <v>15</v>
      </c>
    </row>
    <row r="30322" spans="1:12">
      <c r="A30322" t="e">
        <f ca="1">E00251510819821</f>
        <v>#NAME?</v>
      </c>
      <c r="B30322">
        <v>108</v>
      </c>
      <c r="C30322" t="s">
        <v>481</v>
      </c>
      <c r="D30322" s="1">
        <v>42261</v>
      </c>
      <c r="F30322">
        <v>1</v>
      </c>
      <c r="G30322">
        <v>70401</v>
      </c>
      <c r="H30322" t="s">
        <v>485</v>
      </c>
      <c r="J30322" t="s">
        <v>14</v>
      </c>
      <c r="K30322">
        <v>51</v>
      </c>
      <c r="L30322" t="s">
        <v>15</v>
      </c>
    </row>
    <row r="30323" spans="1:12">
      <c r="A30323" t="e">
        <f ca="1">E00251510819821</f>
        <v>#NAME?</v>
      </c>
      <c r="B30323">
        <v>108</v>
      </c>
      <c r="C30323" t="s">
        <v>481</v>
      </c>
      <c r="D30323" s="1">
        <v>42831</v>
      </c>
      <c r="F30323">
        <v>1</v>
      </c>
      <c r="G30323">
        <v>7822</v>
      </c>
      <c r="H30323" t="s">
        <v>495</v>
      </c>
      <c r="J30323" t="s">
        <v>14</v>
      </c>
      <c r="K30323">
        <v>52</v>
      </c>
      <c r="L30323" t="s">
        <v>22</v>
      </c>
    </row>
    <row r="30324" spans="1:12">
      <c r="A30324" t="e">
        <f ca="1">E00251527266521</f>
        <v>#NAME?</v>
      </c>
      <c r="B30324">
        <v>1</v>
      </c>
      <c r="C30324" t="s">
        <v>234</v>
      </c>
      <c r="D30324" s="1">
        <v>42756</v>
      </c>
      <c r="E30324">
        <v>1</v>
      </c>
      <c r="F30324">
        <v>1</v>
      </c>
      <c r="G30324">
        <v>81342</v>
      </c>
      <c r="H30324" t="s">
        <v>1501</v>
      </c>
      <c r="J30324" t="s">
        <v>34</v>
      </c>
      <c r="K30324">
        <v>57</v>
      </c>
      <c r="L30324" t="s">
        <v>15</v>
      </c>
    </row>
    <row r="30325" spans="1:12">
      <c r="A30325" t="e">
        <f ca="1">E00251513734821</f>
        <v>#NAME?</v>
      </c>
      <c r="B30325">
        <v>703</v>
      </c>
      <c r="C30325" t="s">
        <v>305</v>
      </c>
      <c r="D30325" s="1">
        <v>41788</v>
      </c>
      <c r="F30325">
        <v>4</v>
      </c>
      <c r="G30325">
        <v>3051</v>
      </c>
      <c r="H30325" t="s">
        <v>13</v>
      </c>
      <c r="J30325" t="s">
        <v>14</v>
      </c>
      <c r="K30325">
        <v>48</v>
      </c>
      <c r="L30325" t="s">
        <v>15</v>
      </c>
    </row>
    <row r="30326" spans="1:12">
      <c r="A30326" t="e">
        <f ca="1">E00251537608221</f>
        <v>#NAME?</v>
      </c>
      <c r="B30326">
        <v>442</v>
      </c>
      <c r="C30326" t="s">
        <v>95</v>
      </c>
      <c r="D30326" s="1">
        <v>41989</v>
      </c>
      <c r="F30326">
        <v>2</v>
      </c>
      <c r="G30326">
        <v>4019</v>
      </c>
      <c r="H30326" t="s">
        <v>26</v>
      </c>
      <c r="J30326" t="s">
        <v>14</v>
      </c>
      <c r="K30326">
        <v>63</v>
      </c>
      <c r="L30326" t="s">
        <v>15</v>
      </c>
    </row>
    <row r="30327" spans="1:12">
      <c r="A30327" t="e">
        <f ca="1">E00251524952721</f>
        <v>#NAME?</v>
      </c>
      <c r="B30327">
        <v>437</v>
      </c>
      <c r="C30327" t="s">
        <v>216</v>
      </c>
      <c r="D30327" s="1">
        <v>42769</v>
      </c>
      <c r="F30327">
        <v>1</v>
      </c>
      <c r="G30327">
        <v>7962</v>
      </c>
      <c r="H30327" t="s">
        <v>111</v>
      </c>
      <c r="J30327" t="s">
        <v>14</v>
      </c>
      <c r="K30327">
        <v>51</v>
      </c>
      <c r="L30327" t="s">
        <v>22</v>
      </c>
    </row>
    <row r="30328" spans="1:12">
      <c r="A30328" t="e">
        <f ca="1">E00251513734821</f>
        <v>#NAME?</v>
      </c>
      <c r="B30328">
        <v>703</v>
      </c>
      <c r="C30328" t="s">
        <v>305</v>
      </c>
      <c r="D30328" s="1">
        <v>41116</v>
      </c>
      <c r="F30328">
        <v>6</v>
      </c>
      <c r="G30328">
        <v>2449</v>
      </c>
      <c r="H30328" t="s">
        <v>53</v>
      </c>
      <c r="J30328" t="s">
        <v>14</v>
      </c>
      <c r="K30328">
        <v>47</v>
      </c>
      <c r="L30328" t="s">
        <v>15</v>
      </c>
    </row>
    <row r="30329" spans="1:12">
      <c r="A30329" t="e">
        <f ca="1">E00251513734821</f>
        <v>#NAME?</v>
      </c>
      <c r="B30329">
        <v>703</v>
      </c>
      <c r="C30329" t="s">
        <v>305</v>
      </c>
      <c r="D30329" s="1">
        <v>42227</v>
      </c>
      <c r="F30329">
        <v>2</v>
      </c>
      <c r="G30329">
        <v>2169</v>
      </c>
      <c r="H30329" t="s">
        <v>40</v>
      </c>
      <c r="J30329" t="s">
        <v>14</v>
      </c>
      <c r="K30329">
        <v>50</v>
      </c>
      <c r="L30329" t="s">
        <v>15</v>
      </c>
    </row>
    <row r="30330" spans="1:12">
      <c r="A30330" t="e">
        <f ca="1">E00251513734821</f>
        <v>#NAME?</v>
      </c>
      <c r="B30330">
        <v>703</v>
      </c>
      <c r="C30330" t="s">
        <v>305</v>
      </c>
      <c r="D30330" s="1">
        <v>41150</v>
      </c>
      <c r="F30330">
        <v>5</v>
      </c>
      <c r="G30330">
        <v>78321</v>
      </c>
      <c r="H30330" t="s">
        <v>490</v>
      </c>
      <c r="J30330" t="s">
        <v>14</v>
      </c>
      <c r="K30330">
        <v>47</v>
      </c>
      <c r="L30330" t="s">
        <v>22</v>
      </c>
    </row>
    <row r="30331" spans="1:12">
      <c r="A30331" t="e">
        <f ca="1">E00251513734821</f>
        <v>#NAME?</v>
      </c>
      <c r="B30331">
        <v>703</v>
      </c>
      <c r="C30331" t="s">
        <v>305</v>
      </c>
      <c r="D30331" s="1">
        <v>41212</v>
      </c>
      <c r="F30331">
        <v>5</v>
      </c>
      <c r="G30331">
        <v>3004</v>
      </c>
      <c r="H30331" t="s">
        <v>104</v>
      </c>
      <c r="J30331" t="s">
        <v>14</v>
      </c>
      <c r="K30331">
        <v>47</v>
      </c>
      <c r="L30331" t="s">
        <v>15</v>
      </c>
    </row>
    <row r="30332" spans="1:12">
      <c r="A30332" t="e">
        <f ca="1">E00251439955221</f>
        <v>#NAME?</v>
      </c>
      <c r="B30332">
        <v>438</v>
      </c>
      <c r="C30332" t="s">
        <v>474</v>
      </c>
      <c r="D30332" s="1">
        <v>41086</v>
      </c>
      <c r="F30332">
        <v>1</v>
      </c>
      <c r="G30332">
        <v>57400</v>
      </c>
      <c r="H30332" t="s">
        <v>478</v>
      </c>
      <c r="J30332" t="s">
        <v>14</v>
      </c>
      <c r="K30332">
        <v>48</v>
      </c>
      <c r="L30332" t="s">
        <v>15</v>
      </c>
    </row>
    <row r="30333" spans="1:12">
      <c r="A30333" t="e">
        <f ca="1">E00251417971821</f>
        <v>#NAME?</v>
      </c>
      <c r="B30333">
        <v>3527</v>
      </c>
      <c r="C30333" t="s">
        <v>598</v>
      </c>
      <c r="D30333" s="1">
        <v>40990</v>
      </c>
      <c r="F30333">
        <v>1</v>
      </c>
      <c r="G30333">
        <v>53501</v>
      </c>
      <c r="H30333" t="s">
        <v>1708</v>
      </c>
      <c r="J30333" t="s">
        <v>14</v>
      </c>
      <c r="K30333">
        <v>54</v>
      </c>
      <c r="L30333" t="s">
        <v>15</v>
      </c>
    </row>
    <row r="30334" spans="1:12">
      <c r="A30334" t="e">
        <f ca="1">E00251417971821</f>
        <v>#NAME?</v>
      </c>
      <c r="B30334">
        <v>3527</v>
      </c>
      <c r="C30334" t="s">
        <v>598</v>
      </c>
      <c r="D30334" s="1">
        <v>41309</v>
      </c>
      <c r="F30334">
        <v>1</v>
      </c>
      <c r="G30334">
        <v>7295</v>
      </c>
      <c r="H30334" t="s">
        <v>76</v>
      </c>
      <c r="J30334" t="s">
        <v>14</v>
      </c>
      <c r="K30334">
        <v>55</v>
      </c>
      <c r="L30334" t="s">
        <v>15</v>
      </c>
    </row>
    <row r="30335" spans="1:12">
      <c r="A30335" t="e">
        <f ca="1">E00251417971821</f>
        <v>#NAME?</v>
      </c>
      <c r="B30335">
        <v>3527</v>
      </c>
      <c r="C30335" t="s">
        <v>598</v>
      </c>
      <c r="D30335" s="1">
        <v>41410</v>
      </c>
      <c r="F30335">
        <v>1</v>
      </c>
      <c r="G30335">
        <v>7061</v>
      </c>
      <c r="H30335" t="s">
        <v>408</v>
      </c>
      <c r="J30335" t="s">
        <v>14</v>
      </c>
      <c r="K30335">
        <v>55</v>
      </c>
      <c r="L30335" t="s">
        <v>15</v>
      </c>
    </row>
    <row r="30336" spans="1:12">
      <c r="A30336" t="e">
        <f ca="1">E00251533607221</f>
        <v>#NAME?</v>
      </c>
      <c r="B30336">
        <v>122</v>
      </c>
      <c r="C30336" t="s">
        <v>522</v>
      </c>
      <c r="D30336" s="1">
        <v>42144</v>
      </c>
      <c r="F30336">
        <v>1</v>
      </c>
      <c r="G30336">
        <v>7242</v>
      </c>
      <c r="H30336" t="s">
        <v>93</v>
      </c>
      <c r="J30336" t="s">
        <v>14</v>
      </c>
      <c r="K30336">
        <v>46</v>
      </c>
      <c r="L30336" t="s">
        <v>15</v>
      </c>
    </row>
    <row r="30337" spans="1:12">
      <c r="A30337" t="e">
        <f ca="1">E00251533607221</f>
        <v>#NAME?</v>
      </c>
      <c r="B30337">
        <v>122</v>
      </c>
      <c r="C30337" t="s">
        <v>522</v>
      </c>
      <c r="D30337" s="1">
        <v>42695</v>
      </c>
      <c r="F30337">
        <v>2</v>
      </c>
      <c r="G30337">
        <v>7880</v>
      </c>
      <c r="H30337" t="s">
        <v>213</v>
      </c>
      <c r="J30337" t="s">
        <v>14</v>
      </c>
      <c r="K30337">
        <v>47</v>
      </c>
      <c r="L30337" t="s">
        <v>22</v>
      </c>
    </row>
    <row r="30338" spans="1:12">
      <c r="A30338" t="e">
        <f ca="1">E00251439819121</f>
        <v>#NAME?</v>
      </c>
      <c r="B30338">
        <v>449</v>
      </c>
      <c r="C30338" t="s">
        <v>124</v>
      </c>
      <c r="D30338" s="1">
        <v>42181</v>
      </c>
      <c r="F30338">
        <v>1</v>
      </c>
      <c r="G30338">
        <v>8470</v>
      </c>
      <c r="H30338" t="s">
        <v>120</v>
      </c>
      <c r="J30338" t="s">
        <v>14</v>
      </c>
      <c r="K30338">
        <v>54</v>
      </c>
      <c r="L30338" t="s">
        <v>15</v>
      </c>
    </row>
    <row r="30339" spans="1:12">
      <c r="A30339" t="e">
        <f ca="1">E00251513734821</f>
        <v>#NAME?</v>
      </c>
      <c r="B30339">
        <v>703</v>
      </c>
      <c r="C30339" t="s">
        <v>305</v>
      </c>
      <c r="D30339" s="1">
        <v>42219</v>
      </c>
      <c r="F30339">
        <v>6</v>
      </c>
      <c r="G30339">
        <v>78321</v>
      </c>
      <c r="H30339" t="s">
        <v>490</v>
      </c>
      <c r="J30339" t="s">
        <v>14</v>
      </c>
      <c r="K30339">
        <v>50</v>
      </c>
      <c r="L30339" t="s">
        <v>22</v>
      </c>
    </row>
    <row r="30340" spans="1:12">
      <c r="A30340" t="e">
        <f ca="1">E00251513734821</f>
        <v>#NAME?</v>
      </c>
      <c r="B30340">
        <v>703</v>
      </c>
      <c r="C30340" t="s">
        <v>305</v>
      </c>
      <c r="D30340" s="1">
        <v>42234</v>
      </c>
      <c r="F30340">
        <v>3</v>
      </c>
      <c r="G30340">
        <v>2449</v>
      </c>
      <c r="H30340" t="s">
        <v>53</v>
      </c>
      <c r="J30340" t="s">
        <v>14</v>
      </c>
      <c r="K30340">
        <v>50</v>
      </c>
      <c r="L30340" t="s">
        <v>15</v>
      </c>
    </row>
    <row r="30341" spans="1:12">
      <c r="A30341" t="e">
        <f ca="1">E00251533607221</f>
        <v>#NAME?</v>
      </c>
      <c r="B30341">
        <v>122</v>
      </c>
      <c r="C30341" t="s">
        <v>522</v>
      </c>
      <c r="D30341" s="1">
        <v>42926</v>
      </c>
      <c r="F30341">
        <v>2</v>
      </c>
      <c r="G30341">
        <v>58089</v>
      </c>
      <c r="H30341" t="s">
        <v>988</v>
      </c>
      <c r="J30341" t="s">
        <v>14</v>
      </c>
      <c r="K30341">
        <v>48</v>
      </c>
      <c r="L30341" t="s">
        <v>15</v>
      </c>
    </row>
    <row r="30342" spans="1:12">
      <c r="A30342" t="e">
        <f ca="1">E00251513734821</f>
        <v>#NAME?</v>
      </c>
      <c r="B30342">
        <v>703</v>
      </c>
      <c r="C30342" t="s">
        <v>305</v>
      </c>
      <c r="D30342" s="1">
        <v>42703</v>
      </c>
      <c r="F30342">
        <v>4</v>
      </c>
      <c r="G30342">
        <v>78321</v>
      </c>
      <c r="H30342" t="s">
        <v>490</v>
      </c>
      <c r="J30342" t="s">
        <v>14</v>
      </c>
      <c r="K30342">
        <v>51</v>
      </c>
      <c r="L30342" t="s">
        <v>22</v>
      </c>
    </row>
    <row r="30343" spans="1:12">
      <c r="A30343" t="e">
        <f ca="1">E00251513734821</f>
        <v>#NAME?</v>
      </c>
      <c r="B30343">
        <v>703</v>
      </c>
      <c r="C30343" t="s">
        <v>305</v>
      </c>
      <c r="D30343" s="1">
        <v>42738</v>
      </c>
      <c r="F30343">
        <v>5</v>
      </c>
      <c r="G30343">
        <v>4549</v>
      </c>
      <c r="H30343" t="s">
        <v>69</v>
      </c>
      <c r="J30343" t="s">
        <v>14</v>
      </c>
      <c r="K30343">
        <v>51</v>
      </c>
      <c r="L30343" t="s">
        <v>15</v>
      </c>
    </row>
    <row r="30344" spans="1:12">
      <c r="A30344" t="e">
        <f ca="1">E00251513734821</f>
        <v>#NAME?</v>
      </c>
      <c r="B30344">
        <v>703</v>
      </c>
      <c r="C30344" t="s">
        <v>305</v>
      </c>
      <c r="D30344" s="1">
        <v>42816</v>
      </c>
      <c r="F30344">
        <v>3</v>
      </c>
      <c r="G30344">
        <v>4549</v>
      </c>
      <c r="H30344" t="s">
        <v>69</v>
      </c>
      <c r="J30344" t="s">
        <v>14</v>
      </c>
      <c r="K30344">
        <v>51</v>
      </c>
      <c r="L30344" t="s">
        <v>15</v>
      </c>
    </row>
    <row r="30345" spans="1:12">
      <c r="A30345" t="e">
        <f ca="1">E00251529205621</f>
        <v>#NAME?</v>
      </c>
      <c r="B30345">
        <v>160</v>
      </c>
      <c r="C30345" t="s">
        <v>278</v>
      </c>
      <c r="D30345" s="1">
        <v>42688</v>
      </c>
      <c r="F30345">
        <v>1</v>
      </c>
      <c r="G30345">
        <v>36840</v>
      </c>
      <c r="H30345" t="s">
        <v>1042</v>
      </c>
      <c r="J30345" t="s">
        <v>14</v>
      </c>
      <c r="K30345">
        <v>56</v>
      </c>
      <c r="L30345" t="s">
        <v>15</v>
      </c>
    </row>
    <row r="30346" spans="1:12">
      <c r="A30346" t="e">
        <f t="shared" ref="A30346:A30351" ca="1" si="273">E00251711670221</f>
        <v>#NAME?</v>
      </c>
      <c r="B30346">
        <v>11</v>
      </c>
      <c r="C30346" t="s">
        <v>245</v>
      </c>
      <c r="D30346" s="1">
        <v>41221</v>
      </c>
      <c r="F30346">
        <v>1</v>
      </c>
      <c r="G30346">
        <v>72632</v>
      </c>
      <c r="H30346" t="s">
        <v>107</v>
      </c>
      <c r="J30346" t="s">
        <v>14</v>
      </c>
      <c r="K30346">
        <v>48</v>
      </c>
      <c r="L30346" t="s">
        <v>15</v>
      </c>
    </row>
    <row r="30347" spans="1:12">
      <c r="A30347" t="e">
        <f t="shared" ca="1" si="273"/>
        <v>#NAME?</v>
      </c>
      <c r="B30347">
        <v>11</v>
      </c>
      <c r="C30347" t="s">
        <v>245</v>
      </c>
      <c r="D30347" s="1">
        <v>41221</v>
      </c>
      <c r="F30347">
        <v>2</v>
      </c>
      <c r="G30347">
        <v>4019</v>
      </c>
      <c r="H30347" t="s">
        <v>26</v>
      </c>
      <c r="J30347" t="s">
        <v>14</v>
      </c>
      <c r="K30347">
        <v>48</v>
      </c>
      <c r="L30347" t="s">
        <v>15</v>
      </c>
    </row>
    <row r="30348" spans="1:12">
      <c r="A30348" t="e">
        <f t="shared" ca="1" si="273"/>
        <v>#NAME?</v>
      </c>
      <c r="B30348">
        <v>11</v>
      </c>
      <c r="C30348" t="s">
        <v>245</v>
      </c>
      <c r="D30348" s="1">
        <v>41505</v>
      </c>
      <c r="F30348">
        <v>1</v>
      </c>
      <c r="G30348">
        <v>78050</v>
      </c>
      <c r="H30348" t="s">
        <v>197</v>
      </c>
      <c r="J30348" t="s">
        <v>14</v>
      </c>
      <c r="K30348">
        <v>49</v>
      </c>
      <c r="L30348" t="s">
        <v>22</v>
      </c>
    </row>
    <row r="30349" spans="1:12">
      <c r="A30349" t="e">
        <f t="shared" ca="1" si="273"/>
        <v>#NAME?</v>
      </c>
      <c r="B30349">
        <v>11</v>
      </c>
      <c r="C30349" t="s">
        <v>245</v>
      </c>
      <c r="D30349" s="1">
        <v>42055</v>
      </c>
      <c r="F30349">
        <v>2</v>
      </c>
      <c r="G30349">
        <v>4019</v>
      </c>
      <c r="H30349" t="s">
        <v>26</v>
      </c>
      <c r="J30349" t="s">
        <v>14</v>
      </c>
      <c r="K30349">
        <v>50</v>
      </c>
      <c r="L30349" t="s">
        <v>15</v>
      </c>
    </row>
    <row r="30350" spans="1:12">
      <c r="A30350" t="e">
        <f t="shared" ca="1" si="273"/>
        <v>#NAME?</v>
      </c>
      <c r="B30350">
        <v>11</v>
      </c>
      <c r="C30350" t="s">
        <v>245</v>
      </c>
      <c r="D30350" s="1">
        <v>42138</v>
      </c>
      <c r="F30350">
        <v>2</v>
      </c>
      <c r="G30350">
        <v>4019</v>
      </c>
      <c r="H30350" t="s">
        <v>26</v>
      </c>
      <c r="J30350" t="s">
        <v>14</v>
      </c>
      <c r="K30350">
        <v>50</v>
      </c>
      <c r="L30350" t="s">
        <v>15</v>
      </c>
    </row>
    <row r="30351" spans="1:12">
      <c r="A30351" t="e">
        <f t="shared" ca="1" si="273"/>
        <v>#NAME?</v>
      </c>
      <c r="B30351">
        <v>7927</v>
      </c>
      <c r="C30351" t="s">
        <v>367</v>
      </c>
      <c r="D30351" s="1">
        <v>42774</v>
      </c>
      <c r="F30351">
        <v>5</v>
      </c>
      <c r="G30351">
        <v>27800</v>
      </c>
      <c r="H30351" t="s">
        <v>145</v>
      </c>
      <c r="J30351" t="s">
        <v>14</v>
      </c>
      <c r="K30351">
        <v>52</v>
      </c>
      <c r="L30351" t="s">
        <v>15</v>
      </c>
    </row>
    <row r="30352" spans="1:12">
      <c r="A30352" t="e">
        <f ca="1">E00251429241821</f>
        <v>#NAME?</v>
      </c>
      <c r="B30352">
        <v>286</v>
      </c>
      <c r="C30352" t="s">
        <v>41</v>
      </c>
      <c r="D30352" s="1">
        <v>42051</v>
      </c>
      <c r="F30352">
        <v>1</v>
      </c>
      <c r="G30352">
        <v>52460</v>
      </c>
      <c r="H30352" t="s">
        <v>631</v>
      </c>
      <c r="J30352" t="s">
        <v>14</v>
      </c>
      <c r="K30352">
        <v>47</v>
      </c>
      <c r="L30352" t="s">
        <v>15</v>
      </c>
    </row>
    <row r="30353" spans="1:12">
      <c r="A30353" t="e">
        <f ca="1">E00251616967721</f>
        <v>#NAME?</v>
      </c>
      <c r="B30353">
        <v>701</v>
      </c>
      <c r="C30353" t="s">
        <v>72</v>
      </c>
      <c r="D30353" s="1">
        <v>42016</v>
      </c>
      <c r="F30353">
        <v>6</v>
      </c>
      <c r="G30353">
        <v>73390</v>
      </c>
      <c r="H30353" t="s">
        <v>66</v>
      </c>
      <c r="J30353" t="s">
        <v>14</v>
      </c>
      <c r="K30353">
        <v>45</v>
      </c>
      <c r="L30353" t="s">
        <v>15</v>
      </c>
    </row>
    <row r="30354" spans="1:12">
      <c r="A30354" t="e">
        <f ca="1">E00251616967721</f>
        <v>#NAME?</v>
      </c>
      <c r="B30354">
        <v>701</v>
      </c>
      <c r="C30354" t="s">
        <v>72</v>
      </c>
      <c r="D30354" s="1">
        <v>42397</v>
      </c>
      <c r="F30354">
        <v>4</v>
      </c>
      <c r="G30354">
        <v>4556</v>
      </c>
      <c r="H30354" t="s">
        <v>121</v>
      </c>
      <c r="J30354" t="s">
        <v>14</v>
      </c>
      <c r="K30354">
        <v>46</v>
      </c>
      <c r="L30354" t="s">
        <v>15</v>
      </c>
    </row>
    <row r="30355" spans="1:12">
      <c r="A30355" t="e">
        <f ca="1">E00251616967721</f>
        <v>#NAME?</v>
      </c>
      <c r="B30355">
        <v>701</v>
      </c>
      <c r="C30355" t="s">
        <v>72</v>
      </c>
      <c r="D30355" s="1">
        <v>42430</v>
      </c>
      <c r="F30355">
        <v>5</v>
      </c>
      <c r="G30355">
        <v>2889</v>
      </c>
      <c r="H30355" t="s">
        <v>595</v>
      </c>
      <c r="J30355" t="s">
        <v>14</v>
      </c>
      <c r="K30355">
        <v>47</v>
      </c>
      <c r="L30355" t="s">
        <v>15</v>
      </c>
    </row>
    <row r="30356" spans="1:12">
      <c r="A30356" t="e">
        <f ca="1">E00251616967721</f>
        <v>#NAME?</v>
      </c>
      <c r="B30356">
        <v>701</v>
      </c>
      <c r="C30356" t="s">
        <v>72</v>
      </c>
      <c r="D30356" s="1">
        <v>43066</v>
      </c>
      <c r="F30356">
        <v>1</v>
      </c>
      <c r="G30356">
        <v>71984</v>
      </c>
      <c r="H30356" t="s">
        <v>1099</v>
      </c>
      <c r="J30356" t="s">
        <v>14</v>
      </c>
      <c r="K30356">
        <v>48</v>
      </c>
      <c r="L30356" t="s">
        <v>15</v>
      </c>
    </row>
    <row r="30357" spans="1:12">
      <c r="A30357" t="e">
        <f ca="1">E00251619802021</f>
        <v>#NAME?</v>
      </c>
      <c r="B30357">
        <v>454</v>
      </c>
      <c r="C30357" t="s">
        <v>179</v>
      </c>
      <c r="D30357" s="1">
        <v>42513</v>
      </c>
      <c r="F30357">
        <v>1</v>
      </c>
      <c r="G30357">
        <v>7242</v>
      </c>
      <c r="H30357" t="s">
        <v>93</v>
      </c>
      <c r="J30357" t="s">
        <v>14</v>
      </c>
      <c r="K30357">
        <v>54</v>
      </c>
      <c r="L30357" t="s">
        <v>15</v>
      </c>
    </row>
    <row r="30358" spans="1:12">
      <c r="A30358" t="e">
        <f ca="1">E00251619802021</f>
        <v>#NAME?</v>
      </c>
      <c r="B30358">
        <v>454</v>
      </c>
      <c r="C30358" t="s">
        <v>179</v>
      </c>
      <c r="D30358" s="1">
        <v>42537</v>
      </c>
      <c r="F30358">
        <v>1</v>
      </c>
      <c r="G30358">
        <v>7291</v>
      </c>
      <c r="H30358" t="s">
        <v>163</v>
      </c>
      <c r="J30358" t="s">
        <v>14</v>
      </c>
      <c r="K30358">
        <v>54</v>
      </c>
      <c r="L30358" t="s">
        <v>15</v>
      </c>
    </row>
    <row r="30359" spans="1:12">
      <c r="A30359" t="e">
        <f ca="1">E00251532925021</f>
        <v>#NAME?</v>
      </c>
      <c r="B30359">
        <v>491</v>
      </c>
      <c r="C30359" t="s">
        <v>567</v>
      </c>
      <c r="D30359" s="1">
        <v>41648</v>
      </c>
      <c r="F30359">
        <v>1</v>
      </c>
      <c r="G30359">
        <v>5225</v>
      </c>
      <c r="H30359" t="s">
        <v>280</v>
      </c>
      <c r="J30359" t="s">
        <v>14</v>
      </c>
      <c r="K30359">
        <v>51</v>
      </c>
      <c r="L30359" t="s">
        <v>15</v>
      </c>
    </row>
    <row r="30360" spans="1:12">
      <c r="A30360" t="e">
        <f ca="1">E00251518891821</f>
        <v>#NAME?</v>
      </c>
      <c r="B30360">
        <v>294</v>
      </c>
      <c r="C30360" t="s">
        <v>61</v>
      </c>
      <c r="D30360" s="1">
        <v>43074</v>
      </c>
      <c r="F30360">
        <v>1</v>
      </c>
      <c r="G30360">
        <v>3804</v>
      </c>
      <c r="H30360" t="s">
        <v>71</v>
      </c>
      <c r="J30360" t="s">
        <v>14</v>
      </c>
      <c r="K30360">
        <v>50</v>
      </c>
      <c r="L30360" t="s">
        <v>15</v>
      </c>
    </row>
    <row r="30361" spans="1:12">
      <c r="A30361" t="e">
        <f ca="1">E00251619802021</f>
        <v>#NAME?</v>
      </c>
      <c r="B30361">
        <v>454</v>
      </c>
      <c r="C30361" t="s">
        <v>179</v>
      </c>
      <c r="D30361" s="1">
        <v>41017</v>
      </c>
      <c r="F30361">
        <v>3</v>
      </c>
      <c r="G30361">
        <v>725</v>
      </c>
      <c r="H30361" t="s">
        <v>1488</v>
      </c>
      <c r="J30361" t="s">
        <v>14</v>
      </c>
      <c r="K30361">
        <v>50</v>
      </c>
      <c r="L30361" t="s">
        <v>15</v>
      </c>
    </row>
    <row r="30362" spans="1:12">
      <c r="A30362" t="e">
        <f ca="1">E00251518589021</f>
        <v>#NAME?</v>
      </c>
      <c r="B30362">
        <v>272</v>
      </c>
      <c r="C30362" t="s">
        <v>174</v>
      </c>
      <c r="D30362" s="1">
        <v>42458</v>
      </c>
      <c r="F30362">
        <v>1</v>
      </c>
      <c r="G30362">
        <v>7242</v>
      </c>
      <c r="H30362" t="s">
        <v>93</v>
      </c>
      <c r="I30362" t="s">
        <v>56</v>
      </c>
      <c r="J30362" t="s">
        <v>57</v>
      </c>
      <c r="K30362">
        <v>47</v>
      </c>
      <c r="L30362" t="s">
        <v>15</v>
      </c>
    </row>
    <row r="30363" spans="1:12">
      <c r="A30363" t="e">
        <f ca="1">E00251619802021</f>
        <v>#NAME?</v>
      </c>
      <c r="B30363">
        <v>454</v>
      </c>
      <c r="C30363" t="s">
        <v>179</v>
      </c>
      <c r="D30363" s="1">
        <v>42495</v>
      </c>
      <c r="F30363">
        <v>2</v>
      </c>
      <c r="G30363">
        <v>7291</v>
      </c>
      <c r="H30363" t="s">
        <v>163</v>
      </c>
      <c r="J30363" t="s">
        <v>14</v>
      </c>
      <c r="K30363">
        <v>54</v>
      </c>
      <c r="L30363" t="s">
        <v>15</v>
      </c>
    </row>
    <row r="30364" spans="1:12">
      <c r="A30364" t="e">
        <f ca="1">E00251432363021</f>
        <v>#NAME?</v>
      </c>
      <c r="B30364">
        <v>493</v>
      </c>
      <c r="C30364" t="s">
        <v>376</v>
      </c>
      <c r="D30364" s="1">
        <v>41353</v>
      </c>
      <c r="F30364">
        <v>1</v>
      </c>
      <c r="G30364">
        <v>7822</v>
      </c>
      <c r="H30364" t="s">
        <v>495</v>
      </c>
      <c r="J30364" t="s">
        <v>14</v>
      </c>
      <c r="K30364">
        <v>45</v>
      </c>
      <c r="L30364" t="s">
        <v>22</v>
      </c>
    </row>
    <row r="30365" spans="1:12">
      <c r="A30365" t="e">
        <f ca="1">E00251432363021</f>
        <v>#NAME?</v>
      </c>
      <c r="B30365">
        <v>493</v>
      </c>
      <c r="C30365" t="s">
        <v>376</v>
      </c>
      <c r="D30365" s="1">
        <v>43028</v>
      </c>
      <c r="F30365">
        <v>2</v>
      </c>
      <c r="G30365">
        <v>6929</v>
      </c>
      <c r="H30365" t="s">
        <v>36</v>
      </c>
      <c r="J30365" t="s">
        <v>14</v>
      </c>
      <c r="K30365">
        <v>49</v>
      </c>
      <c r="L30365" t="s">
        <v>15</v>
      </c>
    </row>
    <row r="30366" spans="1:12">
      <c r="A30366" t="e">
        <f ca="1">E00251713690721</f>
        <v>#NAME?</v>
      </c>
      <c r="B30366">
        <v>198</v>
      </c>
      <c r="C30366" t="s">
        <v>559</v>
      </c>
      <c r="D30366" s="1">
        <v>41655</v>
      </c>
      <c r="F30366">
        <v>1</v>
      </c>
      <c r="G30366">
        <v>7222</v>
      </c>
      <c r="H30366" t="s">
        <v>560</v>
      </c>
      <c r="J30366" t="s">
        <v>14</v>
      </c>
      <c r="K30366">
        <v>40</v>
      </c>
      <c r="L30366" t="s">
        <v>15</v>
      </c>
    </row>
    <row r="30367" spans="1:12">
      <c r="A30367" t="e">
        <f ca="1">E00251532134321</f>
        <v>#NAME?</v>
      </c>
      <c r="B30367">
        <v>497</v>
      </c>
      <c r="C30367" t="s">
        <v>141</v>
      </c>
      <c r="D30367" s="1">
        <v>42383</v>
      </c>
      <c r="F30367">
        <v>1</v>
      </c>
      <c r="G30367">
        <v>2721</v>
      </c>
      <c r="H30367" t="s">
        <v>465</v>
      </c>
      <c r="J30367" t="s">
        <v>14</v>
      </c>
      <c r="K30367">
        <v>64</v>
      </c>
      <c r="L30367" t="s">
        <v>15</v>
      </c>
    </row>
    <row r="30368" spans="1:12">
      <c r="A30368" t="e">
        <f ca="1">E00251430352821</f>
        <v>#NAME?</v>
      </c>
      <c r="B30368">
        <v>7505</v>
      </c>
      <c r="C30368" t="s">
        <v>209</v>
      </c>
      <c r="D30368" s="1">
        <v>42053</v>
      </c>
      <c r="F30368">
        <v>4</v>
      </c>
      <c r="G30368">
        <v>72690</v>
      </c>
      <c r="H30368" t="s">
        <v>363</v>
      </c>
      <c r="J30368" t="s">
        <v>14</v>
      </c>
      <c r="K30368">
        <v>55</v>
      </c>
      <c r="L30368" t="s">
        <v>15</v>
      </c>
    </row>
    <row r="30369" spans="1:12">
      <c r="A30369" t="e">
        <f ca="1">E00251429786121</f>
        <v>#NAME?</v>
      </c>
      <c r="B30369">
        <v>156</v>
      </c>
      <c r="C30369" t="s">
        <v>569</v>
      </c>
      <c r="D30369" s="1">
        <v>42656</v>
      </c>
      <c r="F30369">
        <v>1</v>
      </c>
      <c r="G30369">
        <v>3899</v>
      </c>
      <c r="H30369" t="s">
        <v>264</v>
      </c>
      <c r="J30369" t="s">
        <v>14</v>
      </c>
      <c r="K30369">
        <v>67</v>
      </c>
      <c r="L30369" t="s">
        <v>15</v>
      </c>
    </row>
    <row r="30370" spans="1:12">
      <c r="A30370" t="e">
        <f ca="1">E00251532955921</f>
        <v>#NAME?</v>
      </c>
      <c r="B30370">
        <v>459</v>
      </c>
      <c r="C30370" t="s">
        <v>187</v>
      </c>
      <c r="D30370" s="1">
        <v>41425</v>
      </c>
      <c r="F30370">
        <v>1</v>
      </c>
      <c r="G30370">
        <v>27800</v>
      </c>
      <c r="H30370" t="s">
        <v>145</v>
      </c>
      <c r="J30370" t="s">
        <v>14</v>
      </c>
      <c r="K30370">
        <v>51</v>
      </c>
      <c r="L30370" t="s">
        <v>15</v>
      </c>
    </row>
    <row r="30371" spans="1:12">
      <c r="A30371" t="e">
        <f ca="1">E00251529062621</f>
        <v>#NAME?</v>
      </c>
      <c r="B30371">
        <v>290</v>
      </c>
      <c r="C30371" t="s">
        <v>449</v>
      </c>
      <c r="D30371" s="1">
        <v>41445</v>
      </c>
      <c r="F30371">
        <v>2</v>
      </c>
      <c r="G30371">
        <v>4019</v>
      </c>
      <c r="H30371" t="s">
        <v>26</v>
      </c>
      <c r="J30371" t="s">
        <v>14</v>
      </c>
      <c r="K30371">
        <v>57</v>
      </c>
      <c r="L30371" t="s">
        <v>15</v>
      </c>
    </row>
    <row r="30372" spans="1:12">
      <c r="A30372" t="e">
        <f ca="1">E00251532092521</f>
        <v>#NAME?</v>
      </c>
      <c r="B30372">
        <v>485</v>
      </c>
      <c r="C30372" t="s">
        <v>241</v>
      </c>
      <c r="D30372" s="1">
        <v>42059</v>
      </c>
      <c r="F30372">
        <v>4</v>
      </c>
      <c r="G30372">
        <v>7262</v>
      </c>
      <c r="H30372" t="s">
        <v>198</v>
      </c>
      <c r="J30372" t="s">
        <v>14</v>
      </c>
      <c r="K30372">
        <v>46</v>
      </c>
      <c r="L30372" t="s">
        <v>15</v>
      </c>
    </row>
    <row r="30373" spans="1:12">
      <c r="A30373" t="e">
        <f ca="1">E00251532092521</f>
        <v>#NAME?</v>
      </c>
      <c r="B30373">
        <v>485</v>
      </c>
      <c r="C30373" t="s">
        <v>241</v>
      </c>
      <c r="D30373" s="1">
        <v>42059</v>
      </c>
      <c r="F30373">
        <v>5</v>
      </c>
      <c r="G30373">
        <v>73390</v>
      </c>
      <c r="H30373" t="s">
        <v>66</v>
      </c>
      <c r="J30373" t="s">
        <v>14</v>
      </c>
      <c r="K30373">
        <v>46</v>
      </c>
      <c r="L30373" t="s">
        <v>15</v>
      </c>
    </row>
    <row r="30374" spans="1:12">
      <c r="A30374" t="e">
        <f ca="1">E00251512715021</f>
        <v>#NAME?</v>
      </c>
      <c r="B30374">
        <v>52</v>
      </c>
      <c r="C30374" t="s">
        <v>384</v>
      </c>
      <c r="D30374" s="1">
        <v>41830</v>
      </c>
      <c r="F30374">
        <v>2</v>
      </c>
      <c r="G30374">
        <v>78650</v>
      </c>
      <c r="H30374" t="s">
        <v>414</v>
      </c>
      <c r="J30374" t="s">
        <v>14</v>
      </c>
      <c r="K30374">
        <v>48</v>
      </c>
      <c r="L30374" t="s">
        <v>22</v>
      </c>
    </row>
    <row r="30375" spans="1:12">
      <c r="A30375" t="e">
        <f ca="1">E00251512715021</f>
        <v>#NAME?</v>
      </c>
      <c r="B30375">
        <v>52</v>
      </c>
      <c r="C30375" t="s">
        <v>384</v>
      </c>
      <c r="D30375" s="1">
        <v>41913</v>
      </c>
      <c r="F30375">
        <v>2</v>
      </c>
      <c r="G30375">
        <v>30748</v>
      </c>
      <c r="H30375" t="s">
        <v>50</v>
      </c>
      <c r="J30375" t="s">
        <v>14</v>
      </c>
      <c r="K30375">
        <v>48</v>
      </c>
      <c r="L30375" t="s">
        <v>15</v>
      </c>
    </row>
    <row r="30376" spans="1:12">
      <c r="A30376" t="e">
        <f ca="1">E00251529062621</f>
        <v>#NAME?</v>
      </c>
      <c r="B30376">
        <v>290</v>
      </c>
      <c r="C30376" t="s">
        <v>449</v>
      </c>
      <c r="D30376" s="1">
        <v>42152</v>
      </c>
      <c r="F30376">
        <v>1</v>
      </c>
      <c r="G30376">
        <v>4019</v>
      </c>
      <c r="H30376" t="s">
        <v>26</v>
      </c>
      <c r="J30376" t="s">
        <v>14</v>
      </c>
      <c r="K30376">
        <v>59</v>
      </c>
      <c r="L30376" t="s">
        <v>15</v>
      </c>
    </row>
    <row r="30377" spans="1:12">
      <c r="A30377" t="e">
        <f ca="1">E00251512715021</f>
        <v>#NAME?</v>
      </c>
      <c r="B30377">
        <v>52</v>
      </c>
      <c r="C30377" t="s">
        <v>384</v>
      </c>
      <c r="D30377" s="1">
        <v>42075</v>
      </c>
      <c r="F30377">
        <v>1</v>
      </c>
      <c r="G30377">
        <v>27800</v>
      </c>
      <c r="H30377" t="s">
        <v>145</v>
      </c>
      <c r="J30377" t="s">
        <v>14</v>
      </c>
      <c r="K30377">
        <v>49</v>
      </c>
      <c r="L30377" t="s">
        <v>15</v>
      </c>
    </row>
    <row r="30378" spans="1:12">
      <c r="A30378" t="e">
        <f ca="1">E00251512715021</f>
        <v>#NAME?</v>
      </c>
      <c r="B30378">
        <v>52</v>
      </c>
      <c r="C30378" t="s">
        <v>384</v>
      </c>
      <c r="D30378" s="1">
        <v>42501</v>
      </c>
      <c r="F30378">
        <v>1</v>
      </c>
      <c r="G30378">
        <v>71940</v>
      </c>
      <c r="H30378" t="s">
        <v>135</v>
      </c>
      <c r="J30378" t="s">
        <v>14</v>
      </c>
      <c r="K30378">
        <v>50</v>
      </c>
      <c r="L30378" t="s">
        <v>15</v>
      </c>
    </row>
    <row r="30379" spans="1:12">
      <c r="A30379" t="e">
        <f ca="1">E00251512715021</f>
        <v>#NAME?</v>
      </c>
      <c r="B30379">
        <v>52</v>
      </c>
      <c r="C30379" t="s">
        <v>384</v>
      </c>
      <c r="D30379" s="1">
        <v>42800</v>
      </c>
      <c r="F30379">
        <v>1</v>
      </c>
      <c r="G30379">
        <v>7231</v>
      </c>
      <c r="H30379" t="s">
        <v>128</v>
      </c>
      <c r="J30379" t="s">
        <v>14</v>
      </c>
      <c r="K30379">
        <v>51</v>
      </c>
      <c r="L30379" t="s">
        <v>15</v>
      </c>
    </row>
    <row r="30380" spans="1:12">
      <c r="A30380" t="e">
        <f ca="1">E00251429782321</f>
        <v>#NAME?</v>
      </c>
      <c r="B30380">
        <v>160</v>
      </c>
      <c r="C30380" t="s">
        <v>278</v>
      </c>
      <c r="D30380" s="1">
        <v>41088</v>
      </c>
      <c r="F30380">
        <v>1</v>
      </c>
      <c r="G30380">
        <v>25000</v>
      </c>
      <c r="H30380" t="s">
        <v>178</v>
      </c>
      <c r="J30380" t="s">
        <v>14</v>
      </c>
      <c r="K30380">
        <v>58</v>
      </c>
      <c r="L30380" t="s">
        <v>15</v>
      </c>
    </row>
    <row r="30381" spans="1:12">
      <c r="A30381" t="e">
        <f ca="1">E00251532613921</f>
        <v>#NAME?</v>
      </c>
      <c r="B30381">
        <v>502</v>
      </c>
      <c r="C30381" t="s">
        <v>172</v>
      </c>
      <c r="D30381" s="1">
        <v>41159</v>
      </c>
      <c r="F30381">
        <v>1</v>
      </c>
      <c r="G30381">
        <v>72673</v>
      </c>
      <c r="H30381" t="s">
        <v>394</v>
      </c>
      <c r="J30381" t="s">
        <v>14</v>
      </c>
      <c r="K30381">
        <v>49</v>
      </c>
      <c r="L30381" t="s">
        <v>15</v>
      </c>
    </row>
    <row r="30382" spans="1:12">
      <c r="A30382" t="e">
        <f ca="1">E00251429782321</f>
        <v>#NAME?</v>
      </c>
      <c r="B30382">
        <v>160</v>
      </c>
      <c r="C30382" t="s">
        <v>278</v>
      </c>
      <c r="D30382" s="1">
        <v>42698</v>
      </c>
      <c r="F30382">
        <v>3</v>
      </c>
      <c r="G30382">
        <v>4019</v>
      </c>
      <c r="H30382" t="s">
        <v>26</v>
      </c>
      <c r="J30382" t="s">
        <v>14</v>
      </c>
      <c r="K30382">
        <v>63</v>
      </c>
      <c r="L30382" t="s">
        <v>15</v>
      </c>
    </row>
    <row r="30383" spans="1:12">
      <c r="A30383" t="e">
        <f ca="1">E00251518673921</f>
        <v>#NAME?</v>
      </c>
      <c r="B30383">
        <v>695</v>
      </c>
      <c r="C30383" t="s">
        <v>257</v>
      </c>
      <c r="D30383" s="1">
        <v>42065</v>
      </c>
      <c r="F30383">
        <v>3</v>
      </c>
      <c r="G30383">
        <v>7262</v>
      </c>
      <c r="H30383" t="s">
        <v>198</v>
      </c>
      <c r="J30383" t="s">
        <v>14</v>
      </c>
      <c r="K30383">
        <v>64</v>
      </c>
      <c r="L30383" t="s">
        <v>15</v>
      </c>
    </row>
    <row r="30384" spans="1:12">
      <c r="A30384" t="e">
        <f ca="1">E00251432149421</f>
        <v>#NAME?</v>
      </c>
      <c r="B30384">
        <v>451</v>
      </c>
      <c r="C30384" t="s">
        <v>102</v>
      </c>
      <c r="D30384" s="1">
        <v>42060</v>
      </c>
      <c r="F30384">
        <v>1</v>
      </c>
      <c r="G30384">
        <v>7243</v>
      </c>
      <c r="H30384" t="s">
        <v>42</v>
      </c>
      <c r="J30384" t="s">
        <v>14</v>
      </c>
      <c r="K30384">
        <v>62</v>
      </c>
      <c r="L30384" t="s">
        <v>15</v>
      </c>
    </row>
    <row r="30385" spans="1:12">
      <c r="A30385" t="e">
        <f ca="1">E00251432260721</f>
        <v>#NAME?</v>
      </c>
      <c r="B30385">
        <v>454</v>
      </c>
      <c r="C30385" t="s">
        <v>179</v>
      </c>
      <c r="D30385" s="1">
        <v>42852</v>
      </c>
      <c r="F30385">
        <v>1</v>
      </c>
      <c r="G30385">
        <v>4019</v>
      </c>
      <c r="H30385" t="s">
        <v>26</v>
      </c>
      <c r="J30385" t="s">
        <v>14</v>
      </c>
      <c r="K30385">
        <v>63</v>
      </c>
      <c r="L30385" t="s">
        <v>15</v>
      </c>
    </row>
    <row r="30386" spans="1:12">
      <c r="A30386" t="e">
        <f ca="1">E00251432260721</f>
        <v>#NAME?</v>
      </c>
      <c r="B30386">
        <v>454</v>
      </c>
      <c r="C30386" t="s">
        <v>179</v>
      </c>
      <c r="D30386" s="1">
        <v>42852</v>
      </c>
      <c r="F30386">
        <v>3</v>
      </c>
      <c r="G30386">
        <v>2729</v>
      </c>
      <c r="H30386" t="s">
        <v>115</v>
      </c>
      <c r="J30386" t="s">
        <v>14</v>
      </c>
      <c r="K30386">
        <v>63</v>
      </c>
      <c r="L30386" t="s">
        <v>15</v>
      </c>
    </row>
    <row r="30387" spans="1:12">
      <c r="A30387" t="e">
        <f ca="1">E00251429864821</f>
        <v>#NAME?</v>
      </c>
      <c r="B30387">
        <v>189</v>
      </c>
      <c r="C30387" t="s">
        <v>58</v>
      </c>
      <c r="D30387" s="1">
        <v>42300</v>
      </c>
      <c r="F30387">
        <v>1</v>
      </c>
      <c r="G30387">
        <v>53010</v>
      </c>
      <c r="H30387" t="s">
        <v>261</v>
      </c>
      <c r="J30387" t="s">
        <v>14</v>
      </c>
      <c r="K30387">
        <v>42</v>
      </c>
      <c r="L30387" t="s">
        <v>15</v>
      </c>
    </row>
    <row r="30388" spans="1:12">
      <c r="A30388" t="e">
        <f ca="1">E00251528565821</f>
        <v>#NAME?</v>
      </c>
      <c r="B30388">
        <v>307</v>
      </c>
      <c r="C30388" t="s">
        <v>210</v>
      </c>
      <c r="D30388" s="1">
        <v>42878</v>
      </c>
      <c r="F30388">
        <v>1</v>
      </c>
      <c r="G30388">
        <v>7231</v>
      </c>
      <c r="H30388" t="s">
        <v>128</v>
      </c>
      <c r="J30388" t="s">
        <v>14</v>
      </c>
      <c r="K30388">
        <v>57</v>
      </c>
      <c r="L30388" t="s">
        <v>15</v>
      </c>
    </row>
    <row r="30389" spans="1:12">
      <c r="A30389" t="e">
        <f ca="1">E00251429786121</f>
        <v>#NAME?</v>
      </c>
      <c r="B30389">
        <v>156</v>
      </c>
      <c r="C30389" t="s">
        <v>569</v>
      </c>
      <c r="D30389" s="1">
        <v>41618</v>
      </c>
      <c r="F30389">
        <v>2</v>
      </c>
      <c r="G30389">
        <v>1179</v>
      </c>
      <c r="H30389" t="s">
        <v>180</v>
      </c>
      <c r="J30389" t="s">
        <v>14</v>
      </c>
      <c r="K30389">
        <v>64</v>
      </c>
      <c r="L30389" t="s">
        <v>15</v>
      </c>
    </row>
    <row r="30390" spans="1:12">
      <c r="A30390" t="e">
        <f ca="1">E00251429786121</f>
        <v>#NAME?</v>
      </c>
      <c r="B30390">
        <v>156</v>
      </c>
      <c r="C30390" t="s">
        <v>569</v>
      </c>
      <c r="D30390" s="1">
        <v>43059</v>
      </c>
      <c r="F30390">
        <v>1</v>
      </c>
      <c r="G30390">
        <v>5198</v>
      </c>
      <c r="H30390" t="s">
        <v>200</v>
      </c>
      <c r="J30390" t="s">
        <v>14</v>
      </c>
      <c r="K30390">
        <v>68</v>
      </c>
      <c r="L30390" t="s">
        <v>15</v>
      </c>
    </row>
    <row r="30391" spans="1:12">
      <c r="A30391" t="e">
        <f ca="1">E00251429786121</f>
        <v>#NAME?</v>
      </c>
      <c r="B30391">
        <v>156</v>
      </c>
      <c r="C30391" t="s">
        <v>569</v>
      </c>
      <c r="D30391" s="1">
        <v>43059</v>
      </c>
      <c r="F30391">
        <v>2</v>
      </c>
      <c r="G30391">
        <v>490</v>
      </c>
      <c r="H30391" t="s">
        <v>203</v>
      </c>
      <c r="J30391" t="s">
        <v>14</v>
      </c>
      <c r="K30391">
        <v>68</v>
      </c>
      <c r="L30391" t="s">
        <v>15</v>
      </c>
    </row>
    <row r="30392" spans="1:12">
      <c r="A30392" t="e">
        <f ca="1">E00251515343921</f>
        <v>#NAME?</v>
      </c>
      <c r="B30392">
        <v>11</v>
      </c>
      <c r="C30392" t="s">
        <v>245</v>
      </c>
      <c r="D30392" s="1">
        <v>41219</v>
      </c>
      <c r="F30392">
        <v>1</v>
      </c>
      <c r="G30392">
        <v>5739</v>
      </c>
      <c r="H30392" t="s">
        <v>399</v>
      </c>
      <c r="J30392" t="s">
        <v>14</v>
      </c>
      <c r="K30392">
        <v>47</v>
      </c>
      <c r="L30392" t="s">
        <v>15</v>
      </c>
    </row>
    <row r="30393" spans="1:12">
      <c r="A30393" t="e">
        <f ca="1">E00251429317021</f>
        <v>#NAME?</v>
      </c>
      <c r="B30393">
        <v>275</v>
      </c>
      <c r="C30393" t="s">
        <v>444</v>
      </c>
      <c r="D30393" s="1">
        <v>42770</v>
      </c>
      <c r="F30393">
        <v>5</v>
      </c>
      <c r="G30393">
        <v>3051</v>
      </c>
      <c r="H30393" t="s">
        <v>13</v>
      </c>
      <c r="J30393" t="s">
        <v>14</v>
      </c>
      <c r="K30393">
        <v>54</v>
      </c>
      <c r="L30393" t="s">
        <v>15</v>
      </c>
    </row>
    <row r="30394" spans="1:12">
      <c r="A30394" t="e">
        <f ca="1">E00251429317021</f>
        <v>#NAME?</v>
      </c>
      <c r="B30394">
        <v>275</v>
      </c>
      <c r="C30394" t="s">
        <v>444</v>
      </c>
      <c r="D30394" s="1">
        <v>43032</v>
      </c>
      <c r="F30394">
        <v>1</v>
      </c>
      <c r="G30394">
        <v>496</v>
      </c>
      <c r="H30394" t="s">
        <v>190</v>
      </c>
      <c r="J30394" t="s">
        <v>14</v>
      </c>
      <c r="K30394">
        <v>55</v>
      </c>
      <c r="L30394" t="s">
        <v>15</v>
      </c>
    </row>
    <row r="30395" spans="1:12">
      <c r="A30395" t="e">
        <f ca="1">E00251514879521</f>
        <v>#NAME?</v>
      </c>
      <c r="B30395">
        <v>497</v>
      </c>
      <c r="C30395" t="s">
        <v>141</v>
      </c>
      <c r="D30395" s="1">
        <v>42615</v>
      </c>
      <c r="F30395">
        <v>1</v>
      </c>
      <c r="G30395">
        <v>71800</v>
      </c>
      <c r="H30395" t="s">
        <v>1196</v>
      </c>
      <c r="J30395" t="s">
        <v>14</v>
      </c>
      <c r="K30395">
        <v>44</v>
      </c>
      <c r="L30395" t="s">
        <v>15</v>
      </c>
    </row>
    <row r="30396" spans="1:12">
      <c r="A30396" t="e">
        <f ca="1">E00251718050821</f>
        <v>#NAME?</v>
      </c>
      <c r="B30396">
        <v>1128</v>
      </c>
      <c r="C30396" t="s">
        <v>424</v>
      </c>
      <c r="D30396" s="1">
        <v>42507</v>
      </c>
      <c r="F30396">
        <v>1</v>
      </c>
      <c r="G30396">
        <v>463</v>
      </c>
      <c r="H30396" t="s">
        <v>259</v>
      </c>
      <c r="J30396" t="s">
        <v>14</v>
      </c>
      <c r="K30396">
        <v>41</v>
      </c>
      <c r="L30396" t="s">
        <v>15</v>
      </c>
    </row>
    <row r="30397" spans="1:12">
      <c r="A30397" t="e">
        <f ca="1">E00251531353921</f>
        <v>#NAME?</v>
      </c>
      <c r="B30397">
        <v>701</v>
      </c>
      <c r="C30397" t="s">
        <v>72</v>
      </c>
      <c r="D30397" s="1">
        <v>41988</v>
      </c>
      <c r="F30397">
        <v>2</v>
      </c>
      <c r="G30397">
        <v>36240</v>
      </c>
      <c r="H30397" t="s">
        <v>279</v>
      </c>
      <c r="J30397" t="s">
        <v>14</v>
      </c>
      <c r="K30397">
        <v>58</v>
      </c>
      <c r="L30397" t="s">
        <v>15</v>
      </c>
    </row>
    <row r="30398" spans="1:12">
      <c r="A30398" t="e">
        <f ca="1">E00251531353921</f>
        <v>#NAME?</v>
      </c>
      <c r="B30398">
        <v>701</v>
      </c>
      <c r="C30398" t="s">
        <v>72</v>
      </c>
      <c r="D30398" s="1">
        <v>41988</v>
      </c>
      <c r="F30398">
        <v>3</v>
      </c>
      <c r="G30398">
        <v>78050</v>
      </c>
      <c r="H30398" t="s">
        <v>197</v>
      </c>
      <c r="J30398" t="s">
        <v>14</v>
      </c>
      <c r="K30398">
        <v>58</v>
      </c>
      <c r="L30398" t="s">
        <v>22</v>
      </c>
    </row>
    <row r="30399" spans="1:12">
      <c r="A30399" t="e">
        <f ca="1">E00251531353921</f>
        <v>#NAME?</v>
      </c>
      <c r="B30399">
        <v>701</v>
      </c>
      <c r="C30399" t="s">
        <v>72</v>
      </c>
      <c r="D30399" s="1">
        <v>42048</v>
      </c>
      <c r="F30399">
        <v>5</v>
      </c>
      <c r="G30399">
        <v>36240</v>
      </c>
      <c r="H30399" t="s">
        <v>279</v>
      </c>
      <c r="J30399" t="s">
        <v>14</v>
      </c>
      <c r="K30399">
        <v>58</v>
      </c>
      <c r="L30399" t="s">
        <v>15</v>
      </c>
    </row>
    <row r="30400" spans="1:12">
      <c r="A30400" t="e">
        <f ca="1">E00251619053021</f>
        <v>#NAME?</v>
      </c>
      <c r="B30400">
        <v>109</v>
      </c>
      <c r="C30400" t="s">
        <v>480</v>
      </c>
      <c r="D30400" s="1">
        <v>41486</v>
      </c>
      <c r="F30400">
        <v>2</v>
      </c>
      <c r="G30400">
        <v>7175</v>
      </c>
      <c r="H30400" t="s">
        <v>689</v>
      </c>
      <c r="J30400" t="s">
        <v>14</v>
      </c>
      <c r="K30400">
        <v>62</v>
      </c>
      <c r="L30400" t="s">
        <v>15</v>
      </c>
    </row>
    <row r="30401" spans="1:12">
      <c r="A30401" t="e">
        <f ca="1">E00251514879521</f>
        <v>#NAME?</v>
      </c>
      <c r="B30401">
        <v>497</v>
      </c>
      <c r="C30401" t="s">
        <v>141</v>
      </c>
      <c r="D30401" s="1">
        <v>42907</v>
      </c>
      <c r="F30401">
        <v>2</v>
      </c>
      <c r="G30401">
        <v>9953</v>
      </c>
      <c r="H30401" t="s">
        <v>661</v>
      </c>
      <c r="J30401" t="s">
        <v>14</v>
      </c>
      <c r="K30401">
        <v>45</v>
      </c>
      <c r="L30401" t="s">
        <v>15</v>
      </c>
    </row>
    <row r="30402" spans="1:12">
      <c r="A30402" t="e">
        <f ca="1">E00251711658521</f>
        <v>#NAME?</v>
      </c>
      <c r="B30402">
        <v>7927</v>
      </c>
      <c r="C30402" t="s">
        <v>367</v>
      </c>
      <c r="D30402" s="1">
        <v>42769</v>
      </c>
      <c r="F30402">
        <v>2</v>
      </c>
      <c r="G30402">
        <v>4019</v>
      </c>
      <c r="H30402" t="s">
        <v>26</v>
      </c>
      <c r="J30402" t="s">
        <v>14</v>
      </c>
      <c r="K30402">
        <v>44</v>
      </c>
      <c r="L30402" t="s">
        <v>15</v>
      </c>
    </row>
    <row r="30403" spans="1:12">
      <c r="A30403" t="e">
        <f ca="1">E00251531353921</f>
        <v>#NAME?</v>
      </c>
      <c r="B30403">
        <v>701</v>
      </c>
      <c r="C30403" t="s">
        <v>72</v>
      </c>
      <c r="D30403" s="1">
        <v>42495</v>
      </c>
      <c r="F30403">
        <v>6</v>
      </c>
      <c r="G30403">
        <v>6253</v>
      </c>
      <c r="H30403" t="s">
        <v>292</v>
      </c>
      <c r="J30403" t="s">
        <v>14</v>
      </c>
      <c r="K30403">
        <v>60</v>
      </c>
      <c r="L30403" t="s">
        <v>15</v>
      </c>
    </row>
    <row r="30404" spans="1:12">
      <c r="A30404" t="e">
        <f ca="1">E00251531353921</f>
        <v>#NAME?</v>
      </c>
      <c r="B30404">
        <v>701</v>
      </c>
      <c r="C30404" t="s">
        <v>72</v>
      </c>
      <c r="D30404" s="1">
        <v>42719</v>
      </c>
      <c r="F30404">
        <v>2</v>
      </c>
      <c r="G30404">
        <v>27800</v>
      </c>
      <c r="H30404" t="s">
        <v>145</v>
      </c>
      <c r="J30404" t="s">
        <v>14</v>
      </c>
      <c r="K30404">
        <v>60</v>
      </c>
      <c r="L30404" t="s">
        <v>15</v>
      </c>
    </row>
    <row r="30405" spans="1:12">
      <c r="A30405" t="e">
        <f ca="1">E00251531353921</f>
        <v>#NAME?</v>
      </c>
      <c r="B30405">
        <v>701</v>
      </c>
      <c r="C30405" t="s">
        <v>72</v>
      </c>
      <c r="D30405" s="1">
        <v>42996</v>
      </c>
      <c r="F30405">
        <v>1</v>
      </c>
      <c r="G30405">
        <v>27802</v>
      </c>
      <c r="H30405" t="s">
        <v>83</v>
      </c>
      <c r="J30405" t="s">
        <v>14</v>
      </c>
      <c r="K30405">
        <v>61</v>
      </c>
      <c r="L30405" t="s">
        <v>15</v>
      </c>
    </row>
    <row r="30406" spans="1:12">
      <c r="A30406" t="e">
        <f ca="1">E00251531353921</f>
        <v>#NAME?</v>
      </c>
      <c r="B30406">
        <v>701</v>
      </c>
      <c r="C30406" t="s">
        <v>72</v>
      </c>
      <c r="D30406" s="1">
        <v>42996</v>
      </c>
      <c r="F30406">
        <v>6</v>
      </c>
      <c r="G30406">
        <v>7243</v>
      </c>
      <c r="H30406" t="s">
        <v>42</v>
      </c>
      <c r="J30406" t="s">
        <v>14</v>
      </c>
      <c r="K30406">
        <v>61</v>
      </c>
      <c r="L30406" t="s">
        <v>15</v>
      </c>
    </row>
    <row r="30407" spans="1:12">
      <c r="A30407" t="e">
        <f ca="1">E00251718050821</f>
        <v>#NAME?</v>
      </c>
      <c r="B30407">
        <v>1324</v>
      </c>
      <c r="C30407" t="s">
        <v>1508</v>
      </c>
      <c r="D30407" s="1">
        <v>42969</v>
      </c>
      <c r="F30407">
        <v>1</v>
      </c>
      <c r="G30407">
        <v>340</v>
      </c>
      <c r="H30407" t="s">
        <v>418</v>
      </c>
      <c r="J30407" t="s">
        <v>14</v>
      </c>
      <c r="K30407">
        <v>42</v>
      </c>
      <c r="L30407" t="s">
        <v>15</v>
      </c>
    </row>
    <row r="30408" spans="1:12">
      <c r="A30408" t="e">
        <f ca="1">E00251531353921</f>
        <v>#NAME?</v>
      </c>
      <c r="B30408">
        <v>701</v>
      </c>
      <c r="C30408" t="s">
        <v>72</v>
      </c>
      <c r="D30408" s="1">
        <v>43059</v>
      </c>
      <c r="F30408">
        <v>1</v>
      </c>
      <c r="G30408">
        <v>27802</v>
      </c>
      <c r="H30408" t="s">
        <v>83</v>
      </c>
      <c r="J30408" t="s">
        <v>14</v>
      </c>
      <c r="K30408">
        <v>61</v>
      </c>
      <c r="L30408" t="s">
        <v>15</v>
      </c>
    </row>
    <row r="30409" spans="1:12">
      <c r="A30409" t="e">
        <f ca="1">E00251429922321</f>
        <v>#NAME?</v>
      </c>
      <c r="B30409">
        <v>464</v>
      </c>
      <c r="C30409" t="s">
        <v>45</v>
      </c>
      <c r="D30409" s="1">
        <v>42954</v>
      </c>
      <c r="F30409">
        <v>1</v>
      </c>
      <c r="G30409">
        <v>7272</v>
      </c>
      <c r="H30409" t="s">
        <v>395</v>
      </c>
      <c r="J30409" t="s">
        <v>14</v>
      </c>
      <c r="K30409">
        <v>62</v>
      </c>
      <c r="L30409" t="s">
        <v>15</v>
      </c>
    </row>
    <row r="30410" spans="1:12">
      <c r="A30410" t="e">
        <f ca="1">E00251619053021</f>
        <v>#NAME?</v>
      </c>
      <c r="B30410">
        <v>109</v>
      </c>
      <c r="C30410" t="s">
        <v>480</v>
      </c>
      <c r="D30410" s="1">
        <v>43031</v>
      </c>
      <c r="F30410">
        <v>1</v>
      </c>
      <c r="G30410">
        <v>4659</v>
      </c>
      <c r="H30410" t="s">
        <v>47</v>
      </c>
      <c r="J30410" t="s">
        <v>14</v>
      </c>
      <c r="K30410">
        <v>66</v>
      </c>
      <c r="L30410" t="s">
        <v>15</v>
      </c>
    </row>
    <row r="30411" spans="1:12">
      <c r="A30411" t="e">
        <f ca="1">E00251427388121</f>
        <v>#NAME?</v>
      </c>
      <c r="B30411">
        <v>28</v>
      </c>
      <c r="C30411" t="s">
        <v>153</v>
      </c>
      <c r="D30411" s="1">
        <v>42173</v>
      </c>
      <c r="F30411">
        <v>1</v>
      </c>
      <c r="G30411">
        <v>2729</v>
      </c>
      <c r="H30411" t="s">
        <v>115</v>
      </c>
      <c r="J30411" t="s">
        <v>14</v>
      </c>
      <c r="K30411">
        <v>63</v>
      </c>
      <c r="L30411" t="s">
        <v>15</v>
      </c>
    </row>
    <row r="30412" spans="1:12">
      <c r="A30412" t="e">
        <f ca="1">E00251513752721</f>
        <v>#NAME?</v>
      </c>
      <c r="B30412">
        <v>702</v>
      </c>
      <c r="C30412" t="s">
        <v>293</v>
      </c>
      <c r="D30412" s="1">
        <v>40976</v>
      </c>
      <c r="F30412">
        <v>3</v>
      </c>
      <c r="G30412">
        <v>71536</v>
      </c>
      <c r="H30412" t="s">
        <v>70</v>
      </c>
      <c r="J30412" t="s">
        <v>14</v>
      </c>
      <c r="K30412">
        <v>52</v>
      </c>
      <c r="L30412" t="s">
        <v>15</v>
      </c>
    </row>
    <row r="30413" spans="1:12">
      <c r="A30413" t="e">
        <f ca="1">E00251513752721</f>
        <v>#NAME?</v>
      </c>
      <c r="B30413">
        <v>702</v>
      </c>
      <c r="C30413" t="s">
        <v>293</v>
      </c>
      <c r="D30413" s="1">
        <v>41627</v>
      </c>
      <c r="F30413">
        <v>2</v>
      </c>
      <c r="G30413">
        <v>4019</v>
      </c>
      <c r="H30413" t="s">
        <v>26</v>
      </c>
      <c r="J30413" t="s">
        <v>14</v>
      </c>
      <c r="K30413">
        <v>54</v>
      </c>
      <c r="L30413" t="s">
        <v>15</v>
      </c>
    </row>
    <row r="30414" spans="1:12">
      <c r="A30414" t="e">
        <f ca="1">E00251439718121</f>
        <v>#NAME?</v>
      </c>
      <c r="B30414">
        <v>291</v>
      </c>
      <c r="C30414" t="s">
        <v>160</v>
      </c>
      <c r="D30414" s="1">
        <v>43006</v>
      </c>
      <c r="F30414">
        <v>1</v>
      </c>
      <c r="G30414">
        <v>70219</v>
      </c>
      <c r="H30414" t="s">
        <v>498</v>
      </c>
      <c r="J30414" t="s">
        <v>14</v>
      </c>
      <c r="K30414">
        <v>61</v>
      </c>
      <c r="L30414" t="s">
        <v>15</v>
      </c>
    </row>
    <row r="30415" spans="1:12">
      <c r="A30415" t="e">
        <f ca="1">E00251439718121</f>
        <v>#NAME?</v>
      </c>
      <c r="B30415">
        <v>293</v>
      </c>
      <c r="C30415" t="s">
        <v>25</v>
      </c>
      <c r="D30415" s="1">
        <v>42639</v>
      </c>
      <c r="F30415">
        <v>1</v>
      </c>
      <c r="G30415">
        <v>4779</v>
      </c>
      <c r="H30415" t="s">
        <v>231</v>
      </c>
      <c r="J30415" t="s">
        <v>14</v>
      </c>
      <c r="K30415">
        <v>60</v>
      </c>
      <c r="L30415" t="s">
        <v>15</v>
      </c>
    </row>
    <row r="30416" spans="1:12">
      <c r="A30416" t="e">
        <f ca="1">E00251427388121</f>
        <v>#NAME?</v>
      </c>
      <c r="B30416">
        <v>28</v>
      </c>
      <c r="C30416" t="s">
        <v>153</v>
      </c>
      <c r="D30416" s="1">
        <v>42152</v>
      </c>
      <c r="F30416">
        <v>1</v>
      </c>
      <c r="G30416">
        <v>2729</v>
      </c>
      <c r="H30416" t="s">
        <v>115</v>
      </c>
      <c r="J30416" t="s">
        <v>14</v>
      </c>
      <c r="K30416">
        <v>63</v>
      </c>
      <c r="L30416" t="s">
        <v>15</v>
      </c>
    </row>
    <row r="30417" spans="1:12">
      <c r="A30417" t="e">
        <f ca="1">E00251513752721</f>
        <v>#NAME?</v>
      </c>
      <c r="B30417">
        <v>702</v>
      </c>
      <c r="C30417" t="s">
        <v>293</v>
      </c>
      <c r="D30417" s="1">
        <v>42353</v>
      </c>
      <c r="F30417">
        <v>5</v>
      </c>
      <c r="G30417">
        <v>38110</v>
      </c>
      <c r="H30417" t="s">
        <v>962</v>
      </c>
      <c r="J30417" t="s">
        <v>14</v>
      </c>
      <c r="K30417">
        <v>56</v>
      </c>
      <c r="L30417" t="s">
        <v>15</v>
      </c>
    </row>
    <row r="30418" spans="1:12">
      <c r="A30418" t="e">
        <f ca="1">E00251513752721</f>
        <v>#NAME?</v>
      </c>
      <c r="B30418">
        <v>702</v>
      </c>
      <c r="C30418" t="s">
        <v>293</v>
      </c>
      <c r="D30418" s="1">
        <v>42558</v>
      </c>
      <c r="F30418">
        <v>5</v>
      </c>
      <c r="G30418">
        <v>27800</v>
      </c>
      <c r="H30418" t="s">
        <v>145</v>
      </c>
      <c r="J30418" t="s">
        <v>14</v>
      </c>
      <c r="K30418">
        <v>56</v>
      </c>
      <c r="L30418" t="s">
        <v>15</v>
      </c>
    </row>
    <row r="30419" spans="1:12">
      <c r="A30419" t="e">
        <f ca="1">E00251513752721</f>
        <v>#NAME?</v>
      </c>
      <c r="B30419">
        <v>702</v>
      </c>
      <c r="C30419" t="s">
        <v>293</v>
      </c>
      <c r="D30419" s="1">
        <v>41417</v>
      </c>
      <c r="F30419">
        <v>3</v>
      </c>
      <c r="G30419">
        <v>7233</v>
      </c>
      <c r="H30419" t="s">
        <v>412</v>
      </c>
      <c r="J30419" t="s">
        <v>14</v>
      </c>
      <c r="K30419">
        <v>53</v>
      </c>
      <c r="L30419" t="s">
        <v>15</v>
      </c>
    </row>
    <row r="30420" spans="1:12">
      <c r="A30420" t="e">
        <f ca="1">E00251429317021</f>
        <v>#NAME?</v>
      </c>
      <c r="B30420">
        <v>272</v>
      </c>
      <c r="C30420" t="s">
        <v>174</v>
      </c>
      <c r="D30420" s="1">
        <v>41907</v>
      </c>
      <c r="F30420">
        <v>1</v>
      </c>
      <c r="G30420">
        <v>7840</v>
      </c>
      <c r="H30420" t="s">
        <v>55</v>
      </c>
      <c r="I30420" t="s">
        <v>56</v>
      </c>
      <c r="J30420" t="s">
        <v>57</v>
      </c>
      <c r="K30420">
        <v>52</v>
      </c>
      <c r="L30420" t="s">
        <v>22</v>
      </c>
    </row>
    <row r="30421" spans="1:12">
      <c r="A30421" t="e">
        <f ca="1">E00251429317021</f>
        <v>#NAME?</v>
      </c>
      <c r="B30421">
        <v>274</v>
      </c>
      <c r="C30421" t="s">
        <v>506</v>
      </c>
      <c r="D30421" s="1">
        <v>41708</v>
      </c>
      <c r="F30421">
        <v>2</v>
      </c>
      <c r="G30421">
        <v>38619</v>
      </c>
      <c r="H30421" t="s">
        <v>299</v>
      </c>
      <c r="J30421" t="s">
        <v>14</v>
      </c>
      <c r="K30421">
        <v>51</v>
      </c>
      <c r="L30421" t="s">
        <v>15</v>
      </c>
    </row>
    <row r="30422" spans="1:12">
      <c r="A30422" t="e">
        <f ca="1">E00251439718121</f>
        <v>#NAME?</v>
      </c>
      <c r="B30422">
        <v>272</v>
      </c>
      <c r="C30422" t="s">
        <v>174</v>
      </c>
      <c r="D30422" s="1">
        <v>42380</v>
      </c>
      <c r="E30422">
        <v>0</v>
      </c>
      <c r="F30422">
        <v>1</v>
      </c>
      <c r="G30422">
        <v>780</v>
      </c>
      <c r="H30422" t="s">
        <v>1192</v>
      </c>
      <c r="J30422" t="s">
        <v>34</v>
      </c>
      <c r="K30422">
        <v>59</v>
      </c>
      <c r="L30422" t="s">
        <v>15</v>
      </c>
    </row>
    <row r="30423" spans="1:12">
      <c r="A30423" t="e">
        <f ca="1">E00251513752721</f>
        <v>#NAME?</v>
      </c>
      <c r="B30423">
        <v>702</v>
      </c>
      <c r="C30423" t="s">
        <v>293</v>
      </c>
      <c r="D30423" s="1">
        <v>42158</v>
      </c>
      <c r="F30423">
        <v>3</v>
      </c>
      <c r="G30423">
        <v>49390</v>
      </c>
      <c r="H30423" t="s">
        <v>59</v>
      </c>
      <c r="J30423" t="s">
        <v>14</v>
      </c>
      <c r="K30423">
        <v>55</v>
      </c>
      <c r="L30423" t="s">
        <v>15</v>
      </c>
    </row>
    <row r="30424" spans="1:12">
      <c r="A30424" t="e">
        <f ca="1">E00251513752721</f>
        <v>#NAME?</v>
      </c>
      <c r="B30424">
        <v>702</v>
      </c>
      <c r="C30424" t="s">
        <v>293</v>
      </c>
      <c r="D30424" s="1">
        <v>42297</v>
      </c>
      <c r="F30424">
        <v>2</v>
      </c>
      <c r="G30424">
        <v>4019</v>
      </c>
      <c r="H30424" t="s">
        <v>26</v>
      </c>
      <c r="J30424" t="s">
        <v>14</v>
      </c>
      <c r="K30424">
        <v>55</v>
      </c>
      <c r="L30424" t="s">
        <v>15</v>
      </c>
    </row>
    <row r="30425" spans="1:12">
      <c r="A30425" t="e">
        <f ca="1">E00251513752721</f>
        <v>#NAME?</v>
      </c>
      <c r="B30425">
        <v>702</v>
      </c>
      <c r="C30425" t="s">
        <v>293</v>
      </c>
      <c r="D30425" s="1">
        <v>42755</v>
      </c>
      <c r="F30425">
        <v>2</v>
      </c>
      <c r="G30425">
        <v>71981</v>
      </c>
      <c r="H30425" t="s">
        <v>81</v>
      </c>
      <c r="J30425" t="s">
        <v>14</v>
      </c>
      <c r="K30425">
        <v>57</v>
      </c>
      <c r="L30425" t="s">
        <v>15</v>
      </c>
    </row>
    <row r="30426" spans="1:12">
      <c r="A30426" t="e">
        <f ca="1">E00251513752721</f>
        <v>#NAME?</v>
      </c>
      <c r="B30426">
        <v>702</v>
      </c>
      <c r="C30426" t="s">
        <v>293</v>
      </c>
      <c r="D30426" s="1">
        <v>42773</v>
      </c>
      <c r="F30426">
        <v>4</v>
      </c>
      <c r="G30426">
        <v>7233</v>
      </c>
      <c r="H30426" t="s">
        <v>412</v>
      </c>
      <c r="J30426" t="s">
        <v>14</v>
      </c>
      <c r="K30426">
        <v>57</v>
      </c>
      <c r="L30426" t="s">
        <v>15</v>
      </c>
    </row>
    <row r="30427" spans="1:12">
      <c r="A30427" t="e">
        <f ca="1">E00251514879521</f>
        <v>#NAME?</v>
      </c>
      <c r="B30427">
        <v>6046</v>
      </c>
      <c r="C30427" t="s">
        <v>98</v>
      </c>
      <c r="D30427" s="1">
        <v>42954</v>
      </c>
      <c r="F30427">
        <v>1</v>
      </c>
      <c r="G30427">
        <v>92321</v>
      </c>
      <c r="H30427" t="s">
        <v>1296</v>
      </c>
      <c r="I30427" t="s">
        <v>56</v>
      </c>
      <c r="J30427" t="s">
        <v>57</v>
      </c>
      <c r="K30427">
        <v>45</v>
      </c>
      <c r="L30427" t="s">
        <v>15</v>
      </c>
    </row>
    <row r="30428" spans="1:12">
      <c r="A30428" t="e">
        <f ca="1">E00251514247321</f>
        <v>#NAME?</v>
      </c>
      <c r="B30428">
        <v>291</v>
      </c>
      <c r="C30428" t="s">
        <v>160</v>
      </c>
      <c r="D30428" s="1">
        <v>42623</v>
      </c>
      <c r="F30428">
        <v>1</v>
      </c>
      <c r="G30428">
        <v>8830</v>
      </c>
      <c r="H30428" t="s">
        <v>691</v>
      </c>
      <c r="J30428" t="s">
        <v>14</v>
      </c>
      <c r="K30428">
        <v>63</v>
      </c>
      <c r="L30428" t="s">
        <v>15</v>
      </c>
    </row>
    <row r="30429" spans="1:12">
      <c r="A30429" t="e">
        <f ca="1">E00251514247321</f>
        <v>#NAME?</v>
      </c>
      <c r="B30429">
        <v>448</v>
      </c>
      <c r="C30429" t="s">
        <v>112</v>
      </c>
      <c r="D30429" s="1">
        <v>41460</v>
      </c>
      <c r="F30429">
        <v>1</v>
      </c>
      <c r="G30429">
        <v>2720</v>
      </c>
      <c r="H30429" t="s">
        <v>65</v>
      </c>
      <c r="J30429" t="s">
        <v>14</v>
      </c>
      <c r="K30429">
        <v>59</v>
      </c>
      <c r="L30429" t="s">
        <v>15</v>
      </c>
    </row>
    <row r="30430" spans="1:12">
      <c r="A30430" t="e">
        <f ca="1">E00251429317021</f>
        <v>#NAME?</v>
      </c>
      <c r="B30430">
        <v>275</v>
      </c>
      <c r="C30430" t="s">
        <v>444</v>
      </c>
      <c r="D30430" s="1">
        <v>41914</v>
      </c>
      <c r="F30430">
        <v>2</v>
      </c>
      <c r="G30430">
        <v>2252</v>
      </c>
      <c r="H30430" t="s">
        <v>64</v>
      </c>
      <c r="J30430" t="s">
        <v>14</v>
      </c>
      <c r="K30430">
        <v>52</v>
      </c>
      <c r="L30430" t="s">
        <v>15</v>
      </c>
    </row>
    <row r="30431" spans="1:12">
      <c r="A30431" t="e">
        <f ca="1">E00251514247321</f>
        <v>#NAME?</v>
      </c>
      <c r="B30431">
        <v>448</v>
      </c>
      <c r="C30431" t="s">
        <v>112</v>
      </c>
      <c r="D30431" s="1">
        <v>41697</v>
      </c>
      <c r="F30431">
        <v>1</v>
      </c>
      <c r="G30431">
        <v>5690</v>
      </c>
      <c r="H30431" t="s">
        <v>889</v>
      </c>
      <c r="J30431" t="s">
        <v>14</v>
      </c>
      <c r="K30431">
        <v>60</v>
      </c>
      <c r="L30431" t="s">
        <v>15</v>
      </c>
    </row>
    <row r="30432" spans="1:12">
      <c r="A30432" t="e">
        <f ca="1">E00251429317021</f>
        <v>#NAME?</v>
      </c>
      <c r="B30432">
        <v>275</v>
      </c>
      <c r="C30432" t="s">
        <v>444</v>
      </c>
      <c r="D30432" s="1">
        <v>42018</v>
      </c>
      <c r="F30432">
        <v>2</v>
      </c>
      <c r="G30432">
        <v>496</v>
      </c>
      <c r="H30432" t="s">
        <v>190</v>
      </c>
      <c r="J30432" t="s">
        <v>14</v>
      </c>
      <c r="K30432">
        <v>52</v>
      </c>
      <c r="L30432" t="s">
        <v>15</v>
      </c>
    </row>
    <row r="30433" spans="1:12">
      <c r="A30433" t="e">
        <f ca="1">E00251427388121</f>
        <v>#NAME?</v>
      </c>
      <c r="B30433">
        <v>28</v>
      </c>
      <c r="C30433" t="s">
        <v>153</v>
      </c>
      <c r="D30433" s="1">
        <v>42977</v>
      </c>
      <c r="F30433">
        <v>1</v>
      </c>
      <c r="G30433">
        <v>72871</v>
      </c>
      <c r="H30433" t="s">
        <v>685</v>
      </c>
      <c r="J30433" t="s">
        <v>14</v>
      </c>
      <c r="K30433">
        <v>65</v>
      </c>
      <c r="L30433" t="s">
        <v>15</v>
      </c>
    </row>
    <row r="30434" spans="1:12">
      <c r="A30434" t="e">
        <f ca="1">E00251532421921</f>
        <v>#NAME?</v>
      </c>
      <c r="B30434">
        <v>451</v>
      </c>
      <c r="C30434" t="s">
        <v>102</v>
      </c>
      <c r="D30434" s="1">
        <v>42977</v>
      </c>
      <c r="F30434">
        <v>1</v>
      </c>
      <c r="G30434">
        <v>7962</v>
      </c>
      <c r="H30434" t="s">
        <v>111</v>
      </c>
      <c r="J30434" t="s">
        <v>14</v>
      </c>
      <c r="K30434">
        <v>48</v>
      </c>
      <c r="L30434" t="s">
        <v>22</v>
      </c>
    </row>
    <row r="30435" spans="1:12">
      <c r="A30435" t="e">
        <f ca="1">E00251514247321</f>
        <v>#NAME?</v>
      </c>
      <c r="B30435">
        <v>448</v>
      </c>
      <c r="C30435" t="s">
        <v>112</v>
      </c>
      <c r="D30435" s="1">
        <v>42157</v>
      </c>
      <c r="F30435">
        <v>2</v>
      </c>
      <c r="G30435">
        <v>3159</v>
      </c>
      <c r="H30435" t="s">
        <v>1496</v>
      </c>
      <c r="J30435" t="s">
        <v>14</v>
      </c>
      <c r="K30435">
        <v>61</v>
      </c>
      <c r="L30435" t="s">
        <v>15</v>
      </c>
    </row>
    <row r="30436" spans="1:12">
      <c r="A30436" t="e">
        <f ca="1">E00251532975721</f>
        <v>#NAME?</v>
      </c>
      <c r="B30436">
        <v>446</v>
      </c>
      <c r="C30436" t="s">
        <v>94</v>
      </c>
      <c r="D30436" s="1">
        <v>42789</v>
      </c>
      <c r="F30436">
        <v>1</v>
      </c>
      <c r="G30436">
        <v>7350</v>
      </c>
      <c r="H30436" t="s">
        <v>192</v>
      </c>
      <c r="J30436" t="s">
        <v>14</v>
      </c>
      <c r="K30436">
        <v>53</v>
      </c>
      <c r="L30436" t="s">
        <v>15</v>
      </c>
    </row>
    <row r="30437" spans="1:12">
      <c r="A30437" t="e">
        <f ca="1">E00251514879521</f>
        <v>#NAME?</v>
      </c>
      <c r="B30437">
        <v>497</v>
      </c>
      <c r="C30437" t="s">
        <v>141</v>
      </c>
      <c r="D30437" s="1">
        <v>42907</v>
      </c>
      <c r="F30437">
        <v>5</v>
      </c>
      <c r="G30437">
        <v>3051</v>
      </c>
      <c r="H30437" t="s">
        <v>13</v>
      </c>
      <c r="J30437" t="s">
        <v>14</v>
      </c>
      <c r="K30437">
        <v>45</v>
      </c>
      <c r="L30437" t="s">
        <v>15</v>
      </c>
    </row>
    <row r="30438" spans="1:12">
      <c r="A30438" t="e">
        <f ca="1">E00251532134321</f>
        <v>#NAME?</v>
      </c>
      <c r="B30438">
        <v>497</v>
      </c>
      <c r="C30438" t="s">
        <v>141</v>
      </c>
      <c r="D30438" s="1">
        <v>41845</v>
      </c>
      <c r="F30438">
        <v>4</v>
      </c>
      <c r="G30438">
        <v>4019</v>
      </c>
      <c r="H30438" t="s">
        <v>26</v>
      </c>
      <c r="J30438" t="s">
        <v>14</v>
      </c>
      <c r="K30438">
        <v>63</v>
      </c>
      <c r="L30438" t="s">
        <v>15</v>
      </c>
    </row>
    <row r="30439" spans="1:12">
      <c r="A30439" t="e">
        <f ca="1">E00251532134321</f>
        <v>#NAME?</v>
      </c>
      <c r="B30439">
        <v>497</v>
      </c>
      <c r="C30439" t="s">
        <v>141</v>
      </c>
      <c r="D30439" s="1">
        <v>42221</v>
      </c>
      <c r="F30439">
        <v>1</v>
      </c>
      <c r="G30439">
        <v>30272</v>
      </c>
      <c r="H30439" t="s">
        <v>740</v>
      </c>
      <c r="J30439" t="s">
        <v>14</v>
      </c>
      <c r="K30439">
        <v>64</v>
      </c>
      <c r="L30439" t="s">
        <v>15</v>
      </c>
    </row>
    <row r="30440" spans="1:12">
      <c r="A30440" t="e">
        <f ca="1">E00251514247321</f>
        <v>#NAME?</v>
      </c>
      <c r="B30440">
        <v>448</v>
      </c>
      <c r="C30440" t="s">
        <v>112</v>
      </c>
      <c r="D30440" s="1">
        <v>42332</v>
      </c>
      <c r="F30440">
        <v>3</v>
      </c>
      <c r="G30440">
        <v>5368</v>
      </c>
      <c r="H30440" t="s">
        <v>101</v>
      </c>
      <c r="J30440" t="s">
        <v>14</v>
      </c>
      <c r="K30440">
        <v>62</v>
      </c>
      <c r="L30440" t="s">
        <v>15</v>
      </c>
    </row>
    <row r="30441" spans="1:12">
      <c r="A30441" t="e">
        <f ca="1">E00251429317021</f>
        <v>#NAME?</v>
      </c>
      <c r="B30441">
        <v>272</v>
      </c>
      <c r="C30441" t="s">
        <v>174</v>
      </c>
      <c r="D30441" s="1">
        <v>42749</v>
      </c>
      <c r="E30441">
        <v>0</v>
      </c>
      <c r="F30441">
        <v>1</v>
      </c>
      <c r="G30441">
        <v>37430</v>
      </c>
      <c r="H30441" t="s">
        <v>976</v>
      </c>
      <c r="J30441" t="s">
        <v>34</v>
      </c>
      <c r="K30441">
        <v>54</v>
      </c>
      <c r="L30441" t="s">
        <v>15</v>
      </c>
    </row>
    <row r="30442" spans="1:12">
      <c r="A30442" t="e">
        <f ca="1">E00251514247321</f>
        <v>#NAME?</v>
      </c>
      <c r="B30442">
        <v>448</v>
      </c>
      <c r="C30442" t="s">
        <v>112</v>
      </c>
      <c r="D30442" s="1">
        <v>42836</v>
      </c>
      <c r="F30442">
        <v>4</v>
      </c>
      <c r="G30442">
        <v>72190</v>
      </c>
      <c r="H30442" t="s">
        <v>341</v>
      </c>
      <c r="J30442" t="s">
        <v>14</v>
      </c>
      <c r="K30442">
        <v>63</v>
      </c>
      <c r="L30442" t="s">
        <v>15</v>
      </c>
    </row>
    <row r="30443" spans="1:12">
      <c r="A30443" t="e">
        <f ca="1">E00251429317021</f>
        <v>#NAME?</v>
      </c>
      <c r="B30443">
        <v>275</v>
      </c>
      <c r="C30443" t="s">
        <v>444</v>
      </c>
      <c r="D30443" s="1">
        <v>42770</v>
      </c>
      <c r="F30443">
        <v>1</v>
      </c>
      <c r="G30443">
        <v>496</v>
      </c>
      <c r="H30443" t="s">
        <v>190</v>
      </c>
      <c r="J30443" t="s">
        <v>14</v>
      </c>
      <c r="K30443">
        <v>54</v>
      </c>
      <c r="L30443" t="s">
        <v>15</v>
      </c>
    </row>
    <row r="30444" spans="1:12">
      <c r="A30444" t="e">
        <f ca="1">E00251514879521</f>
        <v>#NAME?</v>
      </c>
      <c r="B30444">
        <v>497</v>
      </c>
      <c r="C30444" t="s">
        <v>141</v>
      </c>
      <c r="D30444" s="1">
        <v>42264</v>
      </c>
      <c r="F30444">
        <v>2</v>
      </c>
      <c r="G30444">
        <v>4919</v>
      </c>
      <c r="H30444" t="s">
        <v>801</v>
      </c>
      <c r="J30444" t="s">
        <v>14</v>
      </c>
      <c r="K30444">
        <v>43</v>
      </c>
      <c r="L30444" t="s">
        <v>15</v>
      </c>
    </row>
    <row r="30445" spans="1:12">
      <c r="A30445" t="e">
        <f ca="1">E00251514879521</f>
        <v>#NAME?</v>
      </c>
      <c r="B30445">
        <v>497</v>
      </c>
      <c r="C30445" t="s">
        <v>141</v>
      </c>
      <c r="D30445" s="1">
        <v>42285</v>
      </c>
      <c r="F30445">
        <v>1</v>
      </c>
      <c r="G30445">
        <v>71940</v>
      </c>
      <c r="H30445" t="s">
        <v>135</v>
      </c>
      <c r="J30445" t="s">
        <v>14</v>
      </c>
      <c r="K30445">
        <v>44</v>
      </c>
      <c r="L30445" t="s">
        <v>15</v>
      </c>
    </row>
    <row r="30446" spans="1:12">
      <c r="A30446" t="e">
        <f ca="1">E00251429317021</f>
        <v>#NAME?</v>
      </c>
      <c r="B30446">
        <v>275</v>
      </c>
      <c r="C30446" t="s">
        <v>444</v>
      </c>
      <c r="D30446" s="1">
        <v>41990</v>
      </c>
      <c r="F30446">
        <v>2</v>
      </c>
      <c r="G30446">
        <v>496</v>
      </c>
      <c r="H30446" t="s">
        <v>190</v>
      </c>
      <c r="J30446" t="s">
        <v>14</v>
      </c>
      <c r="K30446">
        <v>52</v>
      </c>
      <c r="L30446" t="s">
        <v>15</v>
      </c>
    </row>
    <row r="30447" spans="1:12">
      <c r="A30447" t="e">
        <f ca="1">E00251429317021</f>
        <v>#NAME?</v>
      </c>
      <c r="B30447">
        <v>275</v>
      </c>
      <c r="C30447" t="s">
        <v>444</v>
      </c>
      <c r="D30447" s="1">
        <v>42136</v>
      </c>
      <c r="F30447">
        <v>1</v>
      </c>
      <c r="G30447">
        <v>2252</v>
      </c>
      <c r="H30447" t="s">
        <v>64</v>
      </c>
      <c r="J30447" t="s">
        <v>14</v>
      </c>
      <c r="K30447">
        <v>53</v>
      </c>
      <c r="L30447" t="s">
        <v>15</v>
      </c>
    </row>
    <row r="30448" spans="1:12">
      <c r="A30448" t="e">
        <f ca="1">E00251429317021</f>
        <v>#NAME?</v>
      </c>
      <c r="B30448">
        <v>275</v>
      </c>
      <c r="C30448" t="s">
        <v>444</v>
      </c>
      <c r="D30448" s="1">
        <v>42240</v>
      </c>
      <c r="F30448">
        <v>1</v>
      </c>
      <c r="G30448">
        <v>2252</v>
      </c>
      <c r="H30448" t="s">
        <v>64</v>
      </c>
      <c r="J30448" t="s">
        <v>14</v>
      </c>
      <c r="K30448">
        <v>53</v>
      </c>
      <c r="L30448" t="s">
        <v>15</v>
      </c>
    </row>
    <row r="30449" spans="1:12">
      <c r="A30449" t="e">
        <f ca="1">E00251429317021</f>
        <v>#NAME?</v>
      </c>
      <c r="B30449">
        <v>275</v>
      </c>
      <c r="C30449" t="s">
        <v>444</v>
      </c>
      <c r="D30449" s="1">
        <v>42313</v>
      </c>
      <c r="F30449">
        <v>1</v>
      </c>
      <c r="G30449">
        <v>7336</v>
      </c>
      <c r="H30449" t="s">
        <v>1298</v>
      </c>
      <c r="J30449" t="s">
        <v>14</v>
      </c>
      <c r="K30449">
        <v>53</v>
      </c>
      <c r="L30449" t="s">
        <v>15</v>
      </c>
    </row>
    <row r="30450" spans="1:12">
      <c r="A30450" t="e">
        <f ca="1">E00251510695321</f>
        <v>#NAME?</v>
      </c>
      <c r="B30450">
        <v>5994</v>
      </c>
      <c r="C30450" t="s">
        <v>311</v>
      </c>
      <c r="D30450" s="1">
        <v>42392</v>
      </c>
      <c r="E30450">
        <v>2</v>
      </c>
      <c r="F30450">
        <v>4</v>
      </c>
      <c r="G30450">
        <v>2419</v>
      </c>
      <c r="H30450" t="s">
        <v>802</v>
      </c>
      <c r="J30450" t="s">
        <v>34</v>
      </c>
      <c r="K30450">
        <v>52</v>
      </c>
      <c r="L30450" t="s">
        <v>15</v>
      </c>
    </row>
    <row r="30451" spans="1:12">
      <c r="A30451" t="e">
        <f ca="1">E00251424849521</f>
        <v>#NAME?</v>
      </c>
      <c r="B30451">
        <v>122</v>
      </c>
      <c r="C30451" t="s">
        <v>522</v>
      </c>
      <c r="D30451" s="1">
        <v>42684</v>
      </c>
      <c r="F30451">
        <v>1</v>
      </c>
      <c r="G30451">
        <v>6111</v>
      </c>
      <c r="H30451" t="s">
        <v>937</v>
      </c>
      <c r="J30451" t="s">
        <v>14</v>
      </c>
      <c r="K30451">
        <v>52</v>
      </c>
      <c r="L30451" t="s">
        <v>15</v>
      </c>
    </row>
    <row r="30452" spans="1:12">
      <c r="A30452" t="e">
        <f ca="1">E00251513752721</f>
        <v>#NAME?</v>
      </c>
      <c r="B30452">
        <v>702</v>
      </c>
      <c r="C30452" t="s">
        <v>293</v>
      </c>
      <c r="D30452" s="1">
        <v>42802</v>
      </c>
      <c r="F30452">
        <v>4</v>
      </c>
      <c r="G30452">
        <v>49390</v>
      </c>
      <c r="H30452" t="s">
        <v>59</v>
      </c>
      <c r="J30452" t="s">
        <v>14</v>
      </c>
      <c r="K30452">
        <v>57</v>
      </c>
      <c r="L30452" t="s">
        <v>15</v>
      </c>
    </row>
    <row r="30453" spans="1:12">
      <c r="A30453" t="e">
        <f ca="1">E00251513752721</f>
        <v>#NAME?</v>
      </c>
      <c r="B30453">
        <v>702</v>
      </c>
      <c r="C30453" t="s">
        <v>293</v>
      </c>
      <c r="D30453" s="1">
        <v>41012</v>
      </c>
      <c r="F30453">
        <v>6</v>
      </c>
      <c r="G30453">
        <v>2169</v>
      </c>
      <c r="H30453" t="s">
        <v>40</v>
      </c>
      <c r="J30453" t="s">
        <v>14</v>
      </c>
      <c r="K30453">
        <v>52</v>
      </c>
      <c r="L30453" t="s">
        <v>15</v>
      </c>
    </row>
    <row r="30454" spans="1:12">
      <c r="A30454" t="e">
        <f ca="1">E00251513752721</f>
        <v>#NAME?</v>
      </c>
      <c r="B30454">
        <v>702</v>
      </c>
      <c r="C30454" t="s">
        <v>293</v>
      </c>
      <c r="D30454" s="1">
        <v>41207</v>
      </c>
      <c r="F30454">
        <v>6</v>
      </c>
      <c r="G30454">
        <v>2169</v>
      </c>
      <c r="H30454" t="s">
        <v>40</v>
      </c>
      <c r="J30454" t="s">
        <v>14</v>
      </c>
      <c r="K30454">
        <v>52</v>
      </c>
      <c r="L30454" t="s">
        <v>15</v>
      </c>
    </row>
    <row r="30455" spans="1:12">
      <c r="A30455" t="e">
        <f ca="1">E00251514152121</f>
        <v>#NAME?</v>
      </c>
      <c r="B30455">
        <v>702</v>
      </c>
      <c r="C30455" t="s">
        <v>293</v>
      </c>
      <c r="D30455" s="1">
        <v>42208</v>
      </c>
      <c r="F30455">
        <v>2</v>
      </c>
      <c r="G30455">
        <v>55090</v>
      </c>
      <c r="H30455" t="s">
        <v>400</v>
      </c>
      <c r="J30455" t="s">
        <v>14</v>
      </c>
      <c r="K30455">
        <v>58</v>
      </c>
      <c r="L30455" t="s">
        <v>15</v>
      </c>
    </row>
    <row r="30456" spans="1:12">
      <c r="A30456" t="e">
        <f t="shared" ref="A30456:A30463" ca="1" si="274">E00251430390021</f>
        <v>#NAME?</v>
      </c>
      <c r="B30456">
        <v>458</v>
      </c>
      <c r="C30456" t="s">
        <v>275</v>
      </c>
      <c r="D30456" s="1">
        <v>41939</v>
      </c>
      <c r="F30456">
        <v>1</v>
      </c>
      <c r="G30456">
        <v>2809</v>
      </c>
      <c r="H30456" t="s">
        <v>90</v>
      </c>
      <c r="J30456" t="s">
        <v>14</v>
      </c>
      <c r="K30456">
        <v>49</v>
      </c>
      <c r="L30456" t="s">
        <v>15</v>
      </c>
    </row>
    <row r="30457" spans="1:12">
      <c r="A30457" t="e">
        <f t="shared" ca="1" si="274"/>
        <v>#NAME?</v>
      </c>
      <c r="B30457">
        <v>458</v>
      </c>
      <c r="C30457" t="s">
        <v>275</v>
      </c>
      <c r="D30457" s="1">
        <v>42038</v>
      </c>
      <c r="F30457">
        <v>1</v>
      </c>
      <c r="G30457">
        <v>49390</v>
      </c>
      <c r="H30457" t="s">
        <v>59</v>
      </c>
      <c r="J30457" t="s">
        <v>14</v>
      </c>
      <c r="K30457">
        <v>49</v>
      </c>
      <c r="L30457" t="s">
        <v>15</v>
      </c>
    </row>
    <row r="30458" spans="1:12">
      <c r="A30458" t="e">
        <f t="shared" ca="1" si="274"/>
        <v>#NAME?</v>
      </c>
      <c r="B30458">
        <v>458</v>
      </c>
      <c r="C30458" t="s">
        <v>275</v>
      </c>
      <c r="D30458" s="1">
        <v>42039</v>
      </c>
      <c r="F30458">
        <v>1</v>
      </c>
      <c r="G30458">
        <v>49390</v>
      </c>
      <c r="H30458" t="s">
        <v>59</v>
      </c>
      <c r="J30458" t="s">
        <v>14</v>
      </c>
      <c r="K30458">
        <v>49</v>
      </c>
      <c r="L30458" t="s">
        <v>15</v>
      </c>
    </row>
    <row r="30459" spans="1:12">
      <c r="A30459" t="e">
        <f t="shared" ca="1" si="274"/>
        <v>#NAME?</v>
      </c>
      <c r="B30459">
        <v>458</v>
      </c>
      <c r="C30459" t="s">
        <v>275</v>
      </c>
      <c r="D30459" s="1">
        <v>42331</v>
      </c>
      <c r="F30459">
        <v>2</v>
      </c>
      <c r="G30459">
        <v>49390</v>
      </c>
      <c r="H30459" t="s">
        <v>59</v>
      </c>
      <c r="J30459" t="s">
        <v>14</v>
      </c>
      <c r="K30459">
        <v>50</v>
      </c>
      <c r="L30459" t="s">
        <v>15</v>
      </c>
    </row>
    <row r="30460" spans="1:12">
      <c r="A30460" t="e">
        <f t="shared" ca="1" si="274"/>
        <v>#NAME?</v>
      </c>
      <c r="B30460">
        <v>458</v>
      </c>
      <c r="C30460" t="s">
        <v>275</v>
      </c>
      <c r="D30460" s="1">
        <v>42341</v>
      </c>
      <c r="F30460">
        <v>3</v>
      </c>
      <c r="G30460">
        <v>49390</v>
      </c>
      <c r="H30460" t="s">
        <v>59</v>
      </c>
      <c r="J30460" t="s">
        <v>14</v>
      </c>
      <c r="K30460">
        <v>50</v>
      </c>
      <c r="L30460" t="s">
        <v>15</v>
      </c>
    </row>
    <row r="30461" spans="1:12">
      <c r="A30461" t="e">
        <f t="shared" ca="1" si="274"/>
        <v>#NAME?</v>
      </c>
      <c r="B30461">
        <v>458</v>
      </c>
      <c r="C30461" t="s">
        <v>275</v>
      </c>
      <c r="D30461" s="1">
        <v>42380</v>
      </c>
      <c r="F30461">
        <v>2</v>
      </c>
      <c r="G30461">
        <v>49390</v>
      </c>
      <c r="H30461" t="s">
        <v>59</v>
      </c>
      <c r="J30461" t="s">
        <v>14</v>
      </c>
      <c r="K30461">
        <v>50</v>
      </c>
      <c r="L30461" t="s">
        <v>15</v>
      </c>
    </row>
    <row r="30462" spans="1:12">
      <c r="A30462" t="e">
        <f t="shared" ca="1" si="274"/>
        <v>#NAME?</v>
      </c>
      <c r="B30462">
        <v>458</v>
      </c>
      <c r="C30462" t="s">
        <v>275</v>
      </c>
      <c r="D30462" s="1">
        <v>42402</v>
      </c>
      <c r="F30462">
        <v>3</v>
      </c>
      <c r="G30462">
        <v>49390</v>
      </c>
      <c r="H30462" t="s">
        <v>59</v>
      </c>
      <c r="J30462" t="s">
        <v>14</v>
      </c>
      <c r="K30462">
        <v>50</v>
      </c>
      <c r="L30462" t="s">
        <v>15</v>
      </c>
    </row>
    <row r="30463" spans="1:12">
      <c r="A30463" t="e">
        <f t="shared" ca="1" si="274"/>
        <v>#NAME?</v>
      </c>
      <c r="B30463">
        <v>458</v>
      </c>
      <c r="C30463" t="s">
        <v>275</v>
      </c>
      <c r="D30463" s="1">
        <v>42443</v>
      </c>
      <c r="F30463">
        <v>1</v>
      </c>
      <c r="G30463">
        <v>7819</v>
      </c>
      <c r="H30463" t="s">
        <v>268</v>
      </c>
      <c r="J30463" t="s">
        <v>14</v>
      </c>
      <c r="K30463">
        <v>50</v>
      </c>
      <c r="L30463" t="s">
        <v>15</v>
      </c>
    </row>
    <row r="30464" spans="1:12">
      <c r="A30464" t="e">
        <f ca="1">E00251531311821</f>
        <v>#NAME?</v>
      </c>
      <c r="B30464">
        <v>1128</v>
      </c>
      <c r="C30464" t="s">
        <v>424</v>
      </c>
      <c r="D30464" s="1">
        <v>43026</v>
      </c>
      <c r="F30464">
        <v>2</v>
      </c>
      <c r="G30464">
        <v>71946</v>
      </c>
      <c r="H30464" t="s">
        <v>109</v>
      </c>
      <c r="J30464" t="s">
        <v>14</v>
      </c>
      <c r="K30464">
        <v>43</v>
      </c>
      <c r="L30464" t="s">
        <v>15</v>
      </c>
    </row>
    <row r="30465" spans="1:12">
      <c r="A30465" t="e">
        <f ca="1">E00251513752721</f>
        <v>#NAME?</v>
      </c>
      <c r="B30465">
        <v>702</v>
      </c>
      <c r="C30465" t="s">
        <v>293</v>
      </c>
      <c r="D30465" s="1">
        <v>42872</v>
      </c>
      <c r="F30465">
        <v>3</v>
      </c>
      <c r="G30465">
        <v>49390</v>
      </c>
      <c r="H30465" t="s">
        <v>59</v>
      </c>
      <c r="J30465" t="s">
        <v>14</v>
      </c>
      <c r="K30465">
        <v>57</v>
      </c>
      <c r="L30465" t="s">
        <v>15</v>
      </c>
    </row>
    <row r="30466" spans="1:12">
      <c r="A30466" t="e">
        <f ca="1">E00251510664921</f>
        <v>#NAME?</v>
      </c>
      <c r="B30466">
        <v>164</v>
      </c>
      <c r="C30466" t="s">
        <v>792</v>
      </c>
      <c r="D30466" s="1">
        <v>42284</v>
      </c>
      <c r="F30466">
        <v>2</v>
      </c>
      <c r="G30466">
        <v>52100</v>
      </c>
      <c r="H30466" t="s">
        <v>516</v>
      </c>
      <c r="J30466" t="s">
        <v>14</v>
      </c>
      <c r="K30466">
        <v>46</v>
      </c>
      <c r="L30466" t="s">
        <v>15</v>
      </c>
    </row>
    <row r="30467" spans="1:12">
      <c r="A30467" t="e">
        <f ca="1">E00251533639421</f>
        <v>#NAME?</v>
      </c>
      <c r="B30467">
        <v>1886</v>
      </c>
      <c r="C30467" t="s">
        <v>581</v>
      </c>
      <c r="D30467" s="1">
        <v>42502</v>
      </c>
      <c r="F30467">
        <v>2</v>
      </c>
      <c r="G30467">
        <v>72690</v>
      </c>
      <c r="H30467" t="s">
        <v>363</v>
      </c>
      <c r="J30467" t="s">
        <v>14</v>
      </c>
      <c r="K30467">
        <v>50</v>
      </c>
      <c r="L30467" t="s">
        <v>15</v>
      </c>
    </row>
    <row r="30468" spans="1:12">
      <c r="A30468" t="e">
        <f ca="1">E00251533639421</f>
        <v>#NAME?</v>
      </c>
      <c r="B30468">
        <v>1886</v>
      </c>
      <c r="C30468" t="s">
        <v>581</v>
      </c>
      <c r="D30468" s="1">
        <v>42594</v>
      </c>
      <c r="F30468">
        <v>2</v>
      </c>
      <c r="G30468">
        <v>25000</v>
      </c>
      <c r="H30468" t="s">
        <v>178</v>
      </c>
      <c r="J30468" t="s">
        <v>14</v>
      </c>
      <c r="K30468">
        <v>50</v>
      </c>
      <c r="L30468" t="s">
        <v>15</v>
      </c>
    </row>
    <row r="30469" spans="1:12">
      <c r="A30469" t="e">
        <f ca="1">E00251528053221</f>
        <v>#NAME?</v>
      </c>
      <c r="B30469">
        <v>66</v>
      </c>
      <c r="C30469" t="s">
        <v>134</v>
      </c>
      <c r="D30469" s="1">
        <v>41773</v>
      </c>
      <c r="F30469">
        <v>1</v>
      </c>
      <c r="G30469">
        <v>5771</v>
      </c>
      <c r="H30469" t="s">
        <v>1588</v>
      </c>
      <c r="J30469" t="s">
        <v>14</v>
      </c>
      <c r="K30469">
        <v>54</v>
      </c>
      <c r="L30469" t="s">
        <v>15</v>
      </c>
    </row>
    <row r="30470" spans="1:12">
      <c r="A30470" t="e">
        <f ca="1">E00251532618221</f>
        <v>#NAME?</v>
      </c>
      <c r="B30470">
        <v>446</v>
      </c>
      <c r="C30470" t="s">
        <v>94</v>
      </c>
      <c r="D30470" s="1">
        <v>42892</v>
      </c>
      <c r="F30470">
        <v>3</v>
      </c>
      <c r="G30470">
        <v>29690</v>
      </c>
      <c r="H30470" t="s">
        <v>52</v>
      </c>
      <c r="J30470" t="s">
        <v>14</v>
      </c>
      <c r="K30470">
        <v>64</v>
      </c>
      <c r="L30470" t="s">
        <v>15</v>
      </c>
    </row>
    <row r="30471" spans="1:12">
      <c r="A30471" t="e">
        <f ca="1">E00251619053021</f>
        <v>#NAME?</v>
      </c>
      <c r="B30471">
        <v>109</v>
      </c>
      <c r="C30471" t="s">
        <v>480</v>
      </c>
      <c r="D30471" s="1">
        <v>41290</v>
      </c>
      <c r="F30471">
        <v>1</v>
      </c>
      <c r="G30471">
        <v>78609</v>
      </c>
      <c r="H30471" t="s">
        <v>240</v>
      </c>
      <c r="J30471" t="s">
        <v>14</v>
      </c>
      <c r="K30471">
        <v>62</v>
      </c>
      <c r="L30471" t="s">
        <v>22</v>
      </c>
    </row>
    <row r="30472" spans="1:12">
      <c r="A30472" t="e">
        <f ca="1">E00251514152121</f>
        <v>#NAME?</v>
      </c>
      <c r="B30472">
        <v>702</v>
      </c>
      <c r="C30472" t="s">
        <v>293</v>
      </c>
      <c r="D30472" s="1">
        <v>42208</v>
      </c>
      <c r="F30472">
        <v>4</v>
      </c>
      <c r="G30472">
        <v>2119</v>
      </c>
      <c r="H30472" t="s">
        <v>82</v>
      </c>
      <c r="J30472" t="s">
        <v>14</v>
      </c>
      <c r="K30472">
        <v>58</v>
      </c>
      <c r="L30472" t="s">
        <v>15</v>
      </c>
    </row>
    <row r="30473" spans="1:12">
      <c r="A30473" t="e">
        <f ca="1">E00251716551821</f>
        <v>#NAME?</v>
      </c>
      <c r="B30473">
        <v>7504</v>
      </c>
      <c r="C30473" t="s">
        <v>162</v>
      </c>
      <c r="D30473" s="1">
        <v>43062</v>
      </c>
      <c r="F30473">
        <v>3</v>
      </c>
      <c r="G30473">
        <v>4829</v>
      </c>
      <c r="H30473" t="s">
        <v>783</v>
      </c>
      <c r="J30473" t="s">
        <v>14</v>
      </c>
      <c r="K30473">
        <v>48</v>
      </c>
      <c r="L30473" t="s">
        <v>15</v>
      </c>
    </row>
    <row r="30474" spans="1:12">
      <c r="A30474" t="e">
        <f ca="1">E00251626544721</f>
        <v>#NAME?</v>
      </c>
      <c r="B30474">
        <v>283</v>
      </c>
      <c r="C30474" t="s">
        <v>133</v>
      </c>
      <c r="D30474" s="1">
        <v>41705</v>
      </c>
      <c r="F30474">
        <v>1</v>
      </c>
      <c r="G30474">
        <v>7295</v>
      </c>
      <c r="H30474" t="s">
        <v>76</v>
      </c>
      <c r="J30474" t="s">
        <v>14</v>
      </c>
      <c r="K30474">
        <v>54</v>
      </c>
      <c r="L30474" t="s">
        <v>15</v>
      </c>
    </row>
    <row r="30475" spans="1:12">
      <c r="A30475" t="e">
        <f ca="1">E00251532351021</f>
        <v>#NAME?</v>
      </c>
      <c r="B30475">
        <v>490</v>
      </c>
      <c r="C30475" t="s">
        <v>158</v>
      </c>
      <c r="D30475" s="1">
        <v>42556</v>
      </c>
      <c r="F30475">
        <v>2</v>
      </c>
      <c r="G30475">
        <v>7245</v>
      </c>
      <c r="H30475" t="s">
        <v>116</v>
      </c>
      <c r="J30475" t="s">
        <v>14</v>
      </c>
      <c r="K30475">
        <v>57</v>
      </c>
      <c r="L30475" t="s">
        <v>15</v>
      </c>
    </row>
    <row r="30476" spans="1:12">
      <c r="A30476" t="e">
        <f ca="1">E00251439824521</f>
        <v>#NAME?</v>
      </c>
      <c r="B30476">
        <v>489</v>
      </c>
      <c r="C30476" t="s">
        <v>100</v>
      </c>
      <c r="D30476" s="1">
        <v>42401</v>
      </c>
      <c r="F30476">
        <v>2</v>
      </c>
      <c r="G30476">
        <v>7871</v>
      </c>
      <c r="H30476" t="s">
        <v>674</v>
      </c>
      <c r="J30476" t="s">
        <v>14</v>
      </c>
      <c r="K30476">
        <v>55</v>
      </c>
      <c r="L30476" t="s">
        <v>22</v>
      </c>
    </row>
    <row r="30477" spans="1:12">
      <c r="A30477" t="e">
        <f ca="1">E00251531468021</f>
        <v>#NAME?</v>
      </c>
      <c r="B30477">
        <v>703</v>
      </c>
      <c r="C30477" t="s">
        <v>305</v>
      </c>
      <c r="D30477" s="1">
        <v>41115</v>
      </c>
      <c r="F30477">
        <v>4</v>
      </c>
      <c r="G30477">
        <v>2169</v>
      </c>
      <c r="H30477" t="s">
        <v>40</v>
      </c>
      <c r="J30477" t="s">
        <v>14</v>
      </c>
      <c r="K30477">
        <v>37</v>
      </c>
      <c r="L30477" t="s">
        <v>15</v>
      </c>
    </row>
    <row r="30478" spans="1:12">
      <c r="A30478" t="e">
        <f ca="1">E00251514238021</f>
        <v>#NAME?</v>
      </c>
      <c r="B30478">
        <v>448</v>
      </c>
      <c r="C30478" t="s">
        <v>112</v>
      </c>
      <c r="D30478" s="1">
        <v>41578</v>
      </c>
      <c r="F30478">
        <v>1</v>
      </c>
      <c r="G30478">
        <v>71940</v>
      </c>
      <c r="H30478" t="s">
        <v>135</v>
      </c>
      <c r="J30478" t="s">
        <v>14</v>
      </c>
      <c r="K30478">
        <v>43</v>
      </c>
      <c r="L30478" t="s">
        <v>15</v>
      </c>
    </row>
    <row r="30479" spans="1:12">
      <c r="A30479" t="e">
        <f ca="1">E00251514238021</f>
        <v>#NAME?</v>
      </c>
      <c r="B30479">
        <v>448</v>
      </c>
      <c r="C30479" t="s">
        <v>112</v>
      </c>
      <c r="D30479" s="1">
        <v>42401</v>
      </c>
      <c r="F30479">
        <v>1</v>
      </c>
      <c r="G30479">
        <v>71940</v>
      </c>
      <c r="H30479" t="s">
        <v>135</v>
      </c>
      <c r="J30479" t="s">
        <v>14</v>
      </c>
      <c r="K30479">
        <v>45</v>
      </c>
      <c r="L30479" t="s">
        <v>15</v>
      </c>
    </row>
    <row r="30480" spans="1:12">
      <c r="A30480" t="e">
        <f ca="1">E00251532351021</f>
        <v>#NAME?</v>
      </c>
      <c r="B30480">
        <v>490</v>
      </c>
      <c r="C30480" t="s">
        <v>158</v>
      </c>
      <c r="D30480" s="1">
        <v>42773</v>
      </c>
      <c r="F30480">
        <v>3</v>
      </c>
      <c r="G30480">
        <v>29690</v>
      </c>
      <c r="H30480" t="s">
        <v>52</v>
      </c>
      <c r="J30480" t="s">
        <v>14</v>
      </c>
      <c r="K30480">
        <v>58</v>
      </c>
      <c r="L30480" t="s">
        <v>15</v>
      </c>
    </row>
    <row r="30481" spans="1:12">
      <c r="A30481" t="e">
        <f ca="1">E00251532351021</f>
        <v>#NAME?</v>
      </c>
      <c r="B30481">
        <v>490</v>
      </c>
      <c r="C30481" t="s">
        <v>158</v>
      </c>
      <c r="D30481" s="1">
        <v>42947</v>
      </c>
      <c r="F30481">
        <v>2</v>
      </c>
      <c r="G30481">
        <v>29690</v>
      </c>
      <c r="H30481" t="s">
        <v>52</v>
      </c>
      <c r="J30481" t="s">
        <v>14</v>
      </c>
      <c r="K30481">
        <v>59</v>
      </c>
      <c r="L30481" t="s">
        <v>15</v>
      </c>
    </row>
    <row r="30482" spans="1:12">
      <c r="A30482" t="e">
        <f ca="1">E00251532351021</f>
        <v>#NAME?</v>
      </c>
      <c r="B30482">
        <v>490</v>
      </c>
      <c r="C30482" t="s">
        <v>158</v>
      </c>
      <c r="D30482" s="1">
        <v>43032</v>
      </c>
      <c r="F30482">
        <v>1</v>
      </c>
      <c r="G30482">
        <v>7295</v>
      </c>
      <c r="H30482" t="s">
        <v>76</v>
      </c>
      <c r="J30482" t="s">
        <v>14</v>
      </c>
      <c r="K30482">
        <v>59</v>
      </c>
      <c r="L30482" t="s">
        <v>15</v>
      </c>
    </row>
    <row r="30483" spans="1:12">
      <c r="A30483" t="e">
        <f ca="1">E00251619054621</f>
        <v>#NAME?</v>
      </c>
      <c r="B30483">
        <v>109</v>
      </c>
      <c r="C30483" t="s">
        <v>480</v>
      </c>
      <c r="D30483" s="1">
        <v>42444</v>
      </c>
      <c r="F30483">
        <v>1</v>
      </c>
      <c r="G30483">
        <v>2449</v>
      </c>
      <c r="H30483" t="s">
        <v>53</v>
      </c>
      <c r="J30483" t="s">
        <v>14</v>
      </c>
      <c r="K30483">
        <v>47</v>
      </c>
      <c r="L30483" t="s">
        <v>15</v>
      </c>
    </row>
    <row r="30484" spans="1:12">
      <c r="A30484" t="e">
        <f ca="1">E00251531961821</f>
        <v>#NAME?</v>
      </c>
      <c r="B30484">
        <v>498</v>
      </c>
      <c r="C30484" t="s">
        <v>591</v>
      </c>
      <c r="D30484" s="1">
        <v>41578</v>
      </c>
      <c r="F30484">
        <v>2</v>
      </c>
      <c r="G30484">
        <v>3332</v>
      </c>
      <c r="H30484" t="s">
        <v>1095</v>
      </c>
      <c r="J30484" t="s">
        <v>14</v>
      </c>
      <c r="K30484">
        <v>58</v>
      </c>
      <c r="L30484" t="s">
        <v>15</v>
      </c>
    </row>
    <row r="30485" spans="1:12">
      <c r="A30485" t="e">
        <f ca="1">E00251531961821</f>
        <v>#NAME?</v>
      </c>
      <c r="B30485">
        <v>498</v>
      </c>
      <c r="C30485" t="s">
        <v>591</v>
      </c>
      <c r="D30485" s="1">
        <v>42807</v>
      </c>
      <c r="F30485">
        <v>2</v>
      </c>
      <c r="G30485">
        <v>27800</v>
      </c>
      <c r="H30485" t="s">
        <v>145</v>
      </c>
      <c r="J30485" t="s">
        <v>14</v>
      </c>
      <c r="K30485">
        <v>62</v>
      </c>
      <c r="L30485" t="s">
        <v>15</v>
      </c>
    </row>
    <row r="30486" spans="1:12">
      <c r="A30486" t="e">
        <f ca="1">E00251531468021</f>
        <v>#NAME?</v>
      </c>
      <c r="B30486">
        <v>703</v>
      </c>
      <c r="C30486" t="s">
        <v>305</v>
      </c>
      <c r="D30486" s="1">
        <v>41012</v>
      </c>
      <c r="F30486">
        <v>2</v>
      </c>
      <c r="G30486">
        <v>30000</v>
      </c>
      <c r="H30486" t="s">
        <v>144</v>
      </c>
      <c r="J30486" t="s">
        <v>14</v>
      </c>
      <c r="K30486">
        <v>37</v>
      </c>
      <c r="L30486" t="s">
        <v>15</v>
      </c>
    </row>
    <row r="30487" spans="1:12">
      <c r="A30487" t="e">
        <f ca="1">E00251439068821</f>
        <v>#NAME?</v>
      </c>
      <c r="B30487">
        <v>701</v>
      </c>
      <c r="C30487" t="s">
        <v>72</v>
      </c>
      <c r="D30487" s="1">
        <v>41243</v>
      </c>
      <c r="F30487">
        <v>5</v>
      </c>
      <c r="G30487">
        <v>4779</v>
      </c>
      <c r="H30487" t="s">
        <v>231</v>
      </c>
      <c r="J30487" t="s">
        <v>14</v>
      </c>
      <c r="K30487">
        <v>49</v>
      </c>
      <c r="L30487" t="s">
        <v>15</v>
      </c>
    </row>
    <row r="30488" spans="1:12">
      <c r="A30488" t="e">
        <f ca="1">E00251439068821</f>
        <v>#NAME?</v>
      </c>
      <c r="B30488">
        <v>701</v>
      </c>
      <c r="C30488" t="s">
        <v>72</v>
      </c>
      <c r="D30488" s="1">
        <v>42748</v>
      </c>
      <c r="F30488">
        <v>4</v>
      </c>
      <c r="G30488">
        <v>78050</v>
      </c>
      <c r="H30488" t="s">
        <v>197</v>
      </c>
      <c r="J30488" t="s">
        <v>14</v>
      </c>
      <c r="K30488">
        <v>53</v>
      </c>
      <c r="L30488" t="s">
        <v>22</v>
      </c>
    </row>
    <row r="30489" spans="1:12">
      <c r="A30489" t="e">
        <f ca="1">E00251531311721</f>
        <v>#NAME?</v>
      </c>
      <c r="B30489">
        <v>703</v>
      </c>
      <c r="C30489" t="s">
        <v>305</v>
      </c>
      <c r="D30489" s="1">
        <v>42173</v>
      </c>
      <c r="F30489">
        <v>6</v>
      </c>
      <c r="G30489">
        <v>73689</v>
      </c>
      <c r="H30489" t="s">
        <v>84</v>
      </c>
      <c r="J30489" t="s">
        <v>14</v>
      </c>
      <c r="K30489">
        <v>48</v>
      </c>
      <c r="L30489" t="s">
        <v>15</v>
      </c>
    </row>
    <row r="30490" spans="1:12">
      <c r="A30490" t="e">
        <f ca="1">E00251512293621</f>
        <v>#NAME?</v>
      </c>
      <c r="B30490">
        <v>51</v>
      </c>
      <c r="C30490" t="s">
        <v>372</v>
      </c>
      <c r="D30490" s="1">
        <v>41319</v>
      </c>
      <c r="F30490">
        <v>1</v>
      </c>
      <c r="G30490">
        <v>7841</v>
      </c>
      <c r="H30490" t="s">
        <v>154</v>
      </c>
      <c r="J30490" t="s">
        <v>14</v>
      </c>
      <c r="K30490">
        <v>48</v>
      </c>
      <c r="L30490" t="s">
        <v>22</v>
      </c>
    </row>
    <row r="30491" spans="1:12">
      <c r="A30491" t="e">
        <f ca="1">E00251619053021</f>
        <v>#NAME?</v>
      </c>
      <c r="B30491">
        <v>109</v>
      </c>
      <c r="C30491" t="s">
        <v>480</v>
      </c>
      <c r="D30491" s="1">
        <v>42310</v>
      </c>
      <c r="F30491">
        <v>1</v>
      </c>
      <c r="G30491">
        <v>7175</v>
      </c>
      <c r="H30491" t="s">
        <v>689</v>
      </c>
      <c r="J30491" t="s">
        <v>14</v>
      </c>
      <c r="K30491">
        <v>64</v>
      </c>
      <c r="L30491" t="s">
        <v>15</v>
      </c>
    </row>
    <row r="30492" spans="1:12">
      <c r="A30492" t="e">
        <f ca="1">E00251439638521</f>
        <v>#NAME?</v>
      </c>
      <c r="B30492">
        <v>167</v>
      </c>
      <c r="C30492" t="s">
        <v>549</v>
      </c>
      <c r="D30492" s="1">
        <v>42963</v>
      </c>
      <c r="F30492">
        <v>1</v>
      </c>
      <c r="G30492">
        <v>78701</v>
      </c>
      <c r="H30492" t="s">
        <v>355</v>
      </c>
      <c r="J30492" t="s">
        <v>14</v>
      </c>
      <c r="K30492">
        <v>43</v>
      </c>
      <c r="L30492" t="s">
        <v>22</v>
      </c>
    </row>
    <row r="30493" spans="1:12">
      <c r="A30493" t="e">
        <f ca="1">E00251439068821</f>
        <v>#NAME?</v>
      </c>
      <c r="B30493">
        <v>701</v>
      </c>
      <c r="C30493" t="s">
        <v>72</v>
      </c>
      <c r="D30493" s="1">
        <v>42873</v>
      </c>
      <c r="F30493">
        <v>1</v>
      </c>
      <c r="G30493">
        <v>4779</v>
      </c>
      <c r="H30493" t="s">
        <v>231</v>
      </c>
      <c r="J30493" t="s">
        <v>14</v>
      </c>
      <c r="K30493">
        <v>54</v>
      </c>
      <c r="L30493" t="s">
        <v>15</v>
      </c>
    </row>
    <row r="30494" spans="1:12">
      <c r="A30494" t="e">
        <f ca="1">E00251439068821</f>
        <v>#NAME?</v>
      </c>
      <c r="B30494">
        <v>701</v>
      </c>
      <c r="C30494" t="s">
        <v>72</v>
      </c>
      <c r="D30494" s="1">
        <v>42913</v>
      </c>
      <c r="F30494">
        <v>3</v>
      </c>
      <c r="G30494">
        <v>56400</v>
      </c>
      <c r="H30494" t="s">
        <v>91</v>
      </c>
      <c r="J30494" t="s">
        <v>14</v>
      </c>
      <c r="K30494">
        <v>54</v>
      </c>
      <c r="L30494" t="s">
        <v>15</v>
      </c>
    </row>
    <row r="30495" spans="1:12">
      <c r="A30495" t="e">
        <f ca="1">E00251532974221</f>
        <v>#NAME?</v>
      </c>
      <c r="B30495">
        <v>486</v>
      </c>
      <c r="C30495" t="s">
        <v>340</v>
      </c>
      <c r="D30495" s="1">
        <v>42832</v>
      </c>
      <c r="F30495">
        <v>2</v>
      </c>
      <c r="G30495">
        <v>7262</v>
      </c>
      <c r="H30495" t="s">
        <v>198</v>
      </c>
      <c r="J30495" t="s">
        <v>14</v>
      </c>
      <c r="K30495">
        <v>50</v>
      </c>
      <c r="L30495" t="s">
        <v>15</v>
      </c>
    </row>
    <row r="30496" spans="1:12">
      <c r="A30496" t="e">
        <f ca="1">E00251512293621</f>
        <v>#NAME?</v>
      </c>
      <c r="B30496">
        <v>4904</v>
      </c>
      <c r="C30496" t="s">
        <v>1698</v>
      </c>
      <c r="D30496" s="1">
        <v>43037</v>
      </c>
      <c r="F30496">
        <v>1</v>
      </c>
      <c r="G30496">
        <v>7847</v>
      </c>
      <c r="H30496" t="s">
        <v>622</v>
      </c>
      <c r="J30496" t="s">
        <v>14</v>
      </c>
      <c r="K30496">
        <v>53</v>
      </c>
      <c r="L30496" t="s">
        <v>22</v>
      </c>
    </row>
    <row r="30497" spans="1:12">
      <c r="A30497" t="e">
        <f ca="1">E00251619054621</f>
        <v>#NAME?</v>
      </c>
      <c r="B30497">
        <v>109</v>
      </c>
      <c r="C30497" t="s">
        <v>480</v>
      </c>
      <c r="D30497" s="1">
        <v>41654</v>
      </c>
      <c r="F30497">
        <v>1</v>
      </c>
      <c r="G30497">
        <v>5950</v>
      </c>
      <c r="H30497" t="s">
        <v>24</v>
      </c>
      <c r="J30497" t="s">
        <v>14</v>
      </c>
      <c r="K30497">
        <v>45</v>
      </c>
      <c r="L30497" t="s">
        <v>15</v>
      </c>
    </row>
    <row r="30498" spans="1:12">
      <c r="A30498" t="e">
        <f ca="1">E00251532351021</f>
        <v>#NAME?</v>
      </c>
      <c r="B30498">
        <v>490</v>
      </c>
      <c r="C30498" t="s">
        <v>158</v>
      </c>
      <c r="D30498" s="1">
        <v>41303</v>
      </c>
      <c r="F30498">
        <v>2</v>
      </c>
      <c r="G30498">
        <v>4019</v>
      </c>
      <c r="H30498" t="s">
        <v>26</v>
      </c>
      <c r="J30498" t="s">
        <v>14</v>
      </c>
      <c r="K30498">
        <v>54</v>
      </c>
      <c r="L30498" t="s">
        <v>15</v>
      </c>
    </row>
    <row r="30499" spans="1:12">
      <c r="A30499" t="e">
        <f ca="1">E00251513752721</f>
        <v>#NAME?</v>
      </c>
      <c r="B30499">
        <v>702</v>
      </c>
      <c r="C30499" t="s">
        <v>293</v>
      </c>
      <c r="D30499" s="1">
        <v>40976</v>
      </c>
      <c r="F30499">
        <v>5</v>
      </c>
      <c r="G30499">
        <v>2169</v>
      </c>
      <c r="H30499" t="s">
        <v>40</v>
      </c>
      <c r="J30499" t="s">
        <v>14</v>
      </c>
      <c r="K30499">
        <v>52</v>
      </c>
      <c r="L30499" t="s">
        <v>15</v>
      </c>
    </row>
    <row r="30500" spans="1:12">
      <c r="A30500" t="e">
        <f ca="1">E00251533639421</f>
        <v>#NAME?</v>
      </c>
      <c r="B30500">
        <v>1886</v>
      </c>
      <c r="C30500" t="s">
        <v>581</v>
      </c>
      <c r="D30500" s="1">
        <v>41648</v>
      </c>
      <c r="F30500">
        <v>1</v>
      </c>
      <c r="G30500">
        <v>6069</v>
      </c>
      <c r="H30500" t="s">
        <v>840</v>
      </c>
      <c r="J30500" t="s">
        <v>14</v>
      </c>
      <c r="K30500">
        <v>48</v>
      </c>
      <c r="L30500" t="s">
        <v>15</v>
      </c>
    </row>
    <row r="30501" spans="1:12">
      <c r="A30501" t="e">
        <f ca="1">E00251533639421</f>
        <v>#NAME?</v>
      </c>
      <c r="B30501">
        <v>1886</v>
      </c>
      <c r="C30501" t="s">
        <v>581</v>
      </c>
      <c r="D30501" s="1">
        <v>42478</v>
      </c>
      <c r="F30501">
        <v>3</v>
      </c>
      <c r="G30501">
        <v>25000</v>
      </c>
      <c r="H30501" t="s">
        <v>178</v>
      </c>
      <c r="J30501" t="s">
        <v>14</v>
      </c>
      <c r="K30501">
        <v>50</v>
      </c>
      <c r="L30501" t="s">
        <v>15</v>
      </c>
    </row>
    <row r="30502" spans="1:12">
      <c r="A30502" t="e">
        <f ca="1">E00251619054621</f>
        <v>#NAME?</v>
      </c>
      <c r="B30502">
        <v>109</v>
      </c>
      <c r="C30502" t="s">
        <v>480</v>
      </c>
      <c r="D30502" s="1">
        <v>42024</v>
      </c>
      <c r="F30502">
        <v>1</v>
      </c>
      <c r="G30502">
        <v>6260</v>
      </c>
      <c r="H30502" t="s">
        <v>1034</v>
      </c>
      <c r="J30502" t="s">
        <v>14</v>
      </c>
      <c r="K30502">
        <v>46</v>
      </c>
      <c r="L30502" t="s">
        <v>15</v>
      </c>
    </row>
    <row r="30503" spans="1:12">
      <c r="A30503" t="e">
        <f ca="1">E00251514152121</f>
        <v>#NAME?</v>
      </c>
      <c r="B30503">
        <v>703</v>
      </c>
      <c r="C30503" t="s">
        <v>305</v>
      </c>
      <c r="D30503" s="1">
        <v>42689</v>
      </c>
      <c r="F30503">
        <v>6</v>
      </c>
      <c r="G30503">
        <v>7262</v>
      </c>
      <c r="H30503" t="s">
        <v>198</v>
      </c>
      <c r="J30503" t="s">
        <v>14</v>
      </c>
      <c r="K30503">
        <v>59</v>
      </c>
      <c r="L30503" t="s">
        <v>15</v>
      </c>
    </row>
    <row r="30504" spans="1:12">
      <c r="A30504" t="e">
        <f ca="1">E00251514152121</f>
        <v>#NAME?</v>
      </c>
      <c r="B30504">
        <v>703</v>
      </c>
      <c r="C30504" t="s">
        <v>305</v>
      </c>
      <c r="D30504" s="1">
        <v>42921</v>
      </c>
      <c r="F30504">
        <v>3</v>
      </c>
      <c r="G30504">
        <v>2724</v>
      </c>
      <c r="H30504" t="s">
        <v>73</v>
      </c>
      <c r="J30504" t="s">
        <v>14</v>
      </c>
      <c r="K30504">
        <v>60</v>
      </c>
      <c r="L30504" t="s">
        <v>15</v>
      </c>
    </row>
    <row r="30505" spans="1:12">
      <c r="A30505" t="e">
        <f ca="1">E00251514152121</f>
        <v>#NAME?</v>
      </c>
      <c r="B30505">
        <v>703</v>
      </c>
      <c r="C30505" t="s">
        <v>305</v>
      </c>
      <c r="D30505" s="1">
        <v>43014</v>
      </c>
      <c r="F30505">
        <v>4</v>
      </c>
      <c r="G30505">
        <v>2119</v>
      </c>
      <c r="H30505" t="s">
        <v>82</v>
      </c>
      <c r="J30505" t="s">
        <v>14</v>
      </c>
      <c r="K30505">
        <v>60</v>
      </c>
      <c r="L30505" t="s">
        <v>15</v>
      </c>
    </row>
    <row r="30506" spans="1:12">
      <c r="A30506" t="e">
        <f ca="1">E00251513752721</f>
        <v>#NAME?</v>
      </c>
      <c r="B30506">
        <v>702</v>
      </c>
      <c r="C30506" t="s">
        <v>293</v>
      </c>
      <c r="D30506" s="1">
        <v>40968</v>
      </c>
      <c r="F30506">
        <v>3</v>
      </c>
      <c r="G30506">
        <v>71536</v>
      </c>
      <c r="H30506" t="s">
        <v>70</v>
      </c>
      <c r="J30506" t="s">
        <v>14</v>
      </c>
      <c r="K30506">
        <v>52</v>
      </c>
      <c r="L30506" t="s">
        <v>15</v>
      </c>
    </row>
    <row r="30507" spans="1:12">
      <c r="A30507" t="e">
        <f ca="1">E00251513752721</f>
        <v>#NAME?</v>
      </c>
      <c r="B30507">
        <v>702</v>
      </c>
      <c r="C30507" t="s">
        <v>293</v>
      </c>
      <c r="D30507" s="1">
        <v>42158</v>
      </c>
      <c r="F30507">
        <v>2</v>
      </c>
      <c r="G30507">
        <v>4019</v>
      </c>
      <c r="H30507" t="s">
        <v>26</v>
      </c>
      <c r="J30507" t="s">
        <v>14</v>
      </c>
      <c r="K30507">
        <v>55</v>
      </c>
      <c r="L30507" t="s">
        <v>15</v>
      </c>
    </row>
    <row r="30508" spans="1:12">
      <c r="A30508" t="e">
        <f ca="1">E00251514238021</f>
        <v>#NAME?</v>
      </c>
      <c r="B30508">
        <v>448</v>
      </c>
      <c r="C30508" t="s">
        <v>112</v>
      </c>
      <c r="D30508" s="1">
        <v>42667</v>
      </c>
      <c r="F30508">
        <v>1</v>
      </c>
      <c r="G30508">
        <v>7177</v>
      </c>
      <c r="H30508" t="s">
        <v>126</v>
      </c>
      <c r="J30508" t="s">
        <v>14</v>
      </c>
      <c r="K30508">
        <v>46</v>
      </c>
      <c r="L30508" t="s">
        <v>15</v>
      </c>
    </row>
    <row r="30509" spans="1:12">
      <c r="A30509" t="e">
        <f ca="1">E00251619054621</f>
        <v>#NAME?</v>
      </c>
      <c r="B30509">
        <v>109</v>
      </c>
      <c r="C30509" t="s">
        <v>480</v>
      </c>
      <c r="D30509" s="1">
        <v>41659</v>
      </c>
      <c r="F30509">
        <v>1</v>
      </c>
      <c r="G30509">
        <v>5950</v>
      </c>
      <c r="H30509" t="s">
        <v>24</v>
      </c>
      <c r="J30509" t="s">
        <v>14</v>
      </c>
      <c r="K30509">
        <v>45</v>
      </c>
      <c r="L30509" t="s">
        <v>15</v>
      </c>
    </row>
    <row r="30510" spans="1:12">
      <c r="A30510" t="e">
        <f ca="1">E00251619054621</f>
        <v>#NAME?</v>
      </c>
      <c r="B30510">
        <v>109</v>
      </c>
      <c r="C30510" t="s">
        <v>480</v>
      </c>
      <c r="D30510" s="1">
        <v>42688</v>
      </c>
      <c r="F30510">
        <v>2</v>
      </c>
      <c r="G30510">
        <v>2449</v>
      </c>
      <c r="H30510" t="s">
        <v>53</v>
      </c>
      <c r="J30510" t="s">
        <v>14</v>
      </c>
      <c r="K30510">
        <v>48</v>
      </c>
      <c r="L30510" t="s">
        <v>15</v>
      </c>
    </row>
    <row r="30511" spans="1:12">
      <c r="A30511" t="e">
        <f ca="1">E00251532372821</f>
        <v>#NAME?</v>
      </c>
      <c r="B30511">
        <v>6311</v>
      </c>
      <c r="C30511" t="s">
        <v>146</v>
      </c>
      <c r="D30511" s="1">
        <v>42511</v>
      </c>
      <c r="F30511">
        <v>1</v>
      </c>
      <c r="G30511">
        <v>72632</v>
      </c>
      <c r="H30511" t="s">
        <v>107</v>
      </c>
      <c r="I30511" t="s">
        <v>148</v>
      </c>
      <c r="J30511" t="s">
        <v>57</v>
      </c>
      <c r="K30511">
        <v>49</v>
      </c>
      <c r="L30511" t="s">
        <v>15</v>
      </c>
    </row>
    <row r="30512" spans="1:12">
      <c r="A30512" t="e">
        <f ca="1">E00251716445321</f>
        <v>#NAME?</v>
      </c>
      <c r="B30512">
        <v>502</v>
      </c>
      <c r="C30512" t="s">
        <v>172</v>
      </c>
      <c r="D30512" s="1">
        <v>41222</v>
      </c>
      <c r="F30512">
        <v>2</v>
      </c>
      <c r="G30512">
        <v>60090</v>
      </c>
      <c r="H30512" t="s">
        <v>181</v>
      </c>
      <c r="J30512" t="s">
        <v>14</v>
      </c>
      <c r="K30512">
        <v>59</v>
      </c>
      <c r="L30512" t="s">
        <v>15</v>
      </c>
    </row>
    <row r="30513" spans="1:12">
      <c r="A30513" t="e">
        <f ca="1">E00251716445321</f>
        <v>#NAME?</v>
      </c>
      <c r="B30513">
        <v>7504</v>
      </c>
      <c r="C30513" t="s">
        <v>162</v>
      </c>
      <c r="D30513" s="1">
        <v>42039</v>
      </c>
      <c r="F30513">
        <v>2</v>
      </c>
      <c r="G30513">
        <v>4019</v>
      </c>
      <c r="H30513" t="s">
        <v>26</v>
      </c>
      <c r="J30513" t="s">
        <v>14</v>
      </c>
      <c r="K30513">
        <v>61</v>
      </c>
      <c r="L30513" t="s">
        <v>15</v>
      </c>
    </row>
    <row r="30514" spans="1:12">
      <c r="A30514" t="e">
        <f ca="1">E00251513752721</f>
        <v>#NAME?</v>
      </c>
      <c r="B30514">
        <v>702</v>
      </c>
      <c r="C30514" t="s">
        <v>293</v>
      </c>
      <c r="D30514" s="1">
        <v>42815</v>
      </c>
      <c r="F30514">
        <v>3</v>
      </c>
      <c r="G30514">
        <v>4019</v>
      </c>
      <c r="H30514" t="s">
        <v>26</v>
      </c>
      <c r="J30514" t="s">
        <v>14</v>
      </c>
      <c r="K30514">
        <v>57</v>
      </c>
      <c r="L30514" t="s">
        <v>15</v>
      </c>
    </row>
    <row r="30515" spans="1:12">
      <c r="A30515" t="e">
        <f ca="1">E00251513752721</f>
        <v>#NAME?</v>
      </c>
      <c r="B30515">
        <v>702</v>
      </c>
      <c r="C30515" t="s">
        <v>293</v>
      </c>
      <c r="D30515" s="1">
        <v>42816</v>
      </c>
      <c r="F30515">
        <v>1</v>
      </c>
      <c r="G30515">
        <v>7877</v>
      </c>
      <c r="H30515" t="s">
        <v>642</v>
      </c>
      <c r="J30515" t="s">
        <v>14</v>
      </c>
      <c r="K30515">
        <v>57</v>
      </c>
      <c r="L30515" t="s">
        <v>22</v>
      </c>
    </row>
    <row r="30516" spans="1:12">
      <c r="A30516" t="e">
        <f ca="1">E00251513752721</f>
        <v>#NAME?</v>
      </c>
      <c r="B30516">
        <v>702</v>
      </c>
      <c r="C30516" t="s">
        <v>293</v>
      </c>
      <c r="D30516" s="1">
        <v>41225</v>
      </c>
      <c r="F30516">
        <v>3</v>
      </c>
      <c r="G30516">
        <v>7233</v>
      </c>
      <c r="H30516" t="s">
        <v>412</v>
      </c>
      <c r="J30516" t="s">
        <v>14</v>
      </c>
      <c r="K30516">
        <v>53</v>
      </c>
      <c r="L30516" t="s">
        <v>15</v>
      </c>
    </row>
    <row r="30517" spans="1:12">
      <c r="A30517" t="e">
        <f ca="1">E00251513752721</f>
        <v>#NAME?</v>
      </c>
      <c r="B30517">
        <v>702</v>
      </c>
      <c r="C30517" t="s">
        <v>293</v>
      </c>
      <c r="D30517" s="1">
        <v>41627</v>
      </c>
      <c r="F30517">
        <v>1</v>
      </c>
      <c r="G30517">
        <v>38110</v>
      </c>
      <c r="H30517" t="s">
        <v>962</v>
      </c>
      <c r="J30517" t="s">
        <v>14</v>
      </c>
      <c r="K30517">
        <v>54</v>
      </c>
      <c r="L30517" t="s">
        <v>15</v>
      </c>
    </row>
    <row r="30518" spans="1:12">
      <c r="A30518" t="e">
        <f ca="1">E00251513752721</f>
        <v>#NAME?</v>
      </c>
      <c r="B30518">
        <v>702</v>
      </c>
      <c r="C30518" t="s">
        <v>293</v>
      </c>
      <c r="D30518" s="1">
        <v>42216</v>
      </c>
      <c r="F30518">
        <v>5</v>
      </c>
      <c r="G30518">
        <v>27800</v>
      </c>
      <c r="H30518" t="s">
        <v>145</v>
      </c>
      <c r="J30518" t="s">
        <v>14</v>
      </c>
      <c r="K30518">
        <v>55</v>
      </c>
      <c r="L30518" t="s">
        <v>15</v>
      </c>
    </row>
    <row r="30519" spans="1:12">
      <c r="A30519" t="e">
        <f ca="1">E00251514152121</f>
        <v>#NAME?</v>
      </c>
      <c r="B30519">
        <v>702</v>
      </c>
      <c r="C30519" t="s">
        <v>293</v>
      </c>
      <c r="D30519" s="1">
        <v>41414</v>
      </c>
      <c r="F30519">
        <v>2</v>
      </c>
      <c r="G30519">
        <v>2119</v>
      </c>
      <c r="H30519" t="s">
        <v>82</v>
      </c>
      <c r="J30519" t="s">
        <v>14</v>
      </c>
      <c r="K30519">
        <v>56</v>
      </c>
      <c r="L30519" t="s">
        <v>15</v>
      </c>
    </row>
    <row r="30520" spans="1:12">
      <c r="A30520" t="e">
        <f ca="1">E00251514152121</f>
        <v>#NAME?</v>
      </c>
      <c r="B30520">
        <v>702</v>
      </c>
      <c r="C30520" t="s">
        <v>293</v>
      </c>
      <c r="D30520" s="1">
        <v>41950</v>
      </c>
      <c r="F30520">
        <v>6</v>
      </c>
      <c r="G30520">
        <v>4549</v>
      </c>
      <c r="H30520" t="s">
        <v>69</v>
      </c>
      <c r="J30520" t="s">
        <v>14</v>
      </c>
      <c r="K30520">
        <v>57</v>
      </c>
      <c r="L30520" t="s">
        <v>15</v>
      </c>
    </row>
    <row r="30521" spans="1:12">
      <c r="A30521" t="e">
        <f ca="1">E00251432196721</f>
        <v>#NAME?</v>
      </c>
      <c r="B30521">
        <v>449</v>
      </c>
      <c r="C30521" t="s">
        <v>124</v>
      </c>
      <c r="D30521" s="1">
        <v>41159</v>
      </c>
      <c r="F30521">
        <v>1</v>
      </c>
      <c r="G30521">
        <v>7231</v>
      </c>
      <c r="H30521" t="s">
        <v>128</v>
      </c>
      <c r="J30521" t="s">
        <v>14</v>
      </c>
      <c r="K30521">
        <v>43</v>
      </c>
      <c r="L30521" t="s">
        <v>15</v>
      </c>
    </row>
    <row r="30522" spans="1:12">
      <c r="A30522" t="e">
        <f ca="1">E00251432196721</f>
        <v>#NAME?</v>
      </c>
      <c r="B30522">
        <v>449</v>
      </c>
      <c r="C30522" t="s">
        <v>124</v>
      </c>
      <c r="D30522" s="1">
        <v>41975</v>
      </c>
      <c r="F30522">
        <v>4</v>
      </c>
      <c r="G30522">
        <v>5533</v>
      </c>
      <c r="H30522" t="s">
        <v>537</v>
      </c>
      <c r="J30522" t="s">
        <v>14</v>
      </c>
      <c r="K30522">
        <v>46</v>
      </c>
      <c r="L30522" t="s">
        <v>15</v>
      </c>
    </row>
    <row r="30523" spans="1:12">
      <c r="A30523" t="e">
        <f ca="1">E00251518518221</f>
        <v>#NAME?</v>
      </c>
      <c r="B30523">
        <v>295</v>
      </c>
      <c r="C30523" t="s">
        <v>435</v>
      </c>
      <c r="D30523" s="1">
        <v>42075</v>
      </c>
      <c r="F30523">
        <v>1</v>
      </c>
      <c r="G30523">
        <v>78650</v>
      </c>
      <c r="H30523" t="s">
        <v>414</v>
      </c>
      <c r="J30523" t="s">
        <v>14</v>
      </c>
      <c r="K30523">
        <v>51</v>
      </c>
      <c r="L30523" t="s">
        <v>22</v>
      </c>
    </row>
    <row r="30524" spans="1:12">
      <c r="A30524" t="e">
        <f ca="1">E00251429170621</f>
        <v>#NAME?</v>
      </c>
      <c r="B30524">
        <v>296</v>
      </c>
      <c r="C30524" t="s">
        <v>119</v>
      </c>
      <c r="D30524" s="1">
        <v>42214</v>
      </c>
      <c r="F30524">
        <v>5</v>
      </c>
      <c r="G30524">
        <v>4019</v>
      </c>
      <c r="H30524" t="s">
        <v>26</v>
      </c>
      <c r="J30524" t="s">
        <v>14</v>
      </c>
      <c r="K30524">
        <v>52</v>
      </c>
      <c r="L30524" t="s">
        <v>15</v>
      </c>
    </row>
    <row r="30525" spans="1:12">
      <c r="A30525" t="e">
        <f ca="1">E00251432449321</f>
        <v>#NAME?</v>
      </c>
      <c r="B30525">
        <v>490</v>
      </c>
      <c r="C30525" t="s">
        <v>158</v>
      </c>
      <c r="D30525" s="1">
        <v>42242</v>
      </c>
      <c r="F30525">
        <v>1</v>
      </c>
      <c r="G30525">
        <v>29690</v>
      </c>
      <c r="H30525" t="s">
        <v>52</v>
      </c>
      <c r="J30525" t="s">
        <v>14</v>
      </c>
      <c r="K30525">
        <v>59</v>
      </c>
      <c r="L30525" t="s">
        <v>15</v>
      </c>
    </row>
    <row r="30526" spans="1:12">
      <c r="A30526" t="e">
        <f ca="1">E00251432449321</f>
        <v>#NAME?</v>
      </c>
      <c r="B30526">
        <v>490</v>
      </c>
      <c r="C30526" t="s">
        <v>158</v>
      </c>
      <c r="D30526" s="1">
        <v>42723</v>
      </c>
      <c r="F30526">
        <v>1</v>
      </c>
      <c r="G30526">
        <v>7242</v>
      </c>
      <c r="H30526" t="s">
        <v>93</v>
      </c>
      <c r="J30526" t="s">
        <v>14</v>
      </c>
      <c r="K30526">
        <v>60</v>
      </c>
      <c r="L30526" t="s">
        <v>15</v>
      </c>
    </row>
    <row r="30527" spans="1:12">
      <c r="A30527" t="e">
        <f ca="1">E00251531966421</f>
        <v>#NAME?</v>
      </c>
      <c r="B30527">
        <v>449</v>
      </c>
      <c r="C30527" t="s">
        <v>124</v>
      </c>
      <c r="D30527" s="1">
        <v>42143</v>
      </c>
      <c r="F30527">
        <v>3</v>
      </c>
      <c r="G30527">
        <v>3540</v>
      </c>
      <c r="H30527" t="s">
        <v>436</v>
      </c>
      <c r="J30527" t="s">
        <v>14</v>
      </c>
      <c r="K30527">
        <v>45</v>
      </c>
      <c r="L30527" t="s">
        <v>15</v>
      </c>
    </row>
    <row r="30528" spans="1:12">
      <c r="A30528" t="e">
        <f ca="1">E00251528913621</f>
        <v>#NAME?</v>
      </c>
      <c r="B30528">
        <v>293</v>
      </c>
      <c r="C30528" t="s">
        <v>25</v>
      </c>
      <c r="D30528" s="1">
        <v>41361</v>
      </c>
      <c r="F30528">
        <v>1</v>
      </c>
      <c r="G30528">
        <v>3004</v>
      </c>
      <c r="H30528" t="s">
        <v>104</v>
      </c>
      <c r="J30528" t="s">
        <v>14</v>
      </c>
      <c r="K30528">
        <v>40</v>
      </c>
      <c r="L30528" t="s">
        <v>15</v>
      </c>
    </row>
    <row r="30529" spans="1:12">
      <c r="A30529" t="e">
        <f ca="1">E00251432383521</f>
        <v>#NAME?</v>
      </c>
      <c r="B30529">
        <v>489</v>
      </c>
      <c r="C30529" t="s">
        <v>100</v>
      </c>
      <c r="D30529" s="1">
        <v>43013</v>
      </c>
      <c r="F30529">
        <v>1</v>
      </c>
      <c r="G30529">
        <v>5589</v>
      </c>
      <c r="H30529" t="s">
        <v>152</v>
      </c>
      <c r="J30529" t="s">
        <v>14</v>
      </c>
      <c r="K30529">
        <v>51</v>
      </c>
      <c r="L30529" t="s">
        <v>15</v>
      </c>
    </row>
    <row r="30530" spans="1:12">
      <c r="A30530" t="e">
        <f ca="1">E00251439824521</f>
        <v>#NAME?</v>
      </c>
      <c r="B30530">
        <v>489</v>
      </c>
      <c r="C30530" t="s">
        <v>100</v>
      </c>
      <c r="D30530" s="1">
        <v>41054</v>
      </c>
      <c r="F30530">
        <v>2</v>
      </c>
      <c r="G30530">
        <v>463</v>
      </c>
      <c r="H30530" t="s">
        <v>259</v>
      </c>
      <c r="J30530" t="s">
        <v>14</v>
      </c>
      <c r="K30530">
        <v>51</v>
      </c>
      <c r="L30530" t="s">
        <v>15</v>
      </c>
    </row>
    <row r="30531" spans="1:12">
      <c r="A30531" t="e">
        <f ca="1">E00251531497221</f>
        <v>#NAME?</v>
      </c>
      <c r="B30531">
        <v>1786</v>
      </c>
      <c r="C30531" t="s">
        <v>37</v>
      </c>
      <c r="D30531" s="1">
        <v>41357</v>
      </c>
      <c r="F30531">
        <v>1</v>
      </c>
      <c r="G30531">
        <v>463</v>
      </c>
      <c r="H30531" t="s">
        <v>259</v>
      </c>
      <c r="J30531" t="s">
        <v>14</v>
      </c>
      <c r="K30531">
        <v>61</v>
      </c>
      <c r="L30531" t="s">
        <v>15</v>
      </c>
    </row>
    <row r="30532" spans="1:12">
      <c r="A30532" t="e">
        <f ca="1">E00251531497221</f>
        <v>#NAME?</v>
      </c>
      <c r="B30532">
        <v>1786</v>
      </c>
      <c r="C30532" t="s">
        <v>37</v>
      </c>
      <c r="D30532" s="1">
        <v>41898</v>
      </c>
      <c r="F30532">
        <v>1</v>
      </c>
      <c r="G30532">
        <v>7242</v>
      </c>
      <c r="H30532" t="s">
        <v>93</v>
      </c>
      <c r="J30532" t="s">
        <v>14</v>
      </c>
      <c r="K30532">
        <v>63</v>
      </c>
      <c r="L30532" t="s">
        <v>15</v>
      </c>
    </row>
    <row r="30533" spans="1:12">
      <c r="A30533" t="e">
        <f ca="1">E00251514459821</f>
        <v>#NAME?</v>
      </c>
      <c r="B30533">
        <v>497</v>
      </c>
      <c r="C30533" t="s">
        <v>141</v>
      </c>
      <c r="D30533" s="1">
        <v>42089</v>
      </c>
      <c r="F30533">
        <v>2</v>
      </c>
      <c r="G30533">
        <v>72631</v>
      </c>
      <c r="H30533" t="s">
        <v>142</v>
      </c>
      <c r="J30533" t="s">
        <v>14</v>
      </c>
      <c r="K30533">
        <v>46</v>
      </c>
      <c r="L30533" t="s">
        <v>15</v>
      </c>
    </row>
    <row r="30534" spans="1:12">
      <c r="A30534" t="e">
        <f ca="1">E00251532489321</f>
        <v>#NAME?</v>
      </c>
      <c r="B30534">
        <v>336</v>
      </c>
      <c r="C30534" t="s">
        <v>901</v>
      </c>
      <c r="D30534" s="1">
        <v>42041</v>
      </c>
      <c r="F30534">
        <v>1</v>
      </c>
      <c r="G30534">
        <v>7999</v>
      </c>
      <c r="H30534" t="s">
        <v>80</v>
      </c>
      <c r="J30534" t="s">
        <v>14</v>
      </c>
      <c r="K30534">
        <v>40</v>
      </c>
      <c r="L30534" t="s">
        <v>15</v>
      </c>
    </row>
    <row r="30535" spans="1:12">
      <c r="A30535" t="e">
        <f ca="1">E00251532372821</f>
        <v>#NAME?</v>
      </c>
      <c r="B30535">
        <v>6156</v>
      </c>
      <c r="C30535" t="s">
        <v>352</v>
      </c>
      <c r="D30535" s="1">
        <v>42935</v>
      </c>
      <c r="F30535">
        <v>3</v>
      </c>
      <c r="G30535">
        <v>3051</v>
      </c>
      <c r="H30535" t="s">
        <v>13</v>
      </c>
      <c r="J30535" t="s">
        <v>14</v>
      </c>
      <c r="K30535">
        <v>50</v>
      </c>
      <c r="L30535" t="s">
        <v>15</v>
      </c>
    </row>
    <row r="30536" spans="1:12">
      <c r="A30536" t="e">
        <f ca="1">E00251532372821</f>
        <v>#NAME?</v>
      </c>
      <c r="B30536">
        <v>6156</v>
      </c>
      <c r="C30536" t="s">
        <v>352</v>
      </c>
      <c r="D30536" s="1">
        <v>41653</v>
      </c>
      <c r="F30536">
        <v>1</v>
      </c>
      <c r="G30536">
        <v>7272</v>
      </c>
      <c r="H30536" t="s">
        <v>395</v>
      </c>
      <c r="J30536" t="s">
        <v>14</v>
      </c>
      <c r="K30536">
        <v>46</v>
      </c>
      <c r="L30536" t="s">
        <v>15</v>
      </c>
    </row>
    <row r="30537" spans="1:12">
      <c r="A30537" t="e">
        <f ca="1">E00251510761421</f>
        <v>#NAME?</v>
      </c>
      <c r="B30537">
        <v>104</v>
      </c>
      <c r="C30537" t="s">
        <v>88</v>
      </c>
      <c r="D30537" s="1">
        <v>42136</v>
      </c>
      <c r="F30537">
        <v>1</v>
      </c>
      <c r="G30537">
        <v>339</v>
      </c>
      <c r="H30537" t="s">
        <v>1709</v>
      </c>
      <c r="J30537" t="s">
        <v>14</v>
      </c>
      <c r="K30537">
        <v>47</v>
      </c>
      <c r="L30537" t="s">
        <v>15</v>
      </c>
    </row>
    <row r="30538" spans="1:12">
      <c r="A30538" t="e">
        <f ca="1">E00251510761421</f>
        <v>#NAME?</v>
      </c>
      <c r="B30538">
        <v>104</v>
      </c>
      <c r="C30538" t="s">
        <v>88</v>
      </c>
      <c r="D30538" s="1">
        <v>42746</v>
      </c>
      <c r="F30538">
        <v>2</v>
      </c>
      <c r="G30538">
        <v>27800</v>
      </c>
      <c r="H30538" t="s">
        <v>145</v>
      </c>
      <c r="J30538" t="s">
        <v>14</v>
      </c>
      <c r="K30538">
        <v>48</v>
      </c>
      <c r="L30538" t="s">
        <v>15</v>
      </c>
    </row>
    <row r="30539" spans="1:12">
      <c r="A30539" t="e">
        <f ca="1">E00251537609421</f>
        <v>#NAME?</v>
      </c>
      <c r="B30539">
        <v>1273</v>
      </c>
      <c r="C30539" t="s">
        <v>28</v>
      </c>
      <c r="D30539" s="1">
        <v>42243</v>
      </c>
      <c r="F30539">
        <v>1</v>
      </c>
      <c r="G30539">
        <v>46400</v>
      </c>
      <c r="H30539" t="s">
        <v>186</v>
      </c>
      <c r="J30539" t="s">
        <v>14</v>
      </c>
      <c r="K30539">
        <v>42</v>
      </c>
      <c r="L30539" t="s">
        <v>15</v>
      </c>
    </row>
    <row r="30540" spans="1:12">
      <c r="A30540" t="e">
        <f ca="1">E00251617139121</f>
        <v>#NAME?</v>
      </c>
      <c r="B30540">
        <v>500</v>
      </c>
      <c r="C30540" t="s">
        <v>161</v>
      </c>
      <c r="D30540" s="1">
        <v>42836</v>
      </c>
      <c r="F30540">
        <v>1</v>
      </c>
      <c r="G30540">
        <v>34620</v>
      </c>
      <c r="H30540" t="s">
        <v>1135</v>
      </c>
      <c r="J30540" t="s">
        <v>14</v>
      </c>
      <c r="K30540">
        <v>45</v>
      </c>
      <c r="L30540" t="s">
        <v>15</v>
      </c>
    </row>
    <row r="30541" spans="1:12">
      <c r="A30541" t="e">
        <f ca="1">E00251532372821</f>
        <v>#NAME?</v>
      </c>
      <c r="B30541">
        <v>6156</v>
      </c>
      <c r="C30541" t="s">
        <v>352</v>
      </c>
      <c r="D30541" s="1">
        <v>42779</v>
      </c>
      <c r="F30541">
        <v>1</v>
      </c>
      <c r="G30541">
        <v>72632</v>
      </c>
      <c r="H30541" t="s">
        <v>107</v>
      </c>
      <c r="J30541" t="s">
        <v>14</v>
      </c>
      <c r="K30541">
        <v>49</v>
      </c>
      <c r="L30541" t="s">
        <v>15</v>
      </c>
    </row>
    <row r="30542" spans="1:12">
      <c r="A30542" t="e">
        <f ca="1">E00251619843321</f>
        <v>#NAME?</v>
      </c>
      <c r="B30542">
        <v>1273</v>
      </c>
      <c r="C30542" t="s">
        <v>28</v>
      </c>
      <c r="D30542" s="1">
        <v>42933</v>
      </c>
      <c r="F30542">
        <v>1</v>
      </c>
      <c r="G30542">
        <v>4660</v>
      </c>
      <c r="H30542" t="s">
        <v>215</v>
      </c>
      <c r="J30542" t="s">
        <v>14</v>
      </c>
      <c r="K30542">
        <v>54</v>
      </c>
      <c r="L30542" t="s">
        <v>15</v>
      </c>
    </row>
    <row r="30543" spans="1:12">
      <c r="A30543" t="e">
        <f ca="1">E00251430176021</f>
        <v>#NAME?</v>
      </c>
      <c r="B30543">
        <v>445</v>
      </c>
      <c r="C30543" t="s">
        <v>23</v>
      </c>
      <c r="D30543" s="1">
        <v>41655</v>
      </c>
      <c r="F30543">
        <v>1</v>
      </c>
      <c r="G30543">
        <v>71940</v>
      </c>
      <c r="H30543" t="s">
        <v>135</v>
      </c>
      <c r="J30543" t="s">
        <v>14</v>
      </c>
      <c r="K30543">
        <v>56</v>
      </c>
      <c r="L30543" t="s">
        <v>15</v>
      </c>
    </row>
    <row r="30544" spans="1:12">
      <c r="A30544" t="e">
        <f ca="1">E00251617646621</f>
        <v>#NAME?</v>
      </c>
      <c r="B30544">
        <v>203</v>
      </c>
      <c r="C30544" t="s">
        <v>908</v>
      </c>
      <c r="D30544" s="1">
        <v>42815</v>
      </c>
      <c r="F30544">
        <v>1</v>
      </c>
      <c r="G30544">
        <v>7906</v>
      </c>
      <c r="H30544" t="s">
        <v>173</v>
      </c>
      <c r="J30544" t="s">
        <v>14</v>
      </c>
      <c r="K30544">
        <v>55</v>
      </c>
      <c r="L30544" t="s">
        <v>22</v>
      </c>
    </row>
    <row r="30545" spans="1:12">
      <c r="A30545" t="e">
        <f ca="1">E00251531865821</f>
        <v>#NAME?</v>
      </c>
      <c r="B30545">
        <v>702</v>
      </c>
      <c r="C30545" t="s">
        <v>293</v>
      </c>
      <c r="D30545" s="1">
        <v>42215</v>
      </c>
      <c r="F30545">
        <v>5</v>
      </c>
      <c r="G30545">
        <v>27800</v>
      </c>
      <c r="H30545" t="s">
        <v>145</v>
      </c>
      <c r="J30545" t="s">
        <v>14</v>
      </c>
      <c r="K30545">
        <v>54</v>
      </c>
      <c r="L30545" t="s">
        <v>15</v>
      </c>
    </row>
    <row r="30546" spans="1:12">
      <c r="A30546" t="e">
        <f ca="1">E00251531865821</f>
        <v>#NAME?</v>
      </c>
      <c r="B30546">
        <v>702</v>
      </c>
      <c r="C30546" t="s">
        <v>293</v>
      </c>
      <c r="D30546" s="1">
        <v>42361</v>
      </c>
      <c r="F30546">
        <v>4</v>
      </c>
      <c r="G30546">
        <v>7062</v>
      </c>
      <c r="H30546" t="s">
        <v>97</v>
      </c>
      <c r="J30546" t="s">
        <v>14</v>
      </c>
      <c r="K30546">
        <v>55</v>
      </c>
      <c r="L30546" t="s">
        <v>15</v>
      </c>
    </row>
    <row r="30547" spans="1:12">
      <c r="A30547" t="e">
        <f ca="1">E00251531865821</f>
        <v>#NAME?</v>
      </c>
      <c r="B30547">
        <v>702</v>
      </c>
      <c r="C30547" t="s">
        <v>293</v>
      </c>
      <c r="D30547" s="1">
        <v>42653</v>
      </c>
      <c r="F30547">
        <v>3</v>
      </c>
      <c r="G30547">
        <v>2724</v>
      </c>
      <c r="H30547" t="s">
        <v>73</v>
      </c>
      <c r="J30547" t="s">
        <v>14</v>
      </c>
      <c r="K30547">
        <v>55</v>
      </c>
      <c r="L30547" t="s">
        <v>15</v>
      </c>
    </row>
    <row r="30548" spans="1:12">
      <c r="A30548" t="e">
        <f ca="1">E00251531865821</f>
        <v>#NAME?</v>
      </c>
      <c r="B30548">
        <v>702</v>
      </c>
      <c r="C30548" t="s">
        <v>293</v>
      </c>
      <c r="D30548" s="1">
        <v>42807</v>
      </c>
      <c r="F30548">
        <v>4</v>
      </c>
      <c r="G30548">
        <v>7062</v>
      </c>
      <c r="H30548" t="s">
        <v>97</v>
      </c>
      <c r="J30548" t="s">
        <v>14</v>
      </c>
      <c r="K30548">
        <v>56</v>
      </c>
      <c r="L30548" t="s">
        <v>15</v>
      </c>
    </row>
    <row r="30549" spans="1:12">
      <c r="A30549" t="e">
        <f ca="1">E00251427552621</f>
        <v>#NAME?</v>
      </c>
      <c r="B30549">
        <v>30</v>
      </c>
      <c r="C30549" t="s">
        <v>344</v>
      </c>
      <c r="D30549" s="1">
        <v>43026</v>
      </c>
      <c r="F30549">
        <v>3</v>
      </c>
      <c r="G30549">
        <v>2469</v>
      </c>
      <c r="H30549" t="s">
        <v>1270</v>
      </c>
      <c r="J30549" t="s">
        <v>14</v>
      </c>
      <c r="K30549">
        <v>49</v>
      </c>
      <c r="L30549" t="s">
        <v>15</v>
      </c>
    </row>
    <row r="30550" spans="1:12">
      <c r="A30550" t="e">
        <f ca="1">E00251430176021</f>
        <v>#NAME?</v>
      </c>
      <c r="B30550">
        <v>445</v>
      </c>
      <c r="C30550" t="s">
        <v>23</v>
      </c>
      <c r="D30550" s="1">
        <v>41892</v>
      </c>
      <c r="F30550">
        <v>3</v>
      </c>
      <c r="G30550">
        <v>496</v>
      </c>
      <c r="H30550" t="s">
        <v>190</v>
      </c>
      <c r="J30550" t="s">
        <v>14</v>
      </c>
      <c r="K30550">
        <v>56</v>
      </c>
      <c r="L30550" t="s">
        <v>15</v>
      </c>
    </row>
    <row r="30551" spans="1:12">
      <c r="A30551" t="e">
        <f ca="1">E00251531360421</f>
        <v>#NAME?</v>
      </c>
      <c r="B30551">
        <v>1786</v>
      </c>
      <c r="C30551" t="s">
        <v>37</v>
      </c>
      <c r="D30551" s="1">
        <v>42163</v>
      </c>
      <c r="F30551">
        <v>1</v>
      </c>
      <c r="G30551">
        <v>72885</v>
      </c>
      <c r="H30551" t="s">
        <v>354</v>
      </c>
      <c r="J30551" t="s">
        <v>14</v>
      </c>
      <c r="K30551">
        <v>40</v>
      </c>
      <c r="L30551" t="s">
        <v>15</v>
      </c>
    </row>
    <row r="30552" spans="1:12">
      <c r="A30552" t="e">
        <f ca="1">E00251427552621</f>
        <v>#NAME?</v>
      </c>
      <c r="B30552">
        <v>4991</v>
      </c>
      <c r="C30552" t="s">
        <v>838</v>
      </c>
      <c r="D30552" s="1">
        <v>42144</v>
      </c>
      <c r="F30552">
        <v>1</v>
      </c>
      <c r="G30552">
        <v>5990</v>
      </c>
      <c r="H30552" t="s">
        <v>60</v>
      </c>
      <c r="I30552" t="s">
        <v>148</v>
      </c>
      <c r="J30552" t="s">
        <v>57</v>
      </c>
      <c r="K30552">
        <v>47</v>
      </c>
      <c r="L30552" t="s">
        <v>15</v>
      </c>
    </row>
    <row r="30553" spans="1:12">
      <c r="A30553" t="e">
        <f ca="1">E00251432383521</f>
        <v>#NAME?</v>
      </c>
      <c r="B30553">
        <v>489</v>
      </c>
      <c r="C30553" t="s">
        <v>100</v>
      </c>
      <c r="D30553" s="1">
        <v>42844</v>
      </c>
      <c r="F30553">
        <v>1</v>
      </c>
      <c r="G30553">
        <v>3829</v>
      </c>
      <c r="H30553" t="s">
        <v>419</v>
      </c>
      <c r="J30553" t="s">
        <v>14</v>
      </c>
      <c r="K30553">
        <v>50</v>
      </c>
      <c r="L30553" t="s">
        <v>15</v>
      </c>
    </row>
    <row r="30554" spans="1:12">
      <c r="A30554" t="e">
        <f ca="1">E00251531865821</f>
        <v>#NAME?</v>
      </c>
      <c r="B30554">
        <v>702</v>
      </c>
      <c r="C30554" t="s">
        <v>293</v>
      </c>
      <c r="D30554" s="1">
        <v>42849</v>
      </c>
      <c r="F30554">
        <v>4</v>
      </c>
      <c r="G30554">
        <v>7062</v>
      </c>
      <c r="H30554" t="s">
        <v>97</v>
      </c>
      <c r="J30554" t="s">
        <v>14</v>
      </c>
      <c r="K30554">
        <v>56</v>
      </c>
      <c r="L30554" t="s">
        <v>15</v>
      </c>
    </row>
    <row r="30555" spans="1:12">
      <c r="A30555" t="e">
        <f ca="1">E00251531865821</f>
        <v>#NAME?</v>
      </c>
      <c r="B30555">
        <v>702</v>
      </c>
      <c r="C30555" t="s">
        <v>293</v>
      </c>
      <c r="D30555" s="1">
        <v>42851</v>
      </c>
      <c r="F30555">
        <v>6</v>
      </c>
      <c r="G30555">
        <v>78830</v>
      </c>
      <c r="H30555" t="s">
        <v>297</v>
      </c>
      <c r="J30555" t="s">
        <v>14</v>
      </c>
      <c r="K30555">
        <v>56</v>
      </c>
      <c r="L30555" t="s">
        <v>22</v>
      </c>
    </row>
    <row r="30556" spans="1:12">
      <c r="A30556" t="e">
        <f ca="1">E00251531865821</f>
        <v>#NAME?</v>
      </c>
      <c r="B30556">
        <v>702</v>
      </c>
      <c r="C30556" t="s">
        <v>293</v>
      </c>
      <c r="D30556" s="1">
        <v>42871</v>
      </c>
      <c r="F30556">
        <v>3</v>
      </c>
      <c r="G30556">
        <v>27800</v>
      </c>
      <c r="H30556" t="s">
        <v>145</v>
      </c>
      <c r="J30556" t="s">
        <v>14</v>
      </c>
      <c r="K30556">
        <v>56</v>
      </c>
      <c r="L30556" t="s">
        <v>15</v>
      </c>
    </row>
    <row r="30557" spans="1:12">
      <c r="A30557" t="e">
        <f ca="1">E00251424849521</f>
        <v>#NAME?</v>
      </c>
      <c r="B30557">
        <v>122</v>
      </c>
      <c r="C30557" t="s">
        <v>522</v>
      </c>
      <c r="D30557" s="1">
        <v>42264</v>
      </c>
      <c r="F30557">
        <v>2</v>
      </c>
      <c r="G30557">
        <v>30002</v>
      </c>
      <c r="H30557" t="s">
        <v>492</v>
      </c>
      <c r="J30557" t="s">
        <v>14</v>
      </c>
      <c r="K30557">
        <v>51</v>
      </c>
      <c r="L30557" t="s">
        <v>15</v>
      </c>
    </row>
    <row r="30558" spans="1:12">
      <c r="A30558" t="e">
        <f ca="1">E00251424849521</f>
        <v>#NAME?</v>
      </c>
      <c r="B30558">
        <v>122</v>
      </c>
      <c r="C30558" t="s">
        <v>522</v>
      </c>
      <c r="D30558" s="1">
        <v>42296</v>
      </c>
      <c r="F30558">
        <v>1</v>
      </c>
      <c r="G30558">
        <v>30000</v>
      </c>
      <c r="H30558" t="s">
        <v>144</v>
      </c>
      <c r="J30558" t="s">
        <v>14</v>
      </c>
      <c r="K30558">
        <v>51</v>
      </c>
      <c r="L30558" t="s">
        <v>15</v>
      </c>
    </row>
    <row r="30559" spans="1:12">
      <c r="A30559" t="e">
        <f ca="1">E00251531360421</f>
        <v>#NAME?</v>
      </c>
      <c r="B30559">
        <v>1786</v>
      </c>
      <c r="C30559" t="s">
        <v>37</v>
      </c>
      <c r="D30559" s="1">
        <v>41417</v>
      </c>
      <c r="F30559">
        <v>1</v>
      </c>
      <c r="G30559">
        <v>462</v>
      </c>
      <c r="H30559" t="s">
        <v>288</v>
      </c>
      <c r="J30559" t="s">
        <v>14</v>
      </c>
      <c r="K30559">
        <v>38</v>
      </c>
      <c r="L30559" t="s">
        <v>15</v>
      </c>
    </row>
    <row r="30560" spans="1:12">
      <c r="A30560" t="e">
        <f ca="1">E00251532259321</f>
        <v>#NAME?</v>
      </c>
      <c r="B30560">
        <v>497</v>
      </c>
      <c r="C30560" t="s">
        <v>141</v>
      </c>
      <c r="D30560" s="1">
        <v>41086</v>
      </c>
      <c r="F30560">
        <v>1</v>
      </c>
      <c r="G30560">
        <v>3804</v>
      </c>
      <c r="H30560" t="s">
        <v>71</v>
      </c>
      <c r="J30560" t="s">
        <v>14</v>
      </c>
      <c r="K30560">
        <v>46</v>
      </c>
      <c r="L30560" t="s">
        <v>15</v>
      </c>
    </row>
    <row r="30561" spans="1:12">
      <c r="A30561" t="e">
        <f ca="1">E00251428656921</f>
        <v>#NAME?</v>
      </c>
      <c r="B30561">
        <v>66</v>
      </c>
      <c r="C30561" t="s">
        <v>134</v>
      </c>
      <c r="D30561" s="1">
        <v>41534</v>
      </c>
      <c r="F30561">
        <v>1</v>
      </c>
      <c r="G30561">
        <v>3804</v>
      </c>
      <c r="H30561" t="s">
        <v>71</v>
      </c>
      <c r="J30561" t="s">
        <v>14</v>
      </c>
      <c r="K30561">
        <v>52</v>
      </c>
      <c r="L30561" t="s">
        <v>15</v>
      </c>
    </row>
    <row r="30562" spans="1:12">
      <c r="A30562" t="e">
        <f ca="1">E00251428656921</f>
        <v>#NAME?</v>
      </c>
      <c r="B30562">
        <v>66</v>
      </c>
      <c r="C30562" t="s">
        <v>134</v>
      </c>
      <c r="D30562" s="1">
        <v>42822</v>
      </c>
      <c r="F30562">
        <v>1</v>
      </c>
      <c r="G30562">
        <v>79029</v>
      </c>
      <c r="H30562" t="s">
        <v>21</v>
      </c>
      <c r="J30562" t="s">
        <v>14</v>
      </c>
      <c r="K30562">
        <v>55</v>
      </c>
      <c r="L30562" t="s">
        <v>22</v>
      </c>
    </row>
    <row r="30563" spans="1:12">
      <c r="A30563" t="e">
        <f ca="1">E00251429810321</f>
        <v>#NAME?</v>
      </c>
      <c r="B30563">
        <v>151</v>
      </c>
      <c r="C30563" t="s">
        <v>381</v>
      </c>
      <c r="D30563" s="1">
        <v>41310</v>
      </c>
      <c r="F30563">
        <v>1</v>
      </c>
      <c r="G30563">
        <v>25000</v>
      </c>
      <c r="H30563" t="s">
        <v>178</v>
      </c>
      <c r="J30563" t="s">
        <v>14</v>
      </c>
      <c r="K30563">
        <v>57</v>
      </c>
      <c r="L30563" t="s">
        <v>15</v>
      </c>
    </row>
    <row r="30564" spans="1:12">
      <c r="A30564" t="e">
        <f ca="1">E00251513343121</f>
        <v>#NAME?</v>
      </c>
      <c r="B30564">
        <v>470</v>
      </c>
      <c r="C30564" t="s">
        <v>457</v>
      </c>
      <c r="D30564" s="1">
        <v>41015</v>
      </c>
      <c r="F30564">
        <v>1</v>
      </c>
      <c r="G30564">
        <v>78906</v>
      </c>
      <c r="H30564" t="s">
        <v>31</v>
      </c>
      <c r="J30564" t="s">
        <v>14</v>
      </c>
      <c r="K30564">
        <v>55</v>
      </c>
      <c r="L30564" t="s">
        <v>22</v>
      </c>
    </row>
    <row r="30565" spans="1:12">
      <c r="A30565" t="e">
        <f ca="1">E00251513343121</f>
        <v>#NAME?</v>
      </c>
      <c r="B30565">
        <v>470</v>
      </c>
      <c r="C30565" t="s">
        <v>457</v>
      </c>
      <c r="D30565" s="1">
        <v>41845</v>
      </c>
      <c r="F30565">
        <v>1</v>
      </c>
      <c r="G30565">
        <v>2720</v>
      </c>
      <c r="H30565" t="s">
        <v>65</v>
      </c>
      <c r="J30565" t="s">
        <v>14</v>
      </c>
      <c r="K30565">
        <v>58</v>
      </c>
      <c r="L30565" t="s">
        <v>15</v>
      </c>
    </row>
    <row r="30566" spans="1:12">
      <c r="A30566" t="e">
        <f ca="1">E00251513343121</f>
        <v>#NAME?</v>
      </c>
      <c r="B30566">
        <v>470</v>
      </c>
      <c r="C30566" t="s">
        <v>457</v>
      </c>
      <c r="D30566" s="1">
        <v>42627</v>
      </c>
      <c r="F30566">
        <v>1</v>
      </c>
      <c r="G30566">
        <v>30000</v>
      </c>
      <c r="H30566" t="s">
        <v>144</v>
      </c>
      <c r="J30566" t="s">
        <v>14</v>
      </c>
      <c r="K30566">
        <v>60</v>
      </c>
      <c r="L30566" t="s">
        <v>15</v>
      </c>
    </row>
    <row r="30567" spans="1:12">
      <c r="A30567" t="e">
        <f ca="1">E00251424039221</f>
        <v>#NAME?</v>
      </c>
      <c r="B30567">
        <v>108</v>
      </c>
      <c r="C30567" t="s">
        <v>481</v>
      </c>
      <c r="D30567" s="1">
        <v>42402</v>
      </c>
      <c r="F30567">
        <v>1</v>
      </c>
      <c r="G30567">
        <v>7804</v>
      </c>
      <c r="H30567" t="s">
        <v>43</v>
      </c>
      <c r="J30567" t="s">
        <v>14</v>
      </c>
      <c r="K30567">
        <v>49</v>
      </c>
      <c r="L30567" t="s">
        <v>22</v>
      </c>
    </row>
    <row r="30568" spans="1:12">
      <c r="A30568" t="e">
        <f ca="1">E00251429810321</f>
        <v>#NAME?</v>
      </c>
      <c r="B30568">
        <v>151</v>
      </c>
      <c r="C30568" t="s">
        <v>381</v>
      </c>
      <c r="D30568" s="1">
        <v>43062</v>
      </c>
      <c r="F30568">
        <v>4</v>
      </c>
      <c r="G30568">
        <v>25000</v>
      </c>
      <c r="H30568" t="s">
        <v>178</v>
      </c>
      <c r="J30568" t="s">
        <v>14</v>
      </c>
      <c r="K30568">
        <v>62</v>
      </c>
      <c r="L30568" t="s">
        <v>15</v>
      </c>
    </row>
    <row r="30569" spans="1:12">
      <c r="A30569" t="e">
        <f ca="1">E00251430176021</f>
        <v>#NAME?</v>
      </c>
      <c r="B30569">
        <v>469</v>
      </c>
      <c r="C30569" t="s">
        <v>30</v>
      </c>
      <c r="D30569" s="1">
        <v>41983</v>
      </c>
      <c r="F30569">
        <v>2</v>
      </c>
      <c r="G30569">
        <v>496</v>
      </c>
      <c r="H30569" t="s">
        <v>190</v>
      </c>
      <c r="J30569" t="s">
        <v>14</v>
      </c>
      <c r="K30569">
        <v>57</v>
      </c>
      <c r="L30569" t="s">
        <v>15</v>
      </c>
    </row>
    <row r="30570" spans="1:12">
      <c r="A30570" t="e">
        <f ca="1">E00251513359021</f>
        <v>#NAME?</v>
      </c>
      <c r="B30570">
        <v>500</v>
      </c>
      <c r="C30570" t="s">
        <v>161</v>
      </c>
      <c r="D30570" s="1">
        <v>41851</v>
      </c>
      <c r="F30570">
        <v>4</v>
      </c>
      <c r="G30570">
        <v>49390</v>
      </c>
      <c r="H30570" t="s">
        <v>59</v>
      </c>
      <c r="J30570" t="s">
        <v>14</v>
      </c>
      <c r="K30570">
        <v>59</v>
      </c>
      <c r="L30570" t="s">
        <v>15</v>
      </c>
    </row>
    <row r="30571" spans="1:12">
      <c r="A30571" t="e">
        <f ca="1">E00251513359021</f>
        <v>#NAME?</v>
      </c>
      <c r="B30571">
        <v>500</v>
      </c>
      <c r="C30571" t="s">
        <v>161</v>
      </c>
      <c r="D30571" s="1">
        <v>42353</v>
      </c>
      <c r="F30571">
        <v>4</v>
      </c>
      <c r="G30571">
        <v>49390</v>
      </c>
      <c r="H30571" t="s">
        <v>59</v>
      </c>
      <c r="J30571" t="s">
        <v>14</v>
      </c>
      <c r="K30571">
        <v>60</v>
      </c>
      <c r="L30571" t="s">
        <v>15</v>
      </c>
    </row>
    <row r="30572" spans="1:12">
      <c r="A30572" t="e">
        <f ca="1">E00251513359021</f>
        <v>#NAME?</v>
      </c>
      <c r="B30572">
        <v>500</v>
      </c>
      <c r="C30572" t="s">
        <v>161</v>
      </c>
      <c r="D30572" s="1">
        <v>42682</v>
      </c>
      <c r="F30572">
        <v>2</v>
      </c>
      <c r="G30572">
        <v>4019</v>
      </c>
      <c r="H30572" t="s">
        <v>26</v>
      </c>
      <c r="J30572" t="s">
        <v>14</v>
      </c>
      <c r="K30572">
        <v>61</v>
      </c>
      <c r="L30572" t="s">
        <v>15</v>
      </c>
    </row>
    <row r="30573" spans="1:12">
      <c r="A30573" t="e">
        <f ca="1">E00251716551821</f>
        <v>#NAME?</v>
      </c>
      <c r="B30573">
        <v>7504</v>
      </c>
      <c r="C30573" t="s">
        <v>162</v>
      </c>
      <c r="D30573" s="1">
        <v>42801</v>
      </c>
      <c r="F30573">
        <v>2</v>
      </c>
      <c r="G30573">
        <v>29620</v>
      </c>
      <c r="H30573" t="s">
        <v>460</v>
      </c>
      <c r="J30573" t="s">
        <v>14</v>
      </c>
      <c r="K30573">
        <v>47</v>
      </c>
      <c r="L30573" t="s">
        <v>15</v>
      </c>
    </row>
    <row r="30574" spans="1:12">
      <c r="A30574" t="e">
        <f ca="1">E00251716551821</f>
        <v>#NAME?</v>
      </c>
      <c r="B30574">
        <v>7504</v>
      </c>
      <c r="C30574" t="s">
        <v>162</v>
      </c>
      <c r="D30574" s="1">
        <v>42801</v>
      </c>
      <c r="F30574">
        <v>4</v>
      </c>
      <c r="G30574">
        <v>463</v>
      </c>
      <c r="H30574" t="s">
        <v>259</v>
      </c>
      <c r="J30574" t="s">
        <v>14</v>
      </c>
      <c r="K30574">
        <v>47</v>
      </c>
      <c r="L30574" t="s">
        <v>15</v>
      </c>
    </row>
    <row r="30575" spans="1:12">
      <c r="A30575" t="e">
        <f ca="1">E00251429170621</f>
        <v>#NAME?</v>
      </c>
      <c r="B30575">
        <v>272</v>
      </c>
      <c r="C30575" t="s">
        <v>174</v>
      </c>
      <c r="D30575" s="1">
        <v>42804</v>
      </c>
      <c r="F30575">
        <v>1</v>
      </c>
      <c r="G30575">
        <v>8470</v>
      </c>
      <c r="H30575" t="s">
        <v>120</v>
      </c>
      <c r="I30575" t="s">
        <v>56</v>
      </c>
      <c r="J30575" t="s">
        <v>57</v>
      </c>
      <c r="K30575">
        <v>53</v>
      </c>
      <c r="L30575" t="s">
        <v>15</v>
      </c>
    </row>
    <row r="30576" spans="1:12">
      <c r="A30576" t="e">
        <f ca="1">E00251429170621</f>
        <v>#NAME?</v>
      </c>
      <c r="B30576">
        <v>296</v>
      </c>
      <c r="C30576" t="s">
        <v>119</v>
      </c>
      <c r="D30576" s="1">
        <v>41031</v>
      </c>
      <c r="F30576">
        <v>2</v>
      </c>
      <c r="G30576">
        <v>4779</v>
      </c>
      <c r="H30576" t="s">
        <v>231</v>
      </c>
      <c r="J30576" t="s">
        <v>14</v>
      </c>
      <c r="K30576">
        <v>49</v>
      </c>
      <c r="L30576" t="s">
        <v>15</v>
      </c>
    </row>
    <row r="30577" spans="1:12">
      <c r="A30577" t="e">
        <f ca="1">E00251429170621</f>
        <v>#NAME?</v>
      </c>
      <c r="B30577">
        <v>296</v>
      </c>
      <c r="C30577" t="s">
        <v>119</v>
      </c>
      <c r="D30577" s="1">
        <v>41295</v>
      </c>
      <c r="F30577">
        <v>1</v>
      </c>
      <c r="G30577">
        <v>4871</v>
      </c>
      <c r="H30577" t="s">
        <v>125</v>
      </c>
      <c r="J30577" t="s">
        <v>14</v>
      </c>
      <c r="K30577">
        <v>49</v>
      </c>
      <c r="L30577" t="s">
        <v>15</v>
      </c>
    </row>
    <row r="30578" spans="1:12">
      <c r="A30578" t="e">
        <f ca="1">E00251533616021</f>
        <v>#NAME?</v>
      </c>
      <c r="B30578">
        <v>104</v>
      </c>
      <c r="C30578" t="s">
        <v>88</v>
      </c>
      <c r="D30578" s="1">
        <v>41117</v>
      </c>
      <c r="F30578">
        <v>1</v>
      </c>
      <c r="G30578">
        <v>3540</v>
      </c>
      <c r="H30578" t="s">
        <v>436</v>
      </c>
      <c r="J30578" t="s">
        <v>14</v>
      </c>
      <c r="K30578">
        <v>41</v>
      </c>
      <c r="L30578" t="s">
        <v>15</v>
      </c>
    </row>
    <row r="30579" spans="1:12">
      <c r="A30579" t="e">
        <f ca="1">E00251528150321</f>
        <v>#NAME?</v>
      </c>
      <c r="B30579">
        <v>47</v>
      </c>
      <c r="C30579" t="s">
        <v>494</v>
      </c>
      <c r="D30579" s="1">
        <v>42307</v>
      </c>
      <c r="F30579">
        <v>1</v>
      </c>
      <c r="G30579">
        <v>2329</v>
      </c>
      <c r="H30579" t="s">
        <v>1175</v>
      </c>
      <c r="J30579" t="s">
        <v>14</v>
      </c>
      <c r="K30579">
        <v>51</v>
      </c>
      <c r="L30579" t="s">
        <v>15</v>
      </c>
    </row>
    <row r="30580" spans="1:12">
      <c r="A30580" t="e">
        <f ca="1">E00251429215421</f>
        <v>#NAME?</v>
      </c>
      <c r="B30580">
        <v>286</v>
      </c>
      <c r="C30580" t="s">
        <v>41</v>
      </c>
      <c r="D30580" s="1">
        <v>41477</v>
      </c>
      <c r="F30580">
        <v>1</v>
      </c>
      <c r="G30580">
        <v>71940</v>
      </c>
      <c r="H30580" t="s">
        <v>135</v>
      </c>
      <c r="J30580" t="s">
        <v>14</v>
      </c>
      <c r="K30580">
        <v>45</v>
      </c>
      <c r="L30580" t="s">
        <v>15</v>
      </c>
    </row>
    <row r="30581" spans="1:12">
      <c r="A30581" t="e">
        <f ca="1">E00251430176021</f>
        <v>#NAME?</v>
      </c>
      <c r="B30581">
        <v>718</v>
      </c>
      <c r="C30581" t="s">
        <v>32</v>
      </c>
      <c r="D30581" s="1">
        <v>42189</v>
      </c>
      <c r="F30581">
        <v>1</v>
      </c>
      <c r="G30581">
        <v>61171</v>
      </c>
      <c r="H30581" t="s">
        <v>513</v>
      </c>
      <c r="I30581" t="s">
        <v>56</v>
      </c>
      <c r="J30581" t="s">
        <v>57</v>
      </c>
      <c r="K30581">
        <v>57</v>
      </c>
      <c r="L30581" t="s">
        <v>15</v>
      </c>
    </row>
    <row r="30582" spans="1:12">
      <c r="A30582" t="e">
        <f ca="1">E00251429388021</f>
        <v>#NAME?</v>
      </c>
      <c r="B30582">
        <v>297</v>
      </c>
      <c r="C30582" t="s">
        <v>411</v>
      </c>
      <c r="D30582" s="1">
        <v>42209</v>
      </c>
      <c r="F30582">
        <v>1</v>
      </c>
      <c r="G30582">
        <v>4019</v>
      </c>
      <c r="H30582" t="s">
        <v>26</v>
      </c>
      <c r="J30582" t="s">
        <v>14</v>
      </c>
      <c r="K30582">
        <v>60</v>
      </c>
      <c r="L30582" t="s">
        <v>15</v>
      </c>
    </row>
    <row r="30583" spans="1:12">
      <c r="A30583" t="e">
        <f ca="1">E00251532372821</f>
        <v>#NAME?</v>
      </c>
      <c r="B30583">
        <v>4842</v>
      </c>
      <c r="C30583" t="s">
        <v>949</v>
      </c>
      <c r="D30583" s="1">
        <v>42703</v>
      </c>
      <c r="F30583">
        <v>1</v>
      </c>
      <c r="G30583">
        <v>4019</v>
      </c>
      <c r="H30583" t="s">
        <v>26</v>
      </c>
      <c r="I30583" t="s">
        <v>148</v>
      </c>
      <c r="J30583" t="s">
        <v>57</v>
      </c>
      <c r="K30583">
        <v>49</v>
      </c>
      <c r="L30583" t="s">
        <v>15</v>
      </c>
    </row>
    <row r="30584" spans="1:12">
      <c r="A30584" t="e">
        <f ca="1">E00251532372821</f>
        <v>#NAME?</v>
      </c>
      <c r="B30584">
        <v>6156</v>
      </c>
      <c r="C30584" t="s">
        <v>352</v>
      </c>
      <c r="D30584" s="1">
        <v>43081</v>
      </c>
      <c r="F30584">
        <v>1</v>
      </c>
      <c r="G30584">
        <v>7873</v>
      </c>
      <c r="H30584" t="s">
        <v>103</v>
      </c>
      <c r="J30584" t="s">
        <v>14</v>
      </c>
      <c r="K30584">
        <v>50</v>
      </c>
      <c r="L30584" t="s">
        <v>22</v>
      </c>
    </row>
    <row r="30585" spans="1:12">
      <c r="A30585" t="e">
        <f ca="1">E00251439824521</f>
        <v>#NAME?</v>
      </c>
      <c r="B30585">
        <v>489</v>
      </c>
      <c r="C30585" t="s">
        <v>100</v>
      </c>
      <c r="D30585" s="1">
        <v>42202</v>
      </c>
      <c r="F30585">
        <v>1</v>
      </c>
      <c r="G30585">
        <v>7871</v>
      </c>
      <c r="H30585" t="s">
        <v>674</v>
      </c>
      <c r="J30585" t="s">
        <v>14</v>
      </c>
      <c r="K30585">
        <v>54</v>
      </c>
      <c r="L30585" t="s">
        <v>22</v>
      </c>
    </row>
    <row r="30586" spans="1:12">
      <c r="A30586" t="e">
        <f ca="1">E00251439555921</f>
        <v>#NAME?</v>
      </c>
      <c r="B30586">
        <v>702</v>
      </c>
      <c r="C30586" t="s">
        <v>293</v>
      </c>
      <c r="D30586" s="1">
        <v>40966</v>
      </c>
      <c r="F30586">
        <v>6</v>
      </c>
      <c r="G30586">
        <v>7841</v>
      </c>
      <c r="H30586" t="s">
        <v>154</v>
      </c>
      <c r="J30586" t="s">
        <v>14</v>
      </c>
      <c r="K30586">
        <v>54</v>
      </c>
      <c r="L30586" t="s">
        <v>22</v>
      </c>
    </row>
    <row r="30587" spans="1:12">
      <c r="A30587" t="e">
        <f ca="1">E00251429810321</f>
        <v>#NAME?</v>
      </c>
      <c r="B30587">
        <v>151</v>
      </c>
      <c r="C30587" t="s">
        <v>381</v>
      </c>
      <c r="D30587" s="1">
        <v>42415</v>
      </c>
      <c r="F30587">
        <v>1</v>
      </c>
      <c r="G30587">
        <v>4019</v>
      </c>
      <c r="H30587" t="s">
        <v>26</v>
      </c>
      <c r="J30587" t="s">
        <v>14</v>
      </c>
      <c r="K30587">
        <v>60</v>
      </c>
      <c r="L30587" t="s">
        <v>15</v>
      </c>
    </row>
    <row r="30588" spans="1:12">
      <c r="A30588" t="e">
        <f ca="1">E00251717155721</f>
        <v>#NAME?</v>
      </c>
      <c r="B30588">
        <v>291</v>
      </c>
      <c r="C30588" t="s">
        <v>160</v>
      </c>
      <c r="D30588" s="1">
        <v>42780</v>
      </c>
      <c r="F30588">
        <v>1</v>
      </c>
      <c r="G30588">
        <v>7292</v>
      </c>
      <c r="H30588" t="s">
        <v>189</v>
      </c>
      <c r="J30588" t="s">
        <v>14</v>
      </c>
      <c r="K30588">
        <v>57</v>
      </c>
      <c r="L30588" t="s">
        <v>15</v>
      </c>
    </row>
    <row r="30589" spans="1:12">
      <c r="A30589" t="e">
        <f ca="1">E00251615134721</f>
        <v>#NAME?</v>
      </c>
      <c r="B30589">
        <v>62</v>
      </c>
      <c r="C30589" t="s">
        <v>20</v>
      </c>
      <c r="D30589" s="1">
        <v>41803</v>
      </c>
      <c r="F30589">
        <v>1</v>
      </c>
      <c r="G30589">
        <v>29690</v>
      </c>
      <c r="H30589" t="s">
        <v>52</v>
      </c>
      <c r="J30589" t="s">
        <v>14</v>
      </c>
      <c r="K30589">
        <v>62</v>
      </c>
      <c r="L30589" t="s">
        <v>15</v>
      </c>
    </row>
    <row r="30590" spans="1:12">
      <c r="A30590" t="e">
        <f ca="1">E00251617240821</f>
        <v>#NAME?</v>
      </c>
      <c r="B30590">
        <v>469</v>
      </c>
      <c r="C30590" t="s">
        <v>30</v>
      </c>
      <c r="D30590" s="1">
        <v>41558</v>
      </c>
      <c r="F30590">
        <v>1</v>
      </c>
      <c r="G30590">
        <v>61172</v>
      </c>
      <c r="H30590" t="s">
        <v>48</v>
      </c>
      <c r="J30590" t="s">
        <v>14</v>
      </c>
      <c r="K30590">
        <v>43</v>
      </c>
      <c r="L30590" t="s">
        <v>15</v>
      </c>
    </row>
    <row r="30591" spans="1:12">
      <c r="A30591" t="e">
        <f ca="1">E00251614081521</f>
        <v>#NAME?</v>
      </c>
      <c r="B30591">
        <v>174</v>
      </c>
      <c r="C30591" t="s">
        <v>812</v>
      </c>
      <c r="D30591" s="1">
        <v>42650</v>
      </c>
      <c r="F30591">
        <v>2</v>
      </c>
      <c r="G30591">
        <v>33829</v>
      </c>
      <c r="H30591" t="s">
        <v>463</v>
      </c>
      <c r="J30591" t="s">
        <v>14</v>
      </c>
      <c r="K30591">
        <v>54</v>
      </c>
      <c r="L30591" t="s">
        <v>15</v>
      </c>
    </row>
    <row r="30592" spans="1:12">
      <c r="A30592" t="e">
        <f ca="1">E00251429810321</f>
        <v>#NAME?</v>
      </c>
      <c r="B30592">
        <v>151</v>
      </c>
      <c r="C30592" t="s">
        <v>381</v>
      </c>
      <c r="D30592" s="1">
        <v>42850</v>
      </c>
      <c r="F30592">
        <v>2</v>
      </c>
      <c r="G30592">
        <v>71534</v>
      </c>
      <c r="H30592" t="s">
        <v>910</v>
      </c>
      <c r="J30592" t="s">
        <v>14</v>
      </c>
      <c r="K30592">
        <v>61</v>
      </c>
      <c r="L30592" t="s">
        <v>15</v>
      </c>
    </row>
    <row r="30593" spans="1:12">
      <c r="A30593" t="e">
        <f ca="1">E00251432209721</f>
        <v>#NAME?</v>
      </c>
      <c r="B30593">
        <v>489</v>
      </c>
      <c r="C30593" t="s">
        <v>100</v>
      </c>
      <c r="D30593" s="1">
        <v>42277</v>
      </c>
      <c r="F30593">
        <v>1</v>
      </c>
      <c r="G30593">
        <v>27800</v>
      </c>
      <c r="H30593" t="s">
        <v>145</v>
      </c>
      <c r="J30593" t="s">
        <v>14</v>
      </c>
      <c r="K30593">
        <v>42</v>
      </c>
      <c r="L30593" t="s">
        <v>15</v>
      </c>
    </row>
    <row r="30594" spans="1:12">
      <c r="A30594" t="e">
        <f ca="1">E00251429810321</f>
        <v>#NAME?</v>
      </c>
      <c r="B30594">
        <v>153</v>
      </c>
      <c r="C30594" t="s">
        <v>906</v>
      </c>
      <c r="D30594" s="1">
        <v>41620</v>
      </c>
      <c r="F30594">
        <v>2</v>
      </c>
      <c r="G30594">
        <v>25000</v>
      </c>
      <c r="H30594" t="s">
        <v>178</v>
      </c>
      <c r="J30594" t="s">
        <v>14</v>
      </c>
      <c r="K30594">
        <v>58</v>
      </c>
      <c r="L30594" t="s">
        <v>15</v>
      </c>
    </row>
    <row r="30595" spans="1:12">
      <c r="A30595" t="e">
        <f ca="1">E00251427552621</f>
        <v>#NAME?</v>
      </c>
      <c r="B30595">
        <v>30</v>
      </c>
      <c r="C30595" t="s">
        <v>344</v>
      </c>
      <c r="D30595" s="1">
        <v>41953</v>
      </c>
      <c r="F30595">
        <v>1</v>
      </c>
      <c r="G30595">
        <v>2750</v>
      </c>
      <c r="H30595" t="s">
        <v>114</v>
      </c>
      <c r="J30595" t="s">
        <v>14</v>
      </c>
      <c r="K30595">
        <v>46</v>
      </c>
      <c r="L30595" t="s">
        <v>15</v>
      </c>
    </row>
    <row r="30596" spans="1:12">
      <c r="A30596" t="e">
        <f t="shared" ref="A30596:A30601" ca="1" si="275">E00251429170621</f>
        <v>#NAME?</v>
      </c>
      <c r="B30596">
        <v>296</v>
      </c>
      <c r="C30596" t="s">
        <v>119</v>
      </c>
      <c r="D30596" s="1">
        <v>41043</v>
      </c>
      <c r="F30596">
        <v>1</v>
      </c>
      <c r="G30596">
        <v>8270</v>
      </c>
      <c r="H30596" t="s">
        <v>816</v>
      </c>
      <c r="J30596" t="s">
        <v>14</v>
      </c>
      <c r="K30596">
        <v>49</v>
      </c>
      <c r="L30596" t="s">
        <v>15</v>
      </c>
    </row>
    <row r="30597" spans="1:12">
      <c r="A30597" t="e">
        <f t="shared" ca="1" si="275"/>
        <v>#NAME?</v>
      </c>
      <c r="B30597">
        <v>296</v>
      </c>
      <c r="C30597" t="s">
        <v>119</v>
      </c>
      <c r="D30597" s="1">
        <v>42020</v>
      </c>
      <c r="F30597">
        <v>3</v>
      </c>
      <c r="G30597">
        <v>30593</v>
      </c>
      <c r="H30597" t="s">
        <v>684</v>
      </c>
      <c r="J30597" t="s">
        <v>14</v>
      </c>
      <c r="K30597">
        <v>51</v>
      </c>
      <c r="L30597" t="s">
        <v>15</v>
      </c>
    </row>
    <row r="30598" spans="1:12">
      <c r="A30598" t="e">
        <f t="shared" ca="1" si="275"/>
        <v>#NAME?</v>
      </c>
      <c r="B30598">
        <v>272</v>
      </c>
      <c r="C30598" t="s">
        <v>174</v>
      </c>
      <c r="D30598" s="1">
        <v>40928</v>
      </c>
      <c r="E30598">
        <v>0</v>
      </c>
      <c r="F30598">
        <v>2</v>
      </c>
      <c r="G30598">
        <v>3051</v>
      </c>
      <c r="H30598" t="s">
        <v>13</v>
      </c>
      <c r="J30598" t="s">
        <v>34</v>
      </c>
      <c r="K30598">
        <v>48</v>
      </c>
      <c r="L30598" t="s">
        <v>15</v>
      </c>
    </row>
    <row r="30599" spans="1:12">
      <c r="A30599" t="e">
        <f t="shared" ca="1" si="275"/>
        <v>#NAME?</v>
      </c>
      <c r="B30599">
        <v>296</v>
      </c>
      <c r="C30599" t="s">
        <v>119</v>
      </c>
      <c r="D30599" s="1">
        <v>42062</v>
      </c>
      <c r="F30599">
        <v>3</v>
      </c>
      <c r="G30599">
        <v>4019</v>
      </c>
      <c r="H30599" t="s">
        <v>26</v>
      </c>
      <c r="J30599" t="s">
        <v>14</v>
      </c>
      <c r="K30599">
        <v>51</v>
      </c>
      <c r="L30599" t="s">
        <v>15</v>
      </c>
    </row>
    <row r="30600" spans="1:12">
      <c r="A30600" t="e">
        <f t="shared" ca="1" si="275"/>
        <v>#NAME?</v>
      </c>
      <c r="B30600">
        <v>296</v>
      </c>
      <c r="C30600" t="s">
        <v>119</v>
      </c>
      <c r="D30600" s="1">
        <v>42121</v>
      </c>
      <c r="F30600">
        <v>2</v>
      </c>
      <c r="G30600">
        <v>4019</v>
      </c>
      <c r="H30600" t="s">
        <v>26</v>
      </c>
      <c r="J30600" t="s">
        <v>14</v>
      </c>
      <c r="K30600">
        <v>52</v>
      </c>
      <c r="L30600" t="s">
        <v>15</v>
      </c>
    </row>
    <row r="30601" spans="1:12">
      <c r="A30601" t="e">
        <f t="shared" ca="1" si="275"/>
        <v>#NAME?</v>
      </c>
      <c r="B30601">
        <v>296</v>
      </c>
      <c r="C30601" t="s">
        <v>119</v>
      </c>
      <c r="D30601" s="1">
        <v>42497</v>
      </c>
      <c r="F30601">
        <v>1</v>
      </c>
      <c r="G30601">
        <v>460</v>
      </c>
      <c r="H30601" t="s">
        <v>16</v>
      </c>
      <c r="J30601" t="s">
        <v>14</v>
      </c>
      <c r="K30601">
        <v>53</v>
      </c>
      <c r="L30601" t="s">
        <v>15</v>
      </c>
    </row>
    <row r="30602" spans="1:12">
      <c r="A30602" t="e">
        <f ca="1">E00251510702121</f>
        <v>#NAME?</v>
      </c>
      <c r="B30602">
        <v>104</v>
      </c>
      <c r="C30602" t="s">
        <v>88</v>
      </c>
      <c r="D30602" s="1">
        <v>41954</v>
      </c>
      <c r="F30602">
        <v>1</v>
      </c>
      <c r="G30602">
        <v>7880</v>
      </c>
      <c r="H30602" t="s">
        <v>213</v>
      </c>
      <c r="J30602" t="s">
        <v>14</v>
      </c>
      <c r="K30602">
        <v>45</v>
      </c>
      <c r="L30602" t="s">
        <v>22</v>
      </c>
    </row>
    <row r="30603" spans="1:12">
      <c r="A30603" t="e">
        <f ca="1">E00251512526121</f>
        <v>#NAME?</v>
      </c>
      <c r="B30603">
        <v>47</v>
      </c>
      <c r="C30603" t="s">
        <v>494</v>
      </c>
      <c r="D30603" s="1">
        <v>41667</v>
      </c>
      <c r="F30603">
        <v>1</v>
      </c>
      <c r="G30603">
        <v>463</v>
      </c>
      <c r="H30603" t="s">
        <v>259</v>
      </c>
      <c r="J30603" t="s">
        <v>14</v>
      </c>
      <c r="K30603">
        <v>48</v>
      </c>
      <c r="L30603" t="s">
        <v>15</v>
      </c>
    </row>
    <row r="30604" spans="1:12">
      <c r="A30604" t="e">
        <f ca="1">E00251716591121</f>
        <v>#NAME?</v>
      </c>
      <c r="B30604">
        <v>448</v>
      </c>
      <c r="C30604" t="s">
        <v>112</v>
      </c>
      <c r="D30604" s="1">
        <v>42954</v>
      </c>
      <c r="F30604">
        <v>1</v>
      </c>
      <c r="G30604">
        <v>93</v>
      </c>
      <c r="H30604" t="s">
        <v>29</v>
      </c>
      <c r="J30604" t="s">
        <v>14</v>
      </c>
      <c r="K30604">
        <v>53</v>
      </c>
      <c r="L30604" t="s">
        <v>15</v>
      </c>
    </row>
    <row r="30605" spans="1:12">
      <c r="A30605" t="e">
        <f ca="1">E00251514757121</f>
        <v>#NAME?</v>
      </c>
      <c r="B30605">
        <v>454</v>
      </c>
      <c r="C30605" t="s">
        <v>179</v>
      </c>
      <c r="D30605" s="1">
        <v>41199</v>
      </c>
      <c r="F30605">
        <v>1</v>
      </c>
      <c r="G30605">
        <v>49390</v>
      </c>
      <c r="H30605" t="s">
        <v>59</v>
      </c>
      <c r="J30605" t="s">
        <v>14</v>
      </c>
      <c r="K30605">
        <v>38</v>
      </c>
      <c r="L30605" t="s">
        <v>15</v>
      </c>
    </row>
    <row r="30606" spans="1:12">
      <c r="A30606" t="e">
        <f ca="1">E00251529210821</f>
        <v>#NAME?</v>
      </c>
      <c r="B30606">
        <v>193</v>
      </c>
      <c r="C30606" t="s">
        <v>247</v>
      </c>
      <c r="D30606" s="1">
        <v>42349</v>
      </c>
      <c r="F30606">
        <v>2</v>
      </c>
      <c r="G30606">
        <v>4019</v>
      </c>
      <c r="H30606" t="s">
        <v>26</v>
      </c>
      <c r="J30606" t="s">
        <v>14</v>
      </c>
      <c r="K30606">
        <v>53</v>
      </c>
      <c r="L30606" t="s">
        <v>15</v>
      </c>
    </row>
    <row r="30607" spans="1:12">
      <c r="A30607" t="e">
        <f ca="1">E00251432169921</f>
        <v>#NAME?</v>
      </c>
      <c r="B30607">
        <v>494</v>
      </c>
      <c r="C30607" t="s">
        <v>63</v>
      </c>
      <c r="D30607" s="1">
        <v>41676</v>
      </c>
      <c r="F30607">
        <v>1</v>
      </c>
      <c r="G30607">
        <v>7243</v>
      </c>
      <c r="H30607" t="s">
        <v>42</v>
      </c>
      <c r="J30607" t="s">
        <v>14</v>
      </c>
      <c r="K30607">
        <v>55</v>
      </c>
      <c r="L30607" t="s">
        <v>15</v>
      </c>
    </row>
    <row r="30608" spans="1:12">
      <c r="A30608" t="e">
        <f ca="1">E00251430176021</f>
        <v>#NAME?</v>
      </c>
      <c r="B30608">
        <v>445</v>
      </c>
      <c r="C30608" t="s">
        <v>23</v>
      </c>
      <c r="D30608" s="1">
        <v>42268</v>
      </c>
      <c r="F30608">
        <v>2</v>
      </c>
      <c r="G30608">
        <v>4019</v>
      </c>
      <c r="H30608" t="s">
        <v>26</v>
      </c>
      <c r="J30608" t="s">
        <v>14</v>
      </c>
      <c r="K30608">
        <v>57</v>
      </c>
      <c r="L30608" t="s">
        <v>15</v>
      </c>
    </row>
    <row r="30609" spans="1:12">
      <c r="A30609" t="e">
        <f ca="1">E00251430176021</f>
        <v>#NAME?</v>
      </c>
      <c r="B30609">
        <v>445</v>
      </c>
      <c r="C30609" t="s">
        <v>23</v>
      </c>
      <c r="D30609" s="1">
        <v>42354</v>
      </c>
      <c r="F30609">
        <v>3</v>
      </c>
      <c r="G30609">
        <v>496</v>
      </c>
      <c r="H30609" t="s">
        <v>190</v>
      </c>
      <c r="J30609" t="s">
        <v>14</v>
      </c>
      <c r="K30609">
        <v>58</v>
      </c>
      <c r="L30609" t="s">
        <v>15</v>
      </c>
    </row>
    <row r="30610" spans="1:12">
      <c r="A30610" t="e">
        <f ca="1">E00251432427221</f>
        <v>#NAME?</v>
      </c>
      <c r="B30610">
        <v>6156</v>
      </c>
      <c r="C30610" t="s">
        <v>352</v>
      </c>
      <c r="D30610" s="1">
        <v>42201</v>
      </c>
      <c r="F30610">
        <v>1</v>
      </c>
      <c r="G30610">
        <v>4189</v>
      </c>
      <c r="H30610" t="s">
        <v>335</v>
      </c>
      <c r="J30610" t="s">
        <v>14</v>
      </c>
      <c r="K30610">
        <v>47</v>
      </c>
      <c r="L30610" t="s">
        <v>15</v>
      </c>
    </row>
    <row r="30611" spans="1:12">
      <c r="A30611" t="e">
        <f ca="1">E00251528138121</f>
        <v>#NAME?</v>
      </c>
      <c r="B30611">
        <v>66</v>
      </c>
      <c r="C30611" t="s">
        <v>134</v>
      </c>
      <c r="D30611" s="1">
        <v>42689</v>
      </c>
      <c r="F30611">
        <v>1</v>
      </c>
      <c r="G30611">
        <v>7243</v>
      </c>
      <c r="H30611" t="s">
        <v>42</v>
      </c>
      <c r="J30611" t="s">
        <v>14</v>
      </c>
      <c r="K30611">
        <v>61</v>
      </c>
      <c r="L30611" t="s">
        <v>15</v>
      </c>
    </row>
    <row r="30612" spans="1:12">
      <c r="A30612" t="e">
        <f ca="1">E00251528138121</f>
        <v>#NAME?</v>
      </c>
      <c r="B30612">
        <v>66</v>
      </c>
      <c r="C30612" t="s">
        <v>134</v>
      </c>
      <c r="D30612" s="1">
        <v>42795</v>
      </c>
      <c r="F30612">
        <v>1</v>
      </c>
      <c r="G30612">
        <v>29690</v>
      </c>
      <c r="H30612" t="s">
        <v>52</v>
      </c>
      <c r="J30612" t="s">
        <v>14</v>
      </c>
      <c r="K30612">
        <v>62</v>
      </c>
      <c r="L30612" t="s">
        <v>15</v>
      </c>
    </row>
    <row r="30613" spans="1:12">
      <c r="A30613" t="e">
        <f ca="1">E00251529210821</f>
        <v>#NAME?</v>
      </c>
      <c r="B30613">
        <v>193</v>
      </c>
      <c r="C30613" t="s">
        <v>247</v>
      </c>
      <c r="D30613" s="1">
        <v>42226</v>
      </c>
      <c r="F30613">
        <v>1</v>
      </c>
      <c r="G30613">
        <v>4019</v>
      </c>
      <c r="H30613" t="s">
        <v>26</v>
      </c>
      <c r="J30613" t="s">
        <v>14</v>
      </c>
      <c r="K30613">
        <v>53</v>
      </c>
      <c r="L30613" t="s">
        <v>15</v>
      </c>
    </row>
    <row r="30614" spans="1:12">
      <c r="A30614" t="e">
        <f ca="1">E00251432302421</f>
        <v>#NAME?</v>
      </c>
      <c r="B30614">
        <v>497</v>
      </c>
      <c r="C30614" t="s">
        <v>141</v>
      </c>
      <c r="D30614" s="1">
        <v>42549</v>
      </c>
      <c r="F30614">
        <v>2</v>
      </c>
      <c r="G30614">
        <v>1748</v>
      </c>
      <c r="H30614" t="s">
        <v>907</v>
      </c>
      <c r="J30614" t="s">
        <v>14</v>
      </c>
      <c r="K30614">
        <v>58</v>
      </c>
      <c r="L30614" t="s">
        <v>15</v>
      </c>
    </row>
    <row r="30615" spans="1:12">
      <c r="A30615" t="e">
        <f ca="1">E00251616870121</f>
        <v>#NAME?</v>
      </c>
      <c r="B30615">
        <v>701</v>
      </c>
      <c r="C30615" t="s">
        <v>72</v>
      </c>
      <c r="D30615" s="1">
        <v>41257</v>
      </c>
      <c r="F30615">
        <v>1</v>
      </c>
      <c r="G30615">
        <v>3899</v>
      </c>
      <c r="H30615" t="s">
        <v>264</v>
      </c>
      <c r="J30615" t="s">
        <v>14</v>
      </c>
      <c r="K30615">
        <v>50</v>
      </c>
      <c r="L30615" t="s">
        <v>15</v>
      </c>
    </row>
    <row r="30616" spans="1:12">
      <c r="A30616" t="e">
        <f ca="1">E00251529526721</f>
        <v>#NAME?</v>
      </c>
      <c r="B30616">
        <v>470</v>
      </c>
      <c r="C30616" t="s">
        <v>457</v>
      </c>
      <c r="D30616" s="1">
        <v>43042</v>
      </c>
      <c r="F30616">
        <v>3</v>
      </c>
      <c r="G30616">
        <v>78009</v>
      </c>
      <c r="H30616" t="s">
        <v>489</v>
      </c>
      <c r="J30616" t="s">
        <v>14</v>
      </c>
      <c r="K30616">
        <v>57</v>
      </c>
      <c r="L30616" t="s">
        <v>22</v>
      </c>
    </row>
    <row r="30617" spans="1:12">
      <c r="A30617" t="e">
        <f ca="1">E00251432302421</f>
        <v>#NAME?</v>
      </c>
      <c r="B30617">
        <v>497</v>
      </c>
      <c r="C30617" t="s">
        <v>141</v>
      </c>
      <c r="D30617" s="1">
        <v>41467</v>
      </c>
      <c r="F30617">
        <v>3</v>
      </c>
      <c r="G30617">
        <v>496</v>
      </c>
      <c r="H30617" t="s">
        <v>190</v>
      </c>
      <c r="J30617" t="s">
        <v>14</v>
      </c>
      <c r="K30617">
        <v>55</v>
      </c>
      <c r="L30617" t="s">
        <v>15</v>
      </c>
    </row>
    <row r="30618" spans="1:12">
      <c r="A30618" t="e">
        <f ca="1">E00251432302421</f>
        <v>#NAME?</v>
      </c>
      <c r="B30618">
        <v>497</v>
      </c>
      <c r="C30618" t="s">
        <v>141</v>
      </c>
      <c r="D30618" s="1">
        <v>41584</v>
      </c>
      <c r="F30618">
        <v>1</v>
      </c>
      <c r="G30618">
        <v>1748</v>
      </c>
      <c r="H30618" t="s">
        <v>907</v>
      </c>
      <c r="J30618" t="s">
        <v>14</v>
      </c>
      <c r="K30618">
        <v>55</v>
      </c>
      <c r="L30618" t="s">
        <v>15</v>
      </c>
    </row>
    <row r="30619" spans="1:12">
      <c r="A30619" t="e">
        <f ca="1">E00251432302421</f>
        <v>#NAME?</v>
      </c>
      <c r="B30619">
        <v>497</v>
      </c>
      <c r="C30619" t="s">
        <v>141</v>
      </c>
      <c r="D30619" s="1">
        <v>42037</v>
      </c>
      <c r="F30619">
        <v>1</v>
      </c>
      <c r="G30619">
        <v>7820</v>
      </c>
      <c r="H30619" t="s">
        <v>233</v>
      </c>
      <c r="J30619" t="s">
        <v>14</v>
      </c>
      <c r="K30619">
        <v>57</v>
      </c>
      <c r="L30619" t="s">
        <v>22</v>
      </c>
    </row>
    <row r="30620" spans="1:12">
      <c r="A30620" t="e">
        <f ca="1">E00251626524421</f>
        <v>#NAME?</v>
      </c>
      <c r="B30620">
        <v>297</v>
      </c>
      <c r="C30620" t="s">
        <v>411</v>
      </c>
      <c r="D30620" s="1">
        <v>42208</v>
      </c>
      <c r="F30620">
        <v>4</v>
      </c>
      <c r="G30620">
        <v>73390</v>
      </c>
      <c r="H30620" t="s">
        <v>66</v>
      </c>
      <c r="J30620" t="s">
        <v>14</v>
      </c>
      <c r="K30620">
        <v>44</v>
      </c>
      <c r="L30620" t="s">
        <v>15</v>
      </c>
    </row>
    <row r="30621" spans="1:12">
      <c r="A30621" t="e">
        <f ca="1">E00251626524421</f>
        <v>#NAME?</v>
      </c>
      <c r="B30621">
        <v>297</v>
      </c>
      <c r="C30621" t="s">
        <v>411</v>
      </c>
      <c r="D30621" s="1">
        <v>43076</v>
      </c>
      <c r="F30621">
        <v>1</v>
      </c>
      <c r="G30621">
        <v>4779</v>
      </c>
      <c r="H30621" t="s">
        <v>231</v>
      </c>
      <c r="J30621" t="s">
        <v>14</v>
      </c>
      <c r="K30621">
        <v>46</v>
      </c>
      <c r="L30621" t="s">
        <v>15</v>
      </c>
    </row>
    <row r="30622" spans="1:12">
      <c r="A30622" t="e">
        <f ca="1">E00251432302421</f>
        <v>#NAME?</v>
      </c>
      <c r="B30622">
        <v>497</v>
      </c>
      <c r="C30622" t="s">
        <v>141</v>
      </c>
      <c r="D30622" s="1">
        <v>42647</v>
      </c>
      <c r="F30622">
        <v>1</v>
      </c>
      <c r="G30622">
        <v>496</v>
      </c>
      <c r="H30622" t="s">
        <v>190</v>
      </c>
      <c r="J30622" t="s">
        <v>14</v>
      </c>
      <c r="K30622">
        <v>58</v>
      </c>
      <c r="L30622" t="s">
        <v>15</v>
      </c>
    </row>
    <row r="30623" spans="1:12">
      <c r="A30623" t="e">
        <f ca="1">E00251432302421</f>
        <v>#NAME?</v>
      </c>
      <c r="B30623">
        <v>6046</v>
      </c>
      <c r="C30623" t="s">
        <v>98</v>
      </c>
      <c r="D30623" s="1">
        <v>42009</v>
      </c>
      <c r="E30623">
        <v>1</v>
      </c>
      <c r="F30623">
        <v>4</v>
      </c>
      <c r="G30623">
        <v>3542</v>
      </c>
      <c r="H30623" t="s">
        <v>850</v>
      </c>
      <c r="J30623" t="s">
        <v>34</v>
      </c>
      <c r="K30623">
        <v>56</v>
      </c>
      <c r="L30623" t="s">
        <v>15</v>
      </c>
    </row>
    <row r="30624" spans="1:12">
      <c r="A30624" t="e">
        <f ca="1">E00251616870121</f>
        <v>#NAME?</v>
      </c>
      <c r="B30624">
        <v>701</v>
      </c>
      <c r="C30624" t="s">
        <v>72</v>
      </c>
      <c r="D30624" s="1">
        <v>42514</v>
      </c>
      <c r="F30624">
        <v>2</v>
      </c>
      <c r="G30624">
        <v>2724</v>
      </c>
      <c r="H30624" t="s">
        <v>73</v>
      </c>
      <c r="J30624" t="s">
        <v>14</v>
      </c>
      <c r="K30624">
        <v>54</v>
      </c>
      <c r="L30624" t="s">
        <v>15</v>
      </c>
    </row>
    <row r="30625" spans="1:12">
      <c r="A30625" t="e">
        <f ca="1">E00251616870121</f>
        <v>#NAME?</v>
      </c>
      <c r="B30625">
        <v>701</v>
      </c>
      <c r="C30625" t="s">
        <v>72</v>
      </c>
      <c r="D30625" s="1">
        <v>42683</v>
      </c>
      <c r="F30625">
        <v>3</v>
      </c>
      <c r="G30625">
        <v>49390</v>
      </c>
      <c r="H30625" t="s">
        <v>59</v>
      </c>
      <c r="J30625" t="s">
        <v>14</v>
      </c>
      <c r="K30625">
        <v>54</v>
      </c>
      <c r="L30625" t="s">
        <v>15</v>
      </c>
    </row>
    <row r="30626" spans="1:12">
      <c r="A30626" t="e">
        <f ca="1">E00251616870121</f>
        <v>#NAME?</v>
      </c>
      <c r="B30626">
        <v>701</v>
      </c>
      <c r="C30626" t="s">
        <v>72</v>
      </c>
      <c r="D30626" s="1">
        <v>42818</v>
      </c>
      <c r="F30626">
        <v>6</v>
      </c>
      <c r="G30626">
        <v>7295</v>
      </c>
      <c r="H30626" t="s">
        <v>76</v>
      </c>
      <c r="J30626" t="s">
        <v>14</v>
      </c>
      <c r="K30626">
        <v>54</v>
      </c>
      <c r="L30626" t="s">
        <v>15</v>
      </c>
    </row>
    <row r="30627" spans="1:12">
      <c r="A30627" t="e">
        <f ca="1">E00251616870121</f>
        <v>#NAME?</v>
      </c>
      <c r="B30627">
        <v>701</v>
      </c>
      <c r="C30627" t="s">
        <v>72</v>
      </c>
      <c r="D30627" s="1">
        <v>42857</v>
      </c>
      <c r="F30627">
        <v>5</v>
      </c>
      <c r="G30627">
        <v>49390</v>
      </c>
      <c r="H30627" t="s">
        <v>59</v>
      </c>
      <c r="J30627" t="s">
        <v>14</v>
      </c>
      <c r="K30627">
        <v>55</v>
      </c>
      <c r="L30627" t="s">
        <v>15</v>
      </c>
    </row>
    <row r="30628" spans="1:12">
      <c r="A30628" t="e">
        <f ca="1">E00251616870121</f>
        <v>#NAME?</v>
      </c>
      <c r="B30628">
        <v>701</v>
      </c>
      <c r="C30628" t="s">
        <v>72</v>
      </c>
      <c r="D30628" s="1">
        <v>42872</v>
      </c>
      <c r="F30628">
        <v>5</v>
      </c>
      <c r="G30628">
        <v>7273</v>
      </c>
      <c r="H30628" t="s">
        <v>543</v>
      </c>
      <c r="J30628" t="s">
        <v>14</v>
      </c>
      <c r="K30628">
        <v>55</v>
      </c>
      <c r="L30628" t="s">
        <v>15</v>
      </c>
    </row>
    <row r="30629" spans="1:12">
      <c r="A30629" t="e">
        <f ca="1">E00251429205421</f>
        <v>#NAME?</v>
      </c>
      <c r="B30629">
        <v>639</v>
      </c>
      <c r="C30629" t="s">
        <v>1022</v>
      </c>
      <c r="D30629" s="1">
        <v>42487</v>
      </c>
      <c r="E30629">
        <v>23</v>
      </c>
      <c r="F30629">
        <v>2</v>
      </c>
      <c r="G30629">
        <v>30391</v>
      </c>
      <c r="H30629" t="s">
        <v>690</v>
      </c>
      <c r="J30629" t="s">
        <v>687</v>
      </c>
      <c r="K30629">
        <v>42</v>
      </c>
      <c r="L30629" t="s">
        <v>15</v>
      </c>
    </row>
    <row r="30630" spans="1:12">
      <c r="A30630" t="e">
        <f ca="1">E00251430176021</f>
        <v>#NAME?</v>
      </c>
      <c r="B30630">
        <v>445</v>
      </c>
      <c r="C30630" t="s">
        <v>23</v>
      </c>
      <c r="D30630" s="1">
        <v>42268</v>
      </c>
      <c r="F30630">
        <v>3</v>
      </c>
      <c r="G30630">
        <v>496</v>
      </c>
      <c r="H30630" t="s">
        <v>190</v>
      </c>
      <c r="J30630" t="s">
        <v>14</v>
      </c>
      <c r="K30630">
        <v>57</v>
      </c>
      <c r="L30630" t="s">
        <v>15</v>
      </c>
    </row>
    <row r="30631" spans="1:12">
      <c r="A30631" t="e">
        <f ca="1">E00251528138121</f>
        <v>#NAME?</v>
      </c>
      <c r="B30631">
        <v>66</v>
      </c>
      <c r="C30631" t="s">
        <v>134</v>
      </c>
      <c r="D30631" s="1">
        <v>43003</v>
      </c>
      <c r="F30631">
        <v>1</v>
      </c>
      <c r="G30631">
        <v>29690</v>
      </c>
      <c r="H30631" t="s">
        <v>52</v>
      </c>
      <c r="J30631" t="s">
        <v>14</v>
      </c>
      <c r="K30631">
        <v>62</v>
      </c>
      <c r="L30631" t="s">
        <v>15</v>
      </c>
    </row>
    <row r="30632" spans="1:12">
      <c r="A30632" t="e">
        <f ca="1">E00251716498121</f>
        <v>#NAME?</v>
      </c>
      <c r="B30632">
        <v>481</v>
      </c>
      <c r="C30632" t="s">
        <v>402</v>
      </c>
      <c r="D30632" s="1">
        <v>42107</v>
      </c>
      <c r="F30632">
        <v>2</v>
      </c>
      <c r="G30632">
        <v>2599</v>
      </c>
      <c r="H30632" t="s">
        <v>238</v>
      </c>
      <c r="J30632" t="s">
        <v>14</v>
      </c>
      <c r="K30632">
        <v>39</v>
      </c>
      <c r="L30632" t="s">
        <v>15</v>
      </c>
    </row>
    <row r="30633" spans="1:12">
      <c r="A30633" t="e">
        <f ca="1">E00251716498121</f>
        <v>#NAME?</v>
      </c>
      <c r="B30633">
        <v>481</v>
      </c>
      <c r="C30633" t="s">
        <v>402</v>
      </c>
      <c r="D30633" s="1">
        <v>42926</v>
      </c>
      <c r="F30633">
        <v>1</v>
      </c>
      <c r="G30633">
        <v>56400</v>
      </c>
      <c r="H30633" t="s">
        <v>91</v>
      </c>
      <c r="J30633" t="s">
        <v>14</v>
      </c>
      <c r="K30633">
        <v>41</v>
      </c>
      <c r="L30633" t="s">
        <v>15</v>
      </c>
    </row>
    <row r="30634" spans="1:12">
      <c r="A30634" t="e">
        <f ca="1">E00251715553221</f>
        <v>#NAME?</v>
      </c>
      <c r="B30634">
        <v>48</v>
      </c>
      <c r="C30634" t="s">
        <v>249</v>
      </c>
      <c r="D30634" s="1">
        <v>41656</v>
      </c>
      <c r="F30634">
        <v>3</v>
      </c>
      <c r="G30634">
        <v>84500</v>
      </c>
      <c r="H30634" t="s">
        <v>511</v>
      </c>
      <c r="J30634" t="s">
        <v>14</v>
      </c>
      <c r="K30634">
        <v>43</v>
      </c>
      <c r="L30634" t="s">
        <v>15</v>
      </c>
    </row>
    <row r="30635" spans="1:12">
      <c r="A30635" t="e">
        <f ca="1">E00251715553221</f>
        <v>#NAME?</v>
      </c>
      <c r="B30635">
        <v>48</v>
      </c>
      <c r="C30635" t="s">
        <v>249</v>
      </c>
      <c r="D30635" s="1">
        <v>42965</v>
      </c>
      <c r="F30635">
        <v>6</v>
      </c>
      <c r="G30635">
        <v>73395</v>
      </c>
      <c r="H30635" t="s">
        <v>1144</v>
      </c>
      <c r="J30635" t="s">
        <v>14</v>
      </c>
      <c r="K30635">
        <v>46</v>
      </c>
      <c r="L30635" t="s">
        <v>15</v>
      </c>
    </row>
    <row r="30636" spans="1:12">
      <c r="A30636" t="e">
        <f ca="1">E00251439730221</f>
        <v>#NAME?</v>
      </c>
      <c r="B30636">
        <v>290</v>
      </c>
      <c r="C30636" t="s">
        <v>449</v>
      </c>
      <c r="D30636" s="1">
        <v>41103</v>
      </c>
      <c r="F30636">
        <v>3</v>
      </c>
      <c r="G30636">
        <v>3899</v>
      </c>
      <c r="H30636" t="s">
        <v>264</v>
      </c>
      <c r="J30636" t="s">
        <v>14</v>
      </c>
      <c r="K30636">
        <v>48</v>
      </c>
      <c r="L30636" t="s">
        <v>15</v>
      </c>
    </row>
    <row r="30637" spans="1:12">
      <c r="A30637" t="e">
        <f ca="1">E00251617121621</f>
        <v>#NAME?</v>
      </c>
      <c r="B30637">
        <v>489</v>
      </c>
      <c r="C30637" t="s">
        <v>100</v>
      </c>
      <c r="D30637" s="1">
        <v>41485</v>
      </c>
      <c r="F30637">
        <v>2</v>
      </c>
      <c r="G30637">
        <v>2448</v>
      </c>
      <c r="H30637" t="s">
        <v>19</v>
      </c>
      <c r="J30637" t="s">
        <v>14</v>
      </c>
      <c r="K30637">
        <v>43</v>
      </c>
      <c r="L30637" t="s">
        <v>15</v>
      </c>
    </row>
    <row r="30638" spans="1:12">
      <c r="A30638" t="e">
        <f ca="1">E00251431694221</f>
        <v>#NAME?</v>
      </c>
      <c r="B30638">
        <v>1128</v>
      </c>
      <c r="C30638" t="s">
        <v>424</v>
      </c>
      <c r="D30638" s="1">
        <v>41316</v>
      </c>
      <c r="F30638">
        <v>1</v>
      </c>
      <c r="G30638">
        <v>73730</v>
      </c>
      <c r="H30638" t="s">
        <v>266</v>
      </c>
      <c r="J30638" t="s">
        <v>14</v>
      </c>
      <c r="K30638">
        <v>49</v>
      </c>
      <c r="L30638" t="s">
        <v>15</v>
      </c>
    </row>
    <row r="30639" spans="1:12">
      <c r="A30639" t="e">
        <f ca="1">E00251514125621</f>
        <v>#NAME?</v>
      </c>
      <c r="B30639">
        <v>1786</v>
      </c>
      <c r="C30639" t="s">
        <v>37</v>
      </c>
      <c r="D30639" s="1">
        <v>41835</v>
      </c>
      <c r="F30639">
        <v>1</v>
      </c>
      <c r="G30639">
        <v>53550</v>
      </c>
      <c r="H30639" t="s">
        <v>345</v>
      </c>
      <c r="J30639" t="s">
        <v>14</v>
      </c>
      <c r="K30639">
        <v>50</v>
      </c>
      <c r="L30639" t="s">
        <v>15</v>
      </c>
    </row>
    <row r="30640" spans="1:12">
      <c r="A30640" t="e">
        <f ca="1">E00251529543621</f>
        <v>#NAME?</v>
      </c>
      <c r="B30640">
        <v>166</v>
      </c>
      <c r="C30640" t="s">
        <v>626</v>
      </c>
      <c r="D30640" s="1">
        <v>42507</v>
      </c>
      <c r="F30640">
        <v>4</v>
      </c>
      <c r="G30640">
        <v>4019</v>
      </c>
      <c r="H30640" t="s">
        <v>26</v>
      </c>
      <c r="J30640" t="s">
        <v>14</v>
      </c>
      <c r="K30640">
        <v>53</v>
      </c>
      <c r="L30640" t="s">
        <v>15</v>
      </c>
    </row>
    <row r="30641" spans="1:12">
      <c r="A30641" t="e">
        <f ca="1">E00251439730221</f>
        <v>#NAME?</v>
      </c>
      <c r="B30641">
        <v>290</v>
      </c>
      <c r="C30641" t="s">
        <v>449</v>
      </c>
      <c r="D30641" s="1">
        <v>41145</v>
      </c>
      <c r="F30641">
        <v>5</v>
      </c>
      <c r="G30641">
        <v>78050</v>
      </c>
      <c r="H30641" t="s">
        <v>197</v>
      </c>
      <c r="J30641" t="s">
        <v>14</v>
      </c>
      <c r="K30641">
        <v>48</v>
      </c>
      <c r="L30641" t="s">
        <v>22</v>
      </c>
    </row>
    <row r="30642" spans="1:12">
      <c r="A30642" t="e">
        <f ca="1">E00251439730221</f>
        <v>#NAME?</v>
      </c>
      <c r="B30642">
        <v>290</v>
      </c>
      <c r="C30642" t="s">
        <v>449</v>
      </c>
      <c r="D30642" s="1">
        <v>41373</v>
      </c>
      <c r="F30642">
        <v>5</v>
      </c>
      <c r="G30642">
        <v>78050</v>
      </c>
      <c r="H30642" t="s">
        <v>197</v>
      </c>
      <c r="J30642" t="s">
        <v>14</v>
      </c>
      <c r="K30642">
        <v>49</v>
      </c>
      <c r="L30642" t="s">
        <v>22</v>
      </c>
    </row>
    <row r="30643" spans="1:12">
      <c r="A30643" t="e">
        <f ca="1">E00251439730221</f>
        <v>#NAME?</v>
      </c>
      <c r="B30643">
        <v>290</v>
      </c>
      <c r="C30643" t="s">
        <v>449</v>
      </c>
      <c r="D30643" s="1">
        <v>42076</v>
      </c>
      <c r="F30643">
        <v>1</v>
      </c>
      <c r="G30643">
        <v>3051</v>
      </c>
      <c r="H30643" t="s">
        <v>13</v>
      </c>
      <c r="J30643" t="s">
        <v>14</v>
      </c>
      <c r="K30643">
        <v>51</v>
      </c>
      <c r="L30643" t="s">
        <v>15</v>
      </c>
    </row>
    <row r="30644" spans="1:12">
      <c r="A30644" t="e">
        <f ca="1">E00251429332421</f>
        <v>#NAME?</v>
      </c>
      <c r="B30644">
        <v>1325</v>
      </c>
      <c r="C30644" t="s">
        <v>605</v>
      </c>
      <c r="D30644" s="1">
        <v>42104</v>
      </c>
      <c r="F30644">
        <v>3</v>
      </c>
      <c r="G30644">
        <v>7295</v>
      </c>
      <c r="H30644" t="s">
        <v>76</v>
      </c>
      <c r="J30644" t="s">
        <v>14</v>
      </c>
      <c r="K30644">
        <v>48</v>
      </c>
      <c r="L30644" t="s">
        <v>15</v>
      </c>
    </row>
    <row r="30645" spans="1:12">
      <c r="A30645" t="e">
        <f ca="1">E00251514288421</f>
        <v>#NAME?</v>
      </c>
      <c r="B30645">
        <v>481</v>
      </c>
      <c r="C30645" t="s">
        <v>402</v>
      </c>
      <c r="D30645" s="1">
        <v>41605</v>
      </c>
      <c r="F30645">
        <v>3</v>
      </c>
      <c r="G30645">
        <v>7295</v>
      </c>
      <c r="H30645" t="s">
        <v>76</v>
      </c>
      <c r="J30645" t="s">
        <v>14</v>
      </c>
      <c r="K30645">
        <v>58</v>
      </c>
      <c r="L30645" t="s">
        <v>15</v>
      </c>
    </row>
    <row r="30646" spans="1:12">
      <c r="A30646" t="e">
        <f ca="1">E00251439730221</f>
        <v>#NAME?</v>
      </c>
      <c r="B30646">
        <v>290</v>
      </c>
      <c r="C30646" t="s">
        <v>449</v>
      </c>
      <c r="D30646" s="1">
        <v>42851</v>
      </c>
      <c r="F30646">
        <v>1</v>
      </c>
      <c r="G30646">
        <v>72883</v>
      </c>
      <c r="H30646" t="s">
        <v>758</v>
      </c>
      <c r="J30646" t="s">
        <v>14</v>
      </c>
      <c r="K30646">
        <v>53</v>
      </c>
      <c r="L30646" t="s">
        <v>15</v>
      </c>
    </row>
    <row r="30647" spans="1:12">
      <c r="A30647" t="e">
        <f ca="1">E00251524963521</f>
        <v>#NAME?</v>
      </c>
      <c r="B30647">
        <v>1273</v>
      </c>
      <c r="C30647" t="s">
        <v>28</v>
      </c>
      <c r="D30647" s="1">
        <v>41369</v>
      </c>
      <c r="F30647">
        <v>1</v>
      </c>
      <c r="G30647">
        <v>2720</v>
      </c>
      <c r="H30647" t="s">
        <v>65</v>
      </c>
      <c r="J30647" t="s">
        <v>14</v>
      </c>
      <c r="K30647">
        <v>51</v>
      </c>
      <c r="L30647" t="s">
        <v>15</v>
      </c>
    </row>
    <row r="30648" spans="1:12">
      <c r="A30648" t="e">
        <f ca="1">E00251439807421</f>
        <v>#NAME?</v>
      </c>
      <c r="B30648">
        <v>354</v>
      </c>
      <c r="C30648" t="s">
        <v>826</v>
      </c>
      <c r="D30648" s="1">
        <v>42860</v>
      </c>
      <c r="F30648">
        <v>3</v>
      </c>
      <c r="G30648">
        <v>27800</v>
      </c>
      <c r="H30648" t="s">
        <v>145</v>
      </c>
      <c r="J30648" t="s">
        <v>14</v>
      </c>
      <c r="K30648">
        <v>57</v>
      </c>
      <c r="L30648" t="s">
        <v>15</v>
      </c>
    </row>
    <row r="30649" spans="1:12">
      <c r="A30649" t="e">
        <f ca="1">E00251439807421</f>
        <v>#NAME?</v>
      </c>
      <c r="B30649">
        <v>354</v>
      </c>
      <c r="C30649" t="s">
        <v>826</v>
      </c>
      <c r="D30649" s="1">
        <v>42948</v>
      </c>
      <c r="F30649">
        <v>4</v>
      </c>
      <c r="G30649">
        <v>53081</v>
      </c>
      <c r="H30649" t="s">
        <v>456</v>
      </c>
      <c r="J30649" t="s">
        <v>14</v>
      </c>
      <c r="K30649">
        <v>57</v>
      </c>
      <c r="L30649" t="s">
        <v>15</v>
      </c>
    </row>
    <row r="30650" spans="1:12">
      <c r="A30650" t="e">
        <f ca="1">E00251439807421</f>
        <v>#NAME?</v>
      </c>
      <c r="B30650">
        <v>494</v>
      </c>
      <c r="C30650" t="s">
        <v>63</v>
      </c>
      <c r="D30650" s="1">
        <v>41116</v>
      </c>
      <c r="F30650">
        <v>1</v>
      </c>
      <c r="G30650">
        <v>29620</v>
      </c>
      <c r="H30650" t="s">
        <v>460</v>
      </c>
      <c r="J30650" t="s">
        <v>14</v>
      </c>
      <c r="K30650">
        <v>52</v>
      </c>
      <c r="L30650" t="s">
        <v>15</v>
      </c>
    </row>
    <row r="30651" spans="1:12">
      <c r="A30651" t="e">
        <f ca="1">E00251429388021</f>
        <v>#NAME?</v>
      </c>
      <c r="B30651">
        <v>297</v>
      </c>
      <c r="C30651" t="s">
        <v>411</v>
      </c>
      <c r="D30651" s="1">
        <v>42431</v>
      </c>
      <c r="F30651">
        <v>2</v>
      </c>
      <c r="G30651">
        <v>7810</v>
      </c>
      <c r="H30651" t="s">
        <v>143</v>
      </c>
      <c r="J30651" t="s">
        <v>14</v>
      </c>
      <c r="K30651">
        <v>60</v>
      </c>
      <c r="L30651" t="s">
        <v>15</v>
      </c>
    </row>
    <row r="30652" spans="1:12">
      <c r="A30652" t="e">
        <f ca="1">E00251514288421</f>
        <v>#NAME?</v>
      </c>
      <c r="B30652">
        <v>481</v>
      </c>
      <c r="C30652" t="s">
        <v>402</v>
      </c>
      <c r="D30652" s="1">
        <v>42276</v>
      </c>
      <c r="F30652">
        <v>1</v>
      </c>
      <c r="G30652">
        <v>49120</v>
      </c>
      <c r="H30652" t="s">
        <v>168</v>
      </c>
      <c r="J30652" t="s">
        <v>14</v>
      </c>
      <c r="K30652">
        <v>59</v>
      </c>
      <c r="L30652" t="s">
        <v>15</v>
      </c>
    </row>
    <row r="30653" spans="1:12">
      <c r="A30653" t="e">
        <f ca="1">E00251514288421</f>
        <v>#NAME?</v>
      </c>
      <c r="B30653">
        <v>481</v>
      </c>
      <c r="C30653" t="s">
        <v>402</v>
      </c>
      <c r="D30653" s="1">
        <v>42744</v>
      </c>
      <c r="F30653">
        <v>4</v>
      </c>
      <c r="G30653">
        <v>6929</v>
      </c>
      <c r="H30653" t="s">
        <v>36</v>
      </c>
      <c r="J30653" t="s">
        <v>14</v>
      </c>
      <c r="K30653">
        <v>61</v>
      </c>
      <c r="L30653" t="s">
        <v>15</v>
      </c>
    </row>
    <row r="30654" spans="1:12">
      <c r="A30654" t="e">
        <f ca="1">E00251432302421</f>
        <v>#NAME?</v>
      </c>
      <c r="B30654">
        <v>497</v>
      </c>
      <c r="C30654" t="s">
        <v>141</v>
      </c>
      <c r="D30654" s="1">
        <v>42647</v>
      </c>
      <c r="F30654">
        <v>2</v>
      </c>
      <c r="G30654">
        <v>1748</v>
      </c>
      <c r="H30654" t="s">
        <v>907</v>
      </c>
      <c r="J30654" t="s">
        <v>14</v>
      </c>
      <c r="K30654">
        <v>58</v>
      </c>
      <c r="L30654" t="s">
        <v>15</v>
      </c>
    </row>
    <row r="30655" spans="1:12">
      <c r="A30655" t="e">
        <f ca="1">E00251432302421</f>
        <v>#NAME?</v>
      </c>
      <c r="B30655">
        <v>769</v>
      </c>
      <c r="C30655" t="s">
        <v>397</v>
      </c>
      <c r="D30655" s="1">
        <v>42010</v>
      </c>
      <c r="E30655">
        <v>3</v>
      </c>
      <c r="F30655">
        <v>5</v>
      </c>
      <c r="G30655">
        <v>3051</v>
      </c>
      <c r="H30655" t="s">
        <v>13</v>
      </c>
      <c r="J30655" t="s">
        <v>34</v>
      </c>
      <c r="K30655">
        <v>57</v>
      </c>
      <c r="L30655" t="s">
        <v>15</v>
      </c>
    </row>
    <row r="30656" spans="1:12">
      <c r="A30656" t="e">
        <f ca="1">E00251429810321</f>
        <v>#NAME?</v>
      </c>
      <c r="B30656">
        <v>151</v>
      </c>
      <c r="C30656" t="s">
        <v>381</v>
      </c>
      <c r="D30656" s="1">
        <v>41941</v>
      </c>
      <c r="F30656">
        <v>2</v>
      </c>
      <c r="G30656">
        <v>25000</v>
      </c>
      <c r="H30656" t="s">
        <v>178</v>
      </c>
      <c r="J30656" t="s">
        <v>14</v>
      </c>
      <c r="K30656">
        <v>59</v>
      </c>
      <c r="L30656" t="s">
        <v>15</v>
      </c>
    </row>
    <row r="30657" spans="1:12">
      <c r="A30657" t="e">
        <f ca="1">E00251413469721</f>
        <v>#NAME?</v>
      </c>
      <c r="B30657">
        <v>1929</v>
      </c>
      <c r="C30657" t="s">
        <v>195</v>
      </c>
      <c r="D30657" s="1">
        <v>41877</v>
      </c>
      <c r="F30657">
        <v>2</v>
      </c>
      <c r="G30657">
        <v>7962</v>
      </c>
      <c r="H30657" t="s">
        <v>111</v>
      </c>
      <c r="J30657" t="s">
        <v>14</v>
      </c>
      <c r="K30657">
        <v>65</v>
      </c>
      <c r="L30657" t="s">
        <v>22</v>
      </c>
    </row>
    <row r="30658" spans="1:12">
      <c r="A30658" t="e">
        <f ca="1">E00251413469721</f>
        <v>#NAME?</v>
      </c>
      <c r="B30658">
        <v>1929</v>
      </c>
      <c r="C30658" t="s">
        <v>195</v>
      </c>
      <c r="D30658" s="1">
        <v>43056</v>
      </c>
      <c r="F30658">
        <v>4</v>
      </c>
      <c r="G30658">
        <v>4659</v>
      </c>
      <c r="H30658" t="s">
        <v>47</v>
      </c>
      <c r="J30658" t="s">
        <v>14</v>
      </c>
      <c r="K30658">
        <v>68</v>
      </c>
      <c r="L30658" t="s">
        <v>15</v>
      </c>
    </row>
    <row r="30659" spans="1:12">
      <c r="A30659" t="e">
        <f ca="1">E00251430176021</f>
        <v>#NAME?</v>
      </c>
      <c r="B30659">
        <v>445</v>
      </c>
      <c r="C30659" t="s">
        <v>23</v>
      </c>
      <c r="D30659" s="1">
        <v>41053</v>
      </c>
      <c r="F30659">
        <v>2</v>
      </c>
      <c r="G30659">
        <v>78609</v>
      </c>
      <c r="H30659" t="s">
        <v>240</v>
      </c>
      <c r="J30659" t="s">
        <v>14</v>
      </c>
      <c r="K30659">
        <v>54</v>
      </c>
      <c r="L30659" t="s">
        <v>22</v>
      </c>
    </row>
    <row r="30660" spans="1:12">
      <c r="A30660" t="e">
        <f ca="1">E00251432360121</f>
        <v>#NAME?</v>
      </c>
      <c r="B30660">
        <v>497</v>
      </c>
      <c r="C30660" t="s">
        <v>141</v>
      </c>
      <c r="D30660" s="1">
        <v>41198</v>
      </c>
      <c r="F30660">
        <v>2</v>
      </c>
      <c r="G30660">
        <v>2448</v>
      </c>
      <c r="H30660" t="s">
        <v>19</v>
      </c>
      <c r="J30660" t="s">
        <v>14</v>
      </c>
      <c r="K30660">
        <v>49</v>
      </c>
      <c r="L30660" t="s">
        <v>15</v>
      </c>
    </row>
    <row r="30661" spans="1:12">
      <c r="A30661" t="e">
        <f ca="1">E00251430176021</f>
        <v>#NAME?</v>
      </c>
      <c r="B30661">
        <v>445</v>
      </c>
      <c r="C30661" t="s">
        <v>23</v>
      </c>
      <c r="D30661" s="1">
        <v>42544</v>
      </c>
      <c r="F30661">
        <v>1</v>
      </c>
      <c r="G30661">
        <v>4019</v>
      </c>
      <c r="H30661" t="s">
        <v>26</v>
      </c>
      <c r="J30661" t="s">
        <v>14</v>
      </c>
      <c r="K30661">
        <v>58</v>
      </c>
      <c r="L30661" t="s">
        <v>15</v>
      </c>
    </row>
    <row r="30662" spans="1:12">
      <c r="A30662" t="e">
        <f ca="1">E00251432302421</f>
        <v>#NAME?</v>
      </c>
      <c r="B30662">
        <v>497</v>
      </c>
      <c r="C30662" t="s">
        <v>141</v>
      </c>
      <c r="D30662" s="1">
        <v>42633</v>
      </c>
      <c r="F30662">
        <v>2</v>
      </c>
      <c r="G30662">
        <v>496</v>
      </c>
      <c r="H30662" t="s">
        <v>190</v>
      </c>
      <c r="J30662" t="s">
        <v>14</v>
      </c>
      <c r="K30662">
        <v>58</v>
      </c>
      <c r="L30662" t="s">
        <v>15</v>
      </c>
    </row>
    <row r="30663" spans="1:12">
      <c r="A30663" t="e">
        <f ca="1">E00251432274421</f>
        <v>#NAME?</v>
      </c>
      <c r="B30663">
        <v>450</v>
      </c>
      <c r="C30663" t="s">
        <v>227</v>
      </c>
      <c r="D30663" s="1">
        <v>40956</v>
      </c>
      <c r="F30663">
        <v>2</v>
      </c>
      <c r="G30663">
        <v>49390</v>
      </c>
      <c r="H30663" t="s">
        <v>59</v>
      </c>
      <c r="J30663" t="s">
        <v>14</v>
      </c>
      <c r="K30663">
        <v>46</v>
      </c>
      <c r="L30663" t="s">
        <v>15</v>
      </c>
    </row>
    <row r="30664" spans="1:12">
      <c r="A30664" t="e">
        <f ca="1">E00251432274421</f>
        <v>#NAME?</v>
      </c>
      <c r="B30664">
        <v>450</v>
      </c>
      <c r="C30664" t="s">
        <v>227</v>
      </c>
      <c r="D30664" s="1">
        <v>41996</v>
      </c>
      <c r="F30664">
        <v>3</v>
      </c>
      <c r="G30664">
        <v>4019</v>
      </c>
      <c r="H30664" t="s">
        <v>26</v>
      </c>
      <c r="J30664" t="s">
        <v>14</v>
      </c>
      <c r="K30664">
        <v>49</v>
      </c>
      <c r="L30664" t="s">
        <v>15</v>
      </c>
    </row>
    <row r="30665" spans="1:12">
      <c r="A30665" t="e">
        <f ca="1">E00251432302421</f>
        <v>#NAME?</v>
      </c>
      <c r="B30665">
        <v>1028</v>
      </c>
      <c r="C30665" t="s">
        <v>127</v>
      </c>
      <c r="D30665" s="1">
        <v>42099</v>
      </c>
      <c r="F30665">
        <v>1</v>
      </c>
      <c r="G30665">
        <v>486</v>
      </c>
      <c r="H30665" t="s">
        <v>39</v>
      </c>
      <c r="I30665" t="s">
        <v>127</v>
      </c>
      <c r="J30665" t="s">
        <v>57</v>
      </c>
      <c r="K30665">
        <v>57</v>
      </c>
      <c r="L30665" t="s">
        <v>15</v>
      </c>
    </row>
    <row r="30666" spans="1:12">
      <c r="A30666" t="e">
        <f ca="1">E00251617565621</f>
        <v>#NAME?</v>
      </c>
      <c r="B30666">
        <v>201</v>
      </c>
      <c r="C30666" t="s">
        <v>636</v>
      </c>
      <c r="D30666" s="1">
        <v>41467</v>
      </c>
      <c r="F30666">
        <v>2</v>
      </c>
      <c r="G30666">
        <v>7231</v>
      </c>
      <c r="H30666" t="s">
        <v>128</v>
      </c>
      <c r="J30666" t="s">
        <v>14</v>
      </c>
      <c r="K30666">
        <v>45</v>
      </c>
      <c r="L30666" t="s">
        <v>15</v>
      </c>
    </row>
    <row r="30667" spans="1:12">
      <c r="A30667" t="e">
        <f ca="1">E00251615173321</f>
        <v>#NAME?</v>
      </c>
      <c r="B30667">
        <v>47</v>
      </c>
      <c r="C30667" t="s">
        <v>494</v>
      </c>
      <c r="D30667" s="1">
        <v>42902</v>
      </c>
      <c r="F30667">
        <v>1</v>
      </c>
      <c r="G30667">
        <v>7242</v>
      </c>
      <c r="H30667" t="s">
        <v>93</v>
      </c>
      <c r="J30667" t="s">
        <v>14</v>
      </c>
      <c r="K30667">
        <v>49</v>
      </c>
      <c r="L30667" t="s">
        <v>15</v>
      </c>
    </row>
    <row r="30668" spans="1:12">
      <c r="A30668" t="e">
        <f ca="1">E00251429810321</f>
        <v>#NAME?</v>
      </c>
      <c r="B30668">
        <v>4878</v>
      </c>
      <c r="C30668" t="s">
        <v>909</v>
      </c>
      <c r="D30668" s="1">
        <v>41685</v>
      </c>
      <c r="F30668">
        <v>2</v>
      </c>
      <c r="G30668">
        <v>25000</v>
      </c>
      <c r="H30668" t="s">
        <v>178</v>
      </c>
      <c r="I30668" t="s">
        <v>148</v>
      </c>
      <c r="J30668" t="s">
        <v>57</v>
      </c>
      <c r="K30668">
        <v>58</v>
      </c>
      <c r="L30668" t="s">
        <v>15</v>
      </c>
    </row>
    <row r="30669" spans="1:12">
      <c r="A30669" t="e">
        <f ca="1">E00251432302421</f>
        <v>#NAME?</v>
      </c>
      <c r="B30669">
        <v>497</v>
      </c>
      <c r="C30669" t="s">
        <v>141</v>
      </c>
      <c r="D30669" s="1">
        <v>41578</v>
      </c>
      <c r="F30669">
        <v>1</v>
      </c>
      <c r="G30669">
        <v>1748</v>
      </c>
      <c r="H30669" t="s">
        <v>907</v>
      </c>
      <c r="J30669" t="s">
        <v>14</v>
      </c>
      <c r="K30669">
        <v>55</v>
      </c>
      <c r="L30669" t="s">
        <v>15</v>
      </c>
    </row>
    <row r="30670" spans="1:12">
      <c r="A30670" t="e">
        <f ca="1">E00251432302421</f>
        <v>#NAME?</v>
      </c>
      <c r="B30670">
        <v>497</v>
      </c>
      <c r="C30670" t="s">
        <v>141</v>
      </c>
      <c r="D30670" s="1">
        <v>41757</v>
      </c>
      <c r="F30670">
        <v>1</v>
      </c>
      <c r="G30670">
        <v>1748</v>
      </c>
      <c r="H30670" t="s">
        <v>907</v>
      </c>
      <c r="J30670" t="s">
        <v>14</v>
      </c>
      <c r="K30670">
        <v>56</v>
      </c>
      <c r="L30670" t="s">
        <v>15</v>
      </c>
    </row>
    <row r="30671" spans="1:12">
      <c r="A30671" t="e">
        <f ca="1">E00251432302421</f>
        <v>#NAME?</v>
      </c>
      <c r="B30671">
        <v>497</v>
      </c>
      <c r="C30671" t="s">
        <v>141</v>
      </c>
      <c r="D30671" s="1">
        <v>42290</v>
      </c>
      <c r="F30671">
        <v>1</v>
      </c>
      <c r="G30671">
        <v>496</v>
      </c>
      <c r="H30671" t="s">
        <v>190</v>
      </c>
      <c r="J30671" t="s">
        <v>14</v>
      </c>
      <c r="K30671">
        <v>57</v>
      </c>
      <c r="L30671" t="s">
        <v>15</v>
      </c>
    </row>
    <row r="30672" spans="1:12">
      <c r="A30672" t="e">
        <f ca="1">E00251432274421</f>
        <v>#NAME?</v>
      </c>
      <c r="B30672">
        <v>450</v>
      </c>
      <c r="C30672" t="s">
        <v>227</v>
      </c>
      <c r="D30672" s="1">
        <v>42570</v>
      </c>
      <c r="F30672">
        <v>2</v>
      </c>
      <c r="G30672">
        <v>33829</v>
      </c>
      <c r="H30672" t="s">
        <v>463</v>
      </c>
      <c r="J30672" t="s">
        <v>14</v>
      </c>
      <c r="K30672">
        <v>51</v>
      </c>
      <c r="L30672" t="s">
        <v>15</v>
      </c>
    </row>
    <row r="30673" spans="1:12">
      <c r="A30673" t="e">
        <f ca="1">E00251429158321</f>
        <v>#NAME?</v>
      </c>
      <c r="B30673">
        <v>4055</v>
      </c>
      <c r="C30673" t="s">
        <v>51</v>
      </c>
      <c r="D30673" s="1">
        <v>42087</v>
      </c>
      <c r="F30673">
        <v>1</v>
      </c>
      <c r="G30673">
        <v>3051</v>
      </c>
      <c r="H30673" t="s">
        <v>13</v>
      </c>
      <c r="J30673" t="s">
        <v>14</v>
      </c>
      <c r="K30673">
        <v>41</v>
      </c>
      <c r="L30673" t="s">
        <v>15</v>
      </c>
    </row>
    <row r="30674" spans="1:12">
      <c r="A30674" t="e">
        <f ca="1">E00251615173321</f>
        <v>#NAME?</v>
      </c>
      <c r="B30674">
        <v>47</v>
      </c>
      <c r="C30674" t="s">
        <v>494</v>
      </c>
      <c r="D30674" s="1">
        <v>42311</v>
      </c>
      <c r="F30674">
        <v>1</v>
      </c>
      <c r="G30674">
        <v>83400</v>
      </c>
      <c r="H30674" t="s">
        <v>1499</v>
      </c>
      <c r="J30674" t="s">
        <v>14</v>
      </c>
      <c r="K30674">
        <v>48</v>
      </c>
      <c r="L30674" t="s">
        <v>15</v>
      </c>
    </row>
    <row r="30675" spans="1:12">
      <c r="A30675" t="e">
        <f ca="1">E00251515316621</f>
        <v>#NAME?</v>
      </c>
      <c r="B30675">
        <v>11</v>
      </c>
      <c r="C30675" t="s">
        <v>245</v>
      </c>
      <c r="D30675" s="1">
        <v>42269</v>
      </c>
      <c r="F30675">
        <v>2</v>
      </c>
      <c r="G30675">
        <v>2149</v>
      </c>
      <c r="H30675" t="s">
        <v>484</v>
      </c>
      <c r="J30675" t="s">
        <v>14</v>
      </c>
      <c r="K30675">
        <v>46</v>
      </c>
      <c r="L30675" t="s">
        <v>15</v>
      </c>
    </row>
    <row r="30676" spans="1:12">
      <c r="A30676" t="e">
        <f ca="1">E00251716572021</f>
        <v>#NAME?</v>
      </c>
      <c r="B30676">
        <v>446</v>
      </c>
      <c r="C30676" t="s">
        <v>94</v>
      </c>
      <c r="D30676" s="1">
        <v>41066</v>
      </c>
      <c r="F30676">
        <v>1</v>
      </c>
      <c r="G30676">
        <v>7999</v>
      </c>
      <c r="H30676" t="s">
        <v>80</v>
      </c>
      <c r="J30676" t="s">
        <v>14</v>
      </c>
      <c r="K30676">
        <v>42</v>
      </c>
      <c r="L30676" t="s">
        <v>15</v>
      </c>
    </row>
    <row r="30677" spans="1:12">
      <c r="A30677" t="e">
        <f ca="1">E00251716572021</f>
        <v>#NAME?</v>
      </c>
      <c r="B30677">
        <v>446</v>
      </c>
      <c r="C30677" t="s">
        <v>94</v>
      </c>
      <c r="D30677" s="1">
        <v>41723</v>
      </c>
      <c r="F30677">
        <v>1</v>
      </c>
      <c r="G30677">
        <v>4019</v>
      </c>
      <c r="H30677" t="s">
        <v>26</v>
      </c>
      <c r="J30677" t="s">
        <v>14</v>
      </c>
      <c r="K30677">
        <v>43</v>
      </c>
      <c r="L30677" t="s">
        <v>15</v>
      </c>
    </row>
    <row r="30678" spans="1:12">
      <c r="A30678" t="e">
        <f ca="1">E00251716572021</f>
        <v>#NAME?</v>
      </c>
      <c r="B30678">
        <v>446</v>
      </c>
      <c r="C30678" t="s">
        <v>94</v>
      </c>
      <c r="D30678" s="1">
        <v>41943</v>
      </c>
      <c r="F30678">
        <v>2</v>
      </c>
      <c r="G30678">
        <v>4019</v>
      </c>
      <c r="H30678" t="s">
        <v>26</v>
      </c>
      <c r="J30678" t="s">
        <v>14</v>
      </c>
      <c r="K30678">
        <v>44</v>
      </c>
      <c r="L30678" t="s">
        <v>15</v>
      </c>
    </row>
    <row r="30679" spans="1:12">
      <c r="A30679" t="e">
        <f ca="1">E00251514761221</f>
        <v>#NAME?</v>
      </c>
      <c r="B30679">
        <v>493</v>
      </c>
      <c r="C30679" t="s">
        <v>376</v>
      </c>
      <c r="D30679" s="1">
        <v>42870</v>
      </c>
      <c r="F30679">
        <v>1</v>
      </c>
      <c r="G30679">
        <v>7242</v>
      </c>
      <c r="H30679" t="s">
        <v>93</v>
      </c>
      <c r="J30679" t="s">
        <v>14</v>
      </c>
      <c r="K30679">
        <v>57</v>
      </c>
      <c r="L30679" t="s">
        <v>15</v>
      </c>
    </row>
    <row r="30680" spans="1:12">
      <c r="A30680" t="e">
        <f ca="1">E00251716475921</f>
        <v>#NAME?</v>
      </c>
      <c r="B30680">
        <v>7505</v>
      </c>
      <c r="C30680" t="s">
        <v>209</v>
      </c>
      <c r="D30680" s="1">
        <v>41920</v>
      </c>
      <c r="F30680">
        <v>1</v>
      </c>
      <c r="G30680">
        <v>72632</v>
      </c>
      <c r="H30680" t="s">
        <v>107</v>
      </c>
      <c r="J30680" t="s">
        <v>14</v>
      </c>
      <c r="K30680">
        <v>43</v>
      </c>
      <c r="L30680" t="s">
        <v>15</v>
      </c>
    </row>
    <row r="30681" spans="1:12">
      <c r="A30681" t="e">
        <f ca="1">E00251427592621</f>
        <v>#NAME?</v>
      </c>
      <c r="B30681">
        <v>10</v>
      </c>
      <c r="C30681" t="s">
        <v>18</v>
      </c>
      <c r="D30681" s="1">
        <v>41023</v>
      </c>
      <c r="F30681">
        <v>1</v>
      </c>
      <c r="G30681">
        <v>73730</v>
      </c>
      <c r="H30681" t="s">
        <v>266</v>
      </c>
      <c r="J30681" t="s">
        <v>14</v>
      </c>
      <c r="K30681">
        <v>42</v>
      </c>
      <c r="L30681" t="s">
        <v>15</v>
      </c>
    </row>
    <row r="30682" spans="1:12">
      <c r="A30682" t="e">
        <f ca="1">E00251427592621</f>
        <v>#NAME?</v>
      </c>
      <c r="B30682">
        <v>10</v>
      </c>
      <c r="C30682" t="s">
        <v>18</v>
      </c>
      <c r="D30682" s="1">
        <v>41655</v>
      </c>
      <c r="F30682">
        <v>1</v>
      </c>
      <c r="G30682">
        <v>72632</v>
      </c>
      <c r="H30682" t="s">
        <v>107</v>
      </c>
      <c r="J30682" t="s">
        <v>14</v>
      </c>
      <c r="K30682">
        <v>44</v>
      </c>
      <c r="L30682" t="s">
        <v>15</v>
      </c>
    </row>
    <row r="30683" spans="1:12">
      <c r="A30683" t="e">
        <f ca="1">E00251430176021</f>
        <v>#NAME?</v>
      </c>
      <c r="B30683">
        <v>445</v>
      </c>
      <c r="C30683" t="s">
        <v>23</v>
      </c>
      <c r="D30683" s="1">
        <v>42397</v>
      </c>
      <c r="F30683">
        <v>1</v>
      </c>
      <c r="G30683">
        <v>4019</v>
      </c>
      <c r="H30683" t="s">
        <v>26</v>
      </c>
      <c r="J30683" t="s">
        <v>14</v>
      </c>
      <c r="K30683">
        <v>58</v>
      </c>
      <c r="L30683" t="s">
        <v>15</v>
      </c>
    </row>
    <row r="30684" spans="1:12">
      <c r="A30684" t="e">
        <f ca="1">E00251715048221</f>
        <v>#NAME?</v>
      </c>
      <c r="B30684">
        <v>65</v>
      </c>
      <c r="C30684" t="s">
        <v>713</v>
      </c>
      <c r="D30684" s="1">
        <v>42936</v>
      </c>
      <c r="F30684">
        <v>1</v>
      </c>
      <c r="G30684">
        <v>2720</v>
      </c>
      <c r="H30684" t="s">
        <v>65</v>
      </c>
      <c r="J30684" t="s">
        <v>14</v>
      </c>
      <c r="K30684">
        <v>49</v>
      </c>
      <c r="L30684" t="s">
        <v>15</v>
      </c>
    </row>
    <row r="30685" spans="1:12">
      <c r="A30685" t="e">
        <f ca="1">E00251514879521</f>
        <v>#NAME?</v>
      </c>
      <c r="B30685">
        <v>497</v>
      </c>
      <c r="C30685" t="s">
        <v>141</v>
      </c>
      <c r="D30685" s="1">
        <v>42250</v>
      </c>
      <c r="F30685">
        <v>1</v>
      </c>
      <c r="G30685">
        <v>71940</v>
      </c>
      <c r="H30685" t="s">
        <v>135</v>
      </c>
      <c r="J30685" t="s">
        <v>14</v>
      </c>
      <c r="K30685">
        <v>43</v>
      </c>
      <c r="L30685" t="s">
        <v>15</v>
      </c>
    </row>
    <row r="30686" spans="1:12">
      <c r="A30686" t="e">
        <f ca="1">E00251428426921</f>
        <v>#NAME?</v>
      </c>
      <c r="B30686">
        <v>51</v>
      </c>
      <c r="C30686" t="s">
        <v>372</v>
      </c>
      <c r="D30686" s="1">
        <v>42586</v>
      </c>
      <c r="F30686">
        <v>2</v>
      </c>
      <c r="G30686">
        <v>2410</v>
      </c>
      <c r="H30686" t="s">
        <v>283</v>
      </c>
      <c r="J30686" t="s">
        <v>14</v>
      </c>
      <c r="K30686">
        <v>60</v>
      </c>
      <c r="L30686" t="s">
        <v>15</v>
      </c>
    </row>
    <row r="30687" spans="1:12">
      <c r="A30687" t="e">
        <f ca="1">E00251716576321</f>
        <v>#NAME?</v>
      </c>
      <c r="B30687">
        <v>494</v>
      </c>
      <c r="C30687" t="s">
        <v>63</v>
      </c>
      <c r="D30687" s="1">
        <v>42045</v>
      </c>
      <c r="F30687">
        <v>2</v>
      </c>
      <c r="G30687">
        <v>25000</v>
      </c>
      <c r="H30687" t="s">
        <v>178</v>
      </c>
      <c r="J30687" t="s">
        <v>14</v>
      </c>
      <c r="K30687">
        <v>62</v>
      </c>
      <c r="L30687" t="s">
        <v>15</v>
      </c>
    </row>
    <row r="30688" spans="1:12">
      <c r="A30688" t="e">
        <f ca="1">E00251715544321</f>
        <v>#NAME?</v>
      </c>
      <c r="B30688">
        <v>1328</v>
      </c>
      <c r="C30688" t="s">
        <v>697</v>
      </c>
      <c r="D30688" s="1">
        <v>42214</v>
      </c>
      <c r="F30688">
        <v>5</v>
      </c>
      <c r="G30688">
        <v>6420</v>
      </c>
      <c r="H30688" t="s">
        <v>1710</v>
      </c>
      <c r="J30688" t="s">
        <v>14</v>
      </c>
      <c r="K30688">
        <v>44</v>
      </c>
      <c r="L30688" t="s">
        <v>15</v>
      </c>
    </row>
    <row r="30689" spans="1:12">
      <c r="A30689" t="e">
        <f ca="1">E00251715544321</f>
        <v>#NAME?</v>
      </c>
      <c r="B30689">
        <v>1328</v>
      </c>
      <c r="C30689" t="s">
        <v>697</v>
      </c>
      <c r="D30689" s="1">
        <v>42451</v>
      </c>
      <c r="F30689">
        <v>1</v>
      </c>
      <c r="G30689">
        <v>460</v>
      </c>
      <c r="H30689" t="s">
        <v>16</v>
      </c>
      <c r="J30689" t="s">
        <v>14</v>
      </c>
      <c r="K30689">
        <v>44</v>
      </c>
      <c r="L30689" t="s">
        <v>15</v>
      </c>
    </row>
    <row r="30690" spans="1:12">
      <c r="A30690" t="e">
        <f ca="1">E00251715544321</f>
        <v>#NAME?</v>
      </c>
      <c r="B30690">
        <v>1328</v>
      </c>
      <c r="C30690" t="s">
        <v>697</v>
      </c>
      <c r="D30690" s="1">
        <v>42997</v>
      </c>
      <c r="F30690">
        <v>2</v>
      </c>
      <c r="G30690">
        <v>4779</v>
      </c>
      <c r="H30690" t="s">
        <v>231</v>
      </c>
      <c r="J30690" t="s">
        <v>14</v>
      </c>
      <c r="K30690">
        <v>46</v>
      </c>
      <c r="L30690" t="s">
        <v>15</v>
      </c>
    </row>
    <row r="30691" spans="1:12">
      <c r="A30691" t="e">
        <f ca="1">E00251715779021</f>
        <v>#NAME?</v>
      </c>
      <c r="B30691">
        <v>500</v>
      </c>
      <c r="C30691" t="s">
        <v>161</v>
      </c>
      <c r="D30691" s="1">
        <v>41281</v>
      </c>
      <c r="F30691">
        <v>1</v>
      </c>
      <c r="G30691">
        <v>5368</v>
      </c>
      <c r="H30691" t="s">
        <v>101</v>
      </c>
      <c r="J30691" t="s">
        <v>14</v>
      </c>
      <c r="K30691">
        <v>59</v>
      </c>
      <c r="L30691" t="s">
        <v>15</v>
      </c>
    </row>
    <row r="30692" spans="1:12">
      <c r="A30692" t="e">
        <f ca="1">E00251715779021</f>
        <v>#NAME?</v>
      </c>
      <c r="B30692">
        <v>500</v>
      </c>
      <c r="C30692" t="s">
        <v>161</v>
      </c>
      <c r="D30692" s="1">
        <v>41499</v>
      </c>
      <c r="F30692">
        <v>1</v>
      </c>
      <c r="G30692">
        <v>78900</v>
      </c>
      <c r="H30692" t="s">
        <v>79</v>
      </c>
      <c r="J30692" t="s">
        <v>14</v>
      </c>
      <c r="K30692">
        <v>60</v>
      </c>
      <c r="L30692" t="s">
        <v>22</v>
      </c>
    </row>
    <row r="30693" spans="1:12">
      <c r="A30693" t="e">
        <f ca="1">E00251715779021</f>
        <v>#NAME?</v>
      </c>
      <c r="B30693">
        <v>500</v>
      </c>
      <c r="C30693" t="s">
        <v>161</v>
      </c>
      <c r="D30693" s="1">
        <v>42998</v>
      </c>
      <c r="F30693">
        <v>1</v>
      </c>
      <c r="G30693">
        <v>49390</v>
      </c>
      <c r="H30693" t="s">
        <v>59</v>
      </c>
      <c r="J30693" t="s">
        <v>14</v>
      </c>
      <c r="K30693">
        <v>64</v>
      </c>
      <c r="L30693" t="s">
        <v>15</v>
      </c>
    </row>
    <row r="30694" spans="1:12">
      <c r="A30694" t="e">
        <f ca="1">E00251529498321</f>
        <v>#NAME?</v>
      </c>
      <c r="B30694">
        <v>148</v>
      </c>
      <c r="C30694" t="s">
        <v>318</v>
      </c>
      <c r="D30694" s="1">
        <v>42685</v>
      </c>
      <c r="F30694">
        <v>2</v>
      </c>
      <c r="G30694">
        <v>78900</v>
      </c>
      <c r="H30694" t="s">
        <v>79</v>
      </c>
      <c r="I30694" t="s">
        <v>56</v>
      </c>
      <c r="J30694" t="s">
        <v>57</v>
      </c>
      <c r="K30694">
        <v>66</v>
      </c>
      <c r="L30694" t="s">
        <v>22</v>
      </c>
    </row>
    <row r="30695" spans="1:12">
      <c r="A30695" t="e">
        <f ca="1">E00251532092421</f>
        <v>#NAME?</v>
      </c>
      <c r="B30695">
        <v>478</v>
      </c>
      <c r="C30695" t="s">
        <v>1366</v>
      </c>
      <c r="D30695" s="1">
        <v>42780</v>
      </c>
      <c r="F30695">
        <v>1</v>
      </c>
      <c r="G30695">
        <v>30748</v>
      </c>
      <c r="H30695" t="s">
        <v>50</v>
      </c>
      <c r="J30695" t="s">
        <v>14</v>
      </c>
      <c r="K30695">
        <v>54</v>
      </c>
      <c r="L30695" t="s">
        <v>15</v>
      </c>
    </row>
    <row r="30696" spans="1:12">
      <c r="A30696" t="e">
        <f ca="1">E00251432303521</f>
        <v>#NAME?</v>
      </c>
      <c r="B30696">
        <v>696</v>
      </c>
      <c r="C30696" t="s">
        <v>913</v>
      </c>
      <c r="D30696" s="1">
        <v>42524</v>
      </c>
      <c r="F30696">
        <v>1</v>
      </c>
      <c r="G30696">
        <v>4549</v>
      </c>
      <c r="H30696" t="s">
        <v>69</v>
      </c>
      <c r="J30696" t="s">
        <v>14</v>
      </c>
      <c r="K30696">
        <v>62</v>
      </c>
      <c r="L30696" t="s">
        <v>15</v>
      </c>
    </row>
    <row r="30697" spans="1:12">
      <c r="A30697" t="e">
        <f ca="1">E00251716576321</f>
        <v>#NAME?</v>
      </c>
      <c r="B30697">
        <v>494</v>
      </c>
      <c r="C30697" t="s">
        <v>63</v>
      </c>
      <c r="D30697" s="1">
        <v>42151</v>
      </c>
      <c r="F30697">
        <v>2</v>
      </c>
      <c r="G30697">
        <v>7286</v>
      </c>
      <c r="H30697" t="s">
        <v>1030</v>
      </c>
      <c r="J30697" t="s">
        <v>14</v>
      </c>
      <c r="K30697">
        <v>62</v>
      </c>
      <c r="L30697" t="s">
        <v>15</v>
      </c>
    </row>
    <row r="30698" spans="1:12">
      <c r="A30698" t="e">
        <f ca="1">E00251515326121</f>
        <v>#NAME?</v>
      </c>
      <c r="B30698">
        <v>30</v>
      </c>
      <c r="C30698" t="s">
        <v>344</v>
      </c>
      <c r="D30698" s="1">
        <v>41228</v>
      </c>
      <c r="F30698">
        <v>2</v>
      </c>
      <c r="G30698">
        <v>4778</v>
      </c>
      <c r="H30698" t="s">
        <v>1000</v>
      </c>
      <c r="J30698" t="s">
        <v>14</v>
      </c>
      <c r="K30698">
        <v>41</v>
      </c>
      <c r="L30698" t="s">
        <v>15</v>
      </c>
    </row>
    <row r="30699" spans="1:12">
      <c r="A30699" t="e">
        <f ca="1">E00251617721821</f>
        <v>#NAME?</v>
      </c>
      <c r="B30699">
        <v>184</v>
      </c>
      <c r="C30699" t="s">
        <v>290</v>
      </c>
      <c r="D30699" s="1">
        <v>41311</v>
      </c>
      <c r="F30699">
        <v>2</v>
      </c>
      <c r="G30699">
        <v>4019</v>
      </c>
      <c r="H30699" t="s">
        <v>26</v>
      </c>
      <c r="J30699" t="s">
        <v>14</v>
      </c>
      <c r="K30699">
        <v>39</v>
      </c>
      <c r="L30699" t="s">
        <v>15</v>
      </c>
    </row>
    <row r="30700" spans="1:12">
      <c r="A30700" t="e">
        <f ca="1">E00251617721821</f>
        <v>#NAME?</v>
      </c>
      <c r="B30700">
        <v>184</v>
      </c>
      <c r="C30700" t="s">
        <v>290</v>
      </c>
      <c r="D30700" s="1">
        <v>42233</v>
      </c>
      <c r="F30700">
        <v>1</v>
      </c>
      <c r="G30700">
        <v>7822</v>
      </c>
      <c r="H30700" t="s">
        <v>495</v>
      </c>
      <c r="J30700" t="s">
        <v>14</v>
      </c>
      <c r="K30700">
        <v>42</v>
      </c>
      <c r="L30700" t="s">
        <v>22</v>
      </c>
    </row>
    <row r="30701" spans="1:12">
      <c r="A30701" t="e">
        <f ca="1">E00251617620421</f>
        <v>#NAME?</v>
      </c>
      <c r="B30701">
        <v>485</v>
      </c>
      <c r="C30701" t="s">
        <v>241</v>
      </c>
      <c r="D30701" s="1">
        <v>41213</v>
      </c>
      <c r="F30701">
        <v>6</v>
      </c>
      <c r="G30701">
        <v>3051</v>
      </c>
      <c r="H30701" t="s">
        <v>13</v>
      </c>
      <c r="J30701" t="s">
        <v>14</v>
      </c>
      <c r="K30701">
        <v>50</v>
      </c>
      <c r="L30701" t="s">
        <v>15</v>
      </c>
    </row>
    <row r="30702" spans="1:12">
      <c r="A30702" t="e">
        <f ca="1">E00251617620421</f>
        <v>#NAME?</v>
      </c>
      <c r="B30702">
        <v>485</v>
      </c>
      <c r="C30702" t="s">
        <v>241</v>
      </c>
      <c r="D30702" s="1">
        <v>41332</v>
      </c>
      <c r="F30702">
        <v>6</v>
      </c>
      <c r="G30702">
        <v>2169</v>
      </c>
      <c r="H30702" t="s">
        <v>40</v>
      </c>
      <c r="J30702" t="s">
        <v>14</v>
      </c>
      <c r="K30702">
        <v>50</v>
      </c>
      <c r="L30702" t="s">
        <v>15</v>
      </c>
    </row>
    <row r="30703" spans="1:12">
      <c r="A30703" t="e">
        <f ca="1">E00251617620421</f>
        <v>#NAME?</v>
      </c>
      <c r="B30703">
        <v>485</v>
      </c>
      <c r="C30703" t="s">
        <v>241</v>
      </c>
      <c r="D30703" s="1">
        <v>42027</v>
      </c>
      <c r="F30703">
        <v>3</v>
      </c>
      <c r="G30703">
        <v>7962</v>
      </c>
      <c r="H30703" t="s">
        <v>111</v>
      </c>
      <c r="J30703" t="s">
        <v>14</v>
      </c>
      <c r="K30703">
        <v>52</v>
      </c>
      <c r="L30703" t="s">
        <v>22</v>
      </c>
    </row>
    <row r="30704" spans="1:12">
      <c r="A30704" t="e">
        <f ca="1">E00251529498321</f>
        <v>#NAME?</v>
      </c>
      <c r="B30704">
        <v>163</v>
      </c>
      <c r="C30704" t="s">
        <v>219</v>
      </c>
      <c r="D30704" s="1">
        <v>41676</v>
      </c>
      <c r="F30704">
        <v>2</v>
      </c>
      <c r="G30704">
        <v>4019</v>
      </c>
      <c r="H30704" t="s">
        <v>26</v>
      </c>
      <c r="J30704" t="s">
        <v>14</v>
      </c>
      <c r="K30704">
        <v>63</v>
      </c>
      <c r="L30704" t="s">
        <v>15</v>
      </c>
    </row>
    <row r="30705" spans="1:12">
      <c r="A30705" t="e">
        <f ca="1">E00251529498321</f>
        <v>#NAME?</v>
      </c>
      <c r="B30705">
        <v>163</v>
      </c>
      <c r="C30705" t="s">
        <v>219</v>
      </c>
      <c r="D30705" s="1">
        <v>41960</v>
      </c>
      <c r="F30705">
        <v>1</v>
      </c>
      <c r="G30705">
        <v>4019</v>
      </c>
      <c r="H30705" t="s">
        <v>26</v>
      </c>
      <c r="J30705" t="s">
        <v>14</v>
      </c>
      <c r="K30705">
        <v>64</v>
      </c>
      <c r="L30705" t="s">
        <v>15</v>
      </c>
    </row>
    <row r="30706" spans="1:12">
      <c r="A30706" t="e">
        <f ca="1">E00251529498321</f>
        <v>#NAME?</v>
      </c>
      <c r="B30706">
        <v>163</v>
      </c>
      <c r="C30706" t="s">
        <v>219</v>
      </c>
      <c r="D30706" s="1">
        <v>42041</v>
      </c>
      <c r="F30706">
        <v>1</v>
      </c>
      <c r="G30706">
        <v>4019</v>
      </c>
      <c r="H30706" t="s">
        <v>26</v>
      </c>
      <c r="J30706" t="s">
        <v>14</v>
      </c>
      <c r="K30706">
        <v>64</v>
      </c>
      <c r="L30706" t="s">
        <v>15</v>
      </c>
    </row>
    <row r="30707" spans="1:12">
      <c r="A30707" t="e">
        <f ca="1">E00251529498321</f>
        <v>#NAME?</v>
      </c>
      <c r="B30707">
        <v>163</v>
      </c>
      <c r="C30707" t="s">
        <v>219</v>
      </c>
      <c r="D30707" s="1">
        <v>42439</v>
      </c>
      <c r="F30707">
        <v>2</v>
      </c>
      <c r="G30707">
        <v>4019</v>
      </c>
      <c r="H30707" t="s">
        <v>26</v>
      </c>
      <c r="J30707" t="s">
        <v>14</v>
      </c>
      <c r="K30707">
        <v>65</v>
      </c>
      <c r="L30707" t="s">
        <v>15</v>
      </c>
    </row>
    <row r="30708" spans="1:12">
      <c r="A30708" t="e">
        <f ca="1">E00251715544321</f>
        <v>#NAME?</v>
      </c>
      <c r="B30708">
        <v>1328</v>
      </c>
      <c r="C30708" t="s">
        <v>697</v>
      </c>
      <c r="D30708" s="1">
        <v>42087</v>
      </c>
      <c r="F30708">
        <v>1</v>
      </c>
      <c r="G30708">
        <v>64230</v>
      </c>
      <c r="H30708" t="s">
        <v>1606</v>
      </c>
      <c r="J30708" t="s">
        <v>14</v>
      </c>
      <c r="K30708">
        <v>43</v>
      </c>
      <c r="L30708" t="s">
        <v>15</v>
      </c>
    </row>
    <row r="30709" spans="1:12">
      <c r="A30709" t="e">
        <f ca="1">E00251617620421</f>
        <v>#NAME?</v>
      </c>
      <c r="B30709">
        <v>485</v>
      </c>
      <c r="C30709" t="s">
        <v>241</v>
      </c>
      <c r="D30709" s="1">
        <v>42789</v>
      </c>
      <c r="F30709">
        <v>5</v>
      </c>
      <c r="G30709">
        <v>5369</v>
      </c>
      <c r="H30709" t="s">
        <v>253</v>
      </c>
      <c r="J30709" t="s">
        <v>14</v>
      </c>
      <c r="K30709">
        <v>54</v>
      </c>
      <c r="L30709" t="s">
        <v>15</v>
      </c>
    </row>
    <row r="30710" spans="1:12">
      <c r="A30710" t="e">
        <f ca="1">E00251715777721</f>
        <v>#NAME?</v>
      </c>
      <c r="B30710">
        <v>490</v>
      </c>
      <c r="C30710" t="s">
        <v>158</v>
      </c>
      <c r="D30710" s="1">
        <v>42061</v>
      </c>
      <c r="F30710">
        <v>1</v>
      </c>
      <c r="G30710">
        <v>2149</v>
      </c>
      <c r="H30710" t="s">
        <v>484</v>
      </c>
      <c r="J30710" t="s">
        <v>14</v>
      </c>
      <c r="K30710">
        <v>52</v>
      </c>
      <c r="L30710" t="s">
        <v>15</v>
      </c>
    </row>
    <row r="30711" spans="1:12">
      <c r="A30711" t="e">
        <f ca="1">E00251429795121</f>
        <v>#NAME?</v>
      </c>
      <c r="B30711">
        <v>154</v>
      </c>
      <c r="C30711" t="s">
        <v>533</v>
      </c>
      <c r="D30711" s="1">
        <v>42815</v>
      </c>
      <c r="F30711">
        <v>1</v>
      </c>
      <c r="G30711">
        <v>27800</v>
      </c>
      <c r="H30711" t="s">
        <v>145</v>
      </c>
      <c r="J30711" t="s">
        <v>14</v>
      </c>
      <c r="K30711">
        <v>49</v>
      </c>
      <c r="L30711" t="s">
        <v>15</v>
      </c>
    </row>
    <row r="30712" spans="1:12">
      <c r="A30712" t="e">
        <f ca="1">E00251524987321</f>
        <v>#NAME?</v>
      </c>
      <c r="B30712">
        <v>438</v>
      </c>
      <c r="C30712" t="s">
        <v>474</v>
      </c>
      <c r="D30712" s="1">
        <v>42793</v>
      </c>
      <c r="F30712">
        <v>3</v>
      </c>
      <c r="G30712">
        <v>27800</v>
      </c>
      <c r="H30712" t="s">
        <v>145</v>
      </c>
      <c r="J30712" t="s">
        <v>14</v>
      </c>
      <c r="K30712">
        <v>58</v>
      </c>
      <c r="L30712" t="s">
        <v>15</v>
      </c>
    </row>
    <row r="30713" spans="1:12">
      <c r="A30713" t="e">
        <f ca="1">E00251524987321</f>
        <v>#NAME?</v>
      </c>
      <c r="B30713">
        <v>438</v>
      </c>
      <c r="C30713" t="s">
        <v>474</v>
      </c>
      <c r="D30713" s="1">
        <v>43012</v>
      </c>
      <c r="F30713">
        <v>1</v>
      </c>
      <c r="G30713">
        <v>27800</v>
      </c>
      <c r="H30713" t="s">
        <v>145</v>
      </c>
      <c r="J30713" t="s">
        <v>14</v>
      </c>
      <c r="K30713">
        <v>58</v>
      </c>
      <c r="L30713" t="s">
        <v>15</v>
      </c>
    </row>
    <row r="30714" spans="1:12">
      <c r="A30714" t="e">
        <f ca="1">E00251715544321</f>
        <v>#NAME?</v>
      </c>
      <c r="B30714">
        <v>1328</v>
      </c>
      <c r="C30714" t="s">
        <v>697</v>
      </c>
      <c r="D30714" s="1">
        <v>41673</v>
      </c>
      <c r="F30714">
        <v>1</v>
      </c>
      <c r="G30714">
        <v>5368</v>
      </c>
      <c r="H30714" t="s">
        <v>101</v>
      </c>
      <c r="J30714" t="s">
        <v>14</v>
      </c>
      <c r="K30714">
        <v>42</v>
      </c>
      <c r="L30714" t="s">
        <v>15</v>
      </c>
    </row>
    <row r="30715" spans="1:12">
      <c r="A30715" t="e">
        <f ca="1">E00251615167221</f>
        <v>#NAME?</v>
      </c>
      <c r="B30715">
        <v>1929</v>
      </c>
      <c r="C30715" t="s">
        <v>195</v>
      </c>
      <c r="D30715" s="1">
        <v>41205</v>
      </c>
      <c r="F30715">
        <v>2</v>
      </c>
      <c r="G30715">
        <v>2724</v>
      </c>
      <c r="H30715" t="s">
        <v>73</v>
      </c>
      <c r="J30715" t="s">
        <v>14</v>
      </c>
      <c r="K30715">
        <v>48</v>
      </c>
      <c r="L30715" t="s">
        <v>15</v>
      </c>
    </row>
    <row r="30716" spans="1:12">
      <c r="A30716" t="e">
        <f ca="1">E00251615167221</f>
        <v>#NAME?</v>
      </c>
      <c r="B30716">
        <v>1929</v>
      </c>
      <c r="C30716" t="s">
        <v>195</v>
      </c>
      <c r="D30716" s="1">
        <v>42132</v>
      </c>
      <c r="F30716">
        <v>1</v>
      </c>
      <c r="G30716">
        <v>4659</v>
      </c>
      <c r="H30716" t="s">
        <v>47</v>
      </c>
      <c r="J30716" t="s">
        <v>14</v>
      </c>
      <c r="K30716">
        <v>50</v>
      </c>
      <c r="L30716" t="s">
        <v>15</v>
      </c>
    </row>
    <row r="30717" spans="1:12">
      <c r="A30717" t="e">
        <f ca="1">E00251615167221</f>
        <v>#NAME?</v>
      </c>
      <c r="B30717">
        <v>1929</v>
      </c>
      <c r="C30717" t="s">
        <v>195</v>
      </c>
      <c r="D30717" s="1">
        <v>42138</v>
      </c>
      <c r="F30717">
        <v>5</v>
      </c>
      <c r="G30717">
        <v>27800</v>
      </c>
      <c r="H30717" t="s">
        <v>145</v>
      </c>
      <c r="J30717" t="s">
        <v>14</v>
      </c>
      <c r="K30717">
        <v>50</v>
      </c>
      <c r="L30717" t="s">
        <v>15</v>
      </c>
    </row>
    <row r="30718" spans="1:12">
      <c r="A30718" t="e">
        <f ca="1">E00251615167221</f>
        <v>#NAME?</v>
      </c>
      <c r="B30718">
        <v>1929</v>
      </c>
      <c r="C30718" t="s">
        <v>195</v>
      </c>
      <c r="D30718" s="1">
        <v>42237</v>
      </c>
      <c r="F30718">
        <v>2</v>
      </c>
      <c r="G30718">
        <v>4549</v>
      </c>
      <c r="H30718" t="s">
        <v>69</v>
      </c>
      <c r="J30718" t="s">
        <v>14</v>
      </c>
      <c r="K30718">
        <v>51</v>
      </c>
      <c r="L30718" t="s">
        <v>15</v>
      </c>
    </row>
    <row r="30719" spans="1:12">
      <c r="A30719" t="e">
        <f ca="1">E00251615167221</f>
        <v>#NAME?</v>
      </c>
      <c r="B30719">
        <v>1929</v>
      </c>
      <c r="C30719" t="s">
        <v>195</v>
      </c>
      <c r="D30719" s="1">
        <v>42249</v>
      </c>
      <c r="F30719">
        <v>6</v>
      </c>
      <c r="G30719">
        <v>4019</v>
      </c>
      <c r="H30719" t="s">
        <v>26</v>
      </c>
      <c r="J30719" t="s">
        <v>14</v>
      </c>
      <c r="K30719">
        <v>51</v>
      </c>
      <c r="L30719" t="s">
        <v>15</v>
      </c>
    </row>
    <row r="30720" spans="1:12">
      <c r="A30720" t="e">
        <f ca="1">E00251427397321</f>
        <v>#NAME?</v>
      </c>
      <c r="B30720">
        <v>30</v>
      </c>
      <c r="C30720" t="s">
        <v>344</v>
      </c>
      <c r="D30720" s="1">
        <v>42613</v>
      </c>
      <c r="F30720">
        <v>2</v>
      </c>
      <c r="G30720">
        <v>217</v>
      </c>
      <c r="H30720" t="s">
        <v>864</v>
      </c>
      <c r="J30720" t="s">
        <v>14</v>
      </c>
      <c r="K30720">
        <v>48</v>
      </c>
      <c r="L30720" t="s">
        <v>15</v>
      </c>
    </row>
    <row r="30721" spans="1:12">
      <c r="A30721" t="e">
        <f ca="1">E00251417952621</f>
        <v>#NAME?</v>
      </c>
      <c r="B30721">
        <v>66</v>
      </c>
      <c r="C30721" t="s">
        <v>134</v>
      </c>
      <c r="D30721" s="1">
        <v>42585</v>
      </c>
      <c r="F30721">
        <v>2</v>
      </c>
      <c r="G30721">
        <v>4019</v>
      </c>
      <c r="H30721" t="s">
        <v>26</v>
      </c>
      <c r="J30721" t="s">
        <v>14</v>
      </c>
      <c r="K30721">
        <v>49</v>
      </c>
      <c r="L30721" t="s">
        <v>15</v>
      </c>
    </row>
    <row r="30722" spans="1:12">
      <c r="A30722" t="e">
        <f ca="1">E00251537880321</f>
        <v>#NAME?</v>
      </c>
      <c r="B30722">
        <v>282</v>
      </c>
      <c r="C30722" t="s">
        <v>724</v>
      </c>
      <c r="D30722" s="1">
        <v>42086</v>
      </c>
      <c r="F30722">
        <v>1</v>
      </c>
      <c r="G30722">
        <v>55090</v>
      </c>
      <c r="H30722" t="s">
        <v>400</v>
      </c>
      <c r="J30722" t="s">
        <v>14</v>
      </c>
      <c r="K30722">
        <v>42</v>
      </c>
      <c r="L30722" t="s">
        <v>15</v>
      </c>
    </row>
    <row r="30723" spans="1:12">
      <c r="A30723" t="e">
        <f ca="1">E00251513369121</f>
        <v>#NAME?</v>
      </c>
      <c r="B30723">
        <v>460</v>
      </c>
      <c r="C30723" t="s">
        <v>711</v>
      </c>
      <c r="D30723" s="1">
        <v>42338</v>
      </c>
      <c r="F30723">
        <v>2</v>
      </c>
      <c r="G30723">
        <v>7810</v>
      </c>
      <c r="H30723" t="s">
        <v>143</v>
      </c>
      <c r="J30723" t="s">
        <v>14</v>
      </c>
      <c r="K30723">
        <v>55</v>
      </c>
      <c r="L30723" t="s">
        <v>15</v>
      </c>
    </row>
    <row r="30724" spans="1:12">
      <c r="A30724" t="e">
        <f ca="1">E00251715544321</f>
        <v>#NAME?</v>
      </c>
      <c r="B30724">
        <v>1328</v>
      </c>
      <c r="C30724" t="s">
        <v>697</v>
      </c>
      <c r="D30724" s="1">
        <v>41901</v>
      </c>
      <c r="F30724">
        <v>1</v>
      </c>
      <c r="G30724">
        <v>9194</v>
      </c>
      <c r="H30724" t="s">
        <v>1106</v>
      </c>
      <c r="J30724" t="s">
        <v>14</v>
      </c>
      <c r="K30724">
        <v>43</v>
      </c>
      <c r="L30724" t="s">
        <v>15</v>
      </c>
    </row>
    <row r="30725" spans="1:12">
      <c r="A30725" t="e">
        <f ca="1">E00251529504221</f>
        <v>#NAME?</v>
      </c>
      <c r="B30725">
        <v>193</v>
      </c>
      <c r="C30725" t="s">
        <v>247</v>
      </c>
      <c r="D30725" s="1">
        <v>42829</v>
      </c>
      <c r="F30725">
        <v>1</v>
      </c>
      <c r="G30725">
        <v>4189</v>
      </c>
      <c r="H30725" t="s">
        <v>335</v>
      </c>
      <c r="J30725" t="s">
        <v>14</v>
      </c>
      <c r="K30725">
        <v>50</v>
      </c>
      <c r="L30725" t="s">
        <v>15</v>
      </c>
    </row>
    <row r="30726" spans="1:12">
      <c r="A30726" t="e">
        <f ca="1">E00251529504221</f>
        <v>#NAME?</v>
      </c>
      <c r="B30726">
        <v>193</v>
      </c>
      <c r="C30726" t="s">
        <v>247</v>
      </c>
      <c r="D30726" s="1">
        <v>42956</v>
      </c>
      <c r="F30726">
        <v>1</v>
      </c>
      <c r="G30726">
        <v>53550</v>
      </c>
      <c r="H30726" t="s">
        <v>345</v>
      </c>
      <c r="J30726" t="s">
        <v>14</v>
      </c>
      <c r="K30726">
        <v>51</v>
      </c>
      <c r="L30726" t="s">
        <v>15</v>
      </c>
    </row>
    <row r="30727" spans="1:12">
      <c r="A30727" t="e">
        <f ca="1">E00251513010121</f>
        <v>#NAME?</v>
      </c>
      <c r="B30727">
        <v>446</v>
      </c>
      <c r="C30727" t="s">
        <v>94</v>
      </c>
      <c r="D30727" s="1">
        <v>41904</v>
      </c>
      <c r="F30727">
        <v>1</v>
      </c>
      <c r="G30727">
        <v>7243</v>
      </c>
      <c r="H30727" t="s">
        <v>42</v>
      </c>
      <c r="J30727" t="s">
        <v>14</v>
      </c>
      <c r="K30727">
        <v>43</v>
      </c>
      <c r="L30727" t="s">
        <v>15</v>
      </c>
    </row>
    <row r="30728" spans="1:12">
      <c r="A30728" t="e">
        <f ca="1">E00251715544321</f>
        <v>#NAME?</v>
      </c>
      <c r="B30728">
        <v>1328</v>
      </c>
      <c r="C30728" t="s">
        <v>697</v>
      </c>
      <c r="D30728" s="1">
        <v>42122</v>
      </c>
      <c r="F30728">
        <v>2</v>
      </c>
      <c r="G30728">
        <v>4659</v>
      </c>
      <c r="H30728" t="s">
        <v>47</v>
      </c>
      <c r="J30728" t="s">
        <v>14</v>
      </c>
      <c r="K30728">
        <v>43</v>
      </c>
      <c r="L30728" t="s">
        <v>15</v>
      </c>
    </row>
    <row r="30729" spans="1:12">
      <c r="A30729" t="e">
        <f ca="1">E00251439868821</f>
        <v>#NAME?</v>
      </c>
      <c r="B30729">
        <v>489</v>
      </c>
      <c r="C30729" t="s">
        <v>100</v>
      </c>
      <c r="D30729" s="1">
        <v>42824</v>
      </c>
      <c r="F30729">
        <v>5</v>
      </c>
      <c r="G30729">
        <v>2720</v>
      </c>
      <c r="H30729" t="s">
        <v>65</v>
      </c>
      <c r="J30729" t="s">
        <v>14</v>
      </c>
      <c r="K30729">
        <v>64</v>
      </c>
      <c r="L30729" t="s">
        <v>15</v>
      </c>
    </row>
    <row r="30730" spans="1:12">
      <c r="A30730" t="e">
        <f ca="1">E00251430095721</f>
        <v>#NAME?</v>
      </c>
      <c r="B30730">
        <v>500</v>
      </c>
      <c r="C30730" t="s">
        <v>161</v>
      </c>
      <c r="D30730" s="1">
        <v>41206</v>
      </c>
      <c r="F30730">
        <v>2</v>
      </c>
      <c r="G30730">
        <v>6069</v>
      </c>
      <c r="H30730" t="s">
        <v>840</v>
      </c>
      <c r="J30730" t="s">
        <v>14</v>
      </c>
      <c r="K30730">
        <v>54</v>
      </c>
      <c r="L30730" t="s">
        <v>15</v>
      </c>
    </row>
    <row r="30731" spans="1:12">
      <c r="A30731" t="e">
        <f ca="1">E00251430095721</f>
        <v>#NAME?</v>
      </c>
      <c r="B30731">
        <v>500</v>
      </c>
      <c r="C30731" t="s">
        <v>161</v>
      </c>
      <c r="D30731" s="1">
        <v>41254</v>
      </c>
      <c r="F30731">
        <v>2</v>
      </c>
      <c r="G30731">
        <v>496</v>
      </c>
      <c r="H30731" t="s">
        <v>190</v>
      </c>
      <c r="J30731" t="s">
        <v>14</v>
      </c>
      <c r="K30731">
        <v>54</v>
      </c>
      <c r="L30731" t="s">
        <v>15</v>
      </c>
    </row>
    <row r="30732" spans="1:12">
      <c r="A30732" t="e">
        <f ca="1">E00251532629421</f>
        <v>#NAME?</v>
      </c>
      <c r="B30732">
        <v>488</v>
      </c>
      <c r="C30732" t="s">
        <v>401</v>
      </c>
      <c r="D30732" s="1">
        <v>41386</v>
      </c>
      <c r="F30732">
        <v>4</v>
      </c>
      <c r="G30732">
        <v>29620</v>
      </c>
      <c r="H30732" t="s">
        <v>460</v>
      </c>
      <c r="J30732" t="s">
        <v>14</v>
      </c>
      <c r="K30732">
        <v>56</v>
      </c>
      <c r="L30732" t="s">
        <v>15</v>
      </c>
    </row>
    <row r="30733" spans="1:12">
      <c r="A30733" t="e">
        <f ca="1">E00251514125621</f>
        <v>#NAME?</v>
      </c>
      <c r="B30733">
        <v>1786</v>
      </c>
      <c r="C30733" t="s">
        <v>37</v>
      </c>
      <c r="D30733" s="1">
        <v>41088</v>
      </c>
      <c r="F30733">
        <v>1</v>
      </c>
      <c r="G30733">
        <v>7242</v>
      </c>
      <c r="H30733" t="s">
        <v>93</v>
      </c>
      <c r="J30733" t="s">
        <v>14</v>
      </c>
      <c r="K30733">
        <v>48</v>
      </c>
      <c r="L30733" t="s">
        <v>15</v>
      </c>
    </row>
    <row r="30734" spans="1:12">
      <c r="A30734" t="e">
        <f ca="1">E00251619842621</f>
        <v>#NAME?</v>
      </c>
      <c r="B30734">
        <v>272</v>
      </c>
      <c r="C30734" t="s">
        <v>174</v>
      </c>
      <c r="D30734" s="1">
        <v>41294</v>
      </c>
      <c r="E30734">
        <v>2</v>
      </c>
      <c r="F30734">
        <v>5</v>
      </c>
      <c r="G30734">
        <v>53081</v>
      </c>
      <c r="H30734" t="s">
        <v>456</v>
      </c>
      <c r="J30734" t="s">
        <v>34</v>
      </c>
      <c r="K30734">
        <v>36</v>
      </c>
      <c r="L30734" t="s">
        <v>15</v>
      </c>
    </row>
    <row r="30735" spans="1:12">
      <c r="A30735" t="e">
        <f ca="1">E00251528773621</f>
        <v>#NAME?</v>
      </c>
      <c r="B30735">
        <v>297</v>
      </c>
      <c r="C30735" t="s">
        <v>411</v>
      </c>
      <c r="D30735" s="1">
        <v>41009</v>
      </c>
      <c r="F30735">
        <v>4</v>
      </c>
      <c r="G30735">
        <v>5921</v>
      </c>
      <c r="H30735" t="s">
        <v>680</v>
      </c>
      <c r="J30735" t="s">
        <v>14</v>
      </c>
      <c r="K30735">
        <v>36</v>
      </c>
      <c r="L30735" t="s">
        <v>15</v>
      </c>
    </row>
    <row r="30736" spans="1:12">
      <c r="A30736" t="e">
        <f ca="1">E00251528773621</f>
        <v>#NAME?</v>
      </c>
      <c r="B30736">
        <v>297</v>
      </c>
      <c r="C30736" t="s">
        <v>411</v>
      </c>
      <c r="D30736" s="1">
        <v>41218</v>
      </c>
      <c r="F30736">
        <v>2</v>
      </c>
      <c r="G30736">
        <v>30000</v>
      </c>
      <c r="H30736" t="s">
        <v>144</v>
      </c>
      <c r="J30736" t="s">
        <v>14</v>
      </c>
      <c r="K30736">
        <v>37</v>
      </c>
      <c r="L30736" t="s">
        <v>15</v>
      </c>
    </row>
    <row r="30737" spans="1:12">
      <c r="A30737" t="e">
        <f ca="1">E00251439831421</f>
        <v>#NAME?</v>
      </c>
      <c r="B30737">
        <v>468</v>
      </c>
      <c r="C30737" t="s">
        <v>721</v>
      </c>
      <c r="D30737" s="1">
        <v>42079</v>
      </c>
      <c r="F30737">
        <v>1</v>
      </c>
      <c r="G30737">
        <v>5693</v>
      </c>
      <c r="H30737" t="s">
        <v>358</v>
      </c>
      <c r="J30737" t="s">
        <v>14</v>
      </c>
      <c r="K30737">
        <v>40</v>
      </c>
      <c r="L30737" t="s">
        <v>15</v>
      </c>
    </row>
    <row r="30738" spans="1:12">
      <c r="A30738" t="e">
        <f ca="1">E00251439831421</f>
        <v>#NAME?</v>
      </c>
      <c r="B30738">
        <v>468</v>
      </c>
      <c r="C30738" t="s">
        <v>721</v>
      </c>
      <c r="D30738" s="1">
        <v>42746</v>
      </c>
      <c r="F30738">
        <v>4</v>
      </c>
      <c r="G30738">
        <v>4779</v>
      </c>
      <c r="H30738" t="s">
        <v>231</v>
      </c>
      <c r="J30738" t="s">
        <v>14</v>
      </c>
      <c r="K30738">
        <v>42</v>
      </c>
      <c r="L30738" t="s">
        <v>15</v>
      </c>
    </row>
    <row r="30739" spans="1:12">
      <c r="A30739" t="e">
        <f ca="1">E00251427357321</f>
        <v>#NAME?</v>
      </c>
      <c r="B30739">
        <v>1</v>
      </c>
      <c r="C30739" t="s">
        <v>234</v>
      </c>
      <c r="D30739" s="1">
        <v>40918</v>
      </c>
      <c r="E30739">
        <v>5</v>
      </c>
      <c r="F30739">
        <v>1</v>
      </c>
      <c r="G30739">
        <v>60021</v>
      </c>
      <c r="H30739" t="s">
        <v>1461</v>
      </c>
      <c r="J30739" t="s">
        <v>34</v>
      </c>
      <c r="K30739">
        <v>61</v>
      </c>
      <c r="L30739" t="s">
        <v>15</v>
      </c>
    </row>
    <row r="30740" spans="1:12">
      <c r="A30740" t="e">
        <f ca="1">E00251427357321</f>
        <v>#NAME?</v>
      </c>
      <c r="B30740">
        <v>20</v>
      </c>
      <c r="C30740" t="s">
        <v>370</v>
      </c>
      <c r="D30740" s="1">
        <v>41677</v>
      </c>
      <c r="F30740">
        <v>1</v>
      </c>
      <c r="G30740">
        <v>72190</v>
      </c>
      <c r="H30740" t="s">
        <v>341</v>
      </c>
      <c r="J30740" t="s">
        <v>14</v>
      </c>
      <c r="K30740">
        <v>63</v>
      </c>
      <c r="L30740" t="s">
        <v>15</v>
      </c>
    </row>
    <row r="30741" spans="1:12">
      <c r="A30741" t="e">
        <f ca="1">E00251432303521</f>
        <v>#NAME?</v>
      </c>
      <c r="B30741">
        <v>696</v>
      </c>
      <c r="C30741" t="s">
        <v>913</v>
      </c>
      <c r="D30741" s="1">
        <v>42801</v>
      </c>
      <c r="F30741">
        <v>3</v>
      </c>
      <c r="G30741">
        <v>7295</v>
      </c>
      <c r="H30741" t="s">
        <v>76</v>
      </c>
      <c r="J30741" t="s">
        <v>14</v>
      </c>
      <c r="K30741">
        <v>63</v>
      </c>
      <c r="L30741" t="s">
        <v>15</v>
      </c>
    </row>
    <row r="30742" spans="1:12">
      <c r="A30742" t="e">
        <f ca="1">E00251432303521</f>
        <v>#NAME?</v>
      </c>
      <c r="B30742">
        <v>1028</v>
      </c>
      <c r="C30742" t="s">
        <v>127</v>
      </c>
      <c r="D30742" s="1">
        <v>42642</v>
      </c>
      <c r="F30742">
        <v>1</v>
      </c>
      <c r="G30742">
        <v>78650</v>
      </c>
      <c r="H30742" t="s">
        <v>414</v>
      </c>
      <c r="I30742" t="s">
        <v>127</v>
      </c>
      <c r="J30742" t="s">
        <v>57</v>
      </c>
      <c r="K30742">
        <v>63</v>
      </c>
      <c r="L30742" t="s">
        <v>22</v>
      </c>
    </row>
    <row r="30743" spans="1:12">
      <c r="A30743" t="e">
        <f ca="1">E00251516995721</f>
        <v>#NAME?</v>
      </c>
      <c r="B30743">
        <v>1929</v>
      </c>
      <c r="C30743" t="s">
        <v>195</v>
      </c>
      <c r="D30743" s="1">
        <v>42059</v>
      </c>
      <c r="F30743">
        <v>4</v>
      </c>
      <c r="G30743">
        <v>30000</v>
      </c>
      <c r="H30743" t="s">
        <v>144</v>
      </c>
      <c r="J30743" t="s">
        <v>14</v>
      </c>
      <c r="K30743">
        <v>42</v>
      </c>
      <c r="L30743" t="s">
        <v>15</v>
      </c>
    </row>
    <row r="30744" spans="1:12">
      <c r="A30744" t="e">
        <f ca="1">E00251439864121</f>
        <v>#NAME?</v>
      </c>
      <c r="B30744">
        <v>498</v>
      </c>
      <c r="C30744" t="s">
        <v>591</v>
      </c>
      <c r="D30744" s="1">
        <v>42654</v>
      </c>
      <c r="F30744">
        <v>2</v>
      </c>
      <c r="G30744">
        <v>7862</v>
      </c>
      <c r="H30744" t="s">
        <v>27</v>
      </c>
      <c r="J30744" t="s">
        <v>14</v>
      </c>
      <c r="K30744">
        <v>43</v>
      </c>
      <c r="L30744" t="s">
        <v>22</v>
      </c>
    </row>
    <row r="30745" spans="1:12">
      <c r="A30745" t="e">
        <f ca="1">E00251439864121</f>
        <v>#NAME?</v>
      </c>
      <c r="B30745">
        <v>498</v>
      </c>
      <c r="C30745" t="s">
        <v>591</v>
      </c>
      <c r="D30745" s="1">
        <v>42691</v>
      </c>
      <c r="F30745">
        <v>1</v>
      </c>
      <c r="G30745">
        <v>3004</v>
      </c>
      <c r="H30745" t="s">
        <v>104</v>
      </c>
      <c r="J30745" t="s">
        <v>14</v>
      </c>
      <c r="K30745">
        <v>43</v>
      </c>
      <c r="L30745" t="s">
        <v>15</v>
      </c>
    </row>
    <row r="30746" spans="1:12">
      <c r="A30746" t="e">
        <f ca="1">E00251518873421</f>
        <v>#NAME?</v>
      </c>
      <c r="B30746">
        <v>293</v>
      </c>
      <c r="C30746" t="s">
        <v>25</v>
      </c>
      <c r="D30746" s="1">
        <v>41431</v>
      </c>
      <c r="F30746">
        <v>3</v>
      </c>
      <c r="G30746">
        <v>25000</v>
      </c>
      <c r="H30746" t="s">
        <v>178</v>
      </c>
      <c r="J30746" t="s">
        <v>14</v>
      </c>
      <c r="K30746">
        <v>63</v>
      </c>
      <c r="L30746" t="s">
        <v>15</v>
      </c>
    </row>
    <row r="30747" spans="1:12">
      <c r="A30747" t="e">
        <f ca="1">E00251427359921</f>
        <v>#NAME?</v>
      </c>
      <c r="B30747">
        <v>1</v>
      </c>
      <c r="C30747" t="s">
        <v>234</v>
      </c>
      <c r="D30747" s="1">
        <v>42399</v>
      </c>
      <c r="F30747">
        <v>2</v>
      </c>
      <c r="G30747">
        <v>82381</v>
      </c>
      <c r="H30747" t="s">
        <v>1375</v>
      </c>
      <c r="I30747" t="s">
        <v>56</v>
      </c>
      <c r="J30747" t="s">
        <v>57</v>
      </c>
      <c r="K30747">
        <v>59</v>
      </c>
      <c r="L30747" t="s">
        <v>15</v>
      </c>
    </row>
    <row r="30748" spans="1:12">
      <c r="A30748" t="e">
        <f ca="1">E00251427359921</f>
        <v>#NAME?</v>
      </c>
      <c r="B30748">
        <v>10</v>
      </c>
      <c r="C30748" t="s">
        <v>18</v>
      </c>
      <c r="D30748" s="1">
        <v>42436</v>
      </c>
      <c r="F30748">
        <v>1</v>
      </c>
      <c r="G30748">
        <v>8242</v>
      </c>
      <c r="H30748" t="s">
        <v>1009</v>
      </c>
      <c r="J30748" t="s">
        <v>14</v>
      </c>
      <c r="K30748">
        <v>59</v>
      </c>
      <c r="L30748" t="s">
        <v>15</v>
      </c>
    </row>
    <row r="30749" spans="1:12">
      <c r="A30749" t="e">
        <f ca="1">E00251432287821</f>
        <v>#NAME?</v>
      </c>
      <c r="B30749">
        <v>7883</v>
      </c>
      <c r="C30749" t="s">
        <v>640</v>
      </c>
      <c r="D30749" s="1">
        <v>42932</v>
      </c>
      <c r="F30749">
        <v>1</v>
      </c>
      <c r="G30749">
        <v>72885</v>
      </c>
      <c r="H30749" t="s">
        <v>354</v>
      </c>
      <c r="I30749" t="s">
        <v>148</v>
      </c>
      <c r="J30749" t="s">
        <v>57</v>
      </c>
      <c r="K30749">
        <v>47</v>
      </c>
      <c r="L30749" t="s">
        <v>15</v>
      </c>
    </row>
    <row r="30750" spans="1:12">
      <c r="A30750" t="e">
        <f ca="1">E00251424041421</f>
        <v>#NAME?</v>
      </c>
      <c r="B30750">
        <v>108</v>
      </c>
      <c r="C30750" t="s">
        <v>481</v>
      </c>
      <c r="D30750" s="1">
        <v>43034</v>
      </c>
      <c r="F30750">
        <v>2</v>
      </c>
      <c r="G30750">
        <v>7295</v>
      </c>
      <c r="H30750" t="s">
        <v>76</v>
      </c>
      <c r="J30750" t="s">
        <v>14</v>
      </c>
      <c r="K30750">
        <v>50</v>
      </c>
      <c r="L30750" t="s">
        <v>15</v>
      </c>
    </row>
    <row r="30751" spans="1:12">
      <c r="A30751" t="e">
        <f ca="1">E00251518873421</f>
        <v>#NAME?</v>
      </c>
      <c r="B30751">
        <v>293</v>
      </c>
      <c r="C30751" t="s">
        <v>25</v>
      </c>
      <c r="D30751" s="1">
        <v>41564</v>
      </c>
      <c r="F30751">
        <v>2</v>
      </c>
      <c r="G30751">
        <v>4019</v>
      </c>
      <c r="H30751" t="s">
        <v>26</v>
      </c>
      <c r="J30751" t="s">
        <v>14</v>
      </c>
      <c r="K30751">
        <v>63</v>
      </c>
      <c r="L30751" t="s">
        <v>15</v>
      </c>
    </row>
    <row r="30752" spans="1:12">
      <c r="A30752" t="e">
        <f ca="1">E00251518873421</f>
        <v>#NAME?</v>
      </c>
      <c r="B30752">
        <v>293</v>
      </c>
      <c r="C30752" t="s">
        <v>25</v>
      </c>
      <c r="D30752" s="1">
        <v>41978</v>
      </c>
      <c r="F30752">
        <v>1</v>
      </c>
      <c r="G30752">
        <v>78830</v>
      </c>
      <c r="H30752" t="s">
        <v>297</v>
      </c>
      <c r="J30752" t="s">
        <v>14</v>
      </c>
      <c r="K30752">
        <v>64</v>
      </c>
      <c r="L30752" t="s">
        <v>22</v>
      </c>
    </row>
    <row r="30753" spans="1:12">
      <c r="A30753" t="e">
        <f ca="1">E00251528052721</f>
        <v>#NAME?</v>
      </c>
      <c r="B30753">
        <v>39</v>
      </c>
      <c r="C30753" t="s">
        <v>385</v>
      </c>
      <c r="D30753" s="1">
        <v>42205</v>
      </c>
      <c r="F30753">
        <v>2</v>
      </c>
      <c r="G30753">
        <v>37200</v>
      </c>
      <c r="H30753" t="s">
        <v>619</v>
      </c>
      <c r="I30753" t="s">
        <v>56</v>
      </c>
      <c r="J30753" t="s">
        <v>57</v>
      </c>
      <c r="K30753">
        <v>39</v>
      </c>
      <c r="L30753" t="s">
        <v>15</v>
      </c>
    </row>
    <row r="30754" spans="1:12">
      <c r="A30754" t="e">
        <f ca="1">E00251432340321</f>
        <v>#NAME?</v>
      </c>
      <c r="B30754">
        <v>6046</v>
      </c>
      <c r="C30754" t="s">
        <v>98</v>
      </c>
      <c r="D30754" s="1">
        <v>42774</v>
      </c>
      <c r="F30754">
        <v>1</v>
      </c>
      <c r="G30754">
        <v>9181</v>
      </c>
      <c r="H30754" t="s">
        <v>541</v>
      </c>
      <c r="I30754" t="s">
        <v>56</v>
      </c>
      <c r="J30754" t="s">
        <v>57</v>
      </c>
      <c r="K30754">
        <v>56</v>
      </c>
      <c r="L30754" t="s">
        <v>15</v>
      </c>
    </row>
    <row r="30755" spans="1:12">
      <c r="A30755" t="e">
        <f ca="1">E00251615164721</f>
        <v>#NAME?</v>
      </c>
      <c r="B30755">
        <v>39</v>
      </c>
      <c r="C30755" t="s">
        <v>385</v>
      </c>
      <c r="D30755" s="1">
        <v>41663</v>
      </c>
      <c r="E30755">
        <v>0</v>
      </c>
      <c r="F30755">
        <v>1</v>
      </c>
      <c r="G30755">
        <v>4549</v>
      </c>
      <c r="H30755" t="s">
        <v>69</v>
      </c>
      <c r="J30755" t="s">
        <v>34</v>
      </c>
      <c r="K30755">
        <v>58</v>
      </c>
      <c r="L30755" t="s">
        <v>15</v>
      </c>
    </row>
    <row r="30756" spans="1:12">
      <c r="A30756" t="e">
        <f ca="1">E00251430251921</f>
        <v>#NAME?</v>
      </c>
      <c r="B30756">
        <v>502</v>
      </c>
      <c r="C30756" t="s">
        <v>172</v>
      </c>
      <c r="D30756" s="1">
        <v>41157</v>
      </c>
      <c r="F30756">
        <v>1</v>
      </c>
      <c r="G30756">
        <v>8448</v>
      </c>
      <c r="H30756" t="s">
        <v>718</v>
      </c>
      <c r="J30756" t="s">
        <v>14</v>
      </c>
      <c r="K30756">
        <v>51</v>
      </c>
      <c r="L30756" t="s">
        <v>15</v>
      </c>
    </row>
    <row r="30757" spans="1:12">
      <c r="A30757" t="e">
        <f ca="1">E00251430251921</f>
        <v>#NAME?</v>
      </c>
      <c r="B30757">
        <v>502</v>
      </c>
      <c r="C30757" t="s">
        <v>172</v>
      </c>
      <c r="D30757" s="1">
        <v>41765</v>
      </c>
      <c r="F30757">
        <v>1</v>
      </c>
      <c r="G30757">
        <v>1619</v>
      </c>
      <c r="H30757" t="s">
        <v>835</v>
      </c>
      <c r="J30757" t="s">
        <v>14</v>
      </c>
      <c r="K30757">
        <v>53</v>
      </c>
      <c r="L30757" t="s">
        <v>15</v>
      </c>
    </row>
    <row r="30758" spans="1:12">
      <c r="A30758" t="e">
        <f ca="1">E00251514226921</f>
        <v>#NAME?</v>
      </c>
      <c r="B30758">
        <v>489</v>
      </c>
      <c r="C30758" t="s">
        <v>100</v>
      </c>
      <c r="D30758" s="1">
        <v>42325</v>
      </c>
      <c r="F30758">
        <v>1</v>
      </c>
      <c r="G30758">
        <v>5569</v>
      </c>
      <c r="H30758" t="s">
        <v>218</v>
      </c>
      <c r="J30758" t="s">
        <v>14</v>
      </c>
      <c r="K30758">
        <v>46</v>
      </c>
      <c r="L30758" t="s">
        <v>15</v>
      </c>
    </row>
    <row r="30759" spans="1:12">
      <c r="A30759" t="e">
        <f ca="1">E00251512525621</f>
        <v>#NAME?</v>
      </c>
      <c r="B30759">
        <v>48</v>
      </c>
      <c r="C30759" t="s">
        <v>249</v>
      </c>
      <c r="D30759" s="1">
        <v>42538</v>
      </c>
      <c r="F30759">
        <v>2</v>
      </c>
      <c r="G30759">
        <v>4019</v>
      </c>
      <c r="H30759" t="s">
        <v>26</v>
      </c>
      <c r="J30759" t="s">
        <v>14</v>
      </c>
      <c r="K30759">
        <v>66</v>
      </c>
      <c r="L30759" t="s">
        <v>15</v>
      </c>
    </row>
    <row r="30760" spans="1:12">
      <c r="A30760" t="e">
        <f ca="1">E00251512525621</f>
        <v>#NAME?</v>
      </c>
      <c r="B30760">
        <v>48</v>
      </c>
      <c r="C30760" t="s">
        <v>249</v>
      </c>
      <c r="D30760" s="1">
        <v>42990</v>
      </c>
      <c r="F30760">
        <v>4</v>
      </c>
      <c r="G30760">
        <v>4019</v>
      </c>
      <c r="H30760" t="s">
        <v>26</v>
      </c>
      <c r="J30760" t="s">
        <v>14</v>
      </c>
      <c r="K30760">
        <v>68</v>
      </c>
      <c r="L30760" t="s">
        <v>15</v>
      </c>
    </row>
    <row r="30761" spans="1:12">
      <c r="A30761" t="e">
        <f ca="1">E00251529543221</f>
        <v>#NAME?</v>
      </c>
      <c r="B30761">
        <v>167</v>
      </c>
      <c r="C30761" t="s">
        <v>549</v>
      </c>
      <c r="D30761" s="1">
        <v>42893</v>
      </c>
      <c r="F30761">
        <v>4</v>
      </c>
      <c r="G30761">
        <v>29690</v>
      </c>
      <c r="H30761" t="s">
        <v>52</v>
      </c>
      <c r="J30761" t="s">
        <v>14</v>
      </c>
      <c r="K30761">
        <v>61</v>
      </c>
      <c r="L30761" t="s">
        <v>15</v>
      </c>
    </row>
    <row r="30762" spans="1:12">
      <c r="A30762" t="e">
        <f ca="1">E00251532812721</f>
        <v>#NAME?</v>
      </c>
      <c r="B30762">
        <v>7505</v>
      </c>
      <c r="C30762" t="s">
        <v>209</v>
      </c>
      <c r="D30762" s="1">
        <v>42201</v>
      </c>
      <c r="F30762">
        <v>1</v>
      </c>
      <c r="G30762">
        <v>3051</v>
      </c>
      <c r="H30762" t="s">
        <v>13</v>
      </c>
      <c r="J30762" t="s">
        <v>14</v>
      </c>
      <c r="K30762">
        <v>60</v>
      </c>
      <c r="L30762" t="s">
        <v>15</v>
      </c>
    </row>
    <row r="30763" spans="1:12">
      <c r="A30763" t="e">
        <f ca="1">E00251532812721</f>
        <v>#NAME?</v>
      </c>
      <c r="B30763">
        <v>7505</v>
      </c>
      <c r="C30763" t="s">
        <v>209</v>
      </c>
      <c r="D30763" s="1">
        <v>42852</v>
      </c>
      <c r="F30763">
        <v>4</v>
      </c>
      <c r="G30763">
        <v>60090</v>
      </c>
      <c r="H30763" t="s">
        <v>181</v>
      </c>
      <c r="J30763" t="s">
        <v>14</v>
      </c>
      <c r="K30763">
        <v>62</v>
      </c>
      <c r="L30763" t="s">
        <v>15</v>
      </c>
    </row>
    <row r="30764" spans="1:12">
      <c r="A30764" t="e">
        <f ca="1">E00251537087821</f>
        <v>#NAME?</v>
      </c>
      <c r="B30764">
        <v>291</v>
      </c>
      <c r="C30764" t="s">
        <v>160</v>
      </c>
      <c r="D30764" s="1">
        <v>42878</v>
      </c>
      <c r="F30764">
        <v>1</v>
      </c>
      <c r="G30764">
        <v>60785</v>
      </c>
      <c r="H30764" t="s">
        <v>1055</v>
      </c>
      <c r="J30764" t="s">
        <v>14</v>
      </c>
      <c r="K30764">
        <v>50</v>
      </c>
      <c r="L30764" t="s">
        <v>15</v>
      </c>
    </row>
    <row r="30765" spans="1:12">
      <c r="A30765" t="e">
        <f ca="1">E00251713667221</f>
        <v>#NAME?</v>
      </c>
      <c r="B30765">
        <v>154</v>
      </c>
      <c r="C30765" t="s">
        <v>533</v>
      </c>
      <c r="D30765" s="1">
        <v>42275</v>
      </c>
      <c r="F30765">
        <v>1</v>
      </c>
      <c r="G30765">
        <v>78441</v>
      </c>
      <c r="H30765" t="s">
        <v>825</v>
      </c>
      <c r="J30765" t="s">
        <v>14</v>
      </c>
      <c r="K30765">
        <v>51</v>
      </c>
      <c r="L30765" t="s">
        <v>22</v>
      </c>
    </row>
    <row r="30766" spans="1:12">
      <c r="A30766" t="e">
        <f ca="1">E00251713667221</f>
        <v>#NAME?</v>
      </c>
      <c r="B30766">
        <v>154</v>
      </c>
      <c r="C30766" t="s">
        <v>533</v>
      </c>
      <c r="D30766" s="1">
        <v>42305</v>
      </c>
      <c r="F30766">
        <v>2</v>
      </c>
      <c r="G30766">
        <v>78441</v>
      </c>
      <c r="H30766" t="s">
        <v>825</v>
      </c>
      <c r="J30766" t="s">
        <v>14</v>
      </c>
      <c r="K30766">
        <v>51</v>
      </c>
      <c r="L30766" t="s">
        <v>22</v>
      </c>
    </row>
    <row r="30767" spans="1:12">
      <c r="A30767" t="e">
        <f ca="1">E00251528603521</f>
        <v>#NAME?</v>
      </c>
      <c r="B30767">
        <v>293</v>
      </c>
      <c r="C30767" t="s">
        <v>25</v>
      </c>
      <c r="D30767" s="1">
        <v>42446</v>
      </c>
      <c r="F30767">
        <v>1</v>
      </c>
      <c r="G30767">
        <v>2720</v>
      </c>
      <c r="H30767" t="s">
        <v>65</v>
      </c>
      <c r="J30767" t="s">
        <v>14</v>
      </c>
      <c r="K30767">
        <v>49</v>
      </c>
      <c r="L30767" t="s">
        <v>15</v>
      </c>
    </row>
    <row r="30768" spans="1:12">
      <c r="A30768" t="e">
        <f ca="1">E00251514879521</f>
        <v>#NAME?</v>
      </c>
      <c r="B30768">
        <v>497</v>
      </c>
      <c r="C30768" t="s">
        <v>141</v>
      </c>
      <c r="D30768" s="1">
        <v>43026</v>
      </c>
      <c r="F30768">
        <v>1</v>
      </c>
      <c r="G30768">
        <v>30000</v>
      </c>
      <c r="H30768" t="s">
        <v>144</v>
      </c>
      <c r="J30768" t="s">
        <v>14</v>
      </c>
      <c r="K30768">
        <v>46</v>
      </c>
      <c r="L30768" t="s">
        <v>15</v>
      </c>
    </row>
    <row r="30769" spans="1:12">
      <c r="A30769" t="e">
        <f ca="1">E00251429208321</f>
        <v>#NAME?</v>
      </c>
      <c r="B30769">
        <v>695</v>
      </c>
      <c r="C30769" t="s">
        <v>257</v>
      </c>
      <c r="D30769" s="1">
        <v>41569</v>
      </c>
      <c r="F30769">
        <v>5</v>
      </c>
      <c r="G30769">
        <v>7273</v>
      </c>
      <c r="H30769" t="s">
        <v>543</v>
      </c>
      <c r="J30769" t="s">
        <v>14</v>
      </c>
      <c r="K30769">
        <v>62</v>
      </c>
      <c r="L30769" t="s">
        <v>15</v>
      </c>
    </row>
    <row r="30770" spans="1:12">
      <c r="A30770" t="e">
        <f ca="1">E00251429208321</f>
        <v>#NAME?</v>
      </c>
      <c r="B30770">
        <v>695</v>
      </c>
      <c r="C30770" t="s">
        <v>257</v>
      </c>
      <c r="D30770" s="1">
        <v>42446</v>
      </c>
      <c r="F30770">
        <v>1</v>
      </c>
      <c r="G30770">
        <v>38619</v>
      </c>
      <c r="H30770" t="s">
        <v>299</v>
      </c>
      <c r="J30770" t="s">
        <v>14</v>
      </c>
      <c r="K30770">
        <v>64</v>
      </c>
      <c r="L30770" t="s">
        <v>15</v>
      </c>
    </row>
    <row r="30771" spans="1:12">
      <c r="A30771" t="e">
        <f ca="1">E00251513961521</f>
        <v>#NAME?</v>
      </c>
      <c r="B30771">
        <v>701</v>
      </c>
      <c r="C30771" t="s">
        <v>72</v>
      </c>
      <c r="D30771" s="1">
        <v>41015</v>
      </c>
      <c r="F30771">
        <v>2</v>
      </c>
      <c r="G30771">
        <v>3004</v>
      </c>
      <c r="H30771" t="s">
        <v>104</v>
      </c>
      <c r="J30771" t="s">
        <v>14</v>
      </c>
      <c r="K30771">
        <v>37</v>
      </c>
      <c r="L30771" t="s">
        <v>15</v>
      </c>
    </row>
    <row r="30772" spans="1:12">
      <c r="A30772" t="e">
        <f ca="1">E00251513961521</f>
        <v>#NAME?</v>
      </c>
      <c r="B30772">
        <v>701</v>
      </c>
      <c r="C30772" t="s">
        <v>72</v>
      </c>
      <c r="D30772" s="1">
        <v>41264</v>
      </c>
      <c r="F30772">
        <v>1</v>
      </c>
      <c r="G30772">
        <v>30000</v>
      </c>
      <c r="H30772" t="s">
        <v>144</v>
      </c>
      <c r="J30772" t="s">
        <v>14</v>
      </c>
      <c r="K30772">
        <v>38</v>
      </c>
      <c r="L30772" t="s">
        <v>15</v>
      </c>
    </row>
    <row r="30773" spans="1:12">
      <c r="A30773" t="e">
        <f ca="1">E00251513961521</f>
        <v>#NAME?</v>
      </c>
      <c r="B30773">
        <v>701</v>
      </c>
      <c r="C30773" t="s">
        <v>72</v>
      </c>
      <c r="D30773" s="1">
        <v>42907</v>
      </c>
      <c r="F30773">
        <v>3</v>
      </c>
      <c r="G30773">
        <v>30000</v>
      </c>
      <c r="H30773" t="s">
        <v>144</v>
      </c>
      <c r="J30773" t="s">
        <v>14</v>
      </c>
      <c r="K30773">
        <v>42</v>
      </c>
      <c r="L30773" t="s">
        <v>15</v>
      </c>
    </row>
    <row r="30774" spans="1:12">
      <c r="A30774" t="e">
        <f ca="1">E00251418191921</f>
        <v>#NAME?</v>
      </c>
      <c r="B30774">
        <v>1929</v>
      </c>
      <c r="C30774" t="s">
        <v>195</v>
      </c>
      <c r="D30774" s="1">
        <v>42734</v>
      </c>
      <c r="F30774">
        <v>2</v>
      </c>
      <c r="G30774">
        <v>73300</v>
      </c>
      <c r="H30774" t="s">
        <v>86</v>
      </c>
      <c r="J30774" t="s">
        <v>14</v>
      </c>
      <c r="K30774">
        <v>63</v>
      </c>
      <c r="L30774" t="s">
        <v>15</v>
      </c>
    </row>
    <row r="30775" spans="1:12">
      <c r="A30775" t="e">
        <f ca="1">E00251418191921</f>
        <v>#NAME?</v>
      </c>
      <c r="B30775">
        <v>1929</v>
      </c>
      <c r="C30775" t="s">
        <v>195</v>
      </c>
      <c r="D30775" s="1">
        <v>42760</v>
      </c>
      <c r="F30775">
        <v>1</v>
      </c>
      <c r="G30775">
        <v>2449</v>
      </c>
      <c r="H30775" t="s">
        <v>53</v>
      </c>
      <c r="J30775" t="s">
        <v>14</v>
      </c>
      <c r="K30775">
        <v>63</v>
      </c>
      <c r="L30775" t="s">
        <v>15</v>
      </c>
    </row>
    <row r="30776" spans="1:12">
      <c r="A30776" t="e">
        <f ca="1">E00251429233321</f>
        <v>#NAME?</v>
      </c>
      <c r="B30776">
        <v>1791</v>
      </c>
      <c r="C30776" t="s">
        <v>468</v>
      </c>
      <c r="D30776" s="1">
        <v>41764</v>
      </c>
      <c r="F30776">
        <v>4</v>
      </c>
      <c r="G30776">
        <v>2169</v>
      </c>
      <c r="H30776" t="s">
        <v>40</v>
      </c>
      <c r="J30776" t="s">
        <v>14</v>
      </c>
      <c r="K30776">
        <v>55</v>
      </c>
      <c r="L30776" t="s">
        <v>15</v>
      </c>
    </row>
    <row r="30777" spans="1:12">
      <c r="A30777" t="e">
        <f ca="1">E00251429233321</f>
        <v>#NAME?</v>
      </c>
      <c r="B30777">
        <v>1791</v>
      </c>
      <c r="C30777" t="s">
        <v>468</v>
      </c>
      <c r="D30777" s="1">
        <v>42418</v>
      </c>
      <c r="F30777">
        <v>3</v>
      </c>
      <c r="G30777">
        <v>49390</v>
      </c>
      <c r="H30777" t="s">
        <v>59</v>
      </c>
      <c r="J30777" t="s">
        <v>14</v>
      </c>
      <c r="K30777">
        <v>57</v>
      </c>
      <c r="L30777" t="s">
        <v>15</v>
      </c>
    </row>
    <row r="30778" spans="1:12">
      <c r="A30778" t="e">
        <f ca="1">E00251532612121</f>
        <v>#NAME?</v>
      </c>
      <c r="B30778">
        <v>6156</v>
      </c>
      <c r="C30778" t="s">
        <v>352</v>
      </c>
      <c r="D30778" s="1">
        <v>42242</v>
      </c>
      <c r="F30778">
        <v>3</v>
      </c>
      <c r="G30778">
        <v>4019</v>
      </c>
      <c r="H30778" t="s">
        <v>26</v>
      </c>
      <c r="J30778" t="s">
        <v>14</v>
      </c>
      <c r="K30778">
        <v>48</v>
      </c>
      <c r="L30778" t="s">
        <v>15</v>
      </c>
    </row>
    <row r="30779" spans="1:12">
      <c r="A30779" t="e">
        <f ca="1">E00251528868321</f>
        <v>#NAME?</v>
      </c>
      <c r="B30779">
        <v>276</v>
      </c>
      <c r="C30779" t="s">
        <v>122</v>
      </c>
      <c r="D30779" s="1">
        <v>42458</v>
      </c>
      <c r="F30779">
        <v>1</v>
      </c>
      <c r="G30779">
        <v>9491</v>
      </c>
      <c r="H30779" t="s">
        <v>566</v>
      </c>
      <c r="J30779" t="s">
        <v>14</v>
      </c>
      <c r="K30779">
        <v>58</v>
      </c>
      <c r="L30779" t="s">
        <v>15</v>
      </c>
    </row>
    <row r="30780" spans="1:12">
      <c r="A30780" t="e">
        <f ca="1">E00251616256121</f>
        <v>#NAME?</v>
      </c>
      <c r="B30780">
        <v>103</v>
      </c>
      <c r="C30780" t="s">
        <v>775</v>
      </c>
      <c r="D30780" s="1">
        <v>41397</v>
      </c>
      <c r="F30780">
        <v>1</v>
      </c>
      <c r="G30780">
        <v>3814</v>
      </c>
      <c r="H30780" t="s">
        <v>856</v>
      </c>
      <c r="J30780" t="s">
        <v>14</v>
      </c>
      <c r="K30780">
        <v>55</v>
      </c>
      <c r="L30780" t="s">
        <v>15</v>
      </c>
    </row>
    <row r="30781" spans="1:12">
      <c r="A30781" t="e">
        <f ca="1">E00251513362921</f>
        <v>#NAME?</v>
      </c>
      <c r="B30781">
        <v>445</v>
      </c>
      <c r="C30781" t="s">
        <v>23</v>
      </c>
      <c r="D30781" s="1">
        <v>41494</v>
      </c>
      <c r="F30781">
        <v>1</v>
      </c>
      <c r="G30781">
        <v>1105</v>
      </c>
      <c r="H30781" t="s">
        <v>865</v>
      </c>
      <c r="J30781" t="s">
        <v>14</v>
      </c>
      <c r="K30781">
        <v>49</v>
      </c>
      <c r="L30781" t="s">
        <v>15</v>
      </c>
    </row>
    <row r="30782" spans="1:12">
      <c r="A30782" t="e">
        <f ca="1">E00251611656421</f>
        <v>#NAME?</v>
      </c>
      <c r="B30782">
        <v>29</v>
      </c>
      <c r="C30782" t="s">
        <v>309</v>
      </c>
      <c r="D30782" s="1">
        <v>40973</v>
      </c>
      <c r="F30782">
        <v>2</v>
      </c>
      <c r="G30782">
        <v>4019</v>
      </c>
      <c r="H30782" t="s">
        <v>26</v>
      </c>
      <c r="J30782" t="s">
        <v>14</v>
      </c>
      <c r="K30782">
        <v>52</v>
      </c>
      <c r="L30782" t="s">
        <v>15</v>
      </c>
    </row>
    <row r="30783" spans="1:12">
      <c r="A30783" t="e">
        <f ca="1">E00251611656421</f>
        <v>#NAME?</v>
      </c>
      <c r="B30783">
        <v>29</v>
      </c>
      <c r="C30783" t="s">
        <v>309</v>
      </c>
      <c r="D30783" s="1">
        <v>41625</v>
      </c>
      <c r="F30783">
        <v>1</v>
      </c>
      <c r="G30783">
        <v>4019</v>
      </c>
      <c r="H30783" t="s">
        <v>26</v>
      </c>
      <c r="J30783" t="s">
        <v>14</v>
      </c>
      <c r="K30783">
        <v>54</v>
      </c>
      <c r="L30783" t="s">
        <v>15</v>
      </c>
    </row>
    <row r="30784" spans="1:12">
      <c r="A30784" t="e">
        <f ca="1">E00251611656421</f>
        <v>#NAME?</v>
      </c>
      <c r="B30784">
        <v>29</v>
      </c>
      <c r="C30784" t="s">
        <v>309</v>
      </c>
      <c r="D30784" s="1">
        <v>42570</v>
      </c>
      <c r="F30784">
        <v>1</v>
      </c>
      <c r="G30784">
        <v>4019</v>
      </c>
      <c r="H30784" t="s">
        <v>26</v>
      </c>
      <c r="J30784" t="s">
        <v>14</v>
      </c>
      <c r="K30784">
        <v>57</v>
      </c>
      <c r="L30784" t="s">
        <v>15</v>
      </c>
    </row>
    <row r="30785" spans="1:12">
      <c r="A30785" t="e">
        <f ca="1">E00251718050821</f>
        <v>#NAME?</v>
      </c>
      <c r="B30785">
        <v>1128</v>
      </c>
      <c r="C30785" t="s">
        <v>424</v>
      </c>
      <c r="D30785" s="1">
        <v>41754</v>
      </c>
      <c r="F30785">
        <v>1</v>
      </c>
      <c r="G30785">
        <v>5225</v>
      </c>
      <c r="H30785" t="s">
        <v>280</v>
      </c>
      <c r="J30785" t="s">
        <v>14</v>
      </c>
      <c r="K30785">
        <v>39</v>
      </c>
      <c r="L30785" t="s">
        <v>15</v>
      </c>
    </row>
    <row r="30786" spans="1:12">
      <c r="A30786" t="e">
        <f ca="1">E00251532613921</f>
        <v>#NAME?</v>
      </c>
      <c r="B30786">
        <v>7504</v>
      </c>
      <c r="C30786" t="s">
        <v>162</v>
      </c>
      <c r="D30786" s="1">
        <v>42402</v>
      </c>
      <c r="F30786">
        <v>3</v>
      </c>
      <c r="G30786">
        <v>72871</v>
      </c>
      <c r="H30786" t="s">
        <v>685</v>
      </c>
      <c r="J30786" t="s">
        <v>14</v>
      </c>
      <c r="K30786">
        <v>53</v>
      </c>
      <c r="L30786" t="s">
        <v>15</v>
      </c>
    </row>
    <row r="30787" spans="1:12">
      <c r="A30787" t="e">
        <f ca="1">E00251512648921</f>
        <v>#NAME?</v>
      </c>
      <c r="B30787">
        <v>47</v>
      </c>
      <c r="C30787" t="s">
        <v>494</v>
      </c>
      <c r="D30787" s="1">
        <v>42060</v>
      </c>
      <c r="F30787">
        <v>1</v>
      </c>
      <c r="G30787">
        <v>29690</v>
      </c>
      <c r="H30787" t="s">
        <v>52</v>
      </c>
      <c r="J30787" t="s">
        <v>14</v>
      </c>
      <c r="K30787">
        <v>56</v>
      </c>
      <c r="L30787" t="s">
        <v>15</v>
      </c>
    </row>
    <row r="30788" spans="1:12">
      <c r="A30788" t="e">
        <f ca="1">E00251532254321</f>
        <v>#NAME?</v>
      </c>
      <c r="B30788">
        <v>481</v>
      </c>
      <c r="C30788" t="s">
        <v>402</v>
      </c>
      <c r="D30788" s="1">
        <v>41443</v>
      </c>
      <c r="F30788">
        <v>5</v>
      </c>
      <c r="G30788">
        <v>2169</v>
      </c>
      <c r="H30788" t="s">
        <v>40</v>
      </c>
      <c r="J30788" t="s">
        <v>14</v>
      </c>
      <c r="K30788">
        <v>49</v>
      </c>
      <c r="L30788" t="s">
        <v>15</v>
      </c>
    </row>
    <row r="30789" spans="1:12">
      <c r="A30789" t="e">
        <f ca="1">E00251510764721</f>
        <v>#NAME?</v>
      </c>
      <c r="B30789">
        <v>122</v>
      </c>
      <c r="C30789" t="s">
        <v>522</v>
      </c>
      <c r="D30789" s="1">
        <v>41291</v>
      </c>
      <c r="F30789">
        <v>2</v>
      </c>
      <c r="G30789">
        <v>30001</v>
      </c>
      <c r="H30789" t="s">
        <v>271</v>
      </c>
      <c r="J30789" t="s">
        <v>14</v>
      </c>
      <c r="K30789">
        <v>45</v>
      </c>
      <c r="L30789" t="s">
        <v>15</v>
      </c>
    </row>
    <row r="30790" spans="1:12">
      <c r="A30790" t="e">
        <f ca="1">E00251510764721</f>
        <v>#NAME?</v>
      </c>
      <c r="B30790">
        <v>122</v>
      </c>
      <c r="C30790" t="s">
        <v>522</v>
      </c>
      <c r="D30790" s="1">
        <v>41786</v>
      </c>
      <c r="F30790">
        <v>1</v>
      </c>
      <c r="G30790">
        <v>30112</v>
      </c>
      <c r="H30790" t="s">
        <v>645</v>
      </c>
      <c r="J30790" t="s">
        <v>14</v>
      </c>
      <c r="K30790">
        <v>46</v>
      </c>
      <c r="L30790" t="s">
        <v>15</v>
      </c>
    </row>
    <row r="30791" spans="1:12">
      <c r="A30791" t="e">
        <f t="shared" ref="A30791:A30800" ca="1" si="276">E00251532254321</f>
        <v>#NAME?</v>
      </c>
      <c r="B30791">
        <v>481</v>
      </c>
      <c r="C30791" t="s">
        <v>402</v>
      </c>
      <c r="D30791" s="1">
        <v>42999</v>
      </c>
      <c r="F30791">
        <v>4</v>
      </c>
      <c r="G30791">
        <v>6101</v>
      </c>
      <c r="H30791" t="s">
        <v>423</v>
      </c>
      <c r="J30791" t="s">
        <v>14</v>
      </c>
      <c r="K30791">
        <v>53</v>
      </c>
      <c r="L30791" t="s">
        <v>15</v>
      </c>
    </row>
    <row r="30792" spans="1:12">
      <c r="A30792" t="e">
        <f t="shared" ca="1" si="276"/>
        <v>#NAME?</v>
      </c>
      <c r="B30792">
        <v>485</v>
      </c>
      <c r="C30792" t="s">
        <v>241</v>
      </c>
      <c r="D30792" s="1">
        <v>41338</v>
      </c>
      <c r="F30792">
        <v>6</v>
      </c>
      <c r="G30792">
        <v>6929</v>
      </c>
      <c r="H30792" t="s">
        <v>36</v>
      </c>
      <c r="J30792" t="s">
        <v>14</v>
      </c>
      <c r="K30792">
        <v>48</v>
      </c>
      <c r="L30792" t="s">
        <v>15</v>
      </c>
    </row>
    <row r="30793" spans="1:12">
      <c r="A30793" t="e">
        <f t="shared" ca="1" si="276"/>
        <v>#NAME?</v>
      </c>
      <c r="B30793">
        <v>485</v>
      </c>
      <c r="C30793" t="s">
        <v>241</v>
      </c>
      <c r="D30793" s="1">
        <v>42105</v>
      </c>
      <c r="F30793">
        <v>3</v>
      </c>
      <c r="G30793">
        <v>6262</v>
      </c>
      <c r="H30793" t="s">
        <v>590</v>
      </c>
      <c r="J30793" t="s">
        <v>14</v>
      </c>
      <c r="K30793">
        <v>50</v>
      </c>
      <c r="L30793" t="s">
        <v>15</v>
      </c>
    </row>
    <row r="30794" spans="1:12">
      <c r="A30794" t="e">
        <f t="shared" ca="1" si="276"/>
        <v>#NAME?</v>
      </c>
      <c r="B30794">
        <v>485</v>
      </c>
      <c r="C30794" t="s">
        <v>241</v>
      </c>
      <c r="D30794" s="1">
        <v>42688</v>
      </c>
      <c r="F30794">
        <v>4</v>
      </c>
      <c r="G30794">
        <v>2724</v>
      </c>
      <c r="H30794" t="s">
        <v>73</v>
      </c>
      <c r="J30794" t="s">
        <v>14</v>
      </c>
      <c r="K30794">
        <v>52</v>
      </c>
      <c r="L30794" t="s">
        <v>15</v>
      </c>
    </row>
    <row r="30795" spans="1:12">
      <c r="A30795" t="e">
        <f t="shared" ca="1" si="276"/>
        <v>#NAME?</v>
      </c>
      <c r="B30795">
        <v>485</v>
      </c>
      <c r="C30795" t="s">
        <v>241</v>
      </c>
      <c r="D30795" s="1">
        <v>42755</v>
      </c>
      <c r="F30795">
        <v>4</v>
      </c>
      <c r="G30795">
        <v>6262</v>
      </c>
      <c r="H30795" t="s">
        <v>590</v>
      </c>
      <c r="J30795" t="s">
        <v>14</v>
      </c>
      <c r="K30795">
        <v>52</v>
      </c>
      <c r="L30795" t="s">
        <v>15</v>
      </c>
    </row>
    <row r="30796" spans="1:12">
      <c r="A30796" t="e">
        <f t="shared" ca="1" si="276"/>
        <v>#NAME?</v>
      </c>
      <c r="B30796">
        <v>485</v>
      </c>
      <c r="C30796" t="s">
        <v>241</v>
      </c>
      <c r="D30796" s="1">
        <v>42870</v>
      </c>
      <c r="F30796">
        <v>4</v>
      </c>
      <c r="G30796">
        <v>6101</v>
      </c>
      <c r="H30796" t="s">
        <v>423</v>
      </c>
      <c r="J30796" t="s">
        <v>14</v>
      </c>
      <c r="K30796">
        <v>53</v>
      </c>
      <c r="L30796" t="s">
        <v>15</v>
      </c>
    </row>
    <row r="30797" spans="1:12">
      <c r="A30797" t="e">
        <f t="shared" ca="1" si="276"/>
        <v>#NAME?</v>
      </c>
      <c r="B30797">
        <v>485</v>
      </c>
      <c r="C30797" t="s">
        <v>241</v>
      </c>
      <c r="D30797" s="1">
        <v>42963</v>
      </c>
      <c r="F30797">
        <v>5</v>
      </c>
      <c r="G30797">
        <v>6262</v>
      </c>
      <c r="H30797" t="s">
        <v>590</v>
      </c>
      <c r="J30797" t="s">
        <v>14</v>
      </c>
      <c r="K30797">
        <v>53</v>
      </c>
      <c r="L30797" t="s">
        <v>15</v>
      </c>
    </row>
    <row r="30798" spans="1:12">
      <c r="A30798" t="e">
        <f t="shared" ca="1" si="276"/>
        <v>#NAME?</v>
      </c>
      <c r="B30798">
        <v>485</v>
      </c>
      <c r="C30798" t="s">
        <v>241</v>
      </c>
      <c r="D30798" s="1">
        <v>42985</v>
      </c>
      <c r="F30798">
        <v>4</v>
      </c>
      <c r="G30798">
        <v>6101</v>
      </c>
      <c r="H30798" t="s">
        <v>423</v>
      </c>
      <c r="J30798" t="s">
        <v>14</v>
      </c>
      <c r="K30798">
        <v>53</v>
      </c>
      <c r="L30798" t="s">
        <v>15</v>
      </c>
    </row>
    <row r="30799" spans="1:12">
      <c r="A30799" t="e">
        <f t="shared" ca="1" si="276"/>
        <v>#NAME?</v>
      </c>
      <c r="B30799">
        <v>485</v>
      </c>
      <c r="C30799" t="s">
        <v>241</v>
      </c>
      <c r="D30799" s="1">
        <v>42991</v>
      </c>
      <c r="F30799">
        <v>1</v>
      </c>
      <c r="G30799">
        <v>4539</v>
      </c>
      <c r="H30799" t="s">
        <v>673</v>
      </c>
      <c r="J30799" t="s">
        <v>14</v>
      </c>
      <c r="K30799">
        <v>53</v>
      </c>
      <c r="L30799" t="s">
        <v>15</v>
      </c>
    </row>
    <row r="30800" spans="1:12">
      <c r="A30800" t="e">
        <f t="shared" ca="1" si="276"/>
        <v>#NAME?</v>
      </c>
      <c r="B30800">
        <v>485</v>
      </c>
      <c r="C30800" t="s">
        <v>241</v>
      </c>
      <c r="D30800" s="1">
        <v>43000</v>
      </c>
      <c r="F30800">
        <v>4</v>
      </c>
      <c r="G30800">
        <v>6101</v>
      </c>
      <c r="H30800" t="s">
        <v>423</v>
      </c>
      <c r="J30800" t="s">
        <v>14</v>
      </c>
      <c r="K30800">
        <v>53</v>
      </c>
      <c r="L30800" t="s">
        <v>15</v>
      </c>
    </row>
    <row r="30801" spans="1:12">
      <c r="A30801" t="e">
        <f ca="1">E00251524958821</f>
        <v>#NAME?</v>
      </c>
      <c r="B30801">
        <v>455</v>
      </c>
      <c r="C30801" t="s">
        <v>312</v>
      </c>
      <c r="D30801" s="1">
        <v>41484</v>
      </c>
      <c r="F30801">
        <v>1</v>
      </c>
      <c r="G30801">
        <v>4019</v>
      </c>
      <c r="H30801" t="s">
        <v>26</v>
      </c>
      <c r="J30801" t="s">
        <v>14</v>
      </c>
      <c r="K30801">
        <v>63</v>
      </c>
      <c r="L30801" t="s">
        <v>15</v>
      </c>
    </row>
    <row r="30802" spans="1:12">
      <c r="A30802" t="e">
        <f ca="1">E00251524958821</f>
        <v>#NAME?</v>
      </c>
      <c r="B30802">
        <v>455</v>
      </c>
      <c r="C30802" t="s">
        <v>312</v>
      </c>
      <c r="D30802" s="1">
        <v>42717</v>
      </c>
      <c r="F30802">
        <v>4</v>
      </c>
      <c r="G30802">
        <v>25000</v>
      </c>
      <c r="H30802" t="s">
        <v>178</v>
      </c>
      <c r="J30802" t="s">
        <v>14</v>
      </c>
      <c r="K30802">
        <v>67</v>
      </c>
      <c r="L30802" t="s">
        <v>15</v>
      </c>
    </row>
    <row r="30803" spans="1:12">
      <c r="A30803" t="e">
        <f ca="1">E00251524958821</f>
        <v>#NAME?</v>
      </c>
      <c r="B30803">
        <v>455</v>
      </c>
      <c r="C30803" t="s">
        <v>312</v>
      </c>
      <c r="D30803" s="1">
        <v>43025</v>
      </c>
      <c r="F30803">
        <v>5</v>
      </c>
      <c r="G30803">
        <v>78057</v>
      </c>
      <c r="H30803" t="s">
        <v>140</v>
      </c>
      <c r="J30803" t="s">
        <v>14</v>
      </c>
      <c r="K30803">
        <v>68</v>
      </c>
      <c r="L30803" t="s">
        <v>22</v>
      </c>
    </row>
    <row r="30804" spans="1:12">
      <c r="A30804" t="e">
        <f ca="1">E00251510764721</f>
        <v>#NAME?</v>
      </c>
      <c r="B30804">
        <v>122</v>
      </c>
      <c r="C30804" t="s">
        <v>522</v>
      </c>
      <c r="D30804" s="1">
        <v>42860</v>
      </c>
      <c r="F30804">
        <v>3</v>
      </c>
      <c r="G30804">
        <v>4564</v>
      </c>
      <c r="H30804" t="s">
        <v>1282</v>
      </c>
      <c r="J30804" t="s">
        <v>14</v>
      </c>
      <c r="K30804">
        <v>49</v>
      </c>
      <c r="L30804" t="s">
        <v>15</v>
      </c>
    </row>
    <row r="30805" spans="1:12">
      <c r="A30805" t="e">
        <f ca="1">E00251510764721</f>
        <v>#NAME?</v>
      </c>
      <c r="B30805">
        <v>122</v>
      </c>
      <c r="C30805" t="s">
        <v>522</v>
      </c>
      <c r="D30805" s="1">
        <v>43054</v>
      </c>
      <c r="F30805">
        <v>1</v>
      </c>
      <c r="G30805">
        <v>60090</v>
      </c>
      <c r="H30805" t="s">
        <v>181</v>
      </c>
      <c r="J30805" t="s">
        <v>14</v>
      </c>
      <c r="K30805">
        <v>50</v>
      </c>
      <c r="L30805" t="s">
        <v>15</v>
      </c>
    </row>
    <row r="30806" spans="1:12">
      <c r="A30806" t="e">
        <f ca="1">E00251512340221</f>
        <v>#NAME?</v>
      </c>
      <c r="B30806">
        <v>52</v>
      </c>
      <c r="C30806" t="s">
        <v>384</v>
      </c>
      <c r="D30806" s="1">
        <v>43066</v>
      </c>
      <c r="F30806">
        <v>1</v>
      </c>
      <c r="G30806">
        <v>3829</v>
      </c>
      <c r="H30806" t="s">
        <v>419</v>
      </c>
      <c r="J30806" t="s">
        <v>14</v>
      </c>
      <c r="K30806">
        <v>44</v>
      </c>
      <c r="L30806" t="s">
        <v>15</v>
      </c>
    </row>
    <row r="30807" spans="1:12">
      <c r="A30807" t="e">
        <f ca="1">E00251512530021</f>
        <v>#NAME?</v>
      </c>
      <c r="B30807">
        <v>47</v>
      </c>
      <c r="C30807" t="s">
        <v>494</v>
      </c>
      <c r="D30807" s="1">
        <v>43067</v>
      </c>
      <c r="F30807">
        <v>1</v>
      </c>
      <c r="G30807">
        <v>34690</v>
      </c>
      <c r="H30807" t="s">
        <v>118</v>
      </c>
      <c r="J30807" t="s">
        <v>14</v>
      </c>
      <c r="K30807">
        <v>48</v>
      </c>
      <c r="L30807" t="s">
        <v>15</v>
      </c>
    </row>
    <row r="30808" spans="1:12">
      <c r="A30808" t="e">
        <f ca="1">E00251430292421</f>
        <v>#NAME?</v>
      </c>
      <c r="B30808">
        <v>1933</v>
      </c>
      <c r="C30808" t="s">
        <v>151</v>
      </c>
      <c r="D30808" s="1">
        <v>43061</v>
      </c>
      <c r="F30808">
        <v>2</v>
      </c>
      <c r="G30808">
        <v>4019</v>
      </c>
      <c r="H30808" t="s">
        <v>26</v>
      </c>
      <c r="J30808" t="s">
        <v>14</v>
      </c>
      <c r="K30808">
        <v>58</v>
      </c>
      <c r="L30808" t="s">
        <v>15</v>
      </c>
    </row>
    <row r="30809" spans="1:12">
      <c r="A30809" t="e">
        <f ca="1">E00251429317021</f>
        <v>#NAME?</v>
      </c>
      <c r="B30809">
        <v>275</v>
      </c>
      <c r="C30809" t="s">
        <v>444</v>
      </c>
      <c r="D30809" s="1">
        <v>42184</v>
      </c>
      <c r="F30809">
        <v>2</v>
      </c>
      <c r="G30809">
        <v>496</v>
      </c>
      <c r="H30809" t="s">
        <v>190</v>
      </c>
      <c r="J30809" t="s">
        <v>14</v>
      </c>
      <c r="K30809">
        <v>53</v>
      </c>
      <c r="L30809" t="s">
        <v>15</v>
      </c>
    </row>
    <row r="30810" spans="1:12">
      <c r="A30810" t="e">
        <f ca="1">E00251429317021</f>
        <v>#NAME?</v>
      </c>
      <c r="B30810">
        <v>275</v>
      </c>
      <c r="C30810" t="s">
        <v>444</v>
      </c>
      <c r="D30810" s="1">
        <v>42726</v>
      </c>
      <c r="F30810">
        <v>1</v>
      </c>
      <c r="G30810">
        <v>496</v>
      </c>
      <c r="H30810" t="s">
        <v>190</v>
      </c>
      <c r="J30810" t="s">
        <v>14</v>
      </c>
      <c r="K30810">
        <v>54</v>
      </c>
      <c r="L30810" t="s">
        <v>15</v>
      </c>
    </row>
    <row r="30811" spans="1:12">
      <c r="A30811" t="e">
        <f ca="1">E00251429317021</f>
        <v>#NAME?</v>
      </c>
      <c r="B30811">
        <v>275</v>
      </c>
      <c r="C30811" t="s">
        <v>444</v>
      </c>
      <c r="D30811" s="1">
        <v>42784</v>
      </c>
      <c r="F30811">
        <v>1</v>
      </c>
      <c r="G30811">
        <v>4871</v>
      </c>
      <c r="H30811" t="s">
        <v>125</v>
      </c>
      <c r="J30811" t="s">
        <v>14</v>
      </c>
      <c r="K30811">
        <v>54</v>
      </c>
      <c r="L30811" t="s">
        <v>15</v>
      </c>
    </row>
    <row r="30812" spans="1:12">
      <c r="A30812" t="e">
        <f ca="1">E00251429317021</f>
        <v>#NAME?</v>
      </c>
      <c r="B30812">
        <v>275</v>
      </c>
      <c r="C30812" t="s">
        <v>444</v>
      </c>
      <c r="D30812" s="1">
        <v>42944</v>
      </c>
      <c r="F30812">
        <v>1</v>
      </c>
      <c r="G30812">
        <v>496</v>
      </c>
      <c r="H30812" t="s">
        <v>190</v>
      </c>
      <c r="J30812" t="s">
        <v>14</v>
      </c>
      <c r="K30812">
        <v>55</v>
      </c>
      <c r="L30812" t="s">
        <v>15</v>
      </c>
    </row>
    <row r="30813" spans="1:12">
      <c r="A30813" t="e">
        <f ca="1">E00251718050821</f>
        <v>#NAME?</v>
      </c>
      <c r="B30813">
        <v>1128</v>
      </c>
      <c r="C30813" t="s">
        <v>424</v>
      </c>
      <c r="D30813" s="1">
        <v>43063</v>
      </c>
      <c r="F30813">
        <v>1</v>
      </c>
      <c r="G30813">
        <v>71690</v>
      </c>
      <c r="H30813" t="s">
        <v>410</v>
      </c>
      <c r="J30813" t="s">
        <v>14</v>
      </c>
      <c r="K30813">
        <v>43</v>
      </c>
      <c r="L30813" t="s">
        <v>15</v>
      </c>
    </row>
    <row r="30814" spans="1:12">
      <c r="A30814" t="e">
        <f ca="1">E00251512591621</f>
        <v>#NAME?</v>
      </c>
      <c r="B30814">
        <v>52</v>
      </c>
      <c r="C30814" t="s">
        <v>384</v>
      </c>
      <c r="D30814" s="1">
        <v>43097</v>
      </c>
      <c r="F30814">
        <v>1</v>
      </c>
      <c r="G30814">
        <v>460</v>
      </c>
      <c r="H30814" t="s">
        <v>16</v>
      </c>
      <c r="J30814" t="s">
        <v>14</v>
      </c>
      <c r="K30814">
        <v>42</v>
      </c>
      <c r="L30814" t="s">
        <v>15</v>
      </c>
    </row>
    <row r="30815" spans="1:12">
      <c r="A30815" t="e">
        <f ca="1">E00251531920921</f>
        <v>#NAME?</v>
      </c>
      <c r="B30815">
        <v>1786</v>
      </c>
      <c r="C30815" t="s">
        <v>37</v>
      </c>
      <c r="D30815" s="1">
        <v>42969</v>
      </c>
      <c r="F30815">
        <v>2</v>
      </c>
      <c r="G30815">
        <v>5259</v>
      </c>
      <c r="H30815" t="s">
        <v>123</v>
      </c>
      <c r="J30815" t="s">
        <v>14</v>
      </c>
      <c r="K30815">
        <v>50</v>
      </c>
      <c r="L30815" t="s">
        <v>15</v>
      </c>
    </row>
    <row r="30816" spans="1:12">
      <c r="A30816" t="e">
        <f ca="1">E00251537604521</f>
        <v>#NAME?</v>
      </c>
      <c r="B30816">
        <v>7208</v>
      </c>
      <c r="C30816" t="s">
        <v>625</v>
      </c>
      <c r="D30816" s="1">
        <v>41867</v>
      </c>
      <c r="F30816">
        <v>1</v>
      </c>
      <c r="G30816">
        <v>71940</v>
      </c>
      <c r="H30816" t="s">
        <v>135</v>
      </c>
      <c r="I30816" t="s">
        <v>148</v>
      </c>
      <c r="J30816" t="s">
        <v>57</v>
      </c>
      <c r="K30816">
        <v>50</v>
      </c>
      <c r="L30816" t="s">
        <v>15</v>
      </c>
    </row>
    <row r="30817" spans="1:12">
      <c r="A30817" t="e">
        <f ca="1">E00251532812721</f>
        <v>#NAME?</v>
      </c>
      <c r="B30817">
        <v>769</v>
      </c>
      <c r="C30817" t="s">
        <v>397</v>
      </c>
      <c r="D30817" s="1">
        <v>41645</v>
      </c>
      <c r="E30817">
        <v>1</v>
      </c>
      <c r="F30817">
        <v>3</v>
      </c>
      <c r="G30817">
        <v>3659</v>
      </c>
      <c r="H30817" t="s">
        <v>132</v>
      </c>
      <c r="J30817" t="s">
        <v>34</v>
      </c>
      <c r="K30817">
        <v>58</v>
      </c>
      <c r="L30817" t="s">
        <v>15</v>
      </c>
    </row>
    <row r="30818" spans="1:12">
      <c r="A30818" t="e">
        <f ca="1">E00251529062621</f>
        <v>#NAME?</v>
      </c>
      <c r="B30818">
        <v>290</v>
      </c>
      <c r="C30818" t="s">
        <v>449</v>
      </c>
      <c r="D30818" s="1">
        <v>41775</v>
      </c>
      <c r="F30818">
        <v>4</v>
      </c>
      <c r="G30818">
        <v>78050</v>
      </c>
      <c r="H30818" t="s">
        <v>197</v>
      </c>
      <c r="J30818" t="s">
        <v>14</v>
      </c>
      <c r="K30818">
        <v>58</v>
      </c>
      <c r="L30818" t="s">
        <v>22</v>
      </c>
    </row>
    <row r="30819" spans="1:12">
      <c r="A30819" t="e">
        <f ca="1">E00251427224021</f>
        <v>#NAME?</v>
      </c>
      <c r="B30819">
        <v>10</v>
      </c>
      <c r="C30819" t="s">
        <v>18</v>
      </c>
      <c r="D30819" s="1">
        <v>41298</v>
      </c>
      <c r="F30819">
        <v>1</v>
      </c>
      <c r="G30819">
        <v>2720</v>
      </c>
      <c r="H30819" t="s">
        <v>65</v>
      </c>
      <c r="J30819" t="s">
        <v>14</v>
      </c>
      <c r="K30819">
        <v>51</v>
      </c>
      <c r="L30819" t="s">
        <v>15</v>
      </c>
    </row>
    <row r="30820" spans="1:12">
      <c r="A30820" t="e">
        <f ca="1">E00251526889621</f>
        <v>#NAME?</v>
      </c>
      <c r="B30820">
        <v>10</v>
      </c>
      <c r="C30820" t="s">
        <v>18</v>
      </c>
      <c r="D30820" s="1">
        <v>42872</v>
      </c>
      <c r="F30820">
        <v>1</v>
      </c>
      <c r="G30820">
        <v>7880</v>
      </c>
      <c r="H30820" t="s">
        <v>213</v>
      </c>
      <c r="J30820" t="s">
        <v>14</v>
      </c>
      <c r="K30820">
        <v>52</v>
      </c>
      <c r="L30820" t="s">
        <v>22</v>
      </c>
    </row>
    <row r="30821" spans="1:12">
      <c r="A30821" t="e">
        <f ca="1">E00251439554121</f>
        <v>#NAME?</v>
      </c>
      <c r="B30821">
        <v>1785</v>
      </c>
      <c r="C30821" t="s">
        <v>129</v>
      </c>
      <c r="D30821" s="1">
        <v>42709</v>
      </c>
      <c r="F30821">
        <v>3</v>
      </c>
      <c r="G30821">
        <v>2724</v>
      </c>
      <c r="H30821" t="s">
        <v>73</v>
      </c>
      <c r="J30821" t="s">
        <v>14</v>
      </c>
      <c r="K30821">
        <v>56</v>
      </c>
      <c r="L30821" t="s">
        <v>15</v>
      </c>
    </row>
    <row r="30822" spans="1:12">
      <c r="A30822" t="e">
        <f ca="1">E00251431566321</f>
        <v>#NAME?</v>
      </c>
      <c r="B30822">
        <v>701</v>
      </c>
      <c r="C30822" t="s">
        <v>72</v>
      </c>
      <c r="D30822" s="1">
        <v>41025</v>
      </c>
      <c r="F30822">
        <v>3</v>
      </c>
      <c r="G30822">
        <v>2724</v>
      </c>
      <c r="H30822" t="s">
        <v>73</v>
      </c>
      <c r="J30822" t="s">
        <v>14</v>
      </c>
      <c r="K30822">
        <v>59</v>
      </c>
      <c r="L30822" t="s">
        <v>15</v>
      </c>
    </row>
    <row r="30823" spans="1:12">
      <c r="A30823" t="e">
        <f ca="1">E00251431566321</f>
        <v>#NAME?</v>
      </c>
      <c r="B30823">
        <v>701</v>
      </c>
      <c r="C30823" t="s">
        <v>72</v>
      </c>
      <c r="D30823" s="1">
        <v>41674</v>
      </c>
      <c r="F30823">
        <v>3</v>
      </c>
      <c r="G30823">
        <v>30000</v>
      </c>
      <c r="H30823" t="s">
        <v>144</v>
      </c>
      <c r="J30823" t="s">
        <v>14</v>
      </c>
      <c r="K30823">
        <v>61</v>
      </c>
      <c r="L30823" t="s">
        <v>15</v>
      </c>
    </row>
    <row r="30824" spans="1:12">
      <c r="A30824" t="e">
        <f ca="1">E00251431566321</f>
        <v>#NAME?</v>
      </c>
      <c r="B30824">
        <v>701</v>
      </c>
      <c r="C30824" t="s">
        <v>72</v>
      </c>
      <c r="D30824" s="1">
        <v>41953</v>
      </c>
      <c r="F30824">
        <v>2</v>
      </c>
      <c r="G30824">
        <v>30000</v>
      </c>
      <c r="H30824" t="s">
        <v>144</v>
      </c>
      <c r="J30824" t="s">
        <v>14</v>
      </c>
      <c r="K30824">
        <v>62</v>
      </c>
      <c r="L30824" t="s">
        <v>15</v>
      </c>
    </row>
    <row r="30825" spans="1:12">
      <c r="A30825" t="e">
        <f ca="1">E00251513253421</f>
        <v>#NAME?</v>
      </c>
      <c r="B30825">
        <v>470</v>
      </c>
      <c r="C30825" t="s">
        <v>457</v>
      </c>
      <c r="D30825" s="1">
        <v>42143</v>
      </c>
      <c r="F30825">
        <v>1</v>
      </c>
      <c r="G30825">
        <v>55090</v>
      </c>
      <c r="H30825" t="s">
        <v>400</v>
      </c>
      <c r="J30825" t="s">
        <v>14</v>
      </c>
      <c r="K30825">
        <v>49</v>
      </c>
      <c r="L30825" t="s">
        <v>15</v>
      </c>
    </row>
    <row r="30826" spans="1:12">
      <c r="A30826" t="e">
        <f ca="1">E00251429788421</f>
        <v>#NAME?</v>
      </c>
      <c r="B30826">
        <v>187</v>
      </c>
      <c r="C30826" t="s">
        <v>420</v>
      </c>
      <c r="D30826" s="1">
        <v>41669</v>
      </c>
      <c r="F30826">
        <v>1</v>
      </c>
      <c r="G30826">
        <v>30000</v>
      </c>
      <c r="H30826" t="s">
        <v>144</v>
      </c>
      <c r="J30826" t="s">
        <v>14</v>
      </c>
      <c r="K30826">
        <v>43</v>
      </c>
      <c r="L30826" t="s">
        <v>15</v>
      </c>
    </row>
    <row r="30827" spans="1:12">
      <c r="A30827" t="e">
        <f ca="1">E00251532800321</f>
        <v>#NAME?</v>
      </c>
      <c r="B30827">
        <v>880</v>
      </c>
      <c r="C30827" t="s">
        <v>833</v>
      </c>
      <c r="D30827" s="1">
        <v>40896</v>
      </c>
      <c r="F30827">
        <v>1</v>
      </c>
      <c r="G30827">
        <v>3014</v>
      </c>
      <c r="H30827" t="s">
        <v>822</v>
      </c>
      <c r="J30827" t="s">
        <v>272</v>
      </c>
      <c r="K30827">
        <v>46</v>
      </c>
      <c r="L30827" t="s">
        <v>15</v>
      </c>
    </row>
    <row r="30828" spans="1:12">
      <c r="A30828" t="e">
        <f ca="1">E00251430063721</f>
        <v>#NAME?</v>
      </c>
      <c r="B30828">
        <v>482</v>
      </c>
      <c r="C30828" t="s">
        <v>471</v>
      </c>
      <c r="D30828" s="1">
        <v>42810</v>
      </c>
      <c r="F30828">
        <v>1</v>
      </c>
      <c r="G30828">
        <v>4019</v>
      </c>
      <c r="H30828" t="s">
        <v>26</v>
      </c>
      <c r="J30828" t="s">
        <v>14</v>
      </c>
      <c r="K30828">
        <v>55</v>
      </c>
      <c r="L30828" t="s">
        <v>15</v>
      </c>
    </row>
    <row r="30829" spans="1:12">
      <c r="A30829" t="e">
        <f ca="1">E00251429244321</f>
        <v>#NAME?</v>
      </c>
      <c r="B30829">
        <v>294</v>
      </c>
      <c r="C30829" t="s">
        <v>61</v>
      </c>
      <c r="D30829" s="1">
        <v>41467</v>
      </c>
      <c r="F30829">
        <v>2</v>
      </c>
      <c r="G30829">
        <v>7262</v>
      </c>
      <c r="H30829" t="s">
        <v>198</v>
      </c>
      <c r="J30829" t="s">
        <v>14</v>
      </c>
      <c r="K30829">
        <v>54</v>
      </c>
      <c r="L30829" t="s">
        <v>15</v>
      </c>
    </row>
    <row r="30830" spans="1:12">
      <c r="A30830" t="e">
        <f ca="1">E00251429244321</f>
        <v>#NAME?</v>
      </c>
      <c r="B30830">
        <v>294</v>
      </c>
      <c r="C30830" t="s">
        <v>61</v>
      </c>
      <c r="D30830" s="1">
        <v>42055</v>
      </c>
      <c r="F30830">
        <v>1</v>
      </c>
      <c r="G30830">
        <v>7242</v>
      </c>
      <c r="H30830" t="s">
        <v>93</v>
      </c>
      <c r="J30830" t="s">
        <v>14</v>
      </c>
      <c r="K30830">
        <v>55</v>
      </c>
      <c r="L30830" t="s">
        <v>15</v>
      </c>
    </row>
    <row r="30831" spans="1:12">
      <c r="A30831" t="e">
        <f ca="1">E00251531481321</f>
        <v>#NAME?</v>
      </c>
      <c r="B30831">
        <v>701</v>
      </c>
      <c r="C30831" t="s">
        <v>72</v>
      </c>
      <c r="D30831" s="1">
        <v>43080</v>
      </c>
      <c r="F30831">
        <v>2</v>
      </c>
      <c r="G30831">
        <v>7028</v>
      </c>
      <c r="H30831" t="s">
        <v>407</v>
      </c>
      <c r="J30831" t="s">
        <v>14</v>
      </c>
      <c r="K30831">
        <v>49</v>
      </c>
      <c r="L30831" t="s">
        <v>15</v>
      </c>
    </row>
    <row r="30832" spans="1:12">
      <c r="A30832" t="e">
        <f ca="1">E00251532309221</f>
        <v>#NAME?</v>
      </c>
      <c r="B30832">
        <v>451</v>
      </c>
      <c r="C30832" t="s">
        <v>102</v>
      </c>
      <c r="D30832" s="1">
        <v>42033</v>
      </c>
      <c r="F30832">
        <v>1</v>
      </c>
      <c r="G30832">
        <v>7242</v>
      </c>
      <c r="H30832" t="s">
        <v>93</v>
      </c>
      <c r="J30832" t="s">
        <v>14</v>
      </c>
      <c r="K30832">
        <v>49</v>
      </c>
      <c r="L30832" t="s">
        <v>15</v>
      </c>
    </row>
    <row r="30833" spans="1:12">
      <c r="A30833" t="e">
        <f ca="1">E00251531964221</f>
        <v>#NAME?</v>
      </c>
      <c r="B30833">
        <v>494</v>
      </c>
      <c r="C30833" t="s">
        <v>63</v>
      </c>
      <c r="D30833" s="1">
        <v>42716</v>
      </c>
      <c r="F30833">
        <v>2</v>
      </c>
      <c r="G30833">
        <v>4019</v>
      </c>
      <c r="H30833" t="s">
        <v>26</v>
      </c>
      <c r="J30833" t="s">
        <v>14</v>
      </c>
      <c r="K30833">
        <v>46</v>
      </c>
      <c r="L30833" t="s">
        <v>15</v>
      </c>
    </row>
    <row r="30834" spans="1:12">
      <c r="A30834" t="e">
        <f ca="1">E00251531526821</f>
        <v>#NAME?</v>
      </c>
      <c r="B30834">
        <v>701</v>
      </c>
      <c r="C30834" t="s">
        <v>72</v>
      </c>
      <c r="D30834" s="1">
        <v>41752</v>
      </c>
      <c r="F30834">
        <v>4</v>
      </c>
      <c r="G30834">
        <v>30591</v>
      </c>
      <c r="H30834" t="s">
        <v>841</v>
      </c>
      <c r="J30834" t="s">
        <v>14</v>
      </c>
      <c r="K30834">
        <v>56</v>
      </c>
      <c r="L30834" t="s">
        <v>15</v>
      </c>
    </row>
    <row r="30835" spans="1:12">
      <c r="A30835" t="e">
        <f ca="1">E00251531526821</f>
        <v>#NAME?</v>
      </c>
      <c r="B30835">
        <v>701</v>
      </c>
      <c r="C30835" t="s">
        <v>72</v>
      </c>
      <c r="D30835" s="1">
        <v>42002</v>
      </c>
      <c r="F30835">
        <v>6</v>
      </c>
      <c r="G30835">
        <v>27802</v>
      </c>
      <c r="H30835" t="s">
        <v>83</v>
      </c>
      <c r="J30835" t="s">
        <v>14</v>
      </c>
      <c r="K30835">
        <v>57</v>
      </c>
      <c r="L30835" t="s">
        <v>15</v>
      </c>
    </row>
    <row r="30836" spans="1:12">
      <c r="A30836" t="e">
        <f ca="1">E00251617666221</f>
        <v>#NAME?</v>
      </c>
      <c r="B30836">
        <v>6156</v>
      </c>
      <c r="C30836" t="s">
        <v>352</v>
      </c>
      <c r="D30836" s="1">
        <v>42515</v>
      </c>
      <c r="F30836">
        <v>1</v>
      </c>
      <c r="G30836">
        <v>470</v>
      </c>
      <c r="H30836" t="s">
        <v>217</v>
      </c>
      <c r="J30836" t="s">
        <v>14</v>
      </c>
      <c r="K30836">
        <v>40</v>
      </c>
      <c r="L30836" t="s">
        <v>15</v>
      </c>
    </row>
    <row r="30837" spans="1:12">
      <c r="A30837" t="e">
        <f ca="1">E00251617666221</f>
        <v>#NAME?</v>
      </c>
      <c r="B30837">
        <v>6156</v>
      </c>
      <c r="C30837" t="s">
        <v>352</v>
      </c>
      <c r="D30837" s="1">
        <v>42744</v>
      </c>
      <c r="F30837">
        <v>2</v>
      </c>
      <c r="G30837">
        <v>3004</v>
      </c>
      <c r="H30837" t="s">
        <v>104</v>
      </c>
      <c r="J30837" t="s">
        <v>14</v>
      </c>
      <c r="K30837">
        <v>41</v>
      </c>
      <c r="L30837" t="s">
        <v>15</v>
      </c>
    </row>
    <row r="30838" spans="1:12">
      <c r="A30838" t="e">
        <f ca="1">E00251531526821</f>
        <v>#NAME?</v>
      </c>
      <c r="B30838">
        <v>701</v>
      </c>
      <c r="C30838" t="s">
        <v>72</v>
      </c>
      <c r="D30838" s="1">
        <v>42905</v>
      </c>
      <c r="F30838">
        <v>4</v>
      </c>
      <c r="G30838">
        <v>3899</v>
      </c>
      <c r="H30838" t="s">
        <v>264</v>
      </c>
      <c r="J30838" t="s">
        <v>14</v>
      </c>
      <c r="K30838">
        <v>59</v>
      </c>
      <c r="L30838" t="s">
        <v>15</v>
      </c>
    </row>
    <row r="30839" spans="1:12">
      <c r="A30839" t="e">
        <f ca="1">E00251531526821</f>
        <v>#NAME?</v>
      </c>
      <c r="B30839">
        <v>896</v>
      </c>
      <c r="C30839" t="s">
        <v>823</v>
      </c>
      <c r="D30839" s="1">
        <v>41499</v>
      </c>
      <c r="F30839">
        <v>2</v>
      </c>
      <c r="G30839">
        <v>2988</v>
      </c>
      <c r="H30839" t="s">
        <v>1693</v>
      </c>
      <c r="J30839" t="s">
        <v>272</v>
      </c>
      <c r="K30839">
        <v>55</v>
      </c>
      <c r="L30839" t="s">
        <v>15</v>
      </c>
    </row>
    <row r="30840" spans="1:12">
      <c r="A30840" t="e">
        <f ca="1">E00251430149221</f>
        <v>#NAME?</v>
      </c>
      <c r="B30840">
        <v>285</v>
      </c>
      <c r="C30840" t="s">
        <v>117</v>
      </c>
      <c r="D30840" s="1">
        <v>41967</v>
      </c>
      <c r="F30840">
        <v>1</v>
      </c>
      <c r="G30840">
        <v>30593</v>
      </c>
      <c r="H30840" t="s">
        <v>684</v>
      </c>
      <c r="J30840" t="s">
        <v>14</v>
      </c>
      <c r="K30840">
        <v>45</v>
      </c>
      <c r="L30840" t="s">
        <v>15</v>
      </c>
    </row>
    <row r="30841" spans="1:12">
      <c r="A30841" t="e">
        <f ca="1">E00251531964221</f>
        <v>#NAME?</v>
      </c>
      <c r="B30841">
        <v>494</v>
      </c>
      <c r="C30841" t="s">
        <v>63</v>
      </c>
      <c r="D30841" s="1">
        <v>43017</v>
      </c>
      <c r="F30841">
        <v>2</v>
      </c>
      <c r="G30841">
        <v>4299</v>
      </c>
      <c r="H30841" t="s">
        <v>705</v>
      </c>
      <c r="J30841" t="s">
        <v>14</v>
      </c>
      <c r="K30841">
        <v>47</v>
      </c>
      <c r="L30841" t="s">
        <v>15</v>
      </c>
    </row>
    <row r="30842" spans="1:12">
      <c r="A30842" t="e">
        <f ca="1">E00251432404821</f>
        <v>#NAME?</v>
      </c>
      <c r="B30842">
        <v>481</v>
      </c>
      <c r="C30842" t="s">
        <v>402</v>
      </c>
      <c r="D30842" s="1">
        <v>41313</v>
      </c>
      <c r="F30842">
        <v>1</v>
      </c>
      <c r="G30842">
        <v>73390</v>
      </c>
      <c r="H30842" t="s">
        <v>66</v>
      </c>
      <c r="J30842" t="s">
        <v>14</v>
      </c>
      <c r="K30842">
        <v>44</v>
      </c>
      <c r="L30842" t="s">
        <v>15</v>
      </c>
    </row>
    <row r="30843" spans="1:12">
      <c r="A30843" t="e">
        <f ca="1">E00251432404821</f>
        <v>#NAME?</v>
      </c>
      <c r="B30843">
        <v>481</v>
      </c>
      <c r="C30843" t="s">
        <v>402</v>
      </c>
      <c r="D30843" s="1">
        <v>42569</v>
      </c>
      <c r="F30843">
        <v>4</v>
      </c>
      <c r="G30843">
        <v>6929</v>
      </c>
      <c r="H30843" t="s">
        <v>36</v>
      </c>
      <c r="J30843" t="s">
        <v>14</v>
      </c>
      <c r="K30843">
        <v>48</v>
      </c>
      <c r="L30843" t="s">
        <v>15</v>
      </c>
    </row>
    <row r="30844" spans="1:12">
      <c r="A30844" t="e">
        <f ca="1">E00251432404821</f>
        <v>#NAME?</v>
      </c>
      <c r="B30844">
        <v>481</v>
      </c>
      <c r="C30844" t="s">
        <v>402</v>
      </c>
      <c r="D30844" s="1">
        <v>42762</v>
      </c>
      <c r="F30844">
        <v>6</v>
      </c>
      <c r="G30844">
        <v>73390</v>
      </c>
      <c r="H30844" t="s">
        <v>66</v>
      </c>
      <c r="J30844" t="s">
        <v>14</v>
      </c>
      <c r="K30844">
        <v>48</v>
      </c>
      <c r="L30844" t="s">
        <v>15</v>
      </c>
    </row>
    <row r="30845" spans="1:12">
      <c r="A30845" t="e">
        <f ca="1">E00251430064921</f>
        <v>#NAME?</v>
      </c>
      <c r="B30845">
        <v>467</v>
      </c>
      <c r="C30845" t="s">
        <v>232</v>
      </c>
      <c r="D30845" s="1">
        <v>42776</v>
      </c>
      <c r="F30845">
        <v>5</v>
      </c>
      <c r="G30845">
        <v>78057</v>
      </c>
      <c r="H30845" t="s">
        <v>140</v>
      </c>
      <c r="J30845" t="s">
        <v>14</v>
      </c>
      <c r="K30845">
        <v>57</v>
      </c>
      <c r="L30845" t="s">
        <v>22</v>
      </c>
    </row>
    <row r="30846" spans="1:12">
      <c r="A30846" t="e">
        <f t="shared" ref="A30846:A30851" ca="1" si="277">E00251429284421</f>
        <v>#NAME?</v>
      </c>
      <c r="B30846">
        <v>292</v>
      </c>
      <c r="C30846" t="s">
        <v>467</v>
      </c>
      <c r="D30846" s="1">
        <v>41421</v>
      </c>
      <c r="F30846">
        <v>6</v>
      </c>
      <c r="G30846">
        <v>2141</v>
      </c>
      <c r="H30846" t="s">
        <v>614</v>
      </c>
      <c r="J30846" t="s">
        <v>14</v>
      </c>
      <c r="K30846">
        <v>57</v>
      </c>
      <c r="L30846" t="s">
        <v>15</v>
      </c>
    </row>
    <row r="30847" spans="1:12">
      <c r="A30847" t="e">
        <f t="shared" ca="1" si="277"/>
        <v>#NAME?</v>
      </c>
      <c r="B30847">
        <v>292</v>
      </c>
      <c r="C30847" t="s">
        <v>467</v>
      </c>
      <c r="D30847" s="1">
        <v>41670</v>
      </c>
      <c r="F30847">
        <v>2</v>
      </c>
      <c r="G30847">
        <v>71536</v>
      </c>
      <c r="H30847" t="s">
        <v>70</v>
      </c>
      <c r="J30847" t="s">
        <v>14</v>
      </c>
      <c r="K30847">
        <v>58</v>
      </c>
      <c r="L30847" t="s">
        <v>15</v>
      </c>
    </row>
    <row r="30848" spans="1:12">
      <c r="A30848" t="e">
        <f t="shared" ca="1" si="277"/>
        <v>#NAME?</v>
      </c>
      <c r="B30848">
        <v>292</v>
      </c>
      <c r="C30848" t="s">
        <v>467</v>
      </c>
      <c r="D30848" s="1">
        <v>41907</v>
      </c>
      <c r="F30848">
        <v>1</v>
      </c>
      <c r="G30848">
        <v>4619</v>
      </c>
      <c r="H30848" t="s">
        <v>613</v>
      </c>
      <c r="J30848" t="s">
        <v>14</v>
      </c>
      <c r="K30848">
        <v>59</v>
      </c>
      <c r="L30848" t="s">
        <v>15</v>
      </c>
    </row>
    <row r="30849" spans="1:12">
      <c r="A30849" t="e">
        <f t="shared" ca="1" si="277"/>
        <v>#NAME?</v>
      </c>
      <c r="B30849">
        <v>292</v>
      </c>
      <c r="C30849" t="s">
        <v>467</v>
      </c>
      <c r="D30849" s="1">
        <v>42048</v>
      </c>
      <c r="F30849">
        <v>2</v>
      </c>
      <c r="G30849">
        <v>2141</v>
      </c>
      <c r="H30849" t="s">
        <v>614</v>
      </c>
      <c r="J30849" t="s">
        <v>14</v>
      </c>
      <c r="K30849">
        <v>59</v>
      </c>
      <c r="L30849" t="s">
        <v>15</v>
      </c>
    </row>
    <row r="30850" spans="1:12">
      <c r="A30850" t="e">
        <f t="shared" ca="1" si="277"/>
        <v>#NAME?</v>
      </c>
      <c r="B30850">
        <v>292</v>
      </c>
      <c r="C30850" t="s">
        <v>467</v>
      </c>
      <c r="D30850" s="1">
        <v>42118</v>
      </c>
      <c r="F30850">
        <v>2</v>
      </c>
      <c r="G30850">
        <v>2724</v>
      </c>
      <c r="H30850" t="s">
        <v>73</v>
      </c>
      <c r="J30850" t="s">
        <v>14</v>
      </c>
      <c r="K30850">
        <v>59</v>
      </c>
      <c r="L30850" t="s">
        <v>15</v>
      </c>
    </row>
    <row r="30851" spans="1:12">
      <c r="A30851" t="e">
        <f t="shared" ca="1" si="277"/>
        <v>#NAME?</v>
      </c>
      <c r="B30851">
        <v>292</v>
      </c>
      <c r="C30851" t="s">
        <v>467</v>
      </c>
      <c r="D30851" s="1">
        <v>42394</v>
      </c>
      <c r="F30851">
        <v>3</v>
      </c>
      <c r="G30851">
        <v>49390</v>
      </c>
      <c r="H30851" t="s">
        <v>59</v>
      </c>
      <c r="J30851" t="s">
        <v>14</v>
      </c>
      <c r="K30851">
        <v>60</v>
      </c>
      <c r="L30851" t="s">
        <v>15</v>
      </c>
    </row>
    <row r="30852" spans="1:12">
      <c r="A30852" t="e">
        <f ca="1">E00251430399821</f>
        <v>#NAME?</v>
      </c>
      <c r="B30852">
        <v>187</v>
      </c>
      <c r="C30852" t="s">
        <v>420</v>
      </c>
      <c r="D30852" s="1">
        <v>41407</v>
      </c>
      <c r="F30852">
        <v>4</v>
      </c>
      <c r="G30852">
        <v>7851</v>
      </c>
      <c r="H30852" t="s">
        <v>353</v>
      </c>
      <c r="J30852" t="s">
        <v>14</v>
      </c>
      <c r="K30852">
        <v>59</v>
      </c>
      <c r="L30852" t="s">
        <v>22</v>
      </c>
    </row>
    <row r="30853" spans="1:12">
      <c r="A30853" t="e">
        <f ca="1">E00251430399821</f>
        <v>#NAME?</v>
      </c>
      <c r="B30853">
        <v>187</v>
      </c>
      <c r="C30853" t="s">
        <v>420</v>
      </c>
      <c r="D30853" s="1">
        <v>42023</v>
      </c>
      <c r="F30853">
        <v>1</v>
      </c>
      <c r="G30853">
        <v>2720</v>
      </c>
      <c r="H30853" t="s">
        <v>65</v>
      </c>
      <c r="J30853" t="s">
        <v>14</v>
      </c>
      <c r="K30853">
        <v>61</v>
      </c>
      <c r="L30853" t="s">
        <v>15</v>
      </c>
    </row>
    <row r="30854" spans="1:12">
      <c r="A30854" t="e">
        <f ca="1">E00251430399821</f>
        <v>#NAME?</v>
      </c>
      <c r="B30854">
        <v>187</v>
      </c>
      <c r="C30854" t="s">
        <v>420</v>
      </c>
      <c r="D30854" s="1">
        <v>42317</v>
      </c>
      <c r="F30854">
        <v>2</v>
      </c>
      <c r="G30854">
        <v>4019</v>
      </c>
      <c r="H30854" t="s">
        <v>26</v>
      </c>
      <c r="J30854" t="s">
        <v>14</v>
      </c>
      <c r="K30854">
        <v>62</v>
      </c>
      <c r="L30854" t="s">
        <v>15</v>
      </c>
    </row>
    <row r="30855" spans="1:12">
      <c r="A30855" t="e">
        <f ca="1">E00251611565221</f>
        <v>#NAME?</v>
      </c>
      <c r="B30855">
        <v>4991</v>
      </c>
      <c r="C30855" t="s">
        <v>838</v>
      </c>
      <c r="D30855" s="1">
        <v>42708</v>
      </c>
      <c r="F30855">
        <v>1</v>
      </c>
      <c r="G30855">
        <v>5368</v>
      </c>
      <c r="H30855" t="s">
        <v>101</v>
      </c>
      <c r="I30855" t="s">
        <v>148</v>
      </c>
      <c r="J30855" t="s">
        <v>57</v>
      </c>
      <c r="K30855">
        <v>49</v>
      </c>
      <c r="L30855" t="s">
        <v>15</v>
      </c>
    </row>
    <row r="30856" spans="1:12">
      <c r="A30856" t="e">
        <f ca="1">E00251713751121</f>
        <v>#NAME?</v>
      </c>
      <c r="B30856">
        <v>158</v>
      </c>
      <c r="C30856" t="s">
        <v>586</v>
      </c>
      <c r="D30856" s="1">
        <v>42695</v>
      </c>
      <c r="F30856">
        <v>2</v>
      </c>
      <c r="G30856">
        <v>56400</v>
      </c>
      <c r="H30856" t="s">
        <v>91</v>
      </c>
      <c r="J30856" t="s">
        <v>14</v>
      </c>
      <c r="K30856">
        <v>43</v>
      </c>
      <c r="L30856" t="s">
        <v>15</v>
      </c>
    </row>
    <row r="30857" spans="1:12">
      <c r="A30857" t="e">
        <f ca="1">E00251514257921</f>
        <v>#NAME?</v>
      </c>
      <c r="B30857">
        <v>481</v>
      </c>
      <c r="C30857" t="s">
        <v>402</v>
      </c>
      <c r="D30857" s="1">
        <v>43067</v>
      </c>
      <c r="F30857">
        <v>2</v>
      </c>
      <c r="G30857">
        <v>6918</v>
      </c>
      <c r="H30857" t="s">
        <v>443</v>
      </c>
      <c r="J30857" t="s">
        <v>14</v>
      </c>
      <c r="K30857">
        <v>59</v>
      </c>
      <c r="L30857" t="s">
        <v>15</v>
      </c>
    </row>
    <row r="30858" spans="1:12">
      <c r="A30858" t="e">
        <f ca="1">E00251716513921</f>
        <v>#NAME?</v>
      </c>
      <c r="B30858">
        <v>7207</v>
      </c>
      <c r="C30858" t="s">
        <v>287</v>
      </c>
      <c r="D30858" s="1">
        <v>41861</v>
      </c>
      <c r="F30858">
        <v>1</v>
      </c>
      <c r="G30858">
        <v>84500</v>
      </c>
      <c r="H30858" t="s">
        <v>511</v>
      </c>
      <c r="I30858" t="s">
        <v>148</v>
      </c>
      <c r="J30858" t="s">
        <v>57</v>
      </c>
      <c r="K30858">
        <v>41</v>
      </c>
      <c r="L30858" t="s">
        <v>15</v>
      </c>
    </row>
    <row r="30859" spans="1:12">
      <c r="A30859" t="e">
        <f ca="1">E00251431418121</f>
        <v>#NAME?</v>
      </c>
      <c r="B30859">
        <v>701</v>
      </c>
      <c r="C30859" t="s">
        <v>72</v>
      </c>
      <c r="D30859" s="1">
        <v>42156</v>
      </c>
      <c r="F30859">
        <v>1</v>
      </c>
      <c r="G30859">
        <v>4019</v>
      </c>
      <c r="H30859" t="s">
        <v>26</v>
      </c>
      <c r="J30859" t="s">
        <v>14</v>
      </c>
      <c r="K30859">
        <v>55</v>
      </c>
      <c r="L30859" t="s">
        <v>15</v>
      </c>
    </row>
    <row r="30860" spans="1:12">
      <c r="A30860" t="e">
        <f ca="1">E00251432445021</f>
        <v>#NAME?</v>
      </c>
      <c r="B30860">
        <v>481</v>
      </c>
      <c r="C30860" t="s">
        <v>402</v>
      </c>
      <c r="D30860" s="1">
        <v>42044</v>
      </c>
      <c r="F30860">
        <v>1</v>
      </c>
      <c r="G30860">
        <v>49390</v>
      </c>
      <c r="H30860" t="s">
        <v>59</v>
      </c>
      <c r="J30860" t="s">
        <v>14</v>
      </c>
      <c r="K30860">
        <v>44</v>
      </c>
      <c r="L30860" t="s">
        <v>15</v>
      </c>
    </row>
    <row r="30861" spans="1:12">
      <c r="A30861" t="e">
        <f ca="1">E00251432445021</f>
        <v>#NAME?</v>
      </c>
      <c r="B30861">
        <v>481</v>
      </c>
      <c r="C30861" t="s">
        <v>402</v>
      </c>
      <c r="D30861" s="1">
        <v>42648</v>
      </c>
      <c r="F30861">
        <v>4</v>
      </c>
      <c r="G30861">
        <v>7028</v>
      </c>
      <c r="H30861" t="s">
        <v>407</v>
      </c>
      <c r="J30861" t="s">
        <v>14</v>
      </c>
      <c r="K30861">
        <v>46</v>
      </c>
      <c r="L30861" t="s">
        <v>15</v>
      </c>
    </row>
    <row r="30862" spans="1:12">
      <c r="A30862" t="e">
        <f ca="1">E00251619840221</f>
        <v>#NAME?</v>
      </c>
      <c r="B30862">
        <v>446</v>
      </c>
      <c r="C30862" t="s">
        <v>94</v>
      </c>
      <c r="D30862" s="1">
        <v>42865</v>
      </c>
      <c r="F30862">
        <v>4</v>
      </c>
      <c r="G30862">
        <v>30000</v>
      </c>
      <c r="H30862" t="s">
        <v>144</v>
      </c>
      <c r="J30862" t="s">
        <v>14</v>
      </c>
      <c r="K30862">
        <v>59</v>
      </c>
      <c r="L30862" t="s">
        <v>15</v>
      </c>
    </row>
    <row r="30863" spans="1:12">
      <c r="A30863" t="e">
        <f ca="1">E00251619840221</f>
        <v>#NAME?</v>
      </c>
      <c r="B30863">
        <v>446</v>
      </c>
      <c r="C30863" t="s">
        <v>94</v>
      </c>
      <c r="D30863" s="1">
        <v>42873</v>
      </c>
      <c r="F30863">
        <v>1</v>
      </c>
      <c r="G30863">
        <v>7850</v>
      </c>
      <c r="H30863" t="s">
        <v>393</v>
      </c>
      <c r="J30863" t="s">
        <v>14</v>
      </c>
      <c r="K30863">
        <v>59</v>
      </c>
      <c r="L30863" t="s">
        <v>22</v>
      </c>
    </row>
    <row r="30864" spans="1:12">
      <c r="A30864" t="e">
        <f ca="1">E00251619840221</f>
        <v>#NAME?</v>
      </c>
      <c r="B30864">
        <v>446</v>
      </c>
      <c r="C30864" t="s">
        <v>94</v>
      </c>
      <c r="D30864" s="1">
        <v>42937</v>
      </c>
      <c r="F30864">
        <v>1</v>
      </c>
      <c r="G30864">
        <v>42731</v>
      </c>
      <c r="H30864" t="s">
        <v>608</v>
      </c>
      <c r="J30864" t="s">
        <v>14</v>
      </c>
      <c r="K30864">
        <v>59</v>
      </c>
      <c r="L30864" t="s">
        <v>15</v>
      </c>
    </row>
    <row r="30865" spans="1:12">
      <c r="A30865" t="e">
        <f ca="1">E00251512504921</f>
        <v>#NAME?</v>
      </c>
      <c r="B30865">
        <v>47</v>
      </c>
      <c r="C30865" t="s">
        <v>494</v>
      </c>
      <c r="D30865" s="1">
        <v>41548</v>
      </c>
      <c r="F30865">
        <v>1</v>
      </c>
      <c r="G30865">
        <v>2858</v>
      </c>
      <c r="H30865" t="s">
        <v>1689</v>
      </c>
      <c r="J30865" t="s">
        <v>14</v>
      </c>
      <c r="K30865">
        <v>50</v>
      </c>
      <c r="L30865" t="s">
        <v>15</v>
      </c>
    </row>
    <row r="30866" spans="1:12">
      <c r="A30866" t="e">
        <f ca="1">E00251512504921</f>
        <v>#NAME?</v>
      </c>
      <c r="B30866">
        <v>47</v>
      </c>
      <c r="C30866" t="s">
        <v>494</v>
      </c>
      <c r="D30866" s="1">
        <v>41927</v>
      </c>
      <c r="F30866">
        <v>1</v>
      </c>
      <c r="G30866">
        <v>4019</v>
      </c>
      <c r="H30866" t="s">
        <v>26</v>
      </c>
      <c r="J30866" t="s">
        <v>14</v>
      </c>
      <c r="K30866">
        <v>52</v>
      </c>
      <c r="L30866" t="s">
        <v>15</v>
      </c>
    </row>
    <row r="30867" spans="1:12">
      <c r="A30867" t="e">
        <f ca="1">E00251512504921</f>
        <v>#NAME?</v>
      </c>
      <c r="B30867">
        <v>47</v>
      </c>
      <c r="C30867" t="s">
        <v>494</v>
      </c>
      <c r="D30867" s="1">
        <v>42013</v>
      </c>
      <c r="F30867">
        <v>4</v>
      </c>
      <c r="G30867">
        <v>49120</v>
      </c>
      <c r="H30867" t="s">
        <v>168</v>
      </c>
      <c r="J30867" t="s">
        <v>14</v>
      </c>
      <c r="K30867">
        <v>52</v>
      </c>
      <c r="L30867" t="s">
        <v>15</v>
      </c>
    </row>
    <row r="30868" spans="1:12">
      <c r="A30868" t="e">
        <f ca="1">E00251512504921</f>
        <v>#NAME?</v>
      </c>
      <c r="B30868">
        <v>47</v>
      </c>
      <c r="C30868" t="s">
        <v>494</v>
      </c>
      <c r="D30868" s="1">
        <v>42691</v>
      </c>
      <c r="F30868">
        <v>2</v>
      </c>
      <c r="G30868">
        <v>49300</v>
      </c>
      <c r="H30868" t="s">
        <v>228</v>
      </c>
      <c r="J30868" t="s">
        <v>14</v>
      </c>
      <c r="K30868">
        <v>54</v>
      </c>
      <c r="L30868" t="s">
        <v>15</v>
      </c>
    </row>
    <row r="30869" spans="1:12">
      <c r="A30869" t="e">
        <f ca="1">E00251532800321</f>
        <v>#NAME?</v>
      </c>
      <c r="B30869">
        <v>498</v>
      </c>
      <c r="C30869" t="s">
        <v>591</v>
      </c>
      <c r="D30869" s="1">
        <v>41565</v>
      </c>
      <c r="F30869">
        <v>1</v>
      </c>
      <c r="G30869">
        <v>25000</v>
      </c>
      <c r="H30869" t="s">
        <v>178</v>
      </c>
      <c r="J30869" t="s">
        <v>14</v>
      </c>
      <c r="K30869">
        <v>48</v>
      </c>
      <c r="L30869" t="s">
        <v>15</v>
      </c>
    </row>
    <row r="30870" spans="1:12">
      <c r="A30870" t="e">
        <f ca="1">E00251532800321</f>
        <v>#NAME?</v>
      </c>
      <c r="B30870">
        <v>498</v>
      </c>
      <c r="C30870" t="s">
        <v>591</v>
      </c>
      <c r="D30870" s="1">
        <v>42706</v>
      </c>
      <c r="F30870">
        <v>4</v>
      </c>
      <c r="G30870">
        <v>25000</v>
      </c>
      <c r="H30870" t="s">
        <v>178</v>
      </c>
      <c r="J30870" t="s">
        <v>14</v>
      </c>
      <c r="K30870">
        <v>51</v>
      </c>
      <c r="L30870" t="s">
        <v>15</v>
      </c>
    </row>
    <row r="30871" spans="1:12">
      <c r="A30871" t="e">
        <f ca="1">E00251429162721</f>
        <v>#NAME?</v>
      </c>
      <c r="B30871">
        <v>285</v>
      </c>
      <c r="C30871" t="s">
        <v>117</v>
      </c>
      <c r="D30871" s="1">
        <v>41473</v>
      </c>
      <c r="F30871">
        <v>1</v>
      </c>
      <c r="G30871">
        <v>7962</v>
      </c>
      <c r="H30871" t="s">
        <v>111</v>
      </c>
      <c r="J30871" t="s">
        <v>14</v>
      </c>
      <c r="K30871">
        <v>56</v>
      </c>
      <c r="L30871" t="s">
        <v>22</v>
      </c>
    </row>
    <row r="30872" spans="1:12">
      <c r="A30872" t="e">
        <f ca="1">E00251514218521</f>
        <v>#NAME?</v>
      </c>
      <c r="B30872">
        <v>438</v>
      </c>
      <c r="C30872" t="s">
        <v>474</v>
      </c>
      <c r="D30872" s="1">
        <v>41691</v>
      </c>
      <c r="F30872">
        <v>1</v>
      </c>
      <c r="G30872">
        <v>71596</v>
      </c>
      <c r="H30872" t="s">
        <v>505</v>
      </c>
      <c r="J30872" t="s">
        <v>14</v>
      </c>
      <c r="K30872">
        <v>54</v>
      </c>
      <c r="L30872" t="s">
        <v>15</v>
      </c>
    </row>
    <row r="30873" spans="1:12">
      <c r="A30873" t="e">
        <f ca="1">E00251514218521</f>
        <v>#NAME?</v>
      </c>
      <c r="B30873">
        <v>438</v>
      </c>
      <c r="C30873" t="s">
        <v>474</v>
      </c>
      <c r="D30873" s="1">
        <v>41701</v>
      </c>
      <c r="F30873">
        <v>1</v>
      </c>
      <c r="G30873">
        <v>78830</v>
      </c>
      <c r="H30873" t="s">
        <v>297</v>
      </c>
      <c r="J30873" t="s">
        <v>14</v>
      </c>
      <c r="K30873">
        <v>54</v>
      </c>
      <c r="L30873" t="s">
        <v>22</v>
      </c>
    </row>
    <row r="30874" spans="1:12">
      <c r="A30874" t="e">
        <f ca="1">E00251514218521</f>
        <v>#NAME?</v>
      </c>
      <c r="B30874">
        <v>438</v>
      </c>
      <c r="C30874" t="s">
        <v>474</v>
      </c>
      <c r="D30874" s="1">
        <v>42397</v>
      </c>
      <c r="F30874">
        <v>1</v>
      </c>
      <c r="G30874">
        <v>4019</v>
      </c>
      <c r="H30874" t="s">
        <v>26</v>
      </c>
      <c r="J30874" t="s">
        <v>14</v>
      </c>
      <c r="K30874">
        <v>56</v>
      </c>
      <c r="L30874" t="s">
        <v>15</v>
      </c>
    </row>
    <row r="30875" spans="1:12">
      <c r="A30875" t="e">
        <f ca="1">E00251514274321</f>
        <v>#NAME?</v>
      </c>
      <c r="B30875">
        <v>449</v>
      </c>
      <c r="C30875" t="s">
        <v>124</v>
      </c>
      <c r="D30875" s="1">
        <v>41283</v>
      </c>
      <c r="F30875">
        <v>2</v>
      </c>
      <c r="G30875">
        <v>2729</v>
      </c>
      <c r="H30875" t="s">
        <v>115</v>
      </c>
      <c r="J30875" t="s">
        <v>14</v>
      </c>
      <c r="K30875">
        <v>60</v>
      </c>
      <c r="L30875" t="s">
        <v>15</v>
      </c>
    </row>
    <row r="30876" spans="1:12">
      <c r="A30876" t="e">
        <f ca="1">E00251716594621</f>
        <v>#NAME?</v>
      </c>
      <c r="B30876">
        <v>502</v>
      </c>
      <c r="C30876" t="s">
        <v>172</v>
      </c>
      <c r="D30876" s="1">
        <v>41610</v>
      </c>
      <c r="F30876">
        <v>2</v>
      </c>
      <c r="G30876">
        <v>4019</v>
      </c>
      <c r="H30876" t="s">
        <v>26</v>
      </c>
      <c r="J30876" t="s">
        <v>14</v>
      </c>
      <c r="K30876">
        <v>53</v>
      </c>
      <c r="L30876" t="s">
        <v>15</v>
      </c>
    </row>
    <row r="30877" spans="1:12">
      <c r="A30877" t="e">
        <f ca="1">E00251619053521</f>
        <v>#NAME?</v>
      </c>
      <c r="B30877">
        <v>109</v>
      </c>
      <c r="C30877" t="s">
        <v>480</v>
      </c>
      <c r="D30877" s="1">
        <v>41929</v>
      </c>
      <c r="F30877">
        <v>1</v>
      </c>
      <c r="G30877">
        <v>29690</v>
      </c>
      <c r="H30877" t="s">
        <v>52</v>
      </c>
      <c r="J30877" t="s">
        <v>14</v>
      </c>
      <c r="K30877">
        <v>43</v>
      </c>
      <c r="L30877" t="s">
        <v>15</v>
      </c>
    </row>
    <row r="30878" spans="1:12">
      <c r="A30878" t="e">
        <f ca="1">E00251619053521</f>
        <v>#NAME?</v>
      </c>
      <c r="B30878">
        <v>109</v>
      </c>
      <c r="C30878" t="s">
        <v>480</v>
      </c>
      <c r="D30878" s="1">
        <v>42625</v>
      </c>
      <c r="F30878">
        <v>1</v>
      </c>
      <c r="G30878">
        <v>7222</v>
      </c>
      <c r="H30878" t="s">
        <v>560</v>
      </c>
      <c r="J30878" t="s">
        <v>14</v>
      </c>
      <c r="K30878">
        <v>45</v>
      </c>
      <c r="L30878" t="s">
        <v>15</v>
      </c>
    </row>
    <row r="30879" spans="1:12">
      <c r="A30879" t="e">
        <f ca="1">E00251619053521</f>
        <v>#NAME?</v>
      </c>
      <c r="B30879">
        <v>109</v>
      </c>
      <c r="C30879" t="s">
        <v>480</v>
      </c>
      <c r="D30879" s="1">
        <v>42838</v>
      </c>
      <c r="F30879">
        <v>2</v>
      </c>
      <c r="G30879">
        <v>29690</v>
      </c>
      <c r="H30879" t="s">
        <v>52</v>
      </c>
      <c r="J30879" t="s">
        <v>14</v>
      </c>
      <c r="K30879">
        <v>46</v>
      </c>
      <c r="L30879" t="s">
        <v>15</v>
      </c>
    </row>
    <row r="30880" spans="1:12">
      <c r="A30880" t="e">
        <f ca="1">E00251528877721</f>
        <v>#NAME?</v>
      </c>
      <c r="B30880">
        <v>274</v>
      </c>
      <c r="C30880" t="s">
        <v>506</v>
      </c>
      <c r="D30880" s="1">
        <v>41649</v>
      </c>
      <c r="F30880">
        <v>1</v>
      </c>
      <c r="G30880">
        <v>71940</v>
      </c>
      <c r="H30880" t="s">
        <v>135</v>
      </c>
      <c r="J30880" t="s">
        <v>14</v>
      </c>
      <c r="K30880">
        <v>47</v>
      </c>
      <c r="L30880" t="s">
        <v>15</v>
      </c>
    </row>
    <row r="30881" spans="1:12">
      <c r="A30881" t="e">
        <f ca="1">E00251616253621</f>
        <v>#NAME?</v>
      </c>
      <c r="B30881">
        <v>486</v>
      </c>
      <c r="C30881" t="s">
        <v>340</v>
      </c>
      <c r="D30881" s="1">
        <v>41845</v>
      </c>
      <c r="F30881">
        <v>1</v>
      </c>
      <c r="G30881">
        <v>3004</v>
      </c>
      <c r="H30881" t="s">
        <v>104</v>
      </c>
      <c r="J30881" t="s">
        <v>14</v>
      </c>
      <c r="K30881">
        <v>43</v>
      </c>
      <c r="L30881" t="s">
        <v>15</v>
      </c>
    </row>
    <row r="30882" spans="1:12">
      <c r="A30882" t="e">
        <f ca="1">E00251616253621</f>
        <v>#NAME?</v>
      </c>
      <c r="B30882">
        <v>486</v>
      </c>
      <c r="C30882" t="s">
        <v>340</v>
      </c>
      <c r="D30882" s="1">
        <v>42145</v>
      </c>
      <c r="F30882">
        <v>1</v>
      </c>
      <c r="G30882">
        <v>9299</v>
      </c>
      <c r="H30882" t="s">
        <v>1454</v>
      </c>
      <c r="J30882" t="s">
        <v>14</v>
      </c>
      <c r="K30882">
        <v>44</v>
      </c>
      <c r="L30882" t="s">
        <v>15</v>
      </c>
    </row>
    <row r="30883" spans="1:12">
      <c r="A30883" t="e">
        <f ca="1">E00251532878921</f>
        <v>#NAME?</v>
      </c>
      <c r="B30883">
        <v>442</v>
      </c>
      <c r="C30883" t="s">
        <v>95</v>
      </c>
      <c r="D30883" s="1">
        <v>41806</v>
      </c>
      <c r="F30883">
        <v>1</v>
      </c>
      <c r="G30883">
        <v>72690</v>
      </c>
      <c r="H30883" t="s">
        <v>363</v>
      </c>
      <c r="J30883" t="s">
        <v>14</v>
      </c>
      <c r="K30883">
        <v>63</v>
      </c>
      <c r="L30883" t="s">
        <v>15</v>
      </c>
    </row>
    <row r="30884" spans="1:12">
      <c r="A30884" t="e">
        <f ca="1">E00251513752721</f>
        <v>#NAME?</v>
      </c>
      <c r="B30884">
        <v>702</v>
      </c>
      <c r="C30884" t="s">
        <v>293</v>
      </c>
      <c r="D30884" s="1">
        <v>41106</v>
      </c>
      <c r="F30884">
        <v>3</v>
      </c>
      <c r="G30884">
        <v>4019</v>
      </c>
      <c r="H30884" t="s">
        <v>26</v>
      </c>
      <c r="J30884" t="s">
        <v>14</v>
      </c>
      <c r="K30884">
        <v>52</v>
      </c>
      <c r="L30884" t="s">
        <v>15</v>
      </c>
    </row>
    <row r="30885" spans="1:12">
      <c r="A30885" t="e">
        <f ca="1">E00251531311821</f>
        <v>#NAME?</v>
      </c>
      <c r="B30885">
        <v>1128</v>
      </c>
      <c r="C30885" t="s">
        <v>424</v>
      </c>
      <c r="D30885" s="1">
        <v>41411</v>
      </c>
      <c r="F30885">
        <v>2</v>
      </c>
      <c r="G30885">
        <v>30781</v>
      </c>
      <c r="H30885" t="s">
        <v>584</v>
      </c>
      <c r="J30885" t="s">
        <v>14</v>
      </c>
      <c r="K30885">
        <v>39</v>
      </c>
      <c r="L30885" t="s">
        <v>15</v>
      </c>
    </row>
    <row r="30886" spans="1:12">
      <c r="A30886" t="e">
        <f ca="1">E00251531311821</f>
        <v>#NAME?</v>
      </c>
      <c r="B30886">
        <v>1128</v>
      </c>
      <c r="C30886" t="s">
        <v>424</v>
      </c>
      <c r="D30886" s="1">
        <v>42018</v>
      </c>
      <c r="F30886">
        <v>1</v>
      </c>
      <c r="G30886">
        <v>72871</v>
      </c>
      <c r="H30886" t="s">
        <v>685</v>
      </c>
      <c r="J30886" t="s">
        <v>14</v>
      </c>
      <c r="K30886">
        <v>40</v>
      </c>
      <c r="L30886" t="s">
        <v>15</v>
      </c>
    </row>
    <row r="30887" spans="1:12">
      <c r="A30887" t="e">
        <f ca="1">E00251531371621</f>
        <v>#NAME?</v>
      </c>
      <c r="B30887">
        <v>116</v>
      </c>
      <c r="C30887" t="s">
        <v>600</v>
      </c>
      <c r="D30887" s="1">
        <v>43068</v>
      </c>
      <c r="F30887">
        <v>4</v>
      </c>
      <c r="G30887">
        <v>41041</v>
      </c>
      <c r="H30887" t="s">
        <v>1069</v>
      </c>
      <c r="J30887" t="s">
        <v>14</v>
      </c>
      <c r="K30887">
        <v>64</v>
      </c>
      <c r="L30887" t="s">
        <v>15</v>
      </c>
    </row>
    <row r="30888" spans="1:12">
      <c r="A30888" t="e">
        <f ca="1">E00251510449421</f>
        <v>#NAME?</v>
      </c>
      <c r="B30888">
        <v>163</v>
      </c>
      <c r="C30888" t="s">
        <v>219</v>
      </c>
      <c r="D30888" s="1">
        <v>42132</v>
      </c>
      <c r="F30888">
        <v>1</v>
      </c>
      <c r="G30888">
        <v>1539</v>
      </c>
      <c r="H30888" t="s">
        <v>342</v>
      </c>
      <c r="J30888" t="s">
        <v>14</v>
      </c>
      <c r="K30888">
        <v>46</v>
      </c>
      <c r="L30888" t="s">
        <v>15</v>
      </c>
    </row>
    <row r="30889" spans="1:12">
      <c r="A30889" t="e">
        <f ca="1">E00251513752721</f>
        <v>#NAME?</v>
      </c>
      <c r="B30889">
        <v>702</v>
      </c>
      <c r="C30889" t="s">
        <v>293</v>
      </c>
      <c r="D30889" s="1">
        <v>42083</v>
      </c>
      <c r="F30889">
        <v>1</v>
      </c>
      <c r="G30889">
        <v>49390</v>
      </c>
      <c r="H30889" t="s">
        <v>59</v>
      </c>
      <c r="J30889" t="s">
        <v>14</v>
      </c>
      <c r="K30889">
        <v>55</v>
      </c>
      <c r="L30889" t="s">
        <v>15</v>
      </c>
    </row>
    <row r="30890" spans="1:12">
      <c r="A30890" t="e">
        <f ca="1">E00251513752721</f>
        <v>#NAME?</v>
      </c>
      <c r="B30890">
        <v>702</v>
      </c>
      <c r="C30890" t="s">
        <v>293</v>
      </c>
      <c r="D30890" s="1">
        <v>42269</v>
      </c>
      <c r="F30890">
        <v>4</v>
      </c>
      <c r="G30890">
        <v>49390</v>
      </c>
      <c r="H30890" t="s">
        <v>59</v>
      </c>
      <c r="J30890" t="s">
        <v>14</v>
      </c>
      <c r="K30890">
        <v>55</v>
      </c>
      <c r="L30890" t="s">
        <v>15</v>
      </c>
    </row>
    <row r="30891" spans="1:12">
      <c r="A30891" t="e">
        <f ca="1">E00251429396721</f>
        <v>#NAME?</v>
      </c>
      <c r="B30891">
        <v>695</v>
      </c>
      <c r="C30891" t="s">
        <v>257</v>
      </c>
      <c r="D30891" s="1">
        <v>41075</v>
      </c>
      <c r="F30891">
        <v>6</v>
      </c>
      <c r="G30891">
        <v>6266</v>
      </c>
      <c r="H30891" t="s">
        <v>99</v>
      </c>
      <c r="J30891" t="s">
        <v>14</v>
      </c>
      <c r="K30891">
        <v>52</v>
      </c>
      <c r="L30891" t="s">
        <v>15</v>
      </c>
    </row>
    <row r="30892" spans="1:12">
      <c r="A30892" t="e">
        <f ca="1">E00251429776121</f>
        <v>#NAME?</v>
      </c>
      <c r="B30892">
        <v>192</v>
      </c>
      <c r="C30892" t="s">
        <v>321</v>
      </c>
      <c r="D30892" s="1">
        <v>41253</v>
      </c>
      <c r="F30892">
        <v>3</v>
      </c>
      <c r="G30892">
        <v>30000</v>
      </c>
      <c r="H30892" t="s">
        <v>144</v>
      </c>
      <c r="J30892" t="s">
        <v>14</v>
      </c>
      <c r="K30892">
        <v>39</v>
      </c>
      <c r="L30892" t="s">
        <v>15</v>
      </c>
    </row>
    <row r="30893" spans="1:12">
      <c r="A30893" t="e">
        <f ca="1">E00251429776121</f>
        <v>#NAME?</v>
      </c>
      <c r="B30893">
        <v>192</v>
      </c>
      <c r="C30893" t="s">
        <v>321</v>
      </c>
      <c r="D30893" s="1">
        <v>41649</v>
      </c>
      <c r="F30893">
        <v>1</v>
      </c>
      <c r="G30893">
        <v>7080</v>
      </c>
      <c r="H30893" t="s">
        <v>337</v>
      </c>
      <c r="J30893" t="s">
        <v>14</v>
      </c>
      <c r="K30893">
        <v>40</v>
      </c>
      <c r="L30893" t="s">
        <v>15</v>
      </c>
    </row>
    <row r="30894" spans="1:12">
      <c r="A30894" t="e">
        <f ca="1">E00251429776121</f>
        <v>#NAME?</v>
      </c>
      <c r="B30894">
        <v>192</v>
      </c>
      <c r="C30894" t="s">
        <v>321</v>
      </c>
      <c r="D30894" s="1">
        <v>42535</v>
      </c>
      <c r="F30894">
        <v>1</v>
      </c>
      <c r="G30894">
        <v>30000</v>
      </c>
      <c r="H30894" t="s">
        <v>144</v>
      </c>
      <c r="J30894" t="s">
        <v>14</v>
      </c>
      <c r="K30894">
        <v>43</v>
      </c>
      <c r="L30894" t="s">
        <v>15</v>
      </c>
    </row>
    <row r="30895" spans="1:12">
      <c r="A30895" t="e">
        <f ca="1">E00251625264121</f>
        <v>#NAME?</v>
      </c>
      <c r="B30895">
        <v>465</v>
      </c>
      <c r="C30895" t="s">
        <v>439</v>
      </c>
      <c r="D30895" s="1">
        <v>41334</v>
      </c>
      <c r="F30895">
        <v>5</v>
      </c>
      <c r="G30895">
        <v>6252</v>
      </c>
      <c r="H30895" t="s">
        <v>1219</v>
      </c>
      <c r="J30895" t="s">
        <v>14</v>
      </c>
      <c r="K30895">
        <v>39</v>
      </c>
      <c r="L30895" t="s">
        <v>15</v>
      </c>
    </row>
    <row r="30896" spans="1:12">
      <c r="A30896" t="e">
        <f ca="1">E00251429173021</f>
        <v>#NAME?</v>
      </c>
      <c r="B30896">
        <v>293</v>
      </c>
      <c r="C30896" t="s">
        <v>25</v>
      </c>
      <c r="D30896" s="1">
        <v>41340</v>
      </c>
      <c r="F30896">
        <v>2</v>
      </c>
      <c r="G30896">
        <v>4019</v>
      </c>
      <c r="H30896" t="s">
        <v>26</v>
      </c>
      <c r="J30896" t="s">
        <v>14</v>
      </c>
      <c r="K30896">
        <v>63</v>
      </c>
      <c r="L30896" t="s">
        <v>15</v>
      </c>
    </row>
    <row r="30897" spans="1:12">
      <c r="A30897" t="e">
        <f ca="1">E00251429173021</f>
        <v>#NAME?</v>
      </c>
      <c r="B30897">
        <v>293</v>
      </c>
      <c r="C30897" t="s">
        <v>25</v>
      </c>
      <c r="D30897" s="1">
        <v>42563</v>
      </c>
      <c r="F30897">
        <v>1</v>
      </c>
      <c r="G30897">
        <v>4019</v>
      </c>
      <c r="H30897" t="s">
        <v>26</v>
      </c>
      <c r="J30897" t="s">
        <v>14</v>
      </c>
      <c r="K30897">
        <v>66</v>
      </c>
      <c r="L30897" t="s">
        <v>15</v>
      </c>
    </row>
    <row r="30898" spans="1:12">
      <c r="A30898" t="e">
        <f ca="1">E00251429173021</f>
        <v>#NAME?</v>
      </c>
      <c r="B30898">
        <v>293</v>
      </c>
      <c r="C30898" t="s">
        <v>25</v>
      </c>
      <c r="D30898" s="1">
        <v>42600</v>
      </c>
      <c r="F30898">
        <v>3</v>
      </c>
      <c r="G30898">
        <v>7831</v>
      </c>
      <c r="H30898" t="s">
        <v>274</v>
      </c>
      <c r="J30898" t="s">
        <v>14</v>
      </c>
      <c r="K30898">
        <v>66</v>
      </c>
      <c r="L30898" t="s">
        <v>22</v>
      </c>
    </row>
    <row r="30899" spans="1:12">
      <c r="A30899" t="e">
        <f ca="1">E00251617668521</f>
        <v>#NAME?</v>
      </c>
      <c r="B30899">
        <v>448</v>
      </c>
      <c r="C30899" t="s">
        <v>112</v>
      </c>
      <c r="D30899" s="1">
        <v>42467</v>
      </c>
      <c r="F30899">
        <v>1</v>
      </c>
      <c r="G30899">
        <v>4439</v>
      </c>
      <c r="H30899" t="s">
        <v>702</v>
      </c>
      <c r="J30899" t="s">
        <v>14</v>
      </c>
      <c r="K30899">
        <v>59</v>
      </c>
      <c r="L30899" t="s">
        <v>15</v>
      </c>
    </row>
    <row r="30900" spans="1:12">
      <c r="A30900" t="e">
        <f ca="1">E00251439928021</f>
        <v>#NAME?</v>
      </c>
      <c r="B30900">
        <v>189</v>
      </c>
      <c r="C30900" t="s">
        <v>58</v>
      </c>
      <c r="D30900" s="1">
        <v>41172</v>
      </c>
      <c r="F30900">
        <v>1</v>
      </c>
      <c r="G30900">
        <v>30000</v>
      </c>
      <c r="H30900" t="s">
        <v>144</v>
      </c>
      <c r="J30900" t="s">
        <v>14</v>
      </c>
      <c r="K30900">
        <v>42</v>
      </c>
      <c r="L30900" t="s">
        <v>15</v>
      </c>
    </row>
    <row r="30901" spans="1:12">
      <c r="A30901" t="e">
        <f ca="1">E00251429396721</f>
        <v>#NAME?</v>
      </c>
      <c r="B30901">
        <v>695</v>
      </c>
      <c r="C30901" t="s">
        <v>257</v>
      </c>
      <c r="D30901" s="1">
        <v>41549</v>
      </c>
      <c r="F30901">
        <v>6</v>
      </c>
      <c r="G30901">
        <v>6266</v>
      </c>
      <c r="H30901" t="s">
        <v>99</v>
      </c>
      <c r="J30901" t="s">
        <v>14</v>
      </c>
      <c r="K30901">
        <v>53</v>
      </c>
      <c r="L30901" t="s">
        <v>15</v>
      </c>
    </row>
    <row r="30902" spans="1:12">
      <c r="A30902" t="e">
        <f ca="1">E00251429396721</f>
        <v>#NAME?</v>
      </c>
      <c r="B30902">
        <v>695</v>
      </c>
      <c r="C30902" t="s">
        <v>257</v>
      </c>
      <c r="D30902" s="1">
        <v>41844</v>
      </c>
      <c r="F30902">
        <v>5</v>
      </c>
      <c r="G30902">
        <v>73390</v>
      </c>
      <c r="H30902" t="s">
        <v>66</v>
      </c>
      <c r="J30902" t="s">
        <v>14</v>
      </c>
      <c r="K30902">
        <v>54</v>
      </c>
      <c r="L30902" t="s">
        <v>15</v>
      </c>
    </row>
    <row r="30903" spans="1:12">
      <c r="A30903" t="e">
        <f ca="1">E00251429387421</f>
        <v>#NAME?</v>
      </c>
      <c r="B30903">
        <v>276</v>
      </c>
      <c r="C30903" t="s">
        <v>122</v>
      </c>
      <c r="D30903" s="1">
        <v>41694</v>
      </c>
      <c r="F30903">
        <v>1</v>
      </c>
      <c r="G30903">
        <v>73730</v>
      </c>
      <c r="H30903" t="s">
        <v>266</v>
      </c>
      <c r="J30903" t="s">
        <v>14</v>
      </c>
      <c r="K30903">
        <v>47</v>
      </c>
      <c r="L30903" t="s">
        <v>15</v>
      </c>
    </row>
    <row r="30904" spans="1:12">
      <c r="A30904" t="e">
        <f ca="1">E00251429173021</f>
        <v>#NAME?</v>
      </c>
      <c r="B30904">
        <v>293</v>
      </c>
      <c r="C30904" t="s">
        <v>25</v>
      </c>
      <c r="D30904" s="1">
        <v>42698</v>
      </c>
      <c r="F30904">
        <v>1</v>
      </c>
      <c r="G30904">
        <v>462</v>
      </c>
      <c r="H30904" t="s">
        <v>288</v>
      </c>
      <c r="J30904" t="s">
        <v>14</v>
      </c>
      <c r="K30904">
        <v>66</v>
      </c>
      <c r="L30904" t="s">
        <v>15</v>
      </c>
    </row>
    <row r="30905" spans="1:12">
      <c r="A30905" t="e">
        <f ca="1">E00251531844021</f>
        <v>#NAME?</v>
      </c>
      <c r="B30905">
        <v>1128</v>
      </c>
      <c r="C30905" t="s">
        <v>424</v>
      </c>
      <c r="D30905" s="1">
        <v>41025</v>
      </c>
      <c r="F30905">
        <v>4</v>
      </c>
      <c r="G30905">
        <v>78052</v>
      </c>
      <c r="H30905" t="s">
        <v>1346</v>
      </c>
      <c r="J30905" t="s">
        <v>14</v>
      </c>
      <c r="K30905">
        <v>58</v>
      </c>
      <c r="L30905" t="s">
        <v>22</v>
      </c>
    </row>
    <row r="30906" spans="1:12">
      <c r="A30906" t="e">
        <f ca="1">E00251531844021</f>
        <v>#NAME?</v>
      </c>
      <c r="B30906">
        <v>1128</v>
      </c>
      <c r="C30906" t="s">
        <v>424</v>
      </c>
      <c r="D30906" s="1">
        <v>42691</v>
      </c>
      <c r="F30906">
        <v>1</v>
      </c>
      <c r="G30906">
        <v>4011</v>
      </c>
      <c r="H30906" t="s">
        <v>828</v>
      </c>
      <c r="J30906" t="s">
        <v>14</v>
      </c>
      <c r="K30906">
        <v>63</v>
      </c>
      <c r="L30906" t="s">
        <v>15</v>
      </c>
    </row>
    <row r="30907" spans="1:12">
      <c r="A30907" t="e">
        <f ca="1">E00251615269521</f>
        <v>#NAME?</v>
      </c>
      <c r="B30907">
        <v>94</v>
      </c>
      <c r="C30907" t="s">
        <v>74</v>
      </c>
      <c r="D30907" s="1">
        <v>42481</v>
      </c>
      <c r="F30907">
        <v>3</v>
      </c>
      <c r="G30907">
        <v>7904</v>
      </c>
      <c r="H30907" t="s">
        <v>75</v>
      </c>
      <c r="J30907" t="s">
        <v>14</v>
      </c>
      <c r="K30907">
        <v>56</v>
      </c>
      <c r="L30907" t="s">
        <v>22</v>
      </c>
    </row>
    <row r="30908" spans="1:12">
      <c r="A30908" t="e">
        <f ca="1">E00251439851521</f>
        <v>#NAME?</v>
      </c>
      <c r="B30908">
        <v>453</v>
      </c>
      <c r="C30908" t="s">
        <v>96</v>
      </c>
      <c r="D30908" s="1">
        <v>42691</v>
      </c>
      <c r="F30908">
        <v>1</v>
      </c>
      <c r="G30908">
        <v>72631</v>
      </c>
      <c r="H30908" t="s">
        <v>142</v>
      </c>
      <c r="J30908" t="s">
        <v>14</v>
      </c>
      <c r="K30908">
        <v>48</v>
      </c>
      <c r="L30908" t="s">
        <v>15</v>
      </c>
    </row>
    <row r="30909" spans="1:12">
      <c r="A30909" t="e">
        <f ca="1">E00251715820821</f>
        <v>#NAME?</v>
      </c>
      <c r="B30909">
        <v>490</v>
      </c>
      <c r="C30909" t="s">
        <v>158</v>
      </c>
      <c r="D30909" s="1">
        <v>41331</v>
      </c>
      <c r="F30909">
        <v>1</v>
      </c>
      <c r="G30909">
        <v>6272</v>
      </c>
      <c r="H30909" t="s">
        <v>635</v>
      </c>
      <c r="J30909" t="s">
        <v>14</v>
      </c>
      <c r="K30909">
        <v>54</v>
      </c>
      <c r="L30909" t="s">
        <v>15</v>
      </c>
    </row>
    <row r="30910" spans="1:12">
      <c r="A30910" t="e">
        <f ca="1">E00251427397821</f>
        <v>#NAME?</v>
      </c>
      <c r="B30910">
        <v>10</v>
      </c>
      <c r="C30910" t="s">
        <v>18</v>
      </c>
      <c r="D30910" s="1">
        <v>41179</v>
      </c>
      <c r="F30910">
        <v>1</v>
      </c>
      <c r="G30910">
        <v>81380</v>
      </c>
      <c r="H30910" t="s">
        <v>326</v>
      </c>
      <c r="J30910" t="s">
        <v>14</v>
      </c>
      <c r="K30910">
        <v>61</v>
      </c>
      <c r="L30910" t="s">
        <v>15</v>
      </c>
    </row>
    <row r="30911" spans="1:12">
      <c r="A30911" t="e">
        <f ca="1">E00251514878421</f>
        <v>#NAME?</v>
      </c>
      <c r="B30911">
        <v>6156</v>
      </c>
      <c r="C30911" t="s">
        <v>352</v>
      </c>
      <c r="D30911" s="1">
        <v>42765</v>
      </c>
      <c r="F30911">
        <v>2</v>
      </c>
      <c r="G30911">
        <v>4928</v>
      </c>
      <c r="H30911" t="s">
        <v>1173</v>
      </c>
      <c r="J30911" t="s">
        <v>14</v>
      </c>
      <c r="K30911">
        <v>58</v>
      </c>
      <c r="L30911" t="s">
        <v>15</v>
      </c>
    </row>
    <row r="30912" spans="1:12">
      <c r="A30912" t="e">
        <f ca="1">E00251432151321</f>
        <v>#NAME?</v>
      </c>
      <c r="B30912">
        <v>494</v>
      </c>
      <c r="C30912" t="s">
        <v>63</v>
      </c>
      <c r="D30912" s="1">
        <v>41080</v>
      </c>
      <c r="F30912">
        <v>1</v>
      </c>
      <c r="G30912">
        <v>7802</v>
      </c>
      <c r="H30912" t="s">
        <v>332</v>
      </c>
      <c r="J30912" t="s">
        <v>14</v>
      </c>
      <c r="K30912">
        <v>44</v>
      </c>
      <c r="L30912" t="s">
        <v>22</v>
      </c>
    </row>
    <row r="30913" spans="1:12">
      <c r="A30913" t="e">
        <f ca="1">E00251432151321</f>
        <v>#NAME?</v>
      </c>
      <c r="B30913">
        <v>494</v>
      </c>
      <c r="C30913" t="s">
        <v>63</v>
      </c>
      <c r="D30913" s="1">
        <v>41204</v>
      </c>
      <c r="F30913">
        <v>1</v>
      </c>
      <c r="G30913">
        <v>2809</v>
      </c>
      <c r="H30913" t="s">
        <v>90</v>
      </c>
      <c r="J30913" t="s">
        <v>14</v>
      </c>
      <c r="K30913">
        <v>45</v>
      </c>
      <c r="L30913" t="s">
        <v>15</v>
      </c>
    </row>
    <row r="30914" spans="1:12">
      <c r="A30914" t="e">
        <f ca="1">E00251432151321</f>
        <v>#NAME?</v>
      </c>
      <c r="B30914">
        <v>494</v>
      </c>
      <c r="C30914" t="s">
        <v>63</v>
      </c>
      <c r="D30914" s="1">
        <v>41267</v>
      </c>
      <c r="F30914">
        <v>1</v>
      </c>
      <c r="G30914">
        <v>2809</v>
      </c>
      <c r="H30914" t="s">
        <v>90</v>
      </c>
      <c r="J30914" t="s">
        <v>14</v>
      </c>
      <c r="K30914">
        <v>45</v>
      </c>
      <c r="L30914" t="s">
        <v>15</v>
      </c>
    </row>
    <row r="30915" spans="1:12">
      <c r="A30915" t="e">
        <f ca="1">E00251524992321</f>
        <v>#NAME?</v>
      </c>
      <c r="B30915">
        <v>6156</v>
      </c>
      <c r="C30915" t="s">
        <v>352</v>
      </c>
      <c r="D30915" s="1">
        <v>42802</v>
      </c>
      <c r="F30915">
        <v>1</v>
      </c>
      <c r="G30915">
        <v>6929</v>
      </c>
      <c r="H30915" t="s">
        <v>36</v>
      </c>
      <c r="J30915" t="s">
        <v>14</v>
      </c>
      <c r="K30915">
        <v>65</v>
      </c>
      <c r="L30915" t="s">
        <v>15</v>
      </c>
    </row>
    <row r="30916" spans="1:12">
      <c r="A30916" t="e">
        <f ca="1">E00251430391921</f>
        <v>#NAME?</v>
      </c>
      <c r="B30916">
        <v>469</v>
      </c>
      <c r="C30916" t="s">
        <v>30</v>
      </c>
      <c r="D30916" s="1">
        <v>42781</v>
      </c>
      <c r="F30916">
        <v>2</v>
      </c>
      <c r="G30916">
        <v>37311</v>
      </c>
      <c r="H30916" t="s">
        <v>745</v>
      </c>
      <c r="J30916" t="s">
        <v>14</v>
      </c>
      <c r="K30916">
        <v>61</v>
      </c>
      <c r="L30916" t="s">
        <v>15</v>
      </c>
    </row>
    <row r="30917" spans="1:12">
      <c r="A30917" t="e">
        <f ca="1">E00251430391921</f>
        <v>#NAME?</v>
      </c>
      <c r="B30917">
        <v>469</v>
      </c>
      <c r="C30917" t="s">
        <v>30</v>
      </c>
      <c r="D30917" s="1">
        <v>43038</v>
      </c>
      <c r="F30917">
        <v>3</v>
      </c>
      <c r="G30917">
        <v>3689</v>
      </c>
      <c r="H30917" t="s">
        <v>159</v>
      </c>
      <c r="J30917" t="s">
        <v>14</v>
      </c>
      <c r="K30917">
        <v>62</v>
      </c>
      <c r="L30917" t="s">
        <v>15</v>
      </c>
    </row>
    <row r="30918" spans="1:12">
      <c r="A30918" t="e">
        <f ca="1">E00251439569621</f>
        <v>#NAME?</v>
      </c>
      <c r="B30918">
        <v>701</v>
      </c>
      <c r="C30918" t="s">
        <v>72</v>
      </c>
      <c r="D30918" s="1">
        <v>41051</v>
      </c>
      <c r="F30918">
        <v>3</v>
      </c>
      <c r="G30918">
        <v>27802</v>
      </c>
      <c r="H30918" t="s">
        <v>83</v>
      </c>
      <c r="J30918" t="s">
        <v>14</v>
      </c>
      <c r="K30918">
        <v>61</v>
      </c>
      <c r="L30918" t="s">
        <v>15</v>
      </c>
    </row>
    <row r="30919" spans="1:12">
      <c r="A30919" t="e">
        <f ca="1">E00251518868021</f>
        <v>#NAME?</v>
      </c>
      <c r="B30919">
        <v>1791</v>
      </c>
      <c r="C30919" t="s">
        <v>468</v>
      </c>
      <c r="D30919" s="1">
        <v>41438</v>
      </c>
      <c r="F30919">
        <v>1</v>
      </c>
      <c r="G30919">
        <v>2899</v>
      </c>
      <c r="H30919" t="s">
        <v>464</v>
      </c>
      <c r="J30919" t="s">
        <v>14</v>
      </c>
      <c r="K30919">
        <v>59</v>
      </c>
      <c r="L30919" t="s">
        <v>15</v>
      </c>
    </row>
    <row r="30920" spans="1:12">
      <c r="A30920" t="e">
        <f ca="1">E00251518868021</f>
        <v>#NAME?</v>
      </c>
      <c r="B30920">
        <v>1791</v>
      </c>
      <c r="C30920" t="s">
        <v>468</v>
      </c>
      <c r="D30920" s="1">
        <v>41474</v>
      </c>
      <c r="F30920">
        <v>3</v>
      </c>
      <c r="G30920">
        <v>7820</v>
      </c>
      <c r="H30920" t="s">
        <v>233</v>
      </c>
      <c r="J30920" t="s">
        <v>14</v>
      </c>
      <c r="K30920">
        <v>59</v>
      </c>
      <c r="L30920" t="s">
        <v>22</v>
      </c>
    </row>
    <row r="30921" spans="1:12">
      <c r="A30921" t="e">
        <f ca="1">E00251518868021</f>
        <v>#NAME?</v>
      </c>
      <c r="B30921">
        <v>1791</v>
      </c>
      <c r="C30921" t="s">
        <v>468</v>
      </c>
      <c r="D30921" s="1">
        <v>41565</v>
      </c>
      <c r="F30921">
        <v>1</v>
      </c>
      <c r="G30921">
        <v>71983</v>
      </c>
      <c r="H30921" t="s">
        <v>1092</v>
      </c>
      <c r="J30921" t="s">
        <v>14</v>
      </c>
      <c r="K30921">
        <v>59</v>
      </c>
      <c r="L30921" t="s">
        <v>15</v>
      </c>
    </row>
    <row r="30922" spans="1:12">
      <c r="A30922" t="e">
        <f ca="1">E00251518868021</f>
        <v>#NAME?</v>
      </c>
      <c r="B30922">
        <v>1791</v>
      </c>
      <c r="C30922" t="s">
        <v>468</v>
      </c>
      <c r="D30922" s="1">
        <v>41953</v>
      </c>
      <c r="F30922">
        <v>2</v>
      </c>
      <c r="G30922">
        <v>7262</v>
      </c>
      <c r="H30922" t="s">
        <v>198</v>
      </c>
      <c r="J30922" t="s">
        <v>14</v>
      </c>
      <c r="K30922">
        <v>60</v>
      </c>
      <c r="L30922" t="s">
        <v>15</v>
      </c>
    </row>
    <row r="30923" spans="1:12">
      <c r="A30923" t="e">
        <f ca="1">E00251518868021</f>
        <v>#NAME?</v>
      </c>
      <c r="B30923">
        <v>1791</v>
      </c>
      <c r="C30923" t="s">
        <v>468</v>
      </c>
      <c r="D30923" s="1">
        <v>42819</v>
      </c>
      <c r="F30923">
        <v>1</v>
      </c>
      <c r="G30923">
        <v>71690</v>
      </c>
      <c r="H30923" t="s">
        <v>410</v>
      </c>
      <c r="J30923" t="s">
        <v>14</v>
      </c>
      <c r="K30923">
        <v>63</v>
      </c>
      <c r="L30923" t="s">
        <v>15</v>
      </c>
    </row>
    <row r="30924" spans="1:12">
      <c r="A30924" t="e">
        <f ca="1">E00251432420521</f>
        <v>#NAME?</v>
      </c>
      <c r="B30924">
        <v>451</v>
      </c>
      <c r="C30924" t="s">
        <v>102</v>
      </c>
      <c r="D30924" s="1">
        <v>41187</v>
      </c>
      <c r="F30924">
        <v>1</v>
      </c>
      <c r="G30924">
        <v>496</v>
      </c>
      <c r="H30924" t="s">
        <v>190</v>
      </c>
      <c r="J30924" t="s">
        <v>14</v>
      </c>
      <c r="K30924">
        <v>49</v>
      </c>
      <c r="L30924" t="s">
        <v>15</v>
      </c>
    </row>
    <row r="30925" spans="1:12">
      <c r="A30925" t="e">
        <f ca="1">E00251513752721</f>
        <v>#NAME?</v>
      </c>
      <c r="B30925">
        <v>702</v>
      </c>
      <c r="C30925" t="s">
        <v>293</v>
      </c>
      <c r="D30925" s="1">
        <v>42297</v>
      </c>
      <c r="F30925">
        <v>3</v>
      </c>
      <c r="G30925">
        <v>27800</v>
      </c>
      <c r="H30925" t="s">
        <v>145</v>
      </c>
      <c r="J30925" t="s">
        <v>14</v>
      </c>
      <c r="K30925">
        <v>55</v>
      </c>
      <c r="L30925" t="s">
        <v>15</v>
      </c>
    </row>
    <row r="30926" spans="1:12">
      <c r="A30926" t="e">
        <f ca="1">E00251511139621</f>
        <v>#NAME?</v>
      </c>
      <c r="B30926">
        <v>28</v>
      </c>
      <c r="C30926" t="s">
        <v>153</v>
      </c>
      <c r="D30926" s="1">
        <v>41186</v>
      </c>
      <c r="F30926">
        <v>2</v>
      </c>
      <c r="G30926">
        <v>4019</v>
      </c>
      <c r="H30926" t="s">
        <v>26</v>
      </c>
      <c r="J30926" t="s">
        <v>14</v>
      </c>
      <c r="K30926">
        <v>52</v>
      </c>
      <c r="L30926" t="s">
        <v>15</v>
      </c>
    </row>
    <row r="30927" spans="1:12">
      <c r="A30927" t="e">
        <f ca="1">E00251511139621</f>
        <v>#NAME?</v>
      </c>
      <c r="B30927">
        <v>28</v>
      </c>
      <c r="C30927" t="s">
        <v>153</v>
      </c>
      <c r="D30927" s="1">
        <v>41523</v>
      </c>
      <c r="F30927">
        <v>1</v>
      </c>
      <c r="G30927">
        <v>49390</v>
      </c>
      <c r="H30927" t="s">
        <v>59</v>
      </c>
      <c r="J30927" t="s">
        <v>14</v>
      </c>
      <c r="K30927">
        <v>53</v>
      </c>
      <c r="L30927" t="s">
        <v>15</v>
      </c>
    </row>
    <row r="30928" spans="1:12">
      <c r="A30928" t="e">
        <f ca="1">E00251439569621</f>
        <v>#NAME?</v>
      </c>
      <c r="B30928">
        <v>701</v>
      </c>
      <c r="C30928" t="s">
        <v>72</v>
      </c>
      <c r="D30928" s="1">
        <v>42335</v>
      </c>
      <c r="F30928">
        <v>5</v>
      </c>
      <c r="G30928">
        <v>7243</v>
      </c>
      <c r="H30928" t="s">
        <v>42</v>
      </c>
      <c r="J30928" t="s">
        <v>14</v>
      </c>
      <c r="K30928">
        <v>64</v>
      </c>
      <c r="L30928" t="s">
        <v>15</v>
      </c>
    </row>
    <row r="30929" spans="1:12">
      <c r="A30929" t="e">
        <f ca="1">E00251439569621</f>
        <v>#NAME?</v>
      </c>
      <c r="B30929">
        <v>701</v>
      </c>
      <c r="C30929" t="s">
        <v>72</v>
      </c>
      <c r="D30929" s="1">
        <v>42424</v>
      </c>
      <c r="F30929">
        <v>3</v>
      </c>
      <c r="G30929">
        <v>2119</v>
      </c>
      <c r="H30929" t="s">
        <v>82</v>
      </c>
      <c r="J30929" t="s">
        <v>14</v>
      </c>
      <c r="K30929">
        <v>64</v>
      </c>
      <c r="L30929" t="s">
        <v>15</v>
      </c>
    </row>
    <row r="30930" spans="1:12">
      <c r="A30930" t="e">
        <f ca="1">E00251439569621</f>
        <v>#NAME?</v>
      </c>
      <c r="B30930">
        <v>701</v>
      </c>
      <c r="C30930" t="s">
        <v>72</v>
      </c>
      <c r="D30930" s="1">
        <v>42691</v>
      </c>
      <c r="F30930">
        <v>3</v>
      </c>
      <c r="G30930">
        <v>2724</v>
      </c>
      <c r="H30930" t="s">
        <v>73</v>
      </c>
      <c r="J30930" t="s">
        <v>14</v>
      </c>
      <c r="K30930">
        <v>65</v>
      </c>
      <c r="L30930" t="s">
        <v>15</v>
      </c>
    </row>
    <row r="30931" spans="1:12">
      <c r="A30931" t="e">
        <f ca="1">E00251527995921</f>
        <v>#NAME?</v>
      </c>
      <c r="B30931">
        <v>47</v>
      </c>
      <c r="C30931" t="s">
        <v>494</v>
      </c>
      <c r="D30931" s="1">
        <v>41436</v>
      </c>
      <c r="F30931">
        <v>1</v>
      </c>
      <c r="G30931">
        <v>7242</v>
      </c>
      <c r="H30931" t="s">
        <v>93</v>
      </c>
      <c r="J30931" t="s">
        <v>14</v>
      </c>
      <c r="K30931">
        <v>50</v>
      </c>
      <c r="L30931" t="s">
        <v>15</v>
      </c>
    </row>
    <row r="30932" spans="1:12">
      <c r="A30932" t="e">
        <f ca="1">E00251432420521</f>
        <v>#NAME?</v>
      </c>
      <c r="B30932">
        <v>451</v>
      </c>
      <c r="C30932" t="s">
        <v>102</v>
      </c>
      <c r="D30932" s="1">
        <v>41458</v>
      </c>
      <c r="F30932">
        <v>1</v>
      </c>
      <c r="G30932">
        <v>496</v>
      </c>
      <c r="H30932" t="s">
        <v>190</v>
      </c>
      <c r="J30932" t="s">
        <v>14</v>
      </c>
      <c r="K30932">
        <v>50</v>
      </c>
      <c r="L30932" t="s">
        <v>15</v>
      </c>
    </row>
    <row r="30933" spans="1:12">
      <c r="A30933" t="e">
        <f ca="1">E00251432420521</f>
        <v>#NAME?</v>
      </c>
      <c r="B30933">
        <v>726</v>
      </c>
      <c r="C30933" t="s">
        <v>167</v>
      </c>
      <c r="D30933" s="1">
        <v>42339</v>
      </c>
      <c r="F30933">
        <v>1</v>
      </c>
      <c r="G30933">
        <v>9248</v>
      </c>
      <c r="H30933" t="s">
        <v>476</v>
      </c>
      <c r="I30933" t="s">
        <v>56</v>
      </c>
      <c r="J30933" t="s">
        <v>57</v>
      </c>
      <c r="K30933">
        <v>52</v>
      </c>
      <c r="L30933" t="s">
        <v>15</v>
      </c>
    </row>
    <row r="30934" spans="1:12">
      <c r="A30934" t="e">
        <f ca="1">E00251429314921</f>
        <v>#NAME?</v>
      </c>
      <c r="B30934">
        <v>4055</v>
      </c>
      <c r="C30934" t="s">
        <v>51</v>
      </c>
      <c r="D30934" s="1">
        <v>41480</v>
      </c>
      <c r="F30934">
        <v>1</v>
      </c>
      <c r="G30934">
        <v>6829</v>
      </c>
      <c r="H30934" t="s">
        <v>666</v>
      </c>
      <c r="J30934" t="s">
        <v>14</v>
      </c>
      <c r="K30934">
        <v>47</v>
      </c>
      <c r="L30934" t="s">
        <v>15</v>
      </c>
    </row>
    <row r="30935" spans="1:12">
      <c r="A30935" t="e">
        <f ca="1">E00251429314921</f>
        <v>#NAME?</v>
      </c>
      <c r="B30935">
        <v>4055</v>
      </c>
      <c r="C30935" t="s">
        <v>51</v>
      </c>
      <c r="D30935" s="1">
        <v>42186</v>
      </c>
      <c r="F30935">
        <v>1</v>
      </c>
      <c r="G30935">
        <v>25000</v>
      </c>
      <c r="H30935" t="s">
        <v>178</v>
      </c>
      <c r="J30935" t="s">
        <v>14</v>
      </c>
      <c r="K30935">
        <v>49</v>
      </c>
      <c r="L30935" t="s">
        <v>15</v>
      </c>
    </row>
    <row r="30936" spans="1:12">
      <c r="A30936" t="e">
        <f ca="1">E00251429314921</f>
        <v>#NAME?</v>
      </c>
      <c r="B30936">
        <v>4055</v>
      </c>
      <c r="C30936" t="s">
        <v>51</v>
      </c>
      <c r="D30936" s="1">
        <v>42338</v>
      </c>
      <c r="F30936">
        <v>1</v>
      </c>
      <c r="G30936">
        <v>4019</v>
      </c>
      <c r="H30936" t="s">
        <v>26</v>
      </c>
      <c r="J30936" t="s">
        <v>14</v>
      </c>
      <c r="K30936">
        <v>49</v>
      </c>
      <c r="L30936" t="s">
        <v>15</v>
      </c>
    </row>
    <row r="30937" spans="1:12">
      <c r="A30937" t="e">
        <f ca="1">E00251513752721</f>
        <v>#NAME?</v>
      </c>
      <c r="B30937">
        <v>702</v>
      </c>
      <c r="C30937" t="s">
        <v>293</v>
      </c>
      <c r="D30937" s="1">
        <v>42802</v>
      </c>
      <c r="F30937">
        <v>4</v>
      </c>
      <c r="G30937">
        <v>27800</v>
      </c>
      <c r="H30937" t="s">
        <v>145</v>
      </c>
      <c r="J30937" t="s">
        <v>14</v>
      </c>
      <c r="K30937">
        <v>57</v>
      </c>
      <c r="L30937" t="s">
        <v>15</v>
      </c>
    </row>
    <row r="30938" spans="1:12">
      <c r="A30938" t="e">
        <f ca="1">E00251513752721</f>
        <v>#NAME?</v>
      </c>
      <c r="B30938">
        <v>702</v>
      </c>
      <c r="C30938" t="s">
        <v>293</v>
      </c>
      <c r="D30938" s="1">
        <v>42802</v>
      </c>
      <c r="F30938">
        <v>6</v>
      </c>
      <c r="G30938">
        <v>4549</v>
      </c>
      <c r="H30938" t="s">
        <v>69</v>
      </c>
      <c r="J30938" t="s">
        <v>14</v>
      </c>
      <c r="K30938">
        <v>57</v>
      </c>
      <c r="L30938" t="s">
        <v>15</v>
      </c>
    </row>
    <row r="30939" spans="1:12">
      <c r="A30939" t="e">
        <f ca="1">E00251513752721</f>
        <v>#NAME?</v>
      </c>
      <c r="B30939">
        <v>702</v>
      </c>
      <c r="C30939" t="s">
        <v>293</v>
      </c>
      <c r="D30939" s="1">
        <v>42891</v>
      </c>
      <c r="F30939">
        <v>3</v>
      </c>
      <c r="G30939">
        <v>49390</v>
      </c>
      <c r="H30939" t="s">
        <v>59</v>
      </c>
      <c r="J30939" t="s">
        <v>14</v>
      </c>
      <c r="K30939">
        <v>57</v>
      </c>
      <c r="L30939" t="s">
        <v>15</v>
      </c>
    </row>
    <row r="30940" spans="1:12">
      <c r="A30940" t="e">
        <f ca="1">E00251429182321</f>
        <v>#NAME?</v>
      </c>
      <c r="B30940">
        <v>272</v>
      </c>
      <c r="C30940" t="s">
        <v>174</v>
      </c>
      <c r="D30940" s="1">
        <v>42728</v>
      </c>
      <c r="F30940">
        <v>1</v>
      </c>
      <c r="G30940">
        <v>7799</v>
      </c>
      <c r="H30940" t="s">
        <v>493</v>
      </c>
      <c r="I30940" t="s">
        <v>56</v>
      </c>
      <c r="J30940" t="s">
        <v>57</v>
      </c>
      <c r="K30940">
        <v>54</v>
      </c>
      <c r="L30940" t="s">
        <v>15</v>
      </c>
    </row>
    <row r="30941" spans="1:12">
      <c r="A30941" t="e">
        <f ca="1">E00251427204321</f>
        <v>#NAME?</v>
      </c>
      <c r="B30941">
        <v>28</v>
      </c>
      <c r="C30941" t="s">
        <v>153</v>
      </c>
      <c r="D30941" s="1">
        <v>41682</v>
      </c>
      <c r="F30941">
        <v>1</v>
      </c>
      <c r="G30941">
        <v>71535</v>
      </c>
      <c r="H30941" t="s">
        <v>1164</v>
      </c>
      <c r="J30941" t="s">
        <v>14</v>
      </c>
      <c r="K30941">
        <v>46</v>
      </c>
      <c r="L30941" t="s">
        <v>15</v>
      </c>
    </row>
    <row r="30942" spans="1:12">
      <c r="A30942" t="e">
        <f ca="1">E00251432151321</f>
        <v>#NAME?</v>
      </c>
      <c r="B30942">
        <v>494</v>
      </c>
      <c r="C30942" t="s">
        <v>63</v>
      </c>
      <c r="D30942" s="1">
        <v>42318</v>
      </c>
      <c r="F30942">
        <v>1</v>
      </c>
      <c r="G30942">
        <v>2809</v>
      </c>
      <c r="H30942" t="s">
        <v>90</v>
      </c>
      <c r="J30942" t="s">
        <v>14</v>
      </c>
      <c r="K30942">
        <v>48</v>
      </c>
      <c r="L30942" t="s">
        <v>15</v>
      </c>
    </row>
    <row r="30943" spans="1:12">
      <c r="A30943" t="e">
        <f ca="1">E00251510614621</f>
        <v>#NAME?</v>
      </c>
      <c r="B30943">
        <v>160</v>
      </c>
      <c r="C30943" t="s">
        <v>278</v>
      </c>
      <c r="D30943" s="1">
        <v>42286</v>
      </c>
      <c r="F30943">
        <v>2</v>
      </c>
      <c r="G30943">
        <v>4019</v>
      </c>
      <c r="H30943" t="s">
        <v>26</v>
      </c>
      <c r="J30943" t="s">
        <v>14</v>
      </c>
      <c r="K30943">
        <v>53</v>
      </c>
      <c r="L30943" t="s">
        <v>15</v>
      </c>
    </row>
    <row r="30944" spans="1:12">
      <c r="A30944" t="e">
        <f ca="1">E00251510614621</f>
        <v>#NAME?</v>
      </c>
      <c r="B30944">
        <v>160</v>
      </c>
      <c r="C30944" t="s">
        <v>278</v>
      </c>
      <c r="D30944" s="1">
        <v>42797</v>
      </c>
      <c r="F30944">
        <v>4</v>
      </c>
      <c r="G30944">
        <v>4019</v>
      </c>
      <c r="H30944" t="s">
        <v>26</v>
      </c>
      <c r="J30944" t="s">
        <v>14</v>
      </c>
      <c r="K30944">
        <v>55</v>
      </c>
      <c r="L30944" t="s">
        <v>15</v>
      </c>
    </row>
    <row r="30945" spans="1:12">
      <c r="A30945" t="e">
        <f ca="1">E00251510614621</f>
        <v>#NAME?</v>
      </c>
      <c r="B30945">
        <v>160</v>
      </c>
      <c r="C30945" t="s">
        <v>278</v>
      </c>
      <c r="D30945" s="1">
        <v>43087</v>
      </c>
      <c r="F30945">
        <v>6</v>
      </c>
      <c r="G30945">
        <v>2720</v>
      </c>
      <c r="H30945" t="s">
        <v>65</v>
      </c>
      <c r="J30945" t="s">
        <v>14</v>
      </c>
      <c r="K30945">
        <v>56</v>
      </c>
      <c r="L30945" t="s">
        <v>15</v>
      </c>
    </row>
    <row r="30946" spans="1:12">
      <c r="A30946" t="e">
        <f ca="1">E00251514849321</f>
        <v>#NAME?</v>
      </c>
      <c r="B30946">
        <v>6156</v>
      </c>
      <c r="C30946" t="s">
        <v>352</v>
      </c>
      <c r="D30946" s="1">
        <v>41708</v>
      </c>
      <c r="F30946">
        <v>1</v>
      </c>
      <c r="G30946">
        <v>7851</v>
      </c>
      <c r="H30946" t="s">
        <v>353</v>
      </c>
      <c r="J30946" t="s">
        <v>14</v>
      </c>
      <c r="K30946">
        <v>46</v>
      </c>
      <c r="L30946" t="s">
        <v>22</v>
      </c>
    </row>
    <row r="30947" spans="1:12">
      <c r="A30947" t="e">
        <f ca="1">E00251514849321</f>
        <v>#NAME?</v>
      </c>
      <c r="B30947">
        <v>6156</v>
      </c>
      <c r="C30947" t="s">
        <v>352</v>
      </c>
      <c r="D30947" s="1">
        <v>43041</v>
      </c>
      <c r="F30947">
        <v>1</v>
      </c>
      <c r="G30947">
        <v>463</v>
      </c>
      <c r="H30947" t="s">
        <v>259</v>
      </c>
      <c r="J30947" t="s">
        <v>14</v>
      </c>
      <c r="K30947">
        <v>50</v>
      </c>
      <c r="L30947" t="s">
        <v>15</v>
      </c>
    </row>
    <row r="30948" spans="1:12">
      <c r="A30948" t="e">
        <f ca="1">E00251513752721</f>
        <v>#NAME?</v>
      </c>
      <c r="B30948">
        <v>744</v>
      </c>
      <c r="C30948" t="s">
        <v>308</v>
      </c>
      <c r="D30948" s="1">
        <v>42929</v>
      </c>
      <c r="F30948">
        <v>1</v>
      </c>
      <c r="G30948">
        <v>72670</v>
      </c>
      <c r="H30948" t="s">
        <v>223</v>
      </c>
      <c r="I30948" t="s">
        <v>56</v>
      </c>
      <c r="J30948" t="s">
        <v>57</v>
      </c>
      <c r="K30948">
        <v>57</v>
      </c>
      <c r="L30948" t="s">
        <v>15</v>
      </c>
    </row>
    <row r="30949" spans="1:12">
      <c r="A30949" t="e">
        <f ca="1">E00251514454421</f>
        <v>#NAME?</v>
      </c>
      <c r="B30949">
        <v>446</v>
      </c>
      <c r="C30949" t="s">
        <v>94</v>
      </c>
      <c r="D30949" s="1">
        <v>42804</v>
      </c>
      <c r="F30949">
        <v>2</v>
      </c>
      <c r="G30949">
        <v>29690</v>
      </c>
      <c r="H30949" t="s">
        <v>52</v>
      </c>
      <c r="J30949" t="s">
        <v>14</v>
      </c>
      <c r="K30949">
        <v>55</v>
      </c>
      <c r="L30949" t="s">
        <v>15</v>
      </c>
    </row>
    <row r="30950" spans="1:12">
      <c r="A30950" t="e">
        <f ca="1">E00251528743621</f>
        <v>#NAME?</v>
      </c>
      <c r="B30950">
        <v>1325</v>
      </c>
      <c r="C30950" t="s">
        <v>605</v>
      </c>
      <c r="D30950" s="1">
        <v>41548</v>
      </c>
      <c r="F30950">
        <v>4</v>
      </c>
      <c r="G30950">
        <v>4779</v>
      </c>
      <c r="H30950" t="s">
        <v>231</v>
      </c>
      <c r="J30950" t="s">
        <v>14</v>
      </c>
      <c r="K30950">
        <v>51</v>
      </c>
      <c r="L30950" t="s">
        <v>15</v>
      </c>
    </row>
    <row r="30951" spans="1:12">
      <c r="A30951" t="e">
        <f ca="1">E00251524964921</f>
        <v>#NAME?</v>
      </c>
      <c r="B30951">
        <v>458</v>
      </c>
      <c r="C30951" t="s">
        <v>275</v>
      </c>
      <c r="D30951" s="1">
        <v>41953</v>
      </c>
      <c r="F30951">
        <v>1</v>
      </c>
      <c r="G30951">
        <v>7880</v>
      </c>
      <c r="H30951" t="s">
        <v>213</v>
      </c>
      <c r="J30951" t="s">
        <v>14</v>
      </c>
      <c r="K30951">
        <v>48</v>
      </c>
      <c r="L30951" t="s">
        <v>22</v>
      </c>
    </row>
    <row r="30952" spans="1:12">
      <c r="A30952" t="e">
        <f ca="1">E00251418164121</f>
        <v>#NAME?</v>
      </c>
      <c r="B30952">
        <v>1929</v>
      </c>
      <c r="C30952" t="s">
        <v>195</v>
      </c>
      <c r="D30952" s="1">
        <v>42453</v>
      </c>
      <c r="F30952">
        <v>2</v>
      </c>
      <c r="G30952">
        <v>4019</v>
      </c>
      <c r="H30952" t="s">
        <v>26</v>
      </c>
      <c r="J30952" t="s">
        <v>14</v>
      </c>
      <c r="K30952">
        <v>66</v>
      </c>
      <c r="L30952" t="s">
        <v>15</v>
      </c>
    </row>
    <row r="30953" spans="1:12">
      <c r="A30953" t="e">
        <f ca="1">E00251432151321</f>
        <v>#NAME?</v>
      </c>
      <c r="B30953">
        <v>494</v>
      </c>
      <c r="C30953" t="s">
        <v>63</v>
      </c>
      <c r="D30953" s="1">
        <v>42804</v>
      </c>
      <c r="F30953">
        <v>3</v>
      </c>
      <c r="G30953">
        <v>7291</v>
      </c>
      <c r="H30953" t="s">
        <v>163</v>
      </c>
      <c r="J30953" t="s">
        <v>14</v>
      </c>
      <c r="K30953">
        <v>49</v>
      </c>
      <c r="L30953" t="s">
        <v>15</v>
      </c>
    </row>
    <row r="30954" spans="1:12">
      <c r="A30954" t="e">
        <f ca="1">E00251432151321</f>
        <v>#NAME?</v>
      </c>
      <c r="B30954">
        <v>494</v>
      </c>
      <c r="C30954" t="s">
        <v>63</v>
      </c>
      <c r="D30954" s="1">
        <v>43084</v>
      </c>
      <c r="F30954">
        <v>5</v>
      </c>
      <c r="G30954">
        <v>2449</v>
      </c>
      <c r="H30954" t="s">
        <v>53</v>
      </c>
      <c r="J30954" t="s">
        <v>14</v>
      </c>
      <c r="K30954">
        <v>50</v>
      </c>
      <c r="L30954" t="s">
        <v>15</v>
      </c>
    </row>
    <row r="30955" spans="1:12">
      <c r="A30955" t="e">
        <f ca="1">E00251531311821</f>
        <v>#NAME?</v>
      </c>
      <c r="B30955">
        <v>1128</v>
      </c>
      <c r="C30955" t="s">
        <v>424</v>
      </c>
      <c r="D30955" s="1">
        <v>41662</v>
      </c>
      <c r="F30955">
        <v>1</v>
      </c>
      <c r="G30955">
        <v>4659</v>
      </c>
      <c r="H30955" t="s">
        <v>47</v>
      </c>
      <c r="J30955" t="s">
        <v>14</v>
      </c>
      <c r="K30955">
        <v>39</v>
      </c>
      <c r="L30955" t="s">
        <v>15</v>
      </c>
    </row>
    <row r="30956" spans="1:12">
      <c r="A30956" t="e">
        <f ca="1">E00251532440721</f>
        <v>#NAME?</v>
      </c>
      <c r="B30956">
        <v>4054</v>
      </c>
      <c r="C30956" t="s">
        <v>693</v>
      </c>
      <c r="D30956" s="1">
        <v>42149</v>
      </c>
      <c r="F30956">
        <v>2</v>
      </c>
      <c r="G30956">
        <v>4019</v>
      </c>
      <c r="H30956" t="s">
        <v>26</v>
      </c>
      <c r="J30956" t="s">
        <v>14</v>
      </c>
      <c r="K30956">
        <v>55</v>
      </c>
      <c r="L30956" t="s">
        <v>15</v>
      </c>
    </row>
    <row r="30957" spans="1:12">
      <c r="A30957" t="e">
        <f ca="1">E00251532440721</f>
        <v>#NAME?</v>
      </c>
      <c r="B30957">
        <v>4054</v>
      </c>
      <c r="C30957" t="s">
        <v>693</v>
      </c>
      <c r="D30957" s="1">
        <v>42815</v>
      </c>
      <c r="F30957">
        <v>1</v>
      </c>
      <c r="G30957">
        <v>3671</v>
      </c>
      <c r="H30957" t="s">
        <v>188</v>
      </c>
      <c r="J30957" t="s">
        <v>14</v>
      </c>
      <c r="K30957">
        <v>57</v>
      </c>
      <c r="L30957" t="s">
        <v>15</v>
      </c>
    </row>
    <row r="30958" spans="1:12">
      <c r="A30958" t="e">
        <f ca="1">E00251616233021</f>
        <v>#NAME?</v>
      </c>
      <c r="B30958">
        <v>294</v>
      </c>
      <c r="C30958" t="s">
        <v>61</v>
      </c>
      <c r="D30958" s="1">
        <v>41774</v>
      </c>
      <c r="F30958">
        <v>5</v>
      </c>
      <c r="G30958">
        <v>7273</v>
      </c>
      <c r="H30958" t="s">
        <v>543</v>
      </c>
      <c r="J30958" t="s">
        <v>14</v>
      </c>
      <c r="K30958">
        <v>51</v>
      </c>
      <c r="L30958" t="s">
        <v>15</v>
      </c>
    </row>
    <row r="30959" spans="1:12">
      <c r="A30959" t="e">
        <f ca="1">E00251527995921</f>
        <v>#NAME?</v>
      </c>
      <c r="B30959">
        <v>47</v>
      </c>
      <c r="C30959" t="s">
        <v>494</v>
      </c>
      <c r="D30959" s="1">
        <v>42692</v>
      </c>
      <c r="F30959">
        <v>1</v>
      </c>
      <c r="G30959">
        <v>8798</v>
      </c>
      <c r="H30959" t="s">
        <v>314</v>
      </c>
      <c r="J30959" t="s">
        <v>14</v>
      </c>
      <c r="K30959">
        <v>53</v>
      </c>
      <c r="L30959" t="s">
        <v>15</v>
      </c>
    </row>
    <row r="30960" spans="1:12">
      <c r="A30960" t="e">
        <f ca="1">E00251527995921</f>
        <v>#NAME?</v>
      </c>
      <c r="B30960">
        <v>763</v>
      </c>
      <c r="C30960" t="s">
        <v>194</v>
      </c>
      <c r="D30960" s="1">
        <v>42385</v>
      </c>
      <c r="E30960">
        <v>8</v>
      </c>
      <c r="F30960">
        <v>2</v>
      </c>
      <c r="G30960">
        <v>382</v>
      </c>
      <c r="H30960" t="s">
        <v>1711</v>
      </c>
      <c r="J30960" t="s">
        <v>34</v>
      </c>
      <c r="K30960">
        <v>52</v>
      </c>
      <c r="L30960" t="s">
        <v>15</v>
      </c>
    </row>
    <row r="30961" spans="1:12">
      <c r="A30961" t="e">
        <f ca="1">E00251527995921</f>
        <v>#NAME?</v>
      </c>
      <c r="B30961">
        <v>763</v>
      </c>
      <c r="C30961" t="s">
        <v>194</v>
      </c>
      <c r="D30961" s="1">
        <v>42385</v>
      </c>
      <c r="E30961">
        <v>8</v>
      </c>
      <c r="F30961">
        <v>4</v>
      </c>
      <c r="G30961">
        <v>78607</v>
      </c>
      <c r="H30961" t="s">
        <v>1712</v>
      </c>
      <c r="J30961" t="s">
        <v>34</v>
      </c>
      <c r="K30961">
        <v>52</v>
      </c>
      <c r="L30961" t="s">
        <v>22</v>
      </c>
    </row>
    <row r="30962" spans="1:12">
      <c r="A30962" t="e">
        <f ca="1">E00251532633521</f>
        <v>#NAME?</v>
      </c>
      <c r="B30962">
        <v>493</v>
      </c>
      <c r="C30962" t="s">
        <v>376</v>
      </c>
      <c r="D30962" s="1">
        <v>43014</v>
      </c>
      <c r="F30962">
        <v>4</v>
      </c>
      <c r="G30962">
        <v>4439</v>
      </c>
      <c r="H30962" t="s">
        <v>702</v>
      </c>
      <c r="J30962" t="s">
        <v>14</v>
      </c>
      <c r="K30962">
        <v>61</v>
      </c>
      <c r="L30962" t="s">
        <v>15</v>
      </c>
    </row>
    <row r="30963" spans="1:12">
      <c r="A30963" t="e">
        <f ca="1">E00251617643721</f>
        <v>#NAME?</v>
      </c>
      <c r="B30963">
        <v>489</v>
      </c>
      <c r="C30963" t="s">
        <v>100</v>
      </c>
      <c r="D30963" s="1">
        <v>42787</v>
      </c>
      <c r="F30963">
        <v>3</v>
      </c>
      <c r="G30963">
        <v>49390</v>
      </c>
      <c r="H30963" t="s">
        <v>59</v>
      </c>
      <c r="J30963" t="s">
        <v>14</v>
      </c>
      <c r="K30963">
        <v>49</v>
      </c>
      <c r="L30963" t="s">
        <v>15</v>
      </c>
    </row>
    <row r="30964" spans="1:12">
      <c r="A30964" t="e">
        <f ca="1">E00251617643721</f>
        <v>#NAME?</v>
      </c>
      <c r="B30964">
        <v>489</v>
      </c>
      <c r="C30964" t="s">
        <v>100</v>
      </c>
      <c r="D30964" s="1">
        <v>42817</v>
      </c>
      <c r="F30964">
        <v>4</v>
      </c>
      <c r="G30964">
        <v>51889</v>
      </c>
      <c r="H30964" t="s">
        <v>256</v>
      </c>
      <c r="J30964" t="s">
        <v>14</v>
      </c>
      <c r="K30964">
        <v>49</v>
      </c>
      <c r="L30964" t="s">
        <v>15</v>
      </c>
    </row>
    <row r="30965" spans="1:12">
      <c r="A30965" t="e">
        <f ca="1">E00251617643721</f>
        <v>#NAME?</v>
      </c>
      <c r="B30965">
        <v>701</v>
      </c>
      <c r="C30965" t="s">
        <v>72</v>
      </c>
      <c r="D30965" s="1">
        <v>41236</v>
      </c>
      <c r="F30965">
        <v>5</v>
      </c>
      <c r="G30965">
        <v>49120</v>
      </c>
      <c r="H30965" t="s">
        <v>168</v>
      </c>
      <c r="J30965" t="s">
        <v>14</v>
      </c>
      <c r="K30965">
        <v>45</v>
      </c>
      <c r="L30965" t="s">
        <v>15</v>
      </c>
    </row>
    <row r="30966" spans="1:12">
      <c r="A30966" t="e">
        <f ca="1">E00251617643721</f>
        <v>#NAME?</v>
      </c>
      <c r="B30966">
        <v>701</v>
      </c>
      <c r="C30966" t="s">
        <v>72</v>
      </c>
      <c r="D30966" s="1">
        <v>41318</v>
      </c>
      <c r="F30966">
        <v>5</v>
      </c>
      <c r="G30966">
        <v>49390</v>
      </c>
      <c r="H30966" t="s">
        <v>59</v>
      </c>
      <c r="J30966" t="s">
        <v>14</v>
      </c>
      <c r="K30966">
        <v>45</v>
      </c>
      <c r="L30966" t="s">
        <v>15</v>
      </c>
    </row>
    <row r="30967" spans="1:12">
      <c r="A30967" t="e">
        <f ca="1">E00251528938321</f>
        <v>#NAME?</v>
      </c>
      <c r="B30967">
        <v>291</v>
      </c>
      <c r="C30967" t="s">
        <v>160</v>
      </c>
      <c r="D30967" s="1">
        <v>42565</v>
      </c>
      <c r="F30967">
        <v>5</v>
      </c>
      <c r="G30967">
        <v>4019</v>
      </c>
      <c r="H30967" t="s">
        <v>26</v>
      </c>
      <c r="J30967" t="s">
        <v>14</v>
      </c>
      <c r="K30967">
        <v>57</v>
      </c>
      <c r="L30967" t="s">
        <v>15</v>
      </c>
    </row>
    <row r="30968" spans="1:12">
      <c r="A30968" t="e">
        <f ca="1">E00251528938321</f>
        <v>#NAME?</v>
      </c>
      <c r="B30968">
        <v>291</v>
      </c>
      <c r="C30968" t="s">
        <v>160</v>
      </c>
      <c r="D30968" s="1">
        <v>42583</v>
      </c>
      <c r="F30968">
        <v>2</v>
      </c>
      <c r="G30968">
        <v>496</v>
      </c>
      <c r="H30968" t="s">
        <v>190</v>
      </c>
      <c r="J30968" t="s">
        <v>14</v>
      </c>
      <c r="K30968">
        <v>57</v>
      </c>
      <c r="L30968" t="s">
        <v>15</v>
      </c>
    </row>
    <row r="30969" spans="1:12">
      <c r="A30969" t="e">
        <f ca="1">E00251528938321</f>
        <v>#NAME?</v>
      </c>
      <c r="B30969">
        <v>291</v>
      </c>
      <c r="C30969" t="s">
        <v>160</v>
      </c>
      <c r="D30969" s="1">
        <v>42585</v>
      </c>
      <c r="F30969">
        <v>5</v>
      </c>
      <c r="G30969">
        <v>4019</v>
      </c>
      <c r="H30969" t="s">
        <v>26</v>
      </c>
      <c r="J30969" t="s">
        <v>14</v>
      </c>
      <c r="K30969">
        <v>57</v>
      </c>
      <c r="L30969" t="s">
        <v>15</v>
      </c>
    </row>
    <row r="30970" spans="1:12">
      <c r="A30970" t="e">
        <f ca="1">E00251528938321</f>
        <v>#NAME?</v>
      </c>
      <c r="B30970">
        <v>291</v>
      </c>
      <c r="C30970" t="s">
        <v>160</v>
      </c>
      <c r="D30970" s="1">
        <v>42982</v>
      </c>
      <c r="F30970">
        <v>2</v>
      </c>
      <c r="G30970">
        <v>3051</v>
      </c>
      <c r="H30970" t="s">
        <v>13</v>
      </c>
      <c r="J30970" t="s">
        <v>14</v>
      </c>
      <c r="K30970">
        <v>59</v>
      </c>
      <c r="L30970" t="s">
        <v>15</v>
      </c>
    </row>
    <row r="30971" spans="1:12">
      <c r="A30971" t="e">
        <f ca="1">E00251528938321</f>
        <v>#NAME?</v>
      </c>
      <c r="B30971">
        <v>291</v>
      </c>
      <c r="C30971" t="s">
        <v>160</v>
      </c>
      <c r="D30971" s="1">
        <v>42984</v>
      </c>
      <c r="F30971">
        <v>1</v>
      </c>
      <c r="G30971">
        <v>27800</v>
      </c>
      <c r="H30971" t="s">
        <v>145</v>
      </c>
      <c r="J30971" t="s">
        <v>14</v>
      </c>
      <c r="K30971">
        <v>59</v>
      </c>
      <c r="L30971" t="s">
        <v>15</v>
      </c>
    </row>
    <row r="30972" spans="1:12">
      <c r="A30972" t="e">
        <f ca="1">E00251616217521</f>
        <v>#NAME?</v>
      </c>
      <c r="B30972">
        <v>191</v>
      </c>
      <c r="C30972" t="s">
        <v>320</v>
      </c>
      <c r="D30972" s="1">
        <v>42607</v>
      </c>
      <c r="F30972">
        <v>1</v>
      </c>
      <c r="G30972">
        <v>3579</v>
      </c>
      <c r="H30972" t="s">
        <v>377</v>
      </c>
      <c r="J30972" t="s">
        <v>14</v>
      </c>
      <c r="K30972">
        <v>46</v>
      </c>
      <c r="L30972" t="s">
        <v>15</v>
      </c>
    </row>
    <row r="30973" spans="1:12">
      <c r="A30973" t="e">
        <f ca="1">E00251532959121</f>
        <v>#NAME?</v>
      </c>
      <c r="B30973">
        <v>467</v>
      </c>
      <c r="C30973" t="s">
        <v>232</v>
      </c>
      <c r="D30973" s="1">
        <v>41568</v>
      </c>
      <c r="F30973">
        <v>3</v>
      </c>
      <c r="G30973">
        <v>38420</v>
      </c>
      <c r="H30973" t="s">
        <v>587</v>
      </c>
      <c r="J30973" t="s">
        <v>14</v>
      </c>
      <c r="K30973">
        <v>59</v>
      </c>
      <c r="L30973" t="s">
        <v>15</v>
      </c>
    </row>
    <row r="30974" spans="1:12">
      <c r="A30974" t="e">
        <f ca="1">E00251532959121</f>
        <v>#NAME?</v>
      </c>
      <c r="B30974">
        <v>467</v>
      </c>
      <c r="C30974" t="s">
        <v>232</v>
      </c>
      <c r="D30974" s="1">
        <v>42502</v>
      </c>
      <c r="F30974">
        <v>1</v>
      </c>
      <c r="G30974">
        <v>49300</v>
      </c>
      <c r="H30974" t="s">
        <v>228</v>
      </c>
      <c r="J30974" t="s">
        <v>14</v>
      </c>
      <c r="K30974">
        <v>62</v>
      </c>
      <c r="L30974" t="s">
        <v>15</v>
      </c>
    </row>
    <row r="30975" spans="1:12">
      <c r="A30975" t="e">
        <f ca="1">E00251532959121</f>
        <v>#NAME?</v>
      </c>
      <c r="B30975">
        <v>467</v>
      </c>
      <c r="C30975" t="s">
        <v>232</v>
      </c>
      <c r="D30975" s="1">
        <v>42922</v>
      </c>
      <c r="F30975">
        <v>5</v>
      </c>
      <c r="G30975">
        <v>49300</v>
      </c>
      <c r="H30975" t="s">
        <v>228</v>
      </c>
      <c r="J30975" t="s">
        <v>14</v>
      </c>
      <c r="K30975">
        <v>63</v>
      </c>
      <c r="L30975" t="s">
        <v>15</v>
      </c>
    </row>
    <row r="30976" spans="1:12">
      <c r="A30976" t="e">
        <f ca="1">E00251514452721</f>
        <v>#NAME?</v>
      </c>
      <c r="B30976">
        <v>452</v>
      </c>
      <c r="C30976" t="s">
        <v>592</v>
      </c>
      <c r="D30976" s="1">
        <v>42541</v>
      </c>
      <c r="F30976">
        <v>1</v>
      </c>
      <c r="G30976">
        <v>72690</v>
      </c>
      <c r="H30976" t="s">
        <v>363</v>
      </c>
      <c r="J30976" t="s">
        <v>14</v>
      </c>
      <c r="K30976">
        <v>47</v>
      </c>
      <c r="L30976" t="s">
        <v>15</v>
      </c>
    </row>
    <row r="30977" spans="1:12">
      <c r="A30977" t="e">
        <f ca="1">E00251429389321</f>
        <v>#NAME?</v>
      </c>
      <c r="B30977">
        <v>274</v>
      </c>
      <c r="C30977" t="s">
        <v>506</v>
      </c>
      <c r="D30977" s="1">
        <v>42859</v>
      </c>
      <c r="F30977">
        <v>1</v>
      </c>
      <c r="G30977">
        <v>4019</v>
      </c>
      <c r="H30977" t="s">
        <v>26</v>
      </c>
      <c r="J30977" t="s">
        <v>14</v>
      </c>
      <c r="K30977">
        <v>56</v>
      </c>
      <c r="L30977" t="s">
        <v>15</v>
      </c>
    </row>
    <row r="30978" spans="1:12">
      <c r="A30978" t="e">
        <f ca="1">E00251429389321</f>
        <v>#NAME?</v>
      </c>
      <c r="B30978">
        <v>274</v>
      </c>
      <c r="C30978" t="s">
        <v>506</v>
      </c>
      <c r="D30978" s="1">
        <v>42878</v>
      </c>
      <c r="F30978">
        <v>4</v>
      </c>
      <c r="G30978">
        <v>3051</v>
      </c>
      <c r="H30978" t="s">
        <v>13</v>
      </c>
      <c r="J30978" t="s">
        <v>14</v>
      </c>
      <c r="K30978">
        <v>56</v>
      </c>
      <c r="L30978" t="s">
        <v>15</v>
      </c>
    </row>
    <row r="30979" spans="1:12">
      <c r="A30979" t="e">
        <f ca="1">E00251518589021</f>
        <v>#NAME?</v>
      </c>
      <c r="B30979">
        <v>291</v>
      </c>
      <c r="C30979" t="s">
        <v>160</v>
      </c>
      <c r="D30979" s="1">
        <v>40954</v>
      </c>
      <c r="F30979">
        <v>1</v>
      </c>
      <c r="G30979">
        <v>4619</v>
      </c>
      <c r="H30979" t="s">
        <v>613</v>
      </c>
      <c r="J30979" t="s">
        <v>14</v>
      </c>
      <c r="K30979">
        <v>43</v>
      </c>
      <c r="L30979" t="s">
        <v>15</v>
      </c>
    </row>
    <row r="30980" spans="1:12">
      <c r="A30980" t="e">
        <f ca="1">E00251518589021</f>
        <v>#NAME?</v>
      </c>
      <c r="B30980">
        <v>291</v>
      </c>
      <c r="C30980" t="s">
        <v>160</v>
      </c>
      <c r="D30980" s="1">
        <v>42852</v>
      </c>
      <c r="F30980">
        <v>2</v>
      </c>
      <c r="G30980">
        <v>2169</v>
      </c>
      <c r="H30980" t="s">
        <v>40</v>
      </c>
      <c r="J30980" t="s">
        <v>14</v>
      </c>
      <c r="K30980">
        <v>48</v>
      </c>
      <c r="L30980" t="s">
        <v>15</v>
      </c>
    </row>
    <row r="30981" spans="1:12">
      <c r="A30981" t="e">
        <f ca="1">E00251619840821</f>
        <v>#NAME?</v>
      </c>
      <c r="B30981">
        <v>1273</v>
      </c>
      <c r="C30981" t="s">
        <v>28</v>
      </c>
      <c r="D30981" s="1">
        <v>42907</v>
      </c>
      <c r="F30981">
        <v>3</v>
      </c>
      <c r="G30981">
        <v>4770</v>
      </c>
      <c r="H30981" t="s">
        <v>1381</v>
      </c>
      <c r="J30981" t="s">
        <v>14</v>
      </c>
      <c r="K30981">
        <v>41</v>
      </c>
      <c r="L30981" t="s">
        <v>15</v>
      </c>
    </row>
    <row r="30982" spans="1:12">
      <c r="A30982" t="e">
        <f t="shared" ref="A30982:A30988" ca="1" si="278">E00251513752721</f>
        <v>#NAME?</v>
      </c>
      <c r="B30982">
        <v>702</v>
      </c>
      <c r="C30982" t="s">
        <v>293</v>
      </c>
      <c r="D30982" s="1">
        <v>42290</v>
      </c>
      <c r="F30982">
        <v>2</v>
      </c>
      <c r="G30982">
        <v>4019</v>
      </c>
      <c r="H30982" t="s">
        <v>26</v>
      </c>
      <c r="J30982" t="s">
        <v>14</v>
      </c>
      <c r="K30982">
        <v>55</v>
      </c>
      <c r="L30982" t="s">
        <v>15</v>
      </c>
    </row>
    <row r="30983" spans="1:12">
      <c r="A30983" t="e">
        <f t="shared" ca="1" si="278"/>
        <v>#NAME?</v>
      </c>
      <c r="B30983">
        <v>702</v>
      </c>
      <c r="C30983" t="s">
        <v>293</v>
      </c>
      <c r="D30983" s="1">
        <v>42297</v>
      </c>
      <c r="F30983">
        <v>4</v>
      </c>
      <c r="G30983">
        <v>4549</v>
      </c>
      <c r="H30983" t="s">
        <v>69</v>
      </c>
      <c r="J30983" t="s">
        <v>14</v>
      </c>
      <c r="K30983">
        <v>55</v>
      </c>
      <c r="L30983" t="s">
        <v>15</v>
      </c>
    </row>
    <row r="30984" spans="1:12">
      <c r="A30984" t="e">
        <f t="shared" ca="1" si="278"/>
        <v>#NAME?</v>
      </c>
      <c r="B30984">
        <v>702</v>
      </c>
      <c r="C30984" t="s">
        <v>293</v>
      </c>
      <c r="D30984" s="1">
        <v>42425</v>
      </c>
      <c r="F30984">
        <v>2</v>
      </c>
      <c r="G30984">
        <v>7295</v>
      </c>
      <c r="H30984" t="s">
        <v>76</v>
      </c>
      <c r="J30984" t="s">
        <v>14</v>
      </c>
      <c r="K30984">
        <v>56</v>
      </c>
      <c r="L30984" t="s">
        <v>15</v>
      </c>
    </row>
    <row r="30985" spans="1:12">
      <c r="A30985" t="e">
        <f t="shared" ca="1" si="278"/>
        <v>#NAME?</v>
      </c>
      <c r="B30985">
        <v>702</v>
      </c>
      <c r="C30985" t="s">
        <v>293</v>
      </c>
      <c r="D30985" s="1">
        <v>42496</v>
      </c>
      <c r="F30985">
        <v>3</v>
      </c>
      <c r="G30985">
        <v>49390</v>
      </c>
      <c r="H30985" t="s">
        <v>59</v>
      </c>
      <c r="J30985" t="s">
        <v>14</v>
      </c>
      <c r="K30985">
        <v>56</v>
      </c>
      <c r="L30985" t="s">
        <v>15</v>
      </c>
    </row>
    <row r="30986" spans="1:12">
      <c r="A30986" t="e">
        <f t="shared" ca="1" si="278"/>
        <v>#NAME?</v>
      </c>
      <c r="B30986">
        <v>702</v>
      </c>
      <c r="C30986" t="s">
        <v>293</v>
      </c>
      <c r="D30986" s="1">
        <v>42558</v>
      </c>
      <c r="F30986">
        <v>2</v>
      </c>
      <c r="G30986">
        <v>71981</v>
      </c>
      <c r="H30986" t="s">
        <v>81</v>
      </c>
      <c r="J30986" t="s">
        <v>14</v>
      </c>
      <c r="K30986">
        <v>56</v>
      </c>
      <c r="L30986" t="s">
        <v>15</v>
      </c>
    </row>
    <row r="30987" spans="1:12">
      <c r="A30987" t="e">
        <f t="shared" ca="1" si="278"/>
        <v>#NAME?</v>
      </c>
      <c r="B30987">
        <v>702</v>
      </c>
      <c r="C30987" t="s">
        <v>293</v>
      </c>
      <c r="D30987" s="1">
        <v>42688</v>
      </c>
      <c r="F30987">
        <v>5</v>
      </c>
      <c r="G30987">
        <v>49390</v>
      </c>
      <c r="H30987" t="s">
        <v>59</v>
      </c>
      <c r="J30987" t="s">
        <v>14</v>
      </c>
      <c r="K30987">
        <v>57</v>
      </c>
      <c r="L30987" t="s">
        <v>15</v>
      </c>
    </row>
    <row r="30988" spans="1:12">
      <c r="A30988" t="e">
        <f t="shared" ca="1" si="278"/>
        <v>#NAME?</v>
      </c>
      <c r="B30988">
        <v>702</v>
      </c>
      <c r="C30988" t="s">
        <v>293</v>
      </c>
      <c r="D30988" s="1">
        <v>42815</v>
      </c>
      <c r="F30988">
        <v>6</v>
      </c>
      <c r="G30988">
        <v>4549</v>
      </c>
      <c r="H30988" t="s">
        <v>69</v>
      </c>
      <c r="J30988" t="s">
        <v>14</v>
      </c>
      <c r="K30988">
        <v>57</v>
      </c>
      <c r="L30988" t="s">
        <v>15</v>
      </c>
    </row>
    <row r="30989" spans="1:12">
      <c r="A30989" t="e">
        <f ca="1">E00251524957221</f>
        <v>#NAME?</v>
      </c>
      <c r="B30989">
        <v>746</v>
      </c>
      <c r="C30989" t="s">
        <v>527</v>
      </c>
      <c r="D30989" s="1">
        <v>42395</v>
      </c>
      <c r="E30989">
        <v>8</v>
      </c>
      <c r="F30989">
        <v>3</v>
      </c>
      <c r="G30989">
        <v>56881</v>
      </c>
      <c r="H30989" t="s">
        <v>1713</v>
      </c>
      <c r="J30989" t="s">
        <v>34</v>
      </c>
      <c r="K30989">
        <v>56</v>
      </c>
      <c r="L30989" t="s">
        <v>15</v>
      </c>
    </row>
    <row r="30990" spans="1:12">
      <c r="A30990" t="e">
        <f ca="1">E00251531311821</f>
        <v>#NAME?</v>
      </c>
      <c r="B30990">
        <v>1128</v>
      </c>
      <c r="C30990" t="s">
        <v>424</v>
      </c>
      <c r="D30990" s="1">
        <v>42991</v>
      </c>
      <c r="F30990">
        <v>1</v>
      </c>
      <c r="G30990">
        <v>7242</v>
      </c>
      <c r="H30990" t="s">
        <v>93</v>
      </c>
      <c r="J30990" t="s">
        <v>14</v>
      </c>
      <c r="K30990">
        <v>43</v>
      </c>
      <c r="L30990" t="s">
        <v>15</v>
      </c>
    </row>
    <row r="30991" spans="1:12">
      <c r="A30991" t="e">
        <f ca="1">E00251528958621</f>
        <v>#NAME?</v>
      </c>
      <c r="B30991">
        <v>272</v>
      </c>
      <c r="C30991" t="s">
        <v>174</v>
      </c>
      <c r="D30991" s="1">
        <v>41295</v>
      </c>
      <c r="E30991">
        <v>1</v>
      </c>
      <c r="F30991">
        <v>1</v>
      </c>
      <c r="G30991">
        <v>72610</v>
      </c>
      <c r="H30991" t="s">
        <v>226</v>
      </c>
      <c r="J30991" t="s">
        <v>34</v>
      </c>
      <c r="K30991">
        <v>61</v>
      </c>
      <c r="L30991" t="s">
        <v>15</v>
      </c>
    </row>
    <row r="30992" spans="1:12">
      <c r="A30992" t="e">
        <f ca="1">E00251430249221</f>
        <v>#NAME?</v>
      </c>
      <c r="B30992">
        <v>498</v>
      </c>
      <c r="C30992" t="s">
        <v>591</v>
      </c>
      <c r="D30992" s="1">
        <v>41915</v>
      </c>
      <c r="F30992">
        <v>1</v>
      </c>
      <c r="G30992">
        <v>4019</v>
      </c>
      <c r="H30992" t="s">
        <v>26</v>
      </c>
      <c r="J30992" t="s">
        <v>14</v>
      </c>
      <c r="K30992">
        <v>64</v>
      </c>
      <c r="L30992" t="s">
        <v>15</v>
      </c>
    </row>
    <row r="30993" spans="1:12">
      <c r="A30993" t="e">
        <f ca="1">E00251430249221</f>
        <v>#NAME?</v>
      </c>
      <c r="B30993">
        <v>498</v>
      </c>
      <c r="C30993" t="s">
        <v>591</v>
      </c>
      <c r="D30993" s="1">
        <v>42719</v>
      </c>
      <c r="F30993">
        <v>3</v>
      </c>
      <c r="G30993">
        <v>27800</v>
      </c>
      <c r="H30993" t="s">
        <v>145</v>
      </c>
      <c r="J30993" t="s">
        <v>14</v>
      </c>
      <c r="K30993">
        <v>66</v>
      </c>
      <c r="L30993" t="s">
        <v>15</v>
      </c>
    </row>
    <row r="30994" spans="1:12">
      <c r="A30994" t="e">
        <f ca="1">E00251532069021</f>
        <v>#NAME?</v>
      </c>
      <c r="B30994">
        <v>489</v>
      </c>
      <c r="C30994" t="s">
        <v>100</v>
      </c>
      <c r="D30994" s="1">
        <v>42011</v>
      </c>
      <c r="F30994">
        <v>2</v>
      </c>
      <c r="G30994">
        <v>7862</v>
      </c>
      <c r="H30994" t="s">
        <v>27</v>
      </c>
      <c r="J30994" t="s">
        <v>14</v>
      </c>
      <c r="K30994">
        <v>45</v>
      </c>
      <c r="L30994" t="s">
        <v>22</v>
      </c>
    </row>
    <row r="30995" spans="1:12">
      <c r="A30995" t="e">
        <f t="shared" ref="A30995:A31000" ca="1" si="279">E00251528958621</f>
        <v>#NAME?</v>
      </c>
      <c r="B30995">
        <v>295</v>
      </c>
      <c r="C30995" t="s">
        <v>435</v>
      </c>
      <c r="D30995" s="1">
        <v>42305</v>
      </c>
      <c r="F30995">
        <v>2</v>
      </c>
      <c r="G30995">
        <v>4019</v>
      </c>
      <c r="H30995" t="s">
        <v>26</v>
      </c>
      <c r="J30995" t="s">
        <v>14</v>
      </c>
      <c r="K30995">
        <v>63</v>
      </c>
      <c r="L30995" t="s">
        <v>15</v>
      </c>
    </row>
    <row r="30996" spans="1:12">
      <c r="A30996" t="e">
        <f t="shared" ca="1" si="279"/>
        <v>#NAME?</v>
      </c>
      <c r="B30996">
        <v>295</v>
      </c>
      <c r="C30996" t="s">
        <v>435</v>
      </c>
      <c r="D30996" s="1">
        <v>42339</v>
      </c>
      <c r="F30996">
        <v>3</v>
      </c>
      <c r="G30996">
        <v>4019</v>
      </c>
      <c r="H30996" t="s">
        <v>26</v>
      </c>
      <c r="J30996" t="s">
        <v>14</v>
      </c>
      <c r="K30996">
        <v>64</v>
      </c>
      <c r="L30996" t="s">
        <v>15</v>
      </c>
    </row>
    <row r="30997" spans="1:12">
      <c r="A30997" t="e">
        <f t="shared" ca="1" si="279"/>
        <v>#NAME?</v>
      </c>
      <c r="B30997">
        <v>296</v>
      </c>
      <c r="C30997" t="s">
        <v>119</v>
      </c>
      <c r="D30997" s="1">
        <v>41178</v>
      </c>
      <c r="F30997">
        <v>1</v>
      </c>
      <c r="G30997">
        <v>52100</v>
      </c>
      <c r="H30997" t="s">
        <v>516</v>
      </c>
      <c r="J30997" t="s">
        <v>14</v>
      </c>
      <c r="K30997">
        <v>60</v>
      </c>
      <c r="L30997" t="s">
        <v>15</v>
      </c>
    </row>
    <row r="30998" spans="1:12">
      <c r="A30998" t="e">
        <f t="shared" ca="1" si="279"/>
        <v>#NAME?</v>
      </c>
      <c r="B30998">
        <v>296</v>
      </c>
      <c r="C30998" t="s">
        <v>119</v>
      </c>
      <c r="D30998" s="1">
        <v>41204</v>
      </c>
      <c r="F30998">
        <v>3</v>
      </c>
      <c r="G30998">
        <v>4019</v>
      </c>
      <c r="H30998" t="s">
        <v>26</v>
      </c>
      <c r="J30998" t="s">
        <v>14</v>
      </c>
      <c r="K30998">
        <v>60</v>
      </c>
      <c r="L30998" t="s">
        <v>15</v>
      </c>
    </row>
    <row r="30999" spans="1:12">
      <c r="A30999" t="e">
        <f t="shared" ca="1" si="279"/>
        <v>#NAME?</v>
      </c>
      <c r="B30999">
        <v>296</v>
      </c>
      <c r="C30999" t="s">
        <v>119</v>
      </c>
      <c r="D30999" s="1">
        <v>41442</v>
      </c>
      <c r="F30999">
        <v>2</v>
      </c>
      <c r="G30999">
        <v>25000</v>
      </c>
      <c r="H30999" t="s">
        <v>178</v>
      </c>
      <c r="J30999" t="s">
        <v>14</v>
      </c>
      <c r="K30999">
        <v>61</v>
      </c>
      <c r="L30999" t="s">
        <v>15</v>
      </c>
    </row>
    <row r="31000" spans="1:12">
      <c r="A31000" t="e">
        <f t="shared" ca="1" si="279"/>
        <v>#NAME?</v>
      </c>
      <c r="B31000">
        <v>296</v>
      </c>
      <c r="C31000" t="s">
        <v>119</v>
      </c>
      <c r="D31000" s="1">
        <v>41830</v>
      </c>
      <c r="F31000">
        <v>2</v>
      </c>
      <c r="G31000">
        <v>25000</v>
      </c>
      <c r="H31000" t="s">
        <v>178</v>
      </c>
      <c r="J31000" t="s">
        <v>14</v>
      </c>
      <c r="K31000">
        <v>62</v>
      </c>
      <c r="L31000" t="s">
        <v>15</v>
      </c>
    </row>
    <row r="31001" spans="1:12">
      <c r="A31001" t="e">
        <f ca="1">E00251716492321</f>
        <v>#NAME?</v>
      </c>
      <c r="B31001">
        <v>7504</v>
      </c>
      <c r="C31001" t="s">
        <v>162</v>
      </c>
      <c r="D31001" s="1">
        <v>42941</v>
      </c>
      <c r="F31001">
        <v>5</v>
      </c>
      <c r="G31001">
        <v>2729</v>
      </c>
      <c r="H31001" t="s">
        <v>115</v>
      </c>
      <c r="J31001" t="s">
        <v>14</v>
      </c>
      <c r="K31001">
        <v>50</v>
      </c>
      <c r="L31001" t="s">
        <v>15</v>
      </c>
    </row>
    <row r="31002" spans="1:12">
      <c r="A31002" t="e">
        <f ca="1">E00251512197321</f>
        <v>#NAME?</v>
      </c>
      <c r="B31002">
        <v>767</v>
      </c>
      <c r="C31002" t="s">
        <v>658</v>
      </c>
      <c r="D31002" s="1">
        <v>42063</v>
      </c>
      <c r="F31002">
        <v>1</v>
      </c>
      <c r="G31002">
        <v>7268</v>
      </c>
      <c r="H31002" t="s">
        <v>710</v>
      </c>
      <c r="I31002" t="s">
        <v>56</v>
      </c>
      <c r="J31002" t="s">
        <v>57</v>
      </c>
      <c r="K31002">
        <v>42</v>
      </c>
      <c r="L31002" t="s">
        <v>15</v>
      </c>
    </row>
    <row r="31003" spans="1:12">
      <c r="A31003" t="e">
        <f ca="1">E00251512197321</f>
        <v>#NAME?</v>
      </c>
      <c r="B31003">
        <v>3913</v>
      </c>
      <c r="C31003" t="s">
        <v>251</v>
      </c>
      <c r="D31003" s="1">
        <v>41499</v>
      </c>
      <c r="F31003">
        <v>2</v>
      </c>
      <c r="G31003">
        <v>2448</v>
      </c>
      <c r="H31003" t="s">
        <v>19</v>
      </c>
      <c r="J31003" t="s">
        <v>14</v>
      </c>
      <c r="K31003">
        <v>41</v>
      </c>
      <c r="L31003" t="s">
        <v>15</v>
      </c>
    </row>
    <row r="31004" spans="1:12">
      <c r="A31004" t="e">
        <f ca="1">E00251531550021</f>
        <v>#NAME?</v>
      </c>
      <c r="B31004">
        <v>1786</v>
      </c>
      <c r="C31004" t="s">
        <v>37</v>
      </c>
      <c r="D31004" s="1">
        <v>42865</v>
      </c>
      <c r="F31004">
        <v>1</v>
      </c>
      <c r="G31004">
        <v>6279</v>
      </c>
      <c r="H31004" t="s">
        <v>756</v>
      </c>
      <c r="J31004" t="s">
        <v>14</v>
      </c>
      <c r="K31004">
        <v>60</v>
      </c>
      <c r="L31004" t="s">
        <v>15</v>
      </c>
    </row>
    <row r="31005" spans="1:12">
      <c r="A31005" t="e">
        <f ca="1">E00251430134421</f>
        <v>#NAME?</v>
      </c>
      <c r="B31005">
        <v>467</v>
      </c>
      <c r="C31005" t="s">
        <v>232</v>
      </c>
      <c r="D31005" s="1">
        <v>42592</v>
      </c>
      <c r="F31005">
        <v>2</v>
      </c>
      <c r="G31005">
        <v>7871</v>
      </c>
      <c r="H31005" t="s">
        <v>674</v>
      </c>
      <c r="J31005" t="s">
        <v>14</v>
      </c>
      <c r="K31005">
        <v>53</v>
      </c>
      <c r="L31005" t="s">
        <v>22</v>
      </c>
    </row>
    <row r="31006" spans="1:12">
      <c r="A31006" t="e">
        <f ca="1">E00251528935221</f>
        <v>#NAME?</v>
      </c>
      <c r="B31006">
        <v>290</v>
      </c>
      <c r="C31006" t="s">
        <v>449</v>
      </c>
      <c r="D31006" s="1">
        <v>41841</v>
      </c>
      <c r="F31006">
        <v>5</v>
      </c>
      <c r="G31006">
        <v>3804</v>
      </c>
      <c r="H31006" t="s">
        <v>71</v>
      </c>
      <c r="J31006" t="s">
        <v>14</v>
      </c>
      <c r="K31006">
        <v>56</v>
      </c>
      <c r="L31006" t="s">
        <v>15</v>
      </c>
    </row>
    <row r="31007" spans="1:12">
      <c r="A31007" t="e">
        <f ca="1">E00251528935221</f>
        <v>#NAME?</v>
      </c>
      <c r="B31007">
        <v>297</v>
      </c>
      <c r="C31007" t="s">
        <v>411</v>
      </c>
      <c r="D31007" s="1">
        <v>41071</v>
      </c>
      <c r="F31007">
        <v>4</v>
      </c>
      <c r="G31007">
        <v>3679</v>
      </c>
      <c r="H31007" t="s">
        <v>260</v>
      </c>
      <c r="J31007" t="s">
        <v>14</v>
      </c>
      <c r="K31007">
        <v>53</v>
      </c>
      <c r="L31007" t="s">
        <v>15</v>
      </c>
    </row>
    <row r="31008" spans="1:12">
      <c r="A31008" t="e">
        <f ca="1">E00251532351021</f>
        <v>#NAME?</v>
      </c>
      <c r="B31008">
        <v>490</v>
      </c>
      <c r="C31008" t="s">
        <v>158</v>
      </c>
      <c r="D31008" s="1">
        <v>41459</v>
      </c>
      <c r="F31008">
        <v>2</v>
      </c>
      <c r="G31008">
        <v>2720</v>
      </c>
      <c r="H31008" t="s">
        <v>65</v>
      </c>
      <c r="J31008" t="s">
        <v>14</v>
      </c>
      <c r="K31008">
        <v>54</v>
      </c>
      <c r="L31008" t="s">
        <v>15</v>
      </c>
    </row>
    <row r="31009" spans="1:12">
      <c r="A31009" t="e">
        <f ca="1">E00251532313521</f>
        <v>#NAME?</v>
      </c>
      <c r="B31009">
        <v>452</v>
      </c>
      <c r="C31009" t="s">
        <v>592</v>
      </c>
      <c r="D31009" s="1">
        <v>41197</v>
      </c>
      <c r="F31009">
        <v>2</v>
      </c>
      <c r="G31009">
        <v>6029</v>
      </c>
      <c r="H31009" t="s">
        <v>728</v>
      </c>
      <c r="J31009" t="s">
        <v>14</v>
      </c>
      <c r="K31009">
        <v>48</v>
      </c>
      <c r="L31009" t="s">
        <v>15</v>
      </c>
    </row>
    <row r="31010" spans="1:12">
      <c r="A31010" t="e">
        <f ca="1">E00251424016021</f>
        <v>#NAME?</v>
      </c>
      <c r="B31010">
        <v>121</v>
      </c>
      <c r="C31010" t="s">
        <v>698</v>
      </c>
      <c r="D31010" s="1">
        <v>41438</v>
      </c>
      <c r="F31010">
        <v>1</v>
      </c>
      <c r="G31010">
        <v>71940</v>
      </c>
      <c r="H31010" t="s">
        <v>135</v>
      </c>
      <c r="J31010" t="s">
        <v>14</v>
      </c>
      <c r="K31010">
        <v>58</v>
      </c>
      <c r="L31010" t="s">
        <v>15</v>
      </c>
    </row>
    <row r="31011" spans="1:12">
      <c r="A31011" t="e">
        <f ca="1">E00251532351021</f>
        <v>#NAME?</v>
      </c>
      <c r="B31011">
        <v>490</v>
      </c>
      <c r="C31011" t="s">
        <v>158</v>
      </c>
      <c r="D31011" s="1">
        <v>42629</v>
      </c>
      <c r="F31011">
        <v>5</v>
      </c>
      <c r="G31011">
        <v>4019</v>
      </c>
      <c r="H31011" t="s">
        <v>26</v>
      </c>
      <c r="J31011" t="s">
        <v>14</v>
      </c>
      <c r="K31011">
        <v>58</v>
      </c>
      <c r="L31011" t="s">
        <v>15</v>
      </c>
    </row>
    <row r="31012" spans="1:12">
      <c r="A31012" t="e">
        <f ca="1">E00251513453021</f>
        <v>#NAME?</v>
      </c>
      <c r="B31012">
        <v>440</v>
      </c>
      <c r="C31012" t="s">
        <v>12</v>
      </c>
      <c r="D31012" s="1">
        <v>42432</v>
      </c>
      <c r="F31012">
        <v>1</v>
      </c>
      <c r="G31012">
        <v>477</v>
      </c>
      <c r="H31012" t="s">
        <v>615</v>
      </c>
      <c r="J31012" t="s">
        <v>14</v>
      </c>
      <c r="K31012">
        <v>53</v>
      </c>
      <c r="L31012" t="s">
        <v>15</v>
      </c>
    </row>
    <row r="31013" spans="1:12">
      <c r="A31013" t="e">
        <f ca="1">E00251513453021</f>
        <v>#NAME?</v>
      </c>
      <c r="B31013">
        <v>440</v>
      </c>
      <c r="C31013" t="s">
        <v>12</v>
      </c>
      <c r="D31013" s="1">
        <v>42488</v>
      </c>
      <c r="F31013">
        <v>1</v>
      </c>
      <c r="G31013">
        <v>5589</v>
      </c>
      <c r="H31013" t="s">
        <v>152</v>
      </c>
      <c r="J31013" t="s">
        <v>14</v>
      </c>
      <c r="K31013">
        <v>53</v>
      </c>
      <c r="L31013" t="s">
        <v>15</v>
      </c>
    </row>
    <row r="31014" spans="1:12">
      <c r="A31014" t="e">
        <f ca="1">E00251432420521</f>
        <v>#NAME?</v>
      </c>
      <c r="B31014">
        <v>451</v>
      </c>
      <c r="C31014" t="s">
        <v>102</v>
      </c>
      <c r="D31014" s="1">
        <v>41085</v>
      </c>
      <c r="F31014">
        <v>1</v>
      </c>
      <c r="G31014">
        <v>496</v>
      </c>
      <c r="H31014" t="s">
        <v>190</v>
      </c>
      <c r="J31014" t="s">
        <v>14</v>
      </c>
      <c r="K31014">
        <v>49</v>
      </c>
      <c r="L31014" t="s">
        <v>15</v>
      </c>
    </row>
    <row r="31015" spans="1:12">
      <c r="A31015" t="e">
        <f ca="1">E00251432420521</f>
        <v>#NAME?</v>
      </c>
      <c r="B31015">
        <v>451</v>
      </c>
      <c r="C31015" t="s">
        <v>102</v>
      </c>
      <c r="D31015" s="1">
        <v>41088</v>
      </c>
      <c r="F31015">
        <v>2</v>
      </c>
      <c r="G31015">
        <v>496</v>
      </c>
      <c r="H31015" t="s">
        <v>190</v>
      </c>
      <c r="J31015" t="s">
        <v>14</v>
      </c>
      <c r="K31015">
        <v>49</v>
      </c>
      <c r="L31015" t="s">
        <v>15</v>
      </c>
    </row>
    <row r="31016" spans="1:12">
      <c r="A31016" t="e">
        <f ca="1">E00251432420521</f>
        <v>#NAME?</v>
      </c>
      <c r="B31016">
        <v>451</v>
      </c>
      <c r="C31016" t="s">
        <v>102</v>
      </c>
      <c r="D31016" s="1">
        <v>41627</v>
      </c>
      <c r="F31016">
        <v>1</v>
      </c>
      <c r="G31016">
        <v>71690</v>
      </c>
      <c r="H31016" t="s">
        <v>410</v>
      </c>
      <c r="J31016" t="s">
        <v>14</v>
      </c>
      <c r="K31016">
        <v>50</v>
      </c>
      <c r="L31016" t="s">
        <v>15</v>
      </c>
    </row>
    <row r="31017" spans="1:12">
      <c r="A31017" t="e">
        <f ca="1">E00251537608221</f>
        <v>#NAME?</v>
      </c>
      <c r="B31017">
        <v>1063</v>
      </c>
      <c r="C31017" t="s">
        <v>1369</v>
      </c>
      <c r="D31017" s="1">
        <v>42747</v>
      </c>
      <c r="E31017">
        <v>2</v>
      </c>
      <c r="F31017">
        <v>1</v>
      </c>
      <c r="G31017">
        <v>185</v>
      </c>
      <c r="H31017" t="s">
        <v>199</v>
      </c>
      <c r="J31017" t="s">
        <v>34</v>
      </c>
      <c r="K31017">
        <v>65</v>
      </c>
      <c r="L31017" t="s">
        <v>15</v>
      </c>
    </row>
    <row r="31018" spans="1:12">
      <c r="A31018" t="e">
        <f ca="1">E00251629160421</f>
        <v>#NAME?</v>
      </c>
      <c r="B31018">
        <v>195</v>
      </c>
      <c r="C31018" t="s">
        <v>854</v>
      </c>
      <c r="D31018" s="1">
        <v>42857</v>
      </c>
      <c r="F31018">
        <v>1</v>
      </c>
      <c r="G31018">
        <v>4019</v>
      </c>
      <c r="H31018" t="s">
        <v>26</v>
      </c>
      <c r="J31018" t="s">
        <v>14</v>
      </c>
      <c r="K31018">
        <v>54</v>
      </c>
      <c r="L31018" t="s">
        <v>15</v>
      </c>
    </row>
    <row r="31019" spans="1:12">
      <c r="A31019" t="e">
        <f ca="1">E00251629160421</f>
        <v>#NAME?</v>
      </c>
      <c r="B31019">
        <v>195</v>
      </c>
      <c r="C31019" t="s">
        <v>854</v>
      </c>
      <c r="D31019" s="1">
        <v>42857</v>
      </c>
      <c r="F31019">
        <v>2</v>
      </c>
      <c r="G31019">
        <v>7962</v>
      </c>
      <c r="H31019" t="s">
        <v>111</v>
      </c>
      <c r="J31019" t="s">
        <v>14</v>
      </c>
      <c r="K31019">
        <v>54</v>
      </c>
      <c r="L31019" t="s">
        <v>22</v>
      </c>
    </row>
    <row r="31020" spans="1:12">
      <c r="A31020" t="e">
        <f ca="1">E00251432427121</f>
        <v>#NAME?</v>
      </c>
      <c r="B31020">
        <v>6156</v>
      </c>
      <c r="C31020" t="s">
        <v>352</v>
      </c>
      <c r="D31020" s="1">
        <v>41907</v>
      </c>
      <c r="F31020">
        <v>1</v>
      </c>
      <c r="G31020">
        <v>5997</v>
      </c>
      <c r="H31020" t="s">
        <v>374</v>
      </c>
      <c r="J31020" t="s">
        <v>14</v>
      </c>
      <c r="K31020">
        <v>50</v>
      </c>
      <c r="L31020" t="s">
        <v>15</v>
      </c>
    </row>
    <row r="31021" spans="1:12">
      <c r="A31021" t="e">
        <f ca="1">E00251513453021</f>
        <v>#NAME?</v>
      </c>
      <c r="B31021">
        <v>440</v>
      </c>
      <c r="C31021" t="s">
        <v>12</v>
      </c>
      <c r="D31021" s="1">
        <v>43069</v>
      </c>
      <c r="F31021">
        <v>1</v>
      </c>
      <c r="G31021">
        <v>71940</v>
      </c>
      <c r="H31021" t="s">
        <v>135</v>
      </c>
      <c r="J31021" t="s">
        <v>14</v>
      </c>
      <c r="K31021">
        <v>54</v>
      </c>
      <c r="L31021" t="s">
        <v>15</v>
      </c>
    </row>
    <row r="31022" spans="1:12">
      <c r="A31022" t="e">
        <f ca="1">E00251514452721</f>
        <v>#NAME?</v>
      </c>
      <c r="B31022">
        <v>452</v>
      </c>
      <c r="C31022" t="s">
        <v>592</v>
      </c>
      <c r="D31022" s="1">
        <v>42285</v>
      </c>
      <c r="F31022">
        <v>1</v>
      </c>
      <c r="G31022">
        <v>6262</v>
      </c>
      <c r="H31022" t="s">
        <v>590</v>
      </c>
      <c r="J31022" t="s">
        <v>14</v>
      </c>
      <c r="K31022">
        <v>46</v>
      </c>
      <c r="L31022" t="s">
        <v>15</v>
      </c>
    </row>
    <row r="31023" spans="1:12">
      <c r="A31023" t="e">
        <f ca="1">E00251715752221</f>
        <v>#NAME?</v>
      </c>
      <c r="B31023">
        <v>502</v>
      </c>
      <c r="C31023" t="s">
        <v>172</v>
      </c>
      <c r="D31023" s="1">
        <v>41040</v>
      </c>
      <c r="F31023">
        <v>1</v>
      </c>
      <c r="G31023">
        <v>40290</v>
      </c>
      <c r="H31023" t="s">
        <v>348</v>
      </c>
      <c r="J31023" t="s">
        <v>14</v>
      </c>
      <c r="K31023">
        <v>57</v>
      </c>
      <c r="L31023" t="s">
        <v>15</v>
      </c>
    </row>
    <row r="31024" spans="1:12">
      <c r="A31024" t="e">
        <f ca="1">E00251510737521</f>
        <v>#NAME?</v>
      </c>
      <c r="B31024">
        <v>122</v>
      </c>
      <c r="C31024" t="s">
        <v>522</v>
      </c>
      <c r="D31024" s="1">
        <v>41169</v>
      </c>
      <c r="F31024">
        <v>1</v>
      </c>
      <c r="G31024">
        <v>25000</v>
      </c>
      <c r="H31024" t="s">
        <v>178</v>
      </c>
      <c r="J31024" t="s">
        <v>14</v>
      </c>
      <c r="K31024">
        <v>62</v>
      </c>
      <c r="L31024" t="s">
        <v>15</v>
      </c>
    </row>
    <row r="31025" spans="1:12">
      <c r="A31025" t="e">
        <f ca="1">E00251524999521</f>
        <v>#NAME?</v>
      </c>
      <c r="B31025">
        <v>437</v>
      </c>
      <c r="C31025" t="s">
        <v>216</v>
      </c>
      <c r="D31025" s="1">
        <v>41325</v>
      </c>
      <c r="F31025">
        <v>1</v>
      </c>
      <c r="G31025">
        <v>93</v>
      </c>
      <c r="H31025" t="s">
        <v>29</v>
      </c>
      <c r="J31025" t="s">
        <v>14</v>
      </c>
      <c r="K31025">
        <v>42</v>
      </c>
      <c r="L31025" t="s">
        <v>15</v>
      </c>
    </row>
    <row r="31026" spans="1:12">
      <c r="A31026" t="e">
        <f ca="1">E00251524999521</f>
        <v>#NAME?</v>
      </c>
      <c r="B31026">
        <v>437</v>
      </c>
      <c r="C31026" t="s">
        <v>216</v>
      </c>
      <c r="D31026" s="1">
        <v>42108</v>
      </c>
      <c r="F31026">
        <v>1</v>
      </c>
      <c r="G31026">
        <v>5198</v>
      </c>
      <c r="H31026" t="s">
        <v>200</v>
      </c>
      <c r="J31026" t="s">
        <v>14</v>
      </c>
      <c r="K31026">
        <v>44</v>
      </c>
      <c r="L31026" t="s">
        <v>15</v>
      </c>
    </row>
    <row r="31027" spans="1:12">
      <c r="A31027" t="e">
        <f ca="1">E00251514243921</f>
        <v>#NAME?</v>
      </c>
      <c r="B31027">
        <v>453</v>
      </c>
      <c r="C31027" t="s">
        <v>96</v>
      </c>
      <c r="D31027" s="1">
        <v>41379</v>
      </c>
      <c r="F31027">
        <v>1</v>
      </c>
      <c r="G31027">
        <v>3051</v>
      </c>
      <c r="H31027" t="s">
        <v>13</v>
      </c>
      <c r="J31027" t="s">
        <v>14</v>
      </c>
      <c r="K31027">
        <v>48</v>
      </c>
      <c r="L31027" t="s">
        <v>15</v>
      </c>
    </row>
    <row r="31028" spans="1:12">
      <c r="A31028" t="e">
        <f ca="1">E00251529558721</f>
        <v>#NAME?</v>
      </c>
      <c r="B31028">
        <v>154</v>
      </c>
      <c r="C31028" t="s">
        <v>533</v>
      </c>
      <c r="D31028" s="1">
        <v>42074</v>
      </c>
      <c r="F31028">
        <v>1</v>
      </c>
      <c r="G31028">
        <v>4019</v>
      </c>
      <c r="H31028" t="s">
        <v>26</v>
      </c>
      <c r="J31028" t="s">
        <v>14</v>
      </c>
      <c r="K31028">
        <v>57</v>
      </c>
      <c r="L31028" t="s">
        <v>15</v>
      </c>
    </row>
    <row r="31029" spans="1:12">
      <c r="A31029" t="e">
        <f ca="1">E00251432194221</f>
        <v>#NAME?</v>
      </c>
      <c r="B31029">
        <v>488</v>
      </c>
      <c r="C31029" t="s">
        <v>401</v>
      </c>
      <c r="D31029" s="1">
        <v>42482</v>
      </c>
      <c r="F31029">
        <v>2</v>
      </c>
      <c r="G31029">
        <v>4019</v>
      </c>
      <c r="H31029" t="s">
        <v>26</v>
      </c>
      <c r="J31029" t="s">
        <v>14</v>
      </c>
      <c r="K31029">
        <v>45</v>
      </c>
      <c r="L31029" t="s">
        <v>15</v>
      </c>
    </row>
    <row r="31030" spans="1:12">
      <c r="A31030" t="e">
        <f t="shared" ref="A31030:A31035" ca="1" si="280">E00251528938321</f>
        <v>#NAME?</v>
      </c>
      <c r="B31030">
        <v>272</v>
      </c>
      <c r="C31030" t="s">
        <v>174</v>
      </c>
      <c r="D31030" s="1">
        <v>42739</v>
      </c>
      <c r="E31030">
        <v>9</v>
      </c>
      <c r="F31030">
        <v>13</v>
      </c>
      <c r="G31030">
        <v>4242</v>
      </c>
      <c r="H31030" t="s">
        <v>1714</v>
      </c>
      <c r="J31030" t="s">
        <v>34</v>
      </c>
      <c r="K31030">
        <v>58</v>
      </c>
      <c r="L31030" t="s">
        <v>15</v>
      </c>
    </row>
    <row r="31031" spans="1:12">
      <c r="A31031" t="e">
        <f t="shared" ca="1" si="280"/>
        <v>#NAME?</v>
      </c>
      <c r="B31031">
        <v>291</v>
      </c>
      <c r="C31031" t="s">
        <v>160</v>
      </c>
      <c r="D31031" s="1">
        <v>41311</v>
      </c>
      <c r="F31031">
        <v>1</v>
      </c>
      <c r="G31031">
        <v>4019</v>
      </c>
      <c r="H31031" t="s">
        <v>26</v>
      </c>
      <c r="J31031" t="s">
        <v>14</v>
      </c>
      <c r="K31031">
        <v>54</v>
      </c>
      <c r="L31031" t="s">
        <v>15</v>
      </c>
    </row>
    <row r="31032" spans="1:12">
      <c r="A31032" t="e">
        <f t="shared" ca="1" si="280"/>
        <v>#NAME?</v>
      </c>
      <c r="B31032">
        <v>291</v>
      </c>
      <c r="C31032" t="s">
        <v>160</v>
      </c>
      <c r="D31032" s="1">
        <v>41346</v>
      </c>
      <c r="F31032">
        <v>2</v>
      </c>
      <c r="G31032">
        <v>4019</v>
      </c>
      <c r="H31032" t="s">
        <v>26</v>
      </c>
      <c r="J31032" t="s">
        <v>14</v>
      </c>
      <c r="K31032">
        <v>54</v>
      </c>
      <c r="L31032" t="s">
        <v>15</v>
      </c>
    </row>
    <row r="31033" spans="1:12">
      <c r="A31033" t="e">
        <f t="shared" ca="1" si="280"/>
        <v>#NAME?</v>
      </c>
      <c r="B31033">
        <v>291</v>
      </c>
      <c r="C31033" t="s">
        <v>160</v>
      </c>
      <c r="D31033" s="1">
        <v>41499</v>
      </c>
      <c r="F31033">
        <v>2</v>
      </c>
      <c r="G31033">
        <v>7906</v>
      </c>
      <c r="H31033" t="s">
        <v>173</v>
      </c>
      <c r="J31033" t="s">
        <v>14</v>
      </c>
      <c r="K31033">
        <v>54</v>
      </c>
      <c r="L31033" t="s">
        <v>22</v>
      </c>
    </row>
    <row r="31034" spans="1:12">
      <c r="A31034" t="e">
        <f t="shared" ca="1" si="280"/>
        <v>#NAME?</v>
      </c>
      <c r="B31034">
        <v>291</v>
      </c>
      <c r="C31034" t="s">
        <v>160</v>
      </c>
      <c r="D31034" s="1">
        <v>42046</v>
      </c>
      <c r="F31034">
        <v>1</v>
      </c>
      <c r="G31034">
        <v>4660</v>
      </c>
      <c r="H31034" t="s">
        <v>215</v>
      </c>
      <c r="J31034" t="s">
        <v>14</v>
      </c>
      <c r="K31034">
        <v>56</v>
      </c>
      <c r="L31034" t="s">
        <v>15</v>
      </c>
    </row>
    <row r="31035" spans="1:12">
      <c r="A31035" t="e">
        <f t="shared" ca="1" si="280"/>
        <v>#NAME?</v>
      </c>
      <c r="B31035">
        <v>291</v>
      </c>
      <c r="C31035" t="s">
        <v>160</v>
      </c>
      <c r="D31035" s="1">
        <v>42349</v>
      </c>
      <c r="F31035">
        <v>1</v>
      </c>
      <c r="G31035">
        <v>496</v>
      </c>
      <c r="H31035" t="s">
        <v>190</v>
      </c>
      <c r="J31035" t="s">
        <v>14</v>
      </c>
      <c r="K31035">
        <v>57</v>
      </c>
      <c r="L31035" t="s">
        <v>15</v>
      </c>
    </row>
    <row r="31036" spans="1:12">
      <c r="A31036" t="e">
        <f ca="1">E00251529553321</f>
        <v>#NAME?</v>
      </c>
      <c r="B31036">
        <v>160</v>
      </c>
      <c r="C31036" t="s">
        <v>278</v>
      </c>
      <c r="D31036" s="1">
        <v>43059</v>
      </c>
      <c r="F31036">
        <v>1</v>
      </c>
      <c r="G31036">
        <v>7831</v>
      </c>
      <c r="H31036" t="s">
        <v>274</v>
      </c>
      <c r="J31036" t="s">
        <v>14</v>
      </c>
      <c r="K31036">
        <v>53</v>
      </c>
      <c r="L31036" t="s">
        <v>22</v>
      </c>
    </row>
    <row r="31037" spans="1:12">
      <c r="A31037" t="e">
        <f ca="1">E00251510737521</f>
        <v>#NAME?</v>
      </c>
      <c r="B31037">
        <v>122</v>
      </c>
      <c r="C31037" t="s">
        <v>522</v>
      </c>
      <c r="D31037" s="1">
        <v>42192</v>
      </c>
      <c r="F31037">
        <v>1</v>
      </c>
      <c r="G31037">
        <v>71940</v>
      </c>
      <c r="H31037" t="s">
        <v>135</v>
      </c>
      <c r="J31037" t="s">
        <v>14</v>
      </c>
      <c r="K31037">
        <v>65</v>
      </c>
      <c r="L31037" t="s">
        <v>15</v>
      </c>
    </row>
    <row r="31038" spans="1:12">
      <c r="A31038" t="e">
        <f ca="1">E00251619054721</f>
        <v>#NAME?</v>
      </c>
      <c r="B31038">
        <v>109</v>
      </c>
      <c r="C31038" t="s">
        <v>480</v>
      </c>
      <c r="D31038" s="1">
        <v>41144</v>
      </c>
      <c r="F31038">
        <v>1</v>
      </c>
      <c r="G31038">
        <v>30002</v>
      </c>
      <c r="H31038" t="s">
        <v>492</v>
      </c>
      <c r="J31038" t="s">
        <v>14</v>
      </c>
      <c r="K31038">
        <v>43</v>
      </c>
      <c r="L31038" t="s">
        <v>15</v>
      </c>
    </row>
    <row r="31039" spans="1:12">
      <c r="A31039" t="e">
        <f ca="1">E00251619054721</f>
        <v>#NAME?</v>
      </c>
      <c r="B31039">
        <v>109</v>
      </c>
      <c r="C31039" t="s">
        <v>480</v>
      </c>
      <c r="D31039" s="1">
        <v>43041</v>
      </c>
      <c r="F31039">
        <v>1</v>
      </c>
      <c r="G31039">
        <v>1369</v>
      </c>
      <c r="H31039" t="s">
        <v>373</v>
      </c>
      <c r="J31039" t="s">
        <v>14</v>
      </c>
      <c r="K31039">
        <v>48</v>
      </c>
      <c r="L31039" t="s">
        <v>15</v>
      </c>
    </row>
    <row r="31040" spans="1:12">
      <c r="A31040" t="e">
        <f ca="1">E00251529478021</f>
        <v>#NAME?</v>
      </c>
      <c r="B31040">
        <v>151</v>
      </c>
      <c r="C31040" t="s">
        <v>381</v>
      </c>
      <c r="D31040" s="1">
        <v>42425</v>
      </c>
      <c r="F31040">
        <v>1</v>
      </c>
      <c r="G31040">
        <v>27800</v>
      </c>
      <c r="H31040" t="s">
        <v>145</v>
      </c>
      <c r="J31040" t="s">
        <v>14</v>
      </c>
      <c r="K31040">
        <v>60</v>
      </c>
      <c r="L31040" t="s">
        <v>15</v>
      </c>
    </row>
    <row r="31041" spans="1:12">
      <c r="A31041" t="e">
        <f ca="1">E00251424846821</f>
        <v>#NAME?</v>
      </c>
      <c r="B31041">
        <v>668</v>
      </c>
      <c r="C31041" t="s">
        <v>929</v>
      </c>
      <c r="D31041" s="1">
        <v>42028</v>
      </c>
      <c r="E31041">
        <v>0</v>
      </c>
      <c r="F31041">
        <v>1</v>
      </c>
      <c r="G31041">
        <v>6263</v>
      </c>
      <c r="H31041" t="s">
        <v>1715</v>
      </c>
      <c r="J31041" t="s">
        <v>34</v>
      </c>
      <c r="K31041">
        <v>62</v>
      </c>
      <c r="L31041" t="s">
        <v>15</v>
      </c>
    </row>
    <row r="31042" spans="1:12">
      <c r="A31042" t="e">
        <f ca="1">E00251427363921</f>
        <v>#NAME?</v>
      </c>
      <c r="B31042">
        <v>7927</v>
      </c>
      <c r="C31042" t="s">
        <v>367</v>
      </c>
      <c r="D31042" s="1">
        <v>42927</v>
      </c>
      <c r="F31042">
        <v>1</v>
      </c>
      <c r="G31042">
        <v>81500</v>
      </c>
      <c r="H31042" t="s">
        <v>575</v>
      </c>
      <c r="J31042" t="s">
        <v>14</v>
      </c>
      <c r="K31042">
        <v>49</v>
      </c>
      <c r="L31042" t="s">
        <v>15</v>
      </c>
    </row>
    <row r="31043" spans="1:12">
      <c r="A31043" t="e">
        <f ca="1">E00251717807221</f>
        <v>#NAME?</v>
      </c>
      <c r="B31043">
        <v>1128</v>
      </c>
      <c r="C31043" t="s">
        <v>424</v>
      </c>
      <c r="D31043" s="1">
        <v>40974</v>
      </c>
      <c r="F31043">
        <v>1</v>
      </c>
      <c r="G31043">
        <v>71945</v>
      </c>
      <c r="H31043" t="s">
        <v>553</v>
      </c>
      <c r="J31043" t="s">
        <v>14</v>
      </c>
      <c r="K31043">
        <v>43</v>
      </c>
      <c r="L31043" t="s">
        <v>15</v>
      </c>
    </row>
    <row r="31044" spans="1:12">
      <c r="A31044" t="e">
        <f ca="1">E00251717807221</f>
        <v>#NAME?</v>
      </c>
      <c r="B31044">
        <v>1128</v>
      </c>
      <c r="C31044" t="s">
        <v>424</v>
      </c>
      <c r="D31044" s="1">
        <v>41198</v>
      </c>
      <c r="F31044">
        <v>1</v>
      </c>
      <c r="G31044">
        <v>7242</v>
      </c>
      <c r="H31044" t="s">
        <v>93</v>
      </c>
      <c r="J31044" t="s">
        <v>14</v>
      </c>
      <c r="K31044">
        <v>44</v>
      </c>
      <c r="L31044" t="s">
        <v>15</v>
      </c>
    </row>
    <row r="31045" spans="1:12">
      <c r="A31045" t="e">
        <f ca="1">E00251717807221</f>
        <v>#NAME?</v>
      </c>
      <c r="B31045">
        <v>1128</v>
      </c>
      <c r="C31045" t="s">
        <v>424</v>
      </c>
      <c r="D31045" s="1">
        <v>42648</v>
      </c>
      <c r="F31045">
        <v>2</v>
      </c>
      <c r="G31045">
        <v>71500</v>
      </c>
      <c r="H31045" t="s">
        <v>1213</v>
      </c>
      <c r="J31045" t="s">
        <v>14</v>
      </c>
      <c r="K31045">
        <v>48</v>
      </c>
      <c r="L31045" t="s">
        <v>15</v>
      </c>
    </row>
    <row r="31046" spans="1:12">
      <c r="A31046" t="e">
        <f ca="1">E00251713681821</f>
        <v>#NAME?</v>
      </c>
      <c r="B31046">
        <v>204</v>
      </c>
      <c r="C31046" t="s">
        <v>1138</v>
      </c>
      <c r="D31046" s="1">
        <v>42080</v>
      </c>
      <c r="F31046">
        <v>1</v>
      </c>
      <c r="G31046">
        <v>460</v>
      </c>
      <c r="H31046" t="s">
        <v>16</v>
      </c>
      <c r="J31046" t="s">
        <v>14</v>
      </c>
      <c r="K31046">
        <v>51</v>
      </c>
      <c r="L31046" t="s">
        <v>15</v>
      </c>
    </row>
    <row r="31047" spans="1:12">
      <c r="A31047" t="e">
        <f ca="1">E00251713681821</f>
        <v>#NAME?</v>
      </c>
      <c r="B31047">
        <v>7962</v>
      </c>
      <c r="C31047" t="s">
        <v>789</v>
      </c>
      <c r="D31047" s="1">
        <v>42858</v>
      </c>
      <c r="F31047">
        <v>2</v>
      </c>
      <c r="G31047">
        <v>7804</v>
      </c>
      <c r="H31047" t="s">
        <v>43</v>
      </c>
      <c r="J31047" t="s">
        <v>14</v>
      </c>
      <c r="K31047">
        <v>53</v>
      </c>
      <c r="L31047" t="s">
        <v>22</v>
      </c>
    </row>
    <row r="31048" spans="1:12">
      <c r="A31048" t="e">
        <f ca="1">E00251717807221</f>
        <v>#NAME?</v>
      </c>
      <c r="B31048">
        <v>1128</v>
      </c>
      <c r="C31048" t="s">
        <v>424</v>
      </c>
      <c r="D31048" s="1">
        <v>42829</v>
      </c>
      <c r="F31048">
        <v>2</v>
      </c>
      <c r="G31048">
        <v>2724</v>
      </c>
      <c r="H31048" t="s">
        <v>73</v>
      </c>
      <c r="J31048" t="s">
        <v>14</v>
      </c>
      <c r="K31048">
        <v>48</v>
      </c>
      <c r="L31048" t="s">
        <v>15</v>
      </c>
    </row>
    <row r="31049" spans="1:12">
      <c r="A31049" t="e">
        <f ca="1">E00251528760321</f>
        <v>#NAME?</v>
      </c>
      <c r="B31049">
        <v>291</v>
      </c>
      <c r="C31049" t="s">
        <v>160</v>
      </c>
      <c r="D31049" s="1">
        <v>41715</v>
      </c>
      <c r="F31049">
        <v>4</v>
      </c>
      <c r="G31049">
        <v>72673</v>
      </c>
      <c r="H31049" t="s">
        <v>394</v>
      </c>
      <c r="J31049" t="s">
        <v>14</v>
      </c>
      <c r="K31049">
        <v>59</v>
      </c>
      <c r="L31049" t="s">
        <v>15</v>
      </c>
    </row>
    <row r="31050" spans="1:12">
      <c r="A31050" t="e">
        <f ca="1">E00251512459221</f>
        <v>#NAME?</v>
      </c>
      <c r="B31050">
        <v>1929</v>
      </c>
      <c r="C31050" t="s">
        <v>195</v>
      </c>
      <c r="D31050" s="1">
        <v>41683</v>
      </c>
      <c r="F31050">
        <v>3</v>
      </c>
      <c r="G31050">
        <v>69010</v>
      </c>
      <c r="H31050" t="s">
        <v>294</v>
      </c>
      <c r="J31050" t="s">
        <v>14</v>
      </c>
      <c r="K31050">
        <v>42</v>
      </c>
      <c r="L31050" t="s">
        <v>15</v>
      </c>
    </row>
    <row r="31051" spans="1:12">
      <c r="A31051" t="e">
        <f ca="1">E00251512459221</f>
        <v>#NAME?</v>
      </c>
      <c r="B31051">
        <v>1929</v>
      </c>
      <c r="C31051" t="s">
        <v>195</v>
      </c>
      <c r="D31051" s="1">
        <v>42361</v>
      </c>
      <c r="F31051">
        <v>2</v>
      </c>
      <c r="G31051">
        <v>3888</v>
      </c>
      <c r="H31051" t="s">
        <v>1250</v>
      </c>
      <c r="J31051" t="s">
        <v>14</v>
      </c>
      <c r="K31051">
        <v>44</v>
      </c>
      <c r="L31051" t="s">
        <v>15</v>
      </c>
    </row>
    <row r="31052" spans="1:12">
      <c r="A31052" t="e">
        <f ca="1">E00251512459221</f>
        <v>#NAME?</v>
      </c>
      <c r="B31052">
        <v>1929</v>
      </c>
      <c r="C31052" t="s">
        <v>195</v>
      </c>
      <c r="D31052" s="1">
        <v>42782</v>
      </c>
      <c r="F31052">
        <v>4</v>
      </c>
      <c r="G31052">
        <v>49390</v>
      </c>
      <c r="H31052" t="s">
        <v>59</v>
      </c>
      <c r="J31052" t="s">
        <v>14</v>
      </c>
      <c r="K31052">
        <v>45</v>
      </c>
      <c r="L31052" t="s">
        <v>15</v>
      </c>
    </row>
    <row r="31053" spans="1:12">
      <c r="A31053" t="e">
        <f ca="1">E00251626575521</f>
        <v>#NAME?</v>
      </c>
      <c r="B31053">
        <v>278</v>
      </c>
      <c r="C31053" t="s">
        <v>222</v>
      </c>
      <c r="D31053" s="1">
        <v>42921</v>
      </c>
      <c r="F31053">
        <v>1</v>
      </c>
      <c r="G31053">
        <v>72671</v>
      </c>
      <c r="H31053" t="s">
        <v>948</v>
      </c>
      <c r="J31053" t="s">
        <v>14</v>
      </c>
      <c r="K31053">
        <v>47</v>
      </c>
      <c r="L31053" t="s">
        <v>15</v>
      </c>
    </row>
    <row r="31054" spans="1:12">
      <c r="A31054" t="e">
        <f ca="1">E00251617646621</f>
        <v>#NAME?</v>
      </c>
      <c r="B31054">
        <v>203</v>
      </c>
      <c r="C31054" t="s">
        <v>908</v>
      </c>
      <c r="D31054" s="1">
        <v>42767</v>
      </c>
      <c r="F31054">
        <v>1</v>
      </c>
      <c r="G31054">
        <v>1739</v>
      </c>
      <c r="H31054" t="s">
        <v>110</v>
      </c>
      <c r="J31054" t="s">
        <v>14</v>
      </c>
      <c r="K31054">
        <v>54</v>
      </c>
      <c r="L31054" t="s">
        <v>15</v>
      </c>
    </row>
    <row r="31055" spans="1:12">
      <c r="A31055" t="e">
        <f ca="1">E00251528760321</f>
        <v>#NAME?</v>
      </c>
      <c r="B31055">
        <v>291</v>
      </c>
      <c r="C31055" t="s">
        <v>160</v>
      </c>
      <c r="D31055" s="1">
        <v>42390</v>
      </c>
      <c r="F31055">
        <v>1</v>
      </c>
      <c r="G31055">
        <v>4660</v>
      </c>
      <c r="H31055" t="s">
        <v>215</v>
      </c>
      <c r="J31055" t="s">
        <v>14</v>
      </c>
      <c r="K31055">
        <v>61</v>
      </c>
      <c r="L31055" t="s">
        <v>15</v>
      </c>
    </row>
    <row r="31056" spans="1:12">
      <c r="A31056" t="e">
        <f ca="1">E00251528760321</f>
        <v>#NAME?</v>
      </c>
      <c r="B31056">
        <v>291</v>
      </c>
      <c r="C31056" t="s">
        <v>160</v>
      </c>
      <c r="D31056" s="1">
        <v>42611</v>
      </c>
      <c r="F31056">
        <v>1</v>
      </c>
      <c r="G31056">
        <v>3804</v>
      </c>
      <c r="H31056" t="s">
        <v>71</v>
      </c>
      <c r="J31056" t="s">
        <v>14</v>
      </c>
      <c r="K31056">
        <v>62</v>
      </c>
      <c r="L31056" t="s">
        <v>15</v>
      </c>
    </row>
    <row r="31057" spans="1:12">
      <c r="A31057" t="e">
        <f ca="1">E00251424841521</f>
        <v>#NAME?</v>
      </c>
      <c r="B31057">
        <v>100</v>
      </c>
      <c r="C31057" t="s">
        <v>54</v>
      </c>
      <c r="D31057" s="1">
        <v>42061</v>
      </c>
      <c r="F31057">
        <v>1</v>
      </c>
      <c r="G31057">
        <v>7840</v>
      </c>
      <c r="H31057" t="s">
        <v>55</v>
      </c>
      <c r="I31057" t="s">
        <v>56</v>
      </c>
      <c r="J31057" t="s">
        <v>57</v>
      </c>
      <c r="K31057">
        <v>44</v>
      </c>
      <c r="L31057" t="s">
        <v>22</v>
      </c>
    </row>
    <row r="31058" spans="1:12">
      <c r="A31058" t="e">
        <f ca="1">E00251424849521</f>
        <v>#NAME?</v>
      </c>
      <c r="B31058">
        <v>122</v>
      </c>
      <c r="C31058" t="s">
        <v>522</v>
      </c>
      <c r="D31058" s="1">
        <v>42422</v>
      </c>
      <c r="F31058">
        <v>1</v>
      </c>
      <c r="G31058">
        <v>30000</v>
      </c>
      <c r="H31058" t="s">
        <v>144</v>
      </c>
      <c r="J31058" t="s">
        <v>14</v>
      </c>
      <c r="K31058">
        <v>52</v>
      </c>
      <c r="L31058" t="s">
        <v>15</v>
      </c>
    </row>
    <row r="31059" spans="1:12">
      <c r="A31059" t="e">
        <f ca="1">E00251424849521</f>
        <v>#NAME?</v>
      </c>
      <c r="B31059">
        <v>122</v>
      </c>
      <c r="C31059" t="s">
        <v>522</v>
      </c>
      <c r="D31059" s="1">
        <v>42865</v>
      </c>
      <c r="F31059">
        <v>2</v>
      </c>
      <c r="G31059">
        <v>57420</v>
      </c>
      <c r="H31059" t="s">
        <v>267</v>
      </c>
      <c r="J31059" t="s">
        <v>14</v>
      </c>
      <c r="K31059">
        <v>53</v>
      </c>
      <c r="L31059" t="s">
        <v>15</v>
      </c>
    </row>
    <row r="31060" spans="1:12">
      <c r="A31060" t="e">
        <f ca="1">E00251528960921</f>
        <v>#NAME?</v>
      </c>
      <c r="B31060">
        <v>285</v>
      </c>
      <c r="C31060" t="s">
        <v>117</v>
      </c>
      <c r="D31060" s="1">
        <v>42426</v>
      </c>
      <c r="F31060">
        <v>1</v>
      </c>
      <c r="G31060">
        <v>8798</v>
      </c>
      <c r="H31060" t="s">
        <v>314</v>
      </c>
      <c r="J31060" t="s">
        <v>14</v>
      </c>
      <c r="K31060">
        <v>50</v>
      </c>
      <c r="L31060" t="s">
        <v>15</v>
      </c>
    </row>
    <row r="31061" spans="1:12">
      <c r="A31061" t="e">
        <f ca="1">E00251619838921</f>
        <v>#NAME?</v>
      </c>
      <c r="B31061">
        <v>454</v>
      </c>
      <c r="C31061" t="s">
        <v>179</v>
      </c>
      <c r="D31061" s="1">
        <v>43060</v>
      </c>
      <c r="F31061">
        <v>2</v>
      </c>
      <c r="G31061">
        <v>3051</v>
      </c>
      <c r="H31061" t="s">
        <v>13</v>
      </c>
      <c r="J31061" t="s">
        <v>14</v>
      </c>
      <c r="K31061">
        <v>50</v>
      </c>
      <c r="L31061" t="s">
        <v>15</v>
      </c>
    </row>
    <row r="31062" spans="1:12">
      <c r="A31062" t="e">
        <f ca="1">E00251427218921</f>
        <v>#NAME?</v>
      </c>
      <c r="B31062">
        <v>10</v>
      </c>
      <c r="C31062" t="s">
        <v>18</v>
      </c>
      <c r="D31062" s="1">
        <v>41929</v>
      </c>
      <c r="F31062">
        <v>2</v>
      </c>
      <c r="G31062">
        <v>2750</v>
      </c>
      <c r="H31062" t="s">
        <v>114</v>
      </c>
      <c r="J31062" t="s">
        <v>14</v>
      </c>
      <c r="K31062">
        <v>53</v>
      </c>
      <c r="L31062" t="s">
        <v>15</v>
      </c>
    </row>
    <row r="31063" spans="1:12">
      <c r="A31063" t="e">
        <f ca="1">E00251427218921</f>
        <v>#NAME?</v>
      </c>
      <c r="B31063">
        <v>10</v>
      </c>
      <c r="C31063" t="s">
        <v>18</v>
      </c>
      <c r="D31063" s="1">
        <v>41977</v>
      </c>
      <c r="F31063">
        <v>3</v>
      </c>
      <c r="G31063">
        <v>1739</v>
      </c>
      <c r="H31063" t="s">
        <v>110</v>
      </c>
      <c r="J31063" t="s">
        <v>14</v>
      </c>
      <c r="K31063">
        <v>53</v>
      </c>
      <c r="L31063" t="s">
        <v>15</v>
      </c>
    </row>
    <row r="31064" spans="1:12">
      <c r="A31064" t="e">
        <f ca="1">E00251427218921</f>
        <v>#NAME?</v>
      </c>
      <c r="B31064">
        <v>10</v>
      </c>
      <c r="C31064" t="s">
        <v>18</v>
      </c>
      <c r="D31064" s="1">
        <v>42685</v>
      </c>
      <c r="F31064">
        <v>1</v>
      </c>
      <c r="G31064">
        <v>1101</v>
      </c>
      <c r="H31064" t="s">
        <v>220</v>
      </c>
      <c r="J31064" t="s">
        <v>14</v>
      </c>
      <c r="K31064">
        <v>55</v>
      </c>
      <c r="L31064" t="s">
        <v>15</v>
      </c>
    </row>
    <row r="31065" spans="1:12">
      <c r="A31065" t="e">
        <f ca="1">E00251518518421</f>
        <v>#NAME?</v>
      </c>
      <c r="B31065">
        <v>293</v>
      </c>
      <c r="C31065" t="s">
        <v>25</v>
      </c>
      <c r="D31065" s="1">
        <v>42614</v>
      </c>
      <c r="F31065">
        <v>4</v>
      </c>
      <c r="G31065">
        <v>5859</v>
      </c>
      <c r="H31065" t="s">
        <v>607</v>
      </c>
      <c r="J31065" t="s">
        <v>14</v>
      </c>
      <c r="K31065">
        <v>63</v>
      </c>
      <c r="L31065" t="s">
        <v>15</v>
      </c>
    </row>
    <row r="31066" spans="1:12">
      <c r="A31066" t="e">
        <f ca="1">E00251429175721</f>
        <v>#NAME?</v>
      </c>
      <c r="B31066">
        <v>293</v>
      </c>
      <c r="C31066" t="s">
        <v>25</v>
      </c>
      <c r="D31066" s="1">
        <v>42723</v>
      </c>
      <c r="F31066">
        <v>1</v>
      </c>
      <c r="G31066">
        <v>5589</v>
      </c>
      <c r="H31066" t="s">
        <v>152</v>
      </c>
      <c r="J31066" t="s">
        <v>14</v>
      </c>
      <c r="K31066">
        <v>49</v>
      </c>
      <c r="L31066" t="s">
        <v>15</v>
      </c>
    </row>
    <row r="31067" spans="1:12">
      <c r="A31067" t="e">
        <f ca="1">E00251524982021</f>
        <v>#NAME?</v>
      </c>
      <c r="B31067">
        <v>439</v>
      </c>
      <c r="C31067" t="s">
        <v>416</v>
      </c>
      <c r="D31067" s="1">
        <v>41654</v>
      </c>
      <c r="F31067">
        <v>1</v>
      </c>
      <c r="G31067">
        <v>2169</v>
      </c>
      <c r="H31067" t="s">
        <v>40</v>
      </c>
      <c r="J31067" t="s">
        <v>14</v>
      </c>
      <c r="K31067">
        <v>40</v>
      </c>
      <c r="L31067" t="s">
        <v>15</v>
      </c>
    </row>
    <row r="31068" spans="1:12">
      <c r="A31068" t="e">
        <f ca="1">E00251524982021</f>
        <v>#NAME?</v>
      </c>
      <c r="B31068">
        <v>439</v>
      </c>
      <c r="C31068" t="s">
        <v>416</v>
      </c>
      <c r="D31068" s="1">
        <v>42851</v>
      </c>
      <c r="F31068">
        <v>3</v>
      </c>
      <c r="G31068">
        <v>78321</v>
      </c>
      <c r="H31068" t="s">
        <v>490</v>
      </c>
      <c r="J31068" t="s">
        <v>14</v>
      </c>
      <c r="K31068">
        <v>43</v>
      </c>
      <c r="L31068" t="s">
        <v>22</v>
      </c>
    </row>
    <row r="31069" spans="1:12">
      <c r="A31069" t="e">
        <f ca="1">E00251514152121</f>
        <v>#NAME?</v>
      </c>
      <c r="B31069">
        <v>702</v>
      </c>
      <c r="C31069" t="s">
        <v>293</v>
      </c>
      <c r="D31069" s="1">
        <v>41320</v>
      </c>
      <c r="F31069">
        <v>1</v>
      </c>
      <c r="G31069">
        <v>7810</v>
      </c>
      <c r="H31069" t="s">
        <v>143</v>
      </c>
      <c r="J31069" t="s">
        <v>14</v>
      </c>
      <c r="K31069">
        <v>56</v>
      </c>
      <c r="L31069" t="s">
        <v>15</v>
      </c>
    </row>
    <row r="31070" spans="1:12">
      <c r="A31070" t="e">
        <f ca="1">E00251615815321</f>
        <v>#NAME?</v>
      </c>
      <c r="B31070">
        <v>457</v>
      </c>
      <c r="C31070" t="s">
        <v>137</v>
      </c>
      <c r="D31070" s="1">
        <v>42166</v>
      </c>
      <c r="F31070">
        <v>4</v>
      </c>
      <c r="G31070">
        <v>53010</v>
      </c>
      <c r="H31070" t="s">
        <v>261</v>
      </c>
      <c r="J31070" t="s">
        <v>14</v>
      </c>
      <c r="K31070">
        <v>57</v>
      </c>
      <c r="L31070" t="s">
        <v>15</v>
      </c>
    </row>
    <row r="31071" spans="1:12">
      <c r="A31071" t="e">
        <f t="shared" ref="A31071:A31076" ca="1" si="281">E00251514152121</f>
        <v>#NAME?</v>
      </c>
      <c r="B31071">
        <v>702</v>
      </c>
      <c r="C31071" t="s">
        <v>293</v>
      </c>
      <c r="D31071" s="1">
        <v>42250</v>
      </c>
      <c r="F31071">
        <v>6</v>
      </c>
      <c r="G31071">
        <v>2724</v>
      </c>
      <c r="H31071" t="s">
        <v>73</v>
      </c>
      <c r="J31071" t="s">
        <v>14</v>
      </c>
      <c r="K31071">
        <v>58</v>
      </c>
      <c r="L31071" t="s">
        <v>15</v>
      </c>
    </row>
    <row r="31072" spans="1:12">
      <c r="A31072" t="e">
        <f t="shared" ca="1" si="281"/>
        <v>#NAME?</v>
      </c>
      <c r="B31072">
        <v>703</v>
      </c>
      <c r="C31072" t="s">
        <v>305</v>
      </c>
      <c r="D31072" s="1">
        <v>42202</v>
      </c>
      <c r="F31072">
        <v>6</v>
      </c>
      <c r="G31072">
        <v>69010</v>
      </c>
      <c r="H31072" t="s">
        <v>294</v>
      </c>
      <c r="J31072" t="s">
        <v>14</v>
      </c>
      <c r="K31072">
        <v>58</v>
      </c>
      <c r="L31072" t="s">
        <v>15</v>
      </c>
    </row>
    <row r="31073" spans="1:12">
      <c r="A31073" t="e">
        <f t="shared" ca="1" si="281"/>
        <v>#NAME?</v>
      </c>
      <c r="B31073">
        <v>703</v>
      </c>
      <c r="C31073" t="s">
        <v>305</v>
      </c>
      <c r="D31073" s="1">
        <v>42474</v>
      </c>
      <c r="F31073">
        <v>3</v>
      </c>
      <c r="G31073">
        <v>40490</v>
      </c>
      <c r="H31073" t="s">
        <v>815</v>
      </c>
      <c r="J31073" t="s">
        <v>14</v>
      </c>
      <c r="K31073">
        <v>59</v>
      </c>
      <c r="L31073" t="s">
        <v>15</v>
      </c>
    </row>
    <row r="31074" spans="1:12">
      <c r="A31074" t="e">
        <f t="shared" ca="1" si="281"/>
        <v>#NAME?</v>
      </c>
      <c r="B31074">
        <v>703</v>
      </c>
      <c r="C31074" t="s">
        <v>305</v>
      </c>
      <c r="D31074" s="1">
        <v>42496</v>
      </c>
      <c r="F31074">
        <v>1</v>
      </c>
      <c r="G31074">
        <v>71987</v>
      </c>
      <c r="H31074" t="s">
        <v>276</v>
      </c>
      <c r="J31074" t="s">
        <v>14</v>
      </c>
      <c r="K31074">
        <v>59</v>
      </c>
      <c r="L31074" t="s">
        <v>15</v>
      </c>
    </row>
    <row r="31075" spans="1:12">
      <c r="A31075" t="e">
        <f t="shared" ca="1" si="281"/>
        <v>#NAME?</v>
      </c>
      <c r="B31075">
        <v>703</v>
      </c>
      <c r="C31075" t="s">
        <v>305</v>
      </c>
      <c r="D31075" s="1">
        <v>42496</v>
      </c>
      <c r="F31075">
        <v>3</v>
      </c>
      <c r="G31075">
        <v>2724</v>
      </c>
      <c r="H31075" t="s">
        <v>73</v>
      </c>
      <c r="J31075" t="s">
        <v>14</v>
      </c>
      <c r="K31075">
        <v>59</v>
      </c>
      <c r="L31075" t="s">
        <v>15</v>
      </c>
    </row>
    <row r="31076" spans="1:12">
      <c r="A31076" t="e">
        <f t="shared" ca="1" si="281"/>
        <v>#NAME?</v>
      </c>
      <c r="B31076">
        <v>703</v>
      </c>
      <c r="C31076" t="s">
        <v>305</v>
      </c>
      <c r="D31076" s="1">
        <v>42759</v>
      </c>
      <c r="F31076">
        <v>3</v>
      </c>
      <c r="G31076">
        <v>78096</v>
      </c>
      <c r="H31076" t="s">
        <v>939</v>
      </c>
      <c r="J31076" t="s">
        <v>14</v>
      </c>
      <c r="K31076">
        <v>59</v>
      </c>
      <c r="L31076" t="s">
        <v>22</v>
      </c>
    </row>
    <row r="31077" spans="1:12">
      <c r="A31077" t="e">
        <f ca="1">E00251617696721</f>
        <v>#NAME?</v>
      </c>
      <c r="B31077">
        <v>444</v>
      </c>
      <c r="C31077" t="s">
        <v>819</v>
      </c>
      <c r="D31077" s="1">
        <v>42908</v>
      </c>
      <c r="F31077">
        <v>2</v>
      </c>
      <c r="G31077">
        <v>2989</v>
      </c>
      <c r="H31077" t="s">
        <v>844</v>
      </c>
      <c r="J31077" t="s">
        <v>14</v>
      </c>
      <c r="K31077">
        <v>54</v>
      </c>
      <c r="L31077" t="s">
        <v>15</v>
      </c>
    </row>
    <row r="31078" spans="1:12">
      <c r="A31078" t="e">
        <f ca="1">E00251619839221</f>
        <v>#NAME?</v>
      </c>
      <c r="B31078">
        <v>455</v>
      </c>
      <c r="C31078" t="s">
        <v>312</v>
      </c>
      <c r="D31078" s="1">
        <v>42410</v>
      </c>
      <c r="F31078">
        <v>1</v>
      </c>
      <c r="G31078">
        <v>5718</v>
      </c>
      <c r="H31078" t="s">
        <v>244</v>
      </c>
      <c r="J31078" t="s">
        <v>14</v>
      </c>
      <c r="K31078">
        <v>52</v>
      </c>
      <c r="L31078" t="s">
        <v>15</v>
      </c>
    </row>
    <row r="31079" spans="1:12">
      <c r="A31079" t="e">
        <f ca="1">E00251524999521</f>
        <v>#NAME?</v>
      </c>
      <c r="B31079">
        <v>437</v>
      </c>
      <c r="C31079" t="s">
        <v>216</v>
      </c>
      <c r="D31079" s="1">
        <v>41064</v>
      </c>
      <c r="F31079">
        <v>1</v>
      </c>
      <c r="G31079">
        <v>2449</v>
      </c>
      <c r="H31079" t="s">
        <v>53</v>
      </c>
      <c r="J31079" t="s">
        <v>14</v>
      </c>
      <c r="K31079">
        <v>41</v>
      </c>
      <c r="L31079" t="s">
        <v>15</v>
      </c>
    </row>
    <row r="31080" spans="1:12">
      <c r="A31080" t="e">
        <f ca="1">E00251514152121</f>
        <v>#NAME?</v>
      </c>
      <c r="B31080">
        <v>703</v>
      </c>
      <c r="C31080" t="s">
        <v>305</v>
      </c>
      <c r="D31080" s="1">
        <v>42880</v>
      </c>
      <c r="F31080">
        <v>2</v>
      </c>
      <c r="G31080">
        <v>73300</v>
      </c>
      <c r="H31080" t="s">
        <v>86</v>
      </c>
      <c r="J31080" t="s">
        <v>14</v>
      </c>
      <c r="K31080">
        <v>60</v>
      </c>
      <c r="L31080" t="s">
        <v>15</v>
      </c>
    </row>
    <row r="31081" spans="1:12">
      <c r="A31081" t="e">
        <f ca="1">E00251514752621</f>
        <v>#NAME?</v>
      </c>
      <c r="B31081">
        <v>481</v>
      </c>
      <c r="C31081" t="s">
        <v>402</v>
      </c>
      <c r="D31081" s="1">
        <v>41712</v>
      </c>
      <c r="F31081">
        <v>2</v>
      </c>
      <c r="G31081">
        <v>73390</v>
      </c>
      <c r="H31081" t="s">
        <v>66</v>
      </c>
      <c r="J31081" t="s">
        <v>14</v>
      </c>
      <c r="K31081">
        <v>54</v>
      </c>
      <c r="L31081" t="s">
        <v>15</v>
      </c>
    </row>
    <row r="31082" spans="1:12">
      <c r="A31082" t="e">
        <f ca="1">E00251514752621</f>
        <v>#NAME?</v>
      </c>
      <c r="B31082">
        <v>481</v>
      </c>
      <c r="C31082" t="s">
        <v>402</v>
      </c>
      <c r="D31082" s="1">
        <v>42794</v>
      </c>
      <c r="F31082">
        <v>2</v>
      </c>
      <c r="G31082">
        <v>6101</v>
      </c>
      <c r="H31082" t="s">
        <v>423</v>
      </c>
      <c r="J31082" t="s">
        <v>14</v>
      </c>
      <c r="K31082">
        <v>57</v>
      </c>
      <c r="L31082" t="s">
        <v>15</v>
      </c>
    </row>
    <row r="31083" spans="1:12">
      <c r="A31083" t="e">
        <f ca="1">E00251514752621</f>
        <v>#NAME?</v>
      </c>
      <c r="B31083">
        <v>481</v>
      </c>
      <c r="C31083" t="s">
        <v>402</v>
      </c>
      <c r="D31083" s="1">
        <v>43093</v>
      </c>
      <c r="F31083">
        <v>3</v>
      </c>
      <c r="G31083">
        <v>5699</v>
      </c>
      <c r="H31083" t="s">
        <v>329</v>
      </c>
      <c r="J31083" t="s">
        <v>14</v>
      </c>
      <c r="K31083">
        <v>58</v>
      </c>
      <c r="L31083" t="s">
        <v>15</v>
      </c>
    </row>
    <row r="31084" spans="1:12">
      <c r="A31084" t="e">
        <f ca="1">E00251429212121</f>
        <v>#NAME?</v>
      </c>
      <c r="B31084">
        <v>695</v>
      </c>
      <c r="C31084" t="s">
        <v>257</v>
      </c>
      <c r="D31084" s="1">
        <v>41421</v>
      </c>
      <c r="F31084">
        <v>6</v>
      </c>
      <c r="G31084">
        <v>7273</v>
      </c>
      <c r="H31084" t="s">
        <v>543</v>
      </c>
      <c r="J31084" t="s">
        <v>14</v>
      </c>
      <c r="K31084">
        <v>40</v>
      </c>
      <c r="L31084" t="s">
        <v>15</v>
      </c>
    </row>
    <row r="31085" spans="1:12">
      <c r="A31085" t="e">
        <f ca="1">E00251429212121</f>
        <v>#NAME?</v>
      </c>
      <c r="B31085">
        <v>695</v>
      </c>
      <c r="C31085" t="s">
        <v>257</v>
      </c>
      <c r="D31085" s="1">
        <v>41948</v>
      </c>
      <c r="F31085">
        <v>3</v>
      </c>
      <c r="G31085">
        <v>4549</v>
      </c>
      <c r="H31085" t="s">
        <v>69</v>
      </c>
      <c r="J31085" t="s">
        <v>14</v>
      </c>
      <c r="K31085">
        <v>41</v>
      </c>
      <c r="L31085" t="s">
        <v>15</v>
      </c>
    </row>
    <row r="31086" spans="1:12">
      <c r="A31086" t="e">
        <f ca="1">E00251429207021</f>
        <v>#NAME?</v>
      </c>
      <c r="B31086">
        <v>291</v>
      </c>
      <c r="C31086" t="s">
        <v>160</v>
      </c>
      <c r="D31086" s="1">
        <v>42779</v>
      </c>
      <c r="F31086">
        <v>1</v>
      </c>
      <c r="G31086">
        <v>38870</v>
      </c>
      <c r="H31086" t="s">
        <v>514</v>
      </c>
      <c r="J31086" t="s">
        <v>14</v>
      </c>
      <c r="K31086">
        <v>48</v>
      </c>
      <c r="L31086" t="s">
        <v>15</v>
      </c>
    </row>
    <row r="31087" spans="1:12">
      <c r="A31087" t="e">
        <f ca="1">E00251424821221</f>
        <v>#NAME?</v>
      </c>
      <c r="B31087">
        <v>122</v>
      </c>
      <c r="C31087" t="s">
        <v>522</v>
      </c>
      <c r="D31087" s="1">
        <v>41254</v>
      </c>
      <c r="F31087">
        <v>2</v>
      </c>
      <c r="G31087">
        <v>4019</v>
      </c>
      <c r="H31087" t="s">
        <v>26</v>
      </c>
      <c r="J31087" t="s">
        <v>14</v>
      </c>
      <c r="K31087">
        <v>56</v>
      </c>
      <c r="L31087" t="s">
        <v>15</v>
      </c>
    </row>
    <row r="31088" spans="1:12">
      <c r="A31088" t="e">
        <f ca="1">E00251424821221</f>
        <v>#NAME?</v>
      </c>
      <c r="B31088">
        <v>122</v>
      </c>
      <c r="C31088" t="s">
        <v>522</v>
      </c>
      <c r="D31088" s="1">
        <v>41416</v>
      </c>
      <c r="F31088">
        <v>2</v>
      </c>
      <c r="G31088">
        <v>71595</v>
      </c>
      <c r="H31088" t="s">
        <v>672</v>
      </c>
      <c r="J31088" t="s">
        <v>14</v>
      </c>
      <c r="K31088">
        <v>57</v>
      </c>
      <c r="L31088" t="s">
        <v>15</v>
      </c>
    </row>
    <row r="31089" spans="1:12">
      <c r="A31089" t="e">
        <f ca="1">E00251429251821</f>
        <v>#NAME?</v>
      </c>
      <c r="B31089">
        <v>290</v>
      </c>
      <c r="C31089" t="s">
        <v>449</v>
      </c>
      <c r="D31089" s="1">
        <v>42430</v>
      </c>
      <c r="F31089">
        <v>2</v>
      </c>
      <c r="G31089">
        <v>25000</v>
      </c>
      <c r="H31089" t="s">
        <v>178</v>
      </c>
      <c r="J31089" t="s">
        <v>14</v>
      </c>
      <c r="K31089">
        <v>55</v>
      </c>
      <c r="L31089" t="s">
        <v>15</v>
      </c>
    </row>
    <row r="31090" spans="1:12">
      <c r="A31090" t="e">
        <f ca="1">E00251429251821</f>
        <v>#NAME?</v>
      </c>
      <c r="B31090">
        <v>294</v>
      </c>
      <c r="C31090" t="s">
        <v>61</v>
      </c>
      <c r="D31090" s="1">
        <v>41353</v>
      </c>
      <c r="F31090">
        <v>2</v>
      </c>
      <c r="G31090">
        <v>7962</v>
      </c>
      <c r="H31090" t="s">
        <v>111</v>
      </c>
      <c r="J31090" t="s">
        <v>14</v>
      </c>
      <c r="K31090">
        <v>52</v>
      </c>
      <c r="L31090" t="s">
        <v>22</v>
      </c>
    </row>
    <row r="31091" spans="1:12">
      <c r="A31091" t="e">
        <f ca="1">E00251429251821</f>
        <v>#NAME?</v>
      </c>
      <c r="B31091">
        <v>294</v>
      </c>
      <c r="C31091" t="s">
        <v>61</v>
      </c>
      <c r="D31091" s="1">
        <v>41968</v>
      </c>
      <c r="F31091">
        <v>4</v>
      </c>
      <c r="G31091">
        <v>7262</v>
      </c>
      <c r="H31091" t="s">
        <v>198</v>
      </c>
      <c r="J31091" t="s">
        <v>14</v>
      </c>
      <c r="K31091">
        <v>54</v>
      </c>
      <c r="L31091" t="s">
        <v>15</v>
      </c>
    </row>
    <row r="31092" spans="1:12">
      <c r="A31092" t="e">
        <f ca="1">E00251429251821</f>
        <v>#NAME?</v>
      </c>
      <c r="B31092">
        <v>297</v>
      </c>
      <c r="C31092" t="s">
        <v>411</v>
      </c>
      <c r="D31092" s="1">
        <v>42634</v>
      </c>
      <c r="F31092">
        <v>1</v>
      </c>
      <c r="G31092">
        <v>5258</v>
      </c>
      <c r="H31092" t="s">
        <v>236</v>
      </c>
      <c r="J31092" t="s">
        <v>14</v>
      </c>
      <c r="K31092">
        <v>56</v>
      </c>
      <c r="L31092" t="s">
        <v>15</v>
      </c>
    </row>
    <row r="31093" spans="1:12">
      <c r="A31093" t="e">
        <f ca="1">E00251429251821</f>
        <v>#NAME?</v>
      </c>
      <c r="B31093">
        <v>753</v>
      </c>
      <c r="C31093" t="s">
        <v>545</v>
      </c>
      <c r="D31093" s="1">
        <v>42393</v>
      </c>
      <c r="E31093">
        <v>0</v>
      </c>
      <c r="F31093">
        <v>7</v>
      </c>
      <c r="G31093">
        <v>25000</v>
      </c>
      <c r="H31093" t="s">
        <v>178</v>
      </c>
      <c r="J31093" t="s">
        <v>34</v>
      </c>
      <c r="K31093">
        <v>55</v>
      </c>
      <c r="L31093" t="s">
        <v>15</v>
      </c>
    </row>
    <row r="31094" spans="1:12">
      <c r="A31094" t="e">
        <f ca="1">E00251617547621</f>
        <v>#NAME?</v>
      </c>
      <c r="B31094">
        <v>490</v>
      </c>
      <c r="C31094" t="s">
        <v>158</v>
      </c>
      <c r="D31094" s="1">
        <v>42278</v>
      </c>
      <c r="F31094">
        <v>1</v>
      </c>
      <c r="G31094">
        <v>7243</v>
      </c>
      <c r="H31094" t="s">
        <v>42</v>
      </c>
      <c r="J31094" t="s">
        <v>14</v>
      </c>
      <c r="K31094">
        <v>64</v>
      </c>
      <c r="L31094" t="s">
        <v>15</v>
      </c>
    </row>
    <row r="31095" spans="1:12">
      <c r="A31095" t="e">
        <f ca="1">E00251528608021</f>
        <v>#NAME?</v>
      </c>
      <c r="B31095">
        <v>297</v>
      </c>
      <c r="C31095" t="s">
        <v>411</v>
      </c>
      <c r="D31095" s="1">
        <v>42052</v>
      </c>
      <c r="F31095">
        <v>3</v>
      </c>
      <c r="G31095">
        <v>73390</v>
      </c>
      <c r="H31095" t="s">
        <v>66</v>
      </c>
      <c r="J31095" t="s">
        <v>14</v>
      </c>
      <c r="K31095">
        <v>46</v>
      </c>
      <c r="L31095" t="s">
        <v>15</v>
      </c>
    </row>
    <row r="31096" spans="1:12">
      <c r="A31096" t="e">
        <f ca="1">E00251528608021</f>
        <v>#NAME?</v>
      </c>
      <c r="B31096">
        <v>695</v>
      </c>
      <c r="C31096" t="s">
        <v>257</v>
      </c>
      <c r="D31096" s="1">
        <v>42075</v>
      </c>
      <c r="F31096">
        <v>2</v>
      </c>
      <c r="G31096">
        <v>62989</v>
      </c>
      <c r="H31096" t="s">
        <v>440</v>
      </c>
      <c r="J31096" t="s">
        <v>14</v>
      </c>
      <c r="K31096">
        <v>46</v>
      </c>
      <c r="L31096" t="s">
        <v>15</v>
      </c>
    </row>
    <row r="31097" spans="1:12">
      <c r="A31097" t="e">
        <f ca="1">E00251429728821</f>
        <v>#NAME?</v>
      </c>
      <c r="B31097">
        <v>165</v>
      </c>
      <c r="C31097" t="s">
        <v>461</v>
      </c>
      <c r="D31097" s="1">
        <v>42088</v>
      </c>
      <c r="F31097">
        <v>2</v>
      </c>
      <c r="G31097">
        <v>72690</v>
      </c>
      <c r="H31097" t="s">
        <v>363</v>
      </c>
      <c r="J31097" t="s">
        <v>14</v>
      </c>
      <c r="K31097">
        <v>59</v>
      </c>
      <c r="L31097" t="s">
        <v>15</v>
      </c>
    </row>
    <row r="31098" spans="1:12">
      <c r="A31098" t="e">
        <f ca="1">E00251439638221</f>
        <v>#NAME?</v>
      </c>
      <c r="B31098">
        <v>4374</v>
      </c>
      <c r="C31098" t="s">
        <v>898</v>
      </c>
      <c r="D31098" s="1">
        <v>41072</v>
      </c>
      <c r="F31098">
        <v>2</v>
      </c>
      <c r="G31098">
        <v>4019</v>
      </c>
      <c r="H31098" t="s">
        <v>26</v>
      </c>
      <c r="J31098" t="s">
        <v>14</v>
      </c>
      <c r="K31098">
        <v>52</v>
      </c>
      <c r="L31098" t="s">
        <v>15</v>
      </c>
    </row>
    <row r="31099" spans="1:12">
      <c r="A31099" t="e">
        <f ca="1">E00251532091221</f>
        <v>#NAME?</v>
      </c>
      <c r="B31099">
        <v>451</v>
      </c>
      <c r="C31099" t="s">
        <v>102</v>
      </c>
      <c r="D31099" s="1">
        <v>41878</v>
      </c>
      <c r="F31099">
        <v>1</v>
      </c>
      <c r="G31099">
        <v>93</v>
      </c>
      <c r="H31099" t="s">
        <v>29</v>
      </c>
      <c r="J31099" t="s">
        <v>14</v>
      </c>
      <c r="K31099">
        <v>57</v>
      </c>
      <c r="L31099" t="s">
        <v>15</v>
      </c>
    </row>
    <row r="31100" spans="1:12">
      <c r="A31100" t="e">
        <f ca="1">E00251529551021</f>
        <v>#NAME?</v>
      </c>
      <c r="B31100">
        <v>201</v>
      </c>
      <c r="C31100" t="s">
        <v>636</v>
      </c>
      <c r="D31100" s="1">
        <v>41738</v>
      </c>
      <c r="F31100">
        <v>1</v>
      </c>
      <c r="G31100">
        <v>53550</v>
      </c>
      <c r="H31100" t="s">
        <v>345</v>
      </c>
      <c r="J31100" t="s">
        <v>14</v>
      </c>
      <c r="K31100">
        <v>47</v>
      </c>
      <c r="L31100" t="s">
        <v>15</v>
      </c>
    </row>
    <row r="31101" spans="1:12">
      <c r="A31101" t="e">
        <f ca="1">E00251439638221</f>
        <v>#NAME?</v>
      </c>
      <c r="B31101">
        <v>4374</v>
      </c>
      <c r="C31101" t="s">
        <v>898</v>
      </c>
      <c r="D31101" s="1">
        <v>42380</v>
      </c>
      <c r="F31101">
        <v>2</v>
      </c>
      <c r="G31101">
        <v>4019</v>
      </c>
      <c r="H31101" t="s">
        <v>26</v>
      </c>
      <c r="J31101" t="s">
        <v>14</v>
      </c>
      <c r="K31101">
        <v>55</v>
      </c>
      <c r="L31101" t="s">
        <v>15</v>
      </c>
    </row>
    <row r="31102" spans="1:12">
      <c r="A31102" t="e">
        <f ca="1">E00251429290121</f>
        <v>#NAME?</v>
      </c>
      <c r="B31102">
        <v>295</v>
      </c>
      <c r="C31102" t="s">
        <v>435</v>
      </c>
      <c r="D31102" s="1">
        <v>42591</v>
      </c>
      <c r="F31102">
        <v>3</v>
      </c>
      <c r="G31102">
        <v>49390</v>
      </c>
      <c r="H31102" t="s">
        <v>59</v>
      </c>
      <c r="J31102" t="s">
        <v>14</v>
      </c>
      <c r="K31102">
        <v>55</v>
      </c>
      <c r="L31102" t="s">
        <v>15</v>
      </c>
    </row>
    <row r="31103" spans="1:12">
      <c r="A31103" t="e">
        <f ca="1">E00251427202821</f>
        <v>#NAME?</v>
      </c>
      <c r="B31103">
        <v>29</v>
      </c>
      <c r="C31103" t="s">
        <v>309</v>
      </c>
      <c r="D31103" s="1">
        <v>41192</v>
      </c>
      <c r="F31103">
        <v>1</v>
      </c>
      <c r="G31103">
        <v>2774</v>
      </c>
      <c r="H31103" t="s">
        <v>1287</v>
      </c>
      <c r="J31103" t="s">
        <v>14</v>
      </c>
      <c r="K31103">
        <v>63</v>
      </c>
      <c r="L31103" t="s">
        <v>15</v>
      </c>
    </row>
    <row r="31104" spans="1:12">
      <c r="A31104" t="e">
        <f ca="1">E00251417971421</f>
        <v>#NAME?</v>
      </c>
      <c r="B31104">
        <v>51</v>
      </c>
      <c r="C31104" t="s">
        <v>372</v>
      </c>
      <c r="D31104" s="1">
        <v>42864</v>
      </c>
      <c r="F31104">
        <v>1</v>
      </c>
      <c r="G31104">
        <v>2729</v>
      </c>
      <c r="H31104" t="s">
        <v>115</v>
      </c>
      <c r="J31104" t="s">
        <v>14</v>
      </c>
      <c r="K31104">
        <v>54</v>
      </c>
      <c r="L31104" t="s">
        <v>15</v>
      </c>
    </row>
    <row r="31105" spans="1:12">
      <c r="A31105" t="e">
        <f ca="1">E00251529551021</f>
        <v>#NAME?</v>
      </c>
      <c r="B31105">
        <v>5994</v>
      </c>
      <c r="C31105" t="s">
        <v>311</v>
      </c>
      <c r="D31105" s="1">
        <v>42737</v>
      </c>
      <c r="F31105">
        <v>1</v>
      </c>
      <c r="G31105">
        <v>7194</v>
      </c>
      <c r="H31105" t="s">
        <v>1228</v>
      </c>
      <c r="I31105" t="s">
        <v>56</v>
      </c>
      <c r="J31105" t="s">
        <v>57</v>
      </c>
      <c r="K31105">
        <v>50</v>
      </c>
      <c r="L31105" t="s">
        <v>15</v>
      </c>
    </row>
    <row r="31106" spans="1:12">
      <c r="A31106" t="e">
        <f ca="1">E00251432177821</f>
        <v>#NAME?</v>
      </c>
      <c r="B31106">
        <v>495</v>
      </c>
      <c r="C31106" t="s">
        <v>347</v>
      </c>
      <c r="D31106" s="1">
        <v>42032</v>
      </c>
      <c r="F31106">
        <v>1</v>
      </c>
      <c r="G31106">
        <v>5693</v>
      </c>
      <c r="H31106" t="s">
        <v>358</v>
      </c>
      <c r="J31106" t="s">
        <v>14</v>
      </c>
      <c r="K31106">
        <v>47</v>
      </c>
      <c r="L31106" t="s">
        <v>15</v>
      </c>
    </row>
    <row r="31107" spans="1:12">
      <c r="A31107" t="e">
        <f ca="1">E00251513734821</f>
        <v>#NAME?</v>
      </c>
      <c r="B31107">
        <v>703</v>
      </c>
      <c r="C31107" t="s">
        <v>305</v>
      </c>
      <c r="D31107" s="1">
        <v>42768</v>
      </c>
      <c r="F31107">
        <v>2</v>
      </c>
      <c r="G31107">
        <v>2449</v>
      </c>
      <c r="H31107" t="s">
        <v>53</v>
      </c>
      <c r="J31107" t="s">
        <v>14</v>
      </c>
      <c r="K31107">
        <v>51</v>
      </c>
      <c r="L31107" t="s">
        <v>15</v>
      </c>
    </row>
    <row r="31108" spans="1:12">
      <c r="A31108" t="e">
        <f ca="1">E00251537633921</f>
        <v>#NAME?</v>
      </c>
      <c r="B31108">
        <v>458</v>
      </c>
      <c r="C31108" t="s">
        <v>275</v>
      </c>
      <c r="D31108" s="1">
        <v>42082</v>
      </c>
      <c r="F31108">
        <v>1</v>
      </c>
      <c r="G31108">
        <v>78057</v>
      </c>
      <c r="H31108" t="s">
        <v>140</v>
      </c>
      <c r="J31108" t="s">
        <v>14</v>
      </c>
      <c r="K31108">
        <v>51</v>
      </c>
      <c r="L31108" t="s">
        <v>22</v>
      </c>
    </row>
    <row r="31109" spans="1:12">
      <c r="A31109" t="e">
        <f ca="1">E00251537633921</f>
        <v>#NAME?</v>
      </c>
      <c r="B31109">
        <v>458</v>
      </c>
      <c r="C31109" t="s">
        <v>275</v>
      </c>
      <c r="D31109" s="1">
        <v>43010</v>
      </c>
      <c r="F31109">
        <v>2</v>
      </c>
      <c r="G31109">
        <v>2729</v>
      </c>
      <c r="H31109" t="s">
        <v>115</v>
      </c>
      <c r="J31109" t="s">
        <v>14</v>
      </c>
      <c r="K31109">
        <v>54</v>
      </c>
      <c r="L31109" t="s">
        <v>15</v>
      </c>
    </row>
    <row r="31110" spans="1:12">
      <c r="A31110" t="e">
        <f ca="1">E00251429309821</f>
        <v>#NAME?</v>
      </c>
      <c r="B31110">
        <v>291</v>
      </c>
      <c r="C31110" t="s">
        <v>160</v>
      </c>
      <c r="D31110" s="1">
        <v>41759</v>
      </c>
      <c r="F31110">
        <v>3</v>
      </c>
      <c r="G31110">
        <v>71940</v>
      </c>
      <c r="H31110" t="s">
        <v>135</v>
      </c>
      <c r="J31110" t="s">
        <v>14</v>
      </c>
      <c r="K31110">
        <v>65</v>
      </c>
      <c r="L31110" t="s">
        <v>15</v>
      </c>
    </row>
    <row r="31111" spans="1:12">
      <c r="A31111" t="e">
        <f ca="1">E00251429309821</f>
        <v>#NAME?</v>
      </c>
      <c r="B31111">
        <v>291</v>
      </c>
      <c r="C31111" t="s">
        <v>160</v>
      </c>
      <c r="D31111" s="1">
        <v>42326</v>
      </c>
      <c r="F31111">
        <v>2</v>
      </c>
      <c r="G31111">
        <v>25000</v>
      </c>
      <c r="H31111" t="s">
        <v>178</v>
      </c>
      <c r="J31111" t="s">
        <v>14</v>
      </c>
      <c r="K31111">
        <v>66</v>
      </c>
      <c r="L31111" t="s">
        <v>15</v>
      </c>
    </row>
    <row r="31112" spans="1:12">
      <c r="A31112" t="e">
        <f ca="1">E00251429309821</f>
        <v>#NAME?</v>
      </c>
      <c r="B31112">
        <v>291</v>
      </c>
      <c r="C31112" t="s">
        <v>160</v>
      </c>
      <c r="D31112" s="1">
        <v>42331</v>
      </c>
      <c r="F31112">
        <v>4</v>
      </c>
      <c r="G31112">
        <v>25000</v>
      </c>
      <c r="H31112" t="s">
        <v>178</v>
      </c>
      <c r="J31112" t="s">
        <v>14</v>
      </c>
      <c r="K31112">
        <v>66</v>
      </c>
      <c r="L31112" t="s">
        <v>15</v>
      </c>
    </row>
    <row r="31113" spans="1:12">
      <c r="A31113" t="e">
        <f ca="1">E00251439819121</f>
        <v>#NAME?</v>
      </c>
      <c r="B31113">
        <v>449</v>
      </c>
      <c r="C31113" t="s">
        <v>124</v>
      </c>
      <c r="D31113" s="1">
        <v>41264</v>
      </c>
      <c r="F31113">
        <v>1</v>
      </c>
      <c r="G31113">
        <v>72610</v>
      </c>
      <c r="H31113" t="s">
        <v>226</v>
      </c>
      <c r="J31113" t="s">
        <v>14</v>
      </c>
      <c r="K31113">
        <v>52</v>
      </c>
      <c r="L31113" t="s">
        <v>15</v>
      </c>
    </row>
    <row r="31114" spans="1:12">
      <c r="A31114" t="e">
        <f ca="1">E00251439908221</f>
        <v>#NAME?</v>
      </c>
      <c r="B31114">
        <v>4893</v>
      </c>
      <c r="C31114" t="s">
        <v>426</v>
      </c>
      <c r="D31114" s="1">
        <v>42910</v>
      </c>
      <c r="F31114">
        <v>1</v>
      </c>
      <c r="G31114">
        <v>7862</v>
      </c>
      <c r="H31114" t="s">
        <v>27</v>
      </c>
      <c r="I31114" t="s">
        <v>148</v>
      </c>
      <c r="J31114" t="s">
        <v>57</v>
      </c>
      <c r="K31114">
        <v>61</v>
      </c>
      <c r="L31114" t="s">
        <v>22</v>
      </c>
    </row>
    <row r="31115" spans="1:12">
      <c r="A31115" t="e">
        <f ca="1">E00251529478021</f>
        <v>#NAME?</v>
      </c>
      <c r="B31115">
        <v>151</v>
      </c>
      <c r="C31115" t="s">
        <v>381</v>
      </c>
      <c r="D31115" s="1">
        <v>41572</v>
      </c>
      <c r="F31115">
        <v>2</v>
      </c>
      <c r="G31115">
        <v>4019</v>
      </c>
      <c r="H31115" t="s">
        <v>26</v>
      </c>
      <c r="J31115" t="s">
        <v>14</v>
      </c>
      <c r="K31115">
        <v>57</v>
      </c>
      <c r="L31115" t="s">
        <v>15</v>
      </c>
    </row>
    <row r="31116" spans="1:12">
      <c r="A31116" t="e">
        <f ca="1">E00251524989521</f>
        <v>#NAME?</v>
      </c>
      <c r="B31116">
        <v>283</v>
      </c>
      <c r="C31116" t="s">
        <v>133</v>
      </c>
      <c r="D31116" s="1">
        <v>42214</v>
      </c>
      <c r="F31116">
        <v>1</v>
      </c>
      <c r="G31116">
        <v>3804</v>
      </c>
      <c r="H31116" t="s">
        <v>71</v>
      </c>
      <c r="J31116" t="s">
        <v>14</v>
      </c>
      <c r="K31116">
        <v>57</v>
      </c>
      <c r="L31116" t="s">
        <v>15</v>
      </c>
    </row>
    <row r="31117" spans="1:12">
      <c r="A31117" t="e">
        <f ca="1">E00251524989521</f>
        <v>#NAME?</v>
      </c>
      <c r="B31117">
        <v>746</v>
      </c>
      <c r="C31117" t="s">
        <v>527</v>
      </c>
      <c r="D31117" s="1">
        <v>42391</v>
      </c>
      <c r="F31117">
        <v>1</v>
      </c>
      <c r="G31117">
        <v>81000</v>
      </c>
      <c r="H31117" t="s">
        <v>866</v>
      </c>
      <c r="I31117" t="s">
        <v>56</v>
      </c>
      <c r="J31117" t="s">
        <v>57</v>
      </c>
      <c r="K31117">
        <v>57</v>
      </c>
      <c r="L31117" t="s">
        <v>15</v>
      </c>
    </row>
    <row r="31118" spans="1:12">
      <c r="A31118" t="e">
        <f ca="1">E00251429388021</f>
        <v>#NAME?</v>
      </c>
      <c r="B31118">
        <v>297</v>
      </c>
      <c r="C31118" t="s">
        <v>411</v>
      </c>
      <c r="D31118" s="1">
        <v>40975</v>
      </c>
      <c r="F31118">
        <v>3</v>
      </c>
      <c r="G31118">
        <v>30270</v>
      </c>
      <c r="H31118" t="s">
        <v>336</v>
      </c>
      <c r="J31118" t="s">
        <v>14</v>
      </c>
      <c r="K31118">
        <v>56</v>
      </c>
      <c r="L31118" t="s">
        <v>15</v>
      </c>
    </row>
    <row r="31119" spans="1:12">
      <c r="A31119" t="e">
        <f ca="1">E00251429388021</f>
        <v>#NAME?</v>
      </c>
      <c r="B31119">
        <v>297</v>
      </c>
      <c r="C31119" t="s">
        <v>411</v>
      </c>
      <c r="D31119" s="1">
        <v>41493</v>
      </c>
      <c r="F31119">
        <v>1</v>
      </c>
      <c r="G31119">
        <v>4659</v>
      </c>
      <c r="H31119" t="s">
        <v>47</v>
      </c>
      <c r="J31119" t="s">
        <v>14</v>
      </c>
      <c r="K31119">
        <v>58</v>
      </c>
      <c r="L31119" t="s">
        <v>15</v>
      </c>
    </row>
    <row r="31120" spans="1:12">
      <c r="A31120" t="e">
        <f ca="1">E00251532489321</f>
        <v>#NAME?</v>
      </c>
      <c r="B31120">
        <v>336</v>
      </c>
      <c r="C31120" t="s">
        <v>901</v>
      </c>
      <c r="D31120" s="1">
        <v>42377</v>
      </c>
      <c r="F31120">
        <v>1</v>
      </c>
      <c r="G31120">
        <v>460</v>
      </c>
      <c r="H31120" t="s">
        <v>16</v>
      </c>
      <c r="J31120" t="s">
        <v>14</v>
      </c>
      <c r="K31120">
        <v>41</v>
      </c>
      <c r="L31120" t="s">
        <v>15</v>
      </c>
    </row>
    <row r="31121" spans="1:12">
      <c r="A31121" t="e">
        <f ca="1">E00251513958321</f>
        <v>#NAME?</v>
      </c>
      <c r="B31121">
        <v>1785</v>
      </c>
      <c r="C31121" t="s">
        <v>129</v>
      </c>
      <c r="D31121" s="1">
        <v>42923</v>
      </c>
      <c r="F31121">
        <v>2</v>
      </c>
      <c r="G31121">
        <v>72293</v>
      </c>
      <c r="H31121" t="s">
        <v>639</v>
      </c>
      <c r="J31121" t="s">
        <v>14</v>
      </c>
      <c r="K31121">
        <v>51</v>
      </c>
      <c r="L31121" t="s">
        <v>15</v>
      </c>
    </row>
    <row r="31122" spans="1:12">
      <c r="A31122" t="e">
        <f ca="1">E00251531527121</f>
        <v>#NAME?</v>
      </c>
      <c r="B31122">
        <v>1786</v>
      </c>
      <c r="C31122" t="s">
        <v>37</v>
      </c>
      <c r="D31122" s="1">
        <v>41549</v>
      </c>
      <c r="F31122">
        <v>1</v>
      </c>
      <c r="G31122">
        <v>71946</v>
      </c>
      <c r="H31122" t="s">
        <v>109</v>
      </c>
      <c r="J31122" t="s">
        <v>14</v>
      </c>
      <c r="K31122">
        <v>62</v>
      </c>
      <c r="L31122" t="s">
        <v>15</v>
      </c>
    </row>
    <row r="31123" spans="1:12">
      <c r="A31123" t="e">
        <f ca="1">E00251429810321</f>
        <v>#NAME?</v>
      </c>
      <c r="B31123">
        <v>153</v>
      </c>
      <c r="C31123" t="s">
        <v>906</v>
      </c>
      <c r="D31123" s="1">
        <v>42213</v>
      </c>
      <c r="F31123">
        <v>2</v>
      </c>
      <c r="G31123">
        <v>25000</v>
      </c>
      <c r="H31123" t="s">
        <v>178</v>
      </c>
      <c r="J31123" t="s">
        <v>14</v>
      </c>
      <c r="K31123">
        <v>60</v>
      </c>
      <c r="L31123" t="s">
        <v>15</v>
      </c>
    </row>
    <row r="31124" spans="1:12">
      <c r="A31124" t="e">
        <f ca="1">E00251528053221</f>
        <v>#NAME?</v>
      </c>
      <c r="B31124">
        <v>66</v>
      </c>
      <c r="C31124" t="s">
        <v>134</v>
      </c>
      <c r="D31124" s="1">
        <v>42781</v>
      </c>
      <c r="F31124">
        <v>1</v>
      </c>
      <c r="G31124">
        <v>3051</v>
      </c>
      <c r="H31124" t="s">
        <v>13</v>
      </c>
      <c r="J31124" t="s">
        <v>14</v>
      </c>
      <c r="K31124">
        <v>56</v>
      </c>
      <c r="L31124" t="s">
        <v>15</v>
      </c>
    </row>
    <row r="31125" spans="1:12">
      <c r="A31125" t="e">
        <f ca="1">E00251532489321</f>
        <v>#NAME?</v>
      </c>
      <c r="B31125">
        <v>336</v>
      </c>
      <c r="C31125" t="s">
        <v>901</v>
      </c>
      <c r="D31125" s="1">
        <v>42865</v>
      </c>
      <c r="F31125">
        <v>2</v>
      </c>
      <c r="G31125">
        <v>2449</v>
      </c>
      <c r="H31125" t="s">
        <v>53</v>
      </c>
      <c r="J31125" t="s">
        <v>14</v>
      </c>
      <c r="K31125">
        <v>42</v>
      </c>
      <c r="L31125" t="s">
        <v>15</v>
      </c>
    </row>
    <row r="31126" spans="1:12">
      <c r="A31126" t="e">
        <f ca="1">E00251532489321</f>
        <v>#NAME?</v>
      </c>
      <c r="B31126">
        <v>336</v>
      </c>
      <c r="C31126" t="s">
        <v>901</v>
      </c>
      <c r="D31126" s="1">
        <v>42886</v>
      </c>
      <c r="F31126">
        <v>2</v>
      </c>
      <c r="G31126">
        <v>2449</v>
      </c>
      <c r="H31126" t="s">
        <v>53</v>
      </c>
      <c r="J31126" t="s">
        <v>14</v>
      </c>
      <c r="K31126">
        <v>42</v>
      </c>
      <c r="L31126" t="s">
        <v>15</v>
      </c>
    </row>
    <row r="31127" spans="1:12">
      <c r="A31127" t="e">
        <f ca="1">E00251526766021</f>
        <v>#NAME?</v>
      </c>
      <c r="B31127">
        <v>11</v>
      </c>
      <c r="C31127" t="s">
        <v>245</v>
      </c>
      <c r="D31127" s="1">
        <v>41631</v>
      </c>
      <c r="F31127">
        <v>2</v>
      </c>
      <c r="G31127">
        <v>30781</v>
      </c>
      <c r="H31127" t="s">
        <v>584</v>
      </c>
      <c r="J31127" t="s">
        <v>14</v>
      </c>
      <c r="K31127">
        <v>52</v>
      </c>
      <c r="L31127" t="s">
        <v>15</v>
      </c>
    </row>
    <row r="31128" spans="1:12">
      <c r="A31128" t="e">
        <f ca="1">E00251518585821</f>
        <v>#NAME?</v>
      </c>
      <c r="B31128">
        <v>295</v>
      </c>
      <c r="C31128" t="s">
        <v>435</v>
      </c>
      <c r="D31128" s="1">
        <v>42186</v>
      </c>
      <c r="F31128">
        <v>1</v>
      </c>
      <c r="G31128">
        <v>2722</v>
      </c>
      <c r="H31128" t="s">
        <v>339</v>
      </c>
      <c r="J31128" t="s">
        <v>14</v>
      </c>
      <c r="K31128">
        <v>62</v>
      </c>
      <c r="L31128" t="s">
        <v>15</v>
      </c>
    </row>
    <row r="31129" spans="1:12">
      <c r="A31129" t="e">
        <f ca="1">E00251518585821</f>
        <v>#NAME?</v>
      </c>
      <c r="B31129">
        <v>295</v>
      </c>
      <c r="C31129" t="s">
        <v>435</v>
      </c>
      <c r="D31129" s="1">
        <v>42349</v>
      </c>
      <c r="F31129">
        <v>1</v>
      </c>
      <c r="G31129">
        <v>3804</v>
      </c>
      <c r="H31129" t="s">
        <v>71</v>
      </c>
      <c r="J31129" t="s">
        <v>14</v>
      </c>
      <c r="K31129">
        <v>62</v>
      </c>
      <c r="L31129" t="s">
        <v>15</v>
      </c>
    </row>
    <row r="31130" spans="1:12">
      <c r="A31130" t="e">
        <f ca="1">E00251429396421</f>
        <v>#NAME?</v>
      </c>
      <c r="B31130">
        <v>276</v>
      </c>
      <c r="C31130" t="s">
        <v>122</v>
      </c>
      <c r="D31130" s="1">
        <v>41495</v>
      </c>
      <c r="F31130">
        <v>1</v>
      </c>
      <c r="G31130">
        <v>7840</v>
      </c>
      <c r="H31130" t="s">
        <v>55</v>
      </c>
      <c r="J31130" t="s">
        <v>14</v>
      </c>
      <c r="K31130">
        <v>56</v>
      </c>
      <c r="L31130" t="s">
        <v>22</v>
      </c>
    </row>
    <row r="31131" spans="1:12">
      <c r="A31131" t="e">
        <f ca="1">E00251432430821</f>
        <v>#NAME?</v>
      </c>
      <c r="B31131">
        <v>500</v>
      </c>
      <c r="C31131" t="s">
        <v>161</v>
      </c>
      <c r="D31131" s="1">
        <v>41775</v>
      </c>
      <c r="F31131">
        <v>1</v>
      </c>
      <c r="G31131">
        <v>72632</v>
      </c>
      <c r="H31131" t="s">
        <v>107</v>
      </c>
      <c r="J31131" t="s">
        <v>14</v>
      </c>
      <c r="K31131">
        <v>55</v>
      </c>
      <c r="L31131" t="s">
        <v>15</v>
      </c>
    </row>
    <row r="31132" spans="1:12">
      <c r="A31132" t="e">
        <f ca="1">E00251432430821</f>
        <v>#NAME?</v>
      </c>
      <c r="B31132">
        <v>500</v>
      </c>
      <c r="C31132" t="s">
        <v>161</v>
      </c>
      <c r="D31132" s="1">
        <v>42033</v>
      </c>
      <c r="F31132">
        <v>2</v>
      </c>
      <c r="G31132">
        <v>4660</v>
      </c>
      <c r="H31132" t="s">
        <v>215</v>
      </c>
      <c r="J31132" t="s">
        <v>14</v>
      </c>
      <c r="K31132">
        <v>56</v>
      </c>
      <c r="L31132" t="s">
        <v>15</v>
      </c>
    </row>
    <row r="31133" spans="1:12">
      <c r="A31133" t="e">
        <f ca="1">E00251432430821</f>
        <v>#NAME?</v>
      </c>
      <c r="B31133">
        <v>772</v>
      </c>
      <c r="C31133" t="s">
        <v>170</v>
      </c>
      <c r="D31133" s="1">
        <v>41945</v>
      </c>
      <c r="F31133">
        <v>1</v>
      </c>
      <c r="G31133">
        <v>71941</v>
      </c>
      <c r="H31133" t="s">
        <v>679</v>
      </c>
      <c r="I31133" t="s">
        <v>56</v>
      </c>
      <c r="J31133" t="s">
        <v>57</v>
      </c>
      <c r="K31133">
        <v>56</v>
      </c>
      <c r="L31133" t="s">
        <v>15</v>
      </c>
    </row>
    <row r="31134" spans="1:12">
      <c r="A31134" t="e">
        <f ca="1">E00251532291121</f>
        <v>#NAME?</v>
      </c>
      <c r="B31134">
        <v>497</v>
      </c>
      <c r="C31134" t="s">
        <v>141</v>
      </c>
      <c r="D31134" s="1">
        <v>41373</v>
      </c>
      <c r="F31134">
        <v>1</v>
      </c>
      <c r="G31134">
        <v>38870</v>
      </c>
      <c r="H31134" t="s">
        <v>514</v>
      </c>
      <c r="J31134" t="s">
        <v>14</v>
      </c>
      <c r="K31134">
        <v>58</v>
      </c>
      <c r="L31134" t="s">
        <v>15</v>
      </c>
    </row>
    <row r="31135" spans="1:12">
      <c r="A31135" t="e">
        <f ca="1">E00251532291121</f>
        <v>#NAME?</v>
      </c>
      <c r="B31135">
        <v>497</v>
      </c>
      <c r="C31135" t="s">
        <v>141</v>
      </c>
      <c r="D31135" s="1">
        <v>43089</v>
      </c>
      <c r="F31135">
        <v>1</v>
      </c>
      <c r="G31135">
        <v>72610</v>
      </c>
      <c r="H31135" t="s">
        <v>226</v>
      </c>
      <c r="J31135" t="s">
        <v>14</v>
      </c>
      <c r="K31135">
        <v>62</v>
      </c>
      <c r="L31135" t="s">
        <v>15</v>
      </c>
    </row>
    <row r="31136" spans="1:12">
      <c r="A31136" t="e">
        <f ca="1">E00251429396421</f>
        <v>#NAME?</v>
      </c>
      <c r="B31136">
        <v>276</v>
      </c>
      <c r="C31136" t="s">
        <v>122</v>
      </c>
      <c r="D31136" s="1">
        <v>42761</v>
      </c>
      <c r="F31136">
        <v>1</v>
      </c>
      <c r="G31136">
        <v>2720</v>
      </c>
      <c r="H31136" t="s">
        <v>65</v>
      </c>
      <c r="J31136" t="s">
        <v>14</v>
      </c>
      <c r="K31136">
        <v>59</v>
      </c>
      <c r="L31136" t="s">
        <v>15</v>
      </c>
    </row>
    <row r="31137" spans="1:12">
      <c r="A31137" t="e">
        <f ca="1">E00251518518221</f>
        <v>#NAME?</v>
      </c>
      <c r="B31137">
        <v>276</v>
      </c>
      <c r="C31137" t="s">
        <v>122</v>
      </c>
      <c r="D31137" s="1">
        <v>40963</v>
      </c>
      <c r="F31137">
        <v>1</v>
      </c>
      <c r="G31137">
        <v>49390</v>
      </c>
      <c r="H31137" t="s">
        <v>59</v>
      </c>
      <c r="J31137" t="s">
        <v>14</v>
      </c>
      <c r="K31137">
        <v>48</v>
      </c>
      <c r="L31137" t="s">
        <v>15</v>
      </c>
    </row>
    <row r="31138" spans="1:12">
      <c r="A31138" t="e">
        <f ca="1">E00251514580521</f>
        <v>#NAME?</v>
      </c>
      <c r="B31138">
        <v>444</v>
      </c>
      <c r="C31138" t="s">
        <v>819</v>
      </c>
      <c r="D31138" s="1">
        <v>41232</v>
      </c>
      <c r="F31138">
        <v>2</v>
      </c>
      <c r="G31138">
        <v>5239</v>
      </c>
      <c r="H31138" t="s">
        <v>926</v>
      </c>
      <c r="J31138" t="s">
        <v>14</v>
      </c>
      <c r="K31138">
        <v>45</v>
      </c>
      <c r="L31138" t="s">
        <v>15</v>
      </c>
    </row>
    <row r="31139" spans="1:12">
      <c r="A31139" t="e">
        <f ca="1">E00251514580521</f>
        <v>#NAME?</v>
      </c>
      <c r="B31139">
        <v>444</v>
      </c>
      <c r="C31139" t="s">
        <v>819</v>
      </c>
      <c r="D31139" s="1">
        <v>41656</v>
      </c>
      <c r="F31139">
        <v>1</v>
      </c>
      <c r="G31139">
        <v>9597</v>
      </c>
      <c r="H31139" t="s">
        <v>540</v>
      </c>
      <c r="J31139" t="s">
        <v>14</v>
      </c>
      <c r="K31139">
        <v>46</v>
      </c>
      <c r="L31139" t="s">
        <v>15</v>
      </c>
    </row>
    <row r="31140" spans="1:12">
      <c r="A31140" t="e">
        <f ca="1">E00251514580521</f>
        <v>#NAME?</v>
      </c>
      <c r="B31140">
        <v>444</v>
      </c>
      <c r="C31140" t="s">
        <v>819</v>
      </c>
      <c r="D31140" s="1">
        <v>42538</v>
      </c>
      <c r="F31140">
        <v>1</v>
      </c>
      <c r="G31140">
        <v>1101</v>
      </c>
      <c r="H31140" t="s">
        <v>220</v>
      </c>
      <c r="J31140" t="s">
        <v>14</v>
      </c>
      <c r="K31140">
        <v>49</v>
      </c>
      <c r="L31140" t="s">
        <v>15</v>
      </c>
    </row>
    <row r="31141" spans="1:12">
      <c r="A31141" t="e">
        <f ca="1">E00251514580521</f>
        <v>#NAME?</v>
      </c>
      <c r="B31141">
        <v>444</v>
      </c>
      <c r="C31141" t="s">
        <v>819</v>
      </c>
      <c r="D31141" s="1">
        <v>42900</v>
      </c>
      <c r="F31141">
        <v>1</v>
      </c>
      <c r="G31141">
        <v>4019</v>
      </c>
      <c r="H31141" t="s">
        <v>26</v>
      </c>
      <c r="J31141" t="s">
        <v>14</v>
      </c>
      <c r="K31141">
        <v>50</v>
      </c>
      <c r="L31141" t="s">
        <v>15</v>
      </c>
    </row>
    <row r="31142" spans="1:12">
      <c r="A31142" t="e">
        <f ca="1">E00251514580521</f>
        <v>#NAME?</v>
      </c>
      <c r="B31142">
        <v>444</v>
      </c>
      <c r="C31142" t="s">
        <v>819</v>
      </c>
      <c r="D31142" s="1">
        <v>42986</v>
      </c>
      <c r="F31142">
        <v>6</v>
      </c>
      <c r="G31142">
        <v>3051</v>
      </c>
      <c r="H31142" t="s">
        <v>13</v>
      </c>
      <c r="J31142" t="s">
        <v>14</v>
      </c>
      <c r="K31142">
        <v>50</v>
      </c>
      <c r="L31142" t="s">
        <v>15</v>
      </c>
    </row>
    <row r="31143" spans="1:12">
      <c r="A31143" t="e">
        <f ca="1">E00251513050821</f>
        <v>#NAME?</v>
      </c>
      <c r="B31143">
        <v>457</v>
      </c>
      <c r="C31143" t="s">
        <v>137</v>
      </c>
      <c r="D31143" s="1">
        <v>42380</v>
      </c>
      <c r="F31143">
        <v>2</v>
      </c>
      <c r="G31143">
        <v>2720</v>
      </c>
      <c r="H31143" t="s">
        <v>65</v>
      </c>
      <c r="J31143" t="s">
        <v>14</v>
      </c>
      <c r="K31143">
        <v>56</v>
      </c>
      <c r="L31143" t="s">
        <v>15</v>
      </c>
    </row>
    <row r="31144" spans="1:12">
      <c r="A31144" t="e">
        <f t="shared" ref="A31144:A31149" ca="1" si="282">E00251514273221</f>
        <v>#NAME?</v>
      </c>
      <c r="B31144">
        <v>299</v>
      </c>
      <c r="C31144" t="s">
        <v>729</v>
      </c>
      <c r="D31144" s="1">
        <v>41410</v>
      </c>
      <c r="F31144">
        <v>1</v>
      </c>
      <c r="G31144">
        <v>3051</v>
      </c>
      <c r="H31144" t="s">
        <v>13</v>
      </c>
      <c r="J31144" t="s">
        <v>14</v>
      </c>
      <c r="K31144">
        <v>54</v>
      </c>
      <c r="L31144" t="s">
        <v>15</v>
      </c>
    </row>
    <row r="31145" spans="1:12">
      <c r="A31145" t="e">
        <f t="shared" ca="1" si="282"/>
        <v>#NAME?</v>
      </c>
      <c r="B31145">
        <v>299</v>
      </c>
      <c r="C31145" t="s">
        <v>729</v>
      </c>
      <c r="D31145" s="1">
        <v>41711</v>
      </c>
      <c r="F31145">
        <v>5</v>
      </c>
      <c r="G31145">
        <v>6918</v>
      </c>
      <c r="H31145" t="s">
        <v>443</v>
      </c>
      <c r="J31145" t="s">
        <v>14</v>
      </c>
      <c r="K31145">
        <v>55</v>
      </c>
      <c r="L31145" t="s">
        <v>15</v>
      </c>
    </row>
    <row r="31146" spans="1:12">
      <c r="A31146" t="e">
        <f t="shared" ca="1" si="282"/>
        <v>#NAME?</v>
      </c>
      <c r="B31146">
        <v>299</v>
      </c>
      <c r="C31146" t="s">
        <v>729</v>
      </c>
      <c r="D31146" s="1">
        <v>41920</v>
      </c>
      <c r="F31146">
        <v>2</v>
      </c>
      <c r="G31146">
        <v>3540</v>
      </c>
      <c r="H31146" t="s">
        <v>436</v>
      </c>
      <c r="J31146" t="s">
        <v>14</v>
      </c>
      <c r="K31146">
        <v>56</v>
      </c>
      <c r="L31146" t="s">
        <v>15</v>
      </c>
    </row>
    <row r="31147" spans="1:12">
      <c r="A31147" t="e">
        <f t="shared" ca="1" si="282"/>
        <v>#NAME?</v>
      </c>
      <c r="B31147">
        <v>299</v>
      </c>
      <c r="C31147" t="s">
        <v>729</v>
      </c>
      <c r="D31147" s="1">
        <v>42082</v>
      </c>
      <c r="F31147">
        <v>1</v>
      </c>
      <c r="G31147">
        <v>7962</v>
      </c>
      <c r="H31147" t="s">
        <v>111</v>
      </c>
      <c r="J31147" t="s">
        <v>14</v>
      </c>
      <c r="K31147">
        <v>56</v>
      </c>
      <c r="L31147" t="s">
        <v>22</v>
      </c>
    </row>
    <row r="31148" spans="1:12">
      <c r="A31148" t="e">
        <f t="shared" ca="1" si="282"/>
        <v>#NAME?</v>
      </c>
      <c r="B31148">
        <v>299</v>
      </c>
      <c r="C31148" t="s">
        <v>729</v>
      </c>
      <c r="D31148" s="1">
        <v>43050</v>
      </c>
      <c r="F31148">
        <v>1</v>
      </c>
      <c r="G31148">
        <v>4660</v>
      </c>
      <c r="H31148" t="s">
        <v>215</v>
      </c>
      <c r="J31148" t="s">
        <v>14</v>
      </c>
      <c r="K31148">
        <v>59</v>
      </c>
      <c r="L31148" t="s">
        <v>15</v>
      </c>
    </row>
    <row r="31149" spans="1:12">
      <c r="A31149" t="e">
        <f t="shared" ca="1" si="282"/>
        <v>#NAME?</v>
      </c>
      <c r="B31149">
        <v>299</v>
      </c>
      <c r="C31149" t="s">
        <v>729</v>
      </c>
      <c r="D31149" s="1">
        <v>43062</v>
      </c>
      <c r="F31149">
        <v>2</v>
      </c>
      <c r="G31149">
        <v>5950</v>
      </c>
      <c r="H31149" t="s">
        <v>24</v>
      </c>
      <c r="J31149" t="s">
        <v>14</v>
      </c>
      <c r="K31149">
        <v>59</v>
      </c>
      <c r="L31149" t="s">
        <v>15</v>
      </c>
    </row>
    <row r="31150" spans="1:12">
      <c r="A31150" t="e">
        <f ca="1">E00251531360421</f>
        <v>#NAME?</v>
      </c>
      <c r="B31150">
        <v>1786</v>
      </c>
      <c r="C31150" t="s">
        <v>37</v>
      </c>
      <c r="D31150" s="1">
        <v>41064</v>
      </c>
      <c r="F31150">
        <v>1</v>
      </c>
      <c r="G31150">
        <v>7862</v>
      </c>
      <c r="H31150" t="s">
        <v>27</v>
      </c>
      <c r="J31150" t="s">
        <v>14</v>
      </c>
      <c r="K31150">
        <v>37</v>
      </c>
      <c r="L31150" t="s">
        <v>22</v>
      </c>
    </row>
    <row r="31151" spans="1:12">
      <c r="A31151" t="e">
        <f ca="1">E00251427552621</f>
        <v>#NAME?</v>
      </c>
      <c r="B31151">
        <v>30</v>
      </c>
      <c r="C31151" t="s">
        <v>344</v>
      </c>
      <c r="D31151" s="1">
        <v>42801</v>
      </c>
      <c r="F31151">
        <v>1</v>
      </c>
      <c r="G31151">
        <v>2750</v>
      </c>
      <c r="H31151" t="s">
        <v>114</v>
      </c>
      <c r="J31151" t="s">
        <v>14</v>
      </c>
      <c r="K31151">
        <v>48</v>
      </c>
      <c r="L31151" t="s">
        <v>15</v>
      </c>
    </row>
    <row r="31152" spans="1:12">
      <c r="A31152" t="e">
        <f ca="1">E00251432302421</f>
        <v>#NAME?</v>
      </c>
      <c r="B31152">
        <v>497</v>
      </c>
      <c r="C31152" t="s">
        <v>141</v>
      </c>
      <c r="D31152" s="1">
        <v>40968</v>
      </c>
      <c r="F31152">
        <v>2</v>
      </c>
      <c r="G31152">
        <v>496</v>
      </c>
      <c r="H31152" t="s">
        <v>190</v>
      </c>
      <c r="J31152" t="s">
        <v>14</v>
      </c>
      <c r="K31152">
        <v>54</v>
      </c>
      <c r="L31152" t="s">
        <v>15</v>
      </c>
    </row>
    <row r="31153" spans="1:12">
      <c r="A31153" t="e">
        <f ca="1">E00251532372821</f>
        <v>#NAME?</v>
      </c>
      <c r="B31153">
        <v>6156</v>
      </c>
      <c r="C31153" t="s">
        <v>352</v>
      </c>
      <c r="D31153" s="1">
        <v>41915</v>
      </c>
      <c r="F31153">
        <v>1</v>
      </c>
      <c r="G31153">
        <v>3051</v>
      </c>
      <c r="H31153" t="s">
        <v>13</v>
      </c>
      <c r="J31153" t="s">
        <v>14</v>
      </c>
      <c r="K31153">
        <v>47</v>
      </c>
      <c r="L31153" t="s">
        <v>15</v>
      </c>
    </row>
    <row r="31154" spans="1:12">
      <c r="A31154" t="e">
        <f ca="1">E00251537609421</f>
        <v>#NAME?</v>
      </c>
      <c r="B31154">
        <v>1273</v>
      </c>
      <c r="C31154" t="s">
        <v>28</v>
      </c>
      <c r="D31154" s="1">
        <v>41933</v>
      </c>
      <c r="F31154">
        <v>1</v>
      </c>
      <c r="G31154">
        <v>7904</v>
      </c>
      <c r="H31154" t="s">
        <v>75</v>
      </c>
      <c r="J31154" t="s">
        <v>14</v>
      </c>
      <c r="K31154">
        <v>41</v>
      </c>
      <c r="L31154" t="s">
        <v>22</v>
      </c>
    </row>
    <row r="31155" spans="1:12">
      <c r="A31155" t="e">
        <f ca="1">E00251430176021</f>
        <v>#NAME?</v>
      </c>
      <c r="B31155">
        <v>445</v>
      </c>
      <c r="C31155" t="s">
        <v>23</v>
      </c>
      <c r="D31155" s="1">
        <v>41437</v>
      </c>
      <c r="F31155">
        <v>3</v>
      </c>
      <c r="G31155">
        <v>72884</v>
      </c>
      <c r="H31155" t="s">
        <v>1716</v>
      </c>
      <c r="J31155" t="s">
        <v>14</v>
      </c>
      <c r="K31155">
        <v>55</v>
      </c>
      <c r="L31155" t="s">
        <v>15</v>
      </c>
    </row>
    <row r="31156" spans="1:12">
      <c r="A31156" t="e">
        <f ca="1">E00251430176021</f>
        <v>#NAME?</v>
      </c>
      <c r="B31156">
        <v>445</v>
      </c>
      <c r="C31156" t="s">
        <v>23</v>
      </c>
      <c r="D31156" s="1">
        <v>42558</v>
      </c>
      <c r="F31156">
        <v>2</v>
      </c>
      <c r="G31156">
        <v>496</v>
      </c>
      <c r="H31156" t="s">
        <v>190</v>
      </c>
      <c r="J31156" t="s">
        <v>14</v>
      </c>
      <c r="K31156">
        <v>58</v>
      </c>
      <c r="L31156" t="s">
        <v>15</v>
      </c>
    </row>
    <row r="31157" spans="1:12">
      <c r="A31157" t="e">
        <f ca="1">E00251532372821</f>
        <v>#NAME?</v>
      </c>
      <c r="B31157">
        <v>6156</v>
      </c>
      <c r="C31157" t="s">
        <v>352</v>
      </c>
      <c r="D31157" s="1">
        <v>42893</v>
      </c>
      <c r="F31157">
        <v>2</v>
      </c>
      <c r="G31157">
        <v>3051</v>
      </c>
      <c r="H31157" t="s">
        <v>13</v>
      </c>
      <c r="J31157" t="s">
        <v>14</v>
      </c>
      <c r="K31157">
        <v>50</v>
      </c>
      <c r="L31157" t="s">
        <v>15</v>
      </c>
    </row>
    <row r="31158" spans="1:12">
      <c r="A31158" t="e">
        <f ca="1">E00251532372821</f>
        <v>#NAME?</v>
      </c>
      <c r="B31158">
        <v>6156</v>
      </c>
      <c r="C31158" t="s">
        <v>352</v>
      </c>
      <c r="D31158" s="1">
        <v>43026</v>
      </c>
      <c r="F31158">
        <v>3</v>
      </c>
      <c r="G31158">
        <v>2720</v>
      </c>
      <c r="H31158" t="s">
        <v>65</v>
      </c>
      <c r="J31158" t="s">
        <v>14</v>
      </c>
      <c r="K31158">
        <v>50</v>
      </c>
      <c r="L31158" t="s">
        <v>15</v>
      </c>
    </row>
    <row r="31159" spans="1:12">
      <c r="A31159" t="e">
        <f ca="1">E00251532630321</f>
        <v>#NAME?</v>
      </c>
      <c r="B31159">
        <v>497</v>
      </c>
      <c r="C31159" t="s">
        <v>141</v>
      </c>
      <c r="D31159" s="1">
        <v>42613</v>
      </c>
      <c r="F31159">
        <v>1</v>
      </c>
      <c r="G31159">
        <v>7802</v>
      </c>
      <c r="H31159" t="s">
        <v>332</v>
      </c>
      <c r="J31159" t="s">
        <v>14</v>
      </c>
      <c r="K31159">
        <v>64</v>
      </c>
      <c r="L31159" t="s">
        <v>22</v>
      </c>
    </row>
    <row r="31160" spans="1:12">
      <c r="A31160" t="e">
        <f ca="1">E00251429810321</f>
        <v>#NAME?</v>
      </c>
      <c r="B31160">
        <v>151</v>
      </c>
      <c r="C31160" t="s">
        <v>381</v>
      </c>
      <c r="D31160" s="1">
        <v>41043</v>
      </c>
      <c r="F31160">
        <v>1</v>
      </c>
      <c r="G31160">
        <v>25000</v>
      </c>
      <c r="H31160" t="s">
        <v>178</v>
      </c>
      <c r="J31160" t="s">
        <v>14</v>
      </c>
      <c r="K31160">
        <v>56</v>
      </c>
      <c r="L31160" t="s">
        <v>15</v>
      </c>
    </row>
    <row r="31161" spans="1:12">
      <c r="A31161" t="e">
        <f ca="1">E00251429810321</f>
        <v>#NAME?</v>
      </c>
      <c r="B31161">
        <v>151</v>
      </c>
      <c r="C31161" t="s">
        <v>381</v>
      </c>
      <c r="D31161" s="1">
        <v>41184</v>
      </c>
      <c r="F31161">
        <v>3</v>
      </c>
      <c r="G31161">
        <v>27800</v>
      </c>
      <c r="H31161" t="s">
        <v>145</v>
      </c>
      <c r="J31161" t="s">
        <v>14</v>
      </c>
      <c r="K31161">
        <v>57</v>
      </c>
      <c r="L31161" t="s">
        <v>15</v>
      </c>
    </row>
    <row r="31162" spans="1:12">
      <c r="A31162" t="e">
        <f ca="1">E00251429810321</f>
        <v>#NAME?</v>
      </c>
      <c r="B31162">
        <v>151</v>
      </c>
      <c r="C31162" t="s">
        <v>381</v>
      </c>
      <c r="D31162" s="1">
        <v>41310</v>
      </c>
      <c r="F31162">
        <v>4</v>
      </c>
      <c r="G31162">
        <v>27800</v>
      </c>
      <c r="H31162" t="s">
        <v>145</v>
      </c>
      <c r="J31162" t="s">
        <v>14</v>
      </c>
      <c r="K31162">
        <v>57</v>
      </c>
      <c r="L31162" t="s">
        <v>15</v>
      </c>
    </row>
    <row r="31163" spans="1:12">
      <c r="A31163" t="e">
        <f ca="1">E00251429810321</f>
        <v>#NAME?</v>
      </c>
      <c r="B31163">
        <v>151</v>
      </c>
      <c r="C31163" t="s">
        <v>381</v>
      </c>
      <c r="D31163" s="1">
        <v>42879</v>
      </c>
      <c r="F31163">
        <v>2</v>
      </c>
      <c r="G31163">
        <v>25000</v>
      </c>
      <c r="H31163" t="s">
        <v>178</v>
      </c>
      <c r="J31163" t="s">
        <v>14</v>
      </c>
      <c r="K31163">
        <v>61</v>
      </c>
      <c r="L31163" t="s">
        <v>15</v>
      </c>
    </row>
    <row r="31164" spans="1:12">
      <c r="A31164" t="e">
        <f ca="1">E00251429810321</f>
        <v>#NAME?</v>
      </c>
      <c r="B31164">
        <v>151</v>
      </c>
      <c r="C31164" t="s">
        <v>381</v>
      </c>
      <c r="D31164" s="1">
        <v>43024</v>
      </c>
      <c r="F31164">
        <v>4</v>
      </c>
      <c r="G31164">
        <v>25000</v>
      </c>
      <c r="H31164" t="s">
        <v>178</v>
      </c>
      <c r="J31164" t="s">
        <v>14</v>
      </c>
      <c r="K31164">
        <v>62</v>
      </c>
      <c r="L31164" t="s">
        <v>15</v>
      </c>
    </row>
    <row r="31165" spans="1:12">
      <c r="A31165" t="e">
        <f ca="1">E00251424802621</f>
        <v>#NAME?</v>
      </c>
      <c r="B31165">
        <v>115</v>
      </c>
      <c r="C31165" t="s">
        <v>455</v>
      </c>
      <c r="D31165" s="1">
        <v>42439</v>
      </c>
      <c r="F31165">
        <v>2</v>
      </c>
      <c r="G31165">
        <v>4019</v>
      </c>
      <c r="H31165" t="s">
        <v>26</v>
      </c>
      <c r="J31165" t="s">
        <v>14</v>
      </c>
      <c r="K31165">
        <v>49</v>
      </c>
      <c r="L31165" t="s">
        <v>15</v>
      </c>
    </row>
    <row r="31166" spans="1:12">
      <c r="A31166" t="e">
        <f ca="1">E00251513453021</f>
        <v>#NAME?</v>
      </c>
      <c r="B31166">
        <v>440</v>
      </c>
      <c r="C31166" t="s">
        <v>12</v>
      </c>
      <c r="D31166" s="1">
        <v>41583</v>
      </c>
      <c r="F31166">
        <v>1</v>
      </c>
      <c r="G31166">
        <v>7999</v>
      </c>
      <c r="H31166" t="s">
        <v>80</v>
      </c>
      <c r="J31166" t="s">
        <v>14</v>
      </c>
      <c r="K31166">
        <v>50</v>
      </c>
      <c r="L31166" t="s">
        <v>15</v>
      </c>
    </row>
    <row r="31167" spans="1:12">
      <c r="A31167" t="e">
        <f ca="1">E00251528898821</f>
        <v>#NAME?</v>
      </c>
      <c r="B31167">
        <v>286</v>
      </c>
      <c r="C31167" t="s">
        <v>41</v>
      </c>
      <c r="D31167" s="1">
        <v>41677</v>
      </c>
      <c r="F31167">
        <v>1</v>
      </c>
      <c r="G31167">
        <v>7243</v>
      </c>
      <c r="H31167" t="s">
        <v>42</v>
      </c>
      <c r="J31167" t="s">
        <v>14</v>
      </c>
      <c r="K31167">
        <v>60</v>
      </c>
      <c r="L31167" t="s">
        <v>15</v>
      </c>
    </row>
    <row r="31168" spans="1:12">
      <c r="A31168" t="e">
        <f ca="1">E00251715553021</f>
        <v>#NAME?</v>
      </c>
      <c r="B31168">
        <v>62</v>
      </c>
      <c r="C31168" t="s">
        <v>20</v>
      </c>
      <c r="D31168" s="1">
        <v>41289</v>
      </c>
      <c r="F31168">
        <v>1</v>
      </c>
      <c r="G31168">
        <v>5990</v>
      </c>
      <c r="H31168" t="s">
        <v>60</v>
      </c>
      <c r="J31168" t="s">
        <v>14</v>
      </c>
      <c r="K31168">
        <v>53</v>
      </c>
      <c r="L31168" t="s">
        <v>15</v>
      </c>
    </row>
    <row r="31169" spans="1:12">
      <c r="A31169" t="e">
        <f ca="1">E00251715553021</f>
        <v>#NAME?</v>
      </c>
      <c r="B31169">
        <v>62</v>
      </c>
      <c r="C31169" t="s">
        <v>20</v>
      </c>
      <c r="D31169" s="1">
        <v>42923</v>
      </c>
      <c r="F31169">
        <v>2</v>
      </c>
      <c r="G31169">
        <v>72704</v>
      </c>
      <c r="H31169" t="s">
        <v>855</v>
      </c>
      <c r="J31169" t="s">
        <v>14</v>
      </c>
      <c r="K31169">
        <v>58</v>
      </c>
      <c r="L31169" t="s">
        <v>15</v>
      </c>
    </row>
    <row r="31170" spans="1:12">
      <c r="A31170" t="e">
        <f ca="1">E00251513453021</f>
        <v>#NAME?</v>
      </c>
      <c r="B31170">
        <v>440</v>
      </c>
      <c r="C31170" t="s">
        <v>12</v>
      </c>
      <c r="D31170" s="1">
        <v>42761</v>
      </c>
      <c r="F31170">
        <v>1</v>
      </c>
      <c r="G31170">
        <v>6272</v>
      </c>
      <c r="H31170" t="s">
        <v>635</v>
      </c>
      <c r="J31170" t="s">
        <v>14</v>
      </c>
      <c r="K31170">
        <v>54</v>
      </c>
      <c r="L31170" t="s">
        <v>15</v>
      </c>
    </row>
    <row r="31171" spans="1:12">
      <c r="A31171" t="e">
        <f ca="1">E00251513363121</f>
        <v>#NAME?</v>
      </c>
      <c r="B31171">
        <v>445</v>
      </c>
      <c r="C31171" t="s">
        <v>23</v>
      </c>
      <c r="D31171" s="1">
        <v>41949</v>
      </c>
      <c r="F31171">
        <v>1</v>
      </c>
      <c r="G31171">
        <v>7881</v>
      </c>
      <c r="H31171" t="s">
        <v>637</v>
      </c>
      <c r="J31171" t="s">
        <v>14</v>
      </c>
      <c r="K31171">
        <v>64</v>
      </c>
      <c r="L31171" t="s">
        <v>22</v>
      </c>
    </row>
    <row r="31172" spans="1:12">
      <c r="A31172" t="e">
        <f ca="1">E00251619840821</f>
        <v>#NAME?</v>
      </c>
      <c r="B31172">
        <v>1273</v>
      </c>
      <c r="C31172" t="s">
        <v>28</v>
      </c>
      <c r="D31172" s="1">
        <v>42459</v>
      </c>
      <c r="F31172">
        <v>2</v>
      </c>
      <c r="G31172">
        <v>7242</v>
      </c>
      <c r="H31172" t="s">
        <v>93</v>
      </c>
      <c r="J31172" t="s">
        <v>14</v>
      </c>
      <c r="K31172">
        <v>40</v>
      </c>
      <c r="L31172" t="s">
        <v>15</v>
      </c>
    </row>
    <row r="31173" spans="1:12">
      <c r="A31173" t="e">
        <f ca="1">E00251619840821</f>
        <v>#NAME?</v>
      </c>
      <c r="B31173">
        <v>1273</v>
      </c>
      <c r="C31173" t="s">
        <v>28</v>
      </c>
      <c r="D31173" s="1">
        <v>42859</v>
      </c>
      <c r="F31173">
        <v>1</v>
      </c>
      <c r="G31173">
        <v>463</v>
      </c>
      <c r="H31173" t="s">
        <v>259</v>
      </c>
      <c r="J31173" t="s">
        <v>14</v>
      </c>
      <c r="K31173">
        <v>41</v>
      </c>
      <c r="L31173" t="s">
        <v>15</v>
      </c>
    </row>
    <row r="31174" spans="1:12">
      <c r="A31174" t="e">
        <f ca="1">E00251513453021</f>
        <v>#NAME?</v>
      </c>
      <c r="B31174">
        <v>440</v>
      </c>
      <c r="C31174" t="s">
        <v>12</v>
      </c>
      <c r="D31174" s="1">
        <v>41484</v>
      </c>
      <c r="F31174">
        <v>3</v>
      </c>
      <c r="G31174">
        <v>4019</v>
      </c>
      <c r="H31174" t="s">
        <v>26</v>
      </c>
      <c r="J31174" t="s">
        <v>14</v>
      </c>
      <c r="K31174">
        <v>50</v>
      </c>
      <c r="L31174" t="s">
        <v>15</v>
      </c>
    </row>
    <row r="31175" spans="1:12">
      <c r="A31175" t="e">
        <f ca="1">E00251513453021</f>
        <v>#NAME?</v>
      </c>
      <c r="B31175">
        <v>440</v>
      </c>
      <c r="C31175" t="s">
        <v>12</v>
      </c>
      <c r="D31175" s="1">
        <v>42299</v>
      </c>
      <c r="F31175">
        <v>1</v>
      </c>
      <c r="G31175">
        <v>460</v>
      </c>
      <c r="H31175" t="s">
        <v>16</v>
      </c>
      <c r="J31175" t="s">
        <v>14</v>
      </c>
      <c r="K31175">
        <v>52</v>
      </c>
      <c r="L31175" t="s">
        <v>15</v>
      </c>
    </row>
    <row r="31176" spans="1:12">
      <c r="A31176" t="e">
        <f ca="1">E00251430391921</f>
        <v>#NAME?</v>
      </c>
      <c r="B31176">
        <v>469</v>
      </c>
      <c r="C31176" t="s">
        <v>30</v>
      </c>
      <c r="D31176" s="1">
        <v>42900</v>
      </c>
      <c r="F31176">
        <v>1</v>
      </c>
      <c r="G31176">
        <v>71940</v>
      </c>
      <c r="H31176" t="s">
        <v>135</v>
      </c>
      <c r="J31176" t="s">
        <v>14</v>
      </c>
      <c r="K31176">
        <v>62</v>
      </c>
      <c r="L31176" t="s">
        <v>15</v>
      </c>
    </row>
    <row r="31177" spans="1:12">
      <c r="A31177" t="e">
        <f ca="1">E00251524963521</f>
        <v>#NAME?</v>
      </c>
      <c r="B31177">
        <v>1273</v>
      </c>
      <c r="C31177" t="s">
        <v>28</v>
      </c>
      <c r="D31177" s="1">
        <v>40987</v>
      </c>
      <c r="F31177">
        <v>1</v>
      </c>
      <c r="G31177">
        <v>33819</v>
      </c>
      <c r="H31177" t="s">
        <v>432</v>
      </c>
      <c r="J31177" t="s">
        <v>14</v>
      </c>
      <c r="K31177">
        <v>50</v>
      </c>
      <c r="L31177" t="s">
        <v>15</v>
      </c>
    </row>
    <row r="31178" spans="1:12">
      <c r="A31178" t="e">
        <f t="shared" ref="A31178:A31183" ca="1" si="283">E00251429173021</f>
        <v>#NAME?</v>
      </c>
      <c r="B31178">
        <v>293</v>
      </c>
      <c r="C31178" t="s">
        <v>25</v>
      </c>
      <c r="D31178" s="1">
        <v>41717</v>
      </c>
      <c r="F31178">
        <v>1</v>
      </c>
      <c r="G31178">
        <v>7804</v>
      </c>
      <c r="H31178" t="s">
        <v>43</v>
      </c>
      <c r="J31178" t="s">
        <v>14</v>
      </c>
      <c r="K31178">
        <v>64</v>
      </c>
      <c r="L31178" t="s">
        <v>22</v>
      </c>
    </row>
    <row r="31179" spans="1:12">
      <c r="A31179" t="e">
        <f t="shared" ca="1" si="283"/>
        <v>#NAME?</v>
      </c>
      <c r="B31179">
        <v>293</v>
      </c>
      <c r="C31179" t="s">
        <v>25</v>
      </c>
      <c r="D31179" s="1">
        <v>42074</v>
      </c>
      <c r="F31179">
        <v>1</v>
      </c>
      <c r="G31179">
        <v>4019</v>
      </c>
      <c r="H31179" t="s">
        <v>26</v>
      </c>
      <c r="J31179" t="s">
        <v>14</v>
      </c>
      <c r="K31179">
        <v>65</v>
      </c>
      <c r="L31179" t="s">
        <v>15</v>
      </c>
    </row>
    <row r="31180" spans="1:12">
      <c r="A31180" t="e">
        <f t="shared" ca="1" si="283"/>
        <v>#NAME?</v>
      </c>
      <c r="B31180">
        <v>293</v>
      </c>
      <c r="C31180" t="s">
        <v>25</v>
      </c>
      <c r="D31180" s="1">
        <v>42338</v>
      </c>
      <c r="F31180">
        <v>1</v>
      </c>
      <c r="G31180">
        <v>5253</v>
      </c>
      <c r="H31180" t="s">
        <v>380</v>
      </c>
      <c r="J31180" t="s">
        <v>14</v>
      </c>
      <c r="K31180">
        <v>65</v>
      </c>
      <c r="L31180" t="s">
        <v>15</v>
      </c>
    </row>
    <row r="31181" spans="1:12">
      <c r="A31181" t="e">
        <f t="shared" ca="1" si="283"/>
        <v>#NAME?</v>
      </c>
      <c r="B31181">
        <v>293</v>
      </c>
      <c r="C31181" t="s">
        <v>25</v>
      </c>
      <c r="D31181" s="1">
        <v>42559</v>
      </c>
      <c r="F31181">
        <v>1</v>
      </c>
      <c r="G31181">
        <v>4019</v>
      </c>
      <c r="H31181" t="s">
        <v>26</v>
      </c>
      <c r="J31181" t="s">
        <v>14</v>
      </c>
      <c r="K31181">
        <v>66</v>
      </c>
      <c r="L31181" t="s">
        <v>15</v>
      </c>
    </row>
    <row r="31182" spans="1:12">
      <c r="A31182" t="e">
        <f t="shared" ca="1" si="283"/>
        <v>#NAME?</v>
      </c>
      <c r="B31182">
        <v>293</v>
      </c>
      <c r="C31182" t="s">
        <v>25</v>
      </c>
      <c r="D31182" s="1">
        <v>43053</v>
      </c>
      <c r="F31182">
        <v>2</v>
      </c>
      <c r="G31182">
        <v>4019</v>
      </c>
      <c r="H31182" t="s">
        <v>26</v>
      </c>
      <c r="J31182" t="s">
        <v>14</v>
      </c>
      <c r="K31182">
        <v>67</v>
      </c>
      <c r="L31182" t="s">
        <v>15</v>
      </c>
    </row>
    <row r="31183" spans="1:12">
      <c r="A31183" t="e">
        <f t="shared" ca="1" si="283"/>
        <v>#NAME?</v>
      </c>
      <c r="B31183">
        <v>293</v>
      </c>
      <c r="C31183" t="s">
        <v>25</v>
      </c>
      <c r="D31183" s="1">
        <v>42089</v>
      </c>
      <c r="F31183">
        <v>1</v>
      </c>
      <c r="G31183">
        <v>3814</v>
      </c>
      <c r="H31183" t="s">
        <v>856</v>
      </c>
      <c r="J31183" t="s">
        <v>14</v>
      </c>
      <c r="K31183">
        <v>65</v>
      </c>
      <c r="L31183" t="s">
        <v>15</v>
      </c>
    </row>
    <row r="31184" spans="1:12">
      <c r="A31184" t="e">
        <f ca="1">E00251528898821</f>
        <v>#NAME?</v>
      </c>
      <c r="B31184">
        <v>286</v>
      </c>
      <c r="C31184" t="s">
        <v>41</v>
      </c>
      <c r="D31184" s="1">
        <v>41550</v>
      </c>
      <c r="F31184">
        <v>1</v>
      </c>
      <c r="G31184">
        <v>7243</v>
      </c>
      <c r="H31184" t="s">
        <v>42</v>
      </c>
      <c r="J31184" t="s">
        <v>14</v>
      </c>
      <c r="K31184">
        <v>60</v>
      </c>
      <c r="L31184" t="s">
        <v>15</v>
      </c>
    </row>
    <row r="31185" spans="1:12">
      <c r="A31185" t="e">
        <f ca="1">E00251528898821</f>
        <v>#NAME?</v>
      </c>
      <c r="B31185">
        <v>286</v>
      </c>
      <c r="C31185" t="s">
        <v>41</v>
      </c>
      <c r="D31185" s="1">
        <v>41659</v>
      </c>
      <c r="F31185">
        <v>2</v>
      </c>
      <c r="G31185">
        <v>2729</v>
      </c>
      <c r="H31185" t="s">
        <v>115</v>
      </c>
      <c r="J31185" t="s">
        <v>14</v>
      </c>
      <c r="K31185">
        <v>60</v>
      </c>
      <c r="L31185" t="s">
        <v>15</v>
      </c>
    </row>
    <row r="31186" spans="1:12">
      <c r="A31186" t="e">
        <f ca="1">E00251513453021</f>
        <v>#NAME?</v>
      </c>
      <c r="B31186">
        <v>440</v>
      </c>
      <c r="C31186" t="s">
        <v>12</v>
      </c>
      <c r="D31186" s="1">
        <v>42530</v>
      </c>
      <c r="F31186">
        <v>4</v>
      </c>
      <c r="G31186">
        <v>2720</v>
      </c>
      <c r="H31186" t="s">
        <v>65</v>
      </c>
      <c r="J31186" t="s">
        <v>14</v>
      </c>
      <c r="K31186">
        <v>53</v>
      </c>
      <c r="L31186" t="s">
        <v>15</v>
      </c>
    </row>
    <row r="31187" spans="1:12">
      <c r="A31187" t="e">
        <f ca="1">E00251513363121</f>
        <v>#NAME?</v>
      </c>
      <c r="B31187">
        <v>445</v>
      </c>
      <c r="C31187" t="s">
        <v>23</v>
      </c>
      <c r="D31187" s="1">
        <v>41653</v>
      </c>
      <c r="F31187">
        <v>1</v>
      </c>
      <c r="G31187">
        <v>72631</v>
      </c>
      <c r="H31187" t="s">
        <v>142</v>
      </c>
      <c r="J31187" t="s">
        <v>14</v>
      </c>
      <c r="K31187">
        <v>63</v>
      </c>
      <c r="L31187" t="s">
        <v>15</v>
      </c>
    </row>
    <row r="31188" spans="1:12">
      <c r="A31188" t="e">
        <f ca="1">E00251429173021</f>
        <v>#NAME?</v>
      </c>
      <c r="B31188">
        <v>293</v>
      </c>
      <c r="C31188" t="s">
        <v>25</v>
      </c>
      <c r="D31188" s="1">
        <v>41193</v>
      </c>
      <c r="F31188">
        <v>2</v>
      </c>
      <c r="G31188">
        <v>462</v>
      </c>
      <c r="H31188" t="s">
        <v>288</v>
      </c>
      <c r="J31188" t="s">
        <v>14</v>
      </c>
      <c r="K31188">
        <v>62</v>
      </c>
      <c r="L31188" t="s">
        <v>15</v>
      </c>
    </row>
    <row r="31189" spans="1:12">
      <c r="A31189" t="e">
        <f ca="1">E00251430391921</f>
        <v>#NAME?</v>
      </c>
      <c r="B31189">
        <v>469</v>
      </c>
      <c r="C31189" t="s">
        <v>30</v>
      </c>
      <c r="D31189" s="1">
        <v>41320</v>
      </c>
      <c r="F31189">
        <v>1</v>
      </c>
      <c r="G31189">
        <v>3360</v>
      </c>
      <c r="H31189" t="s">
        <v>33</v>
      </c>
      <c r="J31189" t="s">
        <v>14</v>
      </c>
      <c r="K31189">
        <v>57</v>
      </c>
      <c r="L31189" t="s">
        <v>15</v>
      </c>
    </row>
    <row r="31190" spans="1:12">
      <c r="A31190" t="e">
        <f ca="1">E00251430391921</f>
        <v>#NAME?</v>
      </c>
      <c r="B31190">
        <v>469</v>
      </c>
      <c r="C31190" t="s">
        <v>30</v>
      </c>
      <c r="D31190" s="1">
        <v>41772</v>
      </c>
      <c r="F31190">
        <v>1</v>
      </c>
      <c r="G31190">
        <v>3798</v>
      </c>
      <c r="H31190" t="s">
        <v>902</v>
      </c>
      <c r="J31190" t="s">
        <v>14</v>
      </c>
      <c r="K31190">
        <v>59</v>
      </c>
      <c r="L31190" t="s">
        <v>15</v>
      </c>
    </row>
    <row r="31191" spans="1:12">
      <c r="A31191" t="e">
        <f ca="1">E00251439519721</f>
        <v>#NAME?</v>
      </c>
      <c r="B31191">
        <v>729</v>
      </c>
      <c r="C31191" t="s">
        <v>68</v>
      </c>
      <c r="D31191" s="1">
        <v>42837</v>
      </c>
      <c r="F31191">
        <v>1</v>
      </c>
      <c r="G31191">
        <v>6829</v>
      </c>
      <c r="H31191" t="s">
        <v>666</v>
      </c>
      <c r="I31191" t="s">
        <v>56</v>
      </c>
      <c r="J31191" t="s">
        <v>57</v>
      </c>
      <c r="K31191">
        <v>62</v>
      </c>
      <c r="L31191" t="s">
        <v>15</v>
      </c>
    </row>
    <row r="31192" spans="1:12">
      <c r="A31192" t="e">
        <f ca="1">E00251439519721</f>
        <v>#NAME?</v>
      </c>
      <c r="B31192">
        <v>1786</v>
      </c>
      <c r="C31192" t="s">
        <v>37</v>
      </c>
      <c r="D31192" s="1">
        <v>41815</v>
      </c>
      <c r="F31192">
        <v>1</v>
      </c>
      <c r="G31192">
        <v>7804</v>
      </c>
      <c r="H31192" t="s">
        <v>43</v>
      </c>
      <c r="J31192" t="s">
        <v>14</v>
      </c>
      <c r="K31192">
        <v>59</v>
      </c>
      <c r="L31192" t="s">
        <v>22</v>
      </c>
    </row>
    <row r="31193" spans="1:12">
      <c r="A31193" t="e">
        <f ca="1">E00251524963521</f>
        <v>#NAME?</v>
      </c>
      <c r="B31193">
        <v>1273</v>
      </c>
      <c r="C31193" t="s">
        <v>28</v>
      </c>
      <c r="D31193" s="1">
        <v>41820</v>
      </c>
      <c r="F31193">
        <v>1</v>
      </c>
      <c r="G31193">
        <v>71536</v>
      </c>
      <c r="H31193" t="s">
        <v>70</v>
      </c>
      <c r="J31193" t="s">
        <v>14</v>
      </c>
      <c r="K31193">
        <v>52</v>
      </c>
      <c r="L31193" t="s">
        <v>15</v>
      </c>
    </row>
    <row r="31194" spans="1:12">
      <c r="A31194" t="e">
        <f t="shared" ref="A31194:A31201" ca="1" si="284">E00251513453021</f>
        <v>#NAME?</v>
      </c>
      <c r="B31194">
        <v>440</v>
      </c>
      <c r="C31194" t="s">
        <v>12</v>
      </c>
      <c r="D31194" s="1">
        <v>41625</v>
      </c>
      <c r="F31194">
        <v>1</v>
      </c>
      <c r="G31194">
        <v>4019</v>
      </c>
      <c r="H31194" t="s">
        <v>26</v>
      </c>
      <c r="J31194" t="s">
        <v>14</v>
      </c>
      <c r="K31194">
        <v>50</v>
      </c>
      <c r="L31194" t="s">
        <v>15</v>
      </c>
    </row>
    <row r="31195" spans="1:12">
      <c r="A31195" t="e">
        <f t="shared" ca="1" si="284"/>
        <v>#NAME?</v>
      </c>
      <c r="B31195">
        <v>440</v>
      </c>
      <c r="C31195" t="s">
        <v>12</v>
      </c>
      <c r="D31195" s="1">
        <v>41656</v>
      </c>
      <c r="F31195">
        <v>1</v>
      </c>
      <c r="G31195">
        <v>5225</v>
      </c>
      <c r="H31195" t="s">
        <v>280</v>
      </c>
      <c r="J31195" t="s">
        <v>14</v>
      </c>
      <c r="K31195">
        <v>51</v>
      </c>
      <c r="L31195" t="s">
        <v>15</v>
      </c>
    </row>
    <row r="31196" spans="1:12">
      <c r="A31196" t="e">
        <f t="shared" ca="1" si="284"/>
        <v>#NAME?</v>
      </c>
      <c r="B31196">
        <v>440</v>
      </c>
      <c r="C31196" t="s">
        <v>12</v>
      </c>
      <c r="D31196" s="1">
        <v>41625</v>
      </c>
      <c r="F31196">
        <v>2</v>
      </c>
      <c r="G31196">
        <v>7999</v>
      </c>
      <c r="H31196" t="s">
        <v>80</v>
      </c>
      <c r="J31196" t="s">
        <v>14</v>
      </c>
      <c r="K31196">
        <v>50</v>
      </c>
      <c r="L31196" t="s">
        <v>15</v>
      </c>
    </row>
    <row r="31197" spans="1:12">
      <c r="A31197" t="e">
        <f t="shared" ca="1" si="284"/>
        <v>#NAME?</v>
      </c>
      <c r="B31197">
        <v>440</v>
      </c>
      <c r="C31197" t="s">
        <v>12</v>
      </c>
      <c r="D31197" s="1">
        <v>41928</v>
      </c>
      <c r="F31197">
        <v>2</v>
      </c>
      <c r="G31197">
        <v>4019</v>
      </c>
      <c r="H31197" t="s">
        <v>26</v>
      </c>
      <c r="J31197" t="s">
        <v>14</v>
      </c>
      <c r="K31197">
        <v>51</v>
      </c>
      <c r="L31197" t="s">
        <v>15</v>
      </c>
    </row>
    <row r="31198" spans="1:12">
      <c r="A31198" t="e">
        <f t="shared" ca="1" si="284"/>
        <v>#NAME?</v>
      </c>
      <c r="B31198">
        <v>440</v>
      </c>
      <c r="C31198" t="s">
        <v>12</v>
      </c>
      <c r="D31198" s="1">
        <v>42334</v>
      </c>
      <c r="F31198">
        <v>2</v>
      </c>
      <c r="G31198">
        <v>4019</v>
      </c>
      <c r="H31198" t="s">
        <v>26</v>
      </c>
      <c r="J31198" t="s">
        <v>14</v>
      </c>
      <c r="K31198">
        <v>52</v>
      </c>
      <c r="L31198" t="s">
        <v>15</v>
      </c>
    </row>
    <row r="31199" spans="1:12">
      <c r="A31199" t="e">
        <f t="shared" ca="1" si="284"/>
        <v>#NAME?</v>
      </c>
      <c r="B31199">
        <v>440</v>
      </c>
      <c r="C31199" t="s">
        <v>12</v>
      </c>
      <c r="D31199" s="1">
        <v>42446</v>
      </c>
      <c r="F31199">
        <v>1</v>
      </c>
      <c r="G31199">
        <v>477</v>
      </c>
      <c r="H31199" t="s">
        <v>615</v>
      </c>
      <c r="J31199" t="s">
        <v>14</v>
      </c>
      <c r="K31199">
        <v>53</v>
      </c>
      <c r="L31199" t="s">
        <v>15</v>
      </c>
    </row>
    <row r="31200" spans="1:12">
      <c r="A31200" t="e">
        <f t="shared" ca="1" si="284"/>
        <v>#NAME?</v>
      </c>
      <c r="B31200">
        <v>440</v>
      </c>
      <c r="C31200" t="s">
        <v>12</v>
      </c>
      <c r="D31200" s="1">
        <v>41081</v>
      </c>
      <c r="F31200">
        <v>3</v>
      </c>
      <c r="G31200">
        <v>2720</v>
      </c>
      <c r="H31200" t="s">
        <v>65</v>
      </c>
      <c r="J31200" t="s">
        <v>14</v>
      </c>
      <c r="K31200">
        <v>49</v>
      </c>
      <c r="L31200" t="s">
        <v>15</v>
      </c>
    </row>
    <row r="31201" spans="1:12">
      <c r="A31201" t="e">
        <f t="shared" ca="1" si="284"/>
        <v>#NAME?</v>
      </c>
      <c r="B31201">
        <v>440</v>
      </c>
      <c r="C31201" t="s">
        <v>12</v>
      </c>
      <c r="D31201" s="1">
        <v>41410</v>
      </c>
      <c r="F31201">
        <v>1</v>
      </c>
      <c r="G31201">
        <v>4019</v>
      </c>
      <c r="H31201" t="s">
        <v>26</v>
      </c>
      <c r="J31201" t="s">
        <v>14</v>
      </c>
      <c r="K31201">
        <v>50</v>
      </c>
      <c r="L31201" t="s">
        <v>15</v>
      </c>
    </row>
    <row r="31202" spans="1:12">
      <c r="A31202" t="e">
        <f ca="1">E00251619840821</f>
        <v>#NAME?</v>
      </c>
      <c r="B31202">
        <v>1273</v>
      </c>
      <c r="C31202" t="s">
        <v>28</v>
      </c>
      <c r="D31202" s="1">
        <v>42726</v>
      </c>
      <c r="F31202">
        <v>1</v>
      </c>
      <c r="G31202">
        <v>7999</v>
      </c>
      <c r="H31202" t="s">
        <v>80</v>
      </c>
      <c r="J31202" t="s">
        <v>14</v>
      </c>
      <c r="K31202">
        <v>40</v>
      </c>
      <c r="L31202" t="s">
        <v>15</v>
      </c>
    </row>
    <row r="31203" spans="1:12">
      <c r="A31203" t="e">
        <f ca="1">E00251513453021</f>
        <v>#NAME?</v>
      </c>
      <c r="B31203">
        <v>440</v>
      </c>
      <c r="C31203" t="s">
        <v>12</v>
      </c>
      <c r="D31203" s="1">
        <v>42074</v>
      </c>
      <c r="F31203">
        <v>2</v>
      </c>
      <c r="G31203">
        <v>4019</v>
      </c>
      <c r="H31203" t="s">
        <v>26</v>
      </c>
      <c r="J31203" t="s">
        <v>14</v>
      </c>
      <c r="K31203">
        <v>52</v>
      </c>
      <c r="L31203" t="s">
        <v>15</v>
      </c>
    </row>
    <row r="31204" spans="1:12">
      <c r="A31204" t="e">
        <f ca="1">E00251513453021</f>
        <v>#NAME?</v>
      </c>
      <c r="B31204">
        <v>440</v>
      </c>
      <c r="C31204" t="s">
        <v>12</v>
      </c>
      <c r="D31204" s="1">
        <v>42088</v>
      </c>
      <c r="F31204">
        <v>2</v>
      </c>
      <c r="G31204">
        <v>4019</v>
      </c>
      <c r="H31204" t="s">
        <v>26</v>
      </c>
      <c r="J31204" t="s">
        <v>14</v>
      </c>
      <c r="K31204">
        <v>52</v>
      </c>
      <c r="L31204" t="s">
        <v>15</v>
      </c>
    </row>
    <row r="31205" spans="1:12">
      <c r="A31205" t="e">
        <f ca="1">E00251513453021</f>
        <v>#NAME?</v>
      </c>
      <c r="B31205">
        <v>440</v>
      </c>
      <c r="C31205" t="s">
        <v>12</v>
      </c>
      <c r="D31205" s="1">
        <v>42201</v>
      </c>
      <c r="F31205">
        <v>1</v>
      </c>
      <c r="G31205">
        <v>2720</v>
      </c>
      <c r="H31205" t="s">
        <v>65</v>
      </c>
      <c r="J31205" t="s">
        <v>14</v>
      </c>
      <c r="K31205">
        <v>52</v>
      </c>
      <c r="L31205" t="s">
        <v>15</v>
      </c>
    </row>
    <row r="31206" spans="1:12">
      <c r="A31206" t="e">
        <f ca="1">E00251513363121</f>
        <v>#NAME?</v>
      </c>
      <c r="B31206">
        <v>445</v>
      </c>
      <c r="C31206" t="s">
        <v>23</v>
      </c>
      <c r="D31206" s="1">
        <v>41949</v>
      </c>
      <c r="F31206">
        <v>1</v>
      </c>
      <c r="G31206">
        <v>5990</v>
      </c>
      <c r="H31206" t="s">
        <v>60</v>
      </c>
      <c r="J31206" t="s">
        <v>14</v>
      </c>
      <c r="K31206">
        <v>64</v>
      </c>
      <c r="L31206" t="s">
        <v>15</v>
      </c>
    </row>
    <row r="31207" spans="1:12">
      <c r="A31207" t="e">
        <f ca="1">E00251429207021</f>
        <v>#NAME?</v>
      </c>
      <c r="B31207">
        <v>291</v>
      </c>
      <c r="C31207" t="s">
        <v>160</v>
      </c>
      <c r="D31207" s="1">
        <v>42649</v>
      </c>
      <c r="F31207">
        <v>1</v>
      </c>
      <c r="G31207">
        <v>7242</v>
      </c>
      <c r="H31207" t="s">
        <v>93</v>
      </c>
      <c r="J31207" t="s">
        <v>14</v>
      </c>
      <c r="K31207">
        <v>48</v>
      </c>
      <c r="L31207" t="s">
        <v>15</v>
      </c>
    </row>
    <row r="31208" spans="1:12">
      <c r="A31208" t="e">
        <f ca="1">E00251429207021</f>
        <v>#NAME?</v>
      </c>
      <c r="B31208">
        <v>291</v>
      </c>
      <c r="C31208" t="s">
        <v>160</v>
      </c>
      <c r="D31208" s="1">
        <v>42685</v>
      </c>
      <c r="F31208">
        <v>2</v>
      </c>
      <c r="G31208">
        <v>7242</v>
      </c>
      <c r="H31208" t="s">
        <v>93</v>
      </c>
      <c r="J31208" t="s">
        <v>14</v>
      </c>
      <c r="K31208">
        <v>48</v>
      </c>
      <c r="L31208" t="s">
        <v>15</v>
      </c>
    </row>
    <row r="31209" spans="1:12">
      <c r="A31209" t="e">
        <f ca="1">E00251424841521</f>
        <v>#NAME?</v>
      </c>
      <c r="B31209">
        <v>104</v>
      </c>
      <c r="C31209" t="s">
        <v>88</v>
      </c>
      <c r="D31209" s="1">
        <v>42845</v>
      </c>
      <c r="F31209">
        <v>1</v>
      </c>
      <c r="G31209">
        <v>2809</v>
      </c>
      <c r="H31209" t="s">
        <v>90</v>
      </c>
      <c r="J31209" t="s">
        <v>14</v>
      </c>
      <c r="K31209">
        <v>46</v>
      </c>
      <c r="L31209" t="s">
        <v>15</v>
      </c>
    </row>
    <row r="31210" spans="1:12">
      <c r="A31210" t="e">
        <f ca="1">E00251424841521</f>
        <v>#NAME?</v>
      </c>
      <c r="B31210">
        <v>104</v>
      </c>
      <c r="C31210" t="s">
        <v>88</v>
      </c>
      <c r="D31210" s="1">
        <v>42961</v>
      </c>
      <c r="F31210">
        <v>1</v>
      </c>
      <c r="G31210">
        <v>7243</v>
      </c>
      <c r="H31210" t="s">
        <v>42</v>
      </c>
      <c r="J31210" t="s">
        <v>14</v>
      </c>
      <c r="K31210">
        <v>46</v>
      </c>
      <c r="L31210" t="s">
        <v>15</v>
      </c>
    </row>
    <row r="31211" spans="1:12">
      <c r="A31211" t="e">
        <f t="shared" ref="A31211:A31216" ca="1" si="285">E00251429173021</f>
        <v>#NAME?</v>
      </c>
      <c r="B31211">
        <v>293</v>
      </c>
      <c r="C31211" t="s">
        <v>25</v>
      </c>
      <c r="D31211" s="1">
        <v>41724</v>
      </c>
      <c r="F31211">
        <v>1</v>
      </c>
      <c r="G31211">
        <v>4019</v>
      </c>
      <c r="H31211" t="s">
        <v>26</v>
      </c>
      <c r="J31211" t="s">
        <v>14</v>
      </c>
      <c r="K31211">
        <v>64</v>
      </c>
      <c r="L31211" t="s">
        <v>15</v>
      </c>
    </row>
    <row r="31212" spans="1:12">
      <c r="A31212" t="e">
        <f t="shared" ca="1" si="285"/>
        <v>#NAME?</v>
      </c>
      <c r="B31212">
        <v>293</v>
      </c>
      <c r="C31212" t="s">
        <v>25</v>
      </c>
      <c r="D31212" s="1">
        <v>41738</v>
      </c>
      <c r="F31212">
        <v>1</v>
      </c>
      <c r="G31212">
        <v>7804</v>
      </c>
      <c r="H31212" t="s">
        <v>43</v>
      </c>
      <c r="J31212" t="s">
        <v>14</v>
      </c>
      <c r="K31212">
        <v>64</v>
      </c>
      <c r="L31212" t="s">
        <v>22</v>
      </c>
    </row>
    <row r="31213" spans="1:12">
      <c r="A31213" t="e">
        <f t="shared" ca="1" si="285"/>
        <v>#NAME?</v>
      </c>
      <c r="B31213">
        <v>293</v>
      </c>
      <c r="C31213" t="s">
        <v>25</v>
      </c>
      <c r="D31213" s="1">
        <v>41053</v>
      </c>
      <c r="F31213">
        <v>3</v>
      </c>
      <c r="G31213">
        <v>7286</v>
      </c>
      <c r="H31213" t="s">
        <v>1030</v>
      </c>
      <c r="J31213" t="s">
        <v>14</v>
      </c>
      <c r="K31213">
        <v>62</v>
      </c>
      <c r="L31213" t="s">
        <v>15</v>
      </c>
    </row>
    <row r="31214" spans="1:12">
      <c r="A31214" t="e">
        <f t="shared" ca="1" si="285"/>
        <v>#NAME?</v>
      </c>
      <c r="B31214">
        <v>293</v>
      </c>
      <c r="C31214" t="s">
        <v>25</v>
      </c>
      <c r="D31214" s="1">
        <v>42338</v>
      </c>
      <c r="F31214">
        <v>2</v>
      </c>
      <c r="G31214">
        <v>4019</v>
      </c>
      <c r="H31214" t="s">
        <v>26</v>
      </c>
      <c r="J31214" t="s">
        <v>14</v>
      </c>
      <c r="K31214">
        <v>65</v>
      </c>
      <c r="L31214" t="s">
        <v>15</v>
      </c>
    </row>
    <row r="31215" spans="1:12">
      <c r="A31215" t="e">
        <f t="shared" ca="1" si="285"/>
        <v>#NAME?</v>
      </c>
      <c r="B31215">
        <v>293</v>
      </c>
      <c r="C31215" t="s">
        <v>25</v>
      </c>
      <c r="D31215" s="1">
        <v>41977</v>
      </c>
      <c r="F31215">
        <v>2</v>
      </c>
      <c r="G31215">
        <v>4019</v>
      </c>
      <c r="H31215" t="s">
        <v>26</v>
      </c>
      <c r="J31215" t="s">
        <v>14</v>
      </c>
      <c r="K31215">
        <v>64</v>
      </c>
      <c r="L31215" t="s">
        <v>15</v>
      </c>
    </row>
    <row r="31216" spans="1:12">
      <c r="A31216" t="e">
        <f t="shared" ca="1" si="285"/>
        <v>#NAME?</v>
      </c>
      <c r="B31216">
        <v>293</v>
      </c>
      <c r="C31216" t="s">
        <v>25</v>
      </c>
      <c r="D31216" s="1">
        <v>42662</v>
      </c>
      <c r="F31216">
        <v>2</v>
      </c>
      <c r="G31216">
        <v>4019</v>
      </c>
      <c r="H31216" t="s">
        <v>26</v>
      </c>
      <c r="J31216" t="s">
        <v>14</v>
      </c>
      <c r="K31216">
        <v>66</v>
      </c>
      <c r="L31216" t="s">
        <v>15</v>
      </c>
    </row>
    <row r="31217" spans="1:12">
      <c r="A31217" t="e">
        <f ca="1">E00251619840821</f>
        <v>#NAME?</v>
      </c>
      <c r="B31217">
        <v>1273</v>
      </c>
      <c r="C31217" t="s">
        <v>28</v>
      </c>
      <c r="D31217" s="1">
        <v>41304</v>
      </c>
      <c r="F31217">
        <v>1</v>
      </c>
      <c r="G31217">
        <v>93</v>
      </c>
      <c r="H31217" t="s">
        <v>29</v>
      </c>
      <c r="J31217" t="s">
        <v>14</v>
      </c>
      <c r="K31217">
        <v>36</v>
      </c>
      <c r="L31217" t="s">
        <v>15</v>
      </c>
    </row>
    <row r="31218" spans="1:12">
      <c r="A31218" t="e">
        <f ca="1">E00251439569621</f>
        <v>#NAME?</v>
      </c>
      <c r="B31218">
        <v>701</v>
      </c>
      <c r="C31218" t="s">
        <v>72</v>
      </c>
      <c r="D31218" s="1">
        <v>42936</v>
      </c>
      <c r="F31218">
        <v>5</v>
      </c>
      <c r="G31218">
        <v>73300</v>
      </c>
      <c r="H31218" t="s">
        <v>86</v>
      </c>
      <c r="J31218" t="s">
        <v>14</v>
      </c>
      <c r="K31218">
        <v>66</v>
      </c>
      <c r="L31218" t="s">
        <v>15</v>
      </c>
    </row>
    <row r="31219" spans="1:12">
      <c r="A31219" t="e">
        <f ca="1">E00251439569621</f>
        <v>#NAME?</v>
      </c>
      <c r="B31219">
        <v>701</v>
      </c>
      <c r="C31219" t="s">
        <v>72</v>
      </c>
      <c r="D31219" s="1">
        <v>43041</v>
      </c>
      <c r="F31219">
        <v>3</v>
      </c>
      <c r="G31219">
        <v>2119</v>
      </c>
      <c r="H31219" t="s">
        <v>82</v>
      </c>
      <c r="J31219" t="s">
        <v>14</v>
      </c>
      <c r="K31219">
        <v>66</v>
      </c>
      <c r="L31219" t="s">
        <v>15</v>
      </c>
    </row>
    <row r="31220" spans="1:12">
      <c r="A31220" t="e">
        <f ca="1">E00251424841521</f>
        <v>#NAME?</v>
      </c>
      <c r="B31220">
        <v>104</v>
      </c>
      <c r="C31220" t="s">
        <v>88</v>
      </c>
      <c r="D31220" s="1">
        <v>42458</v>
      </c>
      <c r="F31220">
        <v>1</v>
      </c>
      <c r="G31220">
        <v>7243</v>
      </c>
      <c r="H31220" t="s">
        <v>42</v>
      </c>
      <c r="J31220" t="s">
        <v>14</v>
      </c>
      <c r="K31220">
        <v>45</v>
      </c>
      <c r="L31220" t="s">
        <v>15</v>
      </c>
    </row>
    <row r="31221" spans="1:12">
      <c r="A31221" t="e">
        <f ca="1">E00251424841521</f>
        <v>#NAME?</v>
      </c>
      <c r="B31221">
        <v>104</v>
      </c>
      <c r="C31221" t="s">
        <v>88</v>
      </c>
      <c r="D31221" s="1">
        <v>42857</v>
      </c>
      <c r="F31221">
        <v>1</v>
      </c>
      <c r="G31221">
        <v>7243</v>
      </c>
      <c r="H31221" t="s">
        <v>42</v>
      </c>
      <c r="J31221" t="s">
        <v>14</v>
      </c>
      <c r="K31221">
        <v>46</v>
      </c>
      <c r="L31221" t="s">
        <v>15</v>
      </c>
    </row>
    <row r="31222" spans="1:12">
      <c r="A31222" t="e">
        <f ca="1">E00251424841521</f>
        <v>#NAME?</v>
      </c>
      <c r="B31222">
        <v>104</v>
      </c>
      <c r="C31222" t="s">
        <v>88</v>
      </c>
      <c r="D31222" s="1">
        <v>42933</v>
      </c>
      <c r="F31222">
        <v>2</v>
      </c>
      <c r="G31222">
        <v>2809</v>
      </c>
      <c r="H31222" t="s">
        <v>90</v>
      </c>
      <c r="J31222" t="s">
        <v>14</v>
      </c>
      <c r="K31222">
        <v>46</v>
      </c>
      <c r="L31222" t="s">
        <v>15</v>
      </c>
    </row>
    <row r="31223" spans="1:12">
      <c r="A31223" t="e">
        <f ca="1">E00251710596121</f>
        <v>#NAME?</v>
      </c>
      <c r="B31223">
        <v>110</v>
      </c>
      <c r="C31223" t="s">
        <v>980</v>
      </c>
      <c r="D31223" s="1">
        <v>42751</v>
      </c>
      <c r="F31223">
        <v>2</v>
      </c>
      <c r="G31223">
        <v>1101</v>
      </c>
      <c r="H31223" t="s">
        <v>220</v>
      </c>
      <c r="J31223" t="s">
        <v>14</v>
      </c>
      <c r="K31223">
        <v>51</v>
      </c>
      <c r="L31223" t="s">
        <v>15</v>
      </c>
    </row>
    <row r="31224" spans="1:12">
      <c r="A31224" t="e">
        <f ca="1">E00251615269521</f>
        <v>#NAME?</v>
      </c>
      <c r="B31224">
        <v>94</v>
      </c>
      <c r="C31224" t="s">
        <v>74</v>
      </c>
      <c r="D31224" s="1">
        <v>42269</v>
      </c>
      <c r="F31224">
        <v>1</v>
      </c>
      <c r="G31224">
        <v>7862</v>
      </c>
      <c r="H31224" t="s">
        <v>27</v>
      </c>
      <c r="J31224" t="s">
        <v>14</v>
      </c>
      <c r="K31224">
        <v>56</v>
      </c>
      <c r="L31224" t="s">
        <v>22</v>
      </c>
    </row>
    <row r="31225" spans="1:12">
      <c r="A31225" t="e">
        <f ca="1">E00251615269521</f>
        <v>#NAME?</v>
      </c>
      <c r="B31225">
        <v>94</v>
      </c>
      <c r="C31225" t="s">
        <v>74</v>
      </c>
      <c r="D31225" s="1">
        <v>43005</v>
      </c>
      <c r="F31225">
        <v>4</v>
      </c>
      <c r="G31225">
        <v>56400</v>
      </c>
      <c r="H31225" t="s">
        <v>91</v>
      </c>
      <c r="J31225" t="s">
        <v>14</v>
      </c>
      <c r="K31225">
        <v>58</v>
      </c>
      <c r="L31225" t="s">
        <v>15</v>
      </c>
    </row>
    <row r="31226" spans="1:12">
      <c r="A31226" t="e">
        <f ca="1">E00251528868821</f>
        <v>#NAME?</v>
      </c>
      <c r="B31226">
        <v>4055</v>
      </c>
      <c r="C31226" t="s">
        <v>51</v>
      </c>
      <c r="D31226" s="1">
        <v>41659</v>
      </c>
      <c r="F31226">
        <v>1</v>
      </c>
      <c r="G31226">
        <v>460</v>
      </c>
      <c r="H31226" t="s">
        <v>16</v>
      </c>
      <c r="J31226" t="s">
        <v>14</v>
      </c>
      <c r="K31226">
        <v>43</v>
      </c>
      <c r="L31226" t="s">
        <v>15</v>
      </c>
    </row>
    <row r="31227" spans="1:12">
      <c r="A31227" t="e">
        <f ca="1">E00251528868821</f>
        <v>#NAME?</v>
      </c>
      <c r="B31227">
        <v>4055</v>
      </c>
      <c r="C31227" t="s">
        <v>51</v>
      </c>
      <c r="D31227" s="1">
        <v>41976</v>
      </c>
      <c r="F31227">
        <v>2</v>
      </c>
      <c r="G31227">
        <v>7243</v>
      </c>
      <c r="H31227" t="s">
        <v>42</v>
      </c>
      <c r="J31227" t="s">
        <v>14</v>
      </c>
      <c r="K31227">
        <v>44</v>
      </c>
      <c r="L31227" t="s">
        <v>15</v>
      </c>
    </row>
    <row r="31228" spans="1:12">
      <c r="A31228" t="e">
        <f ca="1">E00251528868821</f>
        <v>#NAME?</v>
      </c>
      <c r="B31228">
        <v>4055</v>
      </c>
      <c r="C31228" t="s">
        <v>51</v>
      </c>
      <c r="D31228" s="1">
        <v>40982</v>
      </c>
      <c r="F31228">
        <v>1</v>
      </c>
      <c r="G31228">
        <v>7243</v>
      </c>
      <c r="H31228" t="s">
        <v>42</v>
      </c>
      <c r="J31228" t="s">
        <v>14</v>
      </c>
      <c r="K31228">
        <v>41</v>
      </c>
      <c r="L31228" t="s">
        <v>15</v>
      </c>
    </row>
    <row r="31229" spans="1:12">
      <c r="A31229" t="e">
        <f ca="1">E00251528868821</f>
        <v>#NAME?</v>
      </c>
      <c r="B31229">
        <v>4055</v>
      </c>
      <c r="C31229" t="s">
        <v>51</v>
      </c>
      <c r="D31229" s="1">
        <v>41201</v>
      </c>
      <c r="F31229">
        <v>1</v>
      </c>
      <c r="G31229">
        <v>29690</v>
      </c>
      <c r="H31229" t="s">
        <v>52</v>
      </c>
      <c r="J31229" t="s">
        <v>14</v>
      </c>
      <c r="K31229">
        <v>42</v>
      </c>
      <c r="L31229" t="s">
        <v>15</v>
      </c>
    </row>
    <row r="31230" spans="1:12">
      <c r="A31230" t="e">
        <f ca="1">E00251615269521</f>
        <v>#NAME?</v>
      </c>
      <c r="B31230">
        <v>94</v>
      </c>
      <c r="C31230" t="s">
        <v>74</v>
      </c>
      <c r="D31230" s="1">
        <v>41926</v>
      </c>
      <c r="F31230">
        <v>1</v>
      </c>
      <c r="G31230">
        <v>7291</v>
      </c>
      <c r="H31230" t="s">
        <v>163</v>
      </c>
      <c r="J31230" t="s">
        <v>14</v>
      </c>
      <c r="K31230">
        <v>55</v>
      </c>
      <c r="L31230" t="s">
        <v>15</v>
      </c>
    </row>
    <row r="31231" spans="1:12">
      <c r="A31231" t="e">
        <f ca="1">E00251424841521</f>
        <v>#NAME?</v>
      </c>
      <c r="B31231">
        <v>104</v>
      </c>
      <c r="C31231" t="s">
        <v>88</v>
      </c>
      <c r="D31231" s="1">
        <v>41835</v>
      </c>
      <c r="F31231">
        <v>1</v>
      </c>
      <c r="G31231">
        <v>34690</v>
      </c>
      <c r="H31231" t="s">
        <v>118</v>
      </c>
      <c r="J31231" t="s">
        <v>14</v>
      </c>
      <c r="K31231">
        <v>43</v>
      </c>
      <c r="L31231" t="s">
        <v>15</v>
      </c>
    </row>
    <row r="31232" spans="1:12">
      <c r="A31232" t="e">
        <f t="shared" ref="A31232:A31241" ca="1" si="286">E00251439569621</f>
        <v>#NAME?</v>
      </c>
      <c r="B31232">
        <v>701</v>
      </c>
      <c r="C31232" t="s">
        <v>72</v>
      </c>
      <c r="D31232" s="1">
        <v>41079</v>
      </c>
      <c r="F31232">
        <v>4</v>
      </c>
      <c r="G31232">
        <v>2724</v>
      </c>
      <c r="H31232" t="s">
        <v>73</v>
      </c>
      <c r="J31232" t="s">
        <v>14</v>
      </c>
      <c r="K31232">
        <v>61</v>
      </c>
      <c r="L31232" t="s">
        <v>15</v>
      </c>
    </row>
    <row r="31233" spans="1:12">
      <c r="A31233" t="e">
        <f t="shared" ca="1" si="286"/>
        <v>#NAME?</v>
      </c>
      <c r="B31233">
        <v>701</v>
      </c>
      <c r="C31233" t="s">
        <v>72</v>
      </c>
      <c r="D31233" s="1">
        <v>41219</v>
      </c>
      <c r="F31233">
        <v>2</v>
      </c>
      <c r="G31233">
        <v>7243</v>
      </c>
      <c r="H31233" t="s">
        <v>42</v>
      </c>
      <c r="J31233" t="s">
        <v>14</v>
      </c>
      <c r="K31233">
        <v>61</v>
      </c>
      <c r="L31233" t="s">
        <v>15</v>
      </c>
    </row>
    <row r="31234" spans="1:12">
      <c r="A31234" t="e">
        <f t="shared" ca="1" si="286"/>
        <v>#NAME?</v>
      </c>
      <c r="B31234">
        <v>701</v>
      </c>
      <c r="C31234" t="s">
        <v>72</v>
      </c>
      <c r="D31234" s="1">
        <v>41313</v>
      </c>
      <c r="F31234">
        <v>3</v>
      </c>
      <c r="G31234">
        <v>27802</v>
      </c>
      <c r="H31234" t="s">
        <v>83</v>
      </c>
      <c r="J31234" t="s">
        <v>14</v>
      </c>
      <c r="K31234">
        <v>61</v>
      </c>
      <c r="L31234" t="s">
        <v>15</v>
      </c>
    </row>
    <row r="31235" spans="1:12">
      <c r="A31235" t="e">
        <f t="shared" ca="1" si="286"/>
        <v>#NAME?</v>
      </c>
      <c r="B31235">
        <v>701</v>
      </c>
      <c r="C31235" t="s">
        <v>72</v>
      </c>
      <c r="D31235" s="1">
        <v>43088</v>
      </c>
      <c r="F31235">
        <v>5</v>
      </c>
      <c r="G31235">
        <v>2119</v>
      </c>
      <c r="H31235" t="s">
        <v>82</v>
      </c>
      <c r="J31235" t="s">
        <v>14</v>
      </c>
      <c r="K31235">
        <v>66</v>
      </c>
      <c r="L31235" t="s">
        <v>15</v>
      </c>
    </row>
    <row r="31236" spans="1:12">
      <c r="A31236" t="e">
        <f t="shared" ca="1" si="286"/>
        <v>#NAME?</v>
      </c>
      <c r="B31236">
        <v>701</v>
      </c>
      <c r="C31236" t="s">
        <v>72</v>
      </c>
      <c r="D31236" s="1">
        <v>41051</v>
      </c>
      <c r="F31236">
        <v>1</v>
      </c>
      <c r="G31236">
        <v>7243</v>
      </c>
      <c r="H31236" t="s">
        <v>42</v>
      </c>
      <c r="J31236" t="s">
        <v>14</v>
      </c>
      <c r="K31236">
        <v>61</v>
      </c>
      <c r="L31236" t="s">
        <v>15</v>
      </c>
    </row>
    <row r="31237" spans="1:12">
      <c r="A31237" t="e">
        <f t="shared" ca="1" si="286"/>
        <v>#NAME?</v>
      </c>
      <c r="B31237">
        <v>701</v>
      </c>
      <c r="C31237" t="s">
        <v>72</v>
      </c>
      <c r="D31237" s="1">
        <v>41079</v>
      </c>
      <c r="F31237">
        <v>2</v>
      </c>
      <c r="G31237">
        <v>73300</v>
      </c>
      <c r="H31237" t="s">
        <v>86</v>
      </c>
      <c r="J31237" t="s">
        <v>14</v>
      </c>
      <c r="K31237">
        <v>61</v>
      </c>
      <c r="L31237" t="s">
        <v>15</v>
      </c>
    </row>
    <row r="31238" spans="1:12">
      <c r="A31238" t="e">
        <f t="shared" ca="1" si="286"/>
        <v>#NAME?</v>
      </c>
      <c r="B31238">
        <v>701</v>
      </c>
      <c r="C31238" t="s">
        <v>72</v>
      </c>
      <c r="D31238" s="1">
        <v>42685</v>
      </c>
      <c r="F31238">
        <v>1</v>
      </c>
      <c r="G31238">
        <v>8798</v>
      </c>
      <c r="H31238" t="s">
        <v>314</v>
      </c>
      <c r="J31238" t="s">
        <v>14</v>
      </c>
      <c r="K31238">
        <v>65</v>
      </c>
      <c r="L31238" t="s">
        <v>15</v>
      </c>
    </row>
    <row r="31239" spans="1:12">
      <c r="A31239" t="e">
        <f t="shared" ca="1" si="286"/>
        <v>#NAME?</v>
      </c>
      <c r="B31239">
        <v>701</v>
      </c>
      <c r="C31239" t="s">
        <v>72</v>
      </c>
      <c r="D31239" s="1">
        <v>41023</v>
      </c>
      <c r="F31239">
        <v>3</v>
      </c>
      <c r="G31239">
        <v>27802</v>
      </c>
      <c r="H31239" t="s">
        <v>83</v>
      </c>
      <c r="J31239" t="s">
        <v>14</v>
      </c>
      <c r="K31239">
        <v>61</v>
      </c>
      <c r="L31239" t="s">
        <v>15</v>
      </c>
    </row>
    <row r="31240" spans="1:12">
      <c r="A31240" t="e">
        <f t="shared" ca="1" si="286"/>
        <v>#NAME?</v>
      </c>
      <c r="B31240">
        <v>701</v>
      </c>
      <c r="C31240" t="s">
        <v>72</v>
      </c>
      <c r="D31240" s="1">
        <v>43000</v>
      </c>
      <c r="F31240">
        <v>2</v>
      </c>
      <c r="G31240">
        <v>2724</v>
      </c>
      <c r="H31240" t="s">
        <v>73</v>
      </c>
      <c r="J31240" t="s">
        <v>14</v>
      </c>
      <c r="K31240">
        <v>66</v>
      </c>
      <c r="L31240" t="s">
        <v>15</v>
      </c>
    </row>
    <row r="31241" spans="1:12">
      <c r="A31241" t="e">
        <f t="shared" ca="1" si="286"/>
        <v>#NAME?</v>
      </c>
      <c r="B31241">
        <v>701</v>
      </c>
      <c r="C31241" t="s">
        <v>72</v>
      </c>
      <c r="D31241" s="1">
        <v>43049</v>
      </c>
      <c r="F31241">
        <v>5</v>
      </c>
      <c r="G31241">
        <v>7962</v>
      </c>
      <c r="H31241" t="s">
        <v>111</v>
      </c>
      <c r="J31241" t="s">
        <v>14</v>
      </c>
      <c r="K31241">
        <v>66</v>
      </c>
      <c r="L31241" t="s">
        <v>22</v>
      </c>
    </row>
    <row r="31242" spans="1:12">
      <c r="A31242" t="e">
        <f ca="1">E00251524963521</f>
        <v>#NAME?</v>
      </c>
      <c r="B31242">
        <v>1273</v>
      </c>
      <c r="C31242" t="s">
        <v>28</v>
      </c>
      <c r="D31242" s="1">
        <v>41463</v>
      </c>
      <c r="F31242">
        <v>1</v>
      </c>
      <c r="G31242">
        <v>2720</v>
      </c>
      <c r="H31242" t="s">
        <v>65</v>
      </c>
      <c r="J31242" t="s">
        <v>14</v>
      </c>
      <c r="K31242">
        <v>51</v>
      </c>
      <c r="L31242" t="s">
        <v>15</v>
      </c>
    </row>
    <row r="31243" spans="1:12">
      <c r="A31243" t="e">
        <f ca="1">E00251524963521</f>
        <v>#NAME?</v>
      </c>
      <c r="B31243">
        <v>1273</v>
      </c>
      <c r="C31243" t="s">
        <v>28</v>
      </c>
      <c r="D31243" s="1">
        <v>41943</v>
      </c>
      <c r="F31243">
        <v>1</v>
      </c>
      <c r="G31243">
        <v>71536</v>
      </c>
      <c r="H31243" t="s">
        <v>70</v>
      </c>
      <c r="J31243" t="s">
        <v>14</v>
      </c>
      <c r="K31243">
        <v>52</v>
      </c>
      <c r="L31243" t="s">
        <v>15</v>
      </c>
    </row>
    <row r="31244" spans="1:12">
      <c r="A31244" t="e">
        <f ca="1">E00251439569621</f>
        <v>#NAME?</v>
      </c>
      <c r="B31244">
        <v>701</v>
      </c>
      <c r="C31244" t="s">
        <v>72</v>
      </c>
      <c r="D31244" s="1">
        <v>42899</v>
      </c>
      <c r="F31244">
        <v>3</v>
      </c>
      <c r="G31244">
        <v>27802</v>
      </c>
      <c r="H31244" t="s">
        <v>83</v>
      </c>
      <c r="J31244" t="s">
        <v>14</v>
      </c>
      <c r="K31244">
        <v>66</v>
      </c>
      <c r="L31244" t="s">
        <v>15</v>
      </c>
    </row>
    <row r="31245" spans="1:12">
      <c r="A31245" t="e">
        <f ca="1">E00251429207021</f>
        <v>#NAME?</v>
      </c>
      <c r="B31245">
        <v>291</v>
      </c>
      <c r="C31245" t="s">
        <v>160</v>
      </c>
      <c r="D31245" s="1">
        <v>41734</v>
      </c>
      <c r="F31245">
        <v>1</v>
      </c>
      <c r="G31245">
        <v>38023</v>
      </c>
      <c r="H31245" t="s">
        <v>17</v>
      </c>
      <c r="J31245" t="s">
        <v>14</v>
      </c>
      <c r="K31245">
        <v>45</v>
      </c>
      <c r="L31245" t="s">
        <v>15</v>
      </c>
    </row>
    <row r="31246" spans="1:12">
      <c r="A31246" t="e">
        <f ca="1">E00251617121621</f>
        <v>#NAME?</v>
      </c>
      <c r="B31246">
        <v>489</v>
      </c>
      <c r="C31246" t="s">
        <v>100</v>
      </c>
      <c r="D31246" s="1">
        <v>42150</v>
      </c>
      <c r="F31246">
        <v>1</v>
      </c>
      <c r="G31246">
        <v>2448</v>
      </c>
      <c r="H31246" t="s">
        <v>19</v>
      </c>
      <c r="J31246" t="s">
        <v>14</v>
      </c>
      <c r="K31246">
        <v>45</v>
      </c>
      <c r="L31246" t="s">
        <v>15</v>
      </c>
    </row>
    <row r="31247" spans="1:12">
      <c r="A31247" t="e">
        <f t="shared" ref="A31247:A31252" ca="1" si="287">E00251615269521</f>
        <v>#NAME?</v>
      </c>
      <c r="B31247">
        <v>94</v>
      </c>
      <c r="C31247" t="s">
        <v>74</v>
      </c>
      <c r="D31247" s="1">
        <v>42726</v>
      </c>
      <c r="F31247">
        <v>2</v>
      </c>
      <c r="G31247">
        <v>2809</v>
      </c>
      <c r="H31247" t="s">
        <v>90</v>
      </c>
      <c r="J31247" t="s">
        <v>14</v>
      </c>
      <c r="K31247">
        <v>57</v>
      </c>
      <c r="L31247" t="s">
        <v>15</v>
      </c>
    </row>
    <row r="31248" spans="1:12">
      <c r="A31248" t="e">
        <f t="shared" ca="1" si="287"/>
        <v>#NAME?</v>
      </c>
      <c r="B31248">
        <v>94</v>
      </c>
      <c r="C31248" t="s">
        <v>74</v>
      </c>
      <c r="D31248" s="1">
        <v>41920</v>
      </c>
      <c r="F31248">
        <v>2</v>
      </c>
      <c r="G31248">
        <v>8240</v>
      </c>
      <c r="H31248" t="s">
        <v>78</v>
      </c>
      <c r="J31248" t="s">
        <v>14</v>
      </c>
      <c r="K31248">
        <v>55</v>
      </c>
      <c r="L31248" t="s">
        <v>15</v>
      </c>
    </row>
    <row r="31249" spans="1:12">
      <c r="A31249" t="e">
        <f t="shared" ca="1" si="287"/>
        <v>#NAME?</v>
      </c>
      <c r="B31249">
        <v>94</v>
      </c>
      <c r="C31249" t="s">
        <v>74</v>
      </c>
      <c r="D31249" s="1">
        <v>42460</v>
      </c>
      <c r="F31249">
        <v>4</v>
      </c>
      <c r="G31249">
        <v>7862</v>
      </c>
      <c r="H31249" t="s">
        <v>27</v>
      </c>
      <c r="J31249" t="s">
        <v>14</v>
      </c>
      <c r="K31249">
        <v>56</v>
      </c>
      <c r="L31249" t="s">
        <v>22</v>
      </c>
    </row>
    <row r="31250" spans="1:12">
      <c r="A31250" t="e">
        <f t="shared" ca="1" si="287"/>
        <v>#NAME?</v>
      </c>
      <c r="B31250">
        <v>94</v>
      </c>
      <c r="C31250" t="s">
        <v>74</v>
      </c>
      <c r="D31250" s="1">
        <v>43005</v>
      </c>
      <c r="F31250">
        <v>1</v>
      </c>
      <c r="G31250">
        <v>7243</v>
      </c>
      <c r="H31250" t="s">
        <v>42</v>
      </c>
      <c r="J31250" t="s">
        <v>14</v>
      </c>
      <c r="K31250">
        <v>58</v>
      </c>
      <c r="L31250" t="s">
        <v>15</v>
      </c>
    </row>
    <row r="31251" spans="1:12">
      <c r="A31251" t="e">
        <f t="shared" ca="1" si="287"/>
        <v>#NAME?</v>
      </c>
      <c r="B31251">
        <v>94</v>
      </c>
      <c r="C31251" t="s">
        <v>74</v>
      </c>
      <c r="D31251" s="1">
        <v>43056</v>
      </c>
      <c r="F31251">
        <v>6</v>
      </c>
      <c r="G31251">
        <v>7291</v>
      </c>
      <c r="H31251" t="s">
        <v>163</v>
      </c>
      <c r="J31251" t="s">
        <v>14</v>
      </c>
      <c r="K31251">
        <v>58</v>
      </c>
      <c r="L31251" t="s">
        <v>15</v>
      </c>
    </row>
    <row r="31252" spans="1:12">
      <c r="A31252" t="e">
        <f t="shared" ca="1" si="287"/>
        <v>#NAME?</v>
      </c>
      <c r="B31252">
        <v>94</v>
      </c>
      <c r="C31252" t="s">
        <v>74</v>
      </c>
      <c r="D31252" s="1">
        <v>42425</v>
      </c>
      <c r="F31252">
        <v>2</v>
      </c>
      <c r="G31252">
        <v>7243</v>
      </c>
      <c r="H31252" t="s">
        <v>42</v>
      </c>
      <c r="J31252" t="s">
        <v>14</v>
      </c>
      <c r="K31252">
        <v>56</v>
      </c>
      <c r="L31252" t="s">
        <v>15</v>
      </c>
    </row>
    <row r="31253" spans="1:12">
      <c r="A31253" t="e">
        <f ca="1">E00251424841521</f>
        <v>#NAME?</v>
      </c>
      <c r="B31253">
        <v>104</v>
      </c>
      <c r="C31253" t="s">
        <v>88</v>
      </c>
      <c r="D31253" s="1">
        <v>42030</v>
      </c>
      <c r="F31253">
        <v>1</v>
      </c>
      <c r="G31253">
        <v>7242</v>
      </c>
      <c r="H31253" t="s">
        <v>93</v>
      </c>
      <c r="J31253" t="s">
        <v>14</v>
      </c>
      <c r="K31253">
        <v>43</v>
      </c>
      <c r="L31253" t="s">
        <v>15</v>
      </c>
    </row>
    <row r="31254" spans="1:12">
      <c r="A31254" t="e">
        <f ca="1">E00251424841521</f>
        <v>#NAME?</v>
      </c>
      <c r="B31254">
        <v>104</v>
      </c>
      <c r="C31254" t="s">
        <v>88</v>
      </c>
      <c r="D31254" s="1">
        <v>42832</v>
      </c>
      <c r="F31254">
        <v>1</v>
      </c>
      <c r="G31254">
        <v>7243</v>
      </c>
      <c r="H31254" t="s">
        <v>42</v>
      </c>
      <c r="J31254" t="s">
        <v>14</v>
      </c>
      <c r="K31254">
        <v>46</v>
      </c>
      <c r="L31254" t="s">
        <v>15</v>
      </c>
    </row>
    <row r="31255" spans="1:12">
      <c r="A31255" t="e">
        <f ca="1">E00251427357521</f>
        <v>#NAME?</v>
      </c>
      <c r="B31255">
        <v>10</v>
      </c>
      <c r="C31255" t="s">
        <v>18</v>
      </c>
      <c r="D31255" s="1">
        <v>41302</v>
      </c>
      <c r="F31255">
        <v>2</v>
      </c>
      <c r="G31255">
        <v>72632</v>
      </c>
      <c r="H31255" t="s">
        <v>107</v>
      </c>
      <c r="J31255" t="s">
        <v>14</v>
      </c>
      <c r="K31255">
        <v>53</v>
      </c>
      <c r="L31255" t="s">
        <v>15</v>
      </c>
    </row>
    <row r="31256" spans="1:12">
      <c r="A31256" t="e">
        <f ca="1">E00251427357521</f>
        <v>#NAME?</v>
      </c>
      <c r="B31256">
        <v>10</v>
      </c>
      <c r="C31256" t="s">
        <v>18</v>
      </c>
      <c r="D31256" s="1">
        <v>41831</v>
      </c>
      <c r="F31256">
        <v>1</v>
      </c>
      <c r="G31256">
        <v>3540</v>
      </c>
      <c r="H31256" t="s">
        <v>436</v>
      </c>
      <c r="J31256" t="s">
        <v>14</v>
      </c>
      <c r="K31256">
        <v>55</v>
      </c>
      <c r="L31256" t="s">
        <v>15</v>
      </c>
    </row>
    <row r="31257" spans="1:12">
      <c r="A31257" t="e">
        <f ca="1">E00251427357521</f>
        <v>#NAME?</v>
      </c>
      <c r="B31257">
        <v>10</v>
      </c>
      <c r="C31257" t="s">
        <v>18</v>
      </c>
      <c r="D31257" s="1">
        <v>42054</v>
      </c>
      <c r="F31257">
        <v>2</v>
      </c>
      <c r="G31257">
        <v>72704</v>
      </c>
      <c r="H31257" t="s">
        <v>855</v>
      </c>
      <c r="J31257" t="s">
        <v>14</v>
      </c>
      <c r="K31257">
        <v>55</v>
      </c>
      <c r="L31257" t="s">
        <v>15</v>
      </c>
    </row>
    <row r="31258" spans="1:12">
      <c r="A31258" t="e">
        <f ca="1">E00251514454421</f>
        <v>#NAME?</v>
      </c>
      <c r="B31258">
        <v>446</v>
      </c>
      <c r="C31258" t="s">
        <v>94</v>
      </c>
      <c r="D31258" s="1">
        <v>42131</v>
      </c>
      <c r="F31258">
        <v>1</v>
      </c>
      <c r="G31258">
        <v>2809</v>
      </c>
      <c r="H31258" t="s">
        <v>90</v>
      </c>
      <c r="J31258" t="s">
        <v>14</v>
      </c>
      <c r="K31258">
        <v>53</v>
      </c>
      <c r="L31258" t="s">
        <v>15</v>
      </c>
    </row>
    <row r="31259" spans="1:12">
      <c r="A31259" t="e">
        <f ca="1">E00251439908221</f>
        <v>#NAME?</v>
      </c>
      <c r="B31259">
        <v>189</v>
      </c>
      <c r="C31259" t="s">
        <v>58</v>
      </c>
      <c r="D31259" s="1">
        <v>41691</v>
      </c>
      <c r="F31259">
        <v>2</v>
      </c>
      <c r="G31259">
        <v>49390</v>
      </c>
      <c r="H31259" t="s">
        <v>59</v>
      </c>
      <c r="J31259" t="s">
        <v>14</v>
      </c>
      <c r="K31259">
        <v>58</v>
      </c>
      <c r="L31259" t="s">
        <v>15</v>
      </c>
    </row>
    <row r="31260" spans="1:12">
      <c r="A31260" t="e">
        <f ca="1">E00251439908221</f>
        <v>#NAME?</v>
      </c>
      <c r="B31260">
        <v>189</v>
      </c>
      <c r="C31260" t="s">
        <v>58</v>
      </c>
      <c r="D31260" s="1">
        <v>42320</v>
      </c>
      <c r="F31260">
        <v>2</v>
      </c>
      <c r="G31260">
        <v>49390</v>
      </c>
      <c r="H31260" t="s">
        <v>59</v>
      </c>
      <c r="J31260" t="s">
        <v>14</v>
      </c>
      <c r="K31260">
        <v>59</v>
      </c>
      <c r="L31260" t="s">
        <v>15</v>
      </c>
    </row>
    <row r="31261" spans="1:12">
      <c r="A31261" t="e">
        <f ca="1">E00251439908221</f>
        <v>#NAME?</v>
      </c>
      <c r="B31261">
        <v>189</v>
      </c>
      <c r="C31261" t="s">
        <v>58</v>
      </c>
      <c r="D31261" s="1">
        <v>43048</v>
      </c>
      <c r="F31261">
        <v>3</v>
      </c>
      <c r="G31261">
        <v>73300</v>
      </c>
      <c r="H31261" t="s">
        <v>86</v>
      </c>
      <c r="J31261" t="s">
        <v>14</v>
      </c>
      <c r="K31261">
        <v>61</v>
      </c>
      <c r="L31261" t="s">
        <v>15</v>
      </c>
    </row>
    <row r="31262" spans="1:12">
      <c r="A31262" t="e">
        <f ca="1">E00251532878921</f>
        <v>#NAME?</v>
      </c>
      <c r="B31262">
        <v>442</v>
      </c>
      <c r="C31262" t="s">
        <v>95</v>
      </c>
      <c r="D31262" s="1">
        <v>41575</v>
      </c>
      <c r="F31262">
        <v>1</v>
      </c>
      <c r="G31262">
        <v>30002</v>
      </c>
      <c r="H31262" t="s">
        <v>492</v>
      </c>
      <c r="J31262" t="s">
        <v>14</v>
      </c>
      <c r="K31262">
        <v>62</v>
      </c>
      <c r="L31262" t="s">
        <v>15</v>
      </c>
    </row>
    <row r="31263" spans="1:12">
      <c r="A31263" t="e">
        <f ca="1">E00251532878921</f>
        <v>#NAME?</v>
      </c>
      <c r="B31263">
        <v>442</v>
      </c>
      <c r="C31263" t="s">
        <v>95</v>
      </c>
      <c r="D31263" s="1">
        <v>41710</v>
      </c>
      <c r="F31263">
        <v>1</v>
      </c>
      <c r="G31263">
        <v>52100</v>
      </c>
      <c r="H31263" t="s">
        <v>516</v>
      </c>
      <c r="J31263" t="s">
        <v>14</v>
      </c>
      <c r="K31263">
        <v>63</v>
      </c>
      <c r="L31263" t="s">
        <v>15</v>
      </c>
    </row>
    <row r="31264" spans="1:12">
      <c r="A31264" t="e">
        <f ca="1">E00251432416521</f>
        <v>#NAME?</v>
      </c>
      <c r="B31264">
        <v>464</v>
      </c>
      <c r="C31264" t="s">
        <v>45</v>
      </c>
      <c r="D31264" s="1">
        <v>41867</v>
      </c>
      <c r="F31264">
        <v>1</v>
      </c>
      <c r="G31264">
        <v>462</v>
      </c>
      <c r="H31264" t="s">
        <v>288</v>
      </c>
      <c r="J31264" t="s">
        <v>14</v>
      </c>
      <c r="K31264">
        <v>40</v>
      </c>
      <c r="L31264" t="s">
        <v>15</v>
      </c>
    </row>
    <row r="31265" spans="1:12">
      <c r="A31265" t="e">
        <f ca="1">E00251439851521</f>
        <v>#NAME?</v>
      </c>
      <c r="B31265">
        <v>453</v>
      </c>
      <c r="C31265" t="s">
        <v>96</v>
      </c>
      <c r="D31265" s="1">
        <v>42888</v>
      </c>
      <c r="F31265">
        <v>1</v>
      </c>
      <c r="G31265">
        <v>45981</v>
      </c>
      <c r="H31265" t="s">
        <v>917</v>
      </c>
      <c r="J31265" t="s">
        <v>14</v>
      </c>
      <c r="K31265">
        <v>49</v>
      </c>
      <c r="L31265" t="s">
        <v>15</v>
      </c>
    </row>
    <row r="31266" spans="1:12">
      <c r="A31266" t="e">
        <f ca="1">E00251514252121</f>
        <v>#NAME?</v>
      </c>
      <c r="B31266">
        <v>451</v>
      </c>
      <c r="C31266" t="s">
        <v>102</v>
      </c>
      <c r="D31266" s="1">
        <v>41733</v>
      </c>
      <c r="F31266">
        <v>1</v>
      </c>
      <c r="G31266">
        <v>5990</v>
      </c>
      <c r="H31266" t="s">
        <v>60</v>
      </c>
      <c r="J31266" t="s">
        <v>14</v>
      </c>
      <c r="K31266">
        <v>46</v>
      </c>
      <c r="L31266" t="s">
        <v>15</v>
      </c>
    </row>
    <row r="31267" spans="1:12">
      <c r="A31267" t="e">
        <f ca="1">E00251514252121</f>
        <v>#NAME?</v>
      </c>
      <c r="B31267">
        <v>6046</v>
      </c>
      <c r="C31267" t="s">
        <v>98</v>
      </c>
      <c r="D31267" s="1">
        <v>41649</v>
      </c>
      <c r="E31267">
        <v>0</v>
      </c>
      <c r="F31267">
        <v>3</v>
      </c>
      <c r="G31267">
        <v>3051</v>
      </c>
      <c r="H31267" t="s">
        <v>13</v>
      </c>
      <c r="J31267" t="s">
        <v>34</v>
      </c>
      <c r="K31267">
        <v>46</v>
      </c>
      <c r="L31267" t="s">
        <v>15</v>
      </c>
    </row>
    <row r="31268" spans="1:12">
      <c r="A31268" t="e">
        <f ca="1">E00251514252121</f>
        <v>#NAME?</v>
      </c>
      <c r="B31268">
        <v>7883</v>
      </c>
      <c r="C31268" t="s">
        <v>640</v>
      </c>
      <c r="D31268" s="1">
        <v>42901</v>
      </c>
      <c r="F31268">
        <v>1</v>
      </c>
      <c r="G31268">
        <v>93</v>
      </c>
      <c r="H31268" t="s">
        <v>29</v>
      </c>
      <c r="I31268" t="s">
        <v>148</v>
      </c>
      <c r="J31268" t="s">
        <v>57</v>
      </c>
      <c r="K31268">
        <v>49</v>
      </c>
      <c r="L31268" t="s">
        <v>15</v>
      </c>
    </row>
    <row r="31269" spans="1:12">
      <c r="A31269" t="e">
        <f ca="1">E00251427357521</f>
        <v>#NAME?</v>
      </c>
      <c r="B31269">
        <v>10</v>
      </c>
      <c r="C31269" t="s">
        <v>18</v>
      </c>
      <c r="D31269" s="1">
        <v>42052</v>
      </c>
      <c r="F31269">
        <v>1</v>
      </c>
      <c r="G31269">
        <v>72704</v>
      </c>
      <c r="H31269" t="s">
        <v>855</v>
      </c>
      <c r="J31269" t="s">
        <v>14</v>
      </c>
      <c r="K31269">
        <v>55</v>
      </c>
      <c r="L31269" t="s">
        <v>15</v>
      </c>
    </row>
    <row r="31270" spans="1:12">
      <c r="A31270" t="e">
        <f ca="1">E00251710596121</f>
        <v>#NAME?</v>
      </c>
      <c r="B31270">
        <v>110</v>
      </c>
      <c r="C31270" t="s">
        <v>980</v>
      </c>
      <c r="D31270" s="1">
        <v>42045</v>
      </c>
      <c r="F31270">
        <v>2</v>
      </c>
      <c r="G31270">
        <v>2169</v>
      </c>
      <c r="H31270" t="s">
        <v>40</v>
      </c>
      <c r="J31270" t="s">
        <v>14</v>
      </c>
      <c r="K31270">
        <v>49</v>
      </c>
      <c r="L31270" t="s">
        <v>15</v>
      </c>
    </row>
    <row r="31271" spans="1:12">
      <c r="A31271" t="e">
        <f ca="1">E00251615269521</f>
        <v>#NAME?</v>
      </c>
      <c r="B31271">
        <v>94</v>
      </c>
      <c r="C31271" t="s">
        <v>74</v>
      </c>
      <c r="D31271" s="1">
        <v>42263</v>
      </c>
      <c r="F31271">
        <v>5</v>
      </c>
      <c r="G31271">
        <v>71509</v>
      </c>
      <c r="H31271" t="s">
        <v>369</v>
      </c>
      <c r="J31271" t="s">
        <v>14</v>
      </c>
      <c r="K31271">
        <v>56</v>
      </c>
      <c r="L31271" t="s">
        <v>15</v>
      </c>
    </row>
    <row r="31272" spans="1:12">
      <c r="A31272" t="e">
        <f ca="1">E00251515312421</f>
        <v>#NAME?</v>
      </c>
      <c r="B31272">
        <v>10</v>
      </c>
      <c r="C31272" t="s">
        <v>18</v>
      </c>
      <c r="D31272" s="1">
        <v>42382</v>
      </c>
      <c r="F31272">
        <v>2</v>
      </c>
      <c r="G31272">
        <v>78609</v>
      </c>
      <c r="H31272" t="s">
        <v>240</v>
      </c>
      <c r="J31272" t="s">
        <v>14</v>
      </c>
      <c r="K31272">
        <v>44</v>
      </c>
      <c r="L31272" t="s">
        <v>22</v>
      </c>
    </row>
    <row r="31273" spans="1:12">
      <c r="A31273" t="e">
        <f ca="1">E00251439738821</f>
        <v>#NAME?</v>
      </c>
      <c r="B31273">
        <v>296</v>
      </c>
      <c r="C31273" t="s">
        <v>119</v>
      </c>
      <c r="D31273" s="1">
        <v>41435</v>
      </c>
      <c r="F31273">
        <v>1</v>
      </c>
      <c r="G31273">
        <v>8470</v>
      </c>
      <c r="H31273" t="s">
        <v>120</v>
      </c>
      <c r="J31273" t="s">
        <v>14</v>
      </c>
      <c r="K31273">
        <v>58</v>
      </c>
      <c r="L31273" t="s">
        <v>15</v>
      </c>
    </row>
    <row r="31274" spans="1:12">
      <c r="A31274" t="e">
        <f ca="1">E00251615269521</f>
        <v>#NAME?</v>
      </c>
      <c r="B31274">
        <v>94</v>
      </c>
      <c r="C31274" t="s">
        <v>74</v>
      </c>
      <c r="D31274" s="1">
        <v>42468</v>
      </c>
      <c r="F31274">
        <v>3</v>
      </c>
      <c r="G31274">
        <v>7862</v>
      </c>
      <c r="H31274" t="s">
        <v>27</v>
      </c>
      <c r="J31274" t="s">
        <v>14</v>
      </c>
      <c r="K31274">
        <v>56</v>
      </c>
      <c r="L31274" t="s">
        <v>22</v>
      </c>
    </row>
    <row r="31275" spans="1:12">
      <c r="A31275" t="e">
        <f ca="1">E00251615269521</f>
        <v>#NAME?</v>
      </c>
      <c r="B31275">
        <v>94</v>
      </c>
      <c r="C31275" t="s">
        <v>74</v>
      </c>
      <c r="D31275" s="1">
        <v>42632</v>
      </c>
      <c r="F31275">
        <v>6</v>
      </c>
      <c r="G31275">
        <v>56400</v>
      </c>
      <c r="H31275" t="s">
        <v>91</v>
      </c>
      <c r="J31275" t="s">
        <v>14</v>
      </c>
      <c r="K31275">
        <v>57</v>
      </c>
      <c r="L31275" t="s">
        <v>15</v>
      </c>
    </row>
    <row r="31276" spans="1:12">
      <c r="A31276" t="e">
        <f ca="1">E00251615269521</f>
        <v>#NAME?</v>
      </c>
      <c r="B31276">
        <v>94</v>
      </c>
      <c r="C31276" t="s">
        <v>74</v>
      </c>
      <c r="D31276" s="1">
        <v>42726</v>
      </c>
      <c r="F31276">
        <v>3</v>
      </c>
      <c r="G31276">
        <v>56400</v>
      </c>
      <c r="H31276" t="s">
        <v>91</v>
      </c>
      <c r="J31276" t="s">
        <v>14</v>
      </c>
      <c r="K31276">
        <v>57</v>
      </c>
      <c r="L31276" t="s">
        <v>15</v>
      </c>
    </row>
    <row r="31277" spans="1:12">
      <c r="A31277" t="e">
        <f ca="1">E00251532878921</f>
        <v>#NAME?</v>
      </c>
      <c r="B31277">
        <v>442</v>
      </c>
      <c r="C31277" t="s">
        <v>95</v>
      </c>
      <c r="D31277" s="1">
        <v>42641</v>
      </c>
      <c r="F31277">
        <v>1</v>
      </c>
      <c r="G31277">
        <v>52100</v>
      </c>
      <c r="H31277" t="s">
        <v>516</v>
      </c>
      <c r="J31277" t="s">
        <v>14</v>
      </c>
      <c r="K31277">
        <v>65</v>
      </c>
      <c r="L31277" t="s">
        <v>15</v>
      </c>
    </row>
    <row r="31278" spans="1:12">
      <c r="A31278" t="e">
        <f ca="1">E00251532878921</f>
        <v>#NAME?</v>
      </c>
      <c r="B31278">
        <v>746</v>
      </c>
      <c r="C31278" t="s">
        <v>527</v>
      </c>
      <c r="D31278" s="1">
        <v>42749</v>
      </c>
      <c r="E31278">
        <v>0</v>
      </c>
      <c r="F31278">
        <v>1</v>
      </c>
      <c r="G31278">
        <v>36616</v>
      </c>
      <c r="H31278" t="s">
        <v>1410</v>
      </c>
      <c r="J31278" t="s">
        <v>34</v>
      </c>
      <c r="K31278">
        <v>65</v>
      </c>
      <c r="L31278" t="s">
        <v>15</v>
      </c>
    </row>
    <row r="31279" spans="1:12">
      <c r="A31279" t="e">
        <f ca="1">E00251439569621</f>
        <v>#NAME?</v>
      </c>
      <c r="B31279">
        <v>701</v>
      </c>
      <c r="C31279" t="s">
        <v>72</v>
      </c>
      <c r="D31279" s="1">
        <v>41023</v>
      </c>
      <c r="F31279">
        <v>2</v>
      </c>
      <c r="G31279">
        <v>73300</v>
      </c>
      <c r="H31279" t="s">
        <v>86</v>
      </c>
      <c r="J31279" t="s">
        <v>14</v>
      </c>
      <c r="K31279">
        <v>61</v>
      </c>
      <c r="L31279" t="s">
        <v>15</v>
      </c>
    </row>
    <row r="31280" spans="1:12">
      <c r="A31280" t="e">
        <f ca="1">E00251439569621</f>
        <v>#NAME?</v>
      </c>
      <c r="B31280">
        <v>701</v>
      </c>
      <c r="C31280" t="s">
        <v>72</v>
      </c>
      <c r="D31280" s="1">
        <v>42691</v>
      </c>
      <c r="F31280">
        <v>4</v>
      </c>
      <c r="G31280">
        <v>27802</v>
      </c>
      <c r="H31280" t="s">
        <v>83</v>
      </c>
      <c r="J31280" t="s">
        <v>14</v>
      </c>
      <c r="K31280">
        <v>65</v>
      </c>
      <c r="L31280" t="s">
        <v>15</v>
      </c>
    </row>
    <row r="31281" spans="1:12">
      <c r="A31281" t="e">
        <f ca="1">E00251439569621</f>
        <v>#NAME?</v>
      </c>
      <c r="B31281">
        <v>701</v>
      </c>
      <c r="C31281" t="s">
        <v>72</v>
      </c>
      <c r="D31281" s="1">
        <v>42899</v>
      </c>
      <c r="F31281">
        <v>5</v>
      </c>
      <c r="G31281">
        <v>73300</v>
      </c>
      <c r="H31281" t="s">
        <v>86</v>
      </c>
      <c r="J31281" t="s">
        <v>14</v>
      </c>
      <c r="K31281">
        <v>66</v>
      </c>
      <c r="L31281" t="s">
        <v>15</v>
      </c>
    </row>
    <row r="31282" spans="1:12">
      <c r="A31282" t="e">
        <f ca="1">E00251514238021</f>
        <v>#NAME?</v>
      </c>
      <c r="B31282">
        <v>448</v>
      </c>
      <c r="C31282" t="s">
        <v>112</v>
      </c>
      <c r="D31282" s="1">
        <v>41655</v>
      </c>
      <c r="F31282">
        <v>1</v>
      </c>
      <c r="G31282">
        <v>30000</v>
      </c>
      <c r="H31282" t="s">
        <v>144</v>
      </c>
      <c r="J31282" t="s">
        <v>14</v>
      </c>
      <c r="K31282">
        <v>43</v>
      </c>
      <c r="L31282" t="s">
        <v>15</v>
      </c>
    </row>
    <row r="31283" spans="1:12">
      <c r="A31283" t="e">
        <f ca="1">E00251514238021</f>
        <v>#NAME?</v>
      </c>
      <c r="B31283">
        <v>448</v>
      </c>
      <c r="C31283" t="s">
        <v>112</v>
      </c>
      <c r="D31283" s="1">
        <v>42307</v>
      </c>
      <c r="F31283">
        <v>1</v>
      </c>
      <c r="G31283">
        <v>7243</v>
      </c>
      <c r="H31283" t="s">
        <v>42</v>
      </c>
      <c r="J31283" t="s">
        <v>14</v>
      </c>
      <c r="K31283">
        <v>45</v>
      </c>
      <c r="L31283" t="s">
        <v>15</v>
      </c>
    </row>
    <row r="31284" spans="1:12">
      <c r="A31284" t="e">
        <f ca="1">E00251429387421</f>
        <v>#NAME?</v>
      </c>
      <c r="B31284">
        <v>276</v>
      </c>
      <c r="C31284" t="s">
        <v>122</v>
      </c>
      <c r="D31284" s="1">
        <v>42942</v>
      </c>
      <c r="F31284">
        <v>2</v>
      </c>
      <c r="G31284">
        <v>2720</v>
      </c>
      <c r="H31284" t="s">
        <v>65</v>
      </c>
      <c r="J31284" t="s">
        <v>14</v>
      </c>
      <c r="K31284">
        <v>51</v>
      </c>
      <c r="L31284" t="s">
        <v>15</v>
      </c>
    </row>
    <row r="31285" spans="1:12">
      <c r="A31285" t="e">
        <f ca="1">E00251514238021</f>
        <v>#NAME?</v>
      </c>
      <c r="B31285">
        <v>448</v>
      </c>
      <c r="C31285" t="s">
        <v>112</v>
      </c>
      <c r="D31285" s="1">
        <v>42837</v>
      </c>
      <c r="F31285">
        <v>1</v>
      </c>
      <c r="G31285">
        <v>4549</v>
      </c>
      <c r="H31285" t="s">
        <v>69</v>
      </c>
      <c r="J31285" t="s">
        <v>14</v>
      </c>
      <c r="K31285">
        <v>46</v>
      </c>
      <c r="L31285" t="s">
        <v>15</v>
      </c>
    </row>
    <row r="31286" spans="1:12">
      <c r="A31286" t="e">
        <f ca="1">E00251515312421</f>
        <v>#NAME?</v>
      </c>
      <c r="B31286">
        <v>10</v>
      </c>
      <c r="C31286" t="s">
        <v>18</v>
      </c>
      <c r="D31286" s="1">
        <v>42382</v>
      </c>
      <c r="F31286">
        <v>1</v>
      </c>
      <c r="G31286">
        <v>7231</v>
      </c>
      <c r="H31286" t="s">
        <v>128</v>
      </c>
      <c r="J31286" t="s">
        <v>14</v>
      </c>
      <c r="K31286">
        <v>44</v>
      </c>
      <c r="L31286" t="s">
        <v>15</v>
      </c>
    </row>
    <row r="31287" spans="1:12">
      <c r="A31287" t="e">
        <f ca="1">E00251617121621</f>
        <v>#NAME?</v>
      </c>
      <c r="B31287">
        <v>489</v>
      </c>
      <c r="C31287" t="s">
        <v>100</v>
      </c>
      <c r="D31287" s="1">
        <v>42019</v>
      </c>
      <c r="F31287">
        <v>1</v>
      </c>
      <c r="G31287">
        <v>2448</v>
      </c>
      <c r="H31287" t="s">
        <v>19</v>
      </c>
      <c r="J31287" t="s">
        <v>14</v>
      </c>
      <c r="K31287">
        <v>45</v>
      </c>
      <c r="L31287" t="s">
        <v>15</v>
      </c>
    </row>
    <row r="31288" spans="1:12">
      <c r="A31288" t="e">
        <f ca="1">E00251617121621</f>
        <v>#NAME?</v>
      </c>
      <c r="B31288">
        <v>489</v>
      </c>
      <c r="C31288" t="s">
        <v>100</v>
      </c>
      <c r="D31288" s="1">
        <v>43067</v>
      </c>
      <c r="F31288">
        <v>1</v>
      </c>
      <c r="G31288">
        <v>51919</v>
      </c>
      <c r="H31288" t="s">
        <v>166</v>
      </c>
      <c r="J31288" t="s">
        <v>14</v>
      </c>
      <c r="K31288">
        <v>48</v>
      </c>
      <c r="L31288" t="s">
        <v>15</v>
      </c>
    </row>
    <row r="31289" spans="1:12">
      <c r="A31289" t="e">
        <f ca="1">E00251617121621</f>
        <v>#NAME?</v>
      </c>
      <c r="B31289">
        <v>489</v>
      </c>
      <c r="C31289" t="s">
        <v>100</v>
      </c>
      <c r="D31289" s="1">
        <v>41215</v>
      </c>
      <c r="F31289">
        <v>2</v>
      </c>
      <c r="G31289">
        <v>3004</v>
      </c>
      <c r="H31289" t="s">
        <v>104</v>
      </c>
      <c r="J31289" t="s">
        <v>14</v>
      </c>
      <c r="K31289">
        <v>43</v>
      </c>
      <c r="L31289" t="s">
        <v>15</v>
      </c>
    </row>
    <row r="31290" spans="1:12">
      <c r="A31290" t="e">
        <f ca="1">E00251617121621</f>
        <v>#NAME?</v>
      </c>
      <c r="B31290">
        <v>489</v>
      </c>
      <c r="C31290" t="s">
        <v>100</v>
      </c>
      <c r="D31290" s="1">
        <v>42019</v>
      </c>
      <c r="F31290">
        <v>2</v>
      </c>
      <c r="G31290">
        <v>3004</v>
      </c>
      <c r="H31290" t="s">
        <v>104</v>
      </c>
      <c r="J31290" t="s">
        <v>14</v>
      </c>
      <c r="K31290">
        <v>45</v>
      </c>
      <c r="L31290" t="s">
        <v>15</v>
      </c>
    </row>
    <row r="31291" spans="1:12">
      <c r="A31291" t="e">
        <f ca="1">E00251617121621</f>
        <v>#NAME?</v>
      </c>
      <c r="B31291">
        <v>3072</v>
      </c>
      <c r="C31291" t="s">
        <v>315</v>
      </c>
      <c r="D31291" s="1">
        <v>41600</v>
      </c>
      <c r="F31291">
        <v>1</v>
      </c>
      <c r="G31291">
        <v>30981</v>
      </c>
      <c r="H31291" t="s">
        <v>712</v>
      </c>
      <c r="J31291" t="s">
        <v>272</v>
      </c>
      <c r="K31291">
        <v>44</v>
      </c>
      <c r="L31291" t="s">
        <v>15</v>
      </c>
    </row>
    <row r="31292" spans="1:12">
      <c r="A31292" t="e">
        <f ca="1">E00251537898221</f>
        <v>#NAME?</v>
      </c>
      <c r="B31292">
        <v>285</v>
      </c>
      <c r="C31292" t="s">
        <v>117</v>
      </c>
      <c r="D31292" s="1">
        <v>41857</v>
      </c>
      <c r="F31292">
        <v>2</v>
      </c>
      <c r="G31292">
        <v>7262</v>
      </c>
      <c r="H31292" t="s">
        <v>198</v>
      </c>
      <c r="J31292" t="s">
        <v>14</v>
      </c>
      <c r="K31292">
        <v>49</v>
      </c>
      <c r="L31292" t="s">
        <v>15</v>
      </c>
    </row>
    <row r="31293" spans="1:12">
      <c r="A31293" t="e">
        <f ca="1">E00251427357521</f>
        <v>#NAME?</v>
      </c>
      <c r="B31293">
        <v>10</v>
      </c>
      <c r="C31293" t="s">
        <v>18</v>
      </c>
      <c r="D31293" s="1">
        <v>42081</v>
      </c>
      <c r="F31293">
        <v>2</v>
      </c>
      <c r="G31293">
        <v>72704</v>
      </c>
      <c r="H31293" t="s">
        <v>855</v>
      </c>
      <c r="J31293" t="s">
        <v>14</v>
      </c>
      <c r="K31293">
        <v>56</v>
      </c>
      <c r="L31293" t="s">
        <v>15</v>
      </c>
    </row>
    <row r="31294" spans="1:12">
      <c r="A31294" t="e">
        <f ca="1">E00251439908221</f>
        <v>#NAME?</v>
      </c>
      <c r="B31294">
        <v>189</v>
      </c>
      <c r="C31294" t="s">
        <v>58</v>
      </c>
      <c r="D31294" s="1">
        <v>41935</v>
      </c>
      <c r="F31294">
        <v>1</v>
      </c>
      <c r="G31294">
        <v>49390</v>
      </c>
      <c r="H31294" t="s">
        <v>59</v>
      </c>
      <c r="J31294" t="s">
        <v>14</v>
      </c>
      <c r="K31294">
        <v>58</v>
      </c>
      <c r="L31294" t="s">
        <v>15</v>
      </c>
    </row>
    <row r="31295" spans="1:12">
      <c r="A31295" t="e">
        <f ca="1">E00251515312421</f>
        <v>#NAME?</v>
      </c>
      <c r="B31295">
        <v>10</v>
      </c>
      <c r="C31295" t="s">
        <v>18</v>
      </c>
      <c r="D31295" s="1">
        <v>42221</v>
      </c>
      <c r="F31295">
        <v>1</v>
      </c>
      <c r="G31295">
        <v>7820</v>
      </c>
      <c r="H31295" t="s">
        <v>233</v>
      </c>
      <c r="J31295" t="s">
        <v>14</v>
      </c>
      <c r="K31295">
        <v>44</v>
      </c>
      <c r="L31295" t="s">
        <v>22</v>
      </c>
    </row>
    <row r="31296" spans="1:12">
      <c r="A31296" t="e">
        <f ca="1">E00251515312421</f>
        <v>#NAME?</v>
      </c>
      <c r="B31296">
        <v>10</v>
      </c>
      <c r="C31296" t="s">
        <v>18</v>
      </c>
      <c r="D31296" s="1">
        <v>41582</v>
      </c>
      <c r="F31296">
        <v>3</v>
      </c>
      <c r="G31296">
        <v>460</v>
      </c>
      <c r="H31296" t="s">
        <v>16</v>
      </c>
      <c r="J31296" t="s">
        <v>14</v>
      </c>
      <c r="K31296">
        <v>42</v>
      </c>
      <c r="L31296" t="s">
        <v>15</v>
      </c>
    </row>
    <row r="31297" spans="1:12">
      <c r="A31297" t="e">
        <f ca="1">E00251432196721</f>
        <v>#NAME?</v>
      </c>
      <c r="B31297">
        <v>449</v>
      </c>
      <c r="C31297" t="s">
        <v>124</v>
      </c>
      <c r="D31297" s="1">
        <v>42717</v>
      </c>
      <c r="F31297">
        <v>2</v>
      </c>
      <c r="G31297">
        <v>7862</v>
      </c>
      <c r="H31297" t="s">
        <v>27</v>
      </c>
      <c r="J31297" t="s">
        <v>14</v>
      </c>
      <c r="K31297">
        <v>48</v>
      </c>
      <c r="L31297" t="s">
        <v>22</v>
      </c>
    </row>
    <row r="31298" spans="1:12">
      <c r="A31298" t="e">
        <f ca="1">E00251514238021</f>
        <v>#NAME?</v>
      </c>
      <c r="B31298">
        <v>448</v>
      </c>
      <c r="C31298" t="s">
        <v>112</v>
      </c>
      <c r="D31298" s="1">
        <v>42677</v>
      </c>
      <c r="F31298">
        <v>3</v>
      </c>
      <c r="G31298">
        <v>30983</v>
      </c>
      <c r="H31298" t="s">
        <v>325</v>
      </c>
      <c r="J31298" t="s">
        <v>14</v>
      </c>
      <c r="K31298">
        <v>46</v>
      </c>
      <c r="L31298" t="s">
        <v>15</v>
      </c>
    </row>
    <row r="31299" spans="1:12">
      <c r="A31299" t="e">
        <f ca="1">E00251514238021</f>
        <v>#NAME?</v>
      </c>
      <c r="B31299">
        <v>448</v>
      </c>
      <c r="C31299" t="s">
        <v>112</v>
      </c>
      <c r="D31299" s="1">
        <v>42411</v>
      </c>
      <c r="F31299">
        <v>1</v>
      </c>
      <c r="G31299">
        <v>71940</v>
      </c>
      <c r="H31299" t="s">
        <v>135</v>
      </c>
      <c r="J31299" t="s">
        <v>14</v>
      </c>
      <c r="K31299">
        <v>45</v>
      </c>
      <c r="L31299" t="s">
        <v>15</v>
      </c>
    </row>
    <row r="31300" spans="1:12">
      <c r="A31300" t="e">
        <f ca="1">E00251514238021</f>
        <v>#NAME?</v>
      </c>
      <c r="B31300">
        <v>448</v>
      </c>
      <c r="C31300" t="s">
        <v>112</v>
      </c>
      <c r="D31300" s="1">
        <v>42415</v>
      </c>
      <c r="F31300">
        <v>1</v>
      </c>
      <c r="G31300">
        <v>71940</v>
      </c>
      <c r="H31300" t="s">
        <v>135</v>
      </c>
      <c r="J31300" t="s">
        <v>14</v>
      </c>
      <c r="K31300">
        <v>45</v>
      </c>
      <c r="L31300" t="s">
        <v>15</v>
      </c>
    </row>
    <row r="31301" spans="1:12">
      <c r="A31301" t="e">
        <f ca="1">E00251514454421</f>
        <v>#NAME?</v>
      </c>
      <c r="B31301">
        <v>446</v>
      </c>
      <c r="C31301" t="s">
        <v>94</v>
      </c>
      <c r="D31301" s="1">
        <v>42383</v>
      </c>
      <c r="F31301">
        <v>3</v>
      </c>
      <c r="G31301">
        <v>4019</v>
      </c>
      <c r="H31301" t="s">
        <v>26</v>
      </c>
      <c r="J31301" t="s">
        <v>14</v>
      </c>
      <c r="K31301">
        <v>54</v>
      </c>
      <c r="L31301" t="s">
        <v>15</v>
      </c>
    </row>
    <row r="31302" spans="1:12">
      <c r="A31302" t="e">
        <f ca="1">E00251432196721</f>
        <v>#NAME?</v>
      </c>
      <c r="B31302">
        <v>449</v>
      </c>
      <c r="C31302" t="s">
        <v>124</v>
      </c>
      <c r="D31302" s="1">
        <v>40953</v>
      </c>
      <c r="F31302">
        <v>1</v>
      </c>
      <c r="G31302">
        <v>5533</v>
      </c>
      <c r="H31302" t="s">
        <v>537</v>
      </c>
      <c r="J31302" t="s">
        <v>14</v>
      </c>
      <c r="K31302">
        <v>43</v>
      </c>
      <c r="L31302" t="s">
        <v>15</v>
      </c>
    </row>
    <row r="31303" spans="1:12">
      <c r="A31303" t="e">
        <f ca="1">E00251432196721</f>
        <v>#NAME?</v>
      </c>
      <c r="B31303">
        <v>449</v>
      </c>
      <c r="C31303" t="s">
        <v>124</v>
      </c>
      <c r="D31303" s="1">
        <v>41039</v>
      </c>
      <c r="F31303">
        <v>1</v>
      </c>
      <c r="G31303">
        <v>7231</v>
      </c>
      <c r="H31303" t="s">
        <v>128</v>
      </c>
      <c r="J31303" t="s">
        <v>14</v>
      </c>
      <c r="K31303">
        <v>43</v>
      </c>
      <c r="L31303" t="s">
        <v>15</v>
      </c>
    </row>
    <row r="31304" spans="1:12">
      <c r="A31304" t="e">
        <f ca="1">E00251439908221</f>
        <v>#NAME?</v>
      </c>
      <c r="B31304">
        <v>189</v>
      </c>
      <c r="C31304" t="s">
        <v>58</v>
      </c>
      <c r="D31304" s="1">
        <v>41592</v>
      </c>
      <c r="F31304">
        <v>3</v>
      </c>
      <c r="G31304">
        <v>49390</v>
      </c>
      <c r="H31304" t="s">
        <v>59</v>
      </c>
      <c r="J31304" t="s">
        <v>14</v>
      </c>
      <c r="K31304">
        <v>57</v>
      </c>
      <c r="L31304" t="s">
        <v>15</v>
      </c>
    </row>
    <row r="31305" spans="1:12">
      <c r="A31305" t="e">
        <f ca="1">E00251431603221</f>
        <v>#NAME?</v>
      </c>
      <c r="B31305">
        <v>1785</v>
      </c>
      <c r="C31305" t="s">
        <v>129</v>
      </c>
      <c r="D31305" s="1">
        <v>41184</v>
      </c>
      <c r="F31305">
        <v>1</v>
      </c>
      <c r="G31305">
        <v>2809</v>
      </c>
      <c r="H31305" t="s">
        <v>90</v>
      </c>
      <c r="J31305" t="s">
        <v>14</v>
      </c>
      <c r="K31305">
        <v>40</v>
      </c>
      <c r="L31305" t="s">
        <v>15</v>
      </c>
    </row>
    <row r="31306" spans="1:12">
      <c r="A31306" t="e">
        <f ca="1">E00251619841121</f>
        <v>#NAME?</v>
      </c>
      <c r="B31306">
        <v>459</v>
      </c>
      <c r="C31306" t="s">
        <v>187</v>
      </c>
      <c r="D31306" s="1">
        <v>42052</v>
      </c>
      <c r="F31306">
        <v>2</v>
      </c>
      <c r="G31306">
        <v>4019</v>
      </c>
      <c r="H31306" t="s">
        <v>26</v>
      </c>
      <c r="J31306" t="s">
        <v>14</v>
      </c>
      <c r="K31306">
        <v>46</v>
      </c>
      <c r="L31306" t="s">
        <v>15</v>
      </c>
    </row>
    <row r="31307" spans="1:12">
      <c r="A31307" t="e">
        <f ca="1">E00251514252121</f>
        <v>#NAME?</v>
      </c>
      <c r="B31307">
        <v>451</v>
      </c>
      <c r="C31307" t="s">
        <v>102</v>
      </c>
      <c r="D31307" s="1">
        <v>42788</v>
      </c>
      <c r="F31307">
        <v>1</v>
      </c>
      <c r="G31307">
        <v>490</v>
      </c>
      <c r="H31307" t="s">
        <v>203</v>
      </c>
      <c r="J31307" t="s">
        <v>14</v>
      </c>
      <c r="K31307">
        <v>49</v>
      </c>
      <c r="L31307" t="s">
        <v>15</v>
      </c>
    </row>
    <row r="31308" spans="1:12">
      <c r="A31308" t="e">
        <f ca="1">E00251432196721</f>
        <v>#NAME?</v>
      </c>
      <c r="B31308">
        <v>449</v>
      </c>
      <c r="C31308" t="s">
        <v>124</v>
      </c>
      <c r="D31308" s="1">
        <v>42858</v>
      </c>
      <c r="F31308">
        <v>2</v>
      </c>
      <c r="G31308">
        <v>34690</v>
      </c>
      <c r="H31308" t="s">
        <v>118</v>
      </c>
      <c r="J31308" t="s">
        <v>14</v>
      </c>
      <c r="K31308">
        <v>48</v>
      </c>
      <c r="L31308" t="s">
        <v>15</v>
      </c>
    </row>
    <row r="31309" spans="1:12">
      <c r="A31309" t="e">
        <f ca="1">E00251429331821</f>
        <v>#NAME?</v>
      </c>
      <c r="B31309">
        <v>3420</v>
      </c>
      <c r="C31309" t="s">
        <v>263</v>
      </c>
      <c r="D31309" s="1">
        <v>41656</v>
      </c>
      <c r="F31309">
        <v>1</v>
      </c>
      <c r="G31309">
        <v>88</v>
      </c>
      <c r="H31309" t="s">
        <v>919</v>
      </c>
      <c r="J31309" t="s">
        <v>14</v>
      </c>
      <c r="K31309">
        <v>56</v>
      </c>
      <c r="L31309" t="s">
        <v>15</v>
      </c>
    </row>
    <row r="31310" spans="1:12">
      <c r="A31310" t="e">
        <f ca="1">E00251430334821</f>
        <v>#NAME?</v>
      </c>
      <c r="B31310">
        <v>480</v>
      </c>
      <c r="C31310" t="s">
        <v>207</v>
      </c>
      <c r="D31310" s="1">
        <v>42335</v>
      </c>
      <c r="F31310">
        <v>1</v>
      </c>
      <c r="G31310">
        <v>78900</v>
      </c>
      <c r="H31310" t="s">
        <v>79</v>
      </c>
      <c r="J31310" t="s">
        <v>14</v>
      </c>
      <c r="K31310">
        <v>50</v>
      </c>
      <c r="L31310" t="s">
        <v>22</v>
      </c>
    </row>
    <row r="31311" spans="1:12">
      <c r="A31311" t="e">
        <f ca="1">E00251514454421</f>
        <v>#NAME?</v>
      </c>
      <c r="B31311">
        <v>446</v>
      </c>
      <c r="C31311" t="s">
        <v>94</v>
      </c>
      <c r="D31311" s="1">
        <v>41810</v>
      </c>
      <c r="F31311">
        <v>1</v>
      </c>
      <c r="G31311">
        <v>29690</v>
      </c>
      <c r="H31311" t="s">
        <v>52</v>
      </c>
      <c r="J31311" t="s">
        <v>14</v>
      </c>
      <c r="K31311">
        <v>52</v>
      </c>
      <c r="L31311" t="s">
        <v>15</v>
      </c>
    </row>
    <row r="31312" spans="1:12">
      <c r="A31312" t="e">
        <f ca="1">E00251716569321</f>
        <v>#NAME?</v>
      </c>
      <c r="B31312">
        <v>286</v>
      </c>
      <c r="C31312" t="s">
        <v>41</v>
      </c>
      <c r="D31312" s="1">
        <v>41611</v>
      </c>
      <c r="F31312">
        <v>1</v>
      </c>
      <c r="G31312">
        <v>57140</v>
      </c>
      <c r="H31312" t="s">
        <v>1239</v>
      </c>
      <c r="J31312" t="s">
        <v>14</v>
      </c>
      <c r="K31312">
        <v>54</v>
      </c>
      <c r="L31312" t="s">
        <v>15</v>
      </c>
    </row>
    <row r="31313" spans="1:12">
      <c r="A31313" t="e">
        <f ca="1">E00251716569321</f>
        <v>#NAME?</v>
      </c>
      <c r="B31313">
        <v>286</v>
      </c>
      <c r="C31313" t="s">
        <v>41</v>
      </c>
      <c r="D31313" s="1">
        <v>41619</v>
      </c>
      <c r="F31313">
        <v>1</v>
      </c>
      <c r="G31313">
        <v>3540</v>
      </c>
      <c r="H31313" t="s">
        <v>436</v>
      </c>
      <c r="J31313" t="s">
        <v>14</v>
      </c>
      <c r="K31313">
        <v>54</v>
      </c>
      <c r="L31313" t="s">
        <v>15</v>
      </c>
    </row>
    <row r="31314" spans="1:12">
      <c r="A31314" t="e">
        <f ca="1">E00251716569321</f>
        <v>#NAME?</v>
      </c>
      <c r="B31314">
        <v>286</v>
      </c>
      <c r="C31314" t="s">
        <v>41</v>
      </c>
      <c r="D31314" s="1">
        <v>41632</v>
      </c>
      <c r="F31314">
        <v>1</v>
      </c>
      <c r="G31314">
        <v>3540</v>
      </c>
      <c r="H31314" t="s">
        <v>436</v>
      </c>
      <c r="J31314" t="s">
        <v>14</v>
      </c>
      <c r="K31314">
        <v>54</v>
      </c>
      <c r="L31314" t="s">
        <v>15</v>
      </c>
    </row>
    <row r="31315" spans="1:12">
      <c r="A31315" t="e">
        <f ca="1">E00251514252121</f>
        <v>#NAME?</v>
      </c>
      <c r="B31315">
        <v>451</v>
      </c>
      <c r="C31315" t="s">
        <v>102</v>
      </c>
      <c r="D31315" s="1">
        <v>41731</v>
      </c>
      <c r="F31315">
        <v>1</v>
      </c>
      <c r="G31315">
        <v>5990</v>
      </c>
      <c r="H31315" t="s">
        <v>60</v>
      </c>
      <c r="J31315" t="s">
        <v>14</v>
      </c>
      <c r="K31315">
        <v>46</v>
      </c>
      <c r="L31315" t="s">
        <v>15</v>
      </c>
    </row>
    <row r="31316" spans="1:12">
      <c r="A31316" t="e">
        <f ca="1">E00251514252121</f>
        <v>#NAME?</v>
      </c>
      <c r="B31316">
        <v>451</v>
      </c>
      <c r="C31316" t="s">
        <v>102</v>
      </c>
      <c r="D31316" s="1">
        <v>42391</v>
      </c>
      <c r="F31316">
        <v>2</v>
      </c>
      <c r="G31316">
        <v>7999</v>
      </c>
      <c r="H31316" t="s">
        <v>80</v>
      </c>
      <c r="J31316" t="s">
        <v>14</v>
      </c>
      <c r="K31316">
        <v>48</v>
      </c>
      <c r="L31316" t="s">
        <v>15</v>
      </c>
    </row>
    <row r="31317" spans="1:12">
      <c r="A31317" t="e">
        <f ca="1">E00251514454421</f>
        <v>#NAME?</v>
      </c>
      <c r="B31317">
        <v>446</v>
      </c>
      <c r="C31317" t="s">
        <v>94</v>
      </c>
      <c r="D31317" s="1">
        <v>42485</v>
      </c>
      <c r="F31317">
        <v>1</v>
      </c>
      <c r="G31317">
        <v>4019</v>
      </c>
      <c r="H31317" t="s">
        <v>26</v>
      </c>
      <c r="J31317" t="s">
        <v>14</v>
      </c>
      <c r="K31317">
        <v>54</v>
      </c>
      <c r="L31317" t="s">
        <v>15</v>
      </c>
    </row>
    <row r="31318" spans="1:12">
      <c r="A31318" t="e">
        <f ca="1">E00251514459821</f>
        <v>#NAME?</v>
      </c>
      <c r="B31318">
        <v>497</v>
      </c>
      <c r="C31318" t="s">
        <v>141</v>
      </c>
      <c r="D31318" s="1">
        <v>42685</v>
      </c>
      <c r="F31318">
        <v>2</v>
      </c>
      <c r="G31318">
        <v>72631</v>
      </c>
      <c r="H31318" t="s">
        <v>142</v>
      </c>
      <c r="J31318" t="s">
        <v>14</v>
      </c>
      <c r="K31318">
        <v>48</v>
      </c>
      <c r="L31318" t="s">
        <v>15</v>
      </c>
    </row>
    <row r="31319" spans="1:12">
      <c r="A31319" t="e">
        <f ca="1">E00251527290121</f>
        <v>#NAME?</v>
      </c>
      <c r="B31319">
        <v>28</v>
      </c>
      <c r="C31319" t="s">
        <v>153</v>
      </c>
      <c r="D31319" s="1">
        <v>42859</v>
      </c>
      <c r="F31319">
        <v>1</v>
      </c>
      <c r="G31319">
        <v>8362</v>
      </c>
      <c r="H31319" t="s">
        <v>136</v>
      </c>
      <c r="J31319" t="s">
        <v>14</v>
      </c>
      <c r="K31319">
        <v>51</v>
      </c>
      <c r="L31319" t="s">
        <v>15</v>
      </c>
    </row>
    <row r="31320" spans="1:12">
      <c r="A31320" t="e">
        <f ca="1">E00251527290121</f>
        <v>#NAME?</v>
      </c>
      <c r="B31320">
        <v>28</v>
      </c>
      <c r="C31320" t="s">
        <v>153</v>
      </c>
      <c r="D31320" s="1">
        <v>42859</v>
      </c>
      <c r="F31320">
        <v>2</v>
      </c>
      <c r="G31320">
        <v>27800</v>
      </c>
      <c r="H31320" t="s">
        <v>145</v>
      </c>
      <c r="J31320" t="s">
        <v>14</v>
      </c>
      <c r="K31320">
        <v>51</v>
      </c>
      <c r="L31320" t="s">
        <v>15</v>
      </c>
    </row>
    <row r="31321" spans="1:12">
      <c r="A31321" t="e">
        <f ca="1">E00251512331321</f>
        <v>#NAME?</v>
      </c>
      <c r="B31321">
        <v>66</v>
      </c>
      <c r="C31321" t="s">
        <v>134</v>
      </c>
      <c r="D31321" s="1">
        <v>41040</v>
      </c>
      <c r="F31321">
        <v>2</v>
      </c>
      <c r="G31321">
        <v>2809</v>
      </c>
      <c r="H31321" t="s">
        <v>90</v>
      </c>
      <c r="J31321" t="s">
        <v>14</v>
      </c>
      <c r="K31321">
        <v>52</v>
      </c>
      <c r="L31321" t="s">
        <v>15</v>
      </c>
    </row>
    <row r="31322" spans="1:12">
      <c r="A31322" t="e">
        <f ca="1">E00251512331321</f>
        <v>#NAME?</v>
      </c>
      <c r="B31322">
        <v>66</v>
      </c>
      <c r="C31322" t="s">
        <v>134</v>
      </c>
      <c r="D31322" s="1">
        <v>42555</v>
      </c>
      <c r="F31322">
        <v>4</v>
      </c>
      <c r="G31322">
        <v>4549</v>
      </c>
      <c r="H31322" t="s">
        <v>69</v>
      </c>
      <c r="J31322" t="s">
        <v>14</v>
      </c>
      <c r="K31322">
        <v>56</v>
      </c>
      <c r="L31322" t="s">
        <v>15</v>
      </c>
    </row>
    <row r="31323" spans="1:12">
      <c r="A31323" t="e">
        <f ca="1">E00251439908221</f>
        <v>#NAME?</v>
      </c>
      <c r="B31323">
        <v>189</v>
      </c>
      <c r="C31323" t="s">
        <v>58</v>
      </c>
      <c r="D31323" s="1">
        <v>42795</v>
      </c>
      <c r="F31323">
        <v>2</v>
      </c>
      <c r="G31323">
        <v>7038</v>
      </c>
      <c r="H31323" t="s">
        <v>1281</v>
      </c>
      <c r="J31323" t="s">
        <v>14</v>
      </c>
      <c r="K31323">
        <v>61</v>
      </c>
      <c r="L31323" t="s">
        <v>15</v>
      </c>
    </row>
    <row r="31324" spans="1:12">
      <c r="A31324" t="e">
        <f ca="1">E00251439908221</f>
        <v>#NAME?</v>
      </c>
      <c r="B31324">
        <v>189</v>
      </c>
      <c r="C31324" t="s">
        <v>58</v>
      </c>
      <c r="D31324" s="1">
        <v>43081</v>
      </c>
      <c r="F31324">
        <v>5</v>
      </c>
      <c r="G31324">
        <v>49390</v>
      </c>
      <c r="H31324" t="s">
        <v>59</v>
      </c>
      <c r="J31324" t="s">
        <v>14</v>
      </c>
      <c r="K31324">
        <v>61</v>
      </c>
      <c r="L31324" t="s">
        <v>15</v>
      </c>
    </row>
    <row r="31325" spans="1:12">
      <c r="A31325" t="e">
        <f ca="1">E00251429387421</f>
        <v>#NAME?</v>
      </c>
      <c r="B31325">
        <v>276</v>
      </c>
      <c r="C31325" t="s">
        <v>122</v>
      </c>
      <c r="D31325" s="1">
        <v>41708</v>
      </c>
      <c r="F31325">
        <v>1</v>
      </c>
      <c r="G31325">
        <v>73730</v>
      </c>
      <c r="H31325" t="s">
        <v>266</v>
      </c>
      <c r="J31325" t="s">
        <v>14</v>
      </c>
      <c r="K31325">
        <v>48</v>
      </c>
      <c r="L31325" t="s">
        <v>15</v>
      </c>
    </row>
    <row r="31326" spans="1:12">
      <c r="A31326" t="e">
        <f ca="1">E00251514459821</f>
        <v>#NAME?</v>
      </c>
      <c r="B31326">
        <v>497</v>
      </c>
      <c r="C31326" t="s">
        <v>141</v>
      </c>
      <c r="D31326" s="1">
        <v>41542</v>
      </c>
      <c r="F31326">
        <v>1</v>
      </c>
      <c r="G31326">
        <v>29690</v>
      </c>
      <c r="H31326" t="s">
        <v>52</v>
      </c>
      <c r="J31326" t="s">
        <v>14</v>
      </c>
      <c r="K31326">
        <v>45</v>
      </c>
      <c r="L31326" t="s">
        <v>15</v>
      </c>
    </row>
    <row r="31327" spans="1:12">
      <c r="A31327" t="e">
        <f ca="1">E00251429331821</f>
        <v>#NAME?</v>
      </c>
      <c r="B31327">
        <v>175</v>
      </c>
      <c r="C31327" t="s">
        <v>131</v>
      </c>
      <c r="D31327" s="1">
        <v>42376</v>
      </c>
      <c r="F31327">
        <v>1</v>
      </c>
      <c r="G31327">
        <v>7295</v>
      </c>
      <c r="H31327" t="s">
        <v>76</v>
      </c>
      <c r="J31327" t="s">
        <v>14</v>
      </c>
      <c r="K31327">
        <v>58</v>
      </c>
      <c r="L31327" t="s">
        <v>15</v>
      </c>
    </row>
    <row r="31328" spans="1:12">
      <c r="A31328" t="e">
        <f ca="1">E00251514454421</f>
        <v>#NAME?</v>
      </c>
      <c r="B31328">
        <v>446</v>
      </c>
      <c r="C31328" t="s">
        <v>94</v>
      </c>
      <c r="D31328" s="1">
        <v>42131</v>
      </c>
      <c r="F31328">
        <v>4</v>
      </c>
      <c r="G31328">
        <v>4019</v>
      </c>
      <c r="H31328" t="s">
        <v>26</v>
      </c>
      <c r="J31328" t="s">
        <v>14</v>
      </c>
      <c r="K31328">
        <v>53</v>
      </c>
      <c r="L31328" t="s">
        <v>15</v>
      </c>
    </row>
    <row r="31329" spans="1:12">
      <c r="A31329" t="e">
        <f ca="1">E00251430334821</f>
        <v>#NAME?</v>
      </c>
      <c r="B31329">
        <v>479</v>
      </c>
      <c r="C31329" t="s">
        <v>164</v>
      </c>
      <c r="D31329" s="1">
        <v>42276</v>
      </c>
      <c r="F31329">
        <v>5</v>
      </c>
      <c r="G31329">
        <v>2749</v>
      </c>
      <c r="H31329" t="s">
        <v>147</v>
      </c>
      <c r="J31329" t="s">
        <v>14</v>
      </c>
      <c r="K31329">
        <v>50</v>
      </c>
      <c r="L31329" t="s">
        <v>15</v>
      </c>
    </row>
    <row r="31330" spans="1:12">
      <c r="A31330" t="e">
        <f ca="1">E00251430334821</f>
        <v>#NAME?</v>
      </c>
      <c r="B31330">
        <v>480</v>
      </c>
      <c r="C31330" t="s">
        <v>207</v>
      </c>
      <c r="D31330" s="1">
        <v>40959</v>
      </c>
      <c r="F31330">
        <v>3</v>
      </c>
      <c r="G31330">
        <v>8449</v>
      </c>
      <c r="H31330" t="s">
        <v>1240</v>
      </c>
      <c r="J31330" t="s">
        <v>14</v>
      </c>
      <c r="K31330">
        <v>46</v>
      </c>
      <c r="L31330" t="s">
        <v>15</v>
      </c>
    </row>
    <row r="31331" spans="1:12">
      <c r="A31331" t="e">
        <f ca="1">E00251611207321</f>
        <v>#NAME?</v>
      </c>
      <c r="B31331">
        <v>307</v>
      </c>
      <c r="C31331" t="s">
        <v>210</v>
      </c>
      <c r="D31331" s="1">
        <v>41590</v>
      </c>
      <c r="F31331">
        <v>2</v>
      </c>
      <c r="G31331">
        <v>1179</v>
      </c>
      <c r="H31331" t="s">
        <v>180</v>
      </c>
      <c r="J31331" t="s">
        <v>14</v>
      </c>
      <c r="K31331">
        <v>42</v>
      </c>
      <c r="L31331" t="s">
        <v>15</v>
      </c>
    </row>
    <row r="31332" spans="1:12">
      <c r="A31332" t="e">
        <f ca="1">E00251611207321</f>
        <v>#NAME?</v>
      </c>
      <c r="B31332">
        <v>307</v>
      </c>
      <c r="C31332" t="s">
        <v>210</v>
      </c>
      <c r="D31332" s="1">
        <v>42858</v>
      </c>
      <c r="F31332">
        <v>1</v>
      </c>
      <c r="G31332">
        <v>52100</v>
      </c>
      <c r="H31332" t="s">
        <v>516</v>
      </c>
      <c r="J31332" t="s">
        <v>14</v>
      </c>
      <c r="K31332">
        <v>45</v>
      </c>
      <c r="L31332" t="s">
        <v>15</v>
      </c>
    </row>
    <row r="31333" spans="1:12">
      <c r="A31333" t="e">
        <f ca="1">E00251611207321</f>
        <v>#NAME?</v>
      </c>
      <c r="B31333">
        <v>307</v>
      </c>
      <c r="C31333" t="s">
        <v>210</v>
      </c>
      <c r="D31333" s="1">
        <v>42870</v>
      </c>
      <c r="F31333">
        <v>1</v>
      </c>
      <c r="G31333">
        <v>52100</v>
      </c>
      <c r="H31333" t="s">
        <v>516</v>
      </c>
      <c r="J31333" t="s">
        <v>14</v>
      </c>
      <c r="K31333">
        <v>45</v>
      </c>
      <c r="L31333" t="s">
        <v>15</v>
      </c>
    </row>
    <row r="31334" spans="1:12">
      <c r="A31334" t="e">
        <f ca="1">E00251514459821</f>
        <v>#NAME?</v>
      </c>
      <c r="B31334">
        <v>497</v>
      </c>
      <c r="C31334" t="s">
        <v>141</v>
      </c>
      <c r="D31334" s="1">
        <v>42131</v>
      </c>
      <c r="F31334">
        <v>2</v>
      </c>
      <c r="G31334">
        <v>72709</v>
      </c>
      <c r="H31334" t="s">
        <v>150</v>
      </c>
      <c r="J31334" t="s">
        <v>14</v>
      </c>
      <c r="K31334">
        <v>46</v>
      </c>
      <c r="L31334" t="s">
        <v>15</v>
      </c>
    </row>
    <row r="31335" spans="1:12">
      <c r="A31335" t="e">
        <f ca="1">E00251514459821</f>
        <v>#NAME?</v>
      </c>
      <c r="B31335">
        <v>497</v>
      </c>
      <c r="C31335" t="s">
        <v>141</v>
      </c>
      <c r="D31335" s="1">
        <v>42543</v>
      </c>
      <c r="F31335">
        <v>2</v>
      </c>
      <c r="G31335">
        <v>72631</v>
      </c>
      <c r="H31335" t="s">
        <v>142</v>
      </c>
      <c r="J31335" t="s">
        <v>14</v>
      </c>
      <c r="K31335">
        <v>47</v>
      </c>
      <c r="L31335" t="s">
        <v>15</v>
      </c>
    </row>
    <row r="31336" spans="1:12">
      <c r="A31336" t="e">
        <f ca="1">E00251514459821</f>
        <v>#NAME?</v>
      </c>
      <c r="B31336">
        <v>497</v>
      </c>
      <c r="C31336" t="s">
        <v>141</v>
      </c>
      <c r="D31336" s="1">
        <v>43083</v>
      </c>
      <c r="F31336">
        <v>1</v>
      </c>
      <c r="G31336">
        <v>71940</v>
      </c>
      <c r="H31336" t="s">
        <v>135</v>
      </c>
      <c r="J31336" t="s">
        <v>14</v>
      </c>
      <c r="K31336">
        <v>49</v>
      </c>
      <c r="L31336" t="s">
        <v>15</v>
      </c>
    </row>
    <row r="31337" spans="1:12">
      <c r="A31337" t="e">
        <f ca="1">E00251432260721</f>
        <v>#NAME?</v>
      </c>
      <c r="B31337">
        <v>454</v>
      </c>
      <c r="C31337" t="s">
        <v>179</v>
      </c>
      <c r="D31337" s="1">
        <v>41590</v>
      </c>
      <c r="F31337">
        <v>2</v>
      </c>
      <c r="G31337">
        <v>490</v>
      </c>
      <c r="H31337" t="s">
        <v>203</v>
      </c>
      <c r="J31337" t="s">
        <v>14</v>
      </c>
      <c r="K31337">
        <v>59</v>
      </c>
      <c r="L31337" t="s">
        <v>15</v>
      </c>
    </row>
    <row r="31338" spans="1:12">
      <c r="A31338" t="e">
        <f ca="1">E00251432260721</f>
        <v>#NAME?</v>
      </c>
      <c r="B31338">
        <v>454</v>
      </c>
      <c r="C31338" t="s">
        <v>179</v>
      </c>
      <c r="D31338" s="1">
        <v>42438</v>
      </c>
      <c r="F31338">
        <v>1</v>
      </c>
      <c r="G31338">
        <v>4660</v>
      </c>
      <c r="H31338" t="s">
        <v>215</v>
      </c>
      <c r="J31338" t="s">
        <v>14</v>
      </c>
      <c r="K31338">
        <v>62</v>
      </c>
      <c r="L31338" t="s">
        <v>15</v>
      </c>
    </row>
    <row r="31339" spans="1:12">
      <c r="A31339" t="e">
        <f ca="1">E00251432260721</f>
        <v>#NAME?</v>
      </c>
      <c r="B31339">
        <v>454</v>
      </c>
      <c r="C31339" t="s">
        <v>179</v>
      </c>
      <c r="D31339" s="1">
        <v>42761</v>
      </c>
      <c r="F31339">
        <v>5</v>
      </c>
      <c r="G31339">
        <v>7904</v>
      </c>
      <c r="H31339" t="s">
        <v>75</v>
      </c>
      <c r="J31339" t="s">
        <v>14</v>
      </c>
      <c r="K31339">
        <v>63</v>
      </c>
      <c r="L31339" t="s">
        <v>22</v>
      </c>
    </row>
    <row r="31340" spans="1:12">
      <c r="A31340" t="e">
        <f ca="1">E00251514238021</f>
        <v>#NAME?</v>
      </c>
      <c r="B31340">
        <v>448</v>
      </c>
      <c r="C31340" t="s">
        <v>112</v>
      </c>
      <c r="D31340" s="1">
        <v>41141</v>
      </c>
      <c r="F31340">
        <v>1</v>
      </c>
      <c r="G31340">
        <v>6869</v>
      </c>
      <c r="H31340" t="s">
        <v>641</v>
      </c>
      <c r="J31340" t="s">
        <v>14</v>
      </c>
      <c r="K31340">
        <v>42</v>
      </c>
      <c r="L31340" t="s">
        <v>15</v>
      </c>
    </row>
    <row r="31341" spans="1:12">
      <c r="A31341" t="e">
        <f ca="1">E00251514238021</f>
        <v>#NAME?</v>
      </c>
      <c r="B31341">
        <v>448</v>
      </c>
      <c r="C31341" t="s">
        <v>112</v>
      </c>
      <c r="D31341" s="1">
        <v>42677</v>
      </c>
      <c r="F31341">
        <v>4</v>
      </c>
      <c r="G31341">
        <v>4549</v>
      </c>
      <c r="H31341" t="s">
        <v>69</v>
      </c>
      <c r="J31341" t="s">
        <v>14</v>
      </c>
      <c r="K31341">
        <v>46</v>
      </c>
      <c r="L31341" t="s">
        <v>15</v>
      </c>
    </row>
    <row r="31342" spans="1:12">
      <c r="A31342" t="e">
        <f ca="1">E00251514238021</f>
        <v>#NAME?</v>
      </c>
      <c r="B31342">
        <v>827</v>
      </c>
      <c r="C31342" t="s">
        <v>205</v>
      </c>
      <c r="D31342" s="1">
        <v>42740</v>
      </c>
      <c r="E31342">
        <v>0</v>
      </c>
      <c r="F31342">
        <v>2</v>
      </c>
      <c r="G31342">
        <v>311</v>
      </c>
      <c r="H31342" t="s">
        <v>599</v>
      </c>
      <c r="J31342" t="s">
        <v>34</v>
      </c>
      <c r="K31342">
        <v>46</v>
      </c>
      <c r="L31342" t="s">
        <v>15</v>
      </c>
    </row>
    <row r="31343" spans="1:12">
      <c r="A31343" t="e">
        <f ca="1">E00251514238021</f>
        <v>#NAME?</v>
      </c>
      <c r="B31343">
        <v>6046</v>
      </c>
      <c r="C31343" t="s">
        <v>98</v>
      </c>
      <c r="D31343" s="1">
        <v>42562</v>
      </c>
      <c r="F31343">
        <v>2</v>
      </c>
      <c r="G31343">
        <v>7242</v>
      </c>
      <c r="H31343" t="s">
        <v>93</v>
      </c>
      <c r="I31343" t="s">
        <v>56</v>
      </c>
      <c r="J31343" t="s">
        <v>57</v>
      </c>
      <c r="K31343">
        <v>45</v>
      </c>
      <c r="L31343" t="s">
        <v>15</v>
      </c>
    </row>
    <row r="31344" spans="1:12">
      <c r="A31344" t="e">
        <f ca="1">E00251514459821</f>
        <v>#NAME?</v>
      </c>
      <c r="B31344">
        <v>497</v>
      </c>
      <c r="C31344" t="s">
        <v>141</v>
      </c>
      <c r="D31344" s="1">
        <v>42104</v>
      </c>
      <c r="F31344">
        <v>2</v>
      </c>
      <c r="G31344">
        <v>72709</v>
      </c>
      <c r="H31344" t="s">
        <v>150</v>
      </c>
      <c r="J31344" t="s">
        <v>14</v>
      </c>
      <c r="K31344">
        <v>46</v>
      </c>
      <c r="L31344" t="s">
        <v>15</v>
      </c>
    </row>
    <row r="31345" spans="1:12">
      <c r="A31345" t="e">
        <f ca="1">E00251430379621</f>
        <v>#NAME?</v>
      </c>
      <c r="B31345">
        <v>1933</v>
      </c>
      <c r="C31345" t="s">
        <v>151</v>
      </c>
      <c r="D31345" s="1">
        <v>42808</v>
      </c>
      <c r="F31345">
        <v>2</v>
      </c>
      <c r="G31345">
        <v>4019</v>
      </c>
      <c r="H31345" t="s">
        <v>26</v>
      </c>
      <c r="J31345" t="s">
        <v>14</v>
      </c>
      <c r="K31345">
        <v>53</v>
      </c>
      <c r="L31345" t="s">
        <v>15</v>
      </c>
    </row>
    <row r="31346" spans="1:12">
      <c r="A31346" t="e">
        <f ca="1">E00251512331321</f>
        <v>#NAME?</v>
      </c>
      <c r="B31346">
        <v>66</v>
      </c>
      <c r="C31346" t="s">
        <v>134</v>
      </c>
      <c r="D31346" s="1">
        <v>42648</v>
      </c>
      <c r="F31346">
        <v>2</v>
      </c>
      <c r="G31346">
        <v>4019</v>
      </c>
      <c r="H31346" t="s">
        <v>26</v>
      </c>
      <c r="J31346" t="s">
        <v>14</v>
      </c>
      <c r="K31346">
        <v>57</v>
      </c>
      <c r="L31346" t="s">
        <v>15</v>
      </c>
    </row>
    <row r="31347" spans="1:12">
      <c r="A31347" t="e">
        <f ca="1">E00251432196721</f>
        <v>#NAME?</v>
      </c>
      <c r="B31347">
        <v>449</v>
      </c>
      <c r="C31347" t="s">
        <v>124</v>
      </c>
      <c r="D31347" s="1">
        <v>42717</v>
      </c>
      <c r="F31347">
        <v>1</v>
      </c>
      <c r="G31347">
        <v>2750</v>
      </c>
      <c r="H31347" t="s">
        <v>114</v>
      </c>
      <c r="J31347" t="s">
        <v>14</v>
      </c>
      <c r="K31347">
        <v>48</v>
      </c>
      <c r="L31347" t="s">
        <v>15</v>
      </c>
    </row>
    <row r="31348" spans="1:12">
      <c r="A31348" t="e">
        <f ca="1">E00251430261521</f>
        <v>#NAME?</v>
      </c>
      <c r="B31348">
        <v>500</v>
      </c>
      <c r="C31348" t="s">
        <v>161</v>
      </c>
      <c r="D31348" s="1">
        <v>41886</v>
      </c>
      <c r="F31348">
        <v>3</v>
      </c>
      <c r="G31348">
        <v>7862</v>
      </c>
      <c r="H31348" t="s">
        <v>27</v>
      </c>
      <c r="J31348" t="s">
        <v>14</v>
      </c>
      <c r="K31348">
        <v>50</v>
      </c>
      <c r="L31348" t="s">
        <v>22</v>
      </c>
    </row>
    <row r="31349" spans="1:12">
      <c r="A31349" t="e">
        <f ca="1">E00251514454421</f>
        <v>#NAME?</v>
      </c>
      <c r="B31349">
        <v>446</v>
      </c>
      <c r="C31349" t="s">
        <v>94</v>
      </c>
      <c r="D31349" s="1">
        <v>42180</v>
      </c>
      <c r="F31349">
        <v>1</v>
      </c>
      <c r="G31349">
        <v>70521</v>
      </c>
      <c r="H31349" t="s">
        <v>204</v>
      </c>
      <c r="J31349" t="s">
        <v>14</v>
      </c>
      <c r="K31349">
        <v>53</v>
      </c>
      <c r="L31349" t="s">
        <v>15</v>
      </c>
    </row>
    <row r="31350" spans="1:12">
      <c r="A31350" t="e">
        <f ca="1">E00251429387421</f>
        <v>#NAME?</v>
      </c>
      <c r="B31350">
        <v>276</v>
      </c>
      <c r="C31350" t="s">
        <v>122</v>
      </c>
      <c r="D31350" s="1">
        <v>41450</v>
      </c>
      <c r="F31350">
        <v>1</v>
      </c>
      <c r="G31350">
        <v>5368</v>
      </c>
      <c r="H31350" t="s">
        <v>101</v>
      </c>
      <c r="J31350" t="s">
        <v>14</v>
      </c>
      <c r="K31350">
        <v>47</v>
      </c>
      <c r="L31350" t="s">
        <v>15</v>
      </c>
    </row>
    <row r="31351" spans="1:12">
      <c r="A31351" t="e">
        <f ca="1">E00251717155721</f>
        <v>#NAME?</v>
      </c>
      <c r="B31351">
        <v>291</v>
      </c>
      <c r="C31351" t="s">
        <v>160</v>
      </c>
      <c r="D31351" s="1">
        <v>41928</v>
      </c>
      <c r="F31351">
        <v>1</v>
      </c>
      <c r="G31351">
        <v>2720</v>
      </c>
      <c r="H31351" t="s">
        <v>65</v>
      </c>
      <c r="J31351" t="s">
        <v>14</v>
      </c>
      <c r="K31351">
        <v>55</v>
      </c>
      <c r="L31351" t="s">
        <v>15</v>
      </c>
    </row>
    <row r="31352" spans="1:12">
      <c r="A31352" t="e">
        <f ca="1">E00251432196721</f>
        <v>#NAME?</v>
      </c>
      <c r="B31352">
        <v>449</v>
      </c>
      <c r="C31352" t="s">
        <v>124</v>
      </c>
      <c r="D31352" s="1">
        <v>42061</v>
      </c>
      <c r="F31352">
        <v>1</v>
      </c>
      <c r="G31352">
        <v>2750</v>
      </c>
      <c r="H31352" t="s">
        <v>114</v>
      </c>
      <c r="J31352" t="s">
        <v>14</v>
      </c>
      <c r="K31352">
        <v>46</v>
      </c>
      <c r="L31352" t="s">
        <v>15</v>
      </c>
    </row>
    <row r="31353" spans="1:12">
      <c r="A31353" t="e">
        <f ca="1">E00251430334821</f>
        <v>#NAME?</v>
      </c>
      <c r="B31353">
        <v>479</v>
      </c>
      <c r="C31353" t="s">
        <v>164</v>
      </c>
      <c r="D31353" s="1">
        <v>41680</v>
      </c>
      <c r="F31353">
        <v>1</v>
      </c>
      <c r="G31353">
        <v>78900</v>
      </c>
      <c r="H31353" t="s">
        <v>79</v>
      </c>
      <c r="J31353" t="s">
        <v>14</v>
      </c>
      <c r="K31353">
        <v>48</v>
      </c>
      <c r="L31353" t="s">
        <v>22</v>
      </c>
    </row>
    <row r="31354" spans="1:12">
      <c r="A31354" t="e">
        <f ca="1">E00251432196721</f>
        <v>#NAME?</v>
      </c>
      <c r="B31354">
        <v>449</v>
      </c>
      <c r="C31354" t="s">
        <v>124</v>
      </c>
      <c r="D31354" s="1">
        <v>42111</v>
      </c>
      <c r="F31354">
        <v>1</v>
      </c>
      <c r="G31354">
        <v>5282</v>
      </c>
      <c r="H31354" t="s">
        <v>307</v>
      </c>
      <c r="J31354" t="s">
        <v>14</v>
      </c>
      <c r="K31354">
        <v>46</v>
      </c>
      <c r="L31354" t="s">
        <v>15</v>
      </c>
    </row>
    <row r="31355" spans="1:12">
      <c r="A31355" t="e">
        <f ca="1">E00251430334821</f>
        <v>#NAME?</v>
      </c>
      <c r="B31355">
        <v>479</v>
      </c>
      <c r="C31355" t="s">
        <v>164</v>
      </c>
      <c r="D31355" s="1">
        <v>42914</v>
      </c>
      <c r="F31355">
        <v>1</v>
      </c>
      <c r="G31355">
        <v>46619</v>
      </c>
      <c r="H31355" t="s">
        <v>182</v>
      </c>
      <c r="J31355" t="s">
        <v>14</v>
      </c>
      <c r="K31355">
        <v>51</v>
      </c>
      <c r="L31355" t="s">
        <v>15</v>
      </c>
    </row>
    <row r="31356" spans="1:12">
      <c r="A31356" t="e">
        <f ca="1">E00251430334821</f>
        <v>#NAME?</v>
      </c>
      <c r="B31356">
        <v>480</v>
      </c>
      <c r="C31356" t="s">
        <v>207</v>
      </c>
      <c r="D31356" s="1">
        <v>40959</v>
      </c>
      <c r="F31356">
        <v>1</v>
      </c>
      <c r="G31356">
        <v>91</v>
      </c>
      <c r="H31356" t="s">
        <v>927</v>
      </c>
      <c r="J31356" t="s">
        <v>14</v>
      </c>
      <c r="K31356">
        <v>46</v>
      </c>
      <c r="L31356" t="s">
        <v>15</v>
      </c>
    </row>
    <row r="31357" spans="1:12">
      <c r="A31357" t="e">
        <f ca="1">E00251439851521</f>
        <v>#NAME?</v>
      </c>
      <c r="B31357">
        <v>453</v>
      </c>
      <c r="C31357" t="s">
        <v>96</v>
      </c>
      <c r="D31357" s="1">
        <v>42480</v>
      </c>
      <c r="F31357">
        <v>2</v>
      </c>
      <c r="G31357">
        <v>72704</v>
      </c>
      <c r="H31357" t="s">
        <v>855</v>
      </c>
      <c r="J31357" t="s">
        <v>14</v>
      </c>
      <c r="K31357">
        <v>48</v>
      </c>
      <c r="L31357" t="s">
        <v>15</v>
      </c>
    </row>
    <row r="31358" spans="1:12">
      <c r="A31358" t="e">
        <f ca="1">E00251439851521</f>
        <v>#NAME?</v>
      </c>
      <c r="B31358">
        <v>453</v>
      </c>
      <c r="C31358" t="s">
        <v>96</v>
      </c>
      <c r="D31358" s="1">
        <v>40998</v>
      </c>
      <c r="F31358">
        <v>1</v>
      </c>
      <c r="G31358">
        <v>46400</v>
      </c>
      <c r="H31358" t="s">
        <v>186</v>
      </c>
      <c r="J31358" t="s">
        <v>14</v>
      </c>
      <c r="K31358">
        <v>43</v>
      </c>
      <c r="L31358" t="s">
        <v>15</v>
      </c>
    </row>
    <row r="31359" spans="1:12">
      <c r="A31359" t="e">
        <f ca="1">E00251432449321</f>
        <v>#NAME?</v>
      </c>
      <c r="B31359">
        <v>490</v>
      </c>
      <c r="C31359" t="s">
        <v>158</v>
      </c>
      <c r="D31359" s="1">
        <v>42996</v>
      </c>
      <c r="F31359">
        <v>4</v>
      </c>
      <c r="G31359">
        <v>7906</v>
      </c>
      <c r="H31359" t="s">
        <v>173</v>
      </c>
      <c r="J31359" t="s">
        <v>14</v>
      </c>
      <c r="K31359">
        <v>61</v>
      </c>
      <c r="L31359" t="s">
        <v>22</v>
      </c>
    </row>
    <row r="31360" spans="1:12">
      <c r="A31360" t="e">
        <f ca="1">E00251619841121</f>
        <v>#NAME?</v>
      </c>
      <c r="B31360">
        <v>459</v>
      </c>
      <c r="C31360" t="s">
        <v>187</v>
      </c>
      <c r="D31360" s="1">
        <v>41740</v>
      </c>
      <c r="F31360">
        <v>1</v>
      </c>
      <c r="G31360">
        <v>27800</v>
      </c>
      <c r="H31360" t="s">
        <v>145</v>
      </c>
      <c r="J31360" t="s">
        <v>14</v>
      </c>
      <c r="K31360">
        <v>45</v>
      </c>
      <c r="L31360" t="s">
        <v>15</v>
      </c>
    </row>
    <row r="31361" spans="1:12">
      <c r="A31361" t="e">
        <f ca="1">E00251532975721</f>
        <v>#NAME?</v>
      </c>
      <c r="B31361">
        <v>446</v>
      </c>
      <c r="C31361" t="s">
        <v>94</v>
      </c>
      <c r="D31361" s="1">
        <v>41540</v>
      </c>
      <c r="F31361">
        <v>1</v>
      </c>
      <c r="G31361">
        <v>2189</v>
      </c>
      <c r="H31361" t="s">
        <v>156</v>
      </c>
      <c r="J31361" t="s">
        <v>14</v>
      </c>
      <c r="K31361">
        <v>49</v>
      </c>
      <c r="L31361" t="s">
        <v>15</v>
      </c>
    </row>
    <row r="31362" spans="1:12">
      <c r="A31362" t="e">
        <f ca="1">E00251532975721</f>
        <v>#NAME?</v>
      </c>
      <c r="B31362">
        <v>446</v>
      </c>
      <c r="C31362" t="s">
        <v>94</v>
      </c>
      <c r="D31362" s="1">
        <v>42844</v>
      </c>
      <c r="F31362">
        <v>1</v>
      </c>
      <c r="G31362">
        <v>7350</v>
      </c>
      <c r="H31362" t="s">
        <v>192</v>
      </c>
      <c r="J31362" t="s">
        <v>14</v>
      </c>
      <c r="K31362">
        <v>53</v>
      </c>
      <c r="L31362" t="s">
        <v>15</v>
      </c>
    </row>
    <row r="31363" spans="1:12">
      <c r="A31363" t="e">
        <f ca="1">E00251532975721</f>
        <v>#NAME?</v>
      </c>
      <c r="B31363">
        <v>726</v>
      </c>
      <c r="C31363" t="s">
        <v>167</v>
      </c>
      <c r="D31363" s="1">
        <v>42765</v>
      </c>
      <c r="E31363">
        <v>6</v>
      </c>
      <c r="F31363">
        <v>2</v>
      </c>
      <c r="G31363">
        <v>4940</v>
      </c>
      <c r="H31363" t="s">
        <v>708</v>
      </c>
      <c r="J31363" t="s">
        <v>34</v>
      </c>
      <c r="K31363">
        <v>53</v>
      </c>
      <c r="L31363" t="s">
        <v>15</v>
      </c>
    </row>
    <row r="31364" spans="1:12">
      <c r="A31364" t="e">
        <f ca="1">E00251514238021</f>
        <v>#NAME?</v>
      </c>
      <c r="B31364">
        <v>448</v>
      </c>
      <c r="C31364" t="s">
        <v>112</v>
      </c>
      <c r="D31364" s="1">
        <v>41312</v>
      </c>
      <c r="F31364">
        <v>1</v>
      </c>
      <c r="G31364">
        <v>7999</v>
      </c>
      <c r="H31364" t="s">
        <v>80</v>
      </c>
      <c r="J31364" t="s">
        <v>14</v>
      </c>
      <c r="K31364">
        <v>42</v>
      </c>
      <c r="L31364" t="s">
        <v>15</v>
      </c>
    </row>
    <row r="31365" spans="1:12">
      <c r="A31365" t="e">
        <f ca="1">E00251514465821</f>
        <v>#NAME?</v>
      </c>
      <c r="B31365">
        <v>489</v>
      </c>
      <c r="C31365" t="s">
        <v>100</v>
      </c>
      <c r="D31365" s="1">
        <v>42926</v>
      </c>
      <c r="F31365">
        <v>1</v>
      </c>
      <c r="G31365">
        <v>2443</v>
      </c>
      <c r="H31365" t="s">
        <v>185</v>
      </c>
      <c r="J31365" t="s">
        <v>14</v>
      </c>
      <c r="K31365">
        <v>52</v>
      </c>
      <c r="L31365" t="s">
        <v>15</v>
      </c>
    </row>
    <row r="31366" spans="1:12">
      <c r="A31366" t="e">
        <f ca="1">E00251717155721</f>
        <v>#NAME?</v>
      </c>
      <c r="B31366">
        <v>272</v>
      </c>
      <c r="C31366" t="s">
        <v>174</v>
      </c>
      <c r="D31366" s="1">
        <v>42739</v>
      </c>
      <c r="E31366">
        <v>2</v>
      </c>
      <c r="F31366">
        <v>1</v>
      </c>
      <c r="G31366">
        <v>43310</v>
      </c>
      <c r="H31366" t="s">
        <v>183</v>
      </c>
      <c r="J31366" t="s">
        <v>34</v>
      </c>
      <c r="K31366">
        <v>57</v>
      </c>
      <c r="L31366" t="s">
        <v>15</v>
      </c>
    </row>
    <row r="31367" spans="1:12">
      <c r="A31367" t="e">
        <f ca="1">E00251716445321</f>
        <v>#NAME?</v>
      </c>
      <c r="B31367">
        <v>7504</v>
      </c>
      <c r="C31367" t="s">
        <v>162</v>
      </c>
      <c r="D31367" s="1">
        <v>42039</v>
      </c>
      <c r="F31367">
        <v>1</v>
      </c>
      <c r="G31367">
        <v>25000</v>
      </c>
      <c r="H31367" t="s">
        <v>178</v>
      </c>
      <c r="J31367" t="s">
        <v>14</v>
      </c>
      <c r="K31367">
        <v>61</v>
      </c>
      <c r="L31367" t="s">
        <v>15</v>
      </c>
    </row>
    <row r="31368" spans="1:12">
      <c r="A31368" t="e">
        <f ca="1">E00251716445321</f>
        <v>#NAME?</v>
      </c>
      <c r="B31368">
        <v>502</v>
      </c>
      <c r="C31368" t="s">
        <v>172</v>
      </c>
      <c r="D31368" s="1">
        <v>41432</v>
      </c>
      <c r="F31368">
        <v>3</v>
      </c>
      <c r="G31368">
        <v>4019</v>
      </c>
      <c r="H31368" t="s">
        <v>26</v>
      </c>
      <c r="J31368" t="s">
        <v>14</v>
      </c>
      <c r="K31368">
        <v>59</v>
      </c>
      <c r="L31368" t="s">
        <v>15</v>
      </c>
    </row>
    <row r="31369" spans="1:12">
      <c r="A31369" t="e">
        <f ca="1">E00251717155721</f>
        <v>#NAME?</v>
      </c>
      <c r="B31369">
        <v>291</v>
      </c>
      <c r="C31369" t="s">
        <v>160</v>
      </c>
      <c r="D31369" s="1">
        <v>41325</v>
      </c>
      <c r="F31369">
        <v>1</v>
      </c>
      <c r="G31369">
        <v>4019</v>
      </c>
      <c r="H31369" t="s">
        <v>26</v>
      </c>
      <c r="J31369" t="s">
        <v>14</v>
      </c>
      <c r="K31369">
        <v>53</v>
      </c>
      <c r="L31369" t="s">
        <v>15</v>
      </c>
    </row>
    <row r="31370" spans="1:12">
      <c r="A31370" t="e">
        <f ca="1">E00251514238021</f>
        <v>#NAME?</v>
      </c>
      <c r="B31370">
        <v>448</v>
      </c>
      <c r="C31370" t="s">
        <v>112</v>
      </c>
      <c r="D31370" s="1">
        <v>42401</v>
      </c>
      <c r="F31370">
        <v>2</v>
      </c>
      <c r="G31370">
        <v>7177</v>
      </c>
      <c r="H31370" t="s">
        <v>126</v>
      </c>
      <c r="J31370" t="s">
        <v>14</v>
      </c>
      <c r="K31370">
        <v>45</v>
      </c>
      <c r="L31370" t="s">
        <v>15</v>
      </c>
    </row>
    <row r="31371" spans="1:12">
      <c r="A31371" t="e">
        <f ca="1">E00251716445321</f>
        <v>#NAME?</v>
      </c>
      <c r="B31371">
        <v>286</v>
      </c>
      <c r="C31371" t="s">
        <v>41</v>
      </c>
      <c r="D31371" s="1">
        <v>41681</v>
      </c>
      <c r="F31371">
        <v>1</v>
      </c>
      <c r="G31371">
        <v>4871</v>
      </c>
      <c r="H31371" t="s">
        <v>125</v>
      </c>
      <c r="J31371" t="s">
        <v>14</v>
      </c>
      <c r="K31371">
        <v>60</v>
      </c>
      <c r="L31371" t="s">
        <v>15</v>
      </c>
    </row>
    <row r="31372" spans="1:12">
      <c r="A31372" t="e">
        <f ca="1">E00251514459821</f>
        <v>#NAME?</v>
      </c>
      <c r="B31372">
        <v>497</v>
      </c>
      <c r="C31372" t="s">
        <v>141</v>
      </c>
      <c r="D31372" s="1">
        <v>41340</v>
      </c>
      <c r="F31372">
        <v>1</v>
      </c>
      <c r="G31372">
        <v>460</v>
      </c>
      <c r="H31372" t="s">
        <v>16</v>
      </c>
      <c r="J31372" t="s">
        <v>14</v>
      </c>
      <c r="K31372">
        <v>44</v>
      </c>
      <c r="L31372" t="s">
        <v>15</v>
      </c>
    </row>
    <row r="31373" spans="1:12">
      <c r="A31373" t="e">
        <f ca="1">E00251514459821</f>
        <v>#NAME?</v>
      </c>
      <c r="B31373">
        <v>497</v>
      </c>
      <c r="C31373" t="s">
        <v>141</v>
      </c>
      <c r="D31373" s="1">
        <v>41934</v>
      </c>
      <c r="F31373">
        <v>1</v>
      </c>
      <c r="G31373">
        <v>72709</v>
      </c>
      <c r="H31373" t="s">
        <v>150</v>
      </c>
      <c r="J31373" t="s">
        <v>14</v>
      </c>
      <c r="K31373">
        <v>46</v>
      </c>
      <c r="L31373" t="s">
        <v>15</v>
      </c>
    </row>
    <row r="31374" spans="1:12">
      <c r="A31374" t="e">
        <f ca="1">E00251514459821</f>
        <v>#NAME?</v>
      </c>
      <c r="B31374">
        <v>497</v>
      </c>
      <c r="C31374" t="s">
        <v>141</v>
      </c>
      <c r="D31374" s="1">
        <v>42746</v>
      </c>
      <c r="F31374">
        <v>3</v>
      </c>
      <c r="G31374">
        <v>72631</v>
      </c>
      <c r="H31374" t="s">
        <v>142</v>
      </c>
      <c r="J31374" t="s">
        <v>14</v>
      </c>
      <c r="K31374">
        <v>48</v>
      </c>
      <c r="L31374" t="s">
        <v>15</v>
      </c>
    </row>
    <row r="31375" spans="1:12">
      <c r="A31375" t="e">
        <f ca="1">E00251514238021</f>
        <v>#NAME?</v>
      </c>
      <c r="B31375">
        <v>448</v>
      </c>
      <c r="C31375" t="s">
        <v>112</v>
      </c>
      <c r="D31375" s="1">
        <v>41397</v>
      </c>
      <c r="F31375">
        <v>1</v>
      </c>
      <c r="G31375">
        <v>7243</v>
      </c>
      <c r="H31375" t="s">
        <v>42</v>
      </c>
      <c r="J31375" t="s">
        <v>14</v>
      </c>
      <c r="K31375">
        <v>42</v>
      </c>
      <c r="L31375" t="s">
        <v>15</v>
      </c>
    </row>
    <row r="31376" spans="1:12">
      <c r="A31376" t="e">
        <f ca="1">E00251514459821</f>
        <v>#NAME?</v>
      </c>
      <c r="B31376">
        <v>497</v>
      </c>
      <c r="C31376" t="s">
        <v>141</v>
      </c>
      <c r="D31376" s="1">
        <v>42131</v>
      </c>
      <c r="F31376">
        <v>1</v>
      </c>
      <c r="G31376">
        <v>6268</v>
      </c>
      <c r="H31376" t="s">
        <v>696</v>
      </c>
      <c r="J31376" t="s">
        <v>14</v>
      </c>
      <c r="K31376">
        <v>46</v>
      </c>
      <c r="L31376" t="s">
        <v>15</v>
      </c>
    </row>
    <row r="31377" spans="1:12">
      <c r="A31377" t="e">
        <f ca="1">E00251514459821</f>
        <v>#NAME?</v>
      </c>
      <c r="B31377">
        <v>497</v>
      </c>
      <c r="C31377" t="s">
        <v>141</v>
      </c>
      <c r="D31377" s="1">
        <v>42598</v>
      </c>
      <c r="F31377">
        <v>1</v>
      </c>
      <c r="G31377">
        <v>72632</v>
      </c>
      <c r="H31377" t="s">
        <v>107</v>
      </c>
      <c r="J31377" t="s">
        <v>14</v>
      </c>
      <c r="K31377">
        <v>48</v>
      </c>
      <c r="L31377" t="s">
        <v>15</v>
      </c>
    </row>
    <row r="31378" spans="1:12">
      <c r="A31378" t="e">
        <f ca="1">E00251514459821</f>
        <v>#NAME?</v>
      </c>
      <c r="B31378">
        <v>497</v>
      </c>
      <c r="C31378" t="s">
        <v>141</v>
      </c>
      <c r="D31378" s="1">
        <v>42648</v>
      </c>
      <c r="F31378">
        <v>2</v>
      </c>
      <c r="G31378">
        <v>72631</v>
      </c>
      <c r="H31378" t="s">
        <v>142</v>
      </c>
      <c r="J31378" t="s">
        <v>14</v>
      </c>
      <c r="K31378">
        <v>48</v>
      </c>
      <c r="L31378" t="s">
        <v>15</v>
      </c>
    </row>
    <row r="31379" spans="1:12">
      <c r="A31379" t="e">
        <f ca="1">E00251514459821</f>
        <v>#NAME?</v>
      </c>
      <c r="B31379">
        <v>6046</v>
      </c>
      <c r="C31379" t="s">
        <v>98</v>
      </c>
      <c r="D31379" s="1">
        <v>42674</v>
      </c>
      <c r="F31379">
        <v>1</v>
      </c>
      <c r="G31379">
        <v>72743</v>
      </c>
      <c r="H31379" t="s">
        <v>155</v>
      </c>
      <c r="I31379" t="s">
        <v>56</v>
      </c>
      <c r="J31379" t="s">
        <v>57</v>
      </c>
      <c r="K31379">
        <v>48</v>
      </c>
      <c r="L31379" t="s">
        <v>15</v>
      </c>
    </row>
    <row r="31380" spans="1:12">
      <c r="A31380" t="e">
        <f ca="1">E00251430379621</f>
        <v>#NAME?</v>
      </c>
      <c r="B31380">
        <v>1933</v>
      </c>
      <c r="C31380" t="s">
        <v>151</v>
      </c>
      <c r="D31380" s="1">
        <v>43060</v>
      </c>
      <c r="F31380">
        <v>3</v>
      </c>
      <c r="G31380">
        <v>6029</v>
      </c>
      <c r="H31380" t="s">
        <v>728</v>
      </c>
      <c r="J31380" t="s">
        <v>14</v>
      </c>
      <c r="K31380">
        <v>54</v>
      </c>
      <c r="L31380" t="s">
        <v>15</v>
      </c>
    </row>
    <row r="31381" spans="1:12">
      <c r="A31381" t="e">
        <f ca="1">E00251717155721</f>
        <v>#NAME?</v>
      </c>
      <c r="B31381">
        <v>291</v>
      </c>
      <c r="C31381" t="s">
        <v>160</v>
      </c>
      <c r="D31381" s="1">
        <v>42780</v>
      </c>
      <c r="F31381">
        <v>5</v>
      </c>
      <c r="G31381">
        <v>2720</v>
      </c>
      <c r="H31381" t="s">
        <v>65</v>
      </c>
      <c r="J31381" t="s">
        <v>14</v>
      </c>
      <c r="K31381">
        <v>57</v>
      </c>
      <c r="L31381" t="s">
        <v>15</v>
      </c>
    </row>
    <row r="31382" spans="1:12">
      <c r="A31382" t="e">
        <f ca="1">E00251717155721</f>
        <v>#NAME?</v>
      </c>
      <c r="B31382">
        <v>291</v>
      </c>
      <c r="C31382" t="s">
        <v>160</v>
      </c>
      <c r="D31382" s="1">
        <v>43067</v>
      </c>
      <c r="F31382">
        <v>6</v>
      </c>
      <c r="G31382">
        <v>7291</v>
      </c>
      <c r="H31382" t="s">
        <v>163</v>
      </c>
      <c r="J31382" t="s">
        <v>14</v>
      </c>
      <c r="K31382">
        <v>58</v>
      </c>
      <c r="L31382" t="s">
        <v>15</v>
      </c>
    </row>
    <row r="31383" spans="1:12">
      <c r="A31383" t="e">
        <f ca="1">E00251716445321</f>
        <v>#NAME?</v>
      </c>
      <c r="B31383">
        <v>286</v>
      </c>
      <c r="C31383" t="s">
        <v>41</v>
      </c>
      <c r="D31383" s="1">
        <v>41647</v>
      </c>
      <c r="F31383">
        <v>1</v>
      </c>
      <c r="G31383">
        <v>93</v>
      </c>
      <c r="H31383" t="s">
        <v>29</v>
      </c>
      <c r="J31383" t="s">
        <v>14</v>
      </c>
      <c r="K31383">
        <v>60</v>
      </c>
      <c r="L31383" t="s">
        <v>15</v>
      </c>
    </row>
    <row r="31384" spans="1:12">
      <c r="A31384" t="e">
        <f ca="1">E00251716445321</f>
        <v>#NAME?</v>
      </c>
      <c r="B31384">
        <v>7504</v>
      </c>
      <c r="C31384" t="s">
        <v>162</v>
      </c>
      <c r="D31384" s="1">
        <v>42318</v>
      </c>
      <c r="F31384">
        <v>1</v>
      </c>
      <c r="G31384">
        <v>25000</v>
      </c>
      <c r="H31384" t="s">
        <v>178</v>
      </c>
      <c r="J31384" t="s">
        <v>14</v>
      </c>
      <c r="K31384">
        <v>62</v>
      </c>
      <c r="L31384" t="s">
        <v>15</v>
      </c>
    </row>
    <row r="31385" spans="1:12">
      <c r="A31385" t="e">
        <f ca="1">E00251716445321</f>
        <v>#NAME?</v>
      </c>
      <c r="B31385">
        <v>7504</v>
      </c>
      <c r="C31385" t="s">
        <v>162</v>
      </c>
      <c r="D31385" s="1">
        <v>43088</v>
      </c>
      <c r="F31385">
        <v>2</v>
      </c>
      <c r="G31385">
        <v>78830</v>
      </c>
      <c r="H31385" t="s">
        <v>297</v>
      </c>
      <c r="J31385" t="s">
        <v>14</v>
      </c>
      <c r="K31385">
        <v>64</v>
      </c>
      <c r="L31385" t="s">
        <v>22</v>
      </c>
    </row>
    <row r="31386" spans="1:12">
      <c r="A31386" t="e">
        <f ca="1">E00251439851521</f>
        <v>#NAME?</v>
      </c>
      <c r="B31386">
        <v>453</v>
      </c>
      <c r="C31386" t="s">
        <v>96</v>
      </c>
      <c r="D31386" s="1">
        <v>42103</v>
      </c>
      <c r="F31386">
        <v>1</v>
      </c>
      <c r="G31386">
        <v>37311</v>
      </c>
      <c r="H31386" t="s">
        <v>745</v>
      </c>
      <c r="J31386" t="s">
        <v>14</v>
      </c>
      <c r="K31386">
        <v>46</v>
      </c>
      <c r="L31386" t="s">
        <v>15</v>
      </c>
    </row>
    <row r="31387" spans="1:12">
      <c r="A31387" t="e">
        <f ca="1">E00251619841121</f>
        <v>#NAME?</v>
      </c>
      <c r="B31387">
        <v>459</v>
      </c>
      <c r="C31387" t="s">
        <v>187</v>
      </c>
      <c r="D31387" s="1">
        <v>41677</v>
      </c>
      <c r="F31387">
        <v>2</v>
      </c>
      <c r="G31387">
        <v>4019</v>
      </c>
      <c r="H31387" t="s">
        <v>26</v>
      </c>
      <c r="J31387" t="s">
        <v>14</v>
      </c>
      <c r="K31387">
        <v>45</v>
      </c>
      <c r="L31387" t="s">
        <v>15</v>
      </c>
    </row>
    <row r="31388" spans="1:12">
      <c r="A31388" t="e">
        <f ca="1">E00251619841121</f>
        <v>#NAME?</v>
      </c>
      <c r="B31388">
        <v>459</v>
      </c>
      <c r="C31388" t="s">
        <v>187</v>
      </c>
      <c r="D31388" s="1">
        <v>41705</v>
      </c>
      <c r="F31388">
        <v>1</v>
      </c>
      <c r="G31388">
        <v>4019</v>
      </c>
      <c r="H31388" t="s">
        <v>26</v>
      </c>
      <c r="J31388" t="s">
        <v>14</v>
      </c>
      <c r="K31388">
        <v>45</v>
      </c>
      <c r="L31388" t="s">
        <v>15</v>
      </c>
    </row>
    <row r="31389" spans="1:12">
      <c r="A31389" t="e">
        <f ca="1">E00251432196721</f>
        <v>#NAME?</v>
      </c>
      <c r="B31389">
        <v>449</v>
      </c>
      <c r="C31389" t="s">
        <v>124</v>
      </c>
      <c r="D31389" s="1">
        <v>41702</v>
      </c>
      <c r="F31389">
        <v>1</v>
      </c>
      <c r="G31389">
        <v>7231</v>
      </c>
      <c r="H31389" t="s">
        <v>128</v>
      </c>
      <c r="J31389" t="s">
        <v>14</v>
      </c>
      <c r="K31389">
        <v>45</v>
      </c>
      <c r="L31389" t="s">
        <v>15</v>
      </c>
    </row>
    <row r="31390" spans="1:12">
      <c r="A31390" t="e">
        <f ca="1">E00251432196721</f>
        <v>#NAME?</v>
      </c>
      <c r="B31390">
        <v>449</v>
      </c>
      <c r="C31390" t="s">
        <v>124</v>
      </c>
      <c r="D31390" s="1">
        <v>41927</v>
      </c>
      <c r="F31390">
        <v>2</v>
      </c>
      <c r="G31390">
        <v>7089</v>
      </c>
      <c r="H31390" t="s">
        <v>487</v>
      </c>
      <c r="J31390" t="s">
        <v>14</v>
      </c>
      <c r="K31390">
        <v>46</v>
      </c>
      <c r="L31390" t="s">
        <v>15</v>
      </c>
    </row>
    <row r="31391" spans="1:12">
      <c r="A31391" t="e">
        <f ca="1">E00251432196721</f>
        <v>#NAME?</v>
      </c>
      <c r="B31391">
        <v>449</v>
      </c>
      <c r="C31391" t="s">
        <v>124</v>
      </c>
      <c r="D31391" s="1">
        <v>41970</v>
      </c>
      <c r="F31391">
        <v>2</v>
      </c>
      <c r="G31391">
        <v>5198</v>
      </c>
      <c r="H31391" t="s">
        <v>200</v>
      </c>
      <c r="J31391" t="s">
        <v>14</v>
      </c>
      <c r="K31391">
        <v>46</v>
      </c>
      <c r="L31391" t="s">
        <v>15</v>
      </c>
    </row>
    <row r="31392" spans="1:12">
      <c r="A31392" t="e">
        <f ca="1">E00251514465821</f>
        <v>#NAME?</v>
      </c>
      <c r="B31392">
        <v>489</v>
      </c>
      <c r="C31392" t="s">
        <v>100</v>
      </c>
      <c r="D31392" s="1">
        <v>42528</v>
      </c>
      <c r="F31392">
        <v>1</v>
      </c>
      <c r="G31392">
        <v>2729</v>
      </c>
      <c r="H31392" t="s">
        <v>115</v>
      </c>
      <c r="J31392" t="s">
        <v>14</v>
      </c>
      <c r="K31392">
        <v>51</v>
      </c>
      <c r="L31392" t="s">
        <v>15</v>
      </c>
    </row>
    <row r="31393" spans="1:12">
      <c r="A31393" t="e">
        <f ca="1">E00251531966421</f>
        <v>#NAME?</v>
      </c>
      <c r="B31393">
        <v>449</v>
      </c>
      <c r="C31393" t="s">
        <v>124</v>
      </c>
      <c r="D31393" s="1">
        <v>41513</v>
      </c>
      <c r="F31393">
        <v>1</v>
      </c>
      <c r="G31393">
        <v>30000</v>
      </c>
      <c r="H31393" t="s">
        <v>144</v>
      </c>
      <c r="J31393" t="s">
        <v>14</v>
      </c>
      <c r="K31393">
        <v>44</v>
      </c>
      <c r="L31393" t="s">
        <v>15</v>
      </c>
    </row>
    <row r="31394" spans="1:12">
      <c r="A31394" t="e">
        <f ca="1">E00251716459421</f>
        <v>#NAME?</v>
      </c>
      <c r="B31394">
        <v>7505</v>
      </c>
      <c r="C31394" t="s">
        <v>209</v>
      </c>
      <c r="D31394" s="1">
        <v>43052</v>
      </c>
      <c r="F31394">
        <v>3</v>
      </c>
      <c r="G31394">
        <v>49300</v>
      </c>
      <c r="H31394" t="s">
        <v>228</v>
      </c>
      <c r="J31394" t="s">
        <v>14</v>
      </c>
      <c r="K31394">
        <v>44</v>
      </c>
      <c r="L31394" t="s">
        <v>15</v>
      </c>
    </row>
    <row r="31395" spans="1:12">
      <c r="A31395" t="e">
        <f ca="1">E00251717155721</f>
        <v>#NAME?</v>
      </c>
      <c r="B31395">
        <v>291</v>
      </c>
      <c r="C31395" t="s">
        <v>160</v>
      </c>
      <c r="D31395" s="1">
        <v>42163</v>
      </c>
      <c r="F31395">
        <v>1</v>
      </c>
      <c r="G31395">
        <v>7804</v>
      </c>
      <c r="H31395" t="s">
        <v>43</v>
      </c>
      <c r="J31395" t="s">
        <v>14</v>
      </c>
      <c r="K31395">
        <v>55</v>
      </c>
      <c r="L31395" t="s">
        <v>22</v>
      </c>
    </row>
    <row r="31396" spans="1:12">
      <c r="A31396" t="e">
        <f ca="1">E00251429331821</f>
        <v>#NAME?</v>
      </c>
      <c r="B31396">
        <v>175</v>
      </c>
      <c r="C31396" t="s">
        <v>131</v>
      </c>
      <c r="D31396" s="1">
        <v>42480</v>
      </c>
      <c r="F31396">
        <v>2</v>
      </c>
      <c r="G31396">
        <v>33399</v>
      </c>
      <c r="H31396" t="s">
        <v>1094</v>
      </c>
      <c r="J31396" t="s">
        <v>14</v>
      </c>
      <c r="K31396">
        <v>59</v>
      </c>
      <c r="L31396" t="s">
        <v>15</v>
      </c>
    </row>
    <row r="31397" spans="1:12">
      <c r="A31397" t="e">
        <f ca="1">E00251429331821</f>
        <v>#NAME?</v>
      </c>
      <c r="B31397">
        <v>175</v>
      </c>
      <c r="C31397" t="s">
        <v>131</v>
      </c>
      <c r="D31397" s="1">
        <v>42836</v>
      </c>
      <c r="F31397">
        <v>1</v>
      </c>
      <c r="G31397">
        <v>52100</v>
      </c>
      <c r="H31397" t="s">
        <v>516</v>
      </c>
      <c r="J31397" t="s">
        <v>14</v>
      </c>
      <c r="K31397">
        <v>60</v>
      </c>
      <c r="L31397" t="s">
        <v>15</v>
      </c>
    </row>
    <row r="31398" spans="1:12">
      <c r="A31398" t="e">
        <f ca="1">E00251532975721</f>
        <v>#NAME?</v>
      </c>
      <c r="B31398">
        <v>446</v>
      </c>
      <c r="C31398" t="s">
        <v>94</v>
      </c>
      <c r="D31398" s="1">
        <v>41977</v>
      </c>
      <c r="F31398">
        <v>1</v>
      </c>
      <c r="G31398">
        <v>2662</v>
      </c>
      <c r="H31398" t="s">
        <v>993</v>
      </c>
      <c r="J31398" t="s">
        <v>14</v>
      </c>
      <c r="K31398">
        <v>51</v>
      </c>
      <c r="L31398" t="s">
        <v>15</v>
      </c>
    </row>
    <row r="31399" spans="1:12">
      <c r="A31399" t="e">
        <f ca="1">E00251429331821</f>
        <v>#NAME?</v>
      </c>
      <c r="B31399">
        <v>175</v>
      </c>
      <c r="C31399" t="s">
        <v>131</v>
      </c>
      <c r="D31399" s="1">
        <v>42661</v>
      </c>
      <c r="F31399">
        <v>3</v>
      </c>
      <c r="G31399">
        <v>29690</v>
      </c>
      <c r="H31399" t="s">
        <v>52</v>
      </c>
      <c r="J31399" t="s">
        <v>14</v>
      </c>
      <c r="K31399">
        <v>59</v>
      </c>
      <c r="L31399" t="s">
        <v>15</v>
      </c>
    </row>
    <row r="31400" spans="1:12">
      <c r="A31400" t="e">
        <f ca="1">E00251429331821</f>
        <v>#NAME?</v>
      </c>
      <c r="B31400">
        <v>175</v>
      </c>
      <c r="C31400" t="s">
        <v>131</v>
      </c>
      <c r="D31400" s="1">
        <v>42765</v>
      </c>
      <c r="F31400">
        <v>1</v>
      </c>
      <c r="G31400">
        <v>7235</v>
      </c>
      <c r="H31400" t="s">
        <v>108</v>
      </c>
      <c r="J31400" t="s">
        <v>14</v>
      </c>
      <c r="K31400">
        <v>59</v>
      </c>
      <c r="L31400" t="s">
        <v>15</v>
      </c>
    </row>
    <row r="31401" spans="1:12">
      <c r="A31401" t="e">
        <f ca="1">E00251429331821</f>
        <v>#NAME?</v>
      </c>
      <c r="B31401">
        <v>283</v>
      </c>
      <c r="C31401" t="s">
        <v>133</v>
      </c>
      <c r="D31401" s="1">
        <v>41982</v>
      </c>
      <c r="F31401">
        <v>2</v>
      </c>
      <c r="G31401">
        <v>7862</v>
      </c>
      <c r="H31401" t="s">
        <v>27</v>
      </c>
      <c r="J31401" t="s">
        <v>14</v>
      </c>
      <c r="K31401">
        <v>57</v>
      </c>
      <c r="L31401" t="s">
        <v>22</v>
      </c>
    </row>
    <row r="31402" spans="1:12">
      <c r="A31402" t="e">
        <f ca="1">E00251532975721</f>
        <v>#NAME?</v>
      </c>
      <c r="B31402">
        <v>446</v>
      </c>
      <c r="C31402" t="s">
        <v>94</v>
      </c>
      <c r="D31402" s="1">
        <v>41222</v>
      </c>
      <c r="F31402">
        <v>1</v>
      </c>
      <c r="G31402">
        <v>462</v>
      </c>
      <c r="H31402" t="s">
        <v>288</v>
      </c>
      <c r="J31402" t="s">
        <v>14</v>
      </c>
      <c r="K31402">
        <v>48</v>
      </c>
      <c r="L31402" t="s">
        <v>15</v>
      </c>
    </row>
    <row r="31403" spans="1:12">
      <c r="A31403" t="e">
        <f ca="1">E00251429331821</f>
        <v>#NAME?</v>
      </c>
      <c r="B31403">
        <v>175</v>
      </c>
      <c r="C31403" t="s">
        <v>131</v>
      </c>
      <c r="D31403" s="1">
        <v>42892</v>
      </c>
      <c r="F31403">
        <v>2</v>
      </c>
      <c r="G31403">
        <v>7904</v>
      </c>
      <c r="H31403" t="s">
        <v>75</v>
      </c>
      <c r="J31403" t="s">
        <v>14</v>
      </c>
      <c r="K31403">
        <v>60</v>
      </c>
      <c r="L31403" t="s">
        <v>22</v>
      </c>
    </row>
    <row r="31404" spans="1:12">
      <c r="A31404" t="e">
        <f ca="1">E00251717155721</f>
        <v>#NAME?</v>
      </c>
      <c r="B31404">
        <v>291</v>
      </c>
      <c r="C31404" t="s">
        <v>160</v>
      </c>
      <c r="D31404" s="1">
        <v>41803</v>
      </c>
      <c r="F31404">
        <v>4</v>
      </c>
      <c r="G31404">
        <v>78096</v>
      </c>
      <c r="H31404" t="s">
        <v>939</v>
      </c>
      <c r="J31404" t="s">
        <v>14</v>
      </c>
      <c r="K31404">
        <v>54</v>
      </c>
      <c r="L31404" t="s">
        <v>22</v>
      </c>
    </row>
    <row r="31405" spans="1:12">
      <c r="A31405" t="e">
        <f ca="1">E00251717155721</f>
        <v>#NAME?</v>
      </c>
      <c r="B31405">
        <v>291</v>
      </c>
      <c r="C31405" t="s">
        <v>160</v>
      </c>
      <c r="D31405" s="1">
        <v>42821</v>
      </c>
      <c r="F31405">
        <v>2</v>
      </c>
      <c r="G31405">
        <v>4019</v>
      </c>
      <c r="H31405" t="s">
        <v>26</v>
      </c>
      <c r="J31405" t="s">
        <v>14</v>
      </c>
      <c r="K31405">
        <v>57</v>
      </c>
      <c r="L31405" t="s">
        <v>15</v>
      </c>
    </row>
    <row r="31406" spans="1:12">
      <c r="A31406" t="e">
        <f ca="1">E00251717155721</f>
        <v>#NAME?</v>
      </c>
      <c r="B31406">
        <v>291</v>
      </c>
      <c r="C31406" t="s">
        <v>160</v>
      </c>
      <c r="D31406" s="1">
        <v>43067</v>
      </c>
      <c r="F31406">
        <v>1</v>
      </c>
      <c r="G31406">
        <v>436</v>
      </c>
      <c r="H31406" t="s">
        <v>193</v>
      </c>
      <c r="J31406" t="s">
        <v>14</v>
      </c>
      <c r="K31406">
        <v>58</v>
      </c>
      <c r="L31406" t="s">
        <v>15</v>
      </c>
    </row>
    <row r="31407" spans="1:12">
      <c r="A31407" t="e">
        <f ca="1">E00251532975721</f>
        <v>#NAME?</v>
      </c>
      <c r="B31407">
        <v>446</v>
      </c>
      <c r="C31407" t="s">
        <v>94</v>
      </c>
      <c r="D31407" s="1">
        <v>41299</v>
      </c>
      <c r="F31407">
        <v>1</v>
      </c>
      <c r="G31407">
        <v>5180</v>
      </c>
      <c r="H31407" t="s">
        <v>165</v>
      </c>
      <c r="J31407" t="s">
        <v>14</v>
      </c>
      <c r="K31407">
        <v>49</v>
      </c>
      <c r="L31407" t="s">
        <v>15</v>
      </c>
    </row>
    <row r="31408" spans="1:12">
      <c r="A31408" t="e">
        <f ca="1">E00251532975721</f>
        <v>#NAME?</v>
      </c>
      <c r="B31408">
        <v>446</v>
      </c>
      <c r="C31408" t="s">
        <v>94</v>
      </c>
      <c r="D31408" s="1">
        <v>42083</v>
      </c>
      <c r="F31408">
        <v>1</v>
      </c>
      <c r="G31408">
        <v>72703</v>
      </c>
      <c r="H31408" t="s">
        <v>237</v>
      </c>
      <c r="J31408" t="s">
        <v>14</v>
      </c>
      <c r="K31408">
        <v>51</v>
      </c>
      <c r="L31408" t="s">
        <v>15</v>
      </c>
    </row>
    <row r="31409" spans="1:12">
      <c r="A31409" t="e">
        <f ca="1">E00251532975721</f>
        <v>#NAME?</v>
      </c>
      <c r="B31409">
        <v>726</v>
      </c>
      <c r="C31409" t="s">
        <v>167</v>
      </c>
      <c r="D31409" s="1">
        <v>42759</v>
      </c>
      <c r="E31409">
        <v>0</v>
      </c>
      <c r="F31409">
        <v>1</v>
      </c>
      <c r="G31409">
        <v>7350</v>
      </c>
      <c r="H31409" t="s">
        <v>192</v>
      </c>
      <c r="J31409" t="s">
        <v>34</v>
      </c>
      <c r="K31409">
        <v>53</v>
      </c>
      <c r="L31409" t="s">
        <v>15</v>
      </c>
    </row>
    <row r="31410" spans="1:12">
      <c r="A31410" t="e">
        <f ca="1">E00251429331821</f>
        <v>#NAME?</v>
      </c>
      <c r="B31410">
        <v>283</v>
      </c>
      <c r="C31410" t="s">
        <v>133</v>
      </c>
      <c r="D31410" s="1">
        <v>42209</v>
      </c>
      <c r="F31410">
        <v>1</v>
      </c>
      <c r="G31410">
        <v>47412</v>
      </c>
      <c r="H31410" t="s">
        <v>874</v>
      </c>
      <c r="J31410" t="s">
        <v>14</v>
      </c>
      <c r="K31410">
        <v>58</v>
      </c>
      <c r="L31410" t="s">
        <v>15</v>
      </c>
    </row>
    <row r="31411" spans="1:12">
      <c r="A31411" t="e">
        <f ca="1">E00251615150021</f>
        <v>#NAME?</v>
      </c>
      <c r="B31411">
        <v>763</v>
      </c>
      <c r="C31411" t="s">
        <v>194</v>
      </c>
      <c r="D31411" s="1">
        <v>42768</v>
      </c>
      <c r="F31411">
        <v>1</v>
      </c>
      <c r="G31411">
        <v>7880</v>
      </c>
      <c r="H31411" t="s">
        <v>213</v>
      </c>
      <c r="I31411" t="s">
        <v>56</v>
      </c>
      <c r="J31411" t="s">
        <v>57</v>
      </c>
      <c r="K31411">
        <v>41</v>
      </c>
      <c r="L31411" t="s">
        <v>22</v>
      </c>
    </row>
    <row r="31412" spans="1:12">
      <c r="A31412" t="e">
        <f ca="1">E00251512331321</f>
        <v>#NAME?</v>
      </c>
      <c r="B31412">
        <v>66</v>
      </c>
      <c r="C31412" t="s">
        <v>134</v>
      </c>
      <c r="D31412" s="1">
        <v>42072</v>
      </c>
      <c r="F31412">
        <v>2</v>
      </c>
      <c r="G31412">
        <v>4019</v>
      </c>
      <c r="H31412" t="s">
        <v>26</v>
      </c>
      <c r="J31412" t="s">
        <v>14</v>
      </c>
      <c r="K31412">
        <v>55</v>
      </c>
      <c r="L31412" t="s">
        <v>15</v>
      </c>
    </row>
    <row r="31413" spans="1:12">
      <c r="A31413" t="e">
        <f ca="1">E00251512331321</f>
        <v>#NAME?</v>
      </c>
      <c r="B31413">
        <v>66</v>
      </c>
      <c r="C31413" t="s">
        <v>134</v>
      </c>
      <c r="D31413" s="1">
        <v>42698</v>
      </c>
      <c r="F31413">
        <v>2</v>
      </c>
      <c r="G31413">
        <v>4019</v>
      </c>
      <c r="H31413" t="s">
        <v>26</v>
      </c>
      <c r="J31413" t="s">
        <v>14</v>
      </c>
      <c r="K31413">
        <v>57</v>
      </c>
      <c r="L31413" t="s">
        <v>15</v>
      </c>
    </row>
    <row r="31414" spans="1:12">
      <c r="A31414" t="e">
        <f ca="1">E00251716445321</f>
        <v>#NAME?</v>
      </c>
      <c r="B31414">
        <v>7504</v>
      </c>
      <c r="C31414" t="s">
        <v>162</v>
      </c>
      <c r="D31414" s="1">
        <v>42340</v>
      </c>
      <c r="F31414">
        <v>3</v>
      </c>
      <c r="G31414">
        <v>4019</v>
      </c>
      <c r="H31414" t="s">
        <v>26</v>
      </c>
      <c r="J31414" t="s">
        <v>14</v>
      </c>
      <c r="K31414">
        <v>62</v>
      </c>
      <c r="L31414" t="s">
        <v>15</v>
      </c>
    </row>
    <row r="31415" spans="1:12">
      <c r="A31415" t="e">
        <f ca="1">E00251514454421</f>
        <v>#NAME?</v>
      </c>
      <c r="B31415">
        <v>737</v>
      </c>
      <c r="C31415" t="s">
        <v>1717</v>
      </c>
      <c r="D31415" s="1">
        <v>42056</v>
      </c>
      <c r="F31415">
        <v>1</v>
      </c>
      <c r="G31415">
        <v>7089</v>
      </c>
      <c r="H31415" t="s">
        <v>487</v>
      </c>
      <c r="I31415" t="s">
        <v>56</v>
      </c>
      <c r="J31415" t="s">
        <v>57</v>
      </c>
      <c r="K31415">
        <v>53</v>
      </c>
      <c r="L31415" t="s">
        <v>15</v>
      </c>
    </row>
    <row r="31416" spans="1:12">
      <c r="A31416" t="e">
        <f ca="1">E00251532506121</f>
        <v>#NAME?</v>
      </c>
      <c r="B31416">
        <v>6311</v>
      </c>
      <c r="C31416" t="s">
        <v>146</v>
      </c>
      <c r="D31416" s="1">
        <v>42049</v>
      </c>
      <c r="F31416">
        <v>1</v>
      </c>
      <c r="G31416">
        <v>4871</v>
      </c>
      <c r="H31416" t="s">
        <v>125</v>
      </c>
      <c r="I31416" t="s">
        <v>148</v>
      </c>
      <c r="J31416" t="s">
        <v>57</v>
      </c>
      <c r="K31416">
        <v>46</v>
      </c>
      <c r="L31416" t="s">
        <v>15</v>
      </c>
    </row>
    <row r="31417" spans="1:12">
      <c r="A31417" t="e">
        <f ca="1">E00251430334821</f>
        <v>#NAME?</v>
      </c>
      <c r="B31417">
        <v>479</v>
      </c>
      <c r="C31417" t="s">
        <v>164</v>
      </c>
      <c r="D31417" s="1">
        <v>42320</v>
      </c>
      <c r="F31417">
        <v>1</v>
      </c>
      <c r="G31417">
        <v>78900</v>
      </c>
      <c r="H31417" t="s">
        <v>79</v>
      </c>
      <c r="J31417" t="s">
        <v>14</v>
      </c>
      <c r="K31417">
        <v>50</v>
      </c>
      <c r="L31417" t="s">
        <v>22</v>
      </c>
    </row>
    <row r="31418" spans="1:12">
      <c r="A31418" t="e">
        <f ca="1">E00251432196721</f>
        <v>#NAME?</v>
      </c>
      <c r="B31418">
        <v>449</v>
      </c>
      <c r="C31418" t="s">
        <v>124</v>
      </c>
      <c r="D31418" s="1">
        <v>42837</v>
      </c>
      <c r="F31418">
        <v>1</v>
      </c>
      <c r="G31418">
        <v>460</v>
      </c>
      <c r="H31418" t="s">
        <v>16</v>
      </c>
      <c r="J31418" t="s">
        <v>14</v>
      </c>
      <c r="K31418">
        <v>48</v>
      </c>
      <c r="L31418" t="s">
        <v>15</v>
      </c>
    </row>
    <row r="31419" spans="1:12">
      <c r="A31419" t="e">
        <f ca="1">E00251432196721</f>
        <v>#NAME?</v>
      </c>
      <c r="B31419">
        <v>449</v>
      </c>
      <c r="C31419" t="s">
        <v>124</v>
      </c>
      <c r="D31419" s="1">
        <v>42858</v>
      </c>
      <c r="F31419">
        <v>1</v>
      </c>
      <c r="G31419">
        <v>52809</v>
      </c>
      <c r="H31419" t="s">
        <v>157</v>
      </c>
      <c r="J31419" t="s">
        <v>14</v>
      </c>
      <c r="K31419">
        <v>48</v>
      </c>
      <c r="L31419" t="s">
        <v>15</v>
      </c>
    </row>
    <row r="31420" spans="1:12">
      <c r="A31420" t="e">
        <f ca="1">E00251432196721</f>
        <v>#NAME?</v>
      </c>
      <c r="B31420">
        <v>449</v>
      </c>
      <c r="C31420" t="s">
        <v>124</v>
      </c>
      <c r="D31420" s="1">
        <v>42858</v>
      </c>
      <c r="F31420">
        <v>3</v>
      </c>
      <c r="G31420">
        <v>460</v>
      </c>
      <c r="H31420" t="s">
        <v>16</v>
      </c>
      <c r="J31420" t="s">
        <v>14</v>
      </c>
      <c r="K31420">
        <v>48</v>
      </c>
      <c r="L31420" t="s">
        <v>15</v>
      </c>
    </row>
    <row r="31421" spans="1:12">
      <c r="A31421" t="e">
        <f ca="1">E00251429331821</f>
        <v>#NAME?</v>
      </c>
      <c r="B31421">
        <v>283</v>
      </c>
      <c r="C31421" t="s">
        <v>133</v>
      </c>
      <c r="D31421" s="1">
        <v>41906</v>
      </c>
      <c r="F31421">
        <v>1</v>
      </c>
      <c r="G31421">
        <v>6929</v>
      </c>
      <c r="H31421" t="s">
        <v>36</v>
      </c>
      <c r="J31421" t="s">
        <v>14</v>
      </c>
      <c r="K31421">
        <v>57</v>
      </c>
      <c r="L31421" t="s">
        <v>15</v>
      </c>
    </row>
    <row r="31422" spans="1:12">
      <c r="A31422" t="e">
        <f ca="1">E00251716459421</f>
        <v>#NAME?</v>
      </c>
      <c r="B31422">
        <v>7505</v>
      </c>
      <c r="C31422" t="s">
        <v>209</v>
      </c>
      <c r="D31422" s="1">
        <v>42523</v>
      </c>
      <c r="F31422">
        <v>2</v>
      </c>
      <c r="G31422">
        <v>49300</v>
      </c>
      <c r="H31422" t="s">
        <v>228</v>
      </c>
      <c r="J31422" t="s">
        <v>14</v>
      </c>
      <c r="K31422">
        <v>43</v>
      </c>
      <c r="L31422" t="s">
        <v>15</v>
      </c>
    </row>
    <row r="31423" spans="1:12">
      <c r="A31423" t="e">
        <f ca="1">E00251429331821</f>
        <v>#NAME?</v>
      </c>
      <c r="B31423">
        <v>272</v>
      </c>
      <c r="C31423" t="s">
        <v>174</v>
      </c>
      <c r="D31423" s="1">
        <v>41665</v>
      </c>
      <c r="E31423">
        <v>0</v>
      </c>
      <c r="F31423">
        <v>1</v>
      </c>
      <c r="G31423">
        <v>72670</v>
      </c>
      <c r="H31423" t="s">
        <v>223</v>
      </c>
      <c r="J31423" t="s">
        <v>34</v>
      </c>
      <c r="K31423">
        <v>56</v>
      </c>
      <c r="L31423" t="s">
        <v>15</v>
      </c>
    </row>
    <row r="31424" spans="1:12">
      <c r="A31424" t="e">
        <f ca="1">E00251429331821</f>
        <v>#NAME?</v>
      </c>
      <c r="B31424">
        <v>283</v>
      </c>
      <c r="C31424" t="s">
        <v>133</v>
      </c>
      <c r="D31424" s="1">
        <v>41320</v>
      </c>
      <c r="F31424">
        <v>1</v>
      </c>
      <c r="G31424">
        <v>7384</v>
      </c>
      <c r="H31424" t="s">
        <v>991</v>
      </c>
      <c r="J31424" t="s">
        <v>14</v>
      </c>
      <c r="K31424">
        <v>56</v>
      </c>
      <c r="L31424" t="s">
        <v>15</v>
      </c>
    </row>
    <row r="31425" spans="1:12">
      <c r="A31425" t="e">
        <f ca="1">E00251532975721</f>
        <v>#NAME?</v>
      </c>
      <c r="B31425">
        <v>446</v>
      </c>
      <c r="C31425" t="s">
        <v>94</v>
      </c>
      <c r="D31425" s="1">
        <v>41243</v>
      </c>
      <c r="F31425">
        <v>2</v>
      </c>
      <c r="G31425">
        <v>4660</v>
      </c>
      <c r="H31425" t="s">
        <v>215</v>
      </c>
      <c r="J31425" t="s">
        <v>14</v>
      </c>
      <c r="K31425">
        <v>49</v>
      </c>
      <c r="L31425" t="s">
        <v>15</v>
      </c>
    </row>
    <row r="31426" spans="1:12">
      <c r="A31426" t="e">
        <f ca="1">E00251429331821</f>
        <v>#NAME?</v>
      </c>
      <c r="B31426">
        <v>742</v>
      </c>
      <c r="C31426" t="s">
        <v>961</v>
      </c>
      <c r="D31426" s="1">
        <v>41917</v>
      </c>
      <c r="F31426">
        <v>1</v>
      </c>
      <c r="G31426">
        <v>9946</v>
      </c>
      <c r="H31426" t="s">
        <v>1718</v>
      </c>
      <c r="I31426" t="s">
        <v>56</v>
      </c>
      <c r="J31426" t="s">
        <v>57</v>
      </c>
      <c r="K31426">
        <v>57</v>
      </c>
      <c r="L31426" t="s">
        <v>15</v>
      </c>
    </row>
    <row r="31427" spans="1:12">
      <c r="A31427" t="e">
        <f ca="1">E00251432196721</f>
        <v>#NAME?</v>
      </c>
      <c r="B31427">
        <v>449</v>
      </c>
      <c r="C31427" t="s">
        <v>124</v>
      </c>
      <c r="D31427" s="1">
        <v>42753</v>
      </c>
      <c r="F31427">
        <v>1</v>
      </c>
      <c r="G31427">
        <v>52809</v>
      </c>
      <c r="H31427" t="s">
        <v>157</v>
      </c>
      <c r="J31427" t="s">
        <v>14</v>
      </c>
      <c r="K31427">
        <v>48</v>
      </c>
      <c r="L31427" t="s">
        <v>15</v>
      </c>
    </row>
    <row r="31428" spans="1:12">
      <c r="A31428" t="e">
        <f ca="1">E00251432196721</f>
        <v>#NAME?</v>
      </c>
      <c r="B31428">
        <v>449</v>
      </c>
      <c r="C31428" t="s">
        <v>124</v>
      </c>
      <c r="D31428" s="1">
        <v>42830</v>
      </c>
      <c r="F31428">
        <v>3</v>
      </c>
      <c r="G31428">
        <v>27800</v>
      </c>
      <c r="H31428" t="s">
        <v>145</v>
      </c>
      <c r="J31428" t="s">
        <v>14</v>
      </c>
      <c r="K31428">
        <v>48</v>
      </c>
      <c r="L31428" t="s">
        <v>15</v>
      </c>
    </row>
    <row r="31429" spans="1:12">
      <c r="A31429" t="e">
        <f ca="1">E00251511146121</f>
        <v>#NAME?</v>
      </c>
      <c r="B31429">
        <v>28</v>
      </c>
      <c r="C31429" t="s">
        <v>153</v>
      </c>
      <c r="D31429" s="1">
        <v>41548</v>
      </c>
      <c r="F31429">
        <v>2</v>
      </c>
      <c r="G31429">
        <v>7243</v>
      </c>
      <c r="H31429" t="s">
        <v>42</v>
      </c>
      <c r="J31429" t="s">
        <v>14</v>
      </c>
      <c r="K31429">
        <v>55</v>
      </c>
      <c r="L31429" t="s">
        <v>15</v>
      </c>
    </row>
    <row r="31430" spans="1:12">
      <c r="A31430" t="e">
        <f ca="1">E00251619841121</f>
        <v>#NAME?</v>
      </c>
      <c r="B31430">
        <v>459</v>
      </c>
      <c r="C31430" t="s">
        <v>187</v>
      </c>
      <c r="D31430" s="1">
        <v>41691</v>
      </c>
      <c r="F31430">
        <v>2</v>
      </c>
      <c r="G31430">
        <v>4019</v>
      </c>
      <c r="H31430" t="s">
        <v>26</v>
      </c>
      <c r="J31430" t="s">
        <v>14</v>
      </c>
      <c r="K31430">
        <v>45</v>
      </c>
      <c r="L31430" t="s">
        <v>15</v>
      </c>
    </row>
    <row r="31431" spans="1:12">
      <c r="A31431" t="e">
        <f ca="1">E00251619841121</f>
        <v>#NAME?</v>
      </c>
      <c r="B31431">
        <v>459</v>
      </c>
      <c r="C31431" t="s">
        <v>187</v>
      </c>
      <c r="D31431" s="1">
        <v>41943</v>
      </c>
      <c r="F31431">
        <v>1</v>
      </c>
      <c r="G31431">
        <v>29690</v>
      </c>
      <c r="H31431" t="s">
        <v>52</v>
      </c>
      <c r="J31431" t="s">
        <v>14</v>
      </c>
      <c r="K31431">
        <v>46</v>
      </c>
      <c r="L31431" t="s">
        <v>15</v>
      </c>
    </row>
    <row r="31432" spans="1:12">
      <c r="A31432" t="e">
        <f ca="1">E00251511146121</f>
        <v>#NAME?</v>
      </c>
      <c r="B31432">
        <v>28</v>
      </c>
      <c r="C31432" t="s">
        <v>153</v>
      </c>
      <c r="D31432" s="1">
        <v>42277</v>
      </c>
      <c r="F31432">
        <v>3</v>
      </c>
      <c r="G31432">
        <v>2721</v>
      </c>
      <c r="H31432" t="s">
        <v>465</v>
      </c>
      <c r="J31432" t="s">
        <v>14</v>
      </c>
      <c r="K31432">
        <v>57</v>
      </c>
      <c r="L31432" t="s">
        <v>15</v>
      </c>
    </row>
    <row r="31433" spans="1:12">
      <c r="A31433" t="e">
        <f ca="1">E00251532975721</f>
        <v>#NAME?</v>
      </c>
      <c r="B31433">
        <v>446</v>
      </c>
      <c r="C31433" t="s">
        <v>94</v>
      </c>
      <c r="D31433" s="1">
        <v>43073</v>
      </c>
      <c r="F31433">
        <v>1</v>
      </c>
      <c r="G31433">
        <v>49390</v>
      </c>
      <c r="H31433" t="s">
        <v>59</v>
      </c>
      <c r="J31433" t="s">
        <v>14</v>
      </c>
      <c r="K31433">
        <v>54</v>
      </c>
      <c r="L31433" t="s">
        <v>15</v>
      </c>
    </row>
    <row r="31434" spans="1:12">
      <c r="A31434" t="e">
        <f ca="1">E00251716569321</f>
        <v>#NAME?</v>
      </c>
      <c r="B31434">
        <v>489</v>
      </c>
      <c r="C31434" t="s">
        <v>100</v>
      </c>
      <c r="D31434" s="1">
        <v>42723</v>
      </c>
      <c r="F31434">
        <v>4</v>
      </c>
      <c r="G31434">
        <v>2750</v>
      </c>
      <c r="H31434" t="s">
        <v>114</v>
      </c>
      <c r="J31434" t="s">
        <v>14</v>
      </c>
      <c r="K31434">
        <v>57</v>
      </c>
      <c r="L31434" t="s">
        <v>15</v>
      </c>
    </row>
    <row r="31435" spans="1:12">
      <c r="A31435" t="e">
        <f ca="1">E00251512114921</f>
        <v>#NAME?</v>
      </c>
      <c r="B31435">
        <v>3913</v>
      </c>
      <c r="C31435" t="s">
        <v>251</v>
      </c>
      <c r="D31435" s="1">
        <v>42678</v>
      </c>
      <c r="F31435">
        <v>1</v>
      </c>
      <c r="G31435">
        <v>2729</v>
      </c>
      <c r="H31435" t="s">
        <v>115</v>
      </c>
      <c r="J31435" t="s">
        <v>14</v>
      </c>
      <c r="K31435">
        <v>53</v>
      </c>
      <c r="L31435" t="s">
        <v>15</v>
      </c>
    </row>
    <row r="31436" spans="1:12">
      <c r="A31436" t="e">
        <f ca="1">E00251531549821</f>
        <v>#NAME?</v>
      </c>
      <c r="B31436">
        <v>1786</v>
      </c>
      <c r="C31436" t="s">
        <v>37</v>
      </c>
      <c r="D31436" s="1">
        <v>42100</v>
      </c>
      <c r="F31436">
        <v>1</v>
      </c>
      <c r="G31436">
        <v>4659</v>
      </c>
      <c r="H31436" t="s">
        <v>47</v>
      </c>
      <c r="J31436" t="s">
        <v>14</v>
      </c>
      <c r="K31436">
        <v>54</v>
      </c>
      <c r="L31436" t="s">
        <v>15</v>
      </c>
    </row>
    <row r="31437" spans="1:12">
      <c r="A31437" t="e">
        <f ca="1">E00251432272621</f>
        <v>#NAME?</v>
      </c>
      <c r="B31437">
        <v>489</v>
      </c>
      <c r="C31437" t="s">
        <v>100</v>
      </c>
      <c r="D31437" s="1">
        <v>41554</v>
      </c>
      <c r="F31437">
        <v>1</v>
      </c>
      <c r="G31437">
        <v>3051</v>
      </c>
      <c r="H31437" t="s">
        <v>13</v>
      </c>
      <c r="J31437" t="s">
        <v>14</v>
      </c>
      <c r="K31437">
        <v>52</v>
      </c>
      <c r="L31437" t="s">
        <v>15</v>
      </c>
    </row>
    <row r="31438" spans="1:12">
      <c r="A31438" t="e">
        <f ca="1">E00251715428921</f>
        <v>#NAME?</v>
      </c>
      <c r="B31438">
        <v>94</v>
      </c>
      <c r="C31438" t="s">
        <v>74</v>
      </c>
      <c r="D31438" s="1">
        <v>42192</v>
      </c>
      <c r="F31438">
        <v>1</v>
      </c>
      <c r="G31438">
        <v>7242</v>
      </c>
      <c r="H31438" t="s">
        <v>93</v>
      </c>
      <c r="J31438" t="s">
        <v>14</v>
      </c>
      <c r="K31438">
        <v>46</v>
      </c>
      <c r="L31438" t="s">
        <v>15</v>
      </c>
    </row>
    <row r="31439" spans="1:12">
      <c r="A31439" t="e">
        <f ca="1">E00251524999721</f>
        <v>#NAME?</v>
      </c>
      <c r="B31439">
        <v>437</v>
      </c>
      <c r="C31439" t="s">
        <v>216</v>
      </c>
      <c r="D31439" s="1">
        <v>41709</v>
      </c>
      <c r="F31439">
        <v>1</v>
      </c>
      <c r="G31439">
        <v>79029</v>
      </c>
      <c r="H31439" t="s">
        <v>21</v>
      </c>
      <c r="J31439" t="s">
        <v>14</v>
      </c>
      <c r="K31439">
        <v>50</v>
      </c>
      <c r="L31439" t="s">
        <v>22</v>
      </c>
    </row>
    <row r="31440" spans="1:12">
      <c r="A31440" t="e">
        <f ca="1">E00251524999721</f>
        <v>#NAME?</v>
      </c>
      <c r="B31440">
        <v>437</v>
      </c>
      <c r="C31440" t="s">
        <v>216</v>
      </c>
      <c r="D31440" s="1">
        <v>42319</v>
      </c>
      <c r="F31440">
        <v>1</v>
      </c>
      <c r="G31440">
        <v>25000</v>
      </c>
      <c r="H31440" t="s">
        <v>178</v>
      </c>
      <c r="J31440" t="s">
        <v>14</v>
      </c>
      <c r="K31440">
        <v>52</v>
      </c>
      <c r="L31440" t="s">
        <v>15</v>
      </c>
    </row>
    <row r="31441" spans="1:12">
      <c r="A31441" t="e">
        <f ca="1">E00251424839421</f>
        <v>#NAME?</v>
      </c>
      <c r="B31441">
        <v>110</v>
      </c>
      <c r="C31441" t="s">
        <v>980</v>
      </c>
      <c r="D31441" s="1">
        <v>41744</v>
      </c>
      <c r="F31441">
        <v>1</v>
      </c>
      <c r="G31441">
        <v>84500</v>
      </c>
      <c r="H31441" t="s">
        <v>511</v>
      </c>
      <c r="J31441" t="s">
        <v>14</v>
      </c>
      <c r="K31441">
        <v>41</v>
      </c>
      <c r="L31441" t="s">
        <v>15</v>
      </c>
    </row>
    <row r="31442" spans="1:12">
      <c r="A31442" t="e">
        <f ca="1">E00251432260721</f>
        <v>#NAME?</v>
      </c>
      <c r="B31442">
        <v>454</v>
      </c>
      <c r="C31442" t="s">
        <v>179</v>
      </c>
      <c r="D31442" s="1">
        <v>42872</v>
      </c>
      <c r="F31442">
        <v>2</v>
      </c>
      <c r="G31442">
        <v>27800</v>
      </c>
      <c r="H31442" t="s">
        <v>145</v>
      </c>
      <c r="J31442" t="s">
        <v>14</v>
      </c>
      <c r="K31442">
        <v>63</v>
      </c>
      <c r="L31442" t="s">
        <v>15</v>
      </c>
    </row>
    <row r="31443" spans="1:12">
      <c r="A31443" t="e">
        <f ca="1">E00251432260721</f>
        <v>#NAME?</v>
      </c>
      <c r="B31443">
        <v>454</v>
      </c>
      <c r="C31443" t="s">
        <v>179</v>
      </c>
      <c r="D31443" s="1">
        <v>42977</v>
      </c>
      <c r="F31443">
        <v>3</v>
      </c>
      <c r="G31443">
        <v>7904</v>
      </c>
      <c r="H31443" t="s">
        <v>75</v>
      </c>
      <c r="J31443" t="s">
        <v>14</v>
      </c>
      <c r="K31443">
        <v>63</v>
      </c>
      <c r="L31443" t="s">
        <v>22</v>
      </c>
    </row>
    <row r="31444" spans="1:12">
      <c r="A31444" t="e">
        <f ca="1">E00251432260721</f>
        <v>#NAME?</v>
      </c>
      <c r="B31444">
        <v>454</v>
      </c>
      <c r="C31444" t="s">
        <v>179</v>
      </c>
      <c r="D31444" s="1">
        <v>42977</v>
      </c>
      <c r="F31444">
        <v>5</v>
      </c>
      <c r="G31444">
        <v>27800</v>
      </c>
      <c r="H31444" t="s">
        <v>145</v>
      </c>
      <c r="J31444" t="s">
        <v>14</v>
      </c>
      <c r="K31444">
        <v>63</v>
      </c>
      <c r="L31444" t="s">
        <v>15</v>
      </c>
    </row>
    <row r="31445" spans="1:12">
      <c r="A31445" t="e">
        <f ca="1">E00251717155721</f>
        <v>#NAME?</v>
      </c>
      <c r="B31445">
        <v>291</v>
      </c>
      <c r="C31445" t="s">
        <v>160</v>
      </c>
      <c r="D31445" s="1">
        <v>42991</v>
      </c>
      <c r="F31445">
        <v>5</v>
      </c>
      <c r="G31445">
        <v>78830</v>
      </c>
      <c r="H31445" t="s">
        <v>297</v>
      </c>
      <c r="J31445" t="s">
        <v>14</v>
      </c>
      <c r="K31445">
        <v>58</v>
      </c>
      <c r="L31445" t="s">
        <v>22</v>
      </c>
    </row>
    <row r="31446" spans="1:12">
      <c r="A31446" t="e">
        <f ca="1">E00251717155721</f>
        <v>#NAME?</v>
      </c>
      <c r="B31446">
        <v>291</v>
      </c>
      <c r="C31446" t="s">
        <v>160</v>
      </c>
      <c r="D31446" s="1">
        <v>41304</v>
      </c>
      <c r="F31446">
        <v>2</v>
      </c>
      <c r="G31446">
        <v>2888</v>
      </c>
      <c r="H31446" t="s">
        <v>1532</v>
      </c>
      <c r="J31446" t="s">
        <v>14</v>
      </c>
      <c r="K31446">
        <v>53</v>
      </c>
      <c r="L31446" t="s">
        <v>15</v>
      </c>
    </row>
    <row r="31447" spans="1:12">
      <c r="A31447" t="e">
        <f ca="1">E00251715428921</f>
        <v>#NAME?</v>
      </c>
      <c r="B31447">
        <v>94</v>
      </c>
      <c r="C31447" t="s">
        <v>74</v>
      </c>
      <c r="D31447" s="1">
        <v>41526</v>
      </c>
      <c r="F31447">
        <v>1</v>
      </c>
      <c r="G31447">
        <v>6819</v>
      </c>
      <c r="H31447" t="s">
        <v>941</v>
      </c>
      <c r="J31447" t="s">
        <v>14</v>
      </c>
      <c r="K31447">
        <v>44</v>
      </c>
      <c r="L31447" t="s">
        <v>15</v>
      </c>
    </row>
    <row r="31448" spans="1:12">
      <c r="A31448" t="e">
        <f ca="1">E00251432260721</f>
        <v>#NAME?</v>
      </c>
      <c r="B31448">
        <v>454</v>
      </c>
      <c r="C31448" t="s">
        <v>179</v>
      </c>
      <c r="D31448" s="1">
        <v>42383</v>
      </c>
      <c r="F31448">
        <v>1</v>
      </c>
      <c r="G31448">
        <v>7962</v>
      </c>
      <c r="H31448" t="s">
        <v>111</v>
      </c>
      <c r="J31448" t="s">
        <v>14</v>
      </c>
      <c r="K31448">
        <v>61</v>
      </c>
      <c r="L31448" t="s">
        <v>22</v>
      </c>
    </row>
    <row r="31449" spans="1:12">
      <c r="A31449" t="e">
        <f ca="1">E00251716445321</f>
        <v>#NAME?</v>
      </c>
      <c r="B31449">
        <v>502</v>
      </c>
      <c r="C31449" t="s">
        <v>172</v>
      </c>
      <c r="D31449" s="1">
        <v>41800</v>
      </c>
      <c r="F31449">
        <v>4</v>
      </c>
      <c r="G31449">
        <v>4019</v>
      </c>
      <c r="H31449" t="s">
        <v>26</v>
      </c>
      <c r="J31449" t="s">
        <v>14</v>
      </c>
      <c r="K31449">
        <v>60</v>
      </c>
      <c r="L31449" t="s">
        <v>15</v>
      </c>
    </row>
    <row r="31450" spans="1:12">
      <c r="A31450" t="e">
        <f ca="1">E00251430334821</f>
        <v>#NAME?</v>
      </c>
      <c r="B31450">
        <v>479</v>
      </c>
      <c r="C31450" t="s">
        <v>164</v>
      </c>
      <c r="D31450" s="1">
        <v>42276</v>
      </c>
      <c r="F31450">
        <v>4</v>
      </c>
      <c r="G31450">
        <v>2724</v>
      </c>
      <c r="H31450" t="s">
        <v>73</v>
      </c>
      <c r="J31450" t="s">
        <v>14</v>
      </c>
      <c r="K31450">
        <v>50</v>
      </c>
      <c r="L31450" t="s">
        <v>15</v>
      </c>
    </row>
    <row r="31451" spans="1:12">
      <c r="A31451" t="e">
        <f ca="1">E00251430334821</f>
        <v>#NAME?</v>
      </c>
      <c r="B31451">
        <v>479</v>
      </c>
      <c r="C31451" t="s">
        <v>164</v>
      </c>
      <c r="D31451" s="1">
        <v>42320</v>
      </c>
      <c r="F31451">
        <v>4</v>
      </c>
      <c r="G31451">
        <v>2749</v>
      </c>
      <c r="H31451" t="s">
        <v>147</v>
      </c>
      <c r="J31451" t="s">
        <v>14</v>
      </c>
      <c r="K31451">
        <v>50</v>
      </c>
      <c r="L31451" t="s">
        <v>15</v>
      </c>
    </row>
    <row r="31452" spans="1:12">
      <c r="A31452" t="e">
        <f ca="1">E00251514465821</f>
        <v>#NAME?</v>
      </c>
      <c r="B31452">
        <v>489</v>
      </c>
      <c r="C31452" t="s">
        <v>100</v>
      </c>
      <c r="D31452" s="1">
        <v>41198</v>
      </c>
      <c r="F31452">
        <v>1</v>
      </c>
      <c r="G31452">
        <v>2443</v>
      </c>
      <c r="H31452" t="s">
        <v>185</v>
      </c>
      <c r="J31452" t="s">
        <v>14</v>
      </c>
      <c r="K31452">
        <v>47</v>
      </c>
      <c r="L31452" t="s">
        <v>15</v>
      </c>
    </row>
    <row r="31453" spans="1:12">
      <c r="A31453" t="e">
        <f ca="1">E00251432196721</f>
        <v>#NAME?</v>
      </c>
      <c r="B31453">
        <v>449</v>
      </c>
      <c r="C31453" t="s">
        <v>124</v>
      </c>
      <c r="D31453" s="1">
        <v>41702</v>
      </c>
      <c r="F31453">
        <v>3</v>
      </c>
      <c r="G31453">
        <v>2169</v>
      </c>
      <c r="H31453" t="s">
        <v>40</v>
      </c>
      <c r="J31453" t="s">
        <v>14</v>
      </c>
      <c r="K31453">
        <v>45</v>
      </c>
      <c r="L31453" t="s">
        <v>15</v>
      </c>
    </row>
    <row r="31454" spans="1:12">
      <c r="A31454" t="e">
        <f ca="1">E00251432449321</f>
        <v>#NAME?</v>
      </c>
      <c r="B31454">
        <v>490</v>
      </c>
      <c r="C31454" t="s">
        <v>158</v>
      </c>
      <c r="D31454" s="1">
        <v>42219</v>
      </c>
      <c r="F31454">
        <v>1</v>
      </c>
      <c r="G31454">
        <v>38611</v>
      </c>
      <c r="H31454" t="s">
        <v>422</v>
      </c>
      <c r="J31454" t="s">
        <v>14</v>
      </c>
      <c r="K31454">
        <v>59</v>
      </c>
      <c r="L31454" t="s">
        <v>15</v>
      </c>
    </row>
    <row r="31455" spans="1:12">
      <c r="A31455" t="e">
        <f ca="1">E00251432449321</f>
        <v>#NAME?</v>
      </c>
      <c r="B31455">
        <v>490</v>
      </c>
      <c r="C31455" t="s">
        <v>158</v>
      </c>
      <c r="D31455" s="1">
        <v>42996</v>
      </c>
      <c r="F31455">
        <v>5</v>
      </c>
      <c r="G31455">
        <v>6010</v>
      </c>
      <c r="H31455" t="s">
        <v>176</v>
      </c>
      <c r="J31455" t="s">
        <v>14</v>
      </c>
      <c r="K31455">
        <v>61</v>
      </c>
      <c r="L31455" t="s">
        <v>15</v>
      </c>
    </row>
    <row r="31456" spans="1:12">
      <c r="A31456" t="e">
        <f ca="1">E00251615150021</f>
        <v>#NAME?</v>
      </c>
      <c r="B31456">
        <v>1929</v>
      </c>
      <c r="C31456" t="s">
        <v>195</v>
      </c>
      <c r="D31456" s="1">
        <v>42128</v>
      </c>
      <c r="F31456">
        <v>4</v>
      </c>
      <c r="G31456">
        <v>4549</v>
      </c>
      <c r="H31456" t="s">
        <v>69</v>
      </c>
      <c r="J31456" t="s">
        <v>14</v>
      </c>
      <c r="K31456">
        <v>39</v>
      </c>
      <c r="L31456" t="s">
        <v>15</v>
      </c>
    </row>
    <row r="31457" spans="1:12">
      <c r="A31457" t="e">
        <f ca="1">E00251432196721</f>
        <v>#NAME?</v>
      </c>
      <c r="B31457">
        <v>449</v>
      </c>
      <c r="C31457" t="s">
        <v>124</v>
      </c>
      <c r="D31457" s="1">
        <v>42025</v>
      </c>
      <c r="F31457">
        <v>1</v>
      </c>
      <c r="G31457">
        <v>5282</v>
      </c>
      <c r="H31457" t="s">
        <v>307</v>
      </c>
      <c r="J31457" t="s">
        <v>14</v>
      </c>
      <c r="K31457">
        <v>46</v>
      </c>
      <c r="L31457" t="s">
        <v>15</v>
      </c>
    </row>
    <row r="31458" spans="1:12">
      <c r="A31458" t="e">
        <f ca="1">E00251514465821</f>
        <v>#NAME?</v>
      </c>
      <c r="B31458">
        <v>489</v>
      </c>
      <c r="C31458" t="s">
        <v>100</v>
      </c>
      <c r="D31458" s="1">
        <v>42327</v>
      </c>
      <c r="F31458">
        <v>1</v>
      </c>
      <c r="G31458">
        <v>2729</v>
      </c>
      <c r="H31458" t="s">
        <v>115</v>
      </c>
      <c r="J31458" t="s">
        <v>14</v>
      </c>
      <c r="K31458">
        <v>50</v>
      </c>
      <c r="L31458" t="s">
        <v>15</v>
      </c>
    </row>
    <row r="31459" spans="1:12">
      <c r="A31459" t="e">
        <f ca="1">E00251511146121</f>
        <v>#NAME?</v>
      </c>
      <c r="B31459">
        <v>28</v>
      </c>
      <c r="C31459" t="s">
        <v>153</v>
      </c>
      <c r="D31459" s="1">
        <v>41334</v>
      </c>
      <c r="F31459">
        <v>1</v>
      </c>
      <c r="G31459">
        <v>7243</v>
      </c>
      <c r="H31459" t="s">
        <v>42</v>
      </c>
      <c r="J31459" t="s">
        <v>14</v>
      </c>
      <c r="K31459">
        <v>55</v>
      </c>
      <c r="L31459" t="s">
        <v>15</v>
      </c>
    </row>
    <row r="31460" spans="1:12">
      <c r="A31460" t="e">
        <f ca="1">E00251511146121</f>
        <v>#NAME?</v>
      </c>
      <c r="B31460">
        <v>28</v>
      </c>
      <c r="C31460" t="s">
        <v>153</v>
      </c>
      <c r="D31460" s="1">
        <v>41663</v>
      </c>
      <c r="F31460">
        <v>2</v>
      </c>
      <c r="G31460">
        <v>4019</v>
      </c>
      <c r="H31460" t="s">
        <v>26</v>
      </c>
      <c r="J31460" t="s">
        <v>14</v>
      </c>
      <c r="K31460">
        <v>56</v>
      </c>
      <c r="L31460" t="s">
        <v>15</v>
      </c>
    </row>
    <row r="31461" spans="1:12">
      <c r="A31461" t="e">
        <f ca="1">E00251432260721</f>
        <v>#NAME?</v>
      </c>
      <c r="B31461">
        <v>454</v>
      </c>
      <c r="C31461" t="s">
        <v>179</v>
      </c>
      <c r="D31461" s="1">
        <v>41180</v>
      </c>
      <c r="F31461">
        <v>1</v>
      </c>
      <c r="G31461">
        <v>7175</v>
      </c>
      <c r="H31461" t="s">
        <v>689</v>
      </c>
      <c r="J31461" t="s">
        <v>14</v>
      </c>
      <c r="K31461">
        <v>58</v>
      </c>
      <c r="L31461" t="s">
        <v>15</v>
      </c>
    </row>
    <row r="31462" spans="1:12">
      <c r="A31462" t="e">
        <f ca="1">E00251615150021</f>
        <v>#NAME?</v>
      </c>
      <c r="B31462">
        <v>1929</v>
      </c>
      <c r="C31462" t="s">
        <v>195</v>
      </c>
      <c r="D31462" s="1">
        <v>42181</v>
      </c>
      <c r="F31462">
        <v>4</v>
      </c>
      <c r="G31462">
        <v>4240</v>
      </c>
      <c r="H31462" t="s">
        <v>239</v>
      </c>
      <c r="J31462" t="s">
        <v>14</v>
      </c>
      <c r="K31462">
        <v>39</v>
      </c>
      <c r="L31462" t="s">
        <v>15</v>
      </c>
    </row>
    <row r="31463" spans="1:12">
      <c r="A31463" t="e">
        <f ca="1">E00251715428921</f>
        <v>#NAME?</v>
      </c>
      <c r="B31463">
        <v>94</v>
      </c>
      <c r="C31463" t="s">
        <v>74</v>
      </c>
      <c r="D31463" s="1">
        <v>42591</v>
      </c>
      <c r="F31463">
        <v>1</v>
      </c>
      <c r="G31463">
        <v>27800</v>
      </c>
      <c r="H31463" t="s">
        <v>145</v>
      </c>
      <c r="J31463" t="s">
        <v>14</v>
      </c>
      <c r="K31463">
        <v>47</v>
      </c>
      <c r="L31463" t="s">
        <v>15</v>
      </c>
    </row>
    <row r="31464" spans="1:12">
      <c r="A31464" t="e">
        <f ca="1">E00251513359021</f>
        <v>#NAME?</v>
      </c>
      <c r="B31464">
        <v>457</v>
      </c>
      <c r="C31464" t="s">
        <v>137</v>
      </c>
      <c r="D31464" s="1">
        <v>41228</v>
      </c>
      <c r="F31464">
        <v>2</v>
      </c>
      <c r="G31464">
        <v>49390</v>
      </c>
      <c r="H31464" t="s">
        <v>59</v>
      </c>
      <c r="J31464" t="s">
        <v>14</v>
      </c>
      <c r="K31464">
        <v>57</v>
      </c>
      <c r="L31464" t="s">
        <v>15</v>
      </c>
    </row>
    <row r="31465" spans="1:12">
      <c r="A31465" t="e">
        <f ca="1">E00251513359021</f>
        <v>#NAME?</v>
      </c>
      <c r="B31465">
        <v>500</v>
      </c>
      <c r="C31465" t="s">
        <v>161</v>
      </c>
      <c r="D31465" s="1">
        <v>41452</v>
      </c>
      <c r="F31465">
        <v>1</v>
      </c>
      <c r="G31465">
        <v>7098</v>
      </c>
      <c r="H31465" t="s">
        <v>945</v>
      </c>
      <c r="J31465" t="s">
        <v>14</v>
      </c>
      <c r="K31465">
        <v>58</v>
      </c>
      <c r="L31465" t="s">
        <v>15</v>
      </c>
    </row>
    <row r="31466" spans="1:12">
      <c r="A31466" t="e">
        <f ca="1">E00251715835421</f>
        <v>#NAME?</v>
      </c>
      <c r="B31466">
        <v>491</v>
      </c>
      <c r="C31466" t="s">
        <v>567</v>
      </c>
      <c r="D31466" s="1">
        <v>42509</v>
      </c>
      <c r="F31466">
        <v>1</v>
      </c>
      <c r="G31466">
        <v>60090</v>
      </c>
      <c r="H31466" t="s">
        <v>181</v>
      </c>
      <c r="J31466" t="s">
        <v>14</v>
      </c>
      <c r="K31466">
        <v>58</v>
      </c>
      <c r="L31466" t="s">
        <v>15</v>
      </c>
    </row>
    <row r="31467" spans="1:12">
      <c r="A31467" t="e">
        <f ca="1">E00251716459421</f>
        <v>#NAME?</v>
      </c>
      <c r="B31467">
        <v>7505</v>
      </c>
      <c r="C31467" t="s">
        <v>209</v>
      </c>
      <c r="D31467" s="1">
        <v>42943</v>
      </c>
      <c r="F31467">
        <v>2</v>
      </c>
      <c r="G31467">
        <v>3659</v>
      </c>
      <c r="H31467" t="s">
        <v>132</v>
      </c>
      <c r="J31467" t="s">
        <v>14</v>
      </c>
      <c r="K31467">
        <v>44</v>
      </c>
      <c r="L31467" t="s">
        <v>15</v>
      </c>
    </row>
    <row r="31468" spans="1:12">
      <c r="A31468" t="e">
        <f ca="1">E00251532590421</f>
        <v>#NAME?</v>
      </c>
      <c r="B31468">
        <v>7085</v>
      </c>
      <c r="C31468" t="s">
        <v>224</v>
      </c>
      <c r="D31468" s="1">
        <v>42517</v>
      </c>
      <c r="F31468">
        <v>2</v>
      </c>
      <c r="G31468">
        <v>72885</v>
      </c>
      <c r="H31468" t="s">
        <v>354</v>
      </c>
      <c r="J31468" t="s">
        <v>14</v>
      </c>
      <c r="K31468">
        <v>48</v>
      </c>
      <c r="L31468" t="s">
        <v>15</v>
      </c>
    </row>
    <row r="31469" spans="1:12">
      <c r="A31469" t="e">
        <f ca="1">E00251716459421</f>
        <v>#NAME?</v>
      </c>
      <c r="B31469">
        <v>450</v>
      </c>
      <c r="C31469" t="s">
        <v>227</v>
      </c>
      <c r="D31469" s="1">
        <v>41323</v>
      </c>
      <c r="F31469">
        <v>1</v>
      </c>
      <c r="G31469">
        <v>2729</v>
      </c>
      <c r="H31469" t="s">
        <v>115</v>
      </c>
      <c r="J31469" t="s">
        <v>14</v>
      </c>
      <c r="K31469">
        <v>40</v>
      </c>
      <c r="L31469" t="s">
        <v>15</v>
      </c>
    </row>
    <row r="31470" spans="1:12">
      <c r="A31470" t="e">
        <f ca="1">E00251717155721</f>
        <v>#NAME?</v>
      </c>
      <c r="B31470">
        <v>291</v>
      </c>
      <c r="C31470" t="s">
        <v>160</v>
      </c>
      <c r="D31470" s="1">
        <v>41824</v>
      </c>
      <c r="F31470">
        <v>1</v>
      </c>
      <c r="G31470">
        <v>2720</v>
      </c>
      <c r="H31470" t="s">
        <v>65</v>
      </c>
      <c r="J31470" t="s">
        <v>14</v>
      </c>
      <c r="K31470">
        <v>55</v>
      </c>
      <c r="L31470" t="s">
        <v>15</v>
      </c>
    </row>
    <row r="31471" spans="1:12">
      <c r="A31471" t="e">
        <f ca="1">E00251717155721</f>
        <v>#NAME?</v>
      </c>
      <c r="B31471">
        <v>291</v>
      </c>
      <c r="C31471" t="s">
        <v>160</v>
      </c>
      <c r="D31471" s="1">
        <v>42429</v>
      </c>
      <c r="F31471">
        <v>4</v>
      </c>
      <c r="G31471">
        <v>7804</v>
      </c>
      <c r="H31471" t="s">
        <v>43</v>
      </c>
      <c r="J31471" t="s">
        <v>14</v>
      </c>
      <c r="K31471">
        <v>56</v>
      </c>
      <c r="L31471" t="s">
        <v>22</v>
      </c>
    </row>
    <row r="31472" spans="1:12">
      <c r="A31472" t="e">
        <f ca="1">E00251717155721</f>
        <v>#NAME?</v>
      </c>
      <c r="B31472">
        <v>291</v>
      </c>
      <c r="C31472" t="s">
        <v>160</v>
      </c>
      <c r="D31472" s="1">
        <v>42991</v>
      </c>
      <c r="F31472">
        <v>1</v>
      </c>
      <c r="G31472">
        <v>436</v>
      </c>
      <c r="H31472" t="s">
        <v>193</v>
      </c>
      <c r="J31472" t="s">
        <v>14</v>
      </c>
      <c r="K31472">
        <v>58</v>
      </c>
      <c r="L31472" t="s">
        <v>15</v>
      </c>
    </row>
    <row r="31473" spans="1:12">
      <c r="A31473" t="e">
        <f ca="1">E00251532975721</f>
        <v>#NAME?</v>
      </c>
      <c r="B31473">
        <v>446</v>
      </c>
      <c r="C31473" t="s">
        <v>94</v>
      </c>
      <c r="D31473" s="1">
        <v>41487</v>
      </c>
      <c r="F31473">
        <v>1</v>
      </c>
      <c r="G31473">
        <v>2809</v>
      </c>
      <c r="H31473" t="s">
        <v>90</v>
      </c>
      <c r="J31473" t="s">
        <v>14</v>
      </c>
      <c r="K31473">
        <v>49</v>
      </c>
      <c r="L31473" t="s">
        <v>15</v>
      </c>
    </row>
    <row r="31474" spans="1:12">
      <c r="A31474" t="e">
        <f ca="1">E00251432260721</f>
        <v>#NAME?</v>
      </c>
      <c r="B31474">
        <v>454</v>
      </c>
      <c r="C31474" t="s">
        <v>179</v>
      </c>
      <c r="D31474" s="1">
        <v>42696</v>
      </c>
      <c r="F31474">
        <v>2</v>
      </c>
      <c r="G31474">
        <v>4019</v>
      </c>
      <c r="H31474" t="s">
        <v>26</v>
      </c>
      <c r="J31474" t="s">
        <v>14</v>
      </c>
      <c r="K31474">
        <v>62</v>
      </c>
      <c r="L31474" t="s">
        <v>15</v>
      </c>
    </row>
    <row r="31475" spans="1:12">
      <c r="A31475" t="e">
        <f ca="1">E00251432260721</f>
        <v>#NAME?</v>
      </c>
      <c r="B31475">
        <v>454</v>
      </c>
      <c r="C31475" t="s">
        <v>179</v>
      </c>
      <c r="D31475" s="1">
        <v>41236</v>
      </c>
      <c r="F31475">
        <v>2</v>
      </c>
      <c r="G31475">
        <v>7175</v>
      </c>
      <c r="H31475" t="s">
        <v>689</v>
      </c>
      <c r="J31475" t="s">
        <v>14</v>
      </c>
      <c r="K31475">
        <v>58</v>
      </c>
      <c r="L31475" t="s">
        <v>15</v>
      </c>
    </row>
    <row r="31476" spans="1:12">
      <c r="A31476" t="e">
        <f ca="1">E00251532303521</f>
        <v>#NAME?</v>
      </c>
      <c r="B31476">
        <v>448</v>
      </c>
      <c r="C31476" t="s">
        <v>112</v>
      </c>
      <c r="D31476" s="1">
        <v>42620</v>
      </c>
      <c r="F31476">
        <v>1</v>
      </c>
      <c r="G31476">
        <v>78057</v>
      </c>
      <c r="H31476" t="s">
        <v>140</v>
      </c>
      <c r="J31476" t="s">
        <v>14</v>
      </c>
      <c r="K31476">
        <v>49</v>
      </c>
      <c r="L31476" t="s">
        <v>22</v>
      </c>
    </row>
    <row r="31477" spans="1:12">
      <c r="A31477" t="e">
        <f ca="1">E00251430237821</f>
        <v>#NAME?</v>
      </c>
      <c r="B31477">
        <v>276</v>
      </c>
      <c r="C31477" t="s">
        <v>122</v>
      </c>
      <c r="D31477" s="1">
        <v>41841</v>
      </c>
      <c r="F31477">
        <v>1</v>
      </c>
      <c r="G31477">
        <v>7819</v>
      </c>
      <c r="H31477" t="s">
        <v>268</v>
      </c>
      <c r="J31477" t="s">
        <v>14</v>
      </c>
      <c r="K31477">
        <v>49</v>
      </c>
      <c r="L31477" t="s">
        <v>15</v>
      </c>
    </row>
    <row r="31478" spans="1:12">
      <c r="A31478" t="e">
        <f ca="1">E00251615150021</f>
        <v>#NAME?</v>
      </c>
      <c r="B31478">
        <v>1929</v>
      </c>
      <c r="C31478" t="s">
        <v>195</v>
      </c>
      <c r="D31478" s="1">
        <v>42720</v>
      </c>
      <c r="F31478">
        <v>5</v>
      </c>
      <c r="G31478">
        <v>4549</v>
      </c>
      <c r="H31478" t="s">
        <v>69</v>
      </c>
      <c r="J31478" t="s">
        <v>14</v>
      </c>
      <c r="K31478">
        <v>41</v>
      </c>
      <c r="L31478" t="s">
        <v>15</v>
      </c>
    </row>
    <row r="31479" spans="1:12">
      <c r="A31479" t="e">
        <f ca="1">E00251511146121</f>
        <v>#NAME?</v>
      </c>
      <c r="B31479">
        <v>28</v>
      </c>
      <c r="C31479" t="s">
        <v>153</v>
      </c>
      <c r="D31479" s="1">
        <v>41529</v>
      </c>
      <c r="F31479">
        <v>1</v>
      </c>
      <c r="G31479">
        <v>7243</v>
      </c>
      <c r="H31479" t="s">
        <v>42</v>
      </c>
      <c r="J31479" t="s">
        <v>14</v>
      </c>
      <c r="K31479">
        <v>55</v>
      </c>
      <c r="L31479" t="s">
        <v>15</v>
      </c>
    </row>
    <row r="31480" spans="1:12">
      <c r="A31480" t="e">
        <f ca="1">E00251511146121</f>
        <v>#NAME?</v>
      </c>
      <c r="B31480">
        <v>28</v>
      </c>
      <c r="C31480" t="s">
        <v>153</v>
      </c>
      <c r="D31480" s="1">
        <v>41655</v>
      </c>
      <c r="F31480">
        <v>1</v>
      </c>
      <c r="G31480">
        <v>56210</v>
      </c>
      <c r="H31480" t="s">
        <v>212</v>
      </c>
      <c r="J31480" t="s">
        <v>14</v>
      </c>
      <c r="K31480">
        <v>56</v>
      </c>
      <c r="L31480" t="s">
        <v>15</v>
      </c>
    </row>
    <row r="31481" spans="1:12">
      <c r="A31481" t="e">
        <f ca="1">E00251532132921</f>
        <v>#NAME?</v>
      </c>
      <c r="B31481">
        <v>467</v>
      </c>
      <c r="C31481" t="s">
        <v>232</v>
      </c>
      <c r="D31481" s="1">
        <v>41379</v>
      </c>
      <c r="F31481">
        <v>1</v>
      </c>
      <c r="G31481">
        <v>3699</v>
      </c>
      <c r="H31481" t="s">
        <v>149</v>
      </c>
      <c r="J31481" t="s">
        <v>14</v>
      </c>
      <c r="K31481">
        <v>52</v>
      </c>
      <c r="L31481" t="s">
        <v>15</v>
      </c>
    </row>
    <row r="31482" spans="1:12">
      <c r="A31482" t="e">
        <f ca="1">E00251532132921</f>
        <v>#NAME?</v>
      </c>
      <c r="B31482">
        <v>449</v>
      </c>
      <c r="C31482" t="s">
        <v>124</v>
      </c>
      <c r="D31482" s="1">
        <v>42751</v>
      </c>
      <c r="F31482">
        <v>1</v>
      </c>
      <c r="G31482">
        <v>4019</v>
      </c>
      <c r="H31482" t="s">
        <v>26</v>
      </c>
      <c r="J31482" t="s">
        <v>14</v>
      </c>
      <c r="K31482">
        <v>56</v>
      </c>
      <c r="L31482" t="s">
        <v>15</v>
      </c>
    </row>
    <row r="31483" spans="1:12">
      <c r="A31483" t="e">
        <f ca="1">E00251531353921</f>
        <v>#NAME?</v>
      </c>
      <c r="B31483">
        <v>701</v>
      </c>
      <c r="C31483" t="s">
        <v>72</v>
      </c>
      <c r="D31483" s="1">
        <v>42072</v>
      </c>
      <c r="F31483">
        <v>4</v>
      </c>
      <c r="G31483">
        <v>36240</v>
      </c>
      <c r="H31483" t="s">
        <v>279</v>
      </c>
      <c r="J31483" t="s">
        <v>14</v>
      </c>
      <c r="K31483">
        <v>59</v>
      </c>
      <c r="L31483" t="s">
        <v>15</v>
      </c>
    </row>
    <row r="31484" spans="1:12">
      <c r="A31484" t="e">
        <f ca="1">E00251531353921</f>
        <v>#NAME?</v>
      </c>
      <c r="B31484">
        <v>701</v>
      </c>
      <c r="C31484" t="s">
        <v>72</v>
      </c>
      <c r="D31484" s="1">
        <v>42304</v>
      </c>
      <c r="F31484">
        <v>1</v>
      </c>
      <c r="G31484">
        <v>91</v>
      </c>
      <c r="H31484" t="s">
        <v>927</v>
      </c>
      <c r="J31484" t="s">
        <v>14</v>
      </c>
      <c r="K31484">
        <v>59</v>
      </c>
      <c r="L31484" t="s">
        <v>15</v>
      </c>
    </row>
    <row r="31485" spans="1:12">
      <c r="A31485" t="e">
        <f ca="1">E00251531353921</f>
        <v>#NAME?</v>
      </c>
      <c r="B31485">
        <v>701</v>
      </c>
      <c r="C31485" t="s">
        <v>72</v>
      </c>
      <c r="D31485" s="1">
        <v>42304</v>
      </c>
      <c r="F31485">
        <v>6</v>
      </c>
      <c r="G31485">
        <v>4779</v>
      </c>
      <c r="H31485" t="s">
        <v>231</v>
      </c>
      <c r="J31485" t="s">
        <v>14</v>
      </c>
      <c r="K31485">
        <v>59</v>
      </c>
      <c r="L31485" t="s">
        <v>15</v>
      </c>
    </row>
    <row r="31486" spans="1:12">
      <c r="A31486" t="e">
        <f ca="1">E00251524999721</f>
        <v>#NAME?</v>
      </c>
      <c r="B31486">
        <v>437</v>
      </c>
      <c r="C31486" t="s">
        <v>216</v>
      </c>
      <c r="D31486" s="1">
        <v>42298</v>
      </c>
      <c r="F31486">
        <v>1</v>
      </c>
      <c r="G31486">
        <v>25000</v>
      </c>
      <c r="H31486" t="s">
        <v>178</v>
      </c>
      <c r="J31486" t="s">
        <v>14</v>
      </c>
      <c r="K31486">
        <v>52</v>
      </c>
      <c r="L31486" t="s">
        <v>15</v>
      </c>
    </row>
    <row r="31487" spans="1:12">
      <c r="A31487" t="e">
        <f ca="1">E00251511146121</f>
        <v>#NAME?</v>
      </c>
      <c r="B31487">
        <v>6</v>
      </c>
      <c r="C31487" t="s">
        <v>780</v>
      </c>
      <c r="D31487" s="1">
        <v>41869</v>
      </c>
      <c r="F31487">
        <v>1</v>
      </c>
      <c r="G31487">
        <v>8830</v>
      </c>
      <c r="H31487" t="s">
        <v>691</v>
      </c>
      <c r="J31487" t="s">
        <v>14</v>
      </c>
      <c r="K31487">
        <v>56</v>
      </c>
      <c r="L31487" t="s">
        <v>15</v>
      </c>
    </row>
    <row r="31488" spans="1:12">
      <c r="A31488" t="e">
        <f ca="1">E00251511146121</f>
        <v>#NAME?</v>
      </c>
      <c r="B31488">
        <v>28</v>
      </c>
      <c r="C31488" t="s">
        <v>153</v>
      </c>
      <c r="D31488" s="1">
        <v>41219</v>
      </c>
      <c r="F31488">
        <v>1</v>
      </c>
      <c r="G31488">
        <v>4019</v>
      </c>
      <c r="H31488" t="s">
        <v>26</v>
      </c>
      <c r="J31488" t="s">
        <v>14</v>
      </c>
      <c r="K31488">
        <v>54</v>
      </c>
      <c r="L31488" t="s">
        <v>15</v>
      </c>
    </row>
    <row r="31489" spans="1:12">
      <c r="A31489" t="e">
        <f ca="1">E00251532132921</f>
        <v>#NAME?</v>
      </c>
      <c r="B31489">
        <v>449</v>
      </c>
      <c r="C31489" t="s">
        <v>124</v>
      </c>
      <c r="D31489" s="1">
        <v>42145</v>
      </c>
      <c r="F31489">
        <v>2</v>
      </c>
      <c r="G31489">
        <v>4019</v>
      </c>
      <c r="H31489" t="s">
        <v>26</v>
      </c>
      <c r="J31489" t="s">
        <v>14</v>
      </c>
      <c r="K31489">
        <v>55</v>
      </c>
      <c r="L31489" t="s">
        <v>15</v>
      </c>
    </row>
    <row r="31490" spans="1:12">
      <c r="A31490" t="e">
        <f ca="1">E00251511146121</f>
        <v>#NAME?</v>
      </c>
      <c r="B31490">
        <v>28</v>
      </c>
      <c r="C31490" t="s">
        <v>153</v>
      </c>
      <c r="D31490" s="1">
        <v>41726</v>
      </c>
      <c r="F31490">
        <v>1</v>
      </c>
      <c r="G31490">
        <v>4019</v>
      </c>
      <c r="H31490" t="s">
        <v>26</v>
      </c>
      <c r="J31490" t="s">
        <v>14</v>
      </c>
      <c r="K31490">
        <v>56</v>
      </c>
      <c r="L31490" t="s">
        <v>15</v>
      </c>
    </row>
    <row r="31491" spans="1:12">
      <c r="A31491" t="e">
        <f ca="1">E00251511146121</f>
        <v>#NAME?</v>
      </c>
      <c r="B31491">
        <v>28</v>
      </c>
      <c r="C31491" t="s">
        <v>153</v>
      </c>
      <c r="D31491" s="1">
        <v>42055</v>
      </c>
      <c r="F31491">
        <v>2</v>
      </c>
      <c r="G31491">
        <v>7295</v>
      </c>
      <c r="H31491" t="s">
        <v>76</v>
      </c>
      <c r="J31491" t="s">
        <v>14</v>
      </c>
      <c r="K31491">
        <v>57</v>
      </c>
      <c r="L31491" t="s">
        <v>15</v>
      </c>
    </row>
    <row r="31492" spans="1:12">
      <c r="A31492" t="e">
        <f ca="1">E00251532303521</f>
        <v>#NAME?</v>
      </c>
      <c r="B31492">
        <v>448</v>
      </c>
      <c r="C31492" t="s">
        <v>112</v>
      </c>
      <c r="D31492" s="1">
        <v>43055</v>
      </c>
      <c r="F31492">
        <v>3</v>
      </c>
      <c r="G31492">
        <v>78057</v>
      </c>
      <c r="H31492" t="s">
        <v>140</v>
      </c>
      <c r="J31492" t="s">
        <v>14</v>
      </c>
      <c r="K31492">
        <v>51</v>
      </c>
      <c r="L31492" t="s">
        <v>22</v>
      </c>
    </row>
    <row r="31493" spans="1:12">
      <c r="A31493" t="e">
        <f ca="1">E00251531353921</f>
        <v>#NAME?</v>
      </c>
      <c r="B31493">
        <v>701</v>
      </c>
      <c r="C31493" t="s">
        <v>72</v>
      </c>
      <c r="D31493" s="1">
        <v>42529</v>
      </c>
      <c r="F31493">
        <v>5</v>
      </c>
      <c r="G31493">
        <v>27800</v>
      </c>
      <c r="H31493" t="s">
        <v>145</v>
      </c>
      <c r="J31493" t="s">
        <v>14</v>
      </c>
      <c r="K31493">
        <v>60</v>
      </c>
      <c r="L31493" t="s">
        <v>15</v>
      </c>
    </row>
    <row r="31494" spans="1:12">
      <c r="A31494" t="e">
        <f ca="1">E00251531353921</f>
        <v>#NAME?</v>
      </c>
      <c r="B31494">
        <v>701</v>
      </c>
      <c r="C31494" t="s">
        <v>72</v>
      </c>
      <c r="D31494" s="1">
        <v>42572</v>
      </c>
      <c r="F31494">
        <v>6</v>
      </c>
      <c r="G31494">
        <v>36240</v>
      </c>
      <c r="H31494" t="s">
        <v>279</v>
      </c>
      <c r="J31494" t="s">
        <v>14</v>
      </c>
      <c r="K31494">
        <v>60</v>
      </c>
      <c r="L31494" t="s">
        <v>15</v>
      </c>
    </row>
    <row r="31495" spans="1:12">
      <c r="A31495" t="e">
        <f ca="1">E00251511146121</f>
        <v>#NAME?</v>
      </c>
      <c r="B31495">
        <v>28</v>
      </c>
      <c r="C31495" t="s">
        <v>153</v>
      </c>
      <c r="D31495" s="1">
        <v>41655</v>
      </c>
      <c r="F31495">
        <v>2</v>
      </c>
      <c r="G31495">
        <v>4019</v>
      </c>
      <c r="H31495" t="s">
        <v>26</v>
      </c>
      <c r="J31495" t="s">
        <v>14</v>
      </c>
      <c r="K31495">
        <v>56</v>
      </c>
      <c r="L31495" t="s">
        <v>15</v>
      </c>
    </row>
    <row r="31496" spans="1:12">
      <c r="A31496" t="e">
        <f ca="1">E00251611205521</f>
        <v>#NAME?</v>
      </c>
      <c r="B31496">
        <v>278</v>
      </c>
      <c r="C31496" t="s">
        <v>222</v>
      </c>
      <c r="D31496" s="1">
        <v>41004</v>
      </c>
      <c r="F31496">
        <v>1</v>
      </c>
      <c r="G31496">
        <v>7243</v>
      </c>
      <c r="H31496" t="s">
        <v>42</v>
      </c>
      <c r="J31496" t="s">
        <v>14</v>
      </c>
      <c r="K31496">
        <v>44</v>
      </c>
      <c r="L31496" t="s">
        <v>15</v>
      </c>
    </row>
    <row r="31497" spans="1:12">
      <c r="A31497" t="e">
        <f ca="1">E00251532132921</f>
        <v>#NAME?</v>
      </c>
      <c r="B31497">
        <v>449</v>
      </c>
      <c r="C31497" t="s">
        <v>124</v>
      </c>
      <c r="D31497" s="1">
        <v>42751</v>
      </c>
      <c r="F31497">
        <v>4</v>
      </c>
      <c r="G31497">
        <v>3051</v>
      </c>
      <c r="H31497" t="s">
        <v>13</v>
      </c>
      <c r="J31497" t="s">
        <v>14</v>
      </c>
      <c r="K31497">
        <v>56</v>
      </c>
      <c r="L31497" t="s">
        <v>15</v>
      </c>
    </row>
    <row r="31498" spans="1:12">
      <c r="A31498" t="e">
        <f ca="1">E00251512331321</f>
        <v>#NAME?</v>
      </c>
      <c r="B31498">
        <v>66</v>
      </c>
      <c r="C31498" t="s">
        <v>134</v>
      </c>
      <c r="D31498" s="1">
        <v>42724</v>
      </c>
      <c r="F31498">
        <v>3</v>
      </c>
      <c r="G31498">
        <v>4779</v>
      </c>
      <c r="H31498" t="s">
        <v>231</v>
      </c>
      <c r="J31498" t="s">
        <v>14</v>
      </c>
      <c r="K31498">
        <v>57</v>
      </c>
      <c r="L31498" t="s">
        <v>15</v>
      </c>
    </row>
    <row r="31499" spans="1:12">
      <c r="A31499" t="e">
        <f ca="1">E00251619840421</f>
        <v>#NAME?</v>
      </c>
      <c r="B31499">
        <v>438</v>
      </c>
      <c r="C31499" t="s">
        <v>474</v>
      </c>
      <c r="D31499" s="1">
        <v>42137</v>
      </c>
      <c r="F31499">
        <v>1</v>
      </c>
      <c r="G31499">
        <v>38023</v>
      </c>
      <c r="H31499" t="s">
        <v>17</v>
      </c>
      <c r="J31499" t="s">
        <v>14</v>
      </c>
      <c r="K31499">
        <v>43</v>
      </c>
      <c r="L31499" t="s">
        <v>15</v>
      </c>
    </row>
    <row r="31500" spans="1:12">
      <c r="A31500" t="e">
        <f ca="1">E00251532132921</f>
        <v>#NAME?</v>
      </c>
      <c r="B31500">
        <v>467</v>
      </c>
      <c r="C31500" t="s">
        <v>232</v>
      </c>
      <c r="D31500" s="1">
        <v>41211</v>
      </c>
      <c r="F31500">
        <v>1</v>
      </c>
      <c r="G31500">
        <v>4599</v>
      </c>
      <c r="H31500" t="s">
        <v>1249</v>
      </c>
      <c r="J31500" t="s">
        <v>14</v>
      </c>
      <c r="K31500">
        <v>52</v>
      </c>
      <c r="L31500" t="s">
        <v>15</v>
      </c>
    </row>
    <row r="31501" spans="1:12">
      <c r="A31501" t="e">
        <f ca="1">E00251532132921</f>
        <v>#NAME?</v>
      </c>
      <c r="B31501">
        <v>467</v>
      </c>
      <c r="C31501" t="s">
        <v>232</v>
      </c>
      <c r="D31501" s="1">
        <v>41479</v>
      </c>
      <c r="F31501">
        <v>1</v>
      </c>
      <c r="G31501">
        <v>5258</v>
      </c>
      <c r="H31501" t="s">
        <v>236</v>
      </c>
      <c r="J31501" t="s">
        <v>14</v>
      </c>
      <c r="K31501">
        <v>53</v>
      </c>
      <c r="L31501" t="s">
        <v>15</v>
      </c>
    </row>
    <row r="31502" spans="1:12">
      <c r="A31502" t="e">
        <f ca="1">E00251429331821</f>
        <v>#NAME?</v>
      </c>
      <c r="B31502">
        <v>283</v>
      </c>
      <c r="C31502" t="s">
        <v>133</v>
      </c>
      <c r="D31502" s="1">
        <v>42209</v>
      </c>
      <c r="F31502">
        <v>2</v>
      </c>
      <c r="G31502">
        <v>7242</v>
      </c>
      <c r="H31502" t="s">
        <v>93</v>
      </c>
      <c r="J31502" t="s">
        <v>14</v>
      </c>
      <c r="K31502">
        <v>58</v>
      </c>
      <c r="L31502" t="s">
        <v>15</v>
      </c>
    </row>
    <row r="31503" spans="1:12">
      <c r="A31503" t="e">
        <f ca="1">E00251615150021</f>
        <v>#NAME?</v>
      </c>
      <c r="B31503">
        <v>1929</v>
      </c>
      <c r="C31503" t="s">
        <v>195</v>
      </c>
      <c r="D31503" s="1">
        <v>42291</v>
      </c>
      <c r="F31503">
        <v>6</v>
      </c>
      <c r="G31503">
        <v>78050</v>
      </c>
      <c r="H31503" t="s">
        <v>197</v>
      </c>
      <c r="J31503" t="s">
        <v>14</v>
      </c>
      <c r="K31503">
        <v>40</v>
      </c>
      <c r="L31503" t="s">
        <v>22</v>
      </c>
    </row>
    <row r="31504" spans="1:12">
      <c r="A31504" t="e">
        <f ca="1">E00251715428921</f>
        <v>#NAME?</v>
      </c>
      <c r="B31504">
        <v>94</v>
      </c>
      <c r="C31504" t="s">
        <v>74</v>
      </c>
      <c r="D31504" s="1">
        <v>42570</v>
      </c>
      <c r="F31504">
        <v>1</v>
      </c>
      <c r="G31504">
        <v>7291</v>
      </c>
      <c r="H31504" t="s">
        <v>163</v>
      </c>
      <c r="J31504" t="s">
        <v>14</v>
      </c>
      <c r="K31504">
        <v>47</v>
      </c>
      <c r="L31504" t="s">
        <v>15</v>
      </c>
    </row>
    <row r="31505" spans="1:12">
      <c r="A31505" t="e">
        <f ca="1">E00251615150021</f>
        <v>#NAME?</v>
      </c>
      <c r="B31505">
        <v>1929</v>
      </c>
      <c r="C31505" t="s">
        <v>195</v>
      </c>
      <c r="D31505" s="1">
        <v>42473</v>
      </c>
      <c r="F31505">
        <v>3</v>
      </c>
      <c r="G31505">
        <v>78050</v>
      </c>
      <c r="H31505" t="s">
        <v>197</v>
      </c>
      <c r="J31505" t="s">
        <v>14</v>
      </c>
      <c r="K31505">
        <v>40</v>
      </c>
      <c r="L31505" t="s">
        <v>22</v>
      </c>
    </row>
    <row r="31506" spans="1:12">
      <c r="A31506" t="e">
        <f ca="1">E00251615150021</f>
        <v>#NAME?</v>
      </c>
      <c r="B31506">
        <v>1929</v>
      </c>
      <c r="C31506" t="s">
        <v>195</v>
      </c>
      <c r="D31506" s="1">
        <v>42747</v>
      </c>
      <c r="F31506">
        <v>5</v>
      </c>
      <c r="G31506">
        <v>7262</v>
      </c>
      <c r="H31506" t="s">
        <v>198</v>
      </c>
      <c r="J31506" t="s">
        <v>14</v>
      </c>
      <c r="K31506">
        <v>41</v>
      </c>
      <c r="L31506" t="s">
        <v>15</v>
      </c>
    </row>
    <row r="31507" spans="1:12">
      <c r="A31507" t="e">
        <f ca="1">E00251532132921</f>
        <v>#NAME?</v>
      </c>
      <c r="B31507">
        <v>467</v>
      </c>
      <c r="C31507" t="s">
        <v>232</v>
      </c>
      <c r="D31507" s="1">
        <v>41050</v>
      </c>
      <c r="F31507">
        <v>5</v>
      </c>
      <c r="G31507">
        <v>7820</v>
      </c>
      <c r="H31507" t="s">
        <v>233</v>
      </c>
      <c r="J31507" t="s">
        <v>14</v>
      </c>
      <c r="K31507">
        <v>52</v>
      </c>
      <c r="L31507" t="s">
        <v>22</v>
      </c>
    </row>
    <row r="31508" spans="1:12">
      <c r="A31508" t="e">
        <f ca="1">E00251532132921</f>
        <v>#NAME?</v>
      </c>
      <c r="B31508">
        <v>467</v>
      </c>
      <c r="C31508" t="s">
        <v>232</v>
      </c>
      <c r="D31508" s="1">
        <v>41071</v>
      </c>
      <c r="F31508">
        <v>1</v>
      </c>
      <c r="G31508">
        <v>3699</v>
      </c>
      <c r="H31508" t="s">
        <v>149</v>
      </c>
      <c r="J31508" t="s">
        <v>14</v>
      </c>
      <c r="K31508">
        <v>52</v>
      </c>
      <c r="L31508" t="s">
        <v>15</v>
      </c>
    </row>
    <row r="31509" spans="1:12">
      <c r="A31509" t="e">
        <f ca="1">E00251532506121</f>
        <v>#NAME?</v>
      </c>
      <c r="B31509">
        <v>6311</v>
      </c>
      <c r="C31509" t="s">
        <v>146</v>
      </c>
      <c r="D31509" s="1">
        <v>42370</v>
      </c>
      <c r="F31509">
        <v>1</v>
      </c>
      <c r="G31509">
        <v>460</v>
      </c>
      <c r="H31509" t="s">
        <v>16</v>
      </c>
      <c r="I31509" t="s">
        <v>148</v>
      </c>
      <c r="J31509" t="s">
        <v>57</v>
      </c>
      <c r="K31509">
        <v>47</v>
      </c>
      <c r="L31509" t="s">
        <v>15</v>
      </c>
    </row>
    <row r="31510" spans="1:12">
      <c r="A31510" t="e">
        <f ca="1">E00251515316621</f>
        <v>#NAME?</v>
      </c>
      <c r="B31510">
        <v>28</v>
      </c>
      <c r="C31510" t="s">
        <v>153</v>
      </c>
      <c r="D31510" s="1">
        <v>42697</v>
      </c>
      <c r="F31510">
        <v>1</v>
      </c>
      <c r="G31510">
        <v>27800</v>
      </c>
      <c r="H31510" t="s">
        <v>145</v>
      </c>
      <c r="J31510" t="s">
        <v>14</v>
      </c>
      <c r="K31510">
        <v>47</v>
      </c>
      <c r="L31510" t="s">
        <v>15</v>
      </c>
    </row>
    <row r="31511" spans="1:12">
      <c r="A31511" t="e">
        <f ca="1">E00251615150021</f>
        <v>#NAME?</v>
      </c>
      <c r="B31511">
        <v>1929</v>
      </c>
      <c r="C31511" t="s">
        <v>195</v>
      </c>
      <c r="D31511" s="1">
        <v>42472</v>
      </c>
      <c r="F31511">
        <v>1</v>
      </c>
      <c r="G31511">
        <v>3004</v>
      </c>
      <c r="H31511" t="s">
        <v>104</v>
      </c>
      <c r="J31511" t="s">
        <v>14</v>
      </c>
      <c r="K31511">
        <v>40</v>
      </c>
      <c r="L31511" t="s">
        <v>15</v>
      </c>
    </row>
    <row r="31512" spans="1:12">
      <c r="A31512" t="e">
        <f ca="1">E00251511146121</f>
        <v>#NAME?</v>
      </c>
      <c r="B31512">
        <v>28</v>
      </c>
      <c r="C31512" t="s">
        <v>153</v>
      </c>
      <c r="D31512" s="1">
        <v>41548</v>
      </c>
      <c r="F31512">
        <v>3</v>
      </c>
      <c r="G31512">
        <v>4019</v>
      </c>
      <c r="H31512" t="s">
        <v>26</v>
      </c>
      <c r="J31512" t="s">
        <v>14</v>
      </c>
      <c r="K31512">
        <v>55</v>
      </c>
      <c r="L31512" t="s">
        <v>15</v>
      </c>
    </row>
    <row r="31513" spans="1:12">
      <c r="A31513" t="e">
        <f ca="1">E00251511146121</f>
        <v>#NAME?</v>
      </c>
      <c r="B31513">
        <v>28</v>
      </c>
      <c r="C31513" t="s">
        <v>153</v>
      </c>
      <c r="D31513" s="1">
        <v>42389</v>
      </c>
      <c r="F31513">
        <v>3</v>
      </c>
      <c r="G31513">
        <v>4019</v>
      </c>
      <c r="H31513" t="s">
        <v>26</v>
      </c>
      <c r="J31513" t="s">
        <v>14</v>
      </c>
      <c r="K31513">
        <v>58</v>
      </c>
      <c r="L31513" t="s">
        <v>15</v>
      </c>
    </row>
    <row r="31514" spans="1:12">
      <c r="A31514" t="e">
        <f ca="1">E00251524999721</f>
        <v>#NAME?</v>
      </c>
      <c r="B31514">
        <v>437</v>
      </c>
      <c r="C31514" t="s">
        <v>216</v>
      </c>
      <c r="D31514" s="1">
        <v>42907</v>
      </c>
      <c r="F31514">
        <v>1</v>
      </c>
      <c r="G31514">
        <v>7804</v>
      </c>
      <c r="H31514" t="s">
        <v>43</v>
      </c>
      <c r="J31514" t="s">
        <v>14</v>
      </c>
      <c r="K31514">
        <v>53</v>
      </c>
      <c r="L31514" t="s">
        <v>22</v>
      </c>
    </row>
    <row r="31515" spans="1:12">
      <c r="A31515" t="e">
        <f ca="1">E00251432272621</f>
        <v>#NAME?</v>
      </c>
      <c r="B31515">
        <v>489</v>
      </c>
      <c r="C31515" t="s">
        <v>100</v>
      </c>
      <c r="D31515" s="1">
        <v>42388</v>
      </c>
      <c r="F31515">
        <v>1</v>
      </c>
      <c r="G31515">
        <v>71690</v>
      </c>
      <c r="H31515" t="s">
        <v>410</v>
      </c>
      <c r="J31515" t="s">
        <v>14</v>
      </c>
      <c r="K31515">
        <v>55</v>
      </c>
      <c r="L31515" t="s">
        <v>15</v>
      </c>
    </row>
    <row r="31516" spans="1:12">
      <c r="A31516" t="e">
        <f ca="1">E00251432272621</f>
        <v>#NAME?</v>
      </c>
      <c r="B31516">
        <v>489</v>
      </c>
      <c r="C31516" t="s">
        <v>100</v>
      </c>
      <c r="D31516" s="1">
        <v>42509</v>
      </c>
      <c r="F31516">
        <v>1</v>
      </c>
      <c r="G31516">
        <v>3051</v>
      </c>
      <c r="H31516" t="s">
        <v>13</v>
      </c>
      <c r="J31516" t="s">
        <v>14</v>
      </c>
      <c r="K31516">
        <v>55</v>
      </c>
      <c r="L31516" t="s">
        <v>15</v>
      </c>
    </row>
    <row r="31517" spans="1:12">
      <c r="A31517" t="e">
        <f ca="1">E00251432272621</f>
        <v>#NAME?</v>
      </c>
      <c r="B31517">
        <v>489</v>
      </c>
      <c r="C31517" t="s">
        <v>100</v>
      </c>
      <c r="D31517" s="1">
        <v>43027</v>
      </c>
      <c r="F31517">
        <v>3</v>
      </c>
      <c r="G31517">
        <v>27800</v>
      </c>
      <c r="H31517" t="s">
        <v>145</v>
      </c>
      <c r="J31517" t="s">
        <v>14</v>
      </c>
      <c r="K31517">
        <v>56</v>
      </c>
      <c r="L31517" t="s">
        <v>15</v>
      </c>
    </row>
    <row r="31518" spans="1:12">
      <c r="A31518" t="e">
        <f ca="1">E00251531353921</f>
        <v>#NAME?</v>
      </c>
      <c r="B31518">
        <v>701</v>
      </c>
      <c r="C31518" t="s">
        <v>72</v>
      </c>
      <c r="D31518" s="1">
        <v>42727</v>
      </c>
      <c r="F31518">
        <v>2</v>
      </c>
      <c r="G31518">
        <v>27800</v>
      </c>
      <c r="H31518" t="s">
        <v>145</v>
      </c>
      <c r="J31518" t="s">
        <v>14</v>
      </c>
      <c r="K31518">
        <v>60</v>
      </c>
      <c r="L31518" t="s">
        <v>15</v>
      </c>
    </row>
    <row r="31519" spans="1:12">
      <c r="A31519" t="e">
        <f ca="1">E00251531966421</f>
        <v>#NAME?</v>
      </c>
      <c r="B31519">
        <v>449</v>
      </c>
      <c r="C31519" t="s">
        <v>124</v>
      </c>
      <c r="D31519" s="1">
        <v>41390</v>
      </c>
      <c r="F31519">
        <v>2</v>
      </c>
      <c r="G31519">
        <v>3004</v>
      </c>
      <c r="H31519" t="s">
        <v>104</v>
      </c>
      <c r="J31519" t="s">
        <v>14</v>
      </c>
      <c r="K31519">
        <v>43</v>
      </c>
      <c r="L31519" t="s">
        <v>15</v>
      </c>
    </row>
    <row r="31520" spans="1:12">
      <c r="A31520" t="e">
        <f ca="1">E00251531966421</f>
        <v>#NAME?</v>
      </c>
      <c r="B31520">
        <v>449</v>
      </c>
      <c r="C31520" t="s">
        <v>124</v>
      </c>
      <c r="D31520" s="1">
        <v>41655</v>
      </c>
      <c r="F31520">
        <v>1</v>
      </c>
      <c r="G31520">
        <v>5198</v>
      </c>
      <c r="H31520" t="s">
        <v>200</v>
      </c>
      <c r="J31520" t="s">
        <v>14</v>
      </c>
      <c r="K31520">
        <v>44</v>
      </c>
      <c r="L31520" t="s">
        <v>15</v>
      </c>
    </row>
    <row r="31521" spans="1:12">
      <c r="A31521" t="e">
        <f ca="1">E00251532132921</f>
        <v>#NAME?</v>
      </c>
      <c r="B31521">
        <v>449</v>
      </c>
      <c r="C31521" t="s">
        <v>124</v>
      </c>
      <c r="D31521" s="1">
        <v>42558</v>
      </c>
      <c r="F31521">
        <v>3</v>
      </c>
      <c r="G31521">
        <v>30000</v>
      </c>
      <c r="H31521" t="s">
        <v>144</v>
      </c>
      <c r="J31521" t="s">
        <v>14</v>
      </c>
      <c r="K31521">
        <v>56</v>
      </c>
      <c r="L31521" t="s">
        <v>15</v>
      </c>
    </row>
    <row r="31522" spans="1:12">
      <c r="A31522" t="e">
        <f ca="1">E00251532132921</f>
        <v>#NAME?</v>
      </c>
      <c r="B31522">
        <v>449</v>
      </c>
      <c r="C31522" t="s">
        <v>124</v>
      </c>
      <c r="D31522" s="1">
        <v>42639</v>
      </c>
      <c r="F31522">
        <v>2</v>
      </c>
      <c r="G31522">
        <v>30000</v>
      </c>
      <c r="H31522" t="s">
        <v>144</v>
      </c>
      <c r="J31522" t="s">
        <v>14</v>
      </c>
      <c r="K31522">
        <v>56</v>
      </c>
      <c r="L31522" t="s">
        <v>15</v>
      </c>
    </row>
    <row r="31523" spans="1:12">
      <c r="A31523" t="e">
        <f ca="1">E00251510128221</f>
        <v>#NAME?</v>
      </c>
      <c r="B31523">
        <v>160</v>
      </c>
      <c r="C31523" t="s">
        <v>278</v>
      </c>
      <c r="D31523" s="1">
        <v>41894</v>
      </c>
      <c r="F31523">
        <v>1</v>
      </c>
      <c r="G31523">
        <v>57400</v>
      </c>
      <c r="H31523" t="s">
        <v>478</v>
      </c>
      <c r="J31523" t="s">
        <v>14</v>
      </c>
      <c r="K31523">
        <v>52</v>
      </c>
      <c r="L31523" t="s">
        <v>15</v>
      </c>
    </row>
    <row r="31524" spans="1:12">
      <c r="A31524" t="e">
        <f ca="1">E00251510128221</f>
        <v>#NAME?</v>
      </c>
      <c r="B31524">
        <v>160</v>
      </c>
      <c r="C31524" t="s">
        <v>278</v>
      </c>
      <c r="D31524" s="1">
        <v>42254</v>
      </c>
      <c r="F31524">
        <v>1</v>
      </c>
      <c r="G31524">
        <v>7881</v>
      </c>
      <c r="H31524" t="s">
        <v>637</v>
      </c>
      <c r="J31524" t="s">
        <v>14</v>
      </c>
      <c r="K31524">
        <v>53</v>
      </c>
      <c r="L31524" t="s">
        <v>22</v>
      </c>
    </row>
    <row r="31525" spans="1:12">
      <c r="A31525" t="e">
        <f ca="1">E00251510128221</f>
        <v>#NAME?</v>
      </c>
      <c r="B31525">
        <v>160</v>
      </c>
      <c r="C31525" t="s">
        <v>278</v>
      </c>
      <c r="D31525" s="1">
        <v>42661</v>
      </c>
      <c r="F31525">
        <v>4</v>
      </c>
      <c r="G31525">
        <v>5920</v>
      </c>
      <c r="H31525" t="s">
        <v>417</v>
      </c>
      <c r="J31525" t="s">
        <v>14</v>
      </c>
      <c r="K31525">
        <v>54</v>
      </c>
      <c r="L31525" t="s">
        <v>15</v>
      </c>
    </row>
    <row r="31526" spans="1:12">
      <c r="A31526" t="e">
        <f ca="1">E00251510128221</f>
        <v>#NAME?</v>
      </c>
      <c r="B31526">
        <v>160</v>
      </c>
      <c r="C31526" t="s">
        <v>278</v>
      </c>
      <c r="D31526" s="1">
        <v>42153</v>
      </c>
      <c r="F31526">
        <v>1</v>
      </c>
      <c r="G31526">
        <v>7880</v>
      </c>
      <c r="H31526" t="s">
        <v>213</v>
      </c>
      <c r="J31526" t="s">
        <v>14</v>
      </c>
      <c r="K31526">
        <v>53</v>
      </c>
      <c r="L31526" t="s">
        <v>22</v>
      </c>
    </row>
    <row r="31527" spans="1:12">
      <c r="A31527" t="e">
        <f ca="1">E00251429178821</f>
        <v>#NAME?</v>
      </c>
      <c r="B31527">
        <v>285</v>
      </c>
      <c r="C31527" t="s">
        <v>117</v>
      </c>
      <c r="D31527" s="1">
        <v>41318</v>
      </c>
      <c r="F31527">
        <v>1</v>
      </c>
      <c r="G31527">
        <v>2149</v>
      </c>
      <c r="H31527" t="s">
        <v>484</v>
      </c>
      <c r="J31527" t="s">
        <v>14</v>
      </c>
      <c r="K31527">
        <v>54</v>
      </c>
      <c r="L31527" t="s">
        <v>15</v>
      </c>
    </row>
    <row r="31528" spans="1:12">
      <c r="A31528" t="e">
        <f ca="1">E00251430237821</f>
        <v>#NAME?</v>
      </c>
      <c r="B31528">
        <v>276</v>
      </c>
      <c r="C31528" t="s">
        <v>122</v>
      </c>
      <c r="D31528" s="1">
        <v>41663</v>
      </c>
      <c r="F31528">
        <v>1</v>
      </c>
      <c r="G31528">
        <v>7862</v>
      </c>
      <c r="H31528" t="s">
        <v>27</v>
      </c>
      <c r="J31528" t="s">
        <v>14</v>
      </c>
      <c r="K31528">
        <v>49</v>
      </c>
      <c r="L31528" t="s">
        <v>22</v>
      </c>
    </row>
    <row r="31529" spans="1:12">
      <c r="A31529" t="e">
        <f ca="1">E00251430237821</f>
        <v>#NAME?</v>
      </c>
      <c r="B31529">
        <v>276</v>
      </c>
      <c r="C31529" t="s">
        <v>122</v>
      </c>
      <c r="D31529" s="1">
        <v>42569</v>
      </c>
      <c r="F31529">
        <v>2</v>
      </c>
      <c r="G31529">
        <v>7904</v>
      </c>
      <c r="H31529" t="s">
        <v>75</v>
      </c>
      <c r="J31529" t="s">
        <v>14</v>
      </c>
      <c r="K31529">
        <v>51</v>
      </c>
      <c r="L31529" t="s">
        <v>22</v>
      </c>
    </row>
    <row r="31530" spans="1:12">
      <c r="A31530" t="e">
        <f ca="1">E00251439068821</f>
        <v>#NAME?</v>
      </c>
      <c r="B31530">
        <v>701</v>
      </c>
      <c r="C31530" t="s">
        <v>72</v>
      </c>
      <c r="D31530" s="1">
        <v>42899</v>
      </c>
      <c r="F31530">
        <v>2</v>
      </c>
      <c r="G31530">
        <v>56400</v>
      </c>
      <c r="H31530" t="s">
        <v>91</v>
      </c>
      <c r="J31530" t="s">
        <v>14</v>
      </c>
      <c r="K31530">
        <v>54</v>
      </c>
      <c r="L31530" t="s">
        <v>15</v>
      </c>
    </row>
    <row r="31531" spans="1:12">
      <c r="A31531" t="e">
        <f ca="1">E00251439068821</f>
        <v>#NAME?</v>
      </c>
      <c r="B31531">
        <v>701</v>
      </c>
      <c r="C31531" t="s">
        <v>72</v>
      </c>
      <c r="D31531" s="1">
        <v>42937</v>
      </c>
      <c r="F31531">
        <v>6</v>
      </c>
      <c r="G31531">
        <v>3004</v>
      </c>
      <c r="H31531" t="s">
        <v>104</v>
      </c>
      <c r="J31531" t="s">
        <v>14</v>
      </c>
      <c r="K31531">
        <v>54</v>
      </c>
      <c r="L31531" t="s">
        <v>15</v>
      </c>
    </row>
    <row r="31532" spans="1:12">
      <c r="A31532" t="e">
        <f ca="1">E00251439068821</f>
        <v>#NAME?</v>
      </c>
      <c r="B31532">
        <v>701</v>
      </c>
      <c r="C31532" t="s">
        <v>72</v>
      </c>
      <c r="D31532" s="1">
        <v>42943</v>
      </c>
      <c r="F31532">
        <v>1</v>
      </c>
      <c r="G31532">
        <v>7243</v>
      </c>
      <c r="H31532" t="s">
        <v>42</v>
      </c>
      <c r="J31532" t="s">
        <v>14</v>
      </c>
      <c r="K31532">
        <v>54</v>
      </c>
      <c r="L31532" t="s">
        <v>15</v>
      </c>
    </row>
    <row r="31533" spans="1:12">
      <c r="A31533" t="e">
        <f ca="1">E00251439068821</f>
        <v>#NAME?</v>
      </c>
      <c r="B31533">
        <v>701</v>
      </c>
      <c r="C31533" t="s">
        <v>72</v>
      </c>
      <c r="D31533" s="1">
        <v>42986</v>
      </c>
      <c r="F31533">
        <v>1</v>
      </c>
      <c r="G31533">
        <v>7231</v>
      </c>
      <c r="H31533" t="s">
        <v>128</v>
      </c>
      <c r="J31533" t="s">
        <v>14</v>
      </c>
      <c r="K31533">
        <v>54</v>
      </c>
      <c r="L31533" t="s">
        <v>15</v>
      </c>
    </row>
    <row r="31534" spans="1:12">
      <c r="A31534" t="e">
        <f ca="1">E00251532975721</f>
        <v>#NAME?</v>
      </c>
      <c r="B31534">
        <v>446</v>
      </c>
      <c r="C31534" t="s">
        <v>94</v>
      </c>
      <c r="D31534" s="1">
        <v>42433</v>
      </c>
      <c r="F31534">
        <v>2</v>
      </c>
      <c r="G31534">
        <v>5198</v>
      </c>
      <c r="H31534" t="s">
        <v>200</v>
      </c>
      <c r="J31534" t="s">
        <v>14</v>
      </c>
      <c r="K31534">
        <v>52</v>
      </c>
      <c r="L31534" t="s">
        <v>15</v>
      </c>
    </row>
    <row r="31535" spans="1:12">
      <c r="A31535" t="e">
        <f ca="1">E00251513292821</f>
        <v>#NAME?</v>
      </c>
      <c r="B31535">
        <v>467</v>
      </c>
      <c r="C31535" t="s">
        <v>232</v>
      </c>
      <c r="D31535" s="1">
        <v>41135</v>
      </c>
      <c r="F31535">
        <v>1</v>
      </c>
      <c r="G31535">
        <v>57420</v>
      </c>
      <c r="H31535" t="s">
        <v>267</v>
      </c>
      <c r="J31535" t="s">
        <v>14</v>
      </c>
      <c r="K31535">
        <v>53</v>
      </c>
      <c r="L31535" t="s">
        <v>15</v>
      </c>
    </row>
    <row r="31536" spans="1:12">
      <c r="A31536" t="e">
        <f ca="1">E00251619840021</f>
        <v>#NAME?</v>
      </c>
      <c r="B31536">
        <v>458</v>
      </c>
      <c r="C31536" t="s">
        <v>275</v>
      </c>
      <c r="D31536" s="1">
        <v>43031</v>
      </c>
      <c r="F31536">
        <v>1</v>
      </c>
      <c r="G31536">
        <v>4549</v>
      </c>
      <c r="H31536" t="s">
        <v>69</v>
      </c>
      <c r="J31536" t="s">
        <v>14</v>
      </c>
      <c r="K31536">
        <v>54</v>
      </c>
      <c r="L31536" t="s">
        <v>15</v>
      </c>
    </row>
    <row r="31537" spans="1:12">
      <c r="A31537" t="e">
        <f ca="1">E00251532132921</f>
        <v>#NAME?</v>
      </c>
      <c r="B31537">
        <v>467</v>
      </c>
      <c r="C31537" t="s">
        <v>232</v>
      </c>
      <c r="D31537" s="1">
        <v>41071</v>
      </c>
      <c r="F31537">
        <v>6</v>
      </c>
      <c r="G31537">
        <v>78050</v>
      </c>
      <c r="H31537" t="s">
        <v>197</v>
      </c>
      <c r="J31537" t="s">
        <v>14</v>
      </c>
      <c r="K31537">
        <v>52</v>
      </c>
      <c r="L31537" t="s">
        <v>22</v>
      </c>
    </row>
    <row r="31538" spans="1:12">
      <c r="A31538" t="e">
        <f ca="1">E00251532092521</f>
        <v>#NAME?</v>
      </c>
      <c r="B31538">
        <v>485</v>
      </c>
      <c r="C31538" t="s">
        <v>241</v>
      </c>
      <c r="D31538" s="1">
        <v>41039</v>
      </c>
      <c r="F31538">
        <v>1</v>
      </c>
      <c r="G31538">
        <v>7262</v>
      </c>
      <c r="H31538" t="s">
        <v>198</v>
      </c>
      <c r="J31538" t="s">
        <v>14</v>
      </c>
      <c r="K31538">
        <v>43</v>
      </c>
      <c r="L31538" t="s">
        <v>15</v>
      </c>
    </row>
    <row r="31539" spans="1:12">
      <c r="A31539" t="e">
        <f ca="1">E00251532132921</f>
        <v>#NAME?</v>
      </c>
      <c r="B31539">
        <v>467</v>
      </c>
      <c r="C31539" t="s">
        <v>232</v>
      </c>
      <c r="D31539" s="1">
        <v>41407</v>
      </c>
      <c r="F31539">
        <v>3</v>
      </c>
      <c r="G31539">
        <v>7243</v>
      </c>
      <c r="H31539" t="s">
        <v>42</v>
      </c>
      <c r="J31539" t="s">
        <v>14</v>
      </c>
      <c r="K31539">
        <v>53</v>
      </c>
      <c r="L31539" t="s">
        <v>15</v>
      </c>
    </row>
    <row r="31540" spans="1:12">
      <c r="A31540" t="e">
        <f ca="1">E00251532132921</f>
        <v>#NAME?</v>
      </c>
      <c r="B31540">
        <v>467</v>
      </c>
      <c r="C31540" t="s">
        <v>232</v>
      </c>
      <c r="D31540" s="1">
        <v>41589</v>
      </c>
      <c r="F31540">
        <v>1</v>
      </c>
      <c r="G31540">
        <v>3699</v>
      </c>
      <c r="H31540" t="s">
        <v>149</v>
      </c>
      <c r="J31540" t="s">
        <v>14</v>
      </c>
      <c r="K31540">
        <v>53</v>
      </c>
      <c r="L31540" t="s">
        <v>15</v>
      </c>
    </row>
    <row r="31541" spans="1:12">
      <c r="A31541" t="e">
        <f ca="1">E00251429864821</f>
        <v>#NAME?</v>
      </c>
      <c r="B31541">
        <v>189</v>
      </c>
      <c r="C31541" t="s">
        <v>58</v>
      </c>
      <c r="D31541" s="1">
        <v>42944</v>
      </c>
      <c r="F31541">
        <v>1</v>
      </c>
      <c r="G31541">
        <v>7862</v>
      </c>
      <c r="H31541" t="s">
        <v>27</v>
      </c>
      <c r="J31541" t="s">
        <v>14</v>
      </c>
      <c r="K31541">
        <v>44</v>
      </c>
      <c r="L31541" t="s">
        <v>22</v>
      </c>
    </row>
    <row r="31542" spans="1:12">
      <c r="A31542" t="e">
        <f ca="1">E00251429331821</f>
        <v>#NAME?</v>
      </c>
      <c r="B31542">
        <v>175</v>
      </c>
      <c r="C31542" t="s">
        <v>131</v>
      </c>
      <c r="D31542" s="1">
        <v>42339</v>
      </c>
      <c r="F31542">
        <v>1</v>
      </c>
      <c r="G31542">
        <v>71940</v>
      </c>
      <c r="H31542" t="s">
        <v>135</v>
      </c>
      <c r="J31542" t="s">
        <v>14</v>
      </c>
      <c r="K31542">
        <v>58</v>
      </c>
      <c r="L31542" t="s">
        <v>15</v>
      </c>
    </row>
    <row r="31543" spans="1:12">
      <c r="A31543" t="e">
        <f ca="1">E00251429331821</f>
        <v>#NAME?</v>
      </c>
      <c r="B31543">
        <v>283</v>
      </c>
      <c r="C31543" t="s">
        <v>133</v>
      </c>
      <c r="D31543" s="1">
        <v>41400</v>
      </c>
      <c r="F31543">
        <v>2</v>
      </c>
      <c r="G31543">
        <v>2729</v>
      </c>
      <c r="H31543" t="s">
        <v>115</v>
      </c>
      <c r="J31543" t="s">
        <v>14</v>
      </c>
      <c r="K31543">
        <v>56</v>
      </c>
      <c r="L31543" t="s">
        <v>15</v>
      </c>
    </row>
    <row r="31544" spans="1:12">
      <c r="A31544" t="e">
        <f ca="1">E00251429331821</f>
        <v>#NAME?</v>
      </c>
      <c r="B31544">
        <v>283</v>
      </c>
      <c r="C31544" t="s">
        <v>133</v>
      </c>
      <c r="D31544" s="1">
        <v>41556</v>
      </c>
      <c r="F31544">
        <v>2</v>
      </c>
      <c r="G31544">
        <v>27800</v>
      </c>
      <c r="H31544" t="s">
        <v>145</v>
      </c>
      <c r="J31544" t="s">
        <v>14</v>
      </c>
      <c r="K31544">
        <v>56</v>
      </c>
      <c r="L31544" t="s">
        <v>15</v>
      </c>
    </row>
    <row r="31545" spans="1:12">
      <c r="A31545" t="e">
        <f ca="1">E00251432272621</f>
        <v>#NAME?</v>
      </c>
      <c r="B31545">
        <v>6046</v>
      </c>
      <c r="C31545" t="s">
        <v>98</v>
      </c>
      <c r="D31545" s="1">
        <v>42146</v>
      </c>
      <c r="F31545">
        <v>1</v>
      </c>
      <c r="G31545">
        <v>7243</v>
      </c>
      <c r="H31545" t="s">
        <v>42</v>
      </c>
      <c r="I31545" t="s">
        <v>56</v>
      </c>
      <c r="J31545" t="s">
        <v>57</v>
      </c>
      <c r="K31545">
        <v>54</v>
      </c>
      <c r="L31545" t="s">
        <v>15</v>
      </c>
    </row>
    <row r="31546" spans="1:12">
      <c r="A31546" t="e">
        <f ca="1">E00251424839421</f>
        <v>#NAME?</v>
      </c>
      <c r="B31546">
        <v>110</v>
      </c>
      <c r="C31546" t="s">
        <v>980</v>
      </c>
      <c r="D31546" s="1">
        <v>41676</v>
      </c>
      <c r="F31546">
        <v>1</v>
      </c>
      <c r="G31546">
        <v>7242</v>
      </c>
      <c r="H31546" t="s">
        <v>93</v>
      </c>
      <c r="J31546" t="s">
        <v>14</v>
      </c>
      <c r="K31546">
        <v>41</v>
      </c>
      <c r="L31546" t="s">
        <v>15</v>
      </c>
    </row>
    <row r="31547" spans="1:12">
      <c r="A31547" t="e">
        <f t="shared" ref="A31547:A31552" ca="1" si="288">E00251532132921</f>
        <v>#NAME?</v>
      </c>
      <c r="B31547">
        <v>449</v>
      </c>
      <c r="C31547" t="s">
        <v>124</v>
      </c>
      <c r="D31547" s="1">
        <v>42380</v>
      </c>
      <c r="F31547">
        <v>1</v>
      </c>
      <c r="G31547">
        <v>4019</v>
      </c>
      <c r="H31547" t="s">
        <v>26</v>
      </c>
      <c r="J31547" t="s">
        <v>14</v>
      </c>
      <c r="K31547">
        <v>55</v>
      </c>
      <c r="L31547" t="s">
        <v>15</v>
      </c>
    </row>
    <row r="31548" spans="1:12">
      <c r="A31548" t="e">
        <f t="shared" ca="1" si="288"/>
        <v>#NAME?</v>
      </c>
      <c r="B31548">
        <v>449</v>
      </c>
      <c r="C31548" t="s">
        <v>124</v>
      </c>
      <c r="D31548" s="1">
        <v>42485</v>
      </c>
      <c r="F31548">
        <v>3</v>
      </c>
      <c r="G31548">
        <v>2113</v>
      </c>
      <c r="H31548" t="s">
        <v>579</v>
      </c>
      <c r="J31548" t="s">
        <v>14</v>
      </c>
      <c r="K31548">
        <v>56</v>
      </c>
      <c r="L31548" t="s">
        <v>15</v>
      </c>
    </row>
    <row r="31549" spans="1:12">
      <c r="A31549" t="e">
        <f t="shared" ca="1" si="288"/>
        <v>#NAME?</v>
      </c>
      <c r="B31549">
        <v>449</v>
      </c>
      <c r="C31549" t="s">
        <v>124</v>
      </c>
      <c r="D31549" s="1">
        <v>42639</v>
      </c>
      <c r="F31549">
        <v>3</v>
      </c>
      <c r="G31549">
        <v>4019</v>
      </c>
      <c r="H31549" t="s">
        <v>26</v>
      </c>
      <c r="J31549" t="s">
        <v>14</v>
      </c>
      <c r="K31549">
        <v>56</v>
      </c>
      <c r="L31549" t="s">
        <v>15</v>
      </c>
    </row>
    <row r="31550" spans="1:12">
      <c r="A31550" t="e">
        <f t="shared" ca="1" si="288"/>
        <v>#NAME?</v>
      </c>
      <c r="B31550">
        <v>467</v>
      </c>
      <c r="C31550" t="s">
        <v>232</v>
      </c>
      <c r="D31550" s="1">
        <v>41050</v>
      </c>
      <c r="F31550">
        <v>2</v>
      </c>
      <c r="G31550">
        <v>4019</v>
      </c>
      <c r="H31550" t="s">
        <v>26</v>
      </c>
      <c r="J31550" t="s">
        <v>14</v>
      </c>
      <c r="K31550">
        <v>52</v>
      </c>
      <c r="L31550" t="s">
        <v>15</v>
      </c>
    </row>
    <row r="31551" spans="1:12">
      <c r="A31551" t="e">
        <f t="shared" ca="1" si="288"/>
        <v>#NAME?</v>
      </c>
      <c r="B31551">
        <v>467</v>
      </c>
      <c r="C31551" t="s">
        <v>232</v>
      </c>
      <c r="D31551" s="1">
        <v>41253</v>
      </c>
      <c r="F31551">
        <v>1</v>
      </c>
      <c r="G31551">
        <v>3888</v>
      </c>
      <c r="H31551" t="s">
        <v>1250</v>
      </c>
      <c r="J31551" t="s">
        <v>14</v>
      </c>
      <c r="K31551">
        <v>52</v>
      </c>
      <c r="L31551" t="s">
        <v>15</v>
      </c>
    </row>
    <row r="31552" spans="1:12">
      <c r="A31552" t="e">
        <f t="shared" ca="1" si="288"/>
        <v>#NAME?</v>
      </c>
      <c r="B31552">
        <v>467</v>
      </c>
      <c r="C31552" t="s">
        <v>232</v>
      </c>
      <c r="D31552" s="1">
        <v>41379</v>
      </c>
      <c r="F31552">
        <v>2</v>
      </c>
      <c r="G31552">
        <v>4019</v>
      </c>
      <c r="H31552" t="s">
        <v>26</v>
      </c>
      <c r="J31552" t="s">
        <v>14</v>
      </c>
      <c r="K31552">
        <v>52</v>
      </c>
      <c r="L31552" t="s">
        <v>15</v>
      </c>
    </row>
    <row r="31553" spans="1:12">
      <c r="A31553" t="e">
        <f ca="1">E00251510695321</f>
        <v>#NAME?</v>
      </c>
      <c r="B31553">
        <v>191</v>
      </c>
      <c r="C31553" t="s">
        <v>320</v>
      </c>
      <c r="D31553" s="1">
        <v>42878</v>
      </c>
      <c r="F31553">
        <v>1</v>
      </c>
      <c r="G31553">
        <v>81380</v>
      </c>
      <c r="H31553" t="s">
        <v>326</v>
      </c>
      <c r="J31553" t="s">
        <v>14</v>
      </c>
      <c r="K31553">
        <v>54</v>
      </c>
      <c r="L31553" t="s">
        <v>15</v>
      </c>
    </row>
    <row r="31554" spans="1:12">
      <c r="A31554" t="e">
        <f ca="1">E00251513359021</f>
        <v>#NAME?</v>
      </c>
      <c r="B31554">
        <v>500</v>
      </c>
      <c r="C31554" t="s">
        <v>161</v>
      </c>
      <c r="D31554" s="1">
        <v>41305</v>
      </c>
      <c r="F31554">
        <v>4</v>
      </c>
      <c r="G31554">
        <v>49390</v>
      </c>
      <c r="H31554" t="s">
        <v>59</v>
      </c>
      <c r="J31554" t="s">
        <v>14</v>
      </c>
      <c r="K31554">
        <v>57</v>
      </c>
      <c r="L31554" t="s">
        <v>15</v>
      </c>
    </row>
    <row r="31555" spans="1:12">
      <c r="A31555" t="e">
        <f ca="1">E00251513359021</f>
        <v>#NAME?</v>
      </c>
      <c r="B31555">
        <v>500</v>
      </c>
      <c r="C31555" t="s">
        <v>161</v>
      </c>
      <c r="D31555" s="1">
        <v>41961</v>
      </c>
      <c r="F31555">
        <v>1</v>
      </c>
      <c r="G31555">
        <v>49390</v>
      </c>
      <c r="H31555" t="s">
        <v>59</v>
      </c>
      <c r="J31555" t="s">
        <v>14</v>
      </c>
      <c r="K31555">
        <v>59</v>
      </c>
      <c r="L31555" t="s">
        <v>15</v>
      </c>
    </row>
    <row r="31556" spans="1:12">
      <c r="A31556" t="e">
        <f ca="1">E00251515316621</f>
        <v>#NAME?</v>
      </c>
      <c r="B31556">
        <v>11</v>
      </c>
      <c r="C31556" t="s">
        <v>245</v>
      </c>
      <c r="D31556" s="1">
        <v>41878</v>
      </c>
      <c r="F31556">
        <v>1</v>
      </c>
      <c r="G31556">
        <v>7822</v>
      </c>
      <c r="H31556" t="s">
        <v>495</v>
      </c>
      <c r="J31556" t="s">
        <v>14</v>
      </c>
      <c r="K31556">
        <v>45</v>
      </c>
      <c r="L31556" t="s">
        <v>22</v>
      </c>
    </row>
    <row r="31557" spans="1:12">
      <c r="A31557" t="e">
        <f ca="1">E00251518673921</f>
        <v>#NAME?</v>
      </c>
      <c r="B31557">
        <v>695</v>
      </c>
      <c r="C31557" t="s">
        <v>257</v>
      </c>
      <c r="D31557" s="1">
        <v>41575</v>
      </c>
      <c r="F31557">
        <v>4</v>
      </c>
      <c r="G31557">
        <v>7243</v>
      </c>
      <c r="H31557" t="s">
        <v>42</v>
      </c>
      <c r="J31557" t="s">
        <v>14</v>
      </c>
      <c r="K31557">
        <v>62</v>
      </c>
      <c r="L31557" t="s">
        <v>15</v>
      </c>
    </row>
    <row r="31558" spans="1:12">
      <c r="A31558" t="e">
        <f ca="1">E00251518673921</f>
        <v>#NAME?</v>
      </c>
      <c r="B31558">
        <v>695</v>
      </c>
      <c r="C31558" t="s">
        <v>257</v>
      </c>
      <c r="D31558" s="1">
        <v>41053</v>
      </c>
      <c r="F31558">
        <v>3</v>
      </c>
      <c r="G31558">
        <v>7243</v>
      </c>
      <c r="H31558" t="s">
        <v>42</v>
      </c>
      <c r="J31558" t="s">
        <v>14</v>
      </c>
      <c r="K31558">
        <v>61</v>
      </c>
      <c r="L31558" t="s">
        <v>15</v>
      </c>
    </row>
    <row r="31559" spans="1:12">
      <c r="A31559" t="e">
        <f ca="1">E00251513359021</f>
        <v>#NAME?</v>
      </c>
      <c r="B31559">
        <v>500</v>
      </c>
      <c r="C31559" t="s">
        <v>161</v>
      </c>
      <c r="D31559" s="1">
        <v>42488</v>
      </c>
      <c r="F31559">
        <v>1</v>
      </c>
      <c r="G31559">
        <v>38619</v>
      </c>
      <c r="H31559" t="s">
        <v>299</v>
      </c>
      <c r="J31559" t="s">
        <v>14</v>
      </c>
      <c r="K31559">
        <v>61</v>
      </c>
      <c r="L31559" t="s">
        <v>15</v>
      </c>
    </row>
    <row r="31560" spans="1:12">
      <c r="A31560" t="e">
        <f ca="1">E00251713771121</f>
        <v>#NAME?</v>
      </c>
      <c r="B31560">
        <v>163</v>
      </c>
      <c r="C31560" t="s">
        <v>219</v>
      </c>
      <c r="D31560" s="1">
        <v>42996</v>
      </c>
      <c r="F31560">
        <v>1</v>
      </c>
      <c r="G31560">
        <v>2189</v>
      </c>
      <c r="H31560" t="s">
        <v>156</v>
      </c>
      <c r="J31560" t="s">
        <v>14</v>
      </c>
      <c r="K31560">
        <v>49</v>
      </c>
      <c r="L31560" t="s">
        <v>15</v>
      </c>
    </row>
    <row r="31561" spans="1:12">
      <c r="A31561" t="e">
        <f ca="1">E00251531966421</f>
        <v>#NAME?</v>
      </c>
      <c r="B31561">
        <v>449</v>
      </c>
      <c r="C31561" t="s">
        <v>124</v>
      </c>
      <c r="D31561" s="1">
        <v>41338</v>
      </c>
      <c r="F31561">
        <v>1</v>
      </c>
      <c r="G31561">
        <v>460</v>
      </c>
      <c r="H31561" t="s">
        <v>16</v>
      </c>
      <c r="J31561" t="s">
        <v>14</v>
      </c>
      <c r="K31561">
        <v>43</v>
      </c>
      <c r="L31561" t="s">
        <v>15</v>
      </c>
    </row>
    <row r="31562" spans="1:12">
      <c r="A31562" t="e">
        <f ca="1">E00251615150021</f>
        <v>#NAME?</v>
      </c>
      <c r="B31562">
        <v>1929</v>
      </c>
      <c r="C31562" t="s">
        <v>195</v>
      </c>
      <c r="D31562" s="1">
        <v>42353</v>
      </c>
      <c r="F31562">
        <v>1</v>
      </c>
      <c r="G31562">
        <v>7262</v>
      </c>
      <c r="H31562" t="s">
        <v>198</v>
      </c>
      <c r="J31562" t="s">
        <v>14</v>
      </c>
      <c r="K31562">
        <v>40</v>
      </c>
      <c r="L31562" t="s">
        <v>15</v>
      </c>
    </row>
    <row r="31563" spans="1:12">
      <c r="A31563" t="e">
        <f ca="1">E00251429863321</f>
        <v>#NAME?</v>
      </c>
      <c r="B31563">
        <v>165</v>
      </c>
      <c r="C31563" t="s">
        <v>461</v>
      </c>
      <c r="D31563" s="1">
        <v>41690</v>
      </c>
      <c r="F31563">
        <v>1</v>
      </c>
      <c r="G31563">
        <v>78900</v>
      </c>
      <c r="H31563" t="s">
        <v>79</v>
      </c>
      <c r="J31563" t="s">
        <v>14</v>
      </c>
      <c r="K31563">
        <v>45</v>
      </c>
      <c r="L31563" t="s">
        <v>22</v>
      </c>
    </row>
    <row r="31564" spans="1:12">
      <c r="A31564" t="e">
        <f ca="1">E00251515316621</f>
        <v>#NAME?</v>
      </c>
      <c r="B31564">
        <v>11</v>
      </c>
      <c r="C31564" t="s">
        <v>245</v>
      </c>
      <c r="D31564" s="1">
        <v>41337</v>
      </c>
      <c r="F31564">
        <v>1</v>
      </c>
      <c r="G31564">
        <v>5718</v>
      </c>
      <c r="H31564" t="s">
        <v>244</v>
      </c>
      <c r="J31564" t="s">
        <v>14</v>
      </c>
      <c r="K31564">
        <v>43</v>
      </c>
      <c r="L31564" t="s">
        <v>15</v>
      </c>
    </row>
    <row r="31565" spans="1:12">
      <c r="A31565" t="e">
        <f ca="1">E00251515316621</f>
        <v>#NAME?</v>
      </c>
      <c r="B31565">
        <v>11</v>
      </c>
      <c r="C31565" t="s">
        <v>245</v>
      </c>
      <c r="D31565" s="1">
        <v>41360</v>
      </c>
      <c r="F31565">
        <v>2</v>
      </c>
      <c r="G31565">
        <v>56400</v>
      </c>
      <c r="H31565" t="s">
        <v>91</v>
      </c>
      <c r="J31565" t="s">
        <v>14</v>
      </c>
      <c r="K31565">
        <v>44</v>
      </c>
      <c r="L31565" t="s">
        <v>15</v>
      </c>
    </row>
    <row r="31566" spans="1:12">
      <c r="A31566" t="e">
        <f ca="1">E00251430261521</f>
        <v>#NAME?</v>
      </c>
      <c r="B31566">
        <v>500</v>
      </c>
      <c r="C31566" t="s">
        <v>161</v>
      </c>
      <c r="D31566" s="1">
        <v>42282</v>
      </c>
      <c r="F31566">
        <v>1</v>
      </c>
      <c r="G31566">
        <v>7272</v>
      </c>
      <c r="H31566" t="s">
        <v>395</v>
      </c>
      <c r="J31566" t="s">
        <v>14</v>
      </c>
      <c r="K31566">
        <v>51</v>
      </c>
      <c r="L31566" t="s">
        <v>15</v>
      </c>
    </row>
    <row r="31567" spans="1:12">
      <c r="A31567" t="e">
        <f ca="1">E00251532132921</f>
        <v>#NAME?</v>
      </c>
      <c r="B31567">
        <v>467</v>
      </c>
      <c r="C31567" t="s">
        <v>232</v>
      </c>
      <c r="D31567" s="1">
        <v>41589</v>
      </c>
      <c r="F31567">
        <v>5</v>
      </c>
      <c r="G31567">
        <v>7243</v>
      </c>
      <c r="H31567" t="s">
        <v>42</v>
      </c>
      <c r="J31567" t="s">
        <v>14</v>
      </c>
      <c r="K31567">
        <v>53</v>
      </c>
      <c r="L31567" t="s">
        <v>15</v>
      </c>
    </row>
    <row r="31568" spans="1:12">
      <c r="A31568" t="e">
        <f ca="1">E00251532132921</f>
        <v>#NAME?</v>
      </c>
      <c r="B31568">
        <v>467</v>
      </c>
      <c r="C31568" t="s">
        <v>232</v>
      </c>
      <c r="D31568" s="1">
        <v>41827</v>
      </c>
      <c r="F31568">
        <v>2</v>
      </c>
      <c r="G31568">
        <v>4019</v>
      </c>
      <c r="H31568" t="s">
        <v>26</v>
      </c>
      <c r="J31568" t="s">
        <v>14</v>
      </c>
      <c r="K31568">
        <v>54</v>
      </c>
      <c r="L31568" t="s">
        <v>15</v>
      </c>
    </row>
    <row r="31569" spans="1:12">
      <c r="A31569" t="e">
        <f ca="1">E00251512114921</f>
        <v>#NAME?</v>
      </c>
      <c r="B31569">
        <v>3913</v>
      </c>
      <c r="C31569" t="s">
        <v>251</v>
      </c>
      <c r="D31569" s="1">
        <v>41712</v>
      </c>
      <c r="F31569">
        <v>1</v>
      </c>
      <c r="G31569">
        <v>2729</v>
      </c>
      <c r="H31569" t="s">
        <v>115</v>
      </c>
      <c r="J31569" t="s">
        <v>14</v>
      </c>
      <c r="K31569">
        <v>51</v>
      </c>
      <c r="L31569" t="s">
        <v>15</v>
      </c>
    </row>
    <row r="31570" spans="1:12">
      <c r="A31570" t="e">
        <f ca="1">E00251518673921</f>
        <v>#NAME?</v>
      </c>
      <c r="B31570">
        <v>695</v>
      </c>
      <c r="C31570" t="s">
        <v>257</v>
      </c>
      <c r="D31570" s="1">
        <v>40942</v>
      </c>
      <c r="F31570">
        <v>1</v>
      </c>
      <c r="G31570">
        <v>28989</v>
      </c>
      <c r="H31570" t="s">
        <v>777</v>
      </c>
      <c r="J31570" t="s">
        <v>14</v>
      </c>
      <c r="K31570">
        <v>60</v>
      </c>
      <c r="L31570" t="s">
        <v>15</v>
      </c>
    </row>
    <row r="31571" spans="1:12">
      <c r="A31571" t="e">
        <f ca="1">E00251524955621</f>
        <v>#NAME?</v>
      </c>
      <c r="B31571">
        <v>193</v>
      </c>
      <c r="C31571" t="s">
        <v>247</v>
      </c>
      <c r="D31571" s="1">
        <v>42786</v>
      </c>
      <c r="F31571">
        <v>1</v>
      </c>
      <c r="G31571">
        <v>7175</v>
      </c>
      <c r="H31571" t="s">
        <v>689</v>
      </c>
      <c r="J31571" t="s">
        <v>14</v>
      </c>
      <c r="K31571">
        <v>52</v>
      </c>
      <c r="L31571" t="s">
        <v>15</v>
      </c>
    </row>
    <row r="31572" spans="1:12">
      <c r="A31572" t="e">
        <f ca="1">E00251524955621</f>
        <v>#NAME?</v>
      </c>
      <c r="B31572">
        <v>193</v>
      </c>
      <c r="C31572" t="s">
        <v>247</v>
      </c>
      <c r="D31572" s="1">
        <v>42520</v>
      </c>
      <c r="F31572">
        <v>1</v>
      </c>
      <c r="G31572">
        <v>46619</v>
      </c>
      <c r="H31572" t="s">
        <v>182</v>
      </c>
      <c r="J31572" t="s">
        <v>14</v>
      </c>
      <c r="K31572">
        <v>51</v>
      </c>
      <c r="L31572" t="s">
        <v>15</v>
      </c>
    </row>
    <row r="31573" spans="1:12">
      <c r="A31573" t="e">
        <f ca="1">E00251524955621</f>
        <v>#NAME?</v>
      </c>
      <c r="B31573">
        <v>193</v>
      </c>
      <c r="C31573" t="s">
        <v>247</v>
      </c>
      <c r="D31573" s="1">
        <v>42852</v>
      </c>
      <c r="F31573">
        <v>1</v>
      </c>
      <c r="G31573">
        <v>8362</v>
      </c>
      <c r="H31573" t="s">
        <v>136</v>
      </c>
      <c r="J31573" t="s">
        <v>14</v>
      </c>
      <c r="K31573">
        <v>52</v>
      </c>
      <c r="L31573" t="s">
        <v>15</v>
      </c>
    </row>
    <row r="31574" spans="1:12">
      <c r="A31574" t="e">
        <f ca="1">E00251524955621</f>
        <v>#NAME?</v>
      </c>
      <c r="B31574">
        <v>193</v>
      </c>
      <c r="C31574" t="s">
        <v>247</v>
      </c>
      <c r="D31574" s="1">
        <v>41878</v>
      </c>
      <c r="F31574">
        <v>1</v>
      </c>
      <c r="G31574">
        <v>7245</v>
      </c>
      <c r="H31574" t="s">
        <v>116</v>
      </c>
      <c r="J31574" t="s">
        <v>14</v>
      </c>
      <c r="K31574">
        <v>49</v>
      </c>
      <c r="L31574" t="s">
        <v>15</v>
      </c>
    </row>
    <row r="31575" spans="1:12">
      <c r="A31575" t="e">
        <f ca="1">E00251532132921</f>
        <v>#NAME?</v>
      </c>
      <c r="B31575">
        <v>6046</v>
      </c>
      <c r="C31575" t="s">
        <v>98</v>
      </c>
      <c r="D31575" s="1">
        <v>43006</v>
      </c>
      <c r="F31575">
        <v>1</v>
      </c>
      <c r="G31575">
        <v>78906</v>
      </c>
      <c r="H31575" t="s">
        <v>31</v>
      </c>
      <c r="I31575" t="s">
        <v>56</v>
      </c>
      <c r="J31575" t="s">
        <v>57</v>
      </c>
      <c r="K31575">
        <v>57</v>
      </c>
      <c r="L31575" t="s">
        <v>22</v>
      </c>
    </row>
    <row r="31576" spans="1:12">
      <c r="A31576" t="e">
        <f ca="1">E00251532132921</f>
        <v>#NAME?</v>
      </c>
      <c r="B31576">
        <v>449</v>
      </c>
      <c r="C31576" t="s">
        <v>124</v>
      </c>
      <c r="D31576" s="1">
        <v>42426</v>
      </c>
      <c r="F31576">
        <v>2</v>
      </c>
      <c r="G31576">
        <v>4019</v>
      </c>
      <c r="H31576" t="s">
        <v>26</v>
      </c>
      <c r="J31576" t="s">
        <v>14</v>
      </c>
      <c r="K31576">
        <v>55</v>
      </c>
      <c r="L31576" t="s">
        <v>15</v>
      </c>
    </row>
    <row r="31577" spans="1:12">
      <c r="A31577" t="e">
        <f ca="1">E00251532132921</f>
        <v>#NAME?</v>
      </c>
      <c r="B31577">
        <v>467</v>
      </c>
      <c r="C31577" t="s">
        <v>232</v>
      </c>
      <c r="D31577" s="1">
        <v>41071</v>
      </c>
      <c r="F31577">
        <v>3</v>
      </c>
      <c r="G31577">
        <v>7243</v>
      </c>
      <c r="H31577" t="s">
        <v>42</v>
      </c>
      <c r="J31577" t="s">
        <v>14</v>
      </c>
      <c r="K31577">
        <v>52</v>
      </c>
      <c r="L31577" t="s">
        <v>15</v>
      </c>
    </row>
    <row r="31578" spans="1:12">
      <c r="A31578" t="e">
        <f ca="1">E00251532132921</f>
        <v>#NAME?</v>
      </c>
      <c r="B31578">
        <v>467</v>
      </c>
      <c r="C31578" t="s">
        <v>232</v>
      </c>
      <c r="D31578" s="1">
        <v>41330</v>
      </c>
      <c r="F31578">
        <v>4</v>
      </c>
      <c r="G31578">
        <v>7243</v>
      </c>
      <c r="H31578" t="s">
        <v>42</v>
      </c>
      <c r="J31578" t="s">
        <v>14</v>
      </c>
      <c r="K31578">
        <v>52</v>
      </c>
      <c r="L31578" t="s">
        <v>15</v>
      </c>
    </row>
    <row r="31579" spans="1:12">
      <c r="A31579" t="e">
        <f ca="1">E00251531966421</f>
        <v>#NAME?</v>
      </c>
      <c r="B31579">
        <v>449</v>
      </c>
      <c r="C31579" t="s">
        <v>124</v>
      </c>
      <c r="D31579" s="1">
        <v>41916</v>
      </c>
      <c r="F31579">
        <v>1</v>
      </c>
      <c r="G31579">
        <v>4659</v>
      </c>
      <c r="H31579" t="s">
        <v>47</v>
      </c>
      <c r="J31579" t="s">
        <v>14</v>
      </c>
      <c r="K31579">
        <v>45</v>
      </c>
      <c r="L31579" t="s">
        <v>15</v>
      </c>
    </row>
    <row r="31580" spans="1:12">
      <c r="A31580" t="e">
        <f ca="1">E00251439068821</f>
        <v>#NAME?</v>
      </c>
      <c r="B31580">
        <v>355</v>
      </c>
      <c r="C31580" t="s">
        <v>302</v>
      </c>
      <c r="D31580" s="1">
        <v>42880</v>
      </c>
      <c r="F31580">
        <v>5</v>
      </c>
      <c r="G31580">
        <v>4779</v>
      </c>
      <c r="H31580" t="s">
        <v>231</v>
      </c>
      <c r="J31580" t="s">
        <v>14</v>
      </c>
      <c r="K31580">
        <v>54</v>
      </c>
      <c r="L31580" t="s">
        <v>15</v>
      </c>
    </row>
    <row r="31581" spans="1:12">
      <c r="A31581" t="e">
        <f ca="1">E00251439068821</f>
        <v>#NAME?</v>
      </c>
      <c r="B31581">
        <v>701</v>
      </c>
      <c r="C31581" t="s">
        <v>72</v>
      </c>
      <c r="D31581" s="1">
        <v>40956</v>
      </c>
      <c r="F31581">
        <v>1</v>
      </c>
      <c r="G31581">
        <v>56400</v>
      </c>
      <c r="H31581" t="s">
        <v>91</v>
      </c>
      <c r="J31581" t="s">
        <v>14</v>
      </c>
      <c r="K31581">
        <v>49</v>
      </c>
      <c r="L31581" t="s">
        <v>15</v>
      </c>
    </row>
    <row r="31582" spans="1:12">
      <c r="A31582" t="e">
        <f ca="1">E00251439068821</f>
        <v>#NAME?</v>
      </c>
      <c r="B31582">
        <v>701</v>
      </c>
      <c r="C31582" t="s">
        <v>72</v>
      </c>
      <c r="D31582" s="1">
        <v>42471</v>
      </c>
      <c r="F31582">
        <v>2</v>
      </c>
      <c r="G31582">
        <v>3004</v>
      </c>
      <c r="H31582" t="s">
        <v>104</v>
      </c>
      <c r="J31582" t="s">
        <v>14</v>
      </c>
      <c r="K31582">
        <v>53</v>
      </c>
      <c r="L31582" t="s">
        <v>15</v>
      </c>
    </row>
    <row r="31583" spans="1:12">
      <c r="A31583" t="e">
        <f ca="1">E00251531353921</f>
        <v>#NAME?</v>
      </c>
      <c r="B31583">
        <v>701</v>
      </c>
      <c r="C31583" t="s">
        <v>72</v>
      </c>
      <c r="D31583" s="1">
        <v>41687</v>
      </c>
      <c r="F31583">
        <v>1</v>
      </c>
      <c r="G31583">
        <v>7871</v>
      </c>
      <c r="H31583" t="s">
        <v>674</v>
      </c>
      <c r="J31583" t="s">
        <v>14</v>
      </c>
      <c r="K31583">
        <v>57</v>
      </c>
      <c r="L31583" t="s">
        <v>22</v>
      </c>
    </row>
    <row r="31584" spans="1:12">
      <c r="A31584" t="e">
        <f ca="1">E00251531353921</f>
        <v>#NAME?</v>
      </c>
      <c r="B31584">
        <v>701</v>
      </c>
      <c r="C31584" t="s">
        <v>72</v>
      </c>
      <c r="D31584" s="1">
        <v>41953</v>
      </c>
      <c r="F31584">
        <v>2</v>
      </c>
      <c r="G31584">
        <v>78050</v>
      </c>
      <c r="H31584" t="s">
        <v>197</v>
      </c>
      <c r="J31584" t="s">
        <v>14</v>
      </c>
      <c r="K31584">
        <v>58</v>
      </c>
      <c r="L31584" t="s">
        <v>22</v>
      </c>
    </row>
    <row r="31585" spans="1:12">
      <c r="A31585" t="e">
        <f ca="1">E00251531353921</f>
        <v>#NAME?</v>
      </c>
      <c r="B31585">
        <v>701</v>
      </c>
      <c r="C31585" t="s">
        <v>72</v>
      </c>
      <c r="D31585" s="1">
        <v>42072</v>
      </c>
      <c r="F31585">
        <v>1</v>
      </c>
      <c r="G31585">
        <v>27800</v>
      </c>
      <c r="H31585" t="s">
        <v>145</v>
      </c>
      <c r="J31585" t="s">
        <v>14</v>
      </c>
      <c r="K31585">
        <v>59</v>
      </c>
      <c r="L31585" t="s">
        <v>15</v>
      </c>
    </row>
    <row r="31586" spans="1:12">
      <c r="A31586" t="e">
        <f ca="1">E00251531353921</f>
        <v>#NAME?</v>
      </c>
      <c r="B31586">
        <v>701</v>
      </c>
      <c r="C31586" t="s">
        <v>72</v>
      </c>
      <c r="D31586" s="1">
        <v>42310</v>
      </c>
      <c r="F31586">
        <v>2</v>
      </c>
      <c r="G31586">
        <v>7062</v>
      </c>
      <c r="H31586" t="s">
        <v>97</v>
      </c>
      <c r="J31586" t="s">
        <v>14</v>
      </c>
      <c r="K31586">
        <v>59</v>
      </c>
      <c r="L31586" t="s">
        <v>15</v>
      </c>
    </row>
    <row r="31587" spans="1:12">
      <c r="A31587" t="e">
        <f ca="1">E00251510128221</f>
        <v>#NAME?</v>
      </c>
      <c r="B31587">
        <v>160</v>
      </c>
      <c r="C31587" t="s">
        <v>278</v>
      </c>
      <c r="D31587" s="1">
        <v>42261</v>
      </c>
      <c r="F31587">
        <v>1</v>
      </c>
      <c r="G31587">
        <v>57400</v>
      </c>
      <c r="H31587" t="s">
        <v>478</v>
      </c>
      <c r="J31587" t="s">
        <v>14</v>
      </c>
      <c r="K31587">
        <v>53</v>
      </c>
      <c r="L31587" t="s">
        <v>15</v>
      </c>
    </row>
    <row r="31588" spans="1:12">
      <c r="A31588" t="e">
        <f ca="1">E00251510128221</f>
        <v>#NAME?</v>
      </c>
      <c r="B31588">
        <v>160</v>
      </c>
      <c r="C31588" t="s">
        <v>278</v>
      </c>
      <c r="D31588" s="1">
        <v>42397</v>
      </c>
      <c r="F31588">
        <v>2</v>
      </c>
      <c r="G31588">
        <v>57400</v>
      </c>
      <c r="H31588" t="s">
        <v>478</v>
      </c>
      <c r="J31588" t="s">
        <v>14</v>
      </c>
      <c r="K31588">
        <v>54</v>
      </c>
      <c r="L31588" t="s">
        <v>15</v>
      </c>
    </row>
    <row r="31589" spans="1:12">
      <c r="A31589" t="e">
        <f ca="1">E00251510128221</f>
        <v>#NAME?</v>
      </c>
      <c r="B31589">
        <v>163</v>
      </c>
      <c r="C31589" t="s">
        <v>219</v>
      </c>
      <c r="D31589" s="1">
        <v>41864</v>
      </c>
      <c r="F31589">
        <v>1</v>
      </c>
      <c r="G31589">
        <v>4019</v>
      </c>
      <c r="H31589" t="s">
        <v>26</v>
      </c>
      <c r="J31589" t="s">
        <v>14</v>
      </c>
      <c r="K31589">
        <v>52</v>
      </c>
      <c r="L31589" t="s">
        <v>15</v>
      </c>
    </row>
    <row r="31590" spans="1:12">
      <c r="A31590" t="e">
        <f ca="1">E00251524955621</f>
        <v>#NAME?</v>
      </c>
      <c r="B31590">
        <v>193</v>
      </c>
      <c r="C31590" t="s">
        <v>247</v>
      </c>
      <c r="D31590" s="1">
        <v>42509</v>
      </c>
      <c r="F31590">
        <v>1</v>
      </c>
      <c r="G31590">
        <v>46619</v>
      </c>
      <c r="H31590" t="s">
        <v>182</v>
      </c>
      <c r="J31590" t="s">
        <v>14</v>
      </c>
      <c r="K31590">
        <v>51</v>
      </c>
      <c r="L31590" t="s">
        <v>15</v>
      </c>
    </row>
    <row r="31591" spans="1:12">
      <c r="A31591" t="e">
        <f ca="1">E00251531353921</f>
        <v>#NAME?</v>
      </c>
      <c r="B31591">
        <v>701</v>
      </c>
      <c r="C31591" t="s">
        <v>72</v>
      </c>
      <c r="D31591" s="1">
        <v>42419</v>
      </c>
      <c r="F31591">
        <v>2</v>
      </c>
      <c r="G31591">
        <v>27800</v>
      </c>
      <c r="H31591" t="s">
        <v>145</v>
      </c>
      <c r="J31591" t="s">
        <v>14</v>
      </c>
      <c r="K31591">
        <v>59</v>
      </c>
      <c r="L31591" t="s">
        <v>15</v>
      </c>
    </row>
    <row r="31592" spans="1:12">
      <c r="A31592" t="e">
        <f ca="1">E00251418205021</f>
        <v>#NAME?</v>
      </c>
      <c r="B31592">
        <v>48</v>
      </c>
      <c r="C31592" t="s">
        <v>249</v>
      </c>
      <c r="D31592" s="1">
        <v>42670</v>
      </c>
      <c r="F31592">
        <v>1</v>
      </c>
      <c r="G31592">
        <v>2410</v>
      </c>
      <c r="H31592" t="s">
        <v>283</v>
      </c>
      <c r="J31592" t="s">
        <v>14</v>
      </c>
      <c r="K31592">
        <v>47</v>
      </c>
      <c r="L31592" t="s">
        <v>15</v>
      </c>
    </row>
    <row r="31593" spans="1:12">
      <c r="A31593" t="e">
        <f ca="1">E00251430237821</f>
        <v>#NAME?</v>
      </c>
      <c r="B31593">
        <v>276</v>
      </c>
      <c r="C31593" t="s">
        <v>122</v>
      </c>
      <c r="D31593" s="1">
        <v>41589</v>
      </c>
      <c r="F31593">
        <v>1</v>
      </c>
      <c r="G31593">
        <v>5198</v>
      </c>
      <c r="H31593" t="s">
        <v>200</v>
      </c>
      <c r="J31593" t="s">
        <v>14</v>
      </c>
      <c r="K31593">
        <v>49</v>
      </c>
      <c r="L31593" t="s">
        <v>15</v>
      </c>
    </row>
    <row r="31594" spans="1:12">
      <c r="A31594" t="e">
        <f ca="1">E00251528773221</f>
        <v>#NAME?</v>
      </c>
      <c r="B31594">
        <v>276</v>
      </c>
      <c r="C31594" t="s">
        <v>122</v>
      </c>
      <c r="D31594" s="1">
        <v>42877</v>
      </c>
      <c r="F31594">
        <v>1</v>
      </c>
      <c r="G31594">
        <v>37230</v>
      </c>
      <c r="H31594" t="s">
        <v>361</v>
      </c>
      <c r="J31594" t="s">
        <v>14</v>
      </c>
      <c r="K31594">
        <v>51</v>
      </c>
      <c r="L31594" t="s">
        <v>15</v>
      </c>
    </row>
    <row r="31595" spans="1:12">
      <c r="A31595" t="e">
        <f ca="1">E00251528773221</f>
        <v>#NAME?</v>
      </c>
      <c r="B31595">
        <v>276</v>
      </c>
      <c r="C31595" t="s">
        <v>122</v>
      </c>
      <c r="D31595" s="1">
        <v>43068</v>
      </c>
      <c r="F31595">
        <v>2</v>
      </c>
      <c r="G31595">
        <v>78057</v>
      </c>
      <c r="H31595" t="s">
        <v>140</v>
      </c>
      <c r="J31595" t="s">
        <v>14</v>
      </c>
      <c r="K31595">
        <v>52</v>
      </c>
      <c r="L31595" t="s">
        <v>22</v>
      </c>
    </row>
    <row r="31596" spans="1:12">
      <c r="A31596" t="e">
        <f ca="1">E00251430366921</f>
        <v>#NAME?</v>
      </c>
      <c r="B31596">
        <v>489</v>
      </c>
      <c r="C31596" t="s">
        <v>100</v>
      </c>
      <c r="D31596" s="1">
        <v>42550</v>
      </c>
      <c r="F31596">
        <v>1</v>
      </c>
      <c r="G31596">
        <v>7030</v>
      </c>
      <c r="H31596" t="s">
        <v>333</v>
      </c>
      <c r="J31596" t="s">
        <v>14</v>
      </c>
      <c r="K31596">
        <v>53</v>
      </c>
      <c r="L31596" t="s">
        <v>15</v>
      </c>
    </row>
    <row r="31597" spans="1:12">
      <c r="A31597" t="e">
        <f ca="1">E00251615125021</f>
        <v>#NAME?</v>
      </c>
      <c r="B31597">
        <v>160</v>
      </c>
      <c r="C31597" t="s">
        <v>278</v>
      </c>
      <c r="D31597" s="1">
        <v>42979</v>
      </c>
      <c r="F31597">
        <v>2</v>
      </c>
      <c r="G31597">
        <v>60090</v>
      </c>
      <c r="H31597" t="s">
        <v>181</v>
      </c>
      <c r="J31597" t="s">
        <v>14</v>
      </c>
      <c r="K31597">
        <v>60</v>
      </c>
      <c r="L31597" t="s">
        <v>15</v>
      </c>
    </row>
    <row r="31598" spans="1:12">
      <c r="A31598" t="e">
        <f ca="1">E00251518673921</f>
        <v>#NAME?</v>
      </c>
      <c r="B31598">
        <v>695</v>
      </c>
      <c r="C31598" t="s">
        <v>257</v>
      </c>
      <c r="D31598" s="1">
        <v>41898</v>
      </c>
      <c r="F31598">
        <v>3</v>
      </c>
      <c r="G31598">
        <v>7852</v>
      </c>
      <c r="H31598" t="s">
        <v>221</v>
      </c>
      <c r="J31598" t="s">
        <v>14</v>
      </c>
      <c r="K31598">
        <v>63</v>
      </c>
      <c r="L31598" t="s">
        <v>22</v>
      </c>
    </row>
    <row r="31599" spans="1:12">
      <c r="A31599" t="e">
        <f ca="1">E00251528773221</f>
        <v>#NAME?</v>
      </c>
      <c r="B31599">
        <v>276</v>
      </c>
      <c r="C31599" t="s">
        <v>122</v>
      </c>
      <c r="D31599" s="1">
        <v>41082</v>
      </c>
      <c r="F31599">
        <v>1</v>
      </c>
      <c r="G31599">
        <v>30000</v>
      </c>
      <c r="H31599" t="s">
        <v>144</v>
      </c>
      <c r="J31599" t="s">
        <v>14</v>
      </c>
      <c r="K31599">
        <v>46</v>
      </c>
      <c r="L31599" t="s">
        <v>15</v>
      </c>
    </row>
    <row r="31600" spans="1:12">
      <c r="A31600" t="e">
        <f ca="1">E00251528773221</f>
        <v>#NAME?</v>
      </c>
      <c r="B31600">
        <v>276</v>
      </c>
      <c r="C31600" t="s">
        <v>122</v>
      </c>
      <c r="D31600" s="1">
        <v>42898</v>
      </c>
      <c r="F31600">
        <v>1</v>
      </c>
      <c r="G31600">
        <v>5718</v>
      </c>
      <c r="H31600" t="s">
        <v>244</v>
      </c>
      <c r="J31600" t="s">
        <v>14</v>
      </c>
      <c r="K31600">
        <v>51</v>
      </c>
      <c r="L31600" t="s">
        <v>15</v>
      </c>
    </row>
    <row r="31601" spans="1:12">
      <c r="A31601" t="e">
        <f ca="1">E00251432149421</f>
        <v>#NAME?</v>
      </c>
      <c r="B31601">
        <v>451</v>
      </c>
      <c r="C31601" t="s">
        <v>102</v>
      </c>
      <c r="D31601" s="1">
        <v>41703</v>
      </c>
      <c r="F31601">
        <v>1</v>
      </c>
      <c r="G31601">
        <v>30593</v>
      </c>
      <c r="H31601" t="s">
        <v>684</v>
      </c>
      <c r="J31601" t="s">
        <v>14</v>
      </c>
      <c r="K31601">
        <v>61</v>
      </c>
      <c r="L31601" t="s">
        <v>15</v>
      </c>
    </row>
    <row r="31602" spans="1:12">
      <c r="A31602" t="e">
        <f ca="1">E00251513359021</f>
        <v>#NAME?</v>
      </c>
      <c r="B31602">
        <v>500</v>
      </c>
      <c r="C31602" t="s">
        <v>161</v>
      </c>
      <c r="D31602" s="1">
        <v>42429</v>
      </c>
      <c r="F31602">
        <v>3</v>
      </c>
      <c r="G31602">
        <v>4019</v>
      </c>
      <c r="H31602" t="s">
        <v>26</v>
      </c>
      <c r="J31602" t="s">
        <v>14</v>
      </c>
      <c r="K31602">
        <v>61</v>
      </c>
      <c r="L31602" t="s">
        <v>15</v>
      </c>
    </row>
    <row r="31603" spans="1:12">
      <c r="A31603" t="e">
        <f ca="1">E00251510702121</f>
        <v>#NAME?</v>
      </c>
      <c r="B31603">
        <v>104</v>
      </c>
      <c r="C31603" t="s">
        <v>88</v>
      </c>
      <c r="D31603" s="1">
        <v>41891</v>
      </c>
      <c r="F31603">
        <v>2</v>
      </c>
      <c r="G31603">
        <v>78900</v>
      </c>
      <c r="H31603" t="s">
        <v>79</v>
      </c>
      <c r="J31603" t="s">
        <v>14</v>
      </c>
      <c r="K31603">
        <v>45</v>
      </c>
      <c r="L31603" t="s">
        <v>22</v>
      </c>
    </row>
    <row r="31604" spans="1:12">
      <c r="A31604" t="e">
        <f ca="1">E00251617721821</f>
        <v>#NAME?</v>
      </c>
      <c r="B31604">
        <v>184</v>
      </c>
      <c r="C31604" t="s">
        <v>290</v>
      </c>
      <c r="D31604" s="1">
        <v>41016</v>
      </c>
      <c r="F31604">
        <v>2</v>
      </c>
      <c r="G31604">
        <v>4019</v>
      </c>
      <c r="H31604" t="s">
        <v>26</v>
      </c>
      <c r="J31604" t="s">
        <v>14</v>
      </c>
      <c r="K31604">
        <v>38</v>
      </c>
      <c r="L31604" t="s">
        <v>15</v>
      </c>
    </row>
    <row r="31605" spans="1:12">
      <c r="A31605" t="e">
        <f ca="1">E00251432149421</f>
        <v>#NAME?</v>
      </c>
      <c r="B31605">
        <v>451</v>
      </c>
      <c r="C31605" t="s">
        <v>102</v>
      </c>
      <c r="D31605" s="1">
        <v>42650</v>
      </c>
      <c r="F31605">
        <v>2</v>
      </c>
      <c r="G31605">
        <v>4139</v>
      </c>
      <c r="H31605" t="s">
        <v>300</v>
      </c>
      <c r="J31605" t="s">
        <v>14</v>
      </c>
      <c r="K31605">
        <v>64</v>
      </c>
      <c r="L31605" t="s">
        <v>15</v>
      </c>
    </row>
    <row r="31606" spans="1:12">
      <c r="A31606" t="e">
        <f ca="1">E00251531353921</f>
        <v>#NAME?</v>
      </c>
      <c r="B31606">
        <v>701</v>
      </c>
      <c r="C31606" t="s">
        <v>72</v>
      </c>
      <c r="D31606" s="1">
        <v>41296</v>
      </c>
      <c r="F31606">
        <v>3</v>
      </c>
      <c r="G31606">
        <v>7059</v>
      </c>
      <c r="H31606" t="s">
        <v>230</v>
      </c>
      <c r="J31606" t="s">
        <v>14</v>
      </c>
      <c r="K31606">
        <v>56</v>
      </c>
      <c r="L31606" t="s">
        <v>15</v>
      </c>
    </row>
    <row r="31607" spans="1:12">
      <c r="A31607" t="e">
        <f ca="1">E00251531353921</f>
        <v>#NAME?</v>
      </c>
      <c r="B31607">
        <v>701</v>
      </c>
      <c r="C31607" t="s">
        <v>72</v>
      </c>
      <c r="D31607" s="1">
        <v>42464</v>
      </c>
      <c r="F31607">
        <v>4</v>
      </c>
      <c r="G31607">
        <v>5369</v>
      </c>
      <c r="H31607" t="s">
        <v>253</v>
      </c>
      <c r="J31607" t="s">
        <v>14</v>
      </c>
      <c r="K31607">
        <v>60</v>
      </c>
      <c r="L31607" t="s">
        <v>15</v>
      </c>
    </row>
    <row r="31608" spans="1:12">
      <c r="A31608" t="e">
        <f ca="1">E00251531353921</f>
        <v>#NAME?</v>
      </c>
      <c r="B31608">
        <v>701</v>
      </c>
      <c r="C31608" t="s">
        <v>72</v>
      </c>
      <c r="D31608" s="1">
        <v>42471</v>
      </c>
      <c r="F31608">
        <v>6</v>
      </c>
      <c r="G31608">
        <v>36240</v>
      </c>
      <c r="H31608" t="s">
        <v>279</v>
      </c>
      <c r="J31608" t="s">
        <v>14</v>
      </c>
      <c r="K31608">
        <v>60</v>
      </c>
      <c r="L31608" t="s">
        <v>15</v>
      </c>
    </row>
    <row r="31609" spans="1:12">
      <c r="A31609" t="e">
        <f ca="1">E00251531353921</f>
        <v>#NAME?</v>
      </c>
      <c r="B31609">
        <v>701</v>
      </c>
      <c r="C31609" t="s">
        <v>72</v>
      </c>
      <c r="D31609" s="1">
        <v>42529</v>
      </c>
      <c r="F31609">
        <v>4</v>
      </c>
      <c r="G31609">
        <v>7242</v>
      </c>
      <c r="H31609" t="s">
        <v>93</v>
      </c>
      <c r="J31609" t="s">
        <v>14</v>
      </c>
      <c r="K31609">
        <v>60</v>
      </c>
      <c r="L31609" t="s">
        <v>15</v>
      </c>
    </row>
    <row r="31610" spans="1:12">
      <c r="A31610" t="e">
        <f ca="1">E00251418205021</f>
        <v>#NAME?</v>
      </c>
      <c r="B31610">
        <v>48</v>
      </c>
      <c r="C31610" t="s">
        <v>249</v>
      </c>
      <c r="D31610" s="1">
        <v>42037</v>
      </c>
      <c r="F31610">
        <v>1</v>
      </c>
      <c r="G31610">
        <v>72670</v>
      </c>
      <c r="H31610" t="s">
        <v>223</v>
      </c>
      <c r="J31610" t="s">
        <v>14</v>
      </c>
      <c r="K31610">
        <v>46</v>
      </c>
      <c r="L31610" t="s">
        <v>15</v>
      </c>
    </row>
    <row r="31611" spans="1:12">
      <c r="A31611" t="e">
        <f ca="1">E00251418205021</f>
        <v>#NAME?</v>
      </c>
      <c r="B31611">
        <v>48</v>
      </c>
      <c r="C31611" t="s">
        <v>249</v>
      </c>
      <c r="D31611" s="1">
        <v>42137</v>
      </c>
      <c r="F31611">
        <v>2</v>
      </c>
      <c r="G31611">
        <v>7262</v>
      </c>
      <c r="H31611" t="s">
        <v>198</v>
      </c>
      <c r="J31611" t="s">
        <v>14</v>
      </c>
      <c r="K31611">
        <v>46</v>
      </c>
      <c r="L31611" t="s">
        <v>15</v>
      </c>
    </row>
    <row r="31612" spans="1:12">
      <c r="A31612" t="e">
        <f ca="1">E00251518673921</f>
        <v>#NAME?</v>
      </c>
      <c r="B31612">
        <v>695</v>
      </c>
      <c r="C31612" t="s">
        <v>257</v>
      </c>
      <c r="D31612" s="1">
        <v>41053</v>
      </c>
      <c r="F31612">
        <v>2</v>
      </c>
      <c r="G31612">
        <v>57420</v>
      </c>
      <c r="H31612" t="s">
        <v>267</v>
      </c>
      <c r="J31612" t="s">
        <v>14</v>
      </c>
      <c r="K31612">
        <v>61</v>
      </c>
      <c r="L31612" t="s">
        <v>15</v>
      </c>
    </row>
    <row r="31613" spans="1:12">
      <c r="A31613" t="e">
        <f ca="1">E00251418205021</f>
        <v>#NAME?</v>
      </c>
      <c r="B31613">
        <v>1346</v>
      </c>
      <c r="C31613" t="s">
        <v>620</v>
      </c>
      <c r="D31613" s="1">
        <v>42752</v>
      </c>
      <c r="E31613">
        <v>0</v>
      </c>
      <c r="F31613">
        <v>2</v>
      </c>
      <c r="G31613">
        <v>72670</v>
      </c>
      <c r="H31613" t="s">
        <v>223</v>
      </c>
      <c r="J31613" t="s">
        <v>34</v>
      </c>
      <c r="K31613">
        <v>48</v>
      </c>
      <c r="L31613" t="s">
        <v>15</v>
      </c>
    </row>
    <row r="31614" spans="1:12">
      <c r="A31614" t="e">
        <f ca="1">E00251531353921</f>
        <v>#NAME?</v>
      </c>
      <c r="B31614">
        <v>701</v>
      </c>
      <c r="C31614" t="s">
        <v>72</v>
      </c>
      <c r="D31614" s="1">
        <v>41967</v>
      </c>
      <c r="F31614">
        <v>4</v>
      </c>
      <c r="G31614">
        <v>7059</v>
      </c>
      <c r="H31614" t="s">
        <v>230</v>
      </c>
      <c r="J31614" t="s">
        <v>14</v>
      </c>
      <c r="K31614">
        <v>58</v>
      </c>
      <c r="L31614" t="s">
        <v>15</v>
      </c>
    </row>
    <row r="31615" spans="1:12">
      <c r="A31615" t="e">
        <f ca="1">E00251531353921</f>
        <v>#NAME?</v>
      </c>
      <c r="B31615">
        <v>701</v>
      </c>
      <c r="C31615" t="s">
        <v>72</v>
      </c>
      <c r="D31615" s="1">
        <v>42663</v>
      </c>
      <c r="F31615">
        <v>3</v>
      </c>
      <c r="G31615">
        <v>27800</v>
      </c>
      <c r="H31615" t="s">
        <v>145</v>
      </c>
      <c r="J31615" t="s">
        <v>14</v>
      </c>
      <c r="K31615">
        <v>60</v>
      </c>
      <c r="L31615" t="s">
        <v>15</v>
      </c>
    </row>
    <row r="31616" spans="1:12">
      <c r="A31616" t="e">
        <f ca="1">E00251531353921</f>
        <v>#NAME?</v>
      </c>
      <c r="B31616">
        <v>701</v>
      </c>
      <c r="C31616" t="s">
        <v>72</v>
      </c>
      <c r="D31616" s="1">
        <v>42793</v>
      </c>
      <c r="F31616">
        <v>3</v>
      </c>
      <c r="G31616">
        <v>7062</v>
      </c>
      <c r="H31616" t="s">
        <v>97</v>
      </c>
      <c r="J31616" t="s">
        <v>14</v>
      </c>
      <c r="K31616">
        <v>61</v>
      </c>
      <c r="L31616" t="s">
        <v>15</v>
      </c>
    </row>
    <row r="31617" spans="1:12">
      <c r="A31617" t="e">
        <f ca="1">E00251532063221</f>
        <v>#NAME?</v>
      </c>
      <c r="B31617">
        <v>447</v>
      </c>
      <c r="C31617" t="s">
        <v>262</v>
      </c>
      <c r="D31617" s="1">
        <v>41766</v>
      </c>
      <c r="F31617">
        <v>1</v>
      </c>
      <c r="G31617">
        <v>78057</v>
      </c>
      <c r="H31617" t="s">
        <v>140</v>
      </c>
      <c r="J31617" t="s">
        <v>14</v>
      </c>
      <c r="K31617">
        <v>49</v>
      </c>
      <c r="L31617" t="s">
        <v>22</v>
      </c>
    </row>
    <row r="31618" spans="1:12">
      <c r="A31618" t="e">
        <f ca="1">E00251531353921</f>
        <v>#NAME?</v>
      </c>
      <c r="B31618">
        <v>701</v>
      </c>
      <c r="C31618" t="s">
        <v>72</v>
      </c>
      <c r="D31618" s="1">
        <v>42821</v>
      </c>
      <c r="F31618">
        <v>1</v>
      </c>
      <c r="G31618">
        <v>27802</v>
      </c>
      <c r="H31618" t="s">
        <v>83</v>
      </c>
      <c r="J31618" t="s">
        <v>14</v>
      </c>
      <c r="K31618">
        <v>61</v>
      </c>
      <c r="L31618" t="s">
        <v>15</v>
      </c>
    </row>
    <row r="31619" spans="1:12">
      <c r="A31619" t="e">
        <f ca="1">E00251515316621</f>
        <v>#NAME?</v>
      </c>
      <c r="B31619">
        <v>11</v>
      </c>
      <c r="C31619" t="s">
        <v>245</v>
      </c>
      <c r="D31619" s="1">
        <v>43035</v>
      </c>
      <c r="F31619">
        <v>3</v>
      </c>
      <c r="G31619">
        <v>27800</v>
      </c>
      <c r="H31619" t="s">
        <v>145</v>
      </c>
      <c r="J31619" t="s">
        <v>14</v>
      </c>
      <c r="K31619">
        <v>48</v>
      </c>
      <c r="L31619" t="s">
        <v>15</v>
      </c>
    </row>
    <row r="31620" spans="1:12">
      <c r="A31620" t="e">
        <f ca="1">E00251430237821</f>
        <v>#NAME?</v>
      </c>
      <c r="B31620">
        <v>276</v>
      </c>
      <c r="C31620" t="s">
        <v>122</v>
      </c>
      <c r="D31620" s="1">
        <v>41957</v>
      </c>
      <c r="F31620">
        <v>1</v>
      </c>
      <c r="G31620">
        <v>2169</v>
      </c>
      <c r="H31620" t="s">
        <v>40</v>
      </c>
      <c r="J31620" t="s">
        <v>14</v>
      </c>
      <c r="K31620">
        <v>50</v>
      </c>
      <c r="L31620" t="s">
        <v>15</v>
      </c>
    </row>
    <row r="31621" spans="1:12">
      <c r="A31621" t="e">
        <f ca="1">E00251430237821</f>
        <v>#NAME?</v>
      </c>
      <c r="B31621">
        <v>276</v>
      </c>
      <c r="C31621" t="s">
        <v>122</v>
      </c>
      <c r="D31621" s="1">
        <v>42269</v>
      </c>
      <c r="F31621">
        <v>3</v>
      </c>
      <c r="G31621">
        <v>4019</v>
      </c>
      <c r="H31621" t="s">
        <v>26</v>
      </c>
      <c r="J31621" t="s">
        <v>14</v>
      </c>
      <c r="K31621">
        <v>51</v>
      </c>
      <c r="L31621" t="s">
        <v>15</v>
      </c>
    </row>
    <row r="31622" spans="1:12">
      <c r="A31622" t="e">
        <f ca="1">E00251430237821</f>
        <v>#NAME?</v>
      </c>
      <c r="B31622">
        <v>276</v>
      </c>
      <c r="C31622" t="s">
        <v>122</v>
      </c>
      <c r="D31622" s="1">
        <v>42697</v>
      </c>
      <c r="F31622">
        <v>2</v>
      </c>
      <c r="G31622">
        <v>7904</v>
      </c>
      <c r="H31622" t="s">
        <v>75</v>
      </c>
      <c r="J31622" t="s">
        <v>14</v>
      </c>
      <c r="K31622">
        <v>52</v>
      </c>
      <c r="L31622" t="s">
        <v>22</v>
      </c>
    </row>
    <row r="31623" spans="1:12">
      <c r="A31623" t="e">
        <f ca="1">E00251531353921</f>
        <v>#NAME?</v>
      </c>
      <c r="B31623">
        <v>701</v>
      </c>
      <c r="C31623" t="s">
        <v>72</v>
      </c>
      <c r="D31623" s="1">
        <v>42048</v>
      </c>
      <c r="F31623">
        <v>1</v>
      </c>
      <c r="G31623">
        <v>36240</v>
      </c>
      <c r="H31623" t="s">
        <v>279</v>
      </c>
      <c r="J31623" t="s">
        <v>14</v>
      </c>
      <c r="K31623">
        <v>58</v>
      </c>
      <c r="L31623" t="s">
        <v>15</v>
      </c>
    </row>
    <row r="31624" spans="1:12">
      <c r="A31624" t="e">
        <f ca="1">E00251531353921</f>
        <v>#NAME?</v>
      </c>
      <c r="B31624">
        <v>701</v>
      </c>
      <c r="C31624" t="s">
        <v>72</v>
      </c>
      <c r="D31624" s="1">
        <v>42072</v>
      </c>
      <c r="F31624">
        <v>3</v>
      </c>
      <c r="G31624">
        <v>6253</v>
      </c>
      <c r="H31624" t="s">
        <v>292</v>
      </c>
      <c r="J31624" t="s">
        <v>14</v>
      </c>
      <c r="K31624">
        <v>59</v>
      </c>
      <c r="L31624" t="s">
        <v>15</v>
      </c>
    </row>
    <row r="31625" spans="1:12">
      <c r="A31625" t="e">
        <f ca="1">E00251531353921</f>
        <v>#NAME?</v>
      </c>
      <c r="B31625">
        <v>701</v>
      </c>
      <c r="C31625" t="s">
        <v>72</v>
      </c>
      <c r="D31625" s="1">
        <v>42114</v>
      </c>
      <c r="F31625">
        <v>6</v>
      </c>
      <c r="G31625">
        <v>78050</v>
      </c>
      <c r="H31625" t="s">
        <v>197</v>
      </c>
      <c r="J31625" t="s">
        <v>14</v>
      </c>
      <c r="K31625">
        <v>59</v>
      </c>
      <c r="L31625" t="s">
        <v>22</v>
      </c>
    </row>
    <row r="31626" spans="1:12">
      <c r="A31626" t="e">
        <f ca="1">E00251510702121</f>
        <v>#NAME?</v>
      </c>
      <c r="B31626">
        <v>104</v>
      </c>
      <c r="C31626" t="s">
        <v>88</v>
      </c>
      <c r="D31626" s="1">
        <v>41437</v>
      </c>
      <c r="F31626">
        <v>1</v>
      </c>
      <c r="G31626">
        <v>49390</v>
      </c>
      <c r="H31626" t="s">
        <v>59</v>
      </c>
      <c r="J31626" t="s">
        <v>14</v>
      </c>
      <c r="K31626">
        <v>44</v>
      </c>
      <c r="L31626" t="s">
        <v>15</v>
      </c>
    </row>
    <row r="31627" spans="1:12">
      <c r="A31627" t="e">
        <f ca="1">E00251510702121</f>
        <v>#NAME?</v>
      </c>
      <c r="B31627">
        <v>104</v>
      </c>
      <c r="C31627" t="s">
        <v>88</v>
      </c>
      <c r="D31627" s="1">
        <v>42654</v>
      </c>
      <c r="F31627">
        <v>1</v>
      </c>
      <c r="G31627">
        <v>49390</v>
      </c>
      <c r="H31627" t="s">
        <v>59</v>
      </c>
      <c r="J31627" t="s">
        <v>14</v>
      </c>
      <c r="K31627">
        <v>47</v>
      </c>
      <c r="L31627" t="s">
        <v>15</v>
      </c>
    </row>
    <row r="31628" spans="1:12">
      <c r="A31628" t="e">
        <f ca="1">E00251510702121</f>
        <v>#NAME?</v>
      </c>
      <c r="B31628">
        <v>104</v>
      </c>
      <c r="C31628" t="s">
        <v>88</v>
      </c>
      <c r="D31628" s="1">
        <v>41687</v>
      </c>
      <c r="F31628">
        <v>2</v>
      </c>
      <c r="G31628">
        <v>49390</v>
      </c>
      <c r="H31628" t="s">
        <v>59</v>
      </c>
      <c r="J31628" t="s">
        <v>14</v>
      </c>
      <c r="K31628">
        <v>45</v>
      </c>
      <c r="L31628" t="s">
        <v>15</v>
      </c>
    </row>
    <row r="31629" spans="1:12">
      <c r="A31629" t="e">
        <f ca="1">E00251510702121</f>
        <v>#NAME?</v>
      </c>
      <c r="B31629">
        <v>104</v>
      </c>
      <c r="C31629" t="s">
        <v>88</v>
      </c>
      <c r="D31629" s="1">
        <v>41990</v>
      </c>
      <c r="F31629">
        <v>1</v>
      </c>
      <c r="G31629">
        <v>49390</v>
      </c>
      <c r="H31629" t="s">
        <v>59</v>
      </c>
      <c r="J31629" t="s">
        <v>14</v>
      </c>
      <c r="K31629">
        <v>46</v>
      </c>
      <c r="L31629" t="s">
        <v>15</v>
      </c>
    </row>
    <row r="31630" spans="1:12">
      <c r="A31630" t="e">
        <f ca="1">E00251513359021</f>
        <v>#NAME?</v>
      </c>
      <c r="B31630">
        <v>500</v>
      </c>
      <c r="C31630" t="s">
        <v>161</v>
      </c>
      <c r="D31630" s="1">
        <v>41424</v>
      </c>
      <c r="F31630">
        <v>3</v>
      </c>
      <c r="G31630">
        <v>49390</v>
      </c>
      <c r="H31630" t="s">
        <v>59</v>
      </c>
      <c r="J31630" t="s">
        <v>14</v>
      </c>
      <c r="K31630">
        <v>58</v>
      </c>
      <c r="L31630" t="s">
        <v>15</v>
      </c>
    </row>
    <row r="31631" spans="1:12">
      <c r="A31631" t="e">
        <f ca="1">E00251513359021</f>
        <v>#NAME?</v>
      </c>
      <c r="B31631">
        <v>500</v>
      </c>
      <c r="C31631" t="s">
        <v>161</v>
      </c>
      <c r="D31631" s="1">
        <v>41851</v>
      </c>
      <c r="F31631">
        <v>2</v>
      </c>
      <c r="G31631">
        <v>49390</v>
      </c>
      <c r="H31631" t="s">
        <v>59</v>
      </c>
      <c r="J31631" t="s">
        <v>14</v>
      </c>
      <c r="K31631">
        <v>59</v>
      </c>
      <c r="L31631" t="s">
        <v>15</v>
      </c>
    </row>
    <row r="31632" spans="1:12">
      <c r="A31632" t="e">
        <f ca="1">E00251513359021</f>
        <v>#NAME?</v>
      </c>
      <c r="B31632">
        <v>500</v>
      </c>
      <c r="C31632" t="s">
        <v>161</v>
      </c>
      <c r="D31632" s="1">
        <v>42320</v>
      </c>
      <c r="F31632">
        <v>4</v>
      </c>
      <c r="G31632">
        <v>78609</v>
      </c>
      <c r="H31632" t="s">
        <v>240</v>
      </c>
      <c r="J31632" t="s">
        <v>14</v>
      </c>
      <c r="K31632">
        <v>60</v>
      </c>
      <c r="L31632" t="s">
        <v>22</v>
      </c>
    </row>
    <row r="31633" spans="1:12">
      <c r="A31633" t="e">
        <f ca="1">E00251513359021</f>
        <v>#NAME?</v>
      </c>
      <c r="B31633">
        <v>500</v>
      </c>
      <c r="C31633" t="s">
        <v>161</v>
      </c>
      <c r="D31633" s="1">
        <v>42628</v>
      </c>
      <c r="F31633">
        <v>6</v>
      </c>
      <c r="G31633">
        <v>71940</v>
      </c>
      <c r="H31633" t="s">
        <v>135</v>
      </c>
      <c r="J31633" t="s">
        <v>14</v>
      </c>
      <c r="K31633">
        <v>61</v>
      </c>
      <c r="L31633" t="s">
        <v>15</v>
      </c>
    </row>
    <row r="31634" spans="1:12">
      <c r="A31634" t="e">
        <f ca="1">E00251432149421</f>
        <v>#NAME?</v>
      </c>
      <c r="B31634">
        <v>451</v>
      </c>
      <c r="C31634" t="s">
        <v>102</v>
      </c>
      <c r="D31634" s="1">
        <v>43039</v>
      </c>
      <c r="F31634">
        <v>1</v>
      </c>
      <c r="G31634">
        <v>4019</v>
      </c>
      <c r="H31634" t="s">
        <v>26</v>
      </c>
      <c r="J31634" t="s">
        <v>14</v>
      </c>
      <c r="K31634">
        <v>65</v>
      </c>
      <c r="L31634" t="s">
        <v>15</v>
      </c>
    </row>
    <row r="31635" spans="1:12">
      <c r="A31635" t="e">
        <f ca="1">E00251429864821</f>
        <v>#NAME?</v>
      </c>
      <c r="B31635">
        <v>189</v>
      </c>
      <c r="C31635" t="s">
        <v>58</v>
      </c>
      <c r="D31635" s="1">
        <v>42270</v>
      </c>
      <c r="F31635">
        <v>2</v>
      </c>
      <c r="G31635">
        <v>7840</v>
      </c>
      <c r="H31635" t="s">
        <v>55</v>
      </c>
      <c r="J31635" t="s">
        <v>14</v>
      </c>
      <c r="K31635">
        <v>42</v>
      </c>
      <c r="L31635" t="s">
        <v>22</v>
      </c>
    </row>
    <row r="31636" spans="1:12">
      <c r="A31636" t="e">
        <f ca="1">E00251432149421</f>
        <v>#NAME?</v>
      </c>
      <c r="B31636">
        <v>451</v>
      </c>
      <c r="C31636" t="s">
        <v>102</v>
      </c>
      <c r="D31636" s="1">
        <v>41442</v>
      </c>
      <c r="F31636">
        <v>1</v>
      </c>
      <c r="G31636">
        <v>38619</v>
      </c>
      <c r="H31636" t="s">
        <v>299</v>
      </c>
      <c r="J31636" t="s">
        <v>14</v>
      </c>
      <c r="K31636">
        <v>61</v>
      </c>
      <c r="L31636" t="s">
        <v>15</v>
      </c>
    </row>
    <row r="31637" spans="1:12">
      <c r="A31637" t="e">
        <f ca="1">E00251432149421</f>
        <v>#NAME?</v>
      </c>
      <c r="B31637">
        <v>451</v>
      </c>
      <c r="C31637" t="s">
        <v>102</v>
      </c>
      <c r="D31637" s="1">
        <v>42446</v>
      </c>
      <c r="F31637">
        <v>1</v>
      </c>
      <c r="G31637">
        <v>4019</v>
      </c>
      <c r="H31637" t="s">
        <v>26</v>
      </c>
      <c r="J31637" t="s">
        <v>14</v>
      </c>
      <c r="K31637">
        <v>63</v>
      </c>
      <c r="L31637" t="s">
        <v>15</v>
      </c>
    </row>
    <row r="31638" spans="1:12">
      <c r="A31638" t="e">
        <f ca="1">E00251432149421</f>
        <v>#NAME?</v>
      </c>
      <c r="B31638">
        <v>451</v>
      </c>
      <c r="C31638" t="s">
        <v>102</v>
      </c>
      <c r="D31638" s="1">
        <v>41919</v>
      </c>
      <c r="F31638">
        <v>3</v>
      </c>
      <c r="G31638">
        <v>4019</v>
      </c>
      <c r="H31638" t="s">
        <v>26</v>
      </c>
      <c r="J31638" t="s">
        <v>14</v>
      </c>
      <c r="K31638">
        <v>62</v>
      </c>
      <c r="L31638" t="s">
        <v>15</v>
      </c>
    </row>
    <row r="31639" spans="1:12">
      <c r="A31639" t="e">
        <f ca="1">E00251432149421</f>
        <v>#NAME?</v>
      </c>
      <c r="B31639">
        <v>451</v>
      </c>
      <c r="C31639" t="s">
        <v>102</v>
      </c>
      <c r="D31639" s="1">
        <v>42324</v>
      </c>
      <c r="F31639">
        <v>2</v>
      </c>
      <c r="G31639">
        <v>2448</v>
      </c>
      <c r="H31639" t="s">
        <v>19</v>
      </c>
      <c r="J31639" t="s">
        <v>14</v>
      </c>
      <c r="K31639">
        <v>63</v>
      </c>
      <c r="L31639" t="s">
        <v>15</v>
      </c>
    </row>
    <row r="31640" spans="1:12">
      <c r="A31640" t="e">
        <f ca="1">E00251617721821</f>
        <v>#NAME?</v>
      </c>
      <c r="B31640">
        <v>184</v>
      </c>
      <c r="C31640" t="s">
        <v>290</v>
      </c>
      <c r="D31640" s="1">
        <v>42109</v>
      </c>
      <c r="F31640">
        <v>2</v>
      </c>
      <c r="G31640">
        <v>4019</v>
      </c>
      <c r="H31640" t="s">
        <v>26</v>
      </c>
      <c r="J31640" t="s">
        <v>14</v>
      </c>
      <c r="K31640">
        <v>41</v>
      </c>
      <c r="L31640" t="s">
        <v>15</v>
      </c>
    </row>
    <row r="31641" spans="1:12">
      <c r="A31641" t="e">
        <f ca="1">E00251617721821</f>
        <v>#NAME?</v>
      </c>
      <c r="B31641">
        <v>3418</v>
      </c>
      <c r="C31641" t="s">
        <v>291</v>
      </c>
      <c r="D31641" s="1">
        <v>41881</v>
      </c>
      <c r="F31641">
        <v>1</v>
      </c>
      <c r="G31641">
        <v>4019</v>
      </c>
      <c r="H31641" t="s">
        <v>26</v>
      </c>
      <c r="J31641" t="s">
        <v>14</v>
      </c>
      <c r="K31641">
        <v>41</v>
      </c>
      <c r="L31641" t="s">
        <v>15</v>
      </c>
    </row>
    <row r="31642" spans="1:12">
      <c r="A31642" t="e">
        <f t="shared" ref="A31642:A31647" ca="1" si="289">E00251531353921</f>
        <v>#NAME?</v>
      </c>
      <c r="B31642">
        <v>701</v>
      </c>
      <c r="C31642" t="s">
        <v>72</v>
      </c>
      <c r="D31642" s="1">
        <v>42499</v>
      </c>
      <c r="F31642">
        <v>5</v>
      </c>
      <c r="G31642">
        <v>6253</v>
      </c>
      <c r="H31642" t="s">
        <v>292</v>
      </c>
      <c r="J31642" t="s">
        <v>14</v>
      </c>
      <c r="K31642">
        <v>60</v>
      </c>
      <c r="L31642" t="s">
        <v>15</v>
      </c>
    </row>
    <row r="31643" spans="1:12">
      <c r="A31643" t="e">
        <f t="shared" ca="1" si="289"/>
        <v>#NAME?</v>
      </c>
      <c r="B31643">
        <v>701</v>
      </c>
      <c r="C31643" t="s">
        <v>72</v>
      </c>
      <c r="D31643" s="1">
        <v>42570</v>
      </c>
      <c r="F31643">
        <v>3</v>
      </c>
      <c r="G31643">
        <v>7062</v>
      </c>
      <c r="H31643" t="s">
        <v>97</v>
      </c>
      <c r="J31643" t="s">
        <v>14</v>
      </c>
      <c r="K31643">
        <v>60</v>
      </c>
      <c r="L31643" t="s">
        <v>15</v>
      </c>
    </row>
    <row r="31644" spans="1:12">
      <c r="A31644" t="e">
        <f t="shared" ca="1" si="289"/>
        <v>#NAME?</v>
      </c>
      <c r="B31644">
        <v>701</v>
      </c>
      <c r="C31644" t="s">
        <v>72</v>
      </c>
      <c r="D31644" s="1">
        <v>42800</v>
      </c>
      <c r="F31644">
        <v>5</v>
      </c>
      <c r="G31644">
        <v>27802</v>
      </c>
      <c r="H31644" t="s">
        <v>83</v>
      </c>
      <c r="J31644" t="s">
        <v>14</v>
      </c>
      <c r="K31644">
        <v>61</v>
      </c>
      <c r="L31644" t="s">
        <v>15</v>
      </c>
    </row>
    <row r="31645" spans="1:12">
      <c r="A31645" t="e">
        <f t="shared" ca="1" si="289"/>
        <v>#NAME?</v>
      </c>
      <c r="B31645">
        <v>701</v>
      </c>
      <c r="C31645" t="s">
        <v>72</v>
      </c>
      <c r="D31645" s="1">
        <v>42916</v>
      </c>
      <c r="F31645">
        <v>2</v>
      </c>
      <c r="G31645">
        <v>7243</v>
      </c>
      <c r="H31645" t="s">
        <v>42</v>
      </c>
      <c r="J31645" t="s">
        <v>14</v>
      </c>
      <c r="K31645">
        <v>61</v>
      </c>
      <c r="L31645" t="s">
        <v>15</v>
      </c>
    </row>
    <row r="31646" spans="1:12">
      <c r="A31646" t="e">
        <f t="shared" ca="1" si="289"/>
        <v>#NAME?</v>
      </c>
      <c r="B31646">
        <v>701</v>
      </c>
      <c r="C31646" t="s">
        <v>72</v>
      </c>
      <c r="D31646" s="1">
        <v>42053</v>
      </c>
      <c r="F31646">
        <v>5</v>
      </c>
      <c r="G31646">
        <v>36240</v>
      </c>
      <c r="H31646" t="s">
        <v>279</v>
      </c>
      <c r="J31646" t="s">
        <v>14</v>
      </c>
      <c r="K31646">
        <v>58</v>
      </c>
      <c r="L31646" t="s">
        <v>15</v>
      </c>
    </row>
    <row r="31647" spans="1:12">
      <c r="A31647" t="e">
        <f t="shared" ca="1" si="289"/>
        <v>#NAME?</v>
      </c>
      <c r="B31647">
        <v>701</v>
      </c>
      <c r="C31647" t="s">
        <v>72</v>
      </c>
      <c r="D31647" s="1">
        <v>42058</v>
      </c>
      <c r="F31647">
        <v>1</v>
      </c>
      <c r="G31647">
        <v>27800</v>
      </c>
      <c r="H31647" t="s">
        <v>145</v>
      </c>
      <c r="J31647" t="s">
        <v>14</v>
      </c>
      <c r="K31647">
        <v>58</v>
      </c>
      <c r="L31647" t="s">
        <v>15</v>
      </c>
    </row>
    <row r="31648" spans="1:12">
      <c r="A31648" t="e">
        <f ca="1">E00251510702121</f>
        <v>#NAME?</v>
      </c>
      <c r="B31648">
        <v>104</v>
      </c>
      <c r="C31648" t="s">
        <v>88</v>
      </c>
      <c r="D31648" s="1">
        <v>42803</v>
      </c>
      <c r="F31648">
        <v>1</v>
      </c>
      <c r="G31648">
        <v>7964</v>
      </c>
      <c r="H31648" t="s">
        <v>524</v>
      </c>
      <c r="J31648" t="s">
        <v>14</v>
      </c>
      <c r="K31648">
        <v>48</v>
      </c>
      <c r="L31648" t="s">
        <v>22</v>
      </c>
    </row>
    <row r="31649" spans="1:12">
      <c r="A31649" t="e">
        <f ca="1">E00251531353921</f>
        <v>#NAME?</v>
      </c>
      <c r="B31649">
        <v>701</v>
      </c>
      <c r="C31649" t="s">
        <v>72</v>
      </c>
      <c r="D31649" s="1">
        <v>42136</v>
      </c>
      <c r="F31649">
        <v>5</v>
      </c>
      <c r="G31649">
        <v>36240</v>
      </c>
      <c r="H31649" t="s">
        <v>279</v>
      </c>
      <c r="J31649" t="s">
        <v>14</v>
      </c>
      <c r="K31649">
        <v>59</v>
      </c>
      <c r="L31649" t="s">
        <v>15</v>
      </c>
    </row>
    <row r="31650" spans="1:12">
      <c r="A31650" t="e">
        <f ca="1">E00251513359021</f>
        <v>#NAME?</v>
      </c>
      <c r="B31650">
        <v>500</v>
      </c>
      <c r="C31650" t="s">
        <v>161</v>
      </c>
      <c r="D31650" s="1">
        <v>41424</v>
      </c>
      <c r="F31650">
        <v>4</v>
      </c>
      <c r="G31650">
        <v>4019</v>
      </c>
      <c r="H31650" t="s">
        <v>26</v>
      </c>
      <c r="J31650" t="s">
        <v>14</v>
      </c>
      <c r="K31650">
        <v>58</v>
      </c>
      <c r="L31650" t="s">
        <v>15</v>
      </c>
    </row>
    <row r="31651" spans="1:12">
      <c r="A31651" t="e">
        <f ca="1">E00251513359021</f>
        <v>#NAME?</v>
      </c>
      <c r="B31651">
        <v>500</v>
      </c>
      <c r="C31651" t="s">
        <v>161</v>
      </c>
      <c r="D31651" s="1">
        <v>41557</v>
      </c>
      <c r="F31651">
        <v>4</v>
      </c>
      <c r="G31651">
        <v>4019</v>
      </c>
      <c r="H31651" t="s">
        <v>26</v>
      </c>
      <c r="J31651" t="s">
        <v>14</v>
      </c>
      <c r="K31651">
        <v>58</v>
      </c>
      <c r="L31651" t="s">
        <v>15</v>
      </c>
    </row>
    <row r="31652" spans="1:12">
      <c r="A31652" t="e">
        <f ca="1">E00251531865821</f>
        <v>#NAME?</v>
      </c>
      <c r="B31652">
        <v>702</v>
      </c>
      <c r="C31652" t="s">
        <v>293</v>
      </c>
      <c r="D31652" s="1">
        <v>42341</v>
      </c>
      <c r="F31652">
        <v>2</v>
      </c>
      <c r="G31652">
        <v>2724</v>
      </c>
      <c r="H31652" t="s">
        <v>73</v>
      </c>
      <c r="J31652" t="s">
        <v>14</v>
      </c>
      <c r="K31652">
        <v>55</v>
      </c>
      <c r="L31652" t="s">
        <v>15</v>
      </c>
    </row>
    <row r="31653" spans="1:12">
      <c r="A31653" t="e">
        <f ca="1">E00251513359021</f>
        <v>#NAME?</v>
      </c>
      <c r="B31653">
        <v>500</v>
      </c>
      <c r="C31653" t="s">
        <v>161</v>
      </c>
      <c r="D31653" s="1">
        <v>42320</v>
      </c>
      <c r="F31653">
        <v>2</v>
      </c>
      <c r="G31653">
        <v>49390</v>
      </c>
      <c r="H31653" t="s">
        <v>59</v>
      </c>
      <c r="J31653" t="s">
        <v>14</v>
      </c>
      <c r="K31653">
        <v>60</v>
      </c>
      <c r="L31653" t="s">
        <v>15</v>
      </c>
    </row>
    <row r="31654" spans="1:12">
      <c r="A31654" t="e">
        <f ca="1">E00251531865821</f>
        <v>#NAME?</v>
      </c>
      <c r="B31654">
        <v>702</v>
      </c>
      <c r="C31654" t="s">
        <v>293</v>
      </c>
      <c r="D31654" s="1">
        <v>42048</v>
      </c>
      <c r="F31654">
        <v>1</v>
      </c>
      <c r="G31654">
        <v>5258</v>
      </c>
      <c r="H31654" t="s">
        <v>236</v>
      </c>
      <c r="J31654" t="s">
        <v>14</v>
      </c>
      <c r="K31654">
        <v>54</v>
      </c>
      <c r="L31654" t="s">
        <v>15</v>
      </c>
    </row>
    <row r="31655" spans="1:12">
      <c r="A31655" t="e">
        <f ca="1">E00251528773221</f>
        <v>#NAME?</v>
      </c>
      <c r="B31655">
        <v>276</v>
      </c>
      <c r="C31655" t="s">
        <v>122</v>
      </c>
      <c r="D31655" s="1">
        <v>41461</v>
      </c>
      <c r="F31655">
        <v>1</v>
      </c>
      <c r="G31655">
        <v>38023</v>
      </c>
      <c r="H31655" t="s">
        <v>17</v>
      </c>
      <c r="J31655" t="s">
        <v>14</v>
      </c>
      <c r="K31655">
        <v>47</v>
      </c>
      <c r="L31655" t="s">
        <v>15</v>
      </c>
    </row>
    <row r="31656" spans="1:12">
      <c r="A31656" t="e">
        <f ca="1">E00251528773221</f>
        <v>#NAME?</v>
      </c>
      <c r="B31656">
        <v>276</v>
      </c>
      <c r="C31656" t="s">
        <v>122</v>
      </c>
      <c r="D31656" s="1">
        <v>42914</v>
      </c>
      <c r="F31656">
        <v>1</v>
      </c>
      <c r="G31656">
        <v>4019</v>
      </c>
      <c r="H31656" t="s">
        <v>26</v>
      </c>
      <c r="J31656" t="s">
        <v>14</v>
      </c>
      <c r="K31656">
        <v>51</v>
      </c>
      <c r="L31656" t="s">
        <v>15</v>
      </c>
    </row>
    <row r="31657" spans="1:12">
      <c r="A31657" t="e">
        <f ca="1">E00251513359021</f>
        <v>#NAME?</v>
      </c>
      <c r="B31657">
        <v>500</v>
      </c>
      <c r="C31657" t="s">
        <v>161</v>
      </c>
      <c r="D31657" s="1">
        <v>41046</v>
      </c>
      <c r="F31657">
        <v>2</v>
      </c>
      <c r="G31657">
        <v>49390</v>
      </c>
      <c r="H31657" t="s">
        <v>59</v>
      </c>
      <c r="J31657" t="s">
        <v>14</v>
      </c>
      <c r="K31657">
        <v>57</v>
      </c>
      <c r="L31657" t="s">
        <v>15</v>
      </c>
    </row>
    <row r="31658" spans="1:12">
      <c r="A31658" t="e">
        <f ca="1">E00251513359021</f>
        <v>#NAME?</v>
      </c>
      <c r="B31658">
        <v>500</v>
      </c>
      <c r="C31658" t="s">
        <v>161</v>
      </c>
      <c r="D31658" s="1">
        <v>41851</v>
      </c>
      <c r="F31658">
        <v>3</v>
      </c>
      <c r="G31658">
        <v>6989</v>
      </c>
      <c r="H31658" t="s">
        <v>544</v>
      </c>
      <c r="J31658" t="s">
        <v>14</v>
      </c>
      <c r="K31658">
        <v>59</v>
      </c>
      <c r="L31658" t="s">
        <v>15</v>
      </c>
    </row>
    <row r="31659" spans="1:12">
      <c r="A31659" t="e">
        <f ca="1">E00251513359021</f>
        <v>#NAME?</v>
      </c>
      <c r="B31659">
        <v>500</v>
      </c>
      <c r="C31659" t="s">
        <v>161</v>
      </c>
      <c r="D31659" s="1">
        <v>42282</v>
      </c>
      <c r="F31659">
        <v>1</v>
      </c>
      <c r="G31659">
        <v>460</v>
      </c>
      <c r="H31659" t="s">
        <v>16</v>
      </c>
      <c r="J31659" t="s">
        <v>14</v>
      </c>
      <c r="K31659">
        <v>60</v>
      </c>
      <c r="L31659" t="s">
        <v>15</v>
      </c>
    </row>
    <row r="31660" spans="1:12">
      <c r="A31660" t="e">
        <f ca="1">E00251510702121</f>
        <v>#NAME?</v>
      </c>
      <c r="B31660">
        <v>104</v>
      </c>
      <c r="C31660" t="s">
        <v>88</v>
      </c>
      <c r="D31660" s="1">
        <v>42586</v>
      </c>
      <c r="F31660">
        <v>2</v>
      </c>
      <c r="G31660">
        <v>4779</v>
      </c>
      <c r="H31660" t="s">
        <v>231</v>
      </c>
      <c r="J31660" t="s">
        <v>14</v>
      </c>
      <c r="K31660">
        <v>47</v>
      </c>
      <c r="L31660" t="s">
        <v>15</v>
      </c>
    </row>
    <row r="31661" spans="1:12">
      <c r="A31661" t="e">
        <f ca="1">E00251531865821</f>
        <v>#NAME?</v>
      </c>
      <c r="B31661">
        <v>702</v>
      </c>
      <c r="C31661" t="s">
        <v>293</v>
      </c>
      <c r="D31661" s="1">
        <v>42076</v>
      </c>
      <c r="F31661">
        <v>6</v>
      </c>
      <c r="G31661">
        <v>3004</v>
      </c>
      <c r="H31661" t="s">
        <v>104</v>
      </c>
      <c r="J31661" t="s">
        <v>14</v>
      </c>
      <c r="K31661">
        <v>54</v>
      </c>
      <c r="L31661" t="s">
        <v>15</v>
      </c>
    </row>
    <row r="31662" spans="1:12">
      <c r="A31662" t="e">
        <f ca="1">E00251531865821</f>
        <v>#NAME?</v>
      </c>
      <c r="B31662">
        <v>702</v>
      </c>
      <c r="C31662" t="s">
        <v>293</v>
      </c>
      <c r="D31662" s="1">
        <v>42081</v>
      </c>
      <c r="F31662">
        <v>2</v>
      </c>
      <c r="G31662">
        <v>2724</v>
      </c>
      <c r="H31662" t="s">
        <v>73</v>
      </c>
      <c r="J31662" t="s">
        <v>14</v>
      </c>
      <c r="K31662">
        <v>54</v>
      </c>
      <c r="L31662" t="s">
        <v>15</v>
      </c>
    </row>
    <row r="31663" spans="1:12">
      <c r="A31663" t="e">
        <f ca="1">E00251531865821</f>
        <v>#NAME?</v>
      </c>
      <c r="B31663">
        <v>702</v>
      </c>
      <c r="C31663" t="s">
        <v>293</v>
      </c>
      <c r="D31663" s="1">
        <v>42215</v>
      </c>
      <c r="F31663">
        <v>1</v>
      </c>
      <c r="G31663">
        <v>7062</v>
      </c>
      <c r="H31663" t="s">
        <v>97</v>
      </c>
      <c r="J31663" t="s">
        <v>14</v>
      </c>
      <c r="K31663">
        <v>54</v>
      </c>
      <c r="L31663" t="s">
        <v>15</v>
      </c>
    </row>
    <row r="31664" spans="1:12">
      <c r="A31664" t="e">
        <f ca="1">E00251510731621</f>
        <v>#NAME?</v>
      </c>
      <c r="B31664">
        <v>100</v>
      </c>
      <c r="C31664" t="s">
        <v>54</v>
      </c>
      <c r="D31664" s="1">
        <v>42066</v>
      </c>
      <c r="F31664">
        <v>1</v>
      </c>
      <c r="G31664">
        <v>7999</v>
      </c>
      <c r="H31664" t="s">
        <v>80</v>
      </c>
      <c r="I31664" t="s">
        <v>56</v>
      </c>
      <c r="J31664" t="s">
        <v>57</v>
      </c>
      <c r="K31664">
        <v>43</v>
      </c>
      <c r="L31664" t="s">
        <v>15</v>
      </c>
    </row>
    <row r="31665" spans="1:12">
      <c r="A31665" t="e">
        <f ca="1">E00251528773221</f>
        <v>#NAME?</v>
      </c>
      <c r="B31665">
        <v>276</v>
      </c>
      <c r="C31665" t="s">
        <v>122</v>
      </c>
      <c r="D31665" s="1">
        <v>43039</v>
      </c>
      <c r="F31665">
        <v>3</v>
      </c>
      <c r="G31665">
        <v>78057</v>
      </c>
      <c r="H31665" t="s">
        <v>140</v>
      </c>
      <c r="J31665" t="s">
        <v>14</v>
      </c>
      <c r="K31665">
        <v>51</v>
      </c>
      <c r="L31665" t="s">
        <v>22</v>
      </c>
    </row>
    <row r="31666" spans="1:12">
      <c r="A31666" t="e">
        <f ca="1">E00251531865821</f>
        <v>#NAME?</v>
      </c>
      <c r="B31666">
        <v>702</v>
      </c>
      <c r="C31666" t="s">
        <v>293</v>
      </c>
      <c r="D31666" s="1">
        <v>42653</v>
      </c>
      <c r="F31666">
        <v>6</v>
      </c>
      <c r="G31666">
        <v>6264</v>
      </c>
      <c r="H31666" t="s">
        <v>295</v>
      </c>
      <c r="J31666" t="s">
        <v>14</v>
      </c>
      <c r="K31666">
        <v>55</v>
      </c>
      <c r="L31666" t="s">
        <v>15</v>
      </c>
    </row>
    <row r="31667" spans="1:12">
      <c r="A31667" t="e">
        <f ca="1">E00251531865821</f>
        <v>#NAME?</v>
      </c>
      <c r="B31667">
        <v>702</v>
      </c>
      <c r="C31667" t="s">
        <v>293</v>
      </c>
      <c r="D31667" s="1">
        <v>42849</v>
      </c>
      <c r="F31667">
        <v>2</v>
      </c>
      <c r="G31667">
        <v>2724</v>
      </c>
      <c r="H31667" t="s">
        <v>73</v>
      </c>
      <c r="J31667" t="s">
        <v>14</v>
      </c>
      <c r="K31667">
        <v>56</v>
      </c>
      <c r="L31667" t="s">
        <v>15</v>
      </c>
    </row>
    <row r="31668" spans="1:12">
      <c r="A31668" t="e">
        <f ca="1">E00251432149421</f>
        <v>#NAME?</v>
      </c>
      <c r="B31668">
        <v>451</v>
      </c>
      <c r="C31668" t="s">
        <v>102</v>
      </c>
      <c r="D31668" s="1">
        <v>41900</v>
      </c>
      <c r="F31668">
        <v>4</v>
      </c>
      <c r="G31668">
        <v>4019</v>
      </c>
      <c r="H31668" t="s">
        <v>26</v>
      </c>
      <c r="J31668" t="s">
        <v>14</v>
      </c>
      <c r="K31668">
        <v>62</v>
      </c>
      <c r="L31668" t="s">
        <v>15</v>
      </c>
    </row>
    <row r="31669" spans="1:12">
      <c r="A31669" t="e">
        <f ca="1">E00251432149421</f>
        <v>#NAME?</v>
      </c>
      <c r="B31669">
        <v>451</v>
      </c>
      <c r="C31669" t="s">
        <v>102</v>
      </c>
      <c r="D31669" s="1">
        <v>41918</v>
      </c>
      <c r="F31669">
        <v>2</v>
      </c>
      <c r="G31669">
        <v>7226</v>
      </c>
      <c r="H31669" t="s">
        <v>1001</v>
      </c>
      <c r="J31669" t="s">
        <v>14</v>
      </c>
      <c r="K31669">
        <v>62</v>
      </c>
      <c r="L31669" t="s">
        <v>15</v>
      </c>
    </row>
    <row r="31670" spans="1:12">
      <c r="A31670" t="e">
        <f ca="1">E00251532063221</f>
        <v>#NAME?</v>
      </c>
      <c r="B31670">
        <v>447</v>
      </c>
      <c r="C31670" t="s">
        <v>262</v>
      </c>
      <c r="D31670" s="1">
        <v>41733</v>
      </c>
      <c r="F31670">
        <v>5</v>
      </c>
      <c r="G31670">
        <v>4019</v>
      </c>
      <c r="H31670" t="s">
        <v>26</v>
      </c>
      <c r="J31670" t="s">
        <v>14</v>
      </c>
      <c r="K31670">
        <v>49</v>
      </c>
      <c r="L31670" t="s">
        <v>15</v>
      </c>
    </row>
    <row r="31671" spans="1:12">
      <c r="A31671" t="e">
        <f ca="1">E00251432149421</f>
        <v>#NAME?</v>
      </c>
      <c r="B31671">
        <v>451</v>
      </c>
      <c r="C31671" t="s">
        <v>102</v>
      </c>
      <c r="D31671" s="1">
        <v>42324</v>
      </c>
      <c r="F31671">
        <v>1</v>
      </c>
      <c r="G31671">
        <v>2729</v>
      </c>
      <c r="H31671" t="s">
        <v>115</v>
      </c>
      <c r="J31671" t="s">
        <v>14</v>
      </c>
      <c r="K31671">
        <v>63</v>
      </c>
      <c r="L31671" t="s">
        <v>15</v>
      </c>
    </row>
    <row r="31672" spans="1:12">
      <c r="A31672" t="e">
        <f ca="1">E00251432149421</f>
        <v>#NAME?</v>
      </c>
      <c r="B31672">
        <v>451</v>
      </c>
      <c r="C31672" t="s">
        <v>102</v>
      </c>
      <c r="D31672" s="1">
        <v>42383</v>
      </c>
      <c r="F31672">
        <v>2</v>
      </c>
      <c r="G31672">
        <v>2449</v>
      </c>
      <c r="H31672" t="s">
        <v>53</v>
      </c>
      <c r="J31672" t="s">
        <v>14</v>
      </c>
      <c r="K31672">
        <v>63</v>
      </c>
      <c r="L31672" t="s">
        <v>15</v>
      </c>
    </row>
    <row r="31673" spans="1:12">
      <c r="A31673" t="e">
        <f ca="1">E00251432149421</f>
        <v>#NAME?</v>
      </c>
      <c r="B31673">
        <v>451</v>
      </c>
      <c r="C31673" t="s">
        <v>102</v>
      </c>
      <c r="D31673" s="1">
        <v>42446</v>
      </c>
      <c r="F31673">
        <v>1</v>
      </c>
      <c r="G31673">
        <v>7226</v>
      </c>
      <c r="H31673" t="s">
        <v>1001</v>
      </c>
      <c r="J31673" t="s">
        <v>14</v>
      </c>
      <c r="K31673">
        <v>63</v>
      </c>
      <c r="L31673" t="s">
        <v>15</v>
      </c>
    </row>
    <row r="31674" spans="1:12">
      <c r="A31674" t="e">
        <f ca="1">E00251516995721</f>
        <v>#NAME?</v>
      </c>
      <c r="B31674">
        <v>1929</v>
      </c>
      <c r="C31674" t="s">
        <v>195</v>
      </c>
      <c r="D31674" s="1">
        <v>42059</v>
      </c>
      <c r="F31674">
        <v>3</v>
      </c>
      <c r="G31674">
        <v>70400</v>
      </c>
      <c r="H31674" t="s">
        <v>536</v>
      </c>
      <c r="J31674" t="s">
        <v>14</v>
      </c>
      <c r="K31674">
        <v>42</v>
      </c>
      <c r="L31674" t="s">
        <v>15</v>
      </c>
    </row>
    <row r="31675" spans="1:12">
      <c r="A31675" t="e">
        <f ca="1">E00251516995721</f>
        <v>#NAME?</v>
      </c>
      <c r="B31675">
        <v>1929</v>
      </c>
      <c r="C31675" t="s">
        <v>195</v>
      </c>
      <c r="D31675" s="1">
        <v>42103</v>
      </c>
      <c r="F31675">
        <v>2</v>
      </c>
      <c r="G31675">
        <v>4556</v>
      </c>
      <c r="H31675" t="s">
        <v>121</v>
      </c>
      <c r="J31675" t="s">
        <v>14</v>
      </c>
      <c r="K31675">
        <v>42</v>
      </c>
      <c r="L31675" t="s">
        <v>15</v>
      </c>
    </row>
    <row r="31676" spans="1:12">
      <c r="A31676" t="e">
        <f ca="1">E00251516995721</f>
        <v>#NAME?</v>
      </c>
      <c r="B31676">
        <v>1929</v>
      </c>
      <c r="C31676" t="s">
        <v>195</v>
      </c>
      <c r="D31676" s="1">
        <v>42390</v>
      </c>
      <c r="F31676">
        <v>4</v>
      </c>
      <c r="G31676">
        <v>30000</v>
      </c>
      <c r="H31676" t="s">
        <v>144</v>
      </c>
      <c r="J31676" t="s">
        <v>14</v>
      </c>
      <c r="K31676">
        <v>43</v>
      </c>
      <c r="L31676" t="s">
        <v>15</v>
      </c>
    </row>
    <row r="31677" spans="1:12">
      <c r="A31677" t="e">
        <f ca="1">E00251531353921</f>
        <v>#NAME?</v>
      </c>
      <c r="B31677">
        <v>701</v>
      </c>
      <c r="C31677" t="s">
        <v>72</v>
      </c>
      <c r="D31677" s="1">
        <v>42058</v>
      </c>
      <c r="F31677">
        <v>4</v>
      </c>
      <c r="G31677">
        <v>36240</v>
      </c>
      <c r="H31677" t="s">
        <v>279</v>
      </c>
      <c r="J31677" t="s">
        <v>14</v>
      </c>
      <c r="K31677">
        <v>58</v>
      </c>
      <c r="L31677" t="s">
        <v>15</v>
      </c>
    </row>
    <row r="31678" spans="1:12">
      <c r="A31678" t="e">
        <f ca="1">E00251432149421</f>
        <v>#NAME?</v>
      </c>
      <c r="B31678">
        <v>451</v>
      </c>
      <c r="C31678" t="s">
        <v>102</v>
      </c>
      <c r="D31678" s="1">
        <v>41355</v>
      </c>
      <c r="F31678">
        <v>1</v>
      </c>
      <c r="G31678">
        <v>9198</v>
      </c>
      <c r="H31678" t="s">
        <v>229</v>
      </c>
      <c r="J31678" t="s">
        <v>14</v>
      </c>
      <c r="K31678">
        <v>60</v>
      </c>
      <c r="L31678" t="s">
        <v>15</v>
      </c>
    </row>
    <row r="31679" spans="1:12">
      <c r="A31679" t="e">
        <f ca="1">E00251432149421</f>
        <v>#NAME?</v>
      </c>
      <c r="B31679">
        <v>451</v>
      </c>
      <c r="C31679" t="s">
        <v>102</v>
      </c>
      <c r="D31679" s="1">
        <v>41669</v>
      </c>
      <c r="F31679">
        <v>2</v>
      </c>
      <c r="G31679">
        <v>7226</v>
      </c>
      <c r="H31679" t="s">
        <v>1001</v>
      </c>
      <c r="J31679" t="s">
        <v>14</v>
      </c>
      <c r="K31679">
        <v>61</v>
      </c>
      <c r="L31679" t="s">
        <v>15</v>
      </c>
    </row>
    <row r="31680" spans="1:12">
      <c r="A31680" t="e">
        <f ca="1">E00251516995721</f>
        <v>#NAME?</v>
      </c>
      <c r="B31680">
        <v>1929</v>
      </c>
      <c r="C31680" t="s">
        <v>195</v>
      </c>
      <c r="D31680" s="1">
        <v>42394</v>
      </c>
      <c r="F31680">
        <v>5</v>
      </c>
      <c r="G31680">
        <v>30000</v>
      </c>
      <c r="H31680" t="s">
        <v>144</v>
      </c>
      <c r="J31680" t="s">
        <v>14</v>
      </c>
      <c r="K31680">
        <v>43</v>
      </c>
      <c r="L31680" t="s">
        <v>15</v>
      </c>
    </row>
    <row r="31681" spans="1:12">
      <c r="A31681" t="e">
        <f ca="1">E00251510128221</f>
        <v>#NAME?</v>
      </c>
      <c r="B31681">
        <v>160</v>
      </c>
      <c r="C31681" t="s">
        <v>278</v>
      </c>
      <c r="D31681" s="1">
        <v>41841</v>
      </c>
      <c r="F31681">
        <v>1</v>
      </c>
      <c r="G31681">
        <v>4019</v>
      </c>
      <c r="H31681" t="s">
        <v>26</v>
      </c>
      <c r="J31681" t="s">
        <v>14</v>
      </c>
      <c r="K31681">
        <v>52</v>
      </c>
      <c r="L31681" t="s">
        <v>15</v>
      </c>
    </row>
    <row r="31682" spans="1:12">
      <c r="A31682" t="e">
        <f ca="1">E00251432149421</f>
        <v>#NAME?</v>
      </c>
      <c r="B31682">
        <v>7207</v>
      </c>
      <c r="C31682" t="s">
        <v>287</v>
      </c>
      <c r="D31682" s="1">
        <v>42614</v>
      </c>
      <c r="F31682">
        <v>3</v>
      </c>
      <c r="G31682">
        <v>4139</v>
      </c>
      <c r="H31682" t="s">
        <v>300</v>
      </c>
      <c r="I31682" t="s">
        <v>148</v>
      </c>
      <c r="J31682" t="s">
        <v>57</v>
      </c>
      <c r="K31682">
        <v>64</v>
      </c>
      <c r="L31682" t="s">
        <v>15</v>
      </c>
    </row>
    <row r="31683" spans="1:12">
      <c r="A31683" t="e">
        <f ca="1">E00251432149421</f>
        <v>#NAME?</v>
      </c>
      <c r="B31683">
        <v>451</v>
      </c>
      <c r="C31683" t="s">
        <v>102</v>
      </c>
      <c r="D31683" s="1">
        <v>42773</v>
      </c>
      <c r="F31683">
        <v>2</v>
      </c>
      <c r="G31683">
        <v>7291</v>
      </c>
      <c r="H31683" t="s">
        <v>163</v>
      </c>
      <c r="J31683" t="s">
        <v>14</v>
      </c>
      <c r="K31683">
        <v>64</v>
      </c>
      <c r="L31683" t="s">
        <v>15</v>
      </c>
    </row>
    <row r="31684" spans="1:12">
      <c r="A31684" t="e">
        <f ca="1">E00251432149421</f>
        <v>#NAME?</v>
      </c>
      <c r="B31684">
        <v>451</v>
      </c>
      <c r="C31684" t="s">
        <v>102</v>
      </c>
      <c r="D31684" s="1">
        <v>41446</v>
      </c>
      <c r="F31684">
        <v>2</v>
      </c>
      <c r="G31684">
        <v>4019</v>
      </c>
      <c r="H31684" t="s">
        <v>26</v>
      </c>
      <c r="J31684" t="s">
        <v>14</v>
      </c>
      <c r="K31684">
        <v>61</v>
      </c>
      <c r="L31684" t="s">
        <v>15</v>
      </c>
    </row>
    <row r="31685" spans="1:12">
      <c r="A31685" t="e">
        <f ca="1">E00251432149421</f>
        <v>#NAME?</v>
      </c>
      <c r="B31685">
        <v>451</v>
      </c>
      <c r="C31685" t="s">
        <v>102</v>
      </c>
      <c r="D31685" s="1">
        <v>41925</v>
      </c>
      <c r="F31685">
        <v>1</v>
      </c>
      <c r="G31685">
        <v>7226</v>
      </c>
      <c r="H31685" t="s">
        <v>1001</v>
      </c>
      <c r="J31685" t="s">
        <v>14</v>
      </c>
      <c r="K31685">
        <v>62</v>
      </c>
      <c r="L31685" t="s">
        <v>15</v>
      </c>
    </row>
    <row r="31686" spans="1:12">
      <c r="A31686" t="e">
        <f ca="1">E00251516995721</f>
        <v>#NAME?</v>
      </c>
      <c r="B31686">
        <v>1929</v>
      </c>
      <c r="C31686" t="s">
        <v>195</v>
      </c>
      <c r="D31686" s="1">
        <v>41838</v>
      </c>
      <c r="F31686">
        <v>1</v>
      </c>
      <c r="G31686">
        <v>7836</v>
      </c>
      <c r="H31686" t="s">
        <v>298</v>
      </c>
      <c r="J31686" t="s">
        <v>14</v>
      </c>
      <c r="K31686">
        <v>41</v>
      </c>
      <c r="L31686" t="s">
        <v>22</v>
      </c>
    </row>
    <row r="31687" spans="1:12">
      <c r="A31687" t="e">
        <f ca="1">E00251531353921</f>
        <v>#NAME?</v>
      </c>
      <c r="B31687">
        <v>701</v>
      </c>
      <c r="C31687" t="s">
        <v>72</v>
      </c>
      <c r="D31687" s="1">
        <v>42570</v>
      </c>
      <c r="F31687">
        <v>5</v>
      </c>
      <c r="G31687">
        <v>6253</v>
      </c>
      <c r="H31687" t="s">
        <v>292</v>
      </c>
      <c r="J31687" t="s">
        <v>14</v>
      </c>
      <c r="K31687">
        <v>60</v>
      </c>
      <c r="L31687" t="s">
        <v>15</v>
      </c>
    </row>
    <row r="31688" spans="1:12">
      <c r="A31688" t="e">
        <f ca="1">E00251418205021</f>
        <v>#NAME?</v>
      </c>
      <c r="B31688">
        <v>48</v>
      </c>
      <c r="C31688" t="s">
        <v>249</v>
      </c>
      <c r="D31688" s="1">
        <v>42527</v>
      </c>
      <c r="F31688">
        <v>1</v>
      </c>
      <c r="G31688">
        <v>7242</v>
      </c>
      <c r="H31688" t="s">
        <v>93</v>
      </c>
      <c r="J31688" t="s">
        <v>14</v>
      </c>
      <c r="K31688">
        <v>47</v>
      </c>
      <c r="L31688" t="s">
        <v>15</v>
      </c>
    </row>
    <row r="31689" spans="1:12">
      <c r="A31689" t="e">
        <f ca="1">E00251516995721</f>
        <v>#NAME?</v>
      </c>
      <c r="B31689">
        <v>1929</v>
      </c>
      <c r="C31689" t="s">
        <v>195</v>
      </c>
      <c r="D31689" s="1">
        <v>41912</v>
      </c>
      <c r="F31689">
        <v>1</v>
      </c>
      <c r="G31689">
        <v>7836</v>
      </c>
      <c r="H31689" t="s">
        <v>298</v>
      </c>
      <c r="J31689" t="s">
        <v>14</v>
      </c>
      <c r="K31689">
        <v>41</v>
      </c>
      <c r="L31689" t="s">
        <v>22</v>
      </c>
    </row>
    <row r="31690" spans="1:12">
      <c r="A31690" t="e">
        <f ca="1">E00251537601921</f>
        <v>#NAME?</v>
      </c>
      <c r="B31690">
        <v>441</v>
      </c>
      <c r="C31690" t="s">
        <v>922</v>
      </c>
      <c r="D31690" s="1">
        <v>41393</v>
      </c>
      <c r="F31690">
        <v>1</v>
      </c>
      <c r="G31690">
        <v>78321</v>
      </c>
      <c r="H31690" t="s">
        <v>490</v>
      </c>
      <c r="J31690" t="s">
        <v>14</v>
      </c>
      <c r="K31690">
        <v>48</v>
      </c>
      <c r="L31690" t="s">
        <v>22</v>
      </c>
    </row>
    <row r="31691" spans="1:12">
      <c r="A31691" t="e">
        <f ca="1">E00251531353921</f>
        <v>#NAME?</v>
      </c>
      <c r="B31691">
        <v>701</v>
      </c>
      <c r="C31691" t="s">
        <v>72</v>
      </c>
      <c r="D31691" s="1">
        <v>41323</v>
      </c>
      <c r="F31691">
        <v>1</v>
      </c>
      <c r="G31691">
        <v>38150</v>
      </c>
      <c r="H31691" t="s">
        <v>106</v>
      </c>
      <c r="J31691" t="s">
        <v>14</v>
      </c>
      <c r="K31691">
        <v>56</v>
      </c>
      <c r="L31691" t="s">
        <v>15</v>
      </c>
    </row>
    <row r="31692" spans="1:12">
      <c r="A31692" t="e">
        <f ca="1">E00251531353921</f>
        <v>#NAME?</v>
      </c>
      <c r="B31692">
        <v>701</v>
      </c>
      <c r="C31692" t="s">
        <v>72</v>
      </c>
      <c r="D31692" s="1">
        <v>43024</v>
      </c>
      <c r="F31692">
        <v>2</v>
      </c>
      <c r="G31692">
        <v>5715</v>
      </c>
      <c r="H31692" t="s">
        <v>254</v>
      </c>
      <c r="J31692" t="s">
        <v>14</v>
      </c>
      <c r="K31692">
        <v>61</v>
      </c>
      <c r="L31692" t="s">
        <v>15</v>
      </c>
    </row>
    <row r="31693" spans="1:12">
      <c r="A31693" t="e">
        <f ca="1">E00251531353921</f>
        <v>#NAME?</v>
      </c>
      <c r="B31693">
        <v>701</v>
      </c>
      <c r="C31693" t="s">
        <v>72</v>
      </c>
      <c r="D31693" s="1">
        <v>42928</v>
      </c>
      <c r="F31693">
        <v>4</v>
      </c>
      <c r="G31693">
        <v>5369</v>
      </c>
      <c r="H31693" t="s">
        <v>253</v>
      </c>
      <c r="J31693" t="s">
        <v>14</v>
      </c>
      <c r="K31693">
        <v>61</v>
      </c>
      <c r="L31693" t="s">
        <v>15</v>
      </c>
    </row>
    <row r="31694" spans="1:12">
      <c r="A31694" t="e">
        <f t="shared" ref="A31694:A31702" ca="1" si="290">E00251439068821</f>
        <v>#NAME?</v>
      </c>
      <c r="B31694">
        <v>701</v>
      </c>
      <c r="C31694" t="s">
        <v>72</v>
      </c>
      <c r="D31694" s="1">
        <v>42776</v>
      </c>
      <c r="F31694">
        <v>3</v>
      </c>
      <c r="G31694">
        <v>56400</v>
      </c>
      <c r="H31694" t="s">
        <v>91</v>
      </c>
      <c r="J31694" t="s">
        <v>14</v>
      </c>
      <c r="K31694">
        <v>54</v>
      </c>
      <c r="L31694" t="s">
        <v>15</v>
      </c>
    </row>
    <row r="31695" spans="1:12">
      <c r="A31695" t="e">
        <f t="shared" ca="1" si="290"/>
        <v>#NAME?</v>
      </c>
      <c r="B31695">
        <v>355</v>
      </c>
      <c r="C31695" t="s">
        <v>302</v>
      </c>
      <c r="D31695" s="1">
        <v>42880</v>
      </c>
      <c r="F31695">
        <v>6</v>
      </c>
      <c r="G31695">
        <v>3004</v>
      </c>
      <c r="H31695" t="s">
        <v>104</v>
      </c>
      <c r="J31695" t="s">
        <v>14</v>
      </c>
      <c r="K31695">
        <v>54</v>
      </c>
      <c r="L31695" t="s">
        <v>15</v>
      </c>
    </row>
    <row r="31696" spans="1:12">
      <c r="A31696" t="e">
        <f t="shared" ca="1" si="290"/>
        <v>#NAME?</v>
      </c>
      <c r="B31696">
        <v>701</v>
      </c>
      <c r="C31696" t="s">
        <v>72</v>
      </c>
      <c r="D31696" s="1">
        <v>41436</v>
      </c>
      <c r="F31696">
        <v>5</v>
      </c>
      <c r="G31696">
        <v>51889</v>
      </c>
      <c r="H31696" t="s">
        <v>256</v>
      </c>
      <c r="J31696" t="s">
        <v>14</v>
      </c>
      <c r="K31696">
        <v>50</v>
      </c>
      <c r="L31696" t="s">
        <v>15</v>
      </c>
    </row>
    <row r="31697" spans="1:12">
      <c r="A31697" t="e">
        <f t="shared" ca="1" si="290"/>
        <v>#NAME?</v>
      </c>
      <c r="B31697">
        <v>701</v>
      </c>
      <c r="C31697" t="s">
        <v>72</v>
      </c>
      <c r="D31697" s="1">
        <v>42328</v>
      </c>
      <c r="F31697">
        <v>3</v>
      </c>
      <c r="G31697">
        <v>56400</v>
      </c>
      <c r="H31697" t="s">
        <v>91</v>
      </c>
      <c r="J31697" t="s">
        <v>14</v>
      </c>
      <c r="K31697">
        <v>52</v>
      </c>
      <c r="L31697" t="s">
        <v>15</v>
      </c>
    </row>
    <row r="31698" spans="1:12">
      <c r="A31698" t="e">
        <f t="shared" ca="1" si="290"/>
        <v>#NAME?</v>
      </c>
      <c r="B31698">
        <v>701</v>
      </c>
      <c r="C31698" t="s">
        <v>72</v>
      </c>
      <c r="D31698" s="1">
        <v>42738</v>
      </c>
      <c r="F31698">
        <v>1</v>
      </c>
      <c r="G31698">
        <v>4659</v>
      </c>
      <c r="H31698" t="s">
        <v>47</v>
      </c>
      <c r="J31698" t="s">
        <v>14</v>
      </c>
      <c r="K31698">
        <v>53</v>
      </c>
      <c r="L31698" t="s">
        <v>15</v>
      </c>
    </row>
    <row r="31699" spans="1:12">
      <c r="A31699" t="e">
        <f t="shared" ca="1" si="290"/>
        <v>#NAME?</v>
      </c>
      <c r="B31699">
        <v>701</v>
      </c>
      <c r="C31699" t="s">
        <v>72</v>
      </c>
      <c r="D31699" s="1">
        <v>42943</v>
      </c>
      <c r="F31699">
        <v>6</v>
      </c>
      <c r="G31699">
        <v>3004</v>
      </c>
      <c r="H31699" t="s">
        <v>104</v>
      </c>
      <c r="J31699" t="s">
        <v>14</v>
      </c>
      <c r="K31699">
        <v>54</v>
      </c>
      <c r="L31699" t="s">
        <v>15</v>
      </c>
    </row>
    <row r="31700" spans="1:12">
      <c r="A31700" t="e">
        <f t="shared" ca="1" si="290"/>
        <v>#NAME?</v>
      </c>
      <c r="B31700">
        <v>701</v>
      </c>
      <c r="C31700" t="s">
        <v>72</v>
      </c>
      <c r="D31700" s="1">
        <v>40984</v>
      </c>
      <c r="F31700">
        <v>1</v>
      </c>
      <c r="G31700">
        <v>56400</v>
      </c>
      <c r="H31700" t="s">
        <v>91</v>
      </c>
      <c r="J31700" t="s">
        <v>14</v>
      </c>
      <c r="K31700">
        <v>49</v>
      </c>
      <c r="L31700" t="s">
        <v>15</v>
      </c>
    </row>
    <row r="31701" spans="1:12">
      <c r="A31701" t="e">
        <f t="shared" ca="1" si="290"/>
        <v>#NAME?</v>
      </c>
      <c r="B31701">
        <v>701</v>
      </c>
      <c r="C31701" t="s">
        <v>72</v>
      </c>
      <c r="D31701" s="1">
        <v>40984</v>
      </c>
      <c r="F31701">
        <v>4</v>
      </c>
      <c r="G31701">
        <v>4779</v>
      </c>
      <c r="H31701" t="s">
        <v>231</v>
      </c>
      <c r="J31701" t="s">
        <v>14</v>
      </c>
      <c r="K31701">
        <v>49</v>
      </c>
      <c r="L31701" t="s">
        <v>15</v>
      </c>
    </row>
    <row r="31702" spans="1:12">
      <c r="A31702" t="e">
        <f t="shared" ca="1" si="290"/>
        <v>#NAME?</v>
      </c>
      <c r="B31702">
        <v>701</v>
      </c>
      <c r="C31702" t="s">
        <v>72</v>
      </c>
      <c r="D31702" s="1">
        <v>41785</v>
      </c>
      <c r="F31702">
        <v>4</v>
      </c>
      <c r="G31702">
        <v>4779</v>
      </c>
      <c r="H31702" t="s">
        <v>231</v>
      </c>
      <c r="J31702" t="s">
        <v>14</v>
      </c>
      <c r="K31702">
        <v>51</v>
      </c>
      <c r="L31702" t="s">
        <v>15</v>
      </c>
    </row>
    <row r="31703" spans="1:12">
      <c r="A31703" t="e">
        <f ca="1">E00251527027521</f>
        <v>#NAME?</v>
      </c>
      <c r="B31703">
        <v>29</v>
      </c>
      <c r="C31703" t="s">
        <v>309</v>
      </c>
      <c r="D31703" s="1">
        <v>41823</v>
      </c>
      <c r="F31703">
        <v>1</v>
      </c>
      <c r="G31703">
        <v>2809</v>
      </c>
      <c r="H31703" t="s">
        <v>90</v>
      </c>
      <c r="J31703" t="s">
        <v>14</v>
      </c>
      <c r="K31703">
        <v>54</v>
      </c>
      <c r="L31703" t="s">
        <v>15</v>
      </c>
    </row>
    <row r="31704" spans="1:12">
      <c r="A31704" t="e">
        <f ca="1">E00251527027521</f>
        <v>#NAME?</v>
      </c>
      <c r="B31704">
        <v>29</v>
      </c>
      <c r="C31704" t="s">
        <v>309</v>
      </c>
      <c r="D31704" s="1">
        <v>42676</v>
      </c>
      <c r="F31704">
        <v>1</v>
      </c>
      <c r="G31704">
        <v>5758</v>
      </c>
      <c r="H31704" t="s">
        <v>868</v>
      </c>
      <c r="J31704" t="s">
        <v>14</v>
      </c>
      <c r="K31704">
        <v>56</v>
      </c>
      <c r="L31704" t="s">
        <v>15</v>
      </c>
    </row>
    <row r="31705" spans="1:12">
      <c r="A31705" t="e">
        <f ca="1">E00251418205021</f>
        <v>#NAME?</v>
      </c>
      <c r="B31705">
        <v>48</v>
      </c>
      <c r="C31705" t="s">
        <v>249</v>
      </c>
      <c r="D31705" s="1">
        <v>42200</v>
      </c>
      <c r="F31705">
        <v>2</v>
      </c>
      <c r="G31705">
        <v>7262</v>
      </c>
      <c r="H31705" t="s">
        <v>198</v>
      </c>
      <c r="J31705" t="s">
        <v>14</v>
      </c>
      <c r="K31705">
        <v>46</v>
      </c>
      <c r="L31705" t="s">
        <v>15</v>
      </c>
    </row>
    <row r="31706" spans="1:12">
      <c r="A31706" t="e">
        <f ca="1">E00251439068821</f>
        <v>#NAME?</v>
      </c>
      <c r="B31706">
        <v>701</v>
      </c>
      <c r="C31706" t="s">
        <v>72</v>
      </c>
      <c r="D31706" s="1">
        <v>43006</v>
      </c>
      <c r="F31706">
        <v>3</v>
      </c>
      <c r="G31706">
        <v>56400</v>
      </c>
      <c r="H31706" t="s">
        <v>91</v>
      </c>
      <c r="J31706" t="s">
        <v>14</v>
      </c>
      <c r="K31706">
        <v>54</v>
      </c>
      <c r="L31706" t="s">
        <v>15</v>
      </c>
    </row>
    <row r="31707" spans="1:12">
      <c r="A31707" t="e">
        <f ca="1">E00251531865821</f>
        <v>#NAME?</v>
      </c>
      <c r="B31707">
        <v>702</v>
      </c>
      <c r="C31707" t="s">
        <v>293</v>
      </c>
      <c r="D31707" s="1">
        <v>42338</v>
      </c>
      <c r="F31707">
        <v>1</v>
      </c>
      <c r="G31707">
        <v>2800</v>
      </c>
      <c r="H31707" t="s">
        <v>717</v>
      </c>
      <c r="J31707" t="s">
        <v>14</v>
      </c>
      <c r="K31707">
        <v>55</v>
      </c>
      <c r="L31707" t="s">
        <v>15</v>
      </c>
    </row>
    <row r="31708" spans="1:12">
      <c r="A31708" t="e">
        <f ca="1">E00251531865821</f>
        <v>#NAME?</v>
      </c>
      <c r="B31708">
        <v>702</v>
      </c>
      <c r="C31708" t="s">
        <v>293</v>
      </c>
      <c r="D31708" s="1">
        <v>42355</v>
      </c>
      <c r="F31708">
        <v>1</v>
      </c>
      <c r="G31708">
        <v>7062</v>
      </c>
      <c r="H31708" t="s">
        <v>97</v>
      </c>
      <c r="J31708" t="s">
        <v>14</v>
      </c>
      <c r="K31708">
        <v>55</v>
      </c>
      <c r="L31708" t="s">
        <v>15</v>
      </c>
    </row>
    <row r="31709" spans="1:12">
      <c r="A31709" t="e">
        <f ca="1">E00251531865821</f>
        <v>#NAME?</v>
      </c>
      <c r="B31709">
        <v>702</v>
      </c>
      <c r="C31709" t="s">
        <v>293</v>
      </c>
      <c r="D31709" s="1">
        <v>42565</v>
      </c>
      <c r="F31709">
        <v>2</v>
      </c>
      <c r="G31709">
        <v>72632</v>
      </c>
      <c r="H31709" t="s">
        <v>107</v>
      </c>
      <c r="J31709" t="s">
        <v>14</v>
      </c>
      <c r="K31709">
        <v>55</v>
      </c>
      <c r="L31709" t="s">
        <v>15</v>
      </c>
    </row>
    <row r="31710" spans="1:12">
      <c r="A31710" t="e">
        <f ca="1">E00251531865821</f>
        <v>#NAME?</v>
      </c>
      <c r="B31710">
        <v>702</v>
      </c>
      <c r="C31710" t="s">
        <v>293</v>
      </c>
      <c r="D31710" s="1">
        <v>42565</v>
      </c>
      <c r="F31710">
        <v>6</v>
      </c>
      <c r="G31710">
        <v>53019</v>
      </c>
      <c r="H31710" t="s">
        <v>304</v>
      </c>
      <c r="J31710" t="s">
        <v>14</v>
      </c>
      <c r="K31710">
        <v>55</v>
      </c>
      <c r="L31710" t="s">
        <v>15</v>
      </c>
    </row>
    <row r="31711" spans="1:12">
      <c r="A31711" t="e">
        <f ca="1">E00251531865821</f>
        <v>#NAME?</v>
      </c>
      <c r="B31711">
        <v>702</v>
      </c>
      <c r="C31711" t="s">
        <v>293</v>
      </c>
      <c r="D31711" s="1">
        <v>42829</v>
      </c>
      <c r="F31711">
        <v>5</v>
      </c>
      <c r="G31711">
        <v>53019</v>
      </c>
      <c r="H31711" t="s">
        <v>304</v>
      </c>
      <c r="J31711" t="s">
        <v>14</v>
      </c>
      <c r="K31711">
        <v>56</v>
      </c>
      <c r="L31711" t="s">
        <v>15</v>
      </c>
    </row>
    <row r="31712" spans="1:12">
      <c r="A31712" t="e">
        <f ca="1">E00251510702121</f>
        <v>#NAME?</v>
      </c>
      <c r="B31712">
        <v>104</v>
      </c>
      <c r="C31712" t="s">
        <v>88</v>
      </c>
      <c r="D31712" s="1">
        <v>42108</v>
      </c>
      <c r="F31712">
        <v>1</v>
      </c>
      <c r="G31712">
        <v>49390</v>
      </c>
      <c r="H31712" t="s">
        <v>59</v>
      </c>
      <c r="J31712" t="s">
        <v>14</v>
      </c>
      <c r="K31712">
        <v>46</v>
      </c>
      <c r="L31712" t="s">
        <v>15</v>
      </c>
    </row>
    <row r="31713" spans="1:12">
      <c r="A31713" t="e">
        <f ca="1">E00251531865821</f>
        <v>#NAME?</v>
      </c>
      <c r="B31713">
        <v>702</v>
      </c>
      <c r="C31713" t="s">
        <v>293</v>
      </c>
      <c r="D31713" s="1">
        <v>42929</v>
      </c>
      <c r="F31713">
        <v>5</v>
      </c>
      <c r="G31713">
        <v>7062</v>
      </c>
      <c r="H31713" t="s">
        <v>97</v>
      </c>
      <c r="J31713" t="s">
        <v>14</v>
      </c>
      <c r="K31713">
        <v>56</v>
      </c>
      <c r="L31713" t="s">
        <v>15</v>
      </c>
    </row>
    <row r="31714" spans="1:12">
      <c r="A31714" t="e">
        <f ca="1">E00251510702121</f>
        <v>#NAME?</v>
      </c>
      <c r="B31714">
        <v>104</v>
      </c>
      <c r="C31714" t="s">
        <v>88</v>
      </c>
      <c r="D31714" s="1">
        <v>42810</v>
      </c>
      <c r="F31714">
        <v>1</v>
      </c>
      <c r="G31714">
        <v>4019</v>
      </c>
      <c r="H31714" t="s">
        <v>26</v>
      </c>
      <c r="J31714" t="s">
        <v>14</v>
      </c>
      <c r="K31714">
        <v>48</v>
      </c>
      <c r="L31714" t="s">
        <v>15</v>
      </c>
    </row>
    <row r="31715" spans="1:12">
      <c r="A31715" t="e">
        <f ca="1">E00251532259321</f>
        <v>#NAME?</v>
      </c>
      <c r="B31715">
        <v>497</v>
      </c>
      <c r="C31715" t="s">
        <v>141</v>
      </c>
      <c r="D31715" s="1">
        <v>41071</v>
      </c>
      <c r="F31715">
        <v>2</v>
      </c>
      <c r="G31715">
        <v>3804</v>
      </c>
      <c r="H31715" t="s">
        <v>71</v>
      </c>
      <c r="J31715" t="s">
        <v>14</v>
      </c>
      <c r="K31715">
        <v>46</v>
      </c>
      <c r="L31715" t="s">
        <v>15</v>
      </c>
    </row>
    <row r="31716" spans="1:12">
      <c r="A31716" t="e">
        <f ca="1">E00251532259321</f>
        <v>#NAME?</v>
      </c>
      <c r="B31716">
        <v>497</v>
      </c>
      <c r="C31716" t="s">
        <v>141</v>
      </c>
      <c r="D31716" s="1">
        <v>42089</v>
      </c>
      <c r="F31716">
        <v>1</v>
      </c>
      <c r="G31716">
        <v>5282</v>
      </c>
      <c r="H31716" t="s">
        <v>307</v>
      </c>
      <c r="J31716" t="s">
        <v>14</v>
      </c>
      <c r="K31716">
        <v>48</v>
      </c>
      <c r="L31716" t="s">
        <v>15</v>
      </c>
    </row>
    <row r="31717" spans="1:12">
      <c r="A31717" t="e">
        <f ca="1">E00251532259321</f>
        <v>#NAME?</v>
      </c>
      <c r="B31717">
        <v>6311</v>
      </c>
      <c r="C31717" t="s">
        <v>146</v>
      </c>
      <c r="D31717" s="1">
        <v>41706</v>
      </c>
      <c r="F31717">
        <v>1</v>
      </c>
      <c r="G31717">
        <v>462</v>
      </c>
      <c r="H31717" t="s">
        <v>288</v>
      </c>
      <c r="I31717" t="s">
        <v>148</v>
      </c>
      <c r="J31717" t="s">
        <v>57</v>
      </c>
      <c r="K31717">
        <v>47</v>
      </c>
      <c r="L31717" t="s">
        <v>15</v>
      </c>
    </row>
    <row r="31718" spans="1:12">
      <c r="A31718" t="e">
        <f ca="1">E00251429776121</f>
        <v>#NAME?</v>
      </c>
      <c r="B31718">
        <v>5994</v>
      </c>
      <c r="C31718" t="s">
        <v>311</v>
      </c>
      <c r="D31718" s="1">
        <v>42574</v>
      </c>
      <c r="F31718">
        <v>1</v>
      </c>
      <c r="G31718">
        <v>78079</v>
      </c>
      <c r="H31718" t="s">
        <v>49</v>
      </c>
      <c r="I31718" t="s">
        <v>56</v>
      </c>
      <c r="J31718" t="s">
        <v>57</v>
      </c>
      <c r="K31718">
        <v>43</v>
      </c>
      <c r="L31718" t="s">
        <v>22</v>
      </c>
    </row>
    <row r="31719" spans="1:12">
      <c r="A31719" t="e">
        <f ca="1">E00251531353921</f>
        <v>#NAME?</v>
      </c>
      <c r="B31719">
        <v>701</v>
      </c>
      <c r="C31719" t="s">
        <v>72</v>
      </c>
      <c r="D31719" s="1">
        <v>43087</v>
      </c>
      <c r="F31719">
        <v>5</v>
      </c>
      <c r="G31719">
        <v>5369</v>
      </c>
      <c r="H31719" t="s">
        <v>253</v>
      </c>
      <c r="J31719" t="s">
        <v>14</v>
      </c>
      <c r="K31719">
        <v>61</v>
      </c>
      <c r="L31719" t="s">
        <v>15</v>
      </c>
    </row>
    <row r="31720" spans="1:12">
      <c r="A31720" t="e">
        <f ca="1">E00251513292821</f>
        <v>#NAME?</v>
      </c>
      <c r="B31720">
        <v>467</v>
      </c>
      <c r="C31720" t="s">
        <v>232</v>
      </c>
      <c r="D31720" s="1">
        <v>40998</v>
      </c>
      <c r="F31720">
        <v>3</v>
      </c>
      <c r="G31720">
        <v>73390</v>
      </c>
      <c r="H31720" t="s">
        <v>66</v>
      </c>
      <c r="J31720" t="s">
        <v>14</v>
      </c>
      <c r="K31720">
        <v>53</v>
      </c>
      <c r="L31720" t="s">
        <v>15</v>
      </c>
    </row>
    <row r="31721" spans="1:12">
      <c r="A31721" t="e">
        <f ca="1">E00251513292821</f>
        <v>#NAME?</v>
      </c>
      <c r="B31721">
        <v>467</v>
      </c>
      <c r="C31721" t="s">
        <v>232</v>
      </c>
      <c r="D31721" s="1">
        <v>41103</v>
      </c>
      <c r="F31721">
        <v>1</v>
      </c>
      <c r="G31721">
        <v>57420</v>
      </c>
      <c r="H31721" t="s">
        <v>267</v>
      </c>
      <c r="J31721" t="s">
        <v>14</v>
      </c>
      <c r="K31721">
        <v>53</v>
      </c>
      <c r="L31721" t="s">
        <v>15</v>
      </c>
    </row>
    <row r="31722" spans="1:12">
      <c r="A31722" t="e">
        <f ca="1">E00251430366921</f>
        <v>#NAME?</v>
      </c>
      <c r="B31722">
        <v>489</v>
      </c>
      <c r="C31722" t="s">
        <v>100</v>
      </c>
      <c r="D31722" s="1">
        <v>41101</v>
      </c>
      <c r="F31722">
        <v>1</v>
      </c>
      <c r="G31722">
        <v>2729</v>
      </c>
      <c r="H31722" t="s">
        <v>115</v>
      </c>
      <c r="J31722" t="s">
        <v>14</v>
      </c>
      <c r="K31722">
        <v>49</v>
      </c>
      <c r="L31722" t="s">
        <v>15</v>
      </c>
    </row>
    <row r="31723" spans="1:12">
      <c r="A31723" t="e">
        <f ca="1">E00251430366921</f>
        <v>#NAME?</v>
      </c>
      <c r="B31723">
        <v>489</v>
      </c>
      <c r="C31723" t="s">
        <v>100</v>
      </c>
      <c r="D31723" s="1">
        <v>41109</v>
      </c>
      <c r="F31723">
        <v>1</v>
      </c>
      <c r="G31723">
        <v>2729</v>
      </c>
      <c r="H31723" t="s">
        <v>115</v>
      </c>
      <c r="J31723" t="s">
        <v>14</v>
      </c>
      <c r="K31723">
        <v>49</v>
      </c>
      <c r="L31723" t="s">
        <v>15</v>
      </c>
    </row>
    <row r="31724" spans="1:12">
      <c r="A31724" t="e">
        <f ca="1">E00251430366921</f>
        <v>#NAME?</v>
      </c>
      <c r="B31724">
        <v>489</v>
      </c>
      <c r="C31724" t="s">
        <v>100</v>
      </c>
      <c r="D31724" s="1">
        <v>42528</v>
      </c>
      <c r="F31724">
        <v>1</v>
      </c>
      <c r="G31724">
        <v>4549</v>
      </c>
      <c r="H31724" t="s">
        <v>69</v>
      </c>
      <c r="J31724" t="s">
        <v>14</v>
      </c>
      <c r="K31724">
        <v>52</v>
      </c>
      <c r="L31724" t="s">
        <v>15</v>
      </c>
    </row>
    <row r="31725" spans="1:12">
      <c r="A31725" t="e">
        <f ca="1">E00251430366921</f>
        <v>#NAME?</v>
      </c>
      <c r="B31725">
        <v>489</v>
      </c>
      <c r="C31725" t="s">
        <v>100</v>
      </c>
      <c r="D31725" s="1">
        <v>42957</v>
      </c>
      <c r="F31725">
        <v>1</v>
      </c>
      <c r="G31725">
        <v>4660</v>
      </c>
      <c r="H31725" t="s">
        <v>215</v>
      </c>
      <c r="J31725" t="s">
        <v>14</v>
      </c>
      <c r="K31725">
        <v>54</v>
      </c>
      <c r="L31725" t="s">
        <v>15</v>
      </c>
    </row>
    <row r="31726" spans="1:12">
      <c r="A31726" t="e">
        <f ca="1">E00251617721821</f>
        <v>#NAME?</v>
      </c>
      <c r="B31726">
        <v>184</v>
      </c>
      <c r="C31726" t="s">
        <v>290</v>
      </c>
      <c r="D31726" s="1">
        <v>42233</v>
      </c>
      <c r="F31726">
        <v>3</v>
      </c>
      <c r="G31726">
        <v>4019</v>
      </c>
      <c r="H31726" t="s">
        <v>26</v>
      </c>
      <c r="J31726" t="s">
        <v>14</v>
      </c>
      <c r="K31726">
        <v>42</v>
      </c>
      <c r="L31726" t="s">
        <v>15</v>
      </c>
    </row>
    <row r="31727" spans="1:12">
      <c r="A31727" t="e">
        <f ca="1">E00251439068821</f>
        <v>#NAME?</v>
      </c>
      <c r="B31727">
        <v>701</v>
      </c>
      <c r="C31727" t="s">
        <v>72</v>
      </c>
      <c r="D31727" s="1">
        <v>42569</v>
      </c>
      <c r="F31727">
        <v>6</v>
      </c>
      <c r="G31727">
        <v>3004</v>
      </c>
      <c r="H31727" t="s">
        <v>104</v>
      </c>
      <c r="J31727" t="s">
        <v>14</v>
      </c>
      <c r="K31727">
        <v>53</v>
      </c>
      <c r="L31727" t="s">
        <v>15</v>
      </c>
    </row>
    <row r="31728" spans="1:12">
      <c r="A31728" t="e">
        <f ca="1">E00251432149421</f>
        <v>#NAME?</v>
      </c>
      <c r="B31728">
        <v>451</v>
      </c>
      <c r="C31728" t="s">
        <v>102</v>
      </c>
      <c r="D31728" s="1">
        <v>43068</v>
      </c>
      <c r="F31728">
        <v>6</v>
      </c>
      <c r="G31728">
        <v>2729</v>
      </c>
      <c r="H31728" t="s">
        <v>115</v>
      </c>
      <c r="J31728" t="s">
        <v>14</v>
      </c>
      <c r="K31728">
        <v>65</v>
      </c>
      <c r="L31728" t="s">
        <v>15</v>
      </c>
    </row>
    <row r="31729" spans="1:12">
      <c r="A31729" t="e">
        <f ca="1">E00251617721821</f>
        <v>#NAME?</v>
      </c>
      <c r="B31729">
        <v>184</v>
      </c>
      <c r="C31729" t="s">
        <v>290</v>
      </c>
      <c r="D31729" s="1">
        <v>41072</v>
      </c>
      <c r="F31729">
        <v>3</v>
      </c>
      <c r="G31729">
        <v>27800</v>
      </c>
      <c r="H31729" t="s">
        <v>145</v>
      </c>
      <c r="J31729" t="s">
        <v>14</v>
      </c>
      <c r="K31729">
        <v>38</v>
      </c>
      <c r="L31729" t="s">
        <v>15</v>
      </c>
    </row>
    <row r="31730" spans="1:12">
      <c r="A31730" t="e">
        <f ca="1">E00251527027521</f>
        <v>#NAME?</v>
      </c>
      <c r="B31730">
        <v>29</v>
      </c>
      <c r="C31730" t="s">
        <v>309</v>
      </c>
      <c r="D31730" s="1">
        <v>41694</v>
      </c>
      <c r="F31730">
        <v>2</v>
      </c>
      <c r="G31730">
        <v>2750</v>
      </c>
      <c r="H31730" t="s">
        <v>114</v>
      </c>
      <c r="J31730" t="s">
        <v>14</v>
      </c>
      <c r="K31730">
        <v>53</v>
      </c>
      <c r="L31730" t="s">
        <v>15</v>
      </c>
    </row>
    <row r="31731" spans="1:12">
      <c r="A31731" t="e">
        <f ca="1">E00251527027521</f>
        <v>#NAME?</v>
      </c>
      <c r="B31731">
        <v>29</v>
      </c>
      <c r="C31731" t="s">
        <v>309</v>
      </c>
      <c r="D31731" s="1">
        <v>42752</v>
      </c>
      <c r="F31731">
        <v>1</v>
      </c>
      <c r="G31731">
        <v>30748</v>
      </c>
      <c r="H31731" t="s">
        <v>50</v>
      </c>
      <c r="J31731" t="s">
        <v>14</v>
      </c>
      <c r="K31731">
        <v>56</v>
      </c>
      <c r="L31731" t="s">
        <v>15</v>
      </c>
    </row>
    <row r="31732" spans="1:12">
      <c r="A31732" t="e">
        <f ca="1">E00251532063221</f>
        <v>#NAME?</v>
      </c>
      <c r="B31732">
        <v>447</v>
      </c>
      <c r="C31732" t="s">
        <v>262</v>
      </c>
      <c r="D31732" s="1">
        <v>41583</v>
      </c>
      <c r="F31732">
        <v>1</v>
      </c>
      <c r="G31732">
        <v>4019</v>
      </c>
      <c r="H31732" t="s">
        <v>26</v>
      </c>
      <c r="J31732" t="s">
        <v>14</v>
      </c>
      <c r="K31732">
        <v>49</v>
      </c>
      <c r="L31732" t="s">
        <v>15</v>
      </c>
    </row>
    <row r="31733" spans="1:12">
      <c r="A31733" t="e">
        <f ca="1">E00251531865821</f>
        <v>#NAME?</v>
      </c>
      <c r="B31733">
        <v>702</v>
      </c>
      <c r="C31733" t="s">
        <v>293</v>
      </c>
      <c r="D31733" s="1">
        <v>42527</v>
      </c>
      <c r="F31733">
        <v>4</v>
      </c>
      <c r="G31733">
        <v>7062</v>
      </c>
      <c r="H31733" t="s">
        <v>97</v>
      </c>
      <c r="J31733" t="s">
        <v>14</v>
      </c>
      <c r="K31733">
        <v>55</v>
      </c>
      <c r="L31733" t="s">
        <v>15</v>
      </c>
    </row>
    <row r="31734" spans="1:12">
      <c r="A31734" t="e">
        <f ca="1">E00251430366921</f>
        <v>#NAME?</v>
      </c>
      <c r="B31734">
        <v>489</v>
      </c>
      <c r="C31734" t="s">
        <v>100</v>
      </c>
      <c r="D31734" s="1">
        <v>43027</v>
      </c>
      <c r="F31734">
        <v>5</v>
      </c>
      <c r="G31734">
        <v>7862</v>
      </c>
      <c r="H31734" t="s">
        <v>27</v>
      </c>
      <c r="J31734" t="s">
        <v>14</v>
      </c>
      <c r="K31734">
        <v>54</v>
      </c>
      <c r="L31734" t="s">
        <v>22</v>
      </c>
    </row>
    <row r="31735" spans="1:12">
      <c r="A31735" t="e">
        <f ca="1">E00251513359021</f>
        <v>#NAME?</v>
      </c>
      <c r="B31735">
        <v>500</v>
      </c>
      <c r="C31735" t="s">
        <v>161</v>
      </c>
      <c r="D31735" s="1">
        <v>41512</v>
      </c>
      <c r="F31735">
        <v>1</v>
      </c>
      <c r="G31735">
        <v>49390</v>
      </c>
      <c r="H31735" t="s">
        <v>59</v>
      </c>
      <c r="J31735" t="s">
        <v>14</v>
      </c>
      <c r="K31735">
        <v>58</v>
      </c>
      <c r="L31735" t="s">
        <v>15</v>
      </c>
    </row>
    <row r="31736" spans="1:12">
      <c r="A31736" t="e">
        <f ca="1">E00251513359021</f>
        <v>#NAME?</v>
      </c>
      <c r="B31736">
        <v>500</v>
      </c>
      <c r="C31736" t="s">
        <v>161</v>
      </c>
      <c r="D31736" s="1">
        <v>41844</v>
      </c>
      <c r="F31736">
        <v>1</v>
      </c>
      <c r="G31736">
        <v>5715</v>
      </c>
      <c r="H31736" t="s">
        <v>254</v>
      </c>
      <c r="J31736" t="s">
        <v>14</v>
      </c>
      <c r="K31736">
        <v>59</v>
      </c>
      <c r="L31736" t="s">
        <v>15</v>
      </c>
    </row>
    <row r="31737" spans="1:12">
      <c r="A31737" t="e">
        <f ca="1">E00251513359021</f>
        <v>#NAME?</v>
      </c>
      <c r="B31737">
        <v>500</v>
      </c>
      <c r="C31737" t="s">
        <v>161</v>
      </c>
      <c r="D31737" s="1">
        <v>41975</v>
      </c>
      <c r="F31737">
        <v>2</v>
      </c>
      <c r="G31737">
        <v>49390</v>
      </c>
      <c r="H31737" t="s">
        <v>59</v>
      </c>
      <c r="J31737" t="s">
        <v>14</v>
      </c>
      <c r="K31737">
        <v>59</v>
      </c>
      <c r="L31737" t="s">
        <v>15</v>
      </c>
    </row>
    <row r="31738" spans="1:12">
      <c r="A31738" t="e">
        <f ca="1">E00251531353921</f>
        <v>#NAME?</v>
      </c>
      <c r="B31738">
        <v>701</v>
      </c>
      <c r="C31738" t="s">
        <v>72</v>
      </c>
      <c r="D31738" s="1">
        <v>42352</v>
      </c>
      <c r="F31738">
        <v>1</v>
      </c>
      <c r="G31738">
        <v>27800</v>
      </c>
      <c r="H31738" t="s">
        <v>145</v>
      </c>
      <c r="J31738" t="s">
        <v>14</v>
      </c>
      <c r="K31738">
        <v>59</v>
      </c>
      <c r="L31738" t="s">
        <v>15</v>
      </c>
    </row>
    <row r="31739" spans="1:12">
      <c r="A31739" t="e">
        <f ca="1">E00251531353921</f>
        <v>#NAME?</v>
      </c>
      <c r="B31739">
        <v>701</v>
      </c>
      <c r="C31739" t="s">
        <v>72</v>
      </c>
      <c r="D31739" s="1">
        <v>42405</v>
      </c>
      <c r="F31739">
        <v>2</v>
      </c>
      <c r="G31739">
        <v>27800</v>
      </c>
      <c r="H31739" t="s">
        <v>145</v>
      </c>
      <c r="J31739" t="s">
        <v>14</v>
      </c>
      <c r="K31739">
        <v>59</v>
      </c>
      <c r="L31739" t="s">
        <v>15</v>
      </c>
    </row>
    <row r="31740" spans="1:12">
      <c r="A31740" t="e">
        <f ca="1">E00251531353921</f>
        <v>#NAME?</v>
      </c>
      <c r="B31740">
        <v>701</v>
      </c>
      <c r="C31740" t="s">
        <v>72</v>
      </c>
      <c r="D31740" s="1">
        <v>42464</v>
      </c>
      <c r="F31740">
        <v>6</v>
      </c>
      <c r="G31740">
        <v>36240</v>
      </c>
      <c r="H31740" t="s">
        <v>279</v>
      </c>
      <c r="J31740" t="s">
        <v>14</v>
      </c>
      <c r="K31740">
        <v>60</v>
      </c>
      <c r="L31740" t="s">
        <v>15</v>
      </c>
    </row>
    <row r="31741" spans="1:12">
      <c r="A31741" t="e">
        <f ca="1">E00251510731621</f>
        <v>#NAME?</v>
      </c>
      <c r="B31741">
        <v>110</v>
      </c>
      <c r="C31741" t="s">
        <v>980</v>
      </c>
      <c r="D31741" s="1">
        <v>42437</v>
      </c>
      <c r="F31741">
        <v>1</v>
      </c>
      <c r="G31741">
        <v>5718</v>
      </c>
      <c r="H31741" t="s">
        <v>244</v>
      </c>
      <c r="J31741" t="s">
        <v>14</v>
      </c>
      <c r="K31741">
        <v>44</v>
      </c>
      <c r="L31741" t="s">
        <v>15</v>
      </c>
    </row>
    <row r="31742" spans="1:12">
      <c r="A31742" t="e">
        <f ca="1">E00251514849321</f>
        <v>#NAME?</v>
      </c>
      <c r="B31742">
        <v>772</v>
      </c>
      <c r="C31742" t="s">
        <v>170</v>
      </c>
      <c r="D31742" s="1">
        <v>42373</v>
      </c>
      <c r="E31742">
        <v>1</v>
      </c>
      <c r="F31742">
        <v>2</v>
      </c>
      <c r="G31742">
        <v>4139</v>
      </c>
      <c r="H31742" t="s">
        <v>300</v>
      </c>
      <c r="J31742" t="s">
        <v>34</v>
      </c>
      <c r="K31742">
        <v>48</v>
      </c>
      <c r="L31742" t="s">
        <v>15</v>
      </c>
    </row>
    <row r="31743" spans="1:12">
      <c r="A31743" t="e">
        <f ca="1">E00251514849321</f>
        <v>#NAME?</v>
      </c>
      <c r="B31743">
        <v>6156</v>
      </c>
      <c r="C31743" t="s">
        <v>352</v>
      </c>
      <c r="D31743" s="1">
        <v>41708</v>
      </c>
      <c r="F31743">
        <v>2</v>
      </c>
      <c r="G31743">
        <v>4019</v>
      </c>
      <c r="H31743" t="s">
        <v>26</v>
      </c>
      <c r="J31743" t="s">
        <v>14</v>
      </c>
      <c r="K31743">
        <v>46</v>
      </c>
      <c r="L31743" t="s">
        <v>15</v>
      </c>
    </row>
    <row r="31744" spans="1:12">
      <c r="A31744" t="e">
        <f ca="1">E00251531353921</f>
        <v>#NAME?</v>
      </c>
      <c r="B31744">
        <v>701</v>
      </c>
      <c r="C31744" t="s">
        <v>72</v>
      </c>
      <c r="D31744" s="1">
        <v>42534</v>
      </c>
      <c r="F31744">
        <v>4</v>
      </c>
      <c r="G31744">
        <v>5369</v>
      </c>
      <c r="H31744" t="s">
        <v>253</v>
      </c>
      <c r="J31744" t="s">
        <v>14</v>
      </c>
      <c r="K31744">
        <v>60</v>
      </c>
      <c r="L31744" t="s">
        <v>15</v>
      </c>
    </row>
    <row r="31745" spans="1:12">
      <c r="A31745" t="e">
        <f ca="1">E00251510695321</f>
        <v>#NAME?</v>
      </c>
      <c r="B31745">
        <v>191</v>
      </c>
      <c r="C31745" t="s">
        <v>320</v>
      </c>
      <c r="D31745" s="1">
        <v>42667</v>
      </c>
      <c r="F31745">
        <v>2</v>
      </c>
      <c r="G31745">
        <v>81380</v>
      </c>
      <c r="H31745" t="s">
        <v>326</v>
      </c>
      <c r="J31745" t="s">
        <v>14</v>
      </c>
      <c r="K31745">
        <v>53</v>
      </c>
      <c r="L31745" t="s">
        <v>15</v>
      </c>
    </row>
    <row r="31746" spans="1:12">
      <c r="A31746" t="e">
        <f ca="1">E00251531353921</f>
        <v>#NAME?</v>
      </c>
      <c r="B31746">
        <v>701</v>
      </c>
      <c r="C31746" t="s">
        <v>72</v>
      </c>
      <c r="D31746" s="1">
        <v>42612</v>
      </c>
      <c r="F31746">
        <v>2</v>
      </c>
      <c r="G31746">
        <v>27800</v>
      </c>
      <c r="H31746" t="s">
        <v>145</v>
      </c>
      <c r="J31746" t="s">
        <v>14</v>
      </c>
      <c r="K31746">
        <v>60</v>
      </c>
      <c r="L31746" t="s">
        <v>15</v>
      </c>
    </row>
    <row r="31747" spans="1:12">
      <c r="A31747" t="e">
        <f ca="1">E00251531353921</f>
        <v>#NAME?</v>
      </c>
      <c r="B31747">
        <v>701</v>
      </c>
      <c r="C31747" t="s">
        <v>72</v>
      </c>
      <c r="D31747" s="1">
        <v>42846</v>
      </c>
      <c r="F31747">
        <v>3</v>
      </c>
      <c r="G31747">
        <v>7062</v>
      </c>
      <c r="H31747" t="s">
        <v>97</v>
      </c>
      <c r="J31747" t="s">
        <v>14</v>
      </c>
      <c r="K31747">
        <v>61</v>
      </c>
      <c r="L31747" t="s">
        <v>15</v>
      </c>
    </row>
    <row r="31748" spans="1:12">
      <c r="A31748" t="e">
        <f ca="1">E00251531353921</f>
        <v>#NAME?</v>
      </c>
      <c r="B31748">
        <v>701</v>
      </c>
      <c r="C31748" t="s">
        <v>72</v>
      </c>
      <c r="D31748" s="1">
        <v>42852</v>
      </c>
      <c r="F31748">
        <v>4</v>
      </c>
      <c r="G31748">
        <v>7243</v>
      </c>
      <c r="H31748" t="s">
        <v>42</v>
      </c>
      <c r="J31748" t="s">
        <v>14</v>
      </c>
      <c r="K31748">
        <v>61</v>
      </c>
      <c r="L31748" t="s">
        <v>15</v>
      </c>
    </row>
    <row r="31749" spans="1:12">
      <c r="A31749" t="e">
        <f ca="1">E00251531353921</f>
        <v>#NAME?</v>
      </c>
      <c r="B31749">
        <v>701</v>
      </c>
      <c r="C31749" t="s">
        <v>72</v>
      </c>
      <c r="D31749" s="1">
        <v>42852</v>
      </c>
      <c r="F31749">
        <v>6</v>
      </c>
      <c r="G31749">
        <v>7062</v>
      </c>
      <c r="H31749" t="s">
        <v>97</v>
      </c>
      <c r="J31749" t="s">
        <v>14</v>
      </c>
      <c r="K31749">
        <v>61</v>
      </c>
      <c r="L31749" t="s">
        <v>15</v>
      </c>
    </row>
    <row r="31750" spans="1:12">
      <c r="A31750" t="e">
        <f ca="1">E00251514762521</f>
        <v>#NAME?</v>
      </c>
      <c r="B31750">
        <v>449</v>
      </c>
      <c r="C31750" t="s">
        <v>124</v>
      </c>
      <c r="D31750" s="1">
        <v>41933</v>
      </c>
      <c r="F31750">
        <v>1</v>
      </c>
      <c r="G31750">
        <v>1179</v>
      </c>
      <c r="H31750" t="s">
        <v>180</v>
      </c>
      <c r="J31750" t="s">
        <v>14</v>
      </c>
      <c r="K31750">
        <v>47</v>
      </c>
      <c r="L31750" t="s">
        <v>15</v>
      </c>
    </row>
    <row r="31751" spans="1:12">
      <c r="A31751" t="e">
        <f ca="1">E00251514762521</f>
        <v>#NAME?</v>
      </c>
      <c r="B31751">
        <v>449</v>
      </c>
      <c r="C31751" t="s">
        <v>124</v>
      </c>
      <c r="D31751" s="1">
        <v>42339</v>
      </c>
      <c r="F31751">
        <v>1</v>
      </c>
      <c r="G31751">
        <v>5206</v>
      </c>
      <c r="H31751" t="s">
        <v>265</v>
      </c>
      <c r="J31751" t="s">
        <v>14</v>
      </c>
      <c r="K31751">
        <v>48</v>
      </c>
      <c r="L31751" t="s">
        <v>15</v>
      </c>
    </row>
    <row r="31752" spans="1:12">
      <c r="A31752" t="e">
        <f ca="1">E00251617721821</f>
        <v>#NAME?</v>
      </c>
      <c r="B31752">
        <v>184</v>
      </c>
      <c r="C31752" t="s">
        <v>290</v>
      </c>
      <c r="D31752" s="1">
        <v>41044</v>
      </c>
      <c r="F31752">
        <v>3</v>
      </c>
      <c r="G31752">
        <v>27800</v>
      </c>
      <c r="H31752" t="s">
        <v>145</v>
      </c>
      <c r="J31752" t="s">
        <v>14</v>
      </c>
      <c r="K31752">
        <v>38</v>
      </c>
      <c r="L31752" t="s">
        <v>15</v>
      </c>
    </row>
    <row r="31753" spans="1:12">
      <c r="A31753" t="e">
        <f ca="1">E00251617721821</f>
        <v>#NAME?</v>
      </c>
      <c r="B31753">
        <v>184</v>
      </c>
      <c r="C31753" t="s">
        <v>290</v>
      </c>
      <c r="D31753" s="1">
        <v>41124</v>
      </c>
      <c r="F31753">
        <v>1</v>
      </c>
      <c r="G31753">
        <v>27800</v>
      </c>
      <c r="H31753" t="s">
        <v>145</v>
      </c>
      <c r="J31753" t="s">
        <v>14</v>
      </c>
      <c r="K31753">
        <v>39</v>
      </c>
      <c r="L31753" t="s">
        <v>15</v>
      </c>
    </row>
    <row r="31754" spans="1:12">
      <c r="A31754" t="e">
        <f ca="1">E00251439068821</f>
        <v>#NAME?</v>
      </c>
      <c r="B31754">
        <v>701</v>
      </c>
      <c r="C31754" t="s">
        <v>72</v>
      </c>
      <c r="D31754" s="1">
        <v>41428</v>
      </c>
      <c r="F31754">
        <v>4</v>
      </c>
      <c r="G31754">
        <v>4779</v>
      </c>
      <c r="H31754" t="s">
        <v>231</v>
      </c>
      <c r="J31754" t="s">
        <v>14</v>
      </c>
      <c r="K31754">
        <v>50</v>
      </c>
      <c r="L31754" t="s">
        <v>15</v>
      </c>
    </row>
    <row r="31755" spans="1:12">
      <c r="A31755" t="e">
        <f ca="1">E00251439068821</f>
        <v>#NAME?</v>
      </c>
      <c r="B31755">
        <v>701</v>
      </c>
      <c r="C31755" t="s">
        <v>72</v>
      </c>
      <c r="D31755" s="1">
        <v>42738</v>
      </c>
      <c r="F31755">
        <v>2</v>
      </c>
      <c r="G31755">
        <v>2724</v>
      </c>
      <c r="H31755" t="s">
        <v>73</v>
      </c>
      <c r="J31755" t="s">
        <v>14</v>
      </c>
      <c r="K31755">
        <v>53</v>
      </c>
      <c r="L31755" t="s">
        <v>15</v>
      </c>
    </row>
    <row r="31756" spans="1:12">
      <c r="A31756" t="e">
        <f ca="1">E00251617721821</f>
        <v>#NAME?</v>
      </c>
      <c r="B31756">
        <v>184</v>
      </c>
      <c r="C31756" t="s">
        <v>290</v>
      </c>
      <c r="D31756" s="1">
        <v>41899</v>
      </c>
      <c r="F31756">
        <v>2</v>
      </c>
      <c r="G31756">
        <v>4019</v>
      </c>
      <c r="H31756" t="s">
        <v>26</v>
      </c>
      <c r="J31756" t="s">
        <v>14</v>
      </c>
      <c r="K31756">
        <v>41</v>
      </c>
      <c r="L31756" t="s">
        <v>15</v>
      </c>
    </row>
    <row r="31757" spans="1:12">
      <c r="A31757" t="e">
        <f ca="1">E00251617721821</f>
        <v>#NAME?</v>
      </c>
      <c r="B31757">
        <v>184</v>
      </c>
      <c r="C31757" t="s">
        <v>290</v>
      </c>
      <c r="D31757" s="1">
        <v>42233</v>
      </c>
      <c r="F31757">
        <v>2</v>
      </c>
      <c r="G31757">
        <v>6809</v>
      </c>
      <c r="H31757" t="s">
        <v>790</v>
      </c>
      <c r="J31757" t="s">
        <v>14</v>
      </c>
      <c r="K31757">
        <v>42</v>
      </c>
      <c r="L31757" t="s">
        <v>15</v>
      </c>
    </row>
    <row r="31758" spans="1:12">
      <c r="A31758" t="e">
        <f ca="1">E00251524958821</f>
        <v>#NAME?</v>
      </c>
      <c r="B31758">
        <v>455</v>
      </c>
      <c r="C31758" t="s">
        <v>312</v>
      </c>
      <c r="D31758" s="1">
        <v>42114</v>
      </c>
      <c r="F31758">
        <v>1</v>
      </c>
      <c r="G31758">
        <v>25000</v>
      </c>
      <c r="H31758" t="s">
        <v>178</v>
      </c>
      <c r="J31758" t="s">
        <v>14</v>
      </c>
      <c r="K31758">
        <v>65</v>
      </c>
      <c r="L31758" t="s">
        <v>15</v>
      </c>
    </row>
    <row r="31759" spans="1:12">
      <c r="A31759" t="e">
        <f ca="1">E00251524958821</f>
        <v>#NAME?</v>
      </c>
      <c r="B31759">
        <v>455</v>
      </c>
      <c r="C31759" t="s">
        <v>312</v>
      </c>
      <c r="D31759" s="1">
        <v>42865</v>
      </c>
      <c r="F31759">
        <v>6</v>
      </c>
      <c r="G31759">
        <v>7822</v>
      </c>
      <c r="H31759" t="s">
        <v>495</v>
      </c>
      <c r="J31759" t="s">
        <v>14</v>
      </c>
      <c r="K31759">
        <v>67</v>
      </c>
      <c r="L31759" t="s">
        <v>22</v>
      </c>
    </row>
    <row r="31760" spans="1:12">
      <c r="A31760" t="e">
        <f ca="1">E00251531353921</f>
        <v>#NAME?</v>
      </c>
      <c r="B31760">
        <v>701</v>
      </c>
      <c r="C31760" t="s">
        <v>72</v>
      </c>
      <c r="D31760" s="1">
        <v>41953</v>
      </c>
      <c r="F31760">
        <v>5</v>
      </c>
      <c r="G31760">
        <v>7062</v>
      </c>
      <c r="H31760" t="s">
        <v>97</v>
      </c>
      <c r="J31760" t="s">
        <v>14</v>
      </c>
      <c r="K31760">
        <v>58</v>
      </c>
      <c r="L31760" t="s">
        <v>15</v>
      </c>
    </row>
    <row r="31761" spans="1:12">
      <c r="A31761" t="e">
        <f ca="1">E00251531353921</f>
        <v>#NAME?</v>
      </c>
      <c r="B31761">
        <v>701</v>
      </c>
      <c r="C31761" t="s">
        <v>72</v>
      </c>
      <c r="D31761" s="1">
        <v>42072</v>
      </c>
      <c r="F31761">
        <v>6</v>
      </c>
      <c r="G31761">
        <v>78050</v>
      </c>
      <c r="H31761" t="s">
        <v>197</v>
      </c>
      <c r="J31761" t="s">
        <v>14</v>
      </c>
      <c r="K31761">
        <v>59</v>
      </c>
      <c r="L31761" t="s">
        <v>22</v>
      </c>
    </row>
    <row r="31762" spans="1:12">
      <c r="A31762" t="e">
        <f ca="1">E00251531353921</f>
        <v>#NAME?</v>
      </c>
      <c r="B31762">
        <v>701</v>
      </c>
      <c r="C31762" t="s">
        <v>72</v>
      </c>
      <c r="D31762" s="1">
        <v>42086</v>
      </c>
      <c r="F31762">
        <v>2</v>
      </c>
      <c r="G31762">
        <v>7062</v>
      </c>
      <c r="H31762" t="s">
        <v>97</v>
      </c>
      <c r="J31762" t="s">
        <v>14</v>
      </c>
      <c r="K31762">
        <v>59</v>
      </c>
      <c r="L31762" t="s">
        <v>15</v>
      </c>
    </row>
    <row r="31763" spans="1:12">
      <c r="A31763" t="e">
        <f ca="1">E00251430366921</f>
        <v>#NAME?</v>
      </c>
      <c r="B31763">
        <v>489</v>
      </c>
      <c r="C31763" t="s">
        <v>100</v>
      </c>
      <c r="D31763" s="1">
        <v>42487</v>
      </c>
      <c r="F31763">
        <v>2</v>
      </c>
      <c r="G31763">
        <v>4549</v>
      </c>
      <c r="H31763" t="s">
        <v>69</v>
      </c>
      <c r="J31763" t="s">
        <v>14</v>
      </c>
      <c r="K31763">
        <v>52</v>
      </c>
      <c r="L31763" t="s">
        <v>15</v>
      </c>
    </row>
    <row r="31764" spans="1:12">
      <c r="A31764" t="e">
        <f ca="1">E00251430366921</f>
        <v>#NAME?</v>
      </c>
      <c r="B31764">
        <v>489</v>
      </c>
      <c r="C31764" t="s">
        <v>100</v>
      </c>
      <c r="D31764" s="1">
        <v>41628</v>
      </c>
      <c r="F31764">
        <v>1</v>
      </c>
      <c r="G31764">
        <v>3699</v>
      </c>
      <c r="H31764" t="s">
        <v>149</v>
      </c>
      <c r="J31764" t="s">
        <v>14</v>
      </c>
      <c r="K31764">
        <v>50</v>
      </c>
      <c r="L31764" t="s">
        <v>15</v>
      </c>
    </row>
    <row r="31765" spans="1:12">
      <c r="A31765" t="e">
        <f ca="1">E00251532063221</f>
        <v>#NAME?</v>
      </c>
      <c r="B31765">
        <v>447</v>
      </c>
      <c r="C31765" t="s">
        <v>262</v>
      </c>
      <c r="D31765" s="1">
        <v>42095</v>
      </c>
      <c r="F31765">
        <v>2</v>
      </c>
      <c r="G31765">
        <v>3671</v>
      </c>
      <c r="H31765" t="s">
        <v>188</v>
      </c>
      <c r="J31765" t="s">
        <v>14</v>
      </c>
      <c r="K31765">
        <v>50</v>
      </c>
      <c r="L31765" t="s">
        <v>15</v>
      </c>
    </row>
    <row r="31766" spans="1:12">
      <c r="A31766" t="e">
        <f ca="1">E00251617721821</f>
        <v>#NAME?</v>
      </c>
      <c r="B31766">
        <v>184</v>
      </c>
      <c r="C31766" t="s">
        <v>290</v>
      </c>
      <c r="D31766" s="1">
        <v>42086</v>
      </c>
      <c r="F31766">
        <v>1</v>
      </c>
      <c r="G31766">
        <v>2722</v>
      </c>
      <c r="H31766" t="s">
        <v>339</v>
      </c>
      <c r="J31766" t="s">
        <v>14</v>
      </c>
      <c r="K31766">
        <v>41</v>
      </c>
      <c r="L31766" t="s">
        <v>15</v>
      </c>
    </row>
    <row r="31767" spans="1:12">
      <c r="A31767" t="e">
        <f ca="1">E00251432149421</f>
        <v>#NAME?</v>
      </c>
      <c r="B31767">
        <v>451</v>
      </c>
      <c r="C31767" t="s">
        <v>102</v>
      </c>
      <c r="D31767" s="1">
        <v>40952</v>
      </c>
      <c r="F31767">
        <v>1</v>
      </c>
      <c r="G31767">
        <v>4019</v>
      </c>
      <c r="H31767" t="s">
        <v>26</v>
      </c>
      <c r="J31767" t="s">
        <v>14</v>
      </c>
      <c r="K31767">
        <v>59</v>
      </c>
      <c r="L31767" t="s">
        <v>15</v>
      </c>
    </row>
    <row r="31768" spans="1:12">
      <c r="A31768" t="e">
        <f ca="1">E00251432149421</f>
        <v>#NAME?</v>
      </c>
      <c r="B31768">
        <v>451</v>
      </c>
      <c r="C31768" t="s">
        <v>102</v>
      </c>
      <c r="D31768" s="1">
        <v>42460</v>
      </c>
      <c r="F31768">
        <v>2</v>
      </c>
      <c r="G31768">
        <v>4019</v>
      </c>
      <c r="H31768" t="s">
        <v>26</v>
      </c>
      <c r="J31768" t="s">
        <v>14</v>
      </c>
      <c r="K31768">
        <v>63</v>
      </c>
      <c r="L31768" t="s">
        <v>15</v>
      </c>
    </row>
    <row r="31769" spans="1:12">
      <c r="A31769" t="e">
        <f ca="1">E00251531865821</f>
        <v>#NAME?</v>
      </c>
      <c r="B31769">
        <v>702</v>
      </c>
      <c r="C31769" t="s">
        <v>293</v>
      </c>
      <c r="D31769" s="1">
        <v>42871</v>
      </c>
      <c r="F31769">
        <v>5</v>
      </c>
      <c r="G31769">
        <v>53019</v>
      </c>
      <c r="H31769" t="s">
        <v>304</v>
      </c>
      <c r="J31769" t="s">
        <v>14</v>
      </c>
      <c r="K31769">
        <v>56</v>
      </c>
      <c r="L31769" t="s">
        <v>15</v>
      </c>
    </row>
    <row r="31770" spans="1:12">
      <c r="A31770" t="e">
        <f ca="1">E00251531865821</f>
        <v>#NAME?</v>
      </c>
      <c r="B31770">
        <v>702</v>
      </c>
      <c r="C31770" t="s">
        <v>293</v>
      </c>
      <c r="D31770" s="1">
        <v>42081</v>
      </c>
      <c r="F31770">
        <v>1</v>
      </c>
      <c r="G31770">
        <v>5258</v>
      </c>
      <c r="H31770" t="s">
        <v>236</v>
      </c>
      <c r="J31770" t="s">
        <v>14</v>
      </c>
      <c r="K31770">
        <v>54</v>
      </c>
      <c r="L31770" t="s">
        <v>15</v>
      </c>
    </row>
    <row r="31771" spans="1:12">
      <c r="A31771" t="e">
        <f ca="1">E00251513292821</f>
        <v>#NAME?</v>
      </c>
      <c r="B31771">
        <v>467</v>
      </c>
      <c r="C31771" t="s">
        <v>232</v>
      </c>
      <c r="D31771" s="1">
        <v>40990</v>
      </c>
      <c r="F31771">
        <v>2</v>
      </c>
      <c r="G31771">
        <v>7962</v>
      </c>
      <c r="H31771" t="s">
        <v>111</v>
      </c>
      <c r="J31771" t="s">
        <v>14</v>
      </c>
      <c r="K31771">
        <v>53</v>
      </c>
      <c r="L31771" t="s">
        <v>22</v>
      </c>
    </row>
    <row r="31772" spans="1:12">
      <c r="A31772" t="e">
        <f ca="1">E00251513292821</f>
        <v>#NAME?</v>
      </c>
      <c r="B31772">
        <v>467</v>
      </c>
      <c r="C31772" t="s">
        <v>232</v>
      </c>
      <c r="D31772" s="1">
        <v>41135</v>
      </c>
      <c r="F31772">
        <v>2</v>
      </c>
      <c r="G31772">
        <v>5699</v>
      </c>
      <c r="H31772" t="s">
        <v>329</v>
      </c>
      <c r="J31772" t="s">
        <v>14</v>
      </c>
      <c r="K31772">
        <v>53</v>
      </c>
      <c r="L31772" t="s">
        <v>15</v>
      </c>
    </row>
    <row r="31773" spans="1:12">
      <c r="A31773" t="e">
        <f ca="1">E00251510695321</f>
        <v>#NAME?</v>
      </c>
      <c r="B31773">
        <v>191</v>
      </c>
      <c r="C31773" t="s">
        <v>320</v>
      </c>
      <c r="D31773" s="1">
        <v>42843</v>
      </c>
      <c r="F31773">
        <v>3</v>
      </c>
      <c r="G31773">
        <v>81380</v>
      </c>
      <c r="H31773" t="s">
        <v>326</v>
      </c>
      <c r="J31773" t="s">
        <v>14</v>
      </c>
      <c r="K31773">
        <v>54</v>
      </c>
      <c r="L31773" t="s">
        <v>15</v>
      </c>
    </row>
    <row r="31774" spans="1:12">
      <c r="A31774" t="e">
        <f ca="1">E00251531353921</f>
        <v>#NAME?</v>
      </c>
      <c r="B31774">
        <v>744</v>
      </c>
      <c r="C31774" t="s">
        <v>308</v>
      </c>
      <c r="D31774" s="1">
        <v>42376</v>
      </c>
      <c r="F31774">
        <v>1</v>
      </c>
      <c r="G31774">
        <v>37230</v>
      </c>
      <c r="H31774" t="s">
        <v>361</v>
      </c>
      <c r="I31774" t="s">
        <v>56</v>
      </c>
      <c r="J31774" t="s">
        <v>57</v>
      </c>
      <c r="K31774">
        <v>59</v>
      </c>
      <c r="L31774" t="s">
        <v>15</v>
      </c>
    </row>
    <row r="31775" spans="1:12">
      <c r="A31775" t="e">
        <f ca="1">E00251439068821</f>
        <v>#NAME?</v>
      </c>
      <c r="B31775">
        <v>701</v>
      </c>
      <c r="C31775" t="s">
        <v>72</v>
      </c>
      <c r="D31775" s="1">
        <v>42471</v>
      </c>
      <c r="F31775">
        <v>6</v>
      </c>
      <c r="G31775">
        <v>56400</v>
      </c>
      <c r="H31775" t="s">
        <v>91</v>
      </c>
      <c r="J31775" t="s">
        <v>14</v>
      </c>
      <c r="K31775">
        <v>53</v>
      </c>
      <c r="L31775" t="s">
        <v>15</v>
      </c>
    </row>
    <row r="31776" spans="1:12">
      <c r="A31776" t="e">
        <f ca="1">E00251527027521</f>
        <v>#NAME?</v>
      </c>
      <c r="B31776">
        <v>29</v>
      </c>
      <c r="C31776" t="s">
        <v>309</v>
      </c>
      <c r="D31776" s="1">
        <v>42023</v>
      </c>
      <c r="F31776">
        <v>1</v>
      </c>
      <c r="G31776">
        <v>3540</v>
      </c>
      <c r="H31776" t="s">
        <v>436</v>
      </c>
      <c r="J31776" t="s">
        <v>14</v>
      </c>
      <c r="K31776">
        <v>54</v>
      </c>
      <c r="L31776" t="s">
        <v>15</v>
      </c>
    </row>
    <row r="31777" spans="1:12">
      <c r="A31777" t="e">
        <f ca="1">E00251429776121</f>
        <v>#NAME?</v>
      </c>
      <c r="B31777">
        <v>192</v>
      </c>
      <c r="C31777" t="s">
        <v>321</v>
      </c>
      <c r="D31777" s="1">
        <v>42860</v>
      </c>
      <c r="F31777">
        <v>2</v>
      </c>
      <c r="G31777">
        <v>29690</v>
      </c>
      <c r="H31777" t="s">
        <v>52</v>
      </c>
      <c r="J31777" t="s">
        <v>14</v>
      </c>
      <c r="K31777">
        <v>43</v>
      </c>
      <c r="L31777" t="s">
        <v>15</v>
      </c>
    </row>
    <row r="31778" spans="1:12">
      <c r="A31778" t="e">
        <f ca="1">E00251531353921</f>
        <v>#NAME?</v>
      </c>
      <c r="B31778">
        <v>701</v>
      </c>
      <c r="C31778" t="s">
        <v>72</v>
      </c>
      <c r="D31778" s="1">
        <v>42268</v>
      </c>
      <c r="F31778">
        <v>6</v>
      </c>
      <c r="G31778">
        <v>4779</v>
      </c>
      <c r="H31778" t="s">
        <v>231</v>
      </c>
      <c r="J31778" t="s">
        <v>14</v>
      </c>
      <c r="K31778">
        <v>59</v>
      </c>
      <c r="L31778" t="s">
        <v>15</v>
      </c>
    </row>
    <row r="31779" spans="1:12">
      <c r="A31779" t="e">
        <f ca="1">E00251439068821</f>
        <v>#NAME?</v>
      </c>
      <c r="B31779">
        <v>701</v>
      </c>
      <c r="C31779" t="s">
        <v>72</v>
      </c>
      <c r="D31779" s="1">
        <v>41428</v>
      </c>
      <c r="F31779">
        <v>2</v>
      </c>
      <c r="G31779">
        <v>78050</v>
      </c>
      <c r="H31779" t="s">
        <v>197</v>
      </c>
      <c r="J31779" t="s">
        <v>14</v>
      </c>
      <c r="K31779">
        <v>50</v>
      </c>
      <c r="L31779" t="s">
        <v>22</v>
      </c>
    </row>
    <row r="31780" spans="1:12">
      <c r="A31780" t="e">
        <f ca="1">E00251531353921</f>
        <v>#NAME?</v>
      </c>
      <c r="B31780">
        <v>701</v>
      </c>
      <c r="C31780" t="s">
        <v>72</v>
      </c>
      <c r="D31780" s="1">
        <v>42305</v>
      </c>
      <c r="F31780">
        <v>2</v>
      </c>
      <c r="G31780">
        <v>27800</v>
      </c>
      <c r="H31780" t="s">
        <v>145</v>
      </c>
      <c r="J31780" t="s">
        <v>14</v>
      </c>
      <c r="K31780">
        <v>59</v>
      </c>
      <c r="L31780" t="s">
        <v>15</v>
      </c>
    </row>
    <row r="31781" spans="1:12">
      <c r="A31781" t="e">
        <f ca="1">E00251531353921</f>
        <v>#NAME?</v>
      </c>
      <c r="B31781">
        <v>701</v>
      </c>
      <c r="C31781" t="s">
        <v>72</v>
      </c>
      <c r="D31781" s="1">
        <v>42305</v>
      </c>
      <c r="F31781">
        <v>4</v>
      </c>
      <c r="G31781">
        <v>6253</v>
      </c>
      <c r="H31781" t="s">
        <v>292</v>
      </c>
      <c r="J31781" t="s">
        <v>14</v>
      </c>
      <c r="K31781">
        <v>59</v>
      </c>
      <c r="L31781" t="s">
        <v>15</v>
      </c>
    </row>
    <row r="31782" spans="1:12">
      <c r="A31782" t="e">
        <f ca="1">E00251531353921</f>
        <v>#NAME?</v>
      </c>
      <c r="B31782">
        <v>701</v>
      </c>
      <c r="C31782" t="s">
        <v>72</v>
      </c>
      <c r="D31782" s="1">
        <v>42419</v>
      </c>
      <c r="F31782">
        <v>6</v>
      </c>
      <c r="G31782">
        <v>4779</v>
      </c>
      <c r="H31782" t="s">
        <v>231</v>
      </c>
      <c r="J31782" t="s">
        <v>14</v>
      </c>
      <c r="K31782">
        <v>59</v>
      </c>
      <c r="L31782" t="s">
        <v>15</v>
      </c>
    </row>
    <row r="31783" spans="1:12">
      <c r="A31783" t="e">
        <f ca="1">E00251532259321</f>
        <v>#NAME?</v>
      </c>
      <c r="B31783">
        <v>497</v>
      </c>
      <c r="C31783" t="s">
        <v>141</v>
      </c>
      <c r="D31783" s="1">
        <v>41457</v>
      </c>
      <c r="F31783">
        <v>1</v>
      </c>
      <c r="G31783">
        <v>2720</v>
      </c>
      <c r="H31783" t="s">
        <v>65</v>
      </c>
      <c r="J31783" t="s">
        <v>14</v>
      </c>
      <c r="K31783">
        <v>47</v>
      </c>
      <c r="L31783" t="s">
        <v>15</v>
      </c>
    </row>
    <row r="31784" spans="1:12">
      <c r="A31784" t="e">
        <f ca="1">E00251439068821</f>
        <v>#NAME?</v>
      </c>
      <c r="B31784">
        <v>701</v>
      </c>
      <c r="C31784" t="s">
        <v>72</v>
      </c>
      <c r="D31784" s="1">
        <v>42471</v>
      </c>
      <c r="F31784">
        <v>4</v>
      </c>
      <c r="G31784">
        <v>463</v>
      </c>
      <c r="H31784" t="s">
        <v>259</v>
      </c>
      <c r="J31784" t="s">
        <v>14</v>
      </c>
      <c r="K31784">
        <v>53</v>
      </c>
      <c r="L31784" t="s">
        <v>15</v>
      </c>
    </row>
    <row r="31785" spans="1:12">
      <c r="A31785" t="e">
        <f ca="1">E00251524958821</f>
        <v>#NAME?</v>
      </c>
      <c r="B31785">
        <v>455</v>
      </c>
      <c r="C31785" t="s">
        <v>312</v>
      </c>
      <c r="D31785" s="1">
        <v>43025</v>
      </c>
      <c r="F31785">
        <v>6</v>
      </c>
      <c r="G31785">
        <v>27800</v>
      </c>
      <c r="H31785" t="s">
        <v>145</v>
      </c>
      <c r="J31785" t="s">
        <v>14</v>
      </c>
      <c r="K31785">
        <v>68</v>
      </c>
      <c r="L31785" t="s">
        <v>15</v>
      </c>
    </row>
    <row r="31786" spans="1:12">
      <c r="A31786" t="e">
        <f ca="1">E00251524958821</f>
        <v>#NAME?</v>
      </c>
      <c r="B31786">
        <v>455</v>
      </c>
      <c r="C31786" t="s">
        <v>312</v>
      </c>
      <c r="D31786" s="1">
        <v>43033</v>
      </c>
      <c r="F31786">
        <v>1</v>
      </c>
      <c r="G31786">
        <v>5198</v>
      </c>
      <c r="H31786" t="s">
        <v>200</v>
      </c>
      <c r="J31786" t="s">
        <v>14</v>
      </c>
      <c r="K31786">
        <v>68</v>
      </c>
      <c r="L31786" t="s">
        <v>15</v>
      </c>
    </row>
    <row r="31787" spans="1:12">
      <c r="A31787" t="e">
        <f ca="1">E00251528762521</f>
        <v>#NAME?</v>
      </c>
      <c r="B31787">
        <v>291</v>
      </c>
      <c r="C31787" t="s">
        <v>160</v>
      </c>
      <c r="D31787" s="1">
        <v>41590</v>
      </c>
      <c r="F31787">
        <v>2</v>
      </c>
      <c r="G31787">
        <v>3699</v>
      </c>
      <c r="H31787" t="s">
        <v>149</v>
      </c>
      <c r="J31787" t="s">
        <v>14</v>
      </c>
      <c r="K31787">
        <v>49</v>
      </c>
      <c r="L31787" t="s">
        <v>15</v>
      </c>
    </row>
    <row r="31788" spans="1:12">
      <c r="A31788" t="e">
        <f ca="1">E00251528762521</f>
        <v>#NAME?</v>
      </c>
      <c r="B31788">
        <v>291</v>
      </c>
      <c r="C31788" t="s">
        <v>160</v>
      </c>
      <c r="D31788" s="1">
        <v>41977</v>
      </c>
      <c r="F31788">
        <v>1</v>
      </c>
      <c r="G31788">
        <v>72885</v>
      </c>
      <c r="H31788" t="s">
        <v>354</v>
      </c>
      <c r="J31788" t="s">
        <v>14</v>
      </c>
      <c r="K31788">
        <v>50</v>
      </c>
      <c r="L31788" t="s">
        <v>15</v>
      </c>
    </row>
    <row r="31789" spans="1:12">
      <c r="A31789" t="e">
        <f ca="1">E00251531353921</f>
        <v>#NAME?</v>
      </c>
      <c r="B31789">
        <v>701</v>
      </c>
      <c r="C31789" t="s">
        <v>72</v>
      </c>
      <c r="D31789" s="1">
        <v>42809</v>
      </c>
      <c r="F31789">
        <v>3</v>
      </c>
      <c r="G31789">
        <v>7262</v>
      </c>
      <c r="H31789" t="s">
        <v>198</v>
      </c>
      <c r="J31789" t="s">
        <v>14</v>
      </c>
      <c r="K31789">
        <v>61</v>
      </c>
      <c r="L31789" t="s">
        <v>15</v>
      </c>
    </row>
    <row r="31790" spans="1:12">
      <c r="A31790" t="e">
        <f ca="1">E00251531865821</f>
        <v>#NAME?</v>
      </c>
      <c r="B31790">
        <v>702</v>
      </c>
      <c r="C31790" t="s">
        <v>293</v>
      </c>
      <c r="D31790" s="1">
        <v>42807</v>
      </c>
      <c r="F31790">
        <v>5</v>
      </c>
      <c r="G31790">
        <v>53019</v>
      </c>
      <c r="H31790" t="s">
        <v>304</v>
      </c>
      <c r="J31790" t="s">
        <v>14</v>
      </c>
      <c r="K31790">
        <v>56</v>
      </c>
      <c r="L31790" t="s">
        <v>15</v>
      </c>
    </row>
    <row r="31791" spans="1:12">
      <c r="A31791" t="e">
        <f ca="1">E00251429178821</f>
        <v>#NAME?</v>
      </c>
      <c r="B31791">
        <v>285</v>
      </c>
      <c r="C31791" t="s">
        <v>117</v>
      </c>
      <c r="D31791" s="1">
        <v>41703</v>
      </c>
      <c r="F31791">
        <v>1</v>
      </c>
      <c r="G31791">
        <v>30000</v>
      </c>
      <c r="H31791" t="s">
        <v>144</v>
      </c>
      <c r="J31791" t="s">
        <v>14</v>
      </c>
      <c r="K31791">
        <v>55</v>
      </c>
      <c r="L31791" t="s">
        <v>15</v>
      </c>
    </row>
    <row r="31792" spans="1:12">
      <c r="A31792" t="e">
        <f ca="1">E00251429178821</f>
        <v>#NAME?</v>
      </c>
      <c r="B31792">
        <v>285</v>
      </c>
      <c r="C31792" t="s">
        <v>117</v>
      </c>
      <c r="D31792" s="1">
        <v>42214</v>
      </c>
      <c r="F31792">
        <v>1</v>
      </c>
      <c r="G31792">
        <v>3798</v>
      </c>
      <c r="H31792" t="s">
        <v>902</v>
      </c>
      <c r="J31792" t="s">
        <v>14</v>
      </c>
      <c r="K31792">
        <v>56</v>
      </c>
      <c r="L31792" t="s">
        <v>15</v>
      </c>
    </row>
    <row r="31793" spans="1:12">
      <c r="A31793" t="e">
        <f ca="1">E00251531865821</f>
        <v>#NAME?</v>
      </c>
      <c r="B31793">
        <v>702</v>
      </c>
      <c r="C31793" t="s">
        <v>293</v>
      </c>
      <c r="D31793" s="1">
        <v>42062</v>
      </c>
      <c r="F31793">
        <v>6</v>
      </c>
      <c r="G31793">
        <v>53019</v>
      </c>
      <c r="H31793" t="s">
        <v>304</v>
      </c>
      <c r="J31793" t="s">
        <v>14</v>
      </c>
      <c r="K31793">
        <v>54</v>
      </c>
      <c r="L31793" t="s">
        <v>15</v>
      </c>
    </row>
    <row r="31794" spans="1:12">
      <c r="A31794" t="e">
        <f ca="1">E00251531865821</f>
        <v>#NAME?</v>
      </c>
      <c r="B31794">
        <v>702</v>
      </c>
      <c r="C31794" t="s">
        <v>293</v>
      </c>
      <c r="D31794" s="1">
        <v>42325</v>
      </c>
      <c r="F31794">
        <v>6</v>
      </c>
      <c r="G31794">
        <v>53019</v>
      </c>
      <c r="H31794" t="s">
        <v>304</v>
      </c>
      <c r="J31794" t="s">
        <v>14</v>
      </c>
      <c r="K31794">
        <v>54</v>
      </c>
      <c r="L31794" t="s">
        <v>15</v>
      </c>
    </row>
    <row r="31795" spans="1:12">
      <c r="A31795" t="e">
        <f ca="1">E00251531865821</f>
        <v>#NAME?</v>
      </c>
      <c r="B31795">
        <v>702</v>
      </c>
      <c r="C31795" t="s">
        <v>293</v>
      </c>
      <c r="D31795" s="1">
        <v>42016</v>
      </c>
      <c r="F31795">
        <v>4</v>
      </c>
      <c r="G31795">
        <v>69010</v>
      </c>
      <c r="H31795" t="s">
        <v>294</v>
      </c>
      <c r="J31795" t="s">
        <v>14</v>
      </c>
      <c r="K31795">
        <v>54</v>
      </c>
      <c r="L31795" t="s">
        <v>15</v>
      </c>
    </row>
    <row r="31796" spans="1:12">
      <c r="A31796" t="e">
        <f ca="1">E00251513292821</f>
        <v>#NAME?</v>
      </c>
      <c r="B31796">
        <v>726</v>
      </c>
      <c r="C31796" t="s">
        <v>167</v>
      </c>
      <c r="D31796" s="1">
        <v>40924</v>
      </c>
      <c r="E31796">
        <v>5</v>
      </c>
      <c r="F31796">
        <v>2</v>
      </c>
      <c r="G31796">
        <v>57420</v>
      </c>
      <c r="H31796" t="s">
        <v>267</v>
      </c>
      <c r="J31796" t="s">
        <v>34</v>
      </c>
      <c r="K31796">
        <v>52</v>
      </c>
      <c r="L31796" t="s">
        <v>15</v>
      </c>
    </row>
    <row r="31797" spans="1:12">
      <c r="A31797" t="e">
        <f t="shared" ref="A31797:A31804" ca="1" si="291">E00251531865821</f>
        <v>#NAME?</v>
      </c>
      <c r="B31797">
        <v>702</v>
      </c>
      <c r="C31797" t="s">
        <v>293</v>
      </c>
      <c r="D31797" s="1">
        <v>42409</v>
      </c>
      <c r="F31797">
        <v>5</v>
      </c>
      <c r="G31797">
        <v>6264</v>
      </c>
      <c r="H31797" t="s">
        <v>295</v>
      </c>
      <c r="J31797" t="s">
        <v>14</v>
      </c>
      <c r="K31797">
        <v>55</v>
      </c>
      <c r="L31797" t="s">
        <v>15</v>
      </c>
    </row>
    <row r="31798" spans="1:12">
      <c r="A31798" t="e">
        <f t="shared" ca="1" si="291"/>
        <v>#NAME?</v>
      </c>
      <c r="B31798">
        <v>702</v>
      </c>
      <c r="C31798" t="s">
        <v>293</v>
      </c>
      <c r="D31798" s="1">
        <v>42565</v>
      </c>
      <c r="F31798">
        <v>5</v>
      </c>
      <c r="G31798">
        <v>7062</v>
      </c>
      <c r="H31798" t="s">
        <v>97</v>
      </c>
      <c r="J31798" t="s">
        <v>14</v>
      </c>
      <c r="K31798">
        <v>55</v>
      </c>
      <c r="L31798" t="s">
        <v>15</v>
      </c>
    </row>
    <row r="31799" spans="1:12">
      <c r="A31799" t="e">
        <f t="shared" ca="1" si="291"/>
        <v>#NAME?</v>
      </c>
      <c r="B31799">
        <v>702</v>
      </c>
      <c r="C31799" t="s">
        <v>293</v>
      </c>
      <c r="D31799" s="1">
        <v>42829</v>
      </c>
      <c r="F31799">
        <v>5</v>
      </c>
      <c r="G31799">
        <v>27800</v>
      </c>
      <c r="H31799" t="s">
        <v>145</v>
      </c>
      <c r="J31799" t="s">
        <v>14</v>
      </c>
      <c r="K31799">
        <v>56</v>
      </c>
      <c r="L31799" t="s">
        <v>15</v>
      </c>
    </row>
    <row r="31800" spans="1:12">
      <c r="A31800" t="e">
        <f t="shared" ca="1" si="291"/>
        <v>#NAME?</v>
      </c>
      <c r="B31800">
        <v>702</v>
      </c>
      <c r="C31800" t="s">
        <v>293</v>
      </c>
      <c r="D31800" s="1">
        <v>42325</v>
      </c>
      <c r="F31800">
        <v>5</v>
      </c>
      <c r="G31800">
        <v>7062</v>
      </c>
      <c r="H31800" t="s">
        <v>97</v>
      </c>
      <c r="J31800" t="s">
        <v>14</v>
      </c>
      <c r="K31800">
        <v>54</v>
      </c>
      <c r="L31800" t="s">
        <v>15</v>
      </c>
    </row>
    <row r="31801" spans="1:12">
      <c r="A31801" t="e">
        <f t="shared" ca="1" si="291"/>
        <v>#NAME?</v>
      </c>
      <c r="B31801">
        <v>702</v>
      </c>
      <c r="C31801" t="s">
        <v>293</v>
      </c>
      <c r="D31801" s="1">
        <v>42338</v>
      </c>
      <c r="F31801">
        <v>3</v>
      </c>
      <c r="G31801">
        <v>27800</v>
      </c>
      <c r="H31801" t="s">
        <v>145</v>
      </c>
      <c r="J31801" t="s">
        <v>14</v>
      </c>
      <c r="K31801">
        <v>55</v>
      </c>
      <c r="L31801" t="s">
        <v>15</v>
      </c>
    </row>
    <row r="31802" spans="1:12">
      <c r="A31802" t="e">
        <f t="shared" ca="1" si="291"/>
        <v>#NAME?</v>
      </c>
      <c r="B31802">
        <v>702</v>
      </c>
      <c r="C31802" t="s">
        <v>293</v>
      </c>
      <c r="D31802" s="1">
        <v>42807</v>
      </c>
      <c r="F31802">
        <v>3</v>
      </c>
      <c r="G31802">
        <v>27800</v>
      </c>
      <c r="H31802" t="s">
        <v>145</v>
      </c>
      <c r="J31802" t="s">
        <v>14</v>
      </c>
      <c r="K31802">
        <v>56</v>
      </c>
      <c r="L31802" t="s">
        <v>15</v>
      </c>
    </row>
    <row r="31803" spans="1:12">
      <c r="A31803" t="e">
        <f t="shared" ca="1" si="291"/>
        <v>#NAME?</v>
      </c>
      <c r="B31803">
        <v>702</v>
      </c>
      <c r="C31803" t="s">
        <v>293</v>
      </c>
      <c r="D31803" s="1">
        <v>42795</v>
      </c>
      <c r="F31803">
        <v>4</v>
      </c>
      <c r="G31803">
        <v>27800</v>
      </c>
      <c r="H31803" t="s">
        <v>145</v>
      </c>
      <c r="J31803" t="s">
        <v>14</v>
      </c>
      <c r="K31803">
        <v>56</v>
      </c>
      <c r="L31803" t="s">
        <v>15</v>
      </c>
    </row>
    <row r="31804" spans="1:12">
      <c r="A31804" t="e">
        <f t="shared" ca="1" si="291"/>
        <v>#NAME?</v>
      </c>
      <c r="B31804">
        <v>703</v>
      </c>
      <c r="C31804" t="s">
        <v>305</v>
      </c>
      <c r="D31804" s="1">
        <v>42154</v>
      </c>
      <c r="F31804">
        <v>4</v>
      </c>
      <c r="G31804">
        <v>53019</v>
      </c>
      <c r="H31804" t="s">
        <v>304</v>
      </c>
      <c r="J31804" t="s">
        <v>14</v>
      </c>
      <c r="K31804">
        <v>54</v>
      </c>
      <c r="L31804" t="s">
        <v>15</v>
      </c>
    </row>
    <row r="31805" spans="1:12">
      <c r="A31805" t="e">
        <f ca="1">E00251617721821</f>
        <v>#NAME?</v>
      </c>
      <c r="B31805">
        <v>184</v>
      </c>
      <c r="C31805" t="s">
        <v>290</v>
      </c>
      <c r="D31805" s="1">
        <v>41408</v>
      </c>
      <c r="F31805">
        <v>1</v>
      </c>
      <c r="G31805">
        <v>2722</v>
      </c>
      <c r="H31805" t="s">
        <v>339</v>
      </c>
      <c r="J31805" t="s">
        <v>14</v>
      </c>
      <c r="K31805">
        <v>39</v>
      </c>
      <c r="L31805" t="s">
        <v>15</v>
      </c>
    </row>
    <row r="31806" spans="1:12">
      <c r="A31806" t="e">
        <f ca="1">E00251514762521</f>
        <v>#NAME?</v>
      </c>
      <c r="B31806">
        <v>449</v>
      </c>
      <c r="C31806" t="s">
        <v>124</v>
      </c>
      <c r="D31806" s="1">
        <v>42298</v>
      </c>
      <c r="F31806">
        <v>1</v>
      </c>
      <c r="G31806">
        <v>5206</v>
      </c>
      <c r="H31806" t="s">
        <v>265</v>
      </c>
      <c r="J31806" t="s">
        <v>14</v>
      </c>
      <c r="K31806">
        <v>48</v>
      </c>
      <c r="L31806" t="s">
        <v>15</v>
      </c>
    </row>
    <row r="31807" spans="1:12">
      <c r="A31807" t="e">
        <f ca="1">E00251617721821</f>
        <v>#NAME?</v>
      </c>
      <c r="B31807">
        <v>3418</v>
      </c>
      <c r="C31807" t="s">
        <v>291</v>
      </c>
      <c r="D31807" s="1">
        <v>41294</v>
      </c>
      <c r="F31807">
        <v>2</v>
      </c>
      <c r="G31807">
        <v>4019</v>
      </c>
      <c r="H31807" t="s">
        <v>26</v>
      </c>
      <c r="J31807" t="s">
        <v>14</v>
      </c>
      <c r="K31807">
        <v>39</v>
      </c>
      <c r="L31807" t="s">
        <v>15</v>
      </c>
    </row>
    <row r="31808" spans="1:12">
      <c r="A31808" t="e">
        <f ca="1">E00251617721821</f>
        <v>#NAME?</v>
      </c>
      <c r="B31808">
        <v>184</v>
      </c>
      <c r="C31808" t="s">
        <v>290</v>
      </c>
      <c r="D31808" s="1">
        <v>41072</v>
      </c>
      <c r="F31808">
        <v>2</v>
      </c>
      <c r="G31808">
        <v>4019</v>
      </c>
      <c r="H31808" t="s">
        <v>26</v>
      </c>
      <c r="J31808" t="s">
        <v>14</v>
      </c>
      <c r="K31808">
        <v>38</v>
      </c>
      <c r="L31808" t="s">
        <v>15</v>
      </c>
    </row>
    <row r="31809" spans="1:12">
      <c r="A31809" t="e">
        <f ca="1">E00251439665521</f>
        <v>#NAME?</v>
      </c>
      <c r="B31809">
        <v>494</v>
      </c>
      <c r="C31809" t="s">
        <v>63</v>
      </c>
      <c r="D31809" s="1">
        <v>42268</v>
      </c>
      <c r="F31809">
        <v>1</v>
      </c>
      <c r="G31809">
        <v>6929</v>
      </c>
      <c r="H31809" t="s">
        <v>36</v>
      </c>
      <c r="J31809" t="s">
        <v>14</v>
      </c>
      <c r="K31809">
        <v>47</v>
      </c>
      <c r="L31809" t="s">
        <v>15</v>
      </c>
    </row>
    <row r="31810" spans="1:12">
      <c r="A31810" t="e">
        <f ca="1">E00251439665521</f>
        <v>#NAME?</v>
      </c>
      <c r="B31810">
        <v>772</v>
      </c>
      <c r="C31810" t="s">
        <v>170</v>
      </c>
      <c r="D31810" s="1">
        <v>42955</v>
      </c>
      <c r="F31810">
        <v>1</v>
      </c>
      <c r="G31810">
        <v>7062</v>
      </c>
      <c r="H31810" t="s">
        <v>97</v>
      </c>
      <c r="I31810" t="s">
        <v>56</v>
      </c>
      <c r="J31810" t="s">
        <v>57</v>
      </c>
      <c r="K31810">
        <v>49</v>
      </c>
      <c r="L31810" t="s">
        <v>15</v>
      </c>
    </row>
    <row r="31811" spans="1:12">
      <c r="A31811" t="e">
        <f ca="1">E00251439665521</f>
        <v>#NAME?</v>
      </c>
      <c r="B31811">
        <v>494</v>
      </c>
      <c r="C31811" t="s">
        <v>63</v>
      </c>
      <c r="D31811" s="1">
        <v>41375</v>
      </c>
      <c r="F31811">
        <v>1</v>
      </c>
      <c r="G31811">
        <v>8830</v>
      </c>
      <c r="H31811" t="s">
        <v>691</v>
      </c>
      <c r="J31811" t="s">
        <v>14</v>
      </c>
      <c r="K31811">
        <v>45</v>
      </c>
      <c r="L31811" t="s">
        <v>15</v>
      </c>
    </row>
    <row r="31812" spans="1:12">
      <c r="A31812" t="e">
        <f ca="1">E00251432149421</f>
        <v>#NAME?</v>
      </c>
      <c r="B31812">
        <v>451</v>
      </c>
      <c r="C31812" t="s">
        <v>102</v>
      </c>
      <c r="D31812" s="1">
        <v>41624</v>
      </c>
      <c r="F31812">
        <v>5</v>
      </c>
      <c r="G31812">
        <v>38619</v>
      </c>
      <c r="H31812" t="s">
        <v>299</v>
      </c>
      <c r="J31812" t="s">
        <v>14</v>
      </c>
      <c r="K31812">
        <v>61</v>
      </c>
      <c r="L31812" t="s">
        <v>15</v>
      </c>
    </row>
    <row r="31813" spans="1:12">
      <c r="A31813" t="e">
        <f ca="1">E00251432149421</f>
        <v>#NAME?</v>
      </c>
      <c r="B31813">
        <v>451</v>
      </c>
      <c r="C31813" t="s">
        <v>102</v>
      </c>
      <c r="D31813" s="1">
        <v>41654</v>
      </c>
      <c r="F31813">
        <v>2</v>
      </c>
      <c r="G31813">
        <v>72291</v>
      </c>
      <c r="H31813" t="s">
        <v>675</v>
      </c>
      <c r="J31813" t="s">
        <v>14</v>
      </c>
      <c r="K31813">
        <v>61</v>
      </c>
      <c r="L31813" t="s">
        <v>15</v>
      </c>
    </row>
    <row r="31814" spans="1:12">
      <c r="A31814" t="e">
        <f ca="1">E00251439665521</f>
        <v>#NAME?</v>
      </c>
      <c r="B31814">
        <v>494</v>
      </c>
      <c r="C31814" t="s">
        <v>63</v>
      </c>
      <c r="D31814" s="1">
        <v>42724</v>
      </c>
      <c r="F31814">
        <v>1</v>
      </c>
      <c r="G31814">
        <v>2809</v>
      </c>
      <c r="H31814" t="s">
        <v>90</v>
      </c>
      <c r="J31814" t="s">
        <v>14</v>
      </c>
      <c r="K31814">
        <v>48</v>
      </c>
      <c r="L31814" t="s">
        <v>15</v>
      </c>
    </row>
    <row r="31815" spans="1:12">
      <c r="A31815" t="e">
        <f ca="1">E00251430234721</f>
        <v>#NAME?</v>
      </c>
      <c r="B31815">
        <v>486</v>
      </c>
      <c r="C31815" t="s">
        <v>340</v>
      </c>
      <c r="D31815" s="1">
        <v>41527</v>
      </c>
      <c r="F31815">
        <v>1</v>
      </c>
      <c r="G31815">
        <v>462</v>
      </c>
      <c r="H31815" t="s">
        <v>288</v>
      </c>
      <c r="J31815" t="s">
        <v>14</v>
      </c>
      <c r="K31815">
        <v>49</v>
      </c>
      <c r="L31815" t="s">
        <v>15</v>
      </c>
    </row>
    <row r="31816" spans="1:12">
      <c r="A31816" t="e">
        <f ca="1">E00251516995721</f>
        <v>#NAME?</v>
      </c>
      <c r="B31816">
        <v>1929</v>
      </c>
      <c r="C31816" t="s">
        <v>195</v>
      </c>
      <c r="D31816" s="1">
        <v>42408</v>
      </c>
      <c r="F31816">
        <v>4</v>
      </c>
      <c r="G31816">
        <v>30000</v>
      </c>
      <c r="H31816" t="s">
        <v>144</v>
      </c>
      <c r="J31816" t="s">
        <v>14</v>
      </c>
      <c r="K31816">
        <v>43</v>
      </c>
      <c r="L31816" t="s">
        <v>15</v>
      </c>
    </row>
    <row r="31817" spans="1:12">
      <c r="A31817" t="e">
        <f ca="1">E00251516995721</f>
        <v>#NAME?</v>
      </c>
      <c r="B31817">
        <v>1929</v>
      </c>
      <c r="C31817" t="s">
        <v>195</v>
      </c>
      <c r="D31817" s="1">
        <v>41629</v>
      </c>
      <c r="F31817">
        <v>1</v>
      </c>
      <c r="G31817">
        <v>4659</v>
      </c>
      <c r="H31817" t="s">
        <v>47</v>
      </c>
      <c r="J31817" t="s">
        <v>14</v>
      </c>
      <c r="K31817">
        <v>41</v>
      </c>
      <c r="L31817" t="s">
        <v>15</v>
      </c>
    </row>
    <row r="31818" spans="1:12">
      <c r="A31818" t="e">
        <f ca="1">E00251516995721</f>
        <v>#NAME?</v>
      </c>
      <c r="B31818">
        <v>1929</v>
      </c>
      <c r="C31818" t="s">
        <v>195</v>
      </c>
      <c r="D31818" s="1">
        <v>42696</v>
      </c>
      <c r="F31818">
        <v>4</v>
      </c>
      <c r="G31818">
        <v>70400</v>
      </c>
      <c r="H31818" t="s">
        <v>536</v>
      </c>
      <c r="J31818" t="s">
        <v>14</v>
      </c>
      <c r="K31818">
        <v>43</v>
      </c>
      <c r="L31818" t="s">
        <v>15</v>
      </c>
    </row>
    <row r="31819" spans="1:12">
      <c r="A31819" t="e">
        <f ca="1">E00251524958821</f>
        <v>#NAME?</v>
      </c>
      <c r="B31819">
        <v>455</v>
      </c>
      <c r="C31819" t="s">
        <v>312</v>
      </c>
      <c r="D31819" s="1">
        <v>41843</v>
      </c>
      <c r="F31819">
        <v>4</v>
      </c>
      <c r="G31819">
        <v>7906</v>
      </c>
      <c r="H31819" t="s">
        <v>173</v>
      </c>
      <c r="J31819" t="s">
        <v>14</v>
      </c>
      <c r="K31819">
        <v>64</v>
      </c>
      <c r="L31819" t="s">
        <v>22</v>
      </c>
    </row>
    <row r="31820" spans="1:12">
      <c r="A31820" t="e">
        <f ca="1">E00251524958821</f>
        <v>#NAME?</v>
      </c>
      <c r="B31820">
        <v>455</v>
      </c>
      <c r="C31820" t="s">
        <v>312</v>
      </c>
      <c r="D31820" s="1">
        <v>41858</v>
      </c>
      <c r="F31820">
        <v>1</v>
      </c>
      <c r="G31820">
        <v>25000</v>
      </c>
      <c r="H31820" t="s">
        <v>178</v>
      </c>
      <c r="J31820" t="s">
        <v>14</v>
      </c>
      <c r="K31820">
        <v>64</v>
      </c>
      <c r="L31820" t="s">
        <v>15</v>
      </c>
    </row>
    <row r="31821" spans="1:12">
      <c r="A31821" t="e">
        <f ca="1">E00251430366921</f>
        <v>#NAME?</v>
      </c>
      <c r="B31821">
        <v>489</v>
      </c>
      <c r="C31821" t="s">
        <v>100</v>
      </c>
      <c r="D31821" s="1">
        <v>42552</v>
      </c>
      <c r="F31821">
        <v>1</v>
      </c>
      <c r="G31821">
        <v>7030</v>
      </c>
      <c r="H31821" t="s">
        <v>333</v>
      </c>
      <c r="J31821" t="s">
        <v>14</v>
      </c>
      <c r="K31821">
        <v>53</v>
      </c>
      <c r="L31821" t="s">
        <v>15</v>
      </c>
    </row>
    <row r="31822" spans="1:12">
      <c r="A31822" t="e">
        <f ca="1">E00251427397321</f>
        <v>#NAME?</v>
      </c>
      <c r="B31822">
        <v>30</v>
      </c>
      <c r="C31822" t="s">
        <v>344</v>
      </c>
      <c r="D31822" s="1">
        <v>41484</v>
      </c>
      <c r="F31822">
        <v>1</v>
      </c>
      <c r="G31822">
        <v>2459</v>
      </c>
      <c r="H31822" t="s">
        <v>472</v>
      </c>
      <c r="J31822" t="s">
        <v>14</v>
      </c>
      <c r="K31822">
        <v>45</v>
      </c>
      <c r="L31822" t="s">
        <v>15</v>
      </c>
    </row>
    <row r="31823" spans="1:12">
      <c r="A31823" t="e">
        <f ca="1">E00251429776121</f>
        <v>#NAME?</v>
      </c>
      <c r="B31823">
        <v>192</v>
      </c>
      <c r="C31823" t="s">
        <v>321</v>
      </c>
      <c r="D31823" s="1">
        <v>41159</v>
      </c>
      <c r="F31823">
        <v>1</v>
      </c>
      <c r="G31823">
        <v>5651</v>
      </c>
      <c r="H31823" t="s">
        <v>617</v>
      </c>
      <c r="J31823" t="s">
        <v>14</v>
      </c>
      <c r="K31823">
        <v>39</v>
      </c>
      <c r="L31823" t="s">
        <v>15</v>
      </c>
    </row>
    <row r="31824" spans="1:12">
      <c r="A31824" t="e">
        <f ca="1">E00251430366921</f>
        <v>#NAME?</v>
      </c>
      <c r="B31824">
        <v>489</v>
      </c>
      <c r="C31824" t="s">
        <v>100</v>
      </c>
      <c r="D31824" s="1">
        <v>43027</v>
      </c>
      <c r="F31824">
        <v>3</v>
      </c>
      <c r="G31824">
        <v>486</v>
      </c>
      <c r="H31824" t="s">
        <v>39</v>
      </c>
      <c r="J31824" t="s">
        <v>14</v>
      </c>
      <c r="K31824">
        <v>54</v>
      </c>
      <c r="L31824" t="s">
        <v>15</v>
      </c>
    </row>
    <row r="31825" spans="1:12">
      <c r="A31825" t="e">
        <f ca="1">E00251537601921</f>
        <v>#NAME?</v>
      </c>
      <c r="B31825">
        <v>441</v>
      </c>
      <c r="C31825" t="s">
        <v>922</v>
      </c>
      <c r="D31825" s="1">
        <v>41148</v>
      </c>
      <c r="F31825">
        <v>1</v>
      </c>
      <c r="G31825">
        <v>2720</v>
      </c>
      <c r="H31825" t="s">
        <v>65</v>
      </c>
      <c r="J31825" t="s">
        <v>14</v>
      </c>
      <c r="K31825">
        <v>47</v>
      </c>
      <c r="L31825" t="s">
        <v>15</v>
      </c>
    </row>
    <row r="31826" spans="1:12">
      <c r="A31826" t="e">
        <f ca="1">E00251537601921</f>
        <v>#NAME?</v>
      </c>
      <c r="B31826">
        <v>441</v>
      </c>
      <c r="C31826" t="s">
        <v>922</v>
      </c>
      <c r="D31826" s="1">
        <v>41386</v>
      </c>
      <c r="F31826">
        <v>1</v>
      </c>
      <c r="G31826">
        <v>2720</v>
      </c>
      <c r="H31826" t="s">
        <v>65</v>
      </c>
      <c r="J31826" t="s">
        <v>14</v>
      </c>
      <c r="K31826">
        <v>48</v>
      </c>
      <c r="L31826" t="s">
        <v>15</v>
      </c>
    </row>
    <row r="31827" spans="1:12">
      <c r="A31827" t="e">
        <f ca="1">E00251427397321</f>
        <v>#NAME?</v>
      </c>
      <c r="B31827">
        <v>30</v>
      </c>
      <c r="C31827" t="s">
        <v>344</v>
      </c>
      <c r="D31827" s="1">
        <v>42142</v>
      </c>
      <c r="F31827">
        <v>1</v>
      </c>
      <c r="G31827">
        <v>477</v>
      </c>
      <c r="H31827" t="s">
        <v>615</v>
      </c>
      <c r="J31827" t="s">
        <v>14</v>
      </c>
      <c r="K31827">
        <v>47</v>
      </c>
      <c r="L31827" t="s">
        <v>15</v>
      </c>
    </row>
    <row r="31828" spans="1:12">
      <c r="A31828" t="e">
        <f ca="1">E00251617721821</f>
        <v>#NAME?</v>
      </c>
      <c r="B31828">
        <v>184</v>
      </c>
      <c r="C31828" t="s">
        <v>290</v>
      </c>
      <c r="D31828" s="1">
        <v>41304</v>
      </c>
      <c r="F31828">
        <v>2</v>
      </c>
      <c r="G31828">
        <v>4019</v>
      </c>
      <c r="H31828" t="s">
        <v>26</v>
      </c>
      <c r="J31828" t="s">
        <v>14</v>
      </c>
      <c r="K31828">
        <v>39</v>
      </c>
      <c r="L31828" t="s">
        <v>15</v>
      </c>
    </row>
    <row r="31829" spans="1:12">
      <c r="A31829" t="e">
        <f ca="1">E00251617721821</f>
        <v>#NAME?</v>
      </c>
      <c r="B31829">
        <v>184</v>
      </c>
      <c r="C31829" t="s">
        <v>290</v>
      </c>
      <c r="D31829" s="1">
        <v>41306</v>
      </c>
      <c r="F31829">
        <v>1</v>
      </c>
      <c r="G31829">
        <v>9492</v>
      </c>
      <c r="H31829" t="s">
        <v>317</v>
      </c>
      <c r="J31829" t="s">
        <v>14</v>
      </c>
      <c r="K31829">
        <v>39</v>
      </c>
      <c r="L31829" t="s">
        <v>15</v>
      </c>
    </row>
    <row r="31830" spans="1:12">
      <c r="A31830" t="e">
        <f ca="1">E00251524958821</f>
        <v>#NAME?</v>
      </c>
      <c r="B31830">
        <v>455</v>
      </c>
      <c r="C31830" t="s">
        <v>312</v>
      </c>
      <c r="D31830" s="1">
        <v>42025</v>
      </c>
      <c r="F31830">
        <v>3</v>
      </c>
      <c r="G31830">
        <v>4019</v>
      </c>
      <c r="H31830" t="s">
        <v>26</v>
      </c>
      <c r="J31830" t="s">
        <v>14</v>
      </c>
      <c r="K31830">
        <v>65</v>
      </c>
      <c r="L31830" t="s">
        <v>15</v>
      </c>
    </row>
    <row r="31831" spans="1:12">
      <c r="A31831" t="e">
        <f ca="1">E00251510695321</f>
        <v>#NAME?</v>
      </c>
      <c r="B31831">
        <v>191</v>
      </c>
      <c r="C31831" t="s">
        <v>320</v>
      </c>
      <c r="D31831" s="1">
        <v>41872</v>
      </c>
      <c r="F31831">
        <v>2</v>
      </c>
      <c r="G31831">
        <v>7243</v>
      </c>
      <c r="H31831" t="s">
        <v>42</v>
      </c>
      <c r="J31831" t="s">
        <v>14</v>
      </c>
      <c r="K31831">
        <v>51</v>
      </c>
      <c r="L31831" t="s">
        <v>15</v>
      </c>
    </row>
    <row r="31832" spans="1:12">
      <c r="A31832" t="e">
        <f ca="1">E00251432274421</f>
        <v>#NAME?</v>
      </c>
      <c r="B31832">
        <v>450</v>
      </c>
      <c r="C31832" t="s">
        <v>227</v>
      </c>
      <c r="D31832" s="1">
        <v>41387</v>
      </c>
      <c r="F31832">
        <v>1</v>
      </c>
      <c r="G31832">
        <v>2689</v>
      </c>
      <c r="H31832" t="s">
        <v>255</v>
      </c>
      <c r="J31832" t="s">
        <v>14</v>
      </c>
      <c r="K31832">
        <v>47</v>
      </c>
      <c r="L31832" t="s">
        <v>15</v>
      </c>
    </row>
    <row r="31833" spans="1:12">
      <c r="A31833" t="e">
        <f ca="1">E00251432274421</f>
        <v>#NAME?</v>
      </c>
      <c r="B31833">
        <v>450</v>
      </c>
      <c r="C31833" t="s">
        <v>227</v>
      </c>
      <c r="D31833" s="1">
        <v>41718</v>
      </c>
      <c r="F31833">
        <v>3</v>
      </c>
      <c r="G31833">
        <v>4019</v>
      </c>
      <c r="H31833" t="s">
        <v>26</v>
      </c>
      <c r="J31833" t="s">
        <v>14</v>
      </c>
      <c r="K31833">
        <v>48</v>
      </c>
      <c r="L31833" t="s">
        <v>15</v>
      </c>
    </row>
    <row r="31834" spans="1:12">
      <c r="A31834" t="e">
        <f ca="1">E00251524958821</f>
        <v>#NAME?</v>
      </c>
      <c r="B31834">
        <v>455</v>
      </c>
      <c r="C31834" t="s">
        <v>312</v>
      </c>
      <c r="D31834" s="1">
        <v>42745</v>
      </c>
      <c r="F31834">
        <v>2</v>
      </c>
      <c r="G31834">
        <v>25000</v>
      </c>
      <c r="H31834" t="s">
        <v>178</v>
      </c>
      <c r="J31834" t="s">
        <v>14</v>
      </c>
      <c r="K31834">
        <v>67</v>
      </c>
      <c r="L31834" t="s">
        <v>15</v>
      </c>
    </row>
    <row r="31835" spans="1:12">
      <c r="A31835" t="e">
        <f ca="1">E00251524958821</f>
        <v>#NAME?</v>
      </c>
      <c r="B31835">
        <v>455</v>
      </c>
      <c r="C31835" t="s">
        <v>312</v>
      </c>
      <c r="D31835" s="1">
        <v>42780</v>
      </c>
      <c r="F31835">
        <v>5</v>
      </c>
      <c r="G31835">
        <v>4019</v>
      </c>
      <c r="H31835" t="s">
        <v>26</v>
      </c>
      <c r="J31835" t="s">
        <v>14</v>
      </c>
      <c r="K31835">
        <v>67</v>
      </c>
      <c r="L31835" t="s">
        <v>15</v>
      </c>
    </row>
    <row r="31836" spans="1:12">
      <c r="A31836" t="e">
        <f ca="1">E00251524958821</f>
        <v>#NAME?</v>
      </c>
      <c r="B31836">
        <v>455</v>
      </c>
      <c r="C31836" t="s">
        <v>312</v>
      </c>
      <c r="D31836" s="1">
        <v>43025</v>
      </c>
      <c r="F31836">
        <v>3</v>
      </c>
      <c r="G31836">
        <v>30390</v>
      </c>
      <c r="H31836" t="s">
        <v>313</v>
      </c>
      <c r="J31836" t="s">
        <v>14</v>
      </c>
      <c r="K31836">
        <v>68</v>
      </c>
      <c r="L31836" t="s">
        <v>15</v>
      </c>
    </row>
    <row r="31837" spans="1:12">
      <c r="A31837" t="e">
        <f ca="1">E00251510695321</f>
        <v>#NAME?</v>
      </c>
      <c r="B31837">
        <v>191</v>
      </c>
      <c r="C31837" t="s">
        <v>320</v>
      </c>
      <c r="D31837" s="1">
        <v>42633</v>
      </c>
      <c r="F31837">
        <v>2</v>
      </c>
      <c r="G31837">
        <v>81380</v>
      </c>
      <c r="H31837" t="s">
        <v>326</v>
      </c>
      <c r="J31837" t="s">
        <v>14</v>
      </c>
      <c r="K31837">
        <v>53</v>
      </c>
      <c r="L31837" t="s">
        <v>15</v>
      </c>
    </row>
    <row r="31838" spans="1:12">
      <c r="A31838" t="e">
        <f ca="1">E00251524958821</f>
        <v>#NAME?</v>
      </c>
      <c r="B31838">
        <v>455</v>
      </c>
      <c r="C31838" t="s">
        <v>312</v>
      </c>
      <c r="D31838" s="1">
        <v>40975</v>
      </c>
      <c r="F31838">
        <v>1</v>
      </c>
      <c r="G31838">
        <v>4660</v>
      </c>
      <c r="H31838" t="s">
        <v>215</v>
      </c>
      <c r="J31838" t="s">
        <v>14</v>
      </c>
      <c r="K31838">
        <v>62</v>
      </c>
      <c r="L31838" t="s">
        <v>15</v>
      </c>
    </row>
    <row r="31839" spans="1:12">
      <c r="A31839" t="e">
        <f ca="1">E00251516995721</f>
        <v>#NAME?</v>
      </c>
      <c r="B31839">
        <v>1929</v>
      </c>
      <c r="C31839" t="s">
        <v>195</v>
      </c>
      <c r="D31839" s="1">
        <v>41953</v>
      </c>
      <c r="F31839">
        <v>1</v>
      </c>
      <c r="G31839">
        <v>6963</v>
      </c>
      <c r="H31839" t="s">
        <v>359</v>
      </c>
      <c r="J31839" t="s">
        <v>14</v>
      </c>
      <c r="K31839">
        <v>41</v>
      </c>
      <c r="L31839" t="s">
        <v>15</v>
      </c>
    </row>
    <row r="31840" spans="1:12">
      <c r="A31840" t="e">
        <f ca="1">E00251514849321</f>
        <v>#NAME?</v>
      </c>
      <c r="B31840">
        <v>6156</v>
      </c>
      <c r="C31840" t="s">
        <v>352</v>
      </c>
      <c r="D31840" s="1">
        <v>42142</v>
      </c>
      <c r="F31840">
        <v>1</v>
      </c>
      <c r="G31840">
        <v>4019</v>
      </c>
      <c r="H31840" t="s">
        <v>26</v>
      </c>
      <c r="J31840" t="s">
        <v>14</v>
      </c>
      <c r="K31840">
        <v>48</v>
      </c>
      <c r="L31840" t="s">
        <v>15</v>
      </c>
    </row>
    <row r="31841" spans="1:12">
      <c r="A31841" t="e">
        <f ca="1">E00251516995721</f>
        <v>#NAME?</v>
      </c>
      <c r="B31841">
        <v>1929</v>
      </c>
      <c r="C31841" t="s">
        <v>195</v>
      </c>
      <c r="D31841" s="1">
        <v>43006</v>
      </c>
      <c r="F31841">
        <v>2</v>
      </c>
      <c r="G31841">
        <v>2809</v>
      </c>
      <c r="H31841" t="s">
        <v>90</v>
      </c>
      <c r="J31841" t="s">
        <v>14</v>
      </c>
      <c r="K31841">
        <v>44</v>
      </c>
      <c r="L31841" t="s">
        <v>15</v>
      </c>
    </row>
    <row r="31842" spans="1:12">
      <c r="A31842" t="e">
        <f ca="1">E00251432274421</f>
        <v>#NAME?</v>
      </c>
      <c r="B31842">
        <v>450</v>
      </c>
      <c r="C31842" t="s">
        <v>227</v>
      </c>
      <c r="D31842" s="1">
        <v>42116</v>
      </c>
      <c r="F31842">
        <v>2</v>
      </c>
      <c r="G31842">
        <v>49390</v>
      </c>
      <c r="H31842" t="s">
        <v>59</v>
      </c>
      <c r="J31842" t="s">
        <v>14</v>
      </c>
      <c r="K31842">
        <v>49</v>
      </c>
      <c r="L31842" t="s">
        <v>15</v>
      </c>
    </row>
    <row r="31843" spans="1:12">
      <c r="A31843" t="e">
        <f ca="1">E00251514849321</f>
        <v>#NAME?</v>
      </c>
      <c r="B31843">
        <v>6156</v>
      </c>
      <c r="C31843" t="s">
        <v>352</v>
      </c>
      <c r="D31843" s="1">
        <v>42558</v>
      </c>
      <c r="F31843">
        <v>1</v>
      </c>
      <c r="G31843">
        <v>4149</v>
      </c>
      <c r="H31843" t="s">
        <v>703</v>
      </c>
      <c r="J31843" t="s">
        <v>14</v>
      </c>
      <c r="K31843">
        <v>49</v>
      </c>
      <c r="L31843" t="s">
        <v>15</v>
      </c>
    </row>
    <row r="31844" spans="1:12">
      <c r="A31844" t="e">
        <f ca="1">E00251715539621</f>
        <v>#NAME?</v>
      </c>
      <c r="B31844">
        <v>48</v>
      </c>
      <c r="C31844" t="s">
        <v>249</v>
      </c>
      <c r="D31844" s="1">
        <v>41823</v>
      </c>
      <c r="F31844">
        <v>2</v>
      </c>
      <c r="G31844">
        <v>55320</v>
      </c>
      <c r="H31844" t="s">
        <v>346</v>
      </c>
      <c r="J31844" t="s">
        <v>14</v>
      </c>
      <c r="K31844">
        <v>41</v>
      </c>
      <c r="L31844" t="s">
        <v>15</v>
      </c>
    </row>
    <row r="31845" spans="1:12">
      <c r="A31845" t="e">
        <f ca="1">E00251524958821</f>
        <v>#NAME?</v>
      </c>
      <c r="B31845">
        <v>455</v>
      </c>
      <c r="C31845" t="s">
        <v>312</v>
      </c>
      <c r="D31845" s="1">
        <v>41442</v>
      </c>
      <c r="F31845">
        <v>1</v>
      </c>
      <c r="G31845">
        <v>25000</v>
      </c>
      <c r="H31845" t="s">
        <v>178</v>
      </c>
      <c r="J31845" t="s">
        <v>14</v>
      </c>
      <c r="K31845">
        <v>63</v>
      </c>
      <c r="L31845" t="s">
        <v>15</v>
      </c>
    </row>
    <row r="31846" spans="1:12">
      <c r="A31846" t="e">
        <f ca="1">E00251532320621</f>
        <v>#NAME?</v>
      </c>
      <c r="B31846">
        <v>7505</v>
      </c>
      <c r="C31846" t="s">
        <v>209</v>
      </c>
      <c r="D31846" s="1">
        <v>42898</v>
      </c>
      <c r="F31846">
        <v>1</v>
      </c>
      <c r="G31846">
        <v>2729</v>
      </c>
      <c r="H31846" t="s">
        <v>115</v>
      </c>
      <c r="J31846" t="s">
        <v>14</v>
      </c>
      <c r="K31846">
        <v>49</v>
      </c>
      <c r="L31846" t="s">
        <v>15</v>
      </c>
    </row>
    <row r="31847" spans="1:12">
      <c r="A31847" t="e">
        <f ca="1">E00251532259321</f>
        <v>#NAME?</v>
      </c>
      <c r="B31847">
        <v>497</v>
      </c>
      <c r="C31847" t="s">
        <v>141</v>
      </c>
      <c r="D31847" s="1">
        <v>41725</v>
      </c>
      <c r="F31847">
        <v>1</v>
      </c>
      <c r="G31847">
        <v>5282</v>
      </c>
      <c r="H31847" t="s">
        <v>307</v>
      </c>
      <c r="J31847" t="s">
        <v>14</v>
      </c>
      <c r="K31847">
        <v>47</v>
      </c>
      <c r="L31847" t="s">
        <v>15</v>
      </c>
    </row>
    <row r="31848" spans="1:12">
      <c r="A31848" t="e">
        <f ca="1">E00251415579021</f>
        <v>#NAME?</v>
      </c>
      <c r="B31848">
        <v>464</v>
      </c>
      <c r="C31848" t="s">
        <v>45</v>
      </c>
      <c r="D31848" s="1">
        <v>42717</v>
      </c>
      <c r="F31848">
        <v>1</v>
      </c>
      <c r="G31848">
        <v>53081</v>
      </c>
      <c r="H31848" t="s">
        <v>456</v>
      </c>
      <c r="J31848" t="s">
        <v>14</v>
      </c>
      <c r="K31848">
        <v>50</v>
      </c>
      <c r="L31848" t="s">
        <v>15</v>
      </c>
    </row>
    <row r="31849" spans="1:12">
      <c r="A31849" t="e">
        <f ca="1">E00251516995721</f>
        <v>#NAME?</v>
      </c>
      <c r="B31849">
        <v>1929</v>
      </c>
      <c r="C31849" t="s">
        <v>195</v>
      </c>
      <c r="D31849" s="1">
        <v>42065</v>
      </c>
      <c r="F31849">
        <v>2</v>
      </c>
      <c r="G31849">
        <v>4556</v>
      </c>
      <c r="H31849" t="s">
        <v>121</v>
      </c>
      <c r="J31849" t="s">
        <v>14</v>
      </c>
      <c r="K31849">
        <v>42</v>
      </c>
      <c r="L31849" t="s">
        <v>15</v>
      </c>
    </row>
    <row r="31850" spans="1:12">
      <c r="A31850" t="e">
        <f ca="1">E00251432316021</f>
        <v>#NAME?</v>
      </c>
      <c r="B31850">
        <v>495</v>
      </c>
      <c r="C31850" t="s">
        <v>347</v>
      </c>
      <c r="D31850" s="1">
        <v>41575</v>
      </c>
      <c r="F31850">
        <v>1</v>
      </c>
      <c r="G31850">
        <v>49390</v>
      </c>
      <c r="H31850" t="s">
        <v>59</v>
      </c>
      <c r="J31850" t="s">
        <v>14</v>
      </c>
      <c r="K31850">
        <v>45</v>
      </c>
      <c r="L31850" t="s">
        <v>15</v>
      </c>
    </row>
    <row r="31851" spans="1:12">
      <c r="A31851" t="e">
        <f ca="1">E00251524958821</f>
        <v>#NAME?</v>
      </c>
      <c r="B31851">
        <v>455</v>
      </c>
      <c r="C31851" t="s">
        <v>312</v>
      </c>
      <c r="D31851" s="1">
        <v>41205</v>
      </c>
      <c r="F31851">
        <v>3</v>
      </c>
      <c r="G31851">
        <v>4408</v>
      </c>
      <c r="H31851" t="s">
        <v>356</v>
      </c>
      <c r="J31851" t="s">
        <v>14</v>
      </c>
      <c r="K31851">
        <v>63</v>
      </c>
      <c r="L31851" t="s">
        <v>15</v>
      </c>
    </row>
    <row r="31852" spans="1:12">
      <c r="A31852" t="e">
        <f ca="1">E00251524958821</f>
        <v>#NAME?</v>
      </c>
      <c r="B31852">
        <v>455</v>
      </c>
      <c r="C31852" t="s">
        <v>312</v>
      </c>
      <c r="D31852" s="1">
        <v>41424</v>
      </c>
      <c r="F31852">
        <v>4</v>
      </c>
      <c r="G31852">
        <v>25000</v>
      </c>
      <c r="H31852" t="s">
        <v>178</v>
      </c>
      <c r="J31852" t="s">
        <v>14</v>
      </c>
      <c r="K31852">
        <v>63</v>
      </c>
      <c r="L31852" t="s">
        <v>15</v>
      </c>
    </row>
    <row r="31853" spans="1:12">
      <c r="A31853" t="e">
        <f ca="1">E00251524958821</f>
        <v>#NAME?</v>
      </c>
      <c r="B31853">
        <v>455</v>
      </c>
      <c r="C31853" t="s">
        <v>312</v>
      </c>
      <c r="D31853" s="1">
        <v>41792</v>
      </c>
      <c r="F31853">
        <v>3</v>
      </c>
      <c r="G31853">
        <v>40290</v>
      </c>
      <c r="H31853" t="s">
        <v>348</v>
      </c>
      <c r="J31853" t="s">
        <v>14</v>
      </c>
      <c r="K31853">
        <v>64</v>
      </c>
      <c r="L31853" t="s">
        <v>15</v>
      </c>
    </row>
    <row r="31854" spans="1:12">
      <c r="A31854" t="e">
        <f ca="1">E00251524958821</f>
        <v>#NAME?</v>
      </c>
      <c r="B31854">
        <v>455</v>
      </c>
      <c r="C31854" t="s">
        <v>312</v>
      </c>
      <c r="D31854" s="1">
        <v>41925</v>
      </c>
      <c r="F31854">
        <v>3</v>
      </c>
      <c r="G31854">
        <v>4019</v>
      </c>
      <c r="H31854" t="s">
        <v>26</v>
      </c>
      <c r="J31854" t="s">
        <v>14</v>
      </c>
      <c r="K31854">
        <v>65</v>
      </c>
      <c r="L31854" t="s">
        <v>15</v>
      </c>
    </row>
    <row r="31855" spans="1:12">
      <c r="A31855" t="e">
        <f ca="1">E00251524958821</f>
        <v>#NAME?</v>
      </c>
      <c r="B31855">
        <v>455</v>
      </c>
      <c r="C31855" t="s">
        <v>312</v>
      </c>
      <c r="D31855" s="1">
        <v>42038</v>
      </c>
      <c r="F31855">
        <v>4</v>
      </c>
      <c r="G31855">
        <v>4019</v>
      </c>
      <c r="H31855" t="s">
        <v>26</v>
      </c>
      <c r="J31855" t="s">
        <v>14</v>
      </c>
      <c r="K31855">
        <v>65</v>
      </c>
      <c r="L31855" t="s">
        <v>15</v>
      </c>
    </row>
    <row r="31856" spans="1:12">
      <c r="A31856" t="e">
        <f ca="1">E00251432316021</f>
        <v>#NAME?</v>
      </c>
      <c r="B31856">
        <v>6311</v>
      </c>
      <c r="C31856" t="s">
        <v>146</v>
      </c>
      <c r="D31856" s="1">
        <v>41994</v>
      </c>
      <c r="F31856">
        <v>2</v>
      </c>
      <c r="G31856">
        <v>49390</v>
      </c>
      <c r="H31856" t="s">
        <v>59</v>
      </c>
      <c r="I31856" t="s">
        <v>148</v>
      </c>
      <c r="J31856" t="s">
        <v>57</v>
      </c>
      <c r="K31856">
        <v>46</v>
      </c>
      <c r="L31856" t="s">
        <v>15</v>
      </c>
    </row>
    <row r="31857" spans="1:12">
      <c r="A31857" t="e">
        <f ca="1">E00251524958821</f>
        <v>#NAME?</v>
      </c>
      <c r="B31857">
        <v>455</v>
      </c>
      <c r="C31857" t="s">
        <v>312</v>
      </c>
      <c r="D31857" s="1">
        <v>42114</v>
      </c>
      <c r="F31857">
        <v>2</v>
      </c>
      <c r="G31857">
        <v>4019</v>
      </c>
      <c r="H31857" t="s">
        <v>26</v>
      </c>
      <c r="J31857" t="s">
        <v>14</v>
      </c>
      <c r="K31857">
        <v>65</v>
      </c>
      <c r="L31857" t="s">
        <v>15</v>
      </c>
    </row>
    <row r="31858" spans="1:12">
      <c r="A31858" t="e">
        <f ca="1">E00251513961521</f>
        <v>#NAME?</v>
      </c>
      <c r="B31858">
        <v>701</v>
      </c>
      <c r="C31858" t="s">
        <v>72</v>
      </c>
      <c r="D31858" s="1">
        <v>41015</v>
      </c>
      <c r="F31858">
        <v>3</v>
      </c>
      <c r="G31858">
        <v>7089</v>
      </c>
      <c r="H31858" t="s">
        <v>487</v>
      </c>
      <c r="J31858" t="s">
        <v>14</v>
      </c>
      <c r="K31858">
        <v>37</v>
      </c>
      <c r="L31858" t="s">
        <v>15</v>
      </c>
    </row>
    <row r="31859" spans="1:12">
      <c r="A31859" t="e">
        <f ca="1">E00251429395521</f>
        <v>#NAME?</v>
      </c>
      <c r="B31859">
        <v>283</v>
      </c>
      <c r="C31859" t="s">
        <v>133</v>
      </c>
      <c r="D31859" s="1">
        <v>41213</v>
      </c>
      <c r="F31859">
        <v>1</v>
      </c>
      <c r="G31859">
        <v>2720</v>
      </c>
      <c r="H31859" t="s">
        <v>65</v>
      </c>
      <c r="J31859" t="s">
        <v>14</v>
      </c>
      <c r="K31859">
        <v>42</v>
      </c>
      <c r="L31859" t="s">
        <v>15</v>
      </c>
    </row>
    <row r="31860" spans="1:12">
      <c r="A31860" t="e">
        <f ca="1">E00251429395521</f>
        <v>#NAME?</v>
      </c>
      <c r="B31860">
        <v>283</v>
      </c>
      <c r="C31860" t="s">
        <v>133</v>
      </c>
      <c r="D31860" s="1">
        <v>41213</v>
      </c>
      <c r="F31860">
        <v>1</v>
      </c>
      <c r="G31860">
        <v>27800</v>
      </c>
      <c r="H31860" t="s">
        <v>145</v>
      </c>
      <c r="J31860" t="s">
        <v>14</v>
      </c>
      <c r="K31860">
        <v>42</v>
      </c>
      <c r="L31860" t="s">
        <v>15</v>
      </c>
    </row>
    <row r="31861" spans="1:12">
      <c r="A31861" t="e">
        <f ca="1">E00251429395521</f>
        <v>#NAME?</v>
      </c>
      <c r="B31861">
        <v>283</v>
      </c>
      <c r="C31861" t="s">
        <v>133</v>
      </c>
      <c r="D31861" s="1">
        <v>41802</v>
      </c>
      <c r="F31861">
        <v>2</v>
      </c>
      <c r="G31861">
        <v>6929</v>
      </c>
      <c r="H31861" t="s">
        <v>36</v>
      </c>
      <c r="J31861" t="s">
        <v>14</v>
      </c>
      <c r="K31861">
        <v>44</v>
      </c>
      <c r="L31861" t="s">
        <v>15</v>
      </c>
    </row>
    <row r="31862" spans="1:12">
      <c r="A31862" t="e">
        <f ca="1">E00251528912721</f>
        <v>#NAME?</v>
      </c>
      <c r="B31862">
        <v>293</v>
      </c>
      <c r="C31862" t="s">
        <v>25</v>
      </c>
      <c r="D31862" s="1">
        <v>42292</v>
      </c>
      <c r="F31862">
        <v>1</v>
      </c>
      <c r="G31862">
        <v>78659</v>
      </c>
      <c r="H31862" t="s">
        <v>46</v>
      </c>
      <c r="J31862" t="s">
        <v>14</v>
      </c>
      <c r="K31862">
        <v>52</v>
      </c>
      <c r="L31862" t="s">
        <v>22</v>
      </c>
    </row>
    <row r="31863" spans="1:12">
      <c r="A31863" t="e">
        <f ca="1">E00251432287821</f>
        <v>#NAME?</v>
      </c>
      <c r="B31863">
        <v>483</v>
      </c>
      <c r="C31863" t="s">
        <v>351</v>
      </c>
      <c r="D31863" s="1">
        <v>42508</v>
      </c>
      <c r="F31863">
        <v>2</v>
      </c>
      <c r="G31863">
        <v>2564</v>
      </c>
      <c r="H31863" t="s">
        <v>1425</v>
      </c>
      <c r="J31863" t="s">
        <v>14</v>
      </c>
      <c r="K31863">
        <v>46</v>
      </c>
      <c r="L31863" t="s">
        <v>15</v>
      </c>
    </row>
    <row r="31864" spans="1:12">
      <c r="A31864" t="e">
        <f ca="1">E00251514849321</f>
        <v>#NAME?</v>
      </c>
      <c r="B31864">
        <v>6156</v>
      </c>
      <c r="C31864" t="s">
        <v>352</v>
      </c>
      <c r="D31864" s="1">
        <v>41911</v>
      </c>
      <c r="F31864">
        <v>1</v>
      </c>
      <c r="G31864">
        <v>4019</v>
      </c>
      <c r="H31864" t="s">
        <v>26</v>
      </c>
      <c r="J31864" t="s">
        <v>14</v>
      </c>
      <c r="K31864">
        <v>47</v>
      </c>
      <c r="L31864" t="s">
        <v>15</v>
      </c>
    </row>
    <row r="31865" spans="1:12">
      <c r="A31865" t="e">
        <f ca="1">E00251514849321</f>
        <v>#NAME?</v>
      </c>
      <c r="B31865">
        <v>6156</v>
      </c>
      <c r="C31865" t="s">
        <v>352</v>
      </c>
      <c r="D31865" s="1">
        <v>42033</v>
      </c>
      <c r="F31865">
        <v>1</v>
      </c>
      <c r="G31865">
        <v>4871</v>
      </c>
      <c r="H31865" t="s">
        <v>125</v>
      </c>
      <c r="J31865" t="s">
        <v>14</v>
      </c>
      <c r="K31865">
        <v>47</v>
      </c>
      <c r="L31865" t="s">
        <v>15</v>
      </c>
    </row>
    <row r="31866" spans="1:12">
      <c r="A31866" t="e">
        <f ca="1">E00251514849321</f>
        <v>#NAME?</v>
      </c>
      <c r="B31866">
        <v>6156</v>
      </c>
      <c r="C31866" t="s">
        <v>352</v>
      </c>
      <c r="D31866" s="1">
        <v>42674</v>
      </c>
      <c r="F31866">
        <v>2</v>
      </c>
      <c r="G31866">
        <v>4149</v>
      </c>
      <c r="H31866" t="s">
        <v>703</v>
      </c>
      <c r="J31866" t="s">
        <v>14</v>
      </c>
      <c r="K31866">
        <v>49</v>
      </c>
      <c r="L31866" t="s">
        <v>15</v>
      </c>
    </row>
    <row r="31867" spans="1:12">
      <c r="A31867" t="e">
        <f ca="1">E00251514849321</f>
        <v>#NAME?</v>
      </c>
      <c r="B31867">
        <v>6156</v>
      </c>
      <c r="C31867" t="s">
        <v>352</v>
      </c>
      <c r="D31867" s="1">
        <v>42789</v>
      </c>
      <c r="F31867">
        <v>1</v>
      </c>
      <c r="G31867">
        <v>4149</v>
      </c>
      <c r="H31867" t="s">
        <v>703</v>
      </c>
      <c r="J31867" t="s">
        <v>14</v>
      </c>
      <c r="K31867">
        <v>49</v>
      </c>
      <c r="L31867" t="s">
        <v>15</v>
      </c>
    </row>
    <row r="31868" spans="1:12">
      <c r="A31868" t="e">
        <f ca="1">E00251616253621</f>
        <v>#NAME?</v>
      </c>
      <c r="B31868">
        <v>486</v>
      </c>
      <c r="C31868" t="s">
        <v>340</v>
      </c>
      <c r="D31868" s="1">
        <v>42208</v>
      </c>
      <c r="F31868">
        <v>1</v>
      </c>
      <c r="G31868">
        <v>52100</v>
      </c>
      <c r="H31868" t="s">
        <v>516</v>
      </c>
      <c r="J31868" t="s">
        <v>14</v>
      </c>
      <c r="K31868">
        <v>44</v>
      </c>
      <c r="L31868" t="s">
        <v>15</v>
      </c>
    </row>
    <row r="31869" spans="1:12">
      <c r="A31869" t="e">
        <f ca="1">E00251514849321</f>
        <v>#NAME?</v>
      </c>
      <c r="B31869">
        <v>6156</v>
      </c>
      <c r="C31869" t="s">
        <v>352</v>
      </c>
      <c r="D31869" s="1">
        <v>42558</v>
      </c>
      <c r="F31869">
        <v>2</v>
      </c>
      <c r="G31869">
        <v>4019</v>
      </c>
      <c r="H31869" t="s">
        <v>26</v>
      </c>
      <c r="J31869" t="s">
        <v>14</v>
      </c>
      <c r="K31869">
        <v>49</v>
      </c>
      <c r="L31869" t="s">
        <v>15</v>
      </c>
    </row>
    <row r="31870" spans="1:12">
      <c r="A31870" t="e">
        <f t="shared" ref="A31870:A31885" ca="1" si="292">E00251524958821</f>
        <v>#NAME?</v>
      </c>
      <c r="B31870">
        <v>455</v>
      </c>
      <c r="C31870" t="s">
        <v>312</v>
      </c>
      <c r="D31870" s="1">
        <v>41424</v>
      </c>
      <c r="F31870">
        <v>1</v>
      </c>
      <c r="G31870">
        <v>36610</v>
      </c>
      <c r="H31870" t="s">
        <v>415</v>
      </c>
      <c r="J31870" t="s">
        <v>14</v>
      </c>
      <c r="K31870">
        <v>63</v>
      </c>
      <c r="L31870" t="s">
        <v>15</v>
      </c>
    </row>
    <row r="31871" spans="1:12">
      <c r="A31871" t="e">
        <f t="shared" ca="1" si="292"/>
        <v>#NAME?</v>
      </c>
      <c r="B31871">
        <v>455</v>
      </c>
      <c r="C31871" t="s">
        <v>312</v>
      </c>
      <c r="D31871" s="1">
        <v>42226</v>
      </c>
      <c r="F31871">
        <v>4</v>
      </c>
      <c r="G31871">
        <v>4019</v>
      </c>
      <c r="H31871" t="s">
        <v>26</v>
      </c>
      <c r="J31871" t="s">
        <v>14</v>
      </c>
      <c r="K31871">
        <v>65</v>
      </c>
      <c r="L31871" t="s">
        <v>15</v>
      </c>
    </row>
    <row r="31872" spans="1:12">
      <c r="A31872" t="e">
        <f t="shared" ca="1" si="292"/>
        <v>#NAME?</v>
      </c>
      <c r="B31872">
        <v>455</v>
      </c>
      <c r="C31872" t="s">
        <v>312</v>
      </c>
      <c r="D31872" s="1">
        <v>42254</v>
      </c>
      <c r="F31872">
        <v>3</v>
      </c>
      <c r="G31872">
        <v>4019</v>
      </c>
      <c r="H31872" t="s">
        <v>26</v>
      </c>
      <c r="J31872" t="s">
        <v>14</v>
      </c>
      <c r="K31872">
        <v>66</v>
      </c>
      <c r="L31872" t="s">
        <v>15</v>
      </c>
    </row>
    <row r="31873" spans="1:12">
      <c r="A31873" t="e">
        <f t="shared" ca="1" si="292"/>
        <v>#NAME?</v>
      </c>
      <c r="B31873">
        <v>455</v>
      </c>
      <c r="C31873" t="s">
        <v>312</v>
      </c>
      <c r="D31873" s="1">
        <v>42717</v>
      </c>
      <c r="F31873">
        <v>1</v>
      </c>
      <c r="G31873">
        <v>4019</v>
      </c>
      <c r="H31873" t="s">
        <v>26</v>
      </c>
      <c r="J31873" t="s">
        <v>14</v>
      </c>
      <c r="K31873">
        <v>67</v>
      </c>
      <c r="L31873" t="s">
        <v>15</v>
      </c>
    </row>
    <row r="31874" spans="1:12">
      <c r="A31874" t="e">
        <f t="shared" ca="1" si="292"/>
        <v>#NAME?</v>
      </c>
      <c r="B31874">
        <v>455</v>
      </c>
      <c r="C31874" t="s">
        <v>312</v>
      </c>
      <c r="D31874" s="1">
        <v>41858</v>
      </c>
      <c r="F31874">
        <v>4</v>
      </c>
      <c r="G31874">
        <v>4408</v>
      </c>
      <c r="H31874" t="s">
        <v>356</v>
      </c>
      <c r="J31874" t="s">
        <v>14</v>
      </c>
      <c r="K31874">
        <v>64</v>
      </c>
      <c r="L31874" t="s">
        <v>15</v>
      </c>
    </row>
    <row r="31875" spans="1:12">
      <c r="A31875" t="e">
        <f t="shared" ca="1" si="292"/>
        <v>#NAME?</v>
      </c>
      <c r="B31875">
        <v>455</v>
      </c>
      <c r="C31875" t="s">
        <v>312</v>
      </c>
      <c r="D31875" s="1">
        <v>42052</v>
      </c>
      <c r="F31875">
        <v>2</v>
      </c>
      <c r="G31875">
        <v>7906</v>
      </c>
      <c r="H31875" t="s">
        <v>173</v>
      </c>
      <c r="J31875" t="s">
        <v>14</v>
      </c>
      <c r="K31875">
        <v>65</v>
      </c>
      <c r="L31875" t="s">
        <v>22</v>
      </c>
    </row>
    <row r="31876" spans="1:12">
      <c r="A31876" t="e">
        <f t="shared" ca="1" si="292"/>
        <v>#NAME?</v>
      </c>
      <c r="B31876">
        <v>455</v>
      </c>
      <c r="C31876" t="s">
        <v>312</v>
      </c>
      <c r="D31876" s="1">
        <v>42052</v>
      </c>
      <c r="F31876">
        <v>4</v>
      </c>
      <c r="G31876">
        <v>4019</v>
      </c>
      <c r="H31876" t="s">
        <v>26</v>
      </c>
      <c r="J31876" t="s">
        <v>14</v>
      </c>
      <c r="K31876">
        <v>65</v>
      </c>
      <c r="L31876" t="s">
        <v>15</v>
      </c>
    </row>
    <row r="31877" spans="1:12">
      <c r="A31877" t="e">
        <f t="shared" ca="1" si="292"/>
        <v>#NAME?</v>
      </c>
      <c r="B31877">
        <v>455</v>
      </c>
      <c r="C31877" t="s">
        <v>312</v>
      </c>
      <c r="D31877" s="1">
        <v>43076</v>
      </c>
      <c r="F31877">
        <v>2</v>
      </c>
      <c r="G31877">
        <v>4289</v>
      </c>
      <c r="H31877" t="s">
        <v>1116</v>
      </c>
      <c r="J31877" t="s">
        <v>14</v>
      </c>
      <c r="K31877">
        <v>68</v>
      </c>
      <c r="L31877" t="s">
        <v>15</v>
      </c>
    </row>
    <row r="31878" spans="1:12">
      <c r="A31878" t="e">
        <f t="shared" ca="1" si="292"/>
        <v>#NAME?</v>
      </c>
      <c r="B31878">
        <v>455</v>
      </c>
      <c r="C31878" t="s">
        <v>312</v>
      </c>
      <c r="D31878" s="1">
        <v>42865</v>
      </c>
      <c r="F31878">
        <v>4</v>
      </c>
      <c r="G31878">
        <v>7906</v>
      </c>
      <c r="H31878" t="s">
        <v>173</v>
      </c>
      <c r="J31878" t="s">
        <v>14</v>
      </c>
      <c r="K31878">
        <v>67</v>
      </c>
      <c r="L31878" t="s">
        <v>22</v>
      </c>
    </row>
    <row r="31879" spans="1:12">
      <c r="A31879" t="e">
        <f t="shared" ca="1" si="292"/>
        <v>#NAME?</v>
      </c>
      <c r="B31879">
        <v>455</v>
      </c>
      <c r="C31879" t="s">
        <v>312</v>
      </c>
      <c r="D31879" s="1">
        <v>43061</v>
      </c>
      <c r="F31879">
        <v>2</v>
      </c>
      <c r="G31879">
        <v>4289</v>
      </c>
      <c r="H31879" t="s">
        <v>1116</v>
      </c>
      <c r="J31879" t="s">
        <v>14</v>
      </c>
      <c r="K31879">
        <v>68</v>
      </c>
      <c r="L31879" t="s">
        <v>15</v>
      </c>
    </row>
    <row r="31880" spans="1:12">
      <c r="A31880" t="e">
        <f t="shared" ca="1" si="292"/>
        <v>#NAME?</v>
      </c>
      <c r="B31880">
        <v>455</v>
      </c>
      <c r="C31880" t="s">
        <v>312</v>
      </c>
      <c r="D31880" s="1">
        <v>41309</v>
      </c>
      <c r="F31880">
        <v>3</v>
      </c>
      <c r="G31880">
        <v>40290</v>
      </c>
      <c r="H31880" t="s">
        <v>348</v>
      </c>
      <c r="J31880" t="s">
        <v>14</v>
      </c>
      <c r="K31880">
        <v>63</v>
      </c>
      <c r="L31880" t="s">
        <v>15</v>
      </c>
    </row>
    <row r="31881" spans="1:12">
      <c r="A31881" t="e">
        <f t="shared" ca="1" si="292"/>
        <v>#NAME?</v>
      </c>
      <c r="B31881">
        <v>455</v>
      </c>
      <c r="C31881" t="s">
        <v>312</v>
      </c>
      <c r="D31881" s="1">
        <v>41424</v>
      </c>
      <c r="F31881">
        <v>2</v>
      </c>
      <c r="G31881">
        <v>4019</v>
      </c>
      <c r="H31881" t="s">
        <v>26</v>
      </c>
      <c r="J31881" t="s">
        <v>14</v>
      </c>
      <c r="K31881">
        <v>63</v>
      </c>
      <c r="L31881" t="s">
        <v>15</v>
      </c>
    </row>
    <row r="31882" spans="1:12">
      <c r="A31882" t="e">
        <f t="shared" ca="1" si="292"/>
        <v>#NAME?</v>
      </c>
      <c r="B31882">
        <v>455</v>
      </c>
      <c r="C31882" t="s">
        <v>312</v>
      </c>
      <c r="D31882" s="1">
        <v>41708</v>
      </c>
      <c r="F31882">
        <v>2</v>
      </c>
      <c r="G31882">
        <v>4019</v>
      </c>
      <c r="H31882" t="s">
        <v>26</v>
      </c>
      <c r="J31882" t="s">
        <v>14</v>
      </c>
      <c r="K31882">
        <v>64</v>
      </c>
      <c r="L31882" t="s">
        <v>15</v>
      </c>
    </row>
    <row r="31883" spans="1:12">
      <c r="A31883" t="e">
        <f t="shared" ca="1" si="292"/>
        <v>#NAME?</v>
      </c>
      <c r="B31883">
        <v>455</v>
      </c>
      <c r="C31883" t="s">
        <v>312</v>
      </c>
      <c r="D31883" s="1">
        <v>42226</v>
      </c>
      <c r="F31883">
        <v>3</v>
      </c>
      <c r="G31883">
        <v>25000</v>
      </c>
      <c r="H31883" t="s">
        <v>178</v>
      </c>
      <c r="J31883" t="s">
        <v>14</v>
      </c>
      <c r="K31883">
        <v>65</v>
      </c>
      <c r="L31883" t="s">
        <v>15</v>
      </c>
    </row>
    <row r="31884" spans="1:12">
      <c r="A31884" t="e">
        <f t="shared" ca="1" si="292"/>
        <v>#NAME?</v>
      </c>
      <c r="B31884">
        <v>455</v>
      </c>
      <c r="C31884" t="s">
        <v>312</v>
      </c>
      <c r="D31884" s="1">
        <v>42865</v>
      </c>
      <c r="F31884">
        <v>3</v>
      </c>
      <c r="G31884">
        <v>2749</v>
      </c>
      <c r="H31884" t="s">
        <v>147</v>
      </c>
      <c r="J31884" t="s">
        <v>14</v>
      </c>
      <c r="K31884">
        <v>67</v>
      </c>
      <c r="L31884" t="s">
        <v>15</v>
      </c>
    </row>
    <row r="31885" spans="1:12">
      <c r="A31885" t="e">
        <f t="shared" ca="1" si="292"/>
        <v>#NAME?</v>
      </c>
      <c r="B31885">
        <v>455</v>
      </c>
      <c r="C31885" t="s">
        <v>312</v>
      </c>
      <c r="D31885" s="1">
        <v>40975</v>
      </c>
      <c r="F31885">
        <v>2</v>
      </c>
      <c r="G31885">
        <v>25000</v>
      </c>
      <c r="H31885" t="s">
        <v>178</v>
      </c>
      <c r="J31885" t="s">
        <v>14</v>
      </c>
      <c r="K31885">
        <v>62</v>
      </c>
      <c r="L31885" t="s">
        <v>15</v>
      </c>
    </row>
    <row r="31886" spans="1:12">
      <c r="A31886" t="e">
        <f ca="1">E00251531481321</f>
        <v>#NAME?</v>
      </c>
      <c r="B31886">
        <v>701</v>
      </c>
      <c r="C31886" t="s">
        <v>72</v>
      </c>
      <c r="D31886" s="1">
        <v>43068</v>
      </c>
      <c r="F31886">
        <v>2</v>
      </c>
      <c r="G31886">
        <v>7028</v>
      </c>
      <c r="H31886" t="s">
        <v>407</v>
      </c>
      <c r="J31886" t="s">
        <v>14</v>
      </c>
      <c r="K31886">
        <v>49</v>
      </c>
      <c r="L31886" t="s">
        <v>15</v>
      </c>
    </row>
    <row r="31887" spans="1:12">
      <c r="A31887" t="e">
        <f ca="1">E00251432274421</f>
        <v>#NAME?</v>
      </c>
      <c r="B31887">
        <v>450</v>
      </c>
      <c r="C31887" t="s">
        <v>227</v>
      </c>
      <c r="D31887" s="1">
        <v>42570</v>
      </c>
      <c r="F31887">
        <v>3</v>
      </c>
      <c r="G31887">
        <v>49390</v>
      </c>
      <c r="H31887" t="s">
        <v>59</v>
      </c>
      <c r="J31887" t="s">
        <v>14</v>
      </c>
      <c r="K31887">
        <v>51</v>
      </c>
      <c r="L31887" t="s">
        <v>15</v>
      </c>
    </row>
    <row r="31888" spans="1:12">
      <c r="A31888" t="e">
        <f ca="1">E00251432274421</f>
        <v>#NAME?</v>
      </c>
      <c r="B31888">
        <v>450</v>
      </c>
      <c r="C31888" t="s">
        <v>227</v>
      </c>
      <c r="D31888" s="1">
        <v>42654</v>
      </c>
      <c r="F31888">
        <v>2</v>
      </c>
      <c r="G31888">
        <v>49390</v>
      </c>
      <c r="H31888" t="s">
        <v>59</v>
      </c>
      <c r="J31888" t="s">
        <v>14</v>
      </c>
      <c r="K31888">
        <v>51</v>
      </c>
      <c r="L31888" t="s">
        <v>15</v>
      </c>
    </row>
    <row r="31889" spans="1:12">
      <c r="A31889" t="e">
        <f ca="1">E00251432274421</f>
        <v>#NAME?</v>
      </c>
      <c r="B31889">
        <v>6046</v>
      </c>
      <c r="C31889" t="s">
        <v>98</v>
      </c>
      <c r="D31889" s="1">
        <v>42903</v>
      </c>
      <c r="F31889">
        <v>1</v>
      </c>
      <c r="G31889">
        <v>99859</v>
      </c>
      <c r="H31889" t="s">
        <v>1719</v>
      </c>
      <c r="I31889" t="s">
        <v>56</v>
      </c>
      <c r="J31889" t="s">
        <v>57</v>
      </c>
      <c r="K31889">
        <v>51</v>
      </c>
      <c r="L31889" t="s">
        <v>15</v>
      </c>
    </row>
    <row r="31890" spans="1:12">
      <c r="A31890" t="e">
        <f ca="1">E00251430234721</f>
        <v>#NAME?</v>
      </c>
      <c r="B31890">
        <v>486</v>
      </c>
      <c r="C31890" t="s">
        <v>340</v>
      </c>
      <c r="D31890" s="1">
        <v>42591</v>
      </c>
      <c r="F31890">
        <v>1</v>
      </c>
      <c r="G31890">
        <v>462</v>
      </c>
      <c r="H31890" t="s">
        <v>288</v>
      </c>
      <c r="J31890" t="s">
        <v>14</v>
      </c>
      <c r="K31890">
        <v>52</v>
      </c>
      <c r="L31890" t="s">
        <v>15</v>
      </c>
    </row>
    <row r="31891" spans="1:12">
      <c r="A31891" t="e">
        <f ca="1">E00251515059521</f>
        <v>#NAME?</v>
      </c>
      <c r="B31891">
        <v>10</v>
      </c>
      <c r="C31891" t="s">
        <v>18</v>
      </c>
      <c r="D31891" s="1">
        <v>40976</v>
      </c>
      <c r="F31891">
        <v>1</v>
      </c>
      <c r="G31891">
        <v>2729</v>
      </c>
      <c r="H31891" t="s">
        <v>115</v>
      </c>
      <c r="J31891" t="s">
        <v>14</v>
      </c>
      <c r="K31891">
        <v>48</v>
      </c>
      <c r="L31891" t="s">
        <v>15</v>
      </c>
    </row>
    <row r="31892" spans="1:12">
      <c r="A31892" t="e">
        <f ca="1">E00251424802621</f>
        <v>#NAME?</v>
      </c>
      <c r="B31892">
        <v>115</v>
      </c>
      <c r="C31892" t="s">
        <v>455</v>
      </c>
      <c r="D31892" s="1">
        <v>42816</v>
      </c>
      <c r="F31892">
        <v>2</v>
      </c>
      <c r="G31892">
        <v>29620</v>
      </c>
      <c r="H31892" t="s">
        <v>460</v>
      </c>
      <c r="J31892" t="s">
        <v>14</v>
      </c>
      <c r="K31892">
        <v>50</v>
      </c>
      <c r="L31892" t="s">
        <v>15</v>
      </c>
    </row>
    <row r="31893" spans="1:12">
      <c r="A31893" t="e">
        <f ca="1">E00251424802621</f>
        <v>#NAME?</v>
      </c>
      <c r="B31893">
        <v>115</v>
      </c>
      <c r="C31893" t="s">
        <v>455</v>
      </c>
      <c r="D31893" s="1">
        <v>42823</v>
      </c>
      <c r="F31893">
        <v>4</v>
      </c>
      <c r="G31893">
        <v>4019</v>
      </c>
      <c r="H31893" t="s">
        <v>26</v>
      </c>
      <c r="J31893" t="s">
        <v>14</v>
      </c>
      <c r="K31893">
        <v>50</v>
      </c>
      <c r="L31893" t="s">
        <v>15</v>
      </c>
    </row>
    <row r="31894" spans="1:12">
      <c r="A31894" t="e">
        <f ca="1">E00251424802621</f>
        <v>#NAME?</v>
      </c>
      <c r="B31894">
        <v>115</v>
      </c>
      <c r="C31894" t="s">
        <v>455</v>
      </c>
      <c r="D31894" s="1">
        <v>42895</v>
      </c>
      <c r="F31894">
        <v>2</v>
      </c>
      <c r="G31894">
        <v>29620</v>
      </c>
      <c r="H31894" t="s">
        <v>460</v>
      </c>
      <c r="J31894" t="s">
        <v>14</v>
      </c>
      <c r="K31894">
        <v>51</v>
      </c>
      <c r="L31894" t="s">
        <v>15</v>
      </c>
    </row>
    <row r="31895" spans="1:12">
      <c r="A31895" t="e">
        <f ca="1">E00251424802621</f>
        <v>#NAME?</v>
      </c>
      <c r="B31895">
        <v>4941</v>
      </c>
      <c r="C31895" t="s">
        <v>357</v>
      </c>
      <c r="D31895" s="1">
        <v>42953</v>
      </c>
      <c r="F31895">
        <v>5</v>
      </c>
      <c r="G31895">
        <v>78057</v>
      </c>
      <c r="H31895" t="s">
        <v>140</v>
      </c>
      <c r="J31895" t="s">
        <v>14</v>
      </c>
      <c r="K31895">
        <v>51</v>
      </c>
      <c r="L31895" t="s">
        <v>22</v>
      </c>
    </row>
    <row r="31896" spans="1:12">
      <c r="A31896" t="e">
        <f ca="1">E00251424802621</f>
        <v>#NAME?</v>
      </c>
      <c r="B31896">
        <v>100</v>
      </c>
      <c r="C31896" t="s">
        <v>54</v>
      </c>
      <c r="D31896" s="1">
        <v>42748</v>
      </c>
      <c r="E31896">
        <v>3</v>
      </c>
      <c r="F31896">
        <v>1</v>
      </c>
      <c r="G31896">
        <v>27801</v>
      </c>
      <c r="H31896" t="s">
        <v>387</v>
      </c>
      <c r="J31896" t="s">
        <v>34</v>
      </c>
      <c r="K31896">
        <v>50</v>
      </c>
      <c r="L31896" t="s">
        <v>15</v>
      </c>
    </row>
    <row r="31897" spans="1:12">
      <c r="A31897" t="e">
        <f ca="1">E00251510449421</f>
        <v>#NAME?</v>
      </c>
      <c r="B31897">
        <v>148</v>
      </c>
      <c r="C31897" t="s">
        <v>318</v>
      </c>
      <c r="D31897" s="1">
        <v>42008</v>
      </c>
      <c r="E31897">
        <v>8</v>
      </c>
      <c r="F31897">
        <v>3</v>
      </c>
      <c r="G31897">
        <v>5601</v>
      </c>
      <c r="H31897" t="s">
        <v>1535</v>
      </c>
      <c r="J31897" t="s">
        <v>34</v>
      </c>
      <c r="K31897">
        <v>45</v>
      </c>
      <c r="L31897" t="s">
        <v>15</v>
      </c>
    </row>
    <row r="31898" spans="1:12">
      <c r="A31898" t="e">
        <f ca="1">E00251528958621</f>
        <v>#NAME?</v>
      </c>
      <c r="B31898">
        <v>295</v>
      </c>
      <c r="C31898" t="s">
        <v>435</v>
      </c>
      <c r="D31898" s="1">
        <v>42079</v>
      </c>
      <c r="F31898">
        <v>3</v>
      </c>
      <c r="G31898">
        <v>25000</v>
      </c>
      <c r="H31898" t="s">
        <v>178</v>
      </c>
      <c r="J31898" t="s">
        <v>14</v>
      </c>
      <c r="K31898">
        <v>63</v>
      </c>
      <c r="L31898" t="s">
        <v>15</v>
      </c>
    </row>
    <row r="31899" spans="1:12">
      <c r="A31899" t="e">
        <f ca="1">E00251510806521</f>
        <v>#NAME?</v>
      </c>
      <c r="B31899">
        <v>104</v>
      </c>
      <c r="C31899" t="s">
        <v>88</v>
      </c>
      <c r="D31899" s="1">
        <v>41836</v>
      </c>
      <c r="F31899">
        <v>1</v>
      </c>
      <c r="G31899">
        <v>2169</v>
      </c>
      <c r="H31899" t="s">
        <v>40</v>
      </c>
      <c r="J31899" t="s">
        <v>14</v>
      </c>
      <c r="K31899">
        <v>45</v>
      </c>
      <c r="L31899" t="s">
        <v>15</v>
      </c>
    </row>
    <row r="31900" spans="1:12">
      <c r="A31900" t="e">
        <f ca="1">E00251513961521</f>
        <v>#NAME?</v>
      </c>
      <c r="B31900">
        <v>701</v>
      </c>
      <c r="C31900" t="s">
        <v>72</v>
      </c>
      <c r="D31900" s="1">
        <v>42951</v>
      </c>
      <c r="F31900">
        <v>1</v>
      </c>
      <c r="G31900">
        <v>71987</v>
      </c>
      <c r="H31900" t="s">
        <v>276</v>
      </c>
      <c r="J31900" t="s">
        <v>14</v>
      </c>
      <c r="K31900">
        <v>42</v>
      </c>
      <c r="L31900" t="s">
        <v>15</v>
      </c>
    </row>
    <row r="31901" spans="1:12">
      <c r="A31901" t="e">
        <f ca="1">E00251510806521</f>
        <v>#NAME?</v>
      </c>
      <c r="B31901">
        <v>104</v>
      </c>
      <c r="C31901" t="s">
        <v>88</v>
      </c>
      <c r="D31901" s="1">
        <v>41653</v>
      </c>
      <c r="F31901">
        <v>2</v>
      </c>
      <c r="G31901">
        <v>8470</v>
      </c>
      <c r="H31901" t="s">
        <v>120</v>
      </c>
      <c r="J31901" t="s">
        <v>14</v>
      </c>
      <c r="K31901">
        <v>44</v>
      </c>
      <c r="L31901" t="s">
        <v>15</v>
      </c>
    </row>
    <row r="31902" spans="1:12">
      <c r="A31902" t="e">
        <f ca="1">E00251513961521</f>
        <v>#NAME?</v>
      </c>
      <c r="B31902">
        <v>701</v>
      </c>
      <c r="C31902" t="s">
        <v>72</v>
      </c>
      <c r="D31902" s="1">
        <v>41150</v>
      </c>
      <c r="F31902">
        <v>1</v>
      </c>
      <c r="G31902">
        <v>30000</v>
      </c>
      <c r="H31902" t="s">
        <v>144</v>
      </c>
      <c r="J31902" t="s">
        <v>14</v>
      </c>
      <c r="K31902">
        <v>37</v>
      </c>
      <c r="L31902" t="s">
        <v>15</v>
      </c>
    </row>
    <row r="31903" spans="1:12">
      <c r="A31903" t="e">
        <f ca="1">E00251510806521</f>
        <v>#NAME?</v>
      </c>
      <c r="B31903">
        <v>104</v>
      </c>
      <c r="C31903" t="s">
        <v>88</v>
      </c>
      <c r="D31903" s="1">
        <v>42311</v>
      </c>
      <c r="F31903">
        <v>2</v>
      </c>
      <c r="G31903">
        <v>7904</v>
      </c>
      <c r="H31903" t="s">
        <v>75</v>
      </c>
      <c r="J31903" t="s">
        <v>14</v>
      </c>
      <c r="K31903">
        <v>46</v>
      </c>
      <c r="L31903" t="s">
        <v>22</v>
      </c>
    </row>
    <row r="31904" spans="1:12">
      <c r="A31904" t="e">
        <f ca="1">E00251715539621</f>
        <v>#NAME?</v>
      </c>
      <c r="B31904">
        <v>48</v>
      </c>
      <c r="C31904" t="s">
        <v>249</v>
      </c>
      <c r="D31904" s="1">
        <v>42016</v>
      </c>
      <c r="F31904">
        <v>6</v>
      </c>
      <c r="G31904">
        <v>7906</v>
      </c>
      <c r="H31904" t="s">
        <v>173</v>
      </c>
      <c r="J31904" t="s">
        <v>14</v>
      </c>
      <c r="K31904">
        <v>42</v>
      </c>
      <c r="L31904" t="s">
        <v>22</v>
      </c>
    </row>
    <row r="31905" spans="1:12">
      <c r="A31905" t="e">
        <f ca="1">E00251432274421</f>
        <v>#NAME?</v>
      </c>
      <c r="B31905">
        <v>450</v>
      </c>
      <c r="C31905" t="s">
        <v>227</v>
      </c>
      <c r="D31905" s="1">
        <v>42059</v>
      </c>
      <c r="F31905">
        <v>1</v>
      </c>
      <c r="G31905">
        <v>49390</v>
      </c>
      <c r="H31905" t="s">
        <v>59</v>
      </c>
      <c r="J31905" t="s">
        <v>14</v>
      </c>
      <c r="K31905">
        <v>49</v>
      </c>
      <c r="L31905" t="s">
        <v>15</v>
      </c>
    </row>
    <row r="31906" spans="1:12">
      <c r="A31906" t="e">
        <f ca="1">E00251510806521</f>
        <v>#NAME?</v>
      </c>
      <c r="B31906">
        <v>104</v>
      </c>
      <c r="C31906" t="s">
        <v>88</v>
      </c>
      <c r="D31906" s="1">
        <v>41631</v>
      </c>
      <c r="F31906">
        <v>2</v>
      </c>
      <c r="G31906">
        <v>496</v>
      </c>
      <c r="H31906" t="s">
        <v>190</v>
      </c>
      <c r="J31906" t="s">
        <v>14</v>
      </c>
      <c r="K31906">
        <v>44</v>
      </c>
      <c r="L31906" t="s">
        <v>15</v>
      </c>
    </row>
    <row r="31907" spans="1:12">
      <c r="A31907" t="e">
        <f ca="1">E00251518587221</f>
        <v>#NAME?</v>
      </c>
      <c r="B31907">
        <v>464</v>
      </c>
      <c r="C31907" t="s">
        <v>45</v>
      </c>
      <c r="D31907" s="1">
        <v>43081</v>
      </c>
      <c r="F31907">
        <v>1</v>
      </c>
      <c r="G31907">
        <v>5990</v>
      </c>
      <c r="H31907" t="s">
        <v>60</v>
      </c>
      <c r="J31907" t="s">
        <v>14</v>
      </c>
      <c r="K31907">
        <v>45</v>
      </c>
      <c r="L31907" t="s">
        <v>15</v>
      </c>
    </row>
    <row r="31908" spans="1:12">
      <c r="A31908" t="e">
        <f ca="1">E00251432274421</f>
        <v>#NAME?</v>
      </c>
      <c r="B31908">
        <v>450</v>
      </c>
      <c r="C31908" t="s">
        <v>227</v>
      </c>
      <c r="D31908" s="1">
        <v>41341</v>
      </c>
      <c r="F31908">
        <v>2</v>
      </c>
      <c r="G31908">
        <v>4019</v>
      </c>
      <c r="H31908" t="s">
        <v>26</v>
      </c>
      <c r="J31908" t="s">
        <v>14</v>
      </c>
      <c r="K31908">
        <v>47</v>
      </c>
      <c r="L31908" t="s">
        <v>15</v>
      </c>
    </row>
    <row r="31909" spans="1:12">
      <c r="A31909" t="e">
        <f ca="1">E00251510806521</f>
        <v>#NAME?</v>
      </c>
      <c r="B31909">
        <v>104</v>
      </c>
      <c r="C31909" t="s">
        <v>88</v>
      </c>
      <c r="D31909" s="1">
        <v>42227</v>
      </c>
      <c r="F31909">
        <v>3</v>
      </c>
      <c r="G31909">
        <v>496</v>
      </c>
      <c r="H31909" t="s">
        <v>190</v>
      </c>
      <c r="J31909" t="s">
        <v>14</v>
      </c>
      <c r="K31909">
        <v>46</v>
      </c>
      <c r="L31909" t="s">
        <v>15</v>
      </c>
    </row>
    <row r="31910" spans="1:12">
      <c r="A31910" t="e">
        <f ca="1">E00251510806521</f>
        <v>#NAME?</v>
      </c>
      <c r="B31910">
        <v>104</v>
      </c>
      <c r="C31910" t="s">
        <v>88</v>
      </c>
      <c r="D31910" s="1">
        <v>42311</v>
      </c>
      <c r="F31910">
        <v>4</v>
      </c>
      <c r="G31910">
        <v>3804</v>
      </c>
      <c r="H31910" t="s">
        <v>71</v>
      </c>
      <c r="J31910" t="s">
        <v>14</v>
      </c>
      <c r="K31910">
        <v>46</v>
      </c>
      <c r="L31910" t="s">
        <v>15</v>
      </c>
    </row>
    <row r="31911" spans="1:12">
      <c r="A31911" t="e">
        <f ca="1">E00251513961521</f>
        <v>#NAME?</v>
      </c>
      <c r="B31911">
        <v>701</v>
      </c>
      <c r="C31911" t="s">
        <v>72</v>
      </c>
      <c r="D31911" s="1">
        <v>42907</v>
      </c>
      <c r="F31911">
        <v>1</v>
      </c>
      <c r="G31911">
        <v>5368</v>
      </c>
      <c r="H31911" t="s">
        <v>101</v>
      </c>
      <c r="J31911" t="s">
        <v>14</v>
      </c>
      <c r="K31911">
        <v>42</v>
      </c>
      <c r="L31911" t="s">
        <v>15</v>
      </c>
    </row>
    <row r="31912" spans="1:12">
      <c r="A31912" t="e">
        <f ca="1">E00251513961521</f>
        <v>#NAME?</v>
      </c>
      <c r="B31912">
        <v>701</v>
      </c>
      <c r="C31912" t="s">
        <v>72</v>
      </c>
      <c r="D31912" s="1">
        <v>41218</v>
      </c>
      <c r="F31912">
        <v>2</v>
      </c>
      <c r="G31912">
        <v>3004</v>
      </c>
      <c r="H31912" t="s">
        <v>104</v>
      </c>
      <c r="J31912" t="s">
        <v>14</v>
      </c>
      <c r="K31912">
        <v>38</v>
      </c>
      <c r="L31912" t="s">
        <v>15</v>
      </c>
    </row>
    <row r="31913" spans="1:12">
      <c r="A31913" t="e">
        <f ca="1">E00251513961521</f>
        <v>#NAME?</v>
      </c>
      <c r="B31913">
        <v>701</v>
      </c>
      <c r="C31913" t="s">
        <v>72</v>
      </c>
      <c r="D31913" s="1">
        <v>42886</v>
      </c>
      <c r="F31913">
        <v>2</v>
      </c>
      <c r="G31913">
        <v>6264</v>
      </c>
      <c r="H31913" t="s">
        <v>295</v>
      </c>
      <c r="J31913" t="s">
        <v>14</v>
      </c>
      <c r="K31913">
        <v>42</v>
      </c>
      <c r="L31913" t="s">
        <v>15</v>
      </c>
    </row>
    <row r="31914" spans="1:12">
      <c r="A31914" t="e">
        <f ca="1">E00251513961521</f>
        <v>#NAME?</v>
      </c>
      <c r="B31914">
        <v>701</v>
      </c>
      <c r="C31914" t="s">
        <v>72</v>
      </c>
      <c r="D31914" s="1">
        <v>43017</v>
      </c>
      <c r="F31914">
        <v>1</v>
      </c>
      <c r="G31914">
        <v>71987</v>
      </c>
      <c r="H31914" t="s">
        <v>276</v>
      </c>
      <c r="J31914" t="s">
        <v>14</v>
      </c>
      <c r="K31914">
        <v>42</v>
      </c>
      <c r="L31914" t="s">
        <v>15</v>
      </c>
    </row>
    <row r="31915" spans="1:12">
      <c r="A31915" t="e">
        <f ca="1">E00251518587221</f>
        <v>#NAME?</v>
      </c>
      <c r="B31915">
        <v>464</v>
      </c>
      <c r="C31915" t="s">
        <v>45</v>
      </c>
      <c r="D31915" s="1">
        <v>43081</v>
      </c>
      <c r="F31915">
        <v>2</v>
      </c>
      <c r="G31915">
        <v>6253</v>
      </c>
      <c r="H31915" t="s">
        <v>292</v>
      </c>
      <c r="J31915" t="s">
        <v>14</v>
      </c>
      <c r="K31915">
        <v>45</v>
      </c>
      <c r="L31915" t="s">
        <v>15</v>
      </c>
    </row>
    <row r="31916" spans="1:12">
      <c r="A31916" t="e">
        <f ca="1">E00251510806521</f>
        <v>#NAME?</v>
      </c>
      <c r="B31916">
        <v>104</v>
      </c>
      <c r="C31916" t="s">
        <v>88</v>
      </c>
      <c r="D31916" s="1">
        <v>42412</v>
      </c>
      <c r="F31916">
        <v>1</v>
      </c>
      <c r="G31916">
        <v>25000</v>
      </c>
      <c r="H31916" t="s">
        <v>178</v>
      </c>
      <c r="J31916" t="s">
        <v>14</v>
      </c>
      <c r="K31916">
        <v>47</v>
      </c>
      <c r="L31916" t="s">
        <v>15</v>
      </c>
    </row>
    <row r="31917" spans="1:12">
      <c r="A31917" t="e">
        <f ca="1">E00251510806521</f>
        <v>#NAME?</v>
      </c>
      <c r="B31917">
        <v>104</v>
      </c>
      <c r="C31917" t="s">
        <v>88</v>
      </c>
      <c r="D31917" s="1">
        <v>41635</v>
      </c>
      <c r="F31917">
        <v>1</v>
      </c>
      <c r="G31917">
        <v>7904</v>
      </c>
      <c r="H31917" t="s">
        <v>75</v>
      </c>
      <c r="J31917" t="s">
        <v>14</v>
      </c>
      <c r="K31917">
        <v>44</v>
      </c>
      <c r="L31917" t="s">
        <v>22</v>
      </c>
    </row>
    <row r="31918" spans="1:12">
      <c r="A31918" t="e">
        <f ca="1">E00251510806521</f>
        <v>#NAME?</v>
      </c>
      <c r="B31918">
        <v>104</v>
      </c>
      <c r="C31918" t="s">
        <v>88</v>
      </c>
      <c r="D31918" s="1">
        <v>42692</v>
      </c>
      <c r="F31918">
        <v>3</v>
      </c>
      <c r="G31918">
        <v>496</v>
      </c>
      <c r="H31918" t="s">
        <v>190</v>
      </c>
      <c r="J31918" t="s">
        <v>14</v>
      </c>
      <c r="K31918">
        <v>47</v>
      </c>
      <c r="L31918" t="s">
        <v>15</v>
      </c>
    </row>
    <row r="31919" spans="1:12">
      <c r="A31919" t="e">
        <f ca="1">E00251510806521</f>
        <v>#NAME?</v>
      </c>
      <c r="B31919">
        <v>104</v>
      </c>
      <c r="C31919" t="s">
        <v>88</v>
      </c>
      <c r="D31919" s="1">
        <v>42703</v>
      </c>
      <c r="F31919">
        <v>2</v>
      </c>
      <c r="G31919">
        <v>72290</v>
      </c>
      <c r="H31919" t="s">
        <v>248</v>
      </c>
      <c r="J31919" t="s">
        <v>14</v>
      </c>
      <c r="K31919">
        <v>47</v>
      </c>
      <c r="L31919" t="s">
        <v>15</v>
      </c>
    </row>
    <row r="31920" spans="1:12">
      <c r="A31920" t="e">
        <f ca="1">E00251510806521</f>
        <v>#NAME?</v>
      </c>
      <c r="B31920">
        <v>104</v>
      </c>
      <c r="C31920" t="s">
        <v>88</v>
      </c>
      <c r="D31920" s="1">
        <v>42950</v>
      </c>
      <c r="F31920">
        <v>4</v>
      </c>
      <c r="G31920">
        <v>72290</v>
      </c>
      <c r="H31920" t="s">
        <v>248</v>
      </c>
      <c r="J31920" t="s">
        <v>14</v>
      </c>
      <c r="K31920">
        <v>48</v>
      </c>
      <c r="L31920" t="s">
        <v>15</v>
      </c>
    </row>
    <row r="31921" spans="1:12">
      <c r="A31921" t="e">
        <f ca="1">E00251514730021</f>
        <v>#NAME?</v>
      </c>
      <c r="B31921">
        <v>495</v>
      </c>
      <c r="C31921" t="s">
        <v>347</v>
      </c>
      <c r="D31921" s="1">
        <v>41263</v>
      </c>
      <c r="F31921">
        <v>1</v>
      </c>
      <c r="G31921">
        <v>8798</v>
      </c>
      <c r="H31921" t="s">
        <v>314</v>
      </c>
      <c r="J31921" t="s">
        <v>14</v>
      </c>
      <c r="K31921">
        <v>39</v>
      </c>
      <c r="L31921" t="s">
        <v>15</v>
      </c>
    </row>
    <row r="31922" spans="1:12">
      <c r="A31922" t="e">
        <f ca="1">E00251510038521</f>
        <v>#NAME?</v>
      </c>
      <c r="B31922">
        <v>189</v>
      </c>
      <c r="C31922" t="s">
        <v>58</v>
      </c>
      <c r="D31922" s="1">
        <v>41894</v>
      </c>
      <c r="F31922">
        <v>1</v>
      </c>
      <c r="G31922">
        <v>72690</v>
      </c>
      <c r="H31922" t="s">
        <v>363</v>
      </c>
      <c r="J31922" t="s">
        <v>14</v>
      </c>
      <c r="K31922">
        <v>42</v>
      </c>
      <c r="L31922" t="s">
        <v>15</v>
      </c>
    </row>
    <row r="31923" spans="1:12">
      <c r="A31923" t="e">
        <f ca="1">E00251537087821</f>
        <v>#NAME?</v>
      </c>
      <c r="B31923">
        <v>291</v>
      </c>
      <c r="C31923" t="s">
        <v>160</v>
      </c>
      <c r="D31923" s="1">
        <v>41803</v>
      </c>
      <c r="F31923">
        <v>2</v>
      </c>
      <c r="G31923">
        <v>5533</v>
      </c>
      <c r="H31923" t="s">
        <v>537</v>
      </c>
      <c r="J31923" t="s">
        <v>14</v>
      </c>
      <c r="K31923">
        <v>47</v>
      </c>
      <c r="L31923" t="s">
        <v>15</v>
      </c>
    </row>
    <row r="31924" spans="1:12">
      <c r="A31924" t="e">
        <f ca="1">E00251711658521</f>
        <v>#NAME?</v>
      </c>
      <c r="B31924">
        <v>11</v>
      </c>
      <c r="C31924" t="s">
        <v>245</v>
      </c>
      <c r="D31924" s="1">
        <v>41065</v>
      </c>
      <c r="F31924">
        <v>1</v>
      </c>
      <c r="G31924">
        <v>30983</v>
      </c>
      <c r="H31924" t="s">
        <v>325</v>
      </c>
      <c r="J31924" t="s">
        <v>14</v>
      </c>
      <c r="K31924">
        <v>39</v>
      </c>
      <c r="L31924" t="s">
        <v>15</v>
      </c>
    </row>
    <row r="31925" spans="1:12">
      <c r="A31925" t="e">
        <f ca="1">E00251510038521</f>
        <v>#NAME?</v>
      </c>
      <c r="B31925">
        <v>189</v>
      </c>
      <c r="C31925" t="s">
        <v>58</v>
      </c>
      <c r="D31925" s="1">
        <v>42443</v>
      </c>
      <c r="F31925">
        <v>2</v>
      </c>
      <c r="G31925">
        <v>72690</v>
      </c>
      <c r="H31925" t="s">
        <v>363</v>
      </c>
      <c r="J31925" t="s">
        <v>14</v>
      </c>
      <c r="K31925">
        <v>43</v>
      </c>
      <c r="L31925" t="s">
        <v>15</v>
      </c>
    </row>
    <row r="31926" spans="1:12">
      <c r="A31926" t="e">
        <f ca="1">E00251510038521</f>
        <v>#NAME?</v>
      </c>
      <c r="B31926">
        <v>189</v>
      </c>
      <c r="C31926" t="s">
        <v>58</v>
      </c>
      <c r="D31926" s="1">
        <v>42558</v>
      </c>
      <c r="F31926">
        <v>1</v>
      </c>
      <c r="G31926">
        <v>30000</v>
      </c>
      <c r="H31926" t="s">
        <v>144</v>
      </c>
      <c r="J31926" t="s">
        <v>14</v>
      </c>
      <c r="K31926">
        <v>43</v>
      </c>
      <c r="L31926" t="s">
        <v>15</v>
      </c>
    </row>
    <row r="31927" spans="1:12">
      <c r="A31927" t="e">
        <f ca="1">E00251711658521</f>
        <v>#NAME?</v>
      </c>
      <c r="B31927">
        <v>7927</v>
      </c>
      <c r="C31927" t="s">
        <v>367</v>
      </c>
      <c r="D31927" s="1">
        <v>42748</v>
      </c>
      <c r="F31927">
        <v>1</v>
      </c>
      <c r="G31927">
        <v>2721</v>
      </c>
      <c r="H31927" t="s">
        <v>465</v>
      </c>
      <c r="J31927" t="s">
        <v>14</v>
      </c>
      <c r="K31927">
        <v>44</v>
      </c>
      <c r="L31927" t="s">
        <v>15</v>
      </c>
    </row>
    <row r="31928" spans="1:12">
      <c r="A31928" t="e">
        <f ca="1">E00251711658521</f>
        <v>#NAME?</v>
      </c>
      <c r="B31928">
        <v>7927</v>
      </c>
      <c r="C31928" t="s">
        <v>367</v>
      </c>
      <c r="D31928" s="1">
        <v>42783</v>
      </c>
      <c r="F31928">
        <v>1</v>
      </c>
      <c r="G31928">
        <v>4019</v>
      </c>
      <c r="H31928" t="s">
        <v>26</v>
      </c>
      <c r="J31928" t="s">
        <v>14</v>
      </c>
      <c r="K31928">
        <v>44</v>
      </c>
      <c r="L31928" t="s">
        <v>15</v>
      </c>
    </row>
    <row r="31929" spans="1:12">
      <c r="A31929" t="e">
        <f ca="1">E00251537087821</f>
        <v>#NAME?</v>
      </c>
      <c r="B31929">
        <v>291</v>
      </c>
      <c r="C31929" t="s">
        <v>160</v>
      </c>
      <c r="D31929" s="1">
        <v>41086</v>
      </c>
      <c r="F31929">
        <v>1</v>
      </c>
      <c r="G31929">
        <v>2720</v>
      </c>
      <c r="H31929" t="s">
        <v>65</v>
      </c>
      <c r="J31929" t="s">
        <v>14</v>
      </c>
      <c r="K31929">
        <v>45</v>
      </c>
      <c r="L31929" t="s">
        <v>15</v>
      </c>
    </row>
    <row r="31930" spans="1:12">
      <c r="A31930" t="e">
        <f ca="1">E00251427357321</f>
        <v>#NAME?</v>
      </c>
      <c r="B31930">
        <v>20</v>
      </c>
      <c r="C31930" t="s">
        <v>370</v>
      </c>
      <c r="D31930" s="1">
        <v>41652</v>
      </c>
      <c r="F31930">
        <v>1</v>
      </c>
      <c r="G31930">
        <v>2720</v>
      </c>
      <c r="H31930" t="s">
        <v>65</v>
      </c>
      <c r="J31930" t="s">
        <v>14</v>
      </c>
      <c r="K31930">
        <v>63</v>
      </c>
      <c r="L31930" t="s">
        <v>15</v>
      </c>
    </row>
    <row r="31931" spans="1:12">
      <c r="A31931" t="e">
        <f ca="1">E00251537610321</f>
        <v>#NAME?</v>
      </c>
      <c r="B31931">
        <v>1273</v>
      </c>
      <c r="C31931" t="s">
        <v>28</v>
      </c>
      <c r="D31931" s="1">
        <v>41666</v>
      </c>
      <c r="F31931">
        <v>1</v>
      </c>
      <c r="G31931">
        <v>2720</v>
      </c>
      <c r="H31931" t="s">
        <v>65</v>
      </c>
      <c r="J31931" t="s">
        <v>14</v>
      </c>
      <c r="K31931">
        <v>57</v>
      </c>
      <c r="L31931" t="s">
        <v>15</v>
      </c>
    </row>
    <row r="31932" spans="1:12">
      <c r="A31932" t="e">
        <f ca="1">E00251537610321</f>
        <v>#NAME?</v>
      </c>
      <c r="B31932">
        <v>1273</v>
      </c>
      <c r="C31932" t="s">
        <v>28</v>
      </c>
      <c r="D31932" s="1">
        <v>41778</v>
      </c>
      <c r="F31932">
        <v>1</v>
      </c>
      <c r="G31932">
        <v>38611</v>
      </c>
      <c r="H31932" t="s">
        <v>422</v>
      </c>
      <c r="J31932" t="s">
        <v>14</v>
      </c>
      <c r="K31932">
        <v>58</v>
      </c>
      <c r="L31932" t="s">
        <v>15</v>
      </c>
    </row>
    <row r="31933" spans="1:12">
      <c r="A31933" t="e">
        <f ca="1">E00251427357321</f>
        <v>#NAME?</v>
      </c>
      <c r="B31933">
        <v>20</v>
      </c>
      <c r="C31933" t="s">
        <v>370</v>
      </c>
      <c r="D31933" s="1">
        <v>42718</v>
      </c>
      <c r="F31933">
        <v>1</v>
      </c>
      <c r="G31933">
        <v>79029</v>
      </c>
      <c r="H31933" t="s">
        <v>21</v>
      </c>
      <c r="J31933" t="s">
        <v>14</v>
      </c>
      <c r="K31933">
        <v>66</v>
      </c>
      <c r="L31933" t="s">
        <v>22</v>
      </c>
    </row>
    <row r="31934" spans="1:12">
      <c r="A31934" t="e">
        <f ca="1">E00251537087821</f>
        <v>#NAME?</v>
      </c>
      <c r="B31934">
        <v>291</v>
      </c>
      <c r="C31934" t="s">
        <v>160</v>
      </c>
      <c r="D31934" s="1">
        <v>41396</v>
      </c>
      <c r="F31934">
        <v>1</v>
      </c>
      <c r="G31934">
        <v>30272</v>
      </c>
      <c r="H31934" t="s">
        <v>740</v>
      </c>
      <c r="J31934" t="s">
        <v>14</v>
      </c>
      <c r="K31934">
        <v>46</v>
      </c>
      <c r="L31934" t="s">
        <v>15</v>
      </c>
    </row>
    <row r="31935" spans="1:12">
      <c r="A31935" t="e">
        <f ca="1">E00251537087821</f>
        <v>#NAME?</v>
      </c>
      <c r="B31935">
        <v>291</v>
      </c>
      <c r="C31935" t="s">
        <v>160</v>
      </c>
      <c r="D31935" s="1">
        <v>41961</v>
      </c>
      <c r="F31935">
        <v>1</v>
      </c>
      <c r="G31935">
        <v>7262</v>
      </c>
      <c r="H31935" t="s">
        <v>198</v>
      </c>
      <c r="J31935" t="s">
        <v>14</v>
      </c>
      <c r="K31935">
        <v>47</v>
      </c>
      <c r="L31935" t="s">
        <v>15</v>
      </c>
    </row>
    <row r="31936" spans="1:12">
      <c r="A31936" t="e">
        <f ca="1">E00251611656421</f>
        <v>#NAME?</v>
      </c>
      <c r="B31936">
        <v>29</v>
      </c>
      <c r="C31936" t="s">
        <v>309</v>
      </c>
      <c r="D31936" s="1">
        <v>41432</v>
      </c>
      <c r="F31936">
        <v>1</v>
      </c>
      <c r="G31936">
        <v>2729</v>
      </c>
      <c r="H31936" t="s">
        <v>115</v>
      </c>
      <c r="J31936" t="s">
        <v>14</v>
      </c>
      <c r="K31936">
        <v>53</v>
      </c>
      <c r="L31936" t="s">
        <v>15</v>
      </c>
    </row>
    <row r="31937" spans="1:12">
      <c r="A31937" t="e">
        <f ca="1">E00251611656421</f>
        <v>#NAME?</v>
      </c>
      <c r="B31937">
        <v>29</v>
      </c>
      <c r="C31937" t="s">
        <v>309</v>
      </c>
      <c r="D31937" s="1">
        <v>42073</v>
      </c>
      <c r="F31937">
        <v>1</v>
      </c>
      <c r="G31937">
        <v>30001</v>
      </c>
      <c r="H31937" t="s">
        <v>271</v>
      </c>
      <c r="J31937" t="s">
        <v>14</v>
      </c>
      <c r="K31937">
        <v>55</v>
      </c>
      <c r="L31937" t="s">
        <v>15</v>
      </c>
    </row>
    <row r="31938" spans="1:12">
      <c r="A31938" t="e">
        <f ca="1">E00251711658521</f>
        <v>#NAME?</v>
      </c>
      <c r="B31938">
        <v>11</v>
      </c>
      <c r="C31938" t="s">
        <v>245</v>
      </c>
      <c r="D31938" s="1">
        <v>41380</v>
      </c>
      <c r="F31938">
        <v>3</v>
      </c>
      <c r="G31938">
        <v>30983</v>
      </c>
      <c r="H31938" t="s">
        <v>325</v>
      </c>
      <c r="J31938" t="s">
        <v>14</v>
      </c>
      <c r="K31938">
        <v>40</v>
      </c>
      <c r="L31938" t="s">
        <v>15</v>
      </c>
    </row>
    <row r="31939" spans="1:12">
      <c r="A31939" t="e">
        <f ca="1">E00251711658521</f>
        <v>#NAME?</v>
      </c>
      <c r="B31939">
        <v>11</v>
      </c>
      <c r="C31939" t="s">
        <v>245</v>
      </c>
      <c r="D31939" s="1">
        <v>41600</v>
      </c>
      <c r="F31939">
        <v>1</v>
      </c>
      <c r="G31939">
        <v>4019</v>
      </c>
      <c r="H31939" t="s">
        <v>26</v>
      </c>
      <c r="J31939" t="s">
        <v>14</v>
      </c>
      <c r="K31939">
        <v>41</v>
      </c>
      <c r="L31939" t="s">
        <v>15</v>
      </c>
    </row>
    <row r="31940" spans="1:12">
      <c r="A31940" t="e">
        <f ca="1">E00251537610321</f>
        <v>#NAME?</v>
      </c>
      <c r="B31940">
        <v>1273</v>
      </c>
      <c r="C31940" t="s">
        <v>28</v>
      </c>
      <c r="D31940" s="1">
        <v>42626</v>
      </c>
      <c r="F31940">
        <v>1</v>
      </c>
      <c r="G31940">
        <v>7235</v>
      </c>
      <c r="H31940" t="s">
        <v>108</v>
      </c>
      <c r="J31940" t="s">
        <v>14</v>
      </c>
      <c r="K31940">
        <v>60</v>
      </c>
      <c r="L31940" t="s">
        <v>15</v>
      </c>
    </row>
    <row r="31941" spans="1:12">
      <c r="A31941" t="e">
        <f ca="1">E00251537610321</f>
        <v>#NAME?</v>
      </c>
      <c r="B31941">
        <v>1273</v>
      </c>
      <c r="C31941" t="s">
        <v>28</v>
      </c>
      <c r="D31941" s="1">
        <v>42677</v>
      </c>
      <c r="F31941">
        <v>1</v>
      </c>
      <c r="G31941">
        <v>27800</v>
      </c>
      <c r="H31941" t="s">
        <v>145</v>
      </c>
      <c r="J31941" t="s">
        <v>14</v>
      </c>
      <c r="K31941">
        <v>60</v>
      </c>
      <c r="L31941" t="s">
        <v>15</v>
      </c>
    </row>
    <row r="31942" spans="1:12">
      <c r="A31942" t="e">
        <f ca="1">E00251537087821</f>
        <v>#NAME?</v>
      </c>
      <c r="B31942">
        <v>291</v>
      </c>
      <c r="C31942" t="s">
        <v>160</v>
      </c>
      <c r="D31942" s="1">
        <v>41551</v>
      </c>
      <c r="F31942">
        <v>1</v>
      </c>
      <c r="G31942">
        <v>71940</v>
      </c>
      <c r="H31942" t="s">
        <v>135</v>
      </c>
      <c r="J31942" t="s">
        <v>14</v>
      </c>
      <c r="K31942">
        <v>46</v>
      </c>
      <c r="L31942" t="s">
        <v>15</v>
      </c>
    </row>
    <row r="31943" spans="1:12">
      <c r="A31943" t="e">
        <f ca="1">E00251611656421</f>
        <v>#NAME?</v>
      </c>
      <c r="B31943">
        <v>29</v>
      </c>
      <c r="C31943" t="s">
        <v>309</v>
      </c>
      <c r="D31943" s="1">
        <v>42594</v>
      </c>
      <c r="F31943">
        <v>1</v>
      </c>
      <c r="G31943">
        <v>2729</v>
      </c>
      <c r="H31943" t="s">
        <v>115</v>
      </c>
      <c r="J31943" t="s">
        <v>14</v>
      </c>
      <c r="K31943">
        <v>57</v>
      </c>
      <c r="L31943" t="s">
        <v>15</v>
      </c>
    </row>
    <row r="31944" spans="1:12">
      <c r="A31944" t="e">
        <f ca="1">E00251611656421</f>
        <v>#NAME?</v>
      </c>
      <c r="B31944">
        <v>29</v>
      </c>
      <c r="C31944" t="s">
        <v>309</v>
      </c>
      <c r="D31944" s="1">
        <v>42221</v>
      </c>
      <c r="F31944">
        <v>2</v>
      </c>
      <c r="G31944">
        <v>4019</v>
      </c>
      <c r="H31944" t="s">
        <v>26</v>
      </c>
      <c r="J31944" t="s">
        <v>14</v>
      </c>
      <c r="K31944">
        <v>56</v>
      </c>
      <c r="L31944" t="s">
        <v>15</v>
      </c>
    </row>
    <row r="31945" spans="1:12">
      <c r="A31945" t="e">
        <f ca="1">E00251512560421</f>
        <v>#NAME?</v>
      </c>
      <c r="B31945">
        <v>51</v>
      </c>
      <c r="C31945" t="s">
        <v>372</v>
      </c>
      <c r="D31945" s="1">
        <v>42786</v>
      </c>
      <c r="F31945">
        <v>1</v>
      </c>
      <c r="G31945">
        <v>5997</v>
      </c>
      <c r="H31945" t="s">
        <v>374</v>
      </c>
      <c r="J31945" t="s">
        <v>14</v>
      </c>
      <c r="K31945">
        <v>55</v>
      </c>
      <c r="L31945" t="s">
        <v>15</v>
      </c>
    </row>
    <row r="31946" spans="1:12">
      <c r="A31946" t="e">
        <f ca="1">E00251611656421</f>
        <v>#NAME?</v>
      </c>
      <c r="B31946">
        <v>29</v>
      </c>
      <c r="C31946" t="s">
        <v>309</v>
      </c>
      <c r="D31946" s="1">
        <v>41403</v>
      </c>
      <c r="F31946">
        <v>1</v>
      </c>
      <c r="G31946">
        <v>4019</v>
      </c>
      <c r="H31946" t="s">
        <v>26</v>
      </c>
      <c r="J31946" t="s">
        <v>14</v>
      </c>
      <c r="K31946">
        <v>53</v>
      </c>
      <c r="L31946" t="s">
        <v>15</v>
      </c>
    </row>
    <row r="31947" spans="1:12">
      <c r="A31947" t="e">
        <f ca="1">E00251611656421</f>
        <v>#NAME?</v>
      </c>
      <c r="B31947">
        <v>29</v>
      </c>
      <c r="C31947" t="s">
        <v>309</v>
      </c>
      <c r="D31947" s="1">
        <v>41715</v>
      </c>
      <c r="F31947">
        <v>1</v>
      </c>
      <c r="G31947">
        <v>5920</v>
      </c>
      <c r="H31947" t="s">
        <v>417</v>
      </c>
      <c r="J31947" t="s">
        <v>14</v>
      </c>
      <c r="K31947">
        <v>54</v>
      </c>
      <c r="L31947" t="s">
        <v>15</v>
      </c>
    </row>
    <row r="31948" spans="1:12">
      <c r="A31948" t="e">
        <f ca="1">E00251512560421</f>
        <v>#NAME?</v>
      </c>
      <c r="B31948">
        <v>51</v>
      </c>
      <c r="C31948" t="s">
        <v>372</v>
      </c>
      <c r="D31948" s="1">
        <v>41862</v>
      </c>
      <c r="F31948">
        <v>1</v>
      </c>
      <c r="G31948">
        <v>7291</v>
      </c>
      <c r="H31948" t="s">
        <v>163</v>
      </c>
      <c r="J31948" t="s">
        <v>14</v>
      </c>
      <c r="K31948">
        <v>53</v>
      </c>
      <c r="L31948" t="s">
        <v>15</v>
      </c>
    </row>
    <row r="31949" spans="1:12">
      <c r="A31949" t="e">
        <f ca="1">E00251611656421</f>
        <v>#NAME?</v>
      </c>
      <c r="B31949">
        <v>29</v>
      </c>
      <c r="C31949" t="s">
        <v>309</v>
      </c>
      <c r="D31949" s="1">
        <v>42136</v>
      </c>
      <c r="F31949">
        <v>1</v>
      </c>
      <c r="G31949">
        <v>2729</v>
      </c>
      <c r="H31949" t="s">
        <v>115</v>
      </c>
      <c r="J31949" t="s">
        <v>14</v>
      </c>
      <c r="K31949">
        <v>55</v>
      </c>
      <c r="L31949" t="s">
        <v>15</v>
      </c>
    </row>
    <row r="31950" spans="1:12">
      <c r="A31950" t="e">
        <f ca="1">E00251611656421</f>
        <v>#NAME?</v>
      </c>
      <c r="B31950">
        <v>29</v>
      </c>
      <c r="C31950" t="s">
        <v>309</v>
      </c>
      <c r="D31950" s="1">
        <v>41396</v>
      </c>
      <c r="F31950">
        <v>1</v>
      </c>
      <c r="G31950">
        <v>3051</v>
      </c>
      <c r="H31950" t="s">
        <v>13</v>
      </c>
      <c r="J31950" t="s">
        <v>14</v>
      </c>
      <c r="K31950">
        <v>53</v>
      </c>
      <c r="L31950" t="s">
        <v>15</v>
      </c>
    </row>
    <row r="31951" spans="1:12">
      <c r="A31951" t="e">
        <f ca="1">E00251611656421</f>
        <v>#NAME?</v>
      </c>
      <c r="B31951">
        <v>29</v>
      </c>
      <c r="C31951" t="s">
        <v>309</v>
      </c>
      <c r="D31951" s="1">
        <v>41779</v>
      </c>
      <c r="F31951">
        <v>1</v>
      </c>
      <c r="G31951">
        <v>72743</v>
      </c>
      <c r="H31951" t="s">
        <v>155</v>
      </c>
      <c r="J31951" t="s">
        <v>14</v>
      </c>
      <c r="K31951">
        <v>54</v>
      </c>
      <c r="L31951" t="s">
        <v>15</v>
      </c>
    </row>
    <row r="31952" spans="1:12">
      <c r="A31952" t="e">
        <f ca="1">E00251611656421</f>
        <v>#NAME?</v>
      </c>
      <c r="B31952">
        <v>29</v>
      </c>
      <c r="C31952" t="s">
        <v>309</v>
      </c>
      <c r="D31952" s="1">
        <v>42073</v>
      </c>
      <c r="F31952">
        <v>2</v>
      </c>
      <c r="G31952">
        <v>4019</v>
      </c>
      <c r="H31952" t="s">
        <v>26</v>
      </c>
      <c r="J31952" t="s">
        <v>14</v>
      </c>
      <c r="K31952">
        <v>55</v>
      </c>
      <c r="L31952" t="s">
        <v>15</v>
      </c>
    </row>
    <row r="31953" spans="1:12">
      <c r="A31953" t="e">
        <f ca="1">E00251611656421</f>
        <v>#NAME?</v>
      </c>
      <c r="B31953">
        <v>29</v>
      </c>
      <c r="C31953" t="s">
        <v>309</v>
      </c>
      <c r="D31953" s="1">
        <v>42937</v>
      </c>
      <c r="F31953">
        <v>1</v>
      </c>
      <c r="G31953">
        <v>30112</v>
      </c>
      <c r="H31953" t="s">
        <v>645</v>
      </c>
      <c r="J31953" t="s">
        <v>14</v>
      </c>
      <c r="K31953">
        <v>58</v>
      </c>
      <c r="L31953" t="s">
        <v>15</v>
      </c>
    </row>
    <row r="31954" spans="1:12">
      <c r="A31954" t="e">
        <f ca="1">E00251518822121</f>
        <v>#NAME?</v>
      </c>
      <c r="B31954">
        <v>286</v>
      </c>
      <c r="C31954" t="s">
        <v>41</v>
      </c>
      <c r="D31954" s="1">
        <v>42942</v>
      </c>
      <c r="F31954">
        <v>1</v>
      </c>
      <c r="G31954">
        <v>78900</v>
      </c>
      <c r="H31954" t="s">
        <v>79</v>
      </c>
      <c r="J31954" t="s">
        <v>14</v>
      </c>
      <c r="K31954">
        <v>56</v>
      </c>
      <c r="L31954" t="s">
        <v>22</v>
      </c>
    </row>
    <row r="31955" spans="1:12">
      <c r="A31955" t="e">
        <f ca="1">E00251518822121</f>
        <v>#NAME?</v>
      </c>
      <c r="B31955">
        <v>286</v>
      </c>
      <c r="C31955" t="s">
        <v>41</v>
      </c>
      <c r="D31955" s="1">
        <v>43062</v>
      </c>
      <c r="F31955">
        <v>1</v>
      </c>
      <c r="G31955">
        <v>71595</v>
      </c>
      <c r="H31955" t="s">
        <v>672</v>
      </c>
      <c r="J31955" t="s">
        <v>14</v>
      </c>
      <c r="K31955">
        <v>56</v>
      </c>
      <c r="L31955" t="s">
        <v>15</v>
      </c>
    </row>
    <row r="31956" spans="1:12">
      <c r="A31956" t="e">
        <f ca="1">E00251715425121</f>
        <v>#NAME?</v>
      </c>
      <c r="B31956">
        <v>93</v>
      </c>
      <c r="C31956" t="s">
        <v>375</v>
      </c>
      <c r="D31956" s="1">
        <v>41282</v>
      </c>
      <c r="F31956">
        <v>1</v>
      </c>
      <c r="G31956">
        <v>7231</v>
      </c>
      <c r="H31956" t="s">
        <v>128</v>
      </c>
      <c r="J31956" t="s">
        <v>14</v>
      </c>
      <c r="K31956">
        <v>54</v>
      </c>
      <c r="L31956" t="s">
        <v>15</v>
      </c>
    </row>
    <row r="31957" spans="1:12">
      <c r="A31957" t="e">
        <f ca="1">E00251529116421</f>
        <v>#NAME?</v>
      </c>
      <c r="B31957">
        <v>151</v>
      </c>
      <c r="C31957" t="s">
        <v>381</v>
      </c>
      <c r="D31957" s="1">
        <v>41555</v>
      </c>
      <c r="F31957">
        <v>1</v>
      </c>
      <c r="G31957">
        <v>5224</v>
      </c>
      <c r="H31957" t="s">
        <v>382</v>
      </c>
      <c r="J31957" t="s">
        <v>14</v>
      </c>
      <c r="K31957">
        <v>53</v>
      </c>
      <c r="L31957" t="s">
        <v>15</v>
      </c>
    </row>
    <row r="31958" spans="1:12">
      <c r="A31958" t="e">
        <f ca="1">E00251529116421</f>
        <v>#NAME?</v>
      </c>
      <c r="B31958">
        <v>4878</v>
      </c>
      <c r="C31958" t="s">
        <v>909</v>
      </c>
      <c r="D31958" s="1">
        <v>42948</v>
      </c>
      <c r="F31958">
        <v>1</v>
      </c>
      <c r="G31958">
        <v>84500</v>
      </c>
      <c r="H31958" t="s">
        <v>511</v>
      </c>
      <c r="I31958" t="s">
        <v>148</v>
      </c>
      <c r="J31958" t="s">
        <v>57</v>
      </c>
      <c r="K31958">
        <v>56</v>
      </c>
      <c r="L31958" t="s">
        <v>15</v>
      </c>
    </row>
    <row r="31959" spans="1:12">
      <c r="A31959" t="e">
        <f ca="1">E00251432363021</f>
        <v>#NAME?</v>
      </c>
      <c r="B31959">
        <v>493</v>
      </c>
      <c r="C31959" t="s">
        <v>376</v>
      </c>
      <c r="D31959" s="1">
        <v>42136</v>
      </c>
      <c r="F31959">
        <v>1</v>
      </c>
      <c r="G31959">
        <v>3579</v>
      </c>
      <c r="H31959" t="s">
        <v>377</v>
      </c>
      <c r="J31959" t="s">
        <v>14</v>
      </c>
      <c r="K31959">
        <v>47</v>
      </c>
      <c r="L31959" t="s">
        <v>15</v>
      </c>
    </row>
    <row r="31960" spans="1:12">
      <c r="A31960" t="e">
        <f ca="1">E00251715425121</f>
        <v>#NAME?</v>
      </c>
      <c r="B31960">
        <v>89</v>
      </c>
      <c r="C31960" t="s">
        <v>378</v>
      </c>
      <c r="D31960" s="1">
        <v>42520</v>
      </c>
      <c r="F31960">
        <v>1</v>
      </c>
      <c r="G31960">
        <v>5990</v>
      </c>
      <c r="H31960" t="s">
        <v>60</v>
      </c>
      <c r="J31960" t="s">
        <v>14</v>
      </c>
      <c r="K31960">
        <v>57</v>
      </c>
      <c r="L31960" t="s">
        <v>15</v>
      </c>
    </row>
    <row r="31961" spans="1:12">
      <c r="A31961" t="e">
        <f ca="1">E00251518822121</f>
        <v>#NAME?</v>
      </c>
      <c r="B31961">
        <v>286</v>
      </c>
      <c r="C31961" t="s">
        <v>41</v>
      </c>
      <c r="D31961" s="1">
        <v>41291</v>
      </c>
      <c r="F31961">
        <v>1</v>
      </c>
      <c r="G31961">
        <v>9198</v>
      </c>
      <c r="H31961" t="s">
        <v>229</v>
      </c>
      <c r="J31961" t="s">
        <v>14</v>
      </c>
      <c r="K31961">
        <v>51</v>
      </c>
      <c r="L31961" t="s">
        <v>15</v>
      </c>
    </row>
    <row r="31962" spans="1:12">
      <c r="A31962" t="e">
        <f ca="1">E00251715425121</f>
        <v>#NAME?</v>
      </c>
      <c r="B31962">
        <v>4021</v>
      </c>
      <c r="C31962" t="s">
        <v>1506</v>
      </c>
      <c r="D31962" s="1">
        <v>42616</v>
      </c>
      <c r="F31962">
        <v>1</v>
      </c>
      <c r="G31962">
        <v>539</v>
      </c>
      <c r="H31962" t="s">
        <v>379</v>
      </c>
      <c r="I31962" t="s">
        <v>148</v>
      </c>
      <c r="J31962" t="s">
        <v>57</v>
      </c>
      <c r="K31962">
        <v>57</v>
      </c>
      <c r="L31962" t="s">
        <v>15</v>
      </c>
    </row>
    <row r="31963" spans="1:12">
      <c r="A31963" t="e">
        <f ca="1">E00251429782321</f>
        <v>#NAME?</v>
      </c>
      <c r="B31963">
        <v>160</v>
      </c>
      <c r="C31963" t="s">
        <v>278</v>
      </c>
      <c r="D31963" s="1">
        <v>42257</v>
      </c>
      <c r="F31963">
        <v>4</v>
      </c>
      <c r="G31963">
        <v>25000</v>
      </c>
      <c r="H31963" t="s">
        <v>178</v>
      </c>
      <c r="J31963" t="s">
        <v>14</v>
      </c>
      <c r="K31963">
        <v>61</v>
      </c>
      <c r="L31963" t="s">
        <v>15</v>
      </c>
    </row>
    <row r="31964" spans="1:12">
      <c r="A31964" t="e">
        <f ca="1">E00251429782321</f>
        <v>#NAME?</v>
      </c>
      <c r="B31964">
        <v>160</v>
      </c>
      <c r="C31964" t="s">
        <v>278</v>
      </c>
      <c r="D31964" s="1">
        <v>42299</v>
      </c>
      <c r="F31964">
        <v>4</v>
      </c>
      <c r="G31964">
        <v>7242</v>
      </c>
      <c r="H31964" t="s">
        <v>93</v>
      </c>
      <c r="J31964" t="s">
        <v>14</v>
      </c>
      <c r="K31964">
        <v>62</v>
      </c>
      <c r="L31964" t="s">
        <v>15</v>
      </c>
    </row>
    <row r="31965" spans="1:12">
      <c r="A31965" t="e">
        <f ca="1">E00251512715021</f>
        <v>#NAME?</v>
      </c>
      <c r="B31965">
        <v>52</v>
      </c>
      <c r="C31965" t="s">
        <v>384</v>
      </c>
      <c r="D31965" s="1">
        <v>43090</v>
      </c>
      <c r="F31965">
        <v>1</v>
      </c>
      <c r="G31965">
        <v>72690</v>
      </c>
      <c r="H31965" t="s">
        <v>363</v>
      </c>
      <c r="J31965" t="s">
        <v>14</v>
      </c>
      <c r="K31965">
        <v>51</v>
      </c>
      <c r="L31965" t="s">
        <v>15</v>
      </c>
    </row>
    <row r="31966" spans="1:12">
      <c r="A31966" t="e">
        <f ca="1">E00251429782321</f>
        <v>#NAME?</v>
      </c>
      <c r="B31966">
        <v>160</v>
      </c>
      <c r="C31966" t="s">
        <v>278</v>
      </c>
      <c r="D31966" s="1">
        <v>42338</v>
      </c>
      <c r="F31966">
        <v>1</v>
      </c>
      <c r="G31966">
        <v>4660</v>
      </c>
      <c r="H31966" t="s">
        <v>215</v>
      </c>
      <c r="J31966" t="s">
        <v>14</v>
      </c>
      <c r="K31966">
        <v>62</v>
      </c>
      <c r="L31966" t="s">
        <v>15</v>
      </c>
    </row>
    <row r="31967" spans="1:12">
      <c r="A31967" t="e">
        <f ca="1">E00251429782321</f>
        <v>#NAME?</v>
      </c>
      <c r="B31967">
        <v>160</v>
      </c>
      <c r="C31967" t="s">
        <v>278</v>
      </c>
      <c r="D31967" s="1">
        <v>42341</v>
      </c>
      <c r="F31967">
        <v>3</v>
      </c>
      <c r="G31967">
        <v>25000</v>
      </c>
      <c r="H31967" t="s">
        <v>178</v>
      </c>
      <c r="J31967" t="s">
        <v>14</v>
      </c>
      <c r="K31967">
        <v>62</v>
      </c>
      <c r="L31967" t="s">
        <v>15</v>
      </c>
    </row>
    <row r="31968" spans="1:12">
      <c r="A31968" t="e">
        <f ca="1">E00251429892721</f>
        <v>#NAME?</v>
      </c>
      <c r="B31968">
        <v>4893</v>
      </c>
      <c r="C31968" t="s">
        <v>426</v>
      </c>
      <c r="D31968" s="1">
        <v>42665</v>
      </c>
      <c r="F31968">
        <v>1</v>
      </c>
      <c r="G31968">
        <v>460</v>
      </c>
      <c r="H31968" t="s">
        <v>16</v>
      </c>
      <c r="I31968" t="s">
        <v>148</v>
      </c>
      <c r="J31968" t="s">
        <v>57</v>
      </c>
      <c r="K31968">
        <v>43</v>
      </c>
      <c r="L31968" t="s">
        <v>15</v>
      </c>
    </row>
    <row r="31969" spans="1:12">
      <c r="A31969" t="e">
        <f ca="1">E00251432363021</f>
        <v>#NAME?</v>
      </c>
      <c r="B31969">
        <v>493</v>
      </c>
      <c r="C31969" t="s">
        <v>376</v>
      </c>
      <c r="D31969" s="1">
        <v>42115</v>
      </c>
      <c r="F31969">
        <v>2</v>
      </c>
      <c r="G31969">
        <v>7231</v>
      </c>
      <c r="H31969" t="s">
        <v>128</v>
      </c>
      <c r="J31969" t="s">
        <v>14</v>
      </c>
      <c r="K31969">
        <v>47</v>
      </c>
      <c r="L31969" t="s">
        <v>15</v>
      </c>
    </row>
    <row r="31970" spans="1:12">
      <c r="A31970" t="e">
        <f ca="1">E00251432363021</f>
        <v>#NAME?</v>
      </c>
      <c r="B31970">
        <v>493</v>
      </c>
      <c r="C31970" t="s">
        <v>376</v>
      </c>
      <c r="D31970" s="1">
        <v>42143</v>
      </c>
      <c r="F31970">
        <v>1</v>
      </c>
      <c r="G31970">
        <v>7231</v>
      </c>
      <c r="H31970" t="s">
        <v>128</v>
      </c>
      <c r="J31970" t="s">
        <v>14</v>
      </c>
      <c r="K31970">
        <v>47</v>
      </c>
      <c r="L31970" t="s">
        <v>15</v>
      </c>
    </row>
    <row r="31971" spans="1:12">
      <c r="A31971" t="e">
        <f ca="1">E00251432363021</f>
        <v>#NAME?</v>
      </c>
      <c r="B31971">
        <v>493</v>
      </c>
      <c r="C31971" t="s">
        <v>376</v>
      </c>
      <c r="D31971" s="1">
        <v>42942</v>
      </c>
      <c r="F31971">
        <v>1</v>
      </c>
      <c r="G31971">
        <v>6918</v>
      </c>
      <c r="H31971" t="s">
        <v>443</v>
      </c>
      <c r="J31971" t="s">
        <v>14</v>
      </c>
      <c r="K31971">
        <v>49</v>
      </c>
      <c r="L31971" t="s">
        <v>15</v>
      </c>
    </row>
    <row r="31972" spans="1:12">
      <c r="A31972" t="e">
        <f ca="1">E00251429782321</f>
        <v>#NAME?</v>
      </c>
      <c r="B31972">
        <v>160</v>
      </c>
      <c r="C31972" t="s">
        <v>278</v>
      </c>
      <c r="D31972" s="1">
        <v>42698</v>
      </c>
      <c r="F31972">
        <v>1</v>
      </c>
      <c r="G31972">
        <v>490</v>
      </c>
      <c r="H31972" t="s">
        <v>203</v>
      </c>
      <c r="J31972" t="s">
        <v>14</v>
      </c>
      <c r="K31972">
        <v>63</v>
      </c>
      <c r="L31972" t="s">
        <v>15</v>
      </c>
    </row>
    <row r="31973" spans="1:12">
      <c r="A31973" t="e">
        <f ca="1">E00251439558321</f>
        <v>#NAME?</v>
      </c>
      <c r="B31973">
        <v>1786</v>
      </c>
      <c r="C31973" t="s">
        <v>37</v>
      </c>
      <c r="D31973" s="1">
        <v>41353</v>
      </c>
      <c r="F31973">
        <v>1</v>
      </c>
      <c r="G31973">
        <v>3051</v>
      </c>
      <c r="H31973" t="s">
        <v>13</v>
      </c>
      <c r="J31973" t="s">
        <v>14</v>
      </c>
      <c r="K31973">
        <v>50</v>
      </c>
      <c r="L31973" t="s">
        <v>15</v>
      </c>
    </row>
    <row r="31974" spans="1:12">
      <c r="A31974" t="e">
        <f ca="1">E00251439558321</f>
        <v>#NAME?</v>
      </c>
      <c r="B31974">
        <v>1786</v>
      </c>
      <c r="C31974" t="s">
        <v>37</v>
      </c>
      <c r="D31974" s="1">
        <v>42580</v>
      </c>
      <c r="F31974">
        <v>3</v>
      </c>
      <c r="G31974">
        <v>49300</v>
      </c>
      <c r="H31974" t="s">
        <v>228</v>
      </c>
      <c r="J31974" t="s">
        <v>14</v>
      </c>
      <c r="K31974">
        <v>53</v>
      </c>
      <c r="L31974" t="s">
        <v>15</v>
      </c>
    </row>
    <row r="31975" spans="1:12">
      <c r="A31975" t="e">
        <f ca="1">E00251429782321</f>
        <v>#NAME?</v>
      </c>
      <c r="B31975">
        <v>160</v>
      </c>
      <c r="C31975" t="s">
        <v>278</v>
      </c>
      <c r="D31975" s="1">
        <v>41206</v>
      </c>
      <c r="F31975">
        <v>1</v>
      </c>
      <c r="G31975">
        <v>7806</v>
      </c>
      <c r="H31975" t="s">
        <v>184</v>
      </c>
      <c r="J31975" t="s">
        <v>14</v>
      </c>
      <c r="K31975">
        <v>59</v>
      </c>
      <c r="L31975" t="s">
        <v>22</v>
      </c>
    </row>
    <row r="31976" spans="1:12">
      <c r="A31976" t="e">
        <f ca="1">E00251429782321</f>
        <v>#NAME?</v>
      </c>
      <c r="B31976">
        <v>160</v>
      </c>
      <c r="C31976" t="s">
        <v>278</v>
      </c>
      <c r="D31976" s="1">
        <v>41940</v>
      </c>
      <c r="F31976">
        <v>2</v>
      </c>
      <c r="G31976">
        <v>4019</v>
      </c>
      <c r="H31976" t="s">
        <v>26</v>
      </c>
      <c r="J31976" t="s">
        <v>14</v>
      </c>
      <c r="K31976">
        <v>61</v>
      </c>
      <c r="L31976" t="s">
        <v>15</v>
      </c>
    </row>
    <row r="31977" spans="1:12">
      <c r="A31977" t="e">
        <f ca="1">E00251432363021</f>
        <v>#NAME?</v>
      </c>
      <c r="B31977">
        <v>493</v>
      </c>
      <c r="C31977" t="s">
        <v>376</v>
      </c>
      <c r="D31977" s="1">
        <v>42993</v>
      </c>
      <c r="F31977">
        <v>1</v>
      </c>
      <c r="G31977">
        <v>6918</v>
      </c>
      <c r="H31977" t="s">
        <v>443</v>
      </c>
      <c r="J31977" t="s">
        <v>14</v>
      </c>
      <c r="K31977">
        <v>49</v>
      </c>
      <c r="L31977" t="s">
        <v>15</v>
      </c>
    </row>
    <row r="31978" spans="1:12">
      <c r="A31978" t="e">
        <f ca="1">E00251429782321</f>
        <v>#NAME?</v>
      </c>
      <c r="B31978">
        <v>160</v>
      </c>
      <c r="C31978" t="s">
        <v>278</v>
      </c>
      <c r="D31978" s="1">
        <v>42083</v>
      </c>
      <c r="F31978">
        <v>2</v>
      </c>
      <c r="G31978">
        <v>4019</v>
      </c>
      <c r="H31978" t="s">
        <v>26</v>
      </c>
      <c r="J31978" t="s">
        <v>14</v>
      </c>
      <c r="K31978">
        <v>61</v>
      </c>
      <c r="L31978" t="s">
        <v>15</v>
      </c>
    </row>
    <row r="31979" spans="1:12">
      <c r="A31979" t="e">
        <f ca="1">E00251429782321</f>
        <v>#NAME?</v>
      </c>
      <c r="B31979">
        <v>160</v>
      </c>
      <c r="C31979" t="s">
        <v>278</v>
      </c>
      <c r="D31979" s="1">
        <v>42313</v>
      </c>
      <c r="F31979">
        <v>4</v>
      </c>
      <c r="G31979">
        <v>25000</v>
      </c>
      <c r="H31979" t="s">
        <v>178</v>
      </c>
      <c r="J31979" t="s">
        <v>14</v>
      </c>
      <c r="K31979">
        <v>62</v>
      </c>
      <c r="L31979" t="s">
        <v>15</v>
      </c>
    </row>
    <row r="31980" spans="1:12">
      <c r="A31980" t="e">
        <f ca="1">E00251512715021</f>
        <v>#NAME?</v>
      </c>
      <c r="B31980">
        <v>52</v>
      </c>
      <c r="C31980" t="s">
        <v>384</v>
      </c>
      <c r="D31980" s="1">
        <v>41304</v>
      </c>
      <c r="F31980">
        <v>2</v>
      </c>
      <c r="G31980">
        <v>71536</v>
      </c>
      <c r="H31980" t="s">
        <v>70</v>
      </c>
      <c r="J31980" t="s">
        <v>14</v>
      </c>
      <c r="K31980">
        <v>47</v>
      </c>
      <c r="L31980" t="s">
        <v>15</v>
      </c>
    </row>
    <row r="31981" spans="1:12">
      <c r="A31981" t="e">
        <f ca="1">E00251619839221</f>
        <v>#NAME?</v>
      </c>
      <c r="B31981">
        <v>455</v>
      </c>
      <c r="C31981" t="s">
        <v>312</v>
      </c>
      <c r="D31981" s="1">
        <v>42094</v>
      </c>
      <c r="F31981">
        <v>2</v>
      </c>
      <c r="G31981">
        <v>37200</v>
      </c>
      <c r="H31981" t="s">
        <v>619</v>
      </c>
      <c r="J31981" t="s">
        <v>14</v>
      </c>
      <c r="K31981">
        <v>51</v>
      </c>
      <c r="L31981" t="s">
        <v>15</v>
      </c>
    </row>
    <row r="31982" spans="1:12">
      <c r="A31982" t="e">
        <f ca="1">E00251715024021</f>
        <v>#NAME?</v>
      </c>
      <c r="B31982">
        <v>66</v>
      </c>
      <c r="C31982" t="s">
        <v>134</v>
      </c>
      <c r="D31982" s="1">
        <v>41120</v>
      </c>
      <c r="F31982">
        <v>1</v>
      </c>
      <c r="G31982">
        <v>7999</v>
      </c>
      <c r="H31982" t="s">
        <v>80</v>
      </c>
      <c r="J31982" t="s">
        <v>14</v>
      </c>
      <c r="K31982">
        <v>35</v>
      </c>
      <c r="L31982" t="s">
        <v>15</v>
      </c>
    </row>
    <row r="31983" spans="1:12">
      <c r="A31983" t="e">
        <f ca="1">E00251429782321</f>
        <v>#NAME?</v>
      </c>
      <c r="B31983">
        <v>160</v>
      </c>
      <c r="C31983" t="s">
        <v>278</v>
      </c>
      <c r="D31983" s="1">
        <v>42170</v>
      </c>
      <c r="F31983">
        <v>3</v>
      </c>
      <c r="G31983">
        <v>25000</v>
      </c>
      <c r="H31983" t="s">
        <v>178</v>
      </c>
      <c r="J31983" t="s">
        <v>14</v>
      </c>
      <c r="K31983">
        <v>61</v>
      </c>
      <c r="L31983" t="s">
        <v>15</v>
      </c>
    </row>
    <row r="31984" spans="1:12">
      <c r="A31984" t="e">
        <f ca="1">E00251512715021</f>
        <v>#NAME?</v>
      </c>
      <c r="B31984">
        <v>52</v>
      </c>
      <c r="C31984" t="s">
        <v>384</v>
      </c>
      <c r="D31984" s="1">
        <v>42529</v>
      </c>
      <c r="F31984">
        <v>3</v>
      </c>
      <c r="G31984">
        <v>4019</v>
      </c>
      <c r="H31984" t="s">
        <v>26</v>
      </c>
      <c r="J31984" t="s">
        <v>14</v>
      </c>
      <c r="K31984">
        <v>50</v>
      </c>
      <c r="L31984" t="s">
        <v>15</v>
      </c>
    </row>
    <row r="31985" spans="1:12">
      <c r="A31985" t="e">
        <f ca="1">E00251429782321</f>
        <v>#NAME?</v>
      </c>
      <c r="B31985">
        <v>160</v>
      </c>
      <c r="C31985" t="s">
        <v>278</v>
      </c>
      <c r="D31985" s="1">
        <v>42324</v>
      </c>
      <c r="F31985">
        <v>1</v>
      </c>
      <c r="G31985">
        <v>4660</v>
      </c>
      <c r="H31985" t="s">
        <v>215</v>
      </c>
      <c r="J31985" t="s">
        <v>14</v>
      </c>
      <c r="K31985">
        <v>62</v>
      </c>
      <c r="L31985" t="s">
        <v>15</v>
      </c>
    </row>
    <row r="31986" spans="1:12">
      <c r="A31986" t="e">
        <f ca="1">E00251429782321</f>
        <v>#NAME?</v>
      </c>
      <c r="B31986">
        <v>160</v>
      </c>
      <c r="C31986" t="s">
        <v>278</v>
      </c>
      <c r="D31986" s="1">
        <v>42338</v>
      </c>
      <c r="F31986">
        <v>2</v>
      </c>
      <c r="G31986">
        <v>7242</v>
      </c>
      <c r="H31986" t="s">
        <v>93</v>
      </c>
      <c r="J31986" t="s">
        <v>14</v>
      </c>
      <c r="K31986">
        <v>62</v>
      </c>
      <c r="L31986" t="s">
        <v>15</v>
      </c>
    </row>
    <row r="31987" spans="1:12">
      <c r="A31987" t="e">
        <f ca="1">E00251430352821</f>
        <v>#NAME?</v>
      </c>
      <c r="B31987">
        <v>7505</v>
      </c>
      <c r="C31987" t="s">
        <v>209</v>
      </c>
      <c r="D31987" s="1">
        <v>42513</v>
      </c>
      <c r="F31987">
        <v>1</v>
      </c>
      <c r="G31987">
        <v>4019</v>
      </c>
      <c r="H31987" t="s">
        <v>26</v>
      </c>
      <c r="J31987" t="s">
        <v>14</v>
      </c>
      <c r="K31987">
        <v>57</v>
      </c>
      <c r="L31987" t="s">
        <v>15</v>
      </c>
    </row>
    <row r="31988" spans="1:12">
      <c r="A31988" t="e">
        <f ca="1">E00251429782321</f>
        <v>#NAME?</v>
      </c>
      <c r="B31988">
        <v>160</v>
      </c>
      <c r="C31988" t="s">
        <v>278</v>
      </c>
      <c r="D31988" s="1">
        <v>41996</v>
      </c>
      <c r="F31988">
        <v>2</v>
      </c>
      <c r="G31988">
        <v>4019</v>
      </c>
      <c r="H31988" t="s">
        <v>26</v>
      </c>
      <c r="J31988" t="s">
        <v>14</v>
      </c>
      <c r="K31988">
        <v>61</v>
      </c>
      <c r="L31988" t="s">
        <v>15</v>
      </c>
    </row>
    <row r="31989" spans="1:12">
      <c r="A31989" t="e">
        <f ca="1">E00251532284521</f>
        <v>#NAME?</v>
      </c>
      <c r="B31989">
        <v>1123</v>
      </c>
      <c r="C31989" t="s">
        <v>398</v>
      </c>
      <c r="D31989" s="1">
        <v>42431</v>
      </c>
      <c r="F31989">
        <v>1</v>
      </c>
      <c r="G31989">
        <v>8489</v>
      </c>
      <c r="H31989" t="s">
        <v>327</v>
      </c>
      <c r="J31989" t="s">
        <v>14</v>
      </c>
      <c r="K31989">
        <v>59</v>
      </c>
      <c r="L31989" t="s">
        <v>15</v>
      </c>
    </row>
    <row r="31990" spans="1:12">
      <c r="A31990" t="e">
        <f ca="1">E00251512715021</f>
        <v>#NAME?</v>
      </c>
      <c r="B31990">
        <v>52</v>
      </c>
      <c r="C31990" t="s">
        <v>384</v>
      </c>
      <c r="D31990" s="1">
        <v>41310</v>
      </c>
      <c r="F31990">
        <v>1</v>
      </c>
      <c r="G31990">
        <v>7231</v>
      </c>
      <c r="H31990" t="s">
        <v>128</v>
      </c>
      <c r="J31990" t="s">
        <v>14</v>
      </c>
      <c r="K31990">
        <v>47</v>
      </c>
      <c r="L31990" t="s">
        <v>15</v>
      </c>
    </row>
    <row r="31991" spans="1:12">
      <c r="A31991" t="e">
        <f ca="1">E00251715024021</f>
        <v>#NAME?</v>
      </c>
      <c r="B31991">
        <v>39</v>
      </c>
      <c r="C31991" t="s">
        <v>385</v>
      </c>
      <c r="D31991" s="1">
        <v>42743</v>
      </c>
      <c r="E31991">
        <v>7</v>
      </c>
      <c r="F31991">
        <v>6</v>
      </c>
      <c r="G31991">
        <v>8028</v>
      </c>
      <c r="H31991" t="s">
        <v>1493</v>
      </c>
      <c r="J31991" t="s">
        <v>34</v>
      </c>
      <c r="K31991">
        <v>40</v>
      </c>
      <c r="L31991" t="s">
        <v>15</v>
      </c>
    </row>
    <row r="31992" spans="1:12">
      <c r="A31992" t="e">
        <f ca="1">E00251512715021</f>
        <v>#NAME?</v>
      </c>
      <c r="B31992">
        <v>52</v>
      </c>
      <c r="C31992" t="s">
        <v>384</v>
      </c>
      <c r="D31992" s="1">
        <v>41830</v>
      </c>
      <c r="F31992">
        <v>3</v>
      </c>
      <c r="G31992">
        <v>7295</v>
      </c>
      <c r="H31992" t="s">
        <v>76</v>
      </c>
      <c r="J31992" t="s">
        <v>14</v>
      </c>
      <c r="K31992">
        <v>48</v>
      </c>
      <c r="L31992" t="s">
        <v>15</v>
      </c>
    </row>
    <row r="31993" spans="1:12">
      <c r="A31993" t="e">
        <f ca="1">E00251429782321</f>
        <v>#NAME?</v>
      </c>
      <c r="B31993">
        <v>160</v>
      </c>
      <c r="C31993" t="s">
        <v>278</v>
      </c>
      <c r="D31993" s="1">
        <v>41856</v>
      </c>
      <c r="F31993">
        <v>1</v>
      </c>
      <c r="G31993">
        <v>25000</v>
      </c>
      <c r="H31993" t="s">
        <v>178</v>
      </c>
      <c r="J31993" t="s">
        <v>14</v>
      </c>
      <c r="K31993">
        <v>60</v>
      </c>
      <c r="L31993" t="s">
        <v>15</v>
      </c>
    </row>
    <row r="31994" spans="1:12">
      <c r="A31994" t="e">
        <f ca="1">E00251429782321</f>
        <v>#NAME?</v>
      </c>
      <c r="B31994">
        <v>160</v>
      </c>
      <c r="C31994" t="s">
        <v>278</v>
      </c>
      <c r="D31994" s="1">
        <v>42276</v>
      </c>
      <c r="F31994">
        <v>2</v>
      </c>
      <c r="G31994">
        <v>25000</v>
      </c>
      <c r="H31994" t="s">
        <v>178</v>
      </c>
      <c r="J31994" t="s">
        <v>14</v>
      </c>
      <c r="K31994">
        <v>62</v>
      </c>
      <c r="L31994" t="s">
        <v>15</v>
      </c>
    </row>
    <row r="31995" spans="1:12">
      <c r="A31995" t="e">
        <f ca="1">E00251429782321</f>
        <v>#NAME?</v>
      </c>
      <c r="B31995">
        <v>160</v>
      </c>
      <c r="C31995" t="s">
        <v>278</v>
      </c>
      <c r="D31995" s="1">
        <v>41368</v>
      </c>
      <c r="F31995">
        <v>3</v>
      </c>
      <c r="G31995">
        <v>4019</v>
      </c>
      <c r="H31995" t="s">
        <v>26</v>
      </c>
      <c r="J31995" t="s">
        <v>14</v>
      </c>
      <c r="K31995">
        <v>59</v>
      </c>
      <c r="L31995" t="s">
        <v>15</v>
      </c>
    </row>
    <row r="31996" spans="1:12">
      <c r="A31996" t="e">
        <f ca="1">E00251429782321</f>
        <v>#NAME?</v>
      </c>
      <c r="B31996">
        <v>160</v>
      </c>
      <c r="C31996" t="s">
        <v>278</v>
      </c>
      <c r="D31996" s="1">
        <v>41978</v>
      </c>
      <c r="F31996">
        <v>2</v>
      </c>
      <c r="G31996">
        <v>27800</v>
      </c>
      <c r="H31996" t="s">
        <v>145</v>
      </c>
      <c r="J31996" t="s">
        <v>14</v>
      </c>
      <c r="K31996">
        <v>61</v>
      </c>
      <c r="L31996" t="s">
        <v>15</v>
      </c>
    </row>
    <row r="31997" spans="1:12">
      <c r="A31997" t="e">
        <f ca="1">E00251429782321</f>
        <v>#NAME?</v>
      </c>
      <c r="B31997">
        <v>160</v>
      </c>
      <c r="C31997" t="s">
        <v>278</v>
      </c>
      <c r="D31997" s="1">
        <v>42291</v>
      </c>
      <c r="F31997">
        <v>1</v>
      </c>
      <c r="G31997">
        <v>7242</v>
      </c>
      <c r="H31997" t="s">
        <v>93</v>
      </c>
      <c r="J31997" t="s">
        <v>14</v>
      </c>
      <c r="K31997">
        <v>62</v>
      </c>
      <c r="L31997" t="s">
        <v>15</v>
      </c>
    </row>
    <row r="31998" spans="1:12">
      <c r="A31998" t="e">
        <f ca="1">E00251512715021</f>
        <v>#NAME?</v>
      </c>
      <c r="B31998">
        <v>52</v>
      </c>
      <c r="C31998" t="s">
        <v>384</v>
      </c>
      <c r="D31998" s="1">
        <v>41962</v>
      </c>
      <c r="F31998">
        <v>1</v>
      </c>
      <c r="G31998">
        <v>30748</v>
      </c>
      <c r="H31998" t="s">
        <v>50</v>
      </c>
      <c r="J31998" t="s">
        <v>14</v>
      </c>
      <c r="K31998">
        <v>48</v>
      </c>
      <c r="L31998" t="s">
        <v>15</v>
      </c>
    </row>
    <row r="31999" spans="1:12">
      <c r="A31999" t="e">
        <f ca="1">E00251512715021</f>
        <v>#NAME?</v>
      </c>
      <c r="B31999">
        <v>52</v>
      </c>
      <c r="C31999" t="s">
        <v>384</v>
      </c>
      <c r="D31999" s="1">
        <v>42718</v>
      </c>
      <c r="F31999">
        <v>2</v>
      </c>
      <c r="G31999">
        <v>27800</v>
      </c>
      <c r="H31999" t="s">
        <v>145</v>
      </c>
      <c r="J31999" t="s">
        <v>14</v>
      </c>
      <c r="K31999">
        <v>50</v>
      </c>
      <c r="L31999" t="s">
        <v>15</v>
      </c>
    </row>
    <row r="32000" spans="1:12">
      <c r="A32000" t="e">
        <f ca="1">E00251512715021</f>
        <v>#NAME?</v>
      </c>
      <c r="B32000">
        <v>52</v>
      </c>
      <c r="C32000" t="s">
        <v>384</v>
      </c>
      <c r="D32000" s="1">
        <v>42860</v>
      </c>
      <c r="F32000">
        <v>1</v>
      </c>
      <c r="G32000">
        <v>7242</v>
      </c>
      <c r="H32000" t="s">
        <v>93</v>
      </c>
      <c r="J32000" t="s">
        <v>14</v>
      </c>
      <c r="K32000">
        <v>51</v>
      </c>
      <c r="L32000" t="s">
        <v>15</v>
      </c>
    </row>
    <row r="32001" spans="1:12">
      <c r="A32001" t="e">
        <f ca="1">E00251429782321</f>
        <v>#NAME?</v>
      </c>
      <c r="B32001">
        <v>160</v>
      </c>
      <c r="C32001" t="s">
        <v>278</v>
      </c>
      <c r="D32001" s="1">
        <v>42888</v>
      </c>
      <c r="F32001">
        <v>6</v>
      </c>
      <c r="G32001">
        <v>29690</v>
      </c>
      <c r="H32001" t="s">
        <v>52</v>
      </c>
      <c r="J32001" t="s">
        <v>14</v>
      </c>
      <c r="K32001">
        <v>63</v>
      </c>
      <c r="L32001" t="s">
        <v>15</v>
      </c>
    </row>
    <row r="32002" spans="1:12">
      <c r="A32002" t="e">
        <f ca="1">E00251429782321</f>
        <v>#NAME?</v>
      </c>
      <c r="B32002">
        <v>160</v>
      </c>
      <c r="C32002" t="s">
        <v>278</v>
      </c>
      <c r="D32002" s="1">
        <v>42804</v>
      </c>
      <c r="F32002">
        <v>1</v>
      </c>
      <c r="G32002">
        <v>25000</v>
      </c>
      <c r="H32002" t="s">
        <v>178</v>
      </c>
      <c r="J32002" t="s">
        <v>14</v>
      </c>
      <c r="K32002">
        <v>63</v>
      </c>
      <c r="L32002" t="s">
        <v>15</v>
      </c>
    </row>
    <row r="32003" spans="1:12">
      <c r="A32003" t="e">
        <f ca="1">E00251429782321</f>
        <v>#NAME?</v>
      </c>
      <c r="B32003">
        <v>160</v>
      </c>
      <c r="C32003" t="s">
        <v>278</v>
      </c>
      <c r="D32003" s="1">
        <v>42888</v>
      </c>
      <c r="F32003">
        <v>1</v>
      </c>
      <c r="G32003">
        <v>25000</v>
      </c>
      <c r="H32003" t="s">
        <v>178</v>
      </c>
      <c r="J32003" t="s">
        <v>14</v>
      </c>
      <c r="K32003">
        <v>63</v>
      </c>
      <c r="L32003" t="s">
        <v>15</v>
      </c>
    </row>
    <row r="32004" spans="1:12">
      <c r="A32004" t="e">
        <f ca="1">E00251429782321</f>
        <v>#NAME?</v>
      </c>
      <c r="B32004">
        <v>160</v>
      </c>
      <c r="C32004" t="s">
        <v>278</v>
      </c>
      <c r="D32004" s="1">
        <v>41423</v>
      </c>
      <c r="F32004">
        <v>2</v>
      </c>
      <c r="G32004">
        <v>25000</v>
      </c>
      <c r="H32004" t="s">
        <v>178</v>
      </c>
      <c r="J32004" t="s">
        <v>14</v>
      </c>
      <c r="K32004">
        <v>59</v>
      </c>
      <c r="L32004" t="s">
        <v>15</v>
      </c>
    </row>
    <row r="32005" spans="1:12">
      <c r="A32005" t="e">
        <f ca="1">E00251429782321</f>
        <v>#NAME?</v>
      </c>
      <c r="B32005">
        <v>160</v>
      </c>
      <c r="C32005" t="s">
        <v>278</v>
      </c>
      <c r="D32005" s="1">
        <v>41856</v>
      </c>
      <c r="F32005">
        <v>2</v>
      </c>
      <c r="G32005">
        <v>4019</v>
      </c>
      <c r="H32005" t="s">
        <v>26</v>
      </c>
      <c r="J32005" t="s">
        <v>14</v>
      </c>
      <c r="K32005">
        <v>60</v>
      </c>
      <c r="L32005" t="s">
        <v>15</v>
      </c>
    </row>
    <row r="32006" spans="1:12">
      <c r="A32006" t="e">
        <f ca="1">E00251512715021</f>
        <v>#NAME?</v>
      </c>
      <c r="B32006">
        <v>52</v>
      </c>
      <c r="C32006" t="s">
        <v>384</v>
      </c>
      <c r="D32006" s="1">
        <v>41295</v>
      </c>
      <c r="F32006">
        <v>1</v>
      </c>
      <c r="G32006">
        <v>7231</v>
      </c>
      <c r="H32006" t="s">
        <v>128</v>
      </c>
      <c r="J32006" t="s">
        <v>14</v>
      </c>
      <c r="K32006">
        <v>46</v>
      </c>
      <c r="L32006" t="s">
        <v>15</v>
      </c>
    </row>
    <row r="32007" spans="1:12">
      <c r="A32007" t="e">
        <f ca="1">E00251429782321</f>
        <v>#NAME?</v>
      </c>
      <c r="B32007">
        <v>160</v>
      </c>
      <c r="C32007" t="s">
        <v>278</v>
      </c>
      <c r="D32007" s="1">
        <v>40955</v>
      </c>
      <c r="F32007">
        <v>1</v>
      </c>
      <c r="G32007">
        <v>25000</v>
      </c>
      <c r="H32007" t="s">
        <v>178</v>
      </c>
      <c r="J32007" t="s">
        <v>14</v>
      </c>
      <c r="K32007">
        <v>58</v>
      </c>
      <c r="L32007" t="s">
        <v>15</v>
      </c>
    </row>
    <row r="32008" spans="1:12">
      <c r="A32008" t="e">
        <f ca="1">E00251429782321</f>
        <v>#NAME?</v>
      </c>
      <c r="B32008">
        <v>160</v>
      </c>
      <c r="C32008" t="s">
        <v>278</v>
      </c>
      <c r="D32008" s="1">
        <v>41236</v>
      </c>
      <c r="F32008">
        <v>2</v>
      </c>
      <c r="G32008">
        <v>4019</v>
      </c>
      <c r="H32008" t="s">
        <v>26</v>
      </c>
      <c r="J32008" t="s">
        <v>14</v>
      </c>
      <c r="K32008">
        <v>59</v>
      </c>
      <c r="L32008" t="s">
        <v>15</v>
      </c>
    </row>
    <row r="32009" spans="1:12">
      <c r="A32009" t="e">
        <f ca="1">E00251430352821</f>
        <v>#NAME?</v>
      </c>
      <c r="B32009">
        <v>466</v>
      </c>
      <c r="C32009" t="s">
        <v>396</v>
      </c>
      <c r="D32009" s="1">
        <v>41949</v>
      </c>
      <c r="F32009">
        <v>1</v>
      </c>
      <c r="G32009">
        <v>4019</v>
      </c>
      <c r="H32009" t="s">
        <v>26</v>
      </c>
      <c r="J32009" t="s">
        <v>14</v>
      </c>
      <c r="K32009">
        <v>55</v>
      </c>
      <c r="L32009" t="s">
        <v>15</v>
      </c>
    </row>
    <row r="32010" spans="1:12">
      <c r="A32010" t="e">
        <f ca="1">E00251430352821</f>
        <v>#NAME?</v>
      </c>
      <c r="B32010">
        <v>7505</v>
      </c>
      <c r="C32010" t="s">
        <v>209</v>
      </c>
      <c r="D32010" s="1">
        <v>42059</v>
      </c>
      <c r="F32010">
        <v>2</v>
      </c>
      <c r="G32010">
        <v>4019</v>
      </c>
      <c r="H32010" t="s">
        <v>26</v>
      </c>
      <c r="J32010" t="s">
        <v>14</v>
      </c>
      <c r="K32010">
        <v>55</v>
      </c>
      <c r="L32010" t="s">
        <v>15</v>
      </c>
    </row>
    <row r="32011" spans="1:12">
      <c r="A32011" t="e">
        <f ca="1">E00251430352821</f>
        <v>#NAME?</v>
      </c>
      <c r="B32011">
        <v>7505</v>
      </c>
      <c r="C32011" t="s">
        <v>209</v>
      </c>
      <c r="D32011" s="1">
        <v>42430</v>
      </c>
      <c r="F32011">
        <v>2</v>
      </c>
      <c r="G32011">
        <v>4019</v>
      </c>
      <c r="H32011" t="s">
        <v>26</v>
      </c>
      <c r="J32011" t="s">
        <v>14</v>
      </c>
      <c r="K32011">
        <v>56</v>
      </c>
      <c r="L32011" t="s">
        <v>15</v>
      </c>
    </row>
    <row r="32012" spans="1:12">
      <c r="A32012" t="e">
        <f ca="1">E00251532284521</f>
        <v>#NAME?</v>
      </c>
      <c r="B32012">
        <v>772</v>
      </c>
      <c r="C32012" t="s">
        <v>170</v>
      </c>
      <c r="D32012" s="1">
        <v>42215</v>
      </c>
      <c r="F32012">
        <v>1</v>
      </c>
      <c r="G32012">
        <v>5368</v>
      </c>
      <c r="H32012" t="s">
        <v>101</v>
      </c>
      <c r="I32012" t="s">
        <v>56</v>
      </c>
      <c r="J32012" t="s">
        <v>57</v>
      </c>
      <c r="K32012">
        <v>58</v>
      </c>
      <c r="L32012" t="s">
        <v>15</v>
      </c>
    </row>
    <row r="32013" spans="1:12">
      <c r="A32013" t="e">
        <f ca="1">E00251532284521</f>
        <v>#NAME?</v>
      </c>
      <c r="B32013">
        <v>1123</v>
      </c>
      <c r="C32013" t="s">
        <v>398</v>
      </c>
      <c r="D32013" s="1">
        <v>42864</v>
      </c>
      <c r="F32013">
        <v>4</v>
      </c>
      <c r="G32013">
        <v>57420</v>
      </c>
      <c r="H32013" t="s">
        <v>267</v>
      </c>
      <c r="J32013" t="s">
        <v>14</v>
      </c>
      <c r="K32013">
        <v>60</v>
      </c>
      <c r="L32013" t="s">
        <v>15</v>
      </c>
    </row>
    <row r="32014" spans="1:12">
      <c r="A32014" t="e">
        <f ca="1">E00251430352821</f>
        <v>#NAME?</v>
      </c>
      <c r="B32014">
        <v>7505</v>
      </c>
      <c r="C32014" t="s">
        <v>209</v>
      </c>
      <c r="D32014" s="1">
        <v>42311</v>
      </c>
      <c r="F32014">
        <v>1</v>
      </c>
      <c r="G32014">
        <v>2729</v>
      </c>
      <c r="H32014" t="s">
        <v>115</v>
      </c>
      <c r="J32014" t="s">
        <v>14</v>
      </c>
      <c r="K32014">
        <v>56</v>
      </c>
      <c r="L32014" t="s">
        <v>15</v>
      </c>
    </row>
    <row r="32015" spans="1:12">
      <c r="A32015" t="e">
        <f ca="1">E00251430352821</f>
        <v>#NAME?</v>
      </c>
      <c r="B32015">
        <v>7505</v>
      </c>
      <c r="C32015" t="s">
        <v>209</v>
      </c>
      <c r="D32015" s="1">
        <v>42437</v>
      </c>
      <c r="F32015">
        <v>2</v>
      </c>
      <c r="G32015">
        <v>56210</v>
      </c>
      <c r="H32015" t="s">
        <v>212</v>
      </c>
      <c r="J32015" t="s">
        <v>14</v>
      </c>
      <c r="K32015">
        <v>56</v>
      </c>
      <c r="L32015" t="s">
        <v>15</v>
      </c>
    </row>
    <row r="32016" spans="1:12">
      <c r="A32016" t="e">
        <f ca="1">E00251518589721</f>
        <v>#NAME?</v>
      </c>
      <c r="B32016">
        <v>297</v>
      </c>
      <c r="C32016" t="s">
        <v>411</v>
      </c>
      <c r="D32016" s="1">
        <v>41389</v>
      </c>
      <c r="F32016">
        <v>1</v>
      </c>
      <c r="G32016">
        <v>5533</v>
      </c>
      <c r="H32016" t="s">
        <v>537</v>
      </c>
      <c r="J32016" t="s">
        <v>14</v>
      </c>
      <c r="K32016">
        <v>47</v>
      </c>
      <c r="L32016" t="s">
        <v>15</v>
      </c>
    </row>
    <row r="32017" spans="1:12">
      <c r="A32017" t="e">
        <f ca="1">E00251514720821</f>
        <v>#NAME?</v>
      </c>
      <c r="B32017">
        <v>200</v>
      </c>
      <c r="C32017" t="s">
        <v>403</v>
      </c>
      <c r="D32017" s="1">
        <v>41585</v>
      </c>
      <c r="F32017">
        <v>2</v>
      </c>
      <c r="G32017">
        <v>6924</v>
      </c>
      <c r="H32017" t="s">
        <v>1678</v>
      </c>
      <c r="J32017" t="s">
        <v>14</v>
      </c>
      <c r="K32017">
        <v>39</v>
      </c>
      <c r="L32017" t="s">
        <v>15</v>
      </c>
    </row>
    <row r="32018" spans="1:12">
      <c r="A32018" t="e">
        <f ca="1">E00251429244321</f>
        <v>#NAME?</v>
      </c>
      <c r="B32018">
        <v>294</v>
      </c>
      <c r="C32018" t="s">
        <v>61</v>
      </c>
      <c r="D32018" s="1">
        <v>41484</v>
      </c>
      <c r="F32018">
        <v>1</v>
      </c>
      <c r="G32018">
        <v>3659</v>
      </c>
      <c r="H32018" t="s">
        <v>132</v>
      </c>
      <c r="J32018" t="s">
        <v>14</v>
      </c>
      <c r="K32018">
        <v>54</v>
      </c>
      <c r="L32018" t="s">
        <v>15</v>
      </c>
    </row>
    <row r="32019" spans="1:12">
      <c r="A32019" t="e">
        <f ca="1">E00251429244321</f>
        <v>#NAME?</v>
      </c>
      <c r="B32019">
        <v>294</v>
      </c>
      <c r="C32019" t="s">
        <v>61</v>
      </c>
      <c r="D32019" s="1">
        <v>41129</v>
      </c>
      <c r="F32019">
        <v>1</v>
      </c>
      <c r="G32019">
        <v>3659</v>
      </c>
      <c r="H32019" t="s">
        <v>132</v>
      </c>
      <c r="J32019" t="s">
        <v>14</v>
      </c>
      <c r="K32019">
        <v>53</v>
      </c>
      <c r="L32019" t="s">
        <v>15</v>
      </c>
    </row>
    <row r="32020" spans="1:12">
      <c r="A32020" t="e">
        <f ca="1">E00251429244321</f>
        <v>#NAME?</v>
      </c>
      <c r="B32020">
        <v>294</v>
      </c>
      <c r="C32020" t="s">
        <v>61</v>
      </c>
      <c r="D32020" s="1">
        <v>42207</v>
      </c>
      <c r="F32020">
        <v>3</v>
      </c>
      <c r="G32020">
        <v>7379</v>
      </c>
      <c r="H32020" t="s">
        <v>946</v>
      </c>
      <c r="J32020" t="s">
        <v>14</v>
      </c>
      <c r="K32020">
        <v>56</v>
      </c>
      <c r="L32020" t="s">
        <v>15</v>
      </c>
    </row>
    <row r="32021" spans="1:12">
      <c r="A32021" t="e">
        <f ca="1">E00251432316021</f>
        <v>#NAME?</v>
      </c>
      <c r="B32021">
        <v>495</v>
      </c>
      <c r="C32021" t="s">
        <v>347</v>
      </c>
      <c r="D32021" s="1">
        <v>42304</v>
      </c>
      <c r="F32021">
        <v>2</v>
      </c>
      <c r="G32021">
        <v>49390</v>
      </c>
      <c r="H32021" t="s">
        <v>59</v>
      </c>
      <c r="J32021" t="s">
        <v>14</v>
      </c>
      <c r="K32021">
        <v>47</v>
      </c>
      <c r="L32021" t="s">
        <v>15</v>
      </c>
    </row>
    <row r="32022" spans="1:12">
      <c r="A32022" t="e">
        <f ca="1">E00251432404821</f>
        <v>#NAME?</v>
      </c>
      <c r="B32022">
        <v>481</v>
      </c>
      <c r="C32022" t="s">
        <v>402</v>
      </c>
      <c r="D32022" s="1">
        <v>41407</v>
      </c>
      <c r="F32022">
        <v>5</v>
      </c>
      <c r="G32022">
        <v>7061</v>
      </c>
      <c r="H32022" t="s">
        <v>408</v>
      </c>
      <c r="J32022" t="s">
        <v>14</v>
      </c>
      <c r="K32022">
        <v>44</v>
      </c>
      <c r="L32022" t="s">
        <v>15</v>
      </c>
    </row>
    <row r="32023" spans="1:12">
      <c r="A32023" t="e">
        <f ca="1">E00251514720821</f>
        <v>#NAME?</v>
      </c>
      <c r="B32023">
        <v>200</v>
      </c>
      <c r="C32023" t="s">
        <v>403</v>
      </c>
      <c r="D32023" s="1">
        <v>41236</v>
      </c>
      <c r="F32023">
        <v>1</v>
      </c>
      <c r="G32023">
        <v>7821</v>
      </c>
      <c r="H32023" t="s">
        <v>177</v>
      </c>
      <c r="J32023" t="s">
        <v>14</v>
      </c>
      <c r="K32023">
        <v>38</v>
      </c>
      <c r="L32023" t="s">
        <v>22</v>
      </c>
    </row>
    <row r="32024" spans="1:12">
      <c r="A32024" t="e">
        <f ca="1">E00251531961121</f>
        <v>#NAME?</v>
      </c>
      <c r="B32024">
        <v>488</v>
      </c>
      <c r="C32024" t="s">
        <v>401</v>
      </c>
      <c r="D32024" s="1">
        <v>42622</v>
      </c>
      <c r="F32024">
        <v>2</v>
      </c>
      <c r="G32024">
        <v>7262</v>
      </c>
      <c r="H32024" t="s">
        <v>198</v>
      </c>
      <c r="J32024" t="s">
        <v>14</v>
      </c>
      <c r="K32024">
        <v>55</v>
      </c>
      <c r="L32024" t="s">
        <v>15</v>
      </c>
    </row>
    <row r="32025" spans="1:12">
      <c r="A32025" t="e">
        <f ca="1">E00251432404821</f>
        <v>#NAME?</v>
      </c>
      <c r="B32025">
        <v>481</v>
      </c>
      <c r="C32025" t="s">
        <v>402</v>
      </c>
      <c r="D32025" s="1">
        <v>42328</v>
      </c>
      <c r="F32025">
        <v>2</v>
      </c>
      <c r="G32025">
        <v>7061</v>
      </c>
      <c r="H32025" t="s">
        <v>408</v>
      </c>
      <c r="J32025" t="s">
        <v>14</v>
      </c>
      <c r="K32025">
        <v>47</v>
      </c>
      <c r="L32025" t="s">
        <v>15</v>
      </c>
    </row>
    <row r="32026" spans="1:12">
      <c r="A32026" t="e">
        <f ca="1">E00251432404821</f>
        <v>#NAME?</v>
      </c>
      <c r="B32026">
        <v>481</v>
      </c>
      <c r="C32026" t="s">
        <v>402</v>
      </c>
      <c r="D32026" s="1">
        <v>42510</v>
      </c>
      <c r="F32026">
        <v>6</v>
      </c>
      <c r="G32026">
        <v>71509</v>
      </c>
      <c r="H32026" t="s">
        <v>369</v>
      </c>
      <c r="J32026" t="s">
        <v>14</v>
      </c>
      <c r="K32026">
        <v>48</v>
      </c>
      <c r="L32026" t="s">
        <v>15</v>
      </c>
    </row>
    <row r="32027" spans="1:12">
      <c r="A32027" t="e">
        <f ca="1">E00251432404821</f>
        <v>#NAME?</v>
      </c>
      <c r="B32027">
        <v>481</v>
      </c>
      <c r="C32027" t="s">
        <v>402</v>
      </c>
      <c r="D32027" s="1">
        <v>42681</v>
      </c>
      <c r="F32027">
        <v>1</v>
      </c>
      <c r="G32027">
        <v>78449</v>
      </c>
      <c r="H32027" t="s">
        <v>277</v>
      </c>
      <c r="J32027" t="s">
        <v>14</v>
      </c>
      <c r="K32027">
        <v>48</v>
      </c>
      <c r="L32027" t="s">
        <v>22</v>
      </c>
    </row>
    <row r="32028" spans="1:12">
      <c r="A32028" t="e">
        <f ca="1">E00251432404821</f>
        <v>#NAME?</v>
      </c>
      <c r="B32028">
        <v>481</v>
      </c>
      <c r="C32028" t="s">
        <v>402</v>
      </c>
      <c r="D32028" s="1">
        <v>42716</v>
      </c>
      <c r="F32028">
        <v>2</v>
      </c>
      <c r="G32028">
        <v>7098</v>
      </c>
      <c r="H32028" t="s">
        <v>945</v>
      </c>
      <c r="J32028" t="s">
        <v>14</v>
      </c>
      <c r="K32028">
        <v>48</v>
      </c>
      <c r="L32028" t="s">
        <v>15</v>
      </c>
    </row>
    <row r="32029" spans="1:12">
      <c r="A32029" t="e">
        <f ca="1">E00251429244321</f>
        <v>#NAME?</v>
      </c>
      <c r="B32029">
        <v>294</v>
      </c>
      <c r="C32029" t="s">
        <v>61</v>
      </c>
      <c r="D32029" s="1">
        <v>42207</v>
      </c>
      <c r="F32029">
        <v>1</v>
      </c>
      <c r="G32029">
        <v>60000</v>
      </c>
      <c r="H32029" t="s">
        <v>799</v>
      </c>
      <c r="J32029" t="s">
        <v>14</v>
      </c>
      <c r="K32029">
        <v>56</v>
      </c>
      <c r="L32029" t="s">
        <v>15</v>
      </c>
    </row>
    <row r="32030" spans="1:12">
      <c r="A32030" t="e">
        <f ca="1">E00251531481321</f>
        <v>#NAME?</v>
      </c>
      <c r="B32030">
        <v>744</v>
      </c>
      <c r="C32030" t="s">
        <v>308</v>
      </c>
      <c r="D32030" s="1">
        <v>42932</v>
      </c>
      <c r="F32030">
        <v>1</v>
      </c>
      <c r="G32030">
        <v>47829</v>
      </c>
      <c r="H32030" t="s">
        <v>1720</v>
      </c>
      <c r="I32030" t="s">
        <v>56</v>
      </c>
      <c r="J32030" t="s">
        <v>57</v>
      </c>
      <c r="K32030">
        <v>48</v>
      </c>
      <c r="L32030" t="s">
        <v>15</v>
      </c>
    </row>
    <row r="32031" spans="1:12">
      <c r="A32031" t="e">
        <f ca="1">E00251432316021</f>
        <v>#NAME?</v>
      </c>
      <c r="B32031">
        <v>495</v>
      </c>
      <c r="C32031" t="s">
        <v>347</v>
      </c>
      <c r="D32031" s="1">
        <v>42304</v>
      </c>
      <c r="F32031">
        <v>1</v>
      </c>
      <c r="G32031">
        <v>2149</v>
      </c>
      <c r="H32031" t="s">
        <v>484</v>
      </c>
      <c r="J32031" t="s">
        <v>14</v>
      </c>
      <c r="K32031">
        <v>47</v>
      </c>
      <c r="L32031" t="s">
        <v>15</v>
      </c>
    </row>
    <row r="32032" spans="1:12">
      <c r="A32032" t="e">
        <f ca="1">E00251531481321</f>
        <v>#NAME?</v>
      </c>
      <c r="B32032">
        <v>701</v>
      </c>
      <c r="C32032" t="s">
        <v>72</v>
      </c>
      <c r="D32032" s="1">
        <v>41158</v>
      </c>
      <c r="F32032">
        <v>3</v>
      </c>
      <c r="G32032">
        <v>7243</v>
      </c>
      <c r="H32032" t="s">
        <v>42</v>
      </c>
      <c r="J32032" t="s">
        <v>14</v>
      </c>
      <c r="K32032">
        <v>44</v>
      </c>
      <c r="L32032" t="s">
        <v>15</v>
      </c>
    </row>
    <row r="32033" spans="1:12">
      <c r="A32033" t="e">
        <f ca="1">E00251512346621</f>
        <v>#NAME?</v>
      </c>
      <c r="B32033">
        <v>54</v>
      </c>
      <c r="C32033" t="s">
        <v>405</v>
      </c>
      <c r="D32033" s="1">
        <v>42135</v>
      </c>
      <c r="F32033">
        <v>2</v>
      </c>
      <c r="G32033">
        <v>5920</v>
      </c>
      <c r="H32033" t="s">
        <v>417</v>
      </c>
      <c r="J32033" t="s">
        <v>14</v>
      </c>
      <c r="K32033">
        <v>64</v>
      </c>
      <c r="L32033" t="s">
        <v>15</v>
      </c>
    </row>
    <row r="32034" spans="1:12">
      <c r="A32034" t="e">
        <f ca="1">E00251432316021</f>
        <v>#NAME?</v>
      </c>
      <c r="B32034">
        <v>6311</v>
      </c>
      <c r="C32034" t="s">
        <v>146</v>
      </c>
      <c r="D32034" s="1">
        <v>42075</v>
      </c>
      <c r="F32034">
        <v>2</v>
      </c>
      <c r="G32034">
        <v>49390</v>
      </c>
      <c r="H32034" t="s">
        <v>59</v>
      </c>
      <c r="I32034" t="s">
        <v>148</v>
      </c>
      <c r="J32034" t="s">
        <v>57</v>
      </c>
      <c r="K32034">
        <v>47</v>
      </c>
      <c r="L32034" t="s">
        <v>15</v>
      </c>
    </row>
    <row r="32035" spans="1:12">
      <c r="A32035" t="e">
        <f ca="1">E00251531481321</f>
        <v>#NAME?</v>
      </c>
      <c r="B32035">
        <v>701</v>
      </c>
      <c r="C32035" t="s">
        <v>72</v>
      </c>
      <c r="D32035" s="1">
        <v>41158</v>
      </c>
      <c r="F32035">
        <v>4</v>
      </c>
      <c r="G32035">
        <v>73689</v>
      </c>
      <c r="H32035" t="s">
        <v>84</v>
      </c>
      <c r="J32035" t="s">
        <v>14</v>
      </c>
      <c r="K32035">
        <v>44</v>
      </c>
      <c r="L32035" t="s">
        <v>15</v>
      </c>
    </row>
    <row r="32036" spans="1:12">
      <c r="A32036" t="e">
        <f ca="1">E00251531481321</f>
        <v>#NAME?</v>
      </c>
      <c r="B32036">
        <v>701</v>
      </c>
      <c r="C32036" t="s">
        <v>72</v>
      </c>
      <c r="D32036" s="1">
        <v>41247</v>
      </c>
      <c r="F32036">
        <v>1</v>
      </c>
      <c r="G32036">
        <v>8362</v>
      </c>
      <c r="H32036" t="s">
        <v>136</v>
      </c>
      <c r="J32036" t="s">
        <v>14</v>
      </c>
      <c r="K32036">
        <v>44</v>
      </c>
      <c r="L32036" t="s">
        <v>15</v>
      </c>
    </row>
    <row r="32037" spans="1:12">
      <c r="A32037" t="e">
        <f ca="1">E00251429244321</f>
        <v>#NAME?</v>
      </c>
      <c r="B32037">
        <v>294</v>
      </c>
      <c r="C32037" t="s">
        <v>61</v>
      </c>
      <c r="D32037" s="1">
        <v>42004</v>
      </c>
      <c r="F32037">
        <v>3</v>
      </c>
      <c r="G32037">
        <v>73390</v>
      </c>
      <c r="H32037" t="s">
        <v>66</v>
      </c>
      <c r="J32037" t="s">
        <v>14</v>
      </c>
      <c r="K32037">
        <v>55</v>
      </c>
      <c r="L32037" t="s">
        <v>15</v>
      </c>
    </row>
    <row r="32038" spans="1:12">
      <c r="A32038" t="e">
        <f ca="1">E00251427597621</f>
        <v>#NAME?</v>
      </c>
      <c r="B32038">
        <v>11</v>
      </c>
      <c r="C32038" t="s">
        <v>245</v>
      </c>
      <c r="D32038" s="1">
        <v>41183</v>
      </c>
      <c r="F32038">
        <v>1</v>
      </c>
      <c r="G32038">
        <v>5950</v>
      </c>
      <c r="H32038" t="s">
        <v>24</v>
      </c>
      <c r="J32038" t="s">
        <v>14</v>
      </c>
      <c r="K32038">
        <v>39</v>
      </c>
      <c r="L32038" t="s">
        <v>15</v>
      </c>
    </row>
    <row r="32039" spans="1:12">
      <c r="A32039" t="e">
        <f ca="1">E00251432404821</f>
        <v>#NAME?</v>
      </c>
      <c r="B32039">
        <v>481</v>
      </c>
      <c r="C32039" t="s">
        <v>402</v>
      </c>
      <c r="D32039" s="1">
        <v>42382</v>
      </c>
      <c r="F32039">
        <v>3</v>
      </c>
      <c r="G32039">
        <v>6929</v>
      </c>
      <c r="H32039" t="s">
        <v>36</v>
      </c>
      <c r="J32039" t="s">
        <v>14</v>
      </c>
      <c r="K32039">
        <v>47</v>
      </c>
      <c r="L32039" t="s">
        <v>15</v>
      </c>
    </row>
    <row r="32040" spans="1:12">
      <c r="A32040" t="e">
        <f ca="1">E00251432404821</f>
        <v>#NAME?</v>
      </c>
      <c r="B32040">
        <v>485</v>
      </c>
      <c r="C32040" t="s">
        <v>241</v>
      </c>
      <c r="D32040" s="1">
        <v>42528</v>
      </c>
      <c r="F32040">
        <v>5</v>
      </c>
      <c r="G32040">
        <v>71509</v>
      </c>
      <c r="H32040" t="s">
        <v>369</v>
      </c>
      <c r="J32040" t="s">
        <v>14</v>
      </c>
      <c r="K32040">
        <v>48</v>
      </c>
      <c r="L32040" t="s">
        <v>15</v>
      </c>
    </row>
    <row r="32041" spans="1:12">
      <c r="A32041" t="e">
        <f ca="1">E00251417969121</f>
        <v>#NAME?</v>
      </c>
      <c r="B32041">
        <v>39</v>
      </c>
      <c r="C32041" t="s">
        <v>385</v>
      </c>
      <c r="D32041" s="1">
        <v>42307</v>
      </c>
      <c r="F32041">
        <v>1</v>
      </c>
      <c r="G32041">
        <v>72885</v>
      </c>
      <c r="H32041" t="s">
        <v>354</v>
      </c>
      <c r="I32041" t="s">
        <v>56</v>
      </c>
      <c r="J32041" t="s">
        <v>57</v>
      </c>
      <c r="K32041">
        <v>44</v>
      </c>
      <c r="L32041" t="s">
        <v>15</v>
      </c>
    </row>
    <row r="32042" spans="1:12">
      <c r="A32042" t="e">
        <f ca="1">E00251514302321</f>
        <v>#NAME?</v>
      </c>
      <c r="B32042">
        <v>449</v>
      </c>
      <c r="C32042" t="s">
        <v>124</v>
      </c>
      <c r="D32042" s="1">
        <v>41116</v>
      </c>
      <c r="F32042">
        <v>1</v>
      </c>
      <c r="G32042">
        <v>71940</v>
      </c>
      <c r="H32042" t="s">
        <v>135</v>
      </c>
      <c r="J32042" t="s">
        <v>14</v>
      </c>
      <c r="K32042">
        <v>45</v>
      </c>
      <c r="L32042" t="s">
        <v>15</v>
      </c>
    </row>
    <row r="32043" spans="1:12">
      <c r="A32043" t="e">
        <f ca="1">E00251619842221</f>
        <v>#NAME?</v>
      </c>
      <c r="B32043">
        <v>439</v>
      </c>
      <c r="C32043" t="s">
        <v>416</v>
      </c>
      <c r="D32043" s="1">
        <v>42443</v>
      </c>
      <c r="F32043">
        <v>1</v>
      </c>
      <c r="G32043">
        <v>5990</v>
      </c>
      <c r="H32043" t="s">
        <v>60</v>
      </c>
      <c r="J32043" t="s">
        <v>14</v>
      </c>
      <c r="K32043">
        <v>50</v>
      </c>
      <c r="L32043" t="s">
        <v>15</v>
      </c>
    </row>
    <row r="32044" spans="1:12">
      <c r="A32044" t="e">
        <f ca="1">E00251417969121</f>
        <v>#NAME?</v>
      </c>
      <c r="B32044">
        <v>66</v>
      </c>
      <c r="C32044" t="s">
        <v>134</v>
      </c>
      <c r="D32044" s="1">
        <v>42130</v>
      </c>
      <c r="F32044">
        <v>1</v>
      </c>
      <c r="G32044">
        <v>72632</v>
      </c>
      <c r="H32044" t="s">
        <v>107</v>
      </c>
      <c r="J32044" t="s">
        <v>14</v>
      </c>
      <c r="K32044">
        <v>43</v>
      </c>
      <c r="L32044" t="s">
        <v>15</v>
      </c>
    </row>
    <row r="32045" spans="1:12">
      <c r="A32045" t="e">
        <f ca="1">E00251432404821</f>
        <v>#NAME?</v>
      </c>
      <c r="B32045">
        <v>481</v>
      </c>
      <c r="C32045" t="s">
        <v>402</v>
      </c>
      <c r="D32045" s="1">
        <v>41407</v>
      </c>
      <c r="F32045">
        <v>4</v>
      </c>
      <c r="G32045">
        <v>6929</v>
      </c>
      <c r="H32045" t="s">
        <v>36</v>
      </c>
      <c r="J32045" t="s">
        <v>14</v>
      </c>
      <c r="K32045">
        <v>44</v>
      </c>
      <c r="L32045" t="s">
        <v>15</v>
      </c>
    </row>
    <row r="32046" spans="1:12">
      <c r="A32046" t="e">
        <f ca="1">E00251432404821</f>
        <v>#NAME?</v>
      </c>
      <c r="B32046">
        <v>481</v>
      </c>
      <c r="C32046" t="s">
        <v>402</v>
      </c>
      <c r="D32046" s="1">
        <v>42324</v>
      </c>
      <c r="F32046">
        <v>5</v>
      </c>
      <c r="G32046">
        <v>71509</v>
      </c>
      <c r="H32046" t="s">
        <v>369</v>
      </c>
      <c r="J32046" t="s">
        <v>14</v>
      </c>
      <c r="K32046">
        <v>47</v>
      </c>
      <c r="L32046" t="s">
        <v>15</v>
      </c>
    </row>
    <row r="32047" spans="1:12">
      <c r="A32047" t="e">
        <f ca="1">E00251432404821</f>
        <v>#NAME?</v>
      </c>
      <c r="B32047">
        <v>481</v>
      </c>
      <c r="C32047" t="s">
        <v>402</v>
      </c>
      <c r="D32047" s="1">
        <v>42339</v>
      </c>
      <c r="F32047">
        <v>2</v>
      </c>
      <c r="G32047">
        <v>7061</v>
      </c>
      <c r="H32047" t="s">
        <v>408</v>
      </c>
      <c r="J32047" t="s">
        <v>14</v>
      </c>
      <c r="K32047">
        <v>47</v>
      </c>
      <c r="L32047" t="s">
        <v>15</v>
      </c>
    </row>
    <row r="32048" spans="1:12">
      <c r="A32048" t="e">
        <f ca="1">E00251518589721</f>
        <v>#NAME?</v>
      </c>
      <c r="B32048">
        <v>297</v>
      </c>
      <c r="C32048" t="s">
        <v>411</v>
      </c>
      <c r="D32048" s="1">
        <v>42951</v>
      </c>
      <c r="F32048">
        <v>2</v>
      </c>
      <c r="G32048">
        <v>71940</v>
      </c>
      <c r="H32048" t="s">
        <v>135</v>
      </c>
      <c r="J32048" t="s">
        <v>14</v>
      </c>
      <c r="K32048">
        <v>52</v>
      </c>
      <c r="L32048" t="s">
        <v>15</v>
      </c>
    </row>
    <row r="32049" spans="1:12">
      <c r="A32049" t="e">
        <f ca="1">E00251514302321</f>
        <v>#NAME?</v>
      </c>
      <c r="B32049">
        <v>449</v>
      </c>
      <c r="C32049" t="s">
        <v>124</v>
      </c>
      <c r="D32049" s="1">
        <v>42481</v>
      </c>
      <c r="F32049">
        <v>1</v>
      </c>
      <c r="G32049">
        <v>7262</v>
      </c>
      <c r="H32049" t="s">
        <v>198</v>
      </c>
      <c r="J32049" t="s">
        <v>14</v>
      </c>
      <c r="K32049">
        <v>49</v>
      </c>
      <c r="L32049" t="s">
        <v>15</v>
      </c>
    </row>
    <row r="32050" spans="1:12">
      <c r="A32050" t="e">
        <f ca="1">E00251531961121</f>
        <v>#NAME?</v>
      </c>
      <c r="B32050">
        <v>488</v>
      </c>
      <c r="C32050" t="s">
        <v>401</v>
      </c>
      <c r="D32050" s="1">
        <v>42040</v>
      </c>
      <c r="F32050">
        <v>2</v>
      </c>
      <c r="G32050">
        <v>7804</v>
      </c>
      <c r="H32050" t="s">
        <v>43</v>
      </c>
      <c r="J32050" t="s">
        <v>14</v>
      </c>
      <c r="K32050">
        <v>53</v>
      </c>
      <c r="L32050" t="s">
        <v>22</v>
      </c>
    </row>
    <row r="32051" spans="1:12">
      <c r="A32051" t="e">
        <f ca="1">E00251531961121</f>
        <v>#NAME?</v>
      </c>
      <c r="B32051">
        <v>488</v>
      </c>
      <c r="C32051" t="s">
        <v>401</v>
      </c>
      <c r="D32051" s="1">
        <v>42426</v>
      </c>
      <c r="F32051">
        <v>2</v>
      </c>
      <c r="G32051">
        <v>7242</v>
      </c>
      <c r="H32051" t="s">
        <v>93</v>
      </c>
      <c r="J32051" t="s">
        <v>14</v>
      </c>
      <c r="K32051">
        <v>54</v>
      </c>
      <c r="L32051" t="s">
        <v>15</v>
      </c>
    </row>
    <row r="32052" spans="1:12">
      <c r="A32052" t="e">
        <f ca="1">E00251432404821</f>
        <v>#NAME?</v>
      </c>
      <c r="B32052">
        <v>481</v>
      </c>
      <c r="C32052" t="s">
        <v>402</v>
      </c>
      <c r="D32052" s="1">
        <v>42681</v>
      </c>
      <c r="F32052">
        <v>4</v>
      </c>
      <c r="G32052">
        <v>6929</v>
      </c>
      <c r="H32052" t="s">
        <v>36</v>
      </c>
      <c r="J32052" t="s">
        <v>14</v>
      </c>
      <c r="K32052">
        <v>48</v>
      </c>
      <c r="L32052" t="s">
        <v>15</v>
      </c>
    </row>
    <row r="32053" spans="1:12">
      <c r="A32053" t="e">
        <f ca="1">E00251512346621</f>
        <v>#NAME?</v>
      </c>
      <c r="B32053">
        <v>54</v>
      </c>
      <c r="C32053" t="s">
        <v>405</v>
      </c>
      <c r="D32053" s="1">
        <v>42667</v>
      </c>
      <c r="F32053">
        <v>1</v>
      </c>
      <c r="G32053">
        <v>71596</v>
      </c>
      <c r="H32053" t="s">
        <v>505</v>
      </c>
      <c r="J32053" t="s">
        <v>14</v>
      </c>
      <c r="K32053">
        <v>66</v>
      </c>
      <c r="L32053" t="s">
        <v>15</v>
      </c>
    </row>
    <row r="32054" spans="1:12">
      <c r="A32054" t="e">
        <f t="shared" ref="A32054:A32066" ca="1" si="293">E00251432404821</f>
        <v>#NAME?</v>
      </c>
      <c r="B32054">
        <v>481</v>
      </c>
      <c r="C32054" t="s">
        <v>402</v>
      </c>
      <c r="D32054" s="1">
        <v>42947</v>
      </c>
      <c r="F32054">
        <v>1</v>
      </c>
      <c r="G32054">
        <v>7231</v>
      </c>
      <c r="H32054" t="s">
        <v>128</v>
      </c>
      <c r="J32054" t="s">
        <v>14</v>
      </c>
      <c r="K32054">
        <v>49</v>
      </c>
      <c r="L32054" t="s">
        <v>15</v>
      </c>
    </row>
    <row r="32055" spans="1:12">
      <c r="A32055" t="e">
        <f t="shared" ca="1" si="293"/>
        <v>#NAME?</v>
      </c>
      <c r="B32055">
        <v>481</v>
      </c>
      <c r="C32055" t="s">
        <v>402</v>
      </c>
      <c r="D32055" s="1">
        <v>41437</v>
      </c>
      <c r="F32055">
        <v>2</v>
      </c>
      <c r="G32055">
        <v>73390</v>
      </c>
      <c r="H32055" t="s">
        <v>66</v>
      </c>
      <c r="J32055" t="s">
        <v>14</v>
      </c>
      <c r="K32055">
        <v>45</v>
      </c>
      <c r="L32055" t="s">
        <v>15</v>
      </c>
    </row>
    <row r="32056" spans="1:12">
      <c r="A32056" t="e">
        <f t="shared" ca="1" si="293"/>
        <v>#NAME?</v>
      </c>
      <c r="B32056">
        <v>481</v>
      </c>
      <c r="C32056" t="s">
        <v>402</v>
      </c>
      <c r="D32056" s="1">
        <v>41283</v>
      </c>
      <c r="F32056">
        <v>2</v>
      </c>
      <c r="G32056">
        <v>4619</v>
      </c>
      <c r="H32056" t="s">
        <v>613</v>
      </c>
      <c r="J32056" t="s">
        <v>14</v>
      </c>
      <c r="K32056">
        <v>44</v>
      </c>
      <c r="L32056" t="s">
        <v>15</v>
      </c>
    </row>
    <row r="32057" spans="1:12">
      <c r="A32057" t="e">
        <f t="shared" ca="1" si="293"/>
        <v>#NAME?</v>
      </c>
      <c r="B32057">
        <v>481</v>
      </c>
      <c r="C32057" t="s">
        <v>402</v>
      </c>
      <c r="D32057" s="1">
        <v>42328</v>
      </c>
      <c r="F32057">
        <v>3</v>
      </c>
      <c r="G32057">
        <v>6929</v>
      </c>
      <c r="H32057" t="s">
        <v>36</v>
      </c>
      <c r="J32057" t="s">
        <v>14</v>
      </c>
      <c r="K32057">
        <v>47</v>
      </c>
      <c r="L32057" t="s">
        <v>15</v>
      </c>
    </row>
    <row r="32058" spans="1:12">
      <c r="A32058" t="e">
        <f t="shared" ca="1" si="293"/>
        <v>#NAME?</v>
      </c>
      <c r="B32058">
        <v>481</v>
      </c>
      <c r="C32058" t="s">
        <v>402</v>
      </c>
      <c r="D32058" s="1">
        <v>42429</v>
      </c>
      <c r="F32058">
        <v>3</v>
      </c>
      <c r="G32058">
        <v>7061</v>
      </c>
      <c r="H32058" t="s">
        <v>408</v>
      </c>
      <c r="J32058" t="s">
        <v>14</v>
      </c>
      <c r="K32058">
        <v>47</v>
      </c>
      <c r="L32058" t="s">
        <v>15</v>
      </c>
    </row>
    <row r="32059" spans="1:12">
      <c r="A32059" t="e">
        <f t="shared" ca="1" si="293"/>
        <v>#NAME?</v>
      </c>
      <c r="B32059">
        <v>481</v>
      </c>
      <c r="C32059" t="s">
        <v>402</v>
      </c>
      <c r="D32059" s="1">
        <v>42333</v>
      </c>
      <c r="F32059">
        <v>1</v>
      </c>
      <c r="G32059">
        <v>7242</v>
      </c>
      <c r="H32059" t="s">
        <v>93</v>
      </c>
      <c r="J32059" t="s">
        <v>14</v>
      </c>
      <c r="K32059">
        <v>47</v>
      </c>
      <c r="L32059" t="s">
        <v>15</v>
      </c>
    </row>
    <row r="32060" spans="1:12">
      <c r="A32060" t="e">
        <f t="shared" ca="1" si="293"/>
        <v>#NAME?</v>
      </c>
      <c r="B32060">
        <v>481</v>
      </c>
      <c r="C32060" t="s">
        <v>402</v>
      </c>
      <c r="D32060" s="1">
        <v>42339</v>
      </c>
      <c r="F32060">
        <v>6</v>
      </c>
      <c r="G32060">
        <v>4779</v>
      </c>
      <c r="H32060" t="s">
        <v>231</v>
      </c>
      <c r="J32060" t="s">
        <v>14</v>
      </c>
      <c r="K32060">
        <v>47</v>
      </c>
      <c r="L32060" t="s">
        <v>15</v>
      </c>
    </row>
    <row r="32061" spans="1:12">
      <c r="A32061" t="e">
        <f t="shared" ca="1" si="293"/>
        <v>#NAME?</v>
      </c>
      <c r="B32061">
        <v>481</v>
      </c>
      <c r="C32061" t="s">
        <v>402</v>
      </c>
      <c r="D32061" s="1">
        <v>42382</v>
      </c>
      <c r="F32061">
        <v>1</v>
      </c>
      <c r="G32061">
        <v>7242</v>
      </c>
      <c r="H32061" t="s">
        <v>93</v>
      </c>
      <c r="J32061" t="s">
        <v>14</v>
      </c>
      <c r="K32061">
        <v>47</v>
      </c>
      <c r="L32061" t="s">
        <v>15</v>
      </c>
    </row>
    <row r="32062" spans="1:12">
      <c r="A32062" t="e">
        <f t="shared" ca="1" si="293"/>
        <v>#NAME?</v>
      </c>
      <c r="B32062">
        <v>485</v>
      </c>
      <c r="C32062" t="s">
        <v>241</v>
      </c>
      <c r="D32062" s="1">
        <v>41776</v>
      </c>
      <c r="F32062">
        <v>1</v>
      </c>
      <c r="G32062">
        <v>71509</v>
      </c>
      <c r="H32062" t="s">
        <v>369</v>
      </c>
      <c r="J32062" t="s">
        <v>14</v>
      </c>
      <c r="K32062">
        <v>45</v>
      </c>
      <c r="L32062" t="s">
        <v>15</v>
      </c>
    </row>
    <row r="32063" spans="1:12">
      <c r="A32063" t="e">
        <f t="shared" ca="1" si="293"/>
        <v>#NAME?</v>
      </c>
      <c r="B32063">
        <v>481</v>
      </c>
      <c r="C32063" t="s">
        <v>402</v>
      </c>
      <c r="D32063" s="1">
        <v>42569</v>
      </c>
      <c r="F32063">
        <v>1</v>
      </c>
      <c r="G32063">
        <v>7231</v>
      </c>
      <c r="H32063" t="s">
        <v>128</v>
      </c>
      <c r="J32063" t="s">
        <v>14</v>
      </c>
      <c r="K32063">
        <v>48</v>
      </c>
      <c r="L32063" t="s">
        <v>15</v>
      </c>
    </row>
    <row r="32064" spans="1:12">
      <c r="A32064" t="e">
        <f t="shared" ca="1" si="293"/>
        <v>#NAME?</v>
      </c>
      <c r="B32064">
        <v>481</v>
      </c>
      <c r="C32064" t="s">
        <v>402</v>
      </c>
      <c r="D32064" s="1">
        <v>42947</v>
      </c>
      <c r="F32064">
        <v>4</v>
      </c>
      <c r="G32064">
        <v>6929</v>
      </c>
      <c r="H32064" t="s">
        <v>36</v>
      </c>
      <c r="J32064" t="s">
        <v>14</v>
      </c>
      <c r="K32064">
        <v>49</v>
      </c>
      <c r="L32064" t="s">
        <v>15</v>
      </c>
    </row>
    <row r="32065" spans="1:12">
      <c r="A32065" t="e">
        <f t="shared" ca="1" si="293"/>
        <v>#NAME?</v>
      </c>
      <c r="B32065">
        <v>481</v>
      </c>
      <c r="C32065" t="s">
        <v>402</v>
      </c>
      <c r="D32065" s="1">
        <v>42947</v>
      </c>
      <c r="F32065">
        <v>6</v>
      </c>
      <c r="G32065">
        <v>71509</v>
      </c>
      <c r="H32065" t="s">
        <v>369</v>
      </c>
      <c r="J32065" t="s">
        <v>14</v>
      </c>
      <c r="K32065">
        <v>49</v>
      </c>
      <c r="L32065" t="s">
        <v>15</v>
      </c>
    </row>
    <row r="32066" spans="1:12">
      <c r="A32066" t="e">
        <f t="shared" ca="1" si="293"/>
        <v>#NAME?</v>
      </c>
      <c r="B32066">
        <v>1028</v>
      </c>
      <c r="C32066" t="s">
        <v>127</v>
      </c>
      <c r="D32066" s="1">
        <v>42911</v>
      </c>
      <c r="F32066">
        <v>1</v>
      </c>
      <c r="G32066">
        <v>30000</v>
      </c>
      <c r="H32066" t="s">
        <v>144</v>
      </c>
      <c r="I32066" t="s">
        <v>127</v>
      </c>
      <c r="J32066" t="s">
        <v>57</v>
      </c>
      <c r="K32066">
        <v>49</v>
      </c>
      <c r="L32066" t="s">
        <v>15</v>
      </c>
    </row>
    <row r="32067" spans="1:12">
      <c r="A32067" t="e">
        <f ca="1">E00251518589721</f>
        <v>#NAME?</v>
      </c>
      <c r="B32067">
        <v>297</v>
      </c>
      <c r="C32067" t="s">
        <v>411</v>
      </c>
      <c r="D32067" s="1">
        <v>41824</v>
      </c>
      <c r="F32067">
        <v>6</v>
      </c>
      <c r="G32067">
        <v>7295</v>
      </c>
      <c r="H32067" t="s">
        <v>76</v>
      </c>
      <c r="J32067" t="s">
        <v>14</v>
      </c>
      <c r="K32067">
        <v>49</v>
      </c>
      <c r="L32067" t="s">
        <v>15</v>
      </c>
    </row>
    <row r="32068" spans="1:12">
      <c r="A32068" t="e">
        <f ca="1">E00251432404821</f>
        <v>#NAME?</v>
      </c>
      <c r="B32068">
        <v>485</v>
      </c>
      <c r="C32068" t="s">
        <v>241</v>
      </c>
      <c r="D32068" s="1">
        <v>42487</v>
      </c>
      <c r="F32068">
        <v>2</v>
      </c>
      <c r="G32068">
        <v>6929</v>
      </c>
      <c r="H32068" t="s">
        <v>36</v>
      </c>
      <c r="J32068" t="s">
        <v>14</v>
      </c>
      <c r="K32068">
        <v>47</v>
      </c>
      <c r="L32068" t="s">
        <v>15</v>
      </c>
    </row>
    <row r="32069" spans="1:12">
      <c r="A32069" t="e">
        <f ca="1">E00251432404821</f>
        <v>#NAME?</v>
      </c>
      <c r="B32069">
        <v>485</v>
      </c>
      <c r="C32069" t="s">
        <v>241</v>
      </c>
      <c r="D32069" s="1">
        <v>42707</v>
      </c>
      <c r="F32069">
        <v>4</v>
      </c>
      <c r="G32069">
        <v>6929</v>
      </c>
      <c r="H32069" t="s">
        <v>36</v>
      </c>
      <c r="J32069" t="s">
        <v>14</v>
      </c>
      <c r="K32069">
        <v>48</v>
      </c>
      <c r="L32069" t="s">
        <v>15</v>
      </c>
    </row>
    <row r="32070" spans="1:12">
      <c r="A32070" t="e">
        <f ca="1">E00251514302321</f>
        <v>#NAME?</v>
      </c>
      <c r="B32070">
        <v>449</v>
      </c>
      <c r="C32070" t="s">
        <v>124</v>
      </c>
      <c r="D32070" s="1">
        <v>42667</v>
      </c>
      <c r="F32070">
        <v>1</v>
      </c>
      <c r="G32070">
        <v>5206</v>
      </c>
      <c r="H32070" t="s">
        <v>265</v>
      </c>
      <c r="J32070" t="s">
        <v>14</v>
      </c>
      <c r="K32070">
        <v>49</v>
      </c>
      <c r="L32070" t="s">
        <v>15</v>
      </c>
    </row>
    <row r="32071" spans="1:12">
      <c r="A32071" t="e">
        <f ca="1">E00251531481321</f>
        <v>#NAME?</v>
      </c>
      <c r="B32071">
        <v>701</v>
      </c>
      <c r="C32071" t="s">
        <v>72</v>
      </c>
      <c r="D32071" s="1">
        <v>41158</v>
      </c>
      <c r="F32071">
        <v>6</v>
      </c>
      <c r="G32071">
        <v>7059</v>
      </c>
      <c r="H32071" t="s">
        <v>230</v>
      </c>
      <c r="J32071" t="s">
        <v>14</v>
      </c>
      <c r="K32071">
        <v>44</v>
      </c>
      <c r="L32071" t="s">
        <v>15</v>
      </c>
    </row>
    <row r="32072" spans="1:12">
      <c r="A32072" t="e">
        <f ca="1">E00251518589721</f>
        <v>#NAME?</v>
      </c>
      <c r="B32072">
        <v>297</v>
      </c>
      <c r="C32072" t="s">
        <v>411</v>
      </c>
      <c r="D32072" s="1">
        <v>41599</v>
      </c>
      <c r="F32072">
        <v>6</v>
      </c>
      <c r="G32072">
        <v>7295</v>
      </c>
      <c r="H32072" t="s">
        <v>76</v>
      </c>
      <c r="J32072" t="s">
        <v>14</v>
      </c>
      <c r="K32072">
        <v>48</v>
      </c>
      <c r="L32072" t="s">
        <v>15</v>
      </c>
    </row>
    <row r="32073" spans="1:12">
      <c r="A32073" t="e">
        <f ca="1">E00251518589721</f>
        <v>#NAME?</v>
      </c>
      <c r="B32073">
        <v>297</v>
      </c>
      <c r="C32073" t="s">
        <v>411</v>
      </c>
      <c r="D32073" s="1">
        <v>41758</v>
      </c>
      <c r="F32073">
        <v>6</v>
      </c>
      <c r="G32073">
        <v>7233</v>
      </c>
      <c r="H32073" t="s">
        <v>412</v>
      </c>
      <c r="J32073" t="s">
        <v>14</v>
      </c>
      <c r="K32073">
        <v>48</v>
      </c>
      <c r="L32073" t="s">
        <v>15</v>
      </c>
    </row>
    <row r="32074" spans="1:12">
      <c r="A32074" t="e">
        <f ca="1">E00251619842221</f>
        <v>#NAME?</v>
      </c>
      <c r="B32074">
        <v>439</v>
      </c>
      <c r="C32074" t="s">
        <v>416</v>
      </c>
      <c r="D32074" s="1">
        <v>42233</v>
      </c>
      <c r="F32074">
        <v>2</v>
      </c>
      <c r="G32074">
        <v>2113</v>
      </c>
      <c r="H32074" t="s">
        <v>579</v>
      </c>
      <c r="J32074" t="s">
        <v>14</v>
      </c>
      <c r="K32074">
        <v>49</v>
      </c>
      <c r="L32074" t="s">
        <v>15</v>
      </c>
    </row>
    <row r="32075" spans="1:12">
      <c r="A32075" t="e">
        <f ca="1">E00251512346621</f>
        <v>#NAME?</v>
      </c>
      <c r="B32075">
        <v>54</v>
      </c>
      <c r="C32075" t="s">
        <v>405</v>
      </c>
      <c r="D32075" s="1">
        <v>41617</v>
      </c>
      <c r="F32075">
        <v>2</v>
      </c>
      <c r="G32075">
        <v>4019</v>
      </c>
      <c r="H32075" t="s">
        <v>26</v>
      </c>
      <c r="J32075" t="s">
        <v>14</v>
      </c>
      <c r="K32075">
        <v>63</v>
      </c>
      <c r="L32075" t="s">
        <v>15</v>
      </c>
    </row>
    <row r="32076" spans="1:12">
      <c r="A32076" t="e">
        <f ca="1">E00251619842221</f>
        <v>#NAME?</v>
      </c>
      <c r="B32076">
        <v>439</v>
      </c>
      <c r="C32076" t="s">
        <v>416</v>
      </c>
      <c r="D32076" s="1">
        <v>42913</v>
      </c>
      <c r="F32076">
        <v>2</v>
      </c>
      <c r="G32076">
        <v>37200</v>
      </c>
      <c r="H32076" t="s">
        <v>619</v>
      </c>
      <c r="J32076" t="s">
        <v>14</v>
      </c>
      <c r="K32076">
        <v>51</v>
      </c>
      <c r="L32076" t="s">
        <v>15</v>
      </c>
    </row>
    <row r="32077" spans="1:12">
      <c r="A32077" t="e">
        <f ca="1">E00251619842221</f>
        <v>#NAME?</v>
      </c>
      <c r="B32077">
        <v>439</v>
      </c>
      <c r="C32077" t="s">
        <v>416</v>
      </c>
      <c r="D32077" s="1">
        <v>42745</v>
      </c>
      <c r="F32077">
        <v>4</v>
      </c>
      <c r="G32077">
        <v>2113</v>
      </c>
      <c r="H32077" t="s">
        <v>579</v>
      </c>
      <c r="J32077" t="s">
        <v>14</v>
      </c>
      <c r="K32077">
        <v>51</v>
      </c>
      <c r="L32077" t="s">
        <v>15</v>
      </c>
    </row>
    <row r="32078" spans="1:12">
      <c r="A32078" t="e">
        <f ca="1">E00251528602821</f>
        <v>#NAME?</v>
      </c>
      <c r="B32078">
        <v>753</v>
      </c>
      <c r="C32078" t="s">
        <v>545</v>
      </c>
      <c r="D32078" s="1">
        <v>41303</v>
      </c>
      <c r="E32078">
        <v>0</v>
      </c>
      <c r="F32078">
        <v>2</v>
      </c>
      <c r="G32078">
        <v>38089</v>
      </c>
      <c r="H32078" t="s">
        <v>1721</v>
      </c>
      <c r="J32078" t="s">
        <v>34</v>
      </c>
      <c r="K32078">
        <v>43</v>
      </c>
      <c r="L32078" t="s">
        <v>15</v>
      </c>
    </row>
    <row r="32079" spans="1:12">
      <c r="A32079" t="e">
        <f ca="1">E00251518589721</f>
        <v>#NAME?</v>
      </c>
      <c r="B32079">
        <v>297</v>
      </c>
      <c r="C32079" t="s">
        <v>411</v>
      </c>
      <c r="D32079" s="1">
        <v>41758</v>
      </c>
      <c r="F32079">
        <v>2</v>
      </c>
      <c r="G32079">
        <v>5533</v>
      </c>
      <c r="H32079" t="s">
        <v>537</v>
      </c>
      <c r="J32079" t="s">
        <v>14</v>
      </c>
      <c r="K32079">
        <v>48</v>
      </c>
      <c r="L32079" t="s">
        <v>15</v>
      </c>
    </row>
    <row r="32080" spans="1:12">
      <c r="A32080" t="e">
        <f ca="1">E00251518589721</f>
        <v>#NAME?</v>
      </c>
      <c r="B32080">
        <v>297</v>
      </c>
      <c r="C32080" t="s">
        <v>411</v>
      </c>
      <c r="D32080" s="1">
        <v>41880</v>
      </c>
      <c r="F32080">
        <v>1</v>
      </c>
      <c r="G32080">
        <v>71982</v>
      </c>
      <c r="H32080" t="s">
        <v>1722</v>
      </c>
      <c r="J32080" t="s">
        <v>14</v>
      </c>
      <c r="K32080">
        <v>49</v>
      </c>
      <c r="L32080" t="s">
        <v>15</v>
      </c>
    </row>
    <row r="32081" spans="1:12">
      <c r="A32081" t="e">
        <f ca="1">E00251518589721</f>
        <v>#NAME?</v>
      </c>
      <c r="B32081">
        <v>297</v>
      </c>
      <c r="C32081" t="s">
        <v>411</v>
      </c>
      <c r="D32081" s="1">
        <v>41824</v>
      </c>
      <c r="F32081">
        <v>5</v>
      </c>
      <c r="G32081">
        <v>3689</v>
      </c>
      <c r="H32081" t="s">
        <v>159</v>
      </c>
      <c r="J32081" t="s">
        <v>14</v>
      </c>
      <c r="K32081">
        <v>49</v>
      </c>
      <c r="L32081" t="s">
        <v>15</v>
      </c>
    </row>
    <row r="32082" spans="1:12">
      <c r="A32082" t="e">
        <f ca="1">E00251518589721</f>
        <v>#NAME?</v>
      </c>
      <c r="B32082">
        <v>297</v>
      </c>
      <c r="C32082" t="s">
        <v>411</v>
      </c>
      <c r="D32082" s="1">
        <v>42251</v>
      </c>
      <c r="F32082">
        <v>2</v>
      </c>
      <c r="G32082">
        <v>71987</v>
      </c>
      <c r="H32082" t="s">
        <v>276</v>
      </c>
      <c r="J32082" t="s">
        <v>14</v>
      </c>
      <c r="K32082">
        <v>50</v>
      </c>
      <c r="L32082" t="s">
        <v>15</v>
      </c>
    </row>
    <row r="32083" spans="1:12">
      <c r="A32083" t="e">
        <f ca="1">E00251518589721</f>
        <v>#NAME?</v>
      </c>
      <c r="B32083">
        <v>297</v>
      </c>
      <c r="C32083" t="s">
        <v>411</v>
      </c>
      <c r="D32083" s="1">
        <v>42951</v>
      </c>
      <c r="F32083">
        <v>3</v>
      </c>
      <c r="G32083">
        <v>7291</v>
      </c>
      <c r="H32083" t="s">
        <v>163</v>
      </c>
      <c r="J32083" t="s">
        <v>14</v>
      </c>
      <c r="K32083">
        <v>52</v>
      </c>
      <c r="L32083" t="s">
        <v>15</v>
      </c>
    </row>
    <row r="32084" spans="1:12">
      <c r="A32084" t="e">
        <f ca="1">E00251528602821</f>
        <v>#NAME?</v>
      </c>
      <c r="B32084">
        <v>294</v>
      </c>
      <c r="C32084" t="s">
        <v>61</v>
      </c>
      <c r="D32084" s="1">
        <v>42863</v>
      </c>
      <c r="F32084">
        <v>1</v>
      </c>
      <c r="G32084">
        <v>71690</v>
      </c>
      <c r="H32084" t="s">
        <v>410</v>
      </c>
      <c r="J32084" t="s">
        <v>14</v>
      </c>
      <c r="K32084">
        <v>48</v>
      </c>
      <c r="L32084" t="s">
        <v>15</v>
      </c>
    </row>
    <row r="32085" spans="1:12">
      <c r="A32085" t="e">
        <f ca="1">E00251512346621</f>
        <v>#NAME?</v>
      </c>
      <c r="B32085">
        <v>54</v>
      </c>
      <c r="C32085" t="s">
        <v>405</v>
      </c>
      <c r="D32085" s="1">
        <v>41946</v>
      </c>
      <c r="F32085">
        <v>2</v>
      </c>
      <c r="G32085">
        <v>4019</v>
      </c>
      <c r="H32085" t="s">
        <v>26</v>
      </c>
      <c r="J32085" t="s">
        <v>14</v>
      </c>
      <c r="K32085">
        <v>64</v>
      </c>
      <c r="L32085" t="s">
        <v>15</v>
      </c>
    </row>
    <row r="32086" spans="1:12">
      <c r="A32086" t="e">
        <f ca="1">E00251512346621</f>
        <v>#NAME?</v>
      </c>
      <c r="B32086">
        <v>54</v>
      </c>
      <c r="C32086" t="s">
        <v>405</v>
      </c>
      <c r="D32086" s="1">
        <v>43034</v>
      </c>
      <c r="F32086">
        <v>3</v>
      </c>
      <c r="G32086">
        <v>3612</v>
      </c>
      <c r="H32086" t="s">
        <v>500</v>
      </c>
      <c r="J32086" t="s">
        <v>14</v>
      </c>
      <c r="K32086">
        <v>67</v>
      </c>
      <c r="L32086" t="s">
        <v>15</v>
      </c>
    </row>
    <row r="32087" spans="1:12">
      <c r="A32087" t="e">
        <f ca="1">E00251512346621</f>
        <v>#NAME?</v>
      </c>
      <c r="B32087">
        <v>54</v>
      </c>
      <c r="C32087" t="s">
        <v>405</v>
      </c>
      <c r="D32087" s="1">
        <v>42342</v>
      </c>
      <c r="F32087">
        <v>2</v>
      </c>
      <c r="G32087">
        <v>60090</v>
      </c>
      <c r="H32087" t="s">
        <v>181</v>
      </c>
      <c r="J32087" t="s">
        <v>14</v>
      </c>
      <c r="K32087">
        <v>65</v>
      </c>
      <c r="L32087" t="s">
        <v>15</v>
      </c>
    </row>
    <row r="32088" spans="1:12">
      <c r="A32088" t="e">
        <f ca="1">E00251512346621</f>
        <v>#NAME?</v>
      </c>
      <c r="B32088">
        <v>54</v>
      </c>
      <c r="C32088" t="s">
        <v>405</v>
      </c>
      <c r="D32088" s="1">
        <v>42671</v>
      </c>
      <c r="F32088">
        <v>1</v>
      </c>
      <c r="G32088">
        <v>71596</v>
      </c>
      <c r="H32088" t="s">
        <v>505</v>
      </c>
      <c r="J32088" t="s">
        <v>14</v>
      </c>
      <c r="K32088">
        <v>66</v>
      </c>
      <c r="L32088" t="s">
        <v>15</v>
      </c>
    </row>
    <row r="32089" spans="1:12">
      <c r="A32089" t="e">
        <f ca="1">E00251619842221</f>
        <v>#NAME?</v>
      </c>
      <c r="B32089">
        <v>439</v>
      </c>
      <c r="C32089" t="s">
        <v>416</v>
      </c>
      <c r="D32089" s="1">
        <v>43039</v>
      </c>
      <c r="F32089">
        <v>2</v>
      </c>
      <c r="G32089">
        <v>2720</v>
      </c>
      <c r="H32089" t="s">
        <v>65</v>
      </c>
      <c r="J32089" t="s">
        <v>14</v>
      </c>
      <c r="K32089">
        <v>51</v>
      </c>
      <c r="L32089" t="s">
        <v>15</v>
      </c>
    </row>
    <row r="32090" spans="1:12">
      <c r="A32090" t="e">
        <f ca="1">E00251619842221</f>
        <v>#NAME?</v>
      </c>
      <c r="B32090">
        <v>439</v>
      </c>
      <c r="C32090" t="s">
        <v>416</v>
      </c>
      <c r="D32090" s="1">
        <v>43039</v>
      </c>
      <c r="F32090">
        <v>3</v>
      </c>
      <c r="G32090">
        <v>6266</v>
      </c>
      <c r="H32090" t="s">
        <v>99</v>
      </c>
      <c r="J32090" t="s">
        <v>14</v>
      </c>
      <c r="K32090">
        <v>51</v>
      </c>
      <c r="L32090" t="s">
        <v>15</v>
      </c>
    </row>
    <row r="32091" spans="1:12">
      <c r="A32091" t="e">
        <f ca="1">E00251619842221</f>
        <v>#NAME?</v>
      </c>
      <c r="B32091">
        <v>439</v>
      </c>
      <c r="C32091" t="s">
        <v>416</v>
      </c>
      <c r="D32091" s="1">
        <v>43067</v>
      </c>
      <c r="F32091">
        <v>1</v>
      </c>
      <c r="G32091">
        <v>2720</v>
      </c>
      <c r="H32091" t="s">
        <v>65</v>
      </c>
      <c r="J32091" t="s">
        <v>14</v>
      </c>
      <c r="K32091">
        <v>52</v>
      </c>
      <c r="L32091" t="s">
        <v>15</v>
      </c>
    </row>
    <row r="32092" spans="1:12">
      <c r="A32092" t="e">
        <f ca="1">E00251619842221</f>
        <v>#NAME?</v>
      </c>
      <c r="B32092">
        <v>7208</v>
      </c>
      <c r="C32092" t="s">
        <v>625</v>
      </c>
      <c r="D32092" s="1">
        <v>42891</v>
      </c>
      <c r="F32092">
        <v>1</v>
      </c>
      <c r="G32092">
        <v>3899</v>
      </c>
      <c r="H32092" t="s">
        <v>264</v>
      </c>
      <c r="I32092" t="s">
        <v>148</v>
      </c>
      <c r="J32092" t="s">
        <v>57</v>
      </c>
      <c r="K32092">
        <v>51</v>
      </c>
      <c r="L32092" t="s">
        <v>15</v>
      </c>
    </row>
    <row r="32093" spans="1:12">
      <c r="A32093" t="e">
        <f ca="1">E00251528602821</f>
        <v>#NAME?</v>
      </c>
      <c r="B32093">
        <v>294</v>
      </c>
      <c r="C32093" t="s">
        <v>61</v>
      </c>
      <c r="D32093" s="1">
        <v>41927</v>
      </c>
      <c r="F32093">
        <v>1</v>
      </c>
      <c r="G32093">
        <v>3829</v>
      </c>
      <c r="H32093" t="s">
        <v>419</v>
      </c>
      <c r="J32093" t="s">
        <v>14</v>
      </c>
      <c r="K32093">
        <v>45</v>
      </c>
      <c r="L32093" t="s">
        <v>15</v>
      </c>
    </row>
    <row r="32094" spans="1:12">
      <c r="A32094" t="e">
        <f ca="1">E00251429788421</f>
        <v>#NAME?</v>
      </c>
      <c r="B32094">
        <v>187</v>
      </c>
      <c r="C32094" t="s">
        <v>420</v>
      </c>
      <c r="D32094" s="1">
        <v>41410</v>
      </c>
      <c r="F32094">
        <v>1</v>
      </c>
      <c r="G32094">
        <v>462</v>
      </c>
      <c r="H32094" t="s">
        <v>288</v>
      </c>
      <c r="J32094" t="s">
        <v>14</v>
      </c>
      <c r="K32094">
        <v>43</v>
      </c>
      <c r="L32094" t="s">
        <v>15</v>
      </c>
    </row>
    <row r="32095" spans="1:12">
      <c r="A32095" t="e">
        <f ca="1">E00251429788421</f>
        <v>#NAME?</v>
      </c>
      <c r="B32095">
        <v>187</v>
      </c>
      <c r="C32095" t="s">
        <v>420</v>
      </c>
      <c r="D32095" s="1">
        <v>42157</v>
      </c>
      <c r="F32095">
        <v>1</v>
      </c>
      <c r="G32095">
        <v>7810</v>
      </c>
      <c r="H32095" t="s">
        <v>143</v>
      </c>
      <c r="J32095" t="s">
        <v>14</v>
      </c>
      <c r="K32095">
        <v>45</v>
      </c>
      <c r="L32095" t="s">
        <v>15</v>
      </c>
    </row>
    <row r="32096" spans="1:12">
      <c r="A32096" t="e">
        <f ca="1">E00251429788421</f>
        <v>#NAME?</v>
      </c>
      <c r="B32096">
        <v>187</v>
      </c>
      <c r="C32096" t="s">
        <v>420</v>
      </c>
      <c r="D32096" s="1">
        <v>42384</v>
      </c>
      <c r="F32096">
        <v>1</v>
      </c>
      <c r="G32096">
        <v>29690</v>
      </c>
      <c r="H32096" t="s">
        <v>52</v>
      </c>
      <c r="J32096" t="s">
        <v>14</v>
      </c>
      <c r="K32096">
        <v>45</v>
      </c>
      <c r="L32096" t="s">
        <v>15</v>
      </c>
    </row>
    <row r="32097" spans="1:12">
      <c r="A32097" t="e">
        <f ca="1">E00251514257921</f>
        <v>#NAME?</v>
      </c>
      <c r="B32097">
        <v>481</v>
      </c>
      <c r="C32097" t="s">
        <v>402</v>
      </c>
      <c r="D32097" s="1">
        <v>41519</v>
      </c>
      <c r="F32097">
        <v>2</v>
      </c>
      <c r="G32097">
        <v>6101</v>
      </c>
      <c r="H32097" t="s">
        <v>423</v>
      </c>
      <c r="J32097" t="s">
        <v>14</v>
      </c>
      <c r="K32097">
        <v>55</v>
      </c>
      <c r="L32097" t="s">
        <v>15</v>
      </c>
    </row>
    <row r="32098" spans="1:12">
      <c r="A32098" t="e">
        <f ca="1">E00251427562221</f>
        <v>#NAME?</v>
      </c>
      <c r="B32098">
        <v>11</v>
      </c>
      <c r="C32098" t="s">
        <v>245</v>
      </c>
      <c r="D32098" s="1">
        <v>41024</v>
      </c>
      <c r="F32098">
        <v>1</v>
      </c>
      <c r="G32098">
        <v>78650</v>
      </c>
      <c r="H32098" t="s">
        <v>414</v>
      </c>
      <c r="J32098" t="s">
        <v>14</v>
      </c>
      <c r="K32098">
        <v>37</v>
      </c>
      <c r="L32098" t="s">
        <v>22</v>
      </c>
    </row>
    <row r="32099" spans="1:12">
      <c r="A32099" t="e">
        <f ca="1">E00251619842221</f>
        <v>#NAME?</v>
      </c>
      <c r="B32099">
        <v>439</v>
      </c>
      <c r="C32099" t="s">
        <v>416</v>
      </c>
      <c r="D32099" s="1">
        <v>42451</v>
      </c>
      <c r="F32099">
        <v>1</v>
      </c>
      <c r="G32099">
        <v>5997</v>
      </c>
      <c r="H32099" t="s">
        <v>374</v>
      </c>
      <c r="J32099" t="s">
        <v>14</v>
      </c>
      <c r="K32099">
        <v>50</v>
      </c>
      <c r="L32099" t="s">
        <v>15</v>
      </c>
    </row>
    <row r="32100" spans="1:12">
      <c r="A32100" t="e">
        <f ca="1">E00251532433121</f>
        <v>#NAME?</v>
      </c>
      <c r="B32100">
        <v>483</v>
      </c>
      <c r="C32100" t="s">
        <v>351</v>
      </c>
      <c r="D32100" s="1">
        <v>41788</v>
      </c>
      <c r="F32100">
        <v>2</v>
      </c>
      <c r="G32100">
        <v>4019</v>
      </c>
      <c r="H32100" t="s">
        <v>26</v>
      </c>
      <c r="J32100" t="s">
        <v>14</v>
      </c>
      <c r="K32100">
        <v>55</v>
      </c>
      <c r="L32100" t="s">
        <v>15</v>
      </c>
    </row>
    <row r="32101" spans="1:12">
      <c r="A32101" t="e">
        <f ca="1">E00251532433121</f>
        <v>#NAME?</v>
      </c>
      <c r="B32101">
        <v>483</v>
      </c>
      <c r="C32101" t="s">
        <v>351</v>
      </c>
      <c r="D32101" s="1">
        <v>41775</v>
      </c>
      <c r="F32101">
        <v>1</v>
      </c>
      <c r="G32101">
        <v>30748</v>
      </c>
      <c r="H32101" t="s">
        <v>50</v>
      </c>
      <c r="J32101" t="s">
        <v>14</v>
      </c>
      <c r="K32101">
        <v>55</v>
      </c>
      <c r="L32101" t="s">
        <v>15</v>
      </c>
    </row>
    <row r="32102" spans="1:12">
      <c r="A32102" t="e">
        <f ca="1">E00251429788421</f>
        <v>#NAME?</v>
      </c>
      <c r="B32102">
        <v>187</v>
      </c>
      <c r="C32102" t="s">
        <v>420</v>
      </c>
      <c r="D32102" s="1">
        <v>41001</v>
      </c>
      <c r="F32102">
        <v>1</v>
      </c>
      <c r="G32102">
        <v>5589</v>
      </c>
      <c r="H32102" t="s">
        <v>152</v>
      </c>
      <c r="J32102" t="s">
        <v>14</v>
      </c>
      <c r="K32102">
        <v>42</v>
      </c>
      <c r="L32102" t="s">
        <v>15</v>
      </c>
    </row>
    <row r="32103" spans="1:12">
      <c r="A32103" t="e">
        <f ca="1">E00251510449421</f>
        <v>#NAME?</v>
      </c>
      <c r="B32103">
        <v>163</v>
      </c>
      <c r="C32103" t="s">
        <v>219</v>
      </c>
      <c r="D32103" s="1">
        <v>41995</v>
      </c>
      <c r="F32103">
        <v>1</v>
      </c>
      <c r="G32103">
        <v>1539</v>
      </c>
      <c r="H32103" t="s">
        <v>342</v>
      </c>
      <c r="J32103" t="s">
        <v>14</v>
      </c>
      <c r="K32103">
        <v>45</v>
      </c>
      <c r="L32103" t="s">
        <v>15</v>
      </c>
    </row>
    <row r="32104" spans="1:12">
      <c r="A32104" t="e">
        <f ca="1">E00251531844021</f>
        <v>#NAME?</v>
      </c>
      <c r="B32104">
        <v>1128</v>
      </c>
      <c r="C32104" t="s">
        <v>424</v>
      </c>
      <c r="D32104" s="1">
        <v>41443</v>
      </c>
      <c r="F32104">
        <v>1</v>
      </c>
      <c r="G32104">
        <v>7962</v>
      </c>
      <c r="H32104" t="s">
        <v>111</v>
      </c>
      <c r="J32104" t="s">
        <v>14</v>
      </c>
      <c r="K32104">
        <v>60</v>
      </c>
      <c r="L32104" t="s">
        <v>22</v>
      </c>
    </row>
    <row r="32105" spans="1:12">
      <c r="A32105" t="e">
        <f ca="1">E00251531844021</f>
        <v>#NAME?</v>
      </c>
      <c r="B32105">
        <v>1128</v>
      </c>
      <c r="C32105" t="s">
        <v>424</v>
      </c>
      <c r="D32105" s="1">
        <v>41964</v>
      </c>
      <c r="F32105">
        <v>1</v>
      </c>
      <c r="G32105">
        <v>7089</v>
      </c>
      <c r="H32105" t="s">
        <v>487</v>
      </c>
      <c r="J32105" t="s">
        <v>14</v>
      </c>
      <c r="K32105">
        <v>61</v>
      </c>
      <c r="L32105" t="s">
        <v>15</v>
      </c>
    </row>
    <row r="32106" spans="1:12">
      <c r="A32106" t="e">
        <f ca="1">E00251429788421</f>
        <v>#NAME?</v>
      </c>
      <c r="B32106">
        <v>187</v>
      </c>
      <c r="C32106" t="s">
        <v>420</v>
      </c>
      <c r="D32106" s="1">
        <v>42849</v>
      </c>
      <c r="F32106">
        <v>2</v>
      </c>
      <c r="G32106">
        <v>29690</v>
      </c>
      <c r="H32106" t="s">
        <v>52</v>
      </c>
      <c r="J32106" t="s">
        <v>14</v>
      </c>
      <c r="K32106">
        <v>47</v>
      </c>
      <c r="L32106" t="s">
        <v>15</v>
      </c>
    </row>
    <row r="32107" spans="1:12">
      <c r="A32107" t="e">
        <f ca="1">E00251514781621</f>
        <v>#NAME?</v>
      </c>
      <c r="B32107">
        <v>159</v>
      </c>
      <c r="C32107" t="s">
        <v>427</v>
      </c>
      <c r="D32107" s="1">
        <v>41767</v>
      </c>
      <c r="F32107">
        <v>1</v>
      </c>
      <c r="G32107">
        <v>2720</v>
      </c>
      <c r="H32107" t="s">
        <v>65</v>
      </c>
      <c r="J32107" t="s">
        <v>14</v>
      </c>
      <c r="K32107">
        <v>54</v>
      </c>
      <c r="L32107" t="s">
        <v>15</v>
      </c>
    </row>
    <row r="32108" spans="1:12">
      <c r="A32108" t="e">
        <f ca="1">E00251510449421</f>
        <v>#NAME?</v>
      </c>
      <c r="B32108">
        <v>163</v>
      </c>
      <c r="C32108" t="s">
        <v>219</v>
      </c>
      <c r="D32108" s="1">
        <v>41890</v>
      </c>
      <c r="F32108">
        <v>1</v>
      </c>
      <c r="G32108">
        <v>1539</v>
      </c>
      <c r="H32108" t="s">
        <v>342</v>
      </c>
      <c r="J32108" t="s">
        <v>14</v>
      </c>
      <c r="K32108">
        <v>45</v>
      </c>
      <c r="L32108" t="s">
        <v>15</v>
      </c>
    </row>
    <row r="32109" spans="1:12">
      <c r="A32109" t="e">
        <f ca="1">E00251510449421</f>
        <v>#NAME?</v>
      </c>
      <c r="B32109">
        <v>163</v>
      </c>
      <c r="C32109" t="s">
        <v>219</v>
      </c>
      <c r="D32109" s="1">
        <v>42157</v>
      </c>
      <c r="F32109">
        <v>1</v>
      </c>
      <c r="G32109">
        <v>1539</v>
      </c>
      <c r="H32109" t="s">
        <v>342</v>
      </c>
      <c r="J32109" t="s">
        <v>14</v>
      </c>
      <c r="K32109">
        <v>46</v>
      </c>
      <c r="L32109" t="s">
        <v>15</v>
      </c>
    </row>
    <row r="32110" spans="1:12">
      <c r="A32110" t="e">
        <f ca="1">E00251514257921</f>
        <v>#NAME?</v>
      </c>
      <c r="B32110">
        <v>481</v>
      </c>
      <c r="C32110" t="s">
        <v>402</v>
      </c>
      <c r="D32110" s="1">
        <v>42866</v>
      </c>
      <c r="F32110">
        <v>4</v>
      </c>
      <c r="G32110">
        <v>73300</v>
      </c>
      <c r="H32110" t="s">
        <v>86</v>
      </c>
      <c r="J32110" t="s">
        <v>14</v>
      </c>
      <c r="K32110">
        <v>59</v>
      </c>
      <c r="L32110" t="s">
        <v>15</v>
      </c>
    </row>
    <row r="32111" spans="1:12">
      <c r="A32111" t="e">
        <f ca="1">E00251531844021</f>
        <v>#NAME?</v>
      </c>
      <c r="B32111">
        <v>1128</v>
      </c>
      <c r="C32111" t="s">
        <v>424</v>
      </c>
      <c r="D32111" s="1">
        <v>42188</v>
      </c>
      <c r="F32111">
        <v>2</v>
      </c>
      <c r="G32111">
        <v>2720</v>
      </c>
      <c r="H32111" t="s">
        <v>65</v>
      </c>
      <c r="J32111" t="s">
        <v>14</v>
      </c>
      <c r="K32111">
        <v>62</v>
      </c>
      <c r="L32111" t="s">
        <v>15</v>
      </c>
    </row>
    <row r="32112" spans="1:12">
      <c r="A32112" t="e">
        <f ca="1">E00251514257921</f>
        <v>#NAME?</v>
      </c>
      <c r="B32112">
        <v>481</v>
      </c>
      <c r="C32112" t="s">
        <v>402</v>
      </c>
      <c r="D32112" s="1">
        <v>42670</v>
      </c>
      <c r="F32112">
        <v>3</v>
      </c>
      <c r="G32112">
        <v>6101</v>
      </c>
      <c r="H32112" t="s">
        <v>423</v>
      </c>
      <c r="J32112" t="s">
        <v>14</v>
      </c>
      <c r="K32112">
        <v>58</v>
      </c>
      <c r="L32112" t="s">
        <v>15</v>
      </c>
    </row>
    <row r="32113" spans="1:12">
      <c r="A32113" t="e">
        <f ca="1">E00251531844021</f>
        <v>#NAME?</v>
      </c>
      <c r="B32113">
        <v>1128</v>
      </c>
      <c r="C32113" t="s">
        <v>424</v>
      </c>
      <c r="D32113" s="1">
        <v>41929</v>
      </c>
      <c r="F32113">
        <v>3</v>
      </c>
      <c r="G32113">
        <v>4011</v>
      </c>
      <c r="H32113" t="s">
        <v>828</v>
      </c>
      <c r="J32113" t="s">
        <v>14</v>
      </c>
      <c r="K32113">
        <v>61</v>
      </c>
      <c r="L32113" t="s">
        <v>15</v>
      </c>
    </row>
    <row r="32114" spans="1:12">
      <c r="A32114" t="e">
        <f ca="1">E00251510449421</f>
        <v>#NAME?</v>
      </c>
      <c r="B32114">
        <v>163</v>
      </c>
      <c r="C32114" t="s">
        <v>219</v>
      </c>
      <c r="D32114" s="1">
        <v>41659</v>
      </c>
      <c r="F32114">
        <v>1</v>
      </c>
      <c r="G32114">
        <v>93</v>
      </c>
      <c r="H32114" t="s">
        <v>29</v>
      </c>
      <c r="J32114" t="s">
        <v>14</v>
      </c>
      <c r="K32114">
        <v>45</v>
      </c>
      <c r="L32114" t="s">
        <v>15</v>
      </c>
    </row>
    <row r="32115" spans="1:12">
      <c r="A32115" t="e">
        <f ca="1">E00251613886221</f>
        <v>#NAME?</v>
      </c>
      <c r="B32115">
        <v>725</v>
      </c>
      <c r="C32115" t="s">
        <v>550</v>
      </c>
      <c r="D32115" s="1">
        <v>42393</v>
      </c>
      <c r="E32115">
        <v>1</v>
      </c>
      <c r="F32115">
        <v>4</v>
      </c>
      <c r="G32115">
        <v>3004</v>
      </c>
      <c r="H32115" t="s">
        <v>104</v>
      </c>
      <c r="J32115" t="s">
        <v>34</v>
      </c>
      <c r="K32115">
        <v>50</v>
      </c>
      <c r="L32115" t="s">
        <v>15</v>
      </c>
    </row>
    <row r="32116" spans="1:12">
      <c r="A32116" t="e">
        <f ca="1">E00251510449421</f>
        <v>#NAME?</v>
      </c>
      <c r="B32116">
        <v>163</v>
      </c>
      <c r="C32116" t="s">
        <v>219</v>
      </c>
      <c r="D32116" s="1">
        <v>42079</v>
      </c>
      <c r="F32116">
        <v>1</v>
      </c>
      <c r="G32116">
        <v>1539</v>
      </c>
      <c r="H32116" t="s">
        <v>342</v>
      </c>
      <c r="J32116" t="s">
        <v>14</v>
      </c>
      <c r="K32116">
        <v>46</v>
      </c>
      <c r="L32116" t="s">
        <v>15</v>
      </c>
    </row>
    <row r="32117" spans="1:12">
      <c r="A32117" t="e">
        <f ca="1">E00251429152121</f>
        <v>#NAME?</v>
      </c>
      <c r="B32117">
        <v>295</v>
      </c>
      <c r="C32117" t="s">
        <v>435</v>
      </c>
      <c r="D32117" s="1">
        <v>42130</v>
      </c>
      <c r="F32117">
        <v>1</v>
      </c>
      <c r="G32117">
        <v>4019</v>
      </c>
      <c r="H32117" t="s">
        <v>26</v>
      </c>
      <c r="J32117" t="s">
        <v>14</v>
      </c>
      <c r="K32117">
        <v>44</v>
      </c>
      <c r="L32117" t="s">
        <v>15</v>
      </c>
    </row>
    <row r="32118" spans="1:12">
      <c r="A32118" t="e">
        <f ca="1">E00251715784221</f>
        <v>#NAME?</v>
      </c>
      <c r="B32118">
        <v>459</v>
      </c>
      <c r="C32118" t="s">
        <v>187</v>
      </c>
      <c r="D32118" s="1">
        <v>41529</v>
      </c>
      <c r="F32118">
        <v>1</v>
      </c>
      <c r="G32118">
        <v>30723</v>
      </c>
      <c r="H32118" t="s">
        <v>434</v>
      </c>
      <c r="J32118" t="s">
        <v>14</v>
      </c>
      <c r="K32118">
        <v>36</v>
      </c>
      <c r="L32118" t="s">
        <v>15</v>
      </c>
    </row>
    <row r="32119" spans="1:12">
      <c r="A32119" t="e">
        <f ca="1">E00251531844021</f>
        <v>#NAME?</v>
      </c>
      <c r="B32119">
        <v>1128</v>
      </c>
      <c r="C32119" t="s">
        <v>424</v>
      </c>
      <c r="D32119" s="1">
        <v>41964</v>
      </c>
      <c r="F32119">
        <v>2</v>
      </c>
      <c r="G32119">
        <v>6929</v>
      </c>
      <c r="H32119" t="s">
        <v>36</v>
      </c>
      <c r="J32119" t="s">
        <v>14</v>
      </c>
      <c r="K32119">
        <v>61</v>
      </c>
      <c r="L32119" t="s">
        <v>15</v>
      </c>
    </row>
    <row r="32120" spans="1:12">
      <c r="A32120" t="e">
        <f ca="1">E00251531844021</f>
        <v>#NAME?</v>
      </c>
      <c r="B32120">
        <v>1128</v>
      </c>
      <c r="C32120" t="s">
        <v>424</v>
      </c>
      <c r="D32120" s="1">
        <v>43042</v>
      </c>
      <c r="F32120">
        <v>2</v>
      </c>
      <c r="G32120">
        <v>2720</v>
      </c>
      <c r="H32120" t="s">
        <v>65</v>
      </c>
      <c r="J32120" t="s">
        <v>14</v>
      </c>
      <c r="K32120">
        <v>64</v>
      </c>
      <c r="L32120" t="s">
        <v>15</v>
      </c>
    </row>
    <row r="32121" spans="1:12">
      <c r="A32121" t="e">
        <f ca="1">E00251613886221</f>
        <v>#NAME?</v>
      </c>
      <c r="B32121">
        <v>725</v>
      </c>
      <c r="C32121" t="s">
        <v>550</v>
      </c>
      <c r="D32121" s="1">
        <v>42393</v>
      </c>
      <c r="E32121">
        <v>1</v>
      </c>
      <c r="F32121">
        <v>1</v>
      </c>
      <c r="G32121">
        <v>9694</v>
      </c>
      <c r="H32121" t="s">
        <v>1391</v>
      </c>
      <c r="J32121" t="s">
        <v>34</v>
      </c>
      <c r="K32121">
        <v>50</v>
      </c>
      <c r="L32121" t="s">
        <v>15</v>
      </c>
    </row>
    <row r="32122" spans="1:12">
      <c r="A32122" t="e">
        <f ca="1">E00251715832121</f>
        <v>#NAME?</v>
      </c>
      <c r="B32122">
        <v>486</v>
      </c>
      <c r="C32122" t="s">
        <v>340</v>
      </c>
      <c r="D32122" s="1">
        <v>41556</v>
      </c>
      <c r="F32122">
        <v>1</v>
      </c>
      <c r="G32122">
        <v>2720</v>
      </c>
      <c r="H32122" t="s">
        <v>65</v>
      </c>
      <c r="J32122" t="s">
        <v>14</v>
      </c>
      <c r="K32122">
        <v>38</v>
      </c>
      <c r="L32122" t="s">
        <v>15</v>
      </c>
    </row>
    <row r="32123" spans="1:12">
      <c r="A32123" t="e">
        <f ca="1">E00251429152121</f>
        <v>#NAME?</v>
      </c>
      <c r="B32123">
        <v>296</v>
      </c>
      <c r="C32123" t="s">
        <v>119</v>
      </c>
      <c r="D32123" s="1">
        <v>41106</v>
      </c>
      <c r="F32123">
        <v>2</v>
      </c>
      <c r="G32123">
        <v>73689</v>
      </c>
      <c r="H32123" t="s">
        <v>84</v>
      </c>
      <c r="J32123" t="s">
        <v>14</v>
      </c>
      <c r="K32123">
        <v>41</v>
      </c>
      <c r="L32123" t="s">
        <v>15</v>
      </c>
    </row>
    <row r="32124" spans="1:12">
      <c r="A32124" t="e">
        <f ca="1">E00251429152121</f>
        <v>#NAME?</v>
      </c>
      <c r="B32124">
        <v>295</v>
      </c>
      <c r="C32124" t="s">
        <v>435</v>
      </c>
      <c r="D32124" s="1">
        <v>43000</v>
      </c>
      <c r="F32124">
        <v>2</v>
      </c>
      <c r="G32124">
        <v>4019</v>
      </c>
      <c r="H32124" t="s">
        <v>26</v>
      </c>
      <c r="J32124" t="s">
        <v>14</v>
      </c>
      <c r="K32124">
        <v>47</v>
      </c>
      <c r="L32124" t="s">
        <v>15</v>
      </c>
    </row>
    <row r="32125" spans="1:12">
      <c r="A32125" t="e">
        <f ca="1">E00251429152121</f>
        <v>#NAME?</v>
      </c>
      <c r="B32125">
        <v>296</v>
      </c>
      <c r="C32125" t="s">
        <v>119</v>
      </c>
      <c r="D32125" s="1">
        <v>41114</v>
      </c>
      <c r="F32125">
        <v>1</v>
      </c>
      <c r="G32125">
        <v>71940</v>
      </c>
      <c r="H32125" t="s">
        <v>135</v>
      </c>
      <c r="J32125" t="s">
        <v>14</v>
      </c>
      <c r="K32125">
        <v>41</v>
      </c>
      <c r="L32125" t="s">
        <v>15</v>
      </c>
    </row>
    <row r="32126" spans="1:12">
      <c r="A32126" t="e">
        <f ca="1">E00251429152121</f>
        <v>#NAME?</v>
      </c>
      <c r="B32126">
        <v>295</v>
      </c>
      <c r="C32126" t="s">
        <v>435</v>
      </c>
      <c r="D32126" s="1">
        <v>42482</v>
      </c>
      <c r="F32126">
        <v>2</v>
      </c>
      <c r="G32126">
        <v>4779</v>
      </c>
      <c r="H32126" t="s">
        <v>231</v>
      </c>
      <c r="J32126" t="s">
        <v>14</v>
      </c>
      <c r="K32126">
        <v>45</v>
      </c>
      <c r="L32126" t="s">
        <v>15</v>
      </c>
    </row>
    <row r="32127" spans="1:12">
      <c r="A32127" t="e">
        <f ca="1">E00251715832121</f>
        <v>#NAME?</v>
      </c>
      <c r="B32127">
        <v>486</v>
      </c>
      <c r="C32127" t="s">
        <v>340</v>
      </c>
      <c r="D32127" s="1">
        <v>42676</v>
      </c>
      <c r="F32127">
        <v>1</v>
      </c>
      <c r="G32127">
        <v>49390</v>
      </c>
      <c r="H32127" t="s">
        <v>59</v>
      </c>
      <c r="J32127" t="s">
        <v>14</v>
      </c>
      <c r="K32127">
        <v>41</v>
      </c>
      <c r="L32127" t="s">
        <v>15</v>
      </c>
    </row>
    <row r="32128" spans="1:12">
      <c r="A32128" t="e">
        <f ca="1">E00251429152121</f>
        <v>#NAME?</v>
      </c>
      <c r="B32128">
        <v>734</v>
      </c>
      <c r="C32128" t="s">
        <v>651</v>
      </c>
      <c r="D32128" s="1">
        <v>41659</v>
      </c>
      <c r="F32128">
        <v>1</v>
      </c>
      <c r="G32128">
        <v>7880</v>
      </c>
      <c r="H32128" t="s">
        <v>213</v>
      </c>
      <c r="I32128" t="s">
        <v>56</v>
      </c>
      <c r="J32128" t="s">
        <v>57</v>
      </c>
      <c r="K32128">
        <v>43</v>
      </c>
      <c r="L32128" t="s">
        <v>22</v>
      </c>
    </row>
    <row r="32129" spans="1:12">
      <c r="A32129" t="e">
        <f ca="1">E00251429152121</f>
        <v>#NAME?</v>
      </c>
      <c r="B32129">
        <v>295</v>
      </c>
      <c r="C32129" t="s">
        <v>435</v>
      </c>
      <c r="D32129" s="1">
        <v>42807</v>
      </c>
      <c r="F32129">
        <v>1</v>
      </c>
      <c r="G32129">
        <v>7804</v>
      </c>
      <c r="H32129" t="s">
        <v>43</v>
      </c>
      <c r="J32129" t="s">
        <v>14</v>
      </c>
      <c r="K32129">
        <v>46</v>
      </c>
      <c r="L32129" t="s">
        <v>22</v>
      </c>
    </row>
    <row r="32130" spans="1:12">
      <c r="A32130" t="e">
        <f ca="1">E00251528767421</f>
        <v>#NAME?</v>
      </c>
      <c r="B32130">
        <v>296</v>
      </c>
      <c r="C32130" t="s">
        <v>119</v>
      </c>
      <c r="D32130" s="1">
        <v>41806</v>
      </c>
      <c r="F32130">
        <v>2</v>
      </c>
      <c r="G32130">
        <v>4019</v>
      </c>
      <c r="H32130" t="s">
        <v>26</v>
      </c>
      <c r="J32130" t="s">
        <v>14</v>
      </c>
      <c r="K32130">
        <v>53</v>
      </c>
      <c r="L32130" t="s">
        <v>15</v>
      </c>
    </row>
    <row r="32131" spans="1:12">
      <c r="A32131" t="e">
        <f ca="1">E00251429152121</f>
        <v>#NAME?</v>
      </c>
      <c r="B32131">
        <v>296</v>
      </c>
      <c r="C32131" t="s">
        <v>119</v>
      </c>
      <c r="D32131" s="1">
        <v>41690</v>
      </c>
      <c r="F32131">
        <v>3</v>
      </c>
      <c r="G32131">
        <v>5929</v>
      </c>
      <c r="H32131" t="s">
        <v>606</v>
      </c>
      <c r="J32131" t="s">
        <v>14</v>
      </c>
      <c r="K32131">
        <v>43</v>
      </c>
      <c r="L32131" t="s">
        <v>15</v>
      </c>
    </row>
    <row r="32132" spans="1:12">
      <c r="A32132" t="e">
        <f ca="1">E00251528767421</f>
        <v>#NAME?</v>
      </c>
      <c r="B32132">
        <v>296</v>
      </c>
      <c r="C32132" t="s">
        <v>119</v>
      </c>
      <c r="D32132" s="1">
        <v>41773</v>
      </c>
      <c r="F32132">
        <v>1</v>
      </c>
      <c r="G32132">
        <v>98984</v>
      </c>
      <c r="H32132" t="s">
        <v>576</v>
      </c>
      <c r="J32132" t="s">
        <v>14</v>
      </c>
      <c r="K32132">
        <v>53</v>
      </c>
      <c r="L32132" t="s">
        <v>15</v>
      </c>
    </row>
    <row r="32133" spans="1:12">
      <c r="A32133" t="e">
        <f ca="1">E00251439928021</f>
        <v>#NAME?</v>
      </c>
      <c r="B32133">
        <v>189</v>
      </c>
      <c r="C32133" t="s">
        <v>58</v>
      </c>
      <c r="D32133" s="1">
        <v>41932</v>
      </c>
      <c r="F32133">
        <v>3</v>
      </c>
      <c r="G32133">
        <v>7821</v>
      </c>
      <c r="H32133" t="s">
        <v>177</v>
      </c>
      <c r="J32133" t="s">
        <v>14</v>
      </c>
      <c r="K32133">
        <v>44</v>
      </c>
      <c r="L32133" t="s">
        <v>22</v>
      </c>
    </row>
    <row r="32134" spans="1:12">
      <c r="A32134" t="e">
        <f ca="1">E00251531311721</f>
        <v>#NAME?</v>
      </c>
      <c r="B32134">
        <v>703</v>
      </c>
      <c r="C32134" t="s">
        <v>305</v>
      </c>
      <c r="D32134" s="1">
        <v>41610</v>
      </c>
      <c r="F32134">
        <v>1</v>
      </c>
      <c r="G32134">
        <v>7969</v>
      </c>
      <c r="H32134" t="s">
        <v>87</v>
      </c>
      <c r="J32134" t="s">
        <v>14</v>
      </c>
      <c r="K32134">
        <v>47</v>
      </c>
      <c r="L32134" t="s">
        <v>22</v>
      </c>
    </row>
    <row r="32135" spans="1:12">
      <c r="A32135" t="e">
        <f ca="1">E00251715832121</f>
        <v>#NAME?</v>
      </c>
      <c r="B32135">
        <v>486</v>
      </c>
      <c r="C32135" t="s">
        <v>340</v>
      </c>
      <c r="D32135" s="1">
        <v>41970</v>
      </c>
      <c r="F32135">
        <v>2</v>
      </c>
      <c r="G32135">
        <v>81322</v>
      </c>
      <c r="H32135" t="s">
        <v>1723</v>
      </c>
      <c r="J32135" t="s">
        <v>14</v>
      </c>
      <c r="K32135">
        <v>39</v>
      </c>
      <c r="L32135" t="s">
        <v>15</v>
      </c>
    </row>
    <row r="32136" spans="1:12">
      <c r="A32136" t="e">
        <f ca="1">E00251531311721</f>
        <v>#NAME?</v>
      </c>
      <c r="B32136">
        <v>703</v>
      </c>
      <c r="C32136" t="s">
        <v>305</v>
      </c>
      <c r="D32136" s="1">
        <v>42542</v>
      </c>
      <c r="F32136">
        <v>5</v>
      </c>
      <c r="G32136">
        <v>62989</v>
      </c>
      <c r="H32136" t="s">
        <v>440</v>
      </c>
      <c r="J32136" t="s">
        <v>14</v>
      </c>
      <c r="K32136">
        <v>49</v>
      </c>
      <c r="L32136" t="s">
        <v>15</v>
      </c>
    </row>
    <row r="32137" spans="1:12">
      <c r="A32137" t="e">
        <f ca="1">E00251531311721</f>
        <v>#NAME?</v>
      </c>
      <c r="B32137">
        <v>703</v>
      </c>
      <c r="C32137" t="s">
        <v>305</v>
      </c>
      <c r="D32137" s="1">
        <v>41801</v>
      </c>
      <c r="F32137">
        <v>3</v>
      </c>
      <c r="G32137">
        <v>73689</v>
      </c>
      <c r="H32137" t="s">
        <v>84</v>
      </c>
      <c r="J32137" t="s">
        <v>14</v>
      </c>
      <c r="K32137">
        <v>47</v>
      </c>
      <c r="L32137" t="s">
        <v>15</v>
      </c>
    </row>
    <row r="32138" spans="1:12">
      <c r="A32138" t="e">
        <f ca="1">E00251625264121</f>
        <v>#NAME?</v>
      </c>
      <c r="B32138">
        <v>465</v>
      </c>
      <c r="C32138" t="s">
        <v>439</v>
      </c>
      <c r="D32138" s="1">
        <v>40976</v>
      </c>
      <c r="F32138">
        <v>2</v>
      </c>
      <c r="G32138">
        <v>3019</v>
      </c>
      <c r="H32138" t="s">
        <v>441</v>
      </c>
      <c r="J32138" t="s">
        <v>14</v>
      </c>
      <c r="K32138">
        <v>38</v>
      </c>
      <c r="L32138" t="s">
        <v>15</v>
      </c>
    </row>
    <row r="32139" spans="1:12">
      <c r="A32139" t="e">
        <f ca="1">E00251625264121</f>
        <v>#NAME?</v>
      </c>
      <c r="B32139">
        <v>465</v>
      </c>
      <c r="C32139" t="s">
        <v>439</v>
      </c>
      <c r="D32139" s="1">
        <v>40966</v>
      </c>
      <c r="F32139">
        <v>3</v>
      </c>
      <c r="G32139">
        <v>5921</v>
      </c>
      <c r="H32139" t="s">
        <v>680</v>
      </c>
      <c r="J32139" t="s">
        <v>14</v>
      </c>
      <c r="K32139">
        <v>38</v>
      </c>
      <c r="L32139" t="s">
        <v>15</v>
      </c>
    </row>
    <row r="32140" spans="1:12">
      <c r="A32140" t="e">
        <f ca="1">E00251531311721</f>
        <v>#NAME?</v>
      </c>
      <c r="B32140">
        <v>703</v>
      </c>
      <c r="C32140" t="s">
        <v>305</v>
      </c>
      <c r="D32140" s="1">
        <v>41830</v>
      </c>
      <c r="F32140">
        <v>5</v>
      </c>
      <c r="G32140">
        <v>25000</v>
      </c>
      <c r="H32140" t="s">
        <v>178</v>
      </c>
      <c r="J32140" t="s">
        <v>14</v>
      </c>
      <c r="K32140">
        <v>47</v>
      </c>
      <c r="L32140" t="s">
        <v>15</v>
      </c>
    </row>
    <row r="32141" spans="1:12">
      <c r="A32141" t="e">
        <f ca="1">E00251531311721</f>
        <v>#NAME?</v>
      </c>
      <c r="B32141">
        <v>703</v>
      </c>
      <c r="C32141" t="s">
        <v>305</v>
      </c>
      <c r="D32141" s="1">
        <v>42754</v>
      </c>
      <c r="F32141">
        <v>4</v>
      </c>
      <c r="G32141">
        <v>78799</v>
      </c>
      <c r="H32141" t="s">
        <v>438</v>
      </c>
      <c r="J32141" t="s">
        <v>14</v>
      </c>
      <c r="K32141">
        <v>50</v>
      </c>
      <c r="L32141" t="s">
        <v>22</v>
      </c>
    </row>
    <row r="32142" spans="1:12">
      <c r="A32142" t="e">
        <f ca="1">E00251531311721</f>
        <v>#NAME?</v>
      </c>
      <c r="B32142">
        <v>703</v>
      </c>
      <c r="C32142" t="s">
        <v>305</v>
      </c>
      <c r="D32142" s="1">
        <v>43041</v>
      </c>
      <c r="F32142">
        <v>6</v>
      </c>
      <c r="G32142">
        <v>700</v>
      </c>
      <c r="H32142" t="s">
        <v>437</v>
      </c>
      <c r="J32142" t="s">
        <v>14</v>
      </c>
      <c r="K32142">
        <v>50</v>
      </c>
      <c r="L32142" t="s">
        <v>15</v>
      </c>
    </row>
    <row r="32143" spans="1:12">
      <c r="A32143" t="e">
        <f ca="1">E00251429182321</f>
        <v>#NAME?</v>
      </c>
      <c r="B32143">
        <v>290</v>
      </c>
      <c r="C32143" t="s">
        <v>449</v>
      </c>
      <c r="D32143" s="1">
        <v>41786</v>
      </c>
      <c r="F32143">
        <v>5</v>
      </c>
      <c r="G32143">
        <v>2724</v>
      </c>
      <c r="H32143" t="s">
        <v>73</v>
      </c>
      <c r="J32143" t="s">
        <v>14</v>
      </c>
      <c r="K32143">
        <v>52</v>
      </c>
      <c r="L32143" t="s">
        <v>15</v>
      </c>
    </row>
    <row r="32144" spans="1:12">
      <c r="A32144" t="e">
        <f ca="1">E00251531311721</f>
        <v>#NAME?</v>
      </c>
      <c r="B32144">
        <v>703</v>
      </c>
      <c r="C32144" t="s">
        <v>305</v>
      </c>
      <c r="D32144" s="1">
        <v>43047</v>
      </c>
      <c r="F32144">
        <v>3</v>
      </c>
      <c r="G32144">
        <v>2410</v>
      </c>
      <c r="H32144" t="s">
        <v>283</v>
      </c>
      <c r="J32144" t="s">
        <v>14</v>
      </c>
      <c r="K32144">
        <v>50</v>
      </c>
      <c r="L32144" t="s">
        <v>15</v>
      </c>
    </row>
    <row r="32145" spans="1:12">
      <c r="A32145" t="e">
        <f ca="1">E00251429182321</f>
        <v>#NAME?</v>
      </c>
      <c r="B32145">
        <v>290</v>
      </c>
      <c r="C32145" t="s">
        <v>449</v>
      </c>
      <c r="D32145" s="1">
        <v>41786</v>
      </c>
      <c r="F32145">
        <v>1</v>
      </c>
      <c r="G32145">
        <v>3659</v>
      </c>
      <c r="H32145" t="s">
        <v>132</v>
      </c>
      <c r="J32145" t="s">
        <v>14</v>
      </c>
      <c r="K32145">
        <v>52</v>
      </c>
      <c r="L32145" t="s">
        <v>15</v>
      </c>
    </row>
    <row r="32146" spans="1:12">
      <c r="A32146" t="e">
        <f ca="1">E00251625264121</f>
        <v>#NAME?</v>
      </c>
      <c r="B32146">
        <v>465</v>
      </c>
      <c r="C32146" t="s">
        <v>439</v>
      </c>
      <c r="D32146" s="1">
        <v>41047</v>
      </c>
      <c r="F32146">
        <v>3</v>
      </c>
      <c r="G32146">
        <v>5921</v>
      </c>
      <c r="H32146" t="s">
        <v>680</v>
      </c>
      <c r="J32146" t="s">
        <v>14</v>
      </c>
      <c r="K32146">
        <v>38</v>
      </c>
      <c r="L32146" t="s">
        <v>15</v>
      </c>
    </row>
    <row r="32147" spans="1:12">
      <c r="A32147" t="e">
        <f ca="1">E00251625264121</f>
        <v>#NAME?</v>
      </c>
      <c r="B32147">
        <v>1273</v>
      </c>
      <c r="C32147" t="s">
        <v>28</v>
      </c>
      <c r="D32147" s="1">
        <v>42419</v>
      </c>
      <c r="F32147">
        <v>1</v>
      </c>
      <c r="G32147">
        <v>72885</v>
      </c>
      <c r="H32147" t="s">
        <v>354</v>
      </c>
      <c r="J32147" t="s">
        <v>14</v>
      </c>
      <c r="K32147">
        <v>42</v>
      </c>
      <c r="L32147" t="s">
        <v>15</v>
      </c>
    </row>
    <row r="32148" spans="1:12">
      <c r="A32148" t="e">
        <f ca="1">E00251531311721</f>
        <v>#NAME?</v>
      </c>
      <c r="B32148">
        <v>703</v>
      </c>
      <c r="C32148" t="s">
        <v>305</v>
      </c>
      <c r="D32148" s="1">
        <v>42639</v>
      </c>
      <c r="F32148">
        <v>6</v>
      </c>
      <c r="G32148">
        <v>62989</v>
      </c>
      <c r="H32148" t="s">
        <v>440</v>
      </c>
      <c r="J32148" t="s">
        <v>14</v>
      </c>
      <c r="K32148">
        <v>49</v>
      </c>
      <c r="L32148" t="s">
        <v>15</v>
      </c>
    </row>
    <row r="32149" spans="1:12">
      <c r="A32149" t="e">
        <f ca="1">E00251429205421</f>
        <v>#NAME?</v>
      </c>
      <c r="B32149">
        <v>275</v>
      </c>
      <c r="C32149" t="s">
        <v>444</v>
      </c>
      <c r="D32149" s="1">
        <v>41570</v>
      </c>
      <c r="F32149">
        <v>1</v>
      </c>
      <c r="G32149">
        <v>72871</v>
      </c>
      <c r="H32149" t="s">
        <v>685</v>
      </c>
      <c r="J32149" t="s">
        <v>14</v>
      </c>
      <c r="K32149">
        <v>39</v>
      </c>
      <c r="L32149" t="s">
        <v>15</v>
      </c>
    </row>
    <row r="32150" spans="1:12">
      <c r="A32150" t="e">
        <f ca="1">E00251429205421</f>
        <v>#NAME?</v>
      </c>
      <c r="B32150">
        <v>275</v>
      </c>
      <c r="C32150" t="s">
        <v>444</v>
      </c>
      <c r="D32150" s="1">
        <v>42200</v>
      </c>
      <c r="F32150">
        <v>1</v>
      </c>
      <c r="G32150">
        <v>7242</v>
      </c>
      <c r="H32150" t="s">
        <v>93</v>
      </c>
      <c r="J32150" t="s">
        <v>14</v>
      </c>
      <c r="K32150">
        <v>41</v>
      </c>
      <c r="L32150" t="s">
        <v>15</v>
      </c>
    </row>
    <row r="32151" spans="1:12">
      <c r="A32151" t="e">
        <f ca="1">E00251429205421</f>
        <v>#NAME?</v>
      </c>
      <c r="B32151">
        <v>275</v>
      </c>
      <c r="C32151" t="s">
        <v>444</v>
      </c>
      <c r="D32151" s="1">
        <v>42563</v>
      </c>
      <c r="F32151">
        <v>2</v>
      </c>
      <c r="G32151">
        <v>52100</v>
      </c>
      <c r="H32151" t="s">
        <v>516</v>
      </c>
      <c r="J32151" t="s">
        <v>14</v>
      </c>
      <c r="K32151">
        <v>42</v>
      </c>
      <c r="L32151" t="s">
        <v>15</v>
      </c>
    </row>
    <row r="32152" spans="1:12">
      <c r="A32152" t="e">
        <f ca="1">E00251531311721</f>
        <v>#NAME?</v>
      </c>
      <c r="B32152">
        <v>703</v>
      </c>
      <c r="C32152" t="s">
        <v>305</v>
      </c>
      <c r="D32152" s="1">
        <v>42949</v>
      </c>
      <c r="F32152">
        <v>3</v>
      </c>
      <c r="G32152">
        <v>7969</v>
      </c>
      <c r="H32152" t="s">
        <v>87</v>
      </c>
      <c r="J32152" t="s">
        <v>14</v>
      </c>
      <c r="K32152">
        <v>50</v>
      </c>
      <c r="L32152" t="s">
        <v>22</v>
      </c>
    </row>
    <row r="32153" spans="1:12">
      <c r="A32153" t="e">
        <f ca="1">E00251439928021</f>
        <v>#NAME?</v>
      </c>
      <c r="B32153">
        <v>189</v>
      </c>
      <c r="C32153" t="s">
        <v>58</v>
      </c>
      <c r="D32153" s="1">
        <v>42550</v>
      </c>
      <c r="F32153">
        <v>1</v>
      </c>
      <c r="G32153">
        <v>7245</v>
      </c>
      <c r="H32153" t="s">
        <v>116</v>
      </c>
      <c r="J32153" t="s">
        <v>14</v>
      </c>
      <c r="K32153">
        <v>46</v>
      </c>
      <c r="L32153" t="s">
        <v>15</v>
      </c>
    </row>
    <row r="32154" spans="1:12">
      <c r="A32154" t="e">
        <f ca="1">E00251625264121</f>
        <v>#NAME?</v>
      </c>
      <c r="B32154">
        <v>465</v>
      </c>
      <c r="C32154" t="s">
        <v>439</v>
      </c>
      <c r="D32154" s="1">
        <v>40966</v>
      </c>
      <c r="F32154">
        <v>4</v>
      </c>
      <c r="G32154">
        <v>62989</v>
      </c>
      <c r="H32154" t="s">
        <v>440</v>
      </c>
      <c r="J32154" t="s">
        <v>14</v>
      </c>
      <c r="K32154">
        <v>38</v>
      </c>
      <c r="L32154" t="s">
        <v>15</v>
      </c>
    </row>
    <row r="32155" spans="1:12">
      <c r="A32155" t="e">
        <f ca="1">E00251430388321</f>
        <v>#NAME?</v>
      </c>
      <c r="B32155">
        <v>457</v>
      </c>
      <c r="C32155" t="s">
        <v>137</v>
      </c>
      <c r="D32155" s="1">
        <v>43027</v>
      </c>
      <c r="F32155">
        <v>1</v>
      </c>
      <c r="G32155">
        <v>4779</v>
      </c>
      <c r="H32155" t="s">
        <v>231</v>
      </c>
      <c r="J32155" t="s">
        <v>14</v>
      </c>
      <c r="K32155">
        <v>42</v>
      </c>
      <c r="L32155" t="s">
        <v>15</v>
      </c>
    </row>
    <row r="32156" spans="1:12">
      <c r="A32156" t="e">
        <f ca="1">E00251625264121</f>
        <v>#NAME?</v>
      </c>
      <c r="B32156">
        <v>465</v>
      </c>
      <c r="C32156" t="s">
        <v>439</v>
      </c>
      <c r="D32156" s="1">
        <v>41334</v>
      </c>
      <c r="F32156">
        <v>2</v>
      </c>
      <c r="G32156">
        <v>7028</v>
      </c>
      <c r="H32156" t="s">
        <v>407</v>
      </c>
      <c r="J32156" t="s">
        <v>14</v>
      </c>
      <c r="K32156">
        <v>39</v>
      </c>
      <c r="L32156" t="s">
        <v>15</v>
      </c>
    </row>
    <row r="32157" spans="1:12">
      <c r="A32157" t="e">
        <f ca="1">E00251715539621</f>
        <v>#NAME?</v>
      </c>
      <c r="B32157">
        <v>48</v>
      </c>
      <c r="C32157" t="s">
        <v>249</v>
      </c>
      <c r="D32157" s="1">
        <v>42094</v>
      </c>
      <c r="F32157">
        <v>1</v>
      </c>
      <c r="G32157">
        <v>55320</v>
      </c>
      <c r="H32157" t="s">
        <v>346</v>
      </c>
      <c r="J32157" t="s">
        <v>14</v>
      </c>
      <c r="K32157">
        <v>42</v>
      </c>
      <c r="L32157" t="s">
        <v>15</v>
      </c>
    </row>
    <row r="32158" spans="1:12">
      <c r="A32158" t="e">
        <f ca="1">E00251625264121</f>
        <v>#NAME?</v>
      </c>
      <c r="B32158">
        <v>465</v>
      </c>
      <c r="C32158" t="s">
        <v>439</v>
      </c>
      <c r="D32158" s="1">
        <v>41046</v>
      </c>
      <c r="F32158">
        <v>5</v>
      </c>
      <c r="G32158">
        <v>62989</v>
      </c>
      <c r="H32158" t="s">
        <v>440</v>
      </c>
      <c r="J32158" t="s">
        <v>14</v>
      </c>
      <c r="K32158">
        <v>38</v>
      </c>
      <c r="L32158" t="s">
        <v>15</v>
      </c>
    </row>
    <row r="32159" spans="1:12">
      <c r="A32159" t="e">
        <f ca="1">E00251625264121</f>
        <v>#NAME?</v>
      </c>
      <c r="B32159">
        <v>1273</v>
      </c>
      <c r="C32159" t="s">
        <v>28</v>
      </c>
      <c r="D32159" s="1">
        <v>41949</v>
      </c>
      <c r="F32159">
        <v>2</v>
      </c>
      <c r="G32159">
        <v>63690</v>
      </c>
      <c r="H32159" t="s">
        <v>1272</v>
      </c>
      <c r="J32159" t="s">
        <v>14</v>
      </c>
      <c r="K32159">
        <v>41</v>
      </c>
      <c r="L32159" t="s">
        <v>15</v>
      </c>
    </row>
    <row r="32160" spans="1:12">
      <c r="A32160" t="e">
        <f ca="1">E00251432274421</f>
        <v>#NAME?</v>
      </c>
      <c r="B32160">
        <v>450</v>
      </c>
      <c r="C32160" t="s">
        <v>227</v>
      </c>
      <c r="D32160" s="1">
        <v>41261</v>
      </c>
      <c r="F32160">
        <v>1</v>
      </c>
      <c r="G32160">
        <v>4019</v>
      </c>
      <c r="H32160" t="s">
        <v>26</v>
      </c>
      <c r="J32160" t="s">
        <v>14</v>
      </c>
      <c r="K32160">
        <v>47</v>
      </c>
      <c r="L32160" t="s">
        <v>15</v>
      </c>
    </row>
    <row r="32161" spans="1:12">
      <c r="A32161" t="e">
        <f ca="1">E00251432274421</f>
        <v>#NAME?</v>
      </c>
      <c r="B32161">
        <v>450</v>
      </c>
      <c r="C32161" t="s">
        <v>227</v>
      </c>
      <c r="D32161" s="1">
        <v>41813</v>
      </c>
      <c r="F32161">
        <v>4</v>
      </c>
      <c r="G32161">
        <v>4019</v>
      </c>
      <c r="H32161" t="s">
        <v>26</v>
      </c>
      <c r="J32161" t="s">
        <v>14</v>
      </c>
      <c r="K32161">
        <v>48</v>
      </c>
      <c r="L32161" t="s">
        <v>15</v>
      </c>
    </row>
    <row r="32162" spans="1:12">
      <c r="A32162" t="e">
        <f ca="1">E00251432274421</f>
        <v>#NAME?</v>
      </c>
      <c r="B32162">
        <v>450</v>
      </c>
      <c r="C32162" t="s">
        <v>227</v>
      </c>
      <c r="D32162" s="1">
        <v>42116</v>
      </c>
      <c r="F32162">
        <v>3</v>
      </c>
      <c r="G32162">
        <v>4019</v>
      </c>
      <c r="H32162" t="s">
        <v>26</v>
      </c>
      <c r="J32162" t="s">
        <v>14</v>
      </c>
      <c r="K32162">
        <v>49</v>
      </c>
      <c r="L32162" t="s">
        <v>15</v>
      </c>
    </row>
    <row r="32163" spans="1:12">
      <c r="A32163" t="e">
        <f ca="1">E00251432274421</f>
        <v>#NAME?</v>
      </c>
      <c r="B32163">
        <v>450</v>
      </c>
      <c r="C32163" t="s">
        <v>227</v>
      </c>
      <c r="D32163" s="1">
        <v>42747</v>
      </c>
      <c r="F32163">
        <v>5</v>
      </c>
      <c r="G32163">
        <v>27800</v>
      </c>
      <c r="H32163" t="s">
        <v>145</v>
      </c>
      <c r="J32163" t="s">
        <v>14</v>
      </c>
      <c r="K32163">
        <v>51</v>
      </c>
      <c r="L32163" t="s">
        <v>15</v>
      </c>
    </row>
    <row r="32164" spans="1:12">
      <c r="A32164" t="e">
        <f ca="1">E00251432274421</f>
        <v>#NAME?</v>
      </c>
      <c r="B32164">
        <v>450</v>
      </c>
      <c r="C32164" t="s">
        <v>227</v>
      </c>
      <c r="D32164" s="1">
        <v>42922</v>
      </c>
      <c r="F32164">
        <v>1</v>
      </c>
      <c r="G32164">
        <v>5990</v>
      </c>
      <c r="H32164" t="s">
        <v>60</v>
      </c>
      <c r="J32164" t="s">
        <v>14</v>
      </c>
      <c r="K32164">
        <v>52</v>
      </c>
      <c r="L32164" t="s">
        <v>15</v>
      </c>
    </row>
    <row r="32165" spans="1:12">
      <c r="A32165" t="e">
        <f ca="1">E00251429205421</f>
        <v>#NAME?</v>
      </c>
      <c r="B32165">
        <v>275</v>
      </c>
      <c r="C32165" t="s">
        <v>444</v>
      </c>
      <c r="D32165" s="1">
        <v>42748</v>
      </c>
      <c r="F32165">
        <v>2</v>
      </c>
      <c r="G32165">
        <v>29620</v>
      </c>
      <c r="H32165" t="s">
        <v>460</v>
      </c>
      <c r="J32165" t="s">
        <v>14</v>
      </c>
      <c r="K32165">
        <v>43</v>
      </c>
      <c r="L32165" t="s">
        <v>15</v>
      </c>
    </row>
    <row r="32166" spans="1:12">
      <c r="A32166" t="e">
        <f ca="1">E00251531311721</f>
        <v>#NAME?</v>
      </c>
      <c r="B32166">
        <v>703</v>
      </c>
      <c r="C32166" t="s">
        <v>305</v>
      </c>
      <c r="D32166" s="1">
        <v>42790</v>
      </c>
      <c r="F32166">
        <v>6</v>
      </c>
      <c r="G32166">
        <v>700</v>
      </c>
      <c r="H32166" t="s">
        <v>437</v>
      </c>
      <c r="J32166" t="s">
        <v>14</v>
      </c>
      <c r="K32166">
        <v>50</v>
      </c>
      <c r="L32166" t="s">
        <v>15</v>
      </c>
    </row>
    <row r="32167" spans="1:12">
      <c r="A32167" t="e">
        <f ca="1">E00251432209721</f>
        <v>#NAME?</v>
      </c>
      <c r="B32167">
        <v>4373</v>
      </c>
      <c r="C32167" t="s">
        <v>973</v>
      </c>
      <c r="D32167" s="1">
        <v>42229</v>
      </c>
      <c r="F32167">
        <v>1</v>
      </c>
      <c r="G32167">
        <v>7242</v>
      </c>
      <c r="H32167" t="s">
        <v>93</v>
      </c>
      <c r="I32167" t="s">
        <v>56</v>
      </c>
      <c r="J32167" t="s">
        <v>57</v>
      </c>
      <c r="K32167">
        <v>42</v>
      </c>
      <c r="L32167" t="s">
        <v>15</v>
      </c>
    </row>
    <row r="32168" spans="1:12">
      <c r="A32168" t="e">
        <f ca="1">E00251432209721</f>
        <v>#NAME?</v>
      </c>
      <c r="B32168">
        <v>489</v>
      </c>
      <c r="C32168" t="s">
        <v>100</v>
      </c>
      <c r="D32168" s="1">
        <v>41012</v>
      </c>
      <c r="F32168">
        <v>1</v>
      </c>
      <c r="G32168">
        <v>78900</v>
      </c>
      <c r="H32168" t="s">
        <v>79</v>
      </c>
      <c r="J32168" t="s">
        <v>14</v>
      </c>
      <c r="K32168">
        <v>39</v>
      </c>
      <c r="L32168" t="s">
        <v>22</v>
      </c>
    </row>
    <row r="32169" spans="1:12">
      <c r="A32169" t="e">
        <f ca="1">E00251432274421</f>
        <v>#NAME?</v>
      </c>
      <c r="B32169">
        <v>450</v>
      </c>
      <c r="C32169" t="s">
        <v>227</v>
      </c>
      <c r="D32169" s="1">
        <v>41745</v>
      </c>
      <c r="F32169">
        <v>3</v>
      </c>
      <c r="G32169">
        <v>4019</v>
      </c>
      <c r="H32169" t="s">
        <v>26</v>
      </c>
      <c r="J32169" t="s">
        <v>14</v>
      </c>
      <c r="K32169">
        <v>48</v>
      </c>
      <c r="L32169" t="s">
        <v>15</v>
      </c>
    </row>
    <row r="32170" spans="1:12">
      <c r="A32170" t="e">
        <f ca="1">E00251424802621</f>
        <v>#NAME?</v>
      </c>
      <c r="B32170">
        <v>115</v>
      </c>
      <c r="C32170" t="s">
        <v>455</v>
      </c>
      <c r="D32170" s="1">
        <v>41656</v>
      </c>
      <c r="F32170">
        <v>1</v>
      </c>
      <c r="G32170">
        <v>25000</v>
      </c>
      <c r="H32170" t="s">
        <v>178</v>
      </c>
      <c r="J32170" t="s">
        <v>14</v>
      </c>
      <c r="K32170">
        <v>47</v>
      </c>
      <c r="L32170" t="s">
        <v>15</v>
      </c>
    </row>
    <row r="32171" spans="1:12">
      <c r="A32171" t="e">
        <f ca="1">E00251528958621</f>
        <v>#NAME?</v>
      </c>
      <c r="B32171">
        <v>295</v>
      </c>
      <c r="C32171" t="s">
        <v>435</v>
      </c>
      <c r="D32171" s="1">
        <v>42446</v>
      </c>
      <c r="F32171">
        <v>3</v>
      </c>
      <c r="G32171">
        <v>4019</v>
      </c>
      <c r="H32171" t="s">
        <v>26</v>
      </c>
      <c r="J32171" t="s">
        <v>14</v>
      </c>
      <c r="K32171">
        <v>64</v>
      </c>
      <c r="L32171" t="s">
        <v>15</v>
      </c>
    </row>
    <row r="32172" spans="1:12">
      <c r="A32172" t="e">
        <f ca="1">E00251528958621</f>
        <v>#NAME?</v>
      </c>
      <c r="B32172">
        <v>295</v>
      </c>
      <c r="C32172" t="s">
        <v>435</v>
      </c>
      <c r="D32172" s="1">
        <v>42516</v>
      </c>
      <c r="F32172">
        <v>3</v>
      </c>
      <c r="G32172">
        <v>4019</v>
      </c>
      <c r="H32172" t="s">
        <v>26</v>
      </c>
      <c r="J32172" t="s">
        <v>14</v>
      </c>
      <c r="K32172">
        <v>64</v>
      </c>
      <c r="L32172" t="s">
        <v>15</v>
      </c>
    </row>
    <row r="32173" spans="1:12">
      <c r="A32173" t="e">
        <f ca="1">E00251528958621</f>
        <v>#NAME?</v>
      </c>
      <c r="B32173">
        <v>295</v>
      </c>
      <c r="C32173" t="s">
        <v>435</v>
      </c>
      <c r="D32173" s="1">
        <v>42079</v>
      </c>
      <c r="F32173">
        <v>1</v>
      </c>
      <c r="G32173">
        <v>7820</v>
      </c>
      <c r="H32173" t="s">
        <v>233</v>
      </c>
      <c r="J32173" t="s">
        <v>14</v>
      </c>
      <c r="K32173">
        <v>63</v>
      </c>
      <c r="L32173" t="s">
        <v>22</v>
      </c>
    </row>
    <row r="32174" spans="1:12">
      <c r="A32174" t="e">
        <f ca="1">E00251528958621</f>
        <v>#NAME?</v>
      </c>
      <c r="B32174">
        <v>295</v>
      </c>
      <c r="C32174" t="s">
        <v>435</v>
      </c>
      <c r="D32174" s="1">
        <v>42720</v>
      </c>
      <c r="F32174">
        <v>3</v>
      </c>
      <c r="G32174">
        <v>4019</v>
      </c>
      <c r="H32174" t="s">
        <v>26</v>
      </c>
      <c r="J32174" t="s">
        <v>14</v>
      </c>
      <c r="K32174">
        <v>65</v>
      </c>
      <c r="L32174" t="s">
        <v>15</v>
      </c>
    </row>
    <row r="32175" spans="1:12">
      <c r="A32175" t="e">
        <f ca="1">E00251528958621</f>
        <v>#NAME?</v>
      </c>
      <c r="B32175">
        <v>295</v>
      </c>
      <c r="C32175" t="s">
        <v>435</v>
      </c>
      <c r="D32175" s="1">
        <v>42642</v>
      </c>
      <c r="F32175">
        <v>1</v>
      </c>
      <c r="G32175">
        <v>25000</v>
      </c>
      <c r="H32175" t="s">
        <v>178</v>
      </c>
      <c r="J32175" t="s">
        <v>14</v>
      </c>
      <c r="K32175">
        <v>64</v>
      </c>
      <c r="L32175" t="s">
        <v>15</v>
      </c>
    </row>
    <row r="32176" spans="1:12">
      <c r="A32176" t="e">
        <f ca="1">E00251513343121</f>
        <v>#NAME?</v>
      </c>
      <c r="B32176">
        <v>470</v>
      </c>
      <c r="C32176" t="s">
        <v>457</v>
      </c>
      <c r="D32176" s="1">
        <v>42794</v>
      </c>
      <c r="F32176">
        <v>3</v>
      </c>
      <c r="G32176">
        <v>6202</v>
      </c>
      <c r="H32176" t="s">
        <v>466</v>
      </c>
      <c r="J32176" t="s">
        <v>14</v>
      </c>
      <c r="K32176">
        <v>60</v>
      </c>
      <c r="L32176" t="s">
        <v>15</v>
      </c>
    </row>
    <row r="32177" spans="1:12">
      <c r="A32177" t="e">
        <f ca="1">E00251528958621</f>
        <v>#NAME?</v>
      </c>
      <c r="B32177">
        <v>296</v>
      </c>
      <c r="C32177" t="s">
        <v>119</v>
      </c>
      <c r="D32177" s="1">
        <v>41032</v>
      </c>
      <c r="F32177">
        <v>1</v>
      </c>
      <c r="G32177">
        <v>25000</v>
      </c>
      <c r="H32177" t="s">
        <v>178</v>
      </c>
      <c r="J32177" t="s">
        <v>14</v>
      </c>
      <c r="K32177">
        <v>60</v>
      </c>
      <c r="L32177" t="s">
        <v>15</v>
      </c>
    </row>
    <row r="32178" spans="1:12">
      <c r="A32178" t="e">
        <f ca="1">E00251528958621</f>
        <v>#NAME?</v>
      </c>
      <c r="B32178">
        <v>296</v>
      </c>
      <c r="C32178" t="s">
        <v>119</v>
      </c>
      <c r="D32178" s="1">
        <v>41047</v>
      </c>
      <c r="F32178">
        <v>2</v>
      </c>
      <c r="G32178">
        <v>2722</v>
      </c>
      <c r="H32178" t="s">
        <v>339</v>
      </c>
      <c r="J32178" t="s">
        <v>14</v>
      </c>
      <c r="K32178">
        <v>60</v>
      </c>
      <c r="L32178" t="s">
        <v>15</v>
      </c>
    </row>
    <row r="32179" spans="1:12">
      <c r="A32179" t="e">
        <f ca="1">E00251528958621</f>
        <v>#NAME?</v>
      </c>
      <c r="B32179">
        <v>272</v>
      </c>
      <c r="C32179" t="s">
        <v>174</v>
      </c>
      <c r="D32179" s="1">
        <v>41295</v>
      </c>
      <c r="E32179">
        <v>1</v>
      </c>
      <c r="F32179">
        <v>4</v>
      </c>
      <c r="G32179">
        <v>25000</v>
      </c>
      <c r="H32179" t="s">
        <v>178</v>
      </c>
      <c r="J32179" t="s">
        <v>34</v>
      </c>
      <c r="K32179">
        <v>61</v>
      </c>
      <c r="L32179" t="s">
        <v>15</v>
      </c>
    </row>
    <row r="32180" spans="1:12">
      <c r="A32180" t="e">
        <f ca="1">E00251510213921</f>
        <v>#NAME?</v>
      </c>
      <c r="B32180">
        <v>165</v>
      </c>
      <c r="C32180" t="s">
        <v>461</v>
      </c>
      <c r="D32180" s="1">
        <v>41621</v>
      </c>
      <c r="F32180">
        <v>1</v>
      </c>
      <c r="G32180">
        <v>78651</v>
      </c>
      <c r="H32180" t="s">
        <v>958</v>
      </c>
      <c r="J32180" t="s">
        <v>14</v>
      </c>
      <c r="K32180">
        <v>54</v>
      </c>
      <c r="L32180" t="s">
        <v>22</v>
      </c>
    </row>
    <row r="32181" spans="1:12">
      <c r="A32181" t="e">
        <f ca="1">E00251528958621</f>
        <v>#NAME?</v>
      </c>
      <c r="B32181">
        <v>295</v>
      </c>
      <c r="C32181" t="s">
        <v>435</v>
      </c>
      <c r="D32181" s="1">
        <v>42620</v>
      </c>
      <c r="F32181">
        <v>1</v>
      </c>
      <c r="G32181">
        <v>38619</v>
      </c>
      <c r="H32181" t="s">
        <v>299</v>
      </c>
      <c r="J32181" t="s">
        <v>14</v>
      </c>
      <c r="K32181">
        <v>64</v>
      </c>
      <c r="L32181" t="s">
        <v>15</v>
      </c>
    </row>
    <row r="32182" spans="1:12">
      <c r="A32182" t="e">
        <f ca="1">E00251528958621</f>
        <v>#NAME?</v>
      </c>
      <c r="B32182">
        <v>295</v>
      </c>
      <c r="C32182" t="s">
        <v>435</v>
      </c>
      <c r="D32182" s="1">
        <v>42706</v>
      </c>
      <c r="F32182">
        <v>4</v>
      </c>
      <c r="G32182">
        <v>78057</v>
      </c>
      <c r="H32182" t="s">
        <v>140</v>
      </c>
      <c r="J32182" t="s">
        <v>14</v>
      </c>
      <c r="K32182">
        <v>65</v>
      </c>
      <c r="L32182" t="s">
        <v>22</v>
      </c>
    </row>
    <row r="32183" spans="1:12">
      <c r="A32183" t="e">
        <f ca="1">E00251528958621</f>
        <v>#NAME?</v>
      </c>
      <c r="B32183">
        <v>295</v>
      </c>
      <c r="C32183" t="s">
        <v>435</v>
      </c>
      <c r="D32183" s="1">
        <v>42922</v>
      </c>
      <c r="F32183">
        <v>6</v>
      </c>
      <c r="G32183">
        <v>27800</v>
      </c>
      <c r="H32183" t="s">
        <v>145</v>
      </c>
      <c r="J32183" t="s">
        <v>14</v>
      </c>
      <c r="K32183">
        <v>65</v>
      </c>
      <c r="L32183" t="s">
        <v>15</v>
      </c>
    </row>
    <row r="32184" spans="1:12">
      <c r="A32184" t="e">
        <f ca="1">E00251528958621</f>
        <v>#NAME?</v>
      </c>
      <c r="B32184">
        <v>296</v>
      </c>
      <c r="C32184" t="s">
        <v>119</v>
      </c>
      <c r="D32184" s="1">
        <v>40976</v>
      </c>
      <c r="F32184">
        <v>4</v>
      </c>
      <c r="G32184">
        <v>25000</v>
      </c>
      <c r="H32184" t="s">
        <v>178</v>
      </c>
      <c r="J32184" t="s">
        <v>14</v>
      </c>
      <c r="K32184">
        <v>60</v>
      </c>
      <c r="L32184" t="s">
        <v>15</v>
      </c>
    </row>
    <row r="32185" spans="1:12">
      <c r="A32185" t="e">
        <f ca="1">E00251528958621</f>
        <v>#NAME?</v>
      </c>
      <c r="B32185">
        <v>296</v>
      </c>
      <c r="C32185" t="s">
        <v>119</v>
      </c>
      <c r="D32185" s="1">
        <v>41192</v>
      </c>
      <c r="F32185">
        <v>1</v>
      </c>
      <c r="G32185">
        <v>4660</v>
      </c>
      <c r="H32185" t="s">
        <v>215</v>
      </c>
      <c r="J32185" t="s">
        <v>14</v>
      </c>
      <c r="K32185">
        <v>60</v>
      </c>
      <c r="L32185" t="s">
        <v>15</v>
      </c>
    </row>
    <row r="32186" spans="1:12">
      <c r="A32186" t="e">
        <f ca="1">E00251510213921</f>
        <v>#NAME?</v>
      </c>
      <c r="B32186">
        <v>165</v>
      </c>
      <c r="C32186" t="s">
        <v>461</v>
      </c>
      <c r="D32186" s="1">
        <v>42830</v>
      </c>
      <c r="F32186">
        <v>3</v>
      </c>
      <c r="G32186">
        <v>70901</v>
      </c>
      <c r="H32186" t="s">
        <v>1300</v>
      </c>
      <c r="J32186" t="s">
        <v>14</v>
      </c>
      <c r="K32186">
        <v>57</v>
      </c>
      <c r="L32186" t="s">
        <v>15</v>
      </c>
    </row>
    <row r="32187" spans="1:12">
      <c r="A32187" t="e">
        <f ca="1">E00251510213921</f>
        <v>#NAME?</v>
      </c>
      <c r="B32187">
        <v>165</v>
      </c>
      <c r="C32187" t="s">
        <v>461</v>
      </c>
      <c r="D32187" s="1">
        <v>42849</v>
      </c>
      <c r="F32187">
        <v>1</v>
      </c>
      <c r="G32187">
        <v>8058</v>
      </c>
      <c r="H32187" t="s">
        <v>469</v>
      </c>
      <c r="J32187" t="s">
        <v>14</v>
      </c>
      <c r="K32187">
        <v>57</v>
      </c>
      <c r="L32187" t="s">
        <v>15</v>
      </c>
    </row>
    <row r="32188" spans="1:12">
      <c r="A32188" t="e">
        <f ca="1">E00251510213921</f>
        <v>#NAME?</v>
      </c>
      <c r="B32188">
        <v>165</v>
      </c>
      <c r="C32188" t="s">
        <v>461</v>
      </c>
      <c r="D32188" s="1">
        <v>43088</v>
      </c>
      <c r="F32188">
        <v>6</v>
      </c>
      <c r="G32188">
        <v>7290</v>
      </c>
      <c r="H32188" t="s">
        <v>707</v>
      </c>
      <c r="J32188" t="s">
        <v>14</v>
      </c>
      <c r="K32188">
        <v>58</v>
      </c>
      <c r="L32188" t="s">
        <v>15</v>
      </c>
    </row>
    <row r="32189" spans="1:12">
      <c r="A32189" t="e">
        <f ca="1">E00251424802621</f>
        <v>#NAME?</v>
      </c>
      <c r="B32189">
        <v>115</v>
      </c>
      <c r="C32189" t="s">
        <v>455</v>
      </c>
      <c r="D32189" s="1">
        <v>41004</v>
      </c>
      <c r="F32189">
        <v>2</v>
      </c>
      <c r="G32189">
        <v>4019</v>
      </c>
      <c r="H32189" t="s">
        <v>26</v>
      </c>
      <c r="J32189" t="s">
        <v>14</v>
      </c>
      <c r="K32189">
        <v>45</v>
      </c>
      <c r="L32189" t="s">
        <v>15</v>
      </c>
    </row>
    <row r="32190" spans="1:12">
      <c r="A32190" t="e">
        <f ca="1">E00251424802621</f>
        <v>#NAME?</v>
      </c>
      <c r="B32190">
        <v>115</v>
      </c>
      <c r="C32190" t="s">
        <v>455</v>
      </c>
      <c r="D32190" s="1">
        <v>42923</v>
      </c>
      <c r="F32190">
        <v>5</v>
      </c>
      <c r="G32190">
        <v>78057</v>
      </c>
      <c r="H32190" t="s">
        <v>140</v>
      </c>
      <c r="J32190" t="s">
        <v>14</v>
      </c>
      <c r="K32190">
        <v>51</v>
      </c>
      <c r="L32190" t="s">
        <v>22</v>
      </c>
    </row>
    <row r="32191" spans="1:12">
      <c r="A32191" t="e">
        <f ca="1">E00251616253621</f>
        <v>#NAME?</v>
      </c>
      <c r="B32191">
        <v>486</v>
      </c>
      <c r="C32191" t="s">
        <v>340</v>
      </c>
      <c r="D32191" s="1">
        <v>42408</v>
      </c>
      <c r="F32191">
        <v>1</v>
      </c>
      <c r="G32191">
        <v>7290</v>
      </c>
      <c r="H32191" t="s">
        <v>707</v>
      </c>
      <c r="J32191" t="s">
        <v>14</v>
      </c>
      <c r="K32191">
        <v>44</v>
      </c>
      <c r="L32191" t="s">
        <v>15</v>
      </c>
    </row>
    <row r="32192" spans="1:12">
      <c r="A32192" t="e">
        <f ca="1">E00251424802621</f>
        <v>#NAME?</v>
      </c>
      <c r="B32192">
        <v>4941</v>
      </c>
      <c r="C32192" t="s">
        <v>357</v>
      </c>
      <c r="D32192" s="1">
        <v>41400</v>
      </c>
      <c r="F32192">
        <v>3</v>
      </c>
      <c r="G32192">
        <v>25000</v>
      </c>
      <c r="H32192" t="s">
        <v>178</v>
      </c>
      <c r="J32192" t="s">
        <v>14</v>
      </c>
      <c r="K32192">
        <v>47</v>
      </c>
      <c r="L32192" t="s">
        <v>15</v>
      </c>
    </row>
    <row r="32193" spans="1:12">
      <c r="A32193" t="e">
        <f ca="1">E00251616253621</f>
        <v>#NAME?</v>
      </c>
      <c r="B32193">
        <v>486</v>
      </c>
      <c r="C32193" t="s">
        <v>340</v>
      </c>
      <c r="D32193" s="1">
        <v>41905</v>
      </c>
      <c r="F32193">
        <v>1</v>
      </c>
      <c r="G32193">
        <v>2169</v>
      </c>
      <c r="H32193" t="s">
        <v>40</v>
      </c>
      <c r="J32193" t="s">
        <v>14</v>
      </c>
      <c r="K32193">
        <v>43</v>
      </c>
      <c r="L32193" t="s">
        <v>15</v>
      </c>
    </row>
    <row r="32194" spans="1:12">
      <c r="A32194" t="e">
        <f ca="1">E00251528958621</f>
        <v>#NAME?</v>
      </c>
      <c r="B32194">
        <v>295</v>
      </c>
      <c r="C32194" t="s">
        <v>435</v>
      </c>
      <c r="D32194" s="1">
        <v>42446</v>
      </c>
      <c r="F32194">
        <v>1</v>
      </c>
      <c r="G32194">
        <v>25000</v>
      </c>
      <c r="H32194" t="s">
        <v>178</v>
      </c>
      <c r="J32194" t="s">
        <v>14</v>
      </c>
      <c r="K32194">
        <v>64</v>
      </c>
      <c r="L32194" t="s">
        <v>15</v>
      </c>
    </row>
    <row r="32195" spans="1:12">
      <c r="A32195" t="e">
        <f ca="1">E00251528958621</f>
        <v>#NAME?</v>
      </c>
      <c r="B32195">
        <v>295</v>
      </c>
      <c r="C32195" t="s">
        <v>435</v>
      </c>
      <c r="D32195" s="1">
        <v>42849</v>
      </c>
      <c r="F32195">
        <v>6</v>
      </c>
      <c r="G32195">
        <v>53081</v>
      </c>
      <c r="H32195" t="s">
        <v>456</v>
      </c>
      <c r="J32195" t="s">
        <v>14</v>
      </c>
      <c r="K32195">
        <v>65</v>
      </c>
      <c r="L32195" t="s">
        <v>15</v>
      </c>
    </row>
    <row r="32196" spans="1:12">
      <c r="A32196" t="e">
        <f ca="1">E00251528958621</f>
        <v>#NAME?</v>
      </c>
      <c r="B32196">
        <v>296</v>
      </c>
      <c r="C32196" t="s">
        <v>119</v>
      </c>
      <c r="D32196" s="1">
        <v>41032</v>
      </c>
      <c r="F32196">
        <v>4</v>
      </c>
      <c r="G32196">
        <v>7804</v>
      </c>
      <c r="H32196" t="s">
        <v>43</v>
      </c>
      <c r="J32196" t="s">
        <v>14</v>
      </c>
      <c r="K32196">
        <v>60</v>
      </c>
      <c r="L32196" t="s">
        <v>22</v>
      </c>
    </row>
    <row r="32197" spans="1:12">
      <c r="A32197" t="e">
        <f ca="1">E00251528958621</f>
        <v>#NAME?</v>
      </c>
      <c r="B32197">
        <v>296</v>
      </c>
      <c r="C32197" t="s">
        <v>119</v>
      </c>
      <c r="D32197" s="1">
        <v>41263</v>
      </c>
      <c r="F32197">
        <v>3</v>
      </c>
      <c r="G32197">
        <v>4019</v>
      </c>
      <c r="H32197" t="s">
        <v>26</v>
      </c>
      <c r="J32197" t="s">
        <v>14</v>
      </c>
      <c r="K32197">
        <v>61</v>
      </c>
      <c r="L32197" t="s">
        <v>15</v>
      </c>
    </row>
    <row r="32198" spans="1:12">
      <c r="A32198" t="e">
        <f ca="1">E00251432274421</f>
        <v>#NAME?</v>
      </c>
      <c r="B32198">
        <v>450</v>
      </c>
      <c r="C32198" t="s">
        <v>227</v>
      </c>
      <c r="D32198" s="1">
        <v>42864</v>
      </c>
      <c r="F32198">
        <v>3</v>
      </c>
      <c r="G32198">
        <v>4778</v>
      </c>
      <c r="H32198" t="s">
        <v>1000</v>
      </c>
      <c r="J32198" t="s">
        <v>14</v>
      </c>
      <c r="K32198">
        <v>51</v>
      </c>
      <c r="L32198" t="s">
        <v>15</v>
      </c>
    </row>
    <row r="32199" spans="1:12">
      <c r="A32199" t="e">
        <f ca="1">E00251528958621</f>
        <v>#NAME?</v>
      </c>
      <c r="B32199">
        <v>296</v>
      </c>
      <c r="C32199" t="s">
        <v>119</v>
      </c>
      <c r="D32199" s="1">
        <v>41401</v>
      </c>
      <c r="F32199">
        <v>3</v>
      </c>
      <c r="G32199">
        <v>7242</v>
      </c>
      <c r="H32199" t="s">
        <v>93</v>
      </c>
      <c r="J32199" t="s">
        <v>14</v>
      </c>
      <c r="K32199">
        <v>61</v>
      </c>
      <c r="L32199" t="s">
        <v>15</v>
      </c>
    </row>
    <row r="32200" spans="1:12">
      <c r="A32200" t="e">
        <f ca="1">E00251432274421</f>
        <v>#NAME?</v>
      </c>
      <c r="B32200">
        <v>6046</v>
      </c>
      <c r="C32200" t="s">
        <v>98</v>
      </c>
      <c r="D32200" s="1">
        <v>42942</v>
      </c>
      <c r="F32200">
        <v>1</v>
      </c>
      <c r="G32200">
        <v>71941</v>
      </c>
      <c r="H32200" t="s">
        <v>679</v>
      </c>
      <c r="I32200" t="s">
        <v>56</v>
      </c>
      <c r="J32200" t="s">
        <v>57</v>
      </c>
      <c r="K32200">
        <v>52</v>
      </c>
      <c r="L32200" t="s">
        <v>15</v>
      </c>
    </row>
    <row r="32201" spans="1:12">
      <c r="A32201" t="e">
        <f ca="1">E00251424802621</f>
        <v>#NAME?</v>
      </c>
      <c r="B32201">
        <v>115</v>
      </c>
      <c r="C32201" t="s">
        <v>455</v>
      </c>
      <c r="D32201" s="1">
        <v>42895</v>
      </c>
      <c r="F32201">
        <v>3</v>
      </c>
      <c r="G32201">
        <v>78057</v>
      </c>
      <c r="H32201" t="s">
        <v>140</v>
      </c>
      <c r="J32201" t="s">
        <v>14</v>
      </c>
      <c r="K32201">
        <v>51</v>
      </c>
      <c r="L32201" t="s">
        <v>22</v>
      </c>
    </row>
    <row r="32202" spans="1:12">
      <c r="A32202" t="e">
        <f ca="1">E00251715539621</f>
        <v>#NAME?</v>
      </c>
      <c r="B32202">
        <v>48</v>
      </c>
      <c r="C32202" t="s">
        <v>249</v>
      </c>
      <c r="D32202" s="1">
        <v>42737</v>
      </c>
      <c r="F32202">
        <v>1</v>
      </c>
      <c r="G32202">
        <v>7295</v>
      </c>
      <c r="H32202" t="s">
        <v>76</v>
      </c>
      <c r="J32202" t="s">
        <v>14</v>
      </c>
      <c r="K32202">
        <v>44</v>
      </c>
      <c r="L32202" t="s">
        <v>15</v>
      </c>
    </row>
    <row r="32203" spans="1:12">
      <c r="A32203" t="e">
        <f ca="1">E00251424802621</f>
        <v>#NAME?</v>
      </c>
      <c r="B32203">
        <v>4941</v>
      </c>
      <c r="C32203" t="s">
        <v>357</v>
      </c>
      <c r="D32203" s="1">
        <v>42891</v>
      </c>
      <c r="F32203">
        <v>4</v>
      </c>
      <c r="G32203">
        <v>4019</v>
      </c>
      <c r="H32203" t="s">
        <v>26</v>
      </c>
      <c r="J32203" t="s">
        <v>14</v>
      </c>
      <c r="K32203">
        <v>51</v>
      </c>
      <c r="L32203" t="s">
        <v>15</v>
      </c>
    </row>
    <row r="32204" spans="1:12">
      <c r="A32204" t="e">
        <f ca="1">E00251424802621</f>
        <v>#NAME?</v>
      </c>
      <c r="B32204">
        <v>115</v>
      </c>
      <c r="C32204" t="s">
        <v>455</v>
      </c>
      <c r="D32204" s="1">
        <v>41597</v>
      </c>
      <c r="F32204">
        <v>3</v>
      </c>
      <c r="G32204">
        <v>25000</v>
      </c>
      <c r="H32204" t="s">
        <v>178</v>
      </c>
      <c r="J32204" t="s">
        <v>14</v>
      </c>
      <c r="K32204">
        <v>47</v>
      </c>
      <c r="L32204" t="s">
        <v>15</v>
      </c>
    </row>
    <row r="32205" spans="1:12">
      <c r="A32205" t="e">
        <f ca="1">E00251424802621</f>
        <v>#NAME?</v>
      </c>
      <c r="B32205">
        <v>115</v>
      </c>
      <c r="C32205" t="s">
        <v>455</v>
      </c>
      <c r="D32205" s="1">
        <v>41837</v>
      </c>
      <c r="F32205">
        <v>3</v>
      </c>
      <c r="G32205">
        <v>4019</v>
      </c>
      <c r="H32205" t="s">
        <v>26</v>
      </c>
      <c r="J32205" t="s">
        <v>14</v>
      </c>
      <c r="K32205">
        <v>48</v>
      </c>
      <c r="L32205" t="s">
        <v>15</v>
      </c>
    </row>
    <row r="32206" spans="1:12">
      <c r="A32206" t="e">
        <f ca="1">E00251514849321</f>
        <v>#NAME?</v>
      </c>
      <c r="B32206">
        <v>6156</v>
      </c>
      <c r="C32206" t="s">
        <v>352</v>
      </c>
      <c r="D32206" s="1">
        <v>42213</v>
      </c>
      <c r="F32206">
        <v>2</v>
      </c>
      <c r="G32206">
        <v>4019</v>
      </c>
      <c r="H32206" t="s">
        <v>26</v>
      </c>
      <c r="J32206" t="s">
        <v>14</v>
      </c>
      <c r="K32206">
        <v>48</v>
      </c>
      <c r="L32206" t="s">
        <v>15</v>
      </c>
    </row>
    <row r="32207" spans="1:12">
      <c r="A32207" t="e">
        <f ca="1">E00251424802621</f>
        <v>#NAME?</v>
      </c>
      <c r="B32207">
        <v>115</v>
      </c>
      <c r="C32207" t="s">
        <v>455</v>
      </c>
      <c r="D32207" s="1">
        <v>42846</v>
      </c>
      <c r="F32207">
        <v>4</v>
      </c>
      <c r="G32207">
        <v>3051</v>
      </c>
      <c r="H32207" t="s">
        <v>13</v>
      </c>
      <c r="J32207" t="s">
        <v>14</v>
      </c>
      <c r="K32207">
        <v>50</v>
      </c>
      <c r="L32207" t="s">
        <v>15</v>
      </c>
    </row>
    <row r="32208" spans="1:12">
      <c r="A32208" t="e">
        <f ca="1">E00251518891821</f>
        <v>#NAME?</v>
      </c>
      <c r="B32208">
        <v>292</v>
      </c>
      <c r="C32208" t="s">
        <v>467</v>
      </c>
      <c r="D32208" s="1">
        <v>41339</v>
      </c>
      <c r="F32208">
        <v>2</v>
      </c>
      <c r="G32208">
        <v>7962</v>
      </c>
      <c r="H32208" t="s">
        <v>111</v>
      </c>
      <c r="J32208" t="s">
        <v>14</v>
      </c>
      <c r="K32208">
        <v>45</v>
      </c>
      <c r="L32208" t="s">
        <v>22</v>
      </c>
    </row>
    <row r="32209" spans="1:12">
      <c r="A32209" t="e">
        <f ca="1">E00251424802621</f>
        <v>#NAME?</v>
      </c>
      <c r="B32209">
        <v>100</v>
      </c>
      <c r="C32209" t="s">
        <v>54</v>
      </c>
      <c r="D32209" s="1">
        <v>42766</v>
      </c>
      <c r="E32209">
        <v>5</v>
      </c>
      <c r="F32209">
        <v>5</v>
      </c>
      <c r="G32209">
        <v>25000</v>
      </c>
      <c r="H32209" t="s">
        <v>178</v>
      </c>
      <c r="J32209" t="s">
        <v>34</v>
      </c>
      <c r="K32209">
        <v>50</v>
      </c>
      <c r="L32209" t="s">
        <v>15</v>
      </c>
    </row>
    <row r="32210" spans="1:12">
      <c r="A32210" t="e">
        <f ca="1">E00251432209721</f>
        <v>#NAME?</v>
      </c>
      <c r="B32210">
        <v>489</v>
      </c>
      <c r="C32210" t="s">
        <v>100</v>
      </c>
      <c r="D32210" s="1">
        <v>41470</v>
      </c>
      <c r="F32210">
        <v>1</v>
      </c>
      <c r="G32210">
        <v>2449</v>
      </c>
      <c r="H32210" t="s">
        <v>53</v>
      </c>
      <c r="J32210" t="s">
        <v>14</v>
      </c>
      <c r="K32210">
        <v>40</v>
      </c>
      <c r="L32210" t="s">
        <v>15</v>
      </c>
    </row>
    <row r="32211" spans="1:12">
      <c r="A32211" t="e">
        <f ca="1">E00251432209721</f>
        <v>#NAME?</v>
      </c>
      <c r="B32211">
        <v>6046</v>
      </c>
      <c r="C32211" t="s">
        <v>98</v>
      </c>
      <c r="D32211" s="1">
        <v>41745</v>
      </c>
      <c r="F32211">
        <v>1</v>
      </c>
      <c r="G32211">
        <v>9221</v>
      </c>
      <c r="H32211" t="s">
        <v>269</v>
      </c>
      <c r="I32211" t="s">
        <v>56</v>
      </c>
      <c r="J32211" t="s">
        <v>57</v>
      </c>
      <c r="K32211">
        <v>41</v>
      </c>
      <c r="L32211" t="s">
        <v>15</v>
      </c>
    </row>
    <row r="32212" spans="1:12">
      <c r="A32212" t="e">
        <f ca="1">E00251424802621</f>
        <v>#NAME?</v>
      </c>
      <c r="B32212">
        <v>115</v>
      </c>
      <c r="C32212" t="s">
        <v>455</v>
      </c>
      <c r="D32212" s="1">
        <v>42923</v>
      </c>
      <c r="F32212">
        <v>1</v>
      </c>
      <c r="G32212">
        <v>25000</v>
      </c>
      <c r="H32212" t="s">
        <v>178</v>
      </c>
      <c r="J32212" t="s">
        <v>14</v>
      </c>
      <c r="K32212">
        <v>51</v>
      </c>
      <c r="L32212" t="s">
        <v>15</v>
      </c>
    </row>
    <row r="32213" spans="1:12">
      <c r="A32213" t="e">
        <f ca="1">E00251424802621</f>
        <v>#NAME?</v>
      </c>
      <c r="B32213">
        <v>115</v>
      </c>
      <c r="C32213" t="s">
        <v>455</v>
      </c>
      <c r="D32213" s="1">
        <v>42983</v>
      </c>
      <c r="F32213">
        <v>2</v>
      </c>
      <c r="G32213">
        <v>29620</v>
      </c>
      <c r="H32213" t="s">
        <v>460</v>
      </c>
      <c r="J32213" t="s">
        <v>14</v>
      </c>
      <c r="K32213">
        <v>51</v>
      </c>
      <c r="L32213" t="s">
        <v>15</v>
      </c>
    </row>
    <row r="32214" spans="1:12">
      <c r="A32214" t="e">
        <f ca="1">E00251424802621</f>
        <v>#NAME?</v>
      </c>
      <c r="B32214">
        <v>770</v>
      </c>
      <c r="C32214" t="s">
        <v>930</v>
      </c>
      <c r="D32214" s="1">
        <v>42675</v>
      </c>
      <c r="F32214">
        <v>1</v>
      </c>
      <c r="G32214">
        <v>8731</v>
      </c>
      <c r="H32214" t="s">
        <v>1724</v>
      </c>
      <c r="I32214" t="s">
        <v>56</v>
      </c>
      <c r="J32214" t="s">
        <v>57</v>
      </c>
      <c r="K32214">
        <v>50</v>
      </c>
      <c r="L32214" t="s">
        <v>15</v>
      </c>
    </row>
    <row r="32215" spans="1:12">
      <c r="A32215" t="e">
        <f ca="1">E00251510213921</f>
        <v>#NAME?</v>
      </c>
      <c r="B32215">
        <v>148</v>
      </c>
      <c r="C32215" t="s">
        <v>318</v>
      </c>
      <c r="D32215" s="1">
        <v>42756</v>
      </c>
      <c r="E32215">
        <v>4</v>
      </c>
      <c r="F32215">
        <v>2</v>
      </c>
      <c r="G32215">
        <v>7291</v>
      </c>
      <c r="H32215" t="s">
        <v>163</v>
      </c>
      <c r="J32215" t="s">
        <v>34</v>
      </c>
      <c r="K32215">
        <v>57</v>
      </c>
      <c r="L32215" t="s">
        <v>15</v>
      </c>
    </row>
    <row r="32216" spans="1:12">
      <c r="A32216" t="e">
        <f ca="1">E00251528958621</f>
        <v>#NAME?</v>
      </c>
      <c r="B32216">
        <v>295</v>
      </c>
      <c r="C32216" t="s">
        <v>435</v>
      </c>
      <c r="D32216" s="1">
        <v>42310</v>
      </c>
      <c r="F32216">
        <v>4</v>
      </c>
      <c r="G32216">
        <v>4019</v>
      </c>
      <c r="H32216" t="s">
        <v>26</v>
      </c>
      <c r="J32216" t="s">
        <v>14</v>
      </c>
      <c r="K32216">
        <v>63</v>
      </c>
      <c r="L32216" t="s">
        <v>15</v>
      </c>
    </row>
    <row r="32217" spans="1:12">
      <c r="A32217" t="e">
        <f ca="1">E00251513343121</f>
        <v>#NAME?</v>
      </c>
      <c r="B32217">
        <v>470</v>
      </c>
      <c r="C32217" t="s">
        <v>457</v>
      </c>
      <c r="D32217" s="1">
        <v>42208</v>
      </c>
      <c r="F32217">
        <v>1</v>
      </c>
      <c r="G32217">
        <v>5258</v>
      </c>
      <c r="H32217" t="s">
        <v>236</v>
      </c>
      <c r="J32217" t="s">
        <v>14</v>
      </c>
      <c r="K32217">
        <v>59</v>
      </c>
      <c r="L32217" t="s">
        <v>15</v>
      </c>
    </row>
    <row r="32218" spans="1:12">
      <c r="A32218" t="e">
        <f ca="1">E00251513343121</f>
        <v>#NAME?</v>
      </c>
      <c r="B32218">
        <v>470</v>
      </c>
      <c r="C32218" t="s">
        <v>457</v>
      </c>
      <c r="D32218" s="1">
        <v>42278</v>
      </c>
      <c r="F32218">
        <v>4</v>
      </c>
      <c r="G32218">
        <v>2720</v>
      </c>
      <c r="H32218" t="s">
        <v>65</v>
      </c>
      <c r="J32218" t="s">
        <v>14</v>
      </c>
      <c r="K32218">
        <v>59</v>
      </c>
      <c r="L32218" t="s">
        <v>15</v>
      </c>
    </row>
    <row r="32219" spans="1:12">
      <c r="A32219" t="e">
        <f ca="1">E00251528958621</f>
        <v>#NAME?</v>
      </c>
      <c r="B32219">
        <v>295</v>
      </c>
      <c r="C32219" t="s">
        <v>435</v>
      </c>
      <c r="D32219" s="1">
        <v>42648</v>
      </c>
      <c r="F32219">
        <v>2</v>
      </c>
      <c r="G32219">
        <v>25000</v>
      </c>
      <c r="H32219" t="s">
        <v>178</v>
      </c>
      <c r="J32219" t="s">
        <v>14</v>
      </c>
      <c r="K32219">
        <v>64</v>
      </c>
      <c r="L32219" t="s">
        <v>15</v>
      </c>
    </row>
    <row r="32220" spans="1:12">
      <c r="A32220" t="e">
        <f ca="1">E00251513270121</f>
        <v>#NAME?</v>
      </c>
      <c r="B32220">
        <v>446</v>
      </c>
      <c r="C32220" t="s">
        <v>94</v>
      </c>
      <c r="D32220" s="1">
        <v>41613</v>
      </c>
      <c r="F32220">
        <v>1</v>
      </c>
      <c r="G32220">
        <v>7469</v>
      </c>
      <c r="H32220" t="s">
        <v>1274</v>
      </c>
      <c r="J32220" t="s">
        <v>14</v>
      </c>
      <c r="K32220">
        <v>44</v>
      </c>
      <c r="L32220" t="s">
        <v>15</v>
      </c>
    </row>
    <row r="32221" spans="1:12">
      <c r="A32221" t="e">
        <f ca="1">E00251513270121</f>
        <v>#NAME?</v>
      </c>
      <c r="B32221">
        <v>1028</v>
      </c>
      <c r="C32221" t="s">
        <v>127</v>
      </c>
      <c r="D32221" s="1">
        <v>42635</v>
      </c>
      <c r="F32221">
        <v>1</v>
      </c>
      <c r="G32221">
        <v>78650</v>
      </c>
      <c r="H32221" t="s">
        <v>414</v>
      </c>
      <c r="I32221" t="s">
        <v>127</v>
      </c>
      <c r="J32221" t="s">
        <v>57</v>
      </c>
      <c r="K32221">
        <v>47</v>
      </c>
      <c r="L32221" t="s">
        <v>22</v>
      </c>
    </row>
    <row r="32222" spans="1:12">
      <c r="A32222" t="e">
        <f ca="1">E00251513343121</f>
        <v>#NAME?</v>
      </c>
      <c r="B32222">
        <v>470</v>
      </c>
      <c r="C32222" t="s">
        <v>457</v>
      </c>
      <c r="D32222" s="1">
        <v>43081</v>
      </c>
      <c r="F32222">
        <v>1</v>
      </c>
      <c r="G32222">
        <v>460</v>
      </c>
      <c r="H32222" t="s">
        <v>16</v>
      </c>
      <c r="J32222" t="s">
        <v>14</v>
      </c>
      <c r="K32222">
        <v>61</v>
      </c>
      <c r="L32222" t="s">
        <v>15</v>
      </c>
    </row>
    <row r="32223" spans="1:12">
      <c r="A32223" t="e">
        <f t="shared" ref="A32223:A32229" ca="1" si="294">E00251528958621</f>
        <v>#NAME?</v>
      </c>
      <c r="B32223">
        <v>296</v>
      </c>
      <c r="C32223" t="s">
        <v>119</v>
      </c>
      <c r="D32223" s="1">
        <v>41103</v>
      </c>
      <c r="F32223">
        <v>1</v>
      </c>
      <c r="G32223">
        <v>7999</v>
      </c>
      <c r="H32223" t="s">
        <v>80</v>
      </c>
      <c r="J32223" t="s">
        <v>14</v>
      </c>
      <c r="K32223">
        <v>60</v>
      </c>
      <c r="L32223" t="s">
        <v>15</v>
      </c>
    </row>
    <row r="32224" spans="1:12">
      <c r="A32224" t="e">
        <f t="shared" ca="1" si="294"/>
        <v>#NAME?</v>
      </c>
      <c r="B32224">
        <v>296</v>
      </c>
      <c r="C32224" t="s">
        <v>119</v>
      </c>
      <c r="D32224" s="1">
        <v>41240</v>
      </c>
      <c r="F32224">
        <v>2</v>
      </c>
      <c r="G32224">
        <v>4019</v>
      </c>
      <c r="H32224" t="s">
        <v>26</v>
      </c>
      <c r="J32224" t="s">
        <v>14</v>
      </c>
      <c r="K32224">
        <v>60</v>
      </c>
      <c r="L32224" t="s">
        <v>15</v>
      </c>
    </row>
    <row r="32225" spans="1:12">
      <c r="A32225" t="e">
        <f t="shared" ca="1" si="294"/>
        <v>#NAME?</v>
      </c>
      <c r="B32225">
        <v>296</v>
      </c>
      <c r="C32225" t="s">
        <v>119</v>
      </c>
      <c r="D32225" s="1">
        <v>41565</v>
      </c>
      <c r="F32225">
        <v>2</v>
      </c>
      <c r="G32225">
        <v>25000</v>
      </c>
      <c r="H32225" t="s">
        <v>178</v>
      </c>
      <c r="J32225" t="s">
        <v>14</v>
      </c>
      <c r="K32225">
        <v>61</v>
      </c>
      <c r="L32225" t="s">
        <v>15</v>
      </c>
    </row>
    <row r="32226" spans="1:12">
      <c r="A32226" t="e">
        <f t="shared" ca="1" si="294"/>
        <v>#NAME?</v>
      </c>
      <c r="B32226">
        <v>296</v>
      </c>
      <c r="C32226" t="s">
        <v>119</v>
      </c>
      <c r="D32226" s="1">
        <v>41641</v>
      </c>
      <c r="F32226">
        <v>3</v>
      </c>
      <c r="G32226">
        <v>25000</v>
      </c>
      <c r="H32226" t="s">
        <v>178</v>
      </c>
      <c r="J32226" t="s">
        <v>14</v>
      </c>
      <c r="K32226">
        <v>62</v>
      </c>
      <c r="L32226" t="s">
        <v>15</v>
      </c>
    </row>
    <row r="32227" spans="1:12">
      <c r="A32227" t="e">
        <f t="shared" ca="1" si="294"/>
        <v>#NAME?</v>
      </c>
      <c r="B32227">
        <v>296</v>
      </c>
      <c r="C32227" t="s">
        <v>119</v>
      </c>
      <c r="D32227" s="1">
        <v>41843</v>
      </c>
      <c r="F32227">
        <v>3</v>
      </c>
      <c r="G32227">
        <v>25000</v>
      </c>
      <c r="H32227" t="s">
        <v>178</v>
      </c>
      <c r="J32227" t="s">
        <v>14</v>
      </c>
      <c r="K32227">
        <v>62</v>
      </c>
      <c r="L32227" t="s">
        <v>15</v>
      </c>
    </row>
    <row r="32228" spans="1:12">
      <c r="A32228" t="e">
        <f t="shared" ca="1" si="294"/>
        <v>#NAME?</v>
      </c>
      <c r="B32228">
        <v>296</v>
      </c>
      <c r="C32228" t="s">
        <v>119</v>
      </c>
      <c r="D32228" s="1">
        <v>41263</v>
      </c>
      <c r="F32228">
        <v>1</v>
      </c>
      <c r="G32228">
        <v>5368</v>
      </c>
      <c r="H32228" t="s">
        <v>101</v>
      </c>
      <c r="J32228" t="s">
        <v>14</v>
      </c>
      <c r="K32228">
        <v>61</v>
      </c>
      <c r="L32228" t="s">
        <v>15</v>
      </c>
    </row>
    <row r="32229" spans="1:12">
      <c r="A32229" t="e">
        <f t="shared" ca="1" si="294"/>
        <v>#NAME?</v>
      </c>
      <c r="B32229">
        <v>296</v>
      </c>
      <c r="C32229" t="s">
        <v>119</v>
      </c>
      <c r="D32229" s="1">
        <v>41607</v>
      </c>
      <c r="F32229">
        <v>2</v>
      </c>
      <c r="G32229">
        <v>4019</v>
      </c>
      <c r="H32229" t="s">
        <v>26</v>
      </c>
      <c r="J32229" t="s">
        <v>14</v>
      </c>
      <c r="K32229">
        <v>62</v>
      </c>
      <c r="L32229" t="s">
        <v>15</v>
      </c>
    </row>
    <row r="32230" spans="1:12">
      <c r="A32230" t="e">
        <f ca="1">E00251616253621</f>
        <v>#NAME?</v>
      </c>
      <c r="B32230">
        <v>6311</v>
      </c>
      <c r="C32230" t="s">
        <v>146</v>
      </c>
      <c r="D32230" s="1">
        <v>42644</v>
      </c>
      <c r="F32230">
        <v>1</v>
      </c>
      <c r="G32230">
        <v>38619</v>
      </c>
      <c r="H32230" t="s">
        <v>299</v>
      </c>
      <c r="I32230" t="s">
        <v>148</v>
      </c>
      <c r="J32230" t="s">
        <v>57</v>
      </c>
      <c r="K32230">
        <v>45</v>
      </c>
      <c r="L32230" t="s">
        <v>15</v>
      </c>
    </row>
    <row r="32231" spans="1:12">
      <c r="A32231" t="e">
        <f ca="1">E00251513343121</f>
        <v>#NAME?</v>
      </c>
      <c r="B32231">
        <v>470</v>
      </c>
      <c r="C32231" t="s">
        <v>457</v>
      </c>
      <c r="D32231" s="1">
        <v>42047</v>
      </c>
      <c r="F32231">
        <v>2</v>
      </c>
      <c r="G32231">
        <v>7291</v>
      </c>
      <c r="H32231" t="s">
        <v>163</v>
      </c>
      <c r="J32231" t="s">
        <v>14</v>
      </c>
      <c r="K32231">
        <v>58</v>
      </c>
      <c r="L32231" t="s">
        <v>15</v>
      </c>
    </row>
    <row r="32232" spans="1:12">
      <c r="A32232" t="e">
        <f ca="1">E00251513343121</f>
        <v>#NAME?</v>
      </c>
      <c r="B32232">
        <v>470</v>
      </c>
      <c r="C32232" t="s">
        <v>457</v>
      </c>
      <c r="D32232" s="1">
        <v>42527</v>
      </c>
      <c r="F32232">
        <v>2</v>
      </c>
      <c r="G32232">
        <v>2720</v>
      </c>
      <c r="H32232" t="s">
        <v>65</v>
      </c>
      <c r="J32232" t="s">
        <v>14</v>
      </c>
      <c r="K32232">
        <v>60</v>
      </c>
      <c r="L32232" t="s">
        <v>15</v>
      </c>
    </row>
    <row r="32233" spans="1:12">
      <c r="A32233" t="e">
        <f ca="1">E00251513343121</f>
        <v>#NAME?</v>
      </c>
      <c r="B32233">
        <v>470</v>
      </c>
      <c r="C32233" t="s">
        <v>457</v>
      </c>
      <c r="D32233" s="1">
        <v>41529</v>
      </c>
      <c r="F32233">
        <v>2</v>
      </c>
      <c r="G32233">
        <v>2721</v>
      </c>
      <c r="H32233" t="s">
        <v>465</v>
      </c>
      <c r="J32233" t="s">
        <v>14</v>
      </c>
      <c r="K32233">
        <v>57</v>
      </c>
      <c r="L32233" t="s">
        <v>15</v>
      </c>
    </row>
    <row r="32234" spans="1:12">
      <c r="A32234" t="e">
        <f ca="1">E00251513343121</f>
        <v>#NAME?</v>
      </c>
      <c r="B32234">
        <v>470</v>
      </c>
      <c r="C32234" t="s">
        <v>457</v>
      </c>
      <c r="D32234" s="1">
        <v>42093</v>
      </c>
      <c r="F32234">
        <v>1</v>
      </c>
      <c r="G32234">
        <v>37200</v>
      </c>
      <c r="H32234" t="s">
        <v>619</v>
      </c>
      <c r="J32234" t="s">
        <v>14</v>
      </c>
      <c r="K32234">
        <v>58</v>
      </c>
      <c r="L32234" t="s">
        <v>15</v>
      </c>
    </row>
    <row r="32235" spans="1:12">
      <c r="A32235" t="e">
        <f ca="1">E00251510213921</f>
        <v>#NAME?</v>
      </c>
      <c r="B32235">
        <v>165</v>
      </c>
      <c r="C32235" t="s">
        <v>461</v>
      </c>
      <c r="D32235" s="1">
        <v>41190</v>
      </c>
      <c r="F32235">
        <v>2</v>
      </c>
      <c r="G32235">
        <v>7290</v>
      </c>
      <c r="H32235" t="s">
        <v>707</v>
      </c>
      <c r="J32235" t="s">
        <v>14</v>
      </c>
      <c r="K32235">
        <v>52</v>
      </c>
      <c r="L32235" t="s">
        <v>15</v>
      </c>
    </row>
    <row r="32236" spans="1:12">
      <c r="A32236" t="e">
        <f ca="1">E00251510213921</f>
        <v>#NAME?</v>
      </c>
      <c r="B32236">
        <v>165</v>
      </c>
      <c r="C32236" t="s">
        <v>461</v>
      </c>
      <c r="D32236" s="1">
        <v>41590</v>
      </c>
      <c r="F32236">
        <v>1</v>
      </c>
      <c r="G32236">
        <v>7290</v>
      </c>
      <c r="H32236" t="s">
        <v>707</v>
      </c>
      <c r="J32236" t="s">
        <v>14</v>
      </c>
      <c r="K32236">
        <v>54</v>
      </c>
      <c r="L32236" t="s">
        <v>15</v>
      </c>
    </row>
    <row r="32237" spans="1:12">
      <c r="A32237" t="e">
        <f ca="1">E00251510213921</f>
        <v>#NAME?</v>
      </c>
      <c r="B32237">
        <v>165</v>
      </c>
      <c r="C32237" t="s">
        <v>461</v>
      </c>
      <c r="D32237" s="1">
        <v>41743</v>
      </c>
      <c r="F32237">
        <v>1</v>
      </c>
      <c r="G32237">
        <v>4019</v>
      </c>
      <c r="H32237" t="s">
        <v>26</v>
      </c>
      <c r="J32237" t="s">
        <v>14</v>
      </c>
      <c r="K32237">
        <v>54</v>
      </c>
      <c r="L32237" t="s">
        <v>15</v>
      </c>
    </row>
    <row r="32238" spans="1:12">
      <c r="A32238" t="e">
        <f ca="1">E00251518891821</f>
        <v>#NAME?</v>
      </c>
      <c r="B32238">
        <v>292</v>
      </c>
      <c r="C32238" t="s">
        <v>467</v>
      </c>
      <c r="D32238" s="1">
        <v>41339</v>
      </c>
      <c r="F32238">
        <v>6</v>
      </c>
      <c r="G32238">
        <v>27800</v>
      </c>
      <c r="H32238" t="s">
        <v>145</v>
      </c>
      <c r="J32238" t="s">
        <v>14</v>
      </c>
      <c r="K32238">
        <v>45</v>
      </c>
      <c r="L32238" t="s">
        <v>15</v>
      </c>
    </row>
    <row r="32239" spans="1:12">
      <c r="A32239" t="e">
        <f ca="1">E00251518891821</f>
        <v>#NAME?</v>
      </c>
      <c r="B32239">
        <v>294</v>
      </c>
      <c r="C32239" t="s">
        <v>61</v>
      </c>
      <c r="D32239" s="1">
        <v>43089</v>
      </c>
      <c r="F32239">
        <v>1</v>
      </c>
      <c r="G32239">
        <v>3804</v>
      </c>
      <c r="H32239" t="s">
        <v>71</v>
      </c>
      <c r="J32239" t="s">
        <v>14</v>
      </c>
      <c r="K32239">
        <v>50</v>
      </c>
      <c r="L32239" t="s">
        <v>15</v>
      </c>
    </row>
    <row r="32240" spans="1:12">
      <c r="A32240" t="e">
        <f ca="1">E00251518891821</f>
        <v>#NAME?</v>
      </c>
      <c r="B32240">
        <v>294</v>
      </c>
      <c r="C32240" t="s">
        <v>61</v>
      </c>
      <c r="D32240" s="1">
        <v>41288</v>
      </c>
      <c r="F32240">
        <v>6</v>
      </c>
      <c r="G32240">
        <v>3051</v>
      </c>
      <c r="H32240" t="s">
        <v>13</v>
      </c>
      <c r="J32240" t="s">
        <v>14</v>
      </c>
      <c r="K32240">
        <v>45</v>
      </c>
      <c r="L32240" t="s">
        <v>15</v>
      </c>
    </row>
    <row r="32241" spans="1:12">
      <c r="A32241" t="e">
        <f ca="1">E00251513270121</f>
        <v>#NAME?</v>
      </c>
      <c r="B32241">
        <v>482</v>
      </c>
      <c r="C32241" t="s">
        <v>471</v>
      </c>
      <c r="D32241" s="1">
        <v>42026</v>
      </c>
      <c r="F32241">
        <v>1</v>
      </c>
      <c r="G32241">
        <v>3502</v>
      </c>
      <c r="H32241" t="s">
        <v>885</v>
      </c>
      <c r="J32241" t="s">
        <v>14</v>
      </c>
      <c r="K32241">
        <v>45</v>
      </c>
      <c r="L32241" t="s">
        <v>15</v>
      </c>
    </row>
    <row r="32242" spans="1:12">
      <c r="A32242" t="e">
        <f ca="1">E00251513343121</f>
        <v>#NAME?</v>
      </c>
      <c r="B32242">
        <v>470</v>
      </c>
      <c r="C32242" t="s">
        <v>457</v>
      </c>
      <c r="D32242" s="1">
        <v>41086</v>
      </c>
      <c r="F32242">
        <v>1</v>
      </c>
      <c r="G32242">
        <v>78906</v>
      </c>
      <c r="H32242" t="s">
        <v>31</v>
      </c>
      <c r="J32242" t="s">
        <v>14</v>
      </c>
      <c r="K32242">
        <v>56</v>
      </c>
      <c r="L32242" t="s">
        <v>22</v>
      </c>
    </row>
    <row r="32243" spans="1:12">
      <c r="A32243" t="e">
        <f ca="1">E00251513343121</f>
        <v>#NAME?</v>
      </c>
      <c r="B32243">
        <v>470</v>
      </c>
      <c r="C32243" t="s">
        <v>457</v>
      </c>
      <c r="D32243" s="1">
        <v>42083</v>
      </c>
      <c r="F32243">
        <v>1</v>
      </c>
      <c r="G32243">
        <v>7820</v>
      </c>
      <c r="H32243" t="s">
        <v>233</v>
      </c>
      <c r="J32243" t="s">
        <v>14</v>
      </c>
      <c r="K32243">
        <v>58</v>
      </c>
      <c r="L32243" t="s">
        <v>22</v>
      </c>
    </row>
    <row r="32244" spans="1:12">
      <c r="A32244" t="e">
        <f ca="1">E00251513270121</f>
        <v>#NAME?</v>
      </c>
      <c r="B32244">
        <v>482</v>
      </c>
      <c r="C32244" t="s">
        <v>471</v>
      </c>
      <c r="D32244" s="1">
        <v>43081</v>
      </c>
      <c r="F32244">
        <v>2</v>
      </c>
      <c r="G32244">
        <v>4019</v>
      </c>
      <c r="H32244" t="s">
        <v>26</v>
      </c>
      <c r="J32244" t="s">
        <v>14</v>
      </c>
      <c r="K32244">
        <v>48</v>
      </c>
      <c r="L32244" t="s">
        <v>15</v>
      </c>
    </row>
    <row r="32245" spans="1:12">
      <c r="A32245" t="e">
        <f ca="1">E00251513343121</f>
        <v>#NAME?</v>
      </c>
      <c r="B32245">
        <v>470</v>
      </c>
      <c r="C32245" t="s">
        <v>457</v>
      </c>
      <c r="D32245" s="1">
        <v>41288</v>
      </c>
      <c r="F32245">
        <v>4</v>
      </c>
      <c r="G32245">
        <v>2448</v>
      </c>
      <c r="H32245" t="s">
        <v>19</v>
      </c>
      <c r="J32245" t="s">
        <v>14</v>
      </c>
      <c r="K32245">
        <v>56</v>
      </c>
      <c r="L32245" t="s">
        <v>15</v>
      </c>
    </row>
    <row r="32246" spans="1:12">
      <c r="A32246" t="e">
        <f ca="1">E00251513343121</f>
        <v>#NAME?</v>
      </c>
      <c r="B32246">
        <v>470</v>
      </c>
      <c r="C32246" t="s">
        <v>457</v>
      </c>
      <c r="D32246" s="1">
        <v>41675</v>
      </c>
      <c r="F32246">
        <v>2</v>
      </c>
      <c r="G32246">
        <v>2459</v>
      </c>
      <c r="H32246" t="s">
        <v>472</v>
      </c>
      <c r="J32246" t="s">
        <v>14</v>
      </c>
      <c r="K32246">
        <v>57</v>
      </c>
      <c r="L32246" t="s">
        <v>15</v>
      </c>
    </row>
    <row r="32247" spans="1:12">
      <c r="A32247" t="e">
        <f ca="1">E00251513343121</f>
        <v>#NAME?</v>
      </c>
      <c r="B32247">
        <v>470</v>
      </c>
      <c r="C32247" t="s">
        <v>457</v>
      </c>
      <c r="D32247" s="1">
        <v>41961</v>
      </c>
      <c r="F32247">
        <v>3</v>
      </c>
      <c r="G32247">
        <v>542</v>
      </c>
      <c r="H32247" t="s">
        <v>1202</v>
      </c>
      <c r="J32247" t="s">
        <v>14</v>
      </c>
      <c r="K32247">
        <v>58</v>
      </c>
      <c r="L32247" t="s">
        <v>15</v>
      </c>
    </row>
    <row r="32248" spans="1:12">
      <c r="A32248" t="e">
        <f ca="1">E00251513343121</f>
        <v>#NAME?</v>
      </c>
      <c r="B32248">
        <v>470</v>
      </c>
      <c r="C32248" t="s">
        <v>457</v>
      </c>
      <c r="D32248" s="1">
        <v>42661</v>
      </c>
      <c r="F32248">
        <v>5</v>
      </c>
      <c r="G32248">
        <v>5738</v>
      </c>
      <c r="H32248" t="s">
        <v>1469</v>
      </c>
      <c r="J32248" t="s">
        <v>14</v>
      </c>
      <c r="K32248">
        <v>60</v>
      </c>
      <c r="L32248" t="s">
        <v>15</v>
      </c>
    </row>
    <row r="32249" spans="1:12">
      <c r="A32249" t="e">
        <f ca="1">E00251513270121</f>
        <v>#NAME?</v>
      </c>
      <c r="B32249">
        <v>446</v>
      </c>
      <c r="C32249" t="s">
        <v>94</v>
      </c>
      <c r="D32249" s="1">
        <v>41718</v>
      </c>
      <c r="F32249">
        <v>1</v>
      </c>
      <c r="G32249">
        <v>7469</v>
      </c>
      <c r="H32249" t="s">
        <v>1274</v>
      </c>
      <c r="J32249" t="s">
        <v>14</v>
      </c>
      <c r="K32249">
        <v>44</v>
      </c>
      <c r="L32249" t="s">
        <v>15</v>
      </c>
    </row>
    <row r="32250" spans="1:12">
      <c r="A32250" t="e">
        <f ca="1">E00251510213921</f>
        <v>#NAME?</v>
      </c>
      <c r="B32250">
        <v>165</v>
      </c>
      <c r="C32250" t="s">
        <v>461</v>
      </c>
      <c r="D32250" s="1">
        <v>41619</v>
      </c>
      <c r="F32250">
        <v>2</v>
      </c>
      <c r="G32250">
        <v>4019</v>
      </c>
      <c r="H32250" t="s">
        <v>26</v>
      </c>
      <c r="J32250" t="s">
        <v>14</v>
      </c>
      <c r="K32250">
        <v>54</v>
      </c>
      <c r="L32250" t="s">
        <v>15</v>
      </c>
    </row>
    <row r="32251" spans="1:12">
      <c r="A32251" t="e">
        <f ca="1">E00251518891821</f>
        <v>#NAME?</v>
      </c>
      <c r="B32251">
        <v>294</v>
      </c>
      <c r="C32251" t="s">
        <v>61</v>
      </c>
      <c r="D32251" s="1">
        <v>41456</v>
      </c>
      <c r="F32251">
        <v>6</v>
      </c>
      <c r="G32251">
        <v>27800</v>
      </c>
      <c r="H32251" t="s">
        <v>145</v>
      </c>
      <c r="J32251" t="s">
        <v>14</v>
      </c>
      <c r="K32251">
        <v>45</v>
      </c>
      <c r="L32251" t="s">
        <v>15</v>
      </c>
    </row>
    <row r="32252" spans="1:12">
      <c r="A32252" t="e">
        <f ca="1">E00251513343121</f>
        <v>#NAME?</v>
      </c>
      <c r="B32252">
        <v>470</v>
      </c>
      <c r="C32252" t="s">
        <v>457</v>
      </c>
      <c r="D32252" s="1">
        <v>42863</v>
      </c>
      <c r="F32252">
        <v>1</v>
      </c>
      <c r="G32252">
        <v>7291</v>
      </c>
      <c r="H32252" t="s">
        <v>163</v>
      </c>
      <c r="J32252" t="s">
        <v>14</v>
      </c>
      <c r="K32252">
        <v>61</v>
      </c>
      <c r="L32252" t="s">
        <v>15</v>
      </c>
    </row>
    <row r="32253" spans="1:12">
      <c r="A32253" t="e">
        <f ca="1">E00251513343121</f>
        <v>#NAME?</v>
      </c>
      <c r="B32253">
        <v>470</v>
      </c>
      <c r="C32253" t="s">
        <v>457</v>
      </c>
      <c r="D32253" s="1">
        <v>42863</v>
      </c>
      <c r="F32253">
        <v>4</v>
      </c>
      <c r="G32253">
        <v>2449</v>
      </c>
      <c r="H32253" t="s">
        <v>53</v>
      </c>
      <c r="J32253" t="s">
        <v>14</v>
      </c>
      <c r="K32253">
        <v>61</v>
      </c>
      <c r="L32253" t="s">
        <v>15</v>
      </c>
    </row>
    <row r="32254" spans="1:12">
      <c r="A32254" t="e">
        <f ca="1">E00251424013321</f>
        <v>#NAME?</v>
      </c>
      <c r="B32254">
        <v>104</v>
      </c>
      <c r="C32254" t="s">
        <v>88</v>
      </c>
      <c r="D32254" s="1">
        <v>41031</v>
      </c>
      <c r="F32254">
        <v>1</v>
      </c>
      <c r="G32254">
        <v>7999</v>
      </c>
      <c r="H32254" t="s">
        <v>80</v>
      </c>
      <c r="J32254" t="s">
        <v>14</v>
      </c>
      <c r="K32254">
        <v>44</v>
      </c>
      <c r="L32254" t="s">
        <v>15</v>
      </c>
    </row>
    <row r="32255" spans="1:12">
      <c r="A32255" t="e">
        <f ca="1">E00251424013321</f>
        <v>#NAME?</v>
      </c>
      <c r="B32255">
        <v>104</v>
      </c>
      <c r="C32255" t="s">
        <v>88</v>
      </c>
      <c r="D32255" s="1">
        <v>41684</v>
      </c>
      <c r="F32255">
        <v>1</v>
      </c>
      <c r="G32255">
        <v>7847</v>
      </c>
      <c r="H32255" t="s">
        <v>622</v>
      </c>
      <c r="J32255" t="s">
        <v>14</v>
      </c>
      <c r="K32255">
        <v>46</v>
      </c>
      <c r="L32255" t="s">
        <v>22</v>
      </c>
    </row>
    <row r="32256" spans="1:12">
      <c r="A32256" t="e">
        <f ca="1">E00251439955221</f>
        <v>#NAME?</v>
      </c>
      <c r="B32256">
        <v>173</v>
      </c>
      <c r="C32256" t="s">
        <v>1543</v>
      </c>
      <c r="D32256" s="1">
        <v>42877</v>
      </c>
      <c r="F32256">
        <v>1</v>
      </c>
      <c r="G32256">
        <v>7804</v>
      </c>
      <c r="H32256" t="s">
        <v>43</v>
      </c>
      <c r="J32256" t="s">
        <v>14</v>
      </c>
      <c r="K32256">
        <v>53</v>
      </c>
      <c r="L32256" t="s">
        <v>22</v>
      </c>
    </row>
    <row r="32257" spans="1:12">
      <c r="A32257" t="e">
        <f ca="1">E00251510213921</f>
        <v>#NAME?</v>
      </c>
      <c r="B32257">
        <v>165</v>
      </c>
      <c r="C32257" t="s">
        <v>461</v>
      </c>
      <c r="D32257" s="1">
        <v>41576</v>
      </c>
      <c r="F32257">
        <v>1</v>
      </c>
      <c r="G32257">
        <v>7245</v>
      </c>
      <c r="H32257" t="s">
        <v>116</v>
      </c>
      <c r="J32257" t="s">
        <v>14</v>
      </c>
      <c r="K32257">
        <v>54</v>
      </c>
      <c r="L32257" t="s">
        <v>15</v>
      </c>
    </row>
    <row r="32258" spans="1:12">
      <c r="A32258" t="e">
        <f ca="1">E00251617695721</f>
        <v>#NAME?</v>
      </c>
      <c r="B32258">
        <v>495</v>
      </c>
      <c r="C32258" t="s">
        <v>347</v>
      </c>
      <c r="D32258" s="1">
        <v>42765</v>
      </c>
      <c r="F32258">
        <v>4</v>
      </c>
      <c r="G32258">
        <v>78009</v>
      </c>
      <c r="H32258" t="s">
        <v>489</v>
      </c>
      <c r="J32258" t="s">
        <v>14</v>
      </c>
      <c r="K32258">
        <v>66</v>
      </c>
      <c r="L32258" t="s">
        <v>22</v>
      </c>
    </row>
    <row r="32259" spans="1:12">
      <c r="A32259" t="e">
        <f ca="1">E00251518891821</f>
        <v>#NAME?</v>
      </c>
      <c r="B32259">
        <v>292</v>
      </c>
      <c r="C32259" t="s">
        <v>467</v>
      </c>
      <c r="D32259" s="1">
        <v>41340</v>
      </c>
      <c r="F32259">
        <v>6</v>
      </c>
      <c r="G32259">
        <v>2724</v>
      </c>
      <c r="H32259" t="s">
        <v>73</v>
      </c>
      <c r="J32259" t="s">
        <v>14</v>
      </c>
      <c r="K32259">
        <v>45</v>
      </c>
      <c r="L32259" t="s">
        <v>15</v>
      </c>
    </row>
    <row r="32260" spans="1:12">
      <c r="A32260" t="e">
        <f ca="1">E00251430235521</f>
        <v>#NAME?</v>
      </c>
      <c r="B32260">
        <v>498</v>
      </c>
      <c r="C32260" t="s">
        <v>591</v>
      </c>
      <c r="D32260" s="1">
        <v>42233</v>
      </c>
      <c r="F32260">
        <v>1</v>
      </c>
      <c r="G32260">
        <v>72671</v>
      </c>
      <c r="H32260" t="s">
        <v>948</v>
      </c>
      <c r="J32260" t="s">
        <v>14</v>
      </c>
      <c r="K32260">
        <v>52</v>
      </c>
      <c r="L32260" t="s">
        <v>15</v>
      </c>
    </row>
    <row r="32261" spans="1:12">
      <c r="A32261" t="e">
        <f ca="1">E00251424013321</f>
        <v>#NAME?</v>
      </c>
      <c r="B32261">
        <v>104</v>
      </c>
      <c r="C32261" t="s">
        <v>88</v>
      </c>
      <c r="D32261" s="1">
        <v>41873</v>
      </c>
      <c r="F32261">
        <v>1</v>
      </c>
      <c r="G32261">
        <v>7242</v>
      </c>
      <c r="H32261" t="s">
        <v>93</v>
      </c>
      <c r="J32261" t="s">
        <v>14</v>
      </c>
      <c r="K32261">
        <v>46</v>
      </c>
      <c r="L32261" t="s">
        <v>15</v>
      </c>
    </row>
    <row r="32262" spans="1:12">
      <c r="A32262" t="e">
        <f ca="1">E00251432445021</f>
        <v>#NAME?</v>
      </c>
      <c r="B32262">
        <v>481</v>
      </c>
      <c r="C32262" t="s">
        <v>402</v>
      </c>
      <c r="D32262" s="1">
        <v>41894</v>
      </c>
      <c r="F32262">
        <v>5</v>
      </c>
      <c r="G32262">
        <v>49390</v>
      </c>
      <c r="H32262" t="s">
        <v>59</v>
      </c>
      <c r="J32262" t="s">
        <v>14</v>
      </c>
      <c r="K32262">
        <v>44</v>
      </c>
      <c r="L32262" t="s">
        <v>15</v>
      </c>
    </row>
    <row r="32263" spans="1:12">
      <c r="A32263" t="e">
        <f ca="1">E00251617695721</f>
        <v>#NAME?</v>
      </c>
      <c r="B32263">
        <v>495</v>
      </c>
      <c r="C32263" t="s">
        <v>347</v>
      </c>
      <c r="D32263" s="1">
        <v>41170</v>
      </c>
      <c r="F32263">
        <v>1</v>
      </c>
      <c r="G32263">
        <v>4019</v>
      </c>
      <c r="H32263" t="s">
        <v>26</v>
      </c>
      <c r="J32263" t="s">
        <v>14</v>
      </c>
      <c r="K32263">
        <v>62</v>
      </c>
      <c r="L32263" t="s">
        <v>15</v>
      </c>
    </row>
    <row r="32264" spans="1:12">
      <c r="A32264" t="e">
        <f ca="1">E00251617695721</f>
        <v>#NAME?</v>
      </c>
      <c r="B32264">
        <v>495</v>
      </c>
      <c r="C32264" t="s">
        <v>347</v>
      </c>
      <c r="D32264" s="1">
        <v>42058</v>
      </c>
      <c r="F32264">
        <v>1</v>
      </c>
      <c r="G32264">
        <v>4019</v>
      </c>
      <c r="H32264" t="s">
        <v>26</v>
      </c>
      <c r="J32264" t="s">
        <v>14</v>
      </c>
      <c r="K32264">
        <v>64</v>
      </c>
      <c r="L32264" t="s">
        <v>15</v>
      </c>
    </row>
    <row r="32265" spans="1:12">
      <c r="A32265" t="e">
        <f ca="1">E00251432427221</f>
        <v>#NAME?</v>
      </c>
      <c r="B32265">
        <v>6156</v>
      </c>
      <c r="C32265" t="s">
        <v>352</v>
      </c>
      <c r="D32265" s="1">
        <v>42947</v>
      </c>
      <c r="F32265">
        <v>1</v>
      </c>
      <c r="G32265">
        <v>49390</v>
      </c>
      <c r="H32265" t="s">
        <v>59</v>
      </c>
      <c r="J32265" t="s">
        <v>14</v>
      </c>
      <c r="K32265">
        <v>49</v>
      </c>
      <c r="L32265" t="s">
        <v>15</v>
      </c>
    </row>
    <row r="32266" spans="1:12">
      <c r="A32266" t="e">
        <f ca="1">E00251510819821</f>
        <v>#NAME?</v>
      </c>
      <c r="B32266">
        <v>108</v>
      </c>
      <c r="C32266" t="s">
        <v>481</v>
      </c>
      <c r="D32266" s="1">
        <v>41575</v>
      </c>
      <c r="F32266">
        <v>1</v>
      </c>
      <c r="G32266">
        <v>7810</v>
      </c>
      <c r="H32266" t="s">
        <v>143</v>
      </c>
      <c r="J32266" t="s">
        <v>14</v>
      </c>
      <c r="K32266">
        <v>49</v>
      </c>
      <c r="L32266" t="s">
        <v>15</v>
      </c>
    </row>
    <row r="32267" spans="1:12">
      <c r="A32267" t="e">
        <f ca="1">E00251510819821</f>
        <v>#NAME?</v>
      </c>
      <c r="B32267">
        <v>108</v>
      </c>
      <c r="C32267" t="s">
        <v>481</v>
      </c>
      <c r="D32267" s="1">
        <v>41800</v>
      </c>
      <c r="F32267">
        <v>1</v>
      </c>
      <c r="G32267">
        <v>2875</v>
      </c>
      <c r="H32267" t="s">
        <v>350</v>
      </c>
      <c r="J32267" t="s">
        <v>14</v>
      </c>
      <c r="K32267">
        <v>49</v>
      </c>
      <c r="L32267" t="s">
        <v>15</v>
      </c>
    </row>
    <row r="32268" spans="1:12">
      <c r="A32268" t="e">
        <f ca="1">E00251439955221</f>
        <v>#NAME?</v>
      </c>
      <c r="B32268">
        <v>438</v>
      </c>
      <c r="C32268" t="s">
        <v>474</v>
      </c>
      <c r="D32268" s="1">
        <v>42174</v>
      </c>
      <c r="F32268">
        <v>2</v>
      </c>
      <c r="G32268">
        <v>98984</v>
      </c>
      <c r="H32268" t="s">
        <v>576</v>
      </c>
      <c r="J32268" t="s">
        <v>14</v>
      </c>
      <c r="K32268">
        <v>51</v>
      </c>
      <c r="L32268" t="s">
        <v>15</v>
      </c>
    </row>
    <row r="32269" spans="1:12">
      <c r="A32269" t="e">
        <f ca="1">E00251432445021</f>
        <v>#NAME?</v>
      </c>
      <c r="B32269">
        <v>481</v>
      </c>
      <c r="C32269" t="s">
        <v>402</v>
      </c>
      <c r="D32269" s="1">
        <v>42256</v>
      </c>
      <c r="F32269">
        <v>6</v>
      </c>
      <c r="G32269">
        <v>6929</v>
      </c>
      <c r="H32269" t="s">
        <v>36</v>
      </c>
      <c r="J32269" t="s">
        <v>14</v>
      </c>
      <c r="K32269">
        <v>45</v>
      </c>
      <c r="L32269" t="s">
        <v>15</v>
      </c>
    </row>
    <row r="32270" spans="1:12">
      <c r="A32270" t="e">
        <f ca="1">E00251510819821</f>
        <v>#NAME?</v>
      </c>
      <c r="B32270">
        <v>108</v>
      </c>
      <c r="C32270" t="s">
        <v>481</v>
      </c>
      <c r="D32270" s="1">
        <v>41129</v>
      </c>
      <c r="F32270">
        <v>2</v>
      </c>
      <c r="G32270">
        <v>2720</v>
      </c>
      <c r="H32270" t="s">
        <v>65</v>
      </c>
      <c r="J32270" t="s">
        <v>14</v>
      </c>
      <c r="K32270">
        <v>48</v>
      </c>
      <c r="L32270" t="s">
        <v>15</v>
      </c>
    </row>
    <row r="32271" spans="1:12">
      <c r="A32271" t="e">
        <f ca="1">E00251510819821</f>
        <v>#NAME?</v>
      </c>
      <c r="B32271">
        <v>108</v>
      </c>
      <c r="C32271" t="s">
        <v>481</v>
      </c>
      <c r="D32271" s="1">
        <v>42101</v>
      </c>
      <c r="F32271">
        <v>1</v>
      </c>
      <c r="G32271">
        <v>61171</v>
      </c>
      <c r="H32271" t="s">
        <v>513</v>
      </c>
      <c r="J32271" t="s">
        <v>14</v>
      </c>
      <c r="K32271">
        <v>50</v>
      </c>
      <c r="L32271" t="s">
        <v>15</v>
      </c>
    </row>
    <row r="32272" spans="1:12">
      <c r="A32272" t="e">
        <f ca="1">E00251432445021</f>
        <v>#NAME?</v>
      </c>
      <c r="B32272">
        <v>485</v>
      </c>
      <c r="C32272" t="s">
        <v>241</v>
      </c>
      <c r="D32272" s="1">
        <v>42310</v>
      </c>
      <c r="F32272">
        <v>1</v>
      </c>
      <c r="G32272">
        <v>7089</v>
      </c>
      <c r="H32272" t="s">
        <v>487</v>
      </c>
      <c r="J32272" t="s">
        <v>14</v>
      </c>
      <c r="K32272">
        <v>45</v>
      </c>
      <c r="L32272" t="s">
        <v>15</v>
      </c>
    </row>
    <row r="32273" spans="1:12">
      <c r="A32273" t="e">
        <f ca="1">E00251432427221</f>
        <v>#NAME?</v>
      </c>
      <c r="B32273">
        <v>6156</v>
      </c>
      <c r="C32273" t="s">
        <v>352</v>
      </c>
      <c r="D32273" s="1">
        <v>42788</v>
      </c>
      <c r="F32273">
        <v>1</v>
      </c>
      <c r="G32273">
        <v>6929</v>
      </c>
      <c r="H32273" t="s">
        <v>36</v>
      </c>
      <c r="J32273" t="s">
        <v>14</v>
      </c>
      <c r="K32273">
        <v>49</v>
      </c>
      <c r="L32273" t="s">
        <v>15</v>
      </c>
    </row>
    <row r="32274" spans="1:12">
      <c r="A32274" t="e">
        <f ca="1">E00251510819821</f>
        <v>#NAME?</v>
      </c>
      <c r="B32274">
        <v>108</v>
      </c>
      <c r="C32274" t="s">
        <v>481</v>
      </c>
      <c r="D32274" s="1">
        <v>42926</v>
      </c>
      <c r="F32274">
        <v>1</v>
      </c>
      <c r="G32274">
        <v>71536</v>
      </c>
      <c r="H32274" t="s">
        <v>70</v>
      </c>
      <c r="J32274" t="s">
        <v>14</v>
      </c>
      <c r="K32274">
        <v>53</v>
      </c>
      <c r="L32274" t="s">
        <v>15</v>
      </c>
    </row>
    <row r="32275" spans="1:12">
      <c r="A32275" t="e">
        <f ca="1">E00251439955221</f>
        <v>#NAME?</v>
      </c>
      <c r="B32275">
        <v>438</v>
      </c>
      <c r="C32275" t="s">
        <v>474</v>
      </c>
      <c r="D32275" s="1">
        <v>41733</v>
      </c>
      <c r="F32275">
        <v>3</v>
      </c>
      <c r="G32275">
        <v>56400</v>
      </c>
      <c r="H32275" t="s">
        <v>91</v>
      </c>
      <c r="J32275" t="s">
        <v>14</v>
      </c>
      <c r="K32275">
        <v>50</v>
      </c>
      <c r="L32275" t="s">
        <v>15</v>
      </c>
    </row>
    <row r="32276" spans="1:12">
      <c r="A32276" t="e">
        <f ca="1">E00251439955221</f>
        <v>#NAME?</v>
      </c>
      <c r="B32276">
        <v>827</v>
      </c>
      <c r="C32276" t="s">
        <v>205</v>
      </c>
      <c r="D32276" s="1">
        <v>40933</v>
      </c>
      <c r="E32276">
        <v>1</v>
      </c>
      <c r="F32276">
        <v>1</v>
      </c>
      <c r="G32276">
        <v>57410</v>
      </c>
      <c r="H32276" t="s">
        <v>925</v>
      </c>
      <c r="J32276" t="s">
        <v>34</v>
      </c>
      <c r="K32276">
        <v>48</v>
      </c>
      <c r="L32276" t="s">
        <v>15</v>
      </c>
    </row>
    <row r="32277" spans="1:12">
      <c r="A32277" t="e">
        <f ca="1">E00251617695721</f>
        <v>#NAME?</v>
      </c>
      <c r="B32277">
        <v>495</v>
      </c>
      <c r="C32277" t="s">
        <v>347</v>
      </c>
      <c r="D32277" s="1">
        <v>41680</v>
      </c>
      <c r="F32277">
        <v>2</v>
      </c>
      <c r="G32277">
        <v>4019</v>
      </c>
      <c r="H32277" t="s">
        <v>26</v>
      </c>
      <c r="J32277" t="s">
        <v>14</v>
      </c>
      <c r="K32277">
        <v>63</v>
      </c>
      <c r="L32277" t="s">
        <v>15</v>
      </c>
    </row>
    <row r="32278" spans="1:12">
      <c r="A32278" t="e">
        <f ca="1">E00251510819821</f>
        <v>#NAME?</v>
      </c>
      <c r="B32278">
        <v>108</v>
      </c>
      <c r="C32278" t="s">
        <v>481</v>
      </c>
      <c r="D32278" s="1">
        <v>42117</v>
      </c>
      <c r="F32278">
        <v>1</v>
      </c>
      <c r="G32278">
        <v>71940</v>
      </c>
      <c r="H32278" t="s">
        <v>135</v>
      </c>
      <c r="J32278" t="s">
        <v>14</v>
      </c>
      <c r="K32278">
        <v>50</v>
      </c>
      <c r="L32278" t="s">
        <v>15</v>
      </c>
    </row>
    <row r="32279" spans="1:12">
      <c r="A32279" t="e">
        <f ca="1">E00251510819821</f>
        <v>#NAME?</v>
      </c>
      <c r="B32279">
        <v>108</v>
      </c>
      <c r="C32279" t="s">
        <v>481</v>
      </c>
      <c r="D32279" s="1">
        <v>42206</v>
      </c>
      <c r="F32279">
        <v>2</v>
      </c>
      <c r="G32279">
        <v>2720</v>
      </c>
      <c r="H32279" t="s">
        <v>65</v>
      </c>
      <c r="J32279" t="s">
        <v>14</v>
      </c>
      <c r="K32279">
        <v>51</v>
      </c>
      <c r="L32279" t="s">
        <v>15</v>
      </c>
    </row>
    <row r="32280" spans="1:12">
      <c r="A32280" t="e">
        <f ca="1">E00251619053621</f>
        <v>#NAME?</v>
      </c>
      <c r="B32280">
        <v>109</v>
      </c>
      <c r="C32280" t="s">
        <v>480</v>
      </c>
      <c r="D32280" s="1">
        <v>41969</v>
      </c>
      <c r="F32280">
        <v>2</v>
      </c>
      <c r="G32280">
        <v>4019</v>
      </c>
      <c r="H32280" t="s">
        <v>26</v>
      </c>
      <c r="J32280" t="s">
        <v>14</v>
      </c>
      <c r="K32280">
        <v>47</v>
      </c>
      <c r="L32280" t="s">
        <v>15</v>
      </c>
    </row>
    <row r="32281" spans="1:12">
      <c r="A32281" t="e">
        <f ca="1">E00251432427221</f>
        <v>#NAME?</v>
      </c>
      <c r="B32281">
        <v>6156</v>
      </c>
      <c r="C32281" t="s">
        <v>352</v>
      </c>
      <c r="D32281" s="1">
        <v>42552</v>
      </c>
      <c r="F32281">
        <v>2</v>
      </c>
      <c r="G32281">
        <v>49390</v>
      </c>
      <c r="H32281" t="s">
        <v>59</v>
      </c>
      <c r="J32281" t="s">
        <v>14</v>
      </c>
      <c r="K32281">
        <v>48</v>
      </c>
      <c r="L32281" t="s">
        <v>15</v>
      </c>
    </row>
    <row r="32282" spans="1:12">
      <c r="A32282" t="e">
        <f ca="1">E00251432427221</f>
        <v>#NAME?</v>
      </c>
      <c r="B32282">
        <v>6156</v>
      </c>
      <c r="C32282" t="s">
        <v>352</v>
      </c>
      <c r="D32282" s="1">
        <v>42039</v>
      </c>
      <c r="F32282">
        <v>2</v>
      </c>
      <c r="G32282">
        <v>49390</v>
      </c>
      <c r="H32282" t="s">
        <v>59</v>
      </c>
      <c r="J32282" t="s">
        <v>14</v>
      </c>
      <c r="K32282">
        <v>46</v>
      </c>
      <c r="L32282" t="s">
        <v>15</v>
      </c>
    </row>
    <row r="32283" spans="1:12">
      <c r="A32283" t="e">
        <f ca="1">E00251432427221</f>
        <v>#NAME?</v>
      </c>
      <c r="B32283">
        <v>6156</v>
      </c>
      <c r="C32283" t="s">
        <v>352</v>
      </c>
      <c r="D32283" s="1">
        <v>42416</v>
      </c>
      <c r="F32283">
        <v>1</v>
      </c>
      <c r="G32283">
        <v>40599</v>
      </c>
      <c r="H32283" t="s">
        <v>475</v>
      </c>
      <c r="J32283" t="s">
        <v>14</v>
      </c>
      <c r="K32283">
        <v>47</v>
      </c>
      <c r="L32283" t="s">
        <v>15</v>
      </c>
    </row>
    <row r="32284" spans="1:12">
      <c r="A32284" t="e">
        <f t="shared" ref="A32284:A32296" ca="1" si="295">E00251432445021</f>
        <v>#NAME?</v>
      </c>
      <c r="B32284">
        <v>485</v>
      </c>
      <c r="C32284" t="s">
        <v>241</v>
      </c>
      <c r="D32284" s="1">
        <v>42303</v>
      </c>
      <c r="F32284">
        <v>2</v>
      </c>
      <c r="G32284">
        <v>49390</v>
      </c>
      <c r="H32284" t="s">
        <v>59</v>
      </c>
      <c r="J32284" t="s">
        <v>14</v>
      </c>
      <c r="K32284">
        <v>45</v>
      </c>
      <c r="L32284" t="s">
        <v>15</v>
      </c>
    </row>
    <row r="32285" spans="1:12">
      <c r="A32285" t="e">
        <f t="shared" ca="1" si="295"/>
        <v>#NAME?</v>
      </c>
      <c r="B32285">
        <v>485</v>
      </c>
      <c r="C32285" t="s">
        <v>241</v>
      </c>
      <c r="D32285" s="1">
        <v>42303</v>
      </c>
      <c r="F32285">
        <v>3</v>
      </c>
      <c r="G32285">
        <v>27800</v>
      </c>
      <c r="H32285" t="s">
        <v>145</v>
      </c>
      <c r="J32285" t="s">
        <v>14</v>
      </c>
      <c r="K32285">
        <v>45</v>
      </c>
      <c r="L32285" t="s">
        <v>15</v>
      </c>
    </row>
    <row r="32286" spans="1:12">
      <c r="A32286" t="e">
        <f t="shared" ca="1" si="295"/>
        <v>#NAME?</v>
      </c>
      <c r="B32286">
        <v>481</v>
      </c>
      <c r="C32286" t="s">
        <v>402</v>
      </c>
      <c r="D32286" s="1">
        <v>42362</v>
      </c>
      <c r="F32286">
        <v>3</v>
      </c>
      <c r="G32286">
        <v>46619</v>
      </c>
      <c r="H32286" t="s">
        <v>182</v>
      </c>
      <c r="J32286" t="s">
        <v>14</v>
      </c>
      <c r="K32286">
        <v>45</v>
      </c>
      <c r="L32286" t="s">
        <v>15</v>
      </c>
    </row>
    <row r="32287" spans="1:12">
      <c r="A32287" t="e">
        <f t="shared" ca="1" si="295"/>
        <v>#NAME?</v>
      </c>
      <c r="B32287">
        <v>481</v>
      </c>
      <c r="C32287" t="s">
        <v>402</v>
      </c>
      <c r="D32287" s="1">
        <v>42514</v>
      </c>
      <c r="F32287">
        <v>1</v>
      </c>
      <c r="G32287">
        <v>27800</v>
      </c>
      <c r="H32287" t="s">
        <v>145</v>
      </c>
      <c r="J32287" t="s">
        <v>14</v>
      </c>
      <c r="K32287">
        <v>46</v>
      </c>
      <c r="L32287" t="s">
        <v>15</v>
      </c>
    </row>
    <row r="32288" spans="1:12">
      <c r="A32288" t="e">
        <f t="shared" ca="1" si="295"/>
        <v>#NAME?</v>
      </c>
      <c r="B32288">
        <v>481</v>
      </c>
      <c r="C32288" t="s">
        <v>402</v>
      </c>
      <c r="D32288" s="1">
        <v>42514</v>
      </c>
      <c r="F32288">
        <v>2</v>
      </c>
      <c r="G32288">
        <v>49390</v>
      </c>
      <c r="H32288" t="s">
        <v>59</v>
      </c>
      <c r="J32288" t="s">
        <v>14</v>
      </c>
      <c r="K32288">
        <v>46</v>
      </c>
      <c r="L32288" t="s">
        <v>15</v>
      </c>
    </row>
    <row r="32289" spans="1:12">
      <c r="A32289" t="e">
        <f t="shared" ca="1" si="295"/>
        <v>#NAME?</v>
      </c>
      <c r="B32289">
        <v>481</v>
      </c>
      <c r="C32289" t="s">
        <v>402</v>
      </c>
      <c r="D32289" s="1">
        <v>42621</v>
      </c>
      <c r="F32289">
        <v>6</v>
      </c>
      <c r="G32289">
        <v>61172</v>
      </c>
      <c r="H32289" t="s">
        <v>48</v>
      </c>
      <c r="J32289" t="s">
        <v>14</v>
      </c>
      <c r="K32289">
        <v>46</v>
      </c>
      <c r="L32289" t="s">
        <v>15</v>
      </c>
    </row>
    <row r="32290" spans="1:12">
      <c r="A32290" t="e">
        <f t="shared" ca="1" si="295"/>
        <v>#NAME?</v>
      </c>
      <c r="B32290">
        <v>481</v>
      </c>
      <c r="C32290" t="s">
        <v>402</v>
      </c>
      <c r="D32290" s="1">
        <v>41087</v>
      </c>
      <c r="F32290">
        <v>1</v>
      </c>
      <c r="G32290">
        <v>5369</v>
      </c>
      <c r="H32290" t="s">
        <v>253</v>
      </c>
      <c r="J32290" t="s">
        <v>14</v>
      </c>
      <c r="K32290">
        <v>42</v>
      </c>
      <c r="L32290" t="s">
        <v>15</v>
      </c>
    </row>
    <row r="32291" spans="1:12">
      <c r="A32291" t="e">
        <f t="shared" ca="1" si="295"/>
        <v>#NAME?</v>
      </c>
      <c r="B32291">
        <v>481</v>
      </c>
      <c r="C32291" t="s">
        <v>402</v>
      </c>
      <c r="D32291" s="1">
        <v>42754</v>
      </c>
      <c r="F32291">
        <v>3</v>
      </c>
      <c r="G32291">
        <v>27800</v>
      </c>
      <c r="H32291" t="s">
        <v>145</v>
      </c>
      <c r="J32291" t="s">
        <v>14</v>
      </c>
      <c r="K32291">
        <v>46</v>
      </c>
      <c r="L32291" t="s">
        <v>15</v>
      </c>
    </row>
    <row r="32292" spans="1:12">
      <c r="A32292" t="e">
        <f t="shared" ca="1" si="295"/>
        <v>#NAME?</v>
      </c>
      <c r="B32292">
        <v>485</v>
      </c>
      <c r="C32292" t="s">
        <v>241</v>
      </c>
      <c r="D32292" s="1">
        <v>42681</v>
      </c>
      <c r="F32292">
        <v>2</v>
      </c>
      <c r="G32292">
        <v>27800</v>
      </c>
      <c r="H32292" t="s">
        <v>145</v>
      </c>
      <c r="J32292" t="s">
        <v>14</v>
      </c>
      <c r="K32292">
        <v>46</v>
      </c>
      <c r="L32292" t="s">
        <v>15</v>
      </c>
    </row>
    <row r="32293" spans="1:12">
      <c r="A32293" t="e">
        <f t="shared" ca="1" si="295"/>
        <v>#NAME?</v>
      </c>
      <c r="B32293">
        <v>485</v>
      </c>
      <c r="C32293" t="s">
        <v>241</v>
      </c>
      <c r="D32293" s="1">
        <v>42681</v>
      </c>
      <c r="F32293">
        <v>3</v>
      </c>
      <c r="G32293">
        <v>6929</v>
      </c>
      <c r="H32293" t="s">
        <v>36</v>
      </c>
      <c r="J32293" t="s">
        <v>14</v>
      </c>
      <c r="K32293">
        <v>46</v>
      </c>
      <c r="L32293" t="s">
        <v>15</v>
      </c>
    </row>
    <row r="32294" spans="1:12">
      <c r="A32294" t="e">
        <f t="shared" ca="1" si="295"/>
        <v>#NAME?</v>
      </c>
      <c r="B32294">
        <v>1028</v>
      </c>
      <c r="C32294" t="s">
        <v>127</v>
      </c>
      <c r="D32294" s="1">
        <v>42044</v>
      </c>
      <c r="F32294">
        <v>1</v>
      </c>
      <c r="G32294">
        <v>49392</v>
      </c>
      <c r="H32294" t="s">
        <v>486</v>
      </c>
      <c r="I32294" t="s">
        <v>127</v>
      </c>
      <c r="J32294" t="s">
        <v>57</v>
      </c>
      <c r="K32294">
        <v>44</v>
      </c>
      <c r="L32294" t="s">
        <v>15</v>
      </c>
    </row>
    <row r="32295" spans="1:12">
      <c r="A32295" t="e">
        <f t="shared" ca="1" si="295"/>
        <v>#NAME?</v>
      </c>
      <c r="B32295">
        <v>481</v>
      </c>
      <c r="C32295" t="s">
        <v>402</v>
      </c>
      <c r="D32295" s="1">
        <v>42332</v>
      </c>
      <c r="F32295">
        <v>6</v>
      </c>
      <c r="G32295">
        <v>61172</v>
      </c>
      <c r="H32295" t="s">
        <v>48</v>
      </c>
      <c r="J32295" t="s">
        <v>14</v>
      </c>
      <c r="K32295">
        <v>45</v>
      </c>
      <c r="L32295" t="s">
        <v>15</v>
      </c>
    </row>
    <row r="32296" spans="1:12">
      <c r="A32296" t="e">
        <f t="shared" ca="1" si="295"/>
        <v>#NAME?</v>
      </c>
      <c r="B32296">
        <v>481</v>
      </c>
      <c r="C32296" t="s">
        <v>402</v>
      </c>
      <c r="D32296" s="1">
        <v>41109</v>
      </c>
      <c r="F32296">
        <v>1</v>
      </c>
      <c r="G32296">
        <v>84500</v>
      </c>
      <c r="H32296" t="s">
        <v>511</v>
      </c>
      <c r="J32296" t="s">
        <v>14</v>
      </c>
      <c r="K32296">
        <v>42</v>
      </c>
      <c r="L32296" t="s">
        <v>15</v>
      </c>
    </row>
    <row r="32297" spans="1:12">
      <c r="A32297" t="e">
        <f ca="1">E00251537619421</f>
        <v>#NAME?</v>
      </c>
      <c r="B32297">
        <v>703</v>
      </c>
      <c r="C32297" t="s">
        <v>305</v>
      </c>
      <c r="D32297" s="1">
        <v>42984</v>
      </c>
      <c r="F32297">
        <v>2</v>
      </c>
      <c r="G32297">
        <v>78050</v>
      </c>
      <c r="H32297" t="s">
        <v>197</v>
      </c>
      <c r="J32297" t="s">
        <v>14</v>
      </c>
      <c r="K32297">
        <v>53</v>
      </c>
      <c r="L32297" t="s">
        <v>22</v>
      </c>
    </row>
    <row r="32298" spans="1:12">
      <c r="A32298" t="e">
        <f ca="1">E00251432445021</f>
        <v>#NAME?</v>
      </c>
      <c r="B32298">
        <v>481</v>
      </c>
      <c r="C32298" t="s">
        <v>402</v>
      </c>
      <c r="D32298" s="1">
        <v>41894</v>
      </c>
      <c r="F32298">
        <v>2</v>
      </c>
      <c r="G32298">
        <v>7295</v>
      </c>
      <c r="H32298" t="s">
        <v>76</v>
      </c>
      <c r="J32298" t="s">
        <v>14</v>
      </c>
      <c r="K32298">
        <v>44</v>
      </c>
      <c r="L32298" t="s">
        <v>15</v>
      </c>
    </row>
    <row r="32299" spans="1:12">
      <c r="A32299" t="e">
        <f ca="1">E00251432445021</f>
        <v>#NAME?</v>
      </c>
      <c r="B32299">
        <v>481</v>
      </c>
      <c r="C32299" t="s">
        <v>402</v>
      </c>
      <c r="D32299" s="1">
        <v>42110</v>
      </c>
      <c r="F32299">
        <v>1</v>
      </c>
      <c r="G32299">
        <v>49390</v>
      </c>
      <c r="H32299" t="s">
        <v>59</v>
      </c>
      <c r="J32299" t="s">
        <v>14</v>
      </c>
      <c r="K32299">
        <v>45</v>
      </c>
      <c r="L32299" t="s">
        <v>15</v>
      </c>
    </row>
    <row r="32300" spans="1:12">
      <c r="A32300" t="e">
        <f ca="1">E00251432445021</f>
        <v>#NAME?</v>
      </c>
      <c r="B32300">
        <v>481</v>
      </c>
      <c r="C32300" t="s">
        <v>402</v>
      </c>
      <c r="D32300" s="1">
        <v>42256</v>
      </c>
      <c r="F32300">
        <v>1</v>
      </c>
      <c r="G32300">
        <v>49390</v>
      </c>
      <c r="H32300" t="s">
        <v>59</v>
      </c>
      <c r="J32300" t="s">
        <v>14</v>
      </c>
      <c r="K32300">
        <v>45</v>
      </c>
      <c r="L32300" t="s">
        <v>15</v>
      </c>
    </row>
    <row r="32301" spans="1:12">
      <c r="A32301" t="e">
        <f ca="1">E00251524992321</f>
        <v>#NAME?</v>
      </c>
      <c r="B32301">
        <v>437</v>
      </c>
      <c r="C32301" t="s">
        <v>216</v>
      </c>
      <c r="D32301" s="1">
        <v>40952</v>
      </c>
      <c r="F32301">
        <v>1</v>
      </c>
      <c r="G32301">
        <v>72743</v>
      </c>
      <c r="H32301" t="s">
        <v>155</v>
      </c>
      <c r="J32301" t="s">
        <v>14</v>
      </c>
      <c r="K32301">
        <v>60</v>
      </c>
      <c r="L32301" t="s">
        <v>15</v>
      </c>
    </row>
    <row r="32302" spans="1:12">
      <c r="A32302" t="e">
        <f t="shared" ref="A32302:A32308" ca="1" si="296">E00251432445021</f>
        <v>#NAME?</v>
      </c>
      <c r="B32302">
        <v>481</v>
      </c>
      <c r="C32302" t="s">
        <v>402</v>
      </c>
      <c r="D32302" s="1">
        <v>42793</v>
      </c>
      <c r="F32302">
        <v>2</v>
      </c>
      <c r="G32302">
        <v>27800</v>
      </c>
      <c r="H32302" t="s">
        <v>145</v>
      </c>
      <c r="J32302" t="s">
        <v>14</v>
      </c>
      <c r="K32302">
        <v>46</v>
      </c>
      <c r="L32302" t="s">
        <v>15</v>
      </c>
    </row>
    <row r="32303" spans="1:12">
      <c r="A32303" t="e">
        <f t="shared" ca="1" si="296"/>
        <v>#NAME?</v>
      </c>
      <c r="B32303">
        <v>481</v>
      </c>
      <c r="C32303" t="s">
        <v>402</v>
      </c>
      <c r="D32303" s="1">
        <v>41831</v>
      </c>
      <c r="F32303">
        <v>5</v>
      </c>
      <c r="G32303">
        <v>49390</v>
      </c>
      <c r="H32303" t="s">
        <v>59</v>
      </c>
      <c r="J32303" t="s">
        <v>14</v>
      </c>
      <c r="K32303">
        <v>44</v>
      </c>
      <c r="L32303" t="s">
        <v>15</v>
      </c>
    </row>
    <row r="32304" spans="1:12">
      <c r="A32304" t="e">
        <f t="shared" ca="1" si="296"/>
        <v>#NAME?</v>
      </c>
      <c r="B32304">
        <v>481</v>
      </c>
      <c r="C32304" t="s">
        <v>402</v>
      </c>
      <c r="D32304" s="1">
        <v>41894</v>
      </c>
      <c r="F32304">
        <v>6</v>
      </c>
      <c r="G32304">
        <v>6929</v>
      </c>
      <c r="H32304" t="s">
        <v>36</v>
      </c>
      <c r="J32304" t="s">
        <v>14</v>
      </c>
      <c r="K32304">
        <v>44</v>
      </c>
      <c r="L32304" t="s">
        <v>15</v>
      </c>
    </row>
    <row r="32305" spans="1:12">
      <c r="A32305" t="e">
        <f t="shared" ca="1" si="296"/>
        <v>#NAME?</v>
      </c>
      <c r="B32305">
        <v>481</v>
      </c>
      <c r="C32305" t="s">
        <v>402</v>
      </c>
      <c r="D32305" s="1">
        <v>42863</v>
      </c>
      <c r="F32305">
        <v>2</v>
      </c>
      <c r="G32305">
        <v>27800</v>
      </c>
      <c r="H32305" t="s">
        <v>145</v>
      </c>
      <c r="J32305" t="s">
        <v>14</v>
      </c>
      <c r="K32305">
        <v>47</v>
      </c>
      <c r="L32305" t="s">
        <v>15</v>
      </c>
    </row>
    <row r="32306" spans="1:12">
      <c r="A32306" t="e">
        <f t="shared" ca="1" si="296"/>
        <v>#NAME?</v>
      </c>
      <c r="B32306">
        <v>481</v>
      </c>
      <c r="C32306" t="s">
        <v>402</v>
      </c>
      <c r="D32306" s="1">
        <v>42362</v>
      </c>
      <c r="F32306">
        <v>4</v>
      </c>
      <c r="G32306">
        <v>7089</v>
      </c>
      <c r="H32306" t="s">
        <v>487</v>
      </c>
      <c r="J32306" t="s">
        <v>14</v>
      </c>
      <c r="K32306">
        <v>45</v>
      </c>
      <c r="L32306" t="s">
        <v>15</v>
      </c>
    </row>
    <row r="32307" spans="1:12">
      <c r="A32307" t="e">
        <f t="shared" ca="1" si="296"/>
        <v>#NAME?</v>
      </c>
      <c r="B32307">
        <v>481</v>
      </c>
      <c r="C32307" t="s">
        <v>402</v>
      </c>
      <c r="D32307" s="1">
        <v>42381</v>
      </c>
      <c r="F32307">
        <v>5</v>
      </c>
      <c r="G32307">
        <v>5369</v>
      </c>
      <c r="H32307" t="s">
        <v>253</v>
      </c>
      <c r="J32307" t="s">
        <v>14</v>
      </c>
      <c r="K32307">
        <v>45</v>
      </c>
      <c r="L32307" t="s">
        <v>15</v>
      </c>
    </row>
    <row r="32308" spans="1:12">
      <c r="A32308" t="e">
        <f t="shared" ca="1" si="296"/>
        <v>#NAME?</v>
      </c>
      <c r="B32308">
        <v>481</v>
      </c>
      <c r="C32308" t="s">
        <v>402</v>
      </c>
      <c r="D32308" s="1">
        <v>41311</v>
      </c>
      <c r="F32308">
        <v>4</v>
      </c>
      <c r="G32308">
        <v>78050</v>
      </c>
      <c r="H32308" t="s">
        <v>197</v>
      </c>
      <c r="J32308" t="s">
        <v>14</v>
      </c>
      <c r="K32308">
        <v>42</v>
      </c>
      <c r="L32308" t="s">
        <v>22</v>
      </c>
    </row>
    <row r="32309" spans="1:12">
      <c r="A32309" t="e">
        <f ca="1">E00251513365321</f>
        <v>#NAME?</v>
      </c>
      <c r="B32309">
        <v>193</v>
      </c>
      <c r="C32309" t="s">
        <v>247</v>
      </c>
      <c r="D32309" s="1">
        <v>42888</v>
      </c>
      <c r="F32309">
        <v>1</v>
      </c>
      <c r="G32309">
        <v>6179</v>
      </c>
      <c r="H32309" t="s">
        <v>596</v>
      </c>
      <c r="J32309" t="s">
        <v>14</v>
      </c>
      <c r="K32309">
        <v>43</v>
      </c>
      <c r="L32309" t="s">
        <v>15</v>
      </c>
    </row>
    <row r="32310" spans="1:12">
      <c r="A32310" t="e">
        <f ca="1">E00251513365321</f>
        <v>#NAME?</v>
      </c>
      <c r="B32310">
        <v>718</v>
      </c>
      <c r="C32310" t="s">
        <v>32</v>
      </c>
      <c r="D32310" s="1">
        <v>42758</v>
      </c>
      <c r="E32310">
        <v>2</v>
      </c>
      <c r="F32310">
        <v>2</v>
      </c>
      <c r="G32310">
        <v>6142</v>
      </c>
      <c r="H32310" t="s">
        <v>1725</v>
      </c>
      <c r="J32310" t="s">
        <v>34</v>
      </c>
      <c r="K32310">
        <v>42</v>
      </c>
      <c r="L32310" t="s">
        <v>15</v>
      </c>
    </row>
    <row r="32311" spans="1:12">
      <c r="A32311" t="e">
        <f ca="1">E00251432445021</f>
        <v>#NAME?</v>
      </c>
      <c r="B32311">
        <v>481</v>
      </c>
      <c r="C32311" t="s">
        <v>402</v>
      </c>
      <c r="D32311" s="1">
        <v>42510</v>
      </c>
      <c r="F32311">
        <v>4</v>
      </c>
      <c r="G32311">
        <v>7028</v>
      </c>
      <c r="H32311" t="s">
        <v>407</v>
      </c>
      <c r="J32311" t="s">
        <v>14</v>
      </c>
      <c r="K32311">
        <v>46</v>
      </c>
      <c r="L32311" t="s">
        <v>15</v>
      </c>
    </row>
    <row r="32312" spans="1:12">
      <c r="A32312" t="e">
        <f ca="1">E00251529526721</f>
        <v>#NAME?</v>
      </c>
      <c r="B32312">
        <v>470</v>
      </c>
      <c r="C32312" t="s">
        <v>457</v>
      </c>
      <c r="D32312" s="1">
        <v>43042</v>
      </c>
      <c r="F32312">
        <v>4</v>
      </c>
      <c r="G32312">
        <v>27800</v>
      </c>
      <c r="H32312" t="s">
        <v>145</v>
      </c>
      <c r="J32312" t="s">
        <v>14</v>
      </c>
      <c r="K32312">
        <v>57</v>
      </c>
      <c r="L32312" t="s">
        <v>15</v>
      </c>
    </row>
    <row r="32313" spans="1:12">
      <c r="A32313" t="e">
        <f t="shared" ref="A32313:A32318" ca="1" si="297">E00251432445021</f>
        <v>#NAME?</v>
      </c>
      <c r="B32313">
        <v>481</v>
      </c>
      <c r="C32313" t="s">
        <v>402</v>
      </c>
      <c r="D32313" s="1">
        <v>42426</v>
      </c>
      <c r="F32313">
        <v>3</v>
      </c>
      <c r="G32313">
        <v>6929</v>
      </c>
      <c r="H32313" t="s">
        <v>36</v>
      </c>
      <c r="J32313" t="s">
        <v>14</v>
      </c>
      <c r="K32313">
        <v>45</v>
      </c>
      <c r="L32313" t="s">
        <v>15</v>
      </c>
    </row>
    <row r="32314" spans="1:12">
      <c r="A32314" t="e">
        <f t="shared" ca="1" si="297"/>
        <v>#NAME?</v>
      </c>
      <c r="B32314">
        <v>481</v>
      </c>
      <c r="C32314" t="s">
        <v>402</v>
      </c>
      <c r="D32314" s="1">
        <v>42527</v>
      </c>
      <c r="F32314">
        <v>4</v>
      </c>
      <c r="G32314">
        <v>7028</v>
      </c>
      <c r="H32314" t="s">
        <v>407</v>
      </c>
      <c r="J32314" t="s">
        <v>14</v>
      </c>
      <c r="K32314">
        <v>46</v>
      </c>
      <c r="L32314" t="s">
        <v>15</v>
      </c>
    </row>
    <row r="32315" spans="1:12">
      <c r="A32315" t="e">
        <f t="shared" ca="1" si="297"/>
        <v>#NAME?</v>
      </c>
      <c r="B32315">
        <v>481</v>
      </c>
      <c r="C32315" t="s">
        <v>402</v>
      </c>
      <c r="D32315" s="1">
        <v>42747</v>
      </c>
      <c r="F32315">
        <v>4</v>
      </c>
      <c r="G32315">
        <v>6929</v>
      </c>
      <c r="H32315" t="s">
        <v>36</v>
      </c>
      <c r="J32315" t="s">
        <v>14</v>
      </c>
      <c r="K32315">
        <v>46</v>
      </c>
      <c r="L32315" t="s">
        <v>15</v>
      </c>
    </row>
    <row r="32316" spans="1:12">
      <c r="A32316" t="e">
        <f t="shared" ca="1" si="297"/>
        <v>#NAME?</v>
      </c>
      <c r="B32316">
        <v>481</v>
      </c>
      <c r="C32316" t="s">
        <v>402</v>
      </c>
      <c r="D32316" s="1">
        <v>43032</v>
      </c>
      <c r="F32316">
        <v>4</v>
      </c>
      <c r="G32316">
        <v>7028</v>
      </c>
      <c r="H32316" t="s">
        <v>407</v>
      </c>
      <c r="J32316" t="s">
        <v>14</v>
      </c>
      <c r="K32316">
        <v>47</v>
      </c>
      <c r="L32316" t="s">
        <v>15</v>
      </c>
    </row>
    <row r="32317" spans="1:12">
      <c r="A32317" t="e">
        <f t="shared" ca="1" si="297"/>
        <v>#NAME?</v>
      </c>
      <c r="B32317">
        <v>485</v>
      </c>
      <c r="C32317" t="s">
        <v>241</v>
      </c>
      <c r="D32317" s="1">
        <v>42317</v>
      </c>
      <c r="F32317">
        <v>4</v>
      </c>
      <c r="G32317">
        <v>6929</v>
      </c>
      <c r="H32317" t="s">
        <v>36</v>
      </c>
      <c r="J32317" t="s">
        <v>14</v>
      </c>
      <c r="K32317">
        <v>45</v>
      </c>
      <c r="L32317" t="s">
        <v>15</v>
      </c>
    </row>
    <row r="32318" spans="1:12">
      <c r="A32318" t="e">
        <f t="shared" ca="1" si="297"/>
        <v>#NAME?</v>
      </c>
      <c r="B32318">
        <v>485</v>
      </c>
      <c r="C32318" t="s">
        <v>241</v>
      </c>
      <c r="D32318" s="1">
        <v>42317</v>
      </c>
      <c r="F32318">
        <v>5</v>
      </c>
      <c r="G32318">
        <v>7028</v>
      </c>
      <c r="H32318" t="s">
        <v>407</v>
      </c>
      <c r="J32318" t="s">
        <v>14</v>
      </c>
      <c r="K32318">
        <v>45</v>
      </c>
      <c r="L32318" t="s">
        <v>15</v>
      </c>
    </row>
    <row r="32319" spans="1:12">
      <c r="A32319" t="e">
        <f ca="1">E00251524992321</f>
        <v>#NAME?</v>
      </c>
      <c r="B32319">
        <v>6156</v>
      </c>
      <c r="C32319" t="s">
        <v>352</v>
      </c>
      <c r="D32319" s="1">
        <v>43055</v>
      </c>
      <c r="F32319">
        <v>1</v>
      </c>
      <c r="G32319">
        <v>7242</v>
      </c>
      <c r="H32319" t="s">
        <v>93</v>
      </c>
      <c r="J32319" t="s">
        <v>14</v>
      </c>
      <c r="K32319">
        <v>65</v>
      </c>
      <c r="L32319" t="s">
        <v>15</v>
      </c>
    </row>
    <row r="32320" spans="1:12">
      <c r="A32320" t="e">
        <f ca="1">E00251619054721</f>
        <v>#NAME?</v>
      </c>
      <c r="B32320">
        <v>109</v>
      </c>
      <c r="C32320" t="s">
        <v>480</v>
      </c>
      <c r="D32320" s="1">
        <v>41789</v>
      </c>
      <c r="F32320">
        <v>1</v>
      </c>
      <c r="G32320">
        <v>30002</v>
      </c>
      <c r="H32320" t="s">
        <v>492</v>
      </c>
      <c r="J32320" t="s">
        <v>14</v>
      </c>
      <c r="K32320">
        <v>45</v>
      </c>
      <c r="L32320" t="s">
        <v>15</v>
      </c>
    </row>
    <row r="32321" spans="1:12">
      <c r="A32321" t="e">
        <f ca="1">E00251619054721</f>
        <v>#NAME?</v>
      </c>
      <c r="B32321">
        <v>109</v>
      </c>
      <c r="C32321" t="s">
        <v>480</v>
      </c>
      <c r="D32321" s="1">
        <v>43059</v>
      </c>
      <c r="F32321">
        <v>1</v>
      </c>
      <c r="G32321">
        <v>7810</v>
      </c>
      <c r="H32321" t="s">
        <v>143</v>
      </c>
      <c r="J32321" t="s">
        <v>14</v>
      </c>
      <c r="K32321">
        <v>48</v>
      </c>
      <c r="L32321" t="s">
        <v>15</v>
      </c>
    </row>
    <row r="32322" spans="1:12">
      <c r="A32322" t="e">
        <f ca="1">E00251619054721</f>
        <v>#NAME?</v>
      </c>
      <c r="B32322">
        <v>109</v>
      </c>
      <c r="C32322" t="s">
        <v>480</v>
      </c>
      <c r="D32322" s="1">
        <v>42990</v>
      </c>
      <c r="F32322">
        <v>2</v>
      </c>
      <c r="G32322">
        <v>30002</v>
      </c>
      <c r="H32322" t="s">
        <v>492</v>
      </c>
      <c r="J32322" t="s">
        <v>14</v>
      </c>
      <c r="K32322">
        <v>48</v>
      </c>
      <c r="L32322" t="s">
        <v>15</v>
      </c>
    </row>
    <row r="32323" spans="1:12">
      <c r="A32323" t="e">
        <f ca="1">E00251524981821</f>
        <v>#NAME?</v>
      </c>
      <c r="B32323">
        <v>454</v>
      </c>
      <c r="C32323" t="s">
        <v>179</v>
      </c>
      <c r="D32323" s="1">
        <v>42718</v>
      </c>
      <c r="F32323">
        <v>1</v>
      </c>
      <c r="G32323">
        <v>7231</v>
      </c>
      <c r="H32323" t="s">
        <v>128</v>
      </c>
      <c r="J32323" t="s">
        <v>14</v>
      </c>
      <c r="K32323">
        <v>63</v>
      </c>
      <c r="L32323" t="s">
        <v>15</v>
      </c>
    </row>
    <row r="32324" spans="1:12">
      <c r="A32324" t="e">
        <f ca="1">E00251429176121</f>
        <v>#NAME?</v>
      </c>
      <c r="B32324">
        <v>274</v>
      </c>
      <c r="C32324" t="s">
        <v>506</v>
      </c>
      <c r="D32324" s="1">
        <v>41680</v>
      </c>
      <c r="F32324">
        <v>1</v>
      </c>
      <c r="G32324">
        <v>2449</v>
      </c>
      <c r="H32324" t="s">
        <v>53</v>
      </c>
      <c r="J32324" t="s">
        <v>14</v>
      </c>
      <c r="K32324">
        <v>47</v>
      </c>
      <c r="L32324" t="s">
        <v>15</v>
      </c>
    </row>
    <row r="32325" spans="1:12">
      <c r="A32325" t="e">
        <f ca="1">E00251429176121</f>
        <v>#NAME?</v>
      </c>
      <c r="B32325">
        <v>274</v>
      </c>
      <c r="C32325" t="s">
        <v>506</v>
      </c>
      <c r="D32325" s="1">
        <v>42676</v>
      </c>
      <c r="F32325">
        <v>2</v>
      </c>
      <c r="G32325">
        <v>27801</v>
      </c>
      <c r="H32325" t="s">
        <v>387</v>
      </c>
      <c r="J32325" t="s">
        <v>14</v>
      </c>
      <c r="K32325">
        <v>50</v>
      </c>
      <c r="L32325" t="s">
        <v>15</v>
      </c>
    </row>
    <row r="32326" spans="1:12">
      <c r="A32326" t="e">
        <f ca="1">E00251615164721</f>
        <v>#NAME?</v>
      </c>
      <c r="B32326">
        <v>47</v>
      </c>
      <c r="C32326" t="s">
        <v>494</v>
      </c>
      <c r="D32326" s="1">
        <v>42500</v>
      </c>
      <c r="F32326">
        <v>3</v>
      </c>
      <c r="G32326">
        <v>6029</v>
      </c>
      <c r="H32326" t="s">
        <v>728</v>
      </c>
      <c r="J32326" t="s">
        <v>14</v>
      </c>
      <c r="K32326">
        <v>60</v>
      </c>
      <c r="L32326" t="s">
        <v>15</v>
      </c>
    </row>
    <row r="32327" spans="1:12">
      <c r="A32327" t="e">
        <f ca="1">E00251524981821</f>
        <v>#NAME?</v>
      </c>
      <c r="B32327">
        <v>454</v>
      </c>
      <c r="C32327" t="s">
        <v>179</v>
      </c>
      <c r="D32327" s="1">
        <v>42583</v>
      </c>
      <c r="F32327">
        <v>1</v>
      </c>
      <c r="G32327">
        <v>7799</v>
      </c>
      <c r="H32327" t="s">
        <v>493</v>
      </c>
      <c r="J32327" t="s">
        <v>14</v>
      </c>
      <c r="K32327">
        <v>63</v>
      </c>
      <c r="L32327" t="s">
        <v>15</v>
      </c>
    </row>
    <row r="32328" spans="1:12">
      <c r="A32328" t="e">
        <f ca="1">E00251524981821</f>
        <v>#NAME?</v>
      </c>
      <c r="B32328">
        <v>454</v>
      </c>
      <c r="C32328" t="s">
        <v>179</v>
      </c>
      <c r="D32328" s="1">
        <v>42898</v>
      </c>
      <c r="F32328">
        <v>1</v>
      </c>
      <c r="G32328">
        <v>60090</v>
      </c>
      <c r="H32328" t="s">
        <v>181</v>
      </c>
      <c r="J32328" t="s">
        <v>14</v>
      </c>
      <c r="K32328">
        <v>64</v>
      </c>
      <c r="L32328" t="s">
        <v>15</v>
      </c>
    </row>
    <row r="32329" spans="1:12">
      <c r="A32329" t="e">
        <f ca="1">E00251716516021</f>
        <v>#NAME?</v>
      </c>
      <c r="B32329">
        <v>7111</v>
      </c>
      <c r="C32329" t="s">
        <v>496</v>
      </c>
      <c r="D32329" s="1">
        <v>42098</v>
      </c>
      <c r="F32329">
        <v>1</v>
      </c>
      <c r="G32329">
        <v>7295</v>
      </c>
      <c r="H32329" t="s">
        <v>76</v>
      </c>
      <c r="I32329" t="s">
        <v>148</v>
      </c>
      <c r="J32329" t="s">
        <v>57</v>
      </c>
      <c r="K32329">
        <v>51</v>
      </c>
      <c r="L32329" t="s">
        <v>15</v>
      </c>
    </row>
    <row r="32330" spans="1:12">
      <c r="A32330" t="e">
        <f ca="1">E00251518886021</f>
        <v>#NAME?</v>
      </c>
      <c r="B32330">
        <v>276</v>
      </c>
      <c r="C32330" t="s">
        <v>122</v>
      </c>
      <c r="D32330" s="1">
        <v>42103</v>
      </c>
      <c r="F32330">
        <v>1</v>
      </c>
      <c r="G32330">
        <v>25000</v>
      </c>
      <c r="H32330" t="s">
        <v>178</v>
      </c>
      <c r="J32330" t="s">
        <v>14</v>
      </c>
      <c r="K32330">
        <v>58</v>
      </c>
      <c r="L32330" t="s">
        <v>15</v>
      </c>
    </row>
    <row r="32331" spans="1:12">
      <c r="A32331" t="e">
        <f ca="1">E00251518886021</f>
        <v>#NAME?</v>
      </c>
      <c r="B32331">
        <v>276</v>
      </c>
      <c r="C32331" t="s">
        <v>122</v>
      </c>
      <c r="D32331" s="1">
        <v>42304</v>
      </c>
      <c r="F32331">
        <v>1</v>
      </c>
      <c r="G32331">
        <v>25000</v>
      </c>
      <c r="H32331" t="s">
        <v>178</v>
      </c>
      <c r="J32331" t="s">
        <v>14</v>
      </c>
      <c r="K32331">
        <v>58</v>
      </c>
      <c r="L32331" t="s">
        <v>15</v>
      </c>
    </row>
    <row r="32332" spans="1:12">
      <c r="A32332" t="e">
        <f ca="1">E00251518886021</f>
        <v>#NAME?</v>
      </c>
      <c r="B32332">
        <v>276</v>
      </c>
      <c r="C32332" t="s">
        <v>122</v>
      </c>
      <c r="D32332" s="1">
        <v>42908</v>
      </c>
      <c r="F32332">
        <v>1</v>
      </c>
      <c r="G32332">
        <v>27801</v>
      </c>
      <c r="H32332" t="s">
        <v>387</v>
      </c>
      <c r="J32332" t="s">
        <v>14</v>
      </c>
      <c r="K32332">
        <v>60</v>
      </c>
      <c r="L32332" t="s">
        <v>15</v>
      </c>
    </row>
    <row r="32333" spans="1:12">
      <c r="A32333" t="e">
        <f ca="1">E00251716516021</f>
        <v>#NAME?</v>
      </c>
      <c r="B32333">
        <v>490</v>
      </c>
      <c r="C32333" t="s">
        <v>158</v>
      </c>
      <c r="D32333" s="1">
        <v>42236</v>
      </c>
      <c r="F32333">
        <v>1</v>
      </c>
      <c r="G32333">
        <v>25000</v>
      </c>
      <c r="H32333" t="s">
        <v>178</v>
      </c>
      <c r="J32333" t="s">
        <v>14</v>
      </c>
      <c r="K32333">
        <v>52</v>
      </c>
      <c r="L32333" t="s">
        <v>15</v>
      </c>
    </row>
    <row r="32334" spans="1:12">
      <c r="A32334" t="e">
        <f ca="1">E00251716516021</f>
        <v>#NAME?</v>
      </c>
      <c r="B32334">
        <v>490</v>
      </c>
      <c r="C32334" t="s">
        <v>158</v>
      </c>
      <c r="D32334" s="1">
        <v>42384</v>
      </c>
      <c r="F32334">
        <v>2</v>
      </c>
      <c r="G32334">
        <v>5997</v>
      </c>
      <c r="H32334" t="s">
        <v>374</v>
      </c>
      <c r="J32334" t="s">
        <v>14</v>
      </c>
      <c r="K32334">
        <v>52</v>
      </c>
      <c r="L32334" t="s">
        <v>15</v>
      </c>
    </row>
    <row r="32335" spans="1:12">
      <c r="A32335" t="e">
        <f ca="1">E00251524981821</f>
        <v>#NAME?</v>
      </c>
      <c r="B32335">
        <v>459</v>
      </c>
      <c r="C32335" t="s">
        <v>187</v>
      </c>
      <c r="D32335" s="1">
        <v>42585</v>
      </c>
      <c r="F32335">
        <v>1</v>
      </c>
      <c r="G32335">
        <v>3689</v>
      </c>
      <c r="H32335" t="s">
        <v>159</v>
      </c>
      <c r="J32335" t="s">
        <v>14</v>
      </c>
      <c r="K32335">
        <v>63</v>
      </c>
      <c r="L32335" t="s">
        <v>15</v>
      </c>
    </row>
    <row r="32336" spans="1:12">
      <c r="A32336" t="e">
        <f ca="1">E00251524981821</f>
        <v>#NAME?</v>
      </c>
      <c r="B32336">
        <v>454</v>
      </c>
      <c r="C32336" t="s">
        <v>179</v>
      </c>
      <c r="D32336" s="1">
        <v>42026</v>
      </c>
      <c r="F32336">
        <v>2</v>
      </c>
      <c r="G32336">
        <v>2349</v>
      </c>
      <c r="H32336" t="s">
        <v>497</v>
      </c>
      <c r="J32336" t="s">
        <v>14</v>
      </c>
      <c r="K32336">
        <v>61</v>
      </c>
      <c r="L32336" t="s">
        <v>15</v>
      </c>
    </row>
    <row r="32337" spans="1:12">
      <c r="A32337" t="e">
        <f ca="1">E00251524981821</f>
        <v>#NAME?</v>
      </c>
      <c r="B32337">
        <v>454</v>
      </c>
      <c r="C32337" t="s">
        <v>179</v>
      </c>
      <c r="D32337" s="1">
        <v>42653</v>
      </c>
      <c r="F32337">
        <v>3</v>
      </c>
      <c r="G32337">
        <v>2349</v>
      </c>
      <c r="H32337" t="s">
        <v>497</v>
      </c>
      <c r="J32337" t="s">
        <v>14</v>
      </c>
      <c r="K32337">
        <v>63</v>
      </c>
      <c r="L32337" t="s">
        <v>15</v>
      </c>
    </row>
    <row r="32338" spans="1:12">
      <c r="A32338" t="e">
        <f ca="1">E00251524981821</f>
        <v>#NAME?</v>
      </c>
      <c r="B32338">
        <v>454</v>
      </c>
      <c r="C32338" t="s">
        <v>179</v>
      </c>
      <c r="D32338" s="1">
        <v>43081</v>
      </c>
      <c r="F32338">
        <v>2</v>
      </c>
      <c r="G32338">
        <v>7020</v>
      </c>
      <c r="H32338" t="s">
        <v>860</v>
      </c>
      <c r="J32338" t="s">
        <v>14</v>
      </c>
      <c r="K32338">
        <v>64</v>
      </c>
      <c r="L32338" t="s">
        <v>15</v>
      </c>
    </row>
    <row r="32339" spans="1:12">
      <c r="A32339" t="e">
        <f ca="1">E00251619054721</f>
        <v>#NAME?</v>
      </c>
      <c r="B32339">
        <v>109</v>
      </c>
      <c r="C32339" t="s">
        <v>480</v>
      </c>
      <c r="D32339" s="1">
        <v>42914</v>
      </c>
      <c r="F32339">
        <v>1</v>
      </c>
      <c r="G32339">
        <v>8798</v>
      </c>
      <c r="H32339" t="s">
        <v>314</v>
      </c>
      <c r="J32339" t="s">
        <v>14</v>
      </c>
      <c r="K32339">
        <v>48</v>
      </c>
      <c r="L32339" t="s">
        <v>15</v>
      </c>
    </row>
    <row r="32340" spans="1:12">
      <c r="A32340" t="e">
        <f ca="1">E00251716516021</f>
        <v>#NAME?</v>
      </c>
      <c r="B32340">
        <v>490</v>
      </c>
      <c r="C32340" t="s">
        <v>158</v>
      </c>
      <c r="D32340" s="1">
        <v>42384</v>
      </c>
      <c r="F32340">
        <v>1</v>
      </c>
      <c r="G32340">
        <v>25000</v>
      </c>
      <c r="H32340" t="s">
        <v>178</v>
      </c>
      <c r="J32340" t="s">
        <v>14</v>
      </c>
      <c r="K32340">
        <v>52</v>
      </c>
      <c r="L32340" t="s">
        <v>15</v>
      </c>
    </row>
    <row r="32341" spans="1:12">
      <c r="A32341" t="e">
        <f ca="1">E00251716516021</f>
        <v>#NAME?</v>
      </c>
      <c r="B32341">
        <v>490</v>
      </c>
      <c r="C32341" t="s">
        <v>158</v>
      </c>
      <c r="D32341" s="1">
        <v>42411</v>
      </c>
      <c r="F32341">
        <v>2</v>
      </c>
      <c r="G32341">
        <v>27800</v>
      </c>
      <c r="H32341" t="s">
        <v>145</v>
      </c>
      <c r="J32341" t="s">
        <v>14</v>
      </c>
      <c r="K32341">
        <v>52</v>
      </c>
      <c r="L32341" t="s">
        <v>15</v>
      </c>
    </row>
    <row r="32342" spans="1:12">
      <c r="A32342" t="e">
        <f ca="1">E00251619054721</f>
        <v>#NAME?</v>
      </c>
      <c r="B32342">
        <v>109</v>
      </c>
      <c r="C32342" t="s">
        <v>480</v>
      </c>
      <c r="D32342" s="1">
        <v>42159</v>
      </c>
      <c r="F32342">
        <v>2</v>
      </c>
      <c r="G32342">
        <v>7242</v>
      </c>
      <c r="H32342" t="s">
        <v>93</v>
      </c>
      <c r="J32342" t="s">
        <v>14</v>
      </c>
      <c r="K32342">
        <v>46</v>
      </c>
      <c r="L32342" t="s">
        <v>15</v>
      </c>
    </row>
    <row r="32343" spans="1:12">
      <c r="A32343" t="e">
        <f ca="1">E00251619054721</f>
        <v>#NAME?</v>
      </c>
      <c r="B32343">
        <v>109</v>
      </c>
      <c r="C32343" t="s">
        <v>480</v>
      </c>
      <c r="D32343" s="1">
        <v>42159</v>
      </c>
      <c r="F32343">
        <v>4</v>
      </c>
      <c r="G32343">
        <v>30000</v>
      </c>
      <c r="H32343" t="s">
        <v>144</v>
      </c>
      <c r="J32343" t="s">
        <v>14</v>
      </c>
      <c r="K32343">
        <v>46</v>
      </c>
      <c r="L32343" t="s">
        <v>15</v>
      </c>
    </row>
    <row r="32344" spans="1:12">
      <c r="A32344" t="e">
        <f ca="1">E00251619054721</f>
        <v>#NAME?</v>
      </c>
      <c r="B32344">
        <v>109</v>
      </c>
      <c r="C32344" t="s">
        <v>480</v>
      </c>
      <c r="D32344" s="1">
        <v>42419</v>
      </c>
      <c r="F32344">
        <v>1</v>
      </c>
      <c r="G32344">
        <v>6272</v>
      </c>
      <c r="H32344" t="s">
        <v>635</v>
      </c>
      <c r="J32344" t="s">
        <v>14</v>
      </c>
      <c r="K32344">
        <v>46</v>
      </c>
      <c r="L32344" t="s">
        <v>15</v>
      </c>
    </row>
    <row r="32345" spans="1:12">
      <c r="A32345" t="e">
        <f ca="1">E00251716516021</f>
        <v>#NAME?</v>
      </c>
      <c r="B32345">
        <v>490</v>
      </c>
      <c r="C32345" t="s">
        <v>158</v>
      </c>
      <c r="D32345" s="1">
        <v>42803</v>
      </c>
      <c r="F32345">
        <v>1</v>
      </c>
      <c r="G32345">
        <v>25000</v>
      </c>
      <c r="H32345" t="s">
        <v>178</v>
      </c>
      <c r="J32345" t="s">
        <v>14</v>
      </c>
      <c r="K32345">
        <v>53</v>
      </c>
      <c r="L32345" t="s">
        <v>15</v>
      </c>
    </row>
    <row r="32346" spans="1:12">
      <c r="A32346" t="e">
        <f ca="1">E00251427397321</f>
        <v>#NAME?</v>
      </c>
      <c r="B32346">
        <v>30</v>
      </c>
      <c r="C32346" t="s">
        <v>344</v>
      </c>
      <c r="D32346" s="1">
        <v>41864</v>
      </c>
      <c r="F32346">
        <v>1</v>
      </c>
      <c r="G32346">
        <v>30748</v>
      </c>
      <c r="H32346" t="s">
        <v>50</v>
      </c>
      <c r="J32346" t="s">
        <v>14</v>
      </c>
      <c r="K32346">
        <v>46</v>
      </c>
      <c r="L32346" t="s">
        <v>15</v>
      </c>
    </row>
    <row r="32347" spans="1:12">
      <c r="A32347" t="e">
        <f ca="1">E00251427397321</f>
        <v>#NAME?</v>
      </c>
      <c r="B32347">
        <v>30</v>
      </c>
      <c r="C32347" t="s">
        <v>344</v>
      </c>
      <c r="D32347" s="1">
        <v>42936</v>
      </c>
      <c r="F32347">
        <v>1</v>
      </c>
      <c r="G32347">
        <v>53550</v>
      </c>
      <c r="H32347" t="s">
        <v>345</v>
      </c>
      <c r="J32347" t="s">
        <v>14</v>
      </c>
      <c r="K32347">
        <v>49</v>
      </c>
      <c r="L32347" t="s">
        <v>15</v>
      </c>
    </row>
    <row r="32348" spans="1:12">
      <c r="A32348" t="e">
        <f ca="1">E00251432287821</f>
        <v>#NAME?</v>
      </c>
      <c r="B32348">
        <v>483</v>
      </c>
      <c r="C32348" t="s">
        <v>351</v>
      </c>
      <c r="D32348" s="1">
        <v>41592</v>
      </c>
      <c r="F32348">
        <v>1</v>
      </c>
      <c r="G32348">
        <v>2449</v>
      </c>
      <c r="H32348" t="s">
        <v>53</v>
      </c>
      <c r="J32348" t="s">
        <v>14</v>
      </c>
      <c r="K32348">
        <v>44</v>
      </c>
      <c r="L32348" t="s">
        <v>15</v>
      </c>
    </row>
    <row r="32349" spans="1:12">
      <c r="A32349" t="e">
        <f ca="1">E00251524954421</f>
        <v>#NAME?</v>
      </c>
      <c r="B32349">
        <v>1273</v>
      </c>
      <c r="C32349" t="s">
        <v>28</v>
      </c>
      <c r="D32349" s="1">
        <v>42359</v>
      </c>
      <c r="F32349">
        <v>1</v>
      </c>
      <c r="G32349">
        <v>38200</v>
      </c>
      <c r="H32349" t="s">
        <v>747</v>
      </c>
      <c r="J32349" t="s">
        <v>14</v>
      </c>
      <c r="K32349">
        <v>60</v>
      </c>
      <c r="L32349" t="s">
        <v>15</v>
      </c>
    </row>
    <row r="32350" spans="1:12">
      <c r="A32350" t="e">
        <f ca="1">E00251432287821</f>
        <v>#NAME?</v>
      </c>
      <c r="B32350">
        <v>482</v>
      </c>
      <c r="C32350" t="s">
        <v>471</v>
      </c>
      <c r="D32350" s="1">
        <v>42917</v>
      </c>
      <c r="F32350">
        <v>1</v>
      </c>
      <c r="G32350">
        <v>72885</v>
      </c>
      <c r="H32350" t="s">
        <v>354</v>
      </c>
      <c r="J32350" t="s">
        <v>14</v>
      </c>
      <c r="K32350">
        <v>47</v>
      </c>
      <c r="L32350" t="s">
        <v>15</v>
      </c>
    </row>
    <row r="32351" spans="1:12">
      <c r="A32351" t="e">
        <f ca="1">E00251432287821</f>
        <v>#NAME?</v>
      </c>
      <c r="B32351">
        <v>483</v>
      </c>
      <c r="C32351" t="s">
        <v>351</v>
      </c>
      <c r="D32351" s="1">
        <v>41337</v>
      </c>
      <c r="F32351">
        <v>1</v>
      </c>
      <c r="G32351">
        <v>4871</v>
      </c>
      <c r="H32351" t="s">
        <v>125</v>
      </c>
      <c r="J32351" t="s">
        <v>14</v>
      </c>
      <c r="K32351">
        <v>43</v>
      </c>
      <c r="L32351" t="s">
        <v>15</v>
      </c>
    </row>
    <row r="32352" spans="1:12">
      <c r="A32352" t="e">
        <f ca="1">E00251432287821</f>
        <v>#NAME?</v>
      </c>
      <c r="B32352">
        <v>483</v>
      </c>
      <c r="C32352" t="s">
        <v>351</v>
      </c>
      <c r="D32352" s="1">
        <v>42158</v>
      </c>
      <c r="F32352">
        <v>2</v>
      </c>
      <c r="G32352">
        <v>1121</v>
      </c>
      <c r="H32352" t="s">
        <v>894</v>
      </c>
      <c r="J32352" t="s">
        <v>14</v>
      </c>
      <c r="K32352">
        <v>45</v>
      </c>
      <c r="L32352" t="s">
        <v>15</v>
      </c>
    </row>
    <row r="32353" spans="1:12">
      <c r="A32353" t="e">
        <f ca="1">E00251432287821</f>
        <v>#NAME?</v>
      </c>
      <c r="B32353">
        <v>483</v>
      </c>
      <c r="C32353" t="s">
        <v>351</v>
      </c>
      <c r="D32353" s="1">
        <v>43024</v>
      </c>
      <c r="F32353">
        <v>1</v>
      </c>
      <c r="G32353">
        <v>2449</v>
      </c>
      <c r="H32353" t="s">
        <v>53</v>
      </c>
      <c r="J32353" t="s">
        <v>14</v>
      </c>
      <c r="K32353">
        <v>48</v>
      </c>
      <c r="L32353" t="s">
        <v>15</v>
      </c>
    </row>
    <row r="32354" spans="1:12">
      <c r="A32354" t="e">
        <f ca="1">E00251615164721</f>
        <v>#NAME?</v>
      </c>
      <c r="B32354">
        <v>47</v>
      </c>
      <c r="C32354" t="s">
        <v>494</v>
      </c>
      <c r="D32354" s="1">
        <v>42500</v>
      </c>
      <c r="F32354">
        <v>2</v>
      </c>
      <c r="G32354">
        <v>2720</v>
      </c>
      <c r="H32354" t="s">
        <v>65</v>
      </c>
      <c r="J32354" t="s">
        <v>14</v>
      </c>
      <c r="K32354">
        <v>60</v>
      </c>
      <c r="L32354" t="s">
        <v>15</v>
      </c>
    </row>
    <row r="32355" spans="1:12">
      <c r="A32355" t="e">
        <f ca="1">E00251429176121</f>
        <v>#NAME?</v>
      </c>
      <c r="B32355">
        <v>274</v>
      </c>
      <c r="C32355" t="s">
        <v>506</v>
      </c>
      <c r="D32355" s="1">
        <v>42879</v>
      </c>
      <c r="F32355">
        <v>2</v>
      </c>
      <c r="G32355">
        <v>2449</v>
      </c>
      <c r="H32355" t="s">
        <v>53</v>
      </c>
      <c r="J32355" t="s">
        <v>14</v>
      </c>
      <c r="K32355">
        <v>50</v>
      </c>
      <c r="L32355" t="s">
        <v>15</v>
      </c>
    </row>
    <row r="32356" spans="1:12">
      <c r="A32356" t="e">
        <f ca="1">E00251524981821</f>
        <v>#NAME?</v>
      </c>
      <c r="B32356">
        <v>454</v>
      </c>
      <c r="C32356" t="s">
        <v>179</v>
      </c>
      <c r="D32356" s="1">
        <v>41940</v>
      </c>
      <c r="F32356">
        <v>1</v>
      </c>
      <c r="G32356">
        <v>53081</v>
      </c>
      <c r="H32356" t="s">
        <v>456</v>
      </c>
      <c r="J32356" t="s">
        <v>14</v>
      </c>
      <c r="K32356">
        <v>61</v>
      </c>
      <c r="L32356" t="s">
        <v>15</v>
      </c>
    </row>
    <row r="32357" spans="1:12">
      <c r="A32357" t="e">
        <f ca="1">E00251432287821</f>
        <v>#NAME?</v>
      </c>
      <c r="B32357">
        <v>483</v>
      </c>
      <c r="C32357" t="s">
        <v>351</v>
      </c>
      <c r="D32357" s="1">
        <v>42914</v>
      </c>
      <c r="F32357">
        <v>2</v>
      </c>
      <c r="G32357">
        <v>7262</v>
      </c>
      <c r="H32357" t="s">
        <v>198</v>
      </c>
      <c r="J32357" t="s">
        <v>14</v>
      </c>
      <c r="K32357">
        <v>47</v>
      </c>
      <c r="L32357" t="s">
        <v>15</v>
      </c>
    </row>
    <row r="32358" spans="1:12">
      <c r="A32358" t="e">
        <f ca="1">E00251524981821</f>
        <v>#NAME?</v>
      </c>
      <c r="B32358">
        <v>454</v>
      </c>
      <c r="C32358" t="s">
        <v>179</v>
      </c>
      <c r="D32358" s="1">
        <v>42292</v>
      </c>
      <c r="F32358">
        <v>1</v>
      </c>
      <c r="G32358">
        <v>2349</v>
      </c>
      <c r="H32358" t="s">
        <v>497</v>
      </c>
      <c r="J32358" t="s">
        <v>14</v>
      </c>
      <c r="K32358">
        <v>62</v>
      </c>
      <c r="L32358" t="s">
        <v>15</v>
      </c>
    </row>
    <row r="32359" spans="1:12">
      <c r="A32359" t="e">
        <f ca="1">E00251512209521</f>
        <v>#NAME?</v>
      </c>
      <c r="B32359">
        <v>66</v>
      </c>
      <c r="C32359" t="s">
        <v>134</v>
      </c>
      <c r="D32359" s="1">
        <v>41773</v>
      </c>
      <c r="F32359">
        <v>1</v>
      </c>
      <c r="G32359">
        <v>460</v>
      </c>
      <c r="H32359" t="s">
        <v>16</v>
      </c>
      <c r="J32359" t="s">
        <v>14</v>
      </c>
      <c r="K32359">
        <v>44</v>
      </c>
      <c r="L32359" t="s">
        <v>15</v>
      </c>
    </row>
    <row r="32360" spans="1:12">
      <c r="A32360" t="e">
        <f ca="1">E00251424039221</f>
        <v>#NAME?</v>
      </c>
      <c r="B32360">
        <v>4889</v>
      </c>
      <c r="C32360" t="s">
        <v>1726</v>
      </c>
      <c r="D32360" s="1">
        <v>41979</v>
      </c>
      <c r="F32360">
        <v>1</v>
      </c>
      <c r="G32360">
        <v>87320</v>
      </c>
      <c r="H32360" t="s">
        <v>1727</v>
      </c>
      <c r="J32360" t="s">
        <v>14</v>
      </c>
      <c r="K32360">
        <v>47</v>
      </c>
      <c r="L32360" t="s">
        <v>15</v>
      </c>
    </row>
    <row r="32361" spans="1:12">
      <c r="A32361" t="e">
        <f ca="1">E00251429286121</f>
        <v>#NAME?</v>
      </c>
      <c r="B32361">
        <v>306</v>
      </c>
      <c r="C32361" t="s">
        <v>502</v>
      </c>
      <c r="D32361" s="1">
        <v>41240</v>
      </c>
      <c r="F32361">
        <v>1</v>
      </c>
      <c r="G32361">
        <v>6809</v>
      </c>
      <c r="H32361" t="s">
        <v>790</v>
      </c>
      <c r="J32361" t="s">
        <v>14</v>
      </c>
      <c r="K32361">
        <v>63</v>
      </c>
      <c r="L32361" t="s">
        <v>15</v>
      </c>
    </row>
    <row r="32362" spans="1:12">
      <c r="A32362" t="e">
        <f ca="1">E00251429286121</f>
        <v>#NAME?</v>
      </c>
      <c r="B32362">
        <v>306</v>
      </c>
      <c r="C32362" t="s">
        <v>502</v>
      </c>
      <c r="D32362" s="1">
        <v>42688</v>
      </c>
      <c r="F32362">
        <v>2</v>
      </c>
      <c r="G32362">
        <v>1889</v>
      </c>
      <c r="H32362" t="s">
        <v>1036</v>
      </c>
      <c r="J32362" t="s">
        <v>14</v>
      </c>
      <c r="K32362">
        <v>66</v>
      </c>
      <c r="L32362" t="s">
        <v>15</v>
      </c>
    </row>
    <row r="32363" spans="1:12">
      <c r="A32363" t="e">
        <f ca="1">E00251429286121</f>
        <v>#NAME?</v>
      </c>
      <c r="B32363">
        <v>306</v>
      </c>
      <c r="C32363" t="s">
        <v>502</v>
      </c>
      <c r="D32363" s="1">
        <v>43055</v>
      </c>
      <c r="F32363">
        <v>1</v>
      </c>
      <c r="G32363">
        <v>78057</v>
      </c>
      <c r="H32363" t="s">
        <v>140</v>
      </c>
      <c r="J32363" t="s">
        <v>14</v>
      </c>
      <c r="K32363">
        <v>67</v>
      </c>
      <c r="L32363" t="s">
        <v>22</v>
      </c>
    </row>
    <row r="32364" spans="1:12">
      <c r="A32364" t="e">
        <f ca="1">E00251427397321</f>
        <v>#NAME?</v>
      </c>
      <c r="B32364">
        <v>30</v>
      </c>
      <c r="C32364" t="s">
        <v>344</v>
      </c>
      <c r="D32364" s="1">
        <v>42963</v>
      </c>
      <c r="F32364">
        <v>1</v>
      </c>
      <c r="G32364">
        <v>4189</v>
      </c>
      <c r="H32364" t="s">
        <v>335</v>
      </c>
      <c r="J32364" t="s">
        <v>14</v>
      </c>
      <c r="K32364">
        <v>49</v>
      </c>
      <c r="L32364" t="s">
        <v>15</v>
      </c>
    </row>
    <row r="32365" spans="1:12">
      <c r="A32365" t="e">
        <f ca="1">E00251512209521</f>
        <v>#NAME?</v>
      </c>
      <c r="B32365">
        <v>39</v>
      </c>
      <c r="C32365" t="s">
        <v>385</v>
      </c>
      <c r="D32365" s="1">
        <v>42142</v>
      </c>
      <c r="F32365">
        <v>1</v>
      </c>
      <c r="G32365">
        <v>4658</v>
      </c>
      <c r="H32365" t="s">
        <v>1728</v>
      </c>
      <c r="I32365" t="s">
        <v>56</v>
      </c>
      <c r="J32365" t="s">
        <v>57</v>
      </c>
      <c r="K32365">
        <v>45</v>
      </c>
      <c r="L32365" t="s">
        <v>15</v>
      </c>
    </row>
    <row r="32366" spans="1:12">
      <c r="A32366" t="e">
        <f ca="1">E00251429286121</f>
        <v>#NAME?</v>
      </c>
      <c r="B32366">
        <v>306</v>
      </c>
      <c r="C32366" t="s">
        <v>502</v>
      </c>
      <c r="D32366" s="1">
        <v>42286</v>
      </c>
      <c r="F32366">
        <v>2</v>
      </c>
      <c r="G32366">
        <v>8362</v>
      </c>
      <c r="H32366" t="s">
        <v>136</v>
      </c>
      <c r="J32366" t="s">
        <v>14</v>
      </c>
      <c r="K32366">
        <v>65</v>
      </c>
      <c r="L32366" t="s">
        <v>15</v>
      </c>
    </row>
    <row r="32367" spans="1:12">
      <c r="A32367" t="e">
        <f ca="1">E00251524999421</f>
        <v>#NAME?</v>
      </c>
      <c r="B32367">
        <v>442</v>
      </c>
      <c r="C32367" t="s">
        <v>95</v>
      </c>
      <c r="D32367" s="1">
        <v>42948</v>
      </c>
      <c r="F32367">
        <v>1</v>
      </c>
      <c r="G32367">
        <v>2449</v>
      </c>
      <c r="H32367" t="s">
        <v>53</v>
      </c>
      <c r="J32367" t="s">
        <v>14</v>
      </c>
      <c r="K32367">
        <v>54</v>
      </c>
      <c r="L32367" t="s">
        <v>15</v>
      </c>
    </row>
    <row r="32368" spans="1:12">
      <c r="A32368" t="e">
        <f ca="1">E00251432287821</f>
        <v>#NAME?</v>
      </c>
      <c r="B32368">
        <v>482</v>
      </c>
      <c r="C32368" t="s">
        <v>471</v>
      </c>
      <c r="D32368" s="1">
        <v>42931</v>
      </c>
      <c r="F32368">
        <v>1</v>
      </c>
      <c r="G32368">
        <v>72885</v>
      </c>
      <c r="H32368" t="s">
        <v>354</v>
      </c>
      <c r="J32368" t="s">
        <v>14</v>
      </c>
      <c r="K32368">
        <v>47</v>
      </c>
      <c r="L32368" t="s">
        <v>15</v>
      </c>
    </row>
    <row r="32369" spans="1:12">
      <c r="A32369" t="e">
        <f ca="1">E00251429176121</f>
        <v>#NAME?</v>
      </c>
      <c r="B32369">
        <v>274</v>
      </c>
      <c r="C32369" t="s">
        <v>506</v>
      </c>
      <c r="D32369" s="1">
        <v>42695</v>
      </c>
      <c r="F32369">
        <v>1</v>
      </c>
      <c r="G32369">
        <v>2449</v>
      </c>
      <c r="H32369" t="s">
        <v>53</v>
      </c>
      <c r="J32369" t="s">
        <v>14</v>
      </c>
      <c r="K32369">
        <v>50</v>
      </c>
      <c r="L32369" t="s">
        <v>15</v>
      </c>
    </row>
    <row r="32370" spans="1:12">
      <c r="A32370" t="e">
        <f ca="1">E00251429176121</f>
        <v>#NAME?</v>
      </c>
      <c r="B32370">
        <v>753</v>
      </c>
      <c r="C32370" t="s">
        <v>545</v>
      </c>
      <c r="D32370" s="1">
        <v>42242</v>
      </c>
      <c r="F32370">
        <v>1</v>
      </c>
      <c r="G32370">
        <v>72871</v>
      </c>
      <c r="H32370" t="s">
        <v>685</v>
      </c>
      <c r="I32370" t="s">
        <v>56</v>
      </c>
      <c r="J32370" t="s">
        <v>57</v>
      </c>
      <c r="K32370">
        <v>49</v>
      </c>
      <c r="L32370" t="s">
        <v>15</v>
      </c>
    </row>
    <row r="32371" spans="1:12">
      <c r="A32371" t="e">
        <f ca="1">E00251432287821</f>
        <v>#NAME?</v>
      </c>
      <c r="B32371">
        <v>482</v>
      </c>
      <c r="C32371" t="s">
        <v>471</v>
      </c>
      <c r="D32371" s="1">
        <v>41876</v>
      </c>
      <c r="F32371">
        <v>1</v>
      </c>
      <c r="G32371">
        <v>4619</v>
      </c>
      <c r="H32371" t="s">
        <v>613</v>
      </c>
      <c r="J32371" t="s">
        <v>14</v>
      </c>
      <c r="K32371">
        <v>45</v>
      </c>
      <c r="L32371" t="s">
        <v>15</v>
      </c>
    </row>
    <row r="32372" spans="1:12">
      <c r="A32372" t="e">
        <f ca="1">E00251432287821</f>
        <v>#NAME?</v>
      </c>
      <c r="B32372">
        <v>483</v>
      </c>
      <c r="C32372" t="s">
        <v>351</v>
      </c>
      <c r="D32372" s="1">
        <v>41680</v>
      </c>
      <c r="F32372">
        <v>1</v>
      </c>
      <c r="G32372">
        <v>72885</v>
      </c>
      <c r="H32372" t="s">
        <v>354</v>
      </c>
      <c r="J32372" t="s">
        <v>14</v>
      </c>
      <c r="K32372">
        <v>44</v>
      </c>
      <c r="L32372" t="s">
        <v>15</v>
      </c>
    </row>
    <row r="32373" spans="1:12">
      <c r="A32373" t="e">
        <f ca="1">E00251432287821</f>
        <v>#NAME?</v>
      </c>
      <c r="B32373">
        <v>483</v>
      </c>
      <c r="C32373" t="s">
        <v>351</v>
      </c>
      <c r="D32373" s="1">
        <v>42930</v>
      </c>
      <c r="F32373">
        <v>1</v>
      </c>
      <c r="G32373">
        <v>72885</v>
      </c>
      <c r="H32373" t="s">
        <v>354</v>
      </c>
      <c r="J32373" t="s">
        <v>14</v>
      </c>
      <c r="K32373">
        <v>47</v>
      </c>
      <c r="L32373" t="s">
        <v>15</v>
      </c>
    </row>
    <row r="32374" spans="1:12">
      <c r="A32374" t="e">
        <f ca="1">E00251432287821</f>
        <v>#NAME?</v>
      </c>
      <c r="B32374">
        <v>483</v>
      </c>
      <c r="C32374" t="s">
        <v>351</v>
      </c>
      <c r="D32374" s="1">
        <v>42942</v>
      </c>
      <c r="F32374">
        <v>1</v>
      </c>
      <c r="G32374">
        <v>7820</v>
      </c>
      <c r="H32374" t="s">
        <v>233</v>
      </c>
      <c r="J32374" t="s">
        <v>14</v>
      </c>
      <c r="K32374">
        <v>48</v>
      </c>
      <c r="L32374" t="s">
        <v>22</v>
      </c>
    </row>
    <row r="32375" spans="1:12">
      <c r="A32375" t="e">
        <f ca="1">E00251524999421</f>
        <v>#NAME?</v>
      </c>
      <c r="B32375">
        <v>442</v>
      </c>
      <c r="C32375" t="s">
        <v>95</v>
      </c>
      <c r="D32375" s="1">
        <v>42780</v>
      </c>
      <c r="F32375">
        <v>1</v>
      </c>
      <c r="G32375">
        <v>2452</v>
      </c>
      <c r="H32375" t="s">
        <v>1037</v>
      </c>
      <c r="J32375" t="s">
        <v>14</v>
      </c>
      <c r="K32375">
        <v>53</v>
      </c>
      <c r="L32375" t="s">
        <v>15</v>
      </c>
    </row>
    <row r="32376" spans="1:12">
      <c r="A32376" t="e">
        <f ca="1">E00251429176121</f>
        <v>#NAME?</v>
      </c>
      <c r="B32376">
        <v>274</v>
      </c>
      <c r="C32376" t="s">
        <v>506</v>
      </c>
      <c r="D32376" s="1">
        <v>42696</v>
      </c>
      <c r="F32376">
        <v>1</v>
      </c>
      <c r="G32376">
        <v>3804</v>
      </c>
      <c r="H32376" t="s">
        <v>71</v>
      </c>
      <c r="J32376" t="s">
        <v>14</v>
      </c>
      <c r="K32376">
        <v>50</v>
      </c>
      <c r="L32376" t="s">
        <v>15</v>
      </c>
    </row>
    <row r="32377" spans="1:12">
      <c r="A32377" t="e">
        <f ca="1">E00251429176121</f>
        <v>#NAME?</v>
      </c>
      <c r="B32377">
        <v>274</v>
      </c>
      <c r="C32377" t="s">
        <v>506</v>
      </c>
      <c r="D32377" s="1">
        <v>42304</v>
      </c>
      <c r="F32377">
        <v>2</v>
      </c>
      <c r="G32377">
        <v>7295</v>
      </c>
      <c r="H32377" t="s">
        <v>76</v>
      </c>
      <c r="J32377" t="s">
        <v>14</v>
      </c>
      <c r="K32377">
        <v>49</v>
      </c>
      <c r="L32377" t="s">
        <v>15</v>
      </c>
    </row>
    <row r="32378" spans="1:12">
      <c r="A32378" t="e">
        <f ca="1">E00251429176121</f>
        <v>#NAME?</v>
      </c>
      <c r="B32378">
        <v>274</v>
      </c>
      <c r="C32378" t="s">
        <v>506</v>
      </c>
      <c r="D32378" s="1">
        <v>42909</v>
      </c>
      <c r="F32378">
        <v>1</v>
      </c>
      <c r="G32378">
        <v>7906</v>
      </c>
      <c r="H32378" t="s">
        <v>173</v>
      </c>
      <c r="J32378" t="s">
        <v>14</v>
      </c>
      <c r="K32378">
        <v>50</v>
      </c>
      <c r="L32378" t="s">
        <v>22</v>
      </c>
    </row>
    <row r="32379" spans="1:12">
      <c r="A32379" t="e">
        <f ca="1">E00251518886021</f>
        <v>#NAME?</v>
      </c>
      <c r="B32379">
        <v>276</v>
      </c>
      <c r="C32379" t="s">
        <v>122</v>
      </c>
      <c r="D32379" s="1">
        <v>41905</v>
      </c>
      <c r="F32379">
        <v>2</v>
      </c>
      <c r="G32379">
        <v>25000</v>
      </c>
      <c r="H32379" t="s">
        <v>178</v>
      </c>
      <c r="J32379" t="s">
        <v>14</v>
      </c>
      <c r="K32379">
        <v>57</v>
      </c>
      <c r="L32379" t="s">
        <v>15</v>
      </c>
    </row>
    <row r="32380" spans="1:12">
      <c r="A32380" t="e">
        <f ca="1">E00251518886021</f>
        <v>#NAME?</v>
      </c>
      <c r="B32380">
        <v>276</v>
      </c>
      <c r="C32380" t="s">
        <v>122</v>
      </c>
      <c r="D32380" s="1">
        <v>42082</v>
      </c>
      <c r="F32380">
        <v>1</v>
      </c>
      <c r="G32380">
        <v>78449</v>
      </c>
      <c r="H32380" t="s">
        <v>277</v>
      </c>
      <c r="J32380" t="s">
        <v>14</v>
      </c>
      <c r="K32380">
        <v>58</v>
      </c>
      <c r="L32380" t="s">
        <v>22</v>
      </c>
    </row>
    <row r="32381" spans="1:12">
      <c r="A32381" t="e">
        <f ca="1">E00251518886021</f>
        <v>#NAME?</v>
      </c>
      <c r="B32381">
        <v>276</v>
      </c>
      <c r="C32381" t="s">
        <v>122</v>
      </c>
      <c r="D32381" s="1">
        <v>42082</v>
      </c>
      <c r="F32381">
        <v>2</v>
      </c>
      <c r="G32381">
        <v>25000</v>
      </c>
      <c r="H32381" t="s">
        <v>178</v>
      </c>
      <c r="J32381" t="s">
        <v>14</v>
      </c>
      <c r="K32381">
        <v>58</v>
      </c>
      <c r="L32381" t="s">
        <v>15</v>
      </c>
    </row>
    <row r="32382" spans="1:12">
      <c r="A32382" t="e">
        <f ca="1">E00251518886021</f>
        <v>#NAME?</v>
      </c>
      <c r="B32382">
        <v>276</v>
      </c>
      <c r="C32382" t="s">
        <v>122</v>
      </c>
      <c r="D32382" s="1">
        <v>41261</v>
      </c>
      <c r="F32382">
        <v>1</v>
      </c>
      <c r="G32382">
        <v>25000</v>
      </c>
      <c r="H32382" t="s">
        <v>178</v>
      </c>
      <c r="J32382" t="s">
        <v>14</v>
      </c>
      <c r="K32382">
        <v>55</v>
      </c>
      <c r="L32382" t="s">
        <v>15</v>
      </c>
    </row>
    <row r="32383" spans="1:12">
      <c r="A32383" t="e">
        <f ca="1">E00251429176121</f>
        <v>#NAME?</v>
      </c>
      <c r="B32383">
        <v>274</v>
      </c>
      <c r="C32383" t="s">
        <v>506</v>
      </c>
      <c r="D32383" s="1">
        <v>41662</v>
      </c>
      <c r="F32383">
        <v>1</v>
      </c>
      <c r="G32383">
        <v>78830</v>
      </c>
      <c r="H32383" t="s">
        <v>297</v>
      </c>
      <c r="J32383" t="s">
        <v>14</v>
      </c>
      <c r="K32383">
        <v>47</v>
      </c>
      <c r="L32383" t="s">
        <v>22</v>
      </c>
    </row>
    <row r="32384" spans="1:12">
      <c r="A32384" t="e">
        <f ca="1">E00251429176121</f>
        <v>#NAME?</v>
      </c>
      <c r="B32384">
        <v>274</v>
      </c>
      <c r="C32384" t="s">
        <v>506</v>
      </c>
      <c r="D32384" s="1">
        <v>42185</v>
      </c>
      <c r="F32384">
        <v>2</v>
      </c>
      <c r="G32384">
        <v>2449</v>
      </c>
      <c r="H32384" t="s">
        <v>53</v>
      </c>
      <c r="J32384" t="s">
        <v>14</v>
      </c>
      <c r="K32384">
        <v>48</v>
      </c>
      <c r="L32384" t="s">
        <v>15</v>
      </c>
    </row>
    <row r="32385" spans="1:12">
      <c r="A32385" t="e">
        <f ca="1">E00251524999421</f>
        <v>#NAME?</v>
      </c>
      <c r="B32385">
        <v>442</v>
      </c>
      <c r="C32385" t="s">
        <v>95</v>
      </c>
      <c r="D32385" s="1">
        <v>42662</v>
      </c>
      <c r="F32385">
        <v>1</v>
      </c>
      <c r="G32385">
        <v>30000</v>
      </c>
      <c r="H32385" t="s">
        <v>144</v>
      </c>
      <c r="J32385" t="s">
        <v>14</v>
      </c>
      <c r="K32385">
        <v>53</v>
      </c>
      <c r="L32385" t="s">
        <v>15</v>
      </c>
    </row>
    <row r="32386" spans="1:12">
      <c r="A32386" t="e">
        <f ca="1">E00251524954421</f>
        <v>#NAME?</v>
      </c>
      <c r="B32386">
        <v>1273</v>
      </c>
      <c r="C32386" t="s">
        <v>28</v>
      </c>
      <c r="D32386" s="1">
        <v>41435</v>
      </c>
      <c r="F32386">
        <v>1</v>
      </c>
      <c r="G32386">
        <v>2169</v>
      </c>
      <c r="H32386" t="s">
        <v>40</v>
      </c>
      <c r="J32386" t="s">
        <v>14</v>
      </c>
      <c r="K32386">
        <v>58</v>
      </c>
      <c r="L32386" t="s">
        <v>15</v>
      </c>
    </row>
    <row r="32387" spans="1:12">
      <c r="A32387" t="e">
        <f ca="1">E00251524999421</f>
        <v>#NAME?</v>
      </c>
      <c r="B32387">
        <v>442</v>
      </c>
      <c r="C32387" t="s">
        <v>95</v>
      </c>
      <c r="D32387" s="1">
        <v>42821</v>
      </c>
      <c r="F32387">
        <v>1</v>
      </c>
      <c r="G32387">
        <v>2449</v>
      </c>
      <c r="H32387" t="s">
        <v>53</v>
      </c>
      <c r="J32387" t="s">
        <v>14</v>
      </c>
      <c r="K32387">
        <v>53</v>
      </c>
      <c r="L32387" t="s">
        <v>15</v>
      </c>
    </row>
    <row r="32388" spans="1:12">
      <c r="A32388" t="e">
        <f ca="1">E00251524994121</f>
        <v>#NAME?</v>
      </c>
      <c r="B32388">
        <v>454</v>
      </c>
      <c r="C32388" t="s">
        <v>179</v>
      </c>
      <c r="D32388" s="1">
        <v>42809</v>
      </c>
      <c r="F32388">
        <v>2</v>
      </c>
      <c r="G32388">
        <v>2729</v>
      </c>
      <c r="H32388" t="s">
        <v>115</v>
      </c>
      <c r="J32388" t="s">
        <v>14</v>
      </c>
      <c r="K32388">
        <v>64</v>
      </c>
      <c r="L32388" t="s">
        <v>15</v>
      </c>
    </row>
    <row r="32389" spans="1:12">
      <c r="A32389" t="e">
        <f ca="1">E00251518886021</f>
        <v>#NAME?</v>
      </c>
      <c r="B32389">
        <v>276</v>
      </c>
      <c r="C32389" t="s">
        <v>122</v>
      </c>
      <c r="D32389" s="1">
        <v>42908</v>
      </c>
      <c r="F32389">
        <v>1</v>
      </c>
      <c r="G32389">
        <v>71596</v>
      </c>
      <c r="H32389" t="s">
        <v>505</v>
      </c>
      <c r="J32389" t="s">
        <v>14</v>
      </c>
      <c r="K32389">
        <v>60</v>
      </c>
      <c r="L32389" t="s">
        <v>15</v>
      </c>
    </row>
    <row r="32390" spans="1:12">
      <c r="A32390" t="e">
        <f ca="1">E00251619838721</f>
        <v>#NAME?</v>
      </c>
      <c r="B32390">
        <v>1798</v>
      </c>
      <c r="C32390" t="s">
        <v>510</v>
      </c>
      <c r="D32390" s="1">
        <v>42599</v>
      </c>
      <c r="F32390">
        <v>1</v>
      </c>
      <c r="G32390">
        <v>4660</v>
      </c>
      <c r="H32390" t="s">
        <v>215</v>
      </c>
      <c r="J32390" t="s">
        <v>14</v>
      </c>
      <c r="K32390">
        <v>51</v>
      </c>
      <c r="L32390" t="s">
        <v>15</v>
      </c>
    </row>
    <row r="32391" spans="1:12">
      <c r="A32391" t="e">
        <f ca="1">E00251439860321</f>
        <v>#NAME?</v>
      </c>
      <c r="B32391">
        <v>458</v>
      </c>
      <c r="C32391" t="s">
        <v>275</v>
      </c>
      <c r="D32391" s="1">
        <v>42485</v>
      </c>
      <c r="F32391">
        <v>2</v>
      </c>
      <c r="G32391">
        <v>79029</v>
      </c>
      <c r="H32391" t="s">
        <v>21</v>
      </c>
      <c r="J32391" t="s">
        <v>14</v>
      </c>
      <c r="K32391">
        <v>55</v>
      </c>
      <c r="L32391" t="s">
        <v>22</v>
      </c>
    </row>
    <row r="32392" spans="1:12">
      <c r="A32392" t="e">
        <f ca="1">E00251524999421</f>
        <v>#NAME?</v>
      </c>
      <c r="B32392">
        <v>442</v>
      </c>
      <c r="C32392" t="s">
        <v>95</v>
      </c>
      <c r="D32392" s="1">
        <v>41470</v>
      </c>
      <c r="F32392">
        <v>1</v>
      </c>
      <c r="G32392">
        <v>7999</v>
      </c>
      <c r="H32392" t="s">
        <v>80</v>
      </c>
      <c r="J32392" t="s">
        <v>14</v>
      </c>
      <c r="K32392">
        <v>50</v>
      </c>
      <c r="L32392" t="s">
        <v>15</v>
      </c>
    </row>
    <row r="32393" spans="1:12">
      <c r="A32393" t="e">
        <f ca="1">E00251524999421</f>
        <v>#NAME?</v>
      </c>
      <c r="B32393">
        <v>442</v>
      </c>
      <c r="C32393" t="s">
        <v>95</v>
      </c>
      <c r="D32393" s="1">
        <v>42752</v>
      </c>
      <c r="F32393">
        <v>1</v>
      </c>
      <c r="G32393">
        <v>2449</v>
      </c>
      <c r="H32393" t="s">
        <v>53</v>
      </c>
      <c r="J32393" t="s">
        <v>14</v>
      </c>
      <c r="K32393">
        <v>53</v>
      </c>
      <c r="L32393" t="s">
        <v>15</v>
      </c>
    </row>
    <row r="32394" spans="1:12">
      <c r="A32394" t="e">
        <f ca="1">E00251518886021</f>
        <v>#NAME?</v>
      </c>
      <c r="B32394">
        <v>276</v>
      </c>
      <c r="C32394" t="s">
        <v>122</v>
      </c>
      <c r="D32394" s="1">
        <v>41912</v>
      </c>
      <c r="F32394">
        <v>1</v>
      </c>
      <c r="G32394">
        <v>7030</v>
      </c>
      <c r="H32394" t="s">
        <v>333</v>
      </c>
      <c r="J32394" t="s">
        <v>14</v>
      </c>
      <c r="K32394">
        <v>57</v>
      </c>
      <c r="L32394" t="s">
        <v>15</v>
      </c>
    </row>
    <row r="32395" spans="1:12">
      <c r="A32395" t="e">
        <f ca="1">E00251518886021</f>
        <v>#NAME?</v>
      </c>
      <c r="B32395">
        <v>276</v>
      </c>
      <c r="C32395" t="s">
        <v>122</v>
      </c>
      <c r="D32395" s="1">
        <v>42208</v>
      </c>
      <c r="F32395">
        <v>1</v>
      </c>
      <c r="G32395">
        <v>25000</v>
      </c>
      <c r="H32395" t="s">
        <v>178</v>
      </c>
      <c r="J32395" t="s">
        <v>14</v>
      </c>
      <c r="K32395">
        <v>58</v>
      </c>
      <c r="L32395" t="s">
        <v>15</v>
      </c>
    </row>
    <row r="32396" spans="1:12">
      <c r="A32396" t="e">
        <f ca="1">E00251524999421</f>
        <v>#NAME?</v>
      </c>
      <c r="B32396">
        <v>442</v>
      </c>
      <c r="C32396" t="s">
        <v>95</v>
      </c>
      <c r="D32396" s="1">
        <v>41681</v>
      </c>
      <c r="F32396">
        <v>1</v>
      </c>
      <c r="G32396">
        <v>2448</v>
      </c>
      <c r="H32396" t="s">
        <v>19</v>
      </c>
      <c r="J32396" t="s">
        <v>14</v>
      </c>
      <c r="K32396">
        <v>50</v>
      </c>
      <c r="L32396" t="s">
        <v>15</v>
      </c>
    </row>
    <row r="32397" spans="1:12">
      <c r="A32397" t="e">
        <f ca="1">E00251524999421</f>
        <v>#NAME?</v>
      </c>
      <c r="B32397">
        <v>442</v>
      </c>
      <c r="C32397" t="s">
        <v>95</v>
      </c>
      <c r="D32397" s="1">
        <v>43024</v>
      </c>
      <c r="F32397">
        <v>1</v>
      </c>
      <c r="G32397">
        <v>7999</v>
      </c>
      <c r="H32397" t="s">
        <v>80</v>
      </c>
      <c r="J32397" t="s">
        <v>14</v>
      </c>
      <c r="K32397">
        <v>54</v>
      </c>
      <c r="L32397" t="s">
        <v>15</v>
      </c>
    </row>
    <row r="32398" spans="1:12">
      <c r="A32398" t="e">
        <f ca="1">E00251617139121</f>
        <v>#NAME?</v>
      </c>
      <c r="B32398">
        <v>500</v>
      </c>
      <c r="C32398" t="s">
        <v>161</v>
      </c>
      <c r="D32398" s="1">
        <v>42496</v>
      </c>
      <c r="F32398">
        <v>1</v>
      </c>
      <c r="G32398">
        <v>7295</v>
      </c>
      <c r="H32398" t="s">
        <v>76</v>
      </c>
      <c r="J32398" t="s">
        <v>14</v>
      </c>
      <c r="K32398">
        <v>44</v>
      </c>
      <c r="L32398" t="s">
        <v>15</v>
      </c>
    </row>
    <row r="32399" spans="1:12">
      <c r="A32399" t="e">
        <f ca="1">E00251424039221</f>
        <v>#NAME?</v>
      </c>
      <c r="B32399">
        <v>1322</v>
      </c>
      <c r="C32399" t="s">
        <v>1279</v>
      </c>
      <c r="D32399" s="1">
        <v>41209</v>
      </c>
      <c r="F32399">
        <v>1</v>
      </c>
      <c r="G32399">
        <v>9309</v>
      </c>
      <c r="H32399" t="s">
        <v>876</v>
      </c>
      <c r="J32399" t="s">
        <v>14</v>
      </c>
      <c r="K32399">
        <v>45</v>
      </c>
      <c r="L32399" t="s">
        <v>15</v>
      </c>
    </row>
    <row r="32400" spans="1:12">
      <c r="A32400" t="e">
        <f ca="1">E00251439860321</f>
        <v>#NAME?</v>
      </c>
      <c r="B32400">
        <v>458</v>
      </c>
      <c r="C32400" t="s">
        <v>275</v>
      </c>
      <c r="D32400" s="1">
        <v>41900</v>
      </c>
      <c r="F32400">
        <v>1</v>
      </c>
      <c r="G32400">
        <v>71514</v>
      </c>
      <c r="H32400" t="s">
        <v>568</v>
      </c>
      <c r="J32400" t="s">
        <v>14</v>
      </c>
      <c r="K32400">
        <v>53</v>
      </c>
      <c r="L32400" t="s">
        <v>15</v>
      </c>
    </row>
    <row r="32401" spans="1:12">
      <c r="A32401" t="e">
        <f ca="1">E00251439860321</f>
        <v>#NAME?</v>
      </c>
      <c r="B32401">
        <v>746</v>
      </c>
      <c r="C32401" t="s">
        <v>527</v>
      </c>
      <c r="D32401" s="1">
        <v>42768</v>
      </c>
      <c r="F32401">
        <v>1</v>
      </c>
      <c r="G32401">
        <v>83109</v>
      </c>
      <c r="H32401" t="s">
        <v>989</v>
      </c>
      <c r="I32401" t="s">
        <v>56</v>
      </c>
      <c r="J32401" t="s">
        <v>57</v>
      </c>
      <c r="K32401">
        <v>56</v>
      </c>
      <c r="L32401" t="s">
        <v>15</v>
      </c>
    </row>
    <row r="32402" spans="1:12">
      <c r="A32402" t="e">
        <f ca="1">E00251515326121</f>
        <v>#NAME?</v>
      </c>
      <c r="B32402">
        <v>30</v>
      </c>
      <c r="C32402" t="s">
        <v>344</v>
      </c>
      <c r="D32402" s="1">
        <v>41198</v>
      </c>
      <c r="F32402">
        <v>5</v>
      </c>
      <c r="G32402">
        <v>72632</v>
      </c>
      <c r="H32402" t="s">
        <v>107</v>
      </c>
      <c r="J32402" t="s">
        <v>14</v>
      </c>
      <c r="K32402">
        <v>41</v>
      </c>
      <c r="L32402" t="s">
        <v>15</v>
      </c>
    </row>
    <row r="32403" spans="1:12">
      <c r="A32403" t="e">
        <f ca="1">E00251515326121</f>
        <v>#NAME?</v>
      </c>
      <c r="B32403">
        <v>30</v>
      </c>
      <c r="C32403" t="s">
        <v>344</v>
      </c>
      <c r="D32403" s="1">
        <v>41228</v>
      </c>
      <c r="F32403">
        <v>1</v>
      </c>
      <c r="G32403">
        <v>7904</v>
      </c>
      <c r="H32403" t="s">
        <v>75</v>
      </c>
      <c r="J32403" t="s">
        <v>14</v>
      </c>
      <c r="K32403">
        <v>41</v>
      </c>
      <c r="L32403" t="s">
        <v>22</v>
      </c>
    </row>
    <row r="32404" spans="1:12">
      <c r="A32404" t="e">
        <f ca="1">E00251515326121</f>
        <v>#NAME?</v>
      </c>
      <c r="B32404">
        <v>30</v>
      </c>
      <c r="C32404" t="s">
        <v>344</v>
      </c>
      <c r="D32404" s="1">
        <v>41718</v>
      </c>
      <c r="F32404">
        <v>1</v>
      </c>
      <c r="G32404">
        <v>49390</v>
      </c>
      <c r="H32404" t="s">
        <v>59</v>
      </c>
      <c r="J32404" t="s">
        <v>14</v>
      </c>
      <c r="K32404">
        <v>42</v>
      </c>
      <c r="L32404" t="s">
        <v>15</v>
      </c>
    </row>
    <row r="32405" spans="1:12">
      <c r="A32405" t="e">
        <f ca="1">E00251518873421</f>
        <v>#NAME?</v>
      </c>
      <c r="B32405">
        <v>293</v>
      </c>
      <c r="C32405" t="s">
        <v>25</v>
      </c>
      <c r="D32405" s="1">
        <v>42934</v>
      </c>
      <c r="F32405">
        <v>1</v>
      </c>
      <c r="G32405">
        <v>25000</v>
      </c>
      <c r="H32405" t="s">
        <v>178</v>
      </c>
      <c r="J32405" t="s">
        <v>14</v>
      </c>
      <c r="K32405">
        <v>67</v>
      </c>
      <c r="L32405" t="s">
        <v>15</v>
      </c>
    </row>
    <row r="32406" spans="1:12">
      <c r="A32406" t="e">
        <f ca="1">E00251524994121</f>
        <v>#NAME?</v>
      </c>
      <c r="B32406">
        <v>454</v>
      </c>
      <c r="C32406" t="s">
        <v>179</v>
      </c>
      <c r="D32406" s="1">
        <v>42516</v>
      </c>
      <c r="F32406">
        <v>1</v>
      </c>
      <c r="G32406">
        <v>8489</v>
      </c>
      <c r="H32406" t="s">
        <v>327</v>
      </c>
      <c r="J32406" t="s">
        <v>14</v>
      </c>
      <c r="K32406">
        <v>64</v>
      </c>
      <c r="L32406" t="s">
        <v>15</v>
      </c>
    </row>
    <row r="32407" spans="1:12">
      <c r="A32407" t="e">
        <f ca="1">E00251531826221</f>
        <v>#NAME?</v>
      </c>
      <c r="B32407">
        <v>1786</v>
      </c>
      <c r="C32407" t="s">
        <v>37</v>
      </c>
      <c r="D32407" s="1">
        <v>42762</v>
      </c>
      <c r="F32407">
        <v>1</v>
      </c>
      <c r="G32407">
        <v>2169</v>
      </c>
      <c r="H32407" t="s">
        <v>40</v>
      </c>
      <c r="J32407" t="s">
        <v>14</v>
      </c>
      <c r="K32407">
        <v>43</v>
      </c>
      <c r="L32407" t="s">
        <v>15</v>
      </c>
    </row>
    <row r="32408" spans="1:12">
      <c r="A32408" t="e">
        <f ca="1">E00251417959821</f>
        <v>#NAME?</v>
      </c>
      <c r="B32408">
        <v>50</v>
      </c>
      <c r="C32408" t="s">
        <v>512</v>
      </c>
      <c r="D32408" s="1">
        <v>41148</v>
      </c>
      <c r="F32408">
        <v>1</v>
      </c>
      <c r="G32408">
        <v>29690</v>
      </c>
      <c r="H32408" t="s">
        <v>52</v>
      </c>
      <c r="J32408" t="s">
        <v>14</v>
      </c>
      <c r="K32408">
        <v>53</v>
      </c>
      <c r="L32408" t="s">
        <v>15</v>
      </c>
    </row>
    <row r="32409" spans="1:12">
      <c r="A32409" t="e">
        <f ca="1">E00251417959821</f>
        <v>#NAME?</v>
      </c>
      <c r="B32409">
        <v>50</v>
      </c>
      <c r="C32409" t="s">
        <v>512</v>
      </c>
      <c r="D32409" s="1">
        <v>42146</v>
      </c>
      <c r="F32409">
        <v>1</v>
      </c>
      <c r="G32409">
        <v>2729</v>
      </c>
      <c r="H32409" t="s">
        <v>115</v>
      </c>
      <c r="J32409" t="s">
        <v>14</v>
      </c>
      <c r="K32409">
        <v>56</v>
      </c>
      <c r="L32409" t="s">
        <v>15</v>
      </c>
    </row>
    <row r="32410" spans="1:12">
      <c r="A32410" t="e">
        <f ca="1">E00251531826221</f>
        <v>#NAME?</v>
      </c>
      <c r="B32410">
        <v>1786</v>
      </c>
      <c r="C32410" t="s">
        <v>37</v>
      </c>
      <c r="D32410" s="1">
        <v>42055</v>
      </c>
      <c r="F32410">
        <v>1</v>
      </c>
      <c r="G32410">
        <v>6929</v>
      </c>
      <c r="H32410" t="s">
        <v>36</v>
      </c>
      <c r="J32410" t="s">
        <v>14</v>
      </c>
      <c r="K32410">
        <v>41</v>
      </c>
      <c r="L32410" t="s">
        <v>15</v>
      </c>
    </row>
    <row r="32411" spans="1:12">
      <c r="A32411" t="e">
        <f ca="1">E00251518873421</f>
        <v>#NAME?</v>
      </c>
      <c r="B32411">
        <v>293</v>
      </c>
      <c r="C32411" t="s">
        <v>25</v>
      </c>
      <c r="D32411" s="1">
        <v>42328</v>
      </c>
      <c r="F32411">
        <v>2</v>
      </c>
      <c r="G32411">
        <v>25000</v>
      </c>
      <c r="H32411" t="s">
        <v>178</v>
      </c>
      <c r="J32411" t="s">
        <v>14</v>
      </c>
      <c r="K32411">
        <v>65</v>
      </c>
      <c r="L32411" t="s">
        <v>15</v>
      </c>
    </row>
    <row r="32412" spans="1:12">
      <c r="A32412" t="e">
        <f ca="1">E00251430095721</f>
        <v>#NAME?</v>
      </c>
      <c r="B32412">
        <v>500</v>
      </c>
      <c r="C32412" t="s">
        <v>161</v>
      </c>
      <c r="D32412" s="1">
        <v>42662</v>
      </c>
      <c r="F32412">
        <v>3</v>
      </c>
      <c r="G32412">
        <v>3689</v>
      </c>
      <c r="H32412" t="s">
        <v>159</v>
      </c>
      <c r="J32412" t="s">
        <v>14</v>
      </c>
      <c r="K32412">
        <v>58</v>
      </c>
      <c r="L32412" t="s">
        <v>15</v>
      </c>
    </row>
    <row r="32413" spans="1:12">
      <c r="A32413" t="e">
        <f t="shared" ref="A32413:A32421" ca="1" si="298">E00251518873421</f>
        <v>#NAME?</v>
      </c>
      <c r="B32413">
        <v>293</v>
      </c>
      <c r="C32413" t="s">
        <v>25</v>
      </c>
      <c r="D32413" s="1">
        <v>42058</v>
      </c>
      <c r="F32413">
        <v>3</v>
      </c>
      <c r="G32413">
        <v>4019</v>
      </c>
      <c r="H32413" t="s">
        <v>26</v>
      </c>
      <c r="J32413" t="s">
        <v>14</v>
      </c>
      <c r="K32413">
        <v>64</v>
      </c>
      <c r="L32413" t="s">
        <v>15</v>
      </c>
    </row>
    <row r="32414" spans="1:12">
      <c r="A32414" t="e">
        <f t="shared" ca="1" si="298"/>
        <v>#NAME?</v>
      </c>
      <c r="B32414">
        <v>293</v>
      </c>
      <c r="C32414" t="s">
        <v>25</v>
      </c>
      <c r="D32414" s="1">
        <v>42916</v>
      </c>
      <c r="F32414">
        <v>1</v>
      </c>
      <c r="G32414">
        <v>2383</v>
      </c>
      <c r="H32414" t="s">
        <v>786</v>
      </c>
      <c r="J32414" t="s">
        <v>14</v>
      </c>
      <c r="K32414">
        <v>67</v>
      </c>
      <c r="L32414" t="s">
        <v>15</v>
      </c>
    </row>
    <row r="32415" spans="1:12">
      <c r="A32415" t="e">
        <f t="shared" ca="1" si="298"/>
        <v>#NAME?</v>
      </c>
      <c r="B32415">
        <v>293</v>
      </c>
      <c r="C32415" t="s">
        <v>25</v>
      </c>
      <c r="D32415" s="1">
        <v>42931</v>
      </c>
      <c r="F32415">
        <v>1</v>
      </c>
      <c r="G32415">
        <v>93</v>
      </c>
      <c r="H32415" t="s">
        <v>29</v>
      </c>
      <c r="J32415" t="s">
        <v>14</v>
      </c>
      <c r="K32415">
        <v>67</v>
      </c>
      <c r="L32415" t="s">
        <v>15</v>
      </c>
    </row>
    <row r="32416" spans="1:12">
      <c r="A32416" t="e">
        <f t="shared" ca="1" si="298"/>
        <v>#NAME?</v>
      </c>
      <c r="B32416">
        <v>293</v>
      </c>
      <c r="C32416" t="s">
        <v>25</v>
      </c>
      <c r="D32416" s="1">
        <v>42780</v>
      </c>
      <c r="F32416">
        <v>1</v>
      </c>
      <c r="G32416">
        <v>25000</v>
      </c>
      <c r="H32416" t="s">
        <v>178</v>
      </c>
      <c r="J32416" t="s">
        <v>14</v>
      </c>
      <c r="K32416">
        <v>66</v>
      </c>
      <c r="L32416" t="s">
        <v>15</v>
      </c>
    </row>
    <row r="32417" spans="1:12">
      <c r="A32417" t="e">
        <f t="shared" ca="1" si="298"/>
        <v>#NAME?</v>
      </c>
      <c r="B32417">
        <v>293</v>
      </c>
      <c r="C32417" t="s">
        <v>25</v>
      </c>
      <c r="D32417" s="1">
        <v>42845</v>
      </c>
      <c r="F32417">
        <v>1</v>
      </c>
      <c r="G32417">
        <v>25000</v>
      </c>
      <c r="H32417" t="s">
        <v>178</v>
      </c>
      <c r="J32417" t="s">
        <v>14</v>
      </c>
      <c r="K32417">
        <v>67</v>
      </c>
      <c r="L32417" t="s">
        <v>15</v>
      </c>
    </row>
    <row r="32418" spans="1:12">
      <c r="A32418" t="e">
        <f t="shared" ca="1" si="298"/>
        <v>#NAME?</v>
      </c>
      <c r="B32418">
        <v>293</v>
      </c>
      <c r="C32418" t="s">
        <v>25</v>
      </c>
      <c r="D32418" s="1">
        <v>42503</v>
      </c>
      <c r="F32418">
        <v>2</v>
      </c>
      <c r="G32418">
        <v>4019</v>
      </c>
      <c r="H32418" t="s">
        <v>26</v>
      </c>
      <c r="J32418" t="s">
        <v>14</v>
      </c>
      <c r="K32418">
        <v>66</v>
      </c>
      <c r="L32418" t="s">
        <v>15</v>
      </c>
    </row>
    <row r="32419" spans="1:12">
      <c r="A32419" t="e">
        <f t="shared" ca="1" si="298"/>
        <v>#NAME?</v>
      </c>
      <c r="B32419">
        <v>293</v>
      </c>
      <c r="C32419" t="s">
        <v>25</v>
      </c>
      <c r="D32419" s="1">
        <v>41373</v>
      </c>
      <c r="F32419">
        <v>3</v>
      </c>
      <c r="G32419">
        <v>4019</v>
      </c>
      <c r="H32419" t="s">
        <v>26</v>
      </c>
      <c r="J32419" t="s">
        <v>14</v>
      </c>
      <c r="K32419">
        <v>63</v>
      </c>
      <c r="L32419" t="s">
        <v>15</v>
      </c>
    </row>
    <row r="32420" spans="1:12">
      <c r="A32420" t="e">
        <f t="shared" ca="1" si="298"/>
        <v>#NAME?</v>
      </c>
      <c r="B32420">
        <v>293</v>
      </c>
      <c r="C32420" t="s">
        <v>25</v>
      </c>
      <c r="D32420" s="1">
        <v>41547</v>
      </c>
      <c r="F32420">
        <v>2</v>
      </c>
      <c r="G32420">
        <v>4019</v>
      </c>
      <c r="H32420" t="s">
        <v>26</v>
      </c>
      <c r="J32420" t="s">
        <v>14</v>
      </c>
      <c r="K32420">
        <v>63</v>
      </c>
      <c r="L32420" t="s">
        <v>15</v>
      </c>
    </row>
    <row r="32421" spans="1:12">
      <c r="A32421" t="e">
        <f t="shared" ca="1" si="298"/>
        <v>#NAME?</v>
      </c>
      <c r="B32421">
        <v>293</v>
      </c>
      <c r="C32421" t="s">
        <v>25</v>
      </c>
      <c r="D32421" s="1">
        <v>42130</v>
      </c>
      <c r="F32421">
        <v>2</v>
      </c>
      <c r="G32421">
        <v>4019</v>
      </c>
      <c r="H32421" t="s">
        <v>26</v>
      </c>
      <c r="J32421" t="s">
        <v>14</v>
      </c>
      <c r="K32421">
        <v>65</v>
      </c>
      <c r="L32421" t="s">
        <v>15</v>
      </c>
    </row>
    <row r="32422" spans="1:12">
      <c r="A32422" t="e">
        <f ca="1">E00251524994121</f>
        <v>#NAME?</v>
      </c>
      <c r="B32422">
        <v>454</v>
      </c>
      <c r="C32422" t="s">
        <v>179</v>
      </c>
      <c r="D32422" s="1">
        <v>42809</v>
      </c>
      <c r="F32422">
        <v>1</v>
      </c>
      <c r="G32422">
        <v>7962</v>
      </c>
      <c r="H32422" t="s">
        <v>111</v>
      </c>
      <c r="J32422" t="s">
        <v>14</v>
      </c>
      <c r="K32422">
        <v>64</v>
      </c>
      <c r="L32422" t="s">
        <v>22</v>
      </c>
    </row>
    <row r="32423" spans="1:12">
      <c r="A32423" t="e">
        <f ca="1">E00251515326121</f>
        <v>#NAME?</v>
      </c>
      <c r="B32423">
        <v>30</v>
      </c>
      <c r="C32423" t="s">
        <v>344</v>
      </c>
      <c r="D32423" s="1">
        <v>41625</v>
      </c>
      <c r="F32423">
        <v>2</v>
      </c>
      <c r="G32423">
        <v>7904</v>
      </c>
      <c r="H32423" t="s">
        <v>75</v>
      </c>
      <c r="J32423" t="s">
        <v>14</v>
      </c>
      <c r="K32423">
        <v>42</v>
      </c>
      <c r="L32423" t="s">
        <v>22</v>
      </c>
    </row>
    <row r="32424" spans="1:12">
      <c r="A32424" t="e">
        <f ca="1">E00251515326121</f>
        <v>#NAME?</v>
      </c>
      <c r="B32424">
        <v>4991</v>
      </c>
      <c r="C32424" t="s">
        <v>838</v>
      </c>
      <c r="D32424" s="1">
        <v>42712</v>
      </c>
      <c r="F32424">
        <v>1</v>
      </c>
      <c r="G32424">
        <v>37200</v>
      </c>
      <c r="H32424" t="s">
        <v>619</v>
      </c>
      <c r="I32424" t="s">
        <v>148</v>
      </c>
      <c r="J32424" t="s">
        <v>57</v>
      </c>
      <c r="K32424">
        <v>45</v>
      </c>
      <c r="L32424" t="s">
        <v>15</v>
      </c>
    </row>
    <row r="32425" spans="1:12">
      <c r="A32425" t="e">
        <f ca="1">E00251518873421</f>
        <v>#NAME?</v>
      </c>
      <c r="B32425">
        <v>293</v>
      </c>
      <c r="C32425" t="s">
        <v>25</v>
      </c>
      <c r="D32425" s="1">
        <v>42325</v>
      </c>
      <c r="F32425">
        <v>1</v>
      </c>
      <c r="G32425">
        <v>71940</v>
      </c>
      <c r="H32425" t="s">
        <v>135</v>
      </c>
      <c r="J32425" t="s">
        <v>14</v>
      </c>
      <c r="K32425">
        <v>65</v>
      </c>
      <c r="L32425" t="s">
        <v>15</v>
      </c>
    </row>
    <row r="32426" spans="1:12">
      <c r="A32426" t="e">
        <f ca="1">E00251518873421</f>
        <v>#NAME?</v>
      </c>
      <c r="B32426">
        <v>293</v>
      </c>
      <c r="C32426" t="s">
        <v>25</v>
      </c>
      <c r="D32426" s="1">
        <v>42808</v>
      </c>
      <c r="F32426">
        <v>2</v>
      </c>
      <c r="G32426">
        <v>4019</v>
      </c>
      <c r="H32426" t="s">
        <v>26</v>
      </c>
      <c r="J32426" t="s">
        <v>14</v>
      </c>
      <c r="K32426">
        <v>67</v>
      </c>
      <c r="L32426" t="s">
        <v>15</v>
      </c>
    </row>
    <row r="32427" spans="1:12">
      <c r="A32427" t="e">
        <f ca="1">E00251537605521</f>
        <v>#NAME?</v>
      </c>
      <c r="B32427">
        <v>437</v>
      </c>
      <c r="C32427" t="s">
        <v>216</v>
      </c>
      <c r="D32427" s="1">
        <v>43070</v>
      </c>
      <c r="F32427">
        <v>2</v>
      </c>
      <c r="G32427">
        <v>73300</v>
      </c>
      <c r="H32427" t="s">
        <v>86</v>
      </c>
      <c r="J32427" t="s">
        <v>14</v>
      </c>
      <c r="K32427">
        <v>67</v>
      </c>
      <c r="L32427" t="s">
        <v>15</v>
      </c>
    </row>
    <row r="32428" spans="1:12">
      <c r="A32428" t="e">
        <f ca="1">E00251531826221</f>
        <v>#NAME?</v>
      </c>
      <c r="B32428">
        <v>1786</v>
      </c>
      <c r="C32428" t="s">
        <v>37</v>
      </c>
      <c r="D32428" s="1">
        <v>41303</v>
      </c>
      <c r="F32428">
        <v>1</v>
      </c>
      <c r="G32428">
        <v>4871</v>
      </c>
      <c r="H32428" t="s">
        <v>125</v>
      </c>
      <c r="J32428" t="s">
        <v>14</v>
      </c>
      <c r="K32428">
        <v>39</v>
      </c>
      <c r="L32428" t="s">
        <v>15</v>
      </c>
    </row>
    <row r="32429" spans="1:12">
      <c r="A32429" t="e">
        <f ca="1">E00251510648821</f>
        <v>#NAME?</v>
      </c>
      <c r="B32429">
        <v>164</v>
      </c>
      <c r="C32429" t="s">
        <v>792</v>
      </c>
      <c r="D32429" s="1">
        <v>41701</v>
      </c>
      <c r="F32429">
        <v>1</v>
      </c>
      <c r="G32429">
        <v>93</v>
      </c>
      <c r="H32429" t="s">
        <v>29</v>
      </c>
      <c r="J32429" t="s">
        <v>14</v>
      </c>
      <c r="K32429">
        <v>44</v>
      </c>
      <c r="L32429" t="s">
        <v>15</v>
      </c>
    </row>
    <row r="32430" spans="1:12">
      <c r="A32430" t="e">
        <f t="shared" ref="A32430:A32435" ca="1" si="299">E00251518873421</f>
        <v>#NAME?</v>
      </c>
      <c r="B32430">
        <v>4910</v>
      </c>
      <c r="C32430" t="s">
        <v>214</v>
      </c>
      <c r="D32430" s="1">
        <v>41902</v>
      </c>
      <c r="F32430">
        <v>3</v>
      </c>
      <c r="G32430">
        <v>4019</v>
      </c>
      <c r="H32430" t="s">
        <v>26</v>
      </c>
      <c r="J32430" t="s">
        <v>14</v>
      </c>
      <c r="K32430">
        <v>64</v>
      </c>
      <c r="L32430" t="s">
        <v>15</v>
      </c>
    </row>
    <row r="32431" spans="1:12">
      <c r="A32431" t="e">
        <f t="shared" ca="1" si="299"/>
        <v>#NAME?</v>
      </c>
      <c r="B32431">
        <v>293</v>
      </c>
      <c r="C32431" t="s">
        <v>25</v>
      </c>
      <c r="D32431" s="1">
        <v>41582</v>
      </c>
      <c r="F32431">
        <v>2</v>
      </c>
      <c r="G32431">
        <v>4019</v>
      </c>
      <c r="H32431" t="s">
        <v>26</v>
      </c>
      <c r="J32431" t="s">
        <v>14</v>
      </c>
      <c r="K32431">
        <v>63</v>
      </c>
      <c r="L32431" t="s">
        <v>15</v>
      </c>
    </row>
    <row r="32432" spans="1:12">
      <c r="A32432" t="e">
        <f t="shared" ca="1" si="299"/>
        <v>#NAME?</v>
      </c>
      <c r="B32432">
        <v>293</v>
      </c>
      <c r="C32432" t="s">
        <v>25</v>
      </c>
      <c r="D32432" s="1">
        <v>41612</v>
      </c>
      <c r="F32432">
        <v>2</v>
      </c>
      <c r="G32432">
        <v>4019</v>
      </c>
      <c r="H32432" t="s">
        <v>26</v>
      </c>
      <c r="J32432" t="s">
        <v>14</v>
      </c>
      <c r="K32432">
        <v>63</v>
      </c>
      <c r="L32432" t="s">
        <v>15</v>
      </c>
    </row>
    <row r="32433" spans="1:12">
      <c r="A32433" t="e">
        <f t="shared" ca="1" si="299"/>
        <v>#NAME?</v>
      </c>
      <c r="B32433">
        <v>293</v>
      </c>
      <c r="C32433" t="s">
        <v>25</v>
      </c>
      <c r="D32433" s="1">
        <v>41725</v>
      </c>
      <c r="F32433">
        <v>3</v>
      </c>
      <c r="G32433">
        <v>4019</v>
      </c>
      <c r="H32433" t="s">
        <v>26</v>
      </c>
      <c r="J32433" t="s">
        <v>14</v>
      </c>
      <c r="K32433">
        <v>64</v>
      </c>
      <c r="L32433" t="s">
        <v>15</v>
      </c>
    </row>
    <row r="32434" spans="1:12">
      <c r="A32434" t="e">
        <f t="shared" ca="1" si="299"/>
        <v>#NAME?</v>
      </c>
      <c r="B32434">
        <v>293</v>
      </c>
      <c r="C32434" t="s">
        <v>25</v>
      </c>
      <c r="D32434" s="1">
        <v>41382</v>
      </c>
      <c r="F32434">
        <v>2</v>
      </c>
      <c r="G32434">
        <v>4019</v>
      </c>
      <c r="H32434" t="s">
        <v>26</v>
      </c>
      <c r="J32434" t="s">
        <v>14</v>
      </c>
      <c r="K32434">
        <v>63</v>
      </c>
      <c r="L32434" t="s">
        <v>15</v>
      </c>
    </row>
    <row r="32435" spans="1:12">
      <c r="A32435" t="e">
        <f t="shared" ca="1" si="299"/>
        <v>#NAME?</v>
      </c>
      <c r="B32435">
        <v>293</v>
      </c>
      <c r="C32435" t="s">
        <v>25</v>
      </c>
      <c r="D32435" s="1">
        <v>42759</v>
      </c>
      <c r="F32435">
        <v>2</v>
      </c>
      <c r="G32435">
        <v>2722</v>
      </c>
      <c r="H32435" t="s">
        <v>339</v>
      </c>
      <c r="J32435" t="s">
        <v>14</v>
      </c>
      <c r="K32435">
        <v>66</v>
      </c>
      <c r="L32435" t="s">
        <v>15</v>
      </c>
    </row>
    <row r="32436" spans="1:12">
      <c r="A32436" t="e">
        <f ca="1">E00251439860321</f>
        <v>#NAME?</v>
      </c>
      <c r="B32436">
        <v>458</v>
      </c>
      <c r="C32436" t="s">
        <v>275</v>
      </c>
      <c r="D32436" s="1">
        <v>41296</v>
      </c>
      <c r="F32436">
        <v>2</v>
      </c>
      <c r="G32436">
        <v>3051</v>
      </c>
      <c r="H32436" t="s">
        <v>13</v>
      </c>
      <c r="J32436" t="s">
        <v>14</v>
      </c>
      <c r="K32436">
        <v>52</v>
      </c>
      <c r="L32436" t="s">
        <v>15</v>
      </c>
    </row>
    <row r="32437" spans="1:12">
      <c r="A32437" t="e">
        <f ca="1">E00251532382321</f>
        <v>#NAME?</v>
      </c>
      <c r="B32437">
        <v>456</v>
      </c>
      <c r="C32437" t="s">
        <v>518</v>
      </c>
      <c r="D32437" s="1">
        <v>42549</v>
      </c>
      <c r="F32437">
        <v>1</v>
      </c>
      <c r="G32437">
        <v>25000</v>
      </c>
      <c r="H32437" t="s">
        <v>178</v>
      </c>
      <c r="J32437" t="s">
        <v>14</v>
      </c>
      <c r="K32437">
        <v>57</v>
      </c>
      <c r="L32437" t="s">
        <v>15</v>
      </c>
    </row>
    <row r="32438" spans="1:12">
      <c r="A32438" t="e">
        <f ca="1">E00251439555921</f>
        <v>#NAME?</v>
      </c>
      <c r="B32438">
        <v>702</v>
      </c>
      <c r="C32438" t="s">
        <v>293</v>
      </c>
      <c r="D32438" s="1">
        <v>41290</v>
      </c>
      <c r="F32438">
        <v>3</v>
      </c>
      <c r="G32438">
        <v>2599</v>
      </c>
      <c r="H32438" t="s">
        <v>238</v>
      </c>
      <c r="J32438" t="s">
        <v>14</v>
      </c>
      <c r="K32438">
        <v>55</v>
      </c>
      <c r="L32438" t="s">
        <v>15</v>
      </c>
    </row>
    <row r="32439" spans="1:12">
      <c r="A32439" t="e">
        <f ca="1">E00251417959821</f>
        <v>#NAME?</v>
      </c>
      <c r="B32439">
        <v>50</v>
      </c>
      <c r="C32439" t="s">
        <v>512</v>
      </c>
      <c r="D32439" s="1">
        <v>42676</v>
      </c>
      <c r="F32439">
        <v>1</v>
      </c>
      <c r="G32439">
        <v>4019</v>
      </c>
      <c r="H32439" t="s">
        <v>26</v>
      </c>
      <c r="J32439" t="s">
        <v>14</v>
      </c>
      <c r="K32439">
        <v>57</v>
      </c>
      <c r="L32439" t="s">
        <v>15</v>
      </c>
    </row>
    <row r="32440" spans="1:12">
      <c r="A32440" t="e">
        <f ca="1">E00251531826221</f>
        <v>#NAME?</v>
      </c>
      <c r="B32440">
        <v>1786</v>
      </c>
      <c r="C32440" t="s">
        <v>37</v>
      </c>
      <c r="D32440" s="1">
        <v>42809</v>
      </c>
      <c r="F32440">
        <v>2</v>
      </c>
      <c r="G32440">
        <v>2531</v>
      </c>
      <c r="H32440" t="s">
        <v>515</v>
      </c>
      <c r="J32440" t="s">
        <v>14</v>
      </c>
      <c r="K32440">
        <v>43</v>
      </c>
      <c r="L32440" t="s">
        <v>15</v>
      </c>
    </row>
    <row r="32441" spans="1:12">
      <c r="A32441" t="e">
        <f ca="1">E00251510746621</f>
        <v>#NAME?</v>
      </c>
      <c r="B32441">
        <v>122</v>
      </c>
      <c r="C32441" t="s">
        <v>522</v>
      </c>
      <c r="D32441" s="1">
        <v>41297</v>
      </c>
      <c r="F32441">
        <v>2</v>
      </c>
      <c r="G32441">
        <v>6929</v>
      </c>
      <c r="H32441" t="s">
        <v>36</v>
      </c>
      <c r="J32441" t="s">
        <v>14</v>
      </c>
      <c r="K32441">
        <v>40</v>
      </c>
      <c r="L32441" t="s">
        <v>15</v>
      </c>
    </row>
    <row r="32442" spans="1:12">
      <c r="A32442" t="e">
        <f ca="1">E00251518873421</f>
        <v>#NAME?</v>
      </c>
      <c r="B32442">
        <v>293</v>
      </c>
      <c r="C32442" t="s">
        <v>25</v>
      </c>
      <c r="D32442" s="1">
        <v>41431</v>
      </c>
      <c r="F32442">
        <v>3</v>
      </c>
      <c r="G32442">
        <v>4019</v>
      </c>
      <c r="H32442" t="s">
        <v>26</v>
      </c>
      <c r="J32442" t="s">
        <v>14</v>
      </c>
      <c r="K32442">
        <v>63</v>
      </c>
      <c r="L32442" t="s">
        <v>15</v>
      </c>
    </row>
    <row r="32443" spans="1:12">
      <c r="A32443" t="e">
        <f ca="1">E00251518873421</f>
        <v>#NAME?</v>
      </c>
      <c r="B32443">
        <v>293</v>
      </c>
      <c r="C32443" t="s">
        <v>25</v>
      </c>
      <c r="D32443" s="1">
        <v>42263</v>
      </c>
      <c r="F32443">
        <v>1</v>
      </c>
      <c r="G32443">
        <v>25000</v>
      </c>
      <c r="H32443" t="s">
        <v>178</v>
      </c>
      <c r="J32443" t="s">
        <v>14</v>
      </c>
      <c r="K32443">
        <v>65</v>
      </c>
      <c r="L32443" t="s">
        <v>15</v>
      </c>
    </row>
    <row r="32444" spans="1:12">
      <c r="A32444" t="e">
        <f ca="1">E00251518873421</f>
        <v>#NAME?</v>
      </c>
      <c r="B32444">
        <v>293</v>
      </c>
      <c r="C32444" t="s">
        <v>25</v>
      </c>
      <c r="D32444" s="1">
        <v>42290</v>
      </c>
      <c r="F32444">
        <v>3</v>
      </c>
      <c r="G32444">
        <v>4019</v>
      </c>
      <c r="H32444" t="s">
        <v>26</v>
      </c>
      <c r="J32444" t="s">
        <v>14</v>
      </c>
      <c r="K32444">
        <v>65</v>
      </c>
      <c r="L32444" t="s">
        <v>15</v>
      </c>
    </row>
    <row r="32445" spans="1:12">
      <c r="A32445" t="e">
        <f ca="1">E00251515326121</f>
        <v>#NAME?</v>
      </c>
      <c r="B32445">
        <v>30</v>
      </c>
      <c r="C32445" t="s">
        <v>344</v>
      </c>
      <c r="D32445" s="1">
        <v>41236</v>
      </c>
      <c r="F32445">
        <v>1</v>
      </c>
      <c r="G32445">
        <v>49390</v>
      </c>
      <c r="H32445" t="s">
        <v>59</v>
      </c>
      <c r="J32445" t="s">
        <v>14</v>
      </c>
      <c r="K32445">
        <v>41</v>
      </c>
      <c r="L32445" t="s">
        <v>15</v>
      </c>
    </row>
    <row r="32446" spans="1:12">
      <c r="A32446" t="e">
        <f ca="1">E00251715779021</f>
        <v>#NAME?</v>
      </c>
      <c r="B32446">
        <v>500</v>
      </c>
      <c r="C32446" t="s">
        <v>161</v>
      </c>
      <c r="D32446" s="1">
        <v>41373</v>
      </c>
      <c r="F32446">
        <v>2</v>
      </c>
      <c r="G32446">
        <v>49390</v>
      </c>
      <c r="H32446" t="s">
        <v>59</v>
      </c>
      <c r="J32446" t="s">
        <v>14</v>
      </c>
      <c r="K32446">
        <v>60</v>
      </c>
      <c r="L32446" t="s">
        <v>15</v>
      </c>
    </row>
    <row r="32447" spans="1:12">
      <c r="A32447" t="e">
        <f ca="1">E00251715779021</f>
        <v>#NAME?</v>
      </c>
      <c r="B32447">
        <v>500</v>
      </c>
      <c r="C32447" t="s">
        <v>161</v>
      </c>
      <c r="D32447" s="1">
        <v>42016</v>
      </c>
      <c r="F32447">
        <v>2</v>
      </c>
      <c r="G32447">
        <v>52333</v>
      </c>
      <c r="H32447" t="s">
        <v>1078</v>
      </c>
      <c r="J32447" t="s">
        <v>14</v>
      </c>
      <c r="K32447">
        <v>61</v>
      </c>
      <c r="L32447" t="s">
        <v>15</v>
      </c>
    </row>
    <row r="32448" spans="1:12">
      <c r="A32448" t="e">
        <f ca="1">E00251512459221</f>
        <v>#NAME?</v>
      </c>
      <c r="B32448">
        <v>1929</v>
      </c>
      <c r="C32448" t="s">
        <v>195</v>
      </c>
      <c r="D32448" s="1">
        <v>42347</v>
      </c>
      <c r="F32448">
        <v>5</v>
      </c>
      <c r="G32448">
        <v>69010</v>
      </c>
      <c r="H32448" t="s">
        <v>294</v>
      </c>
      <c r="J32448" t="s">
        <v>14</v>
      </c>
      <c r="K32448">
        <v>44</v>
      </c>
      <c r="L32448" t="s">
        <v>15</v>
      </c>
    </row>
    <row r="32449" spans="1:12">
      <c r="A32449" t="e">
        <f ca="1">E00251512459221</f>
        <v>#NAME?</v>
      </c>
      <c r="B32449">
        <v>1929</v>
      </c>
      <c r="C32449" t="s">
        <v>195</v>
      </c>
      <c r="D32449" s="1">
        <v>42361</v>
      </c>
      <c r="F32449">
        <v>5</v>
      </c>
      <c r="G32449">
        <v>49390</v>
      </c>
      <c r="H32449" t="s">
        <v>59</v>
      </c>
      <c r="J32449" t="s">
        <v>14</v>
      </c>
      <c r="K32449">
        <v>44</v>
      </c>
      <c r="L32449" t="s">
        <v>15</v>
      </c>
    </row>
    <row r="32450" spans="1:12">
      <c r="A32450" t="e">
        <f ca="1">E00251439555921</f>
        <v>#NAME?</v>
      </c>
      <c r="B32450">
        <v>702</v>
      </c>
      <c r="C32450" t="s">
        <v>293</v>
      </c>
      <c r="D32450" s="1">
        <v>42305</v>
      </c>
      <c r="F32450">
        <v>3</v>
      </c>
      <c r="G32450">
        <v>7969</v>
      </c>
      <c r="H32450" t="s">
        <v>87</v>
      </c>
      <c r="J32450" t="s">
        <v>14</v>
      </c>
      <c r="K32450">
        <v>58</v>
      </c>
      <c r="L32450" t="s">
        <v>22</v>
      </c>
    </row>
    <row r="32451" spans="1:12">
      <c r="A32451" t="e">
        <f ca="1">E00251529281021</f>
        <v>#NAME?</v>
      </c>
      <c r="B32451">
        <v>191</v>
      </c>
      <c r="C32451" t="s">
        <v>320</v>
      </c>
      <c r="D32451" s="1">
        <v>42192</v>
      </c>
      <c r="F32451">
        <v>1</v>
      </c>
      <c r="G32451">
        <v>462</v>
      </c>
      <c r="H32451" t="s">
        <v>288</v>
      </c>
      <c r="J32451" t="s">
        <v>14</v>
      </c>
      <c r="K32451">
        <v>47</v>
      </c>
      <c r="L32451" t="s">
        <v>15</v>
      </c>
    </row>
    <row r="32452" spans="1:12">
      <c r="A32452" t="e">
        <f ca="1">E00251515326121</f>
        <v>#NAME?</v>
      </c>
      <c r="B32452">
        <v>30</v>
      </c>
      <c r="C32452" t="s">
        <v>344</v>
      </c>
      <c r="D32452" s="1">
        <v>42117</v>
      </c>
      <c r="F32452">
        <v>3</v>
      </c>
      <c r="G32452">
        <v>7904</v>
      </c>
      <c r="H32452" t="s">
        <v>75</v>
      </c>
      <c r="J32452" t="s">
        <v>14</v>
      </c>
      <c r="K32452">
        <v>43</v>
      </c>
      <c r="L32452" t="s">
        <v>22</v>
      </c>
    </row>
    <row r="32453" spans="1:12">
      <c r="A32453" t="e">
        <f ca="1">E00251515326121</f>
        <v>#NAME?</v>
      </c>
      <c r="B32453">
        <v>30</v>
      </c>
      <c r="C32453" t="s">
        <v>344</v>
      </c>
      <c r="D32453" s="1">
        <v>42671</v>
      </c>
      <c r="F32453">
        <v>2</v>
      </c>
      <c r="G32453">
        <v>49390</v>
      </c>
      <c r="H32453" t="s">
        <v>59</v>
      </c>
      <c r="J32453" t="s">
        <v>14</v>
      </c>
      <c r="K32453">
        <v>45</v>
      </c>
      <c r="L32453" t="s">
        <v>15</v>
      </c>
    </row>
    <row r="32454" spans="1:12">
      <c r="A32454" t="e">
        <f ca="1">E00251531826221</f>
        <v>#NAME?</v>
      </c>
      <c r="B32454">
        <v>1786</v>
      </c>
      <c r="C32454" t="s">
        <v>37</v>
      </c>
      <c r="D32454" s="1">
        <v>42573</v>
      </c>
      <c r="F32454">
        <v>1</v>
      </c>
      <c r="G32454">
        <v>2531</v>
      </c>
      <c r="H32454" t="s">
        <v>515</v>
      </c>
      <c r="J32454" t="s">
        <v>14</v>
      </c>
      <c r="K32454">
        <v>42</v>
      </c>
      <c r="L32454" t="s">
        <v>15</v>
      </c>
    </row>
    <row r="32455" spans="1:12">
      <c r="A32455" t="e">
        <f ca="1">E00251515326121</f>
        <v>#NAME?</v>
      </c>
      <c r="B32455">
        <v>30</v>
      </c>
      <c r="C32455" t="s">
        <v>344</v>
      </c>
      <c r="D32455" s="1">
        <v>42117</v>
      </c>
      <c r="F32455">
        <v>2</v>
      </c>
      <c r="G32455">
        <v>38532</v>
      </c>
      <c r="H32455" t="s">
        <v>1043</v>
      </c>
      <c r="J32455" t="s">
        <v>14</v>
      </c>
      <c r="K32455">
        <v>43</v>
      </c>
      <c r="L32455" t="s">
        <v>15</v>
      </c>
    </row>
    <row r="32456" spans="1:12">
      <c r="A32456" t="e">
        <f ca="1">E00251619842621</f>
        <v>#NAME?</v>
      </c>
      <c r="B32456">
        <v>272</v>
      </c>
      <c r="C32456" t="s">
        <v>174</v>
      </c>
      <c r="D32456" s="1">
        <v>41294</v>
      </c>
      <c r="E32456">
        <v>2</v>
      </c>
      <c r="F32456">
        <v>2</v>
      </c>
      <c r="G32456">
        <v>2800</v>
      </c>
      <c r="H32456" t="s">
        <v>717</v>
      </c>
      <c r="J32456" t="s">
        <v>34</v>
      </c>
      <c r="K32456">
        <v>36</v>
      </c>
      <c r="L32456" t="s">
        <v>15</v>
      </c>
    </row>
    <row r="32457" spans="1:12">
      <c r="A32457" t="e">
        <f ca="1">E00251619842621</f>
        <v>#NAME?</v>
      </c>
      <c r="B32457">
        <v>459</v>
      </c>
      <c r="C32457" t="s">
        <v>187</v>
      </c>
      <c r="D32457" s="1">
        <v>41576</v>
      </c>
      <c r="F32457">
        <v>1</v>
      </c>
      <c r="G32457">
        <v>2809</v>
      </c>
      <c r="H32457" t="s">
        <v>90</v>
      </c>
      <c r="J32457" t="s">
        <v>14</v>
      </c>
      <c r="K32457">
        <v>37</v>
      </c>
      <c r="L32457" t="s">
        <v>15</v>
      </c>
    </row>
    <row r="32458" spans="1:12">
      <c r="A32458" t="e">
        <f ca="1">E00251619842621</f>
        <v>#NAME?</v>
      </c>
      <c r="B32458">
        <v>459</v>
      </c>
      <c r="C32458" t="s">
        <v>187</v>
      </c>
      <c r="D32458" s="1">
        <v>43021</v>
      </c>
      <c r="F32458">
        <v>1</v>
      </c>
      <c r="G32458">
        <v>81500</v>
      </c>
      <c r="H32458" t="s">
        <v>575</v>
      </c>
      <c r="J32458" t="s">
        <v>14</v>
      </c>
      <c r="K32458">
        <v>41</v>
      </c>
      <c r="L32458" t="s">
        <v>15</v>
      </c>
    </row>
    <row r="32459" spans="1:12">
      <c r="A32459" t="e">
        <f ca="1">E00251619842621</f>
        <v>#NAME?</v>
      </c>
      <c r="B32459">
        <v>746</v>
      </c>
      <c r="C32459" t="s">
        <v>527</v>
      </c>
      <c r="D32459" s="1">
        <v>42766</v>
      </c>
      <c r="E32459">
        <v>4</v>
      </c>
      <c r="F32459">
        <v>9</v>
      </c>
      <c r="G32459">
        <v>4549</v>
      </c>
      <c r="H32459" t="s">
        <v>69</v>
      </c>
      <c r="J32459" t="s">
        <v>34</v>
      </c>
      <c r="K32459">
        <v>40</v>
      </c>
      <c r="L32459" t="s">
        <v>15</v>
      </c>
    </row>
    <row r="32460" spans="1:12">
      <c r="A32460" t="e">
        <f ca="1">E00251617620421</f>
        <v>#NAME?</v>
      </c>
      <c r="B32460">
        <v>485</v>
      </c>
      <c r="C32460" t="s">
        <v>241</v>
      </c>
      <c r="D32460" s="1">
        <v>42174</v>
      </c>
      <c r="F32460">
        <v>6</v>
      </c>
      <c r="G32460">
        <v>7299</v>
      </c>
      <c r="H32460" t="s">
        <v>250</v>
      </c>
      <c r="J32460" t="s">
        <v>14</v>
      </c>
      <c r="K32460">
        <v>53</v>
      </c>
      <c r="L32460" t="s">
        <v>15</v>
      </c>
    </row>
    <row r="32461" spans="1:12">
      <c r="A32461" t="e">
        <f ca="1">E00251617620421</f>
        <v>#NAME?</v>
      </c>
      <c r="B32461">
        <v>485</v>
      </c>
      <c r="C32461" t="s">
        <v>241</v>
      </c>
      <c r="D32461" s="1">
        <v>42416</v>
      </c>
      <c r="F32461">
        <v>4</v>
      </c>
      <c r="G32461">
        <v>7962</v>
      </c>
      <c r="H32461" t="s">
        <v>111</v>
      </c>
      <c r="J32461" t="s">
        <v>14</v>
      </c>
      <c r="K32461">
        <v>53</v>
      </c>
      <c r="L32461" t="s">
        <v>22</v>
      </c>
    </row>
    <row r="32462" spans="1:12">
      <c r="A32462" t="e">
        <f ca="1">E00251617620421</f>
        <v>#NAME?</v>
      </c>
      <c r="B32462">
        <v>485</v>
      </c>
      <c r="C32462" t="s">
        <v>241</v>
      </c>
      <c r="D32462" s="1">
        <v>42643</v>
      </c>
      <c r="F32462">
        <v>6</v>
      </c>
      <c r="G32462">
        <v>5369</v>
      </c>
      <c r="H32462" t="s">
        <v>253</v>
      </c>
      <c r="J32462" t="s">
        <v>14</v>
      </c>
      <c r="K32462">
        <v>54</v>
      </c>
      <c r="L32462" t="s">
        <v>15</v>
      </c>
    </row>
    <row r="32463" spans="1:12">
      <c r="A32463" t="e">
        <f ca="1">E00251430095721</f>
        <v>#NAME?</v>
      </c>
      <c r="B32463">
        <v>500</v>
      </c>
      <c r="C32463" t="s">
        <v>161</v>
      </c>
      <c r="D32463" s="1">
        <v>41463</v>
      </c>
      <c r="F32463">
        <v>2</v>
      </c>
      <c r="G32463">
        <v>25000</v>
      </c>
      <c r="H32463" t="s">
        <v>178</v>
      </c>
      <c r="J32463" t="s">
        <v>14</v>
      </c>
      <c r="K32463">
        <v>55</v>
      </c>
      <c r="L32463" t="s">
        <v>15</v>
      </c>
    </row>
    <row r="32464" spans="1:12">
      <c r="A32464" t="e">
        <f ca="1">E00251619842621</f>
        <v>#NAME?</v>
      </c>
      <c r="B32464">
        <v>769</v>
      </c>
      <c r="C32464" t="s">
        <v>397</v>
      </c>
      <c r="D32464" s="1">
        <v>42763</v>
      </c>
      <c r="E32464">
        <v>1</v>
      </c>
      <c r="F32464">
        <v>2</v>
      </c>
      <c r="G32464">
        <v>7177</v>
      </c>
      <c r="H32464" t="s">
        <v>126</v>
      </c>
      <c r="J32464" t="s">
        <v>34</v>
      </c>
      <c r="K32464">
        <v>40</v>
      </c>
      <c r="L32464" t="s">
        <v>15</v>
      </c>
    </row>
    <row r="32465" spans="1:12">
      <c r="A32465" t="e">
        <f ca="1">E00251619842621</f>
        <v>#NAME?</v>
      </c>
      <c r="B32465">
        <v>7208</v>
      </c>
      <c r="C32465" t="s">
        <v>625</v>
      </c>
      <c r="D32465" s="1">
        <v>42947</v>
      </c>
      <c r="F32465">
        <v>1</v>
      </c>
      <c r="G32465">
        <v>57400</v>
      </c>
      <c r="H32465" t="s">
        <v>478</v>
      </c>
      <c r="I32465" t="s">
        <v>148</v>
      </c>
      <c r="J32465" t="s">
        <v>57</v>
      </c>
      <c r="K32465">
        <v>41</v>
      </c>
      <c r="L32465" t="s">
        <v>15</v>
      </c>
    </row>
    <row r="32466" spans="1:12">
      <c r="A32466" t="e">
        <f ca="1">E00251430095721</f>
        <v>#NAME?</v>
      </c>
      <c r="B32466">
        <v>500</v>
      </c>
      <c r="C32466" t="s">
        <v>161</v>
      </c>
      <c r="D32466" s="1">
        <v>41584</v>
      </c>
      <c r="F32466">
        <v>1</v>
      </c>
      <c r="G32466">
        <v>25000</v>
      </c>
      <c r="H32466" t="s">
        <v>178</v>
      </c>
      <c r="J32466" t="s">
        <v>14</v>
      </c>
      <c r="K32466">
        <v>55</v>
      </c>
      <c r="L32466" t="s">
        <v>15</v>
      </c>
    </row>
    <row r="32467" spans="1:12">
      <c r="A32467" t="e">
        <f ca="1">E00251619842621</f>
        <v>#NAME?</v>
      </c>
      <c r="B32467">
        <v>272</v>
      </c>
      <c r="C32467" t="s">
        <v>174</v>
      </c>
      <c r="D32467" s="1">
        <v>41294</v>
      </c>
      <c r="E32467">
        <v>2</v>
      </c>
      <c r="F32467">
        <v>8</v>
      </c>
      <c r="G32467">
        <v>2689</v>
      </c>
      <c r="H32467" t="s">
        <v>255</v>
      </c>
      <c r="J32467" t="s">
        <v>34</v>
      </c>
      <c r="K32467">
        <v>36</v>
      </c>
      <c r="L32467" t="s">
        <v>15</v>
      </c>
    </row>
    <row r="32468" spans="1:12">
      <c r="A32468" t="e">
        <f ca="1">E00251619842621</f>
        <v>#NAME?</v>
      </c>
      <c r="B32468">
        <v>459</v>
      </c>
      <c r="C32468" t="s">
        <v>187</v>
      </c>
      <c r="D32468" s="1">
        <v>42425</v>
      </c>
      <c r="F32468">
        <v>1</v>
      </c>
      <c r="G32468">
        <v>2809</v>
      </c>
      <c r="H32468" t="s">
        <v>90</v>
      </c>
      <c r="J32468" t="s">
        <v>14</v>
      </c>
      <c r="K32468">
        <v>39</v>
      </c>
      <c r="L32468" t="s">
        <v>15</v>
      </c>
    </row>
    <row r="32469" spans="1:12">
      <c r="A32469" t="e">
        <f ca="1">E00251430095721</f>
        <v>#NAME?</v>
      </c>
      <c r="B32469">
        <v>500</v>
      </c>
      <c r="C32469" t="s">
        <v>161</v>
      </c>
      <c r="D32469" s="1">
        <v>42319</v>
      </c>
      <c r="F32469">
        <v>1</v>
      </c>
      <c r="G32469">
        <v>25000</v>
      </c>
      <c r="H32469" t="s">
        <v>178</v>
      </c>
      <c r="J32469" t="s">
        <v>14</v>
      </c>
      <c r="K32469">
        <v>57</v>
      </c>
      <c r="L32469" t="s">
        <v>15</v>
      </c>
    </row>
    <row r="32470" spans="1:12">
      <c r="A32470" t="e">
        <f ca="1">E00251617620421</f>
        <v>#NAME?</v>
      </c>
      <c r="B32470">
        <v>485</v>
      </c>
      <c r="C32470" t="s">
        <v>241</v>
      </c>
      <c r="D32470" s="1">
        <v>42873</v>
      </c>
      <c r="F32470">
        <v>3</v>
      </c>
      <c r="G32470">
        <v>4549</v>
      </c>
      <c r="H32470" t="s">
        <v>69</v>
      </c>
      <c r="J32470" t="s">
        <v>14</v>
      </c>
      <c r="K32470">
        <v>54</v>
      </c>
      <c r="L32470" t="s">
        <v>15</v>
      </c>
    </row>
    <row r="32471" spans="1:12">
      <c r="A32471" t="e">
        <f ca="1">E00251537605521</f>
        <v>#NAME?</v>
      </c>
      <c r="B32471">
        <v>437</v>
      </c>
      <c r="C32471" t="s">
        <v>216</v>
      </c>
      <c r="D32471" s="1">
        <v>42734</v>
      </c>
      <c r="F32471">
        <v>1</v>
      </c>
      <c r="G32471">
        <v>2729</v>
      </c>
      <c r="H32471" t="s">
        <v>115</v>
      </c>
      <c r="J32471" t="s">
        <v>14</v>
      </c>
      <c r="K32471">
        <v>66</v>
      </c>
      <c r="L32471" t="s">
        <v>15</v>
      </c>
    </row>
    <row r="32472" spans="1:12">
      <c r="A32472" t="e">
        <f ca="1">E00251529281021</f>
        <v>#NAME?</v>
      </c>
      <c r="B32472">
        <v>191</v>
      </c>
      <c r="C32472" t="s">
        <v>320</v>
      </c>
      <c r="D32472" s="1">
        <v>42047</v>
      </c>
      <c r="F32472">
        <v>1</v>
      </c>
      <c r="G32472">
        <v>72670</v>
      </c>
      <c r="H32472" t="s">
        <v>223</v>
      </c>
      <c r="J32472" t="s">
        <v>14</v>
      </c>
      <c r="K32472">
        <v>46</v>
      </c>
      <c r="L32472" t="s">
        <v>15</v>
      </c>
    </row>
    <row r="32473" spans="1:12">
      <c r="A32473" t="e">
        <f ca="1">E00251427098221</f>
        <v>#NAME?</v>
      </c>
      <c r="B32473">
        <v>11</v>
      </c>
      <c r="C32473" t="s">
        <v>245</v>
      </c>
      <c r="D32473" s="1">
        <v>41583</v>
      </c>
      <c r="F32473">
        <v>1</v>
      </c>
      <c r="G32473">
        <v>6069</v>
      </c>
      <c r="H32473" t="s">
        <v>840</v>
      </c>
      <c r="J32473" t="s">
        <v>14</v>
      </c>
      <c r="K32473">
        <v>40</v>
      </c>
      <c r="L32473" t="s">
        <v>15</v>
      </c>
    </row>
    <row r="32474" spans="1:12">
      <c r="A32474" t="e">
        <f ca="1">E00251619842621</f>
        <v>#NAME?</v>
      </c>
      <c r="B32474">
        <v>459</v>
      </c>
      <c r="C32474" t="s">
        <v>187</v>
      </c>
      <c r="D32474" s="1">
        <v>41113</v>
      </c>
      <c r="F32474">
        <v>1</v>
      </c>
      <c r="G32474">
        <v>72611</v>
      </c>
      <c r="H32474" t="s">
        <v>504</v>
      </c>
      <c r="J32474" t="s">
        <v>14</v>
      </c>
      <c r="K32474">
        <v>36</v>
      </c>
      <c r="L32474" t="s">
        <v>15</v>
      </c>
    </row>
    <row r="32475" spans="1:12">
      <c r="A32475" t="e">
        <f ca="1">E00251619842621</f>
        <v>#NAME?</v>
      </c>
      <c r="B32475">
        <v>459</v>
      </c>
      <c r="C32475" t="s">
        <v>187</v>
      </c>
      <c r="D32475" s="1">
        <v>42349</v>
      </c>
      <c r="F32475">
        <v>1</v>
      </c>
      <c r="G32475">
        <v>81500</v>
      </c>
      <c r="H32475" t="s">
        <v>575</v>
      </c>
      <c r="J32475" t="s">
        <v>14</v>
      </c>
      <c r="K32475">
        <v>39</v>
      </c>
      <c r="L32475" t="s">
        <v>15</v>
      </c>
    </row>
    <row r="32476" spans="1:12">
      <c r="A32476" t="e">
        <f ca="1">E00251619842621</f>
        <v>#NAME?</v>
      </c>
      <c r="B32476">
        <v>746</v>
      </c>
      <c r="C32476" t="s">
        <v>527</v>
      </c>
      <c r="D32476" s="1">
        <v>42344</v>
      </c>
      <c r="F32476">
        <v>2</v>
      </c>
      <c r="G32476">
        <v>81503</v>
      </c>
      <c r="H32476" t="s">
        <v>1729</v>
      </c>
      <c r="I32476" t="s">
        <v>56</v>
      </c>
      <c r="J32476" t="s">
        <v>57</v>
      </c>
      <c r="K32476">
        <v>39</v>
      </c>
      <c r="L32476" t="s">
        <v>15</v>
      </c>
    </row>
    <row r="32477" spans="1:12">
      <c r="A32477" t="e">
        <f ca="1">E00251439555921</f>
        <v>#NAME?</v>
      </c>
      <c r="B32477">
        <v>702</v>
      </c>
      <c r="C32477" t="s">
        <v>293</v>
      </c>
      <c r="D32477" s="1">
        <v>42093</v>
      </c>
      <c r="F32477">
        <v>1</v>
      </c>
      <c r="G32477">
        <v>7242</v>
      </c>
      <c r="H32477" t="s">
        <v>93</v>
      </c>
      <c r="J32477" t="s">
        <v>14</v>
      </c>
      <c r="K32477">
        <v>57</v>
      </c>
      <c r="L32477" t="s">
        <v>15</v>
      </c>
    </row>
    <row r="32478" spans="1:12">
      <c r="A32478" t="e">
        <f ca="1">E00251537605521</f>
        <v>#NAME?</v>
      </c>
      <c r="B32478">
        <v>437</v>
      </c>
      <c r="C32478" t="s">
        <v>216</v>
      </c>
      <c r="D32478" s="1">
        <v>42943</v>
      </c>
      <c r="F32478">
        <v>2</v>
      </c>
      <c r="G32478">
        <v>7962</v>
      </c>
      <c r="H32478" t="s">
        <v>111</v>
      </c>
      <c r="J32478" t="s">
        <v>14</v>
      </c>
      <c r="K32478">
        <v>67</v>
      </c>
      <c r="L32478" t="s">
        <v>22</v>
      </c>
    </row>
    <row r="32479" spans="1:12">
      <c r="A32479" t="e">
        <f ca="1">E00251439555921</f>
        <v>#NAME?</v>
      </c>
      <c r="B32479">
        <v>702</v>
      </c>
      <c r="C32479" t="s">
        <v>293</v>
      </c>
      <c r="D32479" s="1">
        <v>41031</v>
      </c>
      <c r="F32479">
        <v>2</v>
      </c>
      <c r="G32479">
        <v>7245</v>
      </c>
      <c r="H32479" t="s">
        <v>116</v>
      </c>
      <c r="J32479" t="s">
        <v>14</v>
      </c>
      <c r="K32479">
        <v>54</v>
      </c>
      <c r="L32479" t="s">
        <v>15</v>
      </c>
    </row>
    <row r="32480" spans="1:12">
      <c r="A32480" t="e">
        <f ca="1">E00251430095721</f>
        <v>#NAME?</v>
      </c>
      <c r="B32480">
        <v>500</v>
      </c>
      <c r="C32480" t="s">
        <v>161</v>
      </c>
      <c r="D32480" s="1">
        <v>42716</v>
      </c>
      <c r="F32480">
        <v>2</v>
      </c>
      <c r="G32480">
        <v>496</v>
      </c>
      <c r="H32480" t="s">
        <v>190</v>
      </c>
      <c r="J32480" t="s">
        <v>14</v>
      </c>
      <c r="K32480">
        <v>58</v>
      </c>
      <c r="L32480" t="s">
        <v>15</v>
      </c>
    </row>
    <row r="32481" spans="1:12">
      <c r="A32481" t="e">
        <f ca="1">E00251427098221</f>
        <v>#NAME?</v>
      </c>
      <c r="B32481">
        <v>11</v>
      </c>
      <c r="C32481" t="s">
        <v>245</v>
      </c>
      <c r="D32481" s="1">
        <v>42257</v>
      </c>
      <c r="F32481">
        <v>2</v>
      </c>
      <c r="G32481">
        <v>4019</v>
      </c>
      <c r="H32481" t="s">
        <v>26</v>
      </c>
      <c r="J32481" t="s">
        <v>14</v>
      </c>
      <c r="K32481">
        <v>42</v>
      </c>
      <c r="L32481" t="s">
        <v>15</v>
      </c>
    </row>
    <row r="32482" spans="1:12">
      <c r="A32482" t="e">
        <f ca="1">E00251427098221</f>
        <v>#NAME?</v>
      </c>
      <c r="B32482">
        <v>11</v>
      </c>
      <c r="C32482" t="s">
        <v>245</v>
      </c>
      <c r="D32482" s="1">
        <v>42566</v>
      </c>
      <c r="F32482">
        <v>1</v>
      </c>
      <c r="G32482">
        <v>34590</v>
      </c>
      <c r="H32482" t="s">
        <v>535</v>
      </c>
      <c r="J32482" t="s">
        <v>14</v>
      </c>
      <c r="K32482">
        <v>43</v>
      </c>
      <c r="L32482" t="s">
        <v>15</v>
      </c>
    </row>
    <row r="32483" spans="1:12">
      <c r="A32483" t="e">
        <f ca="1">E00251427098221</f>
        <v>#NAME?</v>
      </c>
      <c r="B32483">
        <v>11</v>
      </c>
      <c r="C32483" t="s">
        <v>245</v>
      </c>
      <c r="D32483" s="1">
        <v>42664</v>
      </c>
      <c r="F32483">
        <v>2</v>
      </c>
      <c r="G32483">
        <v>4019</v>
      </c>
      <c r="H32483" t="s">
        <v>26</v>
      </c>
      <c r="J32483" t="s">
        <v>14</v>
      </c>
      <c r="K32483">
        <v>43</v>
      </c>
      <c r="L32483" t="s">
        <v>15</v>
      </c>
    </row>
    <row r="32484" spans="1:12">
      <c r="A32484" t="e">
        <f ca="1">E00251532382321</f>
        <v>#NAME?</v>
      </c>
      <c r="B32484">
        <v>456</v>
      </c>
      <c r="C32484" t="s">
        <v>518</v>
      </c>
      <c r="D32484" s="1">
        <v>42249</v>
      </c>
      <c r="F32484">
        <v>1</v>
      </c>
      <c r="G32484">
        <v>25000</v>
      </c>
      <c r="H32484" t="s">
        <v>178</v>
      </c>
      <c r="J32484" t="s">
        <v>14</v>
      </c>
      <c r="K32484">
        <v>56</v>
      </c>
      <c r="L32484" t="s">
        <v>15</v>
      </c>
    </row>
    <row r="32485" spans="1:12">
      <c r="A32485" t="e">
        <f ca="1">E00251532382321</f>
        <v>#NAME?</v>
      </c>
      <c r="B32485">
        <v>456</v>
      </c>
      <c r="C32485" t="s">
        <v>518</v>
      </c>
      <c r="D32485" s="1">
        <v>42249</v>
      </c>
      <c r="F32485">
        <v>4</v>
      </c>
      <c r="G32485">
        <v>2729</v>
      </c>
      <c r="H32485" t="s">
        <v>115</v>
      </c>
      <c r="J32485" t="s">
        <v>14</v>
      </c>
      <c r="K32485">
        <v>56</v>
      </c>
      <c r="L32485" t="s">
        <v>15</v>
      </c>
    </row>
    <row r="32486" spans="1:12">
      <c r="A32486" t="e">
        <f ca="1">E00251619842621</f>
        <v>#NAME?</v>
      </c>
      <c r="B32486">
        <v>459</v>
      </c>
      <c r="C32486" t="s">
        <v>187</v>
      </c>
      <c r="D32486" s="1">
        <v>41116</v>
      </c>
      <c r="F32486">
        <v>1</v>
      </c>
      <c r="G32486">
        <v>72611</v>
      </c>
      <c r="H32486" t="s">
        <v>504</v>
      </c>
      <c r="J32486" t="s">
        <v>14</v>
      </c>
      <c r="K32486">
        <v>36</v>
      </c>
      <c r="L32486" t="s">
        <v>15</v>
      </c>
    </row>
    <row r="32487" spans="1:12">
      <c r="A32487" t="e">
        <f ca="1">E00251619842621</f>
        <v>#NAME?</v>
      </c>
      <c r="B32487">
        <v>459</v>
      </c>
      <c r="C32487" t="s">
        <v>187</v>
      </c>
      <c r="D32487" s="1">
        <v>43046</v>
      </c>
      <c r="F32487">
        <v>1</v>
      </c>
      <c r="G32487">
        <v>27800</v>
      </c>
      <c r="H32487" t="s">
        <v>145</v>
      </c>
      <c r="J32487" t="s">
        <v>14</v>
      </c>
      <c r="K32487">
        <v>41</v>
      </c>
      <c r="L32487" t="s">
        <v>15</v>
      </c>
    </row>
    <row r="32488" spans="1:12">
      <c r="A32488" t="e">
        <f ca="1">E00251619842621</f>
        <v>#NAME?</v>
      </c>
      <c r="B32488">
        <v>746</v>
      </c>
      <c r="C32488" t="s">
        <v>527</v>
      </c>
      <c r="D32488" s="1">
        <v>41668</v>
      </c>
      <c r="E32488">
        <v>0</v>
      </c>
      <c r="F32488">
        <v>4</v>
      </c>
      <c r="G32488">
        <v>71516</v>
      </c>
      <c r="H32488" t="s">
        <v>1730</v>
      </c>
      <c r="J32488" t="s">
        <v>34</v>
      </c>
      <c r="K32488">
        <v>37</v>
      </c>
      <c r="L32488" t="s">
        <v>15</v>
      </c>
    </row>
    <row r="32489" spans="1:12">
      <c r="A32489" t="e">
        <f ca="1">E00251417959821</f>
        <v>#NAME?</v>
      </c>
      <c r="B32489">
        <v>50</v>
      </c>
      <c r="C32489" t="s">
        <v>512</v>
      </c>
      <c r="D32489" s="1">
        <v>42563</v>
      </c>
      <c r="F32489">
        <v>1</v>
      </c>
      <c r="G32489">
        <v>4189</v>
      </c>
      <c r="H32489" t="s">
        <v>335</v>
      </c>
      <c r="J32489" t="s">
        <v>14</v>
      </c>
      <c r="K32489">
        <v>57</v>
      </c>
      <c r="L32489" t="s">
        <v>15</v>
      </c>
    </row>
    <row r="32490" spans="1:12">
      <c r="A32490" t="e">
        <f ca="1">E00251439555921</f>
        <v>#NAME?</v>
      </c>
      <c r="B32490">
        <v>702</v>
      </c>
      <c r="C32490" t="s">
        <v>293</v>
      </c>
      <c r="D32490" s="1">
        <v>41604</v>
      </c>
      <c r="F32490">
        <v>2</v>
      </c>
      <c r="G32490">
        <v>30000</v>
      </c>
      <c r="H32490" t="s">
        <v>144</v>
      </c>
      <c r="J32490" t="s">
        <v>14</v>
      </c>
      <c r="K32490">
        <v>56</v>
      </c>
      <c r="L32490" t="s">
        <v>15</v>
      </c>
    </row>
    <row r="32491" spans="1:12">
      <c r="A32491" t="e">
        <f ca="1">E00251439555921</f>
        <v>#NAME?</v>
      </c>
      <c r="B32491">
        <v>702</v>
      </c>
      <c r="C32491" t="s">
        <v>293</v>
      </c>
      <c r="D32491" s="1">
        <v>42185</v>
      </c>
      <c r="F32491">
        <v>5</v>
      </c>
      <c r="G32491">
        <v>2410</v>
      </c>
      <c r="H32491" t="s">
        <v>283</v>
      </c>
      <c r="J32491" t="s">
        <v>14</v>
      </c>
      <c r="K32491">
        <v>57</v>
      </c>
      <c r="L32491" t="s">
        <v>15</v>
      </c>
    </row>
    <row r="32492" spans="1:12">
      <c r="A32492" t="e">
        <f ca="1">E00251510746621</f>
        <v>#NAME?</v>
      </c>
      <c r="B32492">
        <v>122</v>
      </c>
      <c r="C32492" t="s">
        <v>522</v>
      </c>
      <c r="D32492" s="1">
        <v>41604</v>
      </c>
      <c r="F32492">
        <v>1</v>
      </c>
      <c r="G32492">
        <v>2720</v>
      </c>
      <c r="H32492" t="s">
        <v>65</v>
      </c>
      <c r="J32492" t="s">
        <v>14</v>
      </c>
      <c r="K32492">
        <v>41</v>
      </c>
      <c r="L32492" t="s">
        <v>15</v>
      </c>
    </row>
    <row r="32493" spans="1:12">
      <c r="A32493" t="e">
        <f ca="1">E00251615134721</f>
        <v>#NAME?</v>
      </c>
      <c r="B32493">
        <v>62</v>
      </c>
      <c r="C32493" t="s">
        <v>20</v>
      </c>
      <c r="D32493" s="1">
        <v>41093</v>
      </c>
      <c r="F32493">
        <v>1</v>
      </c>
      <c r="G32493">
        <v>4019</v>
      </c>
      <c r="H32493" t="s">
        <v>26</v>
      </c>
      <c r="J32493" t="s">
        <v>14</v>
      </c>
      <c r="K32493">
        <v>60</v>
      </c>
      <c r="L32493" t="s">
        <v>15</v>
      </c>
    </row>
    <row r="32494" spans="1:12">
      <c r="A32494" t="e">
        <f ca="1">E00251429795121</f>
        <v>#NAME?</v>
      </c>
      <c r="B32494">
        <v>154</v>
      </c>
      <c r="C32494" t="s">
        <v>533</v>
      </c>
      <c r="D32494" s="1">
        <v>42745</v>
      </c>
      <c r="F32494">
        <v>1</v>
      </c>
      <c r="G32494">
        <v>27800</v>
      </c>
      <c r="H32494" t="s">
        <v>145</v>
      </c>
      <c r="J32494" t="s">
        <v>14</v>
      </c>
      <c r="K32494">
        <v>49</v>
      </c>
      <c r="L32494" t="s">
        <v>15</v>
      </c>
    </row>
    <row r="32495" spans="1:12">
      <c r="A32495" t="e">
        <f ca="1">E00251439555921</f>
        <v>#NAME?</v>
      </c>
      <c r="B32495">
        <v>702</v>
      </c>
      <c r="C32495" t="s">
        <v>293</v>
      </c>
      <c r="D32495" s="1">
        <v>42184</v>
      </c>
      <c r="F32495">
        <v>3</v>
      </c>
      <c r="G32495">
        <v>2410</v>
      </c>
      <c r="H32495" t="s">
        <v>283</v>
      </c>
      <c r="J32495" t="s">
        <v>14</v>
      </c>
      <c r="K32495">
        <v>57</v>
      </c>
      <c r="L32495" t="s">
        <v>15</v>
      </c>
    </row>
    <row r="32496" spans="1:12">
      <c r="A32496" t="e">
        <f ca="1">E00251417959821</f>
        <v>#NAME?</v>
      </c>
      <c r="B32496">
        <v>50</v>
      </c>
      <c r="C32496" t="s">
        <v>512</v>
      </c>
      <c r="D32496" s="1">
        <v>42692</v>
      </c>
      <c r="F32496">
        <v>2</v>
      </c>
      <c r="G32496">
        <v>7871</v>
      </c>
      <c r="H32496" t="s">
        <v>674</v>
      </c>
      <c r="J32496" t="s">
        <v>14</v>
      </c>
      <c r="K32496">
        <v>57</v>
      </c>
      <c r="L32496" t="s">
        <v>22</v>
      </c>
    </row>
    <row r="32497" spans="1:12">
      <c r="A32497" t="e">
        <f ca="1">E00251615134721</f>
        <v>#NAME?</v>
      </c>
      <c r="B32497">
        <v>62</v>
      </c>
      <c r="C32497" t="s">
        <v>20</v>
      </c>
      <c r="D32497" s="1">
        <v>42164</v>
      </c>
      <c r="F32497">
        <v>2</v>
      </c>
      <c r="G32497">
        <v>4019</v>
      </c>
      <c r="H32497" t="s">
        <v>26</v>
      </c>
      <c r="J32497" t="s">
        <v>14</v>
      </c>
      <c r="K32497">
        <v>63</v>
      </c>
      <c r="L32497" t="s">
        <v>15</v>
      </c>
    </row>
    <row r="32498" spans="1:12">
      <c r="A32498" t="e">
        <f ca="1">E00251615134721</f>
        <v>#NAME?</v>
      </c>
      <c r="B32498">
        <v>62</v>
      </c>
      <c r="C32498" t="s">
        <v>20</v>
      </c>
      <c r="D32498" s="1">
        <v>42251</v>
      </c>
      <c r="F32498">
        <v>2</v>
      </c>
      <c r="G32498">
        <v>2729</v>
      </c>
      <c r="H32498" t="s">
        <v>115</v>
      </c>
      <c r="J32498" t="s">
        <v>14</v>
      </c>
      <c r="K32498">
        <v>63</v>
      </c>
      <c r="L32498" t="s">
        <v>15</v>
      </c>
    </row>
    <row r="32499" spans="1:12">
      <c r="A32499" t="e">
        <f ca="1">E00251615134721</f>
        <v>#NAME?</v>
      </c>
      <c r="B32499">
        <v>62</v>
      </c>
      <c r="C32499" t="s">
        <v>20</v>
      </c>
      <c r="D32499" s="1">
        <v>42719</v>
      </c>
      <c r="F32499">
        <v>3</v>
      </c>
      <c r="G32499">
        <v>4019</v>
      </c>
      <c r="H32499" t="s">
        <v>26</v>
      </c>
      <c r="J32499" t="s">
        <v>14</v>
      </c>
      <c r="K32499">
        <v>65</v>
      </c>
      <c r="L32499" t="s">
        <v>15</v>
      </c>
    </row>
    <row r="32500" spans="1:12">
      <c r="A32500" t="e">
        <f ca="1">E00251711668421</f>
        <v>#NAME?</v>
      </c>
      <c r="B32500">
        <v>11</v>
      </c>
      <c r="C32500" t="s">
        <v>245</v>
      </c>
      <c r="D32500" s="1">
        <v>41774</v>
      </c>
      <c r="F32500">
        <v>1</v>
      </c>
      <c r="G32500">
        <v>29690</v>
      </c>
      <c r="H32500" t="s">
        <v>52</v>
      </c>
      <c r="J32500" t="s">
        <v>14</v>
      </c>
      <c r="K32500">
        <v>55</v>
      </c>
      <c r="L32500" t="s">
        <v>15</v>
      </c>
    </row>
    <row r="32501" spans="1:12">
      <c r="A32501" t="e">
        <f ca="1">E00251715779021</f>
        <v>#NAME?</v>
      </c>
      <c r="B32501">
        <v>500</v>
      </c>
      <c r="C32501" t="s">
        <v>161</v>
      </c>
      <c r="D32501" s="1">
        <v>40980</v>
      </c>
      <c r="F32501">
        <v>3</v>
      </c>
      <c r="G32501">
        <v>49390</v>
      </c>
      <c r="H32501" t="s">
        <v>59</v>
      </c>
      <c r="J32501" t="s">
        <v>14</v>
      </c>
      <c r="K32501">
        <v>58</v>
      </c>
      <c r="L32501" t="s">
        <v>15</v>
      </c>
    </row>
    <row r="32502" spans="1:12">
      <c r="A32502" t="e">
        <f ca="1">E00251715779021</f>
        <v>#NAME?</v>
      </c>
      <c r="B32502">
        <v>500</v>
      </c>
      <c r="C32502" t="s">
        <v>161</v>
      </c>
      <c r="D32502" s="1">
        <v>41346</v>
      </c>
      <c r="F32502">
        <v>1</v>
      </c>
      <c r="G32502">
        <v>49390</v>
      </c>
      <c r="H32502" t="s">
        <v>59</v>
      </c>
      <c r="J32502" t="s">
        <v>14</v>
      </c>
      <c r="K32502">
        <v>59</v>
      </c>
      <c r="L32502" t="s">
        <v>15</v>
      </c>
    </row>
    <row r="32503" spans="1:12">
      <c r="A32503" t="e">
        <f ca="1">E00251711668421</f>
        <v>#NAME?</v>
      </c>
      <c r="B32503">
        <v>11</v>
      </c>
      <c r="C32503" t="s">
        <v>245</v>
      </c>
      <c r="D32503" s="1">
        <v>42516</v>
      </c>
      <c r="F32503">
        <v>1</v>
      </c>
      <c r="G32503">
        <v>4019</v>
      </c>
      <c r="H32503" t="s">
        <v>26</v>
      </c>
      <c r="J32503" t="s">
        <v>14</v>
      </c>
      <c r="K32503">
        <v>57</v>
      </c>
      <c r="L32503" t="s">
        <v>15</v>
      </c>
    </row>
    <row r="32504" spans="1:12">
      <c r="A32504" t="e">
        <f ca="1">E00251711668421</f>
        <v>#NAME?</v>
      </c>
      <c r="B32504">
        <v>7927</v>
      </c>
      <c r="C32504" t="s">
        <v>367</v>
      </c>
      <c r="D32504" s="1">
        <v>43088</v>
      </c>
      <c r="F32504">
        <v>2</v>
      </c>
      <c r="G32504">
        <v>30002</v>
      </c>
      <c r="H32504" t="s">
        <v>492</v>
      </c>
      <c r="J32504" t="s">
        <v>14</v>
      </c>
      <c r="K32504">
        <v>58</v>
      </c>
      <c r="L32504" t="s">
        <v>15</v>
      </c>
    </row>
    <row r="32505" spans="1:12">
      <c r="A32505" t="e">
        <f ca="1">E00251430095721</f>
        <v>#NAME?</v>
      </c>
      <c r="B32505">
        <v>500</v>
      </c>
      <c r="C32505" t="s">
        <v>161</v>
      </c>
      <c r="D32505" s="1">
        <v>41523</v>
      </c>
      <c r="F32505">
        <v>3</v>
      </c>
      <c r="G32505">
        <v>496</v>
      </c>
      <c r="H32505" t="s">
        <v>190</v>
      </c>
      <c r="J32505" t="s">
        <v>14</v>
      </c>
      <c r="K32505">
        <v>55</v>
      </c>
      <c r="L32505" t="s">
        <v>15</v>
      </c>
    </row>
    <row r="32506" spans="1:12">
      <c r="A32506" t="e">
        <f ca="1">E00251430095721</f>
        <v>#NAME?</v>
      </c>
      <c r="B32506">
        <v>500</v>
      </c>
      <c r="C32506" t="s">
        <v>161</v>
      </c>
      <c r="D32506" s="1">
        <v>41568</v>
      </c>
      <c r="F32506">
        <v>2</v>
      </c>
      <c r="G32506">
        <v>496</v>
      </c>
      <c r="H32506" t="s">
        <v>190</v>
      </c>
      <c r="J32506" t="s">
        <v>14</v>
      </c>
      <c r="K32506">
        <v>55</v>
      </c>
      <c r="L32506" t="s">
        <v>15</v>
      </c>
    </row>
    <row r="32507" spans="1:12">
      <c r="A32507" t="e">
        <f ca="1">E00251430095721</f>
        <v>#NAME?</v>
      </c>
      <c r="B32507">
        <v>500</v>
      </c>
      <c r="C32507" t="s">
        <v>161</v>
      </c>
      <c r="D32507" s="1">
        <v>41878</v>
      </c>
      <c r="F32507">
        <v>5</v>
      </c>
      <c r="G32507">
        <v>5253</v>
      </c>
      <c r="H32507" t="s">
        <v>380</v>
      </c>
      <c r="J32507" t="s">
        <v>14</v>
      </c>
      <c r="K32507">
        <v>56</v>
      </c>
      <c r="L32507" t="s">
        <v>15</v>
      </c>
    </row>
    <row r="32508" spans="1:12">
      <c r="A32508" t="e">
        <f ca="1">E00251430095721</f>
        <v>#NAME?</v>
      </c>
      <c r="B32508">
        <v>500</v>
      </c>
      <c r="C32508" t="s">
        <v>161</v>
      </c>
      <c r="D32508" s="1">
        <v>42123</v>
      </c>
      <c r="F32508">
        <v>1</v>
      </c>
      <c r="G32508">
        <v>496</v>
      </c>
      <c r="H32508" t="s">
        <v>190</v>
      </c>
      <c r="J32508" t="s">
        <v>14</v>
      </c>
      <c r="K32508">
        <v>56</v>
      </c>
      <c r="L32508" t="s">
        <v>15</v>
      </c>
    </row>
    <row r="32509" spans="1:12">
      <c r="A32509" t="e">
        <f ca="1">E00251430095721</f>
        <v>#NAME?</v>
      </c>
      <c r="B32509">
        <v>500</v>
      </c>
      <c r="C32509" t="s">
        <v>161</v>
      </c>
      <c r="D32509" s="1">
        <v>42936</v>
      </c>
      <c r="F32509">
        <v>5</v>
      </c>
      <c r="G32509">
        <v>78057</v>
      </c>
      <c r="H32509" t="s">
        <v>140</v>
      </c>
      <c r="J32509" t="s">
        <v>14</v>
      </c>
      <c r="K32509">
        <v>59</v>
      </c>
      <c r="L32509" t="s">
        <v>22</v>
      </c>
    </row>
    <row r="32510" spans="1:12">
      <c r="A32510" t="e">
        <f ca="1">E00251512459221</f>
        <v>#NAME?</v>
      </c>
      <c r="B32510">
        <v>1929</v>
      </c>
      <c r="C32510" t="s">
        <v>195</v>
      </c>
      <c r="D32510" s="1">
        <v>42347</v>
      </c>
      <c r="F32510">
        <v>2</v>
      </c>
      <c r="G32510">
        <v>2141</v>
      </c>
      <c r="H32510" t="s">
        <v>614</v>
      </c>
      <c r="J32510" t="s">
        <v>14</v>
      </c>
      <c r="K32510">
        <v>44</v>
      </c>
      <c r="L32510" t="s">
        <v>15</v>
      </c>
    </row>
    <row r="32511" spans="1:12">
      <c r="A32511" t="e">
        <f ca="1">E00251512459221</f>
        <v>#NAME?</v>
      </c>
      <c r="B32511">
        <v>1929</v>
      </c>
      <c r="C32511" t="s">
        <v>195</v>
      </c>
      <c r="D32511" s="1">
        <v>42499</v>
      </c>
      <c r="F32511">
        <v>1</v>
      </c>
      <c r="G32511">
        <v>49390</v>
      </c>
      <c r="H32511" t="s">
        <v>59</v>
      </c>
      <c r="J32511" t="s">
        <v>14</v>
      </c>
      <c r="K32511">
        <v>44</v>
      </c>
      <c r="L32511" t="s">
        <v>15</v>
      </c>
    </row>
    <row r="32512" spans="1:12">
      <c r="A32512" t="e">
        <f ca="1">E00251619842621</f>
        <v>#NAME?</v>
      </c>
      <c r="B32512">
        <v>272</v>
      </c>
      <c r="C32512" t="s">
        <v>174</v>
      </c>
      <c r="D32512" s="1">
        <v>41294</v>
      </c>
      <c r="E32512">
        <v>2</v>
      </c>
      <c r="F32512">
        <v>3</v>
      </c>
      <c r="G32512">
        <v>2811</v>
      </c>
      <c r="H32512" t="s">
        <v>603</v>
      </c>
      <c r="J32512" t="s">
        <v>34</v>
      </c>
      <c r="K32512">
        <v>36</v>
      </c>
      <c r="L32512" t="s">
        <v>15</v>
      </c>
    </row>
    <row r="32513" spans="1:12">
      <c r="A32513" t="e">
        <f ca="1">E00251430095721</f>
        <v>#NAME?</v>
      </c>
      <c r="B32513">
        <v>500</v>
      </c>
      <c r="C32513" t="s">
        <v>161</v>
      </c>
      <c r="D32513" s="1">
        <v>41213</v>
      </c>
      <c r="F32513">
        <v>2</v>
      </c>
      <c r="G32513">
        <v>25000</v>
      </c>
      <c r="H32513" t="s">
        <v>178</v>
      </c>
      <c r="J32513" t="s">
        <v>14</v>
      </c>
      <c r="K32513">
        <v>54</v>
      </c>
      <c r="L32513" t="s">
        <v>15</v>
      </c>
    </row>
    <row r="32514" spans="1:12">
      <c r="A32514" t="e">
        <f ca="1">E00251439555921</f>
        <v>#NAME?</v>
      </c>
      <c r="B32514">
        <v>702</v>
      </c>
      <c r="C32514" t="s">
        <v>293</v>
      </c>
      <c r="D32514" s="1">
        <v>40966</v>
      </c>
      <c r="F32514">
        <v>3</v>
      </c>
      <c r="G32514">
        <v>7295</v>
      </c>
      <c r="H32514" t="s">
        <v>76</v>
      </c>
      <c r="J32514" t="s">
        <v>14</v>
      </c>
      <c r="K32514">
        <v>54</v>
      </c>
      <c r="L32514" t="s">
        <v>15</v>
      </c>
    </row>
    <row r="32515" spans="1:12">
      <c r="A32515" t="e">
        <f ca="1">E00251439555921</f>
        <v>#NAME?</v>
      </c>
      <c r="B32515">
        <v>702</v>
      </c>
      <c r="C32515" t="s">
        <v>293</v>
      </c>
      <c r="D32515" s="1">
        <v>40994</v>
      </c>
      <c r="F32515">
        <v>1</v>
      </c>
      <c r="G32515">
        <v>5368</v>
      </c>
      <c r="H32515" t="s">
        <v>101</v>
      </c>
      <c r="J32515" t="s">
        <v>14</v>
      </c>
      <c r="K32515">
        <v>54</v>
      </c>
      <c r="L32515" t="s">
        <v>15</v>
      </c>
    </row>
    <row r="32516" spans="1:12">
      <c r="A32516" t="e">
        <f ca="1">E00251430095721</f>
        <v>#NAME?</v>
      </c>
      <c r="B32516">
        <v>500</v>
      </c>
      <c r="C32516" t="s">
        <v>161</v>
      </c>
      <c r="D32516" s="1">
        <v>41990</v>
      </c>
      <c r="F32516">
        <v>1</v>
      </c>
      <c r="G32516">
        <v>25000</v>
      </c>
      <c r="H32516" t="s">
        <v>178</v>
      </c>
      <c r="J32516" t="s">
        <v>14</v>
      </c>
      <c r="K32516">
        <v>56</v>
      </c>
      <c r="L32516" t="s">
        <v>15</v>
      </c>
    </row>
    <row r="32517" spans="1:12">
      <c r="A32517" t="e">
        <f ca="1">E00251430095721</f>
        <v>#NAME?</v>
      </c>
      <c r="B32517">
        <v>500</v>
      </c>
      <c r="C32517" t="s">
        <v>161</v>
      </c>
      <c r="D32517" s="1">
        <v>42299</v>
      </c>
      <c r="F32517">
        <v>1</v>
      </c>
      <c r="G32517">
        <v>25000</v>
      </c>
      <c r="H32517" t="s">
        <v>178</v>
      </c>
      <c r="J32517" t="s">
        <v>14</v>
      </c>
      <c r="K32517">
        <v>57</v>
      </c>
      <c r="L32517" t="s">
        <v>15</v>
      </c>
    </row>
    <row r="32518" spans="1:12">
      <c r="A32518" t="e">
        <f ca="1">E00251430095721</f>
        <v>#NAME?</v>
      </c>
      <c r="B32518">
        <v>500</v>
      </c>
      <c r="C32518" t="s">
        <v>161</v>
      </c>
      <c r="D32518" s="1">
        <v>41319</v>
      </c>
      <c r="F32518">
        <v>4</v>
      </c>
      <c r="G32518">
        <v>3689</v>
      </c>
      <c r="H32518" t="s">
        <v>159</v>
      </c>
      <c r="J32518" t="s">
        <v>14</v>
      </c>
      <c r="K32518">
        <v>54</v>
      </c>
      <c r="L32518" t="s">
        <v>15</v>
      </c>
    </row>
    <row r="32519" spans="1:12">
      <c r="A32519" t="e">
        <f ca="1">E00251439555921</f>
        <v>#NAME?</v>
      </c>
      <c r="B32519">
        <v>702</v>
      </c>
      <c r="C32519" t="s">
        <v>293</v>
      </c>
      <c r="D32519" s="1">
        <v>41604</v>
      </c>
      <c r="F32519">
        <v>3</v>
      </c>
      <c r="G32519">
        <v>2410</v>
      </c>
      <c r="H32519" t="s">
        <v>283</v>
      </c>
      <c r="J32519" t="s">
        <v>14</v>
      </c>
      <c r="K32519">
        <v>56</v>
      </c>
      <c r="L32519" t="s">
        <v>15</v>
      </c>
    </row>
    <row r="32520" spans="1:12">
      <c r="A32520" t="e">
        <f ca="1">E00251439555921</f>
        <v>#NAME?</v>
      </c>
      <c r="B32520">
        <v>702</v>
      </c>
      <c r="C32520" t="s">
        <v>293</v>
      </c>
      <c r="D32520" s="1">
        <v>42184</v>
      </c>
      <c r="F32520">
        <v>2</v>
      </c>
      <c r="G32520">
        <v>2599</v>
      </c>
      <c r="H32520" t="s">
        <v>238</v>
      </c>
      <c r="J32520" t="s">
        <v>14</v>
      </c>
      <c r="K32520">
        <v>57</v>
      </c>
      <c r="L32520" t="s">
        <v>15</v>
      </c>
    </row>
    <row r="32521" spans="1:12">
      <c r="A32521" t="e">
        <f ca="1">E00251537605521</f>
        <v>#NAME?</v>
      </c>
      <c r="B32521">
        <v>437</v>
      </c>
      <c r="C32521" t="s">
        <v>216</v>
      </c>
      <c r="D32521" s="1">
        <v>42178</v>
      </c>
      <c r="F32521">
        <v>3</v>
      </c>
      <c r="G32521">
        <v>42769</v>
      </c>
      <c r="H32521" t="s">
        <v>530</v>
      </c>
      <c r="J32521" t="s">
        <v>14</v>
      </c>
      <c r="K32521">
        <v>65</v>
      </c>
      <c r="L32521" t="s">
        <v>15</v>
      </c>
    </row>
    <row r="32522" spans="1:12">
      <c r="A32522" t="e">
        <f ca="1">E00251417959821</f>
        <v>#NAME?</v>
      </c>
      <c r="B32522">
        <v>50</v>
      </c>
      <c r="C32522" t="s">
        <v>512</v>
      </c>
      <c r="D32522" s="1">
        <v>40991</v>
      </c>
      <c r="F32522">
        <v>3</v>
      </c>
      <c r="G32522">
        <v>7962</v>
      </c>
      <c r="H32522" t="s">
        <v>111</v>
      </c>
      <c r="J32522" t="s">
        <v>14</v>
      </c>
      <c r="K32522">
        <v>52</v>
      </c>
      <c r="L32522" t="s">
        <v>22</v>
      </c>
    </row>
    <row r="32523" spans="1:12">
      <c r="A32523" t="e">
        <f ca="1">E00251417959821</f>
        <v>#NAME?</v>
      </c>
      <c r="B32523">
        <v>50</v>
      </c>
      <c r="C32523" t="s">
        <v>512</v>
      </c>
      <c r="D32523" s="1">
        <v>41043</v>
      </c>
      <c r="F32523">
        <v>2</v>
      </c>
      <c r="G32523">
        <v>7962</v>
      </c>
      <c r="H32523" t="s">
        <v>111</v>
      </c>
      <c r="J32523" t="s">
        <v>14</v>
      </c>
      <c r="K32523">
        <v>53</v>
      </c>
      <c r="L32523" t="s">
        <v>22</v>
      </c>
    </row>
    <row r="32524" spans="1:12">
      <c r="A32524" t="e">
        <f ca="1">E00251439555921</f>
        <v>#NAME?</v>
      </c>
      <c r="B32524">
        <v>702</v>
      </c>
      <c r="C32524" t="s">
        <v>293</v>
      </c>
      <c r="D32524" s="1">
        <v>42121</v>
      </c>
      <c r="F32524">
        <v>4</v>
      </c>
      <c r="G32524">
        <v>2410</v>
      </c>
      <c r="H32524" t="s">
        <v>283</v>
      </c>
      <c r="J32524" t="s">
        <v>14</v>
      </c>
      <c r="K32524">
        <v>57</v>
      </c>
      <c r="L32524" t="s">
        <v>15</v>
      </c>
    </row>
    <row r="32525" spans="1:12">
      <c r="A32525" t="e">
        <f ca="1">E00251537605521</f>
        <v>#NAME?</v>
      </c>
      <c r="B32525">
        <v>7953</v>
      </c>
      <c r="C32525" t="s">
        <v>1154</v>
      </c>
      <c r="D32525" s="1">
        <v>43020</v>
      </c>
      <c r="F32525">
        <v>1</v>
      </c>
      <c r="G32525">
        <v>38611</v>
      </c>
      <c r="H32525" t="s">
        <v>422</v>
      </c>
      <c r="J32525" t="s">
        <v>14</v>
      </c>
      <c r="K32525">
        <v>67</v>
      </c>
      <c r="L32525" t="s">
        <v>15</v>
      </c>
    </row>
    <row r="32526" spans="1:12">
      <c r="A32526" t="e">
        <f ca="1">E00251439555921</f>
        <v>#NAME?</v>
      </c>
      <c r="B32526">
        <v>702</v>
      </c>
      <c r="C32526" t="s">
        <v>293</v>
      </c>
      <c r="D32526" s="1">
        <v>42121</v>
      </c>
      <c r="F32526">
        <v>5</v>
      </c>
      <c r="G32526">
        <v>53019</v>
      </c>
      <c r="H32526" t="s">
        <v>304</v>
      </c>
      <c r="J32526" t="s">
        <v>14</v>
      </c>
      <c r="K32526">
        <v>57</v>
      </c>
      <c r="L32526" t="s">
        <v>15</v>
      </c>
    </row>
    <row r="32527" spans="1:12">
      <c r="A32527" t="e">
        <f ca="1">E00251439555921</f>
        <v>#NAME?</v>
      </c>
      <c r="B32527">
        <v>702</v>
      </c>
      <c r="C32527" t="s">
        <v>293</v>
      </c>
      <c r="D32527" s="1">
        <v>42185</v>
      </c>
      <c r="F32527">
        <v>1</v>
      </c>
      <c r="G32527">
        <v>7969</v>
      </c>
      <c r="H32527" t="s">
        <v>87</v>
      </c>
      <c r="J32527" t="s">
        <v>14</v>
      </c>
      <c r="K32527">
        <v>57</v>
      </c>
      <c r="L32527" t="s">
        <v>22</v>
      </c>
    </row>
    <row r="32528" spans="1:12">
      <c r="A32528" t="e">
        <f ca="1">E00251617620421</f>
        <v>#NAME?</v>
      </c>
      <c r="B32528">
        <v>485</v>
      </c>
      <c r="C32528" t="s">
        <v>241</v>
      </c>
      <c r="D32528" s="1">
        <v>41044</v>
      </c>
      <c r="F32528">
        <v>3</v>
      </c>
      <c r="G32528">
        <v>30000</v>
      </c>
      <c r="H32528" t="s">
        <v>144</v>
      </c>
      <c r="J32528" t="s">
        <v>14</v>
      </c>
      <c r="K32528">
        <v>49</v>
      </c>
      <c r="L32528" t="s">
        <v>15</v>
      </c>
    </row>
    <row r="32529" spans="1:12">
      <c r="A32529" t="e">
        <f ca="1">E00251617620421</f>
        <v>#NAME?</v>
      </c>
      <c r="B32529">
        <v>485</v>
      </c>
      <c r="C32529" t="s">
        <v>241</v>
      </c>
      <c r="D32529" s="1">
        <v>42034</v>
      </c>
      <c r="F32529">
        <v>4</v>
      </c>
      <c r="G32529">
        <v>7295</v>
      </c>
      <c r="H32529" t="s">
        <v>76</v>
      </c>
      <c r="J32529" t="s">
        <v>14</v>
      </c>
      <c r="K32529">
        <v>52</v>
      </c>
      <c r="L32529" t="s">
        <v>15</v>
      </c>
    </row>
    <row r="32530" spans="1:12">
      <c r="A32530" t="e">
        <f ca="1">E00251617620421</f>
        <v>#NAME?</v>
      </c>
      <c r="B32530">
        <v>485</v>
      </c>
      <c r="C32530" t="s">
        <v>241</v>
      </c>
      <c r="D32530" s="1">
        <v>42192</v>
      </c>
      <c r="F32530">
        <v>1</v>
      </c>
      <c r="G32530">
        <v>30000</v>
      </c>
      <c r="H32530" t="s">
        <v>144</v>
      </c>
      <c r="J32530" t="s">
        <v>14</v>
      </c>
      <c r="K32530">
        <v>53</v>
      </c>
      <c r="L32530" t="s">
        <v>15</v>
      </c>
    </row>
    <row r="32531" spans="1:12">
      <c r="A32531" t="e">
        <f ca="1">E00251617620421</f>
        <v>#NAME?</v>
      </c>
      <c r="B32531">
        <v>485</v>
      </c>
      <c r="C32531" t="s">
        <v>241</v>
      </c>
      <c r="D32531" s="1">
        <v>42513</v>
      </c>
      <c r="F32531">
        <v>5</v>
      </c>
      <c r="G32531">
        <v>2169</v>
      </c>
      <c r="H32531" t="s">
        <v>40</v>
      </c>
      <c r="J32531" t="s">
        <v>14</v>
      </c>
      <c r="K32531">
        <v>54</v>
      </c>
      <c r="L32531" t="s">
        <v>15</v>
      </c>
    </row>
    <row r="32532" spans="1:12">
      <c r="A32532" t="e">
        <f ca="1">E00251617620421</f>
        <v>#NAME?</v>
      </c>
      <c r="B32532">
        <v>485</v>
      </c>
      <c r="C32532" t="s">
        <v>241</v>
      </c>
      <c r="D32532" s="1">
        <v>42641</v>
      </c>
      <c r="F32532">
        <v>6</v>
      </c>
      <c r="G32532">
        <v>5369</v>
      </c>
      <c r="H32532" t="s">
        <v>253</v>
      </c>
      <c r="J32532" t="s">
        <v>14</v>
      </c>
      <c r="K32532">
        <v>54</v>
      </c>
      <c r="L32532" t="s">
        <v>15</v>
      </c>
    </row>
    <row r="32533" spans="1:12">
      <c r="A32533" t="e">
        <f ca="1">E00251715779021</f>
        <v>#NAME?</v>
      </c>
      <c r="B32533">
        <v>500</v>
      </c>
      <c r="C32533" t="s">
        <v>161</v>
      </c>
      <c r="D32533" s="1">
        <v>41813</v>
      </c>
      <c r="F32533">
        <v>2</v>
      </c>
      <c r="G32533">
        <v>4779</v>
      </c>
      <c r="H32533" t="s">
        <v>231</v>
      </c>
      <c r="J32533" t="s">
        <v>14</v>
      </c>
      <c r="K32533">
        <v>61</v>
      </c>
      <c r="L32533" t="s">
        <v>15</v>
      </c>
    </row>
    <row r="32534" spans="1:12">
      <c r="A32534" t="e">
        <f ca="1">E00251617620421</f>
        <v>#NAME?</v>
      </c>
      <c r="B32534">
        <v>485</v>
      </c>
      <c r="C32534" t="s">
        <v>241</v>
      </c>
      <c r="D32534" s="1">
        <v>42830</v>
      </c>
      <c r="F32534">
        <v>1</v>
      </c>
      <c r="G32534">
        <v>4659</v>
      </c>
      <c r="H32534" t="s">
        <v>47</v>
      </c>
      <c r="J32534" t="s">
        <v>14</v>
      </c>
      <c r="K32534">
        <v>54</v>
      </c>
      <c r="L32534" t="s">
        <v>15</v>
      </c>
    </row>
    <row r="32535" spans="1:12">
      <c r="A32535" t="e">
        <f ca="1">E00251715779021</f>
        <v>#NAME?</v>
      </c>
      <c r="B32535">
        <v>500</v>
      </c>
      <c r="C32535" t="s">
        <v>161</v>
      </c>
      <c r="D32535" s="1">
        <v>42314</v>
      </c>
      <c r="F32535">
        <v>1</v>
      </c>
      <c r="G32535">
        <v>81221</v>
      </c>
      <c r="H32535" t="s">
        <v>523</v>
      </c>
      <c r="J32535" t="s">
        <v>14</v>
      </c>
      <c r="K32535">
        <v>62</v>
      </c>
      <c r="L32535" t="s">
        <v>15</v>
      </c>
    </row>
    <row r="32536" spans="1:12">
      <c r="A32536" t="e">
        <f ca="1">E00251430095721</f>
        <v>#NAME?</v>
      </c>
      <c r="B32536">
        <v>500</v>
      </c>
      <c r="C32536" t="s">
        <v>161</v>
      </c>
      <c r="D32536" s="1">
        <v>42936</v>
      </c>
      <c r="F32536">
        <v>4</v>
      </c>
      <c r="G32536">
        <v>3051</v>
      </c>
      <c r="H32536" t="s">
        <v>13</v>
      </c>
      <c r="J32536" t="s">
        <v>14</v>
      </c>
      <c r="K32536">
        <v>59</v>
      </c>
      <c r="L32536" t="s">
        <v>15</v>
      </c>
    </row>
    <row r="32537" spans="1:12">
      <c r="A32537" t="e">
        <f ca="1">E00251617620421</f>
        <v>#NAME?</v>
      </c>
      <c r="B32537">
        <v>485</v>
      </c>
      <c r="C32537" t="s">
        <v>241</v>
      </c>
      <c r="D32537" s="1">
        <v>43017</v>
      </c>
      <c r="F32537">
        <v>2</v>
      </c>
      <c r="G32537">
        <v>7962</v>
      </c>
      <c r="H32537" t="s">
        <v>111</v>
      </c>
      <c r="J32537" t="s">
        <v>14</v>
      </c>
      <c r="K32537">
        <v>55</v>
      </c>
      <c r="L32537" t="s">
        <v>22</v>
      </c>
    </row>
    <row r="32538" spans="1:12">
      <c r="A32538" t="e">
        <f ca="1">E00251715779021</f>
        <v>#NAME?</v>
      </c>
      <c r="B32538">
        <v>500</v>
      </c>
      <c r="C32538" t="s">
        <v>161</v>
      </c>
      <c r="D32538" s="1">
        <v>42401</v>
      </c>
      <c r="F32538">
        <v>2</v>
      </c>
      <c r="G32538">
        <v>81221</v>
      </c>
      <c r="H32538" t="s">
        <v>523</v>
      </c>
      <c r="J32538" t="s">
        <v>14</v>
      </c>
      <c r="K32538">
        <v>62</v>
      </c>
      <c r="L32538" t="s">
        <v>15</v>
      </c>
    </row>
    <row r="32539" spans="1:12">
      <c r="A32539" t="e">
        <f ca="1">E00251617620421</f>
        <v>#NAME?</v>
      </c>
      <c r="B32539">
        <v>485</v>
      </c>
      <c r="C32539" t="s">
        <v>241</v>
      </c>
      <c r="D32539" s="1">
        <v>43017</v>
      </c>
      <c r="F32539">
        <v>5</v>
      </c>
      <c r="G32539">
        <v>5533</v>
      </c>
      <c r="H32539" t="s">
        <v>537</v>
      </c>
      <c r="J32539" t="s">
        <v>14</v>
      </c>
      <c r="K32539">
        <v>55</v>
      </c>
      <c r="L32539" t="s">
        <v>15</v>
      </c>
    </row>
    <row r="32540" spans="1:12">
      <c r="A32540" t="e">
        <f ca="1">E00251611656421</f>
        <v>#NAME?</v>
      </c>
      <c r="B32540">
        <v>29</v>
      </c>
      <c r="C32540" t="s">
        <v>309</v>
      </c>
      <c r="D32540" s="1">
        <v>41204</v>
      </c>
      <c r="F32540">
        <v>1</v>
      </c>
      <c r="G32540">
        <v>4019</v>
      </c>
      <c r="H32540" t="s">
        <v>26</v>
      </c>
      <c r="J32540" t="s">
        <v>14</v>
      </c>
      <c r="K32540">
        <v>53</v>
      </c>
      <c r="L32540" t="s">
        <v>15</v>
      </c>
    </row>
    <row r="32541" spans="1:12">
      <c r="A32541" t="e">
        <f ca="1">E00251512560421</f>
        <v>#NAME?</v>
      </c>
      <c r="B32541">
        <v>51</v>
      </c>
      <c r="C32541" t="s">
        <v>372</v>
      </c>
      <c r="D32541" s="1">
        <v>42944</v>
      </c>
      <c r="F32541">
        <v>2</v>
      </c>
      <c r="G32541">
        <v>3051</v>
      </c>
      <c r="H32541" t="s">
        <v>13</v>
      </c>
      <c r="J32541" t="s">
        <v>14</v>
      </c>
      <c r="K32541">
        <v>56</v>
      </c>
      <c r="L32541" t="s">
        <v>15</v>
      </c>
    </row>
    <row r="32542" spans="1:12">
      <c r="A32542" t="e">
        <f ca="1">E00251715779021</f>
        <v>#NAME?</v>
      </c>
      <c r="B32542">
        <v>500</v>
      </c>
      <c r="C32542" t="s">
        <v>161</v>
      </c>
      <c r="D32542" s="1">
        <v>42353</v>
      </c>
      <c r="F32542">
        <v>2</v>
      </c>
      <c r="G32542">
        <v>49390</v>
      </c>
      <c r="H32542" t="s">
        <v>59</v>
      </c>
      <c r="J32542" t="s">
        <v>14</v>
      </c>
      <c r="K32542">
        <v>62</v>
      </c>
      <c r="L32542" t="s">
        <v>15</v>
      </c>
    </row>
    <row r="32543" spans="1:12">
      <c r="A32543" t="e">
        <f ca="1">E00251611656421</f>
        <v>#NAME?</v>
      </c>
      <c r="B32543">
        <v>29</v>
      </c>
      <c r="C32543" t="s">
        <v>309</v>
      </c>
      <c r="D32543" s="1">
        <v>42991</v>
      </c>
      <c r="F32543">
        <v>1</v>
      </c>
      <c r="G32543">
        <v>29630</v>
      </c>
      <c r="H32543" t="s">
        <v>1360</v>
      </c>
      <c r="J32543" t="s">
        <v>14</v>
      </c>
      <c r="K32543">
        <v>58</v>
      </c>
      <c r="L32543" t="s">
        <v>15</v>
      </c>
    </row>
    <row r="32544" spans="1:12">
      <c r="A32544" t="e">
        <f ca="1">E00251512591621</f>
        <v>#NAME?</v>
      </c>
      <c r="B32544">
        <v>52</v>
      </c>
      <c r="C32544" t="s">
        <v>384</v>
      </c>
      <c r="D32544" s="1">
        <v>41758</v>
      </c>
      <c r="F32544">
        <v>1</v>
      </c>
      <c r="G32544">
        <v>2169</v>
      </c>
      <c r="H32544" t="s">
        <v>40</v>
      </c>
      <c r="J32544" t="s">
        <v>14</v>
      </c>
      <c r="K32544">
        <v>38</v>
      </c>
      <c r="L32544" t="s">
        <v>15</v>
      </c>
    </row>
    <row r="32545" spans="1:12">
      <c r="A32545" t="e">
        <f ca="1">E00251518870221</f>
        <v>#NAME?</v>
      </c>
      <c r="B32545">
        <v>1028</v>
      </c>
      <c r="C32545" t="s">
        <v>127</v>
      </c>
      <c r="D32545" s="1">
        <v>42269</v>
      </c>
      <c r="F32545">
        <v>1</v>
      </c>
      <c r="G32545">
        <v>30000</v>
      </c>
      <c r="H32545" t="s">
        <v>144</v>
      </c>
      <c r="I32545" t="s">
        <v>127</v>
      </c>
      <c r="J32545" t="s">
        <v>57</v>
      </c>
      <c r="K32545">
        <v>51</v>
      </c>
      <c r="L32545" t="s">
        <v>15</v>
      </c>
    </row>
    <row r="32546" spans="1:12">
      <c r="A32546" t="e">
        <f ca="1">E00251512560421</f>
        <v>#NAME?</v>
      </c>
      <c r="B32546">
        <v>51</v>
      </c>
      <c r="C32546" t="s">
        <v>372</v>
      </c>
      <c r="D32546" s="1">
        <v>42790</v>
      </c>
      <c r="F32546">
        <v>1</v>
      </c>
      <c r="G32546">
        <v>5997</v>
      </c>
      <c r="H32546" t="s">
        <v>374</v>
      </c>
      <c r="J32546" t="s">
        <v>14</v>
      </c>
      <c r="K32546">
        <v>55</v>
      </c>
      <c r="L32546" t="s">
        <v>15</v>
      </c>
    </row>
    <row r="32547" spans="1:12">
      <c r="A32547" t="e">
        <f ca="1">E00251532421921</f>
        <v>#NAME?</v>
      </c>
      <c r="B32547">
        <v>451</v>
      </c>
      <c r="C32547" t="s">
        <v>102</v>
      </c>
      <c r="D32547" s="1">
        <v>42977</v>
      </c>
      <c r="F32547">
        <v>2</v>
      </c>
      <c r="G32547">
        <v>4019</v>
      </c>
      <c r="H32547" t="s">
        <v>26</v>
      </c>
      <c r="J32547" t="s">
        <v>14</v>
      </c>
      <c r="K32547">
        <v>48</v>
      </c>
      <c r="L32547" t="s">
        <v>15</v>
      </c>
    </row>
    <row r="32548" spans="1:12">
      <c r="A32548" t="e">
        <f ca="1">E00251518870221</f>
        <v>#NAME?</v>
      </c>
      <c r="B32548">
        <v>291</v>
      </c>
      <c r="C32548" t="s">
        <v>160</v>
      </c>
      <c r="D32548" s="1">
        <v>42081</v>
      </c>
      <c r="F32548">
        <v>1</v>
      </c>
      <c r="G32548">
        <v>7231</v>
      </c>
      <c r="H32548" t="s">
        <v>128</v>
      </c>
      <c r="J32548" t="s">
        <v>14</v>
      </c>
      <c r="K32548">
        <v>50</v>
      </c>
      <c r="L32548" t="s">
        <v>15</v>
      </c>
    </row>
    <row r="32549" spans="1:12">
      <c r="A32549" t="e">
        <f ca="1">E00251518870221</f>
        <v>#NAME?</v>
      </c>
      <c r="B32549">
        <v>291</v>
      </c>
      <c r="C32549" t="s">
        <v>160</v>
      </c>
      <c r="D32549" s="1">
        <v>40941</v>
      </c>
      <c r="F32549">
        <v>1</v>
      </c>
      <c r="G32549">
        <v>71940</v>
      </c>
      <c r="H32549" t="s">
        <v>135</v>
      </c>
      <c r="J32549" t="s">
        <v>14</v>
      </c>
      <c r="K32549">
        <v>47</v>
      </c>
      <c r="L32549" t="s">
        <v>15</v>
      </c>
    </row>
    <row r="32550" spans="1:12">
      <c r="A32550" t="e">
        <f ca="1">E00251518870221</f>
        <v>#NAME?</v>
      </c>
      <c r="B32550">
        <v>291</v>
      </c>
      <c r="C32550" t="s">
        <v>160</v>
      </c>
      <c r="D32550" s="1">
        <v>41556</v>
      </c>
      <c r="F32550">
        <v>1</v>
      </c>
      <c r="G32550">
        <v>8489</v>
      </c>
      <c r="H32550" t="s">
        <v>327</v>
      </c>
      <c r="J32550" t="s">
        <v>14</v>
      </c>
      <c r="K32550">
        <v>49</v>
      </c>
      <c r="L32550" t="s">
        <v>15</v>
      </c>
    </row>
    <row r="32551" spans="1:12">
      <c r="A32551" t="e">
        <f ca="1">E00251532421921</f>
        <v>#NAME?</v>
      </c>
      <c r="B32551">
        <v>451</v>
      </c>
      <c r="C32551" t="s">
        <v>102</v>
      </c>
      <c r="D32551" s="1">
        <v>42382</v>
      </c>
      <c r="F32551">
        <v>1</v>
      </c>
      <c r="G32551">
        <v>7962</v>
      </c>
      <c r="H32551" t="s">
        <v>111</v>
      </c>
      <c r="J32551" t="s">
        <v>14</v>
      </c>
      <c r="K32551">
        <v>47</v>
      </c>
      <c r="L32551" t="s">
        <v>22</v>
      </c>
    </row>
    <row r="32552" spans="1:12">
      <c r="A32552" t="e">
        <f ca="1">E00251439519321</f>
        <v>#NAME?</v>
      </c>
      <c r="B32552">
        <v>1786</v>
      </c>
      <c r="C32552" t="s">
        <v>37</v>
      </c>
      <c r="D32552" s="1">
        <v>41205</v>
      </c>
      <c r="F32552">
        <v>1</v>
      </c>
      <c r="G32552">
        <v>4019</v>
      </c>
      <c r="H32552" t="s">
        <v>26</v>
      </c>
      <c r="J32552" t="s">
        <v>14</v>
      </c>
      <c r="K32552">
        <v>57</v>
      </c>
      <c r="L32552" t="s">
        <v>15</v>
      </c>
    </row>
    <row r="32553" spans="1:12">
      <c r="A32553" t="e">
        <f ca="1">E00251439519321</f>
        <v>#NAME?</v>
      </c>
      <c r="B32553">
        <v>1786</v>
      </c>
      <c r="C32553" t="s">
        <v>37</v>
      </c>
      <c r="D32553" s="1">
        <v>41946</v>
      </c>
      <c r="F32553">
        <v>1</v>
      </c>
      <c r="G32553">
        <v>4019</v>
      </c>
      <c r="H32553" t="s">
        <v>26</v>
      </c>
      <c r="J32553" t="s">
        <v>14</v>
      </c>
      <c r="K32553">
        <v>59</v>
      </c>
      <c r="L32553" t="s">
        <v>15</v>
      </c>
    </row>
    <row r="32554" spans="1:12">
      <c r="A32554" t="e">
        <f ca="1">E00251518870221</f>
        <v>#NAME?</v>
      </c>
      <c r="B32554">
        <v>291</v>
      </c>
      <c r="C32554" t="s">
        <v>160</v>
      </c>
      <c r="D32554" s="1">
        <v>42111</v>
      </c>
      <c r="F32554">
        <v>1</v>
      </c>
      <c r="G32554">
        <v>7804</v>
      </c>
      <c r="H32554" t="s">
        <v>43</v>
      </c>
      <c r="J32554" t="s">
        <v>14</v>
      </c>
      <c r="K32554">
        <v>50</v>
      </c>
      <c r="L32554" t="s">
        <v>22</v>
      </c>
    </row>
    <row r="32555" spans="1:12">
      <c r="A32555" t="e">
        <f ca="1">E00251518870221</f>
        <v>#NAME?</v>
      </c>
      <c r="B32555">
        <v>291</v>
      </c>
      <c r="C32555" t="s">
        <v>160</v>
      </c>
      <c r="D32555" s="1">
        <v>42779</v>
      </c>
      <c r="F32555">
        <v>2</v>
      </c>
      <c r="G32555">
        <v>7999</v>
      </c>
      <c r="H32555" t="s">
        <v>80</v>
      </c>
      <c r="J32555" t="s">
        <v>14</v>
      </c>
      <c r="K32555">
        <v>52</v>
      </c>
      <c r="L32555" t="s">
        <v>15</v>
      </c>
    </row>
    <row r="32556" spans="1:12">
      <c r="A32556" t="e">
        <f ca="1">E00251532421921</f>
        <v>#NAME?</v>
      </c>
      <c r="B32556">
        <v>451</v>
      </c>
      <c r="C32556" t="s">
        <v>102</v>
      </c>
      <c r="D32556" s="1">
        <v>41072</v>
      </c>
      <c r="F32556">
        <v>1</v>
      </c>
      <c r="G32556">
        <v>81500</v>
      </c>
      <c r="H32556" t="s">
        <v>575</v>
      </c>
      <c r="J32556" t="s">
        <v>14</v>
      </c>
      <c r="K32556">
        <v>43</v>
      </c>
      <c r="L32556" t="s">
        <v>15</v>
      </c>
    </row>
    <row r="32557" spans="1:12">
      <c r="A32557" t="e">
        <f ca="1">E00251518870221</f>
        <v>#NAME?</v>
      </c>
      <c r="B32557">
        <v>291</v>
      </c>
      <c r="C32557" t="s">
        <v>160</v>
      </c>
      <c r="D32557" s="1">
        <v>42024</v>
      </c>
      <c r="F32557">
        <v>1</v>
      </c>
      <c r="G32557">
        <v>78900</v>
      </c>
      <c r="H32557" t="s">
        <v>79</v>
      </c>
      <c r="J32557" t="s">
        <v>14</v>
      </c>
      <c r="K32557">
        <v>50</v>
      </c>
      <c r="L32557" t="s">
        <v>22</v>
      </c>
    </row>
    <row r="32558" spans="1:12">
      <c r="A32558" t="e">
        <f ca="1">E00251430134821</f>
        <v>#NAME?</v>
      </c>
      <c r="B32558">
        <v>482</v>
      </c>
      <c r="C32558" t="s">
        <v>471</v>
      </c>
      <c r="D32558" s="1">
        <v>42446</v>
      </c>
      <c r="F32558">
        <v>2</v>
      </c>
      <c r="G32558">
        <v>3051</v>
      </c>
      <c r="H32558" t="s">
        <v>13</v>
      </c>
      <c r="J32558" t="s">
        <v>14</v>
      </c>
      <c r="K32558">
        <v>58</v>
      </c>
      <c r="L32558" t="s">
        <v>15</v>
      </c>
    </row>
    <row r="32559" spans="1:12">
      <c r="A32559" t="e">
        <f ca="1">E00251439519321</f>
        <v>#NAME?</v>
      </c>
      <c r="B32559">
        <v>729</v>
      </c>
      <c r="C32559" t="s">
        <v>68</v>
      </c>
      <c r="D32559" s="1">
        <v>42756</v>
      </c>
      <c r="E32559">
        <v>2</v>
      </c>
      <c r="F32559">
        <v>3</v>
      </c>
      <c r="G32559">
        <v>2720</v>
      </c>
      <c r="H32559" t="s">
        <v>65</v>
      </c>
      <c r="J32559" t="s">
        <v>34</v>
      </c>
      <c r="K32559">
        <v>61</v>
      </c>
      <c r="L32559" t="s">
        <v>15</v>
      </c>
    </row>
    <row r="32560" spans="1:12">
      <c r="A32560" t="e">
        <f ca="1">E00251518870221</f>
        <v>#NAME?</v>
      </c>
      <c r="B32560">
        <v>291</v>
      </c>
      <c r="C32560" t="s">
        <v>160</v>
      </c>
      <c r="D32560" s="1">
        <v>42094</v>
      </c>
      <c r="F32560">
        <v>1</v>
      </c>
      <c r="G32560">
        <v>52460</v>
      </c>
      <c r="H32560" t="s">
        <v>631</v>
      </c>
      <c r="J32560" t="s">
        <v>14</v>
      </c>
      <c r="K32560">
        <v>50</v>
      </c>
      <c r="L32560" t="s">
        <v>15</v>
      </c>
    </row>
    <row r="32561" spans="1:12">
      <c r="A32561" t="e">
        <f ca="1">E00251429233321</f>
        <v>#NAME?</v>
      </c>
      <c r="B32561">
        <v>1791</v>
      </c>
      <c r="C32561" t="s">
        <v>468</v>
      </c>
      <c r="D32561" s="1">
        <v>42395</v>
      </c>
      <c r="F32561">
        <v>1</v>
      </c>
      <c r="G32561">
        <v>7279</v>
      </c>
      <c r="H32561" t="s">
        <v>551</v>
      </c>
      <c r="J32561" t="s">
        <v>14</v>
      </c>
      <c r="K32561">
        <v>57</v>
      </c>
      <c r="L32561" t="s">
        <v>15</v>
      </c>
    </row>
    <row r="32562" spans="1:12">
      <c r="A32562" t="e">
        <f ca="1">E00251429233321</f>
        <v>#NAME?</v>
      </c>
      <c r="B32562">
        <v>1791</v>
      </c>
      <c r="C32562" t="s">
        <v>468</v>
      </c>
      <c r="D32562" s="1">
        <v>42418</v>
      </c>
      <c r="F32562">
        <v>2</v>
      </c>
      <c r="G32562">
        <v>7295</v>
      </c>
      <c r="H32562" t="s">
        <v>76</v>
      </c>
      <c r="J32562" t="s">
        <v>14</v>
      </c>
      <c r="K32562">
        <v>57</v>
      </c>
      <c r="L32562" t="s">
        <v>15</v>
      </c>
    </row>
    <row r="32563" spans="1:12">
      <c r="A32563" t="e">
        <f ca="1">E00251429233321</f>
        <v>#NAME?</v>
      </c>
      <c r="B32563">
        <v>1791</v>
      </c>
      <c r="C32563" t="s">
        <v>468</v>
      </c>
      <c r="D32563" s="1">
        <v>42513</v>
      </c>
      <c r="F32563">
        <v>2</v>
      </c>
      <c r="G32563">
        <v>49390</v>
      </c>
      <c r="H32563" t="s">
        <v>59</v>
      </c>
      <c r="J32563" t="s">
        <v>14</v>
      </c>
      <c r="K32563">
        <v>57</v>
      </c>
      <c r="L32563" t="s">
        <v>15</v>
      </c>
    </row>
    <row r="32564" spans="1:12">
      <c r="A32564" t="e">
        <f ca="1">E00251429208321</f>
        <v>#NAME?</v>
      </c>
      <c r="B32564">
        <v>695</v>
      </c>
      <c r="C32564" t="s">
        <v>257</v>
      </c>
      <c r="D32564" s="1">
        <v>41569</v>
      </c>
      <c r="F32564">
        <v>6</v>
      </c>
      <c r="G32564">
        <v>51889</v>
      </c>
      <c r="H32564" t="s">
        <v>256</v>
      </c>
      <c r="J32564" t="s">
        <v>14</v>
      </c>
      <c r="K32564">
        <v>62</v>
      </c>
      <c r="L32564" t="s">
        <v>15</v>
      </c>
    </row>
    <row r="32565" spans="1:12">
      <c r="A32565" t="e">
        <f ca="1">E00251529543221</f>
        <v>#NAME?</v>
      </c>
      <c r="B32565">
        <v>167</v>
      </c>
      <c r="C32565" t="s">
        <v>549</v>
      </c>
      <c r="D32565" s="1">
        <v>41390</v>
      </c>
      <c r="F32565">
        <v>2</v>
      </c>
      <c r="G32565">
        <v>25000</v>
      </c>
      <c r="H32565" t="s">
        <v>178</v>
      </c>
      <c r="J32565" t="s">
        <v>14</v>
      </c>
      <c r="K32565">
        <v>57</v>
      </c>
      <c r="L32565" t="s">
        <v>15</v>
      </c>
    </row>
    <row r="32566" spans="1:12">
      <c r="A32566" t="e">
        <f ca="1">E00251418191921</f>
        <v>#NAME?</v>
      </c>
      <c r="B32566">
        <v>1929</v>
      </c>
      <c r="C32566" t="s">
        <v>195</v>
      </c>
      <c r="D32566" s="1">
        <v>41968</v>
      </c>
      <c r="F32566">
        <v>4</v>
      </c>
      <c r="G32566">
        <v>78050</v>
      </c>
      <c r="H32566" t="s">
        <v>197</v>
      </c>
      <c r="J32566" t="s">
        <v>14</v>
      </c>
      <c r="K32566">
        <v>61</v>
      </c>
      <c r="L32566" t="s">
        <v>22</v>
      </c>
    </row>
    <row r="32567" spans="1:12">
      <c r="A32567" t="e">
        <f ca="1">E00251418191921</f>
        <v>#NAME?</v>
      </c>
      <c r="B32567">
        <v>1929</v>
      </c>
      <c r="C32567" t="s">
        <v>195</v>
      </c>
      <c r="D32567" s="1">
        <v>42734</v>
      </c>
      <c r="F32567">
        <v>6</v>
      </c>
      <c r="G32567">
        <v>69010</v>
      </c>
      <c r="H32567" t="s">
        <v>294</v>
      </c>
      <c r="J32567" t="s">
        <v>14</v>
      </c>
      <c r="K32567">
        <v>63</v>
      </c>
      <c r="L32567" t="s">
        <v>15</v>
      </c>
    </row>
    <row r="32568" spans="1:12">
      <c r="A32568" t="e">
        <f ca="1">E00251418191921</f>
        <v>#NAME?</v>
      </c>
      <c r="B32568">
        <v>1929</v>
      </c>
      <c r="C32568" t="s">
        <v>195</v>
      </c>
      <c r="D32568" s="1">
        <v>42760</v>
      </c>
      <c r="F32568">
        <v>3</v>
      </c>
      <c r="G32568">
        <v>25000</v>
      </c>
      <c r="H32568" t="s">
        <v>178</v>
      </c>
      <c r="J32568" t="s">
        <v>14</v>
      </c>
      <c r="K32568">
        <v>63</v>
      </c>
      <c r="L32568" t="s">
        <v>15</v>
      </c>
    </row>
    <row r="32569" spans="1:12">
      <c r="A32569" t="e">
        <f ca="1">E00251529543221</f>
        <v>#NAME?</v>
      </c>
      <c r="B32569">
        <v>167</v>
      </c>
      <c r="C32569" t="s">
        <v>549</v>
      </c>
      <c r="D32569" s="1">
        <v>41576</v>
      </c>
      <c r="F32569">
        <v>2</v>
      </c>
      <c r="G32569">
        <v>25000</v>
      </c>
      <c r="H32569" t="s">
        <v>178</v>
      </c>
      <c r="J32569" t="s">
        <v>14</v>
      </c>
      <c r="K32569">
        <v>57</v>
      </c>
      <c r="L32569" t="s">
        <v>15</v>
      </c>
    </row>
    <row r="32570" spans="1:12">
      <c r="A32570" t="e">
        <f ca="1">E00251531527021</f>
        <v>#NAME?</v>
      </c>
      <c r="B32570">
        <v>1786</v>
      </c>
      <c r="C32570" t="s">
        <v>37</v>
      </c>
      <c r="D32570" s="1">
        <v>41580</v>
      </c>
      <c r="F32570">
        <v>1</v>
      </c>
      <c r="G32570">
        <v>7862</v>
      </c>
      <c r="H32570" t="s">
        <v>27</v>
      </c>
      <c r="J32570" t="s">
        <v>14</v>
      </c>
      <c r="K32570">
        <v>62</v>
      </c>
      <c r="L32570" t="s">
        <v>22</v>
      </c>
    </row>
    <row r="32571" spans="1:12">
      <c r="A32571" t="e">
        <f ca="1">E00251429208321</f>
        <v>#NAME?</v>
      </c>
      <c r="B32571">
        <v>695</v>
      </c>
      <c r="C32571" t="s">
        <v>257</v>
      </c>
      <c r="D32571" s="1">
        <v>41597</v>
      </c>
      <c r="F32571">
        <v>4</v>
      </c>
      <c r="G32571">
        <v>3899</v>
      </c>
      <c r="H32571" t="s">
        <v>264</v>
      </c>
      <c r="J32571" t="s">
        <v>14</v>
      </c>
      <c r="K32571">
        <v>62</v>
      </c>
      <c r="L32571" t="s">
        <v>15</v>
      </c>
    </row>
    <row r="32572" spans="1:12">
      <c r="A32572" t="e">
        <f ca="1">E00251615087721</f>
        <v>#NAME?</v>
      </c>
      <c r="B32572">
        <v>48</v>
      </c>
      <c r="C32572" t="s">
        <v>249</v>
      </c>
      <c r="D32572" s="1">
        <v>41974</v>
      </c>
      <c r="F32572">
        <v>1</v>
      </c>
      <c r="G32572">
        <v>2449</v>
      </c>
      <c r="H32572" t="s">
        <v>53</v>
      </c>
      <c r="J32572" t="s">
        <v>14</v>
      </c>
      <c r="K32572">
        <v>48</v>
      </c>
      <c r="L32572" t="s">
        <v>15</v>
      </c>
    </row>
    <row r="32573" spans="1:12">
      <c r="A32573" t="e">
        <f ca="1">E00251615087721</f>
        <v>#NAME?</v>
      </c>
      <c r="B32573">
        <v>48</v>
      </c>
      <c r="C32573" t="s">
        <v>249</v>
      </c>
      <c r="D32573" s="1">
        <v>42342</v>
      </c>
      <c r="F32573">
        <v>5</v>
      </c>
      <c r="G32573">
        <v>7851</v>
      </c>
      <c r="H32573" t="s">
        <v>353</v>
      </c>
      <c r="J32573" t="s">
        <v>14</v>
      </c>
      <c r="K32573">
        <v>49</v>
      </c>
      <c r="L32573" t="s">
        <v>22</v>
      </c>
    </row>
    <row r="32574" spans="1:12">
      <c r="A32574" t="e">
        <f ca="1">E00251532421921</f>
        <v>#NAME?</v>
      </c>
      <c r="B32574">
        <v>451</v>
      </c>
      <c r="C32574" t="s">
        <v>102</v>
      </c>
      <c r="D32574" s="1">
        <v>41887</v>
      </c>
      <c r="F32574">
        <v>2</v>
      </c>
      <c r="G32574">
        <v>49390</v>
      </c>
      <c r="H32574" t="s">
        <v>59</v>
      </c>
      <c r="J32574" t="s">
        <v>14</v>
      </c>
      <c r="K32574">
        <v>45</v>
      </c>
      <c r="L32574" t="s">
        <v>15</v>
      </c>
    </row>
    <row r="32575" spans="1:12">
      <c r="A32575" t="e">
        <f ca="1">E00251429922321</f>
        <v>#NAME?</v>
      </c>
      <c r="B32575">
        <v>464</v>
      </c>
      <c r="C32575" t="s">
        <v>45</v>
      </c>
      <c r="D32575" s="1">
        <v>42724</v>
      </c>
      <c r="F32575">
        <v>1</v>
      </c>
      <c r="G32575">
        <v>4019</v>
      </c>
      <c r="H32575" t="s">
        <v>26</v>
      </c>
      <c r="J32575" t="s">
        <v>14</v>
      </c>
      <c r="K32575">
        <v>61</v>
      </c>
      <c r="L32575" t="s">
        <v>15</v>
      </c>
    </row>
    <row r="32576" spans="1:12">
      <c r="A32576" t="e">
        <f ca="1">E00251429922321</f>
        <v>#NAME?</v>
      </c>
      <c r="B32576">
        <v>464</v>
      </c>
      <c r="C32576" t="s">
        <v>45</v>
      </c>
      <c r="D32576" s="1">
        <v>42751</v>
      </c>
      <c r="F32576">
        <v>1</v>
      </c>
      <c r="G32576">
        <v>4019</v>
      </c>
      <c r="H32576" t="s">
        <v>26</v>
      </c>
      <c r="J32576" t="s">
        <v>14</v>
      </c>
      <c r="K32576">
        <v>61</v>
      </c>
      <c r="L32576" t="s">
        <v>15</v>
      </c>
    </row>
    <row r="32577" spans="1:12">
      <c r="A32577" t="e">
        <f ca="1">E00251615087721</f>
        <v>#NAME?</v>
      </c>
      <c r="B32577">
        <v>48</v>
      </c>
      <c r="C32577" t="s">
        <v>249</v>
      </c>
      <c r="D32577" s="1">
        <v>42723</v>
      </c>
      <c r="F32577">
        <v>3</v>
      </c>
      <c r="G32577">
        <v>2440</v>
      </c>
      <c r="H32577" t="s">
        <v>555</v>
      </c>
      <c r="J32577" t="s">
        <v>14</v>
      </c>
      <c r="K32577">
        <v>50</v>
      </c>
      <c r="L32577" t="s">
        <v>15</v>
      </c>
    </row>
    <row r="32578" spans="1:12">
      <c r="A32578" t="e">
        <f ca="1">E00251429233321</f>
        <v>#NAME?</v>
      </c>
      <c r="B32578">
        <v>1791</v>
      </c>
      <c r="C32578" t="s">
        <v>468</v>
      </c>
      <c r="D32578" s="1">
        <v>42187</v>
      </c>
      <c r="F32578">
        <v>1</v>
      </c>
      <c r="G32578">
        <v>4659</v>
      </c>
      <c r="H32578" t="s">
        <v>47</v>
      </c>
      <c r="J32578" t="s">
        <v>14</v>
      </c>
      <c r="K32578">
        <v>56</v>
      </c>
      <c r="L32578" t="s">
        <v>15</v>
      </c>
    </row>
    <row r="32579" spans="1:12">
      <c r="A32579" t="e">
        <f ca="1">E00251529543221</f>
        <v>#NAME?</v>
      </c>
      <c r="B32579">
        <v>167</v>
      </c>
      <c r="C32579" t="s">
        <v>549</v>
      </c>
      <c r="D32579" s="1">
        <v>41232</v>
      </c>
      <c r="F32579">
        <v>2</v>
      </c>
      <c r="G32579">
        <v>4019</v>
      </c>
      <c r="H32579" t="s">
        <v>26</v>
      </c>
      <c r="J32579" t="s">
        <v>14</v>
      </c>
      <c r="K32579">
        <v>56</v>
      </c>
      <c r="L32579" t="s">
        <v>15</v>
      </c>
    </row>
    <row r="32580" spans="1:12">
      <c r="A32580" t="e">
        <f ca="1">E00251529543221</f>
        <v>#NAME?</v>
      </c>
      <c r="B32580">
        <v>725</v>
      </c>
      <c r="C32580" t="s">
        <v>550</v>
      </c>
      <c r="D32580" s="1">
        <v>41291</v>
      </c>
      <c r="E32580">
        <v>0</v>
      </c>
      <c r="F32580">
        <v>3</v>
      </c>
      <c r="G32580">
        <v>25000</v>
      </c>
      <c r="H32580" t="s">
        <v>178</v>
      </c>
      <c r="J32580" t="s">
        <v>34</v>
      </c>
      <c r="K32580">
        <v>57</v>
      </c>
      <c r="L32580" t="s">
        <v>15</v>
      </c>
    </row>
    <row r="32581" spans="1:12">
      <c r="A32581" t="e">
        <f ca="1">E00251429922321</f>
        <v>#NAME?</v>
      </c>
      <c r="B32581">
        <v>466</v>
      </c>
      <c r="C32581" t="s">
        <v>396</v>
      </c>
      <c r="D32581" s="1">
        <v>42018</v>
      </c>
      <c r="F32581">
        <v>1</v>
      </c>
      <c r="G32581">
        <v>2729</v>
      </c>
      <c r="H32581" t="s">
        <v>115</v>
      </c>
      <c r="J32581" t="s">
        <v>14</v>
      </c>
      <c r="K32581">
        <v>59</v>
      </c>
      <c r="L32581" t="s">
        <v>15</v>
      </c>
    </row>
    <row r="32582" spans="1:12">
      <c r="A32582" t="e">
        <f ca="1">E00251529543221</f>
        <v>#NAME?</v>
      </c>
      <c r="B32582">
        <v>167</v>
      </c>
      <c r="C32582" t="s">
        <v>549</v>
      </c>
      <c r="D32582" s="1">
        <v>42884</v>
      </c>
      <c r="F32582">
        <v>4</v>
      </c>
      <c r="G32582">
        <v>2809</v>
      </c>
      <c r="H32582" t="s">
        <v>90</v>
      </c>
      <c r="J32582" t="s">
        <v>14</v>
      </c>
      <c r="K32582">
        <v>61</v>
      </c>
      <c r="L32582" t="s">
        <v>15</v>
      </c>
    </row>
    <row r="32583" spans="1:12">
      <c r="A32583" t="e">
        <f ca="1">E00251615087721</f>
        <v>#NAME?</v>
      </c>
      <c r="B32583">
        <v>48</v>
      </c>
      <c r="C32583" t="s">
        <v>249</v>
      </c>
      <c r="D32583" s="1">
        <v>42342</v>
      </c>
      <c r="F32583">
        <v>1</v>
      </c>
      <c r="G32583">
        <v>2449</v>
      </c>
      <c r="H32583" t="s">
        <v>53</v>
      </c>
      <c r="J32583" t="s">
        <v>14</v>
      </c>
      <c r="K32583">
        <v>49</v>
      </c>
      <c r="L32583" t="s">
        <v>15</v>
      </c>
    </row>
    <row r="32584" spans="1:12">
      <c r="A32584" t="e">
        <f ca="1">E00251531527021</f>
        <v>#NAME?</v>
      </c>
      <c r="B32584">
        <v>1786</v>
      </c>
      <c r="C32584" t="s">
        <v>37</v>
      </c>
      <c r="D32584" s="1">
        <v>42408</v>
      </c>
      <c r="F32584">
        <v>1</v>
      </c>
      <c r="G32584">
        <v>2859</v>
      </c>
      <c r="H32584" t="s">
        <v>362</v>
      </c>
      <c r="J32584" t="s">
        <v>14</v>
      </c>
      <c r="K32584">
        <v>64</v>
      </c>
      <c r="L32584" t="s">
        <v>15</v>
      </c>
    </row>
    <row r="32585" spans="1:12">
      <c r="A32585" t="e">
        <f ca="1">E00251418191921</f>
        <v>#NAME?</v>
      </c>
      <c r="B32585">
        <v>1929</v>
      </c>
      <c r="C32585" t="s">
        <v>195</v>
      </c>
      <c r="D32585" s="1">
        <v>42844</v>
      </c>
      <c r="F32585">
        <v>1</v>
      </c>
      <c r="G32585">
        <v>73300</v>
      </c>
      <c r="H32585" t="s">
        <v>86</v>
      </c>
      <c r="J32585" t="s">
        <v>14</v>
      </c>
      <c r="K32585">
        <v>63</v>
      </c>
      <c r="L32585" t="s">
        <v>15</v>
      </c>
    </row>
    <row r="32586" spans="1:12">
      <c r="A32586" t="e">
        <f ca="1">E00251529543221</f>
        <v>#NAME?</v>
      </c>
      <c r="B32586">
        <v>167</v>
      </c>
      <c r="C32586" t="s">
        <v>549</v>
      </c>
      <c r="D32586" s="1">
        <v>41723</v>
      </c>
      <c r="F32586">
        <v>1</v>
      </c>
      <c r="G32586">
        <v>25000</v>
      </c>
      <c r="H32586" t="s">
        <v>178</v>
      </c>
      <c r="J32586" t="s">
        <v>14</v>
      </c>
      <c r="K32586">
        <v>58</v>
      </c>
      <c r="L32586" t="s">
        <v>15</v>
      </c>
    </row>
    <row r="32587" spans="1:12">
      <c r="A32587" t="e">
        <f ca="1">E00251529543221</f>
        <v>#NAME?</v>
      </c>
      <c r="B32587">
        <v>167</v>
      </c>
      <c r="C32587" t="s">
        <v>549</v>
      </c>
      <c r="D32587" s="1">
        <v>42622</v>
      </c>
      <c r="F32587">
        <v>4</v>
      </c>
      <c r="G32587">
        <v>7871</v>
      </c>
      <c r="H32587" t="s">
        <v>674</v>
      </c>
      <c r="J32587" t="s">
        <v>14</v>
      </c>
      <c r="K32587">
        <v>60</v>
      </c>
      <c r="L32587" t="s">
        <v>22</v>
      </c>
    </row>
    <row r="32588" spans="1:12">
      <c r="A32588" t="e">
        <f ca="1">E00251529543221</f>
        <v>#NAME?</v>
      </c>
      <c r="B32588">
        <v>167</v>
      </c>
      <c r="C32588" t="s">
        <v>549</v>
      </c>
      <c r="D32588" s="1">
        <v>43028</v>
      </c>
      <c r="F32588">
        <v>1</v>
      </c>
      <c r="G32588">
        <v>2809</v>
      </c>
      <c r="H32588" t="s">
        <v>90</v>
      </c>
      <c r="J32588" t="s">
        <v>14</v>
      </c>
      <c r="K32588">
        <v>61</v>
      </c>
      <c r="L32588" t="s">
        <v>15</v>
      </c>
    </row>
    <row r="32589" spans="1:12">
      <c r="A32589" t="e">
        <f ca="1">E00251418191921</f>
        <v>#NAME?</v>
      </c>
      <c r="B32589">
        <v>1929</v>
      </c>
      <c r="C32589" t="s">
        <v>195</v>
      </c>
      <c r="D32589" s="1">
        <v>41827</v>
      </c>
      <c r="F32589">
        <v>6</v>
      </c>
      <c r="G32589">
        <v>2449</v>
      </c>
      <c r="H32589" t="s">
        <v>53</v>
      </c>
      <c r="J32589" t="s">
        <v>14</v>
      </c>
      <c r="K32589">
        <v>60</v>
      </c>
      <c r="L32589" t="s">
        <v>15</v>
      </c>
    </row>
    <row r="32590" spans="1:12">
      <c r="A32590" t="e">
        <f ca="1">E00251429208321</f>
        <v>#NAME?</v>
      </c>
      <c r="B32590">
        <v>695</v>
      </c>
      <c r="C32590" t="s">
        <v>257</v>
      </c>
      <c r="D32590" s="1">
        <v>42108</v>
      </c>
      <c r="F32590">
        <v>2</v>
      </c>
      <c r="G32590">
        <v>8362</v>
      </c>
      <c r="H32590" t="s">
        <v>136</v>
      </c>
      <c r="J32590" t="s">
        <v>14</v>
      </c>
      <c r="K32590">
        <v>64</v>
      </c>
      <c r="L32590" t="s">
        <v>15</v>
      </c>
    </row>
    <row r="32591" spans="1:12">
      <c r="A32591" t="e">
        <f ca="1">E00251529543221</f>
        <v>#NAME?</v>
      </c>
      <c r="B32591">
        <v>167</v>
      </c>
      <c r="C32591" t="s">
        <v>549</v>
      </c>
      <c r="D32591" s="1">
        <v>41208</v>
      </c>
      <c r="F32591">
        <v>3</v>
      </c>
      <c r="G32591">
        <v>7869</v>
      </c>
      <c r="H32591" t="s">
        <v>470</v>
      </c>
      <c r="J32591" t="s">
        <v>14</v>
      </c>
      <c r="K32591">
        <v>56</v>
      </c>
      <c r="L32591" t="s">
        <v>22</v>
      </c>
    </row>
    <row r="32592" spans="1:12">
      <c r="A32592" t="e">
        <f ca="1">E00251529543221</f>
        <v>#NAME?</v>
      </c>
      <c r="B32592">
        <v>167</v>
      </c>
      <c r="C32592" t="s">
        <v>549</v>
      </c>
      <c r="D32592" s="1">
        <v>41677</v>
      </c>
      <c r="F32592">
        <v>1</v>
      </c>
      <c r="G32592">
        <v>70400</v>
      </c>
      <c r="H32592" t="s">
        <v>536</v>
      </c>
      <c r="J32592" t="s">
        <v>14</v>
      </c>
      <c r="K32592">
        <v>58</v>
      </c>
      <c r="L32592" t="s">
        <v>15</v>
      </c>
    </row>
    <row r="32593" spans="1:12">
      <c r="A32593" t="e">
        <f ca="1">E00251529543221</f>
        <v>#NAME?</v>
      </c>
      <c r="B32593">
        <v>167</v>
      </c>
      <c r="C32593" t="s">
        <v>549</v>
      </c>
      <c r="D32593" s="1">
        <v>42608</v>
      </c>
      <c r="F32593">
        <v>2</v>
      </c>
      <c r="G32593">
        <v>4019</v>
      </c>
      <c r="H32593" t="s">
        <v>26</v>
      </c>
      <c r="J32593" t="s">
        <v>14</v>
      </c>
      <c r="K32593">
        <v>60</v>
      </c>
      <c r="L32593" t="s">
        <v>15</v>
      </c>
    </row>
    <row r="32594" spans="1:12">
      <c r="A32594" t="e">
        <f ca="1">E00251529543221</f>
        <v>#NAME?</v>
      </c>
      <c r="B32594">
        <v>725</v>
      </c>
      <c r="C32594" t="s">
        <v>550</v>
      </c>
      <c r="D32594" s="1">
        <v>42020</v>
      </c>
      <c r="E32594">
        <v>0</v>
      </c>
      <c r="F32594">
        <v>2</v>
      </c>
      <c r="G32594">
        <v>4019</v>
      </c>
      <c r="H32594" t="s">
        <v>26</v>
      </c>
      <c r="J32594" t="s">
        <v>34</v>
      </c>
      <c r="K32594">
        <v>59</v>
      </c>
      <c r="L32594" t="s">
        <v>15</v>
      </c>
    </row>
    <row r="32595" spans="1:12">
      <c r="A32595" t="e">
        <f ca="1">E00251418191921</f>
        <v>#NAME?</v>
      </c>
      <c r="B32595">
        <v>1929</v>
      </c>
      <c r="C32595" t="s">
        <v>195</v>
      </c>
      <c r="D32595" s="1">
        <v>41505</v>
      </c>
      <c r="F32595">
        <v>1</v>
      </c>
      <c r="G32595">
        <v>25000</v>
      </c>
      <c r="H32595" t="s">
        <v>178</v>
      </c>
      <c r="J32595" t="s">
        <v>14</v>
      </c>
      <c r="K32595">
        <v>59</v>
      </c>
      <c r="L32595" t="s">
        <v>15</v>
      </c>
    </row>
    <row r="32596" spans="1:12">
      <c r="A32596" t="e">
        <f ca="1">E00251418191921</f>
        <v>#NAME?</v>
      </c>
      <c r="B32596">
        <v>1929</v>
      </c>
      <c r="C32596" t="s">
        <v>195</v>
      </c>
      <c r="D32596" s="1">
        <v>42324</v>
      </c>
      <c r="F32596">
        <v>1</v>
      </c>
      <c r="G32596">
        <v>2449</v>
      </c>
      <c r="H32596" t="s">
        <v>53</v>
      </c>
      <c r="J32596" t="s">
        <v>14</v>
      </c>
      <c r="K32596">
        <v>62</v>
      </c>
      <c r="L32596" t="s">
        <v>15</v>
      </c>
    </row>
    <row r="32597" spans="1:12">
      <c r="A32597" t="e">
        <f ca="1">E00251418191921</f>
        <v>#NAME?</v>
      </c>
      <c r="B32597">
        <v>1929</v>
      </c>
      <c r="C32597" t="s">
        <v>195</v>
      </c>
      <c r="D32597" s="1">
        <v>42734</v>
      </c>
      <c r="F32597">
        <v>1</v>
      </c>
      <c r="G32597">
        <v>25000</v>
      </c>
      <c r="H32597" t="s">
        <v>178</v>
      </c>
      <c r="J32597" t="s">
        <v>14</v>
      </c>
      <c r="K32597">
        <v>63</v>
      </c>
      <c r="L32597" t="s">
        <v>15</v>
      </c>
    </row>
    <row r="32598" spans="1:12">
      <c r="A32598" t="e">
        <f ca="1">E00251531527021</f>
        <v>#NAME?</v>
      </c>
      <c r="B32598">
        <v>1786</v>
      </c>
      <c r="C32598" t="s">
        <v>37</v>
      </c>
      <c r="D32598" s="1">
        <v>42569</v>
      </c>
      <c r="F32598">
        <v>4</v>
      </c>
      <c r="G32598">
        <v>72190</v>
      </c>
      <c r="H32598" t="s">
        <v>341</v>
      </c>
      <c r="J32598" t="s">
        <v>14</v>
      </c>
      <c r="K32598">
        <v>65</v>
      </c>
      <c r="L32598" t="s">
        <v>15</v>
      </c>
    </row>
    <row r="32599" spans="1:12">
      <c r="A32599" t="e">
        <f ca="1">E00251531527021</f>
        <v>#NAME?</v>
      </c>
      <c r="B32599">
        <v>1786</v>
      </c>
      <c r="C32599" t="s">
        <v>37</v>
      </c>
      <c r="D32599" s="1">
        <v>42814</v>
      </c>
      <c r="F32599">
        <v>2</v>
      </c>
      <c r="G32599">
        <v>460</v>
      </c>
      <c r="H32599" t="s">
        <v>16</v>
      </c>
      <c r="J32599" t="s">
        <v>14</v>
      </c>
      <c r="K32599">
        <v>65</v>
      </c>
      <c r="L32599" t="s">
        <v>15</v>
      </c>
    </row>
    <row r="32600" spans="1:12">
      <c r="A32600" t="e">
        <f ca="1">E00251531527021</f>
        <v>#NAME?</v>
      </c>
      <c r="B32600">
        <v>1786</v>
      </c>
      <c r="C32600" t="s">
        <v>37</v>
      </c>
      <c r="D32600" s="1">
        <v>42814</v>
      </c>
      <c r="F32600">
        <v>4</v>
      </c>
      <c r="G32600">
        <v>72190</v>
      </c>
      <c r="H32600" t="s">
        <v>341</v>
      </c>
      <c r="J32600" t="s">
        <v>14</v>
      </c>
      <c r="K32600">
        <v>65</v>
      </c>
      <c r="L32600" t="s">
        <v>15</v>
      </c>
    </row>
    <row r="32601" spans="1:12">
      <c r="A32601" t="e">
        <f ca="1">E00251529543221</f>
        <v>#NAME?</v>
      </c>
      <c r="B32601">
        <v>167</v>
      </c>
      <c r="C32601" t="s">
        <v>549</v>
      </c>
      <c r="D32601" s="1">
        <v>41619</v>
      </c>
      <c r="F32601">
        <v>4</v>
      </c>
      <c r="G32601">
        <v>4019</v>
      </c>
      <c r="H32601" t="s">
        <v>26</v>
      </c>
      <c r="J32601" t="s">
        <v>14</v>
      </c>
      <c r="K32601">
        <v>58</v>
      </c>
      <c r="L32601" t="s">
        <v>15</v>
      </c>
    </row>
    <row r="32602" spans="1:12">
      <c r="A32602" t="e">
        <f ca="1">E00251532612121</f>
        <v>#NAME?</v>
      </c>
      <c r="B32602">
        <v>6156</v>
      </c>
      <c r="C32602" t="s">
        <v>352</v>
      </c>
      <c r="D32602" s="1">
        <v>42031</v>
      </c>
      <c r="F32602">
        <v>1</v>
      </c>
      <c r="G32602">
        <v>4019</v>
      </c>
      <c r="H32602" t="s">
        <v>26</v>
      </c>
      <c r="J32602" t="s">
        <v>14</v>
      </c>
      <c r="K32602">
        <v>48</v>
      </c>
      <c r="L32602" t="s">
        <v>15</v>
      </c>
    </row>
    <row r="32603" spans="1:12">
      <c r="A32603" t="e">
        <f ca="1">E00251532612121</f>
        <v>#NAME?</v>
      </c>
      <c r="B32603">
        <v>6311</v>
      </c>
      <c r="C32603" t="s">
        <v>146</v>
      </c>
      <c r="D32603" s="1">
        <v>42434</v>
      </c>
      <c r="F32603">
        <v>1</v>
      </c>
      <c r="G32603">
        <v>7272</v>
      </c>
      <c r="H32603" t="s">
        <v>395</v>
      </c>
      <c r="I32603" t="s">
        <v>148</v>
      </c>
      <c r="J32603" t="s">
        <v>57</v>
      </c>
      <c r="K32603">
        <v>49</v>
      </c>
      <c r="L32603" t="s">
        <v>15</v>
      </c>
    </row>
    <row r="32604" spans="1:12">
      <c r="A32604" t="e">
        <f ca="1">E00251529543221</f>
        <v>#NAME?</v>
      </c>
      <c r="B32604">
        <v>167</v>
      </c>
      <c r="C32604" t="s">
        <v>549</v>
      </c>
      <c r="D32604" s="1">
        <v>42893</v>
      </c>
      <c r="F32604">
        <v>2</v>
      </c>
      <c r="G32604">
        <v>4019</v>
      </c>
      <c r="H32604" t="s">
        <v>26</v>
      </c>
      <c r="J32604" t="s">
        <v>14</v>
      </c>
      <c r="K32604">
        <v>61</v>
      </c>
      <c r="L32604" t="s">
        <v>15</v>
      </c>
    </row>
    <row r="32605" spans="1:12">
      <c r="A32605" t="e">
        <f ca="1">E00251529543221</f>
        <v>#NAME?</v>
      </c>
      <c r="B32605">
        <v>167</v>
      </c>
      <c r="C32605" t="s">
        <v>549</v>
      </c>
      <c r="D32605" s="1">
        <v>42944</v>
      </c>
      <c r="F32605">
        <v>2</v>
      </c>
      <c r="G32605">
        <v>2720</v>
      </c>
      <c r="H32605" t="s">
        <v>65</v>
      </c>
      <c r="J32605" t="s">
        <v>14</v>
      </c>
      <c r="K32605">
        <v>61</v>
      </c>
      <c r="L32605" t="s">
        <v>15</v>
      </c>
    </row>
    <row r="32606" spans="1:12">
      <c r="A32606" t="e">
        <f ca="1">E00251418191921</f>
        <v>#NAME?</v>
      </c>
      <c r="B32606">
        <v>1929</v>
      </c>
      <c r="C32606" t="s">
        <v>195</v>
      </c>
      <c r="D32606" s="1">
        <v>40948</v>
      </c>
      <c r="F32606">
        <v>3</v>
      </c>
      <c r="G32606">
        <v>5950</v>
      </c>
      <c r="H32606" t="s">
        <v>24</v>
      </c>
      <c r="J32606" t="s">
        <v>14</v>
      </c>
      <c r="K32606">
        <v>58</v>
      </c>
      <c r="L32606" t="s">
        <v>15</v>
      </c>
    </row>
    <row r="32607" spans="1:12">
      <c r="A32607" t="e">
        <f ca="1">E00251418191921</f>
        <v>#NAME?</v>
      </c>
      <c r="B32607">
        <v>1929</v>
      </c>
      <c r="C32607" t="s">
        <v>195</v>
      </c>
      <c r="D32607" s="1">
        <v>41822</v>
      </c>
      <c r="F32607">
        <v>5</v>
      </c>
      <c r="G32607">
        <v>69010</v>
      </c>
      <c r="H32607" t="s">
        <v>294</v>
      </c>
      <c r="J32607" t="s">
        <v>14</v>
      </c>
      <c r="K32607">
        <v>60</v>
      </c>
      <c r="L32607" t="s">
        <v>15</v>
      </c>
    </row>
    <row r="32608" spans="1:12">
      <c r="A32608" t="e">
        <f ca="1">E00251531920921</f>
        <v>#NAME?</v>
      </c>
      <c r="B32608">
        <v>1786</v>
      </c>
      <c r="C32608" t="s">
        <v>37</v>
      </c>
      <c r="D32608" s="1">
        <v>42517</v>
      </c>
      <c r="F32608">
        <v>2</v>
      </c>
      <c r="G32608">
        <v>6989</v>
      </c>
      <c r="H32608" t="s">
        <v>544</v>
      </c>
      <c r="J32608" t="s">
        <v>14</v>
      </c>
      <c r="K32608">
        <v>48</v>
      </c>
      <c r="L32608" t="s">
        <v>15</v>
      </c>
    </row>
    <row r="32609" spans="1:12">
      <c r="A32609" t="e">
        <f ca="1">E00251418191921</f>
        <v>#NAME?</v>
      </c>
      <c r="B32609">
        <v>1929</v>
      </c>
      <c r="C32609" t="s">
        <v>195</v>
      </c>
      <c r="D32609" s="1">
        <v>43049</v>
      </c>
      <c r="F32609">
        <v>1</v>
      </c>
      <c r="G32609">
        <v>30748</v>
      </c>
      <c r="H32609" t="s">
        <v>50</v>
      </c>
      <c r="J32609" t="s">
        <v>14</v>
      </c>
      <c r="K32609">
        <v>64</v>
      </c>
      <c r="L32609" t="s">
        <v>15</v>
      </c>
    </row>
    <row r="32610" spans="1:12">
      <c r="A32610" t="e">
        <f ca="1">E00251531527021</f>
        <v>#NAME?</v>
      </c>
      <c r="B32610">
        <v>729</v>
      </c>
      <c r="C32610" t="s">
        <v>68</v>
      </c>
      <c r="D32610" s="1">
        <v>40924</v>
      </c>
      <c r="E32610">
        <v>3</v>
      </c>
      <c r="F32610">
        <v>4</v>
      </c>
      <c r="G32610">
        <v>2449</v>
      </c>
      <c r="H32610" t="s">
        <v>53</v>
      </c>
      <c r="J32610" t="s">
        <v>34</v>
      </c>
      <c r="K32610">
        <v>60</v>
      </c>
      <c r="L32610" t="s">
        <v>15</v>
      </c>
    </row>
    <row r="32611" spans="1:12">
      <c r="A32611" t="e">
        <f ca="1">E00251531527021</f>
        <v>#NAME?</v>
      </c>
      <c r="B32611">
        <v>1786</v>
      </c>
      <c r="C32611" t="s">
        <v>37</v>
      </c>
      <c r="D32611" s="1">
        <v>42795</v>
      </c>
      <c r="F32611">
        <v>1</v>
      </c>
      <c r="G32611">
        <v>494</v>
      </c>
      <c r="H32611" t="s">
        <v>557</v>
      </c>
      <c r="J32611" t="s">
        <v>14</v>
      </c>
      <c r="K32611">
        <v>65</v>
      </c>
      <c r="L32611" t="s">
        <v>15</v>
      </c>
    </row>
    <row r="32612" spans="1:12">
      <c r="A32612" t="e">
        <f ca="1">E00251531527021</f>
        <v>#NAME?</v>
      </c>
      <c r="B32612">
        <v>1786</v>
      </c>
      <c r="C32612" t="s">
        <v>37</v>
      </c>
      <c r="D32612" s="1">
        <v>43014</v>
      </c>
      <c r="F32612">
        <v>1</v>
      </c>
      <c r="G32612">
        <v>5959</v>
      </c>
      <c r="H32612" t="s">
        <v>829</v>
      </c>
      <c r="J32612" t="s">
        <v>14</v>
      </c>
      <c r="K32612">
        <v>66</v>
      </c>
      <c r="L32612" t="s">
        <v>15</v>
      </c>
    </row>
    <row r="32613" spans="1:12">
      <c r="A32613" t="e">
        <f ca="1">E00251429233321</f>
        <v>#NAME?</v>
      </c>
      <c r="B32613">
        <v>1791</v>
      </c>
      <c r="C32613" t="s">
        <v>468</v>
      </c>
      <c r="D32613" s="1">
        <v>42467</v>
      </c>
      <c r="F32613">
        <v>3</v>
      </c>
      <c r="G32613">
        <v>49390</v>
      </c>
      <c r="H32613" t="s">
        <v>59</v>
      </c>
      <c r="J32613" t="s">
        <v>14</v>
      </c>
      <c r="K32613">
        <v>57</v>
      </c>
      <c r="L32613" t="s">
        <v>15</v>
      </c>
    </row>
    <row r="32614" spans="1:12">
      <c r="A32614" t="e">
        <f ca="1">E00251429588621</f>
        <v>#NAME?</v>
      </c>
      <c r="B32614">
        <v>189</v>
      </c>
      <c r="C32614" t="s">
        <v>58</v>
      </c>
      <c r="D32614" s="1">
        <v>42569</v>
      </c>
      <c r="F32614">
        <v>2</v>
      </c>
      <c r="G32614">
        <v>7062</v>
      </c>
      <c r="H32614" t="s">
        <v>97</v>
      </c>
      <c r="J32614" t="s">
        <v>14</v>
      </c>
      <c r="K32614">
        <v>45</v>
      </c>
      <c r="L32614" t="s">
        <v>15</v>
      </c>
    </row>
    <row r="32615" spans="1:12">
      <c r="A32615" t="e">
        <f ca="1">E00251615087721</f>
        <v>#NAME?</v>
      </c>
      <c r="B32615">
        <v>763</v>
      </c>
      <c r="C32615" t="s">
        <v>194</v>
      </c>
      <c r="D32615" s="1">
        <v>42335</v>
      </c>
      <c r="F32615">
        <v>1</v>
      </c>
      <c r="G32615">
        <v>72690</v>
      </c>
      <c r="H32615" t="s">
        <v>363</v>
      </c>
      <c r="I32615" t="s">
        <v>56</v>
      </c>
      <c r="J32615" t="s">
        <v>57</v>
      </c>
      <c r="K32615">
        <v>49</v>
      </c>
      <c r="L32615" t="s">
        <v>15</v>
      </c>
    </row>
    <row r="32616" spans="1:12">
      <c r="A32616" t="e">
        <f ca="1">E00251429233321</f>
        <v>#NAME?</v>
      </c>
      <c r="B32616">
        <v>1791</v>
      </c>
      <c r="C32616" t="s">
        <v>468</v>
      </c>
      <c r="D32616" s="1">
        <v>42460</v>
      </c>
      <c r="F32616">
        <v>1</v>
      </c>
      <c r="G32616">
        <v>49390</v>
      </c>
      <c r="H32616" t="s">
        <v>59</v>
      </c>
      <c r="J32616" t="s">
        <v>14</v>
      </c>
      <c r="K32616">
        <v>57</v>
      </c>
      <c r="L32616" t="s">
        <v>15</v>
      </c>
    </row>
    <row r="32617" spans="1:12">
      <c r="A32617" t="e">
        <f ca="1">E00251418191921</f>
        <v>#NAME?</v>
      </c>
      <c r="B32617">
        <v>1929</v>
      </c>
      <c r="C32617" t="s">
        <v>195</v>
      </c>
      <c r="D32617" s="1">
        <v>42760</v>
      </c>
      <c r="F32617">
        <v>4</v>
      </c>
      <c r="G32617">
        <v>71509</v>
      </c>
      <c r="H32617" t="s">
        <v>369</v>
      </c>
      <c r="J32617" t="s">
        <v>14</v>
      </c>
      <c r="K32617">
        <v>63</v>
      </c>
      <c r="L32617" t="s">
        <v>15</v>
      </c>
    </row>
    <row r="32618" spans="1:12">
      <c r="A32618" t="e">
        <f ca="1">E00251615087721</f>
        <v>#NAME?</v>
      </c>
      <c r="B32618">
        <v>48</v>
      </c>
      <c r="C32618" t="s">
        <v>249</v>
      </c>
      <c r="D32618" s="1">
        <v>41974</v>
      </c>
      <c r="F32618">
        <v>2</v>
      </c>
      <c r="G32618">
        <v>3051</v>
      </c>
      <c r="H32618" t="s">
        <v>13</v>
      </c>
      <c r="J32618" t="s">
        <v>14</v>
      </c>
      <c r="K32618">
        <v>48</v>
      </c>
      <c r="L32618" t="s">
        <v>15</v>
      </c>
    </row>
    <row r="32619" spans="1:12">
      <c r="A32619" t="e">
        <f ca="1">E00251429233321</f>
        <v>#NAME?</v>
      </c>
      <c r="B32619">
        <v>1791</v>
      </c>
      <c r="C32619" t="s">
        <v>468</v>
      </c>
      <c r="D32619" s="1">
        <v>41184</v>
      </c>
      <c r="F32619">
        <v>3</v>
      </c>
      <c r="G32619">
        <v>49390</v>
      </c>
      <c r="H32619" t="s">
        <v>59</v>
      </c>
      <c r="J32619" t="s">
        <v>14</v>
      </c>
      <c r="K32619">
        <v>54</v>
      </c>
      <c r="L32619" t="s">
        <v>15</v>
      </c>
    </row>
    <row r="32620" spans="1:12">
      <c r="A32620" t="e">
        <f ca="1">E00251513276921</f>
        <v>#NAME?</v>
      </c>
      <c r="B32620">
        <v>456</v>
      </c>
      <c r="C32620" t="s">
        <v>518</v>
      </c>
      <c r="D32620" s="1">
        <v>41712</v>
      </c>
      <c r="F32620">
        <v>1</v>
      </c>
      <c r="G32620">
        <v>5258</v>
      </c>
      <c r="H32620" t="s">
        <v>236</v>
      </c>
      <c r="J32620" t="s">
        <v>14</v>
      </c>
      <c r="K32620">
        <v>56</v>
      </c>
      <c r="L32620" t="s">
        <v>15</v>
      </c>
    </row>
    <row r="32621" spans="1:12">
      <c r="A32621" t="e">
        <f ca="1">E00251512915421</f>
        <v>#NAME?</v>
      </c>
      <c r="B32621">
        <v>458</v>
      </c>
      <c r="C32621" t="s">
        <v>275</v>
      </c>
      <c r="D32621" s="1">
        <v>42270</v>
      </c>
      <c r="F32621">
        <v>2</v>
      </c>
      <c r="G32621">
        <v>72190</v>
      </c>
      <c r="H32621" t="s">
        <v>341</v>
      </c>
      <c r="J32621" t="s">
        <v>14</v>
      </c>
      <c r="K32621">
        <v>59</v>
      </c>
      <c r="L32621" t="s">
        <v>15</v>
      </c>
    </row>
    <row r="32622" spans="1:12">
      <c r="A32622" t="e">
        <f ca="1">E00251512915421</f>
        <v>#NAME?</v>
      </c>
      <c r="B32622">
        <v>458</v>
      </c>
      <c r="C32622" t="s">
        <v>275</v>
      </c>
      <c r="D32622" s="1">
        <v>43053</v>
      </c>
      <c r="F32622">
        <v>2</v>
      </c>
      <c r="G32622">
        <v>72709</v>
      </c>
      <c r="H32622" t="s">
        <v>150</v>
      </c>
      <c r="J32622" t="s">
        <v>14</v>
      </c>
      <c r="K32622">
        <v>61</v>
      </c>
      <c r="L32622" t="s">
        <v>15</v>
      </c>
    </row>
    <row r="32623" spans="1:12">
      <c r="A32623" t="e">
        <f ca="1">E00251532955921</f>
        <v>#NAME?</v>
      </c>
      <c r="B32623">
        <v>459</v>
      </c>
      <c r="C32623" t="s">
        <v>187</v>
      </c>
      <c r="D32623" s="1">
        <v>42902</v>
      </c>
      <c r="F32623">
        <v>1</v>
      </c>
      <c r="G32623">
        <v>7840</v>
      </c>
      <c r="H32623" t="s">
        <v>55</v>
      </c>
      <c r="J32623" t="s">
        <v>14</v>
      </c>
      <c r="K32623">
        <v>55</v>
      </c>
      <c r="L32623" t="s">
        <v>22</v>
      </c>
    </row>
    <row r="32624" spans="1:12">
      <c r="A32624" t="e">
        <f ca="1">E00251430375521</f>
        <v>#NAME?</v>
      </c>
      <c r="B32624">
        <v>500</v>
      </c>
      <c r="C32624" t="s">
        <v>161</v>
      </c>
      <c r="D32624" s="1">
        <v>41235</v>
      </c>
      <c r="F32624">
        <v>2</v>
      </c>
      <c r="G32624">
        <v>38830</v>
      </c>
      <c r="H32624" t="s">
        <v>847</v>
      </c>
      <c r="J32624" t="s">
        <v>14</v>
      </c>
      <c r="K32624">
        <v>59</v>
      </c>
      <c r="L32624" t="s">
        <v>15</v>
      </c>
    </row>
    <row r="32625" spans="1:12">
      <c r="A32625" t="e">
        <f ca="1">E00251430375521</f>
        <v>#NAME?</v>
      </c>
      <c r="B32625">
        <v>500</v>
      </c>
      <c r="C32625" t="s">
        <v>161</v>
      </c>
      <c r="D32625" s="1">
        <v>42422</v>
      </c>
      <c r="F32625">
        <v>2</v>
      </c>
      <c r="G32625">
        <v>7880</v>
      </c>
      <c r="H32625" t="s">
        <v>213</v>
      </c>
      <c r="J32625" t="s">
        <v>14</v>
      </c>
      <c r="K32625">
        <v>63</v>
      </c>
      <c r="L32625" t="s">
        <v>22</v>
      </c>
    </row>
    <row r="32626" spans="1:12">
      <c r="A32626" t="e">
        <f ca="1">E00251713690721</f>
        <v>#NAME?</v>
      </c>
      <c r="B32626">
        <v>198</v>
      </c>
      <c r="C32626" t="s">
        <v>559</v>
      </c>
      <c r="D32626" s="1">
        <v>41593</v>
      </c>
      <c r="F32626">
        <v>1</v>
      </c>
      <c r="G32626">
        <v>7222</v>
      </c>
      <c r="H32626" t="s">
        <v>560</v>
      </c>
      <c r="J32626" t="s">
        <v>14</v>
      </c>
      <c r="K32626">
        <v>40</v>
      </c>
      <c r="L32626" t="s">
        <v>15</v>
      </c>
    </row>
    <row r="32627" spans="1:12">
      <c r="A32627" t="e">
        <f ca="1">E00251713690721</f>
        <v>#NAME?</v>
      </c>
      <c r="B32627">
        <v>198</v>
      </c>
      <c r="C32627" t="s">
        <v>559</v>
      </c>
      <c r="D32627" s="1">
        <v>41793</v>
      </c>
      <c r="F32627">
        <v>1</v>
      </c>
      <c r="G32627">
        <v>7222</v>
      </c>
      <c r="H32627" t="s">
        <v>560</v>
      </c>
      <c r="J32627" t="s">
        <v>14</v>
      </c>
      <c r="K32627">
        <v>41</v>
      </c>
      <c r="L32627" t="s">
        <v>15</v>
      </c>
    </row>
    <row r="32628" spans="1:12">
      <c r="A32628" t="e">
        <f ca="1">E00251427363921</f>
        <v>#NAME?</v>
      </c>
      <c r="B32628">
        <v>11</v>
      </c>
      <c r="C32628" t="s">
        <v>245</v>
      </c>
      <c r="D32628" s="1">
        <v>40946</v>
      </c>
      <c r="F32628">
        <v>2</v>
      </c>
      <c r="G32628">
        <v>4549</v>
      </c>
      <c r="H32628" t="s">
        <v>69</v>
      </c>
      <c r="J32628" t="s">
        <v>14</v>
      </c>
      <c r="K32628">
        <v>44</v>
      </c>
      <c r="L32628" t="s">
        <v>15</v>
      </c>
    </row>
    <row r="32629" spans="1:12">
      <c r="A32629" t="e">
        <f ca="1">E00251524953821</f>
        <v>#NAME?</v>
      </c>
      <c r="B32629">
        <v>1273</v>
      </c>
      <c r="C32629" t="s">
        <v>28</v>
      </c>
      <c r="D32629" s="1">
        <v>43068</v>
      </c>
      <c r="F32629">
        <v>3</v>
      </c>
      <c r="G32629">
        <v>4019</v>
      </c>
      <c r="H32629" t="s">
        <v>26</v>
      </c>
      <c r="J32629" t="s">
        <v>14</v>
      </c>
      <c r="K32629">
        <v>66</v>
      </c>
      <c r="L32629" t="s">
        <v>15</v>
      </c>
    </row>
    <row r="32630" spans="1:12">
      <c r="A32630" t="e">
        <f ca="1">E00251524953821</f>
        <v>#NAME?</v>
      </c>
      <c r="B32630">
        <v>1273</v>
      </c>
      <c r="C32630" t="s">
        <v>28</v>
      </c>
      <c r="D32630" s="1">
        <v>43096</v>
      </c>
      <c r="F32630">
        <v>1</v>
      </c>
      <c r="G32630">
        <v>4019</v>
      </c>
      <c r="H32630" t="s">
        <v>26</v>
      </c>
      <c r="J32630" t="s">
        <v>14</v>
      </c>
      <c r="K32630">
        <v>66</v>
      </c>
      <c r="L32630" t="s">
        <v>15</v>
      </c>
    </row>
    <row r="32631" spans="1:12">
      <c r="A32631" t="e">
        <f ca="1">E00251513276921</f>
        <v>#NAME?</v>
      </c>
      <c r="B32631">
        <v>456</v>
      </c>
      <c r="C32631" t="s">
        <v>518</v>
      </c>
      <c r="D32631" s="1">
        <v>40963</v>
      </c>
      <c r="F32631">
        <v>1</v>
      </c>
      <c r="G32631">
        <v>2721</v>
      </c>
      <c r="H32631" t="s">
        <v>465</v>
      </c>
      <c r="J32631" t="s">
        <v>14</v>
      </c>
      <c r="K32631">
        <v>53</v>
      </c>
      <c r="L32631" t="s">
        <v>15</v>
      </c>
    </row>
    <row r="32632" spans="1:12">
      <c r="A32632" t="e">
        <f ca="1">E00251512430321</f>
        <v>#NAME?</v>
      </c>
      <c r="B32632">
        <v>48</v>
      </c>
      <c r="C32632" t="s">
        <v>249</v>
      </c>
      <c r="D32632" s="1">
        <v>42395</v>
      </c>
      <c r="F32632">
        <v>2</v>
      </c>
      <c r="G32632">
        <v>5920</v>
      </c>
      <c r="H32632" t="s">
        <v>417</v>
      </c>
      <c r="J32632" t="s">
        <v>14</v>
      </c>
      <c r="K32632">
        <v>44</v>
      </c>
      <c r="L32632" t="s">
        <v>15</v>
      </c>
    </row>
    <row r="32633" spans="1:12">
      <c r="A32633" t="e">
        <f ca="1">E00251713690721</f>
        <v>#NAME?</v>
      </c>
      <c r="B32633">
        <v>198</v>
      </c>
      <c r="C32633" t="s">
        <v>559</v>
      </c>
      <c r="D32633" s="1">
        <v>42018</v>
      </c>
      <c r="F32633">
        <v>1</v>
      </c>
      <c r="G32633">
        <v>7222</v>
      </c>
      <c r="H32633" t="s">
        <v>560</v>
      </c>
      <c r="J32633" t="s">
        <v>14</v>
      </c>
      <c r="K32633">
        <v>41</v>
      </c>
      <c r="L32633" t="s">
        <v>15</v>
      </c>
    </row>
    <row r="32634" spans="1:12">
      <c r="A32634" t="e">
        <f ca="1">E00251427248621</f>
        <v>#NAME?</v>
      </c>
      <c r="B32634">
        <v>30</v>
      </c>
      <c r="C32634" t="s">
        <v>344</v>
      </c>
      <c r="D32634" s="1">
        <v>42062</v>
      </c>
      <c r="F32634">
        <v>2</v>
      </c>
      <c r="G32634">
        <v>30593</v>
      </c>
      <c r="H32634" t="s">
        <v>684</v>
      </c>
      <c r="J32634" t="s">
        <v>14</v>
      </c>
      <c r="K32634">
        <v>47</v>
      </c>
      <c r="L32634" t="s">
        <v>15</v>
      </c>
    </row>
    <row r="32635" spans="1:12">
      <c r="A32635" t="e">
        <f ca="1">E00251532955921</f>
        <v>#NAME?</v>
      </c>
      <c r="B32635">
        <v>726</v>
      </c>
      <c r="C32635" t="s">
        <v>167</v>
      </c>
      <c r="D32635" s="1">
        <v>40932</v>
      </c>
      <c r="E32635">
        <v>0</v>
      </c>
      <c r="F32635">
        <v>1</v>
      </c>
      <c r="G32635">
        <v>470</v>
      </c>
      <c r="H32635" t="s">
        <v>217</v>
      </c>
      <c r="J32635" t="s">
        <v>34</v>
      </c>
      <c r="K32635">
        <v>49</v>
      </c>
      <c r="L32635" t="s">
        <v>15</v>
      </c>
    </row>
    <row r="32636" spans="1:12">
      <c r="A32636" t="e">
        <f ca="1">E00251532955921</f>
        <v>#NAME?</v>
      </c>
      <c r="B32636">
        <v>459</v>
      </c>
      <c r="C32636" t="s">
        <v>187</v>
      </c>
      <c r="D32636" s="1">
        <v>42888</v>
      </c>
      <c r="F32636">
        <v>1</v>
      </c>
      <c r="G32636">
        <v>70909</v>
      </c>
      <c r="H32636" t="s">
        <v>776</v>
      </c>
      <c r="J32636" t="s">
        <v>14</v>
      </c>
      <c r="K32636">
        <v>55</v>
      </c>
      <c r="L32636" t="s">
        <v>15</v>
      </c>
    </row>
    <row r="32637" spans="1:12">
      <c r="A32637" t="e">
        <f ca="1">E00251513276921</f>
        <v>#NAME?</v>
      </c>
      <c r="B32637">
        <v>456</v>
      </c>
      <c r="C32637" t="s">
        <v>518</v>
      </c>
      <c r="D32637" s="1">
        <v>41722</v>
      </c>
      <c r="F32637">
        <v>1</v>
      </c>
      <c r="G32637">
        <v>4778</v>
      </c>
      <c r="H32637" t="s">
        <v>1000</v>
      </c>
      <c r="J32637" t="s">
        <v>14</v>
      </c>
      <c r="K32637">
        <v>56</v>
      </c>
      <c r="L32637" t="s">
        <v>15</v>
      </c>
    </row>
    <row r="32638" spans="1:12">
      <c r="A32638" t="e">
        <f ca="1">E00251713690721</f>
        <v>#NAME?</v>
      </c>
      <c r="B32638">
        <v>198</v>
      </c>
      <c r="C32638" t="s">
        <v>559</v>
      </c>
      <c r="D32638" s="1">
        <v>41598</v>
      </c>
      <c r="F32638">
        <v>2</v>
      </c>
      <c r="G32638">
        <v>7222</v>
      </c>
      <c r="H32638" t="s">
        <v>560</v>
      </c>
      <c r="J32638" t="s">
        <v>14</v>
      </c>
      <c r="K32638">
        <v>40</v>
      </c>
      <c r="L32638" t="s">
        <v>15</v>
      </c>
    </row>
    <row r="32639" spans="1:12">
      <c r="A32639" t="e">
        <f ca="1">E00251713690721</f>
        <v>#NAME?</v>
      </c>
      <c r="B32639">
        <v>198</v>
      </c>
      <c r="C32639" t="s">
        <v>559</v>
      </c>
      <c r="D32639" s="1">
        <v>41858</v>
      </c>
      <c r="F32639">
        <v>1</v>
      </c>
      <c r="G32639">
        <v>7222</v>
      </c>
      <c r="H32639" t="s">
        <v>560</v>
      </c>
      <c r="J32639" t="s">
        <v>14</v>
      </c>
      <c r="K32639">
        <v>41</v>
      </c>
      <c r="L32639" t="s">
        <v>15</v>
      </c>
    </row>
    <row r="32640" spans="1:12">
      <c r="A32640" t="e">
        <f ca="1">E00251713690721</f>
        <v>#NAME?</v>
      </c>
      <c r="B32640">
        <v>198</v>
      </c>
      <c r="C32640" t="s">
        <v>559</v>
      </c>
      <c r="D32640" s="1">
        <v>41928</v>
      </c>
      <c r="F32640">
        <v>1</v>
      </c>
      <c r="G32640">
        <v>8798</v>
      </c>
      <c r="H32640" t="s">
        <v>314</v>
      </c>
      <c r="J32640" t="s">
        <v>14</v>
      </c>
      <c r="K32640">
        <v>41</v>
      </c>
      <c r="L32640" t="s">
        <v>15</v>
      </c>
    </row>
    <row r="32641" spans="1:12">
      <c r="A32641" t="e">
        <f ca="1">E00251512209421</f>
        <v>#NAME?</v>
      </c>
      <c r="B32641">
        <v>66</v>
      </c>
      <c r="C32641" t="s">
        <v>134</v>
      </c>
      <c r="D32641" s="1">
        <v>43045</v>
      </c>
      <c r="F32641">
        <v>2</v>
      </c>
      <c r="G32641">
        <v>3019</v>
      </c>
      <c r="H32641" t="s">
        <v>441</v>
      </c>
      <c r="J32641" t="s">
        <v>14</v>
      </c>
      <c r="K32641">
        <v>63</v>
      </c>
      <c r="L32641" t="s">
        <v>15</v>
      </c>
    </row>
    <row r="32642" spans="1:12">
      <c r="A32642" t="e">
        <f ca="1">E00251616235721</f>
        <v>#NAME?</v>
      </c>
      <c r="B32642">
        <v>491</v>
      </c>
      <c r="C32642" t="s">
        <v>567</v>
      </c>
      <c r="D32642" s="1">
        <v>41410</v>
      </c>
      <c r="F32642">
        <v>1</v>
      </c>
      <c r="G32642">
        <v>2448</v>
      </c>
      <c r="H32642" t="s">
        <v>19</v>
      </c>
      <c r="J32642" t="s">
        <v>14</v>
      </c>
      <c r="K32642">
        <v>51</v>
      </c>
      <c r="L32642" t="s">
        <v>15</v>
      </c>
    </row>
    <row r="32643" spans="1:12">
      <c r="A32643" t="e">
        <f ca="1">E00251617623621</f>
        <v>#NAME?</v>
      </c>
      <c r="B32643">
        <v>502</v>
      </c>
      <c r="C32643" t="s">
        <v>172</v>
      </c>
      <c r="D32643" s="1">
        <v>41379</v>
      </c>
      <c r="F32643">
        <v>1</v>
      </c>
      <c r="G32643">
        <v>7242</v>
      </c>
      <c r="H32643" t="s">
        <v>93</v>
      </c>
      <c r="J32643" t="s">
        <v>14</v>
      </c>
      <c r="K32643">
        <v>44</v>
      </c>
      <c r="L32643" t="s">
        <v>15</v>
      </c>
    </row>
    <row r="32644" spans="1:12">
      <c r="A32644" t="e">
        <f ca="1">E00251429378121</f>
        <v>#NAME?</v>
      </c>
      <c r="B32644">
        <v>274</v>
      </c>
      <c r="C32644" t="s">
        <v>506</v>
      </c>
      <c r="D32644" s="1">
        <v>42124</v>
      </c>
      <c r="F32644">
        <v>1</v>
      </c>
      <c r="G32644">
        <v>7806</v>
      </c>
      <c r="H32644" t="s">
        <v>184</v>
      </c>
      <c r="J32644" t="s">
        <v>14</v>
      </c>
      <c r="K32644">
        <v>55</v>
      </c>
      <c r="L32644" t="s">
        <v>22</v>
      </c>
    </row>
    <row r="32645" spans="1:12">
      <c r="A32645" t="e">
        <f ca="1">E00251616235721</f>
        <v>#NAME?</v>
      </c>
      <c r="B32645">
        <v>491</v>
      </c>
      <c r="C32645" t="s">
        <v>567</v>
      </c>
      <c r="D32645" s="1">
        <v>42263</v>
      </c>
      <c r="F32645">
        <v>1</v>
      </c>
      <c r="G32645">
        <v>2448</v>
      </c>
      <c r="H32645" t="s">
        <v>19</v>
      </c>
      <c r="J32645" t="s">
        <v>14</v>
      </c>
      <c r="K32645">
        <v>53</v>
      </c>
      <c r="L32645" t="s">
        <v>15</v>
      </c>
    </row>
    <row r="32646" spans="1:12">
      <c r="A32646" t="e">
        <f ca="1">E00251616235721</f>
        <v>#NAME?</v>
      </c>
      <c r="B32646">
        <v>491</v>
      </c>
      <c r="C32646" t="s">
        <v>567</v>
      </c>
      <c r="D32646" s="1">
        <v>43056</v>
      </c>
      <c r="F32646">
        <v>1</v>
      </c>
      <c r="G32646">
        <v>73300</v>
      </c>
      <c r="H32646" t="s">
        <v>86</v>
      </c>
      <c r="J32646" t="s">
        <v>14</v>
      </c>
      <c r="K32646">
        <v>55</v>
      </c>
      <c r="L32646" t="s">
        <v>15</v>
      </c>
    </row>
    <row r="32647" spans="1:12">
      <c r="A32647" t="e">
        <f ca="1">E00251512915421</f>
        <v>#NAME?</v>
      </c>
      <c r="B32647">
        <v>458</v>
      </c>
      <c r="C32647" t="s">
        <v>275</v>
      </c>
      <c r="D32647" s="1">
        <v>42180</v>
      </c>
      <c r="F32647">
        <v>1</v>
      </c>
      <c r="G32647">
        <v>7272</v>
      </c>
      <c r="H32647" t="s">
        <v>395</v>
      </c>
      <c r="J32647" t="s">
        <v>14</v>
      </c>
      <c r="K32647">
        <v>58</v>
      </c>
      <c r="L32647" t="s">
        <v>15</v>
      </c>
    </row>
    <row r="32648" spans="1:12">
      <c r="A32648" t="e">
        <f ca="1">E00251515098921</f>
        <v>#NAME?</v>
      </c>
      <c r="B32648">
        <v>11</v>
      </c>
      <c r="C32648" t="s">
        <v>245</v>
      </c>
      <c r="D32648" s="1">
        <v>41255</v>
      </c>
      <c r="F32648">
        <v>1</v>
      </c>
      <c r="G32648">
        <v>7869</v>
      </c>
      <c r="H32648" t="s">
        <v>470</v>
      </c>
      <c r="J32648" t="s">
        <v>14</v>
      </c>
      <c r="K32648">
        <v>50</v>
      </c>
      <c r="L32648" t="s">
        <v>22</v>
      </c>
    </row>
    <row r="32649" spans="1:12">
      <c r="A32649" t="e">
        <f ca="1">E00251515098921</f>
        <v>#NAME?</v>
      </c>
      <c r="B32649">
        <v>11</v>
      </c>
      <c r="C32649" t="s">
        <v>245</v>
      </c>
      <c r="D32649" s="1">
        <v>42200</v>
      </c>
      <c r="F32649">
        <v>1</v>
      </c>
      <c r="G32649">
        <v>7350</v>
      </c>
      <c r="H32649" t="s">
        <v>192</v>
      </c>
      <c r="J32649" t="s">
        <v>14</v>
      </c>
      <c r="K32649">
        <v>52</v>
      </c>
      <c r="L32649" t="s">
        <v>15</v>
      </c>
    </row>
    <row r="32650" spans="1:12">
      <c r="A32650" t="e">
        <f ca="1">E00251515098921</f>
        <v>#NAME?</v>
      </c>
      <c r="B32650">
        <v>11</v>
      </c>
      <c r="C32650" t="s">
        <v>245</v>
      </c>
      <c r="D32650" s="1">
        <v>41611</v>
      </c>
      <c r="F32650">
        <v>1</v>
      </c>
      <c r="G32650">
        <v>27800</v>
      </c>
      <c r="H32650" t="s">
        <v>145</v>
      </c>
      <c r="J32650" t="s">
        <v>14</v>
      </c>
      <c r="K32650">
        <v>51</v>
      </c>
      <c r="L32650" t="s">
        <v>15</v>
      </c>
    </row>
    <row r="32651" spans="1:12">
      <c r="A32651" t="e">
        <f ca="1">E00251417971421</f>
        <v>#NAME?</v>
      </c>
      <c r="B32651">
        <v>51</v>
      </c>
      <c r="C32651" t="s">
        <v>372</v>
      </c>
      <c r="D32651" s="1">
        <v>42907</v>
      </c>
      <c r="F32651">
        <v>6</v>
      </c>
      <c r="G32651">
        <v>2729</v>
      </c>
      <c r="H32651" t="s">
        <v>115</v>
      </c>
      <c r="J32651" t="s">
        <v>14</v>
      </c>
      <c r="K32651">
        <v>54</v>
      </c>
      <c r="L32651" t="s">
        <v>15</v>
      </c>
    </row>
    <row r="32652" spans="1:12">
      <c r="A32652" t="e">
        <f ca="1">E00251529568321</f>
        <v>#NAME?</v>
      </c>
      <c r="B32652">
        <v>156</v>
      </c>
      <c r="C32652" t="s">
        <v>569</v>
      </c>
      <c r="D32652" s="1">
        <v>42443</v>
      </c>
      <c r="F32652">
        <v>1</v>
      </c>
      <c r="G32652">
        <v>71940</v>
      </c>
      <c r="H32652" t="s">
        <v>135</v>
      </c>
      <c r="J32652" t="s">
        <v>14</v>
      </c>
      <c r="K32652">
        <v>58</v>
      </c>
      <c r="L32652" t="s">
        <v>15</v>
      </c>
    </row>
    <row r="32653" spans="1:12">
      <c r="A32653" t="e">
        <f ca="1">E00251616235721</f>
        <v>#NAME?</v>
      </c>
      <c r="B32653">
        <v>491</v>
      </c>
      <c r="C32653" t="s">
        <v>567</v>
      </c>
      <c r="D32653" s="1">
        <v>42411</v>
      </c>
      <c r="F32653">
        <v>2</v>
      </c>
      <c r="G32653">
        <v>7806</v>
      </c>
      <c r="H32653" t="s">
        <v>184</v>
      </c>
      <c r="J32653" t="s">
        <v>14</v>
      </c>
      <c r="K32653">
        <v>54</v>
      </c>
      <c r="L32653" t="s">
        <v>22</v>
      </c>
    </row>
    <row r="32654" spans="1:12">
      <c r="A32654" t="e">
        <f ca="1">E00251515098921</f>
        <v>#NAME?</v>
      </c>
      <c r="B32654">
        <v>11</v>
      </c>
      <c r="C32654" t="s">
        <v>245</v>
      </c>
      <c r="D32654" s="1">
        <v>41394</v>
      </c>
      <c r="F32654">
        <v>1</v>
      </c>
      <c r="G32654">
        <v>7869</v>
      </c>
      <c r="H32654" t="s">
        <v>470</v>
      </c>
      <c r="J32654" t="s">
        <v>14</v>
      </c>
      <c r="K32654">
        <v>50</v>
      </c>
      <c r="L32654" t="s">
        <v>22</v>
      </c>
    </row>
    <row r="32655" spans="1:12">
      <c r="A32655" t="e">
        <f ca="1">E00251529568321</f>
        <v>#NAME?</v>
      </c>
      <c r="B32655">
        <v>156</v>
      </c>
      <c r="C32655" t="s">
        <v>569</v>
      </c>
      <c r="D32655" s="1">
        <v>42759</v>
      </c>
      <c r="F32655">
        <v>3</v>
      </c>
      <c r="G32655">
        <v>1179</v>
      </c>
      <c r="H32655" t="s">
        <v>180</v>
      </c>
      <c r="J32655" t="s">
        <v>14</v>
      </c>
      <c r="K32655">
        <v>59</v>
      </c>
      <c r="L32655" t="s">
        <v>15</v>
      </c>
    </row>
    <row r="32656" spans="1:12">
      <c r="A32656" t="e">
        <f ca="1">E00251427248621</f>
        <v>#NAME?</v>
      </c>
      <c r="B32656">
        <v>30</v>
      </c>
      <c r="C32656" t="s">
        <v>344</v>
      </c>
      <c r="D32656" s="1">
        <v>41544</v>
      </c>
      <c r="F32656">
        <v>1</v>
      </c>
      <c r="G32656">
        <v>5950</v>
      </c>
      <c r="H32656" t="s">
        <v>24</v>
      </c>
      <c r="J32656" t="s">
        <v>14</v>
      </c>
      <c r="K32656">
        <v>46</v>
      </c>
      <c r="L32656" t="s">
        <v>15</v>
      </c>
    </row>
    <row r="32657" spans="1:12">
      <c r="A32657" t="e">
        <f ca="1">E00251429290121</f>
        <v>#NAME?</v>
      </c>
      <c r="B32657">
        <v>296</v>
      </c>
      <c r="C32657" t="s">
        <v>119</v>
      </c>
      <c r="D32657" s="1">
        <v>41225</v>
      </c>
      <c r="F32657">
        <v>1</v>
      </c>
      <c r="G32657">
        <v>7231</v>
      </c>
      <c r="H32657" t="s">
        <v>128</v>
      </c>
      <c r="J32657" t="s">
        <v>14</v>
      </c>
      <c r="K32657">
        <v>51</v>
      </c>
      <c r="L32657" t="s">
        <v>15</v>
      </c>
    </row>
    <row r="32658" spans="1:12">
      <c r="A32658" t="e">
        <f ca="1">E00251429290121</f>
        <v>#NAME?</v>
      </c>
      <c r="B32658">
        <v>296</v>
      </c>
      <c r="C32658" t="s">
        <v>119</v>
      </c>
      <c r="D32658" s="1">
        <v>41823</v>
      </c>
      <c r="F32658">
        <v>3</v>
      </c>
      <c r="G32658">
        <v>49390</v>
      </c>
      <c r="H32658" t="s">
        <v>59</v>
      </c>
      <c r="J32658" t="s">
        <v>14</v>
      </c>
      <c r="K32658">
        <v>52</v>
      </c>
      <c r="L32658" t="s">
        <v>15</v>
      </c>
    </row>
    <row r="32659" spans="1:12">
      <c r="A32659" t="e">
        <f ca="1">E00251537633921</f>
        <v>#NAME?</v>
      </c>
      <c r="B32659">
        <v>458</v>
      </c>
      <c r="C32659" t="s">
        <v>275</v>
      </c>
      <c r="D32659" s="1">
        <v>42016</v>
      </c>
      <c r="F32659">
        <v>1</v>
      </c>
      <c r="G32659">
        <v>27800</v>
      </c>
      <c r="H32659" t="s">
        <v>145</v>
      </c>
      <c r="J32659" t="s">
        <v>14</v>
      </c>
      <c r="K32659">
        <v>51</v>
      </c>
      <c r="L32659" t="s">
        <v>15</v>
      </c>
    </row>
    <row r="32660" spans="1:12">
      <c r="A32660" t="e">
        <f ca="1">E00251537633921</f>
        <v>#NAME?</v>
      </c>
      <c r="B32660">
        <v>458</v>
      </c>
      <c r="C32660" t="s">
        <v>275</v>
      </c>
      <c r="D32660" s="1">
        <v>42452</v>
      </c>
      <c r="F32660">
        <v>3</v>
      </c>
      <c r="G32660">
        <v>4149</v>
      </c>
      <c r="H32660" t="s">
        <v>703</v>
      </c>
      <c r="J32660" t="s">
        <v>14</v>
      </c>
      <c r="K32660">
        <v>52</v>
      </c>
      <c r="L32660" t="s">
        <v>15</v>
      </c>
    </row>
    <row r="32661" spans="1:12">
      <c r="A32661" t="e">
        <f ca="1">E00251429290121</f>
        <v>#NAME?</v>
      </c>
      <c r="B32661">
        <v>295</v>
      </c>
      <c r="C32661" t="s">
        <v>435</v>
      </c>
      <c r="D32661" s="1">
        <v>42621</v>
      </c>
      <c r="F32661">
        <v>1</v>
      </c>
      <c r="G32661">
        <v>27800</v>
      </c>
      <c r="H32661" t="s">
        <v>145</v>
      </c>
      <c r="J32661" t="s">
        <v>14</v>
      </c>
      <c r="K32661">
        <v>55</v>
      </c>
      <c r="L32661" t="s">
        <v>15</v>
      </c>
    </row>
    <row r="32662" spans="1:12">
      <c r="A32662" t="e">
        <f ca="1">E00251512209421</f>
        <v>#NAME?</v>
      </c>
      <c r="B32662">
        <v>66</v>
      </c>
      <c r="C32662" t="s">
        <v>134</v>
      </c>
      <c r="D32662" s="1">
        <v>43045</v>
      </c>
      <c r="F32662">
        <v>1</v>
      </c>
      <c r="G32662">
        <v>3579</v>
      </c>
      <c r="H32662" t="s">
        <v>377</v>
      </c>
      <c r="J32662" t="s">
        <v>14</v>
      </c>
      <c r="K32662">
        <v>63</v>
      </c>
      <c r="L32662" t="s">
        <v>15</v>
      </c>
    </row>
    <row r="32663" spans="1:12">
      <c r="A32663" t="e">
        <f ca="1">E00251529568321</f>
        <v>#NAME?</v>
      </c>
      <c r="B32663">
        <v>3433</v>
      </c>
      <c r="C32663" t="s">
        <v>1578</v>
      </c>
      <c r="D32663" s="1">
        <v>42196</v>
      </c>
      <c r="F32663">
        <v>1</v>
      </c>
      <c r="G32663">
        <v>5198</v>
      </c>
      <c r="H32663" t="s">
        <v>200</v>
      </c>
      <c r="J32663" t="s">
        <v>14</v>
      </c>
      <c r="K32663">
        <v>57</v>
      </c>
      <c r="L32663" t="s">
        <v>15</v>
      </c>
    </row>
    <row r="32664" spans="1:12">
      <c r="A32664" t="e">
        <f ca="1">E00251537633921</f>
        <v>#NAME?</v>
      </c>
      <c r="B32664">
        <v>772</v>
      </c>
      <c r="C32664" t="s">
        <v>170</v>
      </c>
      <c r="D32664" s="1">
        <v>42397</v>
      </c>
      <c r="E32664">
        <v>1</v>
      </c>
      <c r="F32664">
        <v>5</v>
      </c>
      <c r="G32664">
        <v>27800</v>
      </c>
      <c r="H32664" t="s">
        <v>145</v>
      </c>
      <c r="J32664" t="s">
        <v>34</v>
      </c>
      <c r="K32664">
        <v>52</v>
      </c>
      <c r="L32664" t="s">
        <v>15</v>
      </c>
    </row>
    <row r="32665" spans="1:12">
      <c r="A32665" t="e">
        <f ca="1">E00251515098921</f>
        <v>#NAME?</v>
      </c>
      <c r="B32665">
        <v>11</v>
      </c>
      <c r="C32665" t="s">
        <v>245</v>
      </c>
      <c r="D32665" s="1">
        <v>42193</v>
      </c>
      <c r="F32665">
        <v>1</v>
      </c>
      <c r="G32665">
        <v>7350</v>
      </c>
      <c r="H32665" t="s">
        <v>192</v>
      </c>
      <c r="J32665" t="s">
        <v>14</v>
      </c>
      <c r="K32665">
        <v>52</v>
      </c>
      <c r="L32665" t="s">
        <v>15</v>
      </c>
    </row>
    <row r="32666" spans="1:12">
      <c r="A32666" t="e">
        <f ca="1">E00251529568321</f>
        <v>#NAME?</v>
      </c>
      <c r="B32666">
        <v>156</v>
      </c>
      <c r="C32666" t="s">
        <v>569</v>
      </c>
      <c r="D32666" s="1">
        <v>42759</v>
      </c>
      <c r="F32666">
        <v>1</v>
      </c>
      <c r="G32666">
        <v>7242</v>
      </c>
      <c r="H32666" t="s">
        <v>93</v>
      </c>
      <c r="J32666" t="s">
        <v>14</v>
      </c>
      <c r="K32666">
        <v>59</v>
      </c>
      <c r="L32666" t="s">
        <v>15</v>
      </c>
    </row>
    <row r="32667" spans="1:12">
      <c r="A32667" t="e">
        <f ca="1">E00251512915421</f>
        <v>#NAME?</v>
      </c>
      <c r="B32667">
        <v>458</v>
      </c>
      <c r="C32667" t="s">
        <v>275</v>
      </c>
      <c r="D32667" s="1">
        <v>42178</v>
      </c>
      <c r="F32667">
        <v>2</v>
      </c>
      <c r="G32667">
        <v>7384</v>
      </c>
      <c r="H32667" t="s">
        <v>991</v>
      </c>
      <c r="J32667" t="s">
        <v>14</v>
      </c>
      <c r="K32667">
        <v>58</v>
      </c>
      <c r="L32667" t="s">
        <v>15</v>
      </c>
    </row>
    <row r="32668" spans="1:12">
      <c r="A32668" t="e">
        <f ca="1">E00251512915421</f>
        <v>#NAME?</v>
      </c>
      <c r="B32668">
        <v>458</v>
      </c>
      <c r="C32668" t="s">
        <v>275</v>
      </c>
      <c r="D32668" s="1">
        <v>43048</v>
      </c>
      <c r="F32668">
        <v>2</v>
      </c>
      <c r="G32668">
        <v>6184</v>
      </c>
      <c r="H32668" t="s">
        <v>849</v>
      </c>
      <c r="J32668" t="s">
        <v>14</v>
      </c>
      <c r="K32668">
        <v>61</v>
      </c>
      <c r="L32668" t="s">
        <v>15</v>
      </c>
    </row>
    <row r="32669" spans="1:12">
      <c r="A32669" t="e">
        <f ca="1">E00251429290121</f>
        <v>#NAME?</v>
      </c>
      <c r="B32669">
        <v>295</v>
      </c>
      <c r="C32669" t="s">
        <v>435</v>
      </c>
      <c r="D32669" s="1">
        <v>42031</v>
      </c>
      <c r="F32669">
        <v>2</v>
      </c>
      <c r="G32669">
        <v>49390</v>
      </c>
      <c r="H32669" t="s">
        <v>59</v>
      </c>
      <c r="J32669" t="s">
        <v>14</v>
      </c>
      <c r="K32669">
        <v>53</v>
      </c>
      <c r="L32669" t="s">
        <v>15</v>
      </c>
    </row>
    <row r="32670" spans="1:12">
      <c r="A32670" t="e">
        <f ca="1">E00251429290121</f>
        <v>#NAME?</v>
      </c>
      <c r="B32670">
        <v>296</v>
      </c>
      <c r="C32670" t="s">
        <v>119</v>
      </c>
      <c r="D32670" s="1">
        <v>41928</v>
      </c>
      <c r="F32670">
        <v>2</v>
      </c>
      <c r="G32670">
        <v>7291</v>
      </c>
      <c r="H32670" t="s">
        <v>163</v>
      </c>
      <c r="J32670" t="s">
        <v>14</v>
      </c>
      <c r="K32670">
        <v>53</v>
      </c>
      <c r="L32670" t="s">
        <v>15</v>
      </c>
    </row>
    <row r="32671" spans="1:12">
      <c r="A32671" t="e">
        <f ca="1">E00251529568321</f>
        <v>#NAME?</v>
      </c>
      <c r="B32671">
        <v>156</v>
      </c>
      <c r="C32671" t="s">
        <v>569</v>
      </c>
      <c r="D32671" s="1">
        <v>42625</v>
      </c>
      <c r="F32671">
        <v>1</v>
      </c>
      <c r="G32671">
        <v>7242</v>
      </c>
      <c r="H32671" t="s">
        <v>93</v>
      </c>
      <c r="J32671" t="s">
        <v>14</v>
      </c>
      <c r="K32671">
        <v>58</v>
      </c>
      <c r="L32671" t="s">
        <v>15</v>
      </c>
    </row>
    <row r="32672" spans="1:12">
      <c r="A32672" t="e">
        <f ca="1">E00251429182321</f>
        <v>#NAME?</v>
      </c>
      <c r="B32672">
        <v>272</v>
      </c>
      <c r="C32672" t="s">
        <v>174</v>
      </c>
      <c r="D32672" s="1">
        <v>42150</v>
      </c>
      <c r="F32672">
        <v>1</v>
      </c>
      <c r="G32672">
        <v>7273</v>
      </c>
      <c r="H32672" t="s">
        <v>543</v>
      </c>
      <c r="I32672" t="s">
        <v>56</v>
      </c>
      <c r="J32672" t="s">
        <v>57</v>
      </c>
      <c r="K32672">
        <v>53</v>
      </c>
      <c r="L32672" t="s">
        <v>15</v>
      </c>
    </row>
    <row r="32673" spans="1:12">
      <c r="A32673" t="e">
        <f ca="1">E00251524982021</f>
        <v>#NAME?</v>
      </c>
      <c r="B32673">
        <v>439</v>
      </c>
      <c r="C32673" t="s">
        <v>416</v>
      </c>
      <c r="D32673" s="1">
        <v>42618</v>
      </c>
      <c r="F32673">
        <v>1</v>
      </c>
      <c r="G32673">
        <v>5718</v>
      </c>
      <c r="H32673" t="s">
        <v>244</v>
      </c>
      <c r="J32673" t="s">
        <v>14</v>
      </c>
      <c r="K32673">
        <v>43</v>
      </c>
      <c r="L32673" t="s">
        <v>15</v>
      </c>
    </row>
    <row r="32674" spans="1:12">
      <c r="A32674" t="e">
        <f ca="1">E00251429290121</f>
        <v>#NAME?</v>
      </c>
      <c r="B32674">
        <v>295</v>
      </c>
      <c r="C32674" t="s">
        <v>435</v>
      </c>
      <c r="D32674" s="1">
        <v>42341</v>
      </c>
      <c r="F32674">
        <v>1</v>
      </c>
      <c r="G32674">
        <v>49390</v>
      </c>
      <c r="H32674" t="s">
        <v>59</v>
      </c>
      <c r="J32674" t="s">
        <v>14</v>
      </c>
      <c r="K32674">
        <v>54</v>
      </c>
      <c r="L32674" t="s">
        <v>15</v>
      </c>
    </row>
    <row r="32675" spans="1:12">
      <c r="A32675" t="e">
        <f ca="1">E00251429290121</f>
        <v>#NAME?</v>
      </c>
      <c r="B32675">
        <v>295</v>
      </c>
      <c r="C32675" t="s">
        <v>435</v>
      </c>
      <c r="D32675" s="1">
        <v>42460</v>
      </c>
      <c r="F32675">
        <v>1</v>
      </c>
      <c r="G32675">
        <v>49390</v>
      </c>
      <c r="H32675" t="s">
        <v>59</v>
      </c>
      <c r="J32675" t="s">
        <v>14</v>
      </c>
      <c r="K32675">
        <v>54</v>
      </c>
      <c r="L32675" t="s">
        <v>15</v>
      </c>
    </row>
    <row r="32676" spans="1:12">
      <c r="A32676" t="e">
        <f ca="1">E00251616235721</f>
        <v>#NAME?</v>
      </c>
      <c r="B32676">
        <v>491</v>
      </c>
      <c r="C32676" t="s">
        <v>567</v>
      </c>
      <c r="D32676" s="1">
        <v>42263</v>
      </c>
      <c r="F32676">
        <v>2</v>
      </c>
      <c r="G32676">
        <v>71940</v>
      </c>
      <c r="H32676" t="s">
        <v>135</v>
      </c>
      <c r="J32676" t="s">
        <v>14</v>
      </c>
      <c r="K32676">
        <v>53</v>
      </c>
      <c r="L32676" t="s">
        <v>15</v>
      </c>
    </row>
    <row r="32677" spans="1:12">
      <c r="A32677" t="e">
        <f ca="1">E00251616235721</f>
        <v>#NAME?</v>
      </c>
      <c r="B32677">
        <v>491</v>
      </c>
      <c r="C32677" t="s">
        <v>567</v>
      </c>
      <c r="D32677" s="1">
        <v>42933</v>
      </c>
      <c r="F32677">
        <v>1</v>
      </c>
      <c r="G32677">
        <v>7904</v>
      </c>
      <c r="H32677" t="s">
        <v>75</v>
      </c>
      <c r="J32677" t="s">
        <v>14</v>
      </c>
      <c r="K32677">
        <v>55</v>
      </c>
      <c r="L32677" t="s">
        <v>22</v>
      </c>
    </row>
    <row r="32678" spans="1:12">
      <c r="A32678" t="e">
        <f ca="1">E00251427248621</f>
        <v>#NAME?</v>
      </c>
      <c r="B32678">
        <v>30</v>
      </c>
      <c r="C32678" t="s">
        <v>344</v>
      </c>
      <c r="D32678" s="1">
        <v>41946</v>
      </c>
      <c r="F32678">
        <v>1</v>
      </c>
      <c r="G32678">
        <v>460</v>
      </c>
      <c r="H32678" t="s">
        <v>16</v>
      </c>
      <c r="J32678" t="s">
        <v>14</v>
      </c>
      <c r="K32678">
        <v>47</v>
      </c>
      <c r="L32678" t="s">
        <v>15</v>
      </c>
    </row>
    <row r="32679" spans="1:12">
      <c r="A32679" t="e">
        <f ca="1">E00251427248621</f>
        <v>#NAME?</v>
      </c>
      <c r="B32679">
        <v>30</v>
      </c>
      <c r="C32679" t="s">
        <v>344</v>
      </c>
      <c r="D32679" s="1">
        <v>42538</v>
      </c>
      <c r="F32679">
        <v>1</v>
      </c>
      <c r="G32679">
        <v>30000</v>
      </c>
      <c r="H32679" t="s">
        <v>144</v>
      </c>
      <c r="J32679" t="s">
        <v>14</v>
      </c>
      <c r="K32679">
        <v>49</v>
      </c>
      <c r="L32679" t="s">
        <v>15</v>
      </c>
    </row>
    <row r="32680" spans="1:12">
      <c r="A32680" t="e">
        <f ca="1">E00251427202821</f>
        <v>#NAME?</v>
      </c>
      <c r="B32680">
        <v>31</v>
      </c>
      <c r="C32680" t="s">
        <v>334</v>
      </c>
      <c r="D32680" s="1">
        <v>41890</v>
      </c>
      <c r="F32680">
        <v>1</v>
      </c>
      <c r="G32680">
        <v>30593</v>
      </c>
      <c r="H32680" t="s">
        <v>684</v>
      </c>
      <c r="J32680" t="s">
        <v>14</v>
      </c>
      <c r="K32680">
        <v>65</v>
      </c>
      <c r="L32680" t="s">
        <v>15</v>
      </c>
    </row>
    <row r="32681" spans="1:12">
      <c r="A32681" t="e">
        <f ca="1">E00251427202821</f>
        <v>#NAME?</v>
      </c>
      <c r="B32681">
        <v>29</v>
      </c>
      <c r="C32681" t="s">
        <v>309</v>
      </c>
      <c r="D32681" s="1">
        <v>41940</v>
      </c>
      <c r="F32681">
        <v>3</v>
      </c>
      <c r="G32681">
        <v>6029</v>
      </c>
      <c r="H32681" t="s">
        <v>728</v>
      </c>
      <c r="J32681" t="s">
        <v>14</v>
      </c>
      <c r="K32681">
        <v>65</v>
      </c>
      <c r="L32681" t="s">
        <v>15</v>
      </c>
    </row>
    <row r="32682" spans="1:12">
      <c r="A32682" t="e">
        <f ca="1">E00251427202821</f>
        <v>#NAME?</v>
      </c>
      <c r="B32682">
        <v>29</v>
      </c>
      <c r="C32682" t="s">
        <v>309</v>
      </c>
      <c r="D32682" s="1">
        <v>42793</v>
      </c>
      <c r="F32682">
        <v>1</v>
      </c>
      <c r="G32682">
        <v>60090</v>
      </c>
      <c r="H32682" t="s">
        <v>181</v>
      </c>
      <c r="J32682" t="s">
        <v>14</v>
      </c>
      <c r="K32682">
        <v>68</v>
      </c>
      <c r="L32682" t="s">
        <v>15</v>
      </c>
    </row>
    <row r="32683" spans="1:12">
      <c r="A32683" t="e">
        <f ca="1">E00251427202821</f>
        <v>#NAME?</v>
      </c>
      <c r="B32683">
        <v>31</v>
      </c>
      <c r="C32683" t="s">
        <v>334</v>
      </c>
      <c r="D32683" s="1">
        <v>41829</v>
      </c>
      <c r="F32683">
        <v>1</v>
      </c>
      <c r="G32683">
        <v>7243</v>
      </c>
      <c r="H32683" t="s">
        <v>42</v>
      </c>
      <c r="J32683" t="s">
        <v>14</v>
      </c>
      <c r="K32683">
        <v>65</v>
      </c>
      <c r="L32683" t="s">
        <v>15</v>
      </c>
    </row>
    <row r="32684" spans="1:12">
      <c r="A32684" t="e">
        <f ca="1">E00251514033621</f>
        <v>#NAME?</v>
      </c>
      <c r="B32684">
        <v>1579</v>
      </c>
      <c r="C32684" t="s">
        <v>1731</v>
      </c>
      <c r="D32684" s="1">
        <v>42750</v>
      </c>
      <c r="E32684">
        <v>3</v>
      </c>
      <c r="F32684">
        <v>1</v>
      </c>
      <c r="G32684">
        <v>81301</v>
      </c>
      <c r="H32684" t="s">
        <v>1732</v>
      </c>
      <c r="J32684" t="s">
        <v>34</v>
      </c>
      <c r="K32684">
        <v>65</v>
      </c>
      <c r="L32684" t="s">
        <v>15</v>
      </c>
    </row>
    <row r="32685" spans="1:12">
      <c r="A32685" t="e">
        <f ca="1">E00251427202821</f>
        <v>#NAME?</v>
      </c>
      <c r="B32685">
        <v>29</v>
      </c>
      <c r="C32685" t="s">
        <v>309</v>
      </c>
      <c r="D32685" s="1">
        <v>41170</v>
      </c>
      <c r="F32685">
        <v>1</v>
      </c>
      <c r="G32685">
        <v>6029</v>
      </c>
      <c r="H32685" t="s">
        <v>728</v>
      </c>
      <c r="J32685" t="s">
        <v>14</v>
      </c>
      <c r="K32685">
        <v>63</v>
      </c>
      <c r="L32685" t="s">
        <v>15</v>
      </c>
    </row>
    <row r="32686" spans="1:12">
      <c r="A32686" t="e">
        <f ca="1">E00251617623621</f>
        <v>#NAME?</v>
      </c>
      <c r="B32686">
        <v>7505</v>
      </c>
      <c r="C32686" t="s">
        <v>209</v>
      </c>
      <c r="D32686" s="1">
        <v>42356</v>
      </c>
      <c r="F32686">
        <v>2</v>
      </c>
      <c r="G32686">
        <v>30748</v>
      </c>
      <c r="H32686" t="s">
        <v>50</v>
      </c>
      <c r="J32686" t="s">
        <v>14</v>
      </c>
      <c r="K32686">
        <v>46</v>
      </c>
      <c r="L32686" t="s">
        <v>15</v>
      </c>
    </row>
    <row r="32687" spans="1:12">
      <c r="A32687" t="e">
        <f ca="1">E00251429290121</f>
        <v>#NAME?</v>
      </c>
      <c r="B32687">
        <v>295</v>
      </c>
      <c r="C32687" t="s">
        <v>435</v>
      </c>
      <c r="D32687" s="1">
        <v>42265</v>
      </c>
      <c r="F32687">
        <v>1</v>
      </c>
      <c r="G32687">
        <v>78900</v>
      </c>
      <c r="H32687" t="s">
        <v>79</v>
      </c>
      <c r="J32687" t="s">
        <v>14</v>
      </c>
      <c r="K32687">
        <v>54</v>
      </c>
      <c r="L32687" t="s">
        <v>22</v>
      </c>
    </row>
    <row r="32688" spans="1:12">
      <c r="A32688" t="e">
        <f ca="1">E00251427202821</f>
        <v>#NAME?</v>
      </c>
      <c r="B32688">
        <v>29</v>
      </c>
      <c r="C32688" t="s">
        <v>309</v>
      </c>
      <c r="D32688" s="1">
        <v>42282</v>
      </c>
      <c r="F32688">
        <v>2</v>
      </c>
      <c r="G32688">
        <v>6029</v>
      </c>
      <c r="H32688" t="s">
        <v>728</v>
      </c>
      <c r="J32688" t="s">
        <v>14</v>
      </c>
      <c r="K32688">
        <v>66</v>
      </c>
      <c r="L32688" t="s">
        <v>15</v>
      </c>
    </row>
    <row r="32689" spans="1:12">
      <c r="A32689" t="e">
        <f ca="1">E00251429182321</f>
        <v>#NAME?</v>
      </c>
      <c r="B32689">
        <v>290</v>
      </c>
      <c r="C32689" t="s">
        <v>449</v>
      </c>
      <c r="D32689" s="1">
        <v>41429</v>
      </c>
      <c r="F32689">
        <v>2</v>
      </c>
      <c r="G32689">
        <v>3659</v>
      </c>
      <c r="H32689" t="s">
        <v>132</v>
      </c>
      <c r="J32689" t="s">
        <v>14</v>
      </c>
      <c r="K32689">
        <v>51</v>
      </c>
      <c r="L32689" t="s">
        <v>15</v>
      </c>
    </row>
    <row r="32690" spans="1:12">
      <c r="A32690" t="e">
        <f ca="1">E00251429182321</f>
        <v>#NAME?</v>
      </c>
      <c r="B32690">
        <v>290</v>
      </c>
      <c r="C32690" t="s">
        <v>449</v>
      </c>
      <c r="D32690" s="1">
        <v>41942</v>
      </c>
      <c r="F32690">
        <v>3</v>
      </c>
      <c r="G32690">
        <v>71509</v>
      </c>
      <c r="H32690" t="s">
        <v>369</v>
      </c>
      <c r="J32690" t="s">
        <v>14</v>
      </c>
      <c r="K32690">
        <v>52</v>
      </c>
      <c r="L32690" t="s">
        <v>15</v>
      </c>
    </row>
    <row r="32691" spans="1:12">
      <c r="A32691" t="e">
        <f ca="1">E00251429182321</f>
        <v>#NAME?</v>
      </c>
      <c r="B32691">
        <v>290</v>
      </c>
      <c r="C32691" t="s">
        <v>449</v>
      </c>
      <c r="D32691" s="1">
        <v>42153</v>
      </c>
      <c r="F32691">
        <v>4</v>
      </c>
      <c r="G32691">
        <v>7262</v>
      </c>
      <c r="H32691" t="s">
        <v>198</v>
      </c>
      <c r="J32691" t="s">
        <v>14</v>
      </c>
      <c r="K32691">
        <v>53</v>
      </c>
      <c r="L32691" t="s">
        <v>15</v>
      </c>
    </row>
    <row r="32692" spans="1:12">
      <c r="A32692" t="e">
        <f ca="1">E00251429182321</f>
        <v>#NAME?</v>
      </c>
      <c r="B32692">
        <v>290</v>
      </c>
      <c r="C32692" t="s">
        <v>449</v>
      </c>
      <c r="D32692" s="1">
        <v>42227</v>
      </c>
      <c r="F32692">
        <v>3</v>
      </c>
      <c r="G32692">
        <v>7262</v>
      </c>
      <c r="H32692" t="s">
        <v>198</v>
      </c>
      <c r="J32692" t="s">
        <v>14</v>
      </c>
      <c r="K32692">
        <v>53</v>
      </c>
      <c r="L32692" t="s">
        <v>15</v>
      </c>
    </row>
    <row r="32693" spans="1:12">
      <c r="A32693" t="e">
        <f ca="1">E00251429378121</f>
        <v>#NAME?</v>
      </c>
      <c r="B32693">
        <v>274</v>
      </c>
      <c r="C32693" t="s">
        <v>506</v>
      </c>
      <c r="D32693" s="1">
        <v>42857</v>
      </c>
      <c r="F32693">
        <v>1</v>
      </c>
      <c r="G32693">
        <v>7245</v>
      </c>
      <c r="H32693" t="s">
        <v>116</v>
      </c>
      <c r="J32693" t="s">
        <v>14</v>
      </c>
      <c r="K32693">
        <v>57</v>
      </c>
      <c r="L32693" t="s">
        <v>15</v>
      </c>
    </row>
    <row r="32694" spans="1:12">
      <c r="A32694" t="e">
        <f ca="1">E00251617623621</f>
        <v>#NAME?</v>
      </c>
      <c r="B32694">
        <v>502</v>
      </c>
      <c r="C32694" t="s">
        <v>172</v>
      </c>
      <c r="D32694" s="1">
        <v>41369</v>
      </c>
      <c r="F32694">
        <v>1</v>
      </c>
      <c r="G32694">
        <v>7242</v>
      </c>
      <c r="H32694" t="s">
        <v>93</v>
      </c>
      <c r="J32694" t="s">
        <v>14</v>
      </c>
      <c r="K32694">
        <v>44</v>
      </c>
      <c r="L32694" t="s">
        <v>15</v>
      </c>
    </row>
    <row r="32695" spans="1:12">
      <c r="A32695" t="e">
        <f ca="1">E00251429290121</f>
        <v>#NAME?</v>
      </c>
      <c r="B32695">
        <v>296</v>
      </c>
      <c r="C32695" t="s">
        <v>119</v>
      </c>
      <c r="D32695" s="1">
        <v>41639</v>
      </c>
      <c r="F32695">
        <v>1</v>
      </c>
      <c r="G32695">
        <v>9957</v>
      </c>
      <c r="H32695" t="s">
        <v>1310</v>
      </c>
      <c r="J32695" t="s">
        <v>14</v>
      </c>
      <c r="K32695">
        <v>52</v>
      </c>
      <c r="L32695" t="s">
        <v>15</v>
      </c>
    </row>
    <row r="32696" spans="1:12">
      <c r="A32696" t="e">
        <f ca="1">E00251429290121</f>
        <v>#NAME?</v>
      </c>
      <c r="B32696">
        <v>296</v>
      </c>
      <c r="C32696" t="s">
        <v>119</v>
      </c>
      <c r="D32696" s="1">
        <v>41940</v>
      </c>
      <c r="F32696">
        <v>3</v>
      </c>
      <c r="G32696">
        <v>49390</v>
      </c>
      <c r="H32696" t="s">
        <v>59</v>
      </c>
      <c r="J32696" t="s">
        <v>14</v>
      </c>
      <c r="K32696">
        <v>53</v>
      </c>
      <c r="L32696" t="s">
        <v>15</v>
      </c>
    </row>
    <row r="32697" spans="1:12">
      <c r="A32697" t="e">
        <f ca="1">E00251427202821</f>
        <v>#NAME?</v>
      </c>
      <c r="B32697">
        <v>29</v>
      </c>
      <c r="C32697" t="s">
        <v>309</v>
      </c>
      <c r="D32697" s="1">
        <v>42748</v>
      </c>
      <c r="F32697">
        <v>1</v>
      </c>
      <c r="G32697">
        <v>60090</v>
      </c>
      <c r="H32697" t="s">
        <v>181</v>
      </c>
      <c r="J32697" t="s">
        <v>14</v>
      </c>
      <c r="K32697">
        <v>68</v>
      </c>
      <c r="L32697" t="s">
        <v>15</v>
      </c>
    </row>
    <row r="32698" spans="1:12">
      <c r="A32698" t="e">
        <f ca="1">E00251427202821</f>
        <v>#NAME?</v>
      </c>
      <c r="B32698">
        <v>29</v>
      </c>
      <c r="C32698" t="s">
        <v>309</v>
      </c>
      <c r="D32698" s="1">
        <v>42282</v>
      </c>
      <c r="F32698">
        <v>6</v>
      </c>
      <c r="G32698">
        <v>56210</v>
      </c>
      <c r="H32698" t="s">
        <v>212</v>
      </c>
      <c r="J32698" t="s">
        <v>14</v>
      </c>
      <c r="K32698">
        <v>66</v>
      </c>
      <c r="L32698" t="s">
        <v>15</v>
      </c>
    </row>
    <row r="32699" spans="1:12">
      <c r="A32699" t="e">
        <f ca="1">E00251427202821</f>
        <v>#NAME?</v>
      </c>
      <c r="B32699">
        <v>29</v>
      </c>
      <c r="C32699" t="s">
        <v>309</v>
      </c>
      <c r="D32699" s="1">
        <v>42537</v>
      </c>
      <c r="F32699">
        <v>1</v>
      </c>
      <c r="G32699">
        <v>7243</v>
      </c>
      <c r="H32699" t="s">
        <v>42</v>
      </c>
      <c r="J32699" t="s">
        <v>14</v>
      </c>
      <c r="K32699">
        <v>67</v>
      </c>
      <c r="L32699" t="s">
        <v>15</v>
      </c>
    </row>
    <row r="32700" spans="1:12">
      <c r="A32700" t="e">
        <f ca="1">E00251427202821</f>
        <v>#NAME?</v>
      </c>
      <c r="B32700">
        <v>29</v>
      </c>
      <c r="C32700" t="s">
        <v>309</v>
      </c>
      <c r="D32700" s="1">
        <v>42885</v>
      </c>
      <c r="F32700">
        <v>2</v>
      </c>
      <c r="G32700">
        <v>5368</v>
      </c>
      <c r="H32700" t="s">
        <v>101</v>
      </c>
      <c r="J32700" t="s">
        <v>14</v>
      </c>
      <c r="K32700">
        <v>68</v>
      </c>
      <c r="L32700" t="s">
        <v>15</v>
      </c>
    </row>
    <row r="32701" spans="1:12">
      <c r="A32701" t="e">
        <f ca="1">E00251429290121</f>
        <v>#NAME?</v>
      </c>
      <c r="B32701">
        <v>296</v>
      </c>
      <c r="C32701" t="s">
        <v>119</v>
      </c>
      <c r="D32701" s="1">
        <v>41432</v>
      </c>
      <c r="F32701">
        <v>1</v>
      </c>
      <c r="G32701">
        <v>3004</v>
      </c>
      <c r="H32701" t="s">
        <v>104</v>
      </c>
      <c r="J32701" t="s">
        <v>14</v>
      </c>
      <c r="K32701">
        <v>51</v>
      </c>
      <c r="L32701" t="s">
        <v>15</v>
      </c>
    </row>
    <row r="32702" spans="1:12">
      <c r="A32702" t="e">
        <f ca="1">E00251429290121</f>
        <v>#NAME?</v>
      </c>
      <c r="B32702">
        <v>295</v>
      </c>
      <c r="C32702" t="s">
        <v>435</v>
      </c>
      <c r="D32702" s="1">
        <v>41978</v>
      </c>
      <c r="F32702">
        <v>1</v>
      </c>
      <c r="G32702">
        <v>7291</v>
      </c>
      <c r="H32702" t="s">
        <v>163</v>
      </c>
      <c r="J32702" t="s">
        <v>14</v>
      </c>
      <c r="K32702">
        <v>53</v>
      </c>
      <c r="L32702" t="s">
        <v>15</v>
      </c>
    </row>
    <row r="32703" spans="1:12">
      <c r="A32703" t="e">
        <f ca="1">E00251429290121</f>
        <v>#NAME?</v>
      </c>
      <c r="B32703">
        <v>295</v>
      </c>
      <c r="C32703" t="s">
        <v>435</v>
      </c>
      <c r="D32703" s="1">
        <v>42016</v>
      </c>
      <c r="F32703">
        <v>2</v>
      </c>
      <c r="G32703">
        <v>3004</v>
      </c>
      <c r="H32703" t="s">
        <v>104</v>
      </c>
      <c r="J32703" t="s">
        <v>14</v>
      </c>
      <c r="K32703">
        <v>53</v>
      </c>
      <c r="L32703" t="s">
        <v>15</v>
      </c>
    </row>
    <row r="32704" spans="1:12">
      <c r="A32704" t="e">
        <f ca="1">E00251533639421</f>
        <v>#NAME?</v>
      </c>
      <c r="B32704">
        <v>165</v>
      </c>
      <c r="C32704" t="s">
        <v>461</v>
      </c>
      <c r="D32704" s="1">
        <v>41025</v>
      </c>
      <c r="F32704">
        <v>1</v>
      </c>
      <c r="G32704">
        <v>1101</v>
      </c>
      <c r="H32704" t="s">
        <v>220</v>
      </c>
      <c r="J32704" t="s">
        <v>14</v>
      </c>
      <c r="K32704">
        <v>46</v>
      </c>
      <c r="L32704" t="s">
        <v>15</v>
      </c>
    </row>
    <row r="32705" spans="1:12">
      <c r="A32705" t="e">
        <f ca="1">E00251533639421</f>
        <v>#NAME?</v>
      </c>
      <c r="B32705">
        <v>1886</v>
      </c>
      <c r="C32705" t="s">
        <v>581</v>
      </c>
      <c r="D32705" s="1">
        <v>42223</v>
      </c>
      <c r="F32705">
        <v>2</v>
      </c>
      <c r="G32705">
        <v>25000</v>
      </c>
      <c r="H32705" t="s">
        <v>178</v>
      </c>
      <c r="J32705" t="s">
        <v>14</v>
      </c>
      <c r="K32705">
        <v>49</v>
      </c>
      <c r="L32705" t="s">
        <v>15</v>
      </c>
    </row>
    <row r="32706" spans="1:12">
      <c r="A32706" t="e">
        <f ca="1">E00251430399821</f>
        <v>#NAME?</v>
      </c>
      <c r="B32706">
        <v>187</v>
      </c>
      <c r="C32706" t="s">
        <v>420</v>
      </c>
      <c r="D32706" s="1">
        <v>42348</v>
      </c>
      <c r="F32706">
        <v>1</v>
      </c>
      <c r="G32706">
        <v>2720</v>
      </c>
      <c r="H32706" t="s">
        <v>65</v>
      </c>
      <c r="J32706" t="s">
        <v>14</v>
      </c>
      <c r="K32706">
        <v>62</v>
      </c>
      <c r="L32706" t="s">
        <v>15</v>
      </c>
    </row>
    <row r="32707" spans="1:12">
      <c r="A32707" t="e">
        <f ca="1">E00251430399821</f>
        <v>#NAME?</v>
      </c>
      <c r="B32707">
        <v>187</v>
      </c>
      <c r="C32707" t="s">
        <v>420</v>
      </c>
      <c r="D32707" s="1">
        <v>43066</v>
      </c>
      <c r="F32707">
        <v>3</v>
      </c>
      <c r="G32707">
        <v>2169</v>
      </c>
      <c r="H32707" t="s">
        <v>40</v>
      </c>
      <c r="J32707" t="s">
        <v>14</v>
      </c>
      <c r="K32707">
        <v>64</v>
      </c>
      <c r="L32707" t="s">
        <v>15</v>
      </c>
    </row>
    <row r="32708" spans="1:12">
      <c r="A32708" t="e">
        <f ca="1">E00251514781621</f>
        <v>#NAME?</v>
      </c>
      <c r="B32708">
        <v>159</v>
      </c>
      <c r="C32708" t="s">
        <v>427</v>
      </c>
      <c r="D32708" s="1">
        <v>41057</v>
      </c>
      <c r="F32708">
        <v>1</v>
      </c>
      <c r="G32708">
        <v>1110</v>
      </c>
      <c r="H32708" t="s">
        <v>1538</v>
      </c>
      <c r="J32708" t="s">
        <v>14</v>
      </c>
      <c r="K32708">
        <v>52</v>
      </c>
      <c r="L32708" t="s">
        <v>15</v>
      </c>
    </row>
    <row r="32709" spans="1:12">
      <c r="A32709" t="e">
        <f ca="1">E00251514781621</f>
        <v>#NAME?</v>
      </c>
      <c r="B32709">
        <v>159</v>
      </c>
      <c r="C32709" t="s">
        <v>427</v>
      </c>
      <c r="D32709" s="1">
        <v>41184</v>
      </c>
      <c r="F32709">
        <v>1</v>
      </c>
      <c r="G32709">
        <v>2720</v>
      </c>
      <c r="H32709" t="s">
        <v>65</v>
      </c>
      <c r="J32709" t="s">
        <v>14</v>
      </c>
      <c r="K32709">
        <v>52</v>
      </c>
      <c r="L32709" t="s">
        <v>15</v>
      </c>
    </row>
    <row r="32710" spans="1:12">
      <c r="A32710" t="e">
        <f ca="1">E00251514781621</f>
        <v>#NAME?</v>
      </c>
      <c r="B32710">
        <v>159</v>
      </c>
      <c r="C32710" t="s">
        <v>427</v>
      </c>
      <c r="D32710" s="1">
        <v>42635</v>
      </c>
      <c r="F32710">
        <v>1</v>
      </c>
      <c r="G32710">
        <v>4019</v>
      </c>
      <c r="H32710" t="s">
        <v>26</v>
      </c>
      <c r="J32710" t="s">
        <v>14</v>
      </c>
      <c r="K32710">
        <v>56</v>
      </c>
      <c r="L32710" t="s">
        <v>15</v>
      </c>
    </row>
    <row r="32711" spans="1:12">
      <c r="A32711" t="e">
        <f ca="1">E00251429182321</f>
        <v>#NAME?</v>
      </c>
      <c r="B32711">
        <v>290</v>
      </c>
      <c r="C32711" t="s">
        <v>449</v>
      </c>
      <c r="D32711" s="1">
        <v>40952</v>
      </c>
      <c r="F32711">
        <v>2</v>
      </c>
      <c r="G32711">
        <v>71509</v>
      </c>
      <c r="H32711" t="s">
        <v>369</v>
      </c>
      <c r="J32711" t="s">
        <v>14</v>
      </c>
      <c r="K32711">
        <v>49</v>
      </c>
      <c r="L32711" t="s">
        <v>15</v>
      </c>
    </row>
    <row r="32712" spans="1:12">
      <c r="A32712" t="e">
        <f ca="1">E00251429182321</f>
        <v>#NAME?</v>
      </c>
      <c r="B32712">
        <v>290</v>
      </c>
      <c r="C32712" t="s">
        <v>449</v>
      </c>
      <c r="D32712" s="1">
        <v>41145</v>
      </c>
      <c r="F32712">
        <v>2</v>
      </c>
      <c r="G32712">
        <v>71509</v>
      </c>
      <c r="H32712" t="s">
        <v>369</v>
      </c>
      <c r="J32712" t="s">
        <v>14</v>
      </c>
      <c r="K32712">
        <v>50</v>
      </c>
      <c r="L32712" t="s">
        <v>15</v>
      </c>
    </row>
    <row r="32713" spans="1:12">
      <c r="A32713" t="e">
        <f ca="1">E00251429182321</f>
        <v>#NAME?</v>
      </c>
      <c r="B32713">
        <v>290</v>
      </c>
      <c r="C32713" t="s">
        <v>449</v>
      </c>
      <c r="D32713" s="1">
        <v>41767</v>
      </c>
      <c r="F32713">
        <v>5</v>
      </c>
      <c r="G32713">
        <v>2724</v>
      </c>
      <c r="H32713" t="s">
        <v>73</v>
      </c>
      <c r="J32713" t="s">
        <v>14</v>
      </c>
      <c r="K32713">
        <v>52</v>
      </c>
      <c r="L32713" t="s">
        <v>15</v>
      </c>
    </row>
    <row r="32714" spans="1:12">
      <c r="A32714" t="e">
        <f ca="1">E00251429182321</f>
        <v>#NAME?</v>
      </c>
      <c r="B32714">
        <v>290</v>
      </c>
      <c r="C32714" t="s">
        <v>449</v>
      </c>
      <c r="D32714" s="1">
        <v>41786</v>
      </c>
      <c r="F32714">
        <v>4</v>
      </c>
      <c r="G32714">
        <v>2449</v>
      </c>
      <c r="H32714" t="s">
        <v>53</v>
      </c>
      <c r="J32714" t="s">
        <v>14</v>
      </c>
      <c r="K32714">
        <v>52</v>
      </c>
      <c r="L32714" t="s">
        <v>15</v>
      </c>
    </row>
    <row r="32715" spans="1:12">
      <c r="A32715" t="e">
        <f ca="1">E00251429182321</f>
        <v>#NAME?</v>
      </c>
      <c r="B32715">
        <v>290</v>
      </c>
      <c r="C32715" t="s">
        <v>449</v>
      </c>
      <c r="D32715" s="1">
        <v>42062</v>
      </c>
      <c r="F32715">
        <v>3</v>
      </c>
      <c r="G32715">
        <v>7262</v>
      </c>
      <c r="H32715" t="s">
        <v>198</v>
      </c>
      <c r="J32715" t="s">
        <v>14</v>
      </c>
      <c r="K32715">
        <v>52</v>
      </c>
      <c r="L32715" t="s">
        <v>15</v>
      </c>
    </row>
    <row r="32716" spans="1:12">
      <c r="A32716" t="e">
        <f ca="1">E00251439928021</f>
        <v>#NAME?</v>
      </c>
      <c r="B32716">
        <v>189</v>
      </c>
      <c r="C32716" t="s">
        <v>58</v>
      </c>
      <c r="D32716" s="1">
        <v>41932</v>
      </c>
      <c r="F32716">
        <v>2</v>
      </c>
      <c r="G32716">
        <v>7852</v>
      </c>
      <c r="H32716" t="s">
        <v>221</v>
      </c>
      <c r="J32716" t="s">
        <v>14</v>
      </c>
      <c r="K32716">
        <v>44</v>
      </c>
      <c r="L32716" t="s">
        <v>22</v>
      </c>
    </row>
    <row r="32717" spans="1:12">
      <c r="A32717" t="e">
        <f ca="1">E00251439928021</f>
        <v>#NAME?</v>
      </c>
      <c r="B32717">
        <v>189</v>
      </c>
      <c r="C32717" t="s">
        <v>58</v>
      </c>
      <c r="D32717" s="1">
        <v>43012</v>
      </c>
      <c r="F32717">
        <v>1</v>
      </c>
      <c r="G32717">
        <v>7235</v>
      </c>
      <c r="H32717" t="s">
        <v>108</v>
      </c>
      <c r="J32717" t="s">
        <v>14</v>
      </c>
      <c r="K32717">
        <v>47</v>
      </c>
      <c r="L32717" t="s">
        <v>15</v>
      </c>
    </row>
    <row r="32718" spans="1:12">
      <c r="A32718" t="e">
        <f ca="1">E00251629186521</f>
        <v>#NAME?</v>
      </c>
      <c r="B32718">
        <v>163</v>
      </c>
      <c r="C32718" t="s">
        <v>219</v>
      </c>
      <c r="D32718" s="1">
        <v>41962</v>
      </c>
      <c r="F32718">
        <v>2</v>
      </c>
      <c r="G32718">
        <v>27800</v>
      </c>
      <c r="H32718" t="s">
        <v>145</v>
      </c>
      <c r="J32718" t="s">
        <v>14</v>
      </c>
      <c r="K32718">
        <v>42</v>
      </c>
      <c r="L32718" t="s">
        <v>15</v>
      </c>
    </row>
    <row r="32719" spans="1:12">
      <c r="A32719" t="e">
        <f ca="1">E00251531471221</f>
        <v>#NAME?</v>
      </c>
      <c r="B32719">
        <v>1786</v>
      </c>
      <c r="C32719" t="s">
        <v>37</v>
      </c>
      <c r="D32719" s="1">
        <v>42640</v>
      </c>
      <c r="F32719">
        <v>4</v>
      </c>
      <c r="G32719">
        <v>49300</v>
      </c>
      <c r="H32719" t="s">
        <v>228</v>
      </c>
      <c r="J32719" t="s">
        <v>14</v>
      </c>
      <c r="K32719">
        <v>60</v>
      </c>
      <c r="L32719" t="s">
        <v>15</v>
      </c>
    </row>
    <row r="32720" spans="1:12">
      <c r="A32720" t="e">
        <f ca="1">E00251430399821</f>
        <v>#NAME?</v>
      </c>
      <c r="B32720">
        <v>187</v>
      </c>
      <c r="C32720" t="s">
        <v>420</v>
      </c>
      <c r="D32720" s="1">
        <v>41984</v>
      </c>
      <c r="F32720">
        <v>1</v>
      </c>
      <c r="G32720">
        <v>30000</v>
      </c>
      <c r="H32720" t="s">
        <v>144</v>
      </c>
      <c r="J32720" t="s">
        <v>14</v>
      </c>
      <c r="K32720">
        <v>61</v>
      </c>
      <c r="L32720" t="s">
        <v>15</v>
      </c>
    </row>
    <row r="32721" spans="1:12">
      <c r="A32721" t="e">
        <f ca="1">E00251429182321</f>
        <v>#NAME?</v>
      </c>
      <c r="B32721">
        <v>290</v>
      </c>
      <c r="C32721" t="s">
        <v>449</v>
      </c>
      <c r="D32721" s="1">
        <v>41767</v>
      </c>
      <c r="F32721">
        <v>3</v>
      </c>
      <c r="G32721">
        <v>7262</v>
      </c>
      <c r="H32721" t="s">
        <v>198</v>
      </c>
      <c r="J32721" t="s">
        <v>14</v>
      </c>
      <c r="K32721">
        <v>52</v>
      </c>
      <c r="L32721" t="s">
        <v>15</v>
      </c>
    </row>
    <row r="32722" spans="1:12">
      <c r="A32722" t="e">
        <f ca="1">E00251429182321</f>
        <v>#NAME?</v>
      </c>
      <c r="B32722">
        <v>297</v>
      </c>
      <c r="C32722" t="s">
        <v>411</v>
      </c>
      <c r="D32722" s="1">
        <v>41908</v>
      </c>
      <c r="F32722">
        <v>5</v>
      </c>
      <c r="G32722">
        <v>2724</v>
      </c>
      <c r="H32722" t="s">
        <v>73</v>
      </c>
      <c r="J32722" t="s">
        <v>14</v>
      </c>
      <c r="K32722">
        <v>52</v>
      </c>
      <c r="L32722" t="s">
        <v>15</v>
      </c>
    </row>
    <row r="32723" spans="1:12">
      <c r="A32723" t="e">
        <f ca="1">E00251429182321</f>
        <v>#NAME?</v>
      </c>
      <c r="B32723">
        <v>753</v>
      </c>
      <c r="C32723" t="s">
        <v>545</v>
      </c>
      <c r="D32723" s="1">
        <v>42332</v>
      </c>
      <c r="F32723">
        <v>1</v>
      </c>
      <c r="G32723">
        <v>9221</v>
      </c>
      <c r="H32723" t="s">
        <v>269</v>
      </c>
      <c r="I32723" t="s">
        <v>56</v>
      </c>
      <c r="J32723" t="s">
        <v>57</v>
      </c>
      <c r="K32723">
        <v>53</v>
      </c>
      <c r="L32723" t="s">
        <v>15</v>
      </c>
    </row>
    <row r="32724" spans="1:12">
      <c r="A32724" t="e">
        <f ca="1">E00251439928021</f>
        <v>#NAME?</v>
      </c>
      <c r="B32724">
        <v>189</v>
      </c>
      <c r="C32724" t="s">
        <v>58</v>
      </c>
      <c r="D32724" s="1">
        <v>41416</v>
      </c>
      <c r="F32724">
        <v>1</v>
      </c>
      <c r="G32724">
        <v>2809</v>
      </c>
      <c r="H32724" t="s">
        <v>90</v>
      </c>
      <c r="J32724" t="s">
        <v>14</v>
      </c>
      <c r="K32724">
        <v>43</v>
      </c>
      <c r="L32724" t="s">
        <v>15</v>
      </c>
    </row>
    <row r="32725" spans="1:12">
      <c r="A32725" t="e">
        <f ca="1">E00251439928021</f>
        <v>#NAME?</v>
      </c>
      <c r="B32725">
        <v>4893</v>
      </c>
      <c r="C32725" t="s">
        <v>426</v>
      </c>
      <c r="D32725" s="1">
        <v>42818</v>
      </c>
      <c r="F32725">
        <v>1</v>
      </c>
      <c r="G32725">
        <v>9198</v>
      </c>
      <c r="H32725" t="s">
        <v>229</v>
      </c>
      <c r="I32725" t="s">
        <v>148</v>
      </c>
      <c r="J32725" t="s">
        <v>57</v>
      </c>
      <c r="K32725">
        <v>47</v>
      </c>
      <c r="L32725" t="s">
        <v>15</v>
      </c>
    </row>
    <row r="32726" spans="1:12">
      <c r="A32726" t="e">
        <f ca="1">E00251439928021</f>
        <v>#NAME?</v>
      </c>
      <c r="B32726">
        <v>189</v>
      </c>
      <c r="C32726" t="s">
        <v>58</v>
      </c>
      <c r="D32726" s="1">
        <v>42149</v>
      </c>
      <c r="F32726">
        <v>1</v>
      </c>
      <c r="G32726">
        <v>7291</v>
      </c>
      <c r="H32726" t="s">
        <v>163</v>
      </c>
      <c r="J32726" t="s">
        <v>14</v>
      </c>
      <c r="K32726">
        <v>45</v>
      </c>
      <c r="L32726" t="s">
        <v>15</v>
      </c>
    </row>
    <row r="32727" spans="1:12">
      <c r="A32727" t="e">
        <f ca="1">E00251427562221</f>
        <v>#NAME?</v>
      </c>
      <c r="B32727">
        <v>11</v>
      </c>
      <c r="C32727" t="s">
        <v>245</v>
      </c>
      <c r="D32727" s="1">
        <v>41261</v>
      </c>
      <c r="F32727">
        <v>2</v>
      </c>
      <c r="G32727">
        <v>1110</v>
      </c>
      <c r="H32727" t="s">
        <v>1538</v>
      </c>
      <c r="J32727" t="s">
        <v>14</v>
      </c>
      <c r="K32727">
        <v>38</v>
      </c>
      <c r="L32727" t="s">
        <v>15</v>
      </c>
    </row>
    <row r="32728" spans="1:12">
      <c r="A32728" t="e">
        <f ca="1">E00251427562221</f>
        <v>#NAME?</v>
      </c>
      <c r="B32728">
        <v>11</v>
      </c>
      <c r="C32728" t="s">
        <v>245</v>
      </c>
      <c r="D32728" s="1">
        <v>42167</v>
      </c>
      <c r="F32728">
        <v>1</v>
      </c>
      <c r="G32728">
        <v>7242</v>
      </c>
      <c r="H32728" t="s">
        <v>93</v>
      </c>
      <c r="J32728" t="s">
        <v>14</v>
      </c>
      <c r="K32728">
        <v>40</v>
      </c>
      <c r="L32728" t="s">
        <v>15</v>
      </c>
    </row>
    <row r="32729" spans="1:12">
      <c r="A32729" t="e">
        <f ca="1">E00251439928021</f>
        <v>#NAME?</v>
      </c>
      <c r="B32729">
        <v>189</v>
      </c>
      <c r="C32729" t="s">
        <v>58</v>
      </c>
      <c r="D32729" s="1">
        <v>43089</v>
      </c>
      <c r="F32729">
        <v>2</v>
      </c>
      <c r="G32729">
        <v>7291</v>
      </c>
      <c r="H32729" t="s">
        <v>163</v>
      </c>
      <c r="J32729" t="s">
        <v>14</v>
      </c>
      <c r="K32729">
        <v>47</v>
      </c>
      <c r="L32729" t="s">
        <v>15</v>
      </c>
    </row>
    <row r="32730" spans="1:12">
      <c r="A32730" t="e">
        <f ca="1">E00251427562221</f>
        <v>#NAME?</v>
      </c>
      <c r="B32730">
        <v>1</v>
      </c>
      <c r="C32730" t="s">
        <v>234</v>
      </c>
      <c r="D32730" s="1">
        <v>40928</v>
      </c>
      <c r="E32730">
        <v>3</v>
      </c>
      <c r="F32730">
        <v>5</v>
      </c>
      <c r="G32730">
        <v>3671</v>
      </c>
      <c r="H32730" t="s">
        <v>188</v>
      </c>
      <c r="J32730" t="s">
        <v>34</v>
      </c>
      <c r="K32730">
        <v>37</v>
      </c>
      <c r="L32730" t="s">
        <v>15</v>
      </c>
    </row>
    <row r="32731" spans="1:12">
      <c r="A32731" t="e">
        <f ca="1">E00251430399821</f>
        <v>#NAME?</v>
      </c>
      <c r="B32731">
        <v>187</v>
      </c>
      <c r="C32731" t="s">
        <v>420</v>
      </c>
      <c r="D32731" s="1">
        <v>42499</v>
      </c>
      <c r="F32731">
        <v>2</v>
      </c>
      <c r="G32731">
        <v>7904</v>
      </c>
      <c r="H32731" t="s">
        <v>75</v>
      </c>
      <c r="J32731" t="s">
        <v>14</v>
      </c>
      <c r="K32731">
        <v>62</v>
      </c>
      <c r="L32731" t="s">
        <v>22</v>
      </c>
    </row>
    <row r="32732" spans="1:12">
      <c r="A32732" t="e">
        <f ca="1">E00251528917021</f>
        <v>#NAME?</v>
      </c>
      <c r="B32732">
        <v>276</v>
      </c>
      <c r="C32732" t="s">
        <v>122</v>
      </c>
      <c r="D32732" s="1">
        <v>42556</v>
      </c>
      <c r="F32732">
        <v>2</v>
      </c>
      <c r="G32732">
        <v>7820</v>
      </c>
      <c r="H32732" t="s">
        <v>233</v>
      </c>
      <c r="J32732" t="s">
        <v>14</v>
      </c>
      <c r="K32732">
        <v>58</v>
      </c>
      <c r="L32732" t="s">
        <v>22</v>
      </c>
    </row>
    <row r="32733" spans="1:12">
      <c r="A32733" t="e">
        <f ca="1">E00251629186521</f>
        <v>#NAME?</v>
      </c>
      <c r="B32733">
        <v>163</v>
      </c>
      <c r="C32733" t="s">
        <v>219</v>
      </c>
      <c r="D32733" s="1">
        <v>42031</v>
      </c>
      <c r="F32733">
        <v>2</v>
      </c>
      <c r="G32733">
        <v>5693</v>
      </c>
      <c r="H32733" t="s">
        <v>358</v>
      </c>
      <c r="J32733" t="s">
        <v>14</v>
      </c>
      <c r="K32733">
        <v>42</v>
      </c>
      <c r="L32733" t="s">
        <v>15</v>
      </c>
    </row>
    <row r="32734" spans="1:12">
      <c r="A32734" t="e">
        <f ca="1">E00251528917021</f>
        <v>#NAME?</v>
      </c>
      <c r="B32734">
        <v>272</v>
      </c>
      <c r="C32734" t="s">
        <v>174</v>
      </c>
      <c r="D32734" s="1">
        <v>42369</v>
      </c>
      <c r="F32734">
        <v>1</v>
      </c>
      <c r="G32734">
        <v>6271</v>
      </c>
      <c r="H32734" t="s">
        <v>1136</v>
      </c>
      <c r="I32734" t="s">
        <v>56</v>
      </c>
      <c r="J32734" t="s">
        <v>57</v>
      </c>
      <c r="K32734">
        <v>57</v>
      </c>
      <c r="L32734" t="s">
        <v>15</v>
      </c>
    </row>
    <row r="32735" spans="1:12">
      <c r="A32735" t="e">
        <f ca="1">E00251430399821</f>
        <v>#NAME?</v>
      </c>
      <c r="B32735">
        <v>187</v>
      </c>
      <c r="C32735" t="s">
        <v>420</v>
      </c>
      <c r="D32735" s="1">
        <v>41064</v>
      </c>
      <c r="F32735">
        <v>2</v>
      </c>
      <c r="G32735">
        <v>2720</v>
      </c>
      <c r="H32735" t="s">
        <v>65</v>
      </c>
      <c r="J32735" t="s">
        <v>14</v>
      </c>
      <c r="K32735">
        <v>58</v>
      </c>
      <c r="L32735" t="s">
        <v>15</v>
      </c>
    </row>
    <row r="32736" spans="1:12">
      <c r="A32736" t="e">
        <f ca="1">E00251532302721</f>
        <v>#NAME?</v>
      </c>
      <c r="B32736">
        <v>451</v>
      </c>
      <c r="C32736" t="s">
        <v>102</v>
      </c>
      <c r="D32736" s="1">
        <v>42012</v>
      </c>
      <c r="F32736">
        <v>1</v>
      </c>
      <c r="G32736">
        <v>2689</v>
      </c>
      <c r="H32736" t="s">
        <v>255</v>
      </c>
      <c r="J32736" t="s">
        <v>14</v>
      </c>
      <c r="K32736">
        <v>53</v>
      </c>
      <c r="L32736" t="s">
        <v>15</v>
      </c>
    </row>
    <row r="32737" spans="1:12">
      <c r="A32737" t="e">
        <f ca="1">E00251430399821</f>
        <v>#NAME?</v>
      </c>
      <c r="B32737">
        <v>187</v>
      </c>
      <c r="C32737" t="s">
        <v>420</v>
      </c>
      <c r="D32737" s="1">
        <v>41757</v>
      </c>
      <c r="F32737">
        <v>3</v>
      </c>
      <c r="G32737">
        <v>4019</v>
      </c>
      <c r="H32737" t="s">
        <v>26</v>
      </c>
      <c r="J32737" t="s">
        <v>14</v>
      </c>
      <c r="K32737">
        <v>60</v>
      </c>
      <c r="L32737" t="s">
        <v>15</v>
      </c>
    </row>
    <row r="32738" spans="1:12">
      <c r="A32738" t="e">
        <f ca="1">E00251430399821</f>
        <v>#NAME?</v>
      </c>
      <c r="B32738">
        <v>187</v>
      </c>
      <c r="C32738" t="s">
        <v>420</v>
      </c>
      <c r="D32738" s="1">
        <v>43066</v>
      </c>
      <c r="F32738">
        <v>1</v>
      </c>
      <c r="G32738">
        <v>2720</v>
      </c>
      <c r="H32738" t="s">
        <v>65</v>
      </c>
      <c r="J32738" t="s">
        <v>14</v>
      </c>
      <c r="K32738">
        <v>64</v>
      </c>
      <c r="L32738" t="s">
        <v>15</v>
      </c>
    </row>
    <row r="32739" spans="1:12">
      <c r="A32739" t="e">
        <f ca="1">E00251533639421</f>
        <v>#NAME?</v>
      </c>
      <c r="B32739">
        <v>1886</v>
      </c>
      <c r="C32739" t="s">
        <v>581</v>
      </c>
      <c r="D32739" s="1">
        <v>41610</v>
      </c>
      <c r="F32739">
        <v>1</v>
      </c>
      <c r="G32739">
        <v>38619</v>
      </c>
      <c r="H32739" t="s">
        <v>299</v>
      </c>
      <c r="J32739" t="s">
        <v>14</v>
      </c>
      <c r="K32739">
        <v>48</v>
      </c>
      <c r="L32739" t="s">
        <v>15</v>
      </c>
    </row>
    <row r="32740" spans="1:12">
      <c r="A32740" t="e">
        <f ca="1">E00251533639421</f>
        <v>#NAME?</v>
      </c>
      <c r="B32740">
        <v>1886</v>
      </c>
      <c r="C32740" t="s">
        <v>581</v>
      </c>
      <c r="D32740" s="1">
        <v>42502</v>
      </c>
      <c r="F32740">
        <v>1</v>
      </c>
      <c r="G32740">
        <v>71940</v>
      </c>
      <c r="H32740" t="s">
        <v>135</v>
      </c>
      <c r="J32740" t="s">
        <v>14</v>
      </c>
      <c r="K32740">
        <v>50</v>
      </c>
      <c r="L32740" t="s">
        <v>15</v>
      </c>
    </row>
    <row r="32741" spans="1:12">
      <c r="A32741" t="e">
        <f ca="1">E00251528917021</f>
        <v>#NAME?</v>
      </c>
      <c r="B32741">
        <v>276</v>
      </c>
      <c r="C32741" t="s">
        <v>122</v>
      </c>
      <c r="D32741" s="1">
        <v>41423</v>
      </c>
      <c r="F32741">
        <v>1</v>
      </c>
      <c r="G32741">
        <v>3699</v>
      </c>
      <c r="H32741" t="s">
        <v>149</v>
      </c>
      <c r="J32741" t="s">
        <v>14</v>
      </c>
      <c r="K32741">
        <v>55</v>
      </c>
      <c r="L32741" t="s">
        <v>15</v>
      </c>
    </row>
    <row r="32742" spans="1:12">
      <c r="A32742" t="e">
        <f ca="1">E00251531471221</f>
        <v>#NAME?</v>
      </c>
      <c r="B32742">
        <v>1786</v>
      </c>
      <c r="C32742" t="s">
        <v>37</v>
      </c>
      <c r="D32742" s="1">
        <v>42062</v>
      </c>
      <c r="F32742">
        <v>1</v>
      </c>
      <c r="G32742">
        <v>2720</v>
      </c>
      <c r="H32742" t="s">
        <v>65</v>
      </c>
      <c r="J32742" t="s">
        <v>14</v>
      </c>
      <c r="K32742">
        <v>59</v>
      </c>
      <c r="L32742" t="s">
        <v>15</v>
      </c>
    </row>
    <row r="32743" spans="1:12">
      <c r="A32743" t="e">
        <f ca="1">E00251533165621</f>
        <v>#NAME?</v>
      </c>
      <c r="B32743">
        <v>443</v>
      </c>
      <c r="C32743" t="s">
        <v>582</v>
      </c>
      <c r="D32743" s="1">
        <v>43083</v>
      </c>
      <c r="F32743">
        <v>2</v>
      </c>
      <c r="G32743">
        <v>34690</v>
      </c>
      <c r="H32743" t="s">
        <v>118</v>
      </c>
      <c r="J32743" t="s">
        <v>14</v>
      </c>
      <c r="K32743">
        <v>57</v>
      </c>
      <c r="L32743" t="s">
        <v>15</v>
      </c>
    </row>
    <row r="32744" spans="1:12">
      <c r="A32744" t="e">
        <f ca="1">E00251439638521</f>
        <v>#NAME?</v>
      </c>
      <c r="B32744">
        <v>4893</v>
      </c>
      <c r="C32744" t="s">
        <v>426</v>
      </c>
      <c r="D32744" s="1">
        <v>42196</v>
      </c>
      <c r="F32744">
        <v>1</v>
      </c>
      <c r="G32744">
        <v>78701</v>
      </c>
      <c r="H32744" t="s">
        <v>355</v>
      </c>
      <c r="I32744" t="s">
        <v>148</v>
      </c>
      <c r="J32744" t="s">
        <v>57</v>
      </c>
      <c r="K32744">
        <v>41</v>
      </c>
      <c r="L32744" t="s">
        <v>22</v>
      </c>
    </row>
    <row r="32745" spans="1:12">
      <c r="A32745" t="e">
        <f ca="1">E00251429836321</f>
        <v>#NAME?</v>
      </c>
      <c r="B32745">
        <v>156</v>
      </c>
      <c r="C32745" t="s">
        <v>569</v>
      </c>
      <c r="D32745" s="1">
        <v>42291</v>
      </c>
      <c r="F32745">
        <v>1</v>
      </c>
      <c r="G32745">
        <v>2750</v>
      </c>
      <c r="H32745" t="s">
        <v>114</v>
      </c>
      <c r="J32745" t="s">
        <v>14</v>
      </c>
      <c r="K32745">
        <v>55</v>
      </c>
      <c r="L32745" t="s">
        <v>15</v>
      </c>
    </row>
    <row r="32746" spans="1:12">
      <c r="A32746" t="e">
        <f ca="1">E00251533639421</f>
        <v>#NAME?</v>
      </c>
      <c r="B32746">
        <v>1886</v>
      </c>
      <c r="C32746" t="s">
        <v>581</v>
      </c>
      <c r="D32746" s="1">
        <v>42734</v>
      </c>
      <c r="F32746">
        <v>1</v>
      </c>
      <c r="G32746">
        <v>8489</v>
      </c>
      <c r="H32746" t="s">
        <v>327</v>
      </c>
      <c r="J32746" t="s">
        <v>14</v>
      </c>
      <c r="K32746">
        <v>51</v>
      </c>
      <c r="L32746" t="s">
        <v>15</v>
      </c>
    </row>
    <row r="32747" spans="1:12">
      <c r="A32747" t="e">
        <f ca="1">E00251533639421</f>
        <v>#NAME?</v>
      </c>
      <c r="B32747">
        <v>4884</v>
      </c>
      <c r="C32747" t="s">
        <v>772</v>
      </c>
      <c r="D32747" s="1">
        <v>42216</v>
      </c>
      <c r="F32747">
        <v>1</v>
      </c>
      <c r="G32747">
        <v>8798</v>
      </c>
      <c r="H32747" t="s">
        <v>314</v>
      </c>
      <c r="I32747" t="s">
        <v>148</v>
      </c>
      <c r="J32747" t="s">
        <v>57</v>
      </c>
      <c r="K32747">
        <v>49</v>
      </c>
      <c r="L32747" t="s">
        <v>15</v>
      </c>
    </row>
    <row r="32748" spans="1:12">
      <c r="A32748" t="e">
        <f ca="1">E00251439638521</f>
        <v>#NAME?</v>
      </c>
      <c r="B32748">
        <v>167</v>
      </c>
      <c r="C32748" t="s">
        <v>549</v>
      </c>
      <c r="D32748" s="1">
        <v>41628</v>
      </c>
      <c r="F32748">
        <v>2</v>
      </c>
      <c r="G32748">
        <v>52100</v>
      </c>
      <c r="H32748" t="s">
        <v>516</v>
      </c>
      <c r="J32748" t="s">
        <v>14</v>
      </c>
      <c r="K32748">
        <v>39</v>
      </c>
      <c r="L32748" t="s">
        <v>15</v>
      </c>
    </row>
    <row r="32749" spans="1:12">
      <c r="A32749" t="e">
        <f ca="1">E00251531471221</f>
        <v>#NAME?</v>
      </c>
      <c r="B32749">
        <v>1786</v>
      </c>
      <c r="C32749" t="s">
        <v>37</v>
      </c>
      <c r="D32749" s="1">
        <v>42699</v>
      </c>
      <c r="F32749">
        <v>1</v>
      </c>
      <c r="G32749">
        <v>78630</v>
      </c>
      <c r="H32749" t="s">
        <v>1598</v>
      </c>
      <c r="J32749" t="s">
        <v>14</v>
      </c>
      <c r="K32749">
        <v>61</v>
      </c>
      <c r="L32749" t="s">
        <v>22</v>
      </c>
    </row>
    <row r="32750" spans="1:12">
      <c r="A32750" t="e">
        <f ca="1">E00251531471221</f>
        <v>#NAME?</v>
      </c>
      <c r="B32750">
        <v>1786</v>
      </c>
      <c r="C32750" t="s">
        <v>37</v>
      </c>
      <c r="D32750" s="1">
        <v>43007</v>
      </c>
      <c r="F32750">
        <v>1</v>
      </c>
      <c r="G32750">
        <v>49300</v>
      </c>
      <c r="H32750" t="s">
        <v>228</v>
      </c>
      <c r="J32750" t="s">
        <v>14</v>
      </c>
      <c r="K32750">
        <v>61</v>
      </c>
      <c r="L32750" t="s">
        <v>15</v>
      </c>
    </row>
    <row r="32751" spans="1:12">
      <c r="A32751" t="e">
        <f ca="1">E00251439638521</f>
        <v>#NAME?</v>
      </c>
      <c r="B32751">
        <v>4893</v>
      </c>
      <c r="C32751" t="s">
        <v>426</v>
      </c>
      <c r="D32751" s="1">
        <v>42622</v>
      </c>
      <c r="F32751">
        <v>1</v>
      </c>
      <c r="G32751">
        <v>7242</v>
      </c>
      <c r="H32751" t="s">
        <v>93</v>
      </c>
      <c r="I32751" t="s">
        <v>148</v>
      </c>
      <c r="J32751" t="s">
        <v>57</v>
      </c>
      <c r="K32751">
        <v>42</v>
      </c>
      <c r="L32751" t="s">
        <v>15</v>
      </c>
    </row>
    <row r="32752" spans="1:12">
      <c r="A32752" t="e">
        <f ca="1">E00251533639421</f>
        <v>#NAME?</v>
      </c>
      <c r="B32752">
        <v>1886</v>
      </c>
      <c r="C32752" t="s">
        <v>581</v>
      </c>
      <c r="D32752" s="1">
        <v>41722</v>
      </c>
      <c r="F32752">
        <v>1</v>
      </c>
      <c r="G32752">
        <v>71940</v>
      </c>
      <c r="H32752" t="s">
        <v>135</v>
      </c>
      <c r="J32752" t="s">
        <v>14</v>
      </c>
      <c r="K32752">
        <v>48</v>
      </c>
      <c r="L32752" t="s">
        <v>15</v>
      </c>
    </row>
    <row r="32753" spans="1:12">
      <c r="A32753" t="e">
        <f ca="1">E00251531471221</f>
        <v>#NAME?</v>
      </c>
      <c r="B32753">
        <v>1786</v>
      </c>
      <c r="C32753" t="s">
        <v>37</v>
      </c>
      <c r="D32753" s="1">
        <v>42165</v>
      </c>
      <c r="F32753">
        <v>2</v>
      </c>
      <c r="G32753">
        <v>2720</v>
      </c>
      <c r="H32753" t="s">
        <v>65</v>
      </c>
      <c r="J32753" t="s">
        <v>14</v>
      </c>
      <c r="K32753">
        <v>59</v>
      </c>
      <c r="L32753" t="s">
        <v>15</v>
      </c>
    </row>
    <row r="32754" spans="1:12">
      <c r="A32754" t="e">
        <f ca="1">E00251528917021</f>
        <v>#NAME?</v>
      </c>
      <c r="B32754">
        <v>295</v>
      </c>
      <c r="C32754" t="s">
        <v>435</v>
      </c>
      <c r="D32754" s="1">
        <v>41900</v>
      </c>
      <c r="F32754">
        <v>1</v>
      </c>
      <c r="G32754">
        <v>5950</v>
      </c>
      <c r="H32754" t="s">
        <v>24</v>
      </c>
      <c r="J32754" t="s">
        <v>14</v>
      </c>
      <c r="K32754">
        <v>56</v>
      </c>
      <c r="L32754" t="s">
        <v>15</v>
      </c>
    </row>
    <row r="32755" spans="1:12">
      <c r="A32755" t="e">
        <f ca="1">E00251528917021</f>
        <v>#NAME?</v>
      </c>
      <c r="B32755">
        <v>295</v>
      </c>
      <c r="C32755" t="s">
        <v>435</v>
      </c>
      <c r="D32755" s="1">
        <v>41900</v>
      </c>
      <c r="F32755">
        <v>2</v>
      </c>
      <c r="G32755">
        <v>460</v>
      </c>
      <c r="H32755" t="s">
        <v>16</v>
      </c>
      <c r="J32755" t="s">
        <v>14</v>
      </c>
      <c r="K32755">
        <v>56</v>
      </c>
      <c r="L32755" t="s">
        <v>15</v>
      </c>
    </row>
    <row r="32756" spans="1:12">
      <c r="A32756" t="e">
        <f ca="1">E00251531471221</f>
        <v>#NAME?</v>
      </c>
      <c r="B32756">
        <v>1786</v>
      </c>
      <c r="C32756" t="s">
        <v>37</v>
      </c>
      <c r="D32756" s="1">
        <v>41976</v>
      </c>
      <c r="F32756">
        <v>1</v>
      </c>
      <c r="G32756">
        <v>49300</v>
      </c>
      <c r="H32756" t="s">
        <v>228</v>
      </c>
      <c r="J32756" t="s">
        <v>14</v>
      </c>
      <c r="K32756">
        <v>59</v>
      </c>
      <c r="L32756" t="s">
        <v>15</v>
      </c>
    </row>
    <row r="32757" spans="1:12">
      <c r="A32757" t="e">
        <f ca="1">E00251531471221</f>
        <v>#NAME?</v>
      </c>
      <c r="B32757">
        <v>1786</v>
      </c>
      <c r="C32757" t="s">
        <v>37</v>
      </c>
      <c r="D32757" s="1">
        <v>42495</v>
      </c>
      <c r="F32757">
        <v>1</v>
      </c>
      <c r="G32757">
        <v>3051</v>
      </c>
      <c r="H32757" t="s">
        <v>13</v>
      </c>
      <c r="J32757" t="s">
        <v>14</v>
      </c>
      <c r="K32757">
        <v>60</v>
      </c>
      <c r="L32757" t="s">
        <v>15</v>
      </c>
    </row>
    <row r="32758" spans="1:12">
      <c r="A32758" t="e">
        <f ca="1">E00251531471221</f>
        <v>#NAME?</v>
      </c>
      <c r="B32758">
        <v>1786</v>
      </c>
      <c r="C32758" t="s">
        <v>37</v>
      </c>
      <c r="D32758" s="1">
        <v>42872</v>
      </c>
      <c r="F32758">
        <v>3</v>
      </c>
      <c r="G32758">
        <v>4019</v>
      </c>
      <c r="H32758" t="s">
        <v>26</v>
      </c>
      <c r="J32758" t="s">
        <v>14</v>
      </c>
      <c r="K32758">
        <v>61</v>
      </c>
      <c r="L32758" t="s">
        <v>15</v>
      </c>
    </row>
    <row r="32759" spans="1:12">
      <c r="A32759" t="e">
        <f ca="1">E00251432176421</f>
        <v>#NAME?</v>
      </c>
      <c r="B32759">
        <v>489</v>
      </c>
      <c r="C32759" t="s">
        <v>100</v>
      </c>
      <c r="D32759" s="1">
        <v>42713</v>
      </c>
      <c r="F32759">
        <v>1</v>
      </c>
      <c r="G32759">
        <v>9198</v>
      </c>
      <c r="H32759" t="s">
        <v>229</v>
      </c>
      <c r="J32759" t="s">
        <v>14</v>
      </c>
      <c r="K32759">
        <v>46</v>
      </c>
      <c r="L32759" t="s">
        <v>15</v>
      </c>
    </row>
    <row r="32760" spans="1:12">
      <c r="A32760" t="e">
        <f ca="1">E00251524997621</f>
        <v>#NAME?</v>
      </c>
      <c r="B32760">
        <v>1273</v>
      </c>
      <c r="C32760" t="s">
        <v>28</v>
      </c>
      <c r="D32760" s="1">
        <v>42430</v>
      </c>
      <c r="F32760">
        <v>1</v>
      </c>
      <c r="G32760">
        <v>4019</v>
      </c>
      <c r="H32760" t="s">
        <v>26</v>
      </c>
      <c r="J32760" t="s">
        <v>14</v>
      </c>
      <c r="K32760">
        <v>66</v>
      </c>
      <c r="L32760" t="s">
        <v>15</v>
      </c>
    </row>
    <row r="32761" spans="1:12">
      <c r="A32761" t="e">
        <f ca="1">E00251531471221</f>
        <v>#NAME?</v>
      </c>
      <c r="B32761">
        <v>1786</v>
      </c>
      <c r="C32761" t="s">
        <v>37</v>
      </c>
      <c r="D32761" s="1">
        <v>41422</v>
      </c>
      <c r="F32761">
        <v>1</v>
      </c>
      <c r="G32761">
        <v>5920</v>
      </c>
      <c r="H32761" t="s">
        <v>417</v>
      </c>
      <c r="J32761" t="s">
        <v>14</v>
      </c>
      <c r="K32761">
        <v>57</v>
      </c>
      <c r="L32761" t="s">
        <v>15</v>
      </c>
    </row>
    <row r="32762" spans="1:12">
      <c r="A32762" t="e">
        <f ca="1">E00251531471221</f>
        <v>#NAME?</v>
      </c>
      <c r="B32762">
        <v>1786</v>
      </c>
      <c r="C32762" t="s">
        <v>37</v>
      </c>
      <c r="D32762" s="1">
        <v>42800</v>
      </c>
      <c r="F32762">
        <v>2</v>
      </c>
      <c r="G32762">
        <v>3829</v>
      </c>
      <c r="H32762" t="s">
        <v>419</v>
      </c>
      <c r="J32762" t="s">
        <v>14</v>
      </c>
      <c r="K32762">
        <v>61</v>
      </c>
      <c r="L32762" t="s">
        <v>15</v>
      </c>
    </row>
    <row r="32763" spans="1:12">
      <c r="A32763" t="e">
        <f ca="1">E00251532302721</f>
        <v>#NAME?</v>
      </c>
      <c r="B32763">
        <v>451</v>
      </c>
      <c r="C32763" t="s">
        <v>102</v>
      </c>
      <c r="D32763" s="1">
        <v>42248</v>
      </c>
      <c r="F32763">
        <v>1</v>
      </c>
      <c r="G32763">
        <v>78652</v>
      </c>
      <c r="H32763" t="s">
        <v>931</v>
      </c>
      <c r="J32763" t="s">
        <v>14</v>
      </c>
      <c r="K32763">
        <v>53</v>
      </c>
      <c r="L32763" t="s">
        <v>22</v>
      </c>
    </row>
    <row r="32764" spans="1:12">
      <c r="A32764" t="e">
        <f ca="1">E00251532302721</f>
        <v>#NAME?</v>
      </c>
      <c r="B32764">
        <v>451</v>
      </c>
      <c r="C32764" t="s">
        <v>102</v>
      </c>
      <c r="D32764" s="1">
        <v>42251</v>
      </c>
      <c r="F32764">
        <v>1</v>
      </c>
      <c r="G32764">
        <v>7262</v>
      </c>
      <c r="H32764" t="s">
        <v>198</v>
      </c>
      <c r="J32764" t="s">
        <v>14</v>
      </c>
      <c r="K32764">
        <v>53</v>
      </c>
      <c r="L32764" t="s">
        <v>15</v>
      </c>
    </row>
    <row r="32765" spans="1:12">
      <c r="A32765" t="e">
        <f ca="1">E00251532302721</f>
        <v>#NAME?</v>
      </c>
      <c r="B32765">
        <v>451</v>
      </c>
      <c r="C32765" t="s">
        <v>102</v>
      </c>
      <c r="D32765" s="1">
        <v>42376</v>
      </c>
      <c r="F32765">
        <v>2</v>
      </c>
      <c r="G32765">
        <v>73300</v>
      </c>
      <c r="H32765" t="s">
        <v>86</v>
      </c>
      <c r="J32765" t="s">
        <v>14</v>
      </c>
      <c r="K32765">
        <v>54</v>
      </c>
      <c r="L32765" t="s">
        <v>15</v>
      </c>
    </row>
    <row r="32766" spans="1:12">
      <c r="A32766" t="e">
        <f ca="1">E00251533639421</f>
        <v>#NAME?</v>
      </c>
      <c r="B32766">
        <v>1886</v>
      </c>
      <c r="C32766" t="s">
        <v>581</v>
      </c>
      <c r="D32766" s="1">
        <v>42373</v>
      </c>
      <c r="F32766">
        <v>1</v>
      </c>
      <c r="G32766">
        <v>30748</v>
      </c>
      <c r="H32766" t="s">
        <v>50</v>
      </c>
      <c r="J32766" t="s">
        <v>14</v>
      </c>
      <c r="K32766">
        <v>50</v>
      </c>
      <c r="L32766" t="s">
        <v>15</v>
      </c>
    </row>
    <row r="32767" spans="1:12">
      <c r="A32767" t="e">
        <f ca="1">E00251533639421</f>
        <v>#NAME?</v>
      </c>
      <c r="B32767">
        <v>1886</v>
      </c>
      <c r="C32767" t="s">
        <v>581</v>
      </c>
      <c r="D32767" s="1">
        <v>42464</v>
      </c>
      <c r="F32767">
        <v>2</v>
      </c>
      <c r="G32767">
        <v>72690</v>
      </c>
      <c r="H32767" t="s">
        <v>363</v>
      </c>
      <c r="J32767" t="s">
        <v>14</v>
      </c>
      <c r="K32767">
        <v>50</v>
      </c>
      <c r="L32767" t="s">
        <v>15</v>
      </c>
    </row>
    <row r="32768" spans="1:12">
      <c r="A32768" t="e">
        <f ca="1">E00251439638521</f>
        <v>#NAME?</v>
      </c>
      <c r="B32768">
        <v>718</v>
      </c>
      <c r="C32768" t="s">
        <v>32</v>
      </c>
      <c r="D32768" s="1">
        <v>42442</v>
      </c>
      <c r="F32768">
        <v>1</v>
      </c>
      <c r="G32768">
        <v>37230</v>
      </c>
      <c r="H32768" t="s">
        <v>361</v>
      </c>
      <c r="I32768" t="s">
        <v>56</v>
      </c>
      <c r="J32768" t="s">
        <v>57</v>
      </c>
      <c r="K32768">
        <v>42</v>
      </c>
      <c r="L32768" t="s">
        <v>15</v>
      </c>
    </row>
    <row r="32769" spans="1:12">
      <c r="A32769" t="e">
        <f ca="1">E00251432176421</f>
        <v>#NAME?</v>
      </c>
      <c r="B32769">
        <v>489</v>
      </c>
      <c r="C32769" t="s">
        <v>100</v>
      </c>
      <c r="D32769" s="1">
        <v>41869</v>
      </c>
      <c r="F32769">
        <v>1</v>
      </c>
      <c r="G32769">
        <v>9198</v>
      </c>
      <c r="H32769" t="s">
        <v>229</v>
      </c>
      <c r="J32769" t="s">
        <v>14</v>
      </c>
      <c r="K32769">
        <v>43</v>
      </c>
      <c r="L32769" t="s">
        <v>15</v>
      </c>
    </row>
    <row r="32770" spans="1:12">
      <c r="A32770" t="e">
        <f ca="1">E00251429606721</f>
        <v>#NAME?</v>
      </c>
      <c r="B32770">
        <v>161</v>
      </c>
      <c r="C32770" t="s">
        <v>349</v>
      </c>
      <c r="D32770" s="1">
        <v>42415</v>
      </c>
      <c r="F32770">
        <v>1</v>
      </c>
      <c r="G32770">
        <v>4871</v>
      </c>
      <c r="H32770" t="s">
        <v>125</v>
      </c>
      <c r="J32770" t="s">
        <v>14</v>
      </c>
      <c r="K32770">
        <v>55</v>
      </c>
      <c r="L32770" t="s">
        <v>15</v>
      </c>
    </row>
    <row r="32771" spans="1:12">
      <c r="A32771" t="e">
        <f ca="1">E00251429606721</f>
        <v>#NAME?</v>
      </c>
      <c r="B32771">
        <v>161</v>
      </c>
      <c r="C32771" t="s">
        <v>349</v>
      </c>
      <c r="D32771" s="1">
        <v>42845</v>
      </c>
      <c r="F32771">
        <v>1</v>
      </c>
      <c r="G32771">
        <v>7906</v>
      </c>
      <c r="H32771" t="s">
        <v>173</v>
      </c>
      <c r="J32771" t="s">
        <v>14</v>
      </c>
      <c r="K32771">
        <v>56</v>
      </c>
      <c r="L32771" t="s">
        <v>22</v>
      </c>
    </row>
    <row r="32772" spans="1:12">
      <c r="A32772" t="e">
        <f ca="1">E00251432153221</f>
        <v>#NAME?</v>
      </c>
      <c r="B32772">
        <v>489</v>
      </c>
      <c r="C32772" t="s">
        <v>100</v>
      </c>
      <c r="D32772" s="1">
        <v>42447</v>
      </c>
      <c r="F32772">
        <v>1</v>
      </c>
      <c r="G32772">
        <v>4019</v>
      </c>
      <c r="H32772" t="s">
        <v>26</v>
      </c>
      <c r="J32772" t="s">
        <v>14</v>
      </c>
      <c r="K32772">
        <v>46</v>
      </c>
      <c r="L32772" t="s">
        <v>15</v>
      </c>
    </row>
    <row r="32773" spans="1:12">
      <c r="A32773" t="e">
        <f ca="1">E00251527013921</f>
        <v>#NAME?</v>
      </c>
      <c r="B32773">
        <v>11</v>
      </c>
      <c r="C32773" t="s">
        <v>245</v>
      </c>
      <c r="D32773" s="1">
        <v>41262</v>
      </c>
      <c r="F32773">
        <v>1</v>
      </c>
      <c r="G32773">
        <v>78900</v>
      </c>
      <c r="H32773" t="s">
        <v>79</v>
      </c>
      <c r="J32773" t="s">
        <v>14</v>
      </c>
      <c r="K32773">
        <v>46</v>
      </c>
      <c r="L32773" t="s">
        <v>22</v>
      </c>
    </row>
    <row r="32774" spans="1:12">
      <c r="A32774" t="e">
        <f ca="1">E00251432153221</f>
        <v>#NAME?</v>
      </c>
      <c r="B32774">
        <v>489</v>
      </c>
      <c r="C32774" t="s">
        <v>100</v>
      </c>
      <c r="D32774" s="1">
        <v>42769</v>
      </c>
      <c r="F32774">
        <v>1</v>
      </c>
      <c r="G32774">
        <v>4019</v>
      </c>
      <c r="H32774" t="s">
        <v>26</v>
      </c>
      <c r="J32774" t="s">
        <v>14</v>
      </c>
      <c r="K32774">
        <v>46</v>
      </c>
      <c r="L32774" t="s">
        <v>15</v>
      </c>
    </row>
    <row r="32775" spans="1:12">
      <c r="A32775" t="e">
        <f ca="1">E00251713751121</f>
        <v>#NAME?</v>
      </c>
      <c r="B32775">
        <v>158</v>
      </c>
      <c r="C32775" t="s">
        <v>586</v>
      </c>
      <c r="D32775" s="1">
        <v>42802</v>
      </c>
      <c r="F32775">
        <v>4</v>
      </c>
      <c r="G32775">
        <v>70901</v>
      </c>
      <c r="H32775" t="s">
        <v>1300</v>
      </c>
      <c r="J32775" t="s">
        <v>14</v>
      </c>
      <c r="K32775">
        <v>43</v>
      </c>
      <c r="L32775" t="s">
        <v>15</v>
      </c>
    </row>
    <row r="32776" spans="1:12">
      <c r="A32776" t="e">
        <f ca="1">E00251427384421</f>
        <v>#NAME?</v>
      </c>
      <c r="B32776">
        <v>10</v>
      </c>
      <c r="C32776" t="s">
        <v>18</v>
      </c>
      <c r="D32776" s="1">
        <v>41982</v>
      </c>
      <c r="F32776">
        <v>1</v>
      </c>
      <c r="G32776">
        <v>7242</v>
      </c>
      <c r="H32776" t="s">
        <v>93</v>
      </c>
      <c r="J32776" t="s">
        <v>14</v>
      </c>
      <c r="K32776">
        <v>52</v>
      </c>
      <c r="L32776" t="s">
        <v>15</v>
      </c>
    </row>
    <row r="32777" spans="1:12">
      <c r="A32777" t="e">
        <f ca="1">E00251432176421</f>
        <v>#NAME?</v>
      </c>
      <c r="B32777">
        <v>489</v>
      </c>
      <c r="C32777" t="s">
        <v>100</v>
      </c>
      <c r="D32777" s="1">
        <v>41927</v>
      </c>
      <c r="F32777">
        <v>2</v>
      </c>
      <c r="G32777">
        <v>7964</v>
      </c>
      <c r="H32777" t="s">
        <v>524</v>
      </c>
      <c r="J32777" t="s">
        <v>14</v>
      </c>
      <c r="K32777">
        <v>43</v>
      </c>
      <c r="L32777" t="s">
        <v>22</v>
      </c>
    </row>
    <row r="32778" spans="1:12">
      <c r="A32778" t="e">
        <f ca="1">E00251533165621</f>
        <v>#NAME?</v>
      </c>
      <c r="B32778">
        <v>443</v>
      </c>
      <c r="C32778" t="s">
        <v>582</v>
      </c>
      <c r="D32778" s="1">
        <v>42044</v>
      </c>
      <c r="F32778">
        <v>1</v>
      </c>
      <c r="G32778">
        <v>1101</v>
      </c>
      <c r="H32778" t="s">
        <v>220</v>
      </c>
      <c r="J32778" t="s">
        <v>14</v>
      </c>
      <c r="K32778">
        <v>54</v>
      </c>
      <c r="L32778" t="s">
        <v>15</v>
      </c>
    </row>
    <row r="32779" spans="1:12">
      <c r="A32779" t="e">
        <f ca="1">E00251533165621</f>
        <v>#NAME?</v>
      </c>
      <c r="B32779">
        <v>746</v>
      </c>
      <c r="C32779" t="s">
        <v>527</v>
      </c>
      <c r="D32779" s="1">
        <v>42388</v>
      </c>
      <c r="E32779">
        <v>0</v>
      </c>
      <c r="F32779">
        <v>2</v>
      </c>
      <c r="G32779">
        <v>30928</v>
      </c>
      <c r="H32779" t="s">
        <v>905</v>
      </c>
      <c r="J32779" t="s">
        <v>34</v>
      </c>
      <c r="K32779">
        <v>55</v>
      </c>
      <c r="L32779" t="s">
        <v>15</v>
      </c>
    </row>
    <row r="32780" spans="1:12">
      <c r="A32780" t="e">
        <f ca="1">E00251432153221</f>
        <v>#NAME?</v>
      </c>
      <c r="B32780">
        <v>489</v>
      </c>
      <c r="C32780" t="s">
        <v>100</v>
      </c>
      <c r="D32780" s="1">
        <v>42706</v>
      </c>
      <c r="F32780">
        <v>1</v>
      </c>
      <c r="G32780">
        <v>4019</v>
      </c>
      <c r="H32780" t="s">
        <v>26</v>
      </c>
      <c r="J32780" t="s">
        <v>14</v>
      </c>
      <c r="K32780">
        <v>46</v>
      </c>
      <c r="L32780" t="s">
        <v>15</v>
      </c>
    </row>
    <row r="32781" spans="1:12">
      <c r="A32781" t="e">
        <f ca="1">E00251430063721</f>
        <v>#NAME?</v>
      </c>
      <c r="B32781">
        <v>482</v>
      </c>
      <c r="C32781" t="s">
        <v>471</v>
      </c>
      <c r="D32781" s="1">
        <v>42815</v>
      </c>
      <c r="F32781">
        <v>1</v>
      </c>
      <c r="G32781">
        <v>4019</v>
      </c>
      <c r="H32781" t="s">
        <v>26</v>
      </c>
      <c r="J32781" t="s">
        <v>14</v>
      </c>
      <c r="K32781">
        <v>55</v>
      </c>
      <c r="L32781" t="s">
        <v>15</v>
      </c>
    </row>
    <row r="32782" spans="1:12">
      <c r="A32782" t="e">
        <f ca="1">E00251518871921</f>
        <v>#NAME?</v>
      </c>
      <c r="B32782">
        <v>307</v>
      </c>
      <c r="C32782" t="s">
        <v>210</v>
      </c>
      <c r="D32782" s="1">
        <v>41270</v>
      </c>
      <c r="F32782">
        <v>1</v>
      </c>
      <c r="G32782">
        <v>460</v>
      </c>
      <c r="H32782" t="s">
        <v>16</v>
      </c>
      <c r="J32782" t="s">
        <v>14</v>
      </c>
      <c r="K32782">
        <v>51</v>
      </c>
      <c r="L32782" t="s">
        <v>15</v>
      </c>
    </row>
    <row r="32783" spans="1:12">
      <c r="A32783" t="e">
        <f ca="1">E00251430063721</f>
        <v>#NAME?</v>
      </c>
      <c r="B32783">
        <v>482</v>
      </c>
      <c r="C32783" t="s">
        <v>471</v>
      </c>
      <c r="D32783" s="1">
        <v>42831</v>
      </c>
      <c r="F32783">
        <v>2</v>
      </c>
      <c r="G32783">
        <v>3051</v>
      </c>
      <c r="H32783" t="s">
        <v>13</v>
      </c>
      <c r="J32783" t="s">
        <v>14</v>
      </c>
      <c r="K32783">
        <v>55</v>
      </c>
      <c r="L32783" t="s">
        <v>15</v>
      </c>
    </row>
    <row r="32784" spans="1:12">
      <c r="A32784" t="e">
        <f ca="1">E00251527013921</f>
        <v>#NAME?</v>
      </c>
      <c r="B32784">
        <v>11</v>
      </c>
      <c r="C32784" t="s">
        <v>245</v>
      </c>
      <c r="D32784" s="1">
        <v>42821</v>
      </c>
      <c r="F32784">
        <v>1</v>
      </c>
      <c r="G32784">
        <v>2449</v>
      </c>
      <c r="H32784" t="s">
        <v>53</v>
      </c>
      <c r="J32784" t="s">
        <v>14</v>
      </c>
      <c r="K32784">
        <v>50</v>
      </c>
      <c r="L32784" t="s">
        <v>15</v>
      </c>
    </row>
    <row r="32785" spans="1:12">
      <c r="A32785" t="e">
        <f ca="1">E00251531500621</f>
        <v>#NAME?</v>
      </c>
      <c r="B32785">
        <v>702</v>
      </c>
      <c r="C32785" t="s">
        <v>293</v>
      </c>
      <c r="D32785" s="1">
        <v>42331</v>
      </c>
      <c r="F32785">
        <v>6</v>
      </c>
      <c r="G32785">
        <v>62989</v>
      </c>
      <c r="H32785" t="s">
        <v>440</v>
      </c>
      <c r="J32785" t="s">
        <v>14</v>
      </c>
      <c r="K32785">
        <v>51</v>
      </c>
      <c r="L32785" t="s">
        <v>15</v>
      </c>
    </row>
    <row r="32786" spans="1:12">
      <c r="A32786" t="e">
        <f ca="1">E00251531500621</f>
        <v>#NAME?</v>
      </c>
      <c r="B32786">
        <v>702</v>
      </c>
      <c r="C32786" t="s">
        <v>293</v>
      </c>
      <c r="D32786" s="1">
        <v>42398</v>
      </c>
      <c r="F32786">
        <v>6</v>
      </c>
      <c r="G32786">
        <v>7061</v>
      </c>
      <c r="H32786" t="s">
        <v>408</v>
      </c>
      <c r="J32786" t="s">
        <v>14</v>
      </c>
      <c r="K32786">
        <v>52</v>
      </c>
      <c r="L32786" t="s">
        <v>15</v>
      </c>
    </row>
    <row r="32787" spans="1:12">
      <c r="A32787" t="e">
        <f ca="1">E00251429350021</f>
        <v>#NAME?</v>
      </c>
      <c r="B32787">
        <v>278</v>
      </c>
      <c r="C32787" t="s">
        <v>222</v>
      </c>
      <c r="D32787" s="1">
        <v>41662</v>
      </c>
      <c r="F32787">
        <v>3</v>
      </c>
      <c r="G32787">
        <v>3899</v>
      </c>
      <c r="H32787" t="s">
        <v>264</v>
      </c>
      <c r="J32787" t="s">
        <v>14</v>
      </c>
      <c r="K32787">
        <v>63</v>
      </c>
      <c r="L32787" t="s">
        <v>15</v>
      </c>
    </row>
    <row r="32788" spans="1:12">
      <c r="A32788" t="e">
        <f ca="1">E00251524992721</f>
        <v>#NAME?</v>
      </c>
      <c r="B32788">
        <v>494</v>
      </c>
      <c r="C32788" t="s">
        <v>63</v>
      </c>
      <c r="D32788" s="1">
        <v>41558</v>
      </c>
      <c r="F32788">
        <v>1</v>
      </c>
      <c r="G32788">
        <v>5693</v>
      </c>
      <c r="H32788" t="s">
        <v>358</v>
      </c>
      <c r="J32788" t="s">
        <v>14</v>
      </c>
      <c r="K32788">
        <v>41</v>
      </c>
      <c r="L32788" t="s">
        <v>15</v>
      </c>
    </row>
    <row r="32789" spans="1:12">
      <c r="A32789" t="e">
        <f ca="1">E00251531500621</f>
        <v>#NAME?</v>
      </c>
      <c r="B32789">
        <v>703</v>
      </c>
      <c r="C32789" t="s">
        <v>305</v>
      </c>
      <c r="D32789" s="1">
        <v>41718</v>
      </c>
      <c r="F32789">
        <v>2</v>
      </c>
      <c r="G32789">
        <v>7962</v>
      </c>
      <c r="H32789" t="s">
        <v>111</v>
      </c>
      <c r="J32789" t="s">
        <v>14</v>
      </c>
      <c r="K32789">
        <v>50</v>
      </c>
      <c r="L32789" t="s">
        <v>22</v>
      </c>
    </row>
    <row r="32790" spans="1:12">
      <c r="A32790" t="e">
        <f ca="1">E00251531500621</f>
        <v>#NAME?</v>
      </c>
      <c r="B32790">
        <v>703</v>
      </c>
      <c r="C32790" t="s">
        <v>305</v>
      </c>
      <c r="D32790" s="1">
        <v>42025</v>
      </c>
      <c r="F32790">
        <v>1</v>
      </c>
      <c r="G32790">
        <v>3699</v>
      </c>
      <c r="H32790" t="s">
        <v>149</v>
      </c>
      <c r="J32790" t="s">
        <v>14</v>
      </c>
      <c r="K32790">
        <v>51</v>
      </c>
      <c r="L32790" t="s">
        <v>15</v>
      </c>
    </row>
    <row r="32791" spans="1:12">
      <c r="A32791" t="e">
        <f ca="1">E00251531500621</f>
        <v>#NAME?</v>
      </c>
      <c r="B32791">
        <v>703</v>
      </c>
      <c r="C32791" t="s">
        <v>305</v>
      </c>
      <c r="D32791" s="1">
        <v>42199</v>
      </c>
      <c r="F32791">
        <v>1</v>
      </c>
      <c r="G32791">
        <v>2724</v>
      </c>
      <c r="H32791" t="s">
        <v>73</v>
      </c>
      <c r="J32791" t="s">
        <v>14</v>
      </c>
      <c r="K32791">
        <v>51</v>
      </c>
      <c r="L32791" t="s">
        <v>15</v>
      </c>
    </row>
    <row r="32792" spans="1:12">
      <c r="A32792" t="e">
        <f ca="1">E00251531500621</f>
        <v>#NAME?</v>
      </c>
      <c r="B32792">
        <v>703</v>
      </c>
      <c r="C32792" t="s">
        <v>305</v>
      </c>
      <c r="D32792" s="1">
        <v>42804</v>
      </c>
      <c r="F32792">
        <v>5</v>
      </c>
      <c r="G32792">
        <v>7061</v>
      </c>
      <c r="H32792" t="s">
        <v>408</v>
      </c>
      <c r="J32792" t="s">
        <v>14</v>
      </c>
      <c r="K32792">
        <v>53</v>
      </c>
      <c r="L32792" t="s">
        <v>15</v>
      </c>
    </row>
    <row r="32793" spans="1:12">
      <c r="A32793" t="e">
        <f ca="1">E00251531500621</f>
        <v>#NAME?</v>
      </c>
      <c r="B32793">
        <v>703</v>
      </c>
      <c r="C32793" t="s">
        <v>305</v>
      </c>
      <c r="D32793" s="1">
        <v>42891</v>
      </c>
      <c r="F32793">
        <v>4</v>
      </c>
      <c r="G32793">
        <v>27802</v>
      </c>
      <c r="H32793" t="s">
        <v>83</v>
      </c>
      <c r="J32793" t="s">
        <v>14</v>
      </c>
      <c r="K32793">
        <v>53</v>
      </c>
      <c r="L32793" t="s">
        <v>15</v>
      </c>
    </row>
    <row r="32794" spans="1:12">
      <c r="A32794" t="e">
        <f ca="1">E00251527013921</f>
        <v>#NAME?</v>
      </c>
      <c r="B32794">
        <v>11</v>
      </c>
      <c r="C32794" t="s">
        <v>245</v>
      </c>
      <c r="D32794" s="1">
        <v>41262</v>
      </c>
      <c r="F32794">
        <v>2</v>
      </c>
      <c r="G32794">
        <v>61172</v>
      </c>
      <c r="H32794" t="s">
        <v>48</v>
      </c>
      <c r="J32794" t="s">
        <v>14</v>
      </c>
      <c r="K32794">
        <v>46</v>
      </c>
      <c r="L32794" t="s">
        <v>15</v>
      </c>
    </row>
    <row r="32795" spans="1:12">
      <c r="A32795" t="e">
        <f ca="1">E00251430063721</f>
        <v>#NAME?</v>
      </c>
      <c r="B32795">
        <v>482</v>
      </c>
      <c r="C32795" t="s">
        <v>471</v>
      </c>
      <c r="D32795" s="1">
        <v>42460</v>
      </c>
      <c r="F32795">
        <v>2</v>
      </c>
      <c r="G32795">
        <v>4019</v>
      </c>
      <c r="H32795" t="s">
        <v>26</v>
      </c>
      <c r="J32795" t="s">
        <v>14</v>
      </c>
      <c r="K32795">
        <v>54</v>
      </c>
      <c r="L32795" t="s">
        <v>15</v>
      </c>
    </row>
    <row r="32796" spans="1:12">
      <c r="A32796" t="e">
        <f ca="1">E00251531961821</f>
        <v>#NAME?</v>
      </c>
      <c r="B32796">
        <v>498</v>
      </c>
      <c r="C32796" t="s">
        <v>591</v>
      </c>
      <c r="D32796" s="1">
        <v>41291</v>
      </c>
      <c r="F32796">
        <v>1</v>
      </c>
      <c r="G32796">
        <v>49390</v>
      </c>
      <c r="H32796" t="s">
        <v>59</v>
      </c>
      <c r="J32796" t="s">
        <v>14</v>
      </c>
      <c r="K32796">
        <v>58</v>
      </c>
      <c r="L32796" t="s">
        <v>15</v>
      </c>
    </row>
    <row r="32797" spans="1:12">
      <c r="A32797" t="e">
        <f ca="1">E00251616967721</f>
        <v>#NAME?</v>
      </c>
      <c r="B32797">
        <v>703</v>
      </c>
      <c r="C32797" t="s">
        <v>305</v>
      </c>
      <c r="D32797" s="1">
        <v>42371</v>
      </c>
      <c r="F32797">
        <v>4</v>
      </c>
      <c r="G32797">
        <v>5533</v>
      </c>
      <c r="H32797" t="s">
        <v>537</v>
      </c>
      <c r="J32797" t="s">
        <v>14</v>
      </c>
      <c r="K32797">
        <v>46</v>
      </c>
      <c r="L32797" t="s">
        <v>15</v>
      </c>
    </row>
    <row r="32798" spans="1:12">
      <c r="A32798" t="e">
        <f ca="1">E00251616967721</f>
        <v>#NAME?</v>
      </c>
      <c r="B32798">
        <v>703</v>
      </c>
      <c r="C32798" t="s">
        <v>305</v>
      </c>
      <c r="D32798" s="1">
        <v>42742</v>
      </c>
      <c r="F32798">
        <v>6</v>
      </c>
      <c r="G32798">
        <v>2889</v>
      </c>
      <c r="H32798" t="s">
        <v>595</v>
      </c>
      <c r="J32798" t="s">
        <v>14</v>
      </c>
      <c r="K32798">
        <v>47</v>
      </c>
      <c r="L32798" t="s">
        <v>15</v>
      </c>
    </row>
    <row r="32799" spans="1:12">
      <c r="A32799" t="e">
        <f ca="1">E00251513365321</f>
        <v>#NAME?</v>
      </c>
      <c r="B32799">
        <v>725</v>
      </c>
      <c r="C32799" t="s">
        <v>550</v>
      </c>
      <c r="D32799" s="1">
        <v>41978</v>
      </c>
      <c r="F32799">
        <v>1</v>
      </c>
      <c r="G32799">
        <v>6171</v>
      </c>
      <c r="H32799" t="s">
        <v>1554</v>
      </c>
      <c r="I32799" t="s">
        <v>56</v>
      </c>
      <c r="J32799" t="s">
        <v>57</v>
      </c>
      <c r="K32799">
        <v>40</v>
      </c>
      <c r="L32799" t="s">
        <v>15</v>
      </c>
    </row>
    <row r="32800" spans="1:12">
      <c r="A32800" t="e">
        <f ca="1">E00251513365321</f>
        <v>#NAME?</v>
      </c>
      <c r="B32800">
        <v>193</v>
      </c>
      <c r="C32800" t="s">
        <v>247</v>
      </c>
      <c r="D32800" s="1">
        <v>42046</v>
      </c>
      <c r="F32800">
        <v>1</v>
      </c>
      <c r="G32800">
        <v>6299</v>
      </c>
      <c r="H32800" t="s">
        <v>488</v>
      </c>
      <c r="J32800" t="s">
        <v>14</v>
      </c>
      <c r="K32800">
        <v>40</v>
      </c>
      <c r="L32800" t="s">
        <v>15</v>
      </c>
    </row>
    <row r="32801" spans="1:12">
      <c r="A32801" t="e">
        <f ca="1">E00251513365321</f>
        <v>#NAME?</v>
      </c>
      <c r="B32801">
        <v>193</v>
      </c>
      <c r="C32801" t="s">
        <v>247</v>
      </c>
      <c r="D32801" s="1">
        <v>43066</v>
      </c>
      <c r="F32801">
        <v>1</v>
      </c>
      <c r="G32801">
        <v>64000</v>
      </c>
      <c r="H32801" t="s">
        <v>1031</v>
      </c>
      <c r="J32801" t="s">
        <v>14</v>
      </c>
      <c r="K32801">
        <v>43</v>
      </c>
      <c r="L32801" t="s">
        <v>15</v>
      </c>
    </row>
    <row r="32802" spans="1:12">
      <c r="A32802" t="e">
        <f ca="1">E00251513365321</f>
        <v>#NAME?</v>
      </c>
      <c r="B32802">
        <v>193</v>
      </c>
      <c r="C32802" t="s">
        <v>247</v>
      </c>
      <c r="D32802" s="1">
        <v>42851</v>
      </c>
      <c r="F32802">
        <v>1</v>
      </c>
      <c r="G32802">
        <v>61171</v>
      </c>
      <c r="H32802" t="s">
        <v>513</v>
      </c>
      <c r="J32802" t="s">
        <v>14</v>
      </c>
      <c r="K32802">
        <v>43</v>
      </c>
      <c r="L32802" t="s">
        <v>15</v>
      </c>
    </row>
    <row r="32803" spans="1:12">
      <c r="A32803" t="e">
        <f ca="1">E00251424801221</f>
        <v>#NAME?</v>
      </c>
      <c r="B32803">
        <v>108</v>
      </c>
      <c r="C32803" t="s">
        <v>481</v>
      </c>
      <c r="D32803" s="1">
        <v>41568</v>
      </c>
      <c r="F32803">
        <v>2</v>
      </c>
      <c r="G32803">
        <v>7862</v>
      </c>
      <c r="H32803" t="s">
        <v>27</v>
      </c>
      <c r="J32803" t="s">
        <v>14</v>
      </c>
      <c r="K32803">
        <v>49</v>
      </c>
      <c r="L32803" t="s">
        <v>22</v>
      </c>
    </row>
    <row r="32804" spans="1:12">
      <c r="A32804" t="e">
        <f ca="1">E00251711670221</f>
        <v>#NAME?</v>
      </c>
      <c r="B32804">
        <v>11</v>
      </c>
      <c r="C32804" t="s">
        <v>245</v>
      </c>
      <c r="D32804" s="1">
        <v>41213</v>
      </c>
      <c r="F32804">
        <v>1</v>
      </c>
      <c r="G32804">
        <v>72632</v>
      </c>
      <c r="H32804" t="s">
        <v>107</v>
      </c>
      <c r="J32804" t="s">
        <v>14</v>
      </c>
      <c r="K32804">
        <v>48</v>
      </c>
      <c r="L32804" t="s">
        <v>15</v>
      </c>
    </row>
    <row r="32805" spans="1:12">
      <c r="A32805" t="e">
        <f ca="1">E00251418164121</f>
        <v>#NAME?</v>
      </c>
      <c r="B32805">
        <v>1929</v>
      </c>
      <c r="C32805" t="s">
        <v>195</v>
      </c>
      <c r="D32805" s="1">
        <v>41403</v>
      </c>
      <c r="F32805">
        <v>1</v>
      </c>
      <c r="G32805">
        <v>27800</v>
      </c>
      <c r="H32805" t="s">
        <v>145</v>
      </c>
      <c r="J32805" t="s">
        <v>14</v>
      </c>
      <c r="K32805">
        <v>63</v>
      </c>
      <c r="L32805" t="s">
        <v>15</v>
      </c>
    </row>
    <row r="32806" spans="1:12">
      <c r="A32806" t="e">
        <f ca="1">E00251418164121</f>
        <v>#NAME?</v>
      </c>
      <c r="B32806">
        <v>1929</v>
      </c>
      <c r="C32806" t="s">
        <v>195</v>
      </c>
      <c r="D32806" s="1">
        <v>41411</v>
      </c>
      <c r="F32806">
        <v>1</v>
      </c>
      <c r="G32806">
        <v>5533</v>
      </c>
      <c r="H32806" t="s">
        <v>537</v>
      </c>
      <c r="J32806" t="s">
        <v>14</v>
      </c>
      <c r="K32806">
        <v>63</v>
      </c>
      <c r="L32806" t="s">
        <v>15</v>
      </c>
    </row>
    <row r="32807" spans="1:12">
      <c r="A32807" t="e">
        <f ca="1">E00251418164121</f>
        <v>#NAME?</v>
      </c>
      <c r="B32807">
        <v>1929</v>
      </c>
      <c r="C32807" t="s">
        <v>195</v>
      </c>
      <c r="D32807" s="1">
        <v>41520</v>
      </c>
      <c r="F32807">
        <v>2</v>
      </c>
      <c r="G32807">
        <v>27800</v>
      </c>
      <c r="H32807" t="s">
        <v>145</v>
      </c>
      <c r="J32807" t="s">
        <v>14</v>
      </c>
      <c r="K32807">
        <v>64</v>
      </c>
      <c r="L32807" t="s">
        <v>15</v>
      </c>
    </row>
    <row r="32808" spans="1:12">
      <c r="A32808" t="e">
        <f ca="1">E00251616967721</f>
        <v>#NAME?</v>
      </c>
      <c r="B32808">
        <v>701</v>
      </c>
      <c r="C32808" t="s">
        <v>72</v>
      </c>
      <c r="D32808" s="1">
        <v>42570</v>
      </c>
      <c r="F32808">
        <v>5</v>
      </c>
      <c r="G32808">
        <v>70400</v>
      </c>
      <c r="H32808" t="s">
        <v>536</v>
      </c>
      <c r="J32808" t="s">
        <v>14</v>
      </c>
      <c r="K32808">
        <v>47</v>
      </c>
      <c r="L32808" t="s">
        <v>15</v>
      </c>
    </row>
    <row r="32809" spans="1:12">
      <c r="A32809" t="e">
        <f ca="1">E00251616967721</f>
        <v>#NAME?</v>
      </c>
      <c r="B32809">
        <v>701</v>
      </c>
      <c r="C32809" t="s">
        <v>72</v>
      </c>
      <c r="D32809" s="1">
        <v>42982</v>
      </c>
      <c r="F32809">
        <v>2</v>
      </c>
      <c r="G32809">
        <v>5533</v>
      </c>
      <c r="H32809" t="s">
        <v>537</v>
      </c>
      <c r="J32809" t="s">
        <v>14</v>
      </c>
      <c r="K32809">
        <v>48</v>
      </c>
      <c r="L32809" t="s">
        <v>15</v>
      </c>
    </row>
    <row r="32810" spans="1:12">
      <c r="A32810" t="e">
        <f ca="1">E00251418164121</f>
        <v>#NAME?</v>
      </c>
      <c r="B32810">
        <v>1929</v>
      </c>
      <c r="C32810" t="s">
        <v>195</v>
      </c>
      <c r="D32810" s="1">
        <v>41222</v>
      </c>
      <c r="F32810">
        <v>1</v>
      </c>
      <c r="G32810">
        <v>4659</v>
      </c>
      <c r="H32810" t="s">
        <v>47</v>
      </c>
      <c r="J32810" t="s">
        <v>14</v>
      </c>
      <c r="K32810">
        <v>63</v>
      </c>
      <c r="L32810" t="s">
        <v>15</v>
      </c>
    </row>
    <row r="32811" spans="1:12">
      <c r="A32811" t="e">
        <f ca="1">E00251418164121</f>
        <v>#NAME?</v>
      </c>
      <c r="B32811">
        <v>1929</v>
      </c>
      <c r="C32811" t="s">
        <v>195</v>
      </c>
      <c r="D32811" s="1">
        <v>42746</v>
      </c>
      <c r="F32811">
        <v>5</v>
      </c>
      <c r="G32811">
        <v>27800</v>
      </c>
      <c r="H32811" t="s">
        <v>145</v>
      </c>
      <c r="J32811" t="s">
        <v>14</v>
      </c>
      <c r="K32811">
        <v>67</v>
      </c>
      <c r="L32811" t="s">
        <v>15</v>
      </c>
    </row>
    <row r="32812" spans="1:12">
      <c r="A32812" t="e">
        <f ca="1">E00251513365321</f>
        <v>#NAME?</v>
      </c>
      <c r="B32812">
        <v>193</v>
      </c>
      <c r="C32812" t="s">
        <v>247</v>
      </c>
      <c r="D32812" s="1">
        <v>42678</v>
      </c>
      <c r="F32812">
        <v>1</v>
      </c>
      <c r="G32812">
        <v>6299</v>
      </c>
      <c r="H32812" t="s">
        <v>488</v>
      </c>
      <c r="J32812" t="s">
        <v>14</v>
      </c>
      <c r="K32812">
        <v>42</v>
      </c>
      <c r="L32812" t="s">
        <v>15</v>
      </c>
    </row>
    <row r="32813" spans="1:12">
      <c r="A32813" t="e">
        <f ca="1">E00251532063821</f>
        <v>#NAME?</v>
      </c>
      <c r="B32813">
        <v>490</v>
      </c>
      <c r="C32813" t="s">
        <v>158</v>
      </c>
      <c r="D32813" s="1">
        <v>41310</v>
      </c>
      <c r="F32813">
        <v>1</v>
      </c>
      <c r="G32813">
        <v>2729</v>
      </c>
      <c r="H32813" t="s">
        <v>115</v>
      </c>
      <c r="J32813" t="s">
        <v>14</v>
      </c>
      <c r="K32813">
        <v>52</v>
      </c>
      <c r="L32813" t="s">
        <v>15</v>
      </c>
    </row>
    <row r="32814" spans="1:12">
      <c r="A32814" t="e">
        <f ca="1">E00251532063821</f>
        <v>#NAME?</v>
      </c>
      <c r="B32814">
        <v>490</v>
      </c>
      <c r="C32814" t="s">
        <v>158</v>
      </c>
      <c r="D32814" s="1">
        <v>42949</v>
      </c>
      <c r="F32814">
        <v>1</v>
      </c>
      <c r="G32814">
        <v>2729</v>
      </c>
      <c r="H32814" t="s">
        <v>115</v>
      </c>
      <c r="J32814" t="s">
        <v>14</v>
      </c>
      <c r="K32814">
        <v>56</v>
      </c>
      <c r="L32814" t="s">
        <v>15</v>
      </c>
    </row>
    <row r="32815" spans="1:12">
      <c r="A32815" t="e">
        <f ca="1">E00251711670221</f>
        <v>#NAME?</v>
      </c>
      <c r="B32815">
        <v>11</v>
      </c>
      <c r="C32815" t="s">
        <v>245</v>
      </c>
      <c r="D32815" s="1">
        <v>42186</v>
      </c>
      <c r="F32815">
        <v>2</v>
      </c>
      <c r="G32815">
        <v>71940</v>
      </c>
      <c r="H32815" t="s">
        <v>135</v>
      </c>
      <c r="J32815" t="s">
        <v>14</v>
      </c>
      <c r="K32815">
        <v>50</v>
      </c>
      <c r="L32815" t="s">
        <v>15</v>
      </c>
    </row>
    <row r="32816" spans="1:12">
      <c r="A32816" t="e">
        <f ca="1">E00251418164121</f>
        <v>#NAME?</v>
      </c>
      <c r="B32816">
        <v>1929</v>
      </c>
      <c r="C32816" t="s">
        <v>195</v>
      </c>
      <c r="D32816" s="1">
        <v>41668</v>
      </c>
      <c r="F32816">
        <v>1</v>
      </c>
      <c r="G32816">
        <v>46619</v>
      </c>
      <c r="H32816" t="s">
        <v>182</v>
      </c>
      <c r="J32816" t="s">
        <v>14</v>
      </c>
      <c r="K32816">
        <v>64</v>
      </c>
      <c r="L32816" t="s">
        <v>15</v>
      </c>
    </row>
    <row r="32817" spans="1:12">
      <c r="A32817" t="e">
        <f ca="1">E00251418164121</f>
        <v>#NAME?</v>
      </c>
      <c r="B32817">
        <v>1929</v>
      </c>
      <c r="C32817" t="s">
        <v>195</v>
      </c>
      <c r="D32817" s="1">
        <v>42632</v>
      </c>
      <c r="F32817">
        <v>3</v>
      </c>
      <c r="G32817">
        <v>2724</v>
      </c>
      <c r="H32817" t="s">
        <v>73</v>
      </c>
      <c r="J32817" t="s">
        <v>14</v>
      </c>
      <c r="K32817">
        <v>67</v>
      </c>
      <c r="L32817" t="s">
        <v>15</v>
      </c>
    </row>
    <row r="32818" spans="1:12">
      <c r="A32818" t="e">
        <f ca="1">E00251418164121</f>
        <v>#NAME?</v>
      </c>
      <c r="B32818">
        <v>1929</v>
      </c>
      <c r="C32818" t="s">
        <v>195</v>
      </c>
      <c r="D32818" s="1">
        <v>42423</v>
      </c>
      <c r="F32818">
        <v>3</v>
      </c>
      <c r="G32818">
        <v>5533</v>
      </c>
      <c r="H32818" t="s">
        <v>537</v>
      </c>
      <c r="J32818" t="s">
        <v>14</v>
      </c>
      <c r="K32818">
        <v>66</v>
      </c>
      <c r="L32818" t="s">
        <v>15</v>
      </c>
    </row>
    <row r="32819" spans="1:12">
      <c r="A32819" t="e">
        <f ca="1">E00251513365321</f>
        <v>#NAME?</v>
      </c>
      <c r="B32819">
        <v>193</v>
      </c>
      <c r="C32819" t="s">
        <v>247</v>
      </c>
      <c r="D32819" s="1">
        <v>41663</v>
      </c>
      <c r="F32819">
        <v>1</v>
      </c>
      <c r="G32819">
        <v>8798</v>
      </c>
      <c r="H32819" t="s">
        <v>314</v>
      </c>
      <c r="J32819" t="s">
        <v>14</v>
      </c>
      <c r="K32819">
        <v>39</v>
      </c>
      <c r="L32819" t="s">
        <v>15</v>
      </c>
    </row>
    <row r="32820" spans="1:12">
      <c r="A32820" t="e">
        <f ca="1">E00251418164121</f>
        <v>#NAME?</v>
      </c>
      <c r="B32820">
        <v>1929</v>
      </c>
      <c r="C32820" t="s">
        <v>195</v>
      </c>
      <c r="D32820" s="1">
        <v>41681</v>
      </c>
      <c r="F32820">
        <v>1</v>
      </c>
      <c r="G32820">
        <v>46619</v>
      </c>
      <c r="H32820" t="s">
        <v>182</v>
      </c>
      <c r="J32820" t="s">
        <v>14</v>
      </c>
      <c r="K32820">
        <v>64</v>
      </c>
      <c r="L32820" t="s">
        <v>15</v>
      </c>
    </row>
    <row r="32821" spans="1:12">
      <c r="A32821" t="e">
        <f ca="1">E00251418164121</f>
        <v>#NAME?</v>
      </c>
      <c r="B32821">
        <v>1929</v>
      </c>
      <c r="C32821" t="s">
        <v>195</v>
      </c>
      <c r="D32821" s="1">
        <v>43074</v>
      </c>
      <c r="F32821">
        <v>1</v>
      </c>
      <c r="G32821">
        <v>2721</v>
      </c>
      <c r="H32821" t="s">
        <v>465</v>
      </c>
      <c r="J32821" t="s">
        <v>14</v>
      </c>
      <c r="K32821">
        <v>68</v>
      </c>
      <c r="L32821" t="s">
        <v>15</v>
      </c>
    </row>
    <row r="32822" spans="1:12">
      <c r="A32822" t="e">
        <f ca="1">E00251430069521</f>
        <v>#NAME?</v>
      </c>
      <c r="B32822">
        <v>491</v>
      </c>
      <c r="C32822" t="s">
        <v>567</v>
      </c>
      <c r="D32822" s="1">
        <v>42055</v>
      </c>
      <c r="F32822">
        <v>3</v>
      </c>
      <c r="G32822">
        <v>7869</v>
      </c>
      <c r="H32822" t="s">
        <v>470</v>
      </c>
      <c r="J32822" t="s">
        <v>14</v>
      </c>
      <c r="K32822">
        <v>41</v>
      </c>
      <c r="L32822" t="s">
        <v>22</v>
      </c>
    </row>
    <row r="32823" spans="1:12">
      <c r="A32823" t="e">
        <f ca="1">E00251531371621</f>
        <v>#NAME?</v>
      </c>
      <c r="B32823">
        <v>116</v>
      </c>
      <c r="C32823" t="s">
        <v>600</v>
      </c>
      <c r="D32823" s="1">
        <v>42564</v>
      </c>
      <c r="F32823">
        <v>1</v>
      </c>
      <c r="G32823">
        <v>4019</v>
      </c>
      <c r="H32823" t="s">
        <v>26</v>
      </c>
      <c r="J32823" t="s">
        <v>14</v>
      </c>
      <c r="K32823">
        <v>63</v>
      </c>
      <c r="L32823" t="s">
        <v>15</v>
      </c>
    </row>
    <row r="32824" spans="1:12">
      <c r="A32824" t="e">
        <f ca="1">E00251531371621</f>
        <v>#NAME?</v>
      </c>
      <c r="B32824">
        <v>116</v>
      </c>
      <c r="C32824" t="s">
        <v>600</v>
      </c>
      <c r="D32824" s="1">
        <v>42726</v>
      </c>
      <c r="F32824">
        <v>1</v>
      </c>
      <c r="G32824">
        <v>2811</v>
      </c>
      <c r="H32824" t="s">
        <v>603</v>
      </c>
      <c r="J32824" t="s">
        <v>14</v>
      </c>
      <c r="K32824">
        <v>63</v>
      </c>
      <c r="L32824" t="s">
        <v>15</v>
      </c>
    </row>
    <row r="32825" spans="1:12">
      <c r="A32825" t="e">
        <f ca="1">E00251531371621</f>
        <v>#NAME?</v>
      </c>
      <c r="B32825">
        <v>116</v>
      </c>
      <c r="C32825" t="s">
        <v>600</v>
      </c>
      <c r="D32825" s="1">
        <v>43053</v>
      </c>
      <c r="F32825">
        <v>2</v>
      </c>
      <c r="G32825">
        <v>41041</v>
      </c>
      <c r="H32825" t="s">
        <v>1069</v>
      </c>
      <c r="J32825" t="s">
        <v>14</v>
      </c>
      <c r="K32825">
        <v>64</v>
      </c>
      <c r="L32825" t="s">
        <v>15</v>
      </c>
    </row>
    <row r="32826" spans="1:12">
      <c r="A32826" t="e">
        <f ca="1">E00251513365321</f>
        <v>#NAME?</v>
      </c>
      <c r="B32826">
        <v>193</v>
      </c>
      <c r="C32826" t="s">
        <v>247</v>
      </c>
      <c r="D32826" s="1">
        <v>43080</v>
      </c>
      <c r="F32826">
        <v>1</v>
      </c>
      <c r="G32826">
        <v>64000</v>
      </c>
      <c r="H32826" t="s">
        <v>1031</v>
      </c>
      <c r="J32826" t="s">
        <v>14</v>
      </c>
      <c r="K32826">
        <v>43</v>
      </c>
      <c r="L32826" t="s">
        <v>15</v>
      </c>
    </row>
    <row r="32827" spans="1:12">
      <c r="A32827" t="e">
        <f ca="1">E00251418164121</f>
        <v>#NAME?</v>
      </c>
      <c r="B32827">
        <v>1929</v>
      </c>
      <c r="C32827" t="s">
        <v>195</v>
      </c>
      <c r="D32827" s="1">
        <v>42538</v>
      </c>
      <c r="F32827">
        <v>3</v>
      </c>
      <c r="G32827">
        <v>1739</v>
      </c>
      <c r="H32827" t="s">
        <v>110</v>
      </c>
      <c r="J32827" t="s">
        <v>14</v>
      </c>
      <c r="K32827">
        <v>66</v>
      </c>
      <c r="L32827" t="s">
        <v>15</v>
      </c>
    </row>
    <row r="32828" spans="1:12">
      <c r="A32828" t="e">
        <f ca="1">E00251531371621</f>
        <v>#NAME?</v>
      </c>
      <c r="B32828">
        <v>701</v>
      </c>
      <c r="C32828" t="s">
        <v>72</v>
      </c>
      <c r="D32828" s="1">
        <v>41527</v>
      </c>
      <c r="F32828">
        <v>5</v>
      </c>
      <c r="G32828">
        <v>25000</v>
      </c>
      <c r="H32828" t="s">
        <v>178</v>
      </c>
      <c r="J32828" t="s">
        <v>14</v>
      </c>
      <c r="K32828">
        <v>60</v>
      </c>
      <c r="L32828" t="s">
        <v>15</v>
      </c>
    </row>
    <row r="32829" spans="1:12">
      <c r="A32829" t="e">
        <f ca="1">E00251531371621</f>
        <v>#NAME?</v>
      </c>
      <c r="B32829">
        <v>701</v>
      </c>
      <c r="C32829" t="s">
        <v>72</v>
      </c>
      <c r="D32829" s="1">
        <v>41709</v>
      </c>
      <c r="F32829">
        <v>1</v>
      </c>
      <c r="G32829">
        <v>3629</v>
      </c>
      <c r="H32829" t="s">
        <v>609</v>
      </c>
      <c r="J32829" t="s">
        <v>14</v>
      </c>
      <c r="K32829">
        <v>60</v>
      </c>
      <c r="L32829" t="s">
        <v>15</v>
      </c>
    </row>
    <row r="32830" spans="1:12">
      <c r="A32830" t="e">
        <f ca="1">E00251531371621</f>
        <v>#NAME?</v>
      </c>
      <c r="B32830">
        <v>701</v>
      </c>
      <c r="C32830" t="s">
        <v>72</v>
      </c>
      <c r="D32830" s="1">
        <v>41947</v>
      </c>
      <c r="F32830">
        <v>5</v>
      </c>
      <c r="G32830">
        <v>25000</v>
      </c>
      <c r="H32830" t="s">
        <v>178</v>
      </c>
      <c r="J32830" t="s">
        <v>14</v>
      </c>
      <c r="K32830">
        <v>61</v>
      </c>
      <c r="L32830" t="s">
        <v>15</v>
      </c>
    </row>
    <row r="32831" spans="1:12">
      <c r="A32831" t="e">
        <f ca="1">E00251616967721</f>
        <v>#NAME?</v>
      </c>
      <c r="B32831">
        <v>701</v>
      </c>
      <c r="C32831" t="s">
        <v>72</v>
      </c>
      <c r="D32831" s="1">
        <v>42982</v>
      </c>
      <c r="F32831">
        <v>6</v>
      </c>
      <c r="G32831">
        <v>37203</v>
      </c>
      <c r="H32831" t="s">
        <v>1201</v>
      </c>
      <c r="J32831" t="s">
        <v>14</v>
      </c>
      <c r="K32831">
        <v>48</v>
      </c>
      <c r="L32831" t="s">
        <v>15</v>
      </c>
    </row>
    <row r="32832" spans="1:12">
      <c r="A32832" t="e">
        <f ca="1">E00251518887521</f>
        <v>#NAME?</v>
      </c>
      <c r="B32832">
        <v>291</v>
      </c>
      <c r="C32832" t="s">
        <v>160</v>
      </c>
      <c r="D32832" s="1">
        <v>43059</v>
      </c>
      <c r="F32832">
        <v>1</v>
      </c>
      <c r="G32832">
        <v>78659</v>
      </c>
      <c r="H32832" t="s">
        <v>46</v>
      </c>
      <c r="J32832" t="s">
        <v>14</v>
      </c>
      <c r="K32832">
        <v>57</v>
      </c>
      <c r="L32832" t="s">
        <v>22</v>
      </c>
    </row>
    <row r="32833" spans="1:12">
      <c r="A32833" t="e">
        <f ca="1">E00251532063821</f>
        <v>#NAME?</v>
      </c>
      <c r="B32833">
        <v>490</v>
      </c>
      <c r="C32833" t="s">
        <v>158</v>
      </c>
      <c r="D32833" s="1">
        <v>42403</v>
      </c>
      <c r="F32833">
        <v>2</v>
      </c>
      <c r="G32833">
        <v>71940</v>
      </c>
      <c r="H32833" t="s">
        <v>135</v>
      </c>
      <c r="J32833" t="s">
        <v>14</v>
      </c>
      <c r="K32833">
        <v>55</v>
      </c>
      <c r="L32833" t="s">
        <v>15</v>
      </c>
    </row>
    <row r="32834" spans="1:12">
      <c r="A32834" t="e">
        <f ca="1">E00251532063821</f>
        <v>#NAME?</v>
      </c>
      <c r="B32834">
        <v>490</v>
      </c>
      <c r="C32834" t="s">
        <v>158</v>
      </c>
      <c r="D32834" s="1">
        <v>43067</v>
      </c>
      <c r="F32834">
        <v>2</v>
      </c>
      <c r="G32834">
        <v>2729</v>
      </c>
      <c r="H32834" t="s">
        <v>115</v>
      </c>
      <c r="J32834" t="s">
        <v>14</v>
      </c>
      <c r="K32834">
        <v>56</v>
      </c>
      <c r="L32834" t="s">
        <v>15</v>
      </c>
    </row>
    <row r="32835" spans="1:12">
      <c r="A32835" t="e">
        <f ca="1">E00251417971821</f>
        <v>#NAME?</v>
      </c>
      <c r="B32835">
        <v>3527</v>
      </c>
      <c r="C32835" t="s">
        <v>598</v>
      </c>
      <c r="D32835" s="1">
        <v>42961</v>
      </c>
      <c r="F32835">
        <v>1</v>
      </c>
      <c r="G32835">
        <v>311</v>
      </c>
      <c r="H32835" t="s">
        <v>599</v>
      </c>
      <c r="J32835" t="s">
        <v>14</v>
      </c>
      <c r="K32835">
        <v>59</v>
      </c>
      <c r="L32835" t="s">
        <v>15</v>
      </c>
    </row>
    <row r="32836" spans="1:12">
      <c r="A32836" t="e">
        <f ca="1">E00251417971821</f>
        <v>#NAME?</v>
      </c>
      <c r="B32836">
        <v>3527</v>
      </c>
      <c r="C32836" t="s">
        <v>598</v>
      </c>
      <c r="D32836" s="1">
        <v>42961</v>
      </c>
      <c r="F32836">
        <v>2</v>
      </c>
      <c r="G32836">
        <v>118</v>
      </c>
      <c r="H32836" t="s">
        <v>602</v>
      </c>
      <c r="J32836" t="s">
        <v>14</v>
      </c>
      <c r="K32836">
        <v>59</v>
      </c>
      <c r="L32836" t="s">
        <v>15</v>
      </c>
    </row>
    <row r="32837" spans="1:12">
      <c r="A32837" t="e">
        <f ca="1">E00251417971821</f>
        <v>#NAME?</v>
      </c>
      <c r="B32837">
        <v>3527</v>
      </c>
      <c r="C32837" t="s">
        <v>598</v>
      </c>
      <c r="D32837" s="1">
        <v>42514</v>
      </c>
      <c r="F32837">
        <v>1</v>
      </c>
      <c r="G32837">
        <v>5253</v>
      </c>
      <c r="H32837" t="s">
        <v>380</v>
      </c>
      <c r="J32837" t="s">
        <v>14</v>
      </c>
      <c r="K32837">
        <v>58</v>
      </c>
      <c r="L32837" t="s">
        <v>15</v>
      </c>
    </row>
    <row r="32838" spans="1:12">
      <c r="A32838" t="e">
        <f ca="1">E00251432151321</f>
        <v>#NAME?</v>
      </c>
      <c r="B32838">
        <v>494</v>
      </c>
      <c r="C32838" t="s">
        <v>63</v>
      </c>
      <c r="D32838" s="1">
        <v>41373</v>
      </c>
      <c r="F32838">
        <v>1</v>
      </c>
      <c r="G32838">
        <v>2809</v>
      </c>
      <c r="H32838" t="s">
        <v>90</v>
      </c>
      <c r="J32838" t="s">
        <v>14</v>
      </c>
      <c r="K32838">
        <v>45</v>
      </c>
      <c r="L32838" t="s">
        <v>15</v>
      </c>
    </row>
    <row r="32839" spans="1:12">
      <c r="A32839" t="e">
        <f ca="1">E00251432151321</f>
        <v>#NAME?</v>
      </c>
      <c r="B32839">
        <v>494</v>
      </c>
      <c r="C32839" t="s">
        <v>63</v>
      </c>
      <c r="D32839" s="1">
        <v>41394</v>
      </c>
      <c r="F32839">
        <v>1</v>
      </c>
      <c r="G32839">
        <v>2811</v>
      </c>
      <c r="H32839" t="s">
        <v>603</v>
      </c>
      <c r="J32839" t="s">
        <v>14</v>
      </c>
      <c r="K32839">
        <v>45</v>
      </c>
      <c r="L32839" t="s">
        <v>15</v>
      </c>
    </row>
    <row r="32840" spans="1:12">
      <c r="A32840" t="e">
        <f ca="1">E00251432151321</f>
        <v>#NAME?</v>
      </c>
      <c r="B32840">
        <v>494</v>
      </c>
      <c r="C32840" t="s">
        <v>63</v>
      </c>
      <c r="D32840" s="1">
        <v>41927</v>
      </c>
      <c r="F32840">
        <v>1</v>
      </c>
      <c r="G32840">
        <v>46410</v>
      </c>
      <c r="H32840" t="s">
        <v>482</v>
      </c>
      <c r="J32840" t="s">
        <v>14</v>
      </c>
      <c r="K32840">
        <v>47</v>
      </c>
      <c r="L32840" t="s">
        <v>15</v>
      </c>
    </row>
    <row r="32841" spans="1:12">
      <c r="A32841" t="e">
        <f ca="1">E00251711670221</f>
        <v>#NAME?</v>
      </c>
      <c r="B32841">
        <v>11</v>
      </c>
      <c r="C32841" t="s">
        <v>245</v>
      </c>
      <c r="D32841" s="1">
        <v>42391</v>
      </c>
      <c r="F32841">
        <v>1</v>
      </c>
      <c r="G32841">
        <v>7243</v>
      </c>
      <c r="H32841" t="s">
        <v>42</v>
      </c>
      <c r="J32841" t="s">
        <v>14</v>
      </c>
      <c r="K32841">
        <v>51</v>
      </c>
      <c r="L32841" t="s">
        <v>15</v>
      </c>
    </row>
    <row r="32842" spans="1:12">
      <c r="A32842" t="e">
        <f ca="1">E00251432151321</f>
        <v>#NAME?</v>
      </c>
      <c r="B32842">
        <v>494</v>
      </c>
      <c r="C32842" t="s">
        <v>63</v>
      </c>
      <c r="D32842" s="1">
        <v>42438</v>
      </c>
      <c r="F32842">
        <v>1</v>
      </c>
      <c r="G32842">
        <v>4019</v>
      </c>
      <c r="H32842" t="s">
        <v>26</v>
      </c>
      <c r="J32842" t="s">
        <v>14</v>
      </c>
      <c r="K32842">
        <v>48</v>
      </c>
      <c r="L32842" t="s">
        <v>15</v>
      </c>
    </row>
    <row r="32843" spans="1:12">
      <c r="A32843" t="e">
        <f ca="1">E00251432151321</f>
        <v>#NAME?</v>
      </c>
      <c r="B32843">
        <v>494</v>
      </c>
      <c r="C32843" t="s">
        <v>63</v>
      </c>
      <c r="D32843" s="1">
        <v>42564</v>
      </c>
      <c r="F32843">
        <v>1</v>
      </c>
      <c r="G32843">
        <v>2811</v>
      </c>
      <c r="H32843" t="s">
        <v>603</v>
      </c>
      <c r="J32843" t="s">
        <v>14</v>
      </c>
      <c r="K32843">
        <v>48</v>
      </c>
      <c r="L32843" t="s">
        <v>15</v>
      </c>
    </row>
    <row r="32844" spans="1:12">
      <c r="A32844" t="e">
        <f ca="1">E00251432151321</f>
        <v>#NAME?</v>
      </c>
      <c r="B32844">
        <v>494</v>
      </c>
      <c r="C32844" t="s">
        <v>63</v>
      </c>
      <c r="D32844" s="1">
        <v>42804</v>
      </c>
      <c r="F32844">
        <v>2</v>
      </c>
      <c r="G32844">
        <v>2449</v>
      </c>
      <c r="H32844" t="s">
        <v>53</v>
      </c>
      <c r="J32844" t="s">
        <v>14</v>
      </c>
      <c r="K32844">
        <v>49</v>
      </c>
      <c r="L32844" t="s">
        <v>15</v>
      </c>
    </row>
    <row r="32845" spans="1:12">
      <c r="A32845" t="e">
        <f ca="1">E00251711670221</f>
        <v>#NAME?</v>
      </c>
      <c r="B32845">
        <v>11</v>
      </c>
      <c r="C32845" t="s">
        <v>245</v>
      </c>
      <c r="D32845" s="1">
        <v>42510</v>
      </c>
      <c r="F32845">
        <v>2</v>
      </c>
      <c r="G32845">
        <v>4019</v>
      </c>
      <c r="H32845" t="s">
        <v>26</v>
      </c>
      <c r="J32845" t="s">
        <v>14</v>
      </c>
      <c r="K32845">
        <v>51</v>
      </c>
      <c r="L32845" t="s">
        <v>15</v>
      </c>
    </row>
    <row r="32846" spans="1:12">
      <c r="A32846" t="e">
        <f ca="1">E00251616967721</f>
        <v>#NAME?</v>
      </c>
      <c r="B32846">
        <v>701</v>
      </c>
      <c r="C32846" t="s">
        <v>72</v>
      </c>
      <c r="D32846" s="1">
        <v>41360</v>
      </c>
      <c r="F32846">
        <v>5</v>
      </c>
      <c r="G32846">
        <v>70400</v>
      </c>
      <c r="H32846" t="s">
        <v>536</v>
      </c>
      <c r="J32846" t="s">
        <v>14</v>
      </c>
      <c r="K32846">
        <v>44</v>
      </c>
      <c r="L32846" t="s">
        <v>15</v>
      </c>
    </row>
    <row r="32847" spans="1:12">
      <c r="A32847" t="e">
        <f ca="1">E00251616967721</f>
        <v>#NAME?</v>
      </c>
      <c r="B32847">
        <v>701</v>
      </c>
      <c r="C32847" t="s">
        <v>72</v>
      </c>
      <c r="D32847" s="1">
        <v>41969</v>
      </c>
      <c r="F32847">
        <v>6</v>
      </c>
      <c r="G32847">
        <v>73390</v>
      </c>
      <c r="H32847" t="s">
        <v>66</v>
      </c>
      <c r="J32847" t="s">
        <v>14</v>
      </c>
      <c r="K32847">
        <v>45</v>
      </c>
      <c r="L32847" t="s">
        <v>15</v>
      </c>
    </row>
    <row r="32848" spans="1:12">
      <c r="A32848" t="e">
        <f ca="1">E00251616967721</f>
        <v>#NAME?</v>
      </c>
      <c r="B32848">
        <v>701</v>
      </c>
      <c r="C32848" t="s">
        <v>72</v>
      </c>
      <c r="D32848" s="1">
        <v>42186</v>
      </c>
      <c r="F32848">
        <v>4</v>
      </c>
      <c r="G32848">
        <v>5533</v>
      </c>
      <c r="H32848" t="s">
        <v>537</v>
      </c>
      <c r="J32848" t="s">
        <v>14</v>
      </c>
      <c r="K32848">
        <v>46</v>
      </c>
      <c r="L32848" t="s">
        <v>15</v>
      </c>
    </row>
    <row r="32849" spans="1:12">
      <c r="A32849" t="e">
        <f ca="1">E00251616967721</f>
        <v>#NAME?</v>
      </c>
      <c r="B32849">
        <v>701</v>
      </c>
      <c r="C32849" t="s">
        <v>72</v>
      </c>
      <c r="D32849" s="1">
        <v>42186</v>
      </c>
      <c r="F32849">
        <v>5</v>
      </c>
      <c r="G32849">
        <v>2889</v>
      </c>
      <c r="H32849" t="s">
        <v>595</v>
      </c>
      <c r="J32849" t="s">
        <v>14</v>
      </c>
      <c r="K32849">
        <v>46</v>
      </c>
      <c r="L32849" t="s">
        <v>15</v>
      </c>
    </row>
    <row r="32850" spans="1:12">
      <c r="A32850" t="e">
        <f ca="1">E00251432151321</f>
        <v>#NAME?</v>
      </c>
      <c r="B32850">
        <v>494</v>
      </c>
      <c r="C32850" t="s">
        <v>63</v>
      </c>
      <c r="D32850" s="1">
        <v>42804</v>
      </c>
      <c r="F32850">
        <v>2</v>
      </c>
      <c r="G32850">
        <v>4019</v>
      </c>
      <c r="H32850" t="s">
        <v>26</v>
      </c>
      <c r="J32850" t="s">
        <v>14</v>
      </c>
      <c r="K32850">
        <v>49</v>
      </c>
      <c r="L32850" t="s">
        <v>15</v>
      </c>
    </row>
    <row r="32851" spans="1:12">
      <c r="A32851" t="e">
        <f ca="1">E00251616967721</f>
        <v>#NAME?</v>
      </c>
      <c r="B32851">
        <v>701</v>
      </c>
      <c r="C32851" t="s">
        <v>72</v>
      </c>
      <c r="D32851" s="1">
        <v>42475</v>
      </c>
      <c r="F32851">
        <v>3</v>
      </c>
      <c r="G32851">
        <v>27802</v>
      </c>
      <c r="H32851" t="s">
        <v>83</v>
      </c>
      <c r="J32851" t="s">
        <v>14</v>
      </c>
      <c r="K32851">
        <v>47</v>
      </c>
      <c r="L32851" t="s">
        <v>15</v>
      </c>
    </row>
    <row r="32852" spans="1:12">
      <c r="A32852" t="e">
        <f ca="1">E00251616967721</f>
        <v>#NAME?</v>
      </c>
      <c r="B32852">
        <v>701</v>
      </c>
      <c r="C32852" t="s">
        <v>72</v>
      </c>
      <c r="D32852" s="1">
        <v>42706</v>
      </c>
      <c r="F32852">
        <v>4</v>
      </c>
      <c r="G32852">
        <v>70400</v>
      </c>
      <c r="H32852" t="s">
        <v>536</v>
      </c>
      <c r="J32852" t="s">
        <v>14</v>
      </c>
      <c r="K32852">
        <v>47</v>
      </c>
      <c r="L32852" t="s">
        <v>15</v>
      </c>
    </row>
    <row r="32853" spans="1:12">
      <c r="A32853" t="e">
        <f ca="1">E00251432151321</f>
        <v>#NAME?</v>
      </c>
      <c r="B32853">
        <v>494</v>
      </c>
      <c r="C32853" t="s">
        <v>63</v>
      </c>
      <c r="D32853" s="1">
        <v>42949</v>
      </c>
      <c r="F32853">
        <v>6</v>
      </c>
      <c r="G32853">
        <v>78079</v>
      </c>
      <c r="H32853" t="s">
        <v>49</v>
      </c>
      <c r="J32853" t="s">
        <v>14</v>
      </c>
      <c r="K32853">
        <v>49</v>
      </c>
      <c r="L32853" t="s">
        <v>22</v>
      </c>
    </row>
    <row r="32854" spans="1:12">
      <c r="A32854" t="e">
        <f ca="1">E00251432151321</f>
        <v>#NAME?</v>
      </c>
      <c r="B32854">
        <v>494</v>
      </c>
      <c r="C32854" t="s">
        <v>63</v>
      </c>
      <c r="D32854" s="1">
        <v>43084</v>
      </c>
      <c r="F32854">
        <v>2</v>
      </c>
      <c r="G32854">
        <v>2809</v>
      </c>
      <c r="H32854" t="s">
        <v>90</v>
      </c>
      <c r="J32854" t="s">
        <v>14</v>
      </c>
      <c r="K32854">
        <v>50</v>
      </c>
      <c r="L32854" t="s">
        <v>15</v>
      </c>
    </row>
    <row r="32855" spans="1:12">
      <c r="A32855" t="e">
        <f ca="1">E00251711670221</f>
        <v>#NAME?</v>
      </c>
      <c r="B32855">
        <v>11</v>
      </c>
      <c r="C32855" t="s">
        <v>245</v>
      </c>
      <c r="D32855" s="1">
        <v>41164</v>
      </c>
      <c r="F32855">
        <v>3</v>
      </c>
      <c r="G32855">
        <v>72632</v>
      </c>
      <c r="H32855" t="s">
        <v>107</v>
      </c>
      <c r="J32855" t="s">
        <v>14</v>
      </c>
      <c r="K32855">
        <v>48</v>
      </c>
      <c r="L32855" t="s">
        <v>15</v>
      </c>
    </row>
    <row r="32856" spans="1:12">
      <c r="A32856" t="e">
        <f t="shared" ref="A32856:A32861" ca="1" si="300">E00251616967721</f>
        <v>#NAME?</v>
      </c>
      <c r="B32856">
        <v>701</v>
      </c>
      <c r="C32856" t="s">
        <v>72</v>
      </c>
      <c r="D32856" s="1">
        <v>41745</v>
      </c>
      <c r="F32856">
        <v>5</v>
      </c>
      <c r="G32856">
        <v>73390</v>
      </c>
      <c r="H32856" t="s">
        <v>66</v>
      </c>
      <c r="J32856" t="s">
        <v>14</v>
      </c>
      <c r="K32856">
        <v>45</v>
      </c>
      <c r="L32856" t="s">
        <v>15</v>
      </c>
    </row>
    <row r="32857" spans="1:12">
      <c r="A32857" t="e">
        <f t="shared" ca="1" si="300"/>
        <v>#NAME?</v>
      </c>
      <c r="B32857">
        <v>701</v>
      </c>
      <c r="C32857" t="s">
        <v>72</v>
      </c>
      <c r="D32857" s="1">
        <v>42016</v>
      </c>
      <c r="F32857">
        <v>4</v>
      </c>
      <c r="G32857">
        <v>4556</v>
      </c>
      <c r="H32857" t="s">
        <v>121</v>
      </c>
      <c r="J32857" t="s">
        <v>14</v>
      </c>
      <c r="K32857">
        <v>45</v>
      </c>
      <c r="L32857" t="s">
        <v>15</v>
      </c>
    </row>
    <row r="32858" spans="1:12">
      <c r="A32858" t="e">
        <f t="shared" ca="1" si="300"/>
        <v>#NAME?</v>
      </c>
      <c r="B32858">
        <v>701</v>
      </c>
      <c r="C32858" t="s">
        <v>72</v>
      </c>
      <c r="D32858" s="1">
        <v>42430</v>
      </c>
      <c r="F32858">
        <v>3</v>
      </c>
      <c r="G32858">
        <v>70400</v>
      </c>
      <c r="H32858" t="s">
        <v>536</v>
      </c>
      <c r="J32858" t="s">
        <v>14</v>
      </c>
      <c r="K32858">
        <v>47</v>
      </c>
      <c r="L32858" t="s">
        <v>15</v>
      </c>
    </row>
    <row r="32859" spans="1:12">
      <c r="A32859" t="e">
        <f t="shared" ca="1" si="300"/>
        <v>#NAME?</v>
      </c>
      <c r="B32859">
        <v>701</v>
      </c>
      <c r="C32859" t="s">
        <v>72</v>
      </c>
      <c r="D32859" s="1">
        <v>42570</v>
      </c>
      <c r="F32859">
        <v>2</v>
      </c>
      <c r="G32859">
        <v>61171</v>
      </c>
      <c r="H32859" t="s">
        <v>513</v>
      </c>
      <c r="J32859" t="s">
        <v>14</v>
      </c>
      <c r="K32859">
        <v>47</v>
      </c>
      <c r="L32859" t="s">
        <v>15</v>
      </c>
    </row>
    <row r="32860" spans="1:12">
      <c r="A32860" t="e">
        <f t="shared" ca="1" si="300"/>
        <v>#NAME?</v>
      </c>
      <c r="B32860">
        <v>701</v>
      </c>
      <c r="C32860" t="s">
        <v>72</v>
      </c>
      <c r="D32860" s="1">
        <v>42570</v>
      </c>
      <c r="F32860">
        <v>4</v>
      </c>
      <c r="G32860">
        <v>27802</v>
      </c>
      <c r="H32860" t="s">
        <v>83</v>
      </c>
      <c r="J32860" t="s">
        <v>14</v>
      </c>
      <c r="K32860">
        <v>47</v>
      </c>
      <c r="L32860" t="s">
        <v>15</v>
      </c>
    </row>
    <row r="32861" spans="1:12">
      <c r="A32861" t="e">
        <f t="shared" ca="1" si="300"/>
        <v>#NAME?</v>
      </c>
      <c r="B32861">
        <v>701</v>
      </c>
      <c r="C32861" t="s">
        <v>72</v>
      </c>
      <c r="D32861" s="1">
        <v>43017</v>
      </c>
      <c r="F32861">
        <v>3</v>
      </c>
      <c r="G32861">
        <v>27802</v>
      </c>
      <c r="H32861" t="s">
        <v>83</v>
      </c>
      <c r="J32861" t="s">
        <v>14</v>
      </c>
      <c r="K32861">
        <v>48</v>
      </c>
      <c r="L32861" t="s">
        <v>15</v>
      </c>
    </row>
    <row r="32862" spans="1:12">
      <c r="A32862" t="e">
        <f ca="1">E00251711670221</f>
        <v>#NAME?</v>
      </c>
      <c r="B32862">
        <v>11</v>
      </c>
      <c r="C32862" t="s">
        <v>245</v>
      </c>
      <c r="D32862" s="1">
        <v>41172</v>
      </c>
      <c r="F32862">
        <v>1</v>
      </c>
      <c r="G32862">
        <v>72632</v>
      </c>
      <c r="H32862" t="s">
        <v>107</v>
      </c>
      <c r="J32862" t="s">
        <v>14</v>
      </c>
      <c r="K32862">
        <v>48</v>
      </c>
      <c r="L32862" t="s">
        <v>15</v>
      </c>
    </row>
    <row r="32863" spans="1:12">
      <c r="A32863" t="e">
        <f ca="1">E00251711670221</f>
        <v>#NAME?</v>
      </c>
      <c r="B32863">
        <v>11</v>
      </c>
      <c r="C32863" t="s">
        <v>245</v>
      </c>
      <c r="D32863" s="1">
        <v>41180</v>
      </c>
      <c r="F32863">
        <v>2</v>
      </c>
      <c r="G32863">
        <v>4019</v>
      </c>
      <c r="H32863" t="s">
        <v>26</v>
      </c>
      <c r="J32863" t="s">
        <v>14</v>
      </c>
      <c r="K32863">
        <v>48</v>
      </c>
      <c r="L32863" t="s">
        <v>15</v>
      </c>
    </row>
    <row r="32864" spans="1:12">
      <c r="A32864" t="e">
        <f ca="1">E00251711670221</f>
        <v>#NAME?</v>
      </c>
      <c r="B32864">
        <v>11</v>
      </c>
      <c r="C32864" t="s">
        <v>245</v>
      </c>
      <c r="D32864" s="1">
        <v>41654</v>
      </c>
      <c r="F32864">
        <v>2</v>
      </c>
      <c r="G32864">
        <v>4019</v>
      </c>
      <c r="H32864" t="s">
        <v>26</v>
      </c>
      <c r="J32864" t="s">
        <v>14</v>
      </c>
      <c r="K32864">
        <v>49</v>
      </c>
      <c r="L32864" t="s">
        <v>15</v>
      </c>
    </row>
    <row r="32865" spans="1:12">
      <c r="A32865" t="e">
        <f ca="1">E00251711670221</f>
        <v>#NAME?</v>
      </c>
      <c r="B32865">
        <v>11</v>
      </c>
      <c r="C32865" t="s">
        <v>245</v>
      </c>
      <c r="D32865" s="1">
        <v>40941</v>
      </c>
      <c r="F32865">
        <v>1</v>
      </c>
      <c r="G32865">
        <v>71940</v>
      </c>
      <c r="H32865" t="s">
        <v>135</v>
      </c>
      <c r="J32865" t="s">
        <v>14</v>
      </c>
      <c r="K32865">
        <v>47</v>
      </c>
      <c r="L32865" t="s">
        <v>15</v>
      </c>
    </row>
    <row r="32866" spans="1:12">
      <c r="A32866" t="e">
        <f ca="1">E00251711670221</f>
        <v>#NAME?</v>
      </c>
      <c r="B32866">
        <v>11</v>
      </c>
      <c r="C32866" t="s">
        <v>245</v>
      </c>
      <c r="D32866" s="1">
        <v>42278</v>
      </c>
      <c r="F32866">
        <v>2</v>
      </c>
      <c r="G32866">
        <v>7292</v>
      </c>
      <c r="H32866" t="s">
        <v>189</v>
      </c>
      <c r="J32866" t="s">
        <v>14</v>
      </c>
      <c r="K32866">
        <v>51</v>
      </c>
      <c r="L32866" t="s">
        <v>15</v>
      </c>
    </row>
    <row r="32867" spans="1:12">
      <c r="A32867" t="e">
        <f t="shared" ref="A32867:A32881" ca="1" si="301">E00251616967721</f>
        <v>#NAME?</v>
      </c>
      <c r="B32867">
        <v>701</v>
      </c>
      <c r="C32867" t="s">
        <v>72</v>
      </c>
      <c r="D32867" s="1">
        <v>41317</v>
      </c>
      <c r="F32867">
        <v>1</v>
      </c>
      <c r="G32867">
        <v>2889</v>
      </c>
      <c r="H32867" t="s">
        <v>595</v>
      </c>
      <c r="J32867" t="s">
        <v>14</v>
      </c>
      <c r="K32867">
        <v>43</v>
      </c>
      <c r="L32867" t="s">
        <v>15</v>
      </c>
    </row>
    <row r="32868" spans="1:12">
      <c r="A32868" t="e">
        <f t="shared" ca="1" si="301"/>
        <v>#NAME?</v>
      </c>
      <c r="B32868">
        <v>701</v>
      </c>
      <c r="C32868" t="s">
        <v>72</v>
      </c>
      <c r="D32868" s="1">
        <v>41359</v>
      </c>
      <c r="F32868">
        <v>1</v>
      </c>
      <c r="G32868">
        <v>2889</v>
      </c>
      <c r="H32868" t="s">
        <v>595</v>
      </c>
      <c r="J32868" t="s">
        <v>14</v>
      </c>
      <c r="K32868">
        <v>44</v>
      </c>
      <c r="L32868" t="s">
        <v>15</v>
      </c>
    </row>
    <row r="32869" spans="1:12">
      <c r="A32869" t="e">
        <f t="shared" ca="1" si="301"/>
        <v>#NAME?</v>
      </c>
      <c r="B32869">
        <v>701</v>
      </c>
      <c r="C32869" t="s">
        <v>72</v>
      </c>
      <c r="D32869" s="1">
        <v>42353</v>
      </c>
      <c r="F32869">
        <v>2</v>
      </c>
      <c r="G32869">
        <v>73390</v>
      </c>
      <c r="H32869" t="s">
        <v>66</v>
      </c>
      <c r="J32869" t="s">
        <v>14</v>
      </c>
      <c r="K32869">
        <v>46</v>
      </c>
      <c r="L32869" t="s">
        <v>15</v>
      </c>
    </row>
    <row r="32870" spans="1:12">
      <c r="A32870" t="e">
        <f t="shared" ca="1" si="301"/>
        <v>#NAME?</v>
      </c>
      <c r="B32870">
        <v>701</v>
      </c>
      <c r="C32870" t="s">
        <v>72</v>
      </c>
      <c r="D32870" s="1">
        <v>41884</v>
      </c>
      <c r="F32870">
        <v>2</v>
      </c>
      <c r="G32870">
        <v>78799</v>
      </c>
      <c r="H32870" t="s">
        <v>438</v>
      </c>
      <c r="J32870" t="s">
        <v>14</v>
      </c>
      <c r="K32870">
        <v>45</v>
      </c>
      <c r="L32870" t="s">
        <v>22</v>
      </c>
    </row>
    <row r="32871" spans="1:12">
      <c r="A32871" t="e">
        <f t="shared" ca="1" si="301"/>
        <v>#NAME?</v>
      </c>
      <c r="B32871">
        <v>701</v>
      </c>
      <c r="C32871" t="s">
        <v>72</v>
      </c>
      <c r="D32871" s="1">
        <v>42425</v>
      </c>
      <c r="F32871">
        <v>2</v>
      </c>
      <c r="G32871">
        <v>4556</v>
      </c>
      <c r="H32871" t="s">
        <v>121</v>
      </c>
      <c r="J32871" t="s">
        <v>14</v>
      </c>
      <c r="K32871">
        <v>47</v>
      </c>
      <c r="L32871" t="s">
        <v>15</v>
      </c>
    </row>
    <row r="32872" spans="1:12">
      <c r="A32872" t="e">
        <f t="shared" ca="1" si="301"/>
        <v>#NAME?</v>
      </c>
      <c r="B32872">
        <v>701</v>
      </c>
      <c r="C32872" t="s">
        <v>72</v>
      </c>
      <c r="D32872" s="1">
        <v>42769</v>
      </c>
      <c r="F32872">
        <v>1</v>
      </c>
      <c r="G32872">
        <v>5533</v>
      </c>
      <c r="H32872" t="s">
        <v>537</v>
      </c>
      <c r="J32872" t="s">
        <v>14</v>
      </c>
      <c r="K32872">
        <v>47</v>
      </c>
      <c r="L32872" t="s">
        <v>15</v>
      </c>
    </row>
    <row r="32873" spans="1:12">
      <c r="A32873" t="e">
        <f t="shared" ca="1" si="301"/>
        <v>#NAME?</v>
      </c>
      <c r="B32873">
        <v>701</v>
      </c>
      <c r="C32873" t="s">
        <v>72</v>
      </c>
      <c r="D32873" s="1">
        <v>42769</v>
      </c>
      <c r="F32873">
        <v>3</v>
      </c>
      <c r="G32873">
        <v>27802</v>
      </c>
      <c r="H32873" t="s">
        <v>83</v>
      </c>
      <c r="J32873" t="s">
        <v>14</v>
      </c>
      <c r="K32873">
        <v>47</v>
      </c>
      <c r="L32873" t="s">
        <v>15</v>
      </c>
    </row>
    <row r="32874" spans="1:12">
      <c r="A32874" t="e">
        <f t="shared" ca="1" si="301"/>
        <v>#NAME?</v>
      </c>
      <c r="B32874">
        <v>701</v>
      </c>
      <c r="C32874" t="s">
        <v>72</v>
      </c>
      <c r="D32874" s="1">
        <v>42353</v>
      </c>
      <c r="F32874">
        <v>1</v>
      </c>
      <c r="G32874">
        <v>73689</v>
      </c>
      <c r="H32874" t="s">
        <v>84</v>
      </c>
      <c r="J32874" t="s">
        <v>14</v>
      </c>
      <c r="K32874">
        <v>46</v>
      </c>
      <c r="L32874" t="s">
        <v>15</v>
      </c>
    </row>
    <row r="32875" spans="1:12">
      <c r="A32875" t="e">
        <f t="shared" ca="1" si="301"/>
        <v>#NAME?</v>
      </c>
      <c r="B32875">
        <v>701</v>
      </c>
      <c r="C32875" t="s">
        <v>72</v>
      </c>
      <c r="D32875" s="1">
        <v>42397</v>
      </c>
      <c r="F32875">
        <v>1</v>
      </c>
      <c r="G32875">
        <v>5533</v>
      </c>
      <c r="H32875" t="s">
        <v>537</v>
      </c>
      <c r="J32875" t="s">
        <v>14</v>
      </c>
      <c r="K32875">
        <v>46</v>
      </c>
      <c r="L32875" t="s">
        <v>15</v>
      </c>
    </row>
    <row r="32876" spans="1:12">
      <c r="A32876" t="e">
        <f t="shared" ca="1" si="301"/>
        <v>#NAME?</v>
      </c>
      <c r="B32876">
        <v>701</v>
      </c>
      <c r="C32876" t="s">
        <v>72</v>
      </c>
      <c r="D32876" s="1">
        <v>42425</v>
      </c>
      <c r="F32876">
        <v>1</v>
      </c>
      <c r="G32876">
        <v>5950</v>
      </c>
      <c r="H32876" t="s">
        <v>24</v>
      </c>
      <c r="J32876" t="s">
        <v>14</v>
      </c>
      <c r="K32876">
        <v>47</v>
      </c>
      <c r="L32876" t="s">
        <v>15</v>
      </c>
    </row>
    <row r="32877" spans="1:12">
      <c r="A32877" t="e">
        <f t="shared" ca="1" si="301"/>
        <v>#NAME?</v>
      </c>
      <c r="B32877">
        <v>701</v>
      </c>
      <c r="C32877" t="s">
        <v>72</v>
      </c>
      <c r="D32877" s="1">
        <v>42562</v>
      </c>
      <c r="F32877">
        <v>1</v>
      </c>
      <c r="G32877">
        <v>61610</v>
      </c>
      <c r="H32877" t="s">
        <v>915</v>
      </c>
      <c r="J32877" t="s">
        <v>14</v>
      </c>
      <c r="K32877">
        <v>47</v>
      </c>
      <c r="L32877" t="s">
        <v>15</v>
      </c>
    </row>
    <row r="32878" spans="1:12">
      <c r="A32878" t="e">
        <f t="shared" ca="1" si="301"/>
        <v>#NAME?</v>
      </c>
      <c r="B32878">
        <v>701</v>
      </c>
      <c r="C32878" t="s">
        <v>72</v>
      </c>
      <c r="D32878" s="1">
        <v>42562</v>
      </c>
      <c r="F32878">
        <v>2</v>
      </c>
      <c r="G32878">
        <v>4556</v>
      </c>
      <c r="H32878" t="s">
        <v>121</v>
      </c>
      <c r="J32878" t="s">
        <v>14</v>
      </c>
      <c r="K32878">
        <v>47</v>
      </c>
      <c r="L32878" t="s">
        <v>15</v>
      </c>
    </row>
    <row r="32879" spans="1:12">
      <c r="A32879" t="e">
        <f t="shared" ca="1" si="301"/>
        <v>#NAME?</v>
      </c>
      <c r="B32879">
        <v>701</v>
      </c>
      <c r="C32879" t="s">
        <v>72</v>
      </c>
      <c r="D32879" s="1">
        <v>42614</v>
      </c>
      <c r="F32879">
        <v>4</v>
      </c>
      <c r="G32879">
        <v>70400</v>
      </c>
      <c r="H32879" t="s">
        <v>536</v>
      </c>
      <c r="J32879" t="s">
        <v>14</v>
      </c>
      <c r="K32879">
        <v>47</v>
      </c>
      <c r="L32879" t="s">
        <v>15</v>
      </c>
    </row>
    <row r="32880" spans="1:12">
      <c r="A32880" t="e">
        <f t="shared" ca="1" si="301"/>
        <v>#NAME?</v>
      </c>
      <c r="B32880">
        <v>701</v>
      </c>
      <c r="C32880" t="s">
        <v>72</v>
      </c>
      <c r="D32880" s="1">
        <v>42614</v>
      </c>
      <c r="F32880">
        <v>5</v>
      </c>
      <c r="G32880">
        <v>5533</v>
      </c>
      <c r="H32880" t="s">
        <v>537</v>
      </c>
      <c r="J32880" t="s">
        <v>14</v>
      </c>
      <c r="K32880">
        <v>47</v>
      </c>
      <c r="L32880" t="s">
        <v>15</v>
      </c>
    </row>
    <row r="32881" spans="1:12">
      <c r="A32881" t="e">
        <f t="shared" ca="1" si="301"/>
        <v>#NAME?</v>
      </c>
      <c r="B32881">
        <v>701</v>
      </c>
      <c r="C32881" t="s">
        <v>72</v>
      </c>
      <c r="D32881" s="1">
        <v>42706</v>
      </c>
      <c r="F32881">
        <v>1</v>
      </c>
      <c r="G32881">
        <v>1369</v>
      </c>
      <c r="H32881" t="s">
        <v>373</v>
      </c>
      <c r="J32881" t="s">
        <v>14</v>
      </c>
      <c r="K32881">
        <v>47</v>
      </c>
      <c r="L32881" t="s">
        <v>15</v>
      </c>
    </row>
    <row r="32882" spans="1:12">
      <c r="A32882" t="e">
        <f ca="1">E00251511139621</f>
        <v>#NAME?</v>
      </c>
      <c r="B32882">
        <v>28</v>
      </c>
      <c r="C32882" t="s">
        <v>153</v>
      </c>
      <c r="D32882" s="1">
        <v>42486</v>
      </c>
      <c r="F32882">
        <v>3</v>
      </c>
      <c r="G32882">
        <v>49390</v>
      </c>
      <c r="H32882" t="s">
        <v>59</v>
      </c>
      <c r="J32882" t="s">
        <v>14</v>
      </c>
      <c r="K32882">
        <v>56</v>
      </c>
      <c r="L32882" t="s">
        <v>15</v>
      </c>
    </row>
    <row r="32883" spans="1:12">
      <c r="A32883" t="e">
        <f ca="1">E00251616967721</f>
        <v>#NAME?</v>
      </c>
      <c r="B32883">
        <v>701</v>
      </c>
      <c r="C32883" t="s">
        <v>72</v>
      </c>
      <c r="D32883" s="1">
        <v>42626</v>
      </c>
      <c r="F32883">
        <v>1</v>
      </c>
      <c r="G32883">
        <v>5533</v>
      </c>
      <c r="H32883" t="s">
        <v>537</v>
      </c>
      <c r="J32883" t="s">
        <v>14</v>
      </c>
      <c r="K32883">
        <v>47</v>
      </c>
      <c r="L32883" t="s">
        <v>15</v>
      </c>
    </row>
    <row r="32884" spans="1:12">
      <c r="A32884" t="e">
        <f ca="1">E00251616967721</f>
        <v>#NAME?</v>
      </c>
      <c r="B32884">
        <v>701</v>
      </c>
      <c r="C32884" t="s">
        <v>72</v>
      </c>
      <c r="D32884" s="1">
        <v>41745</v>
      </c>
      <c r="F32884">
        <v>3</v>
      </c>
      <c r="G32884">
        <v>4556</v>
      </c>
      <c r="H32884" t="s">
        <v>121</v>
      </c>
      <c r="J32884" t="s">
        <v>14</v>
      </c>
      <c r="K32884">
        <v>45</v>
      </c>
      <c r="L32884" t="s">
        <v>15</v>
      </c>
    </row>
    <row r="32885" spans="1:12">
      <c r="A32885" t="e">
        <f ca="1">E00251616967721</f>
        <v>#NAME?</v>
      </c>
      <c r="B32885">
        <v>703</v>
      </c>
      <c r="C32885" t="s">
        <v>305</v>
      </c>
      <c r="D32885" s="1">
        <v>42371</v>
      </c>
      <c r="F32885">
        <v>3</v>
      </c>
      <c r="G32885">
        <v>70400</v>
      </c>
      <c r="H32885" t="s">
        <v>536</v>
      </c>
      <c r="J32885" t="s">
        <v>14</v>
      </c>
      <c r="K32885">
        <v>46</v>
      </c>
      <c r="L32885" t="s">
        <v>15</v>
      </c>
    </row>
    <row r="32886" spans="1:12">
      <c r="A32886" t="e">
        <f ca="1">E00251616967721</f>
        <v>#NAME?</v>
      </c>
      <c r="B32886">
        <v>701</v>
      </c>
      <c r="C32886" t="s">
        <v>72</v>
      </c>
      <c r="D32886" s="1">
        <v>41884</v>
      </c>
      <c r="F32886">
        <v>4</v>
      </c>
      <c r="G32886">
        <v>3789</v>
      </c>
      <c r="H32886" t="s">
        <v>1683</v>
      </c>
      <c r="J32886" t="s">
        <v>14</v>
      </c>
      <c r="K32886">
        <v>45</v>
      </c>
      <c r="L32886" t="s">
        <v>15</v>
      </c>
    </row>
    <row r="32887" spans="1:12">
      <c r="A32887" t="e">
        <f ca="1">E00251616967721</f>
        <v>#NAME?</v>
      </c>
      <c r="B32887">
        <v>701</v>
      </c>
      <c r="C32887" t="s">
        <v>72</v>
      </c>
      <c r="D32887" s="1">
        <v>42397</v>
      </c>
      <c r="F32887">
        <v>3</v>
      </c>
      <c r="G32887">
        <v>27802</v>
      </c>
      <c r="H32887" t="s">
        <v>83</v>
      </c>
      <c r="J32887" t="s">
        <v>14</v>
      </c>
      <c r="K32887">
        <v>46</v>
      </c>
      <c r="L32887" t="s">
        <v>15</v>
      </c>
    </row>
    <row r="32888" spans="1:12">
      <c r="A32888" t="e">
        <f ca="1">E00251616233021</f>
        <v>#NAME?</v>
      </c>
      <c r="B32888">
        <v>1325</v>
      </c>
      <c r="C32888" t="s">
        <v>605</v>
      </c>
      <c r="D32888" s="1">
        <v>42026</v>
      </c>
      <c r="F32888">
        <v>3</v>
      </c>
      <c r="G32888">
        <v>4019</v>
      </c>
      <c r="H32888" t="s">
        <v>26</v>
      </c>
      <c r="J32888" t="s">
        <v>14</v>
      </c>
      <c r="K32888">
        <v>52</v>
      </c>
      <c r="L32888" t="s">
        <v>15</v>
      </c>
    </row>
    <row r="32889" spans="1:12">
      <c r="A32889" t="e">
        <f ca="1">E00251511139621</f>
        <v>#NAME?</v>
      </c>
      <c r="B32889">
        <v>28</v>
      </c>
      <c r="C32889" t="s">
        <v>153</v>
      </c>
      <c r="D32889" s="1">
        <v>41914</v>
      </c>
      <c r="F32889">
        <v>1</v>
      </c>
      <c r="G32889">
        <v>72704</v>
      </c>
      <c r="H32889" t="s">
        <v>855</v>
      </c>
      <c r="J32889" t="s">
        <v>14</v>
      </c>
      <c r="K32889">
        <v>54</v>
      </c>
      <c r="L32889" t="s">
        <v>15</v>
      </c>
    </row>
    <row r="32890" spans="1:12">
      <c r="A32890" t="e">
        <f ca="1">E00251531371621</f>
        <v>#NAME?</v>
      </c>
      <c r="B32890">
        <v>701</v>
      </c>
      <c r="C32890" t="s">
        <v>72</v>
      </c>
      <c r="D32890" s="1">
        <v>42026</v>
      </c>
      <c r="F32890">
        <v>1</v>
      </c>
      <c r="G32890">
        <v>3629</v>
      </c>
      <c r="H32890" t="s">
        <v>609</v>
      </c>
      <c r="J32890" t="s">
        <v>14</v>
      </c>
      <c r="K32890">
        <v>61</v>
      </c>
      <c r="L32890" t="s">
        <v>15</v>
      </c>
    </row>
    <row r="32891" spans="1:12">
      <c r="A32891" t="e">
        <f ca="1">E00251531371621</f>
        <v>#NAME?</v>
      </c>
      <c r="B32891">
        <v>701</v>
      </c>
      <c r="C32891" t="s">
        <v>72</v>
      </c>
      <c r="D32891" s="1">
        <v>42026</v>
      </c>
      <c r="F32891">
        <v>3</v>
      </c>
      <c r="G32891">
        <v>30000</v>
      </c>
      <c r="H32891" t="s">
        <v>144</v>
      </c>
      <c r="J32891" t="s">
        <v>14</v>
      </c>
      <c r="K32891">
        <v>61</v>
      </c>
      <c r="L32891" t="s">
        <v>15</v>
      </c>
    </row>
    <row r="32892" spans="1:12">
      <c r="A32892" t="e">
        <f ca="1">E00251514279221</f>
        <v>#NAME?</v>
      </c>
      <c r="B32892">
        <v>491</v>
      </c>
      <c r="C32892" t="s">
        <v>567</v>
      </c>
      <c r="D32892" s="1">
        <v>42019</v>
      </c>
      <c r="F32892">
        <v>1</v>
      </c>
      <c r="G32892">
        <v>30390</v>
      </c>
      <c r="H32892" t="s">
        <v>313</v>
      </c>
      <c r="J32892" t="s">
        <v>14</v>
      </c>
      <c r="K32892">
        <v>43</v>
      </c>
      <c r="L32892" t="s">
        <v>15</v>
      </c>
    </row>
    <row r="32893" spans="1:12">
      <c r="A32893" t="e">
        <f ca="1">E00251510614621</f>
        <v>#NAME?</v>
      </c>
      <c r="B32893">
        <v>160</v>
      </c>
      <c r="C32893" t="s">
        <v>278</v>
      </c>
      <c r="D32893" s="1">
        <v>42389</v>
      </c>
      <c r="F32893">
        <v>1</v>
      </c>
      <c r="G32893">
        <v>49390</v>
      </c>
      <c r="H32893" t="s">
        <v>59</v>
      </c>
      <c r="J32893" t="s">
        <v>14</v>
      </c>
      <c r="K32893">
        <v>54</v>
      </c>
      <c r="L32893" t="s">
        <v>15</v>
      </c>
    </row>
    <row r="32894" spans="1:12">
      <c r="A32894" t="e">
        <f ca="1">E00251510614621</f>
        <v>#NAME?</v>
      </c>
      <c r="B32894">
        <v>160</v>
      </c>
      <c r="C32894" t="s">
        <v>278</v>
      </c>
      <c r="D32894" s="1">
        <v>41856</v>
      </c>
      <c r="F32894">
        <v>2</v>
      </c>
      <c r="G32894">
        <v>4019</v>
      </c>
      <c r="H32894" t="s">
        <v>26</v>
      </c>
      <c r="J32894" t="s">
        <v>14</v>
      </c>
      <c r="K32894">
        <v>52</v>
      </c>
      <c r="L32894" t="s">
        <v>15</v>
      </c>
    </row>
    <row r="32895" spans="1:12">
      <c r="A32895" t="e">
        <f ca="1">E00251510614621</f>
        <v>#NAME?</v>
      </c>
      <c r="B32895">
        <v>160</v>
      </c>
      <c r="C32895" t="s">
        <v>278</v>
      </c>
      <c r="D32895" s="1">
        <v>41992</v>
      </c>
      <c r="F32895">
        <v>1</v>
      </c>
      <c r="G32895">
        <v>5859</v>
      </c>
      <c r="H32895" t="s">
        <v>607</v>
      </c>
      <c r="J32895" t="s">
        <v>14</v>
      </c>
      <c r="K32895">
        <v>53</v>
      </c>
      <c r="L32895" t="s">
        <v>15</v>
      </c>
    </row>
    <row r="32896" spans="1:12">
      <c r="A32896" t="e">
        <f ca="1">E00251510614621</f>
        <v>#NAME?</v>
      </c>
      <c r="B32896">
        <v>160</v>
      </c>
      <c r="C32896" t="s">
        <v>278</v>
      </c>
      <c r="D32896" s="1">
        <v>42265</v>
      </c>
      <c r="F32896">
        <v>2</v>
      </c>
      <c r="G32896">
        <v>5859</v>
      </c>
      <c r="H32896" t="s">
        <v>607</v>
      </c>
      <c r="J32896" t="s">
        <v>14</v>
      </c>
      <c r="K32896">
        <v>53</v>
      </c>
      <c r="L32896" t="s">
        <v>15</v>
      </c>
    </row>
    <row r="32897" spans="1:12">
      <c r="A32897" t="e">
        <f ca="1">E00251510614621</f>
        <v>#NAME?</v>
      </c>
      <c r="B32897">
        <v>160</v>
      </c>
      <c r="C32897" t="s">
        <v>278</v>
      </c>
      <c r="D32897" s="1">
        <v>42325</v>
      </c>
      <c r="F32897">
        <v>3</v>
      </c>
      <c r="G32897">
        <v>49390</v>
      </c>
      <c r="H32897" t="s">
        <v>59</v>
      </c>
      <c r="J32897" t="s">
        <v>14</v>
      </c>
      <c r="K32897">
        <v>53</v>
      </c>
      <c r="L32897" t="s">
        <v>15</v>
      </c>
    </row>
    <row r="32898" spans="1:12">
      <c r="A32898" t="e">
        <f ca="1">E00251616233021</f>
        <v>#NAME?</v>
      </c>
      <c r="B32898">
        <v>1325</v>
      </c>
      <c r="C32898" t="s">
        <v>605</v>
      </c>
      <c r="D32898" s="1">
        <v>42762</v>
      </c>
      <c r="F32898">
        <v>1</v>
      </c>
      <c r="G32898">
        <v>4019</v>
      </c>
      <c r="H32898" t="s">
        <v>26</v>
      </c>
      <c r="J32898" t="s">
        <v>14</v>
      </c>
      <c r="K32898">
        <v>54</v>
      </c>
      <c r="L32898" t="s">
        <v>15</v>
      </c>
    </row>
    <row r="32899" spans="1:12">
      <c r="A32899" t="e">
        <f ca="1">E00251616233021</f>
        <v>#NAME?</v>
      </c>
      <c r="B32899">
        <v>294</v>
      </c>
      <c r="C32899" t="s">
        <v>61</v>
      </c>
      <c r="D32899" s="1">
        <v>41774</v>
      </c>
      <c r="F32899">
        <v>4</v>
      </c>
      <c r="G32899">
        <v>4556</v>
      </c>
      <c r="H32899" t="s">
        <v>121</v>
      </c>
      <c r="J32899" t="s">
        <v>14</v>
      </c>
      <c r="K32899">
        <v>51</v>
      </c>
      <c r="L32899" t="s">
        <v>15</v>
      </c>
    </row>
    <row r="32900" spans="1:12">
      <c r="A32900" t="e">
        <f ca="1">E00251510614621</f>
        <v>#NAME?</v>
      </c>
      <c r="B32900">
        <v>160</v>
      </c>
      <c r="C32900" t="s">
        <v>278</v>
      </c>
      <c r="D32900" s="1">
        <v>41969</v>
      </c>
      <c r="F32900">
        <v>2</v>
      </c>
      <c r="G32900">
        <v>5859</v>
      </c>
      <c r="H32900" t="s">
        <v>607</v>
      </c>
      <c r="J32900" t="s">
        <v>14</v>
      </c>
      <c r="K32900">
        <v>52</v>
      </c>
      <c r="L32900" t="s">
        <v>15</v>
      </c>
    </row>
    <row r="32901" spans="1:12">
      <c r="A32901" t="e">
        <f ca="1">E00251511139621</f>
        <v>#NAME?</v>
      </c>
      <c r="B32901">
        <v>28</v>
      </c>
      <c r="C32901" t="s">
        <v>153</v>
      </c>
      <c r="D32901" s="1">
        <v>41929</v>
      </c>
      <c r="F32901">
        <v>3</v>
      </c>
      <c r="G32901">
        <v>4019</v>
      </c>
      <c r="H32901" t="s">
        <v>26</v>
      </c>
      <c r="J32901" t="s">
        <v>14</v>
      </c>
      <c r="K32901">
        <v>54</v>
      </c>
      <c r="L32901" t="s">
        <v>15</v>
      </c>
    </row>
    <row r="32902" spans="1:12">
      <c r="A32902" t="e">
        <f ca="1">E00251511139621</f>
        <v>#NAME?</v>
      </c>
      <c r="B32902">
        <v>28</v>
      </c>
      <c r="C32902" t="s">
        <v>153</v>
      </c>
      <c r="D32902" s="1">
        <v>42251</v>
      </c>
      <c r="F32902">
        <v>2</v>
      </c>
      <c r="G32902">
        <v>49390</v>
      </c>
      <c r="H32902" t="s">
        <v>59</v>
      </c>
      <c r="J32902" t="s">
        <v>14</v>
      </c>
      <c r="K32902">
        <v>55</v>
      </c>
      <c r="L32902" t="s">
        <v>15</v>
      </c>
    </row>
    <row r="32903" spans="1:12">
      <c r="A32903" t="e">
        <f ca="1">E00251531371621</f>
        <v>#NAME?</v>
      </c>
      <c r="B32903">
        <v>701</v>
      </c>
      <c r="C32903" t="s">
        <v>72</v>
      </c>
      <c r="D32903" s="1">
        <v>41305</v>
      </c>
      <c r="F32903">
        <v>4</v>
      </c>
      <c r="G32903">
        <v>30270</v>
      </c>
      <c r="H32903" t="s">
        <v>336</v>
      </c>
      <c r="J32903" t="s">
        <v>14</v>
      </c>
      <c r="K32903">
        <v>59</v>
      </c>
      <c r="L32903" t="s">
        <v>15</v>
      </c>
    </row>
    <row r="32904" spans="1:12">
      <c r="A32904" t="e">
        <f ca="1">E00251531371621</f>
        <v>#NAME?</v>
      </c>
      <c r="B32904">
        <v>701</v>
      </c>
      <c r="C32904" t="s">
        <v>72</v>
      </c>
      <c r="D32904" s="1">
        <v>41947</v>
      </c>
      <c r="F32904">
        <v>4</v>
      </c>
      <c r="G32904">
        <v>30270</v>
      </c>
      <c r="H32904" t="s">
        <v>336</v>
      </c>
      <c r="J32904" t="s">
        <v>14</v>
      </c>
      <c r="K32904">
        <v>61</v>
      </c>
      <c r="L32904" t="s">
        <v>15</v>
      </c>
    </row>
    <row r="32905" spans="1:12">
      <c r="A32905" t="e">
        <f ca="1">E00251511139621</f>
        <v>#NAME?</v>
      </c>
      <c r="B32905">
        <v>28</v>
      </c>
      <c r="C32905" t="s">
        <v>153</v>
      </c>
      <c r="D32905" s="1">
        <v>41361</v>
      </c>
      <c r="F32905">
        <v>1</v>
      </c>
      <c r="G32905">
        <v>49390</v>
      </c>
      <c r="H32905" t="s">
        <v>59</v>
      </c>
      <c r="J32905" t="s">
        <v>14</v>
      </c>
      <c r="K32905">
        <v>52</v>
      </c>
      <c r="L32905" t="s">
        <v>15</v>
      </c>
    </row>
    <row r="32906" spans="1:12">
      <c r="A32906" t="e">
        <f ca="1">E00251531371621</f>
        <v>#NAME?</v>
      </c>
      <c r="B32906">
        <v>701</v>
      </c>
      <c r="C32906" t="s">
        <v>72</v>
      </c>
      <c r="D32906" s="1">
        <v>41978</v>
      </c>
      <c r="F32906">
        <v>2</v>
      </c>
      <c r="G32906">
        <v>3629</v>
      </c>
      <c r="H32906" t="s">
        <v>609</v>
      </c>
      <c r="J32906" t="s">
        <v>14</v>
      </c>
      <c r="K32906">
        <v>61</v>
      </c>
      <c r="L32906" t="s">
        <v>15</v>
      </c>
    </row>
    <row r="32907" spans="1:12">
      <c r="A32907" t="e">
        <f ca="1">E00251510614621</f>
        <v>#NAME?</v>
      </c>
      <c r="B32907">
        <v>160</v>
      </c>
      <c r="C32907" t="s">
        <v>278</v>
      </c>
      <c r="D32907" s="1">
        <v>42646</v>
      </c>
      <c r="F32907">
        <v>1</v>
      </c>
      <c r="G32907">
        <v>5859</v>
      </c>
      <c r="H32907" t="s">
        <v>607</v>
      </c>
      <c r="J32907" t="s">
        <v>14</v>
      </c>
      <c r="K32907">
        <v>54</v>
      </c>
      <c r="L32907" t="s">
        <v>15</v>
      </c>
    </row>
    <row r="32908" spans="1:12">
      <c r="A32908" t="e">
        <f ca="1">E00251510614621</f>
        <v>#NAME?</v>
      </c>
      <c r="B32908">
        <v>160</v>
      </c>
      <c r="C32908" t="s">
        <v>278</v>
      </c>
      <c r="D32908" s="1">
        <v>42265</v>
      </c>
      <c r="F32908">
        <v>1</v>
      </c>
      <c r="G32908">
        <v>4019</v>
      </c>
      <c r="H32908" t="s">
        <v>26</v>
      </c>
      <c r="J32908" t="s">
        <v>14</v>
      </c>
      <c r="K32908">
        <v>53</v>
      </c>
      <c r="L32908" t="s">
        <v>15</v>
      </c>
    </row>
    <row r="32909" spans="1:12">
      <c r="A32909" t="e">
        <f ca="1">E00251616233021</f>
        <v>#NAME?</v>
      </c>
      <c r="B32909">
        <v>1325</v>
      </c>
      <c r="C32909" t="s">
        <v>605</v>
      </c>
      <c r="D32909" s="1">
        <v>41164</v>
      </c>
      <c r="F32909">
        <v>6</v>
      </c>
      <c r="G32909">
        <v>2169</v>
      </c>
      <c r="H32909" t="s">
        <v>40</v>
      </c>
      <c r="J32909" t="s">
        <v>14</v>
      </c>
      <c r="K32909">
        <v>50</v>
      </c>
      <c r="L32909" t="s">
        <v>15</v>
      </c>
    </row>
    <row r="32910" spans="1:12">
      <c r="A32910" t="e">
        <f ca="1">E00251429326321</f>
        <v>#NAME?</v>
      </c>
      <c r="B32910">
        <v>291</v>
      </c>
      <c r="C32910" t="s">
        <v>160</v>
      </c>
      <c r="D32910" s="1">
        <v>41199</v>
      </c>
      <c r="F32910">
        <v>1</v>
      </c>
      <c r="G32910">
        <v>49390</v>
      </c>
      <c r="H32910" t="s">
        <v>59</v>
      </c>
      <c r="J32910" t="s">
        <v>14</v>
      </c>
      <c r="K32910">
        <v>45</v>
      </c>
      <c r="L32910" t="s">
        <v>15</v>
      </c>
    </row>
    <row r="32911" spans="1:12">
      <c r="A32911" t="e">
        <f ca="1">E00251511139621</f>
        <v>#NAME?</v>
      </c>
      <c r="B32911">
        <v>28</v>
      </c>
      <c r="C32911" t="s">
        <v>153</v>
      </c>
      <c r="D32911" s="1">
        <v>41521</v>
      </c>
      <c r="F32911">
        <v>3</v>
      </c>
      <c r="G32911">
        <v>4019</v>
      </c>
      <c r="H32911" t="s">
        <v>26</v>
      </c>
      <c r="J32911" t="s">
        <v>14</v>
      </c>
      <c r="K32911">
        <v>53</v>
      </c>
      <c r="L32911" t="s">
        <v>15</v>
      </c>
    </row>
    <row r="32912" spans="1:12">
      <c r="A32912" t="e">
        <f t="shared" ref="A32912:A32922" ca="1" si="302">E00251531371621</f>
        <v>#NAME?</v>
      </c>
      <c r="B32912">
        <v>116</v>
      </c>
      <c r="C32912" t="s">
        <v>600</v>
      </c>
      <c r="D32912" s="1">
        <v>42632</v>
      </c>
      <c r="F32912">
        <v>4</v>
      </c>
      <c r="G32912">
        <v>25000</v>
      </c>
      <c r="H32912" t="s">
        <v>178</v>
      </c>
      <c r="J32912" t="s">
        <v>14</v>
      </c>
      <c r="K32912">
        <v>63</v>
      </c>
      <c r="L32912" t="s">
        <v>15</v>
      </c>
    </row>
    <row r="32913" spans="1:12">
      <c r="A32913" t="e">
        <f t="shared" ca="1" si="302"/>
        <v>#NAME?</v>
      </c>
      <c r="B32913">
        <v>116</v>
      </c>
      <c r="C32913" t="s">
        <v>600</v>
      </c>
      <c r="D32913" s="1">
        <v>42761</v>
      </c>
      <c r="F32913">
        <v>3</v>
      </c>
      <c r="G32913">
        <v>4019</v>
      </c>
      <c r="H32913" t="s">
        <v>26</v>
      </c>
      <c r="J32913" t="s">
        <v>14</v>
      </c>
      <c r="K32913">
        <v>63</v>
      </c>
      <c r="L32913" t="s">
        <v>15</v>
      </c>
    </row>
    <row r="32914" spans="1:12">
      <c r="A32914" t="e">
        <f t="shared" ca="1" si="302"/>
        <v>#NAME?</v>
      </c>
      <c r="B32914">
        <v>116</v>
      </c>
      <c r="C32914" t="s">
        <v>600</v>
      </c>
      <c r="D32914" s="1">
        <v>42816</v>
      </c>
      <c r="F32914">
        <v>6</v>
      </c>
      <c r="G32914">
        <v>41041</v>
      </c>
      <c r="H32914" t="s">
        <v>1069</v>
      </c>
      <c r="J32914" t="s">
        <v>14</v>
      </c>
      <c r="K32914">
        <v>63</v>
      </c>
      <c r="L32914" t="s">
        <v>15</v>
      </c>
    </row>
    <row r="32915" spans="1:12">
      <c r="A32915" t="e">
        <f t="shared" ca="1" si="302"/>
        <v>#NAME?</v>
      </c>
      <c r="B32915">
        <v>701</v>
      </c>
      <c r="C32915" t="s">
        <v>72</v>
      </c>
      <c r="D32915" s="1">
        <v>41086</v>
      </c>
      <c r="F32915">
        <v>5</v>
      </c>
      <c r="G32915">
        <v>25000</v>
      </c>
      <c r="H32915" t="s">
        <v>178</v>
      </c>
      <c r="J32915" t="s">
        <v>14</v>
      </c>
      <c r="K32915">
        <v>59</v>
      </c>
      <c r="L32915" t="s">
        <v>15</v>
      </c>
    </row>
    <row r="32916" spans="1:12">
      <c r="A32916" t="e">
        <f t="shared" ca="1" si="302"/>
        <v>#NAME?</v>
      </c>
      <c r="B32916">
        <v>116</v>
      </c>
      <c r="C32916" t="s">
        <v>600</v>
      </c>
      <c r="D32916" s="1">
        <v>42165</v>
      </c>
      <c r="F32916">
        <v>4</v>
      </c>
      <c r="G32916">
        <v>25000</v>
      </c>
      <c r="H32916" t="s">
        <v>178</v>
      </c>
      <c r="J32916" t="s">
        <v>14</v>
      </c>
      <c r="K32916">
        <v>61</v>
      </c>
      <c r="L32916" t="s">
        <v>15</v>
      </c>
    </row>
    <row r="32917" spans="1:12">
      <c r="A32917" t="e">
        <f t="shared" ca="1" si="302"/>
        <v>#NAME?</v>
      </c>
      <c r="B32917">
        <v>701</v>
      </c>
      <c r="C32917" t="s">
        <v>72</v>
      </c>
      <c r="D32917" s="1">
        <v>41278</v>
      </c>
      <c r="F32917">
        <v>2</v>
      </c>
      <c r="G32917">
        <v>4019</v>
      </c>
      <c r="H32917" t="s">
        <v>26</v>
      </c>
      <c r="J32917" t="s">
        <v>14</v>
      </c>
      <c r="K32917">
        <v>59</v>
      </c>
      <c r="L32917" t="s">
        <v>15</v>
      </c>
    </row>
    <row r="32918" spans="1:12">
      <c r="A32918" t="e">
        <f t="shared" ca="1" si="302"/>
        <v>#NAME?</v>
      </c>
      <c r="B32918">
        <v>116</v>
      </c>
      <c r="C32918" t="s">
        <v>600</v>
      </c>
      <c r="D32918" s="1">
        <v>42228</v>
      </c>
      <c r="F32918">
        <v>1</v>
      </c>
      <c r="G32918">
        <v>2811</v>
      </c>
      <c r="H32918" t="s">
        <v>603</v>
      </c>
      <c r="J32918" t="s">
        <v>14</v>
      </c>
      <c r="K32918">
        <v>62</v>
      </c>
      <c r="L32918" t="s">
        <v>15</v>
      </c>
    </row>
    <row r="32919" spans="1:12">
      <c r="A32919" t="e">
        <f t="shared" ca="1" si="302"/>
        <v>#NAME?</v>
      </c>
      <c r="B32919">
        <v>116</v>
      </c>
      <c r="C32919" t="s">
        <v>600</v>
      </c>
      <c r="D32919" s="1">
        <v>42632</v>
      </c>
      <c r="F32919">
        <v>2</v>
      </c>
      <c r="G32919">
        <v>41041</v>
      </c>
      <c r="H32919" t="s">
        <v>1069</v>
      </c>
      <c r="J32919" t="s">
        <v>14</v>
      </c>
      <c r="K32919">
        <v>63</v>
      </c>
      <c r="L32919" t="s">
        <v>15</v>
      </c>
    </row>
    <row r="32920" spans="1:12">
      <c r="A32920" t="e">
        <f t="shared" ca="1" si="302"/>
        <v>#NAME?</v>
      </c>
      <c r="B32920">
        <v>701</v>
      </c>
      <c r="C32920" t="s">
        <v>72</v>
      </c>
      <c r="D32920" s="1">
        <v>41278</v>
      </c>
      <c r="F32920">
        <v>5</v>
      </c>
      <c r="G32920">
        <v>25000</v>
      </c>
      <c r="H32920" t="s">
        <v>178</v>
      </c>
      <c r="J32920" t="s">
        <v>14</v>
      </c>
      <c r="K32920">
        <v>59</v>
      </c>
      <c r="L32920" t="s">
        <v>15</v>
      </c>
    </row>
    <row r="32921" spans="1:12">
      <c r="A32921" t="e">
        <f t="shared" ca="1" si="302"/>
        <v>#NAME?</v>
      </c>
      <c r="B32921">
        <v>701</v>
      </c>
      <c r="C32921" t="s">
        <v>72</v>
      </c>
      <c r="D32921" s="1">
        <v>41527</v>
      </c>
      <c r="F32921">
        <v>2</v>
      </c>
      <c r="G32921">
        <v>4019</v>
      </c>
      <c r="H32921" t="s">
        <v>26</v>
      </c>
      <c r="J32921" t="s">
        <v>14</v>
      </c>
      <c r="K32921">
        <v>60</v>
      </c>
      <c r="L32921" t="s">
        <v>15</v>
      </c>
    </row>
    <row r="32922" spans="1:12">
      <c r="A32922" t="e">
        <f t="shared" ca="1" si="302"/>
        <v>#NAME?</v>
      </c>
      <c r="B32922">
        <v>701</v>
      </c>
      <c r="C32922" t="s">
        <v>72</v>
      </c>
      <c r="D32922" s="1">
        <v>41654</v>
      </c>
      <c r="F32922">
        <v>4</v>
      </c>
      <c r="G32922">
        <v>30270</v>
      </c>
      <c r="H32922" t="s">
        <v>336</v>
      </c>
      <c r="J32922" t="s">
        <v>14</v>
      </c>
      <c r="K32922">
        <v>60</v>
      </c>
      <c r="L32922" t="s">
        <v>15</v>
      </c>
    </row>
    <row r="32923" spans="1:12">
      <c r="A32923" t="e">
        <f ca="1">E00251716565521</f>
        <v>#NAME?</v>
      </c>
      <c r="B32923">
        <v>7504</v>
      </c>
      <c r="C32923" t="s">
        <v>162</v>
      </c>
      <c r="D32923" s="1">
        <v>42257</v>
      </c>
      <c r="F32923">
        <v>2</v>
      </c>
      <c r="G32923">
        <v>78079</v>
      </c>
      <c r="H32923" t="s">
        <v>49</v>
      </c>
      <c r="J32923" t="s">
        <v>14</v>
      </c>
      <c r="K32923">
        <v>56</v>
      </c>
      <c r="L32923" t="s">
        <v>22</v>
      </c>
    </row>
    <row r="32924" spans="1:12">
      <c r="A32924" t="e">
        <f ca="1">E00251531371621</f>
        <v>#NAME?</v>
      </c>
      <c r="B32924">
        <v>116</v>
      </c>
      <c r="C32924" t="s">
        <v>600</v>
      </c>
      <c r="D32924" s="1">
        <v>42285</v>
      </c>
      <c r="F32924">
        <v>3</v>
      </c>
      <c r="G32924">
        <v>5239</v>
      </c>
      <c r="H32924" t="s">
        <v>926</v>
      </c>
      <c r="J32924" t="s">
        <v>14</v>
      </c>
      <c r="K32924">
        <v>62</v>
      </c>
      <c r="L32924" t="s">
        <v>15</v>
      </c>
    </row>
    <row r="32925" spans="1:12">
      <c r="A32925" t="e">
        <f ca="1">E00251531371621</f>
        <v>#NAME?</v>
      </c>
      <c r="B32925">
        <v>116</v>
      </c>
      <c r="C32925" t="s">
        <v>600</v>
      </c>
      <c r="D32925" s="1">
        <v>42663</v>
      </c>
      <c r="F32925">
        <v>2</v>
      </c>
      <c r="G32925">
        <v>25000</v>
      </c>
      <c r="H32925" t="s">
        <v>178</v>
      </c>
      <c r="J32925" t="s">
        <v>14</v>
      </c>
      <c r="K32925">
        <v>63</v>
      </c>
      <c r="L32925" t="s">
        <v>15</v>
      </c>
    </row>
    <row r="32926" spans="1:12">
      <c r="A32926" t="e">
        <f ca="1">E00251510614621</f>
        <v>#NAME?</v>
      </c>
      <c r="B32926">
        <v>160</v>
      </c>
      <c r="C32926" t="s">
        <v>278</v>
      </c>
      <c r="D32926" s="1">
        <v>41544</v>
      </c>
      <c r="F32926">
        <v>1</v>
      </c>
      <c r="G32926">
        <v>49390</v>
      </c>
      <c r="H32926" t="s">
        <v>59</v>
      </c>
      <c r="J32926" t="s">
        <v>14</v>
      </c>
      <c r="K32926">
        <v>51</v>
      </c>
      <c r="L32926" t="s">
        <v>15</v>
      </c>
    </row>
    <row r="32927" spans="1:12">
      <c r="A32927" t="e">
        <f ca="1">E00251716565521</f>
        <v>#NAME?</v>
      </c>
      <c r="B32927">
        <v>7504</v>
      </c>
      <c r="C32927" t="s">
        <v>162</v>
      </c>
      <c r="D32927" s="1">
        <v>42543</v>
      </c>
      <c r="F32927">
        <v>1</v>
      </c>
      <c r="G32927">
        <v>496</v>
      </c>
      <c r="H32927" t="s">
        <v>190</v>
      </c>
      <c r="J32927" t="s">
        <v>14</v>
      </c>
      <c r="K32927">
        <v>56</v>
      </c>
      <c r="L32927" t="s">
        <v>15</v>
      </c>
    </row>
    <row r="32928" spans="1:12">
      <c r="A32928" t="e">
        <f t="shared" ref="A32928:A32933" ca="1" si="303">E00251531371621</f>
        <v>#NAME?</v>
      </c>
      <c r="B32928">
        <v>116</v>
      </c>
      <c r="C32928" t="s">
        <v>600</v>
      </c>
      <c r="D32928" s="1">
        <v>42165</v>
      </c>
      <c r="F32928">
        <v>3</v>
      </c>
      <c r="G32928">
        <v>4019</v>
      </c>
      <c r="H32928" t="s">
        <v>26</v>
      </c>
      <c r="J32928" t="s">
        <v>14</v>
      </c>
      <c r="K32928">
        <v>61</v>
      </c>
      <c r="L32928" t="s">
        <v>15</v>
      </c>
    </row>
    <row r="32929" spans="1:12">
      <c r="A32929" t="e">
        <f t="shared" ca="1" si="303"/>
        <v>#NAME?</v>
      </c>
      <c r="B32929">
        <v>116</v>
      </c>
      <c r="C32929" t="s">
        <v>600</v>
      </c>
      <c r="D32929" s="1">
        <v>42262</v>
      </c>
      <c r="F32929">
        <v>2</v>
      </c>
      <c r="G32929">
        <v>25000</v>
      </c>
      <c r="H32929" t="s">
        <v>178</v>
      </c>
      <c r="J32929" t="s">
        <v>14</v>
      </c>
      <c r="K32929">
        <v>62</v>
      </c>
      <c r="L32929" t="s">
        <v>15</v>
      </c>
    </row>
    <row r="32930" spans="1:12">
      <c r="A32930" t="e">
        <f t="shared" ca="1" si="303"/>
        <v>#NAME?</v>
      </c>
      <c r="B32930">
        <v>116</v>
      </c>
      <c r="C32930" t="s">
        <v>600</v>
      </c>
      <c r="D32930" s="1">
        <v>42318</v>
      </c>
      <c r="F32930">
        <v>2</v>
      </c>
      <c r="G32930">
        <v>2811</v>
      </c>
      <c r="H32930" t="s">
        <v>603</v>
      </c>
      <c r="J32930" t="s">
        <v>14</v>
      </c>
      <c r="K32930">
        <v>62</v>
      </c>
      <c r="L32930" t="s">
        <v>15</v>
      </c>
    </row>
    <row r="32931" spans="1:12">
      <c r="A32931" t="e">
        <f t="shared" ca="1" si="303"/>
        <v>#NAME?</v>
      </c>
      <c r="B32931">
        <v>116</v>
      </c>
      <c r="C32931" t="s">
        <v>600</v>
      </c>
      <c r="D32931" s="1">
        <v>42353</v>
      </c>
      <c r="F32931">
        <v>2</v>
      </c>
      <c r="G32931">
        <v>4019</v>
      </c>
      <c r="H32931" t="s">
        <v>26</v>
      </c>
      <c r="J32931" t="s">
        <v>14</v>
      </c>
      <c r="K32931">
        <v>62</v>
      </c>
      <c r="L32931" t="s">
        <v>15</v>
      </c>
    </row>
    <row r="32932" spans="1:12">
      <c r="A32932" t="e">
        <f t="shared" ca="1" si="303"/>
        <v>#NAME?</v>
      </c>
      <c r="B32932">
        <v>116</v>
      </c>
      <c r="C32932" t="s">
        <v>600</v>
      </c>
      <c r="D32932" s="1">
        <v>42726</v>
      </c>
      <c r="F32932">
        <v>2</v>
      </c>
      <c r="G32932">
        <v>41041</v>
      </c>
      <c r="H32932" t="s">
        <v>1069</v>
      </c>
      <c r="J32932" t="s">
        <v>14</v>
      </c>
      <c r="K32932">
        <v>63</v>
      </c>
      <c r="L32932" t="s">
        <v>15</v>
      </c>
    </row>
    <row r="32933" spans="1:12">
      <c r="A32933" t="e">
        <f t="shared" ca="1" si="303"/>
        <v>#NAME?</v>
      </c>
      <c r="B32933">
        <v>116</v>
      </c>
      <c r="C32933" t="s">
        <v>600</v>
      </c>
      <c r="D32933" s="1">
        <v>42877</v>
      </c>
      <c r="F32933">
        <v>2</v>
      </c>
      <c r="G32933">
        <v>25000</v>
      </c>
      <c r="H32933" t="s">
        <v>178</v>
      </c>
      <c r="J32933" t="s">
        <v>14</v>
      </c>
      <c r="K32933">
        <v>63</v>
      </c>
      <c r="L32933" t="s">
        <v>15</v>
      </c>
    </row>
    <row r="32934" spans="1:12">
      <c r="A32934" t="e">
        <f ca="1">E00251510614621</f>
        <v>#NAME?</v>
      </c>
      <c r="B32934">
        <v>160</v>
      </c>
      <c r="C32934" t="s">
        <v>278</v>
      </c>
      <c r="D32934" s="1">
        <v>41192</v>
      </c>
      <c r="F32934">
        <v>1</v>
      </c>
      <c r="G32934">
        <v>49390</v>
      </c>
      <c r="H32934" t="s">
        <v>59</v>
      </c>
      <c r="J32934" t="s">
        <v>14</v>
      </c>
      <c r="K32934">
        <v>50</v>
      </c>
      <c r="L32934" t="s">
        <v>15</v>
      </c>
    </row>
    <row r="32935" spans="1:12">
      <c r="A32935" t="e">
        <f ca="1">E00251510614621</f>
        <v>#NAME?</v>
      </c>
      <c r="B32935">
        <v>160</v>
      </c>
      <c r="C32935" t="s">
        <v>278</v>
      </c>
      <c r="D32935" s="1">
        <v>41948</v>
      </c>
      <c r="F32935">
        <v>4</v>
      </c>
      <c r="G32935">
        <v>49390</v>
      </c>
      <c r="H32935" t="s">
        <v>59</v>
      </c>
      <c r="J32935" t="s">
        <v>14</v>
      </c>
      <c r="K32935">
        <v>52</v>
      </c>
      <c r="L32935" t="s">
        <v>15</v>
      </c>
    </row>
    <row r="32936" spans="1:12">
      <c r="A32936" t="e">
        <f ca="1">E00251510614621</f>
        <v>#NAME?</v>
      </c>
      <c r="B32936">
        <v>160</v>
      </c>
      <c r="C32936" t="s">
        <v>278</v>
      </c>
      <c r="D32936" s="1">
        <v>42381</v>
      </c>
      <c r="F32936">
        <v>3</v>
      </c>
      <c r="G32936">
        <v>4019</v>
      </c>
      <c r="H32936" t="s">
        <v>26</v>
      </c>
      <c r="J32936" t="s">
        <v>14</v>
      </c>
      <c r="K32936">
        <v>54</v>
      </c>
      <c r="L32936" t="s">
        <v>15</v>
      </c>
    </row>
    <row r="32937" spans="1:12">
      <c r="A32937" t="e">
        <f ca="1">E00251531371621</f>
        <v>#NAME?</v>
      </c>
      <c r="B32937">
        <v>701</v>
      </c>
      <c r="C32937" t="s">
        <v>72</v>
      </c>
      <c r="D32937" s="1">
        <v>41278</v>
      </c>
      <c r="F32937">
        <v>1</v>
      </c>
      <c r="G32937">
        <v>3629</v>
      </c>
      <c r="H32937" t="s">
        <v>609</v>
      </c>
      <c r="J32937" t="s">
        <v>14</v>
      </c>
      <c r="K32937">
        <v>59</v>
      </c>
      <c r="L32937" t="s">
        <v>15</v>
      </c>
    </row>
    <row r="32938" spans="1:12">
      <c r="A32938" t="e">
        <f ca="1">E00251531371621</f>
        <v>#NAME?</v>
      </c>
      <c r="B32938">
        <v>701</v>
      </c>
      <c r="C32938" t="s">
        <v>72</v>
      </c>
      <c r="D32938" s="1">
        <v>41305</v>
      </c>
      <c r="F32938">
        <v>1</v>
      </c>
      <c r="G32938">
        <v>3629</v>
      </c>
      <c r="H32938" t="s">
        <v>609</v>
      </c>
      <c r="J32938" t="s">
        <v>14</v>
      </c>
      <c r="K32938">
        <v>59</v>
      </c>
      <c r="L32938" t="s">
        <v>15</v>
      </c>
    </row>
    <row r="32939" spans="1:12">
      <c r="A32939" t="e">
        <f ca="1">E00251510614621</f>
        <v>#NAME?</v>
      </c>
      <c r="B32939">
        <v>160</v>
      </c>
      <c r="C32939" t="s">
        <v>278</v>
      </c>
      <c r="D32939" s="1">
        <v>43087</v>
      </c>
      <c r="F32939">
        <v>1</v>
      </c>
      <c r="G32939">
        <v>2720</v>
      </c>
      <c r="H32939" t="s">
        <v>65</v>
      </c>
      <c r="J32939" t="s">
        <v>14</v>
      </c>
      <c r="K32939">
        <v>56</v>
      </c>
      <c r="L32939" t="s">
        <v>15</v>
      </c>
    </row>
    <row r="32940" spans="1:12">
      <c r="A32940" t="e">
        <f ca="1">E00251531371621</f>
        <v>#NAME?</v>
      </c>
      <c r="B32940">
        <v>701</v>
      </c>
      <c r="C32940" t="s">
        <v>72</v>
      </c>
      <c r="D32940" s="1">
        <v>42102</v>
      </c>
      <c r="F32940">
        <v>1</v>
      </c>
      <c r="G32940">
        <v>25000</v>
      </c>
      <c r="H32940" t="s">
        <v>178</v>
      </c>
      <c r="J32940" t="s">
        <v>14</v>
      </c>
      <c r="K32940">
        <v>61</v>
      </c>
      <c r="L32940" t="s">
        <v>15</v>
      </c>
    </row>
    <row r="32941" spans="1:12">
      <c r="A32941" t="e">
        <f ca="1">E00251510614621</f>
        <v>#NAME?</v>
      </c>
      <c r="B32941">
        <v>160</v>
      </c>
      <c r="C32941" t="s">
        <v>278</v>
      </c>
      <c r="D32941" s="1">
        <v>43087</v>
      </c>
      <c r="F32941">
        <v>4</v>
      </c>
      <c r="G32941">
        <v>49390</v>
      </c>
      <c r="H32941" t="s">
        <v>59</v>
      </c>
      <c r="J32941" t="s">
        <v>14</v>
      </c>
      <c r="K32941">
        <v>56</v>
      </c>
      <c r="L32941" t="s">
        <v>15</v>
      </c>
    </row>
    <row r="32942" spans="1:12">
      <c r="A32942" t="e">
        <f ca="1">E00251510614621</f>
        <v>#NAME?</v>
      </c>
      <c r="B32942">
        <v>160</v>
      </c>
      <c r="C32942" t="s">
        <v>278</v>
      </c>
      <c r="D32942" s="1">
        <v>41843</v>
      </c>
      <c r="F32942">
        <v>2</v>
      </c>
      <c r="G32942">
        <v>4019</v>
      </c>
      <c r="H32942" t="s">
        <v>26</v>
      </c>
      <c r="J32942" t="s">
        <v>14</v>
      </c>
      <c r="K32942">
        <v>52</v>
      </c>
      <c r="L32942" t="s">
        <v>15</v>
      </c>
    </row>
    <row r="32943" spans="1:12">
      <c r="A32943" t="e">
        <f ca="1">E00251531371621</f>
        <v>#NAME?</v>
      </c>
      <c r="B32943">
        <v>701</v>
      </c>
      <c r="C32943" t="s">
        <v>72</v>
      </c>
      <c r="D32943" s="1">
        <v>41086</v>
      </c>
      <c r="F32943">
        <v>1</v>
      </c>
      <c r="G32943">
        <v>3629</v>
      </c>
      <c r="H32943" t="s">
        <v>609</v>
      </c>
      <c r="J32943" t="s">
        <v>14</v>
      </c>
      <c r="K32943">
        <v>59</v>
      </c>
      <c r="L32943" t="s">
        <v>15</v>
      </c>
    </row>
    <row r="32944" spans="1:12">
      <c r="A32944" t="e">
        <f ca="1">E00251510614621</f>
        <v>#NAME?</v>
      </c>
      <c r="B32944">
        <v>160</v>
      </c>
      <c r="C32944" t="s">
        <v>278</v>
      </c>
      <c r="D32944" s="1">
        <v>42362</v>
      </c>
      <c r="F32944">
        <v>1</v>
      </c>
      <c r="G32944">
        <v>42610</v>
      </c>
      <c r="H32944" t="s">
        <v>1438</v>
      </c>
      <c r="J32944" t="s">
        <v>14</v>
      </c>
      <c r="K32944">
        <v>54</v>
      </c>
      <c r="L32944" t="s">
        <v>15</v>
      </c>
    </row>
    <row r="32945" spans="1:12">
      <c r="A32945" t="e">
        <f ca="1">E00251510614621</f>
        <v>#NAME?</v>
      </c>
      <c r="B32945">
        <v>160</v>
      </c>
      <c r="C32945" t="s">
        <v>278</v>
      </c>
      <c r="D32945" s="1">
        <v>43063</v>
      </c>
      <c r="F32945">
        <v>4</v>
      </c>
      <c r="G32945">
        <v>4019</v>
      </c>
      <c r="H32945" t="s">
        <v>26</v>
      </c>
      <c r="J32945" t="s">
        <v>14</v>
      </c>
      <c r="K32945">
        <v>55</v>
      </c>
      <c r="L32945" t="s">
        <v>15</v>
      </c>
    </row>
    <row r="32946" spans="1:12">
      <c r="A32946" t="e">
        <f ca="1">E00251616233021</f>
        <v>#NAME?</v>
      </c>
      <c r="B32946">
        <v>1325</v>
      </c>
      <c r="C32946" t="s">
        <v>605</v>
      </c>
      <c r="D32946" s="1">
        <v>41596</v>
      </c>
      <c r="F32946">
        <v>1</v>
      </c>
      <c r="G32946">
        <v>56400</v>
      </c>
      <c r="H32946" t="s">
        <v>91</v>
      </c>
      <c r="J32946" t="s">
        <v>14</v>
      </c>
      <c r="K32946">
        <v>51</v>
      </c>
      <c r="L32946" t="s">
        <v>15</v>
      </c>
    </row>
    <row r="32947" spans="1:12">
      <c r="A32947" t="e">
        <f ca="1">E00251616233021</f>
        <v>#NAME?</v>
      </c>
      <c r="B32947">
        <v>1325</v>
      </c>
      <c r="C32947" t="s">
        <v>605</v>
      </c>
      <c r="D32947" s="1">
        <v>42026</v>
      </c>
      <c r="F32947">
        <v>6</v>
      </c>
      <c r="G32947">
        <v>7273</v>
      </c>
      <c r="H32947" t="s">
        <v>543</v>
      </c>
      <c r="J32947" t="s">
        <v>14</v>
      </c>
      <c r="K32947">
        <v>52</v>
      </c>
      <c r="L32947" t="s">
        <v>15</v>
      </c>
    </row>
    <row r="32948" spans="1:12">
      <c r="A32948" t="e">
        <f ca="1">E00251531371621</f>
        <v>#NAME?</v>
      </c>
      <c r="B32948">
        <v>701</v>
      </c>
      <c r="C32948" t="s">
        <v>72</v>
      </c>
      <c r="D32948" s="1">
        <v>41558</v>
      </c>
      <c r="F32948">
        <v>4</v>
      </c>
      <c r="G32948">
        <v>30270</v>
      </c>
      <c r="H32948" t="s">
        <v>336</v>
      </c>
      <c r="J32948" t="s">
        <v>14</v>
      </c>
      <c r="K32948">
        <v>60</v>
      </c>
      <c r="L32948" t="s">
        <v>15</v>
      </c>
    </row>
    <row r="32949" spans="1:12">
      <c r="A32949" t="e">
        <f ca="1">E00251531371621</f>
        <v>#NAME?</v>
      </c>
      <c r="B32949">
        <v>701</v>
      </c>
      <c r="C32949" t="s">
        <v>72</v>
      </c>
      <c r="D32949" s="1">
        <v>41970</v>
      </c>
      <c r="F32949">
        <v>4</v>
      </c>
      <c r="G32949">
        <v>30270</v>
      </c>
      <c r="H32949" t="s">
        <v>336</v>
      </c>
      <c r="J32949" t="s">
        <v>14</v>
      </c>
      <c r="K32949">
        <v>61</v>
      </c>
      <c r="L32949" t="s">
        <v>15</v>
      </c>
    </row>
    <row r="32950" spans="1:12">
      <c r="A32950" t="e">
        <f ca="1">E00251531371621</f>
        <v>#NAME?</v>
      </c>
      <c r="B32950">
        <v>116</v>
      </c>
      <c r="C32950" t="s">
        <v>600</v>
      </c>
      <c r="D32950" s="1">
        <v>42632</v>
      </c>
      <c r="F32950">
        <v>2</v>
      </c>
      <c r="G32950">
        <v>4019</v>
      </c>
      <c r="H32950" t="s">
        <v>26</v>
      </c>
      <c r="J32950" t="s">
        <v>14</v>
      </c>
      <c r="K32950">
        <v>63</v>
      </c>
      <c r="L32950" t="s">
        <v>15</v>
      </c>
    </row>
    <row r="32951" spans="1:12">
      <c r="A32951" t="e">
        <f ca="1">E00251531371621</f>
        <v>#NAME?</v>
      </c>
      <c r="B32951">
        <v>116</v>
      </c>
      <c r="C32951" t="s">
        <v>600</v>
      </c>
      <c r="D32951" s="1">
        <v>42761</v>
      </c>
      <c r="F32951">
        <v>5</v>
      </c>
      <c r="G32951">
        <v>25000</v>
      </c>
      <c r="H32951" t="s">
        <v>178</v>
      </c>
      <c r="J32951" t="s">
        <v>14</v>
      </c>
      <c r="K32951">
        <v>63</v>
      </c>
      <c r="L32951" t="s">
        <v>15</v>
      </c>
    </row>
    <row r="32952" spans="1:12">
      <c r="A32952" t="e">
        <f ca="1">E00251510614621</f>
        <v>#NAME?</v>
      </c>
      <c r="B32952">
        <v>160</v>
      </c>
      <c r="C32952" t="s">
        <v>278</v>
      </c>
      <c r="D32952" s="1">
        <v>41752</v>
      </c>
      <c r="F32952">
        <v>2</v>
      </c>
      <c r="G32952">
        <v>5859</v>
      </c>
      <c r="H32952" t="s">
        <v>607</v>
      </c>
      <c r="J32952" t="s">
        <v>14</v>
      </c>
      <c r="K32952">
        <v>52</v>
      </c>
      <c r="L32952" t="s">
        <v>15</v>
      </c>
    </row>
    <row r="32953" spans="1:12">
      <c r="A32953" t="e">
        <f ca="1">E00251616233021</f>
        <v>#NAME?</v>
      </c>
      <c r="B32953">
        <v>1325</v>
      </c>
      <c r="C32953" t="s">
        <v>605</v>
      </c>
      <c r="D32953" s="1">
        <v>41387</v>
      </c>
      <c r="F32953">
        <v>2</v>
      </c>
      <c r="G32953">
        <v>4019</v>
      </c>
      <c r="H32953" t="s">
        <v>26</v>
      </c>
      <c r="J32953" t="s">
        <v>14</v>
      </c>
      <c r="K32953">
        <v>50</v>
      </c>
      <c r="L32953" t="s">
        <v>15</v>
      </c>
    </row>
    <row r="32954" spans="1:12">
      <c r="A32954" t="e">
        <f ca="1">E00251616233021</f>
        <v>#NAME?</v>
      </c>
      <c r="B32954">
        <v>1325</v>
      </c>
      <c r="C32954" t="s">
        <v>605</v>
      </c>
      <c r="D32954" s="1">
        <v>42012</v>
      </c>
      <c r="F32954">
        <v>3</v>
      </c>
      <c r="G32954">
        <v>4019</v>
      </c>
      <c r="H32954" t="s">
        <v>26</v>
      </c>
      <c r="J32954" t="s">
        <v>14</v>
      </c>
      <c r="K32954">
        <v>52</v>
      </c>
      <c r="L32954" t="s">
        <v>15</v>
      </c>
    </row>
    <row r="32955" spans="1:12">
      <c r="A32955" t="e">
        <f ca="1">E00251511139621</f>
        <v>#NAME?</v>
      </c>
      <c r="B32955">
        <v>28</v>
      </c>
      <c r="C32955" t="s">
        <v>153</v>
      </c>
      <c r="D32955" s="1">
        <v>41179</v>
      </c>
      <c r="F32955">
        <v>1</v>
      </c>
      <c r="G32955">
        <v>4019</v>
      </c>
      <c r="H32955" t="s">
        <v>26</v>
      </c>
      <c r="J32955" t="s">
        <v>14</v>
      </c>
      <c r="K32955">
        <v>52</v>
      </c>
      <c r="L32955" t="s">
        <v>15</v>
      </c>
    </row>
    <row r="32956" spans="1:12">
      <c r="A32956" t="e">
        <f ca="1">E00251511139621</f>
        <v>#NAME?</v>
      </c>
      <c r="B32956">
        <v>28</v>
      </c>
      <c r="C32956" t="s">
        <v>153</v>
      </c>
      <c r="D32956" s="1">
        <v>41219</v>
      </c>
      <c r="F32956">
        <v>1</v>
      </c>
      <c r="G32956">
        <v>53510</v>
      </c>
      <c r="H32956" t="s">
        <v>755</v>
      </c>
      <c r="J32956" t="s">
        <v>14</v>
      </c>
      <c r="K32956">
        <v>52</v>
      </c>
      <c r="L32956" t="s">
        <v>15</v>
      </c>
    </row>
    <row r="32957" spans="1:12">
      <c r="A32957" t="e">
        <f ca="1">E00251512459221</f>
        <v>#NAME?</v>
      </c>
      <c r="B32957">
        <v>1929</v>
      </c>
      <c r="C32957" t="s">
        <v>195</v>
      </c>
      <c r="D32957" s="1">
        <v>41037</v>
      </c>
      <c r="F32957">
        <v>1</v>
      </c>
      <c r="G32957">
        <v>30000</v>
      </c>
      <c r="H32957" t="s">
        <v>144</v>
      </c>
      <c r="J32957" t="s">
        <v>14</v>
      </c>
      <c r="K32957">
        <v>40</v>
      </c>
      <c r="L32957" t="s">
        <v>15</v>
      </c>
    </row>
    <row r="32958" spans="1:12">
      <c r="A32958" t="e">
        <f ca="1">E00251511139621</f>
        <v>#NAME?</v>
      </c>
      <c r="B32958">
        <v>28</v>
      </c>
      <c r="C32958" t="s">
        <v>153</v>
      </c>
      <c r="D32958" s="1">
        <v>42823</v>
      </c>
      <c r="F32958">
        <v>2</v>
      </c>
      <c r="G32958">
        <v>49390</v>
      </c>
      <c r="H32958" t="s">
        <v>59</v>
      </c>
      <c r="J32958" t="s">
        <v>14</v>
      </c>
      <c r="K32958">
        <v>56</v>
      </c>
      <c r="L32958" t="s">
        <v>15</v>
      </c>
    </row>
    <row r="32959" spans="1:12">
      <c r="A32959" t="e">
        <f ca="1">E00251511139621</f>
        <v>#NAME?</v>
      </c>
      <c r="B32959">
        <v>28</v>
      </c>
      <c r="C32959" t="s">
        <v>153</v>
      </c>
      <c r="D32959" s="1">
        <v>41537</v>
      </c>
      <c r="F32959">
        <v>1</v>
      </c>
      <c r="G32959">
        <v>49390</v>
      </c>
      <c r="H32959" t="s">
        <v>59</v>
      </c>
      <c r="J32959" t="s">
        <v>14</v>
      </c>
      <c r="K32959">
        <v>53</v>
      </c>
      <c r="L32959" t="s">
        <v>15</v>
      </c>
    </row>
    <row r="32960" spans="1:12">
      <c r="A32960" t="e">
        <f ca="1">E00251511139621</f>
        <v>#NAME?</v>
      </c>
      <c r="B32960">
        <v>28</v>
      </c>
      <c r="C32960" t="s">
        <v>153</v>
      </c>
      <c r="D32960" s="1">
        <v>41789</v>
      </c>
      <c r="F32960">
        <v>2</v>
      </c>
      <c r="G32960">
        <v>49390</v>
      </c>
      <c r="H32960" t="s">
        <v>59</v>
      </c>
      <c r="J32960" t="s">
        <v>14</v>
      </c>
      <c r="K32960">
        <v>54</v>
      </c>
      <c r="L32960" t="s">
        <v>15</v>
      </c>
    </row>
    <row r="32961" spans="1:12">
      <c r="A32961" t="e">
        <f ca="1">E00251511139621</f>
        <v>#NAME?</v>
      </c>
      <c r="B32961">
        <v>28</v>
      </c>
      <c r="C32961" t="s">
        <v>153</v>
      </c>
      <c r="D32961" s="1">
        <v>42528</v>
      </c>
      <c r="F32961">
        <v>2</v>
      </c>
      <c r="G32961">
        <v>4019</v>
      </c>
      <c r="H32961" t="s">
        <v>26</v>
      </c>
      <c r="J32961" t="s">
        <v>14</v>
      </c>
      <c r="K32961">
        <v>56</v>
      </c>
      <c r="L32961" t="s">
        <v>15</v>
      </c>
    </row>
    <row r="32962" spans="1:12">
      <c r="A32962" t="e">
        <f ca="1">E00251511139621</f>
        <v>#NAME?</v>
      </c>
      <c r="B32962">
        <v>28</v>
      </c>
      <c r="C32962" t="s">
        <v>153</v>
      </c>
      <c r="D32962" s="1">
        <v>42782</v>
      </c>
      <c r="F32962">
        <v>1</v>
      </c>
      <c r="G32962">
        <v>49390</v>
      </c>
      <c r="H32962" t="s">
        <v>59</v>
      </c>
      <c r="J32962" t="s">
        <v>14</v>
      </c>
      <c r="K32962">
        <v>56</v>
      </c>
      <c r="L32962" t="s">
        <v>15</v>
      </c>
    </row>
    <row r="32963" spans="1:12">
      <c r="A32963" t="e">
        <f ca="1">E00251429326321</f>
        <v>#NAME?</v>
      </c>
      <c r="B32963">
        <v>291</v>
      </c>
      <c r="C32963" t="s">
        <v>160</v>
      </c>
      <c r="D32963" s="1">
        <v>42586</v>
      </c>
      <c r="F32963">
        <v>1</v>
      </c>
      <c r="G32963">
        <v>7243</v>
      </c>
      <c r="H32963" t="s">
        <v>42</v>
      </c>
      <c r="J32963" t="s">
        <v>14</v>
      </c>
      <c r="K32963">
        <v>49</v>
      </c>
      <c r="L32963" t="s">
        <v>15</v>
      </c>
    </row>
    <row r="32964" spans="1:12">
      <c r="A32964" t="e">
        <f ca="1">E00251432151321</f>
        <v>#NAME?</v>
      </c>
      <c r="B32964">
        <v>494</v>
      </c>
      <c r="C32964" t="s">
        <v>63</v>
      </c>
      <c r="D32964" s="1">
        <v>41625</v>
      </c>
      <c r="F32964">
        <v>1</v>
      </c>
      <c r="G32964">
        <v>2448</v>
      </c>
      <c r="H32964" t="s">
        <v>19</v>
      </c>
      <c r="J32964" t="s">
        <v>14</v>
      </c>
      <c r="K32964">
        <v>46</v>
      </c>
      <c r="L32964" t="s">
        <v>15</v>
      </c>
    </row>
    <row r="32965" spans="1:12">
      <c r="A32965" t="e">
        <f ca="1">E00251432151321</f>
        <v>#NAME?</v>
      </c>
      <c r="B32965">
        <v>494</v>
      </c>
      <c r="C32965" t="s">
        <v>63</v>
      </c>
      <c r="D32965" s="1">
        <v>42926</v>
      </c>
      <c r="F32965">
        <v>2</v>
      </c>
      <c r="G32965">
        <v>477</v>
      </c>
      <c r="H32965" t="s">
        <v>615</v>
      </c>
      <c r="J32965" t="s">
        <v>14</v>
      </c>
      <c r="K32965">
        <v>49</v>
      </c>
      <c r="L32965" t="s">
        <v>15</v>
      </c>
    </row>
    <row r="32966" spans="1:12">
      <c r="A32966" t="e">
        <f ca="1">E00251616233021</f>
        <v>#NAME?</v>
      </c>
      <c r="B32966">
        <v>1325</v>
      </c>
      <c r="C32966" t="s">
        <v>605</v>
      </c>
      <c r="D32966" s="1">
        <v>41207</v>
      </c>
      <c r="F32966">
        <v>3</v>
      </c>
      <c r="G32966">
        <v>4556</v>
      </c>
      <c r="H32966" t="s">
        <v>121</v>
      </c>
      <c r="J32966" t="s">
        <v>14</v>
      </c>
      <c r="K32966">
        <v>50</v>
      </c>
      <c r="L32966" t="s">
        <v>15</v>
      </c>
    </row>
    <row r="32967" spans="1:12">
      <c r="A32967" t="e">
        <f ca="1">E00251429326321</f>
        <v>#NAME?</v>
      </c>
      <c r="B32967">
        <v>272</v>
      </c>
      <c r="C32967" t="s">
        <v>174</v>
      </c>
      <c r="D32967" s="1">
        <v>42583</v>
      </c>
      <c r="F32967">
        <v>1</v>
      </c>
      <c r="G32967">
        <v>7265</v>
      </c>
      <c r="H32967" t="s">
        <v>1456</v>
      </c>
      <c r="I32967" t="s">
        <v>56</v>
      </c>
      <c r="J32967" t="s">
        <v>57</v>
      </c>
      <c r="K32967">
        <v>49</v>
      </c>
      <c r="L32967" t="s">
        <v>15</v>
      </c>
    </row>
    <row r="32968" spans="1:12">
      <c r="A32968" t="e">
        <f ca="1">E00251429326321</f>
        <v>#NAME?</v>
      </c>
      <c r="B32968">
        <v>291</v>
      </c>
      <c r="C32968" t="s">
        <v>160</v>
      </c>
      <c r="D32968" s="1">
        <v>42619</v>
      </c>
      <c r="F32968">
        <v>3</v>
      </c>
      <c r="G32968">
        <v>49300</v>
      </c>
      <c r="H32968" t="s">
        <v>228</v>
      </c>
      <c r="J32968" t="s">
        <v>14</v>
      </c>
      <c r="K32968">
        <v>49</v>
      </c>
      <c r="L32968" t="s">
        <v>15</v>
      </c>
    </row>
    <row r="32969" spans="1:12">
      <c r="A32969" t="e">
        <f ca="1">E00251512459221</f>
        <v>#NAME?</v>
      </c>
      <c r="B32969">
        <v>1929</v>
      </c>
      <c r="C32969" t="s">
        <v>195</v>
      </c>
      <c r="D32969" s="1">
        <v>41234</v>
      </c>
      <c r="F32969">
        <v>1</v>
      </c>
      <c r="G32969">
        <v>2141</v>
      </c>
      <c r="H32969" t="s">
        <v>614</v>
      </c>
      <c r="J32969" t="s">
        <v>14</v>
      </c>
      <c r="K32969">
        <v>41</v>
      </c>
      <c r="L32969" t="s">
        <v>15</v>
      </c>
    </row>
    <row r="32970" spans="1:12">
      <c r="A32970" t="e">
        <f ca="1">E00251512459221</f>
        <v>#NAME?</v>
      </c>
      <c r="B32970">
        <v>1929</v>
      </c>
      <c r="C32970" t="s">
        <v>195</v>
      </c>
      <c r="D32970" s="1">
        <v>42116</v>
      </c>
      <c r="F32970">
        <v>3</v>
      </c>
      <c r="G32970">
        <v>4619</v>
      </c>
      <c r="H32970" t="s">
        <v>613</v>
      </c>
      <c r="J32970" t="s">
        <v>14</v>
      </c>
      <c r="K32970">
        <v>43</v>
      </c>
      <c r="L32970" t="s">
        <v>15</v>
      </c>
    </row>
    <row r="32971" spans="1:12">
      <c r="A32971" t="e">
        <f ca="1">E00251716565521</f>
        <v>#NAME?</v>
      </c>
      <c r="B32971">
        <v>7504</v>
      </c>
      <c r="C32971" t="s">
        <v>162</v>
      </c>
      <c r="D32971" s="1">
        <v>41857</v>
      </c>
      <c r="F32971">
        <v>1</v>
      </c>
      <c r="G32971">
        <v>7262</v>
      </c>
      <c r="H32971" t="s">
        <v>198</v>
      </c>
      <c r="J32971" t="s">
        <v>14</v>
      </c>
      <c r="K32971">
        <v>55</v>
      </c>
      <c r="L32971" t="s">
        <v>15</v>
      </c>
    </row>
    <row r="32972" spans="1:12">
      <c r="A32972" t="e">
        <f ca="1">E00251429326321</f>
        <v>#NAME?</v>
      </c>
      <c r="B32972">
        <v>291</v>
      </c>
      <c r="C32972" t="s">
        <v>160</v>
      </c>
      <c r="D32972" s="1">
        <v>42976</v>
      </c>
      <c r="F32972">
        <v>2</v>
      </c>
      <c r="G32972">
        <v>539</v>
      </c>
      <c r="H32972" t="s">
        <v>379</v>
      </c>
      <c r="J32972" t="s">
        <v>14</v>
      </c>
      <c r="K32972">
        <v>50</v>
      </c>
      <c r="L32972" t="s">
        <v>15</v>
      </c>
    </row>
    <row r="32973" spans="1:12">
      <c r="A32973" t="e">
        <f ca="1">E00251439555921</f>
        <v>#NAME?</v>
      </c>
      <c r="B32973">
        <v>702</v>
      </c>
      <c r="C32973" t="s">
        <v>293</v>
      </c>
      <c r="D32973" s="1">
        <v>42870</v>
      </c>
      <c r="F32973">
        <v>4</v>
      </c>
      <c r="G32973">
        <v>69010</v>
      </c>
      <c r="H32973" t="s">
        <v>294</v>
      </c>
      <c r="J32973" t="s">
        <v>14</v>
      </c>
      <c r="K32973">
        <v>59</v>
      </c>
      <c r="L32973" t="s">
        <v>15</v>
      </c>
    </row>
    <row r="32974" spans="1:12">
      <c r="A32974" t="e">
        <f ca="1">E00251615839321</f>
        <v>#NAME?</v>
      </c>
      <c r="B32974">
        <v>498</v>
      </c>
      <c r="C32974" t="s">
        <v>591</v>
      </c>
      <c r="D32974" s="1">
        <v>42145</v>
      </c>
      <c r="F32974">
        <v>2</v>
      </c>
      <c r="G32974">
        <v>3004</v>
      </c>
      <c r="H32974" t="s">
        <v>104</v>
      </c>
      <c r="J32974" t="s">
        <v>14</v>
      </c>
      <c r="K32974">
        <v>56</v>
      </c>
      <c r="L32974" t="s">
        <v>15</v>
      </c>
    </row>
    <row r="32975" spans="1:12">
      <c r="A32975" t="e">
        <f ca="1">E00251417960121</f>
        <v>#NAME?</v>
      </c>
      <c r="B32975">
        <v>50</v>
      </c>
      <c r="C32975" t="s">
        <v>512</v>
      </c>
      <c r="D32975" s="1">
        <v>41871</v>
      </c>
      <c r="F32975">
        <v>1</v>
      </c>
      <c r="G32975">
        <v>25000</v>
      </c>
      <c r="H32975" t="s">
        <v>178</v>
      </c>
      <c r="J32975" t="s">
        <v>14</v>
      </c>
      <c r="K32975">
        <v>63</v>
      </c>
      <c r="L32975" t="s">
        <v>15</v>
      </c>
    </row>
    <row r="32976" spans="1:12">
      <c r="A32976" t="e">
        <f ca="1">E00251512459221</f>
        <v>#NAME?</v>
      </c>
      <c r="B32976">
        <v>1929</v>
      </c>
      <c r="C32976" t="s">
        <v>195</v>
      </c>
      <c r="D32976" s="1">
        <v>42347</v>
      </c>
      <c r="F32976">
        <v>4</v>
      </c>
      <c r="G32976">
        <v>4556</v>
      </c>
      <c r="H32976" t="s">
        <v>121</v>
      </c>
      <c r="J32976" t="s">
        <v>14</v>
      </c>
      <c r="K32976">
        <v>44</v>
      </c>
      <c r="L32976" t="s">
        <v>15</v>
      </c>
    </row>
    <row r="32977" spans="1:12">
      <c r="A32977" t="e">
        <f ca="1">E00251531371621</f>
        <v>#NAME?</v>
      </c>
      <c r="B32977">
        <v>116</v>
      </c>
      <c r="C32977" t="s">
        <v>600</v>
      </c>
      <c r="D32977" s="1">
        <v>42199</v>
      </c>
      <c r="F32977">
        <v>2</v>
      </c>
      <c r="G32977">
        <v>2811</v>
      </c>
      <c r="H32977" t="s">
        <v>603</v>
      </c>
      <c r="J32977" t="s">
        <v>14</v>
      </c>
      <c r="K32977">
        <v>62</v>
      </c>
      <c r="L32977" t="s">
        <v>15</v>
      </c>
    </row>
    <row r="32978" spans="1:12">
      <c r="A32978" t="e">
        <f t="shared" ref="A32978:A32983" ca="1" si="304">E00251716548221</f>
        <v>#NAME?</v>
      </c>
      <c r="B32978">
        <v>449</v>
      </c>
      <c r="C32978" t="s">
        <v>124</v>
      </c>
      <c r="D32978" s="1">
        <v>41096</v>
      </c>
      <c r="F32978">
        <v>1</v>
      </c>
      <c r="G32978">
        <v>4019</v>
      </c>
      <c r="H32978" t="s">
        <v>26</v>
      </c>
      <c r="J32978" t="s">
        <v>14</v>
      </c>
      <c r="K32978">
        <v>46</v>
      </c>
      <c r="L32978" t="s">
        <v>15</v>
      </c>
    </row>
    <row r="32979" spans="1:12">
      <c r="A32979" t="e">
        <f t="shared" ca="1" si="304"/>
        <v>#NAME?</v>
      </c>
      <c r="B32979">
        <v>449</v>
      </c>
      <c r="C32979" t="s">
        <v>124</v>
      </c>
      <c r="D32979" s="1">
        <v>41932</v>
      </c>
      <c r="F32979">
        <v>3</v>
      </c>
      <c r="G32979">
        <v>4019</v>
      </c>
      <c r="H32979" t="s">
        <v>26</v>
      </c>
      <c r="J32979" t="s">
        <v>14</v>
      </c>
      <c r="K32979">
        <v>49</v>
      </c>
      <c r="L32979" t="s">
        <v>15</v>
      </c>
    </row>
    <row r="32980" spans="1:12">
      <c r="A32980" t="e">
        <f t="shared" ca="1" si="304"/>
        <v>#NAME?</v>
      </c>
      <c r="B32980">
        <v>449</v>
      </c>
      <c r="C32980" t="s">
        <v>124</v>
      </c>
      <c r="D32980" s="1">
        <v>42184</v>
      </c>
      <c r="F32980">
        <v>1</v>
      </c>
      <c r="G32980">
        <v>4019</v>
      </c>
      <c r="H32980" t="s">
        <v>26</v>
      </c>
      <c r="J32980" t="s">
        <v>14</v>
      </c>
      <c r="K32980">
        <v>49</v>
      </c>
      <c r="L32980" t="s">
        <v>15</v>
      </c>
    </row>
    <row r="32981" spans="1:12">
      <c r="A32981" t="e">
        <f t="shared" ca="1" si="304"/>
        <v>#NAME?</v>
      </c>
      <c r="B32981">
        <v>449</v>
      </c>
      <c r="C32981" t="s">
        <v>124</v>
      </c>
      <c r="D32981" s="1">
        <v>42641</v>
      </c>
      <c r="F32981">
        <v>3</v>
      </c>
      <c r="G32981">
        <v>4019</v>
      </c>
      <c r="H32981" t="s">
        <v>26</v>
      </c>
      <c r="J32981" t="s">
        <v>14</v>
      </c>
      <c r="K32981">
        <v>51</v>
      </c>
      <c r="L32981" t="s">
        <v>15</v>
      </c>
    </row>
    <row r="32982" spans="1:12">
      <c r="A32982" t="e">
        <f t="shared" ca="1" si="304"/>
        <v>#NAME?</v>
      </c>
      <c r="B32982">
        <v>449</v>
      </c>
      <c r="C32982" t="s">
        <v>124</v>
      </c>
      <c r="D32982" s="1">
        <v>42895</v>
      </c>
      <c r="F32982">
        <v>1</v>
      </c>
      <c r="G32982">
        <v>4019</v>
      </c>
      <c r="H32982" t="s">
        <v>26</v>
      </c>
      <c r="J32982" t="s">
        <v>14</v>
      </c>
      <c r="K32982">
        <v>51</v>
      </c>
      <c r="L32982" t="s">
        <v>15</v>
      </c>
    </row>
    <row r="32983" spans="1:12">
      <c r="A32983" t="e">
        <f t="shared" ca="1" si="304"/>
        <v>#NAME?</v>
      </c>
      <c r="B32983">
        <v>449</v>
      </c>
      <c r="C32983" t="s">
        <v>124</v>
      </c>
      <c r="D32983" s="1">
        <v>42895</v>
      </c>
      <c r="F32983">
        <v>3</v>
      </c>
      <c r="G32983">
        <v>4139</v>
      </c>
      <c r="H32983" t="s">
        <v>300</v>
      </c>
      <c r="J32983" t="s">
        <v>14</v>
      </c>
      <c r="K32983">
        <v>51</v>
      </c>
      <c r="L32983" t="s">
        <v>15</v>
      </c>
    </row>
    <row r="32984" spans="1:12">
      <c r="A32984" t="e">
        <f ca="1">E00251616233021</f>
        <v>#NAME?</v>
      </c>
      <c r="B32984">
        <v>1325</v>
      </c>
      <c r="C32984" t="s">
        <v>605</v>
      </c>
      <c r="D32984" s="1">
        <v>41383</v>
      </c>
      <c r="F32984">
        <v>4</v>
      </c>
      <c r="G32984">
        <v>7273</v>
      </c>
      <c r="H32984" t="s">
        <v>543</v>
      </c>
      <c r="J32984" t="s">
        <v>14</v>
      </c>
      <c r="K32984">
        <v>50</v>
      </c>
      <c r="L32984" t="s">
        <v>15</v>
      </c>
    </row>
    <row r="32985" spans="1:12">
      <c r="A32985" t="e">
        <f ca="1">E00251616233021</f>
        <v>#NAME?</v>
      </c>
      <c r="B32985">
        <v>1325</v>
      </c>
      <c r="C32985" t="s">
        <v>605</v>
      </c>
      <c r="D32985" s="1">
        <v>42808</v>
      </c>
      <c r="F32985">
        <v>1</v>
      </c>
      <c r="G32985">
        <v>5929</v>
      </c>
      <c r="H32985" t="s">
        <v>606</v>
      </c>
      <c r="J32985" t="s">
        <v>14</v>
      </c>
      <c r="K32985">
        <v>54</v>
      </c>
      <c r="L32985" t="s">
        <v>15</v>
      </c>
    </row>
    <row r="32986" spans="1:12">
      <c r="A32986" t="e">
        <f ca="1">E00251626575521</f>
        <v>#NAME?</v>
      </c>
      <c r="B32986">
        <v>278</v>
      </c>
      <c r="C32986" t="s">
        <v>222</v>
      </c>
      <c r="D32986" s="1">
        <v>41376</v>
      </c>
      <c r="F32986">
        <v>1</v>
      </c>
      <c r="G32986">
        <v>460</v>
      </c>
      <c r="H32986" t="s">
        <v>16</v>
      </c>
      <c r="J32986" t="s">
        <v>14</v>
      </c>
      <c r="K32986">
        <v>42</v>
      </c>
      <c r="L32986" t="s">
        <v>15</v>
      </c>
    </row>
    <row r="32987" spans="1:12">
      <c r="A32987" t="e">
        <f ca="1">E00251512351721</f>
        <v>#NAME?</v>
      </c>
      <c r="B32987">
        <v>1327</v>
      </c>
      <c r="C32987" t="s">
        <v>392</v>
      </c>
      <c r="D32987" s="1">
        <v>42927</v>
      </c>
      <c r="F32987">
        <v>1</v>
      </c>
      <c r="G32987">
        <v>311</v>
      </c>
      <c r="H32987" t="s">
        <v>599</v>
      </c>
      <c r="J32987" t="s">
        <v>14</v>
      </c>
      <c r="K32987">
        <v>50</v>
      </c>
      <c r="L32987" t="s">
        <v>15</v>
      </c>
    </row>
    <row r="32988" spans="1:12">
      <c r="A32988" t="e">
        <f ca="1">E00251615134721</f>
        <v>#NAME?</v>
      </c>
      <c r="B32988">
        <v>62</v>
      </c>
      <c r="C32988" t="s">
        <v>20</v>
      </c>
      <c r="D32988" s="1">
        <v>42037</v>
      </c>
      <c r="F32988">
        <v>1</v>
      </c>
      <c r="G32988">
        <v>8830</v>
      </c>
      <c r="H32988" t="s">
        <v>691</v>
      </c>
      <c r="J32988" t="s">
        <v>14</v>
      </c>
      <c r="K32988">
        <v>63</v>
      </c>
      <c r="L32988" t="s">
        <v>15</v>
      </c>
    </row>
    <row r="32989" spans="1:12">
      <c r="A32989" t="e">
        <f ca="1">E00251512459221</f>
        <v>#NAME?</v>
      </c>
      <c r="B32989">
        <v>1329</v>
      </c>
      <c r="C32989" t="s">
        <v>520</v>
      </c>
      <c r="D32989" s="1">
        <v>42379</v>
      </c>
      <c r="F32989">
        <v>6</v>
      </c>
      <c r="G32989">
        <v>69010</v>
      </c>
      <c r="H32989" t="s">
        <v>294</v>
      </c>
      <c r="J32989" t="s">
        <v>14</v>
      </c>
      <c r="K32989">
        <v>44</v>
      </c>
      <c r="L32989" t="s">
        <v>15</v>
      </c>
    </row>
    <row r="32990" spans="1:12">
      <c r="A32990" t="e">
        <f ca="1">E00251512459221</f>
        <v>#NAME?</v>
      </c>
      <c r="B32990">
        <v>1929</v>
      </c>
      <c r="C32990" t="s">
        <v>195</v>
      </c>
      <c r="D32990" s="1">
        <v>42208</v>
      </c>
      <c r="F32990">
        <v>4</v>
      </c>
      <c r="G32990">
        <v>4556</v>
      </c>
      <c r="H32990" t="s">
        <v>121</v>
      </c>
      <c r="J32990" t="s">
        <v>14</v>
      </c>
      <c r="K32990">
        <v>44</v>
      </c>
      <c r="L32990" t="s">
        <v>15</v>
      </c>
    </row>
    <row r="32991" spans="1:12">
      <c r="A32991" t="e">
        <f ca="1">E00251512459221</f>
        <v>#NAME?</v>
      </c>
      <c r="B32991">
        <v>1929</v>
      </c>
      <c r="C32991" t="s">
        <v>195</v>
      </c>
      <c r="D32991" s="1">
        <v>42492</v>
      </c>
      <c r="F32991">
        <v>6</v>
      </c>
      <c r="G32991">
        <v>69010</v>
      </c>
      <c r="H32991" t="s">
        <v>294</v>
      </c>
      <c r="J32991" t="s">
        <v>14</v>
      </c>
      <c r="K32991">
        <v>44</v>
      </c>
      <c r="L32991" t="s">
        <v>15</v>
      </c>
    </row>
    <row r="32992" spans="1:12">
      <c r="A32992" t="e">
        <f ca="1">E00251512459221</f>
        <v>#NAME?</v>
      </c>
      <c r="B32992">
        <v>1929</v>
      </c>
      <c r="C32992" t="s">
        <v>195</v>
      </c>
      <c r="D32992" s="1">
        <v>42586</v>
      </c>
      <c r="F32992">
        <v>6</v>
      </c>
      <c r="G32992">
        <v>4556</v>
      </c>
      <c r="H32992" t="s">
        <v>121</v>
      </c>
      <c r="J32992" t="s">
        <v>14</v>
      </c>
      <c r="K32992">
        <v>45</v>
      </c>
      <c r="L32992" t="s">
        <v>15</v>
      </c>
    </row>
    <row r="32993" spans="1:12">
      <c r="A32993" t="e">
        <f ca="1">E00251615134721</f>
        <v>#NAME?</v>
      </c>
      <c r="B32993">
        <v>62</v>
      </c>
      <c r="C32993" t="s">
        <v>20</v>
      </c>
      <c r="D32993" s="1">
        <v>42149</v>
      </c>
      <c r="F32993">
        <v>3</v>
      </c>
      <c r="G32993">
        <v>4019</v>
      </c>
      <c r="H32993" t="s">
        <v>26</v>
      </c>
      <c r="J32993" t="s">
        <v>14</v>
      </c>
      <c r="K32993">
        <v>63</v>
      </c>
      <c r="L32993" t="s">
        <v>15</v>
      </c>
    </row>
    <row r="32994" spans="1:12">
      <c r="A32994" t="e">
        <f ca="1">E00251615134721</f>
        <v>#NAME?</v>
      </c>
      <c r="B32994">
        <v>62</v>
      </c>
      <c r="C32994" t="s">
        <v>20</v>
      </c>
      <c r="D32994" s="1">
        <v>42668</v>
      </c>
      <c r="F32994">
        <v>1</v>
      </c>
      <c r="G32994">
        <v>4019</v>
      </c>
      <c r="H32994" t="s">
        <v>26</v>
      </c>
      <c r="J32994" t="s">
        <v>14</v>
      </c>
      <c r="K32994">
        <v>64</v>
      </c>
      <c r="L32994" t="s">
        <v>15</v>
      </c>
    </row>
    <row r="32995" spans="1:12">
      <c r="A32995" t="e">
        <f ca="1">E00251512459221</f>
        <v>#NAME?</v>
      </c>
      <c r="B32995">
        <v>1929</v>
      </c>
      <c r="C32995" t="s">
        <v>195</v>
      </c>
      <c r="D32995" s="1">
        <v>43048</v>
      </c>
      <c r="F32995">
        <v>2</v>
      </c>
      <c r="G32995">
        <v>30000</v>
      </c>
      <c r="H32995" t="s">
        <v>144</v>
      </c>
      <c r="J32995" t="s">
        <v>14</v>
      </c>
      <c r="K32995">
        <v>46</v>
      </c>
      <c r="L32995" t="s">
        <v>15</v>
      </c>
    </row>
    <row r="32996" spans="1:12">
      <c r="A32996" t="e">
        <f ca="1">E00251429298321</f>
        <v>#NAME?</v>
      </c>
      <c r="B32996">
        <v>276</v>
      </c>
      <c r="C32996" t="s">
        <v>122</v>
      </c>
      <c r="D32996" s="1">
        <v>42894</v>
      </c>
      <c r="F32996">
        <v>2</v>
      </c>
      <c r="G32996">
        <v>7242</v>
      </c>
      <c r="H32996" t="s">
        <v>93</v>
      </c>
      <c r="J32996" t="s">
        <v>14</v>
      </c>
      <c r="K32996">
        <v>50</v>
      </c>
      <c r="L32996" t="s">
        <v>15</v>
      </c>
    </row>
    <row r="32997" spans="1:12">
      <c r="A32997" t="e">
        <f ca="1">E00251427098221</f>
        <v>#NAME?</v>
      </c>
      <c r="B32997">
        <v>11</v>
      </c>
      <c r="C32997" t="s">
        <v>245</v>
      </c>
      <c r="D32997" s="1">
        <v>42664</v>
      </c>
      <c r="F32997">
        <v>1</v>
      </c>
      <c r="G32997">
        <v>34590</v>
      </c>
      <c r="H32997" t="s">
        <v>535</v>
      </c>
      <c r="J32997" t="s">
        <v>14</v>
      </c>
      <c r="K32997">
        <v>43</v>
      </c>
      <c r="L32997" t="s">
        <v>15</v>
      </c>
    </row>
    <row r="32998" spans="1:12">
      <c r="A32998" t="e">
        <f ca="1">E00251615134721</f>
        <v>#NAME?</v>
      </c>
      <c r="B32998">
        <v>62</v>
      </c>
      <c r="C32998" t="s">
        <v>20</v>
      </c>
      <c r="D32998" s="1">
        <v>41781</v>
      </c>
      <c r="F32998">
        <v>3</v>
      </c>
      <c r="G32998">
        <v>4019</v>
      </c>
      <c r="H32998" t="s">
        <v>26</v>
      </c>
      <c r="J32998" t="s">
        <v>14</v>
      </c>
      <c r="K32998">
        <v>62</v>
      </c>
      <c r="L32998" t="s">
        <v>15</v>
      </c>
    </row>
    <row r="32999" spans="1:12">
      <c r="A32999" t="e">
        <f ca="1">E00251615134721</f>
        <v>#NAME?</v>
      </c>
      <c r="B32999">
        <v>62</v>
      </c>
      <c r="C32999" t="s">
        <v>20</v>
      </c>
      <c r="D32999" s="1">
        <v>41787</v>
      </c>
      <c r="F32999">
        <v>2</v>
      </c>
      <c r="G32999">
        <v>3899</v>
      </c>
      <c r="H32999" t="s">
        <v>264</v>
      </c>
      <c r="J32999" t="s">
        <v>14</v>
      </c>
      <c r="K32999">
        <v>62</v>
      </c>
      <c r="L32999" t="s">
        <v>15</v>
      </c>
    </row>
    <row r="33000" spans="1:12">
      <c r="A33000" t="e">
        <f ca="1">E00251427098221</f>
        <v>#NAME?</v>
      </c>
      <c r="B33000">
        <v>11</v>
      </c>
      <c r="C33000" t="s">
        <v>245</v>
      </c>
      <c r="D33000" s="1">
        <v>41424</v>
      </c>
      <c r="F33000">
        <v>1</v>
      </c>
      <c r="G33000">
        <v>4019</v>
      </c>
      <c r="H33000" t="s">
        <v>26</v>
      </c>
      <c r="J33000" t="s">
        <v>14</v>
      </c>
      <c r="K33000">
        <v>40</v>
      </c>
      <c r="L33000" t="s">
        <v>15</v>
      </c>
    </row>
    <row r="33001" spans="1:12">
      <c r="A33001" t="e">
        <f ca="1">E00251512459221</f>
        <v>#NAME?</v>
      </c>
      <c r="B33001">
        <v>1929</v>
      </c>
      <c r="C33001" t="s">
        <v>195</v>
      </c>
      <c r="D33001" s="1">
        <v>42817</v>
      </c>
      <c r="F33001">
        <v>6</v>
      </c>
      <c r="G33001">
        <v>30000</v>
      </c>
      <c r="H33001" t="s">
        <v>144</v>
      </c>
      <c r="J33001" t="s">
        <v>14</v>
      </c>
      <c r="K33001">
        <v>45</v>
      </c>
      <c r="L33001" t="s">
        <v>15</v>
      </c>
    </row>
    <row r="33002" spans="1:12">
      <c r="A33002" t="e">
        <f ca="1">E00251512459221</f>
        <v>#NAME?</v>
      </c>
      <c r="B33002">
        <v>1929</v>
      </c>
      <c r="C33002" t="s">
        <v>195</v>
      </c>
      <c r="D33002" s="1">
        <v>43048</v>
      </c>
      <c r="F33002">
        <v>1</v>
      </c>
      <c r="G33002">
        <v>30002</v>
      </c>
      <c r="H33002" t="s">
        <v>492</v>
      </c>
      <c r="J33002" t="s">
        <v>14</v>
      </c>
      <c r="K33002">
        <v>46</v>
      </c>
      <c r="L33002" t="s">
        <v>15</v>
      </c>
    </row>
    <row r="33003" spans="1:12">
      <c r="A33003" t="e">
        <f ca="1">E00251528913621</f>
        <v>#NAME?</v>
      </c>
      <c r="B33003">
        <v>293</v>
      </c>
      <c r="C33003" t="s">
        <v>25</v>
      </c>
      <c r="D33003" s="1">
        <v>40949</v>
      </c>
      <c r="F33003">
        <v>2</v>
      </c>
      <c r="G33003">
        <v>3004</v>
      </c>
      <c r="H33003" t="s">
        <v>104</v>
      </c>
      <c r="J33003" t="s">
        <v>14</v>
      </c>
      <c r="K33003">
        <v>39</v>
      </c>
      <c r="L33003" t="s">
        <v>15</v>
      </c>
    </row>
    <row r="33004" spans="1:12">
      <c r="A33004" t="e">
        <f ca="1">E00251626575521</f>
        <v>#NAME?</v>
      </c>
      <c r="B33004">
        <v>278</v>
      </c>
      <c r="C33004" t="s">
        <v>222</v>
      </c>
      <c r="D33004" s="1">
        <v>41379</v>
      </c>
      <c r="F33004">
        <v>1</v>
      </c>
      <c r="G33004">
        <v>4556</v>
      </c>
      <c r="H33004" t="s">
        <v>121</v>
      </c>
      <c r="J33004" t="s">
        <v>14</v>
      </c>
      <c r="K33004">
        <v>42</v>
      </c>
      <c r="L33004" t="s">
        <v>15</v>
      </c>
    </row>
    <row r="33005" spans="1:12">
      <c r="A33005" t="e">
        <f ca="1">E00251528913621</f>
        <v>#NAME?</v>
      </c>
      <c r="B33005">
        <v>293</v>
      </c>
      <c r="C33005" t="s">
        <v>25</v>
      </c>
      <c r="D33005" s="1">
        <v>41837</v>
      </c>
      <c r="F33005">
        <v>1</v>
      </c>
      <c r="G33005">
        <v>3004</v>
      </c>
      <c r="H33005" t="s">
        <v>104</v>
      </c>
      <c r="J33005" t="s">
        <v>14</v>
      </c>
      <c r="K33005">
        <v>41</v>
      </c>
      <c r="L33005" t="s">
        <v>15</v>
      </c>
    </row>
    <row r="33006" spans="1:12">
      <c r="A33006" t="e">
        <f ca="1">E00251512351721</f>
        <v>#NAME?</v>
      </c>
      <c r="B33006">
        <v>191</v>
      </c>
      <c r="C33006" t="s">
        <v>320</v>
      </c>
      <c r="D33006" s="1">
        <v>41095</v>
      </c>
      <c r="F33006">
        <v>3</v>
      </c>
      <c r="G33006">
        <v>73390</v>
      </c>
      <c r="H33006" t="s">
        <v>66</v>
      </c>
      <c r="J33006" t="s">
        <v>14</v>
      </c>
      <c r="K33006">
        <v>45</v>
      </c>
      <c r="L33006" t="s">
        <v>15</v>
      </c>
    </row>
    <row r="33007" spans="1:12">
      <c r="A33007" t="e">
        <f ca="1">E00251510248921</f>
        <v>#NAME?</v>
      </c>
      <c r="B33007">
        <v>160</v>
      </c>
      <c r="C33007" t="s">
        <v>278</v>
      </c>
      <c r="D33007" s="1">
        <v>43056</v>
      </c>
      <c r="F33007">
        <v>1</v>
      </c>
      <c r="G33007">
        <v>460</v>
      </c>
      <c r="H33007" t="s">
        <v>16</v>
      </c>
      <c r="J33007" t="s">
        <v>14</v>
      </c>
      <c r="K33007">
        <v>44</v>
      </c>
      <c r="L33007" t="s">
        <v>15</v>
      </c>
    </row>
    <row r="33008" spans="1:12">
      <c r="A33008" t="e">
        <f ca="1">E00251613168521</f>
        <v>#NAME?</v>
      </c>
      <c r="B33008">
        <v>48</v>
      </c>
      <c r="C33008" t="s">
        <v>249</v>
      </c>
      <c r="D33008" s="1">
        <v>42326</v>
      </c>
      <c r="F33008">
        <v>3</v>
      </c>
      <c r="G33008">
        <v>2440</v>
      </c>
      <c r="H33008" t="s">
        <v>555</v>
      </c>
      <c r="J33008" t="s">
        <v>14</v>
      </c>
      <c r="K33008">
        <v>39</v>
      </c>
      <c r="L33008" t="s">
        <v>15</v>
      </c>
    </row>
    <row r="33009" spans="1:12">
      <c r="A33009" t="e">
        <f ca="1">E00251528913621</f>
        <v>#NAME?</v>
      </c>
      <c r="B33009">
        <v>293</v>
      </c>
      <c r="C33009" t="s">
        <v>25</v>
      </c>
      <c r="D33009" s="1">
        <v>42685</v>
      </c>
      <c r="F33009">
        <v>1</v>
      </c>
      <c r="G33009">
        <v>4019</v>
      </c>
      <c r="H33009" t="s">
        <v>26</v>
      </c>
      <c r="J33009" t="s">
        <v>14</v>
      </c>
      <c r="K33009">
        <v>43</v>
      </c>
      <c r="L33009" t="s">
        <v>15</v>
      </c>
    </row>
    <row r="33010" spans="1:12">
      <c r="A33010" t="e">
        <f ca="1">E00251528913621</f>
        <v>#NAME?</v>
      </c>
      <c r="B33010">
        <v>293</v>
      </c>
      <c r="C33010" t="s">
        <v>25</v>
      </c>
      <c r="D33010" s="1">
        <v>40975</v>
      </c>
      <c r="F33010">
        <v>1</v>
      </c>
      <c r="G33010">
        <v>3004</v>
      </c>
      <c r="H33010" t="s">
        <v>104</v>
      </c>
      <c r="J33010" t="s">
        <v>14</v>
      </c>
      <c r="K33010">
        <v>39</v>
      </c>
      <c r="L33010" t="s">
        <v>15</v>
      </c>
    </row>
    <row r="33011" spans="1:12">
      <c r="A33011" t="e">
        <f ca="1">E00251528913621</f>
        <v>#NAME?</v>
      </c>
      <c r="B33011">
        <v>293</v>
      </c>
      <c r="C33011" t="s">
        <v>25</v>
      </c>
      <c r="D33011" s="1">
        <v>41032</v>
      </c>
      <c r="F33011">
        <v>2</v>
      </c>
      <c r="G33011">
        <v>3004</v>
      </c>
      <c r="H33011" t="s">
        <v>104</v>
      </c>
      <c r="J33011" t="s">
        <v>14</v>
      </c>
      <c r="K33011">
        <v>39</v>
      </c>
      <c r="L33011" t="s">
        <v>15</v>
      </c>
    </row>
    <row r="33012" spans="1:12">
      <c r="A33012" t="e">
        <f ca="1">E00251429298321</f>
        <v>#NAME?</v>
      </c>
      <c r="B33012">
        <v>276</v>
      </c>
      <c r="C33012" t="s">
        <v>122</v>
      </c>
      <c r="D33012" s="1">
        <v>40962</v>
      </c>
      <c r="F33012">
        <v>1</v>
      </c>
      <c r="G33012">
        <v>29690</v>
      </c>
      <c r="H33012" t="s">
        <v>52</v>
      </c>
      <c r="J33012" t="s">
        <v>14</v>
      </c>
      <c r="K33012">
        <v>45</v>
      </c>
      <c r="L33012" t="s">
        <v>15</v>
      </c>
    </row>
    <row r="33013" spans="1:12">
      <c r="A33013" t="e">
        <f ca="1">E00251429298321</f>
        <v>#NAME?</v>
      </c>
      <c r="B33013">
        <v>276</v>
      </c>
      <c r="C33013" t="s">
        <v>122</v>
      </c>
      <c r="D33013" s="1">
        <v>42242</v>
      </c>
      <c r="F33013">
        <v>3</v>
      </c>
      <c r="G33013">
        <v>49390</v>
      </c>
      <c r="H33013" t="s">
        <v>59</v>
      </c>
      <c r="J33013" t="s">
        <v>14</v>
      </c>
      <c r="K33013">
        <v>48</v>
      </c>
      <c r="L33013" t="s">
        <v>15</v>
      </c>
    </row>
    <row r="33014" spans="1:12">
      <c r="A33014" t="e">
        <f ca="1">E00251615134721</f>
        <v>#NAME?</v>
      </c>
      <c r="B33014">
        <v>62</v>
      </c>
      <c r="C33014" t="s">
        <v>20</v>
      </c>
      <c r="D33014" s="1">
        <v>41522</v>
      </c>
      <c r="F33014">
        <v>1</v>
      </c>
      <c r="G33014">
        <v>29690</v>
      </c>
      <c r="H33014" t="s">
        <v>52</v>
      </c>
      <c r="J33014" t="s">
        <v>14</v>
      </c>
      <c r="K33014">
        <v>61</v>
      </c>
      <c r="L33014" t="s">
        <v>15</v>
      </c>
    </row>
    <row r="33015" spans="1:12">
      <c r="A33015" t="e">
        <f ca="1">E00251615134721</f>
        <v>#NAME?</v>
      </c>
      <c r="B33015">
        <v>62</v>
      </c>
      <c r="C33015" t="s">
        <v>20</v>
      </c>
      <c r="D33015" s="1">
        <v>41816</v>
      </c>
      <c r="F33015">
        <v>2</v>
      </c>
      <c r="G33015">
        <v>4019</v>
      </c>
      <c r="H33015" t="s">
        <v>26</v>
      </c>
      <c r="J33015" t="s">
        <v>14</v>
      </c>
      <c r="K33015">
        <v>62</v>
      </c>
      <c r="L33015" t="s">
        <v>15</v>
      </c>
    </row>
    <row r="33016" spans="1:12">
      <c r="A33016" t="e">
        <f ca="1">E00251615134721</f>
        <v>#NAME?</v>
      </c>
      <c r="B33016">
        <v>62</v>
      </c>
      <c r="C33016" t="s">
        <v>20</v>
      </c>
      <c r="D33016" s="1">
        <v>42039</v>
      </c>
      <c r="F33016">
        <v>1</v>
      </c>
      <c r="G33016">
        <v>8830</v>
      </c>
      <c r="H33016" t="s">
        <v>691</v>
      </c>
      <c r="J33016" t="s">
        <v>14</v>
      </c>
      <c r="K33016">
        <v>63</v>
      </c>
      <c r="L33016" t="s">
        <v>15</v>
      </c>
    </row>
    <row r="33017" spans="1:12">
      <c r="A33017" t="e">
        <f ca="1">E00251528913621</f>
        <v>#NAME?</v>
      </c>
      <c r="B33017">
        <v>293</v>
      </c>
      <c r="C33017" t="s">
        <v>25</v>
      </c>
      <c r="D33017" s="1">
        <v>41439</v>
      </c>
      <c r="F33017">
        <v>1</v>
      </c>
      <c r="G33017">
        <v>3004</v>
      </c>
      <c r="H33017" t="s">
        <v>104</v>
      </c>
      <c r="J33017" t="s">
        <v>14</v>
      </c>
      <c r="K33017">
        <v>40</v>
      </c>
      <c r="L33017" t="s">
        <v>15</v>
      </c>
    </row>
    <row r="33018" spans="1:12">
      <c r="A33018" t="e">
        <f ca="1">E00251528913621</f>
        <v>#NAME?</v>
      </c>
      <c r="B33018">
        <v>293</v>
      </c>
      <c r="C33018" t="s">
        <v>25</v>
      </c>
      <c r="D33018" s="1">
        <v>41523</v>
      </c>
      <c r="F33018">
        <v>1</v>
      </c>
      <c r="G33018">
        <v>3004</v>
      </c>
      <c r="H33018" t="s">
        <v>104</v>
      </c>
      <c r="J33018" t="s">
        <v>14</v>
      </c>
      <c r="K33018">
        <v>40</v>
      </c>
      <c r="L33018" t="s">
        <v>15</v>
      </c>
    </row>
    <row r="33019" spans="1:12">
      <c r="A33019" t="e">
        <f ca="1">E00251528913621</f>
        <v>#NAME?</v>
      </c>
      <c r="B33019">
        <v>293</v>
      </c>
      <c r="C33019" t="s">
        <v>25</v>
      </c>
      <c r="D33019" s="1">
        <v>41795</v>
      </c>
      <c r="F33019">
        <v>2</v>
      </c>
      <c r="G33019">
        <v>30750</v>
      </c>
      <c r="H33019" t="s">
        <v>1073</v>
      </c>
      <c r="J33019" t="s">
        <v>14</v>
      </c>
      <c r="K33019">
        <v>41</v>
      </c>
      <c r="L33019" t="s">
        <v>15</v>
      </c>
    </row>
    <row r="33020" spans="1:12">
      <c r="A33020" t="e">
        <f ca="1">E00251618088321</f>
        <v>#NAME?</v>
      </c>
      <c r="B33020">
        <v>28</v>
      </c>
      <c r="C33020" t="s">
        <v>153</v>
      </c>
      <c r="D33020" s="1">
        <v>42807</v>
      </c>
      <c r="F33020">
        <v>1</v>
      </c>
      <c r="G33020">
        <v>22800</v>
      </c>
      <c r="H33020" t="s">
        <v>35</v>
      </c>
      <c r="J33020" t="s">
        <v>14</v>
      </c>
      <c r="K33020">
        <v>51</v>
      </c>
      <c r="L33020" t="s">
        <v>15</v>
      </c>
    </row>
    <row r="33021" spans="1:12">
      <c r="A33021" t="e">
        <f ca="1">E00251510248921</f>
        <v>#NAME?</v>
      </c>
      <c r="B33021">
        <v>160</v>
      </c>
      <c r="C33021" t="s">
        <v>278</v>
      </c>
      <c r="D33021" s="1">
        <v>42485</v>
      </c>
      <c r="F33021">
        <v>1</v>
      </c>
      <c r="G33021">
        <v>27800</v>
      </c>
      <c r="H33021" t="s">
        <v>145</v>
      </c>
      <c r="J33021" t="s">
        <v>14</v>
      </c>
      <c r="K33021">
        <v>42</v>
      </c>
      <c r="L33021" t="s">
        <v>15</v>
      </c>
    </row>
    <row r="33022" spans="1:12">
      <c r="A33022" t="e">
        <f ca="1">E00251532368021</f>
        <v>#NAME?</v>
      </c>
      <c r="B33022">
        <v>489</v>
      </c>
      <c r="C33022" t="s">
        <v>100</v>
      </c>
      <c r="D33022" s="1">
        <v>42115</v>
      </c>
      <c r="F33022">
        <v>1</v>
      </c>
      <c r="G33022">
        <v>1101</v>
      </c>
      <c r="H33022" t="s">
        <v>220</v>
      </c>
      <c r="J33022" t="s">
        <v>14</v>
      </c>
      <c r="K33022">
        <v>57</v>
      </c>
      <c r="L33022" t="s">
        <v>15</v>
      </c>
    </row>
    <row r="33023" spans="1:12">
      <c r="A33023" t="e">
        <f ca="1">E00251532368021</f>
        <v>#NAME?</v>
      </c>
      <c r="B33023">
        <v>489</v>
      </c>
      <c r="C33023" t="s">
        <v>100</v>
      </c>
      <c r="D33023" s="1">
        <v>42327</v>
      </c>
      <c r="F33023">
        <v>1</v>
      </c>
      <c r="G33023">
        <v>5569</v>
      </c>
      <c r="H33023" t="s">
        <v>218</v>
      </c>
      <c r="J33023" t="s">
        <v>14</v>
      </c>
      <c r="K33023">
        <v>58</v>
      </c>
      <c r="L33023" t="s">
        <v>15</v>
      </c>
    </row>
    <row r="33024" spans="1:12">
      <c r="A33024" t="e">
        <f ca="1">E00251430348521</f>
        <v>#NAME?</v>
      </c>
      <c r="B33024">
        <v>500</v>
      </c>
      <c r="C33024" t="s">
        <v>161</v>
      </c>
      <c r="D33024" s="1">
        <v>42048</v>
      </c>
      <c r="F33024">
        <v>1</v>
      </c>
      <c r="G33024">
        <v>7295</v>
      </c>
      <c r="H33024" t="s">
        <v>76</v>
      </c>
      <c r="J33024" t="s">
        <v>14</v>
      </c>
      <c r="K33024">
        <v>64</v>
      </c>
      <c r="L33024" t="s">
        <v>15</v>
      </c>
    </row>
    <row r="33025" spans="1:12">
      <c r="A33025" t="e">
        <f ca="1">E00251528913621</f>
        <v>#NAME?</v>
      </c>
      <c r="B33025">
        <v>293</v>
      </c>
      <c r="C33025" t="s">
        <v>25</v>
      </c>
      <c r="D33025" s="1">
        <v>41649</v>
      </c>
      <c r="F33025">
        <v>2</v>
      </c>
      <c r="G33025">
        <v>7262</v>
      </c>
      <c r="H33025" t="s">
        <v>198</v>
      </c>
      <c r="J33025" t="s">
        <v>14</v>
      </c>
      <c r="K33025">
        <v>40</v>
      </c>
      <c r="L33025" t="s">
        <v>15</v>
      </c>
    </row>
    <row r="33026" spans="1:12">
      <c r="A33026" t="e">
        <f ca="1">E00251528913621</f>
        <v>#NAME?</v>
      </c>
      <c r="B33026">
        <v>293</v>
      </c>
      <c r="C33026" t="s">
        <v>25</v>
      </c>
      <c r="D33026" s="1">
        <v>42412</v>
      </c>
      <c r="F33026">
        <v>1</v>
      </c>
      <c r="G33026">
        <v>4019</v>
      </c>
      <c r="H33026" t="s">
        <v>26</v>
      </c>
      <c r="J33026" t="s">
        <v>14</v>
      </c>
      <c r="K33026">
        <v>43</v>
      </c>
      <c r="L33026" t="s">
        <v>15</v>
      </c>
    </row>
    <row r="33027" spans="1:12">
      <c r="A33027" t="e">
        <f ca="1">E00251615134721</f>
        <v>#NAME?</v>
      </c>
      <c r="B33027">
        <v>62</v>
      </c>
      <c r="C33027" t="s">
        <v>20</v>
      </c>
      <c r="D33027" s="1">
        <v>42384</v>
      </c>
      <c r="F33027">
        <v>1</v>
      </c>
      <c r="G33027">
        <v>4019</v>
      </c>
      <c r="H33027" t="s">
        <v>26</v>
      </c>
      <c r="J33027" t="s">
        <v>14</v>
      </c>
      <c r="K33027">
        <v>64</v>
      </c>
      <c r="L33027" t="s">
        <v>15</v>
      </c>
    </row>
    <row r="33028" spans="1:12">
      <c r="A33028" t="e">
        <f ca="1">E00251615134721</f>
        <v>#NAME?</v>
      </c>
      <c r="B33028">
        <v>62</v>
      </c>
      <c r="C33028" t="s">
        <v>20</v>
      </c>
      <c r="D33028" s="1">
        <v>42719</v>
      </c>
      <c r="F33028">
        <v>1</v>
      </c>
      <c r="G33028">
        <v>37272</v>
      </c>
      <c r="H33028" t="s">
        <v>301</v>
      </c>
      <c r="J33028" t="s">
        <v>14</v>
      </c>
      <c r="K33028">
        <v>65</v>
      </c>
      <c r="L33028" t="s">
        <v>15</v>
      </c>
    </row>
    <row r="33029" spans="1:12">
      <c r="A33029" t="e">
        <f ca="1">E00251439864321</f>
        <v>#NAME?</v>
      </c>
      <c r="B33029">
        <v>496</v>
      </c>
      <c r="C33029" t="s">
        <v>365</v>
      </c>
      <c r="D33029" s="1">
        <v>41171</v>
      </c>
      <c r="F33029">
        <v>1</v>
      </c>
      <c r="G33029">
        <v>6961</v>
      </c>
      <c r="H33029" t="s">
        <v>561</v>
      </c>
      <c r="J33029" t="s">
        <v>14</v>
      </c>
      <c r="K33029">
        <v>39</v>
      </c>
      <c r="L33029" t="s">
        <v>15</v>
      </c>
    </row>
    <row r="33030" spans="1:12">
      <c r="A33030" t="e">
        <f ca="1">E00251528913621</f>
        <v>#NAME?</v>
      </c>
      <c r="B33030">
        <v>293</v>
      </c>
      <c r="C33030" t="s">
        <v>25</v>
      </c>
      <c r="D33030" s="1">
        <v>41717</v>
      </c>
      <c r="F33030">
        <v>1</v>
      </c>
      <c r="G33030">
        <v>7962</v>
      </c>
      <c r="H33030" t="s">
        <v>111</v>
      </c>
      <c r="J33030" t="s">
        <v>14</v>
      </c>
      <c r="K33030">
        <v>41</v>
      </c>
      <c r="L33030" t="s">
        <v>22</v>
      </c>
    </row>
    <row r="33031" spans="1:12">
      <c r="A33031" t="e">
        <f ca="1">E00251615134721</f>
        <v>#NAME?</v>
      </c>
      <c r="B33031">
        <v>62</v>
      </c>
      <c r="C33031" t="s">
        <v>20</v>
      </c>
      <c r="D33031" s="1">
        <v>41843</v>
      </c>
      <c r="F33031">
        <v>1</v>
      </c>
      <c r="G33031">
        <v>4019</v>
      </c>
      <c r="H33031" t="s">
        <v>26</v>
      </c>
      <c r="J33031" t="s">
        <v>14</v>
      </c>
      <c r="K33031">
        <v>62</v>
      </c>
      <c r="L33031" t="s">
        <v>15</v>
      </c>
    </row>
    <row r="33032" spans="1:12">
      <c r="A33032" t="e">
        <f ca="1">E00251528913621</f>
        <v>#NAME?</v>
      </c>
      <c r="B33032">
        <v>293</v>
      </c>
      <c r="C33032" t="s">
        <v>25</v>
      </c>
      <c r="D33032" s="1">
        <v>40989</v>
      </c>
      <c r="F33032">
        <v>1</v>
      </c>
      <c r="G33032">
        <v>3004</v>
      </c>
      <c r="H33032" t="s">
        <v>104</v>
      </c>
      <c r="J33032" t="s">
        <v>14</v>
      </c>
      <c r="K33032">
        <v>39</v>
      </c>
      <c r="L33032" t="s">
        <v>15</v>
      </c>
    </row>
    <row r="33033" spans="1:12">
      <c r="A33033" t="e">
        <f ca="1">E00251528913621</f>
        <v>#NAME?</v>
      </c>
      <c r="B33033">
        <v>293</v>
      </c>
      <c r="C33033" t="s">
        <v>25</v>
      </c>
      <c r="D33033" s="1">
        <v>40961</v>
      </c>
      <c r="F33033">
        <v>2</v>
      </c>
      <c r="G33033">
        <v>3004</v>
      </c>
      <c r="H33033" t="s">
        <v>104</v>
      </c>
      <c r="J33033" t="s">
        <v>14</v>
      </c>
      <c r="K33033">
        <v>39</v>
      </c>
      <c r="L33033" t="s">
        <v>15</v>
      </c>
    </row>
    <row r="33034" spans="1:12">
      <c r="A33034" t="e">
        <f ca="1">E00251615134721</f>
        <v>#NAME?</v>
      </c>
      <c r="B33034">
        <v>62</v>
      </c>
      <c r="C33034" t="s">
        <v>20</v>
      </c>
      <c r="D33034" s="1">
        <v>41843</v>
      </c>
      <c r="F33034">
        <v>3</v>
      </c>
      <c r="G33034">
        <v>2729</v>
      </c>
      <c r="H33034" t="s">
        <v>115</v>
      </c>
      <c r="J33034" t="s">
        <v>14</v>
      </c>
      <c r="K33034">
        <v>62</v>
      </c>
      <c r="L33034" t="s">
        <v>15</v>
      </c>
    </row>
    <row r="33035" spans="1:12">
      <c r="A33035" t="e">
        <f ca="1">E00251615134721</f>
        <v>#NAME?</v>
      </c>
      <c r="B33035">
        <v>62</v>
      </c>
      <c r="C33035" t="s">
        <v>20</v>
      </c>
      <c r="D33035" s="1">
        <v>43048</v>
      </c>
      <c r="F33035">
        <v>5</v>
      </c>
      <c r="G33035">
        <v>27800</v>
      </c>
      <c r="H33035" t="s">
        <v>145</v>
      </c>
      <c r="J33035" t="s">
        <v>14</v>
      </c>
      <c r="K33035">
        <v>65</v>
      </c>
      <c r="L33035" t="s">
        <v>15</v>
      </c>
    </row>
    <row r="33036" spans="1:12">
      <c r="A33036" t="e">
        <f ca="1">E00251615134721</f>
        <v>#NAME?</v>
      </c>
      <c r="B33036">
        <v>1346</v>
      </c>
      <c r="C33036" t="s">
        <v>620</v>
      </c>
      <c r="D33036" s="1">
        <v>40913</v>
      </c>
      <c r="E33036">
        <v>0</v>
      </c>
      <c r="F33036">
        <v>3</v>
      </c>
      <c r="G33036">
        <v>4019</v>
      </c>
      <c r="H33036" t="s">
        <v>26</v>
      </c>
      <c r="J33036" t="s">
        <v>34</v>
      </c>
      <c r="K33036">
        <v>60</v>
      </c>
      <c r="L33036" t="s">
        <v>15</v>
      </c>
    </row>
    <row r="33037" spans="1:12">
      <c r="A33037" t="e">
        <f ca="1">E00251430348521</f>
        <v>#NAME?</v>
      </c>
      <c r="B33037">
        <v>500</v>
      </c>
      <c r="C33037" t="s">
        <v>161</v>
      </c>
      <c r="D33037" s="1">
        <v>42048</v>
      </c>
      <c r="F33037">
        <v>2</v>
      </c>
      <c r="G33037">
        <v>2189</v>
      </c>
      <c r="H33037" t="s">
        <v>156</v>
      </c>
      <c r="J33037" t="s">
        <v>14</v>
      </c>
      <c r="K33037">
        <v>64</v>
      </c>
      <c r="L33037" t="s">
        <v>15</v>
      </c>
    </row>
    <row r="33038" spans="1:12">
      <c r="A33038" t="e">
        <f ca="1">E00251617696721</f>
        <v>#NAME?</v>
      </c>
      <c r="B33038">
        <v>444</v>
      </c>
      <c r="C33038" t="s">
        <v>819</v>
      </c>
      <c r="D33038" s="1">
        <v>42760</v>
      </c>
      <c r="F33038">
        <v>1</v>
      </c>
      <c r="G33038">
        <v>78906</v>
      </c>
      <c r="H33038" t="s">
        <v>31</v>
      </c>
      <c r="J33038" t="s">
        <v>14</v>
      </c>
      <c r="K33038">
        <v>54</v>
      </c>
      <c r="L33038" t="s">
        <v>22</v>
      </c>
    </row>
    <row r="33039" spans="1:12">
      <c r="A33039" t="e">
        <f ca="1">E00251439864321</f>
        <v>#NAME?</v>
      </c>
      <c r="B33039">
        <v>496</v>
      </c>
      <c r="C33039" t="s">
        <v>365</v>
      </c>
      <c r="D33039" s="1">
        <v>41858</v>
      </c>
      <c r="F33039">
        <v>1</v>
      </c>
      <c r="G33039">
        <v>30000</v>
      </c>
      <c r="H33039" t="s">
        <v>144</v>
      </c>
      <c r="J33039" t="s">
        <v>14</v>
      </c>
      <c r="K33039">
        <v>41</v>
      </c>
      <c r="L33039" t="s">
        <v>15</v>
      </c>
    </row>
    <row r="33040" spans="1:12">
      <c r="A33040" t="e">
        <f ca="1">E00251524951321</f>
        <v>#NAME?</v>
      </c>
      <c r="B33040">
        <v>455</v>
      </c>
      <c r="C33040" t="s">
        <v>312</v>
      </c>
      <c r="D33040" s="1">
        <v>41047</v>
      </c>
      <c r="F33040">
        <v>1</v>
      </c>
      <c r="G33040">
        <v>78079</v>
      </c>
      <c r="H33040" t="s">
        <v>49</v>
      </c>
      <c r="J33040" t="s">
        <v>14</v>
      </c>
      <c r="K33040">
        <v>49</v>
      </c>
      <c r="L33040" t="s">
        <v>22</v>
      </c>
    </row>
    <row r="33041" spans="1:12">
      <c r="A33041" t="e">
        <f ca="1">E00251532368021</f>
        <v>#NAME?</v>
      </c>
      <c r="B33041">
        <v>6046</v>
      </c>
      <c r="C33041" t="s">
        <v>98</v>
      </c>
      <c r="D33041" s="1">
        <v>42400</v>
      </c>
      <c r="E33041">
        <v>3</v>
      </c>
      <c r="F33041">
        <v>1</v>
      </c>
      <c r="G33041">
        <v>53240</v>
      </c>
      <c r="H33041" t="s">
        <v>1733</v>
      </c>
      <c r="J33041" t="s">
        <v>34</v>
      </c>
      <c r="K33041">
        <v>58</v>
      </c>
      <c r="L33041" t="s">
        <v>15</v>
      </c>
    </row>
    <row r="33042" spans="1:12">
      <c r="A33042" t="e">
        <f ca="1">E00251532368021</f>
        <v>#NAME?</v>
      </c>
      <c r="B33042">
        <v>6046</v>
      </c>
      <c r="C33042" t="s">
        <v>98</v>
      </c>
      <c r="D33042" s="1">
        <v>42400</v>
      </c>
      <c r="E33042">
        <v>3</v>
      </c>
      <c r="F33042">
        <v>2</v>
      </c>
      <c r="G33042">
        <v>53010</v>
      </c>
      <c r="H33042" t="s">
        <v>261</v>
      </c>
      <c r="J33042" t="s">
        <v>34</v>
      </c>
      <c r="K33042">
        <v>58</v>
      </c>
      <c r="L33042" t="s">
        <v>15</v>
      </c>
    </row>
    <row r="33043" spans="1:12">
      <c r="A33043" t="e">
        <f ca="1">E00251439864321</f>
        <v>#NAME?</v>
      </c>
      <c r="B33043">
        <v>6046</v>
      </c>
      <c r="C33043" t="s">
        <v>98</v>
      </c>
      <c r="D33043" s="1">
        <v>41914</v>
      </c>
      <c r="F33043">
        <v>1</v>
      </c>
      <c r="G33043">
        <v>6266</v>
      </c>
      <c r="H33043" t="s">
        <v>99</v>
      </c>
      <c r="I33043" t="s">
        <v>56</v>
      </c>
      <c r="J33043" t="s">
        <v>57</v>
      </c>
      <c r="K33043">
        <v>42</v>
      </c>
      <c r="L33043" t="s">
        <v>15</v>
      </c>
    </row>
    <row r="33044" spans="1:12">
      <c r="A33044" t="e">
        <f ca="1">E00251430348521</f>
        <v>#NAME?</v>
      </c>
      <c r="B33044">
        <v>777</v>
      </c>
      <c r="C33044" t="s">
        <v>450</v>
      </c>
      <c r="D33044" s="1">
        <v>40930</v>
      </c>
      <c r="E33044">
        <v>5</v>
      </c>
      <c r="F33044">
        <v>3</v>
      </c>
      <c r="G33044">
        <v>3004</v>
      </c>
      <c r="H33044" t="s">
        <v>104</v>
      </c>
      <c r="J33044" t="s">
        <v>34</v>
      </c>
      <c r="K33044">
        <v>61</v>
      </c>
      <c r="L33044" t="s">
        <v>15</v>
      </c>
    </row>
    <row r="33045" spans="1:12">
      <c r="A33045" t="e">
        <f ca="1">E00251619839021</f>
        <v>#NAME?</v>
      </c>
      <c r="B33045">
        <v>437</v>
      </c>
      <c r="C33045" t="s">
        <v>216</v>
      </c>
      <c r="D33045" s="1">
        <v>42422</v>
      </c>
      <c r="F33045">
        <v>1</v>
      </c>
      <c r="G33045">
        <v>2449</v>
      </c>
      <c r="H33045" t="s">
        <v>53</v>
      </c>
      <c r="J33045" t="s">
        <v>14</v>
      </c>
      <c r="K33045">
        <v>49</v>
      </c>
      <c r="L33045" t="s">
        <v>15</v>
      </c>
    </row>
    <row r="33046" spans="1:12">
      <c r="A33046" t="e">
        <f ca="1">E00251429298321</f>
        <v>#NAME?</v>
      </c>
      <c r="B33046">
        <v>276</v>
      </c>
      <c r="C33046" t="s">
        <v>122</v>
      </c>
      <c r="D33046" s="1">
        <v>41823</v>
      </c>
      <c r="F33046">
        <v>1</v>
      </c>
      <c r="G33046">
        <v>29690</v>
      </c>
      <c r="H33046" t="s">
        <v>52</v>
      </c>
      <c r="J33046" t="s">
        <v>14</v>
      </c>
      <c r="K33046">
        <v>47</v>
      </c>
      <c r="L33046" t="s">
        <v>15</v>
      </c>
    </row>
    <row r="33047" spans="1:12">
      <c r="A33047" t="e">
        <f ca="1">E00251429298321</f>
        <v>#NAME?</v>
      </c>
      <c r="B33047">
        <v>276</v>
      </c>
      <c r="C33047" t="s">
        <v>122</v>
      </c>
      <c r="D33047" s="1">
        <v>41837</v>
      </c>
      <c r="F33047">
        <v>1</v>
      </c>
      <c r="G33047">
        <v>49390</v>
      </c>
      <c r="H33047" t="s">
        <v>59</v>
      </c>
      <c r="J33047" t="s">
        <v>14</v>
      </c>
      <c r="K33047">
        <v>47</v>
      </c>
      <c r="L33047" t="s">
        <v>15</v>
      </c>
    </row>
    <row r="33048" spans="1:12">
      <c r="A33048" t="e">
        <f ca="1">E00251429298321</f>
        <v>#NAME?</v>
      </c>
      <c r="B33048">
        <v>276</v>
      </c>
      <c r="C33048" t="s">
        <v>122</v>
      </c>
      <c r="D33048" s="1">
        <v>42362</v>
      </c>
      <c r="F33048">
        <v>2</v>
      </c>
      <c r="G33048">
        <v>49390</v>
      </c>
      <c r="H33048" t="s">
        <v>59</v>
      </c>
      <c r="J33048" t="s">
        <v>14</v>
      </c>
      <c r="K33048">
        <v>49</v>
      </c>
      <c r="L33048" t="s">
        <v>15</v>
      </c>
    </row>
    <row r="33049" spans="1:12">
      <c r="A33049" t="e">
        <f ca="1">E00251429298321</f>
        <v>#NAME?</v>
      </c>
      <c r="B33049">
        <v>276</v>
      </c>
      <c r="C33049" t="s">
        <v>122</v>
      </c>
      <c r="D33049" s="1">
        <v>43068</v>
      </c>
      <c r="F33049">
        <v>2</v>
      </c>
      <c r="G33049">
        <v>5198</v>
      </c>
      <c r="H33049" t="s">
        <v>200</v>
      </c>
      <c r="J33049" t="s">
        <v>14</v>
      </c>
      <c r="K33049">
        <v>51</v>
      </c>
      <c r="L33049" t="s">
        <v>15</v>
      </c>
    </row>
    <row r="33050" spans="1:12">
      <c r="A33050" t="e">
        <f ca="1">E00251510761421</f>
        <v>#NAME?</v>
      </c>
      <c r="B33050">
        <v>104</v>
      </c>
      <c r="C33050" t="s">
        <v>88</v>
      </c>
      <c r="D33050" s="1">
        <v>42751</v>
      </c>
      <c r="F33050">
        <v>1</v>
      </c>
      <c r="G33050">
        <v>3804</v>
      </c>
      <c r="H33050" t="s">
        <v>71</v>
      </c>
      <c r="J33050" t="s">
        <v>14</v>
      </c>
      <c r="K33050">
        <v>48</v>
      </c>
      <c r="L33050" t="s">
        <v>15</v>
      </c>
    </row>
    <row r="33051" spans="1:12">
      <c r="A33051" t="e">
        <f ca="1">E00251537637021</f>
        <v>#NAME?</v>
      </c>
      <c r="B33051">
        <v>443</v>
      </c>
      <c r="C33051" t="s">
        <v>582</v>
      </c>
      <c r="D33051" s="1">
        <v>42327</v>
      </c>
      <c r="F33051">
        <v>2</v>
      </c>
      <c r="G33051">
        <v>4019</v>
      </c>
      <c r="H33051" t="s">
        <v>26</v>
      </c>
      <c r="J33051" t="s">
        <v>14</v>
      </c>
      <c r="K33051">
        <v>51</v>
      </c>
      <c r="L33051" t="s">
        <v>15</v>
      </c>
    </row>
    <row r="33052" spans="1:12">
      <c r="A33052" t="e">
        <f ca="1">E00251537637021</f>
        <v>#NAME?</v>
      </c>
      <c r="B33052">
        <v>443</v>
      </c>
      <c r="C33052" t="s">
        <v>582</v>
      </c>
      <c r="D33052" s="1">
        <v>42384</v>
      </c>
      <c r="F33052">
        <v>2</v>
      </c>
      <c r="G33052">
        <v>4019</v>
      </c>
      <c r="H33052" t="s">
        <v>26</v>
      </c>
      <c r="J33052" t="s">
        <v>14</v>
      </c>
      <c r="K33052">
        <v>51</v>
      </c>
      <c r="L33052" t="s">
        <v>15</v>
      </c>
    </row>
    <row r="33053" spans="1:12">
      <c r="A33053" t="e">
        <f ca="1">E00251617696721</f>
        <v>#NAME?</v>
      </c>
      <c r="B33053">
        <v>444</v>
      </c>
      <c r="C33053" t="s">
        <v>819</v>
      </c>
      <c r="D33053" s="1">
        <v>41213</v>
      </c>
      <c r="F33053">
        <v>2</v>
      </c>
      <c r="G33053">
        <v>2989</v>
      </c>
      <c r="H33053" t="s">
        <v>844</v>
      </c>
      <c r="J33053" t="s">
        <v>14</v>
      </c>
      <c r="K33053">
        <v>49</v>
      </c>
      <c r="L33053" t="s">
        <v>15</v>
      </c>
    </row>
    <row r="33054" spans="1:12">
      <c r="A33054" t="e">
        <f ca="1">E00251529543621</f>
        <v>#NAME?</v>
      </c>
      <c r="B33054">
        <v>166</v>
      </c>
      <c r="C33054" t="s">
        <v>626</v>
      </c>
      <c r="D33054" s="1">
        <v>41725</v>
      </c>
      <c r="F33054">
        <v>2</v>
      </c>
      <c r="G33054">
        <v>79029</v>
      </c>
      <c r="H33054" t="s">
        <v>21</v>
      </c>
      <c r="J33054" t="s">
        <v>14</v>
      </c>
      <c r="K33054">
        <v>51</v>
      </c>
      <c r="L33054" t="s">
        <v>22</v>
      </c>
    </row>
    <row r="33055" spans="1:12">
      <c r="A33055" t="e">
        <f ca="1">E00251529543621</f>
        <v>#NAME?</v>
      </c>
      <c r="B33055">
        <v>166</v>
      </c>
      <c r="C33055" t="s">
        <v>626</v>
      </c>
      <c r="D33055" s="1">
        <v>42573</v>
      </c>
      <c r="F33055">
        <v>2</v>
      </c>
      <c r="G33055">
        <v>4019</v>
      </c>
      <c r="H33055" t="s">
        <v>26</v>
      </c>
      <c r="J33055" t="s">
        <v>14</v>
      </c>
      <c r="K33055">
        <v>53</v>
      </c>
      <c r="L33055" t="s">
        <v>15</v>
      </c>
    </row>
    <row r="33056" spans="1:12">
      <c r="A33056" t="e">
        <f ca="1">E00251529543621</f>
        <v>#NAME?</v>
      </c>
      <c r="B33056">
        <v>166</v>
      </c>
      <c r="C33056" t="s">
        <v>626</v>
      </c>
      <c r="D33056" s="1">
        <v>42629</v>
      </c>
      <c r="F33056">
        <v>2</v>
      </c>
      <c r="G33056">
        <v>496</v>
      </c>
      <c r="H33056" t="s">
        <v>190</v>
      </c>
      <c r="J33056" t="s">
        <v>14</v>
      </c>
      <c r="K33056">
        <v>53</v>
      </c>
      <c r="L33056" t="s">
        <v>15</v>
      </c>
    </row>
    <row r="33057" spans="1:12">
      <c r="A33057" t="e">
        <f ca="1">E00251529543621</f>
        <v>#NAME?</v>
      </c>
      <c r="B33057">
        <v>166</v>
      </c>
      <c r="C33057" t="s">
        <v>626</v>
      </c>
      <c r="D33057" s="1">
        <v>42629</v>
      </c>
      <c r="F33057">
        <v>4</v>
      </c>
      <c r="G33057">
        <v>4019</v>
      </c>
      <c r="H33057" t="s">
        <v>26</v>
      </c>
      <c r="J33057" t="s">
        <v>14</v>
      </c>
      <c r="K33057">
        <v>53</v>
      </c>
      <c r="L33057" t="s">
        <v>15</v>
      </c>
    </row>
    <row r="33058" spans="1:12">
      <c r="A33058" t="e">
        <f ca="1">E00251617696721</f>
        <v>#NAME?</v>
      </c>
      <c r="B33058">
        <v>444</v>
      </c>
      <c r="C33058" t="s">
        <v>819</v>
      </c>
      <c r="D33058" s="1">
        <v>42640</v>
      </c>
      <c r="F33058">
        <v>1</v>
      </c>
      <c r="G33058">
        <v>78906</v>
      </c>
      <c r="H33058" t="s">
        <v>31</v>
      </c>
      <c r="J33058" t="s">
        <v>14</v>
      </c>
      <c r="K33058">
        <v>53</v>
      </c>
      <c r="L33058" t="s">
        <v>22</v>
      </c>
    </row>
    <row r="33059" spans="1:12">
      <c r="A33059" t="e">
        <f ca="1">E00251617696721</f>
        <v>#NAME?</v>
      </c>
      <c r="B33059">
        <v>444</v>
      </c>
      <c r="C33059" t="s">
        <v>819</v>
      </c>
      <c r="D33059" s="1">
        <v>42191</v>
      </c>
      <c r="F33059">
        <v>1</v>
      </c>
      <c r="G33059">
        <v>3899</v>
      </c>
      <c r="H33059" t="s">
        <v>264</v>
      </c>
      <c r="J33059" t="s">
        <v>14</v>
      </c>
      <c r="K33059">
        <v>52</v>
      </c>
      <c r="L33059" t="s">
        <v>15</v>
      </c>
    </row>
    <row r="33060" spans="1:12">
      <c r="A33060" t="e">
        <f ca="1">E00251439864321</f>
        <v>#NAME?</v>
      </c>
      <c r="B33060">
        <v>6046</v>
      </c>
      <c r="C33060" t="s">
        <v>98</v>
      </c>
      <c r="D33060" s="1">
        <v>42030</v>
      </c>
      <c r="F33060">
        <v>1</v>
      </c>
      <c r="G33060">
        <v>61171</v>
      </c>
      <c r="H33060" t="s">
        <v>513</v>
      </c>
      <c r="I33060" t="s">
        <v>56</v>
      </c>
      <c r="J33060" t="s">
        <v>57</v>
      </c>
      <c r="K33060">
        <v>42</v>
      </c>
      <c r="L33060" t="s">
        <v>15</v>
      </c>
    </row>
    <row r="33061" spans="1:12">
      <c r="A33061" t="e">
        <f ca="1">E00251537637021</f>
        <v>#NAME?</v>
      </c>
      <c r="B33061">
        <v>443</v>
      </c>
      <c r="C33061" t="s">
        <v>582</v>
      </c>
      <c r="D33061" s="1">
        <v>42838</v>
      </c>
      <c r="F33061">
        <v>1</v>
      </c>
      <c r="G33061">
        <v>7295</v>
      </c>
      <c r="H33061" t="s">
        <v>76</v>
      </c>
      <c r="J33061" t="s">
        <v>14</v>
      </c>
      <c r="K33061">
        <v>52</v>
      </c>
      <c r="L33061" t="s">
        <v>15</v>
      </c>
    </row>
    <row r="33062" spans="1:12">
      <c r="A33062" t="e">
        <f ca="1">E00251524951321</f>
        <v>#NAME?</v>
      </c>
      <c r="B33062">
        <v>455</v>
      </c>
      <c r="C33062" t="s">
        <v>312</v>
      </c>
      <c r="D33062" s="1">
        <v>42086</v>
      </c>
      <c r="F33062">
        <v>2</v>
      </c>
      <c r="G33062">
        <v>27801</v>
      </c>
      <c r="H33062" t="s">
        <v>387</v>
      </c>
      <c r="J33062" t="s">
        <v>14</v>
      </c>
      <c r="K33062">
        <v>52</v>
      </c>
      <c r="L33062" t="s">
        <v>15</v>
      </c>
    </row>
    <row r="33063" spans="1:12">
      <c r="A33063" t="e">
        <f ca="1">E00251533600621</f>
        <v>#NAME?</v>
      </c>
      <c r="B33063">
        <v>104</v>
      </c>
      <c r="C33063" t="s">
        <v>88</v>
      </c>
      <c r="D33063" s="1">
        <v>41451</v>
      </c>
      <c r="F33063">
        <v>1</v>
      </c>
      <c r="G33063">
        <v>78079</v>
      </c>
      <c r="H33063" t="s">
        <v>49</v>
      </c>
      <c r="J33063" t="s">
        <v>14</v>
      </c>
      <c r="K33063">
        <v>55</v>
      </c>
      <c r="L33063" t="s">
        <v>22</v>
      </c>
    </row>
    <row r="33064" spans="1:12">
      <c r="A33064" t="e">
        <f ca="1">E00251533600621</f>
        <v>#NAME?</v>
      </c>
      <c r="B33064">
        <v>104</v>
      </c>
      <c r="C33064" t="s">
        <v>88</v>
      </c>
      <c r="D33064" s="1">
        <v>43080</v>
      </c>
      <c r="F33064">
        <v>3</v>
      </c>
      <c r="G33064">
        <v>27800</v>
      </c>
      <c r="H33064" t="s">
        <v>145</v>
      </c>
      <c r="J33064" t="s">
        <v>14</v>
      </c>
      <c r="K33064">
        <v>59</v>
      </c>
      <c r="L33064" t="s">
        <v>15</v>
      </c>
    </row>
    <row r="33065" spans="1:12">
      <c r="A33065" t="e">
        <f ca="1">E00251524951321</f>
        <v>#NAME?</v>
      </c>
      <c r="B33065">
        <v>455</v>
      </c>
      <c r="C33065" t="s">
        <v>312</v>
      </c>
      <c r="D33065" s="1">
        <v>41547</v>
      </c>
      <c r="F33065">
        <v>1</v>
      </c>
      <c r="G33065">
        <v>4019</v>
      </c>
      <c r="H33065" t="s">
        <v>26</v>
      </c>
      <c r="J33065" t="s">
        <v>14</v>
      </c>
      <c r="K33065">
        <v>51</v>
      </c>
      <c r="L33065" t="s">
        <v>15</v>
      </c>
    </row>
    <row r="33066" spans="1:12">
      <c r="A33066" t="e">
        <f ca="1">E00251613168521</f>
        <v>#NAME?</v>
      </c>
      <c r="B33066">
        <v>45</v>
      </c>
      <c r="C33066" t="s">
        <v>996</v>
      </c>
      <c r="D33066" s="1">
        <v>40990</v>
      </c>
      <c r="F33066">
        <v>1</v>
      </c>
      <c r="G33066">
        <v>4019</v>
      </c>
      <c r="H33066" t="s">
        <v>26</v>
      </c>
      <c r="J33066" t="s">
        <v>14</v>
      </c>
      <c r="K33066">
        <v>36</v>
      </c>
      <c r="L33066" t="s">
        <v>15</v>
      </c>
    </row>
    <row r="33067" spans="1:12">
      <c r="A33067" t="e">
        <f ca="1">E00251613168521</f>
        <v>#NAME?</v>
      </c>
      <c r="B33067">
        <v>48</v>
      </c>
      <c r="C33067" t="s">
        <v>249</v>
      </c>
      <c r="D33067" s="1">
        <v>43041</v>
      </c>
      <c r="F33067">
        <v>1</v>
      </c>
      <c r="G33067">
        <v>5569</v>
      </c>
      <c r="H33067" t="s">
        <v>218</v>
      </c>
      <c r="J33067" t="s">
        <v>14</v>
      </c>
      <c r="K33067">
        <v>41</v>
      </c>
      <c r="L33067" t="s">
        <v>15</v>
      </c>
    </row>
    <row r="33068" spans="1:12">
      <c r="A33068" t="e">
        <f ca="1">E00251537637021</f>
        <v>#NAME?</v>
      </c>
      <c r="B33068">
        <v>443</v>
      </c>
      <c r="C33068" t="s">
        <v>582</v>
      </c>
      <c r="D33068" s="1">
        <v>42150</v>
      </c>
      <c r="F33068">
        <v>1</v>
      </c>
      <c r="G33068">
        <v>84500</v>
      </c>
      <c r="H33068" t="s">
        <v>511</v>
      </c>
      <c r="J33068" t="s">
        <v>14</v>
      </c>
      <c r="K33068">
        <v>51</v>
      </c>
      <c r="L33068" t="s">
        <v>15</v>
      </c>
    </row>
    <row r="33069" spans="1:12">
      <c r="A33069" t="e">
        <f t="shared" ref="A33069:A33074" ca="1" si="305">E00251529526721</f>
        <v>#NAME?</v>
      </c>
      <c r="B33069">
        <v>470</v>
      </c>
      <c r="C33069" t="s">
        <v>457</v>
      </c>
      <c r="D33069" s="1">
        <v>41897</v>
      </c>
      <c r="F33069">
        <v>1</v>
      </c>
      <c r="G33069">
        <v>4019</v>
      </c>
      <c r="H33069" t="s">
        <v>26</v>
      </c>
      <c r="J33069" t="s">
        <v>14</v>
      </c>
      <c r="K33069">
        <v>54</v>
      </c>
      <c r="L33069" t="s">
        <v>15</v>
      </c>
    </row>
    <row r="33070" spans="1:12">
      <c r="A33070" t="e">
        <f t="shared" ca="1" si="305"/>
        <v>#NAME?</v>
      </c>
      <c r="B33070">
        <v>470</v>
      </c>
      <c r="C33070" t="s">
        <v>457</v>
      </c>
      <c r="D33070" s="1">
        <v>42564</v>
      </c>
      <c r="F33070">
        <v>2</v>
      </c>
      <c r="G33070">
        <v>29690</v>
      </c>
      <c r="H33070" t="s">
        <v>52</v>
      </c>
      <c r="J33070" t="s">
        <v>14</v>
      </c>
      <c r="K33070">
        <v>56</v>
      </c>
      <c r="L33070" t="s">
        <v>15</v>
      </c>
    </row>
    <row r="33071" spans="1:12">
      <c r="A33071" t="e">
        <f t="shared" ca="1" si="305"/>
        <v>#NAME?</v>
      </c>
      <c r="B33071">
        <v>470</v>
      </c>
      <c r="C33071" t="s">
        <v>457</v>
      </c>
      <c r="D33071" s="1">
        <v>42502</v>
      </c>
      <c r="F33071">
        <v>1</v>
      </c>
      <c r="G33071">
        <v>4019</v>
      </c>
      <c r="H33071" t="s">
        <v>26</v>
      </c>
      <c r="J33071" t="s">
        <v>14</v>
      </c>
      <c r="K33071">
        <v>56</v>
      </c>
      <c r="L33071" t="s">
        <v>15</v>
      </c>
    </row>
    <row r="33072" spans="1:12">
      <c r="A33072" t="e">
        <f t="shared" ca="1" si="305"/>
        <v>#NAME?</v>
      </c>
      <c r="B33072">
        <v>470</v>
      </c>
      <c r="C33072" t="s">
        <v>457</v>
      </c>
      <c r="D33072" s="1">
        <v>42349</v>
      </c>
      <c r="F33072">
        <v>2</v>
      </c>
      <c r="G33072">
        <v>4019</v>
      </c>
      <c r="H33072" t="s">
        <v>26</v>
      </c>
      <c r="J33072" t="s">
        <v>14</v>
      </c>
      <c r="K33072">
        <v>55</v>
      </c>
      <c r="L33072" t="s">
        <v>15</v>
      </c>
    </row>
    <row r="33073" spans="1:12">
      <c r="A33073" t="e">
        <f t="shared" ca="1" si="305"/>
        <v>#NAME?</v>
      </c>
      <c r="B33073">
        <v>470</v>
      </c>
      <c r="C33073" t="s">
        <v>457</v>
      </c>
      <c r="D33073" s="1">
        <v>42562</v>
      </c>
      <c r="F33073">
        <v>1</v>
      </c>
      <c r="G33073">
        <v>4019</v>
      </c>
      <c r="H33073" t="s">
        <v>26</v>
      </c>
      <c r="J33073" t="s">
        <v>14</v>
      </c>
      <c r="K33073">
        <v>56</v>
      </c>
      <c r="L33073" t="s">
        <v>15</v>
      </c>
    </row>
    <row r="33074" spans="1:12">
      <c r="A33074" t="e">
        <f t="shared" ca="1" si="305"/>
        <v>#NAME?</v>
      </c>
      <c r="B33074">
        <v>718</v>
      </c>
      <c r="C33074" t="s">
        <v>32</v>
      </c>
      <c r="D33074" s="1">
        <v>42021</v>
      </c>
      <c r="E33074">
        <v>1</v>
      </c>
      <c r="F33074">
        <v>2</v>
      </c>
      <c r="G33074">
        <v>1398</v>
      </c>
      <c r="H33074" t="s">
        <v>1734</v>
      </c>
      <c r="J33074" t="s">
        <v>34</v>
      </c>
      <c r="K33074">
        <v>55</v>
      </c>
      <c r="L33074" t="s">
        <v>15</v>
      </c>
    </row>
    <row r="33075" spans="1:12">
      <c r="A33075" t="e">
        <f ca="1">E00251514761221</f>
        <v>#NAME?</v>
      </c>
      <c r="B33075">
        <v>496</v>
      </c>
      <c r="C33075" t="s">
        <v>365</v>
      </c>
      <c r="D33075" s="1">
        <v>42639</v>
      </c>
      <c r="F33075">
        <v>1</v>
      </c>
      <c r="G33075">
        <v>460</v>
      </c>
      <c r="H33075" t="s">
        <v>16</v>
      </c>
      <c r="J33075" t="s">
        <v>14</v>
      </c>
      <c r="K33075">
        <v>57</v>
      </c>
      <c r="L33075" t="s">
        <v>15</v>
      </c>
    </row>
    <row r="33076" spans="1:12">
      <c r="A33076" t="e">
        <f ca="1">E00251529526721</f>
        <v>#NAME?</v>
      </c>
      <c r="B33076">
        <v>3449</v>
      </c>
      <c r="C33076" t="s">
        <v>629</v>
      </c>
      <c r="D33076" s="1">
        <v>41562</v>
      </c>
      <c r="F33076">
        <v>1</v>
      </c>
      <c r="G33076">
        <v>4019</v>
      </c>
      <c r="H33076" t="s">
        <v>26</v>
      </c>
      <c r="J33076" t="s">
        <v>14</v>
      </c>
      <c r="K33076">
        <v>53</v>
      </c>
      <c r="L33076" t="s">
        <v>15</v>
      </c>
    </row>
    <row r="33077" spans="1:12">
      <c r="A33077" t="e">
        <f ca="1">E00251529526721</f>
        <v>#NAME?</v>
      </c>
      <c r="B33077">
        <v>470</v>
      </c>
      <c r="C33077" t="s">
        <v>457</v>
      </c>
      <c r="D33077" s="1">
        <v>43066</v>
      </c>
      <c r="F33077">
        <v>1</v>
      </c>
      <c r="G33077">
        <v>71596</v>
      </c>
      <c r="H33077" t="s">
        <v>505</v>
      </c>
      <c r="J33077" t="s">
        <v>14</v>
      </c>
      <c r="K33077">
        <v>57</v>
      </c>
      <c r="L33077" t="s">
        <v>15</v>
      </c>
    </row>
    <row r="33078" spans="1:12">
      <c r="A33078" t="e">
        <f ca="1">E00251617235221</f>
        <v>#NAME?</v>
      </c>
      <c r="B33078">
        <v>489</v>
      </c>
      <c r="C33078" t="s">
        <v>100</v>
      </c>
      <c r="D33078" s="1">
        <v>41711</v>
      </c>
      <c r="F33078">
        <v>1</v>
      </c>
      <c r="G33078">
        <v>2729</v>
      </c>
      <c r="H33078" t="s">
        <v>115</v>
      </c>
      <c r="J33078" t="s">
        <v>14</v>
      </c>
      <c r="K33078">
        <v>59</v>
      </c>
      <c r="L33078" t="s">
        <v>15</v>
      </c>
    </row>
    <row r="33079" spans="1:12">
      <c r="A33079" t="e">
        <f ca="1">E00251617235221</f>
        <v>#NAME?</v>
      </c>
      <c r="B33079">
        <v>489</v>
      </c>
      <c r="C33079" t="s">
        <v>100</v>
      </c>
      <c r="D33079" s="1">
        <v>41925</v>
      </c>
      <c r="F33079">
        <v>2</v>
      </c>
      <c r="G33079">
        <v>7295</v>
      </c>
      <c r="H33079" t="s">
        <v>76</v>
      </c>
      <c r="J33079" t="s">
        <v>14</v>
      </c>
      <c r="K33079">
        <v>59</v>
      </c>
      <c r="L33079" t="s">
        <v>15</v>
      </c>
    </row>
    <row r="33080" spans="1:12">
      <c r="A33080" t="e">
        <f ca="1">E00251514761221</f>
        <v>#NAME?</v>
      </c>
      <c r="B33080">
        <v>453</v>
      </c>
      <c r="C33080" t="s">
        <v>96</v>
      </c>
      <c r="D33080" s="1">
        <v>41047</v>
      </c>
      <c r="F33080">
        <v>1</v>
      </c>
      <c r="G33080">
        <v>7862</v>
      </c>
      <c r="H33080" t="s">
        <v>27</v>
      </c>
      <c r="J33080" t="s">
        <v>14</v>
      </c>
      <c r="K33080">
        <v>52</v>
      </c>
      <c r="L33080" t="s">
        <v>22</v>
      </c>
    </row>
    <row r="33081" spans="1:12">
      <c r="A33081" t="e">
        <f ca="1">E00251514757121</f>
        <v>#NAME?</v>
      </c>
      <c r="B33081">
        <v>454</v>
      </c>
      <c r="C33081" t="s">
        <v>179</v>
      </c>
      <c r="D33081" s="1">
        <v>41292</v>
      </c>
      <c r="F33081">
        <v>1</v>
      </c>
      <c r="G33081">
        <v>49390</v>
      </c>
      <c r="H33081" t="s">
        <v>59</v>
      </c>
      <c r="J33081" t="s">
        <v>14</v>
      </c>
      <c r="K33081">
        <v>38</v>
      </c>
      <c r="L33081" t="s">
        <v>15</v>
      </c>
    </row>
    <row r="33082" spans="1:12">
      <c r="A33082" t="e">
        <f ca="1">E00251514761221</f>
        <v>#NAME?</v>
      </c>
      <c r="B33082">
        <v>453</v>
      </c>
      <c r="C33082" t="s">
        <v>96</v>
      </c>
      <c r="D33082" s="1">
        <v>41460</v>
      </c>
      <c r="F33082">
        <v>1</v>
      </c>
      <c r="G33082">
        <v>2750</v>
      </c>
      <c r="H33082" t="s">
        <v>114</v>
      </c>
      <c r="J33082" t="s">
        <v>14</v>
      </c>
      <c r="K33082">
        <v>53</v>
      </c>
      <c r="L33082" t="s">
        <v>15</v>
      </c>
    </row>
    <row r="33083" spans="1:12">
      <c r="A33083" t="e">
        <f ca="1">E00251514761221</f>
        <v>#NAME?</v>
      </c>
      <c r="B33083">
        <v>453</v>
      </c>
      <c r="C33083" t="s">
        <v>96</v>
      </c>
      <c r="D33083" s="1">
        <v>41957</v>
      </c>
      <c r="F33083">
        <v>1</v>
      </c>
      <c r="G33083">
        <v>71940</v>
      </c>
      <c r="H33083" t="s">
        <v>135</v>
      </c>
      <c r="J33083" t="s">
        <v>14</v>
      </c>
      <c r="K33083">
        <v>55</v>
      </c>
      <c r="L33083" t="s">
        <v>15</v>
      </c>
    </row>
    <row r="33084" spans="1:12">
      <c r="A33084" t="e">
        <f ca="1">E00251514757121</f>
        <v>#NAME?</v>
      </c>
      <c r="B33084">
        <v>454</v>
      </c>
      <c r="C33084" t="s">
        <v>179</v>
      </c>
      <c r="D33084" s="1">
        <v>42874</v>
      </c>
      <c r="F33084">
        <v>3</v>
      </c>
      <c r="G33084">
        <v>37205</v>
      </c>
      <c r="H33084" t="s">
        <v>191</v>
      </c>
      <c r="J33084" t="s">
        <v>14</v>
      </c>
      <c r="K33084">
        <v>42</v>
      </c>
      <c r="L33084" t="s">
        <v>15</v>
      </c>
    </row>
    <row r="33085" spans="1:12">
      <c r="A33085" t="e">
        <f ca="1">E00251432360121</f>
        <v>#NAME?</v>
      </c>
      <c r="B33085">
        <v>497</v>
      </c>
      <c r="C33085" t="s">
        <v>141</v>
      </c>
      <c r="D33085" s="1">
        <v>41404</v>
      </c>
      <c r="F33085">
        <v>1</v>
      </c>
      <c r="G33085">
        <v>52460</v>
      </c>
      <c r="H33085" t="s">
        <v>631</v>
      </c>
      <c r="J33085" t="s">
        <v>14</v>
      </c>
      <c r="K33085">
        <v>49</v>
      </c>
      <c r="L33085" t="s">
        <v>15</v>
      </c>
    </row>
    <row r="33086" spans="1:12">
      <c r="A33086" t="e">
        <f ca="1">E00251529543621</f>
        <v>#NAME?</v>
      </c>
      <c r="B33086">
        <v>166</v>
      </c>
      <c r="C33086" t="s">
        <v>626</v>
      </c>
      <c r="D33086" s="1">
        <v>42620</v>
      </c>
      <c r="F33086">
        <v>4</v>
      </c>
      <c r="G33086">
        <v>25000</v>
      </c>
      <c r="H33086" t="s">
        <v>178</v>
      </c>
      <c r="J33086" t="s">
        <v>14</v>
      </c>
      <c r="K33086">
        <v>53</v>
      </c>
      <c r="L33086" t="s">
        <v>15</v>
      </c>
    </row>
    <row r="33087" spans="1:12">
      <c r="A33087" t="e">
        <f ca="1">E00251529543621</f>
        <v>#NAME?</v>
      </c>
      <c r="B33087">
        <v>166</v>
      </c>
      <c r="C33087" t="s">
        <v>626</v>
      </c>
      <c r="D33087" s="1">
        <v>41242</v>
      </c>
      <c r="F33087">
        <v>1</v>
      </c>
      <c r="G33087">
        <v>496</v>
      </c>
      <c r="H33087" t="s">
        <v>190</v>
      </c>
      <c r="J33087" t="s">
        <v>14</v>
      </c>
      <c r="K33087">
        <v>49</v>
      </c>
      <c r="L33087" t="s">
        <v>15</v>
      </c>
    </row>
    <row r="33088" spans="1:12">
      <c r="A33088" t="e">
        <f ca="1">E00251529543621</f>
        <v>#NAME?</v>
      </c>
      <c r="B33088">
        <v>166</v>
      </c>
      <c r="C33088" t="s">
        <v>626</v>
      </c>
      <c r="D33088" s="1">
        <v>42437</v>
      </c>
      <c r="F33088">
        <v>4</v>
      </c>
      <c r="G33088">
        <v>25000</v>
      </c>
      <c r="H33088" t="s">
        <v>178</v>
      </c>
      <c r="J33088" t="s">
        <v>14</v>
      </c>
      <c r="K33088">
        <v>53</v>
      </c>
      <c r="L33088" t="s">
        <v>15</v>
      </c>
    </row>
    <row r="33089" spans="1:12">
      <c r="A33089" t="e">
        <f ca="1">E00251529543621</f>
        <v>#NAME?</v>
      </c>
      <c r="B33089">
        <v>166</v>
      </c>
      <c r="C33089" t="s">
        <v>626</v>
      </c>
      <c r="D33089" s="1">
        <v>42620</v>
      </c>
      <c r="F33089">
        <v>2</v>
      </c>
      <c r="G33089">
        <v>3579</v>
      </c>
      <c r="H33089" t="s">
        <v>377</v>
      </c>
      <c r="J33089" t="s">
        <v>14</v>
      </c>
      <c r="K33089">
        <v>53</v>
      </c>
      <c r="L33089" t="s">
        <v>15</v>
      </c>
    </row>
    <row r="33090" spans="1:12">
      <c r="A33090" t="e">
        <f ca="1">E00251514761221</f>
        <v>#NAME?</v>
      </c>
      <c r="B33090">
        <v>493</v>
      </c>
      <c r="C33090" t="s">
        <v>376</v>
      </c>
      <c r="D33090" s="1">
        <v>42870</v>
      </c>
      <c r="F33090">
        <v>2</v>
      </c>
      <c r="G33090">
        <v>460</v>
      </c>
      <c r="H33090" t="s">
        <v>16</v>
      </c>
      <c r="J33090" t="s">
        <v>14</v>
      </c>
      <c r="K33090">
        <v>57</v>
      </c>
      <c r="L33090" t="s">
        <v>15</v>
      </c>
    </row>
    <row r="33091" spans="1:12">
      <c r="A33091" t="e">
        <f ca="1">E00251716591121</f>
        <v>#NAME?</v>
      </c>
      <c r="B33091">
        <v>448</v>
      </c>
      <c r="C33091" t="s">
        <v>112</v>
      </c>
      <c r="D33091" s="1">
        <v>41039</v>
      </c>
      <c r="F33091">
        <v>1</v>
      </c>
      <c r="G33091">
        <v>7295</v>
      </c>
      <c r="H33091" t="s">
        <v>76</v>
      </c>
      <c r="J33091" t="s">
        <v>14</v>
      </c>
      <c r="K33091">
        <v>48</v>
      </c>
      <c r="L33091" t="s">
        <v>15</v>
      </c>
    </row>
    <row r="33092" spans="1:12">
      <c r="A33092" t="e">
        <f ca="1">E00251529543621</f>
        <v>#NAME?</v>
      </c>
      <c r="B33092">
        <v>166</v>
      </c>
      <c r="C33092" t="s">
        <v>626</v>
      </c>
      <c r="D33092" s="1">
        <v>42711</v>
      </c>
      <c r="F33092">
        <v>3</v>
      </c>
      <c r="G33092">
        <v>496</v>
      </c>
      <c r="H33092" t="s">
        <v>190</v>
      </c>
      <c r="J33092" t="s">
        <v>14</v>
      </c>
      <c r="K33092">
        <v>53</v>
      </c>
      <c r="L33092" t="s">
        <v>15</v>
      </c>
    </row>
    <row r="33093" spans="1:12">
      <c r="A33093" t="e">
        <f ca="1">E00251529543621</f>
        <v>#NAME?</v>
      </c>
      <c r="B33093">
        <v>166</v>
      </c>
      <c r="C33093" t="s">
        <v>626</v>
      </c>
      <c r="D33093" s="1">
        <v>42424</v>
      </c>
      <c r="F33093">
        <v>6</v>
      </c>
      <c r="G33093">
        <v>25000</v>
      </c>
      <c r="H33093" t="s">
        <v>178</v>
      </c>
      <c r="J33093" t="s">
        <v>14</v>
      </c>
      <c r="K33093">
        <v>53</v>
      </c>
      <c r="L33093" t="s">
        <v>15</v>
      </c>
    </row>
    <row r="33094" spans="1:12">
      <c r="A33094" t="e">
        <f ca="1">E00251432360121</f>
        <v>#NAME?</v>
      </c>
      <c r="B33094">
        <v>497</v>
      </c>
      <c r="C33094" t="s">
        <v>141</v>
      </c>
      <c r="D33094" s="1">
        <v>42608</v>
      </c>
      <c r="F33094">
        <v>3</v>
      </c>
      <c r="G33094">
        <v>3804</v>
      </c>
      <c r="H33094" t="s">
        <v>71</v>
      </c>
      <c r="J33094" t="s">
        <v>14</v>
      </c>
      <c r="K33094">
        <v>53</v>
      </c>
      <c r="L33094" t="s">
        <v>15</v>
      </c>
    </row>
    <row r="33095" spans="1:12">
      <c r="A33095" t="e">
        <f ca="1">E00251529543621</f>
        <v>#NAME?</v>
      </c>
      <c r="B33095">
        <v>166</v>
      </c>
      <c r="C33095" t="s">
        <v>626</v>
      </c>
      <c r="D33095" s="1">
        <v>41262</v>
      </c>
      <c r="F33095">
        <v>2</v>
      </c>
      <c r="G33095">
        <v>25000</v>
      </c>
      <c r="H33095" t="s">
        <v>178</v>
      </c>
      <c r="J33095" t="s">
        <v>14</v>
      </c>
      <c r="K33095">
        <v>49</v>
      </c>
      <c r="L33095" t="s">
        <v>15</v>
      </c>
    </row>
    <row r="33096" spans="1:12">
      <c r="A33096" t="e">
        <f ca="1">E00251529543621</f>
        <v>#NAME?</v>
      </c>
      <c r="B33096">
        <v>166</v>
      </c>
      <c r="C33096" t="s">
        <v>626</v>
      </c>
      <c r="D33096" s="1">
        <v>41628</v>
      </c>
      <c r="F33096">
        <v>1</v>
      </c>
      <c r="G33096">
        <v>496</v>
      </c>
      <c r="H33096" t="s">
        <v>190</v>
      </c>
      <c r="J33096" t="s">
        <v>14</v>
      </c>
      <c r="K33096">
        <v>50</v>
      </c>
      <c r="L33096" t="s">
        <v>15</v>
      </c>
    </row>
    <row r="33097" spans="1:12">
      <c r="A33097" t="e">
        <f ca="1">E00251617235221</f>
        <v>#NAME?</v>
      </c>
      <c r="B33097">
        <v>489</v>
      </c>
      <c r="C33097" t="s">
        <v>100</v>
      </c>
      <c r="D33097" s="1">
        <v>43006</v>
      </c>
      <c r="F33097">
        <v>1</v>
      </c>
      <c r="G33097">
        <v>88</v>
      </c>
      <c r="H33097" t="s">
        <v>919</v>
      </c>
      <c r="J33097" t="s">
        <v>14</v>
      </c>
      <c r="K33097">
        <v>62</v>
      </c>
      <c r="L33097" t="s">
        <v>15</v>
      </c>
    </row>
    <row r="33098" spans="1:12">
      <c r="A33098" t="e">
        <f ca="1">E00251513958321</f>
        <v>#NAME?</v>
      </c>
      <c r="B33098">
        <v>1785</v>
      </c>
      <c r="C33098" t="s">
        <v>129</v>
      </c>
      <c r="D33098" s="1">
        <v>42171</v>
      </c>
      <c r="F33098">
        <v>1</v>
      </c>
      <c r="G33098">
        <v>6108</v>
      </c>
      <c r="H33098" t="s">
        <v>716</v>
      </c>
      <c r="J33098" t="s">
        <v>14</v>
      </c>
      <c r="K33098">
        <v>48</v>
      </c>
      <c r="L33098" t="s">
        <v>15</v>
      </c>
    </row>
    <row r="33099" spans="1:12">
      <c r="A33099" t="e">
        <f ca="1">E00251432169921</f>
        <v>#NAME?</v>
      </c>
      <c r="B33099">
        <v>494</v>
      </c>
      <c r="C33099" t="s">
        <v>63</v>
      </c>
      <c r="D33099" s="1">
        <v>41156</v>
      </c>
      <c r="F33099">
        <v>3</v>
      </c>
      <c r="G33099">
        <v>2729</v>
      </c>
      <c r="H33099" t="s">
        <v>115</v>
      </c>
      <c r="J33099" t="s">
        <v>14</v>
      </c>
      <c r="K33099">
        <v>54</v>
      </c>
      <c r="L33099" t="s">
        <v>15</v>
      </c>
    </row>
    <row r="33100" spans="1:12">
      <c r="A33100" t="e">
        <f ca="1">E00251528138121</f>
        <v>#NAME?</v>
      </c>
      <c r="B33100">
        <v>66</v>
      </c>
      <c r="C33100" t="s">
        <v>134</v>
      </c>
      <c r="D33100" s="1">
        <v>42786</v>
      </c>
      <c r="F33100">
        <v>2</v>
      </c>
      <c r="G33100">
        <v>29690</v>
      </c>
      <c r="H33100" t="s">
        <v>52</v>
      </c>
      <c r="J33100" t="s">
        <v>14</v>
      </c>
      <c r="K33100">
        <v>62</v>
      </c>
      <c r="L33100" t="s">
        <v>15</v>
      </c>
    </row>
    <row r="33101" spans="1:12">
      <c r="A33101" t="e">
        <f ca="1">E00251432169921</f>
        <v>#NAME?</v>
      </c>
      <c r="B33101">
        <v>494</v>
      </c>
      <c r="C33101" t="s">
        <v>63</v>
      </c>
      <c r="D33101" s="1">
        <v>41802</v>
      </c>
      <c r="F33101">
        <v>1</v>
      </c>
      <c r="G33101">
        <v>9198</v>
      </c>
      <c r="H33101" t="s">
        <v>229</v>
      </c>
      <c r="J33101" t="s">
        <v>14</v>
      </c>
      <c r="K33101">
        <v>56</v>
      </c>
      <c r="L33101" t="s">
        <v>15</v>
      </c>
    </row>
    <row r="33102" spans="1:12">
      <c r="A33102" t="e">
        <f ca="1">E00251432169921</f>
        <v>#NAME?</v>
      </c>
      <c r="B33102">
        <v>494</v>
      </c>
      <c r="C33102" t="s">
        <v>63</v>
      </c>
      <c r="D33102" s="1">
        <v>42135</v>
      </c>
      <c r="F33102">
        <v>3</v>
      </c>
      <c r="G33102">
        <v>2729</v>
      </c>
      <c r="H33102" t="s">
        <v>115</v>
      </c>
      <c r="J33102" t="s">
        <v>14</v>
      </c>
      <c r="K33102">
        <v>57</v>
      </c>
      <c r="L33102" t="s">
        <v>15</v>
      </c>
    </row>
    <row r="33103" spans="1:12">
      <c r="A33103" t="e">
        <f ca="1">E00251716591121</f>
        <v>#NAME?</v>
      </c>
      <c r="B33103">
        <v>448</v>
      </c>
      <c r="C33103" t="s">
        <v>112</v>
      </c>
      <c r="D33103" s="1">
        <v>41479</v>
      </c>
      <c r="F33103">
        <v>1</v>
      </c>
      <c r="G33103">
        <v>7242</v>
      </c>
      <c r="H33103" t="s">
        <v>93</v>
      </c>
      <c r="J33103" t="s">
        <v>14</v>
      </c>
      <c r="K33103">
        <v>49</v>
      </c>
      <c r="L33103" t="s">
        <v>15</v>
      </c>
    </row>
    <row r="33104" spans="1:12">
      <c r="A33104" t="e">
        <f ca="1">E00251617235221</f>
        <v>#NAME?</v>
      </c>
      <c r="B33104">
        <v>489</v>
      </c>
      <c r="C33104" t="s">
        <v>100</v>
      </c>
      <c r="D33104" s="1">
        <v>41330</v>
      </c>
      <c r="F33104">
        <v>1</v>
      </c>
      <c r="G33104">
        <v>2729</v>
      </c>
      <c r="H33104" t="s">
        <v>115</v>
      </c>
      <c r="J33104" t="s">
        <v>14</v>
      </c>
      <c r="K33104">
        <v>58</v>
      </c>
      <c r="L33104" t="s">
        <v>15</v>
      </c>
    </row>
    <row r="33105" spans="1:12">
      <c r="A33105" t="e">
        <f ca="1">E00251514761221</f>
        <v>#NAME?</v>
      </c>
      <c r="B33105">
        <v>6046</v>
      </c>
      <c r="C33105" t="s">
        <v>98</v>
      </c>
      <c r="D33105" s="1">
        <v>43061</v>
      </c>
      <c r="F33105">
        <v>1</v>
      </c>
      <c r="G33105">
        <v>7233</v>
      </c>
      <c r="H33105" t="s">
        <v>412</v>
      </c>
      <c r="I33105" t="s">
        <v>56</v>
      </c>
      <c r="J33105" t="s">
        <v>57</v>
      </c>
      <c r="K33105">
        <v>58</v>
      </c>
      <c r="L33105" t="s">
        <v>15</v>
      </c>
    </row>
    <row r="33106" spans="1:12">
      <c r="A33106" t="e">
        <f ca="1">E00251716591121</f>
        <v>#NAME?</v>
      </c>
      <c r="B33106">
        <v>448</v>
      </c>
      <c r="C33106" t="s">
        <v>112</v>
      </c>
      <c r="D33106" s="1">
        <v>42647</v>
      </c>
      <c r="F33106">
        <v>2</v>
      </c>
      <c r="G33106">
        <v>30000</v>
      </c>
      <c r="H33106" t="s">
        <v>144</v>
      </c>
      <c r="J33106" t="s">
        <v>14</v>
      </c>
      <c r="K33106">
        <v>52</v>
      </c>
      <c r="L33106" t="s">
        <v>15</v>
      </c>
    </row>
    <row r="33107" spans="1:12">
      <c r="A33107" t="e">
        <f ca="1">E00251514761221</f>
        <v>#NAME?</v>
      </c>
      <c r="B33107">
        <v>453</v>
      </c>
      <c r="C33107" t="s">
        <v>96</v>
      </c>
      <c r="D33107" s="1">
        <v>41430</v>
      </c>
      <c r="F33107">
        <v>1</v>
      </c>
      <c r="G33107">
        <v>3004</v>
      </c>
      <c r="H33107" t="s">
        <v>104</v>
      </c>
      <c r="J33107" t="s">
        <v>14</v>
      </c>
      <c r="K33107">
        <v>53</v>
      </c>
      <c r="L33107" t="s">
        <v>15</v>
      </c>
    </row>
    <row r="33108" spans="1:12">
      <c r="A33108" t="e">
        <f ca="1">E00251514761221</f>
        <v>#NAME?</v>
      </c>
      <c r="B33108">
        <v>453</v>
      </c>
      <c r="C33108" t="s">
        <v>96</v>
      </c>
      <c r="D33108" s="1">
        <v>41705</v>
      </c>
      <c r="F33108">
        <v>2</v>
      </c>
      <c r="G33108">
        <v>71940</v>
      </c>
      <c r="H33108" t="s">
        <v>135</v>
      </c>
      <c r="J33108" t="s">
        <v>14</v>
      </c>
      <c r="K33108">
        <v>54</v>
      </c>
      <c r="L33108" t="s">
        <v>15</v>
      </c>
    </row>
    <row r="33109" spans="1:12">
      <c r="A33109" t="e">
        <f ca="1">E00251514761221</f>
        <v>#NAME?</v>
      </c>
      <c r="B33109">
        <v>453</v>
      </c>
      <c r="C33109" t="s">
        <v>96</v>
      </c>
      <c r="D33109" s="1">
        <v>41940</v>
      </c>
      <c r="F33109">
        <v>2</v>
      </c>
      <c r="G33109">
        <v>3004</v>
      </c>
      <c r="H33109" t="s">
        <v>104</v>
      </c>
      <c r="J33109" t="s">
        <v>14</v>
      </c>
      <c r="K33109">
        <v>55</v>
      </c>
      <c r="L33109" t="s">
        <v>15</v>
      </c>
    </row>
    <row r="33110" spans="1:12">
      <c r="A33110" t="e">
        <f ca="1">E00251514761221</f>
        <v>#NAME?</v>
      </c>
      <c r="B33110">
        <v>453</v>
      </c>
      <c r="C33110" t="s">
        <v>96</v>
      </c>
      <c r="D33110" s="1">
        <v>42157</v>
      </c>
      <c r="F33110">
        <v>1</v>
      </c>
      <c r="G33110">
        <v>2729</v>
      </c>
      <c r="H33110" t="s">
        <v>115</v>
      </c>
      <c r="J33110" t="s">
        <v>14</v>
      </c>
      <c r="K33110">
        <v>55</v>
      </c>
      <c r="L33110" t="s">
        <v>15</v>
      </c>
    </row>
    <row r="33111" spans="1:12">
      <c r="A33111" t="e">
        <f ca="1">E00251716591121</f>
        <v>#NAME?</v>
      </c>
      <c r="B33111">
        <v>448</v>
      </c>
      <c r="C33111" t="s">
        <v>112</v>
      </c>
      <c r="D33111" s="1">
        <v>42230</v>
      </c>
      <c r="F33111">
        <v>1</v>
      </c>
      <c r="G33111">
        <v>2749</v>
      </c>
      <c r="H33111" t="s">
        <v>147</v>
      </c>
      <c r="J33111" t="s">
        <v>14</v>
      </c>
      <c r="K33111">
        <v>51</v>
      </c>
      <c r="L33111" t="s">
        <v>15</v>
      </c>
    </row>
    <row r="33112" spans="1:12">
      <c r="A33112" t="e">
        <f ca="1">E00251716591121</f>
        <v>#NAME?</v>
      </c>
      <c r="B33112">
        <v>448</v>
      </c>
      <c r="C33112" t="s">
        <v>112</v>
      </c>
      <c r="D33112" s="1">
        <v>42648</v>
      </c>
      <c r="F33112">
        <v>1</v>
      </c>
      <c r="G33112">
        <v>4019</v>
      </c>
      <c r="H33112" t="s">
        <v>26</v>
      </c>
      <c r="J33112" t="s">
        <v>14</v>
      </c>
      <c r="K33112">
        <v>52</v>
      </c>
      <c r="L33112" t="s">
        <v>15</v>
      </c>
    </row>
    <row r="33113" spans="1:12">
      <c r="A33113" t="e">
        <f ca="1">E00251617565621</f>
        <v>#NAME?</v>
      </c>
      <c r="B33113">
        <v>178</v>
      </c>
      <c r="C33113" t="s">
        <v>634</v>
      </c>
      <c r="D33113" s="1">
        <v>42327</v>
      </c>
      <c r="F33113">
        <v>1</v>
      </c>
      <c r="G33113">
        <v>73390</v>
      </c>
      <c r="H33113" t="s">
        <v>66</v>
      </c>
      <c r="J33113" t="s">
        <v>14</v>
      </c>
      <c r="K33113">
        <v>48</v>
      </c>
      <c r="L33113" t="s">
        <v>15</v>
      </c>
    </row>
    <row r="33114" spans="1:12">
      <c r="A33114" t="e">
        <f ca="1">E00251617235221</f>
        <v>#NAME?</v>
      </c>
      <c r="B33114">
        <v>489</v>
      </c>
      <c r="C33114" t="s">
        <v>100</v>
      </c>
      <c r="D33114" s="1">
        <v>41295</v>
      </c>
      <c r="F33114">
        <v>1</v>
      </c>
      <c r="G33114">
        <v>2729</v>
      </c>
      <c r="H33114" t="s">
        <v>115</v>
      </c>
      <c r="J33114" t="s">
        <v>14</v>
      </c>
      <c r="K33114">
        <v>57</v>
      </c>
      <c r="L33114" t="s">
        <v>15</v>
      </c>
    </row>
    <row r="33115" spans="1:12">
      <c r="A33115" t="e">
        <f ca="1">E00251429396421</f>
        <v>#NAME?</v>
      </c>
      <c r="B33115">
        <v>276</v>
      </c>
      <c r="C33115" t="s">
        <v>122</v>
      </c>
      <c r="D33115" s="1">
        <v>43070</v>
      </c>
      <c r="F33115">
        <v>1</v>
      </c>
      <c r="G33115">
        <v>29389</v>
      </c>
      <c r="H33115" t="s">
        <v>881</v>
      </c>
      <c r="J33115" t="s">
        <v>14</v>
      </c>
      <c r="K33115">
        <v>60</v>
      </c>
      <c r="L33115" t="s">
        <v>15</v>
      </c>
    </row>
    <row r="33116" spans="1:12">
      <c r="A33116" t="e">
        <f ca="1">E00251617235221</f>
        <v>#NAME?</v>
      </c>
      <c r="B33116">
        <v>489</v>
      </c>
      <c r="C33116" t="s">
        <v>100</v>
      </c>
      <c r="D33116" s="1">
        <v>41282</v>
      </c>
      <c r="F33116">
        <v>1</v>
      </c>
      <c r="G33116">
        <v>2729</v>
      </c>
      <c r="H33116" t="s">
        <v>115</v>
      </c>
      <c r="J33116" t="s">
        <v>14</v>
      </c>
      <c r="K33116">
        <v>57</v>
      </c>
      <c r="L33116" t="s">
        <v>15</v>
      </c>
    </row>
    <row r="33117" spans="1:12">
      <c r="A33117" t="e">
        <f ca="1">E00251432169921</f>
        <v>#NAME?</v>
      </c>
      <c r="B33117">
        <v>494</v>
      </c>
      <c r="C33117" t="s">
        <v>63</v>
      </c>
      <c r="D33117" s="1">
        <v>42135</v>
      </c>
      <c r="F33117">
        <v>1</v>
      </c>
      <c r="G33117">
        <v>3051</v>
      </c>
      <c r="H33117" t="s">
        <v>13</v>
      </c>
      <c r="J33117" t="s">
        <v>14</v>
      </c>
      <c r="K33117">
        <v>57</v>
      </c>
      <c r="L33117" t="s">
        <v>15</v>
      </c>
    </row>
    <row r="33118" spans="1:12">
      <c r="A33118" t="e">
        <f ca="1">E00251429396421</f>
        <v>#NAME?</v>
      </c>
      <c r="B33118">
        <v>276</v>
      </c>
      <c r="C33118" t="s">
        <v>122</v>
      </c>
      <c r="D33118" s="1">
        <v>41082</v>
      </c>
      <c r="F33118">
        <v>2</v>
      </c>
      <c r="G33118">
        <v>49390</v>
      </c>
      <c r="H33118" t="s">
        <v>59</v>
      </c>
      <c r="J33118" t="s">
        <v>14</v>
      </c>
      <c r="K33118">
        <v>55</v>
      </c>
      <c r="L33118" t="s">
        <v>15</v>
      </c>
    </row>
    <row r="33119" spans="1:12">
      <c r="A33119" t="e">
        <f ca="1">E00251514288421</f>
        <v>#NAME?</v>
      </c>
      <c r="B33119">
        <v>481</v>
      </c>
      <c r="C33119" t="s">
        <v>402</v>
      </c>
      <c r="D33119" s="1">
        <v>41233</v>
      </c>
      <c r="F33119">
        <v>1</v>
      </c>
      <c r="G33119">
        <v>64683</v>
      </c>
      <c r="H33119" t="s">
        <v>714</v>
      </c>
      <c r="J33119" t="s">
        <v>14</v>
      </c>
      <c r="K33119">
        <v>56</v>
      </c>
      <c r="L33119" t="s">
        <v>15</v>
      </c>
    </row>
    <row r="33120" spans="1:12">
      <c r="A33120" t="e">
        <f ca="1">E00251514288421</f>
        <v>#NAME?</v>
      </c>
      <c r="B33120">
        <v>481</v>
      </c>
      <c r="C33120" t="s">
        <v>402</v>
      </c>
      <c r="D33120" s="1">
        <v>41605</v>
      </c>
      <c r="F33120">
        <v>6</v>
      </c>
      <c r="G33120">
        <v>30000</v>
      </c>
      <c r="H33120" t="s">
        <v>144</v>
      </c>
      <c r="J33120" t="s">
        <v>14</v>
      </c>
      <c r="K33120">
        <v>58</v>
      </c>
      <c r="L33120" t="s">
        <v>15</v>
      </c>
    </row>
    <row r="33121" spans="1:12">
      <c r="A33121" t="e">
        <f ca="1">E00251514288421</f>
        <v>#NAME?</v>
      </c>
      <c r="B33121">
        <v>481</v>
      </c>
      <c r="C33121" t="s">
        <v>402</v>
      </c>
      <c r="D33121" s="1">
        <v>42992</v>
      </c>
      <c r="F33121">
        <v>5</v>
      </c>
      <c r="G33121">
        <v>7079</v>
      </c>
      <c r="H33121" t="s">
        <v>1105</v>
      </c>
      <c r="J33121" t="s">
        <v>14</v>
      </c>
      <c r="K33121">
        <v>61</v>
      </c>
      <c r="L33121" t="s">
        <v>15</v>
      </c>
    </row>
    <row r="33122" spans="1:12">
      <c r="A33122" t="e">
        <f ca="1">E00251617235221</f>
        <v>#NAME?</v>
      </c>
      <c r="B33122">
        <v>489</v>
      </c>
      <c r="C33122" t="s">
        <v>100</v>
      </c>
      <c r="D33122" s="1">
        <v>41555</v>
      </c>
      <c r="F33122">
        <v>1</v>
      </c>
      <c r="G33122">
        <v>2729</v>
      </c>
      <c r="H33122" t="s">
        <v>115</v>
      </c>
      <c r="J33122" t="s">
        <v>14</v>
      </c>
      <c r="K33122">
        <v>58</v>
      </c>
      <c r="L33122" t="s">
        <v>15</v>
      </c>
    </row>
    <row r="33123" spans="1:12">
      <c r="A33123" t="e">
        <f ca="1">E00251617235221</f>
        <v>#NAME?</v>
      </c>
      <c r="B33123">
        <v>489</v>
      </c>
      <c r="C33123" t="s">
        <v>100</v>
      </c>
      <c r="D33123" s="1">
        <v>41757</v>
      </c>
      <c r="F33123">
        <v>1</v>
      </c>
      <c r="G33123">
        <v>2729</v>
      </c>
      <c r="H33123" t="s">
        <v>115</v>
      </c>
      <c r="J33123" t="s">
        <v>14</v>
      </c>
      <c r="K33123">
        <v>59</v>
      </c>
      <c r="L33123" t="s">
        <v>15</v>
      </c>
    </row>
    <row r="33124" spans="1:12">
      <c r="A33124" t="e">
        <f ca="1">E00251617235221</f>
        <v>#NAME?</v>
      </c>
      <c r="B33124">
        <v>489</v>
      </c>
      <c r="C33124" t="s">
        <v>100</v>
      </c>
      <c r="D33124" s="1">
        <v>41905</v>
      </c>
      <c r="F33124">
        <v>2</v>
      </c>
      <c r="G33124">
        <v>7295</v>
      </c>
      <c r="H33124" t="s">
        <v>76</v>
      </c>
      <c r="J33124" t="s">
        <v>14</v>
      </c>
      <c r="K33124">
        <v>59</v>
      </c>
      <c r="L33124" t="s">
        <v>15</v>
      </c>
    </row>
    <row r="33125" spans="1:12">
      <c r="A33125" t="e">
        <f ca="1">E00251429396421</f>
        <v>#NAME?</v>
      </c>
      <c r="B33125">
        <v>276</v>
      </c>
      <c r="C33125" t="s">
        <v>122</v>
      </c>
      <c r="D33125" s="1">
        <v>41722</v>
      </c>
      <c r="F33125">
        <v>3</v>
      </c>
      <c r="G33125">
        <v>49390</v>
      </c>
      <c r="H33125" t="s">
        <v>59</v>
      </c>
      <c r="J33125" t="s">
        <v>14</v>
      </c>
      <c r="K33125">
        <v>56</v>
      </c>
      <c r="L33125" t="s">
        <v>15</v>
      </c>
    </row>
    <row r="33126" spans="1:12">
      <c r="A33126" t="e">
        <f ca="1">E00251617235221</f>
        <v>#NAME?</v>
      </c>
      <c r="B33126">
        <v>489</v>
      </c>
      <c r="C33126" t="s">
        <v>100</v>
      </c>
      <c r="D33126" s="1">
        <v>42241</v>
      </c>
      <c r="F33126">
        <v>1</v>
      </c>
      <c r="G33126">
        <v>460</v>
      </c>
      <c r="H33126" t="s">
        <v>16</v>
      </c>
      <c r="J33126" t="s">
        <v>14</v>
      </c>
      <c r="K33126">
        <v>60</v>
      </c>
      <c r="L33126" t="s">
        <v>15</v>
      </c>
    </row>
    <row r="33127" spans="1:12">
      <c r="A33127" t="e">
        <f ca="1">E00251716591121</f>
        <v>#NAME?</v>
      </c>
      <c r="B33127">
        <v>448</v>
      </c>
      <c r="C33127" t="s">
        <v>112</v>
      </c>
      <c r="D33127" s="1">
        <v>41158</v>
      </c>
      <c r="F33127">
        <v>1</v>
      </c>
      <c r="G33127">
        <v>38023</v>
      </c>
      <c r="H33127" t="s">
        <v>17</v>
      </c>
      <c r="J33127" t="s">
        <v>14</v>
      </c>
      <c r="K33127">
        <v>48</v>
      </c>
      <c r="L33127" t="s">
        <v>15</v>
      </c>
    </row>
    <row r="33128" spans="1:12">
      <c r="A33128" t="e">
        <f ca="1">E00251718095121</f>
        <v>#NAME?</v>
      </c>
      <c r="B33128">
        <v>702</v>
      </c>
      <c r="C33128" t="s">
        <v>293</v>
      </c>
      <c r="D33128" s="1">
        <v>42185</v>
      </c>
      <c r="F33128">
        <v>2</v>
      </c>
      <c r="G33128">
        <v>73689</v>
      </c>
      <c r="H33128" t="s">
        <v>84</v>
      </c>
      <c r="J33128" t="s">
        <v>14</v>
      </c>
      <c r="K33128">
        <v>45</v>
      </c>
      <c r="L33128" t="s">
        <v>15</v>
      </c>
    </row>
    <row r="33129" spans="1:12">
      <c r="A33129" t="e">
        <f ca="1">E00251429396421</f>
        <v>#NAME?</v>
      </c>
      <c r="B33129">
        <v>276</v>
      </c>
      <c r="C33129" t="s">
        <v>122</v>
      </c>
      <c r="D33129" s="1">
        <v>42030</v>
      </c>
      <c r="F33129">
        <v>2</v>
      </c>
      <c r="G33129">
        <v>7820</v>
      </c>
      <c r="H33129" t="s">
        <v>233</v>
      </c>
      <c r="J33129" t="s">
        <v>14</v>
      </c>
      <c r="K33129">
        <v>57</v>
      </c>
      <c r="L33129" t="s">
        <v>22</v>
      </c>
    </row>
    <row r="33130" spans="1:12">
      <c r="A33130" t="e">
        <f ca="1">E00251429396421</f>
        <v>#NAME?</v>
      </c>
      <c r="B33130">
        <v>276</v>
      </c>
      <c r="C33130" t="s">
        <v>122</v>
      </c>
      <c r="D33130" s="1">
        <v>42761</v>
      </c>
      <c r="F33130">
        <v>3</v>
      </c>
      <c r="G33130">
        <v>49390</v>
      </c>
      <c r="H33130" t="s">
        <v>59</v>
      </c>
      <c r="J33130" t="s">
        <v>14</v>
      </c>
      <c r="K33130">
        <v>59</v>
      </c>
      <c r="L33130" t="s">
        <v>15</v>
      </c>
    </row>
    <row r="33131" spans="1:12">
      <c r="A33131" t="e">
        <f ca="1">E00251413469721</f>
        <v>#NAME?</v>
      </c>
      <c r="B33131">
        <v>1929</v>
      </c>
      <c r="C33131" t="s">
        <v>195</v>
      </c>
      <c r="D33131" s="1">
        <v>43056</v>
      </c>
      <c r="F33131">
        <v>1</v>
      </c>
      <c r="G33131">
        <v>7810</v>
      </c>
      <c r="H33131" t="s">
        <v>695</v>
      </c>
      <c r="J33131" t="s">
        <v>14</v>
      </c>
      <c r="K33131">
        <v>68</v>
      </c>
      <c r="L33131" t="s">
        <v>22</v>
      </c>
    </row>
    <row r="33132" spans="1:12">
      <c r="A33132" t="e">
        <f ca="1">E00251617565621</f>
        <v>#NAME?</v>
      </c>
      <c r="B33132">
        <v>178</v>
      </c>
      <c r="C33132" t="s">
        <v>634</v>
      </c>
      <c r="D33132" s="1">
        <v>42752</v>
      </c>
      <c r="F33132">
        <v>1</v>
      </c>
      <c r="G33132">
        <v>30000</v>
      </c>
      <c r="H33132" t="s">
        <v>144</v>
      </c>
      <c r="J33132" t="s">
        <v>14</v>
      </c>
      <c r="K33132">
        <v>49</v>
      </c>
      <c r="L33132" t="s">
        <v>15</v>
      </c>
    </row>
    <row r="33133" spans="1:12">
      <c r="A33133" t="e">
        <f ca="1">E00251617565621</f>
        <v>#NAME?</v>
      </c>
      <c r="B33133">
        <v>201</v>
      </c>
      <c r="C33133" t="s">
        <v>636</v>
      </c>
      <c r="D33133" s="1">
        <v>41537</v>
      </c>
      <c r="F33133">
        <v>1</v>
      </c>
      <c r="G33133">
        <v>30000</v>
      </c>
      <c r="H33133" t="s">
        <v>144</v>
      </c>
      <c r="J33133" t="s">
        <v>14</v>
      </c>
      <c r="K33133">
        <v>45</v>
      </c>
      <c r="L33133" t="s">
        <v>15</v>
      </c>
    </row>
    <row r="33134" spans="1:12">
      <c r="A33134" t="e">
        <f ca="1">E00251528138121</f>
        <v>#NAME?</v>
      </c>
      <c r="B33134">
        <v>66</v>
      </c>
      <c r="C33134" t="s">
        <v>134</v>
      </c>
      <c r="D33134" s="1">
        <v>42682</v>
      </c>
      <c r="F33134">
        <v>1</v>
      </c>
      <c r="G33134">
        <v>7243</v>
      </c>
      <c r="H33134" t="s">
        <v>42</v>
      </c>
      <c r="J33134" t="s">
        <v>14</v>
      </c>
      <c r="K33134">
        <v>61</v>
      </c>
      <c r="L33134" t="s">
        <v>15</v>
      </c>
    </row>
    <row r="33135" spans="1:12">
      <c r="A33135" t="e">
        <f ca="1">E00251711668421</f>
        <v>#NAME?</v>
      </c>
      <c r="B33135">
        <v>11</v>
      </c>
      <c r="C33135" t="s">
        <v>245</v>
      </c>
      <c r="D33135" s="1">
        <v>42467</v>
      </c>
      <c r="F33135">
        <v>2</v>
      </c>
      <c r="G33135">
        <v>49390</v>
      </c>
      <c r="H33135" t="s">
        <v>59</v>
      </c>
      <c r="J33135" t="s">
        <v>14</v>
      </c>
      <c r="K33135">
        <v>57</v>
      </c>
      <c r="L33135" t="s">
        <v>15</v>
      </c>
    </row>
    <row r="33136" spans="1:12">
      <c r="A33136" t="e">
        <f ca="1">E00251711668421</f>
        <v>#NAME?</v>
      </c>
      <c r="B33136">
        <v>11</v>
      </c>
      <c r="C33136" t="s">
        <v>245</v>
      </c>
      <c r="D33136" s="1">
        <v>42367</v>
      </c>
      <c r="F33136">
        <v>1</v>
      </c>
      <c r="G33136">
        <v>29690</v>
      </c>
      <c r="H33136" t="s">
        <v>52</v>
      </c>
      <c r="J33136" t="s">
        <v>14</v>
      </c>
      <c r="K33136">
        <v>56</v>
      </c>
      <c r="L33136" t="s">
        <v>15</v>
      </c>
    </row>
    <row r="33137" spans="1:12">
      <c r="A33137" t="e">
        <f ca="1">E00251711668421</f>
        <v>#NAME?</v>
      </c>
      <c r="B33137">
        <v>7927</v>
      </c>
      <c r="C33137" t="s">
        <v>367</v>
      </c>
      <c r="D33137" s="1">
        <v>42772</v>
      </c>
      <c r="F33137">
        <v>5</v>
      </c>
      <c r="G33137">
        <v>5368</v>
      </c>
      <c r="H33137" t="s">
        <v>101</v>
      </c>
      <c r="J33137" t="s">
        <v>14</v>
      </c>
      <c r="K33137">
        <v>57</v>
      </c>
      <c r="L33137" t="s">
        <v>15</v>
      </c>
    </row>
    <row r="33138" spans="1:12">
      <c r="A33138" t="e">
        <f ca="1">E00251513010121</f>
        <v>#NAME?</v>
      </c>
      <c r="B33138">
        <v>446</v>
      </c>
      <c r="C33138" t="s">
        <v>94</v>
      </c>
      <c r="D33138" s="1">
        <v>42751</v>
      </c>
      <c r="F33138">
        <v>2</v>
      </c>
      <c r="G33138">
        <v>460</v>
      </c>
      <c r="H33138" t="s">
        <v>16</v>
      </c>
      <c r="J33138" t="s">
        <v>14</v>
      </c>
      <c r="K33138">
        <v>46</v>
      </c>
      <c r="L33138" t="s">
        <v>15</v>
      </c>
    </row>
    <row r="33139" spans="1:12">
      <c r="A33139" t="e">
        <f ca="1">E00251617620421</f>
        <v>#NAME?</v>
      </c>
      <c r="B33139">
        <v>485</v>
      </c>
      <c r="C33139" t="s">
        <v>241</v>
      </c>
      <c r="D33139" s="1">
        <v>41213</v>
      </c>
      <c r="F33139">
        <v>3</v>
      </c>
      <c r="G33139">
        <v>7869</v>
      </c>
      <c r="H33139" t="s">
        <v>470</v>
      </c>
      <c r="J33139" t="s">
        <v>14</v>
      </c>
      <c r="K33139">
        <v>50</v>
      </c>
      <c r="L33139" t="s">
        <v>22</v>
      </c>
    </row>
    <row r="33140" spans="1:12">
      <c r="A33140" t="e">
        <f ca="1">E00251617620421</f>
        <v>#NAME?</v>
      </c>
      <c r="B33140">
        <v>485</v>
      </c>
      <c r="C33140" t="s">
        <v>241</v>
      </c>
      <c r="D33140" s="1">
        <v>41947</v>
      </c>
      <c r="F33140">
        <v>5</v>
      </c>
      <c r="G33140">
        <v>7299</v>
      </c>
      <c r="H33140" t="s">
        <v>250</v>
      </c>
      <c r="J33140" t="s">
        <v>14</v>
      </c>
      <c r="K33140">
        <v>52</v>
      </c>
      <c r="L33140" t="s">
        <v>15</v>
      </c>
    </row>
    <row r="33141" spans="1:12">
      <c r="A33141" t="e">
        <f ca="1">E00251617620421</f>
        <v>#NAME?</v>
      </c>
      <c r="B33141">
        <v>485</v>
      </c>
      <c r="C33141" t="s">
        <v>241</v>
      </c>
      <c r="D33141" s="1">
        <v>42034</v>
      </c>
      <c r="F33141">
        <v>1</v>
      </c>
      <c r="G33141">
        <v>5533</v>
      </c>
      <c r="H33141" t="s">
        <v>537</v>
      </c>
      <c r="J33141" t="s">
        <v>14</v>
      </c>
      <c r="K33141">
        <v>52</v>
      </c>
      <c r="L33141" t="s">
        <v>15</v>
      </c>
    </row>
    <row r="33142" spans="1:12">
      <c r="A33142" t="e">
        <f ca="1">E00251617620421</f>
        <v>#NAME?</v>
      </c>
      <c r="B33142">
        <v>481</v>
      </c>
      <c r="C33142" t="s">
        <v>402</v>
      </c>
      <c r="D33142" s="1">
        <v>42032</v>
      </c>
      <c r="F33142">
        <v>4</v>
      </c>
      <c r="G33142">
        <v>7295</v>
      </c>
      <c r="H33142" t="s">
        <v>76</v>
      </c>
      <c r="J33142" t="s">
        <v>14</v>
      </c>
      <c r="K33142">
        <v>52</v>
      </c>
      <c r="L33142" t="s">
        <v>15</v>
      </c>
    </row>
    <row r="33143" spans="1:12">
      <c r="A33143" t="e">
        <f ca="1">E00251715779021</f>
        <v>#NAME?</v>
      </c>
      <c r="B33143">
        <v>500</v>
      </c>
      <c r="C33143" t="s">
        <v>161</v>
      </c>
      <c r="D33143" s="1">
        <v>41271</v>
      </c>
      <c r="F33143">
        <v>1</v>
      </c>
      <c r="G33143">
        <v>5641</v>
      </c>
      <c r="H33143" t="s">
        <v>1040</v>
      </c>
      <c r="J33143" t="s">
        <v>14</v>
      </c>
      <c r="K33143">
        <v>59</v>
      </c>
      <c r="L33143" t="s">
        <v>15</v>
      </c>
    </row>
    <row r="33144" spans="1:12">
      <c r="A33144" t="e">
        <f t="shared" ref="A33144:A33156" ca="1" si="306">E00251617620421</f>
        <v>#NAME?</v>
      </c>
      <c r="B33144">
        <v>485</v>
      </c>
      <c r="C33144" t="s">
        <v>241</v>
      </c>
      <c r="D33144" s="1">
        <v>41415</v>
      </c>
      <c r="F33144">
        <v>5</v>
      </c>
      <c r="G33144">
        <v>3051</v>
      </c>
      <c r="H33144" t="s">
        <v>13</v>
      </c>
      <c r="J33144" t="s">
        <v>14</v>
      </c>
      <c r="K33144">
        <v>51</v>
      </c>
      <c r="L33144" t="s">
        <v>15</v>
      </c>
    </row>
    <row r="33145" spans="1:12">
      <c r="A33145" t="e">
        <f t="shared" ca="1" si="306"/>
        <v>#NAME?</v>
      </c>
      <c r="B33145">
        <v>485</v>
      </c>
      <c r="C33145" t="s">
        <v>241</v>
      </c>
      <c r="D33145" s="1">
        <v>42759</v>
      </c>
      <c r="F33145">
        <v>4</v>
      </c>
      <c r="G33145">
        <v>2169</v>
      </c>
      <c r="H33145" t="s">
        <v>40</v>
      </c>
      <c r="J33145" t="s">
        <v>14</v>
      </c>
      <c r="K33145">
        <v>54</v>
      </c>
      <c r="L33145" t="s">
        <v>15</v>
      </c>
    </row>
    <row r="33146" spans="1:12">
      <c r="A33146" t="e">
        <f t="shared" ca="1" si="306"/>
        <v>#NAME?</v>
      </c>
      <c r="B33146">
        <v>485</v>
      </c>
      <c r="C33146" t="s">
        <v>241</v>
      </c>
      <c r="D33146" s="1">
        <v>42195</v>
      </c>
      <c r="F33146">
        <v>1</v>
      </c>
      <c r="G33146">
        <v>30000</v>
      </c>
      <c r="H33146" t="s">
        <v>144</v>
      </c>
      <c r="J33146" t="s">
        <v>14</v>
      </c>
      <c r="K33146">
        <v>53</v>
      </c>
      <c r="L33146" t="s">
        <v>15</v>
      </c>
    </row>
    <row r="33147" spans="1:12">
      <c r="A33147" t="e">
        <f t="shared" ca="1" si="306"/>
        <v>#NAME?</v>
      </c>
      <c r="B33147">
        <v>485</v>
      </c>
      <c r="C33147" t="s">
        <v>241</v>
      </c>
      <c r="D33147" s="1">
        <v>42416</v>
      </c>
      <c r="F33147">
        <v>5</v>
      </c>
      <c r="G33147">
        <v>4549</v>
      </c>
      <c r="H33147" t="s">
        <v>69</v>
      </c>
      <c r="J33147" t="s">
        <v>14</v>
      </c>
      <c r="K33147">
        <v>53</v>
      </c>
      <c r="L33147" t="s">
        <v>15</v>
      </c>
    </row>
    <row r="33148" spans="1:12">
      <c r="A33148" t="e">
        <f t="shared" ca="1" si="306"/>
        <v>#NAME?</v>
      </c>
      <c r="B33148">
        <v>485</v>
      </c>
      <c r="C33148" t="s">
        <v>241</v>
      </c>
      <c r="D33148" s="1">
        <v>42496</v>
      </c>
      <c r="F33148">
        <v>1</v>
      </c>
      <c r="G33148">
        <v>4549</v>
      </c>
      <c r="H33148" t="s">
        <v>69</v>
      </c>
      <c r="J33148" t="s">
        <v>14</v>
      </c>
      <c r="K33148">
        <v>53</v>
      </c>
      <c r="L33148" t="s">
        <v>15</v>
      </c>
    </row>
    <row r="33149" spans="1:12">
      <c r="A33149" t="e">
        <f t="shared" ca="1" si="306"/>
        <v>#NAME?</v>
      </c>
      <c r="B33149">
        <v>485</v>
      </c>
      <c r="C33149" t="s">
        <v>241</v>
      </c>
      <c r="D33149" s="1">
        <v>43078</v>
      </c>
      <c r="F33149">
        <v>1</v>
      </c>
      <c r="G33149">
        <v>5950</v>
      </c>
      <c r="H33149" t="s">
        <v>24</v>
      </c>
      <c r="J33149" t="s">
        <v>14</v>
      </c>
      <c r="K33149">
        <v>55</v>
      </c>
      <c r="L33149" t="s">
        <v>15</v>
      </c>
    </row>
    <row r="33150" spans="1:12">
      <c r="A33150" t="e">
        <f t="shared" ca="1" si="306"/>
        <v>#NAME?</v>
      </c>
      <c r="B33150">
        <v>485</v>
      </c>
      <c r="C33150" t="s">
        <v>241</v>
      </c>
      <c r="D33150" s="1">
        <v>42859</v>
      </c>
      <c r="F33150">
        <v>3</v>
      </c>
      <c r="G33150">
        <v>4659</v>
      </c>
      <c r="H33150" t="s">
        <v>47</v>
      </c>
      <c r="J33150" t="s">
        <v>14</v>
      </c>
      <c r="K33150">
        <v>54</v>
      </c>
      <c r="L33150" t="s">
        <v>15</v>
      </c>
    </row>
    <row r="33151" spans="1:12">
      <c r="A33151" t="e">
        <f t="shared" ca="1" si="306"/>
        <v>#NAME?</v>
      </c>
      <c r="B33151">
        <v>485</v>
      </c>
      <c r="C33151" t="s">
        <v>241</v>
      </c>
      <c r="D33151" s="1">
        <v>43078</v>
      </c>
      <c r="F33151">
        <v>4</v>
      </c>
      <c r="G33151">
        <v>2169</v>
      </c>
      <c r="H33151" t="s">
        <v>40</v>
      </c>
      <c r="J33151" t="s">
        <v>14</v>
      </c>
      <c r="K33151">
        <v>55</v>
      </c>
      <c r="L33151" t="s">
        <v>15</v>
      </c>
    </row>
    <row r="33152" spans="1:12">
      <c r="A33152" t="e">
        <f t="shared" ca="1" si="306"/>
        <v>#NAME?</v>
      </c>
      <c r="B33152">
        <v>485</v>
      </c>
      <c r="C33152" t="s">
        <v>241</v>
      </c>
      <c r="D33152" s="1">
        <v>43090</v>
      </c>
      <c r="F33152">
        <v>1</v>
      </c>
      <c r="G33152">
        <v>5950</v>
      </c>
      <c r="H33152" t="s">
        <v>24</v>
      </c>
      <c r="J33152" t="s">
        <v>14</v>
      </c>
      <c r="K33152">
        <v>55</v>
      </c>
      <c r="L33152" t="s">
        <v>15</v>
      </c>
    </row>
    <row r="33153" spans="1:12">
      <c r="A33153" t="e">
        <f t="shared" ca="1" si="306"/>
        <v>#NAME?</v>
      </c>
      <c r="B33153">
        <v>485</v>
      </c>
      <c r="C33153" t="s">
        <v>241</v>
      </c>
      <c r="D33153" s="1">
        <v>41757</v>
      </c>
      <c r="F33153">
        <v>3</v>
      </c>
      <c r="G33153">
        <v>7962</v>
      </c>
      <c r="H33153" t="s">
        <v>111</v>
      </c>
      <c r="J33153" t="s">
        <v>14</v>
      </c>
      <c r="K33153">
        <v>51</v>
      </c>
      <c r="L33153" t="s">
        <v>22</v>
      </c>
    </row>
    <row r="33154" spans="1:12">
      <c r="A33154" t="e">
        <f t="shared" ca="1" si="306"/>
        <v>#NAME?</v>
      </c>
      <c r="B33154">
        <v>485</v>
      </c>
      <c r="C33154" t="s">
        <v>241</v>
      </c>
      <c r="D33154" s="1">
        <v>41757</v>
      </c>
      <c r="F33154">
        <v>6</v>
      </c>
      <c r="G33154">
        <v>30000</v>
      </c>
      <c r="H33154" t="s">
        <v>144</v>
      </c>
      <c r="J33154" t="s">
        <v>14</v>
      </c>
      <c r="K33154">
        <v>51</v>
      </c>
      <c r="L33154" t="s">
        <v>15</v>
      </c>
    </row>
    <row r="33155" spans="1:12">
      <c r="A33155" t="e">
        <f t="shared" ca="1" si="306"/>
        <v>#NAME?</v>
      </c>
      <c r="B33155">
        <v>485</v>
      </c>
      <c r="C33155" t="s">
        <v>241</v>
      </c>
      <c r="D33155" s="1">
        <v>42034</v>
      </c>
      <c r="F33155">
        <v>6</v>
      </c>
      <c r="G33155">
        <v>30000</v>
      </c>
      <c r="H33155" t="s">
        <v>144</v>
      </c>
      <c r="J33155" t="s">
        <v>14</v>
      </c>
      <c r="K33155">
        <v>52</v>
      </c>
      <c r="L33155" t="s">
        <v>15</v>
      </c>
    </row>
    <row r="33156" spans="1:12">
      <c r="A33156" t="e">
        <f t="shared" ca="1" si="306"/>
        <v>#NAME?</v>
      </c>
      <c r="B33156">
        <v>485</v>
      </c>
      <c r="C33156" t="s">
        <v>241</v>
      </c>
      <c r="D33156" s="1">
        <v>41757</v>
      </c>
      <c r="F33156">
        <v>2</v>
      </c>
      <c r="G33156">
        <v>5533</v>
      </c>
      <c r="H33156" t="s">
        <v>537</v>
      </c>
      <c r="J33156" t="s">
        <v>14</v>
      </c>
      <c r="K33156">
        <v>51</v>
      </c>
      <c r="L33156" t="s">
        <v>15</v>
      </c>
    </row>
    <row r="33157" spans="1:12">
      <c r="A33157" t="e">
        <f ca="1">E00251715779021</f>
        <v>#NAME?</v>
      </c>
      <c r="B33157">
        <v>500</v>
      </c>
      <c r="C33157" t="s">
        <v>161</v>
      </c>
      <c r="D33157" s="1">
        <v>42186</v>
      </c>
      <c r="F33157">
        <v>2</v>
      </c>
      <c r="G33157">
        <v>6251</v>
      </c>
      <c r="H33157" t="s">
        <v>1280</v>
      </c>
      <c r="J33157" t="s">
        <v>14</v>
      </c>
      <c r="K33157">
        <v>62</v>
      </c>
      <c r="L33157" t="s">
        <v>15</v>
      </c>
    </row>
    <row r="33158" spans="1:12">
      <c r="A33158" t="e">
        <f ca="1">E00251715779021</f>
        <v>#NAME?</v>
      </c>
      <c r="B33158">
        <v>500</v>
      </c>
      <c r="C33158" t="s">
        <v>161</v>
      </c>
      <c r="D33158" s="1">
        <v>42431</v>
      </c>
      <c r="F33158">
        <v>2</v>
      </c>
      <c r="G33158">
        <v>27800</v>
      </c>
      <c r="H33158" t="s">
        <v>145</v>
      </c>
      <c r="J33158" t="s">
        <v>14</v>
      </c>
      <c r="K33158">
        <v>62</v>
      </c>
      <c r="L33158" t="s">
        <v>15</v>
      </c>
    </row>
    <row r="33159" spans="1:12">
      <c r="A33159" t="e">
        <f ca="1">E00251711668421</f>
        <v>#NAME?</v>
      </c>
      <c r="B33159">
        <v>11</v>
      </c>
      <c r="C33159" t="s">
        <v>245</v>
      </c>
      <c r="D33159" s="1">
        <v>42508</v>
      </c>
      <c r="F33159">
        <v>3</v>
      </c>
      <c r="G33159">
        <v>4660</v>
      </c>
      <c r="H33159" t="s">
        <v>215</v>
      </c>
      <c r="J33159" t="s">
        <v>14</v>
      </c>
      <c r="K33159">
        <v>57</v>
      </c>
      <c r="L33159" t="s">
        <v>15</v>
      </c>
    </row>
    <row r="33160" spans="1:12">
      <c r="A33160" t="e">
        <f ca="1">E00251711668421</f>
        <v>#NAME?</v>
      </c>
      <c r="B33160">
        <v>7927</v>
      </c>
      <c r="C33160" t="s">
        <v>367</v>
      </c>
      <c r="D33160" s="1">
        <v>42772</v>
      </c>
      <c r="F33160">
        <v>3</v>
      </c>
      <c r="G33160">
        <v>4019</v>
      </c>
      <c r="H33160" t="s">
        <v>26</v>
      </c>
      <c r="J33160" t="s">
        <v>14</v>
      </c>
      <c r="K33160">
        <v>57</v>
      </c>
      <c r="L33160" t="s">
        <v>15</v>
      </c>
    </row>
    <row r="33161" spans="1:12">
      <c r="A33161" t="e">
        <f ca="1">E00251617620421</f>
        <v>#NAME?</v>
      </c>
      <c r="B33161">
        <v>485</v>
      </c>
      <c r="C33161" t="s">
        <v>241</v>
      </c>
      <c r="D33161" s="1">
        <v>42174</v>
      </c>
      <c r="F33161">
        <v>4</v>
      </c>
      <c r="G33161">
        <v>2169</v>
      </c>
      <c r="H33161" t="s">
        <v>40</v>
      </c>
      <c r="J33161" t="s">
        <v>14</v>
      </c>
      <c r="K33161">
        <v>53</v>
      </c>
      <c r="L33161" t="s">
        <v>15</v>
      </c>
    </row>
    <row r="33162" spans="1:12">
      <c r="A33162" t="e">
        <f ca="1">E00251617620421</f>
        <v>#NAME?</v>
      </c>
      <c r="B33162">
        <v>485</v>
      </c>
      <c r="C33162" t="s">
        <v>241</v>
      </c>
      <c r="D33162" s="1">
        <v>42166</v>
      </c>
      <c r="F33162">
        <v>4</v>
      </c>
      <c r="G33162">
        <v>7962</v>
      </c>
      <c r="H33162" t="s">
        <v>111</v>
      </c>
      <c r="J33162" t="s">
        <v>14</v>
      </c>
      <c r="K33162">
        <v>53</v>
      </c>
      <c r="L33162" t="s">
        <v>22</v>
      </c>
    </row>
    <row r="33163" spans="1:12">
      <c r="A33163" t="e">
        <f ca="1">E00251617620421</f>
        <v>#NAME?</v>
      </c>
      <c r="B33163">
        <v>485</v>
      </c>
      <c r="C33163" t="s">
        <v>241</v>
      </c>
      <c r="D33163" s="1">
        <v>42320</v>
      </c>
      <c r="F33163">
        <v>4</v>
      </c>
      <c r="G33163">
        <v>2169</v>
      </c>
      <c r="H33163" t="s">
        <v>40</v>
      </c>
      <c r="J33163" t="s">
        <v>14</v>
      </c>
      <c r="K33163">
        <v>53</v>
      </c>
      <c r="L33163" t="s">
        <v>15</v>
      </c>
    </row>
    <row r="33164" spans="1:12">
      <c r="A33164" t="e">
        <f ca="1">E00251715779021</f>
        <v>#NAME?</v>
      </c>
      <c r="B33164">
        <v>500</v>
      </c>
      <c r="C33164" t="s">
        <v>161</v>
      </c>
      <c r="D33164" s="1">
        <v>41368</v>
      </c>
      <c r="F33164">
        <v>2</v>
      </c>
      <c r="G33164">
        <v>49390</v>
      </c>
      <c r="H33164" t="s">
        <v>59</v>
      </c>
      <c r="J33164" t="s">
        <v>14</v>
      </c>
      <c r="K33164">
        <v>60</v>
      </c>
      <c r="L33164" t="s">
        <v>15</v>
      </c>
    </row>
    <row r="33165" spans="1:12">
      <c r="A33165" t="e">
        <f ca="1">E00251617620421</f>
        <v>#NAME?</v>
      </c>
      <c r="B33165">
        <v>485</v>
      </c>
      <c r="C33165" t="s">
        <v>241</v>
      </c>
      <c r="D33165" s="1">
        <v>42513</v>
      </c>
      <c r="F33165">
        <v>6</v>
      </c>
      <c r="G33165">
        <v>5533</v>
      </c>
      <c r="H33165" t="s">
        <v>537</v>
      </c>
      <c r="J33165" t="s">
        <v>14</v>
      </c>
      <c r="K33165">
        <v>54</v>
      </c>
      <c r="L33165" t="s">
        <v>15</v>
      </c>
    </row>
    <row r="33166" spans="1:12">
      <c r="A33166" t="e">
        <f ca="1">E00251429795121</f>
        <v>#NAME?</v>
      </c>
      <c r="B33166">
        <v>154</v>
      </c>
      <c r="C33166" t="s">
        <v>533</v>
      </c>
      <c r="D33166" s="1">
        <v>41324</v>
      </c>
      <c r="F33166">
        <v>1</v>
      </c>
      <c r="G33166">
        <v>2720</v>
      </c>
      <c r="H33166" t="s">
        <v>65</v>
      </c>
      <c r="J33166" t="s">
        <v>14</v>
      </c>
      <c r="K33166">
        <v>45</v>
      </c>
      <c r="L33166" t="s">
        <v>15</v>
      </c>
    </row>
    <row r="33167" spans="1:12">
      <c r="A33167" t="e">
        <f ca="1">E00251429795121</f>
        <v>#NAME?</v>
      </c>
      <c r="B33167">
        <v>154</v>
      </c>
      <c r="C33167" t="s">
        <v>533</v>
      </c>
      <c r="D33167" s="1">
        <v>41324</v>
      </c>
      <c r="F33167">
        <v>2</v>
      </c>
      <c r="G33167">
        <v>2729</v>
      </c>
      <c r="H33167" t="s">
        <v>115</v>
      </c>
      <c r="J33167" t="s">
        <v>14</v>
      </c>
      <c r="K33167">
        <v>45</v>
      </c>
      <c r="L33167" t="s">
        <v>15</v>
      </c>
    </row>
    <row r="33168" spans="1:12">
      <c r="A33168" t="e">
        <f ca="1">E00251429173721</f>
        <v>#NAME?</v>
      </c>
      <c r="B33168">
        <v>294</v>
      </c>
      <c r="C33168" t="s">
        <v>61</v>
      </c>
      <c r="D33168" s="1">
        <v>43000</v>
      </c>
      <c r="F33168">
        <v>1</v>
      </c>
      <c r="G33168">
        <v>463</v>
      </c>
      <c r="H33168" t="s">
        <v>259</v>
      </c>
      <c r="J33168" t="s">
        <v>14</v>
      </c>
      <c r="K33168">
        <v>47</v>
      </c>
      <c r="L33168" t="s">
        <v>15</v>
      </c>
    </row>
    <row r="33169" spans="1:12">
      <c r="A33169" t="e">
        <f ca="1">E00251617620421</f>
        <v>#NAME?</v>
      </c>
      <c r="B33169">
        <v>485</v>
      </c>
      <c r="C33169" t="s">
        <v>241</v>
      </c>
      <c r="D33169" s="1">
        <v>43078</v>
      </c>
      <c r="F33169">
        <v>2</v>
      </c>
      <c r="G33169">
        <v>7962</v>
      </c>
      <c r="H33169" t="s">
        <v>111</v>
      </c>
      <c r="J33169" t="s">
        <v>14</v>
      </c>
      <c r="K33169">
        <v>55</v>
      </c>
      <c r="L33169" t="s">
        <v>22</v>
      </c>
    </row>
    <row r="33170" spans="1:12">
      <c r="A33170" t="e">
        <f ca="1">E00251617620421</f>
        <v>#NAME?</v>
      </c>
      <c r="B33170">
        <v>485</v>
      </c>
      <c r="C33170" t="s">
        <v>241</v>
      </c>
      <c r="D33170" s="1">
        <v>43087</v>
      </c>
      <c r="F33170">
        <v>1</v>
      </c>
      <c r="G33170">
        <v>5950</v>
      </c>
      <c r="H33170" t="s">
        <v>24</v>
      </c>
      <c r="J33170" t="s">
        <v>14</v>
      </c>
      <c r="K33170">
        <v>55</v>
      </c>
      <c r="L33170" t="s">
        <v>15</v>
      </c>
    </row>
    <row r="33171" spans="1:12">
      <c r="A33171" t="e">
        <f ca="1">E00251429795121</f>
        <v>#NAME?</v>
      </c>
      <c r="B33171">
        <v>154</v>
      </c>
      <c r="C33171" t="s">
        <v>533</v>
      </c>
      <c r="D33171" s="1">
        <v>42996</v>
      </c>
      <c r="F33171">
        <v>1</v>
      </c>
      <c r="G33171">
        <v>27800</v>
      </c>
      <c r="H33171" t="s">
        <v>145</v>
      </c>
      <c r="J33171" t="s">
        <v>14</v>
      </c>
      <c r="K33171">
        <v>49</v>
      </c>
      <c r="L33171" t="s">
        <v>15</v>
      </c>
    </row>
    <row r="33172" spans="1:12">
      <c r="A33172" t="e">
        <f ca="1">E00251617620421</f>
        <v>#NAME?</v>
      </c>
      <c r="B33172">
        <v>769</v>
      </c>
      <c r="C33172" t="s">
        <v>397</v>
      </c>
      <c r="D33172" s="1">
        <v>40922</v>
      </c>
      <c r="E33172">
        <v>0</v>
      </c>
      <c r="F33172">
        <v>1</v>
      </c>
      <c r="G33172">
        <v>4549</v>
      </c>
      <c r="H33172" t="s">
        <v>69</v>
      </c>
      <c r="J33172" t="s">
        <v>34</v>
      </c>
      <c r="K33172">
        <v>49</v>
      </c>
      <c r="L33172" t="s">
        <v>15</v>
      </c>
    </row>
    <row r="33173" spans="1:12">
      <c r="A33173" t="e">
        <f ca="1">E00251711668421</f>
        <v>#NAME?</v>
      </c>
      <c r="B33173">
        <v>11</v>
      </c>
      <c r="C33173" t="s">
        <v>245</v>
      </c>
      <c r="D33173" s="1">
        <v>41794</v>
      </c>
      <c r="F33173">
        <v>3</v>
      </c>
      <c r="G33173">
        <v>4019</v>
      </c>
      <c r="H33173" t="s">
        <v>26</v>
      </c>
      <c r="J33173" t="s">
        <v>14</v>
      </c>
      <c r="K33173">
        <v>55</v>
      </c>
      <c r="L33173" t="s">
        <v>15</v>
      </c>
    </row>
    <row r="33174" spans="1:12">
      <c r="A33174" t="e">
        <f ca="1">E00251711668421</f>
        <v>#NAME?</v>
      </c>
      <c r="B33174">
        <v>11</v>
      </c>
      <c r="C33174" t="s">
        <v>245</v>
      </c>
      <c r="D33174" s="1">
        <v>41975</v>
      </c>
      <c r="F33174">
        <v>1</v>
      </c>
      <c r="G33174">
        <v>46410</v>
      </c>
      <c r="H33174" t="s">
        <v>482</v>
      </c>
      <c r="J33174" t="s">
        <v>14</v>
      </c>
      <c r="K33174">
        <v>55</v>
      </c>
      <c r="L33174" t="s">
        <v>15</v>
      </c>
    </row>
    <row r="33175" spans="1:12">
      <c r="A33175" t="e">
        <f ca="1">E00251429795121</f>
        <v>#NAME?</v>
      </c>
      <c r="B33175">
        <v>154</v>
      </c>
      <c r="C33175" t="s">
        <v>533</v>
      </c>
      <c r="D33175" s="1">
        <v>41603</v>
      </c>
      <c r="F33175">
        <v>1</v>
      </c>
      <c r="G33175">
        <v>460</v>
      </c>
      <c r="H33175" t="s">
        <v>16</v>
      </c>
      <c r="J33175" t="s">
        <v>14</v>
      </c>
      <c r="K33175">
        <v>45</v>
      </c>
      <c r="L33175" t="s">
        <v>15</v>
      </c>
    </row>
    <row r="33176" spans="1:12">
      <c r="A33176" t="e">
        <f ca="1">E00251429795121</f>
        <v>#NAME?</v>
      </c>
      <c r="B33176">
        <v>154</v>
      </c>
      <c r="C33176" t="s">
        <v>533</v>
      </c>
      <c r="D33176" s="1">
        <v>42753</v>
      </c>
      <c r="F33176">
        <v>1</v>
      </c>
      <c r="G33176">
        <v>3540</v>
      </c>
      <c r="H33176" t="s">
        <v>436</v>
      </c>
      <c r="J33176" t="s">
        <v>14</v>
      </c>
      <c r="K33176">
        <v>49</v>
      </c>
      <c r="L33176" t="s">
        <v>15</v>
      </c>
    </row>
    <row r="33177" spans="1:12">
      <c r="A33177" t="e">
        <f ca="1">E00251711668421</f>
        <v>#NAME?</v>
      </c>
      <c r="B33177">
        <v>1</v>
      </c>
      <c r="C33177" t="s">
        <v>234</v>
      </c>
      <c r="D33177" s="1">
        <v>42676</v>
      </c>
      <c r="F33177">
        <v>1</v>
      </c>
      <c r="G33177">
        <v>9248</v>
      </c>
      <c r="H33177" t="s">
        <v>476</v>
      </c>
      <c r="I33177" t="s">
        <v>56</v>
      </c>
      <c r="J33177" t="s">
        <v>57</v>
      </c>
      <c r="K33177">
        <v>57</v>
      </c>
      <c r="L33177" t="s">
        <v>15</v>
      </c>
    </row>
    <row r="33178" spans="1:12">
      <c r="A33178" t="e">
        <f ca="1">E00251429795121</f>
        <v>#NAME?</v>
      </c>
      <c r="B33178">
        <v>154</v>
      </c>
      <c r="C33178" t="s">
        <v>533</v>
      </c>
      <c r="D33178" s="1">
        <v>42403</v>
      </c>
      <c r="F33178">
        <v>1</v>
      </c>
      <c r="G33178">
        <v>460</v>
      </c>
      <c r="H33178" t="s">
        <v>16</v>
      </c>
      <c r="J33178" t="s">
        <v>14</v>
      </c>
      <c r="K33178">
        <v>48</v>
      </c>
      <c r="L33178" t="s">
        <v>15</v>
      </c>
    </row>
    <row r="33179" spans="1:12">
      <c r="A33179" t="e">
        <f ca="1">E00251512591921</f>
        <v>#NAME?</v>
      </c>
      <c r="B33179">
        <v>3527</v>
      </c>
      <c r="C33179" t="s">
        <v>598</v>
      </c>
      <c r="D33179" s="1">
        <v>42575</v>
      </c>
      <c r="F33179">
        <v>1</v>
      </c>
      <c r="G33179">
        <v>7336</v>
      </c>
      <c r="H33179" t="s">
        <v>1298</v>
      </c>
      <c r="J33179" t="s">
        <v>14</v>
      </c>
      <c r="K33179">
        <v>42</v>
      </c>
      <c r="L33179" t="s">
        <v>15</v>
      </c>
    </row>
    <row r="33180" spans="1:12">
      <c r="A33180" t="e">
        <f ca="1">E00251513010121</f>
        <v>#NAME?</v>
      </c>
      <c r="B33180">
        <v>446</v>
      </c>
      <c r="C33180" t="s">
        <v>94</v>
      </c>
      <c r="D33180" s="1">
        <v>43055</v>
      </c>
      <c r="F33180">
        <v>1</v>
      </c>
      <c r="G33180">
        <v>78906</v>
      </c>
      <c r="H33180" t="s">
        <v>31</v>
      </c>
      <c r="J33180" t="s">
        <v>14</v>
      </c>
      <c r="K33180">
        <v>46</v>
      </c>
      <c r="L33180" t="s">
        <v>22</v>
      </c>
    </row>
    <row r="33181" spans="1:12">
      <c r="A33181" t="e">
        <f ca="1">E00251513010121</f>
        <v>#NAME?</v>
      </c>
      <c r="B33181">
        <v>726</v>
      </c>
      <c r="C33181" t="s">
        <v>167</v>
      </c>
      <c r="D33181" s="1">
        <v>42486</v>
      </c>
      <c r="F33181">
        <v>1</v>
      </c>
      <c r="G33181">
        <v>71946</v>
      </c>
      <c r="H33181" t="s">
        <v>109</v>
      </c>
      <c r="I33181" t="s">
        <v>56</v>
      </c>
      <c r="J33181" t="s">
        <v>57</v>
      </c>
      <c r="K33181">
        <v>45</v>
      </c>
      <c r="L33181" t="s">
        <v>15</v>
      </c>
    </row>
    <row r="33182" spans="1:12">
      <c r="A33182" t="e">
        <f ca="1">E00251529504221</f>
        <v>#NAME?</v>
      </c>
      <c r="B33182">
        <v>193</v>
      </c>
      <c r="C33182" t="s">
        <v>247</v>
      </c>
      <c r="D33182" s="1">
        <v>43053</v>
      </c>
      <c r="F33182">
        <v>1</v>
      </c>
      <c r="G33182">
        <v>30000</v>
      </c>
      <c r="H33182" t="s">
        <v>144</v>
      </c>
      <c r="J33182" t="s">
        <v>14</v>
      </c>
      <c r="K33182">
        <v>51</v>
      </c>
      <c r="L33182" t="s">
        <v>15</v>
      </c>
    </row>
    <row r="33183" spans="1:12">
      <c r="A33183" t="e">
        <f ca="1">E00251429681721</f>
        <v>#NAME?</v>
      </c>
      <c r="B33183">
        <v>200</v>
      </c>
      <c r="C33183" t="s">
        <v>403</v>
      </c>
      <c r="D33183" s="1">
        <v>42859</v>
      </c>
      <c r="F33183">
        <v>1</v>
      </c>
      <c r="G33183">
        <v>462</v>
      </c>
      <c r="H33183" t="s">
        <v>288</v>
      </c>
      <c r="J33183" t="s">
        <v>14</v>
      </c>
      <c r="K33183">
        <v>44</v>
      </c>
      <c r="L33183" t="s">
        <v>15</v>
      </c>
    </row>
    <row r="33184" spans="1:12">
      <c r="A33184" t="e">
        <f ca="1">E00251524984921</f>
        <v>#NAME?</v>
      </c>
      <c r="B33184">
        <v>454</v>
      </c>
      <c r="C33184" t="s">
        <v>179</v>
      </c>
      <c r="D33184" s="1">
        <v>42177</v>
      </c>
      <c r="F33184">
        <v>1</v>
      </c>
      <c r="G33184">
        <v>8820</v>
      </c>
      <c r="H33184" t="s">
        <v>323</v>
      </c>
      <c r="J33184" t="s">
        <v>14</v>
      </c>
      <c r="K33184">
        <v>41</v>
      </c>
      <c r="L33184" t="s">
        <v>15</v>
      </c>
    </row>
    <row r="33185" spans="1:12">
      <c r="A33185" t="e">
        <f ca="1">E00251529504221</f>
        <v>#NAME?</v>
      </c>
      <c r="B33185">
        <v>193</v>
      </c>
      <c r="C33185" t="s">
        <v>247</v>
      </c>
      <c r="D33185" s="1">
        <v>42811</v>
      </c>
      <c r="F33185">
        <v>1</v>
      </c>
      <c r="G33185">
        <v>4189</v>
      </c>
      <c r="H33185" t="s">
        <v>335</v>
      </c>
      <c r="J33185" t="s">
        <v>14</v>
      </c>
      <c r="K33185">
        <v>50</v>
      </c>
      <c r="L33185" t="s">
        <v>15</v>
      </c>
    </row>
    <row r="33186" spans="1:12">
      <c r="A33186" t="e">
        <f ca="1">E00251529504221</f>
        <v>#NAME?</v>
      </c>
      <c r="B33186">
        <v>193</v>
      </c>
      <c r="C33186" t="s">
        <v>247</v>
      </c>
      <c r="D33186" s="1">
        <v>43081</v>
      </c>
      <c r="F33186">
        <v>1</v>
      </c>
      <c r="G33186">
        <v>1919</v>
      </c>
      <c r="H33186" t="s">
        <v>1645</v>
      </c>
      <c r="J33186" t="s">
        <v>14</v>
      </c>
      <c r="K33186">
        <v>51</v>
      </c>
      <c r="L33186" t="s">
        <v>15</v>
      </c>
    </row>
    <row r="33187" spans="1:12">
      <c r="A33187" t="e">
        <f ca="1">E00251524984921</f>
        <v>#NAME?</v>
      </c>
      <c r="B33187">
        <v>454</v>
      </c>
      <c r="C33187" t="s">
        <v>179</v>
      </c>
      <c r="D33187" s="1">
        <v>42709</v>
      </c>
      <c r="F33187">
        <v>1</v>
      </c>
      <c r="G33187">
        <v>8398</v>
      </c>
      <c r="H33187" t="s">
        <v>139</v>
      </c>
      <c r="J33187" t="s">
        <v>14</v>
      </c>
      <c r="K33187">
        <v>43</v>
      </c>
      <c r="L33187" t="s">
        <v>15</v>
      </c>
    </row>
    <row r="33188" spans="1:12">
      <c r="A33188" t="e">
        <f ca="1">E00251513010121</f>
        <v>#NAME?</v>
      </c>
      <c r="B33188">
        <v>446</v>
      </c>
      <c r="C33188" t="s">
        <v>94</v>
      </c>
      <c r="D33188" s="1">
        <v>42905</v>
      </c>
      <c r="F33188">
        <v>4</v>
      </c>
      <c r="G33188">
        <v>7291</v>
      </c>
      <c r="H33188" t="s">
        <v>163</v>
      </c>
      <c r="J33188" t="s">
        <v>14</v>
      </c>
      <c r="K33188">
        <v>46</v>
      </c>
      <c r="L33188" t="s">
        <v>15</v>
      </c>
    </row>
    <row r="33189" spans="1:12">
      <c r="A33189" t="e">
        <f ca="1">E00251529504221</f>
        <v>#NAME?</v>
      </c>
      <c r="B33189">
        <v>193</v>
      </c>
      <c r="C33189" t="s">
        <v>247</v>
      </c>
      <c r="D33189" s="1">
        <v>43091</v>
      </c>
      <c r="F33189">
        <v>1</v>
      </c>
      <c r="G33189">
        <v>1919</v>
      </c>
      <c r="H33189" t="s">
        <v>1645</v>
      </c>
      <c r="J33189" t="s">
        <v>14</v>
      </c>
      <c r="K33189">
        <v>51</v>
      </c>
      <c r="L33189" t="s">
        <v>15</v>
      </c>
    </row>
    <row r="33190" spans="1:12">
      <c r="A33190" t="e">
        <f ca="1">E00251529504221</f>
        <v>#NAME?</v>
      </c>
      <c r="B33190">
        <v>193</v>
      </c>
      <c r="C33190" t="s">
        <v>247</v>
      </c>
      <c r="D33190" s="1">
        <v>43045</v>
      </c>
      <c r="F33190">
        <v>2</v>
      </c>
      <c r="G33190">
        <v>30000</v>
      </c>
      <c r="H33190" t="s">
        <v>144</v>
      </c>
      <c r="J33190" t="s">
        <v>14</v>
      </c>
      <c r="K33190">
        <v>51</v>
      </c>
      <c r="L33190" t="s">
        <v>15</v>
      </c>
    </row>
    <row r="33191" spans="1:12">
      <c r="A33191" t="e">
        <f ca="1">E00251513010121</f>
        <v>#NAME?</v>
      </c>
      <c r="B33191">
        <v>446</v>
      </c>
      <c r="C33191" t="s">
        <v>94</v>
      </c>
      <c r="D33191" s="1">
        <v>41394</v>
      </c>
      <c r="F33191">
        <v>2</v>
      </c>
      <c r="G33191">
        <v>30748</v>
      </c>
      <c r="H33191" t="s">
        <v>50</v>
      </c>
      <c r="J33191" t="s">
        <v>14</v>
      </c>
      <c r="K33191">
        <v>42</v>
      </c>
      <c r="L33191" t="s">
        <v>15</v>
      </c>
    </row>
    <row r="33192" spans="1:12">
      <c r="A33192" t="e">
        <f ca="1">E00251513010121</f>
        <v>#NAME?</v>
      </c>
      <c r="B33192">
        <v>446</v>
      </c>
      <c r="C33192" t="s">
        <v>94</v>
      </c>
      <c r="D33192" s="1">
        <v>41394</v>
      </c>
      <c r="F33192">
        <v>4</v>
      </c>
      <c r="G33192">
        <v>7291</v>
      </c>
      <c r="H33192" t="s">
        <v>163</v>
      </c>
      <c r="J33192" t="s">
        <v>14</v>
      </c>
      <c r="K33192">
        <v>42</v>
      </c>
      <c r="L33192" t="s">
        <v>15</v>
      </c>
    </row>
    <row r="33193" spans="1:12">
      <c r="A33193" t="e">
        <f ca="1">E00251537609721</f>
        <v>#NAME?</v>
      </c>
      <c r="B33193">
        <v>437</v>
      </c>
      <c r="C33193" t="s">
        <v>216</v>
      </c>
      <c r="D33193" s="1">
        <v>42166</v>
      </c>
      <c r="F33193">
        <v>1</v>
      </c>
      <c r="G33193">
        <v>7231</v>
      </c>
      <c r="H33193" t="s">
        <v>128</v>
      </c>
      <c r="J33193" t="s">
        <v>14</v>
      </c>
      <c r="K33193">
        <v>43</v>
      </c>
      <c r="L33193" t="s">
        <v>15</v>
      </c>
    </row>
    <row r="33194" spans="1:12">
      <c r="A33194" t="e">
        <f ca="1">E00251537609721</f>
        <v>#NAME?</v>
      </c>
      <c r="B33194">
        <v>437</v>
      </c>
      <c r="C33194" t="s">
        <v>216</v>
      </c>
      <c r="D33194" s="1">
        <v>42822</v>
      </c>
      <c r="F33194">
        <v>2</v>
      </c>
      <c r="G33194">
        <v>5718</v>
      </c>
      <c r="H33194" t="s">
        <v>244</v>
      </c>
      <c r="J33194" t="s">
        <v>14</v>
      </c>
      <c r="K33194">
        <v>45</v>
      </c>
      <c r="L33194" t="s">
        <v>15</v>
      </c>
    </row>
    <row r="33195" spans="1:12">
      <c r="A33195" t="e">
        <f ca="1">E00251715777721</f>
        <v>#NAME?</v>
      </c>
      <c r="B33195">
        <v>490</v>
      </c>
      <c r="C33195" t="s">
        <v>158</v>
      </c>
      <c r="D33195" s="1">
        <v>42061</v>
      </c>
      <c r="F33195">
        <v>2</v>
      </c>
      <c r="G33195">
        <v>4019</v>
      </c>
      <c r="H33195" t="s">
        <v>26</v>
      </c>
      <c r="J33195" t="s">
        <v>14</v>
      </c>
      <c r="K33195">
        <v>52</v>
      </c>
      <c r="L33195" t="s">
        <v>15</v>
      </c>
    </row>
    <row r="33196" spans="1:12">
      <c r="A33196" t="e">
        <f ca="1">E00251715777721</f>
        <v>#NAME?</v>
      </c>
      <c r="B33196">
        <v>490</v>
      </c>
      <c r="C33196" t="s">
        <v>158</v>
      </c>
      <c r="D33196" s="1">
        <v>43006</v>
      </c>
      <c r="F33196">
        <v>1</v>
      </c>
      <c r="G33196">
        <v>1539</v>
      </c>
      <c r="H33196" t="s">
        <v>342</v>
      </c>
      <c r="J33196" t="s">
        <v>14</v>
      </c>
      <c r="K33196">
        <v>55</v>
      </c>
      <c r="L33196" t="s">
        <v>15</v>
      </c>
    </row>
    <row r="33197" spans="1:12">
      <c r="A33197" t="e">
        <f ca="1">E00251512591921</f>
        <v>#NAME?</v>
      </c>
      <c r="B33197">
        <v>3527</v>
      </c>
      <c r="C33197" t="s">
        <v>598</v>
      </c>
      <c r="D33197" s="1">
        <v>41184</v>
      </c>
      <c r="F33197">
        <v>1</v>
      </c>
      <c r="G33197">
        <v>5693</v>
      </c>
      <c r="H33197" t="s">
        <v>358</v>
      </c>
      <c r="J33197" t="s">
        <v>14</v>
      </c>
      <c r="K33197">
        <v>39</v>
      </c>
      <c r="L33197" t="s">
        <v>15</v>
      </c>
    </row>
    <row r="33198" spans="1:12">
      <c r="A33198" t="e">
        <f ca="1">E00251532629421</f>
        <v>#NAME?</v>
      </c>
      <c r="B33198">
        <v>488</v>
      </c>
      <c r="C33198" t="s">
        <v>401</v>
      </c>
      <c r="D33198" s="1">
        <v>41081</v>
      </c>
      <c r="F33198">
        <v>1</v>
      </c>
      <c r="G33198">
        <v>29620</v>
      </c>
      <c r="H33198" t="s">
        <v>460</v>
      </c>
      <c r="J33198" t="s">
        <v>14</v>
      </c>
      <c r="K33198">
        <v>56</v>
      </c>
      <c r="L33198" t="s">
        <v>15</v>
      </c>
    </row>
    <row r="33199" spans="1:12">
      <c r="A33199" t="e">
        <f ca="1">E00251532629421</f>
        <v>#NAME?</v>
      </c>
      <c r="B33199">
        <v>488</v>
      </c>
      <c r="C33199" t="s">
        <v>401</v>
      </c>
      <c r="D33199" s="1">
        <v>41386</v>
      </c>
      <c r="F33199">
        <v>2</v>
      </c>
      <c r="G33199">
        <v>6929</v>
      </c>
      <c r="H33199" t="s">
        <v>36</v>
      </c>
      <c r="J33199" t="s">
        <v>14</v>
      </c>
      <c r="K33199">
        <v>56</v>
      </c>
      <c r="L33199" t="s">
        <v>15</v>
      </c>
    </row>
    <row r="33200" spans="1:12">
      <c r="A33200" t="e">
        <f ca="1">E00251532629421</f>
        <v>#NAME?</v>
      </c>
      <c r="B33200">
        <v>488</v>
      </c>
      <c r="C33200" t="s">
        <v>401</v>
      </c>
      <c r="D33200" s="1">
        <v>41386</v>
      </c>
      <c r="F33200">
        <v>3</v>
      </c>
      <c r="G33200">
        <v>7243</v>
      </c>
      <c r="H33200" t="s">
        <v>42</v>
      </c>
      <c r="J33200" t="s">
        <v>14</v>
      </c>
      <c r="K33200">
        <v>56</v>
      </c>
      <c r="L33200" t="s">
        <v>15</v>
      </c>
    </row>
    <row r="33201" spans="1:12">
      <c r="A33201" t="e">
        <f ca="1">E00251715777721</f>
        <v>#NAME?</v>
      </c>
      <c r="B33201">
        <v>490</v>
      </c>
      <c r="C33201" t="s">
        <v>158</v>
      </c>
      <c r="D33201" s="1">
        <v>42058</v>
      </c>
      <c r="F33201">
        <v>1</v>
      </c>
      <c r="G33201">
        <v>2149</v>
      </c>
      <c r="H33201" t="s">
        <v>484</v>
      </c>
      <c r="J33201" t="s">
        <v>14</v>
      </c>
      <c r="K33201">
        <v>52</v>
      </c>
      <c r="L33201" t="s">
        <v>15</v>
      </c>
    </row>
    <row r="33202" spans="1:12">
      <c r="A33202" t="e">
        <f ca="1">E00251715777721</f>
        <v>#NAME?</v>
      </c>
      <c r="B33202">
        <v>490</v>
      </c>
      <c r="C33202" t="s">
        <v>158</v>
      </c>
      <c r="D33202" s="1">
        <v>42900</v>
      </c>
      <c r="F33202">
        <v>1</v>
      </c>
      <c r="G33202">
        <v>2355</v>
      </c>
      <c r="H33202" t="s">
        <v>893</v>
      </c>
      <c r="J33202" t="s">
        <v>14</v>
      </c>
      <c r="K33202">
        <v>54</v>
      </c>
      <c r="L33202" t="s">
        <v>15</v>
      </c>
    </row>
    <row r="33203" spans="1:12">
      <c r="A33203" t="e">
        <f ca="1">E00251439864121</f>
        <v>#NAME?</v>
      </c>
      <c r="B33203">
        <v>498</v>
      </c>
      <c r="C33203" t="s">
        <v>591</v>
      </c>
      <c r="D33203" s="1">
        <v>41408</v>
      </c>
      <c r="F33203">
        <v>1</v>
      </c>
      <c r="G33203">
        <v>38830</v>
      </c>
      <c r="H33203" t="s">
        <v>847</v>
      </c>
      <c r="J33203" t="s">
        <v>14</v>
      </c>
      <c r="K33203">
        <v>40</v>
      </c>
      <c r="L33203" t="s">
        <v>15</v>
      </c>
    </row>
    <row r="33204" spans="1:12">
      <c r="A33204" t="e">
        <f ca="1">E00251524984921</f>
        <v>#NAME?</v>
      </c>
      <c r="B33204">
        <v>454</v>
      </c>
      <c r="C33204" t="s">
        <v>179</v>
      </c>
      <c r="D33204" s="1">
        <v>42709</v>
      </c>
      <c r="F33204">
        <v>1</v>
      </c>
      <c r="G33204">
        <v>84500</v>
      </c>
      <c r="H33204" t="s">
        <v>511</v>
      </c>
      <c r="J33204" t="s">
        <v>14</v>
      </c>
      <c r="K33204">
        <v>43</v>
      </c>
      <c r="L33204" t="s">
        <v>15</v>
      </c>
    </row>
    <row r="33205" spans="1:12">
      <c r="A33205" t="e">
        <f ca="1">E00251528773621</f>
        <v>#NAME?</v>
      </c>
      <c r="B33205">
        <v>292</v>
      </c>
      <c r="C33205" t="s">
        <v>467</v>
      </c>
      <c r="D33205" s="1">
        <v>41047</v>
      </c>
      <c r="F33205">
        <v>2</v>
      </c>
      <c r="G33205">
        <v>30000</v>
      </c>
      <c r="H33205" t="s">
        <v>144</v>
      </c>
      <c r="J33205" t="s">
        <v>14</v>
      </c>
      <c r="K33205">
        <v>37</v>
      </c>
      <c r="L33205" t="s">
        <v>15</v>
      </c>
    </row>
    <row r="33206" spans="1:12">
      <c r="A33206" t="e">
        <f ca="1">E00251429681721</f>
        <v>#NAME?</v>
      </c>
      <c r="B33206">
        <v>200</v>
      </c>
      <c r="C33206" t="s">
        <v>403</v>
      </c>
      <c r="D33206" s="1">
        <v>42781</v>
      </c>
      <c r="F33206">
        <v>1</v>
      </c>
      <c r="G33206">
        <v>72671</v>
      </c>
      <c r="H33206" t="s">
        <v>948</v>
      </c>
      <c r="J33206" t="s">
        <v>14</v>
      </c>
      <c r="K33206">
        <v>44</v>
      </c>
      <c r="L33206" t="s">
        <v>15</v>
      </c>
    </row>
    <row r="33207" spans="1:12">
      <c r="A33207" t="e">
        <f ca="1">E00251715777721</f>
        <v>#NAME?</v>
      </c>
      <c r="B33207">
        <v>490</v>
      </c>
      <c r="C33207" t="s">
        <v>158</v>
      </c>
      <c r="D33207" s="1">
        <v>41956</v>
      </c>
      <c r="F33207">
        <v>1</v>
      </c>
      <c r="G33207">
        <v>4019</v>
      </c>
      <c r="H33207" t="s">
        <v>26</v>
      </c>
      <c r="J33207" t="s">
        <v>14</v>
      </c>
      <c r="K33207">
        <v>52</v>
      </c>
      <c r="L33207" t="s">
        <v>15</v>
      </c>
    </row>
    <row r="33208" spans="1:12">
      <c r="A33208" t="e">
        <f ca="1">E00251715777721</f>
        <v>#NAME?</v>
      </c>
      <c r="B33208">
        <v>490</v>
      </c>
      <c r="C33208" t="s">
        <v>158</v>
      </c>
      <c r="D33208" s="1">
        <v>42944</v>
      </c>
      <c r="F33208">
        <v>1</v>
      </c>
      <c r="G33208">
        <v>1539</v>
      </c>
      <c r="H33208" t="s">
        <v>342</v>
      </c>
      <c r="J33208" t="s">
        <v>14</v>
      </c>
      <c r="K33208">
        <v>54</v>
      </c>
      <c r="L33208" t="s">
        <v>15</v>
      </c>
    </row>
    <row r="33209" spans="1:12">
      <c r="A33209" t="e">
        <f ca="1">E00251528773621</f>
        <v>#NAME?</v>
      </c>
      <c r="B33209">
        <v>297</v>
      </c>
      <c r="C33209" t="s">
        <v>411</v>
      </c>
      <c r="D33209" s="1">
        <v>41655</v>
      </c>
      <c r="F33209">
        <v>1</v>
      </c>
      <c r="G33209">
        <v>5369</v>
      </c>
      <c r="H33209" t="s">
        <v>253</v>
      </c>
      <c r="J33209" t="s">
        <v>14</v>
      </c>
      <c r="K33209">
        <v>38</v>
      </c>
      <c r="L33209" t="s">
        <v>15</v>
      </c>
    </row>
    <row r="33210" spans="1:12">
      <c r="A33210" t="e">
        <f ca="1">E00251528773621</f>
        <v>#NAME?</v>
      </c>
      <c r="B33210">
        <v>297</v>
      </c>
      <c r="C33210" t="s">
        <v>411</v>
      </c>
      <c r="D33210" s="1">
        <v>41996</v>
      </c>
      <c r="F33210">
        <v>2</v>
      </c>
      <c r="G33210">
        <v>3899</v>
      </c>
      <c r="H33210" t="s">
        <v>264</v>
      </c>
      <c r="J33210" t="s">
        <v>14</v>
      </c>
      <c r="K33210">
        <v>39</v>
      </c>
      <c r="L33210" t="s">
        <v>15</v>
      </c>
    </row>
    <row r="33211" spans="1:12">
      <c r="A33211" t="e">
        <f ca="1">E00251528773621</f>
        <v>#NAME?</v>
      </c>
      <c r="B33211">
        <v>297</v>
      </c>
      <c r="C33211" t="s">
        <v>411</v>
      </c>
      <c r="D33211" s="1">
        <v>41996</v>
      </c>
      <c r="F33211">
        <v>4</v>
      </c>
      <c r="G33211">
        <v>4659</v>
      </c>
      <c r="H33211" t="s">
        <v>47</v>
      </c>
      <c r="J33211" t="s">
        <v>14</v>
      </c>
      <c r="K33211">
        <v>39</v>
      </c>
      <c r="L33211" t="s">
        <v>15</v>
      </c>
    </row>
    <row r="33212" spans="1:12">
      <c r="A33212" t="e">
        <f ca="1">E00251715777721</f>
        <v>#NAME?</v>
      </c>
      <c r="B33212">
        <v>490</v>
      </c>
      <c r="C33212" t="s">
        <v>158</v>
      </c>
      <c r="D33212" s="1">
        <v>42753</v>
      </c>
      <c r="F33212">
        <v>1</v>
      </c>
      <c r="G33212">
        <v>3510</v>
      </c>
      <c r="H33212" t="s">
        <v>647</v>
      </c>
      <c r="J33212" t="s">
        <v>14</v>
      </c>
      <c r="K33212">
        <v>54</v>
      </c>
      <c r="L33212" t="s">
        <v>15</v>
      </c>
    </row>
    <row r="33213" spans="1:12">
      <c r="A33213" t="e">
        <f ca="1">E00251715777721</f>
        <v>#NAME?</v>
      </c>
      <c r="B33213">
        <v>490</v>
      </c>
      <c r="C33213" t="s">
        <v>158</v>
      </c>
      <c r="D33213" s="1">
        <v>43069</v>
      </c>
      <c r="F33213">
        <v>1</v>
      </c>
      <c r="G33213">
        <v>1539</v>
      </c>
      <c r="H33213" t="s">
        <v>342</v>
      </c>
      <c r="J33213" t="s">
        <v>14</v>
      </c>
      <c r="K33213">
        <v>55</v>
      </c>
      <c r="L33213" t="s">
        <v>15</v>
      </c>
    </row>
    <row r="33214" spans="1:12">
      <c r="A33214" t="e">
        <f ca="1">E00251524997621</f>
        <v>#NAME?</v>
      </c>
      <c r="B33214">
        <v>1273</v>
      </c>
      <c r="C33214" t="s">
        <v>28</v>
      </c>
      <c r="D33214" s="1">
        <v>42591</v>
      </c>
      <c r="F33214">
        <v>1</v>
      </c>
      <c r="G33214">
        <v>25000</v>
      </c>
      <c r="H33214" t="s">
        <v>178</v>
      </c>
      <c r="J33214" t="s">
        <v>14</v>
      </c>
      <c r="K33214">
        <v>66</v>
      </c>
      <c r="L33214" t="s">
        <v>15</v>
      </c>
    </row>
    <row r="33215" spans="1:12">
      <c r="A33215" t="e">
        <f ca="1">E00251524998621</f>
        <v>#NAME?</v>
      </c>
      <c r="B33215">
        <v>461</v>
      </c>
      <c r="C33215" t="s">
        <v>648</v>
      </c>
      <c r="D33215" s="1">
        <v>40953</v>
      </c>
      <c r="F33215">
        <v>1</v>
      </c>
      <c r="G33215">
        <v>7242</v>
      </c>
      <c r="H33215" t="s">
        <v>93</v>
      </c>
      <c r="J33215" t="s">
        <v>14</v>
      </c>
      <c r="K33215">
        <v>36</v>
      </c>
      <c r="L33215" t="s">
        <v>15</v>
      </c>
    </row>
    <row r="33216" spans="1:12">
      <c r="A33216" t="e">
        <f ca="1">E00251524997621</f>
        <v>#NAME?</v>
      </c>
      <c r="B33216">
        <v>1273</v>
      </c>
      <c r="C33216" t="s">
        <v>28</v>
      </c>
      <c r="D33216" s="1">
        <v>42704</v>
      </c>
      <c r="F33216">
        <v>4</v>
      </c>
      <c r="G33216">
        <v>25000</v>
      </c>
      <c r="H33216" t="s">
        <v>178</v>
      </c>
      <c r="J33216" t="s">
        <v>14</v>
      </c>
      <c r="K33216">
        <v>66</v>
      </c>
      <c r="L33216" t="s">
        <v>15</v>
      </c>
    </row>
    <row r="33217" spans="1:12">
      <c r="A33217" t="e">
        <f ca="1">E00251524997621</f>
        <v>#NAME?</v>
      </c>
      <c r="B33217">
        <v>1273</v>
      </c>
      <c r="C33217" t="s">
        <v>28</v>
      </c>
      <c r="D33217" s="1">
        <v>42500</v>
      </c>
      <c r="F33217">
        <v>1</v>
      </c>
      <c r="G33217">
        <v>30000</v>
      </c>
      <c r="H33217" t="s">
        <v>144</v>
      </c>
      <c r="J33217" t="s">
        <v>14</v>
      </c>
      <c r="K33217">
        <v>66</v>
      </c>
      <c r="L33217" t="s">
        <v>15</v>
      </c>
    </row>
    <row r="33218" spans="1:12">
      <c r="A33218" t="e">
        <f ca="1">E00251524997621</f>
        <v>#NAME?</v>
      </c>
      <c r="B33218">
        <v>1273</v>
      </c>
      <c r="C33218" t="s">
        <v>28</v>
      </c>
      <c r="D33218" s="1">
        <v>43019</v>
      </c>
      <c r="F33218">
        <v>4</v>
      </c>
      <c r="G33218">
        <v>2809</v>
      </c>
      <c r="H33218" t="s">
        <v>90</v>
      </c>
      <c r="J33218" t="s">
        <v>14</v>
      </c>
      <c r="K33218">
        <v>67</v>
      </c>
      <c r="L33218" t="s">
        <v>15</v>
      </c>
    </row>
    <row r="33219" spans="1:12">
      <c r="A33219" t="e">
        <f ca="1">E00251528773621</f>
        <v>#NAME?</v>
      </c>
      <c r="B33219">
        <v>297</v>
      </c>
      <c r="C33219" t="s">
        <v>411</v>
      </c>
      <c r="D33219" s="1">
        <v>40949</v>
      </c>
      <c r="F33219">
        <v>4</v>
      </c>
      <c r="G33219">
        <v>2724</v>
      </c>
      <c r="H33219" t="s">
        <v>73</v>
      </c>
      <c r="J33219" t="s">
        <v>14</v>
      </c>
      <c r="K33219">
        <v>36</v>
      </c>
      <c r="L33219" t="s">
        <v>15</v>
      </c>
    </row>
    <row r="33220" spans="1:12">
      <c r="A33220" t="e">
        <f ca="1">E00251524998621</f>
        <v>#NAME?</v>
      </c>
      <c r="B33220">
        <v>461</v>
      </c>
      <c r="C33220" t="s">
        <v>648</v>
      </c>
      <c r="D33220" s="1">
        <v>42975</v>
      </c>
      <c r="F33220">
        <v>1</v>
      </c>
      <c r="G33220">
        <v>6100</v>
      </c>
      <c r="H33220" t="s">
        <v>1441</v>
      </c>
      <c r="J33220" t="s">
        <v>14</v>
      </c>
      <c r="K33220">
        <v>42</v>
      </c>
      <c r="L33220" t="s">
        <v>15</v>
      </c>
    </row>
    <row r="33221" spans="1:12">
      <c r="A33221" t="e">
        <f ca="1">E00251715777721</f>
        <v>#NAME?</v>
      </c>
      <c r="B33221">
        <v>490</v>
      </c>
      <c r="C33221" t="s">
        <v>158</v>
      </c>
      <c r="D33221" s="1">
        <v>41767</v>
      </c>
      <c r="F33221">
        <v>1</v>
      </c>
      <c r="G33221">
        <v>7962</v>
      </c>
      <c r="H33221" t="s">
        <v>111</v>
      </c>
      <c r="J33221" t="s">
        <v>14</v>
      </c>
      <c r="K33221">
        <v>51</v>
      </c>
      <c r="L33221" t="s">
        <v>22</v>
      </c>
    </row>
    <row r="33222" spans="1:12">
      <c r="A33222" t="e">
        <f ca="1">E00251715777721</f>
        <v>#NAME?</v>
      </c>
      <c r="B33222">
        <v>490</v>
      </c>
      <c r="C33222" t="s">
        <v>158</v>
      </c>
      <c r="D33222" s="1">
        <v>42082</v>
      </c>
      <c r="F33222">
        <v>1</v>
      </c>
      <c r="G33222">
        <v>2149</v>
      </c>
      <c r="H33222" t="s">
        <v>484</v>
      </c>
      <c r="J33222" t="s">
        <v>14</v>
      </c>
      <c r="K33222">
        <v>52</v>
      </c>
      <c r="L33222" t="s">
        <v>15</v>
      </c>
    </row>
    <row r="33223" spans="1:12">
      <c r="A33223" t="e">
        <f ca="1">E00251531500621</f>
        <v>#NAME?</v>
      </c>
      <c r="B33223">
        <v>703</v>
      </c>
      <c r="C33223" t="s">
        <v>305</v>
      </c>
      <c r="D33223" s="1">
        <v>42199</v>
      </c>
      <c r="F33223">
        <v>4</v>
      </c>
      <c r="G33223">
        <v>7061</v>
      </c>
      <c r="H33223" t="s">
        <v>408</v>
      </c>
      <c r="J33223" t="s">
        <v>14</v>
      </c>
      <c r="K33223">
        <v>51</v>
      </c>
      <c r="L33223" t="s">
        <v>15</v>
      </c>
    </row>
    <row r="33224" spans="1:12">
      <c r="A33224" t="e">
        <f ca="1">E00251531500621</f>
        <v>#NAME?</v>
      </c>
      <c r="B33224">
        <v>703</v>
      </c>
      <c r="C33224" t="s">
        <v>305</v>
      </c>
      <c r="D33224" s="1">
        <v>42643</v>
      </c>
      <c r="F33224">
        <v>2</v>
      </c>
      <c r="G33224">
        <v>7039</v>
      </c>
      <c r="H33224" t="s">
        <v>650</v>
      </c>
      <c r="J33224" t="s">
        <v>14</v>
      </c>
      <c r="K33224">
        <v>52</v>
      </c>
      <c r="L33224" t="s">
        <v>15</v>
      </c>
    </row>
    <row r="33225" spans="1:12">
      <c r="A33225" t="e">
        <f ca="1">E00251531500621</f>
        <v>#NAME?</v>
      </c>
      <c r="B33225">
        <v>703</v>
      </c>
      <c r="C33225" t="s">
        <v>305</v>
      </c>
      <c r="D33225" s="1">
        <v>42797</v>
      </c>
      <c r="F33225">
        <v>3</v>
      </c>
      <c r="G33225">
        <v>7962</v>
      </c>
      <c r="H33225" t="s">
        <v>111</v>
      </c>
      <c r="J33225" t="s">
        <v>14</v>
      </c>
      <c r="K33225">
        <v>53</v>
      </c>
      <c r="L33225" t="s">
        <v>22</v>
      </c>
    </row>
    <row r="33226" spans="1:12">
      <c r="A33226" t="e">
        <f ca="1">E00251531500621</f>
        <v>#NAME?</v>
      </c>
      <c r="B33226">
        <v>703</v>
      </c>
      <c r="C33226" t="s">
        <v>305</v>
      </c>
      <c r="D33226" s="1">
        <v>42923</v>
      </c>
      <c r="F33226">
        <v>6</v>
      </c>
      <c r="G33226">
        <v>6278</v>
      </c>
      <c r="H33226" t="s">
        <v>554</v>
      </c>
      <c r="J33226" t="s">
        <v>14</v>
      </c>
      <c r="K33226">
        <v>53</v>
      </c>
      <c r="L33226" t="s">
        <v>15</v>
      </c>
    </row>
    <row r="33227" spans="1:12">
      <c r="A33227" t="e">
        <f ca="1">E00251531500621</f>
        <v>#NAME?</v>
      </c>
      <c r="B33227">
        <v>703</v>
      </c>
      <c r="C33227" t="s">
        <v>305</v>
      </c>
      <c r="D33227" s="1">
        <v>42929</v>
      </c>
      <c r="F33227">
        <v>4</v>
      </c>
      <c r="G33227">
        <v>27802</v>
      </c>
      <c r="H33227" t="s">
        <v>83</v>
      </c>
      <c r="J33227" t="s">
        <v>14</v>
      </c>
      <c r="K33227">
        <v>53</v>
      </c>
      <c r="L33227" t="s">
        <v>15</v>
      </c>
    </row>
    <row r="33228" spans="1:12">
      <c r="A33228" t="e">
        <f ca="1">E00251429606721</f>
        <v>#NAME?</v>
      </c>
      <c r="B33228">
        <v>161</v>
      </c>
      <c r="C33228" t="s">
        <v>349</v>
      </c>
      <c r="D33228" s="1">
        <v>41045</v>
      </c>
      <c r="F33228">
        <v>1</v>
      </c>
      <c r="G33228">
        <v>4557</v>
      </c>
      <c r="H33228" t="s">
        <v>1275</v>
      </c>
      <c r="J33228" t="s">
        <v>14</v>
      </c>
      <c r="K33228">
        <v>51</v>
      </c>
      <c r="L33228" t="s">
        <v>15</v>
      </c>
    </row>
    <row r="33229" spans="1:12">
      <c r="A33229" t="e">
        <f ca="1">E00251429350021</f>
        <v>#NAME?</v>
      </c>
      <c r="B33229">
        <v>278</v>
      </c>
      <c r="C33229" t="s">
        <v>222</v>
      </c>
      <c r="D33229" s="1">
        <v>42472</v>
      </c>
      <c r="F33229">
        <v>3</v>
      </c>
      <c r="G33229">
        <v>1739</v>
      </c>
      <c r="H33229" t="s">
        <v>110</v>
      </c>
      <c r="J33229" t="s">
        <v>14</v>
      </c>
      <c r="K33229">
        <v>65</v>
      </c>
      <c r="L33229" t="s">
        <v>15</v>
      </c>
    </row>
    <row r="33230" spans="1:12">
      <c r="A33230" t="e">
        <f ca="1">E00251531500621</f>
        <v>#NAME?</v>
      </c>
      <c r="B33230">
        <v>703</v>
      </c>
      <c r="C33230" t="s">
        <v>305</v>
      </c>
      <c r="D33230" s="1">
        <v>43010</v>
      </c>
      <c r="F33230">
        <v>1</v>
      </c>
      <c r="G33230">
        <v>2724</v>
      </c>
      <c r="H33230" t="s">
        <v>73</v>
      </c>
      <c r="J33230" t="s">
        <v>14</v>
      </c>
      <c r="K33230">
        <v>53</v>
      </c>
      <c r="L33230" t="s">
        <v>15</v>
      </c>
    </row>
    <row r="33231" spans="1:12">
      <c r="A33231" t="e">
        <f ca="1">E00251524992721</f>
        <v>#NAME?</v>
      </c>
      <c r="B33231">
        <v>494</v>
      </c>
      <c r="C33231" t="s">
        <v>63</v>
      </c>
      <c r="D33231" s="1">
        <v>41285</v>
      </c>
      <c r="F33231">
        <v>1</v>
      </c>
      <c r="G33231">
        <v>72670</v>
      </c>
      <c r="H33231" t="s">
        <v>223</v>
      </c>
      <c r="J33231" t="s">
        <v>14</v>
      </c>
      <c r="K33231">
        <v>40</v>
      </c>
      <c r="L33231" t="s">
        <v>15</v>
      </c>
    </row>
    <row r="33232" spans="1:12">
      <c r="A33232" t="e">
        <f ca="1">E00251524992721</f>
        <v>#NAME?</v>
      </c>
      <c r="B33232">
        <v>494</v>
      </c>
      <c r="C33232" t="s">
        <v>63</v>
      </c>
      <c r="D33232" s="1">
        <v>41446</v>
      </c>
      <c r="F33232">
        <v>3</v>
      </c>
      <c r="G33232">
        <v>5533</v>
      </c>
      <c r="H33232" t="s">
        <v>537</v>
      </c>
      <c r="J33232" t="s">
        <v>14</v>
      </c>
      <c r="K33232">
        <v>41</v>
      </c>
      <c r="L33232" t="s">
        <v>15</v>
      </c>
    </row>
    <row r="33233" spans="1:12">
      <c r="A33233" t="e">
        <f ca="1">E00251626548221</f>
        <v>#NAME?</v>
      </c>
      <c r="B33233">
        <v>292</v>
      </c>
      <c r="C33233" t="s">
        <v>467</v>
      </c>
      <c r="D33233" s="1">
        <v>42997</v>
      </c>
      <c r="F33233">
        <v>1</v>
      </c>
      <c r="G33233">
        <v>3540</v>
      </c>
      <c r="H33233" t="s">
        <v>436</v>
      </c>
      <c r="J33233" t="s">
        <v>14</v>
      </c>
      <c r="K33233">
        <v>53</v>
      </c>
      <c r="L33233" t="s">
        <v>15</v>
      </c>
    </row>
    <row r="33234" spans="1:12">
      <c r="A33234" t="e">
        <f ca="1">E00251532800321</f>
        <v>#NAME?</v>
      </c>
      <c r="B33234">
        <v>498</v>
      </c>
      <c r="C33234" t="s">
        <v>591</v>
      </c>
      <c r="D33234" s="1">
        <v>41113</v>
      </c>
      <c r="F33234">
        <v>1</v>
      </c>
      <c r="G33234">
        <v>6089</v>
      </c>
      <c r="H33234" t="s">
        <v>1562</v>
      </c>
      <c r="J33234" t="s">
        <v>14</v>
      </c>
      <c r="K33234">
        <v>47</v>
      </c>
      <c r="L33234" t="s">
        <v>15</v>
      </c>
    </row>
    <row r="33235" spans="1:12">
      <c r="A33235" t="e">
        <f ca="1">E00251532800321</f>
        <v>#NAME?</v>
      </c>
      <c r="B33235">
        <v>498</v>
      </c>
      <c r="C33235" t="s">
        <v>591</v>
      </c>
      <c r="D33235" s="1">
        <v>41317</v>
      </c>
      <c r="F33235">
        <v>1</v>
      </c>
      <c r="G33235">
        <v>25000</v>
      </c>
      <c r="H33235" t="s">
        <v>178</v>
      </c>
      <c r="J33235" t="s">
        <v>14</v>
      </c>
      <c r="K33235">
        <v>47</v>
      </c>
      <c r="L33235" t="s">
        <v>15</v>
      </c>
    </row>
    <row r="33236" spans="1:12">
      <c r="A33236" t="e">
        <f ca="1">E00251626548221</f>
        <v>#NAME?</v>
      </c>
      <c r="B33236">
        <v>753</v>
      </c>
      <c r="C33236" t="s">
        <v>545</v>
      </c>
      <c r="D33236" s="1">
        <v>42016</v>
      </c>
      <c r="E33236">
        <v>0</v>
      </c>
      <c r="F33236">
        <v>1</v>
      </c>
      <c r="G33236">
        <v>72703</v>
      </c>
      <c r="H33236" t="s">
        <v>237</v>
      </c>
      <c r="J33236" t="s">
        <v>34</v>
      </c>
      <c r="K33236">
        <v>50</v>
      </c>
      <c r="L33236" t="s">
        <v>15</v>
      </c>
    </row>
    <row r="33237" spans="1:12">
      <c r="A33237" t="e">
        <f ca="1">E00251533061921</f>
        <v>#NAME?</v>
      </c>
      <c r="B33237">
        <v>471</v>
      </c>
      <c r="C33237" t="s">
        <v>654</v>
      </c>
      <c r="D33237" s="1">
        <v>42466</v>
      </c>
      <c r="F33237">
        <v>1</v>
      </c>
      <c r="G33237">
        <v>7852</v>
      </c>
      <c r="H33237" t="s">
        <v>221</v>
      </c>
      <c r="J33237" t="s">
        <v>14</v>
      </c>
      <c r="K33237">
        <v>48</v>
      </c>
      <c r="L33237" t="s">
        <v>22</v>
      </c>
    </row>
    <row r="33238" spans="1:12">
      <c r="A33238" t="e">
        <f ca="1">E00251718067721</f>
        <v>#NAME?</v>
      </c>
      <c r="B33238">
        <v>701</v>
      </c>
      <c r="C33238" t="s">
        <v>72</v>
      </c>
      <c r="D33238" s="1">
        <v>41358</v>
      </c>
      <c r="F33238">
        <v>1</v>
      </c>
      <c r="G33238">
        <v>2889</v>
      </c>
      <c r="H33238" t="s">
        <v>595</v>
      </c>
      <c r="J33238" t="s">
        <v>14</v>
      </c>
      <c r="K33238">
        <v>47</v>
      </c>
      <c r="L33238" t="s">
        <v>15</v>
      </c>
    </row>
    <row r="33239" spans="1:12">
      <c r="A33239" t="e">
        <f ca="1">E00251531500621</f>
        <v>#NAME?</v>
      </c>
      <c r="B33239">
        <v>703</v>
      </c>
      <c r="C33239" t="s">
        <v>305</v>
      </c>
      <c r="D33239" s="1">
        <v>41292</v>
      </c>
      <c r="F33239">
        <v>3</v>
      </c>
      <c r="G33239">
        <v>3051</v>
      </c>
      <c r="H33239" t="s">
        <v>13</v>
      </c>
      <c r="J33239" t="s">
        <v>14</v>
      </c>
      <c r="K33239">
        <v>49</v>
      </c>
      <c r="L33239" t="s">
        <v>15</v>
      </c>
    </row>
    <row r="33240" spans="1:12">
      <c r="A33240" t="e">
        <f ca="1">E00251713751121</f>
        <v>#NAME?</v>
      </c>
      <c r="B33240">
        <v>158</v>
      </c>
      <c r="C33240" t="s">
        <v>586</v>
      </c>
      <c r="D33240" s="1">
        <v>42093</v>
      </c>
      <c r="F33240">
        <v>2</v>
      </c>
      <c r="G33240">
        <v>7840</v>
      </c>
      <c r="H33240" t="s">
        <v>55</v>
      </c>
      <c r="J33240" t="s">
        <v>14</v>
      </c>
      <c r="K33240">
        <v>41</v>
      </c>
      <c r="L33240" t="s">
        <v>22</v>
      </c>
    </row>
    <row r="33241" spans="1:12">
      <c r="A33241" t="e">
        <f ca="1">E00251713751121</f>
        <v>#NAME?</v>
      </c>
      <c r="B33241">
        <v>158</v>
      </c>
      <c r="C33241" t="s">
        <v>586</v>
      </c>
      <c r="D33241" s="1">
        <v>41892</v>
      </c>
      <c r="F33241">
        <v>1</v>
      </c>
      <c r="G33241">
        <v>73730</v>
      </c>
      <c r="H33241" t="s">
        <v>266</v>
      </c>
      <c r="J33241" t="s">
        <v>14</v>
      </c>
      <c r="K33241">
        <v>41</v>
      </c>
      <c r="L33241" t="s">
        <v>15</v>
      </c>
    </row>
    <row r="33242" spans="1:12">
      <c r="A33242" t="e">
        <f ca="1">E00251713751121</f>
        <v>#NAME?</v>
      </c>
      <c r="B33242">
        <v>158</v>
      </c>
      <c r="C33242" t="s">
        <v>586</v>
      </c>
      <c r="D33242" s="1">
        <v>42284</v>
      </c>
      <c r="F33242">
        <v>1</v>
      </c>
      <c r="G33242">
        <v>78079</v>
      </c>
      <c r="H33242" t="s">
        <v>49</v>
      </c>
      <c r="J33242" t="s">
        <v>14</v>
      </c>
      <c r="K33242">
        <v>42</v>
      </c>
      <c r="L33242" t="s">
        <v>22</v>
      </c>
    </row>
    <row r="33243" spans="1:12">
      <c r="A33243" t="e">
        <f ca="1">E00251713751121</f>
        <v>#NAME?</v>
      </c>
      <c r="B33243">
        <v>158</v>
      </c>
      <c r="C33243" t="s">
        <v>586</v>
      </c>
      <c r="D33243" s="1">
        <v>42702</v>
      </c>
      <c r="F33243">
        <v>1</v>
      </c>
      <c r="G33243">
        <v>38910</v>
      </c>
      <c r="H33243" t="s">
        <v>858</v>
      </c>
      <c r="J33243" t="s">
        <v>14</v>
      </c>
      <c r="K33243">
        <v>43</v>
      </c>
      <c r="L33243" t="s">
        <v>15</v>
      </c>
    </row>
    <row r="33244" spans="1:12">
      <c r="A33244" t="e">
        <f ca="1">E00251718067721</f>
        <v>#NAME?</v>
      </c>
      <c r="B33244">
        <v>701</v>
      </c>
      <c r="C33244" t="s">
        <v>72</v>
      </c>
      <c r="D33244" s="1">
        <v>41358</v>
      </c>
      <c r="F33244">
        <v>4</v>
      </c>
      <c r="G33244">
        <v>5997</v>
      </c>
      <c r="H33244" t="s">
        <v>374</v>
      </c>
      <c r="J33244" t="s">
        <v>14</v>
      </c>
      <c r="K33244">
        <v>47</v>
      </c>
      <c r="L33244" t="s">
        <v>15</v>
      </c>
    </row>
    <row r="33245" spans="1:12">
      <c r="A33245" t="e">
        <f ca="1">E00251713751121</f>
        <v>#NAME?</v>
      </c>
      <c r="B33245">
        <v>158</v>
      </c>
      <c r="C33245" t="s">
        <v>586</v>
      </c>
      <c r="D33245" s="1">
        <v>42187</v>
      </c>
      <c r="F33245">
        <v>1</v>
      </c>
      <c r="G33245">
        <v>7242</v>
      </c>
      <c r="H33245" t="s">
        <v>93</v>
      </c>
      <c r="J33245" t="s">
        <v>14</v>
      </c>
      <c r="K33245">
        <v>42</v>
      </c>
      <c r="L33245" t="s">
        <v>15</v>
      </c>
    </row>
    <row r="33246" spans="1:12">
      <c r="A33246" t="e">
        <f ca="1">E00251533061921</f>
        <v>#NAME?</v>
      </c>
      <c r="B33246">
        <v>471</v>
      </c>
      <c r="C33246" t="s">
        <v>654</v>
      </c>
      <c r="D33246" s="1">
        <v>42478</v>
      </c>
      <c r="F33246">
        <v>1</v>
      </c>
      <c r="G33246">
        <v>7852</v>
      </c>
      <c r="H33246" t="s">
        <v>221</v>
      </c>
      <c r="J33246" t="s">
        <v>14</v>
      </c>
      <c r="K33246">
        <v>48</v>
      </c>
      <c r="L33246" t="s">
        <v>22</v>
      </c>
    </row>
    <row r="33247" spans="1:12">
      <c r="A33247" t="e">
        <f ca="1">E00251531500621</f>
        <v>#NAME?</v>
      </c>
      <c r="B33247">
        <v>702</v>
      </c>
      <c r="C33247" t="s">
        <v>293</v>
      </c>
      <c r="D33247" s="1">
        <v>41911</v>
      </c>
      <c r="F33247">
        <v>4</v>
      </c>
      <c r="G33247">
        <v>3051</v>
      </c>
      <c r="H33247" t="s">
        <v>13</v>
      </c>
      <c r="J33247" t="s">
        <v>14</v>
      </c>
      <c r="K33247">
        <v>50</v>
      </c>
      <c r="L33247" t="s">
        <v>15</v>
      </c>
    </row>
    <row r="33248" spans="1:12">
      <c r="A33248" t="e">
        <f ca="1">E00251531500621</f>
        <v>#NAME?</v>
      </c>
      <c r="B33248">
        <v>702</v>
      </c>
      <c r="C33248" t="s">
        <v>293</v>
      </c>
      <c r="D33248" s="1">
        <v>41947</v>
      </c>
      <c r="F33248">
        <v>3</v>
      </c>
      <c r="G33248">
        <v>3051</v>
      </c>
      <c r="H33248" t="s">
        <v>13</v>
      </c>
      <c r="J33248" t="s">
        <v>14</v>
      </c>
      <c r="K33248">
        <v>50</v>
      </c>
      <c r="L33248" t="s">
        <v>15</v>
      </c>
    </row>
    <row r="33249" spans="1:12">
      <c r="A33249" t="e">
        <f ca="1">E00251524992721</f>
        <v>#NAME?</v>
      </c>
      <c r="B33249">
        <v>494</v>
      </c>
      <c r="C33249" t="s">
        <v>63</v>
      </c>
      <c r="D33249" s="1">
        <v>41054</v>
      </c>
      <c r="F33249">
        <v>3</v>
      </c>
      <c r="G33249">
        <v>7811</v>
      </c>
      <c r="H33249" t="s">
        <v>878</v>
      </c>
      <c r="J33249" t="s">
        <v>14</v>
      </c>
      <c r="K33249">
        <v>39</v>
      </c>
      <c r="L33249" t="s">
        <v>22</v>
      </c>
    </row>
    <row r="33250" spans="1:12">
      <c r="A33250" t="e">
        <f t="shared" ref="A33250:A33255" ca="1" si="307">E00251531500621</f>
        <v>#NAME?</v>
      </c>
      <c r="B33250">
        <v>702</v>
      </c>
      <c r="C33250" t="s">
        <v>293</v>
      </c>
      <c r="D33250" s="1">
        <v>41989</v>
      </c>
      <c r="F33250">
        <v>4</v>
      </c>
      <c r="G33250">
        <v>3051</v>
      </c>
      <c r="H33250" t="s">
        <v>13</v>
      </c>
      <c r="J33250" t="s">
        <v>14</v>
      </c>
      <c r="K33250">
        <v>50</v>
      </c>
      <c r="L33250" t="s">
        <v>15</v>
      </c>
    </row>
    <row r="33251" spans="1:12">
      <c r="A33251" t="e">
        <f t="shared" ca="1" si="307"/>
        <v>#NAME?</v>
      </c>
      <c r="B33251">
        <v>702</v>
      </c>
      <c r="C33251" t="s">
        <v>293</v>
      </c>
      <c r="D33251" s="1">
        <v>42621</v>
      </c>
      <c r="F33251">
        <v>6</v>
      </c>
      <c r="G33251">
        <v>62989</v>
      </c>
      <c r="H33251" t="s">
        <v>440</v>
      </c>
      <c r="J33251" t="s">
        <v>14</v>
      </c>
      <c r="K33251">
        <v>52</v>
      </c>
      <c r="L33251" t="s">
        <v>15</v>
      </c>
    </row>
    <row r="33252" spans="1:12">
      <c r="A33252" t="e">
        <f t="shared" ca="1" si="307"/>
        <v>#NAME?</v>
      </c>
      <c r="B33252">
        <v>703</v>
      </c>
      <c r="C33252" t="s">
        <v>305</v>
      </c>
      <c r="D33252" s="1">
        <v>41292</v>
      </c>
      <c r="F33252">
        <v>3</v>
      </c>
      <c r="G33252">
        <v>7962</v>
      </c>
      <c r="H33252" t="s">
        <v>111</v>
      </c>
      <c r="J33252" t="s">
        <v>14</v>
      </c>
      <c r="K33252">
        <v>49</v>
      </c>
      <c r="L33252" t="s">
        <v>22</v>
      </c>
    </row>
    <row r="33253" spans="1:12">
      <c r="A33253" t="e">
        <f t="shared" ca="1" si="307"/>
        <v>#NAME?</v>
      </c>
      <c r="B33253">
        <v>703</v>
      </c>
      <c r="C33253" t="s">
        <v>305</v>
      </c>
      <c r="D33253" s="1">
        <v>41837</v>
      </c>
      <c r="F33253">
        <v>6</v>
      </c>
      <c r="G33253">
        <v>27802</v>
      </c>
      <c r="H33253" t="s">
        <v>83</v>
      </c>
      <c r="J33253" t="s">
        <v>14</v>
      </c>
      <c r="K33253">
        <v>50</v>
      </c>
      <c r="L33253" t="s">
        <v>15</v>
      </c>
    </row>
    <row r="33254" spans="1:12">
      <c r="A33254" t="e">
        <f t="shared" ca="1" si="307"/>
        <v>#NAME?</v>
      </c>
      <c r="B33254">
        <v>703</v>
      </c>
      <c r="C33254" t="s">
        <v>305</v>
      </c>
      <c r="D33254" s="1">
        <v>42629</v>
      </c>
      <c r="F33254">
        <v>4</v>
      </c>
      <c r="G33254">
        <v>7962</v>
      </c>
      <c r="H33254" t="s">
        <v>111</v>
      </c>
      <c r="J33254" t="s">
        <v>14</v>
      </c>
      <c r="K33254">
        <v>52</v>
      </c>
      <c r="L33254" t="s">
        <v>22</v>
      </c>
    </row>
    <row r="33255" spans="1:12">
      <c r="A33255" t="e">
        <f t="shared" ca="1" si="307"/>
        <v>#NAME?</v>
      </c>
      <c r="B33255">
        <v>703</v>
      </c>
      <c r="C33255" t="s">
        <v>305</v>
      </c>
      <c r="D33255" s="1">
        <v>42891</v>
      </c>
      <c r="F33255">
        <v>1</v>
      </c>
      <c r="G33255">
        <v>71987</v>
      </c>
      <c r="H33255" t="s">
        <v>276</v>
      </c>
      <c r="J33255" t="s">
        <v>14</v>
      </c>
      <c r="K33255">
        <v>53</v>
      </c>
      <c r="L33255" t="s">
        <v>15</v>
      </c>
    </row>
    <row r="33256" spans="1:12">
      <c r="A33256" t="e">
        <f ca="1">E00251626548221</f>
        <v>#NAME?</v>
      </c>
      <c r="B33256">
        <v>292</v>
      </c>
      <c r="C33256" t="s">
        <v>467</v>
      </c>
      <c r="D33256" s="1">
        <v>41879</v>
      </c>
      <c r="F33256">
        <v>1</v>
      </c>
      <c r="G33256">
        <v>7242</v>
      </c>
      <c r="H33256" t="s">
        <v>93</v>
      </c>
      <c r="J33256" t="s">
        <v>14</v>
      </c>
      <c r="K33256">
        <v>49</v>
      </c>
      <c r="L33256" t="s">
        <v>15</v>
      </c>
    </row>
    <row r="33257" spans="1:12">
      <c r="A33257" t="e">
        <f ca="1">E00251429350021</f>
        <v>#NAME?</v>
      </c>
      <c r="B33257">
        <v>278</v>
      </c>
      <c r="C33257" t="s">
        <v>222</v>
      </c>
      <c r="D33257" s="1">
        <v>42562</v>
      </c>
      <c r="F33257">
        <v>2</v>
      </c>
      <c r="G33257">
        <v>1739</v>
      </c>
      <c r="H33257" t="s">
        <v>110</v>
      </c>
      <c r="J33257" t="s">
        <v>14</v>
      </c>
      <c r="K33257">
        <v>66</v>
      </c>
      <c r="L33257" t="s">
        <v>15</v>
      </c>
    </row>
    <row r="33258" spans="1:12">
      <c r="A33258" t="e">
        <f ca="1">E00251429350021</f>
        <v>#NAME?</v>
      </c>
      <c r="B33258">
        <v>278</v>
      </c>
      <c r="C33258" t="s">
        <v>222</v>
      </c>
      <c r="D33258" s="1">
        <v>41563</v>
      </c>
      <c r="F33258">
        <v>1</v>
      </c>
      <c r="G33258">
        <v>1739</v>
      </c>
      <c r="H33258" t="s">
        <v>286</v>
      </c>
      <c r="J33258" t="s">
        <v>14</v>
      </c>
      <c r="K33258">
        <v>63</v>
      </c>
      <c r="L33258" t="s">
        <v>15</v>
      </c>
    </row>
    <row r="33259" spans="1:12">
      <c r="A33259" t="e">
        <f ca="1">E00251432315821</f>
        <v>#NAME?</v>
      </c>
      <c r="B33259">
        <v>488</v>
      </c>
      <c r="C33259" t="s">
        <v>401</v>
      </c>
      <c r="D33259" s="1">
        <v>43067</v>
      </c>
      <c r="F33259">
        <v>1</v>
      </c>
      <c r="G33259">
        <v>27800</v>
      </c>
      <c r="H33259" t="s">
        <v>145</v>
      </c>
      <c r="J33259" t="s">
        <v>14</v>
      </c>
      <c r="K33259">
        <v>66</v>
      </c>
      <c r="L33259" t="s">
        <v>15</v>
      </c>
    </row>
    <row r="33260" spans="1:12">
      <c r="A33260" t="e">
        <f ca="1">E00251531500621</f>
        <v>#NAME?</v>
      </c>
      <c r="B33260">
        <v>702</v>
      </c>
      <c r="C33260" t="s">
        <v>293</v>
      </c>
      <c r="D33260" s="1">
        <v>41740</v>
      </c>
      <c r="F33260">
        <v>4</v>
      </c>
      <c r="G33260">
        <v>7061</v>
      </c>
      <c r="H33260" t="s">
        <v>408</v>
      </c>
      <c r="J33260" t="s">
        <v>14</v>
      </c>
      <c r="K33260">
        <v>50</v>
      </c>
      <c r="L33260" t="s">
        <v>15</v>
      </c>
    </row>
    <row r="33261" spans="1:12">
      <c r="A33261" t="e">
        <f ca="1">E00251531500621</f>
        <v>#NAME?</v>
      </c>
      <c r="B33261">
        <v>702</v>
      </c>
      <c r="C33261" t="s">
        <v>293</v>
      </c>
      <c r="D33261" s="1">
        <v>41824</v>
      </c>
      <c r="F33261">
        <v>3</v>
      </c>
      <c r="G33261">
        <v>3051</v>
      </c>
      <c r="H33261" t="s">
        <v>13</v>
      </c>
      <c r="J33261" t="s">
        <v>14</v>
      </c>
      <c r="K33261">
        <v>50</v>
      </c>
      <c r="L33261" t="s">
        <v>15</v>
      </c>
    </row>
    <row r="33262" spans="1:12">
      <c r="A33262" t="e">
        <f ca="1">E00251531500621</f>
        <v>#NAME?</v>
      </c>
      <c r="B33262">
        <v>702</v>
      </c>
      <c r="C33262" t="s">
        <v>293</v>
      </c>
      <c r="D33262" s="1">
        <v>42184</v>
      </c>
      <c r="F33262">
        <v>5</v>
      </c>
      <c r="G33262">
        <v>6278</v>
      </c>
      <c r="H33262" t="s">
        <v>554</v>
      </c>
      <c r="J33262" t="s">
        <v>14</v>
      </c>
      <c r="K33262">
        <v>51</v>
      </c>
      <c r="L33262" t="s">
        <v>15</v>
      </c>
    </row>
    <row r="33263" spans="1:12">
      <c r="A33263" t="e">
        <f ca="1">E00251531500621</f>
        <v>#NAME?</v>
      </c>
      <c r="B33263">
        <v>702</v>
      </c>
      <c r="C33263" t="s">
        <v>293</v>
      </c>
      <c r="D33263" s="1">
        <v>42275</v>
      </c>
      <c r="F33263">
        <v>4</v>
      </c>
      <c r="G33263">
        <v>7962</v>
      </c>
      <c r="H33263" t="s">
        <v>111</v>
      </c>
      <c r="J33263" t="s">
        <v>14</v>
      </c>
      <c r="K33263">
        <v>51</v>
      </c>
      <c r="L33263" t="s">
        <v>22</v>
      </c>
    </row>
    <row r="33264" spans="1:12">
      <c r="A33264" t="e">
        <f ca="1">E00251531500621</f>
        <v>#NAME?</v>
      </c>
      <c r="B33264">
        <v>703</v>
      </c>
      <c r="C33264" t="s">
        <v>305</v>
      </c>
      <c r="D33264" s="1">
        <v>41382</v>
      </c>
      <c r="F33264">
        <v>2</v>
      </c>
      <c r="G33264">
        <v>7962</v>
      </c>
      <c r="H33264" t="s">
        <v>111</v>
      </c>
      <c r="J33264" t="s">
        <v>14</v>
      </c>
      <c r="K33264">
        <v>49</v>
      </c>
      <c r="L33264" t="s">
        <v>22</v>
      </c>
    </row>
    <row r="33265" spans="1:12">
      <c r="A33265" t="e">
        <f ca="1">E00251432315821</f>
        <v>#NAME?</v>
      </c>
      <c r="B33265">
        <v>488</v>
      </c>
      <c r="C33265" t="s">
        <v>401</v>
      </c>
      <c r="D33265" s="1">
        <v>42422</v>
      </c>
      <c r="F33265">
        <v>2</v>
      </c>
      <c r="G33265">
        <v>78650</v>
      </c>
      <c r="H33265" t="s">
        <v>414</v>
      </c>
      <c r="J33265" t="s">
        <v>14</v>
      </c>
      <c r="K33265">
        <v>64</v>
      </c>
      <c r="L33265" t="s">
        <v>22</v>
      </c>
    </row>
    <row r="33266" spans="1:12">
      <c r="A33266" t="e">
        <f ca="1">E00251432315821</f>
        <v>#NAME?</v>
      </c>
      <c r="B33266">
        <v>488</v>
      </c>
      <c r="C33266" t="s">
        <v>401</v>
      </c>
      <c r="D33266" s="1">
        <v>42779</v>
      </c>
      <c r="F33266">
        <v>2</v>
      </c>
      <c r="G33266">
        <v>27800</v>
      </c>
      <c r="H33266" t="s">
        <v>145</v>
      </c>
      <c r="J33266" t="s">
        <v>14</v>
      </c>
      <c r="K33266">
        <v>65</v>
      </c>
      <c r="L33266" t="s">
        <v>15</v>
      </c>
    </row>
    <row r="33267" spans="1:12">
      <c r="A33267" t="e">
        <f t="shared" ref="A33267:A33272" ca="1" si="308">E00251531500621</f>
        <v>#NAME?</v>
      </c>
      <c r="B33267">
        <v>703</v>
      </c>
      <c r="C33267" t="s">
        <v>305</v>
      </c>
      <c r="D33267" s="1">
        <v>41865</v>
      </c>
      <c r="F33267">
        <v>1</v>
      </c>
      <c r="G33267">
        <v>3699</v>
      </c>
      <c r="H33267" t="s">
        <v>149</v>
      </c>
      <c r="J33267" t="s">
        <v>14</v>
      </c>
      <c r="K33267">
        <v>50</v>
      </c>
      <c r="L33267" t="s">
        <v>15</v>
      </c>
    </row>
    <row r="33268" spans="1:12">
      <c r="A33268" t="e">
        <f t="shared" ca="1" si="308"/>
        <v>#NAME?</v>
      </c>
      <c r="B33268">
        <v>703</v>
      </c>
      <c r="C33268" t="s">
        <v>305</v>
      </c>
      <c r="D33268" s="1">
        <v>42199</v>
      </c>
      <c r="F33268">
        <v>5</v>
      </c>
      <c r="G33268">
        <v>6278</v>
      </c>
      <c r="H33268" t="s">
        <v>554</v>
      </c>
      <c r="J33268" t="s">
        <v>14</v>
      </c>
      <c r="K33268">
        <v>51</v>
      </c>
      <c r="L33268" t="s">
        <v>15</v>
      </c>
    </row>
    <row r="33269" spans="1:12">
      <c r="A33269" t="e">
        <f t="shared" ca="1" si="308"/>
        <v>#NAME?</v>
      </c>
      <c r="B33269">
        <v>702</v>
      </c>
      <c r="C33269" t="s">
        <v>293</v>
      </c>
      <c r="D33269" s="1">
        <v>41705</v>
      </c>
      <c r="F33269">
        <v>3</v>
      </c>
      <c r="G33269">
        <v>3051</v>
      </c>
      <c r="H33269" t="s">
        <v>13</v>
      </c>
      <c r="J33269" t="s">
        <v>14</v>
      </c>
      <c r="K33269">
        <v>50</v>
      </c>
      <c r="L33269" t="s">
        <v>15</v>
      </c>
    </row>
    <row r="33270" spans="1:12">
      <c r="A33270" t="e">
        <f t="shared" ca="1" si="308"/>
        <v>#NAME?</v>
      </c>
      <c r="B33270">
        <v>702</v>
      </c>
      <c r="C33270" t="s">
        <v>293</v>
      </c>
      <c r="D33270" s="1">
        <v>42240</v>
      </c>
      <c r="F33270">
        <v>1</v>
      </c>
      <c r="G33270">
        <v>27802</v>
      </c>
      <c r="H33270" t="s">
        <v>83</v>
      </c>
      <c r="J33270" t="s">
        <v>14</v>
      </c>
      <c r="K33270">
        <v>51</v>
      </c>
      <c r="L33270" t="s">
        <v>15</v>
      </c>
    </row>
    <row r="33271" spans="1:12">
      <c r="A33271" t="e">
        <f t="shared" ca="1" si="308"/>
        <v>#NAME?</v>
      </c>
      <c r="B33271">
        <v>703</v>
      </c>
      <c r="C33271" t="s">
        <v>305</v>
      </c>
      <c r="D33271" s="1">
        <v>41088</v>
      </c>
      <c r="F33271">
        <v>3</v>
      </c>
      <c r="G33271">
        <v>3051</v>
      </c>
      <c r="H33271" t="s">
        <v>13</v>
      </c>
      <c r="J33271" t="s">
        <v>14</v>
      </c>
      <c r="K33271">
        <v>48</v>
      </c>
      <c r="L33271" t="s">
        <v>15</v>
      </c>
    </row>
    <row r="33272" spans="1:12">
      <c r="A33272" t="e">
        <f t="shared" ca="1" si="308"/>
        <v>#NAME?</v>
      </c>
      <c r="B33272">
        <v>703</v>
      </c>
      <c r="C33272" t="s">
        <v>305</v>
      </c>
      <c r="D33272" s="1">
        <v>42797</v>
      </c>
      <c r="F33272">
        <v>2</v>
      </c>
      <c r="G33272">
        <v>2724</v>
      </c>
      <c r="H33272" t="s">
        <v>73</v>
      </c>
      <c r="J33272" t="s">
        <v>14</v>
      </c>
      <c r="K33272">
        <v>53</v>
      </c>
      <c r="L33272" t="s">
        <v>15</v>
      </c>
    </row>
    <row r="33273" spans="1:12">
      <c r="A33273" t="e">
        <f ca="1">E00251526889621</f>
        <v>#NAME?</v>
      </c>
      <c r="B33273">
        <v>10</v>
      </c>
      <c r="C33273" t="s">
        <v>18</v>
      </c>
      <c r="D33273" s="1">
        <v>42793</v>
      </c>
      <c r="F33273">
        <v>1</v>
      </c>
      <c r="G33273">
        <v>4019</v>
      </c>
      <c r="H33273" t="s">
        <v>26</v>
      </c>
      <c r="J33273" t="s">
        <v>14</v>
      </c>
      <c r="K33273">
        <v>51</v>
      </c>
      <c r="L33273" t="s">
        <v>15</v>
      </c>
    </row>
    <row r="33274" spans="1:12">
      <c r="A33274" t="e">
        <f ca="1">E00251429350021</f>
        <v>#NAME?</v>
      </c>
      <c r="B33274">
        <v>278</v>
      </c>
      <c r="C33274" t="s">
        <v>222</v>
      </c>
      <c r="D33274" s="1">
        <v>41543</v>
      </c>
      <c r="F33274">
        <v>1</v>
      </c>
      <c r="G33274">
        <v>78900</v>
      </c>
      <c r="H33274" t="s">
        <v>79</v>
      </c>
      <c r="J33274" t="s">
        <v>14</v>
      </c>
      <c r="K33274">
        <v>63</v>
      </c>
      <c r="L33274" t="s">
        <v>22</v>
      </c>
    </row>
    <row r="33275" spans="1:12">
      <c r="A33275" t="e">
        <f ca="1">E00251429350021</f>
        <v>#NAME?</v>
      </c>
      <c r="B33275">
        <v>278</v>
      </c>
      <c r="C33275" t="s">
        <v>222</v>
      </c>
      <c r="D33275" s="1">
        <v>42390</v>
      </c>
      <c r="F33275">
        <v>2</v>
      </c>
      <c r="G33275">
        <v>1739</v>
      </c>
      <c r="H33275" t="s">
        <v>110</v>
      </c>
      <c r="J33275" t="s">
        <v>14</v>
      </c>
      <c r="K33275">
        <v>65</v>
      </c>
      <c r="L33275" t="s">
        <v>15</v>
      </c>
    </row>
    <row r="33276" spans="1:12">
      <c r="A33276" t="e">
        <f ca="1">E00251429350021</f>
        <v>#NAME?</v>
      </c>
      <c r="B33276">
        <v>278</v>
      </c>
      <c r="C33276" t="s">
        <v>222</v>
      </c>
      <c r="D33276" s="1">
        <v>42599</v>
      </c>
      <c r="F33276">
        <v>1</v>
      </c>
      <c r="G33276">
        <v>2809</v>
      </c>
      <c r="H33276" t="s">
        <v>90</v>
      </c>
      <c r="J33276" t="s">
        <v>14</v>
      </c>
      <c r="K33276">
        <v>66</v>
      </c>
      <c r="L33276" t="s">
        <v>15</v>
      </c>
    </row>
    <row r="33277" spans="1:12">
      <c r="A33277" t="e">
        <f ca="1">E00251531500621</f>
        <v>#NAME?</v>
      </c>
      <c r="B33277">
        <v>703</v>
      </c>
      <c r="C33277" t="s">
        <v>305</v>
      </c>
      <c r="D33277" s="1">
        <v>41718</v>
      </c>
      <c r="F33277">
        <v>4</v>
      </c>
      <c r="G33277">
        <v>7061</v>
      </c>
      <c r="H33277" t="s">
        <v>408</v>
      </c>
      <c r="J33277" t="s">
        <v>14</v>
      </c>
      <c r="K33277">
        <v>50</v>
      </c>
      <c r="L33277" t="s">
        <v>15</v>
      </c>
    </row>
    <row r="33278" spans="1:12">
      <c r="A33278" t="e">
        <f ca="1">E00251531500621</f>
        <v>#NAME?</v>
      </c>
      <c r="B33278">
        <v>703</v>
      </c>
      <c r="C33278" t="s">
        <v>305</v>
      </c>
      <c r="D33278" s="1">
        <v>41865</v>
      </c>
      <c r="F33278">
        <v>2</v>
      </c>
      <c r="G33278">
        <v>7962</v>
      </c>
      <c r="H33278" t="s">
        <v>111</v>
      </c>
      <c r="J33278" t="s">
        <v>14</v>
      </c>
      <c r="K33278">
        <v>50</v>
      </c>
      <c r="L33278" t="s">
        <v>22</v>
      </c>
    </row>
    <row r="33279" spans="1:12">
      <c r="A33279" t="e">
        <f ca="1">E00251514725221</f>
        <v>#NAME?</v>
      </c>
      <c r="B33279">
        <v>485</v>
      </c>
      <c r="C33279" t="s">
        <v>241</v>
      </c>
      <c r="D33279" s="1">
        <v>43091</v>
      </c>
      <c r="F33279">
        <v>4</v>
      </c>
      <c r="G33279">
        <v>7823</v>
      </c>
      <c r="H33279" t="s">
        <v>282</v>
      </c>
      <c r="J33279" t="s">
        <v>14</v>
      </c>
      <c r="K33279">
        <v>52</v>
      </c>
      <c r="L33279" t="s">
        <v>22</v>
      </c>
    </row>
    <row r="33280" spans="1:12">
      <c r="A33280" t="e">
        <f ca="1">E00251514725221</f>
        <v>#NAME?</v>
      </c>
      <c r="B33280">
        <v>485</v>
      </c>
      <c r="C33280" t="s">
        <v>241</v>
      </c>
      <c r="D33280" s="1">
        <v>43082</v>
      </c>
      <c r="F33280">
        <v>2</v>
      </c>
      <c r="G33280">
        <v>4019</v>
      </c>
      <c r="H33280" t="s">
        <v>26</v>
      </c>
      <c r="J33280" t="s">
        <v>14</v>
      </c>
      <c r="K33280">
        <v>52</v>
      </c>
      <c r="L33280" t="s">
        <v>15</v>
      </c>
    </row>
    <row r="33281" spans="1:12">
      <c r="A33281" t="e">
        <f ca="1">E00251430149221</f>
        <v>#NAME?</v>
      </c>
      <c r="B33281">
        <v>285</v>
      </c>
      <c r="C33281" t="s">
        <v>117</v>
      </c>
      <c r="D33281" s="1">
        <v>42172</v>
      </c>
      <c r="F33281">
        <v>1</v>
      </c>
      <c r="G33281">
        <v>84500</v>
      </c>
      <c r="H33281" t="s">
        <v>511</v>
      </c>
      <c r="J33281" t="s">
        <v>14</v>
      </c>
      <c r="K33281">
        <v>46</v>
      </c>
      <c r="L33281" t="s">
        <v>15</v>
      </c>
    </row>
    <row r="33282" spans="1:12">
      <c r="A33282" t="e">
        <f ca="1">E00251531500621</f>
        <v>#NAME?</v>
      </c>
      <c r="B33282">
        <v>703</v>
      </c>
      <c r="C33282" t="s">
        <v>305</v>
      </c>
      <c r="D33282" s="1">
        <v>41382</v>
      </c>
      <c r="F33282">
        <v>5</v>
      </c>
      <c r="G33282">
        <v>2724</v>
      </c>
      <c r="H33282" t="s">
        <v>73</v>
      </c>
      <c r="J33282" t="s">
        <v>14</v>
      </c>
      <c r="K33282">
        <v>49</v>
      </c>
      <c r="L33282" t="s">
        <v>15</v>
      </c>
    </row>
    <row r="33283" spans="1:12">
      <c r="A33283" t="e">
        <f ca="1">E00251532800321</f>
        <v>#NAME?</v>
      </c>
      <c r="B33283">
        <v>498</v>
      </c>
      <c r="C33283" t="s">
        <v>591</v>
      </c>
      <c r="D33283" s="1">
        <v>42706</v>
      </c>
      <c r="F33283">
        <v>2</v>
      </c>
      <c r="G33283">
        <v>27800</v>
      </c>
      <c r="H33283" t="s">
        <v>145</v>
      </c>
      <c r="J33283" t="s">
        <v>14</v>
      </c>
      <c r="K33283">
        <v>51</v>
      </c>
      <c r="L33283" t="s">
        <v>15</v>
      </c>
    </row>
    <row r="33284" spans="1:12">
      <c r="A33284" t="e">
        <f ca="1">E00251532800321</f>
        <v>#NAME?</v>
      </c>
      <c r="B33284">
        <v>498</v>
      </c>
      <c r="C33284" t="s">
        <v>591</v>
      </c>
      <c r="D33284" s="1">
        <v>42723</v>
      </c>
      <c r="F33284">
        <v>2</v>
      </c>
      <c r="G33284">
        <v>2720</v>
      </c>
      <c r="H33284" t="s">
        <v>65</v>
      </c>
      <c r="J33284" t="s">
        <v>14</v>
      </c>
      <c r="K33284">
        <v>51</v>
      </c>
      <c r="L33284" t="s">
        <v>15</v>
      </c>
    </row>
    <row r="33285" spans="1:12">
      <c r="A33285" t="e">
        <f ca="1">E00251514725221</f>
        <v>#NAME?</v>
      </c>
      <c r="B33285">
        <v>485</v>
      </c>
      <c r="C33285" t="s">
        <v>241</v>
      </c>
      <c r="D33285" s="1">
        <v>41218</v>
      </c>
      <c r="F33285">
        <v>4</v>
      </c>
      <c r="G33285">
        <v>27800</v>
      </c>
      <c r="H33285" t="s">
        <v>145</v>
      </c>
      <c r="J33285" t="s">
        <v>14</v>
      </c>
      <c r="K33285">
        <v>47</v>
      </c>
      <c r="L33285" t="s">
        <v>15</v>
      </c>
    </row>
    <row r="33286" spans="1:12">
      <c r="A33286" t="e">
        <f ca="1">E00251514725221</f>
        <v>#NAME?</v>
      </c>
      <c r="B33286">
        <v>485</v>
      </c>
      <c r="C33286" t="s">
        <v>241</v>
      </c>
      <c r="D33286" s="1">
        <v>42404</v>
      </c>
      <c r="F33286">
        <v>2</v>
      </c>
      <c r="G33286">
        <v>27800</v>
      </c>
      <c r="H33286" t="s">
        <v>145</v>
      </c>
      <c r="J33286" t="s">
        <v>14</v>
      </c>
      <c r="K33286">
        <v>50</v>
      </c>
      <c r="L33286" t="s">
        <v>15</v>
      </c>
    </row>
    <row r="33287" spans="1:12">
      <c r="A33287" t="e">
        <f ca="1">E00251417957321</f>
        <v>#NAME?</v>
      </c>
      <c r="B33287">
        <v>68</v>
      </c>
      <c r="C33287" t="s">
        <v>657</v>
      </c>
      <c r="D33287" s="1">
        <v>41131</v>
      </c>
      <c r="F33287">
        <v>1</v>
      </c>
      <c r="G33287">
        <v>4019</v>
      </c>
      <c r="H33287" t="s">
        <v>26</v>
      </c>
      <c r="J33287" t="s">
        <v>14</v>
      </c>
      <c r="K33287">
        <v>38</v>
      </c>
      <c r="L33287" t="s">
        <v>15</v>
      </c>
    </row>
    <row r="33288" spans="1:12">
      <c r="A33288" t="e">
        <f ca="1">E00251514725221</f>
        <v>#NAME?</v>
      </c>
      <c r="B33288">
        <v>485</v>
      </c>
      <c r="C33288" t="s">
        <v>241</v>
      </c>
      <c r="D33288" s="1">
        <v>42404</v>
      </c>
      <c r="F33288">
        <v>3</v>
      </c>
      <c r="G33288">
        <v>7823</v>
      </c>
      <c r="H33288" t="s">
        <v>282</v>
      </c>
      <c r="J33288" t="s">
        <v>14</v>
      </c>
      <c r="K33288">
        <v>50</v>
      </c>
      <c r="L33288" t="s">
        <v>22</v>
      </c>
    </row>
    <row r="33289" spans="1:12">
      <c r="A33289" t="e">
        <f ca="1">E00251514725221</f>
        <v>#NAME?</v>
      </c>
      <c r="B33289">
        <v>481</v>
      </c>
      <c r="C33289" t="s">
        <v>402</v>
      </c>
      <c r="D33289" s="1">
        <v>41676</v>
      </c>
      <c r="F33289">
        <v>3</v>
      </c>
      <c r="G33289">
        <v>7823</v>
      </c>
      <c r="H33289" t="s">
        <v>282</v>
      </c>
      <c r="J33289" t="s">
        <v>14</v>
      </c>
      <c r="K33289">
        <v>48</v>
      </c>
      <c r="L33289" t="s">
        <v>22</v>
      </c>
    </row>
    <row r="33290" spans="1:12">
      <c r="A33290" t="e">
        <f ca="1">E00251514725221</f>
        <v>#NAME?</v>
      </c>
      <c r="B33290">
        <v>485</v>
      </c>
      <c r="C33290" t="s">
        <v>241</v>
      </c>
      <c r="D33290" s="1">
        <v>43091</v>
      </c>
      <c r="F33290">
        <v>3</v>
      </c>
      <c r="G33290">
        <v>2139</v>
      </c>
      <c r="H33290" t="s">
        <v>660</v>
      </c>
      <c r="J33290" t="s">
        <v>14</v>
      </c>
      <c r="K33290">
        <v>52</v>
      </c>
      <c r="L33290" t="s">
        <v>15</v>
      </c>
    </row>
    <row r="33291" spans="1:12">
      <c r="A33291" t="e">
        <f ca="1">E00251514725221</f>
        <v>#NAME?</v>
      </c>
      <c r="B33291">
        <v>485</v>
      </c>
      <c r="C33291" t="s">
        <v>241</v>
      </c>
      <c r="D33291" s="1">
        <v>43021</v>
      </c>
      <c r="F33291">
        <v>1</v>
      </c>
      <c r="G33291">
        <v>848</v>
      </c>
      <c r="H33291" t="s">
        <v>746</v>
      </c>
      <c r="J33291" t="s">
        <v>14</v>
      </c>
      <c r="K33291">
        <v>52</v>
      </c>
      <c r="L33291" t="s">
        <v>15</v>
      </c>
    </row>
    <row r="33292" spans="1:12">
      <c r="A33292" t="e">
        <f ca="1">E00251430149221</f>
        <v>#NAME?</v>
      </c>
      <c r="B33292">
        <v>285</v>
      </c>
      <c r="C33292" t="s">
        <v>117</v>
      </c>
      <c r="D33292" s="1">
        <v>42020</v>
      </c>
      <c r="F33292">
        <v>1</v>
      </c>
      <c r="G33292">
        <v>2809</v>
      </c>
      <c r="H33292" t="s">
        <v>90</v>
      </c>
      <c r="J33292" t="s">
        <v>14</v>
      </c>
      <c r="K33292">
        <v>45</v>
      </c>
      <c r="L33292" t="s">
        <v>15</v>
      </c>
    </row>
    <row r="33293" spans="1:12">
      <c r="A33293" t="e">
        <f ca="1">E00251514725221</f>
        <v>#NAME?</v>
      </c>
      <c r="B33293">
        <v>485</v>
      </c>
      <c r="C33293" t="s">
        <v>241</v>
      </c>
      <c r="D33293" s="1">
        <v>43024</v>
      </c>
      <c r="F33293">
        <v>1</v>
      </c>
      <c r="G33293">
        <v>4019</v>
      </c>
      <c r="H33293" t="s">
        <v>26</v>
      </c>
      <c r="J33293" t="s">
        <v>14</v>
      </c>
      <c r="K33293">
        <v>52</v>
      </c>
      <c r="L33293" t="s">
        <v>15</v>
      </c>
    </row>
    <row r="33294" spans="1:12">
      <c r="A33294" t="e">
        <f ca="1">E00251514725221</f>
        <v>#NAME?</v>
      </c>
      <c r="B33294">
        <v>485</v>
      </c>
      <c r="C33294" t="s">
        <v>241</v>
      </c>
      <c r="D33294" s="1">
        <v>43024</v>
      </c>
      <c r="F33294">
        <v>2</v>
      </c>
      <c r="G33294">
        <v>43491</v>
      </c>
      <c r="H33294" t="s">
        <v>1083</v>
      </c>
      <c r="J33294" t="s">
        <v>14</v>
      </c>
      <c r="K33294">
        <v>52</v>
      </c>
      <c r="L33294" t="s">
        <v>15</v>
      </c>
    </row>
    <row r="33295" spans="1:12">
      <c r="A33295" t="e">
        <f ca="1">E00251526889621</f>
        <v>#NAME?</v>
      </c>
      <c r="B33295">
        <v>10</v>
      </c>
      <c r="C33295" t="s">
        <v>18</v>
      </c>
      <c r="D33295" s="1">
        <v>42793</v>
      </c>
      <c r="F33295">
        <v>2</v>
      </c>
      <c r="G33295">
        <v>3051</v>
      </c>
      <c r="H33295" t="s">
        <v>13</v>
      </c>
      <c r="J33295" t="s">
        <v>14</v>
      </c>
      <c r="K33295">
        <v>51</v>
      </c>
      <c r="L33295" t="s">
        <v>15</v>
      </c>
    </row>
    <row r="33296" spans="1:12">
      <c r="A33296" t="e">
        <f ca="1">E00251526889621</f>
        <v>#NAME?</v>
      </c>
      <c r="B33296">
        <v>754</v>
      </c>
      <c r="C33296" t="s">
        <v>1445</v>
      </c>
      <c r="D33296" s="1">
        <v>42760</v>
      </c>
      <c r="E33296">
        <v>3</v>
      </c>
      <c r="F33296">
        <v>1</v>
      </c>
      <c r="G33296">
        <v>5921</v>
      </c>
      <c r="H33296" t="s">
        <v>680</v>
      </c>
      <c r="J33296" t="s">
        <v>34</v>
      </c>
      <c r="K33296">
        <v>51</v>
      </c>
      <c r="L33296" t="s">
        <v>15</v>
      </c>
    </row>
    <row r="33297" spans="1:12">
      <c r="A33297" t="e">
        <f ca="1">E00251531527021</f>
        <v>#NAME?</v>
      </c>
      <c r="B33297">
        <v>1786</v>
      </c>
      <c r="C33297" t="s">
        <v>37</v>
      </c>
      <c r="D33297" s="1">
        <v>41330</v>
      </c>
      <c r="F33297">
        <v>1</v>
      </c>
      <c r="G33297">
        <v>7862</v>
      </c>
      <c r="H33297" t="s">
        <v>27</v>
      </c>
      <c r="J33297" t="s">
        <v>14</v>
      </c>
      <c r="K33297">
        <v>61</v>
      </c>
      <c r="L33297" t="s">
        <v>22</v>
      </c>
    </row>
    <row r="33298" spans="1:12">
      <c r="A33298" t="e">
        <f ca="1">E00251537608721</f>
        <v>#NAME?</v>
      </c>
      <c r="B33298">
        <v>442</v>
      </c>
      <c r="C33298" t="s">
        <v>95</v>
      </c>
      <c r="D33298" s="1">
        <v>42859</v>
      </c>
      <c r="F33298">
        <v>1</v>
      </c>
      <c r="G33298">
        <v>29690</v>
      </c>
      <c r="H33298" t="s">
        <v>52</v>
      </c>
      <c r="J33298" t="s">
        <v>14</v>
      </c>
      <c r="K33298">
        <v>44</v>
      </c>
      <c r="L33298" t="s">
        <v>15</v>
      </c>
    </row>
    <row r="33299" spans="1:12">
      <c r="A33299" t="e">
        <f ca="1">E00251531527021</f>
        <v>#NAME?</v>
      </c>
      <c r="B33299">
        <v>1786</v>
      </c>
      <c r="C33299" t="s">
        <v>37</v>
      </c>
      <c r="D33299" s="1">
        <v>42823</v>
      </c>
      <c r="F33299">
        <v>2</v>
      </c>
      <c r="G33299">
        <v>494</v>
      </c>
      <c r="H33299" t="s">
        <v>557</v>
      </c>
      <c r="J33299" t="s">
        <v>14</v>
      </c>
      <c r="K33299">
        <v>65</v>
      </c>
      <c r="L33299" t="s">
        <v>15</v>
      </c>
    </row>
    <row r="33300" spans="1:12">
      <c r="A33300" t="e">
        <f ca="1">E00251531527021</f>
        <v>#NAME?</v>
      </c>
      <c r="B33300">
        <v>1786</v>
      </c>
      <c r="C33300" t="s">
        <v>37</v>
      </c>
      <c r="D33300" s="1">
        <v>42823</v>
      </c>
      <c r="F33300">
        <v>3</v>
      </c>
      <c r="G33300">
        <v>72190</v>
      </c>
      <c r="H33300" t="s">
        <v>341</v>
      </c>
      <c r="J33300" t="s">
        <v>14</v>
      </c>
      <c r="K33300">
        <v>65</v>
      </c>
      <c r="L33300" t="s">
        <v>15</v>
      </c>
    </row>
    <row r="33301" spans="1:12">
      <c r="A33301" t="e">
        <f ca="1">E00251531527021</f>
        <v>#NAME?</v>
      </c>
      <c r="B33301">
        <v>1786</v>
      </c>
      <c r="C33301" t="s">
        <v>37</v>
      </c>
      <c r="D33301" s="1">
        <v>43083</v>
      </c>
      <c r="F33301">
        <v>1</v>
      </c>
      <c r="G33301">
        <v>2859</v>
      </c>
      <c r="H33301" t="s">
        <v>362</v>
      </c>
      <c r="J33301" t="s">
        <v>14</v>
      </c>
      <c r="K33301">
        <v>66</v>
      </c>
      <c r="L33301" t="s">
        <v>15</v>
      </c>
    </row>
    <row r="33302" spans="1:12">
      <c r="A33302" t="e">
        <f ca="1">E00251432270321</f>
        <v>#NAME?</v>
      </c>
      <c r="B33302">
        <v>488</v>
      </c>
      <c r="C33302" t="s">
        <v>401</v>
      </c>
      <c r="D33302" s="1">
        <v>42136</v>
      </c>
      <c r="F33302">
        <v>1</v>
      </c>
      <c r="G33302">
        <v>7231</v>
      </c>
      <c r="H33302" t="s">
        <v>128</v>
      </c>
      <c r="J33302" t="s">
        <v>14</v>
      </c>
      <c r="K33302">
        <v>55</v>
      </c>
      <c r="L33302" t="s">
        <v>15</v>
      </c>
    </row>
    <row r="33303" spans="1:12">
      <c r="A33303" t="e">
        <f ca="1">E00251526889621</f>
        <v>#NAME?</v>
      </c>
      <c r="B33303">
        <v>10</v>
      </c>
      <c r="C33303" t="s">
        <v>18</v>
      </c>
      <c r="D33303" s="1">
        <v>42636</v>
      </c>
      <c r="F33303">
        <v>1</v>
      </c>
      <c r="G33303">
        <v>4019</v>
      </c>
      <c r="H33303" t="s">
        <v>26</v>
      </c>
      <c r="J33303" t="s">
        <v>14</v>
      </c>
      <c r="K33303">
        <v>51</v>
      </c>
      <c r="L33303" t="s">
        <v>15</v>
      </c>
    </row>
    <row r="33304" spans="1:12">
      <c r="A33304" t="e">
        <f ca="1">E00251532800321</f>
        <v>#NAME?</v>
      </c>
      <c r="B33304">
        <v>498</v>
      </c>
      <c r="C33304" t="s">
        <v>591</v>
      </c>
      <c r="D33304" s="1">
        <v>43038</v>
      </c>
      <c r="F33304">
        <v>2</v>
      </c>
      <c r="G33304">
        <v>27800</v>
      </c>
      <c r="H33304" t="s">
        <v>145</v>
      </c>
      <c r="J33304" t="s">
        <v>14</v>
      </c>
      <c r="K33304">
        <v>52</v>
      </c>
      <c r="L33304" t="s">
        <v>15</v>
      </c>
    </row>
    <row r="33305" spans="1:12">
      <c r="A33305" t="e">
        <f ca="1">E00251532800321</f>
        <v>#NAME?</v>
      </c>
      <c r="B33305">
        <v>498</v>
      </c>
      <c r="C33305" t="s">
        <v>591</v>
      </c>
      <c r="D33305" s="1">
        <v>43053</v>
      </c>
      <c r="F33305">
        <v>4</v>
      </c>
      <c r="G33305">
        <v>27800</v>
      </c>
      <c r="H33305" t="s">
        <v>145</v>
      </c>
      <c r="J33305" t="s">
        <v>14</v>
      </c>
      <c r="K33305">
        <v>52</v>
      </c>
      <c r="L33305" t="s">
        <v>15</v>
      </c>
    </row>
    <row r="33306" spans="1:12">
      <c r="A33306" t="e">
        <f ca="1">E00251532800321</f>
        <v>#NAME?</v>
      </c>
      <c r="B33306">
        <v>498</v>
      </c>
      <c r="C33306" t="s">
        <v>591</v>
      </c>
      <c r="D33306" s="1">
        <v>41317</v>
      </c>
      <c r="F33306">
        <v>2</v>
      </c>
      <c r="G33306">
        <v>2720</v>
      </c>
      <c r="H33306" t="s">
        <v>65</v>
      </c>
      <c r="J33306" t="s">
        <v>14</v>
      </c>
      <c r="K33306">
        <v>47</v>
      </c>
      <c r="L33306" t="s">
        <v>15</v>
      </c>
    </row>
    <row r="33307" spans="1:12">
      <c r="A33307" t="e">
        <f ca="1">E00251532800321</f>
        <v>#NAME?</v>
      </c>
      <c r="B33307">
        <v>498</v>
      </c>
      <c r="C33307" t="s">
        <v>591</v>
      </c>
      <c r="D33307" s="1">
        <v>41317</v>
      </c>
      <c r="F33307">
        <v>3</v>
      </c>
      <c r="G33307">
        <v>2721</v>
      </c>
      <c r="H33307" t="s">
        <v>465</v>
      </c>
      <c r="J33307" t="s">
        <v>14</v>
      </c>
      <c r="K33307">
        <v>47</v>
      </c>
      <c r="L33307" t="s">
        <v>15</v>
      </c>
    </row>
    <row r="33308" spans="1:12">
      <c r="A33308" t="e">
        <f ca="1">E00251532800321</f>
        <v>#NAME?</v>
      </c>
      <c r="B33308">
        <v>498</v>
      </c>
      <c r="C33308" t="s">
        <v>591</v>
      </c>
      <c r="D33308" s="1">
        <v>42286</v>
      </c>
      <c r="F33308">
        <v>2</v>
      </c>
      <c r="G33308">
        <v>27800</v>
      </c>
      <c r="H33308" t="s">
        <v>145</v>
      </c>
      <c r="J33308" t="s">
        <v>14</v>
      </c>
      <c r="K33308">
        <v>50</v>
      </c>
      <c r="L33308" t="s">
        <v>15</v>
      </c>
    </row>
    <row r="33309" spans="1:12">
      <c r="A33309" t="e">
        <f ca="1">E00251514725221</f>
        <v>#NAME?</v>
      </c>
      <c r="B33309">
        <v>485</v>
      </c>
      <c r="C33309" t="s">
        <v>241</v>
      </c>
      <c r="D33309" s="1">
        <v>43017</v>
      </c>
      <c r="F33309">
        <v>6</v>
      </c>
      <c r="G33309">
        <v>73390</v>
      </c>
      <c r="H33309" t="s">
        <v>66</v>
      </c>
      <c r="J33309" t="s">
        <v>14</v>
      </c>
      <c r="K33309">
        <v>52</v>
      </c>
      <c r="L33309" t="s">
        <v>15</v>
      </c>
    </row>
    <row r="33310" spans="1:12">
      <c r="A33310" t="e">
        <f ca="1">E00251514725221</f>
        <v>#NAME?</v>
      </c>
      <c r="B33310">
        <v>485</v>
      </c>
      <c r="C33310" t="s">
        <v>241</v>
      </c>
      <c r="D33310" s="1">
        <v>43021</v>
      </c>
      <c r="F33310">
        <v>5</v>
      </c>
      <c r="G33310">
        <v>2139</v>
      </c>
      <c r="H33310" t="s">
        <v>660</v>
      </c>
      <c r="J33310" t="s">
        <v>14</v>
      </c>
      <c r="K33310">
        <v>52</v>
      </c>
      <c r="L33310" t="s">
        <v>15</v>
      </c>
    </row>
    <row r="33311" spans="1:12">
      <c r="A33311" t="e">
        <f ca="1">E00251514725221</f>
        <v>#NAME?</v>
      </c>
      <c r="B33311">
        <v>485</v>
      </c>
      <c r="C33311" t="s">
        <v>241</v>
      </c>
      <c r="D33311" s="1">
        <v>43045</v>
      </c>
      <c r="F33311">
        <v>2</v>
      </c>
      <c r="G33311">
        <v>4019</v>
      </c>
      <c r="H33311" t="s">
        <v>26</v>
      </c>
      <c r="J33311" t="s">
        <v>14</v>
      </c>
      <c r="K33311">
        <v>52</v>
      </c>
      <c r="L33311" t="s">
        <v>15</v>
      </c>
    </row>
    <row r="33312" spans="1:12">
      <c r="A33312" t="e">
        <f ca="1">E00251514725221</f>
        <v>#NAME?</v>
      </c>
      <c r="B33312">
        <v>757</v>
      </c>
      <c r="C33312" t="s">
        <v>1180</v>
      </c>
      <c r="D33312" s="1">
        <v>42995</v>
      </c>
      <c r="F33312">
        <v>1</v>
      </c>
      <c r="G33312">
        <v>431</v>
      </c>
      <c r="H33312" t="s">
        <v>656</v>
      </c>
      <c r="I33312" t="s">
        <v>56</v>
      </c>
      <c r="J33312" t="s">
        <v>57</v>
      </c>
      <c r="K33312">
        <v>52</v>
      </c>
      <c r="L33312" t="s">
        <v>15</v>
      </c>
    </row>
    <row r="33313" spans="1:12">
      <c r="A33313" t="e">
        <f ca="1">E00251532800321</f>
        <v>#NAME?</v>
      </c>
      <c r="B33313">
        <v>498</v>
      </c>
      <c r="C33313" t="s">
        <v>591</v>
      </c>
      <c r="D33313" s="1">
        <v>41071</v>
      </c>
      <c r="F33313">
        <v>1</v>
      </c>
      <c r="G33313">
        <v>71940</v>
      </c>
      <c r="H33313" t="s">
        <v>135</v>
      </c>
      <c r="J33313" t="s">
        <v>14</v>
      </c>
      <c r="K33313">
        <v>47</v>
      </c>
      <c r="L33313" t="s">
        <v>15</v>
      </c>
    </row>
    <row r="33314" spans="1:12">
      <c r="A33314" t="e">
        <f ca="1">E00251532800321</f>
        <v>#NAME?</v>
      </c>
      <c r="B33314">
        <v>498</v>
      </c>
      <c r="C33314" t="s">
        <v>591</v>
      </c>
      <c r="D33314" s="1">
        <v>41338</v>
      </c>
      <c r="F33314">
        <v>1</v>
      </c>
      <c r="G33314">
        <v>25000</v>
      </c>
      <c r="H33314" t="s">
        <v>178</v>
      </c>
      <c r="J33314" t="s">
        <v>14</v>
      </c>
      <c r="K33314">
        <v>47</v>
      </c>
      <c r="L33314" t="s">
        <v>15</v>
      </c>
    </row>
    <row r="33315" spans="1:12">
      <c r="A33315" t="e">
        <f ca="1">E00251532800321</f>
        <v>#NAME?</v>
      </c>
      <c r="B33315">
        <v>498</v>
      </c>
      <c r="C33315" t="s">
        <v>591</v>
      </c>
      <c r="D33315" s="1">
        <v>43038</v>
      </c>
      <c r="F33315">
        <v>4</v>
      </c>
      <c r="G33315">
        <v>25000</v>
      </c>
      <c r="H33315" t="s">
        <v>178</v>
      </c>
      <c r="J33315" t="s">
        <v>14</v>
      </c>
      <c r="K33315">
        <v>52</v>
      </c>
      <c r="L33315" t="s">
        <v>15</v>
      </c>
    </row>
    <row r="33316" spans="1:12">
      <c r="A33316" t="e">
        <f ca="1">E00251429922321</f>
        <v>#NAME?</v>
      </c>
      <c r="B33316">
        <v>464</v>
      </c>
      <c r="C33316" t="s">
        <v>45</v>
      </c>
      <c r="D33316" s="1">
        <v>42955</v>
      </c>
      <c r="F33316">
        <v>1</v>
      </c>
      <c r="G33316">
        <v>7272</v>
      </c>
      <c r="H33316" t="s">
        <v>395</v>
      </c>
      <c r="J33316" t="s">
        <v>14</v>
      </c>
      <c r="K33316">
        <v>62</v>
      </c>
      <c r="L33316" t="s">
        <v>15</v>
      </c>
    </row>
    <row r="33317" spans="1:12">
      <c r="A33317" t="e">
        <f ca="1">E00251429922321</f>
        <v>#NAME?</v>
      </c>
      <c r="B33317">
        <v>464</v>
      </c>
      <c r="C33317" t="s">
        <v>45</v>
      </c>
      <c r="D33317" s="1">
        <v>42990</v>
      </c>
      <c r="F33317">
        <v>2</v>
      </c>
      <c r="G33317">
        <v>2729</v>
      </c>
      <c r="H33317" t="s">
        <v>115</v>
      </c>
      <c r="J33317" t="s">
        <v>14</v>
      </c>
      <c r="K33317">
        <v>62</v>
      </c>
      <c r="L33317" t="s">
        <v>15</v>
      </c>
    </row>
    <row r="33318" spans="1:12">
      <c r="A33318" t="e">
        <f ca="1">E00251429922321</f>
        <v>#NAME?</v>
      </c>
      <c r="B33318">
        <v>466</v>
      </c>
      <c r="C33318" t="s">
        <v>396</v>
      </c>
      <c r="D33318" s="1">
        <v>42103</v>
      </c>
      <c r="F33318">
        <v>1</v>
      </c>
      <c r="G33318">
        <v>7099</v>
      </c>
      <c r="H33318" t="s">
        <v>1128</v>
      </c>
      <c r="J33318" t="s">
        <v>14</v>
      </c>
      <c r="K33318">
        <v>59</v>
      </c>
      <c r="L33318" t="s">
        <v>15</v>
      </c>
    </row>
    <row r="33319" spans="1:12">
      <c r="A33319" t="e">
        <f ca="1">E00251431431621</f>
        <v>#NAME?</v>
      </c>
      <c r="B33319">
        <v>1786</v>
      </c>
      <c r="C33319" t="s">
        <v>37</v>
      </c>
      <c r="D33319" s="1">
        <v>42108</v>
      </c>
      <c r="F33319">
        <v>1</v>
      </c>
      <c r="G33319">
        <v>7231</v>
      </c>
      <c r="H33319" t="s">
        <v>128</v>
      </c>
      <c r="J33319" t="s">
        <v>14</v>
      </c>
      <c r="K33319">
        <v>43</v>
      </c>
      <c r="L33319" t="s">
        <v>15</v>
      </c>
    </row>
    <row r="33320" spans="1:12">
      <c r="A33320" t="e">
        <f ca="1">E00251427592921</f>
        <v>#NAME?</v>
      </c>
      <c r="B33320">
        <v>28</v>
      </c>
      <c r="C33320" t="s">
        <v>153</v>
      </c>
      <c r="D33320" s="1">
        <v>41187</v>
      </c>
      <c r="F33320">
        <v>1</v>
      </c>
      <c r="G33320">
        <v>2729</v>
      </c>
      <c r="H33320" t="s">
        <v>115</v>
      </c>
      <c r="J33320" t="s">
        <v>14</v>
      </c>
      <c r="K33320">
        <v>51</v>
      </c>
      <c r="L33320" t="s">
        <v>15</v>
      </c>
    </row>
    <row r="33321" spans="1:12">
      <c r="A33321" t="e">
        <f ca="1">E00251427592921</f>
        <v>#NAME?</v>
      </c>
      <c r="B33321">
        <v>4991</v>
      </c>
      <c r="C33321" t="s">
        <v>838</v>
      </c>
      <c r="D33321" s="1">
        <v>42206</v>
      </c>
      <c r="F33321">
        <v>1</v>
      </c>
      <c r="G33321">
        <v>9309</v>
      </c>
      <c r="H33321" t="s">
        <v>876</v>
      </c>
      <c r="I33321" t="s">
        <v>148</v>
      </c>
      <c r="J33321" t="s">
        <v>57</v>
      </c>
      <c r="K33321">
        <v>53</v>
      </c>
      <c r="L33321" t="s">
        <v>15</v>
      </c>
    </row>
    <row r="33322" spans="1:12">
      <c r="A33322" t="e">
        <f ca="1">E00251537608721</f>
        <v>#NAME?</v>
      </c>
      <c r="B33322">
        <v>442</v>
      </c>
      <c r="C33322" t="s">
        <v>95</v>
      </c>
      <c r="D33322" s="1">
        <v>42922</v>
      </c>
      <c r="F33322">
        <v>1</v>
      </c>
      <c r="G33322">
        <v>29690</v>
      </c>
      <c r="H33322" t="s">
        <v>52</v>
      </c>
      <c r="J33322" t="s">
        <v>14</v>
      </c>
      <c r="K33322">
        <v>44</v>
      </c>
      <c r="L33322" t="s">
        <v>15</v>
      </c>
    </row>
    <row r="33323" spans="1:12">
      <c r="A33323" t="e">
        <f ca="1">E00251532612121</f>
        <v>#NAME?</v>
      </c>
      <c r="B33323">
        <v>6156</v>
      </c>
      <c r="C33323" t="s">
        <v>352</v>
      </c>
      <c r="D33323" s="1">
        <v>42066</v>
      </c>
      <c r="F33323">
        <v>1</v>
      </c>
      <c r="G33323">
        <v>4019</v>
      </c>
      <c r="H33323" t="s">
        <v>26</v>
      </c>
      <c r="J33323" t="s">
        <v>14</v>
      </c>
      <c r="K33323">
        <v>48</v>
      </c>
      <c r="L33323" t="s">
        <v>15</v>
      </c>
    </row>
    <row r="33324" spans="1:12">
      <c r="A33324" t="e">
        <f ca="1">E00251537608721</f>
        <v>#NAME?</v>
      </c>
      <c r="B33324">
        <v>442</v>
      </c>
      <c r="C33324" t="s">
        <v>95</v>
      </c>
      <c r="D33324" s="1">
        <v>41298</v>
      </c>
      <c r="F33324">
        <v>1</v>
      </c>
      <c r="G33324">
        <v>57450</v>
      </c>
      <c r="H33324" t="s">
        <v>662</v>
      </c>
      <c r="J33324" t="s">
        <v>14</v>
      </c>
      <c r="K33324">
        <v>40</v>
      </c>
      <c r="L33324" t="s">
        <v>15</v>
      </c>
    </row>
    <row r="33325" spans="1:12">
      <c r="A33325" t="e">
        <f ca="1">E00251537608721</f>
        <v>#NAME?</v>
      </c>
      <c r="B33325">
        <v>1932</v>
      </c>
      <c r="C33325" t="s">
        <v>1084</v>
      </c>
      <c r="D33325" s="1">
        <v>41155</v>
      </c>
      <c r="F33325">
        <v>1</v>
      </c>
      <c r="G33325">
        <v>6266</v>
      </c>
      <c r="H33325" t="s">
        <v>99</v>
      </c>
      <c r="J33325" t="s">
        <v>14</v>
      </c>
      <c r="K33325">
        <v>39</v>
      </c>
      <c r="L33325" t="s">
        <v>15</v>
      </c>
    </row>
    <row r="33326" spans="1:12">
      <c r="A33326" t="e">
        <f ca="1">E00251529457121</f>
        <v>#NAME?</v>
      </c>
      <c r="B33326">
        <v>167</v>
      </c>
      <c r="C33326" t="s">
        <v>549</v>
      </c>
      <c r="D33326" s="1">
        <v>41729</v>
      </c>
      <c r="F33326">
        <v>2</v>
      </c>
      <c r="G33326">
        <v>460</v>
      </c>
      <c r="H33326" t="s">
        <v>16</v>
      </c>
      <c r="J33326" t="s">
        <v>14</v>
      </c>
      <c r="K33326">
        <v>43</v>
      </c>
      <c r="L33326" t="s">
        <v>15</v>
      </c>
    </row>
    <row r="33327" spans="1:12">
      <c r="A33327" t="e">
        <f ca="1">E00251713667221</f>
        <v>#NAME?</v>
      </c>
      <c r="B33327">
        <v>154</v>
      </c>
      <c r="C33327" t="s">
        <v>533</v>
      </c>
      <c r="D33327" s="1">
        <v>41838</v>
      </c>
      <c r="F33327">
        <v>2</v>
      </c>
      <c r="G33327">
        <v>27800</v>
      </c>
      <c r="H33327" t="s">
        <v>145</v>
      </c>
      <c r="J33327" t="s">
        <v>14</v>
      </c>
      <c r="K33327">
        <v>50</v>
      </c>
      <c r="L33327" t="s">
        <v>15</v>
      </c>
    </row>
    <row r="33328" spans="1:12">
      <c r="A33328" t="e">
        <f ca="1">E00251532612121</f>
        <v>#NAME?</v>
      </c>
      <c r="B33328">
        <v>6156</v>
      </c>
      <c r="C33328" t="s">
        <v>352</v>
      </c>
      <c r="D33328" s="1">
        <v>41905</v>
      </c>
      <c r="F33328">
        <v>2</v>
      </c>
      <c r="G33328">
        <v>4019</v>
      </c>
      <c r="H33328" t="s">
        <v>26</v>
      </c>
      <c r="J33328" t="s">
        <v>14</v>
      </c>
      <c r="K33328">
        <v>47</v>
      </c>
      <c r="L33328" t="s">
        <v>15</v>
      </c>
    </row>
    <row r="33329" spans="1:12">
      <c r="A33329" t="e">
        <f ca="1">E00251532612121</f>
        <v>#NAME?</v>
      </c>
      <c r="B33329">
        <v>6156</v>
      </c>
      <c r="C33329" t="s">
        <v>352</v>
      </c>
      <c r="D33329" s="1">
        <v>42002</v>
      </c>
      <c r="F33329">
        <v>1</v>
      </c>
      <c r="G33329">
        <v>4019</v>
      </c>
      <c r="H33329" t="s">
        <v>26</v>
      </c>
      <c r="J33329" t="s">
        <v>14</v>
      </c>
      <c r="K33329">
        <v>48</v>
      </c>
      <c r="L33329" t="s">
        <v>15</v>
      </c>
    </row>
    <row r="33330" spans="1:12">
      <c r="A33330" t="e">
        <f ca="1">E00251615344521</f>
        <v>#NAME?</v>
      </c>
      <c r="B33330">
        <v>94</v>
      </c>
      <c r="C33330" t="s">
        <v>74</v>
      </c>
      <c r="D33330" s="1">
        <v>41061</v>
      </c>
      <c r="F33330">
        <v>1</v>
      </c>
      <c r="G33330">
        <v>4784</v>
      </c>
      <c r="H33330" t="s">
        <v>1057</v>
      </c>
      <c r="J33330" t="s">
        <v>14</v>
      </c>
      <c r="K33330">
        <v>56</v>
      </c>
      <c r="L33330" t="s">
        <v>15</v>
      </c>
    </row>
    <row r="33331" spans="1:12">
      <c r="A33331" t="e">
        <f ca="1">E00251615344521</f>
        <v>#NAME?</v>
      </c>
      <c r="B33331">
        <v>977</v>
      </c>
      <c r="C33331" t="s">
        <v>1303</v>
      </c>
      <c r="D33331" s="1">
        <v>43018</v>
      </c>
      <c r="F33331">
        <v>1</v>
      </c>
      <c r="G33331">
        <v>3003</v>
      </c>
      <c r="H33331" t="s">
        <v>824</v>
      </c>
      <c r="J33331" t="s">
        <v>272</v>
      </c>
      <c r="K33331">
        <v>62</v>
      </c>
      <c r="L33331" t="s">
        <v>15</v>
      </c>
    </row>
    <row r="33332" spans="1:12">
      <c r="A33332" t="e">
        <f ca="1">E00251531920921</f>
        <v>#NAME?</v>
      </c>
      <c r="B33332">
        <v>729</v>
      </c>
      <c r="C33332" t="s">
        <v>68</v>
      </c>
      <c r="D33332" s="1">
        <v>41858</v>
      </c>
      <c r="F33332">
        <v>2</v>
      </c>
      <c r="G33332">
        <v>59781</v>
      </c>
      <c r="H33332" t="s">
        <v>1336</v>
      </c>
      <c r="I33332" t="s">
        <v>56</v>
      </c>
      <c r="J33332" t="s">
        <v>57</v>
      </c>
      <c r="K33332">
        <v>47</v>
      </c>
      <c r="L33332" t="s">
        <v>15</v>
      </c>
    </row>
    <row r="33333" spans="1:12">
      <c r="A33333" t="e">
        <f ca="1">E00251612899521</f>
        <v>#NAME?</v>
      </c>
      <c r="B33333">
        <v>50</v>
      </c>
      <c r="C33333" t="s">
        <v>512</v>
      </c>
      <c r="D33333" s="1">
        <v>41600</v>
      </c>
      <c r="F33333">
        <v>2</v>
      </c>
      <c r="G33333">
        <v>30983</v>
      </c>
      <c r="H33333" t="s">
        <v>325</v>
      </c>
      <c r="J33333" t="s">
        <v>14</v>
      </c>
      <c r="K33333">
        <v>50</v>
      </c>
      <c r="L33333" t="s">
        <v>15</v>
      </c>
    </row>
    <row r="33334" spans="1:12">
      <c r="A33334" t="e">
        <f ca="1">E00251429922321</f>
        <v>#NAME?</v>
      </c>
      <c r="B33334">
        <v>466</v>
      </c>
      <c r="C33334" t="s">
        <v>396</v>
      </c>
      <c r="D33334" s="1">
        <v>42397</v>
      </c>
      <c r="F33334">
        <v>1</v>
      </c>
      <c r="G33334">
        <v>5718</v>
      </c>
      <c r="H33334" t="s">
        <v>244</v>
      </c>
      <c r="J33334" t="s">
        <v>14</v>
      </c>
      <c r="K33334">
        <v>60</v>
      </c>
      <c r="L33334" t="s">
        <v>15</v>
      </c>
    </row>
    <row r="33335" spans="1:12">
      <c r="A33335" t="e">
        <f ca="1">E00251531920921</f>
        <v>#NAME?</v>
      </c>
      <c r="B33335">
        <v>1786</v>
      </c>
      <c r="C33335" t="s">
        <v>37</v>
      </c>
      <c r="D33335" s="1">
        <v>42652</v>
      </c>
      <c r="F33335">
        <v>1</v>
      </c>
      <c r="G33335">
        <v>37200</v>
      </c>
      <c r="H33335" t="s">
        <v>619</v>
      </c>
      <c r="J33335" t="s">
        <v>14</v>
      </c>
      <c r="K33335">
        <v>49</v>
      </c>
      <c r="L33335" t="s">
        <v>15</v>
      </c>
    </row>
    <row r="33336" spans="1:12">
      <c r="A33336" t="e">
        <f ca="1">E00251532254321</f>
        <v>#NAME?</v>
      </c>
      <c r="B33336">
        <v>481</v>
      </c>
      <c r="C33336" t="s">
        <v>402</v>
      </c>
      <c r="D33336" s="1">
        <v>42670</v>
      </c>
      <c r="F33336">
        <v>2</v>
      </c>
      <c r="G33336">
        <v>25000</v>
      </c>
      <c r="H33336" t="s">
        <v>178</v>
      </c>
      <c r="J33336" t="s">
        <v>14</v>
      </c>
      <c r="K33336">
        <v>52</v>
      </c>
      <c r="L33336" t="s">
        <v>15</v>
      </c>
    </row>
    <row r="33337" spans="1:12">
      <c r="A33337" t="e">
        <f ca="1">E00251532254321</f>
        <v>#NAME?</v>
      </c>
      <c r="B33337">
        <v>485</v>
      </c>
      <c r="C33337" t="s">
        <v>241</v>
      </c>
      <c r="D33337" s="1">
        <v>41159</v>
      </c>
      <c r="F33337">
        <v>5</v>
      </c>
      <c r="G33337">
        <v>6929</v>
      </c>
      <c r="H33337" t="s">
        <v>36</v>
      </c>
      <c r="J33337" t="s">
        <v>14</v>
      </c>
      <c r="K33337">
        <v>48</v>
      </c>
      <c r="L33337" t="s">
        <v>15</v>
      </c>
    </row>
    <row r="33338" spans="1:12">
      <c r="A33338" t="e">
        <f ca="1">E00251532254321</f>
        <v>#NAME?</v>
      </c>
      <c r="B33338">
        <v>485</v>
      </c>
      <c r="C33338" t="s">
        <v>241</v>
      </c>
      <c r="D33338" s="1">
        <v>42390</v>
      </c>
      <c r="F33338">
        <v>6</v>
      </c>
      <c r="G33338">
        <v>3051</v>
      </c>
      <c r="H33338" t="s">
        <v>13</v>
      </c>
      <c r="J33338" t="s">
        <v>14</v>
      </c>
      <c r="K33338">
        <v>51</v>
      </c>
      <c r="L33338" t="s">
        <v>15</v>
      </c>
    </row>
    <row r="33339" spans="1:12">
      <c r="A33339" t="e">
        <f ca="1">E00251532254321</f>
        <v>#NAME?</v>
      </c>
      <c r="B33339">
        <v>485</v>
      </c>
      <c r="C33339" t="s">
        <v>241</v>
      </c>
      <c r="D33339" s="1">
        <v>42404</v>
      </c>
      <c r="F33339">
        <v>3</v>
      </c>
      <c r="G33339">
        <v>2724</v>
      </c>
      <c r="H33339" t="s">
        <v>73</v>
      </c>
      <c r="J33339" t="s">
        <v>14</v>
      </c>
      <c r="K33339">
        <v>51</v>
      </c>
      <c r="L33339" t="s">
        <v>15</v>
      </c>
    </row>
    <row r="33340" spans="1:12">
      <c r="A33340" t="e">
        <f ca="1">E00251429922321</f>
        <v>#NAME?</v>
      </c>
      <c r="B33340">
        <v>466</v>
      </c>
      <c r="C33340" t="s">
        <v>396</v>
      </c>
      <c r="D33340" s="1">
        <v>41766</v>
      </c>
      <c r="F33340">
        <v>2</v>
      </c>
      <c r="G33340">
        <v>2750</v>
      </c>
      <c r="H33340" t="s">
        <v>114</v>
      </c>
      <c r="J33340" t="s">
        <v>14</v>
      </c>
      <c r="K33340">
        <v>58</v>
      </c>
      <c r="L33340" t="s">
        <v>15</v>
      </c>
    </row>
    <row r="33341" spans="1:12">
      <c r="A33341" t="e">
        <f ca="1">E00251532254321</f>
        <v>#NAME?</v>
      </c>
      <c r="B33341">
        <v>485</v>
      </c>
      <c r="C33341" t="s">
        <v>241</v>
      </c>
      <c r="D33341" s="1">
        <v>42969</v>
      </c>
      <c r="F33341">
        <v>1</v>
      </c>
      <c r="G33341">
        <v>4640</v>
      </c>
      <c r="H33341" t="s">
        <v>306</v>
      </c>
      <c r="J33341" t="s">
        <v>14</v>
      </c>
      <c r="K33341">
        <v>53</v>
      </c>
      <c r="L33341" t="s">
        <v>15</v>
      </c>
    </row>
    <row r="33342" spans="1:12">
      <c r="A33342" t="e">
        <f ca="1">E00251532254321</f>
        <v>#NAME?</v>
      </c>
      <c r="B33342">
        <v>485</v>
      </c>
      <c r="C33342" t="s">
        <v>241</v>
      </c>
      <c r="D33342" s="1">
        <v>42991</v>
      </c>
      <c r="F33342">
        <v>2</v>
      </c>
      <c r="G33342">
        <v>25000</v>
      </c>
      <c r="H33342" t="s">
        <v>178</v>
      </c>
      <c r="J33342" t="s">
        <v>14</v>
      </c>
      <c r="K33342">
        <v>53</v>
      </c>
      <c r="L33342" t="s">
        <v>15</v>
      </c>
    </row>
    <row r="33343" spans="1:12">
      <c r="A33343" t="e">
        <f ca="1">E00251615344521</f>
        <v>#NAME?</v>
      </c>
      <c r="B33343">
        <v>94</v>
      </c>
      <c r="C33343" t="s">
        <v>74</v>
      </c>
      <c r="D33343" s="1">
        <v>41225</v>
      </c>
      <c r="F33343">
        <v>2</v>
      </c>
      <c r="G33343">
        <v>2729</v>
      </c>
      <c r="H33343" t="s">
        <v>115</v>
      </c>
      <c r="J33343" t="s">
        <v>14</v>
      </c>
      <c r="K33343">
        <v>57</v>
      </c>
      <c r="L33343" t="s">
        <v>15</v>
      </c>
    </row>
    <row r="33344" spans="1:12">
      <c r="A33344" t="e">
        <f ca="1">E00251615344521</f>
        <v>#NAME?</v>
      </c>
      <c r="B33344">
        <v>94</v>
      </c>
      <c r="C33344" t="s">
        <v>74</v>
      </c>
      <c r="D33344" s="1">
        <v>43063</v>
      </c>
      <c r="F33344">
        <v>4</v>
      </c>
      <c r="G33344">
        <v>7291</v>
      </c>
      <c r="H33344" t="s">
        <v>163</v>
      </c>
      <c r="J33344" t="s">
        <v>14</v>
      </c>
      <c r="K33344">
        <v>62</v>
      </c>
      <c r="L33344" t="s">
        <v>15</v>
      </c>
    </row>
    <row r="33345" spans="1:12">
      <c r="A33345" t="e">
        <f ca="1">E00251529545321</f>
        <v>#NAME?</v>
      </c>
      <c r="B33345">
        <v>192</v>
      </c>
      <c r="C33345" t="s">
        <v>321</v>
      </c>
      <c r="D33345" s="1">
        <v>42041</v>
      </c>
      <c r="F33345">
        <v>1</v>
      </c>
      <c r="G33345">
        <v>2720</v>
      </c>
      <c r="H33345" t="s">
        <v>65</v>
      </c>
      <c r="J33345" t="s">
        <v>14</v>
      </c>
      <c r="K33345">
        <v>51</v>
      </c>
      <c r="L33345" t="s">
        <v>15</v>
      </c>
    </row>
    <row r="33346" spans="1:12">
      <c r="A33346" t="e">
        <f ca="1">E00251531920921</f>
        <v>#NAME?</v>
      </c>
      <c r="B33346">
        <v>729</v>
      </c>
      <c r="C33346" t="s">
        <v>68</v>
      </c>
      <c r="D33346" s="1">
        <v>41667</v>
      </c>
      <c r="E33346">
        <v>0</v>
      </c>
      <c r="F33346">
        <v>1</v>
      </c>
      <c r="G33346">
        <v>5990</v>
      </c>
      <c r="H33346" t="s">
        <v>60</v>
      </c>
      <c r="J33346" t="s">
        <v>34</v>
      </c>
      <c r="K33346">
        <v>46</v>
      </c>
      <c r="L33346" t="s">
        <v>15</v>
      </c>
    </row>
    <row r="33347" spans="1:12">
      <c r="A33347" t="e">
        <f ca="1">E00251429922321</f>
        <v>#NAME?</v>
      </c>
      <c r="B33347">
        <v>464</v>
      </c>
      <c r="C33347" t="s">
        <v>45</v>
      </c>
      <c r="D33347" s="1">
        <v>43025</v>
      </c>
      <c r="F33347">
        <v>6</v>
      </c>
      <c r="G33347">
        <v>2729</v>
      </c>
      <c r="H33347" t="s">
        <v>115</v>
      </c>
      <c r="J33347" t="s">
        <v>14</v>
      </c>
      <c r="K33347">
        <v>62</v>
      </c>
      <c r="L33347" t="s">
        <v>15</v>
      </c>
    </row>
    <row r="33348" spans="1:12">
      <c r="A33348" t="e">
        <f ca="1">E00251429922321</f>
        <v>#NAME?</v>
      </c>
      <c r="B33348">
        <v>464</v>
      </c>
      <c r="C33348" t="s">
        <v>45</v>
      </c>
      <c r="D33348" s="1">
        <v>41099</v>
      </c>
      <c r="F33348">
        <v>1</v>
      </c>
      <c r="G33348">
        <v>2724</v>
      </c>
      <c r="H33348" t="s">
        <v>73</v>
      </c>
      <c r="J33348" t="s">
        <v>14</v>
      </c>
      <c r="K33348">
        <v>57</v>
      </c>
      <c r="L33348" t="s">
        <v>15</v>
      </c>
    </row>
    <row r="33349" spans="1:12">
      <c r="A33349" t="e">
        <f ca="1">E00251615344521</f>
        <v>#NAME?</v>
      </c>
      <c r="B33349">
        <v>86</v>
      </c>
      <c r="C33349" t="s">
        <v>77</v>
      </c>
      <c r="D33349" s="1">
        <v>42516</v>
      </c>
      <c r="F33349">
        <v>1</v>
      </c>
      <c r="G33349">
        <v>7231</v>
      </c>
      <c r="H33349" t="s">
        <v>128</v>
      </c>
      <c r="I33349" t="s">
        <v>56</v>
      </c>
      <c r="J33349" t="s">
        <v>57</v>
      </c>
      <c r="K33349">
        <v>60</v>
      </c>
      <c r="L33349" t="s">
        <v>15</v>
      </c>
    </row>
    <row r="33350" spans="1:12">
      <c r="A33350" t="e">
        <f ca="1">E00251429922321</f>
        <v>#NAME?</v>
      </c>
      <c r="B33350">
        <v>464</v>
      </c>
      <c r="C33350" t="s">
        <v>45</v>
      </c>
      <c r="D33350" s="1">
        <v>42727</v>
      </c>
      <c r="F33350">
        <v>1</v>
      </c>
      <c r="G33350">
        <v>4019</v>
      </c>
      <c r="H33350" t="s">
        <v>26</v>
      </c>
      <c r="J33350" t="s">
        <v>14</v>
      </c>
      <c r="K33350">
        <v>61</v>
      </c>
      <c r="L33350" t="s">
        <v>15</v>
      </c>
    </row>
    <row r="33351" spans="1:12">
      <c r="A33351" t="e">
        <f ca="1">E00251429922321</f>
        <v>#NAME?</v>
      </c>
      <c r="B33351">
        <v>464</v>
      </c>
      <c r="C33351" t="s">
        <v>45</v>
      </c>
      <c r="D33351" s="1">
        <v>42745</v>
      </c>
      <c r="F33351">
        <v>2</v>
      </c>
      <c r="G33351">
        <v>4019</v>
      </c>
      <c r="H33351" t="s">
        <v>26</v>
      </c>
      <c r="J33351" t="s">
        <v>14</v>
      </c>
      <c r="K33351">
        <v>61</v>
      </c>
      <c r="L33351" t="s">
        <v>15</v>
      </c>
    </row>
    <row r="33352" spans="1:12">
      <c r="A33352" t="e">
        <f ca="1">E00251429922321</f>
        <v>#NAME?</v>
      </c>
      <c r="B33352">
        <v>464</v>
      </c>
      <c r="C33352" t="s">
        <v>45</v>
      </c>
      <c r="D33352" s="1">
        <v>42942</v>
      </c>
      <c r="F33352">
        <v>3</v>
      </c>
      <c r="G33352">
        <v>79029</v>
      </c>
      <c r="H33352" t="s">
        <v>21</v>
      </c>
      <c r="J33352" t="s">
        <v>14</v>
      </c>
      <c r="K33352">
        <v>62</v>
      </c>
      <c r="L33352" t="s">
        <v>22</v>
      </c>
    </row>
    <row r="33353" spans="1:12">
      <c r="A33353" t="e">
        <f ca="1">E00251429922321</f>
        <v>#NAME?</v>
      </c>
      <c r="B33353">
        <v>464</v>
      </c>
      <c r="C33353" t="s">
        <v>45</v>
      </c>
      <c r="D33353" s="1">
        <v>42954</v>
      </c>
      <c r="F33353">
        <v>3</v>
      </c>
      <c r="G33353">
        <v>79029</v>
      </c>
      <c r="H33353" t="s">
        <v>21</v>
      </c>
      <c r="J33353" t="s">
        <v>14</v>
      </c>
      <c r="K33353">
        <v>62</v>
      </c>
      <c r="L33353" t="s">
        <v>22</v>
      </c>
    </row>
    <row r="33354" spans="1:12">
      <c r="A33354" t="e">
        <f ca="1">E00251429922321</f>
        <v>#NAME?</v>
      </c>
      <c r="B33354">
        <v>464</v>
      </c>
      <c r="C33354" t="s">
        <v>45</v>
      </c>
      <c r="D33354" s="1">
        <v>42954</v>
      </c>
      <c r="F33354">
        <v>4</v>
      </c>
      <c r="G33354">
        <v>4019</v>
      </c>
      <c r="H33354" t="s">
        <v>26</v>
      </c>
      <c r="J33354" t="s">
        <v>14</v>
      </c>
      <c r="K33354">
        <v>62</v>
      </c>
      <c r="L33354" t="s">
        <v>15</v>
      </c>
    </row>
    <row r="33355" spans="1:12">
      <c r="A33355" t="e">
        <f ca="1">E00251615344521</f>
        <v>#NAME?</v>
      </c>
      <c r="B33355">
        <v>94</v>
      </c>
      <c r="C33355" t="s">
        <v>74</v>
      </c>
      <c r="D33355" s="1">
        <v>43063</v>
      </c>
      <c r="F33355">
        <v>2</v>
      </c>
      <c r="G33355">
        <v>29630</v>
      </c>
      <c r="H33355" t="s">
        <v>1360</v>
      </c>
      <c r="J33355" t="s">
        <v>14</v>
      </c>
      <c r="K33355">
        <v>62</v>
      </c>
      <c r="L33355" t="s">
        <v>15</v>
      </c>
    </row>
    <row r="33356" spans="1:12">
      <c r="A33356" t="e">
        <f ca="1">E00251537604521</f>
        <v>#NAME?</v>
      </c>
      <c r="B33356">
        <v>459</v>
      </c>
      <c r="C33356" t="s">
        <v>187</v>
      </c>
      <c r="D33356" s="1">
        <v>42625</v>
      </c>
      <c r="F33356">
        <v>2</v>
      </c>
      <c r="G33356">
        <v>4019</v>
      </c>
      <c r="H33356" t="s">
        <v>26</v>
      </c>
      <c r="J33356" t="s">
        <v>14</v>
      </c>
      <c r="K33356">
        <v>52</v>
      </c>
      <c r="L33356" t="s">
        <v>15</v>
      </c>
    </row>
    <row r="33357" spans="1:12">
      <c r="A33357" t="e">
        <f ca="1">E00251537604521</f>
        <v>#NAME?</v>
      </c>
      <c r="B33357">
        <v>459</v>
      </c>
      <c r="C33357" t="s">
        <v>187</v>
      </c>
      <c r="D33357" s="1">
        <v>42783</v>
      </c>
      <c r="F33357">
        <v>1</v>
      </c>
      <c r="G33357">
        <v>7350</v>
      </c>
      <c r="H33357" t="s">
        <v>192</v>
      </c>
      <c r="J33357" t="s">
        <v>14</v>
      </c>
      <c r="K33357">
        <v>53</v>
      </c>
      <c r="L33357" t="s">
        <v>15</v>
      </c>
    </row>
    <row r="33358" spans="1:12">
      <c r="A33358" t="e">
        <f ca="1">E00251529457121</f>
        <v>#NAME?</v>
      </c>
      <c r="B33358">
        <v>167</v>
      </c>
      <c r="C33358" t="s">
        <v>549</v>
      </c>
      <c r="D33358" s="1">
        <v>42489</v>
      </c>
      <c r="F33358">
        <v>1</v>
      </c>
      <c r="G33358">
        <v>4556</v>
      </c>
      <c r="H33358" t="s">
        <v>121</v>
      </c>
      <c r="J33358" t="s">
        <v>14</v>
      </c>
      <c r="K33358">
        <v>45</v>
      </c>
      <c r="L33358" t="s">
        <v>15</v>
      </c>
    </row>
    <row r="33359" spans="1:12">
      <c r="A33359" t="e">
        <f ca="1">E00251529457121</f>
        <v>#NAME?</v>
      </c>
      <c r="B33359">
        <v>4893</v>
      </c>
      <c r="C33359" t="s">
        <v>426</v>
      </c>
      <c r="D33359" s="1">
        <v>42348</v>
      </c>
      <c r="F33359">
        <v>1</v>
      </c>
      <c r="G33359">
        <v>7295</v>
      </c>
      <c r="H33359" t="s">
        <v>76</v>
      </c>
      <c r="I33359" t="s">
        <v>148</v>
      </c>
      <c r="J33359" t="s">
        <v>57</v>
      </c>
      <c r="K33359">
        <v>45</v>
      </c>
      <c r="L33359" t="s">
        <v>15</v>
      </c>
    </row>
    <row r="33360" spans="1:12">
      <c r="A33360" t="e">
        <f ca="1">E00251430292421</f>
        <v>#NAME?</v>
      </c>
      <c r="B33360">
        <v>1933</v>
      </c>
      <c r="C33360" t="s">
        <v>151</v>
      </c>
      <c r="D33360" s="1">
        <v>42052</v>
      </c>
      <c r="F33360">
        <v>1</v>
      </c>
      <c r="G33360">
        <v>4481</v>
      </c>
      <c r="H33360" t="s">
        <v>1271</v>
      </c>
      <c r="J33360" t="s">
        <v>14</v>
      </c>
      <c r="K33360">
        <v>56</v>
      </c>
      <c r="L33360" t="s">
        <v>15</v>
      </c>
    </row>
    <row r="33361" spans="1:12">
      <c r="A33361" t="e">
        <f ca="1">E00251528672121</f>
        <v>#NAME?</v>
      </c>
      <c r="B33361">
        <v>292</v>
      </c>
      <c r="C33361" t="s">
        <v>467</v>
      </c>
      <c r="D33361" s="1">
        <v>42746</v>
      </c>
      <c r="F33361">
        <v>5</v>
      </c>
      <c r="G33361">
        <v>3051</v>
      </c>
      <c r="H33361" t="s">
        <v>13</v>
      </c>
      <c r="J33361" t="s">
        <v>14</v>
      </c>
      <c r="K33361">
        <v>50</v>
      </c>
      <c r="L33361" t="s">
        <v>15</v>
      </c>
    </row>
    <row r="33362" spans="1:12">
      <c r="A33362" t="e">
        <f ca="1">E00251713667221</f>
        <v>#NAME?</v>
      </c>
      <c r="B33362">
        <v>5994</v>
      </c>
      <c r="C33362" t="s">
        <v>311</v>
      </c>
      <c r="D33362" s="1">
        <v>42405</v>
      </c>
      <c r="F33362">
        <v>1</v>
      </c>
      <c r="G33362">
        <v>84500</v>
      </c>
      <c r="H33362" t="s">
        <v>511</v>
      </c>
      <c r="I33362" t="s">
        <v>56</v>
      </c>
      <c r="J33362" t="s">
        <v>57</v>
      </c>
      <c r="K33362">
        <v>51</v>
      </c>
      <c r="L33362" t="s">
        <v>15</v>
      </c>
    </row>
    <row r="33363" spans="1:12">
      <c r="A33363" t="e">
        <f ca="1">E00251532812721</f>
        <v>#NAME?</v>
      </c>
      <c r="B33363">
        <v>502</v>
      </c>
      <c r="C33363" t="s">
        <v>172</v>
      </c>
      <c r="D33363" s="1">
        <v>40974</v>
      </c>
      <c r="F33363">
        <v>2</v>
      </c>
      <c r="G33363">
        <v>7295</v>
      </c>
      <c r="H33363" t="s">
        <v>76</v>
      </c>
      <c r="J33363" t="s">
        <v>14</v>
      </c>
      <c r="K33363">
        <v>57</v>
      </c>
      <c r="L33363" t="s">
        <v>15</v>
      </c>
    </row>
    <row r="33364" spans="1:12">
      <c r="A33364" t="e">
        <f ca="1">E00251713667221</f>
        <v>#NAME?</v>
      </c>
      <c r="B33364">
        <v>4878</v>
      </c>
      <c r="C33364" t="s">
        <v>909</v>
      </c>
      <c r="D33364" s="1">
        <v>42673</v>
      </c>
      <c r="F33364">
        <v>1</v>
      </c>
      <c r="G33364">
        <v>9491</v>
      </c>
      <c r="H33364" t="s">
        <v>566</v>
      </c>
      <c r="I33364" t="s">
        <v>148</v>
      </c>
      <c r="J33364" t="s">
        <v>57</v>
      </c>
      <c r="K33364">
        <v>52</v>
      </c>
      <c r="L33364" t="s">
        <v>15</v>
      </c>
    </row>
    <row r="33365" spans="1:12">
      <c r="A33365" t="e">
        <f ca="1">E00251532812721</f>
        <v>#NAME?</v>
      </c>
      <c r="B33365">
        <v>7505</v>
      </c>
      <c r="C33365" t="s">
        <v>209</v>
      </c>
      <c r="D33365" s="1">
        <v>42306</v>
      </c>
      <c r="F33365">
        <v>2</v>
      </c>
      <c r="G33365">
        <v>496</v>
      </c>
      <c r="H33365" t="s">
        <v>190</v>
      </c>
      <c r="J33365" t="s">
        <v>14</v>
      </c>
      <c r="K33365">
        <v>60</v>
      </c>
      <c r="L33365" t="s">
        <v>15</v>
      </c>
    </row>
    <row r="33366" spans="1:12">
      <c r="A33366" t="e">
        <f ca="1">E00251713667221</f>
        <v>#NAME?</v>
      </c>
      <c r="B33366">
        <v>154</v>
      </c>
      <c r="C33366" t="s">
        <v>533</v>
      </c>
      <c r="D33366" s="1">
        <v>42760</v>
      </c>
      <c r="F33366">
        <v>1</v>
      </c>
      <c r="G33366">
        <v>81221</v>
      </c>
      <c r="H33366" t="s">
        <v>523</v>
      </c>
      <c r="J33366" t="s">
        <v>14</v>
      </c>
      <c r="K33366">
        <v>52</v>
      </c>
      <c r="L33366" t="s">
        <v>15</v>
      </c>
    </row>
    <row r="33367" spans="1:12">
      <c r="A33367" t="e">
        <f ca="1">E00251528868321</f>
        <v>#NAME?</v>
      </c>
      <c r="B33367">
        <v>276</v>
      </c>
      <c r="C33367" t="s">
        <v>122</v>
      </c>
      <c r="D33367" s="1">
        <v>41605</v>
      </c>
      <c r="F33367">
        <v>2</v>
      </c>
      <c r="G33367">
        <v>71940</v>
      </c>
      <c r="H33367" t="s">
        <v>135</v>
      </c>
      <c r="J33367" t="s">
        <v>14</v>
      </c>
      <c r="K33367">
        <v>56</v>
      </c>
      <c r="L33367" t="s">
        <v>15</v>
      </c>
    </row>
    <row r="33368" spans="1:12">
      <c r="A33368" t="e">
        <f ca="1">E00251713667221</f>
        <v>#NAME?</v>
      </c>
      <c r="B33368">
        <v>154</v>
      </c>
      <c r="C33368" t="s">
        <v>533</v>
      </c>
      <c r="D33368" s="1">
        <v>41920</v>
      </c>
      <c r="F33368">
        <v>1</v>
      </c>
      <c r="G33368">
        <v>9492</v>
      </c>
      <c r="H33368" t="s">
        <v>317</v>
      </c>
      <c r="J33368" t="s">
        <v>14</v>
      </c>
      <c r="K33368">
        <v>50</v>
      </c>
      <c r="L33368" t="s">
        <v>15</v>
      </c>
    </row>
    <row r="33369" spans="1:12">
      <c r="A33369" t="e">
        <f ca="1">E00251713667221</f>
        <v>#NAME?</v>
      </c>
      <c r="B33369">
        <v>154</v>
      </c>
      <c r="C33369" t="s">
        <v>533</v>
      </c>
      <c r="D33369" s="1">
        <v>42305</v>
      </c>
      <c r="F33369">
        <v>1</v>
      </c>
      <c r="G33369">
        <v>72190</v>
      </c>
      <c r="H33369" t="s">
        <v>341</v>
      </c>
      <c r="J33369" t="s">
        <v>14</v>
      </c>
      <c r="K33369">
        <v>51</v>
      </c>
      <c r="L33369" t="s">
        <v>15</v>
      </c>
    </row>
    <row r="33370" spans="1:12">
      <c r="A33370" t="e">
        <f t="shared" ref="A33370:A33375" ca="1" si="309">E00251532254321</f>
        <v>#NAME?</v>
      </c>
      <c r="B33370">
        <v>485</v>
      </c>
      <c r="C33370" t="s">
        <v>241</v>
      </c>
      <c r="D33370" s="1">
        <v>43004</v>
      </c>
      <c r="F33370">
        <v>3</v>
      </c>
      <c r="G33370">
        <v>4539</v>
      </c>
      <c r="H33370" t="s">
        <v>673</v>
      </c>
      <c r="J33370" t="s">
        <v>14</v>
      </c>
      <c r="K33370">
        <v>53</v>
      </c>
      <c r="L33370" t="s">
        <v>15</v>
      </c>
    </row>
    <row r="33371" spans="1:12">
      <c r="A33371" t="e">
        <f t="shared" ca="1" si="309"/>
        <v>#NAME?</v>
      </c>
      <c r="B33371">
        <v>481</v>
      </c>
      <c r="C33371" t="s">
        <v>402</v>
      </c>
      <c r="D33371" s="1">
        <v>41443</v>
      </c>
      <c r="F33371">
        <v>3</v>
      </c>
      <c r="G33371">
        <v>7295</v>
      </c>
      <c r="H33371" t="s">
        <v>76</v>
      </c>
      <c r="J33371" t="s">
        <v>14</v>
      </c>
      <c r="K33371">
        <v>49</v>
      </c>
      <c r="L33371" t="s">
        <v>15</v>
      </c>
    </row>
    <row r="33372" spans="1:12">
      <c r="A33372" t="e">
        <f t="shared" ca="1" si="309"/>
        <v>#NAME?</v>
      </c>
      <c r="B33372">
        <v>485</v>
      </c>
      <c r="C33372" t="s">
        <v>241</v>
      </c>
      <c r="D33372" s="1">
        <v>41159</v>
      </c>
      <c r="F33372">
        <v>4</v>
      </c>
      <c r="G33372">
        <v>2169</v>
      </c>
      <c r="H33372" t="s">
        <v>40</v>
      </c>
      <c r="J33372" t="s">
        <v>14</v>
      </c>
      <c r="K33372">
        <v>48</v>
      </c>
      <c r="L33372" t="s">
        <v>15</v>
      </c>
    </row>
    <row r="33373" spans="1:12">
      <c r="A33373" t="e">
        <f t="shared" ca="1" si="309"/>
        <v>#NAME?</v>
      </c>
      <c r="B33373">
        <v>485</v>
      </c>
      <c r="C33373" t="s">
        <v>241</v>
      </c>
      <c r="D33373" s="1">
        <v>41701</v>
      </c>
      <c r="F33373">
        <v>5</v>
      </c>
      <c r="G33373">
        <v>6929</v>
      </c>
      <c r="H33373" t="s">
        <v>36</v>
      </c>
      <c r="J33373" t="s">
        <v>14</v>
      </c>
      <c r="K33373">
        <v>49</v>
      </c>
      <c r="L33373" t="s">
        <v>15</v>
      </c>
    </row>
    <row r="33374" spans="1:12">
      <c r="A33374" t="e">
        <f t="shared" ca="1" si="309"/>
        <v>#NAME?</v>
      </c>
      <c r="B33374">
        <v>485</v>
      </c>
      <c r="C33374" t="s">
        <v>241</v>
      </c>
      <c r="D33374" s="1">
        <v>42432</v>
      </c>
      <c r="F33374">
        <v>4</v>
      </c>
      <c r="G33374">
        <v>6253</v>
      </c>
      <c r="H33374" t="s">
        <v>292</v>
      </c>
      <c r="J33374" t="s">
        <v>14</v>
      </c>
      <c r="K33374">
        <v>51</v>
      </c>
      <c r="L33374" t="s">
        <v>15</v>
      </c>
    </row>
    <row r="33375" spans="1:12">
      <c r="A33375" t="e">
        <f t="shared" ca="1" si="309"/>
        <v>#NAME?</v>
      </c>
      <c r="B33375">
        <v>485</v>
      </c>
      <c r="C33375" t="s">
        <v>241</v>
      </c>
      <c r="D33375" s="1">
        <v>42390</v>
      </c>
      <c r="F33375">
        <v>4</v>
      </c>
      <c r="G33375">
        <v>6253</v>
      </c>
      <c r="H33375" t="s">
        <v>292</v>
      </c>
      <c r="J33375" t="s">
        <v>14</v>
      </c>
      <c r="K33375">
        <v>51</v>
      </c>
      <c r="L33375" t="s">
        <v>15</v>
      </c>
    </row>
    <row r="33376" spans="1:12">
      <c r="A33376" t="e">
        <f t="shared" ref="A33376:A33381" ca="1" si="310">E00251532812721</f>
        <v>#NAME?</v>
      </c>
      <c r="B33376">
        <v>502</v>
      </c>
      <c r="C33376" t="s">
        <v>172</v>
      </c>
      <c r="D33376" s="1">
        <v>41254</v>
      </c>
      <c r="F33376">
        <v>2</v>
      </c>
      <c r="G33376">
        <v>7242</v>
      </c>
      <c r="H33376" t="s">
        <v>93</v>
      </c>
      <c r="J33376" t="s">
        <v>14</v>
      </c>
      <c r="K33376">
        <v>57</v>
      </c>
      <c r="L33376" t="s">
        <v>15</v>
      </c>
    </row>
    <row r="33377" spans="1:12">
      <c r="A33377" t="e">
        <f t="shared" ca="1" si="310"/>
        <v>#NAME?</v>
      </c>
      <c r="B33377">
        <v>7505</v>
      </c>
      <c r="C33377" t="s">
        <v>209</v>
      </c>
      <c r="D33377" s="1">
        <v>41912</v>
      </c>
      <c r="F33377">
        <v>1</v>
      </c>
      <c r="G33377">
        <v>496</v>
      </c>
      <c r="H33377" t="s">
        <v>190</v>
      </c>
      <c r="J33377" t="s">
        <v>14</v>
      </c>
      <c r="K33377">
        <v>59</v>
      </c>
      <c r="L33377" t="s">
        <v>15</v>
      </c>
    </row>
    <row r="33378" spans="1:12">
      <c r="A33378" t="e">
        <f t="shared" ca="1" si="310"/>
        <v>#NAME?</v>
      </c>
      <c r="B33378">
        <v>7505</v>
      </c>
      <c r="C33378" t="s">
        <v>209</v>
      </c>
      <c r="D33378" s="1">
        <v>42327</v>
      </c>
      <c r="F33378">
        <v>2</v>
      </c>
      <c r="G33378">
        <v>496</v>
      </c>
      <c r="H33378" t="s">
        <v>190</v>
      </c>
      <c r="J33378" t="s">
        <v>14</v>
      </c>
      <c r="K33378">
        <v>60</v>
      </c>
      <c r="L33378" t="s">
        <v>15</v>
      </c>
    </row>
    <row r="33379" spans="1:12">
      <c r="A33379" t="e">
        <f t="shared" ca="1" si="310"/>
        <v>#NAME?</v>
      </c>
      <c r="B33379">
        <v>502</v>
      </c>
      <c r="C33379" t="s">
        <v>172</v>
      </c>
      <c r="D33379" s="1">
        <v>41086</v>
      </c>
      <c r="F33379">
        <v>1</v>
      </c>
      <c r="G33379">
        <v>3659</v>
      </c>
      <c r="H33379" t="s">
        <v>132</v>
      </c>
      <c r="J33379" t="s">
        <v>14</v>
      </c>
      <c r="K33379">
        <v>57</v>
      </c>
      <c r="L33379" t="s">
        <v>15</v>
      </c>
    </row>
    <row r="33380" spans="1:12">
      <c r="A33380" t="e">
        <f t="shared" ca="1" si="310"/>
        <v>#NAME?</v>
      </c>
      <c r="B33380">
        <v>7505</v>
      </c>
      <c r="C33380" t="s">
        <v>209</v>
      </c>
      <c r="D33380" s="1">
        <v>42038</v>
      </c>
      <c r="F33380">
        <v>2</v>
      </c>
      <c r="G33380">
        <v>496</v>
      </c>
      <c r="H33380" t="s">
        <v>190</v>
      </c>
      <c r="J33380" t="s">
        <v>14</v>
      </c>
      <c r="K33380">
        <v>59</v>
      </c>
      <c r="L33380" t="s">
        <v>15</v>
      </c>
    </row>
    <row r="33381" spans="1:12">
      <c r="A33381" t="e">
        <f t="shared" ca="1" si="310"/>
        <v>#NAME?</v>
      </c>
      <c r="B33381">
        <v>7505</v>
      </c>
      <c r="C33381" t="s">
        <v>209</v>
      </c>
      <c r="D33381" s="1">
        <v>42222</v>
      </c>
      <c r="F33381">
        <v>1</v>
      </c>
      <c r="G33381">
        <v>3051</v>
      </c>
      <c r="H33381" t="s">
        <v>13</v>
      </c>
      <c r="J33381" t="s">
        <v>14</v>
      </c>
      <c r="K33381">
        <v>60</v>
      </c>
      <c r="L33381" t="s">
        <v>15</v>
      </c>
    </row>
    <row r="33382" spans="1:12">
      <c r="A33382" t="e">
        <f ca="1">E00251532254321</f>
        <v>#NAME?</v>
      </c>
      <c r="B33382">
        <v>485</v>
      </c>
      <c r="C33382" t="s">
        <v>241</v>
      </c>
      <c r="D33382" s="1">
        <v>42947</v>
      </c>
      <c r="F33382">
        <v>6</v>
      </c>
      <c r="G33382">
        <v>6101</v>
      </c>
      <c r="H33382" t="s">
        <v>423</v>
      </c>
      <c r="J33382" t="s">
        <v>14</v>
      </c>
      <c r="K33382">
        <v>53</v>
      </c>
      <c r="L33382" t="s">
        <v>15</v>
      </c>
    </row>
    <row r="33383" spans="1:12">
      <c r="A33383" t="e">
        <f ca="1">E00251532254321</f>
        <v>#NAME?</v>
      </c>
      <c r="B33383">
        <v>485</v>
      </c>
      <c r="C33383" t="s">
        <v>241</v>
      </c>
      <c r="D33383" s="1">
        <v>42985</v>
      </c>
      <c r="F33383">
        <v>3</v>
      </c>
      <c r="G33383">
        <v>2724</v>
      </c>
      <c r="H33383" t="s">
        <v>73</v>
      </c>
      <c r="J33383" t="s">
        <v>14</v>
      </c>
      <c r="K33383">
        <v>53</v>
      </c>
      <c r="L33383" t="s">
        <v>15</v>
      </c>
    </row>
    <row r="33384" spans="1:12">
      <c r="A33384" t="e">
        <f ca="1">E00251532254321</f>
        <v>#NAME?</v>
      </c>
      <c r="B33384">
        <v>485</v>
      </c>
      <c r="C33384" t="s">
        <v>241</v>
      </c>
      <c r="D33384" s="1">
        <v>42873</v>
      </c>
      <c r="F33384">
        <v>3</v>
      </c>
      <c r="G33384">
        <v>2724</v>
      </c>
      <c r="H33384" t="s">
        <v>73</v>
      </c>
      <c r="J33384" t="s">
        <v>14</v>
      </c>
      <c r="K33384">
        <v>53</v>
      </c>
      <c r="L33384" t="s">
        <v>15</v>
      </c>
    </row>
    <row r="33385" spans="1:12">
      <c r="A33385" t="e">
        <f ca="1">E00251428403021</f>
        <v>#NAME?</v>
      </c>
      <c r="B33385">
        <v>66</v>
      </c>
      <c r="C33385" t="s">
        <v>134</v>
      </c>
      <c r="D33385" s="1">
        <v>42521</v>
      </c>
      <c r="F33385">
        <v>1</v>
      </c>
      <c r="G33385">
        <v>27800</v>
      </c>
      <c r="H33385" t="s">
        <v>145</v>
      </c>
      <c r="J33385" t="s">
        <v>14</v>
      </c>
      <c r="K33385">
        <v>44</v>
      </c>
      <c r="L33385" t="s">
        <v>15</v>
      </c>
    </row>
    <row r="33386" spans="1:12">
      <c r="A33386" t="e">
        <f ca="1">E00251517759721</f>
        <v>#NAME?</v>
      </c>
      <c r="B33386">
        <v>105</v>
      </c>
      <c r="C33386" t="s">
        <v>682</v>
      </c>
      <c r="D33386" s="1">
        <v>41423</v>
      </c>
      <c r="F33386">
        <v>1</v>
      </c>
      <c r="G33386">
        <v>30000</v>
      </c>
      <c r="H33386" t="s">
        <v>144</v>
      </c>
      <c r="J33386" t="s">
        <v>14</v>
      </c>
      <c r="K33386">
        <v>56</v>
      </c>
      <c r="L33386" t="s">
        <v>15</v>
      </c>
    </row>
    <row r="33387" spans="1:12">
      <c r="A33387" t="e">
        <f ca="1">E00251532254321</f>
        <v>#NAME?</v>
      </c>
      <c r="B33387">
        <v>485</v>
      </c>
      <c r="C33387" t="s">
        <v>241</v>
      </c>
      <c r="D33387" s="1">
        <v>42720</v>
      </c>
      <c r="F33387">
        <v>2</v>
      </c>
      <c r="G33387">
        <v>9953</v>
      </c>
      <c r="H33387" t="s">
        <v>661</v>
      </c>
      <c r="J33387" t="s">
        <v>14</v>
      </c>
      <c r="K33387">
        <v>52</v>
      </c>
      <c r="L33387" t="s">
        <v>15</v>
      </c>
    </row>
    <row r="33388" spans="1:12">
      <c r="A33388" t="e">
        <f ca="1">E00251532254321</f>
        <v>#NAME?</v>
      </c>
      <c r="B33388">
        <v>485</v>
      </c>
      <c r="C33388" t="s">
        <v>241</v>
      </c>
      <c r="D33388" s="1">
        <v>42720</v>
      </c>
      <c r="F33388">
        <v>5</v>
      </c>
      <c r="G33388">
        <v>6262</v>
      </c>
      <c r="H33388" t="s">
        <v>590</v>
      </c>
      <c r="J33388" t="s">
        <v>14</v>
      </c>
      <c r="K33388">
        <v>52</v>
      </c>
      <c r="L33388" t="s">
        <v>15</v>
      </c>
    </row>
    <row r="33389" spans="1:12">
      <c r="A33389" t="e">
        <f ca="1">E00251532254321</f>
        <v>#NAME?</v>
      </c>
      <c r="B33389">
        <v>485</v>
      </c>
      <c r="C33389" t="s">
        <v>241</v>
      </c>
      <c r="D33389" s="1">
        <v>42822</v>
      </c>
      <c r="F33389">
        <v>6</v>
      </c>
      <c r="G33389">
        <v>6101</v>
      </c>
      <c r="H33389" t="s">
        <v>423</v>
      </c>
      <c r="J33389" t="s">
        <v>14</v>
      </c>
      <c r="K33389">
        <v>52</v>
      </c>
      <c r="L33389" t="s">
        <v>15</v>
      </c>
    </row>
    <row r="33390" spans="1:12">
      <c r="A33390" t="e">
        <f ca="1">E00251532254321</f>
        <v>#NAME?</v>
      </c>
      <c r="B33390">
        <v>485</v>
      </c>
      <c r="C33390" t="s">
        <v>241</v>
      </c>
      <c r="D33390" s="1">
        <v>42991</v>
      </c>
      <c r="F33390">
        <v>4</v>
      </c>
      <c r="G33390">
        <v>6101</v>
      </c>
      <c r="H33390" t="s">
        <v>423</v>
      </c>
      <c r="J33390" t="s">
        <v>14</v>
      </c>
      <c r="K33390">
        <v>53</v>
      </c>
      <c r="L33390" t="s">
        <v>15</v>
      </c>
    </row>
    <row r="33391" spans="1:12">
      <c r="A33391" t="e">
        <f ca="1">E00251532812721</f>
        <v>#NAME?</v>
      </c>
      <c r="B33391">
        <v>7505</v>
      </c>
      <c r="C33391" t="s">
        <v>209</v>
      </c>
      <c r="D33391" s="1">
        <v>42131</v>
      </c>
      <c r="F33391">
        <v>1</v>
      </c>
      <c r="G33391">
        <v>3051</v>
      </c>
      <c r="H33391" t="s">
        <v>13</v>
      </c>
      <c r="J33391" t="s">
        <v>14</v>
      </c>
      <c r="K33391">
        <v>60</v>
      </c>
      <c r="L33391" t="s">
        <v>15</v>
      </c>
    </row>
    <row r="33392" spans="1:12">
      <c r="A33392" t="e">
        <f ca="1">E00251532812721</f>
        <v>#NAME?</v>
      </c>
      <c r="B33392">
        <v>7505</v>
      </c>
      <c r="C33392" t="s">
        <v>209</v>
      </c>
      <c r="D33392" s="1">
        <v>42305</v>
      </c>
      <c r="F33392">
        <v>1</v>
      </c>
      <c r="G33392">
        <v>496</v>
      </c>
      <c r="H33392" t="s">
        <v>190</v>
      </c>
      <c r="J33392" t="s">
        <v>14</v>
      </c>
      <c r="K33392">
        <v>60</v>
      </c>
      <c r="L33392" t="s">
        <v>15</v>
      </c>
    </row>
    <row r="33393" spans="1:12">
      <c r="A33393" t="e">
        <f ca="1">E00251428403021</f>
        <v>#NAME?</v>
      </c>
      <c r="B33393">
        <v>66</v>
      </c>
      <c r="C33393" t="s">
        <v>134</v>
      </c>
      <c r="D33393" s="1">
        <v>42752</v>
      </c>
      <c r="F33393">
        <v>1</v>
      </c>
      <c r="G33393">
        <v>27800</v>
      </c>
      <c r="H33393" t="s">
        <v>145</v>
      </c>
      <c r="J33393" t="s">
        <v>14</v>
      </c>
      <c r="K33393">
        <v>45</v>
      </c>
      <c r="L33393" t="s">
        <v>15</v>
      </c>
    </row>
    <row r="33394" spans="1:12">
      <c r="A33394" t="e">
        <f ca="1">E00251428403021</f>
        <v>#NAME?</v>
      </c>
      <c r="B33394">
        <v>66</v>
      </c>
      <c r="C33394" t="s">
        <v>134</v>
      </c>
      <c r="D33394" s="1">
        <v>42863</v>
      </c>
      <c r="F33394">
        <v>1</v>
      </c>
      <c r="G33394">
        <v>7530</v>
      </c>
      <c r="H33394" t="s">
        <v>1304</v>
      </c>
      <c r="J33394" t="s">
        <v>14</v>
      </c>
      <c r="K33394">
        <v>45</v>
      </c>
      <c r="L33394" t="s">
        <v>15</v>
      </c>
    </row>
    <row r="33395" spans="1:12">
      <c r="A33395" t="e">
        <f ca="1">E00251517759721</f>
        <v>#NAME?</v>
      </c>
      <c r="B33395">
        <v>105</v>
      </c>
      <c r="C33395" t="s">
        <v>682</v>
      </c>
      <c r="D33395" s="1">
        <v>41320</v>
      </c>
      <c r="F33395">
        <v>2</v>
      </c>
      <c r="G33395">
        <v>24200</v>
      </c>
      <c r="H33395" t="s">
        <v>762</v>
      </c>
      <c r="J33395" t="s">
        <v>14</v>
      </c>
      <c r="K33395">
        <v>56</v>
      </c>
      <c r="L33395" t="s">
        <v>15</v>
      </c>
    </row>
    <row r="33396" spans="1:12">
      <c r="A33396" t="e">
        <f ca="1">E00251532254321</f>
        <v>#NAME?</v>
      </c>
      <c r="B33396">
        <v>481</v>
      </c>
      <c r="C33396" t="s">
        <v>402</v>
      </c>
      <c r="D33396" s="1">
        <v>42543</v>
      </c>
      <c r="F33396">
        <v>4</v>
      </c>
      <c r="G33396">
        <v>6262</v>
      </c>
      <c r="H33396" t="s">
        <v>590</v>
      </c>
      <c r="J33396" t="s">
        <v>14</v>
      </c>
      <c r="K33396">
        <v>52</v>
      </c>
      <c r="L33396" t="s">
        <v>15</v>
      </c>
    </row>
    <row r="33397" spans="1:12">
      <c r="A33397" t="e">
        <f ca="1">E00251532254321</f>
        <v>#NAME?</v>
      </c>
      <c r="B33397">
        <v>485</v>
      </c>
      <c r="C33397" t="s">
        <v>241</v>
      </c>
      <c r="D33397" s="1">
        <v>41288</v>
      </c>
      <c r="F33397">
        <v>5</v>
      </c>
      <c r="G33397">
        <v>6929</v>
      </c>
      <c r="H33397" t="s">
        <v>36</v>
      </c>
      <c r="J33397" t="s">
        <v>14</v>
      </c>
      <c r="K33397">
        <v>48</v>
      </c>
      <c r="L33397" t="s">
        <v>15</v>
      </c>
    </row>
    <row r="33398" spans="1:12">
      <c r="A33398" t="e">
        <f ca="1">E00251532254321</f>
        <v>#NAME?</v>
      </c>
      <c r="B33398">
        <v>485</v>
      </c>
      <c r="C33398" t="s">
        <v>241</v>
      </c>
      <c r="D33398" s="1">
        <v>41858</v>
      </c>
      <c r="F33398">
        <v>1</v>
      </c>
      <c r="G33398">
        <v>7820</v>
      </c>
      <c r="H33398" t="s">
        <v>233</v>
      </c>
      <c r="J33398" t="s">
        <v>14</v>
      </c>
      <c r="K33398">
        <v>50</v>
      </c>
      <c r="L33398" t="s">
        <v>22</v>
      </c>
    </row>
    <row r="33399" spans="1:12">
      <c r="A33399" t="e">
        <f ca="1">E00251532254321</f>
        <v>#NAME?</v>
      </c>
      <c r="B33399">
        <v>485</v>
      </c>
      <c r="C33399" t="s">
        <v>241</v>
      </c>
      <c r="D33399" s="1">
        <v>41338</v>
      </c>
      <c r="F33399">
        <v>5</v>
      </c>
      <c r="G33399">
        <v>2169</v>
      </c>
      <c r="H33399" t="s">
        <v>40</v>
      </c>
      <c r="J33399" t="s">
        <v>14</v>
      </c>
      <c r="K33399">
        <v>48</v>
      </c>
      <c r="L33399" t="s">
        <v>15</v>
      </c>
    </row>
    <row r="33400" spans="1:12">
      <c r="A33400" t="e">
        <f ca="1">E00251532254321</f>
        <v>#NAME?</v>
      </c>
      <c r="B33400">
        <v>485</v>
      </c>
      <c r="C33400" t="s">
        <v>241</v>
      </c>
      <c r="D33400" s="1">
        <v>42164</v>
      </c>
      <c r="F33400">
        <v>2</v>
      </c>
      <c r="G33400">
        <v>2724</v>
      </c>
      <c r="H33400" t="s">
        <v>73</v>
      </c>
      <c r="J33400" t="s">
        <v>14</v>
      </c>
      <c r="K33400">
        <v>51</v>
      </c>
      <c r="L33400" t="s">
        <v>15</v>
      </c>
    </row>
    <row r="33401" spans="1:12">
      <c r="A33401" t="e">
        <f ca="1">E00251532812721</f>
        <v>#NAME?</v>
      </c>
      <c r="B33401">
        <v>7505</v>
      </c>
      <c r="C33401" t="s">
        <v>209</v>
      </c>
      <c r="D33401" s="1">
        <v>42080</v>
      </c>
      <c r="F33401">
        <v>1</v>
      </c>
      <c r="G33401">
        <v>3051</v>
      </c>
      <c r="H33401" t="s">
        <v>13</v>
      </c>
      <c r="J33401" t="s">
        <v>14</v>
      </c>
      <c r="K33401">
        <v>60</v>
      </c>
      <c r="L33401" t="s">
        <v>15</v>
      </c>
    </row>
    <row r="33402" spans="1:12">
      <c r="A33402" t="e">
        <f ca="1">E00251532812721</f>
        <v>#NAME?</v>
      </c>
      <c r="B33402">
        <v>7505</v>
      </c>
      <c r="C33402" t="s">
        <v>209</v>
      </c>
      <c r="D33402" s="1">
        <v>42222</v>
      </c>
      <c r="F33402">
        <v>2</v>
      </c>
      <c r="G33402">
        <v>496</v>
      </c>
      <c r="H33402" t="s">
        <v>190</v>
      </c>
      <c r="J33402" t="s">
        <v>14</v>
      </c>
      <c r="K33402">
        <v>60</v>
      </c>
      <c r="L33402" t="s">
        <v>15</v>
      </c>
    </row>
    <row r="33403" spans="1:12">
      <c r="A33403" t="e">
        <f ca="1">E00251532254321</f>
        <v>#NAME?</v>
      </c>
      <c r="B33403">
        <v>485</v>
      </c>
      <c r="C33403" t="s">
        <v>241</v>
      </c>
      <c r="D33403" s="1">
        <v>41604</v>
      </c>
      <c r="F33403">
        <v>1</v>
      </c>
      <c r="G33403">
        <v>46619</v>
      </c>
      <c r="H33403" t="s">
        <v>182</v>
      </c>
      <c r="J33403" t="s">
        <v>14</v>
      </c>
      <c r="K33403">
        <v>49</v>
      </c>
      <c r="L33403" t="s">
        <v>15</v>
      </c>
    </row>
    <row r="33404" spans="1:12">
      <c r="A33404" t="e">
        <f ca="1">E00251532812721</f>
        <v>#NAME?</v>
      </c>
      <c r="B33404">
        <v>7505</v>
      </c>
      <c r="C33404" t="s">
        <v>209</v>
      </c>
      <c r="D33404" s="1">
        <v>42305</v>
      </c>
      <c r="F33404">
        <v>2</v>
      </c>
      <c r="G33404">
        <v>60090</v>
      </c>
      <c r="H33404" t="s">
        <v>181</v>
      </c>
      <c r="J33404" t="s">
        <v>14</v>
      </c>
      <c r="K33404">
        <v>60</v>
      </c>
      <c r="L33404" t="s">
        <v>15</v>
      </c>
    </row>
    <row r="33405" spans="1:12">
      <c r="A33405" t="e">
        <f ca="1">E00251532254321</f>
        <v>#NAME?</v>
      </c>
      <c r="B33405">
        <v>485</v>
      </c>
      <c r="C33405" t="s">
        <v>241</v>
      </c>
      <c r="D33405" s="1">
        <v>42595</v>
      </c>
      <c r="F33405">
        <v>3</v>
      </c>
      <c r="G33405">
        <v>2724</v>
      </c>
      <c r="H33405" t="s">
        <v>73</v>
      </c>
      <c r="J33405" t="s">
        <v>14</v>
      </c>
      <c r="K33405">
        <v>52</v>
      </c>
      <c r="L33405" t="s">
        <v>15</v>
      </c>
    </row>
    <row r="33406" spans="1:12">
      <c r="A33406" t="e">
        <f ca="1">E00251532254321</f>
        <v>#NAME?</v>
      </c>
      <c r="B33406">
        <v>485</v>
      </c>
      <c r="C33406" t="s">
        <v>241</v>
      </c>
      <c r="D33406" s="1">
        <v>43000</v>
      </c>
      <c r="F33406">
        <v>1</v>
      </c>
      <c r="G33406">
        <v>25000</v>
      </c>
      <c r="H33406" t="s">
        <v>178</v>
      </c>
      <c r="J33406" t="s">
        <v>14</v>
      </c>
      <c r="K33406">
        <v>53</v>
      </c>
      <c r="L33406" t="s">
        <v>15</v>
      </c>
    </row>
    <row r="33407" spans="1:12">
      <c r="A33407" t="e">
        <f ca="1">E00251432151321</f>
        <v>#NAME?</v>
      </c>
      <c r="B33407">
        <v>7111</v>
      </c>
      <c r="C33407" t="s">
        <v>496</v>
      </c>
      <c r="D33407" s="1">
        <v>41888</v>
      </c>
      <c r="F33407">
        <v>2</v>
      </c>
      <c r="G33407">
        <v>4019</v>
      </c>
      <c r="H33407" t="s">
        <v>26</v>
      </c>
      <c r="I33407" t="s">
        <v>148</v>
      </c>
      <c r="J33407" t="s">
        <v>57</v>
      </c>
      <c r="K33407">
        <v>46</v>
      </c>
      <c r="L33407" t="s">
        <v>15</v>
      </c>
    </row>
    <row r="33408" spans="1:12">
      <c r="A33408" t="e">
        <f ca="1">E00251429326321</f>
        <v>#NAME?</v>
      </c>
      <c r="B33408">
        <v>291</v>
      </c>
      <c r="C33408" t="s">
        <v>160</v>
      </c>
      <c r="D33408" s="1">
        <v>42976</v>
      </c>
      <c r="F33408">
        <v>3</v>
      </c>
      <c r="G33408">
        <v>49390</v>
      </c>
      <c r="H33408" t="s">
        <v>59</v>
      </c>
      <c r="J33408" t="s">
        <v>14</v>
      </c>
      <c r="K33408">
        <v>50</v>
      </c>
      <c r="L33408" t="s">
        <v>15</v>
      </c>
    </row>
    <row r="33409" spans="1:12">
      <c r="A33409" t="e">
        <f t="shared" ref="A33409:A33419" ca="1" si="311">E00251432151321</f>
        <v>#NAME?</v>
      </c>
      <c r="B33409">
        <v>494</v>
      </c>
      <c r="C33409" t="s">
        <v>63</v>
      </c>
      <c r="D33409" s="1">
        <v>41964</v>
      </c>
      <c r="F33409">
        <v>1</v>
      </c>
      <c r="G33409">
        <v>30000</v>
      </c>
      <c r="H33409" t="s">
        <v>144</v>
      </c>
      <c r="J33409" t="s">
        <v>14</v>
      </c>
      <c r="K33409">
        <v>47</v>
      </c>
      <c r="L33409" t="s">
        <v>15</v>
      </c>
    </row>
    <row r="33410" spans="1:12">
      <c r="A33410" t="e">
        <f t="shared" ca="1" si="311"/>
        <v>#NAME?</v>
      </c>
      <c r="B33410">
        <v>494</v>
      </c>
      <c r="C33410" t="s">
        <v>63</v>
      </c>
      <c r="D33410" s="1">
        <v>42115</v>
      </c>
      <c r="F33410">
        <v>2</v>
      </c>
      <c r="G33410">
        <v>4019</v>
      </c>
      <c r="H33410" t="s">
        <v>26</v>
      </c>
      <c r="J33410" t="s">
        <v>14</v>
      </c>
      <c r="K33410">
        <v>47</v>
      </c>
      <c r="L33410" t="s">
        <v>15</v>
      </c>
    </row>
    <row r="33411" spans="1:12">
      <c r="A33411" t="e">
        <f t="shared" ca="1" si="311"/>
        <v>#NAME?</v>
      </c>
      <c r="B33411">
        <v>494</v>
      </c>
      <c r="C33411" t="s">
        <v>63</v>
      </c>
      <c r="D33411" s="1">
        <v>42031</v>
      </c>
      <c r="F33411">
        <v>5</v>
      </c>
      <c r="G33411">
        <v>2448</v>
      </c>
      <c r="H33411" t="s">
        <v>19</v>
      </c>
      <c r="J33411" t="s">
        <v>14</v>
      </c>
      <c r="K33411">
        <v>47</v>
      </c>
      <c r="L33411" t="s">
        <v>15</v>
      </c>
    </row>
    <row r="33412" spans="1:12">
      <c r="A33412" t="e">
        <f t="shared" ca="1" si="311"/>
        <v>#NAME?</v>
      </c>
      <c r="B33412">
        <v>494</v>
      </c>
      <c r="C33412" t="s">
        <v>63</v>
      </c>
      <c r="D33412" s="1">
        <v>42717</v>
      </c>
      <c r="F33412">
        <v>4</v>
      </c>
      <c r="G33412">
        <v>7904</v>
      </c>
      <c r="H33412" t="s">
        <v>75</v>
      </c>
      <c r="J33412" t="s">
        <v>14</v>
      </c>
      <c r="K33412">
        <v>49</v>
      </c>
      <c r="L33412" t="s">
        <v>22</v>
      </c>
    </row>
    <row r="33413" spans="1:12">
      <c r="A33413" t="e">
        <f t="shared" ca="1" si="311"/>
        <v>#NAME?</v>
      </c>
      <c r="B33413">
        <v>494</v>
      </c>
      <c r="C33413" t="s">
        <v>63</v>
      </c>
      <c r="D33413" s="1">
        <v>42746</v>
      </c>
      <c r="F33413">
        <v>5</v>
      </c>
      <c r="G33413">
        <v>477</v>
      </c>
      <c r="H33413" t="s">
        <v>615</v>
      </c>
      <c r="J33413" t="s">
        <v>14</v>
      </c>
      <c r="K33413">
        <v>49</v>
      </c>
      <c r="L33413" t="s">
        <v>15</v>
      </c>
    </row>
    <row r="33414" spans="1:12">
      <c r="A33414" t="e">
        <f t="shared" ca="1" si="311"/>
        <v>#NAME?</v>
      </c>
      <c r="B33414">
        <v>494</v>
      </c>
      <c r="C33414" t="s">
        <v>63</v>
      </c>
      <c r="D33414" s="1">
        <v>42845</v>
      </c>
      <c r="F33414">
        <v>5</v>
      </c>
      <c r="G33414">
        <v>7904</v>
      </c>
      <c r="H33414" t="s">
        <v>75</v>
      </c>
      <c r="J33414" t="s">
        <v>14</v>
      </c>
      <c r="K33414">
        <v>49</v>
      </c>
      <c r="L33414" t="s">
        <v>22</v>
      </c>
    </row>
    <row r="33415" spans="1:12">
      <c r="A33415" t="e">
        <f t="shared" ca="1" si="311"/>
        <v>#NAME?</v>
      </c>
      <c r="B33415">
        <v>494</v>
      </c>
      <c r="C33415" t="s">
        <v>63</v>
      </c>
      <c r="D33415" s="1">
        <v>42717</v>
      </c>
      <c r="F33415">
        <v>5</v>
      </c>
      <c r="G33415">
        <v>2729</v>
      </c>
      <c r="H33415" t="s">
        <v>115</v>
      </c>
      <c r="J33415" t="s">
        <v>14</v>
      </c>
      <c r="K33415">
        <v>49</v>
      </c>
      <c r="L33415" t="s">
        <v>15</v>
      </c>
    </row>
    <row r="33416" spans="1:12">
      <c r="A33416" t="e">
        <f t="shared" ca="1" si="311"/>
        <v>#NAME?</v>
      </c>
      <c r="B33416">
        <v>494</v>
      </c>
      <c r="C33416" t="s">
        <v>63</v>
      </c>
      <c r="D33416" s="1">
        <v>42860</v>
      </c>
      <c r="F33416">
        <v>6</v>
      </c>
      <c r="G33416">
        <v>4019</v>
      </c>
      <c r="H33416" t="s">
        <v>26</v>
      </c>
      <c r="J33416" t="s">
        <v>14</v>
      </c>
      <c r="K33416">
        <v>49</v>
      </c>
      <c r="L33416" t="s">
        <v>15</v>
      </c>
    </row>
    <row r="33417" spans="1:12">
      <c r="A33417" t="e">
        <f t="shared" ca="1" si="311"/>
        <v>#NAME?</v>
      </c>
      <c r="B33417">
        <v>494</v>
      </c>
      <c r="C33417" t="s">
        <v>63</v>
      </c>
      <c r="D33417" s="1">
        <v>42871</v>
      </c>
      <c r="F33417">
        <v>4</v>
      </c>
      <c r="G33417">
        <v>7904</v>
      </c>
      <c r="H33417" t="s">
        <v>75</v>
      </c>
      <c r="J33417" t="s">
        <v>14</v>
      </c>
      <c r="K33417">
        <v>49</v>
      </c>
      <c r="L33417" t="s">
        <v>22</v>
      </c>
    </row>
    <row r="33418" spans="1:12">
      <c r="A33418" t="e">
        <f t="shared" ca="1" si="311"/>
        <v>#NAME?</v>
      </c>
      <c r="B33418">
        <v>494</v>
      </c>
      <c r="C33418" t="s">
        <v>63</v>
      </c>
      <c r="D33418" s="1">
        <v>42717</v>
      </c>
      <c r="F33418">
        <v>6</v>
      </c>
      <c r="G33418">
        <v>2811</v>
      </c>
      <c r="H33418" t="s">
        <v>603</v>
      </c>
      <c r="J33418" t="s">
        <v>14</v>
      </c>
      <c r="K33418">
        <v>49</v>
      </c>
      <c r="L33418" t="s">
        <v>15</v>
      </c>
    </row>
    <row r="33419" spans="1:12">
      <c r="A33419" t="e">
        <f t="shared" ca="1" si="311"/>
        <v>#NAME?</v>
      </c>
      <c r="B33419">
        <v>494</v>
      </c>
      <c r="C33419" t="s">
        <v>63</v>
      </c>
      <c r="D33419" s="1">
        <v>42888</v>
      </c>
      <c r="F33419">
        <v>6</v>
      </c>
      <c r="G33419">
        <v>2729</v>
      </c>
      <c r="H33419" t="s">
        <v>115</v>
      </c>
      <c r="J33419" t="s">
        <v>14</v>
      </c>
      <c r="K33419">
        <v>49</v>
      </c>
      <c r="L33419" t="s">
        <v>15</v>
      </c>
    </row>
    <row r="33420" spans="1:12">
      <c r="A33420" t="e">
        <f ca="1">E00251532633521</f>
        <v>#NAME?</v>
      </c>
      <c r="B33420">
        <v>493</v>
      </c>
      <c r="C33420" t="s">
        <v>376</v>
      </c>
      <c r="D33420" s="1">
        <v>42899</v>
      </c>
      <c r="F33420">
        <v>1</v>
      </c>
      <c r="G33420">
        <v>6929</v>
      </c>
      <c r="H33420" t="s">
        <v>36</v>
      </c>
      <c r="J33420" t="s">
        <v>14</v>
      </c>
      <c r="K33420">
        <v>61</v>
      </c>
      <c r="L33420" t="s">
        <v>15</v>
      </c>
    </row>
    <row r="33421" spans="1:12">
      <c r="A33421" t="e">
        <f ca="1">E00251715551121</f>
        <v>#NAME?</v>
      </c>
      <c r="B33421">
        <v>62</v>
      </c>
      <c r="C33421" t="s">
        <v>20</v>
      </c>
      <c r="D33421" s="1">
        <v>42054</v>
      </c>
      <c r="F33421">
        <v>1</v>
      </c>
      <c r="G33421">
        <v>7049</v>
      </c>
      <c r="H33421" t="s">
        <v>1052</v>
      </c>
      <c r="J33421" t="s">
        <v>14</v>
      </c>
      <c r="K33421">
        <v>45</v>
      </c>
      <c r="L33421" t="s">
        <v>15</v>
      </c>
    </row>
    <row r="33422" spans="1:12">
      <c r="A33422" t="e">
        <f t="shared" ref="A33422:A33429" ca="1" si="312">E00251532254321</f>
        <v>#NAME?</v>
      </c>
      <c r="B33422">
        <v>485</v>
      </c>
      <c r="C33422" t="s">
        <v>241</v>
      </c>
      <c r="D33422" s="1">
        <v>41288</v>
      </c>
      <c r="F33422">
        <v>3</v>
      </c>
      <c r="G33422">
        <v>30000</v>
      </c>
      <c r="H33422" t="s">
        <v>144</v>
      </c>
      <c r="J33422" t="s">
        <v>14</v>
      </c>
      <c r="K33422">
        <v>48</v>
      </c>
      <c r="L33422" t="s">
        <v>15</v>
      </c>
    </row>
    <row r="33423" spans="1:12">
      <c r="A33423" t="e">
        <f t="shared" ca="1" si="312"/>
        <v>#NAME?</v>
      </c>
      <c r="B33423">
        <v>485</v>
      </c>
      <c r="C33423" t="s">
        <v>241</v>
      </c>
      <c r="D33423" s="1">
        <v>41745</v>
      </c>
      <c r="F33423">
        <v>1</v>
      </c>
      <c r="G33423">
        <v>2169</v>
      </c>
      <c r="H33423" t="s">
        <v>40</v>
      </c>
      <c r="J33423" t="s">
        <v>14</v>
      </c>
      <c r="K33423">
        <v>49</v>
      </c>
      <c r="L33423" t="s">
        <v>15</v>
      </c>
    </row>
    <row r="33424" spans="1:12">
      <c r="A33424" t="e">
        <f t="shared" ca="1" si="312"/>
        <v>#NAME?</v>
      </c>
      <c r="B33424">
        <v>485</v>
      </c>
      <c r="C33424" t="s">
        <v>241</v>
      </c>
      <c r="D33424" s="1">
        <v>41745</v>
      </c>
      <c r="F33424">
        <v>1</v>
      </c>
      <c r="G33424">
        <v>2724</v>
      </c>
      <c r="H33424" t="s">
        <v>73</v>
      </c>
      <c r="J33424" t="s">
        <v>14</v>
      </c>
      <c r="K33424">
        <v>49</v>
      </c>
      <c r="L33424" t="s">
        <v>15</v>
      </c>
    </row>
    <row r="33425" spans="1:12">
      <c r="A33425" t="e">
        <f t="shared" ca="1" si="312"/>
        <v>#NAME?</v>
      </c>
      <c r="B33425">
        <v>485</v>
      </c>
      <c r="C33425" t="s">
        <v>241</v>
      </c>
      <c r="D33425" s="1">
        <v>41745</v>
      </c>
      <c r="F33425">
        <v>2</v>
      </c>
      <c r="G33425">
        <v>5921</v>
      </c>
      <c r="H33425" t="s">
        <v>680</v>
      </c>
      <c r="J33425" t="s">
        <v>14</v>
      </c>
      <c r="K33425">
        <v>49</v>
      </c>
      <c r="L33425" t="s">
        <v>15</v>
      </c>
    </row>
    <row r="33426" spans="1:12">
      <c r="A33426" t="e">
        <f t="shared" ca="1" si="312"/>
        <v>#NAME?</v>
      </c>
      <c r="B33426">
        <v>485</v>
      </c>
      <c r="C33426" t="s">
        <v>241</v>
      </c>
      <c r="D33426" s="1">
        <v>41745</v>
      </c>
      <c r="F33426">
        <v>3</v>
      </c>
      <c r="G33426">
        <v>6253</v>
      </c>
      <c r="H33426" t="s">
        <v>292</v>
      </c>
      <c r="J33426" t="s">
        <v>14</v>
      </c>
      <c r="K33426">
        <v>49</v>
      </c>
      <c r="L33426" t="s">
        <v>15</v>
      </c>
    </row>
    <row r="33427" spans="1:12">
      <c r="A33427" t="e">
        <f t="shared" ca="1" si="312"/>
        <v>#NAME?</v>
      </c>
      <c r="B33427">
        <v>485</v>
      </c>
      <c r="C33427" t="s">
        <v>241</v>
      </c>
      <c r="D33427" s="1">
        <v>41745</v>
      </c>
      <c r="F33427">
        <v>5</v>
      </c>
      <c r="G33427">
        <v>4659</v>
      </c>
      <c r="H33427" t="s">
        <v>47</v>
      </c>
      <c r="J33427" t="s">
        <v>14</v>
      </c>
      <c r="K33427">
        <v>49</v>
      </c>
      <c r="L33427" t="s">
        <v>15</v>
      </c>
    </row>
    <row r="33428" spans="1:12">
      <c r="A33428" t="e">
        <f t="shared" ca="1" si="312"/>
        <v>#NAME?</v>
      </c>
      <c r="B33428">
        <v>485</v>
      </c>
      <c r="C33428" t="s">
        <v>241</v>
      </c>
      <c r="D33428" s="1">
        <v>42105</v>
      </c>
      <c r="F33428">
        <v>5</v>
      </c>
      <c r="G33428">
        <v>7820</v>
      </c>
      <c r="H33428" t="s">
        <v>233</v>
      </c>
      <c r="J33428" t="s">
        <v>14</v>
      </c>
      <c r="K33428">
        <v>50</v>
      </c>
      <c r="L33428" t="s">
        <v>22</v>
      </c>
    </row>
    <row r="33429" spans="1:12">
      <c r="A33429" t="e">
        <f t="shared" ca="1" si="312"/>
        <v>#NAME?</v>
      </c>
      <c r="B33429">
        <v>485</v>
      </c>
      <c r="C33429" t="s">
        <v>241</v>
      </c>
      <c r="D33429" s="1">
        <v>42682</v>
      </c>
      <c r="F33429">
        <v>6</v>
      </c>
      <c r="G33429">
        <v>6101</v>
      </c>
      <c r="H33429" t="s">
        <v>423</v>
      </c>
      <c r="J33429" t="s">
        <v>14</v>
      </c>
      <c r="K33429">
        <v>52</v>
      </c>
      <c r="L33429" t="s">
        <v>15</v>
      </c>
    </row>
    <row r="33430" spans="1:12">
      <c r="A33430" t="e">
        <f ca="1">E00251429326321</f>
        <v>#NAME?</v>
      </c>
      <c r="B33430">
        <v>291</v>
      </c>
      <c r="C33430" t="s">
        <v>160</v>
      </c>
      <c r="D33430" s="1">
        <v>41289</v>
      </c>
      <c r="F33430">
        <v>2</v>
      </c>
      <c r="G33430">
        <v>490</v>
      </c>
      <c r="H33430" t="s">
        <v>203</v>
      </c>
      <c r="J33430" t="s">
        <v>14</v>
      </c>
      <c r="K33430">
        <v>46</v>
      </c>
      <c r="L33430" t="s">
        <v>15</v>
      </c>
    </row>
    <row r="33431" spans="1:12">
      <c r="A33431" t="e">
        <f ca="1">E00251532254321</f>
        <v>#NAME?</v>
      </c>
      <c r="B33431">
        <v>485</v>
      </c>
      <c r="C33431" t="s">
        <v>241</v>
      </c>
      <c r="D33431" s="1">
        <v>42745</v>
      </c>
      <c r="F33431">
        <v>3</v>
      </c>
      <c r="G33431">
        <v>2724</v>
      </c>
      <c r="H33431" t="s">
        <v>73</v>
      </c>
      <c r="J33431" t="s">
        <v>14</v>
      </c>
      <c r="K33431">
        <v>52</v>
      </c>
      <c r="L33431" t="s">
        <v>15</v>
      </c>
    </row>
    <row r="33432" spans="1:12">
      <c r="A33432" t="e">
        <f ca="1">E00251511139621</f>
        <v>#NAME?</v>
      </c>
      <c r="B33432">
        <v>28</v>
      </c>
      <c r="C33432" t="s">
        <v>153</v>
      </c>
      <c r="D33432" s="1">
        <v>41563</v>
      </c>
      <c r="F33432">
        <v>3</v>
      </c>
      <c r="G33432">
        <v>49390</v>
      </c>
      <c r="H33432" t="s">
        <v>59</v>
      </c>
      <c r="J33432" t="s">
        <v>14</v>
      </c>
      <c r="K33432">
        <v>53</v>
      </c>
      <c r="L33432" t="s">
        <v>15</v>
      </c>
    </row>
    <row r="33433" spans="1:12">
      <c r="A33433" t="e">
        <f ca="1">E00251432151321</f>
        <v>#NAME?</v>
      </c>
      <c r="B33433">
        <v>494</v>
      </c>
      <c r="C33433" t="s">
        <v>63</v>
      </c>
      <c r="D33433" s="1">
        <v>41415</v>
      </c>
      <c r="F33433">
        <v>2</v>
      </c>
      <c r="G33433">
        <v>2809</v>
      </c>
      <c r="H33433" t="s">
        <v>90</v>
      </c>
      <c r="J33433" t="s">
        <v>14</v>
      </c>
      <c r="K33433">
        <v>45</v>
      </c>
      <c r="L33433" t="s">
        <v>15</v>
      </c>
    </row>
    <row r="33434" spans="1:12">
      <c r="A33434" t="e">
        <f ca="1">E00251429241821</f>
        <v>#NAME?</v>
      </c>
      <c r="B33434">
        <v>286</v>
      </c>
      <c r="C33434" t="s">
        <v>41</v>
      </c>
      <c r="D33434" s="1">
        <v>42065</v>
      </c>
      <c r="F33434">
        <v>2</v>
      </c>
      <c r="G33434">
        <v>78609</v>
      </c>
      <c r="H33434" t="s">
        <v>240</v>
      </c>
      <c r="J33434" t="s">
        <v>14</v>
      </c>
      <c r="K33434">
        <v>47</v>
      </c>
      <c r="L33434" t="s">
        <v>22</v>
      </c>
    </row>
    <row r="33435" spans="1:12">
      <c r="A33435" t="e">
        <f ca="1">E00251511139621</f>
        <v>#NAME?</v>
      </c>
      <c r="B33435">
        <v>28</v>
      </c>
      <c r="C33435" t="s">
        <v>153</v>
      </c>
      <c r="D33435" s="1">
        <v>41775</v>
      </c>
      <c r="F33435">
        <v>2</v>
      </c>
      <c r="G33435">
        <v>7062</v>
      </c>
      <c r="H33435" t="s">
        <v>97</v>
      </c>
      <c r="J33435" t="s">
        <v>14</v>
      </c>
      <c r="K33435">
        <v>54</v>
      </c>
      <c r="L33435" t="s">
        <v>15</v>
      </c>
    </row>
    <row r="33436" spans="1:12">
      <c r="A33436" t="e">
        <f ca="1">E00251511139621</f>
        <v>#NAME?</v>
      </c>
      <c r="B33436">
        <v>28</v>
      </c>
      <c r="C33436" t="s">
        <v>153</v>
      </c>
      <c r="D33436" s="1">
        <v>41780</v>
      </c>
      <c r="F33436">
        <v>2</v>
      </c>
      <c r="G33436">
        <v>4019</v>
      </c>
      <c r="H33436" t="s">
        <v>26</v>
      </c>
      <c r="J33436" t="s">
        <v>14</v>
      </c>
      <c r="K33436">
        <v>54</v>
      </c>
      <c r="L33436" t="s">
        <v>15</v>
      </c>
    </row>
    <row r="33437" spans="1:12">
      <c r="A33437" t="e">
        <f ca="1">E00251432151321</f>
        <v>#NAME?</v>
      </c>
      <c r="B33437">
        <v>494</v>
      </c>
      <c r="C33437" t="s">
        <v>63</v>
      </c>
      <c r="D33437" s="1">
        <v>41285</v>
      </c>
      <c r="F33437">
        <v>1</v>
      </c>
      <c r="G33437">
        <v>2809</v>
      </c>
      <c r="H33437" t="s">
        <v>90</v>
      </c>
      <c r="J33437" t="s">
        <v>14</v>
      </c>
      <c r="K33437">
        <v>45</v>
      </c>
      <c r="L33437" t="s">
        <v>15</v>
      </c>
    </row>
    <row r="33438" spans="1:12">
      <c r="A33438" t="e">
        <f ca="1">E00251432151321</f>
        <v>#NAME?</v>
      </c>
      <c r="B33438">
        <v>494</v>
      </c>
      <c r="C33438" t="s">
        <v>63</v>
      </c>
      <c r="D33438" s="1">
        <v>41758</v>
      </c>
      <c r="F33438">
        <v>1</v>
      </c>
      <c r="G33438">
        <v>4019</v>
      </c>
      <c r="H33438" t="s">
        <v>26</v>
      </c>
      <c r="J33438" t="s">
        <v>14</v>
      </c>
      <c r="K33438">
        <v>46</v>
      </c>
      <c r="L33438" t="s">
        <v>15</v>
      </c>
    </row>
    <row r="33439" spans="1:12">
      <c r="A33439" t="e">
        <f ca="1">E00251432151321</f>
        <v>#NAME?</v>
      </c>
      <c r="B33439">
        <v>494</v>
      </c>
      <c r="C33439" t="s">
        <v>63</v>
      </c>
      <c r="D33439" s="1">
        <v>42347</v>
      </c>
      <c r="F33439">
        <v>1</v>
      </c>
      <c r="G33439">
        <v>2811</v>
      </c>
      <c r="H33439" t="s">
        <v>603</v>
      </c>
      <c r="J33439" t="s">
        <v>14</v>
      </c>
      <c r="K33439">
        <v>48</v>
      </c>
      <c r="L33439" t="s">
        <v>15</v>
      </c>
    </row>
    <row r="33440" spans="1:12">
      <c r="A33440" t="e">
        <f ca="1">E00251432151321</f>
        <v>#NAME?</v>
      </c>
      <c r="B33440">
        <v>494</v>
      </c>
      <c r="C33440" t="s">
        <v>63</v>
      </c>
      <c r="D33440" s="1">
        <v>41471</v>
      </c>
      <c r="F33440">
        <v>2</v>
      </c>
      <c r="G33440">
        <v>2809</v>
      </c>
      <c r="H33440" t="s">
        <v>90</v>
      </c>
      <c r="J33440" t="s">
        <v>14</v>
      </c>
      <c r="K33440">
        <v>45</v>
      </c>
      <c r="L33440" t="s">
        <v>15</v>
      </c>
    </row>
    <row r="33441" spans="1:12">
      <c r="A33441" t="e">
        <f ca="1">E00251716548221</f>
        <v>#NAME?</v>
      </c>
      <c r="B33441">
        <v>449</v>
      </c>
      <c r="C33441" t="s">
        <v>124</v>
      </c>
      <c r="D33441" s="1">
        <v>42696</v>
      </c>
      <c r="F33441">
        <v>1</v>
      </c>
      <c r="G33441">
        <v>27800</v>
      </c>
      <c r="H33441" t="s">
        <v>145</v>
      </c>
      <c r="J33441" t="s">
        <v>14</v>
      </c>
      <c r="K33441">
        <v>51</v>
      </c>
      <c r="L33441" t="s">
        <v>15</v>
      </c>
    </row>
    <row r="33442" spans="1:12">
      <c r="A33442" t="e">
        <f ca="1">E00251716548221</f>
        <v>#NAME?</v>
      </c>
      <c r="B33442">
        <v>449</v>
      </c>
      <c r="C33442" t="s">
        <v>124</v>
      </c>
      <c r="D33442" s="1">
        <v>43056</v>
      </c>
      <c r="F33442">
        <v>1</v>
      </c>
      <c r="G33442">
        <v>4019</v>
      </c>
      <c r="H33442" t="s">
        <v>26</v>
      </c>
      <c r="J33442" t="s">
        <v>14</v>
      </c>
      <c r="K33442">
        <v>52</v>
      </c>
      <c r="L33442" t="s">
        <v>15</v>
      </c>
    </row>
    <row r="33443" spans="1:12">
      <c r="A33443" t="e">
        <f ca="1">E00251716548221</f>
        <v>#NAME?</v>
      </c>
      <c r="B33443">
        <v>6046</v>
      </c>
      <c r="C33443" t="s">
        <v>98</v>
      </c>
      <c r="D33443" s="1">
        <v>42866</v>
      </c>
      <c r="F33443">
        <v>1</v>
      </c>
      <c r="G33443">
        <v>4139</v>
      </c>
      <c r="H33443" t="s">
        <v>300</v>
      </c>
      <c r="I33443" t="s">
        <v>56</v>
      </c>
      <c r="J33443" t="s">
        <v>57</v>
      </c>
      <c r="K33443">
        <v>51</v>
      </c>
      <c r="L33443" t="s">
        <v>15</v>
      </c>
    </row>
    <row r="33444" spans="1:12">
      <c r="A33444" t="e">
        <f ca="1">E00251514279221</f>
        <v>#NAME?</v>
      </c>
      <c r="B33444">
        <v>491</v>
      </c>
      <c r="C33444" t="s">
        <v>567</v>
      </c>
      <c r="D33444" s="1">
        <v>42776</v>
      </c>
      <c r="F33444">
        <v>1</v>
      </c>
      <c r="G33444">
        <v>30000</v>
      </c>
      <c r="H33444" t="s">
        <v>144</v>
      </c>
      <c r="J33444" t="s">
        <v>14</v>
      </c>
      <c r="K33444">
        <v>45</v>
      </c>
      <c r="L33444" t="s">
        <v>15</v>
      </c>
    </row>
    <row r="33445" spans="1:12">
      <c r="A33445" t="e">
        <f ca="1">E00251432151321</f>
        <v>#NAME?</v>
      </c>
      <c r="B33445">
        <v>494</v>
      </c>
      <c r="C33445" t="s">
        <v>63</v>
      </c>
      <c r="D33445" s="1">
        <v>42860</v>
      </c>
      <c r="F33445">
        <v>5</v>
      </c>
      <c r="G33445">
        <v>7904</v>
      </c>
      <c r="H33445" t="s">
        <v>75</v>
      </c>
      <c r="J33445" t="s">
        <v>14</v>
      </c>
      <c r="K33445">
        <v>49</v>
      </c>
      <c r="L33445" t="s">
        <v>22</v>
      </c>
    </row>
    <row r="33446" spans="1:12">
      <c r="A33446" t="e">
        <f ca="1">E00251417960121</f>
        <v>#NAME?</v>
      </c>
      <c r="B33446">
        <v>50</v>
      </c>
      <c r="C33446" t="s">
        <v>512</v>
      </c>
      <c r="D33446" s="1">
        <v>41519</v>
      </c>
      <c r="F33446">
        <v>3</v>
      </c>
      <c r="G33446">
        <v>4019</v>
      </c>
      <c r="H33446" t="s">
        <v>26</v>
      </c>
      <c r="J33446" t="s">
        <v>14</v>
      </c>
      <c r="K33446">
        <v>62</v>
      </c>
      <c r="L33446" t="s">
        <v>15</v>
      </c>
    </row>
    <row r="33447" spans="1:12">
      <c r="A33447" t="e">
        <f ca="1">E00251417960121</f>
        <v>#NAME?</v>
      </c>
      <c r="B33447">
        <v>50</v>
      </c>
      <c r="C33447" t="s">
        <v>512</v>
      </c>
      <c r="D33447" s="1">
        <v>42857</v>
      </c>
      <c r="F33447">
        <v>4</v>
      </c>
      <c r="G33447">
        <v>29690</v>
      </c>
      <c r="H33447" t="s">
        <v>52</v>
      </c>
      <c r="J33447" t="s">
        <v>14</v>
      </c>
      <c r="K33447">
        <v>66</v>
      </c>
      <c r="L33447" t="s">
        <v>15</v>
      </c>
    </row>
    <row r="33448" spans="1:12">
      <c r="A33448" t="e">
        <f ca="1">E00251716548221</f>
        <v>#NAME?</v>
      </c>
      <c r="B33448">
        <v>449</v>
      </c>
      <c r="C33448" t="s">
        <v>124</v>
      </c>
      <c r="D33448" s="1">
        <v>42923</v>
      </c>
      <c r="F33448">
        <v>4</v>
      </c>
      <c r="G33448">
        <v>27800</v>
      </c>
      <c r="H33448" t="s">
        <v>145</v>
      </c>
      <c r="J33448" t="s">
        <v>14</v>
      </c>
      <c r="K33448">
        <v>51</v>
      </c>
      <c r="L33448" t="s">
        <v>15</v>
      </c>
    </row>
    <row r="33449" spans="1:12">
      <c r="A33449" t="e">
        <f ca="1">E00251716548221</f>
        <v>#NAME?</v>
      </c>
      <c r="B33449">
        <v>449</v>
      </c>
      <c r="C33449" t="s">
        <v>124</v>
      </c>
      <c r="D33449" s="1">
        <v>43018</v>
      </c>
      <c r="F33449">
        <v>4</v>
      </c>
      <c r="G33449">
        <v>7904</v>
      </c>
      <c r="H33449" t="s">
        <v>75</v>
      </c>
      <c r="J33449" t="s">
        <v>14</v>
      </c>
      <c r="K33449">
        <v>52</v>
      </c>
      <c r="L33449" t="s">
        <v>22</v>
      </c>
    </row>
    <row r="33450" spans="1:12">
      <c r="A33450" t="e">
        <f ca="1">E00251514279221</f>
        <v>#NAME?</v>
      </c>
      <c r="B33450">
        <v>491</v>
      </c>
      <c r="C33450" t="s">
        <v>567</v>
      </c>
      <c r="D33450" s="1">
        <v>42832</v>
      </c>
      <c r="F33450">
        <v>2</v>
      </c>
      <c r="G33450">
        <v>30390</v>
      </c>
      <c r="H33450" t="s">
        <v>313</v>
      </c>
      <c r="J33450" t="s">
        <v>14</v>
      </c>
      <c r="K33450">
        <v>46</v>
      </c>
      <c r="L33450" t="s">
        <v>15</v>
      </c>
    </row>
    <row r="33451" spans="1:12">
      <c r="A33451" t="e">
        <f ca="1">E00251514279221</f>
        <v>#NAME?</v>
      </c>
      <c r="B33451">
        <v>772</v>
      </c>
      <c r="C33451" t="s">
        <v>170</v>
      </c>
      <c r="D33451" s="1">
        <v>42743</v>
      </c>
      <c r="E33451">
        <v>8</v>
      </c>
      <c r="F33451">
        <v>5</v>
      </c>
      <c r="G33451">
        <v>3071</v>
      </c>
      <c r="H33451" t="s">
        <v>686</v>
      </c>
      <c r="J33451" t="s">
        <v>34</v>
      </c>
      <c r="K33451">
        <v>45</v>
      </c>
      <c r="L33451" t="s">
        <v>15</v>
      </c>
    </row>
    <row r="33452" spans="1:12">
      <c r="A33452" t="e">
        <f ca="1">E00251716548221</f>
        <v>#NAME?</v>
      </c>
      <c r="B33452">
        <v>449</v>
      </c>
      <c r="C33452" t="s">
        <v>124</v>
      </c>
      <c r="D33452" s="1">
        <v>42116</v>
      </c>
      <c r="F33452">
        <v>1</v>
      </c>
      <c r="G33452">
        <v>34461</v>
      </c>
      <c r="H33452" t="s">
        <v>688</v>
      </c>
      <c r="J33452" t="s">
        <v>14</v>
      </c>
      <c r="K33452">
        <v>49</v>
      </c>
      <c r="L33452" t="s">
        <v>15</v>
      </c>
    </row>
    <row r="33453" spans="1:12">
      <c r="A33453" t="e">
        <f ca="1">E00251716548221</f>
        <v>#NAME?</v>
      </c>
      <c r="B33453">
        <v>449</v>
      </c>
      <c r="C33453" t="s">
        <v>124</v>
      </c>
      <c r="D33453" s="1">
        <v>42188</v>
      </c>
      <c r="F33453">
        <v>1</v>
      </c>
      <c r="G33453">
        <v>78900</v>
      </c>
      <c r="H33453" t="s">
        <v>79</v>
      </c>
      <c r="J33453" t="s">
        <v>14</v>
      </c>
      <c r="K33453">
        <v>49</v>
      </c>
      <c r="L33453" t="s">
        <v>22</v>
      </c>
    </row>
    <row r="33454" spans="1:12">
      <c r="A33454" t="e">
        <f ca="1">E00251716548221</f>
        <v>#NAME?</v>
      </c>
      <c r="B33454">
        <v>449</v>
      </c>
      <c r="C33454" t="s">
        <v>124</v>
      </c>
      <c r="D33454" s="1">
        <v>42579</v>
      </c>
      <c r="F33454">
        <v>2</v>
      </c>
      <c r="G33454">
        <v>4019</v>
      </c>
      <c r="H33454" t="s">
        <v>26</v>
      </c>
      <c r="J33454" t="s">
        <v>14</v>
      </c>
      <c r="K33454">
        <v>50</v>
      </c>
      <c r="L33454" t="s">
        <v>15</v>
      </c>
    </row>
    <row r="33455" spans="1:12">
      <c r="A33455" t="e">
        <f ca="1">E00251429389321</f>
        <v>#NAME?</v>
      </c>
      <c r="B33455">
        <v>274</v>
      </c>
      <c r="C33455" t="s">
        <v>506</v>
      </c>
      <c r="D33455" s="1">
        <v>42758</v>
      </c>
      <c r="F33455">
        <v>4</v>
      </c>
      <c r="G33455">
        <v>30748</v>
      </c>
      <c r="H33455" t="s">
        <v>50</v>
      </c>
      <c r="J33455" t="s">
        <v>14</v>
      </c>
      <c r="K33455">
        <v>56</v>
      </c>
      <c r="L33455" t="s">
        <v>15</v>
      </c>
    </row>
    <row r="33456" spans="1:12">
      <c r="A33456" t="e">
        <f ca="1">E00251716548221</f>
        <v>#NAME?</v>
      </c>
      <c r="B33456">
        <v>449</v>
      </c>
      <c r="C33456" t="s">
        <v>124</v>
      </c>
      <c r="D33456" s="1">
        <v>43084</v>
      </c>
      <c r="F33456">
        <v>3</v>
      </c>
      <c r="G33456">
        <v>4139</v>
      </c>
      <c r="H33456" t="s">
        <v>300</v>
      </c>
      <c r="J33456" t="s">
        <v>14</v>
      </c>
      <c r="K33456">
        <v>52</v>
      </c>
      <c r="L33456" t="s">
        <v>15</v>
      </c>
    </row>
    <row r="33457" spans="1:12">
      <c r="A33457" t="e">
        <f ca="1">E00251716548221</f>
        <v>#NAME?</v>
      </c>
      <c r="B33457">
        <v>1028</v>
      </c>
      <c r="C33457" t="s">
        <v>127</v>
      </c>
      <c r="D33457" s="1">
        <v>42824</v>
      </c>
      <c r="F33457">
        <v>1</v>
      </c>
      <c r="G33457">
        <v>9490</v>
      </c>
      <c r="H33457" t="s">
        <v>138</v>
      </c>
      <c r="I33457" t="s">
        <v>127</v>
      </c>
      <c r="J33457" t="s">
        <v>57</v>
      </c>
      <c r="K33457">
        <v>51</v>
      </c>
      <c r="L33457" t="s">
        <v>15</v>
      </c>
    </row>
    <row r="33458" spans="1:12">
      <c r="A33458" t="e">
        <f ca="1">E00251532633521</f>
        <v>#NAME?</v>
      </c>
      <c r="B33458">
        <v>493</v>
      </c>
      <c r="C33458" t="s">
        <v>376</v>
      </c>
      <c r="D33458" s="1">
        <v>42912</v>
      </c>
      <c r="F33458">
        <v>1</v>
      </c>
      <c r="G33458">
        <v>27800</v>
      </c>
      <c r="H33458" t="s">
        <v>145</v>
      </c>
      <c r="J33458" t="s">
        <v>14</v>
      </c>
      <c r="K33458">
        <v>61</v>
      </c>
      <c r="L33458" t="s">
        <v>15</v>
      </c>
    </row>
    <row r="33459" spans="1:12">
      <c r="A33459" t="e">
        <f ca="1">E00251532633521</f>
        <v>#NAME?</v>
      </c>
      <c r="B33459">
        <v>496</v>
      </c>
      <c r="C33459" t="s">
        <v>365</v>
      </c>
      <c r="D33459" s="1">
        <v>42523</v>
      </c>
      <c r="F33459">
        <v>2</v>
      </c>
      <c r="G33459">
        <v>4019</v>
      </c>
      <c r="H33459" t="s">
        <v>26</v>
      </c>
      <c r="J33459" t="s">
        <v>14</v>
      </c>
      <c r="K33459">
        <v>60</v>
      </c>
      <c r="L33459" t="s">
        <v>15</v>
      </c>
    </row>
    <row r="33460" spans="1:12">
      <c r="A33460" t="e">
        <f ca="1">E00251514279221</f>
        <v>#NAME?</v>
      </c>
      <c r="B33460">
        <v>491</v>
      </c>
      <c r="C33460" t="s">
        <v>567</v>
      </c>
      <c r="D33460" s="1">
        <v>42719</v>
      </c>
      <c r="F33460">
        <v>3</v>
      </c>
      <c r="G33460">
        <v>30390</v>
      </c>
      <c r="H33460" t="s">
        <v>313</v>
      </c>
      <c r="J33460" t="s">
        <v>14</v>
      </c>
      <c r="K33460">
        <v>45</v>
      </c>
      <c r="L33460" t="s">
        <v>15</v>
      </c>
    </row>
    <row r="33461" spans="1:12">
      <c r="A33461" t="e">
        <f ca="1">E00251716548221</f>
        <v>#NAME?</v>
      </c>
      <c r="B33461">
        <v>449</v>
      </c>
      <c r="C33461" t="s">
        <v>124</v>
      </c>
      <c r="D33461" s="1">
        <v>41551</v>
      </c>
      <c r="F33461">
        <v>1</v>
      </c>
      <c r="G33461">
        <v>4019</v>
      </c>
      <c r="H33461" t="s">
        <v>26</v>
      </c>
      <c r="J33461" t="s">
        <v>14</v>
      </c>
      <c r="K33461">
        <v>48</v>
      </c>
      <c r="L33461" t="s">
        <v>15</v>
      </c>
    </row>
    <row r="33462" spans="1:12">
      <c r="A33462" t="e">
        <f ca="1">E00251716548221</f>
        <v>#NAME?</v>
      </c>
      <c r="B33462">
        <v>449</v>
      </c>
      <c r="C33462" t="s">
        <v>124</v>
      </c>
      <c r="D33462" s="1">
        <v>42641</v>
      </c>
      <c r="F33462">
        <v>1</v>
      </c>
      <c r="G33462">
        <v>75469</v>
      </c>
      <c r="H33462" t="s">
        <v>1735</v>
      </c>
      <c r="J33462" t="s">
        <v>14</v>
      </c>
      <c r="K33462">
        <v>51</v>
      </c>
      <c r="L33462" t="s">
        <v>15</v>
      </c>
    </row>
    <row r="33463" spans="1:12">
      <c r="A33463" t="e">
        <f ca="1">E00251417960121</f>
        <v>#NAME?</v>
      </c>
      <c r="B33463">
        <v>50</v>
      </c>
      <c r="C33463" t="s">
        <v>512</v>
      </c>
      <c r="D33463" s="1">
        <v>41036</v>
      </c>
      <c r="F33463">
        <v>1</v>
      </c>
      <c r="G33463">
        <v>4019</v>
      </c>
      <c r="H33463" t="s">
        <v>26</v>
      </c>
      <c r="J33463" t="s">
        <v>14</v>
      </c>
      <c r="K33463">
        <v>61</v>
      </c>
      <c r="L33463" t="s">
        <v>15</v>
      </c>
    </row>
    <row r="33464" spans="1:12">
      <c r="A33464" t="e">
        <f ca="1">E00251514279221</f>
        <v>#NAME?</v>
      </c>
      <c r="B33464">
        <v>491</v>
      </c>
      <c r="C33464" t="s">
        <v>567</v>
      </c>
      <c r="D33464" s="1">
        <v>42802</v>
      </c>
      <c r="F33464">
        <v>2</v>
      </c>
      <c r="G33464">
        <v>30390</v>
      </c>
      <c r="H33464" t="s">
        <v>313</v>
      </c>
      <c r="J33464" t="s">
        <v>14</v>
      </c>
      <c r="K33464">
        <v>46</v>
      </c>
      <c r="L33464" t="s">
        <v>15</v>
      </c>
    </row>
    <row r="33465" spans="1:12">
      <c r="A33465" t="e">
        <f ca="1">E00251417960121</f>
        <v>#NAME?</v>
      </c>
      <c r="B33465">
        <v>50</v>
      </c>
      <c r="C33465" t="s">
        <v>512</v>
      </c>
      <c r="D33465" s="1">
        <v>42772</v>
      </c>
      <c r="F33465">
        <v>3</v>
      </c>
      <c r="G33465">
        <v>29690</v>
      </c>
      <c r="H33465" t="s">
        <v>52</v>
      </c>
      <c r="J33465" t="s">
        <v>14</v>
      </c>
      <c r="K33465">
        <v>65</v>
      </c>
      <c r="L33465" t="s">
        <v>15</v>
      </c>
    </row>
    <row r="33466" spans="1:12">
      <c r="A33466" t="e">
        <f ca="1">E00251432326121</f>
        <v>#NAME?</v>
      </c>
      <c r="B33466">
        <v>489</v>
      </c>
      <c r="C33466" t="s">
        <v>100</v>
      </c>
      <c r="D33466" s="1">
        <v>41184</v>
      </c>
      <c r="F33466">
        <v>2</v>
      </c>
      <c r="G33466">
        <v>52340</v>
      </c>
      <c r="H33466" t="s">
        <v>593</v>
      </c>
      <c r="J33466" t="s">
        <v>14</v>
      </c>
      <c r="K33466">
        <v>45</v>
      </c>
      <c r="L33466" t="s">
        <v>15</v>
      </c>
    </row>
    <row r="33467" spans="1:12">
      <c r="A33467" t="e">
        <f ca="1">E00251429396721</f>
        <v>#NAME?</v>
      </c>
      <c r="B33467">
        <v>695</v>
      </c>
      <c r="C33467" t="s">
        <v>257</v>
      </c>
      <c r="D33467" s="1">
        <v>41571</v>
      </c>
      <c r="F33467">
        <v>2</v>
      </c>
      <c r="G33467">
        <v>7243</v>
      </c>
      <c r="H33467" t="s">
        <v>42</v>
      </c>
      <c r="J33467" t="s">
        <v>14</v>
      </c>
      <c r="K33467">
        <v>53</v>
      </c>
      <c r="L33467" t="s">
        <v>15</v>
      </c>
    </row>
    <row r="33468" spans="1:12">
      <c r="A33468" t="e">
        <f ca="1">E00251615839321</f>
        <v>#NAME?</v>
      </c>
      <c r="B33468">
        <v>498</v>
      </c>
      <c r="C33468" t="s">
        <v>591</v>
      </c>
      <c r="D33468" s="1">
        <v>42870</v>
      </c>
      <c r="F33468">
        <v>1</v>
      </c>
      <c r="G33468">
        <v>2729</v>
      </c>
      <c r="H33468" t="s">
        <v>115</v>
      </c>
      <c r="J33468" t="s">
        <v>14</v>
      </c>
      <c r="K33468">
        <v>58</v>
      </c>
      <c r="L33468" t="s">
        <v>15</v>
      </c>
    </row>
    <row r="33469" spans="1:12">
      <c r="A33469" t="e">
        <f ca="1">E00251429396721</f>
        <v>#NAME?</v>
      </c>
      <c r="B33469">
        <v>695</v>
      </c>
      <c r="C33469" t="s">
        <v>257</v>
      </c>
      <c r="D33469" s="1">
        <v>41850</v>
      </c>
      <c r="F33469">
        <v>3</v>
      </c>
      <c r="G33469">
        <v>71509</v>
      </c>
      <c r="H33469" t="s">
        <v>369</v>
      </c>
      <c r="J33469" t="s">
        <v>14</v>
      </c>
      <c r="K33469">
        <v>54</v>
      </c>
      <c r="L33469" t="s">
        <v>15</v>
      </c>
    </row>
    <row r="33470" spans="1:12">
      <c r="A33470" t="e">
        <f ca="1">E00251429396721</f>
        <v>#NAME?</v>
      </c>
      <c r="B33470">
        <v>695</v>
      </c>
      <c r="C33470" t="s">
        <v>257</v>
      </c>
      <c r="D33470" s="1">
        <v>42035</v>
      </c>
      <c r="F33470">
        <v>1</v>
      </c>
      <c r="G33470">
        <v>9490</v>
      </c>
      <c r="H33470" t="s">
        <v>138</v>
      </c>
      <c r="J33470" t="s">
        <v>14</v>
      </c>
      <c r="K33470">
        <v>54</v>
      </c>
      <c r="L33470" t="s">
        <v>15</v>
      </c>
    </row>
    <row r="33471" spans="1:12">
      <c r="A33471" t="e">
        <f ca="1">E00251417960121</f>
        <v>#NAME?</v>
      </c>
      <c r="B33471">
        <v>50</v>
      </c>
      <c r="C33471" t="s">
        <v>512</v>
      </c>
      <c r="D33471" s="1">
        <v>40970</v>
      </c>
      <c r="F33471">
        <v>3</v>
      </c>
      <c r="G33471">
        <v>25000</v>
      </c>
      <c r="H33471" t="s">
        <v>178</v>
      </c>
      <c r="J33471" t="s">
        <v>14</v>
      </c>
      <c r="K33471">
        <v>61</v>
      </c>
      <c r="L33471" t="s">
        <v>15</v>
      </c>
    </row>
    <row r="33472" spans="1:12">
      <c r="A33472" t="e">
        <f ca="1">E00251417960121</f>
        <v>#NAME?</v>
      </c>
      <c r="B33472">
        <v>50</v>
      </c>
      <c r="C33472" t="s">
        <v>512</v>
      </c>
      <c r="D33472" s="1">
        <v>42572</v>
      </c>
      <c r="F33472">
        <v>2</v>
      </c>
      <c r="G33472">
        <v>4019</v>
      </c>
      <c r="H33472" t="s">
        <v>26</v>
      </c>
      <c r="J33472" t="s">
        <v>14</v>
      </c>
      <c r="K33472">
        <v>65</v>
      </c>
      <c r="L33472" t="s">
        <v>15</v>
      </c>
    </row>
    <row r="33473" spans="1:12">
      <c r="A33473" t="e">
        <f ca="1">E00251432326121</f>
        <v>#NAME?</v>
      </c>
      <c r="B33473">
        <v>489</v>
      </c>
      <c r="C33473" t="s">
        <v>100</v>
      </c>
      <c r="D33473" s="1">
        <v>42058</v>
      </c>
      <c r="F33473">
        <v>1</v>
      </c>
      <c r="G33473">
        <v>4019</v>
      </c>
      <c r="H33473" t="s">
        <v>26</v>
      </c>
      <c r="J33473" t="s">
        <v>14</v>
      </c>
      <c r="K33473">
        <v>47</v>
      </c>
      <c r="L33473" t="s">
        <v>15</v>
      </c>
    </row>
    <row r="33474" spans="1:12">
      <c r="A33474" t="e">
        <f ca="1">E00251417960121</f>
        <v>#NAME?</v>
      </c>
      <c r="B33474">
        <v>50</v>
      </c>
      <c r="C33474" t="s">
        <v>512</v>
      </c>
      <c r="D33474" s="1">
        <v>42781</v>
      </c>
      <c r="F33474">
        <v>6</v>
      </c>
      <c r="G33474">
        <v>29690</v>
      </c>
      <c r="H33474" t="s">
        <v>52</v>
      </c>
      <c r="J33474" t="s">
        <v>14</v>
      </c>
      <c r="K33474">
        <v>65</v>
      </c>
      <c r="L33474" t="s">
        <v>15</v>
      </c>
    </row>
    <row r="33475" spans="1:12">
      <c r="A33475" t="e">
        <f ca="1">E00251716548221</f>
        <v>#NAME?</v>
      </c>
      <c r="B33475">
        <v>449</v>
      </c>
      <c r="C33475" t="s">
        <v>124</v>
      </c>
      <c r="D33475" s="1">
        <v>42116</v>
      </c>
      <c r="F33475">
        <v>2</v>
      </c>
      <c r="G33475">
        <v>4019</v>
      </c>
      <c r="H33475" t="s">
        <v>26</v>
      </c>
      <c r="J33475" t="s">
        <v>14</v>
      </c>
      <c r="K33475">
        <v>49</v>
      </c>
      <c r="L33475" t="s">
        <v>15</v>
      </c>
    </row>
    <row r="33476" spans="1:12">
      <c r="A33476" t="e">
        <f ca="1">E00251716548221</f>
        <v>#NAME?</v>
      </c>
      <c r="B33476">
        <v>449</v>
      </c>
      <c r="C33476" t="s">
        <v>124</v>
      </c>
      <c r="D33476" s="1">
        <v>42149</v>
      </c>
      <c r="F33476">
        <v>1</v>
      </c>
      <c r="G33476">
        <v>34461</v>
      </c>
      <c r="H33476" t="s">
        <v>688</v>
      </c>
      <c r="J33476" t="s">
        <v>14</v>
      </c>
      <c r="K33476">
        <v>49</v>
      </c>
      <c r="L33476" t="s">
        <v>15</v>
      </c>
    </row>
    <row r="33477" spans="1:12">
      <c r="A33477" t="e">
        <f ca="1">E00251514279221</f>
        <v>#NAME?</v>
      </c>
      <c r="B33477">
        <v>491</v>
      </c>
      <c r="C33477" t="s">
        <v>567</v>
      </c>
      <c r="D33477" s="1">
        <v>42921</v>
      </c>
      <c r="F33477">
        <v>3</v>
      </c>
      <c r="G33477">
        <v>30390</v>
      </c>
      <c r="H33477" t="s">
        <v>313</v>
      </c>
      <c r="J33477" t="s">
        <v>14</v>
      </c>
      <c r="K33477">
        <v>46</v>
      </c>
      <c r="L33477" t="s">
        <v>15</v>
      </c>
    </row>
    <row r="33478" spans="1:12">
      <c r="A33478" t="e">
        <f ca="1">E00251514279221</f>
        <v>#NAME?</v>
      </c>
      <c r="B33478">
        <v>491</v>
      </c>
      <c r="C33478" t="s">
        <v>567</v>
      </c>
      <c r="D33478" s="1">
        <v>43081</v>
      </c>
      <c r="F33478">
        <v>1</v>
      </c>
      <c r="G33478">
        <v>29600</v>
      </c>
      <c r="H33478" t="s">
        <v>1308</v>
      </c>
      <c r="J33478" t="s">
        <v>14</v>
      </c>
      <c r="K33478">
        <v>46</v>
      </c>
      <c r="L33478" t="s">
        <v>15</v>
      </c>
    </row>
    <row r="33479" spans="1:12">
      <c r="A33479" t="e">
        <f ca="1">E00251514279221</f>
        <v>#NAME?</v>
      </c>
      <c r="B33479">
        <v>491</v>
      </c>
      <c r="C33479" t="s">
        <v>567</v>
      </c>
      <c r="D33479" s="1">
        <v>42657</v>
      </c>
      <c r="F33479">
        <v>2</v>
      </c>
      <c r="G33479">
        <v>30390</v>
      </c>
      <c r="H33479" t="s">
        <v>313</v>
      </c>
      <c r="J33479" t="s">
        <v>14</v>
      </c>
      <c r="K33479">
        <v>45</v>
      </c>
      <c r="L33479" t="s">
        <v>15</v>
      </c>
    </row>
    <row r="33480" spans="1:12">
      <c r="A33480" t="e">
        <f ca="1">E00251429389321</f>
        <v>#NAME?</v>
      </c>
      <c r="B33480">
        <v>274</v>
      </c>
      <c r="C33480" t="s">
        <v>506</v>
      </c>
      <c r="D33480" s="1">
        <v>41765</v>
      </c>
      <c r="F33480">
        <v>3</v>
      </c>
      <c r="G33480">
        <v>25000</v>
      </c>
      <c r="H33480" t="s">
        <v>178</v>
      </c>
      <c r="J33480" t="s">
        <v>14</v>
      </c>
      <c r="K33480">
        <v>53</v>
      </c>
      <c r="L33480" t="s">
        <v>15</v>
      </c>
    </row>
    <row r="33481" spans="1:12">
      <c r="A33481" t="e">
        <f ca="1">E00251429389321</f>
        <v>#NAME?</v>
      </c>
      <c r="B33481">
        <v>274</v>
      </c>
      <c r="C33481" t="s">
        <v>506</v>
      </c>
      <c r="D33481" s="1">
        <v>41808</v>
      </c>
      <c r="F33481">
        <v>1</v>
      </c>
      <c r="G33481">
        <v>25000</v>
      </c>
      <c r="H33481" t="s">
        <v>178</v>
      </c>
      <c r="J33481" t="s">
        <v>14</v>
      </c>
      <c r="K33481">
        <v>54</v>
      </c>
      <c r="L33481" t="s">
        <v>15</v>
      </c>
    </row>
    <row r="33482" spans="1:12">
      <c r="A33482" t="e">
        <f ca="1">E00251429389321</f>
        <v>#NAME?</v>
      </c>
      <c r="B33482">
        <v>274</v>
      </c>
      <c r="C33482" t="s">
        <v>506</v>
      </c>
      <c r="D33482" s="1">
        <v>42251</v>
      </c>
      <c r="F33482">
        <v>2</v>
      </c>
      <c r="G33482">
        <v>25000</v>
      </c>
      <c r="H33482" t="s">
        <v>178</v>
      </c>
      <c r="J33482" t="s">
        <v>14</v>
      </c>
      <c r="K33482">
        <v>55</v>
      </c>
      <c r="L33482" t="s">
        <v>15</v>
      </c>
    </row>
    <row r="33483" spans="1:12">
      <c r="A33483" t="e">
        <f ca="1">E00251716492321</f>
        <v>#NAME?</v>
      </c>
      <c r="B33483">
        <v>7504</v>
      </c>
      <c r="C33483" t="s">
        <v>162</v>
      </c>
      <c r="D33483" s="1">
        <v>42578</v>
      </c>
      <c r="F33483">
        <v>3</v>
      </c>
      <c r="G33483">
        <v>27800</v>
      </c>
      <c r="H33483" t="s">
        <v>145</v>
      </c>
      <c r="J33483" t="s">
        <v>14</v>
      </c>
      <c r="K33483">
        <v>49</v>
      </c>
      <c r="L33483" t="s">
        <v>15</v>
      </c>
    </row>
    <row r="33484" spans="1:12">
      <c r="A33484" t="e">
        <f ca="1">E00251417960121</f>
        <v>#NAME?</v>
      </c>
      <c r="B33484">
        <v>50</v>
      </c>
      <c r="C33484" t="s">
        <v>512</v>
      </c>
      <c r="D33484" s="1">
        <v>41477</v>
      </c>
      <c r="F33484">
        <v>1</v>
      </c>
      <c r="G33484">
        <v>3004</v>
      </c>
      <c r="H33484" t="s">
        <v>104</v>
      </c>
      <c r="J33484" t="s">
        <v>14</v>
      </c>
      <c r="K33484">
        <v>62</v>
      </c>
      <c r="L33484" t="s">
        <v>15</v>
      </c>
    </row>
    <row r="33485" spans="1:12">
      <c r="A33485" t="e">
        <f ca="1">E00251417960121</f>
        <v>#NAME?</v>
      </c>
      <c r="B33485">
        <v>50</v>
      </c>
      <c r="C33485" t="s">
        <v>512</v>
      </c>
      <c r="D33485" s="1">
        <v>42277</v>
      </c>
      <c r="F33485">
        <v>2</v>
      </c>
      <c r="G33485">
        <v>4019</v>
      </c>
      <c r="H33485" t="s">
        <v>26</v>
      </c>
      <c r="J33485" t="s">
        <v>14</v>
      </c>
      <c r="K33485">
        <v>64</v>
      </c>
      <c r="L33485" t="s">
        <v>15</v>
      </c>
    </row>
    <row r="33486" spans="1:12">
      <c r="A33486" t="e">
        <f ca="1">E00251716548221</f>
        <v>#NAME?</v>
      </c>
      <c r="B33486">
        <v>449</v>
      </c>
      <c r="C33486" t="s">
        <v>124</v>
      </c>
      <c r="D33486" s="1">
        <v>41894</v>
      </c>
      <c r="F33486">
        <v>5</v>
      </c>
      <c r="G33486">
        <v>4019</v>
      </c>
      <c r="H33486" t="s">
        <v>26</v>
      </c>
      <c r="J33486" t="s">
        <v>14</v>
      </c>
      <c r="K33486">
        <v>49</v>
      </c>
      <c r="L33486" t="s">
        <v>15</v>
      </c>
    </row>
    <row r="33487" spans="1:12">
      <c r="A33487" t="e">
        <f ca="1">E00251716548221</f>
        <v>#NAME?</v>
      </c>
      <c r="B33487">
        <v>449</v>
      </c>
      <c r="C33487" t="s">
        <v>124</v>
      </c>
      <c r="D33487" s="1">
        <v>41932</v>
      </c>
      <c r="F33487">
        <v>2</v>
      </c>
      <c r="G33487">
        <v>34461</v>
      </c>
      <c r="H33487" t="s">
        <v>688</v>
      </c>
      <c r="J33487" t="s">
        <v>14</v>
      </c>
      <c r="K33487">
        <v>49</v>
      </c>
      <c r="L33487" t="s">
        <v>15</v>
      </c>
    </row>
    <row r="33488" spans="1:12">
      <c r="A33488" t="e">
        <f ca="1">E00251716548221</f>
        <v>#NAME?</v>
      </c>
      <c r="B33488">
        <v>449</v>
      </c>
      <c r="C33488" t="s">
        <v>124</v>
      </c>
      <c r="D33488" s="1">
        <v>42507</v>
      </c>
      <c r="F33488">
        <v>1</v>
      </c>
      <c r="G33488">
        <v>6819</v>
      </c>
      <c r="H33488" t="s">
        <v>941</v>
      </c>
      <c r="J33488" t="s">
        <v>14</v>
      </c>
      <c r="K33488">
        <v>50</v>
      </c>
      <c r="L33488" t="s">
        <v>15</v>
      </c>
    </row>
    <row r="33489" spans="1:12">
      <c r="A33489" t="e">
        <f ca="1">E00251514279221</f>
        <v>#NAME?</v>
      </c>
      <c r="B33489">
        <v>491</v>
      </c>
      <c r="C33489" t="s">
        <v>567</v>
      </c>
      <c r="D33489" s="1">
        <v>42802</v>
      </c>
      <c r="F33489">
        <v>3</v>
      </c>
      <c r="G33489">
        <v>30000</v>
      </c>
      <c r="H33489" t="s">
        <v>144</v>
      </c>
      <c r="J33489" t="s">
        <v>14</v>
      </c>
      <c r="K33489">
        <v>46</v>
      </c>
      <c r="L33489" t="s">
        <v>15</v>
      </c>
    </row>
    <row r="33490" spans="1:12">
      <c r="A33490" t="e">
        <f ca="1">E00251417960121</f>
        <v>#NAME?</v>
      </c>
      <c r="B33490">
        <v>50</v>
      </c>
      <c r="C33490" t="s">
        <v>512</v>
      </c>
      <c r="D33490" s="1">
        <v>42478</v>
      </c>
      <c r="F33490">
        <v>2</v>
      </c>
      <c r="G33490">
        <v>4019</v>
      </c>
      <c r="H33490" t="s">
        <v>26</v>
      </c>
      <c r="J33490" t="s">
        <v>14</v>
      </c>
      <c r="K33490">
        <v>65</v>
      </c>
      <c r="L33490" t="s">
        <v>15</v>
      </c>
    </row>
    <row r="33491" spans="1:12">
      <c r="A33491" t="e">
        <f ca="1">E00251532633521</f>
        <v>#NAME?</v>
      </c>
      <c r="B33491">
        <v>493</v>
      </c>
      <c r="C33491" t="s">
        <v>376</v>
      </c>
      <c r="D33491" s="1">
        <v>41151</v>
      </c>
      <c r="F33491">
        <v>1</v>
      </c>
      <c r="G33491">
        <v>7243</v>
      </c>
      <c r="H33491" t="s">
        <v>42</v>
      </c>
      <c r="J33491" t="s">
        <v>14</v>
      </c>
      <c r="K33491">
        <v>56</v>
      </c>
      <c r="L33491" t="s">
        <v>15</v>
      </c>
    </row>
    <row r="33492" spans="1:12">
      <c r="A33492" t="e">
        <f ca="1">E00251532633521</f>
        <v>#NAME?</v>
      </c>
      <c r="B33492">
        <v>493</v>
      </c>
      <c r="C33492" t="s">
        <v>376</v>
      </c>
      <c r="D33492" s="1">
        <v>41351</v>
      </c>
      <c r="F33492">
        <v>2</v>
      </c>
      <c r="G33492">
        <v>462</v>
      </c>
      <c r="H33492" t="s">
        <v>288</v>
      </c>
      <c r="J33492" t="s">
        <v>14</v>
      </c>
      <c r="K33492">
        <v>56</v>
      </c>
      <c r="L33492" t="s">
        <v>15</v>
      </c>
    </row>
    <row r="33493" spans="1:12">
      <c r="A33493" t="e">
        <f ca="1">E00251429162821</f>
        <v>#NAME?</v>
      </c>
      <c r="B33493">
        <v>695</v>
      </c>
      <c r="C33493" t="s">
        <v>257</v>
      </c>
      <c r="D33493" s="1">
        <v>41862</v>
      </c>
      <c r="F33493">
        <v>2</v>
      </c>
      <c r="G33493">
        <v>1119</v>
      </c>
      <c r="H33493" t="s">
        <v>638</v>
      </c>
      <c r="J33493" t="s">
        <v>14</v>
      </c>
      <c r="K33493">
        <v>43</v>
      </c>
      <c r="L33493" t="s">
        <v>15</v>
      </c>
    </row>
    <row r="33494" spans="1:12">
      <c r="A33494" t="e">
        <f ca="1">E00251429162821</f>
        <v>#NAME?</v>
      </c>
      <c r="B33494">
        <v>695</v>
      </c>
      <c r="C33494" t="s">
        <v>257</v>
      </c>
      <c r="D33494" s="1">
        <v>42146</v>
      </c>
      <c r="F33494">
        <v>2</v>
      </c>
      <c r="G33494">
        <v>7243</v>
      </c>
      <c r="H33494" t="s">
        <v>42</v>
      </c>
      <c r="J33494" t="s">
        <v>14</v>
      </c>
      <c r="K33494">
        <v>44</v>
      </c>
      <c r="L33494" t="s">
        <v>15</v>
      </c>
    </row>
    <row r="33495" spans="1:12">
      <c r="A33495" t="e">
        <f ca="1">E00251510544921</f>
        <v>#NAME?</v>
      </c>
      <c r="B33495">
        <v>470</v>
      </c>
      <c r="C33495" t="s">
        <v>457</v>
      </c>
      <c r="D33495" s="1">
        <v>41255</v>
      </c>
      <c r="F33495">
        <v>1</v>
      </c>
      <c r="G33495">
        <v>460</v>
      </c>
      <c r="H33495" t="s">
        <v>16</v>
      </c>
      <c r="J33495" t="s">
        <v>14</v>
      </c>
      <c r="K33495">
        <v>46</v>
      </c>
      <c r="L33495" t="s">
        <v>15</v>
      </c>
    </row>
    <row r="33496" spans="1:12">
      <c r="A33496" t="e">
        <f ca="1">E00251532633521</f>
        <v>#NAME?</v>
      </c>
      <c r="B33496">
        <v>493</v>
      </c>
      <c r="C33496" t="s">
        <v>376</v>
      </c>
      <c r="D33496" s="1">
        <v>42024</v>
      </c>
      <c r="F33496">
        <v>1</v>
      </c>
      <c r="G33496">
        <v>4019</v>
      </c>
      <c r="H33496" t="s">
        <v>26</v>
      </c>
      <c r="J33496" t="s">
        <v>14</v>
      </c>
      <c r="K33496">
        <v>58</v>
      </c>
      <c r="L33496" t="s">
        <v>15</v>
      </c>
    </row>
    <row r="33497" spans="1:12">
      <c r="A33497" t="e">
        <f ca="1">E00251532633521</f>
        <v>#NAME?</v>
      </c>
      <c r="B33497">
        <v>493</v>
      </c>
      <c r="C33497" t="s">
        <v>376</v>
      </c>
      <c r="D33497" s="1">
        <v>42702</v>
      </c>
      <c r="F33497">
        <v>1</v>
      </c>
      <c r="G33497">
        <v>4019</v>
      </c>
      <c r="H33497" t="s">
        <v>26</v>
      </c>
      <c r="J33497" t="s">
        <v>14</v>
      </c>
      <c r="K33497">
        <v>60</v>
      </c>
      <c r="L33497" t="s">
        <v>15</v>
      </c>
    </row>
    <row r="33498" spans="1:12">
      <c r="A33498" t="e">
        <f ca="1">E00251532633521</f>
        <v>#NAME?</v>
      </c>
      <c r="B33498">
        <v>493</v>
      </c>
      <c r="C33498" t="s">
        <v>376</v>
      </c>
      <c r="D33498" s="1">
        <v>42899</v>
      </c>
      <c r="F33498">
        <v>3</v>
      </c>
      <c r="G33498">
        <v>60090</v>
      </c>
      <c r="H33498" t="s">
        <v>181</v>
      </c>
      <c r="J33498" t="s">
        <v>14</v>
      </c>
      <c r="K33498">
        <v>61</v>
      </c>
      <c r="L33498" t="s">
        <v>15</v>
      </c>
    </row>
    <row r="33499" spans="1:12">
      <c r="A33499" t="e">
        <f ca="1">E00251532633521</f>
        <v>#NAME?</v>
      </c>
      <c r="B33499">
        <v>496</v>
      </c>
      <c r="C33499" t="s">
        <v>365</v>
      </c>
      <c r="D33499" s="1">
        <v>42514</v>
      </c>
      <c r="F33499">
        <v>1</v>
      </c>
      <c r="G33499">
        <v>72871</v>
      </c>
      <c r="H33499" t="s">
        <v>685</v>
      </c>
      <c r="J33499" t="s">
        <v>14</v>
      </c>
      <c r="K33499">
        <v>60</v>
      </c>
      <c r="L33499" t="s">
        <v>15</v>
      </c>
    </row>
    <row r="33500" spans="1:12">
      <c r="A33500" t="e">
        <f ca="1">E00251532633521</f>
        <v>#NAME?</v>
      </c>
      <c r="B33500">
        <v>493</v>
      </c>
      <c r="C33500" t="s">
        <v>376</v>
      </c>
      <c r="D33500" s="1">
        <v>42758</v>
      </c>
      <c r="F33500">
        <v>3</v>
      </c>
      <c r="G33500">
        <v>60090</v>
      </c>
      <c r="H33500" t="s">
        <v>181</v>
      </c>
      <c r="J33500" t="s">
        <v>14</v>
      </c>
      <c r="K33500">
        <v>60</v>
      </c>
      <c r="L33500" t="s">
        <v>15</v>
      </c>
    </row>
    <row r="33501" spans="1:12">
      <c r="A33501" t="e">
        <f ca="1">E00251432180821</f>
        <v>#NAME?</v>
      </c>
      <c r="B33501">
        <v>489</v>
      </c>
      <c r="C33501" t="s">
        <v>100</v>
      </c>
      <c r="D33501" s="1">
        <v>42871</v>
      </c>
      <c r="F33501">
        <v>1</v>
      </c>
      <c r="G33501">
        <v>462</v>
      </c>
      <c r="H33501" t="s">
        <v>288</v>
      </c>
      <c r="J33501" t="s">
        <v>14</v>
      </c>
      <c r="K33501">
        <v>54</v>
      </c>
      <c r="L33501" t="s">
        <v>15</v>
      </c>
    </row>
    <row r="33502" spans="1:12">
      <c r="A33502" t="e">
        <f ca="1">E00251429396721</f>
        <v>#NAME?</v>
      </c>
      <c r="B33502">
        <v>695</v>
      </c>
      <c r="C33502" t="s">
        <v>257</v>
      </c>
      <c r="D33502" s="1">
        <v>41121</v>
      </c>
      <c r="F33502">
        <v>5</v>
      </c>
      <c r="G33502">
        <v>3051</v>
      </c>
      <c r="H33502" t="s">
        <v>13</v>
      </c>
      <c r="J33502" t="s">
        <v>14</v>
      </c>
      <c r="K33502">
        <v>52</v>
      </c>
      <c r="L33502" t="s">
        <v>15</v>
      </c>
    </row>
    <row r="33503" spans="1:12">
      <c r="A33503" t="e">
        <f ca="1">E00251429162821</f>
        <v>#NAME?</v>
      </c>
      <c r="B33503">
        <v>695</v>
      </c>
      <c r="C33503" t="s">
        <v>257</v>
      </c>
      <c r="D33503" s="1">
        <v>42146</v>
      </c>
      <c r="F33503">
        <v>1</v>
      </c>
      <c r="G33503">
        <v>7379</v>
      </c>
      <c r="H33503" t="s">
        <v>946</v>
      </c>
      <c r="J33503" t="s">
        <v>14</v>
      </c>
      <c r="K33503">
        <v>44</v>
      </c>
      <c r="L33503" t="s">
        <v>15</v>
      </c>
    </row>
    <row r="33504" spans="1:12">
      <c r="A33504" t="e">
        <f ca="1">E00251429162821</f>
        <v>#NAME?</v>
      </c>
      <c r="B33504">
        <v>695</v>
      </c>
      <c r="C33504" t="s">
        <v>257</v>
      </c>
      <c r="D33504" s="1">
        <v>42384</v>
      </c>
      <c r="F33504">
        <v>1</v>
      </c>
      <c r="G33504">
        <v>3670</v>
      </c>
      <c r="H33504" t="s">
        <v>1290</v>
      </c>
      <c r="J33504" t="s">
        <v>14</v>
      </c>
      <c r="K33504">
        <v>44</v>
      </c>
      <c r="L33504" t="s">
        <v>15</v>
      </c>
    </row>
    <row r="33505" spans="1:12">
      <c r="A33505" t="e">
        <f ca="1">E00251532633521</f>
        <v>#NAME?</v>
      </c>
      <c r="B33505">
        <v>493</v>
      </c>
      <c r="C33505" t="s">
        <v>376</v>
      </c>
      <c r="D33505" s="1">
        <v>42759</v>
      </c>
      <c r="F33505">
        <v>3</v>
      </c>
      <c r="G33505">
        <v>60090</v>
      </c>
      <c r="H33505" t="s">
        <v>181</v>
      </c>
      <c r="J33505" t="s">
        <v>14</v>
      </c>
      <c r="K33505">
        <v>60</v>
      </c>
      <c r="L33505" t="s">
        <v>15</v>
      </c>
    </row>
    <row r="33506" spans="1:12">
      <c r="A33506" t="e">
        <f ca="1">E00251429396721</f>
        <v>#NAME?</v>
      </c>
      <c r="B33506">
        <v>753</v>
      </c>
      <c r="C33506" t="s">
        <v>545</v>
      </c>
      <c r="D33506" s="1">
        <v>42389</v>
      </c>
      <c r="E33506">
        <v>4</v>
      </c>
      <c r="F33506">
        <v>2</v>
      </c>
      <c r="G33506">
        <v>71888</v>
      </c>
      <c r="H33506" t="s">
        <v>1736</v>
      </c>
      <c r="J33506" t="s">
        <v>34</v>
      </c>
      <c r="K33506">
        <v>55</v>
      </c>
      <c r="L33506" t="s">
        <v>15</v>
      </c>
    </row>
    <row r="33507" spans="1:12">
      <c r="A33507" t="e">
        <f ca="1">E00251532633521</f>
        <v>#NAME?</v>
      </c>
      <c r="B33507">
        <v>493</v>
      </c>
      <c r="C33507" t="s">
        <v>376</v>
      </c>
      <c r="D33507" s="1">
        <v>43067</v>
      </c>
      <c r="F33507">
        <v>1</v>
      </c>
      <c r="G33507">
        <v>4019</v>
      </c>
      <c r="H33507" t="s">
        <v>26</v>
      </c>
      <c r="J33507" t="s">
        <v>14</v>
      </c>
      <c r="K33507">
        <v>61</v>
      </c>
      <c r="L33507" t="s">
        <v>15</v>
      </c>
    </row>
    <row r="33508" spans="1:12">
      <c r="A33508" t="e">
        <f ca="1">E00251532633521</f>
        <v>#NAME?</v>
      </c>
      <c r="B33508">
        <v>496</v>
      </c>
      <c r="C33508" t="s">
        <v>365</v>
      </c>
      <c r="D33508" s="1">
        <v>42465</v>
      </c>
      <c r="F33508">
        <v>2</v>
      </c>
      <c r="G33508">
        <v>4019</v>
      </c>
      <c r="H33508" t="s">
        <v>26</v>
      </c>
      <c r="J33508" t="s">
        <v>14</v>
      </c>
      <c r="K33508">
        <v>60</v>
      </c>
      <c r="L33508" t="s">
        <v>15</v>
      </c>
    </row>
    <row r="33509" spans="1:12">
      <c r="A33509" t="e">
        <f ca="1">E00251532633521</f>
        <v>#NAME?</v>
      </c>
      <c r="B33509">
        <v>496</v>
      </c>
      <c r="C33509" t="s">
        <v>365</v>
      </c>
      <c r="D33509" s="1">
        <v>42486</v>
      </c>
      <c r="F33509">
        <v>2</v>
      </c>
      <c r="G33509">
        <v>4019</v>
      </c>
      <c r="H33509" t="s">
        <v>26</v>
      </c>
      <c r="J33509" t="s">
        <v>14</v>
      </c>
      <c r="K33509">
        <v>60</v>
      </c>
      <c r="L33509" t="s">
        <v>15</v>
      </c>
    </row>
    <row r="33510" spans="1:12">
      <c r="A33510" t="e">
        <f ca="1">E00251429389321</f>
        <v>#NAME?</v>
      </c>
      <c r="B33510">
        <v>274</v>
      </c>
      <c r="C33510" t="s">
        <v>506</v>
      </c>
      <c r="D33510" s="1">
        <v>42025</v>
      </c>
      <c r="F33510">
        <v>1</v>
      </c>
      <c r="G33510">
        <v>7242</v>
      </c>
      <c r="H33510" t="s">
        <v>93</v>
      </c>
      <c r="J33510" t="s">
        <v>14</v>
      </c>
      <c r="K33510">
        <v>54</v>
      </c>
      <c r="L33510" t="s">
        <v>15</v>
      </c>
    </row>
    <row r="33511" spans="1:12">
      <c r="A33511" t="e">
        <f ca="1">E00251429389321</f>
        <v>#NAME?</v>
      </c>
      <c r="B33511">
        <v>274</v>
      </c>
      <c r="C33511" t="s">
        <v>506</v>
      </c>
      <c r="D33511" s="1">
        <v>42061</v>
      </c>
      <c r="F33511">
        <v>2</v>
      </c>
      <c r="G33511">
        <v>25000</v>
      </c>
      <c r="H33511" t="s">
        <v>178</v>
      </c>
      <c r="J33511" t="s">
        <v>14</v>
      </c>
      <c r="K33511">
        <v>54</v>
      </c>
      <c r="L33511" t="s">
        <v>15</v>
      </c>
    </row>
    <row r="33512" spans="1:12">
      <c r="A33512" t="e">
        <f ca="1">E00251429389321</f>
        <v>#NAME?</v>
      </c>
      <c r="B33512">
        <v>274</v>
      </c>
      <c r="C33512" t="s">
        <v>506</v>
      </c>
      <c r="D33512" s="1">
        <v>42758</v>
      </c>
      <c r="F33512">
        <v>6</v>
      </c>
      <c r="G33512">
        <v>29690</v>
      </c>
      <c r="H33512" t="s">
        <v>52</v>
      </c>
      <c r="J33512" t="s">
        <v>14</v>
      </c>
      <c r="K33512">
        <v>56</v>
      </c>
      <c r="L33512" t="s">
        <v>15</v>
      </c>
    </row>
    <row r="33513" spans="1:12">
      <c r="A33513" t="e">
        <f ca="1">E00251427384421</f>
        <v>#NAME?</v>
      </c>
      <c r="B33513">
        <v>10</v>
      </c>
      <c r="C33513" t="s">
        <v>18</v>
      </c>
      <c r="D33513" s="1">
        <v>42705</v>
      </c>
      <c r="F33513">
        <v>1</v>
      </c>
      <c r="G33513">
        <v>7295</v>
      </c>
      <c r="H33513" t="s">
        <v>76</v>
      </c>
      <c r="J33513" t="s">
        <v>14</v>
      </c>
      <c r="K33513">
        <v>54</v>
      </c>
      <c r="L33513" t="s">
        <v>15</v>
      </c>
    </row>
    <row r="33514" spans="1:12">
      <c r="A33514" t="e">
        <f ca="1">E00251715558021</f>
        <v>#NAME?</v>
      </c>
      <c r="B33514">
        <v>48</v>
      </c>
      <c r="C33514" t="s">
        <v>249</v>
      </c>
      <c r="D33514" s="1">
        <v>42514</v>
      </c>
      <c r="F33514">
        <v>1</v>
      </c>
      <c r="G33514">
        <v>1179</v>
      </c>
      <c r="H33514" t="s">
        <v>180</v>
      </c>
      <c r="J33514" t="s">
        <v>14</v>
      </c>
      <c r="K33514">
        <v>42</v>
      </c>
      <c r="L33514" t="s">
        <v>15</v>
      </c>
    </row>
    <row r="33515" spans="1:12">
      <c r="A33515" t="e">
        <f ca="1">E00251715558021</f>
        <v>#NAME?</v>
      </c>
      <c r="B33515">
        <v>1329</v>
      </c>
      <c r="C33515" t="s">
        <v>520</v>
      </c>
      <c r="D33515" s="1">
        <v>42676</v>
      </c>
      <c r="F33515">
        <v>4</v>
      </c>
      <c r="G33515">
        <v>73689</v>
      </c>
      <c r="H33515" t="s">
        <v>84</v>
      </c>
      <c r="J33515" t="s">
        <v>14</v>
      </c>
      <c r="K33515">
        <v>42</v>
      </c>
      <c r="L33515" t="s">
        <v>15</v>
      </c>
    </row>
    <row r="33516" spans="1:12">
      <c r="A33516" t="e">
        <f ca="1">E00251715558021</f>
        <v>#NAME?</v>
      </c>
      <c r="B33516">
        <v>1329</v>
      </c>
      <c r="C33516" t="s">
        <v>520</v>
      </c>
      <c r="D33516" s="1">
        <v>42769</v>
      </c>
      <c r="F33516">
        <v>3</v>
      </c>
      <c r="G33516">
        <v>73689</v>
      </c>
      <c r="H33516" t="s">
        <v>84</v>
      </c>
      <c r="J33516" t="s">
        <v>14</v>
      </c>
      <c r="K33516">
        <v>42</v>
      </c>
      <c r="L33516" t="s">
        <v>15</v>
      </c>
    </row>
    <row r="33517" spans="1:12">
      <c r="A33517" t="e">
        <f ca="1">E00251518868021</f>
        <v>#NAME?</v>
      </c>
      <c r="B33517">
        <v>290</v>
      </c>
      <c r="C33517" t="s">
        <v>449</v>
      </c>
      <c r="D33517" s="1">
        <v>41241</v>
      </c>
      <c r="F33517">
        <v>2</v>
      </c>
      <c r="G33517">
        <v>2899</v>
      </c>
      <c r="H33517" t="s">
        <v>464</v>
      </c>
      <c r="J33517" t="s">
        <v>14</v>
      </c>
      <c r="K33517">
        <v>59</v>
      </c>
      <c r="L33517" t="s">
        <v>15</v>
      </c>
    </row>
    <row r="33518" spans="1:12">
      <c r="A33518" t="e">
        <f ca="1">E00251518868021</f>
        <v>#NAME?</v>
      </c>
      <c r="B33518">
        <v>297</v>
      </c>
      <c r="C33518" t="s">
        <v>411</v>
      </c>
      <c r="D33518" s="1">
        <v>42074</v>
      </c>
      <c r="F33518">
        <v>1</v>
      </c>
      <c r="G33518">
        <v>8798</v>
      </c>
      <c r="H33518" t="s">
        <v>314</v>
      </c>
      <c r="J33518" t="s">
        <v>14</v>
      </c>
      <c r="K33518">
        <v>61</v>
      </c>
      <c r="L33518" t="s">
        <v>15</v>
      </c>
    </row>
    <row r="33519" spans="1:12">
      <c r="A33519" t="e">
        <f ca="1">E00251429396721</f>
        <v>#NAME?</v>
      </c>
      <c r="B33519">
        <v>695</v>
      </c>
      <c r="C33519" t="s">
        <v>257</v>
      </c>
      <c r="D33519" s="1">
        <v>42385</v>
      </c>
      <c r="F33519">
        <v>2</v>
      </c>
      <c r="G33519">
        <v>1739</v>
      </c>
      <c r="H33519" t="s">
        <v>110</v>
      </c>
      <c r="J33519" t="s">
        <v>14</v>
      </c>
      <c r="K33519">
        <v>55</v>
      </c>
      <c r="L33519" t="s">
        <v>15</v>
      </c>
    </row>
    <row r="33520" spans="1:12">
      <c r="A33520" t="e">
        <f ca="1">E00251429396721</f>
        <v>#NAME?</v>
      </c>
      <c r="B33520">
        <v>695</v>
      </c>
      <c r="C33520" t="s">
        <v>257</v>
      </c>
      <c r="D33520" s="1">
        <v>41850</v>
      </c>
      <c r="F33520">
        <v>6</v>
      </c>
      <c r="G33520">
        <v>3051</v>
      </c>
      <c r="H33520" t="s">
        <v>13</v>
      </c>
      <c r="J33520" t="s">
        <v>14</v>
      </c>
      <c r="K33520">
        <v>54</v>
      </c>
      <c r="L33520" t="s">
        <v>15</v>
      </c>
    </row>
    <row r="33521" spans="1:12">
      <c r="A33521" t="e">
        <f ca="1">E00251429396721</f>
        <v>#NAME?</v>
      </c>
      <c r="B33521">
        <v>695</v>
      </c>
      <c r="C33521" t="s">
        <v>257</v>
      </c>
      <c r="D33521" s="1">
        <v>41946</v>
      </c>
      <c r="F33521">
        <v>1</v>
      </c>
      <c r="G33521">
        <v>463</v>
      </c>
      <c r="H33521" t="s">
        <v>259</v>
      </c>
      <c r="J33521" t="s">
        <v>14</v>
      </c>
      <c r="K33521">
        <v>54</v>
      </c>
      <c r="L33521" t="s">
        <v>15</v>
      </c>
    </row>
    <row r="33522" spans="1:12">
      <c r="A33522" t="e">
        <f ca="1">E00251429396721</f>
        <v>#NAME?</v>
      </c>
      <c r="B33522">
        <v>695</v>
      </c>
      <c r="C33522" t="s">
        <v>257</v>
      </c>
      <c r="D33522" s="1">
        <v>41969</v>
      </c>
      <c r="F33522">
        <v>1</v>
      </c>
      <c r="G33522">
        <v>7802</v>
      </c>
      <c r="H33522" t="s">
        <v>332</v>
      </c>
      <c r="J33522" t="s">
        <v>14</v>
      </c>
      <c r="K33522">
        <v>54</v>
      </c>
      <c r="L33522" t="s">
        <v>22</v>
      </c>
    </row>
    <row r="33523" spans="1:12">
      <c r="A33523" t="e">
        <f ca="1">E00251716594621</f>
        <v>#NAME?</v>
      </c>
      <c r="B33523">
        <v>502</v>
      </c>
      <c r="C33523" t="s">
        <v>172</v>
      </c>
      <c r="D33523" s="1">
        <v>41018</v>
      </c>
      <c r="F33523">
        <v>2</v>
      </c>
      <c r="G33523">
        <v>4019</v>
      </c>
      <c r="H33523" t="s">
        <v>26</v>
      </c>
      <c r="J33523" t="s">
        <v>14</v>
      </c>
      <c r="K33523">
        <v>51</v>
      </c>
      <c r="L33523" t="s">
        <v>15</v>
      </c>
    </row>
    <row r="33524" spans="1:12">
      <c r="A33524" t="e">
        <f ca="1">E00251430390021</f>
        <v>#NAME?</v>
      </c>
      <c r="B33524">
        <v>458</v>
      </c>
      <c r="C33524" t="s">
        <v>275</v>
      </c>
      <c r="D33524" s="1">
        <v>41360</v>
      </c>
      <c r="F33524">
        <v>2</v>
      </c>
      <c r="G33524">
        <v>49390</v>
      </c>
      <c r="H33524" t="s">
        <v>59</v>
      </c>
      <c r="J33524" t="s">
        <v>14</v>
      </c>
      <c r="K33524">
        <v>47</v>
      </c>
      <c r="L33524" t="s">
        <v>15</v>
      </c>
    </row>
    <row r="33525" spans="1:12">
      <c r="A33525" t="e">
        <f ca="1">E00251430390021</f>
        <v>#NAME?</v>
      </c>
      <c r="B33525">
        <v>458</v>
      </c>
      <c r="C33525" t="s">
        <v>275</v>
      </c>
      <c r="D33525" s="1">
        <v>41673</v>
      </c>
      <c r="F33525">
        <v>1</v>
      </c>
      <c r="G33525">
        <v>72632</v>
      </c>
      <c r="H33525" t="s">
        <v>107</v>
      </c>
      <c r="J33525" t="s">
        <v>14</v>
      </c>
      <c r="K33525">
        <v>48</v>
      </c>
      <c r="L33525" t="s">
        <v>15</v>
      </c>
    </row>
    <row r="33526" spans="1:12">
      <c r="A33526" t="e">
        <f ca="1">E00251430390021</f>
        <v>#NAME?</v>
      </c>
      <c r="B33526">
        <v>458</v>
      </c>
      <c r="C33526" t="s">
        <v>275</v>
      </c>
      <c r="D33526" s="1">
        <v>42026</v>
      </c>
      <c r="F33526">
        <v>1</v>
      </c>
      <c r="G33526">
        <v>5289</v>
      </c>
      <c r="H33526" t="s">
        <v>936</v>
      </c>
      <c r="J33526" t="s">
        <v>14</v>
      </c>
      <c r="K33526">
        <v>49</v>
      </c>
      <c r="L33526" t="s">
        <v>15</v>
      </c>
    </row>
    <row r="33527" spans="1:12">
      <c r="A33527" t="e">
        <f ca="1">E00251430390021</f>
        <v>#NAME?</v>
      </c>
      <c r="B33527">
        <v>458</v>
      </c>
      <c r="C33527" t="s">
        <v>275</v>
      </c>
      <c r="D33527" s="1">
        <v>42513</v>
      </c>
      <c r="F33527">
        <v>2</v>
      </c>
      <c r="G33527">
        <v>49390</v>
      </c>
      <c r="H33527" t="s">
        <v>59</v>
      </c>
      <c r="J33527" t="s">
        <v>14</v>
      </c>
      <c r="K33527">
        <v>50</v>
      </c>
      <c r="L33527" t="s">
        <v>15</v>
      </c>
    </row>
    <row r="33528" spans="1:12">
      <c r="A33528" t="e">
        <f ca="1">E00251429396721</f>
        <v>#NAME?</v>
      </c>
      <c r="B33528">
        <v>695</v>
      </c>
      <c r="C33528" t="s">
        <v>257</v>
      </c>
      <c r="D33528" s="1">
        <v>41452</v>
      </c>
      <c r="F33528">
        <v>2</v>
      </c>
      <c r="G33528">
        <v>78791</v>
      </c>
      <c r="H33528" t="s">
        <v>1058</v>
      </c>
      <c r="J33528" t="s">
        <v>14</v>
      </c>
      <c r="K33528">
        <v>53</v>
      </c>
      <c r="L33528" t="s">
        <v>22</v>
      </c>
    </row>
    <row r="33529" spans="1:12">
      <c r="A33529" t="e">
        <f ca="1">E00251518868021</f>
        <v>#NAME?</v>
      </c>
      <c r="B33529">
        <v>1791</v>
      </c>
      <c r="C33529" t="s">
        <v>468</v>
      </c>
      <c r="D33529" s="1">
        <v>41935</v>
      </c>
      <c r="F33529">
        <v>4</v>
      </c>
      <c r="G33529">
        <v>3540</v>
      </c>
      <c r="H33529" t="s">
        <v>436</v>
      </c>
      <c r="J33529" t="s">
        <v>14</v>
      </c>
      <c r="K33529">
        <v>60</v>
      </c>
      <c r="L33529" t="s">
        <v>15</v>
      </c>
    </row>
    <row r="33530" spans="1:12">
      <c r="A33530" t="e">
        <f ca="1">E00251429396721</f>
        <v>#NAME?</v>
      </c>
      <c r="B33530">
        <v>695</v>
      </c>
      <c r="C33530" t="s">
        <v>257</v>
      </c>
      <c r="D33530" s="1">
        <v>42384</v>
      </c>
      <c r="F33530">
        <v>1</v>
      </c>
      <c r="G33530">
        <v>7243</v>
      </c>
      <c r="H33530" t="s">
        <v>42</v>
      </c>
      <c r="J33530" t="s">
        <v>14</v>
      </c>
      <c r="K33530">
        <v>55</v>
      </c>
      <c r="L33530" t="s">
        <v>15</v>
      </c>
    </row>
    <row r="33531" spans="1:12">
      <c r="A33531" t="e">
        <f ca="1">E00251427384421</f>
        <v>#NAME?</v>
      </c>
      <c r="B33531">
        <v>10</v>
      </c>
      <c r="C33531" t="s">
        <v>18</v>
      </c>
      <c r="D33531" s="1">
        <v>41765</v>
      </c>
      <c r="F33531">
        <v>1</v>
      </c>
      <c r="G33531">
        <v>4779</v>
      </c>
      <c r="H33531" t="s">
        <v>231</v>
      </c>
      <c r="J33531" t="s">
        <v>14</v>
      </c>
      <c r="K33531">
        <v>51</v>
      </c>
      <c r="L33531" t="s">
        <v>15</v>
      </c>
    </row>
    <row r="33532" spans="1:12">
      <c r="A33532" t="e">
        <f ca="1">E00251626562021</f>
        <v>#NAME?</v>
      </c>
      <c r="B33532">
        <v>4054</v>
      </c>
      <c r="C33532" t="s">
        <v>693</v>
      </c>
      <c r="D33532" s="1">
        <v>40970</v>
      </c>
      <c r="F33532">
        <v>1</v>
      </c>
      <c r="G33532">
        <v>4871</v>
      </c>
      <c r="H33532" t="s">
        <v>125</v>
      </c>
      <c r="J33532" t="s">
        <v>14</v>
      </c>
      <c r="K33532">
        <v>41</v>
      </c>
      <c r="L33532" t="s">
        <v>15</v>
      </c>
    </row>
    <row r="33533" spans="1:12">
      <c r="A33533" t="e">
        <f ca="1">E00251429396721</f>
        <v>#NAME?</v>
      </c>
      <c r="B33533">
        <v>753</v>
      </c>
      <c r="C33533" t="s">
        <v>545</v>
      </c>
      <c r="D33533" s="1">
        <v>42389</v>
      </c>
      <c r="E33533">
        <v>4</v>
      </c>
      <c r="F33533">
        <v>1</v>
      </c>
      <c r="G33533">
        <v>72210</v>
      </c>
      <c r="H33533" t="s">
        <v>206</v>
      </c>
      <c r="J33533" t="s">
        <v>34</v>
      </c>
      <c r="K33533">
        <v>55</v>
      </c>
      <c r="L33533" t="s">
        <v>15</v>
      </c>
    </row>
    <row r="33534" spans="1:12">
      <c r="A33534" t="e">
        <f ca="1">E00251429389321</f>
        <v>#NAME?</v>
      </c>
      <c r="B33534">
        <v>274</v>
      </c>
      <c r="C33534" t="s">
        <v>506</v>
      </c>
      <c r="D33534" s="1">
        <v>41547</v>
      </c>
      <c r="F33534">
        <v>1</v>
      </c>
      <c r="G33534">
        <v>5589</v>
      </c>
      <c r="H33534" t="s">
        <v>152</v>
      </c>
      <c r="J33534" t="s">
        <v>14</v>
      </c>
      <c r="K33534">
        <v>53</v>
      </c>
      <c r="L33534" t="s">
        <v>15</v>
      </c>
    </row>
    <row r="33535" spans="1:12">
      <c r="A33535" t="e">
        <f ca="1">E00251429389321</f>
        <v>#NAME?</v>
      </c>
      <c r="B33535">
        <v>274</v>
      </c>
      <c r="C33535" t="s">
        <v>506</v>
      </c>
      <c r="D33535" s="1">
        <v>41766</v>
      </c>
      <c r="F33535">
        <v>2</v>
      </c>
      <c r="G33535">
        <v>4019</v>
      </c>
      <c r="H33535" t="s">
        <v>26</v>
      </c>
      <c r="J33535" t="s">
        <v>14</v>
      </c>
      <c r="K33535">
        <v>53</v>
      </c>
      <c r="L33535" t="s">
        <v>15</v>
      </c>
    </row>
    <row r="33536" spans="1:12">
      <c r="A33536" t="e">
        <f ca="1">E00251429389321</f>
        <v>#NAME?</v>
      </c>
      <c r="B33536">
        <v>274</v>
      </c>
      <c r="C33536" t="s">
        <v>506</v>
      </c>
      <c r="D33536" s="1">
        <v>41880</v>
      </c>
      <c r="F33536">
        <v>1</v>
      </c>
      <c r="G33536">
        <v>7242</v>
      </c>
      <c r="H33536" t="s">
        <v>93</v>
      </c>
      <c r="J33536" t="s">
        <v>14</v>
      </c>
      <c r="K33536">
        <v>54</v>
      </c>
      <c r="L33536" t="s">
        <v>15</v>
      </c>
    </row>
    <row r="33537" spans="1:12">
      <c r="A33537" t="e">
        <f ca="1">E00251532618221</f>
        <v>#NAME?</v>
      </c>
      <c r="B33537">
        <v>457</v>
      </c>
      <c r="C33537" t="s">
        <v>137</v>
      </c>
      <c r="D33537" s="1">
        <v>42366</v>
      </c>
      <c r="F33537">
        <v>1</v>
      </c>
      <c r="G33537">
        <v>4019</v>
      </c>
      <c r="H33537" t="s">
        <v>26</v>
      </c>
      <c r="J33537" t="s">
        <v>14</v>
      </c>
      <c r="K33537">
        <v>63</v>
      </c>
      <c r="L33537" t="s">
        <v>15</v>
      </c>
    </row>
    <row r="33538" spans="1:12">
      <c r="A33538" t="e">
        <f ca="1">E00251626562021</f>
        <v>#NAME?</v>
      </c>
      <c r="B33538">
        <v>4054</v>
      </c>
      <c r="C33538" t="s">
        <v>693</v>
      </c>
      <c r="D33538" s="1">
        <v>42178</v>
      </c>
      <c r="F33538">
        <v>1</v>
      </c>
      <c r="G33538">
        <v>7810</v>
      </c>
      <c r="H33538" t="s">
        <v>143</v>
      </c>
      <c r="J33538" t="s">
        <v>14</v>
      </c>
      <c r="K33538">
        <v>45</v>
      </c>
      <c r="L33538" t="s">
        <v>15</v>
      </c>
    </row>
    <row r="33539" spans="1:12">
      <c r="A33539" t="e">
        <f ca="1">E00251427384421</f>
        <v>#NAME?</v>
      </c>
      <c r="B33539">
        <v>10</v>
      </c>
      <c r="C33539" t="s">
        <v>18</v>
      </c>
      <c r="D33539" s="1">
        <v>42705</v>
      </c>
      <c r="F33539">
        <v>2</v>
      </c>
      <c r="G33539">
        <v>6272</v>
      </c>
      <c r="H33539" t="s">
        <v>635</v>
      </c>
      <c r="J33539" t="s">
        <v>14</v>
      </c>
      <c r="K33539">
        <v>54</v>
      </c>
      <c r="L33539" t="s">
        <v>15</v>
      </c>
    </row>
    <row r="33540" spans="1:12">
      <c r="A33540" t="e">
        <f ca="1">E00251532618221</f>
        <v>#NAME?</v>
      </c>
      <c r="B33540">
        <v>457</v>
      </c>
      <c r="C33540" t="s">
        <v>137</v>
      </c>
      <c r="D33540" s="1">
        <v>42492</v>
      </c>
      <c r="F33540">
        <v>2</v>
      </c>
      <c r="G33540">
        <v>2521</v>
      </c>
      <c r="H33540" t="s">
        <v>1373</v>
      </c>
      <c r="J33540" t="s">
        <v>14</v>
      </c>
      <c r="K33540">
        <v>63</v>
      </c>
      <c r="L33540" t="s">
        <v>15</v>
      </c>
    </row>
    <row r="33541" spans="1:12">
      <c r="A33541" t="e">
        <f ca="1">E00251510740021</f>
        <v>#NAME?</v>
      </c>
      <c r="B33541">
        <v>121</v>
      </c>
      <c r="C33541" t="s">
        <v>698</v>
      </c>
      <c r="D33541" s="1">
        <v>41169</v>
      </c>
      <c r="F33541">
        <v>2</v>
      </c>
      <c r="G33541">
        <v>60490</v>
      </c>
      <c r="H33541" t="s">
        <v>322</v>
      </c>
      <c r="J33541" t="s">
        <v>14</v>
      </c>
      <c r="K33541">
        <v>47</v>
      </c>
      <c r="L33541" t="s">
        <v>15</v>
      </c>
    </row>
    <row r="33542" spans="1:12">
      <c r="A33542" t="e">
        <f ca="1">E00251531961821</f>
        <v>#NAME?</v>
      </c>
      <c r="B33542">
        <v>498</v>
      </c>
      <c r="C33542" t="s">
        <v>591</v>
      </c>
      <c r="D33542" s="1">
        <v>40983</v>
      </c>
      <c r="F33542">
        <v>3</v>
      </c>
      <c r="G33542">
        <v>49390</v>
      </c>
      <c r="H33542" t="s">
        <v>59</v>
      </c>
      <c r="J33542" t="s">
        <v>14</v>
      </c>
      <c r="K33542">
        <v>57</v>
      </c>
      <c r="L33542" t="s">
        <v>15</v>
      </c>
    </row>
    <row r="33543" spans="1:12">
      <c r="A33543" t="e">
        <f ca="1">E00251531961821</f>
        <v>#NAME?</v>
      </c>
      <c r="B33543">
        <v>498</v>
      </c>
      <c r="C33543" t="s">
        <v>591</v>
      </c>
      <c r="D33543" s="1">
        <v>41102</v>
      </c>
      <c r="F33543">
        <v>1</v>
      </c>
      <c r="G33543">
        <v>3332</v>
      </c>
      <c r="H33543" t="s">
        <v>1095</v>
      </c>
      <c r="J33543" t="s">
        <v>14</v>
      </c>
      <c r="K33543">
        <v>57</v>
      </c>
      <c r="L33543" t="s">
        <v>15</v>
      </c>
    </row>
    <row r="33544" spans="1:12">
      <c r="A33544" t="e">
        <f ca="1">E00251531961821</f>
        <v>#NAME?</v>
      </c>
      <c r="B33544">
        <v>498</v>
      </c>
      <c r="C33544" t="s">
        <v>591</v>
      </c>
      <c r="D33544" s="1">
        <v>41555</v>
      </c>
      <c r="F33544">
        <v>1</v>
      </c>
      <c r="G33544">
        <v>4019</v>
      </c>
      <c r="H33544" t="s">
        <v>26</v>
      </c>
      <c r="J33544" t="s">
        <v>14</v>
      </c>
      <c r="K33544">
        <v>58</v>
      </c>
      <c r="L33544" t="s">
        <v>15</v>
      </c>
    </row>
    <row r="33545" spans="1:12">
      <c r="A33545" t="e">
        <f ca="1">E00251531961821</f>
        <v>#NAME?</v>
      </c>
      <c r="B33545">
        <v>498</v>
      </c>
      <c r="C33545" t="s">
        <v>591</v>
      </c>
      <c r="D33545" s="1">
        <v>42478</v>
      </c>
      <c r="F33545">
        <v>2</v>
      </c>
      <c r="G33545">
        <v>4019</v>
      </c>
      <c r="H33545" t="s">
        <v>26</v>
      </c>
      <c r="J33545" t="s">
        <v>14</v>
      </c>
      <c r="K33545">
        <v>61</v>
      </c>
      <c r="L33545" t="s">
        <v>15</v>
      </c>
    </row>
    <row r="33546" spans="1:12">
      <c r="A33546" t="e">
        <f ca="1">E00251531961821</f>
        <v>#NAME?</v>
      </c>
      <c r="B33546">
        <v>498</v>
      </c>
      <c r="C33546" t="s">
        <v>591</v>
      </c>
      <c r="D33546" s="1">
        <v>42361</v>
      </c>
      <c r="F33546">
        <v>2</v>
      </c>
      <c r="G33546">
        <v>4019</v>
      </c>
      <c r="H33546" t="s">
        <v>26</v>
      </c>
      <c r="J33546" t="s">
        <v>14</v>
      </c>
      <c r="K33546">
        <v>61</v>
      </c>
      <c r="L33546" t="s">
        <v>15</v>
      </c>
    </row>
    <row r="33547" spans="1:12">
      <c r="A33547" t="e">
        <f ca="1">E00251430390021</f>
        <v>#NAME?</v>
      </c>
      <c r="B33547">
        <v>458</v>
      </c>
      <c r="C33547" t="s">
        <v>275</v>
      </c>
      <c r="D33547" s="1">
        <v>41360</v>
      </c>
      <c r="F33547">
        <v>1</v>
      </c>
      <c r="G33547">
        <v>30983</v>
      </c>
      <c r="H33547" t="s">
        <v>325</v>
      </c>
      <c r="J33547" t="s">
        <v>14</v>
      </c>
      <c r="K33547">
        <v>47</v>
      </c>
      <c r="L33547" t="s">
        <v>15</v>
      </c>
    </row>
    <row r="33548" spans="1:12">
      <c r="A33548" t="e">
        <f ca="1">E00251430390021</f>
        <v>#NAME?</v>
      </c>
      <c r="B33548">
        <v>458</v>
      </c>
      <c r="C33548" t="s">
        <v>275</v>
      </c>
      <c r="D33548" s="1">
        <v>41822</v>
      </c>
      <c r="F33548">
        <v>1</v>
      </c>
      <c r="G33548">
        <v>49390</v>
      </c>
      <c r="H33548" t="s">
        <v>59</v>
      </c>
      <c r="J33548" t="s">
        <v>14</v>
      </c>
      <c r="K33548">
        <v>48</v>
      </c>
      <c r="L33548" t="s">
        <v>15</v>
      </c>
    </row>
    <row r="33549" spans="1:12">
      <c r="A33549" t="e">
        <f ca="1">E00251531961821</f>
        <v>#NAME?</v>
      </c>
      <c r="B33549">
        <v>498</v>
      </c>
      <c r="C33549" t="s">
        <v>591</v>
      </c>
      <c r="D33549" s="1">
        <v>42585</v>
      </c>
      <c r="F33549">
        <v>1</v>
      </c>
      <c r="G33549">
        <v>4019</v>
      </c>
      <c r="H33549" t="s">
        <v>26</v>
      </c>
      <c r="J33549" t="s">
        <v>14</v>
      </c>
      <c r="K33549">
        <v>61</v>
      </c>
      <c r="L33549" t="s">
        <v>15</v>
      </c>
    </row>
    <row r="33550" spans="1:12">
      <c r="A33550" t="e">
        <f ca="1">E00251531961821</f>
        <v>#NAME?</v>
      </c>
      <c r="B33550">
        <v>498</v>
      </c>
      <c r="C33550" t="s">
        <v>591</v>
      </c>
      <c r="D33550" s="1">
        <v>42685</v>
      </c>
      <c r="F33550">
        <v>3</v>
      </c>
      <c r="G33550">
        <v>4019</v>
      </c>
      <c r="H33550" t="s">
        <v>26</v>
      </c>
      <c r="J33550" t="s">
        <v>14</v>
      </c>
      <c r="K33550">
        <v>62</v>
      </c>
      <c r="L33550" t="s">
        <v>15</v>
      </c>
    </row>
    <row r="33551" spans="1:12">
      <c r="A33551" t="e">
        <f ca="1">E00251430390021</f>
        <v>#NAME?</v>
      </c>
      <c r="B33551">
        <v>458</v>
      </c>
      <c r="C33551" t="s">
        <v>275</v>
      </c>
      <c r="D33551" s="1">
        <v>42443</v>
      </c>
      <c r="F33551">
        <v>2</v>
      </c>
      <c r="G33551">
        <v>49390</v>
      </c>
      <c r="H33551" t="s">
        <v>59</v>
      </c>
      <c r="J33551" t="s">
        <v>14</v>
      </c>
      <c r="K33551">
        <v>50</v>
      </c>
      <c r="L33551" t="s">
        <v>15</v>
      </c>
    </row>
    <row r="33552" spans="1:12">
      <c r="A33552" t="e">
        <f ca="1">E00251430390021</f>
        <v>#NAME?</v>
      </c>
      <c r="B33552">
        <v>458</v>
      </c>
      <c r="C33552" t="s">
        <v>275</v>
      </c>
      <c r="D33552" s="1">
        <v>42450</v>
      </c>
      <c r="F33552">
        <v>1</v>
      </c>
      <c r="G33552">
        <v>7819</v>
      </c>
      <c r="H33552" t="s">
        <v>268</v>
      </c>
      <c r="J33552" t="s">
        <v>14</v>
      </c>
      <c r="K33552">
        <v>50</v>
      </c>
      <c r="L33552" t="s">
        <v>15</v>
      </c>
    </row>
    <row r="33553" spans="1:12">
      <c r="A33553" t="e">
        <f ca="1">E00251430390021</f>
        <v>#NAME?</v>
      </c>
      <c r="B33553">
        <v>458</v>
      </c>
      <c r="C33553" t="s">
        <v>275</v>
      </c>
      <c r="D33553" s="1">
        <v>42796</v>
      </c>
      <c r="F33553">
        <v>2</v>
      </c>
      <c r="G33553">
        <v>49390</v>
      </c>
      <c r="H33553" t="s">
        <v>59</v>
      </c>
      <c r="J33553" t="s">
        <v>14</v>
      </c>
      <c r="K33553">
        <v>51</v>
      </c>
      <c r="L33553" t="s">
        <v>15</v>
      </c>
    </row>
    <row r="33554" spans="1:12">
      <c r="A33554" t="e">
        <f ca="1">E00251430390021</f>
        <v>#NAME?</v>
      </c>
      <c r="B33554">
        <v>458</v>
      </c>
      <c r="C33554" t="s">
        <v>275</v>
      </c>
      <c r="D33554" s="1">
        <v>42803</v>
      </c>
      <c r="F33554">
        <v>2</v>
      </c>
      <c r="G33554">
        <v>30983</v>
      </c>
      <c r="H33554" t="s">
        <v>325</v>
      </c>
      <c r="J33554" t="s">
        <v>14</v>
      </c>
      <c r="K33554">
        <v>51</v>
      </c>
      <c r="L33554" t="s">
        <v>15</v>
      </c>
    </row>
    <row r="33555" spans="1:12">
      <c r="A33555" t="e">
        <f ca="1">E00251430390021</f>
        <v>#NAME?</v>
      </c>
      <c r="B33555">
        <v>458</v>
      </c>
      <c r="C33555" t="s">
        <v>275</v>
      </c>
      <c r="D33555" s="1">
        <v>42831</v>
      </c>
      <c r="F33555">
        <v>6</v>
      </c>
      <c r="G33555">
        <v>49390</v>
      </c>
      <c r="H33555" t="s">
        <v>59</v>
      </c>
      <c r="J33555" t="s">
        <v>14</v>
      </c>
      <c r="K33555">
        <v>51</v>
      </c>
      <c r="L33555" t="s">
        <v>15</v>
      </c>
    </row>
    <row r="33556" spans="1:12">
      <c r="A33556" t="e">
        <f ca="1">E00251531961821</f>
        <v>#NAME?</v>
      </c>
      <c r="B33556">
        <v>498</v>
      </c>
      <c r="C33556" t="s">
        <v>591</v>
      </c>
      <c r="D33556" s="1">
        <v>42811</v>
      </c>
      <c r="F33556">
        <v>2</v>
      </c>
      <c r="G33556">
        <v>78097</v>
      </c>
      <c r="H33556" t="s">
        <v>1152</v>
      </c>
      <c r="J33556" t="s">
        <v>14</v>
      </c>
      <c r="K33556">
        <v>62</v>
      </c>
      <c r="L33556" t="s">
        <v>22</v>
      </c>
    </row>
    <row r="33557" spans="1:12">
      <c r="A33557" t="e">
        <f ca="1">E00251626562021</f>
        <v>#NAME?</v>
      </c>
      <c r="B33557">
        <v>4054</v>
      </c>
      <c r="C33557" t="s">
        <v>693</v>
      </c>
      <c r="D33557" s="1">
        <v>42339</v>
      </c>
      <c r="F33557">
        <v>1</v>
      </c>
      <c r="G33557">
        <v>6829</v>
      </c>
      <c r="H33557" t="s">
        <v>666</v>
      </c>
      <c r="J33557" t="s">
        <v>14</v>
      </c>
      <c r="K33557">
        <v>45</v>
      </c>
      <c r="L33557" t="s">
        <v>15</v>
      </c>
    </row>
    <row r="33558" spans="1:12">
      <c r="A33558" t="e">
        <f ca="1">E00251531961821</f>
        <v>#NAME?</v>
      </c>
      <c r="B33558">
        <v>498</v>
      </c>
      <c r="C33558" t="s">
        <v>591</v>
      </c>
      <c r="D33558" s="1">
        <v>42304</v>
      </c>
      <c r="F33558">
        <v>2</v>
      </c>
      <c r="G33558">
        <v>78449</v>
      </c>
      <c r="H33558" t="s">
        <v>277</v>
      </c>
      <c r="J33558" t="s">
        <v>14</v>
      </c>
      <c r="K33558">
        <v>60</v>
      </c>
      <c r="L33558" t="s">
        <v>22</v>
      </c>
    </row>
    <row r="33559" spans="1:12">
      <c r="A33559" t="e">
        <f ca="1">E00251531961821</f>
        <v>#NAME?</v>
      </c>
      <c r="B33559">
        <v>498</v>
      </c>
      <c r="C33559" t="s">
        <v>591</v>
      </c>
      <c r="D33559" s="1">
        <v>42996</v>
      </c>
      <c r="F33559">
        <v>6</v>
      </c>
      <c r="G33559">
        <v>51919</v>
      </c>
      <c r="H33559" t="s">
        <v>166</v>
      </c>
      <c r="J33559" t="s">
        <v>14</v>
      </c>
      <c r="K33559">
        <v>62</v>
      </c>
      <c r="L33559" t="s">
        <v>15</v>
      </c>
    </row>
    <row r="33560" spans="1:12">
      <c r="A33560" t="e">
        <f ca="1">E00251626562021</f>
        <v>#NAME?</v>
      </c>
      <c r="B33560">
        <v>4054</v>
      </c>
      <c r="C33560" t="s">
        <v>693</v>
      </c>
      <c r="D33560" s="1">
        <v>41044</v>
      </c>
      <c r="F33560">
        <v>1</v>
      </c>
      <c r="G33560">
        <v>7806</v>
      </c>
      <c r="H33560" t="s">
        <v>184</v>
      </c>
      <c r="J33560" t="s">
        <v>14</v>
      </c>
      <c r="K33560">
        <v>42</v>
      </c>
      <c r="L33560" t="s">
        <v>22</v>
      </c>
    </row>
    <row r="33561" spans="1:12">
      <c r="A33561" t="e">
        <f ca="1">E00251432443121</f>
        <v>#NAME?</v>
      </c>
      <c r="B33561">
        <v>496</v>
      </c>
      <c r="C33561" t="s">
        <v>365</v>
      </c>
      <c r="D33561" s="1">
        <v>42453</v>
      </c>
      <c r="F33561">
        <v>1</v>
      </c>
      <c r="G33561">
        <v>7810</v>
      </c>
      <c r="H33561" t="s">
        <v>143</v>
      </c>
      <c r="J33561" t="s">
        <v>14</v>
      </c>
      <c r="K33561">
        <v>50</v>
      </c>
      <c r="L33561" t="s">
        <v>15</v>
      </c>
    </row>
    <row r="33562" spans="1:12">
      <c r="A33562" t="e">
        <f ca="1">E00251715558021</f>
        <v>#NAME?</v>
      </c>
      <c r="B33562">
        <v>1329</v>
      </c>
      <c r="C33562" t="s">
        <v>520</v>
      </c>
      <c r="D33562" s="1">
        <v>43003</v>
      </c>
      <c r="F33562">
        <v>2</v>
      </c>
      <c r="G33562">
        <v>52120</v>
      </c>
      <c r="H33562" t="s">
        <v>1737</v>
      </c>
      <c r="J33562" t="s">
        <v>14</v>
      </c>
      <c r="K33562">
        <v>43</v>
      </c>
      <c r="L33562" t="s">
        <v>15</v>
      </c>
    </row>
    <row r="33563" spans="1:12">
      <c r="A33563" t="e">
        <f ca="1">E00251430390021</f>
        <v>#NAME?</v>
      </c>
      <c r="B33563">
        <v>458</v>
      </c>
      <c r="C33563" t="s">
        <v>275</v>
      </c>
      <c r="D33563" s="1">
        <v>43062</v>
      </c>
      <c r="F33563">
        <v>1</v>
      </c>
      <c r="G33563">
        <v>7030</v>
      </c>
      <c r="H33563" t="s">
        <v>333</v>
      </c>
      <c r="J33563" t="s">
        <v>14</v>
      </c>
      <c r="K33563">
        <v>52</v>
      </c>
      <c r="L33563" t="s">
        <v>15</v>
      </c>
    </row>
    <row r="33564" spans="1:12">
      <c r="A33564" t="e">
        <f ca="1">E00251430390021</f>
        <v>#NAME?</v>
      </c>
      <c r="B33564">
        <v>458</v>
      </c>
      <c r="C33564" t="s">
        <v>275</v>
      </c>
      <c r="D33564" s="1">
        <v>43087</v>
      </c>
      <c r="F33564">
        <v>1</v>
      </c>
      <c r="G33564">
        <v>7819</v>
      </c>
      <c r="H33564" t="s">
        <v>268</v>
      </c>
      <c r="J33564" t="s">
        <v>14</v>
      </c>
      <c r="K33564">
        <v>52</v>
      </c>
      <c r="L33564" t="s">
        <v>15</v>
      </c>
    </row>
    <row r="33565" spans="1:12">
      <c r="A33565" t="e">
        <f ca="1">E00251430390021</f>
        <v>#NAME?</v>
      </c>
      <c r="B33565">
        <v>458</v>
      </c>
      <c r="C33565" t="s">
        <v>275</v>
      </c>
      <c r="D33565" s="1">
        <v>42748</v>
      </c>
      <c r="F33565">
        <v>2</v>
      </c>
      <c r="G33565">
        <v>49390</v>
      </c>
      <c r="H33565" t="s">
        <v>59</v>
      </c>
      <c r="J33565" t="s">
        <v>14</v>
      </c>
      <c r="K33565">
        <v>51</v>
      </c>
      <c r="L33565" t="s">
        <v>15</v>
      </c>
    </row>
    <row r="33566" spans="1:12">
      <c r="A33566" t="e">
        <f ca="1">E00251514218521</f>
        <v>#NAME?</v>
      </c>
      <c r="B33566">
        <v>438</v>
      </c>
      <c r="C33566" t="s">
        <v>474</v>
      </c>
      <c r="D33566" s="1">
        <v>41317</v>
      </c>
      <c r="F33566">
        <v>2</v>
      </c>
      <c r="G33566">
        <v>5990</v>
      </c>
      <c r="H33566" t="s">
        <v>60</v>
      </c>
      <c r="J33566" t="s">
        <v>14</v>
      </c>
      <c r="K33566">
        <v>53</v>
      </c>
      <c r="L33566" t="s">
        <v>15</v>
      </c>
    </row>
    <row r="33567" spans="1:12">
      <c r="A33567" t="e">
        <f ca="1">E00251532618221</f>
        <v>#NAME?</v>
      </c>
      <c r="B33567">
        <v>446</v>
      </c>
      <c r="C33567" t="s">
        <v>94</v>
      </c>
      <c r="D33567" s="1">
        <v>42892</v>
      </c>
      <c r="F33567">
        <v>1</v>
      </c>
      <c r="G33567">
        <v>4019</v>
      </c>
      <c r="H33567" t="s">
        <v>26</v>
      </c>
      <c r="J33567" t="s">
        <v>14</v>
      </c>
      <c r="K33567">
        <v>64</v>
      </c>
      <c r="L33567" t="s">
        <v>15</v>
      </c>
    </row>
    <row r="33568" spans="1:12">
      <c r="A33568" t="e">
        <f ca="1">E00251532618221</f>
        <v>#NAME?</v>
      </c>
      <c r="B33568">
        <v>457</v>
      </c>
      <c r="C33568" t="s">
        <v>137</v>
      </c>
      <c r="D33568" s="1">
        <v>42492</v>
      </c>
      <c r="F33568">
        <v>4</v>
      </c>
      <c r="G33568">
        <v>4019</v>
      </c>
      <c r="H33568" t="s">
        <v>26</v>
      </c>
      <c r="J33568" t="s">
        <v>14</v>
      </c>
      <c r="K33568">
        <v>63</v>
      </c>
      <c r="L33568" t="s">
        <v>15</v>
      </c>
    </row>
    <row r="33569" spans="1:12">
      <c r="A33569" t="e">
        <f ca="1">E00251514218521</f>
        <v>#NAME?</v>
      </c>
      <c r="B33569">
        <v>438</v>
      </c>
      <c r="C33569" t="s">
        <v>474</v>
      </c>
      <c r="D33569" s="1">
        <v>43045</v>
      </c>
      <c r="F33569">
        <v>1</v>
      </c>
      <c r="G33569">
        <v>5239</v>
      </c>
      <c r="H33569" t="s">
        <v>926</v>
      </c>
      <c r="J33569" t="s">
        <v>14</v>
      </c>
      <c r="K33569">
        <v>58</v>
      </c>
      <c r="L33569" t="s">
        <v>15</v>
      </c>
    </row>
    <row r="33570" spans="1:12">
      <c r="A33570" t="e">
        <f ca="1">E00251531961821</f>
        <v>#NAME?</v>
      </c>
      <c r="B33570">
        <v>498</v>
      </c>
      <c r="C33570" t="s">
        <v>591</v>
      </c>
      <c r="D33570" s="1">
        <v>40953</v>
      </c>
      <c r="F33570">
        <v>2</v>
      </c>
      <c r="G33570">
        <v>4019</v>
      </c>
      <c r="H33570" t="s">
        <v>26</v>
      </c>
      <c r="J33570" t="s">
        <v>14</v>
      </c>
      <c r="K33570">
        <v>57</v>
      </c>
      <c r="L33570" t="s">
        <v>15</v>
      </c>
    </row>
    <row r="33571" spans="1:12">
      <c r="A33571" t="e">
        <f ca="1">E00251531961821</f>
        <v>#NAME?</v>
      </c>
      <c r="B33571">
        <v>498</v>
      </c>
      <c r="C33571" t="s">
        <v>591</v>
      </c>
      <c r="D33571" s="1">
        <v>41408</v>
      </c>
      <c r="F33571">
        <v>2</v>
      </c>
      <c r="G33571">
        <v>4019</v>
      </c>
      <c r="H33571" t="s">
        <v>26</v>
      </c>
      <c r="J33571" t="s">
        <v>14</v>
      </c>
      <c r="K33571">
        <v>58</v>
      </c>
      <c r="L33571" t="s">
        <v>15</v>
      </c>
    </row>
    <row r="33572" spans="1:12">
      <c r="A33572" t="e">
        <f ca="1">E00251531961821</f>
        <v>#NAME?</v>
      </c>
      <c r="B33572">
        <v>498</v>
      </c>
      <c r="C33572" t="s">
        <v>591</v>
      </c>
      <c r="D33572" s="1">
        <v>41975</v>
      </c>
      <c r="F33572">
        <v>2</v>
      </c>
      <c r="G33572">
        <v>4019</v>
      </c>
      <c r="H33572" t="s">
        <v>26</v>
      </c>
      <c r="J33572" t="s">
        <v>14</v>
      </c>
      <c r="K33572">
        <v>60</v>
      </c>
      <c r="L33572" t="s">
        <v>15</v>
      </c>
    </row>
    <row r="33573" spans="1:12">
      <c r="A33573" t="e">
        <f ca="1">E00251531961821</f>
        <v>#NAME?</v>
      </c>
      <c r="B33573">
        <v>498</v>
      </c>
      <c r="C33573" t="s">
        <v>591</v>
      </c>
      <c r="D33573" s="1">
        <v>42052</v>
      </c>
      <c r="F33573">
        <v>1</v>
      </c>
      <c r="G33573">
        <v>78449</v>
      </c>
      <c r="H33573" t="s">
        <v>277</v>
      </c>
      <c r="J33573" t="s">
        <v>14</v>
      </c>
      <c r="K33573">
        <v>60</v>
      </c>
      <c r="L33573" t="s">
        <v>22</v>
      </c>
    </row>
    <row r="33574" spans="1:12">
      <c r="A33574" t="e">
        <f ca="1">E00251531961821</f>
        <v>#NAME?</v>
      </c>
      <c r="B33574">
        <v>498</v>
      </c>
      <c r="C33574" t="s">
        <v>591</v>
      </c>
      <c r="D33574" s="1">
        <v>42073</v>
      </c>
      <c r="F33574">
        <v>2</v>
      </c>
      <c r="G33574">
        <v>4019</v>
      </c>
      <c r="H33574" t="s">
        <v>26</v>
      </c>
      <c r="J33574" t="s">
        <v>14</v>
      </c>
      <c r="K33574">
        <v>60</v>
      </c>
      <c r="L33574" t="s">
        <v>15</v>
      </c>
    </row>
    <row r="33575" spans="1:12">
      <c r="A33575" t="e">
        <f ca="1">E00251430390021</f>
        <v>#NAME?</v>
      </c>
      <c r="B33575">
        <v>458</v>
      </c>
      <c r="C33575" t="s">
        <v>275</v>
      </c>
      <c r="D33575" s="1">
        <v>41543</v>
      </c>
      <c r="F33575">
        <v>1</v>
      </c>
      <c r="G33575">
        <v>52100</v>
      </c>
      <c r="H33575" t="s">
        <v>516</v>
      </c>
      <c r="J33575" t="s">
        <v>14</v>
      </c>
      <c r="K33575">
        <v>48</v>
      </c>
      <c r="L33575" t="s">
        <v>15</v>
      </c>
    </row>
    <row r="33576" spans="1:12">
      <c r="A33576" t="e">
        <f ca="1">E00251531961821</f>
        <v>#NAME?</v>
      </c>
      <c r="B33576">
        <v>498</v>
      </c>
      <c r="C33576" t="s">
        <v>591</v>
      </c>
      <c r="D33576" s="1">
        <v>42779</v>
      </c>
      <c r="F33576">
        <v>3</v>
      </c>
      <c r="G33576">
        <v>51919</v>
      </c>
      <c r="H33576" t="s">
        <v>166</v>
      </c>
      <c r="J33576" t="s">
        <v>14</v>
      </c>
      <c r="K33576">
        <v>62</v>
      </c>
      <c r="L33576" t="s">
        <v>15</v>
      </c>
    </row>
    <row r="33577" spans="1:12">
      <c r="A33577" t="e">
        <f ca="1">E00251430390021</f>
        <v>#NAME?</v>
      </c>
      <c r="B33577">
        <v>458</v>
      </c>
      <c r="C33577" t="s">
        <v>275</v>
      </c>
      <c r="D33577" s="1">
        <v>42415</v>
      </c>
      <c r="F33577">
        <v>2</v>
      </c>
      <c r="G33577">
        <v>49390</v>
      </c>
      <c r="H33577" t="s">
        <v>59</v>
      </c>
      <c r="J33577" t="s">
        <v>14</v>
      </c>
      <c r="K33577">
        <v>50</v>
      </c>
      <c r="L33577" t="s">
        <v>15</v>
      </c>
    </row>
    <row r="33578" spans="1:12">
      <c r="A33578" t="e">
        <f ca="1">E00251430390021</f>
        <v>#NAME?</v>
      </c>
      <c r="B33578">
        <v>458</v>
      </c>
      <c r="C33578" t="s">
        <v>275</v>
      </c>
      <c r="D33578" s="1">
        <v>42417</v>
      </c>
      <c r="F33578">
        <v>3</v>
      </c>
      <c r="G33578">
        <v>49390</v>
      </c>
      <c r="H33578" t="s">
        <v>59</v>
      </c>
      <c r="J33578" t="s">
        <v>14</v>
      </c>
      <c r="K33578">
        <v>50</v>
      </c>
      <c r="L33578" t="s">
        <v>15</v>
      </c>
    </row>
    <row r="33579" spans="1:12">
      <c r="A33579" t="e">
        <f ca="1">E00251430390021</f>
        <v>#NAME?</v>
      </c>
      <c r="B33579">
        <v>458</v>
      </c>
      <c r="C33579" t="s">
        <v>275</v>
      </c>
      <c r="D33579" s="1">
        <v>42425</v>
      </c>
      <c r="F33579">
        <v>2</v>
      </c>
      <c r="G33579">
        <v>49390</v>
      </c>
      <c r="H33579" t="s">
        <v>59</v>
      </c>
      <c r="J33579" t="s">
        <v>14</v>
      </c>
      <c r="K33579">
        <v>50</v>
      </c>
      <c r="L33579" t="s">
        <v>15</v>
      </c>
    </row>
    <row r="33580" spans="1:12">
      <c r="A33580" t="e">
        <f ca="1">E00251430390021</f>
        <v>#NAME?</v>
      </c>
      <c r="B33580">
        <v>458</v>
      </c>
      <c r="C33580" t="s">
        <v>275</v>
      </c>
      <c r="D33580" s="1">
        <v>42803</v>
      </c>
      <c r="F33580">
        <v>4</v>
      </c>
      <c r="G33580">
        <v>49390</v>
      </c>
      <c r="H33580" t="s">
        <v>59</v>
      </c>
      <c r="J33580" t="s">
        <v>14</v>
      </c>
      <c r="K33580">
        <v>51</v>
      </c>
      <c r="L33580" t="s">
        <v>15</v>
      </c>
    </row>
    <row r="33581" spans="1:12">
      <c r="A33581" t="e">
        <f ca="1">E00251532618221</f>
        <v>#NAME?</v>
      </c>
      <c r="B33581">
        <v>446</v>
      </c>
      <c r="C33581" t="s">
        <v>94</v>
      </c>
      <c r="D33581" s="1">
        <v>42804</v>
      </c>
      <c r="F33581">
        <v>2</v>
      </c>
      <c r="G33581">
        <v>2449</v>
      </c>
      <c r="H33581" t="s">
        <v>53</v>
      </c>
      <c r="J33581" t="s">
        <v>14</v>
      </c>
      <c r="K33581">
        <v>64</v>
      </c>
      <c r="L33581" t="s">
        <v>15</v>
      </c>
    </row>
    <row r="33582" spans="1:12">
      <c r="A33582" t="e">
        <f ca="1">E00251510545921</f>
        <v>#NAME?</v>
      </c>
      <c r="B33582">
        <v>189</v>
      </c>
      <c r="C33582" t="s">
        <v>58</v>
      </c>
      <c r="D33582" s="1">
        <v>41298</v>
      </c>
      <c r="F33582">
        <v>2</v>
      </c>
      <c r="G33582">
        <v>490</v>
      </c>
      <c r="H33582" t="s">
        <v>203</v>
      </c>
      <c r="J33582" t="s">
        <v>14</v>
      </c>
      <c r="K33582">
        <v>53</v>
      </c>
      <c r="L33582" t="s">
        <v>15</v>
      </c>
    </row>
    <row r="33583" spans="1:12">
      <c r="A33583" t="e">
        <f ca="1">E00251531961821</f>
        <v>#NAME?</v>
      </c>
      <c r="B33583">
        <v>772</v>
      </c>
      <c r="C33583" t="s">
        <v>170</v>
      </c>
      <c r="D33583" s="1">
        <v>42070</v>
      </c>
      <c r="F33583">
        <v>1</v>
      </c>
      <c r="G33583">
        <v>49392</v>
      </c>
      <c r="H33583" t="s">
        <v>486</v>
      </c>
      <c r="I33583" t="s">
        <v>56</v>
      </c>
      <c r="J33583" t="s">
        <v>57</v>
      </c>
      <c r="K33583">
        <v>60</v>
      </c>
      <c r="L33583" t="s">
        <v>15</v>
      </c>
    </row>
    <row r="33584" spans="1:12">
      <c r="A33584" t="e">
        <f ca="1">E00251430390021</f>
        <v>#NAME?</v>
      </c>
      <c r="B33584">
        <v>458</v>
      </c>
      <c r="C33584" t="s">
        <v>275</v>
      </c>
      <c r="D33584" s="1">
        <v>42584</v>
      </c>
      <c r="F33584">
        <v>3</v>
      </c>
      <c r="G33584">
        <v>49390</v>
      </c>
      <c r="H33584" t="s">
        <v>59</v>
      </c>
      <c r="J33584" t="s">
        <v>14</v>
      </c>
      <c r="K33584">
        <v>50</v>
      </c>
      <c r="L33584" t="s">
        <v>15</v>
      </c>
    </row>
    <row r="33585" spans="1:12">
      <c r="A33585" t="e">
        <f ca="1">E00251430390021</f>
        <v>#NAME?</v>
      </c>
      <c r="B33585">
        <v>458</v>
      </c>
      <c r="C33585" t="s">
        <v>275</v>
      </c>
      <c r="D33585" s="1">
        <v>42803</v>
      </c>
      <c r="F33585">
        <v>3</v>
      </c>
      <c r="G33585">
        <v>30748</v>
      </c>
      <c r="H33585" t="s">
        <v>50</v>
      </c>
      <c r="J33585" t="s">
        <v>14</v>
      </c>
      <c r="K33585">
        <v>51</v>
      </c>
      <c r="L33585" t="s">
        <v>15</v>
      </c>
    </row>
    <row r="33586" spans="1:12">
      <c r="A33586" t="e">
        <f ca="1">E00251532618221</f>
        <v>#NAME?</v>
      </c>
      <c r="B33586">
        <v>446</v>
      </c>
      <c r="C33586" t="s">
        <v>94</v>
      </c>
      <c r="D33586" s="1">
        <v>42864</v>
      </c>
      <c r="F33586">
        <v>2</v>
      </c>
      <c r="G33586">
        <v>73300</v>
      </c>
      <c r="H33586" t="s">
        <v>86</v>
      </c>
      <c r="J33586" t="s">
        <v>14</v>
      </c>
      <c r="K33586">
        <v>64</v>
      </c>
      <c r="L33586" t="s">
        <v>15</v>
      </c>
    </row>
    <row r="33587" spans="1:12">
      <c r="A33587" t="e">
        <f ca="1">E00251532618221</f>
        <v>#NAME?</v>
      </c>
      <c r="B33587">
        <v>457</v>
      </c>
      <c r="C33587" t="s">
        <v>137</v>
      </c>
      <c r="D33587" s="1">
        <v>42255</v>
      </c>
      <c r="F33587">
        <v>1</v>
      </c>
      <c r="G33587">
        <v>29690</v>
      </c>
      <c r="H33587" t="s">
        <v>52</v>
      </c>
      <c r="J33587" t="s">
        <v>14</v>
      </c>
      <c r="K33587">
        <v>62</v>
      </c>
      <c r="L33587" t="s">
        <v>15</v>
      </c>
    </row>
    <row r="33588" spans="1:12">
      <c r="A33588" t="e">
        <f ca="1">E00251531961821</f>
        <v>#NAME?</v>
      </c>
      <c r="B33588">
        <v>498</v>
      </c>
      <c r="C33588" t="s">
        <v>591</v>
      </c>
      <c r="D33588" s="1">
        <v>42633</v>
      </c>
      <c r="F33588">
        <v>2</v>
      </c>
      <c r="G33588">
        <v>49390</v>
      </c>
      <c r="H33588" t="s">
        <v>59</v>
      </c>
      <c r="J33588" t="s">
        <v>14</v>
      </c>
      <c r="K33588">
        <v>61</v>
      </c>
      <c r="L33588" t="s">
        <v>15</v>
      </c>
    </row>
    <row r="33589" spans="1:12">
      <c r="A33589" t="e">
        <f ca="1">E00251531961821</f>
        <v>#NAME?</v>
      </c>
      <c r="B33589">
        <v>498</v>
      </c>
      <c r="C33589" t="s">
        <v>591</v>
      </c>
      <c r="D33589" s="1">
        <v>42849</v>
      </c>
      <c r="F33589">
        <v>1</v>
      </c>
      <c r="G33589">
        <v>27800</v>
      </c>
      <c r="H33589" t="s">
        <v>145</v>
      </c>
      <c r="J33589" t="s">
        <v>14</v>
      </c>
      <c r="K33589">
        <v>62</v>
      </c>
      <c r="L33589" t="s">
        <v>15</v>
      </c>
    </row>
    <row r="33590" spans="1:12">
      <c r="A33590" t="e">
        <f ca="1">E00251531961821</f>
        <v>#NAME?</v>
      </c>
      <c r="B33590">
        <v>498</v>
      </c>
      <c r="C33590" t="s">
        <v>591</v>
      </c>
      <c r="D33590" s="1">
        <v>42907</v>
      </c>
      <c r="F33590">
        <v>1</v>
      </c>
      <c r="G33590">
        <v>49390</v>
      </c>
      <c r="H33590" t="s">
        <v>59</v>
      </c>
      <c r="J33590" t="s">
        <v>14</v>
      </c>
      <c r="K33590">
        <v>62</v>
      </c>
      <c r="L33590" t="s">
        <v>15</v>
      </c>
    </row>
    <row r="33591" spans="1:12">
      <c r="A33591" t="e">
        <f ca="1">E00251531961821</f>
        <v>#NAME?</v>
      </c>
      <c r="B33591">
        <v>498</v>
      </c>
      <c r="C33591" t="s">
        <v>591</v>
      </c>
      <c r="D33591" s="1">
        <v>42922</v>
      </c>
      <c r="F33591">
        <v>1</v>
      </c>
      <c r="G33591">
        <v>49390</v>
      </c>
      <c r="H33591" t="s">
        <v>59</v>
      </c>
      <c r="J33591" t="s">
        <v>14</v>
      </c>
      <c r="K33591">
        <v>62</v>
      </c>
      <c r="L33591" t="s">
        <v>15</v>
      </c>
    </row>
    <row r="33592" spans="1:12">
      <c r="A33592" t="e">
        <f ca="1">E00251531961821</f>
        <v>#NAME?</v>
      </c>
      <c r="B33592">
        <v>498</v>
      </c>
      <c r="C33592" t="s">
        <v>591</v>
      </c>
      <c r="D33592" s="1">
        <v>43006</v>
      </c>
      <c r="F33592">
        <v>3</v>
      </c>
      <c r="G33592">
        <v>38015</v>
      </c>
      <c r="H33592" t="s">
        <v>616</v>
      </c>
      <c r="J33592" t="s">
        <v>14</v>
      </c>
      <c r="K33592">
        <v>62</v>
      </c>
      <c r="L33592" t="s">
        <v>15</v>
      </c>
    </row>
    <row r="33593" spans="1:12">
      <c r="A33593" t="e">
        <f ca="1">E00251514218521</f>
        <v>#NAME?</v>
      </c>
      <c r="B33593">
        <v>438</v>
      </c>
      <c r="C33593" t="s">
        <v>474</v>
      </c>
      <c r="D33593" s="1">
        <v>41114</v>
      </c>
      <c r="F33593">
        <v>1</v>
      </c>
      <c r="G33593">
        <v>72704</v>
      </c>
      <c r="H33593" t="s">
        <v>855</v>
      </c>
      <c r="J33593" t="s">
        <v>14</v>
      </c>
      <c r="K33593">
        <v>52</v>
      </c>
      <c r="L33593" t="s">
        <v>15</v>
      </c>
    </row>
    <row r="33594" spans="1:12">
      <c r="A33594" t="e">
        <f ca="1">E00251514218521</f>
        <v>#NAME?</v>
      </c>
      <c r="B33594">
        <v>438</v>
      </c>
      <c r="C33594" t="s">
        <v>474</v>
      </c>
      <c r="D33594" s="1">
        <v>41296</v>
      </c>
      <c r="F33594">
        <v>4</v>
      </c>
      <c r="G33594">
        <v>4019</v>
      </c>
      <c r="H33594" t="s">
        <v>26</v>
      </c>
      <c r="J33594" t="s">
        <v>14</v>
      </c>
      <c r="K33594">
        <v>53</v>
      </c>
      <c r="L33594" t="s">
        <v>15</v>
      </c>
    </row>
    <row r="33595" spans="1:12">
      <c r="A33595" t="e">
        <f ca="1">E00251514218521</f>
        <v>#NAME?</v>
      </c>
      <c r="B33595">
        <v>438</v>
      </c>
      <c r="C33595" t="s">
        <v>474</v>
      </c>
      <c r="D33595" s="1">
        <v>41303</v>
      </c>
      <c r="F33595">
        <v>3</v>
      </c>
      <c r="G33595">
        <v>4019</v>
      </c>
      <c r="H33595" t="s">
        <v>26</v>
      </c>
      <c r="J33595" t="s">
        <v>14</v>
      </c>
      <c r="K33595">
        <v>53</v>
      </c>
      <c r="L33595" t="s">
        <v>15</v>
      </c>
    </row>
    <row r="33596" spans="1:12">
      <c r="A33596" t="e">
        <f ca="1">E00251430390021</f>
        <v>#NAME?</v>
      </c>
      <c r="B33596">
        <v>458</v>
      </c>
      <c r="C33596" t="s">
        <v>275</v>
      </c>
      <c r="D33596" s="1">
        <v>42824</v>
      </c>
      <c r="F33596">
        <v>6</v>
      </c>
      <c r="G33596">
        <v>49390</v>
      </c>
      <c r="H33596" t="s">
        <v>59</v>
      </c>
      <c r="J33596" t="s">
        <v>14</v>
      </c>
      <c r="K33596">
        <v>51</v>
      </c>
      <c r="L33596" t="s">
        <v>15</v>
      </c>
    </row>
    <row r="33597" spans="1:12">
      <c r="A33597" t="e">
        <f ca="1">E00251531961821</f>
        <v>#NAME?</v>
      </c>
      <c r="B33597">
        <v>498</v>
      </c>
      <c r="C33597" t="s">
        <v>591</v>
      </c>
      <c r="D33597" s="1">
        <v>41190</v>
      </c>
      <c r="F33597">
        <v>1</v>
      </c>
      <c r="G33597">
        <v>460</v>
      </c>
      <c r="H33597" t="s">
        <v>16</v>
      </c>
      <c r="J33597" t="s">
        <v>14</v>
      </c>
      <c r="K33597">
        <v>57</v>
      </c>
      <c r="L33597" t="s">
        <v>15</v>
      </c>
    </row>
    <row r="33598" spans="1:12">
      <c r="A33598" t="e">
        <f ca="1">E00251430390021</f>
        <v>#NAME?</v>
      </c>
      <c r="B33598">
        <v>458</v>
      </c>
      <c r="C33598" t="s">
        <v>275</v>
      </c>
      <c r="D33598" s="1">
        <v>41687</v>
      </c>
      <c r="F33598">
        <v>2</v>
      </c>
      <c r="G33598">
        <v>49390</v>
      </c>
      <c r="H33598" t="s">
        <v>59</v>
      </c>
      <c r="J33598" t="s">
        <v>14</v>
      </c>
      <c r="K33598">
        <v>48</v>
      </c>
      <c r="L33598" t="s">
        <v>15</v>
      </c>
    </row>
    <row r="33599" spans="1:12">
      <c r="A33599" t="e">
        <f ca="1">E00251432443121</f>
        <v>#NAME?</v>
      </c>
      <c r="B33599">
        <v>496</v>
      </c>
      <c r="C33599" t="s">
        <v>365</v>
      </c>
      <c r="D33599" s="1">
        <v>42943</v>
      </c>
      <c r="F33599">
        <v>3</v>
      </c>
      <c r="G33599">
        <v>3540</v>
      </c>
      <c r="H33599" t="s">
        <v>436</v>
      </c>
      <c r="J33599" t="s">
        <v>14</v>
      </c>
      <c r="K33599">
        <v>52</v>
      </c>
      <c r="L33599" t="s">
        <v>15</v>
      </c>
    </row>
    <row r="33600" spans="1:12">
      <c r="A33600" t="e">
        <f ca="1">E00251510740021</f>
        <v>#NAME?</v>
      </c>
      <c r="B33600">
        <v>121</v>
      </c>
      <c r="C33600" t="s">
        <v>698</v>
      </c>
      <c r="D33600" s="1">
        <v>42359</v>
      </c>
      <c r="F33600">
        <v>1</v>
      </c>
      <c r="G33600">
        <v>4556</v>
      </c>
      <c r="H33600" t="s">
        <v>121</v>
      </c>
      <c r="J33600" t="s">
        <v>14</v>
      </c>
      <c r="K33600">
        <v>50</v>
      </c>
      <c r="L33600" t="s">
        <v>15</v>
      </c>
    </row>
    <row r="33601" spans="1:12">
      <c r="A33601" t="e">
        <f ca="1">E00251429284421</f>
        <v>#NAME?</v>
      </c>
      <c r="B33601">
        <v>292</v>
      </c>
      <c r="C33601" t="s">
        <v>467</v>
      </c>
      <c r="D33601" s="1">
        <v>42874</v>
      </c>
      <c r="F33601">
        <v>2</v>
      </c>
      <c r="G33601">
        <v>5990</v>
      </c>
      <c r="H33601" t="s">
        <v>60</v>
      </c>
      <c r="J33601" t="s">
        <v>14</v>
      </c>
      <c r="K33601">
        <v>61</v>
      </c>
      <c r="L33601" t="s">
        <v>15</v>
      </c>
    </row>
    <row r="33602" spans="1:12">
      <c r="A33602" t="e">
        <f ca="1">E00251429284421</f>
        <v>#NAME?</v>
      </c>
      <c r="B33602">
        <v>294</v>
      </c>
      <c r="C33602" t="s">
        <v>61</v>
      </c>
      <c r="D33602" s="1">
        <v>41934</v>
      </c>
      <c r="F33602">
        <v>2</v>
      </c>
      <c r="G33602">
        <v>71536</v>
      </c>
      <c r="H33602" t="s">
        <v>70</v>
      </c>
      <c r="J33602" t="s">
        <v>14</v>
      </c>
      <c r="K33602">
        <v>59</v>
      </c>
      <c r="L33602" t="s">
        <v>15</v>
      </c>
    </row>
    <row r="33603" spans="1:12">
      <c r="A33603" t="e">
        <f ca="1">E00251430390021</f>
        <v>#NAME?</v>
      </c>
      <c r="B33603">
        <v>458</v>
      </c>
      <c r="C33603" t="s">
        <v>275</v>
      </c>
      <c r="D33603" s="1">
        <v>41206</v>
      </c>
      <c r="F33603">
        <v>1</v>
      </c>
      <c r="G33603">
        <v>4871</v>
      </c>
      <c r="H33603" t="s">
        <v>125</v>
      </c>
      <c r="J33603" t="s">
        <v>14</v>
      </c>
      <c r="K33603">
        <v>47</v>
      </c>
      <c r="L33603" t="s">
        <v>15</v>
      </c>
    </row>
    <row r="33604" spans="1:12">
      <c r="A33604" t="e">
        <f ca="1">E00251528877721</f>
        <v>#NAME?</v>
      </c>
      <c r="B33604">
        <v>272</v>
      </c>
      <c r="C33604" t="s">
        <v>174</v>
      </c>
      <c r="D33604" s="1">
        <v>42304</v>
      </c>
      <c r="F33604">
        <v>1</v>
      </c>
      <c r="G33604">
        <v>7242</v>
      </c>
      <c r="H33604" t="s">
        <v>93</v>
      </c>
      <c r="I33604" t="s">
        <v>56</v>
      </c>
      <c r="J33604" t="s">
        <v>57</v>
      </c>
      <c r="K33604">
        <v>49</v>
      </c>
      <c r="L33604" t="s">
        <v>15</v>
      </c>
    </row>
    <row r="33605" spans="1:12">
      <c r="A33605" t="e">
        <f ca="1">E00251617668521</f>
        <v>#NAME?</v>
      </c>
      <c r="B33605">
        <v>448</v>
      </c>
      <c r="C33605" t="s">
        <v>112</v>
      </c>
      <c r="D33605" s="1">
        <v>41656</v>
      </c>
      <c r="F33605">
        <v>1</v>
      </c>
      <c r="G33605">
        <v>4439</v>
      </c>
      <c r="H33605" t="s">
        <v>702</v>
      </c>
      <c r="J33605" t="s">
        <v>14</v>
      </c>
      <c r="K33605">
        <v>57</v>
      </c>
      <c r="L33605" t="s">
        <v>15</v>
      </c>
    </row>
    <row r="33606" spans="1:12">
      <c r="A33606" t="e">
        <f ca="1">E00251429284421</f>
        <v>#NAME?</v>
      </c>
      <c r="B33606">
        <v>292</v>
      </c>
      <c r="C33606" t="s">
        <v>467</v>
      </c>
      <c r="D33606" s="1">
        <v>41073</v>
      </c>
      <c r="F33606">
        <v>4</v>
      </c>
      <c r="G33606">
        <v>49390</v>
      </c>
      <c r="H33606" t="s">
        <v>59</v>
      </c>
      <c r="J33606" t="s">
        <v>14</v>
      </c>
      <c r="K33606">
        <v>56</v>
      </c>
      <c r="L33606" t="s">
        <v>15</v>
      </c>
    </row>
    <row r="33607" spans="1:12">
      <c r="A33607" t="e">
        <f ca="1">E00251429284421</f>
        <v>#NAME?</v>
      </c>
      <c r="B33607">
        <v>292</v>
      </c>
      <c r="C33607" t="s">
        <v>467</v>
      </c>
      <c r="D33607" s="1">
        <v>41340</v>
      </c>
      <c r="F33607">
        <v>2</v>
      </c>
      <c r="G33607">
        <v>6989</v>
      </c>
      <c r="H33607" t="s">
        <v>544</v>
      </c>
      <c r="J33607" t="s">
        <v>14</v>
      </c>
      <c r="K33607">
        <v>57</v>
      </c>
      <c r="L33607" t="s">
        <v>15</v>
      </c>
    </row>
    <row r="33608" spans="1:12">
      <c r="A33608" t="e">
        <f ca="1">E00251429284421</f>
        <v>#NAME?</v>
      </c>
      <c r="B33608">
        <v>292</v>
      </c>
      <c r="C33608" t="s">
        <v>467</v>
      </c>
      <c r="D33608" s="1">
        <v>41415</v>
      </c>
      <c r="F33608">
        <v>2</v>
      </c>
      <c r="G33608">
        <v>7243</v>
      </c>
      <c r="H33608" t="s">
        <v>42</v>
      </c>
      <c r="J33608" t="s">
        <v>14</v>
      </c>
      <c r="K33608">
        <v>57</v>
      </c>
      <c r="L33608" t="s">
        <v>15</v>
      </c>
    </row>
    <row r="33609" spans="1:12">
      <c r="A33609" t="e">
        <f ca="1">E00251514218521</f>
        <v>#NAME?</v>
      </c>
      <c r="B33609">
        <v>438</v>
      </c>
      <c r="C33609" t="s">
        <v>474</v>
      </c>
      <c r="D33609" s="1">
        <v>42237</v>
      </c>
      <c r="F33609">
        <v>1</v>
      </c>
      <c r="G33609">
        <v>4019</v>
      </c>
      <c r="H33609" t="s">
        <v>26</v>
      </c>
      <c r="J33609" t="s">
        <v>14</v>
      </c>
      <c r="K33609">
        <v>56</v>
      </c>
      <c r="L33609" t="s">
        <v>15</v>
      </c>
    </row>
    <row r="33610" spans="1:12">
      <c r="A33610" t="e">
        <f ca="1">E00251510545921</f>
        <v>#NAME?</v>
      </c>
      <c r="B33610">
        <v>189</v>
      </c>
      <c r="C33610" t="s">
        <v>58</v>
      </c>
      <c r="D33610" s="1">
        <v>41054</v>
      </c>
      <c r="F33610">
        <v>2</v>
      </c>
      <c r="G33610">
        <v>7291</v>
      </c>
      <c r="H33610" t="s">
        <v>163</v>
      </c>
      <c r="J33610" t="s">
        <v>14</v>
      </c>
      <c r="K33610">
        <v>52</v>
      </c>
      <c r="L33610" t="s">
        <v>15</v>
      </c>
    </row>
    <row r="33611" spans="1:12">
      <c r="A33611" t="e">
        <f ca="1">E00251514218521</f>
        <v>#NAME?</v>
      </c>
      <c r="B33611">
        <v>438</v>
      </c>
      <c r="C33611" t="s">
        <v>474</v>
      </c>
      <c r="D33611" s="1">
        <v>43025</v>
      </c>
      <c r="F33611">
        <v>1</v>
      </c>
      <c r="G33611">
        <v>29690</v>
      </c>
      <c r="H33611" t="s">
        <v>52</v>
      </c>
      <c r="J33611" t="s">
        <v>14</v>
      </c>
      <c r="K33611">
        <v>58</v>
      </c>
      <c r="L33611" t="s">
        <v>15</v>
      </c>
    </row>
    <row r="33612" spans="1:12">
      <c r="A33612" t="e">
        <f ca="1">E00251524954821</f>
        <v>#NAME?</v>
      </c>
      <c r="B33612">
        <v>1273</v>
      </c>
      <c r="C33612" t="s">
        <v>28</v>
      </c>
      <c r="D33612" s="1">
        <v>41548</v>
      </c>
      <c r="F33612">
        <v>1</v>
      </c>
      <c r="G33612">
        <v>460</v>
      </c>
      <c r="H33612" t="s">
        <v>16</v>
      </c>
      <c r="J33612" t="s">
        <v>14</v>
      </c>
      <c r="K33612">
        <v>61</v>
      </c>
      <c r="L33612" t="s">
        <v>15</v>
      </c>
    </row>
    <row r="33613" spans="1:12">
      <c r="A33613" t="e">
        <f ca="1">E00251524954821</f>
        <v>#NAME?</v>
      </c>
      <c r="B33613">
        <v>1273</v>
      </c>
      <c r="C33613" t="s">
        <v>28</v>
      </c>
      <c r="D33613" s="1">
        <v>42937</v>
      </c>
      <c r="F33613">
        <v>1</v>
      </c>
      <c r="G33613">
        <v>2720</v>
      </c>
      <c r="H33613" t="s">
        <v>65</v>
      </c>
      <c r="J33613" t="s">
        <v>14</v>
      </c>
      <c r="K33613">
        <v>64</v>
      </c>
      <c r="L33613" t="s">
        <v>15</v>
      </c>
    </row>
    <row r="33614" spans="1:12">
      <c r="A33614" t="e">
        <f ca="1">E00251432443121</f>
        <v>#NAME?</v>
      </c>
      <c r="B33614">
        <v>496</v>
      </c>
      <c r="C33614" t="s">
        <v>365</v>
      </c>
      <c r="D33614" s="1">
        <v>42732</v>
      </c>
      <c r="F33614">
        <v>1</v>
      </c>
      <c r="G33614">
        <v>78900</v>
      </c>
      <c r="H33614" t="s">
        <v>79</v>
      </c>
      <c r="J33614" t="s">
        <v>14</v>
      </c>
      <c r="K33614">
        <v>51</v>
      </c>
      <c r="L33614" t="s">
        <v>22</v>
      </c>
    </row>
    <row r="33615" spans="1:12">
      <c r="A33615" t="e">
        <f ca="1">E00251432443121</f>
        <v>#NAME?</v>
      </c>
      <c r="B33615">
        <v>496</v>
      </c>
      <c r="C33615" t="s">
        <v>365</v>
      </c>
      <c r="D33615" s="1">
        <v>43039</v>
      </c>
      <c r="F33615">
        <v>3</v>
      </c>
      <c r="G33615">
        <v>2721</v>
      </c>
      <c r="H33615" t="s">
        <v>465</v>
      </c>
      <c r="J33615" t="s">
        <v>14</v>
      </c>
      <c r="K33615">
        <v>52</v>
      </c>
      <c r="L33615" t="s">
        <v>15</v>
      </c>
    </row>
    <row r="33616" spans="1:12">
      <c r="A33616" t="e">
        <f ca="1">E00251527272721</f>
        <v>#NAME?</v>
      </c>
      <c r="B33616">
        <v>1328</v>
      </c>
      <c r="C33616" t="s">
        <v>697</v>
      </c>
      <c r="D33616" s="1">
        <v>41915</v>
      </c>
      <c r="F33616">
        <v>1</v>
      </c>
      <c r="G33616">
        <v>68102</v>
      </c>
      <c r="H33616" t="s">
        <v>1738</v>
      </c>
      <c r="J33616" t="s">
        <v>14</v>
      </c>
      <c r="K33616">
        <v>46</v>
      </c>
      <c r="L33616" t="s">
        <v>15</v>
      </c>
    </row>
    <row r="33617" spans="1:12">
      <c r="A33617" t="e">
        <f t="shared" ref="A33617:A33626" ca="1" si="313">E00251514218521</f>
        <v>#NAME?</v>
      </c>
      <c r="B33617">
        <v>438</v>
      </c>
      <c r="C33617" t="s">
        <v>474</v>
      </c>
      <c r="D33617" s="1">
        <v>41121</v>
      </c>
      <c r="F33617">
        <v>3</v>
      </c>
      <c r="G33617">
        <v>4019</v>
      </c>
      <c r="H33617" t="s">
        <v>26</v>
      </c>
      <c r="J33617" t="s">
        <v>14</v>
      </c>
      <c r="K33617">
        <v>52</v>
      </c>
      <c r="L33617" t="s">
        <v>15</v>
      </c>
    </row>
    <row r="33618" spans="1:12">
      <c r="A33618" t="e">
        <f t="shared" ca="1" si="313"/>
        <v>#NAME?</v>
      </c>
      <c r="B33618">
        <v>438</v>
      </c>
      <c r="C33618" t="s">
        <v>474</v>
      </c>
      <c r="D33618" s="1">
        <v>41807</v>
      </c>
      <c r="F33618">
        <v>2</v>
      </c>
      <c r="G33618">
        <v>79029</v>
      </c>
      <c r="H33618" t="s">
        <v>21</v>
      </c>
      <c r="J33618" t="s">
        <v>14</v>
      </c>
      <c r="K33618">
        <v>54</v>
      </c>
      <c r="L33618" t="s">
        <v>22</v>
      </c>
    </row>
    <row r="33619" spans="1:12">
      <c r="A33619" t="e">
        <f t="shared" ca="1" si="313"/>
        <v>#NAME?</v>
      </c>
      <c r="B33619">
        <v>438</v>
      </c>
      <c r="C33619" t="s">
        <v>474</v>
      </c>
      <c r="D33619" s="1">
        <v>42080</v>
      </c>
      <c r="F33619">
        <v>4</v>
      </c>
      <c r="G33619">
        <v>4019</v>
      </c>
      <c r="H33619" t="s">
        <v>26</v>
      </c>
      <c r="J33619" t="s">
        <v>14</v>
      </c>
      <c r="K33619">
        <v>55</v>
      </c>
      <c r="L33619" t="s">
        <v>15</v>
      </c>
    </row>
    <row r="33620" spans="1:12">
      <c r="A33620" t="e">
        <f t="shared" ca="1" si="313"/>
        <v>#NAME?</v>
      </c>
      <c r="B33620">
        <v>438</v>
      </c>
      <c r="C33620" t="s">
        <v>474</v>
      </c>
      <c r="D33620" s="1">
        <v>42165</v>
      </c>
      <c r="F33620">
        <v>2</v>
      </c>
      <c r="G33620">
        <v>8362</v>
      </c>
      <c r="H33620" t="s">
        <v>136</v>
      </c>
      <c r="J33620" t="s">
        <v>14</v>
      </c>
      <c r="K33620">
        <v>55</v>
      </c>
      <c r="L33620" t="s">
        <v>15</v>
      </c>
    </row>
    <row r="33621" spans="1:12">
      <c r="A33621" t="e">
        <f t="shared" ca="1" si="313"/>
        <v>#NAME?</v>
      </c>
      <c r="B33621">
        <v>438</v>
      </c>
      <c r="C33621" t="s">
        <v>474</v>
      </c>
      <c r="D33621" s="1">
        <v>41430</v>
      </c>
      <c r="F33621">
        <v>1</v>
      </c>
      <c r="G33621">
        <v>29690</v>
      </c>
      <c r="H33621" t="s">
        <v>52</v>
      </c>
      <c r="J33621" t="s">
        <v>14</v>
      </c>
      <c r="K33621">
        <v>53</v>
      </c>
      <c r="L33621" t="s">
        <v>15</v>
      </c>
    </row>
    <row r="33622" spans="1:12">
      <c r="A33622" t="e">
        <f t="shared" ca="1" si="313"/>
        <v>#NAME?</v>
      </c>
      <c r="B33622">
        <v>438</v>
      </c>
      <c r="C33622" t="s">
        <v>474</v>
      </c>
      <c r="D33622" s="1">
        <v>41600</v>
      </c>
      <c r="F33622">
        <v>2</v>
      </c>
      <c r="G33622">
        <v>3540</v>
      </c>
      <c r="H33622" t="s">
        <v>436</v>
      </c>
      <c r="J33622" t="s">
        <v>14</v>
      </c>
      <c r="K33622">
        <v>54</v>
      </c>
      <c r="L33622" t="s">
        <v>15</v>
      </c>
    </row>
    <row r="33623" spans="1:12">
      <c r="A33623" t="e">
        <f t="shared" ca="1" si="313"/>
        <v>#NAME?</v>
      </c>
      <c r="B33623">
        <v>438</v>
      </c>
      <c r="C33623" t="s">
        <v>474</v>
      </c>
      <c r="D33623" s="1">
        <v>41600</v>
      </c>
      <c r="F33623">
        <v>3</v>
      </c>
      <c r="G33623">
        <v>72190</v>
      </c>
      <c r="H33623" t="s">
        <v>341</v>
      </c>
      <c r="J33623" t="s">
        <v>14</v>
      </c>
      <c r="K33623">
        <v>54</v>
      </c>
      <c r="L33623" t="s">
        <v>15</v>
      </c>
    </row>
    <row r="33624" spans="1:12">
      <c r="A33624" t="e">
        <f t="shared" ca="1" si="313"/>
        <v>#NAME?</v>
      </c>
      <c r="B33624">
        <v>438</v>
      </c>
      <c r="C33624" t="s">
        <v>474</v>
      </c>
      <c r="D33624" s="1">
        <v>42416</v>
      </c>
      <c r="F33624">
        <v>3</v>
      </c>
      <c r="G33624">
        <v>4019</v>
      </c>
      <c r="H33624" t="s">
        <v>26</v>
      </c>
      <c r="J33624" t="s">
        <v>14</v>
      </c>
      <c r="K33624">
        <v>56</v>
      </c>
      <c r="L33624" t="s">
        <v>15</v>
      </c>
    </row>
    <row r="33625" spans="1:12">
      <c r="A33625" t="e">
        <f t="shared" ca="1" si="313"/>
        <v>#NAME?</v>
      </c>
      <c r="B33625">
        <v>438</v>
      </c>
      <c r="C33625" t="s">
        <v>474</v>
      </c>
      <c r="D33625" s="1">
        <v>42508</v>
      </c>
      <c r="F33625">
        <v>3</v>
      </c>
      <c r="G33625">
        <v>4019</v>
      </c>
      <c r="H33625" t="s">
        <v>26</v>
      </c>
      <c r="J33625" t="s">
        <v>14</v>
      </c>
      <c r="K33625">
        <v>56</v>
      </c>
      <c r="L33625" t="s">
        <v>15</v>
      </c>
    </row>
    <row r="33626" spans="1:12">
      <c r="A33626" t="e">
        <f t="shared" ca="1" si="313"/>
        <v>#NAME?</v>
      </c>
      <c r="B33626">
        <v>438</v>
      </c>
      <c r="C33626" t="s">
        <v>474</v>
      </c>
      <c r="D33626" s="1">
        <v>42653</v>
      </c>
      <c r="F33626">
        <v>2</v>
      </c>
      <c r="G33626">
        <v>4019</v>
      </c>
      <c r="H33626" t="s">
        <v>26</v>
      </c>
      <c r="J33626" t="s">
        <v>14</v>
      </c>
      <c r="K33626">
        <v>57</v>
      </c>
      <c r="L33626" t="s">
        <v>15</v>
      </c>
    </row>
    <row r="33627" spans="1:12">
      <c r="A33627" t="e">
        <f ca="1">E00251617668521</f>
        <v>#NAME?</v>
      </c>
      <c r="B33627">
        <v>448</v>
      </c>
      <c r="C33627" t="s">
        <v>112</v>
      </c>
      <c r="D33627" s="1">
        <v>40962</v>
      </c>
      <c r="F33627">
        <v>1</v>
      </c>
      <c r="G33627">
        <v>30000</v>
      </c>
      <c r="H33627" t="s">
        <v>144</v>
      </c>
      <c r="J33627" t="s">
        <v>14</v>
      </c>
      <c r="K33627">
        <v>55</v>
      </c>
      <c r="L33627" t="s">
        <v>15</v>
      </c>
    </row>
    <row r="33628" spans="1:12">
      <c r="A33628" t="e">
        <f ca="1">E00251617668521</f>
        <v>#NAME?</v>
      </c>
      <c r="B33628">
        <v>448</v>
      </c>
      <c r="C33628" t="s">
        <v>112</v>
      </c>
      <c r="D33628" s="1">
        <v>41429</v>
      </c>
      <c r="F33628">
        <v>1</v>
      </c>
      <c r="G33628">
        <v>4439</v>
      </c>
      <c r="H33628" t="s">
        <v>702</v>
      </c>
      <c r="J33628" t="s">
        <v>14</v>
      </c>
      <c r="K33628">
        <v>56</v>
      </c>
      <c r="L33628" t="s">
        <v>15</v>
      </c>
    </row>
    <row r="33629" spans="1:12">
      <c r="A33629" t="e">
        <f ca="1">E00251514218521</f>
        <v>#NAME?</v>
      </c>
      <c r="B33629">
        <v>438</v>
      </c>
      <c r="C33629" t="s">
        <v>474</v>
      </c>
      <c r="D33629" s="1">
        <v>42650</v>
      </c>
      <c r="F33629">
        <v>1</v>
      </c>
      <c r="G33629">
        <v>25000</v>
      </c>
      <c r="H33629" t="s">
        <v>178</v>
      </c>
      <c r="J33629" t="s">
        <v>14</v>
      </c>
      <c r="K33629">
        <v>57</v>
      </c>
      <c r="L33629" t="s">
        <v>15</v>
      </c>
    </row>
    <row r="33630" spans="1:12">
      <c r="A33630" t="e">
        <f ca="1">E00251514218521</f>
        <v>#NAME?</v>
      </c>
      <c r="B33630">
        <v>438</v>
      </c>
      <c r="C33630" t="s">
        <v>474</v>
      </c>
      <c r="D33630" s="1">
        <v>42767</v>
      </c>
      <c r="F33630">
        <v>4</v>
      </c>
      <c r="G33630">
        <v>7881</v>
      </c>
      <c r="H33630" t="s">
        <v>637</v>
      </c>
      <c r="J33630" t="s">
        <v>14</v>
      </c>
      <c r="K33630">
        <v>57</v>
      </c>
      <c r="L33630" t="s">
        <v>22</v>
      </c>
    </row>
    <row r="33631" spans="1:12">
      <c r="A33631" t="e">
        <f ca="1">E00251512430321</f>
        <v>#NAME?</v>
      </c>
      <c r="B33631">
        <v>48</v>
      </c>
      <c r="C33631" t="s">
        <v>249</v>
      </c>
      <c r="D33631" s="1">
        <v>42395</v>
      </c>
      <c r="F33631">
        <v>1</v>
      </c>
      <c r="G33631">
        <v>5990</v>
      </c>
      <c r="H33631" t="s">
        <v>60</v>
      </c>
      <c r="J33631" t="s">
        <v>14</v>
      </c>
      <c r="K33631">
        <v>44</v>
      </c>
      <c r="L33631" t="s">
        <v>15</v>
      </c>
    </row>
    <row r="33632" spans="1:12">
      <c r="A33632" t="e">
        <f ca="1">E00251432443121</f>
        <v>#NAME?</v>
      </c>
      <c r="B33632">
        <v>496</v>
      </c>
      <c r="C33632" t="s">
        <v>365</v>
      </c>
      <c r="D33632" s="1">
        <v>42453</v>
      </c>
      <c r="F33632">
        <v>2</v>
      </c>
      <c r="G33632">
        <v>4019</v>
      </c>
      <c r="H33632" t="s">
        <v>26</v>
      </c>
      <c r="J33632" t="s">
        <v>14</v>
      </c>
      <c r="K33632">
        <v>50</v>
      </c>
      <c r="L33632" t="s">
        <v>15</v>
      </c>
    </row>
    <row r="33633" spans="1:12">
      <c r="A33633" t="e">
        <f ca="1">E00251432443121</f>
        <v>#NAME?</v>
      </c>
      <c r="B33633">
        <v>496</v>
      </c>
      <c r="C33633" t="s">
        <v>365</v>
      </c>
      <c r="D33633" s="1">
        <v>42485</v>
      </c>
      <c r="F33633">
        <v>1</v>
      </c>
      <c r="G33633">
        <v>4019</v>
      </c>
      <c r="H33633" t="s">
        <v>26</v>
      </c>
      <c r="J33633" t="s">
        <v>14</v>
      </c>
      <c r="K33633">
        <v>50</v>
      </c>
      <c r="L33633" t="s">
        <v>15</v>
      </c>
    </row>
    <row r="33634" spans="1:12">
      <c r="A33634" t="e">
        <f ca="1">E00251514218521</f>
        <v>#NAME?</v>
      </c>
      <c r="B33634">
        <v>438</v>
      </c>
      <c r="C33634" t="s">
        <v>474</v>
      </c>
      <c r="D33634" s="1">
        <v>41096</v>
      </c>
      <c r="F33634">
        <v>2</v>
      </c>
      <c r="G33634">
        <v>30000</v>
      </c>
      <c r="H33634" t="s">
        <v>144</v>
      </c>
      <c r="J33634" t="s">
        <v>14</v>
      </c>
      <c r="K33634">
        <v>52</v>
      </c>
      <c r="L33634" t="s">
        <v>15</v>
      </c>
    </row>
    <row r="33635" spans="1:12">
      <c r="A33635" t="e">
        <f ca="1">E00251514218521</f>
        <v>#NAME?</v>
      </c>
      <c r="B33635">
        <v>438</v>
      </c>
      <c r="C33635" t="s">
        <v>474</v>
      </c>
      <c r="D33635" s="1">
        <v>41200</v>
      </c>
      <c r="F33635">
        <v>1</v>
      </c>
      <c r="G33635">
        <v>4019</v>
      </c>
      <c r="H33635" t="s">
        <v>26</v>
      </c>
      <c r="J33635" t="s">
        <v>14</v>
      </c>
      <c r="K33635">
        <v>53</v>
      </c>
      <c r="L33635" t="s">
        <v>15</v>
      </c>
    </row>
    <row r="33636" spans="1:12">
      <c r="A33636" t="e">
        <f ca="1">E00251514218521</f>
        <v>#NAME?</v>
      </c>
      <c r="B33636">
        <v>438</v>
      </c>
      <c r="C33636" t="s">
        <v>474</v>
      </c>
      <c r="D33636" s="1">
        <v>41674</v>
      </c>
      <c r="F33636">
        <v>2</v>
      </c>
      <c r="G33636">
        <v>4019</v>
      </c>
      <c r="H33636" t="s">
        <v>26</v>
      </c>
      <c r="J33636" t="s">
        <v>14</v>
      </c>
      <c r="K33636">
        <v>54</v>
      </c>
      <c r="L33636" t="s">
        <v>15</v>
      </c>
    </row>
    <row r="33637" spans="1:12">
      <c r="A33637" t="e">
        <f ca="1">E00251417971421</f>
        <v>#NAME?</v>
      </c>
      <c r="B33637">
        <v>51</v>
      </c>
      <c r="C33637" t="s">
        <v>372</v>
      </c>
      <c r="D33637" s="1">
        <v>42864</v>
      </c>
      <c r="F33637">
        <v>3</v>
      </c>
      <c r="G33637">
        <v>2449</v>
      </c>
      <c r="H33637" t="s">
        <v>53</v>
      </c>
      <c r="J33637" t="s">
        <v>14</v>
      </c>
      <c r="K33637">
        <v>54</v>
      </c>
      <c r="L33637" t="s">
        <v>15</v>
      </c>
    </row>
    <row r="33638" spans="1:12">
      <c r="A33638" t="e">
        <f ca="1">E00251417971421</f>
        <v>#NAME?</v>
      </c>
      <c r="B33638">
        <v>51</v>
      </c>
      <c r="C33638" t="s">
        <v>372</v>
      </c>
      <c r="D33638" s="1">
        <v>43011</v>
      </c>
      <c r="F33638">
        <v>3</v>
      </c>
      <c r="G33638">
        <v>2449</v>
      </c>
      <c r="H33638" t="s">
        <v>53</v>
      </c>
      <c r="J33638" t="s">
        <v>14</v>
      </c>
      <c r="K33638">
        <v>54</v>
      </c>
      <c r="L33638" t="s">
        <v>15</v>
      </c>
    </row>
    <row r="33639" spans="1:12">
      <c r="A33639" t="e">
        <f ca="1">E00251417971421</f>
        <v>#NAME?</v>
      </c>
      <c r="B33639">
        <v>51</v>
      </c>
      <c r="C33639" t="s">
        <v>372</v>
      </c>
      <c r="D33639" s="1">
        <v>41373</v>
      </c>
      <c r="F33639">
        <v>1</v>
      </c>
      <c r="G33639">
        <v>7880</v>
      </c>
      <c r="H33639" t="s">
        <v>213</v>
      </c>
      <c r="J33639" t="s">
        <v>14</v>
      </c>
      <c r="K33639">
        <v>50</v>
      </c>
      <c r="L33639" t="s">
        <v>22</v>
      </c>
    </row>
    <row r="33640" spans="1:12">
      <c r="A33640" t="e">
        <f ca="1">E00251537633921</f>
        <v>#NAME?</v>
      </c>
      <c r="B33640">
        <v>458</v>
      </c>
      <c r="C33640" t="s">
        <v>275</v>
      </c>
      <c r="D33640" s="1">
        <v>41925</v>
      </c>
      <c r="F33640">
        <v>1</v>
      </c>
      <c r="G33640">
        <v>4019</v>
      </c>
      <c r="H33640" t="s">
        <v>26</v>
      </c>
      <c r="J33640" t="s">
        <v>14</v>
      </c>
      <c r="K33640">
        <v>51</v>
      </c>
      <c r="L33640" t="s">
        <v>15</v>
      </c>
    </row>
    <row r="33641" spans="1:12">
      <c r="A33641" t="e">
        <f ca="1">E00251537633921</f>
        <v>#NAME?</v>
      </c>
      <c r="B33641">
        <v>458</v>
      </c>
      <c r="C33641" t="s">
        <v>275</v>
      </c>
      <c r="D33641" s="1">
        <v>42440</v>
      </c>
      <c r="F33641">
        <v>2</v>
      </c>
      <c r="G33641">
        <v>41091</v>
      </c>
      <c r="H33641" t="s">
        <v>975</v>
      </c>
      <c r="J33641" t="s">
        <v>14</v>
      </c>
      <c r="K33641">
        <v>52</v>
      </c>
      <c r="L33641" t="s">
        <v>15</v>
      </c>
    </row>
    <row r="33642" spans="1:12">
      <c r="A33642" t="e">
        <f ca="1">E00251537633921</f>
        <v>#NAME?</v>
      </c>
      <c r="B33642">
        <v>458</v>
      </c>
      <c r="C33642" t="s">
        <v>275</v>
      </c>
      <c r="D33642" s="1">
        <v>42046</v>
      </c>
      <c r="F33642">
        <v>1</v>
      </c>
      <c r="G33642">
        <v>4019</v>
      </c>
      <c r="H33642" t="s">
        <v>26</v>
      </c>
      <c r="J33642" t="s">
        <v>14</v>
      </c>
      <c r="K33642">
        <v>51</v>
      </c>
      <c r="L33642" t="s">
        <v>15</v>
      </c>
    </row>
    <row r="33643" spans="1:12">
      <c r="A33643" t="e">
        <f ca="1">E00251537633921</f>
        <v>#NAME?</v>
      </c>
      <c r="B33643">
        <v>458</v>
      </c>
      <c r="C33643" t="s">
        <v>275</v>
      </c>
      <c r="D33643" s="1">
        <v>42397</v>
      </c>
      <c r="F33643">
        <v>1</v>
      </c>
      <c r="G33643">
        <v>41091</v>
      </c>
      <c r="H33643" t="s">
        <v>975</v>
      </c>
      <c r="J33643" t="s">
        <v>14</v>
      </c>
      <c r="K33643">
        <v>52</v>
      </c>
      <c r="L33643" t="s">
        <v>15</v>
      </c>
    </row>
    <row r="33644" spans="1:12">
      <c r="A33644" t="e">
        <f ca="1">E00251417971421</f>
        <v>#NAME?</v>
      </c>
      <c r="B33644">
        <v>51</v>
      </c>
      <c r="C33644" t="s">
        <v>372</v>
      </c>
      <c r="D33644" s="1">
        <v>41019</v>
      </c>
      <c r="F33644">
        <v>1</v>
      </c>
      <c r="G33644">
        <v>7242</v>
      </c>
      <c r="H33644" t="s">
        <v>93</v>
      </c>
      <c r="J33644" t="s">
        <v>14</v>
      </c>
      <c r="K33644">
        <v>49</v>
      </c>
      <c r="L33644" t="s">
        <v>15</v>
      </c>
    </row>
    <row r="33645" spans="1:12">
      <c r="A33645" t="e">
        <f ca="1">E00251537633921</f>
        <v>#NAME?</v>
      </c>
      <c r="B33645">
        <v>458</v>
      </c>
      <c r="C33645" t="s">
        <v>275</v>
      </c>
      <c r="D33645" s="1">
        <v>42459</v>
      </c>
      <c r="F33645">
        <v>4</v>
      </c>
      <c r="G33645">
        <v>4019</v>
      </c>
      <c r="H33645" t="s">
        <v>26</v>
      </c>
      <c r="J33645" t="s">
        <v>14</v>
      </c>
      <c r="K33645">
        <v>52</v>
      </c>
      <c r="L33645" t="s">
        <v>15</v>
      </c>
    </row>
    <row r="33646" spans="1:12">
      <c r="A33646" t="e">
        <f ca="1">E00251537633921</f>
        <v>#NAME?</v>
      </c>
      <c r="B33646">
        <v>458</v>
      </c>
      <c r="C33646" t="s">
        <v>275</v>
      </c>
      <c r="D33646" s="1">
        <v>42046</v>
      </c>
      <c r="F33646">
        <v>2</v>
      </c>
      <c r="G33646">
        <v>2729</v>
      </c>
      <c r="H33646" t="s">
        <v>115</v>
      </c>
      <c r="J33646" t="s">
        <v>14</v>
      </c>
      <c r="K33646">
        <v>51</v>
      </c>
      <c r="L33646" t="s">
        <v>15</v>
      </c>
    </row>
    <row r="33647" spans="1:12">
      <c r="A33647" t="e">
        <f ca="1">E00251512282321</f>
        <v>#NAME?</v>
      </c>
      <c r="B33647">
        <v>3913</v>
      </c>
      <c r="C33647" t="s">
        <v>251</v>
      </c>
      <c r="D33647" s="1">
        <v>42054</v>
      </c>
      <c r="F33647">
        <v>2</v>
      </c>
      <c r="G33647">
        <v>4019</v>
      </c>
      <c r="H33647" t="s">
        <v>26</v>
      </c>
      <c r="J33647" t="s">
        <v>14</v>
      </c>
      <c r="K33647">
        <v>59</v>
      </c>
      <c r="L33647" t="s">
        <v>15</v>
      </c>
    </row>
    <row r="33648" spans="1:12">
      <c r="A33648" t="e">
        <f ca="1">E00251537633921</f>
        <v>#NAME?</v>
      </c>
      <c r="B33648">
        <v>458</v>
      </c>
      <c r="C33648" t="s">
        <v>275</v>
      </c>
      <c r="D33648" s="1">
        <v>42611</v>
      </c>
      <c r="F33648">
        <v>2</v>
      </c>
      <c r="G33648">
        <v>41091</v>
      </c>
      <c r="H33648" t="s">
        <v>975</v>
      </c>
      <c r="J33648" t="s">
        <v>14</v>
      </c>
      <c r="K33648">
        <v>53</v>
      </c>
      <c r="L33648" t="s">
        <v>15</v>
      </c>
    </row>
    <row r="33649" spans="1:12">
      <c r="A33649" t="e">
        <f ca="1">E00251537633921</f>
        <v>#NAME?</v>
      </c>
      <c r="B33649">
        <v>458</v>
      </c>
      <c r="C33649" t="s">
        <v>275</v>
      </c>
      <c r="D33649" s="1">
        <v>42410</v>
      </c>
      <c r="F33649">
        <v>3</v>
      </c>
      <c r="G33649">
        <v>4019</v>
      </c>
      <c r="H33649" t="s">
        <v>26</v>
      </c>
      <c r="J33649" t="s">
        <v>14</v>
      </c>
      <c r="K33649">
        <v>52</v>
      </c>
      <c r="L33649" t="s">
        <v>15</v>
      </c>
    </row>
    <row r="33650" spans="1:12">
      <c r="A33650" t="e">
        <f ca="1">E00251537633921</f>
        <v>#NAME?</v>
      </c>
      <c r="B33650">
        <v>458</v>
      </c>
      <c r="C33650" t="s">
        <v>275</v>
      </c>
      <c r="D33650" s="1">
        <v>42681</v>
      </c>
      <c r="F33650">
        <v>5</v>
      </c>
      <c r="G33650">
        <v>4019</v>
      </c>
      <c r="H33650" t="s">
        <v>26</v>
      </c>
      <c r="J33650" t="s">
        <v>14</v>
      </c>
      <c r="K33650">
        <v>53</v>
      </c>
      <c r="L33650" t="s">
        <v>15</v>
      </c>
    </row>
    <row r="33651" spans="1:12">
      <c r="A33651" t="e">
        <f ca="1">E00251537633921</f>
        <v>#NAME?</v>
      </c>
      <c r="B33651">
        <v>458</v>
      </c>
      <c r="C33651" t="s">
        <v>275</v>
      </c>
      <c r="D33651" s="1">
        <v>43010</v>
      </c>
      <c r="F33651">
        <v>4</v>
      </c>
      <c r="G33651">
        <v>78057</v>
      </c>
      <c r="H33651" t="s">
        <v>140</v>
      </c>
      <c r="J33651" t="s">
        <v>14</v>
      </c>
      <c r="K33651">
        <v>54</v>
      </c>
      <c r="L33651" t="s">
        <v>22</v>
      </c>
    </row>
    <row r="33652" spans="1:12">
      <c r="A33652" t="e">
        <f ca="1">E00251617547621</f>
        <v>#NAME?</v>
      </c>
      <c r="B33652">
        <v>1327</v>
      </c>
      <c r="C33652" t="s">
        <v>392</v>
      </c>
      <c r="D33652" s="1">
        <v>42482</v>
      </c>
      <c r="F33652">
        <v>1</v>
      </c>
      <c r="G33652">
        <v>780</v>
      </c>
      <c r="H33652" t="s">
        <v>1739</v>
      </c>
      <c r="J33652" t="s">
        <v>14</v>
      </c>
      <c r="K33652">
        <v>65</v>
      </c>
      <c r="L33652" t="s">
        <v>22</v>
      </c>
    </row>
    <row r="33653" spans="1:12">
      <c r="A33653" t="e">
        <f ca="1">E00251512282321</f>
        <v>#NAME?</v>
      </c>
      <c r="B33653">
        <v>3913</v>
      </c>
      <c r="C33653" t="s">
        <v>251</v>
      </c>
      <c r="D33653" s="1">
        <v>42314</v>
      </c>
      <c r="F33653">
        <v>3</v>
      </c>
      <c r="G33653">
        <v>4019</v>
      </c>
      <c r="H33653" t="s">
        <v>26</v>
      </c>
      <c r="J33653" t="s">
        <v>14</v>
      </c>
      <c r="K33653">
        <v>59</v>
      </c>
      <c r="L33653" t="s">
        <v>15</v>
      </c>
    </row>
    <row r="33654" spans="1:12">
      <c r="A33654" t="e">
        <f ca="1">E00251512282321</f>
        <v>#NAME?</v>
      </c>
      <c r="B33654">
        <v>3913</v>
      </c>
      <c r="C33654" t="s">
        <v>251</v>
      </c>
      <c r="D33654" s="1">
        <v>42569</v>
      </c>
      <c r="F33654">
        <v>2</v>
      </c>
      <c r="G33654">
        <v>1739</v>
      </c>
      <c r="H33654" t="s">
        <v>110</v>
      </c>
      <c r="J33654" t="s">
        <v>14</v>
      </c>
      <c r="K33654">
        <v>60</v>
      </c>
      <c r="L33654" t="s">
        <v>15</v>
      </c>
    </row>
    <row r="33655" spans="1:12">
      <c r="A33655" t="e">
        <f ca="1">E00251524954821</f>
        <v>#NAME?</v>
      </c>
      <c r="B33655">
        <v>1273</v>
      </c>
      <c r="C33655" t="s">
        <v>28</v>
      </c>
      <c r="D33655" s="1">
        <v>42150</v>
      </c>
      <c r="F33655">
        <v>1</v>
      </c>
      <c r="G33655">
        <v>2720</v>
      </c>
      <c r="H33655" t="s">
        <v>65</v>
      </c>
      <c r="J33655" t="s">
        <v>14</v>
      </c>
      <c r="K33655">
        <v>62</v>
      </c>
      <c r="L33655" t="s">
        <v>15</v>
      </c>
    </row>
    <row r="33656" spans="1:12">
      <c r="A33656" t="e">
        <f ca="1">E00251524954821</f>
        <v>#NAME?</v>
      </c>
      <c r="B33656">
        <v>1273</v>
      </c>
      <c r="C33656" t="s">
        <v>28</v>
      </c>
      <c r="D33656" s="1">
        <v>42052</v>
      </c>
      <c r="F33656">
        <v>1</v>
      </c>
      <c r="G33656">
        <v>2449</v>
      </c>
      <c r="H33656" t="s">
        <v>53</v>
      </c>
      <c r="J33656" t="s">
        <v>14</v>
      </c>
      <c r="K33656">
        <v>62</v>
      </c>
      <c r="L33656" t="s">
        <v>15</v>
      </c>
    </row>
    <row r="33657" spans="1:12">
      <c r="A33657" t="e">
        <f ca="1">E00251524954821</f>
        <v>#NAME?</v>
      </c>
      <c r="B33657">
        <v>1273</v>
      </c>
      <c r="C33657" t="s">
        <v>28</v>
      </c>
      <c r="D33657" s="1">
        <v>42892</v>
      </c>
      <c r="F33657">
        <v>5</v>
      </c>
      <c r="G33657">
        <v>2449</v>
      </c>
      <c r="H33657" t="s">
        <v>53</v>
      </c>
      <c r="J33657" t="s">
        <v>14</v>
      </c>
      <c r="K33657">
        <v>64</v>
      </c>
      <c r="L33657" t="s">
        <v>15</v>
      </c>
    </row>
    <row r="33658" spans="1:12">
      <c r="A33658" t="e">
        <f ca="1">E00251524954821</f>
        <v>#NAME?</v>
      </c>
      <c r="B33658">
        <v>1273</v>
      </c>
      <c r="C33658" t="s">
        <v>28</v>
      </c>
      <c r="D33658" s="1">
        <v>42937</v>
      </c>
      <c r="F33658">
        <v>4</v>
      </c>
      <c r="G33658">
        <v>2449</v>
      </c>
      <c r="H33658" t="s">
        <v>53</v>
      </c>
      <c r="J33658" t="s">
        <v>14</v>
      </c>
      <c r="K33658">
        <v>64</v>
      </c>
      <c r="L33658" t="s">
        <v>15</v>
      </c>
    </row>
    <row r="33659" spans="1:12">
      <c r="A33659" t="e">
        <f ca="1">E00251513682721</f>
        <v>#NAME?</v>
      </c>
      <c r="B33659">
        <v>1128</v>
      </c>
      <c r="C33659" t="s">
        <v>424</v>
      </c>
      <c r="D33659" s="1">
        <v>41956</v>
      </c>
      <c r="F33659">
        <v>1</v>
      </c>
      <c r="G33659">
        <v>71949</v>
      </c>
      <c r="H33659" t="s">
        <v>1740</v>
      </c>
      <c r="J33659" t="s">
        <v>14</v>
      </c>
      <c r="K33659">
        <v>51</v>
      </c>
      <c r="L33659" t="s">
        <v>15</v>
      </c>
    </row>
    <row r="33660" spans="1:12">
      <c r="A33660" t="e">
        <f ca="1">E00251512282321</f>
        <v>#NAME?</v>
      </c>
      <c r="B33660">
        <v>3913</v>
      </c>
      <c r="C33660" t="s">
        <v>251</v>
      </c>
      <c r="D33660" s="1">
        <v>41726</v>
      </c>
      <c r="F33660">
        <v>2</v>
      </c>
      <c r="G33660">
        <v>4019</v>
      </c>
      <c r="H33660" t="s">
        <v>26</v>
      </c>
      <c r="J33660" t="s">
        <v>14</v>
      </c>
      <c r="K33660">
        <v>58</v>
      </c>
      <c r="L33660" t="s">
        <v>15</v>
      </c>
    </row>
    <row r="33661" spans="1:12">
      <c r="A33661" t="e">
        <f ca="1">E00251429309821</f>
        <v>#NAME?</v>
      </c>
      <c r="B33661">
        <v>291</v>
      </c>
      <c r="C33661" t="s">
        <v>160</v>
      </c>
      <c r="D33661" s="1">
        <v>42445</v>
      </c>
      <c r="F33661">
        <v>1</v>
      </c>
      <c r="G33661">
        <v>25000</v>
      </c>
      <c r="H33661" t="s">
        <v>178</v>
      </c>
      <c r="J33661" t="s">
        <v>14</v>
      </c>
      <c r="K33661">
        <v>67</v>
      </c>
      <c r="L33661" t="s">
        <v>15</v>
      </c>
    </row>
    <row r="33662" spans="1:12">
      <c r="A33662" t="e">
        <f ca="1">E00251429309821</f>
        <v>#NAME?</v>
      </c>
      <c r="B33662">
        <v>291</v>
      </c>
      <c r="C33662" t="s">
        <v>160</v>
      </c>
      <c r="D33662" s="1">
        <v>42837</v>
      </c>
      <c r="F33662">
        <v>2</v>
      </c>
      <c r="G33662">
        <v>6010</v>
      </c>
      <c r="H33662" t="s">
        <v>176</v>
      </c>
      <c r="J33662" t="s">
        <v>14</v>
      </c>
      <c r="K33662">
        <v>68</v>
      </c>
      <c r="L33662" t="s">
        <v>15</v>
      </c>
    </row>
    <row r="33663" spans="1:12">
      <c r="A33663" t="e">
        <f t="shared" ref="A33663:A33668" ca="1" si="314">E00251512282321</f>
        <v>#NAME?</v>
      </c>
      <c r="B33663">
        <v>3913</v>
      </c>
      <c r="C33663" t="s">
        <v>251</v>
      </c>
      <c r="D33663" s="1">
        <v>41247</v>
      </c>
      <c r="F33663">
        <v>1</v>
      </c>
      <c r="G33663">
        <v>4299</v>
      </c>
      <c r="H33663" t="s">
        <v>705</v>
      </c>
      <c r="J33663" t="s">
        <v>14</v>
      </c>
      <c r="K33663">
        <v>56</v>
      </c>
      <c r="L33663" t="s">
        <v>15</v>
      </c>
    </row>
    <row r="33664" spans="1:12">
      <c r="A33664" t="e">
        <f t="shared" ca="1" si="314"/>
        <v>#NAME?</v>
      </c>
      <c r="B33664">
        <v>3913</v>
      </c>
      <c r="C33664" t="s">
        <v>251</v>
      </c>
      <c r="D33664" s="1">
        <v>42066</v>
      </c>
      <c r="F33664">
        <v>1</v>
      </c>
      <c r="G33664">
        <v>4019</v>
      </c>
      <c r="H33664" t="s">
        <v>26</v>
      </c>
      <c r="J33664" t="s">
        <v>14</v>
      </c>
      <c r="K33664">
        <v>59</v>
      </c>
      <c r="L33664" t="s">
        <v>15</v>
      </c>
    </row>
    <row r="33665" spans="1:12">
      <c r="A33665" t="e">
        <f t="shared" ca="1" si="314"/>
        <v>#NAME?</v>
      </c>
      <c r="B33665">
        <v>3913</v>
      </c>
      <c r="C33665" t="s">
        <v>251</v>
      </c>
      <c r="D33665" s="1">
        <v>42192</v>
      </c>
      <c r="F33665">
        <v>1</v>
      </c>
      <c r="G33665">
        <v>7089</v>
      </c>
      <c r="H33665" t="s">
        <v>487</v>
      </c>
      <c r="J33665" t="s">
        <v>14</v>
      </c>
      <c r="K33665">
        <v>59</v>
      </c>
      <c r="L33665" t="s">
        <v>15</v>
      </c>
    </row>
    <row r="33666" spans="1:12">
      <c r="A33666" t="e">
        <f t="shared" ca="1" si="314"/>
        <v>#NAME?</v>
      </c>
      <c r="B33666">
        <v>3913</v>
      </c>
      <c r="C33666" t="s">
        <v>251</v>
      </c>
      <c r="D33666" s="1">
        <v>41697</v>
      </c>
      <c r="F33666">
        <v>2</v>
      </c>
      <c r="G33666">
        <v>4019</v>
      </c>
      <c r="H33666" t="s">
        <v>26</v>
      </c>
      <c r="J33666" t="s">
        <v>14</v>
      </c>
      <c r="K33666">
        <v>58</v>
      </c>
      <c r="L33666" t="s">
        <v>15</v>
      </c>
    </row>
    <row r="33667" spans="1:12">
      <c r="A33667" t="e">
        <f t="shared" ca="1" si="314"/>
        <v>#NAME?</v>
      </c>
      <c r="B33667">
        <v>3913</v>
      </c>
      <c r="C33667" t="s">
        <v>251</v>
      </c>
      <c r="D33667" s="1">
        <v>42061</v>
      </c>
      <c r="F33667">
        <v>2</v>
      </c>
      <c r="G33667">
        <v>1739</v>
      </c>
      <c r="H33667" t="s">
        <v>110</v>
      </c>
      <c r="J33667" t="s">
        <v>14</v>
      </c>
      <c r="K33667">
        <v>59</v>
      </c>
      <c r="L33667" t="s">
        <v>15</v>
      </c>
    </row>
    <row r="33668" spans="1:12">
      <c r="A33668" t="e">
        <f t="shared" ca="1" si="314"/>
        <v>#NAME?</v>
      </c>
      <c r="B33668">
        <v>3913</v>
      </c>
      <c r="C33668" t="s">
        <v>251</v>
      </c>
      <c r="D33668" s="1">
        <v>42479</v>
      </c>
      <c r="F33668">
        <v>2</v>
      </c>
      <c r="G33668">
        <v>4019</v>
      </c>
      <c r="H33668" t="s">
        <v>26</v>
      </c>
      <c r="J33668" t="s">
        <v>14</v>
      </c>
      <c r="K33668">
        <v>60</v>
      </c>
      <c r="L33668" t="s">
        <v>15</v>
      </c>
    </row>
    <row r="33669" spans="1:12">
      <c r="A33669" t="e">
        <f ca="1">E00251717807221</f>
        <v>#NAME?</v>
      </c>
      <c r="B33669">
        <v>1128</v>
      </c>
      <c r="C33669" t="s">
        <v>424</v>
      </c>
      <c r="D33669" s="1">
        <v>42508</v>
      </c>
      <c r="F33669">
        <v>2</v>
      </c>
      <c r="G33669">
        <v>2724</v>
      </c>
      <c r="H33669" t="s">
        <v>73</v>
      </c>
      <c r="J33669" t="s">
        <v>14</v>
      </c>
      <c r="K33669">
        <v>47</v>
      </c>
      <c r="L33669" t="s">
        <v>15</v>
      </c>
    </row>
    <row r="33670" spans="1:12">
      <c r="A33670" t="e">
        <f ca="1">E00251616879521</f>
        <v>#NAME?</v>
      </c>
      <c r="B33670">
        <v>1128</v>
      </c>
      <c r="C33670" t="s">
        <v>424</v>
      </c>
      <c r="D33670" s="1">
        <v>42023</v>
      </c>
      <c r="F33670">
        <v>1</v>
      </c>
      <c r="G33670">
        <v>5589</v>
      </c>
      <c r="H33670" t="s">
        <v>152</v>
      </c>
      <c r="J33670" t="s">
        <v>14</v>
      </c>
      <c r="K33670">
        <v>53</v>
      </c>
      <c r="L33670" t="s">
        <v>15</v>
      </c>
    </row>
    <row r="33671" spans="1:12">
      <c r="A33671" t="e">
        <f t="shared" ref="A33671:A33678" ca="1" si="315">E00251528938321</f>
        <v>#NAME?</v>
      </c>
      <c r="B33671">
        <v>291</v>
      </c>
      <c r="C33671" t="s">
        <v>160</v>
      </c>
      <c r="D33671" s="1">
        <v>42128</v>
      </c>
      <c r="F33671">
        <v>1</v>
      </c>
      <c r="G33671">
        <v>2859</v>
      </c>
      <c r="H33671" t="s">
        <v>362</v>
      </c>
      <c r="J33671" t="s">
        <v>14</v>
      </c>
      <c r="K33671">
        <v>56</v>
      </c>
      <c r="L33671" t="s">
        <v>15</v>
      </c>
    </row>
    <row r="33672" spans="1:12">
      <c r="A33672" t="e">
        <f t="shared" ca="1" si="315"/>
        <v>#NAME?</v>
      </c>
      <c r="B33672">
        <v>291</v>
      </c>
      <c r="C33672" t="s">
        <v>160</v>
      </c>
      <c r="D33672" s="1">
        <v>42132</v>
      </c>
      <c r="F33672">
        <v>3</v>
      </c>
      <c r="G33672">
        <v>5859</v>
      </c>
      <c r="H33672" t="s">
        <v>607</v>
      </c>
      <c r="J33672" t="s">
        <v>14</v>
      </c>
      <c r="K33672">
        <v>56</v>
      </c>
      <c r="L33672" t="s">
        <v>15</v>
      </c>
    </row>
    <row r="33673" spans="1:12">
      <c r="A33673" t="e">
        <f t="shared" ca="1" si="315"/>
        <v>#NAME?</v>
      </c>
      <c r="B33673">
        <v>291</v>
      </c>
      <c r="C33673" t="s">
        <v>160</v>
      </c>
      <c r="D33673" s="1">
        <v>42278</v>
      </c>
      <c r="F33673">
        <v>1</v>
      </c>
      <c r="G33673">
        <v>7262</v>
      </c>
      <c r="H33673" t="s">
        <v>198</v>
      </c>
      <c r="J33673" t="s">
        <v>14</v>
      </c>
      <c r="K33673">
        <v>57</v>
      </c>
      <c r="L33673" t="s">
        <v>15</v>
      </c>
    </row>
    <row r="33674" spans="1:12">
      <c r="A33674" t="e">
        <f t="shared" ca="1" si="315"/>
        <v>#NAME?</v>
      </c>
      <c r="B33674">
        <v>291</v>
      </c>
      <c r="C33674" t="s">
        <v>160</v>
      </c>
      <c r="D33674" s="1">
        <v>42431</v>
      </c>
      <c r="F33674">
        <v>2</v>
      </c>
      <c r="G33674">
        <v>496</v>
      </c>
      <c r="H33674" t="s">
        <v>190</v>
      </c>
      <c r="J33674" t="s">
        <v>14</v>
      </c>
      <c r="K33674">
        <v>57</v>
      </c>
      <c r="L33674" t="s">
        <v>15</v>
      </c>
    </row>
    <row r="33675" spans="1:12">
      <c r="A33675" t="e">
        <f t="shared" ca="1" si="315"/>
        <v>#NAME?</v>
      </c>
      <c r="B33675">
        <v>291</v>
      </c>
      <c r="C33675" t="s">
        <v>160</v>
      </c>
      <c r="D33675" s="1">
        <v>42565</v>
      </c>
      <c r="F33675">
        <v>4</v>
      </c>
      <c r="G33675">
        <v>5859</v>
      </c>
      <c r="H33675" t="s">
        <v>607</v>
      </c>
      <c r="J33675" t="s">
        <v>14</v>
      </c>
      <c r="K33675">
        <v>57</v>
      </c>
      <c r="L33675" t="s">
        <v>15</v>
      </c>
    </row>
    <row r="33676" spans="1:12">
      <c r="A33676" t="e">
        <f t="shared" ca="1" si="315"/>
        <v>#NAME?</v>
      </c>
      <c r="B33676">
        <v>291</v>
      </c>
      <c r="C33676" t="s">
        <v>160</v>
      </c>
      <c r="D33676" s="1">
        <v>42593</v>
      </c>
      <c r="F33676">
        <v>1</v>
      </c>
      <c r="G33676">
        <v>7262</v>
      </c>
      <c r="H33676" t="s">
        <v>198</v>
      </c>
      <c r="J33676" t="s">
        <v>14</v>
      </c>
      <c r="K33676">
        <v>57</v>
      </c>
      <c r="L33676" t="s">
        <v>15</v>
      </c>
    </row>
    <row r="33677" spans="1:12">
      <c r="A33677" t="e">
        <f t="shared" ca="1" si="315"/>
        <v>#NAME?</v>
      </c>
      <c r="B33677">
        <v>291</v>
      </c>
      <c r="C33677" t="s">
        <v>160</v>
      </c>
      <c r="D33677" s="1">
        <v>42984</v>
      </c>
      <c r="F33677">
        <v>3</v>
      </c>
      <c r="G33677">
        <v>2729</v>
      </c>
      <c r="H33677" t="s">
        <v>115</v>
      </c>
      <c r="J33677" t="s">
        <v>14</v>
      </c>
      <c r="K33677">
        <v>59</v>
      </c>
      <c r="L33677" t="s">
        <v>15</v>
      </c>
    </row>
    <row r="33678" spans="1:12">
      <c r="A33678" t="e">
        <f t="shared" ca="1" si="315"/>
        <v>#NAME?</v>
      </c>
      <c r="B33678">
        <v>291</v>
      </c>
      <c r="C33678" t="s">
        <v>160</v>
      </c>
      <c r="D33678" s="1">
        <v>42984</v>
      </c>
      <c r="F33678">
        <v>6</v>
      </c>
      <c r="G33678">
        <v>2729</v>
      </c>
      <c r="H33678" t="s">
        <v>115</v>
      </c>
      <c r="J33678" t="s">
        <v>14</v>
      </c>
      <c r="K33678">
        <v>59</v>
      </c>
      <c r="L33678" t="s">
        <v>15</v>
      </c>
    </row>
    <row r="33679" spans="1:12">
      <c r="A33679" t="e">
        <f ca="1">E00251717807221</f>
        <v>#NAME?</v>
      </c>
      <c r="B33679">
        <v>1128</v>
      </c>
      <c r="C33679" t="s">
        <v>424</v>
      </c>
      <c r="D33679" s="1">
        <v>42618</v>
      </c>
      <c r="F33679">
        <v>1</v>
      </c>
      <c r="G33679">
        <v>2724</v>
      </c>
      <c r="H33679" t="s">
        <v>73</v>
      </c>
      <c r="J33679" t="s">
        <v>14</v>
      </c>
      <c r="K33679">
        <v>48</v>
      </c>
      <c r="L33679" t="s">
        <v>15</v>
      </c>
    </row>
    <row r="33680" spans="1:12">
      <c r="A33680" t="e">
        <f ca="1">E00251439864121</f>
        <v>#NAME?</v>
      </c>
      <c r="B33680">
        <v>498</v>
      </c>
      <c r="C33680" t="s">
        <v>591</v>
      </c>
      <c r="D33680" s="1">
        <v>41330</v>
      </c>
      <c r="F33680">
        <v>1</v>
      </c>
      <c r="G33680">
        <v>4871</v>
      </c>
      <c r="H33680" t="s">
        <v>125</v>
      </c>
      <c r="J33680" t="s">
        <v>14</v>
      </c>
      <c r="K33680">
        <v>40</v>
      </c>
      <c r="L33680" t="s">
        <v>15</v>
      </c>
    </row>
    <row r="33681" spans="1:12">
      <c r="A33681" t="e">
        <f ca="1">E00251429681721</f>
        <v>#NAME?</v>
      </c>
      <c r="B33681">
        <v>200</v>
      </c>
      <c r="C33681" t="s">
        <v>403</v>
      </c>
      <c r="D33681" s="1">
        <v>42548</v>
      </c>
      <c r="F33681">
        <v>1</v>
      </c>
      <c r="G33681">
        <v>71940</v>
      </c>
      <c r="H33681" t="s">
        <v>135</v>
      </c>
      <c r="J33681" t="s">
        <v>14</v>
      </c>
      <c r="K33681">
        <v>43</v>
      </c>
      <c r="L33681" t="s">
        <v>15</v>
      </c>
    </row>
    <row r="33682" spans="1:12">
      <c r="A33682" t="e">
        <f ca="1">E00251429681721</f>
        <v>#NAME?</v>
      </c>
      <c r="B33682">
        <v>200</v>
      </c>
      <c r="C33682" t="s">
        <v>403</v>
      </c>
      <c r="D33682" s="1">
        <v>42879</v>
      </c>
      <c r="F33682">
        <v>1</v>
      </c>
      <c r="G33682">
        <v>72885</v>
      </c>
      <c r="H33682" t="s">
        <v>354</v>
      </c>
      <c r="J33682" t="s">
        <v>14</v>
      </c>
      <c r="K33682">
        <v>44</v>
      </c>
      <c r="L33682" t="s">
        <v>15</v>
      </c>
    </row>
    <row r="33683" spans="1:12">
      <c r="A33683" t="e">
        <f ca="1">E00251439868821</f>
        <v>#NAME?</v>
      </c>
      <c r="B33683">
        <v>489</v>
      </c>
      <c r="C33683" t="s">
        <v>100</v>
      </c>
      <c r="D33683" s="1">
        <v>42472</v>
      </c>
      <c r="F33683">
        <v>3</v>
      </c>
      <c r="G33683">
        <v>78650</v>
      </c>
      <c r="H33683" t="s">
        <v>414</v>
      </c>
      <c r="J33683" t="s">
        <v>14</v>
      </c>
      <c r="K33683">
        <v>63</v>
      </c>
      <c r="L33683" t="s">
        <v>22</v>
      </c>
    </row>
    <row r="33684" spans="1:12">
      <c r="A33684" t="e">
        <f ca="1">E00251439868821</f>
        <v>#NAME?</v>
      </c>
      <c r="B33684">
        <v>489</v>
      </c>
      <c r="C33684" t="s">
        <v>100</v>
      </c>
      <c r="D33684" s="1">
        <v>42824</v>
      </c>
      <c r="F33684">
        <v>1</v>
      </c>
      <c r="G33684">
        <v>71940</v>
      </c>
      <c r="H33684" t="s">
        <v>135</v>
      </c>
      <c r="J33684" t="s">
        <v>14</v>
      </c>
      <c r="K33684">
        <v>64</v>
      </c>
      <c r="L33684" t="s">
        <v>15</v>
      </c>
    </row>
    <row r="33685" spans="1:12">
      <c r="A33685" t="e">
        <f ca="1">E00251439864121</f>
        <v>#NAME?</v>
      </c>
      <c r="B33685">
        <v>7207</v>
      </c>
      <c r="C33685" t="s">
        <v>287</v>
      </c>
      <c r="D33685" s="1">
        <v>42950</v>
      </c>
      <c r="F33685">
        <v>1</v>
      </c>
      <c r="G33685">
        <v>7880</v>
      </c>
      <c r="H33685" t="s">
        <v>213</v>
      </c>
      <c r="I33685" t="s">
        <v>148</v>
      </c>
      <c r="J33685" t="s">
        <v>57</v>
      </c>
      <c r="K33685">
        <v>44</v>
      </c>
      <c r="L33685" t="s">
        <v>22</v>
      </c>
    </row>
    <row r="33686" spans="1:12">
      <c r="A33686" t="e">
        <f ca="1">E00251439868821</f>
        <v>#NAME?</v>
      </c>
      <c r="B33686">
        <v>489</v>
      </c>
      <c r="C33686" t="s">
        <v>100</v>
      </c>
      <c r="D33686" s="1">
        <v>41843</v>
      </c>
      <c r="F33686">
        <v>2</v>
      </c>
      <c r="G33686">
        <v>49390</v>
      </c>
      <c r="H33686" t="s">
        <v>59</v>
      </c>
      <c r="J33686" t="s">
        <v>14</v>
      </c>
      <c r="K33686">
        <v>62</v>
      </c>
      <c r="L33686" t="s">
        <v>15</v>
      </c>
    </row>
    <row r="33687" spans="1:12">
      <c r="A33687" t="e">
        <f ca="1">E00251439864121</f>
        <v>#NAME?</v>
      </c>
      <c r="B33687">
        <v>498</v>
      </c>
      <c r="C33687" t="s">
        <v>591</v>
      </c>
      <c r="D33687" s="1">
        <v>42788</v>
      </c>
      <c r="F33687">
        <v>2</v>
      </c>
      <c r="G33687">
        <v>5920</v>
      </c>
      <c r="H33687" t="s">
        <v>417</v>
      </c>
      <c r="J33687" t="s">
        <v>14</v>
      </c>
      <c r="K33687">
        <v>44</v>
      </c>
      <c r="L33687" t="s">
        <v>15</v>
      </c>
    </row>
    <row r="33688" spans="1:12">
      <c r="A33688" t="e">
        <f ca="1">E00251439864121</f>
        <v>#NAME?</v>
      </c>
      <c r="B33688">
        <v>498</v>
      </c>
      <c r="C33688" t="s">
        <v>591</v>
      </c>
      <c r="D33688" s="1">
        <v>41240</v>
      </c>
      <c r="F33688">
        <v>2</v>
      </c>
      <c r="G33688">
        <v>6019</v>
      </c>
      <c r="H33688" t="s">
        <v>406</v>
      </c>
      <c r="J33688" t="s">
        <v>14</v>
      </c>
      <c r="K33688">
        <v>39</v>
      </c>
      <c r="L33688" t="s">
        <v>15</v>
      </c>
    </row>
    <row r="33689" spans="1:12">
      <c r="A33689" t="e">
        <f ca="1">E00251439868821</f>
        <v>#NAME?</v>
      </c>
      <c r="B33689">
        <v>489</v>
      </c>
      <c r="C33689" t="s">
        <v>100</v>
      </c>
      <c r="D33689" s="1">
        <v>41948</v>
      </c>
      <c r="F33689">
        <v>2</v>
      </c>
      <c r="G33689">
        <v>49390</v>
      </c>
      <c r="H33689" t="s">
        <v>59</v>
      </c>
      <c r="J33689" t="s">
        <v>14</v>
      </c>
      <c r="K33689">
        <v>62</v>
      </c>
      <c r="L33689" t="s">
        <v>15</v>
      </c>
    </row>
    <row r="33690" spans="1:12">
      <c r="A33690" t="e">
        <f ca="1">E00251439868821</f>
        <v>#NAME?</v>
      </c>
      <c r="B33690">
        <v>489</v>
      </c>
      <c r="C33690" t="s">
        <v>100</v>
      </c>
      <c r="D33690" s="1">
        <v>42348</v>
      </c>
      <c r="F33690">
        <v>1</v>
      </c>
      <c r="G33690">
        <v>4940</v>
      </c>
      <c r="H33690" t="s">
        <v>708</v>
      </c>
      <c r="J33690" t="s">
        <v>14</v>
      </c>
      <c r="K33690">
        <v>63</v>
      </c>
      <c r="L33690" t="s">
        <v>15</v>
      </c>
    </row>
    <row r="33691" spans="1:12">
      <c r="A33691" t="e">
        <f ca="1">E00251439868821</f>
        <v>#NAME?</v>
      </c>
      <c r="B33691">
        <v>489</v>
      </c>
      <c r="C33691" t="s">
        <v>100</v>
      </c>
      <c r="D33691" s="1">
        <v>42824</v>
      </c>
      <c r="F33691">
        <v>6</v>
      </c>
      <c r="G33691">
        <v>27800</v>
      </c>
      <c r="H33691" t="s">
        <v>145</v>
      </c>
      <c r="J33691" t="s">
        <v>14</v>
      </c>
      <c r="K33691">
        <v>64</v>
      </c>
      <c r="L33691" t="s">
        <v>15</v>
      </c>
    </row>
    <row r="33692" spans="1:12">
      <c r="A33692" t="e">
        <f ca="1">E00251513369121</f>
        <v>#NAME?</v>
      </c>
      <c r="B33692">
        <v>460</v>
      </c>
      <c r="C33692" t="s">
        <v>711</v>
      </c>
      <c r="D33692" s="1">
        <v>41305</v>
      </c>
      <c r="F33692">
        <v>1</v>
      </c>
      <c r="G33692">
        <v>4659</v>
      </c>
      <c r="H33692" t="s">
        <v>47</v>
      </c>
      <c r="J33692" t="s">
        <v>14</v>
      </c>
      <c r="K33692">
        <v>52</v>
      </c>
      <c r="L33692" t="s">
        <v>15</v>
      </c>
    </row>
    <row r="33693" spans="1:12">
      <c r="A33693" t="e">
        <f ca="1">E00251439868821</f>
        <v>#NAME?</v>
      </c>
      <c r="B33693">
        <v>489</v>
      </c>
      <c r="C33693" t="s">
        <v>100</v>
      </c>
      <c r="D33693" s="1">
        <v>41187</v>
      </c>
      <c r="F33693">
        <v>3</v>
      </c>
      <c r="G33693">
        <v>71940</v>
      </c>
      <c r="H33693" t="s">
        <v>135</v>
      </c>
      <c r="J33693" t="s">
        <v>14</v>
      </c>
      <c r="K33693">
        <v>60</v>
      </c>
      <c r="L33693" t="s">
        <v>15</v>
      </c>
    </row>
    <row r="33694" spans="1:12">
      <c r="A33694" t="e">
        <f ca="1">E00251439868821</f>
        <v>#NAME?</v>
      </c>
      <c r="B33694">
        <v>489</v>
      </c>
      <c r="C33694" t="s">
        <v>100</v>
      </c>
      <c r="D33694" s="1">
        <v>41751</v>
      </c>
      <c r="F33694">
        <v>3</v>
      </c>
      <c r="G33694">
        <v>4660</v>
      </c>
      <c r="H33694" t="s">
        <v>215</v>
      </c>
      <c r="J33694" t="s">
        <v>14</v>
      </c>
      <c r="K33694">
        <v>61</v>
      </c>
      <c r="L33694" t="s">
        <v>15</v>
      </c>
    </row>
    <row r="33695" spans="1:12">
      <c r="A33695" t="e">
        <f ca="1">E00251439868821</f>
        <v>#NAME?</v>
      </c>
      <c r="B33695">
        <v>7111</v>
      </c>
      <c r="C33695" t="s">
        <v>496</v>
      </c>
      <c r="D33695" s="1">
        <v>42945</v>
      </c>
      <c r="F33695">
        <v>2</v>
      </c>
      <c r="G33695">
        <v>7862</v>
      </c>
      <c r="H33695" t="s">
        <v>27</v>
      </c>
      <c r="I33695" t="s">
        <v>148</v>
      </c>
      <c r="J33695" t="s">
        <v>57</v>
      </c>
      <c r="K33695">
        <v>65</v>
      </c>
      <c r="L33695" t="s">
        <v>22</v>
      </c>
    </row>
    <row r="33696" spans="1:12">
      <c r="A33696" t="e">
        <f ca="1">E00251427220121</f>
        <v>#NAME?</v>
      </c>
      <c r="B33696">
        <v>28</v>
      </c>
      <c r="C33696" t="s">
        <v>153</v>
      </c>
      <c r="D33696" s="1">
        <v>41159</v>
      </c>
      <c r="F33696">
        <v>2</v>
      </c>
      <c r="G33696">
        <v>3804</v>
      </c>
      <c r="H33696" t="s">
        <v>71</v>
      </c>
      <c r="J33696" t="s">
        <v>14</v>
      </c>
      <c r="K33696">
        <v>52</v>
      </c>
      <c r="L33696" t="s">
        <v>15</v>
      </c>
    </row>
    <row r="33697" spans="1:12">
      <c r="A33697" t="e">
        <f ca="1">E00251513369121</f>
        <v>#NAME?</v>
      </c>
      <c r="B33697">
        <v>460</v>
      </c>
      <c r="C33697" t="s">
        <v>711</v>
      </c>
      <c r="D33697" s="1">
        <v>41953</v>
      </c>
      <c r="F33697">
        <v>3</v>
      </c>
      <c r="G33697">
        <v>71509</v>
      </c>
      <c r="H33697" t="s">
        <v>369</v>
      </c>
      <c r="J33697" t="s">
        <v>14</v>
      </c>
      <c r="K33697">
        <v>54</v>
      </c>
      <c r="L33697" t="s">
        <v>15</v>
      </c>
    </row>
    <row r="33698" spans="1:12">
      <c r="A33698" t="e">
        <f ca="1">E00251529498321</f>
        <v>#NAME?</v>
      </c>
      <c r="B33698">
        <v>163</v>
      </c>
      <c r="C33698" t="s">
        <v>219</v>
      </c>
      <c r="D33698" s="1">
        <v>41029</v>
      </c>
      <c r="F33698">
        <v>1</v>
      </c>
      <c r="G33698">
        <v>4019</v>
      </c>
      <c r="H33698" t="s">
        <v>26</v>
      </c>
      <c r="J33698" t="s">
        <v>14</v>
      </c>
      <c r="K33698">
        <v>61</v>
      </c>
      <c r="L33698" t="s">
        <v>15</v>
      </c>
    </row>
    <row r="33699" spans="1:12">
      <c r="A33699" t="e">
        <f ca="1">E00251417997521</f>
        <v>#NAME?</v>
      </c>
      <c r="B33699">
        <v>66</v>
      </c>
      <c r="C33699" t="s">
        <v>134</v>
      </c>
      <c r="D33699" s="1">
        <v>41358</v>
      </c>
      <c r="F33699">
        <v>1</v>
      </c>
      <c r="G33699">
        <v>463</v>
      </c>
      <c r="H33699" t="s">
        <v>259</v>
      </c>
      <c r="J33699" t="s">
        <v>14</v>
      </c>
      <c r="K33699">
        <v>39</v>
      </c>
      <c r="L33699" t="s">
        <v>15</v>
      </c>
    </row>
    <row r="33700" spans="1:12">
      <c r="A33700" t="e">
        <f ca="1">E00251417997521</f>
        <v>#NAME?</v>
      </c>
      <c r="B33700">
        <v>66</v>
      </c>
      <c r="C33700" t="s">
        <v>134</v>
      </c>
      <c r="D33700" s="1">
        <v>42158</v>
      </c>
      <c r="F33700">
        <v>1</v>
      </c>
      <c r="G33700">
        <v>27800</v>
      </c>
      <c r="H33700" t="s">
        <v>145</v>
      </c>
      <c r="J33700" t="s">
        <v>14</v>
      </c>
      <c r="K33700">
        <v>41</v>
      </c>
      <c r="L33700" t="s">
        <v>15</v>
      </c>
    </row>
    <row r="33701" spans="1:12">
      <c r="A33701" t="e">
        <f ca="1">E00251439868821</f>
        <v>#NAME?</v>
      </c>
      <c r="B33701">
        <v>489</v>
      </c>
      <c r="C33701" t="s">
        <v>100</v>
      </c>
      <c r="D33701" s="1">
        <v>41751</v>
      </c>
      <c r="F33701">
        <v>4</v>
      </c>
      <c r="G33701">
        <v>3612</v>
      </c>
      <c r="H33701" t="s">
        <v>500</v>
      </c>
      <c r="J33701" t="s">
        <v>14</v>
      </c>
      <c r="K33701">
        <v>61</v>
      </c>
      <c r="L33701" t="s">
        <v>15</v>
      </c>
    </row>
    <row r="33702" spans="1:12">
      <c r="A33702" t="e">
        <f ca="1">E00251439868821</f>
        <v>#NAME?</v>
      </c>
      <c r="B33702">
        <v>489</v>
      </c>
      <c r="C33702" t="s">
        <v>100</v>
      </c>
      <c r="D33702" s="1">
        <v>41785</v>
      </c>
      <c r="F33702">
        <v>1</v>
      </c>
      <c r="G33702">
        <v>4660</v>
      </c>
      <c r="H33702" t="s">
        <v>215</v>
      </c>
      <c r="J33702" t="s">
        <v>14</v>
      </c>
      <c r="K33702">
        <v>62</v>
      </c>
      <c r="L33702" t="s">
        <v>15</v>
      </c>
    </row>
    <row r="33703" spans="1:12">
      <c r="A33703" t="e">
        <f ca="1">E00251439868821</f>
        <v>#NAME?</v>
      </c>
      <c r="B33703">
        <v>489</v>
      </c>
      <c r="C33703" t="s">
        <v>100</v>
      </c>
      <c r="D33703" s="1">
        <v>41830</v>
      </c>
      <c r="F33703">
        <v>3</v>
      </c>
      <c r="G33703">
        <v>7235</v>
      </c>
      <c r="H33703" t="s">
        <v>108</v>
      </c>
      <c r="J33703" t="s">
        <v>14</v>
      </c>
      <c r="K33703">
        <v>62</v>
      </c>
      <c r="L33703" t="s">
        <v>15</v>
      </c>
    </row>
    <row r="33704" spans="1:12">
      <c r="A33704" t="e">
        <f ca="1">E00251439868821</f>
        <v>#NAME?</v>
      </c>
      <c r="B33704">
        <v>489</v>
      </c>
      <c r="C33704" t="s">
        <v>100</v>
      </c>
      <c r="D33704" s="1">
        <v>42058</v>
      </c>
      <c r="F33704">
        <v>1</v>
      </c>
      <c r="G33704">
        <v>53550</v>
      </c>
      <c r="H33704" t="s">
        <v>345</v>
      </c>
      <c r="J33704" t="s">
        <v>14</v>
      </c>
      <c r="K33704">
        <v>62</v>
      </c>
      <c r="L33704" t="s">
        <v>15</v>
      </c>
    </row>
    <row r="33705" spans="1:12">
      <c r="A33705" t="e">
        <f ca="1">E00251513369121</f>
        <v>#NAME?</v>
      </c>
      <c r="B33705">
        <v>460</v>
      </c>
      <c r="C33705" t="s">
        <v>711</v>
      </c>
      <c r="D33705" s="1">
        <v>41327</v>
      </c>
      <c r="F33705">
        <v>1</v>
      </c>
      <c r="G33705">
        <v>4659</v>
      </c>
      <c r="H33705" t="s">
        <v>47</v>
      </c>
      <c r="J33705" t="s">
        <v>14</v>
      </c>
      <c r="K33705">
        <v>52</v>
      </c>
      <c r="L33705" t="s">
        <v>15</v>
      </c>
    </row>
    <row r="33706" spans="1:12">
      <c r="A33706" t="e">
        <f ca="1">E00251439868821</f>
        <v>#NAME?</v>
      </c>
      <c r="B33706">
        <v>489</v>
      </c>
      <c r="C33706" t="s">
        <v>100</v>
      </c>
      <c r="D33706" s="1">
        <v>42310</v>
      </c>
      <c r="F33706">
        <v>3</v>
      </c>
      <c r="G33706">
        <v>78609</v>
      </c>
      <c r="H33706" t="s">
        <v>240</v>
      </c>
      <c r="J33706" t="s">
        <v>14</v>
      </c>
      <c r="K33706">
        <v>63</v>
      </c>
      <c r="L33706" t="s">
        <v>22</v>
      </c>
    </row>
    <row r="33707" spans="1:12">
      <c r="A33707" t="e">
        <f ca="1">E00251439868821</f>
        <v>#NAME?</v>
      </c>
      <c r="B33707">
        <v>489</v>
      </c>
      <c r="C33707" t="s">
        <v>100</v>
      </c>
      <c r="D33707" s="1">
        <v>42824</v>
      </c>
      <c r="F33707">
        <v>4</v>
      </c>
      <c r="G33707">
        <v>4940</v>
      </c>
      <c r="H33707" t="s">
        <v>708</v>
      </c>
      <c r="J33707" t="s">
        <v>14</v>
      </c>
      <c r="K33707">
        <v>64</v>
      </c>
      <c r="L33707" t="s">
        <v>15</v>
      </c>
    </row>
    <row r="33708" spans="1:12">
      <c r="A33708" t="e">
        <f ca="1">E00251439868821</f>
        <v>#NAME?</v>
      </c>
      <c r="B33708">
        <v>489</v>
      </c>
      <c r="C33708" t="s">
        <v>100</v>
      </c>
      <c r="D33708" s="1">
        <v>43007</v>
      </c>
      <c r="F33708">
        <v>1</v>
      </c>
      <c r="G33708">
        <v>4940</v>
      </c>
      <c r="H33708" t="s">
        <v>708</v>
      </c>
      <c r="J33708" t="s">
        <v>14</v>
      </c>
      <c r="K33708">
        <v>65</v>
      </c>
      <c r="L33708" t="s">
        <v>15</v>
      </c>
    </row>
    <row r="33709" spans="1:12">
      <c r="A33709" t="e">
        <f ca="1">E00251528052721</f>
        <v>#NAME?</v>
      </c>
      <c r="B33709">
        <v>1097</v>
      </c>
      <c r="C33709" t="s">
        <v>722</v>
      </c>
      <c r="D33709" s="1">
        <v>42079</v>
      </c>
      <c r="F33709">
        <v>4</v>
      </c>
      <c r="G33709">
        <v>3051</v>
      </c>
      <c r="H33709" t="s">
        <v>13</v>
      </c>
      <c r="J33709" t="s">
        <v>14</v>
      </c>
      <c r="K33709">
        <v>39</v>
      </c>
      <c r="L33709" t="s">
        <v>15</v>
      </c>
    </row>
    <row r="33710" spans="1:12">
      <c r="A33710" t="e">
        <f ca="1">E00251513369121</f>
        <v>#NAME?</v>
      </c>
      <c r="B33710">
        <v>460</v>
      </c>
      <c r="C33710" t="s">
        <v>711</v>
      </c>
      <c r="D33710" s="1">
        <v>42474</v>
      </c>
      <c r="F33710">
        <v>1</v>
      </c>
      <c r="G33710">
        <v>7862</v>
      </c>
      <c r="H33710" t="s">
        <v>27</v>
      </c>
      <c r="J33710" t="s">
        <v>14</v>
      </c>
      <c r="K33710">
        <v>56</v>
      </c>
      <c r="L33710" t="s">
        <v>22</v>
      </c>
    </row>
    <row r="33711" spans="1:12">
      <c r="A33711" t="e">
        <f ca="1">E00251439864121</f>
        <v>#NAME?</v>
      </c>
      <c r="B33711">
        <v>498</v>
      </c>
      <c r="C33711" t="s">
        <v>591</v>
      </c>
      <c r="D33711" s="1">
        <v>41240</v>
      </c>
      <c r="F33711">
        <v>1</v>
      </c>
      <c r="G33711">
        <v>3004</v>
      </c>
      <c r="H33711" t="s">
        <v>104</v>
      </c>
      <c r="J33711" t="s">
        <v>14</v>
      </c>
      <c r="K33711">
        <v>39</v>
      </c>
      <c r="L33711" t="s">
        <v>15</v>
      </c>
    </row>
    <row r="33712" spans="1:12">
      <c r="A33712" t="e">
        <f ca="1">E00251615167221</f>
        <v>#NAME?</v>
      </c>
      <c r="B33712">
        <v>1929</v>
      </c>
      <c r="C33712" t="s">
        <v>195</v>
      </c>
      <c r="D33712" s="1">
        <v>41298</v>
      </c>
      <c r="F33712">
        <v>4</v>
      </c>
      <c r="G33712">
        <v>3051</v>
      </c>
      <c r="H33712" t="s">
        <v>13</v>
      </c>
      <c r="J33712" t="s">
        <v>14</v>
      </c>
      <c r="K33712">
        <v>48</v>
      </c>
      <c r="L33712" t="s">
        <v>15</v>
      </c>
    </row>
    <row r="33713" spans="1:12">
      <c r="A33713" t="e">
        <f ca="1">E00251615167221</f>
        <v>#NAME?</v>
      </c>
      <c r="B33713">
        <v>1929</v>
      </c>
      <c r="C33713" t="s">
        <v>195</v>
      </c>
      <c r="D33713" s="1">
        <v>41821</v>
      </c>
      <c r="F33713">
        <v>5</v>
      </c>
      <c r="G33713">
        <v>30000</v>
      </c>
      <c r="H33713" t="s">
        <v>144</v>
      </c>
      <c r="J33713" t="s">
        <v>14</v>
      </c>
      <c r="K33713">
        <v>50</v>
      </c>
      <c r="L33713" t="s">
        <v>15</v>
      </c>
    </row>
    <row r="33714" spans="1:12">
      <c r="A33714" t="e">
        <f ca="1">E00251615167221</f>
        <v>#NAME?</v>
      </c>
      <c r="B33714">
        <v>1929</v>
      </c>
      <c r="C33714" t="s">
        <v>195</v>
      </c>
      <c r="D33714" s="1">
        <v>41829</v>
      </c>
      <c r="F33714">
        <v>4</v>
      </c>
      <c r="G33714">
        <v>3320</v>
      </c>
      <c r="H33714" t="s">
        <v>1338</v>
      </c>
      <c r="J33714" t="s">
        <v>14</v>
      </c>
      <c r="K33714">
        <v>50</v>
      </c>
      <c r="L33714" t="s">
        <v>15</v>
      </c>
    </row>
    <row r="33715" spans="1:12">
      <c r="A33715" t="e">
        <f ca="1">E00251615167221</f>
        <v>#NAME?</v>
      </c>
      <c r="B33715">
        <v>1929</v>
      </c>
      <c r="C33715" t="s">
        <v>195</v>
      </c>
      <c r="D33715" s="1">
        <v>42069</v>
      </c>
      <c r="F33715">
        <v>4</v>
      </c>
      <c r="G33715">
        <v>2724</v>
      </c>
      <c r="H33715" t="s">
        <v>73</v>
      </c>
      <c r="J33715" t="s">
        <v>14</v>
      </c>
      <c r="K33715">
        <v>50</v>
      </c>
      <c r="L33715" t="s">
        <v>15</v>
      </c>
    </row>
    <row r="33716" spans="1:12">
      <c r="A33716" t="e">
        <f ca="1">E00251513369121</f>
        <v>#NAME?</v>
      </c>
      <c r="B33716">
        <v>460</v>
      </c>
      <c r="C33716" t="s">
        <v>711</v>
      </c>
      <c r="D33716" s="1">
        <v>41876</v>
      </c>
      <c r="F33716">
        <v>1</v>
      </c>
      <c r="G33716">
        <v>37271</v>
      </c>
      <c r="H33716" t="s">
        <v>1466</v>
      </c>
      <c r="J33716" t="s">
        <v>14</v>
      </c>
      <c r="K33716">
        <v>54</v>
      </c>
      <c r="L33716" t="s">
        <v>15</v>
      </c>
    </row>
    <row r="33717" spans="1:12">
      <c r="A33717" t="e">
        <f ca="1">E00251510813021</f>
        <v>#NAME?</v>
      </c>
      <c r="B33717">
        <v>105</v>
      </c>
      <c r="C33717" t="s">
        <v>682</v>
      </c>
      <c r="D33717" s="1">
        <v>42908</v>
      </c>
      <c r="F33717">
        <v>2</v>
      </c>
      <c r="G33717">
        <v>2809</v>
      </c>
      <c r="H33717" t="s">
        <v>90</v>
      </c>
      <c r="J33717" t="s">
        <v>14</v>
      </c>
      <c r="K33717">
        <v>48</v>
      </c>
      <c r="L33717" t="s">
        <v>15</v>
      </c>
    </row>
    <row r="33718" spans="1:12">
      <c r="A33718" t="e">
        <f ca="1">E00251432340321</f>
        <v>#NAME?</v>
      </c>
      <c r="B33718">
        <v>448</v>
      </c>
      <c r="C33718" t="s">
        <v>112</v>
      </c>
      <c r="D33718" s="1">
        <v>41316</v>
      </c>
      <c r="F33718">
        <v>2</v>
      </c>
      <c r="G33718">
        <v>7243</v>
      </c>
      <c r="H33718" t="s">
        <v>42</v>
      </c>
      <c r="J33718" t="s">
        <v>14</v>
      </c>
      <c r="K33718">
        <v>52</v>
      </c>
      <c r="L33718" t="s">
        <v>15</v>
      </c>
    </row>
    <row r="33719" spans="1:12">
      <c r="A33719" t="e">
        <f ca="1">E00251413469721</f>
        <v>#NAME?</v>
      </c>
      <c r="B33719">
        <v>1929</v>
      </c>
      <c r="C33719" t="s">
        <v>195</v>
      </c>
      <c r="D33719" s="1">
        <v>42255</v>
      </c>
      <c r="F33719">
        <v>3</v>
      </c>
      <c r="G33719">
        <v>27800</v>
      </c>
      <c r="H33719" t="s">
        <v>145</v>
      </c>
      <c r="J33719" t="s">
        <v>14</v>
      </c>
      <c r="K33719">
        <v>66</v>
      </c>
      <c r="L33719" t="s">
        <v>15</v>
      </c>
    </row>
    <row r="33720" spans="1:12">
      <c r="A33720" t="e">
        <f ca="1">E00251413469721</f>
        <v>#NAME?</v>
      </c>
      <c r="B33720">
        <v>1929</v>
      </c>
      <c r="C33720" t="s">
        <v>195</v>
      </c>
      <c r="D33720" s="1">
        <v>43056</v>
      </c>
      <c r="F33720">
        <v>3</v>
      </c>
      <c r="G33720">
        <v>72291</v>
      </c>
      <c r="H33720" t="s">
        <v>675</v>
      </c>
      <c r="J33720" t="s">
        <v>14</v>
      </c>
      <c r="K33720">
        <v>68</v>
      </c>
      <c r="L33720" t="s">
        <v>15</v>
      </c>
    </row>
    <row r="33721" spans="1:12">
      <c r="A33721" t="e">
        <f ca="1">E00251514288421</f>
        <v>#NAME?</v>
      </c>
      <c r="B33721">
        <v>481</v>
      </c>
      <c r="C33721" t="s">
        <v>402</v>
      </c>
      <c r="D33721" s="1">
        <v>42699</v>
      </c>
      <c r="F33721">
        <v>2</v>
      </c>
      <c r="G33721">
        <v>49120</v>
      </c>
      <c r="H33721" t="s">
        <v>168</v>
      </c>
      <c r="J33721" t="s">
        <v>14</v>
      </c>
      <c r="K33721">
        <v>61</v>
      </c>
      <c r="L33721" t="s">
        <v>15</v>
      </c>
    </row>
    <row r="33722" spans="1:12">
      <c r="A33722" t="e">
        <f ca="1">E00251514288421</f>
        <v>#NAME?</v>
      </c>
      <c r="B33722">
        <v>481</v>
      </c>
      <c r="C33722" t="s">
        <v>402</v>
      </c>
      <c r="D33722" s="1">
        <v>42699</v>
      </c>
      <c r="F33722">
        <v>6</v>
      </c>
      <c r="G33722">
        <v>73300</v>
      </c>
      <c r="H33722" t="s">
        <v>86</v>
      </c>
      <c r="J33722" t="s">
        <v>14</v>
      </c>
      <c r="K33722">
        <v>61</v>
      </c>
      <c r="L33722" t="s">
        <v>15</v>
      </c>
    </row>
    <row r="33723" spans="1:12">
      <c r="A33723" t="e">
        <f ca="1">E00251514288421</f>
        <v>#NAME?</v>
      </c>
      <c r="B33723">
        <v>481</v>
      </c>
      <c r="C33723" t="s">
        <v>402</v>
      </c>
      <c r="D33723" s="1">
        <v>43060</v>
      </c>
      <c r="F33723">
        <v>3</v>
      </c>
      <c r="G33723">
        <v>64683</v>
      </c>
      <c r="H33723" t="s">
        <v>714</v>
      </c>
      <c r="J33723" t="s">
        <v>14</v>
      </c>
      <c r="K33723">
        <v>61</v>
      </c>
      <c r="L33723" t="s">
        <v>15</v>
      </c>
    </row>
    <row r="33724" spans="1:12">
      <c r="A33724" t="e">
        <f ca="1">E00251439831421</f>
        <v>#NAME?</v>
      </c>
      <c r="B33724">
        <v>833</v>
      </c>
      <c r="C33724" t="s">
        <v>1004</v>
      </c>
      <c r="D33724" s="1">
        <v>42025</v>
      </c>
      <c r="E33724">
        <v>1</v>
      </c>
      <c r="F33724">
        <v>1</v>
      </c>
      <c r="G33724">
        <v>4558</v>
      </c>
      <c r="H33724" t="s">
        <v>1215</v>
      </c>
      <c r="J33724" t="s">
        <v>34</v>
      </c>
      <c r="K33724">
        <v>40</v>
      </c>
      <c r="L33724" t="s">
        <v>15</v>
      </c>
    </row>
    <row r="33725" spans="1:12">
      <c r="A33725" t="e">
        <f ca="1">E00251417952621</f>
        <v>#NAME?</v>
      </c>
      <c r="B33725">
        <v>66</v>
      </c>
      <c r="C33725" t="s">
        <v>134</v>
      </c>
      <c r="D33725" s="1">
        <v>42585</v>
      </c>
      <c r="F33725">
        <v>1</v>
      </c>
      <c r="G33725">
        <v>5990</v>
      </c>
      <c r="H33725" t="s">
        <v>60</v>
      </c>
      <c r="J33725" t="s">
        <v>14</v>
      </c>
      <c r="K33725">
        <v>49</v>
      </c>
      <c r="L33725" t="s">
        <v>15</v>
      </c>
    </row>
    <row r="33726" spans="1:12">
      <c r="A33726" t="e">
        <f ca="1">E00251528138121</f>
        <v>#NAME?</v>
      </c>
      <c r="B33726">
        <v>66</v>
      </c>
      <c r="C33726" t="s">
        <v>134</v>
      </c>
      <c r="D33726" s="1">
        <v>42165</v>
      </c>
      <c r="F33726">
        <v>1</v>
      </c>
      <c r="G33726">
        <v>4660</v>
      </c>
      <c r="H33726" t="s">
        <v>215</v>
      </c>
      <c r="J33726" t="s">
        <v>14</v>
      </c>
      <c r="K33726">
        <v>60</v>
      </c>
      <c r="L33726" t="s">
        <v>15</v>
      </c>
    </row>
    <row r="33727" spans="1:12">
      <c r="A33727" t="e">
        <f ca="1">E00251529498321</f>
        <v>#NAME?</v>
      </c>
      <c r="B33727">
        <v>163</v>
      </c>
      <c r="C33727" t="s">
        <v>219</v>
      </c>
      <c r="D33727" s="1">
        <v>41213</v>
      </c>
      <c r="F33727">
        <v>1</v>
      </c>
      <c r="G33727">
        <v>4019</v>
      </c>
      <c r="H33727" t="s">
        <v>26</v>
      </c>
      <c r="J33727" t="s">
        <v>14</v>
      </c>
      <c r="K33727">
        <v>62</v>
      </c>
      <c r="L33727" t="s">
        <v>15</v>
      </c>
    </row>
    <row r="33728" spans="1:12">
      <c r="A33728" t="e">
        <f ca="1">E00251429396421</f>
        <v>#NAME?</v>
      </c>
      <c r="B33728">
        <v>276</v>
      </c>
      <c r="C33728" t="s">
        <v>122</v>
      </c>
      <c r="D33728" s="1">
        <v>41722</v>
      </c>
      <c r="F33728">
        <v>4</v>
      </c>
      <c r="G33728">
        <v>4019</v>
      </c>
      <c r="H33728" t="s">
        <v>26</v>
      </c>
      <c r="J33728" t="s">
        <v>14</v>
      </c>
      <c r="K33728">
        <v>56</v>
      </c>
      <c r="L33728" t="s">
        <v>15</v>
      </c>
    </row>
    <row r="33729" spans="1:12">
      <c r="A33729" t="e">
        <f ca="1">E00251429332421</f>
        <v>#NAME?</v>
      </c>
      <c r="B33729">
        <v>1325</v>
      </c>
      <c r="C33729" t="s">
        <v>605</v>
      </c>
      <c r="D33729" s="1">
        <v>41982</v>
      </c>
      <c r="F33729">
        <v>1</v>
      </c>
      <c r="G33729">
        <v>1119</v>
      </c>
      <c r="H33729" t="s">
        <v>638</v>
      </c>
      <c r="J33729" t="s">
        <v>14</v>
      </c>
      <c r="K33729">
        <v>48</v>
      </c>
      <c r="L33729" t="s">
        <v>15</v>
      </c>
    </row>
    <row r="33730" spans="1:12">
      <c r="A33730" t="e">
        <f ca="1">E00251514288421</f>
        <v>#NAME?</v>
      </c>
      <c r="B33730">
        <v>481</v>
      </c>
      <c r="C33730" t="s">
        <v>402</v>
      </c>
      <c r="D33730" s="1">
        <v>41968</v>
      </c>
      <c r="F33730">
        <v>5</v>
      </c>
      <c r="G33730">
        <v>34600</v>
      </c>
      <c r="H33730" t="s">
        <v>578</v>
      </c>
      <c r="J33730" t="s">
        <v>14</v>
      </c>
      <c r="K33730">
        <v>59</v>
      </c>
      <c r="L33730" t="s">
        <v>15</v>
      </c>
    </row>
    <row r="33731" spans="1:12">
      <c r="A33731" t="e">
        <f ca="1">E00251518872621</f>
        <v>#NAME?</v>
      </c>
      <c r="B33731">
        <v>292</v>
      </c>
      <c r="C33731" t="s">
        <v>467</v>
      </c>
      <c r="D33731" s="1">
        <v>42243</v>
      </c>
      <c r="F33731">
        <v>3</v>
      </c>
      <c r="G33731">
        <v>6069</v>
      </c>
      <c r="H33731" t="s">
        <v>840</v>
      </c>
      <c r="J33731" t="s">
        <v>14</v>
      </c>
      <c r="K33731">
        <v>49</v>
      </c>
      <c r="L33731" t="s">
        <v>15</v>
      </c>
    </row>
    <row r="33732" spans="1:12">
      <c r="A33732" t="e">
        <f ca="1">E00251529498321</f>
        <v>#NAME?</v>
      </c>
      <c r="B33732">
        <v>163</v>
      </c>
      <c r="C33732" t="s">
        <v>219</v>
      </c>
      <c r="D33732" s="1">
        <v>41683</v>
      </c>
      <c r="F33732">
        <v>2</v>
      </c>
      <c r="G33732">
        <v>4019</v>
      </c>
      <c r="H33732" t="s">
        <v>26</v>
      </c>
      <c r="J33732" t="s">
        <v>14</v>
      </c>
      <c r="K33732">
        <v>63</v>
      </c>
      <c r="L33732" t="s">
        <v>15</v>
      </c>
    </row>
    <row r="33733" spans="1:12">
      <c r="A33733" t="e">
        <f ca="1">E00251533616021</f>
        <v>#NAME?</v>
      </c>
      <c r="B33733">
        <v>104</v>
      </c>
      <c r="C33733" t="s">
        <v>88</v>
      </c>
      <c r="D33733" s="1">
        <v>41463</v>
      </c>
      <c r="F33733">
        <v>1</v>
      </c>
      <c r="G33733">
        <v>5589</v>
      </c>
      <c r="H33733" t="s">
        <v>152</v>
      </c>
      <c r="J33733" t="s">
        <v>14</v>
      </c>
      <c r="K33733">
        <v>42</v>
      </c>
      <c r="L33733" t="s">
        <v>15</v>
      </c>
    </row>
    <row r="33734" spans="1:12">
      <c r="A33734" t="e">
        <f ca="1">E00251533616021</f>
        <v>#NAME?</v>
      </c>
      <c r="B33734">
        <v>104</v>
      </c>
      <c r="C33734" t="s">
        <v>88</v>
      </c>
      <c r="D33734" s="1">
        <v>41600</v>
      </c>
      <c r="F33734">
        <v>1</v>
      </c>
      <c r="G33734">
        <v>460</v>
      </c>
      <c r="H33734" t="s">
        <v>16</v>
      </c>
      <c r="J33734" t="s">
        <v>14</v>
      </c>
      <c r="K33734">
        <v>43</v>
      </c>
      <c r="L33734" t="s">
        <v>15</v>
      </c>
    </row>
    <row r="33735" spans="1:12">
      <c r="A33735" t="e">
        <f ca="1">E00251619839021</f>
        <v>#NAME?</v>
      </c>
      <c r="B33735">
        <v>437</v>
      </c>
      <c r="C33735" t="s">
        <v>216</v>
      </c>
      <c r="D33735" s="1">
        <v>40947</v>
      </c>
      <c r="F33735">
        <v>1</v>
      </c>
      <c r="G33735">
        <v>4019</v>
      </c>
      <c r="H33735" t="s">
        <v>26</v>
      </c>
      <c r="J33735" t="s">
        <v>14</v>
      </c>
      <c r="K33735">
        <v>45</v>
      </c>
      <c r="L33735" t="s">
        <v>15</v>
      </c>
    </row>
    <row r="33736" spans="1:12">
      <c r="A33736" t="e">
        <f ca="1">E00251514288421</f>
        <v>#NAME?</v>
      </c>
      <c r="B33736">
        <v>481</v>
      </c>
      <c r="C33736" t="s">
        <v>402</v>
      </c>
      <c r="D33736" s="1">
        <v>41971</v>
      </c>
      <c r="F33736">
        <v>2</v>
      </c>
      <c r="G33736">
        <v>7295</v>
      </c>
      <c r="H33736" t="s">
        <v>76</v>
      </c>
      <c r="J33736" t="s">
        <v>14</v>
      </c>
      <c r="K33736">
        <v>59</v>
      </c>
      <c r="L33736" t="s">
        <v>15</v>
      </c>
    </row>
    <row r="33737" spans="1:12">
      <c r="A33737" t="e">
        <f ca="1">E00251514288421</f>
        <v>#NAME?</v>
      </c>
      <c r="B33737">
        <v>481</v>
      </c>
      <c r="C33737" t="s">
        <v>402</v>
      </c>
      <c r="D33737" s="1">
        <v>42283</v>
      </c>
      <c r="F33737">
        <v>4</v>
      </c>
      <c r="G33737">
        <v>4549</v>
      </c>
      <c r="H33737" t="s">
        <v>69</v>
      </c>
      <c r="J33737" t="s">
        <v>14</v>
      </c>
      <c r="K33737">
        <v>59</v>
      </c>
      <c r="L33737" t="s">
        <v>15</v>
      </c>
    </row>
    <row r="33738" spans="1:12">
      <c r="A33738" t="e">
        <f ca="1">E00251514288421</f>
        <v>#NAME?</v>
      </c>
      <c r="B33738">
        <v>481</v>
      </c>
      <c r="C33738" t="s">
        <v>402</v>
      </c>
      <c r="D33738" s="1">
        <v>42979</v>
      </c>
      <c r="F33738">
        <v>3</v>
      </c>
      <c r="G33738">
        <v>71940</v>
      </c>
      <c r="H33738" t="s">
        <v>135</v>
      </c>
      <c r="J33738" t="s">
        <v>14</v>
      </c>
      <c r="K33738">
        <v>61</v>
      </c>
      <c r="L33738" t="s">
        <v>15</v>
      </c>
    </row>
    <row r="33739" spans="1:12">
      <c r="A33739" t="e">
        <f ca="1">E00251514288421</f>
        <v>#NAME?</v>
      </c>
      <c r="B33739">
        <v>485</v>
      </c>
      <c r="C33739" t="s">
        <v>241</v>
      </c>
      <c r="D33739" s="1">
        <v>41347</v>
      </c>
      <c r="F33739">
        <v>1</v>
      </c>
      <c r="G33739">
        <v>7831</v>
      </c>
      <c r="H33739" t="s">
        <v>274</v>
      </c>
      <c r="J33739" t="s">
        <v>14</v>
      </c>
      <c r="K33739">
        <v>57</v>
      </c>
      <c r="L33739" t="s">
        <v>22</v>
      </c>
    </row>
    <row r="33740" spans="1:12">
      <c r="A33740" t="e">
        <f ca="1">E00251432340321</f>
        <v>#NAME?</v>
      </c>
      <c r="B33740">
        <v>448</v>
      </c>
      <c r="C33740" t="s">
        <v>112</v>
      </c>
      <c r="D33740" s="1">
        <v>42682</v>
      </c>
      <c r="F33740">
        <v>1</v>
      </c>
      <c r="G33740">
        <v>5258</v>
      </c>
      <c r="H33740" t="s">
        <v>236</v>
      </c>
      <c r="J33740" t="s">
        <v>14</v>
      </c>
      <c r="K33740">
        <v>56</v>
      </c>
      <c r="L33740" t="s">
        <v>15</v>
      </c>
    </row>
    <row r="33741" spans="1:12">
      <c r="A33741" t="e">
        <f ca="1">E00251537637021</f>
        <v>#NAME?</v>
      </c>
      <c r="B33741">
        <v>443</v>
      </c>
      <c r="C33741" t="s">
        <v>582</v>
      </c>
      <c r="D33741" s="1">
        <v>42516</v>
      </c>
      <c r="F33741">
        <v>1</v>
      </c>
      <c r="G33741">
        <v>4019</v>
      </c>
      <c r="H33741" t="s">
        <v>26</v>
      </c>
      <c r="J33741" t="s">
        <v>14</v>
      </c>
      <c r="K33741">
        <v>52</v>
      </c>
      <c r="L33741" t="s">
        <v>15</v>
      </c>
    </row>
    <row r="33742" spans="1:12">
      <c r="A33742" t="e">
        <f ca="1">E00251514288421</f>
        <v>#NAME?</v>
      </c>
      <c r="B33742">
        <v>481</v>
      </c>
      <c r="C33742" t="s">
        <v>402</v>
      </c>
      <c r="D33742" s="1">
        <v>43091</v>
      </c>
      <c r="F33742">
        <v>4</v>
      </c>
      <c r="G33742">
        <v>7079</v>
      </c>
      <c r="H33742" t="s">
        <v>1105</v>
      </c>
      <c r="J33742" t="s">
        <v>14</v>
      </c>
      <c r="K33742">
        <v>62</v>
      </c>
      <c r="L33742" t="s">
        <v>15</v>
      </c>
    </row>
    <row r="33743" spans="1:12">
      <c r="A33743" t="e">
        <f ca="1">E00251514288421</f>
        <v>#NAME?</v>
      </c>
      <c r="B33743">
        <v>485</v>
      </c>
      <c r="C33743" t="s">
        <v>241</v>
      </c>
      <c r="D33743" s="1">
        <v>43005</v>
      </c>
      <c r="F33743">
        <v>6</v>
      </c>
      <c r="G33743">
        <v>6929</v>
      </c>
      <c r="H33743" t="s">
        <v>36</v>
      </c>
      <c r="J33743" t="s">
        <v>14</v>
      </c>
      <c r="K33743">
        <v>61</v>
      </c>
      <c r="L33743" t="s">
        <v>15</v>
      </c>
    </row>
    <row r="33744" spans="1:12">
      <c r="A33744" t="e">
        <f ca="1">E00251514288421</f>
        <v>#NAME?</v>
      </c>
      <c r="B33744">
        <v>6046</v>
      </c>
      <c r="C33744" t="s">
        <v>98</v>
      </c>
      <c r="D33744" s="1">
        <v>42707</v>
      </c>
      <c r="F33744">
        <v>1</v>
      </c>
      <c r="G33744">
        <v>84500</v>
      </c>
      <c r="H33744" t="s">
        <v>511</v>
      </c>
      <c r="I33744" t="s">
        <v>56</v>
      </c>
      <c r="J33744" t="s">
        <v>57</v>
      </c>
      <c r="K33744">
        <v>61</v>
      </c>
      <c r="L33744" t="s">
        <v>15</v>
      </c>
    </row>
    <row r="33745" spans="1:12">
      <c r="A33745" t="e">
        <f ca="1">E00251413469721</f>
        <v>#NAME?</v>
      </c>
      <c r="B33745">
        <v>1929</v>
      </c>
      <c r="C33745" t="s">
        <v>195</v>
      </c>
      <c r="D33745" s="1">
        <v>42206</v>
      </c>
      <c r="F33745">
        <v>3</v>
      </c>
      <c r="G33745">
        <v>73390</v>
      </c>
      <c r="H33745" t="s">
        <v>66</v>
      </c>
      <c r="J33745" t="s">
        <v>14</v>
      </c>
      <c r="K33745">
        <v>66</v>
      </c>
      <c r="L33745" t="s">
        <v>15</v>
      </c>
    </row>
    <row r="33746" spans="1:12">
      <c r="A33746" t="e">
        <f ca="1">E00251430251921</f>
        <v>#NAME?</v>
      </c>
      <c r="B33746">
        <v>498</v>
      </c>
      <c r="C33746" t="s">
        <v>591</v>
      </c>
      <c r="D33746" s="1">
        <v>42493</v>
      </c>
      <c r="F33746">
        <v>2</v>
      </c>
      <c r="G33746">
        <v>1619</v>
      </c>
      <c r="H33746" t="s">
        <v>835</v>
      </c>
      <c r="J33746" t="s">
        <v>14</v>
      </c>
      <c r="K33746">
        <v>55</v>
      </c>
      <c r="L33746" t="s">
        <v>15</v>
      </c>
    </row>
    <row r="33747" spans="1:12">
      <c r="A33747" t="e">
        <f ca="1">E00251430251921</f>
        <v>#NAME?</v>
      </c>
      <c r="B33747">
        <v>502</v>
      </c>
      <c r="C33747" t="s">
        <v>172</v>
      </c>
      <c r="D33747" s="1">
        <v>41081</v>
      </c>
      <c r="F33747">
        <v>1</v>
      </c>
      <c r="G33747">
        <v>8448</v>
      </c>
      <c r="H33747" t="s">
        <v>718</v>
      </c>
      <c r="J33747" t="s">
        <v>14</v>
      </c>
      <c r="K33747">
        <v>51</v>
      </c>
      <c r="L33747" t="s">
        <v>15</v>
      </c>
    </row>
    <row r="33748" spans="1:12">
      <c r="A33748" t="e">
        <f ca="1">E00251711664321</f>
        <v>#NAME?</v>
      </c>
      <c r="B33748">
        <v>11</v>
      </c>
      <c r="C33748" t="s">
        <v>245</v>
      </c>
      <c r="D33748" s="1">
        <v>41774</v>
      </c>
      <c r="F33748">
        <v>1</v>
      </c>
      <c r="G33748">
        <v>7862</v>
      </c>
      <c r="H33748" t="s">
        <v>27</v>
      </c>
      <c r="J33748" t="s">
        <v>14</v>
      </c>
      <c r="K33748">
        <v>62</v>
      </c>
      <c r="L33748" t="s">
        <v>22</v>
      </c>
    </row>
    <row r="33749" spans="1:12">
      <c r="A33749" t="e">
        <f ca="1">E00251524951321</f>
        <v>#NAME?</v>
      </c>
      <c r="B33749">
        <v>455</v>
      </c>
      <c r="C33749" t="s">
        <v>312</v>
      </c>
      <c r="D33749" s="1">
        <v>42086</v>
      </c>
      <c r="F33749">
        <v>1</v>
      </c>
      <c r="G33749">
        <v>4019</v>
      </c>
      <c r="H33749" t="s">
        <v>26</v>
      </c>
      <c r="J33749" t="s">
        <v>14</v>
      </c>
      <c r="K33749">
        <v>52</v>
      </c>
      <c r="L33749" t="s">
        <v>15</v>
      </c>
    </row>
    <row r="33750" spans="1:12">
      <c r="A33750" t="e">
        <f ca="1">E00251619801621</f>
        <v>#NAME?</v>
      </c>
      <c r="B33750">
        <v>5132</v>
      </c>
      <c r="C33750" t="s">
        <v>853</v>
      </c>
      <c r="D33750" s="1">
        <v>41205</v>
      </c>
      <c r="F33750">
        <v>1</v>
      </c>
      <c r="G33750">
        <v>7286</v>
      </c>
      <c r="H33750" t="s">
        <v>1030</v>
      </c>
      <c r="J33750" t="s">
        <v>14</v>
      </c>
      <c r="K33750">
        <v>39</v>
      </c>
      <c r="L33750" t="s">
        <v>15</v>
      </c>
    </row>
    <row r="33751" spans="1:12">
      <c r="A33751" t="e">
        <f ca="1">E00251413469721</f>
        <v>#NAME?</v>
      </c>
      <c r="B33751">
        <v>763</v>
      </c>
      <c r="C33751" t="s">
        <v>194</v>
      </c>
      <c r="D33751" s="1">
        <v>43044</v>
      </c>
      <c r="F33751">
        <v>1</v>
      </c>
      <c r="G33751">
        <v>37020</v>
      </c>
      <c r="H33751" t="s">
        <v>1520</v>
      </c>
      <c r="I33751" t="s">
        <v>56</v>
      </c>
      <c r="J33751" t="s">
        <v>57</v>
      </c>
      <c r="K33751">
        <v>68</v>
      </c>
      <c r="L33751" t="s">
        <v>15</v>
      </c>
    </row>
    <row r="33752" spans="1:12">
      <c r="A33752" t="e">
        <f ca="1">E00251619839021</f>
        <v>#NAME?</v>
      </c>
      <c r="B33752">
        <v>437</v>
      </c>
      <c r="C33752" t="s">
        <v>216</v>
      </c>
      <c r="D33752" s="1">
        <v>42291</v>
      </c>
      <c r="F33752">
        <v>1</v>
      </c>
      <c r="G33752">
        <v>2449</v>
      </c>
      <c r="H33752" t="s">
        <v>53</v>
      </c>
      <c r="J33752" t="s">
        <v>14</v>
      </c>
      <c r="K33752">
        <v>49</v>
      </c>
      <c r="L33752" t="s">
        <v>15</v>
      </c>
    </row>
    <row r="33753" spans="1:12">
      <c r="A33753" t="e">
        <f ca="1">E00251432340321</f>
        <v>#NAME?</v>
      </c>
      <c r="B33753">
        <v>448</v>
      </c>
      <c r="C33753" t="s">
        <v>112</v>
      </c>
      <c r="D33753" s="1">
        <v>41901</v>
      </c>
      <c r="F33753">
        <v>3</v>
      </c>
      <c r="G33753">
        <v>72673</v>
      </c>
      <c r="H33753" t="s">
        <v>394</v>
      </c>
      <c r="J33753" t="s">
        <v>14</v>
      </c>
      <c r="K33753">
        <v>54</v>
      </c>
      <c r="L33753" t="s">
        <v>15</v>
      </c>
    </row>
    <row r="33754" spans="1:12">
      <c r="A33754" t="e">
        <f ca="1">E00251429396421</f>
        <v>#NAME?</v>
      </c>
      <c r="B33754">
        <v>276</v>
      </c>
      <c r="C33754" t="s">
        <v>122</v>
      </c>
      <c r="D33754" s="1">
        <v>41240</v>
      </c>
      <c r="F33754">
        <v>1</v>
      </c>
      <c r="G33754">
        <v>4779</v>
      </c>
      <c r="H33754" t="s">
        <v>231</v>
      </c>
      <c r="J33754" t="s">
        <v>14</v>
      </c>
      <c r="K33754">
        <v>55</v>
      </c>
      <c r="L33754" t="s">
        <v>15</v>
      </c>
    </row>
    <row r="33755" spans="1:12">
      <c r="A33755" t="e">
        <f ca="1">E00251429396421</f>
        <v>#NAME?</v>
      </c>
      <c r="B33755">
        <v>276</v>
      </c>
      <c r="C33755" t="s">
        <v>122</v>
      </c>
      <c r="D33755" s="1">
        <v>41472</v>
      </c>
      <c r="F33755">
        <v>3</v>
      </c>
      <c r="G33755">
        <v>4019</v>
      </c>
      <c r="H33755" t="s">
        <v>26</v>
      </c>
      <c r="J33755" t="s">
        <v>14</v>
      </c>
      <c r="K33755">
        <v>56</v>
      </c>
      <c r="L33755" t="s">
        <v>15</v>
      </c>
    </row>
    <row r="33756" spans="1:12">
      <c r="A33756" t="e">
        <f ca="1">E00251533616021</f>
        <v>#NAME?</v>
      </c>
      <c r="B33756">
        <v>104</v>
      </c>
      <c r="C33756" t="s">
        <v>88</v>
      </c>
      <c r="D33756" s="1">
        <v>40977</v>
      </c>
      <c r="F33756">
        <v>6</v>
      </c>
      <c r="G33756">
        <v>7233</v>
      </c>
      <c r="H33756" t="s">
        <v>412</v>
      </c>
      <c r="J33756" t="s">
        <v>14</v>
      </c>
      <c r="K33756">
        <v>41</v>
      </c>
      <c r="L33756" t="s">
        <v>15</v>
      </c>
    </row>
    <row r="33757" spans="1:12">
      <c r="A33757" t="e">
        <f ca="1">E00251439746321</f>
        <v>#NAME?</v>
      </c>
      <c r="B33757">
        <v>297</v>
      </c>
      <c r="C33757" t="s">
        <v>411</v>
      </c>
      <c r="D33757" s="1">
        <v>41878</v>
      </c>
      <c r="F33757">
        <v>2</v>
      </c>
      <c r="G33757">
        <v>3689</v>
      </c>
      <c r="H33757" t="s">
        <v>159</v>
      </c>
      <c r="J33757" t="s">
        <v>14</v>
      </c>
      <c r="K33757">
        <v>62</v>
      </c>
      <c r="L33757" t="s">
        <v>15</v>
      </c>
    </row>
    <row r="33758" spans="1:12">
      <c r="A33758" t="e">
        <f ca="1">E00251512648621</f>
        <v>#NAME?</v>
      </c>
      <c r="B33758">
        <v>62</v>
      </c>
      <c r="C33758" t="s">
        <v>20</v>
      </c>
      <c r="D33758" s="1">
        <v>41575</v>
      </c>
      <c r="F33758">
        <v>1</v>
      </c>
      <c r="G33758">
        <v>4019</v>
      </c>
      <c r="H33758" t="s">
        <v>26</v>
      </c>
      <c r="J33758" t="s">
        <v>14</v>
      </c>
      <c r="K33758">
        <v>46</v>
      </c>
      <c r="L33758" t="s">
        <v>15</v>
      </c>
    </row>
    <row r="33759" spans="1:12">
      <c r="A33759" t="e">
        <f ca="1">E00251512648621</f>
        <v>#NAME?</v>
      </c>
      <c r="B33759">
        <v>62</v>
      </c>
      <c r="C33759" t="s">
        <v>20</v>
      </c>
      <c r="D33759" s="1">
        <v>43033</v>
      </c>
      <c r="F33759">
        <v>2</v>
      </c>
      <c r="G33759">
        <v>2729</v>
      </c>
      <c r="H33759" t="s">
        <v>115</v>
      </c>
      <c r="J33759" t="s">
        <v>14</v>
      </c>
      <c r="K33759">
        <v>50</v>
      </c>
      <c r="L33759" t="s">
        <v>15</v>
      </c>
    </row>
    <row r="33760" spans="1:12">
      <c r="A33760" t="e">
        <f ca="1">E00251528138121</f>
        <v>#NAME?</v>
      </c>
      <c r="B33760">
        <v>66</v>
      </c>
      <c r="C33760" t="s">
        <v>134</v>
      </c>
      <c r="D33760" s="1">
        <v>42682</v>
      </c>
      <c r="F33760">
        <v>2</v>
      </c>
      <c r="G33760">
        <v>4019</v>
      </c>
      <c r="H33760" t="s">
        <v>26</v>
      </c>
      <c r="J33760" t="s">
        <v>14</v>
      </c>
      <c r="K33760">
        <v>61</v>
      </c>
      <c r="L33760" t="s">
        <v>15</v>
      </c>
    </row>
    <row r="33761" spans="1:12">
      <c r="A33761" t="e">
        <f ca="1">E00251528138121</f>
        <v>#NAME?</v>
      </c>
      <c r="B33761">
        <v>66</v>
      </c>
      <c r="C33761" t="s">
        <v>134</v>
      </c>
      <c r="D33761" s="1">
        <v>42857</v>
      </c>
      <c r="F33761">
        <v>1</v>
      </c>
      <c r="G33761">
        <v>29690</v>
      </c>
      <c r="H33761" t="s">
        <v>52</v>
      </c>
      <c r="J33761" t="s">
        <v>14</v>
      </c>
      <c r="K33761">
        <v>62</v>
      </c>
      <c r="L33761" t="s">
        <v>15</v>
      </c>
    </row>
    <row r="33762" spans="1:12">
      <c r="A33762" t="e">
        <f ca="1">E00251528138121</f>
        <v>#NAME?</v>
      </c>
      <c r="B33762">
        <v>66</v>
      </c>
      <c r="C33762" t="s">
        <v>134</v>
      </c>
      <c r="D33762" s="1">
        <v>42795</v>
      </c>
      <c r="F33762">
        <v>2</v>
      </c>
      <c r="G33762">
        <v>2720</v>
      </c>
      <c r="H33762" t="s">
        <v>65</v>
      </c>
      <c r="J33762" t="s">
        <v>14</v>
      </c>
      <c r="K33762">
        <v>62</v>
      </c>
      <c r="L33762" t="s">
        <v>15</v>
      </c>
    </row>
    <row r="33763" spans="1:12">
      <c r="A33763" t="e">
        <f ca="1">E00251716572021</f>
        <v>#NAME?</v>
      </c>
      <c r="B33763">
        <v>446</v>
      </c>
      <c r="C33763" t="s">
        <v>94</v>
      </c>
      <c r="D33763" s="1">
        <v>41849</v>
      </c>
      <c r="F33763">
        <v>2</v>
      </c>
      <c r="G33763">
        <v>4019</v>
      </c>
      <c r="H33763" t="s">
        <v>26</v>
      </c>
      <c r="J33763" t="s">
        <v>14</v>
      </c>
      <c r="K33763">
        <v>44</v>
      </c>
      <c r="L33763" t="s">
        <v>15</v>
      </c>
    </row>
    <row r="33764" spans="1:12">
      <c r="A33764" t="e">
        <f ca="1">E00251619839021</f>
        <v>#NAME?</v>
      </c>
      <c r="B33764">
        <v>437</v>
      </c>
      <c r="C33764" t="s">
        <v>216</v>
      </c>
      <c r="D33764" s="1">
        <v>42016</v>
      </c>
      <c r="F33764">
        <v>1</v>
      </c>
      <c r="G33764">
        <v>81380</v>
      </c>
      <c r="H33764" t="s">
        <v>326</v>
      </c>
      <c r="J33764" t="s">
        <v>14</v>
      </c>
      <c r="K33764">
        <v>48</v>
      </c>
      <c r="L33764" t="s">
        <v>15</v>
      </c>
    </row>
    <row r="33765" spans="1:12">
      <c r="A33765" t="e">
        <f ca="1">E00251716572021</f>
        <v>#NAME?</v>
      </c>
      <c r="B33765">
        <v>446</v>
      </c>
      <c r="C33765" t="s">
        <v>94</v>
      </c>
      <c r="D33765" s="1">
        <v>42321</v>
      </c>
      <c r="F33765">
        <v>2</v>
      </c>
      <c r="G33765">
        <v>27800</v>
      </c>
      <c r="H33765" t="s">
        <v>145</v>
      </c>
      <c r="J33765" t="s">
        <v>14</v>
      </c>
      <c r="K33765">
        <v>45</v>
      </c>
      <c r="L33765" t="s">
        <v>15</v>
      </c>
    </row>
    <row r="33766" spans="1:12">
      <c r="A33766" t="e">
        <f ca="1">E00251716572021</f>
        <v>#NAME?</v>
      </c>
      <c r="B33766">
        <v>446</v>
      </c>
      <c r="C33766" t="s">
        <v>94</v>
      </c>
      <c r="D33766" s="1">
        <v>42389</v>
      </c>
      <c r="F33766">
        <v>3</v>
      </c>
      <c r="G33766">
        <v>4019</v>
      </c>
      <c r="H33766" t="s">
        <v>26</v>
      </c>
      <c r="J33766" t="s">
        <v>14</v>
      </c>
      <c r="K33766">
        <v>45</v>
      </c>
      <c r="L33766" t="s">
        <v>15</v>
      </c>
    </row>
    <row r="33767" spans="1:12">
      <c r="A33767" t="e">
        <f ca="1">E00251514725021</f>
        <v>#NAME?</v>
      </c>
      <c r="B33767">
        <v>489</v>
      </c>
      <c r="C33767" t="s">
        <v>100</v>
      </c>
      <c r="D33767" s="1">
        <v>42832</v>
      </c>
      <c r="F33767">
        <v>2</v>
      </c>
      <c r="G33767">
        <v>2449</v>
      </c>
      <c r="H33767" t="s">
        <v>53</v>
      </c>
      <c r="J33767" t="s">
        <v>14</v>
      </c>
      <c r="K33767">
        <v>45</v>
      </c>
      <c r="L33767" t="s">
        <v>15</v>
      </c>
    </row>
    <row r="33768" spans="1:12">
      <c r="A33768" t="e">
        <f ca="1">E00251514288421</f>
        <v>#NAME?</v>
      </c>
      <c r="B33768">
        <v>481</v>
      </c>
      <c r="C33768" t="s">
        <v>402</v>
      </c>
      <c r="D33768" s="1">
        <v>41968</v>
      </c>
      <c r="F33768">
        <v>6</v>
      </c>
      <c r="G33768">
        <v>3051</v>
      </c>
      <c r="H33768" t="s">
        <v>13</v>
      </c>
      <c r="J33768" t="s">
        <v>14</v>
      </c>
      <c r="K33768">
        <v>59</v>
      </c>
      <c r="L33768" t="s">
        <v>15</v>
      </c>
    </row>
    <row r="33769" spans="1:12">
      <c r="A33769" t="e">
        <f ca="1">E00251439831421</f>
        <v>#NAME?</v>
      </c>
      <c r="B33769">
        <v>468</v>
      </c>
      <c r="C33769" t="s">
        <v>721</v>
      </c>
      <c r="D33769" s="1">
        <v>41715</v>
      </c>
      <c r="F33769">
        <v>2</v>
      </c>
      <c r="G33769">
        <v>3051</v>
      </c>
      <c r="H33769" t="s">
        <v>13</v>
      </c>
      <c r="J33769" t="s">
        <v>14</v>
      </c>
      <c r="K33769">
        <v>39</v>
      </c>
      <c r="L33769" t="s">
        <v>15</v>
      </c>
    </row>
    <row r="33770" spans="1:12">
      <c r="A33770" t="e">
        <f ca="1">E00251439831421</f>
        <v>#NAME?</v>
      </c>
      <c r="B33770">
        <v>468</v>
      </c>
      <c r="C33770" t="s">
        <v>721</v>
      </c>
      <c r="D33770" s="1">
        <v>42401</v>
      </c>
      <c r="F33770">
        <v>6</v>
      </c>
      <c r="G33770">
        <v>7869</v>
      </c>
      <c r="H33770" t="s">
        <v>470</v>
      </c>
      <c r="J33770" t="s">
        <v>14</v>
      </c>
      <c r="K33770">
        <v>41</v>
      </c>
      <c r="L33770" t="s">
        <v>22</v>
      </c>
    </row>
    <row r="33771" spans="1:12">
      <c r="A33771" t="e">
        <f ca="1">E00251439831421</f>
        <v>#NAME?</v>
      </c>
      <c r="B33771">
        <v>468</v>
      </c>
      <c r="C33771" t="s">
        <v>721</v>
      </c>
      <c r="D33771" s="1">
        <v>42887</v>
      </c>
      <c r="F33771">
        <v>5</v>
      </c>
      <c r="G33771">
        <v>37205</v>
      </c>
      <c r="H33771" t="s">
        <v>191</v>
      </c>
      <c r="J33771" t="s">
        <v>14</v>
      </c>
      <c r="K33771">
        <v>42</v>
      </c>
      <c r="L33771" t="s">
        <v>15</v>
      </c>
    </row>
    <row r="33772" spans="1:12">
      <c r="A33772" t="e">
        <f ca="1">E00251439831421</f>
        <v>#NAME?</v>
      </c>
      <c r="B33772">
        <v>468</v>
      </c>
      <c r="C33772" t="s">
        <v>721</v>
      </c>
      <c r="D33772" s="1">
        <v>42901</v>
      </c>
      <c r="F33772">
        <v>2</v>
      </c>
      <c r="G33772">
        <v>49390</v>
      </c>
      <c r="H33772" t="s">
        <v>59</v>
      </c>
      <c r="J33772" t="s">
        <v>14</v>
      </c>
      <c r="K33772">
        <v>42</v>
      </c>
      <c r="L33772" t="s">
        <v>15</v>
      </c>
    </row>
    <row r="33773" spans="1:12">
      <c r="A33773" t="e">
        <f ca="1">E00251529498321</f>
        <v>#NAME?</v>
      </c>
      <c r="B33773">
        <v>4893</v>
      </c>
      <c r="C33773" t="s">
        <v>426</v>
      </c>
      <c r="D33773" s="1">
        <v>42693</v>
      </c>
      <c r="F33773">
        <v>1</v>
      </c>
      <c r="G33773">
        <v>72690</v>
      </c>
      <c r="H33773" t="s">
        <v>363</v>
      </c>
      <c r="I33773" t="s">
        <v>148</v>
      </c>
      <c r="J33773" t="s">
        <v>57</v>
      </c>
      <c r="K33773">
        <v>66</v>
      </c>
      <c r="L33773" t="s">
        <v>15</v>
      </c>
    </row>
    <row r="33774" spans="1:12">
      <c r="A33774" t="e">
        <f ca="1">E00251617696721</f>
        <v>#NAME?</v>
      </c>
      <c r="B33774">
        <v>444</v>
      </c>
      <c r="C33774" t="s">
        <v>819</v>
      </c>
      <c r="D33774" s="1">
        <v>41772</v>
      </c>
      <c r="F33774">
        <v>1</v>
      </c>
      <c r="G33774">
        <v>78906</v>
      </c>
      <c r="H33774" t="s">
        <v>31</v>
      </c>
      <c r="J33774" t="s">
        <v>14</v>
      </c>
      <c r="K33774">
        <v>51</v>
      </c>
      <c r="L33774" t="s">
        <v>22</v>
      </c>
    </row>
    <row r="33775" spans="1:12">
      <c r="A33775" t="e">
        <f ca="1">E00251514752621</f>
        <v>#NAME?</v>
      </c>
      <c r="B33775">
        <v>481</v>
      </c>
      <c r="C33775" t="s">
        <v>402</v>
      </c>
      <c r="D33775" s="1">
        <v>42878</v>
      </c>
      <c r="F33775">
        <v>5</v>
      </c>
      <c r="G33775">
        <v>3540</v>
      </c>
      <c r="H33775" t="s">
        <v>436</v>
      </c>
      <c r="J33775" t="s">
        <v>14</v>
      </c>
      <c r="K33775">
        <v>57</v>
      </c>
      <c r="L33775" t="s">
        <v>15</v>
      </c>
    </row>
    <row r="33776" spans="1:12">
      <c r="A33776" t="e">
        <f ca="1">E00251514752621</f>
        <v>#NAME?</v>
      </c>
      <c r="B33776">
        <v>481</v>
      </c>
      <c r="C33776" t="s">
        <v>402</v>
      </c>
      <c r="D33776" s="1">
        <v>43093</v>
      </c>
      <c r="F33776">
        <v>2</v>
      </c>
      <c r="G33776">
        <v>69010</v>
      </c>
      <c r="H33776" t="s">
        <v>294</v>
      </c>
      <c r="J33776" t="s">
        <v>14</v>
      </c>
      <c r="K33776">
        <v>58</v>
      </c>
      <c r="L33776" t="s">
        <v>15</v>
      </c>
    </row>
    <row r="33777" spans="1:12">
      <c r="A33777" t="e">
        <f ca="1">E00251413469721</f>
        <v>#NAME?</v>
      </c>
      <c r="B33777">
        <v>1929</v>
      </c>
      <c r="C33777" t="s">
        <v>195</v>
      </c>
      <c r="D33777" s="1">
        <v>42758</v>
      </c>
      <c r="F33777">
        <v>6</v>
      </c>
      <c r="G33777">
        <v>7820</v>
      </c>
      <c r="H33777" t="s">
        <v>233</v>
      </c>
      <c r="J33777" t="s">
        <v>14</v>
      </c>
      <c r="K33777">
        <v>68</v>
      </c>
      <c r="L33777" t="s">
        <v>22</v>
      </c>
    </row>
    <row r="33778" spans="1:12">
      <c r="A33778" t="e">
        <f ca="1">E00251417952621</f>
        <v>#NAME?</v>
      </c>
      <c r="B33778">
        <v>66</v>
      </c>
      <c r="C33778" t="s">
        <v>134</v>
      </c>
      <c r="D33778" s="1">
        <v>42396</v>
      </c>
      <c r="F33778">
        <v>1</v>
      </c>
      <c r="G33778">
        <v>5990</v>
      </c>
      <c r="H33778" t="s">
        <v>60</v>
      </c>
      <c r="J33778" t="s">
        <v>14</v>
      </c>
      <c r="K33778">
        <v>49</v>
      </c>
      <c r="L33778" t="s">
        <v>15</v>
      </c>
    </row>
    <row r="33779" spans="1:12">
      <c r="A33779" t="e">
        <f ca="1">E00251537880321</f>
        <v>#NAME?</v>
      </c>
      <c r="B33779">
        <v>282</v>
      </c>
      <c r="C33779" t="s">
        <v>724</v>
      </c>
      <c r="D33779" s="1">
        <v>41710</v>
      </c>
      <c r="F33779">
        <v>3</v>
      </c>
      <c r="G33779">
        <v>7242</v>
      </c>
      <c r="H33779" t="s">
        <v>93</v>
      </c>
      <c r="J33779" t="s">
        <v>14</v>
      </c>
      <c r="K33779">
        <v>41</v>
      </c>
      <c r="L33779" t="s">
        <v>15</v>
      </c>
    </row>
    <row r="33780" spans="1:12">
      <c r="A33780" t="e">
        <f ca="1">E00251537880321</f>
        <v>#NAME?</v>
      </c>
      <c r="B33780">
        <v>4894</v>
      </c>
      <c r="C33780" t="s">
        <v>1502</v>
      </c>
      <c r="D33780" s="1">
        <v>41686</v>
      </c>
      <c r="F33780">
        <v>1</v>
      </c>
      <c r="G33780">
        <v>7804</v>
      </c>
      <c r="H33780" t="s">
        <v>43</v>
      </c>
      <c r="I33780" t="s">
        <v>148</v>
      </c>
      <c r="J33780" t="s">
        <v>57</v>
      </c>
      <c r="K33780">
        <v>41</v>
      </c>
      <c r="L33780" t="s">
        <v>22</v>
      </c>
    </row>
    <row r="33781" spans="1:12">
      <c r="A33781" t="e">
        <f ca="1">E00251619801621</f>
        <v>#NAME?</v>
      </c>
      <c r="B33781">
        <v>165</v>
      </c>
      <c r="C33781" t="s">
        <v>461</v>
      </c>
      <c r="D33781" s="1">
        <v>42835</v>
      </c>
      <c r="F33781">
        <v>1</v>
      </c>
      <c r="G33781">
        <v>8020</v>
      </c>
      <c r="H33781" t="s">
        <v>1427</v>
      </c>
      <c r="J33781" t="s">
        <v>14</v>
      </c>
      <c r="K33781">
        <v>43</v>
      </c>
      <c r="L33781" t="s">
        <v>15</v>
      </c>
    </row>
    <row r="33782" spans="1:12">
      <c r="A33782" t="e">
        <f ca="1">E00251432340321</f>
        <v>#NAME?</v>
      </c>
      <c r="B33782">
        <v>448</v>
      </c>
      <c r="C33782" t="s">
        <v>112</v>
      </c>
      <c r="D33782" s="1">
        <v>43067</v>
      </c>
      <c r="F33782">
        <v>6</v>
      </c>
      <c r="G33782">
        <v>29690</v>
      </c>
      <c r="H33782" t="s">
        <v>52</v>
      </c>
      <c r="J33782" t="s">
        <v>14</v>
      </c>
      <c r="K33782">
        <v>57</v>
      </c>
      <c r="L33782" t="s">
        <v>15</v>
      </c>
    </row>
    <row r="33783" spans="1:12">
      <c r="A33783" t="e">
        <f ca="1">E00251619839021</f>
        <v>#NAME?</v>
      </c>
      <c r="B33783">
        <v>437</v>
      </c>
      <c r="C33783" t="s">
        <v>216</v>
      </c>
      <c r="D33783" s="1">
        <v>42577</v>
      </c>
      <c r="F33783">
        <v>1</v>
      </c>
      <c r="G33783">
        <v>4019</v>
      </c>
      <c r="H33783" t="s">
        <v>26</v>
      </c>
      <c r="J33783" t="s">
        <v>14</v>
      </c>
      <c r="K33783">
        <v>49</v>
      </c>
      <c r="L33783" t="s">
        <v>15</v>
      </c>
    </row>
    <row r="33784" spans="1:12">
      <c r="A33784" t="e">
        <f ca="1">E00251413469721</f>
        <v>#NAME?</v>
      </c>
      <c r="B33784">
        <v>1929</v>
      </c>
      <c r="C33784" t="s">
        <v>195</v>
      </c>
      <c r="D33784" s="1">
        <v>42037</v>
      </c>
      <c r="F33784">
        <v>6</v>
      </c>
      <c r="G33784">
        <v>4549</v>
      </c>
      <c r="H33784" t="s">
        <v>69</v>
      </c>
      <c r="J33784" t="s">
        <v>14</v>
      </c>
      <c r="K33784">
        <v>66</v>
      </c>
      <c r="L33784" t="s">
        <v>15</v>
      </c>
    </row>
    <row r="33785" spans="1:12">
      <c r="A33785" t="e">
        <f t="shared" ref="A33785:A33790" ca="1" si="316">E00251514288421</f>
        <v>#NAME?</v>
      </c>
      <c r="B33785">
        <v>481</v>
      </c>
      <c r="C33785" t="s">
        <v>402</v>
      </c>
      <c r="D33785" s="1">
        <v>41605</v>
      </c>
      <c r="F33785">
        <v>4</v>
      </c>
      <c r="G33785">
        <v>73300</v>
      </c>
      <c r="H33785" t="s">
        <v>86</v>
      </c>
      <c r="J33785" t="s">
        <v>14</v>
      </c>
      <c r="K33785">
        <v>58</v>
      </c>
      <c r="L33785" t="s">
        <v>15</v>
      </c>
    </row>
    <row r="33786" spans="1:12">
      <c r="A33786" t="e">
        <f t="shared" ca="1" si="316"/>
        <v>#NAME?</v>
      </c>
      <c r="B33786">
        <v>481</v>
      </c>
      <c r="C33786" t="s">
        <v>402</v>
      </c>
      <c r="D33786" s="1">
        <v>41719</v>
      </c>
      <c r="F33786">
        <v>1</v>
      </c>
      <c r="G33786">
        <v>4549</v>
      </c>
      <c r="H33786" t="s">
        <v>69</v>
      </c>
      <c r="J33786" t="s">
        <v>14</v>
      </c>
      <c r="K33786">
        <v>58</v>
      </c>
      <c r="L33786" t="s">
        <v>15</v>
      </c>
    </row>
    <row r="33787" spans="1:12">
      <c r="A33787" t="e">
        <f t="shared" ca="1" si="316"/>
        <v>#NAME?</v>
      </c>
      <c r="B33787">
        <v>481</v>
      </c>
      <c r="C33787" t="s">
        <v>402</v>
      </c>
      <c r="D33787" s="1">
        <v>41723</v>
      </c>
      <c r="F33787">
        <v>1</v>
      </c>
      <c r="G33787">
        <v>4549</v>
      </c>
      <c r="H33787" t="s">
        <v>69</v>
      </c>
      <c r="J33787" t="s">
        <v>14</v>
      </c>
      <c r="K33787">
        <v>58</v>
      </c>
      <c r="L33787" t="s">
        <v>15</v>
      </c>
    </row>
    <row r="33788" spans="1:12">
      <c r="A33788" t="e">
        <f t="shared" ca="1" si="316"/>
        <v>#NAME?</v>
      </c>
      <c r="B33788">
        <v>481</v>
      </c>
      <c r="C33788" t="s">
        <v>402</v>
      </c>
      <c r="D33788" s="1">
        <v>42283</v>
      </c>
      <c r="F33788">
        <v>5</v>
      </c>
      <c r="G33788">
        <v>6278</v>
      </c>
      <c r="H33788" t="s">
        <v>554</v>
      </c>
      <c r="J33788" t="s">
        <v>14</v>
      </c>
      <c r="K33788">
        <v>59</v>
      </c>
      <c r="L33788" t="s">
        <v>15</v>
      </c>
    </row>
    <row r="33789" spans="1:12">
      <c r="A33789" t="e">
        <f t="shared" ca="1" si="316"/>
        <v>#NAME?</v>
      </c>
      <c r="B33789">
        <v>481</v>
      </c>
      <c r="C33789" t="s">
        <v>402</v>
      </c>
      <c r="D33789" s="1">
        <v>42744</v>
      </c>
      <c r="F33789">
        <v>6</v>
      </c>
      <c r="G33789">
        <v>73300</v>
      </c>
      <c r="H33789" t="s">
        <v>86</v>
      </c>
      <c r="J33789" t="s">
        <v>14</v>
      </c>
      <c r="K33789">
        <v>61</v>
      </c>
      <c r="L33789" t="s">
        <v>15</v>
      </c>
    </row>
    <row r="33790" spans="1:12">
      <c r="A33790" t="e">
        <f t="shared" ca="1" si="316"/>
        <v>#NAME?</v>
      </c>
      <c r="B33790">
        <v>481</v>
      </c>
      <c r="C33790" t="s">
        <v>402</v>
      </c>
      <c r="D33790" s="1">
        <v>41598</v>
      </c>
      <c r="F33790">
        <v>1</v>
      </c>
      <c r="G33790">
        <v>37430</v>
      </c>
      <c r="H33790" t="s">
        <v>976</v>
      </c>
      <c r="J33790" t="s">
        <v>14</v>
      </c>
      <c r="K33790">
        <v>57</v>
      </c>
      <c r="L33790" t="s">
        <v>15</v>
      </c>
    </row>
    <row r="33791" spans="1:12">
      <c r="A33791" t="e">
        <f ca="1">E00251413469721</f>
        <v>#NAME?</v>
      </c>
      <c r="B33791">
        <v>1929</v>
      </c>
      <c r="C33791" t="s">
        <v>195</v>
      </c>
      <c r="D33791" s="1">
        <v>41445</v>
      </c>
      <c r="F33791">
        <v>1</v>
      </c>
      <c r="G33791">
        <v>46619</v>
      </c>
      <c r="H33791" t="s">
        <v>182</v>
      </c>
      <c r="J33791" t="s">
        <v>14</v>
      </c>
      <c r="K33791">
        <v>64</v>
      </c>
      <c r="L33791" t="s">
        <v>15</v>
      </c>
    </row>
    <row r="33792" spans="1:12">
      <c r="A33792" t="e">
        <f ca="1">E00251529498321</f>
        <v>#NAME?</v>
      </c>
      <c r="B33792">
        <v>163</v>
      </c>
      <c r="C33792" t="s">
        <v>219</v>
      </c>
      <c r="D33792" s="1">
        <v>42410</v>
      </c>
      <c r="F33792">
        <v>1</v>
      </c>
      <c r="G33792">
        <v>4019</v>
      </c>
      <c r="H33792" t="s">
        <v>26</v>
      </c>
      <c r="J33792" t="s">
        <v>14</v>
      </c>
      <c r="K33792">
        <v>65</v>
      </c>
      <c r="L33792" t="s">
        <v>15</v>
      </c>
    </row>
    <row r="33793" spans="1:12">
      <c r="A33793" t="e">
        <f ca="1">E00251529498321</f>
        <v>#NAME?</v>
      </c>
      <c r="B33793">
        <v>4893</v>
      </c>
      <c r="C33793" t="s">
        <v>426</v>
      </c>
      <c r="D33793" s="1">
        <v>41657</v>
      </c>
      <c r="F33793">
        <v>1</v>
      </c>
      <c r="G33793">
        <v>7291</v>
      </c>
      <c r="H33793" t="s">
        <v>163</v>
      </c>
      <c r="I33793" t="s">
        <v>148</v>
      </c>
      <c r="J33793" t="s">
        <v>57</v>
      </c>
      <c r="K33793">
        <v>63</v>
      </c>
      <c r="L33793" t="s">
        <v>15</v>
      </c>
    </row>
    <row r="33794" spans="1:12">
      <c r="A33794" t="e">
        <f ca="1">E00251716576321</f>
        <v>#NAME?</v>
      </c>
      <c r="B33794">
        <v>494</v>
      </c>
      <c r="C33794" t="s">
        <v>63</v>
      </c>
      <c r="D33794" s="1">
        <v>41781</v>
      </c>
      <c r="F33794">
        <v>1</v>
      </c>
      <c r="G33794">
        <v>25000</v>
      </c>
      <c r="H33794" t="s">
        <v>178</v>
      </c>
      <c r="J33794" t="s">
        <v>14</v>
      </c>
      <c r="K33794">
        <v>61</v>
      </c>
      <c r="L33794" t="s">
        <v>15</v>
      </c>
    </row>
    <row r="33795" spans="1:12">
      <c r="A33795" t="e">
        <f ca="1">E00251716576321</f>
        <v>#NAME?</v>
      </c>
      <c r="B33795">
        <v>494</v>
      </c>
      <c r="C33795" t="s">
        <v>63</v>
      </c>
      <c r="D33795" s="1">
        <v>42075</v>
      </c>
      <c r="F33795">
        <v>2</v>
      </c>
      <c r="G33795">
        <v>25000</v>
      </c>
      <c r="H33795" t="s">
        <v>178</v>
      </c>
      <c r="J33795" t="s">
        <v>14</v>
      </c>
      <c r="K33795">
        <v>62</v>
      </c>
      <c r="L33795" t="s">
        <v>15</v>
      </c>
    </row>
    <row r="33796" spans="1:12">
      <c r="A33796" t="e">
        <f ca="1">E00251529498321</f>
        <v>#NAME?</v>
      </c>
      <c r="B33796">
        <v>163</v>
      </c>
      <c r="C33796" t="s">
        <v>219</v>
      </c>
      <c r="D33796" s="1">
        <v>41669</v>
      </c>
      <c r="F33796">
        <v>2</v>
      </c>
      <c r="G33796">
        <v>4019</v>
      </c>
      <c r="H33796" t="s">
        <v>26</v>
      </c>
      <c r="J33796" t="s">
        <v>14</v>
      </c>
      <c r="K33796">
        <v>63</v>
      </c>
      <c r="L33796" t="s">
        <v>15</v>
      </c>
    </row>
    <row r="33797" spans="1:12">
      <c r="A33797" t="e">
        <f ca="1">E00251619839021</f>
        <v>#NAME?</v>
      </c>
      <c r="B33797">
        <v>437</v>
      </c>
      <c r="C33797" t="s">
        <v>216</v>
      </c>
      <c r="D33797" s="1">
        <v>41408</v>
      </c>
      <c r="F33797">
        <v>1</v>
      </c>
      <c r="G33797">
        <v>4019</v>
      </c>
      <c r="H33797" t="s">
        <v>26</v>
      </c>
      <c r="J33797" t="s">
        <v>14</v>
      </c>
      <c r="K33797">
        <v>46</v>
      </c>
      <c r="L33797" t="s">
        <v>15</v>
      </c>
    </row>
    <row r="33798" spans="1:12">
      <c r="A33798" t="e">
        <f ca="1">E00251533153821</f>
        <v>#NAME?</v>
      </c>
      <c r="B33798">
        <v>467</v>
      </c>
      <c r="C33798" t="s">
        <v>232</v>
      </c>
      <c r="D33798" s="1">
        <v>41988</v>
      </c>
      <c r="F33798">
        <v>2</v>
      </c>
      <c r="G33798">
        <v>4871</v>
      </c>
      <c r="H33798" t="s">
        <v>125</v>
      </c>
      <c r="J33798" t="s">
        <v>14</v>
      </c>
      <c r="K33798">
        <v>59</v>
      </c>
      <c r="L33798" t="s">
        <v>15</v>
      </c>
    </row>
    <row r="33799" spans="1:12">
      <c r="A33799" t="e">
        <f ca="1">E00251518634821</f>
        <v>#NAME?</v>
      </c>
      <c r="B33799">
        <v>285</v>
      </c>
      <c r="C33799" t="s">
        <v>117</v>
      </c>
      <c r="D33799" s="1">
        <v>42724</v>
      </c>
      <c r="F33799">
        <v>2</v>
      </c>
      <c r="G33799">
        <v>2729</v>
      </c>
      <c r="H33799" t="s">
        <v>115</v>
      </c>
      <c r="J33799" t="s">
        <v>14</v>
      </c>
      <c r="K33799">
        <v>51</v>
      </c>
      <c r="L33799" t="s">
        <v>15</v>
      </c>
    </row>
    <row r="33800" spans="1:12">
      <c r="A33800" t="e">
        <f ca="1">E00251514752621</f>
        <v>#NAME?</v>
      </c>
      <c r="B33800">
        <v>481</v>
      </c>
      <c r="C33800" t="s">
        <v>402</v>
      </c>
      <c r="D33800" s="1">
        <v>43093</v>
      </c>
      <c r="F33800">
        <v>6</v>
      </c>
      <c r="G33800">
        <v>73390</v>
      </c>
      <c r="H33800" t="s">
        <v>66</v>
      </c>
      <c r="J33800" t="s">
        <v>14</v>
      </c>
      <c r="K33800">
        <v>58</v>
      </c>
      <c r="L33800" t="s">
        <v>15</v>
      </c>
    </row>
    <row r="33801" spans="1:12">
      <c r="A33801" t="e">
        <f ca="1">E00251716572021</f>
        <v>#NAME?</v>
      </c>
      <c r="B33801">
        <v>446</v>
      </c>
      <c r="C33801" t="s">
        <v>94</v>
      </c>
      <c r="D33801" s="1">
        <v>41394</v>
      </c>
      <c r="F33801">
        <v>1</v>
      </c>
      <c r="G33801">
        <v>463</v>
      </c>
      <c r="H33801" t="s">
        <v>259</v>
      </c>
      <c r="J33801" t="s">
        <v>14</v>
      </c>
      <c r="K33801">
        <v>42</v>
      </c>
      <c r="L33801" t="s">
        <v>15</v>
      </c>
    </row>
    <row r="33802" spans="1:12">
      <c r="A33802" t="e">
        <f ca="1">E00251533616021</f>
        <v>#NAME?</v>
      </c>
      <c r="B33802">
        <v>104</v>
      </c>
      <c r="C33802" t="s">
        <v>88</v>
      </c>
      <c r="D33802" s="1">
        <v>41593</v>
      </c>
      <c r="F33802">
        <v>1</v>
      </c>
      <c r="G33802">
        <v>460</v>
      </c>
      <c r="H33802" t="s">
        <v>16</v>
      </c>
      <c r="J33802" t="s">
        <v>14</v>
      </c>
      <c r="K33802">
        <v>43</v>
      </c>
      <c r="L33802" t="s">
        <v>15</v>
      </c>
    </row>
    <row r="33803" spans="1:12">
      <c r="A33803" t="e">
        <f ca="1">E00251528755421</f>
        <v>#NAME?</v>
      </c>
      <c r="B33803">
        <v>272</v>
      </c>
      <c r="C33803" t="s">
        <v>174</v>
      </c>
      <c r="D33803" s="1">
        <v>42049</v>
      </c>
      <c r="F33803">
        <v>1</v>
      </c>
      <c r="G33803">
        <v>56211</v>
      </c>
      <c r="H33803" t="s">
        <v>1406</v>
      </c>
      <c r="I33803" t="s">
        <v>56</v>
      </c>
      <c r="J33803" t="s">
        <v>57</v>
      </c>
      <c r="K33803">
        <v>52</v>
      </c>
      <c r="L33803" t="s">
        <v>15</v>
      </c>
    </row>
    <row r="33804" spans="1:12">
      <c r="A33804" t="e">
        <f ca="1">E00251514752621</f>
        <v>#NAME?</v>
      </c>
      <c r="B33804">
        <v>481</v>
      </c>
      <c r="C33804" t="s">
        <v>402</v>
      </c>
      <c r="D33804" s="1">
        <v>42766</v>
      </c>
      <c r="F33804">
        <v>4</v>
      </c>
      <c r="G33804">
        <v>73390</v>
      </c>
      <c r="H33804" t="s">
        <v>66</v>
      </c>
      <c r="J33804" t="s">
        <v>14</v>
      </c>
      <c r="K33804">
        <v>57</v>
      </c>
      <c r="L33804" t="s">
        <v>15</v>
      </c>
    </row>
    <row r="33805" spans="1:12">
      <c r="A33805" t="e">
        <f ca="1">E00251514752621</f>
        <v>#NAME?</v>
      </c>
      <c r="B33805">
        <v>481</v>
      </c>
      <c r="C33805" t="s">
        <v>402</v>
      </c>
      <c r="D33805" s="1">
        <v>42884</v>
      </c>
      <c r="F33805">
        <v>2</v>
      </c>
      <c r="G33805">
        <v>6101</v>
      </c>
      <c r="H33805" t="s">
        <v>423</v>
      </c>
      <c r="J33805" t="s">
        <v>14</v>
      </c>
      <c r="K33805">
        <v>57</v>
      </c>
      <c r="L33805" t="s">
        <v>15</v>
      </c>
    </row>
    <row r="33806" spans="1:12">
      <c r="A33806" t="e">
        <f ca="1">E00251514287121</f>
        <v>#NAME?</v>
      </c>
      <c r="B33806">
        <v>502</v>
      </c>
      <c r="C33806" t="s">
        <v>172</v>
      </c>
      <c r="D33806" s="1">
        <v>41060</v>
      </c>
      <c r="F33806">
        <v>3</v>
      </c>
      <c r="G33806">
        <v>4019</v>
      </c>
      <c r="H33806" t="s">
        <v>26</v>
      </c>
      <c r="J33806" t="s">
        <v>14</v>
      </c>
      <c r="K33806">
        <v>52</v>
      </c>
      <c r="L33806" t="s">
        <v>15</v>
      </c>
    </row>
    <row r="33807" spans="1:12">
      <c r="A33807" t="e">
        <f ca="1">E00251514752621</f>
        <v>#NAME?</v>
      </c>
      <c r="B33807">
        <v>481</v>
      </c>
      <c r="C33807" t="s">
        <v>402</v>
      </c>
      <c r="D33807" s="1">
        <v>43031</v>
      </c>
      <c r="F33807">
        <v>6</v>
      </c>
      <c r="G33807">
        <v>3540</v>
      </c>
      <c r="H33807" t="s">
        <v>436</v>
      </c>
      <c r="J33807" t="s">
        <v>14</v>
      </c>
      <c r="K33807">
        <v>58</v>
      </c>
      <c r="L33807" t="s">
        <v>15</v>
      </c>
    </row>
    <row r="33808" spans="1:12">
      <c r="A33808" t="e">
        <f ca="1">E00251431694221</f>
        <v>#NAME?</v>
      </c>
      <c r="B33808">
        <v>1128</v>
      </c>
      <c r="C33808" t="s">
        <v>424</v>
      </c>
      <c r="D33808" s="1">
        <v>41753</v>
      </c>
      <c r="F33808">
        <v>1</v>
      </c>
      <c r="G33808">
        <v>4549</v>
      </c>
      <c r="H33808" t="s">
        <v>69</v>
      </c>
      <c r="J33808" t="s">
        <v>14</v>
      </c>
      <c r="K33808">
        <v>50</v>
      </c>
      <c r="L33808" t="s">
        <v>15</v>
      </c>
    </row>
    <row r="33809" spans="1:12">
      <c r="A33809" t="e">
        <f ca="1">E00251431694221</f>
        <v>#NAME?</v>
      </c>
      <c r="B33809">
        <v>1128</v>
      </c>
      <c r="C33809" t="s">
        <v>424</v>
      </c>
      <c r="D33809" s="1">
        <v>42684</v>
      </c>
      <c r="F33809">
        <v>1</v>
      </c>
      <c r="G33809">
        <v>4011</v>
      </c>
      <c r="H33809" t="s">
        <v>828</v>
      </c>
      <c r="J33809" t="s">
        <v>14</v>
      </c>
      <c r="K33809">
        <v>52</v>
      </c>
      <c r="L33809" t="s">
        <v>15</v>
      </c>
    </row>
    <row r="33810" spans="1:12">
      <c r="A33810" t="e">
        <f ca="1">E00251514273221</f>
        <v>#NAME?</v>
      </c>
      <c r="B33810">
        <v>299</v>
      </c>
      <c r="C33810" t="s">
        <v>729</v>
      </c>
      <c r="D33810" s="1">
        <v>41953</v>
      </c>
      <c r="F33810">
        <v>2</v>
      </c>
      <c r="G33810">
        <v>7962</v>
      </c>
      <c r="H33810" t="s">
        <v>111</v>
      </c>
      <c r="J33810" t="s">
        <v>14</v>
      </c>
      <c r="K33810">
        <v>56</v>
      </c>
      <c r="L33810" t="s">
        <v>22</v>
      </c>
    </row>
    <row r="33811" spans="1:12">
      <c r="A33811" t="e">
        <f ca="1">E00251514752621</f>
        <v>#NAME?</v>
      </c>
      <c r="B33811">
        <v>481</v>
      </c>
      <c r="C33811" t="s">
        <v>402</v>
      </c>
      <c r="D33811" s="1">
        <v>41872</v>
      </c>
      <c r="F33811">
        <v>1</v>
      </c>
      <c r="G33811">
        <v>5950</v>
      </c>
      <c r="H33811" t="s">
        <v>24</v>
      </c>
      <c r="J33811" t="s">
        <v>14</v>
      </c>
      <c r="K33811">
        <v>54</v>
      </c>
      <c r="L33811" t="s">
        <v>15</v>
      </c>
    </row>
    <row r="33812" spans="1:12">
      <c r="A33812" t="e">
        <f ca="1">E00251626524421</f>
        <v>#NAME?</v>
      </c>
      <c r="B33812">
        <v>297</v>
      </c>
      <c r="C33812" t="s">
        <v>411</v>
      </c>
      <c r="D33812" s="1">
        <v>41410</v>
      </c>
      <c r="F33812">
        <v>5</v>
      </c>
      <c r="G33812">
        <v>73390</v>
      </c>
      <c r="H33812" t="s">
        <v>66</v>
      </c>
      <c r="J33812" t="s">
        <v>14</v>
      </c>
      <c r="K33812">
        <v>42</v>
      </c>
      <c r="L33812" t="s">
        <v>15</v>
      </c>
    </row>
    <row r="33813" spans="1:12">
      <c r="A33813" t="e">
        <f ca="1">E00251716498121</f>
        <v>#NAME?</v>
      </c>
      <c r="B33813">
        <v>481</v>
      </c>
      <c r="C33813" t="s">
        <v>402</v>
      </c>
      <c r="D33813" s="1">
        <v>41967</v>
      </c>
      <c r="F33813">
        <v>2</v>
      </c>
      <c r="G33813">
        <v>2599</v>
      </c>
      <c r="H33813" t="s">
        <v>238</v>
      </c>
      <c r="J33813" t="s">
        <v>14</v>
      </c>
      <c r="K33813">
        <v>39</v>
      </c>
      <c r="L33813" t="s">
        <v>15</v>
      </c>
    </row>
    <row r="33814" spans="1:12">
      <c r="A33814" t="e">
        <f ca="1">E00251716498121</f>
        <v>#NAME?</v>
      </c>
      <c r="B33814">
        <v>481</v>
      </c>
      <c r="C33814" t="s">
        <v>402</v>
      </c>
      <c r="D33814" s="1">
        <v>42926</v>
      </c>
      <c r="F33814">
        <v>2</v>
      </c>
      <c r="G33814">
        <v>2599</v>
      </c>
      <c r="H33814" t="s">
        <v>238</v>
      </c>
      <c r="J33814" t="s">
        <v>14</v>
      </c>
      <c r="K33814">
        <v>41</v>
      </c>
      <c r="L33814" t="s">
        <v>15</v>
      </c>
    </row>
    <row r="33815" spans="1:12">
      <c r="A33815" t="e">
        <f ca="1">E00251528755421</f>
        <v>#NAME?</v>
      </c>
      <c r="B33815">
        <v>278</v>
      </c>
      <c r="C33815" t="s">
        <v>222</v>
      </c>
      <c r="D33815" s="1">
        <v>42916</v>
      </c>
      <c r="F33815">
        <v>1</v>
      </c>
      <c r="G33815">
        <v>8270</v>
      </c>
      <c r="H33815" t="s">
        <v>816</v>
      </c>
      <c r="J33815" t="s">
        <v>14</v>
      </c>
      <c r="K33815">
        <v>54</v>
      </c>
      <c r="L33815" t="s">
        <v>15</v>
      </c>
    </row>
    <row r="33816" spans="1:12">
      <c r="A33816" t="e">
        <f ca="1">E00251429332421</f>
        <v>#NAME?</v>
      </c>
      <c r="B33816">
        <v>1325</v>
      </c>
      <c r="C33816" t="s">
        <v>605</v>
      </c>
      <c r="D33816" s="1">
        <v>42724</v>
      </c>
      <c r="F33816">
        <v>1</v>
      </c>
      <c r="G33816">
        <v>81400</v>
      </c>
      <c r="H33816" t="s">
        <v>1107</v>
      </c>
      <c r="J33816" t="s">
        <v>14</v>
      </c>
      <c r="K33816">
        <v>50</v>
      </c>
      <c r="L33816" t="s">
        <v>15</v>
      </c>
    </row>
    <row r="33817" spans="1:12">
      <c r="A33817" t="e">
        <f ca="1">E00251514287121</f>
        <v>#NAME?</v>
      </c>
      <c r="B33817">
        <v>7505</v>
      </c>
      <c r="C33817" t="s">
        <v>209</v>
      </c>
      <c r="D33817" s="1">
        <v>42123</v>
      </c>
      <c r="F33817">
        <v>2</v>
      </c>
      <c r="G33817">
        <v>2449</v>
      </c>
      <c r="H33817" t="s">
        <v>53</v>
      </c>
      <c r="J33817" t="s">
        <v>14</v>
      </c>
      <c r="K33817">
        <v>55</v>
      </c>
      <c r="L33817" t="s">
        <v>15</v>
      </c>
    </row>
    <row r="33818" spans="1:12">
      <c r="A33818" t="e">
        <f ca="1">E00251429825621</f>
        <v>#NAME?</v>
      </c>
      <c r="B33818">
        <v>160</v>
      </c>
      <c r="C33818" t="s">
        <v>278</v>
      </c>
      <c r="D33818" s="1">
        <v>41743</v>
      </c>
      <c r="F33818">
        <v>1</v>
      </c>
      <c r="G33818">
        <v>462</v>
      </c>
      <c r="H33818" t="s">
        <v>288</v>
      </c>
      <c r="J33818" t="s">
        <v>14</v>
      </c>
      <c r="K33818">
        <v>46</v>
      </c>
      <c r="L33818" t="s">
        <v>15</v>
      </c>
    </row>
    <row r="33819" spans="1:12">
      <c r="A33819" t="e">
        <f ca="1">E00251518872621</f>
        <v>#NAME?</v>
      </c>
      <c r="B33819">
        <v>292</v>
      </c>
      <c r="C33819" t="s">
        <v>467</v>
      </c>
      <c r="D33819" s="1">
        <v>41072</v>
      </c>
      <c r="F33819">
        <v>6</v>
      </c>
      <c r="G33819">
        <v>2141</v>
      </c>
      <c r="H33819" t="s">
        <v>614</v>
      </c>
      <c r="J33819" t="s">
        <v>14</v>
      </c>
      <c r="K33819">
        <v>46</v>
      </c>
      <c r="L33819" t="s">
        <v>15</v>
      </c>
    </row>
    <row r="33820" spans="1:12">
      <c r="A33820" t="e">
        <f ca="1">E00251531527121</f>
        <v>#NAME?</v>
      </c>
      <c r="B33820">
        <v>1786</v>
      </c>
      <c r="C33820" t="s">
        <v>37</v>
      </c>
      <c r="D33820" s="1">
        <v>42790</v>
      </c>
      <c r="F33820">
        <v>1</v>
      </c>
      <c r="G33820">
        <v>25000</v>
      </c>
      <c r="H33820" t="s">
        <v>178</v>
      </c>
      <c r="J33820" t="s">
        <v>14</v>
      </c>
      <c r="K33820">
        <v>65</v>
      </c>
      <c r="L33820" t="s">
        <v>15</v>
      </c>
    </row>
    <row r="33821" spans="1:12">
      <c r="A33821" t="e">
        <f ca="1">E00251528755421</f>
        <v>#NAME?</v>
      </c>
      <c r="B33821">
        <v>278</v>
      </c>
      <c r="C33821" t="s">
        <v>222</v>
      </c>
      <c r="D33821" s="1">
        <v>41351</v>
      </c>
      <c r="F33821">
        <v>1</v>
      </c>
      <c r="G33821">
        <v>8820</v>
      </c>
      <c r="H33821" t="s">
        <v>323</v>
      </c>
      <c r="J33821" t="s">
        <v>14</v>
      </c>
      <c r="K33821">
        <v>50</v>
      </c>
      <c r="L33821" t="s">
        <v>15</v>
      </c>
    </row>
    <row r="33822" spans="1:12">
      <c r="A33822" t="e">
        <f ca="1">E00251518585821</f>
        <v>#NAME?</v>
      </c>
      <c r="B33822">
        <v>296</v>
      </c>
      <c r="C33822" t="s">
        <v>119</v>
      </c>
      <c r="D33822" s="1">
        <v>43001</v>
      </c>
      <c r="F33822">
        <v>1</v>
      </c>
      <c r="G33822">
        <v>7804</v>
      </c>
      <c r="H33822" t="s">
        <v>43</v>
      </c>
      <c r="J33822" t="s">
        <v>14</v>
      </c>
      <c r="K33822">
        <v>64</v>
      </c>
      <c r="L33822" t="s">
        <v>22</v>
      </c>
    </row>
    <row r="33823" spans="1:12">
      <c r="A33823" t="e">
        <f ca="1">E00251413469721</f>
        <v>#NAME?</v>
      </c>
      <c r="B33823">
        <v>1929</v>
      </c>
      <c r="C33823" t="s">
        <v>195</v>
      </c>
      <c r="D33823" s="1">
        <v>41166</v>
      </c>
      <c r="F33823">
        <v>1</v>
      </c>
      <c r="G33823">
        <v>71987</v>
      </c>
      <c r="H33823" t="s">
        <v>276</v>
      </c>
      <c r="J33823" t="s">
        <v>14</v>
      </c>
      <c r="K33823">
        <v>63</v>
      </c>
      <c r="L33823" t="s">
        <v>15</v>
      </c>
    </row>
    <row r="33824" spans="1:12">
      <c r="A33824" t="e">
        <f ca="1">E00251413469721</f>
        <v>#NAME?</v>
      </c>
      <c r="B33824">
        <v>1929</v>
      </c>
      <c r="C33824" t="s">
        <v>195</v>
      </c>
      <c r="D33824" s="1">
        <v>41171</v>
      </c>
      <c r="F33824">
        <v>1</v>
      </c>
      <c r="G33824">
        <v>71987</v>
      </c>
      <c r="H33824" t="s">
        <v>276</v>
      </c>
      <c r="J33824" t="s">
        <v>14</v>
      </c>
      <c r="K33824">
        <v>63</v>
      </c>
      <c r="L33824" t="s">
        <v>15</v>
      </c>
    </row>
    <row r="33825" spans="1:12">
      <c r="A33825" t="e">
        <f ca="1">E00251413469721</f>
        <v>#NAME?</v>
      </c>
      <c r="B33825">
        <v>1929</v>
      </c>
      <c r="C33825" t="s">
        <v>195</v>
      </c>
      <c r="D33825" s="1">
        <v>41173</v>
      </c>
      <c r="F33825">
        <v>1</v>
      </c>
      <c r="G33825">
        <v>71987</v>
      </c>
      <c r="H33825" t="s">
        <v>276</v>
      </c>
      <c r="J33825" t="s">
        <v>14</v>
      </c>
      <c r="K33825">
        <v>63</v>
      </c>
      <c r="L33825" t="s">
        <v>15</v>
      </c>
    </row>
    <row r="33826" spans="1:12">
      <c r="A33826" t="e">
        <f ca="1">E00251413469721</f>
        <v>#NAME?</v>
      </c>
      <c r="B33826">
        <v>1929</v>
      </c>
      <c r="C33826" t="s">
        <v>195</v>
      </c>
      <c r="D33826" s="1">
        <v>41968</v>
      </c>
      <c r="F33826">
        <v>3</v>
      </c>
      <c r="G33826">
        <v>4549</v>
      </c>
      <c r="H33826" t="s">
        <v>69</v>
      </c>
      <c r="J33826" t="s">
        <v>14</v>
      </c>
      <c r="K33826">
        <v>65</v>
      </c>
      <c r="L33826" t="s">
        <v>15</v>
      </c>
    </row>
    <row r="33827" spans="1:12">
      <c r="A33827" t="e">
        <f ca="1">E00251518634821</f>
        <v>#NAME?</v>
      </c>
      <c r="B33827">
        <v>285</v>
      </c>
      <c r="C33827" t="s">
        <v>117</v>
      </c>
      <c r="D33827" s="1">
        <v>42066</v>
      </c>
      <c r="F33827">
        <v>1</v>
      </c>
      <c r="G33827">
        <v>72690</v>
      </c>
      <c r="H33827" t="s">
        <v>363</v>
      </c>
      <c r="J33827" t="s">
        <v>14</v>
      </c>
      <c r="K33827">
        <v>50</v>
      </c>
      <c r="L33827" t="s">
        <v>15</v>
      </c>
    </row>
    <row r="33828" spans="1:12">
      <c r="A33828" t="e">
        <f ca="1">E00251533616021</f>
        <v>#NAME?</v>
      </c>
      <c r="B33828">
        <v>104</v>
      </c>
      <c r="C33828" t="s">
        <v>88</v>
      </c>
      <c r="D33828" s="1">
        <v>40977</v>
      </c>
      <c r="F33828">
        <v>4</v>
      </c>
      <c r="G33828">
        <v>3540</v>
      </c>
      <c r="H33828" t="s">
        <v>436</v>
      </c>
      <c r="J33828" t="s">
        <v>14</v>
      </c>
      <c r="K33828">
        <v>41</v>
      </c>
      <c r="L33828" t="s">
        <v>15</v>
      </c>
    </row>
    <row r="33829" spans="1:12">
      <c r="A33829" t="e">
        <f ca="1">E00251429214721</f>
        <v>#NAME?</v>
      </c>
      <c r="B33829">
        <v>6046</v>
      </c>
      <c r="C33829" t="s">
        <v>98</v>
      </c>
      <c r="D33829" s="1">
        <v>41976</v>
      </c>
      <c r="F33829">
        <v>1</v>
      </c>
      <c r="G33829">
        <v>6266</v>
      </c>
      <c r="H33829" t="s">
        <v>99</v>
      </c>
      <c r="I33829" t="s">
        <v>56</v>
      </c>
      <c r="J33829" t="s">
        <v>57</v>
      </c>
      <c r="K33829">
        <v>50</v>
      </c>
      <c r="L33829" t="s">
        <v>15</v>
      </c>
    </row>
    <row r="33830" spans="1:12">
      <c r="A33830" t="e">
        <f ca="1">E00251532291121</f>
        <v>#NAME?</v>
      </c>
      <c r="B33830">
        <v>497</v>
      </c>
      <c r="C33830" t="s">
        <v>141</v>
      </c>
      <c r="D33830" s="1">
        <v>41422</v>
      </c>
      <c r="F33830">
        <v>1</v>
      </c>
      <c r="G33830">
        <v>2720</v>
      </c>
      <c r="H33830" t="s">
        <v>65</v>
      </c>
      <c r="J33830" t="s">
        <v>14</v>
      </c>
      <c r="K33830">
        <v>58</v>
      </c>
      <c r="L33830" t="s">
        <v>15</v>
      </c>
    </row>
    <row r="33831" spans="1:12">
      <c r="A33831" t="e">
        <f ca="1">E00251532291121</f>
        <v>#NAME?</v>
      </c>
      <c r="B33831">
        <v>497</v>
      </c>
      <c r="C33831" t="s">
        <v>141</v>
      </c>
      <c r="D33831" s="1">
        <v>42517</v>
      </c>
      <c r="F33831">
        <v>1</v>
      </c>
      <c r="G33831">
        <v>8798</v>
      </c>
      <c r="H33831" t="s">
        <v>314</v>
      </c>
      <c r="J33831" t="s">
        <v>14</v>
      </c>
      <c r="K33831">
        <v>61</v>
      </c>
      <c r="L33831" t="s">
        <v>15</v>
      </c>
    </row>
    <row r="33832" spans="1:12">
      <c r="A33832" t="e">
        <f ca="1">E00251532291121</f>
        <v>#NAME?</v>
      </c>
      <c r="B33832">
        <v>497</v>
      </c>
      <c r="C33832" t="s">
        <v>141</v>
      </c>
      <c r="D33832" s="1">
        <v>42880</v>
      </c>
      <c r="F33832">
        <v>1</v>
      </c>
      <c r="G33832">
        <v>7962</v>
      </c>
      <c r="H33832" t="s">
        <v>111</v>
      </c>
      <c r="J33832" t="s">
        <v>14</v>
      </c>
      <c r="K33832">
        <v>62</v>
      </c>
      <c r="L33832" t="s">
        <v>22</v>
      </c>
    </row>
    <row r="33833" spans="1:12">
      <c r="A33833" t="e">
        <f ca="1">E00251429332421</f>
        <v>#NAME?</v>
      </c>
      <c r="B33833">
        <v>1325</v>
      </c>
      <c r="C33833" t="s">
        <v>605</v>
      </c>
      <c r="D33833" s="1">
        <v>42838</v>
      </c>
      <c r="F33833">
        <v>1</v>
      </c>
      <c r="G33833">
        <v>81400</v>
      </c>
      <c r="H33833" t="s">
        <v>1107</v>
      </c>
      <c r="J33833" t="s">
        <v>14</v>
      </c>
      <c r="K33833">
        <v>50</v>
      </c>
      <c r="L33833" t="s">
        <v>15</v>
      </c>
    </row>
    <row r="33834" spans="1:12">
      <c r="A33834" t="e">
        <f ca="1">E00251514725021</f>
        <v>#NAME?</v>
      </c>
      <c r="B33834">
        <v>489</v>
      </c>
      <c r="C33834" t="s">
        <v>100</v>
      </c>
      <c r="D33834" s="1">
        <v>41908</v>
      </c>
      <c r="F33834">
        <v>1</v>
      </c>
      <c r="G33834">
        <v>72690</v>
      </c>
      <c r="H33834" t="s">
        <v>363</v>
      </c>
      <c r="J33834" t="s">
        <v>14</v>
      </c>
      <c r="K33834">
        <v>42</v>
      </c>
      <c r="L33834" t="s">
        <v>15</v>
      </c>
    </row>
    <row r="33835" spans="1:12">
      <c r="A33835" t="e">
        <f ca="1">E00251529551021</f>
        <v>#NAME?</v>
      </c>
      <c r="B33835">
        <v>201</v>
      </c>
      <c r="C33835" t="s">
        <v>636</v>
      </c>
      <c r="D33835" s="1">
        <v>42382</v>
      </c>
      <c r="F33835">
        <v>1</v>
      </c>
      <c r="G33835">
        <v>220</v>
      </c>
      <c r="H33835" t="s">
        <v>1229</v>
      </c>
      <c r="J33835" t="s">
        <v>14</v>
      </c>
      <c r="K33835">
        <v>49</v>
      </c>
      <c r="L33835" t="s">
        <v>15</v>
      </c>
    </row>
    <row r="33836" spans="1:12">
      <c r="A33836" t="e">
        <f ca="1">E00251514752621</f>
        <v>#NAME?</v>
      </c>
      <c r="B33836">
        <v>481</v>
      </c>
      <c r="C33836" t="s">
        <v>402</v>
      </c>
      <c r="D33836" s="1">
        <v>43031</v>
      </c>
      <c r="F33836">
        <v>3</v>
      </c>
      <c r="G33836">
        <v>6101</v>
      </c>
      <c r="H33836" t="s">
        <v>423</v>
      </c>
      <c r="J33836" t="s">
        <v>14</v>
      </c>
      <c r="K33836">
        <v>58</v>
      </c>
      <c r="L33836" t="s">
        <v>15</v>
      </c>
    </row>
    <row r="33837" spans="1:12">
      <c r="A33837" t="e">
        <f ca="1">E00251533153821</f>
        <v>#NAME?</v>
      </c>
      <c r="B33837">
        <v>467</v>
      </c>
      <c r="C33837" t="s">
        <v>232</v>
      </c>
      <c r="D33837" s="1">
        <v>41704</v>
      </c>
      <c r="F33837">
        <v>3</v>
      </c>
      <c r="G33837">
        <v>37924</v>
      </c>
      <c r="H33837" t="s">
        <v>1335</v>
      </c>
      <c r="J33837" t="s">
        <v>14</v>
      </c>
      <c r="K33837">
        <v>58</v>
      </c>
      <c r="L33837" t="s">
        <v>15</v>
      </c>
    </row>
    <row r="33838" spans="1:12">
      <c r="A33838" t="e">
        <f ca="1">E00251532291121</f>
        <v>#NAME?</v>
      </c>
      <c r="B33838">
        <v>497</v>
      </c>
      <c r="C33838" t="s">
        <v>141</v>
      </c>
      <c r="D33838" s="1">
        <v>42311</v>
      </c>
      <c r="F33838">
        <v>1</v>
      </c>
      <c r="G33838">
        <v>78609</v>
      </c>
      <c r="H33838" t="s">
        <v>240</v>
      </c>
      <c r="J33838" t="s">
        <v>14</v>
      </c>
      <c r="K33838">
        <v>60</v>
      </c>
      <c r="L33838" t="s">
        <v>22</v>
      </c>
    </row>
    <row r="33839" spans="1:12">
      <c r="A33839" t="e">
        <f ca="1">E00251518890621</f>
        <v>#NAME?</v>
      </c>
      <c r="B33839">
        <v>290</v>
      </c>
      <c r="C33839" t="s">
        <v>449</v>
      </c>
      <c r="D33839" s="1">
        <v>42711</v>
      </c>
      <c r="F33839">
        <v>1</v>
      </c>
      <c r="G33839">
        <v>4019</v>
      </c>
      <c r="H33839" t="s">
        <v>26</v>
      </c>
      <c r="J33839" t="s">
        <v>14</v>
      </c>
      <c r="K33839">
        <v>61</v>
      </c>
      <c r="L33839" t="s">
        <v>15</v>
      </c>
    </row>
    <row r="33840" spans="1:12">
      <c r="A33840" t="e">
        <f ca="1">E00251417957321</f>
        <v>#NAME?</v>
      </c>
      <c r="B33840">
        <v>68</v>
      </c>
      <c r="C33840" t="s">
        <v>657</v>
      </c>
      <c r="D33840" s="1">
        <v>41725</v>
      </c>
      <c r="F33840">
        <v>2</v>
      </c>
      <c r="G33840">
        <v>4019</v>
      </c>
      <c r="H33840" t="s">
        <v>26</v>
      </c>
      <c r="J33840" t="s">
        <v>14</v>
      </c>
      <c r="K33840">
        <v>40</v>
      </c>
      <c r="L33840" t="s">
        <v>15</v>
      </c>
    </row>
    <row r="33841" spans="1:12">
      <c r="A33841" t="e">
        <f ca="1">E00251626524421</f>
        <v>#NAME?</v>
      </c>
      <c r="B33841">
        <v>297</v>
      </c>
      <c r="C33841" t="s">
        <v>411</v>
      </c>
      <c r="D33841" s="1">
        <v>41332</v>
      </c>
      <c r="F33841">
        <v>1</v>
      </c>
      <c r="G33841">
        <v>3689</v>
      </c>
      <c r="H33841" t="s">
        <v>159</v>
      </c>
      <c r="J33841" t="s">
        <v>14</v>
      </c>
      <c r="K33841">
        <v>42</v>
      </c>
      <c r="L33841" t="s">
        <v>15</v>
      </c>
    </row>
    <row r="33842" spans="1:12">
      <c r="A33842" t="e">
        <f ca="1">E00251533608121</f>
        <v>#NAME?</v>
      </c>
      <c r="B33842">
        <v>104</v>
      </c>
      <c r="C33842" t="s">
        <v>88</v>
      </c>
      <c r="D33842" s="1">
        <v>43024</v>
      </c>
      <c r="F33842">
        <v>1</v>
      </c>
      <c r="G33842">
        <v>4549</v>
      </c>
      <c r="H33842" t="s">
        <v>69</v>
      </c>
      <c r="J33842" t="s">
        <v>14</v>
      </c>
      <c r="K33842">
        <v>55</v>
      </c>
      <c r="L33842" t="s">
        <v>15</v>
      </c>
    </row>
    <row r="33843" spans="1:12">
      <c r="A33843" t="e">
        <f ca="1">E00251616870121</f>
        <v>#NAME?</v>
      </c>
      <c r="B33843">
        <v>701</v>
      </c>
      <c r="C33843" t="s">
        <v>72</v>
      </c>
      <c r="D33843" s="1">
        <v>41211</v>
      </c>
      <c r="F33843">
        <v>2</v>
      </c>
      <c r="G33843">
        <v>7273</v>
      </c>
      <c r="H33843" t="s">
        <v>543</v>
      </c>
      <c r="J33843" t="s">
        <v>14</v>
      </c>
      <c r="K33843">
        <v>50</v>
      </c>
      <c r="L33843" t="s">
        <v>15</v>
      </c>
    </row>
    <row r="33844" spans="1:12">
      <c r="A33844" t="e">
        <f ca="1">E00251430064921</f>
        <v>#NAME?</v>
      </c>
      <c r="B33844">
        <v>467</v>
      </c>
      <c r="C33844" t="s">
        <v>232</v>
      </c>
      <c r="D33844" s="1">
        <v>42570</v>
      </c>
      <c r="F33844">
        <v>2</v>
      </c>
      <c r="G33844">
        <v>4019</v>
      </c>
      <c r="H33844" t="s">
        <v>26</v>
      </c>
      <c r="J33844" t="s">
        <v>14</v>
      </c>
      <c r="K33844">
        <v>57</v>
      </c>
      <c r="L33844" t="s">
        <v>15</v>
      </c>
    </row>
    <row r="33845" spans="1:12">
      <c r="A33845" t="e">
        <f ca="1">E00251430064921</f>
        <v>#NAME?</v>
      </c>
      <c r="B33845">
        <v>467</v>
      </c>
      <c r="C33845" t="s">
        <v>232</v>
      </c>
      <c r="D33845" s="1">
        <v>42648</v>
      </c>
      <c r="F33845">
        <v>3</v>
      </c>
      <c r="G33845">
        <v>60090</v>
      </c>
      <c r="H33845" t="s">
        <v>181</v>
      </c>
      <c r="J33845" t="s">
        <v>14</v>
      </c>
      <c r="K33845">
        <v>57</v>
      </c>
      <c r="L33845" t="s">
        <v>15</v>
      </c>
    </row>
    <row r="33846" spans="1:12">
      <c r="A33846" t="e">
        <f ca="1">E00251424846821</f>
        <v>#NAME?</v>
      </c>
      <c r="B33846">
        <v>122</v>
      </c>
      <c r="C33846" t="s">
        <v>522</v>
      </c>
      <c r="D33846" s="1">
        <v>42788</v>
      </c>
      <c r="F33846">
        <v>1</v>
      </c>
      <c r="G33846">
        <v>2729</v>
      </c>
      <c r="H33846" t="s">
        <v>115</v>
      </c>
      <c r="J33846" t="s">
        <v>14</v>
      </c>
      <c r="K33846">
        <v>64</v>
      </c>
      <c r="L33846" t="s">
        <v>15</v>
      </c>
    </row>
    <row r="33847" spans="1:12">
      <c r="A33847" t="e">
        <f ca="1">E00251531925021</f>
        <v>#NAME?</v>
      </c>
      <c r="B33847">
        <v>703</v>
      </c>
      <c r="C33847" t="s">
        <v>305</v>
      </c>
      <c r="D33847" s="1">
        <v>41709</v>
      </c>
      <c r="F33847">
        <v>4</v>
      </c>
      <c r="G33847">
        <v>2724</v>
      </c>
      <c r="H33847" t="s">
        <v>73</v>
      </c>
      <c r="J33847" t="s">
        <v>14</v>
      </c>
      <c r="K33847">
        <v>46</v>
      </c>
      <c r="L33847" t="s">
        <v>15</v>
      </c>
    </row>
    <row r="33848" spans="1:12">
      <c r="A33848" t="e">
        <f ca="1">E00251514580521</f>
        <v>#NAME?</v>
      </c>
      <c r="B33848">
        <v>444</v>
      </c>
      <c r="C33848" t="s">
        <v>819</v>
      </c>
      <c r="D33848" s="1">
        <v>41718</v>
      </c>
      <c r="F33848">
        <v>1</v>
      </c>
      <c r="G33848">
        <v>9597</v>
      </c>
      <c r="H33848" t="s">
        <v>540</v>
      </c>
      <c r="J33848" t="s">
        <v>14</v>
      </c>
      <c r="K33848">
        <v>47</v>
      </c>
      <c r="L33848" t="s">
        <v>15</v>
      </c>
    </row>
    <row r="33849" spans="1:12">
      <c r="A33849" t="e">
        <f ca="1">E00251514752621</f>
        <v>#NAME?</v>
      </c>
      <c r="B33849">
        <v>481</v>
      </c>
      <c r="C33849" t="s">
        <v>402</v>
      </c>
      <c r="D33849" s="1">
        <v>42081</v>
      </c>
      <c r="F33849">
        <v>2</v>
      </c>
      <c r="G33849">
        <v>73390</v>
      </c>
      <c r="H33849" t="s">
        <v>66</v>
      </c>
      <c r="J33849" t="s">
        <v>14</v>
      </c>
      <c r="K33849">
        <v>55</v>
      </c>
      <c r="L33849" t="s">
        <v>15</v>
      </c>
    </row>
    <row r="33850" spans="1:12">
      <c r="A33850" t="e">
        <f ca="1">E00251424846821</f>
        <v>#NAME?</v>
      </c>
      <c r="B33850">
        <v>122</v>
      </c>
      <c r="C33850" t="s">
        <v>522</v>
      </c>
      <c r="D33850" s="1">
        <v>41312</v>
      </c>
      <c r="F33850">
        <v>1</v>
      </c>
      <c r="G33850">
        <v>2720</v>
      </c>
      <c r="H33850" t="s">
        <v>65</v>
      </c>
      <c r="J33850" t="s">
        <v>14</v>
      </c>
      <c r="K33850">
        <v>60</v>
      </c>
      <c r="L33850" t="s">
        <v>15</v>
      </c>
    </row>
    <row r="33851" spans="1:12">
      <c r="A33851" t="e">
        <f ca="1">E00251424846821</f>
        <v>#NAME?</v>
      </c>
      <c r="B33851">
        <v>122</v>
      </c>
      <c r="C33851" t="s">
        <v>522</v>
      </c>
      <c r="D33851" s="1">
        <v>41785</v>
      </c>
      <c r="F33851">
        <v>2</v>
      </c>
      <c r="G33851">
        <v>2729</v>
      </c>
      <c r="H33851" t="s">
        <v>115</v>
      </c>
      <c r="J33851" t="s">
        <v>14</v>
      </c>
      <c r="K33851">
        <v>62</v>
      </c>
      <c r="L33851" t="s">
        <v>15</v>
      </c>
    </row>
    <row r="33852" spans="1:12">
      <c r="A33852" t="e">
        <f ca="1">E00251616870121</f>
        <v>#NAME?</v>
      </c>
      <c r="B33852">
        <v>701</v>
      </c>
      <c r="C33852" t="s">
        <v>72</v>
      </c>
      <c r="D33852" s="1">
        <v>42276</v>
      </c>
      <c r="F33852">
        <v>6</v>
      </c>
      <c r="G33852">
        <v>7273</v>
      </c>
      <c r="H33852" t="s">
        <v>543</v>
      </c>
      <c r="J33852" t="s">
        <v>14</v>
      </c>
      <c r="K33852">
        <v>53</v>
      </c>
      <c r="L33852" t="s">
        <v>15</v>
      </c>
    </row>
    <row r="33853" spans="1:12">
      <c r="A33853" t="e">
        <f ca="1">E00251616870121</f>
        <v>#NAME?</v>
      </c>
      <c r="B33853">
        <v>701</v>
      </c>
      <c r="C33853" t="s">
        <v>72</v>
      </c>
      <c r="D33853" s="1">
        <v>42438</v>
      </c>
      <c r="F33853">
        <v>1</v>
      </c>
      <c r="G33853">
        <v>7273</v>
      </c>
      <c r="H33853" t="s">
        <v>543</v>
      </c>
      <c r="J33853" t="s">
        <v>14</v>
      </c>
      <c r="K33853">
        <v>53</v>
      </c>
      <c r="L33853" t="s">
        <v>15</v>
      </c>
    </row>
    <row r="33854" spans="1:12">
      <c r="A33854" t="e">
        <f ca="1">E00251616870121</f>
        <v>#NAME?</v>
      </c>
      <c r="B33854">
        <v>701</v>
      </c>
      <c r="C33854" t="s">
        <v>72</v>
      </c>
      <c r="D33854" s="1">
        <v>42656</v>
      </c>
      <c r="F33854">
        <v>3</v>
      </c>
      <c r="G33854">
        <v>2599</v>
      </c>
      <c r="H33854" t="s">
        <v>238</v>
      </c>
      <c r="J33854" t="s">
        <v>14</v>
      </c>
      <c r="K33854">
        <v>54</v>
      </c>
      <c r="L33854" t="s">
        <v>15</v>
      </c>
    </row>
    <row r="33855" spans="1:12">
      <c r="A33855" t="e">
        <f ca="1">E00251617666221</f>
        <v>#NAME?</v>
      </c>
      <c r="B33855">
        <v>6156</v>
      </c>
      <c r="C33855" t="s">
        <v>352</v>
      </c>
      <c r="D33855" s="1">
        <v>42788</v>
      </c>
      <c r="F33855">
        <v>4</v>
      </c>
      <c r="G33855">
        <v>2919</v>
      </c>
      <c r="H33855" t="s">
        <v>1214</v>
      </c>
      <c r="J33855" t="s">
        <v>14</v>
      </c>
      <c r="K33855">
        <v>41</v>
      </c>
      <c r="L33855" t="s">
        <v>15</v>
      </c>
    </row>
    <row r="33856" spans="1:12">
      <c r="A33856" t="e">
        <f ca="1">E00251427550421</f>
        <v>#NAME?</v>
      </c>
      <c r="B33856">
        <v>11</v>
      </c>
      <c r="C33856" t="s">
        <v>245</v>
      </c>
      <c r="D33856" s="1">
        <v>42464</v>
      </c>
      <c r="F33856">
        <v>1</v>
      </c>
      <c r="G33856">
        <v>93</v>
      </c>
      <c r="H33856" t="s">
        <v>29</v>
      </c>
      <c r="J33856" t="s">
        <v>14</v>
      </c>
      <c r="K33856">
        <v>61</v>
      </c>
      <c r="L33856" t="s">
        <v>15</v>
      </c>
    </row>
    <row r="33857" spans="1:12">
      <c r="A33857" t="e">
        <f ca="1">E00251532309221</f>
        <v>#NAME?</v>
      </c>
      <c r="B33857">
        <v>7207</v>
      </c>
      <c r="C33857" t="s">
        <v>287</v>
      </c>
      <c r="D33857" s="1">
        <v>42757</v>
      </c>
      <c r="F33857">
        <v>1</v>
      </c>
      <c r="G33857">
        <v>7242</v>
      </c>
      <c r="H33857" t="s">
        <v>93</v>
      </c>
      <c r="I33857" t="s">
        <v>148</v>
      </c>
      <c r="J33857" t="s">
        <v>57</v>
      </c>
      <c r="K33857">
        <v>51</v>
      </c>
      <c r="L33857" t="s">
        <v>15</v>
      </c>
    </row>
    <row r="33858" spans="1:12">
      <c r="A33858" t="e">
        <f ca="1">E00251518582921</f>
        <v>#NAME?</v>
      </c>
      <c r="B33858">
        <v>272</v>
      </c>
      <c r="C33858" t="s">
        <v>174</v>
      </c>
      <c r="D33858" s="1">
        <v>41716</v>
      </c>
      <c r="F33858">
        <v>1</v>
      </c>
      <c r="G33858">
        <v>71783</v>
      </c>
      <c r="H33858" t="s">
        <v>1082</v>
      </c>
      <c r="I33858" t="s">
        <v>56</v>
      </c>
      <c r="J33858" t="s">
        <v>57</v>
      </c>
      <c r="K33858">
        <v>49</v>
      </c>
      <c r="L33858" t="s">
        <v>15</v>
      </c>
    </row>
    <row r="33859" spans="1:12">
      <c r="A33859" t="e">
        <f ca="1">E00251439554121</f>
        <v>#NAME?</v>
      </c>
      <c r="B33859">
        <v>1785</v>
      </c>
      <c r="C33859" t="s">
        <v>129</v>
      </c>
      <c r="D33859" s="1">
        <v>42598</v>
      </c>
      <c r="F33859">
        <v>2</v>
      </c>
      <c r="G33859">
        <v>2724</v>
      </c>
      <c r="H33859" t="s">
        <v>73</v>
      </c>
      <c r="J33859" t="s">
        <v>14</v>
      </c>
      <c r="K33859">
        <v>56</v>
      </c>
      <c r="L33859" t="s">
        <v>15</v>
      </c>
    </row>
    <row r="33860" spans="1:12">
      <c r="A33860" t="e">
        <f ca="1">E00251619843321</f>
        <v>#NAME?</v>
      </c>
      <c r="B33860">
        <v>1273</v>
      </c>
      <c r="C33860" t="s">
        <v>28</v>
      </c>
      <c r="D33860" s="1">
        <v>41852</v>
      </c>
      <c r="F33860">
        <v>1</v>
      </c>
      <c r="G33860">
        <v>3738</v>
      </c>
      <c r="H33860" t="s">
        <v>1570</v>
      </c>
      <c r="J33860" t="s">
        <v>14</v>
      </c>
      <c r="K33860">
        <v>51</v>
      </c>
      <c r="L33860" t="s">
        <v>15</v>
      </c>
    </row>
    <row r="33861" spans="1:12">
      <c r="A33861" t="e">
        <f ca="1">E00251514580521</f>
        <v>#NAME?</v>
      </c>
      <c r="B33861">
        <v>444</v>
      </c>
      <c r="C33861" t="s">
        <v>819</v>
      </c>
      <c r="D33861" s="1">
        <v>42986</v>
      </c>
      <c r="F33861">
        <v>3</v>
      </c>
      <c r="G33861">
        <v>5239</v>
      </c>
      <c r="H33861" t="s">
        <v>926</v>
      </c>
      <c r="J33861" t="s">
        <v>14</v>
      </c>
      <c r="K33861">
        <v>50</v>
      </c>
      <c r="L33861" t="s">
        <v>15</v>
      </c>
    </row>
    <row r="33862" spans="1:12">
      <c r="A33862" t="e">
        <f ca="1">E00251531925021</f>
        <v>#NAME?</v>
      </c>
      <c r="B33862">
        <v>703</v>
      </c>
      <c r="C33862" t="s">
        <v>305</v>
      </c>
      <c r="D33862" s="1">
        <v>43025</v>
      </c>
      <c r="F33862">
        <v>1</v>
      </c>
      <c r="G33862">
        <v>9490</v>
      </c>
      <c r="H33862" t="s">
        <v>138</v>
      </c>
      <c r="J33862" t="s">
        <v>14</v>
      </c>
      <c r="K33862">
        <v>50</v>
      </c>
      <c r="L33862" t="s">
        <v>15</v>
      </c>
    </row>
    <row r="33863" spans="1:12">
      <c r="A33863" t="e">
        <f ca="1">E00251430149221</f>
        <v>#NAME?</v>
      </c>
      <c r="B33863">
        <v>285</v>
      </c>
      <c r="C33863" t="s">
        <v>117</v>
      </c>
      <c r="D33863" s="1">
        <v>42150</v>
      </c>
      <c r="F33863">
        <v>1</v>
      </c>
      <c r="G33863">
        <v>2809</v>
      </c>
      <c r="H33863" t="s">
        <v>90</v>
      </c>
      <c r="J33863" t="s">
        <v>14</v>
      </c>
      <c r="K33863">
        <v>45</v>
      </c>
      <c r="L33863" t="s">
        <v>15</v>
      </c>
    </row>
    <row r="33864" spans="1:12">
      <c r="A33864" t="e">
        <f ca="1">E00251432157821</f>
        <v>#NAME?</v>
      </c>
      <c r="B33864">
        <v>497</v>
      </c>
      <c r="C33864" t="s">
        <v>141</v>
      </c>
      <c r="D33864" s="1">
        <v>41340</v>
      </c>
      <c r="F33864">
        <v>1</v>
      </c>
      <c r="G33864">
        <v>25000</v>
      </c>
      <c r="H33864" t="s">
        <v>178</v>
      </c>
      <c r="J33864" t="s">
        <v>14</v>
      </c>
      <c r="K33864">
        <v>60</v>
      </c>
      <c r="L33864" t="s">
        <v>15</v>
      </c>
    </row>
    <row r="33865" spans="1:12">
      <c r="A33865" t="e">
        <f ca="1">E00251531527121</f>
        <v>#NAME?</v>
      </c>
      <c r="B33865">
        <v>1786</v>
      </c>
      <c r="C33865" t="s">
        <v>37</v>
      </c>
      <c r="D33865" s="1">
        <v>42649</v>
      </c>
      <c r="F33865">
        <v>1</v>
      </c>
      <c r="G33865">
        <v>71946</v>
      </c>
      <c r="H33865" t="s">
        <v>109</v>
      </c>
      <c r="J33865" t="s">
        <v>14</v>
      </c>
      <c r="K33865">
        <v>65</v>
      </c>
      <c r="L33865" t="s">
        <v>15</v>
      </c>
    </row>
    <row r="33866" spans="1:12">
      <c r="A33866" t="e">
        <f ca="1">E00251616870121</f>
        <v>#NAME?</v>
      </c>
      <c r="B33866">
        <v>701</v>
      </c>
      <c r="C33866" t="s">
        <v>72</v>
      </c>
      <c r="D33866" s="1">
        <v>42656</v>
      </c>
      <c r="F33866">
        <v>6</v>
      </c>
      <c r="G33866">
        <v>7273</v>
      </c>
      <c r="H33866" t="s">
        <v>543</v>
      </c>
      <c r="J33866" t="s">
        <v>14</v>
      </c>
      <c r="K33866">
        <v>54</v>
      </c>
      <c r="L33866" t="s">
        <v>15</v>
      </c>
    </row>
    <row r="33867" spans="1:12">
      <c r="A33867" t="e">
        <f ca="1">E00251619843321</f>
        <v>#NAME?</v>
      </c>
      <c r="B33867">
        <v>1273</v>
      </c>
      <c r="C33867" t="s">
        <v>28</v>
      </c>
      <c r="D33867" s="1">
        <v>42735</v>
      </c>
      <c r="F33867">
        <v>1</v>
      </c>
      <c r="G33867">
        <v>4871</v>
      </c>
      <c r="H33867" t="s">
        <v>125</v>
      </c>
      <c r="J33867" t="s">
        <v>14</v>
      </c>
      <c r="K33867">
        <v>53</v>
      </c>
      <c r="L33867" t="s">
        <v>15</v>
      </c>
    </row>
    <row r="33868" spans="1:12">
      <c r="A33868" t="e">
        <f ca="1">E00251514752621</f>
        <v>#NAME?</v>
      </c>
      <c r="B33868">
        <v>481</v>
      </c>
      <c r="C33868" t="s">
        <v>402</v>
      </c>
      <c r="D33868" s="1">
        <v>42766</v>
      </c>
      <c r="F33868">
        <v>1</v>
      </c>
      <c r="G33868">
        <v>5699</v>
      </c>
      <c r="H33868" t="s">
        <v>329</v>
      </c>
      <c r="J33868" t="s">
        <v>14</v>
      </c>
      <c r="K33868">
        <v>57</v>
      </c>
      <c r="L33868" t="s">
        <v>15</v>
      </c>
    </row>
    <row r="33869" spans="1:12">
      <c r="A33869" t="e">
        <f ca="1">E00251439865021</f>
        <v>#NAME?</v>
      </c>
      <c r="B33869">
        <v>490</v>
      </c>
      <c r="C33869" t="s">
        <v>158</v>
      </c>
      <c r="D33869" s="1">
        <v>40981</v>
      </c>
      <c r="F33869">
        <v>1</v>
      </c>
      <c r="G33869">
        <v>3804</v>
      </c>
      <c r="H33869" t="s">
        <v>71</v>
      </c>
      <c r="J33869" t="s">
        <v>14</v>
      </c>
      <c r="K33869">
        <v>48</v>
      </c>
      <c r="L33869" t="s">
        <v>15</v>
      </c>
    </row>
    <row r="33870" spans="1:12">
      <c r="A33870" t="e">
        <f ca="1">E00251532291121</f>
        <v>#NAME?</v>
      </c>
      <c r="B33870">
        <v>497</v>
      </c>
      <c r="C33870" t="s">
        <v>141</v>
      </c>
      <c r="D33870" s="1">
        <v>41480</v>
      </c>
      <c r="F33870">
        <v>1</v>
      </c>
      <c r="G33870">
        <v>2720</v>
      </c>
      <c r="H33870" t="s">
        <v>65</v>
      </c>
      <c r="J33870" t="s">
        <v>14</v>
      </c>
      <c r="K33870">
        <v>58</v>
      </c>
      <c r="L33870" t="s">
        <v>15</v>
      </c>
    </row>
    <row r="33871" spans="1:12">
      <c r="A33871" t="e">
        <f ca="1">E00251432157821</f>
        <v>#NAME?</v>
      </c>
      <c r="B33871">
        <v>497</v>
      </c>
      <c r="C33871" t="s">
        <v>141</v>
      </c>
      <c r="D33871" s="1">
        <v>41053</v>
      </c>
      <c r="F33871">
        <v>2</v>
      </c>
      <c r="G33871">
        <v>6279</v>
      </c>
      <c r="H33871" t="s">
        <v>756</v>
      </c>
      <c r="J33871" t="s">
        <v>14</v>
      </c>
      <c r="K33871">
        <v>59</v>
      </c>
      <c r="L33871" t="s">
        <v>15</v>
      </c>
    </row>
    <row r="33872" spans="1:12">
      <c r="A33872" t="e">
        <f ca="1">E00251532630321</f>
        <v>#NAME?</v>
      </c>
      <c r="B33872">
        <v>490</v>
      </c>
      <c r="C33872" t="s">
        <v>158</v>
      </c>
      <c r="D33872" s="1">
        <v>42482</v>
      </c>
      <c r="F33872">
        <v>2</v>
      </c>
      <c r="G33872">
        <v>4019</v>
      </c>
      <c r="H33872" t="s">
        <v>26</v>
      </c>
      <c r="J33872" t="s">
        <v>14</v>
      </c>
      <c r="K33872">
        <v>63</v>
      </c>
      <c r="L33872" t="s">
        <v>15</v>
      </c>
    </row>
    <row r="33873" spans="1:12">
      <c r="A33873" t="e">
        <f ca="1">E00251439842621</f>
        <v>#NAME?</v>
      </c>
      <c r="B33873">
        <v>450</v>
      </c>
      <c r="C33873" t="s">
        <v>227</v>
      </c>
      <c r="D33873" s="1">
        <v>42571</v>
      </c>
      <c r="F33873">
        <v>1</v>
      </c>
      <c r="G33873">
        <v>3804</v>
      </c>
      <c r="H33873" t="s">
        <v>71</v>
      </c>
      <c r="J33873" t="s">
        <v>14</v>
      </c>
      <c r="K33873">
        <v>43</v>
      </c>
      <c r="L33873" t="s">
        <v>15</v>
      </c>
    </row>
    <row r="33874" spans="1:12">
      <c r="A33874" t="e">
        <f ca="1">E00251431694221</f>
        <v>#NAME?</v>
      </c>
      <c r="B33874">
        <v>1128</v>
      </c>
      <c r="C33874" t="s">
        <v>424</v>
      </c>
      <c r="D33874" s="1">
        <v>41241</v>
      </c>
      <c r="F33874">
        <v>2</v>
      </c>
      <c r="G33874">
        <v>71967</v>
      </c>
      <c r="H33874" t="s">
        <v>1448</v>
      </c>
      <c r="J33874" t="s">
        <v>14</v>
      </c>
      <c r="K33874">
        <v>48</v>
      </c>
      <c r="L33874" t="s">
        <v>15</v>
      </c>
    </row>
    <row r="33875" spans="1:12">
      <c r="A33875" t="e">
        <f ca="1">E00251431694221</f>
        <v>#NAME?</v>
      </c>
      <c r="B33875">
        <v>1128</v>
      </c>
      <c r="C33875" t="s">
        <v>424</v>
      </c>
      <c r="D33875" s="1">
        <v>42208</v>
      </c>
      <c r="F33875">
        <v>2</v>
      </c>
      <c r="G33875">
        <v>7265</v>
      </c>
      <c r="H33875" t="s">
        <v>1456</v>
      </c>
      <c r="J33875" t="s">
        <v>14</v>
      </c>
      <c r="K33875">
        <v>51</v>
      </c>
      <c r="L33875" t="s">
        <v>15</v>
      </c>
    </row>
    <row r="33876" spans="1:12">
      <c r="A33876" t="e">
        <f ca="1">E00251514287121</f>
        <v>#NAME?</v>
      </c>
      <c r="B33876">
        <v>7505</v>
      </c>
      <c r="C33876" t="s">
        <v>209</v>
      </c>
      <c r="D33876" s="1">
        <v>42123</v>
      </c>
      <c r="F33876">
        <v>1</v>
      </c>
      <c r="G33876">
        <v>79029</v>
      </c>
      <c r="H33876" t="s">
        <v>21</v>
      </c>
      <c r="J33876" t="s">
        <v>14</v>
      </c>
      <c r="K33876">
        <v>55</v>
      </c>
      <c r="L33876" t="s">
        <v>22</v>
      </c>
    </row>
    <row r="33877" spans="1:12">
      <c r="A33877" t="e">
        <f ca="1">E00251439554121</f>
        <v>#NAME?</v>
      </c>
      <c r="B33877">
        <v>1785</v>
      </c>
      <c r="C33877" t="s">
        <v>129</v>
      </c>
      <c r="D33877" s="1">
        <v>42578</v>
      </c>
      <c r="F33877">
        <v>2</v>
      </c>
      <c r="G33877">
        <v>7242</v>
      </c>
      <c r="H33877" t="s">
        <v>93</v>
      </c>
      <c r="J33877" t="s">
        <v>14</v>
      </c>
      <c r="K33877">
        <v>56</v>
      </c>
      <c r="L33877" t="s">
        <v>15</v>
      </c>
    </row>
    <row r="33878" spans="1:12">
      <c r="A33878" t="e">
        <f ca="1">E00251430064921</f>
        <v>#NAME?</v>
      </c>
      <c r="B33878">
        <v>467</v>
      </c>
      <c r="C33878" t="s">
        <v>232</v>
      </c>
      <c r="D33878" s="1">
        <v>42632</v>
      </c>
      <c r="F33878">
        <v>1</v>
      </c>
      <c r="G33878">
        <v>25000</v>
      </c>
      <c r="H33878" t="s">
        <v>178</v>
      </c>
      <c r="J33878" t="s">
        <v>14</v>
      </c>
      <c r="K33878">
        <v>57</v>
      </c>
      <c r="L33878" t="s">
        <v>15</v>
      </c>
    </row>
    <row r="33879" spans="1:12">
      <c r="A33879" t="e">
        <f ca="1">E00251626524421</f>
        <v>#NAME?</v>
      </c>
      <c r="B33879">
        <v>290</v>
      </c>
      <c r="C33879" t="s">
        <v>449</v>
      </c>
      <c r="D33879" s="1">
        <v>41240</v>
      </c>
      <c r="F33879">
        <v>1</v>
      </c>
      <c r="G33879">
        <v>8798</v>
      </c>
      <c r="H33879" t="s">
        <v>314</v>
      </c>
      <c r="J33879" t="s">
        <v>14</v>
      </c>
      <c r="K33879">
        <v>41</v>
      </c>
      <c r="L33879" t="s">
        <v>15</v>
      </c>
    </row>
    <row r="33880" spans="1:12">
      <c r="A33880" t="e">
        <f ca="1">E00251626524421</f>
        <v>#NAME?</v>
      </c>
      <c r="B33880">
        <v>297</v>
      </c>
      <c r="C33880" t="s">
        <v>411</v>
      </c>
      <c r="D33880" s="1">
        <v>41486</v>
      </c>
      <c r="F33880">
        <v>2</v>
      </c>
      <c r="G33880">
        <v>4019</v>
      </c>
      <c r="H33880" t="s">
        <v>26</v>
      </c>
      <c r="J33880" t="s">
        <v>14</v>
      </c>
      <c r="K33880">
        <v>42</v>
      </c>
      <c r="L33880" t="s">
        <v>15</v>
      </c>
    </row>
    <row r="33881" spans="1:12">
      <c r="A33881" t="e">
        <f ca="1">E00251626524421</f>
        <v>#NAME?</v>
      </c>
      <c r="B33881">
        <v>297</v>
      </c>
      <c r="C33881" t="s">
        <v>411</v>
      </c>
      <c r="D33881" s="1">
        <v>41842</v>
      </c>
      <c r="F33881">
        <v>1</v>
      </c>
      <c r="G33881">
        <v>3689</v>
      </c>
      <c r="H33881" t="s">
        <v>159</v>
      </c>
      <c r="J33881" t="s">
        <v>14</v>
      </c>
      <c r="K33881">
        <v>43</v>
      </c>
      <c r="L33881" t="s">
        <v>15</v>
      </c>
    </row>
    <row r="33882" spans="1:12">
      <c r="A33882" t="e">
        <f ca="1">E00251439554121</f>
        <v>#NAME?</v>
      </c>
      <c r="B33882">
        <v>1785</v>
      </c>
      <c r="C33882" t="s">
        <v>129</v>
      </c>
      <c r="D33882" s="1">
        <v>42608</v>
      </c>
      <c r="F33882">
        <v>4</v>
      </c>
      <c r="G33882">
        <v>71580</v>
      </c>
      <c r="H33882" t="s">
        <v>655</v>
      </c>
      <c r="J33882" t="s">
        <v>14</v>
      </c>
      <c r="K33882">
        <v>56</v>
      </c>
      <c r="L33882" t="s">
        <v>15</v>
      </c>
    </row>
    <row r="33883" spans="1:12">
      <c r="A33883" t="e">
        <f ca="1">E00251529551021</f>
        <v>#NAME?</v>
      </c>
      <c r="B33883">
        <v>201</v>
      </c>
      <c r="C33883" t="s">
        <v>636</v>
      </c>
      <c r="D33883" s="1">
        <v>42123</v>
      </c>
      <c r="F33883">
        <v>1</v>
      </c>
      <c r="G33883">
        <v>462</v>
      </c>
      <c r="H33883" t="s">
        <v>288</v>
      </c>
      <c r="J33883" t="s">
        <v>14</v>
      </c>
      <c r="K33883">
        <v>48</v>
      </c>
      <c r="L33883" t="s">
        <v>15</v>
      </c>
    </row>
    <row r="33884" spans="1:12">
      <c r="A33884" t="e">
        <f ca="1">E00251529551021</f>
        <v>#NAME?</v>
      </c>
      <c r="B33884">
        <v>201</v>
      </c>
      <c r="C33884" t="s">
        <v>636</v>
      </c>
      <c r="D33884" s="1">
        <v>42744</v>
      </c>
      <c r="F33884">
        <v>1</v>
      </c>
      <c r="G33884">
        <v>6829</v>
      </c>
      <c r="H33884" t="s">
        <v>666</v>
      </c>
      <c r="J33884" t="s">
        <v>14</v>
      </c>
      <c r="K33884">
        <v>50</v>
      </c>
      <c r="L33884" t="s">
        <v>15</v>
      </c>
    </row>
    <row r="33885" spans="1:12">
      <c r="A33885" t="e">
        <f ca="1">E00251529551021</f>
        <v>#NAME?</v>
      </c>
      <c r="B33885">
        <v>201</v>
      </c>
      <c r="C33885" t="s">
        <v>636</v>
      </c>
      <c r="D33885" s="1">
        <v>42747</v>
      </c>
      <c r="F33885">
        <v>1</v>
      </c>
      <c r="G33885">
        <v>6829</v>
      </c>
      <c r="H33885" t="s">
        <v>666</v>
      </c>
      <c r="J33885" t="s">
        <v>14</v>
      </c>
      <c r="K33885">
        <v>50</v>
      </c>
      <c r="L33885" t="s">
        <v>15</v>
      </c>
    </row>
    <row r="33886" spans="1:12">
      <c r="A33886" t="e">
        <f ca="1">E00251531964221</f>
        <v>#NAME?</v>
      </c>
      <c r="B33886">
        <v>494</v>
      </c>
      <c r="C33886" t="s">
        <v>63</v>
      </c>
      <c r="D33886" s="1">
        <v>41402</v>
      </c>
      <c r="F33886">
        <v>1</v>
      </c>
      <c r="G33886">
        <v>4019</v>
      </c>
      <c r="H33886" t="s">
        <v>26</v>
      </c>
      <c r="J33886" t="s">
        <v>14</v>
      </c>
      <c r="K33886">
        <v>42</v>
      </c>
      <c r="L33886" t="s">
        <v>15</v>
      </c>
    </row>
    <row r="33887" spans="1:12">
      <c r="A33887" t="e">
        <f ca="1">E00251417957321</f>
        <v>#NAME?</v>
      </c>
      <c r="B33887">
        <v>68</v>
      </c>
      <c r="C33887" t="s">
        <v>657</v>
      </c>
      <c r="D33887" s="1">
        <v>41344</v>
      </c>
      <c r="F33887">
        <v>2</v>
      </c>
      <c r="G33887">
        <v>4019</v>
      </c>
      <c r="H33887" t="s">
        <v>26</v>
      </c>
      <c r="J33887" t="s">
        <v>14</v>
      </c>
      <c r="K33887">
        <v>39</v>
      </c>
      <c r="L33887" t="s">
        <v>15</v>
      </c>
    </row>
    <row r="33888" spans="1:12">
      <c r="A33888" t="e">
        <f ca="1">E00251518890621</f>
        <v>#NAME?</v>
      </c>
      <c r="B33888">
        <v>290</v>
      </c>
      <c r="C33888" t="s">
        <v>449</v>
      </c>
      <c r="D33888" s="1">
        <v>41858</v>
      </c>
      <c r="F33888">
        <v>1</v>
      </c>
      <c r="G33888">
        <v>3669</v>
      </c>
      <c r="H33888" t="s">
        <v>289</v>
      </c>
      <c r="J33888" t="s">
        <v>14</v>
      </c>
      <c r="K33888">
        <v>59</v>
      </c>
      <c r="L33888" t="s">
        <v>15</v>
      </c>
    </row>
    <row r="33889" spans="1:12">
      <c r="A33889" t="e">
        <f ca="1">E00251518890621</f>
        <v>#NAME?</v>
      </c>
      <c r="B33889">
        <v>290</v>
      </c>
      <c r="C33889" t="s">
        <v>449</v>
      </c>
      <c r="D33889" s="1">
        <v>42698</v>
      </c>
      <c r="F33889">
        <v>1</v>
      </c>
      <c r="G33889">
        <v>7992</v>
      </c>
      <c r="H33889" t="s">
        <v>113</v>
      </c>
      <c r="J33889" t="s">
        <v>14</v>
      </c>
      <c r="K33889">
        <v>61</v>
      </c>
      <c r="L33889" t="s">
        <v>22</v>
      </c>
    </row>
    <row r="33890" spans="1:12">
      <c r="A33890" t="e">
        <f ca="1">E00251532291121</f>
        <v>#NAME?</v>
      </c>
      <c r="B33890">
        <v>6046</v>
      </c>
      <c r="C33890" t="s">
        <v>98</v>
      </c>
      <c r="D33890" s="1">
        <v>42391</v>
      </c>
      <c r="E33890">
        <v>5</v>
      </c>
      <c r="F33890">
        <v>2</v>
      </c>
      <c r="G33890">
        <v>2724</v>
      </c>
      <c r="H33890" t="s">
        <v>73</v>
      </c>
      <c r="J33890" t="s">
        <v>34</v>
      </c>
      <c r="K33890">
        <v>61</v>
      </c>
      <c r="L33890" t="s">
        <v>15</v>
      </c>
    </row>
    <row r="33891" spans="1:12">
      <c r="A33891" t="e">
        <f ca="1">E00251429825621</f>
        <v>#NAME?</v>
      </c>
      <c r="B33891">
        <v>160</v>
      </c>
      <c r="C33891" t="s">
        <v>278</v>
      </c>
      <c r="D33891" s="1">
        <v>41841</v>
      </c>
      <c r="F33891">
        <v>1</v>
      </c>
      <c r="G33891">
        <v>71940</v>
      </c>
      <c r="H33891" t="s">
        <v>135</v>
      </c>
      <c r="J33891" t="s">
        <v>14</v>
      </c>
      <c r="K33891">
        <v>46</v>
      </c>
      <c r="L33891" t="s">
        <v>15</v>
      </c>
    </row>
    <row r="33892" spans="1:12">
      <c r="A33892" t="e">
        <f ca="1">E00251626524421</f>
        <v>#NAME?</v>
      </c>
      <c r="B33892">
        <v>297</v>
      </c>
      <c r="C33892" t="s">
        <v>411</v>
      </c>
      <c r="D33892" s="1">
        <v>41410</v>
      </c>
      <c r="F33892">
        <v>1</v>
      </c>
      <c r="G33892">
        <v>3689</v>
      </c>
      <c r="H33892" t="s">
        <v>159</v>
      </c>
      <c r="J33892" t="s">
        <v>14</v>
      </c>
      <c r="K33892">
        <v>42</v>
      </c>
      <c r="L33892" t="s">
        <v>15</v>
      </c>
    </row>
    <row r="33893" spans="1:12">
      <c r="A33893" t="e">
        <f ca="1">E00251532630321</f>
        <v>#NAME?</v>
      </c>
      <c r="B33893">
        <v>490</v>
      </c>
      <c r="C33893" t="s">
        <v>158</v>
      </c>
      <c r="D33893" s="1">
        <v>42706</v>
      </c>
      <c r="F33893">
        <v>1</v>
      </c>
      <c r="G33893">
        <v>29690</v>
      </c>
      <c r="H33893" t="s">
        <v>52</v>
      </c>
      <c r="J33893" t="s">
        <v>14</v>
      </c>
      <c r="K33893">
        <v>64</v>
      </c>
      <c r="L33893" t="s">
        <v>15</v>
      </c>
    </row>
    <row r="33894" spans="1:12">
      <c r="A33894" t="e">
        <f ca="1">E00251532800321</f>
        <v>#NAME?</v>
      </c>
      <c r="B33894">
        <v>498</v>
      </c>
      <c r="C33894" t="s">
        <v>591</v>
      </c>
      <c r="D33894" s="1">
        <v>42583</v>
      </c>
      <c r="F33894">
        <v>1</v>
      </c>
      <c r="G33894">
        <v>6029</v>
      </c>
      <c r="H33894" t="s">
        <v>728</v>
      </c>
      <c r="J33894" t="s">
        <v>14</v>
      </c>
      <c r="K33894">
        <v>51</v>
      </c>
      <c r="L33894" t="s">
        <v>15</v>
      </c>
    </row>
    <row r="33895" spans="1:12">
      <c r="A33895" t="e">
        <f ca="1">E00251432270321</f>
        <v>#NAME?</v>
      </c>
      <c r="B33895">
        <v>488</v>
      </c>
      <c r="C33895" t="s">
        <v>401</v>
      </c>
      <c r="D33895" s="1">
        <v>41017</v>
      </c>
      <c r="F33895">
        <v>2</v>
      </c>
      <c r="G33895">
        <v>5641</v>
      </c>
      <c r="H33895" t="s">
        <v>1040</v>
      </c>
      <c r="J33895" t="s">
        <v>14</v>
      </c>
      <c r="K33895">
        <v>52</v>
      </c>
      <c r="L33895" t="s">
        <v>15</v>
      </c>
    </row>
    <row r="33896" spans="1:12">
      <c r="A33896" t="e">
        <f ca="1">E00251432270321</f>
        <v>#NAME?</v>
      </c>
      <c r="B33896">
        <v>488</v>
      </c>
      <c r="C33896" t="s">
        <v>401</v>
      </c>
      <c r="D33896" s="1">
        <v>41208</v>
      </c>
      <c r="F33896">
        <v>1</v>
      </c>
      <c r="G33896">
        <v>30272</v>
      </c>
      <c r="H33896" t="s">
        <v>740</v>
      </c>
      <c r="J33896" t="s">
        <v>14</v>
      </c>
      <c r="K33896">
        <v>52</v>
      </c>
      <c r="L33896" t="s">
        <v>15</v>
      </c>
    </row>
    <row r="33897" spans="1:12">
      <c r="A33897" t="e">
        <f ca="1">E00251430064921</f>
        <v>#NAME?</v>
      </c>
      <c r="B33897">
        <v>467</v>
      </c>
      <c r="C33897" t="s">
        <v>232</v>
      </c>
      <c r="D33897" s="1">
        <v>41148</v>
      </c>
      <c r="F33897">
        <v>1</v>
      </c>
      <c r="G33897">
        <v>71986</v>
      </c>
      <c r="H33897" t="s">
        <v>62</v>
      </c>
      <c r="J33897" t="s">
        <v>14</v>
      </c>
      <c r="K33897">
        <v>53</v>
      </c>
      <c r="L33897" t="s">
        <v>15</v>
      </c>
    </row>
    <row r="33898" spans="1:12">
      <c r="A33898" t="e">
        <f ca="1">E00251432157821</f>
        <v>#NAME?</v>
      </c>
      <c r="B33898">
        <v>497</v>
      </c>
      <c r="C33898" t="s">
        <v>141</v>
      </c>
      <c r="D33898" s="1">
        <v>41116</v>
      </c>
      <c r="F33898">
        <v>2</v>
      </c>
      <c r="G33898">
        <v>25000</v>
      </c>
      <c r="H33898" t="s">
        <v>178</v>
      </c>
      <c r="J33898" t="s">
        <v>14</v>
      </c>
      <c r="K33898">
        <v>59</v>
      </c>
      <c r="L33898" t="s">
        <v>15</v>
      </c>
    </row>
    <row r="33899" spans="1:12">
      <c r="A33899" t="e">
        <f ca="1">E00251531527121</f>
        <v>#NAME?</v>
      </c>
      <c r="B33899">
        <v>1786</v>
      </c>
      <c r="C33899" t="s">
        <v>37</v>
      </c>
      <c r="D33899" s="1">
        <v>42102</v>
      </c>
      <c r="F33899">
        <v>1</v>
      </c>
      <c r="G33899">
        <v>7999</v>
      </c>
      <c r="H33899" t="s">
        <v>80</v>
      </c>
      <c r="J33899" t="s">
        <v>14</v>
      </c>
      <c r="K33899">
        <v>64</v>
      </c>
      <c r="L33899" t="s">
        <v>15</v>
      </c>
    </row>
    <row r="33900" spans="1:12">
      <c r="A33900" t="e">
        <f ca="1">E00251626524421</f>
        <v>#NAME?</v>
      </c>
      <c r="B33900">
        <v>297</v>
      </c>
      <c r="C33900" t="s">
        <v>411</v>
      </c>
      <c r="D33900" s="1">
        <v>41914</v>
      </c>
      <c r="F33900">
        <v>6</v>
      </c>
      <c r="G33900">
        <v>46619</v>
      </c>
      <c r="H33900" t="s">
        <v>182</v>
      </c>
      <c r="J33900" t="s">
        <v>14</v>
      </c>
      <c r="K33900">
        <v>43</v>
      </c>
      <c r="L33900" t="s">
        <v>15</v>
      </c>
    </row>
    <row r="33901" spans="1:12">
      <c r="A33901" t="e">
        <f ca="1">E00251626524421</f>
        <v>#NAME?</v>
      </c>
      <c r="B33901">
        <v>297</v>
      </c>
      <c r="C33901" t="s">
        <v>411</v>
      </c>
      <c r="D33901" s="1">
        <v>42299</v>
      </c>
      <c r="F33901">
        <v>3</v>
      </c>
      <c r="G33901">
        <v>7872</v>
      </c>
      <c r="H33901" t="s">
        <v>458</v>
      </c>
      <c r="J33901" t="s">
        <v>14</v>
      </c>
      <c r="K33901">
        <v>44</v>
      </c>
      <c r="L33901" t="s">
        <v>22</v>
      </c>
    </row>
    <row r="33902" spans="1:12">
      <c r="A33902" t="e">
        <f ca="1">E00251429728821</f>
        <v>#NAME?</v>
      </c>
      <c r="B33902">
        <v>165</v>
      </c>
      <c r="C33902" t="s">
        <v>461</v>
      </c>
      <c r="D33902" s="1">
        <v>42317</v>
      </c>
      <c r="F33902">
        <v>1</v>
      </c>
      <c r="G33902">
        <v>7235</v>
      </c>
      <c r="H33902" t="s">
        <v>108</v>
      </c>
      <c r="J33902" t="s">
        <v>14</v>
      </c>
      <c r="K33902">
        <v>60</v>
      </c>
      <c r="L33902" t="s">
        <v>15</v>
      </c>
    </row>
    <row r="33903" spans="1:12">
      <c r="A33903" t="e">
        <f ca="1">E00251532800321</f>
        <v>#NAME?</v>
      </c>
      <c r="B33903">
        <v>498</v>
      </c>
      <c r="C33903" t="s">
        <v>591</v>
      </c>
      <c r="D33903" s="1">
        <v>42613</v>
      </c>
      <c r="F33903">
        <v>1</v>
      </c>
      <c r="G33903">
        <v>6029</v>
      </c>
      <c r="H33903" t="s">
        <v>728</v>
      </c>
      <c r="J33903" t="s">
        <v>14</v>
      </c>
      <c r="K33903">
        <v>51</v>
      </c>
      <c r="L33903" t="s">
        <v>15</v>
      </c>
    </row>
    <row r="33904" spans="1:12">
      <c r="A33904" t="e">
        <f ca="1">E00251526602321</f>
        <v>#NAME?</v>
      </c>
      <c r="B33904">
        <v>10</v>
      </c>
      <c r="C33904" t="s">
        <v>18</v>
      </c>
      <c r="D33904" s="1">
        <v>41716</v>
      </c>
      <c r="F33904">
        <v>2</v>
      </c>
      <c r="G33904">
        <v>8362</v>
      </c>
      <c r="H33904" t="s">
        <v>136</v>
      </c>
      <c r="J33904" t="s">
        <v>14</v>
      </c>
      <c r="K33904">
        <v>58</v>
      </c>
      <c r="L33904" t="s">
        <v>15</v>
      </c>
    </row>
    <row r="33905" spans="1:12">
      <c r="A33905" t="e">
        <f ca="1">E00251417957321</f>
        <v>#NAME?</v>
      </c>
      <c r="B33905">
        <v>68</v>
      </c>
      <c r="C33905" t="s">
        <v>657</v>
      </c>
      <c r="D33905" s="1">
        <v>42163</v>
      </c>
      <c r="F33905">
        <v>1</v>
      </c>
      <c r="G33905">
        <v>81000</v>
      </c>
      <c r="H33905" t="s">
        <v>866</v>
      </c>
      <c r="J33905" t="s">
        <v>14</v>
      </c>
      <c r="K33905">
        <v>41</v>
      </c>
      <c r="L33905" t="s">
        <v>15</v>
      </c>
    </row>
    <row r="33906" spans="1:12">
      <c r="A33906" t="e">
        <f ca="1">E00251617666221</f>
        <v>#NAME?</v>
      </c>
      <c r="B33906">
        <v>6156</v>
      </c>
      <c r="C33906" t="s">
        <v>352</v>
      </c>
      <c r="D33906" s="1">
        <v>41600</v>
      </c>
      <c r="F33906">
        <v>2</v>
      </c>
      <c r="G33906">
        <v>2919</v>
      </c>
      <c r="H33906" t="s">
        <v>1214</v>
      </c>
      <c r="J33906" t="s">
        <v>14</v>
      </c>
      <c r="K33906">
        <v>38</v>
      </c>
      <c r="L33906" t="s">
        <v>15</v>
      </c>
    </row>
    <row r="33907" spans="1:12">
      <c r="A33907" t="e">
        <f ca="1">E00251532392921</f>
        <v>#NAME?</v>
      </c>
      <c r="B33907">
        <v>494</v>
      </c>
      <c r="C33907" t="s">
        <v>63</v>
      </c>
      <c r="D33907" s="1">
        <v>41499</v>
      </c>
      <c r="F33907">
        <v>1</v>
      </c>
      <c r="G33907">
        <v>7041</v>
      </c>
      <c r="H33907" t="s">
        <v>1318</v>
      </c>
      <c r="J33907" t="s">
        <v>14</v>
      </c>
      <c r="K33907">
        <v>38</v>
      </c>
      <c r="L33907" t="s">
        <v>15</v>
      </c>
    </row>
    <row r="33908" spans="1:12">
      <c r="A33908" t="e">
        <f ca="1">E00251514452721</f>
        <v>#NAME?</v>
      </c>
      <c r="B33908">
        <v>452</v>
      </c>
      <c r="C33908" t="s">
        <v>592</v>
      </c>
      <c r="D33908" s="1">
        <v>41291</v>
      </c>
      <c r="F33908">
        <v>1</v>
      </c>
      <c r="G33908">
        <v>2809</v>
      </c>
      <c r="H33908" t="s">
        <v>90</v>
      </c>
      <c r="J33908" t="s">
        <v>14</v>
      </c>
      <c r="K33908">
        <v>44</v>
      </c>
      <c r="L33908" t="s">
        <v>15</v>
      </c>
    </row>
    <row r="33909" spans="1:12">
      <c r="A33909" t="e">
        <f ca="1">E00251617666221</f>
        <v>#NAME?</v>
      </c>
      <c r="B33909">
        <v>6156</v>
      </c>
      <c r="C33909" t="s">
        <v>352</v>
      </c>
      <c r="D33909" s="1">
        <v>42788</v>
      </c>
      <c r="F33909">
        <v>1</v>
      </c>
      <c r="G33909">
        <v>8820</v>
      </c>
      <c r="H33909" t="s">
        <v>323</v>
      </c>
      <c r="J33909" t="s">
        <v>14</v>
      </c>
      <c r="K33909">
        <v>41</v>
      </c>
      <c r="L33909" t="s">
        <v>15</v>
      </c>
    </row>
    <row r="33910" spans="1:12">
      <c r="A33910" t="e">
        <f ca="1">E00251518890621</f>
        <v>#NAME?</v>
      </c>
      <c r="B33910">
        <v>290</v>
      </c>
      <c r="C33910" t="s">
        <v>449</v>
      </c>
      <c r="D33910" s="1">
        <v>43003</v>
      </c>
      <c r="F33910">
        <v>4</v>
      </c>
      <c r="G33910">
        <v>490</v>
      </c>
      <c r="H33910" t="s">
        <v>203</v>
      </c>
      <c r="J33910" t="s">
        <v>14</v>
      </c>
      <c r="K33910">
        <v>62</v>
      </c>
      <c r="L33910" t="s">
        <v>15</v>
      </c>
    </row>
    <row r="33911" spans="1:12">
      <c r="A33911" t="e">
        <f ca="1">E00251617666221</f>
        <v>#NAME?</v>
      </c>
      <c r="B33911">
        <v>6156</v>
      </c>
      <c r="C33911" t="s">
        <v>352</v>
      </c>
      <c r="D33911" s="1">
        <v>42297</v>
      </c>
      <c r="F33911">
        <v>1</v>
      </c>
      <c r="G33911">
        <v>3019</v>
      </c>
      <c r="H33911" t="s">
        <v>441</v>
      </c>
      <c r="J33911" t="s">
        <v>14</v>
      </c>
      <c r="K33911">
        <v>40</v>
      </c>
      <c r="L33911" t="s">
        <v>15</v>
      </c>
    </row>
    <row r="33912" spans="1:12">
      <c r="A33912" t="e">
        <f ca="1">E00251531964221</f>
        <v>#NAME?</v>
      </c>
      <c r="B33912">
        <v>494</v>
      </c>
      <c r="C33912" t="s">
        <v>63</v>
      </c>
      <c r="D33912" s="1">
        <v>43006</v>
      </c>
      <c r="F33912">
        <v>1</v>
      </c>
      <c r="G33912">
        <v>4299</v>
      </c>
      <c r="H33912" t="s">
        <v>705</v>
      </c>
      <c r="J33912" t="s">
        <v>14</v>
      </c>
      <c r="K33912">
        <v>47</v>
      </c>
      <c r="L33912" t="s">
        <v>15</v>
      </c>
    </row>
    <row r="33913" spans="1:12">
      <c r="A33913" t="e">
        <f ca="1">E00251429389321</f>
        <v>#NAME?</v>
      </c>
      <c r="B33913">
        <v>274</v>
      </c>
      <c r="C33913" t="s">
        <v>506</v>
      </c>
      <c r="D33913" s="1">
        <v>41765</v>
      </c>
      <c r="F33913">
        <v>4</v>
      </c>
      <c r="G33913">
        <v>4019</v>
      </c>
      <c r="H33913" t="s">
        <v>26</v>
      </c>
      <c r="J33913" t="s">
        <v>14</v>
      </c>
      <c r="K33913">
        <v>53</v>
      </c>
      <c r="L33913" t="s">
        <v>15</v>
      </c>
    </row>
    <row r="33914" spans="1:12">
      <c r="A33914" t="e">
        <f ca="1">E00251429389321</f>
        <v>#NAME?</v>
      </c>
      <c r="B33914">
        <v>274</v>
      </c>
      <c r="C33914" t="s">
        <v>506</v>
      </c>
      <c r="D33914" s="1">
        <v>41557</v>
      </c>
      <c r="F33914">
        <v>2</v>
      </c>
      <c r="G33914">
        <v>4019</v>
      </c>
      <c r="H33914" t="s">
        <v>26</v>
      </c>
      <c r="J33914" t="s">
        <v>14</v>
      </c>
      <c r="K33914">
        <v>53</v>
      </c>
      <c r="L33914" t="s">
        <v>15</v>
      </c>
    </row>
    <row r="33915" spans="1:12">
      <c r="A33915" t="e">
        <f ca="1">E00251518890621</f>
        <v>#NAME?</v>
      </c>
      <c r="B33915">
        <v>290</v>
      </c>
      <c r="C33915" t="s">
        <v>449</v>
      </c>
      <c r="D33915" s="1">
        <v>41858</v>
      </c>
      <c r="F33915">
        <v>1</v>
      </c>
      <c r="G33915">
        <v>2899</v>
      </c>
      <c r="H33915" t="s">
        <v>464</v>
      </c>
      <c r="J33915" t="s">
        <v>14</v>
      </c>
      <c r="K33915">
        <v>59</v>
      </c>
      <c r="L33915" t="s">
        <v>15</v>
      </c>
    </row>
    <row r="33916" spans="1:12">
      <c r="A33916" t="e">
        <f ca="1">E00251518890621</f>
        <v>#NAME?</v>
      </c>
      <c r="B33916">
        <v>290</v>
      </c>
      <c r="C33916" t="s">
        <v>449</v>
      </c>
      <c r="D33916" s="1">
        <v>41858</v>
      </c>
      <c r="F33916">
        <v>4</v>
      </c>
      <c r="G33916">
        <v>42731</v>
      </c>
      <c r="H33916" t="s">
        <v>608</v>
      </c>
      <c r="J33916" t="s">
        <v>14</v>
      </c>
      <c r="K33916">
        <v>59</v>
      </c>
      <c r="L33916" t="s">
        <v>15</v>
      </c>
    </row>
    <row r="33917" spans="1:12">
      <c r="A33917" t="e">
        <f ca="1">E00251531964221</f>
        <v>#NAME?</v>
      </c>
      <c r="B33917">
        <v>494</v>
      </c>
      <c r="C33917" t="s">
        <v>63</v>
      </c>
      <c r="D33917" s="1">
        <v>42059</v>
      </c>
      <c r="F33917">
        <v>1</v>
      </c>
      <c r="G33917">
        <v>4019</v>
      </c>
      <c r="H33917" t="s">
        <v>26</v>
      </c>
      <c r="J33917" t="s">
        <v>14</v>
      </c>
      <c r="K33917">
        <v>44</v>
      </c>
      <c r="L33917" t="s">
        <v>15</v>
      </c>
    </row>
    <row r="33918" spans="1:12">
      <c r="A33918" t="e">
        <f ca="1">E00251531964221</f>
        <v>#NAME?</v>
      </c>
      <c r="B33918">
        <v>6046</v>
      </c>
      <c r="C33918" t="s">
        <v>98</v>
      </c>
      <c r="D33918" s="1">
        <v>42654</v>
      </c>
      <c r="F33918">
        <v>1</v>
      </c>
      <c r="G33918">
        <v>4550</v>
      </c>
      <c r="H33918" t="s">
        <v>597</v>
      </c>
      <c r="I33918" t="s">
        <v>56</v>
      </c>
      <c r="J33918" t="s">
        <v>57</v>
      </c>
      <c r="K33918">
        <v>46</v>
      </c>
      <c r="L33918" t="s">
        <v>15</v>
      </c>
    </row>
    <row r="33919" spans="1:12">
      <c r="A33919" t="e">
        <f ca="1">E00251716492321</f>
        <v>#NAME?</v>
      </c>
      <c r="B33919">
        <v>7504</v>
      </c>
      <c r="C33919" t="s">
        <v>162</v>
      </c>
      <c r="D33919" s="1">
        <v>42559</v>
      </c>
      <c r="F33919">
        <v>4</v>
      </c>
      <c r="G33919">
        <v>2729</v>
      </c>
      <c r="H33919" t="s">
        <v>115</v>
      </c>
      <c r="J33919" t="s">
        <v>14</v>
      </c>
      <c r="K33919">
        <v>49</v>
      </c>
      <c r="L33919" t="s">
        <v>15</v>
      </c>
    </row>
    <row r="33920" spans="1:12">
      <c r="A33920" t="e">
        <f ca="1">E00251531550021</f>
        <v>#NAME?</v>
      </c>
      <c r="B33920">
        <v>1786</v>
      </c>
      <c r="C33920" t="s">
        <v>37</v>
      </c>
      <c r="D33920" s="1">
        <v>41166</v>
      </c>
      <c r="F33920">
        <v>1</v>
      </c>
      <c r="G33920">
        <v>4019</v>
      </c>
      <c r="H33920" t="s">
        <v>26</v>
      </c>
      <c r="J33920" t="s">
        <v>14</v>
      </c>
      <c r="K33920">
        <v>55</v>
      </c>
      <c r="L33920" t="s">
        <v>15</v>
      </c>
    </row>
    <row r="33921" spans="1:12">
      <c r="A33921" t="e">
        <f ca="1">E00251716492321</f>
        <v>#NAME?</v>
      </c>
      <c r="B33921">
        <v>502</v>
      </c>
      <c r="C33921" t="s">
        <v>172</v>
      </c>
      <c r="D33921" s="1">
        <v>41082</v>
      </c>
      <c r="F33921">
        <v>1</v>
      </c>
      <c r="G33921">
        <v>4019</v>
      </c>
      <c r="H33921" t="s">
        <v>26</v>
      </c>
      <c r="J33921" t="s">
        <v>14</v>
      </c>
      <c r="K33921">
        <v>45</v>
      </c>
      <c r="L33921" t="s">
        <v>15</v>
      </c>
    </row>
    <row r="33922" spans="1:12">
      <c r="A33922" t="e">
        <f ca="1">E00251716492321</f>
        <v>#NAME?</v>
      </c>
      <c r="B33922">
        <v>502</v>
      </c>
      <c r="C33922" t="s">
        <v>172</v>
      </c>
      <c r="D33922" s="1">
        <v>41802</v>
      </c>
      <c r="F33922">
        <v>2</v>
      </c>
      <c r="G33922">
        <v>79022</v>
      </c>
      <c r="H33922" t="s">
        <v>969</v>
      </c>
      <c r="J33922" t="s">
        <v>14</v>
      </c>
      <c r="K33922">
        <v>47</v>
      </c>
      <c r="L33922" t="s">
        <v>22</v>
      </c>
    </row>
    <row r="33923" spans="1:12">
      <c r="A33923" t="e">
        <f ca="1">E00251716492321</f>
        <v>#NAME?</v>
      </c>
      <c r="B33923">
        <v>502</v>
      </c>
      <c r="C33923" t="s">
        <v>172</v>
      </c>
      <c r="D33923" s="1">
        <v>41802</v>
      </c>
      <c r="F33923">
        <v>3</v>
      </c>
      <c r="G33923">
        <v>27800</v>
      </c>
      <c r="H33923" t="s">
        <v>145</v>
      </c>
      <c r="J33923" t="s">
        <v>14</v>
      </c>
      <c r="K33923">
        <v>47</v>
      </c>
      <c r="L33923" t="s">
        <v>15</v>
      </c>
    </row>
    <row r="33924" spans="1:12">
      <c r="A33924" t="e">
        <f ca="1">E00251711585721</f>
        <v>#NAME?</v>
      </c>
      <c r="B33924">
        <v>10</v>
      </c>
      <c r="C33924" t="s">
        <v>18</v>
      </c>
      <c r="D33924" s="1">
        <v>41724</v>
      </c>
      <c r="F33924">
        <v>1</v>
      </c>
      <c r="G33924">
        <v>7222</v>
      </c>
      <c r="H33924" t="s">
        <v>560</v>
      </c>
      <c r="J33924" t="s">
        <v>14</v>
      </c>
      <c r="K33924">
        <v>53</v>
      </c>
      <c r="L33924" t="s">
        <v>15</v>
      </c>
    </row>
    <row r="33925" spans="1:12">
      <c r="A33925" t="e">
        <f ca="1">E00251711585721</f>
        <v>#NAME?</v>
      </c>
      <c r="B33925">
        <v>10</v>
      </c>
      <c r="C33925" t="s">
        <v>18</v>
      </c>
      <c r="D33925" s="1">
        <v>42019</v>
      </c>
      <c r="F33925">
        <v>2</v>
      </c>
      <c r="G33925">
        <v>2729</v>
      </c>
      <c r="H33925" t="s">
        <v>115</v>
      </c>
      <c r="J33925" t="s">
        <v>14</v>
      </c>
      <c r="K33925">
        <v>54</v>
      </c>
      <c r="L33925" t="s">
        <v>15</v>
      </c>
    </row>
    <row r="33926" spans="1:12">
      <c r="A33926" t="e">
        <f ca="1">E00251615945221</f>
        <v>#NAME?</v>
      </c>
      <c r="B33926">
        <v>1273</v>
      </c>
      <c r="C33926" t="s">
        <v>28</v>
      </c>
      <c r="D33926" s="1">
        <v>41781</v>
      </c>
      <c r="F33926">
        <v>2</v>
      </c>
      <c r="G33926">
        <v>71535</v>
      </c>
      <c r="H33926" t="s">
        <v>1164</v>
      </c>
      <c r="J33926" t="s">
        <v>14</v>
      </c>
      <c r="K33926">
        <v>49</v>
      </c>
      <c r="L33926" t="s">
        <v>15</v>
      </c>
    </row>
    <row r="33927" spans="1:12">
      <c r="A33927" t="e">
        <f ca="1">E00251432157821</f>
        <v>#NAME?</v>
      </c>
      <c r="B33927">
        <v>497</v>
      </c>
      <c r="C33927" t="s">
        <v>141</v>
      </c>
      <c r="D33927" s="1">
        <v>41072</v>
      </c>
      <c r="F33927">
        <v>1</v>
      </c>
      <c r="G33927">
        <v>25000</v>
      </c>
      <c r="H33927" t="s">
        <v>178</v>
      </c>
      <c r="J33927" t="s">
        <v>14</v>
      </c>
      <c r="K33927">
        <v>59</v>
      </c>
      <c r="L33927" t="s">
        <v>15</v>
      </c>
    </row>
    <row r="33928" spans="1:12">
      <c r="A33928" t="e">
        <f ca="1">E00251512504921</f>
        <v>#NAME?</v>
      </c>
      <c r="B33928">
        <v>47</v>
      </c>
      <c r="C33928" t="s">
        <v>494</v>
      </c>
      <c r="D33928" s="1">
        <v>41829</v>
      </c>
      <c r="F33928">
        <v>3</v>
      </c>
      <c r="G33928">
        <v>49120</v>
      </c>
      <c r="H33928" t="s">
        <v>168</v>
      </c>
      <c r="J33928" t="s">
        <v>14</v>
      </c>
      <c r="K33928">
        <v>51</v>
      </c>
      <c r="L33928" t="s">
        <v>15</v>
      </c>
    </row>
    <row r="33929" spans="1:12">
      <c r="A33929" t="e">
        <f ca="1">E00251432180821</f>
        <v>#NAME?</v>
      </c>
      <c r="B33929">
        <v>489</v>
      </c>
      <c r="C33929" t="s">
        <v>100</v>
      </c>
      <c r="D33929" s="1">
        <v>41533</v>
      </c>
      <c r="F33929">
        <v>1</v>
      </c>
      <c r="G33929">
        <v>5273</v>
      </c>
      <c r="H33929" t="s">
        <v>1741</v>
      </c>
      <c r="J33929" t="s">
        <v>14</v>
      </c>
      <c r="K33929">
        <v>50</v>
      </c>
      <c r="L33929" t="s">
        <v>15</v>
      </c>
    </row>
    <row r="33930" spans="1:12">
      <c r="A33930" t="e">
        <f ca="1">E00251716492321</f>
        <v>#NAME?</v>
      </c>
      <c r="B33930">
        <v>502</v>
      </c>
      <c r="C33930" t="s">
        <v>172</v>
      </c>
      <c r="D33930" s="1">
        <v>41092</v>
      </c>
      <c r="F33930">
        <v>1</v>
      </c>
      <c r="G33930">
        <v>5282</v>
      </c>
      <c r="H33930" t="s">
        <v>307</v>
      </c>
      <c r="J33930" t="s">
        <v>14</v>
      </c>
      <c r="K33930">
        <v>45</v>
      </c>
      <c r="L33930" t="s">
        <v>15</v>
      </c>
    </row>
    <row r="33931" spans="1:12">
      <c r="A33931" t="e">
        <f ca="1">E00251716492321</f>
        <v>#NAME?</v>
      </c>
      <c r="B33931">
        <v>7504</v>
      </c>
      <c r="C33931" t="s">
        <v>162</v>
      </c>
      <c r="D33931" s="1">
        <v>42550</v>
      </c>
      <c r="F33931">
        <v>3</v>
      </c>
      <c r="G33931">
        <v>27800</v>
      </c>
      <c r="H33931" t="s">
        <v>145</v>
      </c>
      <c r="J33931" t="s">
        <v>14</v>
      </c>
      <c r="K33931">
        <v>49</v>
      </c>
      <c r="L33931" t="s">
        <v>15</v>
      </c>
    </row>
    <row r="33932" spans="1:12">
      <c r="A33932" t="e">
        <f ca="1">E00251429396721</f>
        <v>#NAME?</v>
      </c>
      <c r="B33932">
        <v>753</v>
      </c>
      <c r="C33932" t="s">
        <v>545</v>
      </c>
      <c r="D33932" s="1">
        <v>40914</v>
      </c>
      <c r="E33932">
        <v>1</v>
      </c>
      <c r="F33932">
        <v>1</v>
      </c>
      <c r="G33932">
        <v>71534</v>
      </c>
      <c r="H33932" t="s">
        <v>910</v>
      </c>
      <c r="J33932" t="s">
        <v>34</v>
      </c>
      <c r="K33932">
        <v>51</v>
      </c>
      <c r="L33932" t="s">
        <v>15</v>
      </c>
    </row>
    <row r="33933" spans="1:12">
      <c r="A33933" t="e">
        <f ca="1">E00251531964221</f>
        <v>#NAME?</v>
      </c>
      <c r="B33933">
        <v>494</v>
      </c>
      <c r="C33933" t="s">
        <v>63</v>
      </c>
      <c r="D33933" s="1">
        <v>43035</v>
      </c>
      <c r="F33933">
        <v>1</v>
      </c>
      <c r="G33933">
        <v>42090</v>
      </c>
      <c r="H33933" t="s">
        <v>1319</v>
      </c>
      <c r="J33933" t="s">
        <v>14</v>
      </c>
      <c r="K33933">
        <v>47</v>
      </c>
      <c r="L33933" t="s">
        <v>15</v>
      </c>
    </row>
    <row r="33934" spans="1:12">
      <c r="A33934" t="e">
        <f ca="1">E00251518868021</f>
        <v>#NAME?</v>
      </c>
      <c r="B33934">
        <v>6046</v>
      </c>
      <c r="C33934" t="s">
        <v>98</v>
      </c>
      <c r="D33934" s="1">
        <v>41732</v>
      </c>
      <c r="F33934">
        <v>1</v>
      </c>
      <c r="G33934">
        <v>9300</v>
      </c>
      <c r="H33934" t="s">
        <v>1354</v>
      </c>
      <c r="I33934" t="s">
        <v>56</v>
      </c>
      <c r="J33934" t="s">
        <v>57</v>
      </c>
      <c r="K33934">
        <v>60</v>
      </c>
      <c r="L33934" t="s">
        <v>15</v>
      </c>
    </row>
    <row r="33935" spans="1:12">
      <c r="A33935" t="e">
        <f ca="1">E00251518868021</f>
        <v>#NAME?</v>
      </c>
      <c r="B33935">
        <v>1325</v>
      </c>
      <c r="C33935" t="s">
        <v>605</v>
      </c>
      <c r="D33935" s="1">
        <v>41883</v>
      </c>
      <c r="F33935">
        <v>6</v>
      </c>
      <c r="G33935">
        <v>2724</v>
      </c>
      <c r="H33935" t="s">
        <v>73</v>
      </c>
      <c r="J33935" t="s">
        <v>14</v>
      </c>
      <c r="K33935">
        <v>60</v>
      </c>
      <c r="L33935" t="s">
        <v>15</v>
      </c>
    </row>
    <row r="33936" spans="1:12">
      <c r="A33936" t="e">
        <f ca="1">E00251715431821</f>
        <v>#NAME?</v>
      </c>
      <c r="B33936">
        <v>94</v>
      </c>
      <c r="C33936" t="s">
        <v>74</v>
      </c>
      <c r="D33936" s="1">
        <v>41054</v>
      </c>
      <c r="F33936">
        <v>3</v>
      </c>
      <c r="G33936">
        <v>71509</v>
      </c>
      <c r="H33936" t="s">
        <v>369</v>
      </c>
      <c r="J33936" t="s">
        <v>14</v>
      </c>
      <c r="K33936">
        <v>47</v>
      </c>
      <c r="L33936" t="s">
        <v>15</v>
      </c>
    </row>
    <row r="33937" spans="1:12">
      <c r="A33937" t="e">
        <f ca="1">E00251429783221</f>
        <v>#NAME?</v>
      </c>
      <c r="B33937">
        <v>160</v>
      </c>
      <c r="C33937" t="s">
        <v>278</v>
      </c>
      <c r="D33937" s="1">
        <v>41218</v>
      </c>
      <c r="F33937">
        <v>2</v>
      </c>
      <c r="G33937">
        <v>2720</v>
      </c>
      <c r="H33937" t="s">
        <v>65</v>
      </c>
      <c r="J33937" t="s">
        <v>14</v>
      </c>
      <c r="K33937">
        <v>53</v>
      </c>
      <c r="L33937" t="s">
        <v>15</v>
      </c>
    </row>
    <row r="33938" spans="1:12">
      <c r="A33938" t="e">
        <f ca="1">E00251429783221</f>
        <v>#NAME?</v>
      </c>
      <c r="B33938">
        <v>160</v>
      </c>
      <c r="C33938" t="s">
        <v>278</v>
      </c>
      <c r="D33938" s="1">
        <v>41723</v>
      </c>
      <c r="F33938">
        <v>2</v>
      </c>
      <c r="G33938">
        <v>8489</v>
      </c>
      <c r="H33938" t="s">
        <v>327</v>
      </c>
      <c r="J33938" t="s">
        <v>14</v>
      </c>
      <c r="K33938">
        <v>54</v>
      </c>
      <c r="L33938" t="s">
        <v>15</v>
      </c>
    </row>
    <row r="33939" spans="1:12">
      <c r="A33939" t="e">
        <f ca="1">E00251429783221</f>
        <v>#NAME?</v>
      </c>
      <c r="B33939">
        <v>160</v>
      </c>
      <c r="C33939" t="s">
        <v>278</v>
      </c>
      <c r="D33939" s="1">
        <v>42095</v>
      </c>
      <c r="F33939">
        <v>1</v>
      </c>
      <c r="G33939">
        <v>2721</v>
      </c>
      <c r="H33939" t="s">
        <v>465</v>
      </c>
      <c r="J33939" t="s">
        <v>14</v>
      </c>
      <c r="K33939">
        <v>55</v>
      </c>
      <c r="L33939" t="s">
        <v>15</v>
      </c>
    </row>
    <row r="33940" spans="1:12">
      <c r="A33940" t="e">
        <f ca="1">E00251429783221</f>
        <v>#NAME?</v>
      </c>
      <c r="B33940">
        <v>160</v>
      </c>
      <c r="C33940" t="s">
        <v>278</v>
      </c>
      <c r="D33940" s="1">
        <v>42219</v>
      </c>
      <c r="F33940">
        <v>1</v>
      </c>
      <c r="G33940">
        <v>2721</v>
      </c>
      <c r="H33940" t="s">
        <v>465</v>
      </c>
      <c r="J33940" t="s">
        <v>14</v>
      </c>
      <c r="K33940">
        <v>55</v>
      </c>
      <c r="L33940" t="s">
        <v>15</v>
      </c>
    </row>
    <row r="33941" spans="1:12">
      <c r="A33941" t="e">
        <f ca="1">E00251518868021</f>
        <v>#NAME?</v>
      </c>
      <c r="B33941">
        <v>1791</v>
      </c>
      <c r="C33941" t="s">
        <v>468</v>
      </c>
      <c r="D33941" s="1">
        <v>42202</v>
      </c>
      <c r="F33941">
        <v>4</v>
      </c>
      <c r="G33941">
        <v>7262</v>
      </c>
      <c r="H33941" t="s">
        <v>198</v>
      </c>
      <c r="J33941" t="s">
        <v>14</v>
      </c>
      <c r="K33941">
        <v>61</v>
      </c>
      <c r="L33941" t="s">
        <v>15</v>
      </c>
    </row>
    <row r="33942" spans="1:12">
      <c r="A33942" t="e">
        <f ca="1">E00251715431821</f>
        <v>#NAME?</v>
      </c>
      <c r="B33942">
        <v>94</v>
      </c>
      <c r="C33942" t="s">
        <v>74</v>
      </c>
      <c r="D33942" s="1">
        <v>42081</v>
      </c>
      <c r="F33942">
        <v>1</v>
      </c>
      <c r="G33942">
        <v>7243</v>
      </c>
      <c r="H33942" t="s">
        <v>42</v>
      </c>
      <c r="J33942" t="s">
        <v>14</v>
      </c>
      <c r="K33942">
        <v>50</v>
      </c>
      <c r="L33942" t="s">
        <v>15</v>
      </c>
    </row>
    <row r="33943" spans="1:12">
      <c r="A33943" t="e">
        <f ca="1">E00251429389321</f>
        <v>#NAME?</v>
      </c>
      <c r="B33943">
        <v>274</v>
      </c>
      <c r="C33943" t="s">
        <v>506</v>
      </c>
      <c r="D33943" s="1">
        <v>42772</v>
      </c>
      <c r="F33943">
        <v>5</v>
      </c>
      <c r="G33943">
        <v>53510</v>
      </c>
      <c r="H33943" t="s">
        <v>755</v>
      </c>
      <c r="J33943" t="s">
        <v>14</v>
      </c>
      <c r="K33943">
        <v>56</v>
      </c>
      <c r="L33943" t="s">
        <v>15</v>
      </c>
    </row>
    <row r="33944" spans="1:12">
      <c r="A33944" t="e">
        <f ca="1">E00251715431821</f>
        <v>#NAME?</v>
      </c>
      <c r="B33944">
        <v>94</v>
      </c>
      <c r="C33944" t="s">
        <v>74</v>
      </c>
      <c r="D33944" s="1">
        <v>41418</v>
      </c>
      <c r="F33944">
        <v>4</v>
      </c>
      <c r="G33944">
        <v>2729</v>
      </c>
      <c r="H33944" t="s">
        <v>115</v>
      </c>
      <c r="J33944" t="s">
        <v>14</v>
      </c>
      <c r="K33944">
        <v>48</v>
      </c>
      <c r="L33944" t="s">
        <v>15</v>
      </c>
    </row>
    <row r="33945" spans="1:12">
      <c r="A33945" t="e">
        <f ca="1">E00251715431821</f>
        <v>#NAME?</v>
      </c>
      <c r="B33945">
        <v>94</v>
      </c>
      <c r="C33945" t="s">
        <v>74</v>
      </c>
      <c r="D33945" s="1">
        <v>41151</v>
      </c>
      <c r="F33945">
        <v>2</v>
      </c>
      <c r="G33945">
        <v>71509</v>
      </c>
      <c r="H33945" t="s">
        <v>369</v>
      </c>
      <c r="J33945" t="s">
        <v>14</v>
      </c>
      <c r="K33945">
        <v>47</v>
      </c>
      <c r="L33945" t="s">
        <v>15</v>
      </c>
    </row>
    <row r="33946" spans="1:12">
      <c r="A33946" t="e">
        <f ca="1">E00251532309221</f>
        <v>#NAME?</v>
      </c>
      <c r="B33946">
        <v>451</v>
      </c>
      <c r="C33946" t="s">
        <v>102</v>
      </c>
      <c r="D33946" s="1">
        <v>42759</v>
      </c>
      <c r="F33946">
        <v>1</v>
      </c>
      <c r="G33946">
        <v>7242</v>
      </c>
      <c r="H33946" t="s">
        <v>93</v>
      </c>
      <c r="J33946" t="s">
        <v>14</v>
      </c>
      <c r="K33946">
        <v>51</v>
      </c>
      <c r="L33946" t="s">
        <v>15</v>
      </c>
    </row>
    <row r="33947" spans="1:12">
      <c r="A33947" t="e">
        <f ca="1">E00251532392921</f>
        <v>#NAME?</v>
      </c>
      <c r="B33947">
        <v>494</v>
      </c>
      <c r="C33947" t="s">
        <v>63</v>
      </c>
      <c r="D33947" s="1">
        <v>41593</v>
      </c>
      <c r="F33947">
        <v>2</v>
      </c>
      <c r="G33947">
        <v>27800</v>
      </c>
      <c r="H33947" t="s">
        <v>145</v>
      </c>
      <c r="J33947" t="s">
        <v>14</v>
      </c>
      <c r="K33947">
        <v>38</v>
      </c>
      <c r="L33947" t="s">
        <v>15</v>
      </c>
    </row>
    <row r="33948" spans="1:12">
      <c r="A33948" t="e">
        <f ca="1">E00251431418121</f>
        <v>#NAME?</v>
      </c>
      <c r="B33948">
        <v>701</v>
      </c>
      <c r="C33948" t="s">
        <v>72</v>
      </c>
      <c r="D33948" s="1">
        <v>42065</v>
      </c>
      <c r="F33948">
        <v>2</v>
      </c>
      <c r="G33948">
        <v>4019</v>
      </c>
      <c r="H33948" t="s">
        <v>26</v>
      </c>
      <c r="J33948" t="s">
        <v>14</v>
      </c>
      <c r="K33948">
        <v>55</v>
      </c>
      <c r="L33948" t="s">
        <v>15</v>
      </c>
    </row>
    <row r="33949" spans="1:12">
      <c r="A33949" t="e">
        <f ca="1">E00251431418121</f>
        <v>#NAME?</v>
      </c>
      <c r="B33949">
        <v>701</v>
      </c>
      <c r="C33949" t="s">
        <v>72</v>
      </c>
      <c r="D33949" s="1">
        <v>42501</v>
      </c>
      <c r="F33949">
        <v>4</v>
      </c>
      <c r="G33949">
        <v>7823</v>
      </c>
      <c r="H33949" t="s">
        <v>282</v>
      </c>
      <c r="J33949" t="s">
        <v>14</v>
      </c>
      <c r="K33949">
        <v>56</v>
      </c>
      <c r="L33949" t="s">
        <v>22</v>
      </c>
    </row>
    <row r="33950" spans="1:12">
      <c r="A33950" t="e">
        <f ca="1">E00251431418121</f>
        <v>#NAME?</v>
      </c>
      <c r="B33950">
        <v>701</v>
      </c>
      <c r="C33950" t="s">
        <v>72</v>
      </c>
      <c r="D33950" s="1">
        <v>42865</v>
      </c>
      <c r="F33950">
        <v>5</v>
      </c>
      <c r="G33950">
        <v>27800</v>
      </c>
      <c r="H33950" t="s">
        <v>145</v>
      </c>
      <c r="J33950" t="s">
        <v>14</v>
      </c>
      <c r="K33950">
        <v>57</v>
      </c>
      <c r="L33950" t="s">
        <v>15</v>
      </c>
    </row>
    <row r="33951" spans="1:12">
      <c r="A33951" t="e">
        <f ca="1">E00251518868021</f>
        <v>#NAME?</v>
      </c>
      <c r="B33951">
        <v>1791</v>
      </c>
      <c r="C33951" t="s">
        <v>468</v>
      </c>
      <c r="D33951" s="1">
        <v>42808</v>
      </c>
      <c r="F33951">
        <v>3</v>
      </c>
      <c r="G33951">
        <v>2720</v>
      </c>
      <c r="H33951" t="s">
        <v>65</v>
      </c>
      <c r="J33951" t="s">
        <v>14</v>
      </c>
      <c r="K33951">
        <v>63</v>
      </c>
      <c r="L33951" t="s">
        <v>15</v>
      </c>
    </row>
    <row r="33952" spans="1:12">
      <c r="A33952" t="e">
        <f ca="1">E00251514274321</f>
        <v>#NAME?</v>
      </c>
      <c r="B33952">
        <v>449</v>
      </c>
      <c r="C33952" t="s">
        <v>124</v>
      </c>
      <c r="D33952" s="1">
        <v>42781</v>
      </c>
      <c r="F33952">
        <v>3</v>
      </c>
      <c r="G33952">
        <v>72610</v>
      </c>
      <c r="H33952" t="s">
        <v>226</v>
      </c>
      <c r="J33952" t="s">
        <v>14</v>
      </c>
      <c r="K33952">
        <v>65</v>
      </c>
      <c r="L33952" t="s">
        <v>15</v>
      </c>
    </row>
    <row r="33953" spans="1:12">
      <c r="A33953" t="e">
        <f ca="1">E00251427204321</f>
        <v>#NAME?</v>
      </c>
      <c r="B33953">
        <v>28</v>
      </c>
      <c r="C33953" t="s">
        <v>153</v>
      </c>
      <c r="D33953" s="1">
        <v>41851</v>
      </c>
      <c r="F33953">
        <v>1</v>
      </c>
      <c r="G33953">
        <v>71595</v>
      </c>
      <c r="H33953" t="s">
        <v>672</v>
      </c>
      <c r="J33953" t="s">
        <v>14</v>
      </c>
      <c r="K33953">
        <v>47</v>
      </c>
      <c r="L33953" t="s">
        <v>15</v>
      </c>
    </row>
    <row r="33954" spans="1:12">
      <c r="A33954" t="e">
        <f ca="1">E00251715431821</f>
        <v>#NAME?</v>
      </c>
      <c r="B33954">
        <v>94</v>
      </c>
      <c r="C33954" t="s">
        <v>74</v>
      </c>
      <c r="D33954" s="1">
        <v>41835</v>
      </c>
      <c r="F33954">
        <v>1</v>
      </c>
      <c r="G33954">
        <v>7295</v>
      </c>
      <c r="H33954" t="s">
        <v>76</v>
      </c>
      <c r="J33954" t="s">
        <v>14</v>
      </c>
      <c r="K33954">
        <v>49</v>
      </c>
      <c r="L33954" t="s">
        <v>15</v>
      </c>
    </row>
    <row r="33955" spans="1:12">
      <c r="A33955" t="e">
        <f ca="1">E00251532313521</f>
        <v>#NAME?</v>
      </c>
      <c r="B33955">
        <v>452</v>
      </c>
      <c r="C33955" t="s">
        <v>592</v>
      </c>
      <c r="D33955" s="1">
        <v>41172</v>
      </c>
      <c r="F33955">
        <v>1</v>
      </c>
      <c r="G33955">
        <v>38619</v>
      </c>
      <c r="H33955" t="s">
        <v>299</v>
      </c>
      <c r="J33955" t="s">
        <v>14</v>
      </c>
      <c r="K33955">
        <v>48</v>
      </c>
      <c r="L33955" t="s">
        <v>15</v>
      </c>
    </row>
    <row r="33956" spans="1:12">
      <c r="A33956" t="e">
        <f ca="1">E00251532313521</f>
        <v>#NAME?</v>
      </c>
      <c r="B33956">
        <v>452</v>
      </c>
      <c r="C33956" t="s">
        <v>592</v>
      </c>
      <c r="D33956" s="1">
        <v>41372</v>
      </c>
      <c r="F33956">
        <v>1</v>
      </c>
      <c r="G33956">
        <v>40290</v>
      </c>
      <c r="H33956" t="s">
        <v>348</v>
      </c>
      <c r="J33956" t="s">
        <v>14</v>
      </c>
      <c r="K33956">
        <v>48</v>
      </c>
      <c r="L33956" t="s">
        <v>15</v>
      </c>
    </row>
    <row r="33957" spans="1:12">
      <c r="A33957" t="e">
        <f ca="1">E00251427550421</f>
        <v>#NAME?</v>
      </c>
      <c r="B33957">
        <v>11</v>
      </c>
      <c r="C33957" t="s">
        <v>245</v>
      </c>
      <c r="D33957" s="1">
        <v>41786</v>
      </c>
      <c r="F33957">
        <v>1</v>
      </c>
      <c r="G33957">
        <v>7231</v>
      </c>
      <c r="H33957" t="s">
        <v>128</v>
      </c>
      <c r="J33957" t="s">
        <v>14</v>
      </c>
      <c r="K33957">
        <v>60</v>
      </c>
      <c r="L33957" t="s">
        <v>15</v>
      </c>
    </row>
    <row r="33958" spans="1:12">
      <c r="A33958" t="e">
        <f ca="1">E00251512504921</f>
        <v>#NAME?</v>
      </c>
      <c r="B33958">
        <v>47</v>
      </c>
      <c r="C33958" t="s">
        <v>494</v>
      </c>
      <c r="D33958" s="1">
        <v>41548</v>
      </c>
      <c r="F33958">
        <v>3</v>
      </c>
      <c r="G33958">
        <v>4019</v>
      </c>
      <c r="H33958" t="s">
        <v>26</v>
      </c>
      <c r="J33958" t="s">
        <v>14</v>
      </c>
      <c r="K33958">
        <v>50</v>
      </c>
      <c r="L33958" t="s">
        <v>15</v>
      </c>
    </row>
    <row r="33959" spans="1:12">
      <c r="A33959" t="e">
        <f ca="1">E00251512504921</f>
        <v>#NAME?</v>
      </c>
      <c r="B33959">
        <v>47</v>
      </c>
      <c r="C33959" t="s">
        <v>494</v>
      </c>
      <c r="D33959" s="1">
        <v>42013</v>
      </c>
      <c r="F33959">
        <v>2</v>
      </c>
      <c r="G33959">
        <v>49300</v>
      </c>
      <c r="H33959" t="s">
        <v>228</v>
      </c>
      <c r="J33959" t="s">
        <v>14</v>
      </c>
      <c r="K33959">
        <v>52</v>
      </c>
      <c r="L33959" t="s">
        <v>15</v>
      </c>
    </row>
    <row r="33960" spans="1:12">
      <c r="A33960" t="e">
        <f ca="1">E00251531964221</f>
        <v>#NAME?</v>
      </c>
      <c r="B33960">
        <v>494</v>
      </c>
      <c r="C33960" t="s">
        <v>63</v>
      </c>
      <c r="D33960" s="1">
        <v>42671</v>
      </c>
      <c r="F33960">
        <v>1</v>
      </c>
      <c r="G33960">
        <v>4019</v>
      </c>
      <c r="H33960" t="s">
        <v>26</v>
      </c>
      <c r="J33960" t="s">
        <v>14</v>
      </c>
      <c r="K33960">
        <v>46</v>
      </c>
      <c r="L33960" t="s">
        <v>15</v>
      </c>
    </row>
    <row r="33961" spans="1:12">
      <c r="A33961" t="e">
        <f ca="1">E00251518890621</f>
        <v>#NAME?</v>
      </c>
      <c r="B33961">
        <v>290</v>
      </c>
      <c r="C33961" t="s">
        <v>449</v>
      </c>
      <c r="D33961" s="1">
        <v>42520</v>
      </c>
      <c r="F33961">
        <v>1</v>
      </c>
      <c r="G33961">
        <v>5989</v>
      </c>
      <c r="H33961" t="s">
        <v>1051</v>
      </c>
      <c r="J33961" t="s">
        <v>14</v>
      </c>
      <c r="K33961">
        <v>60</v>
      </c>
      <c r="L33961" t="s">
        <v>15</v>
      </c>
    </row>
    <row r="33962" spans="1:12">
      <c r="A33962" t="e">
        <f ca="1">E00251427550421</f>
        <v>#NAME?</v>
      </c>
      <c r="B33962">
        <v>7927</v>
      </c>
      <c r="C33962" t="s">
        <v>367</v>
      </c>
      <c r="D33962" s="1">
        <v>43018</v>
      </c>
      <c r="F33962">
        <v>2</v>
      </c>
      <c r="G33962">
        <v>78093</v>
      </c>
      <c r="H33962" t="s">
        <v>769</v>
      </c>
      <c r="J33962" t="s">
        <v>14</v>
      </c>
      <c r="K33962">
        <v>63</v>
      </c>
      <c r="L33962" t="s">
        <v>22</v>
      </c>
    </row>
    <row r="33963" spans="1:12">
      <c r="A33963" t="e">
        <f ca="1">E00251715027421</f>
        <v>#NAME?</v>
      </c>
      <c r="B33963">
        <v>66</v>
      </c>
      <c r="C33963" t="s">
        <v>134</v>
      </c>
      <c r="D33963" s="1">
        <v>41319</v>
      </c>
      <c r="F33963">
        <v>1</v>
      </c>
      <c r="G33963">
        <v>4871</v>
      </c>
      <c r="H33963" t="s">
        <v>125</v>
      </c>
      <c r="J33963" t="s">
        <v>14</v>
      </c>
      <c r="K33963">
        <v>38</v>
      </c>
      <c r="L33963" t="s">
        <v>15</v>
      </c>
    </row>
    <row r="33964" spans="1:12">
      <c r="A33964" t="e">
        <f ca="1">E00251531964221</f>
        <v>#NAME?</v>
      </c>
      <c r="B33964">
        <v>494</v>
      </c>
      <c r="C33964" t="s">
        <v>63</v>
      </c>
      <c r="D33964" s="1">
        <v>41646</v>
      </c>
      <c r="F33964">
        <v>1</v>
      </c>
      <c r="G33964">
        <v>490</v>
      </c>
      <c r="H33964" t="s">
        <v>203</v>
      </c>
      <c r="J33964" t="s">
        <v>14</v>
      </c>
      <c r="K33964">
        <v>43</v>
      </c>
      <c r="L33964" t="s">
        <v>15</v>
      </c>
    </row>
    <row r="33965" spans="1:12">
      <c r="A33965" t="e">
        <f ca="1">E00251528743621</f>
        <v>#NAME?</v>
      </c>
      <c r="B33965">
        <v>1325</v>
      </c>
      <c r="C33965" t="s">
        <v>605</v>
      </c>
      <c r="D33965" s="1">
        <v>41234</v>
      </c>
      <c r="F33965">
        <v>2</v>
      </c>
      <c r="G33965">
        <v>55090</v>
      </c>
      <c r="H33965" t="s">
        <v>400</v>
      </c>
      <c r="J33965" t="s">
        <v>14</v>
      </c>
      <c r="K33965">
        <v>50</v>
      </c>
      <c r="L33965" t="s">
        <v>15</v>
      </c>
    </row>
    <row r="33966" spans="1:12">
      <c r="A33966" t="e">
        <f ca="1">E00251514218521</f>
        <v>#NAME?</v>
      </c>
      <c r="B33966">
        <v>438</v>
      </c>
      <c r="C33966" t="s">
        <v>474</v>
      </c>
      <c r="D33966" s="1">
        <v>42670</v>
      </c>
      <c r="F33966">
        <v>2</v>
      </c>
      <c r="G33966">
        <v>30983</v>
      </c>
      <c r="H33966" t="s">
        <v>325</v>
      </c>
      <c r="J33966" t="s">
        <v>14</v>
      </c>
      <c r="K33966">
        <v>57</v>
      </c>
      <c r="L33966" t="s">
        <v>15</v>
      </c>
    </row>
    <row r="33967" spans="1:12">
      <c r="A33967" t="e">
        <f ca="1">E00251514218521</f>
        <v>#NAME?</v>
      </c>
      <c r="B33967">
        <v>746</v>
      </c>
      <c r="C33967" t="s">
        <v>527</v>
      </c>
      <c r="D33967" s="1">
        <v>42202</v>
      </c>
      <c r="F33967">
        <v>1</v>
      </c>
      <c r="G33967">
        <v>30928</v>
      </c>
      <c r="H33967" t="s">
        <v>905</v>
      </c>
      <c r="I33967" t="s">
        <v>56</v>
      </c>
      <c r="J33967" t="s">
        <v>57</v>
      </c>
      <c r="K33967">
        <v>55</v>
      </c>
      <c r="L33967" t="s">
        <v>15</v>
      </c>
    </row>
    <row r="33968" spans="1:12">
      <c r="A33968" t="e">
        <f ca="1">E00251429755421</f>
        <v>#NAME?</v>
      </c>
      <c r="B33968">
        <v>148</v>
      </c>
      <c r="C33968" t="s">
        <v>318</v>
      </c>
      <c r="D33968" s="1">
        <v>42744</v>
      </c>
      <c r="F33968">
        <v>1</v>
      </c>
      <c r="G33968">
        <v>37020</v>
      </c>
      <c r="H33968" t="s">
        <v>1520</v>
      </c>
      <c r="I33968" t="s">
        <v>56</v>
      </c>
      <c r="J33968" t="s">
        <v>57</v>
      </c>
      <c r="K33968">
        <v>65</v>
      </c>
      <c r="L33968" t="s">
        <v>15</v>
      </c>
    </row>
    <row r="33969" spans="1:12">
      <c r="A33969" t="e">
        <f ca="1">E00251518851921</f>
        <v>#NAME?</v>
      </c>
      <c r="B33969">
        <v>1325</v>
      </c>
      <c r="C33969" t="s">
        <v>605</v>
      </c>
      <c r="D33969" s="1">
        <v>41233</v>
      </c>
      <c r="F33969">
        <v>4</v>
      </c>
      <c r="G33969">
        <v>30000</v>
      </c>
      <c r="H33969" t="s">
        <v>144</v>
      </c>
      <c r="J33969" t="s">
        <v>14</v>
      </c>
      <c r="K33969">
        <v>42</v>
      </c>
      <c r="L33969" t="s">
        <v>15</v>
      </c>
    </row>
    <row r="33970" spans="1:12">
      <c r="A33970" t="e">
        <f ca="1">E00251717116321</f>
        <v>#NAME?</v>
      </c>
      <c r="B33970">
        <v>278</v>
      </c>
      <c r="C33970" t="s">
        <v>222</v>
      </c>
      <c r="D33970" s="1">
        <v>41745</v>
      </c>
      <c r="F33970">
        <v>1</v>
      </c>
      <c r="G33970">
        <v>3051</v>
      </c>
      <c r="H33970" t="s">
        <v>13</v>
      </c>
      <c r="J33970" t="s">
        <v>14</v>
      </c>
      <c r="K33970">
        <v>49</v>
      </c>
      <c r="L33970" t="s">
        <v>15</v>
      </c>
    </row>
    <row r="33971" spans="1:12">
      <c r="A33971" t="e">
        <f ca="1">E00251429755421</f>
        <v>#NAME?</v>
      </c>
      <c r="B33971">
        <v>160</v>
      </c>
      <c r="C33971" t="s">
        <v>278</v>
      </c>
      <c r="D33971" s="1">
        <v>42297</v>
      </c>
      <c r="F33971">
        <v>1</v>
      </c>
      <c r="G33971">
        <v>60090</v>
      </c>
      <c r="H33971" t="s">
        <v>181</v>
      </c>
      <c r="J33971" t="s">
        <v>14</v>
      </c>
      <c r="K33971">
        <v>63</v>
      </c>
      <c r="L33971" t="s">
        <v>15</v>
      </c>
    </row>
    <row r="33972" spans="1:12">
      <c r="A33972" t="e">
        <f ca="1">E00251532959121</f>
        <v>#NAME?</v>
      </c>
      <c r="B33972">
        <v>467</v>
      </c>
      <c r="C33972" t="s">
        <v>232</v>
      </c>
      <c r="D33972" s="1">
        <v>41697</v>
      </c>
      <c r="F33972">
        <v>2</v>
      </c>
      <c r="G33972">
        <v>5369</v>
      </c>
      <c r="H33972" t="s">
        <v>253</v>
      </c>
      <c r="J33972" t="s">
        <v>14</v>
      </c>
      <c r="K33972">
        <v>59</v>
      </c>
      <c r="L33972" t="s">
        <v>15</v>
      </c>
    </row>
    <row r="33973" spans="1:12">
      <c r="A33973" t="e">
        <f ca="1">E00251532959121</f>
        <v>#NAME?</v>
      </c>
      <c r="B33973">
        <v>467</v>
      </c>
      <c r="C33973" t="s">
        <v>232</v>
      </c>
      <c r="D33973" s="1">
        <v>41786</v>
      </c>
      <c r="F33973">
        <v>4</v>
      </c>
      <c r="G33973">
        <v>7295</v>
      </c>
      <c r="H33973" t="s">
        <v>76</v>
      </c>
      <c r="J33973" t="s">
        <v>14</v>
      </c>
      <c r="K33973">
        <v>60</v>
      </c>
      <c r="L33973" t="s">
        <v>15</v>
      </c>
    </row>
    <row r="33974" spans="1:12">
      <c r="A33974" t="e">
        <f ca="1">E00251432216821</f>
        <v>#NAME?</v>
      </c>
      <c r="B33974">
        <v>6156</v>
      </c>
      <c r="C33974" t="s">
        <v>352</v>
      </c>
      <c r="D33974" s="1">
        <v>42794</v>
      </c>
      <c r="F33974">
        <v>4</v>
      </c>
      <c r="G33974">
        <v>30000</v>
      </c>
      <c r="H33974" t="s">
        <v>144</v>
      </c>
      <c r="J33974" t="s">
        <v>14</v>
      </c>
      <c r="K33974">
        <v>46</v>
      </c>
      <c r="L33974" t="s">
        <v>15</v>
      </c>
    </row>
    <row r="33975" spans="1:12">
      <c r="A33975" t="e">
        <f ca="1">E00251615945221</f>
        <v>#NAME?</v>
      </c>
      <c r="B33975">
        <v>1273</v>
      </c>
      <c r="C33975" t="s">
        <v>28</v>
      </c>
      <c r="D33975" s="1">
        <v>43089</v>
      </c>
      <c r="F33975">
        <v>1</v>
      </c>
      <c r="G33975">
        <v>7260</v>
      </c>
      <c r="H33975" t="s">
        <v>1345</v>
      </c>
      <c r="J33975" t="s">
        <v>14</v>
      </c>
      <c r="K33975">
        <v>53</v>
      </c>
      <c r="L33975" t="s">
        <v>15</v>
      </c>
    </row>
    <row r="33976" spans="1:12">
      <c r="A33976" t="e">
        <f ca="1">E00251518851921</f>
        <v>#NAME?</v>
      </c>
      <c r="B33976">
        <v>1325</v>
      </c>
      <c r="C33976" t="s">
        <v>605</v>
      </c>
      <c r="D33976" s="1">
        <v>42642</v>
      </c>
      <c r="F33976">
        <v>2</v>
      </c>
      <c r="G33976">
        <v>3804</v>
      </c>
      <c r="H33976" t="s">
        <v>71</v>
      </c>
      <c r="J33976" t="s">
        <v>14</v>
      </c>
      <c r="K33976">
        <v>45</v>
      </c>
      <c r="L33976" t="s">
        <v>15</v>
      </c>
    </row>
    <row r="33977" spans="1:12">
      <c r="A33977" t="e">
        <f ca="1">E00251514218521</f>
        <v>#NAME?</v>
      </c>
      <c r="B33977">
        <v>438</v>
      </c>
      <c r="C33977" t="s">
        <v>474</v>
      </c>
      <c r="D33977" s="1">
        <v>42137</v>
      </c>
      <c r="F33977">
        <v>3</v>
      </c>
      <c r="G33977">
        <v>4019</v>
      </c>
      <c r="H33977" t="s">
        <v>26</v>
      </c>
      <c r="J33977" t="s">
        <v>14</v>
      </c>
      <c r="K33977">
        <v>55</v>
      </c>
      <c r="L33977" t="s">
        <v>15</v>
      </c>
    </row>
    <row r="33978" spans="1:12">
      <c r="A33978" t="e">
        <f ca="1">E00251429284421</f>
        <v>#NAME?</v>
      </c>
      <c r="B33978">
        <v>292</v>
      </c>
      <c r="C33978" t="s">
        <v>467</v>
      </c>
      <c r="D33978" s="1">
        <v>41074</v>
      </c>
      <c r="F33978">
        <v>6</v>
      </c>
      <c r="G33978">
        <v>27800</v>
      </c>
      <c r="H33978" t="s">
        <v>145</v>
      </c>
      <c r="J33978" t="s">
        <v>14</v>
      </c>
      <c r="K33978">
        <v>56</v>
      </c>
      <c r="L33978" t="s">
        <v>15</v>
      </c>
    </row>
    <row r="33979" spans="1:12">
      <c r="A33979" t="e">
        <f ca="1">E00251429284421</f>
        <v>#NAME?</v>
      </c>
      <c r="B33979">
        <v>292</v>
      </c>
      <c r="C33979" t="s">
        <v>467</v>
      </c>
      <c r="D33979" s="1">
        <v>41152</v>
      </c>
      <c r="F33979">
        <v>1</v>
      </c>
      <c r="G33979">
        <v>71984</v>
      </c>
      <c r="H33979" t="s">
        <v>1099</v>
      </c>
      <c r="J33979" t="s">
        <v>14</v>
      </c>
      <c r="K33979">
        <v>57</v>
      </c>
      <c r="L33979" t="s">
        <v>15</v>
      </c>
    </row>
    <row r="33980" spans="1:12">
      <c r="A33980" t="e">
        <f ca="1">E00251429284421</f>
        <v>#NAME?</v>
      </c>
      <c r="B33980">
        <v>292</v>
      </c>
      <c r="C33980" t="s">
        <v>467</v>
      </c>
      <c r="D33980" s="1">
        <v>41498</v>
      </c>
      <c r="F33980">
        <v>1</v>
      </c>
      <c r="G33980">
        <v>7243</v>
      </c>
      <c r="H33980" t="s">
        <v>42</v>
      </c>
      <c r="J33980" t="s">
        <v>14</v>
      </c>
      <c r="K33980">
        <v>58</v>
      </c>
      <c r="L33980" t="s">
        <v>15</v>
      </c>
    </row>
    <row r="33981" spans="1:12">
      <c r="A33981" t="e">
        <f ca="1">E00251429284421</f>
        <v>#NAME?</v>
      </c>
      <c r="B33981">
        <v>292</v>
      </c>
      <c r="C33981" t="s">
        <v>467</v>
      </c>
      <c r="D33981" s="1">
        <v>41498</v>
      </c>
      <c r="F33981">
        <v>2</v>
      </c>
      <c r="G33981">
        <v>71536</v>
      </c>
      <c r="H33981" t="s">
        <v>70</v>
      </c>
      <c r="J33981" t="s">
        <v>14</v>
      </c>
      <c r="K33981">
        <v>58</v>
      </c>
      <c r="L33981" t="s">
        <v>15</v>
      </c>
    </row>
    <row r="33982" spans="1:12">
      <c r="A33982" t="e">
        <f ca="1">E00251518589021</f>
        <v>#NAME?</v>
      </c>
      <c r="B33982">
        <v>291</v>
      </c>
      <c r="C33982" t="s">
        <v>160</v>
      </c>
      <c r="D33982" s="1">
        <v>41316</v>
      </c>
      <c r="F33982">
        <v>2</v>
      </c>
      <c r="G33982">
        <v>4619</v>
      </c>
      <c r="H33982" t="s">
        <v>613</v>
      </c>
      <c r="J33982" t="s">
        <v>14</v>
      </c>
      <c r="K33982">
        <v>44</v>
      </c>
      <c r="L33982" t="s">
        <v>15</v>
      </c>
    </row>
    <row r="33983" spans="1:12">
      <c r="A33983" t="e">
        <f ca="1">E00251526602321</f>
        <v>#NAME?</v>
      </c>
      <c r="B33983">
        <v>10</v>
      </c>
      <c r="C33983" t="s">
        <v>18</v>
      </c>
      <c r="D33983" s="1">
        <v>41857</v>
      </c>
      <c r="F33983">
        <v>1</v>
      </c>
      <c r="G33983">
        <v>8362</v>
      </c>
      <c r="H33983" t="s">
        <v>136</v>
      </c>
      <c r="J33983" t="s">
        <v>14</v>
      </c>
      <c r="K33983">
        <v>59</v>
      </c>
      <c r="L33983" t="s">
        <v>15</v>
      </c>
    </row>
    <row r="33984" spans="1:12">
      <c r="A33984" t="e">
        <f ca="1">E00251514218521</f>
        <v>#NAME?</v>
      </c>
      <c r="B33984">
        <v>438</v>
      </c>
      <c r="C33984" t="s">
        <v>474</v>
      </c>
      <c r="D33984" s="1">
        <v>42432</v>
      </c>
      <c r="F33984">
        <v>3</v>
      </c>
      <c r="G33984">
        <v>4019</v>
      </c>
      <c r="H33984" t="s">
        <v>26</v>
      </c>
      <c r="J33984" t="s">
        <v>14</v>
      </c>
      <c r="K33984">
        <v>56</v>
      </c>
      <c r="L33984" t="s">
        <v>15</v>
      </c>
    </row>
    <row r="33985" spans="1:12">
      <c r="A33985" t="e">
        <f ca="1">E00251429284421</f>
        <v>#NAME?</v>
      </c>
      <c r="B33985">
        <v>292</v>
      </c>
      <c r="C33985" t="s">
        <v>467</v>
      </c>
      <c r="D33985" s="1">
        <v>41673</v>
      </c>
      <c r="F33985">
        <v>6</v>
      </c>
      <c r="G33985">
        <v>27800</v>
      </c>
      <c r="H33985" t="s">
        <v>145</v>
      </c>
      <c r="J33985" t="s">
        <v>14</v>
      </c>
      <c r="K33985">
        <v>58</v>
      </c>
      <c r="L33985" t="s">
        <v>15</v>
      </c>
    </row>
    <row r="33986" spans="1:12">
      <c r="A33986" t="e">
        <f ca="1">E00251518589021</f>
        <v>#NAME?</v>
      </c>
      <c r="B33986">
        <v>291</v>
      </c>
      <c r="C33986" t="s">
        <v>160</v>
      </c>
      <c r="D33986" s="1">
        <v>42076</v>
      </c>
      <c r="F33986">
        <v>1</v>
      </c>
      <c r="G33986">
        <v>29620</v>
      </c>
      <c r="H33986" t="s">
        <v>460</v>
      </c>
      <c r="J33986" t="s">
        <v>14</v>
      </c>
      <c r="K33986">
        <v>46</v>
      </c>
      <c r="L33986" t="s">
        <v>15</v>
      </c>
    </row>
    <row r="33987" spans="1:12">
      <c r="A33987" t="e">
        <f ca="1">E00251514274321</f>
        <v>#NAME?</v>
      </c>
      <c r="B33987">
        <v>449</v>
      </c>
      <c r="C33987" t="s">
        <v>124</v>
      </c>
      <c r="D33987" s="1">
        <v>41222</v>
      </c>
      <c r="F33987">
        <v>1</v>
      </c>
      <c r="G33987">
        <v>7242</v>
      </c>
      <c r="H33987" t="s">
        <v>93</v>
      </c>
      <c r="J33987" t="s">
        <v>14</v>
      </c>
      <c r="K33987">
        <v>60</v>
      </c>
      <c r="L33987" t="s">
        <v>15</v>
      </c>
    </row>
    <row r="33988" spans="1:12">
      <c r="A33988" t="e">
        <f ca="1">E00251514218521</f>
        <v>#NAME?</v>
      </c>
      <c r="B33988">
        <v>438</v>
      </c>
      <c r="C33988" t="s">
        <v>474</v>
      </c>
      <c r="D33988" s="1">
        <v>40961</v>
      </c>
      <c r="F33988">
        <v>1</v>
      </c>
      <c r="G33988">
        <v>30000</v>
      </c>
      <c r="H33988" t="s">
        <v>144</v>
      </c>
      <c r="J33988" t="s">
        <v>14</v>
      </c>
      <c r="K33988">
        <v>52</v>
      </c>
      <c r="L33988" t="s">
        <v>15</v>
      </c>
    </row>
    <row r="33989" spans="1:12">
      <c r="A33989" t="e">
        <f ca="1">E00251514218521</f>
        <v>#NAME?</v>
      </c>
      <c r="B33989">
        <v>438</v>
      </c>
      <c r="C33989" t="s">
        <v>474</v>
      </c>
      <c r="D33989" s="1">
        <v>41166</v>
      </c>
      <c r="F33989">
        <v>1</v>
      </c>
      <c r="G33989">
        <v>30983</v>
      </c>
      <c r="H33989" t="s">
        <v>325</v>
      </c>
      <c r="J33989" t="s">
        <v>14</v>
      </c>
      <c r="K33989">
        <v>53</v>
      </c>
      <c r="L33989" t="s">
        <v>15</v>
      </c>
    </row>
    <row r="33990" spans="1:12">
      <c r="A33990" t="e">
        <f ca="1">E00251429284421</f>
        <v>#NAME?</v>
      </c>
      <c r="B33990">
        <v>292</v>
      </c>
      <c r="C33990" t="s">
        <v>467</v>
      </c>
      <c r="D33990" s="1">
        <v>42994</v>
      </c>
      <c r="F33990">
        <v>1</v>
      </c>
      <c r="G33990">
        <v>5990</v>
      </c>
      <c r="H33990" t="s">
        <v>60</v>
      </c>
      <c r="J33990" t="s">
        <v>14</v>
      </c>
      <c r="K33990">
        <v>62</v>
      </c>
      <c r="L33990" t="s">
        <v>15</v>
      </c>
    </row>
    <row r="33991" spans="1:12">
      <c r="A33991" t="e">
        <f ca="1">E00251615945221</f>
        <v>#NAME?</v>
      </c>
      <c r="B33991">
        <v>1273</v>
      </c>
      <c r="C33991" t="s">
        <v>28</v>
      </c>
      <c r="D33991" s="1">
        <v>41802</v>
      </c>
      <c r="F33991">
        <v>1</v>
      </c>
      <c r="G33991">
        <v>7243</v>
      </c>
      <c r="H33991" t="s">
        <v>42</v>
      </c>
      <c r="J33991" t="s">
        <v>14</v>
      </c>
      <c r="K33991">
        <v>49</v>
      </c>
      <c r="L33991" t="s">
        <v>15</v>
      </c>
    </row>
    <row r="33992" spans="1:12">
      <c r="A33992" t="e">
        <f ca="1">E00251430254221</f>
        <v>#NAME?</v>
      </c>
      <c r="B33992">
        <v>7505</v>
      </c>
      <c r="C33992" t="s">
        <v>209</v>
      </c>
      <c r="D33992" s="1">
        <v>42810</v>
      </c>
      <c r="F33992">
        <v>1</v>
      </c>
      <c r="G33992">
        <v>4779</v>
      </c>
      <c r="H33992" t="s">
        <v>231</v>
      </c>
      <c r="J33992" t="s">
        <v>14</v>
      </c>
      <c r="K33992">
        <v>59</v>
      </c>
      <c r="L33992" t="s">
        <v>15</v>
      </c>
    </row>
    <row r="33993" spans="1:12">
      <c r="A33993" t="e">
        <f ca="1">E00251430249221</f>
        <v>#NAME?</v>
      </c>
      <c r="B33993">
        <v>498</v>
      </c>
      <c r="C33993" t="s">
        <v>591</v>
      </c>
      <c r="D33993" s="1">
        <v>41848</v>
      </c>
      <c r="F33993">
        <v>2</v>
      </c>
      <c r="G33993">
        <v>4019</v>
      </c>
      <c r="H33993" t="s">
        <v>26</v>
      </c>
      <c r="J33993" t="s">
        <v>14</v>
      </c>
      <c r="K33993">
        <v>64</v>
      </c>
      <c r="L33993" t="s">
        <v>15</v>
      </c>
    </row>
    <row r="33994" spans="1:12">
      <c r="A33994" t="e">
        <f ca="1">E00251430249221</f>
        <v>#NAME?</v>
      </c>
      <c r="B33994">
        <v>498</v>
      </c>
      <c r="C33994" t="s">
        <v>591</v>
      </c>
      <c r="D33994" s="1">
        <v>42418</v>
      </c>
      <c r="F33994">
        <v>2</v>
      </c>
      <c r="G33994">
        <v>25000</v>
      </c>
      <c r="H33994" t="s">
        <v>178</v>
      </c>
      <c r="J33994" t="s">
        <v>14</v>
      </c>
      <c r="K33994">
        <v>65</v>
      </c>
      <c r="L33994" t="s">
        <v>15</v>
      </c>
    </row>
    <row r="33995" spans="1:12">
      <c r="A33995" t="e">
        <f ca="1">E00251518868021</f>
        <v>#NAME?</v>
      </c>
      <c r="B33995">
        <v>1791</v>
      </c>
      <c r="C33995" t="s">
        <v>468</v>
      </c>
      <c r="D33995" s="1">
        <v>41474</v>
      </c>
      <c r="F33995">
        <v>6</v>
      </c>
      <c r="G33995">
        <v>29590</v>
      </c>
      <c r="H33995" t="s">
        <v>743</v>
      </c>
      <c r="J33995" t="s">
        <v>14</v>
      </c>
      <c r="K33995">
        <v>59</v>
      </c>
      <c r="L33995" t="s">
        <v>15</v>
      </c>
    </row>
    <row r="33996" spans="1:12">
      <c r="A33996" t="e">
        <f ca="1">E00251514218521</f>
        <v>#NAME?</v>
      </c>
      <c r="B33996">
        <v>438</v>
      </c>
      <c r="C33996" t="s">
        <v>474</v>
      </c>
      <c r="D33996" s="1">
        <v>43039</v>
      </c>
      <c r="F33996">
        <v>4</v>
      </c>
      <c r="G33996">
        <v>4019</v>
      </c>
      <c r="H33996" t="s">
        <v>26</v>
      </c>
      <c r="J33996" t="s">
        <v>14</v>
      </c>
      <c r="K33996">
        <v>58</v>
      </c>
      <c r="L33996" t="s">
        <v>15</v>
      </c>
    </row>
    <row r="33997" spans="1:12">
      <c r="A33997" t="e">
        <f ca="1">E00251514212821</f>
        <v>#NAME?</v>
      </c>
      <c r="B33997">
        <v>2863</v>
      </c>
      <c r="C33997" t="s">
        <v>701</v>
      </c>
      <c r="D33997" s="1">
        <v>42292</v>
      </c>
      <c r="F33997">
        <v>1</v>
      </c>
      <c r="G33997">
        <v>2720</v>
      </c>
      <c r="H33997" t="s">
        <v>65</v>
      </c>
      <c r="J33997" t="s">
        <v>14</v>
      </c>
      <c r="K33997">
        <v>58</v>
      </c>
      <c r="L33997" t="s">
        <v>15</v>
      </c>
    </row>
    <row r="33998" spans="1:12">
      <c r="A33998" t="e">
        <f ca="1">E00251427397821</f>
        <v>#NAME?</v>
      </c>
      <c r="B33998">
        <v>10</v>
      </c>
      <c r="C33998" t="s">
        <v>18</v>
      </c>
      <c r="D33998" s="1">
        <v>42149</v>
      </c>
      <c r="F33998">
        <v>1</v>
      </c>
      <c r="G33998">
        <v>7245</v>
      </c>
      <c r="H33998" t="s">
        <v>116</v>
      </c>
      <c r="J33998" t="s">
        <v>14</v>
      </c>
      <c r="K33998">
        <v>64</v>
      </c>
      <c r="L33998" t="s">
        <v>15</v>
      </c>
    </row>
    <row r="33999" spans="1:12">
      <c r="A33999" t="e">
        <f ca="1">E00251518868021</f>
        <v>#NAME?</v>
      </c>
      <c r="B33999">
        <v>297</v>
      </c>
      <c r="C33999" t="s">
        <v>411</v>
      </c>
      <c r="D33999" s="1">
        <v>42074</v>
      </c>
      <c r="F33999">
        <v>2</v>
      </c>
      <c r="G33999">
        <v>7262</v>
      </c>
      <c r="H33999" t="s">
        <v>198</v>
      </c>
      <c r="J33999" t="s">
        <v>14</v>
      </c>
      <c r="K33999">
        <v>61</v>
      </c>
      <c r="L33999" t="s">
        <v>15</v>
      </c>
    </row>
    <row r="34000" spans="1:12">
      <c r="A34000" t="e">
        <f ca="1">E00251518868021</f>
        <v>#NAME?</v>
      </c>
      <c r="B34000">
        <v>1791</v>
      </c>
      <c r="C34000" t="s">
        <v>468</v>
      </c>
      <c r="D34000" s="1">
        <v>42104</v>
      </c>
      <c r="F34000">
        <v>3</v>
      </c>
      <c r="G34000">
        <v>7262</v>
      </c>
      <c r="H34000" t="s">
        <v>198</v>
      </c>
      <c r="J34000" t="s">
        <v>14</v>
      </c>
      <c r="K34000">
        <v>61</v>
      </c>
      <c r="L34000" t="s">
        <v>15</v>
      </c>
    </row>
    <row r="34001" spans="1:12">
      <c r="A34001" t="e">
        <f ca="1">E00251518868021</f>
        <v>#NAME?</v>
      </c>
      <c r="B34001">
        <v>1791</v>
      </c>
      <c r="C34001" t="s">
        <v>468</v>
      </c>
      <c r="D34001" s="1">
        <v>41438</v>
      </c>
      <c r="F34001">
        <v>3</v>
      </c>
      <c r="G34001">
        <v>3499</v>
      </c>
      <c r="H34001" t="s">
        <v>692</v>
      </c>
      <c r="J34001" t="s">
        <v>14</v>
      </c>
      <c r="K34001">
        <v>59</v>
      </c>
      <c r="L34001" t="s">
        <v>15</v>
      </c>
    </row>
    <row r="34002" spans="1:12">
      <c r="A34002" t="e">
        <f ca="1">E00251518868021</f>
        <v>#NAME?</v>
      </c>
      <c r="B34002">
        <v>1791</v>
      </c>
      <c r="C34002" t="s">
        <v>468</v>
      </c>
      <c r="D34002" s="1">
        <v>41551</v>
      </c>
      <c r="F34002">
        <v>3</v>
      </c>
      <c r="G34002">
        <v>3499</v>
      </c>
      <c r="H34002" t="s">
        <v>692</v>
      </c>
      <c r="J34002" t="s">
        <v>14</v>
      </c>
      <c r="K34002">
        <v>59</v>
      </c>
      <c r="L34002" t="s">
        <v>15</v>
      </c>
    </row>
    <row r="34003" spans="1:12">
      <c r="A34003" t="e">
        <f ca="1">E00251524986621</f>
        <v>#NAME?</v>
      </c>
      <c r="B34003">
        <v>457</v>
      </c>
      <c r="C34003" t="s">
        <v>137</v>
      </c>
      <c r="D34003" s="1">
        <v>41767</v>
      </c>
      <c r="F34003">
        <v>1</v>
      </c>
      <c r="G34003">
        <v>462</v>
      </c>
      <c r="H34003" t="s">
        <v>288</v>
      </c>
      <c r="J34003" t="s">
        <v>14</v>
      </c>
      <c r="K34003">
        <v>41</v>
      </c>
      <c r="L34003" t="s">
        <v>15</v>
      </c>
    </row>
    <row r="34004" spans="1:12">
      <c r="A34004" t="e">
        <f ca="1">E00251430249221</f>
        <v>#NAME?</v>
      </c>
      <c r="B34004">
        <v>498</v>
      </c>
      <c r="C34004" t="s">
        <v>591</v>
      </c>
      <c r="D34004" s="1">
        <v>42123</v>
      </c>
      <c r="F34004">
        <v>1</v>
      </c>
      <c r="G34004">
        <v>4019</v>
      </c>
      <c r="H34004" t="s">
        <v>26</v>
      </c>
      <c r="J34004" t="s">
        <v>14</v>
      </c>
      <c r="K34004">
        <v>65</v>
      </c>
      <c r="L34004" t="s">
        <v>15</v>
      </c>
    </row>
    <row r="34005" spans="1:12">
      <c r="A34005" t="e">
        <f ca="1">E00251518868021</f>
        <v>#NAME?</v>
      </c>
      <c r="B34005">
        <v>1791</v>
      </c>
      <c r="C34005" t="s">
        <v>468</v>
      </c>
      <c r="D34005" s="1">
        <v>42900</v>
      </c>
      <c r="F34005">
        <v>1</v>
      </c>
      <c r="G34005">
        <v>2720</v>
      </c>
      <c r="H34005" t="s">
        <v>65</v>
      </c>
      <c r="J34005" t="s">
        <v>14</v>
      </c>
      <c r="K34005">
        <v>63</v>
      </c>
      <c r="L34005" t="s">
        <v>15</v>
      </c>
    </row>
    <row r="34006" spans="1:12">
      <c r="A34006" t="e">
        <f ca="1">E00251715760521</f>
        <v>#NAME?</v>
      </c>
      <c r="B34006">
        <v>454</v>
      </c>
      <c r="C34006" t="s">
        <v>179</v>
      </c>
      <c r="D34006" s="1">
        <v>41348</v>
      </c>
      <c r="F34006">
        <v>1</v>
      </c>
      <c r="G34006">
        <v>5950</v>
      </c>
      <c r="H34006" t="s">
        <v>24</v>
      </c>
      <c r="J34006" t="s">
        <v>14</v>
      </c>
      <c r="K34006">
        <v>48</v>
      </c>
      <c r="L34006" t="s">
        <v>15</v>
      </c>
    </row>
    <row r="34007" spans="1:12">
      <c r="A34007" t="e">
        <f ca="1">E00251715760521</f>
        <v>#NAME?</v>
      </c>
      <c r="B34007">
        <v>454</v>
      </c>
      <c r="C34007" t="s">
        <v>179</v>
      </c>
      <c r="D34007" s="1">
        <v>42333</v>
      </c>
      <c r="F34007">
        <v>1</v>
      </c>
      <c r="G34007">
        <v>460</v>
      </c>
      <c r="H34007" t="s">
        <v>16</v>
      </c>
      <c r="J34007" t="s">
        <v>14</v>
      </c>
      <c r="K34007">
        <v>51</v>
      </c>
      <c r="L34007" t="s">
        <v>15</v>
      </c>
    </row>
    <row r="34008" spans="1:12">
      <c r="A34008" t="e">
        <f ca="1">E00251715760521</f>
        <v>#NAME?</v>
      </c>
      <c r="B34008">
        <v>454</v>
      </c>
      <c r="C34008" t="s">
        <v>179</v>
      </c>
      <c r="D34008" s="1">
        <v>42394</v>
      </c>
      <c r="F34008">
        <v>1</v>
      </c>
      <c r="G34008">
        <v>30983</v>
      </c>
      <c r="H34008" t="s">
        <v>325</v>
      </c>
      <c r="J34008" t="s">
        <v>14</v>
      </c>
      <c r="K34008">
        <v>51</v>
      </c>
      <c r="L34008" t="s">
        <v>15</v>
      </c>
    </row>
    <row r="34009" spans="1:12">
      <c r="A34009" t="e">
        <f ca="1">E00251715760521</f>
        <v>#NAME?</v>
      </c>
      <c r="B34009">
        <v>7208</v>
      </c>
      <c r="C34009" t="s">
        <v>625</v>
      </c>
      <c r="D34009" s="1">
        <v>41802</v>
      </c>
      <c r="F34009">
        <v>1</v>
      </c>
      <c r="G34009">
        <v>84500</v>
      </c>
      <c r="H34009" t="s">
        <v>511</v>
      </c>
      <c r="I34009" t="s">
        <v>148</v>
      </c>
      <c r="J34009" t="s">
        <v>57</v>
      </c>
      <c r="K34009">
        <v>49</v>
      </c>
      <c r="L34009" t="s">
        <v>15</v>
      </c>
    </row>
    <row r="34010" spans="1:12">
      <c r="A34010" t="e">
        <f ca="1">E00251615945221</f>
        <v>#NAME?</v>
      </c>
      <c r="B34010">
        <v>746</v>
      </c>
      <c r="C34010" t="s">
        <v>527</v>
      </c>
      <c r="D34010" s="1">
        <v>42746</v>
      </c>
      <c r="E34010">
        <v>0</v>
      </c>
      <c r="F34010">
        <v>1</v>
      </c>
      <c r="G34010">
        <v>72610</v>
      </c>
      <c r="H34010" t="s">
        <v>226</v>
      </c>
      <c r="J34010" t="s">
        <v>34</v>
      </c>
      <c r="K34010">
        <v>52</v>
      </c>
      <c r="L34010" t="s">
        <v>15</v>
      </c>
    </row>
    <row r="34011" spans="1:12">
      <c r="A34011" t="e">
        <f ca="1">E00251514243921</f>
        <v>#NAME?</v>
      </c>
      <c r="B34011">
        <v>453</v>
      </c>
      <c r="C34011" t="s">
        <v>96</v>
      </c>
      <c r="D34011" s="1">
        <v>41978</v>
      </c>
      <c r="F34011">
        <v>2</v>
      </c>
      <c r="G34011">
        <v>7243</v>
      </c>
      <c r="H34011" t="s">
        <v>42</v>
      </c>
      <c r="J34011" t="s">
        <v>14</v>
      </c>
      <c r="K34011">
        <v>50</v>
      </c>
      <c r="L34011" t="s">
        <v>15</v>
      </c>
    </row>
    <row r="34012" spans="1:12">
      <c r="A34012" t="e">
        <f ca="1">E00251715431821</f>
        <v>#NAME?</v>
      </c>
      <c r="B34012">
        <v>94</v>
      </c>
      <c r="C34012" t="s">
        <v>74</v>
      </c>
      <c r="D34012" s="1">
        <v>41418</v>
      </c>
      <c r="F34012">
        <v>1</v>
      </c>
      <c r="G34012">
        <v>30000</v>
      </c>
      <c r="H34012" t="s">
        <v>144</v>
      </c>
      <c r="J34012" t="s">
        <v>14</v>
      </c>
      <c r="K34012">
        <v>48</v>
      </c>
      <c r="L34012" t="s">
        <v>15</v>
      </c>
    </row>
    <row r="34013" spans="1:12">
      <c r="A34013" t="e">
        <f ca="1">E00251512591221</f>
        <v>#NAME?</v>
      </c>
      <c r="B34013">
        <v>3913</v>
      </c>
      <c r="C34013" t="s">
        <v>251</v>
      </c>
      <c r="D34013" s="1">
        <v>42423</v>
      </c>
      <c r="F34013">
        <v>1</v>
      </c>
      <c r="G34013">
        <v>4660</v>
      </c>
      <c r="H34013" t="s">
        <v>215</v>
      </c>
      <c r="J34013" t="s">
        <v>14</v>
      </c>
      <c r="K34013">
        <v>44</v>
      </c>
      <c r="L34013" t="s">
        <v>15</v>
      </c>
    </row>
    <row r="34014" spans="1:12">
      <c r="A34014" t="e">
        <f ca="1">E00251427204321</f>
        <v>#NAME?</v>
      </c>
      <c r="B34014">
        <v>1</v>
      </c>
      <c r="C34014" t="s">
        <v>234</v>
      </c>
      <c r="D34014" s="1">
        <v>42374</v>
      </c>
      <c r="E34014">
        <v>2</v>
      </c>
      <c r="F34014">
        <v>1</v>
      </c>
      <c r="G34014">
        <v>57400</v>
      </c>
      <c r="H34014" t="s">
        <v>478</v>
      </c>
      <c r="J34014" t="s">
        <v>34</v>
      </c>
      <c r="K34014">
        <v>48</v>
      </c>
      <c r="L34014" t="s">
        <v>15</v>
      </c>
    </row>
    <row r="34015" spans="1:12">
      <c r="A34015" t="e">
        <f ca="1">E00251617643721</f>
        <v>#NAME?</v>
      </c>
      <c r="B34015">
        <v>718</v>
      </c>
      <c r="C34015" t="s">
        <v>32</v>
      </c>
      <c r="D34015" s="1">
        <v>42222</v>
      </c>
      <c r="F34015">
        <v>1</v>
      </c>
      <c r="G34015">
        <v>81342</v>
      </c>
      <c r="H34015" t="s">
        <v>1501</v>
      </c>
      <c r="I34015" t="s">
        <v>56</v>
      </c>
      <c r="J34015" t="s">
        <v>57</v>
      </c>
      <c r="K34015">
        <v>47</v>
      </c>
      <c r="L34015" t="s">
        <v>15</v>
      </c>
    </row>
    <row r="34016" spans="1:12">
      <c r="A34016" t="e">
        <f ca="1">E00251514452721</f>
        <v>#NAME?</v>
      </c>
      <c r="B34016">
        <v>452</v>
      </c>
      <c r="C34016" t="s">
        <v>592</v>
      </c>
      <c r="D34016" s="1">
        <v>41264</v>
      </c>
      <c r="F34016">
        <v>1</v>
      </c>
      <c r="G34016">
        <v>36840</v>
      </c>
      <c r="H34016" t="s">
        <v>1042</v>
      </c>
      <c r="J34016" t="s">
        <v>14</v>
      </c>
      <c r="K34016">
        <v>44</v>
      </c>
      <c r="L34016" t="s">
        <v>15</v>
      </c>
    </row>
    <row r="34017" spans="1:12">
      <c r="A34017" t="e">
        <f ca="1">E00251514218521</f>
        <v>#NAME?</v>
      </c>
      <c r="B34017">
        <v>438</v>
      </c>
      <c r="C34017" t="s">
        <v>474</v>
      </c>
      <c r="D34017" s="1">
        <v>41690</v>
      </c>
      <c r="F34017">
        <v>2</v>
      </c>
      <c r="G34017">
        <v>27800</v>
      </c>
      <c r="H34017" t="s">
        <v>145</v>
      </c>
      <c r="J34017" t="s">
        <v>14</v>
      </c>
      <c r="K34017">
        <v>54</v>
      </c>
      <c r="L34017" t="s">
        <v>15</v>
      </c>
    </row>
    <row r="34018" spans="1:12">
      <c r="A34018" t="e">
        <f ca="1">E00251518868021</f>
        <v>#NAME?</v>
      </c>
      <c r="B34018">
        <v>1791</v>
      </c>
      <c r="C34018" t="s">
        <v>468</v>
      </c>
      <c r="D34018" s="1">
        <v>42829</v>
      </c>
      <c r="F34018">
        <v>2</v>
      </c>
      <c r="G34018">
        <v>29383</v>
      </c>
      <c r="H34018" t="s">
        <v>694</v>
      </c>
      <c r="J34018" t="s">
        <v>14</v>
      </c>
      <c r="K34018">
        <v>63</v>
      </c>
      <c r="L34018" t="s">
        <v>15</v>
      </c>
    </row>
    <row r="34019" spans="1:12">
      <c r="A34019" t="e">
        <f ca="1">E00251532313521</f>
        <v>#NAME?</v>
      </c>
      <c r="B34019">
        <v>452</v>
      </c>
      <c r="C34019" t="s">
        <v>592</v>
      </c>
      <c r="D34019" s="1">
        <v>42159</v>
      </c>
      <c r="F34019">
        <v>1</v>
      </c>
      <c r="G34019">
        <v>2729</v>
      </c>
      <c r="H34019" t="s">
        <v>115</v>
      </c>
      <c r="J34019" t="s">
        <v>14</v>
      </c>
      <c r="K34019">
        <v>50</v>
      </c>
      <c r="L34019" t="s">
        <v>15</v>
      </c>
    </row>
    <row r="34020" spans="1:12">
      <c r="A34020" t="e">
        <f ca="1">E00251532313521</f>
        <v>#NAME?</v>
      </c>
      <c r="B34020">
        <v>452</v>
      </c>
      <c r="C34020" t="s">
        <v>592</v>
      </c>
      <c r="D34020" s="1">
        <v>42159</v>
      </c>
      <c r="F34020">
        <v>3</v>
      </c>
      <c r="G34020">
        <v>6029</v>
      </c>
      <c r="H34020" t="s">
        <v>728</v>
      </c>
      <c r="J34020" t="s">
        <v>14</v>
      </c>
      <c r="K34020">
        <v>50</v>
      </c>
      <c r="L34020" t="s">
        <v>15</v>
      </c>
    </row>
    <row r="34021" spans="1:12">
      <c r="A34021" t="e">
        <f ca="1">E00251524986621</f>
        <v>#NAME?</v>
      </c>
      <c r="B34021">
        <v>457</v>
      </c>
      <c r="C34021" t="s">
        <v>137</v>
      </c>
      <c r="D34021" s="1">
        <v>42731</v>
      </c>
      <c r="F34021">
        <v>1</v>
      </c>
      <c r="G34021">
        <v>4871</v>
      </c>
      <c r="H34021" t="s">
        <v>125</v>
      </c>
      <c r="J34021" t="s">
        <v>14</v>
      </c>
      <c r="K34021">
        <v>44</v>
      </c>
      <c r="L34021" t="s">
        <v>15</v>
      </c>
    </row>
    <row r="34022" spans="1:12">
      <c r="A34022" t="e">
        <f ca="1">E00251510545921</f>
        <v>#NAME?</v>
      </c>
      <c r="B34022">
        <v>189</v>
      </c>
      <c r="C34022" t="s">
        <v>58</v>
      </c>
      <c r="D34022" s="1">
        <v>41890</v>
      </c>
      <c r="F34022">
        <v>1</v>
      </c>
      <c r="G34022">
        <v>7327</v>
      </c>
      <c r="H34022" t="s">
        <v>1121</v>
      </c>
      <c r="J34022" t="s">
        <v>14</v>
      </c>
      <c r="K34022">
        <v>55</v>
      </c>
      <c r="L34022" t="s">
        <v>15</v>
      </c>
    </row>
    <row r="34023" spans="1:12">
      <c r="A34023" t="e">
        <f ca="1">E00251514218521</f>
        <v>#NAME?</v>
      </c>
      <c r="B34023">
        <v>438</v>
      </c>
      <c r="C34023" t="s">
        <v>474</v>
      </c>
      <c r="D34023" s="1">
        <v>42444</v>
      </c>
      <c r="F34023">
        <v>1</v>
      </c>
      <c r="G34023">
        <v>25000</v>
      </c>
      <c r="H34023" t="s">
        <v>178</v>
      </c>
      <c r="J34023" t="s">
        <v>14</v>
      </c>
      <c r="K34023">
        <v>56</v>
      </c>
      <c r="L34023" t="s">
        <v>15</v>
      </c>
    </row>
    <row r="34024" spans="1:12">
      <c r="A34024" t="e">
        <f ca="1">E00251529558721</f>
        <v>#NAME?</v>
      </c>
      <c r="B34024">
        <v>154</v>
      </c>
      <c r="C34024" t="s">
        <v>533</v>
      </c>
      <c r="D34024" s="1">
        <v>41257</v>
      </c>
      <c r="F34024">
        <v>1</v>
      </c>
      <c r="G34024">
        <v>55090</v>
      </c>
      <c r="H34024" t="s">
        <v>400</v>
      </c>
      <c r="J34024" t="s">
        <v>14</v>
      </c>
      <c r="K34024">
        <v>54</v>
      </c>
      <c r="L34024" t="s">
        <v>15</v>
      </c>
    </row>
    <row r="34025" spans="1:12">
      <c r="A34025" t="e">
        <f ca="1">E00251429783221</f>
        <v>#NAME?</v>
      </c>
      <c r="B34025">
        <v>160</v>
      </c>
      <c r="C34025" t="s">
        <v>278</v>
      </c>
      <c r="D34025" s="1">
        <v>41571</v>
      </c>
      <c r="F34025">
        <v>2</v>
      </c>
      <c r="G34025">
        <v>7904</v>
      </c>
      <c r="H34025" t="s">
        <v>75</v>
      </c>
      <c r="J34025" t="s">
        <v>14</v>
      </c>
      <c r="K34025">
        <v>54</v>
      </c>
      <c r="L34025" t="s">
        <v>22</v>
      </c>
    </row>
    <row r="34026" spans="1:12">
      <c r="A34026" t="e">
        <f ca="1">E00251615153321</f>
        <v>#NAME?</v>
      </c>
      <c r="B34026">
        <v>71</v>
      </c>
      <c r="C34026" t="s">
        <v>258</v>
      </c>
      <c r="D34026" s="1">
        <v>41868</v>
      </c>
      <c r="F34026">
        <v>1</v>
      </c>
      <c r="G34026">
        <v>463</v>
      </c>
      <c r="H34026" t="s">
        <v>259</v>
      </c>
      <c r="I34026" t="s">
        <v>148</v>
      </c>
      <c r="J34026" t="s">
        <v>57</v>
      </c>
      <c r="K34026">
        <v>46</v>
      </c>
      <c r="L34026" t="s">
        <v>15</v>
      </c>
    </row>
    <row r="34027" spans="1:12">
      <c r="A34027" t="e">
        <f ca="1">E00251528672121</f>
        <v>#NAME?</v>
      </c>
      <c r="B34027">
        <v>292</v>
      </c>
      <c r="C34027" t="s">
        <v>467</v>
      </c>
      <c r="D34027" s="1">
        <v>40982</v>
      </c>
      <c r="F34027">
        <v>6</v>
      </c>
      <c r="G34027">
        <v>2724</v>
      </c>
      <c r="H34027" t="s">
        <v>73</v>
      </c>
      <c r="J34027" t="s">
        <v>14</v>
      </c>
      <c r="K34027">
        <v>46</v>
      </c>
      <c r="L34027" t="s">
        <v>15</v>
      </c>
    </row>
    <row r="34028" spans="1:12">
      <c r="A34028" t="e">
        <f ca="1">E00251528672121</f>
        <v>#NAME?</v>
      </c>
      <c r="B34028">
        <v>292</v>
      </c>
      <c r="C34028" t="s">
        <v>467</v>
      </c>
      <c r="D34028" s="1">
        <v>42746</v>
      </c>
      <c r="F34028">
        <v>1</v>
      </c>
      <c r="G34028">
        <v>7906</v>
      </c>
      <c r="H34028" t="s">
        <v>173</v>
      </c>
      <c r="J34028" t="s">
        <v>14</v>
      </c>
      <c r="K34028">
        <v>50</v>
      </c>
      <c r="L34028" t="s">
        <v>22</v>
      </c>
    </row>
    <row r="34029" spans="1:12">
      <c r="A34029" t="e">
        <f ca="1">E00251430249221</f>
        <v>#NAME?</v>
      </c>
      <c r="B34029">
        <v>498</v>
      </c>
      <c r="C34029" t="s">
        <v>591</v>
      </c>
      <c r="D34029" s="1">
        <v>41830</v>
      </c>
      <c r="F34029">
        <v>2</v>
      </c>
      <c r="G34029">
        <v>25000</v>
      </c>
      <c r="H34029" t="s">
        <v>178</v>
      </c>
      <c r="J34029" t="s">
        <v>14</v>
      </c>
      <c r="K34029">
        <v>64</v>
      </c>
      <c r="L34029" t="s">
        <v>15</v>
      </c>
    </row>
    <row r="34030" spans="1:12">
      <c r="A34030" t="e">
        <f ca="1">E00251616218721</f>
        <v>#NAME?</v>
      </c>
      <c r="B34030">
        <v>389</v>
      </c>
      <c r="C34030" t="s">
        <v>763</v>
      </c>
      <c r="D34030" s="1">
        <v>41746</v>
      </c>
      <c r="F34030">
        <v>1</v>
      </c>
      <c r="G34030">
        <v>4019</v>
      </c>
      <c r="H34030" t="s">
        <v>26</v>
      </c>
      <c r="J34030" t="s">
        <v>14</v>
      </c>
      <c r="K34030">
        <v>50</v>
      </c>
      <c r="L34030" t="s">
        <v>15</v>
      </c>
    </row>
    <row r="34031" spans="1:12">
      <c r="A34031" t="e">
        <f ca="1">E00251427200221</f>
        <v>#NAME?</v>
      </c>
      <c r="B34031">
        <v>11</v>
      </c>
      <c r="C34031" t="s">
        <v>245</v>
      </c>
      <c r="D34031" s="1">
        <v>41442</v>
      </c>
      <c r="F34031">
        <v>1</v>
      </c>
      <c r="G34031">
        <v>7243</v>
      </c>
      <c r="H34031" t="s">
        <v>42</v>
      </c>
      <c r="J34031" t="s">
        <v>14</v>
      </c>
      <c r="K34031">
        <v>64</v>
      </c>
      <c r="L34031" t="s">
        <v>15</v>
      </c>
    </row>
    <row r="34032" spans="1:12">
      <c r="A34032" t="e">
        <f ca="1">E00251427200221</f>
        <v>#NAME?</v>
      </c>
      <c r="B34032">
        <v>11</v>
      </c>
      <c r="C34032" t="s">
        <v>245</v>
      </c>
      <c r="D34032" s="1">
        <v>43060</v>
      </c>
      <c r="F34032">
        <v>1</v>
      </c>
      <c r="G34032">
        <v>71596</v>
      </c>
      <c r="H34032" t="s">
        <v>505</v>
      </c>
      <c r="J34032" t="s">
        <v>14</v>
      </c>
      <c r="K34032">
        <v>68</v>
      </c>
      <c r="L34032" t="s">
        <v>15</v>
      </c>
    </row>
    <row r="34033" spans="1:12">
      <c r="A34033" t="e">
        <f ca="1">E00251611297721</f>
        <v>#NAME?</v>
      </c>
      <c r="B34033">
        <v>294</v>
      </c>
      <c r="C34033" t="s">
        <v>61</v>
      </c>
      <c r="D34033" s="1">
        <v>41312</v>
      </c>
      <c r="F34033">
        <v>1</v>
      </c>
      <c r="G34033">
        <v>72632</v>
      </c>
      <c r="H34033" t="s">
        <v>107</v>
      </c>
      <c r="J34033" t="s">
        <v>14</v>
      </c>
      <c r="K34033">
        <v>44</v>
      </c>
      <c r="L34033" t="s">
        <v>15</v>
      </c>
    </row>
    <row r="34034" spans="1:12">
      <c r="A34034" t="e">
        <f ca="1">E00251432194221</f>
        <v>#NAME?</v>
      </c>
      <c r="B34034">
        <v>488</v>
      </c>
      <c r="C34034" t="s">
        <v>401</v>
      </c>
      <c r="D34034" s="1">
        <v>42621</v>
      </c>
      <c r="F34034">
        <v>4</v>
      </c>
      <c r="G34034">
        <v>3004</v>
      </c>
      <c r="H34034" t="s">
        <v>104</v>
      </c>
      <c r="J34034" t="s">
        <v>14</v>
      </c>
      <c r="K34034">
        <v>45</v>
      </c>
      <c r="L34034" t="s">
        <v>15</v>
      </c>
    </row>
    <row r="34035" spans="1:12">
      <c r="A34035" t="e">
        <f ca="1">E00251432194221</f>
        <v>#NAME?</v>
      </c>
      <c r="B34035">
        <v>488</v>
      </c>
      <c r="C34035" t="s">
        <v>401</v>
      </c>
      <c r="D34035" s="1">
        <v>42803</v>
      </c>
      <c r="F34035">
        <v>4</v>
      </c>
      <c r="G34035">
        <v>27800</v>
      </c>
      <c r="H34035" t="s">
        <v>145</v>
      </c>
      <c r="J34035" t="s">
        <v>14</v>
      </c>
      <c r="K34035">
        <v>46</v>
      </c>
      <c r="L34035" t="s">
        <v>15</v>
      </c>
    </row>
    <row r="34036" spans="1:12">
      <c r="A34036" t="e">
        <f ca="1">E00251427371521</f>
        <v>#NAME?</v>
      </c>
      <c r="B34036">
        <v>10</v>
      </c>
      <c r="C34036" t="s">
        <v>18</v>
      </c>
      <c r="D34036" s="1">
        <v>42016</v>
      </c>
      <c r="F34036">
        <v>2</v>
      </c>
      <c r="G34036">
        <v>2689</v>
      </c>
      <c r="H34036" t="s">
        <v>255</v>
      </c>
      <c r="J34036" t="s">
        <v>14</v>
      </c>
      <c r="K34036">
        <v>52</v>
      </c>
      <c r="L34036" t="s">
        <v>15</v>
      </c>
    </row>
    <row r="34037" spans="1:12">
      <c r="A34037" t="e">
        <f ca="1">E00251537604521</f>
        <v>#NAME?</v>
      </c>
      <c r="B34037">
        <v>459</v>
      </c>
      <c r="C34037" t="s">
        <v>187</v>
      </c>
      <c r="D34037" s="1">
        <v>42417</v>
      </c>
      <c r="F34037">
        <v>2</v>
      </c>
      <c r="G34037">
        <v>29622</v>
      </c>
      <c r="H34037" t="s">
        <v>453</v>
      </c>
      <c r="J34037" t="s">
        <v>14</v>
      </c>
      <c r="K34037">
        <v>52</v>
      </c>
      <c r="L34037" t="s">
        <v>15</v>
      </c>
    </row>
    <row r="34038" spans="1:12">
      <c r="A34038" t="e">
        <f ca="1">E00251537604521</f>
        <v>#NAME?</v>
      </c>
      <c r="B34038">
        <v>459</v>
      </c>
      <c r="C34038" t="s">
        <v>187</v>
      </c>
      <c r="D34038" s="1">
        <v>42445</v>
      </c>
      <c r="F34038">
        <v>1</v>
      </c>
      <c r="G34038">
        <v>29622</v>
      </c>
      <c r="H34038" t="s">
        <v>453</v>
      </c>
      <c r="J34038" t="s">
        <v>14</v>
      </c>
      <c r="K34038">
        <v>52</v>
      </c>
      <c r="L34038" t="s">
        <v>15</v>
      </c>
    </row>
    <row r="34039" spans="1:12">
      <c r="A34039" t="e">
        <f ca="1">E00251512648921</f>
        <v>#NAME?</v>
      </c>
      <c r="B34039">
        <v>47</v>
      </c>
      <c r="C34039" t="s">
        <v>494</v>
      </c>
      <c r="D34039" s="1">
        <v>41617</v>
      </c>
      <c r="F34039">
        <v>1</v>
      </c>
      <c r="G34039">
        <v>4549</v>
      </c>
      <c r="H34039" t="s">
        <v>69</v>
      </c>
      <c r="J34039" t="s">
        <v>14</v>
      </c>
      <c r="K34039">
        <v>55</v>
      </c>
      <c r="L34039" t="s">
        <v>15</v>
      </c>
    </row>
    <row r="34040" spans="1:12">
      <c r="A34040" t="e">
        <f ca="1">E00251514878421</f>
        <v>#NAME?</v>
      </c>
      <c r="B34040">
        <v>6156</v>
      </c>
      <c r="C34040" t="s">
        <v>352</v>
      </c>
      <c r="D34040" s="1">
        <v>42328</v>
      </c>
      <c r="F34040">
        <v>1</v>
      </c>
      <c r="G34040">
        <v>4660</v>
      </c>
      <c r="H34040" t="s">
        <v>215</v>
      </c>
      <c r="J34040" t="s">
        <v>14</v>
      </c>
      <c r="K34040">
        <v>57</v>
      </c>
      <c r="L34040" t="s">
        <v>15</v>
      </c>
    </row>
    <row r="34041" spans="1:12">
      <c r="A34041" t="e">
        <f ca="1">E00251429284421</f>
        <v>#NAME?</v>
      </c>
      <c r="B34041">
        <v>292</v>
      </c>
      <c r="C34041" t="s">
        <v>467</v>
      </c>
      <c r="D34041" s="1">
        <v>41416</v>
      </c>
      <c r="F34041">
        <v>5</v>
      </c>
      <c r="G34041">
        <v>2141</v>
      </c>
      <c r="H34041" t="s">
        <v>614</v>
      </c>
      <c r="J34041" t="s">
        <v>14</v>
      </c>
      <c r="K34041">
        <v>57</v>
      </c>
      <c r="L34041" t="s">
        <v>15</v>
      </c>
    </row>
    <row r="34042" spans="1:12">
      <c r="A34042" t="e">
        <f ca="1">E00251532254321</f>
        <v>#NAME?</v>
      </c>
      <c r="B34042">
        <v>485</v>
      </c>
      <c r="C34042" t="s">
        <v>241</v>
      </c>
      <c r="D34042" s="1">
        <v>43000</v>
      </c>
      <c r="F34042">
        <v>5</v>
      </c>
      <c r="G34042">
        <v>6262</v>
      </c>
      <c r="H34042" t="s">
        <v>590</v>
      </c>
      <c r="J34042" t="s">
        <v>14</v>
      </c>
      <c r="K34042">
        <v>53</v>
      </c>
      <c r="L34042" t="s">
        <v>15</v>
      </c>
    </row>
    <row r="34043" spans="1:12">
      <c r="A34043" t="e">
        <f ca="1">E00251532254321</f>
        <v>#NAME?</v>
      </c>
      <c r="B34043">
        <v>485</v>
      </c>
      <c r="C34043" t="s">
        <v>241</v>
      </c>
      <c r="D34043" s="1">
        <v>43012</v>
      </c>
      <c r="F34043">
        <v>1</v>
      </c>
      <c r="G34043">
        <v>25000</v>
      </c>
      <c r="H34043" t="s">
        <v>178</v>
      </c>
      <c r="J34043" t="s">
        <v>14</v>
      </c>
      <c r="K34043">
        <v>53</v>
      </c>
      <c r="L34043" t="s">
        <v>15</v>
      </c>
    </row>
    <row r="34044" spans="1:12">
      <c r="A34044" t="e">
        <f ca="1">E00251532254321</f>
        <v>#NAME?</v>
      </c>
      <c r="B34044">
        <v>485</v>
      </c>
      <c r="C34044" t="s">
        <v>241</v>
      </c>
      <c r="D34044" s="1">
        <v>43012</v>
      </c>
      <c r="F34044">
        <v>2</v>
      </c>
      <c r="G34044">
        <v>4539</v>
      </c>
      <c r="H34044" t="s">
        <v>673</v>
      </c>
      <c r="J34044" t="s">
        <v>14</v>
      </c>
      <c r="K34044">
        <v>53</v>
      </c>
      <c r="L34044" t="s">
        <v>15</v>
      </c>
    </row>
    <row r="34045" spans="1:12">
      <c r="A34045" t="e">
        <f ca="1">E00251427397821</f>
        <v>#NAME?</v>
      </c>
      <c r="B34045">
        <v>10</v>
      </c>
      <c r="C34045" t="s">
        <v>18</v>
      </c>
      <c r="D34045" s="1">
        <v>41425</v>
      </c>
      <c r="F34045">
        <v>2</v>
      </c>
      <c r="G34045">
        <v>81380</v>
      </c>
      <c r="H34045" t="s">
        <v>326</v>
      </c>
      <c r="J34045" t="s">
        <v>14</v>
      </c>
      <c r="K34045">
        <v>62</v>
      </c>
      <c r="L34045" t="s">
        <v>15</v>
      </c>
    </row>
    <row r="34046" spans="1:12">
      <c r="A34046" t="e">
        <f ca="1">E00251427397821</f>
        <v>#NAME?</v>
      </c>
      <c r="B34046">
        <v>10</v>
      </c>
      <c r="C34046" t="s">
        <v>18</v>
      </c>
      <c r="D34046" s="1">
        <v>41589</v>
      </c>
      <c r="F34046">
        <v>1</v>
      </c>
      <c r="G34046">
        <v>30000</v>
      </c>
      <c r="H34046" t="s">
        <v>144</v>
      </c>
      <c r="J34046" t="s">
        <v>14</v>
      </c>
      <c r="K34046">
        <v>62</v>
      </c>
      <c r="L34046" t="s">
        <v>15</v>
      </c>
    </row>
    <row r="34047" spans="1:12">
      <c r="A34047" t="e">
        <f ca="1">E00251532440721</f>
        <v>#NAME?</v>
      </c>
      <c r="B34047">
        <v>4054</v>
      </c>
      <c r="C34047" t="s">
        <v>693</v>
      </c>
      <c r="D34047" s="1">
        <v>42115</v>
      </c>
      <c r="F34047">
        <v>2</v>
      </c>
      <c r="G34047">
        <v>4019</v>
      </c>
      <c r="H34047" t="s">
        <v>26</v>
      </c>
      <c r="J34047" t="s">
        <v>14</v>
      </c>
      <c r="K34047">
        <v>55</v>
      </c>
      <c r="L34047" t="s">
        <v>15</v>
      </c>
    </row>
    <row r="34048" spans="1:12">
      <c r="A34048" t="e">
        <f ca="1">E00251528672121</f>
        <v>#NAME?</v>
      </c>
      <c r="B34048">
        <v>292</v>
      </c>
      <c r="C34048" t="s">
        <v>467</v>
      </c>
      <c r="D34048" s="1">
        <v>40982</v>
      </c>
      <c r="F34048">
        <v>1</v>
      </c>
      <c r="G34048">
        <v>7873</v>
      </c>
      <c r="H34048" t="s">
        <v>103</v>
      </c>
      <c r="J34048" t="s">
        <v>14</v>
      </c>
      <c r="K34048">
        <v>46</v>
      </c>
      <c r="L34048" t="s">
        <v>22</v>
      </c>
    </row>
    <row r="34049" spans="1:12">
      <c r="A34049" t="e">
        <f ca="1">E00251528672121</f>
        <v>#NAME?</v>
      </c>
      <c r="B34049">
        <v>292</v>
      </c>
      <c r="C34049" t="s">
        <v>467</v>
      </c>
      <c r="D34049" s="1">
        <v>42536</v>
      </c>
      <c r="F34049">
        <v>2</v>
      </c>
      <c r="G34049">
        <v>6929</v>
      </c>
      <c r="H34049" t="s">
        <v>36</v>
      </c>
      <c r="J34049" t="s">
        <v>14</v>
      </c>
      <c r="K34049">
        <v>50</v>
      </c>
      <c r="L34049" t="s">
        <v>15</v>
      </c>
    </row>
    <row r="34050" spans="1:12">
      <c r="A34050" t="e">
        <f ca="1">E00251429206321</f>
        <v>#NAME?</v>
      </c>
      <c r="B34050">
        <v>307</v>
      </c>
      <c r="C34050" t="s">
        <v>210</v>
      </c>
      <c r="D34050" s="1">
        <v>42970</v>
      </c>
      <c r="F34050">
        <v>2</v>
      </c>
      <c r="G34050">
        <v>2113</v>
      </c>
      <c r="H34050" t="s">
        <v>579</v>
      </c>
      <c r="J34050" t="s">
        <v>14</v>
      </c>
      <c r="K34050">
        <v>59</v>
      </c>
      <c r="L34050" t="s">
        <v>15</v>
      </c>
    </row>
    <row r="34051" spans="1:12">
      <c r="A34051" t="e">
        <f ca="1">E00251429206321</f>
        <v>#NAME?</v>
      </c>
      <c r="B34051">
        <v>307</v>
      </c>
      <c r="C34051" t="s">
        <v>210</v>
      </c>
      <c r="D34051" s="1">
        <v>42977</v>
      </c>
      <c r="F34051">
        <v>1</v>
      </c>
      <c r="G34051">
        <v>1101</v>
      </c>
      <c r="H34051" t="s">
        <v>220</v>
      </c>
      <c r="J34051" t="s">
        <v>14</v>
      </c>
      <c r="K34051">
        <v>59</v>
      </c>
      <c r="L34051" t="s">
        <v>15</v>
      </c>
    </row>
    <row r="34052" spans="1:12">
      <c r="A34052" t="e">
        <f ca="1">E00251427397821</f>
        <v>#NAME?</v>
      </c>
      <c r="B34052">
        <v>10</v>
      </c>
      <c r="C34052" t="s">
        <v>18</v>
      </c>
      <c r="D34052" s="1">
        <v>41808</v>
      </c>
      <c r="F34052">
        <v>1</v>
      </c>
      <c r="G34052">
        <v>30000</v>
      </c>
      <c r="H34052" t="s">
        <v>144</v>
      </c>
      <c r="J34052" t="s">
        <v>14</v>
      </c>
      <c r="K34052">
        <v>63</v>
      </c>
      <c r="L34052" t="s">
        <v>15</v>
      </c>
    </row>
    <row r="34053" spans="1:12">
      <c r="A34053" t="e">
        <f ca="1">E00251427397821</f>
        <v>#NAME?</v>
      </c>
      <c r="B34053">
        <v>10</v>
      </c>
      <c r="C34053" t="s">
        <v>18</v>
      </c>
      <c r="D34053" s="1">
        <v>41872</v>
      </c>
      <c r="F34053">
        <v>1</v>
      </c>
      <c r="G34053">
        <v>30000</v>
      </c>
      <c r="H34053" t="s">
        <v>144</v>
      </c>
      <c r="J34053" t="s">
        <v>14</v>
      </c>
      <c r="K34053">
        <v>63</v>
      </c>
      <c r="L34053" t="s">
        <v>15</v>
      </c>
    </row>
    <row r="34054" spans="1:12">
      <c r="A34054" t="e">
        <f ca="1">E00251427397821</f>
        <v>#NAME?</v>
      </c>
      <c r="B34054">
        <v>10</v>
      </c>
      <c r="C34054" t="s">
        <v>18</v>
      </c>
      <c r="D34054" s="1">
        <v>41498</v>
      </c>
      <c r="F34054">
        <v>1</v>
      </c>
      <c r="G34054">
        <v>81380</v>
      </c>
      <c r="H34054" t="s">
        <v>326</v>
      </c>
      <c r="J34054" t="s">
        <v>14</v>
      </c>
      <c r="K34054">
        <v>62</v>
      </c>
      <c r="L34054" t="s">
        <v>15</v>
      </c>
    </row>
    <row r="34055" spans="1:12">
      <c r="A34055" t="e">
        <f ca="1">E00251427397821</f>
        <v>#NAME?</v>
      </c>
      <c r="B34055">
        <v>10</v>
      </c>
      <c r="C34055" t="s">
        <v>18</v>
      </c>
      <c r="D34055" s="1">
        <v>41627</v>
      </c>
      <c r="F34055">
        <v>1</v>
      </c>
      <c r="G34055">
        <v>30000</v>
      </c>
      <c r="H34055" t="s">
        <v>144</v>
      </c>
      <c r="J34055" t="s">
        <v>14</v>
      </c>
      <c r="K34055">
        <v>62</v>
      </c>
      <c r="L34055" t="s">
        <v>15</v>
      </c>
    </row>
    <row r="34056" spans="1:12">
      <c r="A34056" t="e">
        <f ca="1">E00251532440721</f>
        <v>#NAME?</v>
      </c>
      <c r="B34056">
        <v>4054</v>
      </c>
      <c r="C34056" t="s">
        <v>693</v>
      </c>
      <c r="D34056" s="1">
        <v>42255</v>
      </c>
      <c r="F34056">
        <v>2</v>
      </c>
      <c r="G34056">
        <v>4019</v>
      </c>
      <c r="H34056" t="s">
        <v>26</v>
      </c>
      <c r="J34056" t="s">
        <v>14</v>
      </c>
      <c r="K34056">
        <v>56</v>
      </c>
      <c r="L34056" t="s">
        <v>15</v>
      </c>
    </row>
    <row r="34057" spans="1:12">
      <c r="A34057" t="e">
        <f ca="1">E00251619053521</f>
        <v>#NAME?</v>
      </c>
      <c r="B34057">
        <v>109</v>
      </c>
      <c r="C34057" t="s">
        <v>480</v>
      </c>
      <c r="D34057" s="1">
        <v>41701</v>
      </c>
      <c r="F34057">
        <v>1</v>
      </c>
      <c r="G34057">
        <v>30000</v>
      </c>
      <c r="H34057" t="s">
        <v>144</v>
      </c>
      <c r="J34057" t="s">
        <v>14</v>
      </c>
      <c r="K34057">
        <v>43</v>
      </c>
      <c r="L34057" t="s">
        <v>15</v>
      </c>
    </row>
    <row r="34058" spans="1:12">
      <c r="A34058" t="e">
        <f ca="1">E00251619053521</f>
        <v>#NAME?</v>
      </c>
      <c r="B34058">
        <v>109</v>
      </c>
      <c r="C34058" t="s">
        <v>480</v>
      </c>
      <c r="D34058" s="1">
        <v>41808</v>
      </c>
      <c r="F34058">
        <v>1</v>
      </c>
      <c r="G34058">
        <v>38870</v>
      </c>
      <c r="H34058" t="s">
        <v>514</v>
      </c>
      <c r="J34058" t="s">
        <v>14</v>
      </c>
      <c r="K34058">
        <v>43</v>
      </c>
      <c r="L34058" t="s">
        <v>15</v>
      </c>
    </row>
    <row r="34059" spans="1:12">
      <c r="A34059" t="e">
        <f ca="1">E00251432194221</f>
        <v>#NAME?</v>
      </c>
      <c r="B34059">
        <v>488</v>
      </c>
      <c r="C34059" t="s">
        <v>401</v>
      </c>
      <c r="D34059" s="1">
        <v>41852</v>
      </c>
      <c r="F34059">
        <v>4</v>
      </c>
      <c r="G34059">
        <v>4019</v>
      </c>
      <c r="H34059" t="s">
        <v>26</v>
      </c>
      <c r="J34059" t="s">
        <v>14</v>
      </c>
      <c r="K34059">
        <v>43</v>
      </c>
      <c r="L34059" t="s">
        <v>15</v>
      </c>
    </row>
    <row r="34060" spans="1:12">
      <c r="A34060" t="e">
        <f ca="1">E00251518877721</f>
        <v>#NAME?</v>
      </c>
      <c r="B34060">
        <v>297</v>
      </c>
      <c r="C34060" t="s">
        <v>411</v>
      </c>
      <c r="D34060" s="1">
        <v>41323</v>
      </c>
      <c r="F34060">
        <v>2</v>
      </c>
      <c r="G34060">
        <v>37205</v>
      </c>
      <c r="H34060" t="s">
        <v>191</v>
      </c>
      <c r="J34060" t="s">
        <v>14</v>
      </c>
      <c r="K34060">
        <v>55</v>
      </c>
      <c r="L34060" t="s">
        <v>15</v>
      </c>
    </row>
    <row r="34061" spans="1:12">
      <c r="A34061" t="e">
        <f ca="1">E00251518877721</f>
        <v>#NAME?</v>
      </c>
      <c r="B34061">
        <v>297</v>
      </c>
      <c r="C34061" t="s">
        <v>411</v>
      </c>
      <c r="D34061" s="1">
        <v>41323</v>
      </c>
      <c r="F34061">
        <v>4</v>
      </c>
      <c r="G34061">
        <v>7242</v>
      </c>
      <c r="H34061" t="s">
        <v>93</v>
      </c>
      <c r="J34061" t="s">
        <v>14</v>
      </c>
      <c r="K34061">
        <v>55</v>
      </c>
      <c r="L34061" t="s">
        <v>15</v>
      </c>
    </row>
    <row r="34062" spans="1:12">
      <c r="A34062" t="e">
        <f ca="1">E00251430249221</f>
        <v>#NAME?</v>
      </c>
      <c r="B34062">
        <v>498</v>
      </c>
      <c r="C34062" t="s">
        <v>591</v>
      </c>
      <c r="D34062" s="1">
        <v>41830</v>
      </c>
      <c r="F34062">
        <v>6</v>
      </c>
      <c r="G34062">
        <v>4019</v>
      </c>
      <c r="H34062" t="s">
        <v>26</v>
      </c>
      <c r="J34062" t="s">
        <v>14</v>
      </c>
      <c r="K34062">
        <v>64</v>
      </c>
      <c r="L34062" t="s">
        <v>15</v>
      </c>
    </row>
    <row r="34063" spans="1:12">
      <c r="A34063" t="e">
        <f ca="1">E00251427397821</f>
        <v>#NAME?</v>
      </c>
      <c r="B34063">
        <v>10</v>
      </c>
      <c r="C34063" t="s">
        <v>18</v>
      </c>
      <c r="D34063" s="1">
        <v>40995</v>
      </c>
      <c r="F34063">
        <v>1</v>
      </c>
      <c r="G34063">
        <v>30000</v>
      </c>
      <c r="H34063" t="s">
        <v>144</v>
      </c>
      <c r="J34063" t="s">
        <v>14</v>
      </c>
      <c r="K34063">
        <v>61</v>
      </c>
      <c r="L34063" t="s">
        <v>15</v>
      </c>
    </row>
    <row r="34064" spans="1:12">
      <c r="A34064" t="e">
        <f ca="1">E00251517759721</f>
        <v>#NAME?</v>
      </c>
      <c r="B34064">
        <v>105</v>
      </c>
      <c r="C34064" t="s">
        <v>682</v>
      </c>
      <c r="D34064" s="1">
        <v>41549</v>
      </c>
      <c r="F34064">
        <v>1</v>
      </c>
      <c r="G34064">
        <v>37621</v>
      </c>
      <c r="H34064" t="s">
        <v>683</v>
      </c>
      <c r="J34064" t="s">
        <v>14</v>
      </c>
      <c r="K34064">
        <v>57</v>
      </c>
      <c r="L34064" t="s">
        <v>15</v>
      </c>
    </row>
    <row r="34065" spans="1:12">
      <c r="A34065" t="e">
        <f ca="1">E00251532440721</f>
        <v>#NAME?</v>
      </c>
      <c r="B34065">
        <v>4054</v>
      </c>
      <c r="C34065" t="s">
        <v>693</v>
      </c>
      <c r="D34065" s="1">
        <v>42115</v>
      </c>
      <c r="F34065">
        <v>3</v>
      </c>
      <c r="G34065">
        <v>81221</v>
      </c>
      <c r="H34065" t="s">
        <v>523</v>
      </c>
      <c r="J34065" t="s">
        <v>14</v>
      </c>
      <c r="K34065">
        <v>55</v>
      </c>
      <c r="L34065" t="s">
        <v>15</v>
      </c>
    </row>
    <row r="34066" spans="1:12">
      <c r="A34066" t="e">
        <f ca="1">E00251430249221</f>
        <v>#NAME?</v>
      </c>
      <c r="B34066">
        <v>498</v>
      </c>
      <c r="C34066" t="s">
        <v>591</v>
      </c>
      <c r="D34066" s="1">
        <v>43032</v>
      </c>
      <c r="F34066">
        <v>2</v>
      </c>
      <c r="G34066">
        <v>2729</v>
      </c>
      <c r="H34066" t="s">
        <v>115</v>
      </c>
      <c r="J34066" t="s">
        <v>14</v>
      </c>
      <c r="K34066">
        <v>67</v>
      </c>
      <c r="L34066" t="s">
        <v>15</v>
      </c>
    </row>
    <row r="34067" spans="1:12">
      <c r="A34067" t="e">
        <f ca="1">E00251432194221</f>
        <v>#NAME?</v>
      </c>
      <c r="B34067">
        <v>488</v>
      </c>
      <c r="C34067" t="s">
        <v>401</v>
      </c>
      <c r="D34067" s="1">
        <v>41738</v>
      </c>
      <c r="F34067">
        <v>1</v>
      </c>
      <c r="G34067">
        <v>5715</v>
      </c>
      <c r="H34067" t="s">
        <v>254</v>
      </c>
      <c r="J34067" t="s">
        <v>14</v>
      </c>
      <c r="K34067">
        <v>43</v>
      </c>
      <c r="L34067" t="s">
        <v>15</v>
      </c>
    </row>
    <row r="34068" spans="1:12">
      <c r="A34068" t="e">
        <f ca="1">E00251432194221</f>
        <v>#NAME?</v>
      </c>
      <c r="B34068">
        <v>488</v>
      </c>
      <c r="C34068" t="s">
        <v>401</v>
      </c>
      <c r="D34068" s="1">
        <v>41838</v>
      </c>
      <c r="F34068">
        <v>2</v>
      </c>
      <c r="G34068">
        <v>7891</v>
      </c>
      <c r="H34068" t="s">
        <v>888</v>
      </c>
      <c r="J34068" t="s">
        <v>14</v>
      </c>
      <c r="K34068">
        <v>43</v>
      </c>
      <c r="L34068" t="s">
        <v>22</v>
      </c>
    </row>
    <row r="34069" spans="1:12">
      <c r="A34069" t="e">
        <f ca="1">E00251432194221</f>
        <v>#NAME?</v>
      </c>
      <c r="B34069">
        <v>488</v>
      </c>
      <c r="C34069" t="s">
        <v>401</v>
      </c>
      <c r="D34069" s="1">
        <v>41838</v>
      </c>
      <c r="F34069">
        <v>5</v>
      </c>
      <c r="G34069">
        <v>5718</v>
      </c>
      <c r="H34069" t="s">
        <v>244</v>
      </c>
      <c r="J34069" t="s">
        <v>14</v>
      </c>
      <c r="K34069">
        <v>43</v>
      </c>
      <c r="L34069" t="s">
        <v>15</v>
      </c>
    </row>
    <row r="34070" spans="1:12">
      <c r="A34070" t="e">
        <f ca="1">E00251432194221</f>
        <v>#NAME?</v>
      </c>
      <c r="B34070">
        <v>488</v>
      </c>
      <c r="C34070" t="s">
        <v>401</v>
      </c>
      <c r="D34070" s="1">
        <v>41852</v>
      </c>
      <c r="F34070">
        <v>2</v>
      </c>
      <c r="G34070">
        <v>7906</v>
      </c>
      <c r="H34070" t="s">
        <v>173</v>
      </c>
      <c r="J34070" t="s">
        <v>14</v>
      </c>
      <c r="K34070">
        <v>43</v>
      </c>
      <c r="L34070" t="s">
        <v>22</v>
      </c>
    </row>
    <row r="34071" spans="1:12">
      <c r="A34071" t="e">
        <f ca="1">E00251432194221</f>
        <v>#NAME?</v>
      </c>
      <c r="B34071">
        <v>488</v>
      </c>
      <c r="C34071" t="s">
        <v>401</v>
      </c>
      <c r="D34071" s="1">
        <v>42516</v>
      </c>
      <c r="F34071">
        <v>4</v>
      </c>
      <c r="G34071">
        <v>4019</v>
      </c>
      <c r="H34071" t="s">
        <v>26</v>
      </c>
      <c r="J34071" t="s">
        <v>14</v>
      </c>
      <c r="K34071">
        <v>45</v>
      </c>
      <c r="L34071" t="s">
        <v>15</v>
      </c>
    </row>
    <row r="34072" spans="1:12">
      <c r="A34072" t="e">
        <f ca="1">E00251619053521</f>
        <v>#NAME?</v>
      </c>
      <c r="B34072">
        <v>739</v>
      </c>
      <c r="C34072" t="s">
        <v>957</v>
      </c>
      <c r="D34072" s="1">
        <v>42925</v>
      </c>
      <c r="F34072">
        <v>1</v>
      </c>
      <c r="G34072">
        <v>7089</v>
      </c>
      <c r="H34072" t="s">
        <v>487</v>
      </c>
      <c r="I34072" t="s">
        <v>56</v>
      </c>
      <c r="J34072" t="s">
        <v>57</v>
      </c>
      <c r="K34072">
        <v>46</v>
      </c>
      <c r="L34072" t="s">
        <v>15</v>
      </c>
    </row>
    <row r="34073" spans="1:12">
      <c r="A34073" t="e">
        <f ca="1">E00251528868321</f>
        <v>#NAME?</v>
      </c>
      <c r="B34073">
        <v>276</v>
      </c>
      <c r="C34073" t="s">
        <v>122</v>
      </c>
      <c r="D34073" s="1">
        <v>42970</v>
      </c>
      <c r="F34073">
        <v>1</v>
      </c>
      <c r="G34073">
        <v>2729</v>
      </c>
      <c r="H34073" t="s">
        <v>115</v>
      </c>
      <c r="J34073" t="s">
        <v>14</v>
      </c>
      <c r="K34073">
        <v>60</v>
      </c>
      <c r="L34073" t="s">
        <v>15</v>
      </c>
    </row>
    <row r="34074" spans="1:12">
      <c r="A34074" t="e">
        <f ca="1">E00251528868321</f>
        <v>#NAME?</v>
      </c>
      <c r="B34074">
        <v>276</v>
      </c>
      <c r="C34074" t="s">
        <v>122</v>
      </c>
      <c r="D34074" s="1">
        <v>42972</v>
      </c>
      <c r="F34074">
        <v>3</v>
      </c>
      <c r="G34074">
        <v>7904</v>
      </c>
      <c r="H34074" t="s">
        <v>75</v>
      </c>
      <c r="J34074" t="s">
        <v>14</v>
      </c>
      <c r="K34074">
        <v>60</v>
      </c>
      <c r="L34074" t="s">
        <v>22</v>
      </c>
    </row>
    <row r="34075" spans="1:12">
      <c r="A34075" t="e">
        <f ca="1">E00251429284421</f>
        <v>#NAME?</v>
      </c>
      <c r="B34075">
        <v>292</v>
      </c>
      <c r="C34075" t="s">
        <v>467</v>
      </c>
      <c r="D34075" s="1">
        <v>41415</v>
      </c>
      <c r="F34075">
        <v>1</v>
      </c>
      <c r="G34075">
        <v>71985</v>
      </c>
      <c r="H34075" t="s">
        <v>738</v>
      </c>
      <c r="J34075" t="s">
        <v>14</v>
      </c>
      <c r="K34075">
        <v>57</v>
      </c>
      <c r="L34075" t="s">
        <v>15</v>
      </c>
    </row>
    <row r="34076" spans="1:12">
      <c r="A34076" t="e">
        <f ca="1">E00251430249221</f>
        <v>#NAME?</v>
      </c>
      <c r="B34076">
        <v>498</v>
      </c>
      <c r="C34076" t="s">
        <v>591</v>
      </c>
      <c r="D34076" s="1">
        <v>42040</v>
      </c>
      <c r="F34076">
        <v>4</v>
      </c>
      <c r="G34076">
        <v>4019</v>
      </c>
      <c r="H34076" t="s">
        <v>26</v>
      </c>
      <c r="J34076" t="s">
        <v>14</v>
      </c>
      <c r="K34076">
        <v>64</v>
      </c>
      <c r="L34076" t="s">
        <v>15</v>
      </c>
    </row>
    <row r="34077" spans="1:12">
      <c r="A34077" t="e">
        <f ca="1">E00251517759721</f>
        <v>#NAME?</v>
      </c>
      <c r="B34077">
        <v>105</v>
      </c>
      <c r="C34077" t="s">
        <v>682</v>
      </c>
      <c r="D34077" s="1">
        <v>41505</v>
      </c>
      <c r="F34077">
        <v>1</v>
      </c>
      <c r="G34077">
        <v>29690</v>
      </c>
      <c r="H34077" t="s">
        <v>52</v>
      </c>
      <c r="J34077" t="s">
        <v>14</v>
      </c>
      <c r="K34077">
        <v>57</v>
      </c>
      <c r="L34077" t="s">
        <v>15</v>
      </c>
    </row>
    <row r="34078" spans="1:12">
      <c r="A34078" t="e">
        <f ca="1">E00251528868321</f>
        <v>#NAME?</v>
      </c>
      <c r="B34078">
        <v>276</v>
      </c>
      <c r="C34078" t="s">
        <v>122</v>
      </c>
      <c r="D34078" s="1">
        <v>42965</v>
      </c>
      <c r="F34078">
        <v>1</v>
      </c>
      <c r="G34078">
        <v>4019</v>
      </c>
      <c r="H34078" t="s">
        <v>26</v>
      </c>
      <c r="J34078" t="s">
        <v>14</v>
      </c>
      <c r="K34078">
        <v>60</v>
      </c>
      <c r="L34078" t="s">
        <v>15</v>
      </c>
    </row>
    <row r="34079" spans="1:12">
      <c r="A34079" t="e">
        <f ca="1">E00251528672121</f>
        <v>#NAME?</v>
      </c>
      <c r="B34079">
        <v>292</v>
      </c>
      <c r="C34079" t="s">
        <v>467</v>
      </c>
      <c r="D34079" s="1">
        <v>42016</v>
      </c>
      <c r="F34079">
        <v>6</v>
      </c>
      <c r="G34079">
        <v>3004</v>
      </c>
      <c r="H34079" t="s">
        <v>104</v>
      </c>
      <c r="J34079" t="s">
        <v>14</v>
      </c>
      <c r="K34079">
        <v>48</v>
      </c>
      <c r="L34079" t="s">
        <v>15</v>
      </c>
    </row>
    <row r="34080" spans="1:12">
      <c r="A34080" t="e">
        <f ca="1">E00251510764721</f>
        <v>#NAME?</v>
      </c>
      <c r="B34080">
        <v>122</v>
      </c>
      <c r="C34080" t="s">
        <v>522</v>
      </c>
      <c r="D34080" s="1">
        <v>41717</v>
      </c>
      <c r="F34080">
        <v>1</v>
      </c>
      <c r="G34080">
        <v>30112</v>
      </c>
      <c r="H34080" t="s">
        <v>645</v>
      </c>
      <c r="J34080" t="s">
        <v>14</v>
      </c>
      <c r="K34080">
        <v>46</v>
      </c>
      <c r="L34080" t="s">
        <v>15</v>
      </c>
    </row>
    <row r="34081" spans="1:12">
      <c r="A34081" t="e">
        <f ca="1">E00251510764721</f>
        <v>#NAME?</v>
      </c>
      <c r="B34081">
        <v>122</v>
      </c>
      <c r="C34081" t="s">
        <v>522</v>
      </c>
      <c r="D34081" s="1">
        <v>42093</v>
      </c>
      <c r="F34081">
        <v>1</v>
      </c>
      <c r="G34081">
        <v>78650</v>
      </c>
      <c r="H34081" t="s">
        <v>414</v>
      </c>
      <c r="J34081" t="s">
        <v>14</v>
      </c>
      <c r="K34081">
        <v>47</v>
      </c>
      <c r="L34081" t="s">
        <v>22</v>
      </c>
    </row>
    <row r="34082" spans="1:12">
      <c r="A34082" t="e">
        <f ca="1">E00251432194221</f>
        <v>#NAME?</v>
      </c>
      <c r="B34082">
        <v>488</v>
      </c>
      <c r="C34082" t="s">
        <v>401</v>
      </c>
      <c r="D34082" s="1">
        <v>42536</v>
      </c>
      <c r="F34082">
        <v>2</v>
      </c>
      <c r="G34082">
        <v>4019</v>
      </c>
      <c r="H34082" t="s">
        <v>26</v>
      </c>
      <c r="J34082" t="s">
        <v>14</v>
      </c>
      <c r="K34082">
        <v>45</v>
      </c>
      <c r="L34082" t="s">
        <v>15</v>
      </c>
    </row>
    <row r="34083" spans="1:12">
      <c r="A34083" t="e">
        <f ca="1">E00251524957221</f>
        <v>#NAME?</v>
      </c>
      <c r="B34083">
        <v>455</v>
      </c>
      <c r="C34083" t="s">
        <v>312</v>
      </c>
      <c r="D34083" s="1">
        <v>41597</v>
      </c>
      <c r="F34083">
        <v>1</v>
      </c>
      <c r="G34083">
        <v>3502</v>
      </c>
      <c r="H34083" t="s">
        <v>885</v>
      </c>
      <c r="J34083" t="s">
        <v>14</v>
      </c>
      <c r="K34083">
        <v>54</v>
      </c>
      <c r="L34083" t="s">
        <v>15</v>
      </c>
    </row>
    <row r="34084" spans="1:12">
      <c r="A34084" t="e">
        <f ca="1">E00251429314921</f>
        <v>#NAME?</v>
      </c>
      <c r="B34084">
        <v>4055</v>
      </c>
      <c r="C34084" t="s">
        <v>51</v>
      </c>
      <c r="D34084" s="1">
        <v>42432</v>
      </c>
      <c r="F34084">
        <v>4</v>
      </c>
      <c r="G34084">
        <v>25000</v>
      </c>
      <c r="H34084" t="s">
        <v>178</v>
      </c>
      <c r="J34084" t="s">
        <v>14</v>
      </c>
      <c r="K34084">
        <v>49</v>
      </c>
      <c r="L34084" t="s">
        <v>15</v>
      </c>
    </row>
    <row r="34085" spans="1:12">
      <c r="A34085" t="e">
        <f ca="1">E00251511140821</f>
        <v>#NAME?</v>
      </c>
      <c r="B34085">
        <v>10</v>
      </c>
      <c r="C34085" t="s">
        <v>18</v>
      </c>
      <c r="D34085" s="1">
        <v>41978</v>
      </c>
      <c r="F34085">
        <v>1</v>
      </c>
      <c r="G34085">
        <v>84500</v>
      </c>
      <c r="H34085" t="s">
        <v>511</v>
      </c>
      <c r="J34085" t="s">
        <v>14</v>
      </c>
      <c r="K34085">
        <v>46</v>
      </c>
      <c r="L34085" t="s">
        <v>15</v>
      </c>
    </row>
    <row r="34086" spans="1:12">
      <c r="A34086" t="e">
        <f ca="1">E00251715551121</f>
        <v>#NAME?</v>
      </c>
      <c r="B34086">
        <v>763</v>
      </c>
      <c r="C34086" t="s">
        <v>194</v>
      </c>
      <c r="D34086" s="1">
        <v>42644</v>
      </c>
      <c r="F34086">
        <v>1</v>
      </c>
      <c r="G34086">
        <v>4878</v>
      </c>
      <c r="H34086" t="s">
        <v>1742</v>
      </c>
      <c r="I34086" t="s">
        <v>56</v>
      </c>
      <c r="J34086" t="s">
        <v>57</v>
      </c>
      <c r="K34086">
        <v>46</v>
      </c>
      <c r="L34086" t="s">
        <v>15</v>
      </c>
    </row>
    <row r="34087" spans="1:12">
      <c r="A34087" t="e">
        <f ca="1">E00251527995921</f>
        <v>#NAME?</v>
      </c>
      <c r="B34087">
        <v>47</v>
      </c>
      <c r="C34087" t="s">
        <v>494</v>
      </c>
      <c r="D34087" s="1">
        <v>42690</v>
      </c>
      <c r="F34087">
        <v>1</v>
      </c>
      <c r="G34087">
        <v>8798</v>
      </c>
      <c r="H34087" t="s">
        <v>314</v>
      </c>
      <c r="J34087" t="s">
        <v>14</v>
      </c>
      <c r="K34087">
        <v>53</v>
      </c>
      <c r="L34087" t="s">
        <v>15</v>
      </c>
    </row>
    <row r="34088" spans="1:12">
      <c r="A34088" t="e">
        <f ca="1">E00251429314921</f>
        <v>#NAME?</v>
      </c>
      <c r="B34088">
        <v>4055</v>
      </c>
      <c r="C34088" t="s">
        <v>51</v>
      </c>
      <c r="D34088" s="1">
        <v>41842</v>
      </c>
      <c r="F34088">
        <v>2</v>
      </c>
      <c r="G34088">
        <v>27800</v>
      </c>
      <c r="H34088" t="s">
        <v>145</v>
      </c>
      <c r="J34088" t="s">
        <v>14</v>
      </c>
      <c r="K34088">
        <v>48</v>
      </c>
      <c r="L34088" t="s">
        <v>15</v>
      </c>
    </row>
    <row r="34089" spans="1:12">
      <c r="A34089" t="e">
        <f ca="1">E00251429314921</f>
        <v>#NAME?</v>
      </c>
      <c r="B34089">
        <v>4055</v>
      </c>
      <c r="C34089" t="s">
        <v>51</v>
      </c>
      <c r="D34089" s="1">
        <v>42444</v>
      </c>
      <c r="F34089">
        <v>3</v>
      </c>
      <c r="G34089">
        <v>4019</v>
      </c>
      <c r="H34089" t="s">
        <v>26</v>
      </c>
      <c r="J34089" t="s">
        <v>14</v>
      </c>
      <c r="K34089">
        <v>49</v>
      </c>
      <c r="L34089" t="s">
        <v>15</v>
      </c>
    </row>
    <row r="34090" spans="1:12">
      <c r="A34090" t="e">
        <f ca="1">E00251527995921</f>
        <v>#NAME?</v>
      </c>
      <c r="B34090">
        <v>47</v>
      </c>
      <c r="C34090" t="s">
        <v>494</v>
      </c>
      <c r="D34090" s="1">
        <v>41351</v>
      </c>
      <c r="F34090">
        <v>3</v>
      </c>
      <c r="G34090">
        <v>4659</v>
      </c>
      <c r="H34090" t="s">
        <v>47</v>
      </c>
      <c r="J34090" t="s">
        <v>14</v>
      </c>
      <c r="K34090">
        <v>50</v>
      </c>
      <c r="L34090" t="s">
        <v>15</v>
      </c>
    </row>
    <row r="34091" spans="1:12">
      <c r="A34091" t="e">
        <f ca="1">E00251432194221</f>
        <v>#NAME?</v>
      </c>
      <c r="B34091">
        <v>488</v>
      </c>
      <c r="C34091" t="s">
        <v>401</v>
      </c>
      <c r="D34091" s="1">
        <v>42709</v>
      </c>
      <c r="F34091">
        <v>2</v>
      </c>
      <c r="G34091">
        <v>70401</v>
      </c>
      <c r="H34091" t="s">
        <v>485</v>
      </c>
      <c r="J34091" t="s">
        <v>14</v>
      </c>
      <c r="K34091">
        <v>45</v>
      </c>
      <c r="L34091" t="s">
        <v>15</v>
      </c>
    </row>
    <row r="34092" spans="1:12">
      <c r="A34092" t="e">
        <f ca="1">E00251514878421</f>
        <v>#NAME?</v>
      </c>
      <c r="B34092">
        <v>6046</v>
      </c>
      <c r="C34092" t="s">
        <v>98</v>
      </c>
      <c r="D34092" s="1">
        <v>42758</v>
      </c>
      <c r="E34092">
        <v>3</v>
      </c>
      <c r="F34092">
        <v>4</v>
      </c>
      <c r="G34092">
        <v>5533</v>
      </c>
      <c r="H34092" t="s">
        <v>537</v>
      </c>
      <c r="J34092" t="s">
        <v>34</v>
      </c>
      <c r="K34092">
        <v>58</v>
      </c>
      <c r="L34092" t="s">
        <v>15</v>
      </c>
    </row>
    <row r="34093" spans="1:12">
      <c r="A34093" t="e">
        <f ca="1">E00251430249221</f>
        <v>#NAME?</v>
      </c>
      <c r="B34093">
        <v>498</v>
      </c>
      <c r="C34093" t="s">
        <v>591</v>
      </c>
      <c r="D34093" s="1">
        <v>41186</v>
      </c>
      <c r="F34093">
        <v>3</v>
      </c>
      <c r="G34093">
        <v>4019</v>
      </c>
      <c r="H34093" t="s">
        <v>26</v>
      </c>
      <c r="J34093" t="s">
        <v>14</v>
      </c>
      <c r="K34093">
        <v>62</v>
      </c>
      <c r="L34093" t="s">
        <v>15</v>
      </c>
    </row>
    <row r="34094" spans="1:12">
      <c r="A34094" t="e">
        <f ca="1">E00251430249221</f>
        <v>#NAME?</v>
      </c>
      <c r="B34094">
        <v>498</v>
      </c>
      <c r="C34094" t="s">
        <v>591</v>
      </c>
      <c r="D34094" s="1">
        <v>41934</v>
      </c>
      <c r="F34094">
        <v>1</v>
      </c>
      <c r="G34094">
        <v>4019</v>
      </c>
      <c r="H34094" t="s">
        <v>26</v>
      </c>
      <c r="J34094" t="s">
        <v>14</v>
      </c>
      <c r="K34094">
        <v>64</v>
      </c>
      <c r="L34094" t="s">
        <v>15</v>
      </c>
    </row>
    <row r="34095" spans="1:12">
      <c r="A34095" t="e">
        <f ca="1">E00251430249221</f>
        <v>#NAME?</v>
      </c>
      <c r="B34095">
        <v>498</v>
      </c>
      <c r="C34095" t="s">
        <v>591</v>
      </c>
      <c r="D34095" s="1">
        <v>42418</v>
      </c>
      <c r="F34095">
        <v>2</v>
      </c>
      <c r="G34095">
        <v>2749</v>
      </c>
      <c r="H34095" t="s">
        <v>147</v>
      </c>
      <c r="J34095" t="s">
        <v>14</v>
      </c>
      <c r="K34095">
        <v>65</v>
      </c>
      <c r="L34095" t="s">
        <v>15</v>
      </c>
    </row>
    <row r="34096" spans="1:12">
      <c r="A34096" t="e">
        <f ca="1">E00251532440721</f>
        <v>#NAME?</v>
      </c>
      <c r="B34096">
        <v>4054</v>
      </c>
      <c r="C34096" t="s">
        <v>693</v>
      </c>
      <c r="D34096" s="1">
        <v>41151</v>
      </c>
      <c r="F34096">
        <v>1</v>
      </c>
      <c r="G34096">
        <v>71940</v>
      </c>
      <c r="H34096" t="s">
        <v>135</v>
      </c>
      <c r="J34096" t="s">
        <v>14</v>
      </c>
      <c r="K34096">
        <v>53</v>
      </c>
      <c r="L34096" t="s">
        <v>15</v>
      </c>
    </row>
    <row r="34097" spans="1:12">
      <c r="A34097" t="e">
        <f ca="1">E00251532440721</f>
        <v>#NAME?</v>
      </c>
      <c r="B34097">
        <v>4054</v>
      </c>
      <c r="C34097" t="s">
        <v>693</v>
      </c>
      <c r="D34097" s="1">
        <v>42107</v>
      </c>
      <c r="F34097">
        <v>2</v>
      </c>
      <c r="G34097">
        <v>4019</v>
      </c>
      <c r="H34097" t="s">
        <v>26</v>
      </c>
      <c r="J34097" t="s">
        <v>14</v>
      </c>
      <c r="K34097">
        <v>55</v>
      </c>
      <c r="L34097" t="s">
        <v>15</v>
      </c>
    </row>
    <row r="34098" spans="1:12">
      <c r="A34098" t="e">
        <f ca="1">E00251532254321</f>
        <v>#NAME?</v>
      </c>
      <c r="B34098">
        <v>485</v>
      </c>
      <c r="C34098" t="s">
        <v>241</v>
      </c>
      <c r="D34098" s="1">
        <v>42963</v>
      </c>
      <c r="F34098">
        <v>6</v>
      </c>
      <c r="G34098">
        <v>6253</v>
      </c>
      <c r="H34098" t="s">
        <v>292</v>
      </c>
      <c r="J34098" t="s">
        <v>14</v>
      </c>
      <c r="K34098">
        <v>53</v>
      </c>
      <c r="L34098" t="s">
        <v>15</v>
      </c>
    </row>
    <row r="34099" spans="1:12">
      <c r="A34099" t="e">
        <f ca="1">E00251532254321</f>
        <v>#NAME?</v>
      </c>
      <c r="B34099">
        <v>485</v>
      </c>
      <c r="C34099" t="s">
        <v>241</v>
      </c>
      <c r="D34099" s="1">
        <v>43017</v>
      </c>
      <c r="F34099">
        <v>4</v>
      </c>
      <c r="G34099">
        <v>6101</v>
      </c>
      <c r="H34099" t="s">
        <v>423</v>
      </c>
      <c r="J34099" t="s">
        <v>14</v>
      </c>
      <c r="K34099">
        <v>53</v>
      </c>
      <c r="L34099" t="s">
        <v>15</v>
      </c>
    </row>
    <row r="34100" spans="1:12">
      <c r="A34100" t="e">
        <f ca="1">E00251532254321</f>
        <v>#NAME?</v>
      </c>
      <c r="B34100">
        <v>765</v>
      </c>
      <c r="C34100" t="s">
        <v>446</v>
      </c>
      <c r="D34100" s="1">
        <v>42226</v>
      </c>
      <c r="F34100">
        <v>1</v>
      </c>
      <c r="G34100">
        <v>78900</v>
      </c>
      <c r="H34100" t="s">
        <v>79</v>
      </c>
      <c r="I34100" t="s">
        <v>56</v>
      </c>
      <c r="J34100" t="s">
        <v>57</v>
      </c>
      <c r="K34100">
        <v>51</v>
      </c>
      <c r="L34100" t="s">
        <v>22</v>
      </c>
    </row>
    <row r="34101" spans="1:12">
      <c r="A34101" t="e">
        <f ca="1">E00251524957221</f>
        <v>#NAME?</v>
      </c>
      <c r="B34101">
        <v>455</v>
      </c>
      <c r="C34101" t="s">
        <v>312</v>
      </c>
      <c r="D34101" s="1">
        <v>43045</v>
      </c>
      <c r="F34101">
        <v>1</v>
      </c>
      <c r="G34101">
        <v>1518</v>
      </c>
      <c r="H34101" t="s">
        <v>1172</v>
      </c>
      <c r="J34101" t="s">
        <v>14</v>
      </c>
      <c r="K34101">
        <v>58</v>
      </c>
      <c r="L34101" t="s">
        <v>15</v>
      </c>
    </row>
    <row r="34102" spans="1:12">
      <c r="A34102" t="e">
        <f ca="1">E00251524957221</f>
        <v>#NAME?</v>
      </c>
      <c r="B34102">
        <v>455</v>
      </c>
      <c r="C34102" t="s">
        <v>312</v>
      </c>
      <c r="D34102" s="1">
        <v>41302</v>
      </c>
      <c r="F34102">
        <v>1</v>
      </c>
      <c r="G34102">
        <v>3502</v>
      </c>
      <c r="H34102" t="s">
        <v>885</v>
      </c>
      <c r="J34102" t="s">
        <v>14</v>
      </c>
      <c r="K34102">
        <v>53</v>
      </c>
      <c r="L34102" t="s">
        <v>15</v>
      </c>
    </row>
    <row r="34103" spans="1:12">
      <c r="A34103" t="e">
        <f ca="1">E00251524957221</f>
        <v>#NAME?</v>
      </c>
      <c r="B34103">
        <v>455</v>
      </c>
      <c r="C34103" t="s">
        <v>312</v>
      </c>
      <c r="D34103" s="1">
        <v>42194</v>
      </c>
      <c r="F34103">
        <v>1</v>
      </c>
      <c r="G34103">
        <v>6953</v>
      </c>
      <c r="H34103" t="s">
        <v>759</v>
      </c>
      <c r="J34103" t="s">
        <v>14</v>
      </c>
      <c r="K34103">
        <v>55</v>
      </c>
      <c r="L34103" t="s">
        <v>15</v>
      </c>
    </row>
    <row r="34104" spans="1:12">
      <c r="A34104" t="e">
        <f ca="1">E00251432216821</f>
        <v>#NAME?</v>
      </c>
      <c r="B34104">
        <v>6156</v>
      </c>
      <c r="C34104" t="s">
        <v>352</v>
      </c>
      <c r="D34104" s="1">
        <v>42291</v>
      </c>
      <c r="F34104">
        <v>1</v>
      </c>
      <c r="G34104">
        <v>38100</v>
      </c>
      <c r="H34104" t="s">
        <v>574</v>
      </c>
      <c r="J34104" t="s">
        <v>14</v>
      </c>
      <c r="K34104">
        <v>45</v>
      </c>
      <c r="L34104" t="s">
        <v>15</v>
      </c>
    </row>
    <row r="34105" spans="1:12">
      <c r="A34105" t="e">
        <f ca="1">E00251532440721</f>
        <v>#NAME?</v>
      </c>
      <c r="B34105">
        <v>4054</v>
      </c>
      <c r="C34105" t="s">
        <v>693</v>
      </c>
      <c r="D34105" s="1">
        <v>42549</v>
      </c>
      <c r="F34105">
        <v>3</v>
      </c>
      <c r="G34105">
        <v>4019</v>
      </c>
      <c r="H34105" t="s">
        <v>26</v>
      </c>
      <c r="J34105" t="s">
        <v>14</v>
      </c>
      <c r="K34105">
        <v>56</v>
      </c>
      <c r="L34105" t="s">
        <v>15</v>
      </c>
    </row>
    <row r="34106" spans="1:12">
      <c r="A34106" t="e">
        <f ca="1">E00251512352121</f>
        <v>#NAME?</v>
      </c>
      <c r="B34106">
        <v>3527</v>
      </c>
      <c r="C34106" t="s">
        <v>598</v>
      </c>
      <c r="D34106" s="1">
        <v>43055</v>
      </c>
      <c r="F34106">
        <v>2</v>
      </c>
      <c r="G34106">
        <v>2720</v>
      </c>
      <c r="H34106" t="s">
        <v>65</v>
      </c>
      <c r="J34106" t="s">
        <v>14</v>
      </c>
      <c r="K34106">
        <v>56</v>
      </c>
      <c r="L34106" t="s">
        <v>15</v>
      </c>
    </row>
    <row r="34107" spans="1:12">
      <c r="A34107" t="e">
        <f ca="1">E00251432194221</f>
        <v>#NAME?</v>
      </c>
      <c r="B34107">
        <v>488</v>
      </c>
      <c r="C34107" t="s">
        <v>401</v>
      </c>
      <c r="D34107" s="1">
        <v>42591</v>
      </c>
      <c r="F34107">
        <v>2</v>
      </c>
      <c r="G34107">
        <v>3004</v>
      </c>
      <c r="H34107" t="s">
        <v>104</v>
      </c>
      <c r="J34107" t="s">
        <v>14</v>
      </c>
      <c r="K34107">
        <v>45</v>
      </c>
      <c r="L34107" t="s">
        <v>15</v>
      </c>
    </row>
    <row r="34108" spans="1:12">
      <c r="A34108" t="e">
        <f ca="1">E00251432194221</f>
        <v>#NAME?</v>
      </c>
      <c r="B34108">
        <v>488</v>
      </c>
      <c r="C34108" t="s">
        <v>401</v>
      </c>
      <c r="D34108" s="1">
        <v>42803</v>
      </c>
      <c r="F34108">
        <v>3</v>
      </c>
      <c r="G34108">
        <v>29623</v>
      </c>
      <c r="H34108" t="s">
        <v>556</v>
      </c>
      <c r="J34108" t="s">
        <v>14</v>
      </c>
      <c r="K34108">
        <v>46</v>
      </c>
      <c r="L34108" t="s">
        <v>15</v>
      </c>
    </row>
    <row r="34109" spans="1:12">
      <c r="A34109" t="e">
        <f ca="1">E00251432427121</f>
        <v>#NAME?</v>
      </c>
      <c r="B34109">
        <v>502</v>
      </c>
      <c r="C34109" t="s">
        <v>172</v>
      </c>
      <c r="D34109" s="1">
        <v>41114</v>
      </c>
      <c r="F34109">
        <v>2</v>
      </c>
      <c r="G34109">
        <v>49390</v>
      </c>
      <c r="H34109" t="s">
        <v>59</v>
      </c>
      <c r="J34109" t="s">
        <v>14</v>
      </c>
      <c r="K34109">
        <v>48</v>
      </c>
      <c r="L34109" t="s">
        <v>15</v>
      </c>
    </row>
    <row r="34110" spans="1:12">
      <c r="A34110" t="e">
        <f ca="1">E00251432194221</f>
        <v>#NAME?</v>
      </c>
      <c r="B34110">
        <v>488</v>
      </c>
      <c r="C34110" t="s">
        <v>401</v>
      </c>
      <c r="D34110" s="1">
        <v>41759</v>
      </c>
      <c r="F34110">
        <v>3</v>
      </c>
      <c r="G34110">
        <v>7962</v>
      </c>
      <c r="H34110" t="s">
        <v>111</v>
      </c>
      <c r="J34110" t="s">
        <v>14</v>
      </c>
      <c r="K34110">
        <v>43</v>
      </c>
      <c r="L34110" t="s">
        <v>22</v>
      </c>
    </row>
    <row r="34111" spans="1:12">
      <c r="A34111" t="e">
        <f ca="1">E00251514878421</f>
        <v>#NAME?</v>
      </c>
      <c r="B34111">
        <v>6156</v>
      </c>
      <c r="C34111" t="s">
        <v>352</v>
      </c>
      <c r="D34111" s="1">
        <v>41283</v>
      </c>
      <c r="F34111">
        <v>1</v>
      </c>
      <c r="G34111">
        <v>78609</v>
      </c>
      <c r="H34111" t="s">
        <v>240</v>
      </c>
      <c r="J34111" t="s">
        <v>14</v>
      </c>
      <c r="K34111">
        <v>54</v>
      </c>
      <c r="L34111" t="s">
        <v>22</v>
      </c>
    </row>
    <row r="34112" spans="1:12">
      <c r="A34112" t="e">
        <f ca="1">E00251514878421</f>
        <v>#NAME?</v>
      </c>
      <c r="B34112">
        <v>6156</v>
      </c>
      <c r="C34112" t="s">
        <v>352</v>
      </c>
      <c r="D34112" s="1">
        <v>42109</v>
      </c>
      <c r="F34112">
        <v>2</v>
      </c>
      <c r="G34112">
        <v>7862</v>
      </c>
      <c r="H34112" t="s">
        <v>27</v>
      </c>
      <c r="J34112" t="s">
        <v>14</v>
      </c>
      <c r="K34112">
        <v>57</v>
      </c>
      <c r="L34112" t="s">
        <v>22</v>
      </c>
    </row>
    <row r="34113" spans="1:12">
      <c r="A34113" t="e">
        <f ca="1">E00251432194221</f>
        <v>#NAME?</v>
      </c>
      <c r="B34113">
        <v>488</v>
      </c>
      <c r="C34113" t="s">
        <v>401</v>
      </c>
      <c r="D34113" s="1">
        <v>42573</v>
      </c>
      <c r="F34113">
        <v>1</v>
      </c>
      <c r="G34113">
        <v>7810</v>
      </c>
      <c r="H34113" t="s">
        <v>695</v>
      </c>
      <c r="J34113" t="s">
        <v>14</v>
      </c>
      <c r="K34113">
        <v>45</v>
      </c>
      <c r="L34113" t="s">
        <v>22</v>
      </c>
    </row>
    <row r="34114" spans="1:12">
      <c r="A34114" t="e">
        <f ca="1">E00251432194221</f>
        <v>#NAME?</v>
      </c>
      <c r="B34114">
        <v>488</v>
      </c>
      <c r="C34114" t="s">
        <v>401</v>
      </c>
      <c r="D34114" s="1">
        <v>42709</v>
      </c>
      <c r="F34114">
        <v>4</v>
      </c>
      <c r="G34114">
        <v>6953</v>
      </c>
      <c r="H34114" t="s">
        <v>759</v>
      </c>
      <c r="J34114" t="s">
        <v>14</v>
      </c>
      <c r="K34114">
        <v>45</v>
      </c>
      <c r="L34114" t="s">
        <v>15</v>
      </c>
    </row>
    <row r="34115" spans="1:12">
      <c r="A34115" t="e">
        <f ca="1">E00251527398421</f>
        <v>#NAME?</v>
      </c>
      <c r="B34115">
        <v>11</v>
      </c>
      <c r="C34115" t="s">
        <v>245</v>
      </c>
      <c r="D34115" s="1">
        <v>43059</v>
      </c>
      <c r="F34115">
        <v>1</v>
      </c>
      <c r="G34115">
        <v>2449</v>
      </c>
      <c r="H34115" t="s">
        <v>53</v>
      </c>
      <c r="J34115" t="s">
        <v>14</v>
      </c>
      <c r="K34115">
        <v>46</v>
      </c>
      <c r="L34115" t="s">
        <v>15</v>
      </c>
    </row>
    <row r="34116" spans="1:12">
      <c r="A34116" t="e">
        <f ca="1">E00251537604521</f>
        <v>#NAME?</v>
      </c>
      <c r="B34116">
        <v>459</v>
      </c>
      <c r="C34116" t="s">
        <v>187</v>
      </c>
      <c r="D34116" s="1">
        <v>42702</v>
      </c>
      <c r="F34116">
        <v>3</v>
      </c>
      <c r="G34116">
        <v>4019</v>
      </c>
      <c r="H34116" t="s">
        <v>26</v>
      </c>
      <c r="J34116" t="s">
        <v>14</v>
      </c>
      <c r="K34116">
        <v>52</v>
      </c>
      <c r="L34116" t="s">
        <v>15</v>
      </c>
    </row>
    <row r="34117" spans="1:12">
      <c r="A34117" t="e">
        <f ca="1">E00251537604521</f>
        <v>#NAME?</v>
      </c>
      <c r="B34117">
        <v>833</v>
      </c>
      <c r="C34117" t="s">
        <v>1004</v>
      </c>
      <c r="D34117" s="1">
        <v>42373</v>
      </c>
      <c r="E34117">
        <v>0</v>
      </c>
      <c r="F34117">
        <v>2</v>
      </c>
      <c r="G34117">
        <v>72670</v>
      </c>
      <c r="H34117" t="s">
        <v>223</v>
      </c>
      <c r="J34117" t="s">
        <v>34</v>
      </c>
      <c r="K34117">
        <v>52</v>
      </c>
      <c r="L34117" t="s">
        <v>15</v>
      </c>
    </row>
    <row r="34118" spans="1:12">
      <c r="A34118" t="e">
        <f ca="1">E00251429284421</f>
        <v>#NAME?</v>
      </c>
      <c r="B34118">
        <v>292</v>
      </c>
      <c r="C34118" t="s">
        <v>467</v>
      </c>
      <c r="D34118" s="1">
        <v>41225</v>
      </c>
      <c r="F34118">
        <v>1</v>
      </c>
      <c r="G34118">
        <v>3804</v>
      </c>
      <c r="H34118" t="s">
        <v>71</v>
      </c>
      <c r="J34118" t="s">
        <v>14</v>
      </c>
      <c r="K34118">
        <v>57</v>
      </c>
      <c r="L34118" t="s">
        <v>15</v>
      </c>
    </row>
    <row r="34119" spans="1:12">
      <c r="A34119" t="e">
        <f ca="1">E00251429284421</f>
        <v>#NAME?</v>
      </c>
      <c r="B34119">
        <v>292</v>
      </c>
      <c r="C34119" t="s">
        <v>467</v>
      </c>
      <c r="D34119" s="1">
        <v>41422</v>
      </c>
      <c r="F34119">
        <v>4</v>
      </c>
      <c r="G34119">
        <v>70400</v>
      </c>
      <c r="H34119" t="s">
        <v>536</v>
      </c>
      <c r="J34119" t="s">
        <v>14</v>
      </c>
      <c r="K34119">
        <v>57</v>
      </c>
      <c r="L34119" t="s">
        <v>15</v>
      </c>
    </row>
    <row r="34120" spans="1:12">
      <c r="A34120" t="e">
        <f ca="1">E00251429309921</f>
        <v>#NAME?</v>
      </c>
      <c r="B34120">
        <v>278</v>
      </c>
      <c r="C34120" t="s">
        <v>222</v>
      </c>
      <c r="D34120" s="1">
        <v>42419</v>
      </c>
      <c r="F34120">
        <v>1</v>
      </c>
      <c r="G34120">
        <v>2722</v>
      </c>
      <c r="H34120" t="s">
        <v>339</v>
      </c>
      <c r="J34120" t="s">
        <v>14</v>
      </c>
      <c r="K34120">
        <v>51</v>
      </c>
      <c r="L34120" t="s">
        <v>15</v>
      </c>
    </row>
    <row r="34121" spans="1:12">
      <c r="A34121" t="e">
        <f ca="1">E00251532440721</f>
        <v>#NAME?</v>
      </c>
      <c r="B34121">
        <v>4054</v>
      </c>
      <c r="C34121" t="s">
        <v>693</v>
      </c>
      <c r="D34121" s="1">
        <v>41765</v>
      </c>
      <c r="F34121">
        <v>2</v>
      </c>
      <c r="G34121">
        <v>4019</v>
      </c>
      <c r="H34121" t="s">
        <v>26</v>
      </c>
      <c r="J34121" t="s">
        <v>14</v>
      </c>
      <c r="K34121">
        <v>54</v>
      </c>
      <c r="L34121" t="s">
        <v>15</v>
      </c>
    </row>
    <row r="34122" spans="1:12">
      <c r="A34122" t="e">
        <f ca="1">E00251532440721</f>
        <v>#NAME?</v>
      </c>
      <c r="B34122">
        <v>4054</v>
      </c>
      <c r="C34122" t="s">
        <v>693</v>
      </c>
      <c r="D34122" s="1">
        <v>42139</v>
      </c>
      <c r="F34122">
        <v>1</v>
      </c>
      <c r="G34122">
        <v>73390</v>
      </c>
      <c r="H34122" t="s">
        <v>66</v>
      </c>
      <c r="J34122" t="s">
        <v>14</v>
      </c>
      <c r="K34122">
        <v>55</v>
      </c>
      <c r="L34122" t="s">
        <v>15</v>
      </c>
    </row>
    <row r="34123" spans="1:12">
      <c r="A34123" t="e">
        <f ca="1">E00251432194221</f>
        <v>#NAME?</v>
      </c>
      <c r="B34123">
        <v>488</v>
      </c>
      <c r="C34123" t="s">
        <v>401</v>
      </c>
      <c r="D34123" s="1">
        <v>42551</v>
      </c>
      <c r="F34123">
        <v>1</v>
      </c>
      <c r="G34123">
        <v>3004</v>
      </c>
      <c r="H34123" t="s">
        <v>104</v>
      </c>
      <c r="J34123" t="s">
        <v>14</v>
      </c>
      <c r="K34123">
        <v>45</v>
      </c>
      <c r="L34123" t="s">
        <v>15</v>
      </c>
    </row>
    <row r="34124" spans="1:12">
      <c r="A34124" t="e">
        <f ca="1">E00251432194221</f>
        <v>#NAME?</v>
      </c>
      <c r="B34124">
        <v>488</v>
      </c>
      <c r="C34124" t="s">
        <v>401</v>
      </c>
      <c r="D34124" s="1">
        <v>42593</v>
      </c>
      <c r="F34124">
        <v>1</v>
      </c>
      <c r="G34124">
        <v>3004</v>
      </c>
      <c r="H34124" t="s">
        <v>104</v>
      </c>
      <c r="J34124" t="s">
        <v>14</v>
      </c>
      <c r="K34124">
        <v>45</v>
      </c>
      <c r="L34124" t="s">
        <v>15</v>
      </c>
    </row>
    <row r="34125" spans="1:12">
      <c r="A34125" t="e">
        <f ca="1">E00251432194221</f>
        <v>#NAME?</v>
      </c>
      <c r="B34125">
        <v>488</v>
      </c>
      <c r="C34125" t="s">
        <v>401</v>
      </c>
      <c r="D34125" s="1">
        <v>42649</v>
      </c>
      <c r="F34125">
        <v>3</v>
      </c>
      <c r="G34125">
        <v>4019</v>
      </c>
      <c r="H34125" t="s">
        <v>26</v>
      </c>
      <c r="J34125" t="s">
        <v>14</v>
      </c>
      <c r="K34125">
        <v>45</v>
      </c>
      <c r="L34125" t="s">
        <v>15</v>
      </c>
    </row>
    <row r="34126" spans="1:12">
      <c r="A34126" t="e">
        <f ca="1">E00251615838821</f>
        <v>#NAME?</v>
      </c>
      <c r="B34126">
        <v>457</v>
      </c>
      <c r="C34126" t="s">
        <v>137</v>
      </c>
      <c r="D34126" s="1">
        <v>41743</v>
      </c>
      <c r="F34126">
        <v>1</v>
      </c>
      <c r="G34126">
        <v>3804</v>
      </c>
      <c r="H34126" t="s">
        <v>71</v>
      </c>
      <c r="J34126" t="s">
        <v>14</v>
      </c>
      <c r="K34126">
        <v>47</v>
      </c>
      <c r="L34126" t="s">
        <v>15</v>
      </c>
    </row>
    <row r="34127" spans="1:12">
      <c r="A34127" t="e">
        <f ca="1">E00251532254321</f>
        <v>#NAME?</v>
      </c>
      <c r="B34127">
        <v>485</v>
      </c>
      <c r="C34127" t="s">
        <v>241</v>
      </c>
      <c r="D34127" s="1">
        <v>41159</v>
      </c>
      <c r="F34127">
        <v>6</v>
      </c>
      <c r="G34127">
        <v>2724</v>
      </c>
      <c r="H34127" t="s">
        <v>73</v>
      </c>
      <c r="J34127" t="s">
        <v>14</v>
      </c>
      <c r="K34127">
        <v>48</v>
      </c>
      <c r="L34127" t="s">
        <v>15</v>
      </c>
    </row>
    <row r="34128" spans="1:12">
      <c r="A34128" t="e">
        <f ca="1">E00251430249221</f>
        <v>#NAME?</v>
      </c>
      <c r="B34128">
        <v>498</v>
      </c>
      <c r="C34128" t="s">
        <v>591</v>
      </c>
      <c r="D34128" s="1">
        <v>41550</v>
      </c>
      <c r="F34128">
        <v>3</v>
      </c>
      <c r="G34128">
        <v>4019</v>
      </c>
      <c r="H34128" t="s">
        <v>26</v>
      </c>
      <c r="J34128" t="s">
        <v>14</v>
      </c>
      <c r="K34128">
        <v>63</v>
      </c>
      <c r="L34128" t="s">
        <v>15</v>
      </c>
    </row>
    <row r="34129" spans="1:12">
      <c r="A34129" t="e">
        <f ca="1">E00251430249221</f>
        <v>#NAME?</v>
      </c>
      <c r="B34129">
        <v>498</v>
      </c>
      <c r="C34129" t="s">
        <v>591</v>
      </c>
      <c r="D34129" s="1">
        <v>41598</v>
      </c>
      <c r="F34129">
        <v>2</v>
      </c>
      <c r="G34129">
        <v>25000</v>
      </c>
      <c r="H34129" t="s">
        <v>178</v>
      </c>
      <c r="J34129" t="s">
        <v>14</v>
      </c>
      <c r="K34129">
        <v>63</v>
      </c>
      <c r="L34129" t="s">
        <v>15</v>
      </c>
    </row>
    <row r="34130" spans="1:12">
      <c r="A34130" t="e">
        <f ca="1">E00251514247321</f>
        <v>#NAME?</v>
      </c>
      <c r="B34130">
        <v>448</v>
      </c>
      <c r="C34130" t="s">
        <v>112</v>
      </c>
      <c r="D34130" s="1">
        <v>41010</v>
      </c>
      <c r="F34130">
        <v>2</v>
      </c>
      <c r="G34130">
        <v>30740</v>
      </c>
      <c r="H34130" t="s">
        <v>884</v>
      </c>
      <c r="J34130" t="s">
        <v>14</v>
      </c>
      <c r="K34130">
        <v>58</v>
      </c>
      <c r="L34130" t="s">
        <v>15</v>
      </c>
    </row>
    <row r="34131" spans="1:12">
      <c r="A34131" t="e">
        <f ca="1">E00251514247321</f>
        <v>#NAME?</v>
      </c>
      <c r="B34131">
        <v>448</v>
      </c>
      <c r="C34131" t="s">
        <v>112</v>
      </c>
      <c r="D34131" s="1">
        <v>41718</v>
      </c>
      <c r="F34131">
        <v>1</v>
      </c>
      <c r="G34131">
        <v>81221</v>
      </c>
      <c r="H34131" t="s">
        <v>523</v>
      </c>
      <c r="J34131" t="s">
        <v>14</v>
      </c>
      <c r="K34131">
        <v>60</v>
      </c>
      <c r="L34131" t="s">
        <v>15</v>
      </c>
    </row>
    <row r="34132" spans="1:12">
      <c r="A34132" t="e">
        <f ca="1">E00251514247321</f>
        <v>#NAME?</v>
      </c>
      <c r="B34132">
        <v>448</v>
      </c>
      <c r="C34132" t="s">
        <v>112</v>
      </c>
      <c r="D34132" s="1">
        <v>42018</v>
      </c>
      <c r="F34132">
        <v>1</v>
      </c>
      <c r="G34132">
        <v>29690</v>
      </c>
      <c r="H34132" t="s">
        <v>52</v>
      </c>
      <c r="J34132" t="s">
        <v>14</v>
      </c>
      <c r="K34132">
        <v>61</v>
      </c>
      <c r="L34132" t="s">
        <v>15</v>
      </c>
    </row>
    <row r="34133" spans="1:12">
      <c r="A34133" t="e">
        <f ca="1">E00251432427121</f>
        <v>#NAME?</v>
      </c>
      <c r="B34133">
        <v>6156</v>
      </c>
      <c r="C34133" t="s">
        <v>352</v>
      </c>
      <c r="D34133" s="1">
        <v>42685</v>
      </c>
      <c r="F34133">
        <v>2</v>
      </c>
      <c r="G34133">
        <v>49390</v>
      </c>
      <c r="H34133" t="s">
        <v>59</v>
      </c>
      <c r="J34133" t="s">
        <v>14</v>
      </c>
      <c r="K34133">
        <v>52</v>
      </c>
      <c r="L34133" t="s">
        <v>15</v>
      </c>
    </row>
    <row r="34134" spans="1:12">
      <c r="A34134" t="e">
        <f ca="1">E00251429284421</f>
        <v>#NAME?</v>
      </c>
      <c r="B34134">
        <v>292</v>
      </c>
      <c r="C34134" t="s">
        <v>467</v>
      </c>
      <c r="D34134" s="1">
        <v>41671</v>
      </c>
      <c r="F34134">
        <v>5</v>
      </c>
      <c r="G34134">
        <v>2141</v>
      </c>
      <c r="H34134" t="s">
        <v>614</v>
      </c>
      <c r="J34134" t="s">
        <v>14</v>
      </c>
      <c r="K34134">
        <v>58</v>
      </c>
      <c r="L34134" t="s">
        <v>15</v>
      </c>
    </row>
    <row r="34135" spans="1:12">
      <c r="A34135" t="e">
        <f ca="1">E00251514878421</f>
        <v>#NAME?</v>
      </c>
      <c r="B34135">
        <v>6156</v>
      </c>
      <c r="C34135" t="s">
        <v>352</v>
      </c>
      <c r="D34135" s="1">
        <v>42116</v>
      </c>
      <c r="F34135">
        <v>1</v>
      </c>
      <c r="G34135">
        <v>4660</v>
      </c>
      <c r="H34135" t="s">
        <v>215</v>
      </c>
      <c r="J34135" t="s">
        <v>14</v>
      </c>
      <c r="K34135">
        <v>57</v>
      </c>
      <c r="L34135" t="s">
        <v>15</v>
      </c>
    </row>
    <row r="34136" spans="1:12">
      <c r="A34136" t="e">
        <f ca="1">E00251514878421</f>
        <v>#NAME?</v>
      </c>
      <c r="B34136">
        <v>6156</v>
      </c>
      <c r="C34136" t="s">
        <v>352</v>
      </c>
      <c r="D34136" s="1">
        <v>43063</v>
      </c>
      <c r="F34136">
        <v>1</v>
      </c>
      <c r="G34136">
        <v>460</v>
      </c>
      <c r="H34136" t="s">
        <v>16</v>
      </c>
      <c r="J34136" t="s">
        <v>14</v>
      </c>
      <c r="K34136">
        <v>59</v>
      </c>
      <c r="L34136" t="s">
        <v>15</v>
      </c>
    </row>
    <row r="34137" spans="1:12">
      <c r="A34137" t="e">
        <f ca="1">E00251532254321</f>
        <v>#NAME?</v>
      </c>
      <c r="B34137">
        <v>485</v>
      </c>
      <c r="C34137" t="s">
        <v>241</v>
      </c>
      <c r="D34137" s="1">
        <v>42465</v>
      </c>
      <c r="F34137">
        <v>3</v>
      </c>
      <c r="G34137">
        <v>6253</v>
      </c>
      <c r="H34137" t="s">
        <v>292</v>
      </c>
      <c r="J34137" t="s">
        <v>14</v>
      </c>
      <c r="K34137">
        <v>51</v>
      </c>
      <c r="L34137" t="s">
        <v>15</v>
      </c>
    </row>
    <row r="34138" spans="1:12">
      <c r="A34138" t="e">
        <f ca="1">E00251532254321</f>
        <v>#NAME?</v>
      </c>
      <c r="B34138">
        <v>485</v>
      </c>
      <c r="C34138" t="s">
        <v>241</v>
      </c>
      <c r="D34138" s="1">
        <v>42472</v>
      </c>
      <c r="F34138">
        <v>4</v>
      </c>
      <c r="G34138">
        <v>6262</v>
      </c>
      <c r="H34138" t="s">
        <v>590</v>
      </c>
      <c r="J34138" t="s">
        <v>14</v>
      </c>
      <c r="K34138">
        <v>51</v>
      </c>
      <c r="L34138" t="s">
        <v>15</v>
      </c>
    </row>
    <row r="34139" spans="1:12">
      <c r="A34139" t="e">
        <f ca="1">E00251532254321</f>
        <v>#NAME?</v>
      </c>
      <c r="B34139">
        <v>485</v>
      </c>
      <c r="C34139" t="s">
        <v>241</v>
      </c>
      <c r="D34139" s="1">
        <v>42551</v>
      </c>
      <c r="F34139">
        <v>5</v>
      </c>
      <c r="G34139">
        <v>6253</v>
      </c>
      <c r="H34139" t="s">
        <v>292</v>
      </c>
      <c r="J34139" t="s">
        <v>14</v>
      </c>
      <c r="K34139">
        <v>52</v>
      </c>
      <c r="L34139" t="s">
        <v>15</v>
      </c>
    </row>
    <row r="34140" spans="1:12">
      <c r="A34140" t="e">
        <f ca="1">E00251528868321</f>
        <v>#NAME?</v>
      </c>
      <c r="B34140">
        <v>276</v>
      </c>
      <c r="C34140" t="s">
        <v>122</v>
      </c>
      <c r="D34140" s="1">
        <v>42459</v>
      </c>
      <c r="F34140">
        <v>1</v>
      </c>
      <c r="G34140">
        <v>9491</v>
      </c>
      <c r="H34140" t="s">
        <v>566</v>
      </c>
      <c r="J34140" t="s">
        <v>14</v>
      </c>
      <c r="K34140">
        <v>58</v>
      </c>
      <c r="L34140" t="s">
        <v>15</v>
      </c>
    </row>
    <row r="34141" spans="1:12">
      <c r="A34141" t="e">
        <f ca="1">E00251429284421</f>
        <v>#NAME?</v>
      </c>
      <c r="B34141">
        <v>292</v>
      </c>
      <c r="C34141" t="s">
        <v>467</v>
      </c>
      <c r="D34141" s="1">
        <v>43081</v>
      </c>
      <c r="F34141">
        <v>1</v>
      </c>
      <c r="G34141">
        <v>4019</v>
      </c>
      <c r="H34141" t="s">
        <v>26</v>
      </c>
      <c r="J34141" t="s">
        <v>14</v>
      </c>
      <c r="K34141">
        <v>62</v>
      </c>
      <c r="L34141" t="s">
        <v>15</v>
      </c>
    </row>
    <row r="34142" spans="1:12">
      <c r="A34142" t="e">
        <f ca="1">E00251432427121</f>
        <v>#NAME?</v>
      </c>
      <c r="B34142">
        <v>502</v>
      </c>
      <c r="C34142" t="s">
        <v>172</v>
      </c>
      <c r="D34142" s="1">
        <v>41779</v>
      </c>
      <c r="F34142">
        <v>2</v>
      </c>
      <c r="G34142">
        <v>2410</v>
      </c>
      <c r="H34142" t="s">
        <v>283</v>
      </c>
      <c r="J34142" t="s">
        <v>14</v>
      </c>
      <c r="K34142">
        <v>50</v>
      </c>
      <c r="L34142" t="s">
        <v>15</v>
      </c>
    </row>
    <row r="34143" spans="1:12">
      <c r="A34143" t="e">
        <f ca="1">E00251532102121</f>
        <v>#NAME?</v>
      </c>
      <c r="B34143">
        <v>497</v>
      </c>
      <c r="C34143" t="s">
        <v>141</v>
      </c>
      <c r="D34143" s="1">
        <v>42242</v>
      </c>
      <c r="F34143">
        <v>1</v>
      </c>
      <c r="G34143">
        <v>37200</v>
      </c>
      <c r="H34143" t="s">
        <v>619</v>
      </c>
      <c r="J34143" t="s">
        <v>14</v>
      </c>
      <c r="K34143">
        <v>47</v>
      </c>
      <c r="L34143" t="s">
        <v>15</v>
      </c>
    </row>
    <row r="34144" spans="1:12">
      <c r="A34144" t="e">
        <f ca="1">E00251429309821</f>
        <v>#NAME?</v>
      </c>
      <c r="B34144">
        <v>291</v>
      </c>
      <c r="C34144" t="s">
        <v>160</v>
      </c>
      <c r="D34144" s="1">
        <v>41487</v>
      </c>
      <c r="F34144">
        <v>3</v>
      </c>
      <c r="G34144">
        <v>4019</v>
      </c>
      <c r="H34144" t="s">
        <v>26</v>
      </c>
      <c r="J34144" t="s">
        <v>14</v>
      </c>
      <c r="K34144">
        <v>64</v>
      </c>
      <c r="L34144" t="s">
        <v>15</v>
      </c>
    </row>
    <row r="34145" spans="1:12">
      <c r="A34145" t="e">
        <f ca="1">E00251427592521</f>
        <v>#NAME?</v>
      </c>
      <c r="B34145">
        <v>11</v>
      </c>
      <c r="C34145" t="s">
        <v>245</v>
      </c>
      <c r="D34145" s="1">
        <v>41913</v>
      </c>
      <c r="F34145">
        <v>1</v>
      </c>
      <c r="G34145">
        <v>7820</v>
      </c>
      <c r="H34145" t="s">
        <v>233</v>
      </c>
      <c r="J34145" t="s">
        <v>14</v>
      </c>
      <c r="K34145">
        <v>48</v>
      </c>
      <c r="L34145" t="s">
        <v>22</v>
      </c>
    </row>
    <row r="34146" spans="1:12">
      <c r="A34146" t="e">
        <f ca="1">E00251616256121</f>
        <v>#NAME?</v>
      </c>
      <c r="B34146">
        <v>103</v>
      </c>
      <c r="C34146" t="s">
        <v>775</v>
      </c>
      <c r="D34146" s="1">
        <v>41543</v>
      </c>
      <c r="F34146">
        <v>2</v>
      </c>
      <c r="G34146">
        <v>49390</v>
      </c>
      <c r="H34146" t="s">
        <v>59</v>
      </c>
      <c r="J34146" t="s">
        <v>14</v>
      </c>
      <c r="K34146">
        <v>56</v>
      </c>
      <c r="L34146" t="s">
        <v>15</v>
      </c>
    </row>
    <row r="34147" spans="1:12">
      <c r="A34147" t="e">
        <f ca="1">E00251510764721</f>
        <v>#NAME?</v>
      </c>
      <c r="B34147">
        <v>122</v>
      </c>
      <c r="C34147" t="s">
        <v>522</v>
      </c>
      <c r="D34147" s="1">
        <v>42684</v>
      </c>
      <c r="F34147">
        <v>1</v>
      </c>
      <c r="G34147">
        <v>2449</v>
      </c>
      <c r="H34147" t="s">
        <v>53</v>
      </c>
      <c r="J34147" t="s">
        <v>14</v>
      </c>
      <c r="K34147">
        <v>49</v>
      </c>
      <c r="L34147" t="s">
        <v>15</v>
      </c>
    </row>
    <row r="34148" spans="1:12">
      <c r="A34148" t="e">
        <f ca="1">E00251510764721</f>
        <v>#NAME?</v>
      </c>
      <c r="B34148">
        <v>122</v>
      </c>
      <c r="C34148" t="s">
        <v>522</v>
      </c>
      <c r="D34148" s="1">
        <v>41786</v>
      </c>
      <c r="F34148">
        <v>3</v>
      </c>
      <c r="G34148">
        <v>2448</v>
      </c>
      <c r="H34148" t="s">
        <v>19</v>
      </c>
      <c r="J34148" t="s">
        <v>14</v>
      </c>
      <c r="K34148">
        <v>46</v>
      </c>
      <c r="L34148" t="s">
        <v>15</v>
      </c>
    </row>
    <row r="34149" spans="1:12">
      <c r="A34149" t="e">
        <f ca="1">E00251429309821</f>
        <v>#NAME?</v>
      </c>
      <c r="B34149">
        <v>291</v>
      </c>
      <c r="C34149" t="s">
        <v>160</v>
      </c>
      <c r="D34149" s="1">
        <v>41345</v>
      </c>
      <c r="F34149">
        <v>1</v>
      </c>
      <c r="G34149">
        <v>1129</v>
      </c>
      <c r="H34149" t="s">
        <v>601</v>
      </c>
      <c r="J34149" t="s">
        <v>14</v>
      </c>
      <c r="K34149">
        <v>64</v>
      </c>
      <c r="L34149" t="s">
        <v>15</v>
      </c>
    </row>
    <row r="34150" spans="1:12">
      <c r="A34150" t="e">
        <f ca="1">E00251429309821</f>
        <v>#NAME?</v>
      </c>
      <c r="B34150">
        <v>291</v>
      </c>
      <c r="C34150" t="s">
        <v>160</v>
      </c>
      <c r="D34150" s="1">
        <v>41477</v>
      </c>
      <c r="F34150">
        <v>1</v>
      </c>
      <c r="G34150">
        <v>4408</v>
      </c>
      <c r="H34150" t="s">
        <v>356</v>
      </c>
      <c r="J34150" t="s">
        <v>14</v>
      </c>
      <c r="K34150">
        <v>64</v>
      </c>
      <c r="L34150" t="s">
        <v>15</v>
      </c>
    </row>
    <row r="34151" spans="1:12">
      <c r="A34151" t="e">
        <f ca="1">E00251429309821</f>
        <v>#NAME?</v>
      </c>
      <c r="B34151">
        <v>291</v>
      </c>
      <c r="C34151" t="s">
        <v>160</v>
      </c>
      <c r="D34151" s="1">
        <v>41753</v>
      </c>
      <c r="F34151">
        <v>1</v>
      </c>
      <c r="G34151">
        <v>25000</v>
      </c>
      <c r="H34151" t="s">
        <v>178</v>
      </c>
      <c r="J34151" t="s">
        <v>14</v>
      </c>
      <c r="K34151">
        <v>65</v>
      </c>
      <c r="L34151" t="s">
        <v>15</v>
      </c>
    </row>
    <row r="34152" spans="1:12">
      <c r="A34152" t="e">
        <f ca="1">E00251429309821</f>
        <v>#NAME?</v>
      </c>
      <c r="B34152">
        <v>291</v>
      </c>
      <c r="C34152" t="s">
        <v>160</v>
      </c>
      <c r="D34152" s="1">
        <v>42177</v>
      </c>
      <c r="F34152">
        <v>2</v>
      </c>
      <c r="G34152">
        <v>4019</v>
      </c>
      <c r="H34152" t="s">
        <v>26</v>
      </c>
      <c r="J34152" t="s">
        <v>14</v>
      </c>
      <c r="K34152">
        <v>66</v>
      </c>
      <c r="L34152" t="s">
        <v>15</v>
      </c>
    </row>
    <row r="34153" spans="1:12">
      <c r="A34153" t="e">
        <f ca="1">E00251429309821</f>
        <v>#NAME?</v>
      </c>
      <c r="B34153">
        <v>291</v>
      </c>
      <c r="C34153" t="s">
        <v>160</v>
      </c>
      <c r="D34153" s="1">
        <v>42265</v>
      </c>
      <c r="F34153">
        <v>1</v>
      </c>
      <c r="G34153">
        <v>25000</v>
      </c>
      <c r="H34153" t="s">
        <v>178</v>
      </c>
      <c r="J34153" t="s">
        <v>14</v>
      </c>
      <c r="K34153">
        <v>66</v>
      </c>
      <c r="L34153" t="s">
        <v>15</v>
      </c>
    </row>
    <row r="34154" spans="1:12">
      <c r="A34154" t="e">
        <f ca="1">E00251424800621</f>
        <v>#NAME?</v>
      </c>
      <c r="B34154">
        <v>108</v>
      </c>
      <c r="C34154" t="s">
        <v>481</v>
      </c>
      <c r="D34154" s="1">
        <v>42548</v>
      </c>
      <c r="F34154">
        <v>2</v>
      </c>
      <c r="G34154">
        <v>25000</v>
      </c>
      <c r="H34154" t="s">
        <v>178</v>
      </c>
      <c r="J34154" t="s">
        <v>14</v>
      </c>
      <c r="K34154">
        <v>50</v>
      </c>
      <c r="L34154" t="s">
        <v>15</v>
      </c>
    </row>
    <row r="34155" spans="1:12">
      <c r="A34155" t="e">
        <f ca="1">E00251429309821</f>
        <v>#NAME?</v>
      </c>
      <c r="B34155">
        <v>291</v>
      </c>
      <c r="C34155" t="s">
        <v>160</v>
      </c>
      <c r="D34155" s="1">
        <v>42650</v>
      </c>
      <c r="F34155">
        <v>2</v>
      </c>
      <c r="G34155">
        <v>4019</v>
      </c>
      <c r="H34155" t="s">
        <v>26</v>
      </c>
      <c r="J34155" t="s">
        <v>14</v>
      </c>
      <c r="K34155">
        <v>67</v>
      </c>
      <c r="L34155" t="s">
        <v>15</v>
      </c>
    </row>
    <row r="34156" spans="1:12">
      <c r="A34156" t="e">
        <f ca="1">E00251429309821</f>
        <v>#NAME?</v>
      </c>
      <c r="B34156">
        <v>291</v>
      </c>
      <c r="C34156" t="s">
        <v>160</v>
      </c>
      <c r="D34156" s="1">
        <v>42755</v>
      </c>
      <c r="F34156">
        <v>4</v>
      </c>
      <c r="G34156">
        <v>4408</v>
      </c>
      <c r="H34156" t="s">
        <v>356</v>
      </c>
      <c r="J34156" t="s">
        <v>14</v>
      </c>
      <c r="K34156">
        <v>68</v>
      </c>
      <c r="L34156" t="s">
        <v>15</v>
      </c>
    </row>
    <row r="34157" spans="1:12">
      <c r="A34157" t="e">
        <f ca="1">E00251429309821</f>
        <v>#NAME?</v>
      </c>
      <c r="B34157">
        <v>291</v>
      </c>
      <c r="C34157" t="s">
        <v>160</v>
      </c>
      <c r="D34157" s="1">
        <v>42837</v>
      </c>
      <c r="F34157">
        <v>3</v>
      </c>
      <c r="G34157">
        <v>2149</v>
      </c>
      <c r="H34157" t="s">
        <v>484</v>
      </c>
      <c r="J34157" t="s">
        <v>14</v>
      </c>
      <c r="K34157">
        <v>68</v>
      </c>
      <c r="L34157" t="s">
        <v>15</v>
      </c>
    </row>
    <row r="34158" spans="1:12">
      <c r="A34158" t="e">
        <f ca="1">E00251429309821</f>
        <v>#NAME?</v>
      </c>
      <c r="B34158">
        <v>291</v>
      </c>
      <c r="C34158" t="s">
        <v>160</v>
      </c>
      <c r="D34158" s="1">
        <v>42837</v>
      </c>
      <c r="F34158">
        <v>5</v>
      </c>
      <c r="G34158">
        <v>4408</v>
      </c>
      <c r="H34158" t="s">
        <v>356</v>
      </c>
      <c r="J34158" t="s">
        <v>14</v>
      </c>
      <c r="K34158">
        <v>68</v>
      </c>
      <c r="L34158" t="s">
        <v>15</v>
      </c>
    </row>
    <row r="34159" spans="1:12">
      <c r="A34159" t="e">
        <f ca="1">E00251429309821</f>
        <v>#NAME?</v>
      </c>
      <c r="B34159">
        <v>291</v>
      </c>
      <c r="C34159" t="s">
        <v>160</v>
      </c>
      <c r="D34159" s="1">
        <v>42745</v>
      </c>
      <c r="F34159">
        <v>2</v>
      </c>
      <c r="G34159">
        <v>4019</v>
      </c>
      <c r="H34159" t="s">
        <v>26</v>
      </c>
      <c r="J34159" t="s">
        <v>14</v>
      </c>
      <c r="K34159">
        <v>68</v>
      </c>
      <c r="L34159" t="s">
        <v>15</v>
      </c>
    </row>
    <row r="34160" spans="1:12">
      <c r="A34160" t="e">
        <f ca="1">E00251528938321</f>
        <v>#NAME?</v>
      </c>
      <c r="B34160">
        <v>291</v>
      </c>
      <c r="C34160" t="s">
        <v>160</v>
      </c>
      <c r="D34160" s="1">
        <v>42254</v>
      </c>
      <c r="F34160">
        <v>2</v>
      </c>
      <c r="G34160">
        <v>5859</v>
      </c>
      <c r="H34160" t="s">
        <v>607</v>
      </c>
      <c r="J34160" t="s">
        <v>14</v>
      </c>
      <c r="K34160">
        <v>57</v>
      </c>
      <c r="L34160" t="s">
        <v>15</v>
      </c>
    </row>
    <row r="34161" spans="1:12">
      <c r="A34161" t="e">
        <f ca="1">E00251528938321</f>
        <v>#NAME?</v>
      </c>
      <c r="B34161">
        <v>291</v>
      </c>
      <c r="C34161" t="s">
        <v>160</v>
      </c>
      <c r="D34161" s="1">
        <v>42306</v>
      </c>
      <c r="F34161">
        <v>4</v>
      </c>
      <c r="G34161">
        <v>4019</v>
      </c>
      <c r="H34161" t="s">
        <v>26</v>
      </c>
      <c r="J34161" t="s">
        <v>14</v>
      </c>
      <c r="K34161">
        <v>57</v>
      </c>
      <c r="L34161" t="s">
        <v>15</v>
      </c>
    </row>
    <row r="34162" spans="1:12">
      <c r="A34162" t="e">
        <f ca="1">E00251528938321</f>
        <v>#NAME?</v>
      </c>
      <c r="B34162">
        <v>291</v>
      </c>
      <c r="C34162" t="s">
        <v>160</v>
      </c>
      <c r="D34162" s="1">
        <v>42340</v>
      </c>
      <c r="F34162">
        <v>4</v>
      </c>
      <c r="G34162">
        <v>4019</v>
      </c>
      <c r="H34162" t="s">
        <v>26</v>
      </c>
      <c r="J34162" t="s">
        <v>14</v>
      </c>
      <c r="K34162">
        <v>57</v>
      </c>
      <c r="L34162" t="s">
        <v>15</v>
      </c>
    </row>
    <row r="34163" spans="1:12">
      <c r="A34163" t="e">
        <f ca="1">E00251717807221</f>
        <v>#NAME?</v>
      </c>
      <c r="B34163">
        <v>1128</v>
      </c>
      <c r="C34163" t="s">
        <v>424</v>
      </c>
      <c r="D34163" s="1">
        <v>42829</v>
      </c>
      <c r="F34163">
        <v>1</v>
      </c>
      <c r="G34163">
        <v>61171</v>
      </c>
      <c r="H34163" t="s">
        <v>513</v>
      </c>
      <c r="J34163" t="s">
        <v>14</v>
      </c>
      <c r="K34163">
        <v>48</v>
      </c>
      <c r="L34163" t="s">
        <v>15</v>
      </c>
    </row>
    <row r="34164" spans="1:12">
      <c r="A34164" t="e">
        <f ca="1">E00251427221921</f>
        <v>#NAME?</v>
      </c>
      <c r="B34164">
        <v>10</v>
      </c>
      <c r="C34164" t="s">
        <v>18</v>
      </c>
      <c r="D34164" s="1">
        <v>41438</v>
      </c>
      <c r="F34164">
        <v>1</v>
      </c>
      <c r="G34164">
        <v>7906</v>
      </c>
      <c r="H34164" t="s">
        <v>173</v>
      </c>
      <c r="J34164" t="s">
        <v>14</v>
      </c>
      <c r="K34164">
        <v>56</v>
      </c>
      <c r="L34164" t="s">
        <v>22</v>
      </c>
    </row>
    <row r="34165" spans="1:12">
      <c r="A34165" t="e">
        <f ca="1">E00251528938321</f>
        <v>#NAME?</v>
      </c>
      <c r="B34165">
        <v>291</v>
      </c>
      <c r="C34165" t="s">
        <v>160</v>
      </c>
      <c r="D34165" s="1">
        <v>42487</v>
      </c>
      <c r="F34165">
        <v>2</v>
      </c>
      <c r="G34165">
        <v>496</v>
      </c>
      <c r="H34165" t="s">
        <v>190</v>
      </c>
      <c r="J34165" t="s">
        <v>14</v>
      </c>
      <c r="K34165">
        <v>57</v>
      </c>
      <c r="L34165" t="s">
        <v>15</v>
      </c>
    </row>
    <row r="34166" spans="1:12">
      <c r="A34166" t="e">
        <f ca="1">E00251528938321</f>
        <v>#NAME?</v>
      </c>
      <c r="B34166">
        <v>291</v>
      </c>
      <c r="C34166" t="s">
        <v>160</v>
      </c>
      <c r="D34166" s="1">
        <v>42517</v>
      </c>
      <c r="F34166">
        <v>3</v>
      </c>
      <c r="G34166">
        <v>5859</v>
      </c>
      <c r="H34166" t="s">
        <v>607</v>
      </c>
      <c r="J34166" t="s">
        <v>14</v>
      </c>
      <c r="K34166">
        <v>57</v>
      </c>
      <c r="L34166" t="s">
        <v>15</v>
      </c>
    </row>
    <row r="34167" spans="1:12">
      <c r="A34167" t="e">
        <f ca="1">E00251717807221</f>
        <v>#NAME?</v>
      </c>
      <c r="B34167">
        <v>1128</v>
      </c>
      <c r="C34167" t="s">
        <v>424</v>
      </c>
      <c r="D34167" s="1">
        <v>42569</v>
      </c>
      <c r="F34167">
        <v>2</v>
      </c>
      <c r="G34167">
        <v>45981</v>
      </c>
      <c r="H34167" t="s">
        <v>917</v>
      </c>
      <c r="J34167" t="s">
        <v>14</v>
      </c>
      <c r="K34167">
        <v>48</v>
      </c>
      <c r="L34167" t="s">
        <v>15</v>
      </c>
    </row>
    <row r="34168" spans="1:12">
      <c r="A34168" t="e">
        <f ca="1">E00251717807221</f>
        <v>#NAME?</v>
      </c>
      <c r="B34168">
        <v>1128</v>
      </c>
      <c r="C34168" t="s">
        <v>424</v>
      </c>
      <c r="D34168" s="1">
        <v>42829</v>
      </c>
      <c r="F34168">
        <v>2</v>
      </c>
      <c r="G34168">
        <v>71500</v>
      </c>
      <c r="H34168" t="s">
        <v>1213</v>
      </c>
      <c r="J34168" t="s">
        <v>14</v>
      </c>
      <c r="K34168">
        <v>48</v>
      </c>
      <c r="L34168" t="s">
        <v>15</v>
      </c>
    </row>
    <row r="34169" spans="1:12">
      <c r="A34169" t="e">
        <f ca="1">E00251528938321</f>
        <v>#NAME?</v>
      </c>
      <c r="B34169">
        <v>291</v>
      </c>
      <c r="C34169" t="s">
        <v>160</v>
      </c>
      <c r="D34169" s="1">
        <v>42583</v>
      </c>
      <c r="F34169">
        <v>3</v>
      </c>
      <c r="G34169">
        <v>496</v>
      </c>
      <c r="H34169" t="s">
        <v>190</v>
      </c>
      <c r="J34169" t="s">
        <v>14</v>
      </c>
      <c r="K34169">
        <v>57</v>
      </c>
      <c r="L34169" t="s">
        <v>15</v>
      </c>
    </row>
    <row r="34170" spans="1:12">
      <c r="A34170" t="e">
        <f ca="1">E00251528938321</f>
        <v>#NAME?</v>
      </c>
      <c r="B34170">
        <v>291</v>
      </c>
      <c r="C34170" t="s">
        <v>160</v>
      </c>
      <c r="D34170" s="1">
        <v>42583</v>
      </c>
      <c r="F34170">
        <v>4</v>
      </c>
      <c r="G34170">
        <v>4019</v>
      </c>
      <c r="H34170" t="s">
        <v>26</v>
      </c>
      <c r="J34170" t="s">
        <v>14</v>
      </c>
      <c r="K34170">
        <v>57</v>
      </c>
      <c r="L34170" t="s">
        <v>15</v>
      </c>
    </row>
    <row r="34171" spans="1:12">
      <c r="A34171" t="e">
        <f ca="1">E00251528938321</f>
        <v>#NAME?</v>
      </c>
      <c r="B34171">
        <v>291</v>
      </c>
      <c r="C34171" t="s">
        <v>160</v>
      </c>
      <c r="D34171" s="1">
        <v>42585</v>
      </c>
      <c r="F34171">
        <v>1</v>
      </c>
      <c r="G34171">
        <v>539</v>
      </c>
      <c r="H34171" t="s">
        <v>379</v>
      </c>
      <c r="J34171" t="s">
        <v>14</v>
      </c>
      <c r="K34171">
        <v>57</v>
      </c>
      <c r="L34171" t="s">
        <v>15</v>
      </c>
    </row>
    <row r="34172" spans="1:12">
      <c r="A34172" t="e">
        <f ca="1">E00251715551121</f>
        <v>#NAME?</v>
      </c>
      <c r="B34172">
        <v>62</v>
      </c>
      <c r="C34172" t="s">
        <v>20</v>
      </c>
      <c r="D34172" s="1">
        <v>40994</v>
      </c>
      <c r="F34172">
        <v>2</v>
      </c>
      <c r="G34172">
        <v>7810</v>
      </c>
      <c r="H34172" t="s">
        <v>143</v>
      </c>
      <c r="J34172" t="s">
        <v>14</v>
      </c>
      <c r="K34172">
        <v>42</v>
      </c>
      <c r="L34172" t="s">
        <v>15</v>
      </c>
    </row>
    <row r="34173" spans="1:12">
      <c r="A34173" t="e">
        <f ca="1">E00251715551121</f>
        <v>#NAME?</v>
      </c>
      <c r="B34173">
        <v>62</v>
      </c>
      <c r="C34173" t="s">
        <v>20</v>
      </c>
      <c r="D34173" s="1">
        <v>41828</v>
      </c>
      <c r="F34173">
        <v>1</v>
      </c>
      <c r="G34173">
        <v>72740</v>
      </c>
      <c r="H34173" t="s">
        <v>726</v>
      </c>
      <c r="J34173" t="s">
        <v>14</v>
      </c>
      <c r="K34173">
        <v>44</v>
      </c>
      <c r="L34173" t="s">
        <v>15</v>
      </c>
    </row>
    <row r="34174" spans="1:12">
      <c r="A34174" t="e">
        <f ca="1">E00251424821221</f>
        <v>#NAME?</v>
      </c>
      <c r="B34174">
        <v>100</v>
      </c>
      <c r="C34174" t="s">
        <v>54</v>
      </c>
      <c r="D34174" s="1">
        <v>40917</v>
      </c>
      <c r="E34174">
        <v>1</v>
      </c>
      <c r="F34174">
        <v>2</v>
      </c>
      <c r="G34174">
        <v>4019</v>
      </c>
      <c r="H34174" t="s">
        <v>26</v>
      </c>
      <c r="J34174" t="s">
        <v>34</v>
      </c>
      <c r="K34174">
        <v>55</v>
      </c>
      <c r="L34174" t="s">
        <v>15</v>
      </c>
    </row>
    <row r="34175" spans="1:12">
      <c r="A34175" t="e">
        <f ca="1">E00251424821221</f>
        <v>#NAME?</v>
      </c>
      <c r="B34175">
        <v>122</v>
      </c>
      <c r="C34175" t="s">
        <v>522</v>
      </c>
      <c r="D34175" s="1">
        <v>40983</v>
      </c>
      <c r="F34175">
        <v>2</v>
      </c>
      <c r="G34175">
        <v>25000</v>
      </c>
      <c r="H34175" t="s">
        <v>178</v>
      </c>
      <c r="J34175" t="s">
        <v>14</v>
      </c>
      <c r="K34175">
        <v>56</v>
      </c>
      <c r="L34175" t="s">
        <v>15</v>
      </c>
    </row>
    <row r="34176" spans="1:12">
      <c r="A34176" t="e">
        <f ca="1">E00251424821221</f>
        <v>#NAME?</v>
      </c>
      <c r="B34176">
        <v>122</v>
      </c>
      <c r="C34176" t="s">
        <v>522</v>
      </c>
      <c r="D34176" s="1">
        <v>41017</v>
      </c>
      <c r="F34176">
        <v>3</v>
      </c>
      <c r="G34176">
        <v>4019</v>
      </c>
      <c r="H34176" t="s">
        <v>26</v>
      </c>
      <c r="J34176" t="s">
        <v>14</v>
      </c>
      <c r="K34176">
        <v>56</v>
      </c>
      <c r="L34176" t="s">
        <v>15</v>
      </c>
    </row>
    <row r="34177" spans="1:12">
      <c r="A34177" t="e">
        <f ca="1">E00251424800621</f>
        <v>#NAME?</v>
      </c>
      <c r="B34177">
        <v>108</v>
      </c>
      <c r="C34177" t="s">
        <v>481</v>
      </c>
      <c r="D34177" s="1">
        <v>42051</v>
      </c>
      <c r="F34177">
        <v>2</v>
      </c>
      <c r="G34177">
        <v>25000</v>
      </c>
      <c r="H34177" t="s">
        <v>178</v>
      </c>
      <c r="J34177" t="s">
        <v>14</v>
      </c>
      <c r="K34177">
        <v>49</v>
      </c>
      <c r="L34177" t="s">
        <v>15</v>
      </c>
    </row>
    <row r="34178" spans="1:12">
      <c r="A34178" t="e">
        <f ca="1">E00251429309821</f>
        <v>#NAME?</v>
      </c>
      <c r="B34178">
        <v>291</v>
      </c>
      <c r="C34178" t="s">
        <v>160</v>
      </c>
      <c r="D34178" s="1">
        <v>42956</v>
      </c>
      <c r="F34178">
        <v>1</v>
      </c>
      <c r="G34178">
        <v>68600</v>
      </c>
      <c r="H34178" t="s">
        <v>788</v>
      </c>
      <c r="J34178" t="s">
        <v>14</v>
      </c>
      <c r="K34178">
        <v>68</v>
      </c>
      <c r="L34178" t="s">
        <v>15</v>
      </c>
    </row>
    <row r="34179" spans="1:12">
      <c r="A34179" t="e">
        <f ca="1">E00251429309821</f>
        <v>#NAME?</v>
      </c>
      <c r="B34179">
        <v>291</v>
      </c>
      <c r="C34179" t="s">
        <v>160</v>
      </c>
      <c r="D34179" s="1">
        <v>42956</v>
      </c>
      <c r="F34179">
        <v>5</v>
      </c>
      <c r="G34179">
        <v>25000</v>
      </c>
      <c r="H34179" t="s">
        <v>178</v>
      </c>
      <c r="J34179" t="s">
        <v>14</v>
      </c>
      <c r="K34179">
        <v>68</v>
      </c>
      <c r="L34179" t="s">
        <v>15</v>
      </c>
    </row>
    <row r="34180" spans="1:12">
      <c r="A34180" t="e">
        <f ca="1">E00251717807221</f>
        <v>#NAME?</v>
      </c>
      <c r="B34180">
        <v>1128</v>
      </c>
      <c r="C34180" t="s">
        <v>424</v>
      </c>
      <c r="D34180" s="1">
        <v>41380</v>
      </c>
      <c r="F34180">
        <v>1</v>
      </c>
      <c r="G34180">
        <v>7856</v>
      </c>
      <c r="H34180" t="s">
        <v>368</v>
      </c>
      <c r="J34180" t="s">
        <v>14</v>
      </c>
      <c r="K34180">
        <v>44</v>
      </c>
      <c r="L34180" t="s">
        <v>22</v>
      </c>
    </row>
    <row r="34181" spans="1:12">
      <c r="A34181" t="e">
        <f ca="1">E00251717807221</f>
        <v>#NAME?</v>
      </c>
      <c r="B34181">
        <v>1128</v>
      </c>
      <c r="C34181" t="s">
        <v>424</v>
      </c>
      <c r="D34181" s="1">
        <v>41404</v>
      </c>
      <c r="F34181">
        <v>1</v>
      </c>
      <c r="G34181">
        <v>7856</v>
      </c>
      <c r="H34181" t="s">
        <v>368</v>
      </c>
      <c r="J34181" t="s">
        <v>14</v>
      </c>
      <c r="K34181">
        <v>44</v>
      </c>
      <c r="L34181" t="s">
        <v>22</v>
      </c>
    </row>
    <row r="34182" spans="1:12">
      <c r="A34182" t="e">
        <f ca="1">E00251510737521</f>
        <v>#NAME?</v>
      </c>
      <c r="B34182">
        <v>122</v>
      </c>
      <c r="C34182" t="s">
        <v>522</v>
      </c>
      <c r="D34182" s="1">
        <v>41474</v>
      </c>
      <c r="F34182">
        <v>2</v>
      </c>
      <c r="G34182">
        <v>40390</v>
      </c>
      <c r="H34182" t="s">
        <v>624</v>
      </c>
      <c r="J34182" t="s">
        <v>14</v>
      </c>
      <c r="K34182">
        <v>63</v>
      </c>
      <c r="L34182" t="s">
        <v>15</v>
      </c>
    </row>
    <row r="34183" spans="1:12">
      <c r="A34183" t="e">
        <f ca="1">E00251427592521</f>
        <v>#NAME?</v>
      </c>
      <c r="B34183">
        <v>7927</v>
      </c>
      <c r="C34183" t="s">
        <v>367</v>
      </c>
      <c r="D34183" s="1">
        <v>43053</v>
      </c>
      <c r="F34183">
        <v>2</v>
      </c>
      <c r="G34183">
        <v>55090</v>
      </c>
      <c r="H34183" t="s">
        <v>400</v>
      </c>
      <c r="J34183" t="s">
        <v>14</v>
      </c>
      <c r="K34183">
        <v>51</v>
      </c>
      <c r="L34183" t="s">
        <v>15</v>
      </c>
    </row>
    <row r="34184" spans="1:12">
      <c r="A34184" t="e">
        <f ca="1">E00251429206321</f>
        <v>#NAME?</v>
      </c>
      <c r="B34184">
        <v>307</v>
      </c>
      <c r="C34184" t="s">
        <v>210</v>
      </c>
      <c r="D34184" s="1">
        <v>42558</v>
      </c>
      <c r="F34184">
        <v>1</v>
      </c>
      <c r="G34184">
        <v>4779</v>
      </c>
      <c r="H34184" t="s">
        <v>231</v>
      </c>
      <c r="J34184" t="s">
        <v>14</v>
      </c>
      <c r="K34184">
        <v>58</v>
      </c>
      <c r="L34184" t="s">
        <v>15</v>
      </c>
    </row>
    <row r="34185" spans="1:12">
      <c r="A34185" t="e">
        <f ca="1">E00251510764721</f>
        <v>#NAME?</v>
      </c>
      <c r="B34185">
        <v>122</v>
      </c>
      <c r="C34185" t="s">
        <v>522</v>
      </c>
      <c r="D34185" s="1">
        <v>43054</v>
      </c>
      <c r="F34185">
        <v>2</v>
      </c>
      <c r="G34185">
        <v>2449</v>
      </c>
      <c r="H34185" t="s">
        <v>53</v>
      </c>
      <c r="J34185" t="s">
        <v>14</v>
      </c>
      <c r="K34185">
        <v>50</v>
      </c>
      <c r="L34185" t="s">
        <v>15</v>
      </c>
    </row>
    <row r="34186" spans="1:12">
      <c r="A34186" t="e">
        <f ca="1">E00251717807221</f>
        <v>#NAME?</v>
      </c>
      <c r="B34186">
        <v>1128</v>
      </c>
      <c r="C34186" t="s">
        <v>424</v>
      </c>
      <c r="D34186" s="1">
        <v>42508</v>
      </c>
      <c r="F34186">
        <v>1</v>
      </c>
      <c r="G34186">
        <v>2419</v>
      </c>
      <c r="H34186" t="s">
        <v>802</v>
      </c>
      <c r="J34186" t="s">
        <v>14</v>
      </c>
      <c r="K34186">
        <v>47</v>
      </c>
      <c r="L34186" t="s">
        <v>15</v>
      </c>
    </row>
    <row r="34187" spans="1:12">
      <c r="A34187" t="e">
        <f ca="1">E00251518877721</f>
        <v>#NAME?</v>
      </c>
      <c r="B34187">
        <v>294</v>
      </c>
      <c r="C34187" t="s">
        <v>61</v>
      </c>
      <c r="D34187" s="1">
        <v>41382</v>
      </c>
      <c r="F34187">
        <v>1</v>
      </c>
      <c r="G34187">
        <v>37205</v>
      </c>
      <c r="H34187" t="s">
        <v>191</v>
      </c>
      <c r="J34187" t="s">
        <v>14</v>
      </c>
      <c r="K34187">
        <v>56</v>
      </c>
      <c r="L34187" t="s">
        <v>15</v>
      </c>
    </row>
    <row r="34188" spans="1:12">
      <c r="A34188" t="e">
        <f ca="1">E00251518877721</f>
        <v>#NAME?</v>
      </c>
      <c r="B34188">
        <v>294</v>
      </c>
      <c r="C34188" t="s">
        <v>61</v>
      </c>
      <c r="D34188" s="1">
        <v>42206</v>
      </c>
      <c r="F34188">
        <v>5</v>
      </c>
      <c r="G34188">
        <v>7140</v>
      </c>
      <c r="H34188" t="s">
        <v>1130</v>
      </c>
      <c r="J34188" t="s">
        <v>14</v>
      </c>
      <c r="K34188">
        <v>58</v>
      </c>
      <c r="L34188" t="s">
        <v>15</v>
      </c>
    </row>
    <row r="34189" spans="1:12">
      <c r="A34189" t="e">
        <f ca="1">E00251518877721</f>
        <v>#NAME?</v>
      </c>
      <c r="B34189">
        <v>294</v>
      </c>
      <c r="C34189" t="s">
        <v>61</v>
      </c>
      <c r="D34189" s="1">
        <v>42206</v>
      </c>
      <c r="F34189">
        <v>6</v>
      </c>
      <c r="G34189">
        <v>73390</v>
      </c>
      <c r="H34189" t="s">
        <v>66</v>
      </c>
      <c r="J34189" t="s">
        <v>14</v>
      </c>
      <c r="K34189">
        <v>58</v>
      </c>
      <c r="L34189" t="s">
        <v>15</v>
      </c>
    </row>
    <row r="34190" spans="1:12">
      <c r="A34190" t="e">
        <f ca="1">E00251528938321</f>
        <v>#NAME?</v>
      </c>
      <c r="B34190">
        <v>291</v>
      </c>
      <c r="C34190" t="s">
        <v>160</v>
      </c>
      <c r="D34190" s="1">
        <v>42984</v>
      </c>
      <c r="F34190">
        <v>5</v>
      </c>
      <c r="G34190">
        <v>78057</v>
      </c>
      <c r="H34190" t="s">
        <v>140</v>
      </c>
      <c r="J34190" t="s">
        <v>14</v>
      </c>
      <c r="K34190">
        <v>59</v>
      </c>
      <c r="L34190" t="s">
        <v>22</v>
      </c>
    </row>
    <row r="34191" spans="1:12">
      <c r="A34191" t="e">
        <f ca="1">E00251616256121</f>
        <v>#NAME?</v>
      </c>
      <c r="B34191">
        <v>103</v>
      </c>
      <c r="C34191" t="s">
        <v>775</v>
      </c>
      <c r="D34191" s="1">
        <v>41402</v>
      </c>
      <c r="F34191">
        <v>1</v>
      </c>
      <c r="G34191">
        <v>70909</v>
      </c>
      <c r="H34191" t="s">
        <v>776</v>
      </c>
      <c r="J34191" t="s">
        <v>14</v>
      </c>
      <c r="K34191">
        <v>55</v>
      </c>
      <c r="L34191" t="s">
        <v>15</v>
      </c>
    </row>
    <row r="34192" spans="1:12">
      <c r="A34192" t="e">
        <f ca="1">E00251518877721</f>
        <v>#NAME?</v>
      </c>
      <c r="B34192">
        <v>397</v>
      </c>
      <c r="C34192" t="s">
        <v>773</v>
      </c>
      <c r="D34192" s="1">
        <v>42915</v>
      </c>
      <c r="F34192">
        <v>2</v>
      </c>
      <c r="G34192">
        <v>2532</v>
      </c>
      <c r="H34192" t="s">
        <v>1669</v>
      </c>
      <c r="J34192" t="s">
        <v>14</v>
      </c>
      <c r="K34192">
        <v>60</v>
      </c>
      <c r="L34192" t="s">
        <v>15</v>
      </c>
    </row>
    <row r="34193" spans="1:12">
      <c r="A34193" t="e">
        <f ca="1">E00251518877721</f>
        <v>#NAME?</v>
      </c>
      <c r="B34193">
        <v>695</v>
      </c>
      <c r="C34193" t="s">
        <v>257</v>
      </c>
      <c r="D34193" s="1">
        <v>41410</v>
      </c>
      <c r="F34193">
        <v>4</v>
      </c>
      <c r="G34193">
        <v>7140</v>
      </c>
      <c r="H34193" t="s">
        <v>1130</v>
      </c>
      <c r="J34193" t="s">
        <v>14</v>
      </c>
      <c r="K34193">
        <v>56</v>
      </c>
      <c r="L34193" t="s">
        <v>15</v>
      </c>
    </row>
    <row r="34194" spans="1:12">
      <c r="A34194" t="e">
        <f ca="1">E00251427221921</f>
        <v>#NAME?</v>
      </c>
      <c r="B34194">
        <v>10</v>
      </c>
      <c r="C34194" t="s">
        <v>18</v>
      </c>
      <c r="D34194" s="1">
        <v>42759</v>
      </c>
      <c r="F34194">
        <v>3</v>
      </c>
      <c r="G34194">
        <v>27800</v>
      </c>
      <c r="H34194" t="s">
        <v>145</v>
      </c>
      <c r="J34194" t="s">
        <v>14</v>
      </c>
      <c r="K34194">
        <v>60</v>
      </c>
      <c r="L34194" t="s">
        <v>15</v>
      </c>
    </row>
    <row r="34195" spans="1:12">
      <c r="A34195" t="e">
        <f ca="1">E00251616256121</f>
        <v>#NAME?</v>
      </c>
      <c r="B34195">
        <v>491</v>
      </c>
      <c r="C34195" t="s">
        <v>567</v>
      </c>
      <c r="D34195" s="1">
        <v>42208</v>
      </c>
      <c r="F34195">
        <v>3</v>
      </c>
      <c r="G34195">
        <v>30000</v>
      </c>
      <c r="H34195" t="s">
        <v>144</v>
      </c>
      <c r="J34195" t="s">
        <v>14</v>
      </c>
      <c r="K34195">
        <v>58</v>
      </c>
      <c r="L34195" t="s">
        <v>15</v>
      </c>
    </row>
    <row r="34196" spans="1:12">
      <c r="A34196" t="e">
        <f ca="1">E00251439925821</f>
        <v>#NAME?</v>
      </c>
      <c r="B34196">
        <v>163</v>
      </c>
      <c r="C34196" t="s">
        <v>219</v>
      </c>
      <c r="D34196" s="1">
        <v>42893</v>
      </c>
      <c r="F34196">
        <v>1</v>
      </c>
      <c r="G34196">
        <v>30002</v>
      </c>
      <c r="H34196" t="s">
        <v>492</v>
      </c>
      <c r="J34196" t="s">
        <v>14</v>
      </c>
      <c r="K34196">
        <v>45</v>
      </c>
      <c r="L34196" t="s">
        <v>15</v>
      </c>
    </row>
    <row r="34197" spans="1:12">
      <c r="A34197" t="e">
        <f ca="1">E00251512525621</f>
        <v>#NAME?</v>
      </c>
      <c r="B34197">
        <v>48</v>
      </c>
      <c r="C34197" t="s">
        <v>249</v>
      </c>
      <c r="D34197" s="1">
        <v>41943</v>
      </c>
      <c r="F34197">
        <v>1</v>
      </c>
      <c r="G34197">
        <v>4019</v>
      </c>
      <c r="H34197" t="s">
        <v>26</v>
      </c>
      <c r="J34197" t="s">
        <v>14</v>
      </c>
      <c r="K34197">
        <v>65</v>
      </c>
      <c r="L34197" t="s">
        <v>15</v>
      </c>
    </row>
    <row r="34198" spans="1:12">
      <c r="A34198" t="e">
        <f ca="1">E00251618081421</f>
        <v>#NAME?</v>
      </c>
      <c r="B34198">
        <v>11</v>
      </c>
      <c r="C34198" t="s">
        <v>245</v>
      </c>
      <c r="D34198" s="1">
        <v>40949</v>
      </c>
      <c r="F34198">
        <v>1</v>
      </c>
      <c r="G34198">
        <v>460</v>
      </c>
      <c r="H34198" t="s">
        <v>16</v>
      </c>
      <c r="J34198" t="s">
        <v>14</v>
      </c>
      <c r="K34198">
        <v>46</v>
      </c>
      <c r="L34198" t="s">
        <v>15</v>
      </c>
    </row>
    <row r="34199" spans="1:12">
      <c r="A34199" t="e">
        <f ca="1">E00251618081421</f>
        <v>#NAME?</v>
      </c>
      <c r="B34199">
        <v>11</v>
      </c>
      <c r="C34199" t="s">
        <v>245</v>
      </c>
      <c r="D34199" s="1">
        <v>42433</v>
      </c>
      <c r="F34199">
        <v>1</v>
      </c>
      <c r="G34199">
        <v>6809</v>
      </c>
      <c r="H34199" t="s">
        <v>790</v>
      </c>
      <c r="J34199" t="s">
        <v>14</v>
      </c>
      <c r="K34199">
        <v>50</v>
      </c>
      <c r="L34199" t="s">
        <v>15</v>
      </c>
    </row>
    <row r="34200" spans="1:12">
      <c r="A34200" t="e">
        <f ca="1">E00251717807221</f>
        <v>#NAME?</v>
      </c>
      <c r="B34200">
        <v>1128</v>
      </c>
      <c r="C34200" t="s">
        <v>424</v>
      </c>
      <c r="D34200" s="1">
        <v>42569</v>
      </c>
      <c r="F34200">
        <v>4</v>
      </c>
      <c r="G34200">
        <v>2419</v>
      </c>
      <c r="H34200" t="s">
        <v>802</v>
      </c>
      <c r="J34200" t="s">
        <v>14</v>
      </c>
      <c r="K34200">
        <v>48</v>
      </c>
      <c r="L34200" t="s">
        <v>15</v>
      </c>
    </row>
    <row r="34201" spans="1:12">
      <c r="A34201" t="e">
        <f ca="1">E00251513682721</f>
        <v>#NAME?</v>
      </c>
      <c r="B34201">
        <v>1128</v>
      </c>
      <c r="C34201" t="s">
        <v>424</v>
      </c>
      <c r="D34201" s="1">
        <v>42185</v>
      </c>
      <c r="F34201">
        <v>1</v>
      </c>
      <c r="G34201">
        <v>7831</v>
      </c>
      <c r="H34201" t="s">
        <v>274</v>
      </c>
      <c r="J34201" t="s">
        <v>14</v>
      </c>
      <c r="K34201">
        <v>52</v>
      </c>
      <c r="L34201" t="s">
        <v>22</v>
      </c>
    </row>
    <row r="34202" spans="1:12">
      <c r="A34202" t="e">
        <f ca="1">E00251424800621</f>
        <v>#NAME?</v>
      </c>
      <c r="B34202">
        <v>108</v>
      </c>
      <c r="C34202" t="s">
        <v>481</v>
      </c>
      <c r="D34202" s="1">
        <v>42051</v>
      </c>
      <c r="F34202">
        <v>3</v>
      </c>
      <c r="G34202">
        <v>49390</v>
      </c>
      <c r="H34202" t="s">
        <v>59</v>
      </c>
      <c r="J34202" t="s">
        <v>14</v>
      </c>
      <c r="K34202">
        <v>49</v>
      </c>
      <c r="L34202" t="s">
        <v>15</v>
      </c>
    </row>
    <row r="34203" spans="1:12">
      <c r="A34203" t="e">
        <f ca="1">E00251424800621</f>
        <v>#NAME?</v>
      </c>
      <c r="B34203">
        <v>108</v>
      </c>
      <c r="C34203" t="s">
        <v>481</v>
      </c>
      <c r="D34203" s="1">
        <v>42320</v>
      </c>
      <c r="F34203">
        <v>4</v>
      </c>
      <c r="G34203">
        <v>49390</v>
      </c>
      <c r="H34203" t="s">
        <v>59</v>
      </c>
      <c r="J34203" t="s">
        <v>14</v>
      </c>
      <c r="K34203">
        <v>49</v>
      </c>
      <c r="L34203" t="s">
        <v>15</v>
      </c>
    </row>
    <row r="34204" spans="1:12">
      <c r="A34204" t="e">
        <f ca="1">E00251424800621</f>
        <v>#NAME?</v>
      </c>
      <c r="B34204">
        <v>108</v>
      </c>
      <c r="C34204" t="s">
        <v>481</v>
      </c>
      <c r="D34204" s="1">
        <v>42450</v>
      </c>
      <c r="F34204">
        <v>1</v>
      </c>
      <c r="G34204">
        <v>71940</v>
      </c>
      <c r="H34204" t="s">
        <v>135</v>
      </c>
      <c r="J34204" t="s">
        <v>14</v>
      </c>
      <c r="K34204">
        <v>50</v>
      </c>
      <c r="L34204" t="s">
        <v>15</v>
      </c>
    </row>
    <row r="34205" spans="1:12">
      <c r="A34205" t="e">
        <f ca="1">E00251424800621</f>
        <v>#NAME?</v>
      </c>
      <c r="B34205">
        <v>108</v>
      </c>
      <c r="C34205" t="s">
        <v>481</v>
      </c>
      <c r="D34205" s="1">
        <v>42726</v>
      </c>
      <c r="F34205">
        <v>1</v>
      </c>
      <c r="G34205">
        <v>25000</v>
      </c>
      <c r="H34205" t="s">
        <v>178</v>
      </c>
      <c r="J34205" t="s">
        <v>14</v>
      </c>
      <c r="K34205">
        <v>50</v>
      </c>
      <c r="L34205" t="s">
        <v>15</v>
      </c>
    </row>
    <row r="34206" spans="1:12">
      <c r="A34206" t="e">
        <f ca="1">E00251527290721</f>
        <v>#NAME?</v>
      </c>
      <c r="B34206">
        <v>12</v>
      </c>
      <c r="C34206" t="s">
        <v>771</v>
      </c>
      <c r="D34206" s="1">
        <v>42583</v>
      </c>
      <c r="F34206">
        <v>1</v>
      </c>
      <c r="G34206">
        <v>78461</v>
      </c>
      <c r="H34206" t="s">
        <v>1743</v>
      </c>
      <c r="J34206" t="s">
        <v>14</v>
      </c>
      <c r="K34206">
        <v>55</v>
      </c>
      <c r="L34206" t="s">
        <v>22</v>
      </c>
    </row>
    <row r="34207" spans="1:12">
      <c r="A34207" t="e">
        <f ca="1">E00251616256121</f>
        <v>#NAME?</v>
      </c>
      <c r="B34207">
        <v>103</v>
      </c>
      <c r="C34207" t="s">
        <v>775</v>
      </c>
      <c r="D34207" s="1">
        <v>40940</v>
      </c>
      <c r="F34207">
        <v>2</v>
      </c>
      <c r="G34207">
        <v>49390</v>
      </c>
      <c r="H34207" t="s">
        <v>59</v>
      </c>
      <c r="J34207" t="s">
        <v>14</v>
      </c>
      <c r="K34207">
        <v>54</v>
      </c>
      <c r="L34207" t="s">
        <v>15</v>
      </c>
    </row>
    <row r="34208" spans="1:12">
      <c r="A34208" t="e">
        <f ca="1">E00251518877721</f>
        <v>#NAME?</v>
      </c>
      <c r="B34208">
        <v>294</v>
      </c>
      <c r="C34208" t="s">
        <v>61</v>
      </c>
      <c r="D34208" s="1">
        <v>42054</v>
      </c>
      <c r="F34208">
        <v>4</v>
      </c>
      <c r="G34208">
        <v>7140</v>
      </c>
      <c r="H34208" t="s">
        <v>1130</v>
      </c>
      <c r="J34208" t="s">
        <v>14</v>
      </c>
      <c r="K34208">
        <v>57</v>
      </c>
      <c r="L34208" t="s">
        <v>15</v>
      </c>
    </row>
    <row r="34209" spans="1:12">
      <c r="A34209" t="e">
        <f ca="1">E00251616256121</f>
        <v>#NAME?</v>
      </c>
      <c r="B34209">
        <v>491</v>
      </c>
      <c r="C34209" t="s">
        <v>567</v>
      </c>
      <c r="D34209" s="1">
        <v>41890</v>
      </c>
      <c r="F34209">
        <v>1</v>
      </c>
      <c r="G34209">
        <v>7242</v>
      </c>
      <c r="H34209" t="s">
        <v>93</v>
      </c>
      <c r="J34209" t="s">
        <v>14</v>
      </c>
      <c r="K34209">
        <v>57</v>
      </c>
      <c r="L34209" t="s">
        <v>15</v>
      </c>
    </row>
    <row r="34210" spans="1:12">
      <c r="A34210" t="e">
        <f ca="1">E00251537604521</f>
        <v>#NAME?</v>
      </c>
      <c r="B34210">
        <v>459</v>
      </c>
      <c r="C34210" t="s">
        <v>187</v>
      </c>
      <c r="D34210" s="1">
        <v>42598</v>
      </c>
      <c r="F34210">
        <v>1</v>
      </c>
      <c r="G34210">
        <v>7350</v>
      </c>
      <c r="H34210" t="s">
        <v>192</v>
      </c>
      <c r="J34210" t="s">
        <v>14</v>
      </c>
      <c r="K34210">
        <v>52</v>
      </c>
      <c r="L34210" t="s">
        <v>15</v>
      </c>
    </row>
    <row r="34211" spans="1:12">
      <c r="A34211" t="e">
        <f ca="1">E00251717807221</f>
        <v>#NAME?</v>
      </c>
      <c r="B34211">
        <v>1128</v>
      </c>
      <c r="C34211" t="s">
        <v>424</v>
      </c>
      <c r="D34211" s="1">
        <v>42398</v>
      </c>
      <c r="F34211">
        <v>2</v>
      </c>
      <c r="G34211">
        <v>78052</v>
      </c>
      <c r="H34211" t="s">
        <v>1346</v>
      </c>
      <c r="J34211" t="s">
        <v>14</v>
      </c>
      <c r="K34211">
        <v>47</v>
      </c>
      <c r="L34211" t="s">
        <v>22</v>
      </c>
    </row>
    <row r="34212" spans="1:12">
      <c r="A34212" t="e">
        <f ca="1">E00251528938321</f>
        <v>#NAME?</v>
      </c>
      <c r="B34212">
        <v>291</v>
      </c>
      <c r="C34212" t="s">
        <v>160</v>
      </c>
      <c r="D34212" s="1">
        <v>41838</v>
      </c>
      <c r="F34212">
        <v>3</v>
      </c>
      <c r="G34212">
        <v>5859</v>
      </c>
      <c r="H34212" t="s">
        <v>607</v>
      </c>
      <c r="J34212" t="s">
        <v>14</v>
      </c>
      <c r="K34212">
        <v>55</v>
      </c>
      <c r="L34212" t="s">
        <v>15</v>
      </c>
    </row>
    <row r="34213" spans="1:12">
      <c r="A34213" t="e">
        <f ca="1">E00251429251821</f>
        <v>#NAME?</v>
      </c>
      <c r="B34213">
        <v>294</v>
      </c>
      <c r="C34213" t="s">
        <v>61</v>
      </c>
      <c r="D34213" s="1">
        <v>42080</v>
      </c>
      <c r="F34213">
        <v>1</v>
      </c>
      <c r="G34213">
        <v>4659</v>
      </c>
      <c r="H34213" t="s">
        <v>47</v>
      </c>
      <c r="J34213" t="s">
        <v>14</v>
      </c>
      <c r="K34213">
        <v>54</v>
      </c>
      <c r="L34213" t="s">
        <v>15</v>
      </c>
    </row>
    <row r="34214" spans="1:12">
      <c r="A34214" t="e">
        <f ca="1">E00251528608021</f>
        <v>#NAME?</v>
      </c>
      <c r="B34214">
        <v>695</v>
      </c>
      <c r="C34214" t="s">
        <v>257</v>
      </c>
      <c r="D34214" s="1">
        <v>41631</v>
      </c>
      <c r="F34214">
        <v>5</v>
      </c>
      <c r="G34214">
        <v>3051</v>
      </c>
      <c r="H34214" t="s">
        <v>13</v>
      </c>
      <c r="J34214" t="s">
        <v>14</v>
      </c>
      <c r="K34214">
        <v>45</v>
      </c>
      <c r="L34214" t="s">
        <v>15</v>
      </c>
    </row>
    <row r="34215" spans="1:12">
      <c r="A34215" t="e">
        <f ca="1">E00251528608021</f>
        <v>#NAME?</v>
      </c>
      <c r="B34215">
        <v>695</v>
      </c>
      <c r="C34215" t="s">
        <v>257</v>
      </c>
      <c r="D34215" s="1">
        <v>42117</v>
      </c>
      <c r="F34215">
        <v>2</v>
      </c>
      <c r="G34215">
        <v>62989</v>
      </c>
      <c r="H34215" t="s">
        <v>440</v>
      </c>
      <c r="J34215" t="s">
        <v>14</v>
      </c>
      <c r="K34215">
        <v>46</v>
      </c>
      <c r="L34215" t="s">
        <v>15</v>
      </c>
    </row>
    <row r="34216" spans="1:12">
      <c r="A34216" t="e">
        <f ca="1">E00251429251821</f>
        <v>#NAME?</v>
      </c>
      <c r="B34216">
        <v>297</v>
      </c>
      <c r="C34216" t="s">
        <v>411</v>
      </c>
      <c r="D34216" s="1">
        <v>43090</v>
      </c>
      <c r="F34216">
        <v>1</v>
      </c>
      <c r="G34216">
        <v>462</v>
      </c>
      <c r="H34216" t="s">
        <v>288</v>
      </c>
      <c r="J34216" t="s">
        <v>14</v>
      </c>
      <c r="K34216">
        <v>57</v>
      </c>
      <c r="L34216" t="s">
        <v>15</v>
      </c>
    </row>
    <row r="34217" spans="1:12">
      <c r="A34217" t="e">
        <f ca="1">E00251528672121</f>
        <v>#NAME?</v>
      </c>
      <c r="B34217">
        <v>292</v>
      </c>
      <c r="C34217" t="s">
        <v>467</v>
      </c>
      <c r="D34217" s="1">
        <v>42191</v>
      </c>
      <c r="F34217">
        <v>3</v>
      </c>
      <c r="G34217">
        <v>73390</v>
      </c>
      <c r="H34217" t="s">
        <v>66</v>
      </c>
      <c r="J34217" t="s">
        <v>14</v>
      </c>
      <c r="K34217">
        <v>49</v>
      </c>
      <c r="L34217" t="s">
        <v>15</v>
      </c>
    </row>
    <row r="34218" spans="1:12">
      <c r="A34218" t="e">
        <f ca="1">E00251616256121</f>
        <v>#NAME?</v>
      </c>
      <c r="B34218">
        <v>491</v>
      </c>
      <c r="C34218" t="s">
        <v>567</v>
      </c>
      <c r="D34218" s="1">
        <v>41918</v>
      </c>
      <c r="F34218">
        <v>2</v>
      </c>
      <c r="G34218">
        <v>462</v>
      </c>
      <c r="H34218" t="s">
        <v>288</v>
      </c>
      <c r="J34218" t="s">
        <v>14</v>
      </c>
      <c r="K34218">
        <v>57</v>
      </c>
      <c r="L34218" t="s">
        <v>15</v>
      </c>
    </row>
    <row r="34219" spans="1:12">
      <c r="A34219" t="e">
        <f ca="1">E00251510764721</f>
        <v>#NAME?</v>
      </c>
      <c r="B34219">
        <v>122</v>
      </c>
      <c r="C34219" t="s">
        <v>522</v>
      </c>
      <c r="D34219" s="1">
        <v>40956</v>
      </c>
      <c r="F34219">
        <v>2</v>
      </c>
      <c r="G34219">
        <v>30000</v>
      </c>
      <c r="H34219" t="s">
        <v>144</v>
      </c>
      <c r="J34219" t="s">
        <v>14</v>
      </c>
      <c r="K34219">
        <v>44</v>
      </c>
      <c r="L34219" t="s">
        <v>15</v>
      </c>
    </row>
    <row r="34220" spans="1:12">
      <c r="A34220" t="e">
        <f ca="1">E00251428403021</f>
        <v>#NAME?</v>
      </c>
      <c r="B34220">
        <v>66</v>
      </c>
      <c r="C34220" t="s">
        <v>134</v>
      </c>
      <c r="D34220" s="1">
        <v>42272</v>
      </c>
      <c r="F34220">
        <v>1</v>
      </c>
      <c r="G34220">
        <v>27800</v>
      </c>
      <c r="H34220" t="s">
        <v>145</v>
      </c>
      <c r="J34220" t="s">
        <v>14</v>
      </c>
      <c r="K34220">
        <v>44</v>
      </c>
      <c r="L34220" t="s">
        <v>15</v>
      </c>
    </row>
    <row r="34221" spans="1:12">
      <c r="A34221" t="e">
        <f ca="1">E00251429661021</f>
        <v>#NAME?</v>
      </c>
      <c r="B34221">
        <v>199</v>
      </c>
      <c r="C34221" t="s">
        <v>681</v>
      </c>
      <c r="D34221" s="1">
        <v>41585</v>
      </c>
      <c r="F34221">
        <v>1</v>
      </c>
      <c r="G34221">
        <v>3659</v>
      </c>
      <c r="H34221" t="s">
        <v>132</v>
      </c>
      <c r="J34221" t="s">
        <v>14</v>
      </c>
      <c r="K34221">
        <v>56</v>
      </c>
      <c r="L34221" t="s">
        <v>15</v>
      </c>
    </row>
    <row r="34222" spans="1:12">
      <c r="A34222" t="e">
        <f ca="1">E00251717807221</f>
        <v>#NAME?</v>
      </c>
      <c r="B34222">
        <v>1128</v>
      </c>
      <c r="C34222" t="s">
        <v>424</v>
      </c>
      <c r="D34222" s="1">
        <v>42569</v>
      </c>
      <c r="F34222">
        <v>6</v>
      </c>
      <c r="G34222">
        <v>71500</v>
      </c>
      <c r="H34222" t="s">
        <v>1213</v>
      </c>
      <c r="J34222" t="s">
        <v>14</v>
      </c>
      <c r="K34222">
        <v>48</v>
      </c>
      <c r="L34222" t="s">
        <v>15</v>
      </c>
    </row>
    <row r="34223" spans="1:12">
      <c r="A34223" t="e">
        <f ca="1">E00251717807221</f>
        <v>#NAME?</v>
      </c>
      <c r="B34223">
        <v>1128</v>
      </c>
      <c r="C34223" t="s">
        <v>424</v>
      </c>
      <c r="D34223" s="1">
        <v>42829</v>
      </c>
      <c r="F34223">
        <v>3</v>
      </c>
      <c r="G34223">
        <v>71500</v>
      </c>
      <c r="H34223" t="s">
        <v>1213</v>
      </c>
      <c r="J34223" t="s">
        <v>14</v>
      </c>
      <c r="K34223">
        <v>48</v>
      </c>
      <c r="L34223" t="s">
        <v>15</v>
      </c>
    </row>
    <row r="34224" spans="1:12">
      <c r="A34224" t="e">
        <f ca="1">E00251717807221</f>
        <v>#NAME?</v>
      </c>
      <c r="B34224">
        <v>1786</v>
      </c>
      <c r="C34224" t="s">
        <v>37</v>
      </c>
      <c r="D34224" s="1">
        <v>42771</v>
      </c>
      <c r="F34224">
        <v>4</v>
      </c>
      <c r="G34224">
        <v>71500</v>
      </c>
      <c r="H34224" t="s">
        <v>1213</v>
      </c>
      <c r="J34224" t="s">
        <v>14</v>
      </c>
      <c r="K34224">
        <v>48</v>
      </c>
      <c r="L34224" t="s">
        <v>15</v>
      </c>
    </row>
    <row r="34225" spans="1:12">
      <c r="A34225" t="e">
        <f ca="1">E00251528938321</f>
        <v>#NAME?</v>
      </c>
      <c r="B34225">
        <v>291</v>
      </c>
      <c r="C34225" t="s">
        <v>160</v>
      </c>
      <c r="D34225" s="1">
        <v>42165</v>
      </c>
      <c r="F34225">
        <v>4</v>
      </c>
      <c r="G34225">
        <v>4019</v>
      </c>
      <c r="H34225" t="s">
        <v>26</v>
      </c>
      <c r="J34225" t="s">
        <v>14</v>
      </c>
      <c r="K34225">
        <v>56</v>
      </c>
      <c r="L34225" t="s">
        <v>15</v>
      </c>
    </row>
    <row r="34226" spans="1:12">
      <c r="A34226" t="e">
        <f ca="1">E00251528938321</f>
        <v>#NAME?</v>
      </c>
      <c r="B34226">
        <v>291</v>
      </c>
      <c r="C34226" t="s">
        <v>160</v>
      </c>
      <c r="D34226" s="1">
        <v>42327</v>
      </c>
      <c r="F34226">
        <v>1</v>
      </c>
      <c r="G34226">
        <v>7262</v>
      </c>
      <c r="H34226" t="s">
        <v>198</v>
      </c>
      <c r="J34226" t="s">
        <v>14</v>
      </c>
      <c r="K34226">
        <v>57</v>
      </c>
      <c r="L34226" t="s">
        <v>15</v>
      </c>
    </row>
    <row r="34227" spans="1:12">
      <c r="A34227" t="e">
        <f ca="1">E00251715752221</f>
        <v>#NAME?</v>
      </c>
      <c r="B34227">
        <v>502</v>
      </c>
      <c r="C34227" t="s">
        <v>172</v>
      </c>
      <c r="D34227" s="1">
        <v>41534</v>
      </c>
      <c r="F34227">
        <v>1</v>
      </c>
      <c r="G34227">
        <v>4019</v>
      </c>
      <c r="H34227" t="s">
        <v>26</v>
      </c>
      <c r="J34227" t="s">
        <v>14</v>
      </c>
      <c r="K34227">
        <v>58</v>
      </c>
      <c r="L34227" t="s">
        <v>15</v>
      </c>
    </row>
    <row r="34228" spans="1:12">
      <c r="A34228" t="e">
        <f ca="1">E00251528938321</f>
        <v>#NAME?</v>
      </c>
      <c r="B34228">
        <v>272</v>
      </c>
      <c r="C34228" t="s">
        <v>174</v>
      </c>
      <c r="D34228" s="1">
        <v>42739</v>
      </c>
      <c r="E34228">
        <v>9</v>
      </c>
      <c r="F34228">
        <v>15</v>
      </c>
      <c r="G34228">
        <v>27800</v>
      </c>
      <c r="H34228" t="s">
        <v>145</v>
      </c>
      <c r="J34228" t="s">
        <v>34</v>
      </c>
      <c r="K34228">
        <v>58</v>
      </c>
      <c r="L34228" t="s">
        <v>15</v>
      </c>
    </row>
    <row r="34229" spans="1:12">
      <c r="A34229" t="e">
        <f ca="1">E00251528938321</f>
        <v>#NAME?</v>
      </c>
      <c r="B34229">
        <v>291</v>
      </c>
      <c r="C34229" t="s">
        <v>160</v>
      </c>
      <c r="D34229" s="1">
        <v>41335</v>
      </c>
      <c r="F34229">
        <v>3</v>
      </c>
      <c r="G34229">
        <v>7231</v>
      </c>
      <c r="H34229" t="s">
        <v>128</v>
      </c>
      <c r="J34229" t="s">
        <v>14</v>
      </c>
      <c r="K34229">
        <v>54</v>
      </c>
      <c r="L34229" t="s">
        <v>15</v>
      </c>
    </row>
    <row r="34230" spans="1:12">
      <c r="A34230" t="e">
        <f ca="1">E00251428403021</f>
        <v>#NAME?</v>
      </c>
      <c r="B34230">
        <v>66</v>
      </c>
      <c r="C34230" t="s">
        <v>134</v>
      </c>
      <c r="D34230" s="1">
        <v>42451</v>
      </c>
      <c r="F34230">
        <v>1</v>
      </c>
      <c r="G34230">
        <v>27800</v>
      </c>
      <c r="H34230" t="s">
        <v>145</v>
      </c>
      <c r="J34230" t="s">
        <v>14</v>
      </c>
      <c r="K34230">
        <v>44</v>
      </c>
      <c r="L34230" t="s">
        <v>15</v>
      </c>
    </row>
    <row r="34231" spans="1:12">
      <c r="A34231" t="e">
        <f ca="1">E00251428403021</f>
        <v>#NAME?</v>
      </c>
      <c r="B34231">
        <v>66</v>
      </c>
      <c r="C34231" t="s">
        <v>134</v>
      </c>
      <c r="D34231" s="1">
        <v>42860</v>
      </c>
      <c r="F34231">
        <v>1</v>
      </c>
      <c r="G34231">
        <v>27800</v>
      </c>
      <c r="H34231" t="s">
        <v>145</v>
      </c>
      <c r="J34231" t="s">
        <v>14</v>
      </c>
      <c r="K34231">
        <v>45</v>
      </c>
      <c r="L34231" t="s">
        <v>15</v>
      </c>
    </row>
    <row r="34232" spans="1:12">
      <c r="A34232" t="e">
        <f ca="1">E00251528938321</f>
        <v>#NAME?</v>
      </c>
      <c r="B34232">
        <v>291</v>
      </c>
      <c r="C34232" t="s">
        <v>160</v>
      </c>
      <c r="D34232" s="1">
        <v>42517</v>
      </c>
      <c r="F34232">
        <v>4</v>
      </c>
      <c r="G34232">
        <v>4019</v>
      </c>
      <c r="H34232" t="s">
        <v>26</v>
      </c>
      <c r="J34232" t="s">
        <v>14</v>
      </c>
      <c r="K34232">
        <v>57</v>
      </c>
      <c r="L34232" t="s">
        <v>15</v>
      </c>
    </row>
    <row r="34233" spans="1:12">
      <c r="A34233" t="e">
        <f ca="1">E00251528938321</f>
        <v>#NAME?</v>
      </c>
      <c r="B34233">
        <v>291</v>
      </c>
      <c r="C34233" t="s">
        <v>160</v>
      </c>
      <c r="D34233" s="1">
        <v>42555</v>
      </c>
      <c r="F34233">
        <v>3</v>
      </c>
      <c r="G34233">
        <v>7262</v>
      </c>
      <c r="H34233" t="s">
        <v>198</v>
      </c>
      <c r="J34233" t="s">
        <v>14</v>
      </c>
      <c r="K34233">
        <v>57</v>
      </c>
      <c r="L34233" t="s">
        <v>15</v>
      </c>
    </row>
    <row r="34234" spans="1:12">
      <c r="A34234" t="e">
        <f ca="1">E00251528938321</f>
        <v>#NAME?</v>
      </c>
      <c r="B34234">
        <v>291</v>
      </c>
      <c r="C34234" t="s">
        <v>160</v>
      </c>
      <c r="D34234" s="1">
        <v>42593</v>
      </c>
      <c r="F34234">
        <v>4</v>
      </c>
      <c r="G34234">
        <v>5859</v>
      </c>
      <c r="H34234" t="s">
        <v>607</v>
      </c>
      <c r="J34234" t="s">
        <v>14</v>
      </c>
      <c r="K34234">
        <v>57</v>
      </c>
      <c r="L34234" t="s">
        <v>15</v>
      </c>
    </row>
    <row r="34235" spans="1:12">
      <c r="A34235" t="e">
        <f ca="1">E00251528938321</f>
        <v>#NAME?</v>
      </c>
      <c r="B34235">
        <v>291</v>
      </c>
      <c r="C34235" t="s">
        <v>160</v>
      </c>
      <c r="D34235" s="1">
        <v>42704</v>
      </c>
      <c r="F34235">
        <v>5</v>
      </c>
      <c r="G34235">
        <v>4019</v>
      </c>
      <c r="H34235" t="s">
        <v>26</v>
      </c>
      <c r="J34235" t="s">
        <v>14</v>
      </c>
      <c r="K34235">
        <v>58</v>
      </c>
      <c r="L34235" t="s">
        <v>15</v>
      </c>
    </row>
    <row r="34236" spans="1:12">
      <c r="A34236" t="e">
        <f ca="1">E00251528938321</f>
        <v>#NAME?</v>
      </c>
      <c r="B34236">
        <v>291</v>
      </c>
      <c r="C34236" t="s">
        <v>160</v>
      </c>
      <c r="D34236" s="1">
        <v>42982</v>
      </c>
      <c r="F34236">
        <v>1</v>
      </c>
      <c r="G34236">
        <v>8798</v>
      </c>
      <c r="H34236" t="s">
        <v>314</v>
      </c>
      <c r="J34236" t="s">
        <v>14</v>
      </c>
      <c r="K34236">
        <v>59</v>
      </c>
      <c r="L34236" t="s">
        <v>15</v>
      </c>
    </row>
    <row r="34237" spans="1:12">
      <c r="A34237" t="e">
        <f ca="1">E00251512352121</f>
        <v>#NAME?</v>
      </c>
      <c r="B34237">
        <v>3527</v>
      </c>
      <c r="C34237" t="s">
        <v>598</v>
      </c>
      <c r="D34237" s="1">
        <v>41372</v>
      </c>
      <c r="F34237">
        <v>1</v>
      </c>
      <c r="G34237">
        <v>37230</v>
      </c>
      <c r="H34237" t="s">
        <v>361</v>
      </c>
      <c r="J34237" t="s">
        <v>14</v>
      </c>
      <c r="K34237">
        <v>51</v>
      </c>
      <c r="L34237" t="s">
        <v>15</v>
      </c>
    </row>
    <row r="34238" spans="1:12">
      <c r="A34238" t="e">
        <f ca="1">E00251512352121</f>
        <v>#NAME?</v>
      </c>
      <c r="B34238">
        <v>3527</v>
      </c>
      <c r="C34238" t="s">
        <v>598</v>
      </c>
      <c r="D34238" s="1">
        <v>42431</v>
      </c>
      <c r="F34238">
        <v>1</v>
      </c>
      <c r="G34238">
        <v>2720</v>
      </c>
      <c r="H34238" t="s">
        <v>65</v>
      </c>
      <c r="J34238" t="s">
        <v>14</v>
      </c>
      <c r="K34238">
        <v>54</v>
      </c>
      <c r="L34238" t="s">
        <v>15</v>
      </c>
    </row>
    <row r="34239" spans="1:12">
      <c r="A34239" t="e">
        <f ca="1">E00251528938321</f>
        <v>#NAME?</v>
      </c>
      <c r="B34239">
        <v>753</v>
      </c>
      <c r="C34239" t="s">
        <v>545</v>
      </c>
      <c r="D34239" s="1">
        <v>42285</v>
      </c>
      <c r="F34239">
        <v>1</v>
      </c>
      <c r="G34239">
        <v>72611</v>
      </c>
      <c r="H34239" t="s">
        <v>504</v>
      </c>
      <c r="I34239" t="s">
        <v>56</v>
      </c>
      <c r="J34239" t="s">
        <v>57</v>
      </c>
      <c r="K34239">
        <v>57</v>
      </c>
      <c r="L34239" t="s">
        <v>15</v>
      </c>
    </row>
    <row r="34240" spans="1:12">
      <c r="A34240" t="e">
        <f ca="1">E00251429309821</f>
        <v>#NAME?</v>
      </c>
      <c r="B34240">
        <v>291</v>
      </c>
      <c r="C34240" t="s">
        <v>160</v>
      </c>
      <c r="D34240" s="1">
        <v>41477</v>
      </c>
      <c r="F34240">
        <v>4</v>
      </c>
      <c r="G34240">
        <v>2729</v>
      </c>
      <c r="H34240" t="s">
        <v>115</v>
      </c>
      <c r="J34240" t="s">
        <v>14</v>
      </c>
      <c r="K34240">
        <v>64</v>
      </c>
      <c r="L34240" t="s">
        <v>15</v>
      </c>
    </row>
    <row r="34241" spans="1:12">
      <c r="A34241" t="e">
        <f ca="1">E00251429309821</f>
        <v>#NAME?</v>
      </c>
      <c r="B34241">
        <v>291</v>
      </c>
      <c r="C34241" t="s">
        <v>160</v>
      </c>
      <c r="D34241" s="1">
        <v>42969</v>
      </c>
      <c r="F34241">
        <v>4</v>
      </c>
      <c r="G34241">
        <v>60090</v>
      </c>
      <c r="H34241" t="s">
        <v>181</v>
      </c>
      <c r="J34241" t="s">
        <v>14</v>
      </c>
      <c r="K34241">
        <v>68</v>
      </c>
      <c r="L34241" t="s">
        <v>15</v>
      </c>
    </row>
    <row r="34242" spans="1:12">
      <c r="A34242" t="e">
        <f ca="1">E00251715551121</f>
        <v>#NAME?</v>
      </c>
      <c r="B34242">
        <v>62</v>
      </c>
      <c r="C34242" t="s">
        <v>20</v>
      </c>
      <c r="D34242" s="1">
        <v>41914</v>
      </c>
      <c r="F34242">
        <v>1</v>
      </c>
      <c r="G34242">
        <v>7810</v>
      </c>
      <c r="H34242" t="s">
        <v>143</v>
      </c>
      <c r="J34242" t="s">
        <v>14</v>
      </c>
      <c r="K34242">
        <v>44</v>
      </c>
      <c r="L34242" t="s">
        <v>15</v>
      </c>
    </row>
    <row r="34243" spans="1:12">
      <c r="A34243" t="e">
        <f ca="1">E00251617547621</f>
        <v>#NAME?</v>
      </c>
      <c r="B34243">
        <v>6046</v>
      </c>
      <c r="C34243" t="s">
        <v>98</v>
      </c>
      <c r="D34243" s="1">
        <v>42913</v>
      </c>
      <c r="F34243">
        <v>1</v>
      </c>
      <c r="G34243">
        <v>7242</v>
      </c>
      <c r="H34243" t="s">
        <v>93</v>
      </c>
      <c r="I34243" t="s">
        <v>56</v>
      </c>
      <c r="J34243" t="s">
        <v>57</v>
      </c>
      <c r="K34243">
        <v>66</v>
      </c>
      <c r="L34243" t="s">
        <v>15</v>
      </c>
    </row>
    <row r="34244" spans="1:12">
      <c r="A34244" t="e">
        <f ca="1">E00251715752221</f>
        <v>#NAME?</v>
      </c>
      <c r="B34244">
        <v>502</v>
      </c>
      <c r="C34244" t="s">
        <v>172</v>
      </c>
      <c r="D34244" s="1">
        <v>41536</v>
      </c>
      <c r="F34244">
        <v>2</v>
      </c>
      <c r="G34244">
        <v>4019</v>
      </c>
      <c r="H34244" t="s">
        <v>26</v>
      </c>
      <c r="J34244" t="s">
        <v>14</v>
      </c>
      <c r="K34244">
        <v>58</v>
      </c>
      <c r="L34244" t="s">
        <v>15</v>
      </c>
    </row>
    <row r="34245" spans="1:12">
      <c r="A34245" t="e">
        <f ca="1">E00251510764721</f>
        <v>#NAME?</v>
      </c>
      <c r="B34245">
        <v>122</v>
      </c>
      <c r="C34245" t="s">
        <v>522</v>
      </c>
      <c r="D34245" s="1">
        <v>41024</v>
      </c>
      <c r="F34245">
        <v>1</v>
      </c>
      <c r="G34245">
        <v>30001</v>
      </c>
      <c r="H34245" t="s">
        <v>271</v>
      </c>
      <c r="J34245" t="s">
        <v>14</v>
      </c>
      <c r="K34245">
        <v>44</v>
      </c>
      <c r="L34245" t="s">
        <v>15</v>
      </c>
    </row>
    <row r="34246" spans="1:12">
      <c r="A34246" t="e">
        <f ca="1">E00251429661021</f>
        <v>#NAME?</v>
      </c>
      <c r="B34246">
        <v>199</v>
      </c>
      <c r="C34246" t="s">
        <v>681</v>
      </c>
      <c r="D34246" s="1">
        <v>41066</v>
      </c>
      <c r="F34246">
        <v>1</v>
      </c>
      <c r="G34246">
        <v>4549</v>
      </c>
      <c r="H34246" t="s">
        <v>69</v>
      </c>
      <c r="J34246" t="s">
        <v>14</v>
      </c>
      <c r="K34246">
        <v>55</v>
      </c>
      <c r="L34246" t="s">
        <v>15</v>
      </c>
    </row>
    <row r="34247" spans="1:12">
      <c r="A34247" t="e">
        <f ca="1">E00251616256121</f>
        <v>#NAME?</v>
      </c>
      <c r="B34247">
        <v>103</v>
      </c>
      <c r="C34247" t="s">
        <v>775</v>
      </c>
      <c r="D34247" s="1">
        <v>41150</v>
      </c>
      <c r="F34247">
        <v>1</v>
      </c>
      <c r="G34247">
        <v>7243</v>
      </c>
      <c r="H34247" t="s">
        <v>42</v>
      </c>
      <c r="J34247" t="s">
        <v>14</v>
      </c>
      <c r="K34247">
        <v>55</v>
      </c>
      <c r="L34247" t="s">
        <v>15</v>
      </c>
    </row>
    <row r="34248" spans="1:12">
      <c r="A34248" t="e">
        <f ca="1">E00251616256121</f>
        <v>#NAME?</v>
      </c>
      <c r="B34248">
        <v>103</v>
      </c>
      <c r="C34248" t="s">
        <v>775</v>
      </c>
      <c r="D34248" s="1">
        <v>41422</v>
      </c>
      <c r="F34248">
        <v>4</v>
      </c>
      <c r="G34248">
        <v>49390</v>
      </c>
      <c r="H34248" t="s">
        <v>59</v>
      </c>
      <c r="J34248" t="s">
        <v>14</v>
      </c>
      <c r="K34248">
        <v>55</v>
      </c>
      <c r="L34248" t="s">
        <v>15</v>
      </c>
    </row>
    <row r="34249" spans="1:12">
      <c r="A34249" t="e">
        <f ca="1">E00251429206321</f>
        <v>#NAME?</v>
      </c>
      <c r="B34249">
        <v>307</v>
      </c>
      <c r="C34249" t="s">
        <v>210</v>
      </c>
      <c r="D34249" s="1">
        <v>42430</v>
      </c>
      <c r="F34249">
        <v>1</v>
      </c>
      <c r="G34249">
        <v>2729</v>
      </c>
      <c r="H34249" t="s">
        <v>115</v>
      </c>
      <c r="J34249" t="s">
        <v>14</v>
      </c>
      <c r="K34249">
        <v>58</v>
      </c>
      <c r="L34249" t="s">
        <v>15</v>
      </c>
    </row>
    <row r="34250" spans="1:12">
      <c r="A34250" t="e">
        <f ca="1">E00251528672121</f>
        <v>#NAME?</v>
      </c>
      <c r="B34250">
        <v>292</v>
      </c>
      <c r="C34250" t="s">
        <v>467</v>
      </c>
      <c r="D34250" s="1">
        <v>42746</v>
      </c>
      <c r="F34250">
        <v>4</v>
      </c>
      <c r="G34250">
        <v>29690</v>
      </c>
      <c r="H34250" t="s">
        <v>52</v>
      </c>
      <c r="J34250" t="s">
        <v>14</v>
      </c>
      <c r="K34250">
        <v>50</v>
      </c>
      <c r="L34250" t="s">
        <v>15</v>
      </c>
    </row>
    <row r="34251" spans="1:12">
      <c r="A34251" t="e">
        <f ca="1">E00251429661021</f>
        <v>#NAME?</v>
      </c>
      <c r="B34251">
        <v>199</v>
      </c>
      <c r="C34251" t="s">
        <v>681</v>
      </c>
      <c r="D34251" s="1">
        <v>41326</v>
      </c>
      <c r="F34251">
        <v>1</v>
      </c>
      <c r="G34251">
        <v>3659</v>
      </c>
      <c r="H34251" t="s">
        <v>132</v>
      </c>
      <c r="J34251" t="s">
        <v>14</v>
      </c>
      <c r="K34251">
        <v>56</v>
      </c>
      <c r="L34251" t="s">
        <v>15</v>
      </c>
    </row>
    <row r="34252" spans="1:12">
      <c r="A34252" t="e">
        <f ca="1">E00251429661021</f>
        <v>#NAME?</v>
      </c>
      <c r="B34252">
        <v>199</v>
      </c>
      <c r="C34252" t="s">
        <v>681</v>
      </c>
      <c r="D34252" s="1">
        <v>41960</v>
      </c>
      <c r="F34252">
        <v>1</v>
      </c>
      <c r="G34252">
        <v>7999</v>
      </c>
      <c r="H34252" t="s">
        <v>80</v>
      </c>
      <c r="J34252" t="s">
        <v>14</v>
      </c>
      <c r="K34252">
        <v>58</v>
      </c>
      <c r="L34252" t="s">
        <v>15</v>
      </c>
    </row>
    <row r="34253" spans="1:12">
      <c r="A34253" t="e">
        <f ca="1">E00251529478021</f>
        <v>#NAME?</v>
      </c>
      <c r="B34253">
        <v>151</v>
      </c>
      <c r="C34253" t="s">
        <v>381</v>
      </c>
      <c r="D34253" s="1">
        <v>41116</v>
      </c>
      <c r="F34253">
        <v>1</v>
      </c>
      <c r="G34253">
        <v>4019</v>
      </c>
      <c r="H34253" t="s">
        <v>26</v>
      </c>
      <c r="J34253" t="s">
        <v>14</v>
      </c>
      <c r="K34253">
        <v>56</v>
      </c>
      <c r="L34253" t="s">
        <v>15</v>
      </c>
    </row>
    <row r="34254" spans="1:12">
      <c r="A34254" t="e">
        <f ca="1">E00251528938321</f>
        <v>#NAME?</v>
      </c>
      <c r="B34254">
        <v>291</v>
      </c>
      <c r="C34254" t="s">
        <v>160</v>
      </c>
      <c r="D34254" s="1">
        <v>41978</v>
      </c>
      <c r="F34254">
        <v>2</v>
      </c>
      <c r="G34254">
        <v>5859</v>
      </c>
      <c r="H34254" t="s">
        <v>607</v>
      </c>
      <c r="J34254" t="s">
        <v>14</v>
      </c>
      <c r="K34254">
        <v>56</v>
      </c>
      <c r="L34254" t="s">
        <v>15</v>
      </c>
    </row>
    <row r="34255" spans="1:12">
      <c r="A34255" t="e">
        <f ca="1">E00251429251821</f>
        <v>#NAME?</v>
      </c>
      <c r="B34255">
        <v>294</v>
      </c>
      <c r="C34255" t="s">
        <v>61</v>
      </c>
      <c r="D34255" s="1">
        <v>42214</v>
      </c>
      <c r="F34255">
        <v>2</v>
      </c>
      <c r="G34255">
        <v>4659</v>
      </c>
      <c r="H34255" t="s">
        <v>47</v>
      </c>
      <c r="J34255" t="s">
        <v>14</v>
      </c>
      <c r="K34255">
        <v>55</v>
      </c>
      <c r="L34255" t="s">
        <v>15</v>
      </c>
    </row>
    <row r="34256" spans="1:12">
      <c r="A34256" t="e">
        <f ca="1">E00251429251821</f>
        <v>#NAME?</v>
      </c>
      <c r="B34256">
        <v>297</v>
      </c>
      <c r="C34256" t="s">
        <v>411</v>
      </c>
      <c r="D34256" s="1">
        <v>42592</v>
      </c>
      <c r="F34256">
        <v>1</v>
      </c>
      <c r="G34256">
        <v>5258</v>
      </c>
      <c r="H34256" t="s">
        <v>236</v>
      </c>
      <c r="J34256" t="s">
        <v>14</v>
      </c>
      <c r="K34256">
        <v>56</v>
      </c>
      <c r="L34256" t="s">
        <v>15</v>
      </c>
    </row>
    <row r="34257" spans="1:12">
      <c r="A34257" t="e">
        <f ca="1">E00251528938321</f>
        <v>#NAME?</v>
      </c>
      <c r="B34257">
        <v>291</v>
      </c>
      <c r="C34257" t="s">
        <v>160</v>
      </c>
      <c r="D34257" s="1">
        <v>42599</v>
      </c>
      <c r="F34257">
        <v>5</v>
      </c>
      <c r="G34257">
        <v>496</v>
      </c>
      <c r="H34257" t="s">
        <v>190</v>
      </c>
      <c r="J34257" t="s">
        <v>14</v>
      </c>
      <c r="K34257">
        <v>57</v>
      </c>
      <c r="L34257" t="s">
        <v>15</v>
      </c>
    </row>
    <row r="34258" spans="1:12">
      <c r="A34258" t="e">
        <f ca="1">E00251528938321</f>
        <v>#NAME?</v>
      </c>
      <c r="B34258">
        <v>291</v>
      </c>
      <c r="C34258" t="s">
        <v>160</v>
      </c>
      <c r="D34258" s="1">
        <v>42916</v>
      </c>
      <c r="F34258">
        <v>2</v>
      </c>
      <c r="G34258">
        <v>4019</v>
      </c>
      <c r="H34258" t="s">
        <v>26</v>
      </c>
      <c r="J34258" t="s">
        <v>14</v>
      </c>
      <c r="K34258">
        <v>58</v>
      </c>
      <c r="L34258" t="s">
        <v>15</v>
      </c>
    </row>
    <row r="34259" spans="1:12">
      <c r="A34259" t="e">
        <f ca="1">E00251528938321</f>
        <v>#NAME?</v>
      </c>
      <c r="B34259">
        <v>291</v>
      </c>
      <c r="C34259" t="s">
        <v>160</v>
      </c>
      <c r="D34259" s="1">
        <v>42590</v>
      </c>
      <c r="F34259">
        <v>5</v>
      </c>
      <c r="G34259">
        <v>4019</v>
      </c>
      <c r="H34259" t="s">
        <v>26</v>
      </c>
      <c r="J34259" t="s">
        <v>14</v>
      </c>
      <c r="K34259">
        <v>57</v>
      </c>
      <c r="L34259" t="s">
        <v>15</v>
      </c>
    </row>
    <row r="34260" spans="1:12">
      <c r="A34260" t="e">
        <f ca="1">E00251528938321</f>
        <v>#NAME?</v>
      </c>
      <c r="B34260">
        <v>291</v>
      </c>
      <c r="C34260" t="s">
        <v>160</v>
      </c>
      <c r="D34260" s="1">
        <v>42632</v>
      </c>
      <c r="F34260">
        <v>3</v>
      </c>
      <c r="G34260">
        <v>6980</v>
      </c>
      <c r="H34260" t="s">
        <v>1417</v>
      </c>
      <c r="J34260" t="s">
        <v>14</v>
      </c>
      <c r="K34260">
        <v>58</v>
      </c>
      <c r="L34260" t="s">
        <v>15</v>
      </c>
    </row>
    <row r="34261" spans="1:12">
      <c r="A34261" t="e">
        <f ca="1">E00251429706621</f>
        <v>#NAME?</v>
      </c>
      <c r="B34261">
        <v>2863</v>
      </c>
      <c r="C34261" t="s">
        <v>701</v>
      </c>
      <c r="D34261" s="1">
        <v>42298</v>
      </c>
      <c r="F34261">
        <v>1</v>
      </c>
      <c r="G34261">
        <v>6802</v>
      </c>
      <c r="H34261" t="s">
        <v>1744</v>
      </c>
      <c r="J34261" t="s">
        <v>14</v>
      </c>
      <c r="K34261">
        <v>48</v>
      </c>
      <c r="L34261" t="s">
        <v>15</v>
      </c>
    </row>
    <row r="34262" spans="1:12">
      <c r="A34262" t="e">
        <f ca="1">E00251532069021</f>
        <v>#NAME?</v>
      </c>
      <c r="B34262">
        <v>489</v>
      </c>
      <c r="C34262" t="s">
        <v>100</v>
      </c>
      <c r="D34262" s="1">
        <v>41453</v>
      </c>
      <c r="F34262">
        <v>3</v>
      </c>
      <c r="G34262">
        <v>4556</v>
      </c>
      <c r="H34262" t="s">
        <v>121</v>
      </c>
      <c r="J34262" t="s">
        <v>14</v>
      </c>
      <c r="K34262">
        <v>43</v>
      </c>
      <c r="L34262" t="s">
        <v>15</v>
      </c>
    </row>
    <row r="34263" spans="1:12">
      <c r="A34263" t="e">
        <f ca="1">E00251532069021</f>
        <v>#NAME?</v>
      </c>
      <c r="B34263">
        <v>489</v>
      </c>
      <c r="C34263" t="s">
        <v>100</v>
      </c>
      <c r="D34263" s="1">
        <v>41976</v>
      </c>
      <c r="F34263">
        <v>2</v>
      </c>
      <c r="G34263">
        <v>490</v>
      </c>
      <c r="H34263" t="s">
        <v>203</v>
      </c>
      <c r="J34263" t="s">
        <v>14</v>
      </c>
      <c r="K34263">
        <v>44</v>
      </c>
      <c r="L34263" t="s">
        <v>15</v>
      </c>
    </row>
    <row r="34264" spans="1:12">
      <c r="A34264" t="e">
        <f ca="1">E00251424821221</f>
        <v>#NAME?</v>
      </c>
      <c r="B34264">
        <v>122</v>
      </c>
      <c r="C34264" t="s">
        <v>522</v>
      </c>
      <c r="D34264" s="1">
        <v>42051</v>
      </c>
      <c r="F34264">
        <v>2</v>
      </c>
      <c r="G34264">
        <v>4019</v>
      </c>
      <c r="H34264" t="s">
        <v>26</v>
      </c>
      <c r="J34264" t="s">
        <v>14</v>
      </c>
      <c r="K34264">
        <v>58</v>
      </c>
      <c r="L34264" t="s">
        <v>15</v>
      </c>
    </row>
    <row r="34265" spans="1:12">
      <c r="A34265" t="e">
        <f ca="1">E00251424821221</f>
        <v>#NAME?</v>
      </c>
      <c r="B34265">
        <v>122</v>
      </c>
      <c r="C34265" t="s">
        <v>522</v>
      </c>
      <c r="D34265" s="1">
        <v>42171</v>
      </c>
      <c r="F34265">
        <v>1</v>
      </c>
      <c r="G34265">
        <v>4019</v>
      </c>
      <c r="H34265" t="s">
        <v>26</v>
      </c>
      <c r="J34265" t="s">
        <v>14</v>
      </c>
      <c r="K34265">
        <v>59</v>
      </c>
      <c r="L34265" t="s">
        <v>15</v>
      </c>
    </row>
    <row r="34266" spans="1:12">
      <c r="A34266" t="e">
        <f ca="1">E00251510189121</f>
        <v>#NAME?</v>
      </c>
      <c r="B34266">
        <v>164</v>
      </c>
      <c r="C34266" t="s">
        <v>792</v>
      </c>
      <c r="D34266" s="1">
        <v>41499</v>
      </c>
      <c r="F34266">
        <v>2</v>
      </c>
      <c r="G34266">
        <v>49390</v>
      </c>
      <c r="H34266" t="s">
        <v>59</v>
      </c>
      <c r="J34266" t="s">
        <v>14</v>
      </c>
      <c r="K34266">
        <v>50</v>
      </c>
      <c r="L34266" t="s">
        <v>15</v>
      </c>
    </row>
    <row r="34267" spans="1:12">
      <c r="A34267" t="e">
        <f ca="1">E00251427221921</f>
        <v>#NAME?</v>
      </c>
      <c r="B34267">
        <v>10</v>
      </c>
      <c r="C34267" t="s">
        <v>18</v>
      </c>
      <c r="D34267" s="1">
        <v>42067</v>
      </c>
      <c r="F34267">
        <v>1</v>
      </c>
      <c r="G34267">
        <v>4019</v>
      </c>
      <c r="H34267" t="s">
        <v>26</v>
      </c>
      <c r="J34267" t="s">
        <v>14</v>
      </c>
      <c r="K34267">
        <v>58</v>
      </c>
      <c r="L34267" t="s">
        <v>15</v>
      </c>
    </row>
    <row r="34268" spans="1:12">
      <c r="A34268" t="e">
        <f ca="1">E00251427221921</f>
        <v>#NAME?</v>
      </c>
      <c r="B34268">
        <v>10</v>
      </c>
      <c r="C34268" t="s">
        <v>18</v>
      </c>
      <c r="D34268" s="1">
        <v>42115</v>
      </c>
      <c r="F34268">
        <v>1</v>
      </c>
      <c r="G34268">
        <v>4019</v>
      </c>
      <c r="H34268" t="s">
        <v>26</v>
      </c>
      <c r="J34268" t="s">
        <v>14</v>
      </c>
      <c r="K34268">
        <v>58</v>
      </c>
      <c r="L34268" t="s">
        <v>15</v>
      </c>
    </row>
    <row r="34269" spans="1:12">
      <c r="A34269" t="e">
        <f ca="1">E00251427221921</f>
        <v>#NAME?</v>
      </c>
      <c r="B34269">
        <v>10</v>
      </c>
      <c r="C34269" t="s">
        <v>18</v>
      </c>
      <c r="D34269" s="1">
        <v>42425</v>
      </c>
      <c r="F34269">
        <v>2</v>
      </c>
      <c r="G34269">
        <v>4019</v>
      </c>
      <c r="H34269" t="s">
        <v>26</v>
      </c>
      <c r="J34269" t="s">
        <v>14</v>
      </c>
      <c r="K34269">
        <v>59</v>
      </c>
      <c r="L34269" t="s">
        <v>15</v>
      </c>
    </row>
    <row r="34270" spans="1:12">
      <c r="A34270" t="e">
        <f ca="1">E00251429251821</f>
        <v>#NAME?</v>
      </c>
      <c r="B34270">
        <v>290</v>
      </c>
      <c r="C34270" t="s">
        <v>449</v>
      </c>
      <c r="D34270" s="1">
        <v>42534</v>
      </c>
      <c r="F34270">
        <v>3</v>
      </c>
      <c r="G34270">
        <v>43391</v>
      </c>
      <c r="H34270" t="s">
        <v>810</v>
      </c>
      <c r="J34270" t="s">
        <v>14</v>
      </c>
      <c r="K34270">
        <v>56</v>
      </c>
      <c r="L34270" t="s">
        <v>15</v>
      </c>
    </row>
    <row r="34271" spans="1:12">
      <c r="A34271" t="e">
        <f ca="1">E00251510737521</f>
        <v>#NAME?</v>
      </c>
      <c r="B34271">
        <v>4884</v>
      </c>
      <c r="C34271" t="s">
        <v>772</v>
      </c>
      <c r="D34271" s="1">
        <v>41924</v>
      </c>
      <c r="F34271">
        <v>1</v>
      </c>
      <c r="G34271">
        <v>460</v>
      </c>
      <c r="H34271" t="s">
        <v>16</v>
      </c>
      <c r="I34271" t="s">
        <v>148</v>
      </c>
      <c r="J34271" t="s">
        <v>57</v>
      </c>
      <c r="K34271">
        <v>65</v>
      </c>
      <c r="L34271" t="s">
        <v>15</v>
      </c>
    </row>
    <row r="34272" spans="1:12">
      <c r="A34272" t="e">
        <f ca="1">E00251528938321</f>
        <v>#NAME?</v>
      </c>
      <c r="B34272">
        <v>291</v>
      </c>
      <c r="C34272" t="s">
        <v>160</v>
      </c>
      <c r="D34272" s="1">
        <v>42774</v>
      </c>
      <c r="F34272">
        <v>3</v>
      </c>
      <c r="G34272">
        <v>7262</v>
      </c>
      <c r="H34272" t="s">
        <v>198</v>
      </c>
      <c r="J34272" t="s">
        <v>14</v>
      </c>
      <c r="K34272">
        <v>58</v>
      </c>
      <c r="L34272" t="s">
        <v>15</v>
      </c>
    </row>
    <row r="34273" spans="1:12">
      <c r="A34273" t="e">
        <f ca="1">E00251528608021</f>
        <v>#NAME?</v>
      </c>
      <c r="B34273">
        <v>695</v>
      </c>
      <c r="C34273" t="s">
        <v>257</v>
      </c>
      <c r="D34273" s="1">
        <v>41302</v>
      </c>
      <c r="F34273">
        <v>3</v>
      </c>
      <c r="G34273">
        <v>7242</v>
      </c>
      <c r="H34273" t="s">
        <v>93</v>
      </c>
      <c r="J34273" t="s">
        <v>14</v>
      </c>
      <c r="K34273">
        <v>44</v>
      </c>
      <c r="L34273" t="s">
        <v>15</v>
      </c>
    </row>
    <row r="34274" spans="1:12">
      <c r="A34274" t="e">
        <f ca="1">E00251429309821</f>
        <v>#NAME?</v>
      </c>
      <c r="B34274">
        <v>291</v>
      </c>
      <c r="C34274" t="s">
        <v>160</v>
      </c>
      <c r="D34274" s="1">
        <v>41821</v>
      </c>
      <c r="F34274">
        <v>2</v>
      </c>
      <c r="G34274">
        <v>4019</v>
      </c>
      <c r="H34274" t="s">
        <v>26</v>
      </c>
      <c r="J34274" t="s">
        <v>14</v>
      </c>
      <c r="K34274">
        <v>65</v>
      </c>
      <c r="L34274" t="s">
        <v>15</v>
      </c>
    </row>
    <row r="34275" spans="1:12">
      <c r="A34275" t="e">
        <f ca="1">E00251429309821</f>
        <v>#NAME?</v>
      </c>
      <c r="B34275">
        <v>291</v>
      </c>
      <c r="C34275" t="s">
        <v>160</v>
      </c>
      <c r="D34275" s="1">
        <v>41940</v>
      </c>
      <c r="F34275">
        <v>1</v>
      </c>
      <c r="G34275">
        <v>25000</v>
      </c>
      <c r="H34275" t="s">
        <v>178</v>
      </c>
      <c r="J34275" t="s">
        <v>14</v>
      </c>
      <c r="K34275">
        <v>65</v>
      </c>
      <c r="L34275" t="s">
        <v>15</v>
      </c>
    </row>
    <row r="34276" spans="1:12">
      <c r="A34276" t="e">
        <f ca="1">E00251427218921</f>
        <v>#NAME?</v>
      </c>
      <c r="B34276">
        <v>10</v>
      </c>
      <c r="C34276" t="s">
        <v>18</v>
      </c>
      <c r="D34276" s="1">
        <v>41796</v>
      </c>
      <c r="F34276">
        <v>6</v>
      </c>
      <c r="G34276">
        <v>6272</v>
      </c>
      <c r="H34276" t="s">
        <v>635</v>
      </c>
      <c r="J34276" t="s">
        <v>14</v>
      </c>
      <c r="K34276">
        <v>52</v>
      </c>
      <c r="L34276" t="s">
        <v>15</v>
      </c>
    </row>
    <row r="34277" spans="1:12">
      <c r="A34277" t="e">
        <f ca="1">E00251427218921</f>
        <v>#NAME?</v>
      </c>
      <c r="B34277">
        <v>10</v>
      </c>
      <c r="C34277" t="s">
        <v>18</v>
      </c>
      <c r="D34277" s="1">
        <v>42297</v>
      </c>
      <c r="F34277">
        <v>2</v>
      </c>
      <c r="G34277">
        <v>34690</v>
      </c>
      <c r="H34277" t="s">
        <v>118</v>
      </c>
      <c r="J34277" t="s">
        <v>14</v>
      </c>
      <c r="K34277">
        <v>54</v>
      </c>
      <c r="L34277" t="s">
        <v>15</v>
      </c>
    </row>
    <row r="34278" spans="1:12">
      <c r="A34278" t="e">
        <f ca="1">E00251618081421</f>
        <v>#NAME?</v>
      </c>
      <c r="B34278">
        <v>11</v>
      </c>
      <c r="C34278" t="s">
        <v>245</v>
      </c>
      <c r="D34278" s="1">
        <v>42510</v>
      </c>
      <c r="F34278">
        <v>1</v>
      </c>
      <c r="G34278">
        <v>7869</v>
      </c>
      <c r="H34278" t="s">
        <v>470</v>
      </c>
      <c r="J34278" t="s">
        <v>14</v>
      </c>
      <c r="K34278">
        <v>51</v>
      </c>
      <c r="L34278" t="s">
        <v>22</v>
      </c>
    </row>
    <row r="34279" spans="1:12">
      <c r="A34279" t="e">
        <f ca="1">E00251513734821</f>
        <v>#NAME?</v>
      </c>
      <c r="B34279">
        <v>703</v>
      </c>
      <c r="C34279" t="s">
        <v>305</v>
      </c>
      <c r="D34279" s="1">
        <v>41284</v>
      </c>
      <c r="F34279">
        <v>6</v>
      </c>
      <c r="G34279">
        <v>2449</v>
      </c>
      <c r="H34279" t="s">
        <v>53</v>
      </c>
      <c r="J34279" t="s">
        <v>14</v>
      </c>
      <c r="K34279">
        <v>47</v>
      </c>
      <c r="L34279" t="s">
        <v>15</v>
      </c>
    </row>
    <row r="34280" spans="1:12">
      <c r="A34280" t="e">
        <f ca="1">E00251518518421</f>
        <v>#NAME?</v>
      </c>
      <c r="B34280">
        <v>293</v>
      </c>
      <c r="C34280" t="s">
        <v>25</v>
      </c>
      <c r="D34280" s="1">
        <v>42205</v>
      </c>
      <c r="F34280">
        <v>1</v>
      </c>
      <c r="G34280">
        <v>2720</v>
      </c>
      <c r="H34280" t="s">
        <v>65</v>
      </c>
      <c r="J34280" t="s">
        <v>14</v>
      </c>
      <c r="K34280">
        <v>62</v>
      </c>
      <c r="L34280" t="s">
        <v>15</v>
      </c>
    </row>
    <row r="34281" spans="1:12">
      <c r="A34281" t="e">
        <f ca="1">E00251528938321</f>
        <v>#NAME?</v>
      </c>
      <c r="B34281">
        <v>291</v>
      </c>
      <c r="C34281" t="s">
        <v>160</v>
      </c>
      <c r="D34281" s="1">
        <v>42884</v>
      </c>
      <c r="F34281">
        <v>3</v>
      </c>
      <c r="G34281">
        <v>5859</v>
      </c>
      <c r="H34281" t="s">
        <v>607</v>
      </c>
      <c r="J34281" t="s">
        <v>14</v>
      </c>
      <c r="K34281">
        <v>58</v>
      </c>
      <c r="L34281" t="s">
        <v>15</v>
      </c>
    </row>
    <row r="34282" spans="1:12">
      <c r="A34282" t="e">
        <f ca="1">E00251512430021</f>
        <v>#NAME?</v>
      </c>
      <c r="B34282">
        <v>48</v>
      </c>
      <c r="C34282" t="s">
        <v>249</v>
      </c>
      <c r="D34282" s="1">
        <v>42619</v>
      </c>
      <c r="F34282">
        <v>1</v>
      </c>
      <c r="G34282">
        <v>7291</v>
      </c>
      <c r="H34282" t="s">
        <v>163</v>
      </c>
      <c r="J34282" t="s">
        <v>14</v>
      </c>
      <c r="K34282">
        <v>48</v>
      </c>
      <c r="L34282" t="s">
        <v>15</v>
      </c>
    </row>
    <row r="34283" spans="1:12">
      <c r="A34283" t="e">
        <f ca="1">E00251510189121</f>
        <v>#NAME?</v>
      </c>
      <c r="B34283">
        <v>164</v>
      </c>
      <c r="C34283" t="s">
        <v>792</v>
      </c>
      <c r="D34283" s="1">
        <v>41075</v>
      </c>
      <c r="F34283">
        <v>2</v>
      </c>
      <c r="G34283">
        <v>1749</v>
      </c>
      <c r="H34283" t="s">
        <v>793</v>
      </c>
      <c r="J34283" t="s">
        <v>14</v>
      </c>
      <c r="K34283">
        <v>49</v>
      </c>
      <c r="L34283" t="s">
        <v>15</v>
      </c>
    </row>
    <row r="34284" spans="1:12">
      <c r="A34284" t="e">
        <f ca="1">E00251510189121</f>
        <v>#NAME?</v>
      </c>
      <c r="B34284">
        <v>164</v>
      </c>
      <c r="C34284" t="s">
        <v>792</v>
      </c>
      <c r="D34284" s="1">
        <v>41087</v>
      </c>
      <c r="F34284">
        <v>2</v>
      </c>
      <c r="G34284">
        <v>1749</v>
      </c>
      <c r="H34284" t="s">
        <v>793</v>
      </c>
      <c r="J34284" t="s">
        <v>14</v>
      </c>
      <c r="K34284">
        <v>49</v>
      </c>
      <c r="L34284" t="s">
        <v>15</v>
      </c>
    </row>
    <row r="34285" spans="1:12">
      <c r="A34285" t="e">
        <f ca="1">E00251513734821</f>
        <v>#NAME?</v>
      </c>
      <c r="B34285">
        <v>703</v>
      </c>
      <c r="C34285" t="s">
        <v>305</v>
      </c>
      <c r="D34285" s="1">
        <v>41486</v>
      </c>
      <c r="F34285">
        <v>6</v>
      </c>
      <c r="G34285">
        <v>3004</v>
      </c>
      <c r="H34285" t="s">
        <v>104</v>
      </c>
      <c r="J34285" t="s">
        <v>14</v>
      </c>
      <c r="K34285">
        <v>48</v>
      </c>
      <c r="L34285" t="s">
        <v>15</v>
      </c>
    </row>
    <row r="34286" spans="1:12">
      <c r="A34286" t="e">
        <f ca="1">E00251513734821</f>
        <v>#NAME?</v>
      </c>
      <c r="B34286">
        <v>703</v>
      </c>
      <c r="C34286" t="s">
        <v>305</v>
      </c>
      <c r="D34286" s="1">
        <v>41697</v>
      </c>
      <c r="F34286">
        <v>5</v>
      </c>
      <c r="G34286">
        <v>3004</v>
      </c>
      <c r="H34286" t="s">
        <v>104</v>
      </c>
      <c r="J34286" t="s">
        <v>14</v>
      </c>
      <c r="K34286">
        <v>48</v>
      </c>
      <c r="L34286" t="s">
        <v>15</v>
      </c>
    </row>
    <row r="34287" spans="1:12">
      <c r="A34287" t="e">
        <f ca="1">E00251528760321</f>
        <v>#NAME?</v>
      </c>
      <c r="B34287">
        <v>291</v>
      </c>
      <c r="C34287" t="s">
        <v>160</v>
      </c>
      <c r="D34287" s="1">
        <v>40963</v>
      </c>
      <c r="F34287">
        <v>1</v>
      </c>
      <c r="G34287">
        <v>7810</v>
      </c>
      <c r="H34287" t="s">
        <v>143</v>
      </c>
      <c r="J34287" t="s">
        <v>14</v>
      </c>
      <c r="K34287">
        <v>57</v>
      </c>
      <c r="L34287" t="s">
        <v>15</v>
      </c>
    </row>
    <row r="34288" spans="1:12">
      <c r="A34288" t="e">
        <f ca="1">E00251424800621</f>
        <v>#NAME?</v>
      </c>
      <c r="B34288">
        <v>108</v>
      </c>
      <c r="C34288" t="s">
        <v>481</v>
      </c>
      <c r="D34288" s="1">
        <v>42089</v>
      </c>
      <c r="F34288">
        <v>3</v>
      </c>
      <c r="G34288">
        <v>49390</v>
      </c>
      <c r="H34288" t="s">
        <v>59</v>
      </c>
      <c r="J34288" t="s">
        <v>14</v>
      </c>
      <c r="K34288">
        <v>49</v>
      </c>
      <c r="L34288" t="s">
        <v>15</v>
      </c>
    </row>
    <row r="34289" spans="1:12">
      <c r="A34289" t="e">
        <f ca="1">E00251516975021</f>
        <v>#NAME?</v>
      </c>
      <c r="B34289">
        <v>62</v>
      </c>
      <c r="C34289" t="s">
        <v>20</v>
      </c>
      <c r="D34289" s="1">
        <v>42780</v>
      </c>
      <c r="F34289">
        <v>3</v>
      </c>
      <c r="G34289">
        <v>72190</v>
      </c>
      <c r="H34289" t="s">
        <v>341</v>
      </c>
      <c r="J34289" t="s">
        <v>14</v>
      </c>
      <c r="K34289">
        <v>44</v>
      </c>
      <c r="L34289" t="s">
        <v>15</v>
      </c>
    </row>
    <row r="34290" spans="1:12">
      <c r="A34290" t="e">
        <f ca="1">E00251510737521</f>
        <v>#NAME?</v>
      </c>
      <c r="B34290">
        <v>122</v>
      </c>
      <c r="C34290" t="s">
        <v>522</v>
      </c>
      <c r="D34290" s="1">
        <v>41474</v>
      </c>
      <c r="F34290">
        <v>3</v>
      </c>
      <c r="G34290">
        <v>4019</v>
      </c>
      <c r="H34290" t="s">
        <v>26</v>
      </c>
      <c r="J34290" t="s">
        <v>14</v>
      </c>
      <c r="K34290">
        <v>63</v>
      </c>
      <c r="L34290" t="s">
        <v>15</v>
      </c>
    </row>
    <row r="34291" spans="1:12">
      <c r="A34291" t="e">
        <f ca="1">E00251424800621</f>
        <v>#NAME?</v>
      </c>
      <c r="B34291">
        <v>108</v>
      </c>
      <c r="C34291" t="s">
        <v>481</v>
      </c>
      <c r="D34291" s="1">
        <v>42320</v>
      </c>
      <c r="F34291">
        <v>1</v>
      </c>
      <c r="G34291">
        <v>25000</v>
      </c>
      <c r="H34291" t="s">
        <v>178</v>
      </c>
      <c r="J34291" t="s">
        <v>14</v>
      </c>
      <c r="K34291">
        <v>49</v>
      </c>
      <c r="L34291" t="s">
        <v>15</v>
      </c>
    </row>
    <row r="34292" spans="1:12">
      <c r="A34292" t="e">
        <f ca="1">E00251424800621</f>
        <v>#NAME?</v>
      </c>
      <c r="B34292">
        <v>108</v>
      </c>
      <c r="C34292" t="s">
        <v>481</v>
      </c>
      <c r="D34292" s="1">
        <v>42362</v>
      </c>
      <c r="F34292">
        <v>3</v>
      </c>
      <c r="G34292">
        <v>49390</v>
      </c>
      <c r="H34292" t="s">
        <v>59</v>
      </c>
      <c r="J34292" t="s">
        <v>14</v>
      </c>
      <c r="K34292">
        <v>49</v>
      </c>
      <c r="L34292" t="s">
        <v>15</v>
      </c>
    </row>
    <row r="34293" spans="1:12">
      <c r="A34293" t="e">
        <f ca="1">E00251424800621</f>
        <v>#NAME?</v>
      </c>
      <c r="B34293">
        <v>108</v>
      </c>
      <c r="C34293" t="s">
        <v>481</v>
      </c>
      <c r="D34293" s="1">
        <v>42580</v>
      </c>
      <c r="F34293">
        <v>1</v>
      </c>
      <c r="G34293">
        <v>25000</v>
      </c>
      <c r="H34293" t="s">
        <v>178</v>
      </c>
      <c r="J34293" t="s">
        <v>14</v>
      </c>
      <c r="K34293">
        <v>50</v>
      </c>
      <c r="L34293" t="s">
        <v>15</v>
      </c>
    </row>
    <row r="34294" spans="1:12">
      <c r="A34294" t="e">
        <f ca="1">E00251424800621</f>
        <v>#NAME?</v>
      </c>
      <c r="B34294">
        <v>108</v>
      </c>
      <c r="C34294" t="s">
        <v>481</v>
      </c>
      <c r="D34294" s="1">
        <v>42653</v>
      </c>
      <c r="F34294">
        <v>2</v>
      </c>
      <c r="G34294">
        <v>49390</v>
      </c>
      <c r="H34294" t="s">
        <v>59</v>
      </c>
      <c r="J34294" t="s">
        <v>14</v>
      </c>
      <c r="K34294">
        <v>50</v>
      </c>
      <c r="L34294" t="s">
        <v>15</v>
      </c>
    </row>
    <row r="34295" spans="1:12">
      <c r="A34295" t="e">
        <f ca="1">E00251619838921</f>
        <v>#NAME?</v>
      </c>
      <c r="B34295">
        <v>454</v>
      </c>
      <c r="C34295" t="s">
        <v>179</v>
      </c>
      <c r="D34295" s="1">
        <v>42913</v>
      </c>
      <c r="F34295">
        <v>3</v>
      </c>
      <c r="G34295">
        <v>3051</v>
      </c>
      <c r="H34295" t="s">
        <v>13</v>
      </c>
      <c r="J34295" t="s">
        <v>14</v>
      </c>
      <c r="K34295">
        <v>49</v>
      </c>
      <c r="L34295" t="s">
        <v>15</v>
      </c>
    </row>
    <row r="34296" spans="1:12">
      <c r="A34296" t="e">
        <f ca="1">E00251513734821</f>
        <v>#NAME?</v>
      </c>
      <c r="B34296">
        <v>703</v>
      </c>
      <c r="C34296" t="s">
        <v>305</v>
      </c>
      <c r="D34296" s="1">
        <v>42354</v>
      </c>
      <c r="F34296">
        <v>2</v>
      </c>
      <c r="G34296">
        <v>2449</v>
      </c>
      <c r="H34296" t="s">
        <v>53</v>
      </c>
      <c r="J34296" t="s">
        <v>14</v>
      </c>
      <c r="K34296">
        <v>50</v>
      </c>
      <c r="L34296" t="s">
        <v>15</v>
      </c>
    </row>
    <row r="34297" spans="1:12">
      <c r="A34297" t="e">
        <f ca="1">E00251513734821</f>
        <v>#NAME?</v>
      </c>
      <c r="B34297">
        <v>703</v>
      </c>
      <c r="C34297" t="s">
        <v>305</v>
      </c>
      <c r="D34297" s="1">
        <v>42754</v>
      </c>
      <c r="F34297">
        <v>1</v>
      </c>
      <c r="G34297">
        <v>7242</v>
      </c>
      <c r="H34297" t="s">
        <v>93</v>
      </c>
      <c r="J34297" t="s">
        <v>14</v>
      </c>
      <c r="K34297">
        <v>51</v>
      </c>
      <c r="L34297" t="s">
        <v>15</v>
      </c>
    </row>
    <row r="34298" spans="1:12">
      <c r="A34298" t="e">
        <f ca="1">E00251424800621</f>
        <v>#NAME?</v>
      </c>
      <c r="B34298">
        <v>108</v>
      </c>
      <c r="C34298" t="s">
        <v>481</v>
      </c>
      <c r="D34298" s="1">
        <v>42495</v>
      </c>
      <c r="F34298">
        <v>3</v>
      </c>
      <c r="G34298">
        <v>2729</v>
      </c>
      <c r="H34298" t="s">
        <v>115</v>
      </c>
      <c r="J34298" t="s">
        <v>14</v>
      </c>
      <c r="K34298">
        <v>50</v>
      </c>
      <c r="L34298" t="s">
        <v>15</v>
      </c>
    </row>
    <row r="34299" spans="1:12">
      <c r="A34299" t="e">
        <f ca="1">E00251531497221</f>
        <v>#NAME?</v>
      </c>
      <c r="B34299">
        <v>1786</v>
      </c>
      <c r="C34299" t="s">
        <v>37</v>
      </c>
      <c r="D34299" s="1">
        <v>42194</v>
      </c>
      <c r="F34299">
        <v>3</v>
      </c>
      <c r="G34299">
        <v>71596</v>
      </c>
      <c r="H34299" t="s">
        <v>505</v>
      </c>
      <c r="J34299" t="s">
        <v>14</v>
      </c>
      <c r="K34299">
        <v>64</v>
      </c>
      <c r="L34299" t="s">
        <v>15</v>
      </c>
    </row>
    <row r="34300" spans="1:12">
      <c r="A34300" t="e">
        <f ca="1">E00251533153821</f>
        <v>#NAME?</v>
      </c>
      <c r="B34300">
        <v>467</v>
      </c>
      <c r="C34300" t="s">
        <v>232</v>
      </c>
      <c r="D34300" s="1">
        <v>41080</v>
      </c>
      <c r="F34300">
        <v>3</v>
      </c>
      <c r="G34300">
        <v>7823</v>
      </c>
      <c r="H34300" t="s">
        <v>282</v>
      </c>
      <c r="J34300" t="s">
        <v>14</v>
      </c>
      <c r="K34300">
        <v>56</v>
      </c>
      <c r="L34300" t="s">
        <v>22</v>
      </c>
    </row>
    <row r="34301" spans="1:12">
      <c r="A34301" t="e">
        <f ca="1">E00251533153821</f>
        <v>#NAME?</v>
      </c>
      <c r="B34301">
        <v>467</v>
      </c>
      <c r="C34301" t="s">
        <v>232</v>
      </c>
      <c r="D34301" s="1">
        <v>41100</v>
      </c>
      <c r="F34301">
        <v>2</v>
      </c>
      <c r="G34301">
        <v>37924</v>
      </c>
      <c r="H34301" t="s">
        <v>1335</v>
      </c>
      <c r="J34301" t="s">
        <v>14</v>
      </c>
      <c r="K34301">
        <v>56</v>
      </c>
      <c r="L34301" t="s">
        <v>15</v>
      </c>
    </row>
    <row r="34302" spans="1:12">
      <c r="A34302" t="e">
        <f ca="1">E00251533153821</f>
        <v>#NAME?</v>
      </c>
      <c r="B34302">
        <v>467</v>
      </c>
      <c r="C34302" t="s">
        <v>232</v>
      </c>
      <c r="D34302" s="1">
        <v>41704</v>
      </c>
      <c r="F34302">
        <v>5</v>
      </c>
      <c r="G34302">
        <v>73300</v>
      </c>
      <c r="H34302" t="s">
        <v>86</v>
      </c>
      <c r="J34302" t="s">
        <v>14</v>
      </c>
      <c r="K34302">
        <v>58</v>
      </c>
      <c r="L34302" t="s">
        <v>15</v>
      </c>
    </row>
    <row r="34303" spans="1:12">
      <c r="A34303" t="e">
        <f ca="1">E00251429251821</f>
        <v>#NAME?</v>
      </c>
      <c r="B34303">
        <v>290</v>
      </c>
      <c r="C34303" t="s">
        <v>449</v>
      </c>
      <c r="D34303" s="1">
        <v>43083</v>
      </c>
      <c r="F34303">
        <v>3</v>
      </c>
      <c r="G34303">
        <v>27800</v>
      </c>
      <c r="H34303" t="s">
        <v>145</v>
      </c>
      <c r="J34303" t="s">
        <v>14</v>
      </c>
      <c r="K34303">
        <v>57</v>
      </c>
      <c r="L34303" t="s">
        <v>15</v>
      </c>
    </row>
    <row r="34304" spans="1:12">
      <c r="A34304" t="e">
        <f ca="1">E00251429251821</f>
        <v>#NAME?</v>
      </c>
      <c r="B34304">
        <v>294</v>
      </c>
      <c r="C34304" t="s">
        <v>61</v>
      </c>
      <c r="D34304" s="1">
        <v>41470</v>
      </c>
      <c r="F34304">
        <v>1</v>
      </c>
      <c r="G34304">
        <v>3699</v>
      </c>
      <c r="H34304" t="s">
        <v>149</v>
      </c>
      <c r="J34304" t="s">
        <v>14</v>
      </c>
      <c r="K34304">
        <v>53</v>
      </c>
      <c r="L34304" t="s">
        <v>15</v>
      </c>
    </row>
    <row r="34305" spans="1:12">
      <c r="A34305" t="e">
        <f ca="1">E00251429251821</f>
        <v>#NAME?</v>
      </c>
      <c r="B34305">
        <v>777</v>
      </c>
      <c r="C34305" t="s">
        <v>450</v>
      </c>
      <c r="D34305" s="1">
        <v>42754</v>
      </c>
      <c r="E34305">
        <v>3</v>
      </c>
      <c r="F34305">
        <v>4</v>
      </c>
      <c r="G34305">
        <v>2724</v>
      </c>
      <c r="H34305" t="s">
        <v>73</v>
      </c>
      <c r="J34305" t="s">
        <v>34</v>
      </c>
      <c r="K34305">
        <v>56</v>
      </c>
      <c r="L34305" t="s">
        <v>15</v>
      </c>
    </row>
    <row r="34306" spans="1:12">
      <c r="A34306" t="e">
        <f ca="1">E00251429309821</f>
        <v>#NAME?</v>
      </c>
      <c r="B34306">
        <v>291</v>
      </c>
      <c r="C34306" t="s">
        <v>160</v>
      </c>
      <c r="D34306" s="1">
        <v>42755</v>
      </c>
      <c r="F34306">
        <v>1</v>
      </c>
      <c r="G34306">
        <v>4019</v>
      </c>
      <c r="H34306" t="s">
        <v>26</v>
      </c>
      <c r="J34306" t="s">
        <v>14</v>
      </c>
      <c r="K34306">
        <v>68</v>
      </c>
      <c r="L34306" t="s">
        <v>15</v>
      </c>
    </row>
    <row r="34307" spans="1:12">
      <c r="A34307" t="e">
        <f ca="1">E00251429309821</f>
        <v>#NAME?</v>
      </c>
      <c r="B34307">
        <v>291</v>
      </c>
      <c r="C34307" t="s">
        <v>160</v>
      </c>
      <c r="D34307" s="1">
        <v>42755</v>
      </c>
      <c r="F34307">
        <v>3</v>
      </c>
      <c r="G34307">
        <v>2729</v>
      </c>
      <c r="H34307" t="s">
        <v>115</v>
      </c>
      <c r="J34307" t="s">
        <v>14</v>
      </c>
      <c r="K34307">
        <v>68</v>
      </c>
      <c r="L34307" t="s">
        <v>15</v>
      </c>
    </row>
    <row r="34308" spans="1:12">
      <c r="A34308" t="e">
        <f ca="1">E00251429309821</f>
        <v>#NAME?</v>
      </c>
      <c r="B34308">
        <v>291</v>
      </c>
      <c r="C34308" t="s">
        <v>160</v>
      </c>
      <c r="D34308" s="1">
        <v>42755</v>
      </c>
      <c r="F34308">
        <v>5</v>
      </c>
      <c r="G34308">
        <v>60090</v>
      </c>
      <c r="H34308" t="s">
        <v>181</v>
      </c>
      <c r="J34308" t="s">
        <v>14</v>
      </c>
      <c r="K34308">
        <v>68</v>
      </c>
      <c r="L34308" t="s">
        <v>15</v>
      </c>
    </row>
    <row r="34309" spans="1:12">
      <c r="A34309" t="e">
        <f ca="1">E00251513734821</f>
        <v>#NAME?</v>
      </c>
      <c r="B34309">
        <v>703</v>
      </c>
      <c r="C34309" t="s">
        <v>305</v>
      </c>
      <c r="D34309" s="1">
        <v>42836</v>
      </c>
      <c r="F34309">
        <v>4</v>
      </c>
      <c r="G34309">
        <v>78321</v>
      </c>
      <c r="H34309" t="s">
        <v>490</v>
      </c>
      <c r="J34309" t="s">
        <v>14</v>
      </c>
      <c r="K34309">
        <v>51</v>
      </c>
      <c r="L34309" t="s">
        <v>22</v>
      </c>
    </row>
    <row r="34310" spans="1:12">
      <c r="A34310" t="e">
        <f ca="1">E00251513734821</f>
        <v>#NAME?</v>
      </c>
      <c r="B34310">
        <v>703</v>
      </c>
      <c r="C34310" t="s">
        <v>305</v>
      </c>
      <c r="D34310" s="1">
        <v>42888</v>
      </c>
      <c r="F34310">
        <v>6</v>
      </c>
      <c r="G34310">
        <v>2169</v>
      </c>
      <c r="H34310" t="s">
        <v>40</v>
      </c>
      <c r="J34310" t="s">
        <v>14</v>
      </c>
      <c r="K34310">
        <v>51</v>
      </c>
      <c r="L34310" t="s">
        <v>15</v>
      </c>
    </row>
    <row r="34311" spans="1:12">
      <c r="A34311" t="e">
        <f ca="1">E00251510189121</f>
        <v>#NAME?</v>
      </c>
      <c r="B34311">
        <v>164</v>
      </c>
      <c r="C34311" t="s">
        <v>792</v>
      </c>
      <c r="D34311" s="1">
        <v>40949</v>
      </c>
      <c r="F34311">
        <v>1</v>
      </c>
      <c r="G34311">
        <v>49390</v>
      </c>
      <c r="H34311" t="s">
        <v>59</v>
      </c>
      <c r="J34311" t="s">
        <v>14</v>
      </c>
      <c r="K34311">
        <v>48</v>
      </c>
      <c r="L34311" t="s">
        <v>15</v>
      </c>
    </row>
    <row r="34312" spans="1:12">
      <c r="A34312" t="e">
        <f ca="1">E00251424800621</f>
        <v>#NAME?</v>
      </c>
      <c r="B34312">
        <v>108</v>
      </c>
      <c r="C34312" t="s">
        <v>481</v>
      </c>
      <c r="D34312" s="1">
        <v>42993</v>
      </c>
      <c r="F34312">
        <v>3</v>
      </c>
      <c r="G34312">
        <v>2729</v>
      </c>
      <c r="H34312" t="s">
        <v>115</v>
      </c>
      <c r="J34312" t="s">
        <v>14</v>
      </c>
      <c r="K34312">
        <v>51</v>
      </c>
      <c r="L34312" t="s">
        <v>15</v>
      </c>
    </row>
    <row r="34313" spans="1:12">
      <c r="A34313" t="e">
        <f ca="1">E00251429251821</f>
        <v>#NAME?</v>
      </c>
      <c r="B34313">
        <v>294</v>
      </c>
      <c r="C34313" t="s">
        <v>61</v>
      </c>
      <c r="D34313" s="1">
        <v>41543</v>
      </c>
      <c r="F34313">
        <v>1</v>
      </c>
      <c r="G34313">
        <v>71987</v>
      </c>
      <c r="H34313" t="s">
        <v>276</v>
      </c>
      <c r="J34313" t="s">
        <v>14</v>
      </c>
      <c r="K34313">
        <v>53</v>
      </c>
      <c r="L34313" t="s">
        <v>15</v>
      </c>
    </row>
    <row r="34314" spans="1:12">
      <c r="A34314" t="e">
        <f ca="1">E00251429251821</f>
        <v>#NAME?</v>
      </c>
      <c r="B34314">
        <v>294</v>
      </c>
      <c r="C34314" t="s">
        <v>61</v>
      </c>
      <c r="D34314" s="1">
        <v>41694</v>
      </c>
      <c r="F34314">
        <v>6</v>
      </c>
      <c r="G34314">
        <v>69270</v>
      </c>
      <c r="H34314" t="s">
        <v>1156</v>
      </c>
      <c r="J34314" t="s">
        <v>14</v>
      </c>
      <c r="K34314">
        <v>53</v>
      </c>
      <c r="L34314" t="s">
        <v>15</v>
      </c>
    </row>
    <row r="34315" spans="1:12">
      <c r="A34315" t="e">
        <f ca="1">E00251429251821</f>
        <v>#NAME?</v>
      </c>
      <c r="B34315">
        <v>294</v>
      </c>
      <c r="C34315" t="s">
        <v>61</v>
      </c>
      <c r="D34315" s="1">
        <v>42074</v>
      </c>
      <c r="F34315">
        <v>2</v>
      </c>
      <c r="G34315">
        <v>7262</v>
      </c>
      <c r="H34315" t="s">
        <v>198</v>
      </c>
      <c r="J34315" t="s">
        <v>14</v>
      </c>
      <c r="K34315">
        <v>54</v>
      </c>
      <c r="L34315" t="s">
        <v>15</v>
      </c>
    </row>
    <row r="34316" spans="1:12">
      <c r="A34316" t="e">
        <f ca="1">E00251429251821</f>
        <v>#NAME?</v>
      </c>
      <c r="B34316">
        <v>294</v>
      </c>
      <c r="C34316" t="s">
        <v>61</v>
      </c>
      <c r="D34316" s="1">
        <v>42081</v>
      </c>
      <c r="F34316">
        <v>1</v>
      </c>
      <c r="G34316">
        <v>46619</v>
      </c>
      <c r="H34316" t="s">
        <v>182</v>
      </c>
      <c r="J34316" t="s">
        <v>14</v>
      </c>
      <c r="K34316">
        <v>54</v>
      </c>
      <c r="L34316" t="s">
        <v>15</v>
      </c>
    </row>
    <row r="34317" spans="1:12">
      <c r="A34317" t="e">
        <f ca="1">E00251424821221</f>
        <v>#NAME?</v>
      </c>
      <c r="B34317">
        <v>100</v>
      </c>
      <c r="C34317" t="s">
        <v>54</v>
      </c>
      <c r="D34317" s="1">
        <v>40917</v>
      </c>
      <c r="E34317">
        <v>1</v>
      </c>
      <c r="F34317">
        <v>1</v>
      </c>
      <c r="G34317">
        <v>72761</v>
      </c>
      <c r="H34317" t="s">
        <v>1412</v>
      </c>
      <c r="J34317" t="s">
        <v>34</v>
      </c>
      <c r="K34317">
        <v>55</v>
      </c>
      <c r="L34317" t="s">
        <v>15</v>
      </c>
    </row>
    <row r="34318" spans="1:12">
      <c r="A34318" t="e">
        <f ca="1">E00251513734821</f>
        <v>#NAME?</v>
      </c>
      <c r="B34318">
        <v>703</v>
      </c>
      <c r="C34318" t="s">
        <v>305</v>
      </c>
      <c r="D34318" s="1">
        <v>43019</v>
      </c>
      <c r="F34318">
        <v>4</v>
      </c>
      <c r="G34318">
        <v>78321</v>
      </c>
      <c r="H34318" t="s">
        <v>490</v>
      </c>
      <c r="J34318" t="s">
        <v>14</v>
      </c>
      <c r="K34318">
        <v>52</v>
      </c>
      <c r="L34318" t="s">
        <v>22</v>
      </c>
    </row>
    <row r="34319" spans="1:12">
      <c r="A34319" t="e">
        <f ca="1">E00251513734821</f>
        <v>#NAME?</v>
      </c>
      <c r="B34319">
        <v>703</v>
      </c>
      <c r="C34319" t="s">
        <v>305</v>
      </c>
      <c r="D34319" s="1">
        <v>43034</v>
      </c>
      <c r="F34319">
        <v>5</v>
      </c>
      <c r="G34319">
        <v>78321</v>
      </c>
      <c r="H34319" t="s">
        <v>490</v>
      </c>
      <c r="J34319" t="s">
        <v>14</v>
      </c>
      <c r="K34319">
        <v>52</v>
      </c>
      <c r="L34319" t="s">
        <v>22</v>
      </c>
    </row>
    <row r="34320" spans="1:12">
      <c r="A34320" t="e">
        <f ca="1">E00251516975021</f>
        <v>#NAME?</v>
      </c>
      <c r="B34320">
        <v>62</v>
      </c>
      <c r="C34320" t="s">
        <v>20</v>
      </c>
      <c r="D34320" s="1">
        <v>43069</v>
      </c>
      <c r="F34320">
        <v>1</v>
      </c>
      <c r="G34320">
        <v>7243</v>
      </c>
      <c r="H34320" t="s">
        <v>42</v>
      </c>
      <c r="J34320" t="s">
        <v>14</v>
      </c>
      <c r="K34320">
        <v>45</v>
      </c>
      <c r="L34320" t="s">
        <v>15</v>
      </c>
    </row>
    <row r="34321" spans="1:12">
      <c r="A34321" t="e">
        <f ca="1">E00251424821221</f>
        <v>#NAME?</v>
      </c>
      <c r="B34321">
        <v>122</v>
      </c>
      <c r="C34321" t="s">
        <v>522</v>
      </c>
      <c r="D34321" s="1">
        <v>41351</v>
      </c>
      <c r="F34321">
        <v>2</v>
      </c>
      <c r="G34321">
        <v>25000</v>
      </c>
      <c r="H34321" t="s">
        <v>178</v>
      </c>
      <c r="J34321" t="s">
        <v>14</v>
      </c>
      <c r="K34321">
        <v>57</v>
      </c>
      <c r="L34321" t="s">
        <v>15</v>
      </c>
    </row>
    <row r="34322" spans="1:12">
      <c r="A34322" t="e">
        <f ca="1">E00251424821221</f>
        <v>#NAME?</v>
      </c>
      <c r="B34322">
        <v>122</v>
      </c>
      <c r="C34322" t="s">
        <v>522</v>
      </c>
      <c r="D34322" s="1">
        <v>41967</v>
      </c>
      <c r="F34322">
        <v>1</v>
      </c>
      <c r="G34322">
        <v>7231</v>
      </c>
      <c r="H34322" t="s">
        <v>128</v>
      </c>
      <c r="J34322" t="s">
        <v>14</v>
      </c>
      <c r="K34322">
        <v>58</v>
      </c>
      <c r="L34322" t="s">
        <v>15</v>
      </c>
    </row>
    <row r="34323" spans="1:12">
      <c r="A34323" t="e">
        <f ca="1">E00251510189121</f>
        <v>#NAME?</v>
      </c>
      <c r="B34323">
        <v>164</v>
      </c>
      <c r="C34323" t="s">
        <v>792</v>
      </c>
      <c r="D34323" s="1">
        <v>41082</v>
      </c>
      <c r="F34323">
        <v>1</v>
      </c>
      <c r="G34323">
        <v>49390</v>
      </c>
      <c r="H34323" t="s">
        <v>59</v>
      </c>
      <c r="J34323" t="s">
        <v>14</v>
      </c>
      <c r="K34323">
        <v>49</v>
      </c>
      <c r="L34323" t="s">
        <v>15</v>
      </c>
    </row>
    <row r="34324" spans="1:12">
      <c r="A34324" t="e">
        <f ca="1">E00251513682721</f>
        <v>#NAME?</v>
      </c>
      <c r="B34324">
        <v>1128</v>
      </c>
      <c r="C34324" t="s">
        <v>424</v>
      </c>
      <c r="D34324" s="1">
        <v>42402</v>
      </c>
      <c r="F34324">
        <v>1</v>
      </c>
      <c r="G34324">
        <v>7099</v>
      </c>
      <c r="H34324" t="s">
        <v>1128</v>
      </c>
      <c r="J34324" t="s">
        <v>14</v>
      </c>
      <c r="K34324">
        <v>52</v>
      </c>
      <c r="L34324" t="s">
        <v>15</v>
      </c>
    </row>
    <row r="34325" spans="1:12">
      <c r="A34325" t="e">
        <f ca="1">E00251518518421</f>
        <v>#NAME?</v>
      </c>
      <c r="B34325">
        <v>293</v>
      </c>
      <c r="C34325" t="s">
        <v>25</v>
      </c>
      <c r="D34325" s="1">
        <v>41577</v>
      </c>
      <c r="F34325">
        <v>1</v>
      </c>
      <c r="G34325">
        <v>1739</v>
      </c>
      <c r="H34325" t="s">
        <v>286</v>
      </c>
      <c r="J34325" t="s">
        <v>14</v>
      </c>
      <c r="K34325">
        <v>60</v>
      </c>
      <c r="L34325" t="s">
        <v>15</v>
      </c>
    </row>
    <row r="34326" spans="1:12">
      <c r="A34326" t="e">
        <f ca="1">E00251518518421</f>
        <v>#NAME?</v>
      </c>
      <c r="B34326">
        <v>293</v>
      </c>
      <c r="C34326" t="s">
        <v>25</v>
      </c>
      <c r="D34326" s="1">
        <v>42214</v>
      </c>
      <c r="F34326">
        <v>1</v>
      </c>
      <c r="G34326">
        <v>4019</v>
      </c>
      <c r="H34326" t="s">
        <v>26</v>
      </c>
      <c r="J34326" t="s">
        <v>14</v>
      </c>
      <c r="K34326">
        <v>62</v>
      </c>
      <c r="L34326" t="s">
        <v>15</v>
      </c>
    </row>
    <row r="34327" spans="1:12">
      <c r="A34327" t="e">
        <f ca="1">E00251429212121</f>
        <v>#NAME?</v>
      </c>
      <c r="B34327">
        <v>695</v>
      </c>
      <c r="C34327" t="s">
        <v>257</v>
      </c>
      <c r="D34327" s="1">
        <v>41850</v>
      </c>
      <c r="F34327">
        <v>2</v>
      </c>
      <c r="G34327">
        <v>55090</v>
      </c>
      <c r="H34327" t="s">
        <v>400</v>
      </c>
      <c r="J34327" t="s">
        <v>14</v>
      </c>
      <c r="K34327">
        <v>41</v>
      </c>
      <c r="L34327" t="s">
        <v>15</v>
      </c>
    </row>
    <row r="34328" spans="1:12">
      <c r="A34328" t="e">
        <f ca="1">E00251429212121</f>
        <v>#NAME?</v>
      </c>
      <c r="B34328">
        <v>695</v>
      </c>
      <c r="C34328" t="s">
        <v>257</v>
      </c>
      <c r="D34328" s="1">
        <v>41855</v>
      </c>
      <c r="F34328">
        <v>1</v>
      </c>
      <c r="G34328">
        <v>4659</v>
      </c>
      <c r="H34328" t="s">
        <v>47</v>
      </c>
      <c r="J34328" t="s">
        <v>14</v>
      </c>
      <c r="K34328">
        <v>41</v>
      </c>
      <c r="L34328" t="s">
        <v>15</v>
      </c>
    </row>
    <row r="34329" spans="1:12">
      <c r="A34329" t="e">
        <f ca="1">E00251429212121</f>
        <v>#NAME?</v>
      </c>
      <c r="B34329">
        <v>695</v>
      </c>
      <c r="C34329" t="s">
        <v>257</v>
      </c>
      <c r="D34329" s="1">
        <v>41430</v>
      </c>
      <c r="F34329">
        <v>6</v>
      </c>
      <c r="G34329">
        <v>7273</v>
      </c>
      <c r="H34329" t="s">
        <v>543</v>
      </c>
      <c r="J34329" t="s">
        <v>14</v>
      </c>
      <c r="K34329">
        <v>40</v>
      </c>
      <c r="L34329" t="s">
        <v>15</v>
      </c>
    </row>
    <row r="34330" spans="1:12">
      <c r="A34330" t="e">
        <f ca="1">E00251615086621</f>
        <v>#NAME?</v>
      </c>
      <c r="B34330">
        <v>47</v>
      </c>
      <c r="C34330" t="s">
        <v>494</v>
      </c>
      <c r="D34330" s="1">
        <v>42269</v>
      </c>
      <c r="F34330">
        <v>2</v>
      </c>
      <c r="G34330">
        <v>3051</v>
      </c>
      <c r="H34330" t="s">
        <v>13</v>
      </c>
      <c r="J34330" t="s">
        <v>14</v>
      </c>
      <c r="K34330">
        <v>55</v>
      </c>
      <c r="L34330" t="s">
        <v>15</v>
      </c>
    </row>
    <row r="34331" spans="1:12">
      <c r="A34331" t="e">
        <f ca="1">E00251615086621</f>
        <v>#NAME?</v>
      </c>
      <c r="B34331">
        <v>47</v>
      </c>
      <c r="C34331" t="s">
        <v>494</v>
      </c>
      <c r="D34331" s="1">
        <v>42586</v>
      </c>
      <c r="F34331">
        <v>1</v>
      </c>
      <c r="G34331">
        <v>2890</v>
      </c>
      <c r="H34331" t="s">
        <v>699</v>
      </c>
      <c r="J34331" t="s">
        <v>14</v>
      </c>
      <c r="K34331">
        <v>56</v>
      </c>
      <c r="L34331" t="s">
        <v>15</v>
      </c>
    </row>
    <row r="34332" spans="1:12">
      <c r="A34332" t="e">
        <f ca="1">E00251512430021</f>
        <v>#NAME?</v>
      </c>
      <c r="B34332">
        <v>1039</v>
      </c>
      <c r="C34332" t="s">
        <v>1437</v>
      </c>
      <c r="D34332" s="1">
        <v>39526</v>
      </c>
      <c r="F34332">
        <v>2</v>
      </c>
      <c r="G34332">
        <v>30501</v>
      </c>
      <c r="H34332" t="s">
        <v>935</v>
      </c>
      <c r="J34332" t="s">
        <v>272</v>
      </c>
      <c r="K34332">
        <v>39</v>
      </c>
      <c r="L34332" t="s">
        <v>15</v>
      </c>
    </row>
    <row r="34333" spans="1:12">
      <c r="A34333" t="e">
        <f ca="1">E00251424800621</f>
        <v>#NAME?</v>
      </c>
      <c r="B34333">
        <v>108</v>
      </c>
      <c r="C34333" t="s">
        <v>481</v>
      </c>
      <c r="D34333" s="1">
        <v>42765</v>
      </c>
      <c r="F34333">
        <v>4</v>
      </c>
      <c r="G34333">
        <v>49390</v>
      </c>
      <c r="H34333" t="s">
        <v>59</v>
      </c>
      <c r="J34333" t="s">
        <v>14</v>
      </c>
      <c r="K34333">
        <v>51</v>
      </c>
      <c r="L34333" t="s">
        <v>15</v>
      </c>
    </row>
    <row r="34334" spans="1:12">
      <c r="A34334" t="e">
        <f ca="1">E00251424800621</f>
        <v>#NAME?</v>
      </c>
      <c r="B34334">
        <v>108</v>
      </c>
      <c r="C34334" t="s">
        <v>481</v>
      </c>
      <c r="D34334" s="1">
        <v>42845</v>
      </c>
      <c r="F34334">
        <v>1</v>
      </c>
      <c r="G34334">
        <v>7243</v>
      </c>
      <c r="H34334" t="s">
        <v>42</v>
      </c>
      <c r="J34334" t="s">
        <v>14</v>
      </c>
      <c r="K34334">
        <v>51</v>
      </c>
      <c r="L34334" t="s">
        <v>15</v>
      </c>
    </row>
    <row r="34335" spans="1:12">
      <c r="A34335" t="e">
        <f ca="1">E00251618081421</f>
        <v>#NAME?</v>
      </c>
      <c r="B34335">
        <v>11</v>
      </c>
      <c r="C34335" t="s">
        <v>245</v>
      </c>
      <c r="D34335" s="1">
        <v>42055</v>
      </c>
      <c r="F34335">
        <v>1</v>
      </c>
      <c r="G34335">
        <v>4871</v>
      </c>
      <c r="H34335" t="s">
        <v>125</v>
      </c>
      <c r="J34335" t="s">
        <v>14</v>
      </c>
      <c r="K34335">
        <v>49</v>
      </c>
      <c r="L34335" t="s">
        <v>15</v>
      </c>
    </row>
    <row r="34336" spans="1:12">
      <c r="A34336" t="e">
        <f ca="1">E00251510189121</f>
        <v>#NAME?</v>
      </c>
      <c r="B34336">
        <v>164</v>
      </c>
      <c r="C34336" t="s">
        <v>792</v>
      </c>
      <c r="D34336" s="1">
        <v>41393</v>
      </c>
      <c r="F34336">
        <v>2</v>
      </c>
      <c r="G34336">
        <v>1749</v>
      </c>
      <c r="H34336" t="s">
        <v>793</v>
      </c>
      <c r="J34336" t="s">
        <v>14</v>
      </c>
      <c r="K34336">
        <v>49</v>
      </c>
      <c r="L34336" t="s">
        <v>15</v>
      </c>
    </row>
    <row r="34337" spans="1:12">
      <c r="A34337" t="e">
        <f ca="1">E00251510189121</f>
        <v>#NAME?</v>
      </c>
      <c r="B34337">
        <v>164</v>
      </c>
      <c r="C34337" t="s">
        <v>792</v>
      </c>
      <c r="D34337" s="1">
        <v>42863</v>
      </c>
      <c r="F34337">
        <v>5</v>
      </c>
      <c r="G34337">
        <v>49391</v>
      </c>
      <c r="H34337" t="s">
        <v>809</v>
      </c>
      <c r="J34337" t="s">
        <v>14</v>
      </c>
      <c r="K34337">
        <v>53</v>
      </c>
      <c r="L34337" t="s">
        <v>15</v>
      </c>
    </row>
    <row r="34338" spans="1:12">
      <c r="A34338" t="e">
        <f ca="1">E00251514729821</f>
        <v>#NAME?</v>
      </c>
      <c r="B34338">
        <v>500</v>
      </c>
      <c r="C34338" t="s">
        <v>161</v>
      </c>
      <c r="D34338" s="1">
        <v>41138</v>
      </c>
      <c r="F34338">
        <v>1</v>
      </c>
      <c r="G34338">
        <v>72191</v>
      </c>
      <c r="H34338" t="s">
        <v>883</v>
      </c>
      <c r="J34338" t="s">
        <v>14</v>
      </c>
      <c r="K34338">
        <v>38</v>
      </c>
      <c r="L34338" t="s">
        <v>15</v>
      </c>
    </row>
    <row r="34339" spans="1:12">
      <c r="A34339" t="e">
        <f ca="1">E00251429212121</f>
        <v>#NAME?</v>
      </c>
      <c r="B34339">
        <v>695</v>
      </c>
      <c r="C34339" t="s">
        <v>257</v>
      </c>
      <c r="D34339" s="1">
        <v>41851</v>
      </c>
      <c r="F34339">
        <v>2</v>
      </c>
      <c r="G34339">
        <v>55090</v>
      </c>
      <c r="H34339" t="s">
        <v>400</v>
      </c>
      <c r="J34339" t="s">
        <v>14</v>
      </c>
      <c r="K34339">
        <v>41</v>
      </c>
      <c r="L34339" t="s">
        <v>15</v>
      </c>
    </row>
    <row r="34340" spans="1:12">
      <c r="A34340" t="e">
        <f ca="1">E00251429212121</f>
        <v>#NAME?</v>
      </c>
      <c r="B34340">
        <v>695</v>
      </c>
      <c r="C34340" t="s">
        <v>257</v>
      </c>
      <c r="D34340" s="1">
        <v>42158</v>
      </c>
      <c r="F34340">
        <v>3</v>
      </c>
      <c r="G34340">
        <v>7273</v>
      </c>
      <c r="H34340" t="s">
        <v>543</v>
      </c>
      <c r="J34340" t="s">
        <v>14</v>
      </c>
      <c r="K34340">
        <v>42</v>
      </c>
      <c r="L34340" t="s">
        <v>15</v>
      </c>
    </row>
    <row r="34341" spans="1:12">
      <c r="A34341" t="e">
        <f ca="1">E00251510737521</f>
        <v>#NAME?</v>
      </c>
      <c r="B34341">
        <v>122</v>
      </c>
      <c r="C34341" t="s">
        <v>522</v>
      </c>
      <c r="D34341" s="1">
        <v>41841</v>
      </c>
      <c r="F34341">
        <v>1</v>
      </c>
      <c r="G34341">
        <v>25000</v>
      </c>
      <c r="H34341" t="s">
        <v>178</v>
      </c>
      <c r="J34341" t="s">
        <v>14</v>
      </c>
      <c r="K34341">
        <v>64</v>
      </c>
      <c r="L34341" t="s">
        <v>15</v>
      </c>
    </row>
    <row r="34342" spans="1:12">
      <c r="A34342" t="e">
        <f ca="1">E00251510737521</f>
        <v>#NAME?</v>
      </c>
      <c r="B34342">
        <v>122</v>
      </c>
      <c r="C34342" t="s">
        <v>522</v>
      </c>
      <c r="D34342" s="1">
        <v>42058</v>
      </c>
      <c r="F34342">
        <v>2</v>
      </c>
      <c r="G34342">
        <v>40390</v>
      </c>
      <c r="H34342" t="s">
        <v>624</v>
      </c>
      <c r="J34342" t="s">
        <v>14</v>
      </c>
      <c r="K34342">
        <v>65</v>
      </c>
      <c r="L34342" t="s">
        <v>15</v>
      </c>
    </row>
    <row r="34343" spans="1:12">
      <c r="A34343" t="e">
        <f ca="1">E00251510737521</f>
        <v>#NAME?</v>
      </c>
      <c r="B34343">
        <v>122</v>
      </c>
      <c r="C34343" t="s">
        <v>522</v>
      </c>
      <c r="D34343" s="1">
        <v>42153</v>
      </c>
      <c r="F34343">
        <v>3</v>
      </c>
      <c r="G34343">
        <v>4019</v>
      </c>
      <c r="H34343" t="s">
        <v>26</v>
      </c>
      <c r="J34343" t="s">
        <v>14</v>
      </c>
      <c r="K34343">
        <v>65</v>
      </c>
      <c r="L34343" t="s">
        <v>15</v>
      </c>
    </row>
    <row r="34344" spans="1:12">
      <c r="A34344" t="e">
        <f ca="1">E00251518518421</f>
        <v>#NAME?</v>
      </c>
      <c r="B34344">
        <v>293</v>
      </c>
      <c r="C34344" t="s">
        <v>25</v>
      </c>
      <c r="D34344" s="1">
        <v>42683</v>
      </c>
      <c r="F34344">
        <v>4</v>
      </c>
      <c r="G34344">
        <v>5859</v>
      </c>
      <c r="H34344" t="s">
        <v>607</v>
      </c>
      <c r="J34344" t="s">
        <v>14</v>
      </c>
      <c r="K34344">
        <v>63</v>
      </c>
      <c r="L34344" t="s">
        <v>15</v>
      </c>
    </row>
    <row r="34345" spans="1:12">
      <c r="A34345" t="e">
        <f ca="1">E00251528938321</f>
        <v>#NAME?</v>
      </c>
      <c r="B34345">
        <v>291</v>
      </c>
      <c r="C34345" t="s">
        <v>160</v>
      </c>
      <c r="D34345" s="1">
        <v>42583</v>
      </c>
      <c r="F34345">
        <v>3</v>
      </c>
      <c r="G34345">
        <v>5859</v>
      </c>
      <c r="H34345" t="s">
        <v>607</v>
      </c>
      <c r="J34345" t="s">
        <v>14</v>
      </c>
      <c r="K34345">
        <v>57</v>
      </c>
      <c r="L34345" t="s">
        <v>15</v>
      </c>
    </row>
    <row r="34346" spans="1:12">
      <c r="A34346" t="e">
        <f ca="1">E00251528938321</f>
        <v>#NAME?</v>
      </c>
      <c r="B34346">
        <v>291</v>
      </c>
      <c r="C34346" t="s">
        <v>160</v>
      </c>
      <c r="D34346" s="1">
        <v>42583</v>
      </c>
      <c r="F34346">
        <v>5</v>
      </c>
      <c r="G34346">
        <v>4019</v>
      </c>
      <c r="H34346" t="s">
        <v>26</v>
      </c>
      <c r="J34346" t="s">
        <v>14</v>
      </c>
      <c r="K34346">
        <v>57</v>
      </c>
      <c r="L34346" t="s">
        <v>15</v>
      </c>
    </row>
    <row r="34347" spans="1:12">
      <c r="A34347" t="e">
        <f ca="1">E00251528938321</f>
        <v>#NAME?</v>
      </c>
      <c r="B34347">
        <v>291</v>
      </c>
      <c r="C34347" t="s">
        <v>160</v>
      </c>
      <c r="D34347" s="1">
        <v>42585</v>
      </c>
      <c r="F34347">
        <v>4</v>
      </c>
      <c r="G34347">
        <v>4019</v>
      </c>
      <c r="H34347" t="s">
        <v>26</v>
      </c>
      <c r="J34347" t="s">
        <v>14</v>
      </c>
      <c r="K34347">
        <v>57</v>
      </c>
      <c r="L34347" t="s">
        <v>15</v>
      </c>
    </row>
    <row r="34348" spans="1:12">
      <c r="A34348" t="e">
        <f ca="1">E00251614219321</f>
        <v>#NAME?</v>
      </c>
      <c r="B34348">
        <v>151</v>
      </c>
      <c r="C34348" t="s">
        <v>381</v>
      </c>
      <c r="D34348" s="1">
        <v>42970</v>
      </c>
      <c r="F34348">
        <v>1</v>
      </c>
      <c r="G34348">
        <v>5198</v>
      </c>
      <c r="H34348" t="s">
        <v>200</v>
      </c>
      <c r="J34348" t="s">
        <v>14</v>
      </c>
      <c r="K34348">
        <v>45</v>
      </c>
      <c r="L34348" t="s">
        <v>15</v>
      </c>
    </row>
    <row r="34349" spans="1:12">
      <c r="A34349" t="e">
        <f ca="1">E00251510189121</f>
        <v>#NAME?</v>
      </c>
      <c r="B34349">
        <v>164</v>
      </c>
      <c r="C34349" t="s">
        <v>792</v>
      </c>
      <c r="D34349" s="1">
        <v>41169</v>
      </c>
      <c r="F34349">
        <v>2</v>
      </c>
      <c r="G34349">
        <v>49390</v>
      </c>
      <c r="H34349" t="s">
        <v>59</v>
      </c>
      <c r="J34349" t="s">
        <v>14</v>
      </c>
      <c r="K34349">
        <v>49</v>
      </c>
      <c r="L34349" t="s">
        <v>15</v>
      </c>
    </row>
    <row r="34350" spans="1:12">
      <c r="A34350" t="e">
        <f ca="1">E00251510189121</f>
        <v>#NAME?</v>
      </c>
      <c r="B34350">
        <v>164</v>
      </c>
      <c r="C34350" t="s">
        <v>792</v>
      </c>
      <c r="D34350" s="1">
        <v>41234</v>
      </c>
      <c r="F34350">
        <v>2</v>
      </c>
      <c r="G34350">
        <v>1749</v>
      </c>
      <c r="H34350" t="s">
        <v>793</v>
      </c>
      <c r="J34350" t="s">
        <v>14</v>
      </c>
      <c r="K34350">
        <v>49</v>
      </c>
      <c r="L34350" t="s">
        <v>15</v>
      </c>
    </row>
    <row r="34351" spans="1:12">
      <c r="A34351" t="e">
        <f ca="1">E00251510189121</f>
        <v>#NAME?</v>
      </c>
      <c r="B34351">
        <v>164</v>
      </c>
      <c r="C34351" t="s">
        <v>792</v>
      </c>
      <c r="D34351" s="1">
        <v>41655</v>
      </c>
      <c r="F34351">
        <v>1</v>
      </c>
      <c r="G34351">
        <v>72885</v>
      </c>
      <c r="H34351" t="s">
        <v>354</v>
      </c>
      <c r="J34351" t="s">
        <v>14</v>
      </c>
      <c r="K34351">
        <v>50</v>
      </c>
      <c r="L34351" t="s">
        <v>15</v>
      </c>
    </row>
    <row r="34352" spans="1:12">
      <c r="A34352" t="e">
        <f ca="1">E00251518518421</f>
        <v>#NAME?</v>
      </c>
      <c r="B34352">
        <v>293</v>
      </c>
      <c r="C34352" t="s">
        <v>25</v>
      </c>
      <c r="D34352" s="1">
        <v>42699</v>
      </c>
      <c r="F34352">
        <v>2</v>
      </c>
      <c r="G34352">
        <v>1739</v>
      </c>
      <c r="H34352" t="s">
        <v>110</v>
      </c>
      <c r="J34352" t="s">
        <v>14</v>
      </c>
      <c r="K34352">
        <v>63</v>
      </c>
      <c r="L34352" t="s">
        <v>15</v>
      </c>
    </row>
    <row r="34353" spans="1:12">
      <c r="A34353" t="e">
        <f ca="1">E00251619843321</f>
        <v>#NAME?</v>
      </c>
      <c r="B34353">
        <v>1273</v>
      </c>
      <c r="C34353" t="s">
        <v>28</v>
      </c>
      <c r="D34353" s="1">
        <v>41033</v>
      </c>
      <c r="F34353">
        <v>1</v>
      </c>
      <c r="G34353">
        <v>7862</v>
      </c>
      <c r="H34353" t="s">
        <v>27</v>
      </c>
      <c r="J34353" t="s">
        <v>14</v>
      </c>
      <c r="K34353">
        <v>49</v>
      </c>
      <c r="L34353" t="s">
        <v>22</v>
      </c>
    </row>
    <row r="34354" spans="1:12">
      <c r="A34354" t="e">
        <f ca="1">E00251512430021</f>
        <v>#NAME?</v>
      </c>
      <c r="B34354">
        <v>48</v>
      </c>
      <c r="C34354" t="s">
        <v>249</v>
      </c>
      <c r="D34354" s="1">
        <v>42101</v>
      </c>
      <c r="F34354">
        <v>1</v>
      </c>
      <c r="G34354">
        <v>2729</v>
      </c>
      <c r="H34354" t="s">
        <v>115</v>
      </c>
      <c r="J34354" t="s">
        <v>14</v>
      </c>
      <c r="K34354">
        <v>46</v>
      </c>
      <c r="L34354" t="s">
        <v>15</v>
      </c>
    </row>
    <row r="34355" spans="1:12">
      <c r="A34355" t="e">
        <f ca="1">E00251512430021</f>
        <v>#NAME?</v>
      </c>
      <c r="B34355">
        <v>71</v>
      </c>
      <c r="C34355" t="s">
        <v>258</v>
      </c>
      <c r="D34355" s="1">
        <v>43003</v>
      </c>
      <c r="F34355">
        <v>1</v>
      </c>
      <c r="G34355">
        <v>7243</v>
      </c>
      <c r="H34355" t="s">
        <v>42</v>
      </c>
      <c r="I34355" t="s">
        <v>148</v>
      </c>
      <c r="J34355" t="s">
        <v>57</v>
      </c>
      <c r="K34355">
        <v>49</v>
      </c>
      <c r="L34355" t="s">
        <v>15</v>
      </c>
    </row>
    <row r="34356" spans="1:12">
      <c r="A34356" t="e">
        <f ca="1">E00251512430021</f>
        <v>#NAME?</v>
      </c>
      <c r="B34356">
        <v>1039</v>
      </c>
      <c r="C34356" t="s">
        <v>1437</v>
      </c>
      <c r="D34356" s="1">
        <v>39526</v>
      </c>
      <c r="F34356">
        <v>2</v>
      </c>
      <c r="G34356">
        <v>2970</v>
      </c>
      <c r="H34356" t="s">
        <v>1745</v>
      </c>
      <c r="J34356" t="s">
        <v>272</v>
      </c>
      <c r="K34356">
        <v>39</v>
      </c>
      <c r="L34356" t="s">
        <v>15</v>
      </c>
    </row>
    <row r="34357" spans="1:12">
      <c r="A34357" t="e">
        <f ca="1">E00251528608021</f>
        <v>#NAME?</v>
      </c>
      <c r="B34357">
        <v>695</v>
      </c>
      <c r="C34357" t="s">
        <v>257</v>
      </c>
      <c r="D34357" s="1">
        <v>40974</v>
      </c>
      <c r="F34357">
        <v>2</v>
      </c>
      <c r="G34357">
        <v>3899</v>
      </c>
      <c r="H34357" t="s">
        <v>264</v>
      </c>
      <c r="J34357" t="s">
        <v>14</v>
      </c>
      <c r="K34357">
        <v>43</v>
      </c>
      <c r="L34357" t="s">
        <v>15</v>
      </c>
    </row>
    <row r="34358" spans="1:12">
      <c r="A34358" t="e">
        <f ca="1">E00251518518421</f>
        <v>#NAME?</v>
      </c>
      <c r="B34358">
        <v>293</v>
      </c>
      <c r="C34358" t="s">
        <v>25</v>
      </c>
      <c r="D34358" s="1">
        <v>42137</v>
      </c>
      <c r="F34358">
        <v>4</v>
      </c>
      <c r="G34358">
        <v>1739</v>
      </c>
      <c r="H34358" t="s">
        <v>110</v>
      </c>
      <c r="J34358" t="s">
        <v>14</v>
      </c>
      <c r="K34358">
        <v>62</v>
      </c>
      <c r="L34358" t="s">
        <v>15</v>
      </c>
    </row>
    <row r="34359" spans="1:12">
      <c r="A34359" t="e">
        <f ca="1">E00251518518421</f>
        <v>#NAME?</v>
      </c>
      <c r="B34359">
        <v>293</v>
      </c>
      <c r="C34359" t="s">
        <v>25</v>
      </c>
      <c r="D34359" s="1">
        <v>42683</v>
      </c>
      <c r="F34359">
        <v>1</v>
      </c>
      <c r="G34359">
        <v>2720</v>
      </c>
      <c r="H34359" t="s">
        <v>65</v>
      </c>
      <c r="J34359" t="s">
        <v>14</v>
      </c>
      <c r="K34359">
        <v>63</v>
      </c>
      <c r="L34359" t="s">
        <v>15</v>
      </c>
    </row>
    <row r="34360" spans="1:12">
      <c r="A34360" t="e">
        <f ca="1">E00251615086621</f>
        <v>#NAME?</v>
      </c>
      <c r="B34360">
        <v>47</v>
      </c>
      <c r="C34360" t="s">
        <v>494</v>
      </c>
      <c r="D34360" s="1">
        <v>43068</v>
      </c>
      <c r="F34360">
        <v>3</v>
      </c>
      <c r="G34360">
        <v>3051</v>
      </c>
      <c r="H34360" t="s">
        <v>13</v>
      </c>
      <c r="J34360" t="s">
        <v>14</v>
      </c>
      <c r="K34360">
        <v>57</v>
      </c>
      <c r="L34360" t="s">
        <v>15</v>
      </c>
    </row>
    <row r="34361" spans="1:12">
      <c r="A34361" t="e">
        <f ca="1">E00251518518421</f>
        <v>#NAME?</v>
      </c>
      <c r="B34361">
        <v>293</v>
      </c>
      <c r="C34361" t="s">
        <v>25</v>
      </c>
      <c r="D34361" s="1">
        <v>41043</v>
      </c>
      <c r="F34361">
        <v>2</v>
      </c>
      <c r="G34361">
        <v>1739</v>
      </c>
      <c r="H34361" t="s">
        <v>286</v>
      </c>
      <c r="J34361" t="s">
        <v>14</v>
      </c>
      <c r="K34361">
        <v>59</v>
      </c>
      <c r="L34361" t="s">
        <v>15</v>
      </c>
    </row>
    <row r="34362" spans="1:12">
      <c r="A34362" t="e">
        <f ca="1">E00251518518421</f>
        <v>#NAME?</v>
      </c>
      <c r="B34362">
        <v>293</v>
      </c>
      <c r="C34362" t="s">
        <v>25</v>
      </c>
      <c r="D34362" s="1">
        <v>41918</v>
      </c>
      <c r="F34362">
        <v>2</v>
      </c>
      <c r="G34362">
        <v>1739</v>
      </c>
      <c r="H34362" t="s">
        <v>110</v>
      </c>
      <c r="J34362" t="s">
        <v>14</v>
      </c>
      <c r="K34362">
        <v>61</v>
      </c>
      <c r="L34362" t="s">
        <v>15</v>
      </c>
    </row>
    <row r="34363" spans="1:12">
      <c r="A34363" t="e">
        <f ca="1">E00251524989521</f>
        <v>#NAME?</v>
      </c>
      <c r="B34363">
        <v>283</v>
      </c>
      <c r="C34363" t="s">
        <v>133</v>
      </c>
      <c r="D34363" s="1">
        <v>42401</v>
      </c>
      <c r="F34363">
        <v>1</v>
      </c>
      <c r="G34363">
        <v>81000</v>
      </c>
      <c r="H34363" t="s">
        <v>866</v>
      </c>
      <c r="J34363" t="s">
        <v>14</v>
      </c>
      <c r="K34363">
        <v>57</v>
      </c>
      <c r="L34363" t="s">
        <v>15</v>
      </c>
    </row>
    <row r="34364" spans="1:12">
      <c r="A34364" t="e">
        <f ca="1">E00251429309821</f>
        <v>#NAME?</v>
      </c>
      <c r="B34364">
        <v>291</v>
      </c>
      <c r="C34364" t="s">
        <v>160</v>
      </c>
      <c r="D34364" s="1">
        <v>41786</v>
      </c>
      <c r="F34364">
        <v>1</v>
      </c>
      <c r="G34364">
        <v>25000</v>
      </c>
      <c r="H34364" t="s">
        <v>178</v>
      </c>
      <c r="J34364" t="s">
        <v>14</v>
      </c>
      <c r="K34364">
        <v>65</v>
      </c>
      <c r="L34364" t="s">
        <v>15</v>
      </c>
    </row>
    <row r="34365" spans="1:12">
      <c r="A34365" t="e">
        <f ca="1">E00251429309821</f>
        <v>#NAME?</v>
      </c>
      <c r="B34365">
        <v>291</v>
      </c>
      <c r="C34365" t="s">
        <v>160</v>
      </c>
      <c r="D34365" s="1">
        <v>42146</v>
      </c>
      <c r="F34365">
        <v>2</v>
      </c>
      <c r="G34365">
        <v>25000</v>
      </c>
      <c r="H34365" t="s">
        <v>178</v>
      </c>
      <c r="J34365" t="s">
        <v>14</v>
      </c>
      <c r="K34365">
        <v>66</v>
      </c>
      <c r="L34365" t="s">
        <v>15</v>
      </c>
    </row>
    <row r="34366" spans="1:12">
      <c r="A34366" t="e">
        <f ca="1">E00251429309821</f>
        <v>#NAME?</v>
      </c>
      <c r="B34366">
        <v>291</v>
      </c>
      <c r="C34366" t="s">
        <v>160</v>
      </c>
      <c r="D34366" s="1">
        <v>42300</v>
      </c>
      <c r="F34366">
        <v>1</v>
      </c>
      <c r="G34366">
        <v>25000</v>
      </c>
      <c r="H34366" t="s">
        <v>178</v>
      </c>
      <c r="J34366" t="s">
        <v>14</v>
      </c>
      <c r="K34366">
        <v>66</v>
      </c>
      <c r="L34366" t="s">
        <v>15</v>
      </c>
    </row>
    <row r="34367" spans="1:12">
      <c r="A34367" t="e">
        <f ca="1">E00251429309821</f>
        <v>#NAME?</v>
      </c>
      <c r="B34367">
        <v>291</v>
      </c>
      <c r="C34367" t="s">
        <v>160</v>
      </c>
      <c r="D34367" s="1">
        <v>42527</v>
      </c>
      <c r="F34367">
        <v>5</v>
      </c>
      <c r="G34367">
        <v>7242</v>
      </c>
      <c r="H34367" t="s">
        <v>93</v>
      </c>
      <c r="J34367" t="s">
        <v>14</v>
      </c>
      <c r="K34367">
        <v>67</v>
      </c>
      <c r="L34367" t="s">
        <v>15</v>
      </c>
    </row>
    <row r="34368" spans="1:12">
      <c r="A34368" t="e">
        <f ca="1">E00251424800621</f>
        <v>#NAME?</v>
      </c>
      <c r="B34368">
        <v>108</v>
      </c>
      <c r="C34368" t="s">
        <v>481</v>
      </c>
      <c r="D34368" s="1">
        <v>41753</v>
      </c>
      <c r="F34368">
        <v>2</v>
      </c>
      <c r="G34368">
        <v>49390</v>
      </c>
      <c r="H34368" t="s">
        <v>59</v>
      </c>
      <c r="J34368" t="s">
        <v>14</v>
      </c>
      <c r="K34368">
        <v>48</v>
      </c>
      <c r="L34368" t="s">
        <v>15</v>
      </c>
    </row>
    <row r="34369" spans="1:12">
      <c r="A34369" t="e">
        <f ca="1">E00251518518421</f>
        <v>#NAME?</v>
      </c>
      <c r="B34369">
        <v>293</v>
      </c>
      <c r="C34369" t="s">
        <v>25</v>
      </c>
      <c r="D34369" s="1">
        <v>43083</v>
      </c>
      <c r="F34369">
        <v>1</v>
      </c>
      <c r="G34369">
        <v>460</v>
      </c>
      <c r="H34369" t="s">
        <v>16</v>
      </c>
      <c r="J34369" t="s">
        <v>14</v>
      </c>
      <c r="K34369">
        <v>65</v>
      </c>
      <c r="L34369" t="s">
        <v>15</v>
      </c>
    </row>
    <row r="34370" spans="1:12">
      <c r="A34370" t="e">
        <f ca="1">E00251510189121</f>
        <v>#NAME?</v>
      </c>
      <c r="B34370">
        <v>164</v>
      </c>
      <c r="C34370" t="s">
        <v>792</v>
      </c>
      <c r="D34370" s="1">
        <v>41425</v>
      </c>
      <c r="F34370">
        <v>3</v>
      </c>
      <c r="G34370">
        <v>1749</v>
      </c>
      <c r="H34370" t="s">
        <v>793</v>
      </c>
      <c r="J34370" t="s">
        <v>14</v>
      </c>
      <c r="K34370">
        <v>49</v>
      </c>
      <c r="L34370" t="s">
        <v>15</v>
      </c>
    </row>
    <row r="34371" spans="1:12">
      <c r="A34371" t="e">
        <f ca="1">E00251510189121</f>
        <v>#NAME?</v>
      </c>
      <c r="B34371">
        <v>164</v>
      </c>
      <c r="C34371" t="s">
        <v>792</v>
      </c>
      <c r="D34371" s="1">
        <v>41465</v>
      </c>
      <c r="F34371">
        <v>3</v>
      </c>
      <c r="G34371">
        <v>49390</v>
      </c>
      <c r="H34371" t="s">
        <v>59</v>
      </c>
      <c r="J34371" t="s">
        <v>14</v>
      </c>
      <c r="K34371">
        <v>50</v>
      </c>
      <c r="L34371" t="s">
        <v>15</v>
      </c>
    </row>
    <row r="34372" spans="1:12">
      <c r="A34372" t="e">
        <f ca="1">E00251528938321</f>
        <v>#NAME?</v>
      </c>
      <c r="B34372">
        <v>291</v>
      </c>
      <c r="C34372" t="s">
        <v>160</v>
      </c>
      <c r="D34372" s="1">
        <v>41992</v>
      </c>
      <c r="F34372">
        <v>6</v>
      </c>
      <c r="G34372">
        <v>7262</v>
      </c>
      <c r="H34372" t="s">
        <v>198</v>
      </c>
      <c r="J34372" t="s">
        <v>14</v>
      </c>
      <c r="K34372">
        <v>56</v>
      </c>
      <c r="L34372" t="s">
        <v>15</v>
      </c>
    </row>
    <row r="34373" spans="1:12">
      <c r="A34373" t="e">
        <f ca="1">E00251424821221</f>
        <v>#NAME?</v>
      </c>
      <c r="B34373">
        <v>122</v>
      </c>
      <c r="C34373" t="s">
        <v>522</v>
      </c>
      <c r="D34373" s="1">
        <v>42921</v>
      </c>
      <c r="F34373">
        <v>5</v>
      </c>
      <c r="G34373">
        <v>4019</v>
      </c>
      <c r="H34373" t="s">
        <v>26</v>
      </c>
      <c r="J34373" t="s">
        <v>14</v>
      </c>
      <c r="K34373">
        <v>61</v>
      </c>
      <c r="L34373" t="s">
        <v>15</v>
      </c>
    </row>
    <row r="34374" spans="1:12">
      <c r="A34374" t="e">
        <f ca="1">E00251424821221</f>
        <v>#NAME?</v>
      </c>
      <c r="B34374">
        <v>122</v>
      </c>
      <c r="C34374" t="s">
        <v>522</v>
      </c>
      <c r="D34374" s="1">
        <v>41282</v>
      </c>
      <c r="F34374">
        <v>2</v>
      </c>
      <c r="G34374">
        <v>25000</v>
      </c>
      <c r="H34374" t="s">
        <v>178</v>
      </c>
      <c r="J34374" t="s">
        <v>14</v>
      </c>
      <c r="K34374">
        <v>56</v>
      </c>
      <c r="L34374" t="s">
        <v>15</v>
      </c>
    </row>
    <row r="34375" spans="1:12">
      <c r="A34375" t="e">
        <f ca="1">E00251424821221</f>
        <v>#NAME?</v>
      </c>
      <c r="B34375">
        <v>122</v>
      </c>
      <c r="C34375" t="s">
        <v>522</v>
      </c>
      <c r="D34375" s="1">
        <v>41617</v>
      </c>
      <c r="F34375">
        <v>1</v>
      </c>
      <c r="G34375">
        <v>4019</v>
      </c>
      <c r="H34375" t="s">
        <v>26</v>
      </c>
      <c r="J34375" t="s">
        <v>14</v>
      </c>
      <c r="K34375">
        <v>57</v>
      </c>
      <c r="L34375" t="s">
        <v>15</v>
      </c>
    </row>
    <row r="34376" spans="1:12">
      <c r="A34376" t="e">
        <f ca="1">E00251424821221</f>
        <v>#NAME?</v>
      </c>
      <c r="B34376">
        <v>122</v>
      </c>
      <c r="C34376" t="s">
        <v>522</v>
      </c>
      <c r="D34376" s="1">
        <v>41918</v>
      </c>
      <c r="F34376">
        <v>1</v>
      </c>
      <c r="G34376">
        <v>30000</v>
      </c>
      <c r="H34376" t="s">
        <v>144</v>
      </c>
      <c r="J34376" t="s">
        <v>14</v>
      </c>
      <c r="K34376">
        <v>58</v>
      </c>
      <c r="L34376" t="s">
        <v>15</v>
      </c>
    </row>
    <row r="34377" spans="1:12">
      <c r="A34377" t="e">
        <f ca="1">E00251510189121</f>
        <v>#NAME?</v>
      </c>
      <c r="B34377">
        <v>164</v>
      </c>
      <c r="C34377" t="s">
        <v>792</v>
      </c>
      <c r="D34377" s="1">
        <v>41465</v>
      </c>
      <c r="F34377">
        <v>4</v>
      </c>
      <c r="G34377">
        <v>1749</v>
      </c>
      <c r="H34377" t="s">
        <v>793</v>
      </c>
      <c r="J34377" t="s">
        <v>14</v>
      </c>
      <c r="K34377">
        <v>50</v>
      </c>
      <c r="L34377" t="s">
        <v>15</v>
      </c>
    </row>
    <row r="34378" spans="1:12">
      <c r="A34378" t="e">
        <f ca="1">E00251510189121</f>
        <v>#NAME?</v>
      </c>
      <c r="B34378">
        <v>164</v>
      </c>
      <c r="C34378" t="s">
        <v>792</v>
      </c>
      <c r="D34378" s="1">
        <v>42774</v>
      </c>
      <c r="F34378">
        <v>6</v>
      </c>
      <c r="G34378">
        <v>2440</v>
      </c>
      <c r="H34378" t="s">
        <v>555</v>
      </c>
      <c r="J34378" t="s">
        <v>14</v>
      </c>
      <c r="K34378">
        <v>53</v>
      </c>
      <c r="L34378" t="s">
        <v>15</v>
      </c>
    </row>
    <row r="34379" spans="1:12">
      <c r="A34379" t="e">
        <f ca="1">E00251510189121</f>
        <v>#NAME?</v>
      </c>
      <c r="B34379">
        <v>164</v>
      </c>
      <c r="C34379" t="s">
        <v>792</v>
      </c>
      <c r="D34379" s="1">
        <v>42863</v>
      </c>
      <c r="F34379">
        <v>6</v>
      </c>
      <c r="G34379">
        <v>3051</v>
      </c>
      <c r="H34379" t="s">
        <v>13</v>
      </c>
      <c r="J34379" t="s">
        <v>14</v>
      </c>
      <c r="K34379">
        <v>53</v>
      </c>
      <c r="L34379" t="s">
        <v>15</v>
      </c>
    </row>
    <row r="34380" spans="1:12">
      <c r="A34380" t="e">
        <f ca="1">E00251510737521</f>
        <v>#NAME?</v>
      </c>
      <c r="B34380">
        <v>122</v>
      </c>
      <c r="C34380" t="s">
        <v>522</v>
      </c>
      <c r="D34380" s="1">
        <v>41169</v>
      </c>
      <c r="F34380">
        <v>2</v>
      </c>
      <c r="G34380">
        <v>4019</v>
      </c>
      <c r="H34380" t="s">
        <v>26</v>
      </c>
      <c r="J34380" t="s">
        <v>14</v>
      </c>
      <c r="K34380">
        <v>62</v>
      </c>
      <c r="L34380" t="s">
        <v>15</v>
      </c>
    </row>
    <row r="34381" spans="1:12">
      <c r="A34381" t="e">
        <f ca="1">E00251510737521</f>
        <v>#NAME?</v>
      </c>
      <c r="B34381">
        <v>122</v>
      </c>
      <c r="C34381" t="s">
        <v>522</v>
      </c>
      <c r="D34381" s="1">
        <v>41309</v>
      </c>
      <c r="F34381">
        <v>2</v>
      </c>
      <c r="G34381">
        <v>4019</v>
      </c>
      <c r="H34381" t="s">
        <v>26</v>
      </c>
      <c r="J34381" t="s">
        <v>14</v>
      </c>
      <c r="K34381">
        <v>63</v>
      </c>
      <c r="L34381" t="s">
        <v>15</v>
      </c>
    </row>
    <row r="34382" spans="1:12">
      <c r="A34382" t="e">
        <f ca="1">E00251510737521</f>
        <v>#NAME?</v>
      </c>
      <c r="B34382">
        <v>122</v>
      </c>
      <c r="C34382" t="s">
        <v>522</v>
      </c>
      <c r="D34382" s="1">
        <v>41463</v>
      </c>
      <c r="F34382">
        <v>1</v>
      </c>
      <c r="G34382">
        <v>25000</v>
      </c>
      <c r="H34382" t="s">
        <v>178</v>
      </c>
      <c r="J34382" t="s">
        <v>14</v>
      </c>
      <c r="K34382">
        <v>63</v>
      </c>
      <c r="L34382" t="s">
        <v>15</v>
      </c>
    </row>
    <row r="34383" spans="1:12">
      <c r="A34383" t="e">
        <f ca="1">E00251512197321</f>
        <v>#NAME?</v>
      </c>
      <c r="B34383">
        <v>3913</v>
      </c>
      <c r="C34383" t="s">
        <v>251</v>
      </c>
      <c r="D34383" s="1">
        <v>41715</v>
      </c>
      <c r="F34383">
        <v>2</v>
      </c>
      <c r="G34383">
        <v>27800</v>
      </c>
      <c r="H34383" t="s">
        <v>145</v>
      </c>
      <c r="J34383" t="s">
        <v>14</v>
      </c>
      <c r="K34383">
        <v>41</v>
      </c>
      <c r="L34383" t="s">
        <v>15</v>
      </c>
    </row>
    <row r="34384" spans="1:12">
      <c r="A34384" t="e">
        <f ca="1">E00251512197321</f>
        <v>#NAME?</v>
      </c>
      <c r="B34384">
        <v>3913</v>
      </c>
      <c r="C34384" t="s">
        <v>251</v>
      </c>
      <c r="D34384" s="1">
        <v>42579</v>
      </c>
      <c r="F34384">
        <v>1</v>
      </c>
      <c r="G34384">
        <v>27800</v>
      </c>
      <c r="H34384" t="s">
        <v>145</v>
      </c>
      <c r="J34384" t="s">
        <v>14</v>
      </c>
      <c r="K34384">
        <v>43</v>
      </c>
      <c r="L34384" t="s">
        <v>15</v>
      </c>
    </row>
    <row r="34385" spans="1:12">
      <c r="A34385" t="e">
        <f ca="1">E00251427202121</f>
        <v>#NAME?</v>
      </c>
      <c r="B34385">
        <v>10</v>
      </c>
      <c r="C34385" t="s">
        <v>18</v>
      </c>
      <c r="D34385" s="1">
        <v>42499</v>
      </c>
      <c r="F34385">
        <v>2</v>
      </c>
      <c r="G34385">
        <v>25639</v>
      </c>
      <c r="H34385" t="s">
        <v>918</v>
      </c>
      <c r="J34385" t="s">
        <v>14</v>
      </c>
      <c r="K34385">
        <v>55</v>
      </c>
      <c r="L34385" t="s">
        <v>15</v>
      </c>
    </row>
    <row r="34386" spans="1:12">
      <c r="A34386" t="e">
        <f ca="1">E00251512430021</f>
        <v>#NAME?</v>
      </c>
      <c r="B34386">
        <v>48</v>
      </c>
      <c r="C34386" t="s">
        <v>249</v>
      </c>
      <c r="D34386" s="1">
        <v>43081</v>
      </c>
      <c r="F34386">
        <v>1</v>
      </c>
      <c r="G34386">
        <v>7291</v>
      </c>
      <c r="H34386" t="s">
        <v>163</v>
      </c>
      <c r="J34386" t="s">
        <v>14</v>
      </c>
      <c r="K34386">
        <v>49</v>
      </c>
      <c r="L34386" t="s">
        <v>15</v>
      </c>
    </row>
    <row r="34387" spans="1:12">
      <c r="A34387" t="e">
        <f ca="1">E00251424821221</f>
        <v>#NAME?</v>
      </c>
      <c r="B34387">
        <v>122</v>
      </c>
      <c r="C34387" t="s">
        <v>522</v>
      </c>
      <c r="D34387" s="1">
        <v>40997</v>
      </c>
      <c r="F34387">
        <v>4</v>
      </c>
      <c r="G34387">
        <v>4019</v>
      </c>
      <c r="H34387" t="s">
        <v>26</v>
      </c>
      <c r="J34387" t="s">
        <v>14</v>
      </c>
      <c r="K34387">
        <v>56</v>
      </c>
      <c r="L34387" t="s">
        <v>15</v>
      </c>
    </row>
    <row r="34388" spans="1:12">
      <c r="A34388" t="e">
        <f ca="1">E00251424821221</f>
        <v>#NAME?</v>
      </c>
      <c r="B34388">
        <v>122</v>
      </c>
      <c r="C34388" t="s">
        <v>522</v>
      </c>
      <c r="D34388" s="1">
        <v>41270</v>
      </c>
      <c r="F34388">
        <v>4</v>
      </c>
      <c r="G34388">
        <v>4019</v>
      </c>
      <c r="H34388" t="s">
        <v>26</v>
      </c>
      <c r="J34388" t="s">
        <v>14</v>
      </c>
      <c r="K34388">
        <v>56</v>
      </c>
      <c r="L34388" t="s">
        <v>15</v>
      </c>
    </row>
    <row r="34389" spans="1:12">
      <c r="A34389" t="e">
        <f ca="1">E00251615086621</f>
        <v>#NAME?</v>
      </c>
      <c r="B34389">
        <v>47</v>
      </c>
      <c r="C34389" t="s">
        <v>494</v>
      </c>
      <c r="D34389" s="1">
        <v>43061</v>
      </c>
      <c r="F34389">
        <v>1</v>
      </c>
      <c r="G34389">
        <v>7350</v>
      </c>
      <c r="H34389" t="s">
        <v>192</v>
      </c>
      <c r="J34389" t="s">
        <v>14</v>
      </c>
      <c r="K34389">
        <v>57</v>
      </c>
      <c r="L34389" t="s">
        <v>15</v>
      </c>
    </row>
    <row r="34390" spans="1:12">
      <c r="A34390" t="e">
        <f ca="1">E00251514729821</f>
        <v>#NAME?</v>
      </c>
      <c r="B34390">
        <v>500</v>
      </c>
      <c r="C34390" t="s">
        <v>161</v>
      </c>
      <c r="D34390" s="1">
        <v>41876</v>
      </c>
      <c r="F34390">
        <v>1</v>
      </c>
      <c r="G34390">
        <v>72191</v>
      </c>
      <c r="H34390" t="s">
        <v>883</v>
      </c>
      <c r="J34390" t="s">
        <v>14</v>
      </c>
      <c r="K34390">
        <v>40</v>
      </c>
      <c r="L34390" t="s">
        <v>15</v>
      </c>
    </row>
    <row r="34391" spans="1:12">
      <c r="A34391" t="e">
        <f ca="1">E00251528608021</f>
        <v>#NAME?</v>
      </c>
      <c r="B34391">
        <v>695</v>
      </c>
      <c r="C34391" t="s">
        <v>257</v>
      </c>
      <c r="D34391" s="1">
        <v>41631</v>
      </c>
      <c r="F34391">
        <v>1</v>
      </c>
      <c r="G34391">
        <v>3899</v>
      </c>
      <c r="H34391" t="s">
        <v>264</v>
      </c>
      <c r="J34391" t="s">
        <v>14</v>
      </c>
      <c r="K34391">
        <v>45</v>
      </c>
      <c r="L34391" t="s">
        <v>15</v>
      </c>
    </row>
    <row r="34392" spans="1:12">
      <c r="A34392" t="e">
        <f ca="1">E00251429251821</f>
        <v>#NAME?</v>
      </c>
      <c r="B34392">
        <v>272</v>
      </c>
      <c r="C34392" t="s">
        <v>174</v>
      </c>
      <c r="D34392" s="1">
        <v>42808</v>
      </c>
      <c r="F34392">
        <v>1</v>
      </c>
      <c r="G34392">
        <v>71946</v>
      </c>
      <c r="H34392" t="s">
        <v>109</v>
      </c>
      <c r="I34392" t="s">
        <v>56</v>
      </c>
      <c r="J34392" t="s">
        <v>57</v>
      </c>
      <c r="K34392">
        <v>56</v>
      </c>
      <c r="L34392" t="s">
        <v>15</v>
      </c>
    </row>
    <row r="34393" spans="1:12">
      <c r="A34393" t="e">
        <f ca="1">E00251510737521</f>
        <v>#NAME?</v>
      </c>
      <c r="B34393">
        <v>122</v>
      </c>
      <c r="C34393" t="s">
        <v>522</v>
      </c>
      <c r="D34393" s="1">
        <v>41953</v>
      </c>
      <c r="F34393">
        <v>4</v>
      </c>
      <c r="G34393">
        <v>4019</v>
      </c>
      <c r="H34393" t="s">
        <v>26</v>
      </c>
      <c r="J34393" t="s">
        <v>14</v>
      </c>
      <c r="K34393">
        <v>65</v>
      </c>
      <c r="L34393" t="s">
        <v>15</v>
      </c>
    </row>
    <row r="34394" spans="1:12">
      <c r="A34394" t="e">
        <f ca="1">E00251510737521</f>
        <v>#NAME?</v>
      </c>
      <c r="B34394">
        <v>122</v>
      </c>
      <c r="C34394" t="s">
        <v>522</v>
      </c>
      <c r="D34394" s="1">
        <v>42058</v>
      </c>
      <c r="F34394">
        <v>3</v>
      </c>
      <c r="G34394">
        <v>40390</v>
      </c>
      <c r="H34394" t="s">
        <v>624</v>
      </c>
      <c r="J34394" t="s">
        <v>14</v>
      </c>
      <c r="K34394">
        <v>65</v>
      </c>
      <c r="L34394" t="s">
        <v>15</v>
      </c>
    </row>
    <row r="34395" spans="1:12">
      <c r="A34395" t="e">
        <f ca="1">E00251424821221</f>
        <v>#NAME?</v>
      </c>
      <c r="B34395">
        <v>122</v>
      </c>
      <c r="C34395" t="s">
        <v>522</v>
      </c>
      <c r="D34395" s="1">
        <v>41676</v>
      </c>
      <c r="F34395">
        <v>1</v>
      </c>
      <c r="G34395">
        <v>60090</v>
      </c>
      <c r="H34395" t="s">
        <v>181</v>
      </c>
      <c r="J34395" t="s">
        <v>14</v>
      </c>
      <c r="K34395">
        <v>57</v>
      </c>
      <c r="L34395" t="s">
        <v>15</v>
      </c>
    </row>
    <row r="34396" spans="1:12">
      <c r="A34396" t="e">
        <f ca="1">E00251424800621</f>
        <v>#NAME?</v>
      </c>
      <c r="B34396">
        <v>108</v>
      </c>
      <c r="C34396" t="s">
        <v>481</v>
      </c>
      <c r="D34396" s="1">
        <v>41582</v>
      </c>
      <c r="F34396">
        <v>2</v>
      </c>
      <c r="G34396">
        <v>25000</v>
      </c>
      <c r="H34396" t="s">
        <v>178</v>
      </c>
      <c r="J34396" t="s">
        <v>14</v>
      </c>
      <c r="K34396">
        <v>47</v>
      </c>
      <c r="L34396" t="s">
        <v>15</v>
      </c>
    </row>
    <row r="34397" spans="1:12">
      <c r="A34397" t="e">
        <f ca="1">E00251424800621</f>
        <v>#NAME?</v>
      </c>
      <c r="B34397">
        <v>108</v>
      </c>
      <c r="C34397" t="s">
        <v>481</v>
      </c>
      <c r="D34397" s="1">
        <v>42200</v>
      </c>
      <c r="F34397">
        <v>3</v>
      </c>
      <c r="G34397">
        <v>2729</v>
      </c>
      <c r="H34397" t="s">
        <v>115</v>
      </c>
      <c r="J34397" t="s">
        <v>14</v>
      </c>
      <c r="K34397">
        <v>49</v>
      </c>
      <c r="L34397" t="s">
        <v>15</v>
      </c>
    </row>
    <row r="34398" spans="1:12">
      <c r="A34398" t="e">
        <f ca="1">E00251529478021</f>
        <v>#NAME?</v>
      </c>
      <c r="B34398">
        <v>151</v>
      </c>
      <c r="C34398" t="s">
        <v>381</v>
      </c>
      <c r="D34398" s="1">
        <v>42755</v>
      </c>
      <c r="F34398">
        <v>2</v>
      </c>
      <c r="G34398">
        <v>4019</v>
      </c>
      <c r="H34398" t="s">
        <v>26</v>
      </c>
      <c r="J34398" t="s">
        <v>14</v>
      </c>
      <c r="K34398">
        <v>60</v>
      </c>
      <c r="L34398" t="s">
        <v>15</v>
      </c>
    </row>
    <row r="34399" spans="1:12">
      <c r="A34399" t="e">
        <f ca="1">E00251429251821</f>
        <v>#NAME?</v>
      </c>
      <c r="B34399">
        <v>290</v>
      </c>
      <c r="C34399" t="s">
        <v>449</v>
      </c>
      <c r="D34399" s="1">
        <v>42549</v>
      </c>
      <c r="F34399">
        <v>3</v>
      </c>
      <c r="G34399">
        <v>25000</v>
      </c>
      <c r="H34399" t="s">
        <v>178</v>
      </c>
      <c r="J34399" t="s">
        <v>14</v>
      </c>
      <c r="K34399">
        <v>56</v>
      </c>
      <c r="L34399" t="s">
        <v>15</v>
      </c>
    </row>
    <row r="34400" spans="1:12">
      <c r="A34400" t="e">
        <f ca="1">E00251429251821</f>
        <v>#NAME?</v>
      </c>
      <c r="B34400">
        <v>290</v>
      </c>
      <c r="C34400" t="s">
        <v>449</v>
      </c>
      <c r="D34400" s="1">
        <v>42614</v>
      </c>
      <c r="F34400">
        <v>3</v>
      </c>
      <c r="G34400">
        <v>25000</v>
      </c>
      <c r="H34400" t="s">
        <v>178</v>
      </c>
      <c r="J34400" t="s">
        <v>14</v>
      </c>
      <c r="K34400">
        <v>56</v>
      </c>
      <c r="L34400" t="s">
        <v>15</v>
      </c>
    </row>
    <row r="34401" spans="1:12">
      <c r="A34401" t="e">
        <f ca="1">E00251528938321</f>
        <v>#NAME?</v>
      </c>
      <c r="B34401">
        <v>291</v>
      </c>
      <c r="C34401" t="s">
        <v>160</v>
      </c>
      <c r="D34401" s="1">
        <v>41333</v>
      </c>
      <c r="F34401">
        <v>2</v>
      </c>
      <c r="G34401">
        <v>4019</v>
      </c>
      <c r="H34401" t="s">
        <v>26</v>
      </c>
      <c r="J34401" t="s">
        <v>14</v>
      </c>
      <c r="K34401">
        <v>54</v>
      </c>
      <c r="L34401" t="s">
        <v>15</v>
      </c>
    </row>
    <row r="34402" spans="1:12">
      <c r="A34402" t="e">
        <f ca="1">E00251427221921</f>
        <v>#NAME?</v>
      </c>
      <c r="B34402">
        <v>10</v>
      </c>
      <c r="C34402" t="s">
        <v>18</v>
      </c>
      <c r="D34402" s="1">
        <v>40995</v>
      </c>
      <c r="F34402">
        <v>3</v>
      </c>
      <c r="G34402">
        <v>4019</v>
      </c>
      <c r="H34402" t="s">
        <v>26</v>
      </c>
      <c r="J34402" t="s">
        <v>14</v>
      </c>
      <c r="K34402">
        <v>55</v>
      </c>
      <c r="L34402" t="s">
        <v>15</v>
      </c>
    </row>
    <row r="34403" spans="1:12">
      <c r="A34403" t="e">
        <f ca="1">E00251510189121</f>
        <v>#NAME?</v>
      </c>
      <c r="B34403">
        <v>164</v>
      </c>
      <c r="C34403" t="s">
        <v>792</v>
      </c>
      <c r="D34403" s="1">
        <v>41340</v>
      </c>
      <c r="F34403">
        <v>1</v>
      </c>
      <c r="G34403">
        <v>49390</v>
      </c>
      <c r="H34403" t="s">
        <v>59</v>
      </c>
      <c r="J34403" t="s">
        <v>14</v>
      </c>
      <c r="K34403">
        <v>49</v>
      </c>
      <c r="L34403" t="s">
        <v>15</v>
      </c>
    </row>
    <row r="34404" spans="1:12">
      <c r="A34404" t="e">
        <f ca="1">E00251616967621</f>
        <v>#NAME?</v>
      </c>
      <c r="B34404">
        <v>1786</v>
      </c>
      <c r="C34404" t="s">
        <v>37</v>
      </c>
      <c r="D34404" s="1">
        <v>41318</v>
      </c>
      <c r="F34404">
        <v>1</v>
      </c>
      <c r="G34404">
        <v>9929</v>
      </c>
      <c r="H34404" t="s">
        <v>1395</v>
      </c>
      <c r="J34404" t="s">
        <v>14</v>
      </c>
      <c r="K34404">
        <v>46</v>
      </c>
      <c r="L34404" t="s">
        <v>15</v>
      </c>
    </row>
    <row r="34405" spans="1:12">
      <c r="A34405" t="e">
        <f ca="1">E00251616967621</f>
        <v>#NAME?</v>
      </c>
      <c r="B34405">
        <v>1786</v>
      </c>
      <c r="C34405" t="s">
        <v>37</v>
      </c>
      <c r="D34405" s="1">
        <v>42704</v>
      </c>
      <c r="F34405">
        <v>1</v>
      </c>
      <c r="G34405">
        <v>49300</v>
      </c>
      <c r="H34405" t="s">
        <v>228</v>
      </c>
      <c r="J34405" t="s">
        <v>14</v>
      </c>
      <c r="K34405">
        <v>50</v>
      </c>
      <c r="L34405" t="s">
        <v>15</v>
      </c>
    </row>
    <row r="34406" spans="1:12">
      <c r="A34406" t="e">
        <f ca="1">E00251531497221</f>
        <v>#NAME?</v>
      </c>
      <c r="B34406">
        <v>1786</v>
      </c>
      <c r="C34406" t="s">
        <v>37</v>
      </c>
      <c r="D34406" s="1">
        <v>42272</v>
      </c>
      <c r="F34406">
        <v>1</v>
      </c>
      <c r="G34406">
        <v>7242</v>
      </c>
      <c r="H34406" t="s">
        <v>93</v>
      </c>
      <c r="J34406" t="s">
        <v>14</v>
      </c>
      <c r="K34406">
        <v>64</v>
      </c>
      <c r="L34406" t="s">
        <v>15</v>
      </c>
    </row>
    <row r="34407" spans="1:12">
      <c r="A34407" t="e">
        <f t="shared" ref="A34407:A34412" ca="1" si="317">E00251529478021</f>
        <v>#NAME?</v>
      </c>
      <c r="B34407">
        <v>151</v>
      </c>
      <c r="C34407" t="s">
        <v>381</v>
      </c>
      <c r="D34407" s="1">
        <v>42776</v>
      </c>
      <c r="F34407">
        <v>1</v>
      </c>
      <c r="G34407">
        <v>25000</v>
      </c>
      <c r="H34407" t="s">
        <v>178</v>
      </c>
      <c r="J34407" t="s">
        <v>14</v>
      </c>
      <c r="K34407">
        <v>61</v>
      </c>
      <c r="L34407" t="s">
        <v>15</v>
      </c>
    </row>
    <row r="34408" spans="1:12">
      <c r="A34408" t="e">
        <f t="shared" ca="1" si="317"/>
        <v>#NAME?</v>
      </c>
      <c r="B34408">
        <v>151</v>
      </c>
      <c r="C34408" t="s">
        <v>381</v>
      </c>
      <c r="D34408" s="1">
        <v>43053</v>
      </c>
      <c r="F34408">
        <v>3</v>
      </c>
      <c r="G34408">
        <v>2720</v>
      </c>
      <c r="H34408" t="s">
        <v>65</v>
      </c>
      <c r="J34408" t="s">
        <v>14</v>
      </c>
      <c r="K34408">
        <v>61</v>
      </c>
      <c r="L34408" t="s">
        <v>15</v>
      </c>
    </row>
    <row r="34409" spans="1:12">
      <c r="A34409" t="e">
        <f t="shared" ca="1" si="317"/>
        <v>#NAME?</v>
      </c>
      <c r="B34409">
        <v>151</v>
      </c>
      <c r="C34409" t="s">
        <v>381</v>
      </c>
      <c r="D34409" s="1">
        <v>41410</v>
      </c>
      <c r="F34409">
        <v>2</v>
      </c>
      <c r="G34409">
        <v>25000</v>
      </c>
      <c r="H34409" t="s">
        <v>178</v>
      </c>
      <c r="J34409" t="s">
        <v>14</v>
      </c>
      <c r="K34409">
        <v>57</v>
      </c>
      <c r="L34409" t="s">
        <v>15</v>
      </c>
    </row>
    <row r="34410" spans="1:12">
      <c r="A34410" t="e">
        <f t="shared" ca="1" si="317"/>
        <v>#NAME?</v>
      </c>
      <c r="B34410">
        <v>151</v>
      </c>
      <c r="C34410" t="s">
        <v>381</v>
      </c>
      <c r="D34410" s="1">
        <v>42426</v>
      </c>
      <c r="F34410">
        <v>1</v>
      </c>
      <c r="G34410">
        <v>27789</v>
      </c>
      <c r="H34410" t="s">
        <v>811</v>
      </c>
      <c r="J34410" t="s">
        <v>14</v>
      </c>
      <c r="K34410">
        <v>60</v>
      </c>
      <c r="L34410" t="s">
        <v>15</v>
      </c>
    </row>
    <row r="34411" spans="1:12">
      <c r="A34411" t="e">
        <f t="shared" ca="1" si="317"/>
        <v>#NAME?</v>
      </c>
      <c r="B34411">
        <v>151</v>
      </c>
      <c r="C34411" t="s">
        <v>381</v>
      </c>
      <c r="D34411" s="1">
        <v>42426</v>
      </c>
      <c r="F34411">
        <v>6</v>
      </c>
      <c r="G34411">
        <v>27800</v>
      </c>
      <c r="H34411" t="s">
        <v>145</v>
      </c>
      <c r="J34411" t="s">
        <v>14</v>
      </c>
      <c r="K34411">
        <v>60</v>
      </c>
      <c r="L34411" t="s">
        <v>15</v>
      </c>
    </row>
    <row r="34412" spans="1:12">
      <c r="A34412" t="e">
        <f t="shared" ca="1" si="317"/>
        <v>#NAME?</v>
      </c>
      <c r="B34412">
        <v>151</v>
      </c>
      <c r="C34412" t="s">
        <v>381</v>
      </c>
      <c r="D34412" s="1">
        <v>42439</v>
      </c>
      <c r="F34412">
        <v>3</v>
      </c>
      <c r="G34412">
        <v>4019</v>
      </c>
      <c r="H34412" t="s">
        <v>26</v>
      </c>
      <c r="J34412" t="s">
        <v>14</v>
      </c>
      <c r="K34412">
        <v>60</v>
      </c>
      <c r="L34412" t="s">
        <v>15</v>
      </c>
    </row>
    <row r="34413" spans="1:12">
      <c r="A34413" t="e">
        <f ca="1">E00251514152121</f>
        <v>#NAME?</v>
      </c>
      <c r="B34413">
        <v>703</v>
      </c>
      <c r="C34413" t="s">
        <v>305</v>
      </c>
      <c r="D34413" s="1">
        <v>42769</v>
      </c>
      <c r="F34413">
        <v>1</v>
      </c>
      <c r="G34413">
        <v>7429</v>
      </c>
      <c r="H34413" t="s">
        <v>895</v>
      </c>
      <c r="J34413" t="s">
        <v>14</v>
      </c>
      <c r="K34413">
        <v>59</v>
      </c>
      <c r="L34413" t="s">
        <v>15</v>
      </c>
    </row>
    <row r="34414" spans="1:12">
      <c r="A34414" t="e">
        <f ca="1">E00251626568221</f>
        <v>#NAME?</v>
      </c>
      <c r="B34414">
        <v>695</v>
      </c>
      <c r="C34414" t="s">
        <v>257</v>
      </c>
      <c r="D34414" s="1">
        <v>41921</v>
      </c>
      <c r="F34414">
        <v>3</v>
      </c>
      <c r="G34414">
        <v>7569</v>
      </c>
      <c r="H34414" t="s">
        <v>896</v>
      </c>
      <c r="J34414" t="s">
        <v>14</v>
      </c>
      <c r="K34414">
        <v>54</v>
      </c>
      <c r="L34414" t="s">
        <v>15</v>
      </c>
    </row>
    <row r="34415" spans="1:12">
      <c r="A34415" t="e">
        <f ca="1">E00251533153821</f>
        <v>#NAME?</v>
      </c>
      <c r="B34415">
        <v>467</v>
      </c>
      <c r="C34415" t="s">
        <v>232</v>
      </c>
      <c r="D34415" s="1">
        <v>41934</v>
      </c>
      <c r="F34415">
        <v>1</v>
      </c>
      <c r="G34415">
        <v>2722</v>
      </c>
      <c r="H34415" t="s">
        <v>339</v>
      </c>
      <c r="J34415" t="s">
        <v>14</v>
      </c>
      <c r="K34415">
        <v>59</v>
      </c>
      <c r="L34415" t="s">
        <v>15</v>
      </c>
    </row>
    <row r="34416" spans="1:12">
      <c r="A34416" t="e">
        <f ca="1">E00251615815321</f>
        <v>#NAME?</v>
      </c>
      <c r="B34416">
        <v>457</v>
      </c>
      <c r="C34416" t="s">
        <v>137</v>
      </c>
      <c r="D34416" s="1">
        <v>41506</v>
      </c>
      <c r="F34416">
        <v>1</v>
      </c>
      <c r="G34416">
        <v>3789</v>
      </c>
      <c r="H34416" t="s">
        <v>1683</v>
      </c>
      <c r="J34416" t="s">
        <v>14</v>
      </c>
      <c r="K34416">
        <v>56</v>
      </c>
      <c r="L34416" t="s">
        <v>15</v>
      </c>
    </row>
    <row r="34417" spans="1:12">
      <c r="A34417" t="e">
        <f ca="1">E00251615815321</f>
        <v>#NAME?</v>
      </c>
      <c r="B34417">
        <v>500</v>
      </c>
      <c r="C34417" t="s">
        <v>161</v>
      </c>
      <c r="D34417" s="1">
        <v>42846</v>
      </c>
      <c r="F34417">
        <v>1</v>
      </c>
      <c r="G34417">
        <v>7295</v>
      </c>
      <c r="H34417" t="s">
        <v>76</v>
      </c>
      <c r="J34417" t="s">
        <v>14</v>
      </c>
      <c r="K34417">
        <v>59</v>
      </c>
      <c r="L34417" t="s">
        <v>15</v>
      </c>
    </row>
    <row r="34418" spans="1:12">
      <c r="A34418" t="e">
        <f ca="1">E00251615815321</f>
        <v>#NAME?</v>
      </c>
      <c r="B34418">
        <v>500</v>
      </c>
      <c r="C34418" t="s">
        <v>161</v>
      </c>
      <c r="D34418" s="1">
        <v>42857</v>
      </c>
      <c r="F34418">
        <v>1</v>
      </c>
      <c r="G34418">
        <v>27800</v>
      </c>
      <c r="H34418" t="s">
        <v>145</v>
      </c>
      <c r="J34418" t="s">
        <v>14</v>
      </c>
      <c r="K34418">
        <v>59</v>
      </c>
      <c r="L34418" t="s">
        <v>15</v>
      </c>
    </row>
    <row r="34419" spans="1:12">
      <c r="A34419" t="e">
        <f ca="1">E00251615815321</f>
        <v>#NAME?</v>
      </c>
      <c r="B34419">
        <v>500</v>
      </c>
      <c r="C34419" t="s">
        <v>161</v>
      </c>
      <c r="D34419" s="1">
        <v>42857</v>
      </c>
      <c r="F34419">
        <v>2</v>
      </c>
      <c r="G34419">
        <v>7862</v>
      </c>
      <c r="H34419" t="s">
        <v>27</v>
      </c>
      <c r="J34419" t="s">
        <v>14</v>
      </c>
      <c r="K34419">
        <v>59</v>
      </c>
      <c r="L34419" t="s">
        <v>22</v>
      </c>
    </row>
    <row r="34420" spans="1:12">
      <c r="A34420" t="e">
        <f ca="1">E00251615815321</f>
        <v>#NAME?</v>
      </c>
      <c r="B34420">
        <v>500</v>
      </c>
      <c r="C34420" t="s">
        <v>161</v>
      </c>
      <c r="D34420" s="1">
        <v>43007</v>
      </c>
      <c r="F34420">
        <v>1</v>
      </c>
      <c r="G34420">
        <v>7295</v>
      </c>
      <c r="H34420" t="s">
        <v>76</v>
      </c>
      <c r="J34420" t="s">
        <v>14</v>
      </c>
      <c r="K34420">
        <v>60</v>
      </c>
      <c r="L34420" t="s">
        <v>15</v>
      </c>
    </row>
    <row r="34421" spans="1:12">
      <c r="A34421" t="e">
        <f ca="1">E00251510660421</f>
        <v>#NAME?</v>
      </c>
      <c r="B34421">
        <v>199</v>
      </c>
      <c r="C34421" t="s">
        <v>681</v>
      </c>
      <c r="D34421" s="1">
        <v>42173</v>
      </c>
      <c r="F34421">
        <v>1</v>
      </c>
      <c r="G34421">
        <v>49390</v>
      </c>
      <c r="H34421" t="s">
        <v>59</v>
      </c>
      <c r="J34421" t="s">
        <v>14</v>
      </c>
      <c r="K34421">
        <v>42</v>
      </c>
      <c r="L34421" t="s">
        <v>15</v>
      </c>
    </row>
    <row r="34422" spans="1:12">
      <c r="A34422" t="e">
        <f ca="1">E00251510660421</f>
        <v>#NAME?</v>
      </c>
      <c r="B34422">
        <v>5994</v>
      </c>
      <c r="C34422" t="s">
        <v>311</v>
      </c>
      <c r="D34422" s="1">
        <v>42838</v>
      </c>
      <c r="F34422">
        <v>1</v>
      </c>
      <c r="G34422">
        <v>59010</v>
      </c>
      <c r="H34422" t="s">
        <v>67</v>
      </c>
      <c r="I34422" t="s">
        <v>56</v>
      </c>
      <c r="J34422" t="s">
        <v>57</v>
      </c>
      <c r="K34422">
        <v>44</v>
      </c>
      <c r="L34422" t="s">
        <v>15</v>
      </c>
    </row>
    <row r="34423" spans="1:12">
      <c r="A34423" t="e">
        <f ca="1">E00251518582921</f>
        <v>#NAME?</v>
      </c>
      <c r="B34423">
        <v>275</v>
      </c>
      <c r="C34423" t="s">
        <v>444</v>
      </c>
      <c r="D34423" s="1">
        <v>42170</v>
      </c>
      <c r="F34423">
        <v>2</v>
      </c>
      <c r="G34423">
        <v>8442</v>
      </c>
      <c r="H34423" t="s">
        <v>735</v>
      </c>
      <c r="J34423" t="s">
        <v>14</v>
      </c>
      <c r="K34423">
        <v>50</v>
      </c>
      <c r="L34423" t="s">
        <v>15</v>
      </c>
    </row>
    <row r="34424" spans="1:12">
      <c r="A34424" t="e">
        <f ca="1">E00251531497221</f>
        <v>#NAME?</v>
      </c>
      <c r="B34424">
        <v>1786</v>
      </c>
      <c r="C34424" t="s">
        <v>37</v>
      </c>
      <c r="D34424" s="1">
        <v>42513</v>
      </c>
      <c r="F34424">
        <v>4</v>
      </c>
      <c r="G34424">
        <v>71596</v>
      </c>
      <c r="H34424" t="s">
        <v>505</v>
      </c>
      <c r="J34424" t="s">
        <v>14</v>
      </c>
      <c r="K34424">
        <v>65</v>
      </c>
      <c r="L34424" t="s">
        <v>15</v>
      </c>
    </row>
    <row r="34425" spans="1:12">
      <c r="A34425" t="e">
        <f ca="1">E00251529478021</f>
        <v>#NAME?</v>
      </c>
      <c r="B34425">
        <v>151</v>
      </c>
      <c r="C34425" t="s">
        <v>381</v>
      </c>
      <c r="D34425" s="1">
        <v>42072</v>
      </c>
      <c r="F34425">
        <v>2</v>
      </c>
      <c r="G34425">
        <v>2720</v>
      </c>
      <c r="H34425" t="s">
        <v>65</v>
      </c>
      <c r="J34425" t="s">
        <v>14</v>
      </c>
      <c r="K34425">
        <v>59</v>
      </c>
      <c r="L34425" t="s">
        <v>15</v>
      </c>
    </row>
    <row r="34426" spans="1:12">
      <c r="A34426" t="e">
        <f ca="1">E00251514273221</f>
        <v>#NAME?</v>
      </c>
      <c r="B34426">
        <v>299</v>
      </c>
      <c r="C34426" t="s">
        <v>729</v>
      </c>
      <c r="D34426" s="1">
        <v>41358</v>
      </c>
      <c r="F34426">
        <v>1</v>
      </c>
      <c r="G34426">
        <v>7862</v>
      </c>
      <c r="H34426" t="s">
        <v>27</v>
      </c>
      <c r="J34426" t="s">
        <v>14</v>
      </c>
      <c r="K34426">
        <v>54</v>
      </c>
      <c r="L34426" t="s">
        <v>22</v>
      </c>
    </row>
    <row r="34427" spans="1:12">
      <c r="A34427" t="e">
        <f ca="1">E00251518582921</f>
        <v>#NAME?</v>
      </c>
      <c r="B34427">
        <v>272</v>
      </c>
      <c r="C34427" t="s">
        <v>174</v>
      </c>
      <c r="D34427" s="1">
        <v>42016</v>
      </c>
      <c r="E34427">
        <v>3</v>
      </c>
      <c r="F34427">
        <v>1</v>
      </c>
      <c r="G34427">
        <v>71783</v>
      </c>
      <c r="H34427" t="s">
        <v>1082</v>
      </c>
      <c r="J34427" t="s">
        <v>34</v>
      </c>
      <c r="K34427">
        <v>50</v>
      </c>
      <c r="L34427" t="s">
        <v>15</v>
      </c>
    </row>
    <row r="34428" spans="1:12">
      <c r="A34428" t="e">
        <f ca="1">E00251615815321</f>
        <v>#NAME?</v>
      </c>
      <c r="B34428">
        <v>500</v>
      </c>
      <c r="C34428" t="s">
        <v>161</v>
      </c>
      <c r="D34428" s="1">
        <v>42300</v>
      </c>
      <c r="F34428">
        <v>1</v>
      </c>
      <c r="G34428">
        <v>5206</v>
      </c>
      <c r="H34428" t="s">
        <v>265</v>
      </c>
      <c r="J34428" t="s">
        <v>14</v>
      </c>
      <c r="K34428">
        <v>58</v>
      </c>
      <c r="L34428" t="s">
        <v>15</v>
      </c>
    </row>
    <row r="34429" spans="1:12">
      <c r="A34429" t="e">
        <f ca="1">E00251429212121</f>
        <v>#NAME?</v>
      </c>
      <c r="B34429">
        <v>695</v>
      </c>
      <c r="C34429" t="s">
        <v>257</v>
      </c>
      <c r="D34429" s="1">
        <v>41948</v>
      </c>
      <c r="F34429">
        <v>2</v>
      </c>
      <c r="G34429">
        <v>55090</v>
      </c>
      <c r="H34429" t="s">
        <v>400</v>
      </c>
      <c r="J34429" t="s">
        <v>14</v>
      </c>
      <c r="K34429">
        <v>41</v>
      </c>
      <c r="L34429" t="s">
        <v>15</v>
      </c>
    </row>
    <row r="34430" spans="1:12">
      <c r="A34430" t="e">
        <f ca="1">E00251429212121</f>
        <v>#NAME?</v>
      </c>
      <c r="B34430">
        <v>695</v>
      </c>
      <c r="C34430" t="s">
        <v>257</v>
      </c>
      <c r="D34430" s="1">
        <v>41948</v>
      </c>
      <c r="F34430">
        <v>5</v>
      </c>
      <c r="G34430">
        <v>34620</v>
      </c>
      <c r="H34430" t="s">
        <v>1135</v>
      </c>
      <c r="J34430" t="s">
        <v>14</v>
      </c>
      <c r="K34430">
        <v>41</v>
      </c>
      <c r="L34430" t="s">
        <v>15</v>
      </c>
    </row>
    <row r="34431" spans="1:12">
      <c r="A34431" t="e">
        <f ca="1">E00251514273221</f>
        <v>#NAME?</v>
      </c>
      <c r="B34431">
        <v>299</v>
      </c>
      <c r="C34431" t="s">
        <v>729</v>
      </c>
      <c r="D34431" s="1">
        <v>42334</v>
      </c>
      <c r="F34431">
        <v>2</v>
      </c>
      <c r="G34431">
        <v>34600</v>
      </c>
      <c r="H34431" t="s">
        <v>578</v>
      </c>
      <c r="J34431" t="s">
        <v>14</v>
      </c>
      <c r="K34431">
        <v>57</v>
      </c>
      <c r="L34431" t="s">
        <v>15</v>
      </c>
    </row>
    <row r="34432" spans="1:12">
      <c r="A34432" t="e">
        <f ca="1">E00251514273221</f>
        <v>#NAME?</v>
      </c>
      <c r="B34432">
        <v>759</v>
      </c>
      <c r="C34432" t="s">
        <v>732</v>
      </c>
      <c r="D34432" s="1">
        <v>42449</v>
      </c>
      <c r="F34432">
        <v>1</v>
      </c>
      <c r="G34432">
        <v>7890</v>
      </c>
      <c r="H34432" t="s">
        <v>1017</v>
      </c>
      <c r="I34432" t="s">
        <v>56</v>
      </c>
      <c r="J34432" t="s">
        <v>57</v>
      </c>
      <c r="K34432">
        <v>57</v>
      </c>
      <c r="L34432" t="s">
        <v>22</v>
      </c>
    </row>
    <row r="34433" spans="1:12">
      <c r="A34433" t="e">
        <f ca="1">E00251529478021</f>
        <v>#NAME?</v>
      </c>
      <c r="B34433">
        <v>151</v>
      </c>
      <c r="C34433" t="s">
        <v>381</v>
      </c>
      <c r="D34433" s="1">
        <v>41907</v>
      </c>
      <c r="F34433">
        <v>1</v>
      </c>
      <c r="G34433">
        <v>4019</v>
      </c>
      <c r="H34433" t="s">
        <v>26</v>
      </c>
      <c r="J34433" t="s">
        <v>14</v>
      </c>
      <c r="K34433">
        <v>58</v>
      </c>
      <c r="L34433" t="s">
        <v>15</v>
      </c>
    </row>
    <row r="34434" spans="1:12">
      <c r="A34434" t="e">
        <f ca="1">E00251533153821</f>
        <v>#NAME?</v>
      </c>
      <c r="B34434">
        <v>467</v>
      </c>
      <c r="C34434" t="s">
        <v>232</v>
      </c>
      <c r="D34434" s="1">
        <v>41961</v>
      </c>
      <c r="F34434">
        <v>1</v>
      </c>
      <c r="G34434">
        <v>4871</v>
      </c>
      <c r="H34434" t="s">
        <v>125</v>
      </c>
      <c r="J34434" t="s">
        <v>14</v>
      </c>
      <c r="K34434">
        <v>59</v>
      </c>
      <c r="L34434" t="s">
        <v>15</v>
      </c>
    </row>
    <row r="34435" spans="1:12">
      <c r="A34435" t="e">
        <f ca="1">E00251533153821</f>
        <v>#NAME?</v>
      </c>
      <c r="B34435">
        <v>467</v>
      </c>
      <c r="C34435" t="s">
        <v>232</v>
      </c>
      <c r="D34435" s="1">
        <v>42657</v>
      </c>
      <c r="F34435">
        <v>1</v>
      </c>
      <c r="G34435">
        <v>2722</v>
      </c>
      <c r="H34435" t="s">
        <v>339</v>
      </c>
      <c r="J34435" t="s">
        <v>14</v>
      </c>
      <c r="K34435">
        <v>61</v>
      </c>
      <c r="L34435" t="s">
        <v>15</v>
      </c>
    </row>
    <row r="34436" spans="1:12">
      <c r="A34436" t="e">
        <f ca="1">E00251615815321</f>
        <v>#NAME?</v>
      </c>
      <c r="B34436">
        <v>500</v>
      </c>
      <c r="C34436" t="s">
        <v>161</v>
      </c>
      <c r="D34436" s="1">
        <v>42369</v>
      </c>
      <c r="F34436">
        <v>2</v>
      </c>
      <c r="G34436">
        <v>460</v>
      </c>
      <c r="H34436" t="s">
        <v>16</v>
      </c>
      <c r="J34436" t="s">
        <v>14</v>
      </c>
      <c r="K34436">
        <v>58</v>
      </c>
      <c r="L34436" t="s">
        <v>15</v>
      </c>
    </row>
    <row r="34437" spans="1:12">
      <c r="A34437" t="e">
        <f ca="1">E00251529478021</f>
        <v>#NAME?</v>
      </c>
      <c r="B34437">
        <v>151</v>
      </c>
      <c r="C34437" t="s">
        <v>381</v>
      </c>
      <c r="D34437" s="1">
        <v>42864</v>
      </c>
      <c r="F34437">
        <v>1</v>
      </c>
      <c r="G34437">
        <v>25000</v>
      </c>
      <c r="H34437" t="s">
        <v>178</v>
      </c>
      <c r="J34437" t="s">
        <v>14</v>
      </c>
      <c r="K34437">
        <v>61</v>
      </c>
      <c r="L34437" t="s">
        <v>15</v>
      </c>
    </row>
    <row r="34438" spans="1:12">
      <c r="A34438" t="e">
        <f ca="1">E00251533153821</f>
        <v>#NAME?</v>
      </c>
      <c r="B34438">
        <v>467</v>
      </c>
      <c r="C34438" t="s">
        <v>232</v>
      </c>
      <c r="D34438" s="1">
        <v>41080</v>
      </c>
      <c r="F34438">
        <v>4</v>
      </c>
      <c r="G34438">
        <v>73300</v>
      </c>
      <c r="H34438" t="s">
        <v>86</v>
      </c>
      <c r="J34438" t="s">
        <v>14</v>
      </c>
      <c r="K34438">
        <v>56</v>
      </c>
      <c r="L34438" t="s">
        <v>15</v>
      </c>
    </row>
    <row r="34439" spans="1:12">
      <c r="A34439" t="e">
        <f ca="1">E00251533153821</f>
        <v>#NAME?</v>
      </c>
      <c r="B34439">
        <v>467</v>
      </c>
      <c r="C34439" t="s">
        <v>232</v>
      </c>
      <c r="D34439" s="1">
        <v>41096</v>
      </c>
      <c r="F34439">
        <v>3</v>
      </c>
      <c r="G34439">
        <v>7823</v>
      </c>
      <c r="H34439" t="s">
        <v>282</v>
      </c>
      <c r="J34439" t="s">
        <v>14</v>
      </c>
      <c r="K34439">
        <v>56</v>
      </c>
      <c r="L34439" t="s">
        <v>22</v>
      </c>
    </row>
    <row r="34440" spans="1:12">
      <c r="A34440" t="e">
        <f ca="1">E00251533153821</f>
        <v>#NAME?</v>
      </c>
      <c r="B34440">
        <v>467</v>
      </c>
      <c r="C34440" t="s">
        <v>232</v>
      </c>
      <c r="D34440" s="1">
        <v>41765</v>
      </c>
      <c r="F34440">
        <v>4</v>
      </c>
      <c r="G34440">
        <v>37205</v>
      </c>
      <c r="H34440" t="s">
        <v>191</v>
      </c>
      <c r="J34440" t="s">
        <v>14</v>
      </c>
      <c r="K34440">
        <v>58</v>
      </c>
      <c r="L34440" t="s">
        <v>15</v>
      </c>
    </row>
    <row r="34441" spans="1:12">
      <c r="A34441" t="e">
        <f ca="1">E00251439765421</f>
        <v>#NAME?</v>
      </c>
      <c r="B34441">
        <v>1325</v>
      </c>
      <c r="C34441" t="s">
        <v>605</v>
      </c>
      <c r="D34441" s="1">
        <v>42634</v>
      </c>
      <c r="F34441">
        <v>1</v>
      </c>
      <c r="G34441">
        <v>71940</v>
      </c>
      <c r="H34441" t="s">
        <v>135</v>
      </c>
      <c r="J34441" t="s">
        <v>14</v>
      </c>
      <c r="K34441">
        <v>59</v>
      </c>
      <c r="L34441" t="s">
        <v>15</v>
      </c>
    </row>
    <row r="34442" spans="1:12">
      <c r="A34442" t="e">
        <f ca="1">E00251429212121</f>
        <v>#NAME?</v>
      </c>
      <c r="B34442">
        <v>294</v>
      </c>
      <c r="C34442" t="s">
        <v>61</v>
      </c>
      <c r="D34442" s="1">
        <v>41565</v>
      </c>
      <c r="F34442">
        <v>1</v>
      </c>
      <c r="G34442">
        <v>7822</v>
      </c>
      <c r="H34442" t="s">
        <v>495</v>
      </c>
      <c r="J34442" t="s">
        <v>14</v>
      </c>
      <c r="K34442">
        <v>40</v>
      </c>
      <c r="L34442" t="s">
        <v>22</v>
      </c>
    </row>
    <row r="34443" spans="1:12">
      <c r="A34443" t="e">
        <f ca="1">E00251429212121</f>
        <v>#NAME?</v>
      </c>
      <c r="B34443">
        <v>695</v>
      </c>
      <c r="C34443" t="s">
        <v>257</v>
      </c>
      <c r="D34443" s="1">
        <v>40990</v>
      </c>
      <c r="F34443">
        <v>1</v>
      </c>
      <c r="G34443">
        <v>5258</v>
      </c>
      <c r="H34443" t="s">
        <v>236</v>
      </c>
      <c r="J34443" t="s">
        <v>14</v>
      </c>
      <c r="K34443">
        <v>39</v>
      </c>
      <c r="L34443" t="s">
        <v>15</v>
      </c>
    </row>
    <row r="34444" spans="1:12">
      <c r="A34444" t="e">
        <f ca="1">E00251439638221</f>
        <v>#NAME?</v>
      </c>
      <c r="B34444">
        <v>7023</v>
      </c>
      <c r="C34444" t="s">
        <v>813</v>
      </c>
      <c r="D34444" s="1">
        <v>42520</v>
      </c>
      <c r="F34444">
        <v>2</v>
      </c>
      <c r="G34444">
        <v>4019</v>
      </c>
      <c r="H34444" t="s">
        <v>26</v>
      </c>
      <c r="I34444" t="s">
        <v>148</v>
      </c>
      <c r="J34444" t="s">
        <v>57</v>
      </c>
      <c r="K34444">
        <v>56</v>
      </c>
      <c r="L34444" t="s">
        <v>15</v>
      </c>
    </row>
    <row r="34445" spans="1:12">
      <c r="A34445" t="e">
        <f ca="1">E00251615815321</f>
        <v>#NAME?</v>
      </c>
      <c r="B34445">
        <v>500</v>
      </c>
      <c r="C34445" t="s">
        <v>161</v>
      </c>
      <c r="D34445" s="1">
        <v>43004</v>
      </c>
      <c r="F34445">
        <v>1</v>
      </c>
      <c r="G34445">
        <v>7295</v>
      </c>
      <c r="H34445" t="s">
        <v>76</v>
      </c>
      <c r="J34445" t="s">
        <v>14</v>
      </c>
      <c r="K34445">
        <v>60</v>
      </c>
      <c r="L34445" t="s">
        <v>15</v>
      </c>
    </row>
    <row r="34446" spans="1:12">
      <c r="A34446" t="e">
        <f ca="1">E00251615815321</f>
        <v>#NAME?</v>
      </c>
      <c r="B34446">
        <v>726</v>
      </c>
      <c r="C34446" t="s">
        <v>167</v>
      </c>
      <c r="D34446" s="1">
        <v>42071</v>
      </c>
      <c r="F34446">
        <v>1</v>
      </c>
      <c r="G34446">
        <v>7242</v>
      </c>
      <c r="H34446" t="s">
        <v>93</v>
      </c>
      <c r="I34446" t="s">
        <v>56</v>
      </c>
      <c r="J34446" t="s">
        <v>57</v>
      </c>
      <c r="K34446">
        <v>57</v>
      </c>
      <c r="L34446" t="s">
        <v>15</v>
      </c>
    </row>
    <row r="34447" spans="1:12">
      <c r="A34447" t="e">
        <f ca="1">E00251514287121</f>
        <v>#NAME?</v>
      </c>
      <c r="B34447">
        <v>502</v>
      </c>
      <c r="C34447" t="s">
        <v>172</v>
      </c>
      <c r="D34447" s="1">
        <v>41753</v>
      </c>
      <c r="F34447">
        <v>2</v>
      </c>
      <c r="G34447">
        <v>2449</v>
      </c>
      <c r="H34447" t="s">
        <v>53</v>
      </c>
      <c r="J34447" t="s">
        <v>14</v>
      </c>
      <c r="K34447">
        <v>54</v>
      </c>
      <c r="L34447" t="s">
        <v>15</v>
      </c>
    </row>
    <row r="34448" spans="1:12">
      <c r="A34448" t="e">
        <f ca="1">E00251514287121</f>
        <v>#NAME?</v>
      </c>
      <c r="B34448">
        <v>7505</v>
      </c>
      <c r="C34448" t="s">
        <v>209</v>
      </c>
      <c r="D34448" s="1">
        <v>42139</v>
      </c>
      <c r="F34448">
        <v>3</v>
      </c>
      <c r="G34448">
        <v>4019</v>
      </c>
      <c r="H34448" t="s">
        <v>26</v>
      </c>
      <c r="J34448" t="s">
        <v>14</v>
      </c>
      <c r="K34448">
        <v>55</v>
      </c>
      <c r="L34448" t="s">
        <v>15</v>
      </c>
    </row>
    <row r="34449" spans="1:12">
      <c r="A34449" t="e">
        <f ca="1">E00251514152121</f>
        <v>#NAME?</v>
      </c>
      <c r="B34449">
        <v>703</v>
      </c>
      <c r="C34449" t="s">
        <v>305</v>
      </c>
      <c r="D34449" s="1">
        <v>41374</v>
      </c>
      <c r="F34449">
        <v>5</v>
      </c>
      <c r="G34449">
        <v>7233</v>
      </c>
      <c r="H34449" t="s">
        <v>412</v>
      </c>
      <c r="J34449" t="s">
        <v>14</v>
      </c>
      <c r="K34449">
        <v>56</v>
      </c>
      <c r="L34449" t="s">
        <v>15</v>
      </c>
    </row>
    <row r="34450" spans="1:12">
      <c r="A34450" t="e">
        <f ca="1">E00251514152121</f>
        <v>#NAME?</v>
      </c>
      <c r="B34450">
        <v>703</v>
      </c>
      <c r="C34450" t="s">
        <v>305</v>
      </c>
      <c r="D34450" s="1">
        <v>41837</v>
      </c>
      <c r="F34450">
        <v>4</v>
      </c>
      <c r="G34450">
        <v>3699</v>
      </c>
      <c r="H34450" t="s">
        <v>149</v>
      </c>
      <c r="J34450" t="s">
        <v>14</v>
      </c>
      <c r="K34450">
        <v>57</v>
      </c>
      <c r="L34450" t="s">
        <v>15</v>
      </c>
    </row>
    <row r="34451" spans="1:12">
      <c r="A34451" t="e">
        <f ca="1">E00251514152121</f>
        <v>#NAME?</v>
      </c>
      <c r="B34451">
        <v>703</v>
      </c>
      <c r="C34451" t="s">
        <v>305</v>
      </c>
      <c r="D34451" s="1">
        <v>41837</v>
      </c>
      <c r="F34451">
        <v>6</v>
      </c>
      <c r="G34451">
        <v>4549</v>
      </c>
      <c r="H34451" t="s">
        <v>69</v>
      </c>
      <c r="J34451" t="s">
        <v>14</v>
      </c>
      <c r="K34451">
        <v>57</v>
      </c>
      <c r="L34451" t="s">
        <v>15</v>
      </c>
    </row>
    <row r="34452" spans="1:12">
      <c r="A34452" t="e">
        <f ca="1">E00251514152121</f>
        <v>#NAME?</v>
      </c>
      <c r="B34452">
        <v>703</v>
      </c>
      <c r="C34452" t="s">
        <v>305</v>
      </c>
      <c r="D34452" s="1">
        <v>42061</v>
      </c>
      <c r="F34452">
        <v>1</v>
      </c>
      <c r="G34452">
        <v>78093</v>
      </c>
      <c r="H34452" t="s">
        <v>769</v>
      </c>
      <c r="J34452" t="s">
        <v>14</v>
      </c>
      <c r="K34452">
        <v>58</v>
      </c>
      <c r="L34452" t="s">
        <v>22</v>
      </c>
    </row>
    <row r="34453" spans="1:12">
      <c r="A34453" t="e">
        <f ca="1">E00251513050821</f>
        <v>#NAME?</v>
      </c>
      <c r="B34453">
        <v>457</v>
      </c>
      <c r="C34453" t="s">
        <v>137</v>
      </c>
      <c r="D34453" s="1">
        <v>43084</v>
      </c>
      <c r="F34453">
        <v>2</v>
      </c>
      <c r="G34453">
        <v>7291</v>
      </c>
      <c r="H34453" t="s">
        <v>163</v>
      </c>
      <c r="J34453" t="s">
        <v>14</v>
      </c>
      <c r="K34453">
        <v>58</v>
      </c>
      <c r="L34453" t="s">
        <v>15</v>
      </c>
    </row>
    <row r="34454" spans="1:12">
      <c r="A34454" t="e">
        <f ca="1">E00251514152121</f>
        <v>#NAME?</v>
      </c>
      <c r="B34454">
        <v>703</v>
      </c>
      <c r="C34454" t="s">
        <v>305</v>
      </c>
      <c r="D34454" s="1">
        <v>42496</v>
      </c>
      <c r="F34454">
        <v>4</v>
      </c>
      <c r="G34454">
        <v>2119</v>
      </c>
      <c r="H34454" t="s">
        <v>82</v>
      </c>
      <c r="J34454" t="s">
        <v>14</v>
      </c>
      <c r="K34454">
        <v>59</v>
      </c>
      <c r="L34454" t="s">
        <v>15</v>
      </c>
    </row>
    <row r="34455" spans="1:12">
      <c r="A34455" t="e">
        <f ca="1">E00251514152121</f>
        <v>#NAME?</v>
      </c>
      <c r="B34455">
        <v>703</v>
      </c>
      <c r="C34455" t="s">
        <v>305</v>
      </c>
      <c r="D34455" s="1">
        <v>42496</v>
      </c>
      <c r="F34455">
        <v>6</v>
      </c>
      <c r="G34455">
        <v>78321</v>
      </c>
      <c r="H34455" t="s">
        <v>490</v>
      </c>
      <c r="J34455" t="s">
        <v>14</v>
      </c>
      <c r="K34455">
        <v>59</v>
      </c>
      <c r="L34455" t="s">
        <v>22</v>
      </c>
    </row>
    <row r="34456" spans="1:12">
      <c r="A34456" t="e">
        <f ca="1">E00251510244021</f>
        <v>#NAME?</v>
      </c>
      <c r="B34456">
        <v>189</v>
      </c>
      <c r="C34456" t="s">
        <v>58</v>
      </c>
      <c r="D34456" s="1">
        <v>40961</v>
      </c>
      <c r="F34456">
        <v>1</v>
      </c>
      <c r="G34456">
        <v>93</v>
      </c>
      <c r="H34456" t="s">
        <v>29</v>
      </c>
      <c r="J34456" t="s">
        <v>14</v>
      </c>
      <c r="K34456">
        <v>54</v>
      </c>
      <c r="L34456" t="s">
        <v>15</v>
      </c>
    </row>
    <row r="34457" spans="1:12">
      <c r="A34457" t="e">
        <f ca="1">E00251617240821</f>
        <v>#NAME?</v>
      </c>
      <c r="B34457">
        <v>469</v>
      </c>
      <c r="C34457" t="s">
        <v>30</v>
      </c>
      <c r="D34457" s="1">
        <v>41325</v>
      </c>
      <c r="F34457">
        <v>1</v>
      </c>
      <c r="G34457">
        <v>7272</v>
      </c>
      <c r="H34457" t="s">
        <v>395</v>
      </c>
      <c r="J34457" t="s">
        <v>14</v>
      </c>
      <c r="K34457">
        <v>43</v>
      </c>
      <c r="L34457" t="s">
        <v>15</v>
      </c>
    </row>
    <row r="34458" spans="1:12">
      <c r="A34458" t="e">
        <f ca="1">E00251514152121</f>
        <v>#NAME?</v>
      </c>
      <c r="B34458">
        <v>703</v>
      </c>
      <c r="C34458" t="s">
        <v>305</v>
      </c>
      <c r="D34458" s="1">
        <v>42562</v>
      </c>
      <c r="F34458">
        <v>2</v>
      </c>
      <c r="G34458">
        <v>40490</v>
      </c>
      <c r="H34458" t="s">
        <v>815</v>
      </c>
      <c r="J34458" t="s">
        <v>14</v>
      </c>
      <c r="K34458">
        <v>59</v>
      </c>
      <c r="L34458" t="s">
        <v>15</v>
      </c>
    </row>
    <row r="34459" spans="1:12">
      <c r="A34459" t="e">
        <f ca="1">E00251619843321</f>
        <v>#NAME?</v>
      </c>
      <c r="B34459">
        <v>1273</v>
      </c>
      <c r="C34459" t="s">
        <v>28</v>
      </c>
      <c r="D34459" s="1">
        <v>41717</v>
      </c>
      <c r="F34459">
        <v>1</v>
      </c>
      <c r="G34459">
        <v>462</v>
      </c>
      <c r="H34459" t="s">
        <v>288</v>
      </c>
      <c r="J34459" t="s">
        <v>14</v>
      </c>
      <c r="K34459">
        <v>50</v>
      </c>
      <c r="L34459" t="s">
        <v>15</v>
      </c>
    </row>
    <row r="34460" spans="1:12">
      <c r="A34460" t="e">
        <f ca="1">E00251514152121</f>
        <v>#NAME?</v>
      </c>
      <c r="B34460">
        <v>703</v>
      </c>
      <c r="C34460" t="s">
        <v>305</v>
      </c>
      <c r="D34460" s="1">
        <v>42628</v>
      </c>
      <c r="F34460">
        <v>2</v>
      </c>
      <c r="G34460">
        <v>55090</v>
      </c>
      <c r="H34460" t="s">
        <v>400</v>
      </c>
      <c r="J34460" t="s">
        <v>14</v>
      </c>
      <c r="K34460">
        <v>59</v>
      </c>
      <c r="L34460" t="s">
        <v>15</v>
      </c>
    </row>
    <row r="34461" spans="1:12">
      <c r="A34461" t="e">
        <f ca="1">E00251510244021</f>
        <v>#NAME?</v>
      </c>
      <c r="B34461">
        <v>189</v>
      </c>
      <c r="C34461" t="s">
        <v>58</v>
      </c>
      <c r="D34461" s="1">
        <v>42158</v>
      </c>
      <c r="F34461">
        <v>1</v>
      </c>
      <c r="G34461">
        <v>6929</v>
      </c>
      <c r="H34461" t="s">
        <v>36</v>
      </c>
      <c r="J34461" t="s">
        <v>14</v>
      </c>
      <c r="K34461">
        <v>57</v>
      </c>
      <c r="L34461" t="s">
        <v>15</v>
      </c>
    </row>
    <row r="34462" spans="1:12">
      <c r="A34462" t="e">
        <f ca="1">E00251429212121</f>
        <v>#NAME?</v>
      </c>
      <c r="B34462">
        <v>695</v>
      </c>
      <c r="C34462" t="s">
        <v>257</v>
      </c>
      <c r="D34462" s="1">
        <v>41851</v>
      </c>
      <c r="F34462">
        <v>1</v>
      </c>
      <c r="G34462">
        <v>5369</v>
      </c>
      <c r="H34462" t="s">
        <v>253</v>
      </c>
      <c r="J34462" t="s">
        <v>14</v>
      </c>
      <c r="K34462">
        <v>41</v>
      </c>
      <c r="L34462" t="s">
        <v>15</v>
      </c>
    </row>
    <row r="34463" spans="1:12">
      <c r="A34463" t="e">
        <f ca="1">E00251429212121</f>
        <v>#NAME?</v>
      </c>
      <c r="B34463">
        <v>695</v>
      </c>
      <c r="C34463" t="s">
        <v>257</v>
      </c>
      <c r="D34463" s="1">
        <v>41948</v>
      </c>
      <c r="F34463">
        <v>1</v>
      </c>
      <c r="G34463">
        <v>5369</v>
      </c>
      <c r="H34463" t="s">
        <v>253</v>
      </c>
      <c r="J34463" t="s">
        <v>14</v>
      </c>
      <c r="K34463">
        <v>41</v>
      </c>
      <c r="L34463" t="s">
        <v>15</v>
      </c>
    </row>
    <row r="34464" spans="1:12">
      <c r="A34464" t="e">
        <f ca="1">E00251429728821</f>
        <v>#NAME?</v>
      </c>
      <c r="B34464">
        <v>165</v>
      </c>
      <c r="C34464" t="s">
        <v>461</v>
      </c>
      <c r="D34464" s="1">
        <v>42906</v>
      </c>
      <c r="F34464">
        <v>1</v>
      </c>
      <c r="G34464">
        <v>7822</v>
      </c>
      <c r="H34464" t="s">
        <v>495</v>
      </c>
      <c r="J34464" t="s">
        <v>14</v>
      </c>
      <c r="K34464">
        <v>62</v>
      </c>
      <c r="L34464" t="s">
        <v>22</v>
      </c>
    </row>
    <row r="34465" spans="1:12">
      <c r="A34465" t="e">
        <f ca="1">E00251532630321</f>
        <v>#NAME?</v>
      </c>
      <c r="B34465">
        <v>490</v>
      </c>
      <c r="C34465" t="s">
        <v>158</v>
      </c>
      <c r="D34465" s="1">
        <v>42684</v>
      </c>
      <c r="F34465">
        <v>1</v>
      </c>
      <c r="G34465">
        <v>4019</v>
      </c>
      <c r="H34465" t="s">
        <v>26</v>
      </c>
      <c r="J34465" t="s">
        <v>14</v>
      </c>
      <c r="K34465">
        <v>64</v>
      </c>
      <c r="L34465" t="s">
        <v>15</v>
      </c>
    </row>
    <row r="34466" spans="1:12">
      <c r="A34466" t="e">
        <f ca="1">E00251533153821</f>
        <v>#NAME?</v>
      </c>
      <c r="B34466">
        <v>467</v>
      </c>
      <c r="C34466" t="s">
        <v>232</v>
      </c>
      <c r="D34466" s="1">
        <v>41977</v>
      </c>
      <c r="F34466">
        <v>1</v>
      </c>
      <c r="G34466">
        <v>5990</v>
      </c>
      <c r="H34466" t="s">
        <v>60</v>
      </c>
      <c r="J34466" t="s">
        <v>14</v>
      </c>
      <c r="K34466">
        <v>59</v>
      </c>
      <c r="L34466" t="s">
        <v>15</v>
      </c>
    </row>
    <row r="34467" spans="1:12">
      <c r="A34467" t="e">
        <f ca="1">E00251510660421</f>
        <v>#NAME?</v>
      </c>
      <c r="B34467">
        <v>199</v>
      </c>
      <c r="C34467" t="s">
        <v>681</v>
      </c>
      <c r="D34467" s="1">
        <v>41110</v>
      </c>
      <c r="F34467">
        <v>1</v>
      </c>
      <c r="G34467">
        <v>49390</v>
      </c>
      <c r="H34467" t="s">
        <v>59</v>
      </c>
      <c r="J34467" t="s">
        <v>14</v>
      </c>
      <c r="K34467">
        <v>39</v>
      </c>
      <c r="L34467" t="s">
        <v>15</v>
      </c>
    </row>
    <row r="34468" spans="1:12">
      <c r="A34468" t="e">
        <f ca="1">E00251514152121</f>
        <v>#NAME?</v>
      </c>
      <c r="B34468">
        <v>703</v>
      </c>
      <c r="C34468" t="s">
        <v>305</v>
      </c>
      <c r="D34468" s="1">
        <v>42654</v>
      </c>
      <c r="F34468">
        <v>2</v>
      </c>
      <c r="G34468">
        <v>37203</v>
      </c>
      <c r="H34468" t="s">
        <v>1201</v>
      </c>
      <c r="J34468" t="s">
        <v>14</v>
      </c>
      <c r="K34468">
        <v>59</v>
      </c>
      <c r="L34468" t="s">
        <v>15</v>
      </c>
    </row>
    <row r="34469" spans="1:12">
      <c r="A34469" t="e">
        <f ca="1">E00251439831421</f>
        <v>#NAME?</v>
      </c>
      <c r="B34469">
        <v>468</v>
      </c>
      <c r="C34469" t="s">
        <v>721</v>
      </c>
      <c r="D34469" s="1">
        <v>41807</v>
      </c>
      <c r="F34469">
        <v>1</v>
      </c>
      <c r="G34469">
        <v>71987</v>
      </c>
      <c r="H34469" t="s">
        <v>276</v>
      </c>
      <c r="J34469" t="s">
        <v>14</v>
      </c>
      <c r="K34469">
        <v>39</v>
      </c>
      <c r="L34469" t="s">
        <v>15</v>
      </c>
    </row>
    <row r="34470" spans="1:12">
      <c r="A34470" t="e">
        <f ca="1">E00251531925021</f>
        <v>#NAME?</v>
      </c>
      <c r="B34470">
        <v>703</v>
      </c>
      <c r="C34470" t="s">
        <v>305</v>
      </c>
      <c r="D34470" s="1">
        <v>41312</v>
      </c>
      <c r="F34470">
        <v>2</v>
      </c>
      <c r="G34470">
        <v>3004</v>
      </c>
      <c r="H34470" t="s">
        <v>104</v>
      </c>
      <c r="J34470" t="s">
        <v>14</v>
      </c>
      <c r="K34470">
        <v>45</v>
      </c>
      <c r="L34470" t="s">
        <v>15</v>
      </c>
    </row>
    <row r="34471" spans="1:12">
      <c r="A34471" t="e">
        <f ca="1">E00251531925021</f>
        <v>#NAME?</v>
      </c>
      <c r="B34471">
        <v>703</v>
      </c>
      <c r="C34471" t="s">
        <v>305</v>
      </c>
      <c r="D34471" s="1">
        <v>41835</v>
      </c>
      <c r="F34471">
        <v>4</v>
      </c>
      <c r="G34471">
        <v>2724</v>
      </c>
      <c r="H34471" t="s">
        <v>73</v>
      </c>
      <c r="J34471" t="s">
        <v>14</v>
      </c>
      <c r="K34471">
        <v>47</v>
      </c>
      <c r="L34471" t="s">
        <v>15</v>
      </c>
    </row>
    <row r="34472" spans="1:12">
      <c r="A34472" t="e">
        <f ca="1">E00251531925021</f>
        <v>#NAME?</v>
      </c>
      <c r="B34472">
        <v>703</v>
      </c>
      <c r="C34472" t="s">
        <v>305</v>
      </c>
      <c r="D34472" s="1">
        <v>42459</v>
      </c>
      <c r="F34472">
        <v>5</v>
      </c>
      <c r="G34472">
        <v>3004</v>
      </c>
      <c r="H34472" t="s">
        <v>104</v>
      </c>
      <c r="J34472" t="s">
        <v>14</v>
      </c>
      <c r="K34472">
        <v>48</v>
      </c>
      <c r="L34472" t="s">
        <v>15</v>
      </c>
    </row>
    <row r="34473" spans="1:12">
      <c r="A34473" t="e">
        <f ca="1">E00251716498121</f>
        <v>#NAME?</v>
      </c>
      <c r="B34473">
        <v>481</v>
      </c>
      <c r="C34473" t="s">
        <v>402</v>
      </c>
      <c r="D34473" s="1">
        <v>41710</v>
      </c>
      <c r="F34473">
        <v>1</v>
      </c>
      <c r="G34473">
        <v>78050</v>
      </c>
      <c r="H34473" t="s">
        <v>197</v>
      </c>
      <c r="J34473" t="s">
        <v>14</v>
      </c>
      <c r="K34473">
        <v>38</v>
      </c>
      <c r="L34473" t="s">
        <v>22</v>
      </c>
    </row>
    <row r="34474" spans="1:12">
      <c r="A34474" t="e">
        <f ca="1">E00251427391321</f>
        <v>#NAME?</v>
      </c>
      <c r="B34474">
        <v>28</v>
      </c>
      <c r="C34474" t="s">
        <v>153</v>
      </c>
      <c r="D34474" s="1">
        <v>42437</v>
      </c>
      <c r="F34474">
        <v>2</v>
      </c>
      <c r="G34474">
        <v>78900</v>
      </c>
      <c r="H34474" t="s">
        <v>79</v>
      </c>
      <c r="J34474" t="s">
        <v>14</v>
      </c>
      <c r="K34474">
        <v>49</v>
      </c>
      <c r="L34474" t="s">
        <v>22</v>
      </c>
    </row>
    <row r="34475" spans="1:12">
      <c r="A34475" t="e">
        <f ca="1">E00251427391321</f>
        <v>#NAME?</v>
      </c>
      <c r="B34475">
        <v>28</v>
      </c>
      <c r="C34475" t="s">
        <v>153</v>
      </c>
      <c r="D34475" s="1">
        <v>42790</v>
      </c>
      <c r="F34475">
        <v>6</v>
      </c>
      <c r="G34475">
        <v>53510</v>
      </c>
      <c r="H34475" t="s">
        <v>755</v>
      </c>
      <c r="J34475" t="s">
        <v>14</v>
      </c>
      <c r="K34475">
        <v>50</v>
      </c>
      <c r="L34475" t="s">
        <v>15</v>
      </c>
    </row>
    <row r="34476" spans="1:12">
      <c r="A34476" t="e">
        <f ca="1">E00251427391321</f>
        <v>#NAME?</v>
      </c>
      <c r="B34476">
        <v>28</v>
      </c>
      <c r="C34476" t="s">
        <v>153</v>
      </c>
      <c r="D34476" s="1">
        <v>41723</v>
      </c>
      <c r="F34476">
        <v>1</v>
      </c>
      <c r="G34476">
        <v>2729</v>
      </c>
      <c r="H34476" t="s">
        <v>115</v>
      </c>
      <c r="J34476" t="s">
        <v>14</v>
      </c>
      <c r="K34476">
        <v>47</v>
      </c>
      <c r="L34476" t="s">
        <v>15</v>
      </c>
    </row>
    <row r="34477" spans="1:12">
      <c r="A34477" t="e">
        <f ca="1">E00251427592621</f>
        <v>#NAME?</v>
      </c>
      <c r="B34477">
        <v>10</v>
      </c>
      <c r="C34477" t="s">
        <v>18</v>
      </c>
      <c r="D34477" s="1">
        <v>41463</v>
      </c>
      <c r="F34477">
        <v>1</v>
      </c>
      <c r="G34477">
        <v>5718</v>
      </c>
      <c r="H34477" t="s">
        <v>244</v>
      </c>
      <c r="J34477" t="s">
        <v>14</v>
      </c>
      <c r="K34477">
        <v>44</v>
      </c>
      <c r="L34477" t="s">
        <v>15</v>
      </c>
    </row>
    <row r="34478" spans="1:12">
      <c r="A34478" t="e">
        <f ca="1">E00251427592621</f>
        <v>#NAME?</v>
      </c>
      <c r="B34478">
        <v>10</v>
      </c>
      <c r="C34478" t="s">
        <v>18</v>
      </c>
      <c r="D34478" s="1">
        <v>41754</v>
      </c>
      <c r="F34478">
        <v>1</v>
      </c>
      <c r="G34478">
        <v>27800</v>
      </c>
      <c r="H34478" t="s">
        <v>145</v>
      </c>
      <c r="J34478" t="s">
        <v>14</v>
      </c>
      <c r="K34478">
        <v>44</v>
      </c>
      <c r="L34478" t="s">
        <v>15</v>
      </c>
    </row>
    <row r="34479" spans="1:12">
      <c r="A34479" t="e">
        <f ca="1">E00251715553221</f>
        <v>#NAME?</v>
      </c>
      <c r="B34479">
        <v>48</v>
      </c>
      <c r="C34479" t="s">
        <v>249</v>
      </c>
      <c r="D34479" s="1">
        <v>42905</v>
      </c>
      <c r="F34479">
        <v>2</v>
      </c>
      <c r="G34479">
        <v>5368</v>
      </c>
      <c r="H34479" t="s">
        <v>101</v>
      </c>
      <c r="J34479" t="s">
        <v>14</v>
      </c>
      <c r="K34479">
        <v>46</v>
      </c>
      <c r="L34479" t="s">
        <v>15</v>
      </c>
    </row>
    <row r="34480" spans="1:12">
      <c r="A34480" t="e">
        <f ca="1">E00251514317621</f>
        <v>#NAME?</v>
      </c>
      <c r="B34480">
        <v>1273</v>
      </c>
      <c r="C34480" t="s">
        <v>28</v>
      </c>
      <c r="D34480" s="1">
        <v>41543</v>
      </c>
      <c r="F34480">
        <v>1</v>
      </c>
      <c r="G34480">
        <v>460</v>
      </c>
      <c r="H34480" t="s">
        <v>16</v>
      </c>
      <c r="J34480" t="s">
        <v>14</v>
      </c>
      <c r="K34480">
        <v>40</v>
      </c>
      <c r="L34480" t="s">
        <v>15</v>
      </c>
    </row>
    <row r="34481" spans="1:12">
      <c r="A34481" t="e">
        <f ca="1">E00251616870121</f>
        <v>#NAME?</v>
      </c>
      <c r="B34481">
        <v>702</v>
      </c>
      <c r="C34481" t="s">
        <v>293</v>
      </c>
      <c r="D34481" s="1">
        <v>41617</v>
      </c>
      <c r="F34481">
        <v>2</v>
      </c>
      <c r="G34481">
        <v>7273</v>
      </c>
      <c r="H34481" t="s">
        <v>543</v>
      </c>
      <c r="J34481" t="s">
        <v>14</v>
      </c>
      <c r="K34481">
        <v>51</v>
      </c>
      <c r="L34481" t="s">
        <v>15</v>
      </c>
    </row>
    <row r="34482" spans="1:12">
      <c r="A34482" t="e">
        <f ca="1">E00251616870121</f>
        <v>#NAME?</v>
      </c>
      <c r="B34482">
        <v>701</v>
      </c>
      <c r="C34482" t="s">
        <v>72</v>
      </c>
      <c r="D34482" s="1">
        <v>42723</v>
      </c>
      <c r="F34482">
        <v>4</v>
      </c>
      <c r="G34482">
        <v>2889</v>
      </c>
      <c r="H34482" t="s">
        <v>595</v>
      </c>
      <c r="J34482" t="s">
        <v>14</v>
      </c>
      <c r="K34482">
        <v>54</v>
      </c>
      <c r="L34482" t="s">
        <v>15</v>
      </c>
    </row>
    <row r="34483" spans="1:12">
      <c r="A34483" t="e">
        <f ca="1">E00251616870121</f>
        <v>#NAME?</v>
      </c>
      <c r="B34483">
        <v>701</v>
      </c>
      <c r="C34483" t="s">
        <v>72</v>
      </c>
      <c r="D34483" s="1">
        <v>42802</v>
      </c>
      <c r="F34483">
        <v>3</v>
      </c>
      <c r="G34483">
        <v>2724</v>
      </c>
      <c r="H34483" t="s">
        <v>73</v>
      </c>
      <c r="J34483" t="s">
        <v>14</v>
      </c>
      <c r="K34483">
        <v>54</v>
      </c>
      <c r="L34483" t="s">
        <v>15</v>
      </c>
    </row>
    <row r="34484" spans="1:12">
      <c r="A34484" t="e">
        <f ca="1">E00251616870121</f>
        <v>#NAME?</v>
      </c>
      <c r="B34484">
        <v>701</v>
      </c>
      <c r="C34484" t="s">
        <v>72</v>
      </c>
      <c r="D34484" s="1">
        <v>42817</v>
      </c>
      <c r="F34484">
        <v>2</v>
      </c>
      <c r="G34484">
        <v>2724</v>
      </c>
      <c r="H34484" t="s">
        <v>73</v>
      </c>
      <c r="J34484" t="s">
        <v>14</v>
      </c>
      <c r="K34484">
        <v>54</v>
      </c>
      <c r="L34484" t="s">
        <v>15</v>
      </c>
    </row>
    <row r="34485" spans="1:12">
      <c r="A34485" t="e">
        <f ca="1">E00251430091421</f>
        <v>#NAME?</v>
      </c>
      <c r="B34485">
        <v>467</v>
      </c>
      <c r="C34485" t="s">
        <v>232</v>
      </c>
      <c r="D34485" s="1">
        <v>41862</v>
      </c>
      <c r="F34485">
        <v>2</v>
      </c>
      <c r="G34485">
        <v>4019</v>
      </c>
      <c r="H34485" t="s">
        <v>26</v>
      </c>
      <c r="J34485" t="s">
        <v>14</v>
      </c>
      <c r="K34485">
        <v>62</v>
      </c>
      <c r="L34485" t="s">
        <v>15</v>
      </c>
    </row>
    <row r="34486" spans="1:12">
      <c r="A34486" t="e">
        <f ca="1">E00251531925021</f>
        <v>#NAME?</v>
      </c>
      <c r="B34486">
        <v>703</v>
      </c>
      <c r="C34486" t="s">
        <v>305</v>
      </c>
      <c r="D34486" s="1">
        <v>42185</v>
      </c>
      <c r="F34486">
        <v>4</v>
      </c>
      <c r="G34486">
        <v>3004</v>
      </c>
      <c r="H34486" t="s">
        <v>104</v>
      </c>
      <c r="J34486" t="s">
        <v>14</v>
      </c>
      <c r="K34486">
        <v>48</v>
      </c>
      <c r="L34486" t="s">
        <v>15</v>
      </c>
    </row>
    <row r="34487" spans="1:12">
      <c r="A34487" t="e">
        <f ca="1">E00251518585821</f>
        <v>#NAME?</v>
      </c>
      <c r="B34487">
        <v>295</v>
      </c>
      <c r="C34487" t="s">
        <v>435</v>
      </c>
      <c r="D34487" s="1">
        <v>42186</v>
      </c>
      <c r="F34487">
        <v>2</v>
      </c>
      <c r="G34487">
        <v>2449</v>
      </c>
      <c r="H34487" t="s">
        <v>53</v>
      </c>
      <c r="J34487" t="s">
        <v>14</v>
      </c>
      <c r="K34487">
        <v>62</v>
      </c>
      <c r="L34487" t="s">
        <v>15</v>
      </c>
    </row>
    <row r="34488" spans="1:12">
      <c r="A34488" t="e">
        <f ca="1">E00251518585821</f>
        <v>#NAME?</v>
      </c>
      <c r="B34488">
        <v>295</v>
      </c>
      <c r="C34488" t="s">
        <v>435</v>
      </c>
      <c r="D34488" s="1">
        <v>42342</v>
      </c>
      <c r="F34488">
        <v>1</v>
      </c>
      <c r="G34488">
        <v>2410</v>
      </c>
      <c r="H34488" t="s">
        <v>283</v>
      </c>
      <c r="J34488" t="s">
        <v>14</v>
      </c>
      <c r="K34488">
        <v>62</v>
      </c>
      <c r="L34488" t="s">
        <v>15</v>
      </c>
    </row>
    <row r="34489" spans="1:12">
      <c r="A34489" t="e">
        <f ca="1">E00251518585821</f>
        <v>#NAME?</v>
      </c>
      <c r="B34489">
        <v>296</v>
      </c>
      <c r="C34489" t="s">
        <v>119</v>
      </c>
      <c r="D34489" s="1">
        <v>41416</v>
      </c>
      <c r="F34489">
        <v>1</v>
      </c>
      <c r="G34489">
        <v>7310</v>
      </c>
      <c r="H34489" t="s">
        <v>1112</v>
      </c>
      <c r="J34489" t="s">
        <v>14</v>
      </c>
      <c r="K34489">
        <v>60</v>
      </c>
      <c r="L34489" t="s">
        <v>15</v>
      </c>
    </row>
    <row r="34490" spans="1:12">
      <c r="A34490" t="e">
        <f ca="1">E00251439765421</f>
        <v>#NAME?</v>
      </c>
      <c r="B34490">
        <v>1325</v>
      </c>
      <c r="C34490" t="s">
        <v>605</v>
      </c>
      <c r="D34490" s="1">
        <v>41694</v>
      </c>
      <c r="F34490">
        <v>2</v>
      </c>
      <c r="G34490">
        <v>4549</v>
      </c>
      <c r="H34490" t="s">
        <v>69</v>
      </c>
      <c r="J34490" t="s">
        <v>14</v>
      </c>
      <c r="K34490">
        <v>56</v>
      </c>
      <c r="L34490" t="s">
        <v>15</v>
      </c>
    </row>
    <row r="34491" spans="1:12">
      <c r="A34491" t="e">
        <f ca="1">E00251431694221</f>
        <v>#NAME?</v>
      </c>
      <c r="B34491">
        <v>1128</v>
      </c>
      <c r="C34491" t="s">
        <v>424</v>
      </c>
      <c r="D34491" s="1">
        <v>42830</v>
      </c>
      <c r="F34491">
        <v>4</v>
      </c>
      <c r="G34491">
        <v>2724</v>
      </c>
      <c r="H34491" t="s">
        <v>73</v>
      </c>
      <c r="J34491" t="s">
        <v>14</v>
      </c>
      <c r="K34491">
        <v>53</v>
      </c>
      <c r="L34491" t="s">
        <v>15</v>
      </c>
    </row>
    <row r="34492" spans="1:12">
      <c r="A34492" t="e">
        <f ca="1">E00251431694221</f>
        <v>#NAME?</v>
      </c>
      <c r="B34492">
        <v>1128</v>
      </c>
      <c r="C34492" t="s">
        <v>424</v>
      </c>
      <c r="D34492" s="1">
        <v>42880</v>
      </c>
      <c r="F34492">
        <v>4</v>
      </c>
      <c r="G34492">
        <v>2724</v>
      </c>
      <c r="H34492" t="s">
        <v>73</v>
      </c>
      <c r="J34492" t="s">
        <v>14</v>
      </c>
      <c r="K34492">
        <v>53</v>
      </c>
      <c r="L34492" t="s">
        <v>15</v>
      </c>
    </row>
    <row r="34493" spans="1:12">
      <c r="A34493" t="e">
        <f ca="1">E00251427391321</f>
        <v>#NAME?</v>
      </c>
      <c r="B34493">
        <v>28</v>
      </c>
      <c r="C34493" t="s">
        <v>153</v>
      </c>
      <c r="D34493" s="1">
        <v>42790</v>
      </c>
      <c r="F34493">
        <v>2</v>
      </c>
      <c r="G34493">
        <v>4019</v>
      </c>
      <c r="H34493" t="s">
        <v>26</v>
      </c>
      <c r="J34493" t="s">
        <v>14</v>
      </c>
      <c r="K34493">
        <v>50</v>
      </c>
      <c r="L34493" t="s">
        <v>15</v>
      </c>
    </row>
    <row r="34494" spans="1:12">
      <c r="A34494" t="e">
        <f ca="1">E00251616870121</f>
        <v>#NAME?</v>
      </c>
      <c r="B34494">
        <v>701</v>
      </c>
      <c r="C34494" t="s">
        <v>72</v>
      </c>
      <c r="D34494" s="1">
        <v>42916</v>
      </c>
      <c r="F34494">
        <v>4</v>
      </c>
      <c r="G34494">
        <v>49390</v>
      </c>
      <c r="H34494" t="s">
        <v>59</v>
      </c>
      <c r="J34494" t="s">
        <v>14</v>
      </c>
      <c r="K34494">
        <v>55</v>
      </c>
      <c r="L34494" t="s">
        <v>15</v>
      </c>
    </row>
    <row r="34495" spans="1:12">
      <c r="A34495" t="e">
        <f ca="1">E00251531925021</f>
        <v>#NAME?</v>
      </c>
      <c r="B34495">
        <v>703</v>
      </c>
      <c r="C34495" t="s">
        <v>305</v>
      </c>
      <c r="D34495" s="1">
        <v>43032</v>
      </c>
      <c r="F34495">
        <v>4</v>
      </c>
      <c r="G34495">
        <v>6929</v>
      </c>
      <c r="H34495" t="s">
        <v>36</v>
      </c>
      <c r="J34495" t="s">
        <v>14</v>
      </c>
      <c r="K34495">
        <v>50</v>
      </c>
      <c r="L34495" t="s">
        <v>15</v>
      </c>
    </row>
    <row r="34496" spans="1:12">
      <c r="A34496" t="e">
        <f ca="1">E00251439730221</f>
        <v>#NAME?</v>
      </c>
      <c r="B34496">
        <v>290</v>
      </c>
      <c r="C34496" t="s">
        <v>449</v>
      </c>
      <c r="D34496" s="1">
        <v>41323</v>
      </c>
      <c r="F34496">
        <v>4</v>
      </c>
      <c r="G34496">
        <v>7243</v>
      </c>
      <c r="H34496" t="s">
        <v>42</v>
      </c>
      <c r="J34496" t="s">
        <v>14</v>
      </c>
      <c r="K34496">
        <v>49</v>
      </c>
      <c r="L34496" t="s">
        <v>15</v>
      </c>
    </row>
    <row r="34497" spans="1:12">
      <c r="A34497" t="e">
        <f ca="1">E00251531925021</f>
        <v>#NAME?</v>
      </c>
      <c r="B34497">
        <v>703</v>
      </c>
      <c r="C34497" t="s">
        <v>305</v>
      </c>
      <c r="D34497" s="1">
        <v>43032</v>
      </c>
      <c r="F34497">
        <v>1</v>
      </c>
      <c r="G34497">
        <v>9490</v>
      </c>
      <c r="H34497" t="s">
        <v>138</v>
      </c>
      <c r="J34497" t="s">
        <v>14</v>
      </c>
      <c r="K34497">
        <v>50</v>
      </c>
      <c r="L34497" t="s">
        <v>15</v>
      </c>
    </row>
    <row r="34498" spans="1:12">
      <c r="A34498" t="e">
        <f ca="1">E00251716475921</f>
        <v>#NAME?</v>
      </c>
      <c r="B34498">
        <v>502</v>
      </c>
      <c r="C34498" t="s">
        <v>172</v>
      </c>
      <c r="D34498" s="1">
        <v>41569</v>
      </c>
      <c r="F34498">
        <v>1</v>
      </c>
      <c r="G34498">
        <v>5920</v>
      </c>
      <c r="H34498" t="s">
        <v>417</v>
      </c>
      <c r="J34498" t="s">
        <v>14</v>
      </c>
      <c r="K34498">
        <v>42</v>
      </c>
      <c r="L34498" t="s">
        <v>15</v>
      </c>
    </row>
    <row r="34499" spans="1:12">
      <c r="A34499" t="e">
        <f ca="1">E00251439765421</f>
        <v>#NAME?</v>
      </c>
      <c r="B34499">
        <v>1325</v>
      </c>
      <c r="C34499" t="s">
        <v>605</v>
      </c>
      <c r="D34499" s="1">
        <v>41985</v>
      </c>
      <c r="F34499">
        <v>1</v>
      </c>
      <c r="G34499">
        <v>7242</v>
      </c>
      <c r="H34499" t="s">
        <v>93</v>
      </c>
      <c r="J34499" t="s">
        <v>14</v>
      </c>
      <c r="K34499">
        <v>57</v>
      </c>
      <c r="L34499" t="s">
        <v>15</v>
      </c>
    </row>
    <row r="34500" spans="1:12">
      <c r="A34500" t="e">
        <f ca="1">E00251531925021</f>
        <v>#NAME?</v>
      </c>
      <c r="B34500">
        <v>703</v>
      </c>
      <c r="C34500" t="s">
        <v>305</v>
      </c>
      <c r="D34500" s="1">
        <v>42459</v>
      </c>
      <c r="F34500">
        <v>3</v>
      </c>
      <c r="G34500">
        <v>2724</v>
      </c>
      <c r="H34500" t="s">
        <v>73</v>
      </c>
      <c r="J34500" t="s">
        <v>14</v>
      </c>
      <c r="K34500">
        <v>48</v>
      </c>
      <c r="L34500" t="s">
        <v>15</v>
      </c>
    </row>
    <row r="34501" spans="1:12">
      <c r="A34501" t="e">
        <f ca="1">E00251626524421</f>
        <v>#NAME?</v>
      </c>
      <c r="B34501">
        <v>290</v>
      </c>
      <c r="C34501" t="s">
        <v>449</v>
      </c>
      <c r="D34501" s="1">
        <v>41242</v>
      </c>
      <c r="F34501">
        <v>4</v>
      </c>
      <c r="G34501">
        <v>7273</v>
      </c>
      <c r="H34501" t="s">
        <v>543</v>
      </c>
      <c r="J34501" t="s">
        <v>14</v>
      </c>
      <c r="K34501">
        <v>41</v>
      </c>
      <c r="L34501" t="s">
        <v>15</v>
      </c>
    </row>
    <row r="34502" spans="1:12">
      <c r="A34502" t="e">
        <f ca="1">E00251514317621</f>
        <v>#NAME?</v>
      </c>
      <c r="B34502">
        <v>1273</v>
      </c>
      <c r="C34502" t="s">
        <v>28</v>
      </c>
      <c r="D34502" s="1">
        <v>41400</v>
      </c>
      <c r="F34502">
        <v>1</v>
      </c>
      <c r="G34502">
        <v>30000</v>
      </c>
      <c r="H34502" t="s">
        <v>144</v>
      </c>
      <c r="J34502" t="s">
        <v>14</v>
      </c>
      <c r="K34502">
        <v>40</v>
      </c>
      <c r="L34502" t="s">
        <v>15</v>
      </c>
    </row>
    <row r="34503" spans="1:12">
      <c r="A34503" t="e">
        <f ca="1">E00251514273221</f>
        <v>#NAME?</v>
      </c>
      <c r="B34503">
        <v>299</v>
      </c>
      <c r="C34503" t="s">
        <v>729</v>
      </c>
      <c r="D34503" s="1">
        <v>42104</v>
      </c>
      <c r="F34503">
        <v>3</v>
      </c>
      <c r="G34503">
        <v>34600</v>
      </c>
      <c r="H34503" t="s">
        <v>578</v>
      </c>
      <c r="J34503" t="s">
        <v>14</v>
      </c>
      <c r="K34503">
        <v>56</v>
      </c>
      <c r="L34503" t="s">
        <v>15</v>
      </c>
    </row>
    <row r="34504" spans="1:12">
      <c r="A34504" t="e">
        <f ca="1">E00251716475921</f>
        <v>#NAME?</v>
      </c>
      <c r="B34504">
        <v>502</v>
      </c>
      <c r="C34504" t="s">
        <v>172</v>
      </c>
      <c r="D34504" s="1">
        <v>41732</v>
      </c>
      <c r="F34504">
        <v>1</v>
      </c>
      <c r="G34504">
        <v>7599</v>
      </c>
      <c r="H34504" t="s">
        <v>1449</v>
      </c>
      <c r="J34504" t="s">
        <v>14</v>
      </c>
      <c r="K34504">
        <v>42</v>
      </c>
      <c r="L34504" t="s">
        <v>15</v>
      </c>
    </row>
    <row r="34505" spans="1:12">
      <c r="A34505" t="e">
        <f ca="1">E00251626524421</f>
        <v>#NAME?</v>
      </c>
      <c r="B34505">
        <v>297</v>
      </c>
      <c r="C34505" t="s">
        <v>411</v>
      </c>
      <c r="D34505" s="1">
        <v>41332</v>
      </c>
      <c r="F34505">
        <v>2</v>
      </c>
      <c r="G34505">
        <v>4019</v>
      </c>
      <c r="H34505" t="s">
        <v>26</v>
      </c>
      <c r="J34505" t="s">
        <v>14</v>
      </c>
      <c r="K34505">
        <v>42</v>
      </c>
      <c r="L34505" t="s">
        <v>15</v>
      </c>
    </row>
    <row r="34506" spans="1:12">
      <c r="A34506" t="e">
        <f ca="1">E00251531925021</f>
        <v>#NAME?</v>
      </c>
      <c r="B34506">
        <v>703</v>
      </c>
      <c r="C34506" t="s">
        <v>305</v>
      </c>
      <c r="D34506" s="1">
        <v>42796</v>
      </c>
      <c r="F34506">
        <v>5</v>
      </c>
      <c r="G34506">
        <v>3004</v>
      </c>
      <c r="H34506" t="s">
        <v>104</v>
      </c>
      <c r="J34506" t="s">
        <v>14</v>
      </c>
      <c r="K34506">
        <v>49</v>
      </c>
      <c r="L34506" t="s">
        <v>15</v>
      </c>
    </row>
    <row r="34507" spans="1:12">
      <c r="A34507" t="e">
        <f ca="1">E00251429825621</f>
        <v>#NAME?</v>
      </c>
      <c r="B34507">
        <v>160</v>
      </c>
      <c r="C34507" t="s">
        <v>278</v>
      </c>
      <c r="D34507" s="1">
        <v>41550</v>
      </c>
      <c r="F34507">
        <v>1</v>
      </c>
      <c r="G34507">
        <v>71940</v>
      </c>
      <c r="H34507" t="s">
        <v>135</v>
      </c>
      <c r="J34507" t="s">
        <v>14</v>
      </c>
      <c r="K34507">
        <v>45</v>
      </c>
      <c r="L34507" t="s">
        <v>15</v>
      </c>
    </row>
    <row r="34508" spans="1:12">
      <c r="A34508" t="e">
        <f ca="1">E00251427592621</f>
        <v>#NAME?</v>
      </c>
      <c r="B34508">
        <v>10</v>
      </c>
      <c r="C34508" t="s">
        <v>18</v>
      </c>
      <c r="D34508" s="1">
        <v>41768</v>
      </c>
      <c r="F34508">
        <v>1</v>
      </c>
      <c r="G34508">
        <v>3671</v>
      </c>
      <c r="H34508" t="s">
        <v>188</v>
      </c>
      <c r="J34508" t="s">
        <v>14</v>
      </c>
      <c r="K34508">
        <v>44</v>
      </c>
      <c r="L34508" t="s">
        <v>15</v>
      </c>
    </row>
    <row r="34509" spans="1:12">
      <c r="A34509" t="e">
        <f ca="1">E00251616870121</f>
        <v>#NAME?</v>
      </c>
      <c r="B34509">
        <v>701</v>
      </c>
      <c r="C34509" t="s">
        <v>72</v>
      </c>
      <c r="D34509" s="1">
        <v>42032</v>
      </c>
      <c r="F34509">
        <v>1</v>
      </c>
      <c r="G34509">
        <v>5693</v>
      </c>
      <c r="H34509" t="s">
        <v>358</v>
      </c>
      <c r="J34509" t="s">
        <v>14</v>
      </c>
      <c r="K34509">
        <v>52</v>
      </c>
      <c r="L34509" t="s">
        <v>15</v>
      </c>
    </row>
    <row r="34510" spans="1:12">
      <c r="A34510" t="e">
        <f ca="1">E00251514273221</f>
        <v>#NAME?</v>
      </c>
      <c r="B34510">
        <v>299</v>
      </c>
      <c r="C34510" t="s">
        <v>729</v>
      </c>
      <c r="D34510" s="1">
        <v>41873</v>
      </c>
      <c r="F34510">
        <v>1</v>
      </c>
      <c r="G34510">
        <v>7962</v>
      </c>
      <c r="H34510" t="s">
        <v>111</v>
      </c>
      <c r="J34510" t="s">
        <v>14</v>
      </c>
      <c r="K34510">
        <v>56</v>
      </c>
      <c r="L34510" t="s">
        <v>22</v>
      </c>
    </row>
    <row r="34511" spans="1:12">
      <c r="A34511" t="e">
        <f ca="1">E00251514273221</f>
        <v>#NAME?</v>
      </c>
      <c r="B34511">
        <v>299</v>
      </c>
      <c r="C34511" t="s">
        <v>729</v>
      </c>
      <c r="D34511" s="1">
        <v>42082</v>
      </c>
      <c r="F34511">
        <v>5</v>
      </c>
      <c r="G34511">
        <v>30000</v>
      </c>
      <c r="H34511" t="s">
        <v>144</v>
      </c>
      <c r="J34511" t="s">
        <v>14</v>
      </c>
      <c r="K34511">
        <v>56</v>
      </c>
      <c r="L34511" t="s">
        <v>15</v>
      </c>
    </row>
    <row r="34512" spans="1:12">
      <c r="A34512" t="e">
        <f ca="1">E00251430091421</f>
        <v>#NAME?</v>
      </c>
      <c r="B34512">
        <v>467</v>
      </c>
      <c r="C34512" t="s">
        <v>232</v>
      </c>
      <c r="D34512" s="1">
        <v>40948</v>
      </c>
      <c r="F34512">
        <v>3</v>
      </c>
      <c r="G34512">
        <v>3051</v>
      </c>
      <c r="H34512" t="s">
        <v>13</v>
      </c>
      <c r="J34512" t="s">
        <v>14</v>
      </c>
      <c r="K34512">
        <v>60</v>
      </c>
      <c r="L34512" t="s">
        <v>15</v>
      </c>
    </row>
    <row r="34513" spans="1:12">
      <c r="A34513" t="e">
        <f ca="1">E00251430091421</f>
        <v>#NAME?</v>
      </c>
      <c r="B34513">
        <v>467</v>
      </c>
      <c r="C34513" t="s">
        <v>232</v>
      </c>
      <c r="D34513" s="1">
        <v>41087</v>
      </c>
      <c r="F34513">
        <v>2</v>
      </c>
      <c r="G34513">
        <v>73300</v>
      </c>
      <c r="H34513" t="s">
        <v>86</v>
      </c>
      <c r="J34513" t="s">
        <v>14</v>
      </c>
      <c r="K34513">
        <v>60</v>
      </c>
      <c r="L34513" t="s">
        <v>15</v>
      </c>
    </row>
    <row r="34514" spans="1:12">
      <c r="A34514" t="e">
        <f ca="1">E00251531925021</f>
        <v>#NAME?</v>
      </c>
      <c r="B34514">
        <v>703</v>
      </c>
      <c r="C34514" t="s">
        <v>305</v>
      </c>
      <c r="D34514" s="1">
        <v>41368</v>
      </c>
      <c r="F34514">
        <v>2</v>
      </c>
      <c r="G34514">
        <v>3004</v>
      </c>
      <c r="H34514" t="s">
        <v>104</v>
      </c>
      <c r="J34514" t="s">
        <v>14</v>
      </c>
      <c r="K34514">
        <v>45</v>
      </c>
      <c r="L34514" t="s">
        <v>15</v>
      </c>
    </row>
    <row r="34515" spans="1:12">
      <c r="A34515" t="e">
        <f ca="1">E00251531925021</f>
        <v>#NAME?</v>
      </c>
      <c r="B34515">
        <v>703</v>
      </c>
      <c r="C34515" t="s">
        <v>305</v>
      </c>
      <c r="D34515" s="1">
        <v>41536</v>
      </c>
      <c r="F34515">
        <v>3</v>
      </c>
      <c r="G34515">
        <v>3004</v>
      </c>
      <c r="H34515" t="s">
        <v>104</v>
      </c>
      <c r="J34515" t="s">
        <v>14</v>
      </c>
      <c r="K34515">
        <v>46</v>
      </c>
      <c r="L34515" t="s">
        <v>15</v>
      </c>
    </row>
    <row r="34516" spans="1:12">
      <c r="A34516" t="e">
        <f ca="1">E00251626524421</f>
        <v>#NAME?</v>
      </c>
      <c r="B34516">
        <v>297</v>
      </c>
      <c r="C34516" t="s">
        <v>411</v>
      </c>
      <c r="D34516" s="1">
        <v>42031</v>
      </c>
      <c r="F34516">
        <v>5</v>
      </c>
      <c r="G34516">
        <v>7820</v>
      </c>
      <c r="H34516" t="s">
        <v>233</v>
      </c>
      <c r="J34516" t="s">
        <v>14</v>
      </c>
      <c r="K34516">
        <v>44</v>
      </c>
      <c r="L34516" t="s">
        <v>22</v>
      </c>
    </row>
    <row r="34517" spans="1:12">
      <c r="A34517" t="e">
        <f ca="1">E00251439807421</f>
        <v>#NAME?</v>
      </c>
      <c r="B34517">
        <v>354</v>
      </c>
      <c r="C34517" t="s">
        <v>826</v>
      </c>
      <c r="D34517" s="1">
        <v>42948</v>
      </c>
      <c r="F34517">
        <v>6</v>
      </c>
      <c r="G34517">
        <v>3051</v>
      </c>
      <c r="H34517" t="s">
        <v>13</v>
      </c>
      <c r="J34517" t="s">
        <v>14</v>
      </c>
      <c r="K34517">
        <v>57</v>
      </c>
      <c r="L34517" t="s">
        <v>15</v>
      </c>
    </row>
    <row r="34518" spans="1:12">
      <c r="A34518" t="e">
        <f ca="1">E00251427592621</f>
        <v>#NAME?</v>
      </c>
      <c r="B34518">
        <v>10</v>
      </c>
      <c r="C34518" t="s">
        <v>18</v>
      </c>
      <c r="D34518" s="1">
        <v>42419</v>
      </c>
      <c r="F34518">
        <v>1</v>
      </c>
      <c r="G34518">
        <v>7820</v>
      </c>
      <c r="H34518" t="s">
        <v>233</v>
      </c>
      <c r="J34518" t="s">
        <v>14</v>
      </c>
      <c r="K34518">
        <v>46</v>
      </c>
      <c r="L34518" t="s">
        <v>22</v>
      </c>
    </row>
    <row r="34519" spans="1:12">
      <c r="A34519" t="e">
        <f ca="1">E00251514273221</f>
        <v>#NAME?</v>
      </c>
      <c r="B34519">
        <v>299</v>
      </c>
      <c r="C34519" t="s">
        <v>729</v>
      </c>
      <c r="D34519" s="1">
        <v>42779</v>
      </c>
      <c r="F34519">
        <v>1</v>
      </c>
      <c r="G34519">
        <v>4660</v>
      </c>
      <c r="H34519" t="s">
        <v>215</v>
      </c>
      <c r="J34519" t="s">
        <v>14</v>
      </c>
      <c r="K34519">
        <v>58</v>
      </c>
      <c r="L34519" t="s">
        <v>15</v>
      </c>
    </row>
    <row r="34520" spans="1:12">
      <c r="A34520" t="e">
        <f ca="1">E00251514287121</f>
        <v>#NAME?</v>
      </c>
      <c r="B34520">
        <v>502</v>
      </c>
      <c r="C34520" t="s">
        <v>172</v>
      </c>
      <c r="D34520" s="1">
        <v>41060</v>
      </c>
      <c r="F34520">
        <v>2</v>
      </c>
      <c r="G34520">
        <v>2449</v>
      </c>
      <c r="H34520" t="s">
        <v>53</v>
      </c>
      <c r="J34520" t="s">
        <v>14</v>
      </c>
      <c r="K34520">
        <v>52</v>
      </c>
      <c r="L34520" t="s">
        <v>15</v>
      </c>
    </row>
    <row r="34521" spans="1:12">
      <c r="A34521" t="e">
        <f ca="1">E00251616870121</f>
        <v>#NAME?</v>
      </c>
      <c r="B34521">
        <v>701</v>
      </c>
      <c r="C34521" t="s">
        <v>72</v>
      </c>
      <c r="D34521" s="1">
        <v>42411</v>
      </c>
      <c r="F34521">
        <v>6</v>
      </c>
      <c r="G34521">
        <v>2889</v>
      </c>
      <c r="H34521" t="s">
        <v>595</v>
      </c>
      <c r="J34521" t="s">
        <v>14</v>
      </c>
      <c r="K34521">
        <v>53</v>
      </c>
      <c r="L34521" t="s">
        <v>15</v>
      </c>
    </row>
    <row r="34522" spans="1:12">
      <c r="A34522" t="e">
        <f ca="1">E00251439730221</f>
        <v>#NAME?</v>
      </c>
      <c r="B34522">
        <v>290</v>
      </c>
      <c r="C34522" t="s">
        <v>449</v>
      </c>
      <c r="D34522" s="1">
        <v>42640</v>
      </c>
      <c r="F34522">
        <v>1</v>
      </c>
      <c r="G34522">
        <v>3051</v>
      </c>
      <c r="H34522" t="s">
        <v>13</v>
      </c>
      <c r="J34522" t="s">
        <v>14</v>
      </c>
      <c r="K34522">
        <v>53</v>
      </c>
      <c r="L34522" t="s">
        <v>15</v>
      </c>
    </row>
    <row r="34523" spans="1:12">
      <c r="A34523" t="e">
        <f ca="1">E00251532587421</f>
        <v>#NAME?</v>
      </c>
      <c r="B34523">
        <v>445</v>
      </c>
      <c r="C34523" t="s">
        <v>23</v>
      </c>
      <c r="D34523" s="1">
        <v>42992</v>
      </c>
      <c r="F34523">
        <v>1</v>
      </c>
      <c r="G34523">
        <v>27800</v>
      </c>
      <c r="H34523" t="s">
        <v>145</v>
      </c>
      <c r="J34523" t="s">
        <v>14</v>
      </c>
      <c r="K34523">
        <v>53</v>
      </c>
      <c r="L34523" t="s">
        <v>15</v>
      </c>
    </row>
    <row r="34524" spans="1:12">
      <c r="A34524" t="e">
        <f ca="1">E00251615167221</f>
        <v>#NAME?</v>
      </c>
      <c r="B34524">
        <v>1929</v>
      </c>
      <c r="C34524" t="s">
        <v>195</v>
      </c>
      <c r="D34524" s="1">
        <v>41821</v>
      </c>
      <c r="F34524">
        <v>3</v>
      </c>
      <c r="G34524">
        <v>7243</v>
      </c>
      <c r="H34524" t="s">
        <v>42</v>
      </c>
      <c r="J34524" t="s">
        <v>14</v>
      </c>
      <c r="K34524">
        <v>50</v>
      </c>
      <c r="L34524" t="s">
        <v>15</v>
      </c>
    </row>
    <row r="34525" spans="1:12">
      <c r="A34525" t="e">
        <f ca="1">E00251615167221</f>
        <v>#NAME?</v>
      </c>
      <c r="B34525">
        <v>1929</v>
      </c>
      <c r="C34525" t="s">
        <v>195</v>
      </c>
      <c r="D34525" s="1">
        <v>42069</v>
      </c>
      <c r="F34525">
        <v>1</v>
      </c>
      <c r="G34525">
        <v>7243</v>
      </c>
      <c r="H34525" t="s">
        <v>42</v>
      </c>
      <c r="J34525" t="s">
        <v>14</v>
      </c>
      <c r="K34525">
        <v>50</v>
      </c>
      <c r="L34525" t="s">
        <v>15</v>
      </c>
    </row>
    <row r="34526" spans="1:12">
      <c r="A34526" t="e">
        <f ca="1">E00251531925021</f>
        <v>#NAME?</v>
      </c>
      <c r="B34526">
        <v>703</v>
      </c>
      <c r="C34526" t="s">
        <v>305</v>
      </c>
      <c r="D34526" s="1">
        <v>43025</v>
      </c>
      <c r="F34526">
        <v>4</v>
      </c>
      <c r="G34526">
        <v>6929</v>
      </c>
      <c r="H34526" t="s">
        <v>36</v>
      </c>
      <c r="J34526" t="s">
        <v>14</v>
      </c>
      <c r="K34526">
        <v>50</v>
      </c>
      <c r="L34526" t="s">
        <v>15</v>
      </c>
    </row>
    <row r="34527" spans="1:12">
      <c r="A34527" t="e">
        <f ca="1">E00251514580521</f>
        <v>#NAME?</v>
      </c>
      <c r="B34527">
        <v>444</v>
      </c>
      <c r="C34527" t="s">
        <v>819</v>
      </c>
      <c r="D34527" s="1">
        <v>40968</v>
      </c>
      <c r="F34527">
        <v>2</v>
      </c>
      <c r="G34527">
        <v>7231</v>
      </c>
      <c r="H34527" t="s">
        <v>128</v>
      </c>
      <c r="J34527" t="s">
        <v>14</v>
      </c>
      <c r="K34527">
        <v>45</v>
      </c>
      <c r="L34527" t="s">
        <v>15</v>
      </c>
    </row>
    <row r="34528" spans="1:12">
      <c r="A34528" t="e">
        <f ca="1">E00251514580521</f>
        <v>#NAME?</v>
      </c>
      <c r="B34528">
        <v>444</v>
      </c>
      <c r="C34528" t="s">
        <v>819</v>
      </c>
      <c r="D34528" s="1">
        <v>41488</v>
      </c>
      <c r="F34528">
        <v>2</v>
      </c>
      <c r="G34528">
        <v>7906</v>
      </c>
      <c r="H34528" t="s">
        <v>173</v>
      </c>
      <c r="J34528" t="s">
        <v>14</v>
      </c>
      <c r="K34528">
        <v>46</v>
      </c>
      <c r="L34528" t="s">
        <v>22</v>
      </c>
    </row>
    <row r="34529" spans="1:12">
      <c r="A34529" t="e">
        <f ca="1">E00251514580521</f>
        <v>#NAME?</v>
      </c>
      <c r="B34529">
        <v>444</v>
      </c>
      <c r="C34529" t="s">
        <v>819</v>
      </c>
      <c r="D34529" s="1">
        <v>41526</v>
      </c>
      <c r="F34529">
        <v>2</v>
      </c>
      <c r="G34529">
        <v>30748</v>
      </c>
      <c r="H34529" t="s">
        <v>50</v>
      </c>
      <c r="J34529" t="s">
        <v>14</v>
      </c>
      <c r="K34529">
        <v>46</v>
      </c>
      <c r="L34529" t="s">
        <v>15</v>
      </c>
    </row>
    <row r="34530" spans="1:12">
      <c r="A34530" t="e">
        <f ca="1">E00251715553221</f>
        <v>#NAME?</v>
      </c>
      <c r="B34530">
        <v>48</v>
      </c>
      <c r="C34530" t="s">
        <v>249</v>
      </c>
      <c r="D34530" s="1">
        <v>41551</v>
      </c>
      <c r="F34530">
        <v>1</v>
      </c>
      <c r="G34530">
        <v>7082</v>
      </c>
      <c r="H34530" t="s">
        <v>1746</v>
      </c>
      <c r="J34530" t="s">
        <v>14</v>
      </c>
      <c r="K34530">
        <v>42</v>
      </c>
      <c r="L34530" t="s">
        <v>15</v>
      </c>
    </row>
    <row r="34531" spans="1:12">
      <c r="A34531" t="e">
        <f ca="1">E00251626524421</f>
        <v>#NAME?</v>
      </c>
      <c r="B34531">
        <v>297</v>
      </c>
      <c r="C34531" t="s">
        <v>411</v>
      </c>
      <c r="D34531" s="1">
        <v>42394</v>
      </c>
      <c r="F34531">
        <v>1</v>
      </c>
      <c r="G34531">
        <v>4019</v>
      </c>
      <c r="H34531" t="s">
        <v>26</v>
      </c>
      <c r="J34531" t="s">
        <v>14</v>
      </c>
      <c r="K34531">
        <v>45</v>
      </c>
      <c r="L34531" t="s">
        <v>15</v>
      </c>
    </row>
    <row r="34532" spans="1:12">
      <c r="A34532" t="e">
        <f ca="1">E00251626524421</f>
        <v>#NAME?</v>
      </c>
      <c r="B34532">
        <v>297</v>
      </c>
      <c r="C34532" t="s">
        <v>411</v>
      </c>
      <c r="D34532" s="1">
        <v>42394</v>
      </c>
      <c r="F34532">
        <v>2</v>
      </c>
      <c r="G34532">
        <v>7872</v>
      </c>
      <c r="H34532" t="s">
        <v>458</v>
      </c>
      <c r="J34532" t="s">
        <v>14</v>
      </c>
      <c r="K34532">
        <v>45</v>
      </c>
      <c r="L34532" t="s">
        <v>22</v>
      </c>
    </row>
    <row r="34533" spans="1:12">
      <c r="A34533" t="e">
        <f ca="1">E00251626524421</f>
        <v>#NAME?</v>
      </c>
      <c r="B34533">
        <v>297</v>
      </c>
      <c r="C34533" t="s">
        <v>411</v>
      </c>
      <c r="D34533" s="1">
        <v>42719</v>
      </c>
      <c r="F34533">
        <v>2</v>
      </c>
      <c r="G34533">
        <v>4019</v>
      </c>
      <c r="H34533" t="s">
        <v>26</v>
      </c>
      <c r="J34533" t="s">
        <v>14</v>
      </c>
      <c r="K34533">
        <v>45</v>
      </c>
      <c r="L34533" t="s">
        <v>15</v>
      </c>
    </row>
    <row r="34534" spans="1:12">
      <c r="A34534" t="e">
        <f t="shared" ref="A34534:A34540" ca="1" si="318">E00251439730221</f>
        <v>#NAME?</v>
      </c>
      <c r="B34534">
        <v>290</v>
      </c>
      <c r="C34534" t="s">
        <v>449</v>
      </c>
      <c r="D34534" s="1">
        <v>40949</v>
      </c>
      <c r="F34534">
        <v>2</v>
      </c>
      <c r="G34534">
        <v>3899</v>
      </c>
      <c r="H34534" t="s">
        <v>264</v>
      </c>
      <c r="J34534" t="s">
        <v>14</v>
      </c>
      <c r="K34534">
        <v>48</v>
      </c>
      <c r="L34534" t="s">
        <v>15</v>
      </c>
    </row>
    <row r="34535" spans="1:12">
      <c r="A34535" t="e">
        <f t="shared" ca="1" si="318"/>
        <v>#NAME?</v>
      </c>
      <c r="B34535">
        <v>290</v>
      </c>
      <c r="C34535" t="s">
        <v>449</v>
      </c>
      <c r="D34535" s="1">
        <v>41145</v>
      </c>
      <c r="F34535">
        <v>4</v>
      </c>
      <c r="G34535">
        <v>7243</v>
      </c>
      <c r="H34535" t="s">
        <v>42</v>
      </c>
      <c r="J34535" t="s">
        <v>14</v>
      </c>
      <c r="K34535">
        <v>48</v>
      </c>
      <c r="L34535" t="s">
        <v>15</v>
      </c>
    </row>
    <row r="34536" spans="1:12">
      <c r="A34536" t="e">
        <f t="shared" ca="1" si="318"/>
        <v>#NAME?</v>
      </c>
      <c r="B34536">
        <v>290</v>
      </c>
      <c r="C34536" t="s">
        <v>449</v>
      </c>
      <c r="D34536" s="1">
        <v>41373</v>
      </c>
      <c r="F34536">
        <v>1</v>
      </c>
      <c r="G34536">
        <v>7876</v>
      </c>
      <c r="H34536" t="s">
        <v>827</v>
      </c>
      <c r="J34536" t="s">
        <v>14</v>
      </c>
      <c r="K34536">
        <v>49</v>
      </c>
      <c r="L34536" t="s">
        <v>22</v>
      </c>
    </row>
    <row r="34537" spans="1:12">
      <c r="A34537" t="e">
        <f t="shared" ca="1" si="318"/>
        <v>#NAME?</v>
      </c>
      <c r="B34537">
        <v>290</v>
      </c>
      <c r="C34537" t="s">
        <v>449</v>
      </c>
      <c r="D34537" s="1">
        <v>41463</v>
      </c>
      <c r="F34537">
        <v>6</v>
      </c>
      <c r="G34537">
        <v>3051</v>
      </c>
      <c r="H34537" t="s">
        <v>13</v>
      </c>
      <c r="J34537" t="s">
        <v>14</v>
      </c>
      <c r="K34537">
        <v>49</v>
      </c>
      <c r="L34537" t="s">
        <v>15</v>
      </c>
    </row>
    <row r="34538" spans="1:12">
      <c r="A34538" t="e">
        <f t="shared" ca="1" si="318"/>
        <v>#NAME?</v>
      </c>
      <c r="B34538">
        <v>290</v>
      </c>
      <c r="C34538" t="s">
        <v>449</v>
      </c>
      <c r="D34538" s="1">
        <v>41486</v>
      </c>
      <c r="F34538">
        <v>6</v>
      </c>
      <c r="G34538">
        <v>3051</v>
      </c>
      <c r="H34538" t="s">
        <v>13</v>
      </c>
      <c r="J34538" t="s">
        <v>14</v>
      </c>
      <c r="K34538">
        <v>49</v>
      </c>
      <c r="L34538" t="s">
        <v>15</v>
      </c>
    </row>
    <row r="34539" spans="1:12">
      <c r="A34539" t="e">
        <f t="shared" ca="1" si="318"/>
        <v>#NAME?</v>
      </c>
      <c r="B34539">
        <v>290</v>
      </c>
      <c r="C34539" t="s">
        <v>449</v>
      </c>
      <c r="D34539" s="1">
        <v>41677</v>
      </c>
      <c r="F34539">
        <v>5</v>
      </c>
      <c r="G34539">
        <v>78050</v>
      </c>
      <c r="H34539" t="s">
        <v>197</v>
      </c>
      <c r="J34539" t="s">
        <v>14</v>
      </c>
      <c r="K34539">
        <v>50</v>
      </c>
      <c r="L34539" t="s">
        <v>22</v>
      </c>
    </row>
    <row r="34540" spans="1:12">
      <c r="A34540" t="e">
        <f t="shared" ca="1" si="318"/>
        <v>#NAME?</v>
      </c>
      <c r="B34540">
        <v>290</v>
      </c>
      <c r="C34540" t="s">
        <v>449</v>
      </c>
      <c r="D34540" s="1">
        <v>42334</v>
      </c>
      <c r="F34540">
        <v>2</v>
      </c>
      <c r="G34540">
        <v>2720</v>
      </c>
      <c r="H34540" t="s">
        <v>65</v>
      </c>
      <c r="J34540" t="s">
        <v>14</v>
      </c>
      <c r="K34540">
        <v>52</v>
      </c>
      <c r="L34540" t="s">
        <v>15</v>
      </c>
    </row>
    <row r="34541" spans="1:12">
      <c r="A34541" t="e">
        <f ca="1">E00251616870121</f>
        <v>#NAME?</v>
      </c>
      <c r="B34541">
        <v>701</v>
      </c>
      <c r="C34541" t="s">
        <v>72</v>
      </c>
      <c r="D34541" s="1">
        <v>41404</v>
      </c>
      <c r="F34541">
        <v>5</v>
      </c>
      <c r="G34541">
        <v>49390</v>
      </c>
      <c r="H34541" t="s">
        <v>59</v>
      </c>
      <c r="J34541" t="s">
        <v>14</v>
      </c>
      <c r="K34541">
        <v>51</v>
      </c>
      <c r="L34541" t="s">
        <v>15</v>
      </c>
    </row>
    <row r="34542" spans="1:12">
      <c r="A34542" t="e">
        <f ca="1">E00251431694221</f>
        <v>#NAME?</v>
      </c>
      <c r="B34542">
        <v>1128</v>
      </c>
      <c r="C34542" t="s">
        <v>424</v>
      </c>
      <c r="D34542" s="1">
        <v>42303</v>
      </c>
      <c r="F34542">
        <v>2</v>
      </c>
      <c r="G34542">
        <v>7813</v>
      </c>
      <c r="H34542" t="s">
        <v>1668</v>
      </c>
      <c r="J34542" t="s">
        <v>14</v>
      </c>
      <c r="K34542">
        <v>51</v>
      </c>
      <c r="L34542" t="s">
        <v>22</v>
      </c>
    </row>
    <row r="34543" spans="1:12">
      <c r="A34543" t="e">
        <f ca="1">E00251439730221</f>
        <v>#NAME?</v>
      </c>
      <c r="B34543">
        <v>290</v>
      </c>
      <c r="C34543" t="s">
        <v>449</v>
      </c>
      <c r="D34543" s="1">
        <v>41677</v>
      </c>
      <c r="F34543">
        <v>6</v>
      </c>
      <c r="G34543">
        <v>3051</v>
      </c>
      <c r="H34543" t="s">
        <v>13</v>
      </c>
      <c r="J34543" t="s">
        <v>14</v>
      </c>
      <c r="K34543">
        <v>50</v>
      </c>
      <c r="L34543" t="s">
        <v>15</v>
      </c>
    </row>
    <row r="34544" spans="1:12">
      <c r="A34544" t="e">
        <f ca="1">E00251439730221</f>
        <v>#NAME?</v>
      </c>
      <c r="B34544">
        <v>290</v>
      </c>
      <c r="C34544" t="s">
        <v>449</v>
      </c>
      <c r="D34544" s="1">
        <v>41997</v>
      </c>
      <c r="F34544">
        <v>4</v>
      </c>
      <c r="G34544">
        <v>7243</v>
      </c>
      <c r="H34544" t="s">
        <v>42</v>
      </c>
      <c r="J34544" t="s">
        <v>14</v>
      </c>
      <c r="K34544">
        <v>51</v>
      </c>
      <c r="L34544" t="s">
        <v>15</v>
      </c>
    </row>
    <row r="34545" spans="1:12">
      <c r="A34545" t="e">
        <f ca="1">E00251430091421</f>
        <v>#NAME?</v>
      </c>
      <c r="B34545">
        <v>467</v>
      </c>
      <c r="C34545" t="s">
        <v>232</v>
      </c>
      <c r="D34545" s="1">
        <v>41226</v>
      </c>
      <c r="F34545">
        <v>6</v>
      </c>
      <c r="G34545">
        <v>2724</v>
      </c>
      <c r="H34545" t="s">
        <v>73</v>
      </c>
      <c r="J34545" t="s">
        <v>14</v>
      </c>
      <c r="K34545">
        <v>61</v>
      </c>
      <c r="L34545" t="s">
        <v>15</v>
      </c>
    </row>
    <row r="34546" spans="1:12">
      <c r="A34546" t="e">
        <f ca="1">E00251430091421</f>
        <v>#NAME?</v>
      </c>
      <c r="B34546">
        <v>467</v>
      </c>
      <c r="C34546" t="s">
        <v>232</v>
      </c>
      <c r="D34546" s="1">
        <v>41304</v>
      </c>
      <c r="F34546">
        <v>1</v>
      </c>
      <c r="G34546">
        <v>9249</v>
      </c>
      <c r="H34546" t="s">
        <v>817</v>
      </c>
      <c r="J34546" t="s">
        <v>14</v>
      </c>
      <c r="K34546">
        <v>61</v>
      </c>
      <c r="L34546" t="s">
        <v>15</v>
      </c>
    </row>
    <row r="34547" spans="1:12">
      <c r="A34547" t="e">
        <f ca="1">E00251531925021</f>
        <v>#NAME?</v>
      </c>
      <c r="B34547">
        <v>703</v>
      </c>
      <c r="C34547" t="s">
        <v>305</v>
      </c>
      <c r="D34547" s="1">
        <v>43027</v>
      </c>
      <c r="F34547">
        <v>4</v>
      </c>
      <c r="G34547">
        <v>6929</v>
      </c>
      <c r="H34547" t="s">
        <v>36</v>
      </c>
      <c r="J34547" t="s">
        <v>14</v>
      </c>
      <c r="K34547">
        <v>50</v>
      </c>
      <c r="L34547" t="s">
        <v>15</v>
      </c>
    </row>
    <row r="34548" spans="1:12">
      <c r="A34548" t="e">
        <f ca="1">E00251531925021</f>
        <v>#NAME?</v>
      </c>
      <c r="B34548">
        <v>703</v>
      </c>
      <c r="C34548" t="s">
        <v>305</v>
      </c>
      <c r="D34548" s="1">
        <v>41795</v>
      </c>
      <c r="F34548">
        <v>4</v>
      </c>
      <c r="G34548">
        <v>2724</v>
      </c>
      <c r="H34548" t="s">
        <v>73</v>
      </c>
      <c r="J34548" t="s">
        <v>14</v>
      </c>
      <c r="K34548">
        <v>47</v>
      </c>
      <c r="L34548" t="s">
        <v>15</v>
      </c>
    </row>
    <row r="34549" spans="1:12">
      <c r="A34549" t="e">
        <f ca="1">E00251531925021</f>
        <v>#NAME?</v>
      </c>
      <c r="B34549">
        <v>703</v>
      </c>
      <c r="C34549" t="s">
        <v>305</v>
      </c>
      <c r="D34549" s="1">
        <v>42459</v>
      </c>
      <c r="F34549">
        <v>1</v>
      </c>
      <c r="G34549">
        <v>38022</v>
      </c>
      <c r="H34549" t="s">
        <v>208</v>
      </c>
      <c r="J34549" t="s">
        <v>14</v>
      </c>
      <c r="K34549">
        <v>48</v>
      </c>
      <c r="L34549" t="s">
        <v>15</v>
      </c>
    </row>
    <row r="34550" spans="1:12">
      <c r="A34550" t="e">
        <f ca="1">E00251616870121</f>
        <v>#NAME?</v>
      </c>
      <c r="B34550">
        <v>701</v>
      </c>
      <c r="C34550" t="s">
        <v>72</v>
      </c>
      <c r="D34550" s="1">
        <v>42102</v>
      </c>
      <c r="F34550">
        <v>6</v>
      </c>
      <c r="G34550">
        <v>30391</v>
      </c>
      <c r="H34550" t="s">
        <v>690</v>
      </c>
      <c r="J34550" t="s">
        <v>14</v>
      </c>
      <c r="K34550">
        <v>53</v>
      </c>
      <c r="L34550" t="s">
        <v>15</v>
      </c>
    </row>
    <row r="34551" spans="1:12">
      <c r="A34551" t="e">
        <f ca="1">E00251616870121</f>
        <v>#NAME?</v>
      </c>
      <c r="B34551">
        <v>701</v>
      </c>
      <c r="C34551" t="s">
        <v>72</v>
      </c>
      <c r="D34551" s="1">
        <v>42114</v>
      </c>
      <c r="F34551">
        <v>4</v>
      </c>
      <c r="G34551">
        <v>2889</v>
      </c>
      <c r="H34551" t="s">
        <v>595</v>
      </c>
      <c r="J34551" t="s">
        <v>14</v>
      </c>
      <c r="K34551">
        <v>53</v>
      </c>
      <c r="L34551" t="s">
        <v>15</v>
      </c>
    </row>
    <row r="34552" spans="1:12">
      <c r="A34552" t="e">
        <f ca="1">E00251432430821</f>
        <v>#NAME?</v>
      </c>
      <c r="B34552">
        <v>500</v>
      </c>
      <c r="C34552" t="s">
        <v>161</v>
      </c>
      <c r="D34552" s="1">
        <v>42034</v>
      </c>
      <c r="F34552">
        <v>1</v>
      </c>
      <c r="G34552">
        <v>73390</v>
      </c>
      <c r="H34552" t="s">
        <v>66</v>
      </c>
      <c r="J34552" t="s">
        <v>14</v>
      </c>
      <c r="K34552">
        <v>56</v>
      </c>
      <c r="L34552" t="s">
        <v>15</v>
      </c>
    </row>
    <row r="34553" spans="1:12">
      <c r="A34553" t="e">
        <f ca="1">E00251432430821</f>
        <v>#NAME?</v>
      </c>
      <c r="B34553">
        <v>500</v>
      </c>
      <c r="C34553" t="s">
        <v>161</v>
      </c>
      <c r="D34553" s="1">
        <v>42544</v>
      </c>
      <c r="F34553">
        <v>1</v>
      </c>
      <c r="G34553">
        <v>37430</v>
      </c>
      <c r="H34553" t="s">
        <v>976</v>
      </c>
      <c r="J34553" t="s">
        <v>14</v>
      </c>
      <c r="K34553">
        <v>57</v>
      </c>
      <c r="L34553" t="s">
        <v>15</v>
      </c>
    </row>
    <row r="34554" spans="1:12">
      <c r="A34554" t="e">
        <f ca="1">E00251514580521</f>
        <v>#NAME?</v>
      </c>
      <c r="B34554">
        <v>444</v>
      </c>
      <c r="C34554" t="s">
        <v>819</v>
      </c>
      <c r="D34554" s="1">
        <v>40968</v>
      </c>
      <c r="F34554">
        <v>1</v>
      </c>
      <c r="G34554">
        <v>7839</v>
      </c>
      <c r="H34554" t="s">
        <v>1340</v>
      </c>
      <c r="J34554" t="s">
        <v>14</v>
      </c>
      <c r="K34554">
        <v>45</v>
      </c>
      <c r="L34554" t="s">
        <v>22</v>
      </c>
    </row>
    <row r="34555" spans="1:12">
      <c r="A34555" t="e">
        <f ca="1">E00251514580521</f>
        <v>#NAME?</v>
      </c>
      <c r="B34555">
        <v>444</v>
      </c>
      <c r="C34555" t="s">
        <v>819</v>
      </c>
      <c r="D34555" s="1">
        <v>41459</v>
      </c>
      <c r="F34555">
        <v>2</v>
      </c>
      <c r="G34555">
        <v>3051</v>
      </c>
      <c r="H34555" t="s">
        <v>13</v>
      </c>
      <c r="J34555" t="s">
        <v>14</v>
      </c>
      <c r="K34555">
        <v>46</v>
      </c>
      <c r="L34555" t="s">
        <v>15</v>
      </c>
    </row>
    <row r="34556" spans="1:12">
      <c r="A34556" t="e">
        <f ca="1">E00251439730221</f>
        <v>#NAME?</v>
      </c>
      <c r="B34556">
        <v>290</v>
      </c>
      <c r="C34556" t="s">
        <v>449</v>
      </c>
      <c r="D34556" s="1">
        <v>42185</v>
      </c>
      <c r="F34556">
        <v>1</v>
      </c>
      <c r="G34556">
        <v>3051</v>
      </c>
      <c r="H34556" t="s">
        <v>13</v>
      </c>
      <c r="J34556" t="s">
        <v>14</v>
      </c>
      <c r="K34556">
        <v>51</v>
      </c>
      <c r="L34556" t="s">
        <v>15</v>
      </c>
    </row>
    <row r="34557" spans="1:12">
      <c r="A34557" t="e">
        <f ca="1">E00251430091421</f>
        <v>#NAME?</v>
      </c>
      <c r="B34557">
        <v>467</v>
      </c>
      <c r="C34557" t="s">
        <v>232</v>
      </c>
      <c r="D34557" s="1">
        <v>41962</v>
      </c>
      <c r="F34557">
        <v>3</v>
      </c>
      <c r="G34557">
        <v>2722</v>
      </c>
      <c r="H34557" t="s">
        <v>339</v>
      </c>
      <c r="J34557" t="s">
        <v>14</v>
      </c>
      <c r="K34557">
        <v>63</v>
      </c>
      <c r="L34557" t="s">
        <v>15</v>
      </c>
    </row>
    <row r="34558" spans="1:12">
      <c r="A34558" t="e">
        <f ca="1">E00251430091421</f>
        <v>#NAME?</v>
      </c>
      <c r="B34558">
        <v>467</v>
      </c>
      <c r="C34558" t="s">
        <v>232</v>
      </c>
      <c r="D34558" s="1">
        <v>42542</v>
      </c>
      <c r="F34558">
        <v>2</v>
      </c>
      <c r="G34558">
        <v>25000</v>
      </c>
      <c r="H34558" t="s">
        <v>178</v>
      </c>
      <c r="J34558" t="s">
        <v>14</v>
      </c>
      <c r="K34558">
        <v>64</v>
      </c>
      <c r="L34558" t="s">
        <v>15</v>
      </c>
    </row>
    <row r="34559" spans="1:12">
      <c r="A34559" t="e">
        <f ca="1">E00251514273221</f>
        <v>#NAME?</v>
      </c>
      <c r="B34559">
        <v>299</v>
      </c>
      <c r="C34559" t="s">
        <v>729</v>
      </c>
      <c r="D34559" s="1">
        <v>42803</v>
      </c>
      <c r="F34559">
        <v>2</v>
      </c>
      <c r="G34559">
        <v>5950</v>
      </c>
      <c r="H34559" t="s">
        <v>24</v>
      </c>
      <c r="J34559" t="s">
        <v>14</v>
      </c>
      <c r="K34559">
        <v>58</v>
      </c>
      <c r="L34559" t="s">
        <v>15</v>
      </c>
    </row>
    <row r="34560" spans="1:12">
      <c r="A34560" t="e">
        <f ca="1">E00251715553221</f>
        <v>#NAME?</v>
      </c>
      <c r="B34560">
        <v>48</v>
      </c>
      <c r="C34560" t="s">
        <v>249</v>
      </c>
      <c r="D34560" s="1">
        <v>42702</v>
      </c>
      <c r="F34560">
        <v>1</v>
      </c>
      <c r="G34560">
        <v>463</v>
      </c>
      <c r="H34560" t="s">
        <v>259</v>
      </c>
      <c r="J34560" t="s">
        <v>14</v>
      </c>
      <c r="K34560">
        <v>45</v>
      </c>
      <c r="L34560" t="s">
        <v>15</v>
      </c>
    </row>
    <row r="34561" spans="1:12">
      <c r="A34561" t="e">
        <f ca="1">E00251439730221</f>
        <v>#NAME?</v>
      </c>
      <c r="B34561">
        <v>290</v>
      </c>
      <c r="C34561" t="s">
        <v>449</v>
      </c>
      <c r="D34561" s="1">
        <v>42664</v>
      </c>
      <c r="F34561">
        <v>1</v>
      </c>
      <c r="G34561">
        <v>29690</v>
      </c>
      <c r="H34561" t="s">
        <v>52</v>
      </c>
      <c r="J34561" t="s">
        <v>14</v>
      </c>
      <c r="K34561">
        <v>53</v>
      </c>
      <c r="L34561" t="s">
        <v>15</v>
      </c>
    </row>
    <row r="34562" spans="1:12">
      <c r="A34562" t="e">
        <f ca="1">E00251439730221</f>
        <v>#NAME?</v>
      </c>
      <c r="B34562">
        <v>290</v>
      </c>
      <c r="C34562" t="s">
        <v>449</v>
      </c>
      <c r="D34562" s="1">
        <v>41864</v>
      </c>
      <c r="F34562">
        <v>4</v>
      </c>
      <c r="G34562">
        <v>7243</v>
      </c>
      <c r="H34562" t="s">
        <v>42</v>
      </c>
      <c r="J34562" t="s">
        <v>14</v>
      </c>
      <c r="K34562">
        <v>50</v>
      </c>
      <c r="L34562" t="s">
        <v>15</v>
      </c>
    </row>
    <row r="34563" spans="1:12">
      <c r="A34563" t="e">
        <f ca="1">E00251439730221</f>
        <v>#NAME?</v>
      </c>
      <c r="B34563">
        <v>290</v>
      </c>
      <c r="C34563" t="s">
        <v>449</v>
      </c>
      <c r="D34563" s="1">
        <v>42690</v>
      </c>
      <c r="F34563">
        <v>3</v>
      </c>
      <c r="G34563">
        <v>3051</v>
      </c>
      <c r="H34563" t="s">
        <v>13</v>
      </c>
      <c r="J34563" t="s">
        <v>14</v>
      </c>
      <c r="K34563">
        <v>53</v>
      </c>
      <c r="L34563" t="s">
        <v>15</v>
      </c>
    </row>
    <row r="34564" spans="1:12">
      <c r="A34564" t="e">
        <f ca="1">E00251439807421</f>
        <v>#NAME?</v>
      </c>
      <c r="B34564">
        <v>494</v>
      </c>
      <c r="C34564" t="s">
        <v>63</v>
      </c>
      <c r="D34564" s="1">
        <v>41592</v>
      </c>
      <c r="F34564">
        <v>3</v>
      </c>
      <c r="G34564">
        <v>25000</v>
      </c>
      <c r="H34564" t="s">
        <v>178</v>
      </c>
      <c r="J34564" t="s">
        <v>14</v>
      </c>
      <c r="K34564">
        <v>53</v>
      </c>
      <c r="L34564" t="s">
        <v>15</v>
      </c>
    </row>
    <row r="34565" spans="1:12">
      <c r="A34565" t="e">
        <f ca="1">E00251439807421</f>
        <v>#NAME?</v>
      </c>
      <c r="B34565">
        <v>494</v>
      </c>
      <c r="C34565" t="s">
        <v>63</v>
      </c>
      <c r="D34565" s="1">
        <v>41773</v>
      </c>
      <c r="F34565">
        <v>1</v>
      </c>
      <c r="G34565">
        <v>25000</v>
      </c>
      <c r="H34565" t="s">
        <v>178</v>
      </c>
      <c r="J34565" t="s">
        <v>14</v>
      </c>
      <c r="K34565">
        <v>54</v>
      </c>
      <c r="L34565" t="s">
        <v>15</v>
      </c>
    </row>
    <row r="34566" spans="1:12">
      <c r="A34566" t="e">
        <f ca="1">E00251716475921</f>
        <v>#NAME?</v>
      </c>
      <c r="B34566">
        <v>502</v>
      </c>
      <c r="C34566" t="s">
        <v>172</v>
      </c>
      <c r="D34566" s="1">
        <v>41457</v>
      </c>
      <c r="F34566">
        <v>1</v>
      </c>
      <c r="G34566">
        <v>5920</v>
      </c>
      <c r="H34566" t="s">
        <v>417</v>
      </c>
      <c r="J34566" t="s">
        <v>14</v>
      </c>
      <c r="K34566">
        <v>41</v>
      </c>
      <c r="L34566" t="s">
        <v>15</v>
      </c>
    </row>
    <row r="34567" spans="1:12">
      <c r="A34567" t="e">
        <f ca="1">E00251514580521</f>
        <v>#NAME?</v>
      </c>
      <c r="B34567">
        <v>444</v>
      </c>
      <c r="C34567" t="s">
        <v>819</v>
      </c>
      <c r="D34567" s="1">
        <v>41718</v>
      </c>
      <c r="F34567">
        <v>2</v>
      </c>
      <c r="G34567">
        <v>4019</v>
      </c>
      <c r="H34567" t="s">
        <v>26</v>
      </c>
      <c r="J34567" t="s">
        <v>14</v>
      </c>
      <c r="K34567">
        <v>47</v>
      </c>
      <c r="L34567" t="s">
        <v>15</v>
      </c>
    </row>
    <row r="34568" spans="1:12">
      <c r="A34568" t="e">
        <f ca="1">E00251715553221</f>
        <v>#NAME?</v>
      </c>
      <c r="B34568">
        <v>48</v>
      </c>
      <c r="C34568" t="s">
        <v>249</v>
      </c>
      <c r="D34568" s="1">
        <v>41656</v>
      </c>
      <c r="F34568">
        <v>2</v>
      </c>
      <c r="G34568">
        <v>70400</v>
      </c>
      <c r="H34568" t="s">
        <v>536</v>
      </c>
      <c r="J34568" t="s">
        <v>14</v>
      </c>
      <c r="K34568">
        <v>43</v>
      </c>
      <c r="L34568" t="s">
        <v>15</v>
      </c>
    </row>
    <row r="34569" spans="1:12">
      <c r="A34569" t="e">
        <f ca="1">E00251715553221</f>
        <v>#NAME?</v>
      </c>
      <c r="B34569">
        <v>48</v>
      </c>
      <c r="C34569" t="s">
        <v>249</v>
      </c>
      <c r="D34569" s="1">
        <v>42443</v>
      </c>
      <c r="F34569">
        <v>1</v>
      </c>
      <c r="G34569">
        <v>7295</v>
      </c>
      <c r="H34569" t="s">
        <v>76</v>
      </c>
      <c r="J34569" t="s">
        <v>14</v>
      </c>
      <c r="K34569">
        <v>45</v>
      </c>
      <c r="L34569" t="s">
        <v>15</v>
      </c>
    </row>
    <row r="34570" spans="1:12">
      <c r="A34570" t="e">
        <f ca="1">E00251514273221</f>
        <v>#NAME?</v>
      </c>
      <c r="B34570">
        <v>299</v>
      </c>
      <c r="C34570" t="s">
        <v>729</v>
      </c>
      <c r="D34570" s="1">
        <v>41316</v>
      </c>
      <c r="F34570">
        <v>1</v>
      </c>
      <c r="G34570">
        <v>7862</v>
      </c>
      <c r="H34570" t="s">
        <v>27</v>
      </c>
      <c r="J34570" t="s">
        <v>14</v>
      </c>
      <c r="K34570">
        <v>54</v>
      </c>
      <c r="L34570" t="s">
        <v>22</v>
      </c>
    </row>
    <row r="34571" spans="1:12">
      <c r="A34571" t="e">
        <f ca="1">E00251514273221</f>
        <v>#NAME?</v>
      </c>
      <c r="B34571">
        <v>299</v>
      </c>
      <c r="C34571" t="s">
        <v>729</v>
      </c>
      <c r="D34571" s="1">
        <v>41596</v>
      </c>
      <c r="F34571">
        <v>6</v>
      </c>
      <c r="G34571">
        <v>78830</v>
      </c>
      <c r="H34571" t="s">
        <v>297</v>
      </c>
      <c r="J34571" t="s">
        <v>14</v>
      </c>
      <c r="K34571">
        <v>55</v>
      </c>
      <c r="L34571" t="s">
        <v>22</v>
      </c>
    </row>
    <row r="34572" spans="1:12">
      <c r="A34572" t="e">
        <f ca="1">E00251716498121</f>
        <v>#NAME?</v>
      </c>
      <c r="B34572">
        <v>481</v>
      </c>
      <c r="C34572" t="s">
        <v>402</v>
      </c>
      <c r="D34572" s="1">
        <v>42002</v>
      </c>
      <c r="F34572">
        <v>2</v>
      </c>
      <c r="G34572">
        <v>5950</v>
      </c>
      <c r="H34572" t="s">
        <v>24</v>
      </c>
      <c r="J34572" t="s">
        <v>14</v>
      </c>
      <c r="K34572">
        <v>39</v>
      </c>
      <c r="L34572" t="s">
        <v>15</v>
      </c>
    </row>
    <row r="34573" spans="1:12">
      <c r="A34573" t="e">
        <f ca="1">E00251716498121</f>
        <v>#NAME?</v>
      </c>
      <c r="B34573">
        <v>481</v>
      </c>
      <c r="C34573" t="s">
        <v>402</v>
      </c>
      <c r="D34573" s="1">
        <v>42888</v>
      </c>
      <c r="F34573">
        <v>2</v>
      </c>
      <c r="G34573">
        <v>2599</v>
      </c>
      <c r="H34573" t="s">
        <v>238</v>
      </c>
      <c r="J34573" t="s">
        <v>14</v>
      </c>
      <c r="K34573">
        <v>41</v>
      </c>
      <c r="L34573" t="s">
        <v>15</v>
      </c>
    </row>
    <row r="34574" spans="1:12">
      <c r="A34574" t="e">
        <f ca="1">E00251514273221</f>
        <v>#NAME?</v>
      </c>
      <c r="B34574">
        <v>299</v>
      </c>
      <c r="C34574" t="s">
        <v>729</v>
      </c>
      <c r="D34574" s="1">
        <v>41183</v>
      </c>
      <c r="F34574">
        <v>2</v>
      </c>
      <c r="G34574">
        <v>4619</v>
      </c>
      <c r="H34574" t="s">
        <v>613</v>
      </c>
      <c r="J34574" t="s">
        <v>14</v>
      </c>
      <c r="K34574">
        <v>54</v>
      </c>
      <c r="L34574" t="s">
        <v>15</v>
      </c>
    </row>
    <row r="34575" spans="1:12">
      <c r="A34575" t="e">
        <f ca="1">E00251514273221</f>
        <v>#NAME?</v>
      </c>
      <c r="B34575">
        <v>299</v>
      </c>
      <c r="C34575" t="s">
        <v>729</v>
      </c>
      <c r="D34575" s="1">
        <v>41312</v>
      </c>
      <c r="F34575">
        <v>2</v>
      </c>
      <c r="G34575">
        <v>7862</v>
      </c>
      <c r="H34575" t="s">
        <v>27</v>
      </c>
      <c r="J34575" t="s">
        <v>14</v>
      </c>
      <c r="K34575">
        <v>54</v>
      </c>
      <c r="L34575" t="s">
        <v>22</v>
      </c>
    </row>
    <row r="34576" spans="1:12">
      <c r="A34576" t="e">
        <f ca="1">E00251616870121</f>
        <v>#NAME?</v>
      </c>
      <c r="B34576">
        <v>701</v>
      </c>
      <c r="C34576" t="s">
        <v>72</v>
      </c>
      <c r="D34576" s="1">
        <v>42857</v>
      </c>
      <c r="F34576">
        <v>1</v>
      </c>
      <c r="G34576">
        <v>78841</v>
      </c>
      <c r="H34576" t="s">
        <v>1361</v>
      </c>
      <c r="J34576" t="s">
        <v>14</v>
      </c>
      <c r="K34576">
        <v>55</v>
      </c>
      <c r="L34576" t="s">
        <v>22</v>
      </c>
    </row>
    <row r="34577" spans="1:12">
      <c r="A34577" t="e">
        <f ca="1">E00251616870121</f>
        <v>#NAME?</v>
      </c>
      <c r="B34577">
        <v>701</v>
      </c>
      <c r="C34577" t="s">
        <v>72</v>
      </c>
      <c r="D34577" s="1">
        <v>42895</v>
      </c>
      <c r="F34577">
        <v>1</v>
      </c>
      <c r="G34577">
        <v>6262</v>
      </c>
      <c r="H34577" t="s">
        <v>590</v>
      </c>
      <c r="J34577" t="s">
        <v>14</v>
      </c>
      <c r="K34577">
        <v>55</v>
      </c>
      <c r="L34577" t="s">
        <v>15</v>
      </c>
    </row>
    <row r="34578" spans="1:12">
      <c r="A34578" t="e">
        <f ca="1">E00251716512621</f>
        <v>#NAME?</v>
      </c>
      <c r="B34578">
        <v>4547</v>
      </c>
      <c r="C34578" t="s">
        <v>818</v>
      </c>
      <c r="D34578" s="1">
        <v>41457</v>
      </c>
      <c r="F34578">
        <v>2</v>
      </c>
      <c r="G34578">
        <v>29690</v>
      </c>
      <c r="H34578" t="s">
        <v>52</v>
      </c>
      <c r="J34578" t="s">
        <v>14</v>
      </c>
      <c r="K34578">
        <v>39</v>
      </c>
      <c r="L34578" t="s">
        <v>15</v>
      </c>
    </row>
    <row r="34579" spans="1:12">
      <c r="A34579" t="e">
        <f ca="1">E00251715770121</f>
        <v>#NAME?</v>
      </c>
      <c r="B34579">
        <v>484</v>
      </c>
      <c r="C34579" t="s">
        <v>916</v>
      </c>
      <c r="D34579" s="1">
        <v>41562</v>
      </c>
      <c r="F34579">
        <v>1</v>
      </c>
      <c r="G34579">
        <v>6929</v>
      </c>
      <c r="H34579" t="s">
        <v>36</v>
      </c>
      <c r="J34579" t="s">
        <v>14</v>
      </c>
      <c r="K34579">
        <v>61</v>
      </c>
      <c r="L34579" t="s">
        <v>15</v>
      </c>
    </row>
    <row r="34580" spans="1:12">
      <c r="A34580" t="e">
        <f ca="1">E00251532291121</f>
        <v>#NAME?</v>
      </c>
      <c r="B34580">
        <v>497</v>
      </c>
      <c r="C34580" t="s">
        <v>141</v>
      </c>
      <c r="D34580" s="1">
        <v>42517</v>
      </c>
      <c r="F34580">
        <v>2</v>
      </c>
      <c r="G34580">
        <v>51889</v>
      </c>
      <c r="H34580" t="s">
        <v>256</v>
      </c>
      <c r="J34580" t="s">
        <v>14</v>
      </c>
      <c r="K34580">
        <v>61</v>
      </c>
      <c r="L34580" t="s">
        <v>15</v>
      </c>
    </row>
    <row r="34581" spans="1:12">
      <c r="A34581" t="e">
        <f ca="1">E00251439765421</f>
        <v>#NAME?</v>
      </c>
      <c r="B34581">
        <v>1325</v>
      </c>
      <c r="C34581" t="s">
        <v>605</v>
      </c>
      <c r="D34581" s="1">
        <v>40953</v>
      </c>
      <c r="F34581">
        <v>1</v>
      </c>
      <c r="G34581">
        <v>5238</v>
      </c>
      <c r="H34581" t="s">
        <v>196</v>
      </c>
      <c r="J34581" t="s">
        <v>14</v>
      </c>
      <c r="K34581">
        <v>54</v>
      </c>
      <c r="L34581" t="s">
        <v>15</v>
      </c>
    </row>
    <row r="34582" spans="1:12">
      <c r="A34582" t="e">
        <f ca="1">E00251532630321</f>
        <v>#NAME?</v>
      </c>
      <c r="B34582">
        <v>490</v>
      </c>
      <c r="C34582" t="s">
        <v>158</v>
      </c>
      <c r="D34582" s="1">
        <v>41352</v>
      </c>
      <c r="F34582">
        <v>1</v>
      </c>
      <c r="G34582">
        <v>4019</v>
      </c>
      <c r="H34582" t="s">
        <v>26</v>
      </c>
      <c r="J34582" t="s">
        <v>14</v>
      </c>
      <c r="K34582">
        <v>60</v>
      </c>
      <c r="L34582" t="s">
        <v>15</v>
      </c>
    </row>
    <row r="34583" spans="1:12">
      <c r="A34583" t="e">
        <f ca="1">E00251532630321</f>
        <v>#NAME?</v>
      </c>
      <c r="B34583">
        <v>490</v>
      </c>
      <c r="C34583" t="s">
        <v>158</v>
      </c>
      <c r="D34583" s="1">
        <v>42509</v>
      </c>
      <c r="F34583">
        <v>1</v>
      </c>
      <c r="G34583">
        <v>4019</v>
      </c>
      <c r="H34583" t="s">
        <v>26</v>
      </c>
      <c r="J34583" t="s">
        <v>14</v>
      </c>
      <c r="K34583">
        <v>63</v>
      </c>
      <c r="L34583" t="s">
        <v>15</v>
      </c>
    </row>
    <row r="34584" spans="1:12">
      <c r="A34584" t="e">
        <f ca="1">E00251532630321</f>
        <v>#NAME?</v>
      </c>
      <c r="B34584">
        <v>490</v>
      </c>
      <c r="C34584" t="s">
        <v>158</v>
      </c>
      <c r="D34584" s="1">
        <v>42626</v>
      </c>
      <c r="F34584">
        <v>1</v>
      </c>
      <c r="G34584">
        <v>29690</v>
      </c>
      <c r="H34584" t="s">
        <v>52</v>
      </c>
      <c r="J34584" t="s">
        <v>14</v>
      </c>
      <c r="K34584">
        <v>64</v>
      </c>
      <c r="L34584" t="s">
        <v>15</v>
      </c>
    </row>
    <row r="34585" spans="1:12">
      <c r="A34585" t="e">
        <f ca="1">E00251427592621</f>
        <v>#NAME?</v>
      </c>
      <c r="B34585">
        <v>4991</v>
      </c>
      <c r="C34585" t="s">
        <v>838</v>
      </c>
      <c r="D34585" s="1">
        <v>42288</v>
      </c>
      <c r="F34585">
        <v>1</v>
      </c>
      <c r="G34585">
        <v>5258</v>
      </c>
      <c r="H34585" t="s">
        <v>236</v>
      </c>
      <c r="I34585" t="s">
        <v>148</v>
      </c>
      <c r="J34585" t="s">
        <v>57</v>
      </c>
      <c r="K34585">
        <v>46</v>
      </c>
      <c r="L34585" t="s">
        <v>15</v>
      </c>
    </row>
    <row r="34586" spans="1:12">
      <c r="A34586" t="e">
        <f ca="1">E00251430091421</f>
        <v>#NAME?</v>
      </c>
      <c r="B34586">
        <v>467</v>
      </c>
      <c r="C34586" t="s">
        <v>232</v>
      </c>
      <c r="D34586" s="1">
        <v>41295</v>
      </c>
      <c r="F34586">
        <v>1</v>
      </c>
      <c r="G34586">
        <v>73300</v>
      </c>
      <c r="H34586" t="s">
        <v>86</v>
      </c>
      <c r="J34586" t="s">
        <v>14</v>
      </c>
      <c r="K34586">
        <v>61</v>
      </c>
      <c r="L34586" t="s">
        <v>15</v>
      </c>
    </row>
    <row r="34587" spans="1:12">
      <c r="A34587" t="e">
        <f ca="1">E00251430091421</f>
        <v>#NAME?</v>
      </c>
      <c r="B34587">
        <v>467</v>
      </c>
      <c r="C34587" t="s">
        <v>232</v>
      </c>
      <c r="D34587" s="1">
        <v>41416</v>
      </c>
      <c r="F34587">
        <v>4</v>
      </c>
      <c r="G34587">
        <v>3051</v>
      </c>
      <c r="H34587" t="s">
        <v>13</v>
      </c>
      <c r="J34587" t="s">
        <v>14</v>
      </c>
      <c r="K34587">
        <v>61</v>
      </c>
      <c r="L34587" t="s">
        <v>15</v>
      </c>
    </row>
    <row r="34588" spans="1:12">
      <c r="A34588" t="e">
        <f ca="1">E00251430091421</f>
        <v>#NAME?</v>
      </c>
      <c r="B34588">
        <v>467</v>
      </c>
      <c r="C34588" t="s">
        <v>232</v>
      </c>
      <c r="D34588" s="1">
        <v>41669</v>
      </c>
      <c r="F34588">
        <v>2</v>
      </c>
      <c r="G34588">
        <v>73300</v>
      </c>
      <c r="H34588" t="s">
        <v>86</v>
      </c>
      <c r="J34588" t="s">
        <v>14</v>
      </c>
      <c r="K34588">
        <v>62</v>
      </c>
      <c r="L34588" t="s">
        <v>15</v>
      </c>
    </row>
    <row r="34589" spans="1:12">
      <c r="A34589" t="e">
        <f ca="1">E00251514273221</f>
        <v>#NAME?</v>
      </c>
      <c r="B34589">
        <v>299</v>
      </c>
      <c r="C34589" t="s">
        <v>729</v>
      </c>
      <c r="D34589" s="1">
        <v>42366</v>
      </c>
      <c r="F34589">
        <v>6</v>
      </c>
      <c r="G34589">
        <v>6918</v>
      </c>
      <c r="H34589" t="s">
        <v>443</v>
      </c>
      <c r="J34589" t="s">
        <v>14</v>
      </c>
      <c r="K34589">
        <v>57</v>
      </c>
      <c r="L34589" t="s">
        <v>15</v>
      </c>
    </row>
    <row r="34590" spans="1:12">
      <c r="A34590" t="e">
        <f ca="1">E00251514273221</f>
        <v>#NAME?</v>
      </c>
      <c r="B34590">
        <v>299</v>
      </c>
      <c r="C34590" t="s">
        <v>729</v>
      </c>
      <c r="D34590" s="1">
        <v>43084</v>
      </c>
      <c r="F34590">
        <v>1</v>
      </c>
      <c r="G34590">
        <v>7802</v>
      </c>
      <c r="H34590" t="s">
        <v>332</v>
      </c>
      <c r="J34590" t="s">
        <v>14</v>
      </c>
      <c r="K34590">
        <v>59</v>
      </c>
      <c r="L34590" t="s">
        <v>22</v>
      </c>
    </row>
    <row r="34591" spans="1:12">
      <c r="A34591" t="e">
        <f ca="1">E00251531925021</f>
        <v>#NAME?</v>
      </c>
      <c r="B34591">
        <v>703</v>
      </c>
      <c r="C34591" t="s">
        <v>305</v>
      </c>
      <c r="D34591" s="1">
        <v>41312</v>
      </c>
      <c r="F34591">
        <v>1</v>
      </c>
      <c r="G34591">
        <v>5533</v>
      </c>
      <c r="H34591" t="s">
        <v>537</v>
      </c>
      <c r="J34591" t="s">
        <v>14</v>
      </c>
      <c r="K34591">
        <v>45</v>
      </c>
      <c r="L34591" t="s">
        <v>15</v>
      </c>
    </row>
    <row r="34592" spans="1:12">
      <c r="A34592" t="e">
        <f ca="1">E00251531925021</f>
        <v>#NAME?</v>
      </c>
      <c r="B34592">
        <v>703</v>
      </c>
      <c r="C34592" t="s">
        <v>305</v>
      </c>
      <c r="D34592" s="1">
        <v>41369</v>
      </c>
      <c r="F34592">
        <v>4</v>
      </c>
      <c r="G34592">
        <v>2724</v>
      </c>
      <c r="H34592" t="s">
        <v>73</v>
      </c>
      <c r="J34592" t="s">
        <v>14</v>
      </c>
      <c r="K34592">
        <v>45</v>
      </c>
      <c r="L34592" t="s">
        <v>15</v>
      </c>
    </row>
    <row r="34593" spans="1:12">
      <c r="A34593" t="e">
        <f ca="1">E00251615167221</f>
        <v>#NAME?</v>
      </c>
      <c r="B34593">
        <v>1929</v>
      </c>
      <c r="C34593" t="s">
        <v>195</v>
      </c>
      <c r="D34593" s="1">
        <v>41043</v>
      </c>
      <c r="F34593">
        <v>2</v>
      </c>
      <c r="G34593">
        <v>51889</v>
      </c>
      <c r="H34593" t="s">
        <v>256</v>
      </c>
      <c r="J34593" t="s">
        <v>14</v>
      </c>
      <c r="K34593">
        <v>47</v>
      </c>
      <c r="L34593" t="s">
        <v>15</v>
      </c>
    </row>
    <row r="34594" spans="1:12">
      <c r="A34594" t="e">
        <f ca="1">E00251615167221</f>
        <v>#NAME?</v>
      </c>
      <c r="B34594">
        <v>1929</v>
      </c>
      <c r="C34594" t="s">
        <v>195</v>
      </c>
      <c r="D34594" s="1">
        <v>42130</v>
      </c>
      <c r="F34594">
        <v>2</v>
      </c>
      <c r="G34594">
        <v>4019</v>
      </c>
      <c r="H34594" t="s">
        <v>26</v>
      </c>
      <c r="J34594" t="s">
        <v>14</v>
      </c>
      <c r="K34594">
        <v>50</v>
      </c>
      <c r="L34594" t="s">
        <v>15</v>
      </c>
    </row>
    <row r="34595" spans="1:12">
      <c r="A34595" t="e">
        <f ca="1">E00251514580521</f>
        <v>#NAME?</v>
      </c>
      <c r="B34595">
        <v>444</v>
      </c>
      <c r="C34595" t="s">
        <v>819</v>
      </c>
      <c r="D34595" s="1">
        <v>42919</v>
      </c>
      <c r="F34595">
        <v>5</v>
      </c>
      <c r="G34595">
        <v>4019</v>
      </c>
      <c r="H34595" t="s">
        <v>26</v>
      </c>
      <c r="J34595" t="s">
        <v>14</v>
      </c>
      <c r="K34595">
        <v>50</v>
      </c>
      <c r="L34595" t="s">
        <v>15</v>
      </c>
    </row>
    <row r="34596" spans="1:12">
      <c r="A34596" t="e">
        <f ca="1">E00251532630321</f>
        <v>#NAME?</v>
      </c>
      <c r="B34596">
        <v>490</v>
      </c>
      <c r="C34596" t="s">
        <v>158</v>
      </c>
      <c r="D34596" s="1">
        <v>42206</v>
      </c>
      <c r="F34596">
        <v>2</v>
      </c>
      <c r="G34596">
        <v>4019</v>
      </c>
      <c r="H34596" t="s">
        <v>26</v>
      </c>
      <c r="J34596" t="s">
        <v>14</v>
      </c>
      <c r="K34596">
        <v>63</v>
      </c>
      <c r="L34596" t="s">
        <v>15</v>
      </c>
    </row>
    <row r="34597" spans="1:12">
      <c r="A34597" t="e">
        <f ca="1">E00251532630321</f>
        <v>#NAME?</v>
      </c>
      <c r="B34597">
        <v>490</v>
      </c>
      <c r="C34597" t="s">
        <v>158</v>
      </c>
      <c r="D34597" s="1">
        <v>42692</v>
      </c>
      <c r="F34597">
        <v>1</v>
      </c>
      <c r="G34597">
        <v>4019</v>
      </c>
      <c r="H34597" t="s">
        <v>26</v>
      </c>
      <c r="J34597" t="s">
        <v>14</v>
      </c>
      <c r="K34597">
        <v>64</v>
      </c>
      <c r="L34597" t="s">
        <v>15</v>
      </c>
    </row>
    <row r="34598" spans="1:12">
      <c r="A34598" t="e">
        <f ca="1">E00251532630321</f>
        <v>#NAME?</v>
      </c>
      <c r="B34598">
        <v>490</v>
      </c>
      <c r="C34598" t="s">
        <v>158</v>
      </c>
      <c r="D34598" s="1">
        <v>42928</v>
      </c>
      <c r="F34598">
        <v>1</v>
      </c>
      <c r="G34598">
        <v>78609</v>
      </c>
      <c r="H34598" t="s">
        <v>240</v>
      </c>
      <c r="J34598" t="s">
        <v>14</v>
      </c>
      <c r="K34598">
        <v>65</v>
      </c>
      <c r="L34598" t="s">
        <v>22</v>
      </c>
    </row>
    <row r="34599" spans="1:12">
      <c r="A34599" t="e">
        <f ca="1">E00251514273221</f>
        <v>#NAME?</v>
      </c>
      <c r="B34599">
        <v>299</v>
      </c>
      <c r="C34599" t="s">
        <v>729</v>
      </c>
      <c r="D34599" s="1">
        <v>41711</v>
      </c>
      <c r="F34599">
        <v>6</v>
      </c>
      <c r="G34599">
        <v>78830</v>
      </c>
      <c r="H34599" t="s">
        <v>297</v>
      </c>
      <c r="J34599" t="s">
        <v>14</v>
      </c>
      <c r="K34599">
        <v>55</v>
      </c>
      <c r="L34599" t="s">
        <v>22</v>
      </c>
    </row>
    <row r="34600" spans="1:12">
      <c r="A34600" t="e">
        <f ca="1">E00251514273221</f>
        <v>#NAME?</v>
      </c>
      <c r="B34600">
        <v>299</v>
      </c>
      <c r="C34600" t="s">
        <v>729</v>
      </c>
      <c r="D34600" s="1">
        <v>41726</v>
      </c>
      <c r="F34600">
        <v>1</v>
      </c>
      <c r="G34600">
        <v>7962</v>
      </c>
      <c r="H34600" t="s">
        <v>111</v>
      </c>
      <c r="J34600" t="s">
        <v>14</v>
      </c>
      <c r="K34600">
        <v>55</v>
      </c>
      <c r="L34600" t="s">
        <v>22</v>
      </c>
    </row>
    <row r="34601" spans="1:12">
      <c r="A34601" t="e">
        <f ca="1">E00251514273221</f>
        <v>#NAME?</v>
      </c>
      <c r="B34601">
        <v>299</v>
      </c>
      <c r="C34601" t="s">
        <v>729</v>
      </c>
      <c r="D34601" s="1">
        <v>42107</v>
      </c>
      <c r="F34601">
        <v>2</v>
      </c>
      <c r="G34601">
        <v>34600</v>
      </c>
      <c r="H34601" t="s">
        <v>578</v>
      </c>
      <c r="J34601" t="s">
        <v>14</v>
      </c>
      <c r="K34601">
        <v>56</v>
      </c>
      <c r="L34601" t="s">
        <v>15</v>
      </c>
    </row>
    <row r="34602" spans="1:12">
      <c r="A34602" t="e">
        <f ca="1">E00251532630321</f>
        <v>#NAME?</v>
      </c>
      <c r="B34602">
        <v>490</v>
      </c>
      <c r="C34602" t="s">
        <v>158</v>
      </c>
      <c r="D34602" s="1">
        <v>42626</v>
      </c>
      <c r="F34602">
        <v>2</v>
      </c>
      <c r="G34602">
        <v>4019</v>
      </c>
      <c r="H34602" t="s">
        <v>26</v>
      </c>
      <c r="J34602" t="s">
        <v>14</v>
      </c>
      <c r="K34602">
        <v>64</v>
      </c>
      <c r="L34602" t="s">
        <v>15</v>
      </c>
    </row>
    <row r="34603" spans="1:12">
      <c r="A34603" t="e">
        <f ca="1">E00251514242521</f>
        <v>#NAME?</v>
      </c>
      <c r="B34603">
        <v>6046</v>
      </c>
      <c r="C34603" t="s">
        <v>98</v>
      </c>
      <c r="D34603" s="1">
        <v>41837</v>
      </c>
      <c r="F34603">
        <v>1</v>
      </c>
      <c r="G34603">
        <v>9249</v>
      </c>
      <c r="H34603" t="s">
        <v>817</v>
      </c>
      <c r="I34603" t="s">
        <v>56</v>
      </c>
      <c r="J34603" t="s">
        <v>57</v>
      </c>
      <c r="K34603">
        <v>54</v>
      </c>
      <c r="L34603" t="s">
        <v>15</v>
      </c>
    </row>
    <row r="34604" spans="1:12">
      <c r="A34604" t="e">
        <f ca="1">E00251439865021</f>
        <v>#NAME?</v>
      </c>
      <c r="B34604">
        <v>490</v>
      </c>
      <c r="C34604" t="s">
        <v>158</v>
      </c>
      <c r="D34604" s="1">
        <v>42844</v>
      </c>
      <c r="F34604">
        <v>1</v>
      </c>
      <c r="G34604">
        <v>243</v>
      </c>
      <c r="H34604" t="s">
        <v>814</v>
      </c>
      <c r="J34604" t="s">
        <v>14</v>
      </c>
      <c r="K34604">
        <v>53</v>
      </c>
      <c r="L34604" t="s">
        <v>15</v>
      </c>
    </row>
    <row r="34605" spans="1:12">
      <c r="A34605" t="e">
        <f ca="1">E00251531925021</f>
        <v>#NAME?</v>
      </c>
      <c r="B34605">
        <v>703</v>
      </c>
      <c r="C34605" t="s">
        <v>305</v>
      </c>
      <c r="D34605" s="1">
        <v>43028</v>
      </c>
      <c r="F34605">
        <v>6</v>
      </c>
      <c r="G34605">
        <v>3004</v>
      </c>
      <c r="H34605" t="s">
        <v>104</v>
      </c>
      <c r="J34605" t="s">
        <v>14</v>
      </c>
      <c r="K34605">
        <v>50</v>
      </c>
      <c r="L34605" t="s">
        <v>15</v>
      </c>
    </row>
    <row r="34606" spans="1:12">
      <c r="A34606" t="e">
        <f ca="1">E00251716498121</f>
        <v>#NAME?</v>
      </c>
      <c r="B34606">
        <v>475</v>
      </c>
      <c r="C34606" t="s">
        <v>1365</v>
      </c>
      <c r="D34606" s="1">
        <v>41288</v>
      </c>
      <c r="F34606">
        <v>2</v>
      </c>
      <c r="G34606">
        <v>2564</v>
      </c>
      <c r="H34606" t="s">
        <v>1425</v>
      </c>
      <c r="J34606" t="s">
        <v>14</v>
      </c>
      <c r="K34606">
        <v>37</v>
      </c>
      <c r="L34606" t="s">
        <v>15</v>
      </c>
    </row>
    <row r="34607" spans="1:12">
      <c r="A34607" t="e">
        <f ca="1">E00251616870121</f>
        <v>#NAME?</v>
      </c>
      <c r="B34607">
        <v>701</v>
      </c>
      <c r="C34607" t="s">
        <v>72</v>
      </c>
      <c r="D34607" s="1">
        <v>42895</v>
      </c>
      <c r="F34607">
        <v>2</v>
      </c>
      <c r="G34607">
        <v>2724</v>
      </c>
      <c r="H34607" t="s">
        <v>73</v>
      </c>
      <c r="J34607" t="s">
        <v>14</v>
      </c>
      <c r="K34607">
        <v>55</v>
      </c>
      <c r="L34607" t="s">
        <v>15</v>
      </c>
    </row>
    <row r="34608" spans="1:12">
      <c r="A34608" t="e">
        <f ca="1">E00251427391321</f>
        <v>#NAME?</v>
      </c>
      <c r="B34608">
        <v>28</v>
      </c>
      <c r="C34608" t="s">
        <v>153</v>
      </c>
      <c r="D34608" s="1">
        <v>42493</v>
      </c>
      <c r="F34608">
        <v>2</v>
      </c>
      <c r="G34608">
        <v>53510</v>
      </c>
      <c r="H34608" t="s">
        <v>755</v>
      </c>
      <c r="J34608" t="s">
        <v>14</v>
      </c>
      <c r="K34608">
        <v>49</v>
      </c>
      <c r="L34608" t="s">
        <v>15</v>
      </c>
    </row>
    <row r="34609" spans="1:12">
      <c r="A34609" t="e">
        <f ca="1">E00251514273221</f>
        <v>#NAME?</v>
      </c>
      <c r="B34609">
        <v>299</v>
      </c>
      <c r="C34609" t="s">
        <v>729</v>
      </c>
      <c r="D34609" s="1">
        <v>42772</v>
      </c>
      <c r="F34609">
        <v>1</v>
      </c>
      <c r="G34609">
        <v>4660</v>
      </c>
      <c r="H34609" t="s">
        <v>215</v>
      </c>
      <c r="J34609" t="s">
        <v>14</v>
      </c>
      <c r="K34609">
        <v>58</v>
      </c>
      <c r="L34609" t="s">
        <v>15</v>
      </c>
    </row>
    <row r="34610" spans="1:12">
      <c r="A34610" t="e">
        <f ca="1">E00251616870121</f>
        <v>#NAME?</v>
      </c>
      <c r="B34610">
        <v>701</v>
      </c>
      <c r="C34610" t="s">
        <v>72</v>
      </c>
      <c r="D34610" s="1">
        <v>41676</v>
      </c>
      <c r="F34610">
        <v>1</v>
      </c>
      <c r="G34610">
        <v>3899</v>
      </c>
      <c r="H34610" t="s">
        <v>264</v>
      </c>
      <c r="J34610" t="s">
        <v>14</v>
      </c>
      <c r="K34610">
        <v>51</v>
      </c>
      <c r="L34610" t="s">
        <v>15</v>
      </c>
    </row>
    <row r="34611" spans="1:12">
      <c r="A34611" t="e">
        <f ca="1">E00251616870121</f>
        <v>#NAME?</v>
      </c>
      <c r="B34611">
        <v>701</v>
      </c>
      <c r="C34611" t="s">
        <v>72</v>
      </c>
      <c r="D34611" s="1">
        <v>41955</v>
      </c>
      <c r="F34611">
        <v>5</v>
      </c>
      <c r="G34611">
        <v>3004</v>
      </c>
      <c r="H34611" t="s">
        <v>104</v>
      </c>
      <c r="J34611" t="s">
        <v>14</v>
      </c>
      <c r="K34611">
        <v>52</v>
      </c>
      <c r="L34611" t="s">
        <v>15</v>
      </c>
    </row>
    <row r="34612" spans="1:12">
      <c r="A34612" t="e">
        <f ca="1">E00251528725821</f>
        <v>#NAME?</v>
      </c>
      <c r="B34612">
        <v>294</v>
      </c>
      <c r="C34612" t="s">
        <v>61</v>
      </c>
      <c r="D34612" s="1">
        <v>40962</v>
      </c>
      <c r="F34612">
        <v>4</v>
      </c>
      <c r="G34612">
        <v>73390</v>
      </c>
      <c r="H34612" t="s">
        <v>66</v>
      </c>
      <c r="J34612" t="s">
        <v>14</v>
      </c>
      <c r="K34612">
        <v>54</v>
      </c>
      <c r="L34612" t="s">
        <v>15</v>
      </c>
    </row>
    <row r="34613" spans="1:12">
      <c r="A34613" t="e">
        <f ca="1">E00251512504921</f>
        <v>#NAME?</v>
      </c>
      <c r="B34613">
        <v>47</v>
      </c>
      <c r="C34613" t="s">
        <v>494</v>
      </c>
      <c r="D34613" s="1">
        <v>42333</v>
      </c>
      <c r="F34613">
        <v>1</v>
      </c>
      <c r="G34613">
        <v>4019</v>
      </c>
      <c r="H34613" t="s">
        <v>26</v>
      </c>
      <c r="J34613" t="s">
        <v>14</v>
      </c>
      <c r="K34613">
        <v>53</v>
      </c>
      <c r="L34613" t="s">
        <v>15</v>
      </c>
    </row>
    <row r="34614" spans="1:12">
      <c r="A34614" t="e">
        <f ca="1">E00251439746321</f>
        <v>#NAME?</v>
      </c>
      <c r="B34614">
        <v>297</v>
      </c>
      <c r="C34614" t="s">
        <v>411</v>
      </c>
      <c r="D34614" s="1">
        <v>41878</v>
      </c>
      <c r="F34614">
        <v>4</v>
      </c>
      <c r="G34614">
        <v>4549</v>
      </c>
      <c r="H34614" t="s">
        <v>69</v>
      </c>
      <c r="J34614" t="s">
        <v>14</v>
      </c>
      <c r="K34614">
        <v>62</v>
      </c>
      <c r="L34614" t="s">
        <v>15</v>
      </c>
    </row>
    <row r="34615" spans="1:12">
      <c r="A34615" t="e">
        <f ca="1">E00251537880321</f>
        <v>#NAME?</v>
      </c>
      <c r="B34615">
        <v>759</v>
      </c>
      <c r="C34615" t="s">
        <v>732</v>
      </c>
      <c r="D34615" s="1">
        <v>42028</v>
      </c>
      <c r="E34615">
        <v>1</v>
      </c>
      <c r="F34615">
        <v>1</v>
      </c>
      <c r="G34615">
        <v>55090</v>
      </c>
      <c r="H34615" t="s">
        <v>400</v>
      </c>
      <c r="J34615" t="s">
        <v>34</v>
      </c>
      <c r="K34615">
        <v>41</v>
      </c>
      <c r="L34615" t="s">
        <v>15</v>
      </c>
    </row>
    <row r="34616" spans="1:12">
      <c r="A34616" t="e">
        <f ca="1">E00251537880321</f>
        <v>#NAME?</v>
      </c>
      <c r="B34616">
        <v>6046</v>
      </c>
      <c r="C34616" t="s">
        <v>98</v>
      </c>
      <c r="D34616" s="1">
        <v>42931</v>
      </c>
      <c r="F34616">
        <v>1</v>
      </c>
      <c r="G34616">
        <v>37200</v>
      </c>
      <c r="H34616" t="s">
        <v>619</v>
      </c>
      <c r="I34616" t="s">
        <v>56</v>
      </c>
      <c r="J34616" t="s">
        <v>57</v>
      </c>
      <c r="K34616">
        <v>44</v>
      </c>
      <c r="L34616" t="s">
        <v>15</v>
      </c>
    </row>
    <row r="34617" spans="1:12">
      <c r="A34617" t="e">
        <f ca="1">E00251528725821</f>
        <v>#NAME?</v>
      </c>
      <c r="B34617">
        <v>294</v>
      </c>
      <c r="C34617" t="s">
        <v>61</v>
      </c>
      <c r="D34617" s="1">
        <v>41830</v>
      </c>
      <c r="F34617">
        <v>3</v>
      </c>
      <c r="G34617">
        <v>73390</v>
      </c>
      <c r="H34617" t="s">
        <v>66</v>
      </c>
      <c r="J34617" t="s">
        <v>14</v>
      </c>
      <c r="K34617">
        <v>57</v>
      </c>
      <c r="L34617" t="s">
        <v>15</v>
      </c>
    </row>
    <row r="34618" spans="1:12">
      <c r="A34618" t="e">
        <f ca="1">E00251528725821</f>
        <v>#NAME?</v>
      </c>
      <c r="B34618">
        <v>294</v>
      </c>
      <c r="C34618" t="s">
        <v>61</v>
      </c>
      <c r="D34618" s="1">
        <v>41830</v>
      </c>
      <c r="F34618">
        <v>5</v>
      </c>
      <c r="G34618">
        <v>2724</v>
      </c>
      <c r="H34618" t="s">
        <v>73</v>
      </c>
      <c r="J34618" t="s">
        <v>14</v>
      </c>
      <c r="K34618">
        <v>57</v>
      </c>
      <c r="L34618" t="s">
        <v>15</v>
      </c>
    </row>
    <row r="34619" spans="1:12">
      <c r="A34619" t="e">
        <f ca="1">E00251524987321</f>
        <v>#NAME?</v>
      </c>
      <c r="B34619">
        <v>438</v>
      </c>
      <c r="C34619" t="s">
        <v>474</v>
      </c>
      <c r="D34619" s="1">
        <v>41421</v>
      </c>
      <c r="F34619">
        <v>1</v>
      </c>
      <c r="G34619">
        <v>4269</v>
      </c>
      <c r="H34619" t="s">
        <v>1747</v>
      </c>
      <c r="J34619" t="s">
        <v>14</v>
      </c>
      <c r="K34619">
        <v>54</v>
      </c>
      <c r="L34619" t="s">
        <v>15</v>
      </c>
    </row>
    <row r="34620" spans="1:12">
      <c r="A34620" t="e">
        <f ca="1">E00251615167221</f>
        <v>#NAME?</v>
      </c>
      <c r="B34620">
        <v>1929</v>
      </c>
      <c r="C34620" t="s">
        <v>195</v>
      </c>
      <c r="D34620" s="1">
        <v>42249</v>
      </c>
      <c r="F34620">
        <v>5</v>
      </c>
      <c r="G34620">
        <v>27800</v>
      </c>
      <c r="H34620" t="s">
        <v>145</v>
      </c>
      <c r="J34620" t="s">
        <v>14</v>
      </c>
      <c r="K34620">
        <v>51</v>
      </c>
      <c r="L34620" t="s">
        <v>15</v>
      </c>
    </row>
    <row r="34621" spans="1:12">
      <c r="A34621" t="e">
        <f ca="1">E00251430060221</f>
        <v>#NAME?</v>
      </c>
      <c r="B34621">
        <v>467</v>
      </c>
      <c r="C34621" t="s">
        <v>232</v>
      </c>
      <c r="D34621" s="1">
        <v>42724</v>
      </c>
      <c r="F34621">
        <v>1</v>
      </c>
      <c r="G34621">
        <v>7242</v>
      </c>
      <c r="H34621" t="s">
        <v>93</v>
      </c>
      <c r="J34621" t="s">
        <v>14</v>
      </c>
      <c r="K34621">
        <v>58</v>
      </c>
      <c r="L34621" t="s">
        <v>15</v>
      </c>
    </row>
    <row r="34622" spans="1:12">
      <c r="A34622" t="e">
        <f ca="1">E00251439831421</f>
        <v>#NAME?</v>
      </c>
      <c r="B34622">
        <v>468</v>
      </c>
      <c r="C34622" t="s">
        <v>721</v>
      </c>
      <c r="D34622" s="1">
        <v>42583</v>
      </c>
      <c r="F34622">
        <v>2</v>
      </c>
      <c r="G34622">
        <v>4556</v>
      </c>
      <c r="H34622" t="s">
        <v>121</v>
      </c>
      <c r="J34622" t="s">
        <v>14</v>
      </c>
      <c r="K34622">
        <v>41</v>
      </c>
      <c r="L34622" t="s">
        <v>15</v>
      </c>
    </row>
    <row r="34623" spans="1:12">
      <c r="A34623" t="e">
        <f ca="1">E00251537880321</f>
        <v>#NAME?</v>
      </c>
      <c r="B34623">
        <v>4894</v>
      </c>
      <c r="C34623" t="s">
        <v>1502</v>
      </c>
      <c r="D34623" s="1">
        <v>41706</v>
      </c>
      <c r="F34623">
        <v>1</v>
      </c>
      <c r="G34623">
        <v>78906</v>
      </c>
      <c r="H34623" t="s">
        <v>31</v>
      </c>
      <c r="I34623" t="s">
        <v>148</v>
      </c>
      <c r="J34623" t="s">
        <v>57</v>
      </c>
      <c r="K34623">
        <v>41</v>
      </c>
      <c r="L34623" t="s">
        <v>22</v>
      </c>
    </row>
    <row r="34624" spans="1:12">
      <c r="A34624" t="e">
        <f ca="1">E00251537880321</f>
        <v>#NAME?</v>
      </c>
      <c r="B34624">
        <v>4921</v>
      </c>
      <c r="C34624" t="s">
        <v>832</v>
      </c>
      <c r="D34624" s="1">
        <v>42502</v>
      </c>
      <c r="F34624">
        <v>1</v>
      </c>
      <c r="G34624">
        <v>6929</v>
      </c>
      <c r="H34624" t="s">
        <v>36</v>
      </c>
      <c r="J34624" t="s">
        <v>14</v>
      </c>
      <c r="K34624">
        <v>43</v>
      </c>
      <c r="L34624" t="s">
        <v>15</v>
      </c>
    </row>
    <row r="34625" spans="1:12">
      <c r="A34625" t="e">
        <f ca="1">E00251537880321</f>
        <v>#NAME?</v>
      </c>
      <c r="B34625">
        <v>759</v>
      </c>
      <c r="C34625" t="s">
        <v>732</v>
      </c>
      <c r="D34625" s="1">
        <v>42493</v>
      </c>
      <c r="F34625">
        <v>2</v>
      </c>
      <c r="G34625">
        <v>42760</v>
      </c>
      <c r="H34625" t="s">
        <v>1748</v>
      </c>
      <c r="I34625" t="s">
        <v>56</v>
      </c>
      <c r="J34625" t="s">
        <v>57</v>
      </c>
      <c r="K34625">
        <v>43</v>
      </c>
      <c r="L34625" t="s">
        <v>15</v>
      </c>
    </row>
    <row r="34626" spans="1:12">
      <c r="A34626" t="e">
        <f ca="1">E00251537880321</f>
        <v>#NAME?</v>
      </c>
      <c r="B34626">
        <v>4921</v>
      </c>
      <c r="C34626" t="s">
        <v>832</v>
      </c>
      <c r="D34626" s="1">
        <v>41575</v>
      </c>
      <c r="F34626">
        <v>1</v>
      </c>
      <c r="G34626">
        <v>78900</v>
      </c>
      <c r="H34626" t="s">
        <v>79</v>
      </c>
      <c r="J34626" t="s">
        <v>14</v>
      </c>
      <c r="K34626">
        <v>40</v>
      </c>
      <c r="L34626" t="s">
        <v>22</v>
      </c>
    </row>
    <row r="34627" spans="1:12">
      <c r="A34627" t="e">
        <f ca="1">E00251528725821</f>
        <v>#NAME?</v>
      </c>
      <c r="B34627">
        <v>294</v>
      </c>
      <c r="C34627" t="s">
        <v>61</v>
      </c>
      <c r="D34627" s="1">
        <v>43041</v>
      </c>
      <c r="F34627">
        <v>2</v>
      </c>
      <c r="G34627">
        <v>7962</v>
      </c>
      <c r="H34627" t="s">
        <v>111</v>
      </c>
      <c r="J34627" t="s">
        <v>14</v>
      </c>
      <c r="K34627">
        <v>60</v>
      </c>
      <c r="L34627" t="s">
        <v>22</v>
      </c>
    </row>
    <row r="34628" spans="1:12">
      <c r="A34628" t="e">
        <f ca="1">E00251528725821</f>
        <v>#NAME?</v>
      </c>
      <c r="B34628">
        <v>294</v>
      </c>
      <c r="C34628" t="s">
        <v>61</v>
      </c>
      <c r="D34628" s="1">
        <v>41723</v>
      </c>
      <c r="F34628">
        <v>2</v>
      </c>
      <c r="G34628">
        <v>3804</v>
      </c>
      <c r="H34628" t="s">
        <v>71</v>
      </c>
      <c r="J34628" t="s">
        <v>14</v>
      </c>
      <c r="K34628">
        <v>56</v>
      </c>
      <c r="L34628" t="s">
        <v>15</v>
      </c>
    </row>
    <row r="34629" spans="1:12">
      <c r="A34629" t="e">
        <f ca="1">E00251528725821</f>
        <v>#NAME?</v>
      </c>
      <c r="B34629">
        <v>294</v>
      </c>
      <c r="C34629" t="s">
        <v>61</v>
      </c>
      <c r="D34629" s="1">
        <v>41723</v>
      </c>
      <c r="F34629">
        <v>4</v>
      </c>
      <c r="G34629">
        <v>73390</v>
      </c>
      <c r="H34629" t="s">
        <v>66</v>
      </c>
      <c r="J34629" t="s">
        <v>14</v>
      </c>
      <c r="K34629">
        <v>56</v>
      </c>
      <c r="L34629" t="s">
        <v>15</v>
      </c>
    </row>
    <row r="34630" spans="1:12">
      <c r="A34630" t="e">
        <f ca="1">E00251532092421</f>
        <v>#NAME?</v>
      </c>
      <c r="B34630">
        <v>827</v>
      </c>
      <c r="C34630" t="s">
        <v>205</v>
      </c>
      <c r="D34630" s="1">
        <v>41277</v>
      </c>
      <c r="E34630">
        <v>0</v>
      </c>
      <c r="F34630">
        <v>1</v>
      </c>
      <c r="G34630">
        <v>5206</v>
      </c>
      <c r="H34630" t="s">
        <v>265</v>
      </c>
      <c r="J34630" t="s">
        <v>34</v>
      </c>
      <c r="K34630">
        <v>49</v>
      </c>
      <c r="L34630" t="s">
        <v>15</v>
      </c>
    </row>
    <row r="34631" spans="1:12">
      <c r="A34631" t="e">
        <f ca="1">E00251512648621</f>
        <v>#NAME?</v>
      </c>
      <c r="B34631">
        <v>62</v>
      </c>
      <c r="C34631" t="s">
        <v>20</v>
      </c>
      <c r="D34631" s="1">
        <v>41669</v>
      </c>
      <c r="F34631">
        <v>2</v>
      </c>
      <c r="G34631">
        <v>4019</v>
      </c>
      <c r="H34631" t="s">
        <v>26</v>
      </c>
      <c r="J34631" t="s">
        <v>14</v>
      </c>
      <c r="K34631">
        <v>47</v>
      </c>
      <c r="L34631" t="s">
        <v>15</v>
      </c>
    </row>
    <row r="34632" spans="1:12">
      <c r="A34632" t="e">
        <f ca="1">E00251512648621</f>
        <v>#NAME?</v>
      </c>
      <c r="B34632">
        <v>62</v>
      </c>
      <c r="C34632" t="s">
        <v>20</v>
      </c>
      <c r="D34632" s="1">
        <v>42495</v>
      </c>
      <c r="F34632">
        <v>2</v>
      </c>
      <c r="G34632">
        <v>2729</v>
      </c>
      <c r="H34632" t="s">
        <v>115</v>
      </c>
      <c r="J34632" t="s">
        <v>14</v>
      </c>
      <c r="K34632">
        <v>49</v>
      </c>
      <c r="L34632" t="s">
        <v>15</v>
      </c>
    </row>
    <row r="34633" spans="1:12">
      <c r="A34633" t="e">
        <f ca="1">E00251432340321</f>
        <v>#NAME?</v>
      </c>
      <c r="B34633">
        <v>448</v>
      </c>
      <c r="C34633" t="s">
        <v>112</v>
      </c>
      <c r="D34633" s="1">
        <v>41424</v>
      </c>
      <c r="F34633">
        <v>2</v>
      </c>
      <c r="G34633">
        <v>4019</v>
      </c>
      <c r="H34633" t="s">
        <v>26</v>
      </c>
      <c r="J34633" t="s">
        <v>14</v>
      </c>
      <c r="K34633">
        <v>52</v>
      </c>
      <c r="L34633" t="s">
        <v>15</v>
      </c>
    </row>
    <row r="34634" spans="1:12">
      <c r="A34634" t="e">
        <f ca="1">E00251432340321</f>
        <v>#NAME?</v>
      </c>
      <c r="B34634">
        <v>448</v>
      </c>
      <c r="C34634" t="s">
        <v>112</v>
      </c>
      <c r="D34634" s="1">
        <v>41901</v>
      </c>
      <c r="F34634">
        <v>2</v>
      </c>
      <c r="G34634">
        <v>4019</v>
      </c>
      <c r="H34634" t="s">
        <v>26</v>
      </c>
      <c r="J34634" t="s">
        <v>14</v>
      </c>
      <c r="K34634">
        <v>54</v>
      </c>
      <c r="L34634" t="s">
        <v>15</v>
      </c>
    </row>
    <row r="34635" spans="1:12">
      <c r="A34635" t="e">
        <f ca="1">E00251715048221</f>
        <v>#NAME?</v>
      </c>
      <c r="B34635">
        <v>65</v>
      </c>
      <c r="C34635" t="s">
        <v>713</v>
      </c>
      <c r="D34635" s="1">
        <v>42163</v>
      </c>
      <c r="F34635">
        <v>1</v>
      </c>
      <c r="G34635">
        <v>3051</v>
      </c>
      <c r="H34635" t="s">
        <v>13</v>
      </c>
      <c r="J34635" t="s">
        <v>14</v>
      </c>
      <c r="K34635">
        <v>47</v>
      </c>
      <c r="L34635" t="s">
        <v>15</v>
      </c>
    </row>
    <row r="34636" spans="1:12">
      <c r="A34636" t="e">
        <f ca="1">E00251512648621</f>
        <v>#NAME?</v>
      </c>
      <c r="B34636">
        <v>62</v>
      </c>
      <c r="C34636" t="s">
        <v>20</v>
      </c>
      <c r="D34636" s="1">
        <v>43035</v>
      </c>
      <c r="F34636">
        <v>2</v>
      </c>
      <c r="G34636">
        <v>2729</v>
      </c>
      <c r="H34636" t="s">
        <v>115</v>
      </c>
      <c r="J34636" t="s">
        <v>14</v>
      </c>
      <c r="K34636">
        <v>50</v>
      </c>
      <c r="L34636" t="s">
        <v>15</v>
      </c>
    </row>
    <row r="34637" spans="1:12">
      <c r="A34637" t="e">
        <f ca="1">E00251537880321</f>
        <v>#NAME?</v>
      </c>
      <c r="B34637">
        <v>282</v>
      </c>
      <c r="C34637" t="s">
        <v>724</v>
      </c>
      <c r="D34637" s="1">
        <v>42046</v>
      </c>
      <c r="F34637">
        <v>1</v>
      </c>
      <c r="G34637">
        <v>55090</v>
      </c>
      <c r="H34637" t="s">
        <v>400</v>
      </c>
      <c r="J34637" t="s">
        <v>14</v>
      </c>
      <c r="K34637">
        <v>42</v>
      </c>
      <c r="L34637" t="s">
        <v>15</v>
      </c>
    </row>
    <row r="34638" spans="1:12">
      <c r="A34638" t="e">
        <f ca="1">E00251537880321</f>
        <v>#NAME?</v>
      </c>
      <c r="B34638">
        <v>4921</v>
      </c>
      <c r="C34638" t="s">
        <v>832</v>
      </c>
      <c r="D34638" s="1">
        <v>42124</v>
      </c>
      <c r="F34638">
        <v>1</v>
      </c>
      <c r="G34638">
        <v>71940</v>
      </c>
      <c r="H34638" t="s">
        <v>135</v>
      </c>
      <c r="J34638" t="s">
        <v>14</v>
      </c>
      <c r="K34638">
        <v>42</v>
      </c>
      <c r="L34638" t="s">
        <v>15</v>
      </c>
    </row>
    <row r="34639" spans="1:12">
      <c r="A34639" t="e">
        <f ca="1">E00251528725821</f>
        <v>#NAME?</v>
      </c>
      <c r="B34639">
        <v>294</v>
      </c>
      <c r="C34639" t="s">
        <v>61</v>
      </c>
      <c r="D34639" s="1">
        <v>41830</v>
      </c>
      <c r="F34639">
        <v>4</v>
      </c>
      <c r="G34639">
        <v>4781</v>
      </c>
      <c r="H34639" t="s">
        <v>798</v>
      </c>
      <c r="J34639" t="s">
        <v>14</v>
      </c>
      <c r="K34639">
        <v>57</v>
      </c>
      <c r="L34639" t="s">
        <v>15</v>
      </c>
    </row>
    <row r="34640" spans="1:12">
      <c r="A34640" t="e">
        <f ca="1">E00251615167221</f>
        <v>#NAME?</v>
      </c>
      <c r="B34640">
        <v>1929</v>
      </c>
      <c r="C34640" t="s">
        <v>195</v>
      </c>
      <c r="D34640" s="1">
        <v>42319</v>
      </c>
      <c r="F34640">
        <v>6</v>
      </c>
      <c r="G34640">
        <v>30000</v>
      </c>
      <c r="H34640" t="s">
        <v>144</v>
      </c>
      <c r="J34640" t="s">
        <v>14</v>
      </c>
      <c r="K34640">
        <v>51</v>
      </c>
      <c r="L34640" t="s">
        <v>15</v>
      </c>
    </row>
    <row r="34641" spans="1:12">
      <c r="A34641" t="e">
        <f ca="1">E00251417952621</f>
        <v>#NAME?</v>
      </c>
      <c r="B34641">
        <v>66</v>
      </c>
      <c r="C34641" t="s">
        <v>134</v>
      </c>
      <c r="D34641" s="1">
        <v>41087</v>
      </c>
      <c r="F34641">
        <v>1</v>
      </c>
      <c r="G34641">
        <v>4019</v>
      </c>
      <c r="H34641" t="s">
        <v>26</v>
      </c>
      <c r="J34641" t="s">
        <v>14</v>
      </c>
      <c r="K34641">
        <v>45</v>
      </c>
      <c r="L34641" t="s">
        <v>15</v>
      </c>
    </row>
    <row r="34642" spans="1:12">
      <c r="A34642" t="e">
        <f ca="1">E00251417952621</f>
        <v>#NAME?</v>
      </c>
      <c r="B34642">
        <v>66</v>
      </c>
      <c r="C34642" t="s">
        <v>134</v>
      </c>
      <c r="D34642" s="1">
        <v>41779</v>
      </c>
      <c r="F34642">
        <v>1</v>
      </c>
      <c r="G34642">
        <v>4019</v>
      </c>
      <c r="H34642" t="s">
        <v>26</v>
      </c>
      <c r="J34642" t="s">
        <v>14</v>
      </c>
      <c r="K34642">
        <v>47</v>
      </c>
      <c r="L34642" t="s">
        <v>15</v>
      </c>
    </row>
    <row r="34643" spans="1:12">
      <c r="A34643" t="e">
        <f ca="1">E00251715048221</f>
        <v>#NAME?</v>
      </c>
      <c r="B34643">
        <v>65</v>
      </c>
      <c r="C34643" t="s">
        <v>713</v>
      </c>
      <c r="D34643" s="1">
        <v>42072</v>
      </c>
      <c r="F34643">
        <v>1</v>
      </c>
      <c r="G34643">
        <v>3051</v>
      </c>
      <c r="H34643" t="s">
        <v>13</v>
      </c>
      <c r="J34643" t="s">
        <v>14</v>
      </c>
      <c r="K34643">
        <v>46</v>
      </c>
      <c r="L34643" t="s">
        <v>15</v>
      </c>
    </row>
    <row r="34644" spans="1:12">
      <c r="A34644" t="e">
        <f ca="1">E00251439831421</f>
        <v>#NAME?</v>
      </c>
      <c r="B34644">
        <v>468</v>
      </c>
      <c r="C34644" t="s">
        <v>721</v>
      </c>
      <c r="D34644" s="1">
        <v>42941</v>
      </c>
      <c r="F34644">
        <v>5</v>
      </c>
      <c r="G34644">
        <v>37205</v>
      </c>
      <c r="H34644" t="s">
        <v>191</v>
      </c>
      <c r="J34644" t="s">
        <v>14</v>
      </c>
      <c r="K34644">
        <v>42</v>
      </c>
      <c r="L34644" t="s">
        <v>15</v>
      </c>
    </row>
    <row r="34645" spans="1:12">
      <c r="A34645" t="e">
        <f ca="1">E00251430251921</f>
        <v>#NAME?</v>
      </c>
      <c r="B34645">
        <v>7504</v>
      </c>
      <c r="C34645" t="s">
        <v>162</v>
      </c>
      <c r="D34645" s="1">
        <v>41960</v>
      </c>
      <c r="F34645">
        <v>2</v>
      </c>
      <c r="G34645">
        <v>1619</v>
      </c>
      <c r="H34645" t="s">
        <v>835</v>
      </c>
      <c r="J34645" t="s">
        <v>14</v>
      </c>
      <c r="K34645">
        <v>53</v>
      </c>
      <c r="L34645" t="s">
        <v>15</v>
      </c>
    </row>
    <row r="34646" spans="1:12">
      <c r="A34646" t="e">
        <f ca="1">E00251615167221</f>
        <v>#NAME?</v>
      </c>
      <c r="B34646">
        <v>1929</v>
      </c>
      <c r="C34646" t="s">
        <v>195</v>
      </c>
      <c r="D34646" s="1">
        <v>42237</v>
      </c>
      <c r="F34646">
        <v>4</v>
      </c>
      <c r="G34646">
        <v>51889</v>
      </c>
      <c r="H34646" t="s">
        <v>256</v>
      </c>
      <c r="J34646" t="s">
        <v>14</v>
      </c>
      <c r="K34646">
        <v>51</v>
      </c>
      <c r="L34646" t="s">
        <v>15</v>
      </c>
    </row>
    <row r="34647" spans="1:12">
      <c r="A34647" t="e">
        <f ca="1">E00251615167221</f>
        <v>#NAME?</v>
      </c>
      <c r="B34647">
        <v>1929</v>
      </c>
      <c r="C34647" t="s">
        <v>195</v>
      </c>
      <c r="D34647" s="1">
        <v>41102</v>
      </c>
      <c r="F34647">
        <v>1</v>
      </c>
      <c r="G34647">
        <v>4019</v>
      </c>
      <c r="H34647" t="s">
        <v>26</v>
      </c>
      <c r="J34647" t="s">
        <v>14</v>
      </c>
      <c r="K34647">
        <v>48</v>
      </c>
      <c r="L34647" t="s">
        <v>15</v>
      </c>
    </row>
    <row r="34648" spans="1:12">
      <c r="A34648" t="e">
        <f ca="1">E00251715048221</f>
        <v>#NAME?</v>
      </c>
      <c r="B34648">
        <v>65</v>
      </c>
      <c r="C34648" t="s">
        <v>713</v>
      </c>
      <c r="D34648" s="1">
        <v>42719</v>
      </c>
      <c r="F34648">
        <v>1</v>
      </c>
      <c r="G34648">
        <v>2720</v>
      </c>
      <c r="H34648" t="s">
        <v>65</v>
      </c>
      <c r="J34648" t="s">
        <v>14</v>
      </c>
      <c r="K34648">
        <v>48</v>
      </c>
      <c r="L34648" t="s">
        <v>15</v>
      </c>
    </row>
    <row r="34649" spans="1:12">
      <c r="A34649" t="e">
        <f ca="1">E00251430251921</f>
        <v>#NAME?</v>
      </c>
      <c r="B34649">
        <v>502</v>
      </c>
      <c r="C34649" t="s">
        <v>172</v>
      </c>
      <c r="D34649" s="1">
        <v>41229</v>
      </c>
      <c r="F34649">
        <v>2</v>
      </c>
      <c r="G34649">
        <v>8448</v>
      </c>
      <c r="H34649" t="s">
        <v>718</v>
      </c>
      <c r="J34649" t="s">
        <v>14</v>
      </c>
      <c r="K34649">
        <v>51</v>
      </c>
      <c r="L34649" t="s">
        <v>15</v>
      </c>
    </row>
    <row r="34650" spans="1:12">
      <c r="A34650" t="e">
        <f ca="1">E00251430251921</f>
        <v>#NAME?</v>
      </c>
      <c r="B34650">
        <v>772</v>
      </c>
      <c r="C34650" t="s">
        <v>170</v>
      </c>
      <c r="D34650" s="1">
        <v>42117</v>
      </c>
      <c r="F34650">
        <v>1</v>
      </c>
      <c r="G34650">
        <v>7039</v>
      </c>
      <c r="H34650" t="s">
        <v>650</v>
      </c>
      <c r="I34650" t="s">
        <v>56</v>
      </c>
      <c r="J34650" t="s">
        <v>57</v>
      </c>
      <c r="K34650">
        <v>54</v>
      </c>
      <c r="L34650" t="s">
        <v>15</v>
      </c>
    </row>
    <row r="34651" spans="1:12">
      <c r="A34651" t="e">
        <f ca="1">E00251430251921</f>
        <v>#NAME?</v>
      </c>
      <c r="B34651">
        <v>498</v>
      </c>
      <c r="C34651" t="s">
        <v>591</v>
      </c>
      <c r="D34651" s="1">
        <v>42548</v>
      </c>
      <c r="F34651">
        <v>2</v>
      </c>
      <c r="G34651">
        <v>1619</v>
      </c>
      <c r="H34651" t="s">
        <v>835</v>
      </c>
      <c r="J34651" t="s">
        <v>14</v>
      </c>
      <c r="K34651">
        <v>55</v>
      </c>
      <c r="L34651" t="s">
        <v>15</v>
      </c>
    </row>
    <row r="34652" spans="1:12">
      <c r="A34652" t="e">
        <f ca="1">E00251430251921</f>
        <v>#NAME?</v>
      </c>
      <c r="B34652">
        <v>502</v>
      </c>
      <c r="C34652" t="s">
        <v>172</v>
      </c>
      <c r="D34652" s="1">
        <v>41066</v>
      </c>
      <c r="F34652">
        <v>1</v>
      </c>
      <c r="G34652">
        <v>71940</v>
      </c>
      <c r="H34652" t="s">
        <v>135</v>
      </c>
      <c r="J34652" t="s">
        <v>14</v>
      </c>
      <c r="K34652">
        <v>51</v>
      </c>
      <c r="L34652" t="s">
        <v>15</v>
      </c>
    </row>
    <row r="34653" spans="1:12">
      <c r="A34653" t="e">
        <f ca="1">E00251524987321</f>
        <v>#NAME?</v>
      </c>
      <c r="B34653">
        <v>438</v>
      </c>
      <c r="C34653" t="s">
        <v>474</v>
      </c>
      <c r="D34653" s="1">
        <v>42436</v>
      </c>
      <c r="F34653">
        <v>2</v>
      </c>
      <c r="G34653">
        <v>4019</v>
      </c>
      <c r="H34653" t="s">
        <v>26</v>
      </c>
      <c r="J34653" t="s">
        <v>14</v>
      </c>
      <c r="K34653">
        <v>57</v>
      </c>
      <c r="L34653" t="s">
        <v>15</v>
      </c>
    </row>
    <row r="34654" spans="1:12">
      <c r="A34654" t="e">
        <f ca="1">E00251524987321</f>
        <v>#NAME?</v>
      </c>
      <c r="B34654">
        <v>438</v>
      </c>
      <c r="C34654" t="s">
        <v>474</v>
      </c>
      <c r="D34654" s="1">
        <v>42941</v>
      </c>
      <c r="F34654">
        <v>5</v>
      </c>
      <c r="G34654">
        <v>2729</v>
      </c>
      <c r="H34654" t="s">
        <v>115</v>
      </c>
      <c r="J34654" t="s">
        <v>14</v>
      </c>
      <c r="K34654">
        <v>58</v>
      </c>
      <c r="L34654" t="s">
        <v>15</v>
      </c>
    </row>
    <row r="34655" spans="1:12">
      <c r="A34655" t="e">
        <f ca="1">E00251713652521</f>
        <v>#NAME?</v>
      </c>
      <c r="B34655">
        <v>187</v>
      </c>
      <c r="C34655" t="s">
        <v>420</v>
      </c>
      <c r="D34655" s="1">
        <v>42579</v>
      </c>
      <c r="F34655">
        <v>2</v>
      </c>
      <c r="G34655">
        <v>6029</v>
      </c>
      <c r="H34655" t="s">
        <v>728</v>
      </c>
      <c r="J34655" t="s">
        <v>14</v>
      </c>
      <c r="K34655">
        <v>44</v>
      </c>
      <c r="L34655" t="s">
        <v>15</v>
      </c>
    </row>
    <row r="34656" spans="1:12">
      <c r="A34656" t="e">
        <f ca="1">E00251427220121</f>
        <v>#NAME?</v>
      </c>
      <c r="B34656">
        <v>28</v>
      </c>
      <c r="C34656" t="s">
        <v>153</v>
      </c>
      <c r="D34656" s="1">
        <v>41682</v>
      </c>
      <c r="F34656">
        <v>2</v>
      </c>
      <c r="G34656">
        <v>4019</v>
      </c>
      <c r="H34656" t="s">
        <v>26</v>
      </c>
      <c r="J34656" t="s">
        <v>14</v>
      </c>
      <c r="K34656">
        <v>54</v>
      </c>
      <c r="L34656" t="s">
        <v>15</v>
      </c>
    </row>
    <row r="34657" spans="1:12">
      <c r="A34657" t="e">
        <f ca="1">E00251427220121</f>
        <v>#NAME?</v>
      </c>
      <c r="B34657">
        <v>28</v>
      </c>
      <c r="C34657" t="s">
        <v>153</v>
      </c>
      <c r="D34657" s="1">
        <v>42142</v>
      </c>
      <c r="F34657">
        <v>1</v>
      </c>
      <c r="G34657">
        <v>4019</v>
      </c>
      <c r="H34657" t="s">
        <v>26</v>
      </c>
      <c r="J34657" t="s">
        <v>14</v>
      </c>
      <c r="K34657">
        <v>55</v>
      </c>
      <c r="L34657" t="s">
        <v>15</v>
      </c>
    </row>
    <row r="34658" spans="1:12">
      <c r="A34658" t="e">
        <f ca="1">E00251615167221</f>
        <v>#NAME?</v>
      </c>
      <c r="B34658">
        <v>1929</v>
      </c>
      <c r="C34658" t="s">
        <v>195</v>
      </c>
      <c r="D34658" s="1">
        <v>42262</v>
      </c>
      <c r="F34658">
        <v>2</v>
      </c>
      <c r="G34658">
        <v>4019</v>
      </c>
      <c r="H34658" t="s">
        <v>26</v>
      </c>
      <c r="J34658" t="s">
        <v>14</v>
      </c>
      <c r="K34658">
        <v>51</v>
      </c>
      <c r="L34658" t="s">
        <v>15</v>
      </c>
    </row>
    <row r="34659" spans="1:12">
      <c r="A34659" t="e">
        <f ca="1">E00251427220121</f>
        <v>#NAME?</v>
      </c>
      <c r="B34659">
        <v>28</v>
      </c>
      <c r="C34659" t="s">
        <v>153</v>
      </c>
      <c r="D34659" s="1">
        <v>42629</v>
      </c>
      <c r="F34659">
        <v>1</v>
      </c>
      <c r="G34659">
        <v>7262</v>
      </c>
      <c r="H34659" t="s">
        <v>198</v>
      </c>
      <c r="J34659" t="s">
        <v>14</v>
      </c>
      <c r="K34659">
        <v>56</v>
      </c>
      <c r="L34659" t="s">
        <v>15</v>
      </c>
    </row>
    <row r="34660" spans="1:12">
      <c r="A34660" t="e">
        <f ca="1">E00251427220121</f>
        <v>#NAME?</v>
      </c>
      <c r="B34660">
        <v>28</v>
      </c>
      <c r="C34660" t="s">
        <v>153</v>
      </c>
      <c r="D34660" s="1">
        <v>42986</v>
      </c>
      <c r="F34660">
        <v>2</v>
      </c>
      <c r="G34660">
        <v>23871</v>
      </c>
      <c r="H34660" t="s">
        <v>727</v>
      </c>
      <c r="J34660" t="s">
        <v>14</v>
      </c>
      <c r="K34660">
        <v>57</v>
      </c>
      <c r="L34660" t="s">
        <v>15</v>
      </c>
    </row>
    <row r="34661" spans="1:12">
      <c r="A34661" t="e">
        <f ca="1">E00251615167221</f>
        <v>#NAME?</v>
      </c>
      <c r="B34661">
        <v>1929</v>
      </c>
      <c r="C34661" t="s">
        <v>195</v>
      </c>
      <c r="D34661" s="1">
        <v>41829</v>
      </c>
      <c r="F34661">
        <v>2</v>
      </c>
      <c r="G34661">
        <v>4549</v>
      </c>
      <c r="H34661" t="s">
        <v>69</v>
      </c>
      <c r="J34661" t="s">
        <v>14</v>
      </c>
      <c r="K34661">
        <v>50</v>
      </c>
      <c r="L34661" t="s">
        <v>15</v>
      </c>
    </row>
    <row r="34662" spans="1:12">
      <c r="A34662" t="e">
        <f ca="1">E00251615167221</f>
        <v>#NAME?</v>
      </c>
      <c r="B34662">
        <v>1929</v>
      </c>
      <c r="C34662" t="s">
        <v>195</v>
      </c>
      <c r="D34662" s="1">
        <v>42237</v>
      </c>
      <c r="F34662">
        <v>3</v>
      </c>
      <c r="G34662">
        <v>2724</v>
      </c>
      <c r="H34662" t="s">
        <v>73</v>
      </c>
      <c r="J34662" t="s">
        <v>14</v>
      </c>
      <c r="K34662">
        <v>51</v>
      </c>
      <c r="L34662" t="s">
        <v>15</v>
      </c>
    </row>
    <row r="34663" spans="1:12">
      <c r="A34663" t="e">
        <f ca="1">E00251716576321</f>
        <v>#NAME?</v>
      </c>
      <c r="B34663">
        <v>494</v>
      </c>
      <c r="C34663" t="s">
        <v>63</v>
      </c>
      <c r="D34663" s="1">
        <v>41717</v>
      </c>
      <c r="F34663">
        <v>1</v>
      </c>
      <c r="G34663">
        <v>25000</v>
      </c>
      <c r="H34663" t="s">
        <v>178</v>
      </c>
      <c r="J34663" t="s">
        <v>14</v>
      </c>
      <c r="K34663">
        <v>61</v>
      </c>
      <c r="L34663" t="s">
        <v>15</v>
      </c>
    </row>
    <row r="34664" spans="1:12">
      <c r="A34664" t="e">
        <f ca="1">E00251613874121</f>
        <v>#NAME?</v>
      </c>
      <c r="B34664">
        <v>164</v>
      </c>
      <c r="C34664" t="s">
        <v>792</v>
      </c>
      <c r="D34664" s="1">
        <v>41213</v>
      </c>
      <c r="F34664">
        <v>1</v>
      </c>
      <c r="G34664">
        <v>5920</v>
      </c>
      <c r="H34664" t="s">
        <v>417</v>
      </c>
      <c r="J34664" t="s">
        <v>14</v>
      </c>
      <c r="K34664">
        <v>46</v>
      </c>
      <c r="L34664" t="s">
        <v>15</v>
      </c>
    </row>
    <row r="34665" spans="1:12">
      <c r="A34665" t="e">
        <f ca="1">E00251715048221</f>
        <v>#NAME?</v>
      </c>
      <c r="B34665">
        <v>4903</v>
      </c>
      <c r="C34665" t="s">
        <v>1108</v>
      </c>
      <c r="D34665" s="1">
        <v>42972</v>
      </c>
      <c r="F34665">
        <v>4</v>
      </c>
      <c r="G34665">
        <v>3051</v>
      </c>
      <c r="H34665" t="s">
        <v>13</v>
      </c>
      <c r="I34665" t="s">
        <v>148</v>
      </c>
      <c r="J34665" t="s">
        <v>57</v>
      </c>
      <c r="K34665">
        <v>49</v>
      </c>
      <c r="L34665" t="s">
        <v>15</v>
      </c>
    </row>
    <row r="34666" spans="1:12">
      <c r="A34666" t="e">
        <f ca="1">E00251439831421</f>
        <v>#NAME?</v>
      </c>
      <c r="B34666">
        <v>833</v>
      </c>
      <c r="C34666" t="s">
        <v>1004</v>
      </c>
      <c r="D34666" s="1">
        <v>42025</v>
      </c>
      <c r="E34666">
        <v>1</v>
      </c>
      <c r="F34666">
        <v>3</v>
      </c>
      <c r="G34666">
        <v>9982</v>
      </c>
      <c r="H34666" t="s">
        <v>1749</v>
      </c>
      <c r="J34666" t="s">
        <v>34</v>
      </c>
      <c r="K34666">
        <v>40</v>
      </c>
      <c r="L34666" t="s">
        <v>15</v>
      </c>
    </row>
    <row r="34667" spans="1:12">
      <c r="A34667" t="e">
        <f ca="1">E00251531964221</f>
        <v>#NAME?</v>
      </c>
      <c r="B34667">
        <v>494</v>
      </c>
      <c r="C34667" t="s">
        <v>63</v>
      </c>
      <c r="D34667" s="1">
        <v>41393</v>
      </c>
      <c r="F34667">
        <v>1</v>
      </c>
      <c r="G34667">
        <v>490</v>
      </c>
      <c r="H34667" t="s">
        <v>203</v>
      </c>
      <c r="J34667" t="s">
        <v>14</v>
      </c>
      <c r="K34667">
        <v>42</v>
      </c>
      <c r="L34667" t="s">
        <v>15</v>
      </c>
    </row>
    <row r="34668" spans="1:12">
      <c r="A34668" t="e">
        <f ca="1">E00251531964221</f>
        <v>#NAME?</v>
      </c>
      <c r="B34668">
        <v>494</v>
      </c>
      <c r="C34668" t="s">
        <v>63</v>
      </c>
      <c r="D34668" s="1">
        <v>43017</v>
      </c>
      <c r="F34668">
        <v>4</v>
      </c>
      <c r="G34668">
        <v>27800</v>
      </c>
      <c r="H34668" t="s">
        <v>145</v>
      </c>
      <c r="J34668" t="s">
        <v>14</v>
      </c>
      <c r="K34668">
        <v>47</v>
      </c>
      <c r="L34668" t="s">
        <v>15</v>
      </c>
    </row>
    <row r="34669" spans="1:12">
      <c r="A34669" t="e">
        <f ca="1">E00251524987321</f>
        <v>#NAME?</v>
      </c>
      <c r="B34669">
        <v>438</v>
      </c>
      <c r="C34669" t="s">
        <v>474</v>
      </c>
      <c r="D34669" s="1">
        <v>41513</v>
      </c>
      <c r="F34669">
        <v>3</v>
      </c>
      <c r="G34669">
        <v>4019</v>
      </c>
      <c r="H34669" t="s">
        <v>26</v>
      </c>
      <c r="J34669" t="s">
        <v>14</v>
      </c>
      <c r="K34669">
        <v>54</v>
      </c>
      <c r="L34669" t="s">
        <v>15</v>
      </c>
    </row>
    <row r="34670" spans="1:12">
      <c r="A34670" t="e">
        <f ca="1">E00251524987321</f>
        <v>#NAME?</v>
      </c>
      <c r="B34670">
        <v>438</v>
      </c>
      <c r="C34670" t="s">
        <v>474</v>
      </c>
      <c r="D34670" s="1">
        <v>42173</v>
      </c>
      <c r="F34670">
        <v>2</v>
      </c>
      <c r="G34670">
        <v>25000</v>
      </c>
      <c r="H34670" t="s">
        <v>178</v>
      </c>
      <c r="J34670" t="s">
        <v>14</v>
      </c>
      <c r="K34670">
        <v>56</v>
      </c>
      <c r="L34670" t="s">
        <v>15</v>
      </c>
    </row>
    <row r="34671" spans="1:12">
      <c r="A34671" t="e">
        <f ca="1">E00251524987321</f>
        <v>#NAME?</v>
      </c>
      <c r="B34671">
        <v>438</v>
      </c>
      <c r="C34671" t="s">
        <v>474</v>
      </c>
      <c r="D34671" s="1">
        <v>41184</v>
      </c>
      <c r="F34671">
        <v>1</v>
      </c>
      <c r="G34671">
        <v>25000</v>
      </c>
      <c r="H34671" t="s">
        <v>178</v>
      </c>
      <c r="J34671" t="s">
        <v>14</v>
      </c>
      <c r="K34671">
        <v>53</v>
      </c>
      <c r="L34671" t="s">
        <v>15</v>
      </c>
    </row>
    <row r="34672" spans="1:12">
      <c r="A34672" t="e">
        <f ca="1">E00251439746321</f>
        <v>#NAME?</v>
      </c>
      <c r="B34672">
        <v>297</v>
      </c>
      <c r="C34672" t="s">
        <v>411</v>
      </c>
      <c r="D34672" s="1">
        <v>41788</v>
      </c>
      <c r="F34672">
        <v>5</v>
      </c>
      <c r="G34672">
        <v>4549</v>
      </c>
      <c r="H34672" t="s">
        <v>69</v>
      </c>
      <c r="J34672" t="s">
        <v>14</v>
      </c>
      <c r="K34672">
        <v>61</v>
      </c>
      <c r="L34672" t="s">
        <v>15</v>
      </c>
    </row>
    <row r="34673" spans="1:12">
      <c r="A34673" t="e">
        <f ca="1">E00251524987321</f>
        <v>#NAME?</v>
      </c>
      <c r="B34673">
        <v>438</v>
      </c>
      <c r="C34673" t="s">
        <v>474</v>
      </c>
      <c r="D34673" s="1">
        <v>41691</v>
      </c>
      <c r="F34673">
        <v>1</v>
      </c>
      <c r="G34673">
        <v>7292</v>
      </c>
      <c r="H34673" t="s">
        <v>189</v>
      </c>
      <c r="J34673" t="s">
        <v>14</v>
      </c>
      <c r="K34673">
        <v>54</v>
      </c>
      <c r="L34673" t="s">
        <v>15</v>
      </c>
    </row>
    <row r="34674" spans="1:12">
      <c r="A34674" t="e">
        <f ca="1">E00251439746321</f>
        <v>#NAME?</v>
      </c>
      <c r="B34674">
        <v>297</v>
      </c>
      <c r="C34674" t="s">
        <v>411</v>
      </c>
      <c r="D34674" s="1">
        <v>41702</v>
      </c>
      <c r="F34674">
        <v>2</v>
      </c>
      <c r="G34674">
        <v>5369</v>
      </c>
      <c r="H34674" t="s">
        <v>253</v>
      </c>
      <c r="J34674" t="s">
        <v>14</v>
      </c>
      <c r="K34674">
        <v>61</v>
      </c>
      <c r="L34674" t="s">
        <v>15</v>
      </c>
    </row>
    <row r="34675" spans="1:12">
      <c r="A34675" t="e">
        <f ca="1">E00251430251921</f>
        <v>#NAME?</v>
      </c>
      <c r="B34675">
        <v>6046</v>
      </c>
      <c r="C34675" t="s">
        <v>98</v>
      </c>
      <c r="D34675" s="1">
        <v>41782</v>
      </c>
      <c r="F34675">
        <v>1</v>
      </c>
      <c r="G34675">
        <v>78079</v>
      </c>
      <c r="H34675" t="s">
        <v>49</v>
      </c>
      <c r="I34675" t="s">
        <v>56</v>
      </c>
      <c r="J34675" t="s">
        <v>57</v>
      </c>
      <c r="K34675">
        <v>53</v>
      </c>
      <c r="L34675" t="s">
        <v>22</v>
      </c>
    </row>
    <row r="34676" spans="1:12">
      <c r="A34676" t="e">
        <f ca="1">E00251528725821</f>
        <v>#NAME?</v>
      </c>
      <c r="B34676">
        <v>294</v>
      </c>
      <c r="C34676" t="s">
        <v>61</v>
      </c>
      <c r="D34676" s="1">
        <v>43069</v>
      </c>
      <c r="F34676">
        <v>2</v>
      </c>
      <c r="G34676">
        <v>4019</v>
      </c>
      <c r="H34676" t="s">
        <v>26</v>
      </c>
      <c r="J34676" t="s">
        <v>14</v>
      </c>
      <c r="K34676">
        <v>60</v>
      </c>
      <c r="L34676" t="s">
        <v>15</v>
      </c>
    </row>
    <row r="34677" spans="1:12">
      <c r="A34677" t="e">
        <f ca="1">E00251615167221</f>
        <v>#NAME?</v>
      </c>
      <c r="B34677">
        <v>1929</v>
      </c>
      <c r="C34677" t="s">
        <v>195</v>
      </c>
      <c r="D34677" s="1">
        <v>42321</v>
      </c>
      <c r="F34677">
        <v>1</v>
      </c>
      <c r="G34677">
        <v>4019</v>
      </c>
      <c r="H34677" t="s">
        <v>26</v>
      </c>
      <c r="J34677" t="s">
        <v>14</v>
      </c>
      <c r="K34677">
        <v>51</v>
      </c>
      <c r="L34677" t="s">
        <v>15</v>
      </c>
    </row>
    <row r="34678" spans="1:12">
      <c r="A34678" t="e">
        <f ca="1">E00251615167221</f>
        <v>#NAME?</v>
      </c>
      <c r="B34678">
        <v>1929</v>
      </c>
      <c r="C34678" t="s">
        <v>195</v>
      </c>
      <c r="D34678" s="1">
        <v>42321</v>
      </c>
      <c r="F34678">
        <v>2</v>
      </c>
      <c r="G34678">
        <v>2724</v>
      </c>
      <c r="H34678" t="s">
        <v>73</v>
      </c>
      <c r="J34678" t="s">
        <v>14</v>
      </c>
      <c r="K34678">
        <v>51</v>
      </c>
      <c r="L34678" t="s">
        <v>15</v>
      </c>
    </row>
    <row r="34679" spans="1:12">
      <c r="A34679" t="e">
        <f ca="1">E00251427220121</f>
        <v>#NAME?</v>
      </c>
      <c r="B34679">
        <v>28</v>
      </c>
      <c r="C34679" t="s">
        <v>153</v>
      </c>
      <c r="D34679" s="1">
        <v>41171</v>
      </c>
      <c r="F34679">
        <v>2</v>
      </c>
      <c r="G34679">
        <v>4019</v>
      </c>
      <c r="H34679" t="s">
        <v>26</v>
      </c>
      <c r="J34679" t="s">
        <v>14</v>
      </c>
      <c r="K34679">
        <v>52</v>
      </c>
      <c r="L34679" t="s">
        <v>15</v>
      </c>
    </row>
    <row r="34680" spans="1:12">
      <c r="A34680" t="e">
        <f ca="1">E00251524987321</f>
        <v>#NAME?</v>
      </c>
      <c r="B34680">
        <v>438</v>
      </c>
      <c r="C34680" t="s">
        <v>474</v>
      </c>
      <c r="D34680" s="1">
        <v>42941</v>
      </c>
      <c r="F34680">
        <v>6</v>
      </c>
      <c r="G34680">
        <v>42731</v>
      </c>
      <c r="H34680" t="s">
        <v>608</v>
      </c>
      <c r="J34680" t="s">
        <v>14</v>
      </c>
      <c r="K34680">
        <v>58</v>
      </c>
      <c r="L34680" t="s">
        <v>15</v>
      </c>
    </row>
    <row r="34681" spans="1:12">
      <c r="A34681" t="e">
        <f ca="1">E00251427220121</f>
        <v>#NAME?</v>
      </c>
      <c r="B34681">
        <v>28</v>
      </c>
      <c r="C34681" t="s">
        <v>153</v>
      </c>
      <c r="D34681" s="1">
        <v>41554</v>
      </c>
      <c r="F34681">
        <v>2</v>
      </c>
      <c r="G34681">
        <v>4019</v>
      </c>
      <c r="H34681" t="s">
        <v>26</v>
      </c>
      <c r="J34681" t="s">
        <v>14</v>
      </c>
      <c r="K34681">
        <v>53</v>
      </c>
      <c r="L34681" t="s">
        <v>15</v>
      </c>
    </row>
    <row r="34682" spans="1:12">
      <c r="A34682" t="e">
        <f ca="1">E00251439947821</f>
        <v>#NAME?</v>
      </c>
      <c r="B34682">
        <v>165</v>
      </c>
      <c r="C34682" t="s">
        <v>461</v>
      </c>
      <c r="D34682" s="1">
        <v>42531</v>
      </c>
      <c r="F34682">
        <v>1</v>
      </c>
      <c r="G34682">
        <v>72704</v>
      </c>
      <c r="H34682" t="s">
        <v>855</v>
      </c>
      <c r="J34682" t="s">
        <v>14</v>
      </c>
      <c r="K34682">
        <v>51</v>
      </c>
      <c r="L34682" t="s">
        <v>15</v>
      </c>
    </row>
    <row r="34683" spans="1:12">
      <c r="A34683" t="e">
        <f ca="1">E00251439947821</f>
        <v>#NAME?</v>
      </c>
      <c r="B34683">
        <v>165</v>
      </c>
      <c r="C34683" t="s">
        <v>461</v>
      </c>
      <c r="D34683" s="1">
        <v>42411</v>
      </c>
      <c r="F34683">
        <v>1</v>
      </c>
      <c r="G34683">
        <v>2149</v>
      </c>
      <c r="H34683" t="s">
        <v>484</v>
      </c>
      <c r="J34683" t="s">
        <v>14</v>
      </c>
      <c r="K34683">
        <v>50</v>
      </c>
      <c r="L34683" t="s">
        <v>15</v>
      </c>
    </row>
    <row r="34684" spans="1:12">
      <c r="A34684" t="e">
        <f ca="1">E00251427220121</f>
        <v>#NAME?</v>
      </c>
      <c r="B34684">
        <v>4991</v>
      </c>
      <c r="C34684" t="s">
        <v>838</v>
      </c>
      <c r="D34684" s="1">
        <v>42006</v>
      </c>
      <c r="F34684">
        <v>2</v>
      </c>
      <c r="G34684">
        <v>4019</v>
      </c>
      <c r="H34684" t="s">
        <v>26</v>
      </c>
      <c r="I34684" t="s">
        <v>148</v>
      </c>
      <c r="J34684" t="s">
        <v>57</v>
      </c>
      <c r="K34684">
        <v>55</v>
      </c>
      <c r="L34684" t="s">
        <v>15</v>
      </c>
    </row>
    <row r="34685" spans="1:12">
      <c r="A34685" t="e">
        <f ca="1">E00251417952621</f>
        <v>#NAME?</v>
      </c>
      <c r="B34685">
        <v>66</v>
      </c>
      <c r="C34685" t="s">
        <v>134</v>
      </c>
      <c r="D34685" s="1">
        <v>41638</v>
      </c>
      <c r="F34685">
        <v>1</v>
      </c>
      <c r="G34685">
        <v>4019</v>
      </c>
      <c r="H34685" t="s">
        <v>26</v>
      </c>
      <c r="J34685" t="s">
        <v>14</v>
      </c>
      <c r="K34685">
        <v>46</v>
      </c>
      <c r="L34685" t="s">
        <v>15</v>
      </c>
    </row>
    <row r="34686" spans="1:12">
      <c r="A34686" t="e">
        <f ca="1">E00251417952621</f>
        <v>#NAME?</v>
      </c>
      <c r="B34686">
        <v>66</v>
      </c>
      <c r="C34686" t="s">
        <v>134</v>
      </c>
      <c r="D34686" s="1">
        <v>42338</v>
      </c>
      <c r="F34686">
        <v>1</v>
      </c>
      <c r="G34686">
        <v>460</v>
      </c>
      <c r="H34686" t="s">
        <v>16</v>
      </c>
      <c r="J34686" t="s">
        <v>14</v>
      </c>
      <c r="K34686">
        <v>48</v>
      </c>
      <c r="L34686" t="s">
        <v>15</v>
      </c>
    </row>
    <row r="34687" spans="1:12">
      <c r="A34687" t="e">
        <f ca="1">E00251524987321</f>
        <v>#NAME?</v>
      </c>
      <c r="B34687">
        <v>438</v>
      </c>
      <c r="C34687" t="s">
        <v>474</v>
      </c>
      <c r="D34687" s="1">
        <v>42086</v>
      </c>
      <c r="F34687">
        <v>2</v>
      </c>
      <c r="G34687">
        <v>4019</v>
      </c>
      <c r="H34687" t="s">
        <v>26</v>
      </c>
      <c r="J34687" t="s">
        <v>14</v>
      </c>
      <c r="K34687">
        <v>56</v>
      </c>
      <c r="L34687" t="s">
        <v>15</v>
      </c>
    </row>
    <row r="34688" spans="1:12">
      <c r="A34688" t="e">
        <f ca="1">E00251524987321</f>
        <v>#NAME?</v>
      </c>
      <c r="B34688">
        <v>438</v>
      </c>
      <c r="C34688" t="s">
        <v>474</v>
      </c>
      <c r="D34688" s="1">
        <v>42941</v>
      </c>
      <c r="F34688">
        <v>3</v>
      </c>
      <c r="G34688">
        <v>4019</v>
      </c>
      <c r="H34688" t="s">
        <v>26</v>
      </c>
      <c r="J34688" t="s">
        <v>14</v>
      </c>
      <c r="K34688">
        <v>58</v>
      </c>
      <c r="L34688" t="s">
        <v>15</v>
      </c>
    </row>
    <row r="34689" spans="1:12">
      <c r="A34689" t="e">
        <f ca="1">E00251524987321</f>
        <v>#NAME?</v>
      </c>
      <c r="B34689">
        <v>438</v>
      </c>
      <c r="C34689" t="s">
        <v>474</v>
      </c>
      <c r="D34689" s="1">
        <v>42086</v>
      </c>
      <c r="F34689">
        <v>1</v>
      </c>
      <c r="G34689">
        <v>25000</v>
      </c>
      <c r="H34689" t="s">
        <v>178</v>
      </c>
      <c r="J34689" t="s">
        <v>14</v>
      </c>
      <c r="K34689">
        <v>56</v>
      </c>
      <c r="L34689" t="s">
        <v>15</v>
      </c>
    </row>
    <row r="34690" spans="1:12">
      <c r="A34690" t="e">
        <f ca="1">E00251715048221</f>
        <v>#NAME?</v>
      </c>
      <c r="B34690">
        <v>65</v>
      </c>
      <c r="C34690" t="s">
        <v>713</v>
      </c>
      <c r="D34690" s="1">
        <v>43066</v>
      </c>
      <c r="F34690">
        <v>4</v>
      </c>
      <c r="G34690">
        <v>27800</v>
      </c>
      <c r="H34690" t="s">
        <v>145</v>
      </c>
      <c r="J34690" t="s">
        <v>14</v>
      </c>
      <c r="K34690">
        <v>49</v>
      </c>
      <c r="L34690" t="s">
        <v>15</v>
      </c>
    </row>
    <row r="34691" spans="1:12">
      <c r="A34691" t="e">
        <f ca="1">E00251715048221</f>
        <v>#NAME?</v>
      </c>
      <c r="B34691">
        <v>4903</v>
      </c>
      <c r="C34691" t="s">
        <v>1108</v>
      </c>
      <c r="D34691" s="1">
        <v>42997</v>
      </c>
      <c r="F34691">
        <v>1</v>
      </c>
      <c r="G34691">
        <v>5258</v>
      </c>
      <c r="H34691" t="s">
        <v>236</v>
      </c>
      <c r="J34691" t="s">
        <v>14</v>
      </c>
      <c r="K34691">
        <v>49</v>
      </c>
      <c r="L34691" t="s">
        <v>15</v>
      </c>
    </row>
    <row r="34692" spans="1:12">
      <c r="A34692" t="e">
        <f ca="1">E00251715048221</f>
        <v>#NAME?</v>
      </c>
      <c r="B34692">
        <v>4903</v>
      </c>
      <c r="C34692" t="s">
        <v>1108</v>
      </c>
      <c r="D34692" s="1">
        <v>42997</v>
      </c>
      <c r="F34692">
        <v>3</v>
      </c>
      <c r="G34692">
        <v>2720</v>
      </c>
      <c r="H34692" t="s">
        <v>65</v>
      </c>
      <c r="I34692" t="s">
        <v>148</v>
      </c>
      <c r="J34692" t="s">
        <v>57</v>
      </c>
      <c r="K34692">
        <v>49</v>
      </c>
      <c r="L34692" t="s">
        <v>15</v>
      </c>
    </row>
    <row r="34693" spans="1:12">
      <c r="A34693" t="e">
        <f ca="1">E00251537880321</f>
        <v>#NAME?</v>
      </c>
      <c r="B34693">
        <v>282</v>
      </c>
      <c r="C34693" t="s">
        <v>724</v>
      </c>
      <c r="D34693" s="1">
        <v>41939</v>
      </c>
      <c r="F34693">
        <v>2</v>
      </c>
      <c r="G34693">
        <v>4189</v>
      </c>
      <c r="H34693" t="s">
        <v>335</v>
      </c>
      <c r="J34693" t="s">
        <v>14</v>
      </c>
      <c r="K34693">
        <v>41</v>
      </c>
      <c r="L34693" t="s">
        <v>15</v>
      </c>
    </row>
    <row r="34694" spans="1:12">
      <c r="A34694" t="e">
        <f ca="1">E00251430251921</f>
        <v>#NAME?</v>
      </c>
      <c r="B34694">
        <v>498</v>
      </c>
      <c r="C34694" t="s">
        <v>591</v>
      </c>
      <c r="D34694" s="1">
        <v>42548</v>
      </c>
      <c r="F34694">
        <v>1</v>
      </c>
      <c r="G34694">
        <v>7962</v>
      </c>
      <c r="H34694" t="s">
        <v>111</v>
      </c>
      <c r="J34694" t="s">
        <v>14</v>
      </c>
      <c r="K34694">
        <v>55</v>
      </c>
      <c r="L34694" t="s">
        <v>22</v>
      </c>
    </row>
    <row r="34695" spans="1:12">
      <c r="A34695" t="e">
        <f ca="1">E00251430251921</f>
        <v>#NAME?</v>
      </c>
      <c r="B34695">
        <v>7504</v>
      </c>
      <c r="C34695" t="s">
        <v>162</v>
      </c>
      <c r="D34695" s="1">
        <v>42002</v>
      </c>
      <c r="F34695">
        <v>3</v>
      </c>
      <c r="G34695">
        <v>1619</v>
      </c>
      <c r="H34695" t="s">
        <v>835</v>
      </c>
      <c r="J34695" t="s">
        <v>14</v>
      </c>
      <c r="K34695">
        <v>53</v>
      </c>
      <c r="L34695" t="s">
        <v>15</v>
      </c>
    </row>
    <row r="34696" spans="1:12">
      <c r="A34696" t="e">
        <f ca="1">E00251417952621</f>
        <v>#NAME?</v>
      </c>
      <c r="B34696">
        <v>66</v>
      </c>
      <c r="C34696" t="s">
        <v>134</v>
      </c>
      <c r="D34696" s="1">
        <v>41920</v>
      </c>
      <c r="F34696">
        <v>1</v>
      </c>
      <c r="G34696">
        <v>7804</v>
      </c>
      <c r="H34696" t="s">
        <v>43</v>
      </c>
      <c r="J34696" t="s">
        <v>14</v>
      </c>
      <c r="K34696">
        <v>47</v>
      </c>
      <c r="L34696" t="s">
        <v>22</v>
      </c>
    </row>
    <row r="34697" spans="1:12">
      <c r="A34697" t="e">
        <f ca="1">E00251417952621</f>
        <v>#NAME?</v>
      </c>
      <c r="B34697">
        <v>66</v>
      </c>
      <c r="C34697" t="s">
        <v>134</v>
      </c>
      <c r="D34697" s="1">
        <v>41920</v>
      </c>
      <c r="F34697">
        <v>2</v>
      </c>
      <c r="G34697">
        <v>4019</v>
      </c>
      <c r="H34697" t="s">
        <v>26</v>
      </c>
      <c r="J34697" t="s">
        <v>14</v>
      </c>
      <c r="K34697">
        <v>47</v>
      </c>
      <c r="L34697" t="s">
        <v>15</v>
      </c>
    </row>
    <row r="34698" spans="1:12">
      <c r="A34698" t="e">
        <f ca="1">E00251537880321</f>
        <v>#NAME?</v>
      </c>
      <c r="B34698">
        <v>282</v>
      </c>
      <c r="C34698" t="s">
        <v>724</v>
      </c>
      <c r="D34698" s="1">
        <v>42205</v>
      </c>
      <c r="F34698">
        <v>2</v>
      </c>
      <c r="G34698">
        <v>36720</v>
      </c>
      <c r="H34698" t="s">
        <v>1750</v>
      </c>
      <c r="J34698" t="s">
        <v>14</v>
      </c>
      <c r="K34698">
        <v>42</v>
      </c>
      <c r="L34698" t="s">
        <v>15</v>
      </c>
    </row>
    <row r="34699" spans="1:12">
      <c r="A34699" t="e">
        <f ca="1">E00251715544321</f>
        <v>#NAME?</v>
      </c>
      <c r="B34699">
        <v>1328</v>
      </c>
      <c r="C34699" t="s">
        <v>697</v>
      </c>
      <c r="D34699" s="1">
        <v>41318</v>
      </c>
      <c r="F34699">
        <v>1</v>
      </c>
      <c r="G34699">
        <v>2800</v>
      </c>
      <c r="H34699" t="s">
        <v>717</v>
      </c>
      <c r="J34699" t="s">
        <v>14</v>
      </c>
      <c r="K34699">
        <v>41</v>
      </c>
      <c r="L34699" t="s">
        <v>15</v>
      </c>
    </row>
    <row r="34700" spans="1:12">
      <c r="A34700" t="e">
        <f ca="1">E00251715544321</f>
        <v>#NAME?</v>
      </c>
      <c r="B34700">
        <v>1328</v>
      </c>
      <c r="C34700" t="s">
        <v>697</v>
      </c>
      <c r="D34700" s="1">
        <v>42997</v>
      </c>
      <c r="F34700">
        <v>4</v>
      </c>
      <c r="G34700">
        <v>2800</v>
      </c>
      <c r="H34700" t="s">
        <v>717</v>
      </c>
      <c r="J34700" t="s">
        <v>14</v>
      </c>
      <c r="K34700">
        <v>46</v>
      </c>
      <c r="L34700" t="s">
        <v>15</v>
      </c>
    </row>
    <row r="34701" spans="1:12">
      <c r="A34701" t="e">
        <f ca="1">E00251430251921</f>
        <v>#NAME?</v>
      </c>
      <c r="B34701">
        <v>772</v>
      </c>
      <c r="C34701" t="s">
        <v>170</v>
      </c>
      <c r="D34701" s="1">
        <v>42118</v>
      </c>
      <c r="F34701">
        <v>1</v>
      </c>
      <c r="G34701">
        <v>9181</v>
      </c>
      <c r="H34701" t="s">
        <v>541</v>
      </c>
      <c r="I34701" t="s">
        <v>56</v>
      </c>
      <c r="J34701" t="s">
        <v>57</v>
      </c>
      <c r="K34701">
        <v>54</v>
      </c>
      <c r="L34701" t="s">
        <v>15</v>
      </c>
    </row>
    <row r="34702" spans="1:12">
      <c r="A34702" t="e">
        <f ca="1">E00251430060221</f>
        <v>#NAME?</v>
      </c>
      <c r="B34702">
        <v>467</v>
      </c>
      <c r="C34702" t="s">
        <v>232</v>
      </c>
      <c r="D34702" s="1">
        <v>42654</v>
      </c>
      <c r="F34702">
        <v>1</v>
      </c>
      <c r="G34702">
        <v>7242</v>
      </c>
      <c r="H34702" t="s">
        <v>93</v>
      </c>
      <c r="J34702" t="s">
        <v>14</v>
      </c>
      <c r="K34702">
        <v>58</v>
      </c>
      <c r="L34702" t="s">
        <v>15</v>
      </c>
    </row>
    <row r="34703" spans="1:12">
      <c r="A34703" t="e">
        <f ca="1">E00251617666221</f>
        <v>#NAME?</v>
      </c>
      <c r="B34703">
        <v>6156</v>
      </c>
      <c r="C34703" t="s">
        <v>352</v>
      </c>
      <c r="D34703" s="1">
        <v>41864</v>
      </c>
      <c r="F34703">
        <v>1</v>
      </c>
      <c r="G34703">
        <v>3019</v>
      </c>
      <c r="H34703" t="s">
        <v>441</v>
      </c>
      <c r="J34703" t="s">
        <v>14</v>
      </c>
      <c r="K34703">
        <v>39</v>
      </c>
      <c r="L34703" t="s">
        <v>15</v>
      </c>
    </row>
    <row r="34704" spans="1:12">
      <c r="A34704" t="e">
        <f ca="1">E00251713652521</f>
        <v>#NAME?</v>
      </c>
      <c r="B34704">
        <v>187</v>
      </c>
      <c r="C34704" t="s">
        <v>420</v>
      </c>
      <c r="D34704" s="1">
        <v>42305</v>
      </c>
      <c r="F34704">
        <v>1</v>
      </c>
      <c r="G34704">
        <v>78449</v>
      </c>
      <c r="H34704" t="s">
        <v>277</v>
      </c>
      <c r="J34704" t="s">
        <v>14</v>
      </c>
      <c r="K34704">
        <v>43</v>
      </c>
      <c r="L34704" t="s">
        <v>22</v>
      </c>
    </row>
    <row r="34705" spans="1:12">
      <c r="A34705" t="e">
        <f ca="1">E00251713652521</f>
        <v>#NAME?</v>
      </c>
      <c r="B34705">
        <v>187</v>
      </c>
      <c r="C34705" t="s">
        <v>420</v>
      </c>
      <c r="D34705" s="1">
        <v>42723</v>
      </c>
      <c r="F34705">
        <v>1</v>
      </c>
      <c r="G34705">
        <v>60090</v>
      </c>
      <c r="H34705" t="s">
        <v>181</v>
      </c>
      <c r="J34705" t="s">
        <v>14</v>
      </c>
      <c r="K34705">
        <v>44</v>
      </c>
      <c r="L34705" t="s">
        <v>15</v>
      </c>
    </row>
    <row r="34706" spans="1:12">
      <c r="A34706" t="e">
        <f ca="1">E00251512648621</f>
        <v>#NAME?</v>
      </c>
      <c r="B34706">
        <v>62</v>
      </c>
      <c r="C34706" t="s">
        <v>20</v>
      </c>
      <c r="D34706" s="1">
        <v>41197</v>
      </c>
      <c r="F34706">
        <v>1</v>
      </c>
      <c r="G34706">
        <v>4019</v>
      </c>
      <c r="H34706" t="s">
        <v>26</v>
      </c>
      <c r="J34706" t="s">
        <v>14</v>
      </c>
      <c r="K34706">
        <v>45</v>
      </c>
      <c r="L34706" t="s">
        <v>15</v>
      </c>
    </row>
    <row r="34707" spans="1:12">
      <c r="A34707" t="e">
        <f ca="1">E00251439746321</f>
        <v>#NAME?</v>
      </c>
      <c r="B34707">
        <v>297</v>
      </c>
      <c r="C34707" t="s">
        <v>411</v>
      </c>
      <c r="D34707" s="1">
        <v>41674</v>
      </c>
      <c r="F34707">
        <v>2</v>
      </c>
      <c r="G34707">
        <v>7242</v>
      </c>
      <c r="H34707" t="s">
        <v>93</v>
      </c>
      <c r="J34707" t="s">
        <v>14</v>
      </c>
      <c r="K34707">
        <v>61</v>
      </c>
      <c r="L34707" t="s">
        <v>15</v>
      </c>
    </row>
    <row r="34708" spans="1:12">
      <c r="A34708" t="e">
        <f ca="1">E00251524987321</f>
        <v>#NAME?</v>
      </c>
      <c r="B34708">
        <v>438</v>
      </c>
      <c r="C34708" t="s">
        <v>474</v>
      </c>
      <c r="D34708" s="1">
        <v>41079</v>
      </c>
      <c r="F34708">
        <v>1</v>
      </c>
      <c r="G34708">
        <v>2721</v>
      </c>
      <c r="H34708" t="s">
        <v>465</v>
      </c>
      <c r="J34708" t="s">
        <v>14</v>
      </c>
      <c r="K34708">
        <v>53</v>
      </c>
      <c r="L34708" t="s">
        <v>15</v>
      </c>
    </row>
    <row r="34709" spans="1:12">
      <c r="A34709" t="e">
        <f ca="1">E00251524987321</f>
        <v>#NAME?</v>
      </c>
      <c r="B34709">
        <v>438</v>
      </c>
      <c r="C34709" t="s">
        <v>474</v>
      </c>
      <c r="D34709" s="1">
        <v>41155</v>
      </c>
      <c r="F34709">
        <v>2</v>
      </c>
      <c r="G34709">
        <v>4019</v>
      </c>
      <c r="H34709" t="s">
        <v>26</v>
      </c>
      <c r="J34709" t="s">
        <v>14</v>
      </c>
      <c r="K34709">
        <v>53</v>
      </c>
      <c r="L34709" t="s">
        <v>15</v>
      </c>
    </row>
    <row r="34710" spans="1:12">
      <c r="A34710" t="e">
        <f ca="1">E00251524987321</f>
        <v>#NAME?</v>
      </c>
      <c r="B34710">
        <v>438</v>
      </c>
      <c r="C34710" t="s">
        <v>474</v>
      </c>
      <c r="D34710" s="1">
        <v>42793</v>
      </c>
      <c r="F34710">
        <v>2</v>
      </c>
      <c r="G34710">
        <v>4019</v>
      </c>
      <c r="H34710" t="s">
        <v>26</v>
      </c>
      <c r="J34710" t="s">
        <v>14</v>
      </c>
      <c r="K34710">
        <v>58</v>
      </c>
      <c r="L34710" t="s">
        <v>15</v>
      </c>
    </row>
    <row r="34711" spans="1:12">
      <c r="A34711" t="e">
        <f ca="1">E00251524987321</f>
        <v>#NAME?</v>
      </c>
      <c r="B34711">
        <v>438</v>
      </c>
      <c r="C34711" t="s">
        <v>474</v>
      </c>
      <c r="D34711" s="1">
        <v>42997</v>
      </c>
      <c r="F34711">
        <v>1</v>
      </c>
      <c r="G34711">
        <v>25000</v>
      </c>
      <c r="H34711" t="s">
        <v>178</v>
      </c>
      <c r="J34711" t="s">
        <v>14</v>
      </c>
      <c r="K34711">
        <v>58</v>
      </c>
      <c r="L34711" t="s">
        <v>15</v>
      </c>
    </row>
    <row r="34712" spans="1:12">
      <c r="A34712" t="e">
        <f ca="1">E00251429162721</f>
        <v>#NAME?</v>
      </c>
      <c r="B34712">
        <v>285</v>
      </c>
      <c r="C34712" t="s">
        <v>117</v>
      </c>
      <c r="D34712" s="1">
        <v>42234</v>
      </c>
      <c r="F34712">
        <v>3</v>
      </c>
      <c r="G34712">
        <v>486</v>
      </c>
      <c r="H34712" t="s">
        <v>39</v>
      </c>
      <c r="J34712" t="s">
        <v>14</v>
      </c>
      <c r="K34712">
        <v>58</v>
      </c>
      <c r="L34712" t="s">
        <v>15</v>
      </c>
    </row>
    <row r="34713" spans="1:12">
      <c r="A34713" t="e">
        <f ca="1">E00251429162721</f>
        <v>#NAME?</v>
      </c>
      <c r="B34713">
        <v>285</v>
      </c>
      <c r="C34713" t="s">
        <v>117</v>
      </c>
      <c r="D34713" s="1">
        <v>41191</v>
      </c>
      <c r="F34713">
        <v>1</v>
      </c>
      <c r="G34713">
        <v>8470</v>
      </c>
      <c r="H34713" t="s">
        <v>120</v>
      </c>
      <c r="J34713" t="s">
        <v>14</v>
      </c>
      <c r="K34713">
        <v>56</v>
      </c>
      <c r="L34713" t="s">
        <v>15</v>
      </c>
    </row>
    <row r="34714" spans="1:12">
      <c r="A34714" t="e">
        <f ca="1">E00251429162721</f>
        <v>#NAME?</v>
      </c>
      <c r="B34714">
        <v>285</v>
      </c>
      <c r="C34714" t="s">
        <v>117</v>
      </c>
      <c r="D34714" s="1">
        <v>41344</v>
      </c>
      <c r="F34714">
        <v>2</v>
      </c>
      <c r="G34714">
        <v>7962</v>
      </c>
      <c r="H34714" t="s">
        <v>111</v>
      </c>
      <c r="J34714" t="s">
        <v>14</v>
      </c>
      <c r="K34714">
        <v>56</v>
      </c>
      <c r="L34714" t="s">
        <v>22</v>
      </c>
    </row>
    <row r="34715" spans="1:12">
      <c r="A34715" t="e">
        <f ca="1">E00251429162721</f>
        <v>#NAME?</v>
      </c>
      <c r="B34715">
        <v>285</v>
      </c>
      <c r="C34715" t="s">
        <v>117</v>
      </c>
      <c r="D34715" s="1">
        <v>42234</v>
      </c>
      <c r="F34715">
        <v>2</v>
      </c>
      <c r="G34715">
        <v>5198</v>
      </c>
      <c r="H34715" t="s">
        <v>200</v>
      </c>
      <c r="J34715" t="s">
        <v>14</v>
      </c>
      <c r="K34715">
        <v>58</v>
      </c>
      <c r="L34715" t="s">
        <v>15</v>
      </c>
    </row>
    <row r="34716" spans="1:12">
      <c r="A34716" t="e">
        <f ca="1">E00251429162721</f>
        <v>#NAME?</v>
      </c>
      <c r="B34716">
        <v>285</v>
      </c>
      <c r="C34716" t="s">
        <v>117</v>
      </c>
      <c r="D34716" s="1">
        <v>43046</v>
      </c>
      <c r="F34716">
        <v>2</v>
      </c>
      <c r="G34716">
        <v>4940</v>
      </c>
      <c r="H34716" t="s">
        <v>708</v>
      </c>
      <c r="J34716" t="s">
        <v>14</v>
      </c>
      <c r="K34716">
        <v>61</v>
      </c>
      <c r="L34716" t="s">
        <v>15</v>
      </c>
    </row>
    <row r="34717" spans="1:12">
      <c r="A34717" t="e">
        <f ca="1">E00251617666221</f>
        <v>#NAME?</v>
      </c>
      <c r="B34717">
        <v>6156</v>
      </c>
      <c r="C34717" t="s">
        <v>352</v>
      </c>
      <c r="D34717" s="1">
        <v>42744</v>
      </c>
      <c r="F34717">
        <v>3</v>
      </c>
      <c r="G34717">
        <v>2919</v>
      </c>
      <c r="H34717" t="s">
        <v>1214</v>
      </c>
      <c r="J34717" t="s">
        <v>14</v>
      </c>
      <c r="K34717">
        <v>41</v>
      </c>
      <c r="L34717" t="s">
        <v>15</v>
      </c>
    </row>
    <row r="34718" spans="1:12">
      <c r="A34718" t="e">
        <f ca="1">E00251531964221</f>
        <v>#NAME?</v>
      </c>
      <c r="B34718">
        <v>494</v>
      </c>
      <c r="C34718" t="s">
        <v>63</v>
      </c>
      <c r="D34718" s="1">
        <v>41593</v>
      </c>
      <c r="F34718">
        <v>1</v>
      </c>
      <c r="G34718">
        <v>4019</v>
      </c>
      <c r="H34718" t="s">
        <v>26</v>
      </c>
      <c r="J34718" t="s">
        <v>14</v>
      </c>
      <c r="K34718">
        <v>43</v>
      </c>
      <c r="L34718" t="s">
        <v>15</v>
      </c>
    </row>
    <row r="34719" spans="1:12">
      <c r="A34719" t="e">
        <f ca="1">E00251531964221</f>
        <v>#NAME?</v>
      </c>
      <c r="B34719">
        <v>494</v>
      </c>
      <c r="C34719" t="s">
        <v>63</v>
      </c>
      <c r="D34719" s="1">
        <v>43035</v>
      </c>
      <c r="F34719">
        <v>3</v>
      </c>
      <c r="G34719">
        <v>4299</v>
      </c>
      <c r="H34719" t="s">
        <v>705</v>
      </c>
      <c r="J34719" t="s">
        <v>14</v>
      </c>
      <c r="K34719">
        <v>47</v>
      </c>
      <c r="L34719" t="s">
        <v>15</v>
      </c>
    </row>
    <row r="34720" spans="1:12">
      <c r="A34720" t="e">
        <f ca="1">E00251512504921</f>
        <v>#NAME?</v>
      </c>
      <c r="B34720">
        <v>47</v>
      </c>
      <c r="C34720" t="s">
        <v>494</v>
      </c>
      <c r="D34720" s="1">
        <v>42695</v>
      </c>
      <c r="F34720">
        <v>3</v>
      </c>
      <c r="G34720">
        <v>49300</v>
      </c>
      <c r="H34720" t="s">
        <v>228</v>
      </c>
      <c r="J34720" t="s">
        <v>14</v>
      </c>
      <c r="K34720">
        <v>54</v>
      </c>
      <c r="L34720" t="s">
        <v>15</v>
      </c>
    </row>
    <row r="34721" spans="1:12">
      <c r="A34721" t="e">
        <f ca="1">E00251518890621</f>
        <v>#NAME?</v>
      </c>
      <c r="B34721">
        <v>290</v>
      </c>
      <c r="C34721" t="s">
        <v>449</v>
      </c>
      <c r="D34721" s="1">
        <v>41830</v>
      </c>
      <c r="F34721">
        <v>5</v>
      </c>
      <c r="G34721">
        <v>5921</v>
      </c>
      <c r="H34721" t="s">
        <v>680</v>
      </c>
      <c r="J34721" t="s">
        <v>14</v>
      </c>
      <c r="K34721">
        <v>59</v>
      </c>
      <c r="L34721" t="s">
        <v>15</v>
      </c>
    </row>
    <row r="34722" spans="1:12">
      <c r="A34722" t="e">
        <f ca="1">E00251532309221</f>
        <v>#NAME?</v>
      </c>
      <c r="B34722">
        <v>451</v>
      </c>
      <c r="C34722" t="s">
        <v>102</v>
      </c>
      <c r="D34722" s="1">
        <v>40990</v>
      </c>
      <c r="F34722">
        <v>1</v>
      </c>
      <c r="G34722">
        <v>477</v>
      </c>
      <c r="H34722" t="s">
        <v>615</v>
      </c>
      <c r="J34722" t="s">
        <v>14</v>
      </c>
      <c r="K34722">
        <v>46</v>
      </c>
      <c r="L34722" t="s">
        <v>15</v>
      </c>
    </row>
    <row r="34723" spans="1:12">
      <c r="A34723" t="e">
        <f ca="1">E00251532309221</f>
        <v>#NAME?</v>
      </c>
      <c r="B34723">
        <v>451</v>
      </c>
      <c r="C34723" t="s">
        <v>102</v>
      </c>
      <c r="D34723" s="1">
        <v>40967</v>
      </c>
      <c r="F34723">
        <v>1</v>
      </c>
      <c r="G34723">
        <v>463</v>
      </c>
      <c r="H34723" t="s">
        <v>259</v>
      </c>
      <c r="J34723" t="s">
        <v>14</v>
      </c>
      <c r="K34723">
        <v>46</v>
      </c>
      <c r="L34723" t="s">
        <v>15</v>
      </c>
    </row>
    <row r="34724" spans="1:12">
      <c r="A34724" t="e">
        <f ca="1">E00251532309221</f>
        <v>#NAME?</v>
      </c>
      <c r="B34724">
        <v>451</v>
      </c>
      <c r="C34724" t="s">
        <v>102</v>
      </c>
      <c r="D34724" s="1">
        <v>42809</v>
      </c>
      <c r="F34724">
        <v>2</v>
      </c>
      <c r="G34724">
        <v>477</v>
      </c>
      <c r="H34724" t="s">
        <v>615</v>
      </c>
      <c r="J34724" t="s">
        <v>14</v>
      </c>
      <c r="K34724">
        <v>51</v>
      </c>
      <c r="L34724" t="s">
        <v>15</v>
      </c>
    </row>
    <row r="34725" spans="1:12">
      <c r="A34725" t="e">
        <f ca="1">E00251711585721</f>
        <v>#NAME?</v>
      </c>
      <c r="B34725">
        <v>10</v>
      </c>
      <c r="C34725" t="s">
        <v>18</v>
      </c>
      <c r="D34725" s="1">
        <v>40970</v>
      </c>
      <c r="F34725">
        <v>1</v>
      </c>
      <c r="G34725">
        <v>2729</v>
      </c>
      <c r="H34725" t="s">
        <v>115</v>
      </c>
      <c r="J34725" t="s">
        <v>14</v>
      </c>
      <c r="K34725">
        <v>51</v>
      </c>
      <c r="L34725" t="s">
        <v>15</v>
      </c>
    </row>
    <row r="34726" spans="1:12">
      <c r="A34726" t="e">
        <f ca="1">E00251431566321</f>
        <v>#NAME?</v>
      </c>
      <c r="B34726">
        <v>701</v>
      </c>
      <c r="C34726" t="s">
        <v>72</v>
      </c>
      <c r="D34726" s="1">
        <v>42088</v>
      </c>
      <c r="F34726">
        <v>5</v>
      </c>
      <c r="G34726">
        <v>60784</v>
      </c>
      <c r="H34726" t="s">
        <v>839</v>
      </c>
      <c r="J34726" t="s">
        <v>14</v>
      </c>
      <c r="K34726">
        <v>62</v>
      </c>
      <c r="L34726" t="s">
        <v>15</v>
      </c>
    </row>
    <row r="34727" spans="1:12">
      <c r="A34727" t="e">
        <f ca="1">E00251514692621</f>
        <v>#NAME?</v>
      </c>
      <c r="B34727">
        <v>452</v>
      </c>
      <c r="C34727" t="s">
        <v>592</v>
      </c>
      <c r="D34727" s="1">
        <v>42943</v>
      </c>
      <c r="F34727">
        <v>2</v>
      </c>
      <c r="G34727">
        <v>3899</v>
      </c>
      <c r="H34727" t="s">
        <v>264</v>
      </c>
      <c r="J34727" t="s">
        <v>14</v>
      </c>
      <c r="K34727">
        <v>46</v>
      </c>
      <c r="L34727" t="s">
        <v>15</v>
      </c>
    </row>
    <row r="34728" spans="1:12">
      <c r="A34728" t="e">
        <f ca="1">E00251431566321</f>
        <v>#NAME?</v>
      </c>
      <c r="B34728">
        <v>701</v>
      </c>
      <c r="C34728" t="s">
        <v>72</v>
      </c>
      <c r="D34728" s="1">
        <v>41432</v>
      </c>
      <c r="F34728">
        <v>1</v>
      </c>
      <c r="G34728">
        <v>5258</v>
      </c>
      <c r="H34728" t="s">
        <v>236</v>
      </c>
      <c r="J34728" t="s">
        <v>14</v>
      </c>
      <c r="K34728">
        <v>60</v>
      </c>
      <c r="L34728" t="s">
        <v>15</v>
      </c>
    </row>
    <row r="34729" spans="1:12">
      <c r="A34729" t="e">
        <f ca="1">E00251626527921</f>
        <v>#NAME?</v>
      </c>
      <c r="B34729">
        <v>695</v>
      </c>
      <c r="C34729" t="s">
        <v>257</v>
      </c>
      <c r="D34729" s="1">
        <v>42170</v>
      </c>
      <c r="F34729">
        <v>3</v>
      </c>
      <c r="G34729">
        <v>7295</v>
      </c>
      <c r="H34729" t="s">
        <v>76</v>
      </c>
      <c r="J34729" t="s">
        <v>14</v>
      </c>
      <c r="K34729">
        <v>41</v>
      </c>
      <c r="L34729" t="s">
        <v>15</v>
      </c>
    </row>
    <row r="34730" spans="1:12">
      <c r="A34730" t="e">
        <f ca="1">E00251512504921</f>
        <v>#NAME?</v>
      </c>
      <c r="B34730">
        <v>47</v>
      </c>
      <c r="C34730" t="s">
        <v>494</v>
      </c>
      <c r="D34730" s="1">
        <v>40980</v>
      </c>
      <c r="F34730">
        <v>1</v>
      </c>
      <c r="G34730">
        <v>2169</v>
      </c>
      <c r="H34730" t="s">
        <v>40</v>
      </c>
      <c r="J34730" t="s">
        <v>14</v>
      </c>
      <c r="K34730">
        <v>49</v>
      </c>
      <c r="L34730" t="s">
        <v>15</v>
      </c>
    </row>
    <row r="34731" spans="1:12">
      <c r="A34731" t="e">
        <f ca="1">E00251617666221</f>
        <v>#NAME?</v>
      </c>
      <c r="B34731">
        <v>6156</v>
      </c>
      <c r="C34731" t="s">
        <v>352</v>
      </c>
      <c r="D34731" s="1">
        <v>41380</v>
      </c>
      <c r="F34731">
        <v>3</v>
      </c>
      <c r="G34731">
        <v>3019</v>
      </c>
      <c r="H34731" t="s">
        <v>441</v>
      </c>
      <c r="J34731" t="s">
        <v>14</v>
      </c>
      <c r="K34731">
        <v>37</v>
      </c>
      <c r="L34731" t="s">
        <v>15</v>
      </c>
    </row>
    <row r="34732" spans="1:12">
      <c r="A34732" t="e">
        <f ca="1">E00251711585721</f>
        <v>#NAME?</v>
      </c>
      <c r="B34732">
        <v>10</v>
      </c>
      <c r="C34732" t="s">
        <v>18</v>
      </c>
      <c r="D34732" s="1">
        <v>42062</v>
      </c>
      <c r="F34732">
        <v>2</v>
      </c>
      <c r="G34732">
        <v>4019</v>
      </c>
      <c r="H34732" t="s">
        <v>26</v>
      </c>
      <c r="J34732" t="s">
        <v>14</v>
      </c>
      <c r="K34732">
        <v>54</v>
      </c>
      <c r="L34732" t="s">
        <v>15</v>
      </c>
    </row>
    <row r="34733" spans="1:12">
      <c r="A34733" t="e">
        <f ca="1">E00251711585721</f>
        <v>#NAME?</v>
      </c>
      <c r="B34733">
        <v>10</v>
      </c>
      <c r="C34733" t="s">
        <v>18</v>
      </c>
      <c r="D34733" s="1">
        <v>42401</v>
      </c>
      <c r="F34733">
        <v>1</v>
      </c>
      <c r="G34733">
        <v>2729</v>
      </c>
      <c r="H34733" t="s">
        <v>115</v>
      </c>
      <c r="J34733" t="s">
        <v>14</v>
      </c>
      <c r="K34733">
        <v>55</v>
      </c>
      <c r="L34733" t="s">
        <v>15</v>
      </c>
    </row>
    <row r="34734" spans="1:12">
      <c r="A34734" t="e">
        <f ca="1">E00251531526821</f>
        <v>#NAME?</v>
      </c>
      <c r="B34734">
        <v>701</v>
      </c>
      <c r="C34734" t="s">
        <v>72</v>
      </c>
      <c r="D34734" s="1">
        <v>41446</v>
      </c>
      <c r="F34734">
        <v>2</v>
      </c>
      <c r="G34734">
        <v>3899</v>
      </c>
      <c r="H34734" t="s">
        <v>264</v>
      </c>
      <c r="J34734" t="s">
        <v>14</v>
      </c>
      <c r="K34734">
        <v>55</v>
      </c>
      <c r="L34734" t="s">
        <v>15</v>
      </c>
    </row>
    <row r="34735" spans="1:12">
      <c r="A34735" t="e">
        <f ca="1">E00251429390221</f>
        <v>#NAME?</v>
      </c>
      <c r="B34735">
        <v>1325</v>
      </c>
      <c r="C34735" t="s">
        <v>605</v>
      </c>
      <c r="D34735" s="1">
        <v>41674</v>
      </c>
      <c r="F34735">
        <v>1</v>
      </c>
      <c r="G34735">
        <v>5651</v>
      </c>
      <c r="H34735" t="s">
        <v>617</v>
      </c>
      <c r="J34735" t="s">
        <v>14</v>
      </c>
      <c r="K34735">
        <v>39</v>
      </c>
      <c r="L34735" t="s">
        <v>15</v>
      </c>
    </row>
    <row r="34736" spans="1:12">
      <c r="A34736" t="e">
        <f ca="1">E00251429390221</f>
        <v>#NAME?</v>
      </c>
      <c r="B34736">
        <v>1325</v>
      </c>
      <c r="C34736" t="s">
        <v>605</v>
      </c>
      <c r="D34736" s="1">
        <v>42514</v>
      </c>
      <c r="F34736">
        <v>1</v>
      </c>
      <c r="G34736">
        <v>78900</v>
      </c>
      <c r="H34736" t="s">
        <v>79</v>
      </c>
      <c r="J34736" t="s">
        <v>14</v>
      </c>
      <c r="K34736">
        <v>41</v>
      </c>
      <c r="L34736" t="s">
        <v>22</v>
      </c>
    </row>
    <row r="34737" spans="1:12">
      <c r="A34737" t="e">
        <f ca="1">E00251431418121</f>
        <v>#NAME?</v>
      </c>
      <c r="B34737">
        <v>701</v>
      </c>
      <c r="C34737" t="s">
        <v>72</v>
      </c>
      <c r="D34737" s="1">
        <v>41390</v>
      </c>
      <c r="F34737">
        <v>3</v>
      </c>
      <c r="G34737">
        <v>27800</v>
      </c>
      <c r="H34737" t="s">
        <v>145</v>
      </c>
      <c r="J34737" t="s">
        <v>14</v>
      </c>
      <c r="K34737">
        <v>53</v>
      </c>
      <c r="L34737" t="s">
        <v>15</v>
      </c>
    </row>
    <row r="34738" spans="1:12">
      <c r="A34738" t="e">
        <f ca="1">E00251431418121</f>
        <v>#NAME?</v>
      </c>
      <c r="B34738">
        <v>701</v>
      </c>
      <c r="C34738" t="s">
        <v>72</v>
      </c>
      <c r="D34738" s="1">
        <v>42501</v>
      </c>
      <c r="F34738">
        <v>3</v>
      </c>
      <c r="G34738">
        <v>27800</v>
      </c>
      <c r="H34738" t="s">
        <v>145</v>
      </c>
      <c r="J34738" t="s">
        <v>14</v>
      </c>
      <c r="K34738">
        <v>56</v>
      </c>
      <c r="L34738" t="s">
        <v>15</v>
      </c>
    </row>
    <row r="34739" spans="1:12">
      <c r="A34739" t="e">
        <f ca="1">E00251431418121</f>
        <v>#NAME?</v>
      </c>
      <c r="B34739">
        <v>701</v>
      </c>
      <c r="C34739" t="s">
        <v>72</v>
      </c>
      <c r="D34739" s="1">
        <v>42747</v>
      </c>
      <c r="F34739">
        <v>1</v>
      </c>
      <c r="G34739">
        <v>4019</v>
      </c>
      <c r="H34739" t="s">
        <v>26</v>
      </c>
      <c r="J34739" t="s">
        <v>14</v>
      </c>
      <c r="K34739">
        <v>57</v>
      </c>
      <c r="L34739" t="s">
        <v>15</v>
      </c>
    </row>
    <row r="34740" spans="1:12">
      <c r="A34740" t="e">
        <f ca="1">E00251431566321</f>
        <v>#NAME?</v>
      </c>
      <c r="B34740">
        <v>701</v>
      </c>
      <c r="C34740" t="s">
        <v>72</v>
      </c>
      <c r="D34740" s="1">
        <v>42088</v>
      </c>
      <c r="F34740">
        <v>1</v>
      </c>
      <c r="G34740">
        <v>4019</v>
      </c>
      <c r="H34740" t="s">
        <v>26</v>
      </c>
      <c r="J34740" t="s">
        <v>14</v>
      </c>
      <c r="K34740">
        <v>62</v>
      </c>
      <c r="L34740" t="s">
        <v>15</v>
      </c>
    </row>
    <row r="34741" spans="1:12">
      <c r="A34741" t="e">
        <f ca="1">E00251431566321</f>
        <v>#NAME?</v>
      </c>
      <c r="B34741">
        <v>701</v>
      </c>
      <c r="C34741" t="s">
        <v>72</v>
      </c>
      <c r="D34741" s="1">
        <v>42088</v>
      </c>
      <c r="F34741">
        <v>4</v>
      </c>
      <c r="G34741">
        <v>27802</v>
      </c>
      <c r="H34741" t="s">
        <v>83</v>
      </c>
      <c r="J34741" t="s">
        <v>14</v>
      </c>
      <c r="K34741">
        <v>62</v>
      </c>
      <c r="L34741" t="s">
        <v>15</v>
      </c>
    </row>
    <row r="34742" spans="1:12">
      <c r="A34742" t="e">
        <f ca="1">E00251431566321</f>
        <v>#NAME?</v>
      </c>
      <c r="B34742">
        <v>1786</v>
      </c>
      <c r="C34742" t="s">
        <v>37</v>
      </c>
      <c r="D34742" s="1">
        <v>42907</v>
      </c>
      <c r="F34742">
        <v>1</v>
      </c>
      <c r="G34742">
        <v>99791</v>
      </c>
      <c r="H34742" t="s">
        <v>1190</v>
      </c>
      <c r="J34742" t="s">
        <v>14</v>
      </c>
      <c r="K34742">
        <v>64</v>
      </c>
      <c r="L34742" t="s">
        <v>15</v>
      </c>
    </row>
    <row r="34743" spans="1:12">
      <c r="A34743" t="e">
        <f ca="1">E00251624178821</f>
        <v>#NAME?</v>
      </c>
      <c r="B34743">
        <v>4893</v>
      </c>
      <c r="C34743" t="s">
        <v>426</v>
      </c>
      <c r="D34743" s="1">
        <v>41970</v>
      </c>
      <c r="F34743">
        <v>1</v>
      </c>
      <c r="G34743">
        <v>7295</v>
      </c>
      <c r="H34743" t="s">
        <v>76</v>
      </c>
      <c r="I34743" t="s">
        <v>148</v>
      </c>
      <c r="J34743" t="s">
        <v>57</v>
      </c>
      <c r="K34743">
        <v>44</v>
      </c>
      <c r="L34743" t="s">
        <v>15</v>
      </c>
    </row>
    <row r="34744" spans="1:12">
      <c r="A34744" t="e">
        <f ca="1">E00251531526821</f>
        <v>#NAME?</v>
      </c>
      <c r="B34744">
        <v>701</v>
      </c>
      <c r="C34744" t="s">
        <v>72</v>
      </c>
      <c r="D34744" s="1">
        <v>41533</v>
      </c>
      <c r="F34744">
        <v>2</v>
      </c>
      <c r="G34744">
        <v>3051</v>
      </c>
      <c r="H34744" t="s">
        <v>13</v>
      </c>
      <c r="J34744" t="s">
        <v>14</v>
      </c>
      <c r="K34744">
        <v>55</v>
      </c>
      <c r="L34744" t="s">
        <v>15</v>
      </c>
    </row>
    <row r="34745" spans="1:12">
      <c r="A34745" t="e">
        <f ca="1">E00251531526821</f>
        <v>#NAME?</v>
      </c>
      <c r="B34745">
        <v>701</v>
      </c>
      <c r="C34745" t="s">
        <v>72</v>
      </c>
      <c r="D34745" s="1">
        <v>41533</v>
      </c>
      <c r="F34745">
        <v>4</v>
      </c>
      <c r="G34745">
        <v>2989</v>
      </c>
      <c r="H34745" t="s">
        <v>844</v>
      </c>
      <c r="J34745" t="s">
        <v>14</v>
      </c>
      <c r="K34745">
        <v>55</v>
      </c>
      <c r="L34745" t="s">
        <v>15</v>
      </c>
    </row>
    <row r="34746" spans="1:12">
      <c r="A34746" t="e">
        <f ca="1">E00251531526821</f>
        <v>#NAME?</v>
      </c>
      <c r="B34746">
        <v>701</v>
      </c>
      <c r="C34746" t="s">
        <v>72</v>
      </c>
      <c r="D34746" s="1">
        <v>41533</v>
      </c>
      <c r="F34746">
        <v>5</v>
      </c>
      <c r="G34746">
        <v>27802</v>
      </c>
      <c r="H34746" t="s">
        <v>83</v>
      </c>
      <c r="J34746" t="s">
        <v>14</v>
      </c>
      <c r="K34746">
        <v>55</v>
      </c>
      <c r="L34746" t="s">
        <v>15</v>
      </c>
    </row>
    <row r="34747" spans="1:12">
      <c r="A34747" t="e">
        <f ca="1">E00251531964221</f>
        <v>#NAME?</v>
      </c>
      <c r="B34747">
        <v>6046</v>
      </c>
      <c r="C34747" t="s">
        <v>98</v>
      </c>
      <c r="D34747" s="1">
        <v>43005</v>
      </c>
      <c r="F34747">
        <v>1</v>
      </c>
      <c r="G34747">
        <v>4239</v>
      </c>
      <c r="H34747" t="s">
        <v>1751</v>
      </c>
      <c r="I34747" t="s">
        <v>56</v>
      </c>
      <c r="J34747" t="s">
        <v>57</v>
      </c>
      <c r="K34747">
        <v>47</v>
      </c>
      <c r="L34747" t="s">
        <v>15</v>
      </c>
    </row>
    <row r="34748" spans="1:12">
      <c r="A34748" t="e">
        <f ca="1">E00251711585721</f>
        <v>#NAME?</v>
      </c>
      <c r="B34748">
        <v>10</v>
      </c>
      <c r="C34748" t="s">
        <v>18</v>
      </c>
      <c r="D34748" s="1">
        <v>41437</v>
      </c>
      <c r="F34748">
        <v>2</v>
      </c>
      <c r="G34748">
        <v>4019</v>
      </c>
      <c r="H34748" t="s">
        <v>26</v>
      </c>
      <c r="J34748" t="s">
        <v>14</v>
      </c>
      <c r="K34748">
        <v>53</v>
      </c>
      <c r="L34748" t="s">
        <v>15</v>
      </c>
    </row>
    <row r="34749" spans="1:12">
      <c r="A34749" t="e">
        <f ca="1">E00251617666221</f>
        <v>#NAME?</v>
      </c>
      <c r="B34749">
        <v>6156</v>
      </c>
      <c r="C34749" t="s">
        <v>352</v>
      </c>
      <c r="D34749" s="1">
        <v>41347</v>
      </c>
      <c r="F34749">
        <v>1</v>
      </c>
      <c r="G34749">
        <v>3004</v>
      </c>
      <c r="H34749" t="s">
        <v>104</v>
      </c>
      <c r="J34749" t="s">
        <v>14</v>
      </c>
      <c r="K34749">
        <v>37</v>
      </c>
      <c r="L34749" t="s">
        <v>15</v>
      </c>
    </row>
    <row r="34750" spans="1:12">
      <c r="A34750" t="e">
        <f ca="1">E00251617666221</f>
        <v>#NAME?</v>
      </c>
      <c r="B34750">
        <v>6156</v>
      </c>
      <c r="C34750" t="s">
        <v>352</v>
      </c>
      <c r="D34750" s="1">
        <v>41815</v>
      </c>
      <c r="F34750">
        <v>1</v>
      </c>
      <c r="G34750">
        <v>3004</v>
      </c>
      <c r="H34750" t="s">
        <v>104</v>
      </c>
      <c r="J34750" t="s">
        <v>14</v>
      </c>
      <c r="K34750">
        <v>38</v>
      </c>
      <c r="L34750" t="s">
        <v>15</v>
      </c>
    </row>
    <row r="34751" spans="1:12">
      <c r="A34751" t="e">
        <f ca="1">E00251531526821</f>
        <v>#NAME?</v>
      </c>
      <c r="B34751">
        <v>701</v>
      </c>
      <c r="C34751" t="s">
        <v>72</v>
      </c>
      <c r="D34751" s="1">
        <v>42817</v>
      </c>
      <c r="F34751">
        <v>2</v>
      </c>
      <c r="G34751">
        <v>2724</v>
      </c>
      <c r="H34751" t="s">
        <v>73</v>
      </c>
      <c r="J34751" t="s">
        <v>14</v>
      </c>
      <c r="K34751">
        <v>59</v>
      </c>
      <c r="L34751" t="s">
        <v>15</v>
      </c>
    </row>
    <row r="34752" spans="1:12">
      <c r="A34752" t="e">
        <f ca="1">E00251531526821</f>
        <v>#NAME?</v>
      </c>
      <c r="B34752">
        <v>701</v>
      </c>
      <c r="C34752" t="s">
        <v>72</v>
      </c>
      <c r="D34752" s="1">
        <v>42895</v>
      </c>
      <c r="F34752">
        <v>4</v>
      </c>
      <c r="G34752">
        <v>27802</v>
      </c>
      <c r="H34752" t="s">
        <v>83</v>
      </c>
      <c r="J34752" t="s">
        <v>14</v>
      </c>
      <c r="K34752">
        <v>59</v>
      </c>
      <c r="L34752" t="s">
        <v>15</v>
      </c>
    </row>
    <row r="34753" spans="1:12">
      <c r="A34753" t="e">
        <f ca="1">E00251531526821</f>
        <v>#NAME?</v>
      </c>
      <c r="B34753">
        <v>701</v>
      </c>
      <c r="C34753" t="s">
        <v>72</v>
      </c>
      <c r="D34753" s="1">
        <v>42801</v>
      </c>
      <c r="F34753">
        <v>5</v>
      </c>
      <c r="G34753">
        <v>3669</v>
      </c>
      <c r="H34753" t="s">
        <v>289</v>
      </c>
      <c r="J34753" t="s">
        <v>14</v>
      </c>
      <c r="K34753">
        <v>59</v>
      </c>
      <c r="L34753" t="s">
        <v>15</v>
      </c>
    </row>
    <row r="34754" spans="1:12">
      <c r="A34754" t="e">
        <f ca="1">E00251427550421</f>
        <v>#NAME?</v>
      </c>
      <c r="B34754">
        <v>11</v>
      </c>
      <c r="C34754" t="s">
        <v>245</v>
      </c>
      <c r="D34754" s="1">
        <v>40974</v>
      </c>
      <c r="F34754">
        <v>1</v>
      </c>
      <c r="G34754">
        <v>7242</v>
      </c>
      <c r="H34754" t="s">
        <v>93</v>
      </c>
      <c r="J34754" t="s">
        <v>14</v>
      </c>
      <c r="K34754">
        <v>57</v>
      </c>
      <c r="L34754" t="s">
        <v>15</v>
      </c>
    </row>
    <row r="34755" spans="1:12">
      <c r="A34755" t="e">
        <f ca="1">E00251711585721</f>
        <v>#NAME?</v>
      </c>
      <c r="B34755">
        <v>10</v>
      </c>
      <c r="C34755" t="s">
        <v>18</v>
      </c>
      <c r="D34755" s="1">
        <v>40970</v>
      </c>
      <c r="F34755">
        <v>3</v>
      </c>
      <c r="G34755">
        <v>4019</v>
      </c>
      <c r="H34755" t="s">
        <v>26</v>
      </c>
      <c r="J34755" t="s">
        <v>14</v>
      </c>
      <c r="K34755">
        <v>51</v>
      </c>
      <c r="L34755" t="s">
        <v>15</v>
      </c>
    </row>
    <row r="34756" spans="1:12">
      <c r="A34756" t="e">
        <f ca="1">E00251711585721</f>
        <v>#NAME?</v>
      </c>
      <c r="B34756">
        <v>10</v>
      </c>
      <c r="C34756" t="s">
        <v>18</v>
      </c>
      <c r="D34756" s="1">
        <v>42019</v>
      </c>
      <c r="F34756">
        <v>2</v>
      </c>
      <c r="G34756">
        <v>2448</v>
      </c>
      <c r="H34756" t="s">
        <v>19</v>
      </c>
      <c r="J34756" t="s">
        <v>14</v>
      </c>
      <c r="K34756">
        <v>54</v>
      </c>
      <c r="L34756" t="s">
        <v>15</v>
      </c>
    </row>
    <row r="34757" spans="1:12">
      <c r="A34757" t="e">
        <f ca="1">E00251617666221</f>
        <v>#NAME?</v>
      </c>
      <c r="B34757">
        <v>6156</v>
      </c>
      <c r="C34757" t="s">
        <v>352</v>
      </c>
      <c r="D34757" s="1">
        <v>41877</v>
      </c>
      <c r="F34757">
        <v>1</v>
      </c>
      <c r="G34757">
        <v>3004</v>
      </c>
      <c r="H34757" t="s">
        <v>104</v>
      </c>
      <c r="J34757" t="s">
        <v>14</v>
      </c>
      <c r="K34757">
        <v>39</v>
      </c>
      <c r="L34757" t="s">
        <v>15</v>
      </c>
    </row>
    <row r="34758" spans="1:12">
      <c r="A34758" t="e">
        <f ca="1">E00251617666221</f>
        <v>#NAME?</v>
      </c>
      <c r="B34758">
        <v>6156</v>
      </c>
      <c r="C34758" t="s">
        <v>352</v>
      </c>
      <c r="D34758" s="1">
        <v>42788</v>
      </c>
      <c r="F34758">
        <v>3</v>
      </c>
      <c r="G34758">
        <v>3019</v>
      </c>
      <c r="H34758" t="s">
        <v>441</v>
      </c>
      <c r="J34758" t="s">
        <v>14</v>
      </c>
      <c r="K34758">
        <v>41</v>
      </c>
      <c r="L34758" t="s">
        <v>15</v>
      </c>
    </row>
    <row r="34759" spans="1:12">
      <c r="A34759" t="e">
        <f ca="1">E00251531526821</f>
        <v>#NAME?</v>
      </c>
      <c r="B34759">
        <v>701</v>
      </c>
      <c r="C34759" t="s">
        <v>72</v>
      </c>
      <c r="D34759" s="1">
        <v>41648</v>
      </c>
      <c r="F34759">
        <v>5</v>
      </c>
      <c r="G34759">
        <v>30591</v>
      </c>
      <c r="H34759" t="s">
        <v>841</v>
      </c>
      <c r="J34759" t="s">
        <v>14</v>
      </c>
      <c r="K34759">
        <v>56</v>
      </c>
      <c r="L34759" t="s">
        <v>15</v>
      </c>
    </row>
    <row r="34760" spans="1:12">
      <c r="A34760" t="e">
        <f ca="1">E00251531526821</f>
        <v>#NAME?</v>
      </c>
      <c r="B34760">
        <v>701</v>
      </c>
      <c r="C34760" t="s">
        <v>72</v>
      </c>
      <c r="D34760" s="1">
        <v>41648</v>
      </c>
      <c r="F34760">
        <v>6</v>
      </c>
      <c r="G34760">
        <v>2989</v>
      </c>
      <c r="H34760" t="s">
        <v>844</v>
      </c>
      <c r="J34760" t="s">
        <v>14</v>
      </c>
      <c r="K34760">
        <v>56</v>
      </c>
      <c r="L34760" t="s">
        <v>15</v>
      </c>
    </row>
    <row r="34761" spans="1:12">
      <c r="A34761" t="e">
        <f ca="1">E00251531526821</f>
        <v>#NAME?</v>
      </c>
      <c r="B34761">
        <v>701</v>
      </c>
      <c r="C34761" t="s">
        <v>72</v>
      </c>
      <c r="D34761" s="1">
        <v>41751</v>
      </c>
      <c r="F34761">
        <v>2</v>
      </c>
      <c r="G34761">
        <v>71981</v>
      </c>
      <c r="H34761" t="s">
        <v>81</v>
      </c>
      <c r="J34761" t="s">
        <v>14</v>
      </c>
      <c r="K34761">
        <v>56</v>
      </c>
      <c r="L34761" t="s">
        <v>15</v>
      </c>
    </row>
    <row r="34762" spans="1:12">
      <c r="A34762" t="e">
        <f ca="1">E00251626527921</f>
        <v>#NAME?</v>
      </c>
      <c r="B34762">
        <v>856</v>
      </c>
      <c r="C34762" t="s">
        <v>1117</v>
      </c>
      <c r="D34762" s="1">
        <v>41688</v>
      </c>
      <c r="F34762">
        <v>1</v>
      </c>
      <c r="G34762">
        <v>30928</v>
      </c>
      <c r="H34762" t="s">
        <v>905</v>
      </c>
      <c r="J34762" t="s">
        <v>272</v>
      </c>
      <c r="K34762">
        <v>40</v>
      </c>
      <c r="L34762" t="s">
        <v>15</v>
      </c>
    </row>
    <row r="34763" spans="1:12">
      <c r="A34763" t="e">
        <f ca="1">E00251424831821</f>
        <v>#NAME?</v>
      </c>
      <c r="B34763">
        <v>121</v>
      </c>
      <c r="C34763" t="s">
        <v>698</v>
      </c>
      <c r="D34763" s="1">
        <v>41654</v>
      </c>
      <c r="F34763">
        <v>1</v>
      </c>
      <c r="G34763">
        <v>72632</v>
      </c>
      <c r="H34763" t="s">
        <v>107</v>
      </c>
      <c r="J34763" t="s">
        <v>14</v>
      </c>
      <c r="K34763">
        <v>50</v>
      </c>
      <c r="L34763" t="s">
        <v>15</v>
      </c>
    </row>
    <row r="34764" spans="1:12">
      <c r="A34764" t="e">
        <f ca="1">E00251431418121</f>
        <v>#NAME?</v>
      </c>
      <c r="B34764">
        <v>703</v>
      </c>
      <c r="C34764" t="s">
        <v>305</v>
      </c>
      <c r="D34764" s="1">
        <v>42064</v>
      </c>
      <c r="F34764">
        <v>5</v>
      </c>
      <c r="G34764">
        <v>5533</v>
      </c>
      <c r="H34764" t="s">
        <v>537</v>
      </c>
      <c r="J34764" t="s">
        <v>14</v>
      </c>
      <c r="K34764">
        <v>55</v>
      </c>
      <c r="L34764" t="s">
        <v>15</v>
      </c>
    </row>
    <row r="34765" spans="1:12">
      <c r="A34765" t="e">
        <f ca="1">E00251711585721</f>
        <v>#NAME?</v>
      </c>
      <c r="B34765">
        <v>10</v>
      </c>
      <c r="C34765" t="s">
        <v>18</v>
      </c>
      <c r="D34765" s="1">
        <v>41033</v>
      </c>
      <c r="F34765">
        <v>3</v>
      </c>
      <c r="G34765">
        <v>4019</v>
      </c>
      <c r="H34765" t="s">
        <v>26</v>
      </c>
      <c r="J34765" t="s">
        <v>14</v>
      </c>
      <c r="K34765">
        <v>52</v>
      </c>
      <c r="L34765" t="s">
        <v>15</v>
      </c>
    </row>
    <row r="34766" spans="1:12">
      <c r="A34766" t="e">
        <f ca="1">E00251711585721</f>
        <v>#NAME?</v>
      </c>
      <c r="B34766">
        <v>10</v>
      </c>
      <c r="C34766" t="s">
        <v>18</v>
      </c>
      <c r="D34766" s="1">
        <v>41320</v>
      </c>
      <c r="F34766">
        <v>2</v>
      </c>
      <c r="G34766">
        <v>4019</v>
      </c>
      <c r="H34766" t="s">
        <v>26</v>
      </c>
      <c r="J34766" t="s">
        <v>14</v>
      </c>
      <c r="K34766">
        <v>52</v>
      </c>
      <c r="L34766" t="s">
        <v>15</v>
      </c>
    </row>
    <row r="34767" spans="1:12">
      <c r="A34767" t="e">
        <f ca="1">E00251711585721</f>
        <v>#NAME?</v>
      </c>
      <c r="B34767">
        <v>10</v>
      </c>
      <c r="C34767" t="s">
        <v>18</v>
      </c>
      <c r="D34767" s="1">
        <v>41768</v>
      </c>
      <c r="F34767">
        <v>4</v>
      </c>
      <c r="G34767">
        <v>7243</v>
      </c>
      <c r="H34767" t="s">
        <v>42</v>
      </c>
      <c r="J34767" t="s">
        <v>14</v>
      </c>
      <c r="K34767">
        <v>54</v>
      </c>
      <c r="L34767" t="s">
        <v>15</v>
      </c>
    </row>
    <row r="34768" spans="1:12">
      <c r="A34768" t="e">
        <f ca="1">E00251518890621</f>
        <v>#NAME?</v>
      </c>
      <c r="B34768">
        <v>290</v>
      </c>
      <c r="C34768" t="s">
        <v>449</v>
      </c>
      <c r="D34768" s="1">
        <v>41858</v>
      </c>
      <c r="F34768">
        <v>4</v>
      </c>
      <c r="G34768">
        <v>3899</v>
      </c>
      <c r="H34768" t="s">
        <v>264</v>
      </c>
      <c r="J34768" t="s">
        <v>14</v>
      </c>
      <c r="K34768">
        <v>59</v>
      </c>
      <c r="L34768" t="s">
        <v>15</v>
      </c>
    </row>
    <row r="34769" spans="1:12">
      <c r="A34769" t="e">
        <f ca="1">E00251531526821</f>
        <v>#NAME?</v>
      </c>
      <c r="B34769">
        <v>701</v>
      </c>
      <c r="C34769" t="s">
        <v>72</v>
      </c>
      <c r="D34769" s="1">
        <v>41752</v>
      </c>
      <c r="F34769">
        <v>6</v>
      </c>
      <c r="G34769">
        <v>27802</v>
      </c>
      <c r="H34769" t="s">
        <v>83</v>
      </c>
      <c r="J34769" t="s">
        <v>14</v>
      </c>
      <c r="K34769">
        <v>56</v>
      </c>
      <c r="L34769" t="s">
        <v>15</v>
      </c>
    </row>
    <row r="34770" spans="1:12">
      <c r="A34770" t="e">
        <f ca="1">E00251427550421</f>
        <v>#NAME?</v>
      </c>
      <c r="B34770">
        <v>11</v>
      </c>
      <c r="C34770" t="s">
        <v>245</v>
      </c>
      <c r="D34770" s="1">
        <v>42114</v>
      </c>
      <c r="F34770">
        <v>2</v>
      </c>
      <c r="G34770">
        <v>4719</v>
      </c>
      <c r="H34770" t="s">
        <v>1039</v>
      </c>
      <c r="J34770" t="s">
        <v>14</v>
      </c>
      <c r="K34770">
        <v>60</v>
      </c>
      <c r="L34770" t="s">
        <v>15</v>
      </c>
    </row>
    <row r="34771" spans="1:12">
      <c r="A34771" t="e">
        <f ca="1">E00251431418121</f>
        <v>#NAME?</v>
      </c>
      <c r="B34771">
        <v>701</v>
      </c>
      <c r="C34771" t="s">
        <v>72</v>
      </c>
      <c r="D34771" s="1">
        <v>42065</v>
      </c>
      <c r="F34771">
        <v>4</v>
      </c>
      <c r="G34771">
        <v>27800</v>
      </c>
      <c r="H34771" t="s">
        <v>145</v>
      </c>
      <c r="J34771" t="s">
        <v>14</v>
      </c>
      <c r="K34771">
        <v>55</v>
      </c>
      <c r="L34771" t="s">
        <v>15</v>
      </c>
    </row>
    <row r="34772" spans="1:12">
      <c r="A34772" t="e">
        <f ca="1">E00251431418121</f>
        <v>#NAME?</v>
      </c>
      <c r="B34772">
        <v>701</v>
      </c>
      <c r="C34772" t="s">
        <v>72</v>
      </c>
      <c r="D34772" s="1">
        <v>42747</v>
      </c>
      <c r="F34772">
        <v>2</v>
      </c>
      <c r="G34772">
        <v>5533</v>
      </c>
      <c r="H34772" t="s">
        <v>537</v>
      </c>
      <c r="J34772" t="s">
        <v>14</v>
      </c>
      <c r="K34772">
        <v>57</v>
      </c>
      <c r="L34772" t="s">
        <v>15</v>
      </c>
    </row>
    <row r="34773" spans="1:12">
      <c r="A34773" t="e">
        <f ca="1">E00251431418121</f>
        <v>#NAME?</v>
      </c>
      <c r="B34773">
        <v>701</v>
      </c>
      <c r="C34773" t="s">
        <v>72</v>
      </c>
      <c r="D34773" s="1">
        <v>42754</v>
      </c>
      <c r="F34773">
        <v>1</v>
      </c>
      <c r="G34773">
        <v>4019</v>
      </c>
      <c r="H34773" t="s">
        <v>26</v>
      </c>
      <c r="J34773" t="s">
        <v>14</v>
      </c>
      <c r="K34773">
        <v>57</v>
      </c>
      <c r="L34773" t="s">
        <v>15</v>
      </c>
    </row>
    <row r="34774" spans="1:12">
      <c r="A34774" t="e">
        <f ca="1">E00251531526821</f>
        <v>#NAME?</v>
      </c>
      <c r="B34774">
        <v>701</v>
      </c>
      <c r="C34774" t="s">
        <v>72</v>
      </c>
      <c r="D34774" s="1">
        <v>42585</v>
      </c>
      <c r="F34774">
        <v>5</v>
      </c>
      <c r="G34774">
        <v>30591</v>
      </c>
      <c r="H34774" t="s">
        <v>841</v>
      </c>
      <c r="J34774" t="s">
        <v>14</v>
      </c>
      <c r="K34774">
        <v>58</v>
      </c>
      <c r="L34774" t="s">
        <v>15</v>
      </c>
    </row>
    <row r="34775" spans="1:12">
      <c r="A34775" t="e">
        <f ca="1">E00251611565221</f>
        <v>#NAME?</v>
      </c>
      <c r="B34775">
        <v>10</v>
      </c>
      <c r="C34775" t="s">
        <v>18</v>
      </c>
      <c r="D34775" s="1">
        <v>42055</v>
      </c>
      <c r="F34775">
        <v>3</v>
      </c>
      <c r="G34775">
        <v>52460</v>
      </c>
      <c r="H34775" t="s">
        <v>631</v>
      </c>
      <c r="J34775" t="s">
        <v>14</v>
      </c>
      <c r="K34775">
        <v>47</v>
      </c>
      <c r="L34775" t="s">
        <v>15</v>
      </c>
    </row>
    <row r="34776" spans="1:12">
      <c r="A34776" t="e">
        <f ca="1">E00251431418121</f>
        <v>#NAME?</v>
      </c>
      <c r="B34776">
        <v>703</v>
      </c>
      <c r="C34776" t="s">
        <v>305</v>
      </c>
      <c r="D34776" s="1">
        <v>42042</v>
      </c>
      <c r="F34776">
        <v>3</v>
      </c>
      <c r="G34776">
        <v>7823</v>
      </c>
      <c r="H34776" t="s">
        <v>282</v>
      </c>
      <c r="J34776" t="s">
        <v>14</v>
      </c>
      <c r="K34776">
        <v>55</v>
      </c>
      <c r="L34776" t="s">
        <v>22</v>
      </c>
    </row>
    <row r="34777" spans="1:12">
      <c r="A34777" t="e">
        <f ca="1">E00251429205921</f>
        <v>#NAME?</v>
      </c>
      <c r="B34777">
        <v>272</v>
      </c>
      <c r="C34777" t="s">
        <v>174</v>
      </c>
      <c r="D34777" s="1">
        <v>40910</v>
      </c>
      <c r="E34777">
        <v>0</v>
      </c>
      <c r="F34777">
        <v>1</v>
      </c>
      <c r="G34777">
        <v>6111</v>
      </c>
      <c r="H34777" t="s">
        <v>937</v>
      </c>
      <c r="J34777" t="s">
        <v>34</v>
      </c>
      <c r="K34777">
        <v>40</v>
      </c>
      <c r="L34777" t="s">
        <v>15</v>
      </c>
    </row>
    <row r="34778" spans="1:12">
      <c r="A34778" t="e">
        <f ca="1">E00251429205921</f>
        <v>#NAME?</v>
      </c>
      <c r="B34778">
        <v>291</v>
      </c>
      <c r="C34778" t="s">
        <v>160</v>
      </c>
      <c r="D34778" s="1">
        <v>42696</v>
      </c>
      <c r="F34778">
        <v>1</v>
      </c>
      <c r="G34778">
        <v>4619</v>
      </c>
      <c r="H34778" t="s">
        <v>613</v>
      </c>
      <c r="J34778" t="s">
        <v>14</v>
      </c>
      <c r="K34778">
        <v>45</v>
      </c>
      <c r="L34778" t="s">
        <v>15</v>
      </c>
    </row>
    <row r="34779" spans="1:12">
      <c r="A34779" t="e">
        <f ca="1">E00251431566321</f>
        <v>#NAME?</v>
      </c>
      <c r="B34779">
        <v>701</v>
      </c>
      <c r="C34779" t="s">
        <v>72</v>
      </c>
      <c r="D34779" s="1">
        <v>41603</v>
      </c>
      <c r="F34779">
        <v>4</v>
      </c>
      <c r="G34779">
        <v>2724</v>
      </c>
      <c r="H34779" t="s">
        <v>73</v>
      </c>
      <c r="J34779" t="s">
        <v>14</v>
      </c>
      <c r="K34779">
        <v>61</v>
      </c>
      <c r="L34779" t="s">
        <v>15</v>
      </c>
    </row>
    <row r="34780" spans="1:12">
      <c r="A34780" t="e">
        <f ca="1">E00251528743621</f>
        <v>#NAME?</v>
      </c>
      <c r="B34780">
        <v>1325</v>
      </c>
      <c r="C34780" t="s">
        <v>605</v>
      </c>
      <c r="D34780" s="1">
        <v>41585</v>
      </c>
      <c r="F34780">
        <v>1</v>
      </c>
      <c r="G34780">
        <v>56400</v>
      </c>
      <c r="H34780" t="s">
        <v>91</v>
      </c>
      <c r="J34780" t="s">
        <v>14</v>
      </c>
      <c r="K34780">
        <v>51</v>
      </c>
      <c r="L34780" t="s">
        <v>15</v>
      </c>
    </row>
    <row r="34781" spans="1:12">
      <c r="A34781" t="e">
        <f ca="1">E00251528743621</f>
        <v>#NAME?</v>
      </c>
      <c r="B34781">
        <v>1325</v>
      </c>
      <c r="C34781" t="s">
        <v>605</v>
      </c>
      <c r="D34781" s="1">
        <v>42347</v>
      </c>
      <c r="F34781">
        <v>4</v>
      </c>
      <c r="G34781">
        <v>4019</v>
      </c>
      <c r="H34781" t="s">
        <v>26</v>
      </c>
      <c r="J34781" t="s">
        <v>14</v>
      </c>
      <c r="K34781">
        <v>53</v>
      </c>
      <c r="L34781" t="s">
        <v>15</v>
      </c>
    </row>
    <row r="34782" spans="1:12">
      <c r="A34782" t="e">
        <f ca="1">E00251617643721</f>
        <v>#NAME?</v>
      </c>
      <c r="B34782">
        <v>598</v>
      </c>
      <c r="C34782" t="s">
        <v>862</v>
      </c>
      <c r="D34782" s="1">
        <v>42234</v>
      </c>
      <c r="F34782">
        <v>3</v>
      </c>
      <c r="G34782">
        <v>496</v>
      </c>
      <c r="H34782" t="s">
        <v>190</v>
      </c>
      <c r="J34782" t="s">
        <v>14</v>
      </c>
      <c r="K34782">
        <v>47</v>
      </c>
      <c r="L34782" t="s">
        <v>15</v>
      </c>
    </row>
    <row r="34783" spans="1:12">
      <c r="A34783" t="e">
        <f ca="1">E00251617643721</f>
        <v>#NAME?</v>
      </c>
      <c r="B34783">
        <v>701</v>
      </c>
      <c r="C34783" t="s">
        <v>72</v>
      </c>
      <c r="D34783" s="1">
        <v>40940</v>
      </c>
      <c r="F34783">
        <v>3</v>
      </c>
      <c r="G34783">
        <v>3559</v>
      </c>
      <c r="H34783" t="s">
        <v>857</v>
      </c>
      <c r="J34783" t="s">
        <v>14</v>
      </c>
      <c r="K34783">
        <v>44</v>
      </c>
      <c r="L34783" t="s">
        <v>15</v>
      </c>
    </row>
    <row r="34784" spans="1:12">
      <c r="A34784" t="e">
        <f ca="1">E00251518589021</f>
        <v>#NAME?</v>
      </c>
      <c r="B34784">
        <v>291</v>
      </c>
      <c r="C34784" t="s">
        <v>160</v>
      </c>
      <c r="D34784" s="1">
        <v>40962</v>
      </c>
      <c r="F34784">
        <v>1</v>
      </c>
      <c r="G34784">
        <v>462</v>
      </c>
      <c r="H34784" t="s">
        <v>288</v>
      </c>
      <c r="J34784" t="s">
        <v>14</v>
      </c>
      <c r="K34784">
        <v>43</v>
      </c>
      <c r="L34784" t="s">
        <v>15</v>
      </c>
    </row>
    <row r="34785" spans="1:12">
      <c r="A34785" t="e">
        <f ca="1">E00251532959121</f>
        <v>#NAME?</v>
      </c>
      <c r="B34785">
        <v>467</v>
      </c>
      <c r="C34785" t="s">
        <v>232</v>
      </c>
      <c r="D34785" s="1">
        <v>40967</v>
      </c>
      <c r="F34785">
        <v>1</v>
      </c>
      <c r="G34785">
        <v>5369</v>
      </c>
      <c r="H34785" t="s">
        <v>253</v>
      </c>
      <c r="J34785" t="s">
        <v>14</v>
      </c>
      <c r="K34785">
        <v>57</v>
      </c>
      <c r="L34785" t="s">
        <v>15</v>
      </c>
    </row>
    <row r="34786" spans="1:12">
      <c r="A34786" t="e">
        <f ca="1">E00251532959121</f>
        <v>#NAME?</v>
      </c>
      <c r="B34786">
        <v>467</v>
      </c>
      <c r="C34786" t="s">
        <v>232</v>
      </c>
      <c r="D34786" s="1">
        <v>41820</v>
      </c>
      <c r="F34786">
        <v>2</v>
      </c>
      <c r="G34786">
        <v>78052</v>
      </c>
      <c r="H34786" t="s">
        <v>1346</v>
      </c>
      <c r="J34786" t="s">
        <v>14</v>
      </c>
      <c r="K34786">
        <v>60</v>
      </c>
      <c r="L34786" t="s">
        <v>22</v>
      </c>
    </row>
    <row r="34787" spans="1:12">
      <c r="A34787" t="e">
        <f ca="1">E00251532959121</f>
        <v>#NAME?</v>
      </c>
      <c r="B34787">
        <v>467</v>
      </c>
      <c r="C34787" t="s">
        <v>232</v>
      </c>
      <c r="D34787" s="1">
        <v>41898</v>
      </c>
      <c r="F34787">
        <v>3</v>
      </c>
      <c r="G34787">
        <v>73300</v>
      </c>
      <c r="H34787" t="s">
        <v>86</v>
      </c>
      <c r="J34787" t="s">
        <v>14</v>
      </c>
      <c r="K34787">
        <v>60</v>
      </c>
      <c r="L34787" t="s">
        <v>15</v>
      </c>
    </row>
    <row r="34788" spans="1:12">
      <c r="A34788" t="e">
        <f ca="1">E00251518868021</f>
        <v>#NAME?</v>
      </c>
      <c r="B34788">
        <v>1791</v>
      </c>
      <c r="C34788" t="s">
        <v>468</v>
      </c>
      <c r="D34788" s="1">
        <v>41740</v>
      </c>
      <c r="F34788">
        <v>1</v>
      </c>
      <c r="G34788">
        <v>2899</v>
      </c>
      <c r="H34788" t="s">
        <v>464</v>
      </c>
      <c r="J34788" t="s">
        <v>14</v>
      </c>
      <c r="K34788">
        <v>60</v>
      </c>
      <c r="L34788" t="s">
        <v>15</v>
      </c>
    </row>
    <row r="34789" spans="1:12">
      <c r="A34789" t="e">
        <f ca="1">E00251518868021</f>
        <v>#NAME?</v>
      </c>
      <c r="B34789">
        <v>1791</v>
      </c>
      <c r="C34789" t="s">
        <v>468</v>
      </c>
      <c r="D34789" s="1">
        <v>41989</v>
      </c>
      <c r="F34789">
        <v>6</v>
      </c>
      <c r="G34789">
        <v>2724</v>
      </c>
      <c r="H34789" t="s">
        <v>73</v>
      </c>
      <c r="J34789" t="s">
        <v>14</v>
      </c>
      <c r="K34789">
        <v>61</v>
      </c>
      <c r="L34789" t="s">
        <v>15</v>
      </c>
    </row>
    <row r="34790" spans="1:12">
      <c r="A34790" t="e">
        <f ca="1">E00251528743621</f>
        <v>#NAME?</v>
      </c>
      <c r="B34790">
        <v>1325</v>
      </c>
      <c r="C34790" t="s">
        <v>605</v>
      </c>
      <c r="D34790" s="1">
        <v>41215</v>
      </c>
      <c r="F34790">
        <v>4</v>
      </c>
      <c r="G34790">
        <v>7098</v>
      </c>
      <c r="H34790" t="s">
        <v>945</v>
      </c>
      <c r="J34790" t="s">
        <v>14</v>
      </c>
      <c r="K34790">
        <v>50</v>
      </c>
      <c r="L34790" t="s">
        <v>15</v>
      </c>
    </row>
    <row r="34791" spans="1:12">
      <c r="A34791" t="e">
        <f ca="1">E00251528743621</f>
        <v>#NAME?</v>
      </c>
      <c r="B34791">
        <v>1325</v>
      </c>
      <c r="C34791" t="s">
        <v>605</v>
      </c>
      <c r="D34791" s="1">
        <v>41542</v>
      </c>
      <c r="F34791">
        <v>1</v>
      </c>
      <c r="G34791">
        <v>6028</v>
      </c>
      <c r="H34791" t="s">
        <v>1110</v>
      </c>
      <c r="J34791" t="s">
        <v>14</v>
      </c>
      <c r="K34791">
        <v>51</v>
      </c>
      <c r="L34791" t="s">
        <v>15</v>
      </c>
    </row>
    <row r="34792" spans="1:12">
      <c r="A34792" t="e">
        <f ca="1">E00251430254221</f>
        <v>#NAME?</v>
      </c>
      <c r="B34792">
        <v>7505</v>
      </c>
      <c r="C34792" t="s">
        <v>209</v>
      </c>
      <c r="D34792" s="1">
        <v>42522</v>
      </c>
      <c r="F34792">
        <v>2</v>
      </c>
      <c r="G34792">
        <v>71940</v>
      </c>
      <c r="H34792" t="s">
        <v>135</v>
      </c>
      <c r="J34792" t="s">
        <v>14</v>
      </c>
      <c r="K34792">
        <v>58</v>
      </c>
      <c r="L34792" t="s">
        <v>15</v>
      </c>
    </row>
    <row r="34793" spans="1:12">
      <c r="A34793" t="e">
        <f ca="1">E00251429783221</f>
        <v>#NAME?</v>
      </c>
      <c r="B34793">
        <v>160</v>
      </c>
      <c r="C34793" t="s">
        <v>278</v>
      </c>
      <c r="D34793" s="1">
        <v>41626</v>
      </c>
      <c r="F34793">
        <v>1</v>
      </c>
      <c r="G34793">
        <v>7820</v>
      </c>
      <c r="H34793" t="s">
        <v>233</v>
      </c>
      <c r="J34793" t="s">
        <v>14</v>
      </c>
      <c r="K34793">
        <v>54</v>
      </c>
      <c r="L34793" t="s">
        <v>22</v>
      </c>
    </row>
    <row r="34794" spans="1:12">
      <c r="A34794" t="e">
        <f ca="1">E00251430134421</f>
        <v>#NAME?</v>
      </c>
      <c r="B34794">
        <v>467</v>
      </c>
      <c r="C34794" t="s">
        <v>232</v>
      </c>
      <c r="D34794" s="1">
        <v>41262</v>
      </c>
      <c r="F34794">
        <v>5</v>
      </c>
      <c r="G34794">
        <v>3051</v>
      </c>
      <c r="H34794" t="s">
        <v>13</v>
      </c>
      <c r="J34794" t="s">
        <v>14</v>
      </c>
      <c r="K34794">
        <v>49</v>
      </c>
      <c r="L34794" t="s">
        <v>15</v>
      </c>
    </row>
    <row r="34795" spans="1:12">
      <c r="A34795" t="e">
        <f ca="1">E00251528743621</f>
        <v>#NAME?</v>
      </c>
      <c r="B34795">
        <v>1325</v>
      </c>
      <c r="C34795" t="s">
        <v>605</v>
      </c>
      <c r="D34795" s="1">
        <v>41141</v>
      </c>
      <c r="F34795">
        <v>1</v>
      </c>
      <c r="G34795">
        <v>38610</v>
      </c>
      <c r="H34795" t="s">
        <v>459</v>
      </c>
      <c r="J34795" t="s">
        <v>14</v>
      </c>
      <c r="K34795">
        <v>49</v>
      </c>
      <c r="L34795" t="s">
        <v>15</v>
      </c>
    </row>
    <row r="34796" spans="1:12">
      <c r="A34796" t="e">
        <f ca="1">E00251528743621</f>
        <v>#NAME?</v>
      </c>
      <c r="B34796">
        <v>1325</v>
      </c>
      <c r="C34796" t="s">
        <v>605</v>
      </c>
      <c r="D34796" s="1">
        <v>41968</v>
      </c>
      <c r="F34796">
        <v>4</v>
      </c>
      <c r="G34796">
        <v>4779</v>
      </c>
      <c r="H34796" t="s">
        <v>231</v>
      </c>
      <c r="J34796" t="s">
        <v>14</v>
      </c>
      <c r="K34796">
        <v>52</v>
      </c>
      <c r="L34796" t="s">
        <v>15</v>
      </c>
    </row>
    <row r="34797" spans="1:12">
      <c r="A34797" t="e">
        <f ca="1">E00251528743621</f>
        <v>#NAME?</v>
      </c>
      <c r="B34797">
        <v>1325</v>
      </c>
      <c r="C34797" t="s">
        <v>605</v>
      </c>
      <c r="D34797" s="1">
        <v>41234</v>
      </c>
      <c r="F34797">
        <v>1</v>
      </c>
      <c r="G34797">
        <v>56400</v>
      </c>
      <c r="H34797" t="s">
        <v>91</v>
      </c>
      <c r="J34797" t="s">
        <v>14</v>
      </c>
      <c r="K34797">
        <v>50</v>
      </c>
      <c r="L34797" t="s">
        <v>15</v>
      </c>
    </row>
    <row r="34798" spans="1:12">
      <c r="A34798" t="e">
        <f ca="1">E00251629160421</f>
        <v>#NAME?</v>
      </c>
      <c r="B34798">
        <v>167</v>
      </c>
      <c r="C34798" t="s">
        <v>549</v>
      </c>
      <c r="D34798" s="1">
        <v>41838</v>
      </c>
      <c r="F34798">
        <v>1</v>
      </c>
      <c r="G34798">
        <v>78659</v>
      </c>
      <c r="H34798" t="s">
        <v>46</v>
      </c>
      <c r="J34798" t="s">
        <v>14</v>
      </c>
      <c r="K34798">
        <v>51</v>
      </c>
      <c r="L34798" t="s">
        <v>22</v>
      </c>
    </row>
    <row r="34799" spans="1:12">
      <c r="A34799" t="e">
        <f ca="1">E00251430134421</f>
        <v>#NAME?</v>
      </c>
      <c r="B34799">
        <v>467</v>
      </c>
      <c r="C34799" t="s">
        <v>232</v>
      </c>
      <c r="D34799" s="1">
        <v>42563</v>
      </c>
      <c r="F34799">
        <v>2</v>
      </c>
      <c r="G34799">
        <v>7871</v>
      </c>
      <c r="H34799" t="s">
        <v>674</v>
      </c>
      <c r="J34799" t="s">
        <v>14</v>
      </c>
      <c r="K34799">
        <v>53</v>
      </c>
      <c r="L34799" t="s">
        <v>22</v>
      </c>
    </row>
    <row r="34800" spans="1:12">
      <c r="A34800" t="e">
        <f ca="1">E00251518868021</f>
        <v>#NAME?</v>
      </c>
      <c r="B34800">
        <v>1325</v>
      </c>
      <c r="C34800" t="s">
        <v>605</v>
      </c>
      <c r="D34800" s="1">
        <v>41883</v>
      </c>
      <c r="F34800">
        <v>2</v>
      </c>
      <c r="G34800">
        <v>7295</v>
      </c>
      <c r="H34800" t="s">
        <v>76</v>
      </c>
      <c r="J34800" t="s">
        <v>14</v>
      </c>
      <c r="K34800">
        <v>60</v>
      </c>
      <c r="L34800" t="s">
        <v>15</v>
      </c>
    </row>
    <row r="34801" spans="1:12">
      <c r="A34801" t="e">
        <f ca="1">E00251518868021</f>
        <v>#NAME?</v>
      </c>
      <c r="B34801">
        <v>1791</v>
      </c>
      <c r="C34801" t="s">
        <v>468</v>
      </c>
      <c r="D34801" s="1">
        <v>41925</v>
      </c>
      <c r="F34801">
        <v>4</v>
      </c>
      <c r="G34801">
        <v>3540</v>
      </c>
      <c r="H34801" t="s">
        <v>436</v>
      </c>
      <c r="J34801" t="s">
        <v>14</v>
      </c>
      <c r="K34801">
        <v>60</v>
      </c>
      <c r="L34801" t="s">
        <v>15</v>
      </c>
    </row>
    <row r="34802" spans="1:12">
      <c r="A34802" t="e">
        <f ca="1">E00251430254221</f>
        <v>#NAME?</v>
      </c>
      <c r="B34802">
        <v>6046</v>
      </c>
      <c r="C34802" t="s">
        <v>98</v>
      </c>
      <c r="D34802" s="1">
        <v>40910</v>
      </c>
      <c r="E34802">
        <v>2</v>
      </c>
      <c r="F34802">
        <v>1</v>
      </c>
      <c r="G34802">
        <v>6182</v>
      </c>
      <c r="H34802" t="s">
        <v>1752</v>
      </c>
      <c r="J34802" t="s">
        <v>34</v>
      </c>
      <c r="K34802">
        <v>54</v>
      </c>
      <c r="L34802" t="s">
        <v>15</v>
      </c>
    </row>
    <row r="34803" spans="1:12">
      <c r="A34803" t="e">
        <f ca="1">E00251514274321</f>
        <v>#NAME?</v>
      </c>
      <c r="B34803">
        <v>449</v>
      </c>
      <c r="C34803" t="s">
        <v>124</v>
      </c>
      <c r="D34803" s="1">
        <v>42160</v>
      </c>
      <c r="F34803">
        <v>1</v>
      </c>
      <c r="G34803">
        <v>2750</v>
      </c>
      <c r="H34803" t="s">
        <v>114</v>
      </c>
      <c r="J34803" t="s">
        <v>14</v>
      </c>
      <c r="K34803">
        <v>63</v>
      </c>
      <c r="L34803" t="s">
        <v>15</v>
      </c>
    </row>
    <row r="34804" spans="1:12">
      <c r="A34804" t="e">
        <f ca="1">E00251619840221</f>
        <v>#NAME?</v>
      </c>
      <c r="B34804">
        <v>446</v>
      </c>
      <c r="C34804" t="s">
        <v>94</v>
      </c>
      <c r="D34804" s="1">
        <v>41087</v>
      </c>
      <c r="F34804">
        <v>1</v>
      </c>
      <c r="G34804">
        <v>78701</v>
      </c>
      <c r="H34804" t="s">
        <v>355</v>
      </c>
      <c r="J34804" t="s">
        <v>14</v>
      </c>
      <c r="K34804">
        <v>54</v>
      </c>
      <c r="L34804" t="s">
        <v>22</v>
      </c>
    </row>
    <row r="34805" spans="1:12">
      <c r="A34805" t="e">
        <f ca="1">E00251518851921</f>
        <v>#NAME?</v>
      </c>
      <c r="B34805">
        <v>1325</v>
      </c>
      <c r="C34805" t="s">
        <v>605</v>
      </c>
      <c r="D34805" s="1">
        <v>43090</v>
      </c>
      <c r="F34805">
        <v>1</v>
      </c>
      <c r="G34805">
        <v>27800</v>
      </c>
      <c r="H34805" t="s">
        <v>145</v>
      </c>
      <c r="J34805" t="s">
        <v>14</v>
      </c>
      <c r="K34805">
        <v>47</v>
      </c>
      <c r="L34805" t="s">
        <v>15</v>
      </c>
    </row>
    <row r="34806" spans="1:12">
      <c r="A34806" t="e">
        <f ca="1">E00251532959121</f>
        <v>#NAME?</v>
      </c>
      <c r="B34806">
        <v>467</v>
      </c>
      <c r="C34806" t="s">
        <v>232</v>
      </c>
      <c r="D34806" s="1">
        <v>41568</v>
      </c>
      <c r="F34806">
        <v>6</v>
      </c>
      <c r="G34806">
        <v>71509</v>
      </c>
      <c r="H34806" t="s">
        <v>369</v>
      </c>
      <c r="J34806" t="s">
        <v>14</v>
      </c>
      <c r="K34806">
        <v>59</v>
      </c>
      <c r="L34806" t="s">
        <v>15</v>
      </c>
    </row>
    <row r="34807" spans="1:12">
      <c r="A34807" t="e">
        <f ca="1">E00251430134421</f>
        <v>#NAME?</v>
      </c>
      <c r="B34807">
        <v>467</v>
      </c>
      <c r="C34807" t="s">
        <v>232</v>
      </c>
      <c r="D34807" s="1">
        <v>41361</v>
      </c>
      <c r="F34807">
        <v>4</v>
      </c>
      <c r="G34807">
        <v>3051</v>
      </c>
      <c r="H34807" t="s">
        <v>13</v>
      </c>
      <c r="J34807" t="s">
        <v>14</v>
      </c>
      <c r="K34807">
        <v>50</v>
      </c>
      <c r="L34807" t="s">
        <v>15</v>
      </c>
    </row>
    <row r="34808" spans="1:12">
      <c r="A34808" t="e">
        <f ca="1">E00251430134421</f>
        <v>#NAME?</v>
      </c>
      <c r="B34808">
        <v>726</v>
      </c>
      <c r="C34808" t="s">
        <v>167</v>
      </c>
      <c r="D34808" s="1">
        <v>42390</v>
      </c>
      <c r="E34808">
        <v>1</v>
      </c>
      <c r="F34808">
        <v>2</v>
      </c>
      <c r="G34808">
        <v>4019</v>
      </c>
      <c r="H34808" t="s">
        <v>26</v>
      </c>
      <c r="J34808" t="s">
        <v>34</v>
      </c>
      <c r="K34808">
        <v>53</v>
      </c>
      <c r="L34808" t="s">
        <v>15</v>
      </c>
    </row>
    <row r="34809" spans="1:12">
      <c r="A34809" t="e">
        <f ca="1">E00251619840221</f>
        <v>#NAME?</v>
      </c>
      <c r="B34809">
        <v>446</v>
      </c>
      <c r="C34809" t="s">
        <v>94</v>
      </c>
      <c r="D34809" s="1">
        <v>42873</v>
      </c>
      <c r="F34809">
        <v>2</v>
      </c>
      <c r="G34809">
        <v>2720</v>
      </c>
      <c r="H34809" t="s">
        <v>65</v>
      </c>
      <c r="J34809" t="s">
        <v>14</v>
      </c>
      <c r="K34809">
        <v>59</v>
      </c>
      <c r="L34809" t="s">
        <v>15</v>
      </c>
    </row>
    <row r="34810" spans="1:12">
      <c r="A34810" t="e">
        <f ca="1">E00251429783221</f>
        <v>#NAME?</v>
      </c>
      <c r="B34810">
        <v>160</v>
      </c>
      <c r="C34810" t="s">
        <v>278</v>
      </c>
      <c r="D34810" s="1">
        <v>42349</v>
      </c>
      <c r="F34810">
        <v>2</v>
      </c>
      <c r="G34810">
        <v>462</v>
      </c>
      <c r="H34810" t="s">
        <v>288</v>
      </c>
      <c r="J34810" t="s">
        <v>14</v>
      </c>
      <c r="K34810">
        <v>56</v>
      </c>
      <c r="L34810" t="s">
        <v>15</v>
      </c>
    </row>
    <row r="34811" spans="1:12">
      <c r="A34811" t="e">
        <f ca="1">E00251430254221</f>
        <v>#NAME?</v>
      </c>
      <c r="B34811">
        <v>502</v>
      </c>
      <c r="C34811" t="s">
        <v>172</v>
      </c>
      <c r="D34811" s="1">
        <v>41264</v>
      </c>
      <c r="F34811">
        <v>1</v>
      </c>
      <c r="G34811">
        <v>57420</v>
      </c>
      <c r="H34811" t="s">
        <v>267</v>
      </c>
      <c r="J34811" t="s">
        <v>14</v>
      </c>
      <c r="K34811">
        <v>55</v>
      </c>
      <c r="L34811" t="s">
        <v>15</v>
      </c>
    </row>
    <row r="34812" spans="1:12">
      <c r="A34812" t="e">
        <f ca="1">E00251518589021</f>
        <v>#NAME?</v>
      </c>
      <c r="B34812">
        <v>291</v>
      </c>
      <c r="C34812" t="s">
        <v>160</v>
      </c>
      <c r="D34812" s="1">
        <v>42464</v>
      </c>
      <c r="F34812">
        <v>1</v>
      </c>
      <c r="G34812">
        <v>7242</v>
      </c>
      <c r="H34812" t="s">
        <v>93</v>
      </c>
      <c r="J34812" t="s">
        <v>14</v>
      </c>
      <c r="K34812">
        <v>47</v>
      </c>
      <c r="L34812" t="s">
        <v>15</v>
      </c>
    </row>
    <row r="34813" spans="1:12">
      <c r="A34813" t="e">
        <f ca="1">E00251518589021</f>
        <v>#NAME?</v>
      </c>
      <c r="B34813">
        <v>291</v>
      </c>
      <c r="C34813" t="s">
        <v>160</v>
      </c>
      <c r="D34813" s="1">
        <v>42760</v>
      </c>
      <c r="F34813">
        <v>1</v>
      </c>
      <c r="G34813">
        <v>460</v>
      </c>
      <c r="H34813" t="s">
        <v>16</v>
      </c>
      <c r="J34813" t="s">
        <v>14</v>
      </c>
      <c r="K34813">
        <v>48</v>
      </c>
      <c r="L34813" t="s">
        <v>15</v>
      </c>
    </row>
    <row r="34814" spans="1:12">
      <c r="A34814" t="e">
        <f ca="1">E00251617643721</f>
        <v>#NAME?</v>
      </c>
      <c r="B34814">
        <v>769</v>
      </c>
      <c r="C34814" t="s">
        <v>397</v>
      </c>
      <c r="D34814" s="1">
        <v>42760</v>
      </c>
      <c r="E34814">
        <v>1</v>
      </c>
      <c r="F34814">
        <v>1</v>
      </c>
      <c r="G34814">
        <v>4552</v>
      </c>
      <c r="H34814" t="s">
        <v>1707</v>
      </c>
      <c r="J34814" t="s">
        <v>34</v>
      </c>
      <c r="K34814">
        <v>49</v>
      </c>
      <c r="L34814" t="s">
        <v>15</v>
      </c>
    </row>
    <row r="34815" spans="1:12">
      <c r="A34815" t="e">
        <f ca="1">E00251518851921</f>
        <v>#NAME?</v>
      </c>
      <c r="B34815">
        <v>1325</v>
      </c>
      <c r="C34815" t="s">
        <v>605</v>
      </c>
      <c r="D34815" s="1">
        <v>41201</v>
      </c>
      <c r="F34815">
        <v>4</v>
      </c>
      <c r="G34815">
        <v>30000</v>
      </c>
      <c r="H34815" t="s">
        <v>144</v>
      </c>
      <c r="J34815" t="s">
        <v>14</v>
      </c>
      <c r="K34815">
        <v>42</v>
      </c>
      <c r="L34815" t="s">
        <v>15</v>
      </c>
    </row>
    <row r="34816" spans="1:12">
      <c r="A34816" t="e">
        <f ca="1">E00251518851921</f>
        <v>#NAME?</v>
      </c>
      <c r="B34816">
        <v>1325</v>
      </c>
      <c r="C34816" t="s">
        <v>605</v>
      </c>
      <c r="D34816" s="1">
        <v>41233</v>
      </c>
      <c r="F34816">
        <v>2</v>
      </c>
      <c r="G34816">
        <v>7823</v>
      </c>
      <c r="H34816" t="s">
        <v>282</v>
      </c>
      <c r="J34816" t="s">
        <v>14</v>
      </c>
      <c r="K34816">
        <v>42</v>
      </c>
      <c r="L34816" t="s">
        <v>22</v>
      </c>
    </row>
    <row r="34817" spans="1:12">
      <c r="A34817" t="e">
        <f ca="1">E00251430134421</f>
        <v>#NAME?</v>
      </c>
      <c r="B34817">
        <v>467</v>
      </c>
      <c r="C34817" t="s">
        <v>232</v>
      </c>
      <c r="D34817" s="1">
        <v>41725</v>
      </c>
      <c r="F34817">
        <v>1</v>
      </c>
      <c r="G34817">
        <v>5258</v>
      </c>
      <c r="H34817" t="s">
        <v>236</v>
      </c>
      <c r="J34817" t="s">
        <v>14</v>
      </c>
      <c r="K34817">
        <v>51</v>
      </c>
      <c r="L34817" t="s">
        <v>15</v>
      </c>
    </row>
    <row r="34818" spans="1:12">
      <c r="A34818" t="e">
        <f ca="1">E00251528935221</f>
        <v>#NAME?</v>
      </c>
      <c r="B34818">
        <v>297</v>
      </c>
      <c r="C34818" t="s">
        <v>411</v>
      </c>
      <c r="D34818" s="1">
        <v>43063</v>
      </c>
      <c r="F34818">
        <v>1</v>
      </c>
      <c r="G34818">
        <v>78900</v>
      </c>
      <c r="H34818" t="s">
        <v>79</v>
      </c>
      <c r="J34818" t="s">
        <v>14</v>
      </c>
      <c r="K34818">
        <v>59</v>
      </c>
      <c r="L34818" t="s">
        <v>22</v>
      </c>
    </row>
    <row r="34819" spans="1:12">
      <c r="A34819" t="e">
        <f ca="1">E00251514452721</f>
        <v>#NAME?</v>
      </c>
      <c r="B34819">
        <v>452</v>
      </c>
      <c r="C34819" t="s">
        <v>592</v>
      </c>
      <c r="D34819" s="1">
        <v>41730</v>
      </c>
      <c r="F34819">
        <v>1</v>
      </c>
      <c r="G34819">
        <v>6262</v>
      </c>
      <c r="H34819" t="s">
        <v>590</v>
      </c>
      <c r="J34819" t="s">
        <v>14</v>
      </c>
      <c r="K34819">
        <v>45</v>
      </c>
      <c r="L34819" t="s">
        <v>15</v>
      </c>
    </row>
    <row r="34820" spans="1:12">
      <c r="A34820" t="e">
        <f ca="1">E00251514452721</f>
        <v>#NAME?</v>
      </c>
      <c r="B34820">
        <v>452</v>
      </c>
      <c r="C34820" t="s">
        <v>592</v>
      </c>
      <c r="D34820" s="1">
        <v>42628</v>
      </c>
      <c r="F34820">
        <v>2</v>
      </c>
      <c r="G34820">
        <v>3804</v>
      </c>
      <c r="H34820" t="s">
        <v>71</v>
      </c>
      <c r="J34820" t="s">
        <v>14</v>
      </c>
      <c r="K34820">
        <v>47</v>
      </c>
      <c r="L34820" t="s">
        <v>15</v>
      </c>
    </row>
    <row r="34821" spans="1:12">
      <c r="A34821" t="e">
        <f ca="1">E00251528935221</f>
        <v>#NAME?</v>
      </c>
      <c r="B34821">
        <v>290</v>
      </c>
      <c r="C34821" t="s">
        <v>449</v>
      </c>
      <c r="D34821" s="1">
        <v>40982</v>
      </c>
      <c r="F34821">
        <v>5</v>
      </c>
      <c r="G34821">
        <v>3679</v>
      </c>
      <c r="H34821" t="s">
        <v>260</v>
      </c>
      <c r="J34821" t="s">
        <v>14</v>
      </c>
      <c r="K34821">
        <v>53</v>
      </c>
      <c r="L34821" t="s">
        <v>15</v>
      </c>
    </row>
    <row r="34822" spans="1:12">
      <c r="A34822" t="e">
        <f ca="1">E00251528935221</f>
        <v>#NAME?</v>
      </c>
      <c r="B34822">
        <v>290</v>
      </c>
      <c r="C34822" t="s">
        <v>449</v>
      </c>
      <c r="D34822" s="1">
        <v>42590</v>
      </c>
      <c r="F34822">
        <v>2</v>
      </c>
      <c r="G34822">
        <v>4019</v>
      </c>
      <c r="H34822" t="s">
        <v>26</v>
      </c>
      <c r="J34822" t="s">
        <v>14</v>
      </c>
      <c r="K34822">
        <v>58</v>
      </c>
      <c r="L34822" t="s">
        <v>15</v>
      </c>
    </row>
    <row r="34823" spans="1:12">
      <c r="A34823" t="e">
        <f ca="1">E00251514273321</f>
        <v>#NAME?</v>
      </c>
      <c r="B34823">
        <v>490</v>
      </c>
      <c r="C34823" t="s">
        <v>158</v>
      </c>
      <c r="D34823" s="1">
        <v>41568</v>
      </c>
      <c r="F34823">
        <v>2</v>
      </c>
      <c r="G34823">
        <v>4019</v>
      </c>
      <c r="H34823" t="s">
        <v>26</v>
      </c>
      <c r="J34823" t="s">
        <v>14</v>
      </c>
      <c r="K34823">
        <v>52</v>
      </c>
      <c r="L34823" t="s">
        <v>15</v>
      </c>
    </row>
    <row r="34824" spans="1:12">
      <c r="A34824" t="e">
        <f ca="1">E00251514257621</f>
        <v>#NAME?</v>
      </c>
      <c r="B34824">
        <v>5132</v>
      </c>
      <c r="C34824" t="s">
        <v>853</v>
      </c>
      <c r="D34824" s="1">
        <v>42206</v>
      </c>
      <c r="F34824">
        <v>1</v>
      </c>
      <c r="G34824">
        <v>2448</v>
      </c>
      <c r="H34824" t="s">
        <v>19</v>
      </c>
      <c r="J34824" t="s">
        <v>14</v>
      </c>
      <c r="K34824">
        <v>53</v>
      </c>
      <c r="L34824" t="s">
        <v>15</v>
      </c>
    </row>
    <row r="34825" spans="1:12">
      <c r="A34825" t="e">
        <f ca="1">E00251513434021</f>
        <v>#NAME?</v>
      </c>
      <c r="B34825">
        <v>473</v>
      </c>
      <c r="C34825" t="s">
        <v>669</v>
      </c>
      <c r="D34825" s="1">
        <v>41340</v>
      </c>
      <c r="F34825">
        <v>1</v>
      </c>
      <c r="G34825">
        <v>4871</v>
      </c>
      <c r="H34825" t="s">
        <v>125</v>
      </c>
      <c r="J34825" t="s">
        <v>14</v>
      </c>
      <c r="K34825">
        <v>45</v>
      </c>
      <c r="L34825" t="s">
        <v>15</v>
      </c>
    </row>
    <row r="34826" spans="1:12">
      <c r="A34826" t="e">
        <f ca="1">E00251513434021</f>
        <v>#NAME?</v>
      </c>
      <c r="B34826">
        <v>473</v>
      </c>
      <c r="C34826" t="s">
        <v>669</v>
      </c>
      <c r="D34826" s="1">
        <v>41348</v>
      </c>
      <c r="F34826">
        <v>2</v>
      </c>
      <c r="G34826">
        <v>2448</v>
      </c>
      <c r="H34826" t="s">
        <v>19</v>
      </c>
      <c r="J34826" t="s">
        <v>14</v>
      </c>
      <c r="K34826">
        <v>45</v>
      </c>
      <c r="L34826" t="s">
        <v>15</v>
      </c>
    </row>
    <row r="34827" spans="1:12">
      <c r="A34827" t="e">
        <f ca="1">E00251629160421</f>
        <v>#NAME?</v>
      </c>
      <c r="B34827">
        <v>195</v>
      </c>
      <c r="C34827" t="s">
        <v>854</v>
      </c>
      <c r="D34827" s="1">
        <v>41919</v>
      </c>
      <c r="F34827">
        <v>1</v>
      </c>
      <c r="G34827">
        <v>78900</v>
      </c>
      <c r="H34827" t="s">
        <v>79</v>
      </c>
      <c r="J34827" t="s">
        <v>14</v>
      </c>
      <c r="K34827">
        <v>52</v>
      </c>
      <c r="L34827" t="s">
        <v>22</v>
      </c>
    </row>
    <row r="34828" spans="1:12">
      <c r="A34828" t="e">
        <f ca="1">E00251524986621</f>
        <v>#NAME?</v>
      </c>
      <c r="B34828">
        <v>457</v>
      </c>
      <c r="C34828" t="s">
        <v>137</v>
      </c>
      <c r="D34828" s="1">
        <v>41338</v>
      </c>
      <c r="F34828">
        <v>1</v>
      </c>
      <c r="G34828">
        <v>2169</v>
      </c>
      <c r="H34828" t="s">
        <v>40</v>
      </c>
      <c r="J34828" t="s">
        <v>14</v>
      </c>
      <c r="K34828">
        <v>40</v>
      </c>
      <c r="L34828" t="s">
        <v>15</v>
      </c>
    </row>
    <row r="34829" spans="1:12">
      <c r="A34829" t="e">
        <f ca="1">E00251427204321</f>
        <v>#NAME?</v>
      </c>
      <c r="B34829">
        <v>1</v>
      </c>
      <c r="C34829" t="s">
        <v>234</v>
      </c>
      <c r="D34829" s="1">
        <v>40917</v>
      </c>
      <c r="E34829">
        <v>6</v>
      </c>
      <c r="F34829">
        <v>1</v>
      </c>
      <c r="G34829">
        <v>71535</v>
      </c>
      <c r="H34829" t="s">
        <v>1164</v>
      </c>
      <c r="J34829" t="s">
        <v>34</v>
      </c>
      <c r="K34829">
        <v>44</v>
      </c>
      <c r="L34829" t="s">
        <v>15</v>
      </c>
    </row>
    <row r="34830" spans="1:12">
      <c r="A34830" t="e">
        <f ca="1">E00251518868021</f>
        <v>#NAME?</v>
      </c>
      <c r="B34830">
        <v>1791</v>
      </c>
      <c r="C34830" t="s">
        <v>468</v>
      </c>
      <c r="D34830" s="1">
        <v>42829</v>
      </c>
      <c r="F34830">
        <v>3</v>
      </c>
      <c r="G34830">
        <v>2720</v>
      </c>
      <c r="H34830" t="s">
        <v>65</v>
      </c>
      <c r="J34830" t="s">
        <v>14</v>
      </c>
      <c r="K34830">
        <v>63</v>
      </c>
      <c r="L34830" t="s">
        <v>15</v>
      </c>
    </row>
    <row r="34831" spans="1:12">
      <c r="A34831" t="e">
        <f ca="1">E00251528935221</f>
        <v>#NAME?</v>
      </c>
      <c r="B34831">
        <v>290</v>
      </c>
      <c r="C34831" t="s">
        <v>449</v>
      </c>
      <c r="D34831" s="1">
        <v>40982</v>
      </c>
      <c r="F34831">
        <v>6</v>
      </c>
      <c r="G34831">
        <v>4019</v>
      </c>
      <c r="H34831" t="s">
        <v>26</v>
      </c>
      <c r="J34831" t="s">
        <v>14</v>
      </c>
      <c r="K34831">
        <v>53</v>
      </c>
      <c r="L34831" t="s">
        <v>15</v>
      </c>
    </row>
    <row r="34832" spans="1:12">
      <c r="A34832" t="e">
        <f ca="1">E00251532959121</f>
        <v>#NAME?</v>
      </c>
      <c r="B34832">
        <v>467</v>
      </c>
      <c r="C34832" t="s">
        <v>232</v>
      </c>
      <c r="D34832" s="1">
        <v>42768</v>
      </c>
      <c r="F34832">
        <v>1</v>
      </c>
      <c r="G34832">
        <v>49300</v>
      </c>
      <c r="H34832" t="s">
        <v>228</v>
      </c>
      <c r="J34832" t="s">
        <v>14</v>
      </c>
      <c r="K34832">
        <v>62</v>
      </c>
      <c r="L34832" t="s">
        <v>15</v>
      </c>
    </row>
    <row r="34833" spans="1:12">
      <c r="A34833" t="e">
        <f ca="1">E00251626545321</f>
        <v>#NAME?</v>
      </c>
      <c r="B34833">
        <v>296</v>
      </c>
      <c r="C34833" t="s">
        <v>119</v>
      </c>
      <c r="D34833" s="1">
        <v>41576</v>
      </c>
      <c r="F34833">
        <v>2</v>
      </c>
      <c r="G34833">
        <v>460</v>
      </c>
      <c r="H34833" t="s">
        <v>16</v>
      </c>
      <c r="J34833" t="s">
        <v>14</v>
      </c>
      <c r="K34833">
        <v>53</v>
      </c>
      <c r="L34833" t="s">
        <v>15</v>
      </c>
    </row>
    <row r="34834" spans="1:12">
      <c r="A34834" t="e">
        <f ca="1">E00251629160421</f>
        <v>#NAME?</v>
      </c>
      <c r="B34834">
        <v>195</v>
      </c>
      <c r="C34834" t="s">
        <v>854</v>
      </c>
      <c r="D34834" s="1">
        <v>42191</v>
      </c>
      <c r="F34834">
        <v>1</v>
      </c>
      <c r="G34834">
        <v>463</v>
      </c>
      <c r="H34834" t="s">
        <v>259</v>
      </c>
      <c r="J34834" t="s">
        <v>14</v>
      </c>
      <c r="K34834">
        <v>52</v>
      </c>
      <c r="L34834" t="s">
        <v>15</v>
      </c>
    </row>
    <row r="34835" spans="1:12">
      <c r="A34835" t="e">
        <f ca="1">E00251629160421</f>
        <v>#NAME?</v>
      </c>
      <c r="B34835">
        <v>195</v>
      </c>
      <c r="C34835" t="s">
        <v>854</v>
      </c>
      <c r="D34835" s="1">
        <v>42829</v>
      </c>
      <c r="F34835">
        <v>1</v>
      </c>
      <c r="G34835">
        <v>7840</v>
      </c>
      <c r="H34835" t="s">
        <v>55</v>
      </c>
      <c r="J34835" t="s">
        <v>14</v>
      </c>
      <c r="K34835">
        <v>54</v>
      </c>
      <c r="L34835" t="s">
        <v>22</v>
      </c>
    </row>
    <row r="34836" spans="1:12">
      <c r="A34836" t="e">
        <f ca="1">E00251531550021</f>
        <v>#NAME?</v>
      </c>
      <c r="B34836">
        <v>1786</v>
      </c>
      <c r="C34836" t="s">
        <v>37</v>
      </c>
      <c r="D34836" s="1">
        <v>41059</v>
      </c>
      <c r="F34836">
        <v>1</v>
      </c>
      <c r="G34836">
        <v>4019</v>
      </c>
      <c r="H34836" t="s">
        <v>26</v>
      </c>
      <c r="J34836" t="s">
        <v>14</v>
      </c>
      <c r="K34836">
        <v>55</v>
      </c>
      <c r="L34836" t="s">
        <v>15</v>
      </c>
    </row>
    <row r="34837" spans="1:12">
      <c r="A34837" t="e">
        <f ca="1">E00251617643721</f>
        <v>#NAME?</v>
      </c>
      <c r="B34837">
        <v>489</v>
      </c>
      <c r="C34837" t="s">
        <v>100</v>
      </c>
      <c r="D34837" s="1">
        <v>42409</v>
      </c>
      <c r="F34837">
        <v>2</v>
      </c>
      <c r="G34837">
        <v>49390</v>
      </c>
      <c r="H34837" t="s">
        <v>59</v>
      </c>
      <c r="J34837" t="s">
        <v>14</v>
      </c>
      <c r="K34837">
        <v>48</v>
      </c>
      <c r="L34837" t="s">
        <v>15</v>
      </c>
    </row>
    <row r="34838" spans="1:12">
      <c r="A34838" t="e">
        <f ca="1">E00251617643721</f>
        <v>#NAME?</v>
      </c>
      <c r="B34838">
        <v>489</v>
      </c>
      <c r="C34838" t="s">
        <v>100</v>
      </c>
      <c r="D34838" s="1">
        <v>42755</v>
      </c>
      <c r="F34838">
        <v>4</v>
      </c>
      <c r="G34838">
        <v>49390</v>
      </c>
      <c r="H34838" t="s">
        <v>59</v>
      </c>
      <c r="J34838" t="s">
        <v>14</v>
      </c>
      <c r="K34838">
        <v>49</v>
      </c>
      <c r="L34838" t="s">
        <v>15</v>
      </c>
    </row>
    <row r="34839" spans="1:12">
      <c r="A34839" t="e">
        <f ca="1">E00251528935221</f>
        <v>#NAME?</v>
      </c>
      <c r="B34839">
        <v>290</v>
      </c>
      <c r="C34839" t="s">
        <v>449</v>
      </c>
      <c r="D34839" s="1">
        <v>41710</v>
      </c>
      <c r="F34839">
        <v>1</v>
      </c>
      <c r="G34839">
        <v>780</v>
      </c>
      <c r="H34839" t="s">
        <v>1192</v>
      </c>
      <c r="J34839" t="s">
        <v>14</v>
      </c>
      <c r="K34839">
        <v>55</v>
      </c>
      <c r="L34839" t="s">
        <v>15</v>
      </c>
    </row>
    <row r="34840" spans="1:12">
      <c r="A34840" t="e">
        <f ca="1">E00251528935221</f>
        <v>#NAME?</v>
      </c>
      <c r="B34840">
        <v>290</v>
      </c>
      <c r="C34840" t="s">
        <v>449</v>
      </c>
      <c r="D34840" s="1">
        <v>42202</v>
      </c>
      <c r="F34840">
        <v>3</v>
      </c>
      <c r="G34840">
        <v>73300</v>
      </c>
      <c r="H34840" t="s">
        <v>86</v>
      </c>
      <c r="J34840" t="s">
        <v>14</v>
      </c>
      <c r="K34840">
        <v>57</v>
      </c>
      <c r="L34840" t="s">
        <v>15</v>
      </c>
    </row>
    <row r="34841" spans="1:12">
      <c r="A34841" t="e">
        <f ca="1">E00251528935221</f>
        <v>#NAME?</v>
      </c>
      <c r="B34841">
        <v>297</v>
      </c>
      <c r="C34841" t="s">
        <v>411</v>
      </c>
      <c r="D34841" s="1">
        <v>41561</v>
      </c>
      <c r="F34841">
        <v>6</v>
      </c>
      <c r="G34841">
        <v>71509</v>
      </c>
      <c r="H34841" t="s">
        <v>369</v>
      </c>
      <c r="J34841" t="s">
        <v>14</v>
      </c>
      <c r="K34841">
        <v>55</v>
      </c>
      <c r="L34841" t="s">
        <v>15</v>
      </c>
    </row>
    <row r="34842" spans="1:12">
      <c r="A34842" t="e">
        <f ca="1">E00251532959121</f>
        <v>#NAME?</v>
      </c>
      <c r="B34842">
        <v>467</v>
      </c>
      <c r="C34842" t="s">
        <v>232</v>
      </c>
      <c r="D34842" s="1">
        <v>40967</v>
      </c>
      <c r="F34842">
        <v>6</v>
      </c>
      <c r="G34842">
        <v>78050</v>
      </c>
      <c r="H34842" t="s">
        <v>197</v>
      </c>
      <c r="J34842" t="s">
        <v>14</v>
      </c>
      <c r="K34842">
        <v>57</v>
      </c>
      <c r="L34842" t="s">
        <v>22</v>
      </c>
    </row>
    <row r="34843" spans="1:12">
      <c r="A34843" t="e">
        <f ca="1">E00251532959121</f>
        <v>#NAME?</v>
      </c>
      <c r="B34843">
        <v>467</v>
      </c>
      <c r="C34843" t="s">
        <v>232</v>
      </c>
      <c r="D34843" s="1">
        <v>41085</v>
      </c>
      <c r="F34843">
        <v>2</v>
      </c>
      <c r="G34843">
        <v>5369</v>
      </c>
      <c r="H34843" t="s">
        <v>253</v>
      </c>
      <c r="J34843" t="s">
        <v>14</v>
      </c>
      <c r="K34843">
        <v>58</v>
      </c>
      <c r="L34843" t="s">
        <v>15</v>
      </c>
    </row>
    <row r="34844" spans="1:12">
      <c r="A34844" t="e">
        <f ca="1">E00251531550021</f>
        <v>#NAME?</v>
      </c>
      <c r="B34844">
        <v>1786</v>
      </c>
      <c r="C34844" t="s">
        <v>37</v>
      </c>
      <c r="D34844" s="1">
        <v>42311</v>
      </c>
      <c r="F34844">
        <v>2</v>
      </c>
      <c r="G34844">
        <v>4481</v>
      </c>
      <c r="H34844" t="s">
        <v>1271</v>
      </c>
      <c r="J34844" t="s">
        <v>14</v>
      </c>
      <c r="K34844">
        <v>58</v>
      </c>
      <c r="L34844" t="s">
        <v>15</v>
      </c>
    </row>
    <row r="34845" spans="1:12">
      <c r="A34845" t="e">
        <f ca="1">E00251537608221</f>
        <v>#NAME?</v>
      </c>
      <c r="B34845">
        <v>442</v>
      </c>
      <c r="C34845" t="s">
        <v>95</v>
      </c>
      <c r="D34845" s="1">
        <v>42927</v>
      </c>
      <c r="F34845">
        <v>1</v>
      </c>
      <c r="G34845">
        <v>185</v>
      </c>
      <c r="H34845" t="s">
        <v>199</v>
      </c>
      <c r="J34845" t="s">
        <v>14</v>
      </c>
      <c r="K34845">
        <v>66</v>
      </c>
      <c r="L34845" t="s">
        <v>15</v>
      </c>
    </row>
    <row r="34846" spans="1:12">
      <c r="A34846" t="e">
        <f ca="1">E00251528935221</f>
        <v>#NAME?</v>
      </c>
      <c r="B34846">
        <v>297</v>
      </c>
      <c r="C34846" t="s">
        <v>411</v>
      </c>
      <c r="D34846" s="1">
        <v>41151</v>
      </c>
      <c r="F34846">
        <v>5</v>
      </c>
      <c r="G34846">
        <v>3679</v>
      </c>
      <c r="H34846" t="s">
        <v>260</v>
      </c>
      <c r="J34846" t="s">
        <v>14</v>
      </c>
      <c r="K34846">
        <v>54</v>
      </c>
      <c r="L34846" t="s">
        <v>15</v>
      </c>
    </row>
    <row r="34847" spans="1:12">
      <c r="A34847" t="e">
        <f ca="1">E00251532959121</f>
        <v>#NAME?</v>
      </c>
      <c r="B34847">
        <v>467</v>
      </c>
      <c r="C34847" t="s">
        <v>232</v>
      </c>
      <c r="D34847" s="1">
        <v>41898</v>
      </c>
      <c r="F34847">
        <v>2</v>
      </c>
      <c r="G34847">
        <v>7291</v>
      </c>
      <c r="H34847" t="s">
        <v>163</v>
      </c>
      <c r="J34847" t="s">
        <v>14</v>
      </c>
      <c r="K34847">
        <v>60</v>
      </c>
      <c r="L34847" t="s">
        <v>15</v>
      </c>
    </row>
    <row r="34848" spans="1:12">
      <c r="A34848" t="e">
        <f ca="1">E00251531550021</f>
        <v>#NAME?</v>
      </c>
      <c r="B34848">
        <v>1786</v>
      </c>
      <c r="C34848" t="s">
        <v>37</v>
      </c>
      <c r="D34848" s="1">
        <v>41165</v>
      </c>
      <c r="F34848">
        <v>1</v>
      </c>
      <c r="G34848">
        <v>4019</v>
      </c>
      <c r="H34848" t="s">
        <v>26</v>
      </c>
      <c r="J34848" t="s">
        <v>14</v>
      </c>
      <c r="K34848">
        <v>55</v>
      </c>
      <c r="L34848" t="s">
        <v>15</v>
      </c>
    </row>
    <row r="34849" spans="1:12">
      <c r="A34849" t="e">
        <f ca="1">E00251514452721</f>
        <v>#NAME?</v>
      </c>
      <c r="B34849">
        <v>452</v>
      </c>
      <c r="C34849" t="s">
        <v>592</v>
      </c>
      <c r="D34849" s="1">
        <v>42965</v>
      </c>
      <c r="F34849">
        <v>2</v>
      </c>
      <c r="G34849">
        <v>5997</v>
      </c>
      <c r="H34849" t="s">
        <v>374</v>
      </c>
      <c r="J34849" t="s">
        <v>14</v>
      </c>
      <c r="K34849">
        <v>48</v>
      </c>
      <c r="L34849" t="s">
        <v>15</v>
      </c>
    </row>
    <row r="34850" spans="1:12">
      <c r="A34850" t="e">
        <f ca="1">E00251514273321</f>
        <v>#NAME?</v>
      </c>
      <c r="B34850">
        <v>490</v>
      </c>
      <c r="C34850" t="s">
        <v>158</v>
      </c>
      <c r="D34850" s="1">
        <v>42055</v>
      </c>
      <c r="F34850">
        <v>1</v>
      </c>
      <c r="G34850">
        <v>2720</v>
      </c>
      <c r="H34850" t="s">
        <v>65</v>
      </c>
      <c r="J34850" t="s">
        <v>14</v>
      </c>
      <c r="K34850">
        <v>54</v>
      </c>
      <c r="L34850" t="s">
        <v>15</v>
      </c>
    </row>
    <row r="34851" spans="1:12">
      <c r="A34851" t="e">
        <f ca="1">E00251528935221</f>
        <v>#NAME?</v>
      </c>
      <c r="B34851">
        <v>297</v>
      </c>
      <c r="C34851" t="s">
        <v>411</v>
      </c>
      <c r="D34851" s="1">
        <v>43063</v>
      </c>
      <c r="F34851">
        <v>2</v>
      </c>
      <c r="G34851">
        <v>460</v>
      </c>
      <c r="H34851" t="s">
        <v>16</v>
      </c>
      <c r="J34851" t="s">
        <v>14</v>
      </c>
      <c r="K34851">
        <v>59</v>
      </c>
      <c r="L34851" t="s">
        <v>15</v>
      </c>
    </row>
    <row r="34852" spans="1:12">
      <c r="A34852" t="e">
        <f ca="1">E00251514274321</f>
        <v>#NAME?</v>
      </c>
      <c r="B34852">
        <v>449</v>
      </c>
      <c r="C34852" t="s">
        <v>124</v>
      </c>
      <c r="D34852" s="1">
        <v>42160</v>
      </c>
      <c r="F34852">
        <v>4</v>
      </c>
      <c r="G34852">
        <v>30000</v>
      </c>
      <c r="H34852" t="s">
        <v>144</v>
      </c>
      <c r="J34852" t="s">
        <v>14</v>
      </c>
      <c r="K34852">
        <v>63</v>
      </c>
      <c r="L34852" t="s">
        <v>15</v>
      </c>
    </row>
    <row r="34853" spans="1:12">
      <c r="A34853" t="e">
        <f ca="1">E00251514274321</f>
        <v>#NAME?</v>
      </c>
      <c r="B34853">
        <v>449</v>
      </c>
      <c r="C34853" t="s">
        <v>124</v>
      </c>
      <c r="D34853" s="1">
        <v>42594</v>
      </c>
      <c r="F34853">
        <v>1</v>
      </c>
      <c r="G34853">
        <v>37272</v>
      </c>
      <c r="H34853" t="s">
        <v>301</v>
      </c>
      <c r="J34853" t="s">
        <v>14</v>
      </c>
      <c r="K34853">
        <v>64</v>
      </c>
      <c r="L34853" t="s">
        <v>15</v>
      </c>
    </row>
    <row r="34854" spans="1:12">
      <c r="A34854" t="e">
        <f ca="1">E00251512591221</f>
        <v>#NAME?</v>
      </c>
      <c r="B34854">
        <v>3913</v>
      </c>
      <c r="C34854" t="s">
        <v>251</v>
      </c>
      <c r="D34854" s="1">
        <v>41785</v>
      </c>
      <c r="F34854">
        <v>1</v>
      </c>
      <c r="G34854">
        <v>6929</v>
      </c>
      <c r="H34854" t="s">
        <v>36</v>
      </c>
      <c r="J34854" t="s">
        <v>14</v>
      </c>
      <c r="K34854">
        <v>42</v>
      </c>
      <c r="L34854" t="s">
        <v>15</v>
      </c>
    </row>
    <row r="34855" spans="1:12">
      <c r="A34855" t="e">
        <f ca="1">E00251529558721</f>
        <v>#NAME?</v>
      </c>
      <c r="B34855">
        <v>5994</v>
      </c>
      <c r="C34855" t="s">
        <v>311</v>
      </c>
      <c r="D34855" s="1">
        <v>41297</v>
      </c>
      <c r="E34855">
        <v>1</v>
      </c>
      <c r="F34855">
        <v>1</v>
      </c>
      <c r="G34855">
        <v>55090</v>
      </c>
      <c r="H34855" t="s">
        <v>400</v>
      </c>
      <c r="J34855" t="s">
        <v>34</v>
      </c>
      <c r="K34855">
        <v>54</v>
      </c>
      <c r="L34855" t="s">
        <v>15</v>
      </c>
    </row>
    <row r="34856" spans="1:12">
      <c r="A34856" t="e">
        <f ca="1">E00251626545321</f>
        <v>#NAME?</v>
      </c>
      <c r="B34856">
        <v>296</v>
      </c>
      <c r="C34856" t="s">
        <v>119</v>
      </c>
      <c r="D34856" s="1">
        <v>41669</v>
      </c>
      <c r="F34856">
        <v>1</v>
      </c>
      <c r="G34856">
        <v>7999</v>
      </c>
      <c r="H34856" t="s">
        <v>80</v>
      </c>
      <c r="J34856" t="s">
        <v>14</v>
      </c>
      <c r="K34856">
        <v>53</v>
      </c>
      <c r="L34856" t="s">
        <v>15</v>
      </c>
    </row>
    <row r="34857" spans="1:12">
      <c r="A34857" t="e">
        <f ca="1">E00251537608221</f>
        <v>#NAME?</v>
      </c>
      <c r="B34857">
        <v>442</v>
      </c>
      <c r="C34857" t="s">
        <v>95</v>
      </c>
      <c r="D34857" s="1">
        <v>42614</v>
      </c>
      <c r="F34857">
        <v>4</v>
      </c>
      <c r="G34857">
        <v>4019</v>
      </c>
      <c r="H34857" t="s">
        <v>26</v>
      </c>
      <c r="J34857" t="s">
        <v>14</v>
      </c>
      <c r="K34857">
        <v>65</v>
      </c>
      <c r="L34857" t="s">
        <v>15</v>
      </c>
    </row>
    <row r="34858" spans="1:12">
      <c r="A34858" t="e">
        <f ca="1">E00251537608221</f>
        <v>#NAME?</v>
      </c>
      <c r="B34858">
        <v>442</v>
      </c>
      <c r="C34858" t="s">
        <v>95</v>
      </c>
      <c r="D34858" s="1">
        <v>42905</v>
      </c>
      <c r="F34858">
        <v>3</v>
      </c>
      <c r="G34858">
        <v>79579</v>
      </c>
      <c r="H34858" t="s">
        <v>1347</v>
      </c>
      <c r="J34858" t="s">
        <v>14</v>
      </c>
      <c r="K34858">
        <v>66</v>
      </c>
      <c r="L34858" t="s">
        <v>22</v>
      </c>
    </row>
    <row r="34859" spans="1:12">
      <c r="A34859" t="e">
        <f ca="1">E00251617643721</f>
        <v>#NAME?</v>
      </c>
      <c r="B34859">
        <v>598</v>
      </c>
      <c r="C34859" t="s">
        <v>862</v>
      </c>
      <c r="D34859" s="1">
        <v>42249</v>
      </c>
      <c r="F34859">
        <v>3</v>
      </c>
      <c r="G34859">
        <v>496</v>
      </c>
      <c r="H34859" t="s">
        <v>190</v>
      </c>
      <c r="J34859" t="s">
        <v>14</v>
      </c>
      <c r="K34859">
        <v>48</v>
      </c>
      <c r="L34859" t="s">
        <v>15</v>
      </c>
    </row>
    <row r="34860" spans="1:12">
      <c r="A34860" t="e">
        <f ca="1">E00251617643721</f>
        <v>#NAME?</v>
      </c>
      <c r="B34860">
        <v>701</v>
      </c>
      <c r="C34860" t="s">
        <v>72</v>
      </c>
      <c r="D34860" s="1">
        <v>41157</v>
      </c>
      <c r="F34860">
        <v>1</v>
      </c>
      <c r="G34860">
        <v>4549</v>
      </c>
      <c r="H34860" t="s">
        <v>69</v>
      </c>
      <c r="J34860" t="s">
        <v>14</v>
      </c>
      <c r="K34860">
        <v>45</v>
      </c>
      <c r="L34860" t="s">
        <v>15</v>
      </c>
    </row>
    <row r="34861" spans="1:12">
      <c r="A34861" t="e">
        <f ca="1">E00251526895321</f>
        <v>#NAME?</v>
      </c>
      <c r="B34861">
        <v>12</v>
      </c>
      <c r="C34861" t="s">
        <v>771</v>
      </c>
      <c r="D34861" s="1">
        <v>42333</v>
      </c>
      <c r="F34861">
        <v>2</v>
      </c>
      <c r="G34861">
        <v>7242</v>
      </c>
      <c r="H34861" t="s">
        <v>93</v>
      </c>
      <c r="J34861" t="s">
        <v>14</v>
      </c>
      <c r="K34861">
        <v>55</v>
      </c>
      <c r="L34861" t="s">
        <v>15</v>
      </c>
    </row>
    <row r="34862" spans="1:12">
      <c r="A34862" t="e">
        <f ca="1">E00251617643721</f>
        <v>#NAME?</v>
      </c>
      <c r="B34862">
        <v>718</v>
      </c>
      <c r="C34862" t="s">
        <v>32</v>
      </c>
      <c r="D34862" s="1">
        <v>42010</v>
      </c>
      <c r="E34862">
        <v>1</v>
      </c>
      <c r="F34862">
        <v>2</v>
      </c>
      <c r="G34862">
        <v>88120</v>
      </c>
      <c r="H34862" t="s">
        <v>1753</v>
      </c>
      <c r="J34862" t="s">
        <v>34</v>
      </c>
      <c r="K34862">
        <v>47</v>
      </c>
      <c r="L34862" t="s">
        <v>15</v>
      </c>
    </row>
    <row r="34863" spans="1:12">
      <c r="A34863" t="e">
        <f ca="1">E00251532959121</f>
        <v>#NAME?</v>
      </c>
      <c r="B34863">
        <v>467</v>
      </c>
      <c r="C34863" t="s">
        <v>232</v>
      </c>
      <c r="D34863" s="1">
        <v>40969</v>
      </c>
      <c r="F34863">
        <v>1</v>
      </c>
      <c r="G34863">
        <v>7862</v>
      </c>
      <c r="H34863" t="s">
        <v>27</v>
      </c>
      <c r="J34863" t="s">
        <v>14</v>
      </c>
      <c r="K34863">
        <v>57</v>
      </c>
      <c r="L34863" t="s">
        <v>22</v>
      </c>
    </row>
    <row r="34864" spans="1:12">
      <c r="A34864" t="e">
        <f ca="1">E00251528743621</f>
        <v>#NAME?</v>
      </c>
      <c r="B34864">
        <v>1325</v>
      </c>
      <c r="C34864" t="s">
        <v>605</v>
      </c>
      <c r="D34864" s="1">
        <v>41215</v>
      </c>
      <c r="F34864">
        <v>5</v>
      </c>
      <c r="G34864">
        <v>2169</v>
      </c>
      <c r="H34864" t="s">
        <v>40</v>
      </c>
      <c r="J34864" t="s">
        <v>14</v>
      </c>
      <c r="K34864">
        <v>50</v>
      </c>
      <c r="L34864" t="s">
        <v>15</v>
      </c>
    </row>
    <row r="34865" spans="1:12">
      <c r="A34865" t="e">
        <f ca="1">E00251528743621</f>
        <v>#NAME?</v>
      </c>
      <c r="B34865">
        <v>1325</v>
      </c>
      <c r="C34865" t="s">
        <v>605</v>
      </c>
      <c r="D34865" s="1">
        <v>41215</v>
      </c>
      <c r="F34865">
        <v>6</v>
      </c>
      <c r="G34865">
        <v>69270</v>
      </c>
      <c r="H34865" t="s">
        <v>1156</v>
      </c>
      <c r="J34865" t="s">
        <v>14</v>
      </c>
      <c r="K34865">
        <v>50</v>
      </c>
      <c r="L34865" t="s">
        <v>15</v>
      </c>
    </row>
    <row r="34866" spans="1:12">
      <c r="A34866" t="e">
        <f ca="1">E00251528743621</f>
        <v>#NAME?</v>
      </c>
      <c r="B34866">
        <v>1325</v>
      </c>
      <c r="C34866" t="s">
        <v>605</v>
      </c>
      <c r="D34866" s="1">
        <v>41234</v>
      </c>
      <c r="F34866">
        <v>3</v>
      </c>
      <c r="G34866">
        <v>3051</v>
      </c>
      <c r="H34866" t="s">
        <v>13</v>
      </c>
      <c r="J34866" t="s">
        <v>14</v>
      </c>
      <c r="K34866">
        <v>50</v>
      </c>
      <c r="L34866" t="s">
        <v>15</v>
      </c>
    </row>
    <row r="34867" spans="1:12">
      <c r="A34867" t="e">
        <f ca="1">E00251617643721</f>
        <v>#NAME?</v>
      </c>
      <c r="B34867">
        <v>489</v>
      </c>
      <c r="C34867" t="s">
        <v>100</v>
      </c>
      <c r="D34867" s="1">
        <v>42789</v>
      </c>
      <c r="F34867">
        <v>3</v>
      </c>
      <c r="G34867">
        <v>49390</v>
      </c>
      <c r="H34867" t="s">
        <v>59</v>
      </c>
      <c r="J34867" t="s">
        <v>14</v>
      </c>
      <c r="K34867">
        <v>49</v>
      </c>
      <c r="L34867" t="s">
        <v>15</v>
      </c>
    </row>
    <row r="34868" spans="1:12">
      <c r="A34868" t="e">
        <f ca="1">E00251617643721</f>
        <v>#NAME?</v>
      </c>
      <c r="B34868">
        <v>489</v>
      </c>
      <c r="C34868" t="s">
        <v>100</v>
      </c>
      <c r="D34868" s="1">
        <v>42957</v>
      </c>
      <c r="F34868">
        <v>1</v>
      </c>
      <c r="G34868">
        <v>496</v>
      </c>
      <c r="H34868" t="s">
        <v>190</v>
      </c>
      <c r="J34868" t="s">
        <v>14</v>
      </c>
      <c r="K34868">
        <v>49</v>
      </c>
      <c r="L34868" t="s">
        <v>15</v>
      </c>
    </row>
    <row r="34869" spans="1:12">
      <c r="A34869" t="e">
        <f ca="1">E00251518868021</f>
        <v>#NAME?</v>
      </c>
      <c r="B34869">
        <v>1791</v>
      </c>
      <c r="C34869" t="s">
        <v>468</v>
      </c>
      <c r="D34869" s="1">
        <v>41016</v>
      </c>
      <c r="F34869">
        <v>1</v>
      </c>
      <c r="G34869">
        <v>28989</v>
      </c>
      <c r="H34869" t="s">
        <v>777</v>
      </c>
      <c r="J34869" t="s">
        <v>14</v>
      </c>
      <c r="K34869">
        <v>58</v>
      </c>
      <c r="L34869" t="s">
        <v>15</v>
      </c>
    </row>
    <row r="34870" spans="1:12">
      <c r="A34870" t="e">
        <f ca="1">E00251518868021</f>
        <v>#NAME?</v>
      </c>
      <c r="B34870">
        <v>1791</v>
      </c>
      <c r="C34870" t="s">
        <v>468</v>
      </c>
      <c r="D34870" s="1">
        <v>41551</v>
      </c>
      <c r="F34870">
        <v>6</v>
      </c>
      <c r="G34870">
        <v>2724</v>
      </c>
      <c r="H34870" t="s">
        <v>73</v>
      </c>
      <c r="J34870" t="s">
        <v>14</v>
      </c>
      <c r="K34870">
        <v>59</v>
      </c>
      <c r="L34870" t="s">
        <v>15</v>
      </c>
    </row>
    <row r="34871" spans="1:12">
      <c r="A34871" t="e">
        <f ca="1">E00251532925021</f>
        <v>#NAME?</v>
      </c>
      <c r="B34871">
        <v>491</v>
      </c>
      <c r="C34871" t="s">
        <v>567</v>
      </c>
      <c r="D34871" s="1">
        <v>42986</v>
      </c>
      <c r="F34871">
        <v>2</v>
      </c>
      <c r="G34871">
        <v>7904</v>
      </c>
      <c r="H34871" t="s">
        <v>75</v>
      </c>
      <c r="J34871" t="s">
        <v>14</v>
      </c>
      <c r="K34871">
        <v>54</v>
      </c>
      <c r="L34871" t="s">
        <v>22</v>
      </c>
    </row>
    <row r="34872" spans="1:12">
      <c r="A34872" t="e">
        <f ca="1">E00251513682721</f>
        <v>#NAME?</v>
      </c>
      <c r="B34872">
        <v>1128</v>
      </c>
      <c r="C34872" t="s">
        <v>424</v>
      </c>
      <c r="D34872" s="1">
        <v>40988</v>
      </c>
      <c r="F34872">
        <v>2</v>
      </c>
      <c r="G34872">
        <v>71942</v>
      </c>
      <c r="H34872" t="s">
        <v>1754</v>
      </c>
      <c r="J34872" t="s">
        <v>14</v>
      </c>
      <c r="K34872">
        <v>48</v>
      </c>
      <c r="L34872" t="s">
        <v>15</v>
      </c>
    </row>
    <row r="34873" spans="1:12">
      <c r="A34873" t="e">
        <f ca="1">E00251716444121</f>
        <v>#NAME?</v>
      </c>
      <c r="B34873">
        <v>438</v>
      </c>
      <c r="C34873" t="s">
        <v>474</v>
      </c>
      <c r="D34873" s="1">
        <v>41898</v>
      </c>
      <c r="F34873">
        <v>2</v>
      </c>
      <c r="G34873">
        <v>5789</v>
      </c>
      <c r="H34873" t="s">
        <v>552</v>
      </c>
      <c r="J34873" t="s">
        <v>14</v>
      </c>
      <c r="K34873">
        <v>55</v>
      </c>
      <c r="L34873" t="s">
        <v>15</v>
      </c>
    </row>
    <row r="34874" spans="1:12">
      <c r="A34874" t="e">
        <f ca="1">E00251716444121</f>
        <v>#NAME?</v>
      </c>
      <c r="B34874">
        <v>7208</v>
      </c>
      <c r="C34874" t="s">
        <v>625</v>
      </c>
      <c r="D34874" s="1">
        <v>43072</v>
      </c>
      <c r="F34874">
        <v>2</v>
      </c>
      <c r="G34874">
        <v>7962</v>
      </c>
      <c r="H34874" t="s">
        <v>111</v>
      </c>
      <c r="I34874" t="s">
        <v>148</v>
      </c>
      <c r="J34874" t="s">
        <v>57</v>
      </c>
      <c r="K34874">
        <v>58</v>
      </c>
      <c r="L34874" t="s">
        <v>22</v>
      </c>
    </row>
    <row r="34875" spans="1:12">
      <c r="A34875" t="e">
        <f ca="1">E00251516975021</f>
        <v>#NAME?</v>
      </c>
      <c r="B34875">
        <v>62</v>
      </c>
      <c r="C34875" t="s">
        <v>20</v>
      </c>
      <c r="D34875" s="1">
        <v>42977</v>
      </c>
      <c r="F34875">
        <v>1</v>
      </c>
      <c r="G34875">
        <v>7291</v>
      </c>
      <c r="H34875" t="s">
        <v>163</v>
      </c>
      <c r="J34875" t="s">
        <v>14</v>
      </c>
      <c r="K34875">
        <v>45</v>
      </c>
      <c r="L34875" t="s">
        <v>15</v>
      </c>
    </row>
    <row r="34876" spans="1:12">
      <c r="A34876" t="e">
        <f ca="1">E00251537608221</f>
        <v>#NAME?</v>
      </c>
      <c r="B34876">
        <v>442</v>
      </c>
      <c r="C34876" t="s">
        <v>95</v>
      </c>
      <c r="D34876" s="1">
        <v>41737</v>
      </c>
      <c r="F34876">
        <v>1</v>
      </c>
      <c r="G34876">
        <v>30983</v>
      </c>
      <c r="H34876" t="s">
        <v>325</v>
      </c>
      <c r="J34876" t="s">
        <v>14</v>
      </c>
      <c r="K34876">
        <v>62</v>
      </c>
      <c r="L34876" t="s">
        <v>15</v>
      </c>
    </row>
    <row r="34877" spans="1:12">
      <c r="A34877" t="e">
        <f ca="1">E00251428403021</f>
        <v>#NAME?</v>
      </c>
      <c r="B34877">
        <v>66</v>
      </c>
      <c r="C34877" t="s">
        <v>134</v>
      </c>
      <c r="D34877" s="1">
        <v>42425</v>
      </c>
      <c r="F34877">
        <v>1</v>
      </c>
      <c r="G34877">
        <v>27800</v>
      </c>
      <c r="H34877" t="s">
        <v>145</v>
      </c>
      <c r="J34877" t="s">
        <v>14</v>
      </c>
      <c r="K34877">
        <v>44</v>
      </c>
      <c r="L34877" t="s">
        <v>15</v>
      </c>
    </row>
    <row r="34878" spans="1:12">
      <c r="A34878" t="e">
        <f ca="1">E00251510737521</f>
        <v>#NAME?</v>
      </c>
      <c r="B34878">
        <v>4884</v>
      </c>
      <c r="C34878" t="s">
        <v>772</v>
      </c>
      <c r="D34878" s="1">
        <v>41924</v>
      </c>
      <c r="F34878">
        <v>3</v>
      </c>
      <c r="G34878">
        <v>40390</v>
      </c>
      <c r="H34878" t="s">
        <v>624</v>
      </c>
      <c r="I34878" t="s">
        <v>148</v>
      </c>
      <c r="J34878" t="s">
        <v>57</v>
      </c>
      <c r="K34878">
        <v>65</v>
      </c>
      <c r="L34878" t="s">
        <v>15</v>
      </c>
    </row>
    <row r="34879" spans="1:12">
      <c r="A34879" t="e">
        <f ca="1">E00251512430021</f>
        <v>#NAME?</v>
      </c>
      <c r="B34879">
        <v>71</v>
      </c>
      <c r="C34879" t="s">
        <v>258</v>
      </c>
      <c r="D34879" s="1">
        <v>43003</v>
      </c>
      <c r="F34879">
        <v>3</v>
      </c>
      <c r="G34879">
        <v>7242</v>
      </c>
      <c r="H34879" t="s">
        <v>93</v>
      </c>
      <c r="I34879" t="s">
        <v>148</v>
      </c>
      <c r="J34879" t="s">
        <v>57</v>
      </c>
      <c r="K34879">
        <v>49</v>
      </c>
      <c r="L34879" t="s">
        <v>15</v>
      </c>
    </row>
    <row r="34880" spans="1:12">
      <c r="A34880" t="e">
        <f ca="1">E00251429251821</f>
        <v>#NAME?</v>
      </c>
      <c r="B34880">
        <v>297</v>
      </c>
      <c r="C34880" t="s">
        <v>411</v>
      </c>
      <c r="D34880" s="1">
        <v>42479</v>
      </c>
      <c r="F34880">
        <v>2</v>
      </c>
      <c r="G34880">
        <v>71940</v>
      </c>
      <c r="H34880" t="s">
        <v>135</v>
      </c>
      <c r="J34880" t="s">
        <v>14</v>
      </c>
      <c r="K34880">
        <v>56</v>
      </c>
      <c r="L34880" t="s">
        <v>15</v>
      </c>
    </row>
    <row r="34881" spans="1:12">
      <c r="A34881" t="e">
        <f ca="1">E00251429251821</f>
        <v>#NAME?</v>
      </c>
      <c r="B34881">
        <v>753</v>
      </c>
      <c r="C34881" t="s">
        <v>545</v>
      </c>
      <c r="D34881" s="1">
        <v>42750</v>
      </c>
      <c r="E34881">
        <v>1</v>
      </c>
      <c r="F34881">
        <v>5</v>
      </c>
      <c r="G34881">
        <v>4019</v>
      </c>
      <c r="H34881" t="s">
        <v>26</v>
      </c>
      <c r="J34881" t="s">
        <v>34</v>
      </c>
      <c r="K34881">
        <v>56</v>
      </c>
      <c r="L34881" t="s">
        <v>15</v>
      </c>
    </row>
    <row r="34882" spans="1:12">
      <c r="A34882" t="e">
        <f ca="1">E00251532959121</f>
        <v>#NAME?</v>
      </c>
      <c r="B34882">
        <v>467</v>
      </c>
      <c r="C34882" t="s">
        <v>232</v>
      </c>
      <c r="D34882" s="1">
        <v>42880</v>
      </c>
      <c r="F34882">
        <v>1</v>
      </c>
      <c r="G34882">
        <v>3051</v>
      </c>
      <c r="H34882" t="s">
        <v>13</v>
      </c>
      <c r="J34882" t="s">
        <v>14</v>
      </c>
      <c r="K34882">
        <v>63</v>
      </c>
      <c r="L34882" t="s">
        <v>15</v>
      </c>
    </row>
    <row r="34883" spans="1:12">
      <c r="A34883" t="e">
        <f ca="1">E00251532959121</f>
        <v>#NAME?</v>
      </c>
      <c r="B34883">
        <v>467</v>
      </c>
      <c r="C34883" t="s">
        <v>232</v>
      </c>
      <c r="D34883" s="1">
        <v>43080</v>
      </c>
      <c r="F34883">
        <v>4</v>
      </c>
      <c r="G34883">
        <v>49300</v>
      </c>
      <c r="H34883" t="s">
        <v>228</v>
      </c>
      <c r="J34883" t="s">
        <v>14</v>
      </c>
      <c r="K34883">
        <v>63</v>
      </c>
      <c r="L34883" t="s">
        <v>15</v>
      </c>
    </row>
    <row r="34884" spans="1:12">
      <c r="A34884" t="e">
        <f ca="1">E00251512525621</f>
        <v>#NAME?</v>
      </c>
      <c r="B34884">
        <v>48</v>
      </c>
      <c r="C34884" t="s">
        <v>249</v>
      </c>
      <c r="D34884" s="1">
        <v>41033</v>
      </c>
      <c r="F34884">
        <v>1</v>
      </c>
      <c r="G34884">
        <v>4359</v>
      </c>
      <c r="H34884" t="s">
        <v>787</v>
      </c>
      <c r="J34884" t="s">
        <v>14</v>
      </c>
      <c r="K34884">
        <v>62</v>
      </c>
      <c r="L34884" t="s">
        <v>15</v>
      </c>
    </row>
    <row r="34885" spans="1:12">
      <c r="A34885" t="e">
        <f ca="1">E00251512525621</f>
        <v>#NAME?</v>
      </c>
      <c r="B34885">
        <v>48</v>
      </c>
      <c r="C34885" t="s">
        <v>249</v>
      </c>
      <c r="D34885" s="1">
        <v>41116</v>
      </c>
      <c r="F34885">
        <v>1</v>
      </c>
      <c r="G34885">
        <v>4359</v>
      </c>
      <c r="H34885" t="s">
        <v>787</v>
      </c>
      <c r="J34885" t="s">
        <v>14</v>
      </c>
      <c r="K34885">
        <v>62</v>
      </c>
      <c r="L34885" t="s">
        <v>15</v>
      </c>
    </row>
    <row r="34886" spans="1:12">
      <c r="A34886" t="e">
        <f ca="1">E00251618081421</f>
        <v>#NAME?</v>
      </c>
      <c r="B34886">
        <v>11</v>
      </c>
      <c r="C34886" t="s">
        <v>245</v>
      </c>
      <c r="D34886" s="1">
        <v>42466</v>
      </c>
      <c r="F34886">
        <v>1</v>
      </c>
      <c r="G34886">
        <v>6809</v>
      </c>
      <c r="H34886" t="s">
        <v>790</v>
      </c>
      <c r="J34886" t="s">
        <v>14</v>
      </c>
      <c r="K34886">
        <v>51</v>
      </c>
      <c r="L34886" t="s">
        <v>15</v>
      </c>
    </row>
    <row r="34887" spans="1:12">
      <c r="A34887" t="e">
        <f ca="1">E00251528938321</f>
        <v>#NAME?</v>
      </c>
      <c r="B34887">
        <v>291</v>
      </c>
      <c r="C34887" t="s">
        <v>160</v>
      </c>
      <c r="D34887" s="1">
        <v>42599</v>
      </c>
      <c r="F34887">
        <v>6</v>
      </c>
      <c r="G34887">
        <v>4019</v>
      </c>
      <c r="H34887" t="s">
        <v>26</v>
      </c>
      <c r="J34887" t="s">
        <v>14</v>
      </c>
      <c r="K34887">
        <v>57</v>
      </c>
      <c r="L34887" t="s">
        <v>15</v>
      </c>
    </row>
    <row r="34888" spans="1:12">
      <c r="A34888" t="e">
        <f ca="1">E00251528938321</f>
        <v>#NAME?</v>
      </c>
      <c r="B34888">
        <v>4910</v>
      </c>
      <c r="C34888" t="s">
        <v>214</v>
      </c>
      <c r="D34888" s="1">
        <v>41812</v>
      </c>
      <c r="F34888">
        <v>3</v>
      </c>
      <c r="G34888">
        <v>4019</v>
      </c>
      <c r="H34888" t="s">
        <v>26</v>
      </c>
      <c r="J34888" t="s">
        <v>14</v>
      </c>
      <c r="K34888">
        <v>55</v>
      </c>
      <c r="L34888" t="s">
        <v>15</v>
      </c>
    </row>
    <row r="34889" spans="1:12">
      <c r="A34889" t="e">
        <f ca="1">E00251716444121</f>
        <v>#NAME?</v>
      </c>
      <c r="B34889">
        <v>7208</v>
      </c>
      <c r="C34889" t="s">
        <v>625</v>
      </c>
      <c r="D34889" s="1">
        <v>42947</v>
      </c>
      <c r="F34889">
        <v>1</v>
      </c>
      <c r="G34889">
        <v>7242</v>
      </c>
      <c r="H34889" t="s">
        <v>93</v>
      </c>
      <c r="I34889" t="s">
        <v>148</v>
      </c>
      <c r="J34889" t="s">
        <v>57</v>
      </c>
      <c r="K34889">
        <v>58</v>
      </c>
      <c r="L34889" t="s">
        <v>15</v>
      </c>
    </row>
    <row r="34890" spans="1:12">
      <c r="A34890" t="e">
        <f ca="1">E00251439718121</f>
        <v>#NAME?</v>
      </c>
      <c r="B34890">
        <v>291</v>
      </c>
      <c r="C34890" t="s">
        <v>160</v>
      </c>
      <c r="D34890" s="1">
        <v>43090</v>
      </c>
      <c r="F34890">
        <v>1</v>
      </c>
      <c r="G34890">
        <v>70219</v>
      </c>
      <c r="H34890" t="s">
        <v>498</v>
      </c>
      <c r="J34890" t="s">
        <v>14</v>
      </c>
      <c r="K34890">
        <v>61</v>
      </c>
      <c r="L34890" t="s">
        <v>15</v>
      </c>
    </row>
    <row r="34891" spans="1:12">
      <c r="A34891" t="e">
        <f ca="1">E00251439718121</f>
        <v>#NAME?</v>
      </c>
      <c r="B34891">
        <v>293</v>
      </c>
      <c r="C34891" t="s">
        <v>25</v>
      </c>
      <c r="D34891" s="1">
        <v>40952</v>
      </c>
      <c r="F34891">
        <v>1</v>
      </c>
      <c r="G34891">
        <v>2875</v>
      </c>
      <c r="H34891" t="s">
        <v>350</v>
      </c>
      <c r="J34891" t="s">
        <v>14</v>
      </c>
      <c r="K34891">
        <v>56</v>
      </c>
      <c r="L34891" t="s">
        <v>15</v>
      </c>
    </row>
    <row r="34892" spans="1:12">
      <c r="A34892" t="e">
        <f ca="1">E00251532959121</f>
        <v>#NAME?</v>
      </c>
      <c r="B34892">
        <v>467</v>
      </c>
      <c r="C34892" t="s">
        <v>232</v>
      </c>
      <c r="D34892" s="1">
        <v>41443</v>
      </c>
      <c r="F34892">
        <v>2</v>
      </c>
      <c r="G34892">
        <v>5369</v>
      </c>
      <c r="H34892" t="s">
        <v>253</v>
      </c>
      <c r="J34892" t="s">
        <v>14</v>
      </c>
      <c r="K34892">
        <v>59</v>
      </c>
      <c r="L34892" t="s">
        <v>15</v>
      </c>
    </row>
    <row r="34893" spans="1:12">
      <c r="A34893" t="e">
        <f ca="1">E00251532959121</f>
        <v>#NAME?</v>
      </c>
      <c r="B34893">
        <v>467</v>
      </c>
      <c r="C34893" t="s">
        <v>232</v>
      </c>
      <c r="D34893" s="1">
        <v>42332</v>
      </c>
      <c r="F34893">
        <v>2</v>
      </c>
      <c r="G34893">
        <v>49300</v>
      </c>
      <c r="H34893" t="s">
        <v>228</v>
      </c>
      <c r="J34893" t="s">
        <v>14</v>
      </c>
      <c r="K34893">
        <v>61</v>
      </c>
      <c r="L34893" t="s">
        <v>15</v>
      </c>
    </row>
    <row r="34894" spans="1:12">
      <c r="A34894" t="e">
        <f ca="1">E00251532959121</f>
        <v>#NAME?</v>
      </c>
      <c r="B34894">
        <v>467</v>
      </c>
      <c r="C34894" t="s">
        <v>232</v>
      </c>
      <c r="D34894" s="1">
        <v>42759</v>
      </c>
      <c r="F34894">
        <v>2</v>
      </c>
      <c r="G34894">
        <v>49300</v>
      </c>
      <c r="H34894" t="s">
        <v>228</v>
      </c>
      <c r="J34894" t="s">
        <v>14</v>
      </c>
      <c r="K34894">
        <v>62</v>
      </c>
      <c r="L34894" t="s">
        <v>15</v>
      </c>
    </row>
    <row r="34895" spans="1:12">
      <c r="A34895" t="e">
        <f ca="1">E00251531550021</f>
        <v>#NAME?</v>
      </c>
      <c r="B34895">
        <v>1786</v>
      </c>
      <c r="C34895" t="s">
        <v>37</v>
      </c>
      <c r="D34895" s="1">
        <v>41208</v>
      </c>
      <c r="F34895">
        <v>1</v>
      </c>
      <c r="G34895">
        <v>4019</v>
      </c>
      <c r="H34895" t="s">
        <v>26</v>
      </c>
      <c r="J34895" t="s">
        <v>14</v>
      </c>
      <c r="K34895">
        <v>55</v>
      </c>
      <c r="L34895" t="s">
        <v>15</v>
      </c>
    </row>
    <row r="34896" spans="1:12">
      <c r="A34896" t="e">
        <f ca="1">E00251528760321</f>
        <v>#NAME?</v>
      </c>
      <c r="B34896">
        <v>291</v>
      </c>
      <c r="C34896" t="s">
        <v>160</v>
      </c>
      <c r="D34896" s="1">
        <v>42054</v>
      </c>
      <c r="F34896">
        <v>1</v>
      </c>
      <c r="G34896">
        <v>4659</v>
      </c>
      <c r="H34896" t="s">
        <v>47</v>
      </c>
      <c r="J34896" t="s">
        <v>14</v>
      </c>
      <c r="K34896">
        <v>60</v>
      </c>
      <c r="L34896" t="s">
        <v>15</v>
      </c>
    </row>
    <row r="34897" spans="1:12">
      <c r="A34897" t="e">
        <f ca="1">E00251528760321</f>
        <v>#NAME?</v>
      </c>
      <c r="B34897">
        <v>291</v>
      </c>
      <c r="C34897" t="s">
        <v>160</v>
      </c>
      <c r="D34897" s="1">
        <v>42322</v>
      </c>
      <c r="F34897">
        <v>1</v>
      </c>
      <c r="G34897">
        <v>463</v>
      </c>
      <c r="H34897" t="s">
        <v>259</v>
      </c>
      <c r="J34897" t="s">
        <v>14</v>
      </c>
      <c r="K34897">
        <v>61</v>
      </c>
      <c r="L34897" t="s">
        <v>15</v>
      </c>
    </row>
    <row r="34898" spans="1:12">
      <c r="A34898" t="e">
        <f ca="1">E00251510737521</f>
        <v>#NAME?</v>
      </c>
      <c r="B34898">
        <v>122</v>
      </c>
      <c r="C34898" t="s">
        <v>522</v>
      </c>
      <c r="D34898" s="1">
        <v>41169</v>
      </c>
      <c r="F34898">
        <v>3</v>
      </c>
      <c r="G34898">
        <v>40390</v>
      </c>
      <c r="H34898" t="s">
        <v>624</v>
      </c>
      <c r="J34898" t="s">
        <v>14</v>
      </c>
      <c r="K34898">
        <v>62</v>
      </c>
      <c r="L34898" t="s">
        <v>15</v>
      </c>
    </row>
    <row r="34899" spans="1:12">
      <c r="A34899" t="e">
        <f ca="1">E00251528608021</f>
        <v>#NAME?</v>
      </c>
      <c r="B34899">
        <v>695</v>
      </c>
      <c r="C34899" t="s">
        <v>257</v>
      </c>
      <c r="D34899" s="1">
        <v>42172</v>
      </c>
      <c r="F34899">
        <v>1</v>
      </c>
      <c r="G34899">
        <v>7242</v>
      </c>
      <c r="H34899" t="s">
        <v>93</v>
      </c>
      <c r="J34899" t="s">
        <v>14</v>
      </c>
      <c r="K34899">
        <v>46</v>
      </c>
      <c r="L34899" t="s">
        <v>15</v>
      </c>
    </row>
    <row r="34900" spans="1:12">
      <c r="A34900" t="e">
        <f ca="1">E00251528565821</f>
        <v>#NAME?</v>
      </c>
      <c r="B34900">
        <v>307</v>
      </c>
      <c r="C34900" t="s">
        <v>210</v>
      </c>
      <c r="D34900" s="1">
        <v>42908</v>
      </c>
      <c r="F34900">
        <v>2</v>
      </c>
      <c r="G34900">
        <v>7231</v>
      </c>
      <c r="H34900" t="s">
        <v>128</v>
      </c>
      <c r="J34900" t="s">
        <v>14</v>
      </c>
      <c r="K34900">
        <v>58</v>
      </c>
      <c r="L34900" t="s">
        <v>15</v>
      </c>
    </row>
    <row r="34901" spans="1:12">
      <c r="A34901" t="e">
        <f ca="1">E00251512525621</f>
        <v>#NAME?</v>
      </c>
      <c r="B34901">
        <v>48</v>
      </c>
      <c r="C34901" t="s">
        <v>249</v>
      </c>
      <c r="D34901" s="1">
        <v>41689</v>
      </c>
      <c r="F34901">
        <v>1</v>
      </c>
      <c r="G34901">
        <v>4019</v>
      </c>
      <c r="H34901" t="s">
        <v>26</v>
      </c>
      <c r="J34901" t="s">
        <v>14</v>
      </c>
      <c r="K34901">
        <v>64</v>
      </c>
      <c r="L34901" t="s">
        <v>15</v>
      </c>
    </row>
    <row r="34902" spans="1:12">
      <c r="A34902" t="e">
        <f ca="1">E00251510737521</f>
        <v>#NAME?</v>
      </c>
      <c r="B34902">
        <v>122</v>
      </c>
      <c r="C34902" t="s">
        <v>522</v>
      </c>
      <c r="D34902" s="1">
        <v>41493</v>
      </c>
      <c r="F34902">
        <v>4</v>
      </c>
      <c r="G34902">
        <v>4019</v>
      </c>
      <c r="H34902" t="s">
        <v>26</v>
      </c>
      <c r="J34902" t="s">
        <v>14</v>
      </c>
      <c r="K34902">
        <v>63</v>
      </c>
      <c r="L34902" t="s">
        <v>15</v>
      </c>
    </row>
    <row r="34903" spans="1:12">
      <c r="A34903" t="e">
        <f ca="1">E00251510737521</f>
        <v>#NAME?</v>
      </c>
      <c r="B34903">
        <v>122</v>
      </c>
      <c r="C34903" t="s">
        <v>522</v>
      </c>
      <c r="D34903" s="1">
        <v>41554</v>
      </c>
      <c r="F34903">
        <v>2</v>
      </c>
      <c r="G34903">
        <v>4019</v>
      </c>
      <c r="H34903" t="s">
        <v>26</v>
      </c>
      <c r="J34903" t="s">
        <v>14</v>
      </c>
      <c r="K34903">
        <v>64</v>
      </c>
      <c r="L34903" t="s">
        <v>15</v>
      </c>
    </row>
    <row r="34904" spans="1:12">
      <c r="A34904" t="e">
        <f ca="1">E00251510737521</f>
        <v>#NAME?</v>
      </c>
      <c r="B34904">
        <v>122</v>
      </c>
      <c r="C34904" t="s">
        <v>522</v>
      </c>
      <c r="D34904" s="1">
        <v>41652</v>
      </c>
      <c r="F34904">
        <v>2</v>
      </c>
      <c r="G34904">
        <v>40390</v>
      </c>
      <c r="H34904" t="s">
        <v>624</v>
      </c>
      <c r="J34904" t="s">
        <v>14</v>
      </c>
      <c r="K34904">
        <v>64</v>
      </c>
      <c r="L34904" t="s">
        <v>15</v>
      </c>
    </row>
    <row r="34905" spans="1:12">
      <c r="A34905" t="e">
        <f ca="1">E00251510737521</f>
        <v>#NAME?</v>
      </c>
      <c r="B34905">
        <v>122</v>
      </c>
      <c r="C34905" t="s">
        <v>522</v>
      </c>
      <c r="D34905" s="1">
        <v>41682</v>
      </c>
      <c r="F34905">
        <v>3</v>
      </c>
      <c r="G34905">
        <v>4019</v>
      </c>
      <c r="H34905" t="s">
        <v>26</v>
      </c>
      <c r="J34905" t="s">
        <v>14</v>
      </c>
      <c r="K34905">
        <v>64</v>
      </c>
      <c r="L34905" t="s">
        <v>15</v>
      </c>
    </row>
    <row r="34906" spans="1:12">
      <c r="A34906" t="e">
        <f ca="1">E00251429309821</f>
        <v>#NAME?</v>
      </c>
      <c r="B34906">
        <v>291</v>
      </c>
      <c r="C34906" t="s">
        <v>160</v>
      </c>
      <c r="D34906" s="1">
        <v>41061</v>
      </c>
      <c r="F34906">
        <v>1</v>
      </c>
      <c r="G34906">
        <v>72610</v>
      </c>
      <c r="H34906" t="s">
        <v>226</v>
      </c>
      <c r="J34906" t="s">
        <v>14</v>
      </c>
      <c r="K34906">
        <v>63</v>
      </c>
      <c r="L34906" t="s">
        <v>15</v>
      </c>
    </row>
    <row r="34907" spans="1:12">
      <c r="A34907" t="e">
        <f ca="1">E00251524989521</f>
        <v>#NAME?</v>
      </c>
      <c r="B34907">
        <v>283</v>
      </c>
      <c r="C34907" t="s">
        <v>133</v>
      </c>
      <c r="D34907" s="1">
        <v>42014</v>
      </c>
      <c r="F34907">
        <v>1</v>
      </c>
      <c r="G34907">
        <v>460</v>
      </c>
      <c r="H34907" t="s">
        <v>16</v>
      </c>
      <c r="J34907" t="s">
        <v>14</v>
      </c>
      <c r="K34907">
        <v>56</v>
      </c>
      <c r="L34907" t="s">
        <v>15</v>
      </c>
    </row>
    <row r="34908" spans="1:12">
      <c r="A34908" t="e">
        <f ca="1">E00251533607221</f>
        <v>#NAME?</v>
      </c>
      <c r="B34908">
        <v>668</v>
      </c>
      <c r="C34908" t="s">
        <v>929</v>
      </c>
      <c r="D34908" s="1">
        <v>42758</v>
      </c>
      <c r="E34908">
        <v>2</v>
      </c>
      <c r="F34908">
        <v>5</v>
      </c>
      <c r="G34908">
        <v>60000</v>
      </c>
      <c r="H34908" t="s">
        <v>799</v>
      </c>
      <c r="J34908" t="s">
        <v>34</v>
      </c>
      <c r="K34908">
        <v>47</v>
      </c>
      <c r="L34908" t="s">
        <v>15</v>
      </c>
    </row>
    <row r="34909" spans="1:12">
      <c r="A34909" t="e">
        <f ca="1">E00251513734821</f>
        <v>#NAME?</v>
      </c>
      <c r="B34909">
        <v>703</v>
      </c>
      <c r="C34909" t="s">
        <v>305</v>
      </c>
      <c r="D34909" s="1">
        <v>41316</v>
      </c>
      <c r="F34909">
        <v>3</v>
      </c>
      <c r="G34909">
        <v>7811</v>
      </c>
      <c r="H34909" t="s">
        <v>878</v>
      </c>
      <c r="J34909" t="s">
        <v>14</v>
      </c>
      <c r="K34909">
        <v>47</v>
      </c>
      <c r="L34909" t="s">
        <v>22</v>
      </c>
    </row>
    <row r="34910" spans="1:12">
      <c r="A34910" t="e">
        <f ca="1">E00251512525621</f>
        <v>#NAME?</v>
      </c>
      <c r="B34910">
        <v>48</v>
      </c>
      <c r="C34910" t="s">
        <v>249</v>
      </c>
      <c r="D34910" s="1">
        <v>42572</v>
      </c>
      <c r="F34910">
        <v>2</v>
      </c>
      <c r="G34910">
        <v>4019</v>
      </c>
      <c r="H34910" t="s">
        <v>26</v>
      </c>
      <c r="J34910" t="s">
        <v>14</v>
      </c>
      <c r="K34910">
        <v>66</v>
      </c>
      <c r="L34910" t="s">
        <v>15</v>
      </c>
    </row>
    <row r="34911" spans="1:12">
      <c r="A34911" t="e">
        <f ca="1">E00251439718121</f>
        <v>#NAME?</v>
      </c>
      <c r="B34911">
        <v>293</v>
      </c>
      <c r="C34911" t="s">
        <v>25</v>
      </c>
      <c r="D34911" s="1">
        <v>43073</v>
      </c>
      <c r="F34911">
        <v>3</v>
      </c>
      <c r="G34911">
        <v>60090</v>
      </c>
      <c r="H34911" t="s">
        <v>181</v>
      </c>
      <c r="J34911" t="s">
        <v>14</v>
      </c>
      <c r="K34911">
        <v>61</v>
      </c>
      <c r="L34911" t="s">
        <v>15</v>
      </c>
    </row>
    <row r="34912" spans="1:12">
      <c r="A34912" t="e">
        <f ca="1">E00251513734821</f>
        <v>#NAME?</v>
      </c>
      <c r="B34912">
        <v>703</v>
      </c>
      <c r="C34912" t="s">
        <v>305</v>
      </c>
      <c r="D34912" s="1">
        <v>43021</v>
      </c>
      <c r="F34912">
        <v>4</v>
      </c>
      <c r="G34912">
        <v>78321</v>
      </c>
      <c r="H34912" t="s">
        <v>490</v>
      </c>
      <c r="J34912" t="s">
        <v>14</v>
      </c>
      <c r="K34912">
        <v>52</v>
      </c>
      <c r="L34912" t="s">
        <v>22</v>
      </c>
    </row>
    <row r="34913" spans="1:12">
      <c r="A34913" t="e">
        <f ca="1">E00251513734821</f>
        <v>#NAME?</v>
      </c>
      <c r="B34913">
        <v>703</v>
      </c>
      <c r="C34913" t="s">
        <v>305</v>
      </c>
      <c r="D34913" s="1">
        <v>43034</v>
      </c>
      <c r="F34913">
        <v>6</v>
      </c>
      <c r="G34913">
        <v>2169</v>
      </c>
      <c r="H34913" t="s">
        <v>40</v>
      </c>
      <c r="J34913" t="s">
        <v>14</v>
      </c>
      <c r="K34913">
        <v>52</v>
      </c>
      <c r="L34913" t="s">
        <v>15</v>
      </c>
    </row>
    <row r="34914" spans="1:12">
      <c r="A34914" t="e">
        <f ca="1">E00251513734821</f>
        <v>#NAME?</v>
      </c>
      <c r="B34914">
        <v>703</v>
      </c>
      <c r="C34914" t="s">
        <v>305</v>
      </c>
      <c r="D34914" s="1">
        <v>43052</v>
      </c>
      <c r="F34914">
        <v>1</v>
      </c>
      <c r="G34914">
        <v>8270</v>
      </c>
      <c r="H34914" t="s">
        <v>816</v>
      </c>
      <c r="J34914" t="s">
        <v>14</v>
      </c>
      <c r="K34914">
        <v>52</v>
      </c>
      <c r="L34914" t="s">
        <v>15</v>
      </c>
    </row>
    <row r="34915" spans="1:12">
      <c r="A34915" t="e">
        <f ca="1">E00251513734821</f>
        <v>#NAME?</v>
      </c>
      <c r="B34915">
        <v>703</v>
      </c>
      <c r="C34915" t="s">
        <v>305</v>
      </c>
      <c r="D34915" s="1">
        <v>43089</v>
      </c>
      <c r="F34915">
        <v>6</v>
      </c>
      <c r="G34915">
        <v>2169</v>
      </c>
      <c r="H34915" t="s">
        <v>40</v>
      </c>
      <c r="J34915" t="s">
        <v>14</v>
      </c>
      <c r="K34915">
        <v>52</v>
      </c>
      <c r="L34915" t="s">
        <v>15</v>
      </c>
    </row>
    <row r="34916" spans="1:12">
      <c r="A34916" t="e">
        <f ca="1">E00251616256121</f>
        <v>#NAME?</v>
      </c>
      <c r="B34916">
        <v>491</v>
      </c>
      <c r="C34916" t="s">
        <v>567</v>
      </c>
      <c r="D34916" s="1">
        <v>41696</v>
      </c>
      <c r="F34916">
        <v>1</v>
      </c>
      <c r="G34916">
        <v>2750</v>
      </c>
      <c r="H34916" t="s">
        <v>114</v>
      </c>
      <c r="J34916" t="s">
        <v>14</v>
      </c>
      <c r="K34916">
        <v>56</v>
      </c>
      <c r="L34916" t="s">
        <v>15</v>
      </c>
    </row>
    <row r="34917" spans="1:12">
      <c r="A34917" t="e">
        <f ca="1">E00251616256121</f>
        <v>#NAME?</v>
      </c>
      <c r="B34917">
        <v>491</v>
      </c>
      <c r="C34917" t="s">
        <v>567</v>
      </c>
      <c r="D34917" s="1">
        <v>42760</v>
      </c>
      <c r="F34917">
        <v>1</v>
      </c>
      <c r="G34917">
        <v>2750</v>
      </c>
      <c r="H34917" t="s">
        <v>114</v>
      </c>
      <c r="J34917" t="s">
        <v>14</v>
      </c>
      <c r="K34917">
        <v>59</v>
      </c>
      <c r="L34917" t="s">
        <v>15</v>
      </c>
    </row>
    <row r="34918" spans="1:12">
      <c r="A34918" t="e">
        <f ca="1">E00251518877721</f>
        <v>#NAME?</v>
      </c>
      <c r="B34918">
        <v>294</v>
      </c>
      <c r="C34918" t="s">
        <v>61</v>
      </c>
      <c r="D34918" s="1">
        <v>41382</v>
      </c>
      <c r="F34918">
        <v>5</v>
      </c>
      <c r="G34918">
        <v>73390</v>
      </c>
      <c r="H34918" t="s">
        <v>66</v>
      </c>
      <c r="J34918" t="s">
        <v>14</v>
      </c>
      <c r="K34918">
        <v>56</v>
      </c>
      <c r="L34918" t="s">
        <v>15</v>
      </c>
    </row>
    <row r="34919" spans="1:12">
      <c r="A34919" t="e">
        <f ca="1">E00251518877721</f>
        <v>#NAME?</v>
      </c>
      <c r="B34919">
        <v>294</v>
      </c>
      <c r="C34919" t="s">
        <v>61</v>
      </c>
      <c r="D34919" s="1">
        <v>41716</v>
      </c>
      <c r="F34919">
        <v>3</v>
      </c>
      <c r="G34919">
        <v>7962</v>
      </c>
      <c r="H34919" t="s">
        <v>111</v>
      </c>
      <c r="J34919" t="s">
        <v>14</v>
      </c>
      <c r="K34919">
        <v>57</v>
      </c>
      <c r="L34919" t="s">
        <v>22</v>
      </c>
    </row>
    <row r="34920" spans="1:12">
      <c r="A34920" t="e">
        <f ca="1">E00251432420521</f>
        <v>#NAME?</v>
      </c>
      <c r="B34920">
        <v>451</v>
      </c>
      <c r="C34920" t="s">
        <v>102</v>
      </c>
      <c r="D34920" s="1">
        <v>42214</v>
      </c>
      <c r="F34920">
        <v>1</v>
      </c>
      <c r="G34920">
        <v>30593</v>
      </c>
      <c r="H34920" t="s">
        <v>684</v>
      </c>
      <c r="J34920" t="s">
        <v>14</v>
      </c>
      <c r="K34920">
        <v>52</v>
      </c>
      <c r="L34920" t="s">
        <v>15</v>
      </c>
    </row>
    <row r="34921" spans="1:12">
      <c r="A34921" t="e">
        <f ca="1">E00251432420521</f>
        <v>#NAME?</v>
      </c>
      <c r="B34921">
        <v>451</v>
      </c>
      <c r="C34921" t="s">
        <v>102</v>
      </c>
      <c r="D34921" s="1">
        <v>42688</v>
      </c>
      <c r="F34921">
        <v>1</v>
      </c>
      <c r="G34921">
        <v>496</v>
      </c>
      <c r="H34921" t="s">
        <v>190</v>
      </c>
      <c r="J34921" t="s">
        <v>14</v>
      </c>
      <c r="K34921">
        <v>53</v>
      </c>
      <c r="L34921" t="s">
        <v>15</v>
      </c>
    </row>
    <row r="34922" spans="1:12">
      <c r="A34922" t="e">
        <f ca="1">E00251429251821</f>
        <v>#NAME?</v>
      </c>
      <c r="B34922">
        <v>294</v>
      </c>
      <c r="C34922" t="s">
        <v>61</v>
      </c>
      <c r="D34922" s="1">
        <v>41025</v>
      </c>
      <c r="F34922">
        <v>6</v>
      </c>
      <c r="G34922">
        <v>30391</v>
      </c>
      <c r="H34922" t="s">
        <v>690</v>
      </c>
      <c r="J34922" t="s">
        <v>14</v>
      </c>
      <c r="K34922">
        <v>52</v>
      </c>
      <c r="L34922" t="s">
        <v>15</v>
      </c>
    </row>
    <row r="34923" spans="1:12">
      <c r="A34923" t="e">
        <f ca="1">E00251528938321</f>
        <v>#NAME?</v>
      </c>
      <c r="B34923">
        <v>291</v>
      </c>
      <c r="C34923" t="s">
        <v>160</v>
      </c>
      <c r="D34923" s="1">
        <v>41320</v>
      </c>
      <c r="F34923">
        <v>1</v>
      </c>
      <c r="G34923">
        <v>2767</v>
      </c>
      <c r="H34923" t="s">
        <v>1478</v>
      </c>
      <c r="J34923" t="s">
        <v>14</v>
      </c>
      <c r="K34923">
        <v>54</v>
      </c>
      <c r="L34923" t="s">
        <v>15</v>
      </c>
    </row>
    <row r="34924" spans="1:12">
      <c r="A34924" t="e">
        <f ca="1">E00251429251821</f>
        <v>#NAME?</v>
      </c>
      <c r="B34924">
        <v>290</v>
      </c>
      <c r="C34924" t="s">
        <v>449</v>
      </c>
      <c r="D34924" s="1">
        <v>42538</v>
      </c>
      <c r="F34924">
        <v>1</v>
      </c>
      <c r="G34924">
        <v>7175</v>
      </c>
      <c r="H34924" t="s">
        <v>689</v>
      </c>
      <c r="J34924" t="s">
        <v>14</v>
      </c>
      <c r="K34924">
        <v>56</v>
      </c>
      <c r="L34924" t="s">
        <v>15</v>
      </c>
    </row>
    <row r="34925" spans="1:12">
      <c r="A34925" t="e">
        <f ca="1">E00251429251821</f>
        <v>#NAME?</v>
      </c>
      <c r="B34925">
        <v>290</v>
      </c>
      <c r="C34925" t="s">
        <v>449</v>
      </c>
      <c r="D34925" s="1">
        <v>42622</v>
      </c>
      <c r="F34925">
        <v>1</v>
      </c>
      <c r="G34925">
        <v>7175</v>
      </c>
      <c r="H34925" t="s">
        <v>689</v>
      </c>
      <c r="J34925" t="s">
        <v>14</v>
      </c>
      <c r="K34925">
        <v>56</v>
      </c>
      <c r="L34925" t="s">
        <v>15</v>
      </c>
    </row>
    <row r="34926" spans="1:12">
      <c r="A34926" t="e">
        <f ca="1">E00251429251821</f>
        <v>#NAME?</v>
      </c>
      <c r="B34926">
        <v>290</v>
      </c>
      <c r="C34926" t="s">
        <v>449</v>
      </c>
      <c r="D34926" s="1">
        <v>42709</v>
      </c>
      <c r="F34926">
        <v>2</v>
      </c>
      <c r="G34926">
        <v>486</v>
      </c>
      <c r="H34926" t="s">
        <v>39</v>
      </c>
      <c r="J34926" t="s">
        <v>14</v>
      </c>
      <c r="K34926">
        <v>56</v>
      </c>
      <c r="L34926" t="s">
        <v>15</v>
      </c>
    </row>
    <row r="34927" spans="1:12">
      <c r="A34927" t="e">
        <f ca="1">E00251429251821</f>
        <v>#NAME?</v>
      </c>
      <c r="B34927">
        <v>777</v>
      </c>
      <c r="C34927" t="s">
        <v>450</v>
      </c>
      <c r="D34927" s="1">
        <v>42754</v>
      </c>
      <c r="E34927">
        <v>3</v>
      </c>
      <c r="F34927">
        <v>6</v>
      </c>
      <c r="G34927">
        <v>5718</v>
      </c>
      <c r="H34927" t="s">
        <v>244</v>
      </c>
      <c r="J34927" t="s">
        <v>34</v>
      </c>
      <c r="K34927">
        <v>56</v>
      </c>
      <c r="L34927" t="s">
        <v>15</v>
      </c>
    </row>
    <row r="34928" spans="1:12">
      <c r="A34928" t="e">
        <f ca="1">E00251716444121</f>
        <v>#NAME?</v>
      </c>
      <c r="B34928">
        <v>438</v>
      </c>
      <c r="C34928" t="s">
        <v>474</v>
      </c>
      <c r="D34928" s="1">
        <v>41801</v>
      </c>
      <c r="F34928">
        <v>1</v>
      </c>
      <c r="G34928">
        <v>4019</v>
      </c>
      <c r="H34928" t="s">
        <v>26</v>
      </c>
      <c r="J34928" t="s">
        <v>14</v>
      </c>
      <c r="K34928">
        <v>55</v>
      </c>
      <c r="L34928" t="s">
        <v>15</v>
      </c>
    </row>
    <row r="34929" spans="1:12">
      <c r="A34929" t="e">
        <f ca="1">E00251429251821</f>
        <v>#NAME?</v>
      </c>
      <c r="B34929">
        <v>290</v>
      </c>
      <c r="C34929" t="s">
        <v>449</v>
      </c>
      <c r="D34929" s="1">
        <v>42614</v>
      </c>
      <c r="F34929">
        <v>1</v>
      </c>
      <c r="G34929">
        <v>2113</v>
      </c>
      <c r="H34929" t="s">
        <v>579</v>
      </c>
      <c r="J34929" t="s">
        <v>14</v>
      </c>
      <c r="K34929">
        <v>56</v>
      </c>
      <c r="L34929" t="s">
        <v>15</v>
      </c>
    </row>
    <row r="34930" spans="1:12">
      <c r="A34930" t="e">
        <f ca="1">E00251432420521</f>
        <v>#NAME?</v>
      </c>
      <c r="B34930">
        <v>7207</v>
      </c>
      <c r="C34930" t="s">
        <v>287</v>
      </c>
      <c r="D34930" s="1">
        <v>42811</v>
      </c>
      <c r="F34930">
        <v>3</v>
      </c>
      <c r="G34930">
        <v>2721</v>
      </c>
      <c r="H34930" t="s">
        <v>465</v>
      </c>
      <c r="I34930" t="s">
        <v>148</v>
      </c>
      <c r="J34930" t="s">
        <v>57</v>
      </c>
      <c r="K34930">
        <v>53</v>
      </c>
      <c r="L34930" t="s">
        <v>15</v>
      </c>
    </row>
    <row r="34931" spans="1:12">
      <c r="A34931" t="e">
        <f ca="1">E00251427202121</f>
        <v>#NAME?</v>
      </c>
      <c r="B34931">
        <v>10</v>
      </c>
      <c r="C34931" t="s">
        <v>18</v>
      </c>
      <c r="D34931" s="1">
        <v>42410</v>
      </c>
      <c r="F34931">
        <v>1</v>
      </c>
      <c r="G34931">
        <v>7020</v>
      </c>
      <c r="H34931" t="s">
        <v>860</v>
      </c>
      <c r="J34931" t="s">
        <v>14</v>
      </c>
      <c r="K34931">
        <v>55</v>
      </c>
      <c r="L34931" t="s">
        <v>15</v>
      </c>
    </row>
    <row r="34932" spans="1:12">
      <c r="A34932" t="e">
        <f ca="1">E00251429251821</f>
        <v>#NAME?</v>
      </c>
      <c r="B34932">
        <v>753</v>
      </c>
      <c r="C34932" t="s">
        <v>545</v>
      </c>
      <c r="D34932" s="1">
        <v>42965</v>
      </c>
      <c r="F34932">
        <v>1</v>
      </c>
      <c r="G34932">
        <v>71596</v>
      </c>
      <c r="H34932" t="s">
        <v>505</v>
      </c>
      <c r="I34932" t="s">
        <v>56</v>
      </c>
      <c r="J34932" t="s">
        <v>57</v>
      </c>
      <c r="K34932">
        <v>57</v>
      </c>
      <c r="L34932" t="s">
        <v>15</v>
      </c>
    </row>
    <row r="34933" spans="1:12">
      <c r="A34933" t="e">
        <f ca="1">E00251528938321</f>
        <v>#NAME?</v>
      </c>
      <c r="B34933">
        <v>291</v>
      </c>
      <c r="C34933" t="s">
        <v>160</v>
      </c>
      <c r="D34933" s="1">
        <v>41827</v>
      </c>
      <c r="F34933">
        <v>3</v>
      </c>
      <c r="G34933">
        <v>4019</v>
      </c>
      <c r="H34933" t="s">
        <v>26</v>
      </c>
      <c r="J34933" t="s">
        <v>14</v>
      </c>
      <c r="K34933">
        <v>55</v>
      </c>
      <c r="L34933" t="s">
        <v>15</v>
      </c>
    </row>
    <row r="34934" spans="1:12">
      <c r="A34934" t="e">
        <f ca="1">E00251510764721</f>
        <v>#NAME?</v>
      </c>
      <c r="B34934">
        <v>100</v>
      </c>
      <c r="C34934" t="s">
        <v>54</v>
      </c>
      <c r="D34934" s="1">
        <v>42093</v>
      </c>
      <c r="F34934">
        <v>1</v>
      </c>
      <c r="G34934">
        <v>78650</v>
      </c>
      <c r="H34934" t="s">
        <v>414</v>
      </c>
      <c r="I34934" t="s">
        <v>56</v>
      </c>
      <c r="J34934" t="s">
        <v>57</v>
      </c>
      <c r="K34934">
        <v>47</v>
      </c>
      <c r="L34934" t="s">
        <v>22</v>
      </c>
    </row>
    <row r="34935" spans="1:12">
      <c r="A34935" t="e">
        <f ca="1">E00251512648921</f>
        <v>#NAME?</v>
      </c>
      <c r="B34935">
        <v>47</v>
      </c>
      <c r="C34935" t="s">
        <v>494</v>
      </c>
      <c r="D34935" s="1">
        <v>41939</v>
      </c>
      <c r="F34935">
        <v>1</v>
      </c>
      <c r="G34935">
        <v>71514</v>
      </c>
      <c r="H34935" t="s">
        <v>568</v>
      </c>
      <c r="J34935" t="s">
        <v>14</v>
      </c>
      <c r="K34935">
        <v>56</v>
      </c>
      <c r="L34935" t="s">
        <v>15</v>
      </c>
    </row>
    <row r="34936" spans="1:12">
      <c r="A34936" t="e">
        <f ca="1">E00251512648921</f>
        <v>#NAME?</v>
      </c>
      <c r="B34936">
        <v>47</v>
      </c>
      <c r="C34936" t="s">
        <v>494</v>
      </c>
      <c r="D34936" s="1">
        <v>42674</v>
      </c>
      <c r="F34936">
        <v>1</v>
      </c>
      <c r="G34936">
        <v>29690</v>
      </c>
      <c r="H34936" t="s">
        <v>52</v>
      </c>
      <c r="J34936" t="s">
        <v>14</v>
      </c>
      <c r="K34936">
        <v>58</v>
      </c>
      <c r="L34936" t="s">
        <v>15</v>
      </c>
    </row>
    <row r="34937" spans="1:12">
      <c r="A34937" t="e">
        <f t="shared" ref="A34937:A34942" ca="1" si="319">E00251513734821</f>
        <v>#NAME?</v>
      </c>
      <c r="B34937">
        <v>703</v>
      </c>
      <c r="C34937" t="s">
        <v>305</v>
      </c>
      <c r="D34937" s="1">
        <v>41568</v>
      </c>
      <c r="F34937">
        <v>1</v>
      </c>
      <c r="G34937">
        <v>5699</v>
      </c>
      <c r="H34937" t="s">
        <v>329</v>
      </c>
      <c r="J34937" t="s">
        <v>14</v>
      </c>
      <c r="K34937">
        <v>48</v>
      </c>
      <c r="L34937" t="s">
        <v>15</v>
      </c>
    </row>
    <row r="34938" spans="1:12">
      <c r="A34938" t="e">
        <f t="shared" ca="1" si="319"/>
        <v>#NAME?</v>
      </c>
      <c r="B34938">
        <v>703</v>
      </c>
      <c r="C34938" t="s">
        <v>305</v>
      </c>
      <c r="D34938" s="1">
        <v>41568</v>
      </c>
      <c r="F34938">
        <v>5</v>
      </c>
      <c r="G34938">
        <v>3004</v>
      </c>
      <c r="H34938" t="s">
        <v>104</v>
      </c>
      <c r="J34938" t="s">
        <v>14</v>
      </c>
      <c r="K34938">
        <v>48</v>
      </c>
      <c r="L34938" t="s">
        <v>15</v>
      </c>
    </row>
    <row r="34939" spans="1:12">
      <c r="A34939" t="e">
        <f t="shared" ca="1" si="319"/>
        <v>#NAME?</v>
      </c>
      <c r="B34939">
        <v>703</v>
      </c>
      <c r="C34939" t="s">
        <v>305</v>
      </c>
      <c r="D34939" s="1">
        <v>41632</v>
      </c>
      <c r="F34939">
        <v>1</v>
      </c>
      <c r="G34939">
        <v>5950</v>
      </c>
      <c r="H34939" t="s">
        <v>24</v>
      </c>
      <c r="J34939" t="s">
        <v>14</v>
      </c>
      <c r="K34939">
        <v>48</v>
      </c>
      <c r="L34939" t="s">
        <v>15</v>
      </c>
    </row>
    <row r="34940" spans="1:12">
      <c r="A34940" t="e">
        <f t="shared" ca="1" si="319"/>
        <v>#NAME?</v>
      </c>
      <c r="B34940">
        <v>703</v>
      </c>
      <c r="C34940" t="s">
        <v>305</v>
      </c>
      <c r="D34940" s="1">
        <v>41669</v>
      </c>
      <c r="F34940">
        <v>1</v>
      </c>
      <c r="G34940">
        <v>5699</v>
      </c>
      <c r="H34940" t="s">
        <v>329</v>
      </c>
      <c r="J34940" t="s">
        <v>14</v>
      </c>
      <c r="K34940">
        <v>48</v>
      </c>
      <c r="L34940" t="s">
        <v>15</v>
      </c>
    </row>
    <row r="34941" spans="1:12">
      <c r="A34941" t="e">
        <f t="shared" ca="1" si="319"/>
        <v>#NAME?</v>
      </c>
      <c r="B34941">
        <v>703</v>
      </c>
      <c r="C34941" t="s">
        <v>305</v>
      </c>
      <c r="D34941" s="1">
        <v>42444</v>
      </c>
      <c r="F34941">
        <v>6</v>
      </c>
      <c r="G34941">
        <v>5699</v>
      </c>
      <c r="H34941" t="s">
        <v>329</v>
      </c>
      <c r="J34941" t="s">
        <v>14</v>
      </c>
      <c r="K34941">
        <v>50</v>
      </c>
      <c r="L34941" t="s">
        <v>15</v>
      </c>
    </row>
    <row r="34942" spans="1:12">
      <c r="A34942" t="e">
        <f t="shared" ca="1" si="319"/>
        <v>#NAME?</v>
      </c>
      <c r="B34942">
        <v>703</v>
      </c>
      <c r="C34942" t="s">
        <v>305</v>
      </c>
      <c r="D34942" s="1">
        <v>42465</v>
      </c>
      <c r="F34942">
        <v>5</v>
      </c>
      <c r="G34942">
        <v>2169</v>
      </c>
      <c r="H34942" t="s">
        <v>40</v>
      </c>
      <c r="J34942" t="s">
        <v>14</v>
      </c>
      <c r="K34942">
        <v>50</v>
      </c>
      <c r="L34942" t="s">
        <v>15</v>
      </c>
    </row>
    <row r="34943" spans="1:12">
      <c r="A34943" t="e">
        <f ca="1">E00251716444121</f>
        <v>#NAME?</v>
      </c>
      <c r="B34943">
        <v>438</v>
      </c>
      <c r="C34943" t="s">
        <v>474</v>
      </c>
      <c r="D34943" s="1">
        <v>42774</v>
      </c>
      <c r="F34943">
        <v>2</v>
      </c>
      <c r="G34943">
        <v>4019</v>
      </c>
      <c r="H34943" t="s">
        <v>26</v>
      </c>
      <c r="J34943" t="s">
        <v>14</v>
      </c>
      <c r="K34943">
        <v>58</v>
      </c>
      <c r="L34943" t="s">
        <v>15</v>
      </c>
    </row>
    <row r="34944" spans="1:12">
      <c r="A34944" t="e">
        <f ca="1">E00251716444121</f>
        <v>#NAME?</v>
      </c>
      <c r="B34944">
        <v>438</v>
      </c>
      <c r="C34944" t="s">
        <v>474</v>
      </c>
      <c r="D34944" s="1">
        <v>43004</v>
      </c>
      <c r="F34944">
        <v>1</v>
      </c>
      <c r="G34944">
        <v>7880</v>
      </c>
      <c r="H34944" t="s">
        <v>213</v>
      </c>
      <c r="J34944" t="s">
        <v>14</v>
      </c>
      <c r="K34944">
        <v>58</v>
      </c>
      <c r="L34944" t="s">
        <v>22</v>
      </c>
    </row>
    <row r="34945" spans="1:12">
      <c r="A34945" t="e">
        <f ca="1">E00251514257621</f>
        <v>#NAME?</v>
      </c>
      <c r="B34945">
        <v>5132</v>
      </c>
      <c r="C34945" t="s">
        <v>853</v>
      </c>
      <c r="D34945" s="1">
        <v>42758</v>
      </c>
      <c r="F34945">
        <v>2</v>
      </c>
      <c r="G34945">
        <v>7242</v>
      </c>
      <c r="H34945" t="s">
        <v>93</v>
      </c>
      <c r="J34945" t="s">
        <v>14</v>
      </c>
      <c r="K34945">
        <v>55</v>
      </c>
      <c r="L34945" t="s">
        <v>15</v>
      </c>
    </row>
    <row r="34946" spans="1:12">
      <c r="A34946" t="e">
        <f ca="1">E00251429251821</f>
        <v>#NAME?</v>
      </c>
      <c r="B34946">
        <v>290</v>
      </c>
      <c r="C34946" t="s">
        <v>449</v>
      </c>
      <c r="D34946" s="1">
        <v>43056</v>
      </c>
      <c r="F34946">
        <v>2</v>
      </c>
      <c r="G34946">
        <v>70521</v>
      </c>
      <c r="H34946" t="s">
        <v>204</v>
      </c>
      <c r="J34946" t="s">
        <v>14</v>
      </c>
      <c r="K34946">
        <v>57</v>
      </c>
      <c r="L34946" t="s">
        <v>15</v>
      </c>
    </row>
    <row r="34947" spans="1:12">
      <c r="A34947" t="e">
        <f ca="1">E00251528938321</f>
        <v>#NAME?</v>
      </c>
      <c r="B34947">
        <v>291</v>
      </c>
      <c r="C34947" t="s">
        <v>160</v>
      </c>
      <c r="D34947" s="1">
        <v>42278</v>
      </c>
      <c r="F34947">
        <v>2</v>
      </c>
      <c r="G34947">
        <v>496</v>
      </c>
      <c r="H34947" t="s">
        <v>190</v>
      </c>
      <c r="J34947" t="s">
        <v>14</v>
      </c>
      <c r="K34947">
        <v>57</v>
      </c>
      <c r="L34947" t="s">
        <v>15</v>
      </c>
    </row>
    <row r="34948" spans="1:12">
      <c r="A34948" t="e">
        <f ca="1">E00251528938321</f>
        <v>#NAME?</v>
      </c>
      <c r="B34948">
        <v>291</v>
      </c>
      <c r="C34948" t="s">
        <v>160</v>
      </c>
      <c r="D34948" s="1">
        <v>42306</v>
      </c>
      <c r="F34948">
        <v>3</v>
      </c>
      <c r="G34948">
        <v>5859</v>
      </c>
      <c r="H34948" t="s">
        <v>607</v>
      </c>
      <c r="J34948" t="s">
        <v>14</v>
      </c>
      <c r="K34948">
        <v>57</v>
      </c>
      <c r="L34948" t="s">
        <v>15</v>
      </c>
    </row>
    <row r="34949" spans="1:12">
      <c r="A34949" t="e">
        <f ca="1">E00251528938321</f>
        <v>#NAME?</v>
      </c>
      <c r="B34949">
        <v>291</v>
      </c>
      <c r="C34949" t="s">
        <v>160</v>
      </c>
      <c r="D34949" s="1">
        <v>42338</v>
      </c>
      <c r="F34949">
        <v>1</v>
      </c>
      <c r="G34949">
        <v>70219</v>
      </c>
      <c r="H34949" t="s">
        <v>498</v>
      </c>
      <c r="J34949" t="s">
        <v>14</v>
      </c>
      <c r="K34949">
        <v>57</v>
      </c>
      <c r="L34949" t="s">
        <v>15</v>
      </c>
    </row>
    <row r="34950" spans="1:12">
      <c r="A34950" t="e">
        <f ca="1">E00251528938321</f>
        <v>#NAME?</v>
      </c>
      <c r="B34950">
        <v>291</v>
      </c>
      <c r="C34950" t="s">
        <v>160</v>
      </c>
      <c r="D34950" s="1">
        <v>41983</v>
      </c>
      <c r="F34950">
        <v>1</v>
      </c>
      <c r="G34950">
        <v>7262</v>
      </c>
      <c r="H34950" t="s">
        <v>198</v>
      </c>
      <c r="J34950" t="s">
        <v>14</v>
      </c>
      <c r="K34950">
        <v>56</v>
      </c>
      <c r="L34950" t="s">
        <v>15</v>
      </c>
    </row>
    <row r="34951" spans="1:12">
      <c r="A34951" t="e">
        <f ca="1">E00251429251821</f>
        <v>#NAME?</v>
      </c>
      <c r="B34951">
        <v>290</v>
      </c>
      <c r="C34951" t="s">
        <v>449</v>
      </c>
      <c r="D34951" s="1">
        <v>43083</v>
      </c>
      <c r="F34951">
        <v>1</v>
      </c>
      <c r="G34951">
        <v>7175</v>
      </c>
      <c r="H34951" t="s">
        <v>689</v>
      </c>
      <c r="J34951" t="s">
        <v>14</v>
      </c>
      <c r="K34951">
        <v>57</v>
      </c>
      <c r="L34951" t="s">
        <v>15</v>
      </c>
    </row>
    <row r="34952" spans="1:12">
      <c r="A34952" t="e">
        <f ca="1">E00251429251821</f>
        <v>#NAME?</v>
      </c>
      <c r="B34952">
        <v>294</v>
      </c>
      <c r="C34952" t="s">
        <v>61</v>
      </c>
      <c r="D34952" s="1">
        <v>41068</v>
      </c>
      <c r="F34952">
        <v>1</v>
      </c>
      <c r="G34952">
        <v>3699</v>
      </c>
      <c r="H34952" t="s">
        <v>149</v>
      </c>
      <c r="J34952" t="s">
        <v>14</v>
      </c>
      <c r="K34952">
        <v>52</v>
      </c>
      <c r="L34952" t="s">
        <v>15</v>
      </c>
    </row>
    <row r="34953" spans="1:12">
      <c r="A34953" t="e">
        <f ca="1">E00251617643721</f>
        <v>#NAME?</v>
      </c>
      <c r="B34953">
        <v>489</v>
      </c>
      <c r="C34953" t="s">
        <v>100</v>
      </c>
      <c r="D34953" s="1">
        <v>42794</v>
      </c>
      <c r="F34953">
        <v>4</v>
      </c>
      <c r="G34953">
        <v>49390</v>
      </c>
      <c r="H34953" t="s">
        <v>59</v>
      </c>
      <c r="J34953" t="s">
        <v>14</v>
      </c>
      <c r="K34953">
        <v>49</v>
      </c>
      <c r="L34953" t="s">
        <v>15</v>
      </c>
    </row>
    <row r="34954" spans="1:12">
      <c r="A34954" t="e">
        <f ca="1">E00251518518421</f>
        <v>#NAME?</v>
      </c>
      <c r="B34954">
        <v>293</v>
      </c>
      <c r="C34954" t="s">
        <v>25</v>
      </c>
      <c r="D34954" s="1">
        <v>42138</v>
      </c>
      <c r="F34954">
        <v>3</v>
      </c>
      <c r="G34954">
        <v>1739</v>
      </c>
      <c r="H34954" t="s">
        <v>110</v>
      </c>
      <c r="J34954" t="s">
        <v>14</v>
      </c>
      <c r="K34954">
        <v>62</v>
      </c>
      <c r="L34954" t="s">
        <v>15</v>
      </c>
    </row>
    <row r="34955" spans="1:12">
      <c r="A34955" t="e">
        <f ca="1">E00251528938321</f>
        <v>#NAME?</v>
      </c>
      <c r="B34955">
        <v>291</v>
      </c>
      <c r="C34955" t="s">
        <v>160</v>
      </c>
      <c r="D34955" s="1">
        <v>42044</v>
      </c>
      <c r="F34955">
        <v>1</v>
      </c>
      <c r="G34955">
        <v>4660</v>
      </c>
      <c r="H34955" t="s">
        <v>215</v>
      </c>
      <c r="J34955" t="s">
        <v>14</v>
      </c>
      <c r="K34955">
        <v>56</v>
      </c>
      <c r="L34955" t="s">
        <v>15</v>
      </c>
    </row>
    <row r="34956" spans="1:12">
      <c r="A34956" t="e">
        <f ca="1">E00251510189121</f>
        <v>#NAME?</v>
      </c>
      <c r="B34956">
        <v>164</v>
      </c>
      <c r="C34956" t="s">
        <v>792</v>
      </c>
      <c r="D34956" s="1">
        <v>41085</v>
      </c>
      <c r="F34956">
        <v>2</v>
      </c>
      <c r="G34956">
        <v>49390</v>
      </c>
      <c r="H34956" t="s">
        <v>59</v>
      </c>
      <c r="J34956" t="s">
        <v>14</v>
      </c>
      <c r="K34956">
        <v>49</v>
      </c>
      <c r="L34956" t="s">
        <v>15</v>
      </c>
    </row>
    <row r="34957" spans="1:12">
      <c r="A34957" t="e">
        <f ca="1">E00251510189121</f>
        <v>#NAME?</v>
      </c>
      <c r="B34957">
        <v>164</v>
      </c>
      <c r="C34957" t="s">
        <v>792</v>
      </c>
      <c r="D34957" s="1">
        <v>42793</v>
      </c>
      <c r="F34957">
        <v>1</v>
      </c>
      <c r="G34957">
        <v>49391</v>
      </c>
      <c r="H34957" t="s">
        <v>809</v>
      </c>
      <c r="J34957" t="s">
        <v>14</v>
      </c>
      <c r="K34957">
        <v>53</v>
      </c>
      <c r="L34957" t="s">
        <v>15</v>
      </c>
    </row>
    <row r="34958" spans="1:12">
      <c r="A34958" t="e">
        <f ca="1">E00251427218921</f>
        <v>#NAME?</v>
      </c>
      <c r="B34958">
        <v>10</v>
      </c>
      <c r="C34958" t="s">
        <v>18</v>
      </c>
      <c r="D34958" s="1">
        <v>41977</v>
      </c>
      <c r="F34958">
        <v>1</v>
      </c>
      <c r="G34958">
        <v>7262</v>
      </c>
      <c r="H34958" t="s">
        <v>198</v>
      </c>
      <c r="J34958" t="s">
        <v>14</v>
      </c>
      <c r="K34958">
        <v>53</v>
      </c>
      <c r="L34958" t="s">
        <v>15</v>
      </c>
    </row>
    <row r="34959" spans="1:12">
      <c r="A34959" t="e">
        <f ca="1">E00251427218921</f>
        <v>#NAME?</v>
      </c>
      <c r="B34959">
        <v>10</v>
      </c>
      <c r="C34959" t="s">
        <v>18</v>
      </c>
      <c r="D34959" s="1">
        <v>42297</v>
      </c>
      <c r="F34959">
        <v>3</v>
      </c>
      <c r="G34959">
        <v>1739</v>
      </c>
      <c r="H34959" t="s">
        <v>110</v>
      </c>
      <c r="J34959" t="s">
        <v>14</v>
      </c>
      <c r="K34959">
        <v>54</v>
      </c>
      <c r="L34959" t="s">
        <v>15</v>
      </c>
    </row>
    <row r="34960" spans="1:12">
      <c r="A34960" t="e">
        <f t="shared" ref="A34960:A34965" ca="1" si="320">E00251617643721</f>
        <v>#NAME?</v>
      </c>
      <c r="B34960">
        <v>489</v>
      </c>
      <c r="C34960" t="s">
        <v>100</v>
      </c>
      <c r="D34960" s="1">
        <v>42782</v>
      </c>
      <c r="F34960">
        <v>1</v>
      </c>
      <c r="G34960">
        <v>49390</v>
      </c>
      <c r="H34960" t="s">
        <v>59</v>
      </c>
      <c r="J34960" t="s">
        <v>14</v>
      </c>
      <c r="K34960">
        <v>49</v>
      </c>
      <c r="L34960" t="s">
        <v>15</v>
      </c>
    </row>
    <row r="34961" spans="1:12">
      <c r="A34961" t="e">
        <f t="shared" ca="1" si="320"/>
        <v>#NAME?</v>
      </c>
      <c r="B34961">
        <v>489</v>
      </c>
      <c r="C34961" t="s">
        <v>100</v>
      </c>
      <c r="D34961" s="1">
        <v>42892</v>
      </c>
      <c r="F34961">
        <v>2</v>
      </c>
      <c r="G34961">
        <v>4019</v>
      </c>
      <c r="H34961" t="s">
        <v>26</v>
      </c>
      <c r="J34961" t="s">
        <v>14</v>
      </c>
      <c r="K34961">
        <v>49</v>
      </c>
      <c r="L34961" t="s">
        <v>15</v>
      </c>
    </row>
    <row r="34962" spans="1:12">
      <c r="A34962" t="e">
        <f t="shared" ca="1" si="320"/>
        <v>#NAME?</v>
      </c>
      <c r="B34962">
        <v>598</v>
      </c>
      <c r="C34962" t="s">
        <v>862</v>
      </c>
      <c r="D34962" s="1">
        <v>42074</v>
      </c>
      <c r="F34962">
        <v>1</v>
      </c>
      <c r="G34962">
        <v>550</v>
      </c>
      <c r="H34962" t="s">
        <v>1579</v>
      </c>
      <c r="J34962" t="s">
        <v>14</v>
      </c>
      <c r="K34962">
        <v>47</v>
      </c>
      <c r="L34962" t="s">
        <v>15</v>
      </c>
    </row>
    <row r="34963" spans="1:12">
      <c r="A34963" t="e">
        <f t="shared" ca="1" si="320"/>
        <v>#NAME?</v>
      </c>
      <c r="B34963">
        <v>701</v>
      </c>
      <c r="C34963" t="s">
        <v>72</v>
      </c>
      <c r="D34963" s="1">
        <v>41236</v>
      </c>
      <c r="F34963">
        <v>6</v>
      </c>
      <c r="G34963">
        <v>49390</v>
      </c>
      <c r="H34963" t="s">
        <v>59</v>
      </c>
      <c r="J34963" t="s">
        <v>14</v>
      </c>
      <c r="K34963">
        <v>45</v>
      </c>
      <c r="L34963" t="s">
        <v>15</v>
      </c>
    </row>
    <row r="34964" spans="1:12">
      <c r="A34964" t="e">
        <f t="shared" ca="1" si="320"/>
        <v>#NAME?</v>
      </c>
      <c r="B34964">
        <v>701</v>
      </c>
      <c r="C34964" t="s">
        <v>72</v>
      </c>
      <c r="D34964" s="1">
        <v>41319</v>
      </c>
      <c r="F34964">
        <v>6</v>
      </c>
      <c r="G34964">
        <v>7059</v>
      </c>
      <c r="H34964" t="s">
        <v>230</v>
      </c>
      <c r="J34964" t="s">
        <v>14</v>
      </c>
      <c r="K34964">
        <v>45</v>
      </c>
      <c r="L34964" t="s">
        <v>15</v>
      </c>
    </row>
    <row r="34965" spans="1:12">
      <c r="A34965" t="e">
        <f t="shared" ca="1" si="320"/>
        <v>#NAME?</v>
      </c>
      <c r="B34965">
        <v>598</v>
      </c>
      <c r="C34965" t="s">
        <v>862</v>
      </c>
      <c r="D34965" s="1">
        <v>42296</v>
      </c>
      <c r="F34965">
        <v>2</v>
      </c>
      <c r="G34965">
        <v>496</v>
      </c>
      <c r="H34965" t="s">
        <v>190</v>
      </c>
      <c r="J34965" t="s">
        <v>14</v>
      </c>
      <c r="K34965">
        <v>48</v>
      </c>
      <c r="L34965" t="s">
        <v>15</v>
      </c>
    </row>
    <row r="34966" spans="1:12">
      <c r="A34966" t="e">
        <f ca="1">E00251518518421</f>
        <v>#NAME?</v>
      </c>
      <c r="B34966">
        <v>293</v>
      </c>
      <c r="C34966" t="s">
        <v>25</v>
      </c>
      <c r="D34966" s="1">
        <v>42205</v>
      </c>
      <c r="F34966">
        <v>4</v>
      </c>
      <c r="G34966">
        <v>1739</v>
      </c>
      <c r="H34966" t="s">
        <v>110</v>
      </c>
      <c r="J34966" t="s">
        <v>14</v>
      </c>
      <c r="K34966">
        <v>62</v>
      </c>
      <c r="L34966" t="s">
        <v>15</v>
      </c>
    </row>
    <row r="34967" spans="1:12">
      <c r="A34967" t="e">
        <f ca="1">E00251429251821</f>
        <v>#NAME?</v>
      </c>
      <c r="B34967">
        <v>294</v>
      </c>
      <c r="C34967" t="s">
        <v>61</v>
      </c>
      <c r="D34967" s="1">
        <v>41068</v>
      </c>
      <c r="F34967">
        <v>5</v>
      </c>
      <c r="G34967">
        <v>4659</v>
      </c>
      <c r="H34967" t="s">
        <v>47</v>
      </c>
      <c r="J34967" t="s">
        <v>14</v>
      </c>
      <c r="K34967">
        <v>52</v>
      </c>
      <c r="L34967" t="s">
        <v>15</v>
      </c>
    </row>
    <row r="34968" spans="1:12">
      <c r="A34968" t="e">
        <f ca="1">E00251528608021</f>
        <v>#NAME?</v>
      </c>
      <c r="B34968">
        <v>695</v>
      </c>
      <c r="C34968" t="s">
        <v>257</v>
      </c>
      <c r="D34968" s="1">
        <v>43013</v>
      </c>
      <c r="F34968">
        <v>2</v>
      </c>
      <c r="G34968">
        <v>490</v>
      </c>
      <c r="H34968" t="s">
        <v>203</v>
      </c>
      <c r="J34968" t="s">
        <v>14</v>
      </c>
      <c r="K34968">
        <v>48</v>
      </c>
      <c r="L34968" t="s">
        <v>15</v>
      </c>
    </row>
    <row r="34969" spans="1:12">
      <c r="A34969" t="e">
        <f ca="1">E00251614219321</f>
        <v>#NAME?</v>
      </c>
      <c r="B34969">
        <v>151</v>
      </c>
      <c r="C34969" t="s">
        <v>381</v>
      </c>
      <c r="D34969" s="1">
        <v>42464</v>
      </c>
      <c r="F34969">
        <v>1</v>
      </c>
      <c r="G34969">
        <v>30272</v>
      </c>
      <c r="H34969" t="s">
        <v>740</v>
      </c>
      <c r="J34969" t="s">
        <v>14</v>
      </c>
      <c r="K34969">
        <v>44</v>
      </c>
      <c r="L34969" t="s">
        <v>15</v>
      </c>
    </row>
    <row r="34970" spans="1:12">
      <c r="A34970" t="e">
        <f ca="1">E00251424821221</f>
        <v>#NAME?</v>
      </c>
      <c r="B34970">
        <v>122</v>
      </c>
      <c r="C34970" t="s">
        <v>522</v>
      </c>
      <c r="D34970" s="1">
        <v>41017</v>
      </c>
      <c r="F34970">
        <v>2</v>
      </c>
      <c r="G34970">
        <v>25000</v>
      </c>
      <c r="H34970" t="s">
        <v>178</v>
      </c>
      <c r="J34970" t="s">
        <v>14</v>
      </c>
      <c r="K34970">
        <v>56</v>
      </c>
      <c r="L34970" t="s">
        <v>15</v>
      </c>
    </row>
    <row r="34971" spans="1:12">
      <c r="A34971" t="e">
        <f ca="1">E00251424821221</f>
        <v>#NAME?</v>
      </c>
      <c r="B34971">
        <v>122</v>
      </c>
      <c r="C34971" t="s">
        <v>522</v>
      </c>
      <c r="D34971" s="1">
        <v>41033</v>
      </c>
      <c r="F34971">
        <v>2</v>
      </c>
      <c r="G34971">
        <v>25000</v>
      </c>
      <c r="H34971" t="s">
        <v>178</v>
      </c>
      <c r="J34971" t="s">
        <v>14</v>
      </c>
      <c r="K34971">
        <v>56</v>
      </c>
      <c r="L34971" t="s">
        <v>15</v>
      </c>
    </row>
    <row r="34972" spans="1:12">
      <c r="A34972" t="e">
        <f ca="1">E00251429309821</f>
        <v>#NAME?</v>
      </c>
      <c r="B34972">
        <v>291</v>
      </c>
      <c r="C34972" t="s">
        <v>160</v>
      </c>
      <c r="D34972" s="1">
        <v>42326</v>
      </c>
      <c r="F34972">
        <v>1</v>
      </c>
      <c r="G34972">
        <v>4408</v>
      </c>
      <c r="H34972" t="s">
        <v>356</v>
      </c>
      <c r="J34972" t="s">
        <v>14</v>
      </c>
      <c r="K34972">
        <v>66</v>
      </c>
      <c r="L34972" t="s">
        <v>15</v>
      </c>
    </row>
    <row r="34973" spans="1:12">
      <c r="A34973" t="e">
        <f ca="1">E00251617643721</f>
        <v>#NAME?</v>
      </c>
      <c r="B34973">
        <v>701</v>
      </c>
      <c r="C34973" t="s">
        <v>72</v>
      </c>
      <c r="D34973" s="1">
        <v>41647</v>
      </c>
      <c r="F34973">
        <v>5</v>
      </c>
      <c r="G34973">
        <v>2391</v>
      </c>
      <c r="H34973" t="s">
        <v>1583</v>
      </c>
      <c r="J34973" t="s">
        <v>14</v>
      </c>
      <c r="K34973">
        <v>46</v>
      </c>
      <c r="L34973" t="s">
        <v>15</v>
      </c>
    </row>
    <row r="34974" spans="1:12">
      <c r="A34974" t="e">
        <f ca="1">E00251619802021</f>
        <v>#NAME?</v>
      </c>
      <c r="B34974">
        <v>454</v>
      </c>
      <c r="C34974" t="s">
        <v>179</v>
      </c>
      <c r="D34974" s="1">
        <v>41017</v>
      </c>
      <c r="F34974">
        <v>1</v>
      </c>
      <c r="G34974">
        <v>7291</v>
      </c>
      <c r="H34974" t="s">
        <v>163</v>
      </c>
      <c r="J34974" t="s">
        <v>14</v>
      </c>
      <c r="K34974">
        <v>50</v>
      </c>
      <c r="L34974" t="s">
        <v>15</v>
      </c>
    </row>
    <row r="34975" spans="1:12">
      <c r="A34975" t="e">
        <f ca="1">E00251619802021</f>
        <v>#NAME?</v>
      </c>
      <c r="B34975">
        <v>454</v>
      </c>
      <c r="C34975" t="s">
        <v>179</v>
      </c>
      <c r="D34975" s="1">
        <v>41935</v>
      </c>
      <c r="F34975">
        <v>1</v>
      </c>
      <c r="G34975">
        <v>7291</v>
      </c>
      <c r="H34975" t="s">
        <v>163</v>
      </c>
      <c r="J34975" t="s">
        <v>14</v>
      </c>
      <c r="K34975">
        <v>52</v>
      </c>
      <c r="L34975" t="s">
        <v>15</v>
      </c>
    </row>
    <row r="34976" spans="1:12">
      <c r="A34976" t="e">
        <f ca="1">E00251524989521</f>
        <v>#NAME?</v>
      </c>
      <c r="B34976">
        <v>454</v>
      </c>
      <c r="C34976" t="s">
        <v>179</v>
      </c>
      <c r="D34976" s="1">
        <v>41278</v>
      </c>
      <c r="F34976">
        <v>1</v>
      </c>
      <c r="G34976">
        <v>30001</v>
      </c>
      <c r="H34976" t="s">
        <v>271</v>
      </c>
      <c r="J34976" t="s">
        <v>14</v>
      </c>
      <c r="K34976">
        <v>54</v>
      </c>
      <c r="L34976" t="s">
        <v>15</v>
      </c>
    </row>
    <row r="34977" spans="1:12">
      <c r="A34977" t="e">
        <f ca="1">E00251524989521</f>
        <v>#NAME?</v>
      </c>
      <c r="B34977">
        <v>454</v>
      </c>
      <c r="C34977" t="s">
        <v>179</v>
      </c>
      <c r="D34977" s="1">
        <v>41278</v>
      </c>
      <c r="F34977">
        <v>2</v>
      </c>
      <c r="G34977">
        <v>49390</v>
      </c>
      <c r="H34977" t="s">
        <v>59</v>
      </c>
      <c r="J34977" t="s">
        <v>14</v>
      </c>
      <c r="K34977">
        <v>54</v>
      </c>
      <c r="L34977" t="s">
        <v>15</v>
      </c>
    </row>
    <row r="34978" spans="1:12">
      <c r="A34978" t="e">
        <f ca="1">E00251429251821</f>
        <v>#NAME?</v>
      </c>
      <c r="B34978">
        <v>294</v>
      </c>
      <c r="C34978" t="s">
        <v>61</v>
      </c>
      <c r="D34978" s="1">
        <v>41778</v>
      </c>
      <c r="F34978">
        <v>6</v>
      </c>
      <c r="G34978">
        <v>4781</v>
      </c>
      <c r="H34978" t="s">
        <v>798</v>
      </c>
      <c r="J34978" t="s">
        <v>14</v>
      </c>
      <c r="K34978">
        <v>54</v>
      </c>
      <c r="L34978" t="s">
        <v>15</v>
      </c>
    </row>
    <row r="34979" spans="1:12">
      <c r="A34979" t="e">
        <f ca="1">E00251429251821</f>
        <v>#NAME?</v>
      </c>
      <c r="B34979">
        <v>294</v>
      </c>
      <c r="C34979" t="s">
        <v>61</v>
      </c>
      <c r="D34979" s="1">
        <v>41851</v>
      </c>
      <c r="F34979">
        <v>2</v>
      </c>
      <c r="G34979">
        <v>7962</v>
      </c>
      <c r="H34979" t="s">
        <v>111</v>
      </c>
      <c r="J34979" t="s">
        <v>14</v>
      </c>
      <c r="K34979">
        <v>54</v>
      </c>
      <c r="L34979" t="s">
        <v>22</v>
      </c>
    </row>
    <row r="34980" spans="1:12">
      <c r="A34980" t="e">
        <f ca="1">E00251615086621</f>
        <v>#NAME?</v>
      </c>
      <c r="B34980">
        <v>1346</v>
      </c>
      <c r="C34980" t="s">
        <v>620</v>
      </c>
      <c r="D34980" s="1">
        <v>42758</v>
      </c>
      <c r="E34980">
        <v>0</v>
      </c>
      <c r="F34980">
        <v>1</v>
      </c>
      <c r="G34980">
        <v>7350</v>
      </c>
      <c r="H34980" t="s">
        <v>192</v>
      </c>
      <c r="J34980" t="s">
        <v>34</v>
      </c>
      <c r="K34980">
        <v>56</v>
      </c>
      <c r="L34980" t="s">
        <v>15</v>
      </c>
    </row>
    <row r="34981" spans="1:12">
      <c r="A34981" t="e">
        <f ca="1">E00251432246321</f>
        <v>#NAME?</v>
      </c>
      <c r="B34981">
        <v>490</v>
      </c>
      <c r="C34981" t="s">
        <v>158</v>
      </c>
      <c r="D34981" s="1">
        <v>41338</v>
      </c>
      <c r="F34981">
        <v>1</v>
      </c>
      <c r="G34981">
        <v>30781</v>
      </c>
      <c r="H34981" t="s">
        <v>584</v>
      </c>
      <c r="J34981" t="s">
        <v>14</v>
      </c>
      <c r="K34981">
        <v>42</v>
      </c>
      <c r="L34981" t="s">
        <v>15</v>
      </c>
    </row>
    <row r="34982" spans="1:12">
      <c r="A34982" t="e">
        <f ca="1">E00251424821221</f>
        <v>#NAME?</v>
      </c>
      <c r="B34982">
        <v>122</v>
      </c>
      <c r="C34982" t="s">
        <v>522</v>
      </c>
      <c r="D34982" s="1">
        <v>41282</v>
      </c>
      <c r="F34982">
        <v>1</v>
      </c>
      <c r="G34982">
        <v>30000</v>
      </c>
      <c r="H34982" t="s">
        <v>144</v>
      </c>
      <c r="J34982" t="s">
        <v>14</v>
      </c>
      <c r="K34982">
        <v>56</v>
      </c>
      <c r="L34982" t="s">
        <v>15</v>
      </c>
    </row>
    <row r="34983" spans="1:12">
      <c r="A34983" t="e">
        <f ca="1">E00251424821221</f>
        <v>#NAME?</v>
      </c>
      <c r="B34983">
        <v>122</v>
      </c>
      <c r="C34983" t="s">
        <v>522</v>
      </c>
      <c r="D34983" s="1">
        <v>42653</v>
      </c>
      <c r="F34983">
        <v>2</v>
      </c>
      <c r="G34983">
        <v>60090</v>
      </c>
      <c r="H34983" t="s">
        <v>181</v>
      </c>
      <c r="J34983" t="s">
        <v>14</v>
      </c>
      <c r="K34983">
        <v>60</v>
      </c>
      <c r="L34983" t="s">
        <v>15</v>
      </c>
    </row>
    <row r="34984" spans="1:12">
      <c r="A34984" t="e">
        <f ca="1">E00251427221921</f>
        <v>#NAME?</v>
      </c>
      <c r="B34984">
        <v>10</v>
      </c>
      <c r="C34984" t="s">
        <v>18</v>
      </c>
      <c r="D34984" s="1">
        <v>41660</v>
      </c>
      <c r="F34984">
        <v>1</v>
      </c>
      <c r="G34984">
        <v>4019</v>
      </c>
      <c r="H34984" t="s">
        <v>26</v>
      </c>
      <c r="J34984" t="s">
        <v>14</v>
      </c>
      <c r="K34984">
        <v>57</v>
      </c>
      <c r="L34984" t="s">
        <v>15</v>
      </c>
    </row>
    <row r="34985" spans="1:12">
      <c r="A34985" t="e">
        <f ca="1">E00251427221921</f>
        <v>#NAME?</v>
      </c>
      <c r="B34985">
        <v>10</v>
      </c>
      <c r="C34985" t="s">
        <v>18</v>
      </c>
      <c r="D34985" s="1">
        <v>42443</v>
      </c>
      <c r="F34985">
        <v>1</v>
      </c>
      <c r="G34985">
        <v>2749</v>
      </c>
      <c r="H34985" t="s">
        <v>147</v>
      </c>
      <c r="J34985" t="s">
        <v>14</v>
      </c>
      <c r="K34985">
        <v>59</v>
      </c>
      <c r="L34985" t="s">
        <v>15</v>
      </c>
    </row>
    <row r="34986" spans="1:12">
      <c r="A34986" t="e">
        <f ca="1">E00251533607221</f>
        <v>#NAME?</v>
      </c>
      <c r="B34986">
        <v>122</v>
      </c>
      <c r="C34986" t="s">
        <v>522</v>
      </c>
      <c r="D34986" s="1">
        <v>41985</v>
      </c>
      <c r="F34986">
        <v>1</v>
      </c>
      <c r="G34986">
        <v>7242</v>
      </c>
      <c r="H34986" t="s">
        <v>93</v>
      </c>
      <c r="J34986" t="s">
        <v>14</v>
      </c>
      <c r="K34986">
        <v>45</v>
      </c>
      <c r="L34986" t="s">
        <v>15</v>
      </c>
    </row>
    <row r="34987" spans="1:12">
      <c r="A34987" t="e">
        <f ca="1">E00251429215721</f>
        <v>#NAME?</v>
      </c>
      <c r="B34987">
        <v>272</v>
      </c>
      <c r="C34987" t="s">
        <v>174</v>
      </c>
      <c r="D34987" s="1">
        <v>43069</v>
      </c>
      <c r="F34987">
        <v>1</v>
      </c>
      <c r="G34987">
        <v>8220</v>
      </c>
      <c r="H34987" t="s">
        <v>880</v>
      </c>
      <c r="I34987" t="s">
        <v>56</v>
      </c>
      <c r="J34987" t="s">
        <v>57</v>
      </c>
      <c r="K34987">
        <v>62</v>
      </c>
      <c r="L34987" t="s">
        <v>15</v>
      </c>
    </row>
    <row r="34988" spans="1:12">
      <c r="A34988" t="e">
        <f ca="1">E00251430134421</f>
        <v>#NAME?</v>
      </c>
      <c r="B34988">
        <v>467</v>
      </c>
      <c r="C34988" t="s">
        <v>232</v>
      </c>
      <c r="D34988" s="1">
        <v>41353</v>
      </c>
      <c r="F34988">
        <v>1</v>
      </c>
      <c r="G34988">
        <v>55329</v>
      </c>
      <c r="H34988" t="s">
        <v>869</v>
      </c>
      <c r="J34988" t="s">
        <v>14</v>
      </c>
      <c r="K34988">
        <v>50</v>
      </c>
      <c r="L34988" t="s">
        <v>15</v>
      </c>
    </row>
    <row r="34989" spans="1:12">
      <c r="A34989" t="e">
        <f ca="1">E00251427221921</f>
        <v>#NAME?</v>
      </c>
      <c r="B34989">
        <v>10</v>
      </c>
      <c r="C34989" t="s">
        <v>18</v>
      </c>
      <c r="D34989" s="1">
        <v>42115</v>
      </c>
      <c r="F34989">
        <v>2</v>
      </c>
      <c r="G34989">
        <v>4019</v>
      </c>
      <c r="H34989" t="s">
        <v>26</v>
      </c>
      <c r="J34989" t="s">
        <v>14</v>
      </c>
      <c r="K34989">
        <v>58</v>
      </c>
      <c r="L34989" t="s">
        <v>15</v>
      </c>
    </row>
    <row r="34990" spans="1:12">
      <c r="A34990" t="e">
        <f ca="1">E00251524989521</f>
        <v>#NAME?</v>
      </c>
      <c r="B34990">
        <v>454</v>
      </c>
      <c r="C34990" t="s">
        <v>179</v>
      </c>
      <c r="D34990" s="1">
        <v>41058</v>
      </c>
      <c r="F34990">
        <v>1</v>
      </c>
      <c r="G34990">
        <v>49390</v>
      </c>
      <c r="H34990" t="s">
        <v>59</v>
      </c>
      <c r="J34990" t="s">
        <v>14</v>
      </c>
      <c r="K34990">
        <v>54</v>
      </c>
      <c r="L34990" t="s">
        <v>15</v>
      </c>
    </row>
    <row r="34991" spans="1:12">
      <c r="A34991" t="e">
        <f ca="1">E00251429251821</f>
        <v>#NAME?</v>
      </c>
      <c r="B34991">
        <v>297</v>
      </c>
      <c r="C34991" t="s">
        <v>411</v>
      </c>
      <c r="D34991" s="1">
        <v>42871</v>
      </c>
      <c r="F34991">
        <v>1</v>
      </c>
      <c r="G34991">
        <v>7175</v>
      </c>
      <c r="H34991" t="s">
        <v>689</v>
      </c>
      <c r="J34991" t="s">
        <v>14</v>
      </c>
      <c r="K34991">
        <v>57</v>
      </c>
      <c r="L34991" t="s">
        <v>15</v>
      </c>
    </row>
    <row r="34992" spans="1:12">
      <c r="A34992" t="e">
        <f ca="1">E00251528938321</f>
        <v>#NAME?</v>
      </c>
      <c r="B34992">
        <v>291</v>
      </c>
      <c r="C34992" t="s">
        <v>160</v>
      </c>
      <c r="D34992" s="1">
        <v>42461</v>
      </c>
      <c r="F34992">
        <v>2</v>
      </c>
      <c r="G34992">
        <v>496</v>
      </c>
      <c r="H34992" t="s">
        <v>190</v>
      </c>
      <c r="J34992" t="s">
        <v>14</v>
      </c>
      <c r="K34992">
        <v>57</v>
      </c>
      <c r="L34992" t="s">
        <v>15</v>
      </c>
    </row>
    <row r="34993" spans="1:12">
      <c r="A34993" t="e">
        <f ca="1">E00251616256121</f>
        <v>#NAME?</v>
      </c>
      <c r="B34993">
        <v>103</v>
      </c>
      <c r="C34993" t="s">
        <v>775</v>
      </c>
      <c r="D34993" s="1">
        <v>40940</v>
      </c>
      <c r="F34993">
        <v>1</v>
      </c>
      <c r="G34993">
        <v>7862</v>
      </c>
      <c r="H34993" t="s">
        <v>27</v>
      </c>
      <c r="J34993" t="s">
        <v>14</v>
      </c>
      <c r="K34993">
        <v>54</v>
      </c>
      <c r="L34993" t="s">
        <v>22</v>
      </c>
    </row>
    <row r="34994" spans="1:12">
      <c r="A34994" t="e">
        <f ca="1">E00251616256121</f>
        <v>#NAME?</v>
      </c>
      <c r="B34994">
        <v>491</v>
      </c>
      <c r="C34994" t="s">
        <v>567</v>
      </c>
      <c r="D34994" s="1">
        <v>41822</v>
      </c>
      <c r="F34994">
        <v>1</v>
      </c>
      <c r="G34994">
        <v>30000</v>
      </c>
      <c r="H34994" t="s">
        <v>144</v>
      </c>
      <c r="J34994" t="s">
        <v>14</v>
      </c>
      <c r="K34994">
        <v>56</v>
      </c>
      <c r="L34994" t="s">
        <v>15</v>
      </c>
    </row>
    <row r="34995" spans="1:12">
      <c r="A34995" t="e">
        <f ca="1">E00251616256121</f>
        <v>#NAME?</v>
      </c>
      <c r="B34995">
        <v>491</v>
      </c>
      <c r="C34995" t="s">
        <v>567</v>
      </c>
      <c r="D34995" s="1">
        <v>42034</v>
      </c>
      <c r="F34995">
        <v>1</v>
      </c>
      <c r="G34995">
        <v>3829</v>
      </c>
      <c r="H34995" t="s">
        <v>419</v>
      </c>
      <c r="J34995" t="s">
        <v>14</v>
      </c>
      <c r="K34995">
        <v>57</v>
      </c>
      <c r="L34995" t="s">
        <v>15</v>
      </c>
    </row>
    <row r="34996" spans="1:12">
      <c r="A34996" t="e">
        <f ca="1">E00251715551121</f>
        <v>#NAME?</v>
      </c>
      <c r="B34996">
        <v>62</v>
      </c>
      <c r="C34996" t="s">
        <v>20</v>
      </c>
      <c r="D34996" s="1">
        <v>43073</v>
      </c>
      <c r="F34996">
        <v>1</v>
      </c>
      <c r="G34996">
        <v>30000</v>
      </c>
      <c r="H34996" t="s">
        <v>144</v>
      </c>
      <c r="J34996" t="s">
        <v>14</v>
      </c>
      <c r="K34996">
        <v>47</v>
      </c>
      <c r="L34996" t="s">
        <v>15</v>
      </c>
    </row>
    <row r="34997" spans="1:12">
      <c r="A34997" t="e">
        <f ca="1">E00251715551121</f>
        <v>#NAME?</v>
      </c>
      <c r="B34997">
        <v>62</v>
      </c>
      <c r="C34997" t="s">
        <v>20</v>
      </c>
      <c r="D34997" s="1">
        <v>43074</v>
      </c>
      <c r="F34997">
        <v>1</v>
      </c>
      <c r="G34997">
        <v>30000</v>
      </c>
      <c r="H34997" t="s">
        <v>144</v>
      </c>
      <c r="J34997" t="s">
        <v>14</v>
      </c>
      <c r="K34997">
        <v>47</v>
      </c>
      <c r="L34997" t="s">
        <v>15</v>
      </c>
    </row>
    <row r="34998" spans="1:12">
      <c r="A34998" t="e">
        <f ca="1">E00251512352121</f>
        <v>#NAME?</v>
      </c>
      <c r="B34998">
        <v>767</v>
      </c>
      <c r="C34998" t="s">
        <v>658</v>
      </c>
      <c r="D34998" s="1">
        <v>42753</v>
      </c>
      <c r="E34998">
        <v>3</v>
      </c>
      <c r="F34998">
        <v>6</v>
      </c>
      <c r="G34998">
        <v>30391</v>
      </c>
      <c r="H34998" t="s">
        <v>690</v>
      </c>
      <c r="J34998" t="s">
        <v>34</v>
      </c>
      <c r="K34998">
        <v>55</v>
      </c>
      <c r="L34998" t="s">
        <v>15</v>
      </c>
    </row>
    <row r="34999" spans="1:12">
      <c r="A34999" t="e">
        <f ca="1">E00251513734821</f>
        <v>#NAME?</v>
      </c>
      <c r="B34999">
        <v>703</v>
      </c>
      <c r="C34999" t="s">
        <v>305</v>
      </c>
      <c r="D34999" s="1">
        <v>42604</v>
      </c>
      <c r="F34999">
        <v>2</v>
      </c>
      <c r="G34999">
        <v>2449</v>
      </c>
      <c r="H34999" t="s">
        <v>53</v>
      </c>
      <c r="J34999" t="s">
        <v>14</v>
      </c>
      <c r="K34999">
        <v>51</v>
      </c>
      <c r="L34999" t="s">
        <v>15</v>
      </c>
    </row>
    <row r="35000" spans="1:12">
      <c r="A35000" t="e">
        <f ca="1">E00251513734821</f>
        <v>#NAME?</v>
      </c>
      <c r="B35000">
        <v>703</v>
      </c>
      <c r="C35000" t="s">
        <v>305</v>
      </c>
      <c r="D35000" s="1">
        <v>42633</v>
      </c>
      <c r="F35000">
        <v>4</v>
      </c>
      <c r="G35000">
        <v>3051</v>
      </c>
      <c r="H35000" t="s">
        <v>13</v>
      </c>
      <c r="J35000" t="s">
        <v>14</v>
      </c>
      <c r="K35000">
        <v>51</v>
      </c>
      <c r="L35000" t="s">
        <v>15</v>
      </c>
    </row>
    <row r="35001" spans="1:12">
      <c r="A35001" t="e">
        <f ca="1">E00251513682721</f>
        <v>#NAME?</v>
      </c>
      <c r="B35001">
        <v>1128</v>
      </c>
      <c r="C35001" t="s">
        <v>424</v>
      </c>
      <c r="D35001" s="1">
        <v>40988</v>
      </c>
      <c r="F35001">
        <v>1</v>
      </c>
      <c r="G35001">
        <v>72632</v>
      </c>
      <c r="H35001" t="s">
        <v>107</v>
      </c>
      <c r="J35001" t="s">
        <v>14</v>
      </c>
      <c r="K35001">
        <v>48</v>
      </c>
      <c r="L35001" t="s">
        <v>15</v>
      </c>
    </row>
    <row r="35002" spans="1:12">
      <c r="A35002" t="e">
        <f ca="1">E00251429251821</f>
        <v>#NAME?</v>
      </c>
      <c r="B35002">
        <v>294</v>
      </c>
      <c r="C35002" t="s">
        <v>61</v>
      </c>
      <c r="D35002" s="1">
        <v>41296</v>
      </c>
      <c r="F35002">
        <v>3</v>
      </c>
      <c r="G35002">
        <v>30270</v>
      </c>
      <c r="H35002" t="s">
        <v>336</v>
      </c>
      <c r="J35002" t="s">
        <v>14</v>
      </c>
      <c r="K35002">
        <v>52</v>
      </c>
      <c r="L35002" t="s">
        <v>15</v>
      </c>
    </row>
    <row r="35003" spans="1:12">
      <c r="A35003" t="e">
        <f ca="1">E00251429317021</f>
        <v>#NAME?</v>
      </c>
      <c r="B35003">
        <v>275</v>
      </c>
      <c r="C35003" t="s">
        <v>444</v>
      </c>
      <c r="D35003" s="1">
        <v>41235</v>
      </c>
      <c r="F35003">
        <v>1</v>
      </c>
      <c r="G35003">
        <v>52100</v>
      </c>
      <c r="H35003" t="s">
        <v>516</v>
      </c>
      <c r="J35003" t="s">
        <v>14</v>
      </c>
      <c r="K35003">
        <v>50</v>
      </c>
      <c r="L35003" t="s">
        <v>15</v>
      </c>
    </row>
    <row r="35004" spans="1:12">
      <c r="A35004" t="e">
        <f ca="1">E00251715752221</f>
        <v>#NAME?</v>
      </c>
      <c r="B35004">
        <v>502</v>
      </c>
      <c r="C35004" t="s">
        <v>172</v>
      </c>
      <c r="D35004" s="1">
        <v>41044</v>
      </c>
      <c r="F35004">
        <v>2</v>
      </c>
      <c r="G35004">
        <v>4019</v>
      </c>
      <c r="H35004" t="s">
        <v>26</v>
      </c>
      <c r="J35004" t="s">
        <v>14</v>
      </c>
      <c r="K35004">
        <v>57</v>
      </c>
      <c r="L35004" t="s">
        <v>15</v>
      </c>
    </row>
    <row r="35005" spans="1:12">
      <c r="A35005" t="e">
        <f ca="1">E00251528760321</f>
        <v>#NAME?</v>
      </c>
      <c r="B35005">
        <v>291</v>
      </c>
      <c r="C35005" t="s">
        <v>160</v>
      </c>
      <c r="D35005" s="1">
        <v>41340</v>
      </c>
      <c r="F35005">
        <v>1</v>
      </c>
      <c r="G35005">
        <v>71690</v>
      </c>
      <c r="H35005" t="s">
        <v>410</v>
      </c>
      <c r="J35005" t="s">
        <v>14</v>
      </c>
      <c r="K35005">
        <v>58</v>
      </c>
      <c r="L35005" t="s">
        <v>15</v>
      </c>
    </row>
    <row r="35006" spans="1:12">
      <c r="A35006" t="e">
        <f ca="1">E00251510737521</f>
        <v>#NAME?</v>
      </c>
      <c r="B35006">
        <v>122</v>
      </c>
      <c r="C35006" t="s">
        <v>522</v>
      </c>
      <c r="D35006" s="1">
        <v>41646</v>
      </c>
      <c r="F35006">
        <v>1</v>
      </c>
      <c r="G35006">
        <v>25000</v>
      </c>
      <c r="H35006" t="s">
        <v>178</v>
      </c>
      <c r="J35006" t="s">
        <v>14</v>
      </c>
      <c r="K35006">
        <v>64</v>
      </c>
      <c r="L35006" t="s">
        <v>15</v>
      </c>
    </row>
    <row r="35007" spans="1:12">
      <c r="A35007" t="e">
        <f ca="1">E00251429251821</f>
        <v>#NAME?</v>
      </c>
      <c r="B35007">
        <v>777</v>
      </c>
      <c r="C35007" t="s">
        <v>450</v>
      </c>
      <c r="D35007" s="1">
        <v>42754</v>
      </c>
      <c r="E35007">
        <v>3</v>
      </c>
      <c r="F35007">
        <v>10</v>
      </c>
      <c r="G35007">
        <v>30502</v>
      </c>
      <c r="H35007" t="s">
        <v>870</v>
      </c>
      <c r="J35007" t="s">
        <v>34</v>
      </c>
      <c r="K35007">
        <v>56</v>
      </c>
      <c r="L35007" t="s">
        <v>15</v>
      </c>
    </row>
    <row r="35008" spans="1:12">
      <c r="A35008" t="e">
        <f ca="1">E00251512430021</f>
        <v>#NAME?</v>
      </c>
      <c r="B35008">
        <v>48</v>
      </c>
      <c r="C35008" t="s">
        <v>249</v>
      </c>
      <c r="D35008" s="1">
        <v>42188</v>
      </c>
      <c r="F35008">
        <v>1</v>
      </c>
      <c r="G35008">
        <v>7291</v>
      </c>
      <c r="H35008" t="s">
        <v>163</v>
      </c>
      <c r="J35008" t="s">
        <v>14</v>
      </c>
      <c r="K35008">
        <v>47</v>
      </c>
      <c r="L35008" t="s">
        <v>15</v>
      </c>
    </row>
    <row r="35009" spans="1:12">
      <c r="A35009" t="e">
        <f ca="1">E00251518518421</f>
        <v>#NAME?</v>
      </c>
      <c r="B35009">
        <v>293</v>
      </c>
      <c r="C35009" t="s">
        <v>25</v>
      </c>
      <c r="D35009" s="1">
        <v>42202</v>
      </c>
      <c r="F35009">
        <v>2</v>
      </c>
      <c r="G35009">
        <v>7292</v>
      </c>
      <c r="H35009" t="s">
        <v>189</v>
      </c>
      <c r="J35009" t="s">
        <v>14</v>
      </c>
      <c r="K35009">
        <v>62</v>
      </c>
      <c r="L35009" t="s">
        <v>15</v>
      </c>
    </row>
    <row r="35010" spans="1:12">
      <c r="A35010" t="e">
        <f ca="1">E00251429317021</f>
        <v>#NAME?</v>
      </c>
      <c r="B35010">
        <v>275</v>
      </c>
      <c r="C35010" t="s">
        <v>444</v>
      </c>
      <c r="D35010" s="1">
        <v>42186</v>
      </c>
      <c r="F35010">
        <v>1</v>
      </c>
      <c r="G35010">
        <v>2252</v>
      </c>
      <c r="H35010" t="s">
        <v>64</v>
      </c>
      <c r="J35010" t="s">
        <v>14</v>
      </c>
      <c r="K35010">
        <v>53</v>
      </c>
      <c r="L35010" t="s">
        <v>15</v>
      </c>
    </row>
    <row r="35011" spans="1:12">
      <c r="A35011" t="e">
        <f ca="1">E00251514274321</f>
        <v>#NAME?</v>
      </c>
      <c r="B35011">
        <v>449</v>
      </c>
      <c r="C35011" t="s">
        <v>124</v>
      </c>
      <c r="D35011" s="1">
        <v>41345</v>
      </c>
      <c r="F35011">
        <v>1</v>
      </c>
      <c r="G35011">
        <v>7243</v>
      </c>
      <c r="H35011" t="s">
        <v>42</v>
      </c>
      <c r="J35011" t="s">
        <v>14</v>
      </c>
      <c r="K35011">
        <v>61</v>
      </c>
      <c r="L35011" t="s">
        <v>15</v>
      </c>
    </row>
    <row r="35012" spans="1:12">
      <c r="A35012" t="e">
        <f ca="1">E00251528938321</f>
        <v>#NAME?</v>
      </c>
      <c r="B35012">
        <v>291</v>
      </c>
      <c r="C35012" t="s">
        <v>160</v>
      </c>
      <c r="D35012" s="1">
        <v>41233</v>
      </c>
      <c r="F35012">
        <v>2</v>
      </c>
      <c r="G35012">
        <v>4019</v>
      </c>
      <c r="H35012" t="s">
        <v>26</v>
      </c>
      <c r="J35012" t="s">
        <v>14</v>
      </c>
      <c r="K35012">
        <v>54</v>
      </c>
      <c r="L35012" t="s">
        <v>15</v>
      </c>
    </row>
    <row r="35013" spans="1:12">
      <c r="A35013" t="e">
        <f ca="1">E00251528938321</f>
        <v>#NAME?</v>
      </c>
      <c r="B35013">
        <v>291</v>
      </c>
      <c r="C35013" t="s">
        <v>160</v>
      </c>
      <c r="D35013" s="1">
        <v>41334</v>
      </c>
      <c r="F35013">
        <v>1</v>
      </c>
      <c r="G35013">
        <v>7231</v>
      </c>
      <c r="H35013" t="s">
        <v>128</v>
      </c>
      <c r="J35013" t="s">
        <v>14</v>
      </c>
      <c r="K35013">
        <v>54</v>
      </c>
      <c r="L35013" t="s">
        <v>15</v>
      </c>
    </row>
    <row r="35014" spans="1:12">
      <c r="A35014" t="e">
        <f ca="1">E00251528938321</f>
        <v>#NAME?</v>
      </c>
      <c r="B35014">
        <v>291</v>
      </c>
      <c r="C35014" t="s">
        <v>160</v>
      </c>
      <c r="D35014" s="1">
        <v>42139</v>
      </c>
      <c r="F35014">
        <v>4</v>
      </c>
      <c r="G35014">
        <v>4019</v>
      </c>
      <c r="H35014" t="s">
        <v>26</v>
      </c>
      <c r="J35014" t="s">
        <v>14</v>
      </c>
      <c r="K35014">
        <v>56</v>
      </c>
      <c r="L35014" t="s">
        <v>15</v>
      </c>
    </row>
    <row r="35015" spans="1:12">
      <c r="A35015" t="e">
        <f ca="1">E00251528938321</f>
        <v>#NAME?</v>
      </c>
      <c r="B35015">
        <v>291</v>
      </c>
      <c r="C35015" t="s">
        <v>160</v>
      </c>
      <c r="D35015" s="1">
        <v>42489</v>
      </c>
      <c r="F35015">
        <v>4</v>
      </c>
      <c r="G35015">
        <v>4019</v>
      </c>
      <c r="H35015" t="s">
        <v>26</v>
      </c>
      <c r="J35015" t="s">
        <v>14</v>
      </c>
      <c r="K35015">
        <v>57</v>
      </c>
      <c r="L35015" t="s">
        <v>15</v>
      </c>
    </row>
    <row r="35016" spans="1:12">
      <c r="A35016" t="e">
        <f ca="1">E00251518518421</f>
        <v>#NAME?</v>
      </c>
      <c r="B35016">
        <v>293</v>
      </c>
      <c r="C35016" t="s">
        <v>25</v>
      </c>
      <c r="D35016" s="1">
        <v>43052</v>
      </c>
      <c r="F35016">
        <v>1</v>
      </c>
      <c r="G35016">
        <v>2720</v>
      </c>
      <c r="H35016" t="s">
        <v>65</v>
      </c>
      <c r="J35016" t="s">
        <v>14</v>
      </c>
      <c r="K35016">
        <v>64</v>
      </c>
      <c r="L35016" t="s">
        <v>15</v>
      </c>
    </row>
    <row r="35017" spans="1:12">
      <c r="A35017" t="e">
        <f ca="1">E00251439819121</f>
        <v>#NAME?</v>
      </c>
      <c r="B35017">
        <v>449</v>
      </c>
      <c r="C35017" t="s">
        <v>124</v>
      </c>
      <c r="D35017" s="1">
        <v>42163</v>
      </c>
      <c r="F35017">
        <v>1</v>
      </c>
      <c r="G35017">
        <v>8470</v>
      </c>
      <c r="H35017" t="s">
        <v>120</v>
      </c>
      <c r="J35017" t="s">
        <v>14</v>
      </c>
      <c r="K35017">
        <v>54</v>
      </c>
      <c r="L35017" t="s">
        <v>15</v>
      </c>
    </row>
    <row r="35018" spans="1:12">
      <c r="A35018" t="e">
        <f ca="1">E00251424821221</f>
        <v>#NAME?</v>
      </c>
      <c r="B35018">
        <v>122</v>
      </c>
      <c r="C35018" t="s">
        <v>522</v>
      </c>
      <c r="D35018" s="1">
        <v>41032</v>
      </c>
      <c r="F35018">
        <v>2</v>
      </c>
      <c r="G35018">
        <v>4019</v>
      </c>
      <c r="H35018" t="s">
        <v>26</v>
      </c>
      <c r="J35018" t="s">
        <v>14</v>
      </c>
      <c r="K35018">
        <v>56</v>
      </c>
      <c r="L35018" t="s">
        <v>15</v>
      </c>
    </row>
    <row r="35019" spans="1:12">
      <c r="A35019" t="e">
        <f ca="1">E00251533607221</f>
        <v>#NAME?</v>
      </c>
      <c r="B35019">
        <v>121</v>
      </c>
      <c r="C35019" t="s">
        <v>698</v>
      </c>
      <c r="D35019" s="1">
        <v>40955</v>
      </c>
      <c r="F35019">
        <v>1</v>
      </c>
      <c r="G35019">
        <v>78701</v>
      </c>
      <c r="H35019" t="s">
        <v>355</v>
      </c>
      <c r="J35019" t="s">
        <v>14</v>
      </c>
      <c r="K35019">
        <v>42</v>
      </c>
      <c r="L35019" t="s">
        <v>22</v>
      </c>
    </row>
    <row r="35020" spans="1:12">
      <c r="A35020" t="e">
        <f ca="1">E00251533607221</f>
        <v>#NAME?</v>
      </c>
      <c r="B35020">
        <v>122</v>
      </c>
      <c r="C35020" t="s">
        <v>522</v>
      </c>
      <c r="D35020" s="1">
        <v>42090</v>
      </c>
      <c r="F35020">
        <v>1</v>
      </c>
      <c r="G35020">
        <v>7242</v>
      </c>
      <c r="H35020" t="s">
        <v>93</v>
      </c>
      <c r="J35020" t="s">
        <v>14</v>
      </c>
      <c r="K35020">
        <v>45</v>
      </c>
      <c r="L35020" t="s">
        <v>15</v>
      </c>
    </row>
    <row r="35021" spans="1:12">
      <c r="A35021" t="e">
        <f ca="1">E00251524999521</f>
        <v>#NAME?</v>
      </c>
      <c r="B35021">
        <v>437</v>
      </c>
      <c r="C35021" t="s">
        <v>216</v>
      </c>
      <c r="D35021" s="1">
        <v>42076</v>
      </c>
      <c r="F35021">
        <v>1</v>
      </c>
      <c r="G35021">
        <v>460</v>
      </c>
      <c r="H35021" t="s">
        <v>16</v>
      </c>
      <c r="J35021" t="s">
        <v>14</v>
      </c>
      <c r="K35021">
        <v>44</v>
      </c>
      <c r="L35021" t="s">
        <v>15</v>
      </c>
    </row>
    <row r="35022" spans="1:12">
      <c r="A35022" t="e">
        <f ca="1">E00251524999521</f>
        <v>#NAME?</v>
      </c>
      <c r="B35022">
        <v>437</v>
      </c>
      <c r="C35022" t="s">
        <v>216</v>
      </c>
      <c r="D35022" s="1">
        <v>42103</v>
      </c>
      <c r="F35022">
        <v>1</v>
      </c>
      <c r="G35022">
        <v>2449</v>
      </c>
      <c r="H35022" t="s">
        <v>53</v>
      </c>
      <c r="J35022" t="s">
        <v>14</v>
      </c>
      <c r="K35022">
        <v>44</v>
      </c>
      <c r="L35022" t="s">
        <v>15</v>
      </c>
    </row>
    <row r="35023" spans="1:12">
      <c r="A35023" t="e">
        <f ca="1">E00251532613921</f>
        <v>#NAME?</v>
      </c>
      <c r="B35023">
        <v>7504</v>
      </c>
      <c r="C35023" t="s">
        <v>162</v>
      </c>
      <c r="D35023" s="1">
        <v>42402</v>
      </c>
      <c r="F35023">
        <v>1</v>
      </c>
      <c r="G35023">
        <v>7020</v>
      </c>
      <c r="H35023" t="s">
        <v>860</v>
      </c>
      <c r="J35023" t="s">
        <v>14</v>
      </c>
      <c r="K35023">
        <v>53</v>
      </c>
      <c r="L35023" t="s">
        <v>15</v>
      </c>
    </row>
    <row r="35024" spans="1:12">
      <c r="A35024" t="e">
        <f ca="1">E00251514723521</f>
        <v>#NAME?</v>
      </c>
      <c r="B35024">
        <v>502</v>
      </c>
      <c r="C35024" t="s">
        <v>172</v>
      </c>
      <c r="D35024" s="1">
        <v>41108</v>
      </c>
      <c r="F35024">
        <v>1</v>
      </c>
      <c r="G35024">
        <v>3699</v>
      </c>
      <c r="H35024" t="s">
        <v>149</v>
      </c>
      <c r="J35024" t="s">
        <v>14</v>
      </c>
      <c r="K35024">
        <v>42</v>
      </c>
      <c r="L35024" t="s">
        <v>15</v>
      </c>
    </row>
    <row r="35025" spans="1:12">
      <c r="A35025" t="e">
        <f ca="1">E00251429317021</f>
        <v>#NAME?</v>
      </c>
      <c r="B35025">
        <v>4911</v>
      </c>
      <c r="C35025" t="s">
        <v>1639</v>
      </c>
      <c r="D35025" s="1">
        <v>41706</v>
      </c>
      <c r="F35025">
        <v>1</v>
      </c>
      <c r="G35025">
        <v>496</v>
      </c>
      <c r="H35025" t="s">
        <v>190</v>
      </c>
      <c r="J35025" t="s">
        <v>14</v>
      </c>
      <c r="K35025">
        <v>51</v>
      </c>
      <c r="L35025" t="s">
        <v>15</v>
      </c>
    </row>
    <row r="35026" spans="1:12">
      <c r="A35026" t="e">
        <f ca="1">E00251716444121</f>
        <v>#NAME?</v>
      </c>
      <c r="B35026">
        <v>6046</v>
      </c>
      <c r="C35026" t="s">
        <v>98</v>
      </c>
      <c r="D35026" s="1">
        <v>41904</v>
      </c>
      <c r="F35026">
        <v>1</v>
      </c>
      <c r="G35026">
        <v>4550</v>
      </c>
      <c r="H35026" t="s">
        <v>597</v>
      </c>
      <c r="I35026" t="s">
        <v>56</v>
      </c>
      <c r="J35026" t="s">
        <v>57</v>
      </c>
      <c r="K35026">
        <v>55</v>
      </c>
      <c r="L35026" t="s">
        <v>15</v>
      </c>
    </row>
    <row r="35027" spans="1:12">
      <c r="A35027" t="e">
        <f ca="1">E00251513734821</f>
        <v>#NAME?</v>
      </c>
      <c r="B35027">
        <v>703</v>
      </c>
      <c r="C35027" t="s">
        <v>305</v>
      </c>
      <c r="D35027" s="1">
        <v>41116</v>
      </c>
      <c r="F35027">
        <v>3</v>
      </c>
      <c r="G35027">
        <v>3051</v>
      </c>
      <c r="H35027" t="s">
        <v>13</v>
      </c>
      <c r="J35027" t="s">
        <v>14</v>
      </c>
      <c r="K35027">
        <v>47</v>
      </c>
      <c r="L35027" t="s">
        <v>15</v>
      </c>
    </row>
    <row r="35028" spans="1:12">
      <c r="A35028" t="e">
        <f ca="1">E00251513734821</f>
        <v>#NAME?</v>
      </c>
      <c r="B35028">
        <v>703</v>
      </c>
      <c r="C35028" t="s">
        <v>305</v>
      </c>
      <c r="D35028" s="1">
        <v>41495</v>
      </c>
      <c r="F35028">
        <v>1</v>
      </c>
      <c r="G35028">
        <v>5699</v>
      </c>
      <c r="H35028" t="s">
        <v>329</v>
      </c>
      <c r="J35028" t="s">
        <v>14</v>
      </c>
      <c r="K35028">
        <v>48</v>
      </c>
      <c r="L35028" t="s">
        <v>15</v>
      </c>
    </row>
    <row r="35029" spans="1:12">
      <c r="A35029" t="e">
        <f ca="1">E00251513734821</f>
        <v>#NAME?</v>
      </c>
      <c r="B35029">
        <v>703</v>
      </c>
      <c r="C35029" t="s">
        <v>305</v>
      </c>
      <c r="D35029" s="1">
        <v>41498</v>
      </c>
      <c r="F35029">
        <v>1</v>
      </c>
      <c r="G35029">
        <v>5699</v>
      </c>
      <c r="H35029" t="s">
        <v>329</v>
      </c>
      <c r="J35029" t="s">
        <v>14</v>
      </c>
      <c r="K35029">
        <v>48</v>
      </c>
      <c r="L35029" t="s">
        <v>15</v>
      </c>
    </row>
    <row r="35030" spans="1:12">
      <c r="A35030" t="e">
        <f ca="1">E00251528565821</f>
        <v>#NAME?</v>
      </c>
      <c r="B35030">
        <v>307</v>
      </c>
      <c r="C35030" t="s">
        <v>210</v>
      </c>
      <c r="D35030" s="1">
        <v>41535</v>
      </c>
      <c r="F35030">
        <v>1</v>
      </c>
      <c r="G35030">
        <v>7279</v>
      </c>
      <c r="H35030" t="s">
        <v>551</v>
      </c>
      <c r="J35030" t="s">
        <v>14</v>
      </c>
      <c r="K35030">
        <v>54</v>
      </c>
      <c r="L35030" t="s">
        <v>15</v>
      </c>
    </row>
    <row r="35031" spans="1:12">
      <c r="A35031" t="e">
        <f ca="1">E00251716444121</f>
        <v>#NAME?</v>
      </c>
      <c r="B35031">
        <v>438</v>
      </c>
      <c r="C35031" t="s">
        <v>474</v>
      </c>
      <c r="D35031" s="1">
        <v>41828</v>
      </c>
      <c r="F35031">
        <v>2</v>
      </c>
      <c r="G35031">
        <v>4019</v>
      </c>
      <c r="H35031" t="s">
        <v>26</v>
      </c>
      <c r="J35031" t="s">
        <v>14</v>
      </c>
      <c r="K35031">
        <v>55</v>
      </c>
      <c r="L35031" t="s">
        <v>15</v>
      </c>
    </row>
    <row r="35032" spans="1:12">
      <c r="A35032" t="e">
        <f ca="1">E00251429251821</f>
        <v>#NAME?</v>
      </c>
      <c r="B35032">
        <v>297</v>
      </c>
      <c r="C35032" t="s">
        <v>411</v>
      </c>
      <c r="D35032" s="1">
        <v>42427</v>
      </c>
      <c r="F35032">
        <v>1</v>
      </c>
      <c r="G35032">
        <v>460</v>
      </c>
      <c r="H35032" t="s">
        <v>16</v>
      </c>
      <c r="J35032" t="s">
        <v>14</v>
      </c>
      <c r="K35032">
        <v>55</v>
      </c>
      <c r="L35032" t="s">
        <v>15</v>
      </c>
    </row>
    <row r="35033" spans="1:12">
      <c r="A35033" t="e">
        <f ca="1">E00251513734821</f>
        <v>#NAME?</v>
      </c>
      <c r="B35033">
        <v>703</v>
      </c>
      <c r="C35033" t="s">
        <v>305</v>
      </c>
      <c r="D35033" s="1">
        <v>41788</v>
      </c>
      <c r="F35033">
        <v>1</v>
      </c>
      <c r="G35033">
        <v>5699</v>
      </c>
      <c r="H35033" t="s">
        <v>329</v>
      </c>
      <c r="J35033" t="s">
        <v>14</v>
      </c>
      <c r="K35033">
        <v>48</v>
      </c>
      <c r="L35033" t="s">
        <v>15</v>
      </c>
    </row>
    <row r="35034" spans="1:12">
      <c r="A35034" t="e">
        <f ca="1">E00251432267921</f>
        <v>#NAME?</v>
      </c>
      <c r="B35034">
        <v>454</v>
      </c>
      <c r="C35034" t="s">
        <v>179</v>
      </c>
      <c r="D35034" s="1">
        <v>40977</v>
      </c>
      <c r="F35034">
        <v>1</v>
      </c>
      <c r="G35034">
        <v>25000</v>
      </c>
      <c r="H35034" t="s">
        <v>178</v>
      </c>
      <c r="J35034" t="s">
        <v>14</v>
      </c>
      <c r="K35034">
        <v>46</v>
      </c>
      <c r="L35034" t="s">
        <v>15</v>
      </c>
    </row>
    <row r="35035" spans="1:12">
      <c r="A35035" t="e">
        <f ca="1">E00251429251821</f>
        <v>#NAME?</v>
      </c>
      <c r="B35035">
        <v>777</v>
      </c>
      <c r="C35035" t="s">
        <v>450</v>
      </c>
      <c r="D35035" s="1">
        <v>42754</v>
      </c>
      <c r="E35035">
        <v>3</v>
      </c>
      <c r="F35035">
        <v>2</v>
      </c>
      <c r="G35035">
        <v>25000</v>
      </c>
      <c r="H35035" t="s">
        <v>178</v>
      </c>
      <c r="J35035" t="s">
        <v>34</v>
      </c>
      <c r="K35035">
        <v>56</v>
      </c>
      <c r="L35035" t="s">
        <v>15</v>
      </c>
    </row>
    <row r="35036" spans="1:12">
      <c r="A35036" t="e">
        <f ca="1">E00251528608021</f>
        <v>#NAME?</v>
      </c>
      <c r="B35036">
        <v>695</v>
      </c>
      <c r="C35036" t="s">
        <v>257</v>
      </c>
      <c r="D35036" s="1">
        <v>42250</v>
      </c>
      <c r="F35036">
        <v>2</v>
      </c>
      <c r="G35036">
        <v>62989</v>
      </c>
      <c r="H35036" t="s">
        <v>440</v>
      </c>
      <c r="J35036" t="s">
        <v>14</v>
      </c>
      <c r="K35036">
        <v>46</v>
      </c>
      <c r="L35036" t="s">
        <v>15</v>
      </c>
    </row>
    <row r="35037" spans="1:12">
      <c r="A35037" t="e">
        <f ca="1">E00251429317021</f>
        <v>#NAME?</v>
      </c>
      <c r="B35037">
        <v>4911</v>
      </c>
      <c r="C35037" t="s">
        <v>1639</v>
      </c>
      <c r="D35037" s="1">
        <v>41584</v>
      </c>
      <c r="F35037">
        <v>1</v>
      </c>
      <c r="G35037">
        <v>496</v>
      </c>
      <c r="H35037" t="s">
        <v>190</v>
      </c>
      <c r="J35037" t="s">
        <v>14</v>
      </c>
      <c r="K35037">
        <v>51</v>
      </c>
      <c r="L35037" t="s">
        <v>15</v>
      </c>
    </row>
    <row r="35038" spans="1:12">
      <c r="A35038" t="e">
        <f ca="1">E00251513734821</f>
        <v>#NAME?</v>
      </c>
      <c r="B35038">
        <v>703</v>
      </c>
      <c r="C35038" t="s">
        <v>305</v>
      </c>
      <c r="D35038" s="1">
        <v>42668</v>
      </c>
      <c r="F35038">
        <v>1</v>
      </c>
      <c r="G35038">
        <v>7242</v>
      </c>
      <c r="H35038" t="s">
        <v>93</v>
      </c>
      <c r="J35038" t="s">
        <v>14</v>
      </c>
      <c r="K35038">
        <v>51</v>
      </c>
      <c r="L35038" t="s">
        <v>15</v>
      </c>
    </row>
    <row r="35039" spans="1:12">
      <c r="A35039" t="e">
        <f ca="1">E00251513734821</f>
        <v>#NAME?</v>
      </c>
      <c r="B35039">
        <v>703</v>
      </c>
      <c r="C35039" t="s">
        <v>305</v>
      </c>
      <c r="D35039" s="1">
        <v>41486</v>
      </c>
      <c r="F35039">
        <v>5</v>
      </c>
      <c r="G35039">
        <v>3051</v>
      </c>
      <c r="H35039" t="s">
        <v>13</v>
      </c>
      <c r="J35039" t="s">
        <v>14</v>
      </c>
      <c r="K35039">
        <v>48</v>
      </c>
      <c r="L35039" t="s">
        <v>15</v>
      </c>
    </row>
    <row r="35040" spans="1:12">
      <c r="A35040" t="e">
        <f ca="1">E00251513734821</f>
        <v>#NAME?</v>
      </c>
      <c r="B35040">
        <v>703</v>
      </c>
      <c r="C35040" t="s">
        <v>305</v>
      </c>
      <c r="D35040" s="1">
        <v>41585</v>
      </c>
      <c r="F35040">
        <v>2</v>
      </c>
      <c r="G35040">
        <v>5699</v>
      </c>
      <c r="H35040" t="s">
        <v>329</v>
      </c>
      <c r="J35040" t="s">
        <v>14</v>
      </c>
      <c r="K35040">
        <v>48</v>
      </c>
      <c r="L35040" t="s">
        <v>15</v>
      </c>
    </row>
    <row r="35041" spans="1:12">
      <c r="A35041" t="e">
        <f ca="1">E00251513734821</f>
        <v>#NAME?</v>
      </c>
      <c r="B35041">
        <v>703</v>
      </c>
      <c r="C35041" t="s">
        <v>305</v>
      </c>
      <c r="D35041" s="1">
        <v>42219</v>
      </c>
      <c r="F35041">
        <v>3</v>
      </c>
      <c r="G35041">
        <v>3004</v>
      </c>
      <c r="H35041" t="s">
        <v>104</v>
      </c>
      <c r="J35041" t="s">
        <v>14</v>
      </c>
      <c r="K35041">
        <v>50</v>
      </c>
      <c r="L35041" t="s">
        <v>15</v>
      </c>
    </row>
    <row r="35042" spans="1:12">
      <c r="A35042" t="e">
        <f ca="1">E00251513734821</f>
        <v>#NAME?</v>
      </c>
      <c r="B35042">
        <v>703</v>
      </c>
      <c r="C35042" t="s">
        <v>305</v>
      </c>
      <c r="D35042" s="1">
        <v>41150</v>
      </c>
      <c r="F35042">
        <v>1</v>
      </c>
      <c r="G35042">
        <v>5699</v>
      </c>
      <c r="H35042" t="s">
        <v>329</v>
      </c>
      <c r="J35042" t="s">
        <v>14</v>
      </c>
      <c r="K35042">
        <v>47</v>
      </c>
      <c r="L35042" t="s">
        <v>15</v>
      </c>
    </row>
    <row r="35043" spans="1:12">
      <c r="A35043" t="e">
        <f ca="1">E00251429317021</f>
        <v>#NAME?</v>
      </c>
      <c r="B35043">
        <v>275</v>
      </c>
      <c r="C35043" t="s">
        <v>444</v>
      </c>
      <c r="D35043" s="1">
        <v>42124</v>
      </c>
      <c r="F35043">
        <v>2</v>
      </c>
      <c r="G35043">
        <v>496</v>
      </c>
      <c r="H35043" t="s">
        <v>190</v>
      </c>
      <c r="J35043" t="s">
        <v>14</v>
      </c>
      <c r="K35043">
        <v>53</v>
      </c>
      <c r="L35043" t="s">
        <v>15</v>
      </c>
    </row>
    <row r="35044" spans="1:12">
      <c r="A35044" t="e">
        <f ca="1">E00251528603521</f>
        <v>#NAME?</v>
      </c>
      <c r="B35044">
        <v>293</v>
      </c>
      <c r="C35044" t="s">
        <v>25</v>
      </c>
      <c r="D35044" s="1">
        <v>41324</v>
      </c>
      <c r="F35044">
        <v>1</v>
      </c>
      <c r="G35044">
        <v>2720</v>
      </c>
      <c r="H35044" t="s">
        <v>65</v>
      </c>
      <c r="J35044" t="s">
        <v>14</v>
      </c>
      <c r="K35044">
        <v>46</v>
      </c>
      <c r="L35044" t="s">
        <v>15</v>
      </c>
    </row>
    <row r="35045" spans="1:12">
      <c r="A35045" t="e">
        <f ca="1">E00251513734821</f>
        <v>#NAME?</v>
      </c>
      <c r="B35045">
        <v>703</v>
      </c>
      <c r="C35045" t="s">
        <v>305</v>
      </c>
      <c r="D35045" s="1">
        <v>42537</v>
      </c>
      <c r="F35045">
        <v>4</v>
      </c>
      <c r="G35045">
        <v>78321</v>
      </c>
      <c r="H35045" t="s">
        <v>490</v>
      </c>
      <c r="J35045" t="s">
        <v>14</v>
      </c>
      <c r="K35045">
        <v>51</v>
      </c>
      <c r="L35045" t="s">
        <v>22</v>
      </c>
    </row>
    <row r="35046" spans="1:12">
      <c r="A35046" t="e">
        <f ca="1">E00251528565821</f>
        <v>#NAME?</v>
      </c>
      <c r="B35046">
        <v>307</v>
      </c>
      <c r="C35046" t="s">
        <v>210</v>
      </c>
      <c r="D35046" s="1">
        <v>42633</v>
      </c>
      <c r="F35046">
        <v>2</v>
      </c>
      <c r="G35046">
        <v>53081</v>
      </c>
      <c r="H35046" t="s">
        <v>456</v>
      </c>
      <c r="J35046" t="s">
        <v>14</v>
      </c>
      <c r="K35046">
        <v>57</v>
      </c>
      <c r="L35046" t="s">
        <v>15</v>
      </c>
    </row>
    <row r="35047" spans="1:12">
      <c r="A35047" t="e">
        <f ca="1">E00251716444121</f>
        <v>#NAME?</v>
      </c>
      <c r="B35047">
        <v>438</v>
      </c>
      <c r="C35047" t="s">
        <v>474</v>
      </c>
      <c r="D35047" s="1">
        <v>42136</v>
      </c>
      <c r="F35047">
        <v>2</v>
      </c>
      <c r="G35047">
        <v>4019</v>
      </c>
      <c r="H35047" t="s">
        <v>26</v>
      </c>
      <c r="J35047" t="s">
        <v>14</v>
      </c>
      <c r="K35047">
        <v>56</v>
      </c>
      <c r="L35047" t="s">
        <v>15</v>
      </c>
    </row>
    <row r="35048" spans="1:12">
      <c r="A35048" t="e">
        <f ca="1">E00251716444121</f>
        <v>#NAME?</v>
      </c>
      <c r="B35048">
        <v>438</v>
      </c>
      <c r="C35048" t="s">
        <v>474</v>
      </c>
      <c r="D35048" s="1">
        <v>42774</v>
      </c>
      <c r="F35048">
        <v>4</v>
      </c>
      <c r="G35048">
        <v>53550</v>
      </c>
      <c r="H35048" t="s">
        <v>345</v>
      </c>
      <c r="J35048" t="s">
        <v>14</v>
      </c>
      <c r="K35048">
        <v>58</v>
      </c>
      <c r="L35048" t="s">
        <v>15</v>
      </c>
    </row>
    <row r="35049" spans="1:12">
      <c r="A35049" t="e">
        <f ca="1">E00251619802021</f>
        <v>#NAME?</v>
      </c>
      <c r="B35049">
        <v>454</v>
      </c>
      <c r="C35049" t="s">
        <v>179</v>
      </c>
      <c r="D35049" s="1">
        <v>40960</v>
      </c>
      <c r="F35049">
        <v>1</v>
      </c>
      <c r="G35049">
        <v>725</v>
      </c>
      <c r="H35049" t="s">
        <v>1488</v>
      </c>
      <c r="J35049" t="s">
        <v>14</v>
      </c>
      <c r="K35049">
        <v>50</v>
      </c>
      <c r="L35049" t="s">
        <v>15</v>
      </c>
    </row>
    <row r="35050" spans="1:12">
      <c r="A35050" t="e">
        <f ca="1">E00251432267921</f>
        <v>#NAME?</v>
      </c>
      <c r="B35050">
        <v>454</v>
      </c>
      <c r="C35050" t="s">
        <v>179</v>
      </c>
      <c r="D35050" s="1">
        <v>41186</v>
      </c>
      <c r="F35050">
        <v>2</v>
      </c>
      <c r="G35050">
        <v>25000</v>
      </c>
      <c r="H35050" t="s">
        <v>178</v>
      </c>
      <c r="J35050" t="s">
        <v>14</v>
      </c>
      <c r="K35050">
        <v>47</v>
      </c>
      <c r="L35050" t="s">
        <v>15</v>
      </c>
    </row>
    <row r="35051" spans="1:12">
      <c r="A35051" t="e">
        <f ca="1">E00251515343921</f>
        <v>#NAME?</v>
      </c>
      <c r="B35051">
        <v>11</v>
      </c>
      <c r="C35051" t="s">
        <v>245</v>
      </c>
      <c r="D35051" s="1">
        <v>41976</v>
      </c>
      <c r="F35051">
        <v>1</v>
      </c>
      <c r="G35051">
        <v>463</v>
      </c>
      <c r="H35051" t="s">
        <v>259</v>
      </c>
      <c r="J35051" t="s">
        <v>14</v>
      </c>
      <c r="K35051">
        <v>49</v>
      </c>
      <c r="L35051" t="s">
        <v>15</v>
      </c>
    </row>
    <row r="35052" spans="1:12">
      <c r="A35052" t="e">
        <f ca="1">E00251514740821</f>
        <v>#NAME?</v>
      </c>
      <c r="B35052">
        <v>442</v>
      </c>
      <c r="C35052" t="s">
        <v>95</v>
      </c>
      <c r="D35052" s="1">
        <v>42740</v>
      </c>
      <c r="F35052">
        <v>2</v>
      </c>
      <c r="G35052">
        <v>72291</v>
      </c>
      <c r="H35052" t="s">
        <v>675</v>
      </c>
      <c r="J35052" t="s">
        <v>14</v>
      </c>
      <c r="K35052">
        <v>44</v>
      </c>
      <c r="L35052" t="s">
        <v>15</v>
      </c>
    </row>
    <row r="35053" spans="1:12">
      <c r="A35053" t="e">
        <f ca="1">E00251514740821</f>
        <v>#NAME?</v>
      </c>
      <c r="B35053">
        <v>497</v>
      </c>
      <c r="C35053" t="s">
        <v>141</v>
      </c>
      <c r="D35053" s="1">
        <v>41667</v>
      </c>
      <c r="F35053">
        <v>1</v>
      </c>
      <c r="G35053">
        <v>7999</v>
      </c>
      <c r="H35053" t="s">
        <v>80</v>
      </c>
      <c r="J35053" t="s">
        <v>14</v>
      </c>
      <c r="K35053">
        <v>41</v>
      </c>
      <c r="L35053" t="s">
        <v>15</v>
      </c>
    </row>
    <row r="35054" spans="1:12">
      <c r="A35054" t="e">
        <f ca="1">E00251716444121</f>
        <v>#NAME?</v>
      </c>
      <c r="B35054">
        <v>746</v>
      </c>
      <c r="C35054" t="s">
        <v>527</v>
      </c>
      <c r="D35054" s="1">
        <v>42954</v>
      </c>
      <c r="F35054">
        <v>1</v>
      </c>
      <c r="G35054">
        <v>5990</v>
      </c>
      <c r="H35054" t="s">
        <v>60</v>
      </c>
      <c r="I35054" t="s">
        <v>56</v>
      </c>
      <c r="J35054" t="s">
        <v>57</v>
      </c>
      <c r="K35054">
        <v>58</v>
      </c>
      <c r="L35054" t="s">
        <v>15</v>
      </c>
    </row>
    <row r="35055" spans="1:12">
      <c r="A35055" t="e">
        <f ca="1">E00251513734821</f>
        <v>#NAME?</v>
      </c>
      <c r="B35055">
        <v>703</v>
      </c>
      <c r="C35055" t="s">
        <v>305</v>
      </c>
      <c r="D35055" s="1">
        <v>42831</v>
      </c>
      <c r="F35055">
        <v>6</v>
      </c>
      <c r="G35055">
        <v>5699</v>
      </c>
      <c r="H35055" t="s">
        <v>329</v>
      </c>
      <c r="J35055" t="s">
        <v>14</v>
      </c>
      <c r="K35055">
        <v>51</v>
      </c>
      <c r="L35055" t="s">
        <v>15</v>
      </c>
    </row>
    <row r="35056" spans="1:12">
      <c r="A35056" t="e">
        <f ca="1">E00251513734821</f>
        <v>#NAME?</v>
      </c>
      <c r="B35056">
        <v>703</v>
      </c>
      <c r="C35056" t="s">
        <v>305</v>
      </c>
      <c r="D35056" s="1">
        <v>42859</v>
      </c>
      <c r="F35056">
        <v>6</v>
      </c>
      <c r="G35056">
        <v>5699</v>
      </c>
      <c r="H35056" t="s">
        <v>329</v>
      </c>
      <c r="J35056" t="s">
        <v>14</v>
      </c>
      <c r="K35056">
        <v>51</v>
      </c>
      <c r="L35056" t="s">
        <v>15</v>
      </c>
    </row>
    <row r="35057" spans="1:12">
      <c r="A35057" t="e">
        <f ca="1">E00251513734821</f>
        <v>#NAME?</v>
      </c>
      <c r="B35057">
        <v>703</v>
      </c>
      <c r="C35057" t="s">
        <v>305</v>
      </c>
      <c r="D35057" s="1">
        <v>42905</v>
      </c>
      <c r="F35057">
        <v>5</v>
      </c>
      <c r="G35057">
        <v>2169</v>
      </c>
      <c r="H35057" t="s">
        <v>40</v>
      </c>
      <c r="J35057" t="s">
        <v>14</v>
      </c>
      <c r="K35057">
        <v>52</v>
      </c>
      <c r="L35057" t="s">
        <v>15</v>
      </c>
    </row>
    <row r="35058" spans="1:12">
      <c r="A35058" t="e">
        <f ca="1">E00251513734821</f>
        <v>#NAME?</v>
      </c>
      <c r="B35058">
        <v>703</v>
      </c>
      <c r="C35058" t="s">
        <v>305</v>
      </c>
      <c r="D35058" s="1">
        <v>43034</v>
      </c>
      <c r="F35058">
        <v>5</v>
      </c>
      <c r="G35058">
        <v>2169</v>
      </c>
      <c r="H35058" t="s">
        <v>40</v>
      </c>
      <c r="J35058" t="s">
        <v>14</v>
      </c>
      <c r="K35058">
        <v>52</v>
      </c>
      <c r="L35058" t="s">
        <v>15</v>
      </c>
    </row>
    <row r="35059" spans="1:12">
      <c r="A35059" t="e">
        <f ca="1">E00251429317021</f>
        <v>#NAME?</v>
      </c>
      <c r="B35059">
        <v>275</v>
      </c>
      <c r="C35059" t="s">
        <v>444</v>
      </c>
      <c r="D35059" s="1">
        <v>41977</v>
      </c>
      <c r="F35059">
        <v>1</v>
      </c>
      <c r="G35059">
        <v>79029</v>
      </c>
      <c r="H35059" t="s">
        <v>21</v>
      </c>
      <c r="J35059" t="s">
        <v>14</v>
      </c>
      <c r="K35059">
        <v>52</v>
      </c>
      <c r="L35059" t="s">
        <v>22</v>
      </c>
    </row>
    <row r="35060" spans="1:12">
      <c r="A35060" t="e">
        <f ca="1">E00251429251821</f>
        <v>#NAME?</v>
      </c>
      <c r="B35060">
        <v>290</v>
      </c>
      <c r="C35060" t="s">
        <v>449</v>
      </c>
      <c r="D35060" s="1">
        <v>42999</v>
      </c>
      <c r="F35060">
        <v>2</v>
      </c>
      <c r="G35060">
        <v>70521</v>
      </c>
      <c r="H35060" t="s">
        <v>204</v>
      </c>
      <c r="J35060" t="s">
        <v>14</v>
      </c>
      <c r="K35060">
        <v>57</v>
      </c>
      <c r="L35060" t="s">
        <v>15</v>
      </c>
    </row>
    <row r="35061" spans="1:12">
      <c r="A35061" t="e">
        <f ca="1">E00251432267921</f>
        <v>#NAME?</v>
      </c>
      <c r="B35061">
        <v>454</v>
      </c>
      <c r="C35061" t="s">
        <v>179</v>
      </c>
      <c r="D35061" s="1">
        <v>42408</v>
      </c>
      <c r="F35061">
        <v>3</v>
      </c>
      <c r="G35061">
        <v>25000</v>
      </c>
      <c r="H35061" t="s">
        <v>178</v>
      </c>
      <c r="J35061" t="s">
        <v>14</v>
      </c>
      <c r="K35061">
        <v>50</v>
      </c>
      <c r="L35061" t="s">
        <v>15</v>
      </c>
    </row>
    <row r="35062" spans="1:12">
      <c r="A35062" t="e">
        <f ca="1">E00251429317021</f>
        <v>#NAME?</v>
      </c>
      <c r="B35062">
        <v>275</v>
      </c>
      <c r="C35062" t="s">
        <v>444</v>
      </c>
      <c r="D35062" s="1">
        <v>42293</v>
      </c>
      <c r="F35062">
        <v>1</v>
      </c>
      <c r="G35062">
        <v>496</v>
      </c>
      <c r="H35062" t="s">
        <v>190</v>
      </c>
      <c r="J35062" t="s">
        <v>14</v>
      </c>
      <c r="K35062">
        <v>53</v>
      </c>
      <c r="L35062" t="s">
        <v>15</v>
      </c>
    </row>
    <row r="35063" spans="1:12">
      <c r="A35063" t="e">
        <f ca="1">E00251429317021</f>
        <v>#NAME?</v>
      </c>
      <c r="B35063">
        <v>275</v>
      </c>
      <c r="C35063" t="s">
        <v>444</v>
      </c>
      <c r="D35063" s="1">
        <v>42954</v>
      </c>
      <c r="F35063">
        <v>1</v>
      </c>
      <c r="G35063">
        <v>9599</v>
      </c>
      <c r="H35063" t="s">
        <v>430</v>
      </c>
      <c r="J35063" t="s">
        <v>14</v>
      </c>
      <c r="K35063">
        <v>55</v>
      </c>
      <c r="L35063" t="s">
        <v>15</v>
      </c>
    </row>
    <row r="35064" spans="1:12">
      <c r="A35064" t="e">
        <f ca="1">E00251429317021</f>
        <v>#NAME?</v>
      </c>
      <c r="B35064">
        <v>275</v>
      </c>
      <c r="C35064" t="s">
        <v>444</v>
      </c>
      <c r="D35064" s="1">
        <v>42955</v>
      </c>
      <c r="F35064">
        <v>2</v>
      </c>
      <c r="G35064">
        <v>9599</v>
      </c>
      <c r="H35064" t="s">
        <v>430</v>
      </c>
      <c r="J35064" t="s">
        <v>14</v>
      </c>
      <c r="K35064">
        <v>55</v>
      </c>
      <c r="L35064" t="s">
        <v>15</v>
      </c>
    </row>
    <row r="35065" spans="1:12">
      <c r="A35065" t="e">
        <f ca="1">E00251439718121</f>
        <v>#NAME?</v>
      </c>
      <c r="B35065">
        <v>293</v>
      </c>
      <c r="C35065" t="s">
        <v>25</v>
      </c>
      <c r="D35065" s="1">
        <v>42611</v>
      </c>
      <c r="F35065">
        <v>1</v>
      </c>
      <c r="G35065">
        <v>4779</v>
      </c>
      <c r="H35065" t="s">
        <v>231</v>
      </c>
      <c r="J35065" t="s">
        <v>14</v>
      </c>
      <c r="K35065">
        <v>60</v>
      </c>
      <c r="L35065" t="s">
        <v>15</v>
      </c>
    </row>
    <row r="35066" spans="1:12">
      <c r="A35066" t="e">
        <f ca="1">E00251439718121</f>
        <v>#NAME?</v>
      </c>
      <c r="B35066">
        <v>293</v>
      </c>
      <c r="C35066" t="s">
        <v>25</v>
      </c>
      <c r="D35066" s="1">
        <v>42769</v>
      </c>
      <c r="F35066">
        <v>1</v>
      </c>
      <c r="G35066">
        <v>4779</v>
      </c>
      <c r="H35066" t="s">
        <v>231</v>
      </c>
      <c r="J35066" t="s">
        <v>14</v>
      </c>
      <c r="K35066">
        <v>61</v>
      </c>
      <c r="L35066" t="s">
        <v>15</v>
      </c>
    </row>
    <row r="35067" spans="1:12">
      <c r="A35067" t="e">
        <f ca="1">E00251429251821</f>
        <v>#NAME?</v>
      </c>
      <c r="B35067">
        <v>294</v>
      </c>
      <c r="C35067" t="s">
        <v>61</v>
      </c>
      <c r="D35067" s="1">
        <v>41913</v>
      </c>
      <c r="F35067">
        <v>5</v>
      </c>
      <c r="G35067">
        <v>3051</v>
      </c>
      <c r="H35067" t="s">
        <v>13</v>
      </c>
      <c r="J35067" t="s">
        <v>14</v>
      </c>
      <c r="K35067">
        <v>54</v>
      </c>
      <c r="L35067" t="s">
        <v>15</v>
      </c>
    </row>
    <row r="35068" spans="1:12">
      <c r="A35068" t="e">
        <f ca="1">E00251429786121</f>
        <v>#NAME?</v>
      </c>
      <c r="B35068">
        <v>156</v>
      </c>
      <c r="C35068" t="s">
        <v>569</v>
      </c>
      <c r="D35068" s="1">
        <v>42327</v>
      </c>
      <c r="F35068">
        <v>1</v>
      </c>
      <c r="G35068">
        <v>27800</v>
      </c>
      <c r="H35068" t="s">
        <v>145</v>
      </c>
      <c r="J35068" t="s">
        <v>14</v>
      </c>
      <c r="K35068">
        <v>66</v>
      </c>
      <c r="L35068" t="s">
        <v>15</v>
      </c>
    </row>
    <row r="35069" spans="1:12">
      <c r="A35069" t="e">
        <f t="shared" ref="A35069:A35075" ca="1" si="321">E00251513734821</f>
        <v>#NAME?</v>
      </c>
      <c r="B35069">
        <v>703</v>
      </c>
      <c r="C35069" t="s">
        <v>305</v>
      </c>
      <c r="D35069" s="1">
        <v>42816</v>
      </c>
      <c r="F35069">
        <v>6</v>
      </c>
      <c r="G35069">
        <v>5699</v>
      </c>
      <c r="H35069" t="s">
        <v>329</v>
      </c>
      <c r="J35069" t="s">
        <v>14</v>
      </c>
      <c r="K35069">
        <v>51</v>
      </c>
      <c r="L35069" t="s">
        <v>15</v>
      </c>
    </row>
    <row r="35070" spans="1:12">
      <c r="A35070" t="e">
        <f t="shared" ca="1" si="321"/>
        <v>#NAME?</v>
      </c>
      <c r="B35070">
        <v>703</v>
      </c>
      <c r="C35070" t="s">
        <v>305</v>
      </c>
      <c r="D35070" s="1">
        <v>42892</v>
      </c>
      <c r="F35070">
        <v>4</v>
      </c>
      <c r="G35070">
        <v>4549</v>
      </c>
      <c r="H35070" t="s">
        <v>69</v>
      </c>
      <c r="J35070" t="s">
        <v>14</v>
      </c>
      <c r="K35070">
        <v>51</v>
      </c>
      <c r="L35070" t="s">
        <v>15</v>
      </c>
    </row>
    <row r="35071" spans="1:12">
      <c r="A35071" t="e">
        <f t="shared" ca="1" si="321"/>
        <v>#NAME?</v>
      </c>
      <c r="B35071">
        <v>703</v>
      </c>
      <c r="C35071" t="s">
        <v>305</v>
      </c>
      <c r="D35071" s="1">
        <v>42933</v>
      </c>
      <c r="F35071">
        <v>5</v>
      </c>
      <c r="G35071">
        <v>78321</v>
      </c>
      <c r="H35071" t="s">
        <v>490</v>
      </c>
      <c r="J35071" t="s">
        <v>14</v>
      </c>
      <c r="K35071">
        <v>52</v>
      </c>
      <c r="L35071" t="s">
        <v>22</v>
      </c>
    </row>
    <row r="35072" spans="1:12">
      <c r="A35072" t="e">
        <f t="shared" ca="1" si="321"/>
        <v>#NAME?</v>
      </c>
      <c r="B35072">
        <v>703</v>
      </c>
      <c r="C35072" t="s">
        <v>305</v>
      </c>
      <c r="D35072" s="1">
        <v>41585</v>
      </c>
      <c r="F35072">
        <v>5</v>
      </c>
      <c r="G35072">
        <v>3051</v>
      </c>
      <c r="H35072" t="s">
        <v>13</v>
      </c>
      <c r="J35072" t="s">
        <v>14</v>
      </c>
      <c r="K35072">
        <v>48</v>
      </c>
      <c r="L35072" t="s">
        <v>15</v>
      </c>
    </row>
    <row r="35073" spans="1:12">
      <c r="A35073" t="e">
        <f t="shared" ca="1" si="321"/>
        <v>#NAME?</v>
      </c>
      <c r="B35073">
        <v>703</v>
      </c>
      <c r="C35073" t="s">
        <v>305</v>
      </c>
      <c r="D35073" s="1">
        <v>41620</v>
      </c>
      <c r="F35073">
        <v>3</v>
      </c>
      <c r="G35073">
        <v>7811</v>
      </c>
      <c r="H35073" t="s">
        <v>878</v>
      </c>
      <c r="J35073" t="s">
        <v>14</v>
      </c>
      <c r="K35073">
        <v>48</v>
      </c>
      <c r="L35073" t="s">
        <v>22</v>
      </c>
    </row>
    <row r="35074" spans="1:12">
      <c r="A35074" t="e">
        <f t="shared" ca="1" si="321"/>
        <v>#NAME?</v>
      </c>
      <c r="B35074">
        <v>703</v>
      </c>
      <c r="C35074" t="s">
        <v>305</v>
      </c>
      <c r="D35074" s="1">
        <v>42570</v>
      </c>
      <c r="F35074">
        <v>2</v>
      </c>
      <c r="G35074">
        <v>2449</v>
      </c>
      <c r="H35074" t="s">
        <v>53</v>
      </c>
      <c r="J35074" t="s">
        <v>14</v>
      </c>
      <c r="K35074">
        <v>51</v>
      </c>
      <c r="L35074" t="s">
        <v>15</v>
      </c>
    </row>
    <row r="35075" spans="1:12">
      <c r="A35075" t="e">
        <f t="shared" ca="1" si="321"/>
        <v>#NAME?</v>
      </c>
      <c r="B35075">
        <v>703</v>
      </c>
      <c r="C35075" t="s">
        <v>305</v>
      </c>
      <c r="D35075" s="1">
        <v>42572</v>
      </c>
      <c r="F35075">
        <v>1</v>
      </c>
      <c r="G35075">
        <v>3004</v>
      </c>
      <c r="H35075" t="s">
        <v>104</v>
      </c>
      <c r="J35075" t="s">
        <v>14</v>
      </c>
      <c r="K35075">
        <v>51</v>
      </c>
      <c r="L35075" t="s">
        <v>15</v>
      </c>
    </row>
    <row r="35076" spans="1:12">
      <c r="A35076" t="e">
        <f ca="1">E00251514879521</f>
        <v>#NAME?</v>
      </c>
      <c r="B35076">
        <v>497</v>
      </c>
      <c r="C35076" t="s">
        <v>141</v>
      </c>
      <c r="D35076" s="1">
        <v>41430</v>
      </c>
      <c r="F35076">
        <v>1</v>
      </c>
      <c r="G35076">
        <v>3814</v>
      </c>
      <c r="H35076" t="s">
        <v>856</v>
      </c>
      <c r="J35076" t="s">
        <v>14</v>
      </c>
      <c r="K35076">
        <v>41</v>
      </c>
      <c r="L35076" t="s">
        <v>15</v>
      </c>
    </row>
    <row r="35077" spans="1:12">
      <c r="A35077" t="e">
        <f ca="1">E00251514879521</f>
        <v>#NAME?</v>
      </c>
      <c r="B35077">
        <v>497</v>
      </c>
      <c r="C35077" t="s">
        <v>141</v>
      </c>
      <c r="D35077" s="1">
        <v>42907</v>
      </c>
      <c r="F35077">
        <v>6</v>
      </c>
      <c r="G35077">
        <v>3051</v>
      </c>
      <c r="H35077" t="s">
        <v>13</v>
      </c>
      <c r="J35077" t="s">
        <v>14</v>
      </c>
      <c r="K35077">
        <v>45</v>
      </c>
      <c r="L35077" t="s">
        <v>15</v>
      </c>
    </row>
    <row r="35078" spans="1:12">
      <c r="A35078" t="e">
        <f ca="1">E00251528603521</f>
        <v>#NAME?</v>
      </c>
      <c r="B35078">
        <v>293</v>
      </c>
      <c r="C35078" t="s">
        <v>25</v>
      </c>
      <c r="D35078" s="1">
        <v>42445</v>
      </c>
      <c r="F35078">
        <v>1</v>
      </c>
      <c r="G35078">
        <v>71940</v>
      </c>
      <c r="H35078" t="s">
        <v>135</v>
      </c>
      <c r="J35078" t="s">
        <v>14</v>
      </c>
      <c r="K35078">
        <v>49</v>
      </c>
      <c r="L35078" t="s">
        <v>15</v>
      </c>
    </row>
    <row r="35079" spans="1:12">
      <c r="A35079" t="e">
        <f ca="1">E00251616256121</f>
        <v>#NAME?</v>
      </c>
      <c r="B35079">
        <v>103</v>
      </c>
      <c r="C35079" t="s">
        <v>775</v>
      </c>
      <c r="D35079" s="1">
        <v>41206</v>
      </c>
      <c r="F35079">
        <v>1</v>
      </c>
      <c r="G35079">
        <v>7243</v>
      </c>
      <c r="H35079" t="s">
        <v>42</v>
      </c>
      <c r="J35079" t="s">
        <v>14</v>
      </c>
      <c r="K35079">
        <v>55</v>
      </c>
      <c r="L35079" t="s">
        <v>15</v>
      </c>
    </row>
    <row r="35080" spans="1:12">
      <c r="A35080" t="e">
        <f ca="1">E00251429152221</f>
        <v>#NAME?</v>
      </c>
      <c r="B35080">
        <v>285</v>
      </c>
      <c r="C35080" t="s">
        <v>117</v>
      </c>
      <c r="D35080" s="1">
        <v>41619</v>
      </c>
      <c r="F35080">
        <v>1</v>
      </c>
      <c r="G35080">
        <v>72690</v>
      </c>
      <c r="H35080" t="s">
        <v>363</v>
      </c>
      <c r="J35080" t="s">
        <v>14</v>
      </c>
      <c r="K35080">
        <v>54</v>
      </c>
      <c r="L35080" t="s">
        <v>15</v>
      </c>
    </row>
    <row r="35081" spans="1:12">
      <c r="A35081" t="e">
        <f ca="1">E00251513734821</f>
        <v>#NAME?</v>
      </c>
      <c r="B35081">
        <v>703</v>
      </c>
      <c r="C35081" t="s">
        <v>305</v>
      </c>
      <c r="D35081" s="1">
        <v>43052</v>
      </c>
      <c r="F35081">
        <v>6</v>
      </c>
      <c r="G35081">
        <v>5699</v>
      </c>
      <c r="H35081" t="s">
        <v>329</v>
      </c>
      <c r="J35081" t="s">
        <v>14</v>
      </c>
      <c r="K35081">
        <v>52</v>
      </c>
      <c r="L35081" t="s">
        <v>15</v>
      </c>
    </row>
    <row r="35082" spans="1:12">
      <c r="A35082" t="e">
        <f ca="1">E00251513734821</f>
        <v>#NAME?</v>
      </c>
      <c r="B35082">
        <v>703</v>
      </c>
      <c r="C35082" t="s">
        <v>305</v>
      </c>
      <c r="D35082" s="1">
        <v>42768</v>
      </c>
      <c r="F35082">
        <v>3</v>
      </c>
      <c r="G35082">
        <v>4549</v>
      </c>
      <c r="H35082" t="s">
        <v>69</v>
      </c>
      <c r="J35082" t="s">
        <v>14</v>
      </c>
      <c r="K35082">
        <v>51</v>
      </c>
      <c r="L35082" t="s">
        <v>15</v>
      </c>
    </row>
    <row r="35083" spans="1:12">
      <c r="A35083" t="e">
        <f ca="1">E00251513734821</f>
        <v>#NAME?</v>
      </c>
      <c r="B35083">
        <v>703</v>
      </c>
      <c r="C35083" t="s">
        <v>305</v>
      </c>
      <c r="D35083" s="1">
        <v>42768</v>
      </c>
      <c r="F35083">
        <v>4</v>
      </c>
      <c r="G35083">
        <v>78321</v>
      </c>
      <c r="H35083" t="s">
        <v>490</v>
      </c>
      <c r="J35083" t="s">
        <v>14</v>
      </c>
      <c r="K35083">
        <v>51</v>
      </c>
      <c r="L35083" t="s">
        <v>22</v>
      </c>
    </row>
    <row r="35084" spans="1:12">
      <c r="A35084" t="e">
        <f ca="1">E00251513734821</f>
        <v>#NAME?</v>
      </c>
      <c r="B35084">
        <v>703</v>
      </c>
      <c r="C35084" t="s">
        <v>305</v>
      </c>
      <c r="D35084" s="1">
        <v>42836</v>
      </c>
      <c r="F35084">
        <v>6</v>
      </c>
      <c r="G35084">
        <v>5699</v>
      </c>
      <c r="H35084" t="s">
        <v>329</v>
      </c>
      <c r="J35084" t="s">
        <v>14</v>
      </c>
      <c r="K35084">
        <v>51</v>
      </c>
      <c r="L35084" t="s">
        <v>15</v>
      </c>
    </row>
    <row r="35085" spans="1:12">
      <c r="A35085" t="e">
        <f ca="1">E00251432267921</f>
        <v>#NAME?</v>
      </c>
      <c r="B35085">
        <v>454</v>
      </c>
      <c r="C35085" t="s">
        <v>179</v>
      </c>
      <c r="D35085" s="1">
        <v>42135</v>
      </c>
      <c r="F35085">
        <v>2</v>
      </c>
      <c r="G35085">
        <v>53010</v>
      </c>
      <c r="H35085" t="s">
        <v>261</v>
      </c>
      <c r="J35085" t="s">
        <v>14</v>
      </c>
      <c r="K35085">
        <v>50</v>
      </c>
      <c r="L35085" t="s">
        <v>15</v>
      </c>
    </row>
    <row r="35086" spans="1:12">
      <c r="A35086" t="e">
        <f ca="1">E00251524999521</f>
        <v>#NAME?</v>
      </c>
      <c r="B35086">
        <v>437</v>
      </c>
      <c r="C35086" t="s">
        <v>216</v>
      </c>
      <c r="D35086" s="1">
        <v>42062</v>
      </c>
      <c r="F35086">
        <v>1</v>
      </c>
      <c r="G35086">
        <v>4871</v>
      </c>
      <c r="H35086" t="s">
        <v>125</v>
      </c>
      <c r="J35086" t="s">
        <v>14</v>
      </c>
      <c r="K35086">
        <v>44</v>
      </c>
      <c r="L35086" t="s">
        <v>15</v>
      </c>
    </row>
    <row r="35087" spans="1:12">
      <c r="A35087" t="e">
        <f ca="1">E00251515343921</f>
        <v>#NAME?</v>
      </c>
      <c r="B35087">
        <v>11</v>
      </c>
      <c r="C35087" t="s">
        <v>245</v>
      </c>
      <c r="D35087" s="1">
        <v>42913</v>
      </c>
      <c r="F35087">
        <v>1</v>
      </c>
      <c r="G35087">
        <v>71940</v>
      </c>
      <c r="H35087" t="s">
        <v>135</v>
      </c>
      <c r="J35087" t="s">
        <v>14</v>
      </c>
      <c r="K35087">
        <v>52</v>
      </c>
      <c r="L35087" t="s">
        <v>15</v>
      </c>
    </row>
    <row r="35088" spans="1:12">
      <c r="A35088" t="e">
        <f ca="1">E00251432267921</f>
        <v>#NAME?</v>
      </c>
      <c r="B35088">
        <v>9</v>
      </c>
      <c r="C35088" t="s">
        <v>1755</v>
      </c>
      <c r="D35088" s="1">
        <v>42404</v>
      </c>
      <c r="F35088">
        <v>1</v>
      </c>
      <c r="G35088">
        <v>7880</v>
      </c>
      <c r="H35088" t="s">
        <v>213</v>
      </c>
      <c r="J35088" t="s">
        <v>14</v>
      </c>
      <c r="K35088">
        <v>50</v>
      </c>
      <c r="L35088" t="s">
        <v>22</v>
      </c>
    </row>
    <row r="35089" spans="1:12">
      <c r="A35089" t="e">
        <f ca="1">E00251429215721</f>
        <v>#NAME?</v>
      </c>
      <c r="B35089">
        <v>276</v>
      </c>
      <c r="C35089" t="s">
        <v>122</v>
      </c>
      <c r="D35089" s="1">
        <v>41731</v>
      </c>
      <c r="F35089">
        <v>1</v>
      </c>
      <c r="G35089">
        <v>30000</v>
      </c>
      <c r="H35089" t="s">
        <v>144</v>
      </c>
      <c r="J35089" t="s">
        <v>14</v>
      </c>
      <c r="K35089">
        <v>58</v>
      </c>
      <c r="L35089" t="s">
        <v>15</v>
      </c>
    </row>
    <row r="35090" spans="1:12">
      <c r="A35090" t="e">
        <f ca="1">E00251533607221</f>
        <v>#NAME?</v>
      </c>
      <c r="B35090">
        <v>122</v>
      </c>
      <c r="C35090" t="s">
        <v>522</v>
      </c>
      <c r="D35090" s="1">
        <v>41969</v>
      </c>
      <c r="F35090">
        <v>1</v>
      </c>
      <c r="G35090">
        <v>7242</v>
      </c>
      <c r="H35090" t="s">
        <v>93</v>
      </c>
      <c r="J35090" t="s">
        <v>14</v>
      </c>
      <c r="K35090">
        <v>45</v>
      </c>
      <c r="L35090" t="s">
        <v>15</v>
      </c>
    </row>
    <row r="35091" spans="1:12">
      <c r="A35091" t="e">
        <f ca="1">E00251533607221</f>
        <v>#NAME?</v>
      </c>
      <c r="B35091">
        <v>122</v>
      </c>
      <c r="C35091" t="s">
        <v>522</v>
      </c>
      <c r="D35091" s="1">
        <v>42685</v>
      </c>
      <c r="F35091">
        <v>1</v>
      </c>
      <c r="G35091">
        <v>4556</v>
      </c>
      <c r="H35091" t="s">
        <v>121</v>
      </c>
      <c r="J35091" t="s">
        <v>14</v>
      </c>
      <c r="K35091">
        <v>47</v>
      </c>
      <c r="L35091" t="s">
        <v>15</v>
      </c>
    </row>
    <row r="35092" spans="1:12">
      <c r="A35092" t="e">
        <f ca="1">E00251514878421</f>
        <v>#NAME?</v>
      </c>
      <c r="B35092">
        <v>6156</v>
      </c>
      <c r="C35092" t="s">
        <v>352</v>
      </c>
      <c r="D35092" s="1">
        <v>41730</v>
      </c>
      <c r="F35092">
        <v>2</v>
      </c>
      <c r="G35092">
        <v>7851</v>
      </c>
      <c r="H35092" t="s">
        <v>353</v>
      </c>
      <c r="J35092" t="s">
        <v>14</v>
      </c>
      <c r="K35092">
        <v>56</v>
      </c>
      <c r="L35092" t="s">
        <v>22</v>
      </c>
    </row>
    <row r="35093" spans="1:12">
      <c r="A35093" t="e">
        <f ca="1">E00251514878421</f>
        <v>#NAME?</v>
      </c>
      <c r="B35093">
        <v>6156</v>
      </c>
      <c r="C35093" t="s">
        <v>352</v>
      </c>
      <c r="D35093" s="1">
        <v>42300</v>
      </c>
      <c r="F35093">
        <v>3</v>
      </c>
      <c r="G35093">
        <v>4660</v>
      </c>
      <c r="H35093" t="s">
        <v>215</v>
      </c>
      <c r="J35093" t="s">
        <v>14</v>
      </c>
      <c r="K35093">
        <v>57</v>
      </c>
      <c r="L35093" t="s">
        <v>15</v>
      </c>
    </row>
    <row r="35094" spans="1:12">
      <c r="A35094" t="e">
        <f ca="1">E00251432267921</f>
        <v>#NAME?</v>
      </c>
      <c r="B35094">
        <v>454</v>
      </c>
      <c r="C35094" t="s">
        <v>179</v>
      </c>
      <c r="D35094" s="1">
        <v>42135</v>
      </c>
      <c r="F35094">
        <v>4</v>
      </c>
      <c r="G35094">
        <v>78609</v>
      </c>
      <c r="H35094" t="s">
        <v>240</v>
      </c>
      <c r="J35094" t="s">
        <v>14</v>
      </c>
      <c r="K35094">
        <v>50</v>
      </c>
      <c r="L35094" t="s">
        <v>22</v>
      </c>
    </row>
    <row r="35095" spans="1:12">
      <c r="A35095" t="e">
        <f ca="1">E00251429284421</f>
        <v>#NAME?</v>
      </c>
      <c r="B35095">
        <v>292</v>
      </c>
      <c r="C35095" t="s">
        <v>467</v>
      </c>
      <c r="D35095" s="1">
        <v>41403</v>
      </c>
      <c r="F35095">
        <v>5</v>
      </c>
      <c r="G35095">
        <v>49390</v>
      </c>
      <c r="H35095" t="s">
        <v>59</v>
      </c>
      <c r="J35095" t="s">
        <v>14</v>
      </c>
      <c r="K35095">
        <v>57</v>
      </c>
      <c r="L35095" t="s">
        <v>15</v>
      </c>
    </row>
    <row r="35096" spans="1:12">
      <c r="A35096" t="e">
        <f ca="1">E00251619053521</f>
        <v>#NAME?</v>
      </c>
      <c r="B35096">
        <v>109</v>
      </c>
      <c r="C35096" t="s">
        <v>480</v>
      </c>
      <c r="D35096" s="1">
        <v>42359</v>
      </c>
      <c r="F35096">
        <v>1</v>
      </c>
      <c r="G35096">
        <v>29690</v>
      </c>
      <c r="H35096" t="s">
        <v>52</v>
      </c>
      <c r="J35096" t="s">
        <v>14</v>
      </c>
      <c r="K35096">
        <v>44</v>
      </c>
      <c r="L35096" t="s">
        <v>15</v>
      </c>
    </row>
    <row r="35097" spans="1:12">
      <c r="A35097" t="e">
        <f ca="1">E00251619053521</f>
        <v>#NAME?</v>
      </c>
      <c r="B35097">
        <v>4885</v>
      </c>
      <c r="C35097" t="s">
        <v>491</v>
      </c>
      <c r="D35097" s="1">
        <v>42730</v>
      </c>
      <c r="F35097">
        <v>1</v>
      </c>
      <c r="G35097">
        <v>5990</v>
      </c>
      <c r="H35097" t="s">
        <v>60</v>
      </c>
      <c r="J35097" t="s">
        <v>14</v>
      </c>
      <c r="K35097">
        <v>45</v>
      </c>
      <c r="L35097" t="s">
        <v>15</v>
      </c>
    </row>
    <row r="35098" spans="1:12">
      <c r="A35098" t="e">
        <f ca="1">E00251524952721</f>
        <v>#NAME?</v>
      </c>
      <c r="B35098">
        <v>437</v>
      </c>
      <c r="C35098" t="s">
        <v>216</v>
      </c>
      <c r="D35098" s="1">
        <v>42768</v>
      </c>
      <c r="F35098">
        <v>5</v>
      </c>
      <c r="G35098">
        <v>29690</v>
      </c>
      <c r="H35098" t="s">
        <v>52</v>
      </c>
      <c r="J35098" t="s">
        <v>14</v>
      </c>
      <c r="K35098">
        <v>51</v>
      </c>
      <c r="L35098" t="s">
        <v>15</v>
      </c>
    </row>
    <row r="35099" spans="1:12">
      <c r="A35099" t="e">
        <f ca="1">E00251432194221</f>
        <v>#NAME?</v>
      </c>
      <c r="B35099">
        <v>488</v>
      </c>
      <c r="C35099" t="s">
        <v>401</v>
      </c>
      <c r="D35099" s="1">
        <v>42591</v>
      </c>
      <c r="F35099">
        <v>1</v>
      </c>
      <c r="G35099">
        <v>29623</v>
      </c>
      <c r="H35099" t="s">
        <v>556</v>
      </c>
      <c r="J35099" t="s">
        <v>14</v>
      </c>
      <c r="K35099">
        <v>45</v>
      </c>
      <c r="L35099" t="s">
        <v>15</v>
      </c>
    </row>
    <row r="35100" spans="1:12">
      <c r="A35100" t="e">
        <f ca="1">E00251524957221</f>
        <v>#NAME?</v>
      </c>
      <c r="B35100">
        <v>455</v>
      </c>
      <c r="C35100" t="s">
        <v>312</v>
      </c>
      <c r="D35100" s="1">
        <v>41204</v>
      </c>
      <c r="F35100">
        <v>1</v>
      </c>
      <c r="G35100">
        <v>3502</v>
      </c>
      <c r="H35100" t="s">
        <v>885</v>
      </c>
      <c r="J35100" t="s">
        <v>14</v>
      </c>
      <c r="K35100">
        <v>53</v>
      </c>
      <c r="L35100" t="s">
        <v>15</v>
      </c>
    </row>
    <row r="35101" spans="1:12">
      <c r="A35101" t="e">
        <f ca="1">E00251619053521</f>
        <v>#NAME?</v>
      </c>
      <c r="B35101">
        <v>109</v>
      </c>
      <c r="C35101" t="s">
        <v>480</v>
      </c>
      <c r="D35101" s="1">
        <v>42398</v>
      </c>
      <c r="F35101">
        <v>1</v>
      </c>
      <c r="G35101">
        <v>71940</v>
      </c>
      <c r="H35101" t="s">
        <v>135</v>
      </c>
      <c r="J35101" t="s">
        <v>14</v>
      </c>
      <c r="K35101">
        <v>45</v>
      </c>
      <c r="L35101" t="s">
        <v>15</v>
      </c>
    </row>
    <row r="35102" spans="1:12">
      <c r="A35102" t="e">
        <f ca="1">E00251619053521</f>
        <v>#NAME?</v>
      </c>
      <c r="B35102">
        <v>109</v>
      </c>
      <c r="C35102" t="s">
        <v>480</v>
      </c>
      <c r="D35102" s="1">
        <v>42745</v>
      </c>
      <c r="F35102">
        <v>2</v>
      </c>
      <c r="G35102">
        <v>7222</v>
      </c>
      <c r="H35102" t="s">
        <v>560</v>
      </c>
      <c r="J35102" t="s">
        <v>14</v>
      </c>
      <c r="K35102">
        <v>46</v>
      </c>
      <c r="L35102" t="s">
        <v>15</v>
      </c>
    </row>
    <row r="35103" spans="1:12">
      <c r="A35103" t="e">
        <f ca="1">E00251619053521</f>
        <v>#NAME?</v>
      </c>
      <c r="B35103">
        <v>109</v>
      </c>
      <c r="C35103" t="s">
        <v>480</v>
      </c>
      <c r="D35103" s="1">
        <v>43006</v>
      </c>
      <c r="F35103">
        <v>1</v>
      </c>
      <c r="G35103">
        <v>7089</v>
      </c>
      <c r="H35103" t="s">
        <v>487</v>
      </c>
      <c r="J35103" t="s">
        <v>14</v>
      </c>
      <c r="K35103">
        <v>46</v>
      </c>
      <c r="L35103" t="s">
        <v>15</v>
      </c>
    </row>
    <row r="35104" spans="1:12">
      <c r="A35104" t="e">
        <f ca="1">E00251527995921</f>
        <v>#NAME?</v>
      </c>
      <c r="B35104">
        <v>47</v>
      </c>
      <c r="C35104" t="s">
        <v>494</v>
      </c>
      <c r="D35104" s="1">
        <v>41444</v>
      </c>
      <c r="F35104">
        <v>1</v>
      </c>
      <c r="G35104">
        <v>7242</v>
      </c>
      <c r="H35104" t="s">
        <v>93</v>
      </c>
      <c r="J35104" t="s">
        <v>14</v>
      </c>
      <c r="K35104">
        <v>50</v>
      </c>
      <c r="L35104" t="s">
        <v>15</v>
      </c>
    </row>
    <row r="35105" spans="1:12">
      <c r="A35105" t="e">
        <f ca="1">E00251527995921</f>
        <v>#NAME?</v>
      </c>
      <c r="B35105">
        <v>47</v>
      </c>
      <c r="C35105" t="s">
        <v>494</v>
      </c>
      <c r="D35105" s="1">
        <v>42278</v>
      </c>
      <c r="F35105">
        <v>1</v>
      </c>
      <c r="G35105">
        <v>2729</v>
      </c>
      <c r="H35105" t="s">
        <v>115</v>
      </c>
      <c r="J35105" t="s">
        <v>14</v>
      </c>
      <c r="K35105">
        <v>52</v>
      </c>
      <c r="L35105" t="s">
        <v>15</v>
      </c>
    </row>
    <row r="35106" spans="1:12">
      <c r="A35106" t="e">
        <f ca="1">E00251429314921</f>
        <v>#NAME?</v>
      </c>
      <c r="B35106">
        <v>4055</v>
      </c>
      <c r="C35106" t="s">
        <v>51</v>
      </c>
      <c r="D35106" s="1">
        <v>42425</v>
      </c>
      <c r="F35106">
        <v>3</v>
      </c>
      <c r="G35106">
        <v>25000</v>
      </c>
      <c r="H35106" t="s">
        <v>178</v>
      </c>
      <c r="J35106" t="s">
        <v>14</v>
      </c>
      <c r="K35106">
        <v>49</v>
      </c>
      <c r="L35106" t="s">
        <v>15</v>
      </c>
    </row>
    <row r="35107" spans="1:12">
      <c r="A35107" t="e">
        <f ca="1">E00251514247321</f>
        <v>#NAME?</v>
      </c>
      <c r="B35107">
        <v>448</v>
      </c>
      <c r="C35107" t="s">
        <v>112</v>
      </c>
      <c r="D35107" s="1">
        <v>42157</v>
      </c>
      <c r="F35107">
        <v>3</v>
      </c>
      <c r="G35107">
        <v>3659</v>
      </c>
      <c r="H35107" t="s">
        <v>132</v>
      </c>
      <c r="J35107" t="s">
        <v>14</v>
      </c>
      <c r="K35107">
        <v>61</v>
      </c>
      <c r="L35107" t="s">
        <v>15</v>
      </c>
    </row>
    <row r="35108" spans="1:12">
      <c r="A35108" t="e">
        <f ca="1">E00251427200221</f>
        <v>#NAME?</v>
      </c>
      <c r="B35108">
        <v>11</v>
      </c>
      <c r="C35108" t="s">
        <v>245</v>
      </c>
      <c r="D35108" s="1">
        <v>41185</v>
      </c>
      <c r="F35108">
        <v>1</v>
      </c>
      <c r="G35108">
        <v>38015</v>
      </c>
      <c r="H35108" t="s">
        <v>616</v>
      </c>
      <c r="J35108" t="s">
        <v>14</v>
      </c>
      <c r="K35108">
        <v>63</v>
      </c>
      <c r="L35108" t="s">
        <v>15</v>
      </c>
    </row>
    <row r="35109" spans="1:12">
      <c r="A35109" t="e">
        <f ca="1">E00251427200221</f>
        <v>#NAME?</v>
      </c>
      <c r="B35109">
        <v>11</v>
      </c>
      <c r="C35109" t="s">
        <v>245</v>
      </c>
      <c r="D35109" s="1">
        <v>41340</v>
      </c>
      <c r="F35109">
        <v>3</v>
      </c>
      <c r="G35109">
        <v>6029</v>
      </c>
      <c r="H35109" t="s">
        <v>728</v>
      </c>
      <c r="J35109" t="s">
        <v>14</v>
      </c>
      <c r="K35109">
        <v>64</v>
      </c>
      <c r="L35109" t="s">
        <v>15</v>
      </c>
    </row>
    <row r="35110" spans="1:12">
      <c r="A35110" t="e">
        <f ca="1">E00251429314921</f>
        <v>#NAME?</v>
      </c>
      <c r="B35110">
        <v>4055</v>
      </c>
      <c r="C35110" t="s">
        <v>51</v>
      </c>
      <c r="D35110" s="1">
        <v>42464</v>
      </c>
      <c r="F35110">
        <v>1</v>
      </c>
      <c r="G35110">
        <v>4019</v>
      </c>
      <c r="H35110" t="s">
        <v>26</v>
      </c>
      <c r="J35110" t="s">
        <v>14</v>
      </c>
      <c r="K35110">
        <v>50</v>
      </c>
      <c r="L35110" t="s">
        <v>15</v>
      </c>
    </row>
    <row r="35111" spans="1:12">
      <c r="A35111" t="e">
        <f ca="1">E00251429314921</f>
        <v>#NAME?</v>
      </c>
      <c r="B35111">
        <v>4055</v>
      </c>
      <c r="C35111" t="s">
        <v>51</v>
      </c>
      <c r="D35111" s="1">
        <v>42473</v>
      </c>
      <c r="F35111">
        <v>3</v>
      </c>
      <c r="G35111">
        <v>25000</v>
      </c>
      <c r="H35111" t="s">
        <v>178</v>
      </c>
      <c r="J35111" t="s">
        <v>14</v>
      </c>
      <c r="K35111">
        <v>50</v>
      </c>
      <c r="L35111" t="s">
        <v>15</v>
      </c>
    </row>
    <row r="35112" spans="1:12">
      <c r="A35112" t="e">
        <f ca="1">E00251429309921</f>
        <v>#NAME?</v>
      </c>
      <c r="B35112">
        <v>278</v>
      </c>
      <c r="C35112" t="s">
        <v>222</v>
      </c>
      <c r="D35112" s="1">
        <v>41558</v>
      </c>
      <c r="F35112">
        <v>2</v>
      </c>
      <c r="G35112">
        <v>2722</v>
      </c>
      <c r="H35112" t="s">
        <v>339</v>
      </c>
      <c r="J35112" t="s">
        <v>14</v>
      </c>
      <c r="K35112">
        <v>49</v>
      </c>
      <c r="L35112" t="s">
        <v>15</v>
      </c>
    </row>
    <row r="35113" spans="1:12">
      <c r="A35113" t="e">
        <f ca="1">E00251619053521</f>
        <v>#NAME?</v>
      </c>
      <c r="B35113">
        <v>109</v>
      </c>
      <c r="C35113" t="s">
        <v>480</v>
      </c>
      <c r="D35113" s="1">
        <v>41542</v>
      </c>
      <c r="F35113">
        <v>1</v>
      </c>
      <c r="G35113">
        <v>30000</v>
      </c>
      <c r="H35113" t="s">
        <v>144</v>
      </c>
      <c r="J35113" t="s">
        <v>14</v>
      </c>
      <c r="K35113">
        <v>42</v>
      </c>
      <c r="L35113" t="s">
        <v>15</v>
      </c>
    </row>
    <row r="35114" spans="1:12">
      <c r="A35114" t="e">
        <f ca="1">E00251619053521</f>
        <v>#NAME?</v>
      </c>
      <c r="B35114">
        <v>109</v>
      </c>
      <c r="C35114" t="s">
        <v>480</v>
      </c>
      <c r="D35114" s="1">
        <v>41899</v>
      </c>
      <c r="F35114">
        <v>1</v>
      </c>
      <c r="G35114">
        <v>30000</v>
      </c>
      <c r="H35114" t="s">
        <v>144</v>
      </c>
      <c r="J35114" t="s">
        <v>14</v>
      </c>
      <c r="K35114">
        <v>43</v>
      </c>
      <c r="L35114" t="s">
        <v>15</v>
      </c>
    </row>
    <row r="35115" spans="1:12">
      <c r="A35115" t="e">
        <f ca="1">E00251619053521</f>
        <v>#NAME?</v>
      </c>
      <c r="B35115">
        <v>109</v>
      </c>
      <c r="C35115" t="s">
        <v>480</v>
      </c>
      <c r="D35115" s="1">
        <v>41901</v>
      </c>
      <c r="F35115">
        <v>1</v>
      </c>
      <c r="G35115">
        <v>52100</v>
      </c>
      <c r="H35115" t="s">
        <v>516</v>
      </c>
      <c r="J35115" t="s">
        <v>14</v>
      </c>
      <c r="K35115">
        <v>43</v>
      </c>
      <c r="L35115" t="s">
        <v>15</v>
      </c>
    </row>
    <row r="35116" spans="1:12">
      <c r="A35116" t="e">
        <f ca="1">E00251514285421</f>
        <v>#NAME?</v>
      </c>
      <c r="B35116">
        <v>488</v>
      </c>
      <c r="C35116" t="s">
        <v>401</v>
      </c>
      <c r="D35116" s="1">
        <v>42573</v>
      </c>
      <c r="F35116">
        <v>1</v>
      </c>
      <c r="G35116">
        <v>7862</v>
      </c>
      <c r="H35116" t="s">
        <v>27</v>
      </c>
      <c r="J35116" t="s">
        <v>14</v>
      </c>
      <c r="K35116">
        <v>54</v>
      </c>
      <c r="L35116" t="s">
        <v>22</v>
      </c>
    </row>
    <row r="35117" spans="1:12">
      <c r="A35117" t="e">
        <f ca="1">E00251532134321</f>
        <v>#NAME?</v>
      </c>
      <c r="B35117">
        <v>497</v>
      </c>
      <c r="C35117" t="s">
        <v>141</v>
      </c>
      <c r="D35117" s="1">
        <v>41324</v>
      </c>
      <c r="F35117">
        <v>3</v>
      </c>
      <c r="G35117">
        <v>4019</v>
      </c>
      <c r="H35117" t="s">
        <v>26</v>
      </c>
      <c r="J35117" t="s">
        <v>14</v>
      </c>
      <c r="K35117">
        <v>61</v>
      </c>
      <c r="L35117" t="s">
        <v>15</v>
      </c>
    </row>
    <row r="35118" spans="1:12">
      <c r="A35118" t="e">
        <f ca="1">E00251429755421</f>
        <v>#NAME?</v>
      </c>
      <c r="B35118">
        <v>160</v>
      </c>
      <c r="C35118" t="s">
        <v>278</v>
      </c>
      <c r="D35118" s="1">
        <v>41381</v>
      </c>
      <c r="F35118">
        <v>4</v>
      </c>
      <c r="G35118">
        <v>30593</v>
      </c>
      <c r="H35118" t="s">
        <v>684</v>
      </c>
      <c r="J35118" t="s">
        <v>14</v>
      </c>
      <c r="K35118">
        <v>61</v>
      </c>
      <c r="L35118" t="s">
        <v>15</v>
      </c>
    </row>
    <row r="35119" spans="1:12">
      <c r="A35119" t="e">
        <f ca="1">E00251619053521</f>
        <v>#NAME?</v>
      </c>
      <c r="B35119">
        <v>4885</v>
      </c>
      <c r="C35119" t="s">
        <v>491</v>
      </c>
      <c r="D35119" s="1">
        <v>42948</v>
      </c>
      <c r="F35119">
        <v>2</v>
      </c>
      <c r="G35119">
        <v>7089</v>
      </c>
      <c r="H35119" t="s">
        <v>487</v>
      </c>
      <c r="J35119" t="s">
        <v>14</v>
      </c>
      <c r="K35119">
        <v>46</v>
      </c>
      <c r="L35119" t="s">
        <v>15</v>
      </c>
    </row>
    <row r="35120" spans="1:12">
      <c r="A35120" t="e">
        <f ca="1">E00251429309921</f>
        <v>#NAME?</v>
      </c>
      <c r="B35120">
        <v>278</v>
      </c>
      <c r="C35120" t="s">
        <v>222</v>
      </c>
      <c r="D35120" s="1">
        <v>41358</v>
      </c>
      <c r="F35120">
        <v>1</v>
      </c>
      <c r="G35120">
        <v>2722</v>
      </c>
      <c r="H35120" t="s">
        <v>339</v>
      </c>
      <c r="J35120" t="s">
        <v>14</v>
      </c>
      <c r="K35120">
        <v>48</v>
      </c>
      <c r="L35120" t="s">
        <v>15</v>
      </c>
    </row>
    <row r="35121" spans="1:12">
      <c r="A35121" t="e">
        <f ca="1">E00251429314921</f>
        <v>#NAME?</v>
      </c>
      <c r="B35121">
        <v>4055</v>
      </c>
      <c r="C35121" t="s">
        <v>51</v>
      </c>
      <c r="D35121" s="1">
        <v>41702</v>
      </c>
      <c r="F35121">
        <v>1</v>
      </c>
      <c r="G35121">
        <v>25000</v>
      </c>
      <c r="H35121" t="s">
        <v>178</v>
      </c>
      <c r="J35121" t="s">
        <v>14</v>
      </c>
      <c r="K35121">
        <v>47</v>
      </c>
      <c r="L35121" t="s">
        <v>15</v>
      </c>
    </row>
    <row r="35122" spans="1:12">
      <c r="A35122" t="e">
        <f ca="1">E00251424016021</f>
        <v>#NAME?</v>
      </c>
      <c r="B35122">
        <v>206</v>
      </c>
      <c r="C35122" t="s">
        <v>892</v>
      </c>
      <c r="D35122" s="1">
        <v>42282</v>
      </c>
      <c r="F35122">
        <v>1</v>
      </c>
      <c r="G35122">
        <v>72670</v>
      </c>
      <c r="H35122" t="s">
        <v>223</v>
      </c>
      <c r="J35122" t="s">
        <v>14</v>
      </c>
      <c r="K35122">
        <v>60</v>
      </c>
      <c r="L35122" t="s">
        <v>15</v>
      </c>
    </row>
    <row r="35123" spans="1:12">
      <c r="A35123" t="e">
        <f ca="1">E00251514247321</f>
        <v>#NAME?</v>
      </c>
      <c r="B35123">
        <v>448</v>
      </c>
      <c r="C35123" t="s">
        <v>112</v>
      </c>
      <c r="D35123" s="1">
        <v>41138</v>
      </c>
      <c r="F35123">
        <v>1</v>
      </c>
      <c r="G35123">
        <v>29690</v>
      </c>
      <c r="H35123" t="s">
        <v>52</v>
      </c>
      <c r="J35123" t="s">
        <v>14</v>
      </c>
      <c r="K35123">
        <v>58</v>
      </c>
      <c r="L35123" t="s">
        <v>15</v>
      </c>
    </row>
    <row r="35124" spans="1:12">
      <c r="A35124" t="e">
        <f ca="1">E00251514247321</f>
        <v>#NAME?</v>
      </c>
      <c r="B35124">
        <v>448</v>
      </c>
      <c r="C35124" t="s">
        <v>112</v>
      </c>
      <c r="D35124" s="1">
        <v>41352</v>
      </c>
      <c r="F35124">
        <v>1</v>
      </c>
      <c r="G35124">
        <v>71590</v>
      </c>
      <c r="H35124" t="s">
        <v>44</v>
      </c>
      <c r="J35124" t="s">
        <v>14</v>
      </c>
      <c r="K35124">
        <v>59</v>
      </c>
      <c r="L35124" t="s">
        <v>15</v>
      </c>
    </row>
    <row r="35125" spans="1:12">
      <c r="A35125" t="e">
        <f ca="1">E00251514247321</f>
        <v>#NAME?</v>
      </c>
      <c r="B35125">
        <v>448</v>
      </c>
      <c r="C35125" t="s">
        <v>112</v>
      </c>
      <c r="D35125" s="1">
        <v>41422</v>
      </c>
      <c r="F35125">
        <v>2</v>
      </c>
      <c r="G35125">
        <v>2720</v>
      </c>
      <c r="H35125" t="s">
        <v>65</v>
      </c>
      <c r="J35125" t="s">
        <v>14</v>
      </c>
      <c r="K35125">
        <v>59</v>
      </c>
      <c r="L35125" t="s">
        <v>15</v>
      </c>
    </row>
    <row r="35126" spans="1:12">
      <c r="A35126" t="e">
        <f ca="1">E00251529585321</f>
        <v>#NAME?</v>
      </c>
      <c r="B35126">
        <v>192</v>
      </c>
      <c r="C35126" t="s">
        <v>321</v>
      </c>
      <c r="D35126" s="1">
        <v>42520</v>
      </c>
      <c r="F35126">
        <v>1</v>
      </c>
      <c r="G35126">
        <v>2750</v>
      </c>
      <c r="H35126" t="s">
        <v>114</v>
      </c>
      <c r="J35126" t="s">
        <v>14</v>
      </c>
      <c r="K35126">
        <v>51</v>
      </c>
      <c r="L35126" t="s">
        <v>15</v>
      </c>
    </row>
    <row r="35127" spans="1:12">
      <c r="A35127" t="e">
        <f ca="1">E00251429317021</f>
        <v>#NAME?</v>
      </c>
      <c r="B35127">
        <v>275</v>
      </c>
      <c r="C35127" t="s">
        <v>444</v>
      </c>
      <c r="D35127" s="1">
        <v>41990</v>
      </c>
      <c r="F35127">
        <v>1</v>
      </c>
      <c r="G35127">
        <v>2252</v>
      </c>
      <c r="H35127" t="s">
        <v>64</v>
      </c>
      <c r="J35127" t="s">
        <v>14</v>
      </c>
      <c r="K35127">
        <v>52</v>
      </c>
      <c r="L35127" t="s">
        <v>15</v>
      </c>
    </row>
    <row r="35128" spans="1:12">
      <c r="A35128" t="e">
        <f ca="1">E00251611297721</f>
        <v>#NAME?</v>
      </c>
      <c r="B35128">
        <v>294</v>
      </c>
      <c r="C35128" t="s">
        <v>61</v>
      </c>
      <c r="D35128" s="1">
        <v>41103</v>
      </c>
      <c r="F35128">
        <v>2</v>
      </c>
      <c r="G35128">
        <v>8798</v>
      </c>
      <c r="H35128" t="s">
        <v>314</v>
      </c>
      <c r="J35128" t="s">
        <v>14</v>
      </c>
      <c r="K35128">
        <v>43</v>
      </c>
      <c r="L35128" t="s">
        <v>15</v>
      </c>
    </row>
    <row r="35129" spans="1:12">
      <c r="A35129" t="e">
        <f ca="1">E00251514247321</f>
        <v>#NAME?</v>
      </c>
      <c r="B35129">
        <v>448</v>
      </c>
      <c r="C35129" t="s">
        <v>112</v>
      </c>
      <c r="D35129" s="1">
        <v>41934</v>
      </c>
      <c r="F35129">
        <v>3</v>
      </c>
      <c r="G35129">
        <v>30740</v>
      </c>
      <c r="H35129" t="s">
        <v>884</v>
      </c>
      <c r="J35129" t="s">
        <v>14</v>
      </c>
      <c r="K35129">
        <v>61</v>
      </c>
      <c r="L35129" t="s">
        <v>15</v>
      </c>
    </row>
    <row r="35130" spans="1:12">
      <c r="A35130" t="e">
        <f ca="1">E00251432267921</f>
        <v>#NAME?</v>
      </c>
      <c r="B35130">
        <v>7208</v>
      </c>
      <c r="C35130" t="s">
        <v>625</v>
      </c>
      <c r="D35130" s="1">
        <v>42191</v>
      </c>
      <c r="F35130">
        <v>2</v>
      </c>
      <c r="G35130">
        <v>25000</v>
      </c>
      <c r="H35130" t="s">
        <v>178</v>
      </c>
      <c r="I35130" t="s">
        <v>148</v>
      </c>
      <c r="J35130" t="s">
        <v>57</v>
      </c>
      <c r="K35130">
        <v>50</v>
      </c>
      <c r="L35130" t="s">
        <v>15</v>
      </c>
    </row>
    <row r="35131" spans="1:12">
      <c r="A35131" t="e">
        <f ca="1">E00251533607221</f>
        <v>#NAME?</v>
      </c>
      <c r="B35131">
        <v>122</v>
      </c>
      <c r="C35131" t="s">
        <v>522</v>
      </c>
      <c r="D35131" s="1">
        <v>41101</v>
      </c>
      <c r="F35131">
        <v>1</v>
      </c>
      <c r="G35131">
        <v>7243</v>
      </c>
      <c r="H35131" t="s">
        <v>42</v>
      </c>
      <c r="J35131" t="s">
        <v>14</v>
      </c>
      <c r="K35131">
        <v>43</v>
      </c>
      <c r="L35131" t="s">
        <v>15</v>
      </c>
    </row>
    <row r="35132" spans="1:12">
      <c r="A35132" t="e">
        <f ca="1">E00251510189121</f>
        <v>#NAME?</v>
      </c>
      <c r="B35132">
        <v>164</v>
      </c>
      <c r="C35132" t="s">
        <v>792</v>
      </c>
      <c r="D35132" s="1">
        <v>41073</v>
      </c>
      <c r="F35132">
        <v>3</v>
      </c>
      <c r="G35132">
        <v>1749</v>
      </c>
      <c r="H35132" t="s">
        <v>793</v>
      </c>
      <c r="J35132" t="s">
        <v>14</v>
      </c>
      <c r="K35132">
        <v>49</v>
      </c>
      <c r="L35132" t="s">
        <v>15</v>
      </c>
    </row>
    <row r="35133" spans="1:12">
      <c r="A35133" t="e">
        <f ca="1">E00251429314921</f>
        <v>#NAME?</v>
      </c>
      <c r="B35133">
        <v>4055</v>
      </c>
      <c r="C35133" t="s">
        <v>51</v>
      </c>
      <c r="D35133" s="1">
        <v>42478</v>
      </c>
      <c r="F35133">
        <v>2</v>
      </c>
      <c r="G35133">
        <v>4019</v>
      </c>
      <c r="H35133" t="s">
        <v>26</v>
      </c>
      <c r="J35133" t="s">
        <v>14</v>
      </c>
      <c r="K35133">
        <v>50</v>
      </c>
      <c r="L35133" t="s">
        <v>15</v>
      </c>
    </row>
    <row r="35134" spans="1:12">
      <c r="A35134" t="e">
        <f ca="1">E00251619053521</f>
        <v>#NAME?</v>
      </c>
      <c r="B35134">
        <v>109</v>
      </c>
      <c r="C35134" t="s">
        <v>480</v>
      </c>
      <c r="D35134" s="1">
        <v>41620</v>
      </c>
      <c r="F35134">
        <v>1</v>
      </c>
      <c r="G35134">
        <v>30000</v>
      </c>
      <c r="H35134" t="s">
        <v>144</v>
      </c>
      <c r="J35134" t="s">
        <v>14</v>
      </c>
      <c r="K35134">
        <v>42</v>
      </c>
      <c r="L35134" t="s">
        <v>15</v>
      </c>
    </row>
    <row r="35135" spans="1:12">
      <c r="A35135" t="e">
        <f ca="1">E00251429284421</f>
        <v>#NAME?</v>
      </c>
      <c r="B35135">
        <v>292</v>
      </c>
      <c r="C35135" t="s">
        <v>467</v>
      </c>
      <c r="D35135" s="1">
        <v>41724</v>
      </c>
      <c r="F35135">
        <v>6</v>
      </c>
      <c r="G35135">
        <v>27800</v>
      </c>
      <c r="H35135" t="s">
        <v>145</v>
      </c>
      <c r="J35135" t="s">
        <v>14</v>
      </c>
      <c r="K35135">
        <v>58</v>
      </c>
      <c r="L35135" t="s">
        <v>15</v>
      </c>
    </row>
    <row r="35136" spans="1:12">
      <c r="A35136" t="e">
        <f ca="1">E00251429284421</f>
        <v>#NAME?</v>
      </c>
      <c r="B35136">
        <v>292</v>
      </c>
      <c r="C35136" t="s">
        <v>467</v>
      </c>
      <c r="D35136" s="1">
        <v>42041</v>
      </c>
      <c r="F35136">
        <v>3</v>
      </c>
      <c r="G35136">
        <v>7243</v>
      </c>
      <c r="H35136" t="s">
        <v>42</v>
      </c>
      <c r="J35136" t="s">
        <v>14</v>
      </c>
      <c r="K35136">
        <v>59</v>
      </c>
      <c r="L35136" t="s">
        <v>15</v>
      </c>
    </row>
    <row r="35137" spans="1:12">
      <c r="A35137" t="e">
        <f ca="1">E00251429284421</f>
        <v>#NAME?</v>
      </c>
      <c r="B35137">
        <v>292</v>
      </c>
      <c r="C35137" t="s">
        <v>467</v>
      </c>
      <c r="D35137" s="1">
        <v>42046</v>
      </c>
      <c r="F35137">
        <v>3</v>
      </c>
      <c r="G35137">
        <v>71536</v>
      </c>
      <c r="H35137" t="s">
        <v>70</v>
      </c>
      <c r="J35137" t="s">
        <v>14</v>
      </c>
      <c r="K35137">
        <v>59</v>
      </c>
      <c r="L35137" t="s">
        <v>15</v>
      </c>
    </row>
    <row r="35138" spans="1:12">
      <c r="A35138" t="e">
        <f ca="1">E00251429284421</f>
        <v>#NAME?</v>
      </c>
      <c r="B35138">
        <v>292</v>
      </c>
      <c r="C35138" t="s">
        <v>467</v>
      </c>
      <c r="D35138" s="1">
        <v>42629</v>
      </c>
      <c r="F35138">
        <v>1</v>
      </c>
      <c r="G35138">
        <v>4019</v>
      </c>
      <c r="H35138" t="s">
        <v>26</v>
      </c>
      <c r="J35138" t="s">
        <v>14</v>
      </c>
      <c r="K35138">
        <v>61</v>
      </c>
      <c r="L35138" t="s">
        <v>15</v>
      </c>
    </row>
    <row r="35139" spans="1:12">
      <c r="A35139" t="e">
        <f ca="1">E00251429314921</f>
        <v>#NAME?</v>
      </c>
      <c r="B35139">
        <v>4055</v>
      </c>
      <c r="C35139" t="s">
        <v>51</v>
      </c>
      <c r="D35139" s="1">
        <v>42444</v>
      </c>
      <c r="F35139">
        <v>1</v>
      </c>
      <c r="G35139">
        <v>4871</v>
      </c>
      <c r="H35139" t="s">
        <v>125</v>
      </c>
      <c r="J35139" t="s">
        <v>14</v>
      </c>
      <c r="K35139">
        <v>49</v>
      </c>
      <c r="L35139" t="s">
        <v>15</v>
      </c>
    </row>
    <row r="35140" spans="1:12">
      <c r="A35140" t="e">
        <f ca="1">E00251429314921</f>
        <v>#NAME?</v>
      </c>
      <c r="B35140">
        <v>4055</v>
      </c>
      <c r="C35140" t="s">
        <v>51</v>
      </c>
      <c r="D35140" s="1">
        <v>42465</v>
      </c>
      <c r="F35140">
        <v>2</v>
      </c>
      <c r="G35140">
        <v>4019</v>
      </c>
      <c r="H35140" t="s">
        <v>26</v>
      </c>
      <c r="J35140" t="s">
        <v>14</v>
      </c>
      <c r="K35140">
        <v>50</v>
      </c>
      <c r="L35140" t="s">
        <v>15</v>
      </c>
    </row>
    <row r="35141" spans="1:12">
      <c r="A35141" t="e">
        <f ca="1">E00251619053521</f>
        <v>#NAME?</v>
      </c>
      <c r="B35141">
        <v>4885</v>
      </c>
      <c r="C35141" t="s">
        <v>491</v>
      </c>
      <c r="D35141" s="1">
        <v>43063</v>
      </c>
      <c r="F35141">
        <v>1</v>
      </c>
      <c r="G35141">
        <v>9951</v>
      </c>
      <c r="H35141" t="s">
        <v>1357</v>
      </c>
      <c r="J35141" t="s">
        <v>14</v>
      </c>
      <c r="K35141">
        <v>46</v>
      </c>
      <c r="L35141" t="s">
        <v>15</v>
      </c>
    </row>
    <row r="35142" spans="1:12">
      <c r="A35142" t="e">
        <f ca="1">E00251427397821</f>
        <v>#NAME?</v>
      </c>
      <c r="B35142">
        <v>10</v>
      </c>
      <c r="C35142" t="s">
        <v>18</v>
      </c>
      <c r="D35142" s="1">
        <v>42859</v>
      </c>
      <c r="F35142">
        <v>1</v>
      </c>
      <c r="G35142">
        <v>7220</v>
      </c>
      <c r="H35142" t="s">
        <v>757</v>
      </c>
      <c r="J35142" t="s">
        <v>14</v>
      </c>
      <c r="K35142">
        <v>66</v>
      </c>
      <c r="L35142" t="s">
        <v>15</v>
      </c>
    </row>
    <row r="35143" spans="1:12">
      <c r="A35143" t="e">
        <f ca="1">E00251532440721</f>
        <v>#NAME?</v>
      </c>
      <c r="B35143">
        <v>4054</v>
      </c>
      <c r="C35143" t="s">
        <v>693</v>
      </c>
      <c r="D35143" s="1">
        <v>41247</v>
      </c>
      <c r="F35143">
        <v>2</v>
      </c>
      <c r="G35143">
        <v>27800</v>
      </c>
      <c r="H35143" t="s">
        <v>145</v>
      </c>
      <c r="J35143" t="s">
        <v>14</v>
      </c>
      <c r="K35143">
        <v>53</v>
      </c>
      <c r="L35143" t="s">
        <v>15</v>
      </c>
    </row>
    <row r="35144" spans="1:12">
      <c r="A35144" t="e">
        <f ca="1">E00251532440721</f>
        <v>#NAME?</v>
      </c>
      <c r="B35144">
        <v>4054</v>
      </c>
      <c r="C35144" t="s">
        <v>693</v>
      </c>
      <c r="D35144" s="1">
        <v>41793</v>
      </c>
      <c r="F35144">
        <v>1</v>
      </c>
      <c r="G35144">
        <v>4019</v>
      </c>
      <c r="H35144" t="s">
        <v>26</v>
      </c>
      <c r="J35144" t="s">
        <v>14</v>
      </c>
      <c r="K35144">
        <v>54</v>
      </c>
      <c r="L35144" t="s">
        <v>15</v>
      </c>
    </row>
    <row r="35145" spans="1:12">
      <c r="A35145" t="e">
        <f ca="1">E00251532440721</f>
        <v>#NAME?</v>
      </c>
      <c r="B35145">
        <v>4054</v>
      </c>
      <c r="C35145" t="s">
        <v>693</v>
      </c>
      <c r="D35145" s="1">
        <v>41831</v>
      </c>
      <c r="F35145">
        <v>2</v>
      </c>
      <c r="G35145">
        <v>4019</v>
      </c>
      <c r="H35145" t="s">
        <v>26</v>
      </c>
      <c r="J35145" t="s">
        <v>14</v>
      </c>
      <c r="K35145">
        <v>54</v>
      </c>
      <c r="L35145" t="s">
        <v>15</v>
      </c>
    </row>
    <row r="35146" spans="1:12">
      <c r="A35146" t="e">
        <f ca="1">E00251524957221</f>
        <v>#NAME?</v>
      </c>
      <c r="B35146">
        <v>455</v>
      </c>
      <c r="C35146" t="s">
        <v>312</v>
      </c>
      <c r="D35146" s="1">
        <v>40955</v>
      </c>
      <c r="F35146">
        <v>1</v>
      </c>
      <c r="G35146">
        <v>460</v>
      </c>
      <c r="H35146" t="s">
        <v>16</v>
      </c>
      <c r="J35146" t="s">
        <v>14</v>
      </c>
      <c r="K35146">
        <v>52</v>
      </c>
      <c r="L35146" t="s">
        <v>15</v>
      </c>
    </row>
    <row r="35147" spans="1:12">
      <c r="A35147" t="e">
        <f ca="1">E00251514283421</f>
        <v>#NAME?</v>
      </c>
      <c r="B35147">
        <v>446</v>
      </c>
      <c r="C35147" t="s">
        <v>94</v>
      </c>
      <c r="D35147" s="1">
        <v>42065</v>
      </c>
      <c r="F35147">
        <v>1</v>
      </c>
      <c r="G35147">
        <v>6029</v>
      </c>
      <c r="H35147" t="s">
        <v>728</v>
      </c>
      <c r="J35147" t="s">
        <v>14</v>
      </c>
      <c r="K35147">
        <v>56</v>
      </c>
      <c r="L35147" t="s">
        <v>15</v>
      </c>
    </row>
    <row r="35148" spans="1:12">
      <c r="A35148" t="e">
        <f ca="1">E00251424016021</f>
        <v>#NAME?</v>
      </c>
      <c r="B35148">
        <v>121</v>
      </c>
      <c r="C35148" t="s">
        <v>698</v>
      </c>
      <c r="D35148" s="1">
        <v>41026</v>
      </c>
      <c r="F35148">
        <v>1</v>
      </c>
      <c r="G35148">
        <v>2149</v>
      </c>
      <c r="H35148" t="s">
        <v>484</v>
      </c>
      <c r="J35148" t="s">
        <v>14</v>
      </c>
      <c r="K35148">
        <v>57</v>
      </c>
      <c r="L35148" t="s">
        <v>15</v>
      </c>
    </row>
    <row r="35149" spans="1:12">
      <c r="A35149" t="e">
        <f ca="1">E00251514226921</f>
        <v>#NAME?</v>
      </c>
      <c r="B35149">
        <v>489</v>
      </c>
      <c r="C35149" t="s">
        <v>100</v>
      </c>
      <c r="D35149" s="1">
        <v>42458</v>
      </c>
      <c r="F35149">
        <v>1</v>
      </c>
      <c r="G35149">
        <v>5569</v>
      </c>
      <c r="H35149" t="s">
        <v>218</v>
      </c>
      <c r="J35149" t="s">
        <v>14</v>
      </c>
      <c r="K35149">
        <v>46</v>
      </c>
      <c r="L35149" t="s">
        <v>15</v>
      </c>
    </row>
    <row r="35150" spans="1:12">
      <c r="A35150" t="e">
        <f ca="1">E00251510189121</f>
        <v>#NAME?</v>
      </c>
      <c r="B35150">
        <v>164</v>
      </c>
      <c r="C35150" t="s">
        <v>792</v>
      </c>
      <c r="D35150" s="1">
        <v>41428</v>
      </c>
      <c r="F35150">
        <v>2</v>
      </c>
      <c r="G35150">
        <v>49390</v>
      </c>
      <c r="H35150" t="s">
        <v>59</v>
      </c>
      <c r="J35150" t="s">
        <v>14</v>
      </c>
      <c r="K35150">
        <v>49</v>
      </c>
      <c r="L35150" t="s">
        <v>15</v>
      </c>
    </row>
    <row r="35151" spans="1:12">
      <c r="A35151" t="e">
        <f ca="1">E00251429284421</f>
        <v>#NAME?</v>
      </c>
      <c r="B35151">
        <v>292</v>
      </c>
      <c r="C35151" t="s">
        <v>467</v>
      </c>
      <c r="D35151" s="1">
        <v>41705</v>
      </c>
      <c r="F35151">
        <v>2</v>
      </c>
      <c r="G35151">
        <v>71536</v>
      </c>
      <c r="H35151" t="s">
        <v>70</v>
      </c>
      <c r="J35151" t="s">
        <v>14</v>
      </c>
      <c r="K35151">
        <v>58</v>
      </c>
      <c r="L35151" t="s">
        <v>15</v>
      </c>
    </row>
    <row r="35152" spans="1:12">
      <c r="A35152" t="e">
        <f ca="1">E00251429284421</f>
        <v>#NAME?</v>
      </c>
      <c r="B35152">
        <v>292</v>
      </c>
      <c r="C35152" t="s">
        <v>467</v>
      </c>
      <c r="D35152" s="1">
        <v>42044</v>
      </c>
      <c r="F35152">
        <v>3</v>
      </c>
      <c r="G35152">
        <v>7243</v>
      </c>
      <c r="H35152" t="s">
        <v>42</v>
      </c>
      <c r="J35152" t="s">
        <v>14</v>
      </c>
      <c r="K35152">
        <v>59</v>
      </c>
      <c r="L35152" t="s">
        <v>15</v>
      </c>
    </row>
    <row r="35153" spans="1:12">
      <c r="A35153" t="e">
        <f ca="1">E00251429284421</f>
        <v>#NAME?</v>
      </c>
      <c r="B35153">
        <v>292</v>
      </c>
      <c r="C35153" t="s">
        <v>467</v>
      </c>
      <c r="D35153" s="1">
        <v>42046</v>
      </c>
      <c r="F35153">
        <v>2</v>
      </c>
      <c r="G35153">
        <v>2141</v>
      </c>
      <c r="H35153" t="s">
        <v>614</v>
      </c>
      <c r="J35153" t="s">
        <v>14</v>
      </c>
      <c r="K35153">
        <v>59</v>
      </c>
      <c r="L35153" t="s">
        <v>15</v>
      </c>
    </row>
    <row r="35154" spans="1:12">
      <c r="A35154" t="e">
        <f ca="1">E00251532351021</f>
        <v>#NAME?</v>
      </c>
      <c r="B35154">
        <v>490</v>
      </c>
      <c r="C35154" t="s">
        <v>158</v>
      </c>
      <c r="D35154" s="1">
        <v>42760</v>
      </c>
      <c r="F35154">
        <v>2</v>
      </c>
      <c r="G35154">
        <v>4019</v>
      </c>
      <c r="H35154" t="s">
        <v>26</v>
      </c>
      <c r="J35154" t="s">
        <v>14</v>
      </c>
      <c r="K35154">
        <v>58</v>
      </c>
      <c r="L35154" t="s">
        <v>15</v>
      </c>
    </row>
    <row r="35155" spans="1:12">
      <c r="A35155" t="e">
        <f ca="1">E00251514285421</f>
        <v>#NAME?</v>
      </c>
      <c r="B35155">
        <v>488</v>
      </c>
      <c r="C35155" t="s">
        <v>401</v>
      </c>
      <c r="D35155" s="1">
        <v>41990</v>
      </c>
      <c r="F35155">
        <v>1</v>
      </c>
      <c r="G35155">
        <v>27800</v>
      </c>
      <c r="H35155" t="s">
        <v>145</v>
      </c>
      <c r="J35155" t="s">
        <v>14</v>
      </c>
      <c r="K35155">
        <v>52</v>
      </c>
      <c r="L35155" t="s">
        <v>15</v>
      </c>
    </row>
    <row r="35156" spans="1:12">
      <c r="A35156" t="e">
        <f ca="1">E00251432427121</f>
        <v>#NAME?</v>
      </c>
      <c r="B35156">
        <v>502</v>
      </c>
      <c r="C35156" t="s">
        <v>172</v>
      </c>
      <c r="D35156" s="1">
        <v>41527</v>
      </c>
      <c r="F35156">
        <v>5</v>
      </c>
      <c r="G35156">
        <v>49390</v>
      </c>
      <c r="H35156" t="s">
        <v>59</v>
      </c>
      <c r="J35156" t="s">
        <v>14</v>
      </c>
      <c r="K35156">
        <v>49</v>
      </c>
      <c r="L35156" t="s">
        <v>15</v>
      </c>
    </row>
    <row r="35157" spans="1:12">
      <c r="A35157" t="e">
        <f ca="1">E00251524952721</f>
        <v>#NAME?</v>
      </c>
      <c r="B35157">
        <v>437</v>
      </c>
      <c r="C35157" t="s">
        <v>216</v>
      </c>
      <c r="D35157" s="1">
        <v>42254</v>
      </c>
      <c r="F35157">
        <v>2</v>
      </c>
      <c r="G35157">
        <v>4519</v>
      </c>
      <c r="H35157" t="s">
        <v>1155</v>
      </c>
      <c r="J35157" t="s">
        <v>14</v>
      </c>
      <c r="K35157">
        <v>50</v>
      </c>
      <c r="L35157" t="s">
        <v>15</v>
      </c>
    </row>
    <row r="35158" spans="1:12">
      <c r="A35158" t="e">
        <f ca="1">E00251532440721</f>
        <v>#NAME?</v>
      </c>
      <c r="B35158">
        <v>4054</v>
      </c>
      <c r="C35158" t="s">
        <v>693</v>
      </c>
      <c r="D35158" s="1">
        <v>42139</v>
      </c>
      <c r="F35158">
        <v>3</v>
      </c>
      <c r="G35158">
        <v>81221</v>
      </c>
      <c r="H35158" t="s">
        <v>523</v>
      </c>
      <c r="J35158" t="s">
        <v>14</v>
      </c>
      <c r="K35158">
        <v>55</v>
      </c>
      <c r="L35158" t="s">
        <v>15</v>
      </c>
    </row>
    <row r="35159" spans="1:12">
      <c r="A35159" t="e">
        <f ca="1">E00251619053521</f>
        <v>#NAME?</v>
      </c>
      <c r="B35159">
        <v>109</v>
      </c>
      <c r="C35159" t="s">
        <v>480</v>
      </c>
      <c r="D35159" s="1">
        <v>42823</v>
      </c>
      <c r="F35159">
        <v>1</v>
      </c>
      <c r="G35159">
        <v>5990</v>
      </c>
      <c r="H35159" t="s">
        <v>60</v>
      </c>
      <c r="J35159" t="s">
        <v>14</v>
      </c>
      <c r="K35159">
        <v>46</v>
      </c>
      <c r="L35159" t="s">
        <v>15</v>
      </c>
    </row>
    <row r="35160" spans="1:12">
      <c r="A35160" t="e">
        <f ca="1">E00251532351021</f>
        <v>#NAME?</v>
      </c>
      <c r="B35160">
        <v>490</v>
      </c>
      <c r="C35160" t="s">
        <v>158</v>
      </c>
      <c r="D35160" s="1">
        <v>41410</v>
      </c>
      <c r="F35160">
        <v>1</v>
      </c>
      <c r="G35160">
        <v>4019</v>
      </c>
      <c r="H35160" t="s">
        <v>26</v>
      </c>
      <c r="J35160" t="s">
        <v>14</v>
      </c>
      <c r="K35160">
        <v>54</v>
      </c>
      <c r="L35160" t="s">
        <v>15</v>
      </c>
    </row>
    <row r="35161" spans="1:12">
      <c r="A35161" t="e">
        <f ca="1">E00251429317021</f>
        <v>#NAME?</v>
      </c>
      <c r="B35161">
        <v>275</v>
      </c>
      <c r="C35161" t="s">
        <v>444</v>
      </c>
      <c r="D35161" s="1">
        <v>42301</v>
      </c>
      <c r="F35161">
        <v>2</v>
      </c>
      <c r="G35161">
        <v>496</v>
      </c>
      <c r="H35161" t="s">
        <v>190</v>
      </c>
      <c r="J35161" t="s">
        <v>14</v>
      </c>
      <c r="K35161">
        <v>53</v>
      </c>
      <c r="L35161" t="s">
        <v>15</v>
      </c>
    </row>
    <row r="35162" spans="1:12">
      <c r="A35162" t="e">
        <f ca="1">E00251430249221</f>
        <v>#NAME?</v>
      </c>
      <c r="B35162">
        <v>498</v>
      </c>
      <c r="C35162" t="s">
        <v>591</v>
      </c>
      <c r="D35162" s="1">
        <v>41347</v>
      </c>
      <c r="F35162">
        <v>1</v>
      </c>
      <c r="G35162">
        <v>25000</v>
      </c>
      <c r="H35162" t="s">
        <v>178</v>
      </c>
      <c r="J35162" t="s">
        <v>14</v>
      </c>
      <c r="K35162">
        <v>63</v>
      </c>
      <c r="L35162" t="s">
        <v>15</v>
      </c>
    </row>
    <row r="35163" spans="1:12">
      <c r="A35163" t="e">
        <f ca="1">E00251430249221</f>
        <v>#NAME?</v>
      </c>
      <c r="B35163">
        <v>498</v>
      </c>
      <c r="C35163" t="s">
        <v>591</v>
      </c>
      <c r="D35163" s="1">
        <v>41415</v>
      </c>
      <c r="F35163">
        <v>1</v>
      </c>
      <c r="G35163">
        <v>4019</v>
      </c>
      <c r="H35163" t="s">
        <v>26</v>
      </c>
      <c r="J35163" t="s">
        <v>14</v>
      </c>
      <c r="K35163">
        <v>63</v>
      </c>
      <c r="L35163" t="s">
        <v>15</v>
      </c>
    </row>
    <row r="35164" spans="1:12">
      <c r="A35164" t="e">
        <f ca="1">E00251430249221</f>
        <v>#NAME?</v>
      </c>
      <c r="B35164">
        <v>498</v>
      </c>
      <c r="C35164" t="s">
        <v>591</v>
      </c>
      <c r="D35164" s="1">
        <v>41598</v>
      </c>
      <c r="F35164">
        <v>1</v>
      </c>
      <c r="G35164">
        <v>4019</v>
      </c>
      <c r="H35164" t="s">
        <v>26</v>
      </c>
      <c r="J35164" t="s">
        <v>14</v>
      </c>
      <c r="K35164">
        <v>63</v>
      </c>
      <c r="L35164" t="s">
        <v>15</v>
      </c>
    </row>
    <row r="35165" spans="1:12">
      <c r="A35165" t="e">
        <f ca="1">E00251429755421</f>
        <v>#NAME?</v>
      </c>
      <c r="B35165">
        <v>160</v>
      </c>
      <c r="C35165" t="s">
        <v>278</v>
      </c>
      <c r="D35165" s="1">
        <v>42801</v>
      </c>
      <c r="F35165">
        <v>2</v>
      </c>
      <c r="G35165">
        <v>78057</v>
      </c>
      <c r="H35165" t="s">
        <v>140</v>
      </c>
      <c r="J35165" t="s">
        <v>14</v>
      </c>
      <c r="K35165">
        <v>65</v>
      </c>
      <c r="L35165" t="s">
        <v>22</v>
      </c>
    </row>
    <row r="35166" spans="1:12">
      <c r="A35166" t="e">
        <f ca="1">E00251429284421</f>
        <v>#NAME?</v>
      </c>
      <c r="B35166">
        <v>292</v>
      </c>
      <c r="C35166" t="s">
        <v>467</v>
      </c>
      <c r="D35166" s="1">
        <v>42408</v>
      </c>
      <c r="F35166">
        <v>2</v>
      </c>
      <c r="G35166">
        <v>49390</v>
      </c>
      <c r="H35166" t="s">
        <v>59</v>
      </c>
      <c r="J35166" t="s">
        <v>14</v>
      </c>
      <c r="K35166">
        <v>60</v>
      </c>
      <c r="L35166" t="s">
        <v>15</v>
      </c>
    </row>
    <row r="35167" spans="1:12">
      <c r="A35167" t="e">
        <f ca="1">E00251532351021</f>
        <v>#NAME?</v>
      </c>
      <c r="B35167">
        <v>490</v>
      </c>
      <c r="C35167" t="s">
        <v>158</v>
      </c>
      <c r="D35167" s="1">
        <v>42481</v>
      </c>
      <c r="F35167">
        <v>1</v>
      </c>
      <c r="G35167">
        <v>4660</v>
      </c>
      <c r="H35167" t="s">
        <v>215</v>
      </c>
      <c r="J35167" t="s">
        <v>14</v>
      </c>
      <c r="K35167">
        <v>57</v>
      </c>
      <c r="L35167" t="s">
        <v>15</v>
      </c>
    </row>
    <row r="35168" spans="1:12">
      <c r="A35168" t="e">
        <f ca="1">E00251524957221</f>
        <v>#NAME?</v>
      </c>
      <c r="B35168">
        <v>455</v>
      </c>
      <c r="C35168" t="s">
        <v>312</v>
      </c>
      <c r="D35168" s="1">
        <v>41421</v>
      </c>
      <c r="F35168">
        <v>1</v>
      </c>
      <c r="G35168">
        <v>3502</v>
      </c>
      <c r="H35168" t="s">
        <v>885</v>
      </c>
      <c r="J35168" t="s">
        <v>14</v>
      </c>
      <c r="K35168">
        <v>53</v>
      </c>
      <c r="L35168" t="s">
        <v>15</v>
      </c>
    </row>
    <row r="35169" spans="1:12">
      <c r="A35169" t="e">
        <f ca="1">E00251429314921</f>
        <v>#NAME?</v>
      </c>
      <c r="B35169">
        <v>4055</v>
      </c>
      <c r="C35169" t="s">
        <v>51</v>
      </c>
      <c r="D35169" s="1">
        <v>42361</v>
      </c>
      <c r="F35169">
        <v>3</v>
      </c>
      <c r="G35169">
        <v>25000</v>
      </c>
      <c r="H35169" t="s">
        <v>178</v>
      </c>
      <c r="J35169" t="s">
        <v>14</v>
      </c>
      <c r="K35169">
        <v>49</v>
      </c>
      <c r="L35169" t="s">
        <v>15</v>
      </c>
    </row>
    <row r="35170" spans="1:12">
      <c r="A35170" t="e">
        <f ca="1">E00251532351021</f>
        <v>#NAME?</v>
      </c>
      <c r="B35170">
        <v>490</v>
      </c>
      <c r="C35170" t="s">
        <v>158</v>
      </c>
      <c r="D35170" s="1">
        <v>41669</v>
      </c>
      <c r="F35170">
        <v>2</v>
      </c>
      <c r="G35170">
        <v>4019</v>
      </c>
      <c r="H35170" t="s">
        <v>26</v>
      </c>
      <c r="J35170" t="s">
        <v>14</v>
      </c>
      <c r="K35170">
        <v>55</v>
      </c>
      <c r="L35170" t="s">
        <v>15</v>
      </c>
    </row>
    <row r="35171" spans="1:12">
      <c r="A35171" t="e">
        <f ca="1">E00251619053521</f>
        <v>#NAME?</v>
      </c>
      <c r="B35171">
        <v>109</v>
      </c>
      <c r="C35171" t="s">
        <v>480</v>
      </c>
      <c r="D35171" s="1">
        <v>41043</v>
      </c>
      <c r="F35171">
        <v>1</v>
      </c>
      <c r="G35171">
        <v>30000</v>
      </c>
      <c r="H35171" t="s">
        <v>144</v>
      </c>
      <c r="J35171" t="s">
        <v>14</v>
      </c>
      <c r="K35171">
        <v>41</v>
      </c>
      <c r="L35171" t="s">
        <v>15</v>
      </c>
    </row>
    <row r="35172" spans="1:12">
      <c r="A35172" t="e">
        <f ca="1">E00251430249221</f>
        <v>#NAME?</v>
      </c>
      <c r="B35172">
        <v>498</v>
      </c>
      <c r="C35172" t="s">
        <v>591</v>
      </c>
      <c r="D35172" s="1">
        <v>43032</v>
      </c>
      <c r="F35172">
        <v>3</v>
      </c>
      <c r="G35172">
        <v>25000</v>
      </c>
      <c r="H35172" t="s">
        <v>178</v>
      </c>
      <c r="J35172" t="s">
        <v>14</v>
      </c>
      <c r="K35172">
        <v>67</v>
      </c>
      <c r="L35172" t="s">
        <v>15</v>
      </c>
    </row>
    <row r="35173" spans="1:12">
      <c r="A35173" t="e">
        <f ca="1">E00251427200221</f>
        <v>#NAME?</v>
      </c>
      <c r="B35173">
        <v>11</v>
      </c>
      <c r="C35173" t="s">
        <v>245</v>
      </c>
      <c r="D35173" s="1">
        <v>41697</v>
      </c>
      <c r="F35173">
        <v>1</v>
      </c>
      <c r="G35173">
        <v>7243</v>
      </c>
      <c r="H35173" t="s">
        <v>42</v>
      </c>
      <c r="J35173" t="s">
        <v>14</v>
      </c>
      <c r="K35173">
        <v>65</v>
      </c>
      <c r="L35173" t="s">
        <v>15</v>
      </c>
    </row>
    <row r="35174" spans="1:12">
      <c r="A35174" t="e">
        <f ca="1">E00251429314921</f>
        <v>#NAME?</v>
      </c>
      <c r="B35174">
        <v>4055</v>
      </c>
      <c r="C35174" t="s">
        <v>51</v>
      </c>
      <c r="D35174" s="1">
        <v>42929</v>
      </c>
      <c r="F35174">
        <v>1</v>
      </c>
      <c r="G35174">
        <v>5929</v>
      </c>
      <c r="H35174" t="s">
        <v>606</v>
      </c>
      <c r="J35174" t="s">
        <v>14</v>
      </c>
      <c r="K35174">
        <v>51</v>
      </c>
      <c r="L35174" t="s">
        <v>15</v>
      </c>
    </row>
    <row r="35175" spans="1:12">
      <c r="A35175" t="e">
        <f ca="1">E00251619053521</f>
        <v>#NAME?</v>
      </c>
      <c r="B35175">
        <v>109</v>
      </c>
      <c r="C35175" t="s">
        <v>480</v>
      </c>
      <c r="D35175" s="1">
        <v>41907</v>
      </c>
      <c r="F35175">
        <v>2</v>
      </c>
      <c r="G35175">
        <v>29690</v>
      </c>
      <c r="H35175" t="s">
        <v>52</v>
      </c>
      <c r="J35175" t="s">
        <v>14</v>
      </c>
      <c r="K35175">
        <v>43</v>
      </c>
      <c r="L35175" t="s">
        <v>15</v>
      </c>
    </row>
    <row r="35176" spans="1:12">
      <c r="A35176" t="e">
        <f ca="1">E00251619053521</f>
        <v>#NAME?</v>
      </c>
      <c r="B35176">
        <v>109</v>
      </c>
      <c r="C35176" t="s">
        <v>480</v>
      </c>
      <c r="D35176" s="1">
        <v>42500</v>
      </c>
      <c r="F35176">
        <v>1</v>
      </c>
      <c r="G35176">
        <v>3899</v>
      </c>
      <c r="H35176" t="s">
        <v>264</v>
      </c>
      <c r="J35176" t="s">
        <v>14</v>
      </c>
      <c r="K35176">
        <v>45</v>
      </c>
      <c r="L35176" t="s">
        <v>15</v>
      </c>
    </row>
    <row r="35177" spans="1:12">
      <c r="A35177" t="e">
        <f ca="1">E00251619053521</f>
        <v>#NAME?</v>
      </c>
      <c r="B35177">
        <v>739</v>
      </c>
      <c r="C35177" t="s">
        <v>957</v>
      </c>
      <c r="D35177" s="1">
        <v>41838</v>
      </c>
      <c r="F35177">
        <v>2</v>
      </c>
      <c r="G35177">
        <v>30000</v>
      </c>
      <c r="H35177" t="s">
        <v>144</v>
      </c>
      <c r="I35177" t="s">
        <v>56</v>
      </c>
      <c r="J35177" t="s">
        <v>57</v>
      </c>
      <c r="K35177">
        <v>43</v>
      </c>
      <c r="L35177" t="s">
        <v>15</v>
      </c>
    </row>
    <row r="35178" spans="1:12">
      <c r="A35178" t="e">
        <f ca="1">E00251514285421</f>
        <v>#NAME?</v>
      </c>
      <c r="B35178">
        <v>488</v>
      </c>
      <c r="C35178" t="s">
        <v>401</v>
      </c>
      <c r="D35178" s="1">
        <v>41600</v>
      </c>
      <c r="F35178">
        <v>1</v>
      </c>
      <c r="G35178">
        <v>27800</v>
      </c>
      <c r="H35178" t="s">
        <v>145</v>
      </c>
      <c r="J35178" t="s">
        <v>14</v>
      </c>
      <c r="K35178">
        <v>51</v>
      </c>
      <c r="L35178" t="s">
        <v>15</v>
      </c>
    </row>
    <row r="35179" spans="1:12">
      <c r="A35179" t="e">
        <f ca="1">E00251514285421</f>
        <v>#NAME?</v>
      </c>
      <c r="B35179">
        <v>488</v>
      </c>
      <c r="C35179" t="s">
        <v>401</v>
      </c>
      <c r="D35179" s="1">
        <v>42016</v>
      </c>
      <c r="F35179">
        <v>2</v>
      </c>
      <c r="G35179">
        <v>1101</v>
      </c>
      <c r="H35179" t="s">
        <v>220</v>
      </c>
      <c r="J35179" t="s">
        <v>14</v>
      </c>
      <c r="K35179">
        <v>52</v>
      </c>
      <c r="L35179" t="s">
        <v>15</v>
      </c>
    </row>
    <row r="35180" spans="1:12">
      <c r="A35180" t="e">
        <f ca="1">E00251514152121</f>
        <v>#NAME?</v>
      </c>
      <c r="B35180">
        <v>703</v>
      </c>
      <c r="C35180" t="s">
        <v>305</v>
      </c>
      <c r="D35180" s="1">
        <v>41471</v>
      </c>
      <c r="F35180">
        <v>4</v>
      </c>
      <c r="G35180">
        <v>3699</v>
      </c>
      <c r="H35180" t="s">
        <v>149</v>
      </c>
      <c r="J35180" t="s">
        <v>14</v>
      </c>
      <c r="K35180">
        <v>56</v>
      </c>
      <c r="L35180" t="s">
        <v>15</v>
      </c>
    </row>
    <row r="35181" spans="1:12">
      <c r="A35181" t="e">
        <f ca="1">E00251429215421</f>
        <v>#NAME?</v>
      </c>
      <c r="B35181">
        <v>286</v>
      </c>
      <c r="C35181" t="s">
        <v>41</v>
      </c>
      <c r="D35181" s="1">
        <v>41082</v>
      </c>
      <c r="F35181">
        <v>1</v>
      </c>
      <c r="G35181">
        <v>6981</v>
      </c>
      <c r="H35181" t="s">
        <v>1413</v>
      </c>
      <c r="J35181" t="s">
        <v>14</v>
      </c>
      <c r="K35181">
        <v>44</v>
      </c>
      <c r="L35181" t="s">
        <v>15</v>
      </c>
    </row>
    <row r="35182" spans="1:12">
      <c r="A35182" t="e">
        <f ca="1">E00251513050821</f>
        <v>#NAME?</v>
      </c>
      <c r="B35182">
        <v>457</v>
      </c>
      <c r="C35182" t="s">
        <v>137</v>
      </c>
      <c r="D35182" s="1">
        <v>43039</v>
      </c>
      <c r="F35182">
        <v>1</v>
      </c>
      <c r="G35182">
        <v>71514</v>
      </c>
      <c r="H35182" t="s">
        <v>568</v>
      </c>
      <c r="J35182" t="s">
        <v>14</v>
      </c>
      <c r="K35182">
        <v>57</v>
      </c>
      <c r="L35182" t="s">
        <v>15</v>
      </c>
    </row>
    <row r="35183" spans="1:12">
      <c r="A35183" t="e">
        <f ca="1">E00251514152121</f>
        <v>#NAME?</v>
      </c>
      <c r="B35183">
        <v>703</v>
      </c>
      <c r="C35183" t="s">
        <v>305</v>
      </c>
      <c r="D35183" s="1">
        <v>42198</v>
      </c>
      <c r="F35183">
        <v>1</v>
      </c>
      <c r="G35183">
        <v>8798</v>
      </c>
      <c r="H35183" t="s">
        <v>314</v>
      </c>
      <c r="J35183" t="s">
        <v>14</v>
      </c>
      <c r="K35183">
        <v>58</v>
      </c>
      <c r="L35183" t="s">
        <v>15</v>
      </c>
    </row>
    <row r="35184" spans="1:12">
      <c r="A35184" t="e">
        <f ca="1">E00251529118321</f>
        <v>#NAME?</v>
      </c>
      <c r="B35184">
        <v>161</v>
      </c>
      <c r="C35184" t="s">
        <v>349</v>
      </c>
      <c r="D35184" s="1">
        <v>42887</v>
      </c>
      <c r="F35184">
        <v>1</v>
      </c>
      <c r="G35184">
        <v>7862</v>
      </c>
      <c r="H35184" t="s">
        <v>27</v>
      </c>
      <c r="J35184" t="s">
        <v>14</v>
      </c>
      <c r="K35184">
        <v>63</v>
      </c>
      <c r="L35184" t="s">
        <v>22</v>
      </c>
    </row>
    <row r="35185" spans="1:12">
      <c r="A35185" t="e">
        <f ca="1">E00251514152121</f>
        <v>#NAME?</v>
      </c>
      <c r="B35185">
        <v>703</v>
      </c>
      <c r="C35185" t="s">
        <v>305</v>
      </c>
      <c r="D35185" s="1">
        <v>43097</v>
      </c>
      <c r="F35185">
        <v>3</v>
      </c>
      <c r="G35185">
        <v>73390</v>
      </c>
      <c r="H35185" t="s">
        <v>66</v>
      </c>
      <c r="J35185" t="s">
        <v>14</v>
      </c>
      <c r="K35185">
        <v>60</v>
      </c>
      <c r="L35185" t="s">
        <v>15</v>
      </c>
    </row>
    <row r="35186" spans="1:12">
      <c r="A35186" t="e">
        <f ca="1">E00251514152121</f>
        <v>#NAME?</v>
      </c>
      <c r="B35186">
        <v>703</v>
      </c>
      <c r="C35186" t="s">
        <v>305</v>
      </c>
      <c r="D35186" s="1">
        <v>42902</v>
      </c>
      <c r="F35186">
        <v>2</v>
      </c>
      <c r="G35186">
        <v>2724</v>
      </c>
      <c r="H35186" t="s">
        <v>73</v>
      </c>
      <c r="J35186" t="s">
        <v>14</v>
      </c>
      <c r="K35186">
        <v>60</v>
      </c>
      <c r="L35186" t="s">
        <v>15</v>
      </c>
    </row>
    <row r="35187" spans="1:12">
      <c r="A35187" t="e">
        <f ca="1">E00251716551821</f>
        <v>#NAME?</v>
      </c>
      <c r="B35187">
        <v>7504</v>
      </c>
      <c r="C35187" t="s">
        <v>162</v>
      </c>
      <c r="D35187" s="1">
        <v>42019</v>
      </c>
      <c r="F35187">
        <v>1</v>
      </c>
      <c r="G35187">
        <v>4019</v>
      </c>
      <c r="H35187" t="s">
        <v>26</v>
      </c>
      <c r="J35187" t="s">
        <v>14</v>
      </c>
      <c r="K35187">
        <v>45</v>
      </c>
      <c r="L35187" t="s">
        <v>15</v>
      </c>
    </row>
    <row r="35188" spans="1:12">
      <c r="A35188" t="e">
        <f ca="1">E00251514152121</f>
        <v>#NAME?</v>
      </c>
      <c r="B35188">
        <v>703</v>
      </c>
      <c r="C35188" t="s">
        <v>305</v>
      </c>
      <c r="D35188" s="1">
        <v>42087</v>
      </c>
      <c r="F35188">
        <v>4</v>
      </c>
      <c r="G35188">
        <v>2119</v>
      </c>
      <c r="H35188" t="s">
        <v>82</v>
      </c>
      <c r="J35188" t="s">
        <v>14</v>
      </c>
      <c r="K35188">
        <v>58</v>
      </c>
      <c r="L35188" t="s">
        <v>15</v>
      </c>
    </row>
    <row r="35189" spans="1:12">
      <c r="A35189" t="e">
        <f ca="1">E00251514152121</f>
        <v>#NAME?</v>
      </c>
      <c r="B35189">
        <v>703</v>
      </c>
      <c r="C35189" t="s">
        <v>305</v>
      </c>
      <c r="D35189" s="1">
        <v>42474</v>
      </c>
      <c r="F35189">
        <v>4</v>
      </c>
      <c r="G35189">
        <v>2724</v>
      </c>
      <c r="H35189" t="s">
        <v>73</v>
      </c>
      <c r="J35189" t="s">
        <v>14</v>
      </c>
      <c r="K35189">
        <v>59</v>
      </c>
      <c r="L35189" t="s">
        <v>15</v>
      </c>
    </row>
    <row r="35190" spans="1:12">
      <c r="A35190" t="e">
        <f ca="1">E00251531497221</f>
        <v>#NAME?</v>
      </c>
      <c r="B35190">
        <v>1786</v>
      </c>
      <c r="C35190" t="s">
        <v>37</v>
      </c>
      <c r="D35190" s="1">
        <v>42181</v>
      </c>
      <c r="F35190">
        <v>2</v>
      </c>
      <c r="G35190">
        <v>788</v>
      </c>
      <c r="H35190" t="s">
        <v>1756</v>
      </c>
      <c r="J35190" t="s">
        <v>14</v>
      </c>
      <c r="K35190">
        <v>64</v>
      </c>
      <c r="L35190" t="s">
        <v>22</v>
      </c>
    </row>
    <row r="35191" spans="1:12">
      <c r="A35191" t="e">
        <f ca="1">E00251531497221</f>
        <v>#NAME?</v>
      </c>
      <c r="B35191">
        <v>1786</v>
      </c>
      <c r="C35191" t="s">
        <v>37</v>
      </c>
      <c r="D35191" s="1">
        <v>42738</v>
      </c>
      <c r="F35191">
        <v>2</v>
      </c>
      <c r="G35191">
        <v>4660</v>
      </c>
      <c r="H35191" t="s">
        <v>215</v>
      </c>
      <c r="J35191" t="s">
        <v>14</v>
      </c>
      <c r="K35191">
        <v>65</v>
      </c>
      <c r="L35191" t="s">
        <v>15</v>
      </c>
    </row>
    <row r="35192" spans="1:12">
      <c r="A35192" t="e">
        <f ca="1">E00251514152121</f>
        <v>#NAME?</v>
      </c>
      <c r="B35192">
        <v>702</v>
      </c>
      <c r="C35192" t="s">
        <v>293</v>
      </c>
      <c r="D35192" s="1">
        <v>42460</v>
      </c>
      <c r="F35192">
        <v>5</v>
      </c>
      <c r="G35192">
        <v>2724</v>
      </c>
      <c r="H35192" t="s">
        <v>73</v>
      </c>
      <c r="J35192" t="s">
        <v>14</v>
      </c>
      <c r="K35192">
        <v>59</v>
      </c>
      <c r="L35192" t="s">
        <v>15</v>
      </c>
    </row>
    <row r="35193" spans="1:12">
      <c r="A35193" t="e">
        <f ca="1">E00251532351021</f>
        <v>#NAME?</v>
      </c>
      <c r="B35193">
        <v>490</v>
      </c>
      <c r="C35193" t="s">
        <v>158</v>
      </c>
      <c r="D35193" s="1">
        <v>41712</v>
      </c>
      <c r="F35193">
        <v>1</v>
      </c>
      <c r="G35193">
        <v>7243</v>
      </c>
      <c r="H35193" t="s">
        <v>42</v>
      </c>
      <c r="J35193" t="s">
        <v>14</v>
      </c>
      <c r="K35193">
        <v>55</v>
      </c>
      <c r="L35193" t="s">
        <v>15</v>
      </c>
    </row>
    <row r="35194" spans="1:12">
      <c r="A35194" t="e">
        <f ca="1">E00251514152121</f>
        <v>#NAME?</v>
      </c>
      <c r="B35194">
        <v>703</v>
      </c>
      <c r="C35194" t="s">
        <v>305</v>
      </c>
      <c r="D35194" s="1">
        <v>42678</v>
      </c>
      <c r="F35194">
        <v>4</v>
      </c>
      <c r="G35194">
        <v>78321</v>
      </c>
      <c r="H35194" t="s">
        <v>490</v>
      </c>
      <c r="J35194" t="s">
        <v>14</v>
      </c>
      <c r="K35194">
        <v>59</v>
      </c>
      <c r="L35194" t="s">
        <v>22</v>
      </c>
    </row>
    <row r="35195" spans="1:12">
      <c r="A35195" t="e">
        <f ca="1">E00251514152121</f>
        <v>#NAME?</v>
      </c>
      <c r="B35195">
        <v>703</v>
      </c>
      <c r="C35195" t="s">
        <v>305</v>
      </c>
      <c r="D35195" s="1">
        <v>42724</v>
      </c>
      <c r="F35195">
        <v>1</v>
      </c>
      <c r="G35195">
        <v>40490</v>
      </c>
      <c r="H35195" t="s">
        <v>815</v>
      </c>
      <c r="J35195" t="s">
        <v>14</v>
      </c>
      <c r="K35195">
        <v>59</v>
      </c>
      <c r="L35195" t="s">
        <v>15</v>
      </c>
    </row>
    <row r="35196" spans="1:12">
      <c r="A35196" t="e">
        <f ca="1">E00251514152121</f>
        <v>#NAME?</v>
      </c>
      <c r="B35196">
        <v>702</v>
      </c>
      <c r="C35196" t="s">
        <v>293</v>
      </c>
      <c r="D35196" s="1">
        <v>42250</v>
      </c>
      <c r="F35196">
        <v>3</v>
      </c>
      <c r="G35196">
        <v>78050</v>
      </c>
      <c r="H35196" t="s">
        <v>197</v>
      </c>
      <c r="J35196" t="s">
        <v>14</v>
      </c>
      <c r="K35196">
        <v>58</v>
      </c>
      <c r="L35196" t="s">
        <v>22</v>
      </c>
    </row>
    <row r="35197" spans="1:12">
      <c r="A35197" t="e">
        <f ca="1">E00251514152121</f>
        <v>#NAME?</v>
      </c>
      <c r="B35197">
        <v>702</v>
      </c>
      <c r="C35197" t="s">
        <v>293</v>
      </c>
      <c r="D35197" s="1">
        <v>42460</v>
      </c>
      <c r="F35197">
        <v>3</v>
      </c>
      <c r="G35197">
        <v>7862</v>
      </c>
      <c r="H35197" t="s">
        <v>27</v>
      </c>
      <c r="J35197" t="s">
        <v>14</v>
      </c>
      <c r="K35197">
        <v>59</v>
      </c>
      <c r="L35197" t="s">
        <v>22</v>
      </c>
    </row>
    <row r="35198" spans="1:12">
      <c r="A35198" t="e">
        <f ca="1">E00251514152121</f>
        <v>#NAME?</v>
      </c>
      <c r="B35198">
        <v>703</v>
      </c>
      <c r="C35198" t="s">
        <v>305</v>
      </c>
      <c r="D35198" s="1">
        <v>41192</v>
      </c>
      <c r="F35198">
        <v>1</v>
      </c>
      <c r="G35198">
        <v>4659</v>
      </c>
      <c r="H35198" t="s">
        <v>47</v>
      </c>
      <c r="J35198" t="s">
        <v>14</v>
      </c>
      <c r="K35198">
        <v>55</v>
      </c>
      <c r="L35198" t="s">
        <v>15</v>
      </c>
    </row>
    <row r="35199" spans="1:12">
      <c r="A35199" t="e">
        <f ca="1">E00251626568221</f>
        <v>#NAME?</v>
      </c>
      <c r="B35199">
        <v>695</v>
      </c>
      <c r="C35199" t="s">
        <v>257</v>
      </c>
      <c r="D35199" s="1">
        <v>41886</v>
      </c>
      <c r="F35199">
        <v>1</v>
      </c>
      <c r="G35199">
        <v>3699</v>
      </c>
      <c r="H35199" t="s">
        <v>149</v>
      </c>
      <c r="J35199" t="s">
        <v>14</v>
      </c>
      <c r="K35199">
        <v>54</v>
      </c>
      <c r="L35199" t="s">
        <v>15</v>
      </c>
    </row>
    <row r="35200" spans="1:12">
      <c r="A35200" t="e">
        <f ca="1">E00251514247321</f>
        <v>#NAME?</v>
      </c>
      <c r="B35200">
        <v>448</v>
      </c>
      <c r="C35200" t="s">
        <v>112</v>
      </c>
      <c r="D35200" s="1">
        <v>41697</v>
      </c>
      <c r="F35200">
        <v>2</v>
      </c>
      <c r="G35200">
        <v>71590</v>
      </c>
      <c r="H35200" t="s">
        <v>44</v>
      </c>
      <c r="J35200" t="s">
        <v>14</v>
      </c>
      <c r="K35200">
        <v>60</v>
      </c>
      <c r="L35200" t="s">
        <v>15</v>
      </c>
    </row>
    <row r="35201" spans="1:12">
      <c r="A35201" t="e">
        <f ca="1">E00251510660421</f>
        <v>#NAME?</v>
      </c>
      <c r="B35201">
        <v>199</v>
      </c>
      <c r="C35201" t="s">
        <v>681</v>
      </c>
      <c r="D35201" s="1">
        <v>41792</v>
      </c>
      <c r="F35201">
        <v>1</v>
      </c>
      <c r="G35201">
        <v>49390</v>
      </c>
      <c r="H35201" t="s">
        <v>59</v>
      </c>
      <c r="J35201" t="s">
        <v>14</v>
      </c>
      <c r="K35201">
        <v>41</v>
      </c>
      <c r="L35201" t="s">
        <v>15</v>
      </c>
    </row>
    <row r="35202" spans="1:12">
      <c r="A35202" t="e">
        <f ca="1">E00251510660421</f>
        <v>#NAME?</v>
      </c>
      <c r="B35202">
        <v>199</v>
      </c>
      <c r="C35202" t="s">
        <v>681</v>
      </c>
      <c r="D35202" s="1">
        <v>42632</v>
      </c>
      <c r="F35202">
        <v>1</v>
      </c>
      <c r="G35202">
        <v>49390</v>
      </c>
      <c r="H35202" t="s">
        <v>59</v>
      </c>
      <c r="J35202" t="s">
        <v>14</v>
      </c>
      <c r="K35202">
        <v>43</v>
      </c>
      <c r="L35202" t="s">
        <v>15</v>
      </c>
    </row>
    <row r="35203" spans="1:12">
      <c r="A35203" t="e">
        <f ca="1">E00251429212121</f>
        <v>#NAME?</v>
      </c>
      <c r="B35203">
        <v>695</v>
      </c>
      <c r="C35203" t="s">
        <v>257</v>
      </c>
      <c r="D35203" s="1">
        <v>41621</v>
      </c>
      <c r="F35203">
        <v>2</v>
      </c>
      <c r="G35203">
        <v>55090</v>
      </c>
      <c r="H35203" t="s">
        <v>400</v>
      </c>
      <c r="J35203" t="s">
        <v>14</v>
      </c>
      <c r="K35203">
        <v>41</v>
      </c>
      <c r="L35203" t="s">
        <v>15</v>
      </c>
    </row>
    <row r="35204" spans="1:12">
      <c r="A35204" t="e">
        <f ca="1">E00251429212121</f>
        <v>#NAME?</v>
      </c>
      <c r="B35204">
        <v>695</v>
      </c>
      <c r="C35204" t="s">
        <v>257</v>
      </c>
      <c r="D35204" s="1">
        <v>41850</v>
      </c>
      <c r="F35204">
        <v>3</v>
      </c>
      <c r="G35204">
        <v>4549</v>
      </c>
      <c r="H35204" t="s">
        <v>69</v>
      </c>
      <c r="J35204" t="s">
        <v>14</v>
      </c>
      <c r="K35204">
        <v>41</v>
      </c>
      <c r="L35204" t="s">
        <v>15</v>
      </c>
    </row>
    <row r="35205" spans="1:12">
      <c r="A35205" t="e">
        <f ca="1">E00251514152121</f>
        <v>#NAME?</v>
      </c>
      <c r="B35205">
        <v>703</v>
      </c>
      <c r="C35205" t="s">
        <v>305</v>
      </c>
      <c r="D35205" s="1">
        <v>42628</v>
      </c>
      <c r="F35205">
        <v>1</v>
      </c>
      <c r="G35205">
        <v>7429</v>
      </c>
      <c r="H35205" t="s">
        <v>895</v>
      </c>
      <c r="J35205" t="s">
        <v>14</v>
      </c>
      <c r="K35205">
        <v>59</v>
      </c>
      <c r="L35205" t="s">
        <v>15</v>
      </c>
    </row>
    <row r="35206" spans="1:12">
      <c r="A35206" t="e">
        <f ca="1">E00251514152121</f>
        <v>#NAME?</v>
      </c>
      <c r="B35206">
        <v>703</v>
      </c>
      <c r="C35206" t="s">
        <v>305</v>
      </c>
      <c r="D35206" s="1">
        <v>42913</v>
      </c>
      <c r="F35206">
        <v>6</v>
      </c>
      <c r="G35206">
        <v>78321</v>
      </c>
      <c r="H35206" t="s">
        <v>490</v>
      </c>
      <c r="J35206" t="s">
        <v>14</v>
      </c>
      <c r="K35206">
        <v>60</v>
      </c>
      <c r="L35206" t="s">
        <v>22</v>
      </c>
    </row>
    <row r="35207" spans="1:12">
      <c r="A35207" t="e">
        <f ca="1">E00251514152121</f>
        <v>#NAME?</v>
      </c>
      <c r="B35207">
        <v>703</v>
      </c>
      <c r="C35207" t="s">
        <v>305</v>
      </c>
      <c r="D35207" s="1">
        <v>42921</v>
      </c>
      <c r="F35207">
        <v>5</v>
      </c>
      <c r="G35207">
        <v>4549</v>
      </c>
      <c r="H35207" t="s">
        <v>69</v>
      </c>
      <c r="J35207" t="s">
        <v>14</v>
      </c>
      <c r="K35207">
        <v>60</v>
      </c>
      <c r="L35207" t="s">
        <v>15</v>
      </c>
    </row>
    <row r="35208" spans="1:12">
      <c r="A35208" t="e">
        <f ca="1">E00251439638221</f>
        <v>#NAME?</v>
      </c>
      <c r="B35208">
        <v>4374</v>
      </c>
      <c r="C35208" t="s">
        <v>898</v>
      </c>
      <c r="D35208" s="1">
        <v>41457</v>
      </c>
      <c r="F35208">
        <v>1</v>
      </c>
      <c r="G35208">
        <v>2720</v>
      </c>
      <c r="H35208" t="s">
        <v>65</v>
      </c>
      <c r="J35208" t="s">
        <v>14</v>
      </c>
      <c r="K35208">
        <v>53</v>
      </c>
      <c r="L35208" t="s">
        <v>15</v>
      </c>
    </row>
    <row r="35209" spans="1:12">
      <c r="A35209" t="e">
        <f ca="1">E00251439638221</f>
        <v>#NAME?</v>
      </c>
      <c r="B35209">
        <v>4374</v>
      </c>
      <c r="C35209" t="s">
        <v>898</v>
      </c>
      <c r="D35209" s="1">
        <v>42381</v>
      </c>
      <c r="F35209">
        <v>2</v>
      </c>
      <c r="G35209">
        <v>4019</v>
      </c>
      <c r="H35209" t="s">
        <v>26</v>
      </c>
      <c r="J35209" t="s">
        <v>14</v>
      </c>
      <c r="K35209">
        <v>55</v>
      </c>
      <c r="L35209" t="s">
        <v>15</v>
      </c>
    </row>
    <row r="35210" spans="1:12">
      <c r="A35210" t="e">
        <f ca="1">E00251514247321</f>
        <v>#NAME?</v>
      </c>
      <c r="B35210">
        <v>448</v>
      </c>
      <c r="C35210" t="s">
        <v>112</v>
      </c>
      <c r="D35210" s="1">
        <v>42550</v>
      </c>
      <c r="F35210">
        <v>2</v>
      </c>
      <c r="G35210">
        <v>5690</v>
      </c>
      <c r="H35210" t="s">
        <v>889</v>
      </c>
      <c r="J35210" t="s">
        <v>14</v>
      </c>
      <c r="K35210">
        <v>62</v>
      </c>
      <c r="L35210" t="s">
        <v>15</v>
      </c>
    </row>
    <row r="35211" spans="1:12">
      <c r="A35211" t="e">
        <f ca="1">E00251514247321</f>
        <v>#NAME?</v>
      </c>
      <c r="B35211">
        <v>448</v>
      </c>
      <c r="C35211" t="s">
        <v>112</v>
      </c>
      <c r="D35211" s="1">
        <v>42627</v>
      </c>
      <c r="F35211">
        <v>3</v>
      </c>
      <c r="G35211">
        <v>3659</v>
      </c>
      <c r="H35211" t="s">
        <v>132</v>
      </c>
      <c r="J35211" t="s">
        <v>14</v>
      </c>
      <c r="K35211">
        <v>63</v>
      </c>
      <c r="L35211" t="s">
        <v>15</v>
      </c>
    </row>
    <row r="35212" spans="1:12">
      <c r="A35212" t="e">
        <f ca="1">E00251439638221</f>
        <v>#NAME?</v>
      </c>
      <c r="B35212">
        <v>4374</v>
      </c>
      <c r="C35212" t="s">
        <v>898</v>
      </c>
      <c r="D35212" s="1">
        <v>41072</v>
      </c>
      <c r="F35212">
        <v>1</v>
      </c>
      <c r="G35212">
        <v>2169</v>
      </c>
      <c r="H35212" t="s">
        <v>40</v>
      </c>
      <c r="J35212" t="s">
        <v>14</v>
      </c>
      <c r="K35212">
        <v>52</v>
      </c>
      <c r="L35212" t="s">
        <v>15</v>
      </c>
    </row>
    <row r="35213" spans="1:12">
      <c r="A35213" t="e">
        <f ca="1">E00251429696221</f>
        <v>#NAME?</v>
      </c>
      <c r="B35213">
        <v>199</v>
      </c>
      <c r="C35213" t="s">
        <v>681</v>
      </c>
      <c r="D35213" s="1">
        <v>42226</v>
      </c>
      <c r="F35213">
        <v>1</v>
      </c>
      <c r="G35213">
        <v>6989</v>
      </c>
      <c r="H35213" t="s">
        <v>544</v>
      </c>
      <c r="J35213" t="s">
        <v>14</v>
      </c>
      <c r="K35213">
        <v>66</v>
      </c>
      <c r="L35213" t="s">
        <v>15</v>
      </c>
    </row>
    <row r="35214" spans="1:12">
      <c r="A35214" t="e">
        <f ca="1">E00251429696221</f>
        <v>#NAME?</v>
      </c>
      <c r="B35214">
        <v>199</v>
      </c>
      <c r="C35214" t="s">
        <v>681</v>
      </c>
      <c r="D35214" s="1">
        <v>42857</v>
      </c>
      <c r="F35214">
        <v>3</v>
      </c>
      <c r="G35214">
        <v>3051</v>
      </c>
      <c r="H35214" t="s">
        <v>13</v>
      </c>
      <c r="J35214" t="s">
        <v>14</v>
      </c>
      <c r="K35214">
        <v>67</v>
      </c>
      <c r="L35214" t="s">
        <v>15</v>
      </c>
    </row>
    <row r="35215" spans="1:12">
      <c r="A35215" t="e">
        <f ca="1">E00251512346221</f>
        <v>#NAME?</v>
      </c>
      <c r="B35215">
        <v>4904</v>
      </c>
      <c r="C35215" t="s">
        <v>1698</v>
      </c>
      <c r="D35215" s="1">
        <v>42858</v>
      </c>
      <c r="F35215">
        <v>1</v>
      </c>
      <c r="G35215">
        <v>3804</v>
      </c>
      <c r="H35215" t="s">
        <v>71</v>
      </c>
      <c r="J35215" t="s">
        <v>14</v>
      </c>
      <c r="K35215">
        <v>45</v>
      </c>
      <c r="L35215" t="s">
        <v>15</v>
      </c>
    </row>
    <row r="35216" spans="1:12">
      <c r="A35216" t="e">
        <f ca="1">E00251514152121</f>
        <v>#NAME?</v>
      </c>
      <c r="B35216">
        <v>703</v>
      </c>
      <c r="C35216" t="s">
        <v>305</v>
      </c>
      <c r="D35216" s="1">
        <v>42902</v>
      </c>
      <c r="F35216">
        <v>5</v>
      </c>
      <c r="G35216">
        <v>78321</v>
      </c>
      <c r="H35216" t="s">
        <v>490</v>
      </c>
      <c r="J35216" t="s">
        <v>14</v>
      </c>
      <c r="K35216">
        <v>60</v>
      </c>
      <c r="L35216" t="s">
        <v>22</v>
      </c>
    </row>
    <row r="35217" spans="1:12">
      <c r="A35217" t="e">
        <f ca="1">E00251514152121</f>
        <v>#NAME?</v>
      </c>
      <c r="B35217">
        <v>703</v>
      </c>
      <c r="C35217" t="s">
        <v>305</v>
      </c>
      <c r="D35217" s="1">
        <v>43014</v>
      </c>
      <c r="F35217">
        <v>1</v>
      </c>
      <c r="G35217">
        <v>2724</v>
      </c>
      <c r="H35217" t="s">
        <v>73</v>
      </c>
      <c r="J35217" t="s">
        <v>14</v>
      </c>
      <c r="K35217">
        <v>60</v>
      </c>
      <c r="L35217" t="s">
        <v>15</v>
      </c>
    </row>
    <row r="35218" spans="1:12">
      <c r="A35218" t="e">
        <f ca="1">E00251514247321</f>
        <v>#NAME?</v>
      </c>
      <c r="B35218">
        <v>753</v>
      </c>
      <c r="C35218" t="s">
        <v>545</v>
      </c>
      <c r="D35218" s="1">
        <v>42613</v>
      </c>
      <c r="F35218">
        <v>1</v>
      </c>
      <c r="G35218">
        <v>81611</v>
      </c>
      <c r="H35218" t="s">
        <v>1757</v>
      </c>
      <c r="I35218" t="s">
        <v>56</v>
      </c>
      <c r="J35218" t="s">
        <v>57</v>
      </c>
      <c r="K35218">
        <v>62</v>
      </c>
      <c r="L35218" t="s">
        <v>15</v>
      </c>
    </row>
    <row r="35219" spans="1:12">
      <c r="A35219" t="e">
        <f ca="1">E00251514283421</f>
        <v>#NAME?</v>
      </c>
      <c r="B35219">
        <v>446</v>
      </c>
      <c r="C35219" t="s">
        <v>94</v>
      </c>
      <c r="D35219" s="1">
        <v>41834</v>
      </c>
      <c r="F35219">
        <v>1</v>
      </c>
      <c r="G35219">
        <v>1101</v>
      </c>
      <c r="H35219" t="s">
        <v>220</v>
      </c>
      <c r="J35219" t="s">
        <v>14</v>
      </c>
      <c r="K35219">
        <v>56</v>
      </c>
      <c r="L35219" t="s">
        <v>15</v>
      </c>
    </row>
    <row r="35220" spans="1:12">
      <c r="A35220" t="e">
        <f ca="1">E00251429170621</f>
        <v>#NAME?</v>
      </c>
      <c r="B35220">
        <v>296</v>
      </c>
      <c r="C35220" t="s">
        <v>119</v>
      </c>
      <c r="D35220" s="1">
        <v>41856</v>
      </c>
      <c r="F35220">
        <v>2</v>
      </c>
      <c r="G35220">
        <v>72673</v>
      </c>
      <c r="H35220" t="s">
        <v>394</v>
      </c>
      <c r="J35220" t="s">
        <v>14</v>
      </c>
      <c r="K35220">
        <v>51</v>
      </c>
      <c r="L35220" t="s">
        <v>15</v>
      </c>
    </row>
    <row r="35221" spans="1:12">
      <c r="A35221" t="e">
        <f ca="1">E00251424849521</f>
        <v>#NAME?</v>
      </c>
      <c r="B35221">
        <v>122</v>
      </c>
      <c r="C35221" t="s">
        <v>522</v>
      </c>
      <c r="D35221" s="1">
        <v>42865</v>
      </c>
      <c r="F35221">
        <v>1</v>
      </c>
      <c r="G35221">
        <v>5718</v>
      </c>
      <c r="H35221" t="s">
        <v>244</v>
      </c>
      <c r="J35221" t="s">
        <v>14</v>
      </c>
      <c r="K35221">
        <v>53</v>
      </c>
      <c r="L35221" t="s">
        <v>15</v>
      </c>
    </row>
    <row r="35222" spans="1:12">
      <c r="A35222" t="e">
        <f ca="1">E00251514152121</f>
        <v>#NAME?</v>
      </c>
      <c r="B35222">
        <v>702</v>
      </c>
      <c r="C35222" t="s">
        <v>293</v>
      </c>
      <c r="D35222" s="1">
        <v>42044</v>
      </c>
      <c r="F35222">
        <v>5</v>
      </c>
      <c r="G35222">
        <v>78050</v>
      </c>
      <c r="H35222" t="s">
        <v>197</v>
      </c>
      <c r="J35222" t="s">
        <v>14</v>
      </c>
      <c r="K35222">
        <v>57</v>
      </c>
      <c r="L35222" t="s">
        <v>22</v>
      </c>
    </row>
    <row r="35223" spans="1:12">
      <c r="A35223" t="e">
        <f ca="1">E00251512293621</f>
        <v>#NAME?</v>
      </c>
      <c r="B35223">
        <v>51</v>
      </c>
      <c r="C35223" t="s">
        <v>372</v>
      </c>
      <c r="D35223" s="1">
        <v>42979</v>
      </c>
      <c r="F35223">
        <v>4</v>
      </c>
      <c r="G35223">
        <v>27800</v>
      </c>
      <c r="H35223" t="s">
        <v>145</v>
      </c>
      <c r="J35223" t="s">
        <v>14</v>
      </c>
      <c r="K35223">
        <v>52</v>
      </c>
      <c r="L35223" t="s">
        <v>15</v>
      </c>
    </row>
    <row r="35224" spans="1:12">
      <c r="A35224" t="e">
        <f ca="1">E00251514247321</f>
        <v>#NAME?</v>
      </c>
      <c r="B35224">
        <v>291</v>
      </c>
      <c r="C35224" t="s">
        <v>160</v>
      </c>
      <c r="D35224" s="1">
        <v>42621</v>
      </c>
      <c r="F35224">
        <v>1</v>
      </c>
      <c r="G35224">
        <v>8830</v>
      </c>
      <c r="H35224" t="s">
        <v>691</v>
      </c>
      <c r="J35224" t="s">
        <v>14</v>
      </c>
      <c r="K35224">
        <v>63</v>
      </c>
      <c r="L35224" t="s">
        <v>15</v>
      </c>
    </row>
    <row r="35225" spans="1:12">
      <c r="A35225" t="e">
        <f ca="1">E00251429215421</f>
        <v>#NAME?</v>
      </c>
      <c r="B35225">
        <v>286</v>
      </c>
      <c r="C35225" t="s">
        <v>41</v>
      </c>
      <c r="D35225" s="1">
        <v>41459</v>
      </c>
      <c r="F35225">
        <v>1</v>
      </c>
      <c r="G35225">
        <v>71940</v>
      </c>
      <c r="H35225" t="s">
        <v>135</v>
      </c>
      <c r="J35225" t="s">
        <v>14</v>
      </c>
      <c r="K35225">
        <v>45</v>
      </c>
      <c r="L35225" t="s">
        <v>15</v>
      </c>
    </row>
    <row r="35226" spans="1:12">
      <c r="A35226" t="e">
        <f ca="1">E00251514152121</f>
        <v>#NAME?</v>
      </c>
      <c r="B35226">
        <v>703</v>
      </c>
      <c r="C35226" t="s">
        <v>305</v>
      </c>
      <c r="D35226" s="1">
        <v>40968</v>
      </c>
      <c r="F35226">
        <v>1</v>
      </c>
      <c r="G35226">
        <v>7969</v>
      </c>
      <c r="H35226" t="s">
        <v>87</v>
      </c>
      <c r="J35226" t="s">
        <v>14</v>
      </c>
      <c r="K35226">
        <v>55</v>
      </c>
      <c r="L35226" t="s">
        <v>22</v>
      </c>
    </row>
    <row r="35227" spans="1:12">
      <c r="A35227" t="e">
        <f ca="1">E00251514152121</f>
        <v>#NAME?</v>
      </c>
      <c r="B35227">
        <v>703</v>
      </c>
      <c r="C35227" t="s">
        <v>305</v>
      </c>
      <c r="D35227" s="1">
        <v>43014</v>
      </c>
      <c r="F35227">
        <v>4</v>
      </c>
      <c r="G35227">
        <v>78050</v>
      </c>
      <c r="H35227" t="s">
        <v>197</v>
      </c>
      <c r="J35227" t="s">
        <v>14</v>
      </c>
      <c r="K35227">
        <v>60</v>
      </c>
      <c r="L35227" t="s">
        <v>22</v>
      </c>
    </row>
    <row r="35228" spans="1:12">
      <c r="A35228" t="e">
        <f ca="1">E00251514152121</f>
        <v>#NAME?</v>
      </c>
      <c r="B35228">
        <v>703</v>
      </c>
      <c r="C35228" t="s">
        <v>305</v>
      </c>
      <c r="D35228" s="1">
        <v>41795</v>
      </c>
      <c r="F35228">
        <v>2</v>
      </c>
      <c r="G35228">
        <v>2119</v>
      </c>
      <c r="H35228" t="s">
        <v>82</v>
      </c>
      <c r="J35228" t="s">
        <v>14</v>
      </c>
      <c r="K35228">
        <v>57</v>
      </c>
      <c r="L35228" t="s">
        <v>15</v>
      </c>
    </row>
    <row r="35229" spans="1:12">
      <c r="A35229" t="e">
        <f ca="1">E00251618072321</f>
        <v>#NAME?</v>
      </c>
      <c r="B35229">
        <v>12</v>
      </c>
      <c r="C35229" t="s">
        <v>771</v>
      </c>
      <c r="D35229" s="1">
        <v>42639</v>
      </c>
      <c r="F35229">
        <v>2</v>
      </c>
      <c r="G35229">
        <v>5932</v>
      </c>
      <c r="H35229" t="s">
        <v>246</v>
      </c>
      <c r="J35229" t="s">
        <v>14</v>
      </c>
      <c r="K35229">
        <v>41</v>
      </c>
      <c r="L35229" t="s">
        <v>15</v>
      </c>
    </row>
    <row r="35230" spans="1:12">
      <c r="A35230" t="e">
        <f ca="1">E00251618072321</f>
        <v>#NAME?</v>
      </c>
      <c r="B35230">
        <v>12</v>
      </c>
      <c r="C35230" t="s">
        <v>771</v>
      </c>
      <c r="D35230" s="1">
        <v>42697</v>
      </c>
      <c r="F35230">
        <v>3</v>
      </c>
      <c r="G35230">
        <v>5932</v>
      </c>
      <c r="H35230" t="s">
        <v>246</v>
      </c>
      <c r="J35230" t="s">
        <v>14</v>
      </c>
      <c r="K35230">
        <v>41</v>
      </c>
      <c r="L35230" t="s">
        <v>15</v>
      </c>
    </row>
    <row r="35231" spans="1:12">
      <c r="A35231" t="e">
        <f ca="1">E00251619054221</f>
        <v>#NAME?</v>
      </c>
      <c r="B35231">
        <v>1798</v>
      </c>
      <c r="C35231" t="s">
        <v>510</v>
      </c>
      <c r="D35231" s="1">
        <v>41813</v>
      </c>
      <c r="F35231">
        <v>1</v>
      </c>
      <c r="G35231">
        <v>7999</v>
      </c>
      <c r="H35231" t="s">
        <v>80</v>
      </c>
      <c r="J35231" t="s">
        <v>14</v>
      </c>
      <c r="K35231">
        <v>62</v>
      </c>
      <c r="L35231" t="s">
        <v>15</v>
      </c>
    </row>
    <row r="35232" spans="1:12">
      <c r="A35232" t="e">
        <f ca="1">E00251514152121</f>
        <v>#NAME?</v>
      </c>
      <c r="B35232">
        <v>1028</v>
      </c>
      <c r="C35232" t="s">
        <v>127</v>
      </c>
      <c r="D35232" s="1">
        <v>42508</v>
      </c>
      <c r="F35232">
        <v>1</v>
      </c>
      <c r="G35232">
        <v>8270</v>
      </c>
      <c r="H35232" t="s">
        <v>816</v>
      </c>
      <c r="I35232" t="s">
        <v>127</v>
      </c>
      <c r="J35232" t="s">
        <v>57</v>
      </c>
      <c r="K35232">
        <v>59</v>
      </c>
      <c r="L35232" t="s">
        <v>15</v>
      </c>
    </row>
    <row r="35233" spans="1:12">
      <c r="A35233" t="e">
        <f ca="1">E00251615815321</f>
        <v>#NAME?</v>
      </c>
      <c r="B35233">
        <v>500</v>
      </c>
      <c r="C35233" t="s">
        <v>161</v>
      </c>
      <c r="D35233" s="1">
        <v>42286</v>
      </c>
      <c r="F35233">
        <v>2</v>
      </c>
      <c r="G35233">
        <v>53010</v>
      </c>
      <c r="H35233" t="s">
        <v>261</v>
      </c>
      <c r="J35233" t="s">
        <v>14</v>
      </c>
      <c r="K35233">
        <v>58</v>
      </c>
      <c r="L35233" t="s">
        <v>15</v>
      </c>
    </row>
    <row r="35234" spans="1:12">
      <c r="A35234" t="e">
        <f ca="1">E00251514152121</f>
        <v>#NAME?</v>
      </c>
      <c r="B35234">
        <v>703</v>
      </c>
      <c r="C35234" t="s">
        <v>305</v>
      </c>
      <c r="D35234" s="1">
        <v>41535</v>
      </c>
      <c r="F35234">
        <v>4</v>
      </c>
      <c r="G35234">
        <v>40490</v>
      </c>
      <c r="H35234" t="s">
        <v>815</v>
      </c>
      <c r="J35234" t="s">
        <v>14</v>
      </c>
      <c r="K35234">
        <v>56</v>
      </c>
      <c r="L35234" t="s">
        <v>15</v>
      </c>
    </row>
    <row r="35235" spans="1:12">
      <c r="A35235" t="e">
        <f ca="1">E00251514152121</f>
        <v>#NAME?</v>
      </c>
      <c r="B35235">
        <v>703</v>
      </c>
      <c r="C35235" t="s">
        <v>305</v>
      </c>
      <c r="D35235" s="1">
        <v>41837</v>
      </c>
      <c r="F35235">
        <v>1</v>
      </c>
      <c r="G35235">
        <v>2119</v>
      </c>
      <c r="H35235" t="s">
        <v>82</v>
      </c>
      <c r="J35235" t="s">
        <v>14</v>
      </c>
      <c r="K35235">
        <v>57</v>
      </c>
      <c r="L35235" t="s">
        <v>15</v>
      </c>
    </row>
    <row r="35236" spans="1:12">
      <c r="A35236" t="e">
        <f ca="1">E00251514152121</f>
        <v>#NAME?</v>
      </c>
      <c r="B35236">
        <v>703</v>
      </c>
      <c r="C35236" t="s">
        <v>305</v>
      </c>
      <c r="D35236" s="1">
        <v>43097</v>
      </c>
      <c r="F35236">
        <v>1</v>
      </c>
      <c r="G35236">
        <v>40490</v>
      </c>
      <c r="H35236" t="s">
        <v>815</v>
      </c>
      <c r="J35236" t="s">
        <v>14</v>
      </c>
      <c r="K35236">
        <v>60</v>
      </c>
      <c r="L35236" t="s">
        <v>15</v>
      </c>
    </row>
    <row r="35237" spans="1:12">
      <c r="A35237" t="e">
        <f ca="1">E00251514152121</f>
        <v>#NAME?</v>
      </c>
      <c r="B35237">
        <v>703</v>
      </c>
      <c r="C35237" t="s">
        <v>305</v>
      </c>
      <c r="D35237" s="1">
        <v>42198</v>
      </c>
      <c r="F35237">
        <v>5</v>
      </c>
      <c r="G35237">
        <v>4549</v>
      </c>
      <c r="H35237" t="s">
        <v>69</v>
      </c>
      <c r="J35237" t="s">
        <v>14</v>
      </c>
      <c r="K35237">
        <v>58</v>
      </c>
      <c r="L35237" t="s">
        <v>15</v>
      </c>
    </row>
    <row r="35238" spans="1:12">
      <c r="A35238" t="e">
        <f ca="1">E00251424016021</f>
        <v>#NAME?</v>
      </c>
      <c r="B35238">
        <v>206</v>
      </c>
      <c r="C35238" t="s">
        <v>892</v>
      </c>
      <c r="D35238" s="1">
        <v>42389</v>
      </c>
      <c r="F35238">
        <v>1</v>
      </c>
      <c r="G35238">
        <v>72670</v>
      </c>
      <c r="H35238" t="s">
        <v>223</v>
      </c>
      <c r="J35238" t="s">
        <v>14</v>
      </c>
      <c r="K35238">
        <v>60</v>
      </c>
      <c r="L35238" t="s">
        <v>15</v>
      </c>
    </row>
    <row r="35239" spans="1:12">
      <c r="A35239" t="e">
        <f t="shared" ref="A35239:A35244" ca="1" si="322">E00251514152121</f>
        <v>#NAME?</v>
      </c>
      <c r="B35239">
        <v>702</v>
      </c>
      <c r="C35239" t="s">
        <v>293</v>
      </c>
      <c r="D35239" s="1">
        <v>41282</v>
      </c>
      <c r="F35239">
        <v>4</v>
      </c>
      <c r="G35239">
        <v>40490</v>
      </c>
      <c r="H35239" t="s">
        <v>815</v>
      </c>
      <c r="J35239" t="s">
        <v>14</v>
      </c>
      <c r="K35239">
        <v>55</v>
      </c>
      <c r="L35239" t="s">
        <v>15</v>
      </c>
    </row>
    <row r="35240" spans="1:12">
      <c r="A35240" t="e">
        <f t="shared" ca="1" si="322"/>
        <v>#NAME?</v>
      </c>
      <c r="B35240">
        <v>702</v>
      </c>
      <c r="C35240" t="s">
        <v>293</v>
      </c>
      <c r="D35240" s="1">
        <v>41834</v>
      </c>
      <c r="F35240">
        <v>1</v>
      </c>
      <c r="G35240">
        <v>2119</v>
      </c>
      <c r="H35240" t="s">
        <v>82</v>
      </c>
      <c r="J35240" t="s">
        <v>14</v>
      </c>
      <c r="K35240">
        <v>57</v>
      </c>
      <c r="L35240" t="s">
        <v>15</v>
      </c>
    </row>
    <row r="35241" spans="1:12">
      <c r="A35241" t="e">
        <f t="shared" ca="1" si="322"/>
        <v>#NAME?</v>
      </c>
      <c r="B35241">
        <v>702</v>
      </c>
      <c r="C35241" t="s">
        <v>293</v>
      </c>
      <c r="D35241" s="1">
        <v>41262</v>
      </c>
      <c r="F35241">
        <v>4</v>
      </c>
      <c r="G35241">
        <v>4549</v>
      </c>
      <c r="H35241" t="s">
        <v>69</v>
      </c>
      <c r="J35241" t="s">
        <v>14</v>
      </c>
      <c r="K35241">
        <v>55</v>
      </c>
      <c r="L35241" t="s">
        <v>15</v>
      </c>
    </row>
    <row r="35242" spans="1:12">
      <c r="A35242" t="e">
        <f t="shared" ca="1" si="322"/>
        <v>#NAME?</v>
      </c>
      <c r="B35242">
        <v>703</v>
      </c>
      <c r="C35242" t="s">
        <v>305</v>
      </c>
      <c r="D35242" s="1">
        <v>41325</v>
      </c>
      <c r="F35242">
        <v>2</v>
      </c>
      <c r="G35242">
        <v>2119</v>
      </c>
      <c r="H35242" t="s">
        <v>82</v>
      </c>
      <c r="J35242" t="s">
        <v>14</v>
      </c>
      <c r="K35242">
        <v>56</v>
      </c>
      <c r="L35242" t="s">
        <v>15</v>
      </c>
    </row>
    <row r="35243" spans="1:12">
      <c r="A35243" t="e">
        <f t="shared" ca="1" si="322"/>
        <v>#NAME?</v>
      </c>
      <c r="B35243">
        <v>703</v>
      </c>
      <c r="C35243" t="s">
        <v>305</v>
      </c>
      <c r="D35243" s="1">
        <v>41795</v>
      </c>
      <c r="F35243">
        <v>5</v>
      </c>
      <c r="G35243">
        <v>40490</v>
      </c>
      <c r="H35243" t="s">
        <v>815</v>
      </c>
      <c r="J35243" t="s">
        <v>14</v>
      </c>
      <c r="K35243">
        <v>57</v>
      </c>
      <c r="L35243" t="s">
        <v>15</v>
      </c>
    </row>
    <row r="35244" spans="1:12">
      <c r="A35244" t="e">
        <f t="shared" ca="1" si="322"/>
        <v>#NAME?</v>
      </c>
      <c r="B35244">
        <v>703</v>
      </c>
      <c r="C35244" t="s">
        <v>305</v>
      </c>
      <c r="D35244" s="1">
        <v>42087</v>
      </c>
      <c r="F35244">
        <v>1</v>
      </c>
      <c r="G35244">
        <v>71987</v>
      </c>
      <c r="H35244" t="s">
        <v>276</v>
      </c>
      <c r="J35244" t="s">
        <v>14</v>
      </c>
      <c r="K35244">
        <v>58</v>
      </c>
      <c r="L35244" t="s">
        <v>15</v>
      </c>
    </row>
    <row r="35245" spans="1:12">
      <c r="A35245" t="e">
        <f ca="1">E00251532351021</f>
        <v>#NAME?</v>
      </c>
      <c r="B35245">
        <v>490</v>
      </c>
      <c r="C35245" t="s">
        <v>158</v>
      </c>
      <c r="D35245" s="1">
        <v>42656</v>
      </c>
      <c r="F35245">
        <v>3</v>
      </c>
      <c r="G35245">
        <v>4019</v>
      </c>
      <c r="H35245" t="s">
        <v>26</v>
      </c>
      <c r="J35245" t="s">
        <v>14</v>
      </c>
      <c r="K35245">
        <v>58</v>
      </c>
      <c r="L35245" t="s">
        <v>15</v>
      </c>
    </row>
    <row r="35246" spans="1:12">
      <c r="A35246" t="e">
        <f ca="1">E00251532351021</f>
        <v>#NAME?</v>
      </c>
      <c r="B35246">
        <v>490</v>
      </c>
      <c r="C35246" t="s">
        <v>158</v>
      </c>
      <c r="D35246" s="1">
        <v>42885</v>
      </c>
      <c r="F35246">
        <v>1</v>
      </c>
      <c r="G35246">
        <v>72632</v>
      </c>
      <c r="H35246" t="s">
        <v>107</v>
      </c>
      <c r="J35246" t="s">
        <v>14</v>
      </c>
      <c r="K35246">
        <v>58</v>
      </c>
      <c r="L35246" t="s">
        <v>15</v>
      </c>
    </row>
    <row r="35247" spans="1:12">
      <c r="A35247" t="e">
        <f ca="1">E00251532351021</f>
        <v>#NAME?</v>
      </c>
      <c r="B35247">
        <v>490</v>
      </c>
      <c r="C35247" t="s">
        <v>158</v>
      </c>
      <c r="D35247" s="1">
        <v>42947</v>
      </c>
      <c r="F35247">
        <v>4</v>
      </c>
      <c r="G35247">
        <v>7292</v>
      </c>
      <c r="H35247" t="s">
        <v>189</v>
      </c>
      <c r="J35247" t="s">
        <v>14</v>
      </c>
      <c r="K35247">
        <v>59</v>
      </c>
      <c r="L35247" t="s">
        <v>15</v>
      </c>
    </row>
    <row r="35248" spans="1:12">
      <c r="A35248" t="e">
        <f ca="1">E00251532351021</f>
        <v>#NAME?</v>
      </c>
      <c r="B35248">
        <v>490</v>
      </c>
      <c r="C35248" t="s">
        <v>158</v>
      </c>
      <c r="D35248" s="1">
        <v>43054</v>
      </c>
      <c r="F35248">
        <v>2</v>
      </c>
      <c r="G35248">
        <v>27800</v>
      </c>
      <c r="H35248" t="s">
        <v>145</v>
      </c>
      <c r="J35248" t="s">
        <v>14</v>
      </c>
      <c r="K35248">
        <v>59</v>
      </c>
      <c r="L35248" t="s">
        <v>15</v>
      </c>
    </row>
    <row r="35249" spans="1:12">
      <c r="A35249" t="e">
        <f ca="1">E00251514152121</f>
        <v>#NAME?</v>
      </c>
      <c r="B35249">
        <v>702</v>
      </c>
      <c r="C35249" t="s">
        <v>293</v>
      </c>
      <c r="D35249" s="1">
        <v>41414</v>
      </c>
      <c r="F35249">
        <v>5</v>
      </c>
      <c r="G35249">
        <v>4549</v>
      </c>
      <c r="H35249" t="s">
        <v>69</v>
      </c>
      <c r="J35249" t="s">
        <v>14</v>
      </c>
      <c r="K35249">
        <v>56</v>
      </c>
      <c r="L35249" t="s">
        <v>15</v>
      </c>
    </row>
    <row r="35250" spans="1:12">
      <c r="A35250" t="e">
        <f ca="1">E00251514152121</f>
        <v>#NAME?</v>
      </c>
      <c r="B35250">
        <v>702</v>
      </c>
      <c r="C35250" t="s">
        <v>293</v>
      </c>
      <c r="D35250" s="1">
        <v>41684</v>
      </c>
      <c r="F35250">
        <v>6</v>
      </c>
      <c r="G35250">
        <v>4549</v>
      </c>
      <c r="H35250" t="s">
        <v>69</v>
      </c>
      <c r="J35250" t="s">
        <v>14</v>
      </c>
      <c r="K35250">
        <v>57</v>
      </c>
      <c r="L35250" t="s">
        <v>15</v>
      </c>
    </row>
    <row r="35251" spans="1:12">
      <c r="A35251" t="e">
        <f ca="1">E00251514152121</f>
        <v>#NAME?</v>
      </c>
      <c r="B35251">
        <v>702</v>
      </c>
      <c r="C35251" t="s">
        <v>293</v>
      </c>
      <c r="D35251" s="1">
        <v>41950</v>
      </c>
      <c r="F35251">
        <v>2</v>
      </c>
      <c r="G35251">
        <v>2119</v>
      </c>
      <c r="H35251" t="s">
        <v>82</v>
      </c>
      <c r="J35251" t="s">
        <v>14</v>
      </c>
      <c r="K35251">
        <v>57</v>
      </c>
      <c r="L35251" t="s">
        <v>15</v>
      </c>
    </row>
    <row r="35252" spans="1:12">
      <c r="A35252" t="e">
        <f t="shared" ref="A35252:A35257" ca="1" si="323">E00251532351021</f>
        <v>#NAME?</v>
      </c>
      <c r="B35252">
        <v>490</v>
      </c>
      <c r="C35252" t="s">
        <v>158</v>
      </c>
      <c r="D35252" s="1">
        <v>41064</v>
      </c>
      <c r="F35252">
        <v>1</v>
      </c>
      <c r="G35252">
        <v>490</v>
      </c>
      <c r="H35252" t="s">
        <v>203</v>
      </c>
      <c r="J35252" t="s">
        <v>14</v>
      </c>
      <c r="K35252">
        <v>53</v>
      </c>
      <c r="L35252" t="s">
        <v>15</v>
      </c>
    </row>
    <row r="35253" spans="1:12">
      <c r="A35253" t="e">
        <f t="shared" ca="1" si="323"/>
        <v>#NAME?</v>
      </c>
      <c r="B35253">
        <v>490</v>
      </c>
      <c r="C35253" t="s">
        <v>158</v>
      </c>
      <c r="D35253" s="1">
        <v>41064</v>
      </c>
      <c r="F35253">
        <v>2</v>
      </c>
      <c r="G35253">
        <v>7242</v>
      </c>
      <c r="H35253" t="s">
        <v>93</v>
      </c>
      <c r="J35253" t="s">
        <v>14</v>
      </c>
      <c r="K35253">
        <v>53</v>
      </c>
      <c r="L35253" t="s">
        <v>15</v>
      </c>
    </row>
    <row r="35254" spans="1:12">
      <c r="A35254" t="e">
        <f t="shared" ca="1" si="323"/>
        <v>#NAME?</v>
      </c>
      <c r="B35254">
        <v>490</v>
      </c>
      <c r="C35254" t="s">
        <v>158</v>
      </c>
      <c r="D35254" s="1">
        <v>41709</v>
      </c>
      <c r="F35254">
        <v>2</v>
      </c>
      <c r="G35254">
        <v>4019</v>
      </c>
      <c r="H35254" t="s">
        <v>26</v>
      </c>
      <c r="J35254" t="s">
        <v>14</v>
      </c>
      <c r="K35254">
        <v>55</v>
      </c>
      <c r="L35254" t="s">
        <v>15</v>
      </c>
    </row>
    <row r="35255" spans="1:12">
      <c r="A35255" t="e">
        <f t="shared" ca="1" si="323"/>
        <v>#NAME?</v>
      </c>
      <c r="B35255">
        <v>490</v>
      </c>
      <c r="C35255" t="s">
        <v>158</v>
      </c>
      <c r="D35255" s="1">
        <v>41710</v>
      </c>
      <c r="F35255">
        <v>2</v>
      </c>
      <c r="G35255">
        <v>30748</v>
      </c>
      <c r="H35255" t="s">
        <v>50</v>
      </c>
      <c r="J35255" t="s">
        <v>14</v>
      </c>
      <c r="K35255">
        <v>55</v>
      </c>
      <c r="L35255" t="s">
        <v>15</v>
      </c>
    </row>
    <row r="35256" spans="1:12">
      <c r="A35256" t="e">
        <f t="shared" ca="1" si="323"/>
        <v>#NAME?</v>
      </c>
      <c r="B35256">
        <v>490</v>
      </c>
      <c r="C35256" t="s">
        <v>158</v>
      </c>
      <c r="D35256" s="1">
        <v>41715</v>
      </c>
      <c r="F35256">
        <v>1</v>
      </c>
      <c r="G35256">
        <v>7243</v>
      </c>
      <c r="H35256" t="s">
        <v>42</v>
      </c>
      <c r="J35256" t="s">
        <v>14</v>
      </c>
      <c r="K35256">
        <v>55</v>
      </c>
      <c r="L35256" t="s">
        <v>15</v>
      </c>
    </row>
    <row r="35257" spans="1:12">
      <c r="A35257" t="e">
        <f t="shared" ca="1" si="323"/>
        <v>#NAME?</v>
      </c>
      <c r="B35257">
        <v>490</v>
      </c>
      <c r="C35257" t="s">
        <v>158</v>
      </c>
      <c r="D35257" s="1">
        <v>42431</v>
      </c>
      <c r="F35257">
        <v>1</v>
      </c>
      <c r="G35257">
        <v>72632</v>
      </c>
      <c r="H35257" t="s">
        <v>107</v>
      </c>
      <c r="J35257" t="s">
        <v>14</v>
      </c>
      <c r="K35257">
        <v>57</v>
      </c>
      <c r="L35257" t="s">
        <v>15</v>
      </c>
    </row>
    <row r="35258" spans="1:12">
      <c r="A35258" t="e">
        <f ca="1">E00251514152121</f>
        <v>#NAME?</v>
      </c>
      <c r="B35258">
        <v>702</v>
      </c>
      <c r="C35258" t="s">
        <v>293</v>
      </c>
      <c r="D35258" s="1">
        <v>42495</v>
      </c>
      <c r="F35258">
        <v>6</v>
      </c>
      <c r="G35258">
        <v>2119</v>
      </c>
      <c r="H35258" t="s">
        <v>82</v>
      </c>
      <c r="J35258" t="s">
        <v>14</v>
      </c>
      <c r="K35258">
        <v>59</v>
      </c>
      <c r="L35258" t="s">
        <v>15</v>
      </c>
    </row>
    <row r="35259" spans="1:12">
      <c r="A35259" t="e">
        <f ca="1">E00251514152121</f>
        <v>#NAME?</v>
      </c>
      <c r="B35259">
        <v>703</v>
      </c>
      <c r="C35259" t="s">
        <v>305</v>
      </c>
      <c r="D35259" s="1">
        <v>41374</v>
      </c>
      <c r="F35259">
        <v>6</v>
      </c>
      <c r="G35259">
        <v>7262</v>
      </c>
      <c r="H35259" t="s">
        <v>198</v>
      </c>
      <c r="J35259" t="s">
        <v>14</v>
      </c>
      <c r="K35259">
        <v>56</v>
      </c>
      <c r="L35259" t="s">
        <v>15</v>
      </c>
    </row>
    <row r="35260" spans="1:12">
      <c r="A35260" t="e">
        <f ca="1">E00251514152121</f>
        <v>#NAME?</v>
      </c>
      <c r="B35260">
        <v>703</v>
      </c>
      <c r="C35260" t="s">
        <v>305</v>
      </c>
      <c r="D35260" s="1">
        <v>41628</v>
      </c>
      <c r="F35260">
        <v>4</v>
      </c>
      <c r="G35260">
        <v>2119</v>
      </c>
      <c r="H35260" t="s">
        <v>82</v>
      </c>
      <c r="J35260" t="s">
        <v>14</v>
      </c>
      <c r="K35260">
        <v>56</v>
      </c>
      <c r="L35260" t="s">
        <v>15</v>
      </c>
    </row>
    <row r="35261" spans="1:12">
      <c r="A35261" t="e">
        <f ca="1">E00251429696221</f>
        <v>#NAME?</v>
      </c>
      <c r="B35261">
        <v>199</v>
      </c>
      <c r="C35261" t="s">
        <v>681</v>
      </c>
      <c r="D35261" s="1">
        <v>42612</v>
      </c>
      <c r="F35261">
        <v>1</v>
      </c>
      <c r="G35261">
        <v>3814</v>
      </c>
      <c r="H35261" t="s">
        <v>856</v>
      </c>
      <c r="J35261" t="s">
        <v>14</v>
      </c>
      <c r="K35261">
        <v>67</v>
      </c>
      <c r="L35261" t="s">
        <v>15</v>
      </c>
    </row>
    <row r="35262" spans="1:12">
      <c r="A35262" t="e">
        <f ca="1">E00251514152121</f>
        <v>#NAME?</v>
      </c>
      <c r="B35262">
        <v>703</v>
      </c>
      <c r="C35262" t="s">
        <v>305</v>
      </c>
      <c r="D35262" s="1">
        <v>42543</v>
      </c>
      <c r="F35262">
        <v>4</v>
      </c>
      <c r="G35262">
        <v>40490</v>
      </c>
      <c r="H35262" t="s">
        <v>815</v>
      </c>
      <c r="J35262" t="s">
        <v>14</v>
      </c>
      <c r="K35262">
        <v>59</v>
      </c>
      <c r="L35262" t="s">
        <v>15</v>
      </c>
    </row>
    <row r="35263" spans="1:12">
      <c r="A35263" t="e">
        <f ca="1">E00251514152121</f>
        <v>#NAME?</v>
      </c>
      <c r="B35263">
        <v>702</v>
      </c>
      <c r="C35263" t="s">
        <v>293</v>
      </c>
      <c r="D35263" s="1">
        <v>42041</v>
      </c>
      <c r="F35263">
        <v>3</v>
      </c>
      <c r="G35263">
        <v>2724</v>
      </c>
      <c r="H35263" t="s">
        <v>73</v>
      </c>
      <c r="J35263" t="s">
        <v>14</v>
      </c>
      <c r="K35263">
        <v>57</v>
      </c>
      <c r="L35263" t="s">
        <v>15</v>
      </c>
    </row>
    <row r="35264" spans="1:12">
      <c r="A35264" t="e">
        <f ca="1">E00251514152121</f>
        <v>#NAME?</v>
      </c>
      <c r="B35264">
        <v>702</v>
      </c>
      <c r="C35264" t="s">
        <v>293</v>
      </c>
      <c r="D35264" s="1">
        <v>42361</v>
      </c>
      <c r="F35264">
        <v>4</v>
      </c>
      <c r="G35264">
        <v>2119</v>
      </c>
      <c r="H35264" t="s">
        <v>82</v>
      </c>
      <c r="J35264" t="s">
        <v>14</v>
      </c>
      <c r="K35264">
        <v>58</v>
      </c>
      <c r="L35264" t="s">
        <v>15</v>
      </c>
    </row>
    <row r="35265" spans="1:12">
      <c r="A35265" t="e">
        <f ca="1">E00251429215421</f>
        <v>#NAME?</v>
      </c>
      <c r="B35265">
        <v>286</v>
      </c>
      <c r="C35265" t="s">
        <v>41</v>
      </c>
      <c r="D35265" s="1">
        <v>41316</v>
      </c>
      <c r="F35265">
        <v>1</v>
      </c>
      <c r="G35265">
        <v>4871</v>
      </c>
      <c r="H35265" t="s">
        <v>125</v>
      </c>
      <c r="J35265" t="s">
        <v>14</v>
      </c>
      <c r="K35265">
        <v>45</v>
      </c>
      <c r="L35265" t="s">
        <v>15</v>
      </c>
    </row>
    <row r="35266" spans="1:12">
      <c r="A35266" t="e">
        <f ca="1">E00251514152121</f>
        <v>#NAME?</v>
      </c>
      <c r="B35266">
        <v>703</v>
      </c>
      <c r="C35266" t="s">
        <v>305</v>
      </c>
      <c r="D35266" s="1">
        <v>42543</v>
      </c>
      <c r="F35266">
        <v>1</v>
      </c>
      <c r="G35266">
        <v>78659</v>
      </c>
      <c r="H35266" t="s">
        <v>46</v>
      </c>
      <c r="J35266" t="s">
        <v>14</v>
      </c>
      <c r="K35266">
        <v>59</v>
      </c>
      <c r="L35266" t="s">
        <v>22</v>
      </c>
    </row>
    <row r="35267" spans="1:12">
      <c r="A35267" t="e">
        <f ca="1">E00251514152121</f>
        <v>#NAME?</v>
      </c>
      <c r="B35267">
        <v>703</v>
      </c>
      <c r="C35267" t="s">
        <v>305</v>
      </c>
      <c r="D35267" s="1">
        <v>42573</v>
      </c>
      <c r="F35267">
        <v>2</v>
      </c>
      <c r="G35267">
        <v>40490</v>
      </c>
      <c r="H35267" t="s">
        <v>815</v>
      </c>
      <c r="J35267" t="s">
        <v>14</v>
      </c>
      <c r="K35267">
        <v>59</v>
      </c>
      <c r="L35267" t="s">
        <v>15</v>
      </c>
    </row>
    <row r="35268" spans="1:12">
      <c r="A35268" t="e">
        <f ca="1">E00251514152121</f>
        <v>#NAME?</v>
      </c>
      <c r="B35268">
        <v>703</v>
      </c>
      <c r="C35268" t="s">
        <v>305</v>
      </c>
      <c r="D35268" s="1">
        <v>42769</v>
      </c>
      <c r="F35268">
        <v>6</v>
      </c>
      <c r="G35268">
        <v>2119</v>
      </c>
      <c r="H35268" t="s">
        <v>82</v>
      </c>
      <c r="J35268" t="s">
        <v>14</v>
      </c>
      <c r="K35268">
        <v>59</v>
      </c>
      <c r="L35268" t="s">
        <v>15</v>
      </c>
    </row>
    <row r="35269" spans="1:12">
      <c r="A35269" t="e">
        <f ca="1">E00251514152121</f>
        <v>#NAME?</v>
      </c>
      <c r="B35269">
        <v>703</v>
      </c>
      <c r="C35269" t="s">
        <v>305</v>
      </c>
      <c r="D35269" s="1">
        <v>42803</v>
      </c>
      <c r="F35269">
        <v>4</v>
      </c>
      <c r="G35269">
        <v>8270</v>
      </c>
      <c r="H35269" t="s">
        <v>816</v>
      </c>
      <c r="J35269" t="s">
        <v>14</v>
      </c>
      <c r="K35269">
        <v>60</v>
      </c>
      <c r="L35269" t="s">
        <v>15</v>
      </c>
    </row>
    <row r="35270" spans="1:12">
      <c r="A35270" t="e">
        <f ca="1">E00251532351021</f>
        <v>#NAME?</v>
      </c>
      <c r="B35270">
        <v>490</v>
      </c>
      <c r="C35270" t="s">
        <v>158</v>
      </c>
      <c r="D35270" s="1">
        <v>42422</v>
      </c>
      <c r="F35270">
        <v>2</v>
      </c>
      <c r="G35270">
        <v>6989</v>
      </c>
      <c r="H35270" t="s">
        <v>544</v>
      </c>
      <c r="J35270" t="s">
        <v>14</v>
      </c>
      <c r="K35270">
        <v>57</v>
      </c>
      <c r="L35270" t="s">
        <v>15</v>
      </c>
    </row>
    <row r="35271" spans="1:12">
      <c r="A35271" t="e">
        <f ca="1">E00251532351021</f>
        <v>#NAME?</v>
      </c>
      <c r="B35271">
        <v>490</v>
      </c>
      <c r="C35271" t="s">
        <v>158</v>
      </c>
      <c r="D35271" s="1">
        <v>42629</v>
      </c>
      <c r="F35271">
        <v>4</v>
      </c>
      <c r="G35271">
        <v>33399</v>
      </c>
      <c r="H35271" t="s">
        <v>1094</v>
      </c>
      <c r="J35271" t="s">
        <v>14</v>
      </c>
      <c r="K35271">
        <v>58</v>
      </c>
      <c r="L35271" t="s">
        <v>15</v>
      </c>
    </row>
    <row r="35272" spans="1:12">
      <c r="A35272" t="e">
        <f ca="1">E00251532351021</f>
        <v>#NAME?</v>
      </c>
      <c r="B35272">
        <v>490</v>
      </c>
      <c r="C35272" t="s">
        <v>158</v>
      </c>
      <c r="D35272" s="1">
        <v>43054</v>
      </c>
      <c r="F35272">
        <v>1</v>
      </c>
      <c r="G35272">
        <v>29690</v>
      </c>
      <c r="H35272" t="s">
        <v>52</v>
      </c>
      <c r="J35272" t="s">
        <v>14</v>
      </c>
      <c r="K35272">
        <v>59</v>
      </c>
      <c r="L35272" t="s">
        <v>15</v>
      </c>
    </row>
    <row r="35273" spans="1:12">
      <c r="A35273" t="e">
        <f ca="1">E00251514152121</f>
        <v>#NAME?</v>
      </c>
      <c r="B35273">
        <v>702</v>
      </c>
      <c r="C35273" t="s">
        <v>293</v>
      </c>
      <c r="D35273" s="1">
        <v>42445</v>
      </c>
      <c r="F35273">
        <v>3</v>
      </c>
      <c r="G35273">
        <v>2119</v>
      </c>
      <c r="H35273" t="s">
        <v>82</v>
      </c>
      <c r="J35273" t="s">
        <v>14</v>
      </c>
      <c r="K35273">
        <v>59</v>
      </c>
      <c r="L35273" t="s">
        <v>15</v>
      </c>
    </row>
    <row r="35274" spans="1:12">
      <c r="A35274" t="e">
        <f ca="1">E00251716512621</f>
        <v>#NAME?</v>
      </c>
      <c r="B35274">
        <v>4547</v>
      </c>
      <c r="C35274" t="s">
        <v>818</v>
      </c>
      <c r="D35274" s="1">
        <v>41898</v>
      </c>
      <c r="F35274">
        <v>1</v>
      </c>
      <c r="G35274">
        <v>29690</v>
      </c>
      <c r="H35274" t="s">
        <v>52</v>
      </c>
      <c r="J35274" t="s">
        <v>14</v>
      </c>
      <c r="K35274">
        <v>40</v>
      </c>
      <c r="L35274" t="s">
        <v>15</v>
      </c>
    </row>
    <row r="35275" spans="1:12">
      <c r="A35275" t="e">
        <f ca="1">E00251432430821</f>
        <v>#NAME?</v>
      </c>
      <c r="B35275">
        <v>500</v>
      </c>
      <c r="C35275" t="s">
        <v>161</v>
      </c>
      <c r="D35275" s="1">
        <v>40966</v>
      </c>
      <c r="F35275">
        <v>1</v>
      </c>
      <c r="G35275">
        <v>460</v>
      </c>
      <c r="H35275" t="s">
        <v>16</v>
      </c>
      <c r="J35275" t="s">
        <v>14</v>
      </c>
      <c r="K35275">
        <v>53</v>
      </c>
      <c r="L35275" t="s">
        <v>15</v>
      </c>
    </row>
    <row r="35276" spans="1:12">
      <c r="A35276" t="e">
        <f ca="1">E00251429810321</f>
        <v>#NAME?</v>
      </c>
      <c r="B35276">
        <v>151</v>
      </c>
      <c r="C35276" t="s">
        <v>381</v>
      </c>
      <c r="D35276" s="1">
        <v>41171</v>
      </c>
      <c r="F35276">
        <v>1</v>
      </c>
      <c r="G35276">
        <v>5368</v>
      </c>
      <c r="H35276" t="s">
        <v>101</v>
      </c>
      <c r="J35276" t="s">
        <v>14</v>
      </c>
      <c r="K35276">
        <v>57</v>
      </c>
      <c r="L35276" t="s">
        <v>15</v>
      </c>
    </row>
    <row r="35277" spans="1:12">
      <c r="A35277" t="e">
        <f ca="1">E00251616870121</f>
        <v>#NAME?</v>
      </c>
      <c r="B35277">
        <v>701</v>
      </c>
      <c r="C35277" t="s">
        <v>72</v>
      </c>
      <c r="D35277" s="1">
        <v>41781</v>
      </c>
      <c r="F35277">
        <v>5</v>
      </c>
      <c r="G35277">
        <v>3009</v>
      </c>
      <c r="H35277" t="s">
        <v>947</v>
      </c>
      <c r="J35277" t="s">
        <v>14</v>
      </c>
      <c r="K35277">
        <v>52</v>
      </c>
      <c r="L35277" t="s">
        <v>15</v>
      </c>
    </row>
    <row r="35278" spans="1:12">
      <c r="A35278" t="e">
        <f ca="1">E00251518518221</f>
        <v>#NAME?</v>
      </c>
      <c r="B35278">
        <v>276</v>
      </c>
      <c r="C35278" t="s">
        <v>122</v>
      </c>
      <c r="D35278" s="1">
        <v>41794</v>
      </c>
      <c r="F35278">
        <v>1</v>
      </c>
      <c r="G35278">
        <v>37230</v>
      </c>
      <c r="H35278" t="s">
        <v>361</v>
      </c>
      <c r="J35278" t="s">
        <v>14</v>
      </c>
      <c r="K35278">
        <v>51</v>
      </c>
      <c r="L35278" t="s">
        <v>15</v>
      </c>
    </row>
    <row r="35279" spans="1:12">
      <c r="A35279" t="e">
        <f ca="1">E00251439807421</f>
        <v>#NAME?</v>
      </c>
      <c r="B35279">
        <v>354</v>
      </c>
      <c r="C35279" t="s">
        <v>826</v>
      </c>
      <c r="D35279" s="1">
        <v>42002</v>
      </c>
      <c r="F35279">
        <v>1</v>
      </c>
      <c r="G35279">
        <v>25000</v>
      </c>
      <c r="H35279" t="s">
        <v>178</v>
      </c>
      <c r="J35279" t="s">
        <v>14</v>
      </c>
      <c r="K35279">
        <v>54</v>
      </c>
      <c r="L35279" t="s">
        <v>15</v>
      </c>
    </row>
    <row r="35280" spans="1:12">
      <c r="A35280" t="e">
        <f ca="1">E00251439807421</f>
        <v>#NAME?</v>
      </c>
      <c r="B35280">
        <v>354</v>
      </c>
      <c r="C35280" t="s">
        <v>826</v>
      </c>
      <c r="D35280" s="1">
        <v>42282</v>
      </c>
      <c r="F35280">
        <v>3</v>
      </c>
      <c r="G35280">
        <v>53081</v>
      </c>
      <c r="H35280" t="s">
        <v>456</v>
      </c>
      <c r="J35280" t="s">
        <v>14</v>
      </c>
      <c r="K35280">
        <v>55</v>
      </c>
      <c r="L35280" t="s">
        <v>15</v>
      </c>
    </row>
    <row r="35281" spans="1:12">
      <c r="A35281" t="e">
        <f ca="1">E00251439807421</f>
        <v>#NAME?</v>
      </c>
      <c r="B35281">
        <v>354</v>
      </c>
      <c r="C35281" t="s">
        <v>826</v>
      </c>
      <c r="D35281" s="1">
        <v>43028</v>
      </c>
      <c r="F35281">
        <v>6</v>
      </c>
      <c r="G35281">
        <v>2729</v>
      </c>
      <c r="H35281" t="s">
        <v>115</v>
      </c>
      <c r="J35281" t="s">
        <v>14</v>
      </c>
      <c r="K35281">
        <v>57</v>
      </c>
      <c r="L35281" t="s">
        <v>15</v>
      </c>
    </row>
    <row r="35282" spans="1:12">
      <c r="A35282" t="e">
        <f ca="1">E00251439807421</f>
        <v>#NAME?</v>
      </c>
      <c r="B35282">
        <v>494</v>
      </c>
      <c r="C35282" t="s">
        <v>63</v>
      </c>
      <c r="D35282" s="1">
        <v>41019</v>
      </c>
      <c r="F35282">
        <v>1</v>
      </c>
      <c r="G35282">
        <v>25000</v>
      </c>
      <c r="H35282" t="s">
        <v>178</v>
      </c>
      <c r="J35282" t="s">
        <v>14</v>
      </c>
      <c r="K35282">
        <v>52</v>
      </c>
      <c r="L35282" t="s">
        <v>15</v>
      </c>
    </row>
    <row r="35283" spans="1:12">
      <c r="A35283" t="e">
        <f ca="1">E00251429810321</f>
        <v>#NAME?</v>
      </c>
      <c r="B35283">
        <v>151</v>
      </c>
      <c r="C35283" t="s">
        <v>381</v>
      </c>
      <c r="D35283" s="1">
        <v>41550</v>
      </c>
      <c r="F35283">
        <v>2</v>
      </c>
      <c r="G35283">
        <v>4019</v>
      </c>
      <c r="H35283" t="s">
        <v>26</v>
      </c>
      <c r="J35283" t="s">
        <v>14</v>
      </c>
      <c r="K35283">
        <v>58</v>
      </c>
      <c r="L35283" t="s">
        <v>15</v>
      </c>
    </row>
    <row r="35284" spans="1:12">
      <c r="A35284" t="e">
        <f ca="1">E00251616870121</f>
        <v>#NAME?</v>
      </c>
      <c r="B35284">
        <v>701</v>
      </c>
      <c r="C35284" t="s">
        <v>72</v>
      </c>
      <c r="D35284" s="1">
        <v>41621</v>
      </c>
      <c r="F35284">
        <v>1</v>
      </c>
      <c r="G35284">
        <v>3899</v>
      </c>
      <c r="H35284" t="s">
        <v>264</v>
      </c>
      <c r="J35284" t="s">
        <v>14</v>
      </c>
      <c r="K35284">
        <v>51</v>
      </c>
      <c r="L35284" t="s">
        <v>15</v>
      </c>
    </row>
    <row r="35285" spans="1:12">
      <c r="A35285" t="e">
        <f ca="1">E00251616870121</f>
        <v>#NAME?</v>
      </c>
      <c r="B35285">
        <v>701</v>
      </c>
      <c r="C35285" t="s">
        <v>72</v>
      </c>
      <c r="D35285" s="1">
        <v>41621</v>
      </c>
      <c r="F35285">
        <v>4</v>
      </c>
      <c r="G35285">
        <v>3003</v>
      </c>
      <c r="H35285" t="s">
        <v>824</v>
      </c>
      <c r="J35285" t="s">
        <v>14</v>
      </c>
      <c r="K35285">
        <v>51</v>
      </c>
      <c r="L35285" t="s">
        <v>15</v>
      </c>
    </row>
    <row r="35286" spans="1:12">
      <c r="A35286" t="e">
        <f ca="1">E00251616870121</f>
        <v>#NAME?</v>
      </c>
      <c r="B35286">
        <v>701</v>
      </c>
      <c r="C35286" t="s">
        <v>72</v>
      </c>
      <c r="D35286" s="1">
        <v>42699</v>
      </c>
      <c r="F35286">
        <v>2</v>
      </c>
      <c r="G35286">
        <v>2724</v>
      </c>
      <c r="H35286" t="s">
        <v>73</v>
      </c>
      <c r="J35286" t="s">
        <v>14</v>
      </c>
      <c r="K35286">
        <v>54</v>
      </c>
      <c r="L35286" t="s">
        <v>15</v>
      </c>
    </row>
    <row r="35287" spans="1:12">
      <c r="A35287" t="e">
        <f ca="1">E00251616870121</f>
        <v>#NAME?</v>
      </c>
      <c r="B35287">
        <v>701</v>
      </c>
      <c r="C35287" t="s">
        <v>72</v>
      </c>
      <c r="D35287" s="1">
        <v>42717</v>
      </c>
      <c r="F35287">
        <v>6</v>
      </c>
      <c r="G35287">
        <v>4779</v>
      </c>
      <c r="H35287" t="s">
        <v>231</v>
      </c>
      <c r="J35287" t="s">
        <v>14</v>
      </c>
      <c r="K35287">
        <v>54</v>
      </c>
      <c r="L35287" t="s">
        <v>15</v>
      </c>
    </row>
    <row r="35288" spans="1:12">
      <c r="A35288" t="e">
        <f ca="1">E00251512748921</f>
        <v>#NAME?</v>
      </c>
      <c r="B35288">
        <v>68</v>
      </c>
      <c r="C35288" t="s">
        <v>657</v>
      </c>
      <c r="D35288" s="1">
        <v>42466</v>
      </c>
      <c r="F35288">
        <v>1</v>
      </c>
      <c r="G35288">
        <v>71690</v>
      </c>
      <c r="H35288" t="s">
        <v>410</v>
      </c>
      <c r="J35288" t="s">
        <v>14</v>
      </c>
      <c r="K35288">
        <v>45</v>
      </c>
      <c r="L35288" t="s">
        <v>15</v>
      </c>
    </row>
    <row r="35289" spans="1:12">
      <c r="A35289" t="e">
        <f ca="1">E00251512748921</f>
        <v>#NAME?</v>
      </c>
      <c r="B35289">
        <v>1097</v>
      </c>
      <c r="C35289" t="s">
        <v>722</v>
      </c>
      <c r="D35289" s="1">
        <v>43045</v>
      </c>
      <c r="F35289">
        <v>2</v>
      </c>
      <c r="G35289">
        <v>30748</v>
      </c>
      <c r="H35289" t="s">
        <v>50</v>
      </c>
      <c r="J35289" t="s">
        <v>14</v>
      </c>
      <c r="K35289">
        <v>47</v>
      </c>
      <c r="L35289" t="s">
        <v>15</v>
      </c>
    </row>
    <row r="35290" spans="1:12">
      <c r="A35290" t="e">
        <f ca="1">E00251528624321</f>
        <v>#NAME?</v>
      </c>
      <c r="B35290">
        <v>291</v>
      </c>
      <c r="C35290" t="s">
        <v>160</v>
      </c>
      <c r="D35290" s="1">
        <v>41439</v>
      </c>
      <c r="F35290">
        <v>3</v>
      </c>
      <c r="G35290">
        <v>78093</v>
      </c>
      <c r="H35290" t="s">
        <v>769</v>
      </c>
      <c r="J35290" t="s">
        <v>14</v>
      </c>
      <c r="K35290">
        <v>48</v>
      </c>
      <c r="L35290" t="s">
        <v>22</v>
      </c>
    </row>
    <row r="35291" spans="1:12">
      <c r="A35291" t="e">
        <f ca="1">E00251616870121</f>
        <v>#NAME?</v>
      </c>
      <c r="B35291">
        <v>701</v>
      </c>
      <c r="C35291" t="s">
        <v>72</v>
      </c>
      <c r="D35291" s="1">
        <v>42514</v>
      </c>
      <c r="F35291">
        <v>5</v>
      </c>
      <c r="G35291">
        <v>2889</v>
      </c>
      <c r="H35291" t="s">
        <v>595</v>
      </c>
      <c r="J35291" t="s">
        <v>14</v>
      </c>
      <c r="K35291">
        <v>54</v>
      </c>
      <c r="L35291" t="s">
        <v>15</v>
      </c>
    </row>
    <row r="35292" spans="1:12">
      <c r="A35292" t="e">
        <f ca="1">E00251616870121</f>
        <v>#NAME?</v>
      </c>
      <c r="B35292">
        <v>701</v>
      </c>
      <c r="C35292" t="s">
        <v>72</v>
      </c>
      <c r="D35292" s="1">
        <v>42653</v>
      </c>
      <c r="F35292">
        <v>1</v>
      </c>
      <c r="G35292">
        <v>49390</v>
      </c>
      <c r="H35292" t="s">
        <v>59</v>
      </c>
      <c r="J35292" t="s">
        <v>14</v>
      </c>
      <c r="K35292">
        <v>54</v>
      </c>
      <c r="L35292" t="s">
        <v>15</v>
      </c>
    </row>
    <row r="35293" spans="1:12">
      <c r="A35293" t="e">
        <f ca="1">E00251439807421</f>
        <v>#NAME?</v>
      </c>
      <c r="B35293">
        <v>494</v>
      </c>
      <c r="C35293" t="s">
        <v>63</v>
      </c>
      <c r="D35293" s="1">
        <v>41047</v>
      </c>
      <c r="F35293">
        <v>1</v>
      </c>
      <c r="G35293">
        <v>1179</v>
      </c>
      <c r="H35293" t="s">
        <v>180</v>
      </c>
      <c r="J35293" t="s">
        <v>14</v>
      </c>
      <c r="K35293">
        <v>52</v>
      </c>
      <c r="L35293" t="s">
        <v>15</v>
      </c>
    </row>
    <row r="35294" spans="1:12">
      <c r="A35294" t="e">
        <f ca="1">E00251430091421</f>
        <v>#NAME?</v>
      </c>
      <c r="B35294">
        <v>467</v>
      </c>
      <c r="C35294" t="s">
        <v>232</v>
      </c>
      <c r="D35294" s="1">
        <v>41087</v>
      </c>
      <c r="F35294">
        <v>4</v>
      </c>
      <c r="G35294">
        <v>51889</v>
      </c>
      <c r="H35294" t="s">
        <v>256</v>
      </c>
      <c r="J35294" t="s">
        <v>14</v>
      </c>
      <c r="K35294">
        <v>60</v>
      </c>
      <c r="L35294" t="s">
        <v>15</v>
      </c>
    </row>
    <row r="35295" spans="1:12">
      <c r="A35295" t="e">
        <f ca="1">E00251428656921</f>
        <v>#NAME?</v>
      </c>
      <c r="B35295">
        <v>66</v>
      </c>
      <c r="C35295" t="s">
        <v>134</v>
      </c>
      <c r="D35295" s="1">
        <v>42271</v>
      </c>
      <c r="F35295">
        <v>1</v>
      </c>
      <c r="G35295">
        <v>79029</v>
      </c>
      <c r="H35295" t="s">
        <v>21</v>
      </c>
      <c r="J35295" t="s">
        <v>14</v>
      </c>
      <c r="K35295">
        <v>54</v>
      </c>
      <c r="L35295" t="s">
        <v>22</v>
      </c>
    </row>
    <row r="35296" spans="1:12">
      <c r="A35296" t="e">
        <f ca="1">E00251618072321</f>
        <v>#NAME?</v>
      </c>
      <c r="B35296">
        <v>12</v>
      </c>
      <c r="C35296" t="s">
        <v>771</v>
      </c>
      <c r="D35296" s="1">
        <v>43003</v>
      </c>
      <c r="F35296">
        <v>2</v>
      </c>
      <c r="G35296">
        <v>5932</v>
      </c>
      <c r="H35296" t="s">
        <v>246</v>
      </c>
      <c r="J35296" t="s">
        <v>14</v>
      </c>
      <c r="K35296">
        <v>42</v>
      </c>
      <c r="L35296" t="s">
        <v>15</v>
      </c>
    </row>
    <row r="35297" spans="1:12">
      <c r="A35297" t="e">
        <f ca="1">E00251528053221</f>
        <v>#NAME?</v>
      </c>
      <c r="B35297">
        <v>66</v>
      </c>
      <c r="C35297" t="s">
        <v>134</v>
      </c>
      <c r="D35297" s="1">
        <v>42899</v>
      </c>
      <c r="F35297">
        <v>1</v>
      </c>
      <c r="G35297">
        <v>3804</v>
      </c>
      <c r="H35297" t="s">
        <v>71</v>
      </c>
      <c r="J35297" t="s">
        <v>14</v>
      </c>
      <c r="K35297">
        <v>57</v>
      </c>
      <c r="L35297" t="s">
        <v>15</v>
      </c>
    </row>
    <row r="35298" spans="1:12">
      <c r="A35298" t="e">
        <f ca="1">E00251616967621</f>
        <v>#NAME?</v>
      </c>
      <c r="B35298">
        <v>1786</v>
      </c>
      <c r="C35298" t="s">
        <v>37</v>
      </c>
      <c r="D35298" s="1">
        <v>42165</v>
      </c>
      <c r="F35298">
        <v>1</v>
      </c>
      <c r="G35298">
        <v>4660</v>
      </c>
      <c r="H35298" t="s">
        <v>215</v>
      </c>
      <c r="J35298" t="s">
        <v>14</v>
      </c>
      <c r="K35298">
        <v>49</v>
      </c>
      <c r="L35298" t="s">
        <v>15</v>
      </c>
    </row>
    <row r="35299" spans="1:12">
      <c r="A35299" t="e">
        <f ca="1">E00251616870121</f>
        <v>#NAME?</v>
      </c>
      <c r="B35299">
        <v>701</v>
      </c>
      <c r="C35299" t="s">
        <v>72</v>
      </c>
      <c r="D35299" s="1">
        <v>42699</v>
      </c>
      <c r="F35299">
        <v>1</v>
      </c>
      <c r="G35299">
        <v>49390</v>
      </c>
      <c r="H35299" t="s">
        <v>59</v>
      </c>
      <c r="J35299" t="s">
        <v>14</v>
      </c>
      <c r="K35299">
        <v>54</v>
      </c>
      <c r="L35299" t="s">
        <v>15</v>
      </c>
    </row>
    <row r="35300" spans="1:12">
      <c r="A35300" t="e">
        <f ca="1">E00251616870121</f>
        <v>#NAME?</v>
      </c>
      <c r="B35300">
        <v>701</v>
      </c>
      <c r="C35300" t="s">
        <v>72</v>
      </c>
      <c r="D35300" s="1">
        <v>42717</v>
      </c>
      <c r="F35300">
        <v>5</v>
      </c>
      <c r="G35300">
        <v>7273</v>
      </c>
      <c r="H35300" t="s">
        <v>543</v>
      </c>
      <c r="J35300" t="s">
        <v>14</v>
      </c>
      <c r="K35300">
        <v>54</v>
      </c>
      <c r="L35300" t="s">
        <v>15</v>
      </c>
    </row>
    <row r="35301" spans="1:12">
      <c r="A35301" t="e">
        <f ca="1">E00251616870121</f>
        <v>#NAME?</v>
      </c>
      <c r="B35301">
        <v>701</v>
      </c>
      <c r="C35301" t="s">
        <v>72</v>
      </c>
      <c r="D35301" s="1">
        <v>42723</v>
      </c>
      <c r="F35301">
        <v>6</v>
      </c>
      <c r="G35301">
        <v>4779</v>
      </c>
      <c r="H35301" t="s">
        <v>231</v>
      </c>
      <c r="J35301" t="s">
        <v>14</v>
      </c>
      <c r="K35301">
        <v>54</v>
      </c>
      <c r="L35301" t="s">
        <v>15</v>
      </c>
    </row>
    <row r="35302" spans="1:12">
      <c r="A35302" t="e">
        <f ca="1">E00251616870121</f>
        <v>#NAME?</v>
      </c>
      <c r="B35302">
        <v>701</v>
      </c>
      <c r="C35302" t="s">
        <v>72</v>
      </c>
      <c r="D35302" s="1">
        <v>42727</v>
      </c>
      <c r="F35302">
        <v>1</v>
      </c>
      <c r="G35302">
        <v>49390</v>
      </c>
      <c r="H35302" t="s">
        <v>59</v>
      </c>
      <c r="J35302" t="s">
        <v>14</v>
      </c>
      <c r="K35302">
        <v>54</v>
      </c>
      <c r="L35302" t="s">
        <v>15</v>
      </c>
    </row>
    <row r="35303" spans="1:12">
      <c r="A35303" t="e">
        <f ca="1">E00251429661121</f>
        <v>#NAME?</v>
      </c>
      <c r="B35303">
        <v>199</v>
      </c>
      <c r="C35303" t="s">
        <v>681</v>
      </c>
      <c r="D35303" s="1">
        <v>41820</v>
      </c>
      <c r="F35303">
        <v>1</v>
      </c>
      <c r="G35303">
        <v>38830</v>
      </c>
      <c r="H35303" t="s">
        <v>847</v>
      </c>
      <c r="J35303" t="s">
        <v>14</v>
      </c>
      <c r="K35303">
        <v>62</v>
      </c>
      <c r="L35303" t="s">
        <v>15</v>
      </c>
    </row>
    <row r="35304" spans="1:12">
      <c r="A35304" t="e">
        <f ca="1">E00251439807421</f>
        <v>#NAME?</v>
      </c>
      <c r="B35304">
        <v>494</v>
      </c>
      <c r="C35304" t="s">
        <v>63</v>
      </c>
      <c r="D35304" s="1">
        <v>41768</v>
      </c>
      <c r="F35304">
        <v>1</v>
      </c>
      <c r="G35304">
        <v>25000</v>
      </c>
      <c r="H35304" t="s">
        <v>178</v>
      </c>
      <c r="J35304" t="s">
        <v>14</v>
      </c>
      <c r="K35304">
        <v>54</v>
      </c>
      <c r="L35304" t="s">
        <v>15</v>
      </c>
    </row>
    <row r="35305" spans="1:12">
      <c r="A35305" t="e">
        <f ca="1">E00251439807421</f>
        <v>#NAME?</v>
      </c>
      <c r="B35305">
        <v>494</v>
      </c>
      <c r="C35305" t="s">
        <v>63</v>
      </c>
      <c r="D35305" s="1">
        <v>41773</v>
      </c>
      <c r="F35305">
        <v>2</v>
      </c>
      <c r="G35305">
        <v>4019</v>
      </c>
      <c r="H35305" t="s">
        <v>26</v>
      </c>
      <c r="J35305" t="s">
        <v>14</v>
      </c>
      <c r="K35305">
        <v>54</v>
      </c>
      <c r="L35305" t="s">
        <v>15</v>
      </c>
    </row>
    <row r="35306" spans="1:12">
      <c r="A35306" t="e">
        <f ca="1">E00251439807421</f>
        <v>#NAME?</v>
      </c>
      <c r="B35306">
        <v>908</v>
      </c>
      <c r="C35306" t="s">
        <v>831</v>
      </c>
      <c r="D35306" s="1">
        <v>42354</v>
      </c>
      <c r="F35306">
        <v>1</v>
      </c>
      <c r="G35306">
        <v>5990</v>
      </c>
      <c r="H35306" t="s">
        <v>60</v>
      </c>
      <c r="I35306" t="s">
        <v>56</v>
      </c>
      <c r="J35306" t="s">
        <v>57</v>
      </c>
      <c r="K35306">
        <v>55</v>
      </c>
      <c r="L35306" t="s">
        <v>15</v>
      </c>
    </row>
    <row r="35307" spans="1:12">
      <c r="A35307" t="e">
        <f ca="1">E00251616870121</f>
        <v>#NAME?</v>
      </c>
      <c r="B35307">
        <v>702</v>
      </c>
      <c r="C35307" t="s">
        <v>293</v>
      </c>
      <c r="D35307" s="1">
        <v>41617</v>
      </c>
      <c r="F35307">
        <v>3</v>
      </c>
      <c r="G35307">
        <v>30391</v>
      </c>
      <c r="H35307" t="s">
        <v>690</v>
      </c>
      <c r="J35307" t="s">
        <v>14</v>
      </c>
      <c r="K35307">
        <v>51</v>
      </c>
      <c r="L35307" t="s">
        <v>15</v>
      </c>
    </row>
    <row r="35308" spans="1:12">
      <c r="A35308" t="e">
        <f ca="1">E00251429810321</f>
        <v>#NAME?</v>
      </c>
      <c r="B35308">
        <v>151</v>
      </c>
      <c r="C35308" t="s">
        <v>381</v>
      </c>
      <c r="D35308" s="1">
        <v>42187</v>
      </c>
      <c r="F35308">
        <v>1</v>
      </c>
      <c r="G35308">
        <v>25000</v>
      </c>
      <c r="H35308" t="s">
        <v>178</v>
      </c>
      <c r="J35308" t="s">
        <v>14</v>
      </c>
      <c r="K35308">
        <v>60</v>
      </c>
      <c r="L35308" t="s">
        <v>15</v>
      </c>
    </row>
    <row r="35309" spans="1:12">
      <c r="A35309" t="e">
        <f ca="1">E00251429810321</f>
        <v>#NAME?</v>
      </c>
      <c r="B35309">
        <v>151</v>
      </c>
      <c r="C35309" t="s">
        <v>381</v>
      </c>
      <c r="D35309" s="1">
        <v>42696</v>
      </c>
      <c r="F35309">
        <v>1</v>
      </c>
      <c r="G35309">
        <v>25000</v>
      </c>
      <c r="H35309" t="s">
        <v>178</v>
      </c>
      <c r="J35309" t="s">
        <v>14</v>
      </c>
      <c r="K35309">
        <v>61</v>
      </c>
      <c r="L35309" t="s">
        <v>15</v>
      </c>
    </row>
    <row r="35310" spans="1:12">
      <c r="A35310" t="e">
        <f ca="1">E00251427099021</f>
        <v>#NAME?</v>
      </c>
      <c r="B35310">
        <v>12</v>
      </c>
      <c r="C35310" t="s">
        <v>771</v>
      </c>
      <c r="D35310" s="1">
        <v>42149</v>
      </c>
      <c r="F35310">
        <v>1</v>
      </c>
      <c r="G35310">
        <v>6963</v>
      </c>
      <c r="H35310" t="s">
        <v>359</v>
      </c>
      <c r="J35310" t="s">
        <v>14</v>
      </c>
      <c r="K35310">
        <v>56</v>
      </c>
      <c r="L35310" t="s">
        <v>15</v>
      </c>
    </row>
    <row r="35311" spans="1:12">
      <c r="A35311" t="e">
        <f ca="1">E00251427099021</f>
        <v>#NAME?</v>
      </c>
      <c r="B35311">
        <v>12</v>
      </c>
      <c r="C35311" t="s">
        <v>771</v>
      </c>
      <c r="D35311" s="1">
        <v>42796</v>
      </c>
      <c r="F35311">
        <v>1</v>
      </c>
      <c r="G35311">
        <v>3051</v>
      </c>
      <c r="H35311" t="s">
        <v>13</v>
      </c>
      <c r="J35311" t="s">
        <v>14</v>
      </c>
      <c r="K35311">
        <v>58</v>
      </c>
      <c r="L35311" t="s">
        <v>15</v>
      </c>
    </row>
    <row r="35312" spans="1:12">
      <c r="A35312" t="e">
        <f ca="1">E00251616870121</f>
        <v>#NAME?</v>
      </c>
      <c r="B35312">
        <v>701</v>
      </c>
      <c r="C35312" t="s">
        <v>72</v>
      </c>
      <c r="D35312" s="1">
        <v>42872</v>
      </c>
      <c r="F35312">
        <v>4</v>
      </c>
      <c r="G35312">
        <v>49390</v>
      </c>
      <c r="H35312" t="s">
        <v>59</v>
      </c>
      <c r="J35312" t="s">
        <v>14</v>
      </c>
      <c r="K35312">
        <v>55</v>
      </c>
      <c r="L35312" t="s">
        <v>15</v>
      </c>
    </row>
    <row r="35313" spans="1:12">
      <c r="A35313" t="e">
        <f ca="1">E00251529064121</f>
        <v>#NAME?</v>
      </c>
      <c r="B35313">
        <v>291</v>
      </c>
      <c r="C35313" t="s">
        <v>160</v>
      </c>
      <c r="D35313" s="1">
        <v>42030</v>
      </c>
      <c r="F35313">
        <v>1</v>
      </c>
      <c r="G35313">
        <v>5641</v>
      </c>
      <c r="H35313" t="s">
        <v>1040</v>
      </c>
      <c r="J35313" t="s">
        <v>14</v>
      </c>
      <c r="K35313">
        <v>54</v>
      </c>
      <c r="L35313" t="s">
        <v>15</v>
      </c>
    </row>
    <row r="35314" spans="1:12">
      <c r="A35314" t="e">
        <f ca="1">E00251430091421</f>
        <v>#NAME?</v>
      </c>
      <c r="B35314">
        <v>467</v>
      </c>
      <c r="C35314" t="s">
        <v>232</v>
      </c>
      <c r="D35314" s="1">
        <v>41079</v>
      </c>
      <c r="F35314">
        <v>1</v>
      </c>
      <c r="G35314">
        <v>4019</v>
      </c>
      <c r="H35314" t="s">
        <v>26</v>
      </c>
      <c r="J35314" t="s">
        <v>14</v>
      </c>
      <c r="K35314">
        <v>60</v>
      </c>
      <c r="L35314" t="s">
        <v>15</v>
      </c>
    </row>
    <row r="35315" spans="1:12">
      <c r="A35315" t="e">
        <f ca="1">E00251716551821</f>
        <v>#NAME?</v>
      </c>
      <c r="B35315">
        <v>7504</v>
      </c>
      <c r="C35315" t="s">
        <v>162</v>
      </c>
      <c r="D35315" s="1">
        <v>42801</v>
      </c>
      <c r="F35315">
        <v>5</v>
      </c>
      <c r="G35315">
        <v>2729</v>
      </c>
      <c r="H35315" t="s">
        <v>115</v>
      </c>
      <c r="J35315" t="s">
        <v>14</v>
      </c>
      <c r="K35315">
        <v>47</v>
      </c>
      <c r="L35315" t="s">
        <v>15</v>
      </c>
    </row>
    <row r="35316" spans="1:12">
      <c r="A35316" t="e">
        <f ca="1">E00251716551821</f>
        <v>#NAME?</v>
      </c>
      <c r="B35316">
        <v>7504</v>
      </c>
      <c r="C35316" t="s">
        <v>162</v>
      </c>
      <c r="D35316" s="1">
        <v>43060</v>
      </c>
      <c r="F35316">
        <v>2</v>
      </c>
      <c r="G35316">
        <v>25000</v>
      </c>
      <c r="H35316" t="s">
        <v>178</v>
      </c>
      <c r="J35316" t="s">
        <v>14</v>
      </c>
      <c r="K35316">
        <v>48</v>
      </c>
      <c r="L35316" t="s">
        <v>15</v>
      </c>
    </row>
    <row r="35317" spans="1:12">
      <c r="A35317" t="e">
        <f ca="1">E00251439638221</f>
        <v>#NAME?</v>
      </c>
      <c r="B35317">
        <v>4374</v>
      </c>
      <c r="C35317" t="s">
        <v>898</v>
      </c>
      <c r="D35317" s="1">
        <v>42657</v>
      </c>
      <c r="F35317">
        <v>6</v>
      </c>
      <c r="G35317">
        <v>7235</v>
      </c>
      <c r="H35317" t="s">
        <v>108</v>
      </c>
      <c r="J35317" t="s">
        <v>14</v>
      </c>
      <c r="K35317">
        <v>56</v>
      </c>
      <c r="L35317" t="s">
        <v>15</v>
      </c>
    </row>
    <row r="35318" spans="1:12">
      <c r="A35318" t="e">
        <f ca="1">E00251429661121</f>
        <v>#NAME?</v>
      </c>
      <c r="B35318">
        <v>199</v>
      </c>
      <c r="C35318" t="s">
        <v>681</v>
      </c>
      <c r="D35318" s="1">
        <v>42902</v>
      </c>
      <c r="F35318">
        <v>2</v>
      </c>
      <c r="G35318">
        <v>60090</v>
      </c>
      <c r="H35318" t="s">
        <v>181</v>
      </c>
      <c r="J35318" t="s">
        <v>14</v>
      </c>
      <c r="K35318">
        <v>65</v>
      </c>
      <c r="L35318" t="s">
        <v>15</v>
      </c>
    </row>
    <row r="35319" spans="1:12">
      <c r="A35319" t="e">
        <f ca="1">E00251439807421</f>
        <v>#NAME?</v>
      </c>
      <c r="B35319">
        <v>354</v>
      </c>
      <c r="C35319" t="s">
        <v>826</v>
      </c>
      <c r="D35319" s="1">
        <v>42670</v>
      </c>
      <c r="F35319">
        <v>3</v>
      </c>
      <c r="G35319">
        <v>25000</v>
      </c>
      <c r="H35319" t="s">
        <v>178</v>
      </c>
      <c r="J35319" t="s">
        <v>14</v>
      </c>
      <c r="K35319">
        <v>56</v>
      </c>
      <c r="L35319" t="s">
        <v>15</v>
      </c>
    </row>
    <row r="35320" spans="1:12">
      <c r="A35320" t="e">
        <f ca="1">E00251439807421</f>
        <v>#NAME?</v>
      </c>
      <c r="B35320">
        <v>494</v>
      </c>
      <c r="C35320" t="s">
        <v>63</v>
      </c>
      <c r="D35320" s="1">
        <v>41080</v>
      </c>
      <c r="F35320">
        <v>1</v>
      </c>
      <c r="G35320">
        <v>29620</v>
      </c>
      <c r="H35320" t="s">
        <v>460</v>
      </c>
      <c r="J35320" t="s">
        <v>14</v>
      </c>
      <c r="K35320">
        <v>52</v>
      </c>
      <c r="L35320" t="s">
        <v>15</v>
      </c>
    </row>
    <row r="35321" spans="1:12">
      <c r="A35321" t="e">
        <f ca="1">E00251439807421</f>
        <v>#NAME?</v>
      </c>
      <c r="B35321">
        <v>494</v>
      </c>
      <c r="C35321" t="s">
        <v>63</v>
      </c>
      <c r="D35321" s="1">
        <v>41095</v>
      </c>
      <c r="F35321">
        <v>2</v>
      </c>
      <c r="G35321">
        <v>2729</v>
      </c>
      <c r="H35321" t="s">
        <v>115</v>
      </c>
      <c r="J35321" t="s">
        <v>14</v>
      </c>
      <c r="K35321">
        <v>52</v>
      </c>
      <c r="L35321" t="s">
        <v>15</v>
      </c>
    </row>
    <row r="35322" spans="1:12">
      <c r="A35322" t="e">
        <f ca="1">E00251432430821</f>
        <v>#NAME?</v>
      </c>
      <c r="B35322">
        <v>500</v>
      </c>
      <c r="C35322" t="s">
        <v>161</v>
      </c>
      <c r="D35322" s="1">
        <v>41729</v>
      </c>
      <c r="F35322">
        <v>1</v>
      </c>
      <c r="G35322">
        <v>72632</v>
      </c>
      <c r="H35322" t="s">
        <v>107</v>
      </c>
      <c r="J35322" t="s">
        <v>14</v>
      </c>
      <c r="K35322">
        <v>55</v>
      </c>
      <c r="L35322" t="s">
        <v>15</v>
      </c>
    </row>
    <row r="35323" spans="1:12">
      <c r="A35323" t="e">
        <f ca="1">E00251716551821</f>
        <v>#NAME?</v>
      </c>
      <c r="B35323">
        <v>7504</v>
      </c>
      <c r="C35323" t="s">
        <v>162</v>
      </c>
      <c r="D35323" s="1">
        <v>42695</v>
      </c>
      <c r="F35323">
        <v>1</v>
      </c>
      <c r="G35323">
        <v>6961</v>
      </c>
      <c r="H35323" t="s">
        <v>561</v>
      </c>
      <c r="J35323" t="s">
        <v>14</v>
      </c>
      <c r="K35323">
        <v>47</v>
      </c>
      <c r="L35323" t="s">
        <v>15</v>
      </c>
    </row>
    <row r="35324" spans="1:12">
      <c r="A35324" t="e">
        <f ca="1">E00251514152121</f>
        <v>#NAME?</v>
      </c>
      <c r="B35324">
        <v>702</v>
      </c>
      <c r="C35324" t="s">
        <v>293</v>
      </c>
      <c r="D35324" s="1">
        <v>40962</v>
      </c>
      <c r="F35324">
        <v>2</v>
      </c>
      <c r="G35324">
        <v>3699</v>
      </c>
      <c r="H35324" t="s">
        <v>149</v>
      </c>
      <c r="J35324" t="s">
        <v>14</v>
      </c>
      <c r="K35324">
        <v>55</v>
      </c>
      <c r="L35324" t="s">
        <v>15</v>
      </c>
    </row>
    <row r="35325" spans="1:12">
      <c r="A35325" t="e">
        <f ca="1">E00251532489321</f>
        <v>#NAME?</v>
      </c>
      <c r="B35325">
        <v>336</v>
      </c>
      <c r="C35325" t="s">
        <v>901</v>
      </c>
      <c r="D35325" s="1">
        <v>43033</v>
      </c>
      <c r="F35325">
        <v>1</v>
      </c>
      <c r="G35325">
        <v>61689</v>
      </c>
      <c r="H35325" t="s">
        <v>677</v>
      </c>
      <c r="J35325" t="s">
        <v>14</v>
      </c>
      <c r="K35325">
        <v>43</v>
      </c>
      <c r="L35325" t="s">
        <v>15</v>
      </c>
    </row>
    <row r="35326" spans="1:12">
      <c r="A35326" t="e">
        <f ca="1">E00251432430821</f>
        <v>#NAME?</v>
      </c>
      <c r="B35326">
        <v>500</v>
      </c>
      <c r="C35326" t="s">
        <v>161</v>
      </c>
      <c r="D35326" s="1">
        <v>42026</v>
      </c>
      <c r="F35326">
        <v>1</v>
      </c>
      <c r="G35326">
        <v>4660</v>
      </c>
      <c r="H35326" t="s">
        <v>215</v>
      </c>
      <c r="J35326" t="s">
        <v>14</v>
      </c>
      <c r="K35326">
        <v>56</v>
      </c>
      <c r="L35326" t="s">
        <v>15</v>
      </c>
    </row>
    <row r="35327" spans="1:12">
      <c r="A35327" t="e">
        <f ca="1">E00251430091421</f>
        <v>#NAME?</v>
      </c>
      <c r="B35327">
        <v>467</v>
      </c>
      <c r="C35327" t="s">
        <v>232</v>
      </c>
      <c r="D35327" s="1">
        <v>40968</v>
      </c>
      <c r="F35327">
        <v>4</v>
      </c>
      <c r="G35327">
        <v>51889</v>
      </c>
      <c r="H35327" t="s">
        <v>256</v>
      </c>
      <c r="J35327" t="s">
        <v>14</v>
      </c>
      <c r="K35327">
        <v>60</v>
      </c>
      <c r="L35327" t="s">
        <v>15</v>
      </c>
    </row>
    <row r="35328" spans="1:12">
      <c r="A35328" t="e">
        <f ca="1">E00251532372821</f>
        <v>#NAME?</v>
      </c>
      <c r="B35328">
        <v>6156</v>
      </c>
      <c r="C35328" t="s">
        <v>352</v>
      </c>
      <c r="D35328" s="1">
        <v>43073</v>
      </c>
      <c r="F35328">
        <v>1</v>
      </c>
      <c r="G35328">
        <v>4019</v>
      </c>
      <c r="H35328" t="s">
        <v>26</v>
      </c>
      <c r="J35328" t="s">
        <v>14</v>
      </c>
      <c r="K35328">
        <v>50</v>
      </c>
      <c r="L35328" t="s">
        <v>15</v>
      </c>
    </row>
    <row r="35329" spans="1:12">
      <c r="A35329" t="e">
        <f ca="1">E00251626568221</f>
        <v>#NAME?</v>
      </c>
      <c r="B35329">
        <v>695</v>
      </c>
      <c r="C35329" t="s">
        <v>257</v>
      </c>
      <c r="D35329" s="1">
        <v>42870</v>
      </c>
      <c r="F35329">
        <v>1</v>
      </c>
      <c r="G35329">
        <v>2720</v>
      </c>
      <c r="H35329" t="s">
        <v>65</v>
      </c>
      <c r="J35329" t="s">
        <v>14</v>
      </c>
      <c r="K35329">
        <v>57</v>
      </c>
      <c r="L35329" t="s">
        <v>15</v>
      </c>
    </row>
    <row r="35330" spans="1:12">
      <c r="A35330" t="e">
        <f t="shared" ref="A35330:A35337" ca="1" si="324">E00251616870121</f>
        <v>#NAME?</v>
      </c>
      <c r="B35330">
        <v>701</v>
      </c>
      <c r="C35330" t="s">
        <v>72</v>
      </c>
      <c r="D35330" s="1">
        <v>41200</v>
      </c>
      <c r="F35330">
        <v>5</v>
      </c>
      <c r="G35330">
        <v>49390</v>
      </c>
      <c r="H35330" t="s">
        <v>59</v>
      </c>
      <c r="J35330" t="s">
        <v>14</v>
      </c>
      <c r="K35330">
        <v>50</v>
      </c>
      <c r="L35330" t="s">
        <v>15</v>
      </c>
    </row>
    <row r="35331" spans="1:12">
      <c r="A35331" t="e">
        <f t="shared" ca="1" si="324"/>
        <v>#NAME?</v>
      </c>
      <c r="B35331">
        <v>701</v>
      </c>
      <c r="C35331" t="s">
        <v>72</v>
      </c>
      <c r="D35331" s="1">
        <v>41225</v>
      </c>
      <c r="F35331">
        <v>6</v>
      </c>
      <c r="G35331">
        <v>4779</v>
      </c>
      <c r="H35331" t="s">
        <v>231</v>
      </c>
      <c r="J35331" t="s">
        <v>14</v>
      </c>
      <c r="K35331">
        <v>50</v>
      </c>
      <c r="L35331" t="s">
        <v>15</v>
      </c>
    </row>
    <row r="35332" spans="1:12">
      <c r="A35332" t="e">
        <f t="shared" ca="1" si="324"/>
        <v>#NAME?</v>
      </c>
      <c r="B35332">
        <v>701</v>
      </c>
      <c r="C35332" t="s">
        <v>72</v>
      </c>
      <c r="D35332" s="1">
        <v>42416</v>
      </c>
      <c r="F35332">
        <v>4</v>
      </c>
      <c r="G35332">
        <v>49390</v>
      </c>
      <c r="H35332" t="s">
        <v>59</v>
      </c>
      <c r="J35332" t="s">
        <v>14</v>
      </c>
      <c r="K35332">
        <v>53</v>
      </c>
      <c r="L35332" t="s">
        <v>15</v>
      </c>
    </row>
    <row r="35333" spans="1:12">
      <c r="A35333" t="e">
        <f t="shared" ca="1" si="324"/>
        <v>#NAME?</v>
      </c>
      <c r="B35333">
        <v>701</v>
      </c>
      <c r="C35333" t="s">
        <v>72</v>
      </c>
      <c r="D35333" s="1">
        <v>41955</v>
      </c>
      <c r="F35333">
        <v>4</v>
      </c>
      <c r="G35333">
        <v>30391</v>
      </c>
      <c r="H35333" t="s">
        <v>690</v>
      </c>
      <c r="J35333" t="s">
        <v>14</v>
      </c>
      <c r="K35333">
        <v>52</v>
      </c>
      <c r="L35333" t="s">
        <v>15</v>
      </c>
    </row>
    <row r="35334" spans="1:12">
      <c r="A35334" t="e">
        <f t="shared" ca="1" si="324"/>
        <v>#NAME?</v>
      </c>
      <c r="B35334">
        <v>701</v>
      </c>
      <c r="C35334" t="s">
        <v>72</v>
      </c>
      <c r="D35334" s="1">
        <v>42558</v>
      </c>
      <c r="F35334">
        <v>1</v>
      </c>
      <c r="G35334">
        <v>71940</v>
      </c>
      <c r="H35334" t="s">
        <v>135</v>
      </c>
      <c r="J35334" t="s">
        <v>14</v>
      </c>
      <c r="K35334">
        <v>54</v>
      </c>
      <c r="L35334" t="s">
        <v>15</v>
      </c>
    </row>
    <row r="35335" spans="1:12">
      <c r="A35335" t="e">
        <f t="shared" ca="1" si="324"/>
        <v>#NAME?</v>
      </c>
      <c r="B35335">
        <v>701</v>
      </c>
      <c r="C35335" t="s">
        <v>72</v>
      </c>
      <c r="D35335" s="1">
        <v>42558</v>
      </c>
      <c r="F35335">
        <v>2</v>
      </c>
      <c r="G35335">
        <v>2724</v>
      </c>
      <c r="H35335" t="s">
        <v>73</v>
      </c>
      <c r="J35335" t="s">
        <v>14</v>
      </c>
      <c r="K35335">
        <v>54</v>
      </c>
      <c r="L35335" t="s">
        <v>15</v>
      </c>
    </row>
    <row r="35336" spans="1:12">
      <c r="A35336" t="e">
        <f t="shared" ca="1" si="324"/>
        <v>#NAME?</v>
      </c>
      <c r="B35336">
        <v>701</v>
      </c>
      <c r="C35336" t="s">
        <v>72</v>
      </c>
      <c r="D35336" s="1">
        <v>42642</v>
      </c>
      <c r="F35336">
        <v>3</v>
      </c>
      <c r="G35336">
        <v>2599</v>
      </c>
      <c r="H35336" t="s">
        <v>238</v>
      </c>
      <c r="J35336" t="s">
        <v>14</v>
      </c>
      <c r="K35336">
        <v>54</v>
      </c>
      <c r="L35336" t="s">
        <v>15</v>
      </c>
    </row>
    <row r="35337" spans="1:12">
      <c r="A35337" t="e">
        <f t="shared" ca="1" si="324"/>
        <v>#NAME?</v>
      </c>
      <c r="B35337">
        <v>701</v>
      </c>
      <c r="C35337" t="s">
        <v>72</v>
      </c>
      <c r="D35337" s="1">
        <v>42795</v>
      </c>
      <c r="F35337">
        <v>2</v>
      </c>
      <c r="G35337">
        <v>7295</v>
      </c>
      <c r="H35337" t="s">
        <v>76</v>
      </c>
      <c r="J35337" t="s">
        <v>14</v>
      </c>
      <c r="K35337">
        <v>54</v>
      </c>
      <c r="L35337" t="s">
        <v>15</v>
      </c>
    </row>
    <row r="35338" spans="1:12">
      <c r="A35338" t="e">
        <f ca="1">E00251430091421</f>
        <v>#NAME?</v>
      </c>
      <c r="B35338">
        <v>467</v>
      </c>
      <c r="C35338" t="s">
        <v>232</v>
      </c>
      <c r="D35338" s="1">
        <v>40953</v>
      </c>
      <c r="F35338">
        <v>1</v>
      </c>
      <c r="G35338">
        <v>4019</v>
      </c>
      <c r="H35338" t="s">
        <v>26</v>
      </c>
      <c r="J35338" t="s">
        <v>14</v>
      </c>
      <c r="K35338">
        <v>60</v>
      </c>
      <c r="L35338" t="s">
        <v>15</v>
      </c>
    </row>
    <row r="35339" spans="1:12">
      <c r="A35339" t="e">
        <f ca="1">E00251432430821</f>
        <v>#NAME?</v>
      </c>
      <c r="B35339">
        <v>500</v>
      </c>
      <c r="C35339" t="s">
        <v>161</v>
      </c>
      <c r="D35339" s="1">
        <v>41775</v>
      </c>
      <c r="F35339">
        <v>2</v>
      </c>
      <c r="G35339">
        <v>73390</v>
      </c>
      <c r="H35339" t="s">
        <v>66</v>
      </c>
      <c r="J35339" t="s">
        <v>14</v>
      </c>
      <c r="K35339">
        <v>55</v>
      </c>
      <c r="L35339" t="s">
        <v>15</v>
      </c>
    </row>
    <row r="35340" spans="1:12">
      <c r="A35340" t="e">
        <f ca="1">E00251429810321</f>
        <v>#NAME?</v>
      </c>
      <c r="B35340">
        <v>151</v>
      </c>
      <c r="C35340" t="s">
        <v>381</v>
      </c>
      <c r="D35340" s="1">
        <v>41599</v>
      </c>
      <c r="F35340">
        <v>3</v>
      </c>
      <c r="G35340">
        <v>25000</v>
      </c>
      <c r="H35340" t="s">
        <v>178</v>
      </c>
      <c r="J35340" t="s">
        <v>14</v>
      </c>
      <c r="K35340">
        <v>58</v>
      </c>
      <c r="L35340" t="s">
        <v>15</v>
      </c>
    </row>
    <row r="35341" spans="1:12">
      <c r="A35341" t="e">
        <f ca="1">E00251432430821</f>
        <v>#NAME?</v>
      </c>
      <c r="B35341">
        <v>500</v>
      </c>
      <c r="C35341" t="s">
        <v>161</v>
      </c>
      <c r="D35341" s="1">
        <v>41960</v>
      </c>
      <c r="F35341">
        <v>2</v>
      </c>
      <c r="G35341">
        <v>73390</v>
      </c>
      <c r="H35341" t="s">
        <v>66</v>
      </c>
      <c r="J35341" t="s">
        <v>14</v>
      </c>
      <c r="K35341">
        <v>56</v>
      </c>
      <c r="L35341" t="s">
        <v>15</v>
      </c>
    </row>
    <row r="35342" spans="1:12">
      <c r="A35342" t="e">
        <f ca="1">E00251432430821</f>
        <v>#NAME?</v>
      </c>
      <c r="B35342">
        <v>500</v>
      </c>
      <c r="C35342" t="s">
        <v>161</v>
      </c>
      <c r="D35342" s="1">
        <v>41969</v>
      </c>
      <c r="F35342">
        <v>1</v>
      </c>
      <c r="G35342">
        <v>73390</v>
      </c>
      <c r="H35342" t="s">
        <v>66</v>
      </c>
      <c r="J35342" t="s">
        <v>14</v>
      </c>
      <c r="K35342">
        <v>56</v>
      </c>
      <c r="L35342" t="s">
        <v>15</v>
      </c>
    </row>
    <row r="35343" spans="1:12">
      <c r="A35343" t="e">
        <f ca="1">E00251432430821</f>
        <v>#NAME?</v>
      </c>
      <c r="B35343">
        <v>6046</v>
      </c>
      <c r="C35343" t="s">
        <v>98</v>
      </c>
      <c r="D35343" s="1">
        <v>42118</v>
      </c>
      <c r="F35343">
        <v>1</v>
      </c>
      <c r="G35343">
        <v>33819</v>
      </c>
      <c r="H35343" t="s">
        <v>432</v>
      </c>
      <c r="I35343" t="s">
        <v>56</v>
      </c>
      <c r="J35343" t="s">
        <v>57</v>
      </c>
      <c r="K35343">
        <v>56</v>
      </c>
      <c r="L35343" t="s">
        <v>15</v>
      </c>
    </row>
    <row r="35344" spans="1:12">
      <c r="A35344" t="e">
        <f ca="1">E00251439730221</f>
        <v>#NAME?</v>
      </c>
      <c r="B35344">
        <v>290</v>
      </c>
      <c r="C35344" t="s">
        <v>449</v>
      </c>
      <c r="D35344" s="1">
        <v>41103</v>
      </c>
      <c r="F35344">
        <v>6</v>
      </c>
      <c r="G35344">
        <v>3051</v>
      </c>
      <c r="H35344" t="s">
        <v>13</v>
      </c>
      <c r="J35344" t="s">
        <v>14</v>
      </c>
      <c r="K35344">
        <v>48</v>
      </c>
      <c r="L35344" t="s">
        <v>15</v>
      </c>
    </row>
    <row r="35345" spans="1:12">
      <c r="A35345" t="e">
        <f ca="1">E00251429696221</f>
        <v>#NAME?</v>
      </c>
      <c r="B35345">
        <v>199</v>
      </c>
      <c r="C35345" t="s">
        <v>681</v>
      </c>
      <c r="D35345" s="1">
        <v>42711</v>
      </c>
      <c r="F35345">
        <v>1</v>
      </c>
      <c r="G35345">
        <v>4940</v>
      </c>
      <c r="H35345" t="s">
        <v>708</v>
      </c>
      <c r="J35345" t="s">
        <v>14</v>
      </c>
      <c r="K35345">
        <v>67</v>
      </c>
      <c r="L35345" t="s">
        <v>15</v>
      </c>
    </row>
    <row r="35346" spans="1:12">
      <c r="A35346" t="e">
        <f ca="1">E00251429696221</f>
        <v>#NAME?</v>
      </c>
      <c r="B35346">
        <v>199</v>
      </c>
      <c r="C35346" t="s">
        <v>681</v>
      </c>
      <c r="D35346" s="1">
        <v>42912</v>
      </c>
      <c r="F35346">
        <v>2</v>
      </c>
      <c r="G35346">
        <v>7506</v>
      </c>
      <c r="H35346" t="s">
        <v>539</v>
      </c>
      <c r="J35346" t="s">
        <v>14</v>
      </c>
      <c r="K35346">
        <v>68</v>
      </c>
      <c r="L35346" t="s">
        <v>15</v>
      </c>
    </row>
    <row r="35347" spans="1:12">
      <c r="A35347" t="e">
        <f ca="1">E00251513050821</f>
        <v>#NAME?</v>
      </c>
      <c r="B35347">
        <v>457</v>
      </c>
      <c r="C35347" t="s">
        <v>137</v>
      </c>
      <c r="D35347" s="1">
        <v>40975</v>
      </c>
      <c r="F35347">
        <v>3</v>
      </c>
      <c r="G35347">
        <v>4139</v>
      </c>
      <c r="H35347" t="s">
        <v>300</v>
      </c>
      <c r="J35347" t="s">
        <v>14</v>
      </c>
      <c r="K35347">
        <v>52</v>
      </c>
      <c r="L35347" t="s">
        <v>15</v>
      </c>
    </row>
    <row r="35348" spans="1:12">
      <c r="A35348" t="e">
        <f ca="1">E00251528624321</f>
        <v>#NAME?</v>
      </c>
      <c r="B35348">
        <v>291</v>
      </c>
      <c r="C35348" t="s">
        <v>160</v>
      </c>
      <c r="D35348" s="1">
        <v>41439</v>
      </c>
      <c r="F35348">
        <v>2</v>
      </c>
      <c r="G35348">
        <v>2729</v>
      </c>
      <c r="H35348" t="s">
        <v>115</v>
      </c>
      <c r="J35348" t="s">
        <v>14</v>
      </c>
      <c r="K35348">
        <v>48</v>
      </c>
      <c r="L35348" t="s">
        <v>15</v>
      </c>
    </row>
    <row r="35349" spans="1:12">
      <c r="A35349" t="e">
        <f ca="1">E00251432302421</f>
        <v>#NAME?</v>
      </c>
      <c r="B35349">
        <v>497</v>
      </c>
      <c r="C35349" t="s">
        <v>141</v>
      </c>
      <c r="D35349" s="1">
        <v>42573</v>
      </c>
      <c r="F35349">
        <v>1</v>
      </c>
      <c r="G35349">
        <v>78839</v>
      </c>
      <c r="H35349" t="s">
        <v>842</v>
      </c>
      <c r="J35349" t="s">
        <v>14</v>
      </c>
      <c r="K35349">
        <v>58</v>
      </c>
      <c r="L35349" t="s">
        <v>22</v>
      </c>
    </row>
    <row r="35350" spans="1:12">
      <c r="A35350" t="e">
        <f ca="1">E00251430091421</f>
        <v>#NAME?</v>
      </c>
      <c r="B35350">
        <v>467</v>
      </c>
      <c r="C35350" t="s">
        <v>232</v>
      </c>
      <c r="D35350" s="1">
        <v>42558</v>
      </c>
      <c r="F35350">
        <v>2</v>
      </c>
      <c r="G35350">
        <v>25000</v>
      </c>
      <c r="H35350" t="s">
        <v>178</v>
      </c>
      <c r="J35350" t="s">
        <v>14</v>
      </c>
      <c r="K35350">
        <v>64</v>
      </c>
      <c r="L35350" t="s">
        <v>15</v>
      </c>
    </row>
    <row r="35351" spans="1:12">
      <c r="A35351" t="e">
        <f ca="1">E00251439730221</f>
        <v>#NAME?</v>
      </c>
      <c r="B35351">
        <v>290</v>
      </c>
      <c r="C35351" t="s">
        <v>449</v>
      </c>
      <c r="D35351" s="1">
        <v>41463</v>
      </c>
      <c r="F35351">
        <v>1</v>
      </c>
      <c r="G35351">
        <v>7876</v>
      </c>
      <c r="H35351" t="s">
        <v>827</v>
      </c>
      <c r="J35351" t="s">
        <v>14</v>
      </c>
      <c r="K35351">
        <v>49</v>
      </c>
      <c r="L35351" t="s">
        <v>22</v>
      </c>
    </row>
    <row r="35352" spans="1:12">
      <c r="A35352" t="e">
        <f ca="1">E00251429696221</f>
        <v>#NAME?</v>
      </c>
      <c r="B35352">
        <v>199</v>
      </c>
      <c r="C35352" t="s">
        <v>681</v>
      </c>
      <c r="D35352" s="1">
        <v>42993</v>
      </c>
      <c r="F35352">
        <v>1</v>
      </c>
      <c r="G35352">
        <v>3051</v>
      </c>
      <c r="H35352" t="s">
        <v>13</v>
      </c>
      <c r="J35352" t="s">
        <v>14</v>
      </c>
      <c r="K35352">
        <v>68</v>
      </c>
      <c r="L35352" t="s">
        <v>15</v>
      </c>
    </row>
    <row r="35353" spans="1:12">
      <c r="A35353" t="e">
        <f ca="1">E00251432302421</f>
        <v>#NAME?</v>
      </c>
      <c r="B35353">
        <v>497</v>
      </c>
      <c r="C35353" t="s">
        <v>141</v>
      </c>
      <c r="D35353" s="1">
        <v>42689</v>
      </c>
      <c r="F35353">
        <v>2</v>
      </c>
      <c r="G35353">
        <v>1748</v>
      </c>
      <c r="H35353" t="s">
        <v>907</v>
      </c>
      <c r="J35353" t="s">
        <v>14</v>
      </c>
      <c r="K35353">
        <v>58</v>
      </c>
      <c r="L35353" t="s">
        <v>15</v>
      </c>
    </row>
    <row r="35354" spans="1:12">
      <c r="A35354" t="e">
        <f ca="1">E00251439638221</f>
        <v>#NAME?</v>
      </c>
      <c r="B35354">
        <v>148</v>
      </c>
      <c r="C35354" t="s">
        <v>318</v>
      </c>
      <c r="D35354" s="1">
        <v>42521</v>
      </c>
      <c r="F35354">
        <v>1</v>
      </c>
      <c r="G35354">
        <v>37486</v>
      </c>
      <c r="H35354" t="s">
        <v>1758</v>
      </c>
      <c r="I35354" t="s">
        <v>56</v>
      </c>
      <c r="J35354" t="s">
        <v>57</v>
      </c>
      <c r="K35354">
        <v>56</v>
      </c>
      <c r="L35354" t="s">
        <v>15</v>
      </c>
    </row>
    <row r="35355" spans="1:12">
      <c r="A35355" t="e">
        <f ca="1">E00251430176021</f>
        <v>#NAME?</v>
      </c>
      <c r="B35355">
        <v>445</v>
      </c>
      <c r="C35355" t="s">
        <v>23</v>
      </c>
      <c r="D35355" s="1">
        <v>42537</v>
      </c>
      <c r="F35355">
        <v>3</v>
      </c>
      <c r="G35355">
        <v>496</v>
      </c>
      <c r="H35355" t="s">
        <v>190</v>
      </c>
      <c r="J35355" t="s">
        <v>14</v>
      </c>
      <c r="K35355">
        <v>58</v>
      </c>
      <c r="L35355" t="s">
        <v>15</v>
      </c>
    </row>
    <row r="35356" spans="1:12">
      <c r="A35356" t="e">
        <f ca="1">E00251429661121</f>
        <v>#NAME?</v>
      </c>
      <c r="B35356">
        <v>199</v>
      </c>
      <c r="C35356" t="s">
        <v>681</v>
      </c>
      <c r="D35356" s="1">
        <v>41425</v>
      </c>
      <c r="F35356">
        <v>1</v>
      </c>
      <c r="G35356">
        <v>8798</v>
      </c>
      <c r="H35356" t="s">
        <v>314</v>
      </c>
      <c r="J35356" t="s">
        <v>14</v>
      </c>
      <c r="K35356">
        <v>61</v>
      </c>
      <c r="L35356" t="s">
        <v>15</v>
      </c>
    </row>
    <row r="35357" spans="1:12">
      <c r="A35357" t="e">
        <f ca="1">E00251616870121</f>
        <v>#NAME?</v>
      </c>
      <c r="B35357">
        <v>701</v>
      </c>
      <c r="C35357" t="s">
        <v>72</v>
      </c>
      <c r="D35357" s="1">
        <v>42317</v>
      </c>
      <c r="F35357">
        <v>3</v>
      </c>
      <c r="G35357">
        <v>2599</v>
      </c>
      <c r="H35357" t="s">
        <v>238</v>
      </c>
      <c r="J35357" t="s">
        <v>14</v>
      </c>
      <c r="K35357">
        <v>53</v>
      </c>
      <c r="L35357" t="s">
        <v>15</v>
      </c>
    </row>
    <row r="35358" spans="1:12">
      <c r="A35358" t="e">
        <f ca="1">E00251616870121</f>
        <v>#NAME?</v>
      </c>
      <c r="B35358">
        <v>701</v>
      </c>
      <c r="C35358" t="s">
        <v>72</v>
      </c>
      <c r="D35358" s="1">
        <v>42317</v>
      </c>
      <c r="F35358">
        <v>4</v>
      </c>
      <c r="G35358">
        <v>49390</v>
      </c>
      <c r="H35358" t="s">
        <v>59</v>
      </c>
      <c r="J35358" t="s">
        <v>14</v>
      </c>
      <c r="K35358">
        <v>53</v>
      </c>
      <c r="L35358" t="s">
        <v>15</v>
      </c>
    </row>
    <row r="35359" spans="1:12">
      <c r="A35359" t="e">
        <f ca="1">E00251513050821</f>
        <v>#NAME?</v>
      </c>
      <c r="B35359">
        <v>457</v>
      </c>
      <c r="C35359" t="s">
        <v>137</v>
      </c>
      <c r="D35359" s="1">
        <v>42495</v>
      </c>
      <c r="F35359">
        <v>1</v>
      </c>
      <c r="G35359">
        <v>27800</v>
      </c>
      <c r="H35359" t="s">
        <v>145</v>
      </c>
      <c r="J35359" t="s">
        <v>14</v>
      </c>
      <c r="K35359">
        <v>56</v>
      </c>
      <c r="L35359" t="s">
        <v>15</v>
      </c>
    </row>
    <row r="35360" spans="1:12">
      <c r="A35360" t="e">
        <f ca="1">E00251439807421</f>
        <v>#NAME?</v>
      </c>
      <c r="B35360">
        <v>354</v>
      </c>
      <c r="C35360" t="s">
        <v>826</v>
      </c>
      <c r="D35360" s="1">
        <v>42948</v>
      </c>
      <c r="F35360">
        <v>5</v>
      </c>
      <c r="G35360">
        <v>25000</v>
      </c>
      <c r="H35360" t="s">
        <v>178</v>
      </c>
      <c r="J35360" t="s">
        <v>14</v>
      </c>
      <c r="K35360">
        <v>57</v>
      </c>
      <c r="L35360" t="s">
        <v>15</v>
      </c>
    </row>
    <row r="35361" spans="1:12">
      <c r="A35361" t="e">
        <f ca="1">E00251518518221</f>
        <v>#NAME?</v>
      </c>
      <c r="B35361">
        <v>295</v>
      </c>
      <c r="C35361" t="s">
        <v>435</v>
      </c>
      <c r="D35361" s="1">
        <v>42145</v>
      </c>
      <c r="F35361">
        <v>5</v>
      </c>
      <c r="G35361">
        <v>49390</v>
      </c>
      <c r="H35361" t="s">
        <v>59</v>
      </c>
      <c r="J35361" t="s">
        <v>14</v>
      </c>
      <c r="K35361">
        <v>51</v>
      </c>
      <c r="L35361" t="s">
        <v>15</v>
      </c>
    </row>
    <row r="35362" spans="1:12">
      <c r="A35362" t="e">
        <f t="shared" ref="A35362:A35367" ca="1" si="325">E00251429810321</f>
        <v>#NAME?</v>
      </c>
      <c r="B35362">
        <v>151</v>
      </c>
      <c r="C35362" t="s">
        <v>381</v>
      </c>
      <c r="D35362" s="1">
        <v>42037</v>
      </c>
      <c r="F35362">
        <v>3</v>
      </c>
      <c r="G35362">
        <v>25000</v>
      </c>
      <c r="H35362" t="s">
        <v>178</v>
      </c>
      <c r="J35362" t="s">
        <v>14</v>
      </c>
      <c r="K35362">
        <v>59</v>
      </c>
      <c r="L35362" t="s">
        <v>15</v>
      </c>
    </row>
    <row r="35363" spans="1:12">
      <c r="A35363" t="e">
        <f t="shared" ca="1" si="325"/>
        <v>#NAME?</v>
      </c>
      <c r="B35363">
        <v>151</v>
      </c>
      <c r="C35363" t="s">
        <v>381</v>
      </c>
      <c r="D35363" s="1">
        <v>42278</v>
      </c>
      <c r="F35363">
        <v>3</v>
      </c>
      <c r="G35363">
        <v>27800</v>
      </c>
      <c r="H35363" t="s">
        <v>145</v>
      </c>
      <c r="J35363" t="s">
        <v>14</v>
      </c>
      <c r="K35363">
        <v>60</v>
      </c>
      <c r="L35363" t="s">
        <v>15</v>
      </c>
    </row>
    <row r="35364" spans="1:12">
      <c r="A35364" t="e">
        <f t="shared" ca="1" si="325"/>
        <v>#NAME?</v>
      </c>
      <c r="B35364">
        <v>151</v>
      </c>
      <c r="C35364" t="s">
        <v>381</v>
      </c>
      <c r="D35364" s="1">
        <v>42298</v>
      </c>
      <c r="F35364">
        <v>1</v>
      </c>
      <c r="G35364">
        <v>72690</v>
      </c>
      <c r="H35364" t="s">
        <v>363</v>
      </c>
      <c r="J35364" t="s">
        <v>14</v>
      </c>
      <c r="K35364">
        <v>60</v>
      </c>
      <c r="L35364" t="s">
        <v>15</v>
      </c>
    </row>
    <row r="35365" spans="1:12">
      <c r="A35365" t="e">
        <f t="shared" ca="1" si="325"/>
        <v>#NAME?</v>
      </c>
      <c r="B35365">
        <v>151</v>
      </c>
      <c r="C35365" t="s">
        <v>381</v>
      </c>
      <c r="D35365" s="1">
        <v>42894</v>
      </c>
      <c r="F35365">
        <v>1</v>
      </c>
      <c r="G35365">
        <v>4556</v>
      </c>
      <c r="H35365" t="s">
        <v>121</v>
      </c>
      <c r="J35365" t="s">
        <v>14</v>
      </c>
      <c r="K35365">
        <v>61</v>
      </c>
      <c r="L35365" t="s">
        <v>15</v>
      </c>
    </row>
    <row r="35366" spans="1:12">
      <c r="A35366" t="e">
        <f t="shared" ca="1" si="325"/>
        <v>#NAME?</v>
      </c>
      <c r="B35366">
        <v>151</v>
      </c>
      <c r="C35366" t="s">
        <v>381</v>
      </c>
      <c r="D35366" s="1">
        <v>42894</v>
      </c>
      <c r="F35366">
        <v>6</v>
      </c>
      <c r="G35366">
        <v>4019</v>
      </c>
      <c r="H35366" t="s">
        <v>26</v>
      </c>
      <c r="J35366" t="s">
        <v>14</v>
      </c>
      <c r="K35366">
        <v>61</v>
      </c>
      <c r="L35366" t="s">
        <v>15</v>
      </c>
    </row>
    <row r="35367" spans="1:12">
      <c r="A35367" t="e">
        <f t="shared" ca="1" si="325"/>
        <v>#NAME?</v>
      </c>
      <c r="B35367">
        <v>151</v>
      </c>
      <c r="C35367" t="s">
        <v>381</v>
      </c>
      <c r="D35367" s="1">
        <v>43062</v>
      </c>
      <c r="F35367">
        <v>3</v>
      </c>
      <c r="G35367">
        <v>4019</v>
      </c>
      <c r="H35367" t="s">
        <v>26</v>
      </c>
      <c r="J35367" t="s">
        <v>14</v>
      </c>
      <c r="K35367">
        <v>62</v>
      </c>
      <c r="L35367" t="s">
        <v>15</v>
      </c>
    </row>
    <row r="35368" spans="1:12">
      <c r="A35368" t="e">
        <f ca="1">E00251518518221</f>
        <v>#NAME?</v>
      </c>
      <c r="B35368">
        <v>704</v>
      </c>
      <c r="C35368" t="s">
        <v>1759</v>
      </c>
      <c r="D35368" s="1">
        <v>41834</v>
      </c>
      <c r="F35368">
        <v>1</v>
      </c>
      <c r="G35368">
        <v>84200</v>
      </c>
      <c r="H35368" t="s">
        <v>768</v>
      </c>
      <c r="J35368" t="s">
        <v>14</v>
      </c>
      <c r="K35368">
        <v>51</v>
      </c>
      <c r="L35368" t="s">
        <v>15</v>
      </c>
    </row>
    <row r="35369" spans="1:12">
      <c r="A35369" t="e">
        <f ca="1">E00251518518221</f>
        <v>#NAME?</v>
      </c>
      <c r="B35369">
        <v>753</v>
      </c>
      <c r="C35369" t="s">
        <v>545</v>
      </c>
      <c r="D35369" s="1">
        <v>42161</v>
      </c>
      <c r="F35369">
        <v>1</v>
      </c>
      <c r="G35369">
        <v>72767</v>
      </c>
      <c r="H35369" t="s">
        <v>1760</v>
      </c>
      <c r="I35369" t="s">
        <v>56</v>
      </c>
      <c r="J35369" t="s">
        <v>57</v>
      </c>
      <c r="K35369">
        <v>52</v>
      </c>
      <c r="L35369" t="s">
        <v>15</v>
      </c>
    </row>
    <row r="35370" spans="1:12">
      <c r="A35370" t="e">
        <f ca="1">E00251537609421</f>
        <v>#NAME?</v>
      </c>
      <c r="B35370">
        <v>718</v>
      </c>
      <c r="C35370" t="s">
        <v>32</v>
      </c>
      <c r="D35370" s="1">
        <v>42233</v>
      </c>
      <c r="F35370">
        <v>2</v>
      </c>
      <c r="G35370">
        <v>46450</v>
      </c>
      <c r="H35370" t="s">
        <v>1686</v>
      </c>
      <c r="I35370" t="s">
        <v>56</v>
      </c>
      <c r="J35370" t="s">
        <v>57</v>
      </c>
      <c r="K35370">
        <v>42</v>
      </c>
      <c r="L35370" t="s">
        <v>15</v>
      </c>
    </row>
    <row r="35371" spans="1:12">
      <c r="A35371" t="e">
        <f ca="1">E00251537609421</f>
        <v>#NAME?</v>
      </c>
      <c r="B35371">
        <v>1273</v>
      </c>
      <c r="C35371" t="s">
        <v>28</v>
      </c>
      <c r="D35371" s="1">
        <v>42234</v>
      </c>
      <c r="F35371">
        <v>1</v>
      </c>
      <c r="G35371">
        <v>46400</v>
      </c>
      <c r="H35371" t="s">
        <v>186</v>
      </c>
      <c r="J35371" t="s">
        <v>14</v>
      </c>
      <c r="K35371">
        <v>42</v>
      </c>
      <c r="L35371" t="s">
        <v>15</v>
      </c>
    </row>
    <row r="35372" spans="1:12">
      <c r="A35372" t="e">
        <f ca="1">E00251428426921</f>
        <v>#NAME?</v>
      </c>
      <c r="B35372">
        <v>51</v>
      </c>
      <c r="C35372" t="s">
        <v>372</v>
      </c>
      <c r="D35372" s="1">
        <v>42334</v>
      </c>
      <c r="F35372">
        <v>1</v>
      </c>
      <c r="G35372">
        <v>7822</v>
      </c>
      <c r="H35372" t="s">
        <v>495</v>
      </c>
      <c r="J35372" t="s">
        <v>14</v>
      </c>
      <c r="K35372">
        <v>59</v>
      </c>
      <c r="L35372" t="s">
        <v>22</v>
      </c>
    </row>
    <row r="35373" spans="1:12">
      <c r="A35373" t="e">
        <f ca="1">E00251428426921</f>
        <v>#NAME?</v>
      </c>
      <c r="B35373">
        <v>51</v>
      </c>
      <c r="C35373" t="s">
        <v>372</v>
      </c>
      <c r="D35373" s="1">
        <v>42957</v>
      </c>
      <c r="F35373">
        <v>1</v>
      </c>
      <c r="G35373">
        <v>2729</v>
      </c>
      <c r="H35373" t="s">
        <v>115</v>
      </c>
      <c r="J35373" t="s">
        <v>14</v>
      </c>
      <c r="K35373">
        <v>61</v>
      </c>
      <c r="L35373" t="s">
        <v>15</v>
      </c>
    </row>
    <row r="35374" spans="1:12">
      <c r="A35374" t="e">
        <f ca="1">E00251429810321</f>
        <v>#NAME?</v>
      </c>
      <c r="B35374">
        <v>151</v>
      </c>
      <c r="C35374" t="s">
        <v>381</v>
      </c>
      <c r="D35374" s="1">
        <v>41256</v>
      </c>
      <c r="F35374">
        <v>1</v>
      </c>
      <c r="G35374">
        <v>25000</v>
      </c>
      <c r="H35374" t="s">
        <v>178</v>
      </c>
      <c r="J35374" t="s">
        <v>14</v>
      </c>
      <c r="K35374">
        <v>57</v>
      </c>
      <c r="L35374" t="s">
        <v>15</v>
      </c>
    </row>
    <row r="35375" spans="1:12">
      <c r="A35375" t="e">
        <f ca="1">E00251429810321</f>
        <v>#NAME?</v>
      </c>
      <c r="B35375">
        <v>151</v>
      </c>
      <c r="C35375" t="s">
        <v>381</v>
      </c>
      <c r="D35375" s="1">
        <v>41859</v>
      </c>
      <c r="F35375">
        <v>3</v>
      </c>
      <c r="G35375">
        <v>4019</v>
      </c>
      <c r="H35375" t="s">
        <v>26</v>
      </c>
      <c r="J35375" t="s">
        <v>14</v>
      </c>
      <c r="K35375">
        <v>59</v>
      </c>
      <c r="L35375" t="s">
        <v>15</v>
      </c>
    </row>
    <row r="35376" spans="1:12">
      <c r="A35376" t="e">
        <f ca="1">E00251429810321</f>
        <v>#NAME?</v>
      </c>
      <c r="B35376">
        <v>151</v>
      </c>
      <c r="C35376" t="s">
        <v>381</v>
      </c>
      <c r="D35376" s="1">
        <v>42279</v>
      </c>
      <c r="F35376">
        <v>2</v>
      </c>
      <c r="G35376">
        <v>25000</v>
      </c>
      <c r="H35376" t="s">
        <v>178</v>
      </c>
      <c r="J35376" t="s">
        <v>14</v>
      </c>
      <c r="K35376">
        <v>60</v>
      </c>
      <c r="L35376" t="s">
        <v>15</v>
      </c>
    </row>
    <row r="35377" spans="1:12">
      <c r="A35377" t="e">
        <f ca="1">E00251532489321</f>
        <v>#NAME?</v>
      </c>
      <c r="B35377">
        <v>336</v>
      </c>
      <c r="C35377" t="s">
        <v>901</v>
      </c>
      <c r="D35377" s="1">
        <v>41613</v>
      </c>
      <c r="F35377">
        <v>1</v>
      </c>
      <c r="G35377">
        <v>5990</v>
      </c>
      <c r="H35377" t="s">
        <v>60</v>
      </c>
      <c r="J35377" t="s">
        <v>14</v>
      </c>
      <c r="K35377">
        <v>39</v>
      </c>
      <c r="L35377" t="s">
        <v>15</v>
      </c>
    </row>
    <row r="35378" spans="1:12">
      <c r="A35378" t="e">
        <f ca="1">E00251439807421</f>
        <v>#NAME?</v>
      </c>
      <c r="B35378">
        <v>354</v>
      </c>
      <c r="C35378" t="s">
        <v>826</v>
      </c>
      <c r="D35378" s="1">
        <v>42860</v>
      </c>
      <c r="F35378">
        <v>4</v>
      </c>
      <c r="G35378">
        <v>4019</v>
      </c>
      <c r="H35378" t="s">
        <v>26</v>
      </c>
      <c r="J35378" t="s">
        <v>14</v>
      </c>
      <c r="K35378">
        <v>57</v>
      </c>
      <c r="L35378" t="s">
        <v>15</v>
      </c>
    </row>
    <row r="35379" spans="1:12">
      <c r="A35379" t="e">
        <f ca="1">E00251439807421</f>
        <v>#NAME?</v>
      </c>
      <c r="B35379">
        <v>354</v>
      </c>
      <c r="C35379" t="s">
        <v>826</v>
      </c>
      <c r="D35379" s="1">
        <v>43028</v>
      </c>
      <c r="F35379">
        <v>4</v>
      </c>
      <c r="G35379">
        <v>29690</v>
      </c>
      <c r="H35379" t="s">
        <v>52</v>
      </c>
      <c r="J35379" t="s">
        <v>14</v>
      </c>
      <c r="K35379">
        <v>57</v>
      </c>
      <c r="L35379" t="s">
        <v>15</v>
      </c>
    </row>
    <row r="35380" spans="1:12">
      <c r="A35380" t="e">
        <f ca="1">E00251428656921</f>
        <v>#NAME?</v>
      </c>
      <c r="B35380">
        <v>66</v>
      </c>
      <c r="C35380" t="s">
        <v>134</v>
      </c>
      <c r="D35380" s="1">
        <v>42487</v>
      </c>
      <c r="F35380">
        <v>1</v>
      </c>
      <c r="G35380">
        <v>7295</v>
      </c>
      <c r="H35380" t="s">
        <v>76</v>
      </c>
      <c r="J35380" t="s">
        <v>14</v>
      </c>
      <c r="K35380">
        <v>54</v>
      </c>
      <c r="L35380" t="s">
        <v>15</v>
      </c>
    </row>
    <row r="35381" spans="1:12">
      <c r="A35381" t="e">
        <f ca="1">E00251532489321</f>
        <v>#NAME?</v>
      </c>
      <c r="B35381">
        <v>336</v>
      </c>
      <c r="C35381" t="s">
        <v>901</v>
      </c>
      <c r="D35381" s="1">
        <v>42195</v>
      </c>
      <c r="F35381">
        <v>1</v>
      </c>
      <c r="G35381">
        <v>2449</v>
      </c>
      <c r="H35381" t="s">
        <v>53</v>
      </c>
      <c r="J35381" t="s">
        <v>14</v>
      </c>
      <c r="K35381">
        <v>41</v>
      </c>
      <c r="L35381" t="s">
        <v>15</v>
      </c>
    </row>
    <row r="35382" spans="1:12">
      <c r="A35382" t="e">
        <f ca="1">E00251430058721</f>
        <v>#NAME?</v>
      </c>
      <c r="B35382">
        <v>456</v>
      </c>
      <c r="C35382" t="s">
        <v>518</v>
      </c>
      <c r="D35382" s="1">
        <v>42195</v>
      </c>
      <c r="F35382">
        <v>1</v>
      </c>
      <c r="G35382">
        <v>3679</v>
      </c>
      <c r="H35382" t="s">
        <v>260</v>
      </c>
      <c r="J35382" t="s">
        <v>14</v>
      </c>
      <c r="K35382">
        <v>50</v>
      </c>
      <c r="L35382" t="s">
        <v>15</v>
      </c>
    </row>
    <row r="35383" spans="1:12">
      <c r="A35383" t="e">
        <f ca="1">E00251429158321</f>
        <v>#NAME?</v>
      </c>
      <c r="B35383">
        <v>4055</v>
      </c>
      <c r="C35383" t="s">
        <v>51</v>
      </c>
      <c r="D35383" s="1">
        <v>42530</v>
      </c>
      <c r="F35383">
        <v>1</v>
      </c>
      <c r="G35383">
        <v>36610</v>
      </c>
      <c r="H35383" t="s">
        <v>415</v>
      </c>
      <c r="J35383" t="s">
        <v>14</v>
      </c>
      <c r="K35383">
        <v>42</v>
      </c>
      <c r="L35383" t="s">
        <v>15</v>
      </c>
    </row>
    <row r="35384" spans="1:12">
      <c r="A35384" t="e">
        <f ca="1">E00251432303521</f>
        <v>#NAME?</v>
      </c>
      <c r="B35384">
        <v>48</v>
      </c>
      <c r="C35384" t="s">
        <v>249</v>
      </c>
      <c r="D35384" s="1">
        <v>40989</v>
      </c>
      <c r="F35384">
        <v>1</v>
      </c>
      <c r="G35384">
        <v>5693</v>
      </c>
      <c r="H35384" t="s">
        <v>358</v>
      </c>
      <c r="J35384" t="s">
        <v>14</v>
      </c>
      <c r="K35384">
        <v>58</v>
      </c>
      <c r="L35384" t="s">
        <v>15</v>
      </c>
    </row>
    <row r="35385" spans="1:12">
      <c r="A35385" t="e">
        <f ca="1">E00251439807421</f>
        <v>#NAME?</v>
      </c>
      <c r="B35385">
        <v>354</v>
      </c>
      <c r="C35385" t="s">
        <v>826</v>
      </c>
      <c r="D35385" s="1">
        <v>42006</v>
      </c>
      <c r="F35385">
        <v>2</v>
      </c>
      <c r="G35385">
        <v>4019</v>
      </c>
      <c r="H35385" t="s">
        <v>26</v>
      </c>
      <c r="J35385" t="s">
        <v>14</v>
      </c>
      <c r="K35385">
        <v>54</v>
      </c>
      <c r="L35385" t="s">
        <v>15</v>
      </c>
    </row>
    <row r="35386" spans="1:12">
      <c r="A35386" t="e">
        <f ca="1">E00251439807421</f>
        <v>#NAME?</v>
      </c>
      <c r="B35386">
        <v>354</v>
      </c>
      <c r="C35386" t="s">
        <v>826</v>
      </c>
      <c r="D35386" s="1">
        <v>42339</v>
      </c>
      <c r="F35386">
        <v>2</v>
      </c>
      <c r="G35386">
        <v>4019</v>
      </c>
      <c r="H35386" t="s">
        <v>26</v>
      </c>
      <c r="J35386" t="s">
        <v>14</v>
      </c>
      <c r="K35386">
        <v>55</v>
      </c>
      <c r="L35386" t="s">
        <v>15</v>
      </c>
    </row>
    <row r="35387" spans="1:12">
      <c r="A35387" t="e">
        <f ca="1">E00251439807421</f>
        <v>#NAME?</v>
      </c>
      <c r="B35387">
        <v>354</v>
      </c>
      <c r="C35387" t="s">
        <v>826</v>
      </c>
      <c r="D35387" s="1">
        <v>42692</v>
      </c>
      <c r="F35387">
        <v>2</v>
      </c>
      <c r="G35387">
        <v>4019</v>
      </c>
      <c r="H35387" t="s">
        <v>26</v>
      </c>
      <c r="J35387" t="s">
        <v>14</v>
      </c>
      <c r="K35387">
        <v>56</v>
      </c>
      <c r="L35387" t="s">
        <v>15</v>
      </c>
    </row>
    <row r="35388" spans="1:12">
      <c r="A35388" t="e">
        <f ca="1">E00251432303521</f>
        <v>#NAME?</v>
      </c>
      <c r="B35388">
        <v>696</v>
      </c>
      <c r="C35388" t="s">
        <v>913</v>
      </c>
      <c r="D35388" s="1">
        <v>42955</v>
      </c>
      <c r="F35388">
        <v>1</v>
      </c>
      <c r="G35388">
        <v>29532</v>
      </c>
      <c r="H35388" t="s">
        <v>914</v>
      </c>
      <c r="J35388" t="s">
        <v>14</v>
      </c>
      <c r="K35388">
        <v>63</v>
      </c>
      <c r="L35388" t="s">
        <v>15</v>
      </c>
    </row>
    <row r="35389" spans="1:12">
      <c r="A35389" t="e">
        <f ca="1">E00251429810321</f>
        <v>#NAME?</v>
      </c>
      <c r="B35389">
        <v>151</v>
      </c>
      <c r="C35389" t="s">
        <v>381</v>
      </c>
      <c r="D35389" s="1">
        <v>41060</v>
      </c>
      <c r="F35389">
        <v>2</v>
      </c>
      <c r="G35389">
        <v>4019</v>
      </c>
      <c r="H35389" t="s">
        <v>26</v>
      </c>
      <c r="J35389" t="s">
        <v>14</v>
      </c>
      <c r="K35389">
        <v>56</v>
      </c>
      <c r="L35389" t="s">
        <v>15</v>
      </c>
    </row>
    <row r="35390" spans="1:12">
      <c r="A35390" t="e">
        <f ca="1">E00251439807421</f>
        <v>#NAME?</v>
      </c>
      <c r="B35390">
        <v>494</v>
      </c>
      <c r="C35390" t="s">
        <v>63</v>
      </c>
      <c r="D35390" s="1">
        <v>41171</v>
      </c>
      <c r="F35390">
        <v>3</v>
      </c>
      <c r="G35390">
        <v>2729</v>
      </c>
      <c r="H35390" t="s">
        <v>115</v>
      </c>
      <c r="J35390" t="s">
        <v>14</v>
      </c>
      <c r="K35390">
        <v>52</v>
      </c>
      <c r="L35390" t="s">
        <v>15</v>
      </c>
    </row>
    <row r="35391" spans="1:12">
      <c r="A35391" t="e">
        <f ca="1">E00251429810321</f>
        <v>#NAME?</v>
      </c>
      <c r="B35391">
        <v>151</v>
      </c>
      <c r="C35391" t="s">
        <v>381</v>
      </c>
      <c r="D35391" s="1">
        <v>42039</v>
      </c>
      <c r="F35391">
        <v>1</v>
      </c>
      <c r="G35391">
        <v>460</v>
      </c>
      <c r="H35391" t="s">
        <v>16</v>
      </c>
      <c r="J35391" t="s">
        <v>14</v>
      </c>
      <c r="K35391">
        <v>59</v>
      </c>
      <c r="L35391" t="s">
        <v>15</v>
      </c>
    </row>
    <row r="35392" spans="1:12">
      <c r="A35392" t="e">
        <f ca="1">E00251429158321</f>
        <v>#NAME?</v>
      </c>
      <c r="B35392">
        <v>4055</v>
      </c>
      <c r="C35392" t="s">
        <v>51</v>
      </c>
      <c r="D35392" s="1">
        <v>42167</v>
      </c>
      <c r="F35392">
        <v>1</v>
      </c>
      <c r="G35392">
        <v>8798</v>
      </c>
      <c r="H35392" t="s">
        <v>314</v>
      </c>
      <c r="J35392" t="s">
        <v>14</v>
      </c>
      <c r="K35392">
        <v>41</v>
      </c>
      <c r="L35392" t="s">
        <v>15</v>
      </c>
    </row>
    <row r="35393" spans="1:12">
      <c r="A35393" t="e">
        <f ca="1">E00251526766021</f>
        <v>#NAME?</v>
      </c>
      <c r="B35393">
        <v>11</v>
      </c>
      <c r="C35393" t="s">
        <v>245</v>
      </c>
      <c r="D35393" s="1">
        <v>42678</v>
      </c>
      <c r="F35393">
        <v>1</v>
      </c>
      <c r="G35393">
        <v>7262</v>
      </c>
      <c r="H35393" t="s">
        <v>198</v>
      </c>
      <c r="J35393" t="s">
        <v>14</v>
      </c>
      <c r="K35393">
        <v>55</v>
      </c>
      <c r="L35393" t="s">
        <v>15</v>
      </c>
    </row>
    <row r="35394" spans="1:12">
      <c r="A35394" t="e">
        <f ca="1">E00251518518221</f>
        <v>#NAME?</v>
      </c>
      <c r="B35394">
        <v>276</v>
      </c>
      <c r="C35394" t="s">
        <v>122</v>
      </c>
      <c r="D35394" s="1">
        <v>41570</v>
      </c>
      <c r="F35394">
        <v>1</v>
      </c>
      <c r="G35394">
        <v>49390</v>
      </c>
      <c r="H35394" t="s">
        <v>59</v>
      </c>
      <c r="J35394" t="s">
        <v>14</v>
      </c>
      <c r="K35394">
        <v>50</v>
      </c>
      <c r="L35394" t="s">
        <v>15</v>
      </c>
    </row>
    <row r="35395" spans="1:12">
      <c r="A35395" t="e">
        <f ca="1">E00251518518221</f>
        <v>#NAME?</v>
      </c>
      <c r="B35395">
        <v>276</v>
      </c>
      <c r="C35395" t="s">
        <v>122</v>
      </c>
      <c r="D35395" s="1">
        <v>41065</v>
      </c>
      <c r="F35395">
        <v>3</v>
      </c>
      <c r="G35395">
        <v>49390</v>
      </c>
      <c r="H35395" t="s">
        <v>59</v>
      </c>
      <c r="J35395" t="s">
        <v>14</v>
      </c>
      <c r="K35395">
        <v>49</v>
      </c>
      <c r="L35395" t="s">
        <v>15</v>
      </c>
    </row>
    <row r="35396" spans="1:12">
      <c r="A35396" t="e">
        <f ca="1">E00251518518221</f>
        <v>#NAME?</v>
      </c>
      <c r="B35396">
        <v>295</v>
      </c>
      <c r="C35396" t="s">
        <v>435</v>
      </c>
      <c r="D35396" s="1">
        <v>42201</v>
      </c>
      <c r="F35396">
        <v>1</v>
      </c>
      <c r="G35396">
        <v>2809</v>
      </c>
      <c r="H35396" t="s">
        <v>90</v>
      </c>
      <c r="J35396" t="s">
        <v>14</v>
      </c>
      <c r="K35396">
        <v>52</v>
      </c>
      <c r="L35396" t="s">
        <v>15</v>
      </c>
    </row>
    <row r="35397" spans="1:12">
      <c r="A35397" t="e">
        <f ca="1">E00251518518221</f>
        <v>#NAME?</v>
      </c>
      <c r="B35397">
        <v>295</v>
      </c>
      <c r="C35397" t="s">
        <v>435</v>
      </c>
      <c r="D35397" s="1">
        <v>42541</v>
      </c>
      <c r="F35397">
        <v>1</v>
      </c>
      <c r="G35397">
        <v>8489</v>
      </c>
      <c r="H35397" t="s">
        <v>327</v>
      </c>
      <c r="J35397" t="s">
        <v>14</v>
      </c>
      <c r="K35397">
        <v>53</v>
      </c>
      <c r="L35397" t="s">
        <v>15</v>
      </c>
    </row>
    <row r="35398" spans="1:12">
      <c r="A35398" t="e">
        <f ca="1">E00251512748921</f>
        <v>#NAME?</v>
      </c>
      <c r="B35398">
        <v>1097</v>
      </c>
      <c r="C35398" t="s">
        <v>722</v>
      </c>
      <c r="D35398" s="1">
        <v>43045</v>
      </c>
      <c r="F35398">
        <v>1</v>
      </c>
      <c r="G35398">
        <v>30000</v>
      </c>
      <c r="H35398" t="s">
        <v>144</v>
      </c>
      <c r="J35398" t="s">
        <v>14</v>
      </c>
      <c r="K35398">
        <v>47</v>
      </c>
      <c r="L35398" t="s">
        <v>15</v>
      </c>
    </row>
    <row r="35399" spans="1:12">
      <c r="A35399" t="e">
        <f ca="1">E00251428656921</f>
        <v>#NAME?</v>
      </c>
      <c r="B35399">
        <v>66</v>
      </c>
      <c r="C35399" t="s">
        <v>134</v>
      </c>
      <c r="D35399" s="1">
        <v>41046</v>
      </c>
      <c r="F35399">
        <v>2</v>
      </c>
      <c r="G35399">
        <v>79029</v>
      </c>
      <c r="H35399" t="s">
        <v>21</v>
      </c>
      <c r="J35399" t="s">
        <v>14</v>
      </c>
      <c r="K35399">
        <v>50</v>
      </c>
      <c r="L35399" t="s">
        <v>22</v>
      </c>
    </row>
    <row r="35400" spans="1:12">
      <c r="A35400" t="e">
        <f ca="1">E00251432302421</f>
        <v>#NAME?</v>
      </c>
      <c r="B35400">
        <v>497</v>
      </c>
      <c r="C35400" t="s">
        <v>141</v>
      </c>
      <c r="D35400" s="1">
        <v>41647</v>
      </c>
      <c r="F35400">
        <v>1</v>
      </c>
      <c r="G35400">
        <v>5589</v>
      </c>
      <c r="H35400" t="s">
        <v>152</v>
      </c>
      <c r="J35400" t="s">
        <v>14</v>
      </c>
      <c r="K35400">
        <v>56</v>
      </c>
      <c r="L35400" t="s">
        <v>15</v>
      </c>
    </row>
    <row r="35401" spans="1:12">
      <c r="A35401" t="e">
        <f ca="1">E00251432302421</f>
        <v>#NAME?</v>
      </c>
      <c r="B35401">
        <v>497</v>
      </c>
      <c r="C35401" t="s">
        <v>141</v>
      </c>
      <c r="D35401" s="1">
        <v>42037</v>
      </c>
      <c r="F35401">
        <v>3</v>
      </c>
      <c r="G35401">
        <v>1748</v>
      </c>
      <c r="H35401" t="s">
        <v>907</v>
      </c>
      <c r="J35401" t="s">
        <v>14</v>
      </c>
      <c r="K35401">
        <v>57</v>
      </c>
      <c r="L35401" t="s">
        <v>15</v>
      </c>
    </row>
    <row r="35402" spans="1:12">
      <c r="A35402" t="e">
        <f ca="1">E00251432302421</f>
        <v>#NAME?</v>
      </c>
      <c r="B35402">
        <v>497</v>
      </c>
      <c r="C35402" t="s">
        <v>141</v>
      </c>
      <c r="D35402" s="1">
        <v>42108</v>
      </c>
      <c r="F35402">
        <v>1</v>
      </c>
      <c r="G35402">
        <v>496</v>
      </c>
      <c r="H35402" t="s">
        <v>190</v>
      </c>
      <c r="J35402" t="s">
        <v>14</v>
      </c>
      <c r="K35402">
        <v>57</v>
      </c>
      <c r="L35402" t="s">
        <v>15</v>
      </c>
    </row>
    <row r="35403" spans="1:12">
      <c r="A35403" t="e">
        <f ca="1">E00251515235421</f>
        <v>#NAME?</v>
      </c>
      <c r="B35403">
        <v>28</v>
      </c>
      <c r="C35403" t="s">
        <v>153</v>
      </c>
      <c r="D35403" s="1">
        <v>41222</v>
      </c>
      <c r="F35403">
        <v>1</v>
      </c>
      <c r="G35403">
        <v>2449</v>
      </c>
      <c r="H35403" t="s">
        <v>53</v>
      </c>
      <c r="J35403" t="s">
        <v>14</v>
      </c>
      <c r="K35403">
        <v>57</v>
      </c>
      <c r="L35403" t="s">
        <v>15</v>
      </c>
    </row>
    <row r="35404" spans="1:12">
      <c r="A35404" t="e">
        <f ca="1">E00251428426921</f>
        <v>#NAME?</v>
      </c>
      <c r="B35404">
        <v>51</v>
      </c>
      <c r="C35404" t="s">
        <v>372</v>
      </c>
      <c r="D35404" s="1">
        <v>41828</v>
      </c>
      <c r="F35404">
        <v>1</v>
      </c>
      <c r="G35404">
        <v>36840</v>
      </c>
      <c r="H35404" t="s">
        <v>1042</v>
      </c>
      <c r="J35404" t="s">
        <v>14</v>
      </c>
      <c r="K35404">
        <v>58</v>
      </c>
      <c r="L35404" t="s">
        <v>15</v>
      </c>
    </row>
    <row r="35405" spans="1:12">
      <c r="A35405" t="e">
        <f ca="1">E00251428426921</f>
        <v>#NAME?</v>
      </c>
      <c r="B35405">
        <v>51</v>
      </c>
      <c r="C35405" t="s">
        <v>372</v>
      </c>
      <c r="D35405" s="1">
        <v>42223</v>
      </c>
      <c r="F35405">
        <v>1</v>
      </c>
      <c r="G35405">
        <v>61809</v>
      </c>
      <c r="H35405" t="s">
        <v>521</v>
      </c>
      <c r="J35405" t="s">
        <v>14</v>
      </c>
      <c r="K35405">
        <v>59</v>
      </c>
      <c r="L35405" t="s">
        <v>15</v>
      </c>
    </row>
    <row r="35406" spans="1:12">
      <c r="A35406" t="e">
        <f ca="1">E00251428656921</f>
        <v>#NAME?</v>
      </c>
      <c r="B35406">
        <v>66</v>
      </c>
      <c r="C35406" t="s">
        <v>134</v>
      </c>
      <c r="D35406" s="1">
        <v>42016</v>
      </c>
      <c r="F35406">
        <v>1</v>
      </c>
      <c r="G35406">
        <v>7810</v>
      </c>
      <c r="H35406" t="s">
        <v>143</v>
      </c>
      <c r="J35406" t="s">
        <v>14</v>
      </c>
      <c r="K35406">
        <v>53</v>
      </c>
      <c r="L35406" t="s">
        <v>15</v>
      </c>
    </row>
    <row r="35407" spans="1:12">
      <c r="A35407" t="e">
        <f ca="1">E00251432302421</f>
        <v>#NAME?</v>
      </c>
      <c r="B35407">
        <v>6046</v>
      </c>
      <c r="C35407" t="s">
        <v>98</v>
      </c>
      <c r="D35407" s="1">
        <v>42099</v>
      </c>
      <c r="F35407">
        <v>1</v>
      </c>
      <c r="G35407">
        <v>49121</v>
      </c>
      <c r="H35407" t="s">
        <v>1197</v>
      </c>
      <c r="I35407" t="s">
        <v>56</v>
      </c>
      <c r="J35407" t="s">
        <v>57</v>
      </c>
      <c r="K35407">
        <v>57</v>
      </c>
      <c r="L35407" t="s">
        <v>15</v>
      </c>
    </row>
    <row r="35408" spans="1:12">
      <c r="A35408" t="e">
        <f ca="1">E00251430146821</f>
        <v>#NAME?</v>
      </c>
      <c r="B35408">
        <v>497</v>
      </c>
      <c r="C35408" t="s">
        <v>141</v>
      </c>
      <c r="D35408" s="1">
        <v>42801</v>
      </c>
      <c r="F35408">
        <v>1</v>
      </c>
      <c r="G35408">
        <v>7089</v>
      </c>
      <c r="H35408" t="s">
        <v>487</v>
      </c>
      <c r="J35408" t="s">
        <v>14</v>
      </c>
      <c r="K35408">
        <v>48</v>
      </c>
      <c r="L35408" t="s">
        <v>15</v>
      </c>
    </row>
    <row r="35409" spans="1:12">
      <c r="A35409" t="e">
        <f ca="1">E00251432303521</f>
        <v>#NAME?</v>
      </c>
      <c r="B35409">
        <v>473</v>
      </c>
      <c r="C35409" t="s">
        <v>669</v>
      </c>
      <c r="D35409" s="1">
        <v>42027</v>
      </c>
      <c r="F35409">
        <v>1</v>
      </c>
      <c r="G35409">
        <v>30000</v>
      </c>
      <c r="H35409" t="s">
        <v>144</v>
      </c>
      <c r="J35409" t="s">
        <v>14</v>
      </c>
      <c r="K35409">
        <v>61</v>
      </c>
      <c r="L35409" t="s">
        <v>15</v>
      </c>
    </row>
    <row r="35410" spans="1:12">
      <c r="A35410" t="e">
        <f ca="1">E00251619840221</f>
        <v>#NAME?</v>
      </c>
      <c r="B35410">
        <v>446</v>
      </c>
      <c r="C35410" t="s">
        <v>94</v>
      </c>
      <c r="D35410" s="1">
        <v>41296</v>
      </c>
      <c r="F35410">
        <v>4</v>
      </c>
      <c r="G35410">
        <v>7862</v>
      </c>
      <c r="H35410" t="s">
        <v>27</v>
      </c>
      <c r="J35410" t="s">
        <v>14</v>
      </c>
      <c r="K35410">
        <v>54</v>
      </c>
      <c r="L35410" t="s">
        <v>22</v>
      </c>
    </row>
    <row r="35411" spans="1:12">
      <c r="A35411" t="e">
        <f ca="1">E00251524999421</f>
        <v>#NAME?</v>
      </c>
      <c r="B35411">
        <v>442</v>
      </c>
      <c r="C35411" t="s">
        <v>95</v>
      </c>
      <c r="D35411" s="1">
        <v>43090</v>
      </c>
      <c r="F35411">
        <v>1</v>
      </c>
      <c r="G35411">
        <v>30000</v>
      </c>
      <c r="H35411" t="s">
        <v>144</v>
      </c>
      <c r="J35411" t="s">
        <v>14</v>
      </c>
      <c r="K35411">
        <v>54</v>
      </c>
      <c r="L35411" t="s">
        <v>15</v>
      </c>
    </row>
    <row r="35412" spans="1:12">
      <c r="A35412" t="e">
        <f ca="1">E00251518886021</f>
        <v>#NAME?</v>
      </c>
      <c r="B35412">
        <v>276</v>
      </c>
      <c r="C35412" t="s">
        <v>122</v>
      </c>
      <c r="D35412" s="1">
        <v>41912</v>
      </c>
      <c r="F35412">
        <v>2</v>
      </c>
      <c r="G35412">
        <v>25000</v>
      </c>
      <c r="H35412" t="s">
        <v>178</v>
      </c>
      <c r="J35412" t="s">
        <v>14</v>
      </c>
      <c r="K35412">
        <v>57</v>
      </c>
      <c r="L35412" t="s">
        <v>15</v>
      </c>
    </row>
    <row r="35413" spans="1:12">
      <c r="A35413" t="e">
        <f ca="1">E00251424831821</f>
        <v>#NAME?</v>
      </c>
      <c r="B35413">
        <v>121</v>
      </c>
      <c r="C35413" t="s">
        <v>698</v>
      </c>
      <c r="D35413" s="1">
        <v>41655</v>
      </c>
      <c r="F35413">
        <v>2</v>
      </c>
      <c r="G35413">
        <v>72632</v>
      </c>
      <c r="H35413" t="s">
        <v>107</v>
      </c>
      <c r="J35413" t="s">
        <v>14</v>
      </c>
      <c r="K35413">
        <v>50</v>
      </c>
      <c r="L35413" t="s">
        <v>15</v>
      </c>
    </row>
    <row r="35414" spans="1:12">
      <c r="A35414" t="e">
        <f ca="1">E00251619840221</f>
        <v>#NAME?</v>
      </c>
      <c r="B35414">
        <v>446</v>
      </c>
      <c r="C35414" t="s">
        <v>94</v>
      </c>
      <c r="D35414" s="1">
        <v>41369</v>
      </c>
      <c r="F35414">
        <v>2</v>
      </c>
      <c r="G35414">
        <v>2449</v>
      </c>
      <c r="H35414" t="s">
        <v>53</v>
      </c>
      <c r="J35414" t="s">
        <v>14</v>
      </c>
      <c r="K35414">
        <v>55</v>
      </c>
      <c r="L35414" t="s">
        <v>15</v>
      </c>
    </row>
    <row r="35415" spans="1:12">
      <c r="A35415" t="e">
        <f ca="1">E00251619840221</f>
        <v>#NAME?</v>
      </c>
      <c r="B35415">
        <v>446</v>
      </c>
      <c r="C35415" t="s">
        <v>94</v>
      </c>
      <c r="D35415" s="1">
        <v>41817</v>
      </c>
      <c r="F35415">
        <v>2</v>
      </c>
      <c r="G35415">
        <v>2449</v>
      </c>
      <c r="H35415" t="s">
        <v>53</v>
      </c>
      <c r="J35415" t="s">
        <v>14</v>
      </c>
      <c r="K35415">
        <v>56</v>
      </c>
      <c r="L35415" t="s">
        <v>15</v>
      </c>
    </row>
    <row r="35416" spans="1:12">
      <c r="A35416" t="e">
        <f ca="1">E00251431566321</f>
        <v>#NAME?</v>
      </c>
      <c r="B35416">
        <v>701</v>
      </c>
      <c r="C35416" t="s">
        <v>72</v>
      </c>
      <c r="D35416" s="1">
        <v>41674</v>
      </c>
      <c r="F35416">
        <v>4</v>
      </c>
      <c r="G35416">
        <v>27802</v>
      </c>
      <c r="H35416" t="s">
        <v>83</v>
      </c>
      <c r="J35416" t="s">
        <v>14</v>
      </c>
      <c r="K35416">
        <v>61</v>
      </c>
      <c r="L35416" t="s">
        <v>15</v>
      </c>
    </row>
    <row r="35417" spans="1:12">
      <c r="A35417" t="e">
        <f ca="1">E00251431566321</f>
        <v>#NAME?</v>
      </c>
      <c r="B35417">
        <v>702</v>
      </c>
      <c r="C35417" t="s">
        <v>293</v>
      </c>
      <c r="D35417" s="1">
        <v>41674</v>
      </c>
      <c r="F35417">
        <v>4</v>
      </c>
      <c r="G35417">
        <v>27802</v>
      </c>
      <c r="H35417" t="s">
        <v>83</v>
      </c>
      <c r="J35417" t="s">
        <v>14</v>
      </c>
      <c r="K35417">
        <v>61</v>
      </c>
      <c r="L35417" t="s">
        <v>15</v>
      </c>
    </row>
    <row r="35418" spans="1:12">
      <c r="A35418" t="e">
        <f ca="1">E00251619840221</f>
        <v>#NAME?</v>
      </c>
      <c r="B35418">
        <v>446</v>
      </c>
      <c r="C35418" t="s">
        <v>94</v>
      </c>
      <c r="D35418" s="1">
        <v>41351</v>
      </c>
      <c r="F35418">
        <v>1</v>
      </c>
      <c r="G35418">
        <v>78900</v>
      </c>
      <c r="H35418" t="s">
        <v>79</v>
      </c>
      <c r="J35418" t="s">
        <v>14</v>
      </c>
      <c r="K35418">
        <v>54</v>
      </c>
      <c r="L35418" t="s">
        <v>22</v>
      </c>
    </row>
    <row r="35419" spans="1:12">
      <c r="A35419" t="e">
        <f ca="1">E00251619840221</f>
        <v>#NAME?</v>
      </c>
      <c r="B35419">
        <v>446</v>
      </c>
      <c r="C35419" t="s">
        <v>94</v>
      </c>
      <c r="D35419" s="1">
        <v>42912</v>
      </c>
      <c r="F35419">
        <v>1</v>
      </c>
      <c r="G35419">
        <v>42731</v>
      </c>
      <c r="H35419" t="s">
        <v>608</v>
      </c>
      <c r="J35419" t="s">
        <v>14</v>
      </c>
      <c r="K35419">
        <v>59</v>
      </c>
      <c r="L35419" t="s">
        <v>15</v>
      </c>
    </row>
    <row r="35420" spans="1:12">
      <c r="A35420" t="e">
        <f ca="1">E00251537638721</f>
        <v>#NAME?</v>
      </c>
      <c r="B35420">
        <v>441</v>
      </c>
      <c r="C35420" t="s">
        <v>922</v>
      </c>
      <c r="D35420" s="1">
        <v>42116</v>
      </c>
      <c r="F35420">
        <v>1</v>
      </c>
      <c r="G35420">
        <v>3829</v>
      </c>
      <c r="H35420" t="s">
        <v>419</v>
      </c>
      <c r="J35420" t="s">
        <v>14</v>
      </c>
      <c r="K35420">
        <v>44</v>
      </c>
      <c r="L35420" t="s">
        <v>15</v>
      </c>
    </row>
    <row r="35421" spans="1:12">
      <c r="A35421" t="e">
        <f ca="1">E00251531526821</f>
        <v>#NAME?</v>
      </c>
      <c r="B35421">
        <v>701</v>
      </c>
      <c r="C35421" t="s">
        <v>72</v>
      </c>
      <c r="D35421" s="1">
        <v>41793</v>
      </c>
      <c r="F35421">
        <v>3</v>
      </c>
      <c r="G35421">
        <v>3051</v>
      </c>
      <c r="H35421" t="s">
        <v>13</v>
      </c>
      <c r="J35421" t="s">
        <v>14</v>
      </c>
      <c r="K35421">
        <v>56</v>
      </c>
      <c r="L35421" t="s">
        <v>15</v>
      </c>
    </row>
    <row r="35422" spans="1:12">
      <c r="A35422" t="e">
        <f ca="1">E00251428426921</f>
        <v>#NAME?</v>
      </c>
      <c r="B35422">
        <v>51</v>
      </c>
      <c r="C35422" t="s">
        <v>372</v>
      </c>
      <c r="D35422" s="1">
        <v>41884</v>
      </c>
      <c r="F35422">
        <v>1</v>
      </c>
      <c r="G35422">
        <v>73390</v>
      </c>
      <c r="H35422" t="s">
        <v>66</v>
      </c>
      <c r="J35422" t="s">
        <v>14</v>
      </c>
      <c r="K35422">
        <v>58</v>
      </c>
      <c r="L35422" t="s">
        <v>15</v>
      </c>
    </row>
    <row r="35423" spans="1:12">
      <c r="A35423" t="e">
        <f ca="1">E00251711585721</f>
        <v>#NAME?</v>
      </c>
      <c r="B35423">
        <v>10</v>
      </c>
      <c r="C35423" t="s">
        <v>18</v>
      </c>
      <c r="D35423" s="1">
        <v>42019</v>
      </c>
      <c r="F35423">
        <v>4</v>
      </c>
      <c r="G35423">
        <v>7222</v>
      </c>
      <c r="H35423" t="s">
        <v>560</v>
      </c>
      <c r="J35423" t="s">
        <v>14</v>
      </c>
      <c r="K35423">
        <v>54</v>
      </c>
      <c r="L35423" t="s">
        <v>15</v>
      </c>
    </row>
    <row r="35424" spans="1:12">
      <c r="A35424" t="e">
        <f ca="1">E00251711585721</f>
        <v>#NAME?</v>
      </c>
      <c r="B35424">
        <v>10</v>
      </c>
      <c r="C35424" t="s">
        <v>18</v>
      </c>
      <c r="D35424" s="1">
        <v>42401</v>
      </c>
      <c r="F35424">
        <v>2</v>
      </c>
      <c r="G35424">
        <v>2449</v>
      </c>
      <c r="H35424" t="s">
        <v>53</v>
      </c>
      <c r="J35424" t="s">
        <v>14</v>
      </c>
      <c r="K35424">
        <v>55</v>
      </c>
      <c r="L35424" t="s">
        <v>15</v>
      </c>
    </row>
    <row r="35425" spans="1:12">
      <c r="A35425" t="e">
        <f ca="1">E00251431566321</f>
        <v>#NAME?</v>
      </c>
      <c r="B35425">
        <v>701</v>
      </c>
      <c r="C35425" t="s">
        <v>72</v>
      </c>
      <c r="D35425" s="1">
        <v>41772</v>
      </c>
      <c r="F35425">
        <v>4</v>
      </c>
      <c r="G35425">
        <v>27802</v>
      </c>
      <c r="H35425" t="s">
        <v>83</v>
      </c>
      <c r="J35425" t="s">
        <v>14</v>
      </c>
      <c r="K35425">
        <v>61</v>
      </c>
      <c r="L35425" t="s">
        <v>15</v>
      </c>
    </row>
    <row r="35426" spans="1:12">
      <c r="A35426" t="e">
        <f ca="1">E00251531526821</f>
        <v>#NAME?</v>
      </c>
      <c r="B35426">
        <v>701</v>
      </c>
      <c r="C35426" t="s">
        <v>72</v>
      </c>
      <c r="D35426" s="1">
        <v>42796</v>
      </c>
      <c r="F35426">
        <v>6</v>
      </c>
      <c r="G35426">
        <v>30591</v>
      </c>
      <c r="H35426" t="s">
        <v>841</v>
      </c>
      <c r="J35426" t="s">
        <v>14</v>
      </c>
      <c r="K35426">
        <v>59</v>
      </c>
      <c r="L35426" t="s">
        <v>15</v>
      </c>
    </row>
    <row r="35427" spans="1:12">
      <c r="A35427" t="e">
        <f ca="1">E00251531526821</f>
        <v>#NAME?</v>
      </c>
      <c r="B35427">
        <v>701</v>
      </c>
      <c r="C35427" t="s">
        <v>72</v>
      </c>
      <c r="D35427" s="1">
        <v>42619</v>
      </c>
      <c r="F35427">
        <v>5</v>
      </c>
      <c r="G35427">
        <v>2989</v>
      </c>
      <c r="H35427" t="s">
        <v>844</v>
      </c>
      <c r="J35427" t="s">
        <v>14</v>
      </c>
      <c r="K35427">
        <v>58</v>
      </c>
      <c r="L35427" t="s">
        <v>15</v>
      </c>
    </row>
    <row r="35428" spans="1:12">
      <c r="A35428" t="e">
        <f ca="1">E00251431418121</f>
        <v>#NAME?</v>
      </c>
      <c r="B35428">
        <v>701</v>
      </c>
      <c r="C35428" t="s">
        <v>72</v>
      </c>
      <c r="D35428" s="1">
        <v>41940</v>
      </c>
      <c r="F35428">
        <v>2</v>
      </c>
      <c r="G35428">
        <v>7823</v>
      </c>
      <c r="H35428" t="s">
        <v>282</v>
      </c>
      <c r="J35428" t="s">
        <v>14</v>
      </c>
      <c r="K35428">
        <v>54</v>
      </c>
      <c r="L35428" t="s">
        <v>22</v>
      </c>
    </row>
    <row r="35429" spans="1:12">
      <c r="A35429" t="e">
        <f ca="1">E00251429162721</f>
        <v>#NAME?</v>
      </c>
      <c r="B35429">
        <v>285</v>
      </c>
      <c r="C35429" t="s">
        <v>117</v>
      </c>
      <c r="D35429" s="1">
        <v>42395</v>
      </c>
      <c r="F35429">
        <v>2</v>
      </c>
      <c r="G35429">
        <v>5198</v>
      </c>
      <c r="H35429" t="s">
        <v>200</v>
      </c>
      <c r="J35429" t="s">
        <v>14</v>
      </c>
      <c r="K35429">
        <v>59</v>
      </c>
      <c r="L35429" t="s">
        <v>15</v>
      </c>
    </row>
    <row r="35430" spans="1:12">
      <c r="A35430" t="e">
        <f ca="1">E00251424041421</f>
        <v>#NAME?</v>
      </c>
      <c r="B35430">
        <v>108</v>
      </c>
      <c r="C35430" t="s">
        <v>481</v>
      </c>
      <c r="D35430" s="1">
        <v>43026</v>
      </c>
      <c r="F35430">
        <v>1</v>
      </c>
      <c r="G35430">
        <v>7295</v>
      </c>
      <c r="H35430" t="s">
        <v>76</v>
      </c>
      <c r="J35430" t="s">
        <v>14</v>
      </c>
      <c r="K35430">
        <v>50</v>
      </c>
      <c r="L35430" t="s">
        <v>15</v>
      </c>
    </row>
    <row r="35431" spans="1:12">
      <c r="A35431" t="e">
        <f ca="1">E00251531526821</f>
        <v>#NAME?</v>
      </c>
      <c r="B35431">
        <v>701</v>
      </c>
      <c r="C35431" t="s">
        <v>72</v>
      </c>
      <c r="D35431" s="1">
        <v>42817</v>
      </c>
      <c r="F35431">
        <v>4</v>
      </c>
      <c r="G35431">
        <v>27802</v>
      </c>
      <c r="H35431" t="s">
        <v>83</v>
      </c>
      <c r="J35431" t="s">
        <v>14</v>
      </c>
      <c r="K35431">
        <v>59</v>
      </c>
      <c r="L35431" t="s">
        <v>15</v>
      </c>
    </row>
    <row r="35432" spans="1:12">
      <c r="A35432" t="e">
        <f ca="1">E00251531526821</f>
        <v>#NAME?</v>
      </c>
      <c r="B35432">
        <v>701</v>
      </c>
      <c r="C35432" t="s">
        <v>72</v>
      </c>
      <c r="D35432" s="1">
        <v>42822</v>
      </c>
      <c r="F35432">
        <v>5</v>
      </c>
      <c r="G35432">
        <v>3051</v>
      </c>
      <c r="H35432" t="s">
        <v>13</v>
      </c>
      <c r="J35432" t="s">
        <v>14</v>
      </c>
      <c r="K35432">
        <v>59</v>
      </c>
      <c r="L35432" t="s">
        <v>15</v>
      </c>
    </row>
    <row r="35433" spans="1:12">
      <c r="A35433" t="e">
        <f ca="1">E00251431566321</f>
        <v>#NAME?</v>
      </c>
      <c r="B35433">
        <v>701</v>
      </c>
      <c r="C35433" t="s">
        <v>72</v>
      </c>
      <c r="D35433" s="1">
        <v>41808</v>
      </c>
      <c r="F35433">
        <v>2</v>
      </c>
      <c r="G35433">
        <v>30000</v>
      </c>
      <c r="H35433" t="s">
        <v>144</v>
      </c>
      <c r="J35433" t="s">
        <v>14</v>
      </c>
      <c r="K35433">
        <v>61</v>
      </c>
      <c r="L35433" t="s">
        <v>15</v>
      </c>
    </row>
    <row r="35434" spans="1:12">
      <c r="A35434" t="e">
        <f ca="1">E00251430146821</f>
        <v>#NAME?</v>
      </c>
      <c r="B35434">
        <v>497</v>
      </c>
      <c r="C35434" t="s">
        <v>141</v>
      </c>
      <c r="D35434" s="1">
        <v>41597</v>
      </c>
      <c r="F35434">
        <v>1</v>
      </c>
      <c r="G35434">
        <v>7856</v>
      </c>
      <c r="H35434" t="s">
        <v>368</v>
      </c>
      <c r="J35434" t="s">
        <v>14</v>
      </c>
      <c r="K35434">
        <v>44</v>
      </c>
      <c r="L35434" t="s">
        <v>22</v>
      </c>
    </row>
    <row r="35435" spans="1:12">
      <c r="A35435" t="e">
        <f ca="1">E00251430146821</f>
        <v>#NAME?</v>
      </c>
      <c r="B35435">
        <v>772</v>
      </c>
      <c r="C35435" t="s">
        <v>170</v>
      </c>
      <c r="D35435" s="1">
        <v>42169</v>
      </c>
      <c r="F35435">
        <v>1</v>
      </c>
      <c r="G35435">
        <v>53500</v>
      </c>
      <c r="H35435" t="s">
        <v>243</v>
      </c>
      <c r="I35435" t="s">
        <v>56</v>
      </c>
      <c r="J35435" t="s">
        <v>57</v>
      </c>
      <c r="K35435">
        <v>46</v>
      </c>
      <c r="L35435" t="s">
        <v>15</v>
      </c>
    </row>
    <row r="35436" spans="1:12">
      <c r="A35436" t="e">
        <f ca="1">E00251431566321</f>
        <v>#NAME?</v>
      </c>
      <c r="B35436">
        <v>701</v>
      </c>
      <c r="C35436" t="s">
        <v>72</v>
      </c>
      <c r="D35436" s="1">
        <v>41639</v>
      </c>
      <c r="F35436">
        <v>1</v>
      </c>
      <c r="G35436">
        <v>4019</v>
      </c>
      <c r="H35436" t="s">
        <v>26</v>
      </c>
      <c r="J35436" t="s">
        <v>14</v>
      </c>
      <c r="K35436">
        <v>61</v>
      </c>
      <c r="L35436" t="s">
        <v>15</v>
      </c>
    </row>
    <row r="35437" spans="1:12">
      <c r="A35437" t="e">
        <f ca="1">E00251431566321</f>
        <v>#NAME?</v>
      </c>
      <c r="B35437">
        <v>1786</v>
      </c>
      <c r="C35437" t="s">
        <v>37</v>
      </c>
      <c r="D35437" s="1">
        <v>42408</v>
      </c>
      <c r="F35437">
        <v>2</v>
      </c>
      <c r="G35437">
        <v>7242</v>
      </c>
      <c r="H35437" t="s">
        <v>93</v>
      </c>
      <c r="J35437" t="s">
        <v>14</v>
      </c>
      <c r="K35437">
        <v>63</v>
      </c>
      <c r="L35437" t="s">
        <v>15</v>
      </c>
    </row>
    <row r="35438" spans="1:12">
      <c r="A35438" t="e">
        <f ca="1">E00251619840221</f>
        <v>#NAME?</v>
      </c>
      <c r="B35438">
        <v>446</v>
      </c>
      <c r="C35438" t="s">
        <v>94</v>
      </c>
      <c r="D35438" s="1">
        <v>42888</v>
      </c>
      <c r="F35438">
        <v>3</v>
      </c>
      <c r="G35438">
        <v>2449</v>
      </c>
      <c r="H35438" t="s">
        <v>53</v>
      </c>
      <c r="J35438" t="s">
        <v>14</v>
      </c>
      <c r="K35438">
        <v>59</v>
      </c>
      <c r="L35438" t="s">
        <v>15</v>
      </c>
    </row>
    <row r="35439" spans="1:12">
      <c r="A35439" t="e">
        <f ca="1">E00251515235421</f>
        <v>#NAME?</v>
      </c>
      <c r="B35439">
        <v>28</v>
      </c>
      <c r="C35439" t="s">
        <v>153</v>
      </c>
      <c r="D35439" s="1">
        <v>42957</v>
      </c>
      <c r="F35439">
        <v>1</v>
      </c>
      <c r="G35439">
        <v>25639</v>
      </c>
      <c r="H35439" t="s">
        <v>918</v>
      </c>
      <c r="J35439" t="s">
        <v>14</v>
      </c>
      <c r="K35439">
        <v>62</v>
      </c>
      <c r="L35439" t="s">
        <v>15</v>
      </c>
    </row>
    <row r="35440" spans="1:12">
      <c r="A35440" t="e">
        <f ca="1">E00251711668421</f>
        <v>#NAME?</v>
      </c>
      <c r="B35440">
        <v>7927</v>
      </c>
      <c r="C35440" t="s">
        <v>367</v>
      </c>
      <c r="D35440" s="1">
        <v>42772</v>
      </c>
      <c r="F35440">
        <v>6</v>
      </c>
      <c r="G35440">
        <v>49390</v>
      </c>
      <c r="H35440" t="s">
        <v>59</v>
      </c>
      <c r="J35440" t="s">
        <v>14</v>
      </c>
      <c r="K35440">
        <v>57</v>
      </c>
      <c r="L35440" t="s">
        <v>15</v>
      </c>
    </row>
    <row r="35441" spans="1:12">
      <c r="A35441" t="e">
        <f ca="1">E00251431566321</f>
        <v>#NAME?</v>
      </c>
      <c r="B35441">
        <v>701</v>
      </c>
      <c r="C35441" t="s">
        <v>72</v>
      </c>
      <c r="D35441" s="1">
        <v>41409</v>
      </c>
      <c r="F35441">
        <v>1</v>
      </c>
      <c r="G35441">
        <v>5258</v>
      </c>
      <c r="H35441" t="s">
        <v>236</v>
      </c>
      <c r="J35441" t="s">
        <v>14</v>
      </c>
      <c r="K35441">
        <v>60</v>
      </c>
      <c r="L35441" t="s">
        <v>15</v>
      </c>
    </row>
    <row r="35442" spans="1:12">
      <c r="A35442" t="e">
        <f ca="1">E00251537622321</f>
        <v>#NAME?</v>
      </c>
      <c r="B35442">
        <v>4894</v>
      </c>
      <c r="C35442" t="s">
        <v>1502</v>
      </c>
      <c r="D35442" s="1">
        <v>42850</v>
      </c>
      <c r="F35442">
        <v>1</v>
      </c>
      <c r="G35442">
        <v>72883</v>
      </c>
      <c r="H35442" t="s">
        <v>758</v>
      </c>
      <c r="I35442" t="s">
        <v>148</v>
      </c>
      <c r="J35442" t="s">
        <v>57</v>
      </c>
      <c r="K35442">
        <v>54</v>
      </c>
      <c r="L35442" t="s">
        <v>15</v>
      </c>
    </row>
    <row r="35443" spans="1:12">
      <c r="A35443" t="e">
        <f ca="1">E00251429390221</f>
        <v>#NAME?</v>
      </c>
      <c r="B35443">
        <v>1325</v>
      </c>
      <c r="C35443" t="s">
        <v>605</v>
      </c>
      <c r="D35443" s="1">
        <v>41743</v>
      </c>
      <c r="F35443">
        <v>2</v>
      </c>
      <c r="G35443">
        <v>7243</v>
      </c>
      <c r="H35443" t="s">
        <v>42</v>
      </c>
      <c r="J35443" t="s">
        <v>14</v>
      </c>
      <c r="K35443">
        <v>39</v>
      </c>
      <c r="L35443" t="s">
        <v>15</v>
      </c>
    </row>
    <row r="35444" spans="1:12">
      <c r="A35444" t="e">
        <f ca="1">E00251514125621</f>
        <v>#NAME?</v>
      </c>
      <c r="B35444">
        <v>1786</v>
      </c>
      <c r="C35444" t="s">
        <v>37</v>
      </c>
      <c r="D35444" s="1">
        <v>41051</v>
      </c>
      <c r="F35444">
        <v>1</v>
      </c>
      <c r="G35444">
        <v>7242</v>
      </c>
      <c r="H35444" t="s">
        <v>93</v>
      </c>
      <c r="J35444" t="s">
        <v>14</v>
      </c>
      <c r="K35444">
        <v>48</v>
      </c>
      <c r="L35444" t="s">
        <v>15</v>
      </c>
    </row>
    <row r="35445" spans="1:12">
      <c r="A35445" t="e">
        <f ca="1">E00251514125621</f>
        <v>#NAME?</v>
      </c>
      <c r="B35445">
        <v>1786</v>
      </c>
      <c r="C35445" t="s">
        <v>37</v>
      </c>
      <c r="D35445" s="1">
        <v>41834</v>
      </c>
      <c r="F35445">
        <v>1</v>
      </c>
      <c r="G35445">
        <v>7840</v>
      </c>
      <c r="H35445" t="s">
        <v>55</v>
      </c>
      <c r="J35445" t="s">
        <v>14</v>
      </c>
      <c r="K35445">
        <v>50</v>
      </c>
      <c r="L35445" t="s">
        <v>22</v>
      </c>
    </row>
    <row r="35446" spans="1:12">
      <c r="A35446" t="e">
        <f ca="1">E00251528602821</f>
        <v>#NAME?</v>
      </c>
      <c r="B35446">
        <v>294</v>
      </c>
      <c r="C35446" t="s">
        <v>61</v>
      </c>
      <c r="D35446" s="1">
        <v>41876</v>
      </c>
      <c r="F35446">
        <v>1</v>
      </c>
      <c r="G35446">
        <v>71984</v>
      </c>
      <c r="H35446" t="s">
        <v>1099</v>
      </c>
      <c r="J35446" t="s">
        <v>14</v>
      </c>
      <c r="K35446">
        <v>45</v>
      </c>
      <c r="L35446" t="s">
        <v>15</v>
      </c>
    </row>
    <row r="35447" spans="1:12">
      <c r="A35447" t="e">
        <f ca="1">E00251615150021</f>
        <v>#NAME?</v>
      </c>
      <c r="B35447">
        <v>1929</v>
      </c>
      <c r="C35447" t="s">
        <v>195</v>
      </c>
      <c r="D35447" s="1">
        <v>42708</v>
      </c>
      <c r="F35447">
        <v>2</v>
      </c>
      <c r="G35447">
        <v>2599</v>
      </c>
      <c r="H35447" t="s">
        <v>238</v>
      </c>
      <c r="J35447" t="s">
        <v>14</v>
      </c>
      <c r="K35447">
        <v>41</v>
      </c>
      <c r="L35447" t="s">
        <v>15</v>
      </c>
    </row>
    <row r="35448" spans="1:12">
      <c r="A35448" t="e">
        <f ca="1">E00251615150021</f>
        <v>#NAME?</v>
      </c>
      <c r="B35448">
        <v>1929</v>
      </c>
      <c r="C35448" t="s">
        <v>195</v>
      </c>
      <c r="D35448" s="1">
        <v>42758</v>
      </c>
      <c r="F35448">
        <v>6</v>
      </c>
      <c r="G35448">
        <v>3699</v>
      </c>
      <c r="H35448" t="s">
        <v>149</v>
      </c>
      <c r="J35448" t="s">
        <v>14</v>
      </c>
      <c r="K35448">
        <v>41</v>
      </c>
      <c r="L35448" t="s">
        <v>15</v>
      </c>
    </row>
    <row r="35449" spans="1:12">
      <c r="A35449" t="e">
        <f ca="1">E00251529558721</f>
        <v>#NAME?</v>
      </c>
      <c r="B35449">
        <v>154</v>
      </c>
      <c r="C35449" t="s">
        <v>533</v>
      </c>
      <c r="D35449" s="1">
        <v>42355</v>
      </c>
      <c r="F35449">
        <v>2</v>
      </c>
      <c r="G35449">
        <v>2113</v>
      </c>
      <c r="H35449" t="s">
        <v>579</v>
      </c>
      <c r="J35449" t="s">
        <v>14</v>
      </c>
      <c r="K35449">
        <v>57</v>
      </c>
      <c r="L35449" t="s">
        <v>15</v>
      </c>
    </row>
    <row r="35450" spans="1:12">
      <c r="A35450" t="e">
        <f ca="1">E00251513253421</f>
        <v>#NAME?</v>
      </c>
      <c r="B35450">
        <v>470</v>
      </c>
      <c r="C35450" t="s">
        <v>457</v>
      </c>
      <c r="D35450" s="1">
        <v>42388</v>
      </c>
      <c r="F35450">
        <v>1</v>
      </c>
      <c r="G35450">
        <v>7020</v>
      </c>
      <c r="H35450" t="s">
        <v>860</v>
      </c>
      <c r="J35450" t="s">
        <v>14</v>
      </c>
      <c r="K35450">
        <v>50</v>
      </c>
      <c r="L35450" t="s">
        <v>15</v>
      </c>
    </row>
    <row r="35451" spans="1:12">
      <c r="A35451" t="e">
        <f ca="1">E00251537622321</f>
        <v>#NAME?</v>
      </c>
      <c r="B35451">
        <v>1077</v>
      </c>
      <c r="C35451" t="s">
        <v>848</v>
      </c>
      <c r="D35451" s="1">
        <v>41473</v>
      </c>
      <c r="F35451">
        <v>2</v>
      </c>
      <c r="G35451">
        <v>3004</v>
      </c>
      <c r="H35451" t="s">
        <v>104</v>
      </c>
      <c r="J35451" t="s">
        <v>14</v>
      </c>
      <c r="K35451">
        <v>50</v>
      </c>
      <c r="L35451" t="s">
        <v>15</v>
      </c>
    </row>
    <row r="35452" spans="1:12">
      <c r="A35452" t="e">
        <f ca="1">E00251537608221</f>
        <v>#NAME?</v>
      </c>
      <c r="B35452">
        <v>442</v>
      </c>
      <c r="C35452" t="s">
        <v>95</v>
      </c>
      <c r="D35452" s="1">
        <v>42915</v>
      </c>
      <c r="F35452">
        <v>1</v>
      </c>
      <c r="G35452">
        <v>4019</v>
      </c>
      <c r="H35452" t="s">
        <v>26</v>
      </c>
      <c r="J35452" t="s">
        <v>14</v>
      </c>
      <c r="K35452">
        <v>66</v>
      </c>
      <c r="L35452" t="s">
        <v>15</v>
      </c>
    </row>
    <row r="35453" spans="1:12">
      <c r="A35453" t="e">
        <f ca="1">E00251531500621</f>
        <v>#NAME?</v>
      </c>
      <c r="B35453">
        <v>702</v>
      </c>
      <c r="C35453" t="s">
        <v>293</v>
      </c>
      <c r="D35453" s="1">
        <v>41824</v>
      </c>
      <c r="F35453">
        <v>2</v>
      </c>
      <c r="G35453">
        <v>7962</v>
      </c>
      <c r="H35453" t="s">
        <v>111</v>
      </c>
      <c r="J35453" t="s">
        <v>14</v>
      </c>
      <c r="K35453">
        <v>50</v>
      </c>
      <c r="L35453" t="s">
        <v>22</v>
      </c>
    </row>
    <row r="35454" spans="1:12">
      <c r="A35454" t="e">
        <f ca="1">E00251531500621</f>
        <v>#NAME?</v>
      </c>
      <c r="B35454">
        <v>702</v>
      </c>
      <c r="C35454" t="s">
        <v>293</v>
      </c>
      <c r="D35454" s="1">
        <v>42415</v>
      </c>
      <c r="F35454">
        <v>2</v>
      </c>
      <c r="G35454">
        <v>27802</v>
      </c>
      <c r="H35454" t="s">
        <v>83</v>
      </c>
      <c r="J35454" t="s">
        <v>14</v>
      </c>
      <c r="K35454">
        <v>52</v>
      </c>
      <c r="L35454" t="s">
        <v>15</v>
      </c>
    </row>
    <row r="35455" spans="1:12">
      <c r="A35455" t="e">
        <f ca="1">E00251514243921</f>
        <v>#NAME?</v>
      </c>
      <c r="B35455">
        <v>453</v>
      </c>
      <c r="C35455" t="s">
        <v>96</v>
      </c>
      <c r="D35455" s="1">
        <v>42772</v>
      </c>
      <c r="F35455">
        <v>2</v>
      </c>
      <c r="G35455">
        <v>78906</v>
      </c>
      <c r="H35455" t="s">
        <v>31</v>
      </c>
      <c r="J35455" t="s">
        <v>14</v>
      </c>
      <c r="K35455">
        <v>52</v>
      </c>
      <c r="L35455" t="s">
        <v>22</v>
      </c>
    </row>
    <row r="35456" spans="1:12">
      <c r="A35456" t="e">
        <f ca="1">E00251429350021</f>
        <v>#NAME?</v>
      </c>
      <c r="B35456">
        <v>278</v>
      </c>
      <c r="C35456" t="s">
        <v>222</v>
      </c>
      <c r="D35456" s="1">
        <v>41662</v>
      </c>
      <c r="F35456">
        <v>2</v>
      </c>
      <c r="G35456">
        <v>1739</v>
      </c>
      <c r="H35456" t="s">
        <v>110</v>
      </c>
      <c r="J35456" t="s">
        <v>14</v>
      </c>
      <c r="K35456">
        <v>63</v>
      </c>
      <c r="L35456" t="s">
        <v>15</v>
      </c>
    </row>
    <row r="35457" spans="1:12">
      <c r="A35457" t="e">
        <f ca="1">E00251429350021</f>
        <v>#NAME?</v>
      </c>
      <c r="B35457">
        <v>278</v>
      </c>
      <c r="C35457" t="s">
        <v>222</v>
      </c>
      <c r="D35457" s="1">
        <v>42034</v>
      </c>
      <c r="F35457">
        <v>3</v>
      </c>
      <c r="G35457">
        <v>73300</v>
      </c>
      <c r="H35457" t="s">
        <v>86</v>
      </c>
      <c r="J35457" t="s">
        <v>14</v>
      </c>
      <c r="K35457">
        <v>64</v>
      </c>
      <c r="L35457" t="s">
        <v>15</v>
      </c>
    </row>
    <row r="35458" spans="1:12">
      <c r="A35458" t="e">
        <f ca="1">E00251531500621</f>
        <v>#NAME?</v>
      </c>
      <c r="B35458">
        <v>703</v>
      </c>
      <c r="C35458" t="s">
        <v>305</v>
      </c>
      <c r="D35458" s="1">
        <v>41865</v>
      </c>
      <c r="F35458">
        <v>4</v>
      </c>
      <c r="G35458">
        <v>7061</v>
      </c>
      <c r="H35458" t="s">
        <v>408</v>
      </c>
      <c r="J35458" t="s">
        <v>14</v>
      </c>
      <c r="K35458">
        <v>50</v>
      </c>
      <c r="L35458" t="s">
        <v>15</v>
      </c>
    </row>
    <row r="35459" spans="1:12">
      <c r="A35459" t="e">
        <f ca="1">E00251617643721</f>
        <v>#NAME?</v>
      </c>
      <c r="B35459">
        <v>489</v>
      </c>
      <c r="C35459" t="s">
        <v>100</v>
      </c>
      <c r="D35459" s="1">
        <v>42409</v>
      </c>
      <c r="F35459">
        <v>1</v>
      </c>
      <c r="G35459">
        <v>52460</v>
      </c>
      <c r="H35459" t="s">
        <v>631</v>
      </c>
      <c r="J35459" t="s">
        <v>14</v>
      </c>
      <c r="K35459">
        <v>48</v>
      </c>
      <c r="L35459" t="s">
        <v>15</v>
      </c>
    </row>
    <row r="35460" spans="1:12">
      <c r="A35460" t="e">
        <f ca="1">E00251513434021</f>
        <v>#NAME?</v>
      </c>
      <c r="B35460">
        <v>473</v>
      </c>
      <c r="C35460" t="s">
        <v>669</v>
      </c>
      <c r="D35460" s="1">
        <v>42437</v>
      </c>
      <c r="F35460">
        <v>2</v>
      </c>
      <c r="G35460">
        <v>2720</v>
      </c>
      <c r="H35460" t="s">
        <v>65</v>
      </c>
      <c r="J35460" t="s">
        <v>14</v>
      </c>
      <c r="K35460">
        <v>48</v>
      </c>
      <c r="L35460" t="s">
        <v>15</v>
      </c>
    </row>
    <row r="35461" spans="1:12">
      <c r="A35461" t="e">
        <f ca="1">E00251432420521</f>
        <v>#NAME?</v>
      </c>
      <c r="B35461">
        <v>451</v>
      </c>
      <c r="C35461" t="s">
        <v>102</v>
      </c>
      <c r="D35461" s="1">
        <v>40983</v>
      </c>
      <c r="F35461">
        <v>1</v>
      </c>
      <c r="G35461">
        <v>2721</v>
      </c>
      <c r="H35461" t="s">
        <v>465</v>
      </c>
      <c r="J35461" t="s">
        <v>14</v>
      </c>
      <c r="K35461">
        <v>48</v>
      </c>
      <c r="L35461" t="s">
        <v>15</v>
      </c>
    </row>
    <row r="35462" spans="1:12">
      <c r="A35462" t="e">
        <f ca="1">E00251432420521</f>
        <v>#NAME?</v>
      </c>
      <c r="B35462">
        <v>451</v>
      </c>
      <c r="C35462" t="s">
        <v>102</v>
      </c>
      <c r="D35462" s="1">
        <v>41078</v>
      </c>
      <c r="F35462">
        <v>1</v>
      </c>
      <c r="G35462">
        <v>496</v>
      </c>
      <c r="H35462" t="s">
        <v>190</v>
      </c>
      <c r="J35462" t="s">
        <v>14</v>
      </c>
      <c r="K35462">
        <v>49</v>
      </c>
      <c r="L35462" t="s">
        <v>15</v>
      </c>
    </row>
    <row r="35463" spans="1:12">
      <c r="A35463" t="e">
        <f ca="1">E00251432420521</f>
        <v>#NAME?</v>
      </c>
      <c r="B35463">
        <v>451</v>
      </c>
      <c r="C35463" t="s">
        <v>102</v>
      </c>
      <c r="D35463" s="1">
        <v>41453</v>
      </c>
      <c r="F35463">
        <v>3</v>
      </c>
      <c r="G35463">
        <v>2721</v>
      </c>
      <c r="H35463" t="s">
        <v>465</v>
      </c>
      <c r="J35463" t="s">
        <v>14</v>
      </c>
      <c r="K35463">
        <v>50</v>
      </c>
      <c r="L35463" t="s">
        <v>15</v>
      </c>
    </row>
    <row r="35464" spans="1:12">
      <c r="A35464" t="e">
        <f ca="1">E00251617643721</f>
        <v>#NAME?</v>
      </c>
      <c r="B35464">
        <v>598</v>
      </c>
      <c r="C35464" t="s">
        <v>862</v>
      </c>
      <c r="D35464" s="1">
        <v>41484</v>
      </c>
      <c r="F35464">
        <v>1</v>
      </c>
      <c r="G35464">
        <v>78051</v>
      </c>
      <c r="H35464" t="s">
        <v>1349</v>
      </c>
      <c r="J35464" t="s">
        <v>14</v>
      </c>
      <c r="K35464">
        <v>45</v>
      </c>
      <c r="L35464" t="s">
        <v>22</v>
      </c>
    </row>
    <row r="35465" spans="1:12">
      <c r="A35465" t="e">
        <f ca="1">E00251617643721</f>
        <v>#NAME?</v>
      </c>
      <c r="B35465">
        <v>598</v>
      </c>
      <c r="C35465" t="s">
        <v>862</v>
      </c>
      <c r="D35465" s="1">
        <v>41650</v>
      </c>
      <c r="F35465">
        <v>1</v>
      </c>
      <c r="G35465">
        <v>487</v>
      </c>
      <c r="H35465" t="s">
        <v>1761</v>
      </c>
      <c r="J35465" t="s">
        <v>14</v>
      </c>
      <c r="K35465">
        <v>46</v>
      </c>
      <c r="L35465" t="s">
        <v>15</v>
      </c>
    </row>
    <row r="35466" spans="1:12">
      <c r="A35466" t="e">
        <f ca="1">E00251513434021</f>
        <v>#NAME?</v>
      </c>
      <c r="B35466">
        <v>473</v>
      </c>
      <c r="C35466" t="s">
        <v>669</v>
      </c>
      <c r="D35466" s="1">
        <v>42892</v>
      </c>
      <c r="F35466">
        <v>1</v>
      </c>
      <c r="G35466">
        <v>2720</v>
      </c>
      <c r="H35466" t="s">
        <v>65</v>
      </c>
      <c r="J35466" t="s">
        <v>14</v>
      </c>
      <c r="K35466">
        <v>49</v>
      </c>
      <c r="L35466" t="s">
        <v>15</v>
      </c>
    </row>
    <row r="35467" spans="1:12">
      <c r="A35467" t="e">
        <f ca="1">E00251430134421</f>
        <v>#NAME?</v>
      </c>
      <c r="B35467">
        <v>467</v>
      </c>
      <c r="C35467" t="s">
        <v>232</v>
      </c>
      <c r="D35467" s="1">
        <v>42527</v>
      </c>
      <c r="F35467">
        <v>1</v>
      </c>
      <c r="G35467">
        <v>57420</v>
      </c>
      <c r="H35467" t="s">
        <v>267</v>
      </c>
      <c r="J35467" t="s">
        <v>14</v>
      </c>
      <c r="K35467">
        <v>53</v>
      </c>
      <c r="L35467" t="s">
        <v>15</v>
      </c>
    </row>
    <row r="35468" spans="1:12">
      <c r="A35468" t="e">
        <f ca="1">E00251531526821</f>
        <v>#NAME?</v>
      </c>
      <c r="B35468">
        <v>701</v>
      </c>
      <c r="C35468" t="s">
        <v>72</v>
      </c>
      <c r="D35468" s="1">
        <v>41716</v>
      </c>
      <c r="F35468">
        <v>1</v>
      </c>
      <c r="G35468">
        <v>3669</v>
      </c>
      <c r="H35468" t="s">
        <v>289</v>
      </c>
      <c r="J35468" t="s">
        <v>14</v>
      </c>
      <c r="K35468">
        <v>56</v>
      </c>
      <c r="L35468" t="s">
        <v>15</v>
      </c>
    </row>
    <row r="35469" spans="1:12">
      <c r="A35469" t="e">
        <f ca="1">E00251619842221</f>
        <v>#NAME?</v>
      </c>
      <c r="B35469">
        <v>439</v>
      </c>
      <c r="C35469" t="s">
        <v>416</v>
      </c>
      <c r="D35469" s="1">
        <v>42292</v>
      </c>
      <c r="F35469">
        <v>2</v>
      </c>
      <c r="G35469">
        <v>2113</v>
      </c>
      <c r="H35469" t="s">
        <v>579</v>
      </c>
      <c r="J35469" t="s">
        <v>14</v>
      </c>
      <c r="K35469">
        <v>49</v>
      </c>
      <c r="L35469" t="s">
        <v>15</v>
      </c>
    </row>
    <row r="35470" spans="1:12">
      <c r="A35470" t="e">
        <f ca="1">E00251619842221</f>
        <v>#NAME?</v>
      </c>
      <c r="B35470">
        <v>439</v>
      </c>
      <c r="C35470" t="s">
        <v>416</v>
      </c>
      <c r="D35470" s="1">
        <v>42359</v>
      </c>
      <c r="F35470">
        <v>2</v>
      </c>
      <c r="G35470">
        <v>5990</v>
      </c>
      <c r="H35470" t="s">
        <v>60</v>
      </c>
      <c r="J35470" t="s">
        <v>14</v>
      </c>
      <c r="K35470">
        <v>50</v>
      </c>
      <c r="L35470" t="s">
        <v>15</v>
      </c>
    </row>
    <row r="35471" spans="1:12">
      <c r="A35471" t="e">
        <f ca="1">E00251619842221</f>
        <v>#NAME?</v>
      </c>
      <c r="B35471">
        <v>439</v>
      </c>
      <c r="C35471" t="s">
        <v>416</v>
      </c>
      <c r="D35471" s="1">
        <v>42608</v>
      </c>
      <c r="F35471">
        <v>2</v>
      </c>
      <c r="G35471">
        <v>2113</v>
      </c>
      <c r="H35471" t="s">
        <v>579</v>
      </c>
      <c r="J35471" t="s">
        <v>14</v>
      </c>
      <c r="K35471">
        <v>50</v>
      </c>
      <c r="L35471" t="s">
        <v>15</v>
      </c>
    </row>
    <row r="35472" spans="1:12">
      <c r="A35472" t="e">
        <f ca="1">E00251432420521</f>
        <v>#NAME?</v>
      </c>
      <c r="B35472">
        <v>451</v>
      </c>
      <c r="C35472" t="s">
        <v>102</v>
      </c>
      <c r="D35472" s="1">
        <v>41737</v>
      </c>
      <c r="F35472">
        <v>2</v>
      </c>
      <c r="G35472">
        <v>486</v>
      </c>
      <c r="H35472" t="s">
        <v>39</v>
      </c>
      <c r="J35472" t="s">
        <v>14</v>
      </c>
      <c r="K35472">
        <v>51</v>
      </c>
      <c r="L35472" t="s">
        <v>15</v>
      </c>
    </row>
    <row r="35473" spans="1:12">
      <c r="A35473" t="e">
        <f ca="1">E00251514243921</f>
        <v>#NAME?</v>
      </c>
      <c r="B35473">
        <v>453</v>
      </c>
      <c r="C35473" t="s">
        <v>96</v>
      </c>
      <c r="D35473" s="1">
        <v>41883</v>
      </c>
      <c r="F35473">
        <v>1</v>
      </c>
      <c r="G35473">
        <v>7243</v>
      </c>
      <c r="H35473" t="s">
        <v>42</v>
      </c>
      <c r="J35473" t="s">
        <v>14</v>
      </c>
      <c r="K35473">
        <v>50</v>
      </c>
      <c r="L35473" t="s">
        <v>15</v>
      </c>
    </row>
    <row r="35474" spans="1:12">
      <c r="A35474" t="e">
        <f ca="1">E00251528935221</f>
        <v>#NAME?</v>
      </c>
      <c r="B35474">
        <v>297</v>
      </c>
      <c r="C35474" t="s">
        <v>411</v>
      </c>
      <c r="D35474" s="1">
        <v>41072</v>
      </c>
      <c r="F35474">
        <v>3</v>
      </c>
      <c r="G35474">
        <v>5369</v>
      </c>
      <c r="H35474" t="s">
        <v>253</v>
      </c>
      <c r="J35474" t="s">
        <v>14</v>
      </c>
      <c r="K35474">
        <v>53</v>
      </c>
      <c r="L35474" t="s">
        <v>15</v>
      </c>
    </row>
    <row r="35475" spans="1:12">
      <c r="A35475" t="e">
        <f ca="1">E00251528935221</f>
        <v>#NAME?</v>
      </c>
      <c r="B35475">
        <v>297</v>
      </c>
      <c r="C35475" t="s">
        <v>411</v>
      </c>
      <c r="D35475" s="1">
        <v>41561</v>
      </c>
      <c r="F35475">
        <v>3</v>
      </c>
      <c r="G35475">
        <v>5369</v>
      </c>
      <c r="H35475" t="s">
        <v>253</v>
      </c>
      <c r="J35475" t="s">
        <v>14</v>
      </c>
      <c r="K35475">
        <v>55</v>
      </c>
      <c r="L35475" t="s">
        <v>15</v>
      </c>
    </row>
    <row r="35476" spans="1:12">
      <c r="A35476" t="e">
        <f ca="1">E00251531526821</f>
        <v>#NAME?</v>
      </c>
      <c r="B35476">
        <v>701</v>
      </c>
      <c r="C35476" t="s">
        <v>72</v>
      </c>
      <c r="D35476" s="1">
        <v>42325</v>
      </c>
      <c r="F35476">
        <v>5</v>
      </c>
      <c r="G35476">
        <v>3669</v>
      </c>
      <c r="H35476" t="s">
        <v>289</v>
      </c>
      <c r="J35476" t="s">
        <v>14</v>
      </c>
      <c r="K35476">
        <v>58</v>
      </c>
      <c r="L35476" t="s">
        <v>15</v>
      </c>
    </row>
    <row r="35477" spans="1:12">
      <c r="A35477" t="e">
        <f ca="1">E00251626548221</f>
        <v>#NAME?</v>
      </c>
      <c r="B35477">
        <v>292</v>
      </c>
      <c r="C35477" t="s">
        <v>467</v>
      </c>
      <c r="D35477" s="1">
        <v>41660</v>
      </c>
      <c r="F35477">
        <v>4</v>
      </c>
      <c r="G35477">
        <v>51889</v>
      </c>
      <c r="H35477" t="s">
        <v>256</v>
      </c>
      <c r="J35477" t="s">
        <v>14</v>
      </c>
      <c r="K35477">
        <v>49</v>
      </c>
      <c r="L35477" t="s">
        <v>15</v>
      </c>
    </row>
    <row r="35478" spans="1:12">
      <c r="A35478" t="e">
        <f ca="1">E00251537608221</f>
        <v>#NAME?</v>
      </c>
      <c r="B35478">
        <v>442</v>
      </c>
      <c r="C35478" t="s">
        <v>95</v>
      </c>
      <c r="D35478" s="1">
        <v>42681</v>
      </c>
      <c r="F35478">
        <v>1</v>
      </c>
      <c r="G35478">
        <v>4019</v>
      </c>
      <c r="H35478" t="s">
        <v>26</v>
      </c>
      <c r="J35478" t="s">
        <v>14</v>
      </c>
      <c r="K35478">
        <v>65</v>
      </c>
      <c r="L35478" t="s">
        <v>15</v>
      </c>
    </row>
    <row r="35479" spans="1:12">
      <c r="A35479" t="e">
        <f ca="1">E00251432420521</f>
        <v>#NAME?</v>
      </c>
      <c r="B35479">
        <v>451</v>
      </c>
      <c r="C35479" t="s">
        <v>102</v>
      </c>
      <c r="D35479" s="1">
        <v>41453</v>
      </c>
      <c r="F35479">
        <v>1</v>
      </c>
      <c r="G35479">
        <v>30000</v>
      </c>
      <c r="H35479" t="s">
        <v>144</v>
      </c>
      <c r="J35479" t="s">
        <v>14</v>
      </c>
      <c r="K35479">
        <v>50</v>
      </c>
      <c r="L35479" t="s">
        <v>15</v>
      </c>
    </row>
    <row r="35480" spans="1:12">
      <c r="A35480" t="e">
        <f ca="1">E00251432420521</f>
        <v>#NAME?</v>
      </c>
      <c r="B35480">
        <v>451</v>
      </c>
      <c r="C35480" t="s">
        <v>102</v>
      </c>
      <c r="D35480" s="1">
        <v>41653</v>
      </c>
      <c r="F35480">
        <v>2</v>
      </c>
      <c r="G35480">
        <v>486</v>
      </c>
      <c r="H35480" t="s">
        <v>39</v>
      </c>
      <c r="J35480" t="s">
        <v>14</v>
      </c>
      <c r="K35480">
        <v>50</v>
      </c>
      <c r="L35480" t="s">
        <v>15</v>
      </c>
    </row>
    <row r="35481" spans="1:12">
      <c r="A35481" t="e">
        <f ca="1">E00251514257621</f>
        <v>#NAME?</v>
      </c>
      <c r="B35481">
        <v>5132</v>
      </c>
      <c r="C35481" t="s">
        <v>853</v>
      </c>
      <c r="D35481" s="1">
        <v>42026</v>
      </c>
      <c r="F35481">
        <v>1</v>
      </c>
      <c r="G35481">
        <v>3004</v>
      </c>
      <c r="H35481" t="s">
        <v>104</v>
      </c>
      <c r="J35481" t="s">
        <v>14</v>
      </c>
      <c r="K35481">
        <v>53</v>
      </c>
      <c r="L35481" t="s">
        <v>15</v>
      </c>
    </row>
    <row r="35482" spans="1:12">
      <c r="A35482" t="e">
        <f ca="1">E00251626545321</f>
        <v>#NAME?</v>
      </c>
      <c r="B35482">
        <v>296</v>
      </c>
      <c r="C35482" t="s">
        <v>119</v>
      </c>
      <c r="D35482" s="1">
        <v>42676</v>
      </c>
      <c r="F35482">
        <v>1</v>
      </c>
      <c r="G35482">
        <v>7810</v>
      </c>
      <c r="H35482" t="s">
        <v>143</v>
      </c>
      <c r="J35482" t="s">
        <v>14</v>
      </c>
      <c r="K35482">
        <v>56</v>
      </c>
      <c r="L35482" t="s">
        <v>15</v>
      </c>
    </row>
    <row r="35483" spans="1:12">
      <c r="A35483" t="e">
        <f ca="1">E00251537608221</f>
        <v>#NAME?</v>
      </c>
      <c r="B35483">
        <v>442</v>
      </c>
      <c r="C35483" t="s">
        <v>95</v>
      </c>
      <c r="D35483" s="1">
        <v>42580</v>
      </c>
      <c r="F35483">
        <v>1</v>
      </c>
      <c r="G35483">
        <v>30983</v>
      </c>
      <c r="H35483" t="s">
        <v>325</v>
      </c>
      <c r="J35483" t="s">
        <v>14</v>
      </c>
      <c r="K35483">
        <v>65</v>
      </c>
      <c r="L35483" t="s">
        <v>15</v>
      </c>
    </row>
    <row r="35484" spans="1:12">
      <c r="A35484" t="e">
        <f ca="1">E00251531526821</f>
        <v>#NAME?</v>
      </c>
      <c r="B35484">
        <v>701</v>
      </c>
      <c r="C35484" t="s">
        <v>72</v>
      </c>
      <c r="D35484" s="1">
        <v>42816</v>
      </c>
      <c r="F35484">
        <v>4</v>
      </c>
      <c r="G35484">
        <v>3899</v>
      </c>
      <c r="H35484" t="s">
        <v>264</v>
      </c>
      <c r="J35484" t="s">
        <v>14</v>
      </c>
      <c r="K35484">
        <v>59</v>
      </c>
      <c r="L35484" t="s">
        <v>15</v>
      </c>
    </row>
    <row r="35485" spans="1:12">
      <c r="A35485" t="e">
        <f ca="1">E00251531526821</f>
        <v>#NAME?</v>
      </c>
      <c r="B35485">
        <v>701</v>
      </c>
      <c r="C35485" t="s">
        <v>72</v>
      </c>
      <c r="D35485" s="1">
        <v>42895</v>
      </c>
      <c r="F35485">
        <v>6</v>
      </c>
      <c r="G35485">
        <v>30591</v>
      </c>
      <c r="H35485" t="s">
        <v>841</v>
      </c>
      <c r="J35485" t="s">
        <v>14</v>
      </c>
      <c r="K35485">
        <v>59</v>
      </c>
      <c r="L35485" t="s">
        <v>15</v>
      </c>
    </row>
    <row r="35486" spans="1:12">
      <c r="A35486" t="e">
        <f ca="1">E00251429350021</f>
        <v>#NAME?</v>
      </c>
      <c r="B35486">
        <v>278</v>
      </c>
      <c r="C35486" t="s">
        <v>222</v>
      </c>
      <c r="D35486" s="1">
        <v>42838</v>
      </c>
      <c r="F35486">
        <v>1</v>
      </c>
      <c r="G35486">
        <v>4660</v>
      </c>
      <c r="H35486" t="s">
        <v>215</v>
      </c>
      <c r="J35486" t="s">
        <v>14</v>
      </c>
      <c r="K35486">
        <v>66</v>
      </c>
      <c r="L35486" t="s">
        <v>15</v>
      </c>
    </row>
    <row r="35487" spans="1:12">
      <c r="A35487" t="e">
        <f ca="1">E00251518589021</f>
        <v>#NAME?</v>
      </c>
      <c r="B35487">
        <v>291</v>
      </c>
      <c r="C35487" t="s">
        <v>160</v>
      </c>
      <c r="D35487" s="1">
        <v>42488</v>
      </c>
      <c r="F35487">
        <v>1</v>
      </c>
      <c r="G35487">
        <v>7242</v>
      </c>
      <c r="H35487" t="s">
        <v>93</v>
      </c>
      <c r="J35487" t="s">
        <v>14</v>
      </c>
      <c r="K35487">
        <v>47</v>
      </c>
      <c r="L35487" t="s">
        <v>15</v>
      </c>
    </row>
    <row r="35488" spans="1:12">
      <c r="A35488" t="e">
        <f ca="1">E00251537608221</f>
        <v>#NAME?</v>
      </c>
      <c r="B35488">
        <v>442</v>
      </c>
      <c r="C35488" t="s">
        <v>95</v>
      </c>
      <c r="D35488" s="1">
        <v>42907</v>
      </c>
      <c r="F35488">
        <v>3</v>
      </c>
      <c r="G35488">
        <v>2729</v>
      </c>
      <c r="H35488" t="s">
        <v>115</v>
      </c>
      <c r="J35488" t="s">
        <v>14</v>
      </c>
      <c r="K35488">
        <v>66</v>
      </c>
      <c r="L35488" t="s">
        <v>15</v>
      </c>
    </row>
    <row r="35489" spans="1:12">
      <c r="A35489" t="e">
        <f ca="1">E00251537608221</f>
        <v>#NAME?</v>
      </c>
      <c r="B35489">
        <v>1063</v>
      </c>
      <c r="C35489" t="s">
        <v>1369</v>
      </c>
      <c r="D35489" s="1">
        <v>42747</v>
      </c>
      <c r="E35489">
        <v>2</v>
      </c>
      <c r="F35489">
        <v>4</v>
      </c>
      <c r="G35489">
        <v>2724</v>
      </c>
      <c r="H35489" t="s">
        <v>73</v>
      </c>
      <c r="J35489" t="s">
        <v>34</v>
      </c>
      <c r="K35489">
        <v>65</v>
      </c>
      <c r="L35489" t="s">
        <v>15</v>
      </c>
    </row>
    <row r="35490" spans="1:12">
      <c r="A35490" t="e">
        <f ca="1">E00251532959121</f>
        <v>#NAME?</v>
      </c>
      <c r="B35490">
        <v>467</v>
      </c>
      <c r="C35490" t="s">
        <v>232</v>
      </c>
      <c r="D35490" s="1">
        <v>40967</v>
      </c>
      <c r="F35490">
        <v>2</v>
      </c>
      <c r="G35490">
        <v>3689</v>
      </c>
      <c r="H35490" t="s">
        <v>159</v>
      </c>
      <c r="J35490" t="s">
        <v>14</v>
      </c>
      <c r="K35490">
        <v>57</v>
      </c>
      <c r="L35490" t="s">
        <v>15</v>
      </c>
    </row>
    <row r="35491" spans="1:12">
      <c r="A35491" t="e">
        <f ca="1">E00251532959121</f>
        <v>#NAME?</v>
      </c>
      <c r="B35491">
        <v>467</v>
      </c>
      <c r="C35491" t="s">
        <v>232</v>
      </c>
      <c r="D35491" s="1">
        <v>40967</v>
      </c>
      <c r="F35491">
        <v>4</v>
      </c>
      <c r="G35491">
        <v>7243</v>
      </c>
      <c r="H35491" t="s">
        <v>42</v>
      </c>
      <c r="J35491" t="s">
        <v>14</v>
      </c>
      <c r="K35491">
        <v>57</v>
      </c>
      <c r="L35491" t="s">
        <v>15</v>
      </c>
    </row>
    <row r="35492" spans="1:12">
      <c r="A35492" t="e">
        <f ca="1">E00251615125021</f>
        <v>#NAME?</v>
      </c>
      <c r="B35492">
        <v>160</v>
      </c>
      <c r="C35492" t="s">
        <v>278</v>
      </c>
      <c r="D35492" s="1">
        <v>42608</v>
      </c>
      <c r="F35492">
        <v>1</v>
      </c>
      <c r="G35492">
        <v>60090</v>
      </c>
      <c r="H35492" t="s">
        <v>181</v>
      </c>
      <c r="J35492" t="s">
        <v>14</v>
      </c>
      <c r="K35492">
        <v>59</v>
      </c>
      <c r="L35492" t="s">
        <v>15</v>
      </c>
    </row>
    <row r="35493" spans="1:12">
      <c r="A35493" t="e">
        <f ca="1">E00251514274321</f>
        <v>#NAME?</v>
      </c>
      <c r="B35493">
        <v>449</v>
      </c>
      <c r="C35493" t="s">
        <v>124</v>
      </c>
      <c r="D35493" s="1">
        <v>42963</v>
      </c>
      <c r="F35493">
        <v>3</v>
      </c>
      <c r="G35493">
        <v>2750</v>
      </c>
      <c r="H35493" t="s">
        <v>114</v>
      </c>
      <c r="J35493" t="s">
        <v>14</v>
      </c>
      <c r="K35493">
        <v>65</v>
      </c>
      <c r="L35493" t="s">
        <v>15</v>
      </c>
    </row>
    <row r="35494" spans="1:12">
      <c r="A35494" t="e">
        <f ca="1">E00251528935221</f>
        <v>#NAME?</v>
      </c>
      <c r="B35494">
        <v>297</v>
      </c>
      <c r="C35494" t="s">
        <v>411</v>
      </c>
      <c r="D35494" s="1">
        <v>41071</v>
      </c>
      <c r="F35494">
        <v>2</v>
      </c>
      <c r="G35494">
        <v>56400</v>
      </c>
      <c r="H35494" t="s">
        <v>91</v>
      </c>
      <c r="J35494" t="s">
        <v>14</v>
      </c>
      <c r="K35494">
        <v>53</v>
      </c>
      <c r="L35494" t="s">
        <v>15</v>
      </c>
    </row>
    <row r="35495" spans="1:12">
      <c r="A35495" t="e">
        <f ca="1">E00251532959121</f>
        <v>#NAME?</v>
      </c>
      <c r="B35495">
        <v>467</v>
      </c>
      <c r="C35495" t="s">
        <v>232</v>
      </c>
      <c r="D35495" s="1">
        <v>42753</v>
      </c>
      <c r="F35495">
        <v>1</v>
      </c>
      <c r="G35495">
        <v>4660</v>
      </c>
      <c r="H35495" t="s">
        <v>215</v>
      </c>
      <c r="J35495" t="s">
        <v>14</v>
      </c>
      <c r="K35495">
        <v>62</v>
      </c>
      <c r="L35495" t="s">
        <v>15</v>
      </c>
    </row>
    <row r="35496" spans="1:12">
      <c r="A35496" t="e">
        <f ca="1">E00251518589721</f>
        <v>#NAME?</v>
      </c>
      <c r="B35496">
        <v>297</v>
      </c>
      <c r="C35496" t="s">
        <v>411</v>
      </c>
      <c r="D35496" s="1">
        <v>40994</v>
      </c>
      <c r="F35496">
        <v>2</v>
      </c>
      <c r="G35496">
        <v>7242</v>
      </c>
      <c r="H35496" t="s">
        <v>93</v>
      </c>
      <c r="J35496" t="s">
        <v>14</v>
      </c>
      <c r="K35496">
        <v>46</v>
      </c>
      <c r="L35496" t="s">
        <v>15</v>
      </c>
    </row>
    <row r="35497" spans="1:12">
      <c r="A35497" t="e">
        <f ca="1">E00251528935221</f>
        <v>#NAME?</v>
      </c>
      <c r="B35497">
        <v>297</v>
      </c>
      <c r="C35497" t="s">
        <v>411</v>
      </c>
      <c r="D35497" s="1">
        <v>42816</v>
      </c>
      <c r="F35497">
        <v>1</v>
      </c>
      <c r="G35497">
        <v>539</v>
      </c>
      <c r="H35497" t="s">
        <v>379</v>
      </c>
      <c r="J35497" t="s">
        <v>14</v>
      </c>
      <c r="K35497">
        <v>58</v>
      </c>
      <c r="L35497" t="s">
        <v>15</v>
      </c>
    </row>
    <row r="35498" spans="1:12">
      <c r="A35498" t="e">
        <f ca="1">E00251432420521</f>
        <v>#NAME?</v>
      </c>
      <c r="B35498">
        <v>451</v>
      </c>
      <c r="C35498" t="s">
        <v>102</v>
      </c>
      <c r="D35498" s="1">
        <v>41674</v>
      </c>
      <c r="F35498">
        <v>1</v>
      </c>
      <c r="G35498">
        <v>486</v>
      </c>
      <c r="H35498" t="s">
        <v>39</v>
      </c>
      <c r="J35498" t="s">
        <v>14</v>
      </c>
      <c r="K35498">
        <v>50</v>
      </c>
      <c r="L35498" t="s">
        <v>15</v>
      </c>
    </row>
    <row r="35499" spans="1:12">
      <c r="A35499" t="e">
        <f ca="1">E00251531471221</f>
        <v>#NAME?</v>
      </c>
      <c r="B35499">
        <v>1786</v>
      </c>
      <c r="C35499" t="s">
        <v>37</v>
      </c>
      <c r="D35499" s="1">
        <v>42165</v>
      </c>
      <c r="F35499">
        <v>3</v>
      </c>
      <c r="G35499">
        <v>2729</v>
      </c>
      <c r="H35499" t="s">
        <v>115</v>
      </c>
      <c r="J35499" t="s">
        <v>14</v>
      </c>
      <c r="K35499">
        <v>59</v>
      </c>
      <c r="L35499" t="s">
        <v>15</v>
      </c>
    </row>
    <row r="35500" spans="1:12">
      <c r="A35500" t="e">
        <f ca="1">E00251531471221</f>
        <v>#NAME?</v>
      </c>
      <c r="B35500">
        <v>1786</v>
      </c>
      <c r="C35500" t="s">
        <v>37</v>
      </c>
      <c r="D35500" s="1">
        <v>42699</v>
      </c>
      <c r="F35500">
        <v>4</v>
      </c>
      <c r="G35500">
        <v>2720</v>
      </c>
      <c r="H35500" t="s">
        <v>65</v>
      </c>
      <c r="J35500" t="s">
        <v>14</v>
      </c>
      <c r="K35500">
        <v>61</v>
      </c>
      <c r="L35500" t="s">
        <v>15</v>
      </c>
    </row>
    <row r="35501" spans="1:12">
      <c r="A35501" t="e">
        <f ca="1">E00251514274321</f>
        <v>#NAME?</v>
      </c>
      <c r="B35501">
        <v>449</v>
      </c>
      <c r="C35501" t="s">
        <v>124</v>
      </c>
      <c r="D35501" s="1">
        <v>43007</v>
      </c>
      <c r="F35501">
        <v>2</v>
      </c>
      <c r="G35501">
        <v>2750</v>
      </c>
      <c r="H35501" t="s">
        <v>114</v>
      </c>
      <c r="J35501" t="s">
        <v>14</v>
      </c>
      <c r="K35501">
        <v>65</v>
      </c>
      <c r="L35501" t="s">
        <v>15</v>
      </c>
    </row>
    <row r="35502" spans="1:12">
      <c r="A35502" t="e">
        <f ca="1">E00251514273321</f>
        <v>#NAME?</v>
      </c>
      <c r="B35502">
        <v>490</v>
      </c>
      <c r="C35502" t="s">
        <v>158</v>
      </c>
      <c r="D35502" s="1">
        <v>40940</v>
      </c>
      <c r="F35502">
        <v>2</v>
      </c>
      <c r="G35502">
        <v>4779</v>
      </c>
      <c r="H35502" t="s">
        <v>231</v>
      </c>
      <c r="J35502" t="s">
        <v>14</v>
      </c>
      <c r="K35502">
        <v>51</v>
      </c>
      <c r="L35502" t="s">
        <v>15</v>
      </c>
    </row>
    <row r="35503" spans="1:12">
      <c r="A35503" t="e">
        <f ca="1">E00251432420521</f>
        <v>#NAME?</v>
      </c>
      <c r="B35503">
        <v>451</v>
      </c>
      <c r="C35503" t="s">
        <v>102</v>
      </c>
      <c r="D35503" s="1">
        <v>42690</v>
      </c>
      <c r="F35503">
        <v>1</v>
      </c>
      <c r="G35503">
        <v>496</v>
      </c>
      <c r="H35503" t="s">
        <v>190</v>
      </c>
      <c r="J35503" t="s">
        <v>14</v>
      </c>
      <c r="K35503">
        <v>53</v>
      </c>
      <c r="L35503" t="s">
        <v>15</v>
      </c>
    </row>
    <row r="35504" spans="1:12">
      <c r="A35504" t="e">
        <f ca="1">E00251430146821</f>
        <v>#NAME?</v>
      </c>
      <c r="B35504">
        <v>497</v>
      </c>
      <c r="C35504" t="s">
        <v>141</v>
      </c>
      <c r="D35504" s="1">
        <v>41318</v>
      </c>
      <c r="F35504">
        <v>1</v>
      </c>
      <c r="G35504">
        <v>30000</v>
      </c>
      <c r="H35504" t="s">
        <v>144</v>
      </c>
      <c r="J35504" t="s">
        <v>14</v>
      </c>
      <c r="K35504">
        <v>44</v>
      </c>
      <c r="L35504" t="s">
        <v>15</v>
      </c>
    </row>
    <row r="35505" spans="1:12">
      <c r="A35505" t="e">
        <f ca="1">E00251513434021</f>
        <v>#NAME?</v>
      </c>
      <c r="B35505">
        <v>473</v>
      </c>
      <c r="C35505" t="s">
        <v>669</v>
      </c>
      <c r="D35505" s="1">
        <v>42866</v>
      </c>
      <c r="F35505">
        <v>3</v>
      </c>
      <c r="G35505">
        <v>2449</v>
      </c>
      <c r="H35505" t="s">
        <v>53</v>
      </c>
      <c r="J35505" t="s">
        <v>14</v>
      </c>
      <c r="K35505">
        <v>49</v>
      </c>
      <c r="L35505" t="s">
        <v>15</v>
      </c>
    </row>
    <row r="35506" spans="1:12">
      <c r="A35506" t="e">
        <f ca="1">E00251432420521</f>
        <v>#NAME?</v>
      </c>
      <c r="B35506">
        <v>451</v>
      </c>
      <c r="C35506" t="s">
        <v>102</v>
      </c>
      <c r="D35506" s="1">
        <v>42214</v>
      </c>
      <c r="F35506">
        <v>4</v>
      </c>
      <c r="G35506">
        <v>496</v>
      </c>
      <c r="H35506" t="s">
        <v>190</v>
      </c>
      <c r="J35506" t="s">
        <v>14</v>
      </c>
      <c r="K35506">
        <v>52</v>
      </c>
      <c r="L35506" t="s">
        <v>15</v>
      </c>
    </row>
    <row r="35507" spans="1:12">
      <c r="A35507" t="e">
        <f ca="1">E00251430146821</f>
        <v>#NAME?</v>
      </c>
      <c r="B35507">
        <v>497</v>
      </c>
      <c r="C35507" t="s">
        <v>141</v>
      </c>
      <c r="D35507" s="1">
        <v>41761</v>
      </c>
      <c r="F35507">
        <v>1</v>
      </c>
      <c r="G35507">
        <v>4556</v>
      </c>
      <c r="H35507" t="s">
        <v>121</v>
      </c>
      <c r="J35507" t="s">
        <v>14</v>
      </c>
      <c r="K35507">
        <v>45</v>
      </c>
      <c r="L35507" t="s">
        <v>15</v>
      </c>
    </row>
    <row r="35508" spans="1:12">
      <c r="A35508" t="e">
        <f ca="1">E00251430146821</f>
        <v>#NAME?</v>
      </c>
      <c r="B35508">
        <v>497</v>
      </c>
      <c r="C35508" t="s">
        <v>141</v>
      </c>
      <c r="D35508" s="1">
        <v>41761</v>
      </c>
      <c r="F35508">
        <v>2</v>
      </c>
      <c r="G35508">
        <v>30000</v>
      </c>
      <c r="H35508" t="s">
        <v>144</v>
      </c>
      <c r="J35508" t="s">
        <v>14</v>
      </c>
      <c r="K35508">
        <v>45</v>
      </c>
      <c r="L35508" t="s">
        <v>15</v>
      </c>
    </row>
    <row r="35509" spans="1:12">
      <c r="A35509" t="e">
        <f ca="1">E00251430146821</f>
        <v>#NAME?</v>
      </c>
      <c r="B35509">
        <v>497</v>
      </c>
      <c r="C35509" t="s">
        <v>141</v>
      </c>
      <c r="D35509" s="1">
        <v>42787</v>
      </c>
      <c r="F35509">
        <v>1</v>
      </c>
      <c r="G35509">
        <v>81380</v>
      </c>
      <c r="H35509" t="s">
        <v>326</v>
      </c>
      <c r="J35509" t="s">
        <v>14</v>
      </c>
      <c r="K35509">
        <v>48</v>
      </c>
      <c r="L35509" t="s">
        <v>15</v>
      </c>
    </row>
    <row r="35510" spans="1:12">
      <c r="A35510" t="e">
        <f ca="1">E00251513253421</f>
        <v>#NAME?</v>
      </c>
      <c r="B35510">
        <v>470</v>
      </c>
      <c r="C35510" t="s">
        <v>457</v>
      </c>
      <c r="D35510" s="1">
        <v>42139</v>
      </c>
      <c r="F35510">
        <v>1</v>
      </c>
      <c r="G35510">
        <v>55090</v>
      </c>
      <c r="H35510" t="s">
        <v>400</v>
      </c>
      <c r="J35510" t="s">
        <v>14</v>
      </c>
      <c r="K35510">
        <v>49</v>
      </c>
      <c r="L35510" t="s">
        <v>15</v>
      </c>
    </row>
    <row r="35511" spans="1:12">
      <c r="A35511" t="e">
        <f ca="1">E00251513253421</f>
        <v>#NAME?</v>
      </c>
      <c r="B35511">
        <v>470</v>
      </c>
      <c r="C35511" t="s">
        <v>457</v>
      </c>
      <c r="D35511" s="1">
        <v>42566</v>
      </c>
      <c r="F35511">
        <v>1</v>
      </c>
      <c r="G35511">
        <v>4019</v>
      </c>
      <c r="H35511" t="s">
        <v>26</v>
      </c>
      <c r="J35511" t="s">
        <v>14</v>
      </c>
      <c r="K35511">
        <v>51</v>
      </c>
      <c r="L35511" t="s">
        <v>15</v>
      </c>
    </row>
    <row r="35512" spans="1:12">
      <c r="A35512" t="e">
        <f ca="1">E00251619840221</f>
        <v>#NAME?</v>
      </c>
      <c r="B35512">
        <v>446</v>
      </c>
      <c r="C35512" t="s">
        <v>94</v>
      </c>
      <c r="D35512" s="1">
        <v>41094</v>
      </c>
      <c r="F35512">
        <v>1</v>
      </c>
      <c r="G35512">
        <v>88</v>
      </c>
      <c r="H35512" t="s">
        <v>919</v>
      </c>
      <c r="J35512" t="s">
        <v>14</v>
      </c>
      <c r="K35512">
        <v>54</v>
      </c>
      <c r="L35512" t="s">
        <v>15</v>
      </c>
    </row>
    <row r="35513" spans="1:12">
      <c r="A35513" t="e">
        <f ca="1">E00251619840221</f>
        <v>#NAME?</v>
      </c>
      <c r="B35513">
        <v>446</v>
      </c>
      <c r="C35513" t="s">
        <v>94</v>
      </c>
      <c r="D35513" s="1">
        <v>42888</v>
      </c>
      <c r="F35513">
        <v>2</v>
      </c>
      <c r="G35513">
        <v>2750</v>
      </c>
      <c r="H35513" t="s">
        <v>114</v>
      </c>
      <c r="J35513" t="s">
        <v>14</v>
      </c>
      <c r="K35513">
        <v>59</v>
      </c>
      <c r="L35513" t="s">
        <v>15</v>
      </c>
    </row>
    <row r="35514" spans="1:12">
      <c r="A35514" t="e">
        <f ca="1">E00251619840221</f>
        <v>#NAME?</v>
      </c>
      <c r="B35514">
        <v>446</v>
      </c>
      <c r="C35514" t="s">
        <v>94</v>
      </c>
      <c r="D35514" s="1">
        <v>43055</v>
      </c>
      <c r="F35514">
        <v>1</v>
      </c>
      <c r="G35514">
        <v>30000</v>
      </c>
      <c r="H35514" t="s">
        <v>144</v>
      </c>
      <c r="J35514" t="s">
        <v>14</v>
      </c>
      <c r="K35514">
        <v>59</v>
      </c>
      <c r="L35514" t="s">
        <v>15</v>
      </c>
    </row>
    <row r="35515" spans="1:12">
      <c r="A35515" t="e">
        <f ca="1">E00251518589721</f>
        <v>#NAME?</v>
      </c>
      <c r="B35515">
        <v>297</v>
      </c>
      <c r="C35515" t="s">
        <v>411</v>
      </c>
      <c r="D35515" s="1">
        <v>42676</v>
      </c>
      <c r="F35515">
        <v>1</v>
      </c>
      <c r="G35515">
        <v>71940</v>
      </c>
      <c r="H35515" t="s">
        <v>135</v>
      </c>
      <c r="J35515" t="s">
        <v>14</v>
      </c>
      <c r="K35515">
        <v>51</v>
      </c>
      <c r="L35515" t="s">
        <v>15</v>
      </c>
    </row>
    <row r="35516" spans="1:12">
      <c r="A35516" t="e">
        <f ca="1">E00251615150021</f>
        <v>#NAME?</v>
      </c>
      <c r="B35516">
        <v>1929</v>
      </c>
      <c r="C35516" t="s">
        <v>195</v>
      </c>
      <c r="D35516" s="1">
        <v>42114</v>
      </c>
      <c r="F35516">
        <v>1</v>
      </c>
      <c r="G35516">
        <v>78079</v>
      </c>
      <c r="H35516" t="s">
        <v>49</v>
      </c>
      <c r="J35516" t="s">
        <v>14</v>
      </c>
      <c r="K35516">
        <v>39</v>
      </c>
      <c r="L35516" t="s">
        <v>22</v>
      </c>
    </row>
    <row r="35517" spans="1:12">
      <c r="A35517" t="e">
        <f ca="1">E00251533607221</f>
        <v>#NAME?</v>
      </c>
      <c r="B35517">
        <v>122</v>
      </c>
      <c r="C35517" t="s">
        <v>522</v>
      </c>
      <c r="D35517" s="1">
        <v>42076</v>
      </c>
      <c r="F35517">
        <v>1</v>
      </c>
      <c r="G35517">
        <v>7242</v>
      </c>
      <c r="H35517" t="s">
        <v>93</v>
      </c>
      <c r="J35517" t="s">
        <v>14</v>
      </c>
      <c r="K35517">
        <v>45</v>
      </c>
      <c r="L35517" t="s">
        <v>15</v>
      </c>
    </row>
    <row r="35518" spans="1:12">
      <c r="A35518" t="e">
        <f ca="1">E00251533607221</f>
        <v>#NAME?</v>
      </c>
      <c r="B35518">
        <v>122</v>
      </c>
      <c r="C35518" t="s">
        <v>522</v>
      </c>
      <c r="D35518" s="1">
        <v>42843</v>
      </c>
      <c r="F35518">
        <v>2</v>
      </c>
      <c r="G35518">
        <v>7880</v>
      </c>
      <c r="H35518" t="s">
        <v>213</v>
      </c>
      <c r="J35518" t="s">
        <v>14</v>
      </c>
      <c r="K35518">
        <v>48</v>
      </c>
      <c r="L35518" t="s">
        <v>22</v>
      </c>
    </row>
    <row r="35519" spans="1:12">
      <c r="A35519" t="e">
        <f ca="1">E00251417960121</f>
        <v>#NAME?</v>
      </c>
      <c r="B35519">
        <v>50</v>
      </c>
      <c r="C35519" t="s">
        <v>512</v>
      </c>
      <c r="D35519" s="1">
        <v>41848</v>
      </c>
      <c r="F35519">
        <v>2</v>
      </c>
      <c r="G35519">
        <v>4019</v>
      </c>
      <c r="H35519" t="s">
        <v>26</v>
      </c>
      <c r="J35519" t="s">
        <v>14</v>
      </c>
      <c r="K35519">
        <v>63</v>
      </c>
      <c r="L35519" t="s">
        <v>15</v>
      </c>
    </row>
    <row r="35520" spans="1:12">
      <c r="A35520" t="e">
        <f ca="1">E00251533607221</f>
        <v>#NAME?</v>
      </c>
      <c r="B35520">
        <v>668</v>
      </c>
      <c r="C35520" t="s">
        <v>929</v>
      </c>
      <c r="D35520" s="1">
        <v>42374</v>
      </c>
      <c r="E35520">
        <v>1</v>
      </c>
      <c r="F35520">
        <v>2</v>
      </c>
      <c r="G35520">
        <v>5691</v>
      </c>
      <c r="H35520" t="s">
        <v>1509</v>
      </c>
      <c r="J35520" t="s">
        <v>34</v>
      </c>
      <c r="K35520">
        <v>46</v>
      </c>
      <c r="L35520" t="s">
        <v>15</v>
      </c>
    </row>
    <row r="35521" spans="1:12">
      <c r="A35521" t="e">
        <f ca="1">E00251716548221</f>
        <v>#NAME?</v>
      </c>
      <c r="B35521">
        <v>449</v>
      </c>
      <c r="C35521" t="s">
        <v>124</v>
      </c>
      <c r="D35521" s="1">
        <v>41190</v>
      </c>
      <c r="F35521">
        <v>1</v>
      </c>
      <c r="G35521">
        <v>4019</v>
      </c>
      <c r="H35521" t="s">
        <v>26</v>
      </c>
      <c r="J35521" t="s">
        <v>14</v>
      </c>
      <c r="K35521">
        <v>47</v>
      </c>
      <c r="L35521" t="s">
        <v>15</v>
      </c>
    </row>
    <row r="35522" spans="1:12">
      <c r="A35522" t="e">
        <f ca="1">E00251716548221</f>
        <v>#NAME?</v>
      </c>
      <c r="B35522">
        <v>449</v>
      </c>
      <c r="C35522" t="s">
        <v>124</v>
      </c>
      <c r="D35522" s="1">
        <v>41886</v>
      </c>
      <c r="F35522">
        <v>3</v>
      </c>
      <c r="G35522">
        <v>4019</v>
      </c>
      <c r="H35522" t="s">
        <v>26</v>
      </c>
      <c r="J35522" t="s">
        <v>14</v>
      </c>
      <c r="K35522">
        <v>49</v>
      </c>
      <c r="L35522" t="s">
        <v>15</v>
      </c>
    </row>
    <row r="35523" spans="1:12">
      <c r="A35523" t="e">
        <f ca="1">E00251716548221</f>
        <v>#NAME?</v>
      </c>
      <c r="B35523">
        <v>449</v>
      </c>
      <c r="C35523" t="s">
        <v>124</v>
      </c>
      <c r="D35523" s="1">
        <v>41936</v>
      </c>
      <c r="F35523">
        <v>2</v>
      </c>
      <c r="G35523">
        <v>4019</v>
      </c>
      <c r="H35523" t="s">
        <v>26</v>
      </c>
      <c r="J35523" t="s">
        <v>14</v>
      </c>
      <c r="K35523">
        <v>49</v>
      </c>
      <c r="L35523" t="s">
        <v>15</v>
      </c>
    </row>
    <row r="35524" spans="1:12">
      <c r="A35524" t="e">
        <f ca="1">E00251716548221</f>
        <v>#NAME?</v>
      </c>
      <c r="B35524">
        <v>449</v>
      </c>
      <c r="C35524" t="s">
        <v>124</v>
      </c>
      <c r="D35524" s="1">
        <v>42023</v>
      </c>
      <c r="F35524">
        <v>1</v>
      </c>
      <c r="G35524">
        <v>7220</v>
      </c>
      <c r="H35524" t="s">
        <v>757</v>
      </c>
      <c r="J35524" t="s">
        <v>14</v>
      </c>
      <c r="K35524">
        <v>49</v>
      </c>
      <c r="L35524" t="s">
        <v>15</v>
      </c>
    </row>
    <row r="35525" spans="1:12">
      <c r="A35525" t="e">
        <f ca="1">E00251528773221</f>
        <v>#NAME?</v>
      </c>
      <c r="B35525">
        <v>276</v>
      </c>
      <c r="C35525" t="s">
        <v>122</v>
      </c>
      <c r="D35525" s="1">
        <v>42108</v>
      </c>
      <c r="F35525">
        <v>2</v>
      </c>
      <c r="G35525">
        <v>4019</v>
      </c>
      <c r="H35525" t="s">
        <v>26</v>
      </c>
      <c r="J35525" t="s">
        <v>14</v>
      </c>
      <c r="K35525">
        <v>49</v>
      </c>
      <c r="L35525" t="s">
        <v>15</v>
      </c>
    </row>
    <row r="35526" spans="1:12">
      <c r="A35526" t="e">
        <f ca="1">E00251417960121</f>
        <v>#NAME?</v>
      </c>
      <c r="B35526">
        <v>50</v>
      </c>
      <c r="C35526" t="s">
        <v>512</v>
      </c>
      <c r="D35526" s="1">
        <v>42781</v>
      </c>
      <c r="F35526">
        <v>4</v>
      </c>
      <c r="G35526">
        <v>2729</v>
      </c>
      <c r="H35526" t="s">
        <v>115</v>
      </c>
      <c r="J35526" t="s">
        <v>14</v>
      </c>
      <c r="K35526">
        <v>65</v>
      </c>
      <c r="L35526" t="s">
        <v>15</v>
      </c>
    </row>
    <row r="35527" spans="1:12">
      <c r="A35527" t="e">
        <f ca="1">E00251510731621</f>
        <v>#NAME?</v>
      </c>
      <c r="B35527">
        <v>110</v>
      </c>
      <c r="C35527" t="s">
        <v>980</v>
      </c>
      <c r="D35527" s="1">
        <v>42762</v>
      </c>
      <c r="F35527">
        <v>1</v>
      </c>
      <c r="G35527">
        <v>8488</v>
      </c>
      <c r="H35527" t="s">
        <v>964</v>
      </c>
      <c r="J35527" t="s">
        <v>14</v>
      </c>
      <c r="K35527">
        <v>45</v>
      </c>
      <c r="L35527" t="s">
        <v>15</v>
      </c>
    </row>
    <row r="35528" spans="1:12">
      <c r="A35528" t="e">
        <f ca="1">E00251429152221</f>
        <v>#NAME?</v>
      </c>
      <c r="B35528">
        <v>285</v>
      </c>
      <c r="C35528" t="s">
        <v>117</v>
      </c>
      <c r="D35528" s="1">
        <v>42198</v>
      </c>
      <c r="F35528">
        <v>1</v>
      </c>
      <c r="G35528">
        <v>2809</v>
      </c>
      <c r="H35528" t="s">
        <v>90</v>
      </c>
      <c r="J35528" t="s">
        <v>14</v>
      </c>
      <c r="K35528">
        <v>56</v>
      </c>
      <c r="L35528" t="s">
        <v>15</v>
      </c>
    </row>
    <row r="35529" spans="1:12">
      <c r="A35529" t="e">
        <f ca="1">E00251518589021</f>
        <v>#NAME?</v>
      </c>
      <c r="B35529">
        <v>291</v>
      </c>
      <c r="C35529" t="s">
        <v>160</v>
      </c>
      <c r="D35529" s="1">
        <v>41667</v>
      </c>
      <c r="F35529">
        <v>1</v>
      </c>
      <c r="G35529">
        <v>29620</v>
      </c>
      <c r="H35529" t="s">
        <v>460</v>
      </c>
      <c r="J35529" t="s">
        <v>14</v>
      </c>
      <c r="K35529">
        <v>45</v>
      </c>
      <c r="L35529" t="s">
        <v>15</v>
      </c>
    </row>
    <row r="35530" spans="1:12">
      <c r="A35530" t="e">
        <f ca="1">E00251619841121</f>
        <v>#NAME?</v>
      </c>
      <c r="B35530">
        <v>459</v>
      </c>
      <c r="C35530" t="s">
        <v>187</v>
      </c>
      <c r="D35530" s="1">
        <v>41687</v>
      </c>
      <c r="F35530">
        <v>2</v>
      </c>
      <c r="G35530">
        <v>4019</v>
      </c>
      <c r="H35530" t="s">
        <v>26</v>
      </c>
      <c r="J35530" t="s">
        <v>14</v>
      </c>
      <c r="K35530">
        <v>45</v>
      </c>
      <c r="L35530" t="s">
        <v>15</v>
      </c>
    </row>
    <row r="35531" spans="1:12">
      <c r="A35531" t="e">
        <f ca="1">E00251715835421</f>
        <v>#NAME?</v>
      </c>
      <c r="B35531">
        <v>491</v>
      </c>
      <c r="C35531" t="s">
        <v>567</v>
      </c>
      <c r="D35531" s="1">
        <v>41772</v>
      </c>
      <c r="F35531">
        <v>1</v>
      </c>
      <c r="G35531">
        <v>7242</v>
      </c>
      <c r="H35531" t="s">
        <v>93</v>
      </c>
      <c r="J35531" t="s">
        <v>14</v>
      </c>
      <c r="K35531">
        <v>56</v>
      </c>
      <c r="L35531" t="s">
        <v>15</v>
      </c>
    </row>
    <row r="35532" spans="1:12">
      <c r="A35532" t="e">
        <f ca="1">E00251716548221</f>
        <v>#NAME?</v>
      </c>
      <c r="B35532">
        <v>449</v>
      </c>
      <c r="C35532" t="s">
        <v>124</v>
      </c>
      <c r="D35532" s="1">
        <v>42872</v>
      </c>
      <c r="F35532">
        <v>4</v>
      </c>
      <c r="G35532">
        <v>34461</v>
      </c>
      <c r="H35532" t="s">
        <v>688</v>
      </c>
      <c r="J35532" t="s">
        <v>14</v>
      </c>
      <c r="K35532">
        <v>51</v>
      </c>
      <c r="L35532" t="s">
        <v>15</v>
      </c>
    </row>
    <row r="35533" spans="1:12">
      <c r="A35533" t="e">
        <f ca="1">E00251424013321</f>
        <v>#NAME?</v>
      </c>
      <c r="B35533">
        <v>104</v>
      </c>
      <c r="C35533" t="s">
        <v>88</v>
      </c>
      <c r="D35533" s="1">
        <v>41180</v>
      </c>
      <c r="F35533">
        <v>1</v>
      </c>
      <c r="G35533">
        <v>2169</v>
      </c>
      <c r="H35533" t="s">
        <v>40</v>
      </c>
      <c r="J35533" t="s">
        <v>14</v>
      </c>
      <c r="K35533">
        <v>44</v>
      </c>
      <c r="L35533" t="s">
        <v>15</v>
      </c>
    </row>
    <row r="35534" spans="1:12">
      <c r="A35534" t="e">
        <f ca="1">E00251619802021</f>
        <v>#NAME?</v>
      </c>
      <c r="B35534">
        <v>454</v>
      </c>
      <c r="C35534" t="s">
        <v>179</v>
      </c>
      <c r="D35534" s="1">
        <v>41529</v>
      </c>
      <c r="F35534">
        <v>1</v>
      </c>
      <c r="G35534">
        <v>7291</v>
      </c>
      <c r="H35534" t="s">
        <v>163</v>
      </c>
      <c r="J35534" t="s">
        <v>14</v>
      </c>
      <c r="K35534">
        <v>51</v>
      </c>
      <c r="L35534" t="s">
        <v>15</v>
      </c>
    </row>
    <row r="35535" spans="1:12">
      <c r="A35535" t="e">
        <f ca="1">E00251619802021</f>
        <v>#NAME?</v>
      </c>
      <c r="B35535">
        <v>454</v>
      </c>
      <c r="C35535" t="s">
        <v>179</v>
      </c>
      <c r="D35535" s="1">
        <v>42549</v>
      </c>
      <c r="F35535">
        <v>1</v>
      </c>
      <c r="G35535">
        <v>7291</v>
      </c>
      <c r="H35535" t="s">
        <v>163</v>
      </c>
      <c r="J35535" t="s">
        <v>14</v>
      </c>
      <c r="K35535">
        <v>54</v>
      </c>
      <c r="L35535" t="s">
        <v>15</v>
      </c>
    </row>
    <row r="35536" spans="1:12">
      <c r="A35536" t="e">
        <f ca="1">E00251532132921</f>
        <v>#NAME?</v>
      </c>
      <c r="B35536">
        <v>467</v>
      </c>
      <c r="C35536" t="s">
        <v>232</v>
      </c>
      <c r="D35536" s="1">
        <v>42026</v>
      </c>
      <c r="F35536">
        <v>1</v>
      </c>
      <c r="G35536">
        <v>3019</v>
      </c>
      <c r="H35536" t="s">
        <v>441</v>
      </c>
      <c r="J35536" t="s">
        <v>14</v>
      </c>
      <c r="K35536">
        <v>54</v>
      </c>
      <c r="L35536" t="s">
        <v>15</v>
      </c>
    </row>
    <row r="35537" spans="1:12">
      <c r="A35537" t="e">
        <f ca="1">E00251513734821</f>
        <v>#NAME?</v>
      </c>
      <c r="B35537">
        <v>703</v>
      </c>
      <c r="C35537" t="s">
        <v>305</v>
      </c>
      <c r="D35537" s="1">
        <v>41774</v>
      </c>
      <c r="F35537">
        <v>5</v>
      </c>
      <c r="G35537">
        <v>3004</v>
      </c>
      <c r="H35537" t="s">
        <v>104</v>
      </c>
      <c r="J35537" t="s">
        <v>14</v>
      </c>
      <c r="K35537">
        <v>48</v>
      </c>
      <c r="L35537" t="s">
        <v>15</v>
      </c>
    </row>
    <row r="35538" spans="1:12">
      <c r="A35538" t="e">
        <f ca="1">E00251430134421</f>
        <v>#NAME?</v>
      </c>
      <c r="B35538">
        <v>467</v>
      </c>
      <c r="C35538" t="s">
        <v>232</v>
      </c>
      <c r="D35538" s="1">
        <v>41586</v>
      </c>
      <c r="F35538">
        <v>3</v>
      </c>
      <c r="G35538">
        <v>37205</v>
      </c>
      <c r="H35538" t="s">
        <v>191</v>
      </c>
      <c r="J35538" t="s">
        <v>14</v>
      </c>
      <c r="K35538">
        <v>50</v>
      </c>
      <c r="L35538" t="s">
        <v>15</v>
      </c>
    </row>
    <row r="35539" spans="1:12">
      <c r="A35539" t="e">
        <f ca="1">E00251430134421</f>
        <v>#NAME?</v>
      </c>
      <c r="B35539">
        <v>467</v>
      </c>
      <c r="C35539" t="s">
        <v>232</v>
      </c>
      <c r="D35539" s="1">
        <v>42572</v>
      </c>
      <c r="F35539">
        <v>3</v>
      </c>
      <c r="G35539">
        <v>4019</v>
      </c>
      <c r="H35539" t="s">
        <v>26</v>
      </c>
      <c r="J35539" t="s">
        <v>14</v>
      </c>
      <c r="K35539">
        <v>53</v>
      </c>
      <c r="L35539" t="s">
        <v>15</v>
      </c>
    </row>
    <row r="35540" spans="1:12">
      <c r="A35540" t="e">
        <f ca="1">E00251514273321</f>
        <v>#NAME?</v>
      </c>
      <c r="B35540">
        <v>490</v>
      </c>
      <c r="C35540" t="s">
        <v>158</v>
      </c>
      <c r="D35540" s="1">
        <v>41466</v>
      </c>
      <c r="F35540">
        <v>1</v>
      </c>
      <c r="G35540">
        <v>4019</v>
      </c>
      <c r="H35540" t="s">
        <v>26</v>
      </c>
      <c r="J35540" t="s">
        <v>14</v>
      </c>
      <c r="K35540">
        <v>52</v>
      </c>
      <c r="L35540" t="s">
        <v>15</v>
      </c>
    </row>
    <row r="35541" spans="1:12">
      <c r="A35541" t="e">
        <f ca="1">E00251513734821</f>
        <v>#NAME?</v>
      </c>
      <c r="B35541">
        <v>703</v>
      </c>
      <c r="C35541" t="s">
        <v>305</v>
      </c>
      <c r="D35541" s="1">
        <v>41816</v>
      </c>
      <c r="F35541">
        <v>3</v>
      </c>
      <c r="G35541">
        <v>84500</v>
      </c>
      <c r="H35541" t="s">
        <v>511</v>
      </c>
      <c r="J35541" t="s">
        <v>14</v>
      </c>
      <c r="K35541">
        <v>49</v>
      </c>
      <c r="L35541" t="s">
        <v>15</v>
      </c>
    </row>
    <row r="35542" spans="1:12">
      <c r="A35542" t="e">
        <f ca="1">E00251513734821</f>
        <v>#NAME?</v>
      </c>
      <c r="B35542">
        <v>703</v>
      </c>
      <c r="C35542" t="s">
        <v>305</v>
      </c>
      <c r="D35542" s="1">
        <v>42227</v>
      </c>
      <c r="F35542">
        <v>1</v>
      </c>
      <c r="G35542">
        <v>61610</v>
      </c>
      <c r="H35542" t="s">
        <v>915</v>
      </c>
      <c r="J35542" t="s">
        <v>14</v>
      </c>
      <c r="K35542">
        <v>50</v>
      </c>
      <c r="L35542" t="s">
        <v>15</v>
      </c>
    </row>
    <row r="35543" spans="1:12">
      <c r="A35543" t="e">
        <f ca="1">E00251513734821</f>
        <v>#NAME?</v>
      </c>
      <c r="B35543">
        <v>703</v>
      </c>
      <c r="C35543" t="s">
        <v>305</v>
      </c>
      <c r="D35543" s="1">
        <v>42354</v>
      </c>
      <c r="F35543">
        <v>5</v>
      </c>
      <c r="G35543">
        <v>2169</v>
      </c>
      <c r="H35543" t="s">
        <v>40</v>
      </c>
      <c r="J35543" t="s">
        <v>14</v>
      </c>
      <c r="K35543">
        <v>50</v>
      </c>
      <c r="L35543" t="s">
        <v>15</v>
      </c>
    </row>
    <row r="35544" spans="1:12">
      <c r="A35544" t="e">
        <f ca="1">E00251533607221</f>
        <v>#NAME?</v>
      </c>
      <c r="B35544">
        <v>122</v>
      </c>
      <c r="C35544" t="s">
        <v>522</v>
      </c>
      <c r="D35544" s="1">
        <v>41878</v>
      </c>
      <c r="F35544">
        <v>3</v>
      </c>
      <c r="G35544">
        <v>5758</v>
      </c>
      <c r="H35544" t="s">
        <v>868</v>
      </c>
      <c r="J35544" t="s">
        <v>14</v>
      </c>
      <c r="K35544">
        <v>45</v>
      </c>
      <c r="L35544" t="s">
        <v>15</v>
      </c>
    </row>
    <row r="35545" spans="1:12">
      <c r="A35545" t="e">
        <f ca="1">E00251513734821</f>
        <v>#NAME?</v>
      </c>
      <c r="B35545">
        <v>703</v>
      </c>
      <c r="C35545" t="s">
        <v>305</v>
      </c>
      <c r="D35545" s="1">
        <v>41284</v>
      </c>
      <c r="F35545">
        <v>3</v>
      </c>
      <c r="G35545">
        <v>3051</v>
      </c>
      <c r="H35545" t="s">
        <v>13</v>
      </c>
      <c r="J35545" t="s">
        <v>14</v>
      </c>
      <c r="K35545">
        <v>47</v>
      </c>
      <c r="L35545" t="s">
        <v>15</v>
      </c>
    </row>
    <row r="35546" spans="1:12">
      <c r="A35546" t="e">
        <f ca="1">E00251513734821</f>
        <v>#NAME?</v>
      </c>
      <c r="B35546">
        <v>703</v>
      </c>
      <c r="C35546" t="s">
        <v>305</v>
      </c>
      <c r="D35546" s="1">
        <v>41555</v>
      </c>
      <c r="F35546">
        <v>1</v>
      </c>
      <c r="G35546">
        <v>6869</v>
      </c>
      <c r="H35546" t="s">
        <v>641</v>
      </c>
      <c r="J35546" t="s">
        <v>14</v>
      </c>
      <c r="K35546">
        <v>48</v>
      </c>
      <c r="L35546" t="s">
        <v>15</v>
      </c>
    </row>
    <row r="35547" spans="1:12">
      <c r="A35547" t="e">
        <f ca="1">E00251513734821</f>
        <v>#NAME?</v>
      </c>
      <c r="B35547">
        <v>703</v>
      </c>
      <c r="C35547" t="s">
        <v>305</v>
      </c>
      <c r="D35547" s="1">
        <v>41620</v>
      </c>
      <c r="F35547">
        <v>4</v>
      </c>
      <c r="G35547">
        <v>3051</v>
      </c>
      <c r="H35547" t="s">
        <v>13</v>
      </c>
      <c r="J35547" t="s">
        <v>14</v>
      </c>
      <c r="K35547">
        <v>48</v>
      </c>
      <c r="L35547" t="s">
        <v>15</v>
      </c>
    </row>
    <row r="35548" spans="1:12">
      <c r="A35548" t="e">
        <f ca="1">E00251439955221</f>
        <v>#NAME?</v>
      </c>
      <c r="B35548">
        <v>438</v>
      </c>
      <c r="C35548" t="s">
        <v>474</v>
      </c>
      <c r="D35548" s="1">
        <v>41211</v>
      </c>
      <c r="F35548">
        <v>1</v>
      </c>
      <c r="G35548">
        <v>98984</v>
      </c>
      <c r="H35548" t="s">
        <v>576</v>
      </c>
      <c r="J35548" t="s">
        <v>14</v>
      </c>
      <c r="K35548">
        <v>49</v>
      </c>
      <c r="L35548" t="s">
        <v>15</v>
      </c>
    </row>
    <row r="35549" spans="1:12">
      <c r="A35549" t="e">
        <f ca="1">E00251439955221</f>
        <v>#NAME?</v>
      </c>
      <c r="B35549">
        <v>438</v>
      </c>
      <c r="C35549" t="s">
        <v>474</v>
      </c>
      <c r="D35549" s="1">
        <v>42163</v>
      </c>
      <c r="F35549">
        <v>2</v>
      </c>
      <c r="G35549">
        <v>4019</v>
      </c>
      <c r="H35549" t="s">
        <v>26</v>
      </c>
      <c r="J35549" t="s">
        <v>14</v>
      </c>
      <c r="K35549">
        <v>51</v>
      </c>
      <c r="L35549" t="s">
        <v>15</v>
      </c>
    </row>
    <row r="35550" spans="1:12">
      <c r="A35550" t="e">
        <f ca="1">E00251533607221</f>
        <v>#NAME?</v>
      </c>
      <c r="B35550">
        <v>122</v>
      </c>
      <c r="C35550" t="s">
        <v>522</v>
      </c>
      <c r="D35550" s="1">
        <v>42054</v>
      </c>
      <c r="F35550">
        <v>1</v>
      </c>
      <c r="G35550">
        <v>7242</v>
      </c>
      <c r="H35550" t="s">
        <v>93</v>
      </c>
      <c r="J35550" t="s">
        <v>14</v>
      </c>
      <c r="K35550">
        <v>45</v>
      </c>
      <c r="L35550" t="s">
        <v>15</v>
      </c>
    </row>
    <row r="35551" spans="1:12">
      <c r="A35551" t="e">
        <f ca="1">E00251533607221</f>
        <v>#NAME?</v>
      </c>
      <c r="B35551">
        <v>122</v>
      </c>
      <c r="C35551" t="s">
        <v>522</v>
      </c>
      <c r="D35551" s="1">
        <v>42912</v>
      </c>
      <c r="F35551">
        <v>1</v>
      </c>
      <c r="G35551">
        <v>71940</v>
      </c>
      <c r="H35551" t="s">
        <v>135</v>
      </c>
      <c r="J35551" t="s">
        <v>14</v>
      </c>
      <c r="K35551">
        <v>48</v>
      </c>
      <c r="L35551" t="s">
        <v>15</v>
      </c>
    </row>
    <row r="35552" spans="1:12">
      <c r="A35552" t="e">
        <f ca="1">E00251439819121</f>
        <v>#NAME?</v>
      </c>
      <c r="B35552">
        <v>1</v>
      </c>
      <c r="C35552" t="s">
        <v>234</v>
      </c>
      <c r="D35552" s="1">
        <v>42161</v>
      </c>
      <c r="F35552">
        <v>2</v>
      </c>
      <c r="G35552">
        <v>9221</v>
      </c>
      <c r="H35552" t="s">
        <v>269</v>
      </c>
      <c r="I35552" t="s">
        <v>56</v>
      </c>
      <c r="J35552" t="s">
        <v>57</v>
      </c>
      <c r="K35552">
        <v>54</v>
      </c>
      <c r="L35552" t="s">
        <v>15</v>
      </c>
    </row>
    <row r="35553" spans="1:12">
      <c r="A35553" t="e">
        <f ca="1">E00251513734821</f>
        <v>#NAME?</v>
      </c>
      <c r="B35553">
        <v>703</v>
      </c>
      <c r="C35553" t="s">
        <v>305</v>
      </c>
      <c r="D35553" s="1">
        <v>42446</v>
      </c>
      <c r="F35553">
        <v>1</v>
      </c>
      <c r="G35553">
        <v>7242</v>
      </c>
      <c r="H35553" t="s">
        <v>93</v>
      </c>
      <c r="J35553" t="s">
        <v>14</v>
      </c>
      <c r="K35553">
        <v>50</v>
      </c>
      <c r="L35553" t="s">
        <v>15</v>
      </c>
    </row>
    <row r="35554" spans="1:12">
      <c r="A35554" t="e">
        <f ca="1">E00251427218921</f>
        <v>#NAME?</v>
      </c>
      <c r="B35554">
        <v>10</v>
      </c>
      <c r="C35554" t="s">
        <v>18</v>
      </c>
      <c r="D35554" s="1">
        <v>41184</v>
      </c>
      <c r="F35554">
        <v>2</v>
      </c>
      <c r="G35554">
        <v>2189</v>
      </c>
      <c r="H35554" t="s">
        <v>156</v>
      </c>
      <c r="J35554" t="s">
        <v>14</v>
      </c>
      <c r="K35554">
        <v>51</v>
      </c>
      <c r="L35554" t="s">
        <v>15</v>
      </c>
    </row>
    <row r="35555" spans="1:12">
      <c r="A35555" t="e">
        <f ca="1">E00251513734821</f>
        <v>#NAME?</v>
      </c>
      <c r="B35555">
        <v>703</v>
      </c>
      <c r="C35555" t="s">
        <v>305</v>
      </c>
      <c r="D35555" s="1">
        <v>42219</v>
      </c>
      <c r="F35555">
        <v>4</v>
      </c>
      <c r="G35555">
        <v>2449</v>
      </c>
      <c r="H35555" t="s">
        <v>53</v>
      </c>
      <c r="J35555" t="s">
        <v>14</v>
      </c>
      <c r="K35555">
        <v>50</v>
      </c>
      <c r="L35555" t="s">
        <v>15</v>
      </c>
    </row>
    <row r="35556" spans="1:12">
      <c r="A35556" t="e">
        <f ca="1">E00251619802021</f>
        <v>#NAME?</v>
      </c>
      <c r="B35556">
        <v>454</v>
      </c>
      <c r="C35556" t="s">
        <v>179</v>
      </c>
      <c r="D35556" s="1">
        <v>40947</v>
      </c>
      <c r="F35556">
        <v>1</v>
      </c>
      <c r="G35556">
        <v>3568</v>
      </c>
      <c r="H35556" t="s">
        <v>1762</v>
      </c>
      <c r="J35556" t="s">
        <v>14</v>
      </c>
      <c r="K35556">
        <v>50</v>
      </c>
      <c r="L35556" t="s">
        <v>15</v>
      </c>
    </row>
    <row r="35557" spans="1:12">
      <c r="A35557" t="e">
        <f t="shared" ref="A35557:A35564" ca="1" si="326">E00251513734821</f>
        <v>#NAME?</v>
      </c>
      <c r="B35557">
        <v>703</v>
      </c>
      <c r="C35557" t="s">
        <v>305</v>
      </c>
      <c r="D35557" s="1">
        <v>42549</v>
      </c>
      <c r="F35557">
        <v>1</v>
      </c>
      <c r="G35557">
        <v>7242</v>
      </c>
      <c r="H35557" t="s">
        <v>93</v>
      </c>
      <c r="J35557" t="s">
        <v>14</v>
      </c>
      <c r="K35557">
        <v>51</v>
      </c>
      <c r="L35557" t="s">
        <v>15</v>
      </c>
    </row>
    <row r="35558" spans="1:12">
      <c r="A35558" t="e">
        <f t="shared" ca="1" si="326"/>
        <v>#NAME?</v>
      </c>
      <c r="B35558">
        <v>703</v>
      </c>
      <c r="C35558" t="s">
        <v>305</v>
      </c>
      <c r="D35558" s="1">
        <v>42604</v>
      </c>
      <c r="F35558">
        <v>6</v>
      </c>
      <c r="G35558">
        <v>5699</v>
      </c>
      <c r="H35558" t="s">
        <v>329</v>
      </c>
      <c r="J35558" t="s">
        <v>14</v>
      </c>
      <c r="K35558">
        <v>51</v>
      </c>
      <c r="L35558" t="s">
        <v>15</v>
      </c>
    </row>
    <row r="35559" spans="1:12">
      <c r="A35559" t="e">
        <f t="shared" ca="1" si="326"/>
        <v>#NAME?</v>
      </c>
      <c r="B35559">
        <v>703</v>
      </c>
      <c r="C35559" t="s">
        <v>305</v>
      </c>
      <c r="D35559" s="1">
        <v>42803</v>
      </c>
      <c r="F35559">
        <v>1</v>
      </c>
      <c r="G35559">
        <v>7242</v>
      </c>
      <c r="H35559" t="s">
        <v>93</v>
      </c>
      <c r="J35559" t="s">
        <v>14</v>
      </c>
      <c r="K35559">
        <v>51</v>
      </c>
      <c r="L35559" t="s">
        <v>15</v>
      </c>
    </row>
    <row r="35560" spans="1:12">
      <c r="A35560" t="e">
        <f t="shared" ca="1" si="326"/>
        <v>#NAME?</v>
      </c>
      <c r="B35560">
        <v>703</v>
      </c>
      <c r="C35560" t="s">
        <v>305</v>
      </c>
      <c r="D35560" s="1">
        <v>42816</v>
      </c>
      <c r="F35560">
        <v>5</v>
      </c>
      <c r="G35560">
        <v>2169</v>
      </c>
      <c r="H35560" t="s">
        <v>40</v>
      </c>
      <c r="J35560" t="s">
        <v>14</v>
      </c>
      <c r="K35560">
        <v>51</v>
      </c>
      <c r="L35560" t="s">
        <v>15</v>
      </c>
    </row>
    <row r="35561" spans="1:12">
      <c r="A35561" t="e">
        <f t="shared" ca="1" si="326"/>
        <v>#NAME?</v>
      </c>
      <c r="B35561">
        <v>703</v>
      </c>
      <c r="C35561" t="s">
        <v>305</v>
      </c>
      <c r="D35561" s="1">
        <v>42870</v>
      </c>
      <c r="F35561">
        <v>6</v>
      </c>
      <c r="G35561">
        <v>5699</v>
      </c>
      <c r="H35561" t="s">
        <v>329</v>
      </c>
      <c r="J35561" t="s">
        <v>14</v>
      </c>
      <c r="K35561">
        <v>51</v>
      </c>
      <c r="L35561" t="s">
        <v>15</v>
      </c>
    </row>
    <row r="35562" spans="1:12">
      <c r="A35562" t="e">
        <f t="shared" ca="1" si="326"/>
        <v>#NAME?</v>
      </c>
      <c r="B35562">
        <v>703</v>
      </c>
      <c r="C35562" t="s">
        <v>305</v>
      </c>
      <c r="D35562" s="1">
        <v>42604</v>
      </c>
      <c r="F35562">
        <v>1</v>
      </c>
      <c r="G35562">
        <v>7242</v>
      </c>
      <c r="H35562" t="s">
        <v>93</v>
      </c>
      <c r="J35562" t="s">
        <v>14</v>
      </c>
      <c r="K35562">
        <v>51</v>
      </c>
      <c r="L35562" t="s">
        <v>15</v>
      </c>
    </row>
    <row r="35563" spans="1:12">
      <c r="A35563" t="e">
        <f t="shared" ca="1" si="326"/>
        <v>#NAME?</v>
      </c>
      <c r="B35563">
        <v>703</v>
      </c>
      <c r="C35563" t="s">
        <v>305</v>
      </c>
      <c r="D35563" s="1">
        <v>42870</v>
      </c>
      <c r="F35563">
        <v>1</v>
      </c>
      <c r="G35563">
        <v>7295</v>
      </c>
      <c r="H35563" t="s">
        <v>76</v>
      </c>
      <c r="J35563" t="s">
        <v>14</v>
      </c>
      <c r="K35563">
        <v>51</v>
      </c>
      <c r="L35563" t="s">
        <v>15</v>
      </c>
    </row>
    <row r="35564" spans="1:12">
      <c r="A35564" t="e">
        <f t="shared" ca="1" si="326"/>
        <v>#NAME?</v>
      </c>
      <c r="B35564">
        <v>703</v>
      </c>
      <c r="C35564" t="s">
        <v>305</v>
      </c>
      <c r="D35564" s="1">
        <v>42892</v>
      </c>
      <c r="F35564">
        <v>6</v>
      </c>
      <c r="G35564">
        <v>3051</v>
      </c>
      <c r="H35564" t="s">
        <v>13</v>
      </c>
      <c r="J35564" t="s">
        <v>14</v>
      </c>
      <c r="K35564">
        <v>51</v>
      </c>
      <c r="L35564" t="s">
        <v>15</v>
      </c>
    </row>
    <row r="35565" spans="1:12">
      <c r="A35565" t="e">
        <f ca="1">E00251711670221</f>
        <v>#NAME?</v>
      </c>
      <c r="B35565">
        <v>11</v>
      </c>
      <c r="C35565" t="s">
        <v>245</v>
      </c>
      <c r="D35565" s="1">
        <v>42152</v>
      </c>
      <c r="F35565">
        <v>2</v>
      </c>
      <c r="G35565">
        <v>4019</v>
      </c>
      <c r="H35565" t="s">
        <v>26</v>
      </c>
      <c r="J35565" t="s">
        <v>14</v>
      </c>
      <c r="K35565">
        <v>50</v>
      </c>
      <c r="L35565" t="s">
        <v>15</v>
      </c>
    </row>
    <row r="35566" spans="1:12">
      <c r="A35566" t="e">
        <f ca="1">E00251711670221</f>
        <v>#NAME?</v>
      </c>
      <c r="B35566">
        <v>11</v>
      </c>
      <c r="C35566" t="s">
        <v>245</v>
      </c>
      <c r="D35566" s="1">
        <v>42426</v>
      </c>
      <c r="F35566">
        <v>2</v>
      </c>
      <c r="G35566">
        <v>4019</v>
      </c>
      <c r="H35566" t="s">
        <v>26</v>
      </c>
      <c r="J35566" t="s">
        <v>14</v>
      </c>
      <c r="K35566">
        <v>51</v>
      </c>
      <c r="L35566" t="s">
        <v>15</v>
      </c>
    </row>
    <row r="35567" spans="1:12">
      <c r="A35567" t="e">
        <f ca="1">E00251616967721</f>
        <v>#NAME?</v>
      </c>
      <c r="B35567">
        <v>701</v>
      </c>
      <c r="C35567" t="s">
        <v>72</v>
      </c>
      <c r="D35567" s="1">
        <v>41745</v>
      </c>
      <c r="F35567">
        <v>6</v>
      </c>
      <c r="G35567">
        <v>70400</v>
      </c>
      <c r="H35567" t="s">
        <v>536</v>
      </c>
      <c r="J35567" t="s">
        <v>14</v>
      </c>
      <c r="K35567">
        <v>45</v>
      </c>
      <c r="L35567" t="s">
        <v>15</v>
      </c>
    </row>
    <row r="35568" spans="1:12">
      <c r="A35568" t="e">
        <f ca="1">E00251616967721</f>
        <v>#NAME?</v>
      </c>
      <c r="B35568">
        <v>701</v>
      </c>
      <c r="C35568" t="s">
        <v>72</v>
      </c>
      <c r="D35568" s="1">
        <v>42186</v>
      </c>
      <c r="F35568">
        <v>6</v>
      </c>
      <c r="G35568">
        <v>73390</v>
      </c>
      <c r="H35568" t="s">
        <v>66</v>
      </c>
      <c r="J35568" t="s">
        <v>14</v>
      </c>
      <c r="K35568">
        <v>46</v>
      </c>
      <c r="L35568" t="s">
        <v>15</v>
      </c>
    </row>
    <row r="35569" spans="1:12">
      <c r="A35569" t="e">
        <f ca="1">E00251430366921</f>
        <v>#NAME?</v>
      </c>
      <c r="B35569">
        <v>489</v>
      </c>
      <c r="C35569" t="s">
        <v>100</v>
      </c>
      <c r="D35569" s="1">
        <v>41219</v>
      </c>
      <c r="F35569">
        <v>2</v>
      </c>
      <c r="G35569">
        <v>4019</v>
      </c>
      <c r="H35569" t="s">
        <v>26</v>
      </c>
      <c r="J35569" t="s">
        <v>14</v>
      </c>
      <c r="K35569">
        <v>49</v>
      </c>
      <c r="L35569" t="s">
        <v>15</v>
      </c>
    </row>
    <row r="35570" spans="1:12">
      <c r="A35570" t="e">
        <f t="shared" ref="A35570:A35575" ca="1" si="327">E00251619802021</f>
        <v>#NAME?</v>
      </c>
      <c r="B35570">
        <v>454</v>
      </c>
      <c r="C35570" t="s">
        <v>179</v>
      </c>
      <c r="D35570" s="1">
        <v>41276</v>
      </c>
      <c r="F35570">
        <v>1</v>
      </c>
      <c r="G35570">
        <v>7291</v>
      </c>
      <c r="H35570" t="s">
        <v>163</v>
      </c>
      <c r="J35570" t="s">
        <v>14</v>
      </c>
      <c r="K35570">
        <v>51</v>
      </c>
      <c r="L35570" t="s">
        <v>15</v>
      </c>
    </row>
    <row r="35571" spans="1:12">
      <c r="A35571" t="e">
        <f t="shared" ca="1" si="327"/>
        <v>#NAME?</v>
      </c>
      <c r="B35571">
        <v>454</v>
      </c>
      <c r="C35571" t="s">
        <v>179</v>
      </c>
      <c r="D35571" s="1">
        <v>41390</v>
      </c>
      <c r="F35571">
        <v>1</v>
      </c>
      <c r="G35571">
        <v>78609</v>
      </c>
      <c r="H35571" t="s">
        <v>240</v>
      </c>
      <c r="J35571" t="s">
        <v>14</v>
      </c>
      <c r="K35571">
        <v>51</v>
      </c>
      <c r="L35571" t="s">
        <v>22</v>
      </c>
    </row>
    <row r="35572" spans="1:12">
      <c r="A35572" t="e">
        <f t="shared" ca="1" si="327"/>
        <v>#NAME?</v>
      </c>
      <c r="B35572">
        <v>454</v>
      </c>
      <c r="C35572" t="s">
        <v>179</v>
      </c>
      <c r="D35572" s="1">
        <v>41466</v>
      </c>
      <c r="F35572">
        <v>1</v>
      </c>
      <c r="G35572">
        <v>78609</v>
      </c>
      <c r="H35572" t="s">
        <v>240</v>
      </c>
      <c r="J35572" t="s">
        <v>14</v>
      </c>
      <c r="K35572">
        <v>51</v>
      </c>
      <c r="L35572" t="s">
        <v>22</v>
      </c>
    </row>
    <row r="35573" spans="1:12">
      <c r="A35573" t="e">
        <f t="shared" ca="1" si="327"/>
        <v>#NAME?</v>
      </c>
      <c r="B35573">
        <v>454</v>
      </c>
      <c r="C35573" t="s">
        <v>179</v>
      </c>
      <c r="D35573" s="1">
        <v>41991</v>
      </c>
      <c r="F35573">
        <v>1</v>
      </c>
      <c r="G35573">
        <v>7291</v>
      </c>
      <c r="H35573" t="s">
        <v>163</v>
      </c>
      <c r="J35573" t="s">
        <v>14</v>
      </c>
      <c r="K35573">
        <v>53</v>
      </c>
      <c r="L35573" t="s">
        <v>15</v>
      </c>
    </row>
    <row r="35574" spans="1:12">
      <c r="A35574" t="e">
        <f t="shared" ca="1" si="327"/>
        <v>#NAME?</v>
      </c>
      <c r="B35574">
        <v>454</v>
      </c>
      <c r="C35574" t="s">
        <v>179</v>
      </c>
      <c r="D35574" s="1">
        <v>42146</v>
      </c>
      <c r="F35574">
        <v>1</v>
      </c>
      <c r="G35574">
        <v>4659</v>
      </c>
      <c r="H35574" t="s">
        <v>47</v>
      </c>
      <c r="J35574" t="s">
        <v>14</v>
      </c>
      <c r="K35574">
        <v>53</v>
      </c>
      <c r="L35574" t="s">
        <v>15</v>
      </c>
    </row>
    <row r="35575" spans="1:12">
      <c r="A35575" t="e">
        <f t="shared" ca="1" si="327"/>
        <v>#NAME?</v>
      </c>
      <c r="B35575">
        <v>454</v>
      </c>
      <c r="C35575" t="s">
        <v>179</v>
      </c>
      <c r="D35575" s="1">
        <v>42207</v>
      </c>
      <c r="F35575">
        <v>1</v>
      </c>
      <c r="G35575">
        <v>7291</v>
      </c>
      <c r="H35575" t="s">
        <v>163</v>
      </c>
      <c r="J35575" t="s">
        <v>14</v>
      </c>
      <c r="K35575">
        <v>53</v>
      </c>
      <c r="L35575" t="s">
        <v>15</v>
      </c>
    </row>
    <row r="35576" spans="1:12">
      <c r="A35576" t="e">
        <f ca="1">E00251518891821</f>
        <v>#NAME?</v>
      </c>
      <c r="B35576">
        <v>294</v>
      </c>
      <c r="C35576" t="s">
        <v>61</v>
      </c>
      <c r="D35576" s="1">
        <v>41430</v>
      </c>
      <c r="F35576">
        <v>4</v>
      </c>
      <c r="G35576">
        <v>7811</v>
      </c>
      <c r="H35576" t="s">
        <v>878</v>
      </c>
      <c r="J35576" t="s">
        <v>14</v>
      </c>
      <c r="K35576">
        <v>45</v>
      </c>
      <c r="L35576" t="s">
        <v>22</v>
      </c>
    </row>
    <row r="35577" spans="1:12">
      <c r="A35577" t="e">
        <f ca="1">E00251439850121</f>
        <v>#NAME?</v>
      </c>
      <c r="B35577">
        <v>6156</v>
      </c>
      <c r="C35577" t="s">
        <v>352</v>
      </c>
      <c r="D35577" s="1">
        <v>41663</v>
      </c>
      <c r="F35577">
        <v>1</v>
      </c>
      <c r="G35577">
        <v>71940</v>
      </c>
      <c r="H35577" t="s">
        <v>135</v>
      </c>
      <c r="J35577" t="s">
        <v>14</v>
      </c>
      <c r="K35577">
        <v>41</v>
      </c>
      <c r="L35577" t="s">
        <v>15</v>
      </c>
    </row>
    <row r="35578" spans="1:12">
      <c r="A35578" t="e">
        <f ca="1">E00251616967721</f>
        <v>#NAME?</v>
      </c>
      <c r="B35578">
        <v>701</v>
      </c>
      <c r="C35578" t="s">
        <v>72</v>
      </c>
      <c r="D35578" s="1">
        <v>42685</v>
      </c>
      <c r="F35578">
        <v>4</v>
      </c>
      <c r="G35578">
        <v>70400</v>
      </c>
      <c r="H35578" t="s">
        <v>536</v>
      </c>
      <c r="J35578" t="s">
        <v>14</v>
      </c>
      <c r="K35578">
        <v>47</v>
      </c>
      <c r="L35578" t="s">
        <v>15</v>
      </c>
    </row>
    <row r="35579" spans="1:12">
      <c r="A35579" t="e">
        <f ca="1">E00251524952721</f>
        <v>#NAME?</v>
      </c>
      <c r="B35579">
        <v>437</v>
      </c>
      <c r="C35579" t="s">
        <v>216</v>
      </c>
      <c r="D35579" s="1">
        <v>42248</v>
      </c>
      <c r="F35579">
        <v>2</v>
      </c>
      <c r="G35579">
        <v>4519</v>
      </c>
      <c r="H35579" t="s">
        <v>1155</v>
      </c>
      <c r="J35579" t="s">
        <v>14</v>
      </c>
      <c r="K35579">
        <v>50</v>
      </c>
      <c r="L35579" t="s">
        <v>15</v>
      </c>
    </row>
    <row r="35580" spans="1:12">
      <c r="A35580" t="e">
        <f ca="1">E00251524952721</f>
        <v>#NAME?</v>
      </c>
      <c r="B35580">
        <v>437</v>
      </c>
      <c r="C35580" t="s">
        <v>216</v>
      </c>
      <c r="D35580" s="1">
        <v>43068</v>
      </c>
      <c r="F35580">
        <v>4</v>
      </c>
      <c r="G35580">
        <v>24290</v>
      </c>
      <c r="H35580" t="s">
        <v>580</v>
      </c>
      <c r="J35580" t="s">
        <v>14</v>
      </c>
      <c r="K35580">
        <v>52</v>
      </c>
      <c r="L35580" t="s">
        <v>15</v>
      </c>
    </row>
    <row r="35581" spans="1:12">
      <c r="A35581" t="e">
        <f ca="1">E00251619802021</f>
        <v>#NAME?</v>
      </c>
      <c r="B35581">
        <v>454</v>
      </c>
      <c r="C35581" t="s">
        <v>179</v>
      </c>
      <c r="D35581" s="1">
        <v>42405</v>
      </c>
      <c r="F35581">
        <v>2</v>
      </c>
      <c r="G35581">
        <v>7291</v>
      </c>
      <c r="H35581" t="s">
        <v>163</v>
      </c>
      <c r="J35581" t="s">
        <v>14</v>
      </c>
      <c r="K35581">
        <v>54</v>
      </c>
      <c r="L35581" t="s">
        <v>15</v>
      </c>
    </row>
    <row r="35582" spans="1:12">
      <c r="A35582" t="e">
        <f ca="1">E00251432413621</f>
        <v>#NAME?</v>
      </c>
      <c r="B35582">
        <v>7504</v>
      </c>
      <c r="C35582" t="s">
        <v>162</v>
      </c>
      <c r="D35582" s="1">
        <v>42612</v>
      </c>
      <c r="F35582">
        <v>1</v>
      </c>
      <c r="G35582">
        <v>3804</v>
      </c>
      <c r="H35582" t="s">
        <v>71</v>
      </c>
      <c r="J35582" t="s">
        <v>14</v>
      </c>
      <c r="K35582">
        <v>61</v>
      </c>
      <c r="L35582" t="s">
        <v>15</v>
      </c>
    </row>
    <row r="35583" spans="1:12">
      <c r="A35583" t="e">
        <f ca="1">E00251518891821</f>
        <v>#NAME?</v>
      </c>
      <c r="B35583">
        <v>294</v>
      </c>
      <c r="C35583" t="s">
        <v>61</v>
      </c>
      <c r="D35583" s="1">
        <v>41941</v>
      </c>
      <c r="F35583">
        <v>6</v>
      </c>
      <c r="G35583">
        <v>7811</v>
      </c>
      <c r="H35583" t="s">
        <v>878</v>
      </c>
      <c r="J35583" t="s">
        <v>14</v>
      </c>
      <c r="K35583">
        <v>47</v>
      </c>
      <c r="L35583" t="s">
        <v>22</v>
      </c>
    </row>
    <row r="35584" spans="1:12">
      <c r="A35584" t="e">
        <f ca="1">E00251427218921</f>
        <v>#NAME?</v>
      </c>
      <c r="B35584">
        <v>10</v>
      </c>
      <c r="C35584" t="s">
        <v>18</v>
      </c>
      <c r="D35584" s="1">
        <v>41989</v>
      </c>
      <c r="F35584">
        <v>1</v>
      </c>
      <c r="G35584">
        <v>9198</v>
      </c>
      <c r="H35584" t="s">
        <v>229</v>
      </c>
      <c r="J35584" t="s">
        <v>14</v>
      </c>
      <c r="K35584">
        <v>53</v>
      </c>
      <c r="L35584" t="s">
        <v>15</v>
      </c>
    </row>
    <row r="35585" spans="1:12">
      <c r="A35585" t="e">
        <f ca="1">E00251427218921</f>
        <v>#NAME?</v>
      </c>
      <c r="B35585">
        <v>10</v>
      </c>
      <c r="C35585" t="s">
        <v>18</v>
      </c>
      <c r="D35585" s="1">
        <v>41995</v>
      </c>
      <c r="F35585">
        <v>2</v>
      </c>
      <c r="G35585">
        <v>9198</v>
      </c>
      <c r="H35585" t="s">
        <v>229</v>
      </c>
      <c r="J35585" t="s">
        <v>14</v>
      </c>
      <c r="K35585">
        <v>53</v>
      </c>
      <c r="L35585" t="s">
        <v>15</v>
      </c>
    </row>
    <row r="35586" spans="1:12">
      <c r="A35586" t="e">
        <f ca="1">E00251619802021</f>
        <v>#NAME?</v>
      </c>
      <c r="B35586">
        <v>454</v>
      </c>
      <c r="C35586" t="s">
        <v>179</v>
      </c>
      <c r="D35586" s="1">
        <v>42557</v>
      </c>
      <c r="F35586">
        <v>1</v>
      </c>
      <c r="G35586">
        <v>7291</v>
      </c>
      <c r="H35586" t="s">
        <v>163</v>
      </c>
      <c r="J35586" t="s">
        <v>14</v>
      </c>
      <c r="K35586">
        <v>54</v>
      </c>
      <c r="L35586" t="s">
        <v>15</v>
      </c>
    </row>
    <row r="35587" spans="1:12">
      <c r="A35587" t="e">
        <f ca="1">E00251532091221</f>
        <v>#NAME?</v>
      </c>
      <c r="B35587">
        <v>451</v>
      </c>
      <c r="C35587" t="s">
        <v>102</v>
      </c>
      <c r="D35587" s="1">
        <v>42114</v>
      </c>
      <c r="F35587">
        <v>2</v>
      </c>
      <c r="G35587">
        <v>60491</v>
      </c>
      <c r="H35587" t="s">
        <v>1763</v>
      </c>
      <c r="J35587" t="s">
        <v>14</v>
      </c>
      <c r="K35587">
        <v>58</v>
      </c>
      <c r="L35587" t="s">
        <v>15</v>
      </c>
    </row>
    <row r="35588" spans="1:12">
      <c r="A35588" t="e">
        <f ca="1">E00251432363021</f>
        <v>#NAME?</v>
      </c>
      <c r="B35588">
        <v>769</v>
      </c>
      <c r="C35588" t="s">
        <v>397</v>
      </c>
      <c r="D35588" s="1">
        <v>42014</v>
      </c>
      <c r="E35588">
        <v>0</v>
      </c>
      <c r="F35588">
        <v>1</v>
      </c>
      <c r="G35588">
        <v>3540</v>
      </c>
      <c r="H35588" t="s">
        <v>436</v>
      </c>
      <c r="J35588" t="s">
        <v>34</v>
      </c>
      <c r="K35588">
        <v>46</v>
      </c>
      <c r="L35588" t="s">
        <v>15</v>
      </c>
    </row>
    <row r="35589" spans="1:12">
      <c r="A35589" t="e">
        <f ca="1">E00251713690721</f>
        <v>#NAME?</v>
      </c>
      <c r="B35589">
        <v>198</v>
      </c>
      <c r="C35589" t="s">
        <v>559</v>
      </c>
      <c r="D35589" s="1">
        <v>41647</v>
      </c>
      <c r="F35589">
        <v>2</v>
      </c>
      <c r="G35589">
        <v>72885</v>
      </c>
      <c r="H35589" t="s">
        <v>354</v>
      </c>
      <c r="J35589" t="s">
        <v>14</v>
      </c>
      <c r="K35589">
        <v>40</v>
      </c>
      <c r="L35589" t="s">
        <v>15</v>
      </c>
    </row>
    <row r="35590" spans="1:12">
      <c r="A35590" t="e">
        <f ca="1">E00251430352821</f>
        <v>#NAME?</v>
      </c>
      <c r="B35590">
        <v>769</v>
      </c>
      <c r="C35590" t="s">
        <v>397</v>
      </c>
      <c r="D35590" s="1">
        <v>42014</v>
      </c>
      <c r="E35590">
        <v>1</v>
      </c>
      <c r="F35590">
        <v>1</v>
      </c>
      <c r="G35590">
        <v>55090</v>
      </c>
      <c r="H35590" t="s">
        <v>400</v>
      </c>
      <c r="J35590" t="s">
        <v>34</v>
      </c>
      <c r="K35590">
        <v>55</v>
      </c>
      <c r="L35590" t="s">
        <v>15</v>
      </c>
    </row>
    <row r="35591" spans="1:12">
      <c r="A35591" t="e">
        <f ca="1">E00251532134321</f>
        <v>#NAME?</v>
      </c>
      <c r="B35591">
        <v>497</v>
      </c>
      <c r="C35591" t="s">
        <v>141</v>
      </c>
      <c r="D35591" s="1">
        <v>42767</v>
      </c>
      <c r="F35591">
        <v>2</v>
      </c>
      <c r="G35591">
        <v>25000</v>
      </c>
      <c r="H35591" t="s">
        <v>178</v>
      </c>
      <c r="J35591" t="s">
        <v>14</v>
      </c>
      <c r="K35591">
        <v>65</v>
      </c>
      <c r="L35591" t="s">
        <v>15</v>
      </c>
    </row>
    <row r="35592" spans="1:12">
      <c r="A35592" t="e">
        <f ca="1">E00251533607221</f>
        <v>#NAME?</v>
      </c>
      <c r="B35592">
        <v>122</v>
      </c>
      <c r="C35592" t="s">
        <v>522</v>
      </c>
      <c r="D35592" s="1">
        <v>42902</v>
      </c>
      <c r="F35592">
        <v>1</v>
      </c>
      <c r="G35592">
        <v>58089</v>
      </c>
      <c r="H35592" t="s">
        <v>988</v>
      </c>
      <c r="J35592" t="s">
        <v>14</v>
      </c>
      <c r="K35592">
        <v>48</v>
      </c>
      <c r="L35592" t="s">
        <v>15</v>
      </c>
    </row>
    <row r="35593" spans="1:12">
      <c r="A35593" t="e">
        <f ca="1">E00251515343921</f>
        <v>#NAME?</v>
      </c>
      <c r="B35593">
        <v>11</v>
      </c>
      <c r="C35593" t="s">
        <v>245</v>
      </c>
      <c r="D35593" s="1">
        <v>41673</v>
      </c>
      <c r="F35593">
        <v>3</v>
      </c>
      <c r="G35593">
        <v>7177</v>
      </c>
      <c r="H35593" t="s">
        <v>126</v>
      </c>
      <c r="J35593" t="s">
        <v>14</v>
      </c>
      <c r="K35593">
        <v>49</v>
      </c>
      <c r="L35593" t="s">
        <v>15</v>
      </c>
    </row>
    <row r="35594" spans="1:12">
      <c r="A35594" t="e">
        <f ca="1">E00251515343921</f>
        <v>#NAME?</v>
      </c>
      <c r="B35594">
        <v>11</v>
      </c>
      <c r="C35594" t="s">
        <v>245</v>
      </c>
      <c r="D35594" s="1">
        <v>42747</v>
      </c>
      <c r="F35594">
        <v>1</v>
      </c>
      <c r="G35594">
        <v>38830</v>
      </c>
      <c r="H35594" t="s">
        <v>847</v>
      </c>
      <c r="J35594" t="s">
        <v>14</v>
      </c>
      <c r="K35594">
        <v>52</v>
      </c>
      <c r="L35594" t="s">
        <v>15</v>
      </c>
    </row>
    <row r="35595" spans="1:12">
      <c r="A35595" t="e">
        <f ca="1">E00251524999521</f>
        <v>#NAME?</v>
      </c>
      <c r="B35595">
        <v>437</v>
      </c>
      <c r="C35595" t="s">
        <v>216</v>
      </c>
      <c r="D35595" s="1">
        <v>40952</v>
      </c>
      <c r="F35595">
        <v>2</v>
      </c>
      <c r="G35595">
        <v>7880</v>
      </c>
      <c r="H35595" t="s">
        <v>213</v>
      </c>
      <c r="J35595" t="s">
        <v>14</v>
      </c>
      <c r="K35595">
        <v>41</v>
      </c>
      <c r="L35595" t="s">
        <v>22</v>
      </c>
    </row>
    <row r="35596" spans="1:12">
      <c r="A35596" t="e">
        <f ca="1">E00251529062621</f>
        <v>#NAME?</v>
      </c>
      <c r="B35596">
        <v>290</v>
      </c>
      <c r="C35596" t="s">
        <v>449</v>
      </c>
      <c r="D35596" s="1">
        <v>41397</v>
      </c>
      <c r="F35596">
        <v>1</v>
      </c>
      <c r="G35596">
        <v>3659</v>
      </c>
      <c r="H35596" t="s">
        <v>132</v>
      </c>
      <c r="J35596" t="s">
        <v>14</v>
      </c>
      <c r="K35596">
        <v>57</v>
      </c>
      <c r="L35596" t="s">
        <v>15</v>
      </c>
    </row>
    <row r="35597" spans="1:12">
      <c r="A35597" t="e">
        <f ca="1">E00251529062621</f>
        <v>#NAME?</v>
      </c>
      <c r="B35597">
        <v>290</v>
      </c>
      <c r="C35597" t="s">
        <v>449</v>
      </c>
      <c r="D35597" s="1">
        <v>41445</v>
      </c>
      <c r="F35597">
        <v>1</v>
      </c>
      <c r="G35597">
        <v>3659</v>
      </c>
      <c r="H35597" t="s">
        <v>132</v>
      </c>
      <c r="J35597" t="s">
        <v>14</v>
      </c>
      <c r="K35597">
        <v>57</v>
      </c>
      <c r="L35597" t="s">
        <v>15</v>
      </c>
    </row>
    <row r="35598" spans="1:12">
      <c r="A35598" t="e">
        <f ca="1">E00251532955921</f>
        <v>#NAME?</v>
      </c>
      <c r="B35598">
        <v>459</v>
      </c>
      <c r="C35598" t="s">
        <v>187</v>
      </c>
      <c r="D35598" s="1">
        <v>41835</v>
      </c>
      <c r="F35598">
        <v>1</v>
      </c>
      <c r="G35598">
        <v>27800</v>
      </c>
      <c r="H35598" t="s">
        <v>145</v>
      </c>
      <c r="J35598" t="s">
        <v>14</v>
      </c>
      <c r="K35598">
        <v>52</v>
      </c>
      <c r="L35598" t="s">
        <v>15</v>
      </c>
    </row>
    <row r="35599" spans="1:12">
      <c r="A35599" t="e">
        <f ca="1">E00251427388121</f>
        <v>#NAME?</v>
      </c>
      <c r="B35599">
        <v>28</v>
      </c>
      <c r="C35599" t="s">
        <v>153</v>
      </c>
      <c r="D35599" s="1">
        <v>42781</v>
      </c>
      <c r="F35599">
        <v>1</v>
      </c>
      <c r="G35599">
        <v>2729</v>
      </c>
      <c r="H35599" t="s">
        <v>115</v>
      </c>
      <c r="J35599" t="s">
        <v>14</v>
      </c>
      <c r="K35599">
        <v>64</v>
      </c>
      <c r="L35599" t="s">
        <v>15</v>
      </c>
    </row>
    <row r="35600" spans="1:12">
      <c r="A35600" t="e">
        <f ca="1">E00251524999521</f>
        <v>#NAME?</v>
      </c>
      <c r="B35600">
        <v>437</v>
      </c>
      <c r="C35600" t="s">
        <v>216</v>
      </c>
      <c r="D35600" s="1">
        <v>42110</v>
      </c>
      <c r="F35600">
        <v>1</v>
      </c>
      <c r="G35600">
        <v>5198</v>
      </c>
      <c r="H35600" t="s">
        <v>200</v>
      </c>
      <c r="J35600" t="s">
        <v>14</v>
      </c>
      <c r="K35600">
        <v>44</v>
      </c>
      <c r="L35600" t="s">
        <v>15</v>
      </c>
    </row>
    <row r="35601" spans="1:12">
      <c r="A35601" t="e">
        <f ca="1">E00251532091221</f>
        <v>#NAME?</v>
      </c>
      <c r="B35601">
        <v>451</v>
      </c>
      <c r="C35601" t="s">
        <v>102</v>
      </c>
      <c r="D35601" s="1">
        <v>42102</v>
      </c>
      <c r="F35601">
        <v>2</v>
      </c>
      <c r="G35601">
        <v>60491</v>
      </c>
      <c r="H35601" t="s">
        <v>1763</v>
      </c>
      <c r="J35601" t="s">
        <v>14</v>
      </c>
      <c r="K35601">
        <v>58</v>
      </c>
      <c r="L35601" t="s">
        <v>15</v>
      </c>
    </row>
    <row r="35602" spans="1:12">
      <c r="A35602" t="e">
        <f ca="1">E00251439558321</f>
        <v>#NAME?</v>
      </c>
      <c r="B35602">
        <v>1786</v>
      </c>
      <c r="C35602" t="s">
        <v>37</v>
      </c>
      <c r="D35602" s="1">
        <v>42194</v>
      </c>
      <c r="F35602">
        <v>1</v>
      </c>
      <c r="G35602">
        <v>49300</v>
      </c>
      <c r="H35602" t="s">
        <v>228</v>
      </c>
      <c r="J35602" t="s">
        <v>14</v>
      </c>
      <c r="K35602">
        <v>52</v>
      </c>
      <c r="L35602" t="s">
        <v>15</v>
      </c>
    </row>
    <row r="35603" spans="1:12">
      <c r="A35603" t="e">
        <f ca="1">E00251532955921</f>
        <v>#NAME?</v>
      </c>
      <c r="B35603">
        <v>459</v>
      </c>
      <c r="C35603" t="s">
        <v>187</v>
      </c>
      <c r="D35603" s="1">
        <v>42460</v>
      </c>
      <c r="F35603">
        <v>1</v>
      </c>
      <c r="G35603">
        <v>7840</v>
      </c>
      <c r="H35603" t="s">
        <v>55</v>
      </c>
      <c r="J35603" t="s">
        <v>14</v>
      </c>
      <c r="K35603">
        <v>53</v>
      </c>
      <c r="L35603" t="s">
        <v>22</v>
      </c>
    </row>
    <row r="35604" spans="1:12">
      <c r="A35604" t="e">
        <f ca="1">E00251427388121</f>
        <v>#NAME?</v>
      </c>
      <c r="B35604">
        <v>28</v>
      </c>
      <c r="C35604" t="s">
        <v>153</v>
      </c>
      <c r="D35604" s="1">
        <v>42781</v>
      </c>
      <c r="F35604">
        <v>2</v>
      </c>
      <c r="G35604">
        <v>2448</v>
      </c>
      <c r="H35604" t="s">
        <v>19</v>
      </c>
      <c r="J35604" t="s">
        <v>14</v>
      </c>
      <c r="K35604">
        <v>64</v>
      </c>
      <c r="L35604" t="s">
        <v>15</v>
      </c>
    </row>
    <row r="35605" spans="1:12">
      <c r="A35605" t="e">
        <f ca="1">E00251529062621</f>
        <v>#NAME?</v>
      </c>
      <c r="B35605">
        <v>290</v>
      </c>
      <c r="C35605" t="s">
        <v>449</v>
      </c>
      <c r="D35605" s="1">
        <v>41351</v>
      </c>
      <c r="F35605">
        <v>4</v>
      </c>
      <c r="G35605">
        <v>4019</v>
      </c>
      <c r="H35605" t="s">
        <v>26</v>
      </c>
      <c r="J35605" t="s">
        <v>14</v>
      </c>
      <c r="K35605">
        <v>56</v>
      </c>
      <c r="L35605" t="s">
        <v>15</v>
      </c>
    </row>
    <row r="35606" spans="1:12">
      <c r="A35606" t="e">
        <f ca="1">E00251529062621</f>
        <v>#NAME?</v>
      </c>
      <c r="B35606">
        <v>272</v>
      </c>
      <c r="C35606" t="s">
        <v>174</v>
      </c>
      <c r="D35606" s="1">
        <v>43097</v>
      </c>
      <c r="F35606">
        <v>1</v>
      </c>
      <c r="G35606">
        <v>7231</v>
      </c>
      <c r="H35606" t="s">
        <v>128</v>
      </c>
      <c r="I35606" t="s">
        <v>56</v>
      </c>
      <c r="J35606" t="s">
        <v>57</v>
      </c>
      <c r="K35606">
        <v>61</v>
      </c>
      <c r="L35606" t="s">
        <v>15</v>
      </c>
    </row>
    <row r="35607" spans="1:12">
      <c r="A35607" t="e">
        <f ca="1">E00251532284521</f>
        <v>#NAME?</v>
      </c>
      <c r="B35607">
        <v>486</v>
      </c>
      <c r="C35607" t="s">
        <v>340</v>
      </c>
      <c r="D35607" s="1">
        <v>42319</v>
      </c>
      <c r="F35607">
        <v>1</v>
      </c>
      <c r="G35607">
        <v>7262</v>
      </c>
      <c r="H35607" t="s">
        <v>198</v>
      </c>
      <c r="J35607" t="s">
        <v>14</v>
      </c>
      <c r="K35607">
        <v>59</v>
      </c>
      <c r="L35607" t="s">
        <v>15</v>
      </c>
    </row>
    <row r="35608" spans="1:12">
      <c r="A35608" t="e">
        <f ca="1">E00251429782321</f>
        <v>#NAME?</v>
      </c>
      <c r="B35608">
        <v>160</v>
      </c>
      <c r="C35608" t="s">
        <v>278</v>
      </c>
      <c r="D35608" s="1">
        <v>41064</v>
      </c>
      <c r="F35608">
        <v>2</v>
      </c>
      <c r="G35608">
        <v>25000</v>
      </c>
      <c r="H35608" t="s">
        <v>178</v>
      </c>
      <c r="J35608" t="s">
        <v>14</v>
      </c>
      <c r="K35608">
        <v>58</v>
      </c>
      <c r="L35608" t="s">
        <v>15</v>
      </c>
    </row>
    <row r="35609" spans="1:12">
      <c r="A35609" t="e">
        <f ca="1">E00251429782321</f>
        <v>#NAME?</v>
      </c>
      <c r="B35609">
        <v>160</v>
      </c>
      <c r="C35609" t="s">
        <v>278</v>
      </c>
      <c r="D35609" s="1">
        <v>41319</v>
      </c>
      <c r="F35609">
        <v>3</v>
      </c>
      <c r="G35609">
        <v>4019</v>
      </c>
      <c r="H35609" t="s">
        <v>26</v>
      </c>
      <c r="J35609" t="s">
        <v>14</v>
      </c>
      <c r="K35609">
        <v>59</v>
      </c>
      <c r="L35609" t="s">
        <v>15</v>
      </c>
    </row>
    <row r="35610" spans="1:12">
      <c r="A35610" t="e">
        <f ca="1">E00251529062621</f>
        <v>#NAME?</v>
      </c>
      <c r="B35610">
        <v>290</v>
      </c>
      <c r="C35610" t="s">
        <v>449</v>
      </c>
      <c r="D35610" s="1">
        <v>42863</v>
      </c>
      <c r="F35610">
        <v>3</v>
      </c>
      <c r="G35610">
        <v>4019</v>
      </c>
      <c r="H35610" t="s">
        <v>26</v>
      </c>
      <c r="J35610" t="s">
        <v>14</v>
      </c>
      <c r="K35610">
        <v>61</v>
      </c>
      <c r="L35610" t="s">
        <v>15</v>
      </c>
    </row>
    <row r="35611" spans="1:12">
      <c r="A35611" t="e">
        <f ca="1">E00251429782321</f>
        <v>#NAME?</v>
      </c>
      <c r="B35611">
        <v>160</v>
      </c>
      <c r="C35611" t="s">
        <v>278</v>
      </c>
      <c r="D35611" s="1">
        <v>43055</v>
      </c>
      <c r="F35611">
        <v>5</v>
      </c>
      <c r="G35611">
        <v>27800</v>
      </c>
      <c r="H35611" t="s">
        <v>145</v>
      </c>
      <c r="J35611" t="s">
        <v>14</v>
      </c>
      <c r="K35611">
        <v>64</v>
      </c>
      <c r="L35611" t="s">
        <v>15</v>
      </c>
    </row>
    <row r="35612" spans="1:12">
      <c r="A35612" t="e">
        <f ca="1">E00251432260721</f>
        <v>#NAME?</v>
      </c>
      <c r="B35612">
        <v>454</v>
      </c>
      <c r="C35612" t="s">
        <v>179</v>
      </c>
      <c r="D35612" s="1">
        <v>41208</v>
      </c>
      <c r="F35612">
        <v>1</v>
      </c>
      <c r="G35612">
        <v>7175</v>
      </c>
      <c r="H35612" t="s">
        <v>689</v>
      </c>
      <c r="J35612" t="s">
        <v>14</v>
      </c>
      <c r="K35612">
        <v>58</v>
      </c>
      <c r="L35612" t="s">
        <v>15</v>
      </c>
    </row>
    <row r="35613" spans="1:12">
      <c r="A35613" t="e">
        <f ca="1">E00251432260721</f>
        <v>#NAME?</v>
      </c>
      <c r="B35613">
        <v>454</v>
      </c>
      <c r="C35613" t="s">
        <v>179</v>
      </c>
      <c r="D35613" s="1">
        <v>42320</v>
      </c>
      <c r="F35613">
        <v>2</v>
      </c>
      <c r="G35613">
        <v>4710</v>
      </c>
      <c r="H35613" t="s">
        <v>995</v>
      </c>
      <c r="J35613" t="s">
        <v>14</v>
      </c>
      <c r="K35613">
        <v>61</v>
      </c>
      <c r="L35613" t="s">
        <v>15</v>
      </c>
    </row>
    <row r="35614" spans="1:12">
      <c r="A35614" t="e">
        <f ca="1">E00251432260721</f>
        <v>#NAME?</v>
      </c>
      <c r="B35614">
        <v>454</v>
      </c>
      <c r="C35614" t="s">
        <v>179</v>
      </c>
      <c r="D35614" s="1">
        <v>42657</v>
      </c>
      <c r="F35614">
        <v>2</v>
      </c>
      <c r="G35614">
        <v>2729</v>
      </c>
      <c r="H35614" t="s">
        <v>115</v>
      </c>
      <c r="J35614" t="s">
        <v>14</v>
      </c>
      <c r="K35614">
        <v>62</v>
      </c>
      <c r="L35614" t="s">
        <v>15</v>
      </c>
    </row>
    <row r="35615" spans="1:12">
      <c r="A35615" t="e">
        <f ca="1">E00251432260721</f>
        <v>#NAME?</v>
      </c>
      <c r="B35615">
        <v>454</v>
      </c>
      <c r="C35615" t="s">
        <v>179</v>
      </c>
      <c r="D35615" s="1">
        <v>42761</v>
      </c>
      <c r="F35615">
        <v>6</v>
      </c>
      <c r="G35615">
        <v>60090</v>
      </c>
      <c r="H35615" t="s">
        <v>181</v>
      </c>
      <c r="J35615" t="s">
        <v>14</v>
      </c>
      <c r="K35615">
        <v>63</v>
      </c>
      <c r="L35615" t="s">
        <v>15</v>
      </c>
    </row>
    <row r="35616" spans="1:12">
      <c r="A35616" t="e">
        <f ca="1">E00251524953821</f>
        <v>#NAME?</v>
      </c>
      <c r="B35616">
        <v>1273</v>
      </c>
      <c r="C35616" t="s">
        <v>28</v>
      </c>
      <c r="D35616" s="1">
        <v>43082</v>
      </c>
      <c r="F35616">
        <v>1</v>
      </c>
      <c r="G35616">
        <v>4019</v>
      </c>
      <c r="H35616" t="s">
        <v>26</v>
      </c>
      <c r="J35616" t="s">
        <v>14</v>
      </c>
      <c r="K35616">
        <v>66</v>
      </c>
      <c r="L35616" t="s">
        <v>15</v>
      </c>
    </row>
    <row r="35617" spans="1:12">
      <c r="A35617" t="e">
        <f ca="1">E00251515343921</f>
        <v>#NAME?</v>
      </c>
      <c r="B35617">
        <v>11</v>
      </c>
      <c r="C35617" t="s">
        <v>245</v>
      </c>
      <c r="D35617" s="1">
        <v>41725</v>
      </c>
      <c r="F35617">
        <v>1</v>
      </c>
      <c r="G35617">
        <v>71940</v>
      </c>
      <c r="H35617" t="s">
        <v>135</v>
      </c>
      <c r="J35617" t="s">
        <v>14</v>
      </c>
      <c r="K35617">
        <v>49</v>
      </c>
      <c r="L35617" t="s">
        <v>15</v>
      </c>
    </row>
    <row r="35618" spans="1:12">
      <c r="A35618" t="e">
        <f ca="1">E00251430375521</f>
        <v>#NAME?</v>
      </c>
      <c r="B35618">
        <v>500</v>
      </c>
      <c r="C35618" t="s">
        <v>161</v>
      </c>
      <c r="D35618" s="1">
        <v>42621</v>
      </c>
      <c r="F35618">
        <v>1</v>
      </c>
      <c r="G35618">
        <v>5258</v>
      </c>
      <c r="H35618" t="s">
        <v>236</v>
      </c>
      <c r="J35618" t="s">
        <v>14</v>
      </c>
      <c r="K35618">
        <v>63</v>
      </c>
      <c r="L35618" t="s">
        <v>15</v>
      </c>
    </row>
    <row r="35619" spans="1:12">
      <c r="A35619" t="e">
        <f ca="1">E00251718050821</f>
        <v>#NAME?</v>
      </c>
      <c r="B35619">
        <v>1128</v>
      </c>
      <c r="C35619" t="s">
        <v>424</v>
      </c>
      <c r="D35619" s="1">
        <v>41332</v>
      </c>
      <c r="F35619">
        <v>1</v>
      </c>
      <c r="G35619">
        <v>460</v>
      </c>
      <c r="H35619" t="s">
        <v>16</v>
      </c>
      <c r="J35619" t="s">
        <v>14</v>
      </c>
      <c r="K35619">
        <v>38</v>
      </c>
      <c r="L35619" t="s">
        <v>15</v>
      </c>
    </row>
    <row r="35620" spans="1:12">
      <c r="A35620" t="e">
        <f ca="1">E00251531353921</f>
        <v>#NAME?</v>
      </c>
      <c r="B35620">
        <v>701</v>
      </c>
      <c r="C35620" t="s">
        <v>72</v>
      </c>
      <c r="D35620" s="1">
        <v>41393</v>
      </c>
      <c r="F35620">
        <v>1</v>
      </c>
      <c r="G35620">
        <v>78050</v>
      </c>
      <c r="H35620" t="s">
        <v>197</v>
      </c>
      <c r="J35620" t="s">
        <v>14</v>
      </c>
      <c r="K35620">
        <v>57</v>
      </c>
      <c r="L35620" t="s">
        <v>22</v>
      </c>
    </row>
    <row r="35621" spans="1:12">
      <c r="A35621" t="e">
        <f ca="1">E00251531353921</f>
        <v>#NAME?</v>
      </c>
      <c r="B35621">
        <v>701</v>
      </c>
      <c r="C35621" t="s">
        <v>72</v>
      </c>
      <c r="D35621" s="1">
        <v>42016</v>
      </c>
      <c r="F35621">
        <v>2</v>
      </c>
      <c r="G35621">
        <v>78050</v>
      </c>
      <c r="H35621" t="s">
        <v>197</v>
      </c>
      <c r="J35621" t="s">
        <v>14</v>
      </c>
      <c r="K35621">
        <v>58</v>
      </c>
      <c r="L35621" t="s">
        <v>22</v>
      </c>
    </row>
    <row r="35622" spans="1:12">
      <c r="A35622" t="e">
        <f ca="1">E00251514879521</f>
        <v>#NAME?</v>
      </c>
      <c r="B35622">
        <v>497</v>
      </c>
      <c r="C35622" t="s">
        <v>141</v>
      </c>
      <c r="D35622" s="1">
        <v>42961</v>
      </c>
      <c r="F35622">
        <v>1</v>
      </c>
      <c r="G35622">
        <v>5990</v>
      </c>
      <c r="H35622" t="s">
        <v>60</v>
      </c>
      <c r="J35622" t="s">
        <v>14</v>
      </c>
      <c r="K35622">
        <v>45</v>
      </c>
      <c r="L35622" t="s">
        <v>15</v>
      </c>
    </row>
    <row r="35623" spans="1:12">
      <c r="A35623" t="e">
        <f ca="1">E00251531353921</f>
        <v>#NAME?</v>
      </c>
      <c r="B35623">
        <v>701</v>
      </c>
      <c r="C35623" t="s">
        <v>72</v>
      </c>
      <c r="D35623" s="1">
        <v>42439</v>
      </c>
      <c r="F35623">
        <v>3</v>
      </c>
      <c r="G35623">
        <v>7062</v>
      </c>
      <c r="H35623" t="s">
        <v>97</v>
      </c>
      <c r="J35623" t="s">
        <v>14</v>
      </c>
      <c r="K35623">
        <v>60</v>
      </c>
      <c r="L35623" t="s">
        <v>15</v>
      </c>
    </row>
    <row r="35624" spans="1:12">
      <c r="A35624" t="e">
        <f ca="1">E00251531353921</f>
        <v>#NAME?</v>
      </c>
      <c r="B35624">
        <v>701</v>
      </c>
      <c r="C35624" t="s">
        <v>72</v>
      </c>
      <c r="D35624" s="1">
        <v>42471</v>
      </c>
      <c r="F35624">
        <v>5</v>
      </c>
      <c r="G35624">
        <v>6253</v>
      </c>
      <c r="H35624" t="s">
        <v>292</v>
      </c>
      <c r="J35624" t="s">
        <v>14</v>
      </c>
      <c r="K35624">
        <v>60</v>
      </c>
      <c r="L35624" t="s">
        <v>15</v>
      </c>
    </row>
    <row r="35625" spans="1:12">
      <c r="A35625" t="e">
        <f ca="1">E00251531353921</f>
        <v>#NAME?</v>
      </c>
      <c r="B35625">
        <v>701</v>
      </c>
      <c r="C35625" t="s">
        <v>72</v>
      </c>
      <c r="D35625" s="1">
        <v>42552</v>
      </c>
      <c r="F35625">
        <v>4</v>
      </c>
      <c r="G35625">
        <v>5369</v>
      </c>
      <c r="H35625" t="s">
        <v>253</v>
      </c>
      <c r="J35625" t="s">
        <v>14</v>
      </c>
      <c r="K35625">
        <v>60</v>
      </c>
      <c r="L35625" t="s">
        <v>15</v>
      </c>
    </row>
    <row r="35626" spans="1:12">
      <c r="A35626" t="e">
        <f ca="1">E00251531353921</f>
        <v>#NAME?</v>
      </c>
      <c r="B35626">
        <v>701</v>
      </c>
      <c r="C35626" t="s">
        <v>72</v>
      </c>
      <c r="D35626" s="1">
        <v>42996</v>
      </c>
      <c r="F35626">
        <v>4</v>
      </c>
      <c r="G35626">
        <v>5369</v>
      </c>
      <c r="H35626" t="s">
        <v>253</v>
      </c>
      <c r="J35626" t="s">
        <v>14</v>
      </c>
      <c r="K35626">
        <v>61</v>
      </c>
      <c r="L35626" t="s">
        <v>15</v>
      </c>
    </row>
    <row r="35627" spans="1:12">
      <c r="A35627" t="e">
        <f ca="1">E00251718050821</f>
        <v>#NAME?</v>
      </c>
      <c r="B35627">
        <v>1786</v>
      </c>
      <c r="C35627" t="s">
        <v>37</v>
      </c>
      <c r="D35627" s="1">
        <v>41135</v>
      </c>
      <c r="F35627">
        <v>1</v>
      </c>
      <c r="G35627">
        <v>3887</v>
      </c>
      <c r="H35627" t="s">
        <v>1764</v>
      </c>
      <c r="J35627" t="s">
        <v>14</v>
      </c>
      <c r="K35627">
        <v>37</v>
      </c>
      <c r="L35627" t="s">
        <v>15</v>
      </c>
    </row>
    <row r="35628" spans="1:12">
      <c r="A35628" t="e">
        <f ca="1">E00251532134321</f>
        <v>#NAME?</v>
      </c>
      <c r="B35628">
        <v>497</v>
      </c>
      <c r="C35628" t="s">
        <v>141</v>
      </c>
      <c r="D35628" s="1">
        <v>41425</v>
      </c>
      <c r="F35628">
        <v>3</v>
      </c>
      <c r="G35628">
        <v>4019</v>
      </c>
      <c r="H35628" t="s">
        <v>26</v>
      </c>
      <c r="J35628" t="s">
        <v>14</v>
      </c>
      <c r="K35628">
        <v>62</v>
      </c>
      <c r="L35628" t="s">
        <v>15</v>
      </c>
    </row>
    <row r="35629" spans="1:12">
      <c r="A35629" t="e">
        <f ca="1">E00251532134321</f>
        <v>#NAME?</v>
      </c>
      <c r="B35629">
        <v>497</v>
      </c>
      <c r="C35629" t="s">
        <v>141</v>
      </c>
      <c r="D35629" s="1">
        <v>41845</v>
      </c>
      <c r="F35629">
        <v>2</v>
      </c>
      <c r="G35629">
        <v>2721</v>
      </c>
      <c r="H35629" t="s">
        <v>465</v>
      </c>
      <c r="J35629" t="s">
        <v>14</v>
      </c>
      <c r="K35629">
        <v>63</v>
      </c>
      <c r="L35629" t="s">
        <v>15</v>
      </c>
    </row>
    <row r="35630" spans="1:12">
      <c r="A35630" t="e">
        <f ca="1">E00251532975321</f>
        <v>#NAME?</v>
      </c>
      <c r="B35630">
        <v>457</v>
      </c>
      <c r="C35630" t="s">
        <v>137</v>
      </c>
      <c r="D35630" s="1">
        <v>41040</v>
      </c>
      <c r="F35630">
        <v>1</v>
      </c>
      <c r="G35630">
        <v>8398</v>
      </c>
      <c r="H35630" t="s">
        <v>139</v>
      </c>
      <c r="J35630" t="s">
        <v>14</v>
      </c>
      <c r="K35630">
        <v>46</v>
      </c>
      <c r="L35630" t="s">
        <v>15</v>
      </c>
    </row>
    <row r="35631" spans="1:12">
      <c r="A35631" t="e">
        <f ca="1">E00251429922321</f>
        <v>#NAME?</v>
      </c>
      <c r="B35631">
        <v>464</v>
      </c>
      <c r="C35631" t="s">
        <v>45</v>
      </c>
      <c r="D35631" s="1">
        <v>42990</v>
      </c>
      <c r="F35631">
        <v>3</v>
      </c>
      <c r="G35631">
        <v>79029</v>
      </c>
      <c r="H35631" t="s">
        <v>21</v>
      </c>
      <c r="J35631" t="s">
        <v>14</v>
      </c>
      <c r="K35631">
        <v>62</v>
      </c>
      <c r="L35631" t="s">
        <v>22</v>
      </c>
    </row>
    <row r="35632" spans="1:12">
      <c r="A35632" t="e">
        <f ca="1">E00251532134321</f>
        <v>#NAME?</v>
      </c>
      <c r="B35632">
        <v>497</v>
      </c>
      <c r="C35632" t="s">
        <v>141</v>
      </c>
      <c r="D35632" s="1">
        <v>43083</v>
      </c>
      <c r="F35632">
        <v>1</v>
      </c>
      <c r="G35632">
        <v>25000</v>
      </c>
      <c r="H35632" t="s">
        <v>178</v>
      </c>
      <c r="J35632" t="s">
        <v>14</v>
      </c>
      <c r="K35632">
        <v>66</v>
      </c>
      <c r="L35632" t="s">
        <v>15</v>
      </c>
    </row>
    <row r="35633" spans="1:12">
      <c r="A35633" t="e">
        <f ca="1">E00251532975321</f>
        <v>#NAME?</v>
      </c>
      <c r="B35633">
        <v>457</v>
      </c>
      <c r="C35633" t="s">
        <v>137</v>
      </c>
      <c r="D35633" s="1">
        <v>42277</v>
      </c>
      <c r="F35633">
        <v>1</v>
      </c>
      <c r="G35633">
        <v>2720</v>
      </c>
      <c r="H35633" t="s">
        <v>65</v>
      </c>
      <c r="J35633" t="s">
        <v>14</v>
      </c>
      <c r="K35633">
        <v>49</v>
      </c>
      <c r="L35633" t="s">
        <v>15</v>
      </c>
    </row>
    <row r="35634" spans="1:12">
      <c r="A35634" t="e">
        <f ca="1">E00251513752721</f>
        <v>#NAME?</v>
      </c>
      <c r="B35634">
        <v>702</v>
      </c>
      <c r="C35634" t="s">
        <v>293</v>
      </c>
      <c r="D35634" s="1">
        <v>41390</v>
      </c>
      <c r="F35634">
        <v>2</v>
      </c>
      <c r="G35634">
        <v>38110</v>
      </c>
      <c r="H35634" t="s">
        <v>962</v>
      </c>
      <c r="J35634" t="s">
        <v>14</v>
      </c>
      <c r="K35634">
        <v>53</v>
      </c>
      <c r="L35634" t="s">
        <v>15</v>
      </c>
    </row>
    <row r="35635" spans="1:12">
      <c r="A35635" t="e">
        <f ca="1">E00251514879521</f>
        <v>#NAME?</v>
      </c>
      <c r="B35635">
        <v>497</v>
      </c>
      <c r="C35635" t="s">
        <v>141</v>
      </c>
      <c r="D35635" s="1">
        <v>42768</v>
      </c>
      <c r="F35635">
        <v>1</v>
      </c>
      <c r="G35635">
        <v>71800</v>
      </c>
      <c r="H35635" t="s">
        <v>1196</v>
      </c>
      <c r="J35635" t="s">
        <v>14</v>
      </c>
      <c r="K35635">
        <v>45</v>
      </c>
      <c r="L35635" t="s">
        <v>15</v>
      </c>
    </row>
    <row r="35636" spans="1:12">
      <c r="A35636" t="e">
        <f ca="1">E00251418205021</f>
        <v>#NAME?</v>
      </c>
      <c r="B35636">
        <v>48</v>
      </c>
      <c r="C35636" t="s">
        <v>249</v>
      </c>
      <c r="D35636" s="1">
        <v>43039</v>
      </c>
      <c r="F35636">
        <v>1</v>
      </c>
      <c r="G35636">
        <v>72670</v>
      </c>
      <c r="H35636" t="s">
        <v>223</v>
      </c>
      <c r="J35636" t="s">
        <v>14</v>
      </c>
      <c r="K35636">
        <v>48</v>
      </c>
      <c r="L35636" t="s">
        <v>15</v>
      </c>
    </row>
    <row r="35637" spans="1:12">
      <c r="A35637" t="e">
        <f ca="1">E00251514879521</f>
        <v>#NAME?</v>
      </c>
      <c r="B35637">
        <v>497</v>
      </c>
      <c r="C35637" t="s">
        <v>141</v>
      </c>
      <c r="D35637" s="1">
        <v>42858</v>
      </c>
      <c r="F35637">
        <v>1</v>
      </c>
      <c r="G35637">
        <v>4299</v>
      </c>
      <c r="H35637" t="s">
        <v>705</v>
      </c>
      <c r="J35637" t="s">
        <v>14</v>
      </c>
      <c r="K35637">
        <v>45</v>
      </c>
      <c r="L35637" t="s">
        <v>15</v>
      </c>
    </row>
    <row r="35638" spans="1:12">
      <c r="A35638" t="e">
        <f ca="1">E00251513752721</f>
        <v>#NAME?</v>
      </c>
      <c r="B35638">
        <v>702</v>
      </c>
      <c r="C35638" t="s">
        <v>293</v>
      </c>
      <c r="D35638" s="1">
        <v>41108</v>
      </c>
      <c r="F35638">
        <v>1</v>
      </c>
      <c r="G35638">
        <v>38610</v>
      </c>
      <c r="H35638" t="s">
        <v>459</v>
      </c>
      <c r="J35638" t="s">
        <v>14</v>
      </c>
      <c r="K35638">
        <v>52</v>
      </c>
      <c r="L35638" t="s">
        <v>15</v>
      </c>
    </row>
    <row r="35639" spans="1:12">
      <c r="A35639" t="e">
        <f ca="1">E00251513752721</f>
        <v>#NAME?</v>
      </c>
      <c r="B35639">
        <v>702</v>
      </c>
      <c r="C35639" t="s">
        <v>293</v>
      </c>
      <c r="D35639" s="1">
        <v>41417</v>
      </c>
      <c r="F35639">
        <v>1</v>
      </c>
      <c r="G35639">
        <v>38110</v>
      </c>
      <c r="H35639" t="s">
        <v>962</v>
      </c>
      <c r="J35639" t="s">
        <v>14</v>
      </c>
      <c r="K35639">
        <v>53</v>
      </c>
      <c r="L35639" t="s">
        <v>15</v>
      </c>
    </row>
    <row r="35640" spans="1:12">
      <c r="A35640" t="e">
        <f ca="1">E00251513752721</f>
        <v>#NAME?</v>
      </c>
      <c r="B35640">
        <v>702</v>
      </c>
      <c r="C35640" t="s">
        <v>293</v>
      </c>
      <c r="D35640" s="1">
        <v>41417</v>
      </c>
      <c r="F35640">
        <v>5</v>
      </c>
      <c r="G35640">
        <v>71536</v>
      </c>
      <c r="H35640" t="s">
        <v>70</v>
      </c>
      <c r="J35640" t="s">
        <v>14</v>
      </c>
      <c r="K35640">
        <v>53</v>
      </c>
      <c r="L35640" t="s">
        <v>15</v>
      </c>
    </row>
    <row r="35641" spans="1:12">
      <c r="A35641" t="e">
        <f ca="1">E00251439718121</f>
        <v>#NAME?</v>
      </c>
      <c r="B35641">
        <v>293</v>
      </c>
      <c r="C35641" t="s">
        <v>25</v>
      </c>
      <c r="D35641" s="1">
        <v>43010</v>
      </c>
      <c r="F35641">
        <v>2</v>
      </c>
      <c r="G35641">
        <v>4779</v>
      </c>
      <c r="H35641" t="s">
        <v>231</v>
      </c>
      <c r="J35641" t="s">
        <v>14</v>
      </c>
      <c r="K35641">
        <v>61</v>
      </c>
      <c r="L35641" t="s">
        <v>15</v>
      </c>
    </row>
    <row r="35642" spans="1:12">
      <c r="A35642" t="e">
        <f ca="1">E00251510128221</f>
        <v>#NAME?</v>
      </c>
      <c r="B35642">
        <v>160</v>
      </c>
      <c r="C35642" t="s">
        <v>278</v>
      </c>
      <c r="D35642" s="1">
        <v>42082</v>
      </c>
      <c r="F35642">
        <v>1</v>
      </c>
      <c r="G35642">
        <v>7880</v>
      </c>
      <c r="H35642" t="s">
        <v>213</v>
      </c>
      <c r="J35642" t="s">
        <v>14</v>
      </c>
      <c r="K35642">
        <v>53</v>
      </c>
      <c r="L35642" t="s">
        <v>22</v>
      </c>
    </row>
    <row r="35643" spans="1:12">
      <c r="A35643" t="e">
        <f ca="1">E00251513752721</f>
        <v>#NAME?</v>
      </c>
      <c r="B35643">
        <v>702</v>
      </c>
      <c r="C35643" t="s">
        <v>293</v>
      </c>
      <c r="D35643" s="1">
        <v>43048</v>
      </c>
      <c r="F35643">
        <v>3</v>
      </c>
      <c r="G35643">
        <v>49390</v>
      </c>
      <c r="H35643" t="s">
        <v>59</v>
      </c>
      <c r="J35643" t="s">
        <v>14</v>
      </c>
      <c r="K35643">
        <v>58</v>
      </c>
      <c r="L35643" t="s">
        <v>15</v>
      </c>
    </row>
    <row r="35644" spans="1:12">
      <c r="A35644" t="e">
        <f ca="1">E00251513752721</f>
        <v>#NAME?</v>
      </c>
      <c r="B35644">
        <v>702</v>
      </c>
      <c r="C35644" t="s">
        <v>293</v>
      </c>
      <c r="D35644" s="1">
        <v>41908</v>
      </c>
      <c r="F35644">
        <v>4</v>
      </c>
      <c r="G35644">
        <v>7233</v>
      </c>
      <c r="H35644" t="s">
        <v>412</v>
      </c>
      <c r="J35644" t="s">
        <v>14</v>
      </c>
      <c r="K35644">
        <v>54</v>
      </c>
      <c r="L35644" t="s">
        <v>15</v>
      </c>
    </row>
    <row r="35645" spans="1:12">
      <c r="A35645" t="e">
        <f ca="1">E00251512293621</f>
        <v>#NAME?</v>
      </c>
      <c r="B35645">
        <v>51</v>
      </c>
      <c r="C35645" t="s">
        <v>372</v>
      </c>
      <c r="D35645" s="1">
        <v>42955</v>
      </c>
      <c r="F35645">
        <v>1</v>
      </c>
      <c r="G35645">
        <v>2721</v>
      </c>
      <c r="H35645" t="s">
        <v>465</v>
      </c>
      <c r="J35645" t="s">
        <v>14</v>
      </c>
      <c r="K35645">
        <v>52</v>
      </c>
      <c r="L35645" t="s">
        <v>15</v>
      </c>
    </row>
    <row r="35646" spans="1:12">
      <c r="A35646" t="e">
        <f ca="1">E00251716459421</f>
        <v>#NAME?</v>
      </c>
      <c r="B35646">
        <v>450</v>
      </c>
      <c r="C35646" t="s">
        <v>227</v>
      </c>
      <c r="D35646" s="1">
        <v>41955</v>
      </c>
      <c r="F35646">
        <v>1</v>
      </c>
      <c r="G35646">
        <v>49300</v>
      </c>
      <c r="H35646" t="s">
        <v>228</v>
      </c>
      <c r="J35646" t="s">
        <v>14</v>
      </c>
      <c r="K35646">
        <v>41</v>
      </c>
      <c r="L35646" t="s">
        <v>15</v>
      </c>
    </row>
    <row r="35647" spans="1:12">
      <c r="A35647" t="e">
        <f ca="1">E00251429317021</f>
        <v>#NAME?</v>
      </c>
      <c r="B35647">
        <v>275</v>
      </c>
      <c r="C35647" t="s">
        <v>444</v>
      </c>
      <c r="D35647" s="1">
        <v>42103</v>
      </c>
      <c r="F35647">
        <v>3</v>
      </c>
      <c r="G35647">
        <v>496</v>
      </c>
      <c r="H35647" t="s">
        <v>190</v>
      </c>
      <c r="J35647" t="s">
        <v>14</v>
      </c>
      <c r="K35647">
        <v>53</v>
      </c>
      <c r="L35647" t="s">
        <v>15</v>
      </c>
    </row>
    <row r="35648" spans="1:12">
      <c r="A35648" t="e">
        <f ca="1">E00251532975721</f>
        <v>#NAME?</v>
      </c>
      <c r="B35648">
        <v>446</v>
      </c>
      <c r="C35648" t="s">
        <v>94</v>
      </c>
      <c r="D35648" s="1">
        <v>41697</v>
      </c>
      <c r="F35648">
        <v>1</v>
      </c>
      <c r="G35648">
        <v>496</v>
      </c>
      <c r="H35648" t="s">
        <v>190</v>
      </c>
      <c r="J35648" t="s">
        <v>14</v>
      </c>
      <c r="K35648">
        <v>50</v>
      </c>
      <c r="L35648" t="s">
        <v>15</v>
      </c>
    </row>
    <row r="35649" spans="1:12">
      <c r="A35649" t="e">
        <f ca="1">E00251532421921</f>
        <v>#NAME?</v>
      </c>
      <c r="B35649">
        <v>451</v>
      </c>
      <c r="C35649" t="s">
        <v>102</v>
      </c>
      <c r="D35649" s="1">
        <v>42977</v>
      </c>
      <c r="F35649">
        <v>3</v>
      </c>
      <c r="G35649">
        <v>27800</v>
      </c>
      <c r="H35649" t="s">
        <v>145</v>
      </c>
      <c r="J35649" t="s">
        <v>14</v>
      </c>
      <c r="K35649">
        <v>48</v>
      </c>
      <c r="L35649" t="s">
        <v>15</v>
      </c>
    </row>
    <row r="35650" spans="1:12">
      <c r="A35650" t="e">
        <f ca="1">E00251514247321</f>
        <v>#NAME?</v>
      </c>
      <c r="B35650">
        <v>448</v>
      </c>
      <c r="C35650" t="s">
        <v>112</v>
      </c>
      <c r="D35650" s="1">
        <v>42080</v>
      </c>
      <c r="F35650">
        <v>1</v>
      </c>
      <c r="G35650">
        <v>3798</v>
      </c>
      <c r="H35650" t="s">
        <v>902</v>
      </c>
      <c r="J35650" t="s">
        <v>14</v>
      </c>
      <c r="K35650">
        <v>61</v>
      </c>
      <c r="L35650" t="s">
        <v>15</v>
      </c>
    </row>
    <row r="35651" spans="1:12">
      <c r="A35651" t="e">
        <f ca="1">E00251512293621</f>
        <v>#NAME?</v>
      </c>
      <c r="B35651">
        <v>51</v>
      </c>
      <c r="C35651" t="s">
        <v>372</v>
      </c>
      <c r="D35651" s="1">
        <v>41592</v>
      </c>
      <c r="F35651">
        <v>1</v>
      </c>
      <c r="G35651">
        <v>2721</v>
      </c>
      <c r="H35651" t="s">
        <v>465</v>
      </c>
      <c r="J35651" t="s">
        <v>14</v>
      </c>
      <c r="K35651">
        <v>49</v>
      </c>
      <c r="L35651" t="s">
        <v>15</v>
      </c>
    </row>
    <row r="35652" spans="1:12">
      <c r="A35652" t="e">
        <f ca="1">E00251512293621</f>
        <v>#NAME?</v>
      </c>
      <c r="B35652">
        <v>51</v>
      </c>
      <c r="C35652" t="s">
        <v>372</v>
      </c>
      <c r="D35652" s="1">
        <v>41975</v>
      </c>
      <c r="F35652">
        <v>1</v>
      </c>
      <c r="G35652">
        <v>1101</v>
      </c>
      <c r="H35652" t="s">
        <v>220</v>
      </c>
      <c r="J35652" t="s">
        <v>14</v>
      </c>
      <c r="K35652">
        <v>50</v>
      </c>
      <c r="L35652" t="s">
        <v>15</v>
      </c>
    </row>
    <row r="35653" spans="1:12">
      <c r="A35653" t="e">
        <f ca="1">E00251532975721</f>
        <v>#NAME?</v>
      </c>
      <c r="B35653">
        <v>726</v>
      </c>
      <c r="C35653" t="s">
        <v>167</v>
      </c>
      <c r="D35653" s="1">
        <v>43008</v>
      </c>
      <c r="F35653">
        <v>1</v>
      </c>
      <c r="G35653">
        <v>4660</v>
      </c>
      <c r="H35653" t="s">
        <v>215</v>
      </c>
      <c r="I35653" t="s">
        <v>56</v>
      </c>
      <c r="J35653" t="s">
        <v>57</v>
      </c>
      <c r="K35653">
        <v>53</v>
      </c>
      <c r="L35653" t="s">
        <v>15</v>
      </c>
    </row>
    <row r="35654" spans="1:12">
      <c r="A35654" t="e">
        <f ca="1">E00251429317021</f>
        <v>#NAME?</v>
      </c>
      <c r="B35654">
        <v>275</v>
      </c>
      <c r="C35654" t="s">
        <v>444</v>
      </c>
      <c r="D35654" s="1">
        <v>41375</v>
      </c>
      <c r="F35654">
        <v>1</v>
      </c>
      <c r="G35654">
        <v>78652</v>
      </c>
      <c r="H35654" t="s">
        <v>931</v>
      </c>
      <c r="J35654" t="s">
        <v>14</v>
      </c>
      <c r="K35654">
        <v>51</v>
      </c>
      <c r="L35654" t="s">
        <v>22</v>
      </c>
    </row>
    <row r="35655" spans="1:12">
      <c r="A35655" t="e">
        <f ca="1">E00251429317021</f>
        <v>#NAME?</v>
      </c>
      <c r="B35655">
        <v>275</v>
      </c>
      <c r="C35655" t="s">
        <v>444</v>
      </c>
      <c r="D35655" s="1">
        <v>41649</v>
      </c>
      <c r="F35655">
        <v>1</v>
      </c>
      <c r="G35655">
        <v>8798</v>
      </c>
      <c r="H35655" t="s">
        <v>314</v>
      </c>
      <c r="J35655" t="s">
        <v>14</v>
      </c>
      <c r="K35655">
        <v>51</v>
      </c>
      <c r="L35655" t="s">
        <v>15</v>
      </c>
    </row>
    <row r="35656" spans="1:12">
      <c r="A35656" t="e">
        <f ca="1">E00251429317021</f>
        <v>#NAME?</v>
      </c>
      <c r="B35656">
        <v>275</v>
      </c>
      <c r="C35656" t="s">
        <v>444</v>
      </c>
      <c r="D35656" s="1">
        <v>42059</v>
      </c>
      <c r="F35656">
        <v>3</v>
      </c>
      <c r="G35656">
        <v>496</v>
      </c>
      <c r="H35656" t="s">
        <v>190</v>
      </c>
      <c r="J35656" t="s">
        <v>14</v>
      </c>
      <c r="K35656">
        <v>52</v>
      </c>
      <c r="L35656" t="s">
        <v>15</v>
      </c>
    </row>
    <row r="35657" spans="1:12">
      <c r="A35657" t="e">
        <f ca="1">E00251429317021</f>
        <v>#NAME?</v>
      </c>
      <c r="B35657">
        <v>275</v>
      </c>
      <c r="C35657" t="s">
        <v>444</v>
      </c>
      <c r="D35657" s="1">
        <v>42321</v>
      </c>
      <c r="F35657">
        <v>1</v>
      </c>
      <c r="G35657">
        <v>496</v>
      </c>
      <c r="H35657" t="s">
        <v>190</v>
      </c>
      <c r="J35657" t="s">
        <v>14</v>
      </c>
      <c r="K35657">
        <v>53</v>
      </c>
      <c r="L35657" t="s">
        <v>15</v>
      </c>
    </row>
    <row r="35658" spans="1:12">
      <c r="A35658" t="e">
        <f ca="1">E00251718050821</f>
        <v>#NAME?</v>
      </c>
      <c r="B35658">
        <v>1128</v>
      </c>
      <c r="C35658" t="s">
        <v>424</v>
      </c>
      <c r="D35658" s="1">
        <v>42044</v>
      </c>
      <c r="F35658">
        <v>1</v>
      </c>
      <c r="G35658">
        <v>4659</v>
      </c>
      <c r="H35658" t="s">
        <v>47</v>
      </c>
      <c r="J35658" t="s">
        <v>14</v>
      </c>
      <c r="K35658">
        <v>40</v>
      </c>
      <c r="L35658" t="s">
        <v>15</v>
      </c>
    </row>
    <row r="35659" spans="1:12">
      <c r="A35659" t="e">
        <f ca="1">E00251429317021</f>
        <v>#NAME?</v>
      </c>
      <c r="B35659">
        <v>275</v>
      </c>
      <c r="C35659" t="s">
        <v>444</v>
      </c>
      <c r="D35659" s="1">
        <v>43032</v>
      </c>
      <c r="F35659">
        <v>2</v>
      </c>
      <c r="G35659">
        <v>3051</v>
      </c>
      <c r="H35659" t="s">
        <v>13</v>
      </c>
      <c r="J35659" t="s">
        <v>14</v>
      </c>
      <c r="K35659">
        <v>55</v>
      </c>
      <c r="L35659" t="s">
        <v>15</v>
      </c>
    </row>
    <row r="35660" spans="1:12">
      <c r="A35660" t="e">
        <f ca="1">E00251514226921</f>
        <v>#NAME?</v>
      </c>
      <c r="B35660">
        <v>489</v>
      </c>
      <c r="C35660" t="s">
        <v>100</v>
      </c>
      <c r="D35660" s="1">
        <v>42152</v>
      </c>
      <c r="F35660">
        <v>3</v>
      </c>
      <c r="G35660">
        <v>52120</v>
      </c>
      <c r="H35660" t="s">
        <v>1737</v>
      </c>
      <c r="J35660" t="s">
        <v>14</v>
      </c>
      <c r="K35660">
        <v>45</v>
      </c>
      <c r="L35660" t="s">
        <v>15</v>
      </c>
    </row>
    <row r="35661" spans="1:12">
      <c r="A35661" t="e">
        <f ca="1">E00251514879521</f>
        <v>#NAME?</v>
      </c>
      <c r="B35661">
        <v>497</v>
      </c>
      <c r="C35661" t="s">
        <v>141</v>
      </c>
      <c r="D35661" s="1">
        <v>41066</v>
      </c>
      <c r="F35661">
        <v>1</v>
      </c>
      <c r="G35661">
        <v>29690</v>
      </c>
      <c r="H35661" t="s">
        <v>52</v>
      </c>
      <c r="J35661" t="s">
        <v>14</v>
      </c>
      <c r="K35661">
        <v>40</v>
      </c>
      <c r="L35661" t="s">
        <v>15</v>
      </c>
    </row>
    <row r="35662" spans="1:12">
      <c r="A35662" t="e">
        <f ca="1">E00251514879521</f>
        <v>#NAME?</v>
      </c>
      <c r="B35662">
        <v>497</v>
      </c>
      <c r="C35662" t="s">
        <v>141</v>
      </c>
      <c r="D35662" s="1">
        <v>42250</v>
      </c>
      <c r="F35662">
        <v>2</v>
      </c>
      <c r="G35662">
        <v>72631</v>
      </c>
      <c r="H35662" t="s">
        <v>142</v>
      </c>
      <c r="J35662" t="s">
        <v>14</v>
      </c>
      <c r="K35662">
        <v>43</v>
      </c>
      <c r="L35662" t="s">
        <v>15</v>
      </c>
    </row>
    <row r="35663" spans="1:12">
      <c r="A35663" t="e">
        <f ca="1">E00251514879521</f>
        <v>#NAME?</v>
      </c>
      <c r="B35663">
        <v>497</v>
      </c>
      <c r="C35663" t="s">
        <v>141</v>
      </c>
      <c r="D35663" s="1">
        <v>42523</v>
      </c>
      <c r="F35663">
        <v>4</v>
      </c>
      <c r="G35663">
        <v>7999</v>
      </c>
      <c r="H35663" t="s">
        <v>80</v>
      </c>
      <c r="J35663" t="s">
        <v>14</v>
      </c>
      <c r="K35663">
        <v>44</v>
      </c>
      <c r="L35663" t="s">
        <v>15</v>
      </c>
    </row>
    <row r="35664" spans="1:12">
      <c r="A35664" t="e">
        <f ca="1">E00251429317021</f>
        <v>#NAME?</v>
      </c>
      <c r="B35664">
        <v>275</v>
      </c>
      <c r="C35664" t="s">
        <v>444</v>
      </c>
      <c r="D35664" s="1">
        <v>41936</v>
      </c>
      <c r="F35664">
        <v>1</v>
      </c>
      <c r="G35664">
        <v>496</v>
      </c>
      <c r="H35664" t="s">
        <v>190</v>
      </c>
      <c r="J35664" t="s">
        <v>14</v>
      </c>
      <c r="K35664">
        <v>52</v>
      </c>
      <c r="L35664" t="s">
        <v>15</v>
      </c>
    </row>
    <row r="35665" spans="1:12">
      <c r="A35665" t="e">
        <f ca="1">E00251532134321</f>
        <v>#NAME?</v>
      </c>
      <c r="B35665">
        <v>497</v>
      </c>
      <c r="C35665" t="s">
        <v>141</v>
      </c>
      <c r="D35665" s="1">
        <v>43083</v>
      </c>
      <c r="F35665">
        <v>2</v>
      </c>
      <c r="G35665">
        <v>2721</v>
      </c>
      <c r="H35665" t="s">
        <v>465</v>
      </c>
      <c r="J35665" t="s">
        <v>14</v>
      </c>
      <c r="K35665">
        <v>66</v>
      </c>
      <c r="L35665" t="s">
        <v>15</v>
      </c>
    </row>
    <row r="35666" spans="1:12">
      <c r="A35666" t="e">
        <f ca="1">E00251514152121</f>
        <v>#NAME?</v>
      </c>
      <c r="B35666">
        <v>702</v>
      </c>
      <c r="C35666" t="s">
        <v>293</v>
      </c>
      <c r="D35666" s="1">
        <v>42153</v>
      </c>
      <c r="F35666">
        <v>1</v>
      </c>
      <c r="G35666">
        <v>40490</v>
      </c>
      <c r="H35666" t="s">
        <v>815</v>
      </c>
      <c r="J35666" t="s">
        <v>14</v>
      </c>
      <c r="K35666">
        <v>58</v>
      </c>
      <c r="L35666" t="s">
        <v>15</v>
      </c>
    </row>
    <row r="35667" spans="1:12">
      <c r="A35667" t="e">
        <f ca="1">E00251424849521</f>
        <v>#NAME?</v>
      </c>
      <c r="B35667">
        <v>100</v>
      </c>
      <c r="C35667" t="s">
        <v>54</v>
      </c>
      <c r="D35667" s="1">
        <v>42072</v>
      </c>
      <c r="F35667">
        <v>1</v>
      </c>
      <c r="G35667">
        <v>71946</v>
      </c>
      <c r="H35667" t="s">
        <v>109</v>
      </c>
      <c r="I35667" t="s">
        <v>56</v>
      </c>
      <c r="J35667" t="s">
        <v>57</v>
      </c>
      <c r="K35667">
        <v>51</v>
      </c>
      <c r="L35667" t="s">
        <v>15</v>
      </c>
    </row>
    <row r="35668" spans="1:12">
      <c r="A35668" t="e">
        <f ca="1">E00251514285421</f>
        <v>#NAME?</v>
      </c>
      <c r="B35668">
        <v>488</v>
      </c>
      <c r="C35668" t="s">
        <v>401</v>
      </c>
      <c r="D35668" s="1">
        <v>42563</v>
      </c>
      <c r="F35668">
        <v>1</v>
      </c>
      <c r="G35668">
        <v>73679</v>
      </c>
      <c r="H35668" t="s">
        <v>1265</v>
      </c>
      <c r="J35668" t="s">
        <v>14</v>
      </c>
      <c r="K35668">
        <v>54</v>
      </c>
      <c r="L35668" t="s">
        <v>15</v>
      </c>
    </row>
    <row r="35669" spans="1:12">
      <c r="A35669" t="e">
        <f ca="1">E00251429152121</f>
        <v>#NAME?</v>
      </c>
      <c r="B35669">
        <v>295</v>
      </c>
      <c r="C35669" t="s">
        <v>435</v>
      </c>
      <c r="D35669" s="1">
        <v>42103</v>
      </c>
      <c r="F35669">
        <v>1</v>
      </c>
      <c r="G35669">
        <v>4019</v>
      </c>
      <c r="H35669" t="s">
        <v>26</v>
      </c>
      <c r="J35669" t="s">
        <v>14</v>
      </c>
      <c r="K35669">
        <v>44</v>
      </c>
      <c r="L35669" t="s">
        <v>15</v>
      </c>
    </row>
    <row r="35670" spans="1:12">
      <c r="A35670" t="e">
        <f ca="1">E00251429152121</f>
        <v>#NAME?</v>
      </c>
      <c r="B35670">
        <v>296</v>
      </c>
      <c r="C35670" t="s">
        <v>119</v>
      </c>
      <c r="D35670" s="1">
        <v>41151</v>
      </c>
      <c r="F35670">
        <v>2</v>
      </c>
      <c r="G35670">
        <v>73689</v>
      </c>
      <c r="H35670" t="s">
        <v>84</v>
      </c>
      <c r="J35670" t="s">
        <v>14</v>
      </c>
      <c r="K35670">
        <v>41</v>
      </c>
      <c r="L35670" t="s">
        <v>15</v>
      </c>
    </row>
    <row r="35671" spans="1:12">
      <c r="A35671" t="e">
        <f ca="1">E00251513752721</f>
        <v>#NAME?</v>
      </c>
      <c r="B35671">
        <v>702</v>
      </c>
      <c r="C35671" t="s">
        <v>293</v>
      </c>
      <c r="D35671" s="1">
        <v>41099</v>
      </c>
      <c r="F35671">
        <v>2</v>
      </c>
      <c r="G35671">
        <v>38110</v>
      </c>
      <c r="H35671" t="s">
        <v>962</v>
      </c>
      <c r="J35671" t="s">
        <v>14</v>
      </c>
      <c r="K35671">
        <v>52</v>
      </c>
      <c r="L35671" t="s">
        <v>15</v>
      </c>
    </row>
    <row r="35672" spans="1:12">
      <c r="A35672" t="e">
        <f ca="1">E00251513752721</f>
        <v>#NAME?</v>
      </c>
      <c r="B35672">
        <v>702</v>
      </c>
      <c r="C35672" t="s">
        <v>293</v>
      </c>
      <c r="D35672" s="1">
        <v>42425</v>
      </c>
      <c r="F35672">
        <v>3</v>
      </c>
      <c r="G35672">
        <v>81380</v>
      </c>
      <c r="H35672" t="s">
        <v>326</v>
      </c>
      <c r="J35672" t="s">
        <v>14</v>
      </c>
      <c r="K35672">
        <v>56</v>
      </c>
      <c r="L35672" t="s">
        <v>15</v>
      </c>
    </row>
    <row r="35673" spans="1:12">
      <c r="A35673" t="e">
        <f ca="1">E00251527027521</f>
        <v>#NAME?</v>
      </c>
      <c r="B35673">
        <v>29</v>
      </c>
      <c r="C35673" t="s">
        <v>309</v>
      </c>
      <c r="D35673" s="1">
        <v>41905</v>
      </c>
      <c r="F35673">
        <v>1</v>
      </c>
      <c r="G35673">
        <v>2113</v>
      </c>
      <c r="H35673" t="s">
        <v>579</v>
      </c>
      <c r="J35673" t="s">
        <v>14</v>
      </c>
      <c r="K35673">
        <v>54</v>
      </c>
      <c r="L35673" t="s">
        <v>15</v>
      </c>
    </row>
    <row r="35674" spans="1:12">
      <c r="A35674" t="e">
        <f ca="1">E00251715832121</f>
        <v>#NAME?</v>
      </c>
      <c r="B35674">
        <v>486</v>
      </c>
      <c r="C35674" t="s">
        <v>340</v>
      </c>
      <c r="D35674" s="1">
        <v>42282</v>
      </c>
      <c r="F35674">
        <v>1</v>
      </c>
      <c r="G35674">
        <v>49390</v>
      </c>
      <c r="H35674" t="s">
        <v>59</v>
      </c>
      <c r="J35674" t="s">
        <v>14</v>
      </c>
      <c r="K35674">
        <v>40</v>
      </c>
      <c r="L35674" t="s">
        <v>15</v>
      </c>
    </row>
    <row r="35675" spans="1:12">
      <c r="A35675" t="e">
        <f ca="1">E00251513752721</f>
        <v>#NAME?</v>
      </c>
      <c r="B35675">
        <v>702</v>
      </c>
      <c r="C35675" t="s">
        <v>293</v>
      </c>
      <c r="D35675" s="1">
        <v>42920</v>
      </c>
      <c r="F35675">
        <v>2</v>
      </c>
      <c r="G35675">
        <v>4019</v>
      </c>
      <c r="H35675" t="s">
        <v>26</v>
      </c>
      <c r="J35675" t="s">
        <v>14</v>
      </c>
      <c r="K35675">
        <v>57</v>
      </c>
      <c r="L35675" t="s">
        <v>15</v>
      </c>
    </row>
    <row r="35676" spans="1:12">
      <c r="A35676" t="e">
        <f ca="1">E00251513752721</f>
        <v>#NAME?</v>
      </c>
      <c r="B35676">
        <v>702</v>
      </c>
      <c r="C35676" t="s">
        <v>293</v>
      </c>
      <c r="D35676" s="1">
        <v>43048</v>
      </c>
      <c r="F35676">
        <v>4</v>
      </c>
      <c r="G35676">
        <v>27800</v>
      </c>
      <c r="H35676" t="s">
        <v>145</v>
      </c>
      <c r="J35676" t="s">
        <v>14</v>
      </c>
      <c r="K35676">
        <v>58</v>
      </c>
      <c r="L35676" t="s">
        <v>15</v>
      </c>
    </row>
    <row r="35677" spans="1:12">
      <c r="A35677" t="e">
        <f ca="1">E00251430390021</f>
        <v>#NAME?</v>
      </c>
      <c r="B35677">
        <v>458</v>
      </c>
      <c r="C35677" t="s">
        <v>275</v>
      </c>
      <c r="D35677" s="1">
        <v>41206</v>
      </c>
      <c r="F35677">
        <v>2</v>
      </c>
      <c r="G35677">
        <v>49390</v>
      </c>
      <c r="H35677" t="s">
        <v>59</v>
      </c>
      <c r="J35677" t="s">
        <v>14</v>
      </c>
      <c r="K35677">
        <v>47</v>
      </c>
      <c r="L35677" t="s">
        <v>15</v>
      </c>
    </row>
    <row r="35678" spans="1:12">
      <c r="A35678" t="e">
        <f ca="1">E00251531311821</f>
        <v>#NAME?</v>
      </c>
      <c r="B35678">
        <v>1128</v>
      </c>
      <c r="C35678" t="s">
        <v>424</v>
      </c>
      <c r="D35678" s="1">
        <v>42670</v>
      </c>
      <c r="F35678">
        <v>1</v>
      </c>
      <c r="G35678">
        <v>7242</v>
      </c>
      <c r="H35678" t="s">
        <v>93</v>
      </c>
      <c r="J35678" t="s">
        <v>14</v>
      </c>
      <c r="K35678">
        <v>42</v>
      </c>
      <c r="L35678" t="s">
        <v>15</v>
      </c>
    </row>
    <row r="35679" spans="1:12">
      <c r="A35679" t="e">
        <f ca="1">E00251531311821</f>
        <v>#NAME?</v>
      </c>
      <c r="B35679">
        <v>1128</v>
      </c>
      <c r="C35679" t="s">
        <v>424</v>
      </c>
      <c r="D35679" s="1">
        <v>42716</v>
      </c>
      <c r="F35679">
        <v>2</v>
      </c>
      <c r="G35679">
        <v>27802</v>
      </c>
      <c r="H35679" t="s">
        <v>83</v>
      </c>
      <c r="J35679" t="s">
        <v>14</v>
      </c>
      <c r="K35679">
        <v>42</v>
      </c>
      <c r="L35679" t="s">
        <v>15</v>
      </c>
    </row>
    <row r="35680" spans="1:12">
      <c r="A35680" t="e">
        <f ca="1">E00251513752721</f>
        <v>#NAME?</v>
      </c>
      <c r="B35680">
        <v>702</v>
      </c>
      <c r="C35680" t="s">
        <v>293</v>
      </c>
      <c r="D35680" s="1">
        <v>42815</v>
      </c>
      <c r="F35680">
        <v>4</v>
      </c>
      <c r="G35680">
        <v>27800</v>
      </c>
      <c r="H35680" t="s">
        <v>145</v>
      </c>
      <c r="J35680" t="s">
        <v>14</v>
      </c>
      <c r="K35680">
        <v>57</v>
      </c>
      <c r="L35680" t="s">
        <v>15</v>
      </c>
    </row>
    <row r="35681" spans="1:12">
      <c r="A35681" t="e">
        <f ca="1">E00251513752721</f>
        <v>#NAME?</v>
      </c>
      <c r="B35681">
        <v>702</v>
      </c>
      <c r="C35681" t="s">
        <v>293</v>
      </c>
      <c r="D35681" s="1">
        <v>43048</v>
      </c>
      <c r="F35681">
        <v>1</v>
      </c>
      <c r="G35681">
        <v>7877</v>
      </c>
      <c r="H35681" t="s">
        <v>642</v>
      </c>
      <c r="J35681" t="s">
        <v>14</v>
      </c>
      <c r="K35681">
        <v>58</v>
      </c>
      <c r="L35681" t="s">
        <v>22</v>
      </c>
    </row>
    <row r="35682" spans="1:12">
      <c r="A35682" t="e">
        <f ca="1">E00251430390021</f>
        <v>#NAME?</v>
      </c>
      <c r="B35682">
        <v>458</v>
      </c>
      <c r="C35682" t="s">
        <v>275</v>
      </c>
      <c r="D35682" s="1">
        <v>42583</v>
      </c>
      <c r="F35682">
        <v>1</v>
      </c>
      <c r="G35682">
        <v>7819</v>
      </c>
      <c r="H35682" t="s">
        <v>268</v>
      </c>
      <c r="J35682" t="s">
        <v>14</v>
      </c>
      <c r="K35682">
        <v>50</v>
      </c>
      <c r="L35682" t="s">
        <v>15</v>
      </c>
    </row>
    <row r="35683" spans="1:12">
      <c r="A35683" t="e">
        <f ca="1">E00251430390021</f>
        <v>#NAME?</v>
      </c>
      <c r="B35683">
        <v>458</v>
      </c>
      <c r="C35683" t="s">
        <v>275</v>
      </c>
      <c r="D35683" s="1">
        <v>42657</v>
      </c>
      <c r="F35683">
        <v>1</v>
      </c>
      <c r="G35683">
        <v>7819</v>
      </c>
      <c r="H35683" t="s">
        <v>268</v>
      </c>
      <c r="J35683" t="s">
        <v>14</v>
      </c>
      <c r="K35683">
        <v>51</v>
      </c>
      <c r="L35683" t="s">
        <v>15</v>
      </c>
    </row>
    <row r="35684" spans="1:12">
      <c r="A35684" t="e">
        <f ca="1">E00251528053221</f>
        <v>#NAME?</v>
      </c>
      <c r="B35684">
        <v>66</v>
      </c>
      <c r="C35684" t="s">
        <v>134</v>
      </c>
      <c r="D35684" s="1">
        <v>41773</v>
      </c>
      <c r="F35684">
        <v>2</v>
      </c>
      <c r="G35684">
        <v>3051</v>
      </c>
      <c r="H35684" t="s">
        <v>13</v>
      </c>
      <c r="J35684" t="s">
        <v>14</v>
      </c>
      <c r="K35684">
        <v>54</v>
      </c>
      <c r="L35684" t="s">
        <v>15</v>
      </c>
    </row>
    <row r="35685" spans="1:12">
      <c r="A35685" t="e">
        <f ca="1">E00251619054621</f>
        <v>#NAME?</v>
      </c>
      <c r="B35685">
        <v>109</v>
      </c>
      <c r="C35685" t="s">
        <v>480</v>
      </c>
      <c r="D35685" s="1">
        <v>42376</v>
      </c>
      <c r="F35685">
        <v>1</v>
      </c>
      <c r="G35685">
        <v>3899</v>
      </c>
      <c r="H35685" t="s">
        <v>264</v>
      </c>
      <c r="J35685" t="s">
        <v>14</v>
      </c>
      <c r="K35685">
        <v>47</v>
      </c>
      <c r="L35685" t="s">
        <v>15</v>
      </c>
    </row>
    <row r="35686" spans="1:12">
      <c r="A35686" t="e">
        <f ca="1">E00251619054621</f>
        <v>#NAME?</v>
      </c>
      <c r="B35686">
        <v>109</v>
      </c>
      <c r="C35686" t="s">
        <v>480</v>
      </c>
      <c r="D35686" s="1">
        <v>42688</v>
      </c>
      <c r="F35686">
        <v>1</v>
      </c>
      <c r="G35686">
        <v>72885</v>
      </c>
      <c r="H35686" t="s">
        <v>354</v>
      </c>
      <c r="J35686" t="s">
        <v>14</v>
      </c>
      <c r="K35686">
        <v>48</v>
      </c>
      <c r="L35686" t="s">
        <v>15</v>
      </c>
    </row>
    <row r="35687" spans="1:12">
      <c r="A35687" t="e">
        <f ca="1">E00251619053021</f>
        <v>#NAME?</v>
      </c>
      <c r="B35687">
        <v>109</v>
      </c>
      <c r="C35687" t="s">
        <v>480</v>
      </c>
      <c r="D35687" s="1">
        <v>42768</v>
      </c>
      <c r="F35687">
        <v>1</v>
      </c>
      <c r="G35687">
        <v>2113</v>
      </c>
      <c r="H35687" t="s">
        <v>579</v>
      </c>
      <c r="J35687" t="s">
        <v>14</v>
      </c>
      <c r="K35687">
        <v>66</v>
      </c>
      <c r="L35687" t="s">
        <v>15</v>
      </c>
    </row>
    <row r="35688" spans="1:12">
      <c r="A35688" t="e">
        <f ca="1">E00251514152121</f>
        <v>#NAME?</v>
      </c>
      <c r="B35688">
        <v>702</v>
      </c>
      <c r="C35688" t="s">
        <v>293</v>
      </c>
      <c r="D35688" s="1">
        <v>42208</v>
      </c>
      <c r="F35688">
        <v>5</v>
      </c>
      <c r="G35688">
        <v>4549</v>
      </c>
      <c r="H35688" t="s">
        <v>69</v>
      </c>
      <c r="J35688" t="s">
        <v>14</v>
      </c>
      <c r="K35688">
        <v>58</v>
      </c>
      <c r="L35688" t="s">
        <v>15</v>
      </c>
    </row>
    <row r="35689" spans="1:12">
      <c r="A35689" t="e">
        <f ca="1">E00251524955621</f>
        <v>#NAME?</v>
      </c>
      <c r="B35689">
        <v>193</v>
      </c>
      <c r="C35689" t="s">
        <v>247</v>
      </c>
      <c r="D35689" s="1">
        <v>42513</v>
      </c>
      <c r="F35689">
        <v>1</v>
      </c>
      <c r="G35689">
        <v>46619</v>
      </c>
      <c r="H35689" t="s">
        <v>182</v>
      </c>
      <c r="J35689" t="s">
        <v>14</v>
      </c>
      <c r="K35689">
        <v>51</v>
      </c>
      <c r="L35689" t="s">
        <v>15</v>
      </c>
    </row>
    <row r="35690" spans="1:12">
      <c r="A35690" t="e">
        <f ca="1">E00251528767421</f>
        <v>#NAME?</v>
      </c>
      <c r="B35690">
        <v>296</v>
      </c>
      <c r="C35690" t="s">
        <v>119</v>
      </c>
      <c r="D35690" s="1">
        <v>41334</v>
      </c>
      <c r="F35690">
        <v>1</v>
      </c>
      <c r="G35690">
        <v>4019</v>
      </c>
      <c r="H35690" t="s">
        <v>26</v>
      </c>
      <c r="J35690" t="s">
        <v>14</v>
      </c>
      <c r="K35690">
        <v>52</v>
      </c>
      <c r="L35690" t="s">
        <v>15</v>
      </c>
    </row>
    <row r="35691" spans="1:12">
      <c r="A35691" t="e">
        <f ca="1">E00251514238021</f>
        <v>#NAME?</v>
      </c>
      <c r="B35691">
        <v>448</v>
      </c>
      <c r="C35691" t="s">
        <v>112</v>
      </c>
      <c r="D35691" s="1">
        <v>41404</v>
      </c>
      <c r="F35691">
        <v>1</v>
      </c>
      <c r="G35691">
        <v>7243</v>
      </c>
      <c r="H35691" t="s">
        <v>42</v>
      </c>
      <c r="J35691" t="s">
        <v>14</v>
      </c>
      <c r="K35691">
        <v>42</v>
      </c>
      <c r="L35691" t="s">
        <v>15</v>
      </c>
    </row>
    <row r="35692" spans="1:12">
      <c r="A35692" t="e">
        <f ca="1">E00251531961821</f>
        <v>#NAME?</v>
      </c>
      <c r="B35692">
        <v>498</v>
      </c>
      <c r="C35692" t="s">
        <v>591</v>
      </c>
      <c r="D35692" s="1">
        <v>41172</v>
      </c>
      <c r="F35692">
        <v>1</v>
      </c>
      <c r="G35692">
        <v>49390</v>
      </c>
      <c r="H35692" t="s">
        <v>59</v>
      </c>
      <c r="J35692" t="s">
        <v>14</v>
      </c>
      <c r="K35692">
        <v>57</v>
      </c>
      <c r="L35692" t="s">
        <v>15</v>
      </c>
    </row>
    <row r="35693" spans="1:12">
      <c r="A35693" t="e">
        <f ca="1">E00251531961821</f>
        <v>#NAME?</v>
      </c>
      <c r="B35693">
        <v>498</v>
      </c>
      <c r="C35693" t="s">
        <v>591</v>
      </c>
      <c r="D35693" s="1">
        <v>41774</v>
      </c>
      <c r="F35693">
        <v>1</v>
      </c>
      <c r="G35693">
        <v>7820</v>
      </c>
      <c r="H35693" t="s">
        <v>233</v>
      </c>
      <c r="J35693" t="s">
        <v>14</v>
      </c>
      <c r="K35693">
        <v>59</v>
      </c>
      <c r="L35693" t="s">
        <v>22</v>
      </c>
    </row>
    <row r="35694" spans="1:12">
      <c r="A35694" t="e">
        <f ca="1">E00251531961821</f>
        <v>#NAME?</v>
      </c>
      <c r="B35694">
        <v>498</v>
      </c>
      <c r="C35694" t="s">
        <v>591</v>
      </c>
      <c r="D35694" s="1">
        <v>42466</v>
      </c>
      <c r="F35694">
        <v>3</v>
      </c>
      <c r="G35694">
        <v>4019</v>
      </c>
      <c r="H35694" t="s">
        <v>26</v>
      </c>
      <c r="J35694" t="s">
        <v>14</v>
      </c>
      <c r="K35694">
        <v>61</v>
      </c>
      <c r="L35694" t="s">
        <v>15</v>
      </c>
    </row>
    <row r="35695" spans="1:12">
      <c r="A35695" t="e">
        <f ca="1">E00251531961821</f>
        <v>#NAME?</v>
      </c>
      <c r="B35695">
        <v>498</v>
      </c>
      <c r="C35695" t="s">
        <v>591</v>
      </c>
      <c r="D35695" s="1">
        <v>42807</v>
      </c>
      <c r="F35695">
        <v>1</v>
      </c>
      <c r="G35695">
        <v>4019</v>
      </c>
      <c r="H35695" t="s">
        <v>26</v>
      </c>
      <c r="J35695" t="s">
        <v>14</v>
      </c>
      <c r="K35695">
        <v>62</v>
      </c>
      <c r="L35695" t="s">
        <v>15</v>
      </c>
    </row>
    <row r="35696" spans="1:12">
      <c r="A35696" t="e">
        <f ca="1">E00251531961821</f>
        <v>#NAME?</v>
      </c>
      <c r="B35696">
        <v>498</v>
      </c>
      <c r="C35696" t="s">
        <v>591</v>
      </c>
      <c r="D35696" s="1">
        <v>42849</v>
      </c>
      <c r="F35696">
        <v>4</v>
      </c>
      <c r="G35696">
        <v>29620</v>
      </c>
      <c r="H35696" t="s">
        <v>460</v>
      </c>
      <c r="J35696" t="s">
        <v>14</v>
      </c>
      <c r="K35696">
        <v>62</v>
      </c>
      <c r="L35696" t="s">
        <v>15</v>
      </c>
    </row>
    <row r="35697" spans="1:12">
      <c r="A35697" t="e">
        <f ca="1">E00251619053021</f>
        <v>#NAME?</v>
      </c>
      <c r="B35697">
        <v>109</v>
      </c>
      <c r="C35697" t="s">
        <v>480</v>
      </c>
      <c r="D35697" s="1">
        <v>41403</v>
      </c>
      <c r="F35697">
        <v>1</v>
      </c>
      <c r="G35697">
        <v>2113</v>
      </c>
      <c r="H35697" t="s">
        <v>579</v>
      </c>
      <c r="J35697" t="s">
        <v>14</v>
      </c>
      <c r="K35697">
        <v>62</v>
      </c>
      <c r="L35697" t="s">
        <v>15</v>
      </c>
    </row>
    <row r="35698" spans="1:12">
      <c r="A35698" t="e">
        <f ca="1">E00251439068821</f>
        <v>#NAME?</v>
      </c>
      <c r="B35698">
        <v>701</v>
      </c>
      <c r="C35698" t="s">
        <v>72</v>
      </c>
      <c r="D35698" s="1">
        <v>41243</v>
      </c>
      <c r="F35698">
        <v>3</v>
      </c>
      <c r="G35698">
        <v>3004</v>
      </c>
      <c r="H35698" t="s">
        <v>104</v>
      </c>
      <c r="J35698" t="s">
        <v>14</v>
      </c>
      <c r="K35698">
        <v>49</v>
      </c>
      <c r="L35698" t="s">
        <v>15</v>
      </c>
    </row>
    <row r="35699" spans="1:12">
      <c r="A35699" t="e">
        <f ca="1">E00251531311721</f>
        <v>#NAME?</v>
      </c>
      <c r="B35699">
        <v>703</v>
      </c>
      <c r="C35699" t="s">
        <v>305</v>
      </c>
      <c r="D35699" s="1">
        <v>41225</v>
      </c>
      <c r="F35699">
        <v>1</v>
      </c>
      <c r="G35699">
        <v>3540</v>
      </c>
      <c r="H35699" t="s">
        <v>436</v>
      </c>
      <c r="J35699" t="s">
        <v>14</v>
      </c>
      <c r="K35699">
        <v>45</v>
      </c>
      <c r="L35699" t="s">
        <v>15</v>
      </c>
    </row>
    <row r="35700" spans="1:12">
      <c r="A35700" t="e">
        <f ca="1">E00251514152121</f>
        <v>#NAME?</v>
      </c>
      <c r="B35700">
        <v>703</v>
      </c>
      <c r="C35700" t="s">
        <v>305</v>
      </c>
      <c r="D35700" s="1">
        <v>40968</v>
      </c>
      <c r="F35700">
        <v>6</v>
      </c>
      <c r="G35700">
        <v>4549</v>
      </c>
      <c r="H35700" t="s">
        <v>69</v>
      </c>
      <c r="J35700" t="s">
        <v>14</v>
      </c>
      <c r="K35700">
        <v>55</v>
      </c>
      <c r="L35700" t="s">
        <v>15</v>
      </c>
    </row>
    <row r="35701" spans="1:12">
      <c r="A35701" t="e">
        <f ca="1">E00251514152121</f>
        <v>#NAME?</v>
      </c>
      <c r="B35701">
        <v>703</v>
      </c>
      <c r="C35701" t="s">
        <v>305</v>
      </c>
      <c r="D35701" s="1">
        <v>41628</v>
      </c>
      <c r="F35701">
        <v>6</v>
      </c>
      <c r="G35701">
        <v>40490</v>
      </c>
      <c r="H35701" t="s">
        <v>815</v>
      </c>
      <c r="J35701" t="s">
        <v>14</v>
      </c>
      <c r="K35701">
        <v>56</v>
      </c>
      <c r="L35701" t="s">
        <v>15</v>
      </c>
    </row>
    <row r="35702" spans="1:12">
      <c r="A35702" t="e">
        <f ca="1">E00251514152121</f>
        <v>#NAME?</v>
      </c>
      <c r="B35702">
        <v>703</v>
      </c>
      <c r="C35702" t="s">
        <v>305</v>
      </c>
      <c r="D35702" s="1">
        <v>42642</v>
      </c>
      <c r="F35702">
        <v>4</v>
      </c>
      <c r="G35702">
        <v>2119</v>
      </c>
      <c r="H35702" t="s">
        <v>82</v>
      </c>
      <c r="J35702" t="s">
        <v>14</v>
      </c>
      <c r="K35702">
        <v>59</v>
      </c>
      <c r="L35702" t="s">
        <v>15</v>
      </c>
    </row>
    <row r="35703" spans="1:12">
      <c r="A35703" t="e">
        <f ca="1">E00251439824521</f>
        <v>#NAME?</v>
      </c>
      <c r="B35703">
        <v>489</v>
      </c>
      <c r="C35703" t="s">
        <v>100</v>
      </c>
      <c r="D35703" s="1">
        <v>42940</v>
      </c>
      <c r="F35703">
        <v>1</v>
      </c>
      <c r="G35703">
        <v>7175</v>
      </c>
      <c r="H35703" t="s">
        <v>689</v>
      </c>
      <c r="J35703" t="s">
        <v>14</v>
      </c>
      <c r="K35703">
        <v>56</v>
      </c>
      <c r="L35703" t="s">
        <v>15</v>
      </c>
    </row>
    <row r="35704" spans="1:12">
      <c r="A35704" t="e">
        <f ca="1">E00251424849521</f>
        <v>#NAME?</v>
      </c>
      <c r="B35704">
        <v>122</v>
      </c>
      <c r="C35704" t="s">
        <v>522</v>
      </c>
      <c r="D35704" s="1">
        <v>42334</v>
      </c>
      <c r="F35704">
        <v>1</v>
      </c>
      <c r="G35704">
        <v>30000</v>
      </c>
      <c r="H35704" t="s">
        <v>144</v>
      </c>
      <c r="J35704" t="s">
        <v>14</v>
      </c>
      <c r="K35704">
        <v>51</v>
      </c>
      <c r="L35704" t="s">
        <v>15</v>
      </c>
    </row>
    <row r="35705" spans="1:12">
      <c r="A35705" t="e">
        <f ca="1">E00251424849521</f>
        <v>#NAME?</v>
      </c>
      <c r="B35705">
        <v>122</v>
      </c>
      <c r="C35705" t="s">
        <v>522</v>
      </c>
      <c r="D35705" s="1">
        <v>42528</v>
      </c>
      <c r="F35705">
        <v>1</v>
      </c>
      <c r="G35705">
        <v>30000</v>
      </c>
      <c r="H35705" t="s">
        <v>144</v>
      </c>
      <c r="J35705" t="s">
        <v>14</v>
      </c>
      <c r="K35705">
        <v>52</v>
      </c>
      <c r="L35705" t="s">
        <v>15</v>
      </c>
    </row>
    <row r="35706" spans="1:12">
      <c r="A35706" t="e">
        <f ca="1">E00251512293621</f>
        <v>#NAME?</v>
      </c>
      <c r="B35706">
        <v>51</v>
      </c>
      <c r="C35706" t="s">
        <v>372</v>
      </c>
      <c r="D35706" s="1">
        <v>42956</v>
      </c>
      <c r="F35706">
        <v>3</v>
      </c>
      <c r="G35706">
        <v>29680</v>
      </c>
      <c r="H35706" t="s">
        <v>938</v>
      </c>
      <c r="J35706" t="s">
        <v>14</v>
      </c>
      <c r="K35706">
        <v>52</v>
      </c>
      <c r="L35706" t="s">
        <v>15</v>
      </c>
    </row>
    <row r="35707" spans="1:12">
      <c r="A35707" t="e">
        <f ca="1">E00251514465821</f>
        <v>#NAME?</v>
      </c>
      <c r="B35707">
        <v>489</v>
      </c>
      <c r="C35707" t="s">
        <v>100</v>
      </c>
      <c r="D35707" s="1">
        <v>42159</v>
      </c>
      <c r="F35707">
        <v>1</v>
      </c>
      <c r="G35707">
        <v>2443</v>
      </c>
      <c r="H35707" t="s">
        <v>185</v>
      </c>
      <c r="J35707" t="s">
        <v>14</v>
      </c>
      <c r="K35707">
        <v>50</v>
      </c>
      <c r="L35707" t="s">
        <v>15</v>
      </c>
    </row>
    <row r="35708" spans="1:12">
      <c r="A35708" t="e">
        <f ca="1">E00251531311821</f>
        <v>#NAME?</v>
      </c>
      <c r="B35708">
        <v>1128</v>
      </c>
      <c r="C35708" t="s">
        <v>424</v>
      </c>
      <c r="D35708" s="1">
        <v>40946</v>
      </c>
      <c r="F35708">
        <v>1</v>
      </c>
      <c r="G35708">
        <v>30000</v>
      </c>
      <c r="H35708" t="s">
        <v>144</v>
      </c>
      <c r="J35708" t="s">
        <v>14</v>
      </c>
      <c r="K35708">
        <v>38</v>
      </c>
      <c r="L35708" t="s">
        <v>15</v>
      </c>
    </row>
    <row r="35709" spans="1:12">
      <c r="A35709" t="e">
        <f ca="1">E00251532351021</f>
        <v>#NAME?</v>
      </c>
      <c r="B35709">
        <v>488</v>
      </c>
      <c r="C35709" t="s">
        <v>401</v>
      </c>
      <c r="D35709" s="1">
        <v>41691</v>
      </c>
      <c r="F35709">
        <v>2</v>
      </c>
      <c r="G35709">
        <v>4019</v>
      </c>
      <c r="H35709" t="s">
        <v>26</v>
      </c>
      <c r="J35709" t="s">
        <v>14</v>
      </c>
      <c r="K35709">
        <v>55</v>
      </c>
      <c r="L35709" t="s">
        <v>15</v>
      </c>
    </row>
    <row r="35710" spans="1:12">
      <c r="A35710" t="e">
        <f ca="1">E00251532351021</f>
        <v>#NAME?</v>
      </c>
      <c r="B35710">
        <v>488</v>
      </c>
      <c r="C35710" t="s">
        <v>401</v>
      </c>
      <c r="D35710" s="1">
        <v>41697</v>
      </c>
      <c r="F35710">
        <v>2</v>
      </c>
      <c r="G35710">
        <v>4019</v>
      </c>
      <c r="H35710" t="s">
        <v>26</v>
      </c>
      <c r="J35710" t="s">
        <v>14</v>
      </c>
      <c r="K35710">
        <v>55</v>
      </c>
      <c r="L35710" t="s">
        <v>15</v>
      </c>
    </row>
    <row r="35711" spans="1:12">
      <c r="A35711" t="e">
        <f ca="1">E00251532351021</f>
        <v>#NAME?</v>
      </c>
      <c r="B35711">
        <v>490</v>
      </c>
      <c r="C35711" t="s">
        <v>158</v>
      </c>
      <c r="D35711" s="1">
        <v>41708</v>
      </c>
      <c r="F35711">
        <v>2</v>
      </c>
      <c r="G35711">
        <v>4019</v>
      </c>
      <c r="H35711" t="s">
        <v>26</v>
      </c>
      <c r="J35711" t="s">
        <v>14</v>
      </c>
      <c r="K35711">
        <v>55</v>
      </c>
      <c r="L35711" t="s">
        <v>15</v>
      </c>
    </row>
    <row r="35712" spans="1:12">
      <c r="A35712" t="e">
        <f ca="1">E00251513752721</f>
        <v>#NAME?</v>
      </c>
      <c r="B35712">
        <v>702</v>
      </c>
      <c r="C35712" t="s">
        <v>293</v>
      </c>
      <c r="D35712" s="1">
        <v>41318</v>
      </c>
      <c r="F35712">
        <v>5</v>
      </c>
      <c r="G35712">
        <v>71536</v>
      </c>
      <c r="H35712" t="s">
        <v>70</v>
      </c>
      <c r="J35712" t="s">
        <v>14</v>
      </c>
      <c r="K35712">
        <v>53</v>
      </c>
      <c r="L35712" t="s">
        <v>15</v>
      </c>
    </row>
    <row r="35713" spans="1:12">
      <c r="A35713" t="e">
        <f ca="1">E00251513752721</f>
        <v>#NAME?</v>
      </c>
      <c r="B35713">
        <v>702</v>
      </c>
      <c r="C35713" t="s">
        <v>293</v>
      </c>
      <c r="D35713" s="1">
        <v>42083</v>
      </c>
      <c r="F35713">
        <v>5</v>
      </c>
      <c r="G35713">
        <v>7233</v>
      </c>
      <c r="H35713" t="s">
        <v>412</v>
      </c>
      <c r="J35713" t="s">
        <v>14</v>
      </c>
      <c r="K35713">
        <v>55</v>
      </c>
      <c r="L35713" t="s">
        <v>15</v>
      </c>
    </row>
    <row r="35714" spans="1:12">
      <c r="A35714" t="e">
        <f ca="1">E00251533639421</f>
        <v>#NAME?</v>
      </c>
      <c r="B35714">
        <v>1886</v>
      </c>
      <c r="C35714" t="s">
        <v>581</v>
      </c>
      <c r="D35714" s="1">
        <v>42262</v>
      </c>
      <c r="F35714">
        <v>1</v>
      </c>
      <c r="G35714">
        <v>25000</v>
      </c>
      <c r="H35714" t="s">
        <v>178</v>
      </c>
      <c r="J35714" t="s">
        <v>14</v>
      </c>
      <c r="K35714">
        <v>50</v>
      </c>
      <c r="L35714" t="s">
        <v>15</v>
      </c>
    </row>
    <row r="35715" spans="1:12">
      <c r="A35715" t="e">
        <f ca="1">E00251533639421</f>
        <v>#NAME?</v>
      </c>
      <c r="B35715">
        <v>1886</v>
      </c>
      <c r="C35715" t="s">
        <v>581</v>
      </c>
      <c r="D35715" s="1">
        <v>42482</v>
      </c>
      <c r="F35715">
        <v>3</v>
      </c>
      <c r="G35715">
        <v>72690</v>
      </c>
      <c r="H35715" t="s">
        <v>363</v>
      </c>
      <c r="J35715" t="s">
        <v>14</v>
      </c>
      <c r="K35715">
        <v>50</v>
      </c>
      <c r="L35715" t="s">
        <v>15</v>
      </c>
    </row>
    <row r="35716" spans="1:12">
      <c r="A35716" t="e">
        <f ca="1">E00251514152121</f>
        <v>#NAME?</v>
      </c>
      <c r="B35716">
        <v>703</v>
      </c>
      <c r="C35716" t="s">
        <v>305</v>
      </c>
      <c r="D35716" s="1">
        <v>42654</v>
      </c>
      <c r="F35716">
        <v>3</v>
      </c>
      <c r="G35716">
        <v>8270</v>
      </c>
      <c r="H35716" t="s">
        <v>816</v>
      </c>
      <c r="J35716" t="s">
        <v>14</v>
      </c>
      <c r="K35716">
        <v>59</v>
      </c>
      <c r="L35716" t="s">
        <v>15</v>
      </c>
    </row>
    <row r="35717" spans="1:12">
      <c r="A35717" t="e">
        <f ca="1">E00251514152121</f>
        <v>#NAME?</v>
      </c>
      <c r="B35717">
        <v>703</v>
      </c>
      <c r="C35717" t="s">
        <v>305</v>
      </c>
      <c r="D35717" s="1">
        <v>42769</v>
      </c>
      <c r="F35717">
        <v>5</v>
      </c>
      <c r="G35717">
        <v>2724</v>
      </c>
      <c r="H35717" t="s">
        <v>73</v>
      </c>
      <c r="J35717" t="s">
        <v>14</v>
      </c>
      <c r="K35717">
        <v>59</v>
      </c>
      <c r="L35717" t="s">
        <v>15</v>
      </c>
    </row>
    <row r="35718" spans="1:12">
      <c r="A35718" t="e">
        <f ca="1">E00251513752721</f>
        <v>#NAME?</v>
      </c>
      <c r="B35718">
        <v>702</v>
      </c>
      <c r="C35718" t="s">
        <v>293</v>
      </c>
      <c r="D35718" s="1">
        <v>41318</v>
      </c>
      <c r="F35718">
        <v>3</v>
      </c>
      <c r="G35718">
        <v>7233</v>
      </c>
      <c r="H35718" t="s">
        <v>412</v>
      </c>
      <c r="J35718" t="s">
        <v>14</v>
      </c>
      <c r="K35718">
        <v>53</v>
      </c>
      <c r="L35718" t="s">
        <v>15</v>
      </c>
    </row>
    <row r="35719" spans="1:12">
      <c r="A35719" t="e">
        <f ca="1">E00251513752721</f>
        <v>#NAME?</v>
      </c>
      <c r="B35719">
        <v>702</v>
      </c>
      <c r="C35719" t="s">
        <v>293</v>
      </c>
      <c r="D35719" s="1">
        <v>41862</v>
      </c>
      <c r="F35719">
        <v>1</v>
      </c>
      <c r="G35719">
        <v>7245</v>
      </c>
      <c r="H35719" t="s">
        <v>116</v>
      </c>
      <c r="J35719" t="s">
        <v>14</v>
      </c>
      <c r="K35719">
        <v>54</v>
      </c>
      <c r="L35719" t="s">
        <v>15</v>
      </c>
    </row>
    <row r="35720" spans="1:12">
      <c r="A35720" t="e">
        <f ca="1">E00251619053021</f>
        <v>#NAME?</v>
      </c>
      <c r="B35720">
        <v>109</v>
      </c>
      <c r="C35720" t="s">
        <v>480</v>
      </c>
      <c r="D35720" s="1">
        <v>41403</v>
      </c>
      <c r="F35720">
        <v>2</v>
      </c>
      <c r="G35720">
        <v>4019</v>
      </c>
      <c r="H35720" t="s">
        <v>26</v>
      </c>
      <c r="J35720" t="s">
        <v>14</v>
      </c>
      <c r="K35720">
        <v>62</v>
      </c>
      <c r="L35720" t="s">
        <v>15</v>
      </c>
    </row>
    <row r="35721" spans="1:12">
      <c r="A35721" t="e">
        <f ca="1">E00251513752721</f>
        <v>#NAME?</v>
      </c>
      <c r="B35721">
        <v>702</v>
      </c>
      <c r="C35721" t="s">
        <v>293</v>
      </c>
      <c r="D35721" s="1">
        <v>42425</v>
      </c>
      <c r="F35721">
        <v>1</v>
      </c>
      <c r="G35721">
        <v>49390</v>
      </c>
      <c r="H35721" t="s">
        <v>59</v>
      </c>
      <c r="J35721" t="s">
        <v>14</v>
      </c>
      <c r="K35721">
        <v>56</v>
      </c>
      <c r="L35721" t="s">
        <v>15</v>
      </c>
    </row>
    <row r="35722" spans="1:12">
      <c r="A35722" t="e">
        <f ca="1">E00251513752721</f>
        <v>#NAME?</v>
      </c>
      <c r="B35722">
        <v>702</v>
      </c>
      <c r="C35722" t="s">
        <v>293</v>
      </c>
      <c r="D35722" s="1">
        <v>42496</v>
      </c>
      <c r="F35722">
        <v>6</v>
      </c>
      <c r="G35722">
        <v>71536</v>
      </c>
      <c r="H35722" t="s">
        <v>70</v>
      </c>
      <c r="J35722" t="s">
        <v>14</v>
      </c>
      <c r="K35722">
        <v>56</v>
      </c>
      <c r="L35722" t="s">
        <v>15</v>
      </c>
    </row>
    <row r="35723" spans="1:12">
      <c r="A35723" t="e">
        <f ca="1">E00251513752721</f>
        <v>#NAME?</v>
      </c>
      <c r="B35723">
        <v>744</v>
      </c>
      <c r="C35723" t="s">
        <v>308</v>
      </c>
      <c r="D35723" s="1">
        <v>42370</v>
      </c>
      <c r="E35723">
        <v>1</v>
      </c>
      <c r="F35723">
        <v>1</v>
      </c>
      <c r="G35723">
        <v>72610</v>
      </c>
      <c r="H35723" t="s">
        <v>226</v>
      </c>
      <c r="J35723" t="s">
        <v>34</v>
      </c>
      <c r="K35723">
        <v>56</v>
      </c>
      <c r="L35723" t="s">
        <v>15</v>
      </c>
    </row>
    <row r="35724" spans="1:12">
      <c r="A35724" t="e">
        <f ca="1">E00251619054621</f>
        <v>#NAME?</v>
      </c>
      <c r="B35724">
        <v>109</v>
      </c>
      <c r="C35724" t="s">
        <v>480</v>
      </c>
      <c r="D35724" s="1">
        <v>40988</v>
      </c>
      <c r="F35724">
        <v>1</v>
      </c>
      <c r="G35724">
        <v>72632</v>
      </c>
      <c r="H35724" t="s">
        <v>107</v>
      </c>
      <c r="J35724" t="s">
        <v>14</v>
      </c>
      <c r="K35724">
        <v>43</v>
      </c>
      <c r="L35724" t="s">
        <v>15</v>
      </c>
    </row>
    <row r="35725" spans="1:12">
      <c r="A35725" t="e">
        <f ca="1">E00251513752721</f>
        <v>#NAME?</v>
      </c>
      <c r="B35725">
        <v>702</v>
      </c>
      <c r="C35725" t="s">
        <v>293</v>
      </c>
      <c r="D35725" s="1">
        <v>42290</v>
      </c>
      <c r="F35725">
        <v>6</v>
      </c>
      <c r="G35725">
        <v>5289</v>
      </c>
      <c r="H35725" t="s">
        <v>936</v>
      </c>
      <c r="J35725" t="s">
        <v>14</v>
      </c>
      <c r="K35725">
        <v>55</v>
      </c>
      <c r="L35725" t="s">
        <v>15</v>
      </c>
    </row>
    <row r="35726" spans="1:12">
      <c r="A35726" t="e">
        <f ca="1">E00251513752721</f>
        <v>#NAME?</v>
      </c>
      <c r="B35726">
        <v>702</v>
      </c>
      <c r="C35726" t="s">
        <v>293</v>
      </c>
      <c r="D35726" s="1">
        <v>42401</v>
      </c>
      <c r="F35726">
        <v>1</v>
      </c>
      <c r="G35726">
        <v>71981</v>
      </c>
      <c r="H35726" t="s">
        <v>81</v>
      </c>
      <c r="J35726" t="s">
        <v>14</v>
      </c>
      <c r="K35726">
        <v>56</v>
      </c>
      <c r="L35726" t="s">
        <v>15</v>
      </c>
    </row>
    <row r="35727" spans="1:12">
      <c r="A35727" t="e">
        <f ca="1">E00251513752721</f>
        <v>#NAME?</v>
      </c>
      <c r="B35727">
        <v>702</v>
      </c>
      <c r="C35727" t="s">
        <v>293</v>
      </c>
      <c r="D35727" s="1">
        <v>42425</v>
      </c>
      <c r="F35727">
        <v>5</v>
      </c>
      <c r="G35727">
        <v>71536</v>
      </c>
      <c r="H35727" t="s">
        <v>70</v>
      </c>
      <c r="J35727" t="s">
        <v>14</v>
      </c>
      <c r="K35727">
        <v>56</v>
      </c>
      <c r="L35727" t="s">
        <v>15</v>
      </c>
    </row>
    <row r="35728" spans="1:12">
      <c r="A35728" t="e">
        <f ca="1">E00251716445321</f>
        <v>#NAME?</v>
      </c>
      <c r="B35728">
        <v>272</v>
      </c>
      <c r="C35728" t="s">
        <v>174</v>
      </c>
      <c r="D35728" s="1">
        <v>42740</v>
      </c>
      <c r="E35728">
        <v>2</v>
      </c>
      <c r="F35728">
        <v>4</v>
      </c>
      <c r="G35728">
        <v>25000</v>
      </c>
      <c r="H35728" t="s">
        <v>178</v>
      </c>
      <c r="J35728" t="s">
        <v>34</v>
      </c>
      <c r="K35728">
        <v>63</v>
      </c>
      <c r="L35728" t="s">
        <v>15</v>
      </c>
    </row>
    <row r="35729" spans="1:12">
      <c r="A35729" t="e">
        <f ca="1">E00251716445321</f>
        <v>#NAME?</v>
      </c>
      <c r="B35729">
        <v>502</v>
      </c>
      <c r="C35729" t="s">
        <v>172</v>
      </c>
      <c r="D35729" s="1">
        <v>41222</v>
      </c>
      <c r="F35729">
        <v>1</v>
      </c>
      <c r="G35729">
        <v>25000</v>
      </c>
      <c r="H35729" t="s">
        <v>178</v>
      </c>
      <c r="J35729" t="s">
        <v>14</v>
      </c>
      <c r="K35729">
        <v>59</v>
      </c>
      <c r="L35729" t="s">
        <v>15</v>
      </c>
    </row>
    <row r="35730" spans="1:12">
      <c r="A35730" t="e">
        <f ca="1">E00251529585321</f>
        <v>#NAME?</v>
      </c>
      <c r="B35730">
        <v>192</v>
      </c>
      <c r="C35730" t="s">
        <v>321</v>
      </c>
      <c r="D35730" s="1">
        <v>42152</v>
      </c>
      <c r="F35730">
        <v>1</v>
      </c>
      <c r="G35730">
        <v>2113</v>
      </c>
      <c r="H35730" t="s">
        <v>579</v>
      </c>
      <c r="J35730" t="s">
        <v>14</v>
      </c>
      <c r="K35730">
        <v>50</v>
      </c>
      <c r="L35730" t="s">
        <v>15</v>
      </c>
    </row>
    <row r="35731" spans="1:12">
      <c r="A35731" t="e">
        <f ca="1">E00251532302721</f>
        <v>#NAME?</v>
      </c>
      <c r="B35731">
        <v>451</v>
      </c>
      <c r="C35731" t="s">
        <v>102</v>
      </c>
      <c r="D35731" s="1">
        <v>41984</v>
      </c>
      <c r="F35731">
        <v>1</v>
      </c>
      <c r="G35731">
        <v>78659</v>
      </c>
      <c r="H35731" t="s">
        <v>46</v>
      </c>
      <c r="J35731" t="s">
        <v>14</v>
      </c>
      <c r="K35731">
        <v>53</v>
      </c>
      <c r="L35731" t="s">
        <v>22</v>
      </c>
    </row>
    <row r="35732" spans="1:12">
      <c r="A35732" t="e">
        <f ca="1">E00251532302721</f>
        <v>#NAME?</v>
      </c>
      <c r="B35732">
        <v>451</v>
      </c>
      <c r="C35732" t="s">
        <v>102</v>
      </c>
      <c r="D35732" s="1">
        <v>42251</v>
      </c>
      <c r="F35732">
        <v>1</v>
      </c>
      <c r="G35732">
        <v>78652</v>
      </c>
      <c r="H35732" t="s">
        <v>931</v>
      </c>
      <c r="J35732" t="s">
        <v>14</v>
      </c>
      <c r="K35732">
        <v>53</v>
      </c>
      <c r="L35732" t="s">
        <v>22</v>
      </c>
    </row>
    <row r="35733" spans="1:12">
      <c r="A35733" t="e">
        <f ca="1">E00251439824521</f>
        <v>#NAME?</v>
      </c>
      <c r="B35733">
        <v>489</v>
      </c>
      <c r="C35733" t="s">
        <v>100</v>
      </c>
      <c r="D35733" s="1">
        <v>42243</v>
      </c>
      <c r="F35733">
        <v>1</v>
      </c>
      <c r="G35733">
        <v>7881</v>
      </c>
      <c r="H35733" t="s">
        <v>637</v>
      </c>
      <c r="J35733" t="s">
        <v>14</v>
      </c>
      <c r="K35733">
        <v>54</v>
      </c>
      <c r="L35733" t="s">
        <v>22</v>
      </c>
    </row>
    <row r="35734" spans="1:12">
      <c r="A35734" t="e">
        <f ca="1">E00251616967621</f>
        <v>#NAME?</v>
      </c>
      <c r="B35734">
        <v>1786</v>
      </c>
      <c r="C35734" t="s">
        <v>37</v>
      </c>
      <c r="D35734" s="1">
        <v>42789</v>
      </c>
      <c r="F35734">
        <v>1</v>
      </c>
      <c r="G35734">
        <v>4720</v>
      </c>
      <c r="H35734" t="s">
        <v>571</v>
      </c>
      <c r="J35734" t="s">
        <v>14</v>
      </c>
      <c r="K35734">
        <v>50</v>
      </c>
      <c r="L35734" t="s">
        <v>15</v>
      </c>
    </row>
    <row r="35735" spans="1:12">
      <c r="A35735" t="e">
        <f ca="1">E00251619054621</f>
        <v>#NAME?</v>
      </c>
      <c r="B35735">
        <v>109</v>
      </c>
      <c r="C35735" t="s">
        <v>480</v>
      </c>
      <c r="D35735" s="1">
        <v>41997</v>
      </c>
      <c r="F35735">
        <v>1</v>
      </c>
      <c r="G35735">
        <v>931</v>
      </c>
      <c r="H35735" t="s">
        <v>736</v>
      </c>
      <c r="J35735" t="s">
        <v>14</v>
      </c>
      <c r="K35735">
        <v>46</v>
      </c>
      <c r="L35735" t="s">
        <v>15</v>
      </c>
    </row>
    <row r="35736" spans="1:12">
      <c r="A35736" t="e">
        <f ca="1">E00251619053021</f>
        <v>#NAME?</v>
      </c>
      <c r="B35736">
        <v>109</v>
      </c>
      <c r="C35736" t="s">
        <v>480</v>
      </c>
      <c r="D35736" s="1">
        <v>42011</v>
      </c>
      <c r="F35736">
        <v>2</v>
      </c>
      <c r="G35736">
        <v>4019</v>
      </c>
      <c r="H35736" t="s">
        <v>26</v>
      </c>
      <c r="J35736" t="s">
        <v>14</v>
      </c>
      <c r="K35736">
        <v>64</v>
      </c>
      <c r="L35736" t="s">
        <v>15</v>
      </c>
    </row>
    <row r="35737" spans="1:12">
      <c r="A35737" t="e">
        <f t="shared" ref="A35737:A35742" ca="1" si="328">E00251513752721</f>
        <v>#NAME?</v>
      </c>
      <c r="B35737">
        <v>702</v>
      </c>
      <c r="C35737" t="s">
        <v>293</v>
      </c>
      <c r="D35737" s="1">
        <v>41099</v>
      </c>
      <c r="F35737">
        <v>3</v>
      </c>
      <c r="G35737">
        <v>38610</v>
      </c>
      <c r="H35737" t="s">
        <v>459</v>
      </c>
      <c r="J35737" t="s">
        <v>14</v>
      </c>
      <c r="K35737">
        <v>52</v>
      </c>
      <c r="L35737" t="s">
        <v>15</v>
      </c>
    </row>
    <row r="35738" spans="1:12">
      <c r="A35738" t="e">
        <f t="shared" ca="1" si="328"/>
        <v>#NAME?</v>
      </c>
      <c r="B35738">
        <v>702</v>
      </c>
      <c r="C35738" t="s">
        <v>293</v>
      </c>
      <c r="D35738" s="1">
        <v>41099</v>
      </c>
      <c r="F35738">
        <v>5</v>
      </c>
      <c r="G35738">
        <v>7273</v>
      </c>
      <c r="H35738" t="s">
        <v>543</v>
      </c>
      <c r="J35738" t="s">
        <v>14</v>
      </c>
      <c r="K35738">
        <v>52</v>
      </c>
      <c r="L35738" t="s">
        <v>15</v>
      </c>
    </row>
    <row r="35739" spans="1:12">
      <c r="A35739" t="e">
        <f t="shared" ca="1" si="328"/>
        <v>#NAME?</v>
      </c>
      <c r="B35739">
        <v>702</v>
      </c>
      <c r="C35739" t="s">
        <v>293</v>
      </c>
      <c r="D35739" s="1">
        <v>41694</v>
      </c>
      <c r="F35739">
        <v>2</v>
      </c>
      <c r="G35739">
        <v>4019</v>
      </c>
      <c r="H35739" t="s">
        <v>26</v>
      </c>
      <c r="J35739" t="s">
        <v>14</v>
      </c>
      <c r="K35739">
        <v>54</v>
      </c>
      <c r="L35739" t="s">
        <v>15</v>
      </c>
    </row>
    <row r="35740" spans="1:12">
      <c r="A35740" t="e">
        <f t="shared" ca="1" si="328"/>
        <v>#NAME?</v>
      </c>
      <c r="B35740">
        <v>702</v>
      </c>
      <c r="C35740" t="s">
        <v>293</v>
      </c>
      <c r="D35740" s="1">
        <v>41694</v>
      </c>
      <c r="F35740">
        <v>5</v>
      </c>
      <c r="G35740">
        <v>7233</v>
      </c>
      <c r="H35740" t="s">
        <v>412</v>
      </c>
      <c r="J35740" t="s">
        <v>14</v>
      </c>
      <c r="K35740">
        <v>54</v>
      </c>
      <c r="L35740" t="s">
        <v>15</v>
      </c>
    </row>
    <row r="35741" spans="1:12">
      <c r="A35741" t="e">
        <f t="shared" ca="1" si="328"/>
        <v>#NAME?</v>
      </c>
      <c r="B35741">
        <v>702</v>
      </c>
      <c r="C35741" t="s">
        <v>293</v>
      </c>
      <c r="D35741" s="1">
        <v>42171</v>
      </c>
      <c r="F35741">
        <v>2</v>
      </c>
      <c r="G35741">
        <v>4549</v>
      </c>
      <c r="H35741" t="s">
        <v>69</v>
      </c>
      <c r="J35741" t="s">
        <v>14</v>
      </c>
      <c r="K35741">
        <v>55</v>
      </c>
      <c r="L35741" t="s">
        <v>15</v>
      </c>
    </row>
    <row r="35742" spans="1:12">
      <c r="A35742" t="e">
        <f t="shared" ca="1" si="328"/>
        <v>#NAME?</v>
      </c>
      <c r="B35742">
        <v>702</v>
      </c>
      <c r="C35742" t="s">
        <v>293</v>
      </c>
      <c r="D35742" s="1">
        <v>42496</v>
      </c>
      <c r="F35742">
        <v>1</v>
      </c>
      <c r="G35742">
        <v>71981</v>
      </c>
      <c r="H35742" t="s">
        <v>81</v>
      </c>
      <c r="J35742" t="s">
        <v>14</v>
      </c>
      <c r="K35742">
        <v>56</v>
      </c>
      <c r="L35742" t="s">
        <v>15</v>
      </c>
    </row>
    <row r="35743" spans="1:12">
      <c r="A35743" t="e">
        <f ca="1">E00251427099021</f>
        <v>#NAME?</v>
      </c>
      <c r="B35743">
        <v>1</v>
      </c>
      <c r="C35743" t="s">
        <v>234</v>
      </c>
      <c r="D35743" s="1">
        <v>42912</v>
      </c>
      <c r="F35743">
        <v>1</v>
      </c>
      <c r="G35743">
        <v>92321</v>
      </c>
      <c r="H35743" t="s">
        <v>1296</v>
      </c>
      <c r="I35743" t="s">
        <v>56</v>
      </c>
      <c r="J35743" t="s">
        <v>57</v>
      </c>
      <c r="K35743">
        <v>58</v>
      </c>
      <c r="L35743" t="s">
        <v>15</v>
      </c>
    </row>
    <row r="35744" spans="1:12">
      <c r="A35744" t="e">
        <f ca="1">E00251432196721</f>
        <v>#NAME?</v>
      </c>
      <c r="B35744">
        <v>449</v>
      </c>
      <c r="C35744" t="s">
        <v>124</v>
      </c>
      <c r="D35744" s="1">
        <v>41975</v>
      </c>
      <c r="F35744">
        <v>3</v>
      </c>
      <c r="G35744">
        <v>7862</v>
      </c>
      <c r="H35744" t="s">
        <v>27</v>
      </c>
      <c r="J35744" t="s">
        <v>14</v>
      </c>
      <c r="K35744">
        <v>46</v>
      </c>
      <c r="L35744" t="s">
        <v>22</v>
      </c>
    </row>
    <row r="35745" spans="1:12">
      <c r="A35745" t="e">
        <f ca="1">E00251518518221</f>
        <v>#NAME?</v>
      </c>
      <c r="B35745">
        <v>295</v>
      </c>
      <c r="C35745" t="s">
        <v>435</v>
      </c>
      <c r="D35745" s="1">
        <v>42087</v>
      </c>
      <c r="F35745">
        <v>2</v>
      </c>
      <c r="G35745">
        <v>49390</v>
      </c>
      <c r="H35745" t="s">
        <v>59</v>
      </c>
      <c r="J35745" t="s">
        <v>14</v>
      </c>
      <c r="K35745">
        <v>51</v>
      </c>
      <c r="L35745" t="s">
        <v>15</v>
      </c>
    </row>
    <row r="35746" spans="1:12">
      <c r="A35746" t="e">
        <f ca="1">E00251429178821</f>
        <v>#NAME?</v>
      </c>
      <c r="B35746">
        <v>285</v>
      </c>
      <c r="C35746" t="s">
        <v>117</v>
      </c>
      <c r="D35746" s="1">
        <v>41611</v>
      </c>
      <c r="F35746">
        <v>1</v>
      </c>
      <c r="G35746">
        <v>30000</v>
      </c>
      <c r="H35746" t="s">
        <v>144</v>
      </c>
      <c r="J35746" t="s">
        <v>14</v>
      </c>
      <c r="K35746">
        <v>55</v>
      </c>
      <c r="L35746" t="s">
        <v>15</v>
      </c>
    </row>
    <row r="35747" spans="1:12">
      <c r="A35747" t="e">
        <f ca="1">E00251513292821</f>
        <v>#NAME?</v>
      </c>
      <c r="B35747">
        <v>467</v>
      </c>
      <c r="C35747" t="s">
        <v>232</v>
      </c>
      <c r="D35747" s="1">
        <v>40998</v>
      </c>
      <c r="F35747">
        <v>4</v>
      </c>
      <c r="G35747">
        <v>3540</v>
      </c>
      <c r="H35747" t="s">
        <v>436</v>
      </c>
      <c r="J35747" t="s">
        <v>14</v>
      </c>
      <c r="K35747">
        <v>53</v>
      </c>
      <c r="L35747" t="s">
        <v>15</v>
      </c>
    </row>
    <row r="35748" spans="1:12">
      <c r="A35748" t="e">
        <f ca="1">E00251514288221</f>
        <v>#NAME?</v>
      </c>
      <c r="B35748">
        <v>733</v>
      </c>
      <c r="C35748" t="s">
        <v>528</v>
      </c>
      <c r="D35748" s="1">
        <v>42200</v>
      </c>
      <c r="F35748">
        <v>1</v>
      </c>
      <c r="G35748">
        <v>549</v>
      </c>
      <c r="H35748" t="s">
        <v>425</v>
      </c>
      <c r="I35748" t="s">
        <v>56</v>
      </c>
      <c r="J35748" t="s">
        <v>57</v>
      </c>
      <c r="K35748">
        <v>57</v>
      </c>
      <c r="L35748" t="s">
        <v>15</v>
      </c>
    </row>
    <row r="35749" spans="1:12">
      <c r="A35749" t="e">
        <f ca="1">E00251432449321</f>
        <v>#NAME?</v>
      </c>
      <c r="B35749">
        <v>490</v>
      </c>
      <c r="C35749" t="s">
        <v>158</v>
      </c>
      <c r="D35749" s="1">
        <v>42324</v>
      </c>
      <c r="F35749">
        <v>1</v>
      </c>
      <c r="G35749">
        <v>5569</v>
      </c>
      <c r="H35749" t="s">
        <v>218</v>
      </c>
      <c r="J35749" t="s">
        <v>14</v>
      </c>
      <c r="K35749">
        <v>59</v>
      </c>
      <c r="L35749" t="s">
        <v>15</v>
      </c>
    </row>
    <row r="35750" spans="1:12">
      <c r="A35750" t="e">
        <f ca="1">E00251531966421</f>
        <v>#NAME?</v>
      </c>
      <c r="B35750">
        <v>449</v>
      </c>
      <c r="C35750" t="s">
        <v>124</v>
      </c>
      <c r="D35750" s="1">
        <v>41390</v>
      </c>
      <c r="F35750">
        <v>3</v>
      </c>
      <c r="G35750">
        <v>71940</v>
      </c>
      <c r="H35750" t="s">
        <v>135</v>
      </c>
      <c r="J35750" t="s">
        <v>14</v>
      </c>
      <c r="K35750">
        <v>43</v>
      </c>
      <c r="L35750" t="s">
        <v>15</v>
      </c>
    </row>
    <row r="35751" spans="1:12">
      <c r="A35751" t="e">
        <f ca="1">E00251528913621</f>
        <v>#NAME?</v>
      </c>
      <c r="B35751">
        <v>293</v>
      </c>
      <c r="C35751" t="s">
        <v>25</v>
      </c>
      <c r="D35751" s="1">
        <v>40982</v>
      </c>
      <c r="F35751">
        <v>1</v>
      </c>
      <c r="G35751">
        <v>3004</v>
      </c>
      <c r="H35751" t="s">
        <v>104</v>
      </c>
      <c r="J35751" t="s">
        <v>14</v>
      </c>
      <c r="K35751">
        <v>39</v>
      </c>
      <c r="L35751" t="s">
        <v>15</v>
      </c>
    </row>
    <row r="35752" spans="1:12">
      <c r="A35752" t="e">
        <f ca="1">E00251528913621</f>
        <v>#NAME?</v>
      </c>
      <c r="B35752">
        <v>293</v>
      </c>
      <c r="C35752" t="s">
        <v>25</v>
      </c>
      <c r="D35752" s="1">
        <v>41453</v>
      </c>
      <c r="F35752">
        <v>1</v>
      </c>
      <c r="G35752">
        <v>3004</v>
      </c>
      <c r="H35752" t="s">
        <v>104</v>
      </c>
      <c r="J35752" t="s">
        <v>14</v>
      </c>
      <c r="K35752">
        <v>40</v>
      </c>
      <c r="L35752" t="s">
        <v>15</v>
      </c>
    </row>
    <row r="35753" spans="1:12">
      <c r="A35753" t="e">
        <f ca="1">E00251528913621</f>
        <v>#NAME?</v>
      </c>
      <c r="B35753">
        <v>293</v>
      </c>
      <c r="C35753" t="s">
        <v>25</v>
      </c>
      <c r="D35753" s="1">
        <v>41561</v>
      </c>
      <c r="F35753">
        <v>3</v>
      </c>
      <c r="G35753">
        <v>3004</v>
      </c>
      <c r="H35753" t="s">
        <v>104</v>
      </c>
      <c r="J35753" t="s">
        <v>14</v>
      </c>
      <c r="K35753">
        <v>40</v>
      </c>
      <c r="L35753" t="s">
        <v>15</v>
      </c>
    </row>
    <row r="35754" spans="1:12">
      <c r="A35754" t="e">
        <f ca="1">E00251513050821</f>
        <v>#NAME?</v>
      </c>
      <c r="B35754">
        <v>457</v>
      </c>
      <c r="C35754" t="s">
        <v>137</v>
      </c>
      <c r="D35754" s="1">
        <v>42984</v>
      </c>
      <c r="F35754">
        <v>4</v>
      </c>
      <c r="G35754">
        <v>71536</v>
      </c>
      <c r="H35754" t="s">
        <v>70</v>
      </c>
      <c r="J35754" t="s">
        <v>14</v>
      </c>
      <c r="K35754">
        <v>57</v>
      </c>
      <c r="L35754" t="s">
        <v>15</v>
      </c>
    </row>
    <row r="35755" spans="1:12">
      <c r="A35755" t="e">
        <f ca="1">E00251439824521</f>
        <v>#NAME?</v>
      </c>
      <c r="B35755">
        <v>489</v>
      </c>
      <c r="C35755" t="s">
        <v>100</v>
      </c>
      <c r="D35755" s="1">
        <v>42643</v>
      </c>
      <c r="F35755">
        <v>1</v>
      </c>
      <c r="G35755">
        <v>7272</v>
      </c>
      <c r="H35755" t="s">
        <v>395</v>
      </c>
      <c r="J35755" t="s">
        <v>14</v>
      </c>
      <c r="K35755">
        <v>56</v>
      </c>
      <c r="L35755" t="s">
        <v>15</v>
      </c>
    </row>
    <row r="35756" spans="1:12">
      <c r="A35756" t="e">
        <f ca="1">E00251513292821</f>
        <v>#NAME?</v>
      </c>
      <c r="B35756">
        <v>467</v>
      </c>
      <c r="C35756" t="s">
        <v>232</v>
      </c>
      <c r="D35756" s="1">
        <v>41124</v>
      </c>
      <c r="F35756">
        <v>1</v>
      </c>
      <c r="G35756">
        <v>57420</v>
      </c>
      <c r="H35756" t="s">
        <v>267</v>
      </c>
      <c r="J35756" t="s">
        <v>14</v>
      </c>
      <c r="K35756">
        <v>53</v>
      </c>
      <c r="L35756" t="s">
        <v>15</v>
      </c>
    </row>
    <row r="35757" spans="1:12">
      <c r="A35757" t="e">
        <f ca="1">E00251531497221</f>
        <v>#NAME?</v>
      </c>
      <c r="B35757">
        <v>729</v>
      </c>
      <c r="C35757" t="s">
        <v>68</v>
      </c>
      <c r="D35757" s="1">
        <v>42532</v>
      </c>
      <c r="F35757">
        <v>1</v>
      </c>
      <c r="G35757">
        <v>99677</v>
      </c>
      <c r="H35757" t="s">
        <v>1765</v>
      </c>
      <c r="I35757" t="s">
        <v>56</v>
      </c>
      <c r="J35757" t="s">
        <v>57</v>
      </c>
      <c r="K35757">
        <v>65</v>
      </c>
      <c r="L35757" t="s">
        <v>15</v>
      </c>
    </row>
    <row r="35758" spans="1:12">
      <c r="A35758" t="e">
        <f ca="1">E00251531497221</f>
        <v>#NAME?</v>
      </c>
      <c r="B35758">
        <v>1786</v>
      </c>
      <c r="C35758" t="s">
        <v>37</v>
      </c>
      <c r="D35758" s="1">
        <v>41726</v>
      </c>
      <c r="F35758">
        <v>1</v>
      </c>
      <c r="G35758">
        <v>6989</v>
      </c>
      <c r="H35758" t="s">
        <v>544</v>
      </c>
      <c r="J35758" t="s">
        <v>14</v>
      </c>
      <c r="K35758">
        <v>62</v>
      </c>
      <c r="L35758" t="s">
        <v>15</v>
      </c>
    </row>
    <row r="35759" spans="1:12">
      <c r="A35759" t="e">
        <f ca="1">E00251514459821</f>
        <v>#NAME?</v>
      </c>
      <c r="B35759">
        <v>497</v>
      </c>
      <c r="C35759" t="s">
        <v>141</v>
      </c>
      <c r="D35759" s="1">
        <v>42166</v>
      </c>
      <c r="F35759">
        <v>2</v>
      </c>
      <c r="G35759">
        <v>72631</v>
      </c>
      <c r="H35759" t="s">
        <v>142</v>
      </c>
      <c r="J35759" t="s">
        <v>14</v>
      </c>
      <c r="K35759">
        <v>46</v>
      </c>
      <c r="L35759" t="s">
        <v>15</v>
      </c>
    </row>
    <row r="35760" spans="1:12">
      <c r="A35760" t="e">
        <f ca="1">E00251514459821</f>
        <v>#NAME?</v>
      </c>
      <c r="B35760">
        <v>497</v>
      </c>
      <c r="C35760" t="s">
        <v>141</v>
      </c>
      <c r="D35760" s="1">
        <v>42248</v>
      </c>
      <c r="F35760">
        <v>2</v>
      </c>
      <c r="G35760">
        <v>72709</v>
      </c>
      <c r="H35760" t="s">
        <v>150</v>
      </c>
      <c r="J35760" t="s">
        <v>14</v>
      </c>
      <c r="K35760">
        <v>47</v>
      </c>
      <c r="L35760" t="s">
        <v>15</v>
      </c>
    </row>
    <row r="35761" spans="1:12">
      <c r="A35761" t="e">
        <f ca="1">E00251514459821</f>
        <v>#NAME?</v>
      </c>
      <c r="B35761">
        <v>497</v>
      </c>
      <c r="C35761" t="s">
        <v>141</v>
      </c>
      <c r="D35761" s="1">
        <v>42746</v>
      </c>
      <c r="F35761">
        <v>1</v>
      </c>
      <c r="G35761">
        <v>72743</v>
      </c>
      <c r="H35761" t="s">
        <v>155</v>
      </c>
      <c r="J35761" t="s">
        <v>14</v>
      </c>
      <c r="K35761">
        <v>48</v>
      </c>
      <c r="L35761" t="s">
        <v>15</v>
      </c>
    </row>
    <row r="35762" spans="1:12">
      <c r="A35762" t="e">
        <f ca="1">E00251510761421</f>
        <v>#NAME?</v>
      </c>
      <c r="B35762">
        <v>104</v>
      </c>
      <c r="C35762" t="s">
        <v>88</v>
      </c>
      <c r="D35762" s="1">
        <v>43039</v>
      </c>
      <c r="F35762">
        <v>1</v>
      </c>
      <c r="G35762">
        <v>4660</v>
      </c>
      <c r="H35762" t="s">
        <v>215</v>
      </c>
      <c r="J35762" t="s">
        <v>14</v>
      </c>
      <c r="K35762">
        <v>49</v>
      </c>
      <c r="L35762" t="s">
        <v>15</v>
      </c>
    </row>
    <row r="35763" spans="1:12">
      <c r="A35763" t="e">
        <f ca="1">E00251537609421</f>
        <v>#NAME?</v>
      </c>
      <c r="B35763">
        <v>160</v>
      </c>
      <c r="C35763" t="s">
        <v>278</v>
      </c>
      <c r="D35763" s="1">
        <v>41537</v>
      </c>
      <c r="F35763">
        <v>1</v>
      </c>
      <c r="G35763">
        <v>4556</v>
      </c>
      <c r="H35763" t="s">
        <v>121</v>
      </c>
      <c r="J35763" t="s">
        <v>14</v>
      </c>
      <c r="K35763">
        <v>40</v>
      </c>
      <c r="L35763" t="s">
        <v>15</v>
      </c>
    </row>
    <row r="35764" spans="1:12">
      <c r="A35764" t="e">
        <f ca="1">E00251429170621</f>
        <v>#NAME?</v>
      </c>
      <c r="B35764">
        <v>296</v>
      </c>
      <c r="C35764" t="s">
        <v>119</v>
      </c>
      <c r="D35764" s="1">
        <v>42069</v>
      </c>
      <c r="F35764">
        <v>2</v>
      </c>
      <c r="G35764">
        <v>460</v>
      </c>
      <c r="H35764" t="s">
        <v>16</v>
      </c>
      <c r="J35764" t="s">
        <v>14</v>
      </c>
      <c r="K35764">
        <v>51</v>
      </c>
      <c r="L35764" t="s">
        <v>15</v>
      </c>
    </row>
    <row r="35765" spans="1:12">
      <c r="A35765" t="e">
        <f ca="1">E00251510213921</f>
        <v>#NAME?</v>
      </c>
      <c r="B35765">
        <v>165</v>
      </c>
      <c r="C35765" t="s">
        <v>461</v>
      </c>
      <c r="D35765" s="1">
        <v>41190</v>
      </c>
      <c r="F35765">
        <v>4</v>
      </c>
      <c r="G35765">
        <v>6272</v>
      </c>
      <c r="H35765" t="s">
        <v>635</v>
      </c>
      <c r="J35765" t="s">
        <v>14</v>
      </c>
      <c r="K35765">
        <v>52</v>
      </c>
      <c r="L35765" t="s">
        <v>15</v>
      </c>
    </row>
    <row r="35766" spans="1:12">
      <c r="A35766" t="e">
        <f ca="1">E00251510213921</f>
        <v>#NAME?</v>
      </c>
      <c r="B35766">
        <v>165</v>
      </c>
      <c r="C35766" t="s">
        <v>461</v>
      </c>
      <c r="D35766" s="1">
        <v>43088</v>
      </c>
      <c r="F35766">
        <v>3</v>
      </c>
      <c r="G35766">
        <v>8058</v>
      </c>
      <c r="H35766" t="s">
        <v>469</v>
      </c>
      <c r="J35766" t="s">
        <v>14</v>
      </c>
      <c r="K35766">
        <v>58</v>
      </c>
      <c r="L35766" t="s">
        <v>15</v>
      </c>
    </row>
    <row r="35767" spans="1:12">
      <c r="A35767" t="e">
        <f ca="1">E00251619839021</f>
        <v>#NAME?</v>
      </c>
      <c r="B35767">
        <v>437</v>
      </c>
      <c r="C35767" t="s">
        <v>216</v>
      </c>
      <c r="D35767" s="1">
        <v>41087</v>
      </c>
      <c r="F35767">
        <v>1</v>
      </c>
      <c r="G35767">
        <v>30000</v>
      </c>
      <c r="H35767" t="s">
        <v>144</v>
      </c>
      <c r="J35767" t="s">
        <v>14</v>
      </c>
      <c r="K35767">
        <v>45</v>
      </c>
      <c r="L35767" t="s">
        <v>15</v>
      </c>
    </row>
    <row r="35768" spans="1:12">
      <c r="A35768" t="e">
        <f ca="1">E00251619839021</f>
        <v>#NAME?</v>
      </c>
      <c r="B35768">
        <v>437</v>
      </c>
      <c r="C35768" t="s">
        <v>216</v>
      </c>
      <c r="D35768" s="1">
        <v>41421</v>
      </c>
      <c r="F35768">
        <v>1</v>
      </c>
      <c r="G35768">
        <v>30000</v>
      </c>
      <c r="H35768" t="s">
        <v>144</v>
      </c>
      <c r="J35768" t="s">
        <v>14</v>
      </c>
      <c r="K35768">
        <v>46</v>
      </c>
      <c r="L35768" t="s">
        <v>15</v>
      </c>
    </row>
    <row r="35769" spans="1:12">
      <c r="A35769" t="e">
        <f ca="1">E00251619839021</f>
        <v>#NAME?</v>
      </c>
      <c r="B35769">
        <v>437</v>
      </c>
      <c r="C35769" t="s">
        <v>216</v>
      </c>
      <c r="D35769" s="1">
        <v>41723</v>
      </c>
      <c r="F35769">
        <v>1</v>
      </c>
      <c r="G35769">
        <v>30000</v>
      </c>
      <c r="H35769" t="s">
        <v>144</v>
      </c>
      <c r="J35769" t="s">
        <v>14</v>
      </c>
      <c r="K35769">
        <v>47</v>
      </c>
      <c r="L35769" t="s">
        <v>15</v>
      </c>
    </row>
    <row r="35770" spans="1:12">
      <c r="A35770" t="e">
        <f ca="1">E00251531865821</f>
        <v>#NAME?</v>
      </c>
      <c r="B35770">
        <v>702</v>
      </c>
      <c r="C35770" t="s">
        <v>293</v>
      </c>
      <c r="D35770" s="1">
        <v>42076</v>
      </c>
      <c r="F35770">
        <v>2</v>
      </c>
      <c r="G35770">
        <v>2724</v>
      </c>
      <c r="H35770" t="s">
        <v>73</v>
      </c>
      <c r="J35770" t="s">
        <v>14</v>
      </c>
      <c r="K35770">
        <v>54</v>
      </c>
      <c r="L35770" t="s">
        <v>15</v>
      </c>
    </row>
    <row r="35771" spans="1:12">
      <c r="A35771" t="e">
        <f ca="1">E00251531865821</f>
        <v>#NAME?</v>
      </c>
      <c r="B35771">
        <v>702</v>
      </c>
      <c r="C35771" t="s">
        <v>293</v>
      </c>
      <c r="D35771" s="1">
        <v>42328</v>
      </c>
      <c r="F35771">
        <v>2</v>
      </c>
      <c r="G35771">
        <v>2724</v>
      </c>
      <c r="H35771" t="s">
        <v>73</v>
      </c>
      <c r="J35771" t="s">
        <v>14</v>
      </c>
      <c r="K35771">
        <v>55</v>
      </c>
      <c r="L35771" t="s">
        <v>15</v>
      </c>
    </row>
    <row r="35772" spans="1:12">
      <c r="A35772" t="e">
        <f ca="1">E00251531865821</f>
        <v>#NAME?</v>
      </c>
      <c r="B35772">
        <v>702</v>
      </c>
      <c r="C35772" t="s">
        <v>293</v>
      </c>
      <c r="D35772" s="1">
        <v>42338</v>
      </c>
      <c r="F35772">
        <v>4</v>
      </c>
      <c r="G35772">
        <v>7062</v>
      </c>
      <c r="H35772" t="s">
        <v>97</v>
      </c>
      <c r="J35772" t="s">
        <v>14</v>
      </c>
      <c r="K35772">
        <v>55</v>
      </c>
      <c r="L35772" t="s">
        <v>15</v>
      </c>
    </row>
    <row r="35773" spans="1:12">
      <c r="A35773" t="e">
        <f ca="1">E00251531865821</f>
        <v>#NAME?</v>
      </c>
      <c r="B35773">
        <v>702</v>
      </c>
      <c r="C35773" t="s">
        <v>293</v>
      </c>
      <c r="D35773" s="1">
        <v>42571</v>
      </c>
      <c r="F35773">
        <v>2</v>
      </c>
      <c r="G35773">
        <v>72632</v>
      </c>
      <c r="H35773" t="s">
        <v>107</v>
      </c>
      <c r="J35773" t="s">
        <v>14</v>
      </c>
      <c r="K35773">
        <v>55</v>
      </c>
      <c r="L35773" t="s">
        <v>15</v>
      </c>
    </row>
    <row r="35774" spans="1:12">
      <c r="A35774" t="e">
        <f ca="1">E00251531360421</f>
        <v>#NAME?</v>
      </c>
      <c r="B35774">
        <v>1786</v>
      </c>
      <c r="C35774" t="s">
        <v>37</v>
      </c>
      <c r="D35774" s="1">
        <v>41556</v>
      </c>
      <c r="F35774">
        <v>1</v>
      </c>
      <c r="G35774">
        <v>4660</v>
      </c>
      <c r="H35774" t="s">
        <v>215</v>
      </c>
      <c r="J35774" t="s">
        <v>14</v>
      </c>
      <c r="K35774">
        <v>38</v>
      </c>
      <c r="L35774" t="s">
        <v>15</v>
      </c>
    </row>
    <row r="35775" spans="1:12">
      <c r="A35775" t="e">
        <f ca="1">E00251512351721</f>
        <v>#NAME?</v>
      </c>
      <c r="B35775">
        <v>1327</v>
      </c>
      <c r="C35775" t="s">
        <v>392</v>
      </c>
      <c r="D35775" s="1">
        <v>42074</v>
      </c>
      <c r="F35775">
        <v>1</v>
      </c>
      <c r="G35775">
        <v>311</v>
      </c>
      <c r="H35775" t="s">
        <v>599</v>
      </c>
      <c r="J35775" t="s">
        <v>14</v>
      </c>
      <c r="K35775">
        <v>47</v>
      </c>
      <c r="L35775" t="s">
        <v>15</v>
      </c>
    </row>
    <row r="35776" spans="1:12">
      <c r="A35776" t="e">
        <f ca="1">E00251512443421</f>
        <v>#NAME?</v>
      </c>
      <c r="B35776">
        <v>1929</v>
      </c>
      <c r="C35776" t="s">
        <v>195</v>
      </c>
      <c r="D35776" s="1">
        <v>43080</v>
      </c>
      <c r="F35776">
        <v>1</v>
      </c>
      <c r="G35776">
        <v>71590</v>
      </c>
      <c r="H35776" t="s">
        <v>44</v>
      </c>
      <c r="J35776" t="s">
        <v>14</v>
      </c>
      <c r="K35776">
        <v>57</v>
      </c>
      <c r="L35776" t="s">
        <v>15</v>
      </c>
    </row>
    <row r="35777" spans="1:12">
      <c r="A35777" t="e">
        <f ca="1">E00251439860321</f>
        <v>#NAME?</v>
      </c>
      <c r="B35777">
        <v>7208</v>
      </c>
      <c r="C35777" t="s">
        <v>625</v>
      </c>
      <c r="D35777" s="1">
        <v>41832</v>
      </c>
      <c r="F35777">
        <v>1</v>
      </c>
      <c r="G35777">
        <v>9198</v>
      </c>
      <c r="H35777" t="s">
        <v>229</v>
      </c>
      <c r="I35777" t="s">
        <v>148</v>
      </c>
      <c r="J35777" t="s">
        <v>57</v>
      </c>
      <c r="K35777">
        <v>53</v>
      </c>
      <c r="L35777" t="s">
        <v>15</v>
      </c>
    </row>
    <row r="35778" spans="1:12">
      <c r="A35778" t="e">
        <f ca="1">E00251531360421</f>
        <v>#NAME?</v>
      </c>
      <c r="B35778">
        <v>1786</v>
      </c>
      <c r="C35778" t="s">
        <v>37</v>
      </c>
      <c r="D35778" s="1">
        <v>41183</v>
      </c>
      <c r="F35778">
        <v>1</v>
      </c>
      <c r="G35778">
        <v>3829</v>
      </c>
      <c r="H35778" t="s">
        <v>419</v>
      </c>
      <c r="J35778" t="s">
        <v>14</v>
      </c>
      <c r="K35778">
        <v>37</v>
      </c>
      <c r="L35778" t="s">
        <v>15</v>
      </c>
    </row>
    <row r="35779" spans="1:12">
      <c r="A35779" t="e">
        <f ca="1">E00251430379621</f>
        <v>#NAME?</v>
      </c>
      <c r="B35779">
        <v>1933</v>
      </c>
      <c r="C35779" t="s">
        <v>151</v>
      </c>
      <c r="D35779" s="1">
        <v>42104</v>
      </c>
      <c r="F35779">
        <v>1</v>
      </c>
      <c r="G35779">
        <v>460</v>
      </c>
      <c r="H35779" t="s">
        <v>16</v>
      </c>
      <c r="J35779" t="s">
        <v>14</v>
      </c>
      <c r="K35779">
        <v>51</v>
      </c>
      <c r="L35779" t="s">
        <v>15</v>
      </c>
    </row>
    <row r="35780" spans="1:12">
      <c r="A35780" t="e">
        <f ca="1">E00251427552621</f>
        <v>#NAME?</v>
      </c>
      <c r="B35780">
        <v>30</v>
      </c>
      <c r="C35780" t="s">
        <v>344</v>
      </c>
      <c r="D35780" s="1">
        <v>42923</v>
      </c>
      <c r="F35780">
        <v>1</v>
      </c>
      <c r="G35780">
        <v>28809</v>
      </c>
      <c r="H35780" t="s">
        <v>944</v>
      </c>
      <c r="J35780" t="s">
        <v>14</v>
      </c>
      <c r="K35780">
        <v>49</v>
      </c>
      <c r="L35780" t="s">
        <v>15</v>
      </c>
    </row>
    <row r="35781" spans="1:12">
      <c r="A35781" t="e">
        <f ca="1">E00251439824521</f>
        <v>#NAME?</v>
      </c>
      <c r="B35781">
        <v>489</v>
      </c>
      <c r="C35781" t="s">
        <v>100</v>
      </c>
      <c r="D35781" s="1">
        <v>42213</v>
      </c>
      <c r="F35781">
        <v>1</v>
      </c>
      <c r="G35781">
        <v>7871</v>
      </c>
      <c r="H35781" t="s">
        <v>674</v>
      </c>
      <c r="J35781" t="s">
        <v>14</v>
      </c>
      <c r="K35781">
        <v>54</v>
      </c>
      <c r="L35781" t="s">
        <v>22</v>
      </c>
    </row>
    <row r="35782" spans="1:12">
      <c r="A35782" t="e">
        <f ca="1">E00251439824521</f>
        <v>#NAME?</v>
      </c>
      <c r="B35782">
        <v>489</v>
      </c>
      <c r="C35782" t="s">
        <v>100</v>
      </c>
      <c r="D35782" s="1">
        <v>42906</v>
      </c>
      <c r="F35782">
        <v>1</v>
      </c>
      <c r="G35782">
        <v>7175</v>
      </c>
      <c r="H35782" t="s">
        <v>689</v>
      </c>
      <c r="J35782" t="s">
        <v>14</v>
      </c>
      <c r="K35782">
        <v>56</v>
      </c>
      <c r="L35782" t="s">
        <v>15</v>
      </c>
    </row>
    <row r="35783" spans="1:12">
      <c r="A35783" t="e">
        <f ca="1">E00251432383521</f>
        <v>#NAME?</v>
      </c>
      <c r="B35783">
        <v>489</v>
      </c>
      <c r="C35783" t="s">
        <v>100</v>
      </c>
      <c r="D35783" s="1">
        <v>41458</v>
      </c>
      <c r="F35783">
        <v>1</v>
      </c>
      <c r="G35783">
        <v>475</v>
      </c>
      <c r="H35783" t="s">
        <v>1178</v>
      </c>
      <c r="J35783" t="s">
        <v>14</v>
      </c>
      <c r="K35783">
        <v>46</v>
      </c>
      <c r="L35783" t="s">
        <v>15</v>
      </c>
    </row>
    <row r="35784" spans="1:12">
      <c r="A35784" t="e">
        <f ca="1">E00251429170621</f>
        <v>#NAME?</v>
      </c>
      <c r="B35784">
        <v>296</v>
      </c>
      <c r="C35784" t="s">
        <v>119</v>
      </c>
      <c r="D35784" s="1">
        <v>42801</v>
      </c>
      <c r="F35784">
        <v>2</v>
      </c>
      <c r="G35784">
        <v>73390</v>
      </c>
      <c r="H35784" t="s">
        <v>66</v>
      </c>
      <c r="J35784" t="s">
        <v>14</v>
      </c>
      <c r="K35784">
        <v>53</v>
      </c>
      <c r="L35784" t="s">
        <v>15</v>
      </c>
    </row>
    <row r="35785" spans="1:12">
      <c r="A35785" t="e">
        <f ca="1">E00251424849521</f>
        <v>#NAME?</v>
      </c>
      <c r="B35785">
        <v>122</v>
      </c>
      <c r="C35785" t="s">
        <v>522</v>
      </c>
      <c r="D35785" s="1">
        <v>41873</v>
      </c>
      <c r="F35785">
        <v>1</v>
      </c>
      <c r="G35785">
        <v>78900</v>
      </c>
      <c r="H35785" t="s">
        <v>79</v>
      </c>
      <c r="J35785" t="s">
        <v>14</v>
      </c>
      <c r="K35785">
        <v>50</v>
      </c>
      <c r="L35785" t="s">
        <v>22</v>
      </c>
    </row>
    <row r="35786" spans="1:12">
      <c r="A35786" t="e">
        <f ca="1">E00251424849521</f>
        <v>#NAME?</v>
      </c>
      <c r="B35786">
        <v>122</v>
      </c>
      <c r="C35786" t="s">
        <v>522</v>
      </c>
      <c r="D35786" s="1">
        <v>42669</v>
      </c>
      <c r="F35786">
        <v>1</v>
      </c>
      <c r="G35786">
        <v>6111</v>
      </c>
      <c r="H35786" t="s">
        <v>937</v>
      </c>
      <c r="J35786" t="s">
        <v>14</v>
      </c>
      <c r="K35786">
        <v>52</v>
      </c>
      <c r="L35786" t="s">
        <v>15</v>
      </c>
    </row>
    <row r="35787" spans="1:12">
      <c r="A35787" t="e">
        <f ca="1">E00251427552621</f>
        <v>#NAME?</v>
      </c>
      <c r="B35787">
        <v>30</v>
      </c>
      <c r="C35787" t="s">
        <v>344</v>
      </c>
      <c r="D35787" s="1">
        <v>41953</v>
      </c>
      <c r="F35787">
        <v>2</v>
      </c>
      <c r="G35787">
        <v>2469</v>
      </c>
      <c r="H35787" t="s">
        <v>1270</v>
      </c>
      <c r="J35787" t="s">
        <v>14</v>
      </c>
      <c r="K35787">
        <v>46</v>
      </c>
      <c r="L35787" t="s">
        <v>15</v>
      </c>
    </row>
    <row r="35788" spans="1:12">
      <c r="A35788" t="e">
        <f ca="1">E00251427552621</f>
        <v>#NAME?</v>
      </c>
      <c r="B35788">
        <v>30</v>
      </c>
      <c r="C35788" t="s">
        <v>344</v>
      </c>
      <c r="D35788" s="1">
        <v>41988</v>
      </c>
      <c r="F35788">
        <v>1</v>
      </c>
      <c r="G35788">
        <v>2750</v>
      </c>
      <c r="H35788" t="s">
        <v>114</v>
      </c>
      <c r="J35788" t="s">
        <v>14</v>
      </c>
      <c r="K35788">
        <v>46</v>
      </c>
      <c r="L35788" t="s">
        <v>15</v>
      </c>
    </row>
    <row r="35789" spans="1:12">
      <c r="A35789" t="e">
        <f ca="1">E00251428656921</f>
        <v>#NAME?</v>
      </c>
      <c r="B35789">
        <v>66</v>
      </c>
      <c r="C35789" t="s">
        <v>134</v>
      </c>
      <c r="D35789" s="1">
        <v>42664</v>
      </c>
      <c r="F35789">
        <v>1</v>
      </c>
      <c r="G35789">
        <v>79029</v>
      </c>
      <c r="H35789" t="s">
        <v>21</v>
      </c>
      <c r="J35789" t="s">
        <v>14</v>
      </c>
      <c r="K35789">
        <v>55</v>
      </c>
      <c r="L35789" t="s">
        <v>22</v>
      </c>
    </row>
    <row r="35790" spans="1:12">
      <c r="A35790" t="e">
        <f ca="1">E00251615173321</f>
        <v>#NAME?</v>
      </c>
      <c r="B35790">
        <v>71</v>
      </c>
      <c r="C35790" t="s">
        <v>258</v>
      </c>
      <c r="D35790" s="1">
        <v>42896</v>
      </c>
      <c r="F35790">
        <v>1</v>
      </c>
      <c r="G35790">
        <v>7242</v>
      </c>
      <c r="H35790" t="s">
        <v>93</v>
      </c>
      <c r="I35790" t="s">
        <v>148</v>
      </c>
      <c r="J35790" t="s">
        <v>57</v>
      </c>
      <c r="K35790">
        <v>49</v>
      </c>
      <c r="L35790" t="s">
        <v>15</v>
      </c>
    </row>
    <row r="35791" spans="1:12">
      <c r="A35791" t="e">
        <f ca="1">E00251513343121</f>
        <v>#NAME?</v>
      </c>
      <c r="B35791">
        <v>470</v>
      </c>
      <c r="C35791" t="s">
        <v>457</v>
      </c>
      <c r="D35791" s="1">
        <v>41961</v>
      </c>
      <c r="F35791">
        <v>2</v>
      </c>
      <c r="G35791">
        <v>2720</v>
      </c>
      <c r="H35791" t="s">
        <v>65</v>
      </c>
      <c r="J35791" t="s">
        <v>14</v>
      </c>
      <c r="K35791">
        <v>58</v>
      </c>
      <c r="L35791" t="s">
        <v>15</v>
      </c>
    </row>
    <row r="35792" spans="1:12">
      <c r="A35792" t="e">
        <f ca="1">E00251417959821</f>
        <v>#NAME?</v>
      </c>
      <c r="B35792">
        <v>50</v>
      </c>
      <c r="C35792" t="s">
        <v>512</v>
      </c>
      <c r="D35792" s="1">
        <v>41012</v>
      </c>
      <c r="F35792">
        <v>1</v>
      </c>
      <c r="G35792">
        <v>27800</v>
      </c>
      <c r="H35792" t="s">
        <v>145</v>
      </c>
      <c r="J35792" t="s">
        <v>14</v>
      </c>
      <c r="K35792">
        <v>52</v>
      </c>
      <c r="L35792" t="s">
        <v>15</v>
      </c>
    </row>
    <row r="35793" spans="1:12">
      <c r="A35793" t="e">
        <f ca="1">E00251417959821</f>
        <v>#NAME?</v>
      </c>
      <c r="B35793">
        <v>50</v>
      </c>
      <c r="C35793" t="s">
        <v>512</v>
      </c>
      <c r="D35793" s="1">
        <v>41219</v>
      </c>
      <c r="F35793">
        <v>1</v>
      </c>
      <c r="G35793">
        <v>29690</v>
      </c>
      <c r="H35793" t="s">
        <v>52</v>
      </c>
      <c r="J35793" t="s">
        <v>14</v>
      </c>
      <c r="K35793">
        <v>53</v>
      </c>
      <c r="L35793" t="s">
        <v>15</v>
      </c>
    </row>
    <row r="35794" spans="1:12">
      <c r="A35794" t="e">
        <f ca="1">E00251430176021</f>
        <v>#NAME?</v>
      </c>
      <c r="B35794">
        <v>445</v>
      </c>
      <c r="C35794" t="s">
        <v>23</v>
      </c>
      <c r="D35794" s="1">
        <v>42369</v>
      </c>
      <c r="F35794">
        <v>1</v>
      </c>
      <c r="G35794">
        <v>6809</v>
      </c>
      <c r="H35794" t="s">
        <v>790</v>
      </c>
      <c r="J35794" t="s">
        <v>14</v>
      </c>
      <c r="K35794">
        <v>58</v>
      </c>
      <c r="L35794" t="s">
        <v>15</v>
      </c>
    </row>
    <row r="35795" spans="1:12">
      <c r="A35795" t="e">
        <f ca="1">E00251513359021</f>
        <v>#NAME?</v>
      </c>
      <c r="B35795">
        <v>500</v>
      </c>
      <c r="C35795" t="s">
        <v>161</v>
      </c>
      <c r="D35795" s="1">
        <v>41096</v>
      </c>
      <c r="F35795">
        <v>1</v>
      </c>
      <c r="G35795">
        <v>93</v>
      </c>
      <c r="H35795" t="s">
        <v>29</v>
      </c>
      <c r="J35795" t="s">
        <v>14</v>
      </c>
      <c r="K35795">
        <v>57</v>
      </c>
      <c r="L35795" t="s">
        <v>15</v>
      </c>
    </row>
    <row r="35796" spans="1:12">
      <c r="A35796" t="e">
        <f ca="1">E00251513359021</f>
        <v>#NAME?</v>
      </c>
      <c r="B35796">
        <v>500</v>
      </c>
      <c r="C35796" t="s">
        <v>161</v>
      </c>
      <c r="D35796" s="1">
        <v>41296</v>
      </c>
      <c r="F35796">
        <v>3</v>
      </c>
      <c r="G35796">
        <v>4019</v>
      </c>
      <c r="H35796" t="s">
        <v>26</v>
      </c>
      <c r="J35796" t="s">
        <v>14</v>
      </c>
      <c r="K35796">
        <v>57</v>
      </c>
      <c r="L35796" t="s">
        <v>15</v>
      </c>
    </row>
    <row r="35797" spans="1:12">
      <c r="A35797" t="e">
        <f ca="1">E00251513359021</f>
        <v>#NAME?</v>
      </c>
      <c r="B35797">
        <v>500</v>
      </c>
      <c r="C35797" t="s">
        <v>161</v>
      </c>
      <c r="D35797" s="1">
        <v>41326</v>
      </c>
      <c r="F35797">
        <v>2</v>
      </c>
      <c r="G35797">
        <v>49390</v>
      </c>
      <c r="H35797" t="s">
        <v>59</v>
      </c>
      <c r="J35797" t="s">
        <v>14</v>
      </c>
      <c r="K35797">
        <v>58</v>
      </c>
      <c r="L35797" t="s">
        <v>15</v>
      </c>
    </row>
    <row r="35798" spans="1:12">
      <c r="A35798" t="e">
        <f ca="1">E00251513359021</f>
        <v>#NAME?</v>
      </c>
      <c r="B35798">
        <v>500</v>
      </c>
      <c r="C35798" t="s">
        <v>161</v>
      </c>
      <c r="D35798" s="1">
        <v>41464</v>
      </c>
      <c r="F35798">
        <v>4</v>
      </c>
      <c r="G35798">
        <v>4019</v>
      </c>
      <c r="H35798" t="s">
        <v>26</v>
      </c>
      <c r="J35798" t="s">
        <v>14</v>
      </c>
      <c r="K35798">
        <v>58</v>
      </c>
      <c r="L35798" t="s">
        <v>15</v>
      </c>
    </row>
    <row r="35799" spans="1:12">
      <c r="A35799" t="e">
        <f ca="1">E00251513359021</f>
        <v>#NAME?</v>
      </c>
      <c r="B35799">
        <v>500</v>
      </c>
      <c r="C35799" t="s">
        <v>161</v>
      </c>
      <c r="D35799" s="1">
        <v>41604</v>
      </c>
      <c r="F35799">
        <v>5</v>
      </c>
      <c r="G35799">
        <v>4019</v>
      </c>
      <c r="H35799" t="s">
        <v>26</v>
      </c>
      <c r="J35799" t="s">
        <v>14</v>
      </c>
      <c r="K35799">
        <v>58</v>
      </c>
      <c r="L35799" t="s">
        <v>15</v>
      </c>
    </row>
    <row r="35800" spans="1:12">
      <c r="A35800" t="e">
        <f ca="1">E00251417959821</f>
        <v>#NAME?</v>
      </c>
      <c r="B35800">
        <v>50</v>
      </c>
      <c r="C35800" t="s">
        <v>512</v>
      </c>
      <c r="D35800" s="1">
        <v>42671</v>
      </c>
      <c r="F35800">
        <v>1</v>
      </c>
      <c r="G35800">
        <v>7962</v>
      </c>
      <c r="H35800" t="s">
        <v>111</v>
      </c>
      <c r="J35800" t="s">
        <v>14</v>
      </c>
      <c r="K35800">
        <v>57</v>
      </c>
      <c r="L35800" t="s">
        <v>22</v>
      </c>
    </row>
    <row r="35801" spans="1:12">
      <c r="A35801" t="e">
        <f ca="1">E00251537605521</f>
        <v>#NAME?</v>
      </c>
      <c r="B35801">
        <v>437</v>
      </c>
      <c r="C35801" t="s">
        <v>216</v>
      </c>
      <c r="D35801" s="1">
        <v>41373</v>
      </c>
      <c r="F35801">
        <v>1</v>
      </c>
      <c r="G35801">
        <v>72610</v>
      </c>
      <c r="H35801" t="s">
        <v>226</v>
      </c>
      <c r="J35801" t="s">
        <v>14</v>
      </c>
      <c r="K35801">
        <v>63</v>
      </c>
      <c r="L35801" t="s">
        <v>15</v>
      </c>
    </row>
    <row r="35802" spans="1:12">
      <c r="A35802" t="e">
        <f ca="1">E00251430176021</f>
        <v>#NAME?</v>
      </c>
      <c r="B35802">
        <v>4842</v>
      </c>
      <c r="C35802" t="s">
        <v>949</v>
      </c>
      <c r="D35802" s="1">
        <v>42471</v>
      </c>
      <c r="F35802">
        <v>1</v>
      </c>
      <c r="G35802">
        <v>8488</v>
      </c>
      <c r="H35802" t="s">
        <v>964</v>
      </c>
      <c r="I35802" t="s">
        <v>148</v>
      </c>
      <c r="J35802" t="s">
        <v>57</v>
      </c>
      <c r="K35802">
        <v>58</v>
      </c>
      <c r="L35802" t="s">
        <v>15</v>
      </c>
    </row>
    <row r="35803" spans="1:12">
      <c r="A35803" t="e">
        <f ca="1">E00251717155721</f>
        <v>#NAME?</v>
      </c>
      <c r="B35803">
        <v>291</v>
      </c>
      <c r="C35803" t="s">
        <v>160</v>
      </c>
      <c r="D35803" s="1">
        <v>42577</v>
      </c>
      <c r="F35803">
        <v>3</v>
      </c>
      <c r="G35803">
        <v>3540</v>
      </c>
      <c r="H35803" t="s">
        <v>436</v>
      </c>
      <c r="J35803" t="s">
        <v>14</v>
      </c>
      <c r="K35803">
        <v>57</v>
      </c>
      <c r="L35803" t="s">
        <v>15</v>
      </c>
    </row>
    <row r="35804" spans="1:12">
      <c r="A35804" t="e">
        <f ca="1">E00251429170621</f>
        <v>#NAME?</v>
      </c>
      <c r="B35804">
        <v>296</v>
      </c>
      <c r="C35804" t="s">
        <v>119</v>
      </c>
      <c r="D35804" s="1">
        <v>42066</v>
      </c>
      <c r="F35804">
        <v>1</v>
      </c>
      <c r="G35804">
        <v>4019</v>
      </c>
      <c r="H35804" t="s">
        <v>26</v>
      </c>
      <c r="J35804" t="s">
        <v>14</v>
      </c>
      <c r="K35804">
        <v>51</v>
      </c>
      <c r="L35804" t="s">
        <v>15</v>
      </c>
    </row>
    <row r="35805" spans="1:12">
      <c r="A35805" t="e">
        <f ca="1">E00251439824521</f>
        <v>#NAME?</v>
      </c>
      <c r="B35805">
        <v>489</v>
      </c>
      <c r="C35805" t="s">
        <v>100</v>
      </c>
      <c r="D35805" s="1">
        <v>42657</v>
      </c>
      <c r="F35805">
        <v>1</v>
      </c>
      <c r="G35805">
        <v>7272</v>
      </c>
      <c r="H35805" t="s">
        <v>395</v>
      </c>
      <c r="J35805" t="s">
        <v>14</v>
      </c>
      <c r="K35805">
        <v>56</v>
      </c>
      <c r="L35805" t="s">
        <v>15</v>
      </c>
    </row>
    <row r="35806" spans="1:12">
      <c r="A35806" t="e">
        <f ca="1">E00251439555921</f>
        <v>#NAME?</v>
      </c>
      <c r="B35806">
        <v>702</v>
      </c>
      <c r="C35806" t="s">
        <v>293</v>
      </c>
      <c r="D35806" s="1">
        <v>40966</v>
      </c>
      <c r="F35806">
        <v>5</v>
      </c>
      <c r="G35806">
        <v>7869</v>
      </c>
      <c r="H35806" t="s">
        <v>470</v>
      </c>
      <c r="J35806" t="s">
        <v>14</v>
      </c>
      <c r="K35806">
        <v>54</v>
      </c>
      <c r="L35806" t="s">
        <v>22</v>
      </c>
    </row>
    <row r="35807" spans="1:12">
      <c r="A35807" t="e">
        <f ca="1">E00251626568221</f>
        <v>#NAME?</v>
      </c>
      <c r="B35807">
        <v>695</v>
      </c>
      <c r="C35807" t="s">
        <v>257</v>
      </c>
      <c r="D35807" s="1">
        <v>41921</v>
      </c>
      <c r="F35807">
        <v>2</v>
      </c>
      <c r="G35807">
        <v>7852</v>
      </c>
      <c r="H35807" t="s">
        <v>221</v>
      </c>
      <c r="J35807" t="s">
        <v>14</v>
      </c>
      <c r="K35807">
        <v>54</v>
      </c>
      <c r="L35807" t="s">
        <v>22</v>
      </c>
    </row>
    <row r="35808" spans="1:12">
      <c r="A35808" t="e">
        <f ca="1">E00251430348521</f>
        <v>#NAME?</v>
      </c>
      <c r="B35808">
        <v>772</v>
      </c>
      <c r="C35808" t="s">
        <v>170</v>
      </c>
      <c r="D35808" s="1">
        <v>42398</v>
      </c>
      <c r="E35808">
        <v>1</v>
      </c>
      <c r="F35808">
        <v>3</v>
      </c>
      <c r="G35808">
        <v>4280</v>
      </c>
      <c r="H35808" t="s">
        <v>1652</v>
      </c>
      <c r="J35808" t="s">
        <v>34</v>
      </c>
      <c r="K35808">
        <v>65</v>
      </c>
      <c r="L35808" t="s">
        <v>15</v>
      </c>
    </row>
    <row r="35809" spans="1:12">
      <c r="A35809" t="e">
        <f ca="1">E00251432209721</f>
        <v>#NAME?</v>
      </c>
      <c r="B35809">
        <v>489</v>
      </c>
      <c r="C35809" t="s">
        <v>100</v>
      </c>
      <c r="D35809" s="1">
        <v>41841</v>
      </c>
      <c r="F35809">
        <v>1</v>
      </c>
      <c r="G35809">
        <v>7851</v>
      </c>
      <c r="H35809" t="s">
        <v>353</v>
      </c>
      <c r="J35809" t="s">
        <v>14</v>
      </c>
      <c r="K35809">
        <v>41</v>
      </c>
      <c r="L35809" t="s">
        <v>22</v>
      </c>
    </row>
    <row r="35810" spans="1:12">
      <c r="A35810" t="e">
        <f ca="1">E00251429810321</f>
        <v>#NAME?</v>
      </c>
      <c r="B35810">
        <v>151</v>
      </c>
      <c r="C35810" t="s">
        <v>381</v>
      </c>
      <c r="D35810" s="1">
        <v>42879</v>
      </c>
      <c r="F35810">
        <v>4</v>
      </c>
      <c r="G35810">
        <v>4019</v>
      </c>
      <c r="H35810" t="s">
        <v>26</v>
      </c>
      <c r="J35810" t="s">
        <v>14</v>
      </c>
      <c r="K35810">
        <v>61</v>
      </c>
      <c r="L35810" t="s">
        <v>15</v>
      </c>
    </row>
    <row r="35811" spans="1:12">
      <c r="A35811" t="e">
        <f ca="1">E00251513050821</f>
        <v>#NAME?</v>
      </c>
      <c r="B35811">
        <v>457</v>
      </c>
      <c r="C35811" t="s">
        <v>137</v>
      </c>
      <c r="D35811" s="1">
        <v>42380</v>
      </c>
      <c r="F35811">
        <v>3</v>
      </c>
      <c r="G35811">
        <v>29630</v>
      </c>
      <c r="H35811" t="s">
        <v>1360</v>
      </c>
      <c r="J35811" t="s">
        <v>14</v>
      </c>
      <c r="K35811">
        <v>56</v>
      </c>
      <c r="L35811" t="s">
        <v>15</v>
      </c>
    </row>
    <row r="35812" spans="1:12">
      <c r="A35812" t="e">
        <f ca="1">E00251513050821</f>
        <v>#NAME?</v>
      </c>
      <c r="B35812">
        <v>457</v>
      </c>
      <c r="C35812" t="s">
        <v>137</v>
      </c>
      <c r="D35812" s="1">
        <v>42825</v>
      </c>
      <c r="F35812">
        <v>6</v>
      </c>
      <c r="G35812">
        <v>27800</v>
      </c>
      <c r="H35812" t="s">
        <v>145</v>
      </c>
      <c r="J35812" t="s">
        <v>14</v>
      </c>
      <c r="K35812">
        <v>57</v>
      </c>
      <c r="L35812" t="s">
        <v>15</v>
      </c>
    </row>
    <row r="35813" spans="1:12">
      <c r="A35813" t="e">
        <f ca="1">E00251513050821</f>
        <v>#NAME?</v>
      </c>
      <c r="B35813">
        <v>457</v>
      </c>
      <c r="C35813" t="s">
        <v>137</v>
      </c>
      <c r="D35813" s="1">
        <v>42936</v>
      </c>
      <c r="F35813">
        <v>3</v>
      </c>
      <c r="G35813">
        <v>29630</v>
      </c>
      <c r="H35813" t="s">
        <v>1360</v>
      </c>
      <c r="J35813" t="s">
        <v>14</v>
      </c>
      <c r="K35813">
        <v>57</v>
      </c>
      <c r="L35813" t="s">
        <v>15</v>
      </c>
    </row>
    <row r="35814" spans="1:12">
      <c r="A35814" t="e">
        <f ca="1">E00251615134721</f>
        <v>#NAME?</v>
      </c>
      <c r="B35814">
        <v>62</v>
      </c>
      <c r="C35814" t="s">
        <v>20</v>
      </c>
      <c r="D35814" s="1">
        <v>41837</v>
      </c>
      <c r="F35814">
        <v>1</v>
      </c>
      <c r="G35814">
        <v>4019</v>
      </c>
      <c r="H35814" t="s">
        <v>26</v>
      </c>
      <c r="J35814" t="s">
        <v>14</v>
      </c>
      <c r="K35814">
        <v>62</v>
      </c>
      <c r="L35814" t="s">
        <v>15</v>
      </c>
    </row>
    <row r="35815" spans="1:12">
      <c r="A35815" t="e">
        <f ca="1">E00251615134721</f>
        <v>#NAME?</v>
      </c>
      <c r="B35815">
        <v>62</v>
      </c>
      <c r="C35815" t="s">
        <v>20</v>
      </c>
      <c r="D35815" s="1">
        <v>42508</v>
      </c>
      <c r="F35815">
        <v>1</v>
      </c>
      <c r="G35815">
        <v>6929</v>
      </c>
      <c r="H35815" t="s">
        <v>36</v>
      </c>
      <c r="J35815" t="s">
        <v>14</v>
      </c>
      <c r="K35815">
        <v>64</v>
      </c>
      <c r="L35815" t="s">
        <v>15</v>
      </c>
    </row>
    <row r="35816" spans="1:12">
      <c r="A35816" t="e">
        <f ca="1">E00251429170621</f>
        <v>#NAME?</v>
      </c>
      <c r="B35816">
        <v>296</v>
      </c>
      <c r="C35816" t="s">
        <v>119</v>
      </c>
      <c r="D35816" s="1">
        <v>41031</v>
      </c>
      <c r="F35816">
        <v>3</v>
      </c>
      <c r="G35816">
        <v>8270</v>
      </c>
      <c r="H35816" t="s">
        <v>816</v>
      </c>
      <c r="J35816" t="s">
        <v>14</v>
      </c>
      <c r="K35816">
        <v>49</v>
      </c>
      <c r="L35816" t="s">
        <v>15</v>
      </c>
    </row>
    <row r="35817" spans="1:12">
      <c r="A35817" t="e">
        <f ca="1">E00251429170621</f>
        <v>#NAME?</v>
      </c>
      <c r="B35817">
        <v>296</v>
      </c>
      <c r="C35817" t="s">
        <v>119</v>
      </c>
      <c r="D35817" s="1">
        <v>41901</v>
      </c>
      <c r="F35817">
        <v>1</v>
      </c>
      <c r="G35817">
        <v>78900</v>
      </c>
      <c r="H35817" t="s">
        <v>79</v>
      </c>
      <c r="J35817" t="s">
        <v>14</v>
      </c>
      <c r="K35817">
        <v>51</v>
      </c>
      <c r="L35817" t="s">
        <v>22</v>
      </c>
    </row>
    <row r="35818" spans="1:12">
      <c r="A35818" t="e">
        <f ca="1">E00251429170621</f>
        <v>#NAME?</v>
      </c>
      <c r="B35818">
        <v>296</v>
      </c>
      <c r="C35818" t="s">
        <v>119</v>
      </c>
      <c r="D35818" s="1">
        <v>42069</v>
      </c>
      <c r="F35818">
        <v>3</v>
      </c>
      <c r="G35818">
        <v>4019</v>
      </c>
      <c r="H35818" t="s">
        <v>26</v>
      </c>
      <c r="J35818" t="s">
        <v>14</v>
      </c>
      <c r="K35818">
        <v>51</v>
      </c>
      <c r="L35818" t="s">
        <v>15</v>
      </c>
    </row>
    <row r="35819" spans="1:12">
      <c r="A35819" t="e">
        <f ca="1">E00251510702121</f>
        <v>#NAME?</v>
      </c>
      <c r="B35819">
        <v>104</v>
      </c>
      <c r="C35819" t="s">
        <v>88</v>
      </c>
      <c r="D35819" s="1">
        <v>42277</v>
      </c>
      <c r="F35819">
        <v>2</v>
      </c>
      <c r="G35819">
        <v>49390</v>
      </c>
      <c r="H35819" t="s">
        <v>59</v>
      </c>
      <c r="J35819" t="s">
        <v>14</v>
      </c>
      <c r="K35819">
        <v>46</v>
      </c>
      <c r="L35819" t="s">
        <v>15</v>
      </c>
    </row>
    <row r="35820" spans="1:12">
      <c r="A35820" t="e">
        <f ca="1">E00251716591121</f>
        <v>#NAME?</v>
      </c>
      <c r="B35820">
        <v>448</v>
      </c>
      <c r="C35820" t="s">
        <v>112</v>
      </c>
      <c r="D35820" s="1">
        <v>42647</v>
      </c>
      <c r="F35820">
        <v>1</v>
      </c>
      <c r="G35820">
        <v>4019</v>
      </c>
      <c r="H35820" t="s">
        <v>26</v>
      </c>
      <c r="J35820" t="s">
        <v>14</v>
      </c>
      <c r="K35820">
        <v>52</v>
      </c>
      <c r="L35820" t="s">
        <v>15</v>
      </c>
    </row>
    <row r="35821" spans="1:12">
      <c r="A35821" t="e">
        <f ca="1">E00251439865021</f>
        <v>#NAME?</v>
      </c>
      <c r="B35821">
        <v>490</v>
      </c>
      <c r="C35821" t="s">
        <v>158</v>
      </c>
      <c r="D35821" s="1">
        <v>42045</v>
      </c>
      <c r="F35821">
        <v>1</v>
      </c>
      <c r="G35821">
        <v>243</v>
      </c>
      <c r="H35821" t="s">
        <v>814</v>
      </c>
      <c r="J35821" t="s">
        <v>14</v>
      </c>
      <c r="K35821">
        <v>51</v>
      </c>
      <c r="L35821" t="s">
        <v>15</v>
      </c>
    </row>
    <row r="35822" spans="1:12">
      <c r="A35822" t="e">
        <f ca="1">E00251430176021</f>
        <v>#NAME?</v>
      </c>
      <c r="B35822">
        <v>445</v>
      </c>
      <c r="C35822" t="s">
        <v>23</v>
      </c>
      <c r="D35822" s="1">
        <v>41437</v>
      </c>
      <c r="F35822">
        <v>1</v>
      </c>
      <c r="G35822">
        <v>72632</v>
      </c>
      <c r="H35822" t="s">
        <v>107</v>
      </c>
      <c r="J35822" t="s">
        <v>14</v>
      </c>
      <c r="K35822">
        <v>55</v>
      </c>
      <c r="L35822" t="s">
        <v>15</v>
      </c>
    </row>
    <row r="35823" spans="1:12">
      <c r="A35823" t="e">
        <f ca="1">E00251432427221</f>
        <v>#NAME?</v>
      </c>
      <c r="B35823">
        <v>502</v>
      </c>
      <c r="C35823" t="s">
        <v>172</v>
      </c>
      <c r="D35823" s="1">
        <v>41472</v>
      </c>
      <c r="F35823">
        <v>3</v>
      </c>
      <c r="G35823">
        <v>40599</v>
      </c>
      <c r="H35823" t="s">
        <v>475</v>
      </c>
      <c r="J35823" t="s">
        <v>14</v>
      </c>
      <c r="K35823">
        <v>45</v>
      </c>
      <c r="L35823" t="s">
        <v>15</v>
      </c>
    </row>
    <row r="35824" spans="1:12">
      <c r="A35824" t="e">
        <f ca="1">E00251432427221</f>
        <v>#NAME?</v>
      </c>
      <c r="B35824">
        <v>502</v>
      </c>
      <c r="C35824" t="s">
        <v>172</v>
      </c>
      <c r="D35824" s="1">
        <v>41618</v>
      </c>
      <c r="F35824">
        <v>3</v>
      </c>
      <c r="G35824">
        <v>49390</v>
      </c>
      <c r="H35824" t="s">
        <v>59</v>
      </c>
      <c r="J35824" t="s">
        <v>14</v>
      </c>
      <c r="K35824">
        <v>45</v>
      </c>
      <c r="L35824" t="s">
        <v>15</v>
      </c>
    </row>
    <row r="35825" spans="1:12">
      <c r="A35825" t="e">
        <f ca="1">E00251626524421</f>
        <v>#NAME?</v>
      </c>
      <c r="B35825">
        <v>297</v>
      </c>
      <c r="C35825" t="s">
        <v>411</v>
      </c>
      <c r="D35825" s="1">
        <v>41205</v>
      </c>
      <c r="F35825">
        <v>1</v>
      </c>
      <c r="G35825">
        <v>3689</v>
      </c>
      <c r="H35825" t="s">
        <v>159</v>
      </c>
      <c r="J35825" t="s">
        <v>14</v>
      </c>
      <c r="K35825">
        <v>41</v>
      </c>
      <c r="L35825" t="s">
        <v>15</v>
      </c>
    </row>
    <row r="35826" spans="1:12">
      <c r="A35826" t="e">
        <f ca="1">E00251626524421</f>
        <v>#NAME?</v>
      </c>
      <c r="B35826">
        <v>297</v>
      </c>
      <c r="C35826" t="s">
        <v>411</v>
      </c>
      <c r="D35826" s="1">
        <v>41842</v>
      </c>
      <c r="F35826">
        <v>3</v>
      </c>
      <c r="G35826">
        <v>4556</v>
      </c>
      <c r="H35826" t="s">
        <v>121</v>
      </c>
      <c r="J35826" t="s">
        <v>14</v>
      </c>
      <c r="K35826">
        <v>43</v>
      </c>
      <c r="L35826" t="s">
        <v>15</v>
      </c>
    </row>
    <row r="35827" spans="1:12">
      <c r="A35827" t="e">
        <f ca="1">E00251432169921</f>
        <v>#NAME?</v>
      </c>
      <c r="B35827">
        <v>494</v>
      </c>
      <c r="C35827" t="s">
        <v>63</v>
      </c>
      <c r="D35827" s="1">
        <v>41309</v>
      </c>
      <c r="F35827">
        <v>1</v>
      </c>
      <c r="G35827">
        <v>3540</v>
      </c>
      <c r="H35827" t="s">
        <v>436</v>
      </c>
      <c r="J35827" t="s">
        <v>14</v>
      </c>
      <c r="K35827">
        <v>54</v>
      </c>
      <c r="L35827" t="s">
        <v>15</v>
      </c>
    </row>
    <row r="35828" spans="1:12">
      <c r="A35828" t="e">
        <f ca="1">E00251432169921</f>
        <v>#NAME?</v>
      </c>
      <c r="B35828">
        <v>494</v>
      </c>
      <c r="C35828" t="s">
        <v>63</v>
      </c>
      <c r="D35828" s="1">
        <v>41584</v>
      </c>
      <c r="F35828">
        <v>1</v>
      </c>
      <c r="G35828">
        <v>71940</v>
      </c>
      <c r="H35828" t="s">
        <v>135</v>
      </c>
      <c r="J35828" t="s">
        <v>14</v>
      </c>
      <c r="K35828">
        <v>55</v>
      </c>
      <c r="L35828" t="s">
        <v>15</v>
      </c>
    </row>
    <row r="35829" spans="1:12">
      <c r="A35829" t="e">
        <f ca="1">E00251432169921</f>
        <v>#NAME?</v>
      </c>
      <c r="B35829">
        <v>494</v>
      </c>
      <c r="C35829" t="s">
        <v>63</v>
      </c>
      <c r="D35829" s="1">
        <v>42772</v>
      </c>
      <c r="F35829">
        <v>1</v>
      </c>
      <c r="G35829">
        <v>7850</v>
      </c>
      <c r="H35829" t="s">
        <v>393</v>
      </c>
      <c r="J35829" t="s">
        <v>14</v>
      </c>
      <c r="K35829">
        <v>58</v>
      </c>
      <c r="L35829" t="s">
        <v>22</v>
      </c>
    </row>
    <row r="35830" spans="1:12">
      <c r="A35830" t="e">
        <f ca="1">E00251432169921</f>
        <v>#NAME?</v>
      </c>
      <c r="B35830">
        <v>494</v>
      </c>
      <c r="C35830" t="s">
        <v>63</v>
      </c>
      <c r="D35830" s="1">
        <v>43035</v>
      </c>
      <c r="F35830">
        <v>3</v>
      </c>
      <c r="G35830">
        <v>2729</v>
      </c>
      <c r="H35830" t="s">
        <v>115</v>
      </c>
      <c r="J35830" t="s">
        <v>14</v>
      </c>
      <c r="K35830">
        <v>59</v>
      </c>
      <c r="L35830" t="s">
        <v>15</v>
      </c>
    </row>
    <row r="35831" spans="1:12">
      <c r="A35831" t="e">
        <f ca="1">E00251430176021</f>
        <v>#NAME?</v>
      </c>
      <c r="B35831">
        <v>445</v>
      </c>
      <c r="C35831" t="s">
        <v>23</v>
      </c>
      <c r="D35831" s="1">
        <v>41809</v>
      </c>
      <c r="F35831">
        <v>2</v>
      </c>
      <c r="G35831">
        <v>72631</v>
      </c>
      <c r="H35831" t="s">
        <v>142</v>
      </c>
      <c r="J35831" t="s">
        <v>14</v>
      </c>
      <c r="K35831">
        <v>56</v>
      </c>
      <c r="L35831" t="s">
        <v>15</v>
      </c>
    </row>
    <row r="35832" spans="1:12">
      <c r="A35832" t="e">
        <f ca="1">E00251430176021</f>
        <v>#NAME?</v>
      </c>
      <c r="B35832">
        <v>4842</v>
      </c>
      <c r="C35832" t="s">
        <v>949</v>
      </c>
      <c r="D35832" s="1">
        <v>42471</v>
      </c>
      <c r="F35832">
        <v>2</v>
      </c>
      <c r="G35832">
        <v>4019</v>
      </c>
      <c r="H35832" t="s">
        <v>26</v>
      </c>
      <c r="I35832" t="s">
        <v>148</v>
      </c>
      <c r="J35832" t="s">
        <v>57</v>
      </c>
      <c r="K35832">
        <v>58</v>
      </c>
      <c r="L35832" t="s">
        <v>15</v>
      </c>
    </row>
    <row r="35833" spans="1:12">
      <c r="A35833" t="e">
        <f ca="1">E00251432427221</f>
        <v>#NAME?</v>
      </c>
      <c r="B35833">
        <v>6156</v>
      </c>
      <c r="C35833" t="s">
        <v>352</v>
      </c>
      <c r="D35833" s="1">
        <v>42013</v>
      </c>
      <c r="F35833">
        <v>1</v>
      </c>
      <c r="G35833">
        <v>6929</v>
      </c>
      <c r="H35833" t="s">
        <v>36</v>
      </c>
      <c r="J35833" t="s">
        <v>14</v>
      </c>
      <c r="K35833">
        <v>46</v>
      </c>
      <c r="L35833" t="s">
        <v>15</v>
      </c>
    </row>
    <row r="35834" spans="1:12">
      <c r="A35834" t="e">
        <f ca="1">E00251432427221</f>
        <v>#NAME?</v>
      </c>
      <c r="B35834">
        <v>6156</v>
      </c>
      <c r="C35834" t="s">
        <v>352</v>
      </c>
      <c r="D35834" s="1">
        <v>43024</v>
      </c>
      <c r="F35834">
        <v>1</v>
      </c>
      <c r="G35834">
        <v>463</v>
      </c>
      <c r="H35834" t="s">
        <v>259</v>
      </c>
      <c r="J35834" t="s">
        <v>14</v>
      </c>
      <c r="K35834">
        <v>49</v>
      </c>
      <c r="L35834" t="s">
        <v>15</v>
      </c>
    </row>
    <row r="35835" spans="1:12">
      <c r="A35835" t="e">
        <f ca="1">E00251514287121</f>
        <v>#NAME?</v>
      </c>
      <c r="B35835">
        <v>7505</v>
      </c>
      <c r="C35835" t="s">
        <v>209</v>
      </c>
      <c r="D35835" s="1">
        <v>42705</v>
      </c>
      <c r="F35835">
        <v>2</v>
      </c>
      <c r="G35835">
        <v>4019</v>
      </c>
      <c r="H35835" t="s">
        <v>26</v>
      </c>
      <c r="J35835" t="s">
        <v>14</v>
      </c>
      <c r="K35835">
        <v>56</v>
      </c>
      <c r="L35835" t="s">
        <v>15</v>
      </c>
    </row>
    <row r="35836" spans="1:12">
      <c r="A35836" t="e">
        <f ca="1">E00251528138121</f>
        <v>#NAME?</v>
      </c>
      <c r="B35836">
        <v>66</v>
      </c>
      <c r="C35836" t="s">
        <v>134</v>
      </c>
      <c r="D35836" s="1">
        <v>42165</v>
      </c>
      <c r="F35836">
        <v>4</v>
      </c>
      <c r="G35836">
        <v>4019</v>
      </c>
      <c r="H35836" t="s">
        <v>26</v>
      </c>
      <c r="J35836" t="s">
        <v>14</v>
      </c>
      <c r="K35836">
        <v>60</v>
      </c>
      <c r="L35836" t="s">
        <v>15</v>
      </c>
    </row>
    <row r="35837" spans="1:12">
      <c r="A35837" t="e">
        <f ca="1">E00251616870121</f>
        <v>#NAME?</v>
      </c>
      <c r="B35837">
        <v>701</v>
      </c>
      <c r="C35837" t="s">
        <v>72</v>
      </c>
      <c r="D35837" s="1">
        <v>41257</v>
      </c>
      <c r="F35837">
        <v>4</v>
      </c>
      <c r="G35837">
        <v>3003</v>
      </c>
      <c r="H35837" t="s">
        <v>824</v>
      </c>
      <c r="J35837" t="s">
        <v>14</v>
      </c>
      <c r="K35837">
        <v>50</v>
      </c>
      <c r="L35837" t="s">
        <v>15</v>
      </c>
    </row>
    <row r="35838" spans="1:12">
      <c r="A35838" t="e">
        <f ca="1">E00251616870121</f>
        <v>#NAME?</v>
      </c>
      <c r="B35838">
        <v>701</v>
      </c>
      <c r="C35838" t="s">
        <v>72</v>
      </c>
      <c r="D35838" s="1">
        <v>42032</v>
      </c>
      <c r="F35838">
        <v>6</v>
      </c>
      <c r="G35838">
        <v>2889</v>
      </c>
      <c r="H35838" t="s">
        <v>595</v>
      </c>
      <c r="J35838" t="s">
        <v>14</v>
      </c>
      <c r="K35838">
        <v>52</v>
      </c>
      <c r="L35838" t="s">
        <v>15</v>
      </c>
    </row>
    <row r="35839" spans="1:12">
      <c r="A35839" t="e">
        <f ca="1">E00251432302421</f>
        <v>#NAME?</v>
      </c>
      <c r="B35839">
        <v>497</v>
      </c>
      <c r="C35839" t="s">
        <v>141</v>
      </c>
      <c r="D35839" s="1">
        <v>42108</v>
      </c>
      <c r="F35839">
        <v>2</v>
      </c>
      <c r="G35839">
        <v>1748</v>
      </c>
      <c r="H35839" t="s">
        <v>907</v>
      </c>
      <c r="J35839" t="s">
        <v>14</v>
      </c>
      <c r="K35839">
        <v>57</v>
      </c>
      <c r="L35839" t="s">
        <v>15</v>
      </c>
    </row>
    <row r="35840" spans="1:12">
      <c r="A35840" t="e">
        <f ca="1">E00251616870121</f>
        <v>#NAME?</v>
      </c>
      <c r="B35840">
        <v>701</v>
      </c>
      <c r="C35840" t="s">
        <v>72</v>
      </c>
      <c r="D35840" s="1">
        <v>42114</v>
      </c>
      <c r="F35840">
        <v>1</v>
      </c>
      <c r="G35840">
        <v>49390</v>
      </c>
      <c r="H35840" t="s">
        <v>59</v>
      </c>
      <c r="J35840" t="s">
        <v>14</v>
      </c>
      <c r="K35840">
        <v>53</v>
      </c>
      <c r="L35840" t="s">
        <v>15</v>
      </c>
    </row>
    <row r="35841" spans="1:12">
      <c r="A35841" t="e">
        <f ca="1">E00251616870121</f>
        <v>#NAME?</v>
      </c>
      <c r="B35841">
        <v>701</v>
      </c>
      <c r="C35841" t="s">
        <v>72</v>
      </c>
      <c r="D35841" s="1">
        <v>42653</v>
      </c>
      <c r="F35841">
        <v>5</v>
      </c>
      <c r="G35841">
        <v>2599</v>
      </c>
      <c r="H35841" t="s">
        <v>238</v>
      </c>
      <c r="J35841" t="s">
        <v>14</v>
      </c>
      <c r="K35841">
        <v>54</v>
      </c>
      <c r="L35841" t="s">
        <v>15</v>
      </c>
    </row>
    <row r="35842" spans="1:12">
      <c r="A35842" t="e">
        <f ca="1">E00251616870121</f>
        <v>#NAME?</v>
      </c>
      <c r="B35842">
        <v>701</v>
      </c>
      <c r="C35842" t="s">
        <v>72</v>
      </c>
      <c r="D35842" s="1">
        <v>42690</v>
      </c>
      <c r="F35842">
        <v>4</v>
      </c>
      <c r="G35842">
        <v>2889</v>
      </c>
      <c r="H35842" t="s">
        <v>595</v>
      </c>
      <c r="J35842" t="s">
        <v>14</v>
      </c>
      <c r="K35842">
        <v>54</v>
      </c>
      <c r="L35842" t="s">
        <v>15</v>
      </c>
    </row>
    <row r="35843" spans="1:12">
      <c r="A35843" t="e">
        <f ca="1">E00251616870121</f>
        <v>#NAME?</v>
      </c>
      <c r="B35843">
        <v>701</v>
      </c>
      <c r="C35843" t="s">
        <v>72</v>
      </c>
      <c r="D35843" s="1">
        <v>42717</v>
      </c>
      <c r="F35843">
        <v>4</v>
      </c>
      <c r="G35843">
        <v>2889</v>
      </c>
      <c r="H35843" t="s">
        <v>595</v>
      </c>
      <c r="J35843" t="s">
        <v>14</v>
      </c>
      <c r="K35843">
        <v>54</v>
      </c>
      <c r="L35843" t="s">
        <v>15</v>
      </c>
    </row>
    <row r="35844" spans="1:12">
      <c r="A35844" t="e">
        <f ca="1">E00251429205421</f>
        <v>#NAME?</v>
      </c>
      <c r="B35844">
        <v>275</v>
      </c>
      <c r="C35844" t="s">
        <v>444</v>
      </c>
      <c r="D35844" s="1">
        <v>42748</v>
      </c>
      <c r="F35844">
        <v>1</v>
      </c>
      <c r="G35844">
        <v>72671</v>
      </c>
      <c r="H35844" t="s">
        <v>948</v>
      </c>
      <c r="J35844" t="s">
        <v>14</v>
      </c>
      <c r="K35844">
        <v>43</v>
      </c>
      <c r="L35844" t="s">
        <v>15</v>
      </c>
    </row>
    <row r="35845" spans="1:12">
      <c r="A35845" t="e">
        <f ca="1">E00251616870121</f>
        <v>#NAME?</v>
      </c>
      <c r="B35845">
        <v>701</v>
      </c>
      <c r="C35845" t="s">
        <v>72</v>
      </c>
      <c r="D35845" s="1">
        <v>42951</v>
      </c>
      <c r="F35845">
        <v>5</v>
      </c>
      <c r="G35845">
        <v>2889</v>
      </c>
      <c r="H35845" t="s">
        <v>595</v>
      </c>
      <c r="J35845" t="s">
        <v>14</v>
      </c>
      <c r="K35845">
        <v>55</v>
      </c>
      <c r="L35845" t="s">
        <v>15</v>
      </c>
    </row>
    <row r="35846" spans="1:12">
      <c r="A35846" t="e">
        <f ca="1">E00251616870121</f>
        <v>#NAME?</v>
      </c>
      <c r="B35846">
        <v>701</v>
      </c>
      <c r="C35846" t="s">
        <v>72</v>
      </c>
      <c r="D35846" s="1">
        <v>42997</v>
      </c>
      <c r="F35846">
        <v>1</v>
      </c>
      <c r="G35846">
        <v>2724</v>
      </c>
      <c r="H35846" t="s">
        <v>73</v>
      </c>
      <c r="J35846" t="s">
        <v>14</v>
      </c>
      <c r="K35846">
        <v>55</v>
      </c>
      <c r="L35846" t="s">
        <v>15</v>
      </c>
    </row>
    <row r="35847" spans="1:12">
      <c r="A35847" t="e">
        <f ca="1">E00251529543621</f>
        <v>#NAME?</v>
      </c>
      <c r="B35847">
        <v>166</v>
      </c>
      <c r="C35847" t="s">
        <v>626</v>
      </c>
      <c r="D35847" s="1">
        <v>41242</v>
      </c>
      <c r="F35847">
        <v>3</v>
      </c>
      <c r="G35847">
        <v>4019</v>
      </c>
      <c r="H35847" t="s">
        <v>26</v>
      </c>
      <c r="J35847" t="s">
        <v>14</v>
      </c>
      <c r="K35847">
        <v>49</v>
      </c>
      <c r="L35847" t="s">
        <v>15</v>
      </c>
    </row>
    <row r="35848" spans="1:12">
      <c r="A35848" t="e">
        <f ca="1">E00251529543621</f>
        <v>#NAME?</v>
      </c>
      <c r="B35848">
        <v>166</v>
      </c>
      <c r="C35848" t="s">
        <v>626</v>
      </c>
      <c r="D35848" s="1">
        <v>41725</v>
      </c>
      <c r="F35848">
        <v>5</v>
      </c>
      <c r="G35848">
        <v>30390</v>
      </c>
      <c r="H35848" t="s">
        <v>313</v>
      </c>
      <c r="J35848" t="s">
        <v>14</v>
      </c>
      <c r="K35848">
        <v>51</v>
      </c>
      <c r="L35848" t="s">
        <v>15</v>
      </c>
    </row>
    <row r="35849" spans="1:12">
      <c r="A35849" t="e">
        <f ca="1">E00251716498121</f>
        <v>#NAME?</v>
      </c>
      <c r="B35849">
        <v>481</v>
      </c>
      <c r="C35849" t="s">
        <v>402</v>
      </c>
      <c r="D35849" s="1">
        <v>41610</v>
      </c>
      <c r="F35849">
        <v>3</v>
      </c>
      <c r="G35849">
        <v>2599</v>
      </c>
      <c r="H35849" t="s">
        <v>238</v>
      </c>
      <c r="J35849" t="s">
        <v>14</v>
      </c>
      <c r="K35849">
        <v>38</v>
      </c>
      <c r="L35849" t="s">
        <v>15</v>
      </c>
    </row>
    <row r="35850" spans="1:12">
      <c r="A35850" t="e">
        <f ca="1">E00251529543621</f>
        <v>#NAME?</v>
      </c>
      <c r="B35850">
        <v>166</v>
      </c>
      <c r="C35850" t="s">
        <v>626</v>
      </c>
      <c r="D35850" s="1">
        <v>42573</v>
      </c>
      <c r="F35850">
        <v>4</v>
      </c>
      <c r="G35850">
        <v>496</v>
      </c>
      <c r="H35850" t="s">
        <v>190</v>
      </c>
      <c r="J35850" t="s">
        <v>14</v>
      </c>
      <c r="K35850">
        <v>53</v>
      </c>
      <c r="L35850" t="s">
        <v>15</v>
      </c>
    </row>
    <row r="35851" spans="1:12">
      <c r="A35851" t="e">
        <f ca="1">E00251439730221</f>
        <v>#NAME?</v>
      </c>
      <c r="B35851">
        <v>290</v>
      </c>
      <c r="C35851" t="s">
        <v>449</v>
      </c>
      <c r="D35851" s="1">
        <v>42192</v>
      </c>
      <c r="F35851">
        <v>2</v>
      </c>
      <c r="G35851">
        <v>6278</v>
      </c>
      <c r="H35851" t="s">
        <v>554</v>
      </c>
      <c r="J35851" t="s">
        <v>14</v>
      </c>
      <c r="K35851">
        <v>51</v>
      </c>
      <c r="L35851" t="s">
        <v>15</v>
      </c>
    </row>
    <row r="35852" spans="1:12">
      <c r="A35852" t="e">
        <f ca="1">E00251617235221</f>
        <v>#NAME?</v>
      </c>
      <c r="B35852">
        <v>489</v>
      </c>
      <c r="C35852" t="s">
        <v>100</v>
      </c>
      <c r="D35852" s="1">
        <v>41127</v>
      </c>
      <c r="F35852">
        <v>1</v>
      </c>
      <c r="G35852">
        <v>5589</v>
      </c>
      <c r="H35852" t="s">
        <v>152</v>
      </c>
      <c r="J35852" t="s">
        <v>14</v>
      </c>
      <c r="K35852">
        <v>57</v>
      </c>
      <c r="L35852" t="s">
        <v>15</v>
      </c>
    </row>
    <row r="35853" spans="1:12">
      <c r="A35853" t="e">
        <f ca="1">E00251716569321</f>
        <v>#NAME?</v>
      </c>
      <c r="B35853">
        <v>489</v>
      </c>
      <c r="C35853" t="s">
        <v>100</v>
      </c>
      <c r="D35853" s="1">
        <v>42444</v>
      </c>
      <c r="F35853">
        <v>2</v>
      </c>
      <c r="G35853">
        <v>2720</v>
      </c>
      <c r="H35853" t="s">
        <v>65</v>
      </c>
      <c r="J35853" t="s">
        <v>14</v>
      </c>
      <c r="K35853">
        <v>56</v>
      </c>
      <c r="L35853" t="s">
        <v>15</v>
      </c>
    </row>
    <row r="35854" spans="1:12">
      <c r="A35854" t="e">
        <f ca="1">E00251439730221</f>
        <v>#NAME?</v>
      </c>
      <c r="B35854">
        <v>290</v>
      </c>
      <c r="C35854" t="s">
        <v>449</v>
      </c>
      <c r="D35854" s="1">
        <v>42664</v>
      </c>
      <c r="F35854">
        <v>1</v>
      </c>
      <c r="G35854">
        <v>5368</v>
      </c>
      <c r="H35854" t="s">
        <v>101</v>
      </c>
      <c r="J35854" t="s">
        <v>14</v>
      </c>
      <c r="K35854">
        <v>53</v>
      </c>
      <c r="L35854" t="s">
        <v>15</v>
      </c>
    </row>
    <row r="35855" spans="1:12">
      <c r="A35855" t="e">
        <f ca="1">E00251524963521</f>
        <v>#NAME?</v>
      </c>
      <c r="B35855">
        <v>1273</v>
      </c>
      <c r="C35855" t="s">
        <v>28</v>
      </c>
      <c r="D35855" s="1">
        <v>41289</v>
      </c>
      <c r="F35855">
        <v>1</v>
      </c>
      <c r="G35855">
        <v>2720</v>
      </c>
      <c r="H35855" t="s">
        <v>65</v>
      </c>
      <c r="J35855" t="s">
        <v>14</v>
      </c>
      <c r="K35855">
        <v>50</v>
      </c>
      <c r="L35855" t="s">
        <v>15</v>
      </c>
    </row>
    <row r="35856" spans="1:12">
      <c r="A35856" t="e">
        <f ca="1">E00251439807421</f>
        <v>#NAME?</v>
      </c>
      <c r="B35856">
        <v>354</v>
      </c>
      <c r="C35856" t="s">
        <v>826</v>
      </c>
      <c r="D35856" s="1">
        <v>42531</v>
      </c>
      <c r="F35856">
        <v>1</v>
      </c>
      <c r="G35856">
        <v>4019</v>
      </c>
      <c r="H35856" t="s">
        <v>26</v>
      </c>
      <c r="J35856" t="s">
        <v>14</v>
      </c>
      <c r="K35856">
        <v>56</v>
      </c>
      <c r="L35856" t="s">
        <v>15</v>
      </c>
    </row>
    <row r="35857" spans="1:12">
      <c r="A35857" t="e">
        <f ca="1">E00251439807421</f>
        <v>#NAME?</v>
      </c>
      <c r="B35857">
        <v>354</v>
      </c>
      <c r="C35857" t="s">
        <v>826</v>
      </c>
      <c r="D35857" s="1">
        <v>42860</v>
      </c>
      <c r="F35857">
        <v>1</v>
      </c>
      <c r="G35857">
        <v>3051</v>
      </c>
      <c r="H35857" t="s">
        <v>13</v>
      </c>
      <c r="J35857" t="s">
        <v>14</v>
      </c>
      <c r="K35857">
        <v>57</v>
      </c>
      <c r="L35857" t="s">
        <v>15</v>
      </c>
    </row>
    <row r="35858" spans="1:12">
      <c r="A35858" t="e">
        <f ca="1">E00251439807421</f>
        <v>#NAME?</v>
      </c>
      <c r="B35858">
        <v>354</v>
      </c>
      <c r="C35858" t="s">
        <v>826</v>
      </c>
      <c r="D35858" s="1">
        <v>42934</v>
      </c>
      <c r="F35858">
        <v>1</v>
      </c>
      <c r="G35858">
        <v>30000</v>
      </c>
      <c r="H35858" t="s">
        <v>144</v>
      </c>
      <c r="J35858" t="s">
        <v>14</v>
      </c>
      <c r="K35858">
        <v>57</v>
      </c>
      <c r="L35858" t="s">
        <v>15</v>
      </c>
    </row>
    <row r="35859" spans="1:12">
      <c r="A35859" t="e">
        <f ca="1">E00251439807421</f>
        <v>#NAME?</v>
      </c>
      <c r="B35859">
        <v>354</v>
      </c>
      <c r="C35859" t="s">
        <v>826</v>
      </c>
      <c r="D35859" s="1">
        <v>42948</v>
      </c>
      <c r="F35859">
        <v>1</v>
      </c>
      <c r="G35859">
        <v>2729</v>
      </c>
      <c r="H35859" t="s">
        <v>115</v>
      </c>
      <c r="J35859" t="s">
        <v>14</v>
      </c>
      <c r="K35859">
        <v>57</v>
      </c>
      <c r="L35859" t="s">
        <v>15</v>
      </c>
    </row>
    <row r="35860" spans="1:12">
      <c r="A35860" t="e">
        <f ca="1">E00251429388021</f>
        <v>#NAME?</v>
      </c>
      <c r="B35860">
        <v>297</v>
      </c>
      <c r="C35860" t="s">
        <v>411</v>
      </c>
      <c r="D35860" s="1">
        <v>41232</v>
      </c>
      <c r="F35860">
        <v>3</v>
      </c>
      <c r="G35860">
        <v>30270</v>
      </c>
      <c r="H35860" t="s">
        <v>336</v>
      </c>
      <c r="J35860" t="s">
        <v>14</v>
      </c>
      <c r="K35860">
        <v>57</v>
      </c>
      <c r="L35860" t="s">
        <v>15</v>
      </c>
    </row>
    <row r="35861" spans="1:12">
      <c r="A35861" t="e">
        <f ca="1">E00251514288421</f>
        <v>#NAME?</v>
      </c>
      <c r="B35861">
        <v>481</v>
      </c>
      <c r="C35861" t="s">
        <v>402</v>
      </c>
      <c r="D35861" s="1">
        <v>43091</v>
      </c>
      <c r="F35861">
        <v>2</v>
      </c>
      <c r="G35861">
        <v>49120</v>
      </c>
      <c r="H35861" t="s">
        <v>168</v>
      </c>
      <c r="J35861" t="s">
        <v>14</v>
      </c>
      <c r="K35861">
        <v>62</v>
      </c>
      <c r="L35861" t="s">
        <v>15</v>
      </c>
    </row>
    <row r="35862" spans="1:12">
      <c r="A35862" t="e">
        <f ca="1">E00251514288421</f>
        <v>#NAME?</v>
      </c>
      <c r="B35862">
        <v>485</v>
      </c>
      <c r="C35862" t="s">
        <v>241</v>
      </c>
      <c r="D35862" s="1">
        <v>43033</v>
      </c>
      <c r="F35862">
        <v>2</v>
      </c>
      <c r="G35862">
        <v>49120</v>
      </c>
      <c r="H35862" t="s">
        <v>168</v>
      </c>
      <c r="J35862" t="s">
        <v>14</v>
      </c>
      <c r="K35862">
        <v>61</v>
      </c>
      <c r="L35862" t="s">
        <v>15</v>
      </c>
    </row>
    <row r="35863" spans="1:12">
      <c r="A35863" t="e">
        <f ca="1">E00251432302421</f>
        <v>#NAME?</v>
      </c>
      <c r="B35863">
        <v>497</v>
      </c>
      <c r="C35863" t="s">
        <v>141</v>
      </c>
      <c r="D35863" s="1">
        <v>41445</v>
      </c>
      <c r="F35863">
        <v>2</v>
      </c>
      <c r="G35863">
        <v>7231</v>
      </c>
      <c r="H35863" t="s">
        <v>128</v>
      </c>
      <c r="J35863" t="s">
        <v>14</v>
      </c>
      <c r="K35863">
        <v>55</v>
      </c>
      <c r="L35863" t="s">
        <v>15</v>
      </c>
    </row>
    <row r="35864" spans="1:12">
      <c r="A35864" t="e">
        <f ca="1">E00251432302421</f>
        <v>#NAME?</v>
      </c>
      <c r="B35864">
        <v>497</v>
      </c>
      <c r="C35864" t="s">
        <v>141</v>
      </c>
      <c r="D35864" s="1">
        <v>42114</v>
      </c>
      <c r="F35864">
        <v>1</v>
      </c>
      <c r="G35864">
        <v>496</v>
      </c>
      <c r="H35864" t="s">
        <v>190</v>
      </c>
      <c r="J35864" t="s">
        <v>14</v>
      </c>
      <c r="K35864">
        <v>57</v>
      </c>
      <c r="L35864" t="s">
        <v>15</v>
      </c>
    </row>
    <row r="35865" spans="1:12">
      <c r="A35865" t="e">
        <f ca="1">E00251432302421</f>
        <v>#NAME?</v>
      </c>
      <c r="B35865">
        <v>497</v>
      </c>
      <c r="C35865" t="s">
        <v>141</v>
      </c>
      <c r="D35865" s="1">
        <v>42338</v>
      </c>
      <c r="F35865">
        <v>1</v>
      </c>
      <c r="G35865">
        <v>7820</v>
      </c>
      <c r="H35865" t="s">
        <v>233</v>
      </c>
      <c r="J35865" t="s">
        <v>14</v>
      </c>
      <c r="K35865">
        <v>57</v>
      </c>
      <c r="L35865" t="s">
        <v>22</v>
      </c>
    </row>
    <row r="35866" spans="1:12">
      <c r="A35866" t="e">
        <f ca="1">E00251439807421</f>
        <v>#NAME?</v>
      </c>
      <c r="B35866">
        <v>494</v>
      </c>
      <c r="C35866" t="s">
        <v>63</v>
      </c>
      <c r="D35866" s="1">
        <v>41768</v>
      </c>
      <c r="F35866">
        <v>2</v>
      </c>
      <c r="G35866">
        <v>4019</v>
      </c>
      <c r="H35866" t="s">
        <v>26</v>
      </c>
      <c r="J35866" t="s">
        <v>14</v>
      </c>
      <c r="K35866">
        <v>54</v>
      </c>
      <c r="L35866" t="s">
        <v>15</v>
      </c>
    </row>
    <row r="35867" spans="1:12">
      <c r="A35867" t="e">
        <f ca="1">E00251431694221</f>
        <v>#NAME?</v>
      </c>
      <c r="B35867">
        <v>1128</v>
      </c>
      <c r="C35867" t="s">
        <v>424</v>
      </c>
      <c r="D35867" s="1">
        <v>42684</v>
      </c>
      <c r="F35867">
        <v>2</v>
      </c>
      <c r="G35867">
        <v>2724</v>
      </c>
      <c r="H35867" t="s">
        <v>73</v>
      </c>
      <c r="J35867" t="s">
        <v>14</v>
      </c>
      <c r="K35867">
        <v>52</v>
      </c>
      <c r="L35867" t="s">
        <v>15</v>
      </c>
    </row>
    <row r="35868" spans="1:12">
      <c r="A35868" t="e">
        <f ca="1">E00251429810321</f>
        <v>#NAME?</v>
      </c>
      <c r="B35868">
        <v>151</v>
      </c>
      <c r="C35868" t="s">
        <v>381</v>
      </c>
      <c r="D35868" s="1">
        <v>41422</v>
      </c>
      <c r="F35868">
        <v>2</v>
      </c>
      <c r="G35868">
        <v>4019</v>
      </c>
      <c r="H35868" t="s">
        <v>26</v>
      </c>
      <c r="J35868" t="s">
        <v>14</v>
      </c>
      <c r="K35868">
        <v>57</v>
      </c>
      <c r="L35868" t="s">
        <v>15</v>
      </c>
    </row>
    <row r="35869" spans="1:12">
      <c r="A35869" t="e">
        <f ca="1">E00251439765421</f>
        <v>#NAME?</v>
      </c>
      <c r="B35869">
        <v>1325</v>
      </c>
      <c r="C35869" t="s">
        <v>605</v>
      </c>
      <c r="D35869" s="1">
        <v>41726</v>
      </c>
      <c r="F35869">
        <v>1</v>
      </c>
      <c r="G35869">
        <v>7969</v>
      </c>
      <c r="H35869" t="s">
        <v>87</v>
      </c>
      <c r="J35869" t="s">
        <v>14</v>
      </c>
      <c r="K35869">
        <v>56</v>
      </c>
      <c r="L35869" t="s">
        <v>22</v>
      </c>
    </row>
    <row r="35870" spans="1:12">
      <c r="A35870" t="e">
        <f ca="1">E00251429810321</f>
        <v>#NAME?</v>
      </c>
      <c r="B35870">
        <v>151</v>
      </c>
      <c r="C35870" t="s">
        <v>381</v>
      </c>
      <c r="D35870" s="1">
        <v>42696</v>
      </c>
      <c r="F35870">
        <v>2</v>
      </c>
      <c r="G35870">
        <v>25000</v>
      </c>
      <c r="H35870" t="s">
        <v>178</v>
      </c>
      <c r="J35870" t="s">
        <v>14</v>
      </c>
      <c r="K35870">
        <v>61</v>
      </c>
      <c r="L35870" t="s">
        <v>15</v>
      </c>
    </row>
    <row r="35871" spans="1:12">
      <c r="A35871" t="e">
        <f ca="1">E00251510244021</f>
        <v>#NAME?</v>
      </c>
      <c r="B35871">
        <v>189</v>
      </c>
      <c r="C35871" t="s">
        <v>58</v>
      </c>
      <c r="D35871" s="1">
        <v>41782</v>
      </c>
      <c r="F35871">
        <v>2</v>
      </c>
      <c r="G35871">
        <v>6989</v>
      </c>
      <c r="H35871" t="s">
        <v>544</v>
      </c>
      <c r="J35871" t="s">
        <v>14</v>
      </c>
      <c r="K35871">
        <v>56</v>
      </c>
      <c r="L35871" t="s">
        <v>15</v>
      </c>
    </row>
    <row r="35872" spans="1:12">
      <c r="A35872" t="e">
        <f ca="1">E00251432302421</f>
        <v>#NAME?</v>
      </c>
      <c r="B35872">
        <v>497</v>
      </c>
      <c r="C35872" t="s">
        <v>141</v>
      </c>
      <c r="D35872" s="1">
        <v>42192</v>
      </c>
      <c r="F35872">
        <v>3</v>
      </c>
      <c r="G35872">
        <v>1748</v>
      </c>
      <c r="H35872" t="s">
        <v>907</v>
      </c>
      <c r="J35872" t="s">
        <v>14</v>
      </c>
      <c r="K35872">
        <v>57</v>
      </c>
      <c r="L35872" t="s">
        <v>15</v>
      </c>
    </row>
    <row r="35873" spans="1:12">
      <c r="A35873" t="e">
        <f ca="1">E00251432274421</f>
        <v>#NAME?</v>
      </c>
      <c r="B35873">
        <v>450</v>
      </c>
      <c r="C35873" t="s">
        <v>227</v>
      </c>
      <c r="D35873" s="1">
        <v>41089</v>
      </c>
      <c r="F35873">
        <v>2</v>
      </c>
      <c r="G35873">
        <v>4019</v>
      </c>
      <c r="H35873" t="s">
        <v>26</v>
      </c>
      <c r="J35873" t="s">
        <v>14</v>
      </c>
      <c r="K35873">
        <v>46</v>
      </c>
      <c r="L35873" t="s">
        <v>15</v>
      </c>
    </row>
    <row r="35874" spans="1:12">
      <c r="A35874" t="e">
        <f ca="1">E00251432274421</f>
        <v>#NAME?</v>
      </c>
      <c r="B35874">
        <v>450</v>
      </c>
      <c r="C35874" t="s">
        <v>227</v>
      </c>
      <c r="D35874" s="1">
        <v>41591</v>
      </c>
      <c r="F35874">
        <v>2</v>
      </c>
      <c r="G35874">
        <v>4019</v>
      </c>
      <c r="H35874" t="s">
        <v>26</v>
      </c>
      <c r="J35874" t="s">
        <v>14</v>
      </c>
      <c r="K35874">
        <v>48</v>
      </c>
      <c r="L35874" t="s">
        <v>15</v>
      </c>
    </row>
    <row r="35875" spans="1:12">
      <c r="A35875" t="e">
        <f ca="1">E00251432274421</f>
        <v>#NAME?</v>
      </c>
      <c r="B35875">
        <v>450</v>
      </c>
      <c r="C35875" t="s">
        <v>227</v>
      </c>
      <c r="D35875" s="1">
        <v>41795</v>
      </c>
      <c r="F35875">
        <v>2</v>
      </c>
      <c r="G35875">
        <v>7295</v>
      </c>
      <c r="H35875" t="s">
        <v>76</v>
      </c>
      <c r="J35875" t="s">
        <v>14</v>
      </c>
      <c r="K35875">
        <v>48</v>
      </c>
      <c r="L35875" t="s">
        <v>15</v>
      </c>
    </row>
    <row r="35876" spans="1:12">
      <c r="A35876" t="e">
        <f ca="1">E00251430176021</f>
        <v>#NAME?</v>
      </c>
      <c r="B35876">
        <v>445</v>
      </c>
      <c r="C35876" t="s">
        <v>23</v>
      </c>
      <c r="D35876" s="1">
        <v>41655</v>
      </c>
      <c r="F35876">
        <v>3</v>
      </c>
      <c r="G35876">
        <v>7840</v>
      </c>
      <c r="H35876" t="s">
        <v>55</v>
      </c>
      <c r="J35876" t="s">
        <v>14</v>
      </c>
      <c r="K35876">
        <v>56</v>
      </c>
      <c r="L35876" t="s">
        <v>22</v>
      </c>
    </row>
    <row r="35877" spans="1:12">
      <c r="A35877" t="e">
        <f ca="1">E00251430176021</f>
        <v>#NAME?</v>
      </c>
      <c r="B35877">
        <v>445</v>
      </c>
      <c r="C35877" t="s">
        <v>23</v>
      </c>
      <c r="D35877" s="1">
        <v>41683</v>
      </c>
      <c r="F35877">
        <v>4</v>
      </c>
      <c r="G35877">
        <v>496</v>
      </c>
      <c r="H35877" t="s">
        <v>190</v>
      </c>
      <c r="J35877" t="s">
        <v>14</v>
      </c>
      <c r="K35877">
        <v>56</v>
      </c>
      <c r="L35877" t="s">
        <v>15</v>
      </c>
    </row>
    <row r="35878" spans="1:12">
      <c r="A35878" t="e">
        <f ca="1">E00251430176021</f>
        <v>#NAME?</v>
      </c>
      <c r="B35878">
        <v>445</v>
      </c>
      <c r="C35878" t="s">
        <v>23</v>
      </c>
      <c r="D35878" s="1">
        <v>42376</v>
      </c>
      <c r="F35878">
        <v>1</v>
      </c>
      <c r="G35878">
        <v>6809</v>
      </c>
      <c r="H35878" t="s">
        <v>790</v>
      </c>
      <c r="J35878" t="s">
        <v>14</v>
      </c>
      <c r="K35878">
        <v>58</v>
      </c>
      <c r="L35878" t="s">
        <v>15</v>
      </c>
    </row>
    <row r="35879" spans="1:12">
      <c r="A35879" t="e">
        <f ca="1">E00251429810321</f>
        <v>#NAME?</v>
      </c>
      <c r="B35879">
        <v>151</v>
      </c>
      <c r="C35879" t="s">
        <v>381</v>
      </c>
      <c r="D35879" s="1">
        <v>43024</v>
      </c>
      <c r="F35879">
        <v>2</v>
      </c>
      <c r="G35879">
        <v>4019</v>
      </c>
      <c r="H35879" t="s">
        <v>26</v>
      </c>
      <c r="J35879" t="s">
        <v>14</v>
      </c>
      <c r="K35879">
        <v>62</v>
      </c>
      <c r="L35879" t="s">
        <v>15</v>
      </c>
    </row>
    <row r="35880" spans="1:12">
      <c r="A35880" t="e">
        <f ca="1">E00251429810321</f>
        <v>#NAME?</v>
      </c>
      <c r="B35880">
        <v>915</v>
      </c>
      <c r="C35880" t="s">
        <v>709</v>
      </c>
      <c r="D35880" s="1">
        <v>42952</v>
      </c>
      <c r="F35880">
        <v>1</v>
      </c>
      <c r="G35880">
        <v>7804</v>
      </c>
      <c r="H35880" t="s">
        <v>43</v>
      </c>
      <c r="J35880" t="s">
        <v>14</v>
      </c>
      <c r="K35880">
        <v>62</v>
      </c>
      <c r="L35880" t="s">
        <v>22</v>
      </c>
    </row>
    <row r="35881" spans="1:12">
      <c r="A35881" t="e">
        <f ca="1">E00251432302421</f>
        <v>#NAME?</v>
      </c>
      <c r="B35881">
        <v>497</v>
      </c>
      <c r="C35881" t="s">
        <v>141</v>
      </c>
      <c r="D35881" s="1">
        <v>41757</v>
      </c>
      <c r="F35881">
        <v>2</v>
      </c>
      <c r="G35881">
        <v>496</v>
      </c>
      <c r="H35881" t="s">
        <v>190</v>
      </c>
      <c r="J35881" t="s">
        <v>14</v>
      </c>
      <c r="K35881">
        <v>56</v>
      </c>
      <c r="L35881" t="s">
        <v>15</v>
      </c>
    </row>
    <row r="35882" spans="1:12">
      <c r="A35882" t="e">
        <f ca="1">E00251432302421</f>
        <v>#NAME?</v>
      </c>
      <c r="B35882">
        <v>497</v>
      </c>
      <c r="C35882" t="s">
        <v>141</v>
      </c>
      <c r="D35882" s="1">
        <v>42250</v>
      </c>
      <c r="F35882">
        <v>2</v>
      </c>
      <c r="G35882">
        <v>1748</v>
      </c>
      <c r="H35882" t="s">
        <v>907</v>
      </c>
      <c r="J35882" t="s">
        <v>14</v>
      </c>
      <c r="K35882">
        <v>57</v>
      </c>
      <c r="L35882" t="s">
        <v>15</v>
      </c>
    </row>
    <row r="35883" spans="1:12">
      <c r="A35883" t="e">
        <f ca="1">E00251532320621</f>
        <v>#NAME?</v>
      </c>
      <c r="B35883">
        <v>502</v>
      </c>
      <c r="C35883" t="s">
        <v>172</v>
      </c>
      <c r="D35883" s="1">
        <v>41064</v>
      </c>
      <c r="F35883">
        <v>2</v>
      </c>
      <c r="G35883">
        <v>477</v>
      </c>
      <c r="H35883" t="s">
        <v>615</v>
      </c>
      <c r="J35883" t="s">
        <v>14</v>
      </c>
      <c r="K35883">
        <v>44</v>
      </c>
      <c r="L35883" t="s">
        <v>15</v>
      </c>
    </row>
    <row r="35884" spans="1:12">
      <c r="A35884" t="e">
        <f ca="1">E00251716572021</f>
        <v>#NAME?</v>
      </c>
      <c r="B35884">
        <v>446</v>
      </c>
      <c r="C35884" t="s">
        <v>94</v>
      </c>
      <c r="D35884" s="1">
        <v>41911</v>
      </c>
      <c r="F35884">
        <v>2</v>
      </c>
      <c r="G35884">
        <v>4019</v>
      </c>
      <c r="H35884" t="s">
        <v>26</v>
      </c>
      <c r="J35884" t="s">
        <v>14</v>
      </c>
      <c r="K35884">
        <v>44</v>
      </c>
      <c r="L35884" t="s">
        <v>15</v>
      </c>
    </row>
    <row r="35885" spans="1:12">
      <c r="A35885" t="e">
        <f ca="1">E00251514761221</f>
        <v>#NAME?</v>
      </c>
      <c r="B35885">
        <v>453</v>
      </c>
      <c r="C35885" t="s">
        <v>96</v>
      </c>
      <c r="D35885" s="1">
        <v>41932</v>
      </c>
      <c r="F35885">
        <v>1</v>
      </c>
      <c r="G35885">
        <v>3004</v>
      </c>
      <c r="H35885" t="s">
        <v>104</v>
      </c>
      <c r="J35885" t="s">
        <v>14</v>
      </c>
      <c r="K35885">
        <v>55</v>
      </c>
      <c r="L35885" t="s">
        <v>15</v>
      </c>
    </row>
    <row r="35886" spans="1:12">
      <c r="A35886" t="e">
        <f ca="1">E00251716475921</f>
        <v>#NAME?</v>
      </c>
      <c r="B35886">
        <v>7505</v>
      </c>
      <c r="C35886" t="s">
        <v>209</v>
      </c>
      <c r="D35886" s="1">
        <v>41885</v>
      </c>
      <c r="F35886">
        <v>1</v>
      </c>
      <c r="G35886">
        <v>93</v>
      </c>
      <c r="H35886" t="s">
        <v>29</v>
      </c>
      <c r="J35886" t="s">
        <v>14</v>
      </c>
      <c r="K35886">
        <v>42</v>
      </c>
      <c r="L35886" t="s">
        <v>15</v>
      </c>
    </row>
    <row r="35887" spans="1:12">
      <c r="A35887" t="e">
        <f ca="1">E00251528711021</f>
        <v>#NAME?</v>
      </c>
      <c r="B35887">
        <v>293</v>
      </c>
      <c r="C35887" t="s">
        <v>25</v>
      </c>
      <c r="D35887" s="1">
        <v>40952</v>
      </c>
      <c r="F35887">
        <v>1</v>
      </c>
      <c r="G35887">
        <v>83650</v>
      </c>
      <c r="H35887" t="s">
        <v>1766</v>
      </c>
      <c r="J35887" t="s">
        <v>14</v>
      </c>
      <c r="K35887">
        <v>57</v>
      </c>
      <c r="L35887" t="s">
        <v>15</v>
      </c>
    </row>
    <row r="35888" spans="1:12">
      <c r="A35888" t="e">
        <f ca="1">E00251432302421</f>
        <v>#NAME?</v>
      </c>
      <c r="B35888">
        <v>497</v>
      </c>
      <c r="C35888" t="s">
        <v>141</v>
      </c>
      <c r="D35888" s="1">
        <v>42296</v>
      </c>
      <c r="F35888">
        <v>1</v>
      </c>
      <c r="G35888">
        <v>496</v>
      </c>
      <c r="H35888" t="s">
        <v>190</v>
      </c>
      <c r="J35888" t="s">
        <v>14</v>
      </c>
      <c r="K35888">
        <v>57</v>
      </c>
      <c r="L35888" t="s">
        <v>15</v>
      </c>
    </row>
    <row r="35889" spans="1:12">
      <c r="A35889" t="e">
        <f ca="1">E00251430176021</f>
        <v>#NAME?</v>
      </c>
      <c r="B35889">
        <v>445</v>
      </c>
      <c r="C35889" t="s">
        <v>23</v>
      </c>
      <c r="D35889" s="1">
        <v>41683</v>
      </c>
      <c r="F35889">
        <v>1</v>
      </c>
      <c r="G35889">
        <v>3051</v>
      </c>
      <c r="H35889" t="s">
        <v>13</v>
      </c>
      <c r="J35889" t="s">
        <v>14</v>
      </c>
      <c r="K35889">
        <v>56</v>
      </c>
      <c r="L35889" t="s">
        <v>15</v>
      </c>
    </row>
    <row r="35890" spans="1:12">
      <c r="A35890" t="e">
        <f ca="1">E00251430176021</f>
        <v>#NAME?</v>
      </c>
      <c r="B35890">
        <v>445</v>
      </c>
      <c r="C35890" t="s">
        <v>23</v>
      </c>
      <c r="D35890" s="1">
        <v>41914</v>
      </c>
      <c r="F35890">
        <v>4</v>
      </c>
      <c r="G35890">
        <v>4019</v>
      </c>
      <c r="H35890" t="s">
        <v>26</v>
      </c>
      <c r="J35890" t="s">
        <v>14</v>
      </c>
      <c r="K35890">
        <v>56</v>
      </c>
      <c r="L35890" t="s">
        <v>15</v>
      </c>
    </row>
    <row r="35891" spans="1:12">
      <c r="A35891" t="e">
        <f ca="1">E00251430091421</f>
        <v>#NAME?</v>
      </c>
      <c r="B35891">
        <v>467</v>
      </c>
      <c r="C35891" t="s">
        <v>232</v>
      </c>
      <c r="D35891" s="1">
        <v>40953</v>
      </c>
      <c r="F35891">
        <v>2</v>
      </c>
      <c r="G35891">
        <v>73300</v>
      </c>
      <c r="H35891" t="s">
        <v>86</v>
      </c>
      <c r="J35891" t="s">
        <v>14</v>
      </c>
      <c r="K35891">
        <v>60</v>
      </c>
      <c r="L35891" t="s">
        <v>15</v>
      </c>
    </row>
    <row r="35892" spans="1:12">
      <c r="A35892" t="e">
        <f ca="1">E00251430237821</f>
        <v>#NAME?</v>
      </c>
      <c r="B35892">
        <v>276</v>
      </c>
      <c r="C35892" t="s">
        <v>122</v>
      </c>
      <c r="D35892" s="1">
        <v>42205</v>
      </c>
      <c r="F35892">
        <v>1</v>
      </c>
      <c r="G35892">
        <v>4019</v>
      </c>
      <c r="H35892" t="s">
        <v>26</v>
      </c>
      <c r="J35892" t="s">
        <v>14</v>
      </c>
      <c r="K35892">
        <v>50</v>
      </c>
      <c r="L35892" t="s">
        <v>15</v>
      </c>
    </row>
    <row r="35893" spans="1:12">
      <c r="A35893" t="e">
        <f ca="1">E00251432302421</f>
        <v>#NAME?</v>
      </c>
      <c r="B35893">
        <v>7111</v>
      </c>
      <c r="C35893" t="s">
        <v>496</v>
      </c>
      <c r="D35893" s="1">
        <v>42204</v>
      </c>
      <c r="F35893">
        <v>1</v>
      </c>
      <c r="G35893">
        <v>4919</v>
      </c>
      <c r="H35893" t="s">
        <v>801</v>
      </c>
      <c r="I35893" t="s">
        <v>148</v>
      </c>
      <c r="J35893" t="s">
        <v>57</v>
      </c>
      <c r="K35893">
        <v>57</v>
      </c>
      <c r="L35893" t="s">
        <v>15</v>
      </c>
    </row>
    <row r="35894" spans="1:12">
      <c r="A35894" t="e">
        <f ca="1">E00251430176021</f>
        <v>#NAME?</v>
      </c>
      <c r="B35894">
        <v>445</v>
      </c>
      <c r="C35894" t="s">
        <v>23</v>
      </c>
      <c r="D35894" s="1">
        <v>42296</v>
      </c>
      <c r="F35894">
        <v>1</v>
      </c>
      <c r="G35894">
        <v>4019</v>
      </c>
      <c r="H35894" t="s">
        <v>26</v>
      </c>
      <c r="J35894" t="s">
        <v>14</v>
      </c>
      <c r="K35894">
        <v>57</v>
      </c>
      <c r="L35894" t="s">
        <v>15</v>
      </c>
    </row>
    <row r="35895" spans="1:12">
      <c r="A35895" t="e">
        <f ca="1">E00251529210821</f>
        <v>#NAME?</v>
      </c>
      <c r="B35895">
        <v>193</v>
      </c>
      <c r="C35895" t="s">
        <v>247</v>
      </c>
      <c r="D35895" s="1">
        <v>42880</v>
      </c>
      <c r="F35895">
        <v>3</v>
      </c>
      <c r="G35895">
        <v>27800</v>
      </c>
      <c r="H35895" t="s">
        <v>145</v>
      </c>
      <c r="J35895" t="s">
        <v>14</v>
      </c>
      <c r="K35895">
        <v>54</v>
      </c>
      <c r="L35895" t="s">
        <v>15</v>
      </c>
    </row>
    <row r="35896" spans="1:12">
      <c r="A35896" t="e">
        <f ca="1">E00251428426921</f>
        <v>#NAME?</v>
      </c>
      <c r="B35896">
        <v>51</v>
      </c>
      <c r="C35896" t="s">
        <v>372</v>
      </c>
      <c r="D35896" s="1">
        <v>41661</v>
      </c>
      <c r="F35896">
        <v>2</v>
      </c>
      <c r="G35896">
        <v>73390</v>
      </c>
      <c r="H35896" t="s">
        <v>66</v>
      </c>
      <c r="J35896" t="s">
        <v>14</v>
      </c>
      <c r="K35896">
        <v>57</v>
      </c>
      <c r="L35896" t="s">
        <v>15</v>
      </c>
    </row>
    <row r="35897" spans="1:12">
      <c r="A35897" t="e">
        <f ca="1">E00251715544321</f>
        <v>#NAME?</v>
      </c>
      <c r="B35897">
        <v>1328</v>
      </c>
      <c r="C35897" t="s">
        <v>697</v>
      </c>
      <c r="D35897" s="1">
        <v>42900</v>
      </c>
      <c r="F35897">
        <v>1</v>
      </c>
      <c r="G35897">
        <v>2169</v>
      </c>
      <c r="H35897" t="s">
        <v>40</v>
      </c>
      <c r="J35897" t="s">
        <v>14</v>
      </c>
      <c r="K35897">
        <v>45</v>
      </c>
      <c r="L35897" t="s">
        <v>15</v>
      </c>
    </row>
    <row r="35898" spans="1:12">
      <c r="A35898" t="e">
        <f ca="1">E00251715779021</f>
        <v>#NAME?</v>
      </c>
      <c r="B35898">
        <v>491</v>
      </c>
      <c r="C35898" t="s">
        <v>567</v>
      </c>
      <c r="D35898" s="1">
        <v>43083</v>
      </c>
      <c r="F35898">
        <v>1</v>
      </c>
      <c r="G35898">
        <v>4719</v>
      </c>
      <c r="H35898" t="s">
        <v>1039</v>
      </c>
      <c r="J35898" t="s">
        <v>14</v>
      </c>
      <c r="K35898">
        <v>64</v>
      </c>
      <c r="L35898" t="s">
        <v>15</v>
      </c>
    </row>
    <row r="35899" spans="1:12">
      <c r="A35899" t="e">
        <f ca="1">E00251515326121</f>
        <v>#NAME?</v>
      </c>
      <c r="B35899">
        <v>30</v>
      </c>
      <c r="C35899" t="s">
        <v>344</v>
      </c>
      <c r="D35899" s="1">
        <v>41992</v>
      </c>
      <c r="F35899">
        <v>1</v>
      </c>
      <c r="G35899">
        <v>49390</v>
      </c>
      <c r="H35899" t="s">
        <v>59</v>
      </c>
      <c r="J35899" t="s">
        <v>14</v>
      </c>
      <c r="K35899">
        <v>43</v>
      </c>
      <c r="L35899" t="s">
        <v>15</v>
      </c>
    </row>
    <row r="35900" spans="1:12">
      <c r="A35900" t="e">
        <f ca="1">E00251617620421</f>
        <v>#NAME?</v>
      </c>
      <c r="B35900">
        <v>481</v>
      </c>
      <c r="C35900" t="s">
        <v>402</v>
      </c>
      <c r="D35900" s="1">
        <v>41220</v>
      </c>
      <c r="F35900">
        <v>2</v>
      </c>
      <c r="G35900">
        <v>3051</v>
      </c>
      <c r="H35900" t="s">
        <v>13</v>
      </c>
      <c r="J35900" t="s">
        <v>14</v>
      </c>
      <c r="K35900">
        <v>50</v>
      </c>
      <c r="L35900" t="s">
        <v>15</v>
      </c>
    </row>
    <row r="35901" spans="1:12">
      <c r="A35901" t="e">
        <f ca="1">E00251617620421</f>
        <v>#NAME?</v>
      </c>
      <c r="B35901">
        <v>481</v>
      </c>
      <c r="C35901" t="s">
        <v>402</v>
      </c>
      <c r="D35901" s="1">
        <v>41421</v>
      </c>
      <c r="F35901">
        <v>5</v>
      </c>
      <c r="G35901">
        <v>3051</v>
      </c>
      <c r="H35901" t="s">
        <v>13</v>
      </c>
      <c r="J35901" t="s">
        <v>14</v>
      </c>
      <c r="K35901">
        <v>51</v>
      </c>
      <c r="L35901" t="s">
        <v>15</v>
      </c>
    </row>
    <row r="35902" spans="1:12">
      <c r="A35902" t="e">
        <f ca="1">E00251617620421</f>
        <v>#NAME?</v>
      </c>
      <c r="B35902">
        <v>485</v>
      </c>
      <c r="C35902" t="s">
        <v>241</v>
      </c>
      <c r="D35902" s="1">
        <v>41173</v>
      </c>
      <c r="F35902">
        <v>1</v>
      </c>
      <c r="G35902">
        <v>78906</v>
      </c>
      <c r="H35902" t="s">
        <v>31</v>
      </c>
      <c r="J35902" t="s">
        <v>14</v>
      </c>
      <c r="K35902">
        <v>50</v>
      </c>
      <c r="L35902" t="s">
        <v>22</v>
      </c>
    </row>
    <row r="35903" spans="1:12">
      <c r="A35903" t="e">
        <f ca="1">E00251617620421</f>
        <v>#NAME?</v>
      </c>
      <c r="B35903">
        <v>485</v>
      </c>
      <c r="C35903" t="s">
        <v>241</v>
      </c>
      <c r="D35903" s="1">
        <v>42416</v>
      </c>
      <c r="F35903">
        <v>3</v>
      </c>
      <c r="G35903">
        <v>5533</v>
      </c>
      <c r="H35903" t="s">
        <v>537</v>
      </c>
      <c r="J35903" t="s">
        <v>14</v>
      </c>
      <c r="K35903">
        <v>53</v>
      </c>
      <c r="L35903" t="s">
        <v>15</v>
      </c>
    </row>
    <row r="35904" spans="1:12">
      <c r="A35904" t="e">
        <f ca="1">E00251617620421</f>
        <v>#NAME?</v>
      </c>
      <c r="B35904">
        <v>485</v>
      </c>
      <c r="C35904" t="s">
        <v>241</v>
      </c>
      <c r="D35904" s="1">
        <v>42473</v>
      </c>
      <c r="F35904">
        <v>6</v>
      </c>
      <c r="G35904">
        <v>5533</v>
      </c>
      <c r="H35904" t="s">
        <v>537</v>
      </c>
      <c r="J35904" t="s">
        <v>14</v>
      </c>
      <c r="K35904">
        <v>53</v>
      </c>
      <c r="L35904" t="s">
        <v>15</v>
      </c>
    </row>
    <row r="35905" spans="1:12">
      <c r="A35905" t="e">
        <f ca="1">E00251529498321</f>
        <v>#NAME?</v>
      </c>
      <c r="B35905">
        <v>163</v>
      </c>
      <c r="C35905" t="s">
        <v>219</v>
      </c>
      <c r="D35905" s="1">
        <v>41701</v>
      </c>
      <c r="F35905">
        <v>1</v>
      </c>
      <c r="G35905">
        <v>4019</v>
      </c>
      <c r="H35905" t="s">
        <v>26</v>
      </c>
      <c r="J35905" t="s">
        <v>14</v>
      </c>
      <c r="K35905">
        <v>63</v>
      </c>
      <c r="L35905" t="s">
        <v>15</v>
      </c>
    </row>
    <row r="35906" spans="1:12">
      <c r="A35906" t="e">
        <f ca="1">E00251529498321</f>
        <v>#NAME?</v>
      </c>
      <c r="B35906">
        <v>163</v>
      </c>
      <c r="C35906" t="s">
        <v>219</v>
      </c>
      <c r="D35906" s="1">
        <v>42760</v>
      </c>
      <c r="F35906">
        <v>2</v>
      </c>
      <c r="G35906">
        <v>4019</v>
      </c>
      <c r="H35906" t="s">
        <v>26</v>
      </c>
      <c r="J35906" t="s">
        <v>14</v>
      </c>
      <c r="K35906">
        <v>66</v>
      </c>
      <c r="L35906" t="s">
        <v>15</v>
      </c>
    </row>
    <row r="35907" spans="1:12">
      <c r="A35907" t="e">
        <f ca="1">E00251613874121</f>
        <v>#NAME?</v>
      </c>
      <c r="B35907">
        <v>164</v>
      </c>
      <c r="C35907" t="s">
        <v>792</v>
      </c>
      <c r="D35907" s="1">
        <v>42557</v>
      </c>
      <c r="F35907">
        <v>1</v>
      </c>
      <c r="G35907">
        <v>7853</v>
      </c>
      <c r="H35907" t="s">
        <v>1767</v>
      </c>
      <c r="J35907" t="s">
        <v>14</v>
      </c>
      <c r="K35907">
        <v>50</v>
      </c>
      <c r="L35907" t="s">
        <v>22</v>
      </c>
    </row>
    <row r="35908" spans="1:12">
      <c r="A35908" t="e">
        <f ca="1">E00251417997521</f>
        <v>#NAME?</v>
      </c>
      <c r="B35908">
        <v>66</v>
      </c>
      <c r="C35908" t="s">
        <v>134</v>
      </c>
      <c r="D35908" s="1">
        <v>41934</v>
      </c>
      <c r="F35908">
        <v>1</v>
      </c>
      <c r="G35908">
        <v>29690</v>
      </c>
      <c r="H35908" t="s">
        <v>52</v>
      </c>
      <c r="J35908" t="s">
        <v>14</v>
      </c>
      <c r="K35908">
        <v>40</v>
      </c>
      <c r="L35908" t="s">
        <v>15</v>
      </c>
    </row>
    <row r="35909" spans="1:12">
      <c r="A35909" t="e">
        <f ca="1">E00251715777721</f>
        <v>#NAME?</v>
      </c>
      <c r="B35909">
        <v>490</v>
      </c>
      <c r="C35909" t="s">
        <v>158</v>
      </c>
      <c r="D35909" s="1">
        <v>41774</v>
      </c>
      <c r="F35909">
        <v>1</v>
      </c>
      <c r="G35909">
        <v>7962</v>
      </c>
      <c r="H35909" t="s">
        <v>111</v>
      </c>
      <c r="J35909" t="s">
        <v>14</v>
      </c>
      <c r="K35909">
        <v>51</v>
      </c>
      <c r="L35909" t="s">
        <v>22</v>
      </c>
    </row>
    <row r="35910" spans="1:12">
      <c r="A35910" t="e">
        <f ca="1">E00251529281021</f>
        <v>#NAME?</v>
      </c>
      <c r="B35910">
        <v>191</v>
      </c>
      <c r="C35910" t="s">
        <v>320</v>
      </c>
      <c r="D35910" s="1">
        <v>42059</v>
      </c>
      <c r="F35910">
        <v>2</v>
      </c>
      <c r="G35910">
        <v>7962</v>
      </c>
      <c r="H35910" t="s">
        <v>111</v>
      </c>
      <c r="J35910" t="s">
        <v>14</v>
      </c>
      <c r="K35910">
        <v>46</v>
      </c>
      <c r="L35910" t="s">
        <v>22</v>
      </c>
    </row>
    <row r="35911" spans="1:12">
      <c r="A35911" t="e">
        <f ca="1">E00251439947821</f>
        <v>#NAME?</v>
      </c>
      <c r="B35911">
        <v>165</v>
      </c>
      <c r="C35911" t="s">
        <v>461</v>
      </c>
      <c r="D35911" s="1">
        <v>42634</v>
      </c>
      <c r="F35911">
        <v>1</v>
      </c>
      <c r="G35911">
        <v>72690</v>
      </c>
      <c r="H35911" t="s">
        <v>363</v>
      </c>
      <c r="J35911" t="s">
        <v>14</v>
      </c>
      <c r="K35911">
        <v>51</v>
      </c>
      <c r="L35911" t="s">
        <v>15</v>
      </c>
    </row>
    <row r="35912" spans="1:12">
      <c r="A35912" t="e">
        <f ca="1">E00251428426921</f>
        <v>#NAME?</v>
      </c>
      <c r="B35912">
        <v>39</v>
      </c>
      <c r="C35912" t="s">
        <v>385</v>
      </c>
      <c r="D35912" s="1">
        <v>42016</v>
      </c>
      <c r="E35912">
        <v>1</v>
      </c>
      <c r="F35912">
        <v>4</v>
      </c>
      <c r="G35912">
        <v>73300</v>
      </c>
      <c r="H35912" t="s">
        <v>86</v>
      </c>
      <c r="J35912" t="s">
        <v>34</v>
      </c>
      <c r="K35912">
        <v>58</v>
      </c>
      <c r="L35912" t="s">
        <v>15</v>
      </c>
    </row>
    <row r="35913" spans="1:12">
      <c r="A35913" t="e">
        <f ca="1">E00251428426921</f>
        <v>#NAME?</v>
      </c>
      <c r="B35913">
        <v>51</v>
      </c>
      <c r="C35913" t="s">
        <v>372</v>
      </c>
      <c r="D35913" s="1">
        <v>42223</v>
      </c>
      <c r="F35913">
        <v>2</v>
      </c>
      <c r="G35913">
        <v>72703</v>
      </c>
      <c r="H35913" t="s">
        <v>237</v>
      </c>
      <c r="J35913" t="s">
        <v>14</v>
      </c>
      <c r="K35913">
        <v>59</v>
      </c>
      <c r="L35913" t="s">
        <v>15</v>
      </c>
    </row>
    <row r="35914" spans="1:12">
      <c r="A35914" t="e">
        <f ca="1">E00251524987321</f>
        <v>#NAME?</v>
      </c>
      <c r="B35914">
        <v>438</v>
      </c>
      <c r="C35914" t="s">
        <v>474</v>
      </c>
      <c r="D35914" s="1">
        <v>41732</v>
      </c>
      <c r="F35914">
        <v>1</v>
      </c>
      <c r="G35914">
        <v>25000</v>
      </c>
      <c r="H35914" t="s">
        <v>178</v>
      </c>
      <c r="J35914" t="s">
        <v>14</v>
      </c>
      <c r="K35914">
        <v>55</v>
      </c>
      <c r="L35914" t="s">
        <v>15</v>
      </c>
    </row>
    <row r="35915" spans="1:12">
      <c r="A35915" t="e">
        <f ca="1">E00251524987321</f>
        <v>#NAME?</v>
      </c>
      <c r="B35915">
        <v>438</v>
      </c>
      <c r="C35915" t="s">
        <v>474</v>
      </c>
      <c r="D35915" s="1">
        <v>43084</v>
      </c>
      <c r="F35915">
        <v>1</v>
      </c>
      <c r="G35915">
        <v>539</v>
      </c>
      <c r="H35915" t="s">
        <v>379</v>
      </c>
      <c r="J35915" t="s">
        <v>14</v>
      </c>
      <c r="K35915">
        <v>58</v>
      </c>
      <c r="L35915" t="s">
        <v>15</v>
      </c>
    </row>
    <row r="35916" spans="1:12">
      <c r="A35916" t="e">
        <f ca="1">E00251429795121</f>
        <v>#NAME?</v>
      </c>
      <c r="B35916">
        <v>154</v>
      </c>
      <c r="C35916" t="s">
        <v>533</v>
      </c>
      <c r="D35916" s="1">
        <v>42906</v>
      </c>
      <c r="F35916">
        <v>1</v>
      </c>
      <c r="G35916">
        <v>25000</v>
      </c>
      <c r="H35916" t="s">
        <v>178</v>
      </c>
      <c r="J35916" t="s">
        <v>14</v>
      </c>
      <c r="K35916">
        <v>49</v>
      </c>
      <c r="L35916" t="s">
        <v>15</v>
      </c>
    </row>
    <row r="35917" spans="1:12">
      <c r="A35917" t="e">
        <f ca="1">E00251716516021</f>
        <v>#NAME?</v>
      </c>
      <c r="B35917">
        <v>490</v>
      </c>
      <c r="C35917" t="s">
        <v>158</v>
      </c>
      <c r="D35917" s="1">
        <v>42590</v>
      </c>
      <c r="F35917">
        <v>1</v>
      </c>
      <c r="G35917">
        <v>25000</v>
      </c>
      <c r="H35917" t="s">
        <v>178</v>
      </c>
      <c r="J35917" t="s">
        <v>14</v>
      </c>
      <c r="K35917">
        <v>53</v>
      </c>
      <c r="L35917" t="s">
        <v>15</v>
      </c>
    </row>
    <row r="35918" spans="1:12">
      <c r="A35918" t="e">
        <f ca="1">E00251715544321</f>
        <v>#NAME?</v>
      </c>
      <c r="B35918">
        <v>1328</v>
      </c>
      <c r="C35918" t="s">
        <v>697</v>
      </c>
      <c r="D35918" s="1">
        <v>42214</v>
      </c>
      <c r="F35918">
        <v>2</v>
      </c>
      <c r="G35918">
        <v>5690</v>
      </c>
      <c r="H35918" t="s">
        <v>889</v>
      </c>
      <c r="J35918" t="s">
        <v>14</v>
      </c>
      <c r="K35918">
        <v>44</v>
      </c>
      <c r="L35918" t="s">
        <v>15</v>
      </c>
    </row>
    <row r="35919" spans="1:12">
      <c r="A35919" t="e">
        <f ca="1">E00251513369121</f>
        <v>#NAME?</v>
      </c>
      <c r="B35919">
        <v>460</v>
      </c>
      <c r="C35919" t="s">
        <v>711</v>
      </c>
      <c r="D35919" s="1">
        <v>42909</v>
      </c>
      <c r="F35919">
        <v>1</v>
      </c>
      <c r="G35919">
        <v>7243</v>
      </c>
      <c r="H35919" t="s">
        <v>42</v>
      </c>
      <c r="J35919" t="s">
        <v>14</v>
      </c>
      <c r="K35919">
        <v>57</v>
      </c>
      <c r="L35919" t="s">
        <v>15</v>
      </c>
    </row>
    <row r="35920" spans="1:12">
      <c r="A35920" t="e">
        <f ca="1">E00251715544321</f>
        <v>#NAME?</v>
      </c>
      <c r="B35920">
        <v>1328</v>
      </c>
      <c r="C35920" t="s">
        <v>697</v>
      </c>
      <c r="D35920" s="1">
        <v>41773</v>
      </c>
      <c r="F35920">
        <v>1</v>
      </c>
      <c r="G35920">
        <v>7291</v>
      </c>
      <c r="H35920" t="s">
        <v>163</v>
      </c>
      <c r="J35920" t="s">
        <v>14</v>
      </c>
      <c r="K35920">
        <v>42</v>
      </c>
      <c r="L35920" t="s">
        <v>15</v>
      </c>
    </row>
    <row r="35921" spans="1:12">
      <c r="A35921" t="e">
        <f ca="1">E00251439868821</f>
        <v>#NAME?</v>
      </c>
      <c r="B35921">
        <v>489</v>
      </c>
      <c r="C35921" t="s">
        <v>100</v>
      </c>
      <c r="D35921" s="1">
        <v>41159</v>
      </c>
      <c r="F35921">
        <v>3</v>
      </c>
      <c r="G35921">
        <v>7900</v>
      </c>
      <c r="H35921" t="s">
        <v>797</v>
      </c>
      <c r="J35921" t="s">
        <v>14</v>
      </c>
      <c r="K35921">
        <v>60</v>
      </c>
      <c r="L35921" t="s">
        <v>22</v>
      </c>
    </row>
    <row r="35922" spans="1:12">
      <c r="A35922" t="e">
        <f ca="1">E00251439868821</f>
        <v>#NAME?</v>
      </c>
      <c r="B35922">
        <v>489</v>
      </c>
      <c r="C35922" t="s">
        <v>100</v>
      </c>
      <c r="D35922" s="1">
        <v>42475</v>
      </c>
      <c r="F35922">
        <v>2</v>
      </c>
      <c r="G35922">
        <v>4940</v>
      </c>
      <c r="H35922" t="s">
        <v>708</v>
      </c>
      <c r="J35922" t="s">
        <v>14</v>
      </c>
      <c r="K35922">
        <v>63</v>
      </c>
      <c r="L35922" t="s">
        <v>15</v>
      </c>
    </row>
    <row r="35923" spans="1:12">
      <c r="A35923" t="e">
        <f ca="1">E00251439868821</f>
        <v>#NAME?</v>
      </c>
      <c r="B35923">
        <v>489</v>
      </c>
      <c r="C35923" t="s">
        <v>100</v>
      </c>
      <c r="D35923" s="1">
        <v>42670</v>
      </c>
      <c r="F35923">
        <v>1</v>
      </c>
      <c r="G35923">
        <v>71940</v>
      </c>
      <c r="H35923" t="s">
        <v>135</v>
      </c>
      <c r="J35923" t="s">
        <v>14</v>
      </c>
      <c r="K35923">
        <v>64</v>
      </c>
      <c r="L35923" t="s">
        <v>15</v>
      </c>
    </row>
    <row r="35924" spans="1:12">
      <c r="A35924" t="e">
        <f ca="1">E00251713652521</f>
        <v>#NAME?</v>
      </c>
      <c r="B35924">
        <v>187</v>
      </c>
      <c r="C35924" t="s">
        <v>420</v>
      </c>
      <c r="D35924" s="1">
        <v>42723</v>
      </c>
      <c r="F35924">
        <v>3</v>
      </c>
      <c r="G35924">
        <v>30000</v>
      </c>
      <c r="H35924" t="s">
        <v>144</v>
      </c>
      <c r="J35924" t="s">
        <v>14</v>
      </c>
      <c r="K35924">
        <v>44</v>
      </c>
      <c r="L35924" t="s">
        <v>15</v>
      </c>
    </row>
    <row r="35925" spans="1:12">
      <c r="A35925" t="e">
        <f ca="1">E00251430095721</f>
        <v>#NAME?</v>
      </c>
      <c r="B35925">
        <v>500</v>
      </c>
      <c r="C35925" t="s">
        <v>161</v>
      </c>
      <c r="D35925" s="1">
        <v>42118</v>
      </c>
      <c r="F35925">
        <v>1</v>
      </c>
      <c r="G35925">
        <v>2721</v>
      </c>
      <c r="H35925" t="s">
        <v>465</v>
      </c>
      <c r="J35925" t="s">
        <v>14</v>
      </c>
      <c r="K35925">
        <v>56</v>
      </c>
      <c r="L35925" t="s">
        <v>15</v>
      </c>
    </row>
    <row r="35926" spans="1:12">
      <c r="A35926" t="e">
        <f ca="1">E00251430058721</f>
        <v>#NAME?</v>
      </c>
      <c r="B35926">
        <v>456</v>
      </c>
      <c r="C35926" t="s">
        <v>518</v>
      </c>
      <c r="D35926" s="1">
        <v>41572</v>
      </c>
      <c r="F35926">
        <v>1</v>
      </c>
      <c r="G35926">
        <v>6961</v>
      </c>
      <c r="H35926" t="s">
        <v>561</v>
      </c>
      <c r="J35926" t="s">
        <v>14</v>
      </c>
      <c r="K35926">
        <v>48</v>
      </c>
      <c r="L35926" t="s">
        <v>15</v>
      </c>
    </row>
    <row r="35927" spans="1:12">
      <c r="A35927" t="e">
        <f ca="1">E00251430058721</f>
        <v>#NAME?</v>
      </c>
      <c r="B35927">
        <v>456</v>
      </c>
      <c r="C35927" t="s">
        <v>518</v>
      </c>
      <c r="D35927" s="1">
        <v>41820</v>
      </c>
      <c r="F35927">
        <v>4</v>
      </c>
      <c r="G35927">
        <v>6961</v>
      </c>
      <c r="H35927" t="s">
        <v>561</v>
      </c>
      <c r="J35927" t="s">
        <v>14</v>
      </c>
      <c r="K35927">
        <v>49</v>
      </c>
      <c r="L35927" t="s">
        <v>15</v>
      </c>
    </row>
    <row r="35928" spans="1:12">
      <c r="A35928" t="e">
        <f ca="1">E00251715544321</f>
        <v>#NAME?</v>
      </c>
      <c r="B35928">
        <v>71</v>
      </c>
      <c r="C35928" t="s">
        <v>258</v>
      </c>
      <c r="D35928" s="1">
        <v>42030</v>
      </c>
      <c r="F35928">
        <v>1</v>
      </c>
      <c r="G35928">
        <v>88</v>
      </c>
      <c r="H35928" t="s">
        <v>919</v>
      </c>
      <c r="I35928" t="s">
        <v>148</v>
      </c>
      <c r="J35928" t="s">
        <v>57</v>
      </c>
      <c r="K35928">
        <v>43</v>
      </c>
      <c r="L35928" t="s">
        <v>15</v>
      </c>
    </row>
    <row r="35929" spans="1:12">
      <c r="A35929" t="e">
        <f ca="1">E00251715544321</f>
        <v>#NAME?</v>
      </c>
      <c r="B35929">
        <v>1328</v>
      </c>
      <c r="C35929" t="s">
        <v>697</v>
      </c>
      <c r="D35929" s="1">
        <v>41619</v>
      </c>
      <c r="F35929">
        <v>1</v>
      </c>
      <c r="G35929">
        <v>460</v>
      </c>
      <c r="H35929" t="s">
        <v>16</v>
      </c>
      <c r="J35929" t="s">
        <v>14</v>
      </c>
      <c r="K35929">
        <v>42</v>
      </c>
      <c r="L35929" t="s">
        <v>15</v>
      </c>
    </row>
    <row r="35930" spans="1:12">
      <c r="A35930" t="e">
        <f ca="1">E00251715544321</f>
        <v>#NAME?</v>
      </c>
      <c r="B35930">
        <v>1328</v>
      </c>
      <c r="C35930" t="s">
        <v>697</v>
      </c>
      <c r="D35930" s="1">
        <v>41892</v>
      </c>
      <c r="F35930">
        <v>1</v>
      </c>
      <c r="G35930">
        <v>5990</v>
      </c>
      <c r="H35930" t="s">
        <v>60</v>
      </c>
      <c r="J35930" t="s">
        <v>14</v>
      </c>
      <c r="K35930">
        <v>43</v>
      </c>
      <c r="L35930" t="s">
        <v>15</v>
      </c>
    </row>
    <row r="35931" spans="1:12">
      <c r="A35931" t="e">
        <f ca="1">E00251619842621</f>
        <v>#NAME?</v>
      </c>
      <c r="B35931">
        <v>459</v>
      </c>
      <c r="C35931" t="s">
        <v>187</v>
      </c>
      <c r="D35931" s="1">
        <v>41025</v>
      </c>
      <c r="F35931">
        <v>1</v>
      </c>
      <c r="G35931">
        <v>72611</v>
      </c>
      <c r="H35931" t="s">
        <v>504</v>
      </c>
      <c r="J35931" t="s">
        <v>14</v>
      </c>
      <c r="K35931">
        <v>36</v>
      </c>
      <c r="L35931" t="s">
        <v>15</v>
      </c>
    </row>
    <row r="35932" spans="1:12">
      <c r="A35932" t="e">
        <f ca="1">E00251619842621</f>
        <v>#NAME?</v>
      </c>
      <c r="B35932">
        <v>746</v>
      </c>
      <c r="C35932" t="s">
        <v>527</v>
      </c>
      <c r="D35932" s="1">
        <v>42766</v>
      </c>
      <c r="E35932">
        <v>4</v>
      </c>
      <c r="F35932">
        <v>1</v>
      </c>
      <c r="G35932">
        <v>5761</v>
      </c>
      <c r="H35932" t="s">
        <v>531</v>
      </c>
      <c r="J35932" t="s">
        <v>34</v>
      </c>
      <c r="K35932">
        <v>40</v>
      </c>
      <c r="L35932" t="s">
        <v>15</v>
      </c>
    </row>
    <row r="35933" spans="1:12">
      <c r="A35933" t="e">
        <f ca="1">E00251531549821</f>
        <v>#NAME?</v>
      </c>
      <c r="B35933">
        <v>1786</v>
      </c>
      <c r="C35933" t="s">
        <v>37</v>
      </c>
      <c r="D35933" s="1">
        <v>42032</v>
      </c>
      <c r="F35933">
        <v>1</v>
      </c>
      <c r="G35933">
        <v>4871</v>
      </c>
      <c r="H35933" t="s">
        <v>125</v>
      </c>
      <c r="J35933" t="s">
        <v>14</v>
      </c>
      <c r="K35933">
        <v>54</v>
      </c>
      <c r="L35933" t="s">
        <v>15</v>
      </c>
    </row>
    <row r="35934" spans="1:12">
      <c r="A35934" t="e">
        <f ca="1">E00251439831421</f>
        <v>#NAME?</v>
      </c>
      <c r="B35934">
        <v>468</v>
      </c>
      <c r="C35934" t="s">
        <v>721</v>
      </c>
      <c r="D35934" s="1">
        <v>42746</v>
      </c>
      <c r="F35934">
        <v>1</v>
      </c>
      <c r="G35934">
        <v>4556</v>
      </c>
      <c r="H35934" t="s">
        <v>121</v>
      </c>
      <c r="J35934" t="s">
        <v>14</v>
      </c>
      <c r="K35934">
        <v>42</v>
      </c>
      <c r="L35934" t="s">
        <v>15</v>
      </c>
    </row>
    <row r="35935" spans="1:12">
      <c r="A35935" t="e">
        <f ca="1">E00251439831421</f>
        <v>#NAME?</v>
      </c>
      <c r="B35935">
        <v>468</v>
      </c>
      <c r="C35935" t="s">
        <v>721</v>
      </c>
      <c r="D35935" s="1">
        <v>42954</v>
      </c>
      <c r="F35935">
        <v>5</v>
      </c>
      <c r="G35935">
        <v>7028</v>
      </c>
      <c r="H35935" t="s">
        <v>407</v>
      </c>
      <c r="J35935" t="s">
        <v>14</v>
      </c>
      <c r="K35935">
        <v>42</v>
      </c>
      <c r="L35935" t="s">
        <v>15</v>
      </c>
    </row>
    <row r="35936" spans="1:12">
      <c r="A35936" t="e">
        <f ca="1">E00251516995721</f>
        <v>#NAME?</v>
      </c>
      <c r="B35936">
        <v>1929</v>
      </c>
      <c r="C35936" t="s">
        <v>195</v>
      </c>
      <c r="D35936" s="1">
        <v>41690</v>
      </c>
      <c r="F35936">
        <v>1</v>
      </c>
      <c r="G35936">
        <v>7836</v>
      </c>
      <c r="H35936" t="s">
        <v>298</v>
      </c>
      <c r="J35936" t="s">
        <v>14</v>
      </c>
      <c r="K35936">
        <v>41</v>
      </c>
      <c r="L35936" t="s">
        <v>22</v>
      </c>
    </row>
    <row r="35937" spans="1:12">
      <c r="A35937" t="e">
        <f ca="1">E00251516995721</f>
        <v>#NAME?</v>
      </c>
      <c r="B35937">
        <v>1929</v>
      </c>
      <c r="C35937" t="s">
        <v>195</v>
      </c>
      <c r="D35937" s="1">
        <v>41772</v>
      </c>
      <c r="F35937">
        <v>1</v>
      </c>
      <c r="G35937">
        <v>78079</v>
      </c>
      <c r="H35937" t="s">
        <v>49</v>
      </c>
      <c r="J35937" t="s">
        <v>14</v>
      </c>
      <c r="K35937">
        <v>41</v>
      </c>
      <c r="L35937" t="s">
        <v>22</v>
      </c>
    </row>
    <row r="35938" spans="1:12">
      <c r="A35938" t="e">
        <f ca="1">E00251432340321</f>
        <v>#NAME?</v>
      </c>
      <c r="B35938">
        <v>448</v>
      </c>
      <c r="C35938" t="s">
        <v>112</v>
      </c>
      <c r="D35938" s="1">
        <v>42255</v>
      </c>
      <c r="F35938">
        <v>2</v>
      </c>
      <c r="G35938">
        <v>49390</v>
      </c>
      <c r="H35938" t="s">
        <v>59</v>
      </c>
      <c r="J35938" t="s">
        <v>14</v>
      </c>
      <c r="K35938">
        <v>55</v>
      </c>
      <c r="L35938" t="s">
        <v>15</v>
      </c>
    </row>
    <row r="35939" spans="1:12">
      <c r="A35939" t="e">
        <f ca="1">E00251429158321</f>
        <v>#NAME?</v>
      </c>
      <c r="B35939">
        <v>4055</v>
      </c>
      <c r="C35939" t="s">
        <v>51</v>
      </c>
      <c r="D35939" s="1">
        <v>41569</v>
      </c>
      <c r="F35939">
        <v>1</v>
      </c>
      <c r="G35939">
        <v>36320</v>
      </c>
      <c r="H35939" t="s">
        <v>1768</v>
      </c>
      <c r="J35939" t="s">
        <v>14</v>
      </c>
      <c r="K35939">
        <v>40</v>
      </c>
      <c r="L35939" t="s">
        <v>15</v>
      </c>
    </row>
    <row r="35940" spans="1:12">
      <c r="A35940" t="e">
        <f ca="1">E00251424041421</f>
        <v>#NAME?</v>
      </c>
      <c r="B35940">
        <v>4884</v>
      </c>
      <c r="C35940" t="s">
        <v>772</v>
      </c>
      <c r="D35940" s="1">
        <v>41924</v>
      </c>
      <c r="F35940">
        <v>1</v>
      </c>
      <c r="G35940">
        <v>78900</v>
      </c>
      <c r="H35940" t="s">
        <v>79</v>
      </c>
      <c r="I35940" t="s">
        <v>148</v>
      </c>
      <c r="J35940" t="s">
        <v>57</v>
      </c>
      <c r="K35940">
        <v>47</v>
      </c>
      <c r="L35940" t="s">
        <v>22</v>
      </c>
    </row>
    <row r="35941" spans="1:12">
      <c r="A35941" t="e">
        <f ca="1">E00251518873421</f>
        <v>#NAME?</v>
      </c>
      <c r="B35941">
        <v>293</v>
      </c>
      <c r="C35941" t="s">
        <v>25</v>
      </c>
      <c r="D35941" s="1">
        <v>41628</v>
      </c>
      <c r="F35941">
        <v>1</v>
      </c>
      <c r="G35941">
        <v>25000</v>
      </c>
      <c r="H35941" t="s">
        <v>178</v>
      </c>
      <c r="J35941" t="s">
        <v>14</v>
      </c>
      <c r="K35941">
        <v>63</v>
      </c>
      <c r="L35941" t="s">
        <v>15</v>
      </c>
    </row>
    <row r="35942" spans="1:12">
      <c r="A35942" t="e">
        <f ca="1">E00251518873421</f>
        <v>#NAME?</v>
      </c>
      <c r="B35942">
        <v>293</v>
      </c>
      <c r="C35942" t="s">
        <v>25</v>
      </c>
      <c r="D35942" s="1">
        <v>42936</v>
      </c>
      <c r="F35942">
        <v>2</v>
      </c>
      <c r="G35942">
        <v>30789</v>
      </c>
      <c r="H35942" t="s">
        <v>92</v>
      </c>
      <c r="J35942" t="s">
        <v>14</v>
      </c>
      <c r="K35942">
        <v>67</v>
      </c>
      <c r="L35942" t="s">
        <v>15</v>
      </c>
    </row>
    <row r="35943" spans="1:12">
      <c r="A35943" t="e">
        <f ca="1">E00251429681721</f>
        <v>#NAME?</v>
      </c>
      <c r="B35943">
        <v>200</v>
      </c>
      <c r="C35943" t="s">
        <v>403</v>
      </c>
      <c r="D35943" s="1">
        <v>42377</v>
      </c>
      <c r="F35943">
        <v>1</v>
      </c>
      <c r="G35943">
        <v>7245</v>
      </c>
      <c r="H35943" t="s">
        <v>116</v>
      </c>
      <c r="J35943" t="s">
        <v>14</v>
      </c>
      <c r="K35943">
        <v>43</v>
      </c>
      <c r="L35943" t="s">
        <v>15</v>
      </c>
    </row>
    <row r="35944" spans="1:12">
      <c r="A35944" t="e">
        <f ca="1">E00251715048221</f>
        <v>#NAME?</v>
      </c>
      <c r="B35944">
        <v>65</v>
      </c>
      <c r="C35944" t="s">
        <v>713</v>
      </c>
      <c r="D35944" s="1">
        <v>41773</v>
      </c>
      <c r="F35944">
        <v>1</v>
      </c>
      <c r="G35944">
        <v>72885</v>
      </c>
      <c r="H35944" t="s">
        <v>354</v>
      </c>
      <c r="J35944" t="s">
        <v>14</v>
      </c>
      <c r="K35944">
        <v>46</v>
      </c>
      <c r="L35944" t="s">
        <v>15</v>
      </c>
    </row>
    <row r="35945" spans="1:12">
      <c r="A35945" t="e">
        <f ca="1">E00251430251921</f>
        <v>#NAME?</v>
      </c>
      <c r="B35945">
        <v>498</v>
      </c>
      <c r="C35945" t="s">
        <v>591</v>
      </c>
      <c r="D35945" s="1">
        <v>42831</v>
      </c>
      <c r="F35945">
        <v>1</v>
      </c>
      <c r="G35945">
        <v>8362</v>
      </c>
      <c r="H35945" t="s">
        <v>136</v>
      </c>
      <c r="J35945" t="s">
        <v>14</v>
      </c>
      <c r="K35945">
        <v>56</v>
      </c>
      <c r="L35945" t="s">
        <v>15</v>
      </c>
    </row>
    <row r="35946" spans="1:12">
      <c r="A35946" t="e">
        <f ca="1">E00251516995721</f>
        <v>#NAME?</v>
      </c>
      <c r="B35946">
        <v>1929</v>
      </c>
      <c r="C35946" t="s">
        <v>195</v>
      </c>
      <c r="D35946" s="1">
        <v>42390</v>
      </c>
      <c r="F35946">
        <v>3</v>
      </c>
      <c r="G35946">
        <v>70400</v>
      </c>
      <c r="H35946" t="s">
        <v>536</v>
      </c>
      <c r="J35946" t="s">
        <v>14</v>
      </c>
      <c r="K35946">
        <v>43</v>
      </c>
      <c r="L35946" t="s">
        <v>15</v>
      </c>
    </row>
    <row r="35947" spans="1:12">
      <c r="A35947" t="e">
        <f ca="1">E00251529062621</f>
        <v>#NAME?</v>
      </c>
      <c r="B35947">
        <v>290</v>
      </c>
      <c r="C35947" t="s">
        <v>449</v>
      </c>
      <c r="D35947" s="1">
        <v>42671</v>
      </c>
      <c r="F35947">
        <v>3</v>
      </c>
      <c r="G35947">
        <v>4019</v>
      </c>
      <c r="H35947" t="s">
        <v>26</v>
      </c>
      <c r="J35947" t="s">
        <v>14</v>
      </c>
      <c r="K35947">
        <v>60</v>
      </c>
      <c r="L35947" t="s">
        <v>15</v>
      </c>
    </row>
    <row r="35948" spans="1:12">
      <c r="A35948" t="e">
        <f ca="1">E00251529062621</f>
        <v>#NAME?</v>
      </c>
      <c r="B35948">
        <v>297</v>
      </c>
      <c r="C35948" t="s">
        <v>411</v>
      </c>
      <c r="D35948" s="1">
        <v>40967</v>
      </c>
      <c r="F35948">
        <v>1</v>
      </c>
      <c r="G35948">
        <v>4659</v>
      </c>
      <c r="H35948" t="s">
        <v>47</v>
      </c>
      <c r="J35948" t="s">
        <v>14</v>
      </c>
      <c r="K35948">
        <v>55</v>
      </c>
      <c r="L35948" t="s">
        <v>15</v>
      </c>
    </row>
    <row r="35949" spans="1:12">
      <c r="A35949" t="e">
        <f ca="1">E00251439718121</f>
        <v>#NAME?</v>
      </c>
      <c r="B35949">
        <v>293</v>
      </c>
      <c r="C35949" t="s">
        <v>25</v>
      </c>
      <c r="D35949" s="1">
        <v>42263</v>
      </c>
      <c r="F35949">
        <v>1</v>
      </c>
      <c r="G35949">
        <v>4779</v>
      </c>
      <c r="H35949" t="s">
        <v>231</v>
      </c>
      <c r="J35949" t="s">
        <v>14</v>
      </c>
      <c r="K35949">
        <v>59</v>
      </c>
      <c r="L35949" t="s">
        <v>15</v>
      </c>
    </row>
    <row r="35950" spans="1:12">
      <c r="A35950" t="e">
        <f ca="1">E00251439718121</f>
        <v>#NAME?</v>
      </c>
      <c r="B35950">
        <v>293</v>
      </c>
      <c r="C35950" t="s">
        <v>25</v>
      </c>
      <c r="D35950" s="1">
        <v>42978</v>
      </c>
      <c r="F35950">
        <v>2</v>
      </c>
      <c r="G35950">
        <v>60090</v>
      </c>
      <c r="H35950" t="s">
        <v>181</v>
      </c>
      <c r="J35950" t="s">
        <v>14</v>
      </c>
      <c r="K35950">
        <v>61</v>
      </c>
      <c r="L35950" t="s">
        <v>15</v>
      </c>
    </row>
    <row r="35951" spans="1:12">
      <c r="A35951" t="e">
        <f ca="1">E00251529543221</f>
        <v>#NAME?</v>
      </c>
      <c r="B35951">
        <v>167</v>
      </c>
      <c r="C35951" t="s">
        <v>549</v>
      </c>
      <c r="D35951" s="1">
        <v>41619</v>
      </c>
      <c r="F35951">
        <v>3</v>
      </c>
      <c r="G35951">
        <v>4019</v>
      </c>
      <c r="H35951" t="s">
        <v>26</v>
      </c>
      <c r="J35951" t="s">
        <v>14</v>
      </c>
      <c r="K35951">
        <v>58</v>
      </c>
      <c r="L35951" t="s">
        <v>15</v>
      </c>
    </row>
    <row r="35952" spans="1:12">
      <c r="A35952" t="e">
        <f ca="1">E00251529543221</f>
        <v>#NAME?</v>
      </c>
      <c r="B35952">
        <v>167</v>
      </c>
      <c r="C35952" t="s">
        <v>549</v>
      </c>
      <c r="D35952" s="1">
        <v>41628</v>
      </c>
      <c r="F35952">
        <v>1</v>
      </c>
      <c r="G35952">
        <v>25000</v>
      </c>
      <c r="H35952" t="s">
        <v>178</v>
      </c>
      <c r="J35952" t="s">
        <v>14</v>
      </c>
      <c r="K35952">
        <v>58</v>
      </c>
      <c r="L35952" t="s">
        <v>15</v>
      </c>
    </row>
    <row r="35953" spans="1:12">
      <c r="A35953" t="e">
        <f ca="1">E00251418191921</f>
        <v>#NAME?</v>
      </c>
      <c r="B35953">
        <v>1929</v>
      </c>
      <c r="C35953" t="s">
        <v>195</v>
      </c>
      <c r="D35953" s="1">
        <v>41424</v>
      </c>
      <c r="F35953">
        <v>2</v>
      </c>
      <c r="G35953">
        <v>78050</v>
      </c>
      <c r="H35953" t="s">
        <v>197</v>
      </c>
      <c r="J35953" t="s">
        <v>14</v>
      </c>
      <c r="K35953">
        <v>59</v>
      </c>
      <c r="L35953" t="s">
        <v>22</v>
      </c>
    </row>
    <row r="35954" spans="1:12">
      <c r="A35954" t="e">
        <f ca="1">E00251518877721</f>
        <v>#NAME?</v>
      </c>
      <c r="B35954">
        <v>294</v>
      </c>
      <c r="C35954" t="s">
        <v>61</v>
      </c>
      <c r="D35954" s="1">
        <v>42103</v>
      </c>
      <c r="F35954">
        <v>2</v>
      </c>
      <c r="G35954">
        <v>2169</v>
      </c>
      <c r="H35954" t="s">
        <v>40</v>
      </c>
      <c r="J35954" t="s">
        <v>14</v>
      </c>
      <c r="K35954">
        <v>58</v>
      </c>
      <c r="L35954" t="s">
        <v>15</v>
      </c>
    </row>
    <row r="35955" spans="1:12">
      <c r="A35955" t="e">
        <f ca="1">E00251518877721</f>
        <v>#NAME?</v>
      </c>
      <c r="B35955">
        <v>294</v>
      </c>
      <c r="C35955" t="s">
        <v>61</v>
      </c>
      <c r="D35955" s="1">
        <v>42206</v>
      </c>
      <c r="F35955">
        <v>2</v>
      </c>
      <c r="G35955">
        <v>72632</v>
      </c>
      <c r="H35955" t="s">
        <v>107</v>
      </c>
      <c r="J35955" t="s">
        <v>14</v>
      </c>
      <c r="K35955">
        <v>58</v>
      </c>
      <c r="L35955" t="s">
        <v>15</v>
      </c>
    </row>
    <row r="35956" spans="1:12">
      <c r="A35956" t="e">
        <f ca="1">E00251514879521</f>
        <v>#NAME?</v>
      </c>
      <c r="B35956">
        <v>497</v>
      </c>
      <c r="C35956" t="s">
        <v>141</v>
      </c>
      <c r="D35956" s="1">
        <v>42895</v>
      </c>
      <c r="F35956">
        <v>3</v>
      </c>
      <c r="G35956">
        <v>61171</v>
      </c>
      <c r="H35956" t="s">
        <v>513</v>
      </c>
      <c r="J35956" t="s">
        <v>14</v>
      </c>
      <c r="K35956">
        <v>45</v>
      </c>
      <c r="L35956" t="s">
        <v>15</v>
      </c>
    </row>
    <row r="35957" spans="1:12">
      <c r="A35957" t="e">
        <f ca="1">E00251427592921</f>
        <v>#NAME?</v>
      </c>
      <c r="B35957">
        <v>28</v>
      </c>
      <c r="C35957" t="s">
        <v>153</v>
      </c>
      <c r="D35957" s="1">
        <v>41092</v>
      </c>
      <c r="F35957">
        <v>1</v>
      </c>
      <c r="G35957">
        <v>2729</v>
      </c>
      <c r="H35957" t="s">
        <v>115</v>
      </c>
      <c r="J35957" t="s">
        <v>14</v>
      </c>
      <c r="K35957">
        <v>50</v>
      </c>
      <c r="L35957" t="s">
        <v>15</v>
      </c>
    </row>
    <row r="35958" spans="1:12">
      <c r="A35958" t="e">
        <f ca="1">E00251518877721</f>
        <v>#NAME?</v>
      </c>
      <c r="B35958">
        <v>297</v>
      </c>
      <c r="C35958" t="s">
        <v>411</v>
      </c>
      <c r="D35958" s="1">
        <v>41380</v>
      </c>
      <c r="F35958">
        <v>3</v>
      </c>
      <c r="G35958">
        <v>7273</v>
      </c>
      <c r="H35958" t="s">
        <v>543</v>
      </c>
      <c r="J35958" t="s">
        <v>14</v>
      </c>
      <c r="K35958">
        <v>56</v>
      </c>
      <c r="L35958" t="s">
        <v>15</v>
      </c>
    </row>
    <row r="35959" spans="1:12">
      <c r="A35959" t="e">
        <f ca="1">E00251518877721</f>
        <v>#NAME?</v>
      </c>
      <c r="B35959">
        <v>397</v>
      </c>
      <c r="C35959" t="s">
        <v>773</v>
      </c>
      <c r="D35959" s="1">
        <v>42436</v>
      </c>
      <c r="F35959">
        <v>2</v>
      </c>
      <c r="G35959">
        <v>30000</v>
      </c>
      <c r="H35959" t="s">
        <v>144</v>
      </c>
      <c r="J35959" t="s">
        <v>14</v>
      </c>
      <c r="K35959">
        <v>59</v>
      </c>
      <c r="L35959" t="s">
        <v>15</v>
      </c>
    </row>
    <row r="35960" spans="1:12">
      <c r="A35960" t="e">
        <f ca="1">E00251518877721</f>
        <v>#NAME?</v>
      </c>
      <c r="B35960">
        <v>397</v>
      </c>
      <c r="C35960" t="s">
        <v>773</v>
      </c>
      <c r="D35960" s="1">
        <v>43003</v>
      </c>
      <c r="F35960">
        <v>2</v>
      </c>
      <c r="G35960">
        <v>5229</v>
      </c>
      <c r="H35960" t="s">
        <v>1212</v>
      </c>
      <c r="J35960" t="s">
        <v>14</v>
      </c>
      <c r="K35960">
        <v>60</v>
      </c>
      <c r="L35960" t="s">
        <v>15</v>
      </c>
    </row>
    <row r="35961" spans="1:12">
      <c r="A35961" t="e">
        <f ca="1">E00251713667221</f>
        <v>#NAME?</v>
      </c>
      <c r="B35961">
        <v>154</v>
      </c>
      <c r="C35961" t="s">
        <v>533</v>
      </c>
      <c r="D35961" s="1">
        <v>41736</v>
      </c>
      <c r="F35961">
        <v>2</v>
      </c>
      <c r="G35961">
        <v>7242</v>
      </c>
      <c r="H35961" t="s">
        <v>93</v>
      </c>
      <c r="J35961" t="s">
        <v>14</v>
      </c>
      <c r="K35961">
        <v>50</v>
      </c>
      <c r="L35961" t="s">
        <v>15</v>
      </c>
    </row>
    <row r="35962" spans="1:12">
      <c r="A35962" t="e">
        <f ca="1">E00251615087721</f>
        <v>#NAME?</v>
      </c>
      <c r="B35962">
        <v>48</v>
      </c>
      <c r="C35962" t="s">
        <v>249</v>
      </c>
      <c r="D35962" s="1">
        <v>41320</v>
      </c>
      <c r="F35962">
        <v>3</v>
      </c>
      <c r="G35962">
        <v>3051</v>
      </c>
      <c r="H35962" t="s">
        <v>13</v>
      </c>
      <c r="J35962" t="s">
        <v>14</v>
      </c>
      <c r="K35962">
        <v>46</v>
      </c>
      <c r="L35962" t="s">
        <v>15</v>
      </c>
    </row>
    <row r="35963" spans="1:12">
      <c r="A35963" t="e">
        <f ca="1">E00251429215721</f>
        <v>#NAME?</v>
      </c>
      <c r="B35963">
        <v>276</v>
      </c>
      <c r="C35963" t="s">
        <v>122</v>
      </c>
      <c r="D35963" s="1">
        <v>41597</v>
      </c>
      <c r="F35963">
        <v>1</v>
      </c>
      <c r="G35963">
        <v>93</v>
      </c>
      <c r="H35963" t="s">
        <v>29</v>
      </c>
      <c r="J35963" t="s">
        <v>14</v>
      </c>
      <c r="K35963">
        <v>58</v>
      </c>
      <c r="L35963" t="s">
        <v>15</v>
      </c>
    </row>
    <row r="35964" spans="1:12">
      <c r="A35964" t="e">
        <f ca="1">E00251532134321</f>
        <v>#NAME?</v>
      </c>
      <c r="B35964">
        <v>497</v>
      </c>
      <c r="C35964" t="s">
        <v>141</v>
      </c>
      <c r="D35964" s="1">
        <v>42691</v>
      </c>
      <c r="F35964">
        <v>1</v>
      </c>
      <c r="G35964">
        <v>25000</v>
      </c>
      <c r="H35964" t="s">
        <v>178</v>
      </c>
      <c r="J35964" t="s">
        <v>14</v>
      </c>
      <c r="K35964">
        <v>65</v>
      </c>
      <c r="L35964" t="s">
        <v>15</v>
      </c>
    </row>
    <row r="35965" spans="1:12">
      <c r="A35965" t="e">
        <f ca="1">E00251528868321</f>
        <v>#NAME?</v>
      </c>
      <c r="B35965">
        <v>276</v>
      </c>
      <c r="C35965" t="s">
        <v>122</v>
      </c>
      <c r="D35965" s="1">
        <v>42353</v>
      </c>
      <c r="F35965">
        <v>2</v>
      </c>
      <c r="G35965">
        <v>7964</v>
      </c>
      <c r="H35965" t="s">
        <v>524</v>
      </c>
      <c r="J35965" t="s">
        <v>14</v>
      </c>
      <c r="K35965">
        <v>58</v>
      </c>
      <c r="L35965" t="s">
        <v>22</v>
      </c>
    </row>
    <row r="35966" spans="1:12">
      <c r="A35966" t="e">
        <f ca="1">E00251528868321</f>
        <v>#NAME?</v>
      </c>
      <c r="B35966">
        <v>276</v>
      </c>
      <c r="C35966" t="s">
        <v>122</v>
      </c>
      <c r="D35966" s="1">
        <v>42495</v>
      </c>
      <c r="F35966">
        <v>1</v>
      </c>
      <c r="G35966">
        <v>4019</v>
      </c>
      <c r="H35966" t="s">
        <v>26</v>
      </c>
      <c r="J35966" t="s">
        <v>14</v>
      </c>
      <c r="K35966">
        <v>58</v>
      </c>
      <c r="L35966" t="s">
        <v>15</v>
      </c>
    </row>
    <row r="35967" spans="1:12">
      <c r="A35967" t="e">
        <f ca="1">E00251616256121</f>
        <v>#NAME?</v>
      </c>
      <c r="B35967">
        <v>103</v>
      </c>
      <c r="C35967" t="s">
        <v>775</v>
      </c>
      <c r="D35967" s="1">
        <v>41278</v>
      </c>
      <c r="F35967">
        <v>1</v>
      </c>
      <c r="G35967">
        <v>71940</v>
      </c>
      <c r="H35967" t="s">
        <v>135</v>
      </c>
      <c r="J35967" t="s">
        <v>14</v>
      </c>
      <c r="K35967">
        <v>55</v>
      </c>
      <c r="L35967" t="s">
        <v>15</v>
      </c>
    </row>
    <row r="35968" spans="1:12">
      <c r="A35968" t="e">
        <f ca="1">E00251616256121</f>
        <v>#NAME?</v>
      </c>
      <c r="B35968">
        <v>491</v>
      </c>
      <c r="C35968" t="s">
        <v>567</v>
      </c>
      <c r="D35968" s="1">
        <v>42816</v>
      </c>
      <c r="F35968">
        <v>1</v>
      </c>
      <c r="G35968">
        <v>38100</v>
      </c>
      <c r="H35968" t="s">
        <v>574</v>
      </c>
      <c r="J35968" t="s">
        <v>14</v>
      </c>
      <c r="K35968">
        <v>59</v>
      </c>
      <c r="L35968" t="s">
        <v>15</v>
      </c>
    </row>
    <row r="35969" spans="1:12">
      <c r="A35969" t="e">
        <f ca="1">E00251616256121</f>
        <v>#NAME?</v>
      </c>
      <c r="B35969">
        <v>491</v>
      </c>
      <c r="C35969" t="s">
        <v>567</v>
      </c>
      <c r="D35969" s="1">
        <v>43091</v>
      </c>
      <c r="F35969">
        <v>3</v>
      </c>
      <c r="G35969">
        <v>78093</v>
      </c>
      <c r="H35969" t="s">
        <v>769</v>
      </c>
      <c r="J35969" t="s">
        <v>14</v>
      </c>
      <c r="K35969">
        <v>60</v>
      </c>
      <c r="L35969" t="s">
        <v>22</v>
      </c>
    </row>
    <row r="35970" spans="1:12">
      <c r="A35970" t="e">
        <f ca="1">E00251531500821</f>
        <v>#NAME?</v>
      </c>
      <c r="B35970">
        <v>1786</v>
      </c>
      <c r="C35970" t="s">
        <v>37</v>
      </c>
      <c r="D35970" s="1">
        <v>42587</v>
      </c>
      <c r="F35970">
        <v>2</v>
      </c>
      <c r="G35970">
        <v>7841</v>
      </c>
      <c r="H35970" t="s">
        <v>154</v>
      </c>
      <c r="J35970" t="s">
        <v>14</v>
      </c>
      <c r="K35970">
        <v>47</v>
      </c>
      <c r="L35970" t="s">
        <v>22</v>
      </c>
    </row>
    <row r="35971" spans="1:12">
      <c r="A35971" t="e">
        <f ca="1">E00251429215721</f>
        <v>#NAME?</v>
      </c>
      <c r="B35971">
        <v>295</v>
      </c>
      <c r="C35971" t="s">
        <v>435</v>
      </c>
      <c r="D35971" s="1">
        <v>41946</v>
      </c>
      <c r="F35971">
        <v>1</v>
      </c>
      <c r="G35971">
        <v>7262</v>
      </c>
      <c r="H35971" t="s">
        <v>198</v>
      </c>
      <c r="J35971" t="s">
        <v>14</v>
      </c>
      <c r="K35971">
        <v>58</v>
      </c>
      <c r="L35971" t="s">
        <v>15</v>
      </c>
    </row>
    <row r="35972" spans="1:12">
      <c r="A35972" t="e">
        <f ca="1">E00251537608721</f>
        <v>#NAME?</v>
      </c>
      <c r="B35972">
        <v>442</v>
      </c>
      <c r="C35972" t="s">
        <v>95</v>
      </c>
      <c r="D35972" s="1">
        <v>41040</v>
      </c>
      <c r="F35972">
        <v>1</v>
      </c>
      <c r="G35972">
        <v>7856</v>
      </c>
      <c r="H35972" t="s">
        <v>368</v>
      </c>
      <c r="J35972" t="s">
        <v>14</v>
      </c>
      <c r="K35972">
        <v>39</v>
      </c>
      <c r="L35972" t="s">
        <v>22</v>
      </c>
    </row>
    <row r="35973" spans="1:12">
      <c r="A35973" t="e">
        <f ca="1">E00251537608721</f>
        <v>#NAME?</v>
      </c>
      <c r="B35973">
        <v>442</v>
      </c>
      <c r="C35973" t="s">
        <v>95</v>
      </c>
      <c r="D35973" s="1">
        <v>41305</v>
      </c>
      <c r="F35973">
        <v>1</v>
      </c>
      <c r="G35973">
        <v>57450</v>
      </c>
      <c r="H35973" t="s">
        <v>662</v>
      </c>
      <c r="J35973" t="s">
        <v>14</v>
      </c>
      <c r="K35973">
        <v>40</v>
      </c>
      <c r="L35973" t="s">
        <v>15</v>
      </c>
    </row>
    <row r="35974" spans="1:12">
      <c r="A35974" t="e">
        <f ca="1">E00251514850521</f>
        <v>#NAME?</v>
      </c>
      <c r="B35974">
        <v>454</v>
      </c>
      <c r="C35974" t="s">
        <v>179</v>
      </c>
      <c r="D35974" s="1">
        <v>42801</v>
      </c>
      <c r="F35974">
        <v>1</v>
      </c>
      <c r="G35974">
        <v>78900</v>
      </c>
      <c r="H35974" t="s">
        <v>79</v>
      </c>
      <c r="J35974" t="s">
        <v>14</v>
      </c>
      <c r="K35974">
        <v>52</v>
      </c>
      <c r="L35974" t="s">
        <v>22</v>
      </c>
    </row>
    <row r="35975" spans="1:12">
      <c r="A35975" t="e">
        <f ca="1">E00251611656421</f>
        <v>#NAME?</v>
      </c>
      <c r="B35975">
        <v>29</v>
      </c>
      <c r="C35975" t="s">
        <v>309</v>
      </c>
      <c r="D35975" s="1">
        <v>41220</v>
      </c>
      <c r="F35975">
        <v>2</v>
      </c>
      <c r="G35975">
        <v>4019</v>
      </c>
      <c r="H35975" t="s">
        <v>26</v>
      </c>
      <c r="J35975" t="s">
        <v>14</v>
      </c>
      <c r="K35975">
        <v>53</v>
      </c>
      <c r="L35975" t="s">
        <v>15</v>
      </c>
    </row>
    <row r="35976" spans="1:12">
      <c r="A35976" t="e">
        <f ca="1">E00251611656421</f>
        <v>#NAME?</v>
      </c>
      <c r="B35976">
        <v>29</v>
      </c>
      <c r="C35976" t="s">
        <v>309</v>
      </c>
      <c r="D35976" s="1">
        <v>42468</v>
      </c>
      <c r="F35976">
        <v>2</v>
      </c>
      <c r="G35976">
        <v>4019</v>
      </c>
      <c r="H35976" t="s">
        <v>26</v>
      </c>
      <c r="J35976" t="s">
        <v>14</v>
      </c>
      <c r="K35976">
        <v>56</v>
      </c>
      <c r="L35976" t="s">
        <v>15</v>
      </c>
    </row>
    <row r="35977" spans="1:12">
      <c r="A35977" t="e">
        <f ca="1">E00251512560421</f>
        <v>#NAME?</v>
      </c>
      <c r="B35977">
        <v>39</v>
      </c>
      <c r="C35977" t="s">
        <v>385</v>
      </c>
      <c r="D35977" s="1">
        <v>42790</v>
      </c>
      <c r="F35977">
        <v>1</v>
      </c>
      <c r="G35977">
        <v>5990</v>
      </c>
      <c r="H35977" t="s">
        <v>60</v>
      </c>
      <c r="I35977" t="s">
        <v>56</v>
      </c>
      <c r="J35977" t="s">
        <v>57</v>
      </c>
      <c r="K35977">
        <v>55</v>
      </c>
      <c r="L35977" t="s">
        <v>15</v>
      </c>
    </row>
    <row r="35978" spans="1:12">
      <c r="A35978" t="e">
        <f ca="1">E00251512560421</f>
        <v>#NAME?</v>
      </c>
      <c r="B35978">
        <v>51</v>
      </c>
      <c r="C35978" t="s">
        <v>372</v>
      </c>
      <c r="D35978" s="1">
        <v>42160</v>
      </c>
      <c r="F35978">
        <v>1</v>
      </c>
      <c r="G35978">
        <v>4439</v>
      </c>
      <c r="H35978" t="s">
        <v>702</v>
      </c>
      <c r="J35978" t="s">
        <v>14</v>
      </c>
      <c r="K35978">
        <v>54</v>
      </c>
      <c r="L35978" t="s">
        <v>15</v>
      </c>
    </row>
    <row r="35979" spans="1:12">
      <c r="A35979" t="e">
        <f ca="1">E00251718050821</f>
        <v>#NAME?</v>
      </c>
      <c r="B35979">
        <v>1128</v>
      </c>
      <c r="C35979" t="s">
        <v>424</v>
      </c>
      <c r="D35979" s="1">
        <v>42531</v>
      </c>
      <c r="F35979">
        <v>2</v>
      </c>
      <c r="G35979">
        <v>51919</v>
      </c>
      <c r="H35979" t="s">
        <v>166</v>
      </c>
      <c r="J35979" t="s">
        <v>14</v>
      </c>
      <c r="K35979">
        <v>41</v>
      </c>
      <c r="L35979" t="s">
        <v>15</v>
      </c>
    </row>
    <row r="35980" spans="1:12">
      <c r="A35980" t="e">
        <f ca="1">E00251430234721</f>
        <v>#NAME?</v>
      </c>
      <c r="B35980">
        <v>486</v>
      </c>
      <c r="C35980" t="s">
        <v>340</v>
      </c>
      <c r="D35980" s="1">
        <v>42935</v>
      </c>
      <c r="F35980">
        <v>1</v>
      </c>
      <c r="G35980">
        <v>71940</v>
      </c>
      <c r="H35980" t="s">
        <v>135</v>
      </c>
      <c r="J35980" t="s">
        <v>14</v>
      </c>
      <c r="K35980">
        <v>53</v>
      </c>
      <c r="L35980" t="s">
        <v>15</v>
      </c>
    </row>
    <row r="35981" spans="1:12">
      <c r="A35981" t="e">
        <f ca="1">E00251430234721</f>
        <v>#NAME?</v>
      </c>
      <c r="B35981">
        <v>486</v>
      </c>
      <c r="C35981" t="s">
        <v>340</v>
      </c>
      <c r="D35981" s="1">
        <v>43024</v>
      </c>
      <c r="F35981">
        <v>1</v>
      </c>
      <c r="G35981">
        <v>463</v>
      </c>
      <c r="H35981" t="s">
        <v>259</v>
      </c>
      <c r="J35981" t="s">
        <v>14</v>
      </c>
      <c r="K35981">
        <v>53</v>
      </c>
      <c r="L35981" t="s">
        <v>15</v>
      </c>
    </row>
    <row r="35982" spans="1:12">
      <c r="A35982" t="e">
        <f ca="1">E00251514879521</f>
        <v>#NAME?</v>
      </c>
      <c r="B35982">
        <v>497</v>
      </c>
      <c r="C35982" t="s">
        <v>141</v>
      </c>
      <c r="D35982" s="1">
        <v>41936</v>
      </c>
      <c r="F35982">
        <v>1</v>
      </c>
      <c r="G35982">
        <v>5198</v>
      </c>
      <c r="H35982" t="s">
        <v>200</v>
      </c>
      <c r="J35982" t="s">
        <v>14</v>
      </c>
      <c r="K35982">
        <v>43</v>
      </c>
      <c r="L35982" t="s">
        <v>15</v>
      </c>
    </row>
    <row r="35983" spans="1:12">
      <c r="A35983" t="e">
        <f ca="1">E00251514879521</f>
        <v>#NAME?</v>
      </c>
      <c r="B35983">
        <v>497</v>
      </c>
      <c r="C35983" t="s">
        <v>141</v>
      </c>
      <c r="D35983" s="1">
        <v>42858</v>
      </c>
      <c r="F35983">
        <v>5</v>
      </c>
      <c r="G35983">
        <v>27800</v>
      </c>
      <c r="H35983" t="s">
        <v>145</v>
      </c>
      <c r="J35983" t="s">
        <v>14</v>
      </c>
      <c r="K35983">
        <v>45</v>
      </c>
      <c r="L35983" t="s">
        <v>15</v>
      </c>
    </row>
    <row r="35984" spans="1:12">
      <c r="A35984" t="e">
        <f ca="1">E00251514740821</f>
        <v>#NAME?</v>
      </c>
      <c r="B35984">
        <v>497</v>
      </c>
      <c r="C35984" t="s">
        <v>141</v>
      </c>
      <c r="D35984" s="1">
        <v>41757</v>
      </c>
      <c r="F35984">
        <v>1</v>
      </c>
      <c r="G35984">
        <v>7231</v>
      </c>
      <c r="H35984" t="s">
        <v>128</v>
      </c>
      <c r="J35984" t="s">
        <v>14</v>
      </c>
      <c r="K35984">
        <v>41</v>
      </c>
      <c r="L35984" t="s">
        <v>15</v>
      </c>
    </row>
    <row r="35985" spans="1:12">
      <c r="A35985" t="e">
        <f ca="1">E00251532254321</f>
        <v>#NAME?</v>
      </c>
      <c r="B35985">
        <v>481</v>
      </c>
      <c r="C35985" t="s">
        <v>402</v>
      </c>
      <c r="D35985" s="1">
        <v>42472</v>
      </c>
      <c r="F35985">
        <v>1</v>
      </c>
      <c r="G35985">
        <v>25000</v>
      </c>
      <c r="H35985" t="s">
        <v>178</v>
      </c>
      <c r="J35985" t="s">
        <v>14</v>
      </c>
      <c r="K35985">
        <v>51</v>
      </c>
      <c r="L35985" t="s">
        <v>15</v>
      </c>
    </row>
    <row r="35986" spans="1:12">
      <c r="A35986" t="e">
        <f ca="1">E00251429786121</f>
        <v>#NAME?</v>
      </c>
      <c r="B35986">
        <v>156</v>
      </c>
      <c r="C35986" t="s">
        <v>569</v>
      </c>
      <c r="D35986" s="1">
        <v>41354</v>
      </c>
      <c r="F35986">
        <v>1</v>
      </c>
      <c r="G35986">
        <v>30272</v>
      </c>
      <c r="H35986" t="s">
        <v>740</v>
      </c>
      <c r="J35986" t="s">
        <v>14</v>
      </c>
      <c r="K35986">
        <v>63</v>
      </c>
      <c r="L35986" t="s">
        <v>15</v>
      </c>
    </row>
    <row r="35987" spans="1:12">
      <c r="A35987" t="e">
        <f ca="1">E00251615344521</f>
        <v>#NAME?</v>
      </c>
      <c r="B35987">
        <v>94</v>
      </c>
      <c r="C35987" t="s">
        <v>74</v>
      </c>
      <c r="D35987" s="1">
        <v>41061</v>
      </c>
      <c r="F35987">
        <v>2</v>
      </c>
      <c r="G35987">
        <v>7262</v>
      </c>
      <c r="H35987" t="s">
        <v>198</v>
      </c>
      <c r="J35987" t="s">
        <v>14</v>
      </c>
      <c r="K35987">
        <v>56</v>
      </c>
      <c r="L35987" t="s">
        <v>15</v>
      </c>
    </row>
    <row r="35988" spans="1:12">
      <c r="A35988" t="e">
        <f t="shared" ref="A35988:A35996" ca="1" si="329">E00251532254321</f>
        <v>#NAME?</v>
      </c>
      <c r="B35988">
        <v>485</v>
      </c>
      <c r="C35988" t="s">
        <v>241</v>
      </c>
      <c r="D35988" s="1">
        <v>42472</v>
      </c>
      <c r="F35988">
        <v>6</v>
      </c>
      <c r="G35988">
        <v>7820</v>
      </c>
      <c r="H35988" t="s">
        <v>233</v>
      </c>
      <c r="J35988" t="s">
        <v>14</v>
      </c>
      <c r="K35988">
        <v>51</v>
      </c>
      <c r="L35988" t="s">
        <v>22</v>
      </c>
    </row>
    <row r="35989" spans="1:12">
      <c r="A35989" t="e">
        <f t="shared" ca="1" si="329"/>
        <v>#NAME?</v>
      </c>
      <c r="B35989">
        <v>485</v>
      </c>
      <c r="C35989" t="s">
        <v>241</v>
      </c>
      <c r="D35989" s="1">
        <v>42628</v>
      </c>
      <c r="F35989">
        <v>5</v>
      </c>
      <c r="G35989">
        <v>6262</v>
      </c>
      <c r="H35989" t="s">
        <v>590</v>
      </c>
      <c r="J35989" t="s">
        <v>14</v>
      </c>
      <c r="K35989">
        <v>52</v>
      </c>
      <c r="L35989" t="s">
        <v>15</v>
      </c>
    </row>
    <row r="35990" spans="1:12">
      <c r="A35990" t="e">
        <f t="shared" ca="1" si="329"/>
        <v>#NAME?</v>
      </c>
      <c r="B35990">
        <v>485</v>
      </c>
      <c r="C35990" t="s">
        <v>241</v>
      </c>
      <c r="D35990" s="1">
        <v>42698</v>
      </c>
      <c r="F35990">
        <v>2</v>
      </c>
      <c r="G35990">
        <v>6253</v>
      </c>
      <c r="H35990" t="s">
        <v>292</v>
      </c>
      <c r="J35990" t="s">
        <v>14</v>
      </c>
      <c r="K35990">
        <v>52</v>
      </c>
      <c r="L35990" t="s">
        <v>15</v>
      </c>
    </row>
    <row r="35991" spans="1:12">
      <c r="A35991" t="e">
        <f t="shared" ca="1" si="329"/>
        <v>#NAME?</v>
      </c>
      <c r="B35991">
        <v>485</v>
      </c>
      <c r="C35991" t="s">
        <v>241</v>
      </c>
      <c r="D35991" s="1">
        <v>42789</v>
      </c>
      <c r="F35991">
        <v>2</v>
      </c>
      <c r="G35991">
        <v>6253</v>
      </c>
      <c r="H35991" t="s">
        <v>292</v>
      </c>
      <c r="J35991" t="s">
        <v>14</v>
      </c>
      <c r="K35991">
        <v>52</v>
      </c>
      <c r="L35991" t="s">
        <v>15</v>
      </c>
    </row>
    <row r="35992" spans="1:12">
      <c r="A35992" t="e">
        <f t="shared" ca="1" si="329"/>
        <v>#NAME?</v>
      </c>
      <c r="B35992">
        <v>485</v>
      </c>
      <c r="C35992" t="s">
        <v>241</v>
      </c>
      <c r="D35992" s="1">
        <v>42843</v>
      </c>
      <c r="F35992">
        <v>2</v>
      </c>
      <c r="G35992">
        <v>2724</v>
      </c>
      <c r="H35992" t="s">
        <v>73</v>
      </c>
      <c r="J35992" t="s">
        <v>14</v>
      </c>
      <c r="K35992">
        <v>52</v>
      </c>
      <c r="L35992" t="s">
        <v>15</v>
      </c>
    </row>
    <row r="35993" spans="1:12">
      <c r="A35993" t="e">
        <f t="shared" ca="1" si="329"/>
        <v>#NAME?</v>
      </c>
      <c r="B35993">
        <v>485</v>
      </c>
      <c r="C35993" t="s">
        <v>241</v>
      </c>
      <c r="D35993" s="1">
        <v>42958</v>
      </c>
      <c r="F35993">
        <v>3</v>
      </c>
      <c r="G35993">
        <v>2724</v>
      </c>
      <c r="H35993" t="s">
        <v>73</v>
      </c>
      <c r="J35993" t="s">
        <v>14</v>
      </c>
      <c r="K35993">
        <v>53</v>
      </c>
      <c r="L35993" t="s">
        <v>15</v>
      </c>
    </row>
    <row r="35994" spans="1:12">
      <c r="A35994" t="e">
        <f t="shared" ca="1" si="329"/>
        <v>#NAME?</v>
      </c>
      <c r="B35994">
        <v>485</v>
      </c>
      <c r="C35994" t="s">
        <v>241</v>
      </c>
      <c r="D35994" s="1">
        <v>43007</v>
      </c>
      <c r="F35994">
        <v>3</v>
      </c>
      <c r="G35994">
        <v>25000</v>
      </c>
      <c r="H35994" t="s">
        <v>178</v>
      </c>
      <c r="J35994" t="s">
        <v>14</v>
      </c>
      <c r="K35994">
        <v>53</v>
      </c>
      <c r="L35994" t="s">
        <v>15</v>
      </c>
    </row>
    <row r="35995" spans="1:12">
      <c r="A35995" t="e">
        <f t="shared" ca="1" si="329"/>
        <v>#NAME?</v>
      </c>
      <c r="B35995">
        <v>485</v>
      </c>
      <c r="C35995" t="s">
        <v>241</v>
      </c>
      <c r="D35995" s="1">
        <v>43012</v>
      </c>
      <c r="F35995">
        <v>4</v>
      </c>
      <c r="G35995">
        <v>6101</v>
      </c>
      <c r="H35995" t="s">
        <v>423</v>
      </c>
      <c r="J35995" t="s">
        <v>14</v>
      </c>
      <c r="K35995">
        <v>53</v>
      </c>
      <c r="L35995" t="s">
        <v>15</v>
      </c>
    </row>
    <row r="35996" spans="1:12">
      <c r="A35996" t="e">
        <f t="shared" ca="1" si="329"/>
        <v>#NAME?</v>
      </c>
      <c r="B35996">
        <v>769</v>
      </c>
      <c r="C35996" t="s">
        <v>397</v>
      </c>
      <c r="D35996" s="1">
        <v>42397</v>
      </c>
      <c r="E35996">
        <v>1</v>
      </c>
      <c r="F35996">
        <v>1</v>
      </c>
      <c r="G35996">
        <v>470</v>
      </c>
      <c r="H35996" t="s">
        <v>217</v>
      </c>
      <c r="J35996" t="s">
        <v>34</v>
      </c>
      <c r="K35996">
        <v>51</v>
      </c>
      <c r="L35996" t="s">
        <v>15</v>
      </c>
    </row>
    <row r="35997" spans="1:12">
      <c r="A35997" t="e">
        <f ca="1">E00251524958821</f>
        <v>#NAME?</v>
      </c>
      <c r="B35997">
        <v>455</v>
      </c>
      <c r="C35997" t="s">
        <v>312</v>
      </c>
      <c r="D35997" s="1">
        <v>41681</v>
      </c>
      <c r="F35997">
        <v>3</v>
      </c>
      <c r="G35997">
        <v>4019</v>
      </c>
      <c r="H35997" t="s">
        <v>26</v>
      </c>
      <c r="J35997" t="s">
        <v>14</v>
      </c>
      <c r="K35997">
        <v>64</v>
      </c>
      <c r="L35997" t="s">
        <v>15</v>
      </c>
    </row>
    <row r="35998" spans="1:12">
      <c r="A35998" t="e">
        <f ca="1">E00251524958821</f>
        <v>#NAME?</v>
      </c>
      <c r="B35998">
        <v>455</v>
      </c>
      <c r="C35998" t="s">
        <v>312</v>
      </c>
      <c r="D35998" s="1">
        <v>41843</v>
      </c>
      <c r="F35998">
        <v>2</v>
      </c>
      <c r="G35998">
        <v>5718</v>
      </c>
      <c r="H35998" t="s">
        <v>244</v>
      </c>
      <c r="J35998" t="s">
        <v>14</v>
      </c>
      <c r="K35998">
        <v>64</v>
      </c>
      <c r="L35998" t="s">
        <v>15</v>
      </c>
    </row>
    <row r="35999" spans="1:12">
      <c r="A35999" t="e">
        <f ca="1">E00251510806521</f>
        <v>#NAME?</v>
      </c>
      <c r="B35999">
        <v>104</v>
      </c>
      <c r="C35999" t="s">
        <v>88</v>
      </c>
      <c r="D35999" s="1">
        <v>42227</v>
      </c>
      <c r="F35999">
        <v>1</v>
      </c>
      <c r="G35999">
        <v>52100</v>
      </c>
      <c r="H35999" t="s">
        <v>516</v>
      </c>
      <c r="J35999" t="s">
        <v>14</v>
      </c>
      <c r="K35999">
        <v>46</v>
      </c>
      <c r="L35999" t="s">
        <v>15</v>
      </c>
    </row>
    <row r="36000" spans="1:12">
      <c r="A36000" t="e">
        <f ca="1">E00251612899521</f>
        <v>#NAME?</v>
      </c>
      <c r="B36000">
        <v>50</v>
      </c>
      <c r="C36000" t="s">
        <v>512</v>
      </c>
      <c r="D36000" s="1">
        <v>41597</v>
      </c>
      <c r="F36000">
        <v>2</v>
      </c>
      <c r="G36000">
        <v>30983</v>
      </c>
      <c r="H36000" t="s">
        <v>325</v>
      </c>
      <c r="J36000" t="s">
        <v>14</v>
      </c>
      <c r="K36000">
        <v>50</v>
      </c>
      <c r="L36000" t="s">
        <v>15</v>
      </c>
    </row>
    <row r="36001" spans="1:12">
      <c r="A36001" t="e">
        <f ca="1">E00251429317021</f>
        <v>#NAME?</v>
      </c>
      <c r="B36001">
        <v>275</v>
      </c>
      <c r="C36001" t="s">
        <v>444</v>
      </c>
      <c r="D36001" s="1">
        <v>42269</v>
      </c>
      <c r="F36001">
        <v>1</v>
      </c>
      <c r="G36001">
        <v>496</v>
      </c>
      <c r="H36001" t="s">
        <v>190</v>
      </c>
      <c r="J36001" t="s">
        <v>14</v>
      </c>
      <c r="K36001">
        <v>53</v>
      </c>
      <c r="L36001" t="s">
        <v>15</v>
      </c>
    </row>
    <row r="36002" spans="1:12">
      <c r="A36002" t="e">
        <f ca="1">E00251429317021</f>
        <v>#NAME?</v>
      </c>
      <c r="B36002">
        <v>275</v>
      </c>
      <c r="C36002" t="s">
        <v>444</v>
      </c>
      <c r="D36002" s="1">
        <v>42494</v>
      </c>
      <c r="F36002">
        <v>2</v>
      </c>
      <c r="G36002">
        <v>496</v>
      </c>
      <c r="H36002" t="s">
        <v>190</v>
      </c>
      <c r="J36002" t="s">
        <v>14</v>
      </c>
      <c r="K36002">
        <v>54</v>
      </c>
      <c r="L36002" t="s">
        <v>15</v>
      </c>
    </row>
    <row r="36003" spans="1:12">
      <c r="A36003" t="e">
        <f ca="1">E00251429317021</f>
        <v>#NAME?</v>
      </c>
      <c r="B36003">
        <v>275</v>
      </c>
      <c r="C36003" t="s">
        <v>444</v>
      </c>
      <c r="D36003" s="1">
        <v>43096</v>
      </c>
      <c r="F36003">
        <v>1</v>
      </c>
      <c r="G36003">
        <v>460</v>
      </c>
      <c r="H36003" t="s">
        <v>16</v>
      </c>
      <c r="J36003" t="s">
        <v>14</v>
      </c>
      <c r="K36003">
        <v>55</v>
      </c>
      <c r="L36003" t="s">
        <v>15</v>
      </c>
    </row>
    <row r="36004" spans="1:12">
      <c r="A36004" t="e">
        <f ca="1">E00251518870221</f>
        <v>#NAME?</v>
      </c>
      <c r="B36004">
        <v>291</v>
      </c>
      <c r="C36004" t="s">
        <v>160</v>
      </c>
      <c r="D36004" s="1">
        <v>41906</v>
      </c>
      <c r="F36004">
        <v>1</v>
      </c>
      <c r="G36004">
        <v>78900</v>
      </c>
      <c r="H36004" t="s">
        <v>79</v>
      </c>
      <c r="J36004" t="s">
        <v>14</v>
      </c>
      <c r="K36004">
        <v>50</v>
      </c>
      <c r="L36004" t="s">
        <v>22</v>
      </c>
    </row>
    <row r="36005" spans="1:12">
      <c r="A36005" t="e">
        <f ca="1">E00251429206321</f>
        <v>#NAME?</v>
      </c>
      <c r="B36005">
        <v>307</v>
      </c>
      <c r="C36005" t="s">
        <v>210</v>
      </c>
      <c r="D36005" s="1">
        <v>41942</v>
      </c>
      <c r="F36005">
        <v>2</v>
      </c>
      <c r="G36005">
        <v>2750</v>
      </c>
      <c r="H36005" t="s">
        <v>114</v>
      </c>
      <c r="J36005" t="s">
        <v>14</v>
      </c>
      <c r="K36005">
        <v>56</v>
      </c>
      <c r="L36005" t="s">
        <v>15</v>
      </c>
    </row>
    <row r="36006" spans="1:12">
      <c r="A36006" t="e">
        <f ca="1">E00251531920921</f>
        <v>#NAME?</v>
      </c>
      <c r="B36006">
        <v>1786</v>
      </c>
      <c r="C36006" t="s">
        <v>37</v>
      </c>
      <c r="D36006" s="1">
        <v>41828</v>
      </c>
      <c r="F36006">
        <v>1</v>
      </c>
      <c r="G36006">
        <v>5219</v>
      </c>
      <c r="H36006" t="s">
        <v>1769</v>
      </c>
      <c r="J36006" t="s">
        <v>14</v>
      </c>
      <c r="K36006">
        <v>47</v>
      </c>
      <c r="L36006" t="s">
        <v>15</v>
      </c>
    </row>
    <row r="36007" spans="1:12">
      <c r="A36007" t="e">
        <f ca="1">E00251531920921</f>
        <v>#NAME?</v>
      </c>
      <c r="B36007">
        <v>1786</v>
      </c>
      <c r="C36007" t="s">
        <v>37</v>
      </c>
      <c r="D36007" s="1">
        <v>42816</v>
      </c>
      <c r="F36007">
        <v>2</v>
      </c>
      <c r="G36007">
        <v>5259</v>
      </c>
      <c r="H36007" t="s">
        <v>123</v>
      </c>
      <c r="J36007" t="s">
        <v>14</v>
      </c>
      <c r="K36007">
        <v>49</v>
      </c>
      <c r="L36007" t="s">
        <v>15</v>
      </c>
    </row>
    <row r="36008" spans="1:12">
      <c r="A36008" t="e">
        <f ca="1">E00251429661021</f>
        <v>#NAME?</v>
      </c>
      <c r="B36008">
        <v>199</v>
      </c>
      <c r="C36008" t="s">
        <v>681</v>
      </c>
      <c r="D36008" s="1">
        <v>42429</v>
      </c>
      <c r="F36008">
        <v>1</v>
      </c>
      <c r="G36008">
        <v>38101</v>
      </c>
      <c r="H36008" t="s">
        <v>1699</v>
      </c>
      <c r="J36008" t="s">
        <v>14</v>
      </c>
      <c r="K36008">
        <v>59</v>
      </c>
      <c r="L36008" t="s">
        <v>15</v>
      </c>
    </row>
    <row r="36009" spans="1:12">
      <c r="A36009" t="e">
        <f ca="1">E00251533621021</f>
        <v>#NAME?</v>
      </c>
      <c r="B36009">
        <v>104</v>
      </c>
      <c r="C36009" t="s">
        <v>88</v>
      </c>
      <c r="D36009" s="1">
        <v>41690</v>
      </c>
      <c r="F36009">
        <v>1</v>
      </c>
      <c r="G36009">
        <v>7872</v>
      </c>
      <c r="H36009" t="s">
        <v>458</v>
      </c>
      <c r="J36009" t="s">
        <v>14</v>
      </c>
      <c r="K36009">
        <v>49</v>
      </c>
      <c r="L36009" t="s">
        <v>22</v>
      </c>
    </row>
    <row r="36010" spans="1:12">
      <c r="A36010" t="e">
        <f ca="1">E00251532812721</f>
        <v>#NAME?</v>
      </c>
      <c r="B36010">
        <v>7505</v>
      </c>
      <c r="C36010" t="s">
        <v>209</v>
      </c>
      <c r="D36010" s="1">
        <v>42061</v>
      </c>
      <c r="F36010">
        <v>2</v>
      </c>
      <c r="G36010">
        <v>496</v>
      </c>
      <c r="H36010" t="s">
        <v>190</v>
      </c>
      <c r="J36010" t="s">
        <v>14</v>
      </c>
      <c r="K36010">
        <v>60</v>
      </c>
      <c r="L36010" t="s">
        <v>15</v>
      </c>
    </row>
    <row r="36011" spans="1:12">
      <c r="A36011" t="e">
        <f ca="1">E00251429379521</f>
        <v>#NAME?</v>
      </c>
      <c r="B36011">
        <v>438</v>
      </c>
      <c r="C36011" t="s">
        <v>474</v>
      </c>
      <c r="D36011" s="1">
        <v>42086</v>
      </c>
      <c r="F36011">
        <v>4</v>
      </c>
      <c r="G36011">
        <v>1191</v>
      </c>
      <c r="H36011" t="s">
        <v>1770</v>
      </c>
      <c r="J36011" t="s">
        <v>14</v>
      </c>
      <c r="K36011">
        <v>57</v>
      </c>
      <c r="L36011" t="s">
        <v>15</v>
      </c>
    </row>
    <row r="36012" spans="1:12">
      <c r="A36012" t="e">
        <f ca="1">E00251529062621</f>
        <v>#NAME?</v>
      </c>
      <c r="B36012">
        <v>290</v>
      </c>
      <c r="C36012" t="s">
        <v>449</v>
      </c>
      <c r="D36012" s="1">
        <v>41906</v>
      </c>
      <c r="F36012">
        <v>3</v>
      </c>
      <c r="G36012">
        <v>4019</v>
      </c>
      <c r="H36012" t="s">
        <v>26</v>
      </c>
      <c r="J36012" t="s">
        <v>14</v>
      </c>
      <c r="K36012">
        <v>58</v>
      </c>
      <c r="L36012" t="s">
        <v>15</v>
      </c>
    </row>
    <row r="36013" spans="1:12">
      <c r="A36013" t="e">
        <f ca="1">E00251514226921</f>
        <v>#NAME?</v>
      </c>
      <c r="B36013">
        <v>489</v>
      </c>
      <c r="C36013" t="s">
        <v>100</v>
      </c>
      <c r="D36013" s="1">
        <v>42150</v>
      </c>
      <c r="F36013">
        <v>1</v>
      </c>
      <c r="G36013">
        <v>5569</v>
      </c>
      <c r="H36013" t="s">
        <v>218</v>
      </c>
      <c r="J36013" t="s">
        <v>14</v>
      </c>
      <c r="K36013">
        <v>45</v>
      </c>
      <c r="L36013" t="s">
        <v>15</v>
      </c>
    </row>
    <row r="36014" spans="1:12">
      <c r="A36014" t="e">
        <f ca="1">E00251514226921</f>
        <v>#NAME?</v>
      </c>
      <c r="B36014">
        <v>489</v>
      </c>
      <c r="C36014" t="s">
        <v>100</v>
      </c>
      <c r="D36014" s="1">
        <v>42472</v>
      </c>
      <c r="F36014">
        <v>1</v>
      </c>
      <c r="G36014">
        <v>71940</v>
      </c>
      <c r="H36014" t="s">
        <v>135</v>
      </c>
      <c r="J36014" t="s">
        <v>14</v>
      </c>
      <c r="K36014">
        <v>46</v>
      </c>
      <c r="L36014" t="s">
        <v>15</v>
      </c>
    </row>
    <row r="36015" spans="1:12">
      <c r="A36015" t="e">
        <f ca="1">E00251514692621</f>
        <v>#NAME?</v>
      </c>
      <c r="B36015">
        <v>718</v>
      </c>
      <c r="C36015" t="s">
        <v>32</v>
      </c>
      <c r="D36015" s="1">
        <v>42338</v>
      </c>
      <c r="F36015">
        <v>1</v>
      </c>
      <c r="G36015">
        <v>30000</v>
      </c>
      <c r="H36015" t="s">
        <v>144</v>
      </c>
      <c r="I36015" t="s">
        <v>56</v>
      </c>
      <c r="J36015" t="s">
        <v>57</v>
      </c>
      <c r="K36015">
        <v>45</v>
      </c>
      <c r="L36015" t="s">
        <v>15</v>
      </c>
    </row>
    <row r="36016" spans="1:12">
      <c r="A36016" t="e">
        <f ca="1">E00251427224021</f>
        <v>#NAME?</v>
      </c>
      <c r="B36016">
        <v>10</v>
      </c>
      <c r="C36016" t="s">
        <v>18</v>
      </c>
      <c r="D36016" s="1">
        <v>41869</v>
      </c>
      <c r="F36016">
        <v>1</v>
      </c>
      <c r="G36016">
        <v>71940</v>
      </c>
      <c r="H36016" t="s">
        <v>135</v>
      </c>
      <c r="J36016" t="s">
        <v>14</v>
      </c>
      <c r="K36016">
        <v>52</v>
      </c>
      <c r="L36016" t="s">
        <v>15</v>
      </c>
    </row>
    <row r="36017" spans="1:12">
      <c r="A36017" t="e">
        <f ca="1">E00251526889621</f>
        <v>#NAME?</v>
      </c>
      <c r="B36017">
        <v>10</v>
      </c>
      <c r="C36017" t="s">
        <v>18</v>
      </c>
      <c r="D36017" s="1">
        <v>42811</v>
      </c>
      <c r="F36017">
        <v>2</v>
      </c>
      <c r="G36017">
        <v>460</v>
      </c>
      <c r="H36017" t="s">
        <v>16</v>
      </c>
      <c r="J36017" t="s">
        <v>14</v>
      </c>
      <c r="K36017">
        <v>51</v>
      </c>
      <c r="L36017" t="s">
        <v>15</v>
      </c>
    </row>
    <row r="36018" spans="1:12">
      <c r="A36018" t="e">
        <f ca="1">E00251526889621</f>
        <v>#NAME?</v>
      </c>
      <c r="B36018">
        <v>754</v>
      </c>
      <c r="C36018" t="s">
        <v>1445</v>
      </c>
      <c r="D36018" s="1">
        <v>42953</v>
      </c>
      <c r="F36018">
        <v>1</v>
      </c>
      <c r="G36018">
        <v>8831</v>
      </c>
      <c r="H36018" t="s">
        <v>1071</v>
      </c>
      <c r="I36018" t="s">
        <v>56</v>
      </c>
      <c r="J36018" t="s">
        <v>57</v>
      </c>
      <c r="K36018">
        <v>52</v>
      </c>
      <c r="L36018" t="s">
        <v>15</v>
      </c>
    </row>
    <row r="36019" spans="1:12">
      <c r="A36019" t="e">
        <f ca="1">E00251711585721</f>
        <v>#NAME?</v>
      </c>
      <c r="B36019">
        <v>10</v>
      </c>
      <c r="C36019" t="s">
        <v>18</v>
      </c>
      <c r="D36019" s="1">
        <v>42401</v>
      </c>
      <c r="F36019">
        <v>3</v>
      </c>
      <c r="G36019">
        <v>4019</v>
      </c>
      <c r="H36019" t="s">
        <v>26</v>
      </c>
      <c r="J36019" t="s">
        <v>14</v>
      </c>
      <c r="K36019">
        <v>55</v>
      </c>
      <c r="L36019" t="s">
        <v>15</v>
      </c>
    </row>
    <row r="36020" spans="1:12">
      <c r="A36020" t="e">
        <f ca="1">E00251431566321</f>
        <v>#NAME?</v>
      </c>
      <c r="B36020">
        <v>701</v>
      </c>
      <c r="C36020" t="s">
        <v>72</v>
      </c>
      <c r="D36020" s="1">
        <v>41950</v>
      </c>
      <c r="F36020">
        <v>4</v>
      </c>
      <c r="G36020">
        <v>3051</v>
      </c>
      <c r="H36020" t="s">
        <v>13</v>
      </c>
      <c r="J36020" t="s">
        <v>14</v>
      </c>
      <c r="K36020">
        <v>62</v>
      </c>
      <c r="L36020" t="s">
        <v>15</v>
      </c>
    </row>
    <row r="36021" spans="1:12">
      <c r="A36021" t="e">
        <f ca="1">E00251513253421</f>
        <v>#NAME?</v>
      </c>
      <c r="B36021">
        <v>470</v>
      </c>
      <c r="C36021" t="s">
        <v>457</v>
      </c>
      <c r="D36021" s="1">
        <v>42331</v>
      </c>
      <c r="F36021">
        <v>1</v>
      </c>
      <c r="G36021">
        <v>5239</v>
      </c>
      <c r="H36021" t="s">
        <v>926</v>
      </c>
      <c r="J36021" t="s">
        <v>14</v>
      </c>
      <c r="K36021">
        <v>50</v>
      </c>
      <c r="L36021" t="s">
        <v>15</v>
      </c>
    </row>
    <row r="36022" spans="1:12">
      <c r="A36022" t="e">
        <f ca="1">E00251532302721</f>
        <v>#NAME?</v>
      </c>
      <c r="B36022">
        <v>451</v>
      </c>
      <c r="C36022" t="s">
        <v>102</v>
      </c>
      <c r="D36022" s="1">
        <v>42542</v>
      </c>
      <c r="F36022">
        <v>4</v>
      </c>
      <c r="G36022">
        <v>30000</v>
      </c>
      <c r="H36022" t="s">
        <v>144</v>
      </c>
      <c r="J36022" t="s">
        <v>14</v>
      </c>
      <c r="K36022">
        <v>54</v>
      </c>
      <c r="L36022" t="s">
        <v>15</v>
      </c>
    </row>
    <row r="36023" spans="1:12">
      <c r="A36023" t="e">
        <f ca="1">E00251429788421</f>
        <v>#NAME?</v>
      </c>
      <c r="B36023">
        <v>187</v>
      </c>
      <c r="C36023" t="s">
        <v>420</v>
      </c>
      <c r="D36023" s="1">
        <v>42786</v>
      </c>
      <c r="F36023">
        <v>1</v>
      </c>
      <c r="G36023">
        <v>9198</v>
      </c>
      <c r="H36023" t="s">
        <v>229</v>
      </c>
      <c r="J36023" t="s">
        <v>14</v>
      </c>
      <c r="K36023">
        <v>47</v>
      </c>
      <c r="L36023" t="s">
        <v>15</v>
      </c>
    </row>
    <row r="36024" spans="1:12">
      <c r="A36024" t="e">
        <f ca="1">E00251626527921</f>
        <v>#NAME?</v>
      </c>
      <c r="B36024">
        <v>695</v>
      </c>
      <c r="C36024" t="s">
        <v>257</v>
      </c>
      <c r="D36024" s="1">
        <v>41352</v>
      </c>
      <c r="F36024">
        <v>1</v>
      </c>
      <c r="G36024">
        <v>30591</v>
      </c>
      <c r="H36024" t="s">
        <v>841</v>
      </c>
      <c r="J36024" t="s">
        <v>14</v>
      </c>
      <c r="K36024">
        <v>39</v>
      </c>
      <c r="L36024" t="s">
        <v>15</v>
      </c>
    </row>
    <row r="36025" spans="1:12">
      <c r="A36025" t="e">
        <f ca="1">E00251430366921</f>
        <v>#NAME?</v>
      </c>
      <c r="B36025">
        <v>489</v>
      </c>
      <c r="C36025" t="s">
        <v>100</v>
      </c>
      <c r="D36025" s="1">
        <v>42906</v>
      </c>
      <c r="F36025">
        <v>1</v>
      </c>
      <c r="G36025">
        <v>460</v>
      </c>
      <c r="H36025" t="s">
        <v>16</v>
      </c>
      <c r="J36025" t="s">
        <v>14</v>
      </c>
      <c r="K36025">
        <v>54</v>
      </c>
      <c r="L36025" t="s">
        <v>15</v>
      </c>
    </row>
    <row r="36026" spans="1:12">
      <c r="A36026" t="e">
        <f ca="1">E00251518890621</f>
        <v>#NAME?</v>
      </c>
      <c r="B36026">
        <v>290</v>
      </c>
      <c r="C36026" t="s">
        <v>449</v>
      </c>
      <c r="D36026" s="1">
        <v>41858</v>
      </c>
      <c r="F36026">
        <v>6</v>
      </c>
      <c r="G36026">
        <v>7262</v>
      </c>
      <c r="H36026" t="s">
        <v>198</v>
      </c>
      <c r="J36026" t="s">
        <v>14</v>
      </c>
      <c r="K36026">
        <v>59</v>
      </c>
      <c r="L36026" t="s">
        <v>15</v>
      </c>
    </row>
    <row r="36027" spans="1:12">
      <c r="A36027" t="e">
        <f ca="1">E00251531526821</f>
        <v>#NAME?</v>
      </c>
      <c r="B36027">
        <v>701</v>
      </c>
      <c r="C36027" t="s">
        <v>72</v>
      </c>
      <c r="D36027" s="1">
        <v>41464</v>
      </c>
      <c r="F36027">
        <v>3</v>
      </c>
      <c r="G36027">
        <v>3051</v>
      </c>
      <c r="H36027" t="s">
        <v>13</v>
      </c>
      <c r="J36027" t="s">
        <v>14</v>
      </c>
      <c r="K36027">
        <v>55</v>
      </c>
      <c r="L36027" t="s">
        <v>15</v>
      </c>
    </row>
    <row r="36028" spans="1:12">
      <c r="A36028" t="e">
        <f ca="1">E00251432157821</f>
        <v>#NAME?</v>
      </c>
      <c r="B36028">
        <v>497</v>
      </c>
      <c r="C36028" t="s">
        <v>141</v>
      </c>
      <c r="D36028" s="1">
        <v>41172</v>
      </c>
      <c r="F36028">
        <v>1</v>
      </c>
      <c r="G36028">
        <v>7089</v>
      </c>
      <c r="H36028" t="s">
        <v>487</v>
      </c>
      <c r="J36028" t="s">
        <v>14</v>
      </c>
      <c r="K36028">
        <v>59</v>
      </c>
      <c r="L36028" t="s">
        <v>15</v>
      </c>
    </row>
    <row r="36029" spans="1:12">
      <c r="A36029" t="e">
        <f ca="1">E00251715553021</f>
        <v>#NAME?</v>
      </c>
      <c r="B36029">
        <v>62</v>
      </c>
      <c r="C36029" t="s">
        <v>20</v>
      </c>
      <c r="D36029" s="1">
        <v>41306</v>
      </c>
      <c r="F36029">
        <v>1</v>
      </c>
      <c r="G36029">
        <v>5990</v>
      </c>
      <c r="H36029" t="s">
        <v>60</v>
      </c>
      <c r="J36029" t="s">
        <v>14</v>
      </c>
      <c r="K36029">
        <v>54</v>
      </c>
      <c r="L36029" t="s">
        <v>15</v>
      </c>
    </row>
    <row r="36030" spans="1:12">
      <c r="A36030" t="e">
        <f ca="1">E00251715553021</f>
        <v>#NAME?</v>
      </c>
      <c r="B36030">
        <v>62</v>
      </c>
      <c r="C36030" t="s">
        <v>20</v>
      </c>
      <c r="D36030" s="1">
        <v>42136</v>
      </c>
      <c r="F36030">
        <v>1</v>
      </c>
      <c r="G36030">
        <v>72885</v>
      </c>
      <c r="H36030" t="s">
        <v>354</v>
      </c>
      <c r="J36030" t="s">
        <v>14</v>
      </c>
      <c r="K36030">
        <v>56</v>
      </c>
      <c r="L36030" t="s">
        <v>15</v>
      </c>
    </row>
    <row r="36031" spans="1:12">
      <c r="A36031" t="e">
        <f ca="1">E00251617666221</f>
        <v>#NAME?</v>
      </c>
      <c r="B36031">
        <v>6156</v>
      </c>
      <c r="C36031" t="s">
        <v>352</v>
      </c>
      <c r="D36031" s="1">
        <v>41358</v>
      </c>
      <c r="F36031">
        <v>1</v>
      </c>
      <c r="G36031">
        <v>3019</v>
      </c>
      <c r="H36031" t="s">
        <v>441</v>
      </c>
      <c r="J36031" t="s">
        <v>14</v>
      </c>
      <c r="K36031">
        <v>37</v>
      </c>
      <c r="L36031" t="s">
        <v>15</v>
      </c>
    </row>
    <row r="36032" spans="1:12">
      <c r="A36032" t="e">
        <f ca="1">E00251531964221</f>
        <v>#NAME?</v>
      </c>
      <c r="B36032">
        <v>494</v>
      </c>
      <c r="C36032" t="s">
        <v>63</v>
      </c>
      <c r="D36032" s="1">
        <v>41610</v>
      </c>
      <c r="F36032">
        <v>1</v>
      </c>
      <c r="G36032">
        <v>460</v>
      </c>
      <c r="H36032" t="s">
        <v>16</v>
      </c>
      <c r="J36032" t="s">
        <v>14</v>
      </c>
      <c r="K36032">
        <v>43</v>
      </c>
      <c r="L36032" t="s">
        <v>15</v>
      </c>
    </row>
    <row r="36033" spans="1:12">
      <c r="A36033" t="e">
        <f ca="1">E00251619840221</f>
        <v>#NAME?</v>
      </c>
      <c r="B36033">
        <v>446</v>
      </c>
      <c r="C36033" t="s">
        <v>94</v>
      </c>
      <c r="D36033" s="1">
        <v>42865</v>
      </c>
      <c r="F36033">
        <v>3</v>
      </c>
      <c r="G36033">
        <v>2449</v>
      </c>
      <c r="H36033" t="s">
        <v>53</v>
      </c>
      <c r="J36033" t="s">
        <v>14</v>
      </c>
      <c r="K36033">
        <v>59</v>
      </c>
      <c r="L36033" t="s">
        <v>15</v>
      </c>
    </row>
    <row r="36034" spans="1:12">
      <c r="A36034" t="e">
        <f ca="1">E00251537622321</f>
        <v>#NAME?</v>
      </c>
      <c r="B36034">
        <v>1077</v>
      </c>
      <c r="C36034" t="s">
        <v>848</v>
      </c>
      <c r="D36034" s="1">
        <v>42851</v>
      </c>
      <c r="F36034">
        <v>4</v>
      </c>
      <c r="G36034">
        <v>3051</v>
      </c>
      <c r="H36034" t="s">
        <v>13</v>
      </c>
      <c r="J36034" t="s">
        <v>14</v>
      </c>
      <c r="K36034">
        <v>54</v>
      </c>
      <c r="L36034" t="s">
        <v>15</v>
      </c>
    </row>
    <row r="36035" spans="1:12">
      <c r="A36035" t="e">
        <f ca="1">E00251537622321</f>
        <v>#NAME?</v>
      </c>
      <c r="B36035">
        <v>1077</v>
      </c>
      <c r="C36035" t="s">
        <v>848</v>
      </c>
      <c r="D36035" s="1">
        <v>42851</v>
      </c>
      <c r="F36035">
        <v>1</v>
      </c>
      <c r="G36035">
        <v>7295</v>
      </c>
      <c r="H36035" t="s">
        <v>76</v>
      </c>
      <c r="J36035" t="s">
        <v>14</v>
      </c>
      <c r="K36035">
        <v>54</v>
      </c>
      <c r="L36035" t="s">
        <v>15</v>
      </c>
    </row>
    <row r="36036" spans="1:12">
      <c r="A36036" t="e">
        <f ca="1">E00251531526821</f>
        <v>#NAME?</v>
      </c>
      <c r="B36036">
        <v>701</v>
      </c>
      <c r="C36036" t="s">
        <v>72</v>
      </c>
      <c r="D36036" s="1">
        <v>42801</v>
      </c>
      <c r="F36036">
        <v>2</v>
      </c>
      <c r="G36036">
        <v>2724</v>
      </c>
      <c r="H36036" t="s">
        <v>73</v>
      </c>
      <c r="J36036" t="s">
        <v>14</v>
      </c>
      <c r="K36036">
        <v>59</v>
      </c>
      <c r="L36036" t="s">
        <v>15</v>
      </c>
    </row>
    <row r="36037" spans="1:12">
      <c r="A36037" t="e">
        <f ca="1">E00251430064921</f>
        <v>#NAME?</v>
      </c>
      <c r="B36037">
        <v>467</v>
      </c>
      <c r="C36037" t="s">
        <v>232</v>
      </c>
      <c r="D36037" s="1">
        <v>42011</v>
      </c>
      <c r="F36037">
        <v>3</v>
      </c>
      <c r="G36037">
        <v>4019</v>
      </c>
      <c r="H36037" t="s">
        <v>26</v>
      </c>
      <c r="J36037" t="s">
        <v>14</v>
      </c>
      <c r="K36037">
        <v>55</v>
      </c>
      <c r="L36037" t="s">
        <v>15</v>
      </c>
    </row>
    <row r="36038" spans="1:12">
      <c r="A36038" t="e">
        <f ca="1">E00251432404821</f>
        <v>#NAME?</v>
      </c>
      <c r="B36038">
        <v>481</v>
      </c>
      <c r="C36038" t="s">
        <v>402</v>
      </c>
      <c r="D36038" s="1">
        <v>41780</v>
      </c>
      <c r="F36038">
        <v>3</v>
      </c>
      <c r="G36038">
        <v>30000</v>
      </c>
      <c r="H36038" t="s">
        <v>144</v>
      </c>
      <c r="J36038" t="s">
        <v>14</v>
      </c>
      <c r="K36038">
        <v>46</v>
      </c>
      <c r="L36038" t="s">
        <v>15</v>
      </c>
    </row>
    <row r="36039" spans="1:12">
      <c r="A36039" t="e">
        <f ca="1">E00251432404821</f>
        <v>#NAME?</v>
      </c>
      <c r="B36039">
        <v>481</v>
      </c>
      <c r="C36039" t="s">
        <v>402</v>
      </c>
      <c r="D36039" s="1">
        <v>42328</v>
      </c>
      <c r="F36039">
        <v>4</v>
      </c>
      <c r="G36039">
        <v>73390</v>
      </c>
      <c r="H36039" t="s">
        <v>66</v>
      </c>
      <c r="J36039" t="s">
        <v>14</v>
      </c>
      <c r="K36039">
        <v>47</v>
      </c>
      <c r="L36039" t="s">
        <v>15</v>
      </c>
    </row>
    <row r="36040" spans="1:12">
      <c r="A36040" t="e">
        <f ca="1">E00251432404821</f>
        <v>#NAME?</v>
      </c>
      <c r="B36040">
        <v>481</v>
      </c>
      <c r="C36040" t="s">
        <v>402</v>
      </c>
      <c r="D36040" s="1">
        <v>42510</v>
      </c>
      <c r="F36040">
        <v>1</v>
      </c>
      <c r="G36040">
        <v>7242</v>
      </c>
      <c r="H36040" t="s">
        <v>93</v>
      </c>
      <c r="J36040" t="s">
        <v>14</v>
      </c>
      <c r="K36040">
        <v>48</v>
      </c>
      <c r="L36040" t="s">
        <v>15</v>
      </c>
    </row>
    <row r="36041" spans="1:12">
      <c r="A36041" t="e">
        <f ca="1">E00251625722621</f>
        <v>#NAME?</v>
      </c>
      <c r="B36041">
        <v>4991</v>
      </c>
      <c r="C36041" t="s">
        <v>838</v>
      </c>
      <c r="D36041" s="1">
        <v>42973</v>
      </c>
      <c r="F36041">
        <v>1</v>
      </c>
      <c r="G36041">
        <v>9492</v>
      </c>
      <c r="H36041" t="s">
        <v>317</v>
      </c>
      <c r="I36041" t="s">
        <v>148</v>
      </c>
      <c r="J36041" t="s">
        <v>57</v>
      </c>
      <c r="K36041">
        <v>42</v>
      </c>
      <c r="L36041" t="s">
        <v>15</v>
      </c>
    </row>
    <row r="36042" spans="1:12">
      <c r="A36042" t="e">
        <f ca="1">E00251513253421</f>
        <v>#NAME?</v>
      </c>
      <c r="B36042">
        <v>470</v>
      </c>
      <c r="C36042" t="s">
        <v>457</v>
      </c>
      <c r="D36042" s="1">
        <v>42192</v>
      </c>
      <c r="F36042">
        <v>2</v>
      </c>
      <c r="G36042">
        <v>4019</v>
      </c>
      <c r="H36042" t="s">
        <v>26</v>
      </c>
      <c r="J36042" t="s">
        <v>14</v>
      </c>
      <c r="K36042">
        <v>49</v>
      </c>
      <c r="L36042" t="s">
        <v>15</v>
      </c>
    </row>
    <row r="36043" spans="1:12">
      <c r="A36043" t="e">
        <f ca="1">E00251432404821</f>
        <v>#NAME?</v>
      </c>
      <c r="B36043">
        <v>485</v>
      </c>
      <c r="C36043" t="s">
        <v>241</v>
      </c>
      <c r="D36043" s="1">
        <v>41743</v>
      </c>
      <c r="F36043">
        <v>1</v>
      </c>
      <c r="G36043">
        <v>5238</v>
      </c>
      <c r="H36043" t="s">
        <v>196</v>
      </c>
      <c r="J36043" t="s">
        <v>14</v>
      </c>
      <c r="K36043">
        <v>45</v>
      </c>
      <c r="L36043" t="s">
        <v>15</v>
      </c>
    </row>
    <row r="36044" spans="1:12">
      <c r="A36044" t="e">
        <f ca="1">E00251429284421</f>
        <v>#NAME?</v>
      </c>
      <c r="B36044">
        <v>292</v>
      </c>
      <c r="C36044" t="s">
        <v>467</v>
      </c>
      <c r="D36044" s="1">
        <v>42045</v>
      </c>
      <c r="F36044">
        <v>2</v>
      </c>
      <c r="G36044">
        <v>2141</v>
      </c>
      <c r="H36044" t="s">
        <v>614</v>
      </c>
      <c r="J36044" t="s">
        <v>14</v>
      </c>
      <c r="K36044">
        <v>59</v>
      </c>
      <c r="L36044" t="s">
        <v>15</v>
      </c>
    </row>
    <row r="36045" spans="1:12">
      <c r="A36045" t="e">
        <f ca="1">E00251429284421</f>
        <v>#NAME?</v>
      </c>
      <c r="B36045">
        <v>292</v>
      </c>
      <c r="C36045" t="s">
        <v>467</v>
      </c>
      <c r="D36045" s="1">
        <v>42102</v>
      </c>
      <c r="F36045">
        <v>3</v>
      </c>
      <c r="G36045">
        <v>7243</v>
      </c>
      <c r="H36045" t="s">
        <v>42</v>
      </c>
      <c r="J36045" t="s">
        <v>14</v>
      </c>
      <c r="K36045">
        <v>59</v>
      </c>
      <c r="L36045" t="s">
        <v>15</v>
      </c>
    </row>
    <row r="36046" spans="1:12">
      <c r="A36046" t="e">
        <f ca="1">E00251429284421</f>
        <v>#NAME?</v>
      </c>
      <c r="B36046">
        <v>292</v>
      </c>
      <c r="C36046" t="s">
        <v>467</v>
      </c>
      <c r="D36046" s="1">
        <v>42102</v>
      </c>
      <c r="F36046">
        <v>4</v>
      </c>
      <c r="G36046">
        <v>71536</v>
      </c>
      <c r="H36046" t="s">
        <v>70</v>
      </c>
      <c r="J36046" t="s">
        <v>14</v>
      </c>
      <c r="K36046">
        <v>59</v>
      </c>
      <c r="L36046" t="s">
        <v>15</v>
      </c>
    </row>
    <row r="36047" spans="1:12">
      <c r="A36047" t="e">
        <f ca="1">E00251429284421</f>
        <v>#NAME?</v>
      </c>
      <c r="B36047">
        <v>292</v>
      </c>
      <c r="C36047" t="s">
        <v>467</v>
      </c>
      <c r="D36047" s="1">
        <v>42874</v>
      </c>
      <c r="F36047">
        <v>1</v>
      </c>
      <c r="G36047">
        <v>7881</v>
      </c>
      <c r="H36047" t="s">
        <v>637</v>
      </c>
      <c r="J36047" t="s">
        <v>14</v>
      </c>
      <c r="K36047">
        <v>61</v>
      </c>
      <c r="L36047" t="s">
        <v>22</v>
      </c>
    </row>
    <row r="36048" spans="1:12">
      <c r="A36048" t="e">
        <f ca="1">E00251429284421</f>
        <v>#NAME?</v>
      </c>
      <c r="B36048">
        <v>294</v>
      </c>
      <c r="C36048" t="s">
        <v>61</v>
      </c>
      <c r="D36048" s="1">
        <v>41934</v>
      </c>
      <c r="F36048">
        <v>3</v>
      </c>
      <c r="G36048">
        <v>49390</v>
      </c>
      <c r="H36048" t="s">
        <v>59</v>
      </c>
      <c r="J36048" t="s">
        <v>14</v>
      </c>
      <c r="K36048">
        <v>59</v>
      </c>
      <c r="L36048" t="s">
        <v>15</v>
      </c>
    </row>
    <row r="36049" spans="1:12">
      <c r="A36049" t="e">
        <f ca="1">E00251430399821</f>
        <v>#NAME?</v>
      </c>
      <c r="B36049">
        <v>187</v>
      </c>
      <c r="C36049" t="s">
        <v>420</v>
      </c>
      <c r="D36049" s="1">
        <v>41400</v>
      </c>
      <c r="F36049">
        <v>1</v>
      </c>
      <c r="G36049">
        <v>4019</v>
      </c>
      <c r="H36049" t="s">
        <v>26</v>
      </c>
      <c r="J36049" t="s">
        <v>14</v>
      </c>
      <c r="K36049">
        <v>59</v>
      </c>
      <c r="L36049" t="s">
        <v>15</v>
      </c>
    </row>
    <row r="36050" spans="1:12">
      <c r="A36050" t="e">
        <f ca="1">E00251430399821</f>
        <v>#NAME?</v>
      </c>
      <c r="B36050">
        <v>187</v>
      </c>
      <c r="C36050" t="s">
        <v>420</v>
      </c>
      <c r="D36050" s="1">
        <v>42893</v>
      </c>
      <c r="F36050">
        <v>4</v>
      </c>
      <c r="G36050">
        <v>7904</v>
      </c>
      <c r="H36050" t="s">
        <v>75</v>
      </c>
      <c r="J36050" t="s">
        <v>14</v>
      </c>
      <c r="K36050">
        <v>63</v>
      </c>
      <c r="L36050" t="s">
        <v>22</v>
      </c>
    </row>
    <row r="36051" spans="1:12">
      <c r="A36051" t="e">
        <f ca="1">E00251514725221</f>
        <v>#NAME?</v>
      </c>
      <c r="B36051">
        <v>481</v>
      </c>
      <c r="C36051" t="s">
        <v>402</v>
      </c>
      <c r="D36051" s="1">
        <v>41674</v>
      </c>
      <c r="F36051">
        <v>4</v>
      </c>
      <c r="G36051">
        <v>2410</v>
      </c>
      <c r="H36051" t="s">
        <v>283</v>
      </c>
      <c r="J36051" t="s">
        <v>14</v>
      </c>
      <c r="K36051">
        <v>48</v>
      </c>
      <c r="L36051" t="s">
        <v>15</v>
      </c>
    </row>
    <row r="36052" spans="1:12">
      <c r="A36052" t="e">
        <f ca="1">E00251514725221</f>
        <v>#NAME?</v>
      </c>
      <c r="B36052">
        <v>485</v>
      </c>
      <c r="C36052" t="s">
        <v>241</v>
      </c>
      <c r="D36052" s="1">
        <v>41969</v>
      </c>
      <c r="F36052">
        <v>6</v>
      </c>
      <c r="G36052">
        <v>27800</v>
      </c>
      <c r="H36052" t="s">
        <v>145</v>
      </c>
      <c r="J36052" t="s">
        <v>14</v>
      </c>
      <c r="K36052">
        <v>49</v>
      </c>
      <c r="L36052" t="s">
        <v>15</v>
      </c>
    </row>
    <row r="36053" spans="1:12">
      <c r="A36053" t="e">
        <f ca="1">E00251514725221</f>
        <v>#NAME?</v>
      </c>
      <c r="B36053">
        <v>485</v>
      </c>
      <c r="C36053" t="s">
        <v>241</v>
      </c>
      <c r="D36053" s="1">
        <v>43021</v>
      </c>
      <c r="F36053">
        <v>4</v>
      </c>
      <c r="G36053">
        <v>43491</v>
      </c>
      <c r="H36053" t="s">
        <v>1083</v>
      </c>
      <c r="J36053" t="s">
        <v>14</v>
      </c>
      <c r="K36053">
        <v>52</v>
      </c>
      <c r="L36053" t="s">
        <v>15</v>
      </c>
    </row>
    <row r="36054" spans="1:12">
      <c r="A36054" t="e">
        <f ca="1">E00251513363121</f>
        <v>#NAME?</v>
      </c>
      <c r="B36054">
        <v>445</v>
      </c>
      <c r="C36054" t="s">
        <v>23</v>
      </c>
      <c r="D36054" s="1">
        <v>42913</v>
      </c>
      <c r="F36054">
        <v>1</v>
      </c>
      <c r="G36054">
        <v>5950</v>
      </c>
      <c r="H36054" t="s">
        <v>24</v>
      </c>
      <c r="J36054" t="s">
        <v>14</v>
      </c>
      <c r="K36054">
        <v>66</v>
      </c>
      <c r="L36054" t="s">
        <v>15</v>
      </c>
    </row>
    <row r="36055" spans="1:12">
      <c r="A36055" t="e">
        <f ca="1">E00251713751121</f>
        <v>#NAME?</v>
      </c>
      <c r="B36055">
        <v>158</v>
      </c>
      <c r="C36055" t="s">
        <v>586</v>
      </c>
      <c r="D36055" s="1">
        <v>42628</v>
      </c>
      <c r="F36055">
        <v>2</v>
      </c>
      <c r="G36055">
        <v>3004</v>
      </c>
      <c r="H36055" t="s">
        <v>104</v>
      </c>
      <c r="J36055" t="s">
        <v>14</v>
      </c>
      <c r="K36055">
        <v>43</v>
      </c>
      <c r="L36055" t="s">
        <v>15</v>
      </c>
    </row>
    <row r="36056" spans="1:12">
      <c r="A36056" t="e">
        <f ca="1">E00251619840221</f>
        <v>#NAME?</v>
      </c>
      <c r="B36056">
        <v>446</v>
      </c>
      <c r="C36056" t="s">
        <v>94</v>
      </c>
      <c r="D36056" s="1">
        <v>42562</v>
      </c>
      <c r="F36056">
        <v>4</v>
      </c>
      <c r="G36056">
        <v>2720</v>
      </c>
      <c r="H36056" t="s">
        <v>65</v>
      </c>
      <c r="J36056" t="s">
        <v>14</v>
      </c>
      <c r="K36056">
        <v>58</v>
      </c>
      <c r="L36056" t="s">
        <v>15</v>
      </c>
    </row>
    <row r="36057" spans="1:12">
      <c r="A36057" t="e">
        <f ca="1">E00251532392921</f>
        <v>#NAME?</v>
      </c>
      <c r="B36057">
        <v>494</v>
      </c>
      <c r="C36057" t="s">
        <v>63</v>
      </c>
      <c r="D36057" s="1">
        <v>41571</v>
      </c>
      <c r="F36057">
        <v>3</v>
      </c>
      <c r="G36057">
        <v>3051</v>
      </c>
      <c r="H36057" t="s">
        <v>13</v>
      </c>
      <c r="J36057" t="s">
        <v>14</v>
      </c>
      <c r="K36057">
        <v>38</v>
      </c>
      <c r="L36057" t="s">
        <v>15</v>
      </c>
    </row>
    <row r="36058" spans="1:12">
      <c r="A36058" t="e">
        <f ca="1">E00251432270321</f>
        <v>#NAME?</v>
      </c>
      <c r="B36058">
        <v>6156</v>
      </c>
      <c r="C36058" t="s">
        <v>352</v>
      </c>
      <c r="D36058" s="1">
        <v>43033</v>
      </c>
      <c r="F36058">
        <v>2</v>
      </c>
      <c r="G36058">
        <v>4779</v>
      </c>
      <c r="H36058" t="s">
        <v>231</v>
      </c>
      <c r="J36058" t="s">
        <v>14</v>
      </c>
      <c r="K36058">
        <v>57</v>
      </c>
      <c r="L36058" t="s">
        <v>15</v>
      </c>
    </row>
    <row r="36059" spans="1:12">
      <c r="A36059" t="e">
        <f ca="1">E00251532330421</f>
        <v>#NAME?</v>
      </c>
      <c r="B36059">
        <v>488</v>
      </c>
      <c r="C36059" t="s">
        <v>401</v>
      </c>
      <c r="D36059" s="1">
        <v>42137</v>
      </c>
      <c r="F36059">
        <v>1</v>
      </c>
      <c r="G36059">
        <v>7862</v>
      </c>
      <c r="H36059" t="s">
        <v>27</v>
      </c>
      <c r="J36059" t="s">
        <v>14</v>
      </c>
      <c r="K36059">
        <v>42</v>
      </c>
      <c r="L36059" t="s">
        <v>22</v>
      </c>
    </row>
    <row r="36060" spans="1:12">
      <c r="A36060" t="e">
        <f ca="1">E00251432445021</f>
        <v>#NAME?</v>
      </c>
      <c r="B36060">
        <v>481</v>
      </c>
      <c r="C36060" t="s">
        <v>402</v>
      </c>
      <c r="D36060" s="1">
        <v>42256</v>
      </c>
      <c r="F36060">
        <v>3</v>
      </c>
      <c r="G36060">
        <v>7295</v>
      </c>
      <c r="H36060" t="s">
        <v>76</v>
      </c>
      <c r="J36060" t="s">
        <v>14</v>
      </c>
      <c r="K36060">
        <v>45</v>
      </c>
      <c r="L36060" t="s">
        <v>15</v>
      </c>
    </row>
    <row r="36061" spans="1:12">
      <c r="A36061" t="e">
        <f ca="1">E00251432445021</f>
        <v>#NAME?</v>
      </c>
      <c r="B36061">
        <v>481</v>
      </c>
      <c r="C36061" t="s">
        <v>402</v>
      </c>
      <c r="D36061" s="1">
        <v>42510</v>
      </c>
      <c r="F36061">
        <v>3</v>
      </c>
      <c r="G36061">
        <v>6929</v>
      </c>
      <c r="H36061" t="s">
        <v>36</v>
      </c>
      <c r="J36061" t="s">
        <v>14</v>
      </c>
      <c r="K36061">
        <v>46</v>
      </c>
      <c r="L36061" t="s">
        <v>15</v>
      </c>
    </row>
    <row r="36062" spans="1:12">
      <c r="A36062" t="e">
        <f ca="1">E00251432176421</f>
        <v>#NAME?</v>
      </c>
      <c r="B36062">
        <v>489</v>
      </c>
      <c r="C36062" t="s">
        <v>100</v>
      </c>
      <c r="D36062" s="1">
        <v>42209</v>
      </c>
      <c r="F36062">
        <v>2</v>
      </c>
      <c r="G36062">
        <v>47819</v>
      </c>
      <c r="H36062" t="s">
        <v>646</v>
      </c>
      <c r="J36062" t="s">
        <v>14</v>
      </c>
      <c r="K36062">
        <v>44</v>
      </c>
      <c r="L36062" t="s">
        <v>15</v>
      </c>
    </row>
    <row r="36063" spans="1:12">
      <c r="A36063" t="e">
        <f ca="1">E00251512504921</f>
        <v>#NAME?</v>
      </c>
      <c r="B36063">
        <v>47</v>
      </c>
      <c r="C36063" t="s">
        <v>494</v>
      </c>
      <c r="D36063" s="1">
        <v>41548</v>
      </c>
      <c r="F36063">
        <v>4</v>
      </c>
      <c r="G36063">
        <v>49120</v>
      </c>
      <c r="H36063" t="s">
        <v>168</v>
      </c>
      <c r="J36063" t="s">
        <v>14</v>
      </c>
      <c r="K36063">
        <v>50</v>
      </c>
      <c r="L36063" t="s">
        <v>15</v>
      </c>
    </row>
    <row r="36064" spans="1:12">
      <c r="A36064" t="e">
        <f ca="1">E00251512504921</f>
        <v>#NAME?</v>
      </c>
      <c r="B36064">
        <v>763</v>
      </c>
      <c r="C36064" t="s">
        <v>194</v>
      </c>
      <c r="D36064" s="1">
        <v>41661</v>
      </c>
      <c r="E36064">
        <v>0</v>
      </c>
      <c r="F36064">
        <v>3</v>
      </c>
      <c r="G36064">
        <v>49390</v>
      </c>
      <c r="H36064" t="s">
        <v>59</v>
      </c>
      <c r="J36064" t="s">
        <v>34</v>
      </c>
      <c r="K36064">
        <v>51</v>
      </c>
      <c r="L36064" t="s">
        <v>15</v>
      </c>
    </row>
    <row r="36065" spans="1:12">
      <c r="A36065" t="e">
        <f ca="1">E00251512504921</f>
        <v>#NAME?</v>
      </c>
      <c r="B36065">
        <v>763</v>
      </c>
      <c r="C36065" t="s">
        <v>194</v>
      </c>
      <c r="D36065" s="1">
        <v>43038</v>
      </c>
      <c r="F36065">
        <v>1</v>
      </c>
      <c r="G36065">
        <v>78906</v>
      </c>
      <c r="H36065" t="s">
        <v>31</v>
      </c>
      <c r="I36065" t="s">
        <v>56</v>
      </c>
      <c r="J36065" t="s">
        <v>57</v>
      </c>
      <c r="K36065">
        <v>55</v>
      </c>
      <c r="L36065" t="s">
        <v>22</v>
      </c>
    </row>
    <row r="36066" spans="1:12">
      <c r="A36066" t="e">
        <f ca="1">E00251532800321</f>
        <v>#NAME?</v>
      </c>
      <c r="B36066">
        <v>498</v>
      </c>
      <c r="C36066" t="s">
        <v>591</v>
      </c>
      <c r="D36066" s="1">
        <v>42286</v>
      </c>
      <c r="F36066">
        <v>1</v>
      </c>
      <c r="G36066">
        <v>25000</v>
      </c>
      <c r="H36066" t="s">
        <v>178</v>
      </c>
      <c r="J36066" t="s">
        <v>14</v>
      </c>
      <c r="K36066">
        <v>50</v>
      </c>
      <c r="L36066" t="s">
        <v>15</v>
      </c>
    </row>
    <row r="36067" spans="1:12">
      <c r="A36067" t="e">
        <f ca="1">E00251532800321</f>
        <v>#NAME?</v>
      </c>
      <c r="B36067">
        <v>498</v>
      </c>
      <c r="C36067" t="s">
        <v>591</v>
      </c>
      <c r="D36067" s="1">
        <v>42650</v>
      </c>
      <c r="F36067">
        <v>1</v>
      </c>
      <c r="G36067">
        <v>2859</v>
      </c>
      <c r="H36067" t="s">
        <v>362</v>
      </c>
      <c r="J36067" t="s">
        <v>14</v>
      </c>
      <c r="K36067">
        <v>51</v>
      </c>
      <c r="L36067" t="s">
        <v>15</v>
      </c>
    </row>
    <row r="36068" spans="1:12">
      <c r="A36068" t="e">
        <f ca="1">E00251514218521</f>
        <v>#NAME?</v>
      </c>
      <c r="B36068">
        <v>438</v>
      </c>
      <c r="C36068" t="s">
        <v>474</v>
      </c>
      <c r="D36068" s="1">
        <v>41051</v>
      </c>
      <c r="F36068">
        <v>1</v>
      </c>
      <c r="G36068">
        <v>72610</v>
      </c>
      <c r="H36068" t="s">
        <v>226</v>
      </c>
      <c r="J36068" t="s">
        <v>14</v>
      </c>
      <c r="K36068">
        <v>52</v>
      </c>
      <c r="L36068" t="s">
        <v>15</v>
      </c>
    </row>
    <row r="36069" spans="1:12">
      <c r="A36069" t="e">
        <f ca="1">E00251514218521</f>
        <v>#NAME?</v>
      </c>
      <c r="B36069">
        <v>438</v>
      </c>
      <c r="C36069" t="s">
        <v>474</v>
      </c>
      <c r="D36069" s="1">
        <v>41072</v>
      </c>
      <c r="F36069">
        <v>2</v>
      </c>
      <c r="G36069">
        <v>30000</v>
      </c>
      <c r="H36069" t="s">
        <v>144</v>
      </c>
      <c r="J36069" t="s">
        <v>14</v>
      </c>
      <c r="K36069">
        <v>52</v>
      </c>
      <c r="L36069" t="s">
        <v>15</v>
      </c>
    </row>
    <row r="36070" spans="1:12">
      <c r="A36070" t="e">
        <f ca="1">E00251514218521</f>
        <v>#NAME?</v>
      </c>
      <c r="B36070">
        <v>438</v>
      </c>
      <c r="C36070" t="s">
        <v>474</v>
      </c>
      <c r="D36070" s="1">
        <v>41317</v>
      </c>
      <c r="F36070">
        <v>4</v>
      </c>
      <c r="G36070">
        <v>4019</v>
      </c>
      <c r="H36070" t="s">
        <v>26</v>
      </c>
      <c r="J36070" t="s">
        <v>14</v>
      </c>
      <c r="K36070">
        <v>53</v>
      </c>
      <c r="L36070" t="s">
        <v>15</v>
      </c>
    </row>
    <row r="36071" spans="1:12">
      <c r="A36071" t="e">
        <f ca="1">E00251514218521</f>
        <v>#NAME?</v>
      </c>
      <c r="B36071">
        <v>438</v>
      </c>
      <c r="C36071" t="s">
        <v>474</v>
      </c>
      <c r="D36071" s="1">
        <v>42486</v>
      </c>
      <c r="F36071">
        <v>2</v>
      </c>
      <c r="G36071">
        <v>4019</v>
      </c>
      <c r="H36071" t="s">
        <v>26</v>
      </c>
      <c r="J36071" t="s">
        <v>14</v>
      </c>
      <c r="K36071">
        <v>56</v>
      </c>
      <c r="L36071" t="s">
        <v>15</v>
      </c>
    </row>
    <row r="36072" spans="1:12">
      <c r="A36072" t="e">
        <f ca="1">E00251429162821</f>
        <v>#NAME?</v>
      </c>
      <c r="B36072">
        <v>695</v>
      </c>
      <c r="C36072" t="s">
        <v>257</v>
      </c>
      <c r="D36072" s="1">
        <v>41718</v>
      </c>
      <c r="F36072">
        <v>1</v>
      </c>
      <c r="G36072">
        <v>7862</v>
      </c>
      <c r="H36072" t="s">
        <v>27</v>
      </c>
      <c r="J36072" t="s">
        <v>14</v>
      </c>
      <c r="K36072">
        <v>43</v>
      </c>
      <c r="L36072" t="s">
        <v>22</v>
      </c>
    </row>
    <row r="36073" spans="1:12">
      <c r="A36073" t="e">
        <f ca="1">E00251513752721</f>
        <v>#NAME?</v>
      </c>
      <c r="B36073">
        <v>702</v>
      </c>
      <c r="C36073" t="s">
        <v>293</v>
      </c>
      <c r="D36073" s="1">
        <v>40946</v>
      </c>
      <c r="F36073">
        <v>5</v>
      </c>
      <c r="G36073">
        <v>2169</v>
      </c>
      <c r="H36073" t="s">
        <v>40</v>
      </c>
      <c r="J36073" t="s">
        <v>14</v>
      </c>
      <c r="K36073">
        <v>52</v>
      </c>
      <c r="L36073" t="s">
        <v>15</v>
      </c>
    </row>
    <row r="36074" spans="1:12">
      <c r="A36074" t="e">
        <f ca="1">E00251514274321</f>
        <v>#NAME?</v>
      </c>
      <c r="B36074">
        <v>449</v>
      </c>
      <c r="C36074" t="s">
        <v>124</v>
      </c>
      <c r="D36074" s="1">
        <v>41431</v>
      </c>
      <c r="F36074">
        <v>1</v>
      </c>
      <c r="G36074">
        <v>7243</v>
      </c>
      <c r="H36074" t="s">
        <v>42</v>
      </c>
      <c r="J36074" t="s">
        <v>14</v>
      </c>
      <c r="K36074">
        <v>61</v>
      </c>
      <c r="L36074" t="s">
        <v>15</v>
      </c>
    </row>
    <row r="36075" spans="1:12">
      <c r="A36075" t="e">
        <f ca="1">E00251514274321</f>
        <v>#NAME?</v>
      </c>
      <c r="B36075">
        <v>449</v>
      </c>
      <c r="C36075" t="s">
        <v>124</v>
      </c>
      <c r="D36075" s="1">
        <v>42174</v>
      </c>
      <c r="F36075">
        <v>4</v>
      </c>
      <c r="G36075">
        <v>5368</v>
      </c>
      <c r="H36075" t="s">
        <v>101</v>
      </c>
      <c r="J36075" t="s">
        <v>14</v>
      </c>
      <c r="K36075">
        <v>63</v>
      </c>
      <c r="L36075" t="s">
        <v>15</v>
      </c>
    </row>
    <row r="36076" spans="1:12">
      <c r="A36076" t="e">
        <f ca="1">E00251716594621</f>
        <v>#NAME?</v>
      </c>
      <c r="B36076">
        <v>502</v>
      </c>
      <c r="C36076" t="s">
        <v>172</v>
      </c>
      <c r="D36076" s="1">
        <v>41435</v>
      </c>
      <c r="F36076">
        <v>1</v>
      </c>
      <c r="G36076">
        <v>55320</v>
      </c>
      <c r="H36076" t="s">
        <v>346</v>
      </c>
      <c r="J36076" t="s">
        <v>14</v>
      </c>
      <c r="K36076">
        <v>53</v>
      </c>
      <c r="L36076" t="s">
        <v>15</v>
      </c>
    </row>
    <row r="36077" spans="1:12">
      <c r="A36077" t="e">
        <f ca="1">E00251716594621</f>
        <v>#NAME?</v>
      </c>
      <c r="B36077">
        <v>7504</v>
      </c>
      <c r="C36077" t="s">
        <v>162</v>
      </c>
      <c r="D36077" s="1">
        <v>42278</v>
      </c>
      <c r="F36077">
        <v>1</v>
      </c>
      <c r="G36077">
        <v>4019</v>
      </c>
      <c r="H36077" t="s">
        <v>26</v>
      </c>
      <c r="J36077" t="s">
        <v>14</v>
      </c>
      <c r="K36077">
        <v>55</v>
      </c>
      <c r="L36077" t="s">
        <v>15</v>
      </c>
    </row>
    <row r="36078" spans="1:12">
      <c r="A36078" t="e">
        <f ca="1">E00251619053521</f>
        <v>#NAME?</v>
      </c>
      <c r="B36078">
        <v>109</v>
      </c>
      <c r="C36078" t="s">
        <v>480</v>
      </c>
      <c r="D36078" s="1">
        <v>42069</v>
      </c>
      <c r="F36078">
        <v>2</v>
      </c>
      <c r="G36078">
        <v>7222</v>
      </c>
      <c r="H36078" t="s">
        <v>560</v>
      </c>
      <c r="J36078" t="s">
        <v>14</v>
      </c>
      <c r="K36078">
        <v>44</v>
      </c>
      <c r="L36078" t="s">
        <v>15</v>
      </c>
    </row>
    <row r="36079" spans="1:12">
      <c r="A36079" t="e">
        <f ca="1">E00251619053521</f>
        <v>#NAME?</v>
      </c>
      <c r="B36079">
        <v>109</v>
      </c>
      <c r="C36079" t="s">
        <v>480</v>
      </c>
      <c r="D36079" s="1">
        <v>42817</v>
      </c>
      <c r="F36079">
        <v>1</v>
      </c>
      <c r="G36079">
        <v>5990</v>
      </c>
      <c r="H36079" t="s">
        <v>60</v>
      </c>
      <c r="J36079" t="s">
        <v>14</v>
      </c>
      <c r="K36079">
        <v>46</v>
      </c>
      <c r="L36079" t="s">
        <v>15</v>
      </c>
    </row>
    <row r="36080" spans="1:12">
      <c r="A36080" t="e">
        <f ca="1">E00251619053521</f>
        <v>#NAME?</v>
      </c>
      <c r="B36080">
        <v>109</v>
      </c>
      <c r="C36080" t="s">
        <v>480</v>
      </c>
      <c r="D36080" s="1">
        <v>42920</v>
      </c>
      <c r="F36080">
        <v>2</v>
      </c>
      <c r="G36080">
        <v>7089</v>
      </c>
      <c r="H36080" t="s">
        <v>487</v>
      </c>
      <c r="J36080" t="s">
        <v>14</v>
      </c>
      <c r="K36080">
        <v>46</v>
      </c>
      <c r="L36080" t="s">
        <v>15</v>
      </c>
    </row>
    <row r="36081" spans="1:12">
      <c r="A36081" t="e">
        <f ca="1">E00251513752721</f>
        <v>#NAME?</v>
      </c>
      <c r="B36081">
        <v>702</v>
      </c>
      <c r="C36081" t="s">
        <v>293</v>
      </c>
      <c r="D36081" s="1">
        <v>41012</v>
      </c>
      <c r="F36081">
        <v>1</v>
      </c>
      <c r="G36081">
        <v>38110</v>
      </c>
      <c r="H36081" t="s">
        <v>962</v>
      </c>
      <c r="J36081" t="s">
        <v>14</v>
      </c>
      <c r="K36081">
        <v>52</v>
      </c>
      <c r="L36081" t="s">
        <v>15</v>
      </c>
    </row>
    <row r="36082" spans="1:12">
      <c r="A36082" t="e">
        <f ca="1">E00251513752721</f>
        <v>#NAME?</v>
      </c>
      <c r="B36082">
        <v>702</v>
      </c>
      <c r="C36082" t="s">
        <v>293</v>
      </c>
      <c r="D36082" s="1">
        <v>41099</v>
      </c>
      <c r="F36082">
        <v>4</v>
      </c>
      <c r="G36082">
        <v>4019</v>
      </c>
      <c r="H36082" t="s">
        <v>26</v>
      </c>
      <c r="J36082" t="s">
        <v>14</v>
      </c>
      <c r="K36082">
        <v>52</v>
      </c>
      <c r="L36082" t="s">
        <v>15</v>
      </c>
    </row>
    <row r="36083" spans="1:12">
      <c r="A36083" t="e">
        <f ca="1">E00251616253621</f>
        <v>#NAME?</v>
      </c>
      <c r="B36083">
        <v>486</v>
      </c>
      <c r="C36083" t="s">
        <v>340</v>
      </c>
      <c r="D36083" s="1">
        <v>41607</v>
      </c>
      <c r="F36083">
        <v>1</v>
      </c>
      <c r="G36083">
        <v>30000</v>
      </c>
      <c r="H36083" t="s">
        <v>144</v>
      </c>
      <c r="J36083" t="s">
        <v>14</v>
      </c>
      <c r="K36083">
        <v>42</v>
      </c>
      <c r="L36083" t="s">
        <v>15</v>
      </c>
    </row>
    <row r="36084" spans="1:12">
      <c r="A36084" t="e">
        <f ca="1">E00251532878921</f>
        <v>#NAME?</v>
      </c>
      <c r="B36084">
        <v>442</v>
      </c>
      <c r="C36084" t="s">
        <v>95</v>
      </c>
      <c r="D36084" s="1">
        <v>42549</v>
      </c>
      <c r="F36084">
        <v>1</v>
      </c>
      <c r="G36084">
        <v>1739</v>
      </c>
      <c r="H36084" t="s">
        <v>110</v>
      </c>
      <c r="J36084" t="s">
        <v>14</v>
      </c>
      <c r="K36084">
        <v>65</v>
      </c>
      <c r="L36084" t="s">
        <v>15</v>
      </c>
    </row>
    <row r="36085" spans="1:12">
      <c r="A36085" t="e">
        <f ca="1">E00251537873421</f>
        <v>#NAME?</v>
      </c>
      <c r="B36085">
        <v>294</v>
      </c>
      <c r="C36085" t="s">
        <v>61</v>
      </c>
      <c r="D36085" s="1">
        <v>42726</v>
      </c>
      <c r="F36085">
        <v>2</v>
      </c>
      <c r="G36085">
        <v>7068</v>
      </c>
      <c r="H36085" t="s">
        <v>979</v>
      </c>
      <c r="J36085" t="s">
        <v>14</v>
      </c>
      <c r="K36085">
        <v>52</v>
      </c>
      <c r="L36085" t="s">
        <v>15</v>
      </c>
    </row>
    <row r="36086" spans="1:12">
      <c r="A36086" t="e">
        <f ca="1">E00251510449421</f>
        <v>#NAME?</v>
      </c>
      <c r="B36086">
        <v>148</v>
      </c>
      <c r="C36086" t="s">
        <v>318</v>
      </c>
      <c r="D36086" s="1">
        <v>41732</v>
      </c>
      <c r="F36086">
        <v>1</v>
      </c>
      <c r="G36086">
        <v>78060</v>
      </c>
      <c r="H36086" t="s">
        <v>1401</v>
      </c>
      <c r="I36086" t="s">
        <v>56</v>
      </c>
      <c r="J36086" t="s">
        <v>57</v>
      </c>
      <c r="K36086">
        <v>45</v>
      </c>
      <c r="L36086" t="s">
        <v>22</v>
      </c>
    </row>
    <row r="36087" spans="1:12">
      <c r="A36087" t="e">
        <f ca="1">E00251513752721</f>
        <v>#NAME?</v>
      </c>
      <c r="B36087">
        <v>702</v>
      </c>
      <c r="C36087" t="s">
        <v>293</v>
      </c>
      <c r="D36087" s="1">
        <v>41318</v>
      </c>
      <c r="F36087">
        <v>4</v>
      </c>
      <c r="G36087">
        <v>7273</v>
      </c>
      <c r="H36087" t="s">
        <v>543</v>
      </c>
      <c r="J36087" t="s">
        <v>14</v>
      </c>
      <c r="K36087">
        <v>53</v>
      </c>
      <c r="L36087" t="s">
        <v>15</v>
      </c>
    </row>
    <row r="36088" spans="1:12">
      <c r="A36088" t="e">
        <f ca="1">E00251531311821</f>
        <v>#NAME?</v>
      </c>
      <c r="B36088">
        <v>1128</v>
      </c>
      <c r="C36088" t="s">
        <v>424</v>
      </c>
      <c r="D36088" s="1">
        <v>40946</v>
      </c>
      <c r="F36088">
        <v>2</v>
      </c>
      <c r="G36088">
        <v>4659</v>
      </c>
      <c r="H36088" t="s">
        <v>47</v>
      </c>
      <c r="J36088" t="s">
        <v>14</v>
      </c>
      <c r="K36088">
        <v>38</v>
      </c>
      <c r="L36088" t="s">
        <v>15</v>
      </c>
    </row>
    <row r="36089" spans="1:12">
      <c r="A36089" t="e">
        <f ca="1">E00251531371621</f>
        <v>#NAME?</v>
      </c>
      <c r="B36089">
        <v>116</v>
      </c>
      <c r="C36089" t="s">
        <v>600</v>
      </c>
      <c r="D36089" s="1">
        <v>42111</v>
      </c>
      <c r="F36089">
        <v>3</v>
      </c>
      <c r="G36089">
        <v>25000</v>
      </c>
      <c r="H36089" t="s">
        <v>178</v>
      </c>
      <c r="J36089" t="s">
        <v>14</v>
      </c>
      <c r="K36089">
        <v>61</v>
      </c>
      <c r="L36089" t="s">
        <v>15</v>
      </c>
    </row>
    <row r="36090" spans="1:12">
      <c r="A36090" t="e">
        <f ca="1">E00251531371621</f>
        <v>#NAME?</v>
      </c>
      <c r="B36090">
        <v>116</v>
      </c>
      <c r="C36090" t="s">
        <v>600</v>
      </c>
      <c r="D36090" s="1">
        <v>42136</v>
      </c>
      <c r="F36090">
        <v>1</v>
      </c>
      <c r="G36090">
        <v>2811</v>
      </c>
      <c r="H36090" t="s">
        <v>603</v>
      </c>
      <c r="J36090" t="s">
        <v>14</v>
      </c>
      <c r="K36090">
        <v>61</v>
      </c>
      <c r="L36090" t="s">
        <v>15</v>
      </c>
    </row>
    <row r="36091" spans="1:12">
      <c r="A36091" t="e">
        <f ca="1">E00251531371621</f>
        <v>#NAME?</v>
      </c>
      <c r="B36091">
        <v>116</v>
      </c>
      <c r="C36091" t="s">
        <v>600</v>
      </c>
      <c r="D36091" s="1">
        <v>43003</v>
      </c>
      <c r="F36091">
        <v>2</v>
      </c>
      <c r="G36091">
        <v>42731</v>
      </c>
      <c r="H36091" t="s">
        <v>608</v>
      </c>
      <c r="J36091" t="s">
        <v>14</v>
      </c>
      <c r="K36091">
        <v>64</v>
      </c>
      <c r="L36091" t="s">
        <v>15</v>
      </c>
    </row>
    <row r="36092" spans="1:12">
      <c r="A36092" t="e">
        <f ca="1">E00251513752721</f>
        <v>#NAME?</v>
      </c>
      <c r="B36092">
        <v>702</v>
      </c>
      <c r="C36092" t="s">
        <v>293</v>
      </c>
      <c r="D36092" s="1">
        <v>42083</v>
      </c>
      <c r="F36092">
        <v>4</v>
      </c>
      <c r="G36092">
        <v>4019</v>
      </c>
      <c r="H36092" t="s">
        <v>26</v>
      </c>
      <c r="J36092" t="s">
        <v>14</v>
      </c>
      <c r="K36092">
        <v>55</v>
      </c>
      <c r="L36092" t="s">
        <v>15</v>
      </c>
    </row>
    <row r="36093" spans="1:12">
      <c r="A36093" t="e">
        <f ca="1">E00251513752721</f>
        <v>#NAME?</v>
      </c>
      <c r="B36093">
        <v>702</v>
      </c>
      <c r="C36093" t="s">
        <v>293</v>
      </c>
      <c r="D36093" s="1">
        <v>42269</v>
      </c>
      <c r="F36093">
        <v>5</v>
      </c>
      <c r="G36093">
        <v>27800</v>
      </c>
      <c r="H36093" t="s">
        <v>145</v>
      </c>
      <c r="J36093" t="s">
        <v>14</v>
      </c>
      <c r="K36093">
        <v>55</v>
      </c>
      <c r="L36093" t="s">
        <v>15</v>
      </c>
    </row>
    <row r="36094" spans="1:12">
      <c r="A36094" t="e">
        <f ca="1">E00251429396721</f>
        <v>#NAME?</v>
      </c>
      <c r="B36094">
        <v>695</v>
      </c>
      <c r="C36094" t="s">
        <v>257</v>
      </c>
      <c r="D36094" s="1">
        <v>41001</v>
      </c>
      <c r="F36094">
        <v>1</v>
      </c>
      <c r="G36094">
        <v>53019</v>
      </c>
      <c r="H36094" t="s">
        <v>304</v>
      </c>
      <c r="J36094" t="s">
        <v>14</v>
      </c>
      <c r="K36094">
        <v>52</v>
      </c>
      <c r="L36094" t="s">
        <v>15</v>
      </c>
    </row>
    <row r="36095" spans="1:12">
      <c r="A36095" t="e">
        <f ca="1">E00251429776121</f>
        <v>#NAME?</v>
      </c>
      <c r="B36095">
        <v>192</v>
      </c>
      <c r="C36095" t="s">
        <v>321</v>
      </c>
      <c r="D36095" s="1">
        <v>41234</v>
      </c>
      <c r="F36095">
        <v>3</v>
      </c>
      <c r="G36095">
        <v>30270</v>
      </c>
      <c r="H36095" t="s">
        <v>336</v>
      </c>
      <c r="J36095" t="s">
        <v>14</v>
      </c>
      <c r="K36095">
        <v>39</v>
      </c>
      <c r="L36095" t="s">
        <v>15</v>
      </c>
    </row>
    <row r="36096" spans="1:12">
      <c r="A36096" t="e">
        <f ca="1">E00251429776121</f>
        <v>#NAME?</v>
      </c>
      <c r="B36096">
        <v>192</v>
      </c>
      <c r="C36096" t="s">
        <v>321</v>
      </c>
      <c r="D36096" s="1">
        <v>41234</v>
      </c>
      <c r="F36096">
        <v>6</v>
      </c>
      <c r="G36096">
        <v>2169</v>
      </c>
      <c r="H36096" t="s">
        <v>40</v>
      </c>
      <c r="J36096" t="s">
        <v>14</v>
      </c>
      <c r="K36096">
        <v>39</v>
      </c>
      <c r="L36096" t="s">
        <v>15</v>
      </c>
    </row>
    <row r="36097" spans="1:12">
      <c r="A36097" t="e">
        <f ca="1">E00251429776121</f>
        <v>#NAME?</v>
      </c>
      <c r="B36097">
        <v>192</v>
      </c>
      <c r="C36097" t="s">
        <v>321</v>
      </c>
      <c r="D36097" s="1">
        <v>42706</v>
      </c>
      <c r="F36097">
        <v>3</v>
      </c>
      <c r="G36097">
        <v>6010</v>
      </c>
      <c r="H36097" t="s">
        <v>176</v>
      </c>
      <c r="J36097" t="s">
        <v>14</v>
      </c>
      <c r="K36097">
        <v>43</v>
      </c>
      <c r="L36097" t="s">
        <v>15</v>
      </c>
    </row>
    <row r="36098" spans="1:12">
      <c r="A36098" t="e">
        <f ca="1">E00251429173021</f>
        <v>#NAME?</v>
      </c>
      <c r="B36098">
        <v>293</v>
      </c>
      <c r="C36098" t="s">
        <v>25</v>
      </c>
      <c r="D36098" s="1">
        <v>41796</v>
      </c>
      <c r="F36098">
        <v>2</v>
      </c>
      <c r="G36098">
        <v>4019</v>
      </c>
      <c r="H36098" t="s">
        <v>26</v>
      </c>
      <c r="J36098" t="s">
        <v>14</v>
      </c>
      <c r="K36098">
        <v>64</v>
      </c>
      <c r="L36098" t="s">
        <v>15</v>
      </c>
    </row>
    <row r="36099" spans="1:12">
      <c r="A36099" t="e">
        <f ca="1">E00251427200221</f>
        <v>#NAME?</v>
      </c>
      <c r="B36099">
        <v>11</v>
      </c>
      <c r="C36099" t="s">
        <v>245</v>
      </c>
      <c r="D36099" s="1">
        <v>41323</v>
      </c>
      <c r="F36099">
        <v>1</v>
      </c>
      <c r="G36099">
        <v>7243</v>
      </c>
      <c r="H36099" t="s">
        <v>42</v>
      </c>
      <c r="J36099" t="s">
        <v>14</v>
      </c>
      <c r="K36099">
        <v>63</v>
      </c>
      <c r="L36099" t="s">
        <v>15</v>
      </c>
    </row>
    <row r="36100" spans="1:12">
      <c r="A36100" t="e">
        <f ca="1">E00251617668521</f>
        <v>#NAME?</v>
      </c>
      <c r="B36100">
        <v>448</v>
      </c>
      <c r="C36100" t="s">
        <v>112</v>
      </c>
      <c r="D36100" s="1">
        <v>42818</v>
      </c>
      <c r="F36100">
        <v>1</v>
      </c>
      <c r="G36100">
        <v>4439</v>
      </c>
      <c r="H36100" t="s">
        <v>702</v>
      </c>
      <c r="J36100" t="s">
        <v>14</v>
      </c>
      <c r="K36100">
        <v>60</v>
      </c>
      <c r="L36100" t="s">
        <v>15</v>
      </c>
    </row>
    <row r="36101" spans="1:12">
      <c r="A36101" t="e">
        <f ca="1">E00251429396721</f>
        <v>#NAME?</v>
      </c>
      <c r="B36101">
        <v>695</v>
      </c>
      <c r="C36101" t="s">
        <v>257</v>
      </c>
      <c r="D36101" s="1">
        <v>41591</v>
      </c>
      <c r="F36101">
        <v>5</v>
      </c>
      <c r="G36101">
        <v>30000</v>
      </c>
      <c r="H36101" t="s">
        <v>144</v>
      </c>
      <c r="J36101" t="s">
        <v>14</v>
      </c>
      <c r="K36101">
        <v>53</v>
      </c>
      <c r="L36101" t="s">
        <v>15</v>
      </c>
    </row>
    <row r="36102" spans="1:12">
      <c r="A36102" t="e">
        <f ca="1">E00251439851521</f>
        <v>#NAME?</v>
      </c>
      <c r="B36102">
        <v>453</v>
      </c>
      <c r="C36102" t="s">
        <v>96</v>
      </c>
      <c r="D36102" s="1">
        <v>41088</v>
      </c>
      <c r="F36102">
        <v>1</v>
      </c>
      <c r="G36102">
        <v>9492</v>
      </c>
      <c r="H36102" t="s">
        <v>317</v>
      </c>
      <c r="J36102" t="s">
        <v>14</v>
      </c>
      <c r="K36102">
        <v>44</v>
      </c>
      <c r="L36102" t="s">
        <v>15</v>
      </c>
    </row>
    <row r="36103" spans="1:12">
      <c r="A36103" t="e">
        <f ca="1">E00251439851521</f>
        <v>#NAME?</v>
      </c>
      <c r="B36103">
        <v>453</v>
      </c>
      <c r="C36103" t="s">
        <v>96</v>
      </c>
      <c r="D36103" s="1">
        <v>41088</v>
      </c>
      <c r="F36103">
        <v>2</v>
      </c>
      <c r="G36103">
        <v>7062</v>
      </c>
      <c r="H36103" t="s">
        <v>97</v>
      </c>
      <c r="J36103" t="s">
        <v>14</v>
      </c>
      <c r="K36103">
        <v>44</v>
      </c>
      <c r="L36103" t="s">
        <v>15</v>
      </c>
    </row>
    <row r="36104" spans="1:12">
      <c r="A36104" t="e">
        <f ca="1">E00251439851521</f>
        <v>#NAME?</v>
      </c>
      <c r="B36104">
        <v>453</v>
      </c>
      <c r="C36104" t="s">
        <v>96</v>
      </c>
      <c r="D36104" s="1">
        <v>42480</v>
      </c>
      <c r="F36104">
        <v>1</v>
      </c>
      <c r="G36104">
        <v>7262</v>
      </c>
      <c r="H36104" t="s">
        <v>198</v>
      </c>
      <c r="J36104" t="s">
        <v>14</v>
      </c>
      <c r="K36104">
        <v>48</v>
      </c>
      <c r="L36104" t="s">
        <v>15</v>
      </c>
    </row>
    <row r="36105" spans="1:12">
      <c r="A36105" t="e">
        <f ca="1">E00251514878421</f>
        <v>#NAME?</v>
      </c>
      <c r="B36105">
        <v>6156</v>
      </c>
      <c r="C36105" t="s">
        <v>352</v>
      </c>
      <c r="D36105" s="1">
        <v>42563</v>
      </c>
      <c r="F36105">
        <v>1</v>
      </c>
      <c r="G36105">
        <v>4660</v>
      </c>
      <c r="H36105" t="s">
        <v>215</v>
      </c>
      <c r="J36105" t="s">
        <v>14</v>
      </c>
      <c r="K36105">
        <v>58</v>
      </c>
      <c r="L36105" t="s">
        <v>15</v>
      </c>
    </row>
    <row r="36106" spans="1:12">
      <c r="A36106" t="e">
        <f ca="1">E00251615269521</f>
        <v>#NAME?</v>
      </c>
      <c r="B36106">
        <v>94</v>
      </c>
      <c r="C36106" t="s">
        <v>74</v>
      </c>
      <c r="D36106" s="1">
        <v>43056</v>
      </c>
      <c r="F36106">
        <v>2</v>
      </c>
      <c r="G36106">
        <v>2662</v>
      </c>
      <c r="H36106" t="s">
        <v>993</v>
      </c>
      <c r="J36106" t="s">
        <v>14</v>
      </c>
      <c r="K36106">
        <v>58</v>
      </c>
      <c r="L36106" t="s">
        <v>15</v>
      </c>
    </row>
    <row r="36107" spans="1:12">
      <c r="A36107" t="e">
        <f ca="1">E00251432151321</f>
        <v>#NAME?</v>
      </c>
      <c r="B36107">
        <v>494</v>
      </c>
      <c r="C36107" t="s">
        <v>63</v>
      </c>
      <c r="D36107" s="1">
        <v>41530</v>
      </c>
      <c r="F36107">
        <v>1</v>
      </c>
      <c r="G36107">
        <v>69010</v>
      </c>
      <c r="H36107" t="s">
        <v>294</v>
      </c>
      <c r="J36107" t="s">
        <v>14</v>
      </c>
      <c r="K36107">
        <v>45</v>
      </c>
      <c r="L36107" t="s">
        <v>15</v>
      </c>
    </row>
    <row r="36108" spans="1:12">
      <c r="A36108" t="e">
        <f ca="1">E00251432151321</f>
        <v>#NAME?</v>
      </c>
      <c r="B36108">
        <v>494</v>
      </c>
      <c r="C36108" t="s">
        <v>63</v>
      </c>
      <c r="D36108" s="1">
        <v>42219</v>
      </c>
      <c r="F36108">
        <v>2</v>
      </c>
      <c r="G36108">
        <v>4019</v>
      </c>
      <c r="H36108" t="s">
        <v>26</v>
      </c>
      <c r="J36108" t="s">
        <v>14</v>
      </c>
      <c r="K36108">
        <v>47</v>
      </c>
      <c r="L36108" t="s">
        <v>15</v>
      </c>
    </row>
    <row r="36109" spans="1:12">
      <c r="A36109" t="e">
        <f ca="1">E00251430391921</f>
        <v>#NAME?</v>
      </c>
      <c r="B36109">
        <v>469</v>
      </c>
      <c r="C36109" t="s">
        <v>30</v>
      </c>
      <c r="D36109" s="1">
        <v>42942</v>
      </c>
      <c r="F36109">
        <v>3</v>
      </c>
      <c r="G36109">
        <v>53190</v>
      </c>
      <c r="H36109" t="s">
        <v>700</v>
      </c>
      <c r="J36109" t="s">
        <v>14</v>
      </c>
      <c r="K36109">
        <v>62</v>
      </c>
      <c r="L36109" t="s">
        <v>15</v>
      </c>
    </row>
    <row r="36110" spans="1:12">
      <c r="A36110" t="e">
        <f ca="1">E00251427397821</f>
        <v>#NAME?</v>
      </c>
      <c r="B36110">
        <v>10</v>
      </c>
      <c r="C36110" t="s">
        <v>18</v>
      </c>
      <c r="D36110" s="1">
        <v>42670</v>
      </c>
      <c r="F36110">
        <v>1</v>
      </c>
      <c r="G36110">
        <v>30000</v>
      </c>
      <c r="H36110" t="s">
        <v>144</v>
      </c>
      <c r="J36110" t="s">
        <v>14</v>
      </c>
      <c r="K36110">
        <v>65</v>
      </c>
      <c r="L36110" t="s">
        <v>15</v>
      </c>
    </row>
    <row r="36111" spans="1:12">
      <c r="A36111" t="e">
        <f ca="1">E00251439569621</f>
        <v>#NAME?</v>
      </c>
      <c r="B36111">
        <v>701</v>
      </c>
      <c r="C36111" t="s">
        <v>72</v>
      </c>
      <c r="D36111" s="1">
        <v>41225</v>
      </c>
      <c r="F36111">
        <v>2</v>
      </c>
      <c r="G36111">
        <v>73300</v>
      </c>
      <c r="H36111" t="s">
        <v>86</v>
      </c>
      <c r="J36111" t="s">
        <v>14</v>
      </c>
      <c r="K36111">
        <v>61</v>
      </c>
      <c r="L36111" t="s">
        <v>15</v>
      </c>
    </row>
    <row r="36112" spans="1:12">
      <c r="A36112" t="e">
        <f ca="1">E00251518868021</f>
        <v>#NAME?</v>
      </c>
      <c r="B36112">
        <v>1325</v>
      </c>
      <c r="C36112" t="s">
        <v>605</v>
      </c>
      <c r="D36112" s="1">
        <v>42089</v>
      </c>
      <c r="F36112">
        <v>2</v>
      </c>
      <c r="G36112">
        <v>7262</v>
      </c>
      <c r="H36112" t="s">
        <v>198</v>
      </c>
      <c r="J36112" t="s">
        <v>14</v>
      </c>
      <c r="K36112">
        <v>61</v>
      </c>
      <c r="L36112" t="s">
        <v>15</v>
      </c>
    </row>
    <row r="36113" spans="1:12">
      <c r="A36113" t="e">
        <f ca="1">E00251518868021</f>
        <v>#NAME?</v>
      </c>
      <c r="B36113">
        <v>1791</v>
      </c>
      <c r="C36113" t="s">
        <v>468</v>
      </c>
      <c r="D36113" s="1">
        <v>42900</v>
      </c>
      <c r="F36113">
        <v>4</v>
      </c>
      <c r="G36113">
        <v>5253</v>
      </c>
      <c r="H36113" t="s">
        <v>380</v>
      </c>
      <c r="J36113" t="s">
        <v>14</v>
      </c>
      <c r="K36113">
        <v>63</v>
      </c>
      <c r="L36113" t="s">
        <v>15</v>
      </c>
    </row>
    <row r="36114" spans="1:12">
      <c r="A36114" t="e">
        <f ca="1">E00251511139621</f>
        <v>#NAME?</v>
      </c>
      <c r="B36114">
        <v>28</v>
      </c>
      <c r="C36114" t="s">
        <v>153</v>
      </c>
      <c r="D36114" s="1">
        <v>41332</v>
      </c>
      <c r="F36114">
        <v>2</v>
      </c>
      <c r="G36114">
        <v>4019</v>
      </c>
      <c r="H36114" t="s">
        <v>26</v>
      </c>
      <c r="J36114" t="s">
        <v>14</v>
      </c>
      <c r="K36114">
        <v>52</v>
      </c>
      <c r="L36114" t="s">
        <v>15</v>
      </c>
    </row>
    <row r="36115" spans="1:12">
      <c r="A36115" t="e">
        <f ca="1">E00251511139621</f>
        <v>#NAME?</v>
      </c>
      <c r="B36115">
        <v>28</v>
      </c>
      <c r="C36115" t="s">
        <v>153</v>
      </c>
      <c r="D36115" s="1">
        <v>42528</v>
      </c>
      <c r="F36115">
        <v>1</v>
      </c>
      <c r="G36115">
        <v>49390</v>
      </c>
      <c r="H36115" t="s">
        <v>59</v>
      </c>
      <c r="J36115" t="s">
        <v>14</v>
      </c>
      <c r="K36115">
        <v>56</v>
      </c>
      <c r="L36115" t="s">
        <v>15</v>
      </c>
    </row>
    <row r="36116" spans="1:12">
      <c r="A36116" t="e">
        <f ca="1">E00251514454421</f>
        <v>#NAME?</v>
      </c>
      <c r="B36116">
        <v>446</v>
      </c>
      <c r="C36116" t="s">
        <v>94</v>
      </c>
      <c r="D36116" s="1">
        <v>41659</v>
      </c>
      <c r="F36116">
        <v>1</v>
      </c>
      <c r="G36116">
        <v>4871</v>
      </c>
      <c r="H36116" t="s">
        <v>125</v>
      </c>
      <c r="J36116" t="s">
        <v>14</v>
      </c>
      <c r="K36116">
        <v>52</v>
      </c>
      <c r="L36116" t="s">
        <v>15</v>
      </c>
    </row>
    <row r="36117" spans="1:12">
      <c r="A36117" t="e">
        <f ca="1">E00251514285421</f>
        <v>#NAME?</v>
      </c>
      <c r="B36117">
        <v>488</v>
      </c>
      <c r="C36117" t="s">
        <v>401</v>
      </c>
      <c r="D36117" s="1">
        <v>41187</v>
      </c>
      <c r="F36117">
        <v>1</v>
      </c>
      <c r="G36117">
        <v>7862</v>
      </c>
      <c r="H36117" t="s">
        <v>27</v>
      </c>
      <c r="J36117" t="s">
        <v>14</v>
      </c>
      <c r="K36117">
        <v>50</v>
      </c>
      <c r="L36117" t="s">
        <v>22</v>
      </c>
    </row>
    <row r="36118" spans="1:12">
      <c r="A36118" t="e">
        <f ca="1">E00251432420521</f>
        <v>#NAME?</v>
      </c>
      <c r="B36118">
        <v>451</v>
      </c>
      <c r="C36118" t="s">
        <v>102</v>
      </c>
      <c r="D36118" s="1">
        <v>42214</v>
      </c>
      <c r="F36118">
        <v>2</v>
      </c>
      <c r="G36118">
        <v>2729</v>
      </c>
      <c r="H36118" t="s">
        <v>115</v>
      </c>
      <c r="J36118" t="s">
        <v>14</v>
      </c>
      <c r="K36118">
        <v>52</v>
      </c>
      <c r="L36118" t="s">
        <v>15</v>
      </c>
    </row>
    <row r="36119" spans="1:12">
      <c r="A36119" t="e">
        <f ca="1">E00251430069521</f>
        <v>#NAME?</v>
      </c>
      <c r="B36119">
        <v>491</v>
      </c>
      <c r="C36119" t="s">
        <v>567</v>
      </c>
      <c r="D36119" s="1">
        <v>42081</v>
      </c>
      <c r="F36119">
        <v>2</v>
      </c>
      <c r="G36119">
        <v>7020</v>
      </c>
      <c r="H36119" t="s">
        <v>860</v>
      </c>
      <c r="J36119" t="s">
        <v>14</v>
      </c>
      <c r="K36119">
        <v>41</v>
      </c>
      <c r="L36119" t="s">
        <v>15</v>
      </c>
    </row>
    <row r="36120" spans="1:12">
      <c r="A36120" t="e">
        <f ca="1">E00251513752721</f>
        <v>#NAME?</v>
      </c>
      <c r="B36120">
        <v>702</v>
      </c>
      <c r="C36120" t="s">
        <v>293</v>
      </c>
      <c r="D36120" s="1">
        <v>42688</v>
      </c>
      <c r="F36120">
        <v>6</v>
      </c>
      <c r="G36120">
        <v>71536</v>
      </c>
      <c r="H36120" t="s">
        <v>70</v>
      </c>
      <c r="J36120" t="s">
        <v>14</v>
      </c>
      <c r="K36120">
        <v>57</v>
      </c>
      <c r="L36120" t="s">
        <v>15</v>
      </c>
    </row>
    <row r="36121" spans="1:12">
      <c r="A36121" t="e">
        <f ca="1">E00251513752721</f>
        <v>#NAME?</v>
      </c>
      <c r="B36121">
        <v>702</v>
      </c>
      <c r="C36121" t="s">
        <v>293</v>
      </c>
      <c r="D36121" s="1">
        <v>42788</v>
      </c>
      <c r="F36121">
        <v>6</v>
      </c>
      <c r="G36121">
        <v>7233</v>
      </c>
      <c r="H36121" t="s">
        <v>412</v>
      </c>
      <c r="J36121" t="s">
        <v>14</v>
      </c>
      <c r="K36121">
        <v>57</v>
      </c>
      <c r="L36121" t="s">
        <v>15</v>
      </c>
    </row>
    <row r="36122" spans="1:12">
      <c r="A36122" t="e">
        <f ca="1">E00251427204321</f>
        <v>#NAME?</v>
      </c>
      <c r="B36122">
        <v>28</v>
      </c>
      <c r="C36122" t="s">
        <v>153</v>
      </c>
      <c r="D36122" s="1">
        <v>40983</v>
      </c>
      <c r="F36122">
        <v>1</v>
      </c>
      <c r="G36122">
        <v>71595</v>
      </c>
      <c r="H36122" t="s">
        <v>672</v>
      </c>
      <c r="J36122" t="s">
        <v>14</v>
      </c>
      <c r="K36122">
        <v>44</v>
      </c>
      <c r="L36122" t="s">
        <v>15</v>
      </c>
    </row>
    <row r="36123" spans="1:12">
      <c r="A36123" t="e">
        <f ca="1">E00251531311821</f>
        <v>#NAME?</v>
      </c>
      <c r="B36123">
        <v>1128</v>
      </c>
      <c r="C36123" t="s">
        <v>424</v>
      </c>
      <c r="D36123" s="1">
        <v>42670</v>
      </c>
      <c r="F36123">
        <v>3</v>
      </c>
      <c r="G36123">
        <v>27802</v>
      </c>
      <c r="H36123" t="s">
        <v>83</v>
      </c>
      <c r="J36123" t="s">
        <v>14</v>
      </c>
      <c r="K36123">
        <v>42</v>
      </c>
      <c r="L36123" t="s">
        <v>15</v>
      </c>
    </row>
    <row r="36124" spans="1:12">
      <c r="A36124" t="e">
        <f ca="1">E00251510614621</f>
        <v>#NAME?</v>
      </c>
      <c r="B36124">
        <v>160</v>
      </c>
      <c r="C36124" t="s">
        <v>278</v>
      </c>
      <c r="D36124" s="1">
        <v>41096</v>
      </c>
      <c r="F36124">
        <v>1</v>
      </c>
      <c r="G36124">
        <v>42789</v>
      </c>
      <c r="H36124" t="s">
        <v>532</v>
      </c>
      <c r="J36124" t="s">
        <v>14</v>
      </c>
      <c r="K36124">
        <v>50</v>
      </c>
      <c r="L36124" t="s">
        <v>15</v>
      </c>
    </row>
    <row r="36125" spans="1:12">
      <c r="A36125" t="e">
        <f ca="1">E00251510614621</f>
        <v>#NAME?</v>
      </c>
      <c r="B36125">
        <v>160</v>
      </c>
      <c r="C36125" t="s">
        <v>278</v>
      </c>
      <c r="D36125" s="1">
        <v>41285</v>
      </c>
      <c r="F36125">
        <v>1</v>
      </c>
      <c r="G36125">
        <v>4019</v>
      </c>
      <c r="H36125" t="s">
        <v>26</v>
      </c>
      <c r="J36125" t="s">
        <v>14</v>
      </c>
      <c r="K36125">
        <v>51</v>
      </c>
      <c r="L36125" t="s">
        <v>15</v>
      </c>
    </row>
    <row r="36126" spans="1:12">
      <c r="A36126" t="e">
        <f ca="1">E00251514849321</f>
        <v>#NAME?</v>
      </c>
      <c r="B36126">
        <v>6156</v>
      </c>
      <c r="C36126" t="s">
        <v>352</v>
      </c>
      <c r="D36126" s="1">
        <v>41870</v>
      </c>
      <c r="F36126">
        <v>1</v>
      </c>
      <c r="G36126">
        <v>4019</v>
      </c>
      <c r="H36126" t="s">
        <v>26</v>
      </c>
      <c r="J36126" t="s">
        <v>14</v>
      </c>
      <c r="K36126">
        <v>47</v>
      </c>
      <c r="L36126" t="s">
        <v>15</v>
      </c>
    </row>
    <row r="36127" spans="1:12">
      <c r="A36127" t="e">
        <f ca="1">E00251514849321</f>
        <v>#NAME?</v>
      </c>
      <c r="B36127">
        <v>6156</v>
      </c>
      <c r="C36127" t="s">
        <v>352</v>
      </c>
      <c r="D36127" s="1">
        <v>42033</v>
      </c>
      <c r="F36127">
        <v>2</v>
      </c>
      <c r="G36127">
        <v>4019</v>
      </c>
      <c r="H36127" t="s">
        <v>26</v>
      </c>
      <c r="J36127" t="s">
        <v>14</v>
      </c>
      <c r="K36127">
        <v>47</v>
      </c>
      <c r="L36127" t="s">
        <v>15</v>
      </c>
    </row>
    <row r="36128" spans="1:12">
      <c r="A36128" t="e">
        <f ca="1">E00251513752721</f>
        <v>#NAME?</v>
      </c>
      <c r="B36128">
        <v>702</v>
      </c>
      <c r="C36128" t="s">
        <v>293</v>
      </c>
      <c r="D36128" s="1">
        <v>43042</v>
      </c>
      <c r="F36128">
        <v>6</v>
      </c>
      <c r="G36128">
        <v>71536</v>
      </c>
      <c r="H36128" t="s">
        <v>70</v>
      </c>
      <c r="J36128" t="s">
        <v>14</v>
      </c>
      <c r="K36128">
        <v>57</v>
      </c>
      <c r="L36128" t="s">
        <v>15</v>
      </c>
    </row>
    <row r="36129" spans="1:12">
      <c r="A36129" t="e">
        <f ca="1">E00251531468021</f>
        <v>#NAME?</v>
      </c>
      <c r="B36129">
        <v>703</v>
      </c>
      <c r="C36129" t="s">
        <v>305</v>
      </c>
      <c r="D36129" s="1">
        <v>41558</v>
      </c>
      <c r="F36129">
        <v>5</v>
      </c>
      <c r="G36129">
        <v>27802</v>
      </c>
      <c r="H36129" t="s">
        <v>83</v>
      </c>
      <c r="J36129" t="s">
        <v>14</v>
      </c>
      <c r="K36129">
        <v>38</v>
      </c>
      <c r="L36129" t="s">
        <v>15</v>
      </c>
    </row>
    <row r="36130" spans="1:12">
      <c r="A36130" t="e">
        <f ca="1">E00251528743621</f>
        <v>#NAME?</v>
      </c>
      <c r="B36130">
        <v>1325</v>
      </c>
      <c r="C36130" t="s">
        <v>605</v>
      </c>
      <c r="D36130" s="1">
        <v>42150</v>
      </c>
      <c r="F36130">
        <v>3</v>
      </c>
      <c r="G36130">
        <v>7919</v>
      </c>
      <c r="H36130" t="s">
        <v>1480</v>
      </c>
      <c r="J36130" t="s">
        <v>14</v>
      </c>
      <c r="K36130">
        <v>52</v>
      </c>
      <c r="L36130" t="s">
        <v>22</v>
      </c>
    </row>
    <row r="36131" spans="1:12">
      <c r="A36131" t="e">
        <f ca="1">E00251429182321</f>
        <v>#NAME?</v>
      </c>
      <c r="B36131">
        <v>290</v>
      </c>
      <c r="C36131" t="s">
        <v>449</v>
      </c>
      <c r="D36131" s="1">
        <v>42941</v>
      </c>
      <c r="F36131">
        <v>1</v>
      </c>
      <c r="G36131">
        <v>462</v>
      </c>
      <c r="H36131" t="s">
        <v>288</v>
      </c>
      <c r="J36131" t="s">
        <v>14</v>
      </c>
      <c r="K36131">
        <v>55</v>
      </c>
      <c r="L36131" t="s">
        <v>15</v>
      </c>
    </row>
    <row r="36132" spans="1:12">
      <c r="A36132" t="e">
        <f ca="1">E00251418164121</f>
        <v>#NAME?</v>
      </c>
      <c r="B36132">
        <v>1929</v>
      </c>
      <c r="C36132" t="s">
        <v>195</v>
      </c>
      <c r="D36132" s="1">
        <v>40945</v>
      </c>
      <c r="F36132">
        <v>2</v>
      </c>
      <c r="G36132">
        <v>69010</v>
      </c>
      <c r="H36132" t="s">
        <v>294</v>
      </c>
      <c r="J36132" t="s">
        <v>14</v>
      </c>
      <c r="K36132">
        <v>62</v>
      </c>
      <c r="L36132" t="s">
        <v>15</v>
      </c>
    </row>
    <row r="36133" spans="1:12">
      <c r="A36133" t="e">
        <f ca="1">E00251418164121</f>
        <v>#NAME?</v>
      </c>
      <c r="B36133">
        <v>1929</v>
      </c>
      <c r="C36133" t="s">
        <v>195</v>
      </c>
      <c r="D36133" s="1">
        <v>41611</v>
      </c>
      <c r="F36133">
        <v>2</v>
      </c>
      <c r="G36133">
        <v>4019</v>
      </c>
      <c r="H36133" t="s">
        <v>26</v>
      </c>
      <c r="J36133" t="s">
        <v>14</v>
      </c>
      <c r="K36133">
        <v>64</v>
      </c>
      <c r="L36133" t="s">
        <v>15</v>
      </c>
    </row>
    <row r="36134" spans="1:12">
      <c r="A36134" t="e">
        <f ca="1">E00251432151321</f>
        <v>#NAME?</v>
      </c>
      <c r="B36134">
        <v>494</v>
      </c>
      <c r="C36134" t="s">
        <v>63</v>
      </c>
      <c r="D36134" s="1">
        <v>42682</v>
      </c>
      <c r="F36134">
        <v>3</v>
      </c>
      <c r="G36134">
        <v>2809</v>
      </c>
      <c r="H36134" t="s">
        <v>90</v>
      </c>
      <c r="J36134" t="s">
        <v>14</v>
      </c>
      <c r="K36134">
        <v>49</v>
      </c>
      <c r="L36134" t="s">
        <v>15</v>
      </c>
    </row>
    <row r="36135" spans="1:12">
      <c r="A36135" t="e">
        <f ca="1">E00251429776121</f>
        <v>#NAME?</v>
      </c>
      <c r="B36135">
        <v>192</v>
      </c>
      <c r="C36135" t="s">
        <v>321</v>
      </c>
      <c r="D36135" s="1">
        <v>42811</v>
      </c>
      <c r="F36135">
        <v>1</v>
      </c>
      <c r="G36135">
        <v>7295</v>
      </c>
      <c r="H36135" t="s">
        <v>76</v>
      </c>
      <c r="J36135" t="s">
        <v>14</v>
      </c>
      <c r="K36135">
        <v>43</v>
      </c>
      <c r="L36135" t="s">
        <v>15</v>
      </c>
    </row>
    <row r="36136" spans="1:12">
      <c r="A36136" t="e">
        <f ca="1">E00251432443121</f>
        <v>#NAME?</v>
      </c>
      <c r="B36136">
        <v>496</v>
      </c>
      <c r="C36136" t="s">
        <v>365</v>
      </c>
      <c r="D36136" s="1">
        <v>42723</v>
      </c>
      <c r="F36136">
        <v>3</v>
      </c>
      <c r="G36136">
        <v>6029</v>
      </c>
      <c r="H36136" t="s">
        <v>728</v>
      </c>
      <c r="J36136" t="s">
        <v>14</v>
      </c>
      <c r="K36136">
        <v>51</v>
      </c>
      <c r="L36136" t="s">
        <v>15</v>
      </c>
    </row>
    <row r="36137" spans="1:12">
      <c r="A36137" t="e">
        <f ca="1">E00251531311821</f>
        <v>#NAME?</v>
      </c>
      <c r="B36137">
        <v>1128</v>
      </c>
      <c r="C36137" t="s">
        <v>424</v>
      </c>
      <c r="D36137" s="1">
        <v>42670</v>
      </c>
      <c r="F36137">
        <v>1</v>
      </c>
      <c r="G36137">
        <v>30000</v>
      </c>
      <c r="H36137" t="s">
        <v>144</v>
      </c>
      <c r="J36137" t="s">
        <v>14</v>
      </c>
      <c r="K36137">
        <v>42</v>
      </c>
      <c r="L36137" t="s">
        <v>15</v>
      </c>
    </row>
    <row r="36138" spans="1:12">
      <c r="A36138" t="e">
        <f ca="1">E00251432153221</f>
        <v>#NAME?</v>
      </c>
      <c r="B36138">
        <v>489</v>
      </c>
      <c r="C36138" t="s">
        <v>100</v>
      </c>
      <c r="D36138" s="1">
        <v>42181</v>
      </c>
      <c r="F36138">
        <v>2</v>
      </c>
      <c r="G36138">
        <v>7964</v>
      </c>
      <c r="H36138" t="s">
        <v>524</v>
      </c>
      <c r="J36138" t="s">
        <v>14</v>
      </c>
      <c r="K36138">
        <v>45</v>
      </c>
      <c r="L36138" t="s">
        <v>22</v>
      </c>
    </row>
    <row r="36139" spans="1:12">
      <c r="A36139" t="e">
        <f ca="1">E00251616233021</f>
        <v>#NAME?</v>
      </c>
      <c r="B36139">
        <v>1325</v>
      </c>
      <c r="C36139" t="s">
        <v>605</v>
      </c>
      <c r="D36139" s="1">
        <v>41207</v>
      </c>
      <c r="F36139">
        <v>6</v>
      </c>
      <c r="G36139">
        <v>2169</v>
      </c>
      <c r="H36139" t="s">
        <v>40</v>
      </c>
      <c r="J36139" t="s">
        <v>14</v>
      </c>
      <c r="K36139">
        <v>50</v>
      </c>
      <c r="L36139" t="s">
        <v>15</v>
      </c>
    </row>
    <row r="36140" spans="1:12">
      <c r="A36140" t="e">
        <f ca="1">E00251616233021</f>
        <v>#NAME?</v>
      </c>
      <c r="B36140">
        <v>1325</v>
      </c>
      <c r="C36140" t="s">
        <v>605</v>
      </c>
      <c r="D36140" s="1">
        <v>41240</v>
      </c>
      <c r="F36140">
        <v>1</v>
      </c>
      <c r="G36140">
        <v>72632</v>
      </c>
      <c r="H36140" t="s">
        <v>107</v>
      </c>
      <c r="J36140" t="s">
        <v>14</v>
      </c>
      <c r="K36140">
        <v>50</v>
      </c>
      <c r="L36140" t="s">
        <v>15</v>
      </c>
    </row>
    <row r="36141" spans="1:12">
      <c r="A36141" t="e">
        <f ca="1">E00251532633521</f>
        <v>#NAME?</v>
      </c>
      <c r="B36141">
        <v>493</v>
      </c>
      <c r="C36141" t="s">
        <v>376</v>
      </c>
      <c r="D36141" s="1">
        <v>41151</v>
      </c>
      <c r="F36141">
        <v>2</v>
      </c>
      <c r="G36141">
        <v>4019</v>
      </c>
      <c r="H36141" t="s">
        <v>26</v>
      </c>
      <c r="J36141" t="s">
        <v>14</v>
      </c>
      <c r="K36141">
        <v>56</v>
      </c>
      <c r="L36141" t="s">
        <v>15</v>
      </c>
    </row>
    <row r="36142" spans="1:12">
      <c r="A36142" t="e">
        <f ca="1">E00251533165621</f>
        <v>#NAME?</v>
      </c>
      <c r="B36142">
        <v>443</v>
      </c>
      <c r="C36142" t="s">
        <v>582</v>
      </c>
      <c r="D36142" s="1">
        <v>41151</v>
      </c>
      <c r="F36142">
        <v>1</v>
      </c>
      <c r="G36142">
        <v>34690</v>
      </c>
      <c r="H36142" t="s">
        <v>118</v>
      </c>
      <c r="J36142" t="s">
        <v>14</v>
      </c>
      <c r="K36142">
        <v>51</v>
      </c>
      <c r="L36142" t="s">
        <v>15</v>
      </c>
    </row>
    <row r="36143" spans="1:12">
      <c r="A36143" t="e">
        <f ca="1">E00251429314921</f>
        <v>#NAME?</v>
      </c>
      <c r="B36143">
        <v>4055</v>
      </c>
      <c r="C36143" t="s">
        <v>51</v>
      </c>
      <c r="D36143" s="1">
        <v>42898</v>
      </c>
      <c r="F36143">
        <v>3</v>
      </c>
      <c r="G36143">
        <v>27800</v>
      </c>
      <c r="H36143" t="s">
        <v>145</v>
      </c>
      <c r="J36143" t="s">
        <v>14</v>
      </c>
      <c r="K36143">
        <v>51</v>
      </c>
      <c r="L36143" t="s">
        <v>15</v>
      </c>
    </row>
    <row r="36144" spans="1:12">
      <c r="A36144" t="e">
        <f ca="1">E00251617643721</f>
        <v>#NAME?</v>
      </c>
      <c r="B36144">
        <v>489</v>
      </c>
      <c r="C36144" t="s">
        <v>100</v>
      </c>
      <c r="D36144" s="1">
        <v>42667</v>
      </c>
      <c r="F36144">
        <v>1</v>
      </c>
      <c r="G36144">
        <v>49390</v>
      </c>
      <c r="H36144" t="s">
        <v>59</v>
      </c>
      <c r="J36144" t="s">
        <v>14</v>
      </c>
      <c r="K36144">
        <v>49</v>
      </c>
      <c r="L36144" t="s">
        <v>15</v>
      </c>
    </row>
    <row r="36145" spans="1:12">
      <c r="A36145" t="e">
        <f ca="1">E00251617643721</f>
        <v>#NAME?</v>
      </c>
      <c r="B36145">
        <v>489</v>
      </c>
      <c r="C36145" t="s">
        <v>100</v>
      </c>
      <c r="D36145" s="1">
        <v>42794</v>
      </c>
      <c r="F36145">
        <v>3</v>
      </c>
      <c r="G36145">
        <v>496</v>
      </c>
      <c r="H36145" t="s">
        <v>190</v>
      </c>
      <c r="J36145" t="s">
        <v>14</v>
      </c>
      <c r="K36145">
        <v>49</v>
      </c>
      <c r="L36145" t="s">
        <v>15</v>
      </c>
    </row>
    <row r="36146" spans="1:12">
      <c r="A36146" t="e">
        <f ca="1">E00251617643721</f>
        <v>#NAME?</v>
      </c>
      <c r="B36146">
        <v>598</v>
      </c>
      <c r="C36146" t="s">
        <v>862</v>
      </c>
      <c r="D36146" s="1">
        <v>42234</v>
      </c>
      <c r="F36146">
        <v>1</v>
      </c>
      <c r="G36146">
        <v>81380</v>
      </c>
      <c r="H36146" t="s">
        <v>326</v>
      </c>
      <c r="J36146" t="s">
        <v>14</v>
      </c>
      <c r="K36146">
        <v>47</v>
      </c>
      <c r="L36146" t="s">
        <v>15</v>
      </c>
    </row>
    <row r="36147" spans="1:12">
      <c r="A36147" t="e">
        <f ca="1">E00251617643721</f>
        <v>#NAME?</v>
      </c>
      <c r="B36147">
        <v>598</v>
      </c>
      <c r="C36147" t="s">
        <v>862</v>
      </c>
      <c r="D36147" s="1">
        <v>42304</v>
      </c>
      <c r="F36147">
        <v>1</v>
      </c>
      <c r="G36147">
        <v>49390</v>
      </c>
      <c r="H36147" t="s">
        <v>59</v>
      </c>
      <c r="J36147" t="s">
        <v>14</v>
      </c>
      <c r="K36147">
        <v>48</v>
      </c>
      <c r="L36147" t="s">
        <v>15</v>
      </c>
    </row>
    <row r="36148" spans="1:12">
      <c r="A36148" t="e">
        <f ca="1">E00251617643721</f>
        <v>#NAME?</v>
      </c>
      <c r="B36148">
        <v>701</v>
      </c>
      <c r="C36148" t="s">
        <v>72</v>
      </c>
      <c r="D36148" s="1">
        <v>41318</v>
      </c>
      <c r="F36148">
        <v>1</v>
      </c>
      <c r="G36148">
        <v>4549</v>
      </c>
      <c r="H36148" t="s">
        <v>69</v>
      </c>
      <c r="J36148" t="s">
        <v>14</v>
      </c>
      <c r="K36148">
        <v>45</v>
      </c>
      <c r="L36148" t="s">
        <v>15</v>
      </c>
    </row>
    <row r="36149" spans="1:12">
      <c r="A36149" t="e">
        <f ca="1">E00251524999521</f>
        <v>#NAME?</v>
      </c>
      <c r="B36149">
        <v>437</v>
      </c>
      <c r="C36149" t="s">
        <v>216</v>
      </c>
      <c r="D36149" s="1">
        <v>41022</v>
      </c>
      <c r="F36149">
        <v>1</v>
      </c>
      <c r="G36149">
        <v>6110</v>
      </c>
      <c r="H36149" t="s">
        <v>1392</v>
      </c>
      <c r="J36149" t="s">
        <v>14</v>
      </c>
      <c r="K36149">
        <v>41</v>
      </c>
      <c r="L36149" t="s">
        <v>15</v>
      </c>
    </row>
    <row r="36150" spans="1:12">
      <c r="A36150" t="e">
        <f ca="1">E00251528938321</f>
        <v>#NAME?</v>
      </c>
      <c r="B36150">
        <v>291</v>
      </c>
      <c r="C36150" t="s">
        <v>160</v>
      </c>
      <c r="D36150" s="1">
        <v>42487</v>
      </c>
      <c r="F36150">
        <v>1</v>
      </c>
      <c r="G36150">
        <v>7262</v>
      </c>
      <c r="H36150" t="s">
        <v>198</v>
      </c>
      <c r="J36150" t="s">
        <v>14</v>
      </c>
      <c r="K36150">
        <v>57</v>
      </c>
      <c r="L36150" t="s">
        <v>15</v>
      </c>
    </row>
    <row r="36151" spans="1:12">
      <c r="A36151" t="e">
        <f ca="1">E00251528938321</f>
        <v>#NAME?</v>
      </c>
      <c r="B36151">
        <v>291</v>
      </c>
      <c r="C36151" t="s">
        <v>160</v>
      </c>
      <c r="D36151" s="1">
        <v>42585</v>
      </c>
      <c r="F36151">
        <v>1</v>
      </c>
      <c r="G36151">
        <v>7262</v>
      </c>
      <c r="H36151" t="s">
        <v>198</v>
      </c>
      <c r="J36151" t="s">
        <v>14</v>
      </c>
      <c r="K36151">
        <v>57</v>
      </c>
      <c r="L36151" t="s">
        <v>15</v>
      </c>
    </row>
    <row r="36152" spans="1:12">
      <c r="A36152" t="e">
        <f ca="1">E00251528938321</f>
        <v>#NAME?</v>
      </c>
      <c r="B36152">
        <v>291</v>
      </c>
      <c r="C36152" t="s">
        <v>160</v>
      </c>
      <c r="D36152" s="1">
        <v>42632</v>
      </c>
      <c r="F36152">
        <v>5</v>
      </c>
      <c r="G36152">
        <v>5859</v>
      </c>
      <c r="H36152" t="s">
        <v>607</v>
      </c>
      <c r="J36152" t="s">
        <v>14</v>
      </c>
      <c r="K36152">
        <v>58</v>
      </c>
      <c r="L36152" t="s">
        <v>15</v>
      </c>
    </row>
    <row r="36153" spans="1:12">
      <c r="A36153" t="e">
        <f ca="1">E00251528938321</f>
        <v>#NAME?</v>
      </c>
      <c r="B36153">
        <v>291</v>
      </c>
      <c r="C36153" t="s">
        <v>160</v>
      </c>
      <c r="D36153" s="1">
        <v>43003</v>
      </c>
      <c r="F36153">
        <v>1</v>
      </c>
      <c r="G36153">
        <v>78057</v>
      </c>
      <c r="H36153" t="s">
        <v>140</v>
      </c>
      <c r="J36153" t="s">
        <v>14</v>
      </c>
      <c r="K36153">
        <v>59</v>
      </c>
      <c r="L36153" t="s">
        <v>22</v>
      </c>
    </row>
    <row r="36154" spans="1:12">
      <c r="A36154" t="e">
        <f ca="1">E00251716444121</f>
        <v>#NAME?</v>
      </c>
      <c r="B36154">
        <v>438</v>
      </c>
      <c r="C36154" t="s">
        <v>474</v>
      </c>
      <c r="D36154" s="1">
        <v>43048</v>
      </c>
      <c r="F36154">
        <v>1</v>
      </c>
      <c r="G36154">
        <v>2720</v>
      </c>
      <c r="H36154" t="s">
        <v>65</v>
      </c>
      <c r="J36154" t="s">
        <v>14</v>
      </c>
      <c r="K36154">
        <v>58</v>
      </c>
      <c r="L36154" t="s">
        <v>15</v>
      </c>
    </row>
    <row r="36155" spans="1:12">
      <c r="A36155" t="e">
        <f ca="1">E00251532959121</f>
        <v>#NAME?</v>
      </c>
      <c r="B36155">
        <v>467</v>
      </c>
      <c r="C36155" t="s">
        <v>232</v>
      </c>
      <c r="D36155" s="1">
        <v>41276</v>
      </c>
      <c r="F36155">
        <v>5</v>
      </c>
      <c r="G36155">
        <v>73300</v>
      </c>
      <c r="H36155" t="s">
        <v>86</v>
      </c>
      <c r="J36155" t="s">
        <v>14</v>
      </c>
      <c r="K36155">
        <v>58</v>
      </c>
      <c r="L36155" t="s">
        <v>15</v>
      </c>
    </row>
    <row r="36156" spans="1:12">
      <c r="A36156" t="e">
        <f ca="1">E00251532959121</f>
        <v>#NAME?</v>
      </c>
      <c r="B36156">
        <v>467</v>
      </c>
      <c r="C36156" t="s">
        <v>232</v>
      </c>
      <c r="D36156" s="1">
        <v>42619</v>
      </c>
      <c r="F36156">
        <v>2</v>
      </c>
      <c r="G36156">
        <v>33399</v>
      </c>
      <c r="H36156" t="s">
        <v>1094</v>
      </c>
      <c r="J36156" t="s">
        <v>14</v>
      </c>
      <c r="K36156">
        <v>62</v>
      </c>
      <c r="L36156" t="s">
        <v>15</v>
      </c>
    </row>
    <row r="36157" spans="1:12">
      <c r="A36157" t="e">
        <f ca="1">E00251532959121</f>
        <v>#NAME?</v>
      </c>
      <c r="B36157">
        <v>868</v>
      </c>
      <c r="C36157" t="s">
        <v>1177</v>
      </c>
      <c r="D36157" s="1">
        <v>41851</v>
      </c>
      <c r="F36157">
        <v>1</v>
      </c>
      <c r="G36157">
        <v>3090</v>
      </c>
      <c r="H36157" t="s">
        <v>653</v>
      </c>
      <c r="J36157" t="s">
        <v>272</v>
      </c>
      <c r="K36157">
        <v>60</v>
      </c>
      <c r="L36157" t="s">
        <v>15</v>
      </c>
    </row>
    <row r="36158" spans="1:12">
      <c r="A36158" t="e">
        <f ca="1">E00251432420521</f>
        <v>#NAME?</v>
      </c>
      <c r="B36158">
        <v>451</v>
      </c>
      <c r="C36158" t="s">
        <v>102</v>
      </c>
      <c r="D36158" s="1">
        <v>42934</v>
      </c>
      <c r="F36158">
        <v>3</v>
      </c>
      <c r="G36158">
        <v>4019</v>
      </c>
      <c r="H36158" t="s">
        <v>26</v>
      </c>
      <c r="J36158" t="s">
        <v>14</v>
      </c>
      <c r="K36158">
        <v>54</v>
      </c>
      <c r="L36158" t="s">
        <v>15</v>
      </c>
    </row>
    <row r="36159" spans="1:12">
      <c r="A36159" t="e">
        <f ca="1">E00251514247321</f>
        <v>#NAME?</v>
      </c>
      <c r="B36159">
        <v>448</v>
      </c>
      <c r="C36159" t="s">
        <v>112</v>
      </c>
      <c r="D36159" s="1">
        <v>41010</v>
      </c>
      <c r="F36159">
        <v>1</v>
      </c>
      <c r="G36159">
        <v>29690</v>
      </c>
      <c r="H36159" t="s">
        <v>52</v>
      </c>
      <c r="J36159" t="s">
        <v>14</v>
      </c>
      <c r="K36159">
        <v>58</v>
      </c>
      <c r="L36159" t="s">
        <v>15</v>
      </c>
    </row>
    <row r="36160" spans="1:12">
      <c r="A36160" t="e">
        <f ca="1">E00251514247321</f>
        <v>#NAME?</v>
      </c>
      <c r="B36160">
        <v>448</v>
      </c>
      <c r="C36160" t="s">
        <v>112</v>
      </c>
      <c r="D36160" s="1">
        <v>41878</v>
      </c>
      <c r="F36160">
        <v>1</v>
      </c>
      <c r="G36160">
        <v>78079</v>
      </c>
      <c r="H36160" t="s">
        <v>49</v>
      </c>
      <c r="J36160" t="s">
        <v>14</v>
      </c>
      <c r="K36160">
        <v>60</v>
      </c>
      <c r="L36160" t="s">
        <v>22</v>
      </c>
    </row>
    <row r="36161" spans="1:12">
      <c r="A36161" t="e">
        <f ca="1">E00251429389321</f>
        <v>#NAME?</v>
      </c>
      <c r="B36161">
        <v>274</v>
      </c>
      <c r="C36161" t="s">
        <v>506</v>
      </c>
      <c r="D36161" s="1">
        <v>41317</v>
      </c>
      <c r="F36161">
        <v>3</v>
      </c>
      <c r="G36161">
        <v>4019</v>
      </c>
      <c r="H36161" t="s">
        <v>26</v>
      </c>
      <c r="J36161" t="s">
        <v>14</v>
      </c>
      <c r="K36161">
        <v>52</v>
      </c>
      <c r="L36161" t="s">
        <v>15</v>
      </c>
    </row>
    <row r="36162" spans="1:12">
      <c r="A36162" t="e">
        <f ca="1">E00251429389321</f>
        <v>#NAME?</v>
      </c>
      <c r="B36162">
        <v>274</v>
      </c>
      <c r="C36162" t="s">
        <v>506</v>
      </c>
      <c r="D36162" s="1">
        <v>41326</v>
      </c>
      <c r="F36162">
        <v>2</v>
      </c>
      <c r="G36162">
        <v>27800</v>
      </c>
      <c r="H36162" t="s">
        <v>145</v>
      </c>
      <c r="J36162" t="s">
        <v>14</v>
      </c>
      <c r="K36162">
        <v>52</v>
      </c>
      <c r="L36162" t="s">
        <v>15</v>
      </c>
    </row>
    <row r="36163" spans="1:12">
      <c r="A36163" t="e">
        <f ca="1">E00251429389321</f>
        <v>#NAME?</v>
      </c>
      <c r="B36163">
        <v>274</v>
      </c>
      <c r="C36163" t="s">
        <v>506</v>
      </c>
      <c r="D36163" s="1">
        <v>41869</v>
      </c>
      <c r="F36163">
        <v>1</v>
      </c>
      <c r="G36163">
        <v>25000</v>
      </c>
      <c r="H36163" t="s">
        <v>178</v>
      </c>
      <c r="J36163" t="s">
        <v>14</v>
      </c>
      <c r="K36163">
        <v>54</v>
      </c>
      <c r="L36163" t="s">
        <v>15</v>
      </c>
    </row>
    <row r="36164" spans="1:12">
      <c r="A36164" t="e">
        <f ca="1">E00251512591221</f>
        <v>#NAME?</v>
      </c>
      <c r="B36164">
        <v>3913</v>
      </c>
      <c r="C36164" t="s">
        <v>251</v>
      </c>
      <c r="D36164" s="1">
        <v>42524</v>
      </c>
      <c r="F36164">
        <v>1</v>
      </c>
      <c r="G36164">
        <v>71940</v>
      </c>
      <c r="H36164" t="s">
        <v>135</v>
      </c>
      <c r="J36164" t="s">
        <v>14</v>
      </c>
      <c r="K36164">
        <v>45</v>
      </c>
      <c r="L36164" t="s">
        <v>15</v>
      </c>
    </row>
    <row r="36165" spans="1:12">
      <c r="A36165" t="e">
        <f ca="1">E00251513752721</f>
        <v>#NAME?</v>
      </c>
      <c r="B36165">
        <v>702</v>
      </c>
      <c r="C36165" t="s">
        <v>293</v>
      </c>
      <c r="D36165" s="1">
        <v>42159</v>
      </c>
      <c r="F36165">
        <v>4</v>
      </c>
      <c r="G36165">
        <v>27800</v>
      </c>
      <c r="H36165" t="s">
        <v>145</v>
      </c>
      <c r="J36165" t="s">
        <v>14</v>
      </c>
      <c r="K36165">
        <v>55</v>
      </c>
      <c r="L36165" t="s">
        <v>15</v>
      </c>
    </row>
    <row r="36166" spans="1:12">
      <c r="A36166" t="e">
        <f ca="1">E00251515098921</f>
        <v>#NAME?</v>
      </c>
      <c r="B36166">
        <v>11</v>
      </c>
      <c r="C36166" t="s">
        <v>245</v>
      </c>
      <c r="D36166" s="1">
        <v>41562</v>
      </c>
      <c r="F36166">
        <v>1</v>
      </c>
      <c r="G36166">
        <v>27800</v>
      </c>
      <c r="H36166" t="s">
        <v>145</v>
      </c>
      <c r="J36166" t="s">
        <v>14</v>
      </c>
      <c r="K36166">
        <v>51</v>
      </c>
      <c r="L36166" t="s">
        <v>15</v>
      </c>
    </row>
    <row r="36167" spans="1:12">
      <c r="A36167" t="e">
        <f ca="1">E00251513752721</f>
        <v>#NAME?</v>
      </c>
      <c r="B36167">
        <v>702</v>
      </c>
      <c r="C36167" t="s">
        <v>293</v>
      </c>
      <c r="D36167" s="1">
        <v>42723</v>
      </c>
      <c r="F36167">
        <v>3</v>
      </c>
      <c r="G36167">
        <v>3083</v>
      </c>
      <c r="H36167" t="s">
        <v>1389</v>
      </c>
      <c r="J36167" t="s">
        <v>14</v>
      </c>
      <c r="K36167">
        <v>57</v>
      </c>
      <c r="L36167" t="s">
        <v>15</v>
      </c>
    </row>
    <row r="36168" spans="1:12">
      <c r="A36168" t="e">
        <f ca="1">E00251513752721</f>
        <v>#NAME?</v>
      </c>
      <c r="B36168">
        <v>702</v>
      </c>
      <c r="C36168" t="s">
        <v>293</v>
      </c>
      <c r="D36168" s="1">
        <v>42920</v>
      </c>
      <c r="F36168">
        <v>1</v>
      </c>
      <c r="G36168">
        <v>7877</v>
      </c>
      <c r="H36168" t="s">
        <v>642</v>
      </c>
      <c r="J36168" t="s">
        <v>14</v>
      </c>
      <c r="K36168">
        <v>57</v>
      </c>
      <c r="L36168" t="s">
        <v>22</v>
      </c>
    </row>
    <row r="36169" spans="1:12">
      <c r="A36169" t="e">
        <f ca="1">E00251524957221</f>
        <v>#NAME?</v>
      </c>
      <c r="B36169">
        <v>455</v>
      </c>
      <c r="C36169" t="s">
        <v>312</v>
      </c>
      <c r="D36169" s="1">
        <v>41351</v>
      </c>
      <c r="F36169">
        <v>1</v>
      </c>
      <c r="G36169">
        <v>3502</v>
      </c>
      <c r="H36169" t="s">
        <v>885</v>
      </c>
      <c r="J36169" t="s">
        <v>14</v>
      </c>
      <c r="K36169">
        <v>53</v>
      </c>
      <c r="L36169" t="s">
        <v>15</v>
      </c>
    </row>
    <row r="36170" spans="1:12">
      <c r="A36170" t="e">
        <f ca="1">E00251512293621</f>
        <v>#NAME?</v>
      </c>
      <c r="B36170">
        <v>51</v>
      </c>
      <c r="C36170" t="s">
        <v>372</v>
      </c>
      <c r="D36170" s="1">
        <v>41663</v>
      </c>
      <c r="F36170">
        <v>2</v>
      </c>
      <c r="G36170">
        <v>7262</v>
      </c>
      <c r="H36170" t="s">
        <v>198</v>
      </c>
      <c r="J36170" t="s">
        <v>14</v>
      </c>
      <c r="K36170">
        <v>49</v>
      </c>
      <c r="L36170" t="s">
        <v>15</v>
      </c>
    </row>
    <row r="36171" spans="1:12">
      <c r="A36171" t="e">
        <f ca="1">E00251512293621</f>
        <v>#NAME?</v>
      </c>
      <c r="B36171">
        <v>51</v>
      </c>
      <c r="C36171" t="s">
        <v>372</v>
      </c>
      <c r="D36171" s="1">
        <v>42873</v>
      </c>
      <c r="F36171">
        <v>2</v>
      </c>
      <c r="G36171">
        <v>7102</v>
      </c>
      <c r="H36171" t="s">
        <v>1223</v>
      </c>
      <c r="J36171" t="s">
        <v>14</v>
      </c>
      <c r="K36171">
        <v>52</v>
      </c>
      <c r="L36171" t="s">
        <v>15</v>
      </c>
    </row>
    <row r="36172" spans="1:12">
      <c r="A36172" t="e">
        <f ca="1">E00251512293621</f>
        <v>#NAME?</v>
      </c>
      <c r="B36172">
        <v>51</v>
      </c>
      <c r="C36172" t="s">
        <v>372</v>
      </c>
      <c r="D36172" s="1">
        <v>42954</v>
      </c>
      <c r="F36172">
        <v>1</v>
      </c>
      <c r="G36172">
        <v>2721</v>
      </c>
      <c r="H36172" t="s">
        <v>465</v>
      </c>
      <c r="J36172" t="s">
        <v>14</v>
      </c>
      <c r="K36172">
        <v>52</v>
      </c>
      <c r="L36172" t="s">
        <v>15</v>
      </c>
    </row>
    <row r="36173" spans="1:12">
      <c r="A36173" t="e">
        <f ca="1">E00251512293621</f>
        <v>#NAME?</v>
      </c>
      <c r="B36173">
        <v>51</v>
      </c>
      <c r="C36173" t="s">
        <v>372</v>
      </c>
      <c r="D36173" s="1">
        <v>42956</v>
      </c>
      <c r="F36173">
        <v>2</v>
      </c>
      <c r="G36173">
        <v>27800</v>
      </c>
      <c r="H36173" t="s">
        <v>145</v>
      </c>
      <c r="J36173" t="s">
        <v>14</v>
      </c>
      <c r="K36173">
        <v>52</v>
      </c>
      <c r="L36173" t="s">
        <v>15</v>
      </c>
    </row>
    <row r="36174" spans="1:12">
      <c r="A36174" t="e">
        <f ca="1">E00251512293621</f>
        <v>#NAME?</v>
      </c>
      <c r="B36174">
        <v>51</v>
      </c>
      <c r="C36174" t="s">
        <v>372</v>
      </c>
      <c r="D36174" s="1">
        <v>42979</v>
      </c>
      <c r="F36174">
        <v>3</v>
      </c>
      <c r="G36174">
        <v>29680</v>
      </c>
      <c r="H36174" t="s">
        <v>938</v>
      </c>
      <c r="J36174" t="s">
        <v>14</v>
      </c>
      <c r="K36174">
        <v>52</v>
      </c>
      <c r="L36174" t="s">
        <v>15</v>
      </c>
    </row>
    <row r="36175" spans="1:12">
      <c r="A36175" t="e">
        <f ca="1">E00251531311821</f>
        <v>#NAME?</v>
      </c>
      <c r="B36175">
        <v>1128</v>
      </c>
      <c r="C36175" t="s">
        <v>424</v>
      </c>
      <c r="D36175" s="1">
        <v>42515</v>
      </c>
      <c r="F36175">
        <v>3</v>
      </c>
      <c r="G36175">
        <v>7242</v>
      </c>
      <c r="H36175" t="s">
        <v>93</v>
      </c>
      <c r="J36175" t="s">
        <v>14</v>
      </c>
      <c r="K36175">
        <v>42</v>
      </c>
      <c r="L36175" t="s">
        <v>15</v>
      </c>
    </row>
    <row r="36176" spans="1:12">
      <c r="A36176" t="e">
        <f ca="1">E00251524999521</f>
        <v>#NAME?</v>
      </c>
      <c r="B36176">
        <v>437</v>
      </c>
      <c r="C36176" t="s">
        <v>216</v>
      </c>
      <c r="D36176" s="1">
        <v>42059</v>
      </c>
      <c r="F36176">
        <v>1</v>
      </c>
      <c r="G36176">
        <v>4871</v>
      </c>
      <c r="H36176" t="s">
        <v>125</v>
      </c>
      <c r="J36176" t="s">
        <v>14</v>
      </c>
      <c r="K36176">
        <v>44</v>
      </c>
      <c r="L36176" t="s">
        <v>15</v>
      </c>
    </row>
    <row r="36177" spans="1:12">
      <c r="A36177" t="e">
        <f ca="1">E00251430249221</f>
        <v>#NAME?</v>
      </c>
      <c r="B36177">
        <v>498</v>
      </c>
      <c r="C36177" t="s">
        <v>591</v>
      </c>
      <c r="D36177" s="1">
        <v>41550</v>
      </c>
      <c r="F36177">
        <v>2</v>
      </c>
      <c r="G36177">
        <v>2729</v>
      </c>
      <c r="H36177" t="s">
        <v>115</v>
      </c>
      <c r="J36177" t="s">
        <v>14</v>
      </c>
      <c r="K36177">
        <v>63</v>
      </c>
      <c r="L36177" t="s">
        <v>15</v>
      </c>
    </row>
    <row r="36178" spans="1:12">
      <c r="A36178" t="e">
        <f ca="1">E00251430249221</f>
        <v>#NAME?</v>
      </c>
      <c r="B36178">
        <v>498</v>
      </c>
      <c r="C36178" t="s">
        <v>591</v>
      </c>
      <c r="D36178" s="1">
        <v>42304</v>
      </c>
      <c r="F36178">
        <v>4</v>
      </c>
      <c r="G36178">
        <v>4019</v>
      </c>
      <c r="H36178" t="s">
        <v>26</v>
      </c>
      <c r="J36178" t="s">
        <v>14</v>
      </c>
      <c r="K36178">
        <v>65</v>
      </c>
      <c r="L36178" t="s">
        <v>15</v>
      </c>
    </row>
    <row r="36179" spans="1:12">
      <c r="A36179" t="e">
        <f ca="1">E00251430249221</f>
        <v>#NAME?</v>
      </c>
      <c r="B36179">
        <v>498</v>
      </c>
      <c r="C36179" t="s">
        <v>591</v>
      </c>
      <c r="D36179" s="1">
        <v>42311</v>
      </c>
      <c r="F36179">
        <v>2</v>
      </c>
      <c r="G36179">
        <v>2729</v>
      </c>
      <c r="H36179" t="s">
        <v>115</v>
      </c>
      <c r="J36179" t="s">
        <v>14</v>
      </c>
      <c r="K36179">
        <v>65</v>
      </c>
      <c r="L36179" t="s">
        <v>15</v>
      </c>
    </row>
    <row r="36180" spans="1:12">
      <c r="A36180" t="e">
        <f ca="1">E00251430249221</f>
        <v>#NAME?</v>
      </c>
      <c r="B36180">
        <v>498</v>
      </c>
      <c r="C36180" t="s">
        <v>591</v>
      </c>
      <c r="D36180" s="1">
        <v>42920</v>
      </c>
      <c r="F36180">
        <v>5</v>
      </c>
      <c r="G36180">
        <v>27800</v>
      </c>
      <c r="H36180" t="s">
        <v>145</v>
      </c>
      <c r="J36180" t="s">
        <v>14</v>
      </c>
      <c r="K36180">
        <v>67</v>
      </c>
      <c r="L36180" t="s">
        <v>15</v>
      </c>
    </row>
    <row r="36181" spans="1:12">
      <c r="A36181" t="e">
        <f ca="1">E00251432216821</f>
        <v>#NAME?</v>
      </c>
      <c r="B36181">
        <v>6156</v>
      </c>
      <c r="C36181" t="s">
        <v>352</v>
      </c>
      <c r="D36181" s="1">
        <v>42662</v>
      </c>
      <c r="F36181">
        <v>1</v>
      </c>
      <c r="G36181">
        <v>3079</v>
      </c>
      <c r="H36181" t="s">
        <v>1771</v>
      </c>
      <c r="J36181" t="s">
        <v>14</v>
      </c>
      <c r="K36181">
        <v>46</v>
      </c>
      <c r="L36181" t="s">
        <v>15</v>
      </c>
    </row>
    <row r="36182" spans="1:12">
      <c r="A36182" t="e">
        <f ca="1">E00251716492321</f>
        <v>#NAME?</v>
      </c>
      <c r="B36182">
        <v>502</v>
      </c>
      <c r="C36182" t="s">
        <v>172</v>
      </c>
      <c r="D36182" s="1">
        <v>41428</v>
      </c>
      <c r="F36182">
        <v>3</v>
      </c>
      <c r="G36182">
        <v>2729</v>
      </c>
      <c r="H36182" t="s">
        <v>115</v>
      </c>
      <c r="J36182" t="s">
        <v>14</v>
      </c>
      <c r="K36182">
        <v>46</v>
      </c>
      <c r="L36182" t="s">
        <v>15</v>
      </c>
    </row>
    <row r="36183" spans="1:12">
      <c r="A36183" t="e">
        <f ca="1">E00251526895321</f>
        <v>#NAME?</v>
      </c>
      <c r="B36183">
        <v>12</v>
      </c>
      <c r="C36183" t="s">
        <v>771</v>
      </c>
      <c r="D36183" s="1">
        <v>42397</v>
      </c>
      <c r="F36183">
        <v>1</v>
      </c>
      <c r="G36183">
        <v>60090</v>
      </c>
      <c r="H36183" t="s">
        <v>181</v>
      </c>
      <c r="J36183" t="s">
        <v>14</v>
      </c>
      <c r="K36183">
        <v>55</v>
      </c>
      <c r="L36183" t="s">
        <v>15</v>
      </c>
    </row>
    <row r="36184" spans="1:12">
      <c r="A36184" t="e">
        <f ca="1">E00251528958621</f>
        <v>#NAME?</v>
      </c>
      <c r="B36184">
        <v>295</v>
      </c>
      <c r="C36184" t="s">
        <v>435</v>
      </c>
      <c r="D36184" s="1">
        <v>42382</v>
      </c>
      <c r="F36184">
        <v>3</v>
      </c>
      <c r="G36184">
        <v>25000</v>
      </c>
      <c r="H36184" t="s">
        <v>178</v>
      </c>
      <c r="J36184" t="s">
        <v>14</v>
      </c>
      <c r="K36184">
        <v>64</v>
      </c>
      <c r="L36184" t="s">
        <v>15</v>
      </c>
    </row>
    <row r="36185" spans="1:12">
      <c r="A36185" t="e">
        <f ca="1">E00251626544721</f>
        <v>#NAME?</v>
      </c>
      <c r="B36185">
        <v>283</v>
      </c>
      <c r="C36185" t="s">
        <v>133</v>
      </c>
      <c r="D36185" s="1">
        <v>42541</v>
      </c>
      <c r="F36185">
        <v>1</v>
      </c>
      <c r="G36185">
        <v>72610</v>
      </c>
      <c r="H36185" t="s">
        <v>226</v>
      </c>
      <c r="J36185" t="s">
        <v>14</v>
      </c>
      <c r="K36185">
        <v>56</v>
      </c>
      <c r="L36185" t="s">
        <v>15</v>
      </c>
    </row>
    <row r="36186" spans="1:12">
      <c r="A36186" t="e">
        <f ca="1">E00251514273321</f>
        <v>#NAME?</v>
      </c>
      <c r="B36186">
        <v>490</v>
      </c>
      <c r="C36186" t="s">
        <v>158</v>
      </c>
      <c r="D36186" s="1">
        <v>41417</v>
      </c>
      <c r="F36186">
        <v>2</v>
      </c>
      <c r="G36186">
        <v>78839</v>
      </c>
      <c r="H36186" t="s">
        <v>842</v>
      </c>
      <c r="J36186" t="s">
        <v>14</v>
      </c>
      <c r="K36186">
        <v>52</v>
      </c>
      <c r="L36186" t="s">
        <v>22</v>
      </c>
    </row>
    <row r="36187" spans="1:12">
      <c r="A36187" t="e">
        <f ca="1">E00251514273321</f>
        <v>#NAME?</v>
      </c>
      <c r="B36187">
        <v>490</v>
      </c>
      <c r="C36187" t="s">
        <v>158</v>
      </c>
      <c r="D36187" s="1">
        <v>41729</v>
      </c>
      <c r="F36187">
        <v>2</v>
      </c>
      <c r="G36187">
        <v>4019</v>
      </c>
      <c r="H36187" t="s">
        <v>26</v>
      </c>
      <c r="J36187" t="s">
        <v>14</v>
      </c>
      <c r="K36187">
        <v>53</v>
      </c>
      <c r="L36187" t="s">
        <v>15</v>
      </c>
    </row>
    <row r="36188" spans="1:12">
      <c r="A36188" t="e">
        <f ca="1">E00251429755421</f>
        <v>#NAME?</v>
      </c>
      <c r="B36188">
        <v>4893</v>
      </c>
      <c r="C36188" t="s">
        <v>426</v>
      </c>
      <c r="D36188" s="1">
        <v>41754</v>
      </c>
      <c r="F36188">
        <v>1</v>
      </c>
      <c r="G36188">
        <v>72690</v>
      </c>
      <c r="H36188" t="s">
        <v>363</v>
      </c>
      <c r="I36188" t="s">
        <v>148</v>
      </c>
      <c r="J36188" t="s">
        <v>57</v>
      </c>
      <c r="K36188">
        <v>62</v>
      </c>
      <c r="L36188" t="s">
        <v>15</v>
      </c>
    </row>
    <row r="36189" spans="1:12">
      <c r="A36189" t="e">
        <f ca="1">E00251531550021</f>
        <v>#NAME?</v>
      </c>
      <c r="B36189">
        <v>1786</v>
      </c>
      <c r="C36189" t="s">
        <v>37</v>
      </c>
      <c r="D36189" s="1">
        <v>41096</v>
      </c>
      <c r="F36189">
        <v>1</v>
      </c>
      <c r="G36189">
        <v>4019</v>
      </c>
      <c r="H36189" t="s">
        <v>26</v>
      </c>
      <c r="J36189" t="s">
        <v>14</v>
      </c>
      <c r="K36189">
        <v>55</v>
      </c>
      <c r="L36189" t="s">
        <v>15</v>
      </c>
    </row>
    <row r="36190" spans="1:12">
      <c r="A36190" t="e">
        <f ca="1">E00251430134421</f>
        <v>#NAME?</v>
      </c>
      <c r="B36190">
        <v>467</v>
      </c>
      <c r="C36190" t="s">
        <v>232</v>
      </c>
      <c r="D36190" s="1">
        <v>42592</v>
      </c>
      <c r="F36190">
        <v>1</v>
      </c>
      <c r="G36190">
        <v>57420</v>
      </c>
      <c r="H36190" t="s">
        <v>267</v>
      </c>
      <c r="J36190" t="s">
        <v>14</v>
      </c>
      <c r="K36190">
        <v>53</v>
      </c>
      <c r="L36190" t="s">
        <v>15</v>
      </c>
    </row>
    <row r="36191" spans="1:12">
      <c r="A36191" t="e">
        <f ca="1">E00251430134421</f>
        <v>#NAME?</v>
      </c>
      <c r="B36191">
        <v>467</v>
      </c>
      <c r="C36191" t="s">
        <v>232</v>
      </c>
      <c r="D36191" s="1">
        <v>42612</v>
      </c>
      <c r="F36191">
        <v>2</v>
      </c>
      <c r="G36191">
        <v>4019</v>
      </c>
      <c r="H36191" t="s">
        <v>26</v>
      </c>
      <c r="J36191" t="s">
        <v>14</v>
      </c>
      <c r="K36191">
        <v>53</v>
      </c>
      <c r="L36191" t="s">
        <v>15</v>
      </c>
    </row>
    <row r="36192" spans="1:12">
      <c r="A36192" t="e">
        <f ca="1">E00251528935221</f>
        <v>#NAME?</v>
      </c>
      <c r="B36192">
        <v>290</v>
      </c>
      <c r="C36192" t="s">
        <v>449</v>
      </c>
      <c r="D36192" s="1">
        <v>41207</v>
      </c>
      <c r="F36192">
        <v>1</v>
      </c>
      <c r="G36192">
        <v>311</v>
      </c>
      <c r="H36192" t="s">
        <v>599</v>
      </c>
      <c r="J36192" t="s">
        <v>14</v>
      </c>
      <c r="K36192">
        <v>54</v>
      </c>
      <c r="L36192" t="s">
        <v>15</v>
      </c>
    </row>
    <row r="36193" spans="1:12">
      <c r="A36193" t="e">
        <f ca="1">E00251531550021</f>
        <v>#NAME?</v>
      </c>
      <c r="B36193">
        <v>1786</v>
      </c>
      <c r="C36193" t="s">
        <v>37</v>
      </c>
      <c r="D36193" s="1">
        <v>42901</v>
      </c>
      <c r="F36193">
        <v>3</v>
      </c>
      <c r="G36193">
        <v>4019</v>
      </c>
      <c r="H36193" t="s">
        <v>26</v>
      </c>
      <c r="J36193" t="s">
        <v>14</v>
      </c>
      <c r="K36193">
        <v>60</v>
      </c>
      <c r="L36193" t="s">
        <v>15</v>
      </c>
    </row>
    <row r="36194" spans="1:12">
      <c r="A36194" t="e">
        <f ca="1">E00251532351021</f>
        <v>#NAME?</v>
      </c>
      <c r="B36194">
        <v>490</v>
      </c>
      <c r="C36194" t="s">
        <v>158</v>
      </c>
      <c r="D36194" s="1">
        <v>42235</v>
      </c>
      <c r="F36194">
        <v>2</v>
      </c>
      <c r="G36194">
        <v>7242</v>
      </c>
      <c r="H36194" t="s">
        <v>93</v>
      </c>
      <c r="J36194" t="s">
        <v>14</v>
      </c>
      <c r="K36194">
        <v>57</v>
      </c>
      <c r="L36194" t="s">
        <v>15</v>
      </c>
    </row>
    <row r="36195" spans="1:12">
      <c r="A36195" t="e">
        <f ca="1">E00251532351021</f>
        <v>#NAME?</v>
      </c>
      <c r="B36195">
        <v>490</v>
      </c>
      <c r="C36195" t="s">
        <v>158</v>
      </c>
      <c r="D36195" s="1">
        <v>42656</v>
      </c>
      <c r="F36195">
        <v>1</v>
      </c>
      <c r="G36195">
        <v>72191</v>
      </c>
      <c r="H36195" t="s">
        <v>883</v>
      </c>
      <c r="J36195" t="s">
        <v>14</v>
      </c>
      <c r="K36195">
        <v>58</v>
      </c>
      <c r="L36195" t="s">
        <v>15</v>
      </c>
    </row>
    <row r="36196" spans="1:12">
      <c r="A36196" t="e">
        <f ca="1">E00251532351021</f>
        <v>#NAME?</v>
      </c>
      <c r="B36196">
        <v>490</v>
      </c>
      <c r="C36196" t="s">
        <v>158</v>
      </c>
      <c r="D36196" s="1">
        <v>42781</v>
      </c>
      <c r="F36196">
        <v>4</v>
      </c>
      <c r="G36196">
        <v>2720</v>
      </c>
      <c r="H36196" t="s">
        <v>65</v>
      </c>
      <c r="J36196" t="s">
        <v>14</v>
      </c>
      <c r="K36196">
        <v>58</v>
      </c>
      <c r="L36196" t="s">
        <v>15</v>
      </c>
    </row>
    <row r="36197" spans="1:12">
      <c r="A36197" t="e">
        <f ca="1">E00251532351021</f>
        <v>#NAME?</v>
      </c>
      <c r="B36197">
        <v>490</v>
      </c>
      <c r="C36197" t="s">
        <v>158</v>
      </c>
      <c r="D36197" s="1">
        <v>42858</v>
      </c>
      <c r="F36197">
        <v>2</v>
      </c>
      <c r="G36197">
        <v>29690</v>
      </c>
      <c r="H36197" t="s">
        <v>52</v>
      </c>
      <c r="J36197" t="s">
        <v>14</v>
      </c>
      <c r="K36197">
        <v>58</v>
      </c>
      <c r="L36197" t="s">
        <v>15</v>
      </c>
    </row>
    <row r="36198" spans="1:12">
      <c r="A36198" t="e">
        <f ca="1">E00251513453021</f>
        <v>#NAME?</v>
      </c>
      <c r="B36198">
        <v>440</v>
      </c>
      <c r="C36198" t="s">
        <v>12</v>
      </c>
      <c r="D36198" s="1">
        <v>42488</v>
      </c>
      <c r="F36198">
        <v>2</v>
      </c>
      <c r="G36198">
        <v>4019</v>
      </c>
      <c r="H36198" t="s">
        <v>26</v>
      </c>
      <c r="J36198" t="s">
        <v>14</v>
      </c>
      <c r="K36198">
        <v>53</v>
      </c>
      <c r="L36198" t="s">
        <v>15</v>
      </c>
    </row>
    <row r="36199" spans="1:12">
      <c r="A36199" t="e">
        <f ca="1">E00251518851921</f>
        <v>#NAME?</v>
      </c>
      <c r="B36199">
        <v>1325</v>
      </c>
      <c r="C36199" t="s">
        <v>605</v>
      </c>
      <c r="D36199" s="1">
        <v>41233</v>
      </c>
      <c r="F36199">
        <v>1</v>
      </c>
      <c r="G36199">
        <v>78099</v>
      </c>
      <c r="H36199" t="s">
        <v>225</v>
      </c>
      <c r="J36199" t="s">
        <v>14</v>
      </c>
      <c r="K36199">
        <v>42</v>
      </c>
      <c r="L36199" t="s">
        <v>22</v>
      </c>
    </row>
    <row r="36200" spans="1:12">
      <c r="A36200" t="e">
        <f ca="1">E00251432420521</f>
        <v>#NAME?</v>
      </c>
      <c r="B36200">
        <v>451</v>
      </c>
      <c r="C36200" t="s">
        <v>102</v>
      </c>
      <c r="D36200" s="1">
        <v>40983</v>
      </c>
      <c r="F36200">
        <v>3</v>
      </c>
      <c r="G36200">
        <v>496</v>
      </c>
      <c r="H36200" t="s">
        <v>190</v>
      </c>
      <c r="J36200" t="s">
        <v>14</v>
      </c>
      <c r="K36200">
        <v>48</v>
      </c>
      <c r="L36200" t="s">
        <v>15</v>
      </c>
    </row>
    <row r="36201" spans="1:12">
      <c r="A36201" t="e">
        <f ca="1">E00251537608221</f>
        <v>#NAME?</v>
      </c>
      <c r="B36201">
        <v>442</v>
      </c>
      <c r="C36201" t="s">
        <v>95</v>
      </c>
      <c r="D36201" s="1">
        <v>42663</v>
      </c>
      <c r="F36201">
        <v>2</v>
      </c>
      <c r="G36201">
        <v>4019</v>
      </c>
      <c r="H36201" t="s">
        <v>26</v>
      </c>
      <c r="J36201" t="s">
        <v>14</v>
      </c>
      <c r="K36201">
        <v>65</v>
      </c>
      <c r="L36201" t="s">
        <v>15</v>
      </c>
    </row>
    <row r="36202" spans="1:12">
      <c r="A36202" t="e">
        <f ca="1">E00251629160421</f>
        <v>#NAME?</v>
      </c>
      <c r="B36202">
        <v>195</v>
      </c>
      <c r="C36202" t="s">
        <v>854</v>
      </c>
      <c r="D36202" s="1">
        <v>42863</v>
      </c>
      <c r="F36202">
        <v>1</v>
      </c>
      <c r="G36202">
        <v>4019</v>
      </c>
      <c r="H36202" t="s">
        <v>26</v>
      </c>
      <c r="J36202" t="s">
        <v>14</v>
      </c>
      <c r="K36202">
        <v>54</v>
      </c>
      <c r="L36202" t="s">
        <v>15</v>
      </c>
    </row>
    <row r="36203" spans="1:12">
      <c r="A36203" t="e">
        <f ca="1">E00251512209421</f>
        <v>#NAME?</v>
      </c>
      <c r="B36203">
        <v>66</v>
      </c>
      <c r="C36203" t="s">
        <v>134</v>
      </c>
      <c r="D36203" s="1">
        <v>41401</v>
      </c>
      <c r="F36203">
        <v>1</v>
      </c>
      <c r="G36203">
        <v>8270</v>
      </c>
      <c r="H36203" t="s">
        <v>816</v>
      </c>
      <c r="J36203" t="s">
        <v>14</v>
      </c>
      <c r="K36203">
        <v>58</v>
      </c>
      <c r="L36203" t="s">
        <v>15</v>
      </c>
    </row>
    <row r="36204" spans="1:12">
      <c r="A36204" t="e">
        <f ca="1">E00251524999521</f>
        <v>#NAME?</v>
      </c>
      <c r="B36204">
        <v>437</v>
      </c>
      <c r="C36204" t="s">
        <v>216</v>
      </c>
      <c r="D36204" s="1">
        <v>42683</v>
      </c>
      <c r="F36204">
        <v>1</v>
      </c>
      <c r="G36204">
        <v>7242</v>
      </c>
      <c r="H36204" t="s">
        <v>93</v>
      </c>
      <c r="J36204" t="s">
        <v>14</v>
      </c>
      <c r="K36204">
        <v>45</v>
      </c>
      <c r="L36204" t="s">
        <v>15</v>
      </c>
    </row>
    <row r="36205" spans="1:12">
      <c r="A36205" t="e">
        <f ca="1">E00251512282321</f>
        <v>#NAME?</v>
      </c>
      <c r="B36205">
        <v>3913</v>
      </c>
      <c r="C36205" t="s">
        <v>251</v>
      </c>
      <c r="D36205" s="1">
        <v>41113</v>
      </c>
      <c r="F36205">
        <v>4</v>
      </c>
      <c r="G36205">
        <v>4659</v>
      </c>
      <c r="H36205" t="s">
        <v>47</v>
      </c>
      <c r="J36205" t="s">
        <v>14</v>
      </c>
      <c r="K36205">
        <v>56</v>
      </c>
      <c r="L36205" t="s">
        <v>15</v>
      </c>
    </row>
    <row r="36206" spans="1:12">
      <c r="A36206" t="e">
        <f ca="1">E00251427384421</f>
        <v>#NAME?</v>
      </c>
      <c r="B36206">
        <v>10</v>
      </c>
      <c r="C36206" t="s">
        <v>18</v>
      </c>
      <c r="D36206" s="1">
        <v>41465</v>
      </c>
      <c r="F36206">
        <v>1</v>
      </c>
      <c r="G36206">
        <v>6272</v>
      </c>
      <c r="H36206" t="s">
        <v>635</v>
      </c>
      <c r="J36206" t="s">
        <v>14</v>
      </c>
      <c r="K36206">
        <v>50</v>
      </c>
      <c r="L36206" t="s">
        <v>15</v>
      </c>
    </row>
    <row r="36207" spans="1:12">
      <c r="A36207" t="e">
        <f ca="1">E00251427384421</f>
        <v>#NAME?</v>
      </c>
      <c r="B36207">
        <v>10</v>
      </c>
      <c r="C36207" t="s">
        <v>18</v>
      </c>
      <c r="D36207" s="1">
        <v>42144</v>
      </c>
      <c r="F36207">
        <v>1</v>
      </c>
      <c r="G36207">
        <v>2809</v>
      </c>
      <c r="H36207" t="s">
        <v>90</v>
      </c>
      <c r="J36207" t="s">
        <v>14</v>
      </c>
      <c r="K36207">
        <v>52</v>
      </c>
      <c r="L36207" t="s">
        <v>15</v>
      </c>
    </row>
    <row r="36208" spans="1:12">
      <c r="A36208" t="e">
        <f ca="1">E00251629160421</f>
        <v>#NAME?</v>
      </c>
      <c r="B36208">
        <v>195</v>
      </c>
      <c r="C36208" t="s">
        <v>854</v>
      </c>
      <c r="D36208" s="1">
        <v>42916</v>
      </c>
      <c r="F36208">
        <v>2</v>
      </c>
      <c r="G36208">
        <v>2729</v>
      </c>
      <c r="H36208" t="s">
        <v>115</v>
      </c>
      <c r="J36208" t="s">
        <v>14</v>
      </c>
      <c r="K36208">
        <v>54</v>
      </c>
      <c r="L36208" t="s">
        <v>15</v>
      </c>
    </row>
    <row r="36209" spans="1:12">
      <c r="A36209" t="e">
        <f ca="1">E00251513434021</f>
        <v>#NAME?</v>
      </c>
      <c r="B36209">
        <v>473</v>
      </c>
      <c r="C36209" t="s">
        <v>669</v>
      </c>
      <c r="D36209" s="1">
        <v>41817</v>
      </c>
      <c r="F36209">
        <v>2</v>
      </c>
      <c r="G36209">
        <v>2448</v>
      </c>
      <c r="H36209" t="s">
        <v>19</v>
      </c>
      <c r="J36209" t="s">
        <v>14</v>
      </c>
      <c r="K36209">
        <v>46</v>
      </c>
      <c r="L36209" t="s">
        <v>15</v>
      </c>
    </row>
    <row r="36210" spans="1:12">
      <c r="A36210" t="e">
        <f ca="1">E00251510737521</f>
        <v>#NAME?</v>
      </c>
      <c r="B36210">
        <v>122</v>
      </c>
      <c r="C36210" t="s">
        <v>522</v>
      </c>
      <c r="D36210" s="1">
        <v>41309</v>
      </c>
      <c r="F36210">
        <v>1</v>
      </c>
      <c r="G36210">
        <v>25000</v>
      </c>
      <c r="H36210" t="s">
        <v>178</v>
      </c>
      <c r="J36210" t="s">
        <v>14</v>
      </c>
      <c r="K36210">
        <v>63</v>
      </c>
      <c r="L36210" t="s">
        <v>15</v>
      </c>
    </row>
    <row r="36211" spans="1:12">
      <c r="A36211" t="e">
        <f ca="1">E00251616218721</f>
        <v>#NAME?</v>
      </c>
      <c r="B36211">
        <v>389</v>
      </c>
      <c r="C36211" t="s">
        <v>763</v>
      </c>
      <c r="D36211" s="1">
        <v>42467</v>
      </c>
      <c r="F36211">
        <v>1</v>
      </c>
      <c r="G36211">
        <v>4019</v>
      </c>
      <c r="H36211" t="s">
        <v>26</v>
      </c>
      <c r="J36211" t="s">
        <v>14</v>
      </c>
      <c r="K36211">
        <v>52</v>
      </c>
      <c r="L36211" t="s">
        <v>15</v>
      </c>
    </row>
    <row r="36212" spans="1:12">
      <c r="A36212" t="e">
        <f ca="1">E00251528938321</f>
        <v>#NAME?</v>
      </c>
      <c r="B36212">
        <v>291</v>
      </c>
      <c r="C36212" t="s">
        <v>160</v>
      </c>
      <c r="D36212" s="1">
        <v>42089</v>
      </c>
      <c r="F36212">
        <v>4</v>
      </c>
      <c r="G36212">
        <v>4019</v>
      </c>
      <c r="H36212" t="s">
        <v>26</v>
      </c>
      <c r="J36212" t="s">
        <v>14</v>
      </c>
      <c r="K36212">
        <v>56</v>
      </c>
      <c r="L36212" t="s">
        <v>15</v>
      </c>
    </row>
    <row r="36213" spans="1:12">
      <c r="A36213" t="e">
        <f ca="1">E00251528938321</f>
        <v>#NAME?</v>
      </c>
      <c r="B36213">
        <v>291</v>
      </c>
      <c r="C36213" t="s">
        <v>160</v>
      </c>
      <c r="D36213" s="1">
        <v>42254</v>
      </c>
      <c r="F36213">
        <v>1</v>
      </c>
      <c r="G36213">
        <v>4019</v>
      </c>
      <c r="H36213" t="s">
        <v>26</v>
      </c>
      <c r="J36213" t="s">
        <v>14</v>
      </c>
      <c r="K36213">
        <v>57</v>
      </c>
      <c r="L36213" t="s">
        <v>15</v>
      </c>
    </row>
    <row r="36214" spans="1:12">
      <c r="A36214" t="e">
        <f ca="1">E00251510847621</f>
        <v>#NAME?</v>
      </c>
      <c r="B36214">
        <v>105</v>
      </c>
      <c r="C36214" t="s">
        <v>682</v>
      </c>
      <c r="D36214" s="1">
        <v>41317</v>
      </c>
      <c r="F36214">
        <v>1</v>
      </c>
      <c r="G36214">
        <v>93</v>
      </c>
      <c r="H36214" t="s">
        <v>29</v>
      </c>
      <c r="J36214" t="s">
        <v>14</v>
      </c>
      <c r="K36214">
        <v>56</v>
      </c>
      <c r="L36214" t="s">
        <v>15</v>
      </c>
    </row>
    <row r="36215" spans="1:12">
      <c r="A36215" t="e">
        <f ca="1">E00251615945221</f>
        <v>#NAME?</v>
      </c>
      <c r="B36215">
        <v>1273</v>
      </c>
      <c r="C36215" t="s">
        <v>28</v>
      </c>
      <c r="D36215" s="1">
        <v>42069</v>
      </c>
      <c r="F36215">
        <v>1</v>
      </c>
      <c r="G36215">
        <v>55090</v>
      </c>
      <c r="H36215" t="s">
        <v>400</v>
      </c>
      <c r="J36215" t="s">
        <v>14</v>
      </c>
      <c r="K36215">
        <v>50</v>
      </c>
      <c r="L36215" t="s">
        <v>15</v>
      </c>
    </row>
    <row r="36216" spans="1:12">
      <c r="A36216" t="e">
        <f ca="1">E00251529478021</f>
        <v>#NAME?</v>
      </c>
      <c r="B36216">
        <v>151</v>
      </c>
      <c r="C36216" t="s">
        <v>381</v>
      </c>
      <c r="D36216" s="1">
        <v>42755</v>
      </c>
      <c r="F36216">
        <v>1</v>
      </c>
      <c r="G36216">
        <v>25000</v>
      </c>
      <c r="H36216" t="s">
        <v>178</v>
      </c>
      <c r="J36216" t="s">
        <v>14</v>
      </c>
      <c r="K36216">
        <v>60</v>
      </c>
      <c r="L36216" t="s">
        <v>15</v>
      </c>
    </row>
    <row r="36217" spans="1:12">
      <c r="A36217" t="e">
        <f ca="1">E00251616967621</f>
        <v>#NAME?</v>
      </c>
      <c r="B36217">
        <v>1786</v>
      </c>
      <c r="C36217" t="s">
        <v>37</v>
      </c>
      <c r="D36217" s="1">
        <v>42328</v>
      </c>
      <c r="F36217">
        <v>1</v>
      </c>
      <c r="G36217">
        <v>2883</v>
      </c>
      <c r="H36217" t="s">
        <v>903</v>
      </c>
      <c r="J36217" t="s">
        <v>14</v>
      </c>
      <c r="K36217">
        <v>49</v>
      </c>
      <c r="L36217" t="s">
        <v>15</v>
      </c>
    </row>
    <row r="36218" spans="1:12">
      <c r="A36218" t="e">
        <f ca="1">E00251524952721</f>
        <v>#NAME?</v>
      </c>
      <c r="B36218">
        <v>437</v>
      </c>
      <c r="C36218" t="s">
        <v>216</v>
      </c>
      <c r="D36218" s="1">
        <v>43054</v>
      </c>
      <c r="F36218">
        <v>4</v>
      </c>
      <c r="G36218">
        <v>29690</v>
      </c>
      <c r="H36218" t="s">
        <v>52</v>
      </c>
      <c r="J36218" t="s">
        <v>14</v>
      </c>
      <c r="K36218">
        <v>52</v>
      </c>
      <c r="L36218" t="s">
        <v>15</v>
      </c>
    </row>
    <row r="36219" spans="1:12">
      <c r="A36219" t="e">
        <f ca="1">E00251533607221</f>
        <v>#NAME?</v>
      </c>
      <c r="B36219">
        <v>122</v>
      </c>
      <c r="C36219" t="s">
        <v>522</v>
      </c>
      <c r="D36219" s="1">
        <v>41110</v>
      </c>
      <c r="F36219">
        <v>1</v>
      </c>
      <c r="G36219">
        <v>7243</v>
      </c>
      <c r="H36219" t="s">
        <v>42</v>
      </c>
      <c r="J36219" t="s">
        <v>14</v>
      </c>
      <c r="K36219">
        <v>43</v>
      </c>
      <c r="L36219" t="s">
        <v>15</v>
      </c>
    </row>
    <row r="36220" spans="1:12">
      <c r="A36220" t="e">
        <f ca="1">E00251533607221</f>
        <v>#NAME?</v>
      </c>
      <c r="B36220">
        <v>122</v>
      </c>
      <c r="C36220" t="s">
        <v>522</v>
      </c>
      <c r="D36220" s="1">
        <v>41116</v>
      </c>
      <c r="F36220">
        <v>1</v>
      </c>
      <c r="G36220">
        <v>7243</v>
      </c>
      <c r="H36220" t="s">
        <v>42</v>
      </c>
      <c r="J36220" t="s">
        <v>14</v>
      </c>
      <c r="K36220">
        <v>43</v>
      </c>
      <c r="L36220" t="s">
        <v>15</v>
      </c>
    </row>
    <row r="36221" spans="1:12">
      <c r="A36221" t="e">
        <f ca="1">E00251717807221</f>
        <v>#NAME?</v>
      </c>
      <c r="B36221">
        <v>1128</v>
      </c>
      <c r="C36221" t="s">
        <v>424</v>
      </c>
      <c r="D36221" s="1">
        <v>41228</v>
      </c>
      <c r="F36221">
        <v>1</v>
      </c>
      <c r="G36221">
        <v>7242</v>
      </c>
      <c r="H36221" t="s">
        <v>93</v>
      </c>
      <c r="J36221" t="s">
        <v>14</v>
      </c>
      <c r="K36221">
        <v>44</v>
      </c>
      <c r="L36221" t="s">
        <v>15</v>
      </c>
    </row>
    <row r="36222" spans="1:12">
      <c r="A36222" t="e">
        <f ca="1">E00251716551821</f>
        <v>#NAME?</v>
      </c>
      <c r="B36222">
        <v>502</v>
      </c>
      <c r="C36222" t="s">
        <v>172</v>
      </c>
      <c r="D36222" s="1">
        <v>41299</v>
      </c>
      <c r="F36222">
        <v>2</v>
      </c>
      <c r="G36222">
        <v>4019</v>
      </c>
      <c r="H36222" t="s">
        <v>26</v>
      </c>
      <c r="J36222" t="s">
        <v>14</v>
      </c>
      <c r="K36222">
        <v>43</v>
      </c>
      <c r="L36222" t="s">
        <v>15</v>
      </c>
    </row>
    <row r="36223" spans="1:12">
      <c r="A36223" t="e">
        <f ca="1">E00251527038021</f>
        <v>#NAME?</v>
      </c>
      <c r="B36223">
        <v>1028</v>
      </c>
      <c r="C36223" t="s">
        <v>127</v>
      </c>
      <c r="D36223" s="1">
        <v>42800</v>
      </c>
      <c r="F36223">
        <v>1</v>
      </c>
      <c r="G36223">
        <v>5990</v>
      </c>
      <c r="H36223" t="s">
        <v>60</v>
      </c>
      <c r="I36223" t="s">
        <v>127</v>
      </c>
      <c r="J36223" t="s">
        <v>57</v>
      </c>
      <c r="K36223">
        <v>59</v>
      </c>
      <c r="L36223" t="s">
        <v>15</v>
      </c>
    </row>
    <row r="36224" spans="1:12">
      <c r="A36224" t="e">
        <f ca="1">E00251510746621</f>
        <v>#NAME?</v>
      </c>
      <c r="B36224">
        <v>122</v>
      </c>
      <c r="C36224" t="s">
        <v>522</v>
      </c>
      <c r="D36224" s="1">
        <v>40966</v>
      </c>
      <c r="F36224">
        <v>2</v>
      </c>
      <c r="G36224">
        <v>7999</v>
      </c>
      <c r="H36224" t="s">
        <v>80</v>
      </c>
      <c r="J36224" t="s">
        <v>14</v>
      </c>
      <c r="K36224">
        <v>40</v>
      </c>
      <c r="L36224" t="s">
        <v>15</v>
      </c>
    </row>
    <row r="36225" spans="1:12">
      <c r="A36225" t="e">
        <f ca="1">E00251512459221</f>
        <v>#NAME?</v>
      </c>
      <c r="B36225">
        <v>1929</v>
      </c>
      <c r="C36225" t="s">
        <v>195</v>
      </c>
      <c r="D36225" s="1">
        <v>42347</v>
      </c>
      <c r="F36225">
        <v>1</v>
      </c>
      <c r="G36225">
        <v>7869</v>
      </c>
      <c r="H36225" t="s">
        <v>470</v>
      </c>
      <c r="J36225" t="s">
        <v>14</v>
      </c>
      <c r="K36225">
        <v>44</v>
      </c>
      <c r="L36225" t="s">
        <v>22</v>
      </c>
    </row>
    <row r="36226" spans="1:12">
      <c r="A36226" t="e">
        <f ca="1">E00251512459221</f>
        <v>#NAME?</v>
      </c>
      <c r="B36226">
        <v>1929</v>
      </c>
      <c r="C36226" t="s">
        <v>195</v>
      </c>
      <c r="D36226" s="1">
        <v>42361</v>
      </c>
      <c r="F36226">
        <v>4</v>
      </c>
      <c r="G36226">
        <v>2141</v>
      </c>
      <c r="H36226" t="s">
        <v>614</v>
      </c>
      <c r="J36226" t="s">
        <v>14</v>
      </c>
      <c r="K36226">
        <v>44</v>
      </c>
      <c r="L36226" t="s">
        <v>15</v>
      </c>
    </row>
    <row r="36227" spans="1:12">
      <c r="A36227" t="e">
        <f ca="1">E00251439864321</f>
        <v>#NAME?</v>
      </c>
      <c r="B36227">
        <v>496</v>
      </c>
      <c r="C36227" t="s">
        <v>365</v>
      </c>
      <c r="D36227" s="1">
        <v>42774</v>
      </c>
      <c r="F36227">
        <v>2</v>
      </c>
      <c r="G36227">
        <v>3051</v>
      </c>
      <c r="H36227" t="s">
        <v>13</v>
      </c>
      <c r="J36227" t="s">
        <v>14</v>
      </c>
      <c r="K36227">
        <v>44</v>
      </c>
      <c r="L36227" t="s">
        <v>15</v>
      </c>
    </row>
    <row r="36228" spans="1:12">
      <c r="A36228" t="e">
        <f ca="1">E00251528760321</f>
        <v>#NAME?</v>
      </c>
      <c r="B36228">
        <v>291</v>
      </c>
      <c r="C36228" t="s">
        <v>160</v>
      </c>
      <c r="D36228" s="1">
        <v>42116</v>
      </c>
      <c r="F36228">
        <v>2</v>
      </c>
      <c r="G36228">
        <v>4779</v>
      </c>
      <c r="H36228" t="s">
        <v>231</v>
      </c>
      <c r="J36228" t="s">
        <v>14</v>
      </c>
      <c r="K36228">
        <v>61</v>
      </c>
      <c r="L36228" t="s">
        <v>15</v>
      </c>
    </row>
    <row r="36229" spans="1:12">
      <c r="A36229" t="e">
        <f ca="1">E00251524999521</f>
        <v>#NAME?</v>
      </c>
      <c r="B36229">
        <v>437</v>
      </c>
      <c r="C36229" t="s">
        <v>216</v>
      </c>
      <c r="D36229" s="1">
        <v>42647</v>
      </c>
      <c r="F36229">
        <v>1</v>
      </c>
      <c r="G36229">
        <v>38870</v>
      </c>
      <c r="H36229" t="s">
        <v>514</v>
      </c>
      <c r="J36229" t="s">
        <v>14</v>
      </c>
      <c r="K36229">
        <v>45</v>
      </c>
      <c r="L36229" t="s">
        <v>15</v>
      </c>
    </row>
    <row r="36230" spans="1:12">
      <c r="A36230" t="e">
        <f ca="1">E00251510746621</f>
        <v>#NAME?</v>
      </c>
      <c r="B36230">
        <v>4884</v>
      </c>
      <c r="C36230" t="s">
        <v>772</v>
      </c>
      <c r="D36230" s="1">
        <v>42244</v>
      </c>
      <c r="F36230">
        <v>1</v>
      </c>
      <c r="G36230">
        <v>7235</v>
      </c>
      <c r="H36230" t="s">
        <v>108</v>
      </c>
      <c r="I36230" t="s">
        <v>148</v>
      </c>
      <c r="J36230" t="s">
        <v>57</v>
      </c>
      <c r="K36230">
        <v>43</v>
      </c>
      <c r="L36230" t="s">
        <v>15</v>
      </c>
    </row>
    <row r="36231" spans="1:12">
      <c r="A36231" t="e">
        <f ca="1">E00251524951321</f>
        <v>#NAME?</v>
      </c>
      <c r="B36231">
        <v>455</v>
      </c>
      <c r="C36231" t="s">
        <v>312</v>
      </c>
      <c r="D36231" s="1">
        <v>41043</v>
      </c>
      <c r="F36231">
        <v>2</v>
      </c>
      <c r="G36231">
        <v>4019</v>
      </c>
      <c r="H36231" t="s">
        <v>26</v>
      </c>
      <c r="J36231" t="s">
        <v>14</v>
      </c>
      <c r="K36231">
        <v>49</v>
      </c>
      <c r="L36231" t="s">
        <v>15</v>
      </c>
    </row>
    <row r="36232" spans="1:12">
      <c r="A36232" t="e">
        <f ca="1">E00251524951321</f>
        <v>#NAME?</v>
      </c>
      <c r="B36232">
        <v>455</v>
      </c>
      <c r="C36232" t="s">
        <v>312</v>
      </c>
      <c r="D36232" s="1">
        <v>42494</v>
      </c>
      <c r="F36232">
        <v>2</v>
      </c>
      <c r="G36232">
        <v>4019</v>
      </c>
      <c r="H36232" t="s">
        <v>26</v>
      </c>
      <c r="J36232" t="s">
        <v>14</v>
      </c>
      <c r="K36232">
        <v>53</v>
      </c>
      <c r="L36232" t="s">
        <v>15</v>
      </c>
    </row>
    <row r="36233" spans="1:12">
      <c r="A36233" t="e">
        <f ca="1">E00251512430321</f>
        <v>#NAME?</v>
      </c>
      <c r="B36233">
        <v>48</v>
      </c>
      <c r="C36233" t="s">
        <v>249</v>
      </c>
      <c r="D36233" s="1">
        <v>42774</v>
      </c>
      <c r="F36233">
        <v>1</v>
      </c>
      <c r="G36233">
        <v>5198</v>
      </c>
      <c r="H36233" t="s">
        <v>200</v>
      </c>
      <c r="J36233" t="s">
        <v>14</v>
      </c>
      <c r="K36233">
        <v>45</v>
      </c>
      <c r="L36233" t="s">
        <v>15</v>
      </c>
    </row>
    <row r="36234" spans="1:12">
      <c r="A36234" t="e">
        <f ca="1">E00251524981821</f>
        <v>#NAME?</v>
      </c>
      <c r="B36234">
        <v>454</v>
      </c>
      <c r="C36234" t="s">
        <v>179</v>
      </c>
      <c r="D36234" s="1">
        <v>41744</v>
      </c>
      <c r="F36234">
        <v>3</v>
      </c>
      <c r="G36234">
        <v>2349</v>
      </c>
      <c r="H36234" t="s">
        <v>497</v>
      </c>
      <c r="J36234" t="s">
        <v>14</v>
      </c>
      <c r="K36234">
        <v>61</v>
      </c>
      <c r="L36234" t="s">
        <v>15</v>
      </c>
    </row>
    <row r="36235" spans="1:12">
      <c r="A36235" t="e">
        <f ca="1">E00251533153821</f>
        <v>#NAME?</v>
      </c>
      <c r="B36235">
        <v>467</v>
      </c>
      <c r="C36235" t="s">
        <v>232</v>
      </c>
      <c r="D36235" s="1">
        <v>41422</v>
      </c>
      <c r="F36235">
        <v>5</v>
      </c>
      <c r="G36235">
        <v>6929</v>
      </c>
      <c r="H36235" t="s">
        <v>36</v>
      </c>
      <c r="J36235" t="s">
        <v>14</v>
      </c>
      <c r="K36235">
        <v>57</v>
      </c>
      <c r="L36235" t="s">
        <v>15</v>
      </c>
    </row>
    <row r="36236" spans="1:12">
      <c r="A36236" t="e">
        <f ca="1">E00251514152121</f>
        <v>#NAME?</v>
      </c>
      <c r="B36236">
        <v>702</v>
      </c>
      <c r="C36236" t="s">
        <v>293</v>
      </c>
      <c r="D36236" s="1">
        <v>41262</v>
      </c>
      <c r="F36236">
        <v>3</v>
      </c>
      <c r="G36236">
        <v>40490</v>
      </c>
      <c r="H36236" t="s">
        <v>815</v>
      </c>
      <c r="J36236" t="s">
        <v>14</v>
      </c>
      <c r="K36236">
        <v>55</v>
      </c>
      <c r="L36236" t="s">
        <v>15</v>
      </c>
    </row>
    <row r="36237" spans="1:12">
      <c r="A36237" t="e">
        <f ca="1">E00251427221921</f>
        <v>#NAME?</v>
      </c>
      <c r="B36237">
        <v>10</v>
      </c>
      <c r="C36237" t="s">
        <v>18</v>
      </c>
      <c r="D36237" s="1">
        <v>41039</v>
      </c>
      <c r="F36237">
        <v>1</v>
      </c>
      <c r="G36237">
        <v>7906</v>
      </c>
      <c r="H36237" t="s">
        <v>173</v>
      </c>
      <c r="J36237" t="s">
        <v>14</v>
      </c>
      <c r="K36237">
        <v>55</v>
      </c>
      <c r="L36237" t="s">
        <v>22</v>
      </c>
    </row>
    <row r="36238" spans="1:12">
      <c r="A36238" t="e">
        <f ca="1">E00251615815321</f>
        <v>#NAME?</v>
      </c>
      <c r="B36238">
        <v>500</v>
      </c>
      <c r="C36238" t="s">
        <v>161</v>
      </c>
      <c r="D36238" s="1">
        <v>42846</v>
      </c>
      <c r="F36238">
        <v>2</v>
      </c>
      <c r="G36238">
        <v>27800</v>
      </c>
      <c r="H36238" t="s">
        <v>145</v>
      </c>
      <c r="J36238" t="s">
        <v>14</v>
      </c>
      <c r="K36238">
        <v>59</v>
      </c>
      <c r="L36238" t="s">
        <v>15</v>
      </c>
    </row>
    <row r="36239" spans="1:12">
      <c r="A36239" t="e">
        <f t="shared" ref="A36239:A36251" ca="1" si="330">E00251514152121</f>
        <v>#NAME?</v>
      </c>
      <c r="B36239">
        <v>702</v>
      </c>
      <c r="C36239" t="s">
        <v>293</v>
      </c>
      <c r="D36239" s="1">
        <v>41733</v>
      </c>
      <c r="F36239">
        <v>4</v>
      </c>
      <c r="G36239">
        <v>40490</v>
      </c>
      <c r="H36239" t="s">
        <v>815</v>
      </c>
      <c r="J36239" t="s">
        <v>14</v>
      </c>
      <c r="K36239">
        <v>57</v>
      </c>
      <c r="L36239" t="s">
        <v>15</v>
      </c>
    </row>
    <row r="36240" spans="1:12">
      <c r="A36240" t="e">
        <f t="shared" ca="1" si="330"/>
        <v>#NAME?</v>
      </c>
      <c r="B36240">
        <v>702</v>
      </c>
      <c r="C36240" t="s">
        <v>293</v>
      </c>
      <c r="D36240" s="1">
        <v>41834</v>
      </c>
      <c r="F36240">
        <v>2</v>
      </c>
      <c r="G36240">
        <v>55090</v>
      </c>
      <c r="H36240" t="s">
        <v>400</v>
      </c>
      <c r="J36240" t="s">
        <v>14</v>
      </c>
      <c r="K36240">
        <v>57</v>
      </c>
      <c r="L36240" t="s">
        <v>15</v>
      </c>
    </row>
    <row r="36241" spans="1:12">
      <c r="A36241" t="e">
        <f t="shared" ca="1" si="330"/>
        <v>#NAME?</v>
      </c>
      <c r="B36241">
        <v>702</v>
      </c>
      <c r="C36241" t="s">
        <v>293</v>
      </c>
      <c r="D36241" s="1">
        <v>42044</v>
      </c>
      <c r="F36241">
        <v>1</v>
      </c>
      <c r="G36241">
        <v>78093</v>
      </c>
      <c r="H36241" t="s">
        <v>769</v>
      </c>
      <c r="J36241" t="s">
        <v>14</v>
      </c>
      <c r="K36241">
        <v>57</v>
      </c>
      <c r="L36241" t="s">
        <v>22</v>
      </c>
    </row>
    <row r="36242" spans="1:12">
      <c r="A36242" t="e">
        <f t="shared" ca="1" si="330"/>
        <v>#NAME?</v>
      </c>
      <c r="B36242">
        <v>702</v>
      </c>
      <c r="C36242" t="s">
        <v>293</v>
      </c>
      <c r="D36242" s="1">
        <v>42208</v>
      </c>
      <c r="F36242">
        <v>6</v>
      </c>
      <c r="G36242">
        <v>2169</v>
      </c>
      <c r="H36242" t="s">
        <v>40</v>
      </c>
      <c r="J36242" t="s">
        <v>14</v>
      </c>
      <c r="K36242">
        <v>58</v>
      </c>
      <c r="L36242" t="s">
        <v>15</v>
      </c>
    </row>
    <row r="36243" spans="1:12">
      <c r="A36243" t="e">
        <f t="shared" ca="1" si="330"/>
        <v>#NAME?</v>
      </c>
      <c r="B36243">
        <v>703</v>
      </c>
      <c r="C36243" t="s">
        <v>305</v>
      </c>
      <c r="D36243" s="1">
        <v>40968</v>
      </c>
      <c r="F36243">
        <v>3</v>
      </c>
      <c r="G36243">
        <v>37515</v>
      </c>
      <c r="H36243" t="s">
        <v>612</v>
      </c>
      <c r="J36243" t="s">
        <v>14</v>
      </c>
      <c r="K36243">
        <v>55</v>
      </c>
      <c r="L36243" t="s">
        <v>15</v>
      </c>
    </row>
    <row r="36244" spans="1:12">
      <c r="A36244" t="e">
        <f t="shared" ca="1" si="330"/>
        <v>#NAME?</v>
      </c>
      <c r="B36244">
        <v>703</v>
      </c>
      <c r="C36244" t="s">
        <v>305</v>
      </c>
      <c r="D36244" s="1">
        <v>41325</v>
      </c>
      <c r="F36244">
        <v>3</v>
      </c>
      <c r="G36244">
        <v>3699</v>
      </c>
      <c r="H36244" t="s">
        <v>149</v>
      </c>
      <c r="J36244" t="s">
        <v>14</v>
      </c>
      <c r="K36244">
        <v>56</v>
      </c>
      <c r="L36244" t="s">
        <v>15</v>
      </c>
    </row>
    <row r="36245" spans="1:12">
      <c r="A36245" t="e">
        <f t="shared" ca="1" si="330"/>
        <v>#NAME?</v>
      </c>
      <c r="B36245">
        <v>703</v>
      </c>
      <c r="C36245" t="s">
        <v>305</v>
      </c>
      <c r="D36245" s="1">
        <v>42202</v>
      </c>
      <c r="F36245">
        <v>1</v>
      </c>
      <c r="G36245">
        <v>9190</v>
      </c>
      <c r="H36245" t="s">
        <v>1243</v>
      </c>
      <c r="J36245" t="s">
        <v>14</v>
      </c>
      <c r="K36245">
        <v>58</v>
      </c>
      <c r="L36245" t="s">
        <v>15</v>
      </c>
    </row>
    <row r="36246" spans="1:12">
      <c r="A36246" t="e">
        <f t="shared" ca="1" si="330"/>
        <v>#NAME?</v>
      </c>
      <c r="B36246">
        <v>703</v>
      </c>
      <c r="C36246" t="s">
        <v>305</v>
      </c>
      <c r="D36246" s="1">
        <v>42501</v>
      </c>
      <c r="F36246">
        <v>2</v>
      </c>
      <c r="G36246">
        <v>40490</v>
      </c>
      <c r="H36246" t="s">
        <v>815</v>
      </c>
      <c r="J36246" t="s">
        <v>14</v>
      </c>
      <c r="K36246">
        <v>59</v>
      </c>
      <c r="L36246" t="s">
        <v>15</v>
      </c>
    </row>
    <row r="36247" spans="1:12">
      <c r="A36247" t="e">
        <f t="shared" ca="1" si="330"/>
        <v>#NAME?</v>
      </c>
      <c r="B36247">
        <v>703</v>
      </c>
      <c r="C36247" t="s">
        <v>305</v>
      </c>
      <c r="D36247" s="1">
        <v>42585</v>
      </c>
      <c r="F36247">
        <v>5</v>
      </c>
      <c r="G36247">
        <v>2119</v>
      </c>
      <c r="H36247" t="s">
        <v>82</v>
      </c>
      <c r="J36247" t="s">
        <v>14</v>
      </c>
      <c r="K36247">
        <v>59</v>
      </c>
      <c r="L36247" t="s">
        <v>15</v>
      </c>
    </row>
    <row r="36248" spans="1:12">
      <c r="A36248" t="e">
        <f t="shared" ca="1" si="330"/>
        <v>#NAME?</v>
      </c>
      <c r="B36248">
        <v>703</v>
      </c>
      <c r="C36248" t="s">
        <v>305</v>
      </c>
      <c r="D36248" s="1">
        <v>42592</v>
      </c>
      <c r="F36248">
        <v>5</v>
      </c>
      <c r="G36248">
        <v>4549</v>
      </c>
      <c r="H36248" t="s">
        <v>69</v>
      </c>
      <c r="J36248" t="s">
        <v>14</v>
      </c>
      <c r="K36248">
        <v>59</v>
      </c>
      <c r="L36248" t="s">
        <v>15</v>
      </c>
    </row>
    <row r="36249" spans="1:12">
      <c r="A36249" t="e">
        <f t="shared" ca="1" si="330"/>
        <v>#NAME?</v>
      </c>
      <c r="B36249">
        <v>703</v>
      </c>
      <c r="C36249" t="s">
        <v>305</v>
      </c>
      <c r="D36249" s="1">
        <v>42619</v>
      </c>
      <c r="F36249">
        <v>6</v>
      </c>
      <c r="G36249">
        <v>78321</v>
      </c>
      <c r="H36249" t="s">
        <v>490</v>
      </c>
      <c r="J36249" t="s">
        <v>14</v>
      </c>
      <c r="K36249">
        <v>59</v>
      </c>
      <c r="L36249" t="s">
        <v>22</v>
      </c>
    </row>
    <row r="36250" spans="1:12">
      <c r="A36250" t="e">
        <f t="shared" ca="1" si="330"/>
        <v>#NAME?</v>
      </c>
      <c r="B36250">
        <v>703</v>
      </c>
      <c r="C36250" t="s">
        <v>305</v>
      </c>
      <c r="D36250" s="1">
        <v>42689</v>
      </c>
      <c r="F36250">
        <v>4</v>
      </c>
      <c r="G36250">
        <v>2724</v>
      </c>
      <c r="H36250" t="s">
        <v>73</v>
      </c>
      <c r="J36250" t="s">
        <v>14</v>
      </c>
      <c r="K36250">
        <v>59</v>
      </c>
      <c r="L36250" t="s">
        <v>15</v>
      </c>
    </row>
    <row r="36251" spans="1:12">
      <c r="A36251" t="e">
        <f t="shared" ca="1" si="330"/>
        <v>#NAME?</v>
      </c>
      <c r="B36251">
        <v>703</v>
      </c>
      <c r="C36251" t="s">
        <v>305</v>
      </c>
      <c r="D36251" s="1">
        <v>42769</v>
      </c>
      <c r="F36251">
        <v>2</v>
      </c>
      <c r="G36251">
        <v>8270</v>
      </c>
      <c r="H36251" t="s">
        <v>816</v>
      </c>
      <c r="J36251" t="s">
        <v>14</v>
      </c>
      <c r="K36251">
        <v>59</v>
      </c>
      <c r="L36251" t="s">
        <v>15</v>
      </c>
    </row>
    <row r="36252" spans="1:12">
      <c r="A36252" t="e">
        <f ca="1">E00251617623621</f>
        <v>#NAME?</v>
      </c>
      <c r="B36252">
        <v>7505</v>
      </c>
      <c r="C36252" t="s">
        <v>209</v>
      </c>
      <c r="D36252" s="1">
        <v>42184</v>
      </c>
      <c r="F36252">
        <v>1</v>
      </c>
      <c r="G36252">
        <v>3798</v>
      </c>
      <c r="H36252" t="s">
        <v>902</v>
      </c>
      <c r="J36252" t="s">
        <v>14</v>
      </c>
      <c r="K36252">
        <v>46</v>
      </c>
      <c r="L36252" t="s">
        <v>15</v>
      </c>
    </row>
    <row r="36253" spans="1:12">
      <c r="A36253" t="e">
        <f ca="1">E00251617623621</f>
        <v>#NAME?</v>
      </c>
      <c r="B36253">
        <v>7505</v>
      </c>
      <c r="C36253" t="s">
        <v>209</v>
      </c>
      <c r="D36253" s="1">
        <v>42451</v>
      </c>
      <c r="F36253">
        <v>1</v>
      </c>
      <c r="G36253">
        <v>8830</v>
      </c>
      <c r="H36253" t="s">
        <v>691</v>
      </c>
      <c r="J36253" t="s">
        <v>14</v>
      </c>
      <c r="K36253">
        <v>47</v>
      </c>
      <c r="L36253" t="s">
        <v>15</v>
      </c>
    </row>
    <row r="36254" spans="1:12">
      <c r="A36254" t="e">
        <f ca="1">E00251514152121</f>
        <v>#NAME?</v>
      </c>
      <c r="B36254">
        <v>703</v>
      </c>
      <c r="C36254" t="s">
        <v>305</v>
      </c>
      <c r="D36254" s="1">
        <v>42880</v>
      </c>
      <c r="F36254">
        <v>5</v>
      </c>
      <c r="G36254">
        <v>2724</v>
      </c>
      <c r="H36254" t="s">
        <v>73</v>
      </c>
      <c r="J36254" t="s">
        <v>14</v>
      </c>
      <c r="K36254">
        <v>60</v>
      </c>
      <c r="L36254" t="s">
        <v>15</v>
      </c>
    </row>
    <row r="36255" spans="1:12">
      <c r="A36255" t="e">
        <f ca="1">E00251514152121</f>
        <v>#NAME?</v>
      </c>
      <c r="B36255">
        <v>703</v>
      </c>
      <c r="C36255" t="s">
        <v>305</v>
      </c>
      <c r="D36255" s="1">
        <v>43014</v>
      </c>
      <c r="F36255">
        <v>5</v>
      </c>
      <c r="G36255">
        <v>3004</v>
      </c>
      <c r="H36255" t="s">
        <v>104</v>
      </c>
      <c r="J36255" t="s">
        <v>14</v>
      </c>
      <c r="K36255">
        <v>60</v>
      </c>
      <c r="L36255" t="s">
        <v>15</v>
      </c>
    </row>
    <row r="36256" spans="1:12">
      <c r="A36256" t="e">
        <f ca="1">E00251514152121</f>
        <v>#NAME?</v>
      </c>
      <c r="B36256">
        <v>744</v>
      </c>
      <c r="C36256" t="s">
        <v>308</v>
      </c>
      <c r="D36256" s="1">
        <v>42506</v>
      </c>
      <c r="F36256">
        <v>1</v>
      </c>
      <c r="G36256">
        <v>6829</v>
      </c>
      <c r="H36256" t="s">
        <v>666</v>
      </c>
      <c r="I36256" t="s">
        <v>56</v>
      </c>
      <c r="J36256" t="s">
        <v>57</v>
      </c>
      <c r="K36256">
        <v>59</v>
      </c>
      <c r="L36256" t="s">
        <v>15</v>
      </c>
    </row>
    <row r="36257" spans="1:12">
      <c r="A36257" t="e">
        <f ca="1">E00251613168521</f>
        <v>#NAME?</v>
      </c>
      <c r="B36257">
        <v>4903</v>
      </c>
      <c r="C36257" t="s">
        <v>1108</v>
      </c>
      <c r="D36257" s="1">
        <v>42655</v>
      </c>
      <c r="F36257">
        <v>1</v>
      </c>
      <c r="G36257">
        <v>8470</v>
      </c>
      <c r="H36257" t="s">
        <v>120</v>
      </c>
      <c r="I36257" t="s">
        <v>148</v>
      </c>
      <c r="J36257" t="s">
        <v>57</v>
      </c>
      <c r="K36257">
        <v>40</v>
      </c>
      <c r="L36257" t="s">
        <v>15</v>
      </c>
    </row>
    <row r="36258" spans="1:12">
      <c r="A36258" t="e">
        <f ca="1">E00251617623621</f>
        <v>#NAME?</v>
      </c>
      <c r="B36258">
        <v>7505</v>
      </c>
      <c r="C36258" t="s">
        <v>209</v>
      </c>
      <c r="D36258" s="1">
        <v>43059</v>
      </c>
      <c r="F36258">
        <v>1</v>
      </c>
      <c r="G36258">
        <v>53081</v>
      </c>
      <c r="H36258" t="s">
        <v>456</v>
      </c>
      <c r="J36258" t="s">
        <v>14</v>
      </c>
      <c r="K36258">
        <v>48</v>
      </c>
      <c r="L36258" t="s">
        <v>15</v>
      </c>
    </row>
    <row r="36259" spans="1:12">
      <c r="A36259" t="e">
        <f ca="1">E00251427218921</f>
        <v>#NAME?</v>
      </c>
      <c r="B36259">
        <v>4991</v>
      </c>
      <c r="C36259" t="s">
        <v>838</v>
      </c>
      <c r="D36259" s="1">
        <v>43077</v>
      </c>
      <c r="F36259">
        <v>2</v>
      </c>
      <c r="G36259">
        <v>1101</v>
      </c>
      <c r="H36259" t="s">
        <v>220</v>
      </c>
      <c r="I36259" t="s">
        <v>148</v>
      </c>
      <c r="J36259" t="s">
        <v>57</v>
      </c>
      <c r="K36259">
        <v>56</v>
      </c>
      <c r="L36259" t="s">
        <v>15</v>
      </c>
    </row>
    <row r="36260" spans="1:12">
      <c r="A36260" t="e">
        <f ca="1">E00251516975021</f>
        <v>#NAME?</v>
      </c>
      <c r="B36260">
        <v>62</v>
      </c>
      <c r="C36260" t="s">
        <v>20</v>
      </c>
      <c r="D36260" s="1">
        <v>42684</v>
      </c>
      <c r="F36260">
        <v>1</v>
      </c>
      <c r="G36260">
        <v>7242</v>
      </c>
      <c r="H36260" t="s">
        <v>93</v>
      </c>
      <c r="J36260" t="s">
        <v>14</v>
      </c>
      <c r="K36260">
        <v>44</v>
      </c>
      <c r="L36260" t="s">
        <v>15</v>
      </c>
    </row>
    <row r="36261" spans="1:12">
      <c r="A36261" t="e">
        <f ca="1">E00251429251821</f>
        <v>#NAME?</v>
      </c>
      <c r="B36261">
        <v>272</v>
      </c>
      <c r="C36261" t="s">
        <v>174</v>
      </c>
      <c r="D36261" s="1">
        <v>41656</v>
      </c>
      <c r="E36261">
        <v>4</v>
      </c>
      <c r="F36261">
        <v>2</v>
      </c>
      <c r="G36261">
        <v>34431</v>
      </c>
      <c r="H36261" t="s">
        <v>1772</v>
      </c>
      <c r="J36261" t="s">
        <v>34</v>
      </c>
      <c r="K36261">
        <v>53</v>
      </c>
      <c r="L36261" t="s">
        <v>15</v>
      </c>
    </row>
    <row r="36262" spans="1:12">
      <c r="A36262" t="e">
        <f ca="1">E00251514752621</f>
        <v>#NAME?</v>
      </c>
      <c r="B36262">
        <v>481</v>
      </c>
      <c r="C36262" t="s">
        <v>402</v>
      </c>
      <c r="D36262" s="1">
        <v>43019</v>
      </c>
      <c r="F36262">
        <v>3</v>
      </c>
      <c r="G36262">
        <v>6101</v>
      </c>
      <c r="H36262" t="s">
        <v>423</v>
      </c>
      <c r="J36262" t="s">
        <v>14</v>
      </c>
      <c r="K36262">
        <v>58</v>
      </c>
      <c r="L36262" t="s">
        <v>15</v>
      </c>
    </row>
    <row r="36263" spans="1:12">
      <c r="A36263" t="e">
        <f ca="1">E00251424821221</f>
        <v>#NAME?</v>
      </c>
      <c r="B36263">
        <v>122</v>
      </c>
      <c r="C36263" t="s">
        <v>522</v>
      </c>
      <c r="D36263" s="1">
        <v>41033</v>
      </c>
      <c r="F36263">
        <v>3</v>
      </c>
      <c r="G36263">
        <v>4019</v>
      </c>
      <c r="H36263" t="s">
        <v>26</v>
      </c>
      <c r="J36263" t="s">
        <v>14</v>
      </c>
      <c r="K36263">
        <v>56</v>
      </c>
      <c r="L36263" t="s">
        <v>15</v>
      </c>
    </row>
    <row r="36264" spans="1:12">
      <c r="A36264" t="e">
        <f ca="1">E00251424821221</f>
        <v>#NAME?</v>
      </c>
      <c r="B36264">
        <v>122</v>
      </c>
      <c r="C36264" t="s">
        <v>522</v>
      </c>
      <c r="D36264" s="1">
        <v>41456</v>
      </c>
      <c r="F36264">
        <v>3</v>
      </c>
      <c r="G36264">
        <v>25000</v>
      </c>
      <c r="H36264" t="s">
        <v>178</v>
      </c>
      <c r="J36264" t="s">
        <v>14</v>
      </c>
      <c r="K36264">
        <v>57</v>
      </c>
      <c r="L36264" t="s">
        <v>15</v>
      </c>
    </row>
    <row r="36265" spans="1:12">
      <c r="A36265" t="e">
        <f ca="1">E00251424821221</f>
        <v>#NAME?</v>
      </c>
      <c r="B36265">
        <v>122</v>
      </c>
      <c r="C36265" t="s">
        <v>522</v>
      </c>
      <c r="D36265" s="1">
        <v>42921</v>
      </c>
      <c r="F36265">
        <v>3</v>
      </c>
      <c r="G36265">
        <v>29620</v>
      </c>
      <c r="H36265" t="s">
        <v>460</v>
      </c>
      <c r="J36265" t="s">
        <v>14</v>
      </c>
      <c r="K36265">
        <v>61</v>
      </c>
      <c r="L36265" t="s">
        <v>15</v>
      </c>
    </row>
    <row r="36266" spans="1:12">
      <c r="A36266" t="e">
        <f t="shared" ref="A36266:A36272" ca="1" si="331">E00251429251821</f>
        <v>#NAME?</v>
      </c>
      <c r="B36266">
        <v>290</v>
      </c>
      <c r="C36266" t="s">
        <v>449</v>
      </c>
      <c r="D36266" s="1">
        <v>40983</v>
      </c>
      <c r="F36266">
        <v>6</v>
      </c>
      <c r="G36266">
        <v>30391</v>
      </c>
      <c r="H36266" t="s">
        <v>690</v>
      </c>
      <c r="J36266" t="s">
        <v>14</v>
      </c>
      <c r="K36266">
        <v>51</v>
      </c>
      <c r="L36266" t="s">
        <v>15</v>
      </c>
    </row>
    <row r="36267" spans="1:12">
      <c r="A36267" t="e">
        <f t="shared" ca="1" si="331"/>
        <v>#NAME?</v>
      </c>
      <c r="B36267">
        <v>290</v>
      </c>
      <c r="C36267" t="s">
        <v>449</v>
      </c>
      <c r="D36267" s="1">
        <v>41124</v>
      </c>
      <c r="F36267">
        <v>1</v>
      </c>
      <c r="G36267">
        <v>3699</v>
      </c>
      <c r="H36267" t="s">
        <v>149</v>
      </c>
      <c r="J36267" t="s">
        <v>14</v>
      </c>
      <c r="K36267">
        <v>52</v>
      </c>
      <c r="L36267" t="s">
        <v>15</v>
      </c>
    </row>
    <row r="36268" spans="1:12">
      <c r="A36268" t="e">
        <f t="shared" ca="1" si="331"/>
        <v>#NAME?</v>
      </c>
      <c r="B36268">
        <v>290</v>
      </c>
      <c r="C36268" t="s">
        <v>449</v>
      </c>
      <c r="D36268" s="1">
        <v>42325</v>
      </c>
      <c r="F36268">
        <v>1</v>
      </c>
      <c r="G36268">
        <v>462</v>
      </c>
      <c r="H36268" t="s">
        <v>288</v>
      </c>
      <c r="J36268" t="s">
        <v>14</v>
      </c>
      <c r="K36268">
        <v>55</v>
      </c>
      <c r="L36268" t="s">
        <v>15</v>
      </c>
    </row>
    <row r="36269" spans="1:12">
      <c r="A36269" t="e">
        <f t="shared" ca="1" si="331"/>
        <v>#NAME?</v>
      </c>
      <c r="B36269">
        <v>290</v>
      </c>
      <c r="C36269" t="s">
        <v>449</v>
      </c>
      <c r="D36269" s="1">
        <v>42999</v>
      </c>
      <c r="F36269">
        <v>1</v>
      </c>
      <c r="G36269">
        <v>9108</v>
      </c>
      <c r="H36269" t="s">
        <v>1160</v>
      </c>
      <c r="J36269" t="s">
        <v>14</v>
      </c>
      <c r="K36269">
        <v>57</v>
      </c>
      <c r="L36269" t="s">
        <v>15</v>
      </c>
    </row>
    <row r="36270" spans="1:12">
      <c r="A36270" t="e">
        <f t="shared" ca="1" si="331"/>
        <v>#NAME?</v>
      </c>
      <c r="B36270">
        <v>294</v>
      </c>
      <c r="C36270" t="s">
        <v>61</v>
      </c>
      <c r="D36270" s="1">
        <v>41666</v>
      </c>
      <c r="F36270">
        <v>6</v>
      </c>
      <c r="G36270">
        <v>69270</v>
      </c>
      <c r="H36270" t="s">
        <v>1156</v>
      </c>
      <c r="J36270" t="s">
        <v>14</v>
      </c>
      <c r="K36270">
        <v>53</v>
      </c>
      <c r="L36270" t="s">
        <v>15</v>
      </c>
    </row>
    <row r="36271" spans="1:12">
      <c r="A36271" t="e">
        <f t="shared" ca="1" si="331"/>
        <v>#NAME?</v>
      </c>
      <c r="B36271">
        <v>294</v>
      </c>
      <c r="C36271" t="s">
        <v>61</v>
      </c>
      <c r="D36271" s="1">
        <v>42140</v>
      </c>
      <c r="F36271">
        <v>1</v>
      </c>
      <c r="G36271">
        <v>30000</v>
      </c>
      <c r="H36271" t="s">
        <v>144</v>
      </c>
      <c r="J36271" t="s">
        <v>14</v>
      </c>
      <c r="K36271">
        <v>55</v>
      </c>
      <c r="L36271" t="s">
        <v>15</v>
      </c>
    </row>
    <row r="36272" spans="1:12">
      <c r="A36272" t="e">
        <f t="shared" ca="1" si="331"/>
        <v>#NAME?</v>
      </c>
      <c r="B36272">
        <v>297</v>
      </c>
      <c r="C36272" t="s">
        <v>411</v>
      </c>
      <c r="D36272" s="1">
        <v>42588</v>
      </c>
      <c r="F36272">
        <v>3</v>
      </c>
      <c r="G36272">
        <v>7175</v>
      </c>
      <c r="H36272" t="s">
        <v>689</v>
      </c>
      <c r="J36272" t="s">
        <v>14</v>
      </c>
      <c r="K36272">
        <v>56</v>
      </c>
      <c r="L36272" t="s">
        <v>15</v>
      </c>
    </row>
    <row r="36273" spans="1:12">
      <c r="A36273" t="e">
        <f ca="1">E00251715425121</f>
        <v>#NAME?</v>
      </c>
      <c r="B36273">
        <v>93</v>
      </c>
      <c r="C36273" t="s">
        <v>375</v>
      </c>
      <c r="D36273" s="1">
        <v>42093</v>
      </c>
      <c r="F36273">
        <v>1</v>
      </c>
      <c r="G36273">
        <v>4721</v>
      </c>
      <c r="H36273" t="s">
        <v>1193</v>
      </c>
      <c r="J36273" t="s">
        <v>14</v>
      </c>
      <c r="K36273">
        <v>56</v>
      </c>
      <c r="L36273" t="s">
        <v>15</v>
      </c>
    </row>
    <row r="36274" spans="1:12">
      <c r="A36274" t="e">
        <f ca="1">E00251618081421</f>
        <v>#NAME?</v>
      </c>
      <c r="B36274">
        <v>11</v>
      </c>
      <c r="C36274" t="s">
        <v>245</v>
      </c>
      <c r="D36274" s="1">
        <v>42507</v>
      </c>
      <c r="F36274">
        <v>1</v>
      </c>
      <c r="G36274">
        <v>7999</v>
      </c>
      <c r="H36274" t="s">
        <v>80</v>
      </c>
      <c r="J36274" t="s">
        <v>14</v>
      </c>
      <c r="K36274">
        <v>51</v>
      </c>
      <c r="L36274" t="s">
        <v>15</v>
      </c>
    </row>
    <row r="36275" spans="1:12">
      <c r="A36275" t="e">
        <f ca="1">E00251429706621</f>
        <v>#NAME?</v>
      </c>
      <c r="B36275">
        <v>746</v>
      </c>
      <c r="C36275" t="s">
        <v>527</v>
      </c>
      <c r="D36275" s="1">
        <v>42299</v>
      </c>
      <c r="F36275">
        <v>1</v>
      </c>
      <c r="G36275">
        <v>6851</v>
      </c>
      <c r="H36275" t="s">
        <v>984</v>
      </c>
      <c r="I36275" t="s">
        <v>56</v>
      </c>
      <c r="J36275" t="s">
        <v>57</v>
      </c>
      <c r="K36275">
        <v>48</v>
      </c>
      <c r="L36275" t="s">
        <v>15</v>
      </c>
    </row>
    <row r="36276" spans="1:12">
      <c r="A36276" t="e">
        <f ca="1">E00251427098221</f>
        <v>#NAME?</v>
      </c>
      <c r="B36276">
        <v>4991</v>
      </c>
      <c r="C36276" t="s">
        <v>838</v>
      </c>
      <c r="D36276" s="1">
        <v>42756</v>
      </c>
      <c r="F36276">
        <v>1</v>
      </c>
      <c r="G36276">
        <v>5198</v>
      </c>
      <c r="H36276" t="s">
        <v>200</v>
      </c>
      <c r="I36276" t="s">
        <v>148</v>
      </c>
      <c r="J36276" t="s">
        <v>57</v>
      </c>
      <c r="K36276">
        <v>44</v>
      </c>
      <c r="L36276" t="s">
        <v>15</v>
      </c>
    </row>
    <row r="36277" spans="1:12">
      <c r="A36277" t="e">
        <f ca="1">E00251529551021</f>
        <v>#NAME?</v>
      </c>
      <c r="B36277">
        <v>201</v>
      </c>
      <c r="C36277" t="s">
        <v>636</v>
      </c>
      <c r="D36277" s="1">
        <v>41722</v>
      </c>
      <c r="F36277">
        <v>2</v>
      </c>
      <c r="G36277">
        <v>53550</v>
      </c>
      <c r="H36277" t="s">
        <v>345</v>
      </c>
      <c r="J36277" t="s">
        <v>14</v>
      </c>
      <c r="K36277">
        <v>47</v>
      </c>
      <c r="L36277" t="s">
        <v>15</v>
      </c>
    </row>
    <row r="36278" spans="1:12">
      <c r="A36278" t="e">
        <f ca="1">E00251439638221</f>
        <v>#NAME?</v>
      </c>
      <c r="B36278">
        <v>4374</v>
      </c>
      <c r="C36278" t="s">
        <v>898</v>
      </c>
      <c r="D36278" s="1">
        <v>42691</v>
      </c>
      <c r="F36278">
        <v>4</v>
      </c>
      <c r="G36278">
        <v>4019</v>
      </c>
      <c r="H36278" t="s">
        <v>26</v>
      </c>
      <c r="J36278" t="s">
        <v>14</v>
      </c>
      <c r="K36278">
        <v>56</v>
      </c>
      <c r="L36278" t="s">
        <v>15</v>
      </c>
    </row>
    <row r="36279" spans="1:12">
      <c r="A36279" t="e">
        <f ca="1">E00251439638221</f>
        <v>#NAME?</v>
      </c>
      <c r="B36279">
        <v>7023</v>
      </c>
      <c r="C36279" t="s">
        <v>813</v>
      </c>
      <c r="D36279" s="1">
        <v>42874</v>
      </c>
      <c r="F36279">
        <v>1</v>
      </c>
      <c r="G36279">
        <v>37200</v>
      </c>
      <c r="H36279" t="s">
        <v>619</v>
      </c>
      <c r="I36279" t="s">
        <v>148</v>
      </c>
      <c r="J36279" t="s">
        <v>57</v>
      </c>
      <c r="K36279">
        <v>57</v>
      </c>
      <c r="L36279" t="s">
        <v>15</v>
      </c>
    </row>
    <row r="36280" spans="1:12">
      <c r="A36280" t="e">
        <f ca="1">E00251429290121</f>
        <v>#NAME?</v>
      </c>
      <c r="B36280">
        <v>295</v>
      </c>
      <c r="C36280" t="s">
        <v>435</v>
      </c>
      <c r="D36280" s="1">
        <v>42444</v>
      </c>
      <c r="F36280">
        <v>2</v>
      </c>
      <c r="G36280">
        <v>4660</v>
      </c>
      <c r="H36280" t="s">
        <v>215</v>
      </c>
      <c r="J36280" t="s">
        <v>14</v>
      </c>
      <c r="K36280">
        <v>54</v>
      </c>
      <c r="L36280" t="s">
        <v>15</v>
      </c>
    </row>
    <row r="36281" spans="1:12">
      <c r="A36281" t="e">
        <f ca="1">E00251427202821</f>
        <v>#NAME?</v>
      </c>
      <c r="B36281">
        <v>29</v>
      </c>
      <c r="C36281" t="s">
        <v>309</v>
      </c>
      <c r="D36281" s="1">
        <v>42282</v>
      </c>
      <c r="F36281">
        <v>5</v>
      </c>
      <c r="G36281">
        <v>4556</v>
      </c>
      <c r="H36281" t="s">
        <v>121</v>
      </c>
      <c r="J36281" t="s">
        <v>14</v>
      </c>
      <c r="K36281">
        <v>66</v>
      </c>
      <c r="L36281" t="s">
        <v>15</v>
      </c>
    </row>
    <row r="36282" spans="1:12">
      <c r="A36282" t="e">
        <f ca="1">E00251513734821</f>
        <v>#NAME?</v>
      </c>
      <c r="B36282">
        <v>703</v>
      </c>
      <c r="C36282" t="s">
        <v>305</v>
      </c>
      <c r="D36282" s="1">
        <v>41150</v>
      </c>
      <c r="F36282">
        <v>3</v>
      </c>
      <c r="G36282">
        <v>3051</v>
      </c>
      <c r="H36282" t="s">
        <v>13</v>
      </c>
      <c r="J36282" t="s">
        <v>14</v>
      </c>
      <c r="K36282">
        <v>47</v>
      </c>
      <c r="L36282" t="s">
        <v>15</v>
      </c>
    </row>
    <row r="36283" spans="1:12">
      <c r="A36283" t="e">
        <f ca="1">E00251429309821</f>
        <v>#NAME?</v>
      </c>
      <c r="B36283">
        <v>291</v>
      </c>
      <c r="C36283" t="s">
        <v>160</v>
      </c>
      <c r="D36283" s="1">
        <v>41211</v>
      </c>
      <c r="F36283">
        <v>2</v>
      </c>
      <c r="G36283">
        <v>4019</v>
      </c>
      <c r="H36283" t="s">
        <v>26</v>
      </c>
      <c r="J36283" t="s">
        <v>14</v>
      </c>
      <c r="K36283">
        <v>63</v>
      </c>
      <c r="L36283" t="s">
        <v>15</v>
      </c>
    </row>
    <row r="36284" spans="1:12">
      <c r="A36284" t="e">
        <f ca="1">E00251513734821</f>
        <v>#NAME?</v>
      </c>
      <c r="B36284">
        <v>703</v>
      </c>
      <c r="C36284" t="s">
        <v>305</v>
      </c>
      <c r="D36284" s="1">
        <v>42537</v>
      </c>
      <c r="F36284">
        <v>6</v>
      </c>
      <c r="G36284">
        <v>5699</v>
      </c>
      <c r="H36284" t="s">
        <v>329</v>
      </c>
      <c r="J36284" t="s">
        <v>14</v>
      </c>
      <c r="K36284">
        <v>51</v>
      </c>
      <c r="L36284" t="s">
        <v>15</v>
      </c>
    </row>
    <row r="36285" spans="1:12">
      <c r="A36285" t="e">
        <f ca="1">E00251513734821</f>
        <v>#NAME?</v>
      </c>
      <c r="B36285">
        <v>703</v>
      </c>
      <c r="C36285" t="s">
        <v>305</v>
      </c>
      <c r="D36285" s="1">
        <v>42667</v>
      </c>
      <c r="F36285">
        <v>4</v>
      </c>
      <c r="G36285">
        <v>78321</v>
      </c>
      <c r="H36285" t="s">
        <v>490</v>
      </c>
      <c r="J36285" t="s">
        <v>14</v>
      </c>
      <c r="K36285">
        <v>51</v>
      </c>
      <c r="L36285" t="s">
        <v>22</v>
      </c>
    </row>
    <row r="36286" spans="1:12">
      <c r="A36286" t="e">
        <f ca="1">E00251513734821</f>
        <v>#NAME?</v>
      </c>
      <c r="B36286">
        <v>703</v>
      </c>
      <c r="C36286" t="s">
        <v>305</v>
      </c>
      <c r="D36286" s="1">
        <v>42905</v>
      </c>
      <c r="F36286">
        <v>4</v>
      </c>
      <c r="G36286">
        <v>78321</v>
      </c>
      <c r="H36286" t="s">
        <v>490</v>
      </c>
      <c r="J36286" t="s">
        <v>14</v>
      </c>
      <c r="K36286">
        <v>52</v>
      </c>
      <c r="L36286" t="s">
        <v>22</v>
      </c>
    </row>
    <row r="36287" spans="1:12">
      <c r="A36287" t="e">
        <f ca="1">E00251432267921</f>
        <v>#NAME?</v>
      </c>
      <c r="B36287">
        <v>454</v>
      </c>
      <c r="C36287" t="s">
        <v>179</v>
      </c>
      <c r="D36287" s="1">
        <v>42411</v>
      </c>
      <c r="F36287">
        <v>1</v>
      </c>
      <c r="G36287">
        <v>7880</v>
      </c>
      <c r="H36287" t="s">
        <v>213</v>
      </c>
      <c r="J36287" t="s">
        <v>14</v>
      </c>
      <c r="K36287">
        <v>50</v>
      </c>
      <c r="L36287" t="s">
        <v>22</v>
      </c>
    </row>
    <row r="36288" spans="1:12">
      <c r="A36288" t="e">
        <f ca="1">E00251432267921</f>
        <v>#NAME?</v>
      </c>
      <c r="B36288">
        <v>916</v>
      </c>
      <c r="C36288" t="s">
        <v>1511</v>
      </c>
      <c r="D36288" s="1">
        <v>42404</v>
      </c>
      <c r="F36288">
        <v>1</v>
      </c>
      <c r="G36288">
        <v>7897</v>
      </c>
      <c r="H36288" t="s">
        <v>1773</v>
      </c>
      <c r="I36288" t="s">
        <v>56</v>
      </c>
      <c r="J36288" t="s">
        <v>57</v>
      </c>
      <c r="K36288">
        <v>50</v>
      </c>
      <c r="L36288" t="s">
        <v>22</v>
      </c>
    </row>
    <row r="36289" spans="1:12">
      <c r="A36289" t="e">
        <f ca="1">E00251512523921</f>
        <v>#NAME?</v>
      </c>
      <c r="B36289">
        <v>62</v>
      </c>
      <c r="C36289" t="s">
        <v>20</v>
      </c>
      <c r="D36289" s="1">
        <v>42558</v>
      </c>
      <c r="F36289">
        <v>1</v>
      </c>
      <c r="G36289">
        <v>4619</v>
      </c>
      <c r="H36289" t="s">
        <v>613</v>
      </c>
      <c r="J36289" t="s">
        <v>14</v>
      </c>
      <c r="K36289">
        <v>51</v>
      </c>
      <c r="L36289" t="s">
        <v>15</v>
      </c>
    </row>
    <row r="36290" spans="1:12">
      <c r="A36290" t="e">
        <f ca="1">E00251537633921</f>
        <v>#NAME?</v>
      </c>
      <c r="B36290">
        <v>458</v>
      </c>
      <c r="C36290" t="s">
        <v>275</v>
      </c>
      <c r="D36290" s="1">
        <v>42795</v>
      </c>
      <c r="F36290">
        <v>1</v>
      </c>
      <c r="G36290">
        <v>4019</v>
      </c>
      <c r="H36290" t="s">
        <v>26</v>
      </c>
      <c r="J36290" t="s">
        <v>14</v>
      </c>
      <c r="K36290">
        <v>53</v>
      </c>
      <c r="L36290" t="s">
        <v>15</v>
      </c>
    </row>
    <row r="36291" spans="1:12">
      <c r="A36291" t="e">
        <f ca="1">E00251429309821</f>
        <v>#NAME?</v>
      </c>
      <c r="B36291">
        <v>291</v>
      </c>
      <c r="C36291" t="s">
        <v>160</v>
      </c>
      <c r="D36291" s="1">
        <v>42044</v>
      </c>
      <c r="F36291">
        <v>2</v>
      </c>
      <c r="G36291">
        <v>25000</v>
      </c>
      <c r="H36291" t="s">
        <v>178</v>
      </c>
      <c r="J36291" t="s">
        <v>14</v>
      </c>
      <c r="K36291">
        <v>66</v>
      </c>
      <c r="L36291" t="s">
        <v>15</v>
      </c>
    </row>
    <row r="36292" spans="1:12">
      <c r="A36292" t="e">
        <f ca="1">E00251429309821</f>
        <v>#NAME?</v>
      </c>
      <c r="B36292">
        <v>291</v>
      </c>
      <c r="C36292" t="s">
        <v>160</v>
      </c>
      <c r="D36292" s="1">
        <v>42956</v>
      </c>
      <c r="F36292">
        <v>6</v>
      </c>
      <c r="G36292">
        <v>4019</v>
      </c>
      <c r="H36292" t="s">
        <v>26</v>
      </c>
      <c r="J36292" t="s">
        <v>14</v>
      </c>
      <c r="K36292">
        <v>68</v>
      </c>
      <c r="L36292" t="s">
        <v>15</v>
      </c>
    </row>
    <row r="36293" spans="1:12">
      <c r="A36293" t="e">
        <f ca="1">E00251439908221</f>
        <v>#NAME?</v>
      </c>
      <c r="B36293">
        <v>4893</v>
      </c>
      <c r="C36293" t="s">
        <v>426</v>
      </c>
      <c r="D36293" s="1">
        <v>42756</v>
      </c>
      <c r="F36293">
        <v>1</v>
      </c>
      <c r="G36293">
        <v>462</v>
      </c>
      <c r="H36293" t="s">
        <v>288</v>
      </c>
      <c r="I36293" t="s">
        <v>148</v>
      </c>
      <c r="J36293" t="s">
        <v>57</v>
      </c>
      <c r="K36293">
        <v>61</v>
      </c>
      <c r="L36293" t="s">
        <v>15</v>
      </c>
    </row>
    <row r="36294" spans="1:12">
      <c r="A36294" t="e">
        <f ca="1">E00251529478021</f>
        <v>#NAME?</v>
      </c>
      <c r="B36294">
        <v>151</v>
      </c>
      <c r="C36294" t="s">
        <v>381</v>
      </c>
      <c r="D36294" s="1">
        <v>41410</v>
      </c>
      <c r="F36294">
        <v>4</v>
      </c>
      <c r="G36294">
        <v>4019</v>
      </c>
      <c r="H36294" t="s">
        <v>26</v>
      </c>
      <c r="J36294" t="s">
        <v>14</v>
      </c>
      <c r="K36294">
        <v>57</v>
      </c>
      <c r="L36294" t="s">
        <v>15</v>
      </c>
    </row>
    <row r="36295" spans="1:12">
      <c r="A36295" t="e">
        <f ca="1">E00251529478021</f>
        <v>#NAME?</v>
      </c>
      <c r="B36295">
        <v>151</v>
      </c>
      <c r="C36295" t="s">
        <v>381</v>
      </c>
      <c r="D36295" s="1">
        <v>41774</v>
      </c>
      <c r="F36295">
        <v>1</v>
      </c>
      <c r="G36295">
        <v>2720</v>
      </c>
      <c r="H36295" t="s">
        <v>65</v>
      </c>
      <c r="J36295" t="s">
        <v>14</v>
      </c>
      <c r="K36295">
        <v>58</v>
      </c>
      <c r="L36295" t="s">
        <v>15</v>
      </c>
    </row>
    <row r="36296" spans="1:12">
      <c r="A36296" t="e">
        <f ca="1">E00251524989521</f>
        <v>#NAME?</v>
      </c>
      <c r="B36296">
        <v>454</v>
      </c>
      <c r="C36296" t="s">
        <v>179</v>
      </c>
      <c r="D36296" s="1">
        <v>41065</v>
      </c>
      <c r="F36296">
        <v>1</v>
      </c>
      <c r="G36296">
        <v>36610</v>
      </c>
      <c r="H36296" t="s">
        <v>415</v>
      </c>
      <c r="J36296" t="s">
        <v>14</v>
      </c>
      <c r="K36296">
        <v>54</v>
      </c>
      <c r="L36296" t="s">
        <v>15</v>
      </c>
    </row>
    <row r="36297" spans="1:12">
      <c r="A36297" t="e">
        <f ca="1">E00251515343921</f>
        <v>#NAME?</v>
      </c>
      <c r="B36297">
        <v>11</v>
      </c>
      <c r="C36297" t="s">
        <v>245</v>
      </c>
      <c r="D36297" s="1">
        <v>42293</v>
      </c>
      <c r="F36297">
        <v>1</v>
      </c>
      <c r="G36297">
        <v>7242</v>
      </c>
      <c r="H36297" t="s">
        <v>93</v>
      </c>
      <c r="J36297" t="s">
        <v>14</v>
      </c>
      <c r="K36297">
        <v>50</v>
      </c>
      <c r="L36297" t="s">
        <v>15</v>
      </c>
    </row>
    <row r="36298" spans="1:12">
      <c r="A36298" t="e">
        <f ca="1">E00251532587421</f>
        <v>#NAME?</v>
      </c>
      <c r="B36298">
        <v>445</v>
      </c>
      <c r="C36298" t="s">
        <v>23</v>
      </c>
      <c r="D36298" s="1">
        <v>41051</v>
      </c>
      <c r="F36298">
        <v>1</v>
      </c>
      <c r="G36298">
        <v>49300</v>
      </c>
      <c r="H36298" t="s">
        <v>228</v>
      </c>
      <c r="J36298" t="s">
        <v>14</v>
      </c>
      <c r="K36298">
        <v>48</v>
      </c>
      <c r="L36298" t="s">
        <v>15</v>
      </c>
    </row>
    <row r="36299" spans="1:12">
      <c r="A36299" t="e">
        <f ca="1">E00251429388021</f>
        <v>#NAME?</v>
      </c>
      <c r="B36299">
        <v>297</v>
      </c>
      <c r="C36299" t="s">
        <v>411</v>
      </c>
      <c r="D36299" s="1">
        <v>42894</v>
      </c>
      <c r="F36299">
        <v>3</v>
      </c>
      <c r="G36299">
        <v>2722</v>
      </c>
      <c r="H36299" t="s">
        <v>339</v>
      </c>
      <c r="J36299" t="s">
        <v>14</v>
      </c>
      <c r="K36299">
        <v>61</v>
      </c>
      <c r="L36299" t="s">
        <v>15</v>
      </c>
    </row>
    <row r="36300" spans="1:12">
      <c r="A36300" t="e">
        <f ca="1">E00251531925021</f>
        <v>#NAME?</v>
      </c>
      <c r="B36300">
        <v>703</v>
      </c>
      <c r="C36300" t="s">
        <v>305</v>
      </c>
      <c r="D36300" s="1">
        <v>40974</v>
      </c>
      <c r="F36300">
        <v>3</v>
      </c>
      <c r="G36300">
        <v>2449</v>
      </c>
      <c r="H36300" t="s">
        <v>53</v>
      </c>
      <c r="J36300" t="s">
        <v>14</v>
      </c>
      <c r="K36300">
        <v>44</v>
      </c>
      <c r="L36300" t="s">
        <v>15</v>
      </c>
    </row>
    <row r="36301" spans="1:12">
      <c r="A36301" t="e">
        <f ca="1">E00251531925021</f>
        <v>#NAME?</v>
      </c>
      <c r="B36301">
        <v>703</v>
      </c>
      <c r="C36301" t="s">
        <v>305</v>
      </c>
      <c r="D36301" s="1">
        <v>41795</v>
      </c>
      <c r="F36301">
        <v>2</v>
      </c>
      <c r="G36301">
        <v>3004</v>
      </c>
      <c r="H36301" t="s">
        <v>104</v>
      </c>
      <c r="J36301" t="s">
        <v>14</v>
      </c>
      <c r="K36301">
        <v>47</v>
      </c>
      <c r="L36301" t="s">
        <v>15</v>
      </c>
    </row>
    <row r="36302" spans="1:12">
      <c r="A36302" t="e">
        <f ca="1">E00251532489321</f>
        <v>#NAME?</v>
      </c>
      <c r="B36302">
        <v>336</v>
      </c>
      <c r="C36302" t="s">
        <v>901</v>
      </c>
      <c r="D36302" s="1">
        <v>42699</v>
      </c>
      <c r="F36302">
        <v>2</v>
      </c>
      <c r="G36302">
        <v>2449</v>
      </c>
      <c r="H36302" t="s">
        <v>53</v>
      </c>
      <c r="J36302" t="s">
        <v>14</v>
      </c>
      <c r="K36302">
        <v>42</v>
      </c>
      <c r="L36302" t="s">
        <v>15</v>
      </c>
    </row>
    <row r="36303" spans="1:12">
      <c r="A36303" t="e">
        <f ca="1">E00251532489321</f>
        <v>#NAME?</v>
      </c>
      <c r="B36303">
        <v>336</v>
      </c>
      <c r="C36303" t="s">
        <v>901</v>
      </c>
      <c r="D36303" s="1">
        <v>42886</v>
      </c>
      <c r="F36303">
        <v>3</v>
      </c>
      <c r="G36303">
        <v>220</v>
      </c>
      <c r="H36303" t="s">
        <v>1229</v>
      </c>
      <c r="J36303" t="s">
        <v>14</v>
      </c>
      <c r="K36303">
        <v>42</v>
      </c>
      <c r="L36303" t="s">
        <v>15</v>
      </c>
    </row>
    <row r="36304" spans="1:12">
      <c r="A36304" t="e">
        <f ca="1">E00251532489321</f>
        <v>#NAME?</v>
      </c>
      <c r="B36304">
        <v>336</v>
      </c>
      <c r="C36304" t="s">
        <v>901</v>
      </c>
      <c r="D36304" s="1">
        <v>42895</v>
      </c>
      <c r="F36304">
        <v>1</v>
      </c>
      <c r="G36304">
        <v>2449</v>
      </c>
      <c r="H36304" t="s">
        <v>53</v>
      </c>
      <c r="J36304" t="s">
        <v>14</v>
      </c>
      <c r="K36304">
        <v>42</v>
      </c>
      <c r="L36304" t="s">
        <v>15</v>
      </c>
    </row>
    <row r="36305" spans="1:12">
      <c r="A36305" t="e">
        <f ca="1">E00251531527121</f>
        <v>#NAME?</v>
      </c>
      <c r="B36305">
        <v>1786</v>
      </c>
      <c r="C36305" t="s">
        <v>37</v>
      </c>
      <c r="D36305" s="1">
        <v>41781</v>
      </c>
      <c r="F36305">
        <v>1</v>
      </c>
      <c r="G36305">
        <v>7242</v>
      </c>
      <c r="H36305" t="s">
        <v>93</v>
      </c>
      <c r="J36305" t="s">
        <v>14</v>
      </c>
      <c r="K36305">
        <v>63</v>
      </c>
      <c r="L36305" t="s">
        <v>15</v>
      </c>
    </row>
    <row r="36306" spans="1:12">
      <c r="A36306" t="e">
        <f ca="1">E00251518585821</f>
        <v>#NAME?</v>
      </c>
      <c r="B36306">
        <v>295</v>
      </c>
      <c r="C36306" t="s">
        <v>435</v>
      </c>
      <c r="D36306" s="1">
        <v>42702</v>
      </c>
      <c r="F36306">
        <v>1</v>
      </c>
      <c r="G36306">
        <v>2722</v>
      </c>
      <c r="H36306" t="s">
        <v>339</v>
      </c>
      <c r="J36306" t="s">
        <v>14</v>
      </c>
      <c r="K36306">
        <v>63</v>
      </c>
      <c r="L36306" t="s">
        <v>15</v>
      </c>
    </row>
    <row r="36307" spans="1:12">
      <c r="A36307" t="e">
        <f ca="1">E00251439824521</f>
        <v>#NAME?</v>
      </c>
      <c r="B36307">
        <v>488</v>
      </c>
      <c r="C36307" t="s">
        <v>401</v>
      </c>
      <c r="D36307" s="1">
        <v>40994</v>
      </c>
      <c r="F36307">
        <v>1</v>
      </c>
      <c r="G36307">
        <v>72690</v>
      </c>
      <c r="H36307" t="s">
        <v>363</v>
      </c>
      <c r="J36307" t="s">
        <v>14</v>
      </c>
      <c r="K36307">
        <v>51</v>
      </c>
      <c r="L36307" t="s">
        <v>15</v>
      </c>
    </row>
    <row r="36308" spans="1:12">
      <c r="A36308" t="e">
        <f ca="1">E00251439824521</f>
        <v>#NAME?</v>
      </c>
      <c r="B36308">
        <v>489</v>
      </c>
      <c r="C36308" t="s">
        <v>100</v>
      </c>
      <c r="D36308" s="1">
        <v>42790</v>
      </c>
      <c r="F36308">
        <v>1</v>
      </c>
      <c r="G36308">
        <v>7175</v>
      </c>
      <c r="H36308" t="s">
        <v>689</v>
      </c>
      <c r="J36308" t="s">
        <v>14</v>
      </c>
      <c r="K36308">
        <v>56</v>
      </c>
      <c r="L36308" t="s">
        <v>15</v>
      </c>
    </row>
    <row r="36309" spans="1:12">
      <c r="A36309" t="e">
        <f ca="1">E00251532291121</f>
        <v>#NAME?</v>
      </c>
      <c r="B36309">
        <v>497</v>
      </c>
      <c r="C36309" t="s">
        <v>141</v>
      </c>
      <c r="D36309" s="1">
        <v>42296</v>
      </c>
      <c r="F36309">
        <v>3</v>
      </c>
      <c r="G36309">
        <v>78609</v>
      </c>
      <c r="H36309" t="s">
        <v>240</v>
      </c>
      <c r="J36309" t="s">
        <v>14</v>
      </c>
      <c r="K36309">
        <v>60</v>
      </c>
      <c r="L36309" t="s">
        <v>22</v>
      </c>
    </row>
    <row r="36310" spans="1:12">
      <c r="A36310" t="e">
        <f ca="1">E00251532291121</f>
        <v>#NAME?</v>
      </c>
      <c r="B36310">
        <v>6046</v>
      </c>
      <c r="C36310" t="s">
        <v>98</v>
      </c>
      <c r="D36310" s="1">
        <v>42375</v>
      </c>
      <c r="E36310">
        <v>2</v>
      </c>
      <c r="F36310">
        <v>2</v>
      </c>
      <c r="G36310">
        <v>5533</v>
      </c>
      <c r="H36310" t="s">
        <v>537</v>
      </c>
      <c r="J36310" t="s">
        <v>34</v>
      </c>
      <c r="K36310">
        <v>60</v>
      </c>
      <c r="L36310" t="s">
        <v>15</v>
      </c>
    </row>
    <row r="36311" spans="1:12">
      <c r="A36311" t="e">
        <f ca="1">E00251518518221</f>
        <v>#NAME?</v>
      </c>
      <c r="B36311">
        <v>295</v>
      </c>
      <c r="C36311" t="s">
        <v>435</v>
      </c>
      <c r="D36311" s="1">
        <v>42115</v>
      </c>
      <c r="F36311">
        <v>1</v>
      </c>
      <c r="G36311">
        <v>78650</v>
      </c>
      <c r="H36311" t="s">
        <v>414</v>
      </c>
      <c r="J36311" t="s">
        <v>14</v>
      </c>
      <c r="K36311">
        <v>51</v>
      </c>
      <c r="L36311" t="s">
        <v>22</v>
      </c>
    </row>
    <row r="36312" spans="1:12">
      <c r="A36312" t="e">
        <f ca="1">E00251513050821</f>
        <v>#NAME?</v>
      </c>
      <c r="B36312">
        <v>457</v>
      </c>
      <c r="C36312" t="s">
        <v>137</v>
      </c>
      <c r="D36312" s="1">
        <v>42293</v>
      </c>
      <c r="F36312">
        <v>3</v>
      </c>
      <c r="G36312">
        <v>7291</v>
      </c>
      <c r="H36312" t="s">
        <v>163</v>
      </c>
      <c r="J36312" t="s">
        <v>14</v>
      </c>
      <c r="K36312">
        <v>55</v>
      </c>
      <c r="L36312" t="s">
        <v>15</v>
      </c>
    </row>
    <row r="36313" spans="1:12">
      <c r="A36313" t="e">
        <f ca="1">E00251514273221</f>
        <v>#NAME?</v>
      </c>
      <c r="B36313">
        <v>299</v>
      </c>
      <c r="C36313" t="s">
        <v>729</v>
      </c>
      <c r="D36313" s="1">
        <v>41443</v>
      </c>
      <c r="F36313">
        <v>1</v>
      </c>
      <c r="G36313">
        <v>7231</v>
      </c>
      <c r="H36313" t="s">
        <v>128</v>
      </c>
      <c r="J36313" t="s">
        <v>14</v>
      </c>
      <c r="K36313">
        <v>54</v>
      </c>
      <c r="L36313" t="s">
        <v>15</v>
      </c>
    </row>
    <row r="36314" spans="1:12">
      <c r="A36314" t="e">
        <f ca="1">E00251514273221</f>
        <v>#NAME?</v>
      </c>
      <c r="B36314">
        <v>299</v>
      </c>
      <c r="C36314" t="s">
        <v>729</v>
      </c>
      <c r="D36314" s="1">
        <v>42103</v>
      </c>
      <c r="F36314">
        <v>2</v>
      </c>
      <c r="G36314">
        <v>34600</v>
      </c>
      <c r="H36314" t="s">
        <v>578</v>
      </c>
      <c r="J36314" t="s">
        <v>14</v>
      </c>
      <c r="K36314">
        <v>56</v>
      </c>
      <c r="L36314" t="s">
        <v>15</v>
      </c>
    </row>
    <row r="36315" spans="1:12">
      <c r="A36315" t="e">
        <f ca="1">E00251427552621</f>
        <v>#NAME?</v>
      </c>
      <c r="B36315">
        <v>30</v>
      </c>
      <c r="C36315" t="s">
        <v>344</v>
      </c>
      <c r="D36315" s="1">
        <v>41506</v>
      </c>
      <c r="F36315">
        <v>2</v>
      </c>
      <c r="G36315">
        <v>6268</v>
      </c>
      <c r="H36315" t="s">
        <v>696</v>
      </c>
      <c r="J36315" t="s">
        <v>14</v>
      </c>
      <c r="K36315">
        <v>45</v>
      </c>
      <c r="L36315" t="s">
        <v>15</v>
      </c>
    </row>
    <row r="36316" spans="1:12">
      <c r="A36316" t="e">
        <f ca="1">E00251430176021</f>
        <v>#NAME?</v>
      </c>
      <c r="B36316">
        <v>445</v>
      </c>
      <c r="C36316" t="s">
        <v>23</v>
      </c>
      <c r="D36316" s="1">
        <v>42054</v>
      </c>
      <c r="F36316">
        <v>2</v>
      </c>
      <c r="G36316">
        <v>496</v>
      </c>
      <c r="H36316" t="s">
        <v>190</v>
      </c>
      <c r="J36316" t="s">
        <v>14</v>
      </c>
      <c r="K36316">
        <v>57</v>
      </c>
      <c r="L36316" t="s">
        <v>15</v>
      </c>
    </row>
    <row r="36317" spans="1:12">
      <c r="A36317" t="e">
        <f ca="1">E00251430176021</f>
        <v>#NAME?</v>
      </c>
      <c r="B36317">
        <v>445</v>
      </c>
      <c r="C36317" t="s">
        <v>23</v>
      </c>
      <c r="D36317" s="1">
        <v>42354</v>
      </c>
      <c r="F36317">
        <v>2</v>
      </c>
      <c r="G36317">
        <v>496</v>
      </c>
      <c r="H36317" t="s">
        <v>190</v>
      </c>
      <c r="J36317" t="s">
        <v>14</v>
      </c>
      <c r="K36317">
        <v>58</v>
      </c>
      <c r="L36317" t="s">
        <v>15</v>
      </c>
    </row>
    <row r="36318" spans="1:12">
      <c r="A36318" t="e">
        <f ca="1">E00251532630321</f>
        <v>#NAME?</v>
      </c>
      <c r="B36318">
        <v>490</v>
      </c>
      <c r="C36318" t="s">
        <v>158</v>
      </c>
      <c r="D36318" s="1">
        <v>42123</v>
      </c>
      <c r="F36318">
        <v>1</v>
      </c>
      <c r="G36318">
        <v>4019</v>
      </c>
      <c r="H36318" t="s">
        <v>26</v>
      </c>
      <c r="J36318" t="s">
        <v>14</v>
      </c>
      <c r="K36318">
        <v>62</v>
      </c>
      <c r="L36318" t="s">
        <v>15</v>
      </c>
    </row>
    <row r="36319" spans="1:12">
      <c r="A36319" t="e">
        <f t="shared" ref="A36319:A36324" ca="1" si="332">E00251429810321</f>
        <v>#NAME?</v>
      </c>
      <c r="B36319">
        <v>148</v>
      </c>
      <c r="C36319" t="s">
        <v>318</v>
      </c>
      <c r="D36319" s="1">
        <v>41686</v>
      </c>
      <c r="F36319">
        <v>1</v>
      </c>
      <c r="G36319">
        <v>37020</v>
      </c>
      <c r="H36319" t="s">
        <v>1520</v>
      </c>
      <c r="I36319" t="s">
        <v>56</v>
      </c>
      <c r="J36319" t="s">
        <v>57</v>
      </c>
      <c r="K36319">
        <v>58</v>
      </c>
      <c r="L36319" t="s">
        <v>15</v>
      </c>
    </row>
    <row r="36320" spans="1:12">
      <c r="A36320" t="e">
        <f t="shared" ca="1" si="332"/>
        <v>#NAME?</v>
      </c>
      <c r="B36320">
        <v>151</v>
      </c>
      <c r="C36320" t="s">
        <v>381</v>
      </c>
      <c r="D36320" s="1">
        <v>41599</v>
      </c>
      <c r="F36320">
        <v>1</v>
      </c>
      <c r="G36320">
        <v>25000</v>
      </c>
      <c r="H36320" t="s">
        <v>178</v>
      </c>
      <c r="J36320" t="s">
        <v>14</v>
      </c>
      <c r="K36320">
        <v>58</v>
      </c>
      <c r="L36320" t="s">
        <v>15</v>
      </c>
    </row>
    <row r="36321" spans="1:12">
      <c r="A36321" t="e">
        <f t="shared" ca="1" si="332"/>
        <v>#NAME?</v>
      </c>
      <c r="B36321">
        <v>151</v>
      </c>
      <c r="C36321" t="s">
        <v>381</v>
      </c>
      <c r="D36321" s="1">
        <v>41687</v>
      </c>
      <c r="F36321">
        <v>3</v>
      </c>
      <c r="G36321">
        <v>25000</v>
      </c>
      <c r="H36321" t="s">
        <v>178</v>
      </c>
      <c r="J36321" t="s">
        <v>14</v>
      </c>
      <c r="K36321">
        <v>58</v>
      </c>
      <c r="L36321" t="s">
        <v>15</v>
      </c>
    </row>
    <row r="36322" spans="1:12">
      <c r="A36322" t="e">
        <f t="shared" ca="1" si="332"/>
        <v>#NAME?</v>
      </c>
      <c r="B36322">
        <v>151</v>
      </c>
      <c r="C36322" t="s">
        <v>381</v>
      </c>
      <c r="D36322" s="1">
        <v>42046</v>
      </c>
      <c r="F36322">
        <v>4</v>
      </c>
      <c r="G36322">
        <v>4019</v>
      </c>
      <c r="H36322" t="s">
        <v>26</v>
      </c>
      <c r="J36322" t="s">
        <v>14</v>
      </c>
      <c r="K36322">
        <v>59</v>
      </c>
      <c r="L36322" t="s">
        <v>15</v>
      </c>
    </row>
    <row r="36323" spans="1:12">
      <c r="A36323" t="e">
        <f t="shared" ca="1" si="332"/>
        <v>#NAME?</v>
      </c>
      <c r="B36323">
        <v>151</v>
      </c>
      <c r="C36323" t="s">
        <v>381</v>
      </c>
      <c r="D36323" s="1">
        <v>42727</v>
      </c>
      <c r="F36323">
        <v>1</v>
      </c>
      <c r="G36323">
        <v>25000</v>
      </c>
      <c r="H36323" t="s">
        <v>178</v>
      </c>
      <c r="J36323" t="s">
        <v>14</v>
      </c>
      <c r="K36323">
        <v>61</v>
      </c>
      <c r="L36323" t="s">
        <v>15</v>
      </c>
    </row>
    <row r="36324" spans="1:12">
      <c r="A36324" t="e">
        <f t="shared" ca="1" si="332"/>
        <v>#NAME?</v>
      </c>
      <c r="B36324">
        <v>151</v>
      </c>
      <c r="C36324" t="s">
        <v>381</v>
      </c>
      <c r="D36324" s="1">
        <v>42997</v>
      </c>
      <c r="F36324">
        <v>3</v>
      </c>
      <c r="G36324">
        <v>25000</v>
      </c>
      <c r="H36324" t="s">
        <v>178</v>
      </c>
      <c r="J36324" t="s">
        <v>14</v>
      </c>
      <c r="K36324">
        <v>62</v>
      </c>
      <c r="L36324" t="s">
        <v>15</v>
      </c>
    </row>
    <row r="36325" spans="1:12">
      <c r="A36325" t="e">
        <f t="shared" ref="A36325:A36331" ca="1" si="333">E00251424802621</f>
        <v>#NAME?</v>
      </c>
      <c r="B36325">
        <v>115</v>
      </c>
      <c r="C36325" t="s">
        <v>455</v>
      </c>
      <c r="D36325" s="1">
        <v>42823</v>
      </c>
      <c r="F36325">
        <v>3</v>
      </c>
      <c r="G36325">
        <v>25000</v>
      </c>
      <c r="H36325" t="s">
        <v>178</v>
      </c>
      <c r="J36325" t="s">
        <v>14</v>
      </c>
      <c r="K36325">
        <v>50</v>
      </c>
      <c r="L36325" t="s">
        <v>15</v>
      </c>
    </row>
    <row r="36326" spans="1:12">
      <c r="A36326" t="e">
        <f t="shared" ca="1" si="333"/>
        <v>#NAME?</v>
      </c>
      <c r="B36326">
        <v>115</v>
      </c>
      <c r="C36326" t="s">
        <v>455</v>
      </c>
      <c r="D36326" s="1">
        <v>42902</v>
      </c>
      <c r="F36326">
        <v>4</v>
      </c>
      <c r="G36326">
        <v>4019</v>
      </c>
      <c r="H36326" t="s">
        <v>26</v>
      </c>
      <c r="J36326" t="s">
        <v>14</v>
      </c>
      <c r="K36326">
        <v>51</v>
      </c>
      <c r="L36326" t="s">
        <v>15</v>
      </c>
    </row>
    <row r="36327" spans="1:12">
      <c r="A36327" t="e">
        <f t="shared" ca="1" si="333"/>
        <v>#NAME?</v>
      </c>
      <c r="B36327">
        <v>115</v>
      </c>
      <c r="C36327" t="s">
        <v>455</v>
      </c>
      <c r="D36327" s="1">
        <v>42983</v>
      </c>
      <c r="F36327">
        <v>5</v>
      </c>
      <c r="G36327">
        <v>27800</v>
      </c>
      <c r="H36327" t="s">
        <v>145</v>
      </c>
      <c r="J36327" t="s">
        <v>14</v>
      </c>
      <c r="K36327">
        <v>51</v>
      </c>
      <c r="L36327" t="s">
        <v>15</v>
      </c>
    </row>
    <row r="36328" spans="1:12">
      <c r="A36328" t="e">
        <f t="shared" ca="1" si="333"/>
        <v>#NAME?</v>
      </c>
      <c r="B36328">
        <v>4941</v>
      </c>
      <c r="C36328" t="s">
        <v>357</v>
      </c>
      <c r="D36328" s="1">
        <v>41680</v>
      </c>
      <c r="F36328">
        <v>2</v>
      </c>
      <c r="G36328">
        <v>4019</v>
      </c>
      <c r="H36328" t="s">
        <v>26</v>
      </c>
      <c r="J36328" t="s">
        <v>14</v>
      </c>
      <c r="K36328">
        <v>47</v>
      </c>
      <c r="L36328" t="s">
        <v>15</v>
      </c>
    </row>
    <row r="36329" spans="1:12">
      <c r="A36329" t="e">
        <f t="shared" ca="1" si="333"/>
        <v>#NAME?</v>
      </c>
      <c r="B36329">
        <v>4941</v>
      </c>
      <c r="C36329" t="s">
        <v>357</v>
      </c>
      <c r="D36329" s="1">
        <v>42701</v>
      </c>
      <c r="F36329">
        <v>2</v>
      </c>
      <c r="G36329">
        <v>4019</v>
      </c>
      <c r="H36329" t="s">
        <v>26</v>
      </c>
      <c r="J36329" t="s">
        <v>14</v>
      </c>
      <c r="K36329">
        <v>50</v>
      </c>
      <c r="L36329" t="s">
        <v>15</v>
      </c>
    </row>
    <row r="36330" spans="1:12">
      <c r="A36330" t="e">
        <f t="shared" ca="1" si="333"/>
        <v>#NAME?</v>
      </c>
      <c r="B36330">
        <v>4941</v>
      </c>
      <c r="C36330" t="s">
        <v>357</v>
      </c>
      <c r="D36330" s="1">
        <v>42816</v>
      </c>
      <c r="F36330">
        <v>2</v>
      </c>
      <c r="G36330">
        <v>3051</v>
      </c>
      <c r="H36330" t="s">
        <v>13</v>
      </c>
      <c r="J36330" t="s">
        <v>14</v>
      </c>
      <c r="K36330">
        <v>50</v>
      </c>
      <c r="L36330" t="s">
        <v>15</v>
      </c>
    </row>
    <row r="36331" spans="1:12">
      <c r="A36331" t="e">
        <f t="shared" ca="1" si="333"/>
        <v>#NAME?</v>
      </c>
      <c r="B36331">
        <v>4941</v>
      </c>
      <c r="C36331" t="s">
        <v>357</v>
      </c>
      <c r="D36331" s="1">
        <v>42816</v>
      </c>
      <c r="F36331">
        <v>6</v>
      </c>
      <c r="G36331">
        <v>29620</v>
      </c>
      <c r="H36331" t="s">
        <v>460</v>
      </c>
      <c r="J36331" t="s">
        <v>14</v>
      </c>
      <c r="K36331">
        <v>50</v>
      </c>
      <c r="L36331" t="s">
        <v>15</v>
      </c>
    </row>
    <row r="36332" spans="1:12">
      <c r="A36332" t="e">
        <f ca="1">E00251427391321</f>
        <v>#NAME?</v>
      </c>
      <c r="B36332">
        <v>28</v>
      </c>
      <c r="C36332" t="s">
        <v>153</v>
      </c>
      <c r="D36332" s="1">
        <v>42493</v>
      </c>
      <c r="F36332">
        <v>1</v>
      </c>
      <c r="G36332">
        <v>53560</v>
      </c>
      <c r="H36332" t="s">
        <v>1238</v>
      </c>
      <c r="J36332" t="s">
        <v>14</v>
      </c>
      <c r="K36332">
        <v>49</v>
      </c>
      <c r="L36332" t="s">
        <v>15</v>
      </c>
    </row>
    <row r="36333" spans="1:12">
      <c r="A36333" t="e">
        <f t="shared" ref="A36333:A36340" ca="1" si="334">E00251513453021</f>
        <v>#NAME?</v>
      </c>
      <c r="B36333">
        <v>440</v>
      </c>
      <c r="C36333" t="s">
        <v>12</v>
      </c>
      <c r="D36333" s="1">
        <v>41113</v>
      </c>
      <c r="F36333">
        <v>2</v>
      </c>
      <c r="G36333">
        <v>4019</v>
      </c>
      <c r="H36333" t="s">
        <v>26</v>
      </c>
      <c r="J36333" t="s">
        <v>14</v>
      </c>
      <c r="K36333">
        <v>49</v>
      </c>
      <c r="L36333" t="s">
        <v>15</v>
      </c>
    </row>
    <row r="36334" spans="1:12">
      <c r="A36334" t="e">
        <f t="shared" ca="1" si="334"/>
        <v>#NAME?</v>
      </c>
      <c r="B36334">
        <v>440</v>
      </c>
      <c r="C36334" t="s">
        <v>12</v>
      </c>
      <c r="D36334" s="1">
        <v>41610</v>
      </c>
      <c r="F36334">
        <v>2</v>
      </c>
      <c r="G36334">
        <v>7999</v>
      </c>
      <c r="H36334" t="s">
        <v>80</v>
      </c>
      <c r="J36334" t="s">
        <v>14</v>
      </c>
      <c r="K36334">
        <v>50</v>
      </c>
      <c r="L36334" t="s">
        <v>15</v>
      </c>
    </row>
    <row r="36335" spans="1:12">
      <c r="A36335" t="e">
        <f t="shared" ca="1" si="334"/>
        <v>#NAME?</v>
      </c>
      <c r="B36335">
        <v>440</v>
      </c>
      <c r="C36335" t="s">
        <v>12</v>
      </c>
      <c r="D36335" s="1">
        <v>42047</v>
      </c>
      <c r="F36335">
        <v>2</v>
      </c>
      <c r="G36335">
        <v>6272</v>
      </c>
      <c r="H36335" t="s">
        <v>635</v>
      </c>
      <c r="J36335" t="s">
        <v>14</v>
      </c>
      <c r="K36335">
        <v>52</v>
      </c>
      <c r="L36335" t="s">
        <v>15</v>
      </c>
    </row>
    <row r="36336" spans="1:12">
      <c r="A36336" t="e">
        <f t="shared" ca="1" si="334"/>
        <v>#NAME?</v>
      </c>
      <c r="B36336">
        <v>440</v>
      </c>
      <c r="C36336" t="s">
        <v>12</v>
      </c>
      <c r="D36336" s="1">
        <v>42074</v>
      </c>
      <c r="F36336">
        <v>1</v>
      </c>
      <c r="G36336">
        <v>9198</v>
      </c>
      <c r="H36336" t="s">
        <v>229</v>
      </c>
      <c r="J36336" t="s">
        <v>14</v>
      </c>
      <c r="K36336">
        <v>52</v>
      </c>
      <c r="L36336" t="s">
        <v>15</v>
      </c>
    </row>
    <row r="36337" spans="1:12">
      <c r="A36337" t="e">
        <f t="shared" ca="1" si="334"/>
        <v>#NAME?</v>
      </c>
      <c r="B36337">
        <v>4986</v>
      </c>
      <c r="C36337" t="s">
        <v>1616</v>
      </c>
      <c r="D36337" s="1">
        <v>42602</v>
      </c>
      <c r="F36337">
        <v>1</v>
      </c>
      <c r="G36337">
        <v>72690</v>
      </c>
      <c r="H36337" t="s">
        <v>363</v>
      </c>
      <c r="J36337" t="s">
        <v>14</v>
      </c>
      <c r="K36337">
        <v>53</v>
      </c>
      <c r="L36337" t="s">
        <v>15</v>
      </c>
    </row>
    <row r="36338" spans="1:12">
      <c r="A36338" t="e">
        <f t="shared" ca="1" si="334"/>
        <v>#NAME?</v>
      </c>
      <c r="B36338">
        <v>440</v>
      </c>
      <c r="C36338" t="s">
        <v>12</v>
      </c>
      <c r="D36338" s="1">
        <v>41410</v>
      </c>
      <c r="F36338">
        <v>2</v>
      </c>
      <c r="G36338">
        <v>4019</v>
      </c>
      <c r="H36338" t="s">
        <v>26</v>
      </c>
      <c r="J36338" t="s">
        <v>14</v>
      </c>
      <c r="K36338">
        <v>50</v>
      </c>
      <c r="L36338" t="s">
        <v>15</v>
      </c>
    </row>
    <row r="36339" spans="1:12">
      <c r="A36339" t="e">
        <f t="shared" ca="1" si="334"/>
        <v>#NAME?</v>
      </c>
      <c r="B36339">
        <v>440</v>
      </c>
      <c r="C36339" t="s">
        <v>12</v>
      </c>
      <c r="D36339" s="1">
        <v>42130</v>
      </c>
      <c r="F36339">
        <v>2</v>
      </c>
      <c r="G36339">
        <v>4019</v>
      </c>
      <c r="H36339" t="s">
        <v>26</v>
      </c>
      <c r="J36339" t="s">
        <v>14</v>
      </c>
      <c r="K36339">
        <v>52</v>
      </c>
      <c r="L36339" t="s">
        <v>15</v>
      </c>
    </row>
    <row r="36340" spans="1:12">
      <c r="A36340" t="e">
        <f t="shared" ca="1" si="334"/>
        <v>#NAME?</v>
      </c>
      <c r="B36340">
        <v>440</v>
      </c>
      <c r="C36340" t="s">
        <v>12</v>
      </c>
      <c r="D36340" s="1">
        <v>42551</v>
      </c>
      <c r="F36340">
        <v>1</v>
      </c>
      <c r="G36340">
        <v>5997</v>
      </c>
      <c r="H36340" t="s">
        <v>374</v>
      </c>
      <c r="J36340" t="s">
        <v>14</v>
      </c>
      <c r="K36340">
        <v>53</v>
      </c>
      <c r="L36340" t="s">
        <v>15</v>
      </c>
    </row>
    <row r="36341" spans="1:12">
      <c r="A36341" t="e">
        <f ca="1">E00251715553021</f>
        <v>#NAME?</v>
      </c>
      <c r="B36341">
        <v>62</v>
      </c>
      <c r="C36341" t="s">
        <v>20</v>
      </c>
      <c r="D36341" s="1">
        <v>41479</v>
      </c>
      <c r="F36341">
        <v>1</v>
      </c>
      <c r="G36341">
        <v>5645</v>
      </c>
      <c r="H36341" t="s">
        <v>1615</v>
      </c>
      <c r="J36341" t="s">
        <v>14</v>
      </c>
      <c r="K36341">
        <v>54</v>
      </c>
      <c r="L36341" t="s">
        <v>15</v>
      </c>
    </row>
    <row r="36342" spans="1:12">
      <c r="A36342" t="e">
        <f ca="1">E00251439821421</f>
        <v>#NAME?</v>
      </c>
      <c r="B36342">
        <v>494</v>
      </c>
      <c r="C36342" t="s">
        <v>63</v>
      </c>
      <c r="D36342" s="1">
        <v>42601</v>
      </c>
      <c r="F36342">
        <v>1</v>
      </c>
      <c r="G36342">
        <v>5440</v>
      </c>
      <c r="H36342" t="s">
        <v>577</v>
      </c>
      <c r="J36342" t="s">
        <v>14</v>
      </c>
      <c r="K36342">
        <v>46</v>
      </c>
      <c r="L36342" t="s">
        <v>15</v>
      </c>
    </row>
    <row r="36343" spans="1:12">
      <c r="A36343" t="e">
        <f ca="1">E00251429173021</f>
        <v>#NAME?</v>
      </c>
      <c r="B36343">
        <v>293</v>
      </c>
      <c r="C36343" t="s">
        <v>25</v>
      </c>
      <c r="D36343" s="1">
        <v>41604</v>
      </c>
      <c r="F36343">
        <v>1</v>
      </c>
      <c r="G36343">
        <v>2720</v>
      </c>
      <c r="H36343" t="s">
        <v>65</v>
      </c>
      <c r="J36343" t="s">
        <v>14</v>
      </c>
      <c r="K36343">
        <v>63</v>
      </c>
      <c r="L36343" t="s">
        <v>15</v>
      </c>
    </row>
    <row r="36344" spans="1:12">
      <c r="A36344" t="e">
        <f ca="1">E00251513363121</f>
        <v>#NAME?</v>
      </c>
      <c r="B36344">
        <v>445</v>
      </c>
      <c r="C36344" t="s">
        <v>23</v>
      </c>
      <c r="D36344" s="1">
        <v>42241</v>
      </c>
      <c r="F36344">
        <v>1</v>
      </c>
      <c r="G36344">
        <v>5990</v>
      </c>
      <c r="H36344" t="s">
        <v>60</v>
      </c>
      <c r="J36344" t="s">
        <v>14</v>
      </c>
      <c r="K36344">
        <v>65</v>
      </c>
      <c r="L36344" t="s">
        <v>15</v>
      </c>
    </row>
    <row r="36345" spans="1:12">
      <c r="A36345" t="e">
        <f ca="1">E00251513363121</f>
        <v>#NAME?</v>
      </c>
      <c r="B36345">
        <v>445</v>
      </c>
      <c r="C36345" t="s">
        <v>23</v>
      </c>
      <c r="D36345" s="1">
        <v>42285</v>
      </c>
      <c r="F36345">
        <v>1</v>
      </c>
      <c r="G36345">
        <v>5950</v>
      </c>
      <c r="H36345" t="s">
        <v>24</v>
      </c>
      <c r="J36345" t="s">
        <v>14</v>
      </c>
      <c r="K36345">
        <v>65</v>
      </c>
      <c r="L36345" t="s">
        <v>15</v>
      </c>
    </row>
    <row r="36346" spans="1:12">
      <c r="A36346" t="e">
        <f ca="1">E00251513453021</f>
        <v>#NAME?</v>
      </c>
      <c r="B36346">
        <v>440</v>
      </c>
      <c r="C36346" t="s">
        <v>12</v>
      </c>
      <c r="D36346" s="1">
        <v>41730</v>
      </c>
      <c r="F36346">
        <v>2</v>
      </c>
      <c r="G36346">
        <v>4019</v>
      </c>
      <c r="H36346" t="s">
        <v>26</v>
      </c>
      <c r="J36346" t="s">
        <v>14</v>
      </c>
      <c r="K36346">
        <v>51</v>
      </c>
      <c r="L36346" t="s">
        <v>15</v>
      </c>
    </row>
    <row r="36347" spans="1:12">
      <c r="A36347" t="e">
        <f ca="1">E00251513453021</f>
        <v>#NAME?</v>
      </c>
      <c r="B36347">
        <v>440</v>
      </c>
      <c r="C36347" t="s">
        <v>12</v>
      </c>
      <c r="D36347" s="1">
        <v>41753</v>
      </c>
      <c r="F36347">
        <v>1</v>
      </c>
      <c r="G36347">
        <v>4019</v>
      </c>
      <c r="H36347" t="s">
        <v>26</v>
      </c>
      <c r="J36347" t="s">
        <v>14</v>
      </c>
      <c r="K36347">
        <v>51</v>
      </c>
      <c r="L36347" t="s">
        <v>15</v>
      </c>
    </row>
    <row r="36348" spans="1:12">
      <c r="A36348" t="e">
        <f ca="1">E00251513453021</f>
        <v>#NAME?</v>
      </c>
      <c r="B36348">
        <v>440</v>
      </c>
      <c r="C36348" t="s">
        <v>12</v>
      </c>
      <c r="D36348" s="1">
        <v>41928</v>
      </c>
      <c r="F36348">
        <v>1</v>
      </c>
      <c r="G36348">
        <v>69279</v>
      </c>
      <c r="H36348" t="s">
        <v>1617</v>
      </c>
      <c r="J36348" t="s">
        <v>14</v>
      </c>
      <c r="K36348">
        <v>51</v>
      </c>
      <c r="L36348" t="s">
        <v>15</v>
      </c>
    </row>
    <row r="36349" spans="1:12">
      <c r="A36349" t="e">
        <f ca="1">E00251528898821</f>
        <v>#NAME?</v>
      </c>
      <c r="B36349">
        <v>286</v>
      </c>
      <c r="C36349" t="s">
        <v>41</v>
      </c>
      <c r="D36349" s="1">
        <v>41725</v>
      </c>
      <c r="F36349">
        <v>2</v>
      </c>
      <c r="G36349">
        <v>7243</v>
      </c>
      <c r="H36349" t="s">
        <v>42</v>
      </c>
      <c r="J36349" t="s">
        <v>14</v>
      </c>
      <c r="K36349">
        <v>60</v>
      </c>
      <c r="L36349" t="s">
        <v>15</v>
      </c>
    </row>
    <row r="36350" spans="1:12">
      <c r="A36350" t="e">
        <f t="shared" ref="A36350:A36356" ca="1" si="335">E00251429173021</f>
        <v>#NAME?</v>
      </c>
      <c r="B36350">
        <v>293</v>
      </c>
      <c r="C36350" t="s">
        <v>25</v>
      </c>
      <c r="D36350" s="1">
        <v>41843</v>
      </c>
      <c r="F36350">
        <v>1</v>
      </c>
      <c r="G36350">
        <v>5950</v>
      </c>
      <c r="H36350" t="s">
        <v>24</v>
      </c>
      <c r="J36350" t="s">
        <v>14</v>
      </c>
      <c r="K36350">
        <v>64</v>
      </c>
      <c r="L36350" t="s">
        <v>15</v>
      </c>
    </row>
    <row r="36351" spans="1:12">
      <c r="A36351" t="e">
        <f t="shared" ca="1" si="335"/>
        <v>#NAME?</v>
      </c>
      <c r="B36351">
        <v>293</v>
      </c>
      <c r="C36351" t="s">
        <v>25</v>
      </c>
      <c r="D36351" s="1">
        <v>41064</v>
      </c>
      <c r="F36351">
        <v>3</v>
      </c>
      <c r="G36351">
        <v>4019</v>
      </c>
      <c r="H36351" t="s">
        <v>26</v>
      </c>
      <c r="J36351" t="s">
        <v>14</v>
      </c>
      <c r="K36351">
        <v>62</v>
      </c>
      <c r="L36351" t="s">
        <v>15</v>
      </c>
    </row>
    <row r="36352" spans="1:12">
      <c r="A36352" t="e">
        <f t="shared" ca="1" si="335"/>
        <v>#NAME?</v>
      </c>
      <c r="B36352">
        <v>293</v>
      </c>
      <c r="C36352" t="s">
        <v>25</v>
      </c>
      <c r="D36352" s="1">
        <v>41193</v>
      </c>
      <c r="F36352">
        <v>1</v>
      </c>
      <c r="G36352">
        <v>30000</v>
      </c>
      <c r="H36352" t="s">
        <v>144</v>
      </c>
      <c r="J36352" t="s">
        <v>14</v>
      </c>
      <c r="K36352">
        <v>62</v>
      </c>
      <c r="L36352" t="s">
        <v>15</v>
      </c>
    </row>
    <row r="36353" spans="1:12">
      <c r="A36353" t="e">
        <f t="shared" ca="1" si="335"/>
        <v>#NAME?</v>
      </c>
      <c r="B36353">
        <v>293</v>
      </c>
      <c r="C36353" t="s">
        <v>25</v>
      </c>
      <c r="D36353" s="1">
        <v>41417</v>
      </c>
      <c r="F36353">
        <v>2</v>
      </c>
      <c r="G36353">
        <v>4019</v>
      </c>
      <c r="H36353" t="s">
        <v>26</v>
      </c>
      <c r="J36353" t="s">
        <v>14</v>
      </c>
      <c r="K36353">
        <v>63</v>
      </c>
      <c r="L36353" t="s">
        <v>15</v>
      </c>
    </row>
    <row r="36354" spans="1:12">
      <c r="A36354" t="e">
        <f t="shared" ca="1" si="335"/>
        <v>#NAME?</v>
      </c>
      <c r="B36354">
        <v>293</v>
      </c>
      <c r="C36354" t="s">
        <v>25</v>
      </c>
      <c r="D36354" s="1">
        <v>42950</v>
      </c>
      <c r="F36354">
        <v>1</v>
      </c>
      <c r="G36354">
        <v>4019</v>
      </c>
      <c r="H36354" t="s">
        <v>26</v>
      </c>
      <c r="J36354" t="s">
        <v>14</v>
      </c>
      <c r="K36354">
        <v>67</v>
      </c>
      <c r="L36354" t="s">
        <v>15</v>
      </c>
    </row>
    <row r="36355" spans="1:12">
      <c r="A36355" t="e">
        <f t="shared" ca="1" si="335"/>
        <v>#NAME?</v>
      </c>
      <c r="B36355">
        <v>293</v>
      </c>
      <c r="C36355" t="s">
        <v>25</v>
      </c>
      <c r="D36355" s="1">
        <v>42432</v>
      </c>
      <c r="F36355">
        <v>3</v>
      </c>
      <c r="G36355">
        <v>73390</v>
      </c>
      <c r="H36355" t="s">
        <v>66</v>
      </c>
      <c r="J36355" t="s">
        <v>14</v>
      </c>
      <c r="K36355">
        <v>66</v>
      </c>
      <c r="L36355" t="s">
        <v>15</v>
      </c>
    </row>
    <row r="36356" spans="1:12">
      <c r="A36356" t="e">
        <f t="shared" ca="1" si="335"/>
        <v>#NAME?</v>
      </c>
      <c r="B36356">
        <v>293</v>
      </c>
      <c r="C36356" t="s">
        <v>25</v>
      </c>
      <c r="D36356" s="1">
        <v>42559</v>
      </c>
      <c r="F36356">
        <v>1</v>
      </c>
      <c r="G36356">
        <v>7804</v>
      </c>
      <c r="H36356" t="s">
        <v>43</v>
      </c>
      <c r="J36356" t="s">
        <v>14</v>
      </c>
      <c r="K36356">
        <v>66</v>
      </c>
      <c r="L36356" t="s">
        <v>22</v>
      </c>
    </row>
    <row r="36357" spans="1:12">
      <c r="A36357" t="e">
        <f ca="1">E00251528898821</f>
        <v>#NAME?</v>
      </c>
      <c r="B36357">
        <v>286</v>
      </c>
      <c r="C36357" t="s">
        <v>41</v>
      </c>
      <c r="D36357" s="1">
        <v>41470</v>
      </c>
      <c r="F36357">
        <v>1</v>
      </c>
      <c r="G36357">
        <v>7243</v>
      </c>
      <c r="H36357" t="s">
        <v>42</v>
      </c>
      <c r="J36357" t="s">
        <v>14</v>
      </c>
      <c r="K36357">
        <v>60</v>
      </c>
      <c r="L36357" t="s">
        <v>15</v>
      </c>
    </row>
    <row r="36358" spans="1:12">
      <c r="A36358" t="e">
        <f ca="1">E00251513363121</f>
        <v>#NAME?</v>
      </c>
      <c r="B36358">
        <v>445</v>
      </c>
      <c r="C36358" t="s">
        <v>23</v>
      </c>
      <c r="D36358" s="1">
        <v>42038</v>
      </c>
      <c r="F36358">
        <v>2</v>
      </c>
      <c r="G36358">
        <v>73300</v>
      </c>
      <c r="H36358" t="s">
        <v>86</v>
      </c>
      <c r="J36358" t="s">
        <v>14</v>
      </c>
      <c r="K36358">
        <v>64</v>
      </c>
      <c r="L36358" t="s">
        <v>15</v>
      </c>
    </row>
    <row r="36359" spans="1:12">
      <c r="A36359" t="e">
        <f ca="1">E00251430391921</f>
        <v>#NAME?</v>
      </c>
      <c r="B36359">
        <v>469</v>
      </c>
      <c r="C36359" t="s">
        <v>30</v>
      </c>
      <c r="D36359" s="1">
        <v>42487</v>
      </c>
      <c r="F36359">
        <v>1</v>
      </c>
      <c r="G36359">
        <v>7906</v>
      </c>
      <c r="H36359" t="s">
        <v>173</v>
      </c>
      <c r="J36359" t="s">
        <v>14</v>
      </c>
      <c r="K36359">
        <v>61</v>
      </c>
      <c r="L36359" t="s">
        <v>22</v>
      </c>
    </row>
    <row r="36360" spans="1:12">
      <c r="A36360" t="e">
        <f ca="1">E00251513363121</f>
        <v>#NAME?</v>
      </c>
      <c r="B36360">
        <v>445</v>
      </c>
      <c r="C36360" t="s">
        <v>23</v>
      </c>
      <c r="D36360" s="1">
        <v>42475</v>
      </c>
      <c r="F36360">
        <v>1</v>
      </c>
      <c r="G36360">
        <v>71940</v>
      </c>
      <c r="H36360" t="s">
        <v>135</v>
      </c>
      <c r="J36360" t="s">
        <v>14</v>
      </c>
      <c r="K36360">
        <v>65</v>
      </c>
      <c r="L36360" t="s">
        <v>15</v>
      </c>
    </row>
    <row r="36361" spans="1:12">
      <c r="A36361" t="e">
        <f ca="1">E00251430391921</f>
        <v>#NAME?</v>
      </c>
      <c r="B36361">
        <v>469</v>
      </c>
      <c r="C36361" t="s">
        <v>30</v>
      </c>
      <c r="D36361" s="1">
        <v>42942</v>
      </c>
      <c r="F36361">
        <v>2</v>
      </c>
      <c r="G36361">
        <v>4189</v>
      </c>
      <c r="H36361" t="s">
        <v>335</v>
      </c>
      <c r="J36361" t="s">
        <v>14</v>
      </c>
      <c r="K36361">
        <v>62</v>
      </c>
      <c r="L36361" t="s">
        <v>15</v>
      </c>
    </row>
    <row r="36362" spans="1:12">
      <c r="A36362" t="e">
        <f ca="1">E00251528898821</f>
        <v>#NAME?</v>
      </c>
      <c r="B36362">
        <v>286</v>
      </c>
      <c r="C36362" t="s">
        <v>41</v>
      </c>
      <c r="D36362" s="1">
        <v>41550</v>
      </c>
      <c r="F36362">
        <v>2</v>
      </c>
      <c r="G36362">
        <v>2729</v>
      </c>
      <c r="H36362" t="s">
        <v>115</v>
      </c>
      <c r="J36362" t="s">
        <v>14</v>
      </c>
      <c r="K36362">
        <v>60</v>
      </c>
      <c r="L36362" t="s">
        <v>15</v>
      </c>
    </row>
    <row r="36363" spans="1:12">
      <c r="A36363" t="e">
        <f ca="1">E00251528898821</f>
        <v>#NAME?</v>
      </c>
      <c r="B36363">
        <v>286</v>
      </c>
      <c r="C36363" t="s">
        <v>41</v>
      </c>
      <c r="D36363" s="1">
        <v>41922</v>
      </c>
      <c r="F36363">
        <v>1</v>
      </c>
      <c r="G36363">
        <v>7243</v>
      </c>
      <c r="H36363" t="s">
        <v>42</v>
      </c>
      <c r="J36363" t="s">
        <v>14</v>
      </c>
      <c r="K36363">
        <v>61</v>
      </c>
      <c r="L36363" t="s">
        <v>15</v>
      </c>
    </row>
    <row r="36364" spans="1:12">
      <c r="A36364" t="e">
        <f ca="1">E00251528898821</f>
        <v>#NAME?</v>
      </c>
      <c r="B36364">
        <v>286</v>
      </c>
      <c r="C36364" t="s">
        <v>41</v>
      </c>
      <c r="D36364" s="1">
        <v>41659</v>
      </c>
      <c r="F36364">
        <v>1</v>
      </c>
      <c r="G36364">
        <v>7243</v>
      </c>
      <c r="H36364" t="s">
        <v>42</v>
      </c>
      <c r="J36364" t="s">
        <v>14</v>
      </c>
      <c r="K36364">
        <v>60</v>
      </c>
      <c r="L36364" t="s">
        <v>15</v>
      </c>
    </row>
    <row r="36365" spans="1:12">
      <c r="A36365" t="e">
        <f ca="1">E00251513453021</f>
        <v>#NAME?</v>
      </c>
      <c r="B36365">
        <v>440</v>
      </c>
      <c r="C36365" t="s">
        <v>12</v>
      </c>
      <c r="D36365" s="1">
        <v>41816</v>
      </c>
      <c r="F36365">
        <v>1</v>
      </c>
      <c r="G36365">
        <v>4019</v>
      </c>
      <c r="H36365" t="s">
        <v>26</v>
      </c>
      <c r="J36365" t="s">
        <v>14</v>
      </c>
      <c r="K36365">
        <v>51</v>
      </c>
      <c r="L36365" t="s">
        <v>15</v>
      </c>
    </row>
    <row r="36366" spans="1:12">
      <c r="A36366" t="e">
        <f ca="1">E00251524963521</f>
        <v>#NAME?</v>
      </c>
      <c r="B36366">
        <v>746</v>
      </c>
      <c r="C36366" t="s">
        <v>527</v>
      </c>
      <c r="D36366" s="1">
        <v>41809</v>
      </c>
      <c r="F36366">
        <v>1</v>
      </c>
      <c r="G36366">
        <v>71536</v>
      </c>
      <c r="H36366" t="s">
        <v>70</v>
      </c>
      <c r="I36366" t="s">
        <v>56</v>
      </c>
      <c r="J36366" t="s">
        <v>57</v>
      </c>
      <c r="K36366">
        <v>52</v>
      </c>
      <c r="L36366" t="s">
        <v>15</v>
      </c>
    </row>
    <row r="36367" spans="1:12">
      <c r="A36367" t="e">
        <f ca="1">E00251513453021</f>
        <v>#NAME?</v>
      </c>
      <c r="B36367">
        <v>440</v>
      </c>
      <c r="C36367" t="s">
        <v>12</v>
      </c>
      <c r="D36367" s="1">
        <v>42201</v>
      </c>
      <c r="F36367">
        <v>3</v>
      </c>
      <c r="G36367">
        <v>3051</v>
      </c>
      <c r="H36367" t="s">
        <v>13</v>
      </c>
      <c r="J36367" t="s">
        <v>14</v>
      </c>
      <c r="K36367">
        <v>52</v>
      </c>
      <c r="L36367" t="s">
        <v>15</v>
      </c>
    </row>
    <row r="36368" spans="1:12">
      <c r="A36368" t="e">
        <f ca="1">E00251513453021</f>
        <v>#NAME?</v>
      </c>
      <c r="B36368">
        <v>440</v>
      </c>
      <c r="C36368" t="s">
        <v>12</v>
      </c>
      <c r="D36368" s="1">
        <v>41709</v>
      </c>
      <c r="F36368">
        <v>2</v>
      </c>
      <c r="G36368">
        <v>4019</v>
      </c>
      <c r="H36368" t="s">
        <v>26</v>
      </c>
      <c r="J36368" t="s">
        <v>14</v>
      </c>
      <c r="K36368">
        <v>51</v>
      </c>
      <c r="L36368" t="s">
        <v>15</v>
      </c>
    </row>
    <row r="36369" spans="1:12">
      <c r="A36369" t="e">
        <f ca="1">E00251513363121</f>
        <v>#NAME?</v>
      </c>
      <c r="B36369">
        <v>445</v>
      </c>
      <c r="C36369" t="s">
        <v>23</v>
      </c>
      <c r="D36369" s="1">
        <v>43098</v>
      </c>
      <c r="F36369">
        <v>2</v>
      </c>
      <c r="G36369">
        <v>30748</v>
      </c>
      <c r="H36369" t="s">
        <v>50</v>
      </c>
      <c r="J36369" t="s">
        <v>14</v>
      </c>
      <c r="K36369">
        <v>67</v>
      </c>
      <c r="L36369" t="s">
        <v>15</v>
      </c>
    </row>
    <row r="36370" spans="1:12">
      <c r="A36370" t="e">
        <f ca="1">E00251528868821</f>
        <v>#NAME?</v>
      </c>
      <c r="B36370">
        <v>4055</v>
      </c>
      <c r="C36370" t="s">
        <v>51</v>
      </c>
      <c r="D36370" s="1">
        <v>42779</v>
      </c>
      <c r="F36370">
        <v>1</v>
      </c>
      <c r="G36370">
        <v>4619</v>
      </c>
      <c r="H36370" t="s">
        <v>613</v>
      </c>
      <c r="J36370" t="s">
        <v>14</v>
      </c>
      <c r="K36370">
        <v>46</v>
      </c>
      <c r="L36370" t="s">
        <v>15</v>
      </c>
    </row>
    <row r="36371" spans="1:12">
      <c r="A36371" t="e">
        <f ca="1">E00251429207021</f>
        <v>#NAME?</v>
      </c>
      <c r="B36371">
        <v>291</v>
      </c>
      <c r="C36371" t="s">
        <v>160</v>
      </c>
      <c r="D36371" s="1">
        <v>41542</v>
      </c>
      <c r="F36371">
        <v>1</v>
      </c>
      <c r="G36371">
        <v>7231</v>
      </c>
      <c r="H36371" t="s">
        <v>128</v>
      </c>
      <c r="J36371" t="s">
        <v>14</v>
      </c>
      <c r="K36371">
        <v>45</v>
      </c>
      <c r="L36371" t="s">
        <v>15</v>
      </c>
    </row>
    <row r="36372" spans="1:12">
      <c r="A36372" t="e">
        <f ca="1">E00251429207021</f>
        <v>#NAME?</v>
      </c>
      <c r="B36372">
        <v>291</v>
      </c>
      <c r="C36372" t="s">
        <v>160</v>
      </c>
      <c r="D36372" s="1">
        <v>41738</v>
      </c>
      <c r="F36372">
        <v>1</v>
      </c>
      <c r="G36372">
        <v>38023</v>
      </c>
      <c r="H36372" t="s">
        <v>17</v>
      </c>
      <c r="J36372" t="s">
        <v>14</v>
      </c>
      <c r="K36372">
        <v>45</v>
      </c>
      <c r="L36372" t="s">
        <v>15</v>
      </c>
    </row>
    <row r="36373" spans="1:12">
      <c r="A36373" t="e">
        <f ca="1">E00251424841521</f>
        <v>#NAME?</v>
      </c>
      <c r="B36373">
        <v>104</v>
      </c>
      <c r="C36373" t="s">
        <v>88</v>
      </c>
      <c r="D36373" s="1">
        <v>42516</v>
      </c>
      <c r="F36373">
        <v>1</v>
      </c>
      <c r="G36373">
        <v>7243</v>
      </c>
      <c r="H36373" t="s">
        <v>42</v>
      </c>
      <c r="J36373" t="s">
        <v>14</v>
      </c>
      <c r="K36373">
        <v>45</v>
      </c>
      <c r="L36373" t="s">
        <v>15</v>
      </c>
    </row>
    <row r="36374" spans="1:12">
      <c r="A36374" t="e">
        <f ca="1">E00251513363121</f>
        <v>#NAME?</v>
      </c>
      <c r="B36374">
        <v>445</v>
      </c>
      <c r="C36374" t="s">
        <v>23</v>
      </c>
      <c r="D36374" s="1">
        <v>42990</v>
      </c>
      <c r="F36374">
        <v>1</v>
      </c>
      <c r="G36374">
        <v>73300</v>
      </c>
      <c r="H36374" t="s">
        <v>86</v>
      </c>
      <c r="J36374" t="s">
        <v>14</v>
      </c>
      <c r="K36374">
        <v>67</v>
      </c>
      <c r="L36374" t="s">
        <v>15</v>
      </c>
    </row>
    <row r="36375" spans="1:12">
      <c r="A36375" t="e">
        <f ca="1">E00251427224021</f>
        <v>#NAME?</v>
      </c>
      <c r="B36375">
        <v>10</v>
      </c>
      <c r="C36375" t="s">
        <v>18</v>
      </c>
      <c r="D36375" s="1">
        <v>41848</v>
      </c>
      <c r="F36375">
        <v>1</v>
      </c>
      <c r="G36375">
        <v>2720</v>
      </c>
      <c r="H36375" t="s">
        <v>65</v>
      </c>
      <c r="J36375" t="s">
        <v>14</v>
      </c>
      <c r="K36375">
        <v>52</v>
      </c>
      <c r="L36375" t="s">
        <v>15</v>
      </c>
    </row>
    <row r="36376" spans="1:12">
      <c r="A36376" t="e">
        <f ca="1">E00251439908221</f>
        <v>#NAME?</v>
      </c>
      <c r="B36376">
        <v>189</v>
      </c>
      <c r="C36376" t="s">
        <v>58</v>
      </c>
      <c r="D36376" s="1">
        <v>42571</v>
      </c>
      <c r="F36376">
        <v>3</v>
      </c>
      <c r="G36376">
        <v>49390</v>
      </c>
      <c r="H36376" t="s">
        <v>59</v>
      </c>
      <c r="J36376" t="s">
        <v>14</v>
      </c>
      <c r="K36376">
        <v>60</v>
      </c>
      <c r="L36376" t="s">
        <v>15</v>
      </c>
    </row>
    <row r="36377" spans="1:12">
      <c r="A36377" t="e">
        <f t="shared" ref="A36377:A36385" ca="1" si="336">E00251429173021</f>
        <v>#NAME?</v>
      </c>
      <c r="B36377">
        <v>293</v>
      </c>
      <c r="C36377" t="s">
        <v>25</v>
      </c>
      <c r="D36377" s="1">
        <v>41796</v>
      </c>
      <c r="F36377">
        <v>1</v>
      </c>
      <c r="G36377">
        <v>6970</v>
      </c>
      <c r="H36377" t="s">
        <v>978</v>
      </c>
      <c r="J36377" t="s">
        <v>14</v>
      </c>
      <c r="K36377">
        <v>64</v>
      </c>
      <c r="L36377" t="s">
        <v>15</v>
      </c>
    </row>
    <row r="36378" spans="1:12">
      <c r="A36378" t="e">
        <f t="shared" ca="1" si="336"/>
        <v>#NAME?</v>
      </c>
      <c r="B36378">
        <v>293</v>
      </c>
      <c r="C36378" t="s">
        <v>25</v>
      </c>
      <c r="D36378" s="1">
        <v>41709</v>
      </c>
      <c r="F36378">
        <v>2</v>
      </c>
      <c r="G36378">
        <v>4019</v>
      </c>
      <c r="H36378" t="s">
        <v>26</v>
      </c>
      <c r="J36378" t="s">
        <v>14</v>
      </c>
      <c r="K36378">
        <v>64</v>
      </c>
      <c r="L36378" t="s">
        <v>15</v>
      </c>
    </row>
    <row r="36379" spans="1:12">
      <c r="A36379" t="e">
        <f t="shared" ca="1" si="336"/>
        <v>#NAME?</v>
      </c>
      <c r="B36379">
        <v>293</v>
      </c>
      <c r="C36379" t="s">
        <v>25</v>
      </c>
      <c r="D36379" s="1">
        <v>42384</v>
      </c>
      <c r="F36379">
        <v>2</v>
      </c>
      <c r="G36379">
        <v>4019</v>
      </c>
      <c r="H36379" t="s">
        <v>26</v>
      </c>
      <c r="J36379" t="s">
        <v>14</v>
      </c>
      <c r="K36379">
        <v>66</v>
      </c>
      <c r="L36379" t="s">
        <v>15</v>
      </c>
    </row>
    <row r="36380" spans="1:12">
      <c r="A36380" t="e">
        <f t="shared" ca="1" si="336"/>
        <v>#NAME?</v>
      </c>
      <c r="B36380">
        <v>293</v>
      </c>
      <c r="C36380" t="s">
        <v>25</v>
      </c>
      <c r="D36380" s="1">
        <v>42432</v>
      </c>
      <c r="F36380">
        <v>1</v>
      </c>
      <c r="G36380">
        <v>2720</v>
      </c>
      <c r="H36380" t="s">
        <v>65</v>
      </c>
      <c r="J36380" t="s">
        <v>14</v>
      </c>
      <c r="K36380">
        <v>66</v>
      </c>
      <c r="L36380" t="s">
        <v>15</v>
      </c>
    </row>
    <row r="36381" spans="1:12">
      <c r="A36381" t="e">
        <f t="shared" ca="1" si="336"/>
        <v>#NAME?</v>
      </c>
      <c r="B36381">
        <v>293</v>
      </c>
      <c r="C36381" t="s">
        <v>25</v>
      </c>
      <c r="D36381" s="1">
        <v>42586</v>
      </c>
      <c r="F36381">
        <v>1</v>
      </c>
      <c r="G36381">
        <v>4019</v>
      </c>
      <c r="H36381" t="s">
        <v>26</v>
      </c>
      <c r="J36381" t="s">
        <v>14</v>
      </c>
      <c r="K36381">
        <v>66</v>
      </c>
      <c r="L36381" t="s">
        <v>15</v>
      </c>
    </row>
    <row r="36382" spans="1:12">
      <c r="A36382" t="e">
        <f t="shared" ca="1" si="336"/>
        <v>#NAME?</v>
      </c>
      <c r="B36382">
        <v>293</v>
      </c>
      <c r="C36382" t="s">
        <v>25</v>
      </c>
      <c r="D36382" s="1">
        <v>42662</v>
      </c>
      <c r="F36382">
        <v>3</v>
      </c>
      <c r="G36382">
        <v>462</v>
      </c>
      <c r="H36382" t="s">
        <v>288</v>
      </c>
      <c r="J36382" t="s">
        <v>14</v>
      </c>
      <c r="K36382">
        <v>66</v>
      </c>
      <c r="L36382" t="s">
        <v>15</v>
      </c>
    </row>
    <row r="36383" spans="1:12">
      <c r="A36383" t="e">
        <f t="shared" ca="1" si="336"/>
        <v>#NAME?</v>
      </c>
      <c r="B36383">
        <v>293</v>
      </c>
      <c r="C36383" t="s">
        <v>25</v>
      </c>
      <c r="D36383" s="1">
        <v>42600</v>
      </c>
      <c r="F36383">
        <v>1</v>
      </c>
      <c r="G36383">
        <v>2720</v>
      </c>
      <c r="H36383" t="s">
        <v>65</v>
      </c>
      <c r="J36383" t="s">
        <v>14</v>
      </c>
      <c r="K36383">
        <v>66</v>
      </c>
      <c r="L36383" t="s">
        <v>15</v>
      </c>
    </row>
    <row r="36384" spans="1:12">
      <c r="A36384" t="e">
        <f t="shared" ca="1" si="336"/>
        <v>#NAME?</v>
      </c>
      <c r="B36384">
        <v>293</v>
      </c>
      <c r="C36384" t="s">
        <v>25</v>
      </c>
      <c r="D36384" s="1">
        <v>42384</v>
      </c>
      <c r="F36384">
        <v>1</v>
      </c>
      <c r="G36384">
        <v>2720</v>
      </c>
      <c r="H36384" t="s">
        <v>65</v>
      </c>
      <c r="J36384" t="s">
        <v>14</v>
      </c>
      <c r="K36384">
        <v>66</v>
      </c>
      <c r="L36384" t="s">
        <v>15</v>
      </c>
    </row>
    <row r="36385" spans="1:12">
      <c r="A36385" t="e">
        <f t="shared" ca="1" si="336"/>
        <v>#NAME?</v>
      </c>
      <c r="B36385">
        <v>293</v>
      </c>
      <c r="C36385" t="s">
        <v>25</v>
      </c>
      <c r="D36385" s="1">
        <v>42662</v>
      </c>
      <c r="F36385">
        <v>4</v>
      </c>
      <c r="G36385">
        <v>2252</v>
      </c>
      <c r="H36385" t="s">
        <v>64</v>
      </c>
      <c r="J36385" t="s">
        <v>14</v>
      </c>
      <c r="K36385">
        <v>66</v>
      </c>
      <c r="L36385" t="s">
        <v>15</v>
      </c>
    </row>
    <row r="36386" spans="1:12">
      <c r="A36386" t="e">
        <f ca="1">E00251619840821</f>
        <v>#NAME?</v>
      </c>
      <c r="B36386">
        <v>1273</v>
      </c>
      <c r="C36386" t="s">
        <v>28</v>
      </c>
      <c r="D36386" s="1">
        <v>42907</v>
      </c>
      <c r="F36386">
        <v>2</v>
      </c>
      <c r="G36386">
        <v>24200</v>
      </c>
      <c r="H36386" t="s">
        <v>762</v>
      </c>
      <c r="J36386" t="s">
        <v>14</v>
      </c>
      <c r="K36386">
        <v>41</v>
      </c>
      <c r="L36386" t="s">
        <v>15</v>
      </c>
    </row>
    <row r="36387" spans="1:12">
      <c r="A36387" t="e">
        <f ca="1">E00251513453021</f>
        <v>#NAME?</v>
      </c>
      <c r="B36387">
        <v>440</v>
      </c>
      <c r="C36387" t="s">
        <v>12</v>
      </c>
      <c r="D36387" s="1">
        <v>41095</v>
      </c>
      <c r="F36387">
        <v>2</v>
      </c>
      <c r="G36387">
        <v>2720</v>
      </c>
      <c r="H36387" t="s">
        <v>65</v>
      </c>
      <c r="J36387" t="s">
        <v>14</v>
      </c>
      <c r="K36387">
        <v>49</v>
      </c>
      <c r="L36387" t="s">
        <v>15</v>
      </c>
    </row>
    <row r="36388" spans="1:12">
      <c r="A36388" t="e">
        <f ca="1">E00251513453021</f>
        <v>#NAME?</v>
      </c>
      <c r="B36388">
        <v>440</v>
      </c>
      <c r="C36388" t="s">
        <v>12</v>
      </c>
      <c r="D36388" s="1">
        <v>41407</v>
      </c>
      <c r="F36388">
        <v>3</v>
      </c>
      <c r="G36388">
        <v>4019</v>
      </c>
      <c r="H36388" t="s">
        <v>26</v>
      </c>
      <c r="J36388" t="s">
        <v>14</v>
      </c>
      <c r="K36388">
        <v>50</v>
      </c>
      <c r="L36388" t="s">
        <v>15</v>
      </c>
    </row>
    <row r="36389" spans="1:12">
      <c r="A36389" t="e">
        <f ca="1">E00251513453021</f>
        <v>#NAME?</v>
      </c>
      <c r="B36389">
        <v>440</v>
      </c>
      <c r="C36389" t="s">
        <v>12</v>
      </c>
      <c r="D36389" s="1">
        <v>42086</v>
      </c>
      <c r="F36389">
        <v>1</v>
      </c>
      <c r="G36389">
        <v>7062</v>
      </c>
      <c r="H36389" t="s">
        <v>97</v>
      </c>
      <c r="J36389" t="s">
        <v>14</v>
      </c>
      <c r="K36389">
        <v>52</v>
      </c>
      <c r="L36389" t="s">
        <v>15</v>
      </c>
    </row>
    <row r="36390" spans="1:12">
      <c r="A36390" t="e">
        <f ca="1">E00251429207021</f>
        <v>#NAME?</v>
      </c>
      <c r="B36390">
        <v>291</v>
      </c>
      <c r="C36390" t="s">
        <v>160</v>
      </c>
      <c r="D36390" s="1">
        <v>42649</v>
      </c>
      <c r="F36390">
        <v>2</v>
      </c>
      <c r="G36390">
        <v>2169</v>
      </c>
      <c r="H36390" t="s">
        <v>40</v>
      </c>
      <c r="J36390" t="s">
        <v>14</v>
      </c>
      <c r="K36390">
        <v>48</v>
      </c>
      <c r="L36390" t="s">
        <v>15</v>
      </c>
    </row>
    <row r="36391" spans="1:12">
      <c r="A36391" t="e">
        <f ca="1">E00251439569621</f>
        <v>#NAME?</v>
      </c>
      <c r="B36391">
        <v>701</v>
      </c>
      <c r="C36391" t="s">
        <v>72</v>
      </c>
      <c r="D36391" s="1">
        <v>42677</v>
      </c>
      <c r="F36391">
        <v>4</v>
      </c>
      <c r="G36391">
        <v>2119</v>
      </c>
      <c r="H36391" t="s">
        <v>82</v>
      </c>
      <c r="J36391" t="s">
        <v>14</v>
      </c>
      <c r="K36391">
        <v>65</v>
      </c>
      <c r="L36391" t="s">
        <v>15</v>
      </c>
    </row>
    <row r="36392" spans="1:12">
      <c r="A36392" t="e">
        <f ca="1">E00251424841521</f>
        <v>#NAME?</v>
      </c>
      <c r="B36392">
        <v>104</v>
      </c>
      <c r="C36392" t="s">
        <v>88</v>
      </c>
      <c r="D36392" s="1">
        <v>43039</v>
      </c>
      <c r="F36392">
        <v>2</v>
      </c>
      <c r="G36392">
        <v>7999</v>
      </c>
      <c r="H36392" t="s">
        <v>80</v>
      </c>
      <c r="J36392" t="s">
        <v>14</v>
      </c>
      <c r="K36392">
        <v>46</v>
      </c>
      <c r="L36392" t="s">
        <v>15</v>
      </c>
    </row>
    <row r="36393" spans="1:12">
      <c r="A36393" t="e">
        <f ca="1">E00251710596121</f>
        <v>#NAME?</v>
      </c>
      <c r="B36393">
        <v>110</v>
      </c>
      <c r="C36393" t="s">
        <v>980</v>
      </c>
      <c r="D36393" s="1">
        <v>42809</v>
      </c>
      <c r="F36393">
        <v>2</v>
      </c>
      <c r="G36393">
        <v>1101</v>
      </c>
      <c r="H36393" t="s">
        <v>220</v>
      </c>
      <c r="J36393" t="s">
        <v>14</v>
      </c>
      <c r="K36393">
        <v>52</v>
      </c>
      <c r="L36393" t="s">
        <v>15</v>
      </c>
    </row>
    <row r="36394" spans="1:12">
      <c r="A36394" t="e">
        <f ca="1">E00251537873421</f>
        <v>#NAME?</v>
      </c>
      <c r="B36394">
        <v>1325</v>
      </c>
      <c r="C36394" t="s">
        <v>605</v>
      </c>
      <c r="D36394" s="1">
        <v>42018</v>
      </c>
      <c r="F36394">
        <v>2</v>
      </c>
      <c r="G36394">
        <v>7962</v>
      </c>
      <c r="H36394" t="s">
        <v>111</v>
      </c>
      <c r="J36394" t="s">
        <v>14</v>
      </c>
      <c r="K36394">
        <v>51</v>
      </c>
      <c r="L36394" t="s">
        <v>22</v>
      </c>
    </row>
    <row r="36395" spans="1:12">
      <c r="A36395" t="e">
        <f ca="1">E00251528868821</f>
        <v>#NAME?</v>
      </c>
      <c r="B36395">
        <v>4055</v>
      </c>
      <c r="C36395" t="s">
        <v>51</v>
      </c>
      <c r="D36395" s="1">
        <v>41967</v>
      </c>
      <c r="F36395">
        <v>1</v>
      </c>
      <c r="G36395">
        <v>7243</v>
      </c>
      <c r="H36395" t="s">
        <v>42</v>
      </c>
      <c r="J36395" t="s">
        <v>14</v>
      </c>
      <c r="K36395">
        <v>44</v>
      </c>
      <c r="L36395" t="s">
        <v>15</v>
      </c>
    </row>
    <row r="36396" spans="1:12">
      <c r="A36396" t="e">
        <f ca="1">E00251528868821</f>
        <v>#NAME?</v>
      </c>
      <c r="B36396">
        <v>4055</v>
      </c>
      <c r="C36396" t="s">
        <v>51</v>
      </c>
      <c r="D36396" s="1">
        <v>42796</v>
      </c>
      <c r="F36396">
        <v>2</v>
      </c>
      <c r="G36396">
        <v>7904</v>
      </c>
      <c r="H36396" t="s">
        <v>75</v>
      </c>
      <c r="J36396" t="s">
        <v>14</v>
      </c>
      <c r="K36396">
        <v>46</v>
      </c>
      <c r="L36396" t="s">
        <v>22</v>
      </c>
    </row>
    <row r="36397" spans="1:12">
      <c r="A36397" t="e">
        <f ca="1">E00251615269521</f>
        <v>#NAME?</v>
      </c>
      <c r="B36397">
        <v>94</v>
      </c>
      <c r="C36397" t="s">
        <v>74</v>
      </c>
      <c r="D36397" s="1">
        <v>42270</v>
      </c>
      <c r="F36397">
        <v>1</v>
      </c>
      <c r="G36397">
        <v>7831</v>
      </c>
      <c r="H36397" t="s">
        <v>274</v>
      </c>
      <c r="J36397" t="s">
        <v>14</v>
      </c>
      <c r="K36397">
        <v>56</v>
      </c>
      <c r="L36397" t="s">
        <v>22</v>
      </c>
    </row>
    <row r="36398" spans="1:12">
      <c r="A36398" t="e">
        <f t="shared" ref="A36398:A36406" ca="1" si="337">E00251439569621</f>
        <v>#NAME?</v>
      </c>
      <c r="B36398">
        <v>701</v>
      </c>
      <c r="C36398" t="s">
        <v>72</v>
      </c>
      <c r="D36398" s="1">
        <v>40967</v>
      </c>
      <c r="F36398">
        <v>5</v>
      </c>
      <c r="G36398">
        <v>2724</v>
      </c>
      <c r="H36398" t="s">
        <v>73</v>
      </c>
      <c r="J36398" t="s">
        <v>14</v>
      </c>
      <c r="K36398">
        <v>60</v>
      </c>
      <c r="L36398" t="s">
        <v>15</v>
      </c>
    </row>
    <row r="36399" spans="1:12">
      <c r="A36399" t="e">
        <f t="shared" ca="1" si="337"/>
        <v>#NAME?</v>
      </c>
      <c r="B36399">
        <v>701</v>
      </c>
      <c r="C36399" t="s">
        <v>72</v>
      </c>
      <c r="D36399" s="1">
        <v>41107</v>
      </c>
      <c r="F36399">
        <v>2</v>
      </c>
      <c r="G36399">
        <v>73300</v>
      </c>
      <c r="H36399" t="s">
        <v>86</v>
      </c>
      <c r="J36399" t="s">
        <v>14</v>
      </c>
      <c r="K36399">
        <v>61</v>
      </c>
      <c r="L36399" t="s">
        <v>15</v>
      </c>
    </row>
    <row r="36400" spans="1:12">
      <c r="A36400" t="e">
        <f t="shared" ca="1" si="337"/>
        <v>#NAME?</v>
      </c>
      <c r="B36400">
        <v>701</v>
      </c>
      <c r="C36400" t="s">
        <v>72</v>
      </c>
      <c r="D36400" s="1">
        <v>42803</v>
      </c>
      <c r="F36400">
        <v>4</v>
      </c>
      <c r="G36400">
        <v>27802</v>
      </c>
      <c r="H36400" t="s">
        <v>83</v>
      </c>
      <c r="J36400" t="s">
        <v>14</v>
      </c>
      <c r="K36400">
        <v>66</v>
      </c>
      <c r="L36400" t="s">
        <v>15</v>
      </c>
    </row>
    <row r="36401" spans="1:12">
      <c r="A36401" t="e">
        <f t="shared" ca="1" si="337"/>
        <v>#NAME?</v>
      </c>
      <c r="B36401">
        <v>701</v>
      </c>
      <c r="C36401" t="s">
        <v>72</v>
      </c>
      <c r="D36401" s="1">
        <v>41407</v>
      </c>
      <c r="F36401">
        <v>5</v>
      </c>
      <c r="G36401">
        <v>2724</v>
      </c>
      <c r="H36401" t="s">
        <v>73</v>
      </c>
      <c r="J36401" t="s">
        <v>14</v>
      </c>
      <c r="K36401">
        <v>62</v>
      </c>
      <c r="L36401" t="s">
        <v>15</v>
      </c>
    </row>
    <row r="36402" spans="1:12">
      <c r="A36402" t="e">
        <f t="shared" ca="1" si="337"/>
        <v>#NAME?</v>
      </c>
      <c r="B36402">
        <v>701</v>
      </c>
      <c r="C36402" t="s">
        <v>72</v>
      </c>
      <c r="D36402" s="1">
        <v>41219</v>
      </c>
      <c r="F36402">
        <v>1</v>
      </c>
      <c r="G36402">
        <v>38022</v>
      </c>
      <c r="H36402" t="s">
        <v>208</v>
      </c>
      <c r="J36402" t="s">
        <v>14</v>
      </c>
      <c r="K36402">
        <v>61</v>
      </c>
      <c r="L36402" t="s">
        <v>15</v>
      </c>
    </row>
    <row r="36403" spans="1:12">
      <c r="A36403" t="e">
        <f t="shared" ca="1" si="337"/>
        <v>#NAME?</v>
      </c>
      <c r="B36403">
        <v>701</v>
      </c>
      <c r="C36403" t="s">
        <v>72</v>
      </c>
      <c r="D36403" s="1">
        <v>41278</v>
      </c>
      <c r="F36403">
        <v>4</v>
      </c>
      <c r="G36403">
        <v>2724</v>
      </c>
      <c r="H36403" t="s">
        <v>73</v>
      </c>
      <c r="J36403" t="s">
        <v>14</v>
      </c>
      <c r="K36403">
        <v>61</v>
      </c>
      <c r="L36403" t="s">
        <v>15</v>
      </c>
    </row>
    <row r="36404" spans="1:12">
      <c r="A36404" t="e">
        <f t="shared" ca="1" si="337"/>
        <v>#NAME?</v>
      </c>
      <c r="B36404">
        <v>701</v>
      </c>
      <c r="C36404" t="s">
        <v>72</v>
      </c>
      <c r="D36404" s="1">
        <v>42677</v>
      </c>
      <c r="F36404">
        <v>6</v>
      </c>
      <c r="G36404">
        <v>73300</v>
      </c>
      <c r="H36404" t="s">
        <v>86</v>
      </c>
      <c r="J36404" t="s">
        <v>14</v>
      </c>
      <c r="K36404">
        <v>65</v>
      </c>
      <c r="L36404" t="s">
        <v>15</v>
      </c>
    </row>
    <row r="36405" spans="1:12">
      <c r="A36405" t="e">
        <f t="shared" ca="1" si="337"/>
        <v>#NAME?</v>
      </c>
      <c r="B36405">
        <v>701</v>
      </c>
      <c r="C36405" t="s">
        <v>72</v>
      </c>
      <c r="D36405" s="1">
        <v>42873</v>
      </c>
      <c r="F36405">
        <v>3</v>
      </c>
      <c r="G36405">
        <v>27802</v>
      </c>
      <c r="H36405" t="s">
        <v>83</v>
      </c>
      <c r="J36405" t="s">
        <v>14</v>
      </c>
      <c r="K36405">
        <v>66</v>
      </c>
      <c r="L36405" t="s">
        <v>15</v>
      </c>
    </row>
    <row r="36406" spans="1:12">
      <c r="A36406" t="e">
        <f t="shared" ca="1" si="337"/>
        <v>#NAME?</v>
      </c>
      <c r="B36406">
        <v>701</v>
      </c>
      <c r="C36406" t="s">
        <v>72</v>
      </c>
      <c r="D36406" s="1">
        <v>41649</v>
      </c>
      <c r="F36406">
        <v>4</v>
      </c>
      <c r="G36406">
        <v>27802</v>
      </c>
      <c r="H36406" t="s">
        <v>83</v>
      </c>
      <c r="J36406" t="s">
        <v>14</v>
      </c>
      <c r="K36406">
        <v>62</v>
      </c>
      <c r="L36406" t="s">
        <v>15</v>
      </c>
    </row>
    <row r="36407" spans="1:12">
      <c r="A36407" t="e">
        <f ca="1">E00251615269521</f>
        <v>#NAME?</v>
      </c>
      <c r="B36407">
        <v>94</v>
      </c>
      <c r="C36407" t="s">
        <v>74</v>
      </c>
      <c r="D36407" s="1">
        <v>40963</v>
      </c>
      <c r="F36407">
        <v>2</v>
      </c>
      <c r="G36407">
        <v>71509</v>
      </c>
      <c r="H36407" t="s">
        <v>369</v>
      </c>
      <c r="J36407" t="s">
        <v>14</v>
      </c>
      <c r="K36407">
        <v>52</v>
      </c>
      <c r="L36407" t="s">
        <v>15</v>
      </c>
    </row>
    <row r="36408" spans="1:12">
      <c r="A36408" t="e">
        <f ca="1">E00251439738821</f>
        <v>#NAME?</v>
      </c>
      <c r="B36408">
        <v>295</v>
      </c>
      <c r="C36408" t="s">
        <v>435</v>
      </c>
      <c r="D36408" s="1">
        <v>42145</v>
      </c>
      <c r="F36408">
        <v>1</v>
      </c>
      <c r="G36408">
        <v>2729</v>
      </c>
      <c r="H36408" t="s">
        <v>115</v>
      </c>
      <c r="J36408" t="s">
        <v>14</v>
      </c>
      <c r="K36408">
        <v>60</v>
      </c>
      <c r="L36408" t="s">
        <v>15</v>
      </c>
    </row>
    <row r="36409" spans="1:12">
      <c r="A36409" t="e">
        <f t="shared" ref="A36409:A36416" ca="1" si="338">E00251439569621</f>
        <v>#NAME?</v>
      </c>
      <c r="B36409">
        <v>701</v>
      </c>
      <c r="C36409" t="s">
        <v>72</v>
      </c>
      <c r="D36409" s="1">
        <v>40995</v>
      </c>
      <c r="F36409">
        <v>2</v>
      </c>
      <c r="G36409">
        <v>73300</v>
      </c>
      <c r="H36409" t="s">
        <v>86</v>
      </c>
      <c r="J36409" t="s">
        <v>14</v>
      </c>
      <c r="K36409">
        <v>61</v>
      </c>
      <c r="L36409" t="s">
        <v>15</v>
      </c>
    </row>
    <row r="36410" spans="1:12">
      <c r="A36410" t="e">
        <f t="shared" ca="1" si="338"/>
        <v>#NAME?</v>
      </c>
      <c r="B36410">
        <v>701</v>
      </c>
      <c r="C36410" t="s">
        <v>72</v>
      </c>
      <c r="D36410" s="1">
        <v>41611</v>
      </c>
      <c r="F36410">
        <v>1</v>
      </c>
      <c r="G36410">
        <v>7243</v>
      </c>
      <c r="H36410" t="s">
        <v>42</v>
      </c>
      <c r="J36410" t="s">
        <v>14</v>
      </c>
      <c r="K36410">
        <v>62</v>
      </c>
      <c r="L36410" t="s">
        <v>15</v>
      </c>
    </row>
    <row r="36411" spans="1:12">
      <c r="A36411" t="e">
        <f t="shared" ca="1" si="338"/>
        <v>#NAME?</v>
      </c>
      <c r="B36411">
        <v>701</v>
      </c>
      <c r="C36411" t="s">
        <v>72</v>
      </c>
      <c r="D36411" s="1">
        <v>42466</v>
      </c>
      <c r="F36411">
        <v>2</v>
      </c>
      <c r="G36411">
        <v>7969</v>
      </c>
      <c r="H36411" t="s">
        <v>87</v>
      </c>
      <c r="J36411" t="s">
        <v>14</v>
      </c>
      <c r="K36411">
        <v>65</v>
      </c>
      <c r="L36411" t="s">
        <v>22</v>
      </c>
    </row>
    <row r="36412" spans="1:12">
      <c r="A36412" t="e">
        <f t="shared" ca="1" si="338"/>
        <v>#NAME?</v>
      </c>
      <c r="B36412">
        <v>701</v>
      </c>
      <c r="C36412" t="s">
        <v>72</v>
      </c>
      <c r="D36412" s="1">
        <v>42503</v>
      </c>
      <c r="F36412">
        <v>4</v>
      </c>
      <c r="G36412">
        <v>27802</v>
      </c>
      <c r="H36412" t="s">
        <v>83</v>
      </c>
      <c r="J36412" t="s">
        <v>14</v>
      </c>
      <c r="K36412">
        <v>65</v>
      </c>
      <c r="L36412" t="s">
        <v>15</v>
      </c>
    </row>
    <row r="36413" spans="1:12">
      <c r="A36413" t="e">
        <f t="shared" ca="1" si="338"/>
        <v>#NAME?</v>
      </c>
      <c r="B36413">
        <v>701</v>
      </c>
      <c r="C36413" t="s">
        <v>72</v>
      </c>
      <c r="D36413" s="1">
        <v>42662</v>
      </c>
      <c r="F36413">
        <v>4</v>
      </c>
      <c r="G36413">
        <v>27802</v>
      </c>
      <c r="H36413" t="s">
        <v>83</v>
      </c>
      <c r="J36413" t="s">
        <v>14</v>
      </c>
      <c r="K36413">
        <v>65</v>
      </c>
      <c r="L36413" t="s">
        <v>15</v>
      </c>
    </row>
    <row r="36414" spans="1:12">
      <c r="A36414" t="e">
        <f t="shared" ca="1" si="338"/>
        <v>#NAME?</v>
      </c>
      <c r="B36414">
        <v>701</v>
      </c>
      <c r="C36414" t="s">
        <v>72</v>
      </c>
      <c r="D36414" s="1">
        <v>41054</v>
      </c>
      <c r="F36414">
        <v>1</v>
      </c>
      <c r="G36414">
        <v>81380</v>
      </c>
      <c r="H36414" t="s">
        <v>326</v>
      </c>
      <c r="J36414" t="s">
        <v>14</v>
      </c>
      <c r="K36414">
        <v>61</v>
      </c>
      <c r="L36414" t="s">
        <v>15</v>
      </c>
    </row>
    <row r="36415" spans="1:12">
      <c r="A36415" t="e">
        <f t="shared" ca="1" si="338"/>
        <v>#NAME?</v>
      </c>
      <c r="B36415">
        <v>701</v>
      </c>
      <c r="C36415" t="s">
        <v>72</v>
      </c>
      <c r="D36415" s="1">
        <v>42696</v>
      </c>
      <c r="F36415">
        <v>3</v>
      </c>
      <c r="G36415">
        <v>2119</v>
      </c>
      <c r="H36415" t="s">
        <v>82</v>
      </c>
      <c r="J36415" t="s">
        <v>14</v>
      </c>
      <c r="K36415">
        <v>65</v>
      </c>
      <c r="L36415" t="s">
        <v>15</v>
      </c>
    </row>
    <row r="36416" spans="1:12">
      <c r="A36416" t="e">
        <f t="shared" ca="1" si="338"/>
        <v>#NAME?</v>
      </c>
      <c r="B36416">
        <v>701</v>
      </c>
      <c r="C36416" t="s">
        <v>72</v>
      </c>
      <c r="D36416" s="1">
        <v>42885</v>
      </c>
      <c r="F36416">
        <v>2</v>
      </c>
      <c r="G36416">
        <v>2724</v>
      </c>
      <c r="H36416" t="s">
        <v>73</v>
      </c>
      <c r="J36416" t="s">
        <v>14</v>
      </c>
      <c r="K36416">
        <v>66</v>
      </c>
      <c r="L36416" t="s">
        <v>15</v>
      </c>
    </row>
    <row r="36417" spans="1:12">
      <c r="A36417" t="e">
        <f ca="1">E00251528898821</f>
        <v>#NAME?</v>
      </c>
      <c r="B36417">
        <v>286</v>
      </c>
      <c r="C36417" t="s">
        <v>41</v>
      </c>
      <c r="D36417" s="1">
        <v>41915</v>
      </c>
      <c r="F36417">
        <v>1</v>
      </c>
      <c r="G36417">
        <v>7243</v>
      </c>
      <c r="H36417" t="s">
        <v>42</v>
      </c>
      <c r="J36417" t="s">
        <v>14</v>
      </c>
      <c r="K36417">
        <v>61</v>
      </c>
      <c r="L36417" t="s">
        <v>15</v>
      </c>
    </row>
    <row r="36418" spans="1:12">
      <c r="A36418" t="e">
        <f ca="1">E00251439569621</f>
        <v>#NAME?</v>
      </c>
      <c r="B36418">
        <v>701</v>
      </c>
      <c r="C36418" t="s">
        <v>72</v>
      </c>
      <c r="D36418" s="1">
        <v>40948</v>
      </c>
      <c r="F36418">
        <v>1</v>
      </c>
      <c r="G36418">
        <v>3829</v>
      </c>
      <c r="H36418" t="s">
        <v>419</v>
      </c>
      <c r="J36418" t="s">
        <v>14</v>
      </c>
      <c r="K36418">
        <v>60</v>
      </c>
      <c r="L36418" t="s">
        <v>15</v>
      </c>
    </row>
    <row r="36419" spans="1:12">
      <c r="A36419" t="e">
        <f ca="1">E00251439569621</f>
        <v>#NAME?</v>
      </c>
      <c r="B36419">
        <v>701</v>
      </c>
      <c r="C36419" t="s">
        <v>72</v>
      </c>
      <c r="D36419" s="1">
        <v>43007</v>
      </c>
      <c r="F36419">
        <v>4</v>
      </c>
      <c r="G36419">
        <v>27802</v>
      </c>
      <c r="H36419" t="s">
        <v>83</v>
      </c>
      <c r="J36419" t="s">
        <v>14</v>
      </c>
      <c r="K36419">
        <v>66</v>
      </c>
      <c r="L36419" t="s">
        <v>15</v>
      </c>
    </row>
    <row r="36420" spans="1:12">
      <c r="A36420" t="e">
        <f ca="1">E00251528868821</f>
        <v>#NAME?</v>
      </c>
      <c r="B36420">
        <v>4055</v>
      </c>
      <c r="C36420" t="s">
        <v>51</v>
      </c>
      <c r="D36420" s="1">
        <v>41967</v>
      </c>
      <c r="F36420">
        <v>2</v>
      </c>
      <c r="G36420">
        <v>7295</v>
      </c>
      <c r="H36420" t="s">
        <v>76</v>
      </c>
      <c r="J36420" t="s">
        <v>14</v>
      </c>
      <c r="K36420">
        <v>44</v>
      </c>
      <c r="L36420" t="s">
        <v>15</v>
      </c>
    </row>
    <row r="36421" spans="1:12">
      <c r="A36421" t="e">
        <f ca="1">E00251615269521</f>
        <v>#NAME?</v>
      </c>
      <c r="B36421">
        <v>86</v>
      </c>
      <c r="C36421" t="s">
        <v>77</v>
      </c>
      <c r="D36421" s="1">
        <v>41640</v>
      </c>
      <c r="E36421">
        <v>1</v>
      </c>
      <c r="F36421">
        <v>5</v>
      </c>
      <c r="G36421">
        <v>2809</v>
      </c>
      <c r="H36421" t="s">
        <v>90</v>
      </c>
      <c r="J36421" t="s">
        <v>34</v>
      </c>
      <c r="K36421">
        <v>54</v>
      </c>
      <c r="L36421" t="s">
        <v>15</v>
      </c>
    </row>
    <row r="36422" spans="1:12">
      <c r="A36422" t="e">
        <f ca="1">E00251615269521</f>
        <v>#NAME?</v>
      </c>
      <c r="B36422">
        <v>94</v>
      </c>
      <c r="C36422" t="s">
        <v>74</v>
      </c>
      <c r="D36422" s="1">
        <v>42263</v>
      </c>
      <c r="F36422">
        <v>6</v>
      </c>
      <c r="G36422">
        <v>7862</v>
      </c>
      <c r="H36422" t="s">
        <v>27</v>
      </c>
      <c r="J36422" t="s">
        <v>14</v>
      </c>
      <c r="K36422">
        <v>56</v>
      </c>
      <c r="L36422" t="s">
        <v>22</v>
      </c>
    </row>
    <row r="36423" spans="1:12">
      <c r="A36423" t="e">
        <f ca="1">E00251615269521</f>
        <v>#NAME?</v>
      </c>
      <c r="B36423">
        <v>94</v>
      </c>
      <c r="C36423" t="s">
        <v>74</v>
      </c>
      <c r="D36423" s="1">
        <v>42986</v>
      </c>
      <c r="F36423">
        <v>1</v>
      </c>
      <c r="G36423">
        <v>7243</v>
      </c>
      <c r="H36423" t="s">
        <v>42</v>
      </c>
      <c r="J36423" t="s">
        <v>14</v>
      </c>
      <c r="K36423">
        <v>58</v>
      </c>
      <c r="L36423" t="s">
        <v>15</v>
      </c>
    </row>
    <row r="36424" spans="1:12">
      <c r="A36424" t="e">
        <f ca="1">E00251439908221</f>
        <v>#NAME?</v>
      </c>
      <c r="B36424">
        <v>189</v>
      </c>
      <c r="C36424" t="s">
        <v>58</v>
      </c>
      <c r="D36424" s="1">
        <v>41670</v>
      </c>
      <c r="F36424">
        <v>3</v>
      </c>
      <c r="G36424">
        <v>49390</v>
      </c>
      <c r="H36424" t="s">
        <v>59</v>
      </c>
      <c r="J36424" t="s">
        <v>14</v>
      </c>
      <c r="K36424">
        <v>58</v>
      </c>
      <c r="L36424" t="s">
        <v>15</v>
      </c>
    </row>
    <row r="36425" spans="1:12">
      <c r="A36425" t="e">
        <f ca="1">E00251439908221</f>
        <v>#NAME?</v>
      </c>
      <c r="B36425">
        <v>189</v>
      </c>
      <c r="C36425" t="s">
        <v>58</v>
      </c>
      <c r="D36425" s="1">
        <v>41680</v>
      </c>
      <c r="F36425">
        <v>1</v>
      </c>
      <c r="G36425">
        <v>2729</v>
      </c>
      <c r="H36425" t="s">
        <v>115</v>
      </c>
      <c r="J36425" t="s">
        <v>14</v>
      </c>
      <c r="K36425">
        <v>58</v>
      </c>
      <c r="L36425" t="s">
        <v>15</v>
      </c>
    </row>
    <row r="36426" spans="1:12">
      <c r="A36426" t="e">
        <f ca="1">E00251439908221</f>
        <v>#NAME?</v>
      </c>
      <c r="B36426">
        <v>189</v>
      </c>
      <c r="C36426" t="s">
        <v>58</v>
      </c>
      <c r="D36426" s="1">
        <v>41670</v>
      </c>
      <c r="F36426">
        <v>2</v>
      </c>
      <c r="G36426">
        <v>2729</v>
      </c>
      <c r="H36426" t="s">
        <v>115</v>
      </c>
      <c r="J36426" t="s">
        <v>14</v>
      </c>
      <c r="K36426">
        <v>58</v>
      </c>
      <c r="L36426" t="s">
        <v>15</v>
      </c>
    </row>
    <row r="36427" spans="1:12">
      <c r="A36427" t="e">
        <f ca="1">E00251626548421</f>
        <v>#NAME?</v>
      </c>
      <c r="B36427">
        <v>293</v>
      </c>
      <c r="C36427" t="s">
        <v>25</v>
      </c>
      <c r="D36427" s="1">
        <v>41905</v>
      </c>
      <c r="F36427">
        <v>1</v>
      </c>
      <c r="G36427">
        <v>4660</v>
      </c>
      <c r="H36427" t="s">
        <v>215</v>
      </c>
      <c r="J36427" t="s">
        <v>14</v>
      </c>
      <c r="K36427">
        <v>38</v>
      </c>
      <c r="L36427" t="s">
        <v>15</v>
      </c>
    </row>
    <row r="36428" spans="1:12">
      <c r="A36428" t="e">
        <f ca="1">E00251615269521</f>
        <v>#NAME?</v>
      </c>
      <c r="B36428">
        <v>94</v>
      </c>
      <c r="C36428" t="s">
        <v>74</v>
      </c>
      <c r="D36428" s="1">
        <v>41225</v>
      </c>
      <c r="F36428">
        <v>4</v>
      </c>
      <c r="G36428">
        <v>71509</v>
      </c>
      <c r="H36428" t="s">
        <v>369</v>
      </c>
      <c r="J36428" t="s">
        <v>14</v>
      </c>
      <c r="K36428">
        <v>53</v>
      </c>
      <c r="L36428" t="s">
        <v>15</v>
      </c>
    </row>
    <row r="36429" spans="1:12">
      <c r="A36429" t="e">
        <f ca="1">E00251429207021</f>
        <v>#NAME?</v>
      </c>
      <c r="B36429">
        <v>291</v>
      </c>
      <c r="C36429" t="s">
        <v>160</v>
      </c>
      <c r="D36429" s="1">
        <v>42649</v>
      </c>
      <c r="F36429">
        <v>3</v>
      </c>
      <c r="G36429">
        <v>70400</v>
      </c>
      <c r="H36429" t="s">
        <v>536</v>
      </c>
      <c r="J36429" t="s">
        <v>14</v>
      </c>
      <c r="K36429">
        <v>48</v>
      </c>
      <c r="L36429" t="s">
        <v>15</v>
      </c>
    </row>
    <row r="36430" spans="1:12">
      <c r="A36430" t="e">
        <f ca="1">E00251439851521</f>
        <v>#NAME?</v>
      </c>
      <c r="B36430">
        <v>453</v>
      </c>
      <c r="C36430" t="s">
        <v>96</v>
      </c>
      <c r="D36430" s="1">
        <v>41373</v>
      </c>
      <c r="F36430">
        <v>1</v>
      </c>
      <c r="G36430">
        <v>71940</v>
      </c>
      <c r="H36430" t="s">
        <v>135</v>
      </c>
      <c r="J36430" t="s">
        <v>14</v>
      </c>
      <c r="K36430">
        <v>44</v>
      </c>
      <c r="L36430" t="s">
        <v>15</v>
      </c>
    </row>
    <row r="36431" spans="1:12">
      <c r="A36431" t="e">
        <f ca="1">E00251427357521</f>
        <v>#NAME?</v>
      </c>
      <c r="B36431">
        <v>10</v>
      </c>
      <c r="C36431" t="s">
        <v>18</v>
      </c>
      <c r="D36431" s="1">
        <v>42102</v>
      </c>
      <c r="F36431">
        <v>1</v>
      </c>
      <c r="G36431">
        <v>24220</v>
      </c>
      <c r="H36431" t="s">
        <v>105</v>
      </c>
      <c r="J36431" t="s">
        <v>14</v>
      </c>
      <c r="K36431">
        <v>56</v>
      </c>
      <c r="L36431" t="s">
        <v>15</v>
      </c>
    </row>
    <row r="36432" spans="1:12">
      <c r="A36432" t="e">
        <f ca="1">E00251514252121</f>
        <v>#NAME?</v>
      </c>
      <c r="B36432">
        <v>451</v>
      </c>
      <c r="C36432" t="s">
        <v>102</v>
      </c>
      <c r="D36432" s="1">
        <v>41605</v>
      </c>
      <c r="F36432">
        <v>1</v>
      </c>
      <c r="G36432">
        <v>7880</v>
      </c>
      <c r="H36432" t="s">
        <v>213</v>
      </c>
      <c r="J36432" t="s">
        <v>14</v>
      </c>
      <c r="K36432">
        <v>46</v>
      </c>
      <c r="L36432" t="s">
        <v>22</v>
      </c>
    </row>
    <row r="36433" spans="1:12">
      <c r="A36433" t="e">
        <f ca="1">E00251514252121</f>
        <v>#NAME?</v>
      </c>
      <c r="B36433">
        <v>451</v>
      </c>
      <c r="C36433" t="s">
        <v>102</v>
      </c>
      <c r="D36433" s="1">
        <v>42780</v>
      </c>
      <c r="F36433">
        <v>1</v>
      </c>
      <c r="G36433">
        <v>490</v>
      </c>
      <c r="H36433" t="s">
        <v>203</v>
      </c>
      <c r="J36433" t="s">
        <v>14</v>
      </c>
      <c r="K36433">
        <v>49</v>
      </c>
      <c r="L36433" t="s">
        <v>15</v>
      </c>
    </row>
    <row r="36434" spans="1:12">
      <c r="A36434" t="e">
        <f ca="1">E00251514252121</f>
        <v>#NAME?</v>
      </c>
      <c r="B36434">
        <v>451</v>
      </c>
      <c r="C36434" t="s">
        <v>102</v>
      </c>
      <c r="D36434" s="1">
        <v>42284</v>
      </c>
      <c r="F36434">
        <v>1</v>
      </c>
      <c r="G36434">
        <v>78900</v>
      </c>
      <c r="H36434" t="s">
        <v>79</v>
      </c>
      <c r="J36434" t="s">
        <v>14</v>
      </c>
      <c r="K36434">
        <v>47</v>
      </c>
      <c r="L36434" t="s">
        <v>22</v>
      </c>
    </row>
    <row r="36435" spans="1:12">
      <c r="A36435" t="e">
        <f ca="1">E00251514252121</f>
        <v>#NAME?</v>
      </c>
      <c r="B36435">
        <v>451</v>
      </c>
      <c r="C36435" t="s">
        <v>102</v>
      </c>
      <c r="D36435" s="1">
        <v>42522</v>
      </c>
      <c r="F36435">
        <v>2</v>
      </c>
      <c r="G36435">
        <v>53560</v>
      </c>
      <c r="H36435" t="s">
        <v>1238</v>
      </c>
      <c r="J36435" t="s">
        <v>14</v>
      </c>
      <c r="K36435">
        <v>48</v>
      </c>
      <c r="L36435" t="s">
        <v>15</v>
      </c>
    </row>
    <row r="36436" spans="1:12">
      <c r="A36436" t="e">
        <f ca="1">E00251514252121</f>
        <v>#NAME?</v>
      </c>
      <c r="B36436">
        <v>451</v>
      </c>
      <c r="C36436" t="s">
        <v>102</v>
      </c>
      <c r="D36436" s="1">
        <v>43096</v>
      </c>
      <c r="F36436">
        <v>1</v>
      </c>
      <c r="G36436">
        <v>3540</v>
      </c>
      <c r="H36436" t="s">
        <v>436</v>
      </c>
      <c r="J36436" t="s">
        <v>14</v>
      </c>
      <c r="K36436">
        <v>50</v>
      </c>
      <c r="L36436" t="s">
        <v>15</v>
      </c>
    </row>
    <row r="36437" spans="1:12">
      <c r="A36437" t="e">
        <f ca="1">E00251427357521</f>
        <v>#NAME?</v>
      </c>
      <c r="B36437">
        <v>10</v>
      </c>
      <c r="C36437" t="s">
        <v>18</v>
      </c>
      <c r="D36437" s="1">
        <v>42419</v>
      </c>
      <c r="F36437">
        <v>2</v>
      </c>
      <c r="G36437">
        <v>24220</v>
      </c>
      <c r="H36437" t="s">
        <v>105</v>
      </c>
      <c r="J36437" t="s">
        <v>14</v>
      </c>
      <c r="K36437">
        <v>56</v>
      </c>
      <c r="L36437" t="s">
        <v>15</v>
      </c>
    </row>
    <row r="36438" spans="1:12">
      <c r="A36438" t="e">
        <f ca="1">E00251537898221</f>
        <v>#NAME?</v>
      </c>
      <c r="B36438">
        <v>285</v>
      </c>
      <c r="C36438" t="s">
        <v>117</v>
      </c>
      <c r="D36438" s="1">
        <v>42579</v>
      </c>
      <c r="F36438">
        <v>1</v>
      </c>
      <c r="G36438">
        <v>30781</v>
      </c>
      <c r="H36438" t="s">
        <v>584</v>
      </c>
      <c r="J36438" t="s">
        <v>14</v>
      </c>
      <c r="K36438">
        <v>51</v>
      </c>
      <c r="L36438" t="s">
        <v>15</v>
      </c>
    </row>
    <row r="36439" spans="1:12">
      <c r="A36439" t="e">
        <f ca="1">E00251537898221</f>
        <v>#NAME?</v>
      </c>
      <c r="B36439">
        <v>285</v>
      </c>
      <c r="C36439" t="s">
        <v>117</v>
      </c>
      <c r="D36439" s="1">
        <v>42738</v>
      </c>
      <c r="F36439">
        <v>2</v>
      </c>
      <c r="G36439">
        <v>1739</v>
      </c>
      <c r="H36439" t="s">
        <v>110</v>
      </c>
      <c r="J36439" t="s">
        <v>14</v>
      </c>
      <c r="K36439">
        <v>51</v>
      </c>
      <c r="L36439" t="s">
        <v>15</v>
      </c>
    </row>
    <row r="36440" spans="1:12">
      <c r="A36440" t="e">
        <f ca="1">E00251513363121</f>
        <v>#NAME?</v>
      </c>
      <c r="B36440">
        <v>445</v>
      </c>
      <c r="C36440" t="s">
        <v>23</v>
      </c>
      <c r="D36440" s="1">
        <v>42395</v>
      </c>
      <c r="F36440">
        <v>1</v>
      </c>
      <c r="G36440">
        <v>73300</v>
      </c>
      <c r="H36440" t="s">
        <v>86</v>
      </c>
      <c r="J36440" t="s">
        <v>14</v>
      </c>
      <c r="K36440">
        <v>65</v>
      </c>
      <c r="L36440" t="s">
        <v>15</v>
      </c>
    </row>
    <row r="36441" spans="1:12">
      <c r="A36441" t="e">
        <f ca="1">E00251439908221</f>
        <v>#NAME?</v>
      </c>
      <c r="B36441">
        <v>189</v>
      </c>
      <c r="C36441" t="s">
        <v>58</v>
      </c>
      <c r="D36441" s="1">
        <v>42639</v>
      </c>
      <c r="F36441">
        <v>1</v>
      </c>
      <c r="G36441">
        <v>49390</v>
      </c>
      <c r="H36441" t="s">
        <v>59</v>
      </c>
      <c r="J36441" t="s">
        <v>14</v>
      </c>
      <c r="K36441">
        <v>60</v>
      </c>
      <c r="L36441" t="s">
        <v>15</v>
      </c>
    </row>
    <row r="36442" spans="1:12">
      <c r="A36442" t="e">
        <f ca="1">E00251439908221</f>
        <v>#NAME?</v>
      </c>
      <c r="B36442">
        <v>189</v>
      </c>
      <c r="C36442" t="s">
        <v>58</v>
      </c>
      <c r="D36442" s="1">
        <v>42795</v>
      </c>
      <c r="F36442">
        <v>1</v>
      </c>
      <c r="G36442">
        <v>3688</v>
      </c>
      <c r="H36442" t="s">
        <v>632</v>
      </c>
      <c r="J36442" t="s">
        <v>14</v>
      </c>
      <c r="K36442">
        <v>61</v>
      </c>
      <c r="L36442" t="s">
        <v>15</v>
      </c>
    </row>
    <row r="36443" spans="1:12">
      <c r="A36443" t="e">
        <f ca="1">E00251439908221</f>
        <v>#NAME?</v>
      </c>
      <c r="B36443">
        <v>189</v>
      </c>
      <c r="C36443" t="s">
        <v>58</v>
      </c>
      <c r="D36443" s="1">
        <v>43048</v>
      </c>
      <c r="F36443">
        <v>4</v>
      </c>
      <c r="G36443">
        <v>49390</v>
      </c>
      <c r="H36443" t="s">
        <v>59</v>
      </c>
      <c r="J36443" t="s">
        <v>14</v>
      </c>
      <c r="K36443">
        <v>61</v>
      </c>
      <c r="L36443" t="s">
        <v>15</v>
      </c>
    </row>
    <row r="36444" spans="1:12">
      <c r="A36444" t="e">
        <f ca="1">E00251432398121</f>
        <v>#NAME?</v>
      </c>
      <c r="B36444">
        <v>777</v>
      </c>
      <c r="C36444" t="s">
        <v>450</v>
      </c>
      <c r="D36444" s="1">
        <v>41279</v>
      </c>
      <c r="E36444">
        <v>3</v>
      </c>
      <c r="F36444">
        <v>1</v>
      </c>
      <c r="G36444">
        <v>30272</v>
      </c>
      <c r="H36444" t="s">
        <v>740</v>
      </c>
      <c r="J36444" t="s">
        <v>34</v>
      </c>
      <c r="K36444">
        <v>53</v>
      </c>
      <c r="L36444" t="s">
        <v>15</v>
      </c>
    </row>
    <row r="36445" spans="1:12">
      <c r="A36445" t="e">
        <f ca="1">E00251439908221</f>
        <v>#NAME?</v>
      </c>
      <c r="B36445">
        <v>189</v>
      </c>
      <c r="C36445" t="s">
        <v>58</v>
      </c>
      <c r="D36445" s="1">
        <v>41680</v>
      </c>
      <c r="F36445">
        <v>2</v>
      </c>
      <c r="G36445">
        <v>49390</v>
      </c>
      <c r="H36445" t="s">
        <v>59</v>
      </c>
      <c r="J36445" t="s">
        <v>14</v>
      </c>
      <c r="K36445">
        <v>58</v>
      </c>
      <c r="L36445" t="s">
        <v>15</v>
      </c>
    </row>
    <row r="36446" spans="1:12">
      <c r="A36446" t="e">
        <f ca="1">E00251615269521</f>
        <v>#NAME?</v>
      </c>
      <c r="B36446">
        <v>94</v>
      </c>
      <c r="C36446" t="s">
        <v>74</v>
      </c>
      <c r="D36446" s="1">
        <v>42632</v>
      </c>
      <c r="F36446">
        <v>5</v>
      </c>
      <c r="G36446">
        <v>7862</v>
      </c>
      <c r="H36446" t="s">
        <v>27</v>
      </c>
      <c r="J36446" t="s">
        <v>14</v>
      </c>
      <c r="K36446">
        <v>57</v>
      </c>
      <c r="L36446" t="s">
        <v>22</v>
      </c>
    </row>
    <row r="36447" spans="1:12">
      <c r="A36447" t="e">
        <f ca="1">E00251615269521</f>
        <v>#NAME?</v>
      </c>
      <c r="B36447">
        <v>94</v>
      </c>
      <c r="C36447" t="s">
        <v>74</v>
      </c>
      <c r="D36447" s="1">
        <v>40963</v>
      </c>
      <c r="F36447">
        <v>1</v>
      </c>
      <c r="G36447">
        <v>7291</v>
      </c>
      <c r="H36447" t="s">
        <v>163</v>
      </c>
      <c r="J36447" t="s">
        <v>14</v>
      </c>
      <c r="K36447">
        <v>52</v>
      </c>
      <c r="L36447" t="s">
        <v>15</v>
      </c>
    </row>
    <row r="36448" spans="1:12">
      <c r="A36448" t="e">
        <f ca="1">E00251615269521</f>
        <v>#NAME?</v>
      </c>
      <c r="B36448">
        <v>94</v>
      </c>
      <c r="C36448" t="s">
        <v>74</v>
      </c>
      <c r="D36448" s="1">
        <v>42467</v>
      </c>
      <c r="F36448">
        <v>1</v>
      </c>
      <c r="G36448">
        <v>7862</v>
      </c>
      <c r="H36448" t="s">
        <v>27</v>
      </c>
      <c r="J36448" t="s">
        <v>14</v>
      </c>
      <c r="K36448">
        <v>56</v>
      </c>
      <c r="L36448" t="s">
        <v>22</v>
      </c>
    </row>
    <row r="36449" spans="1:12">
      <c r="A36449" t="e">
        <f ca="1">E00251515312421</f>
        <v>#NAME?</v>
      </c>
      <c r="B36449">
        <v>10</v>
      </c>
      <c r="C36449" t="s">
        <v>18</v>
      </c>
      <c r="D36449" s="1">
        <v>42382</v>
      </c>
      <c r="F36449">
        <v>3</v>
      </c>
      <c r="G36449">
        <v>460</v>
      </c>
      <c r="H36449" t="s">
        <v>16</v>
      </c>
      <c r="J36449" t="s">
        <v>14</v>
      </c>
      <c r="K36449">
        <v>44</v>
      </c>
      <c r="L36449" t="s">
        <v>15</v>
      </c>
    </row>
    <row r="36450" spans="1:12">
      <c r="A36450" t="e">
        <f ca="1">E00251439851521</f>
        <v>#NAME?</v>
      </c>
      <c r="B36450">
        <v>1028</v>
      </c>
      <c r="C36450" t="s">
        <v>127</v>
      </c>
      <c r="D36450" s="1">
        <v>41799</v>
      </c>
      <c r="F36450">
        <v>1</v>
      </c>
      <c r="G36450">
        <v>9248</v>
      </c>
      <c r="H36450" t="s">
        <v>476</v>
      </c>
      <c r="I36450" t="s">
        <v>127</v>
      </c>
      <c r="J36450" t="s">
        <v>57</v>
      </c>
      <c r="K36450">
        <v>46</v>
      </c>
      <c r="L36450" t="s">
        <v>15</v>
      </c>
    </row>
    <row r="36451" spans="1:12">
      <c r="A36451" t="e">
        <f ca="1">E00251532878921</f>
        <v>#NAME?</v>
      </c>
      <c r="B36451">
        <v>442</v>
      </c>
      <c r="C36451" t="s">
        <v>95</v>
      </c>
      <c r="D36451" s="1">
        <v>42793</v>
      </c>
      <c r="F36451">
        <v>1</v>
      </c>
      <c r="G36451">
        <v>1739</v>
      </c>
      <c r="H36451" t="s">
        <v>110</v>
      </c>
      <c r="J36451" t="s">
        <v>14</v>
      </c>
      <c r="K36451">
        <v>66</v>
      </c>
      <c r="L36451" t="s">
        <v>15</v>
      </c>
    </row>
    <row r="36452" spans="1:12">
      <c r="A36452" t="e">
        <f ca="1">E00251431603221</f>
        <v>#NAME?</v>
      </c>
      <c r="B36452">
        <v>1785</v>
      </c>
      <c r="C36452" t="s">
        <v>129</v>
      </c>
      <c r="D36452" s="1">
        <v>42207</v>
      </c>
      <c r="F36452">
        <v>1</v>
      </c>
      <c r="G36452">
        <v>2809</v>
      </c>
      <c r="H36452" t="s">
        <v>90</v>
      </c>
      <c r="J36452" t="s">
        <v>14</v>
      </c>
      <c r="K36452">
        <v>43</v>
      </c>
      <c r="L36452" t="s">
        <v>15</v>
      </c>
    </row>
    <row r="36453" spans="1:12">
      <c r="A36453" t="e">
        <f ca="1">E00251532878921</f>
        <v>#NAME?</v>
      </c>
      <c r="B36453">
        <v>442</v>
      </c>
      <c r="C36453" t="s">
        <v>95</v>
      </c>
      <c r="D36453" s="1">
        <v>41729</v>
      </c>
      <c r="F36453">
        <v>1</v>
      </c>
      <c r="G36453">
        <v>70219</v>
      </c>
      <c r="H36453" t="s">
        <v>498</v>
      </c>
      <c r="J36453" t="s">
        <v>14</v>
      </c>
      <c r="K36453">
        <v>63</v>
      </c>
      <c r="L36453" t="s">
        <v>15</v>
      </c>
    </row>
    <row r="36454" spans="1:12">
      <c r="A36454" t="e">
        <f ca="1">E00251439569621</f>
        <v>#NAME?</v>
      </c>
      <c r="B36454">
        <v>701</v>
      </c>
      <c r="C36454" t="s">
        <v>72</v>
      </c>
      <c r="D36454" s="1">
        <v>43088</v>
      </c>
      <c r="F36454">
        <v>3</v>
      </c>
      <c r="G36454">
        <v>73300</v>
      </c>
      <c r="H36454" t="s">
        <v>86</v>
      </c>
      <c r="J36454" t="s">
        <v>14</v>
      </c>
      <c r="K36454">
        <v>66</v>
      </c>
      <c r="L36454" t="s">
        <v>15</v>
      </c>
    </row>
    <row r="36455" spans="1:12">
      <c r="A36455" t="e">
        <f ca="1">E00251514238021</f>
        <v>#NAME?</v>
      </c>
      <c r="B36455">
        <v>448</v>
      </c>
      <c r="C36455" t="s">
        <v>112</v>
      </c>
      <c r="D36455" s="1">
        <v>41472</v>
      </c>
      <c r="F36455">
        <v>1</v>
      </c>
      <c r="G36455">
        <v>7243</v>
      </c>
      <c r="H36455" t="s">
        <v>42</v>
      </c>
      <c r="J36455" t="s">
        <v>14</v>
      </c>
      <c r="K36455">
        <v>42</v>
      </c>
      <c r="L36455" t="s">
        <v>15</v>
      </c>
    </row>
    <row r="36456" spans="1:12">
      <c r="A36456" t="e">
        <f ca="1">E00251439851521</f>
        <v>#NAME?</v>
      </c>
      <c r="B36456">
        <v>453</v>
      </c>
      <c r="C36456" t="s">
        <v>96</v>
      </c>
      <c r="D36456" s="1">
        <v>41800</v>
      </c>
      <c r="F36456">
        <v>1</v>
      </c>
      <c r="G36456">
        <v>83109</v>
      </c>
      <c r="H36456" t="s">
        <v>989</v>
      </c>
      <c r="J36456" t="s">
        <v>14</v>
      </c>
      <c r="K36456">
        <v>46</v>
      </c>
      <c r="L36456" t="s">
        <v>15</v>
      </c>
    </row>
    <row r="36457" spans="1:12">
      <c r="A36457" t="e">
        <f ca="1">E00251439851521</f>
        <v>#NAME?</v>
      </c>
      <c r="B36457">
        <v>453</v>
      </c>
      <c r="C36457" t="s">
        <v>96</v>
      </c>
      <c r="D36457" s="1">
        <v>41828</v>
      </c>
      <c r="F36457">
        <v>1</v>
      </c>
      <c r="G36457">
        <v>83109</v>
      </c>
      <c r="H36457" t="s">
        <v>989</v>
      </c>
      <c r="J36457" t="s">
        <v>14</v>
      </c>
      <c r="K36457">
        <v>46</v>
      </c>
      <c r="L36457" t="s">
        <v>15</v>
      </c>
    </row>
    <row r="36458" spans="1:12">
      <c r="A36458" t="e">
        <f ca="1">E00251429387421</f>
        <v>#NAME?</v>
      </c>
      <c r="B36458">
        <v>276</v>
      </c>
      <c r="C36458" t="s">
        <v>122</v>
      </c>
      <c r="D36458" s="1">
        <v>42121</v>
      </c>
      <c r="F36458">
        <v>1</v>
      </c>
      <c r="G36458">
        <v>2720</v>
      </c>
      <c r="H36458" t="s">
        <v>65</v>
      </c>
      <c r="J36458" t="s">
        <v>14</v>
      </c>
      <c r="K36458">
        <v>49</v>
      </c>
      <c r="L36458" t="s">
        <v>15</v>
      </c>
    </row>
    <row r="36459" spans="1:12">
      <c r="A36459" t="e">
        <f ca="1">E00251537898221</f>
        <v>#NAME?</v>
      </c>
      <c r="B36459">
        <v>285</v>
      </c>
      <c r="C36459" t="s">
        <v>117</v>
      </c>
      <c r="D36459" s="1">
        <v>42738</v>
      </c>
      <c r="F36459">
        <v>1</v>
      </c>
      <c r="G36459">
        <v>27800</v>
      </c>
      <c r="H36459" t="s">
        <v>145</v>
      </c>
      <c r="J36459" t="s">
        <v>14</v>
      </c>
      <c r="K36459">
        <v>51</v>
      </c>
      <c r="L36459" t="s">
        <v>15</v>
      </c>
    </row>
    <row r="36460" spans="1:12">
      <c r="A36460" t="e">
        <f ca="1">E00251716569321</f>
        <v>#NAME?</v>
      </c>
      <c r="B36460">
        <v>286</v>
      </c>
      <c r="C36460" t="s">
        <v>41</v>
      </c>
      <c r="D36460" s="1">
        <v>40966</v>
      </c>
      <c r="F36460">
        <v>1</v>
      </c>
      <c r="G36460">
        <v>7231</v>
      </c>
      <c r="H36460" t="s">
        <v>128</v>
      </c>
      <c r="J36460" t="s">
        <v>14</v>
      </c>
      <c r="K36460">
        <v>52</v>
      </c>
      <c r="L36460" t="s">
        <v>15</v>
      </c>
    </row>
    <row r="36461" spans="1:12">
      <c r="A36461" t="e">
        <f ca="1">E00251716569321</f>
        <v>#NAME?</v>
      </c>
      <c r="B36461">
        <v>489</v>
      </c>
      <c r="C36461" t="s">
        <v>100</v>
      </c>
      <c r="D36461" s="1">
        <v>43080</v>
      </c>
      <c r="F36461">
        <v>1</v>
      </c>
      <c r="G36461">
        <v>5716</v>
      </c>
      <c r="H36461" t="s">
        <v>1236</v>
      </c>
      <c r="J36461" t="s">
        <v>14</v>
      </c>
      <c r="K36461">
        <v>58</v>
      </c>
      <c r="L36461" t="s">
        <v>15</v>
      </c>
    </row>
    <row r="36462" spans="1:12">
      <c r="A36462" t="e">
        <f ca="1">E00251716569321</f>
        <v>#NAME?</v>
      </c>
      <c r="B36462">
        <v>489</v>
      </c>
      <c r="C36462" t="s">
        <v>100</v>
      </c>
      <c r="D36462" s="1">
        <v>43090</v>
      </c>
      <c r="F36462">
        <v>1</v>
      </c>
      <c r="G36462">
        <v>7242</v>
      </c>
      <c r="H36462" t="s">
        <v>93</v>
      </c>
      <c r="J36462" t="s">
        <v>14</v>
      </c>
      <c r="K36462">
        <v>58</v>
      </c>
      <c r="L36462" t="s">
        <v>15</v>
      </c>
    </row>
    <row r="36463" spans="1:12">
      <c r="A36463" t="e">
        <f ca="1">E00251537898221</f>
        <v>#NAME?</v>
      </c>
      <c r="B36463">
        <v>285</v>
      </c>
      <c r="C36463" t="s">
        <v>117</v>
      </c>
      <c r="D36463" s="1">
        <v>42887</v>
      </c>
      <c r="F36463">
        <v>3</v>
      </c>
      <c r="G36463">
        <v>27800</v>
      </c>
      <c r="H36463" t="s">
        <v>145</v>
      </c>
      <c r="J36463" t="s">
        <v>14</v>
      </c>
      <c r="K36463">
        <v>52</v>
      </c>
      <c r="L36463" t="s">
        <v>15</v>
      </c>
    </row>
    <row r="36464" spans="1:12">
      <c r="A36464" t="e">
        <f ca="1">E00251514252121</f>
        <v>#NAME?</v>
      </c>
      <c r="B36464">
        <v>451</v>
      </c>
      <c r="C36464" t="s">
        <v>102</v>
      </c>
      <c r="D36464" s="1">
        <v>42039</v>
      </c>
      <c r="F36464">
        <v>2</v>
      </c>
      <c r="G36464">
        <v>7231</v>
      </c>
      <c r="H36464" t="s">
        <v>128</v>
      </c>
      <c r="J36464" t="s">
        <v>14</v>
      </c>
      <c r="K36464">
        <v>47</v>
      </c>
      <c r="L36464" t="s">
        <v>15</v>
      </c>
    </row>
    <row r="36465" spans="1:12">
      <c r="A36465" t="e">
        <f ca="1">E00251439908221</f>
        <v>#NAME?</v>
      </c>
      <c r="B36465">
        <v>189</v>
      </c>
      <c r="C36465" t="s">
        <v>58</v>
      </c>
      <c r="D36465" s="1">
        <v>41592</v>
      </c>
      <c r="F36465">
        <v>2</v>
      </c>
      <c r="G36465">
        <v>2729</v>
      </c>
      <c r="H36465" t="s">
        <v>115</v>
      </c>
      <c r="J36465" t="s">
        <v>14</v>
      </c>
      <c r="K36465">
        <v>57</v>
      </c>
      <c r="L36465" t="s">
        <v>15</v>
      </c>
    </row>
    <row r="36466" spans="1:12">
      <c r="A36466" t="e">
        <f ca="1">E00251439908221</f>
        <v>#NAME?</v>
      </c>
      <c r="B36466">
        <v>189</v>
      </c>
      <c r="C36466" t="s">
        <v>58</v>
      </c>
      <c r="D36466" s="1">
        <v>41788</v>
      </c>
      <c r="F36466">
        <v>1</v>
      </c>
      <c r="G36466">
        <v>3804</v>
      </c>
      <c r="H36466" t="s">
        <v>71</v>
      </c>
      <c r="J36466" t="s">
        <v>14</v>
      </c>
      <c r="K36466">
        <v>58</v>
      </c>
      <c r="L36466" t="s">
        <v>15</v>
      </c>
    </row>
    <row r="36467" spans="1:12">
      <c r="A36467" t="e">
        <f ca="1">E00251531549821</f>
        <v>#NAME?</v>
      </c>
      <c r="B36467">
        <v>1786</v>
      </c>
      <c r="C36467" t="s">
        <v>37</v>
      </c>
      <c r="D36467" s="1">
        <v>40960</v>
      </c>
      <c r="F36467">
        <v>1</v>
      </c>
      <c r="G36467">
        <v>11282</v>
      </c>
      <c r="H36467" t="s">
        <v>1774</v>
      </c>
      <c r="J36467" t="s">
        <v>14</v>
      </c>
      <c r="K36467">
        <v>51</v>
      </c>
      <c r="L36467" t="s">
        <v>15</v>
      </c>
    </row>
    <row r="36468" spans="1:12">
      <c r="A36468" t="e">
        <f ca="1">E00251514238021</f>
        <v>#NAME?</v>
      </c>
      <c r="B36468">
        <v>448</v>
      </c>
      <c r="C36468" t="s">
        <v>112</v>
      </c>
      <c r="D36468" s="1">
        <v>42408</v>
      </c>
      <c r="F36468">
        <v>2</v>
      </c>
      <c r="G36468">
        <v>7177</v>
      </c>
      <c r="H36468" t="s">
        <v>126</v>
      </c>
      <c r="J36468" t="s">
        <v>14</v>
      </c>
      <c r="K36468">
        <v>45</v>
      </c>
      <c r="L36468" t="s">
        <v>15</v>
      </c>
    </row>
    <row r="36469" spans="1:12">
      <c r="A36469" t="e">
        <f ca="1">E00251514238021</f>
        <v>#NAME?</v>
      </c>
      <c r="B36469">
        <v>448</v>
      </c>
      <c r="C36469" t="s">
        <v>112</v>
      </c>
      <c r="D36469" s="1">
        <v>42524</v>
      </c>
      <c r="F36469">
        <v>1</v>
      </c>
      <c r="G36469">
        <v>7177</v>
      </c>
      <c r="H36469" t="s">
        <v>126</v>
      </c>
      <c r="J36469" t="s">
        <v>14</v>
      </c>
      <c r="K36469">
        <v>45</v>
      </c>
      <c r="L36469" t="s">
        <v>15</v>
      </c>
    </row>
    <row r="36470" spans="1:12">
      <c r="A36470" t="e">
        <f ca="1">E00251515312421</f>
        <v>#NAME?</v>
      </c>
      <c r="B36470">
        <v>10</v>
      </c>
      <c r="C36470" t="s">
        <v>18</v>
      </c>
      <c r="D36470" s="1">
        <v>42863</v>
      </c>
      <c r="F36470">
        <v>2</v>
      </c>
      <c r="G36470">
        <v>462</v>
      </c>
      <c r="H36470" t="s">
        <v>288</v>
      </c>
      <c r="J36470" t="s">
        <v>14</v>
      </c>
      <c r="K36470">
        <v>46</v>
      </c>
      <c r="L36470" t="s">
        <v>15</v>
      </c>
    </row>
    <row r="36471" spans="1:12">
      <c r="A36471" t="e">
        <f ca="1">E00251514238021</f>
        <v>#NAME?</v>
      </c>
      <c r="B36471">
        <v>726</v>
      </c>
      <c r="C36471" t="s">
        <v>167</v>
      </c>
      <c r="D36471" s="1">
        <v>42354</v>
      </c>
      <c r="F36471">
        <v>1</v>
      </c>
      <c r="G36471">
        <v>9597</v>
      </c>
      <c r="H36471" t="s">
        <v>540</v>
      </c>
      <c r="I36471" t="s">
        <v>56</v>
      </c>
      <c r="J36471" t="s">
        <v>57</v>
      </c>
      <c r="K36471">
        <v>45</v>
      </c>
      <c r="L36471" t="s">
        <v>15</v>
      </c>
    </row>
    <row r="36472" spans="1:12">
      <c r="A36472" t="e">
        <f ca="1">E00251514454421</f>
        <v>#NAME?</v>
      </c>
      <c r="B36472">
        <v>446</v>
      </c>
      <c r="C36472" t="s">
        <v>94</v>
      </c>
      <c r="D36472" s="1">
        <v>40945</v>
      </c>
      <c r="F36472">
        <v>1</v>
      </c>
      <c r="G36472">
        <v>3540</v>
      </c>
      <c r="H36472" t="s">
        <v>436</v>
      </c>
      <c r="J36472" t="s">
        <v>14</v>
      </c>
      <c r="K36472">
        <v>50</v>
      </c>
      <c r="L36472" t="s">
        <v>15</v>
      </c>
    </row>
    <row r="36473" spans="1:12">
      <c r="A36473" t="e">
        <f ca="1">E00251514454421</f>
        <v>#NAME?</v>
      </c>
      <c r="B36473">
        <v>446</v>
      </c>
      <c r="C36473" t="s">
        <v>94</v>
      </c>
      <c r="D36473" s="1">
        <v>41099</v>
      </c>
      <c r="F36473">
        <v>2</v>
      </c>
      <c r="G36473">
        <v>4019</v>
      </c>
      <c r="H36473" t="s">
        <v>26</v>
      </c>
      <c r="J36473" t="s">
        <v>14</v>
      </c>
      <c r="K36473">
        <v>50</v>
      </c>
      <c r="L36473" t="s">
        <v>15</v>
      </c>
    </row>
    <row r="36474" spans="1:12">
      <c r="A36474" t="e">
        <f ca="1">E00251430334821</f>
        <v>#NAME?</v>
      </c>
      <c r="B36474">
        <v>479</v>
      </c>
      <c r="C36474" t="s">
        <v>164</v>
      </c>
      <c r="D36474" s="1">
        <v>42256</v>
      </c>
      <c r="F36474">
        <v>5</v>
      </c>
      <c r="G36474">
        <v>2724</v>
      </c>
      <c r="H36474" t="s">
        <v>73</v>
      </c>
      <c r="J36474" t="s">
        <v>14</v>
      </c>
      <c r="K36474">
        <v>49</v>
      </c>
      <c r="L36474" t="s">
        <v>15</v>
      </c>
    </row>
    <row r="36475" spans="1:12">
      <c r="A36475" t="e">
        <f ca="1">E00251514454421</f>
        <v>#NAME?</v>
      </c>
      <c r="B36475">
        <v>446</v>
      </c>
      <c r="C36475" t="s">
        <v>94</v>
      </c>
      <c r="D36475" s="1">
        <v>42804</v>
      </c>
      <c r="F36475">
        <v>1</v>
      </c>
      <c r="G36475">
        <v>2569</v>
      </c>
      <c r="H36475" t="s">
        <v>1775</v>
      </c>
      <c r="J36475" t="s">
        <v>14</v>
      </c>
      <c r="K36475">
        <v>55</v>
      </c>
      <c r="L36475" t="s">
        <v>15</v>
      </c>
    </row>
    <row r="36476" spans="1:12">
      <c r="A36476" t="e">
        <f ca="1">E00251514454421</f>
        <v>#NAME?</v>
      </c>
      <c r="B36476">
        <v>446</v>
      </c>
      <c r="C36476" t="s">
        <v>94</v>
      </c>
      <c r="D36476" s="1">
        <v>42907</v>
      </c>
      <c r="F36476">
        <v>1</v>
      </c>
      <c r="G36476">
        <v>5990</v>
      </c>
      <c r="H36476" t="s">
        <v>60</v>
      </c>
      <c r="J36476" t="s">
        <v>14</v>
      </c>
      <c r="K36476">
        <v>55</v>
      </c>
      <c r="L36476" t="s">
        <v>15</v>
      </c>
    </row>
    <row r="36477" spans="1:12">
      <c r="A36477" t="e">
        <f ca="1">E00251514454421</f>
        <v>#NAME?</v>
      </c>
      <c r="B36477">
        <v>464</v>
      </c>
      <c r="C36477" t="s">
        <v>45</v>
      </c>
      <c r="D36477" s="1">
        <v>42782</v>
      </c>
      <c r="F36477">
        <v>1</v>
      </c>
      <c r="G36477">
        <v>7804</v>
      </c>
      <c r="H36477" t="s">
        <v>43</v>
      </c>
      <c r="J36477" t="s">
        <v>14</v>
      </c>
      <c r="K36477">
        <v>55</v>
      </c>
      <c r="L36477" t="s">
        <v>22</v>
      </c>
    </row>
    <row r="36478" spans="1:12">
      <c r="A36478" t="e">
        <f ca="1">E00251514454421</f>
        <v>#NAME?</v>
      </c>
      <c r="B36478">
        <v>446</v>
      </c>
      <c r="C36478" t="s">
        <v>94</v>
      </c>
      <c r="D36478" s="1">
        <v>41397</v>
      </c>
      <c r="F36478">
        <v>1</v>
      </c>
      <c r="G36478">
        <v>4019</v>
      </c>
      <c r="H36478" t="s">
        <v>26</v>
      </c>
      <c r="J36478" t="s">
        <v>14</v>
      </c>
      <c r="K36478">
        <v>51</v>
      </c>
      <c r="L36478" t="s">
        <v>15</v>
      </c>
    </row>
    <row r="36479" spans="1:12">
      <c r="A36479" t="e">
        <f ca="1">E00251514454421</f>
        <v>#NAME?</v>
      </c>
      <c r="B36479">
        <v>446</v>
      </c>
      <c r="C36479" t="s">
        <v>94</v>
      </c>
      <c r="D36479" s="1">
        <v>42361</v>
      </c>
      <c r="F36479">
        <v>2</v>
      </c>
      <c r="G36479">
        <v>4019</v>
      </c>
      <c r="H36479" t="s">
        <v>26</v>
      </c>
      <c r="J36479" t="s">
        <v>14</v>
      </c>
      <c r="K36479">
        <v>54</v>
      </c>
      <c r="L36479" t="s">
        <v>15</v>
      </c>
    </row>
    <row r="36480" spans="1:12">
      <c r="A36480" t="e">
        <f ca="1">E00251532303521</f>
        <v>#NAME?</v>
      </c>
      <c r="B36480">
        <v>448</v>
      </c>
      <c r="C36480" t="s">
        <v>112</v>
      </c>
      <c r="D36480" s="1">
        <v>41722</v>
      </c>
      <c r="F36480">
        <v>2</v>
      </c>
      <c r="G36480">
        <v>30000</v>
      </c>
      <c r="H36480" t="s">
        <v>144</v>
      </c>
      <c r="J36480" t="s">
        <v>14</v>
      </c>
      <c r="K36480">
        <v>47</v>
      </c>
      <c r="L36480" t="s">
        <v>15</v>
      </c>
    </row>
    <row r="36481" spans="1:12">
      <c r="A36481" t="e">
        <f ca="1">E00251514252121</f>
        <v>#NAME?</v>
      </c>
      <c r="B36481">
        <v>451</v>
      </c>
      <c r="C36481" t="s">
        <v>102</v>
      </c>
      <c r="D36481" s="1">
        <v>42137</v>
      </c>
      <c r="F36481">
        <v>1</v>
      </c>
      <c r="G36481">
        <v>5589</v>
      </c>
      <c r="H36481" t="s">
        <v>152</v>
      </c>
      <c r="J36481" t="s">
        <v>14</v>
      </c>
      <c r="K36481">
        <v>47</v>
      </c>
      <c r="L36481" t="s">
        <v>15</v>
      </c>
    </row>
    <row r="36482" spans="1:12">
      <c r="A36482" t="e">
        <f ca="1">E00251514252121</f>
        <v>#NAME?</v>
      </c>
      <c r="B36482">
        <v>451</v>
      </c>
      <c r="C36482" t="s">
        <v>102</v>
      </c>
      <c r="D36482" s="1">
        <v>42909</v>
      </c>
      <c r="F36482">
        <v>2</v>
      </c>
      <c r="G36482">
        <v>3004</v>
      </c>
      <c r="H36482" t="s">
        <v>104</v>
      </c>
      <c r="J36482" t="s">
        <v>14</v>
      </c>
      <c r="K36482">
        <v>49</v>
      </c>
      <c r="L36482" t="s">
        <v>15</v>
      </c>
    </row>
    <row r="36483" spans="1:12">
      <c r="A36483" t="e">
        <f ca="1">E00251431603221</f>
        <v>#NAME?</v>
      </c>
      <c r="B36483">
        <v>1785</v>
      </c>
      <c r="C36483" t="s">
        <v>129</v>
      </c>
      <c r="D36483" s="1">
        <v>42275</v>
      </c>
      <c r="F36483">
        <v>2</v>
      </c>
      <c r="G36483">
        <v>2729</v>
      </c>
      <c r="H36483" t="s">
        <v>115</v>
      </c>
      <c r="J36483" t="s">
        <v>14</v>
      </c>
      <c r="K36483">
        <v>43</v>
      </c>
      <c r="L36483" t="s">
        <v>15</v>
      </c>
    </row>
    <row r="36484" spans="1:12">
      <c r="A36484" t="e">
        <f ca="1">E00251439851521</f>
        <v>#NAME?</v>
      </c>
      <c r="B36484">
        <v>734</v>
      </c>
      <c r="C36484" t="s">
        <v>651</v>
      </c>
      <c r="D36484" s="1">
        <v>41799</v>
      </c>
      <c r="F36484">
        <v>1</v>
      </c>
      <c r="G36484">
        <v>83100</v>
      </c>
      <c r="H36484" t="s">
        <v>1536</v>
      </c>
      <c r="I36484" t="s">
        <v>56</v>
      </c>
      <c r="J36484" t="s">
        <v>57</v>
      </c>
      <c r="K36484">
        <v>46</v>
      </c>
      <c r="L36484" t="s">
        <v>15</v>
      </c>
    </row>
    <row r="36485" spans="1:12">
      <c r="A36485" t="e">
        <f ca="1">E00251619841121</f>
        <v>#NAME?</v>
      </c>
      <c r="B36485">
        <v>459</v>
      </c>
      <c r="C36485" t="s">
        <v>187</v>
      </c>
      <c r="D36485" s="1">
        <v>43063</v>
      </c>
      <c r="F36485">
        <v>1</v>
      </c>
      <c r="G36485">
        <v>7810</v>
      </c>
      <c r="H36485" t="s">
        <v>143</v>
      </c>
      <c r="J36485" t="s">
        <v>14</v>
      </c>
      <c r="K36485">
        <v>49</v>
      </c>
      <c r="L36485" t="s">
        <v>15</v>
      </c>
    </row>
    <row r="36486" spans="1:12">
      <c r="A36486" t="e">
        <f ca="1">E00251431603221</f>
        <v>#NAME?</v>
      </c>
      <c r="B36486">
        <v>1785</v>
      </c>
      <c r="C36486" t="s">
        <v>129</v>
      </c>
      <c r="D36486" s="1">
        <v>42986</v>
      </c>
      <c r="F36486">
        <v>1</v>
      </c>
      <c r="G36486">
        <v>2724</v>
      </c>
      <c r="H36486" t="s">
        <v>73</v>
      </c>
      <c r="J36486" t="s">
        <v>14</v>
      </c>
      <c r="K36486">
        <v>45</v>
      </c>
      <c r="L36486" t="s">
        <v>15</v>
      </c>
    </row>
    <row r="36487" spans="1:12">
      <c r="A36487" t="e">
        <f ca="1">E00251716569321</f>
        <v>#NAME?</v>
      </c>
      <c r="B36487">
        <v>489</v>
      </c>
      <c r="C36487" t="s">
        <v>100</v>
      </c>
      <c r="D36487" s="1">
        <v>43080</v>
      </c>
      <c r="F36487">
        <v>5</v>
      </c>
      <c r="G36487">
        <v>2750</v>
      </c>
      <c r="H36487" t="s">
        <v>114</v>
      </c>
      <c r="J36487" t="s">
        <v>14</v>
      </c>
      <c r="K36487">
        <v>58</v>
      </c>
      <c r="L36487" t="s">
        <v>15</v>
      </c>
    </row>
    <row r="36488" spans="1:12">
      <c r="A36488" t="e">
        <f ca="1">E00251528868821</f>
        <v>#NAME?</v>
      </c>
      <c r="B36488">
        <v>4055</v>
      </c>
      <c r="C36488" t="s">
        <v>51</v>
      </c>
      <c r="D36488" s="1">
        <v>40982</v>
      </c>
      <c r="F36488">
        <v>3</v>
      </c>
      <c r="G36488">
        <v>7840</v>
      </c>
      <c r="H36488" t="s">
        <v>55</v>
      </c>
      <c r="J36488" t="s">
        <v>14</v>
      </c>
      <c r="K36488">
        <v>41</v>
      </c>
      <c r="L36488" t="s">
        <v>22</v>
      </c>
    </row>
    <row r="36489" spans="1:12">
      <c r="A36489" t="e">
        <f ca="1">E00251528868821</f>
        <v>#NAME?</v>
      </c>
      <c r="B36489">
        <v>4055</v>
      </c>
      <c r="C36489" t="s">
        <v>51</v>
      </c>
      <c r="D36489" s="1">
        <v>42781</v>
      </c>
      <c r="F36489">
        <v>1</v>
      </c>
      <c r="G36489">
        <v>4619</v>
      </c>
      <c r="H36489" t="s">
        <v>613</v>
      </c>
      <c r="J36489" t="s">
        <v>14</v>
      </c>
      <c r="K36489">
        <v>46</v>
      </c>
      <c r="L36489" t="s">
        <v>15</v>
      </c>
    </row>
    <row r="36490" spans="1:12">
      <c r="A36490" t="e">
        <f ca="1">E00251532975321</f>
        <v>#NAME?</v>
      </c>
      <c r="B36490">
        <v>457</v>
      </c>
      <c r="C36490" t="s">
        <v>137</v>
      </c>
      <c r="D36490" s="1">
        <v>42737</v>
      </c>
      <c r="F36490">
        <v>1</v>
      </c>
      <c r="G36490">
        <v>4564</v>
      </c>
      <c r="H36490" t="s">
        <v>1282</v>
      </c>
      <c r="J36490" t="s">
        <v>14</v>
      </c>
      <c r="K36490">
        <v>50</v>
      </c>
      <c r="L36490" t="s">
        <v>15</v>
      </c>
    </row>
    <row r="36491" spans="1:12">
      <c r="A36491" t="e">
        <f ca="1">E00251432196721</f>
        <v>#NAME?</v>
      </c>
      <c r="B36491">
        <v>449</v>
      </c>
      <c r="C36491" t="s">
        <v>124</v>
      </c>
      <c r="D36491" s="1">
        <v>42753</v>
      </c>
      <c r="F36491">
        <v>2</v>
      </c>
      <c r="G36491">
        <v>7291</v>
      </c>
      <c r="H36491" t="s">
        <v>163</v>
      </c>
      <c r="J36491" t="s">
        <v>14</v>
      </c>
      <c r="K36491">
        <v>48</v>
      </c>
      <c r="L36491" t="s">
        <v>15</v>
      </c>
    </row>
    <row r="36492" spans="1:12">
      <c r="A36492" t="e">
        <f ca="1">E00251432196721</f>
        <v>#NAME?</v>
      </c>
      <c r="B36492">
        <v>449</v>
      </c>
      <c r="C36492" t="s">
        <v>124</v>
      </c>
      <c r="D36492" s="1">
        <v>42783</v>
      </c>
      <c r="F36492">
        <v>3</v>
      </c>
      <c r="G36492">
        <v>27800</v>
      </c>
      <c r="H36492" t="s">
        <v>145</v>
      </c>
      <c r="J36492" t="s">
        <v>14</v>
      </c>
      <c r="K36492">
        <v>48</v>
      </c>
      <c r="L36492" t="s">
        <v>15</v>
      </c>
    </row>
    <row r="36493" spans="1:12">
      <c r="A36493" t="e">
        <f ca="1">E00251429331821</f>
        <v>#NAME?</v>
      </c>
      <c r="B36493">
        <v>175</v>
      </c>
      <c r="C36493" t="s">
        <v>131</v>
      </c>
      <c r="D36493" s="1">
        <v>42857</v>
      </c>
      <c r="F36493">
        <v>1</v>
      </c>
      <c r="G36493">
        <v>29690</v>
      </c>
      <c r="H36493" t="s">
        <v>52</v>
      </c>
      <c r="J36493" t="s">
        <v>14</v>
      </c>
      <c r="K36493">
        <v>60</v>
      </c>
      <c r="L36493" t="s">
        <v>15</v>
      </c>
    </row>
    <row r="36494" spans="1:12">
      <c r="A36494" t="e">
        <f ca="1">E00251429331821</f>
        <v>#NAME?</v>
      </c>
      <c r="B36494">
        <v>283</v>
      </c>
      <c r="C36494" t="s">
        <v>133</v>
      </c>
      <c r="D36494" s="1">
        <v>41855</v>
      </c>
      <c r="F36494">
        <v>1</v>
      </c>
      <c r="G36494">
        <v>2729</v>
      </c>
      <c r="H36494" t="s">
        <v>115</v>
      </c>
      <c r="J36494" t="s">
        <v>14</v>
      </c>
      <c r="K36494">
        <v>57</v>
      </c>
      <c r="L36494" t="s">
        <v>15</v>
      </c>
    </row>
    <row r="36495" spans="1:12">
      <c r="A36495" t="e">
        <f ca="1">E00251532975321</f>
        <v>#NAME?</v>
      </c>
      <c r="B36495">
        <v>457</v>
      </c>
      <c r="C36495" t="s">
        <v>137</v>
      </c>
      <c r="D36495" s="1">
        <v>41015</v>
      </c>
      <c r="F36495">
        <v>1</v>
      </c>
      <c r="G36495">
        <v>9490</v>
      </c>
      <c r="H36495" t="s">
        <v>138</v>
      </c>
      <c r="J36495" t="s">
        <v>14</v>
      </c>
      <c r="K36495">
        <v>45</v>
      </c>
      <c r="L36495" t="s">
        <v>15</v>
      </c>
    </row>
    <row r="36496" spans="1:12">
      <c r="A36496" t="e">
        <f ca="1">E00251512331321</f>
        <v>#NAME?</v>
      </c>
      <c r="B36496">
        <v>66</v>
      </c>
      <c r="C36496" t="s">
        <v>134</v>
      </c>
      <c r="D36496" s="1">
        <v>42706</v>
      </c>
      <c r="F36496">
        <v>1</v>
      </c>
      <c r="G36496">
        <v>71940</v>
      </c>
      <c r="H36496" t="s">
        <v>135</v>
      </c>
      <c r="J36496" t="s">
        <v>14</v>
      </c>
      <c r="K36496">
        <v>57</v>
      </c>
      <c r="L36496" t="s">
        <v>15</v>
      </c>
    </row>
    <row r="36497" spans="1:12">
      <c r="A36497" t="e">
        <f ca="1">E00251430334821</f>
        <v>#NAME?</v>
      </c>
      <c r="B36497">
        <v>3428</v>
      </c>
      <c r="C36497" t="s">
        <v>1776</v>
      </c>
      <c r="D36497" s="1">
        <v>41528</v>
      </c>
      <c r="F36497">
        <v>1</v>
      </c>
      <c r="G36497">
        <v>463</v>
      </c>
      <c r="H36497" t="s">
        <v>259</v>
      </c>
      <c r="J36497" t="s">
        <v>14</v>
      </c>
      <c r="K36497">
        <v>47</v>
      </c>
      <c r="L36497" t="s">
        <v>15</v>
      </c>
    </row>
    <row r="36498" spans="1:12">
      <c r="A36498" t="e">
        <f ca="1">E00251532975321</f>
        <v>#NAME?</v>
      </c>
      <c r="B36498">
        <v>457</v>
      </c>
      <c r="C36498" t="s">
        <v>137</v>
      </c>
      <c r="D36498" s="1">
        <v>42810</v>
      </c>
      <c r="F36498">
        <v>1</v>
      </c>
      <c r="G36498">
        <v>6039</v>
      </c>
      <c r="H36498" t="s">
        <v>573</v>
      </c>
      <c r="J36498" t="s">
        <v>14</v>
      </c>
      <c r="K36498">
        <v>50</v>
      </c>
      <c r="L36498" t="s">
        <v>15</v>
      </c>
    </row>
    <row r="36499" spans="1:12">
      <c r="A36499" t="e">
        <f ca="1">E00251716569321</f>
        <v>#NAME?</v>
      </c>
      <c r="B36499">
        <v>286</v>
      </c>
      <c r="C36499" t="s">
        <v>41</v>
      </c>
      <c r="D36499" s="1">
        <v>41068</v>
      </c>
      <c r="F36499">
        <v>1</v>
      </c>
      <c r="G36499">
        <v>6929</v>
      </c>
      <c r="H36499" t="s">
        <v>36</v>
      </c>
      <c r="J36499" t="s">
        <v>14</v>
      </c>
      <c r="K36499">
        <v>52</v>
      </c>
      <c r="L36499" t="s">
        <v>15</v>
      </c>
    </row>
    <row r="36500" spans="1:12">
      <c r="A36500" t="e">
        <f ca="1">E00251716569321</f>
        <v>#NAME?</v>
      </c>
      <c r="B36500">
        <v>286</v>
      </c>
      <c r="C36500" t="s">
        <v>41</v>
      </c>
      <c r="D36500" s="1">
        <v>40975</v>
      </c>
      <c r="F36500">
        <v>2</v>
      </c>
      <c r="G36500">
        <v>2720</v>
      </c>
      <c r="H36500" t="s">
        <v>65</v>
      </c>
      <c r="J36500" t="s">
        <v>14</v>
      </c>
      <c r="K36500">
        <v>52</v>
      </c>
      <c r="L36500" t="s">
        <v>15</v>
      </c>
    </row>
    <row r="36501" spans="1:12">
      <c r="A36501" t="e">
        <f ca="1">E00251439908221</f>
        <v>#NAME?</v>
      </c>
      <c r="B36501">
        <v>189</v>
      </c>
      <c r="C36501" t="s">
        <v>58</v>
      </c>
      <c r="D36501" s="1">
        <v>42172</v>
      </c>
      <c r="F36501">
        <v>1</v>
      </c>
      <c r="G36501">
        <v>5990</v>
      </c>
      <c r="H36501" t="s">
        <v>60</v>
      </c>
      <c r="J36501" t="s">
        <v>14</v>
      </c>
      <c r="K36501">
        <v>59</v>
      </c>
      <c r="L36501" t="s">
        <v>15</v>
      </c>
    </row>
    <row r="36502" spans="1:12">
      <c r="A36502" t="e">
        <f ca="1">E00251514454421</f>
        <v>#NAME?</v>
      </c>
      <c r="B36502">
        <v>446</v>
      </c>
      <c r="C36502" t="s">
        <v>94</v>
      </c>
      <c r="D36502" s="1">
        <v>42907</v>
      </c>
      <c r="F36502">
        <v>3</v>
      </c>
      <c r="G36502">
        <v>2569</v>
      </c>
      <c r="H36502" t="s">
        <v>1775</v>
      </c>
      <c r="J36502" t="s">
        <v>14</v>
      </c>
      <c r="K36502">
        <v>55</v>
      </c>
      <c r="L36502" t="s">
        <v>15</v>
      </c>
    </row>
    <row r="36503" spans="1:12">
      <c r="A36503" t="e">
        <f ca="1">E00251716569321</f>
        <v>#NAME?</v>
      </c>
      <c r="B36503">
        <v>489</v>
      </c>
      <c r="C36503" t="s">
        <v>100</v>
      </c>
      <c r="D36503" s="1">
        <v>42082</v>
      </c>
      <c r="F36503">
        <v>2</v>
      </c>
      <c r="G36503">
        <v>2443</v>
      </c>
      <c r="H36503" t="s">
        <v>185</v>
      </c>
      <c r="J36503" t="s">
        <v>14</v>
      </c>
      <c r="K36503">
        <v>55</v>
      </c>
      <c r="L36503" t="s">
        <v>15</v>
      </c>
    </row>
    <row r="36504" spans="1:12">
      <c r="A36504" t="e">
        <f ca="1">E00251512331321</f>
        <v>#NAME?</v>
      </c>
      <c r="B36504">
        <v>66</v>
      </c>
      <c r="C36504" t="s">
        <v>134</v>
      </c>
      <c r="D36504" s="1">
        <v>42587</v>
      </c>
      <c r="F36504">
        <v>2</v>
      </c>
      <c r="G36504">
        <v>4019</v>
      </c>
      <c r="H36504" t="s">
        <v>26</v>
      </c>
      <c r="J36504" t="s">
        <v>14</v>
      </c>
      <c r="K36504">
        <v>56</v>
      </c>
      <c r="L36504" t="s">
        <v>15</v>
      </c>
    </row>
    <row r="36505" spans="1:12">
      <c r="A36505" t="e">
        <f ca="1">E00251439851521</f>
        <v>#NAME?</v>
      </c>
      <c r="B36505">
        <v>453</v>
      </c>
      <c r="C36505" t="s">
        <v>96</v>
      </c>
      <c r="D36505" s="1">
        <v>41239</v>
      </c>
      <c r="F36505">
        <v>1</v>
      </c>
      <c r="G36505">
        <v>460</v>
      </c>
      <c r="H36505" t="s">
        <v>16</v>
      </c>
      <c r="J36505" t="s">
        <v>14</v>
      </c>
      <c r="K36505">
        <v>44</v>
      </c>
      <c r="L36505" t="s">
        <v>15</v>
      </c>
    </row>
    <row r="36506" spans="1:12">
      <c r="A36506" t="e">
        <f ca="1">E00251532303521</f>
        <v>#NAME?</v>
      </c>
      <c r="B36506">
        <v>448</v>
      </c>
      <c r="C36506" t="s">
        <v>112</v>
      </c>
      <c r="D36506" s="1">
        <v>41187</v>
      </c>
      <c r="F36506">
        <v>1</v>
      </c>
      <c r="G36506">
        <v>27800</v>
      </c>
      <c r="H36506" t="s">
        <v>145</v>
      </c>
      <c r="J36506" t="s">
        <v>14</v>
      </c>
      <c r="K36506">
        <v>45</v>
      </c>
      <c r="L36506" t="s">
        <v>15</v>
      </c>
    </row>
    <row r="36507" spans="1:12">
      <c r="A36507" t="e">
        <f ca="1">E00251514459821</f>
        <v>#NAME?</v>
      </c>
      <c r="B36507">
        <v>497</v>
      </c>
      <c r="C36507" t="s">
        <v>141</v>
      </c>
      <c r="D36507" s="1">
        <v>42685</v>
      </c>
      <c r="F36507">
        <v>1</v>
      </c>
      <c r="G36507">
        <v>72743</v>
      </c>
      <c r="H36507" t="s">
        <v>155</v>
      </c>
      <c r="J36507" t="s">
        <v>14</v>
      </c>
      <c r="K36507">
        <v>48</v>
      </c>
      <c r="L36507" t="s">
        <v>15</v>
      </c>
    </row>
    <row r="36508" spans="1:12">
      <c r="A36508" t="e">
        <f ca="1">E00251514459821</f>
        <v>#NAME?</v>
      </c>
      <c r="B36508">
        <v>497</v>
      </c>
      <c r="C36508" t="s">
        <v>141</v>
      </c>
      <c r="D36508" s="1">
        <v>42900</v>
      </c>
      <c r="F36508">
        <v>1</v>
      </c>
      <c r="G36508">
        <v>72632</v>
      </c>
      <c r="H36508" t="s">
        <v>107</v>
      </c>
      <c r="J36508" t="s">
        <v>14</v>
      </c>
      <c r="K36508">
        <v>48</v>
      </c>
      <c r="L36508" t="s">
        <v>15</v>
      </c>
    </row>
    <row r="36509" spans="1:12">
      <c r="A36509" t="e">
        <f ca="1">E00251514238021</f>
        <v>#NAME?</v>
      </c>
      <c r="B36509">
        <v>448</v>
      </c>
      <c r="C36509" t="s">
        <v>112</v>
      </c>
      <c r="D36509" s="1">
        <v>41607</v>
      </c>
      <c r="F36509">
        <v>1</v>
      </c>
      <c r="G36509">
        <v>30983</v>
      </c>
      <c r="H36509" t="s">
        <v>325</v>
      </c>
      <c r="J36509" t="s">
        <v>14</v>
      </c>
      <c r="K36509">
        <v>43</v>
      </c>
      <c r="L36509" t="s">
        <v>15</v>
      </c>
    </row>
    <row r="36510" spans="1:12">
      <c r="A36510" t="e">
        <f ca="1">E00251514238021</f>
        <v>#NAME?</v>
      </c>
      <c r="B36510">
        <v>448</v>
      </c>
      <c r="C36510" t="s">
        <v>112</v>
      </c>
      <c r="D36510" s="1">
        <v>41593</v>
      </c>
      <c r="F36510">
        <v>1</v>
      </c>
      <c r="G36510">
        <v>30983</v>
      </c>
      <c r="H36510" t="s">
        <v>325</v>
      </c>
      <c r="J36510" t="s">
        <v>14</v>
      </c>
      <c r="K36510">
        <v>43</v>
      </c>
      <c r="L36510" t="s">
        <v>15</v>
      </c>
    </row>
    <row r="36511" spans="1:12">
      <c r="A36511" t="e">
        <f ca="1">E00251512331321</f>
        <v>#NAME?</v>
      </c>
      <c r="B36511">
        <v>66</v>
      </c>
      <c r="C36511" t="s">
        <v>134</v>
      </c>
      <c r="D36511" s="1">
        <v>42076</v>
      </c>
      <c r="F36511">
        <v>3</v>
      </c>
      <c r="G36511">
        <v>4019</v>
      </c>
      <c r="H36511" t="s">
        <v>26</v>
      </c>
      <c r="J36511" t="s">
        <v>14</v>
      </c>
      <c r="K36511">
        <v>55</v>
      </c>
      <c r="L36511" t="s">
        <v>15</v>
      </c>
    </row>
    <row r="36512" spans="1:12">
      <c r="A36512" t="e">
        <f ca="1">E00251512331321</f>
        <v>#NAME?</v>
      </c>
      <c r="B36512">
        <v>66</v>
      </c>
      <c r="C36512" t="s">
        <v>134</v>
      </c>
      <c r="D36512" s="1">
        <v>42548</v>
      </c>
      <c r="F36512">
        <v>2</v>
      </c>
      <c r="G36512">
        <v>4019</v>
      </c>
      <c r="H36512" t="s">
        <v>26</v>
      </c>
      <c r="J36512" t="s">
        <v>14</v>
      </c>
      <c r="K36512">
        <v>56</v>
      </c>
      <c r="L36512" t="s">
        <v>15</v>
      </c>
    </row>
    <row r="36513" spans="1:12">
      <c r="A36513" t="e">
        <f ca="1">E00251514238021</f>
        <v>#NAME?</v>
      </c>
      <c r="B36513">
        <v>448</v>
      </c>
      <c r="C36513" t="s">
        <v>112</v>
      </c>
      <c r="D36513" s="1">
        <v>42405</v>
      </c>
      <c r="F36513">
        <v>1</v>
      </c>
      <c r="G36513">
        <v>71940</v>
      </c>
      <c r="H36513" t="s">
        <v>135</v>
      </c>
      <c r="J36513" t="s">
        <v>14</v>
      </c>
      <c r="K36513">
        <v>45</v>
      </c>
      <c r="L36513" t="s">
        <v>15</v>
      </c>
    </row>
    <row r="36514" spans="1:12">
      <c r="A36514" t="e">
        <f ca="1">E00251514238021</f>
        <v>#NAME?</v>
      </c>
      <c r="B36514">
        <v>448</v>
      </c>
      <c r="C36514" t="s">
        <v>112</v>
      </c>
      <c r="D36514" s="1">
        <v>42411</v>
      </c>
      <c r="F36514">
        <v>2</v>
      </c>
      <c r="G36514">
        <v>7177</v>
      </c>
      <c r="H36514" t="s">
        <v>126</v>
      </c>
      <c r="J36514" t="s">
        <v>14</v>
      </c>
      <c r="K36514">
        <v>45</v>
      </c>
      <c r="L36514" t="s">
        <v>15</v>
      </c>
    </row>
    <row r="36515" spans="1:12">
      <c r="A36515" t="e">
        <f ca="1">E00251514459821</f>
        <v>#NAME?</v>
      </c>
      <c r="B36515">
        <v>497</v>
      </c>
      <c r="C36515" t="s">
        <v>141</v>
      </c>
      <c r="D36515" s="1">
        <v>42089</v>
      </c>
      <c r="F36515">
        <v>1</v>
      </c>
      <c r="G36515">
        <v>72709</v>
      </c>
      <c r="H36515" t="s">
        <v>150</v>
      </c>
      <c r="J36515" t="s">
        <v>14</v>
      </c>
      <c r="K36515">
        <v>46</v>
      </c>
      <c r="L36515" t="s">
        <v>15</v>
      </c>
    </row>
    <row r="36516" spans="1:12">
      <c r="A36516" t="e">
        <f ca="1">E00251512331321</f>
        <v>#NAME?</v>
      </c>
      <c r="B36516">
        <v>66</v>
      </c>
      <c r="C36516" t="s">
        <v>134</v>
      </c>
      <c r="D36516" s="1">
        <v>42692</v>
      </c>
      <c r="F36516">
        <v>1</v>
      </c>
      <c r="G36516">
        <v>71940</v>
      </c>
      <c r="H36516" t="s">
        <v>135</v>
      </c>
      <c r="J36516" t="s">
        <v>14</v>
      </c>
      <c r="K36516">
        <v>57</v>
      </c>
      <c r="L36516" t="s">
        <v>15</v>
      </c>
    </row>
    <row r="36517" spans="1:12">
      <c r="A36517" t="e">
        <f ca="1">E00251512331321</f>
        <v>#NAME?</v>
      </c>
      <c r="B36517">
        <v>66</v>
      </c>
      <c r="C36517" t="s">
        <v>134</v>
      </c>
      <c r="D36517" s="1">
        <v>42717</v>
      </c>
      <c r="F36517">
        <v>1</v>
      </c>
      <c r="G36517">
        <v>490</v>
      </c>
      <c r="H36517" t="s">
        <v>203</v>
      </c>
      <c r="J36517" t="s">
        <v>14</v>
      </c>
      <c r="K36517">
        <v>57</v>
      </c>
      <c r="L36517" t="s">
        <v>15</v>
      </c>
    </row>
    <row r="36518" spans="1:12">
      <c r="A36518" t="e">
        <f ca="1">E00251514459821</f>
        <v>#NAME?</v>
      </c>
      <c r="B36518">
        <v>497</v>
      </c>
      <c r="C36518" t="s">
        <v>141</v>
      </c>
      <c r="D36518" s="1">
        <v>42790</v>
      </c>
      <c r="F36518">
        <v>1</v>
      </c>
      <c r="G36518">
        <v>72632</v>
      </c>
      <c r="H36518" t="s">
        <v>107</v>
      </c>
      <c r="J36518" t="s">
        <v>14</v>
      </c>
      <c r="K36518">
        <v>48</v>
      </c>
      <c r="L36518" t="s">
        <v>15</v>
      </c>
    </row>
    <row r="36519" spans="1:12">
      <c r="A36519" t="e">
        <f ca="1">E00251432196721</f>
        <v>#NAME?</v>
      </c>
      <c r="B36519">
        <v>449</v>
      </c>
      <c r="C36519" t="s">
        <v>124</v>
      </c>
      <c r="D36519" s="1">
        <v>42830</v>
      </c>
      <c r="F36519">
        <v>1</v>
      </c>
      <c r="G36519">
        <v>6179</v>
      </c>
      <c r="H36519" t="s">
        <v>596</v>
      </c>
      <c r="J36519" t="s">
        <v>14</v>
      </c>
      <c r="K36519">
        <v>48</v>
      </c>
      <c r="L36519" t="s">
        <v>15</v>
      </c>
    </row>
    <row r="36520" spans="1:12">
      <c r="A36520" t="e">
        <f ca="1">E00251514454421</f>
        <v>#NAME?</v>
      </c>
      <c r="B36520">
        <v>446</v>
      </c>
      <c r="C36520" t="s">
        <v>94</v>
      </c>
      <c r="D36520" s="1">
        <v>42502</v>
      </c>
      <c r="F36520">
        <v>2</v>
      </c>
      <c r="G36520">
        <v>4019</v>
      </c>
      <c r="H36520" t="s">
        <v>26</v>
      </c>
      <c r="J36520" t="s">
        <v>14</v>
      </c>
      <c r="K36520">
        <v>54</v>
      </c>
      <c r="L36520" t="s">
        <v>15</v>
      </c>
    </row>
    <row r="36521" spans="1:12">
      <c r="A36521" t="e">
        <f ca="1">E00251716445321</f>
        <v>#NAME?</v>
      </c>
      <c r="B36521">
        <v>7504</v>
      </c>
      <c r="C36521" t="s">
        <v>162</v>
      </c>
      <c r="D36521" s="1">
        <v>42340</v>
      </c>
      <c r="F36521">
        <v>2</v>
      </c>
      <c r="G36521">
        <v>25000</v>
      </c>
      <c r="H36521" t="s">
        <v>178</v>
      </c>
      <c r="J36521" t="s">
        <v>14</v>
      </c>
      <c r="K36521">
        <v>62</v>
      </c>
      <c r="L36521" t="s">
        <v>15</v>
      </c>
    </row>
    <row r="36522" spans="1:12">
      <c r="A36522" t="e">
        <f ca="1">E00251716445321</f>
        <v>#NAME?</v>
      </c>
      <c r="B36522">
        <v>7504</v>
      </c>
      <c r="C36522" t="s">
        <v>162</v>
      </c>
      <c r="D36522" s="1">
        <v>42851</v>
      </c>
      <c r="F36522">
        <v>3</v>
      </c>
      <c r="G36522">
        <v>60090</v>
      </c>
      <c r="H36522" t="s">
        <v>181</v>
      </c>
      <c r="J36522" t="s">
        <v>14</v>
      </c>
      <c r="K36522">
        <v>63</v>
      </c>
      <c r="L36522" t="s">
        <v>15</v>
      </c>
    </row>
    <row r="36523" spans="1:12">
      <c r="A36523" t="e">
        <f t="shared" ref="A36523:A36528" ca="1" si="339">E00251432196721</f>
        <v>#NAME?</v>
      </c>
      <c r="B36523">
        <v>449</v>
      </c>
      <c r="C36523" t="s">
        <v>124</v>
      </c>
      <c r="D36523" s="1">
        <v>42080</v>
      </c>
      <c r="F36523">
        <v>2</v>
      </c>
      <c r="G36523">
        <v>2750</v>
      </c>
      <c r="H36523" t="s">
        <v>114</v>
      </c>
      <c r="J36523" t="s">
        <v>14</v>
      </c>
      <c r="K36523">
        <v>46</v>
      </c>
      <c r="L36523" t="s">
        <v>15</v>
      </c>
    </row>
    <row r="36524" spans="1:12">
      <c r="A36524" t="e">
        <f t="shared" ca="1" si="339"/>
        <v>#NAME?</v>
      </c>
      <c r="B36524">
        <v>449</v>
      </c>
      <c r="C36524" t="s">
        <v>124</v>
      </c>
      <c r="D36524" s="1">
        <v>42411</v>
      </c>
      <c r="F36524">
        <v>1</v>
      </c>
      <c r="G36524">
        <v>5950</v>
      </c>
      <c r="H36524" t="s">
        <v>24</v>
      </c>
      <c r="J36524" t="s">
        <v>14</v>
      </c>
      <c r="K36524">
        <v>47</v>
      </c>
      <c r="L36524" t="s">
        <v>15</v>
      </c>
    </row>
    <row r="36525" spans="1:12">
      <c r="A36525" t="e">
        <f t="shared" ca="1" si="339"/>
        <v>#NAME?</v>
      </c>
      <c r="B36525">
        <v>449</v>
      </c>
      <c r="C36525" t="s">
        <v>124</v>
      </c>
      <c r="D36525" s="1">
        <v>42055</v>
      </c>
      <c r="F36525">
        <v>1</v>
      </c>
      <c r="G36525">
        <v>5282</v>
      </c>
      <c r="H36525" t="s">
        <v>307</v>
      </c>
      <c r="J36525" t="s">
        <v>14</v>
      </c>
      <c r="K36525">
        <v>46</v>
      </c>
      <c r="L36525" t="s">
        <v>15</v>
      </c>
    </row>
    <row r="36526" spans="1:12">
      <c r="A36526" t="e">
        <f t="shared" ca="1" si="339"/>
        <v>#NAME?</v>
      </c>
      <c r="B36526">
        <v>449</v>
      </c>
      <c r="C36526" t="s">
        <v>124</v>
      </c>
      <c r="D36526" s="1">
        <v>42138</v>
      </c>
      <c r="F36526">
        <v>2</v>
      </c>
      <c r="G36526">
        <v>7291</v>
      </c>
      <c r="H36526" t="s">
        <v>163</v>
      </c>
      <c r="J36526" t="s">
        <v>14</v>
      </c>
      <c r="K36526">
        <v>46</v>
      </c>
      <c r="L36526" t="s">
        <v>15</v>
      </c>
    </row>
    <row r="36527" spans="1:12">
      <c r="A36527" t="e">
        <f t="shared" ca="1" si="339"/>
        <v>#NAME?</v>
      </c>
      <c r="B36527">
        <v>449</v>
      </c>
      <c r="C36527" t="s">
        <v>124</v>
      </c>
      <c r="D36527" s="1">
        <v>42199</v>
      </c>
      <c r="F36527">
        <v>2</v>
      </c>
      <c r="G36527">
        <v>7242</v>
      </c>
      <c r="H36527" t="s">
        <v>93</v>
      </c>
      <c r="J36527" t="s">
        <v>14</v>
      </c>
      <c r="K36527">
        <v>46</v>
      </c>
      <c r="L36527" t="s">
        <v>15</v>
      </c>
    </row>
    <row r="36528" spans="1:12">
      <c r="A36528" t="e">
        <f t="shared" ca="1" si="339"/>
        <v>#NAME?</v>
      </c>
      <c r="B36528">
        <v>449</v>
      </c>
      <c r="C36528" t="s">
        <v>124</v>
      </c>
      <c r="D36528" s="1">
        <v>42753</v>
      </c>
      <c r="F36528">
        <v>3</v>
      </c>
      <c r="G36528">
        <v>27800</v>
      </c>
      <c r="H36528" t="s">
        <v>145</v>
      </c>
      <c r="J36528" t="s">
        <v>14</v>
      </c>
      <c r="K36528">
        <v>48</v>
      </c>
      <c r="L36528" t="s">
        <v>15</v>
      </c>
    </row>
    <row r="36529" spans="1:12">
      <c r="A36529" t="e">
        <f ca="1">E00251430334821</f>
        <v>#NAME?</v>
      </c>
      <c r="B36529">
        <v>480</v>
      </c>
      <c r="C36529" t="s">
        <v>207</v>
      </c>
      <c r="D36529" s="1">
        <v>40959</v>
      </c>
      <c r="F36529">
        <v>4</v>
      </c>
      <c r="G36529">
        <v>7820</v>
      </c>
      <c r="H36529" t="s">
        <v>233</v>
      </c>
      <c r="J36529" t="s">
        <v>14</v>
      </c>
      <c r="K36529">
        <v>46</v>
      </c>
      <c r="L36529" t="s">
        <v>22</v>
      </c>
    </row>
    <row r="36530" spans="1:12">
      <c r="A36530" t="e">
        <f ca="1">E00251430334821</f>
        <v>#NAME?</v>
      </c>
      <c r="B36530">
        <v>718</v>
      </c>
      <c r="C36530" t="s">
        <v>32</v>
      </c>
      <c r="D36530" s="1">
        <v>41754</v>
      </c>
      <c r="F36530">
        <v>1</v>
      </c>
      <c r="G36530">
        <v>37021</v>
      </c>
      <c r="H36530" t="s">
        <v>1777</v>
      </c>
      <c r="I36530" t="s">
        <v>56</v>
      </c>
      <c r="J36530" t="s">
        <v>57</v>
      </c>
      <c r="K36530">
        <v>48</v>
      </c>
      <c r="L36530" t="s">
        <v>15</v>
      </c>
    </row>
    <row r="36531" spans="1:12">
      <c r="A36531" t="e">
        <f ca="1">E00251514454421</f>
        <v>#NAME?</v>
      </c>
      <c r="B36531">
        <v>446</v>
      </c>
      <c r="C36531" t="s">
        <v>94</v>
      </c>
      <c r="D36531" s="1">
        <v>43007</v>
      </c>
      <c r="F36531">
        <v>1</v>
      </c>
      <c r="G36531">
        <v>27800</v>
      </c>
      <c r="H36531" t="s">
        <v>145</v>
      </c>
      <c r="J36531" t="s">
        <v>14</v>
      </c>
      <c r="K36531">
        <v>55</v>
      </c>
      <c r="L36531" t="s">
        <v>15</v>
      </c>
    </row>
    <row r="36532" spans="1:12">
      <c r="A36532" t="e">
        <f t="shared" ref="A36532:A36537" ca="1" si="340">E00251532975721</f>
        <v>#NAME?</v>
      </c>
      <c r="B36532">
        <v>446</v>
      </c>
      <c r="C36532" t="s">
        <v>94</v>
      </c>
      <c r="D36532" s="1">
        <v>41605</v>
      </c>
      <c r="F36532">
        <v>2</v>
      </c>
      <c r="G36532">
        <v>496</v>
      </c>
      <c r="H36532" t="s">
        <v>190</v>
      </c>
      <c r="J36532" t="s">
        <v>14</v>
      </c>
      <c r="K36532">
        <v>50</v>
      </c>
      <c r="L36532" t="s">
        <v>15</v>
      </c>
    </row>
    <row r="36533" spans="1:12">
      <c r="A36533" t="e">
        <f t="shared" ca="1" si="340"/>
        <v>#NAME?</v>
      </c>
      <c r="B36533">
        <v>446</v>
      </c>
      <c r="C36533" t="s">
        <v>94</v>
      </c>
      <c r="D36533" s="1">
        <v>41967</v>
      </c>
      <c r="F36533">
        <v>3</v>
      </c>
      <c r="G36533">
        <v>2809</v>
      </c>
      <c r="H36533" t="s">
        <v>90</v>
      </c>
      <c r="J36533" t="s">
        <v>14</v>
      </c>
      <c r="K36533">
        <v>51</v>
      </c>
      <c r="L36533" t="s">
        <v>15</v>
      </c>
    </row>
    <row r="36534" spans="1:12">
      <c r="A36534" t="e">
        <f t="shared" ca="1" si="340"/>
        <v>#NAME?</v>
      </c>
      <c r="B36534">
        <v>446</v>
      </c>
      <c r="C36534" t="s">
        <v>94</v>
      </c>
      <c r="D36534" s="1">
        <v>43089</v>
      </c>
      <c r="F36534">
        <v>2</v>
      </c>
      <c r="G36534">
        <v>2809</v>
      </c>
      <c r="H36534" t="s">
        <v>90</v>
      </c>
      <c r="J36534" t="s">
        <v>14</v>
      </c>
      <c r="K36534">
        <v>54</v>
      </c>
      <c r="L36534" t="s">
        <v>15</v>
      </c>
    </row>
    <row r="36535" spans="1:12">
      <c r="A36535" t="e">
        <f t="shared" ca="1" si="340"/>
        <v>#NAME?</v>
      </c>
      <c r="B36535">
        <v>446</v>
      </c>
      <c r="C36535" t="s">
        <v>94</v>
      </c>
      <c r="D36535" s="1">
        <v>41309</v>
      </c>
      <c r="F36535">
        <v>2</v>
      </c>
      <c r="G36535">
        <v>496</v>
      </c>
      <c r="H36535" t="s">
        <v>190</v>
      </c>
      <c r="J36535" t="s">
        <v>14</v>
      </c>
      <c r="K36535">
        <v>49</v>
      </c>
      <c r="L36535" t="s">
        <v>15</v>
      </c>
    </row>
    <row r="36536" spans="1:12">
      <c r="A36536" t="e">
        <f t="shared" ca="1" si="340"/>
        <v>#NAME?</v>
      </c>
      <c r="B36536">
        <v>446</v>
      </c>
      <c r="C36536" t="s">
        <v>94</v>
      </c>
      <c r="D36536" s="1">
        <v>41464</v>
      </c>
      <c r="F36536">
        <v>1</v>
      </c>
      <c r="G36536">
        <v>496</v>
      </c>
      <c r="H36536" t="s">
        <v>190</v>
      </c>
      <c r="J36536" t="s">
        <v>14</v>
      </c>
      <c r="K36536">
        <v>49</v>
      </c>
      <c r="L36536" t="s">
        <v>15</v>
      </c>
    </row>
    <row r="36537" spans="1:12">
      <c r="A36537" t="e">
        <f t="shared" ca="1" si="340"/>
        <v>#NAME?</v>
      </c>
      <c r="B36537">
        <v>446</v>
      </c>
      <c r="C36537" t="s">
        <v>94</v>
      </c>
      <c r="D36537" s="1">
        <v>41565</v>
      </c>
      <c r="F36537">
        <v>2</v>
      </c>
      <c r="G36537">
        <v>72632</v>
      </c>
      <c r="H36537" t="s">
        <v>107</v>
      </c>
      <c r="J36537" t="s">
        <v>14</v>
      </c>
      <c r="K36537">
        <v>49</v>
      </c>
      <c r="L36537" t="s">
        <v>15</v>
      </c>
    </row>
    <row r="36538" spans="1:12">
      <c r="A36538" t="e">
        <f ca="1">E00251716459421</f>
        <v>#NAME?</v>
      </c>
      <c r="B36538">
        <v>450</v>
      </c>
      <c r="C36538" t="s">
        <v>227</v>
      </c>
      <c r="D36538" s="1">
        <v>41351</v>
      </c>
      <c r="F36538">
        <v>1</v>
      </c>
      <c r="G36538">
        <v>2729</v>
      </c>
      <c r="H36538" t="s">
        <v>115</v>
      </c>
      <c r="J36538" t="s">
        <v>14</v>
      </c>
      <c r="K36538">
        <v>40</v>
      </c>
      <c r="L36538" t="s">
        <v>15</v>
      </c>
    </row>
    <row r="36539" spans="1:12">
      <c r="A36539" t="e">
        <f ca="1">E00251532975721</f>
        <v>#NAME?</v>
      </c>
      <c r="B36539">
        <v>446</v>
      </c>
      <c r="C36539" t="s">
        <v>94</v>
      </c>
      <c r="D36539" s="1">
        <v>43014</v>
      </c>
      <c r="F36539">
        <v>1</v>
      </c>
      <c r="G36539">
        <v>49390</v>
      </c>
      <c r="H36539" t="s">
        <v>59</v>
      </c>
      <c r="J36539" t="s">
        <v>14</v>
      </c>
      <c r="K36539">
        <v>53</v>
      </c>
      <c r="L36539" t="s">
        <v>15</v>
      </c>
    </row>
    <row r="36540" spans="1:12">
      <c r="A36540" t="e">
        <f ca="1">E00251532975721</f>
        <v>#NAME?</v>
      </c>
      <c r="B36540">
        <v>446</v>
      </c>
      <c r="C36540" t="s">
        <v>94</v>
      </c>
      <c r="D36540" s="1">
        <v>43089</v>
      </c>
      <c r="F36540">
        <v>1</v>
      </c>
      <c r="G36540">
        <v>49390</v>
      </c>
      <c r="H36540" t="s">
        <v>59</v>
      </c>
      <c r="J36540" t="s">
        <v>14</v>
      </c>
      <c r="K36540">
        <v>54</v>
      </c>
      <c r="L36540" t="s">
        <v>15</v>
      </c>
    </row>
    <row r="36541" spans="1:12">
      <c r="A36541" t="e">
        <f ca="1">E00251716569321</f>
        <v>#NAME?</v>
      </c>
      <c r="B36541">
        <v>286</v>
      </c>
      <c r="C36541" t="s">
        <v>41</v>
      </c>
      <c r="D36541" s="1">
        <v>41068</v>
      </c>
      <c r="F36541">
        <v>2</v>
      </c>
      <c r="G36541">
        <v>6951</v>
      </c>
      <c r="H36541" t="s">
        <v>1778</v>
      </c>
      <c r="J36541" t="s">
        <v>14</v>
      </c>
      <c r="K36541">
        <v>52</v>
      </c>
      <c r="L36541" t="s">
        <v>15</v>
      </c>
    </row>
    <row r="36542" spans="1:12">
      <c r="A36542" t="e">
        <f ca="1">E00251716569321</f>
        <v>#NAME?</v>
      </c>
      <c r="B36542">
        <v>489</v>
      </c>
      <c r="C36542" t="s">
        <v>100</v>
      </c>
      <c r="D36542" s="1">
        <v>41753</v>
      </c>
      <c r="F36542">
        <v>6</v>
      </c>
      <c r="G36542">
        <v>30593</v>
      </c>
      <c r="H36542" t="s">
        <v>684</v>
      </c>
      <c r="J36542" t="s">
        <v>14</v>
      </c>
      <c r="K36542">
        <v>54</v>
      </c>
      <c r="L36542" t="s">
        <v>15</v>
      </c>
    </row>
    <row r="36543" spans="1:12">
      <c r="A36543" t="e">
        <f ca="1">E00251717155721</f>
        <v>#NAME?</v>
      </c>
      <c r="B36543">
        <v>291</v>
      </c>
      <c r="C36543" t="s">
        <v>160</v>
      </c>
      <c r="D36543" s="1">
        <v>41928</v>
      </c>
      <c r="F36543">
        <v>2</v>
      </c>
      <c r="G36543">
        <v>3051</v>
      </c>
      <c r="H36543" t="s">
        <v>13</v>
      </c>
      <c r="J36543" t="s">
        <v>14</v>
      </c>
      <c r="K36543">
        <v>55</v>
      </c>
      <c r="L36543" t="s">
        <v>15</v>
      </c>
    </row>
    <row r="36544" spans="1:12">
      <c r="A36544" t="e">
        <f ca="1">E00251716445321</f>
        <v>#NAME?</v>
      </c>
      <c r="B36544">
        <v>272</v>
      </c>
      <c r="C36544" t="s">
        <v>174</v>
      </c>
      <c r="D36544" s="1">
        <v>42740</v>
      </c>
      <c r="E36544">
        <v>2</v>
      </c>
      <c r="F36544">
        <v>1</v>
      </c>
      <c r="G36544">
        <v>99859</v>
      </c>
      <c r="H36544" t="s">
        <v>1719</v>
      </c>
      <c r="J36544" t="s">
        <v>34</v>
      </c>
      <c r="K36544">
        <v>63</v>
      </c>
      <c r="L36544" t="s">
        <v>15</v>
      </c>
    </row>
    <row r="36545" spans="1:12">
      <c r="A36545" t="e">
        <f ca="1">E00251514238021</f>
        <v>#NAME?</v>
      </c>
      <c r="B36545">
        <v>448</v>
      </c>
      <c r="C36545" t="s">
        <v>112</v>
      </c>
      <c r="D36545" s="1">
        <v>41435</v>
      </c>
      <c r="F36545">
        <v>1</v>
      </c>
      <c r="G36545">
        <v>8489</v>
      </c>
      <c r="H36545" t="s">
        <v>327</v>
      </c>
      <c r="J36545" t="s">
        <v>14</v>
      </c>
      <c r="K36545">
        <v>42</v>
      </c>
      <c r="L36545" t="s">
        <v>15</v>
      </c>
    </row>
    <row r="36546" spans="1:12">
      <c r="A36546" t="e">
        <f ca="1">E00251717155721</f>
        <v>#NAME?</v>
      </c>
      <c r="B36546">
        <v>291</v>
      </c>
      <c r="C36546" t="s">
        <v>160</v>
      </c>
      <c r="D36546" s="1">
        <v>42164</v>
      </c>
      <c r="F36546">
        <v>1</v>
      </c>
      <c r="G36546">
        <v>4019</v>
      </c>
      <c r="H36546" t="s">
        <v>26</v>
      </c>
      <c r="J36546" t="s">
        <v>14</v>
      </c>
      <c r="K36546">
        <v>55</v>
      </c>
      <c r="L36546" t="s">
        <v>15</v>
      </c>
    </row>
    <row r="36547" spans="1:12">
      <c r="A36547" t="e">
        <f ca="1">E00251716445321</f>
        <v>#NAME?</v>
      </c>
      <c r="B36547">
        <v>7504</v>
      </c>
      <c r="C36547" t="s">
        <v>162</v>
      </c>
      <c r="D36547" s="1">
        <v>42318</v>
      </c>
      <c r="F36547">
        <v>3</v>
      </c>
      <c r="G36547">
        <v>60090</v>
      </c>
      <c r="H36547" t="s">
        <v>181</v>
      </c>
      <c r="J36547" t="s">
        <v>14</v>
      </c>
      <c r="K36547">
        <v>62</v>
      </c>
      <c r="L36547" t="s">
        <v>15</v>
      </c>
    </row>
    <row r="36548" spans="1:12">
      <c r="A36548" t="e">
        <f ca="1">E00251514238021</f>
        <v>#NAME?</v>
      </c>
      <c r="B36548">
        <v>448</v>
      </c>
      <c r="C36548" t="s">
        <v>112</v>
      </c>
      <c r="D36548" s="1">
        <v>43006</v>
      </c>
      <c r="F36548">
        <v>3</v>
      </c>
      <c r="G36548">
        <v>7292</v>
      </c>
      <c r="H36548" t="s">
        <v>189</v>
      </c>
      <c r="J36548" t="s">
        <v>14</v>
      </c>
      <c r="K36548">
        <v>47</v>
      </c>
      <c r="L36548" t="s">
        <v>15</v>
      </c>
    </row>
    <row r="36549" spans="1:12">
      <c r="A36549" t="e">
        <f ca="1">E00251716445321</f>
        <v>#NAME?</v>
      </c>
      <c r="B36549">
        <v>7504</v>
      </c>
      <c r="C36549" t="s">
        <v>162</v>
      </c>
      <c r="D36549" s="1">
        <v>42333</v>
      </c>
      <c r="F36549">
        <v>2</v>
      </c>
      <c r="G36549">
        <v>4019</v>
      </c>
      <c r="H36549" t="s">
        <v>26</v>
      </c>
      <c r="J36549" t="s">
        <v>14</v>
      </c>
      <c r="K36549">
        <v>62</v>
      </c>
      <c r="L36549" t="s">
        <v>15</v>
      </c>
    </row>
    <row r="36550" spans="1:12">
      <c r="A36550" t="e">
        <f ca="1">E00251717155721</f>
        <v>#NAME?</v>
      </c>
      <c r="B36550">
        <v>272</v>
      </c>
      <c r="C36550" t="s">
        <v>174</v>
      </c>
      <c r="D36550" s="1">
        <v>42751</v>
      </c>
      <c r="E36550">
        <v>12</v>
      </c>
      <c r="F36550">
        <v>10</v>
      </c>
      <c r="G36550">
        <v>43310</v>
      </c>
      <c r="H36550" t="s">
        <v>183</v>
      </c>
      <c r="J36550" t="s">
        <v>34</v>
      </c>
      <c r="K36550">
        <v>57</v>
      </c>
      <c r="L36550" t="s">
        <v>15</v>
      </c>
    </row>
    <row r="36551" spans="1:12">
      <c r="A36551" t="e">
        <f ca="1">E00251717155721</f>
        <v>#NAME?</v>
      </c>
      <c r="B36551">
        <v>291</v>
      </c>
      <c r="C36551" t="s">
        <v>160</v>
      </c>
      <c r="D36551" s="1">
        <v>41351</v>
      </c>
      <c r="F36551">
        <v>1</v>
      </c>
      <c r="G36551">
        <v>2720</v>
      </c>
      <c r="H36551" t="s">
        <v>65</v>
      </c>
      <c r="J36551" t="s">
        <v>14</v>
      </c>
      <c r="K36551">
        <v>53</v>
      </c>
      <c r="L36551" t="s">
        <v>15</v>
      </c>
    </row>
    <row r="36552" spans="1:12">
      <c r="A36552" t="e">
        <f ca="1">E00251717155721</f>
        <v>#NAME?</v>
      </c>
      <c r="B36552">
        <v>291</v>
      </c>
      <c r="C36552" t="s">
        <v>160</v>
      </c>
      <c r="D36552" s="1">
        <v>41351</v>
      </c>
      <c r="F36552">
        <v>3</v>
      </c>
      <c r="G36552">
        <v>2888</v>
      </c>
      <c r="H36552" t="s">
        <v>1532</v>
      </c>
      <c r="J36552" t="s">
        <v>14</v>
      </c>
      <c r="K36552">
        <v>53</v>
      </c>
      <c r="L36552" t="s">
        <v>15</v>
      </c>
    </row>
    <row r="36553" spans="1:12">
      <c r="A36553" t="e">
        <f ca="1">E00251717155721</f>
        <v>#NAME?</v>
      </c>
      <c r="B36553">
        <v>291</v>
      </c>
      <c r="C36553" t="s">
        <v>160</v>
      </c>
      <c r="D36553" s="1">
        <v>41803</v>
      </c>
      <c r="F36553">
        <v>2</v>
      </c>
      <c r="G36553">
        <v>4019</v>
      </c>
      <c r="H36553" t="s">
        <v>26</v>
      </c>
      <c r="J36553" t="s">
        <v>14</v>
      </c>
      <c r="K36553">
        <v>54</v>
      </c>
      <c r="L36553" t="s">
        <v>15</v>
      </c>
    </row>
    <row r="36554" spans="1:12">
      <c r="A36554" t="e">
        <f ca="1">E00251514459821</f>
        <v>#NAME?</v>
      </c>
      <c r="B36554">
        <v>497</v>
      </c>
      <c r="C36554" t="s">
        <v>141</v>
      </c>
      <c r="D36554" s="1">
        <v>41332</v>
      </c>
      <c r="F36554">
        <v>1</v>
      </c>
      <c r="G36554">
        <v>71940</v>
      </c>
      <c r="H36554" t="s">
        <v>135</v>
      </c>
      <c r="J36554" t="s">
        <v>14</v>
      </c>
      <c r="K36554">
        <v>44</v>
      </c>
      <c r="L36554" t="s">
        <v>15</v>
      </c>
    </row>
    <row r="36555" spans="1:12">
      <c r="A36555" t="e">
        <f ca="1">E00251514238021</f>
        <v>#NAME?</v>
      </c>
      <c r="B36555">
        <v>448</v>
      </c>
      <c r="C36555" t="s">
        <v>112</v>
      </c>
      <c r="D36555" s="1">
        <v>42312</v>
      </c>
      <c r="F36555">
        <v>1</v>
      </c>
      <c r="G36555">
        <v>7243</v>
      </c>
      <c r="H36555" t="s">
        <v>42</v>
      </c>
      <c r="J36555" t="s">
        <v>14</v>
      </c>
      <c r="K36555">
        <v>45</v>
      </c>
      <c r="L36555" t="s">
        <v>15</v>
      </c>
    </row>
    <row r="36556" spans="1:12">
      <c r="A36556" t="e">
        <f ca="1">E00251514459821</f>
        <v>#NAME?</v>
      </c>
      <c r="B36556">
        <v>497</v>
      </c>
      <c r="C36556" t="s">
        <v>141</v>
      </c>
      <c r="D36556" s="1">
        <v>42716</v>
      </c>
      <c r="F36556">
        <v>1</v>
      </c>
      <c r="G36556">
        <v>72743</v>
      </c>
      <c r="H36556" t="s">
        <v>155</v>
      </c>
      <c r="J36556" t="s">
        <v>14</v>
      </c>
      <c r="K36556">
        <v>48</v>
      </c>
      <c r="L36556" t="s">
        <v>15</v>
      </c>
    </row>
    <row r="36557" spans="1:12">
      <c r="A36557" t="e">
        <f ca="1">E00251717155721</f>
        <v>#NAME?</v>
      </c>
      <c r="B36557">
        <v>291</v>
      </c>
      <c r="C36557" t="s">
        <v>160</v>
      </c>
      <c r="D36557" s="1">
        <v>42991</v>
      </c>
      <c r="F36557">
        <v>4</v>
      </c>
      <c r="G36557">
        <v>34690</v>
      </c>
      <c r="H36557" t="s">
        <v>118</v>
      </c>
      <c r="J36557" t="s">
        <v>14</v>
      </c>
      <c r="K36557">
        <v>58</v>
      </c>
      <c r="L36557" t="s">
        <v>15</v>
      </c>
    </row>
    <row r="36558" spans="1:12">
      <c r="A36558" t="e">
        <f ca="1">E00251716445321</f>
        <v>#NAME?</v>
      </c>
      <c r="B36558">
        <v>272</v>
      </c>
      <c r="C36558" t="s">
        <v>174</v>
      </c>
      <c r="D36558" s="1">
        <v>43013</v>
      </c>
      <c r="F36558">
        <v>1</v>
      </c>
      <c r="G36558">
        <v>6010</v>
      </c>
      <c r="H36558" t="s">
        <v>176</v>
      </c>
      <c r="I36558" t="s">
        <v>56</v>
      </c>
      <c r="J36558" t="s">
        <v>57</v>
      </c>
      <c r="K36558">
        <v>64</v>
      </c>
      <c r="L36558" t="s">
        <v>15</v>
      </c>
    </row>
    <row r="36559" spans="1:12">
      <c r="A36559" t="e">
        <f ca="1">E00251716445321</f>
        <v>#NAME?</v>
      </c>
      <c r="B36559">
        <v>7504</v>
      </c>
      <c r="C36559" t="s">
        <v>162</v>
      </c>
      <c r="D36559" s="1">
        <v>43088</v>
      </c>
      <c r="F36559">
        <v>1</v>
      </c>
      <c r="G36559">
        <v>60090</v>
      </c>
      <c r="H36559" t="s">
        <v>181</v>
      </c>
      <c r="J36559" t="s">
        <v>14</v>
      </c>
      <c r="K36559">
        <v>64</v>
      </c>
      <c r="L36559" t="s">
        <v>15</v>
      </c>
    </row>
    <row r="36560" spans="1:12">
      <c r="A36560" t="e">
        <f ca="1">E00251432260721</f>
        <v>#NAME?</v>
      </c>
      <c r="B36560">
        <v>777</v>
      </c>
      <c r="C36560" t="s">
        <v>450</v>
      </c>
      <c r="D36560" s="1">
        <v>42003</v>
      </c>
      <c r="F36560">
        <v>1</v>
      </c>
      <c r="G36560">
        <v>7880</v>
      </c>
      <c r="H36560" t="s">
        <v>213</v>
      </c>
      <c r="I36560" t="s">
        <v>56</v>
      </c>
      <c r="J36560" t="s">
        <v>57</v>
      </c>
      <c r="K36560">
        <v>60</v>
      </c>
      <c r="L36560" t="s">
        <v>22</v>
      </c>
    </row>
    <row r="36561" spans="1:12">
      <c r="A36561" t="e">
        <f ca="1">E00251430261521</f>
        <v>#NAME?</v>
      </c>
      <c r="B36561">
        <v>500</v>
      </c>
      <c r="C36561" t="s">
        <v>161</v>
      </c>
      <c r="D36561" s="1">
        <v>42138</v>
      </c>
      <c r="F36561">
        <v>1</v>
      </c>
      <c r="G36561">
        <v>4779</v>
      </c>
      <c r="H36561" t="s">
        <v>231</v>
      </c>
      <c r="J36561" t="s">
        <v>14</v>
      </c>
      <c r="K36561">
        <v>51</v>
      </c>
      <c r="L36561" t="s">
        <v>15</v>
      </c>
    </row>
    <row r="36562" spans="1:12">
      <c r="A36562" t="e">
        <f ca="1">E00251619841121</f>
        <v>#NAME?</v>
      </c>
      <c r="B36562">
        <v>459</v>
      </c>
      <c r="C36562" t="s">
        <v>187</v>
      </c>
      <c r="D36562" s="1">
        <v>42184</v>
      </c>
      <c r="F36562">
        <v>1</v>
      </c>
      <c r="G36562">
        <v>29690</v>
      </c>
      <c r="H36562" t="s">
        <v>52</v>
      </c>
      <c r="J36562" t="s">
        <v>14</v>
      </c>
      <c r="K36562">
        <v>47</v>
      </c>
      <c r="L36562" t="s">
        <v>15</v>
      </c>
    </row>
    <row r="36563" spans="1:12">
      <c r="A36563" t="e">
        <f ca="1">E00251514238021</f>
        <v>#NAME?</v>
      </c>
      <c r="B36563">
        <v>448</v>
      </c>
      <c r="C36563" t="s">
        <v>112</v>
      </c>
      <c r="D36563" s="1">
        <v>41078</v>
      </c>
      <c r="F36563">
        <v>1</v>
      </c>
      <c r="G36563">
        <v>7243</v>
      </c>
      <c r="H36563" t="s">
        <v>42</v>
      </c>
      <c r="J36563" t="s">
        <v>14</v>
      </c>
      <c r="K36563">
        <v>41</v>
      </c>
      <c r="L36563" t="s">
        <v>15</v>
      </c>
    </row>
    <row r="36564" spans="1:12">
      <c r="A36564" t="e">
        <f ca="1">E00251430261521</f>
        <v>#NAME?</v>
      </c>
      <c r="B36564">
        <v>500</v>
      </c>
      <c r="C36564" t="s">
        <v>161</v>
      </c>
      <c r="D36564" s="1">
        <v>42758</v>
      </c>
      <c r="F36564">
        <v>1</v>
      </c>
      <c r="G36564">
        <v>2169</v>
      </c>
      <c r="H36564" t="s">
        <v>40</v>
      </c>
      <c r="J36564" t="s">
        <v>14</v>
      </c>
      <c r="K36564">
        <v>53</v>
      </c>
      <c r="L36564" t="s">
        <v>15</v>
      </c>
    </row>
    <row r="36565" spans="1:12">
      <c r="A36565" t="e">
        <f ca="1">E00251430261521</f>
        <v>#NAME?</v>
      </c>
      <c r="B36565">
        <v>772</v>
      </c>
      <c r="C36565" t="s">
        <v>170</v>
      </c>
      <c r="D36565" s="1">
        <v>42579</v>
      </c>
      <c r="F36565">
        <v>1</v>
      </c>
      <c r="G36565">
        <v>37214</v>
      </c>
      <c r="H36565" t="s">
        <v>779</v>
      </c>
      <c r="I36565" t="s">
        <v>56</v>
      </c>
      <c r="J36565" t="s">
        <v>57</v>
      </c>
      <c r="K36565">
        <v>52</v>
      </c>
      <c r="L36565" t="s">
        <v>15</v>
      </c>
    </row>
    <row r="36566" spans="1:12">
      <c r="A36566" t="e">
        <f ca="1">E00251716459421</f>
        <v>#NAME?</v>
      </c>
      <c r="B36566">
        <v>7505</v>
      </c>
      <c r="C36566" t="s">
        <v>209</v>
      </c>
      <c r="D36566" s="1">
        <v>42153</v>
      </c>
      <c r="F36566">
        <v>1</v>
      </c>
      <c r="G36566">
        <v>75732</v>
      </c>
      <c r="H36566" t="s">
        <v>1263</v>
      </c>
      <c r="J36566" t="s">
        <v>14</v>
      </c>
      <c r="K36566">
        <v>42</v>
      </c>
      <c r="L36566" t="s">
        <v>15</v>
      </c>
    </row>
    <row r="36567" spans="1:12">
      <c r="A36567" t="e">
        <f ca="1">E00251716459421</f>
        <v>#NAME?</v>
      </c>
      <c r="B36567">
        <v>450</v>
      </c>
      <c r="C36567" t="s">
        <v>227</v>
      </c>
      <c r="D36567" s="1">
        <v>40980</v>
      </c>
      <c r="F36567">
        <v>1</v>
      </c>
      <c r="G36567">
        <v>2729</v>
      </c>
      <c r="H36567" t="s">
        <v>115</v>
      </c>
      <c r="J36567" t="s">
        <v>14</v>
      </c>
      <c r="K36567">
        <v>39</v>
      </c>
      <c r="L36567" t="s">
        <v>15</v>
      </c>
    </row>
    <row r="36568" spans="1:12">
      <c r="A36568" t="e">
        <f ca="1">E00251717155721</f>
        <v>#NAME?</v>
      </c>
      <c r="B36568">
        <v>272</v>
      </c>
      <c r="C36568" t="s">
        <v>174</v>
      </c>
      <c r="D36568" s="1">
        <v>42739</v>
      </c>
      <c r="E36568">
        <v>2</v>
      </c>
      <c r="F36568">
        <v>2</v>
      </c>
      <c r="G36568">
        <v>3051</v>
      </c>
      <c r="H36568" t="s">
        <v>13</v>
      </c>
      <c r="J36568" t="s">
        <v>34</v>
      </c>
      <c r="K36568">
        <v>57</v>
      </c>
      <c r="L36568" t="s">
        <v>15</v>
      </c>
    </row>
    <row r="36569" spans="1:12">
      <c r="A36569" t="e">
        <f ca="1">E00251532975721</f>
        <v>#NAME?</v>
      </c>
      <c r="B36569">
        <v>446</v>
      </c>
      <c r="C36569" t="s">
        <v>94</v>
      </c>
      <c r="D36569" s="1">
        <v>41967</v>
      </c>
      <c r="F36569">
        <v>1</v>
      </c>
      <c r="G36569">
        <v>6266</v>
      </c>
      <c r="H36569" t="s">
        <v>99</v>
      </c>
      <c r="J36569" t="s">
        <v>14</v>
      </c>
      <c r="K36569">
        <v>51</v>
      </c>
      <c r="L36569" t="s">
        <v>15</v>
      </c>
    </row>
    <row r="36570" spans="1:12">
      <c r="A36570" t="e">
        <f ca="1">E00251429331821</f>
        <v>#NAME?</v>
      </c>
      <c r="B36570">
        <v>175</v>
      </c>
      <c r="C36570" t="s">
        <v>131</v>
      </c>
      <c r="D36570" s="1">
        <v>42499</v>
      </c>
      <c r="F36570">
        <v>1</v>
      </c>
      <c r="G36570">
        <v>3829</v>
      </c>
      <c r="H36570" t="s">
        <v>419</v>
      </c>
      <c r="J36570" t="s">
        <v>14</v>
      </c>
      <c r="K36570">
        <v>59</v>
      </c>
      <c r="L36570" t="s">
        <v>15</v>
      </c>
    </row>
    <row r="36571" spans="1:12">
      <c r="A36571" t="e">
        <f ca="1">E00251429331821</f>
        <v>#NAME?</v>
      </c>
      <c r="B36571">
        <v>175</v>
      </c>
      <c r="C36571" t="s">
        <v>131</v>
      </c>
      <c r="D36571" s="1">
        <v>42786</v>
      </c>
      <c r="F36571">
        <v>2</v>
      </c>
      <c r="G36571">
        <v>7904</v>
      </c>
      <c r="H36571" t="s">
        <v>75</v>
      </c>
      <c r="J36571" t="s">
        <v>14</v>
      </c>
      <c r="K36571">
        <v>60</v>
      </c>
      <c r="L36571" t="s">
        <v>22</v>
      </c>
    </row>
    <row r="36572" spans="1:12">
      <c r="A36572" t="e">
        <f ca="1">E00251429331821</f>
        <v>#NAME?</v>
      </c>
      <c r="B36572">
        <v>175</v>
      </c>
      <c r="C36572" t="s">
        <v>131</v>
      </c>
      <c r="D36572" s="1">
        <v>42467</v>
      </c>
      <c r="F36572">
        <v>1</v>
      </c>
      <c r="G36572">
        <v>684</v>
      </c>
      <c r="H36572" t="s">
        <v>1779</v>
      </c>
      <c r="J36572" t="s">
        <v>14</v>
      </c>
      <c r="K36572">
        <v>59</v>
      </c>
      <c r="L36572" t="s">
        <v>15</v>
      </c>
    </row>
    <row r="36573" spans="1:12">
      <c r="A36573" t="e">
        <f ca="1">E00251717155721</f>
        <v>#NAME?</v>
      </c>
      <c r="B36573">
        <v>291</v>
      </c>
      <c r="C36573" t="s">
        <v>160</v>
      </c>
      <c r="D36573" s="1">
        <v>41477</v>
      </c>
      <c r="F36573">
        <v>2</v>
      </c>
      <c r="G36573">
        <v>4019</v>
      </c>
      <c r="H36573" t="s">
        <v>26</v>
      </c>
      <c r="J36573" t="s">
        <v>14</v>
      </c>
      <c r="K36573">
        <v>54</v>
      </c>
      <c r="L36573" t="s">
        <v>15</v>
      </c>
    </row>
    <row r="36574" spans="1:12">
      <c r="A36574" t="e">
        <f ca="1">E00251717155721</f>
        <v>#NAME?</v>
      </c>
      <c r="B36574">
        <v>291</v>
      </c>
      <c r="C36574" t="s">
        <v>160</v>
      </c>
      <c r="D36574" s="1">
        <v>42821</v>
      </c>
      <c r="F36574">
        <v>4</v>
      </c>
      <c r="G36574">
        <v>3051</v>
      </c>
      <c r="H36574" t="s">
        <v>13</v>
      </c>
      <c r="J36574" t="s">
        <v>14</v>
      </c>
      <c r="K36574">
        <v>57</v>
      </c>
      <c r="L36574" t="s">
        <v>15</v>
      </c>
    </row>
    <row r="36575" spans="1:12">
      <c r="A36575" t="e">
        <f ca="1">E00251532975721</f>
        <v>#NAME?</v>
      </c>
      <c r="B36575">
        <v>446</v>
      </c>
      <c r="C36575" t="s">
        <v>94</v>
      </c>
      <c r="D36575" s="1">
        <v>42775</v>
      </c>
      <c r="F36575">
        <v>2</v>
      </c>
      <c r="G36575">
        <v>496</v>
      </c>
      <c r="H36575" t="s">
        <v>190</v>
      </c>
      <c r="J36575" t="s">
        <v>14</v>
      </c>
      <c r="K36575">
        <v>53</v>
      </c>
      <c r="L36575" t="s">
        <v>15</v>
      </c>
    </row>
    <row r="36576" spans="1:12">
      <c r="A36576" t="e">
        <f ca="1">E00251717155721</f>
        <v>#NAME?</v>
      </c>
      <c r="B36576">
        <v>291</v>
      </c>
      <c r="C36576" t="s">
        <v>160</v>
      </c>
      <c r="D36576" s="1">
        <v>42821</v>
      </c>
      <c r="F36576">
        <v>5</v>
      </c>
      <c r="G36576">
        <v>7222</v>
      </c>
      <c r="H36576" t="s">
        <v>560</v>
      </c>
      <c r="J36576" t="s">
        <v>14</v>
      </c>
      <c r="K36576">
        <v>57</v>
      </c>
      <c r="L36576" t="s">
        <v>15</v>
      </c>
    </row>
    <row r="36577" spans="1:12">
      <c r="A36577" t="e">
        <f ca="1">E00251717155721</f>
        <v>#NAME?</v>
      </c>
      <c r="B36577">
        <v>291</v>
      </c>
      <c r="C36577" t="s">
        <v>160</v>
      </c>
      <c r="D36577" s="1">
        <v>43031</v>
      </c>
      <c r="F36577">
        <v>2</v>
      </c>
      <c r="G36577">
        <v>43310</v>
      </c>
      <c r="H36577" t="s">
        <v>183</v>
      </c>
      <c r="J36577" t="s">
        <v>14</v>
      </c>
      <c r="K36577">
        <v>58</v>
      </c>
      <c r="L36577" t="s">
        <v>15</v>
      </c>
    </row>
    <row r="36578" spans="1:12">
      <c r="A36578" t="e">
        <f ca="1">E00251615150021</f>
        <v>#NAME?</v>
      </c>
      <c r="B36578">
        <v>71</v>
      </c>
      <c r="C36578" t="s">
        <v>258</v>
      </c>
      <c r="D36578" s="1">
        <v>41948</v>
      </c>
      <c r="F36578">
        <v>1</v>
      </c>
      <c r="G36578">
        <v>7840</v>
      </c>
      <c r="H36578" t="s">
        <v>55</v>
      </c>
      <c r="I36578" t="s">
        <v>148</v>
      </c>
      <c r="J36578" t="s">
        <v>57</v>
      </c>
      <c r="K36578">
        <v>39</v>
      </c>
      <c r="L36578" t="s">
        <v>22</v>
      </c>
    </row>
    <row r="36579" spans="1:12">
      <c r="A36579" t="e">
        <f ca="1">E00251615150021</f>
        <v>#NAME?</v>
      </c>
      <c r="B36579">
        <v>1929</v>
      </c>
      <c r="C36579" t="s">
        <v>195</v>
      </c>
      <c r="D36579" s="1">
        <v>41795</v>
      </c>
      <c r="F36579">
        <v>1</v>
      </c>
      <c r="G36579">
        <v>2599</v>
      </c>
      <c r="H36579" t="s">
        <v>238</v>
      </c>
      <c r="J36579" t="s">
        <v>14</v>
      </c>
      <c r="K36579">
        <v>38</v>
      </c>
      <c r="L36579" t="s">
        <v>15</v>
      </c>
    </row>
    <row r="36580" spans="1:12">
      <c r="A36580" t="e">
        <f ca="1">E00251615150021</f>
        <v>#NAME?</v>
      </c>
      <c r="B36580">
        <v>1929</v>
      </c>
      <c r="C36580" t="s">
        <v>195</v>
      </c>
      <c r="D36580" s="1">
        <v>42128</v>
      </c>
      <c r="F36580">
        <v>5</v>
      </c>
      <c r="G36580">
        <v>4240</v>
      </c>
      <c r="H36580" t="s">
        <v>239</v>
      </c>
      <c r="J36580" t="s">
        <v>14</v>
      </c>
      <c r="K36580">
        <v>39</v>
      </c>
      <c r="L36580" t="s">
        <v>15</v>
      </c>
    </row>
    <row r="36581" spans="1:12">
      <c r="A36581" t="e">
        <f ca="1">E00251537898221</f>
        <v>#NAME?</v>
      </c>
      <c r="B36581">
        <v>285</v>
      </c>
      <c r="C36581" t="s">
        <v>117</v>
      </c>
      <c r="D36581" s="1">
        <v>41963</v>
      </c>
      <c r="F36581">
        <v>1</v>
      </c>
      <c r="G36581">
        <v>7999</v>
      </c>
      <c r="H36581" t="s">
        <v>169</v>
      </c>
      <c r="J36581" t="s">
        <v>14</v>
      </c>
      <c r="K36581">
        <v>49</v>
      </c>
      <c r="L36581" t="s">
        <v>22</v>
      </c>
    </row>
    <row r="36582" spans="1:12">
      <c r="A36582" t="e">
        <f ca="1">E00251716445321</f>
        <v>#NAME?</v>
      </c>
      <c r="B36582">
        <v>502</v>
      </c>
      <c r="C36582" t="s">
        <v>172</v>
      </c>
      <c r="D36582" s="1">
        <v>41432</v>
      </c>
      <c r="F36582">
        <v>1</v>
      </c>
      <c r="G36582">
        <v>25000</v>
      </c>
      <c r="H36582" t="s">
        <v>178</v>
      </c>
      <c r="J36582" t="s">
        <v>14</v>
      </c>
      <c r="K36582">
        <v>59</v>
      </c>
      <c r="L36582" t="s">
        <v>15</v>
      </c>
    </row>
    <row r="36583" spans="1:12">
      <c r="A36583" t="e">
        <f ca="1">E00251432196721</f>
        <v>#NAME?</v>
      </c>
      <c r="B36583">
        <v>449</v>
      </c>
      <c r="C36583" t="s">
        <v>124</v>
      </c>
      <c r="D36583" s="1">
        <v>42809</v>
      </c>
      <c r="F36583">
        <v>1</v>
      </c>
      <c r="G36583">
        <v>52809</v>
      </c>
      <c r="H36583" t="s">
        <v>157</v>
      </c>
      <c r="J36583" t="s">
        <v>14</v>
      </c>
      <c r="K36583">
        <v>48</v>
      </c>
      <c r="L36583" t="s">
        <v>15</v>
      </c>
    </row>
    <row r="36584" spans="1:12">
      <c r="A36584" t="e">
        <f ca="1">E00251432196721</f>
        <v>#NAME?</v>
      </c>
      <c r="B36584">
        <v>449</v>
      </c>
      <c r="C36584" t="s">
        <v>124</v>
      </c>
      <c r="D36584" s="1">
        <v>43035</v>
      </c>
      <c r="F36584">
        <v>1</v>
      </c>
      <c r="G36584">
        <v>5990</v>
      </c>
      <c r="H36584" t="s">
        <v>60</v>
      </c>
      <c r="J36584" t="s">
        <v>14</v>
      </c>
      <c r="K36584">
        <v>49</v>
      </c>
      <c r="L36584" t="s">
        <v>15</v>
      </c>
    </row>
    <row r="36585" spans="1:12">
      <c r="A36585" t="e">
        <f ca="1">E00251514238021</f>
        <v>#NAME?</v>
      </c>
      <c r="B36585">
        <v>448</v>
      </c>
      <c r="C36585" t="s">
        <v>112</v>
      </c>
      <c r="D36585" s="1">
        <v>41568</v>
      </c>
      <c r="F36585">
        <v>1</v>
      </c>
      <c r="G36585">
        <v>71940</v>
      </c>
      <c r="H36585" t="s">
        <v>135</v>
      </c>
      <c r="J36585" t="s">
        <v>14</v>
      </c>
      <c r="K36585">
        <v>43</v>
      </c>
      <c r="L36585" t="s">
        <v>15</v>
      </c>
    </row>
    <row r="36586" spans="1:12">
      <c r="A36586" t="e">
        <f ca="1">E00251514238021</f>
        <v>#NAME?</v>
      </c>
      <c r="B36586">
        <v>448</v>
      </c>
      <c r="C36586" t="s">
        <v>112</v>
      </c>
      <c r="D36586" s="1">
        <v>41593</v>
      </c>
      <c r="F36586">
        <v>2</v>
      </c>
      <c r="G36586">
        <v>7992</v>
      </c>
      <c r="H36586" t="s">
        <v>113</v>
      </c>
      <c r="J36586" t="s">
        <v>14</v>
      </c>
      <c r="K36586">
        <v>43</v>
      </c>
      <c r="L36586" t="s">
        <v>22</v>
      </c>
    </row>
    <row r="36587" spans="1:12">
      <c r="A36587" t="e">
        <f ca="1">E00251512331321</f>
        <v>#NAME?</v>
      </c>
      <c r="B36587">
        <v>66</v>
      </c>
      <c r="C36587" t="s">
        <v>134</v>
      </c>
      <c r="D36587" s="1">
        <v>42737</v>
      </c>
      <c r="F36587">
        <v>1</v>
      </c>
      <c r="G36587">
        <v>8362</v>
      </c>
      <c r="H36587" t="s">
        <v>136</v>
      </c>
      <c r="J36587" t="s">
        <v>14</v>
      </c>
      <c r="K36587">
        <v>57</v>
      </c>
      <c r="L36587" t="s">
        <v>15</v>
      </c>
    </row>
    <row r="36588" spans="1:12">
      <c r="A36588" t="e">
        <f ca="1">E00251716445321</f>
        <v>#NAME?</v>
      </c>
      <c r="B36588">
        <v>7504</v>
      </c>
      <c r="C36588" t="s">
        <v>162</v>
      </c>
      <c r="D36588" s="1">
        <v>42065</v>
      </c>
      <c r="F36588">
        <v>1</v>
      </c>
      <c r="G36588">
        <v>4019</v>
      </c>
      <c r="H36588" t="s">
        <v>26</v>
      </c>
      <c r="J36588" t="s">
        <v>14</v>
      </c>
      <c r="K36588">
        <v>61</v>
      </c>
      <c r="L36588" t="s">
        <v>15</v>
      </c>
    </row>
    <row r="36589" spans="1:12">
      <c r="A36589" t="e">
        <f ca="1">E00251514465821</f>
        <v>#NAME?</v>
      </c>
      <c r="B36589">
        <v>489</v>
      </c>
      <c r="C36589" t="s">
        <v>100</v>
      </c>
      <c r="D36589" s="1">
        <v>42528</v>
      </c>
      <c r="F36589">
        <v>2</v>
      </c>
      <c r="G36589">
        <v>2443</v>
      </c>
      <c r="H36589" t="s">
        <v>185</v>
      </c>
      <c r="J36589" t="s">
        <v>14</v>
      </c>
      <c r="K36589">
        <v>51</v>
      </c>
      <c r="L36589" t="s">
        <v>15</v>
      </c>
    </row>
    <row r="36590" spans="1:12">
      <c r="A36590" t="e">
        <f ca="1">E00251432196721</f>
        <v>#NAME?</v>
      </c>
      <c r="B36590">
        <v>449</v>
      </c>
      <c r="C36590" t="s">
        <v>124</v>
      </c>
      <c r="D36590" s="1">
        <v>42080</v>
      </c>
      <c r="F36590">
        <v>1</v>
      </c>
      <c r="G36590">
        <v>5589</v>
      </c>
      <c r="H36590" t="s">
        <v>152</v>
      </c>
      <c r="J36590" t="s">
        <v>14</v>
      </c>
      <c r="K36590">
        <v>46</v>
      </c>
      <c r="L36590" t="s">
        <v>15</v>
      </c>
    </row>
    <row r="36591" spans="1:12">
      <c r="A36591" t="e">
        <f ca="1">E00251716459421</f>
        <v>#NAME?</v>
      </c>
      <c r="B36591">
        <v>450</v>
      </c>
      <c r="C36591" t="s">
        <v>227</v>
      </c>
      <c r="D36591" s="1">
        <v>41351</v>
      </c>
      <c r="F36591">
        <v>2</v>
      </c>
      <c r="G36591">
        <v>49300</v>
      </c>
      <c r="H36591" t="s">
        <v>228</v>
      </c>
      <c r="J36591" t="s">
        <v>14</v>
      </c>
      <c r="K36591">
        <v>40</v>
      </c>
      <c r="L36591" t="s">
        <v>15</v>
      </c>
    </row>
    <row r="36592" spans="1:12">
      <c r="A36592" t="e">
        <f ca="1">E00251429331821</f>
        <v>#NAME?</v>
      </c>
      <c r="B36592">
        <v>283</v>
      </c>
      <c r="C36592" t="s">
        <v>133</v>
      </c>
      <c r="D36592" s="1">
        <v>41459</v>
      </c>
      <c r="F36592">
        <v>2</v>
      </c>
      <c r="G36592">
        <v>7862</v>
      </c>
      <c r="H36592" t="s">
        <v>27</v>
      </c>
      <c r="J36592" t="s">
        <v>14</v>
      </c>
      <c r="K36592">
        <v>56</v>
      </c>
      <c r="L36592" t="s">
        <v>22</v>
      </c>
    </row>
    <row r="36593" spans="1:12">
      <c r="A36593" t="e">
        <f ca="1">E00251429331821</f>
        <v>#NAME?</v>
      </c>
      <c r="B36593">
        <v>283</v>
      </c>
      <c r="C36593" t="s">
        <v>133</v>
      </c>
      <c r="D36593" s="1">
        <v>42017</v>
      </c>
      <c r="F36593">
        <v>1</v>
      </c>
      <c r="G36593">
        <v>4779</v>
      </c>
      <c r="H36593" t="s">
        <v>231</v>
      </c>
      <c r="J36593" t="s">
        <v>14</v>
      </c>
      <c r="K36593">
        <v>57</v>
      </c>
      <c r="L36593" t="s">
        <v>15</v>
      </c>
    </row>
    <row r="36594" spans="1:12">
      <c r="A36594" t="e">
        <f ca="1">E00251429331821</f>
        <v>#NAME?</v>
      </c>
      <c r="B36594">
        <v>283</v>
      </c>
      <c r="C36594" t="s">
        <v>133</v>
      </c>
      <c r="D36594" s="1">
        <v>41548</v>
      </c>
      <c r="F36594">
        <v>1</v>
      </c>
      <c r="G36594">
        <v>72743</v>
      </c>
      <c r="H36594" t="s">
        <v>155</v>
      </c>
      <c r="J36594" t="s">
        <v>14</v>
      </c>
      <c r="K36594">
        <v>56</v>
      </c>
      <c r="L36594" t="s">
        <v>15</v>
      </c>
    </row>
    <row r="36595" spans="1:12">
      <c r="A36595" t="e">
        <f ca="1">E00251432196721</f>
        <v>#NAME?</v>
      </c>
      <c r="B36595">
        <v>449</v>
      </c>
      <c r="C36595" t="s">
        <v>124</v>
      </c>
      <c r="D36595" s="1">
        <v>42732</v>
      </c>
      <c r="F36595">
        <v>4</v>
      </c>
      <c r="G36595">
        <v>5368</v>
      </c>
      <c r="H36595" t="s">
        <v>101</v>
      </c>
      <c r="J36595" t="s">
        <v>14</v>
      </c>
      <c r="K36595">
        <v>48</v>
      </c>
      <c r="L36595" t="s">
        <v>15</v>
      </c>
    </row>
    <row r="36596" spans="1:12">
      <c r="A36596" t="e">
        <f ca="1">E00251432196721</f>
        <v>#NAME?</v>
      </c>
      <c r="B36596">
        <v>449</v>
      </c>
      <c r="C36596" t="s">
        <v>124</v>
      </c>
      <c r="D36596" s="1">
        <v>42809</v>
      </c>
      <c r="F36596">
        <v>2</v>
      </c>
      <c r="G36596">
        <v>7291</v>
      </c>
      <c r="H36596" t="s">
        <v>163</v>
      </c>
      <c r="J36596" t="s">
        <v>14</v>
      </c>
      <c r="K36596">
        <v>48</v>
      </c>
      <c r="L36596" t="s">
        <v>15</v>
      </c>
    </row>
    <row r="36597" spans="1:12">
      <c r="A36597" t="e">
        <f ca="1">E00251432196721</f>
        <v>#NAME?</v>
      </c>
      <c r="B36597">
        <v>449</v>
      </c>
      <c r="C36597" t="s">
        <v>124</v>
      </c>
      <c r="D36597" s="1">
        <v>42944</v>
      </c>
      <c r="F36597">
        <v>2</v>
      </c>
      <c r="G36597">
        <v>78900</v>
      </c>
      <c r="H36597" t="s">
        <v>79</v>
      </c>
      <c r="J36597" t="s">
        <v>14</v>
      </c>
      <c r="K36597">
        <v>48</v>
      </c>
      <c r="L36597" t="s">
        <v>22</v>
      </c>
    </row>
    <row r="36598" spans="1:12">
      <c r="A36598" t="e">
        <f ca="1">E00251432449321</f>
        <v>#NAME?</v>
      </c>
      <c r="B36598">
        <v>490</v>
      </c>
      <c r="C36598" t="s">
        <v>158</v>
      </c>
      <c r="D36598" s="1">
        <v>41534</v>
      </c>
      <c r="F36598">
        <v>1</v>
      </c>
      <c r="G36598">
        <v>5569</v>
      </c>
      <c r="H36598" t="s">
        <v>218</v>
      </c>
      <c r="J36598" t="s">
        <v>14</v>
      </c>
      <c r="K36598">
        <v>57</v>
      </c>
      <c r="L36598" t="s">
        <v>15</v>
      </c>
    </row>
    <row r="36599" spans="1:12">
      <c r="A36599" t="e">
        <f ca="1">E00251432449321</f>
        <v>#NAME?</v>
      </c>
      <c r="B36599">
        <v>490</v>
      </c>
      <c r="C36599" t="s">
        <v>158</v>
      </c>
      <c r="D36599" s="1">
        <v>42431</v>
      </c>
      <c r="F36599">
        <v>1</v>
      </c>
      <c r="G36599">
        <v>6010</v>
      </c>
      <c r="H36599" t="s">
        <v>176</v>
      </c>
      <c r="J36599" t="s">
        <v>14</v>
      </c>
      <c r="K36599">
        <v>59</v>
      </c>
      <c r="L36599" t="s">
        <v>15</v>
      </c>
    </row>
    <row r="36600" spans="1:12">
      <c r="A36600" t="e">
        <f ca="1">E00251430261521</f>
        <v>#NAME?</v>
      </c>
      <c r="B36600">
        <v>500</v>
      </c>
      <c r="C36600" t="s">
        <v>161</v>
      </c>
      <c r="D36600" s="1">
        <v>41823</v>
      </c>
      <c r="F36600">
        <v>1</v>
      </c>
      <c r="G36600">
        <v>72632</v>
      </c>
      <c r="H36600" t="s">
        <v>107</v>
      </c>
      <c r="J36600" t="s">
        <v>14</v>
      </c>
      <c r="K36600">
        <v>50</v>
      </c>
      <c r="L36600" t="s">
        <v>15</v>
      </c>
    </row>
    <row r="36601" spans="1:12">
      <c r="A36601" t="e">
        <f ca="1">E00251531966421</f>
        <v>#NAME?</v>
      </c>
      <c r="B36601">
        <v>449</v>
      </c>
      <c r="C36601" t="s">
        <v>124</v>
      </c>
      <c r="D36601" s="1">
        <v>41505</v>
      </c>
      <c r="F36601">
        <v>2</v>
      </c>
      <c r="G36601">
        <v>460</v>
      </c>
      <c r="H36601" t="s">
        <v>16</v>
      </c>
      <c r="J36601" t="s">
        <v>14</v>
      </c>
      <c r="K36601">
        <v>44</v>
      </c>
      <c r="L36601" t="s">
        <v>15</v>
      </c>
    </row>
    <row r="36602" spans="1:12">
      <c r="A36602" t="e">
        <f ca="1">E00251531966421</f>
        <v>#NAME?</v>
      </c>
      <c r="B36602">
        <v>449</v>
      </c>
      <c r="C36602" t="s">
        <v>124</v>
      </c>
      <c r="D36602" s="1">
        <v>42143</v>
      </c>
      <c r="F36602">
        <v>1</v>
      </c>
      <c r="G36602">
        <v>2411</v>
      </c>
      <c r="H36602" t="s">
        <v>928</v>
      </c>
      <c r="J36602" t="s">
        <v>14</v>
      </c>
      <c r="K36602">
        <v>45</v>
      </c>
      <c r="L36602" t="s">
        <v>15</v>
      </c>
    </row>
    <row r="36603" spans="1:12">
      <c r="A36603" t="e">
        <f ca="1">E00251716569321</f>
        <v>#NAME?</v>
      </c>
      <c r="B36603">
        <v>489</v>
      </c>
      <c r="C36603" t="s">
        <v>100</v>
      </c>
      <c r="D36603" s="1">
        <v>43080</v>
      </c>
      <c r="F36603">
        <v>3</v>
      </c>
      <c r="G36603">
        <v>2443</v>
      </c>
      <c r="H36603" t="s">
        <v>185</v>
      </c>
      <c r="J36603" t="s">
        <v>14</v>
      </c>
      <c r="K36603">
        <v>58</v>
      </c>
      <c r="L36603" t="s">
        <v>15</v>
      </c>
    </row>
    <row r="36604" spans="1:12">
      <c r="A36604" t="e">
        <f ca="1">E00251717155721</f>
        <v>#NAME?</v>
      </c>
      <c r="B36604">
        <v>272</v>
      </c>
      <c r="C36604" t="s">
        <v>174</v>
      </c>
      <c r="D36604" s="1">
        <v>42739</v>
      </c>
      <c r="E36604">
        <v>2</v>
      </c>
      <c r="F36604">
        <v>5</v>
      </c>
      <c r="G36604">
        <v>7291</v>
      </c>
      <c r="H36604" t="s">
        <v>163</v>
      </c>
      <c r="J36604" t="s">
        <v>34</v>
      </c>
      <c r="K36604">
        <v>57</v>
      </c>
      <c r="L36604" t="s">
        <v>15</v>
      </c>
    </row>
    <row r="36605" spans="1:12">
      <c r="A36605" t="e">
        <f ca="1">E00251717155721</f>
        <v>#NAME?</v>
      </c>
      <c r="B36605">
        <v>291</v>
      </c>
      <c r="C36605" t="s">
        <v>160</v>
      </c>
      <c r="D36605" s="1">
        <v>42716</v>
      </c>
      <c r="F36605">
        <v>4</v>
      </c>
      <c r="G36605">
        <v>78830</v>
      </c>
      <c r="H36605" t="s">
        <v>297</v>
      </c>
      <c r="J36605" t="s">
        <v>14</v>
      </c>
      <c r="K36605">
        <v>57</v>
      </c>
      <c r="L36605" t="s">
        <v>22</v>
      </c>
    </row>
    <row r="36606" spans="1:12">
      <c r="A36606" t="e">
        <f ca="1">E00251432260721</f>
        <v>#NAME?</v>
      </c>
      <c r="B36606">
        <v>454</v>
      </c>
      <c r="C36606" t="s">
        <v>179</v>
      </c>
      <c r="D36606" s="1">
        <v>42977</v>
      </c>
      <c r="F36606">
        <v>1</v>
      </c>
      <c r="G36606">
        <v>4019</v>
      </c>
      <c r="H36606" t="s">
        <v>26</v>
      </c>
      <c r="J36606" t="s">
        <v>14</v>
      </c>
      <c r="K36606">
        <v>63</v>
      </c>
      <c r="L36606" t="s">
        <v>15</v>
      </c>
    </row>
    <row r="36607" spans="1:12">
      <c r="A36607" t="e">
        <f ca="1">E00251717155721</f>
        <v>#NAME?</v>
      </c>
      <c r="B36607">
        <v>291</v>
      </c>
      <c r="C36607" t="s">
        <v>160</v>
      </c>
      <c r="D36607" s="1">
        <v>42991</v>
      </c>
      <c r="F36607">
        <v>3</v>
      </c>
      <c r="G36607">
        <v>4019</v>
      </c>
      <c r="H36607" t="s">
        <v>26</v>
      </c>
      <c r="J36607" t="s">
        <v>14</v>
      </c>
      <c r="K36607">
        <v>58</v>
      </c>
      <c r="L36607" t="s">
        <v>15</v>
      </c>
    </row>
    <row r="36608" spans="1:12">
      <c r="A36608" t="e">
        <f ca="1">E00251532092521</f>
        <v>#NAME?</v>
      </c>
      <c r="B36608">
        <v>481</v>
      </c>
      <c r="C36608" t="s">
        <v>402</v>
      </c>
      <c r="D36608" s="1">
        <v>41453</v>
      </c>
      <c r="F36608">
        <v>1</v>
      </c>
      <c r="G36608">
        <v>71985</v>
      </c>
      <c r="H36608" t="s">
        <v>738</v>
      </c>
      <c r="J36608" t="s">
        <v>14</v>
      </c>
      <c r="K36608">
        <v>44</v>
      </c>
      <c r="L36608" t="s">
        <v>15</v>
      </c>
    </row>
    <row r="36609" spans="1:12">
      <c r="A36609" t="e">
        <f ca="1">E00251532092521</f>
        <v>#NAME?</v>
      </c>
      <c r="B36609">
        <v>485</v>
      </c>
      <c r="C36609" t="s">
        <v>241</v>
      </c>
      <c r="D36609" s="1">
        <v>42299</v>
      </c>
      <c r="F36609">
        <v>2</v>
      </c>
      <c r="G36609">
        <v>2599</v>
      </c>
      <c r="H36609" t="s">
        <v>238</v>
      </c>
      <c r="J36609" t="s">
        <v>14</v>
      </c>
      <c r="K36609">
        <v>46</v>
      </c>
      <c r="L36609" t="s">
        <v>15</v>
      </c>
    </row>
    <row r="36610" spans="1:12">
      <c r="A36610" t="e">
        <f ca="1">E00251715428921</f>
        <v>#NAME?</v>
      </c>
      <c r="B36610">
        <v>4021</v>
      </c>
      <c r="C36610" t="s">
        <v>1506</v>
      </c>
      <c r="D36610" s="1">
        <v>41679</v>
      </c>
      <c r="F36610">
        <v>1</v>
      </c>
      <c r="G36610">
        <v>72690</v>
      </c>
      <c r="H36610" t="s">
        <v>363</v>
      </c>
      <c r="I36610" t="s">
        <v>148</v>
      </c>
      <c r="J36610" t="s">
        <v>57</v>
      </c>
      <c r="K36610">
        <v>44</v>
      </c>
      <c r="L36610" t="s">
        <v>15</v>
      </c>
    </row>
    <row r="36611" spans="1:12">
      <c r="A36611" t="e">
        <f ca="1">E00251716445321</f>
        <v>#NAME?</v>
      </c>
      <c r="B36611">
        <v>502</v>
      </c>
      <c r="C36611" t="s">
        <v>172</v>
      </c>
      <c r="D36611" s="1">
        <v>41225</v>
      </c>
      <c r="F36611">
        <v>2</v>
      </c>
      <c r="G36611">
        <v>4019</v>
      </c>
      <c r="H36611" t="s">
        <v>26</v>
      </c>
      <c r="J36611" t="s">
        <v>14</v>
      </c>
      <c r="K36611">
        <v>59</v>
      </c>
      <c r="L36611" t="s">
        <v>15</v>
      </c>
    </row>
    <row r="36612" spans="1:12">
      <c r="A36612" t="e">
        <f ca="1">E00251716445321</f>
        <v>#NAME?</v>
      </c>
      <c r="B36612">
        <v>502</v>
      </c>
      <c r="C36612" t="s">
        <v>172</v>
      </c>
      <c r="D36612" s="1">
        <v>41800</v>
      </c>
      <c r="F36612">
        <v>2</v>
      </c>
      <c r="G36612">
        <v>60090</v>
      </c>
      <c r="H36612" t="s">
        <v>181</v>
      </c>
      <c r="J36612" t="s">
        <v>14</v>
      </c>
      <c r="K36612">
        <v>60</v>
      </c>
      <c r="L36612" t="s">
        <v>15</v>
      </c>
    </row>
    <row r="36613" spans="1:12">
      <c r="A36613" t="e">
        <f ca="1">E00251716445321</f>
        <v>#NAME?</v>
      </c>
      <c r="B36613">
        <v>7504</v>
      </c>
      <c r="C36613" t="s">
        <v>162</v>
      </c>
      <c r="D36613" s="1">
        <v>42851</v>
      </c>
      <c r="F36613">
        <v>1</v>
      </c>
      <c r="G36613">
        <v>25000</v>
      </c>
      <c r="H36613" t="s">
        <v>178</v>
      </c>
      <c r="J36613" t="s">
        <v>14</v>
      </c>
      <c r="K36613">
        <v>63</v>
      </c>
      <c r="L36613" t="s">
        <v>15</v>
      </c>
    </row>
    <row r="36614" spans="1:12">
      <c r="A36614" t="e">
        <f ca="1">E00251615150021</f>
        <v>#NAME?</v>
      </c>
      <c r="B36614">
        <v>763</v>
      </c>
      <c r="C36614" t="s">
        <v>194</v>
      </c>
      <c r="D36614" s="1">
        <v>42386</v>
      </c>
      <c r="E36614">
        <v>5</v>
      </c>
      <c r="F36614">
        <v>2</v>
      </c>
      <c r="G36614">
        <v>6142</v>
      </c>
      <c r="H36614" t="s">
        <v>1725</v>
      </c>
      <c r="J36614" t="s">
        <v>34</v>
      </c>
      <c r="K36614">
        <v>40</v>
      </c>
      <c r="L36614" t="s">
        <v>15</v>
      </c>
    </row>
    <row r="36615" spans="1:12">
      <c r="A36615" t="e">
        <f ca="1">E00251511146121</f>
        <v>#NAME?</v>
      </c>
      <c r="B36615">
        <v>28</v>
      </c>
      <c r="C36615" t="s">
        <v>153</v>
      </c>
      <c r="D36615" s="1">
        <v>42404</v>
      </c>
      <c r="F36615">
        <v>1</v>
      </c>
      <c r="G36615">
        <v>2720</v>
      </c>
      <c r="H36615" t="s">
        <v>65</v>
      </c>
      <c r="J36615" t="s">
        <v>14</v>
      </c>
      <c r="K36615">
        <v>58</v>
      </c>
      <c r="L36615" t="s">
        <v>15</v>
      </c>
    </row>
    <row r="36616" spans="1:12">
      <c r="A36616" t="e">
        <f ca="1">E00251615150021</f>
        <v>#NAME?</v>
      </c>
      <c r="B36616">
        <v>1929</v>
      </c>
      <c r="C36616" t="s">
        <v>195</v>
      </c>
      <c r="D36616" s="1">
        <v>42226</v>
      </c>
      <c r="F36616">
        <v>6</v>
      </c>
      <c r="G36616">
        <v>4240</v>
      </c>
      <c r="H36616" t="s">
        <v>239</v>
      </c>
      <c r="J36616" t="s">
        <v>14</v>
      </c>
      <c r="K36616">
        <v>39</v>
      </c>
      <c r="L36616" t="s">
        <v>15</v>
      </c>
    </row>
    <row r="36617" spans="1:12">
      <c r="A36617" t="e">
        <f ca="1">E00251615150021</f>
        <v>#NAME?</v>
      </c>
      <c r="B36617">
        <v>1929</v>
      </c>
      <c r="C36617" t="s">
        <v>195</v>
      </c>
      <c r="D36617" s="1">
        <v>42313</v>
      </c>
      <c r="F36617">
        <v>3</v>
      </c>
      <c r="G36617">
        <v>4549</v>
      </c>
      <c r="H36617" t="s">
        <v>69</v>
      </c>
      <c r="J36617" t="s">
        <v>14</v>
      </c>
      <c r="K36617">
        <v>40</v>
      </c>
      <c r="L36617" t="s">
        <v>15</v>
      </c>
    </row>
    <row r="36618" spans="1:12">
      <c r="A36618" t="e">
        <f ca="1">E00251615150021</f>
        <v>#NAME?</v>
      </c>
      <c r="B36618">
        <v>1929</v>
      </c>
      <c r="C36618" t="s">
        <v>195</v>
      </c>
      <c r="D36618" s="1">
        <v>42361</v>
      </c>
      <c r="F36618">
        <v>2</v>
      </c>
      <c r="G36618">
        <v>2599</v>
      </c>
      <c r="H36618" t="s">
        <v>238</v>
      </c>
      <c r="J36618" t="s">
        <v>14</v>
      </c>
      <c r="K36618">
        <v>40</v>
      </c>
      <c r="L36618" t="s">
        <v>15</v>
      </c>
    </row>
    <row r="36619" spans="1:12">
      <c r="A36619" t="e">
        <f ca="1">E00251615150021</f>
        <v>#NAME?</v>
      </c>
      <c r="B36619">
        <v>1929</v>
      </c>
      <c r="C36619" t="s">
        <v>195</v>
      </c>
      <c r="D36619" s="1">
        <v>42473</v>
      </c>
      <c r="F36619">
        <v>1</v>
      </c>
      <c r="G36619">
        <v>3051</v>
      </c>
      <c r="H36619" t="s">
        <v>13</v>
      </c>
      <c r="J36619" t="s">
        <v>14</v>
      </c>
      <c r="K36619">
        <v>40</v>
      </c>
      <c r="L36619" t="s">
        <v>15</v>
      </c>
    </row>
    <row r="36620" spans="1:12">
      <c r="A36620" t="e">
        <f ca="1">E00251615150021</f>
        <v>#NAME?</v>
      </c>
      <c r="B36620">
        <v>1929</v>
      </c>
      <c r="C36620" t="s">
        <v>195</v>
      </c>
      <c r="D36620" s="1">
        <v>42758</v>
      </c>
      <c r="F36620">
        <v>3</v>
      </c>
      <c r="G36620">
        <v>4240</v>
      </c>
      <c r="H36620" t="s">
        <v>239</v>
      </c>
      <c r="J36620" t="s">
        <v>14</v>
      </c>
      <c r="K36620">
        <v>41</v>
      </c>
      <c r="L36620" t="s">
        <v>15</v>
      </c>
    </row>
    <row r="36621" spans="1:12">
      <c r="A36621" t="e">
        <f ca="1">E00251432260721</f>
        <v>#NAME?</v>
      </c>
      <c r="B36621">
        <v>454</v>
      </c>
      <c r="C36621" t="s">
        <v>179</v>
      </c>
      <c r="D36621" s="1">
        <v>42681</v>
      </c>
      <c r="F36621">
        <v>1</v>
      </c>
      <c r="G36621">
        <v>4660</v>
      </c>
      <c r="H36621" t="s">
        <v>215</v>
      </c>
      <c r="J36621" t="s">
        <v>14</v>
      </c>
      <c r="K36621">
        <v>62</v>
      </c>
      <c r="L36621" t="s">
        <v>15</v>
      </c>
    </row>
    <row r="36622" spans="1:12">
      <c r="A36622" t="e">
        <f ca="1">E00251432260721</f>
        <v>#NAME?</v>
      </c>
      <c r="B36622">
        <v>454</v>
      </c>
      <c r="C36622" t="s">
        <v>179</v>
      </c>
      <c r="D36622" s="1">
        <v>42761</v>
      </c>
      <c r="F36622">
        <v>4</v>
      </c>
      <c r="G36622">
        <v>2729</v>
      </c>
      <c r="H36622" t="s">
        <v>115</v>
      </c>
      <c r="J36622" t="s">
        <v>14</v>
      </c>
      <c r="K36622">
        <v>63</v>
      </c>
      <c r="L36622" t="s">
        <v>15</v>
      </c>
    </row>
    <row r="36623" spans="1:12">
      <c r="A36623" t="e">
        <f ca="1">E00251513359021</f>
        <v>#NAME?</v>
      </c>
      <c r="B36623">
        <v>500</v>
      </c>
      <c r="C36623" t="s">
        <v>161</v>
      </c>
      <c r="D36623" s="1">
        <v>41155</v>
      </c>
      <c r="F36623">
        <v>2</v>
      </c>
      <c r="G36623">
        <v>49390</v>
      </c>
      <c r="H36623" t="s">
        <v>59</v>
      </c>
      <c r="J36623" t="s">
        <v>14</v>
      </c>
      <c r="K36623">
        <v>57</v>
      </c>
      <c r="L36623" t="s">
        <v>15</v>
      </c>
    </row>
    <row r="36624" spans="1:12">
      <c r="A36624" t="e">
        <f ca="1">E00251513359021</f>
        <v>#NAME?</v>
      </c>
      <c r="B36624">
        <v>500</v>
      </c>
      <c r="C36624" t="s">
        <v>161</v>
      </c>
      <c r="D36624" s="1">
        <v>41667</v>
      </c>
      <c r="F36624">
        <v>2</v>
      </c>
      <c r="G36624">
        <v>49390</v>
      </c>
      <c r="H36624" t="s">
        <v>59</v>
      </c>
      <c r="J36624" t="s">
        <v>14</v>
      </c>
      <c r="K36624">
        <v>58</v>
      </c>
      <c r="L36624" t="s">
        <v>15</v>
      </c>
    </row>
    <row r="36625" spans="1:12">
      <c r="A36625" t="e">
        <f ca="1">E00251513359021</f>
        <v>#NAME?</v>
      </c>
      <c r="B36625">
        <v>500</v>
      </c>
      <c r="C36625" t="s">
        <v>161</v>
      </c>
      <c r="D36625" s="1">
        <v>42320</v>
      </c>
      <c r="F36625">
        <v>5</v>
      </c>
      <c r="G36625">
        <v>49390</v>
      </c>
      <c r="H36625" t="s">
        <v>59</v>
      </c>
      <c r="J36625" t="s">
        <v>14</v>
      </c>
      <c r="K36625">
        <v>60</v>
      </c>
      <c r="L36625" t="s">
        <v>15</v>
      </c>
    </row>
    <row r="36626" spans="1:12">
      <c r="A36626" t="e">
        <f ca="1">E00251513359021</f>
        <v>#NAME?</v>
      </c>
      <c r="B36626">
        <v>500</v>
      </c>
      <c r="C36626" t="s">
        <v>161</v>
      </c>
      <c r="D36626" s="1">
        <v>42488</v>
      </c>
      <c r="F36626">
        <v>3</v>
      </c>
      <c r="G36626">
        <v>4019</v>
      </c>
      <c r="H36626" t="s">
        <v>26</v>
      </c>
      <c r="J36626" t="s">
        <v>14</v>
      </c>
      <c r="K36626">
        <v>61</v>
      </c>
      <c r="L36626" t="s">
        <v>15</v>
      </c>
    </row>
    <row r="36627" spans="1:12">
      <c r="A36627" t="e">
        <f ca="1">E00251439851521</f>
        <v>#NAME?</v>
      </c>
      <c r="B36627">
        <v>453</v>
      </c>
      <c r="C36627" t="s">
        <v>96</v>
      </c>
      <c r="D36627" s="1">
        <v>42656</v>
      </c>
      <c r="F36627">
        <v>1</v>
      </c>
      <c r="G36627">
        <v>37200</v>
      </c>
      <c r="H36627" t="s">
        <v>619</v>
      </c>
      <c r="J36627" t="s">
        <v>14</v>
      </c>
      <c r="K36627">
        <v>48</v>
      </c>
      <c r="L36627" t="s">
        <v>15</v>
      </c>
    </row>
    <row r="36628" spans="1:12">
      <c r="A36628" t="e">
        <f ca="1">E00251439851521</f>
        <v>#NAME?</v>
      </c>
      <c r="B36628">
        <v>453</v>
      </c>
      <c r="C36628" t="s">
        <v>96</v>
      </c>
      <c r="D36628" s="1">
        <v>42661</v>
      </c>
      <c r="F36628">
        <v>1</v>
      </c>
      <c r="G36628">
        <v>37200</v>
      </c>
      <c r="H36628" t="s">
        <v>619</v>
      </c>
      <c r="J36628" t="s">
        <v>14</v>
      </c>
      <c r="K36628">
        <v>48</v>
      </c>
      <c r="L36628" t="s">
        <v>15</v>
      </c>
    </row>
    <row r="36629" spans="1:12">
      <c r="A36629" t="e">
        <f ca="1">E00251513359021</f>
        <v>#NAME?</v>
      </c>
      <c r="B36629">
        <v>500</v>
      </c>
      <c r="C36629" t="s">
        <v>161</v>
      </c>
      <c r="D36629" s="1">
        <v>42723</v>
      </c>
      <c r="F36629">
        <v>1</v>
      </c>
      <c r="G36629">
        <v>4019</v>
      </c>
      <c r="H36629" t="s">
        <v>26</v>
      </c>
      <c r="J36629" t="s">
        <v>14</v>
      </c>
      <c r="K36629">
        <v>61</v>
      </c>
      <c r="L36629" t="s">
        <v>15</v>
      </c>
    </row>
    <row r="36630" spans="1:12">
      <c r="A36630" t="e">
        <f ca="1">E00251716459421</f>
        <v>#NAME?</v>
      </c>
      <c r="B36630">
        <v>7505</v>
      </c>
      <c r="C36630" t="s">
        <v>209</v>
      </c>
      <c r="D36630" s="1">
        <v>42165</v>
      </c>
      <c r="F36630">
        <v>1</v>
      </c>
      <c r="G36630">
        <v>49300</v>
      </c>
      <c r="H36630" t="s">
        <v>228</v>
      </c>
      <c r="J36630" t="s">
        <v>14</v>
      </c>
      <c r="K36630">
        <v>42</v>
      </c>
      <c r="L36630" t="s">
        <v>15</v>
      </c>
    </row>
    <row r="36631" spans="1:12">
      <c r="A36631" t="e">
        <f ca="1">E00251532975721</f>
        <v>#NAME?</v>
      </c>
      <c r="B36631">
        <v>446</v>
      </c>
      <c r="C36631" t="s">
        <v>94</v>
      </c>
      <c r="D36631" s="1">
        <v>42993</v>
      </c>
      <c r="F36631">
        <v>3</v>
      </c>
      <c r="G36631">
        <v>496</v>
      </c>
      <c r="H36631" t="s">
        <v>190</v>
      </c>
      <c r="J36631" t="s">
        <v>14</v>
      </c>
      <c r="K36631">
        <v>53</v>
      </c>
      <c r="L36631" t="s">
        <v>15</v>
      </c>
    </row>
    <row r="36632" spans="1:12">
      <c r="A36632" t="e">
        <f ca="1">E00251532303521</f>
        <v>#NAME?</v>
      </c>
      <c r="B36632">
        <v>6046</v>
      </c>
      <c r="C36632" t="s">
        <v>98</v>
      </c>
      <c r="D36632" s="1">
        <v>42288</v>
      </c>
      <c r="F36632">
        <v>1</v>
      </c>
      <c r="G36632">
        <v>566</v>
      </c>
      <c r="H36632" t="s">
        <v>1061</v>
      </c>
      <c r="I36632" t="s">
        <v>56</v>
      </c>
      <c r="J36632" t="s">
        <v>57</v>
      </c>
      <c r="K36632">
        <v>48</v>
      </c>
      <c r="L36632" t="s">
        <v>15</v>
      </c>
    </row>
    <row r="36633" spans="1:12">
      <c r="A36633" t="e">
        <f ca="1">E00251532303521</f>
        <v>#NAME?</v>
      </c>
      <c r="B36633">
        <v>7883</v>
      </c>
      <c r="C36633" t="s">
        <v>640</v>
      </c>
      <c r="D36633" s="1">
        <v>43026</v>
      </c>
      <c r="F36633">
        <v>1</v>
      </c>
      <c r="G36633">
        <v>9198</v>
      </c>
      <c r="H36633" t="s">
        <v>229</v>
      </c>
      <c r="I36633" t="s">
        <v>148</v>
      </c>
      <c r="J36633" t="s">
        <v>57</v>
      </c>
      <c r="K36633">
        <v>51</v>
      </c>
      <c r="L36633" t="s">
        <v>15</v>
      </c>
    </row>
    <row r="36634" spans="1:12">
      <c r="A36634" t="e">
        <f ca="1">E00251716459421</f>
        <v>#NAME?</v>
      </c>
      <c r="B36634">
        <v>450</v>
      </c>
      <c r="C36634" t="s">
        <v>227</v>
      </c>
      <c r="D36634" s="1">
        <v>41725</v>
      </c>
      <c r="F36634">
        <v>2</v>
      </c>
      <c r="G36634">
        <v>49300</v>
      </c>
      <c r="H36634" t="s">
        <v>228</v>
      </c>
      <c r="J36634" t="s">
        <v>14</v>
      </c>
      <c r="K36634">
        <v>41</v>
      </c>
      <c r="L36634" t="s">
        <v>15</v>
      </c>
    </row>
    <row r="36635" spans="1:12">
      <c r="A36635" t="e">
        <f ca="1">E00251432260721</f>
        <v>#NAME?</v>
      </c>
      <c r="B36635">
        <v>454</v>
      </c>
      <c r="C36635" t="s">
        <v>179</v>
      </c>
      <c r="D36635" s="1">
        <v>42822</v>
      </c>
      <c r="F36635">
        <v>1</v>
      </c>
      <c r="G36635">
        <v>4710</v>
      </c>
      <c r="H36635" t="s">
        <v>995</v>
      </c>
      <c r="J36635" t="s">
        <v>14</v>
      </c>
      <c r="K36635">
        <v>63</v>
      </c>
      <c r="L36635" t="s">
        <v>15</v>
      </c>
    </row>
    <row r="36636" spans="1:12">
      <c r="A36636" t="e">
        <f ca="1">E00251524995121</f>
        <v>#NAME?</v>
      </c>
      <c r="B36636">
        <v>827</v>
      </c>
      <c r="C36636" t="s">
        <v>205</v>
      </c>
      <c r="D36636" s="1">
        <v>41642</v>
      </c>
      <c r="E36636">
        <v>0</v>
      </c>
      <c r="F36636">
        <v>1</v>
      </c>
      <c r="G36636">
        <v>52430</v>
      </c>
      <c r="H36636" t="s">
        <v>1405</v>
      </c>
      <c r="J36636" t="s">
        <v>34</v>
      </c>
      <c r="K36636">
        <v>39</v>
      </c>
      <c r="L36636" t="s">
        <v>15</v>
      </c>
    </row>
    <row r="36637" spans="1:12">
      <c r="A36637" t="e">
        <f ca="1">E00251532303521</f>
        <v>#NAME?</v>
      </c>
      <c r="B36637">
        <v>448</v>
      </c>
      <c r="C36637" t="s">
        <v>112</v>
      </c>
      <c r="D36637" s="1">
        <v>42531</v>
      </c>
      <c r="F36637">
        <v>3</v>
      </c>
      <c r="G36637">
        <v>27800</v>
      </c>
      <c r="H36637" t="s">
        <v>145</v>
      </c>
      <c r="J36637" t="s">
        <v>14</v>
      </c>
      <c r="K36637">
        <v>49</v>
      </c>
      <c r="L36637" t="s">
        <v>15</v>
      </c>
    </row>
    <row r="36638" spans="1:12">
      <c r="A36638" t="e">
        <f ca="1">E00251432260721</f>
        <v>#NAME?</v>
      </c>
      <c r="B36638">
        <v>454</v>
      </c>
      <c r="C36638" t="s">
        <v>179</v>
      </c>
      <c r="D36638" s="1">
        <v>42761</v>
      </c>
      <c r="F36638">
        <v>2</v>
      </c>
      <c r="G36638">
        <v>7242</v>
      </c>
      <c r="H36638" t="s">
        <v>93</v>
      </c>
      <c r="J36638" t="s">
        <v>14</v>
      </c>
      <c r="K36638">
        <v>63</v>
      </c>
      <c r="L36638" t="s">
        <v>15</v>
      </c>
    </row>
    <row r="36639" spans="1:12">
      <c r="A36639" t="e">
        <f ca="1">E00251432260721</f>
        <v>#NAME?</v>
      </c>
      <c r="B36639">
        <v>454</v>
      </c>
      <c r="C36639" t="s">
        <v>179</v>
      </c>
      <c r="D36639" s="1">
        <v>42872</v>
      </c>
      <c r="F36639">
        <v>6</v>
      </c>
      <c r="G36639">
        <v>60090</v>
      </c>
      <c r="H36639" t="s">
        <v>181</v>
      </c>
      <c r="J36639" t="s">
        <v>14</v>
      </c>
      <c r="K36639">
        <v>63</v>
      </c>
      <c r="L36639" t="s">
        <v>15</v>
      </c>
    </row>
    <row r="36640" spans="1:12">
      <c r="A36640" t="e">
        <f ca="1">E00251514459821</f>
        <v>#NAME?</v>
      </c>
      <c r="B36640">
        <v>497</v>
      </c>
      <c r="C36640" t="s">
        <v>141</v>
      </c>
      <c r="D36640" s="1">
        <v>41533</v>
      </c>
      <c r="F36640">
        <v>1</v>
      </c>
      <c r="G36640">
        <v>29690</v>
      </c>
      <c r="H36640" t="s">
        <v>52</v>
      </c>
      <c r="J36640" t="s">
        <v>14</v>
      </c>
      <c r="K36640">
        <v>45</v>
      </c>
      <c r="L36640" t="s">
        <v>15</v>
      </c>
    </row>
    <row r="36641" spans="1:12">
      <c r="A36641" t="e">
        <f ca="1">E00251514459821</f>
        <v>#NAME?</v>
      </c>
      <c r="B36641">
        <v>497</v>
      </c>
      <c r="C36641" t="s">
        <v>141</v>
      </c>
      <c r="D36641" s="1">
        <v>41535</v>
      </c>
      <c r="F36641">
        <v>1</v>
      </c>
      <c r="G36641">
        <v>30781</v>
      </c>
      <c r="H36641" t="s">
        <v>584</v>
      </c>
      <c r="J36641" t="s">
        <v>14</v>
      </c>
      <c r="K36641">
        <v>45</v>
      </c>
      <c r="L36641" t="s">
        <v>15</v>
      </c>
    </row>
    <row r="36642" spans="1:12">
      <c r="A36642" t="e">
        <f ca="1">E00251531353921</f>
        <v>#NAME?</v>
      </c>
      <c r="B36642">
        <v>701</v>
      </c>
      <c r="C36642" t="s">
        <v>72</v>
      </c>
      <c r="D36642" s="1">
        <v>41911</v>
      </c>
      <c r="F36642">
        <v>6</v>
      </c>
      <c r="G36642">
        <v>7062</v>
      </c>
      <c r="H36642" t="s">
        <v>97</v>
      </c>
      <c r="J36642" t="s">
        <v>14</v>
      </c>
      <c r="K36642">
        <v>58</v>
      </c>
      <c r="L36642" t="s">
        <v>15</v>
      </c>
    </row>
    <row r="36643" spans="1:12">
      <c r="A36643" t="e">
        <f ca="1">E00251615150021</f>
        <v>#NAME?</v>
      </c>
      <c r="B36643">
        <v>1929</v>
      </c>
      <c r="C36643" t="s">
        <v>195</v>
      </c>
      <c r="D36643" s="1">
        <v>42708</v>
      </c>
      <c r="F36643">
        <v>4</v>
      </c>
      <c r="G36643">
        <v>4549</v>
      </c>
      <c r="H36643" t="s">
        <v>69</v>
      </c>
      <c r="J36643" t="s">
        <v>14</v>
      </c>
      <c r="K36643">
        <v>41</v>
      </c>
      <c r="L36643" t="s">
        <v>15</v>
      </c>
    </row>
    <row r="36644" spans="1:12">
      <c r="A36644" t="e">
        <f ca="1">E00251615150021</f>
        <v>#NAME?</v>
      </c>
      <c r="B36644">
        <v>1929</v>
      </c>
      <c r="C36644" t="s">
        <v>195</v>
      </c>
      <c r="D36644" s="1">
        <v>42781</v>
      </c>
      <c r="F36644">
        <v>2</v>
      </c>
      <c r="G36644">
        <v>2599</v>
      </c>
      <c r="H36644" t="s">
        <v>238</v>
      </c>
      <c r="J36644" t="s">
        <v>14</v>
      </c>
      <c r="K36644">
        <v>41</v>
      </c>
      <c r="L36644" t="s">
        <v>15</v>
      </c>
    </row>
    <row r="36645" spans="1:12">
      <c r="A36645" t="e">
        <f ca="1">E00251511146121</f>
        <v>#NAME?</v>
      </c>
      <c r="B36645">
        <v>6</v>
      </c>
      <c r="C36645" t="s">
        <v>780</v>
      </c>
      <c r="D36645" s="1">
        <v>41863</v>
      </c>
      <c r="F36645">
        <v>2</v>
      </c>
      <c r="G36645">
        <v>4019</v>
      </c>
      <c r="H36645" t="s">
        <v>26</v>
      </c>
      <c r="J36645" t="s">
        <v>14</v>
      </c>
      <c r="K36645">
        <v>56</v>
      </c>
      <c r="L36645" t="s">
        <v>15</v>
      </c>
    </row>
    <row r="36646" spans="1:12">
      <c r="A36646" t="e">
        <f ca="1">E00251511146121</f>
        <v>#NAME?</v>
      </c>
      <c r="B36646">
        <v>28</v>
      </c>
      <c r="C36646" t="s">
        <v>153</v>
      </c>
      <c r="D36646" s="1">
        <v>41368</v>
      </c>
      <c r="F36646">
        <v>2</v>
      </c>
      <c r="G36646">
        <v>4019</v>
      </c>
      <c r="H36646" t="s">
        <v>26</v>
      </c>
      <c r="J36646" t="s">
        <v>14</v>
      </c>
      <c r="K36646">
        <v>55</v>
      </c>
      <c r="L36646" t="s">
        <v>15</v>
      </c>
    </row>
    <row r="36647" spans="1:12">
      <c r="A36647" t="e">
        <f ca="1">E00251532132921</f>
        <v>#NAME?</v>
      </c>
      <c r="B36647">
        <v>449</v>
      </c>
      <c r="C36647" t="s">
        <v>124</v>
      </c>
      <c r="D36647" s="1">
        <v>42159</v>
      </c>
      <c r="F36647">
        <v>2</v>
      </c>
      <c r="G36647">
        <v>4019</v>
      </c>
      <c r="H36647" t="s">
        <v>26</v>
      </c>
      <c r="J36647" t="s">
        <v>14</v>
      </c>
      <c r="K36647">
        <v>55</v>
      </c>
      <c r="L36647" t="s">
        <v>15</v>
      </c>
    </row>
    <row r="36648" spans="1:12">
      <c r="A36648" t="e">
        <f ca="1">E00251511146121</f>
        <v>#NAME?</v>
      </c>
      <c r="B36648">
        <v>28</v>
      </c>
      <c r="C36648" t="s">
        <v>153</v>
      </c>
      <c r="D36648" s="1">
        <v>41444</v>
      </c>
      <c r="F36648">
        <v>2</v>
      </c>
      <c r="G36648">
        <v>4019</v>
      </c>
      <c r="H36648" t="s">
        <v>26</v>
      </c>
      <c r="J36648" t="s">
        <v>14</v>
      </c>
      <c r="K36648">
        <v>55</v>
      </c>
      <c r="L36648" t="s">
        <v>15</v>
      </c>
    </row>
    <row r="36649" spans="1:12">
      <c r="A36649" t="e">
        <f ca="1">E00251532132921</f>
        <v>#NAME?</v>
      </c>
      <c r="B36649">
        <v>449</v>
      </c>
      <c r="C36649" t="s">
        <v>124</v>
      </c>
      <c r="D36649" s="1">
        <v>42558</v>
      </c>
      <c r="F36649">
        <v>4</v>
      </c>
      <c r="G36649">
        <v>71940</v>
      </c>
      <c r="H36649" t="s">
        <v>135</v>
      </c>
      <c r="J36649" t="s">
        <v>14</v>
      </c>
      <c r="K36649">
        <v>56</v>
      </c>
      <c r="L36649" t="s">
        <v>15</v>
      </c>
    </row>
    <row r="36650" spans="1:12">
      <c r="A36650" t="e">
        <f ca="1">E00251532303521</f>
        <v>#NAME?</v>
      </c>
      <c r="B36650">
        <v>448</v>
      </c>
      <c r="C36650" t="s">
        <v>112</v>
      </c>
      <c r="D36650" s="1">
        <v>42531</v>
      </c>
      <c r="F36650">
        <v>4</v>
      </c>
      <c r="G36650">
        <v>3051</v>
      </c>
      <c r="H36650" t="s">
        <v>13</v>
      </c>
      <c r="J36650" t="s">
        <v>14</v>
      </c>
      <c r="K36650">
        <v>49</v>
      </c>
      <c r="L36650" t="s">
        <v>15</v>
      </c>
    </row>
    <row r="36651" spans="1:12">
      <c r="A36651" t="e">
        <f ca="1">E00251531353921</f>
        <v>#NAME?</v>
      </c>
      <c r="B36651">
        <v>701</v>
      </c>
      <c r="C36651" t="s">
        <v>72</v>
      </c>
      <c r="D36651" s="1">
        <v>42552</v>
      </c>
      <c r="F36651">
        <v>5</v>
      </c>
      <c r="G36651">
        <v>6253</v>
      </c>
      <c r="H36651" t="s">
        <v>292</v>
      </c>
      <c r="J36651" t="s">
        <v>14</v>
      </c>
      <c r="K36651">
        <v>60</v>
      </c>
      <c r="L36651" t="s">
        <v>15</v>
      </c>
    </row>
    <row r="36652" spans="1:12">
      <c r="A36652" t="e">
        <f ca="1">E00251432260721</f>
        <v>#NAME?</v>
      </c>
      <c r="B36652">
        <v>454</v>
      </c>
      <c r="C36652" t="s">
        <v>179</v>
      </c>
      <c r="D36652" s="1">
        <v>42977</v>
      </c>
      <c r="F36652">
        <v>2</v>
      </c>
      <c r="G36652">
        <v>4710</v>
      </c>
      <c r="H36652" t="s">
        <v>995</v>
      </c>
      <c r="J36652" t="s">
        <v>14</v>
      </c>
      <c r="K36652">
        <v>63</v>
      </c>
      <c r="L36652" t="s">
        <v>15</v>
      </c>
    </row>
    <row r="36653" spans="1:12">
      <c r="A36653" t="e">
        <f ca="1">E00251511146121</f>
        <v>#NAME?</v>
      </c>
      <c r="B36653">
        <v>4991</v>
      </c>
      <c r="C36653" t="s">
        <v>838</v>
      </c>
      <c r="D36653" s="1">
        <v>42273</v>
      </c>
      <c r="F36653">
        <v>1</v>
      </c>
      <c r="G36653">
        <v>8488</v>
      </c>
      <c r="H36653" t="s">
        <v>964</v>
      </c>
      <c r="I36653" t="s">
        <v>148</v>
      </c>
      <c r="J36653" t="s">
        <v>57</v>
      </c>
      <c r="K36653">
        <v>57</v>
      </c>
      <c r="L36653" t="s">
        <v>15</v>
      </c>
    </row>
    <row r="36654" spans="1:12">
      <c r="A36654" t="e">
        <f ca="1">E00251532132921</f>
        <v>#NAME?</v>
      </c>
      <c r="B36654">
        <v>449</v>
      </c>
      <c r="C36654" t="s">
        <v>124</v>
      </c>
      <c r="D36654" s="1">
        <v>42723</v>
      </c>
      <c r="F36654">
        <v>3</v>
      </c>
      <c r="G36654">
        <v>30000</v>
      </c>
      <c r="H36654" t="s">
        <v>144</v>
      </c>
      <c r="J36654" t="s">
        <v>14</v>
      </c>
      <c r="K36654">
        <v>56</v>
      </c>
      <c r="L36654" t="s">
        <v>15</v>
      </c>
    </row>
    <row r="36655" spans="1:12">
      <c r="A36655" t="e">
        <f ca="1">E00251532132921</f>
        <v>#NAME?</v>
      </c>
      <c r="B36655">
        <v>449</v>
      </c>
      <c r="C36655" t="s">
        <v>124</v>
      </c>
      <c r="D36655" s="1">
        <v>42845</v>
      </c>
      <c r="F36655">
        <v>1</v>
      </c>
      <c r="G36655">
        <v>3051</v>
      </c>
      <c r="H36655" t="s">
        <v>13</v>
      </c>
      <c r="J36655" t="s">
        <v>14</v>
      </c>
      <c r="K36655">
        <v>56</v>
      </c>
      <c r="L36655" t="s">
        <v>15</v>
      </c>
    </row>
    <row r="36656" spans="1:12">
      <c r="A36656" t="e">
        <f ca="1">E00251532132921</f>
        <v>#NAME?</v>
      </c>
      <c r="B36656">
        <v>449</v>
      </c>
      <c r="C36656" t="s">
        <v>124</v>
      </c>
      <c r="D36656" s="1">
        <v>42851</v>
      </c>
      <c r="F36656">
        <v>1</v>
      </c>
      <c r="G36656">
        <v>3051</v>
      </c>
      <c r="H36656" t="s">
        <v>13</v>
      </c>
      <c r="J36656" t="s">
        <v>14</v>
      </c>
      <c r="K36656">
        <v>57</v>
      </c>
      <c r="L36656" t="s">
        <v>15</v>
      </c>
    </row>
    <row r="36657" spans="1:12">
      <c r="A36657" t="e">
        <f ca="1">E00251532132921</f>
        <v>#NAME?</v>
      </c>
      <c r="B36657">
        <v>449</v>
      </c>
      <c r="C36657" t="s">
        <v>124</v>
      </c>
      <c r="D36657" s="1">
        <v>42971</v>
      </c>
      <c r="F36657">
        <v>1</v>
      </c>
      <c r="G36657">
        <v>3051</v>
      </c>
      <c r="H36657" t="s">
        <v>13</v>
      </c>
      <c r="J36657" t="s">
        <v>14</v>
      </c>
      <c r="K36657">
        <v>57</v>
      </c>
      <c r="L36657" t="s">
        <v>15</v>
      </c>
    </row>
    <row r="36658" spans="1:12">
      <c r="A36658" t="e">
        <f ca="1">E00251532132921</f>
        <v>#NAME?</v>
      </c>
      <c r="B36658">
        <v>861</v>
      </c>
      <c r="C36658" t="s">
        <v>270</v>
      </c>
      <c r="D36658" s="1">
        <v>42164</v>
      </c>
      <c r="F36658">
        <v>1</v>
      </c>
      <c r="G36658">
        <v>3004</v>
      </c>
      <c r="H36658" t="s">
        <v>104</v>
      </c>
      <c r="J36658" t="s">
        <v>272</v>
      </c>
      <c r="K36658">
        <v>55</v>
      </c>
      <c r="L36658" t="s">
        <v>15</v>
      </c>
    </row>
    <row r="36659" spans="1:12">
      <c r="A36659" t="e">
        <f ca="1">E00251432391621</f>
        <v>#NAME?</v>
      </c>
      <c r="B36659">
        <v>489</v>
      </c>
      <c r="C36659" t="s">
        <v>100</v>
      </c>
      <c r="D36659" s="1">
        <v>42676</v>
      </c>
      <c r="F36659">
        <v>1</v>
      </c>
      <c r="G36659">
        <v>78650</v>
      </c>
      <c r="H36659" t="s">
        <v>414</v>
      </c>
      <c r="J36659" t="s">
        <v>14</v>
      </c>
      <c r="K36659">
        <v>50</v>
      </c>
      <c r="L36659" t="s">
        <v>22</v>
      </c>
    </row>
    <row r="36660" spans="1:12">
      <c r="A36660" t="e">
        <f ca="1">E00251432391621</f>
        <v>#NAME?</v>
      </c>
      <c r="B36660">
        <v>489</v>
      </c>
      <c r="C36660" t="s">
        <v>100</v>
      </c>
      <c r="D36660" s="1">
        <v>42753</v>
      </c>
      <c r="F36660">
        <v>2</v>
      </c>
      <c r="G36660">
        <v>7291</v>
      </c>
      <c r="H36660" t="s">
        <v>163</v>
      </c>
      <c r="J36660" t="s">
        <v>14</v>
      </c>
      <c r="K36660">
        <v>50</v>
      </c>
      <c r="L36660" t="s">
        <v>15</v>
      </c>
    </row>
    <row r="36661" spans="1:12">
      <c r="A36661" t="e">
        <f ca="1">E00251429331821</f>
        <v>#NAME?</v>
      </c>
      <c r="B36661">
        <v>175</v>
      </c>
      <c r="C36661" t="s">
        <v>131</v>
      </c>
      <c r="D36661" s="1">
        <v>42348</v>
      </c>
      <c r="F36661">
        <v>1</v>
      </c>
      <c r="G36661">
        <v>29690</v>
      </c>
      <c r="H36661" t="s">
        <v>52</v>
      </c>
      <c r="J36661" t="s">
        <v>14</v>
      </c>
      <c r="K36661">
        <v>58</v>
      </c>
      <c r="L36661" t="s">
        <v>15</v>
      </c>
    </row>
    <row r="36662" spans="1:12">
      <c r="A36662" t="e">
        <f ca="1">E00251615150021</f>
        <v>#NAME?</v>
      </c>
      <c r="B36662">
        <v>1929</v>
      </c>
      <c r="C36662" t="s">
        <v>195</v>
      </c>
      <c r="D36662" s="1">
        <v>42047</v>
      </c>
      <c r="F36662">
        <v>2</v>
      </c>
      <c r="G36662">
        <v>2599</v>
      </c>
      <c r="H36662" t="s">
        <v>238</v>
      </c>
      <c r="J36662" t="s">
        <v>14</v>
      </c>
      <c r="K36662">
        <v>39</v>
      </c>
      <c r="L36662" t="s">
        <v>15</v>
      </c>
    </row>
    <row r="36663" spans="1:12">
      <c r="A36663" t="e">
        <f ca="1">E00251615150021</f>
        <v>#NAME?</v>
      </c>
      <c r="B36663">
        <v>1929</v>
      </c>
      <c r="C36663" t="s">
        <v>195</v>
      </c>
      <c r="D36663" s="1">
        <v>42123</v>
      </c>
      <c r="F36663">
        <v>3</v>
      </c>
      <c r="G36663">
        <v>4549</v>
      </c>
      <c r="H36663" t="s">
        <v>69</v>
      </c>
      <c r="J36663" t="s">
        <v>14</v>
      </c>
      <c r="K36663">
        <v>39</v>
      </c>
      <c r="L36663" t="s">
        <v>15</v>
      </c>
    </row>
    <row r="36664" spans="1:12">
      <c r="A36664" t="e">
        <f ca="1">E00251615150021</f>
        <v>#NAME?</v>
      </c>
      <c r="B36664">
        <v>1929</v>
      </c>
      <c r="C36664" t="s">
        <v>195</v>
      </c>
      <c r="D36664" s="1">
        <v>42361</v>
      </c>
      <c r="F36664">
        <v>1</v>
      </c>
      <c r="G36664">
        <v>7262</v>
      </c>
      <c r="H36664" t="s">
        <v>198</v>
      </c>
      <c r="J36664" t="s">
        <v>14</v>
      </c>
      <c r="K36664">
        <v>40</v>
      </c>
      <c r="L36664" t="s">
        <v>15</v>
      </c>
    </row>
    <row r="36665" spans="1:12">
      <c r="A36665" t="e">
        <f ca="1">E00251715428921</f>
        <v>#NAME?</v>
      </c>
      <c r="B36665">
        <v>94</v>
      </c>
      <c r="C36665" t="s">
        <v>74</v>
      </c>
      <c r="D36665" s="1">
        <v>42957</v>
      </c>
      <c r="F36665">
        <v>1</v>
      </c>
      <c r="G36665">
        <v>1121</v>
      </c>
      <c r="H36665" t="s">
        <v>894</v>
      </c>
      <c r="J36665" t="s">
        <v>14</v>
      </c>
      <c r="K36665">
        <v>48</v>
      </c>
      <c r="L36665" t="s">
        <v>15</v>
      </c>
    </row>
    <row r="36666" spans="1:12">
      <c r="A36666" t="e">
        <f ca="1">E00251532132921</f>
        <v>#NAME?</v>
      </c>
      <c r="B36666">
        <v>449</v>
      </c>
      <c r="C36666" t="s">
        <v>124</v>
      </c>
      <c r="D36666" s="1">
        <v>42972</v>
      </c>
      <c r="F36666">
        <v>1</v>
      </c>
      <c r="G36666">
        <v>3051</v>
      </c>
      <c r="H36666" t="s">
        <v>13</v>
      </c>
      <c r="J36666" t="s">
        <v>14</v>
      </c>
      <c r="K36666">
        <v>57</v>
      </c>
      <c r="L36666" t="s">
        <v>15</v>
      </c>
    </row>
    <row r="36667" spans="1:12">
      <c r="A36667" t="e">
        <f ca="1">E00251511146121</f>
        <v>#NAME?</v>
      </c>
      <c r="B36667">
        <v>28</v>
      </c>
      <c r="C36667" t="s">
        <v>153</v>
      </c>
      <c r="D36667" s="1">
        <v>41842</v>
      </c>
      <c r="F36667">
        <v>1</v>
      </c>
      <c r="G36667">
        <v>72290</v>
      </c>
      <c r="H36667" t="s">
        <v>248</v>
      </c>
      <c r="J36667" t="s">
        <v>14</v>
      </c>
      <c r="K36667">
        <v>56</v>
      </c>
      <c r="L36667" t="s">
        <v>15</v>
      </c>
    </row>
    <row r="36668" spans="1:12">
      <c r="A36668" t="e">
        <f ca="1">E00251511146121</f>
        <v>#NAME?</v>
      </c>
      <c r="B36668">
        <v>28</v>
      </c>
      <c r="C36668" t="s">
        <v>153</v>
      </c>
      <c r="D36668" s="1">
        <v>41907</v>
      </c>
      <c r="F36668">
        <v>2</v>
      </c>
      <c r="G36668">
        <v>4019</v>
      </c>
      <c r="H36668" t="s">
        <v>26</v>
      </c>
      <c r="J36668" t="s">
        <v>14</v>
      </c>
      <c r="K36668">
        <v>56</v>
      </c>
      <c r="L36668" t="s">
        <v>15</v>
      </c>
    </row>
    <row r="36669" spans="1:12">
      <c r="A36669" t="e">
        <f ca="1">E00251511146121</f>
        <v>#NAME?</v>
      </c>
      <c r="B36669">
        <v>28</v>
      </c>
      <c r="C36669" t="s">
        <v>153</v>
      </c>
      <c r="D36669" s="1">
        <v>42055</v>
      </c>
      <c r="F36669">
        <v>1</v>
      </c>
      <c r="G36669">
        <v>7243</v>
      </c>
      <c r="H36669" t="s">
        <v>42</v>
      </c>
      <c r="J36669" t="s">
        <v>14</v>
      </c>
      <c r="K36669">
        <v>57</v>
      </c>
      <c r="L36669" t="s">
        <v>15</v>
      </c>
    </row>
    <row r="36670" spans="1:12">
      <c r="A36670" t="e">
        <f ca="1">E00251531353921</f>
        <v>#NAME?</v>
      </c>
      <c r="B36670">
        <v>701</v>
      </c>
      <c r="C36670" t="s">
        <v>72</v>
      </c>
      <c r="D36670" s="1">
        <v>42846</v>
      </c>
      <c r="F36670">
        <v>2</v>
      </c>
      <c r="G36670">
        <v>27802</v>
      </c>
      <c r="H36670" t="s">
        <v>83</v>
      </c>
      <c r="J36670" t="s">
        <v>14</v>
      </c>
      <c r="K36670">
        <v>61</v>
      </c>
      <c r="L36670" t="s">
        <v>15</v>
      </c>
    </row>
    <row r="36671" spans="1:12">
      <c r="A36671" t="e">
        <f ca="1">E00251531353921</f>
        <v>#NAME?</v>
      </c>
      <c r="B36671">
        <v>701</v>
      </c>
      <c r="C36671" t="s">
        <v>72</v>
      </c>
      <c r="D36671" s="1">
        <v>42846</v>
      </c>
      <c r="F36671">
        <v>5</v>
      </c>
      <c r="G36671">
        <v>7243</v>
      </c>
      <c r="H36671" t="s">
        <v>42</v>
      </c>
      <c r="J36671" t="s">
        <v>14</v>
      </c>
      <c r="K36671">
        <v>61</v>
      </c>
      <c r="L36671" t="s">
        <v>15</v>
      </c>
    </row>
    <row r="36672" spans="1:12">
      <c r="A36672" t="e">
        <f ca="1">E00251532132921</f>
        <v>#NAME?</v>
      </c>
      <c r="B36672">
        <v>467</v>
      </c>
      <c r="C36672" t="s">
        <v>232</v>
      </c>
      <c r="D36672" s="1">
        <v>42017</v>
      </c>
      <c r="F36672">
        <v>2</v>
      </c>
      <c r="G36672">
        <v>4019</v>
      </c>
      <c r="H36672" t="s">
        <v>26</v>
      </c>
      <c r="J36672" t="s">
        <v>14</v>
      </c>
      <c r="K36672">
        <v>54</v>
      </c>
      <c r="L36672" t="s">
        <v>15</v>
      </c>
    </row>
    <row r="36673" spans="1:12">
      <c r="A36673" t="e">
        <f ca="1">E00251532092521</f>
        <v>#NAME?</v>
      </c>
      <c r="B36673">
        <v>485</v>
      </c>
      <c r="C36673" t="s">
        <v>241</v>
      </c>
      <c r="D36673" s="1">
        <v>42058</v>
      </c>
      <c r="F36673">
        <v>4</v>
      </c>
      <c r="G36673">
        <v>73390</v>
      </c>
      <c r="H36673" t="s">
        <v>66</v>
      </c>
      <c r="J36673" t="s">
        <v>14</v>
      </c>
      <c r="K36673">
        <v>46</v>
      </c>
      <c r="L36673" t="s">
        <v>15</v>
      </c>
    </row>
    <row r="36674" spans="1:12">
      <c r="A36674" t="e">
        <f ca="1">E00251531966421</f>
        <v>#NAME?</v>
      </c>
      <c r="B36674">
        <v>449</v>
      </c>
      <c r="C36674" t="s">
        <v>124</v>
      </c>
      <c r="D36674" s="1">
        <v>42338</v>
      </c>
      <c r="F36674">
        <v>1</v>
      </c>
      <c r="G36674">
        <v>71940</v>
      </c>
      <c r="H36674" t="s">
        <v>135</v>
      </c>
      <c r="J36674" t="s">
        <v>14</v>
      </c>
      <c r="K36674">
        <v>46</v>
      </c>
      <c r="L36674" t="s">
        <v>15</v>
      </c>
    </row>
    <row r="36675" spans="1:12">
      <c r="A36675" t="e">
        <f ca="1">E00251532132921</f>
        <v>#NAME?</v>
      </c>
      <c r="B36675">
        <v>449</v>
      </c>
      <c r="C36675" t="s">
        <v>124</v>
      </c>
      <c r="D36675" s="1">
        <v>42220</v>
      </c>
      <c r="F36675">
        <v>3</v>
      </c>
      <c r="G36675">
        <v>4019</v>
      </c>
      <c r="H36675" t="s">
        <v>26</v>
      </c>
      <c r="J36675" t="s">
        <v>14</v>
      </c>
      <c r="K36675">
        <v>55</v>
      </c>
      <c r="L36675" t="s">
        <v>15</v>
      </c>
    </row>
    <row r="36676" spans="1:12">
      <c r="A36676" t="e">
        <f ca="1">E00251510128221</f>
        <v>#NAME?</v>
      </c>
      <c r="B36676">
        <v>160</v>
      </c>
      <c r="C36676" t="s">
        <v>278</v>
      </c>
      <c r="D36676" s="1">
        <v>41841</v>
      </c>
      <c r="F36676">
        <v>1</v>
      </c>
      <c r="G36676">
        <v>78906</v>
      </c>
      <c r="H36676" t="s">
        <v>31</v>
      </c>
      <c r="J36676" t="s">
        <v>14</v>
      </c>
      <c r="K36676">
        <v>52</v>
      </c>
      <c r="L36676" t="s">
        <v>22</v>
      </c>
    </row>
    <row r="36677" spans="1:12">
      <c r="A36677" t="e">
        <f ca="1">E00251430237821</f>
        <v>#NAME?</v>
      </c>
      <c r="B36677">
        <v>276</v>
      </c>
      <c r="C36677" t="s">
        <v>122</v>
      </c>
      <c r="D36677" s="1">
        <v>41920</v>
      </c>
      <c r="F36677">
        <v>2</v>
      </c>
      <c r="G36677">
        <v>2169</v>
      </c>
      <c r="H36677" t="s">
        <v>40</v>
      </c>
      <c r="J36677" t="s">
        <v>14</v>
      </c>
      <c r="K36677">
        <v>50</v>
      </c>
      <c r="L36677" t="s">
        <v>15</v>
      </c>
    </row>
    <row r="36678" spans="1:12">
      <c r="A36678" t="e">
        <f ca="1">E00251430237821</f>
        <v>#NAME?</v>
      </c>
      <c r="B36678">
        <v>276</v>
      </c>
      <c r="C36678" t="s">
        <v>122</v>
      </c>
      <c r="D36678" s="1">
        <v>42522</v>
      </c>
      <c r="F36678">
        <v>1</v>
      </c>
      <c r="G36678">
        <v>4019</v>
      </c>
      <c r="H36678" t="s">
        <v>26</v>
      </c>
      <c r="J36678" t="s">
        <v>14</v>
      </c>
      <c r="K36678">
        <v>51</v>
      </c>
      <c r="L36678" t="s">
        <v>15</v>
      </c>
    </row>
    <row r="36679" spans="1:12">
      <c r="A36679" t="e">
        <f ca="1">E00251430237821</f>
        <v>#NAME?</v>
      </c>
      <c r="B36679">
        <v>276</v>
      </c>
      <c r="C36679" t="s">
        <v>122</v>
      </c>
      <c r="D36679" s="1">
        <v>42559</v>
      </c>
      <c r="F36679">
        <v>1</v>
      </c>
      <c r="G36679">
        <v>7904</v>
      </c>
      <c r="H36679" t="s">
        <v>75</v>
      </c>
      <c r="J36679" t="s">
        <v>14</v>
      </c>
      <c r="K36679">
        <v>51</v>
      </c>
      <c r="L36679" t="s">
        <v>22</v>
      </c>
    </row>
    <row r="36680" spans="1:12">
      <c r="A36680" t="e">
        <f ca="1">E00251430237821</f>
        <v>#NAME?</v>
      </c>
      <c r="B36680">
        <v>276</v>
      </c>
      <c r="C36680" t="s">
        <v>122</v>
      </c>
      <c r="D36680" s="1">
        <v>42660</v>
      </c>
      <c r="F36680">
        <v>2</v>
      </c>
      <c r="G36680">
        <v>4019</v>
      </c>
      <c r="H36680" t="s">
        <v>26</v>
      </c>
      <c r="J36680" t="s">
        <v>14</v>
      </c>
      <c r="K36680">
        <v>52</v>
      </c>
      <c r="L36680" t="s">
        <v>15</v>
      </c>
    </row>
    <row r="36681" spans="1:12">
      <c r="A36681" t="e">
        <f ca="1">E00251430237821</f>
        <v>#NAME?</v>
      </c>
      <c r="B36681">
        <v>276</v>
      </c>
      <c r="C36681" t="s">
        <v>122</v>
      </c>
      <c r="D36681" s="1">
        <v>42870</v>
      </c>
      <c r="F36681">
        <v>1</v>
      </c>
      <c r="G36681">
        <v>2729</v>
      </c>
      <c r="H36681" t="s">
        <v>115</v>
      </c>
      <c r="J36681" t="s">
        <v>14</v>
      </c>
      <c r="K36681">
        <v>52</v>
      </c>
      <c r="L36681" t="s">
        <v>15</v>
      </c>
    </row>
    <row r="36682" spans="1:12">
      <c r="A36682" t="e">
        <f ca="1">E00251439068821</f>
        <v>#NAME?</v>
      </c>
      <c r="B36682">
        <v>701</v>
      </c>
      <c r="C36682" t="s">
        <v>72</v>
      </c>
      <c r="D36682" s="1">
        <v>43006</v>
      </c>
      <c r="F36682">
        <v>6</v>
      </c>
      <c r="G36682">
        <v>3004</v>
      </c>
      <c r="H36682" t="s">
        <v>104</v>
      </c>
      <c r="J36682" t="s">
        <v>14</v>
      </c>
      <c r="K36682">
        <v>54</v>
      </c>
      <c r="L36682" t="s">
        <v>15</v>
      </c>
    </row>
    <row r="36683" spans="1:12">
      <c r="A36683" t="e">
        <f ca="1">E00251439068821</f>
        <v>#NAME?</v>
      </c>
      <c r="B36683">
        <v>744</v>
      </c>
      <c r="C36683" t="s">
        <v>308</v>
      </c>
      <c r="D36683" s="1">
        <v>40927</v>
      </c>
      <c r="E36683">
        <v>0</v>
      </c>
      <c r="F36683">
        <v>1</v>
      </c>
      <c r="G36683">
        <v>4780</v>
      </c>
      <c r="H36683" t="s">
        <v>324</v>
      </c>
      <c r="J36683" t="s">
        <v>34</v>
      </c>
      <c r="K36683">
        <v>48</v>
      </c>
      <c r="L36683" t="s">
        <v>15</v>
      </c>
    </row>
    <row r="36684" spans="1:12">
      <c r="A36684" t="e">
        <f ca="1">E00251524955621</f>
        <v>#NAME?</v>
      </c>
      <c r="B36684">
        <v>725</v>
      </c>
      <c r="C36684" t="s">
        <v>550</v>
      </c>
      <c r="D36684" s="1">
        <v>42113</v>
      </c>
      <c r="F36684">
        <v>1</v>
      </c>
      <c r="G36684">
        <v>30011</v>
      </c>
      <c r="H36684" t="s">
        <v>676</v>
      </c>
      <c r="I36684" t="s">
        <v>56</v>
      </c>
      <c r="J36684" t="s">
        <v>57</v>
      </c>
      <c r="K36684">
        <v>50</v>
      </c>
      <c r="L36684" t="s">
        <v>15</v>
      </c>
    </row>
    <row r="36685" spans="1:12">
      <c r="A36685" t="e">
        <f ca="1">E00251518673921</f>
        <v>#NAME?</v>
      </c>
      <c r="B36685">
        <v>695</v>
      </c>
      <c r="C36685" t="s">
        <v>257</v>
      </c>
      <c r="D36685" s="1">
        <v>40942</v>
      </c>
      <c r="F36685">
        <v>2</v>
      </c>
      <c r="G36685">
        <v>57420</v>
      </c>
      <c r="H36685" t="s">
        <v>267</v>
      </c>
      <c r="J36685" t="s">
        <v>14</v>
      </c>
      <c r="K36685">
        <v>60</v>
      </c>
      <c r="L36685" t="s">
        <v>15</v>
      </c>
    </row>
    <row r="36686" spans="1:12">
      <c r="A36686" t="e">
        <f ca="1">E00251518673921</f>
        <v>#NAME?</v>
      </c>
      <c r="B36686">
        <v>695</v>
      </c>
      <c r="C36686" t="s">
        <v>257</v>
      </c>
      <c r="D36686" s="1">
        <v>41053</v>
      </c>
      <c r="F36686">
        <v>4</v>
      </c>
      <c r="G36686">
        <v>7262</v>
      </c>
      <c r="H36686" t="s">
        <v>198</v>
      </c>
      <c r="J36686" t="s">
        <v>14</v>
      </c>
      <c r="K36686">
        <v>61</v>
      </c>
      <c r="L36686" t="s">
        <v>15</v>
      </c>
    </row>
    <row r="36687" spans="1:12">
      <c r="A36687" t="e">
        <f ca="1">E00251615150021</f>
        <v>#NAME?</v>
      </c>
      <c r="B36687">
        <v>763</v>
      </c>
      <c r="C36687" t="s">
        <v>194</v>
      </c>
      <c r="D36687" s="1">
        <v>42386</v>
      </c>
      <c r="E36687">
        <v>5</v>
      </c>
      <c r="F36687">
        <v>3</v>
      </c>
      <c r="G36687">
        <v>34690</v>
      </c>
      <c r="H36687" t="s">
        <v>118</v>
      </c>
      <c r="J36687" t="s">
        <v>34</v>
      </c>
      <c r="K36687">
        <v>40</v>
      </c>
      <c r="L36687" t="s">
        <v>15</v>
      </c>
    </row>
    <row r="36688" spans="1:12">
      <c r="A36688" t="e">
        <f ca="1">E00251615150021</f>
        <v>#NAME?</v>
      </c>
      <c r="B36688">
        <v>1929</v>
      </c>
      <c r="C36688" t="s">
        <v>195</v>
      </c>
      <c r="D36688" s="1">
        <v>40952</v>
      </c>
      <c r="F36688">
        <v>1</v>
      </c>
      <c r="G36688">
        <v>7840</v>
      </c>
      <c r="H36688" t="s">
        <v>55</v>
      </c>
      <c r="J36688" t="s">
        <v>14</v>
      </c>
      <c r="K36688">
        <v>36</v>
      </c>
      <c r="L36688" t="s">
        <v>22</v>
      </c>
    </row>
    <row r="36689" spans="1:12">
      <c r="A36689" t="e">
        <f ca="1">E00251532975721</f>
        <v>#NAME?</v>
      </c>
      <c r="B36689">
        <v>446</v>
      </c>
      <c r="C36689" t="s">
        <v>94</v>
      </c>
      <c r="D36689" s="1">
        <v>43010</v>
      </c>
      <c r="F36689">
        <v>2</v>
      </c>
      <c r="G36689">
        <v>5180</v>
      </c>
      <c r="H36689" t="s">
        <v>165</v>
      </c>
      <c r="J36689" t="s">
        <v>14</v>
      </c>
      <c r="K36689">
        <v>53</v>
      </c>
      <c r="L36689" t="s">
        <v>15</v>
      </c>
    </row>
    <row r="36690" spans="1:12">
      <c r="A36690" t="e">
        <f ca="1">E00251532132921</f>
        <v>#NAME?</v>
      </c>
      <c r="B36690">
        <v>449</v>
      </c>
      <c r="C36690" t="s">
        <v>124</v>
      </c>
      <c r="D36690" s="1">
        <v>43032</v>
      </c>
      <c r="F36690">
        <v>2</v>
      </c>
      <c r="G36690">
        <v>3051</v>
      </c>
      <c r="H36690" t="s">
        <v>13</v>
      </c>
      <c r="J36690" t="s">
        <v>14</v>
      </c>
      <c r="K36690">
        <v>57</v>
      </c>
      <c r="L36690" t="s">
        <v>15</v>
      </c>
    </row>
    <row r="36691" spans="1:12">
      <c r="A36691" t="e">
        <f ca="1">E00251532132921</f>
        <v>#NAME?</v>
      </c>
      <c r="B36691">
        <v>467</v>
      </c>
      <c r="C36691" t="s">
        <v>232</v>
      </c>
      <c r="D36691" s="1">
        <v>41764</v>
      </c>
      <c r="F36691">
        <v>5</v>
      </c>
      <c r="G36691">
        <v>7243</v>
      </c>
      <c r="H36691" t="s">
        <v>42</v>
      </c>
      <c r="J36691" t="s">
        <v>14</v>
      </c>
      <c r="K36691">
        <v>54</v>
      </c>
      <c r="L36691" t="s">
        <v>15</v>
      </c>
    </row>
    <row r="36692" spans="1:12">
      <c r="A36692" t="e">
        <f ca="1">E00251532092521</f>
        <v>#NAME?</v>
      </c>
      <c r="B36692">
        <v>485</v>
      </c>
      <c r="C36692" t="s">
        <v>241</v>
      </c>
      <c r="D36692" s="1">
        <v>42469</v>
      </c>
      <c r="F36692">
        <v>2</v>
      </c>
      <c r="G36692">
        <v>2599</v>
      </c>
      <c r="H36692" t="s">
        <v>238</v>
      </c>
      <c r="J36692" t="s">
        <v>14</v>
      </c>
      <c r="K36692">
        <v>47</v>
      </c>
      <c r="L36692" t="s">
        <v>15</v>
      </c>
    </row>
    <row r="36693" spans="1:12">
      <c r="A36693" t="e">
        <f ca="1">E00251429864821</f>
        <v>#NAME?</v>
      </c>
      <c r="B36693">
        <v>189</v>
      </c>
      <c r="C36693" t="s">
        <v>58</v>
      </c>
      <c r="D36693" s="1">
        <v>42647</v>
      </c>
      <c r="F36693">
        <v>1</v>
      </c>
      <c r="G36693">
        <v>30781</v>
      </c>
      <c r="H36693" t="s">
        <v>584</v>
      </c>
      <c r="J36693" t="s">
        <v>14</v>
      </c>
      <c r="K36693">
        <v>43</v>
      </c>
      <c r="L36693" t="s">
        <v>15</v>
      </c>
    </row>
    <row r="36694" spans="1:12">
      <c r="A36694" t="e">
        <f ca="1">E00251512114921</f>
        <v>#NAME?</v>
      </c>
      <c r="B36694">
        <v>3913</v>
      </c>
      <c r="C36694" t="s">
        <v>251</v>
      </c>
      <c r="D36694" s="1">
        <v>42571</v>
      </c>
      <c r="F36694">
        <v>2</v>
      </c>
      <c r="G36694">
        <v>7049</v>
      </c>
      <c r="H36694" t="s">
        <v>1052</v>
      </c>
      <c r="J36694" t="s">
        <v>14</v>
      </c>
      <c r="K36694">
        <v>53</v>
      </c>
      <c r="L36694" t="s">
        <v>15</v>
      </c>
    </row>
    <row r="36695" spans="1:12">
      <c r="A36695" t="e">
        <f ca="1">E00251532132921</f>
        <v>#NAME?</v>
      </c>
      <c r="B36695">
        <v>1028</v>
      </c>
      <c r="C36695" t="s">
        <v>127</v>
      </c>
      <c r="D36695" s="1">
        <v>42353</v>
      </c>
      <c r="F36695">
        <v>1</v>
      </c>
      <c r="G36695">
        <v>30000</v>
      </c>
      <c r="H36695" t="s">
        <v>144</v>
      </c>
      <c r="I36695" t="s">
        <v>127</v>
      </c>
      <c r="J36695" t="s">
        <v>57</v>
      </c>
      <c r="K36695">
        <v>55</v>
      </c>
      <c r="L36695" t="s">
        <v>15</v>
      </c>
    </row>
    <row r="36696" spans="1:12">
      <c r="A36696" t="e">
        <f ca="1">E00251432272621</f>
        <v>#NAME?</v>
      </c>
      <c r="B36696">
        <v>489</v>
      </c>
      <c r="C36696" t="s">
        <v>100</v>
      </c>
      <c r="D36696" s="1">
        <v>42663</v>
      </c>
      <c r="F36696">
        <v>1</v>
      </c>
      <c r="G36696">
        <v>7831</v>
      </c>
      <c r="H36696" t="s">
        <v>274</v>
      </c>
      <c r="J36696" t="s">
        <v>14</v>
      </c>
      <c r="K36696">
        <v>56</v>
      </c>
      <c r="L36696" t="s">
        <v>22</v>
      </c>
    </row>
    <row r="36697" spans="1:12">
      <c r="A36697" t="e">
        <f ca="1">E00251512114921</f>
        <v>#NAME?</v>
      </c>
      <c r="B36697">
        <v>3913</v>
      </c>
      <c r="C36697" t="s">
        <v>251</v>
      </c>
      <c r="D36697" s="1">
        <v>42867</v>
      </c>
      <c r="F36697">
        <v>2</v>
      </c>
      <c r="G36697">
        <v>3051</v>
      </c>
      <c r="H36697" t="s">
        <v>13</v>
      </c>
      <c r="J36697" t="s">
        <v>14</v>
      </c>
      <c r="K36697">
        <v>54</v>
      </c>
      <c r="L36697" t="s">
        <v>15</v>
      </c>
    </row>
    <row r="36698" spans="1:12">
      <c r="A36698" t="e">
        <f ca="1">E00251512114921</f>
        <v>#NAME?</v>
      </c>
      <c r="B36698">
        <v>3913</v>
      </c>
      <c r="C36698" t="s">
        <v>251</v>
      </c>
      <c r="D36698" s="1">
        <v>42867</v>
      </c>
      <c r="F36698">
        <v>3</v>
      </c>
      <c r="G36698">
        <v>2729</v>
      </c>
      <c r="H36698" t="s">
        <v>115</v>
      </c>
      <c r="J36698" t="s">
        <v>14</v>
      </c>
      <c r="K36698">
        <v>54</v>
      </c>
      <c r="L36698" t="s">
        <v>15</v>
      </c>
    </row>
    <row r="36699" spans="1:12">
      <c r="A36699" t="e">
        <f ca="1">E00251615150021</f>
        <v>#NAME?</v>
      </c>
      <c r="B36699">
        <v>763</v>
      </c>
      <c r="C36699" t="s">
        <v>194</v>
      </c>
      <c r="D36699" s="1">
        <v>42904</v>
      </c>
      <c r="F36699">
        <v>1</v>
      </c>
      <c r="G36699">
        <v>7880</v>
      </c>
      <c r="H36699" t="s">
        <v>213</v>
      </c>
      <c r="I36699" t="s">
        <v>56</v>
      </c>
      <c r="J36699" t="s">
        <v>57</v>
      </c>
      <c r="K36699">
        <v>41</v>
      </c>
      <c r="L36699" t="s">
        <v>22</v>
      </c>
    </row>
    <row r="36700" spans="1:12">
      <c r="A36700" t="e">
        <f ca="1">E00251615150021</f>
        <v>#NAME?</v>
      </c>
      <c r="B36700">
        <v>1028</v>
      </c>
      <c r="C36700" t="s">
        <v>127</v>
      </c>
      <c r="D36700" s="1">
        <v>43088</v>
      </c>
      <c r="F36700">
        <v>1</v>
      </c>
      <c r="G36700">
        <v>79029</v>
      </c>
      <c r="H36700" t="s">
        <v>21</v>
      </c>
      <c r="I36700" t="s">
        <v>127</v>
      </c>
      <c r="J36700" t="s">
        <v>57</v>
      </c>
      <c r="K36700">
        <v>42</v>
      </c>
      <c r="L36700" t="s">
        <v>22</v>
      </c>
    </row>
    <row r="36701" spans="1:12">
      <c r="A36701" t="e">
        <f ca="1">E00251429331821</f>
        <v>#NAME?</v>
      </c>
      <c r="B36701">
        <v>175</v>
      </c>
      <c r="C36701" t="s">
        <v>131</v>
      </c>
      <c r="D36701" s="1">
        <v>42984</v>
      </c>
      <c r="F36701">
        <v>1</v>
      </c>
      <c r="G36701">
        <v>7904</v>
      </c>
      <c r="H36701" t="s">
        <v>75</v>
      </c>
      <c r="J36701" t="s">
        <v>14</v>
      </c>
      <c r="K36701">
        <v>60</v>
      </c>
      <c r="L36701" t="s">
        <v>22</v>
      </c>
    </row>
    <row r="36702" spans="1:12">
      <c r="A36702" t="e">
        <f ca="1">E00251429331821</f>
        <v>#NAME?</v>
      </c>
      <c r="B36702">
        <v>283</v>
      </c>
      <c r="C36702" t="s">
        <v>133</v>
      </c>
      <c r="D36702" s="1">
        <v>41288</v>
      </c>
      <c r="F36702">
        <v>3</v>
      </c>
      <c r="G36702">
        <v>29690</v>
      </c>
      <c r="H36702" t="s">
        <v>52</v>
      </c>
      <c r="J36702" t="s">
        <v>14</v>
      </c>
      <c r="K36702">
        <v>55</v>
      </c>
      <c r="L36702" t="s">
        <v>15</v>
      </c>
    </row>
    <row r="36703" spans="1:12">
      <c r="A36703" t="e">
        <f ca="1">E00251429331821</f>
        <v>#NAME?</v>
      </c>
      <c r="B36703">
        <v>283</v>
      </c>
      <c r="C36703" t="s">
        <v>133</v>
      </c>
      <c r="D36703" s="1">
        <v>42249</v>
      </c>
      <c r="F36703">
        <v>1</v>
      </c>
      <c r="G36703">
        <v>7242</v>
      </c>
      <c r="H36703" t="s">
        <v>93</v>
      </c>
      <c r="J36703" t="s">
        <v>14</v>
      </c>
      <c r="K36703">
        <v>58</v>
      </c>
      <c r="L36703" t="s">
        <v>15</v>
      </c>
    </row>
    <row r="36704" spans="1:12">
      <c r="A36704" t="e">
        <f ca="1">E00251532132921</f>
        <v>#NAME?</v>
      </c>
      <c r="B36704">
        <v>449</v>
      </c>
      <c r="C36704" t="s">
        <v>124</v>
      </c>
      <c r="D36704" s="1">
        <v>42997</v>
      </c>
      <c r="F36704">
        <v>2</v>
      </c>
      <c r="G36704">
        <v>30000</v>
      </c>
      <c r="H36704" t="s">
        <v>144</v>
      </c>
      <c r="J36704" t="s">
        <v>14</v>
      </c>
      <c r="K36704">
        <v>57</v>
      </c>
      <c r="L36704" t="s">
        <v>15</v>
      </c>
    </row>
    <row r="36705" spans="1:12">
      <c r="A36705" t="e">
        <f ca="1">E00251532132921</f>
        <v>#NAME?</v>
      </c>
      <c r="B36705">
        <v>449</v>
      </c>
      <c r="C36705" t="s">
        <v>124</v>
      </c>
      <c r="D36705" s="1">
        <v>42997</v>
      </c>
      <c r="F36705">
        <v>2</v>
      </c>
      <c r="G36705">
        <v>3051</v>
      </c>
      <c r="H36705" t="s">
        <v>13</v>
      </c>
      <c r="J36705" t="s">
        <v>14</v>
      </c>
      <c r="K36705">
        <v>57</v>
      </c>
      <c r="L36705" t="s">
        <v>15</v>
      </c>
    </row>
    <row r="36706" spans="1:12">
      <c r="A36706" t="e">
        <f ca="1">E00251532132921</f>
        <v>#NAME?</v>
      </c>
      <c r="B36706">
        <v>467</v>
      </c>
      <c r="C36706" t="s">
        <v>232</v>
      </c>
      <c r="D36706" s="1">
        <v>41074</v>
      </c>
      <c r="F36706">
        <v>3</v>
      </c>
      <c r="G36706">
        <v>4019</v>
      </c>
      <c r="H36706" t="s">
        <v>26</v>
      </c>
      <c r="J36706" t="s">
        <v>14</v>
      </c>
      <c r="K36706">
        <v>52</v>
      </c>
      <c r="L36706" t="s">
        <v>15</v>
      </c>
    </row>
    <row r="36707" spans="1:12">
      <c r="A36707" t="e">
        <f ca="1">E00251428657421</f>
        <v>#NAME?</v>
      </c>
      <c r="B36707">
        <v>66</v>
      </c>
      <c r="C36707" t="s">
        <v>134</v>
      </c>
      <c r="D36707" s="1">
        <v>42907</v>
      </c>
      <c r="F36707">
        <v>1</v>
      </c>
      <c r="G36707">
        <v>7881</v>
      </c>
      <c r="H36707" t="s">
        <v>637</v>
      </c>
      <c r="J36707" t="s">
        <v>14</v>
      </c>
      <c r="K36707">
        <v>53</v>
      </c>
      <c r="L36707" t="s">
        <v>22</v>
      </c>
    </row>
    <row r="36708" spans="1:12">
      <c r="A36708" t="e">
        <f ca="1">E00251532132921</f>
        <v>#NAME?</v>
      </c>
      <c r="B36708">
        <v>467</v>
      </c>
      <c r="C36708" t="s">
        <v>232</v>
      </c>
      <c r="D36708" s="1">
        <v>41064</v>
      </c>
      <c r="F36708">
        <v>4</v>
      </c>
      <c r="G36708">
        <v>7243</v>
      </c>
      <c r="H36708" t="s">
        <v>42</v>
      </c>
      <c r="J36708" t="s">
        <v>14</v>
      </c>
      <c r="K36708">
        <v>52</v>
      </c>
      <c r="L36708" t="s">
        <v>15</v>
      </c>
    </row>
    <row r="36709" spans="1:12">
      <c r="A36709" t="e">
        <f ca="1">E00251532132921</f>
        <v>#NAME?</v>
      </c>
      <c r="B36709">
        <v>467</v>
      </c>
      <c r="C36709" t="s">
        <v>232</v>
      </c>
      <c r="D36709" s="1">
        <v>41064</v>
      </c>
      <c r="F36709">
        <v>6</v>
      </c>
      <c r="G36709">
        <v>7820</v>
      </c>
      <c r="H36709" t="s">
        <v>233</v>
      </c>
      <c r="J36709" t="s">
        <v>14</v>
      </c>
      <c r="K36709">
        <v>52</v>
      </c>
      <c r="L36709" t="s">
        <v>22</v>
      </c>
    </row>
    <row r="36710" spans="1:12">
      <c r="A36710" t="e">
        <f ca="1">E00251513359021</f>
        <v>#NAME?</v>
      </c>
      <c r="B36710">
        <v>500</v>
      </c>
      <c r="C36710" t="s">
        <v>161</v>
      </c>
      <c r="D36710" s="1">
        <v>41557</v>
      </c>
      <c r="F36710">
        <v>2</v>
      </c>
      <c r="G36710">
        <v>71940</v>
      </c>
      <c r="H36710" t="s">
        <v>135</v>
      </c>
      <c r="J36710" t="s">
        <v>14</v>
      </c>
      <c r="K36710">
        <v>58</v>
      </c>
      <c r="L36710" t="s">
        <v>15</v>
      </c>
    </row>
    <row r="36711" spans="1:12">
      <c r="A36711" t="e">
        <f ca="1">E00251429864821</f>
        <v>#NAME?</v>
      </c>
      <c r="B36711">
        <v>189</v>
      </c>
      <c r="C36711" t="s">
        <v>58</v>
      </c>
      <c r="D36711" s="1">
        <v>42270</v>
      </c>
      <c r="F36711">
        <v>3</v>
      </c>
      <c r="G36711">
        <v>3051</v>
      </c>
      <c r="H36711" t="s">
        <v>13</v>
      </c>
      <c r="J36711" t="s">
        <v>14</v>
      </c>
      <c r="K36711">
        <v>42</v>
      </c>
      <c r="L36711" t="s">
        <v>15</v>
      </c>
    </row>
    <row r="36712" spans="1:12">
      <c r="A36712" t="e">
        <f ca="1">E00251518673921</f>
        <v>#NAME?</v>
      </c>
      <c r="B36712">
        <v>695</v>
      </c>
      <c r="C36712" t="s">
        <v>257</v>
      </c>
      <c r="D36712" s="1">
        <v>41575</v>
      </c>
      <c r="F36712">
        <v>5</v>
      </c>
      <c r="G36712">
        <v>7262</v>
      </c>
      <c r="H36712" t="s">
        <v>198</v>
      </c>
      <c r="J36712" t="s">
        <v>14</v>
      </c>
      <c r="K36712">
        <v>62</v>
      </c>
      <c r="L36712" t="s">
        <v>15</v>
      </c>
    </row>
    <row r="36713" spans="1:12">
      <c r="A36713" t="e">
        <f ca="1">E00251513359021</f>
        <v>#NAME?</v>
      </c>
      <c r="B36713">
        <v>6311</v>
      </c>
      <c r="C36713" t="s">
        <v>146</v>
      </c>
      <c r="D36713" s="1">
        <v>43015</v>
      </c>
      <c r="F36713">
        <v>1</v>
      </c>
      <c r="G36713">
        <v>6819</v>
      </c>
      <c r="H36713" t="s">
        <v>941</v>
      </c>
      <c r="I36713" t="s">
        <v>148</v>
      </c>
      <c r="J36713" t="s">
        <v>57</v>
      </c>
      <c r="K36713">
        <v>62</v>
      </c>
      <c r="L36713" t="s">
        <v>15</v>
      </c>
    </row>
    <row r="36714" spans="1:12">
      <c r="A36714" t="e">
        <f ca="1">E00251615150021</f>
        <v>#NAME?</v>
      </c>
      <c r="B36714">
        <v>1929</v>
      </c>
      <c r="C36714" t="s">
        <v>195</v>
      </c>
      <c r="D36714" s="1">
        <v>42747</v>
      </c>
      <c r="F36714">
        <v>3</v>
      </c>
      <c r="G36714">
        <v>4240</v>
      </c>
      <c r="H36714" t="s">
        <v>239</v>
      </c>
      <c r="J36714" t="s">
        <v>14</v>
      </c>
      <c r="K36714">
        <v>41</v>
      </c>
      <c r="L36714" t="s">
        <v>15</v>
      </c>
    </row>
    <row r="36715" spans="1:12">
      <c r="A36715" t="e">
        <f ca="1">E00251531966421</f>
        <v>#NAME?</v>
      </c>
      <c r="B36715">
        <v>449</v>
      </c>
      <c r="C36715" t="s">
        <v>124</v>
      </c>
      <c r="D36715" s="1">
        <v>41366</v>
      </c>
      <c r="F36715">
        <v>1</v>
      </c>
      <c r="G36715">
        <v>71940</v>
      </c>
      <c r="H36715" t="s">
        <v>135</v>
      </c>
      <c r="J36715" t="s">
        <v>14</v>
      </c>
      <c r="K36715">
        <v>43</v>
      </c>
      <c r="L36715" t="s">
        <v>15</v>
      </c>
    </row>
    <row r="36716" spans="1:12">
      <c r="A36716" t="e">
        <f ca="1">E00251515316621</f>
        <v>#NAME?</v>
      </c>
      <c r="B36716">
        <v>1</v>
      </c>
      <c r="C36716" t="s">
        <v>234</v>
      </c>
      <c r="D36716" s="1">
        <v>41294</v>
      </c>
      <c r="E36716">
        <v>0</v>
      </c>
      <c r="F36716">
        <v>2</v>
      </c>
      <c r="G36716">
        <v>3899</v>
      </c>
      <c r="H36716" t="s">
        <v>264</v>
      </c>
      <c r="J36716" t="s">
        <v>34</v>
      </c>
      <c r="K36716">
        <v>43</v>
      </c>
      <c r="L36716" t="s">
        <v>15</v>
      </c>
    </row>
    <row r="36717" spans="1:12">
      <c r="A36717" t="e">
        <f ca="1">E00251531353921</f>
        <v>#NAME?</v>
      </c>
      <c r="B36717">
        <v>701</v>
      </c>
      <c r="C36717" t="s">
        <v>72</v>
      </c>
      <c r="D36717" s="1">
        <v>41953</v>
      </c>
      <c r="F36717">
        <v>3</v>
      </c>
      <c r="G36717">
        <v>4779</v>
      </c>
      <c r="H36717" t="s">
        <v>231</v>
      </c>
      <c r="J36717" t="s">
        <v>14</v>
      </c>
      <c r="K36717">
        <v>58</v>
      </c>
      <c r="L36717" t="s">
        <v>15</v>
      </c>
    </row>
    <row r="36718" spans="1:12">
      <c r="A36718" t="e">
        <f ca="1">E00251430366921</f>
        <v>#NAME?</v>
      </c>
      <c r="B36718">
        <v>489</v>
      </c>
      <c r="C36718" t="s">
        <v>100</v>
      </c>
      <c r="D36718" s="1">
        <v>42824</v>
      </c>
      <c r="F36718">
        <v>2</v>
      </c>
      <c r="G36718">
        <v>7062</v>
      </c>
      <c r="H36718" t="s">
        <v>97</v>
      </c>
      <c r="J36718" t="s">
        <v>14</v>
      </c>
      <c r="K36718">
        <v>53</v>
      </c>
      <c r="L36718" t="s">
        <v>15</v>
      </c>
    </row>
    <row r="36719" spans="1:12">
      <c r="A36719" t="e">
        <f ca="1">E00251430366921</f>
        <v>#NAME?</v>
      </c>
      <c r="B36719">
        <v>489</v>
      </c>
      <c r="C36719" t="s">
        <v>100</v>
      </c>
      <c r="D36719" s="1">
        <v>42957</v>
      </c>
      <c r="F36719">
        <v>2</v>
      </c>
      <c r="G36719">
        <v>7852</v>
      </c>
      <c r="H36719" t="s">
        <v>221</v>
      </c>
      <c r="J36719" t="s">
        <v>14</v>
      </c>
      <c r="K36719">
        <v>54</v>
      </c>
      <c r="L36719" t="s">
        <v>22</v>
      </c>
    </row>
    <row r="36720" spans="1:12">
      <c r="A36720" t="e">
        <f ca="1">E00251532132921</f>
        <v>#NAME?</v>
      </c>
      <c r="B36720">
        <v>467</v>
      </c>
      <c r="C36720" t="s">
        <v>232</v>
      </c>
      <c r="D36720" s="1">
        <v>41619</v>
      </c>
      <c r="F36720">
        <v>1</v>
      </c>
      <c r="G36720">
        <v>5258</v>
      </c>
      <c r="H36720" t="s">
        <v>236</v>
      </c>
      <c r="J36720" t="s">
        <v>14</v>
      </c>
      <c r="K36720">
        <v>53</v>
      </c>
      <c r="L36720" t="s">
        <v>15</v>
      </c>
    </row>
    <row r="36721" spans="1:12">
      <c r="A36721" t="e">
        <f ca="1">E00251532132921</f>
        <v>#NAME?</v>
      </c>
      <c r="B36721">
        <v>467</v>
      </c>
      <c r="C36721" t="s">
        <v>232</v>
      </c>
      <c r="D36721" s="1">
        <v>41631</v>
      </c>
      <c r="F36721">
        <v>1</v>
      </c>
      <c r="G36721">
        <v>5258</v>
      </c>
      <c r="H36721" t="s">
        <v>236</v>
      </c>
      <c r="J36721" t="s">
        <v>14</v>
      </c>
      <c r="K36721">
        <v>53</v>
      </c>
      <c r="L36721" t="s">
        <v>15</v>
      </c>
    </row>
    <row r="36722" spans="1:12">
      <c r="A36722" t="e">
        <f ca="1">E00251515316621</f>
        <v>#NAME?</v>
      </c>
      <c r="B36722">
        <v>11</v>
      </c>
      <c r="C36722" t="s">
        <v>245</v>
      </c>
      <c r="D36722" s="1">
        <v>42927</v>
      </c>
      <c r="F36722">
        <v>2</v>
      </c>
      <c r="G36722">
        <v>3814</v>
      </c>
      <c r="H36722" t="s">
        <v>856</v>
      </c>
      <c r="J36722" t="s">
        <v>14</v>
      </c>
      <c r="K36722">
        <v>48</v>
      </c>
      <c r="L36722" t="s">
        <v>15</v>
      </c>
    </row>
    <row r="36723" spans="1:12">
      <c r="A36723" t="e">
        <f ca="1">E00251615125021</f>
        <v>#NAME?</v>
      </c>
      <c r="B36723">
        <v>148</v>
      </c>
      <c r="C36723" t="s">
        <v>318</v>
      </c>
      <c r="D36723" s="1">
        <v>42999</v>
      </c>
      <c r="F36723">
        <v>1</v>
      </c>
      <c r="G36723">
        <v>36132</v>
      </c>
      <c r="H36723" t="s">
        <v>1780</v>
      </c>
      <c r="I36723" t="s">
        <v>56</v>
      </c>
      <c r="J36723" t="s">
        <v>57</v>
      </c>
      <c r="K36723">
        <v>60</v>
      </c>
      <c r="L36723" t="s">
        <v>15</v>
      </c>
    </row>
    <row r="36724" spans="1:12">
      <c r="A36724" t="e">
        <f ca="1">E00251518673921</f>
        <v>#NAME?</v>
      </c>
      <c r="B36724">
        <v>695</v>
      </c>
      <c r="C36724" t="s">
        <v>257</v>
      </c>
      <c r="D36724" s="1">
        <v>40942</v>
      </c>
      <c r="F36724">
        <v>4</v>
      </c>
      <c r="G36724">
        <v>3051</v>
      </c>
      <c r="H36724" t="s">
        <v>13</v>
      </c>
      <c r="J36724" t="s">
        <v>14</v>
      </c>
      <c r="K36724">
        <v>60</v>
      </c>
      <c r="L36724" t="s">
        <v>15</v>
      </c>
    </row>
    <row r="36725" spans="1:12">
      <c r="A36725" t="e">
        <f ca="1">E00251429864821</f>
        <v>#NAME?</v>
      </c>
      <c r="B36725">
        <v>189</v>
      </c>
      <c r="C36725" t="s">
        <v>58</v>
      </c>
      <c r="D36725" s="1">
        <v>42300</v>
      </c>
      <c r="F36725">
        <v>2</v>
      </c>
      <c r="G36725">
        <v>5533</v>
      </c>
      <c r="H36725" t="s">
        <v>537</v>
      </c>
      <c r="J36725" t="s">
        <v>14</v>
      </c>
      <c r="K36725">
        <v>42</v>
      </c>
      <c r="L36725" t="s">
        <v>15</v>
      </c>
    </row>
    <row r="36726" spans="1:12">
      <c r="A36726" t="e">
        <f ca="1">E00251518673921</f>
        <v>#NAME?</v>
      </c>
      <c r="B36726">
        <v>695</v>
      </c>
      <c r="C36726" t="s">
        <v>257</v>
      </c>
      <c r="D36726" s="1">
        <v>41123</v>
      </c>
      <c r="F36726">
        <v>1</v>
      </c>
      <c r="G36726">
        <v>1119</v>
      </c>
      <c r="H36726" t="s">
        <v>638</v>
      </c>
      <c r="J36726" t="s">
        <v>14</v>
      </c>
      <c r="K36726">
        <v>61</v>
      </c>
      <c r="L36726" t="s">
        <v>15</v>
      </c>
    </row>
    <row r="36727" spans="1:12">
      <c r="A36727" t="e">
        <f ca="1">E00251518673921</f>
        <v>#NAME?</v>
      </c>
      <c r="B36727">
        <v>695</v>
      </c>
      <c r="C36727" t="s">
        <v>257</v>
      </c>
      <c r="D36727" s="1">
        <v>41236</v>
      </c>
      <c r="F36727">
        <v>4</v>
      </c>
      <c r="G36727">
        <v>7262</v>
      </c>
      <c r="H36727" t="s">
        <v>198</v>
      </c>
      <c r="J36727" t="s">
        <v>14</v>
      </c>
      <c r="K36727">
        <v>61</v>
      </c>
      <c r="L36727" t="s">
        <v>15</v>
      </c>
    </row>
    <row r="36728" spans="1:12">
      <c r="A36728" t="e">
        <f ca="1">E00251532590421</f>
        <v>#NAME?</v>
      </c>
      <c r="B36728">
        <v>7085</v>
      </c>
      <c r="C36728" t="s">
        <v>224</v>
      </c>
      <c r="D36728" s="1">
        <v>41708</v>
      </c>
      <c r="F36728">
        <v>1</v>
      </c>
      <c r="G36728">
        <v>7242</v>
      </c>
      <c r="H36728" t="s">
        <v>93</v>
      </c>
      <c r="J36728" t="s">
        <v>14</v>
      </c>
      <c r="K36728">
        <v>46</v>
      </c>
      <c r="L36728" t="s">
        <v>15</v>
      </c>
    </row>
    <row r="36729" spans="1:12">
      <c r="A36729" t="e">
        <f ca="1">E00251532590421</f>
        <v>#NAME?</v>
      </c>
      <c r="B36729">
        <v>7085</v>
      </c>
      <c r="C36729" t="s">
        <v>224</v>
      </c>
      <c r="D36729" s="1">
        <v>42171</v>
      </c>
      <c r="F36729">
        <v>1</v>
      </c>
      <c r="G36729">
        <v>7841</v>
      </c>
      <c r="H36729" t="s">
        <v>154</v>
      </c>
      <c r="J36729" t="s">
        <v>14</v>
      </c>
      <c r="K36729">
        <v>47</v>
      </c>
      <c r="L36729" t="s">
        <v>22</v>
      </c>
    </row>
    <row r="36730" spans="1:12">
      <c r="A36730" t="e">
        <f ca="1">E00251510731621</f>
        <v>#NAME?</v>
      </c>
      <c r="B36730">
        <v>110</v>
      </c>
      <c r="C36730" t="s">
        <v>980</v>
      </c>
      <c r="D36730" s="1">
        <v>41578</v>
      </c>
      <c r="F36730">
        <v>1</v>
      </c>
      <c r="G36730">
        <v>5718</v>
      </c>
      <c r="H36730" t="s">
        <v>244</v>
      </c>
      <c r="J36730" t="s">
        <v>14</v>
      </c>
      <c r="K36730">
        <v>42</v>
      </c>
      <c r="L36730" t="s">
        <v>15</v>
      </c>
    </row>
    <row r="36731" spans="1:12">
      <c r="A36731" t="e">
        <f ca="1">E00251524955621</f>
        <v>#NAME?</v>
      </c>
      <c r="B36731">
        <v>193</v>
      </c>
      <c r="C36731" t="s">
        <v>247</v>
      </c>
      <c r="D36731" s="1">
        <v>41878</v>
      </c>
      <c r="F36731">
        <v>3</v>
      </c>
      <c r="G36731">
        <v>7242</v>
      </c>
      <c r="H36731" t="s">
        <v>93</v>
      </c>
      <c r="J36731" t="s">
        <v>14</v>
      </c>
      <c r="K36731">
        <v>49</v>
      </c>
      <c r="L36731" t="s">
        <v>15</v>
      </c>
    </row>
    <row r="36732" spans="1:12">
      <c r="A36732" t="e">
        <f ca="1">E00251428657421</f>
        <v>#NAME?</v>
      </c>
      <c r="B36732">
        <v>66</v>
      </c>
      <c r="C36732" t="s">
        <v>134</v>
      </c>
      <c r="D36732" s="1">
        <v>41459</v>
      </c>
      <c r="F36732">
        <v>3</v>
      </c>
      <c r="G36732">
        <v>6272</v>
      </c>
      <c r="H36732" t="s">
        <v>635</v>
      </c>
      <c r="J36732" t="s">
        <v>14</v>
      </c>
      <c r="K36732">
        <v>49</v>
      </c>
      <c r="L36732" t="s">
        <v>15</v>
      </c>
    </row>
    <row r="36733" spans="1:12">
      <c r="A36733" t="e">
        <f ca="1">E00251531966421</f>
        <v>#NAME?</v>
      </c>
      <c r="B36733">
        <v>7111</v>
      </c>
      <c r="C36733" t="s">
        <v>496</v>
      </c>
      <c r="D36733" s="1">
        <v>43035</v>
      </c>
      <c r="F36733">
        <v>1</v>
      </c>
      <c r="G36733">
        <v>7231</v>
      </c>
      <c r="H36733" t="s">
        <v>128</v>
      </c>
      <c r="I36733" t="s">
        <v>148</v>
      </c>
      <c r="J36733" t="s">
        <v>57</v>
      </c>
      <c r="K36733">
        <v>48</v>
      </c>
      <c r="L36733" t="s">
        <v>15</v>
      </c>
    </row>
    <row r="36734" spans="1:12">
      <c r="A36734" t="e">
        <f ca="1">E00251439068821</f>
        <v>#NAME?</v>
      </c>
      <c r="B36734">
        <v>701</v>
      </c>
      <c r="C36734" t="s">
        <v>72</v>
      </c>
      <c r="D36734" s="1">
        <v>42328</v>
      </c>
      <c r="F36734">
        <v>4</v>
      </c>
      <c r="G36734">
        <v>4779</v>
      </c>
      <c r="H36734" t="s">
        <v>231</v>
      </c>
      <c r="J36734" t="s">
        <v>14</v>
      </c>
      <c r="K36734">
        <v>52</v>
      </c>
      <c r="L36734" t="s">
        <v>15</v>
      </c>
    </row>
    <row r="36735" spans="1:12">
      <c r="A36735" t="e">
        <f ca="1">E00251532132921</f>
        <v>#NAME?</v>
      </c>
      <c r="B36735">
        <v>467</v>
      </c>
      <c r="C36735" t="s">
        <v>232</v>
      </c>
      <c r="D36735" s="1">
        <v>41351</v>
      </c>
      <c r="F36735">
        <v>3</v>
      </c>
      <c r="G36735">
        <v>7243</v>
      </c>
      <c r="H36735" t="s">
        <v>42</v>
      </c>
      <c r="J36735" t="s">
        <v>14</v>
      </c>
      <c r="K36735">
        <v>52</v>
      </c>
      <c r="L36735" t="s">
        <v>15</v>
      </c>
    </row>
    <row r="36736" spans="1:12">
      <c r="A36736" t="e">
        <f ca="1">E00251532132921</f>
        <v>#NAME?</v>
      </c>
      <c r="B36736">
        <v>467</v>
      </c>
      <c r="C36736" t="s">
        <v>232</v>
      </c>
      <c r="D36736" s="1">
        <v>41407</v>
      </c>
      <c r="F36736">
        <v>2</v>
      </c>
      <c r="G36736">
        <v>4019</v>
      </c>
      <c r="H36736" t="s">
        <v>26</v>
      </c>
      <c r="J36736" t="s">
        <v>14</v>
      </c>
      <c r="K36736">
        <v>53</v>
      </c>
      <c r="L36736" t="s">
        <v>15</v>
      </c>
    </row>
    <row r="36737" spans="1:12">
      <c r="A36737" t="e">
        <f ca="1">E00251532132921</f>
        <v>#NAME?</v>
      </c>
      <c r="B36737">
        <v>467</v>
      </c>
      <c r="C36737" t="s">
        <v>232</v>
      </c>
      <c r="D36737" s="1">
        <v>41554</v>
      </c>
      <c r="F36737">
        <v>3</v>
      </c>
      <c r="G36737">
        <v>4019</v>
      </c>
      <c r="H36737" t="s">
        <v>26</v>
      </c>
      <c r="J36737" t="s">
        <v>14</v>
      </c>
      <c r="K36737">
        <v>53</v>
      </c>
      <c r="L36737" t="s">
        <v>15</v>
      </c>
    </row>
    <row r="36738" spans="1:12">
      <c r="A36738" t="e">
        <f ca="1">E00251531353921</f>
        <v>#NAME?</v>
      </c>
      <c r="B36738">
        <v>701</v>
      </c>
      <c r="C36738" t="s">
        <v>72</v>
      </c>
      <c r="D36738" s="1">
        <v>41674</v>
      </c>
      <c r="F36738">
        <v>1</v>
      </c>
      <c r="G36738">
        <v>4640</v>
      </c>
      <c r="H36738" t="s">
        <v>306</v>
      </c>
      <c r="J36738" t="s">
        <v>14</v>
      </c>
      <c r="K36738">
        <v>57</v>
      </c>
      <c r="L36738" t="s">
        <v>15</v>
      </c>
    </row>
    <row r="36739" spans="1:12">
      <c r="A36739" t="e">
        <f ca="1">E00251531353921</f>
        <v>#NAME?</v>
      </c>
      <c r="B36739">
        <v>701</v>
      </c>
      <c r="C36739" t="s">
        <v>72</v>
      </c>
      <c r="D36739" s="1">
        <v>42030</v>
      </c>
      <c r="F36739">
        <v>2</v>
      </c>
      <c r="G36739">
        <v>78050</v>
      </c>
      <c r="H36739" t="s">
        <v>197</v>
      </c>
      <c r="J36739" t="s">
        <v>14</v>
      </c>
      <c r="K36739">
        <v>58</v>
      </c>
      <c r="L36739" t="s">
        <v>22</v>
      </c>
    </row>
    <row r="36740" spans="1:12">
      <c r="A36740" t="e">
        <f ca="1">E00251510128221</f>
        <v>#NAME?</v>
      </c>
      <c r="B36740">
        <v>160</v>
      </c>
      <c r="C36740" t="s">
        <v>278</v>
      </c>
      <c r="D36740" s="1">
        <v>42254</v>
      </c>
      <c r="F36740">
        <v>3</v>
      </c>
      <c r="G36740">
        <v>4019</v>
      </c>
      <c r="H36740" t="s">
        <v>26</v>
      </c>
      <c r="J36740" t="s">
        <v>14</v>
      </c>
      <c r="K36740">
        <v>53</v>
      </c>
      <c r="L36740" t="s">
        <v>15</v>
      </c>
    </row>
    <row r="36741" spans="1:12">
      <c r="A36741" t="e">
        <f ca="1">E00251510128221</f>
        <v>#NAME?</v>
      </c>
      <c r="B36741">
        <v>160</v>
      </c>
      <c r="C36741" t="s">
        <v>278</v>
      </c>
      <c r="D36741" s="1">
        <v>42723</v>
      </c>
      <c r="F36741">
        <v>1</v>
      </c>
      <c r="G36741">
        <v>2149</v>
      </c>
      <c r="H36741" t="s">
        <v>484</v>
      </c>
      <c r="J36741" t="s">
        <v>14</v>
      </c>
      <c r="K36741">
        <v>55</v>
      </c>
      <c r="L36741" t="s">
        <v>15</v>
      </c>
    </row>
    <row r="36742" spans="1:12">
      <c r="A36742" t="e">
        <f ca="1">E00251531353921</f>
        <v>#NAME?</v>
      </c>
      <c r="B36742">
        <v>701</v>
      </c>
      <c r="C36742" t="s">
        <v>72</v>
      </c>
      <c r="D36742" s="1">
        <v>42032</v>
      </c>
      <c r="F36742">
        <v>6</v>
      </c>
      <c r="G36742">
        <v>36240</v>
      </c>
      <c r="H36742" t="s">
        <v>279</v>
      </c>
      <c r="J36742" t="s">
        <v>14</v>
      </c>
      <c r="K36742">
        <v>58</v>
      </c>
      <c r="L36742" t="s">
        <v>15</v>
      </c>
    </row>
    <row r="36743" spans="1:12">
      <c r="A36743" t="e">
        <f ca="1">E00251531353921</f>
        <v>#NAME?</v>
      </c>
      <c r="B36743">
        <v>701</v>
      </c>
      <c r="C36743" t="s">
        <v>72</v>
      </c>
      <c r="D36743" s="1">
        <v>42048</v>
      </c>
      <c r="F36743">
        <v>4</v>
      </c>
      <c r="G36743">
        <v>7059</v>
      </c>
      <c r="H36743" t="s">
        <v>230</v>
      </c>
      <c r="J36743" t="s">
        <v>14</v>
      </c>
      <c r="K36743">
        <v>58</v>
      </c>
      <c r="L36743" t="s">
        <v>15</v>
      </c>
    </row>
    <row r="36744" spans="1:12">
      <c r="A36744" t="e">
        <f ca="1">E00251531353921</f>
        <v>#NAME?</v>
      </c>
      <c r="B36744">
        <v>701</v>
      </c>
      <c r="C36744" t="s">
        <v>72</v>
      </c>
      <c r="D36744" s="1">
        <v>42114</v>
      </c>
      <c r="F36744">
        <v>3</v>
      </c>
      <c r="G36744">
        <v>6253</v>
      </c>
      <c r="H36744" t="s">
        <v>292</v>
      </c>
      <c r="J36744" t="s">
        <v>14</v>
      </c>
      <c r="K36744">
        <v>59</v>
      </c>
      <c r="L36744" t="s">
        <v>15</v>
      </c>
    </row>
    <row r="36745" spans="1:12">
      <c r="A36745" t="e">
        <f ca="1">E00251531353921</f>
        <v>#NAME?</v>
      </c>
      <c r="B36745">
        <v>701</v>
      </c>
      <c r="C36745" t="s">
        <v>72</v>
      </c>
      <c r="D36745" s="1">
        <v>42136</v>
      </c>
      <c r="F36745">
        <v>4</v>
      </c>
      <c r="G36745">
        <v>6253</v>
      </c>
      <c r="H36745" t="s">
        <v>292</v>
      </c>
      <c r="J36745" t="s">
        <v>14</v>
      </c>
      <c r="K36745">
        <v>59</v>
      </c>
      <c r="L36745" t="s">
        <v>15</v>
      </c>
    </row>
    <row r="36746" spans="1:12">
      <c r="A36746" t="e">
        <f ca="1">E00251531353921</f>
        <v>#NAME?</v>
      </c>
      <c r="B36746">
        <v>701</v>
      </c>
      <c r="C36746" t="s">
        <v>72</v>
      </c>
      <c r="D36746" s="1">
        <v>42170</v>
      </c>
      <c r="F36746">
        <v>5</v>
      </c>
      <c r="G36746">
        <v>36240</v>
      </c>
      <c r="H36746" t="s">
        <v>279</v>
      </c>
      <c r="J36746" t="s">
        <v>14</v>
      </c>
      <c r="K36746">
        <v>59</v>
      </c>
      <c r="L36746" t="s">
        <v>15</v>
      </c>
    </row>
    <row r="36747" spans="1:12">
      <c r="A36747" t="e">
        <f ca="1">E00251619840021</f>
        <v>#NAME?</v>
      </c>
      <c r="B36747">
        <v>458</v>
      </c>
      <c r="C36747" t="s">
        <v>275</v>
      </c>
      <c r="D36747" s="1">
        <v>42975</v>
      </c>
      <c r="F36747">
        <v>1</v>
      </c>
      <c r="G36747">
        <v>78842</v>
      </c>
      <c r="H36747" t="s">
        <v>1014</v>
      </c>
      <c r="J36747" t="s">
        <v>14</v>
      </c>
      <c r="K36747">
        <v>54</v>
      </c>
      <c r="L36747" t="s">
        <v>22</v>
      </c>
    </row>
    <row r="36748" spans="1:12">
      <c r="A36748" t="e">
        <f ca="1">E00251510128221</f>
        <v>#NAME?</v>
      </c>
      <c r="B36748">
        <v>160</v>
      </c>
      <c r="C36748" t="s">
        <v>278</v>
      </c>
      <c r="D36748" s="1">
        <v>42153</v>
      </c>
      <c r="F36748">
        <v>1</v>
      </c>
      <c r="G36748">
        <v>4019</v>
      </c>
      <c r="H36748" t="s">
        <v>26</v>
      </c>
      <c r="J36748" t="s">
        <v>14</v>
      </c>
      <c r="K36748">
        <v>53</v>
      </c>
      <c r="L36748" t="s">
        <v>15</v>
      </c>
    </row>
    <row r="36749" spans="1:12">
      <c r="A36749" t="e">
        <f ca="1">E00251510128221</f>
        <v>#NAME?</v>
      </c>
      <c r="B36749">
        <v>148</v>
      </c>
      <c r="C36749" t="s">
        <v>318</v>
      </c>
      <c r="D36749" s="1">
        <v>41650</v>
      </c>
      <c r="E36749">
        <v>4</v>
      </c>
      <c r="F36749">
        <v>1</v>
      </c>
      <c r="G36749">
        <v>57400</v>
      </c>
      <c r="H36749" t="s">
        <v>478</v>
      </c>
      <c r="J36749" t="s">
        <v>34</v>
      </c>
      <c r="K36749">
        <v>52</v>
      </c>
      <c r="L36749" t="s">
        <v>15</v>
      </c>
    </row>
    <row r="36750" spans="1:12">
      <c r="A36750" t="e">
        <f ca="1">E00251531353921</f>
        <v>#NAME?</v>
      </c>
      <c r="B36750">
        <v>701</v>
      </c>
      <c r="C36750" t="s">
        <v>72</v>
      </c>
      <c r="D36750" s="1">
        <v>42312</v>
      </c>
      <c r="F36750">
        <v>5</v>
      </c>
      <c r="G36750">
        <v>27800</v>
      </c>
      <c r="H36750" t="s">
        <v>145</v>
      </c>
      <c r="J36750" t="s">
        <v>14</v>
      </c>
      <c r="K36750">
        <v>59</v>
      </c>
      <c r="L36750" t="s">
        <v>15</v>
      </c>
    </row>
    <row r="36751" spans="1:12">
      <c r="A36751" t="e">
        <f ca="1">E00251531353921</f>
        <v>#NAME?</v>
      </c>
      <c r="B36751">
        <v>701</v>
      </c>
      <c r="C36751" t="s">
        <v>72</v>
      </c>
      <c r="D36751" s="1">
        <v>42352</v>
      </c>
      <c r="F36751">
        <v>5</v>
      </c>
      <c r="G36751">
        <v>36240</v>
      </c>
      <c r="H36751" t="s">
        <v>279</v>
      </c>
      <c r="J36751" t="s">
        <v>14</v>
      </c>
      <c r="K36751">
        <v>59</v>
      </c>
      <c r="L36751" t="s">
        <v>15</v>
      </c>
    </row>
    <row r="36752" spans="1:12">
      <c r="A36752" t="e">
        <f ca="1">E00251531353921</f>
        <v>#NAME?</v>
      </c>
      <c r="B36752">
        <v>701</v>
      </c>
      <c r="C36752" t="s">
        <v>72</v>
      </c>
      <c r="D36752" s="1">
        <v>42464</v>
      </c>
      <c r="F36752">
        <v>1</v>
      </c>
      <c r="G36752">
        <v>7243</v>
      </c>
      <c r="H36752" t="s">
        <v>42</v>
      </c>
      <c r="J36752" t="s">
        <v>14</v>
      </c>
      <c r="K36752">
        <v>60</v>
      </c>
      <c r="L36752" t="s">
        <v>15</v>
      </c>
    </row>
    <row r="36753" spans="1:12">
      <c r="A36753" t="e">
        <f ca="1">E00251510128221</f>
        <v>#NAME?</v>
      </c>
      <c r="B36753">
        <v>160</v>
      </c>
      <c r="C36753" t="s">
        <v>278</v>
      </c>
      <c r="D36753" s="1">
        <v>41841</v>
      </c>
      <c r="F36753">
        <v>2</v>
      </c>
      <c r="G36753">
        <v>4019</v>
      </c>
      <c r="H36753" t="s">
        <v>26</v>
      </c>
      <c r="J36753" t="s">
        <v>14</v>
      </c>
      <c r="K36753">
        <v>52</v>
      </c>
      <c r="L36753" t="s">
        <v>15</v>
      </c>
    </row>
    <row r="36754" spans="1:12">
      <c r="A36754" t="e">
        <f ca="1">E00251510128221</f>
        <v>#NAME?</v>
      </c>
      <c r="B36754">
        <v>160</v>
      </c>
      <c r="C36754" t="s">
        <v>278</v>
      </c>
      <c r="D36754" s="1">
        <v>42153</v>
      </c>
      <c r="F36754">
        <v>2</v>
      </c>
      <c r="G36754">
        <v>4019</v>
      </c>
      <c r="H36754" t="s">
        <v>26</v>
      </c>
      <c r="J36754" t="s">
        <v>14</v>
      </c>
      <c r="K36754">
        <v>53</v>
      </c>
      <c r="L36754" t="s">
        <v>15</v>
      </c>
    </row>
    <row r="36755" spans="1:12">
      <c r="A36755" t="e">
        <f ca="1">E00251418205021</f>
        <v>#NAME?</v>
      </c>
      <c r="B36755">
        <v>48</v>
      </c>
      <c r="C36755" t="s">
        <v>249</v>
      </c>
      <c r="D36755" s="1">
        <v>42286</v>
      </c>
      <c r="F36755">
        <v>1</v>
      </c>
      <c r="G36755">
        <v>27800</v>
      </c>
      <c r="H36755" t="s">
        <v>145</v>
      </c>
      <c r="J36755" t="s">
        <v>14</v>
      </c>
      <c r="K36755">
        <v>46</v>
      </c>
      <c r="L36755" t="s">
        <v>15</v>
      </c>
    </row>
    <row r="36756" spans="1:12">
      <c r="A36756" t="e">
        <f ca="1">E00251510128221</f>
        <v>#NAME?</v>
      </c>
      <c r="B36756">
        <v>160</v>
      </c>
      <c r="C36756" t="s">
        <v>278</v>
      </c>
      <c r="D36756" s="1">
        <v>42327</v>
      </c>
      <c r="F36756">
        <v>3</v>
      </c>
      <c r="G36756">
        <v>4019</v>
      </c>
      <c r="H36756" t="s">
        <v>26</v>
      </c>
      <c r="J36756" t="s">
        <v>14</v>
      </c>
      <c r="K36756">
        <v>54</v>
      </c>
      <c r="L36756" t="s">
        <v>15</v>
      </c>
    </row>
    <row r="36757" spans="1:12">
      <c r="A36757" t="e">
        <f ca="1">E00251430237821</f>
        <v>#NAME?</v>
      </c>
      <c r="B36757">
        <v>276</v>
      </c>
      <c r="C36757" t="s">
        <v>122</v>
      </c>
      <c r="D36757" s="1">
        <v>42244</v>
      </c>
      <c r="F36757">
        <v>4</v>
      </c>
      <c r="G36757">
        <v>27800</v>
      </c>
      <c r="H36757" t="s">
        <v>145</v>
      </c>
      <c r="J36757" t="s">
        <v>14</v>
      </c>
      <c r="K36757">
        <v>51</v>
      </c>
      <c r="L36757" t="s">
        <v>15</v>
      </c>
    </row>
    <row r="36758" spans="1:12">
      <c r="A36758" t="e">
        <f ca="1">E00251528773221</f>
        <v>#NAME?</v>
      </c>
      <c r="B36758">
        <v>276</v>
      </c>
      <c r="C36758" t="s">
        <v>122</v>
      </c>
      <c r="D36758" s="1">
        <v>42068</v>
      </c>
      <c r="F36758">
        <v>2</v>
      </c>
      <c r="G36758">
        <v>5198</v>
      </c>
      <c r="H36758" t="s">
        <v>200</v>
      </c>
      <c r="J36758" t="s">
        <v>14</v>
      </c>
      <c r="K36758">
        <v>49</v>
      </c>
      <c r="L36758" t="s">
        <v>15</v>
      </c>
    </row>
    <row r="36759" spans="1:12">
      <c r="A36759" t="e">
        <f ca="1">E00251430366921</f>
        <v>#NAME?</v>
      </c>
      <c r="B36759">
        <v>489</v>
      </c>
      <c r="C36759" t="s">
        <v>100</v>
      </c>
      <c r="D36759" s="1">
        <v>42487</v>
      </c>
      <c r="F36759">
        <v>4</v>
      </c>
      <c r="G36759">
        <v>28809</v>
      </c>
      <c r="H36759" t="s">
        <v>944</v>
      </c>
      <c r="J36759" t="s">
        <v>14</v>
      </c>
      <c r="K36759">
        <v>52</v>
      </c>
      <c r="L36759" t="s">
        <v>15</v>
      </c>
    </row>
    <row r="36760" spans="1:12">
      <c r="A36760" t="e">
        <f ca="1">E00251518673921</f>
        <v>#NAME?</v>
      </c>
      <c r="B36760">
        <v>695</v>
      </c>
      <c r="C36760" t="s">
        <v>257</v>
      </c>
      <c r="D36760" s="1">
        <v>41575</v>
      </c>
      <c r="F36760">
        <v>3</v>
      </c>
      <c r="G36760">
        <v>7852</v>
      </c>
      <c r="H36760" t="s">
        <v>221</v>
      </c>
      <c r="J36760" t="s">
        <v>14</v>
      </c>
      <c r="K36760">
        <v>62</v>
      </c>
      <c r="L36760" t="s">
        <v>22</v>
      </c>
    </row>
    <row r="36761" spans="1:12">
      <c r="A36761" t="e">
        <f ca="1">E00251518673921</f>
        <v>#NAME?</v>
      </c>
      <c r="B36761">
        <v>695</v>
      </c>
      <c r="C36761" t="s">
        <v>257</v>
      </c>
      <c r="D36761" s="1">
        <v>43052</v>
      </c>
      <c r="F36761">
        <v>3</v>
      </c>
      <c r="G36761">
        <v>1110</v>
      </c>
      <c r="H36761" t="s">
        <v>1538</v>
      </c>
      <c r="J36761" t="s">
        <v>14</v>
      </c>
      <c r="K36761">
        <v>66</v>
      </c>
      <c r="L36761" t="s">
        <v>15</v>
      </c>
    </row>
    <row r="36762" spans="1:12">
      <c r="A36762" t="e">
        <f ca="1">E00251528773221</f>
        <v>#NAME?</v>
      </c>
      <c r="B36762">
        <v>276</v>
      </c>
      <c r="C36762" t="s">
        <v>122</v>
      </c>
      <c r="D36762" s="1">
        <v>42146</v>
      </c>
      <c r="F36762">
        <v>1</v>
      </c>
      <c r="G36762">
        <v>5997</v>
      </c>
      <c r="H36762" t="s">
        <v>374</v>
      </c>
      <c r="J36762" t="s">
        <v>14</v>
      </c>
      <c r="K36762">
        <v>49</v>
      </c>
      <c r="L36762" t="s">
        <v>15</v>
      </c>
    </row>
    <row r="36763" spans="1:12">
      <c r="A36763" t="e">
        <f ca="1">E00251513359021</f>
        <v>#NAME?</v>
      </c>
      <c r="B36763">
        <v>500</v>
      </c>
      <c r="C36763" t="s">
        <v>161</v>
      </c>
      <c r="D36763" s="1">
        <v>41989</v>
      </c>
      <c r="F36763">
        <v>3</v>
      </c>
      <c r="G36763">
        <v>4019</v>
      </c>
      <c r="H36763" t="s">
        <v>26</v>
      </c>
      <c r="J36763" t="s">
        <v>14</v>
      </c>
      <c r="K36763">
        <v>59</v>
      </c>
      <c r="L36763" t="s">
        <v>15</v>
      </c>
    </row>
    <row r="36764" spans="1:12">
      <c r="A36764" t="e">
        <f ca="1">E00251510702121</f>
        <v>#NAME?</v>
      </c>
      <c r="B36764">
        <v>104</v>
      </c>
      <c r="C36764" t="s">
        <v>88</v>
      </c>
      <c r="D36764" s="1">
        <v>42136</v>
      </c>
      <c r="F36764">
        <v>1</v>
      </c>
      <c r="G36764">
        <v>49390</v>
      </c>
      <c r="H36764" t="s">
        <v>59</v>
      </c>
      <c r="J36764" t="s">
        <v>14</v>
      </c>
      <c r="K36764">
        <v>46</v>
      </c>
      <c r="L36764" t="s">
        <v>15</v>
      </c>
    </row>
    <row r="36765" spans="1:12">
      <c r="A36765" t="e">
        <f ca="1">E00251432149421</f>
        <v>#NAME?</v>
      </c>
      <c r="B36765">
        <v>451</v>
      </c>
      <c r="C36765" t="s">
        <v>102</v>
      </c>
      <c r="D36765" s="1">
        <v>42383</v>
      </c>
      <c r="F36765">
        <v>1</v>
      </c>
      <c r="G36765">
        <v>2729</v>
      </c>
      <c r="H36765" t="s">
        <v>115</v>
      </c>
      <c r="J36765" t="s">
        <v>14</v>
      </c>
      <c r="K36765">
        <v>63</v>
      </c>
      <c r="L36765" t="s">
        <v>15</v>
      </c>
    </row>
    <row r="36766" spans="1:12">
      <c r="A36766" t="e">
        <f ca="1">E00251510702121</f>
        <v>#NAME?</v>
      </c>
      <c r="B36766">
        <v>104</v>
      </c>
      <c r="C36766" t="s">
        <v>88</v>
      </c>
      <c r="D36766" s="1">
        <v>42263</v>
      </c>
      <c r="F36766">
        <v>1</v>
      </c>
      <c r="G36766">
        <v>49390</v>
      </c>
      <c r="H36766" t="s">
        <v>59</v>
      </c>
      <c r="J36766" t="s">
        <v>14</v>
      </c>
      <c r="K36766">
        <v>46</v>
      </c>
      <c r="L36766" t="s">
        <v>15</v>
      </c>
    </row>
    <row r="36767" spans="1:12">
      <c r="A36767" t="e">
        <f ca="1">E00251432149421</f>
        <v>#NAME?</v>
      </c>
      <c r="B36767">
        <v>451</v>
      </c>
      <c r="C36767" t="s">
        <v>102</v>
      </c>
      <c r="D36767" s="1">
        <v>42478</v>
      </c>
      <c r="F36767">
        <v>2</v>
      </c>
      <c r="G36767">
        <v>7831</v>
      </c>
      <c r="H36767" t="s">
        <v>274</v>
      </c>
      <c r="J36767" t="s">
        <v>14</v>
      </c>
      <c r="K36767">
        <v>64</v>
      </c>
      <c r="L36767" t="s">
        <v>22</v>
      </c>
    </row>
    <row r="36768" spans="1:12">
      <c r="A36768" t="e">
        <f ca="1">E00251432149421</f>
        <v>#NAME?</v>
      </c>
      <c r="B36768">
        <v>451</v>
      </c>
      <c r="C36768" t="s">
        <v>102</v>
      </c>
      <c r="D36768" s="1">
        <v>42606</v>
      </c>
      <c r="F36768">
        <v>1</v>
      </c>
      <c r="G36768">
        <v>7245</v>
      </c>
      <c r="H36768" t="s">
        <v>116</v>
      </c>
      <c r="J36768" t="s">
        <v>14</v>
      </c>
      <c r="K36768">
        <v>64</v>
      </c>
      <c r="L36768" t="s">
        <v>15</v>
      </c>
    </row>
    <row r="36769" spans="1:12">
      <c r="A36769" t="e">
        <f ca="1">E00251510702121</f>
        <v>#NAME?</v>
      </c>
      <c r="B36769">
        <v>104</v>
      </c>
      <c r="C36769" t="s">
        <v>88</v>
      </c>
      <c r="D36769" s="1">
        <v>42782</v>
      </c>
      <c r="F36769">
        <v>3</v>
      </c>
      <c r="G36769">
        <v>929</v>
      </c>
      <c r="H36769" t="s">
        <v>285</v>
      </c>
      <c r="J36769" t="s">
        <v>14</v>
      </c>
      <c r="K36769">
        <v>48</v>
      </c>
      <c r="L36769" t="s">
        <v>15</v>
      </c>
    </row>
    <row r="36770" spans="1:12">
      <c r="A36770" t="e">
        <f ca="1">E00251528773221</f>
        <v>#NAME?</v>
      </c>
      <c r="B36770">
        <v>276</v>
      </c>
      <c r="C36770" t="s">
        <v>122</v>
      </c>
      <c r="D36770" s="1">
        <v>42898</v>
      </c>
      <c r="F36770">
        <v>2</v>
      </c>
      <c r="G36770">
        <v>2720</v>
      </c>
      <c r="H36770" t="s">
        <v>65</v>
      </c>
      <c r="J36770" t="s">
        <v>14</v>
      </c>
      <c r="K36770">
        <v>51</v>
      </c>
      <c r="L36770" t="s">
        <v>15</v>
      </c>
    </row>
    <row r="36771" spans="1:12">
      <c r="A36771" t="e">
        <f ca="1">E00251531353921</f>
        <v>#NAME?</v>
      </c>
      <c r="B36771">
        <v>701</v>
      </c>
      <c r="C36771" t="s">
        <v>72</v>
      </c>
      <c r="D36771" s="1">
        <v>41393</v>
      </c>
      <c r="F36771">
        <v>3</v>
      </c>
      <c r="G36771">
        <v>7059</v>
      </c>
      <c r="H36771" t="s">
        <v>230</v>
      </c>
      <c r="J36771" t="s">
        <v>14</v>
      </c>
      <c r="K36771">
        <v>57</v>
      </c>
      <c r="L36771" t="s">
        <v>15</v>
      </c>
    </row>
    <row r="36772" spans="1:12">
      <c r="A36772" t="e">
        <f ca="1">E00251531353921</f>
        <v>#NAME?</v>
      </c>
      <c r="B36772">
        <v>701</v>
      </c>
      <c r="C36772" t="s">
        <v>72</v>
      </c>
      <c r="D36772" s="1">
        <v>42572</v>
      </c>
      <c r="F36772">
        <v>4</v>
      </c>
      <c r="G36772">
        <v>5369</v>
      </c>
      <c r="H36772" t="s">
        <v>253</v>
      </c>
      <c r="J36772" t="s">
        <v>14</v>
      </c>
      <c r="K36772">
        <v>60</v>
      </c>
      <c r="L36772" t="s">
        <v>15</v>
      </c>
    </row>
    <row r="36773" spans="1:12">
      <c r="A36773" t="e">
        <f ca="1">E00251418205021</f>
        <v>#NAME?</v>
      </c>
      <c r="B36773">
        <v>48</v>
      </c>
      <c r="C36773" t="s">
        <v>249</v>
      </c>
      <c r="D36773" s="1">
        <v>41794</v>
      </c>
      <c r="F36773">
        <v>1</v>
      </c>
      <c r="G36773">
        <v>2410</v>
      </c>
      <c r="H36773" t="s">
        <v>283</v>
      </c>
      <c r="J36773" t="s">
        <v>14</v>
      </c>
      <c r="K36773">
        <v>45</v>
      </c>
      <c r="L36773" t="s">
        <v>15</v>
      </c>
    </row>
    <row r="36774" spans="1:12">
      <c r="A36774" t="e">
        <f ca="1">E00251432149421</f>
        <v>#NAME?</v>
      </c>
      <c r="B36774">
        <v>451</v>
      </c>
      <c r="C36774" t="s">
        <v>102</v>
      </c>
      <c r="D36774" s="1">
        <v>41086</v>
      </c>
      <c r="F36774">
        <v>1</v>
      </c>
      <c r="G36774">
        <v>2169</v>
      </c>
      <c r="H36774" t="s">
        <v>40</v>
      </c>
      <c r="J36774" t="s">
        <v>14</v>
      </c>
      <c r="K36774">
        <v>60</v>
      </c>
      <c r="L36774" t="s">
        <v>15</v>
      </c>
    </row>
    <row r="36775" spans="1:12">
      <c r="A36775" t="e">
        <f ca="1">E00251531353921</f>
        <v>#NAME?</v>
      </c>
      <c r="B36775">
        <v>701</v>
      </c>
      <c r="C36775" t="s">
        <v>72</v>
      </c>
      <c r="D36775" s="1">
        <v>41543</v>
      </c>
      <c r="F36775">
        <v>3</v>
      </c>
      <c r="G36775">
        <v>78050</v>
      </c>
      <c r="H36775" t="s">
        <v>197</v>
      </c>
      <c r="J36775" t="s">
        <v>14</v>
      </c>
      <c r="K36775">
        <v>57</v>
      </c>
      <c r="L36775" t="s">
        <v>22</v>
      </c>
    </row>
    <row r="36776" spans="1:12">
      <c r="A36776" t="e">
        <f ca="1">E00251531353921</f>
        <v>#NAME?</v>
      </c>
      <c r="B36776">
        <v>701</v>
      </c>
      <c r="C36776" t="s">
        <v>72</v>
      </c>
      <c r="D36776" s="1">
        <v>41925</v>
      </c>
      <c r="F36776">
        <v>2</v>
      </c>
      <c r="G36776">
        <v>36240</v>
      </c>
      <c r="H36776" t="s">
        <v>279</v>
      </c>
      <c r="J36776" t="s">
        <v>14</v>
      </c>
      <c r="K36776">
        <v>58</v>
      </c>
      <c r="L36776" t="s">
        <v>15</v>
      </c>
    </row>
    <row r="36777" spans="1:12">
      <c r="A36777" t="e">
        <f ca="1">E00251531353921</f>
        <v>#NAME?</v>
      </c>
      <c r="B36777">
        <v>701</v>
      </c>
      <c r="C36777" t="s">
        <v>72</v>
      </c>
      <c r="D36777" s="1">
        <v>41953</v>
      </c>
      <c r="F36777">
        <v>6</v>
      </c>
      <c r="G36777">
        <v>27800</v>
      </c>
      <c r="H36777" t="s">
        <v>145</v>
      </c>
      <c r="J36777" t="s">
        <v>14</v>
      </c>
      <c r="K36777">
        <v>58</v>
      </c>
      <c r="L36777" t="s">
        <v>15</v>
      </c>
    </row>
    <row r="36778" spans="1:12">
      <c r="A36778" t="e">
        <f ca="1">E00251531353921</f>
        <v>#NAME?</v>
      </c>
      <c r="B36778">
        <v>701</v>
      </c>
      <c r="C36778" t="s">
        <v>72</v>
      </c>
      <c r="D36778" s="1">
        <v>41967</v>
      </c>
      <c r="F36778">
        <v>5</v>
      </c>
      <c r="G36778">
        <v>7062</v>
      </c>
      <c r="H36778" t="s">
        <v>97</v>
      </c>
      <c r="J36778" t="s">
        <v>14</v>
      </c>
      <c r="K36778">
        <v>58</v>
      </c>
      <c r="L36778" t="s">
        <v>15</v>
      </c>
    </row>
    <row r="36779" spans="1:12">
      <c r="A36779" t="e">
        <f ca="1">E00251615125021</f>
        <v>#NAME?</v>
      </c>
      <c r="B36779">
        <v>4893</v>
      </c>
      <c r="C36779" t="s">
        <v>426</v>
      </c>
      <c r="D36779" s="1">
        <v>41980</v>
      </c>
      <c r="F36779">
        <v>1</v>
      </c>
      <c r="G36779">
        <v>7279</v>
      </c>
      <c r="H36779" t="s">
        <v>551</v>
      </c>
      <c r="I36779" t="s">
        <v>148</v>
      </c>
      <c r="J36779" t="s">
        <v>57</v>
      </c>
      <c r="K36779">
        <v>57</v>
      </c>
      <c r="L36779" t="s">
        <v>15</v>
      </c>
    </row>
    <row r="36780" spans="1:12">
      <c r="A36780" t="e">
        <f ca="1">E00251531353921</f>
        <v>#NAME?</v>
      </c>
      <c r="B36780">
        <v>701</v>
      </c>
      <c r="C36780" t="s">
        <v>72</v>
      </c>
      <c r="D36780" s="1">
        <v>42612</v>
      </c>
      <c r="F36780">
        <v>4</v>
      </c>
      <c r="G36780">
        <v>5369</v>
      </c>
      <c r="H36780" t="s">
        <v>253</v>
      </c>
      <c r="J36780" t="s">
        <v>14</v>
      </c>
      <c r="K36780">
        <v>60</v>
      </c>
      <c r="L36780" t="s">
        <v>15</v>
      </c>
    </row>
    <row r="36781" spans="1:12">
      <c r="A36781" t="e">
        <f ca="1">E00251531353921</f>
        <v>#NAME?</v>
      </c>
      <c r="B36781">
        <v>701</v>
      </c>
      <c r="C36781" t="s">
        <v>72</v>
      </c>
      <c r="D36781" s="1">
        <v>42850</v>
      </c>
      <c r="F36781">
        <v>6</v>
      </c>
      <c r="G36781">
        <v>7262</v>
      </c>
      <c r="H36781" t="s">
        <v>198</v>
      </c>
      <c r="J36781" t="s">
        <v>14</v>
      </c>
      <c r="K36781">
        <v>61</v>
      </c>
      <c r="L36781" t="s">
        <v>15</v>
      </c>
    </row>
    <row r="36782" spans="1:12">
      <c r="A36782" t="e">
        <f ca="1">E00251531353921</f>
        <v>#NAME?</v>
      </c>
      <c r="B36782">
        <v>701</v>
      </c>
      <c r="C36782" t="s">
        <v>72</v>
      </c>
      <c r="D36782" s="1">
        <v>42901</v>
      </c>
      <c r="F36782">
        <v>6</v>
      </c>
      <c r="G36782">
        <v>6253</v>
      </c>
      <c r="H36782" t="s">
        <v>292</v>
      </c>
      <c r="J36782" t="s">
        <v>14</v>
      </c>
      <c r="K36782">
        <v>61</v>
      </c>
      <c r="L36782" t="s">
        <v>15</v>
      </c>
    </row>
    <row r="36783" spans="1:12">
      <c r="A36783" t="e">
        <f ca="1">E00251531353921</f>
        <v>#NAME?</v>
      </c>
      <c r="B36783">
        <v>701</v>
      </c>
      <c r="C36783" t="s">
        <v>72</v>
      </c>
      <c r="D36783" s="1">
        <v>43059</v>
      </c>
      <c r="F36783">
        <v>4</v>
      </c>
      <c r="G36783">
        <v>7062</v>
      </c>
      <c r="H36783" t="s">
        <v>97</v>
      </c>
      <c r="J36783" t="s">
        <v>14</v>
      </c>
      <c r="K36783">
        <v>61</v>
      </c>
      <c r="L36783" t="s">
        <v>15</v>
      </c>
    </row>
    <row r="36784" spans="1:12">
      <c r="A36784" t="e">
        <f ca="1">E00251531353921</f>
        <v>#NAME?</v>
      </c>
      <c r="B36784">
        <v>744</v>
      </c>
      <c r="C36784" t="s">
        <v>308</v>
      </c>
      <c r="D36784" s="1">
        <v>41833</v>
      </c>
      <c r="F36784">
        <v>3</v>
      </c>
      <c r="G36784">
        <v>7059</v>
      </c>
      <c r="H36784" t="s">
        <v>230</v>
      </c>
      <c r="I36784" t="s">
        <v>148</v>
      </c>
      <c r="J36784" t="s">
        <v>57</v>
      </c>
      <c r="K36784">
        <v>58</v>
      </c>
      <c r="L36784" t="s">
        <v>15</v>
      </c>
    </row>
    <row r="36785" spans="1:12">
      <c r="A36785" t="e">
        <f ca="1">E00251418205021</f>
        <v>#NAME?</v>
      </c>
      <c r="B36785">
        <v>763</v>
      </c>
      <c r="C36785" t="s">
        <v>194</v>
      </c>
      <c r="D36785" s="1">
        <v>42631</v>
      </c>
      <c r="F36785">
        <v>1</v>
      </c>
      <c r="G36785">
        <v>7171</v>
      </c>
      <c r="H36785" t="s">
        <v>1781</v>
      </c>
      <c r="I36785" t="s">
        <v>56</v>
      </c>
      <c r="J36785" t="s">
        <v>57</v>
      </c>
      <c r="K36785">
        <v>47</v>
      </c>
      <c r="L36785" t="s">
        <v>15</v>
      </c>
    </row>
    <row r="36786" spans="1:12">
      <c r="A36786" t="e">
        <f ca="1">E00251510702121</f>
        <v>#NAME?</v>
      </c>
      <c r="B36786">
        <v>104</v>
      </c>
      <c r="C36786" t="s">
        <v>88</v>
      </c>
      <c r="D36786" s="1">
        <v>41954</v>
      </c>
      <c r="F36786">
        <v>1</v>
      </c>
      <c r="G36786">
        <v>49390</v>
      </c>
      <c r="H36786" t="s">
        <v>59</v>
      </c>
      <c r="J36786" t="s">
        <v>14</v>
      </c>
      <c r="K36786">
        <v>45</v>
      </c>
      <c r="L36786" t="s">
        <v>15</v>
      </c>
    </row>
    <row r="36787" spans="1:12">
      <c r="A36787" t="e">
        <f ca="1">E00251531353921</f>
        <v>#NAME?</v>
      </c>
      <c r="B36787">
        <v>701</v>
      </c>
      <c r="C36787" t="s">
        <v>72</v>
      </c>
      <c r="D36787" s="1">
        <v>42132</v>
      </c>
      <c r="F36787">
        <v>1</v>
      </c>
      <c r="G36787">
        <v>7242</v>
      </c>
      <c r="H36787" t="s">
        <v>93</v>
      </c>
      <c r="J36787" t="s">
        <v>14</v>
      </c>
      <c r="K36787">
        <v>59</v>
      </c>
      <c r="L36787" t="s">
        <v>15</v>
      </c>
    </row>
    <row r="36788" spans="1:12">
      <c r="A36788" t="e">
        <f ca="1">E00251510702121</f>
        <v>#NAME?</v>
      </c>
      <c r="B36788">
        <v>104</v>
      </c>
      <c r="C36788" t="s">
        <v>88</v>
      </c>
      <c r="D36788" s="1">
        <v>41880</v>
      </c>
      <c r="F36788">
        <v>1</v>
      </c>
      <c r="G36788">
        <v>7880</v>
      </c>
      <c r="H36788" t="s">
        <v>213</v>
      </c>
      <c r="J36788" t="s">
        <v>14</v>
      </c>
      <c r="K36788">
        <v>45</v>
      </c>
      <c r="L36788" t="s">
        <v>22</v>
      </c>
    </row>
    <row r="36789" spans="1:12">
      <c r="A36789" t="e">
        <f ca="1">E00251510702121</f>
        <v>#NAME?</v>
      </c>
      <c r="B36789">
        <v>104</v>
      </c>
      <c r="C36789" t="s">
        <v>88</v>
      </c>
      <c r="D36789" s="1">
        <v>42601</v>
      </c>
      <c r="F36789">
        <v>2</v>
      </c>
      <c r="G36789">
        <v>49390</v>
      </c>
      <c r="H36789" t="s">
        <v>59</v>
      </c>
      <c r="J36789" t="s">
        <v>14</v>
      </c>
      <c r="K36789">
        <v>47</v>
      </c>
      <c r="L36789" t="s">
        <v>15</v>
      </c>
    </row>
    <row r="36790" spans="1:12">
      <c r="A36790" t="e">
        <f ca="1">E00251510702121</f>
        <v>#NAME?</v>
      </c>
      <c r="B36790">
        <v>104</v>
      </c>
      <c r="C36790" t="s">
        <v>88</v>
      </c>
      <c r="D36790" s="1">
        <v>41927</v>
      </c>
      <c r="F36790">
        <v>1</v>
      </c>
      <c r="G36790">
        <v>49390</v>
      </c>
      <c r="H36790" t="s">
        <v>59</v>
      </c>
      <c r="J36790" t="s">
        <v>14</v>
      </c>
      <c r="K36790">
        <v>45</v>
      </c>
      <c r="L36790" t="s">
        <v>15</v>
      </c>
    </row>
    <row r="36791" spans="1:12">
      <c r="A36791" t="e">
        <f ca="1">E00251510702121</f>
        <v>#NAME?</v>
      </c>
      <c r="B36791">
        <v>104</v>
      </c>
      <c r="C36791" t="s">
        <v>88</v>
      </c>
      <c r="D36791" s="1">
        <v>42387</v>
      </c>
      <c r="F36791">
        <v>1</v>
      </c>
      <c r="G36791">
        <v>49390</v>
      </c>
      <c r="H36791" t="s">
        <v>59</v>
      </c>
      <c r="J36791" t="s">
        <v>14</v>
      </c>
      <c r="K36791">
        <v>47</v>
      </c>
      <c r="L36791" t="s">
        <v>15</v>
      </c>
    </row>
    <row r="36792" spans="1:12">
      <c r="A36792" t="e">
        <f ca="1">E00251510702121</f>
        <v>#NAME?</v>
      </c>
      <c r="B36792">
        <v>104</v>
      </c>
      <c r="C36792" t="s">
        <v>88</v>
      </c>
      <c r="D36792" s="1">
        <v>41862</v>
      </c>
      <c r="F36792">
        <v>1</v>
      </c>
      <c r="G36792">
        <v>4779</v>
      </c>
      <c r="H36792" t="s">
        <v>231</v>
      </c>
      <c r="J36792" t="s">
        <v>14</v>
      </c>
      <c r="K36792">
        <v>45</v>
      </c>
      <c r="L36792" t="s">
        <v>15</v>
      </c>
    </row>
    <row r="36793" spans="1:12">
      <c r="A36793" t="e">
        <f ca="1">E00251532063221</f>
        <v>#NAME?</v>
      </c>
      <c r="B36793">
        <v>447</v>
      </c>
      <c r="C36793" t="s">
        <v>262</v>
      </c>
      <c r="D36793" s="1">
        <v>43046</v>
      </c>
      <c r="F36793">
        <v>2</v>
      </c>
      <c r="G36793">
        <v>78057</v>
      </c>
      <c r="H36793" t="s">
        <v>140</v>
      </c>
      <c r="J36793" t="s">
        <v>14</v>
      </c>
      <c r="K36793">
        <v>53</v>
      </c>
      <c r="L36793" t="s">
        <v>22</v>
      </c>
    </row>
    <row r="36794" spans="1:12">
      <c r="A36794" t="e">
        <f ca="1">E00251513359021</f>
        <v>#NAME?</v>
      </c>
      <c r="B36794">
        <v>500</v>
      </c>
      <c r="C36794" t="s">
        <v>161</v>
      </c>
      <c r="D36794" s="1">
        <v>40962</v>
      </c>
      <c r="F36794">
        <v>1</v>
      </c>
      <c r="G36794">
        <v>460</v>
      </c>
      <c r="H36794" t="s">
        <v>16</v>
      </c>
      <c r="J36794" t="s">
        <v>14</v>
      </c>
      <c r="K36794">
        <v>57</v>
      </c>
      <c r="L36794" t="s">
        <v>15</v>
      </c>
    </row>
    <row r="36795" spans="1:12">
      <c r="A36795" t="e">
        <f ca="1">E00251513359021</f>
        <v>#NAME?</v>
      </c>
      <c r="B36795">
        <v>500</v>
      </c>
      <c r="C36795" t="s">
        <v>161</v>
      </c>
      <c r="D36795" s="1">
        <v>41989</v>
      </c>
      <c r="F36795">
        <v>2</v>
      </c>
      <c r="G36795">
        <v>49390</v>
      </c>
      <c r="H36795" t="s">
        <v>59</v>
      </c>
      <c r="J36795" t="s">
        <v>14</v>
      </c>
      <c r="K36795">
        <v>59</v>
      </c>
      <c r="L36795" t="s">
        <v>15</v>
      </c>
    </row>
    <row r="36796" spans="1:12">
      <c r="A36796" t="e">
        <f ca="1">E00251513359021</f>
        <v>#NAME?</v>
      </c>
      <c r="B36796">
        <v>500</v>
      </c>
      <c r="C36796" t="s">
        <v>161</v>
      </c>
      <c r="D36796" s="1">
        <v>42654</v>
      </c>
      <c r="F36796">
        <v>3</v>
      </c>
      <c r="G36796">
        <v>27800</v>
      </c>
      <c r="H36796" t="s">
        <v>145</v>
      </c>
      <c r="J36796" t="s">
        <v>14</v>
      </c>
      <c r="K36796">
        <v>61</v>
      </c>
      <c r="L36796" t="s">
        <v>15</v>
      </c>
    </row>
    <row r="36797" spans="1:12">
      <c r="A36797" t="e">
        <f t="shared" ref="A36797:A36802" ca="1" si="341">E00251432149421</f>
        <v>#NAME?</v>
      </c>
      <c r="B36797">
        <v>451</v>
      </c>
      <c r="C36797" t="s">
        <v>102</v>
      </c>
      <c r="D36797" s="1">
        <v>41878</v>
      </c>
      <c r="F36797">
        <v>1</v>
      </c>
      <c r="G36797">
        <v>7871</v>
      </c>
      <c r="H36797" t="s">
        <v>674</v>
      </c>
      <c r="J36797" t="s">
        <v>14</v>
      </c>
      <c r="K36797">
        <v>62</v>
      </c>
      <c r="L36797" t="s">
        <v>22</v>
      </c>
    </row>
    <row r="36798" spans="1:12">
      <c r="A36798" t="e">
        <f t="shared" ca="1" si="341"/>
        <v>#NAME?</v>
      </c>
      <c r="B36798">
        <v>451</v>
      </c>
      <c r="C36798" t="s">
        <v>102</v>
      </c>
      <c r="D36798" s="1">
        <v>41355</v>
      </c>
      <c r="F36798">
        <v>2</v>
      </c>
      <c r="G36798">
        <v>4019</v>
      </c>
      <c r="H36798" t="s">
        <v>26</v>
      </c>
      <c r="J36798" t="s">
        <v>14</v>
      </c>
      <c r="K36798">
        <v>60</v>
      </c>
      <c r="L36798" t="s">
        <v>15</v>
      </c>
    </row>
    <row r="36799" spans="1:12">
      <c r="A36799" t="e">
        <f t="shared" ca="1" si="341"/>
        <v>#NAME?</v>
      </c>
      <c r="B36799">
        <v>451</v>
      </c>
      <c r="C36799" t="s">
        <v>102</v>
      </c>
      <c r="D36799" s="1">
        <v>42650</v>
      </c>
      <c r="F36799">
        <v>1</v>
      </c>
      <c r="G36799">
        <v>7226</v>
      </c>
      <c r="H36799" t="s">
        <v>1001</v>
      </c>
      <c r="J36799" t="s">
        <v>14</v>
      </c>
      <c r="K36799">
        <v>64</v>
      </c>
      <c r="L36799" t="s">
        <v>15</v>
      </c>
    </row>
    <row r="36800" spans="1:12">
      <c r="A36800" t="e">
        <f t="shared" ca="1" si="341"/>
        <v>#NAME?</v>
      </c>
      <c r="B36800">
        <v>451</v>
      </c>
      <c r="C36800" t="s">
        <v>102</v>
      </c>
      <c r="D36800" s="1">
        <v>41808</v>
      </c>
      <c r="F36800">
        <v>3</v>
      </c>
      <c r="G36800">
        <v>4019</v>
      </c>
      <c r="H36800" t="s">
        <v>26</v>
      </c>
      <c r="J36800" t="s">
        <v>14</v>
      </c>
      <c r="K36800">
        <v>62</v>
      </c>
      <c r="L36800" t="s">
        <v>15</v>
      </c>
    </row>
    <row r="36801" spans="1:12">
      <c r="A36801" t="e">
        <f t="shared" ca="1" si="341"/>
        <v>#NAME?</v>
      </c>
      <c r="B36801">
        <v>451</v>
      </c>
      <c r="C36801" t="s">
        <v>102</v>
      </c>
      <c r="D36801" s="1">
        <v>41918</v>
      </c>
      <c r="F36801">
        <v>1</v>
      </c>
      <c r="G36801">
        <v>7226</v>
      </c>
      <c r="H36801" t="s">
        <v>1001</v>
      </c>
      <c r="J36801" t="s">
        <v>14</v>
      </c>
      <c r="K36801">
        <v>62</v>
      </c>
      <c r="L36801" t="s">
        <v>15</v>
      </c>
    </row>
    <row r="36802" spans="1:12">
      <c r="A36802" t="e">
        <f t="shared" ca="1" si="341"/>
        <v>#NAME?</v>
      </c>
      <c r="B36802">
        <v>451</v>
      </c>
      <c r="C36802" t="s">
        <v>102</v>
      </c>
      <c r="D36802" s="1">
        <v>41925</v>
      </c>
      <c r="F36802">
        <v>2</v>
      </c>
      <c r="G36802">
        <v>4019</v>
      </c>
      <c r="H36802" t="s">
        <v>26</v>
      </c>
      <c r="J36802" t="s">
        <v>14</v>
      </c>
      <c r="K36802">
        <v>62</v>
      </c>
      <c r="L36802" t="s">
        <v>15</v>
      </c>
    </row>
    <row r="36803" spans="1:12">
      <c r="A36803" t="e">
        <f ca="1">E00251617721821</f>
        <v>#NAME?</v>
      </c>
      <c r="B36803">
        <v>184</v>
      </c>
      <c r="C36803" t="s">
        <v>290</v>
      </c>
      <c r="D36803" s="1">
        <v>41198</v>
      </c>
      <c r="F36803">
        <v>1</v>
      </c>
      <c r="G36803">
        <v>2722</v>
      </c>
      <c r="H36803" t="s">
        <v>339</v>
      </c>
      <c r="J36803" t="s">
        <v>14</v>
      </c>
      <c r="K36803">
        <v>39</v>
      </c>
      <c r="L36803" t="s">
        <v>15</v>
      </c>
    </row>
    <row r="36804" spans="1:12">
      <c r="A36804" t="e">
        <f t="shared" ref="A36804:A36810" ca="1" si="342">E00251531353921</f>
        <v>#NAME?</v>
      </c>
      <c r="B36804">
        <v>701</v>
      </c>
      <c r="C36804" t="s">
        <v>72</v>
      </c>
      <c r="D36804" s="1">
        <v>42248</v>
      </c>
      <c r="F36804">
        <v>6</v>
      </c>
      <c r="G36804">
        <v>6253</v>
      </c>
      <c r="H36804" t="s">
        <v>292</v>
      </c>
      <c r="J36804" t="s">
        <v>14</v>
      </c>
      <c r="K36804">
        <v>59</v>
      </c>
      <c r="L36804" t="s">
        <v>15</v>
      </c>
    </row>
    <row r="36805" spans="1:12">
      <c r="A36805" t="e">
        <f t="shared" ca="1" si="342"/>
        <v>#NAME?</v>
      </c>
      <c r="B36805">
        <v>701</v>
      </c>
      <c r="C36805" t="s">
        <v>72</v>
      </c>
      <c r="D36805" s="1">
        <v>41939</v>
      </c>
      <c r="F36805">
        <v>1</v>
      </c>
      <c r="G36805">
        <v>36240</v>
      </c>
      <c r="H36805" t="s">
        <v>279</v>
      </c>
      <c r="J36805" t="s">
        <v>14</v>
      </c>
      <c r="K36805">
        <v>58</v>
      </c>
      <c r="L36805" t="s">
        <v>15</v>
      </c>
    </row>
    <row r="36806" spans="1:12">
      <c r="A36806" t="e">
        <f t="shared" ca="1" si="342"/>
        <v>#NAME?</v>
      </c>
      <c r="B36806">
        <v>701</v>
      </c>
      <c r="C36806" t="s">
        <v>72</v>
      </c>
      <c r="D36806" s="1">
        <v>42499</v>
      </c>
      <c r="F36806">
        <v>3</v>
      </c>
      <c r="G36806">
        <v>7062</v>
      </c>
      <c r="H36806" t="s">
        <v>97</v>
      </c>
      <c r="J36806" t="s">
        <v>14</v>
      </c>
      <c r="K36806">
        <v>60</v>
      </c>
      <c r="L36806" t="s">
        <v>15</v>
      </c>
    </row>
    <row r="36807" spans="1:12">
      <c r="A36807" t="e">
        <f t="shared" ca="1" si="342"/>
        <v>#NAME?</v>
      </c>
      <c r="B36807">
        <v>701</v>
      </c>
      <c r="C36807" t="s">
        <v>72</v>
      </c>
      <c r="D36807" s="1">
        <v>42142</v>
      </c>
      <c r="F36807">
        <v>6</v>
      </c>
      <c r="G36807">
        <v>78050</v>
      </c>
      <c r="H36807" t="s">
        <v>197</v>
      </c>
      <c r="J36807" t="s">
        <v>14</v>
      </c>
      <c r="K36807">
        <v>59</v>
      </c>
      <c r="L36807" t="s">
        <v>22</v>
      </c>
    </row>
    <row r="36808" spans="1:12">
      <c r="A36808" t="e">
        <f t="shared" ca="1" si="342"/>
        <v>#NAME?</v>
      </c>
      <c r="B36808">
        <v>701</v>
      </c>
      <c r="C36808" t="s">
        <v>72</v>
      </c>
      <c r="D36808" s="1">
        <v>42199</v>
      </c>
      <c r="F36808">
        <v>6</v>
      </c>
      <c r="G36808">
        <v>4779</v>
      </c>
      <c r="H36808" t="s">
        <v>231</v>
      </c>
      <c r="J36808" t="s">
        <v>14</v>
      </c>
      <c r="K36808">
        <v>59</v>
      </c>
      <c r="L36808" t="s">
        <v>15</v>
      </c>
    </row>
    <row r="36809" spans="1:12">
      <c r="A36809" t="e">
        <f t="shared" ca="1" si="342"/>
        <v>#NAME?</v>
      </c>
      <c r="B36809">
        <v>701</v>
      </c>
      <c r="C36809" t="s">
        <v>72</v>
      </c>
      <c r="D36809" s="1">
        <v>42419</v>
      </c>
      <c r="F36809">
        <v>1</v>
      </c>
      <c r="G36809">
        <v>5369</v>
      </c>
      <c r="H36809" t="s">
        <v>253</v>
      </c>
      <c r="J36809" t="s">
        <v>14</v>
      </c>
      <c r="K36809">
        <v>59</v>
      </c>
      <c r="L36809" t="s">
        <v>15</v>
      </c>
    </row>
    <row r="36810" spans="1:12">
      <c r="A36810" t="e">
        <f t="shared" ca="1" si="342"/>
        <v>#NAME?</v>
      </c>
      <c r="B36810">
        <v>701</v>
      </c>
      <c r="C36810" t="s">
        <v>72</v>
      </c>
      <c r="D36810" s="1">
        <v>42439</v>
      </c>
      <c r="F36810">
        <v>2</v>
      </c>
      <c r="G36810">
        <v>27800</v>
      </c>
      <c r="H36810" t="s">
        <v>145</v>
      </c>
      <c r="J36810" t="s">
        <v>14</v>
      </c>
      <c r="K36810">
        <v>60</v>
      </c>
      <c r="L36810" t="s">
        <v>15</v>
      </c>
    </row>
    <row r="36811" spans="1:12">
      <c r="A36811" t="e">
        <f ca="1">E00251531865821</f>
        <v>#NAME?</v>
      </c>
      <c r="B36811">
        <v>702</v>
      </c>
      <c r="C36811" t="s">
        <v>293</v>
      </c>
      <c r="D36811" s="1">
        <v>41668</v>
      </c>
      <c r="F36811">
        <v>3</v>
      </c>
      <c r="G36811">
        <v>3004</v>
      </c>
      <c r="H36811" t="s">
        <v>104</v>
      </c>
      <c r="J36811" t="s">
        <v>14</v>
      </c>
      <c r="K36811">
        <v>53</v>
      </c>
      <c r="L36811" t="s">
        <v>15</v>
      </c>
    </row>
    <row r="36812" spans="1:12">
      <c r="A36812" t="e">
        <f ca="1">E00251528773221</f>
        <v>#NAME?</v>
      </c>
      <c r="B36812">
        <v>276</v>
      </c>
      <c r="C36812" t="s">
        <v>122</v>
      </c>
      <c r="D36812" s="1">
        <v>42068</v>
      </c>
      <c r="F36812">
        <v>1</v>
      </c>
      <c r="G36812">
        <v>490</v>
      </c>
      <c r="H36812" t="s">
        <v>203</v>
      </c>
      <c r="J36812" t="s">
        <v>14</v>
      </c>
      <c r="K36812">
        <v>49</v>
      </c>
      <c r="L36812" t="s">
        <v>15</v>
      </c>
    </row>
    <row r="36813" spans="1:12">
      <c r="A36813" t="e">
        <f ca="1">E00251513359021</f>
        <v>#NAME?</v>
      </c>
      <c r="B36813">
        <v>500</v>
      </c>
      <c r="C36813" t="s">
        <v>161</v>
      </c>
      <c r="D36813" s="1">
        <v>41732</v>
      </c>
      <c r="F36813">
        <v>2</v>
      </c>
      <c r="G36813">
        <v>4019</v>
      </c>
      <c r="H36813" t="s">
        <v>26</v>
      </c>
      <c r="J36813" t="s">
        <v>14</v>
      </c>
      <c r="K36813">
        <v>59</v>
      </c>
      <c r="L36813" t="s">
        <v>15</v>
      </c>
    </row>
    <row r="36814" spans="1:12">
      <c r="A36814" t="e">
        <f ca="1">E00251510702121</f>
        <v>#NAME?</v>
      </c>
      <c r="B36814">
        <v>104</v>
      </c>
      <c r="C36814" t="s">
        <v>88</v>
      </c>
      <c r="D36814" s="1">
        <v>42803</v>
      </c>
      <c r="F36814">
        <v>1</v>
      </c>
      <c r="G36814">
        <v>49390</v>
      </c>
      <c r="H36814" t="s">
        <v>59</v>
      </c>
      <c r="J36814" t="s">
        <v>14</v>
      </c>
      <c r="K36814">
        <v>48</v>
      </c>
      <c r="L36814" t="s">
        <v>15</v>
      </c>
    </row>
    <row r="36815" spans="1:12">
      <c r="A36815" t="e">
        <f ca="1">E00251513359021</f>
        <v>#NAME?</v>
      </c>
      <c r="B36815">
        <v>500</v>
      </c>
      <c r="C36815" t="s">
        <v>161</v>
      </c>
      <c r="D36815" s="1">
        <v>42320</v>
      </c>
      <c r="F36815">
        <v>1</v>
      </c>
      <c r="G36815">
        <v>5715</v>
      </c>
      <c r="H36815" t="s">
        <v>254</v>
      </c>
      <c r="J36815" t="s">
        <v>14</v>
      </c>
      <c r="K36815">
        <v>60</v>
      </c>
      <c r="L36815" t="s">
        <v>15</v>
      </c>
    </row>
    <row r="36816" spans="1:12">
      <c r="A36816" t="e">
        <f ca="1">E00251513359021</f>
        <v>#NAME?</v>
      </c>
      <c r="B36816">
        <v>500</v>
      </c>
      <c r="C36816" t="s">
        <v>161</v>
      </c>
      <c r="D36816" s="1">
        <v>42439</v>
      </c>
      <c r="F36816">
        <v>3</v>
      </c>
      <c r="G36816">
        <v>4019</v>
      </c>
      <c r="H36816" t="s">
        <v>26</v>
      </c>
      <c r="J36816" t="s">
        <v>14</v>
      </c>
      <c r="K36816">
        <v>61</v>
      </c>
      <c r="L36816" t="s">
        <v>15</v>
      </c>
    </row>
    <row r="36817" spans="1:12">
      <c r="A36817" t="e">
        <f ca="1">E00251513359021</f>
        <v>#NAME?</v>
      </c>
      <c r="B36817">
        <v>500</v>
      </c>
      <c r="C36817" t="s">
        <v>161</v>
      </c>
      <c r="D36817" s="1">
        <v>42464</v>
      </c>
      <c r="F36817">
        <v>3</v>
      </c>
      <c r="G36817">
        <v>49390</v>
      </c>
      <c r="H36817" t="s">
        <v>59</v>
      </c>
      <c r="J36817" t="s">
        <v>14</v>
      </c>
      <c r="K36817">
        <v>61</v>
      </c>
      <c r="L36817" t="s">
        <v>15</v>
      </c>
    </row>
    <row r="36818" spans="1:12">
      <c r="A36818" t="e">
        <f ca="1">E00251513359021</f>
        <v>#NAME?</v>
      </c>
      <c r="B36818">
        <v>1028</v>
      </c>
      <c r="C36818" t="s">
        <v>127</v>
      </c>
      <c r="D36818" s="1">
        <v>41974</v>
      </c>
      <c r="F36818">
        <v>1</v>
      </c>
      <c r="G36818">
        <v>7865</v>
      </c>
      <c r="H36818" t="s">
        <v>836</v>
      </c>
      <c r="I36818" t="s">
        <v>127</v>
      </c>
      <c r="J36818" t="s">
        <v>57</v>
      </c>
      <c r="K36818">
        <v>59</v>
      </c>
      <c r="L36818" t="s">
        <v>22</v>
      </c>
    </row>
    <row r="36819" spans="1:12">
      <c r="A36819" t="e">
        <f ca="1">E00251513359021</f>
        <v>#NAME?</v>
      </c>
      <c r="B36819">
        <v>500</v>
      </c>
      <c r="C36819" t="s">
        <v>161</v>
      </c>
      <c r="D36819" s="1">
        <v>42654</v>
      </c>
      <c r="F36819">
        <v>2</v>
      </c>
      <c r="G36819">
        <v>4019</v>
      </c>
      <c r="H36819" t="s">
        <v>26</v>
      </c>
      <c r="J36819" t="s">
        <v>14</v>
      </c>
      <c r="K36819">
        <v>61</v>
      </c>
      <c r="L36819" t="s">
        <v>15</v>
      </c>
    </row>
    <row r="36820" spans="1:12">
      <c r="A36820" t="e">
        <f ca="1">E00251531865821</f>
        <v>#NAME?</v>
      </c>
      <c r="B36820">
        <v>702</v>
      </c>
      <c r="C36820" t="s">
        <v>293</v>
      </c>
      <c r="D36820" s="1">
        <v>42565</v>
      </c>
      <c r="F36820">
        <v>4</v>
      </c>
      <c r="G36820">
        <v>27800</v>
      </c>
      <c r="H36820" t="s">
        <v>145</v>
      </c>
      <c r="J36820" t="s">
        <v>14</v>
      </c>
      <c r="K36820">
        <v>55</v>
      </c>
      <c r="L36820" t="s">
        <v>15</v>
      </c>
    </row>
    <row r="36821" spans="1:12">
      <c r="A36821" t="e">
        <f ca="1">E00251531865821</f>
        <v>#NAME?</v>
      </c>
      <c r="B36821">
        <v>702</v>
      </c>
      <c r="C36821" t="s">
        <v>293</v>
      </c>
      <c r="D36821" s="1">
        <v>42571</v>
      </c>
      <c r="F36821">
        <v>4</v>
      </c>
      <c r="G36821">
        <v>7062</v>
      </c>
      <c r="H36821" t="s">
        <v>97</v>
      </c>
      <c r="J36821" t="s">
        <v>14</v>
      </c>
      <c r="K36821">
        <v>55</v>
      </c>
      <c r="L36821" t="s">
        <v>15</v>
      </c>
    </row>
    <row r="36822" spans="1:12">
      <c r="A36822" t="e">
        <f ca="1">E00251432149421</f>
        <v>#NAME?</v>
      </c>
      <c r="B36822">
        <v>451</v>
      </c>
      <c r="C36822" t="s">
        <v>102</v>
      </c>
      <c r="D36822" s="1">
        <v>41919</v>
      </c>
      <c r="F36822">
        <v>1</v>
      </c>
      <c r="G36822">
        <v>7226</v>
      </c>
      <c r="H36822" t="s">
        <v>1001</v>
      </c>
      <c r="J36822" t="s">
        <v>14</v>
      </c>
      <c r="K36822">
        <v>62</v>
      </c>
      <c r="L36822" t="s">
        <v>15</v>
      </c>
    </row>
    <row r="36823" spans="1:12">
      <c r="A36823" t="e">
        <f ca="1">E00251532063221</f>
        <v>#NAME?</v>
      </c>
      <c r="B36823">
        <v>447</v>
      </c>
      <c r="C36823" t="s">
        <v>262</v>
      </c>
      <c r="D36823" s="1">
        <v>42146</v>
      </c>
      <c r="F36823">
        <v>2</v>
      </c>
      <c r="G36823">
        <v>4019</v>
      </c>
      <c r="H36823" t="s">
        <v>26</v>
      </c>
      <c r="J36823" t="s">
        <v>14</v>
      </c>
      <c r="K36823">
        <v>50</v>
      </c>
      <c r="L36823" t="s">
        <v>15</v>
      </c>
    </row>
    <row r="36824" spans="1:12">
      <c r="A36824" t="e">
        <f ca="1">E00251531353921</f>
        <v>#NAME?</v>
      </c>
      <c r="B36824">
        <v>701</v>
      </c>
      <c r="C36824" t="s">
        <v>72</v>
      </c>
      <c r="D36824" s="1">
        <v>42132</v>
      </c>
      <c r="F36824">
        <v>5</v>
      </c>
      <c r="G36824">
        <v>36240</v>
      </c>
      <c r="H36824" t="s">
        <v>279</v>
      </c>
      <c r="J36824" t="s">
        <v>14</v>
      </c>
      <c r="K36824">
        <v>59</v>
      </c>
      <c r="L36824" t="s">
        <v>15</v>
      </c>
    </row>
    <row r="36825" spans="1:12">
      <c r="A36825" t="e">
        <f ca="1">E00251432149421</f>
        <v>#NAME?</v>
      </c>
      <c r="B36825">
        <v>451</v>
      </c>
      <c r="C36825" t="s">
        <v>102</v>
      </c>
      <c r="D36825" s="1">
        <v>41240</v>
      </c>
      <c r="F36825">
        <v>2</v>
      </c>
      <c r="G36825">
        <v>4019</v>
      </c>
      <c r="H36825" t="s">
        <v>26</v>
      </c>
      <c r="J36825" t="s">
        <v>14</v>
      </c>
      <c r="K36825">
        <v>60</v>
      </c>
      <c r="L36825" t="s">
        <v>15</v>
      </c>
    </row>
    <row r="36826" spans="1:12">
      <c r="A36826" t="e">
        <f ca="1">E00251531353921</f>
        <v>#NAME?</v>
      </c>
      <c r="B36826">
        <v>701</v>
      </c>
      <c r="C36826" t="s">
        <v>72</v>
      </c>
      <c r="D36826" s="1">
        <v>42248</v>
      </c>
      <c r="F36826">
        <v>4</v>
      </c>
      <c r="G36826">
        <v>7062</v>
      </c>
      <c r="H36826" t="s">
        <v>97</v>
      </c>
      <c r="J36826" t="s">
        <v>14</v>
      </c>
      <c r="K36826">
        <v>59</v>
      </c>
      <c r="L36826" t="s">
        <v>15</v>
      </c>
    </row>
    <row r="36827" spans="1:12">
      <c r="A36827" t="e">
        <f ca="1">E00251516995721</f>
        <v>#NAME?</v>
      </c>
      <c r="B36827">
        <v>1929</v>
      </c>
      <c r="C36827" t="s">
        <v>195</v>
      </c>
      <c r="D36827" s="1">
        <v>42775</v>
      </c>
      <c r="F36827">
        <v>2</v>
      </c>
      <c r="G36827">
        <v>4556</v>
      </c>
      <c r="H36827" t="s">
        <v>121</v>
      </c>
      <c r="J36827" t="s">
        <v>14</v>
      </c>
      <c r="K36827">
        <v>44</v>
      </c>
      <c r="L36827" t="s">
        <v>15</v>
      </c>
    </row>
    <row r="36828" spans="1:12">
      <c r="A36828" t="e">
        <f ca="1">E00251432149421</f>
        <v>#NAME?</v>
      </c>
      <c r="B36828">
        <v>451</v>
      </c>
      <c r="C36828" t="s">
        <v>102</v>
      </c>
      <c r="D36828" s="1">
        <v>42618</v>
      </c>
      <c r="F36828">
        <v>2</v>
      </c>
      <c r="G36828">
        <v>4139</v>
      </c>
      <c r="H36828" t="s">
        <v>300</v>
      </c>
      <c r="J36828" t="s">
        <v>14</v>
      </c>
      <c r="K36828">
        <v>64</v>
      </c>
      <c r="L36828" t="s">
        <v>15</v>
      </c>
    </row>
    <row r="36829" spans="1:12">
      <c r="A36829" t="e">
        <f ca="1">E00251432149421</f>
        <v>#NAME?</v>
      </c>
      <c r="B36829">
        <v>451</v>
      </c>
      <c r="C36829" t="s">
        <v>102</v>
      </c>
      <c r="D36829" s="1">
        <v>42773</v>
      </c>
      <c r="F36829">
        <v>1</v>
      </c>
      <c r="G36829">
        <v>78609</v>
      </c>
      <c r="H36829" t="s">
        <v>240</v>
      </c>
      <c r="J36829" t="s">
        <v>14</v>
      </c>
      <c r="K36829">
        <v>64</v>
      </c>
      <c r="L36829" t="s">
        <v>22</v>
      </c>
    </row>
    <row r="36830" spans="1:12">
      <c r="A36830" t="e">
        <f ca="1">E00251432149421</f>
        <v>#NAME?</v>
      </c>
      <c r="B36830">
        <v>451</v>
      </c>
      <c r="C36830" t="s">
        <v>102</v>
      </c>
      <c r="D36830" s="1">
        <v>41624</v>
      </c>
      <c r="F36830">
        <v>3</v>
      </c>
      <c r="G36830">
        <v>7242</v>
      </c>
      <c r="H36830" t="s">
        <v>93</v>
      </c>
      <c r="J36830" t="s">
        <v>14</v>
      </c>
      <c r="K36830">
        <v>61</v>
      </c>
      <c r="L36830" t="s">
        <v>15</v>
      </c>
    </row>
    <row r="36831" spans="1:12">
      <c r="A36831" t="e">
        <f ca="1">E00251510702121</f>
        <v>#NAME?</v>
      </c>
      <c r="B36831">
        <v>104</v>
      </c>
      <c r="C36831" t="s">
        <v>88</v>
      </c>
      <c r="D36831" s="1">
        <v>42858</v>
      </c>
      <c r="F36831">
        <v>2</v>
      </c>
      <c r="G36831">
        <v>49390</v>
      </c>
      <c r="H36831" t="s">
        <v>59</v>
      </c>
      <c r="J36831" t="s">
        <v>14</v>
      </c>
      <c r="K36831">
        <v>48</v>
      </c>
      <c r="L36831" t="s">
        <v>15</v>
      </c>
    </row>
    <row r="36832" spans="1:12">
      <c r="A36832" t="e">
        <f ca="1">E00251432149421</f>
        <v>#NAME?</v>
      </c>
      <c r="B36832">
        <v>451</v>
      </c>
      <c r="C36832" t="s">
        <v>102</v>
      </c>
      <c r="D36832" s="1">
        <v>42460</v>
      </c>
      <c r="F36832">
        <v>1</v>
      </c>
      <c r="G36832">
        <v>7840</v>
      </c>
      <c r="H36832" t="s">
        <v>55</v>
      </c>
      <c r="J36832" t="s">
        <v>14</v>
      </c>
      <c r="K36832">
        <v>63</v>
      </c>
      <c r="L36832" t="s">
        <v>22</v>
      </c>
    </row>
    <row r="36833" spans="1:12">
      <c r="A36833" t="e">
        <f ca="1">E00251432149421</f>
        <v>#NAME?</v>
      </c>
      <c r="B36833">
        <v>451</v>
      </c>
      <c r="C36833" t="s">
        <v>102</v>
      </c>
      <c r="D36833" s="1">
        <v>42625</v>
      </c>
      <c r="F36833">
        <v>3</v>
      </c>
      <c r="G36833">
        <v>4019</v>
      </c>
      <c r="H36833" t="s">
        <v>26</v>
      </c>
      <c r="J36833" t="s">
        <v>14</v>
      </c>
      <c r="K36833">
        <v>64</v>
      </c>
      <c r="L36833" t="s">
        <v>15</v>
      </c>
    </row>
    <row r="36834" spans="1:12">
      <c r="A36834" t="e">
        <f ca="1">E00251510702121</f>
        <v>#NAME?</v>
      </c>
      <c r="B36834">
        <v>104</v>
      </c>
      <c r="C36834" t="s">
        <v>88</v>
      </c>
      <c r="D36834" s="1">
        <v>43028</v>
      </c>
      <c r="F36834">
        <v>2</v>
      </c>
      <c r="G36834">
        <v>49390</v>
      </c>
      <c r="H36834" t="s">
        <v>59</v>
      </c>
      <c r="J36834" t="s">
        <v>14</v>
      </c>
      <c r="K36834">
        <v>48</v>
      </c>
      <c r="L36834" t="s">
        <v>15</v>
      </c>
    </row>
    <row r="36835" spans="1:12">
      <c r="A36835" t="e">
        <f ca="1">E00251531353921</f>
        <v>#NAME?</v>
      </c>
      <c r="B36835">
        <v>701</v>
      </c>
      <c r="C36835" t="s">
        <v>72</v>
      </c>
      <c r="D36835" s="1">
        <v>42663</v>
      </c>
      <c r="F36835">
        <v>6</v>
      </c>
      <c r="G36835">
        <v>6253</v>
      </c>
      <c r="H36835" t="s">
        <v>292</v>
      </c>
      <c r="J36835" t="s">
        <v>14</v>
      </c>
      <c r="K36835">
        <v>60</v>
      </c>
      <c r="L36835" t="s">
        <v>15</v>
      </c>
    </row>
    <row r="36836" spans="1:12">
      <c r="A36836" t="e">
        <f ca="1">E00251531353921</f>
        <v>#NAME?</v>
      </c>
      <c r="B36836">
        <v>701</v>
      </c>
      <c r="C36836" t="s">
        <v>72</v>
      </c>
      <c r="D36836" s="1">
        <v>42815</v>
      </c>
      <c r="F36836">
        <v>2</v>
      </c>
      <c r="G36836">
        <v>7243</v>
      </c>
      <c r="H36836" t="s">
        <v>42</v>
      </c>
      <c r="J36836" t="s">
        <v>14</v>
      </c>
      <c r="K36836">
        <v>61</v>
      </c>
      <c r="L36836" t="s">
        <v>15</v>
      </c>
    </row>
    <row r="36837" spans="1:12">
      <c r="A36837" t="e">
        <f ca="1">E00251432149421</f>
        <v>#NAME?</v>
      </c>
      <c r="B36837">
        <v>451</v>
      </c>
      <c r="C36837" t="s">
        <v>102</v>
      </c>
      <c r="D36837" s="1">
        <v>43068</v>
      </c>
      <c r="F36837">
        <v>5</v>
      </c>
      <c r="G36837">
        <v>4139</v>
      </c>
      <c r="H36837" t="s">
        <v>300</v>
      </c>
      <c r="J36837" t="s">
        <v>14</v>
      </c>
      <c r="K36837">
        <v>65</v>
      </c>
      <c r="L36837" t="s">
        <v>15</v>
      </c>
    </row>
    <row r="36838" spans="1:12">
      <c r="A36838" t="e">
        <f ca="1">E00251531353921</f>
        <v>#NAME?</v>
      </c>
      <c r="B36838">
        <v>744</v>
      </c>
      <c r="C36838" t="s">
        <v>308</v>
      </c>
      <c r="D36838" s="1">
        <v>41833</v>
      </c>
      <c r="F36838">
        <v>2</v>
      </c>
      <c r="G36838">
        <v>3619</v>
      </c>
      <c r="H36838" t="s">
        <v>670</v>
      </c>
      <c r="I36838" t="s">
        <v>148</v>
      </c>
      <c r="J36838" t="s">
        <v>57</v>
      </c>
      <c r="K36838">
        <v>58</v>
      </c>
      <c r="L36838" t="s">
        <v>15</v>
      </c>
    </row>
    <row r="36839" spans="1:12">
      <c r="A36839" t="e">
        <f ca="1">E00251439068821</f>
        <v>#NAME?</v>
      </c>
      <c r="B36839">
        <v>701</v>
      </c>
      <c r="C36839" t="s">
        <v>72</v>
      </c>
      <c r="D36839" s="1">
        <v>41499</v>
      </c>
      <c r="F36839">
        <v>1</v>
      </c>
      <c r="G36839">
        <v>4659</v>
      </c>
      <c r="H36839" t="s">
        <v>47</v>
      </c>
      <c r="J36839" t="s">
        <v>14</v>
      </c>
      <c r="K36839">
        <v>50</v>
      </c>
      <c r="L36839" t="s">
        <v>15</v>
      </c>
    </row>
    <row r="36840" spans="1:12">
      <c r="A36840" t="e">
        <f ca="1">E00251439068821</f>
        <v>#NAME?</v>
      </c>
      <c r="B36840">
        <v>701</v>
      </c>
      <c r="C36840" t="s">
        <v>72</v>
      </c>
      <c r="D36840" s="1">
        <v>41802</v>
      </c>
      <c r="F36840">
        <v>5</v>
      </c>
      <c r="G36840">
        <v>51889</v>
      </c>
      <c r="H36840" t="s">
        <v>256</v>
      </c>
      <c r="J36840" t="s">
        <v>14</v>
      </c>
      <c r="K36840">
        <v>51</v>
      </c>
      <c r="L36840" t="s">
        <v>15</v>
      </c>
    </row>
    <row r="36841" spans="1:12">
      <c r="A36841" t="e">
        <f ca="1">E00251439068821</f>
        <v>#NAME?</v>
      </c>
      <c r="B36841">
        <v>701</v>
      </c>
      <c r="C36841" t="s">
        <v>72</v>
      </c>
      <c r="D36841" s="1">
        <v>41036</v>
      </c>
      <c r="F36841">
        <v>5</v>
      </c>
      <c r="G36841">
        <v>2724</v>
      </c>
      <c r="H36841" t="s">
        <v>73</v>
      </c>
      <c r="J36841" t="s">
        <v>14</v>
      </c>
      <c r="K36841">
        <v>49</v>
      </c>
      <c r="L36841" t="s">
        <v>15</v>
      </c>
    </row>
    <row r="36842" spans="1:12">
      <c r="A36842" t="e">
        <f ca="1">E00251439068821</f>
        <v>#NAME?</v>
      </c>
      <c r="B36842">
        <v>355</v>
      </c>
      <c r="C36842" t="s">
        <v>302</v>
      </c>
      <c r="D36842" s="1">
        <v>42232</v>
      </c>
      <c r="F36842">
        <v>5</v>
      </c>
      <c r="G36842">
        <v>4779</v>
      </c>
      <c r="H36842" t="s">
        <v>231</v>
      </c>
      <c r="J36842" t="s">
        <v>14</v>
      </c>
      <c r="K36842">
        <v>52</v>
      </c>
      <c r="L36842" t="s">
        <v>15</v>
      </c>
    </row>
    <row r="36843" spans="1:12">
      <c r="A36843" t="e">
        <f ca="1">E00251531353921</f>
        <v>#NAME?</v>
      </c>
      <c r="B36843">
        <v>701</v>
      </c>
      <c r="C36843" t="s">
        <v>72</v>
      </c>
      <c r="D36843" s="1">
        <v>41925</v>
      </c>
      <c r="F36843">
        <v>3</v>
      </c>
      <c r="G36843">
        <v>78050</v>
      </c>
      <c r="H36843" t="s">
        <v>197</v>
      </c>
      <c r="J36843" t="s">
        <v>14</v>
      </c>
      <c r="K36843">
        <v>58</v>
      </c>
      <c r="L36843" t="s">
        <v>22</v>
      </c>
    </row>
    <row r="36844" spans="1:12">
      <c r="A36844" t="e">
        <f ca="1">E00251418205021</f>
        <v>#NAME?</v>
      </c>
      <c r="B36844">
        <v>48</v>
      </c>
      <c r="C36844" t="s">
        <v>249</v>
      </c>
      <c r="D36844" s="1">
        <v>41352</v>
      </c>
      <c r="F36844">
        <v>2</v>
      </c>
      <c r="G36844">
        <v>30748</v>
      </c>
      <c r="H36844" t="s">
        <v>50</v>
      </c>
      <c r="J36844" t="s">
        <v>14</v>
      </c>
      <c r="K36844">
        <v>44</v>
      </c>
      <c r="L36844" t="s">
        <v>15</v>
      </c>
    </row>
    <row r="36845" spans="1:12">
      <c r="A36845" t="e">
        <f ca="1">E00251531865821</f>
        <v>#NAME?</v>
      </c>
      <c r="B36845">
        <v>702</v>
      </c>
      <c r="C36845" t="s">
        <v>293</v>
      </c>
      <c r="D36845" s="1">
        <v>42409</v>
      </c>
      <c r="F36845">
        <v>3</v>
      </c>
      <c r="G36845">
        <v>27800</v>
      </c>
      <c r="H36845" t="s">
        <v>145</v>
      </c>
      <c r="J36845" t="s">
        <v>14</v>
      </c>
      <c r="K36845">
        <v>55</v>
      </c>
      <c r="L36845" t="s">
        <v>15</v>
      </c>
    </row>
    <row r="36846" spans="1:12">
      <c r="A36846" t="e">
        <f ca="1">E00251531865821</f>
        <v>#NAME?</v>
      </c>
      <c r="B36846">
        <v>702</v>
      </c>
      <c r="C36846" t="s">
        <v>293</v>
      </c>
      <c r="D36846" s="1">
        <v>42851</v>
      </c>
      <c r="F36846">
        <v>1</v>
      </c>
      <c r="G36846">
        <v>2724</v>
      </c>
      <c r="H36846" t="s">
        <v>73</v>
      </c>
      <c r="J36846" t="s">
        <v>14</v>
      </c>
      <c r="K36846">
        <v>56</v>
      </c>
      <c r="L36846" t="s">
        <v>15</v>
      </c>
    </row>
    <row r="36847" spans="1:12">
      <c r="A36847" t="e">
        <f ca="1">E00251531865821</f>
        <v>#NAME?</v>
      </c>
      <c r="B36847">
        <v>702</v>
      </c>
      <c r="C36847" t="s">
        <v>293</v>
      </c>
      <c r="D36847" s="1">
        <v>42871</v>
      </c>
      <c r="F36847">
        <v>1</v>
      </c>
      <c r="G36847">
        <v>61610</v>
      </c>
      <c r="H36847" t="s">
        <v>915</v>
      </c>
      <c r="J36847" t="s">
        <v>14</v>
      </c>
      <c r="K36847">
        <v>56</v>
      </c>
      <c r="L36847" t="s">
        <v>15</v>
      </c>
    </row>
    <row r="36848" spans="1:12">
      <c r="A36848" t="e">
        <f ca="1">E00251510702121</f>
        <v>#NAME?</v>
      </c>
      <c r="B36848">
        <v>104</v>
      </c>
      <c r="C36848" t="s">
        <v>88</v>
      </c>
      <c r="D36848" s="1">
        <v>41437</v>
      </c>
      <c r="F36848">
        <v>3</v>
      </c>
      <c r="G36848">
        <v>7964</v>
      </c>
      <c r="H36848" t="s">
        <v>524</v>
      </c>
      <c r="J36848" t="s">
        <v>14</v>
      </c>
      <c r="K36848">
        <v>44</v>
      </c>
      <c r="L36848" t="s">
        <v>22</v>
      </c>
    </row>
    <row r="36849" spans="1:12">
      <c r="A36849" t="e">
        <f ca="1">E00251510702121</f>
        <v>#NAME?</v>
      </c>
      <c r="B36849">
        <v>104</v>
      </c>
      <c r="C36849" t="s">
        <v>88</v>
      </c>
      <c r="D36849" s="1">
        <v>41659</v>
      </c>
      <c r="F36849">
        <v>2</v>
      </c>
      <c r="G36849">
        <v>49390</v>
      </c>
      <c r="H36849" t="s">
        <v>59</v>
      </c>
      <c r="J36849" t="s">
        <v>14</v>
      </c>
      <c r="K36849">
        <v>45</v>
      </c>
      <c r="L36849" t="s">
        <v>15</v>
      </c>
    </row>
    <row r="36850" spans="1:12">
      <c r="A36850" t="e">
        <f ca="1">E00251531865821</f>
        <v>#NAME?</v>
      </c>
      <c r="B36850">
        <v>703</v>
      </c>
      <c r="C36850" t="s">
        <v>305</v>
      </c>
      <c r="D36850" s="1">
        <v>42154</v>
      </c>
      <c r="F36850">
        <v>6</v>
      </c>
      <c r="G36850">
        <v>7273</v>
      </c>
      <c r="H36850" t="s">
        <v>543</v>
      </c>
      <c r="J36850" t="s">
        <v>14</v>
      </c>
      <c r="K36850">
        <v>54</v>
      </c>
      <c r="L36850" t="s">
        <v>15</v>
      </c>
    </row>
    <row r="36851" spans="1:12">
      <c r="A36851" t="e">
        <f ca="1">E00251430366921</f>
        <v>#NAME?</v>
      </c>
      <c r="B36851">
        <v>489</v>
      </c>
      <c r="C36851" t="s">
        <v>100</v>
      </c>
      <c r="D36851" s="1">
        <v>41478</v>
      </c>
      <c r="F36851">
        <v>1</v>
      </c>
      <c r="G36851">
        <v>4556</v>
      </c>
      <c r="H36851" t="s">
        <v>121</v>
      </c>
      <c r="J36851" t="s">
        <v>14</v>
      </c>
      <c r="K36851">
        <v>50</v>
      </c>
      <c r="L36851" t="s">
        <v>15</v>
      </c>
    </row>
    <row r="36852" spans="1:12">
      <c r="A36852" t="e">
        <f ca="1">E00251430366921</f>
        <v>#NAME?</v>
      </c>
      <c r="B36852">
        <v>489</v>
      </c>
      <c r="C36852" t="s">
        <v>100</v>
      </c>
      <c r="D36852" s="1">
        <v>41576</v>
      </c>
      <c r="F36852">
        <v>1</v>
      </c>
      <c r="G36852">
        <v>7222</v>
      </c>
      <c r="H36852" t="s">
        <v>560</v>
      </c>
      <c r="J36852" t="s">
        <v>14</v>
      </c>
      <c r="K36852">
        <v>50</v>
      </c>
      <c r="L36852" t="s">
        <v>15</v>
      </c>
    </row>
    <row r="36853" spans="1:12">
      <c r="A36853" t="e">
        <f ca="1">E00251430366921</f>
        <v>#NAME?</v>
      </c>
      <c r="B36853">
        <v>489</v>
      </c>
      <c r="C36853" t="s">
        <v>100</v>
      </c>
      <c r="D36853" s="1">
        <v>41628</v>
      </c>
      <c r="F36853">
        <v>2</v>
      </c>
      <c r="G36853">
        <v>29690</v>
      </c>
      <c r="H36853" t="s">
        <v>52</v>
      </c>
      <c r="J36853" t="s">
        <v>14</v>
      </c>
      <c r="K36853">
        <v>50</v>
      </c>
      <c r="L36853" t="s">
        <v>15</v>
      </c>
    </row>
    <row r="36854" spans="1:12">
      <c r="A36854" t="e">
        <f ca="1">E00251430366921</f>
        <v>#NAME?</v>
      </c>
      <c r="B36854">
        <v>489</v>
      </c>
      <c r="C36854" t="s">
        <v>100</v>
      </c>
      <c r="D36854" s="1">
        <v>42552</v>
      </c>
      <c r="F36854">
        <v>2</v>
      </c>
      <c r="G36854">
        <v>38023</v>
      </c>
      <c r="H36854" t="s">
        <v>17</v>
      </c>
      <c r="J36854" t="s">
        <v>14</v>
      </c>
      <c r="K36854">
        <v>53</v>
      </c>
      <c r="L36854" t="s">
        <v>15</v>
      </c>
    </row>
    <row r="36855" spans="1:12">
      <c r="A36855" t="e">
        <f ca="1">E00251532063221</f>
        <v>#NAME?</v>
      </c>
      <c r="B36855">
        <v>447</v>
      </c>
      <c r="C36855" t="s">
        <v>262</v>
      </c>
      <c r="D36855" s="1">
        <v>41619</v>
      </c>
      <c r="F36855">
        <v>1</v>
      </c>
      <c r="G36855">
        <v>4019</v>
      </c>
      <c r="H36855" t="s">
        <v>26</v>
      </c>
      <c r="J36855" t="s">
        <v>14</v>
      </c>
      <c r="K36855">
        <v>49</v>
      </c>
      <c r="L36855" t="s">
        <v>15</v>
      </c>
    </row>
    <row r="36856" spans="1:12">
      <c r="A36856" t="e">
        <f ca="1">E00251532063221</f>
        <v>#NAME?</v>
      </c>
      <c r="B36856">
        <v>447</v>
      </c>
      <c r="C36856" t="s">
        <v>262</v>
      </c>
      <c r="D36856" s="1">
        <v>41823</v>
      </c>
      <c r="F36856">
        <v>3</v>
      </c>
      <c r="G36856">
        <v>4019</v>
      </c>
      <c r="H36856" t="s">
        <v>26</v>
      </c>
      <c r="J36856" t="s">
        <v>14</v>
      </c>
      <c r="K36856">
        <v>49</v>
      </c>
      <c r="L36856" t="s">
        <v>15</v>
      </c>
    </row>
    <row r="36857" spans="1:12">
      <c r="A36857" t="e">
        <f ca="1">E00251617721821</f>
        <v>#NAME?</v>
      </c>
      <c r="B36857">
        <v>3418</v>
      </c>
      <c r="C36857" t="s">
        <v>291</v>
      </c>
      <c r="D36857" s="1">
        <v>42022</v>
      </c>
      <c r="F36857">
        <v>1</v>
      </c>
      <c r="G36857">
        <v>4019</v>
      </c>
      <c r="H36857" t="s">
        <v>26</v>
      </c>
      <c r="J36857" t="s">
        <v>14</v>
      </c>
      <c r="K36857">
        <v>41</v>
      </c>
      <c r="L36857" t="s">
        <v>15</v>
      </c>
    </row>
    <row r="36858" spans="1:12">
      <c r="A36858" t="e">
        <f ca="1">E00251439068821</f>
        <v>#NAME?</v>
      </c>
      <c r="B36858">
        <v>701</v>
      </c>
      <c r="C36858" t="s">
        <v>72</v>
      </c>
      <c r="D36858" s="1">
        <v>42569</v>
      </c>
      <c r="F36858">
        <v>5</v>
      </c>
      <c r="G36858">
        <v>78050</v>
      </c>
      <c r="H36858" t="s">
        <v>197</v>
      </c>
      <c r="J36858" t="s">
        <v>14</v>
      </c>
      <c r="K36858">
        <v>53</v>
      </c>
      <c r="L36858" t="s">
        <v>22</v>
      </c>
    </row>
    <row r="36859" spans="1:12">
      <c r="A36859" t="e">
        <f ca="1">E00251527027521</f>
        <v>#NAME?</v>
      </c>
      <c r="B36859">
        <v>29</v>
      </c>
      <c r="C36859" t="s">
        <v>309</v>
      </c>
      <c r="D36859" s="1">
        <v>41578</v>
      </c>
      <c r="F36859">
        <v>1</v>
      </c>
      <c r="G36859">
        <v>2859</v>
      </c>
      <c r="H36859" t="s">
        <v>362</v>
      </c>
      <c r="J36859" t="s">
        <v>14</v>
      </c>
      <c r="K36859">
        <v>53</v>
      </c>
      <c r="L36859" t="s">
        <v>15</v>
      </c>
    </row>
    <row r="36860" spans="1:12">
      <c r="A36860" t="e">
        <f ca="1">E00251532063221</f>
        <v>#NAME?</v>
      </c>
      <c r="B36860">
        <v>447</v>
      </c>
      <c r="C36860" t="s">
        <v>262</v>
      </c>
      <c r="D36860" s="1">
        <v>41935</v>
      </c>
      <c r="F36860">
        <v>1</v>
      </c>
      <c r="G36860">
        <v>4019</v>
      </c>
      <c r="H36860" t="s">
        <v>26</v>
      </c>
      <c r="J36860" t="s">
        <v>14</v>
      </c>
      <c r="K36860">
        <v>50</v>
      </c>
      <c r="L36860" t="s">
        <v>15</v>
      </c>
    </row>
    <row r="36861" spans="1:12">
      <c r="A36861" t="e">
        <f ca="1">E00251526894021</f>
        <v>#NAME?</v>
      </c>
      <c r="B36861">
        <v>28</v>
      </c>
      <c r="C36861" t="s">
        <v>153</v>
      </c>
      <c r="D36861" s="1">
        <v>42354</v>
      </c>
      <c r="F36861">
        <v>2</v>
      </c>
      <c r="G36861">
        <v>52100</v>
      </c>
      <c r="H36861" t="s">
        <v>516</v>
      </c>
      <c r="J36861" t="s">
        <v>14</v>
      </c>
      <c r="K36861">
        <v>52</v>
      </c>
      <c r="L36861" t="s">
        <v>15</v>
      </c>
    </row>
    <row r="36862" spans="1:12">
      <c r="A36862" t="e">
        <f ca="1">E00251527027521</f>
        <v>#NAME?</v>
      </c>
      <c r="B36862">
        <v>29</v>
      </c>
      <c r="C36862" t="s">
        <v>309</v>
      </c>
      <c r="D36862" s="1">
        <v>41991</v>
      </c>
      <c r="F36862">
        <v>1</v>
      </c>
      <c r="G36862">
        <v>52100</v>
      </c>
      <c r="H36862" t="s">
        <v>516</v>
      </c>
      <c r="J36862" t="s">
        <v>14</v>
      </c>
      <c r="K36862">
        <v>54</v>
      </c>
      <c r="L36862" t="s">
        <v>15</v>
      </c>
    </row>
    <row r="36863" spans="1:12">
      <c r="A36863" t="e">
        <f ca="1">E00251430366921</f>
        <v>#NAME?</v>
      </c>
      <c r="B36863">
        <v>3072</v>
      </c>
      <c r="C36863" t="s">
        <v>315</v>
      </c>
      <c r="D36863" s="1">
        <v>36411</v>
      </c>
      <c r="F36863">
        <v>1</v>
      </c>
      <c r="G36863">
        <v>29531</v>
      </c>
      <c r="H36863" t="s">
        <v>316</v>
      </c>
      <c r="J36863" t="s">
        <v>272</v>
      </c>
      <c r="K36863">
        <v>36</v>
      </c>
      <c r="L36863" t="s">
        <v>15</v>
      </c>
    </row>
    <row r="36864" spans="1:12">
      <c r="A36864" t="e">
        <f ca="1">E00251513359021</f>
        <v>#NAME?</v>
      </c>
      <c r="B36864">
        <v>500</v>
      </c>
      <c r="C36864" t="s">
        <v>161</v>
      </c>
      <c r="D36864" s="1">
        <v>40968</v>
      </c>
      <c r="F36864">
        <v>1</v>
      </c>
      <c r="G36864">
        <v>30000</v>
      </c>
      <c r="H36864" t="s">
        <v>144</v>
      </c>
      <c r="J36864" t="s">
        <v>14</v>
      </c>
      <c r="K36864">
        <v>57</v>
      </c>
      <c r="L36864" t="s">
        <v>15</v>
      </c>
    </row>
    <row r="36865" spans="1:12">
      <c r="A36865" t="e">
        <f ca="1">E00251513359021</f>
        <v>#NAME?</v>
      </c>
      <c r="B36865">
        <v>500</v>
      </c>
      <c r="C36865" t="s">
        <v>161</v>
      </c>
      <c r="D36865" s="1">
        <v>41568</v>
      </c>
      <c r="F36865">
        <v>3</v>
      </c>
      <c r="G36865">
        <v>71940</v>
      </c>
      <c r="H36865" t="s">
        <v>135</v>
      </c>
      <c r="J36865" t="s">
        <v>14</v>
      </c>
      <c r="K36865">
        <v>58</v>
      </c>
      <c r="L36865" t="s">
        <v>15</v>
      </c>
    </row>
    <row r="36866" spans="1:12">
      <c r="A36866" t="e">
        <f ca="1">E00251531353921</f>
        <v>#NAME?</v>
      </c>
      <c r="B36866">
        <v>701</v>
      </c>
      <c r="C36866" t="s">
        <v>72</v>
      </c>
      <c r="D36866" s="1">
        <v>42405</v>
      </c>
      <c r="F36866">
        <v>3</v>
      </c>
      <c r="G36866">
        <v>7062</v>
      </c>
      <c r="H36866" t="s">
        <v>97</v>
      </c>
      <c r="J36866" t="s">
        <v>14</v>
      </c>
      <c r="K36866">
        <v>59</v>
      </c>
      <c r="L36866" t="s">
        <v>15</v>
      </c>
    </row>
    <row r="36867" spans="1:12">
      <c r="A36867" t="e">
        <f ca="1">E00251524958821</f>
        <v>#NAME?</v>
      </c>
      <c r="B36867">
        <v>455</v>
      </c>
      <c r="C36867" t="s">
        <v>312</v>
      </c>
      <c r="D36867" s="1">
        <v>41442</v>
      </c>
      <c r="F36867">
        <v>3</v>
      </c>
      <c r="G36867">
        <v>40290</v>
      </c>
      <c r="H36867" t="s">
        <v>348</v>
      </c>
      <c r="J36867" t="s">
        <v>14</v>
      </c>
      <c r="K36867">
        <v>63</v>
      </c>
      <c r="L36867" t="s">
        <v>15</v>
      </c>
    </row>
    <row r="36868" spans="1:12">
      <c r="A36868" t="e">
        <f ca="1">E00251537601921</f>
        <v>#NAME?</v>
      </c>
      <c r="B36868">
        <v>441</v>
      </c>
      <c r="C36868" t="s">
        <v>922</v>
      </c>
      <c r="D36868" s="1">
        <v>41409</v>
      </c>
      <c r="F36868">
        <v>1</v>
      </c>
      <c r="G36868">
        <v>78321</v>
      </c>
      <c r="H36868" t="s">
        <v>490</v>
      </c>
      <c r="J36868" t="s">
        <v>14</v>
      </c>
      <c r="K36868">
        <v>48</v>
      </c>
      <c r="L36868" t="s">
        <v>22</v>
      </c>
    </row>
    <row r="36869" spans="1:12">
      <c r="A36869" t="e">
        <f ca="1">E00251537601921</f>
        <v>#NAME?</v>
      </c>
      <c r="B36869">
        <v>441</v>
      </c>
      <c r="C36869" t="s">
        <v>922</v>
      </c>
      <c r="D36869" s="1">
        <v>41536</v>
      </c>
      <c r="F36869">
        <v>1</v>
      </c>
      <c r="G36869">
        <v>53010</v>
      </c>
      <c r="H36869" t="s">
        <v>261</v>
      </c>
      <c r="J36869" t="s">
        <v>14</v>
      </c>
      <c r="K36869">
        <v>48</v>
      </c>
      <c r="L36869" t="s">
        <v>15</v>
      </c>
    </row>
    <row r="36870" spans="1:12">
      <c r="A36870" t="e">
        <f ca="1">E00251514849321</f>
        <v>#NAME?</v>
      </c>
      <c r="B36870">
        <v>6156</v>
      </c>
      <c r="C36870" t="s">
        <v>352</v>
      </c>
      <c r="D36870" s="1">
        <v>41718</v>
      </c>
      <c r="F36870">
        <v>1</v>
      </c>
      <c r="G36870">
        <v>4019</v>
      </c>
      <c r="H36870" t="s">
        <v>26</v>
      </c>
      <c r="J36870" t="s">
        <v>14</v>
      </c>
      <c r="K36870">
        <v>46</v>
      </c>
      <c r="L36870" t="s">
        <v>15</v>
      </c>
    </row>
    <row r="36871" spans="1:12">
      <c r="A36871" t="e">
        <f ca="1">E00251514849321</f>
        <v>#NAME?</v>
      </c>
      <c r="B36871">
        <v>6156</v>
      </c>
      <c r="C36871" t="s">
        <v>352</v>
      </c>
      <c r="D36871" s="1">
        <v>41746</v>
      </c>
      <c r="F36871">
        <v>1</v>
      </c>
      <c r="G36871">
        <v>4019</v>
      </c>
      <c r="H36871" t="s">
        <v>26</v>
      </c>
      <c r="J36871" t="s">
        <v>14</v>
      </c>
      <c r="K36871">
        <v>47</v>
      </c>
      <c r="L36871" t="s">
        <v>15</v>
      </c>
    </row>
    <row r="36872" spans="1:12">
      <c r="A36872" t="e">
        <f ca="1">E00251514849321</f>
        <v>#NAME?</v>
      </c>
      <c r="B36872">
        <v>6156</v>
      </c>
      <c r="C36872" t="s">
        <v>352</v>
      </c>
      <c r="D36872" s="1">
        <v>42039</v>
      </c>
      <c r="F36872">
        <v>2</v>
      </c>
      <c r="G36872">
        <v>4019</v>
      </c>
      <c r="H36872" t="s">
        <v>26</v>
      </c>
      <c r="J36872" t="s">
        <v>14</v>
      </c>
      <c r="K36872">
        <v>47</v>
      </c>
      <c r="L36872" t="s">
        <v>15</v>
      </c>
    </row>
    <row r="36873" spans="1:12">
      <c r="A36873" t="e">
        <f ca="1">E00251430366921</f>
        <v>#NAME?</v>
      </c>
      <c r="B36873">
        <v>489</v>
      </c>
      <c r="C36873" t="s">
        <v>100</v>
      </c>
      <c r="D36873" s="1">
        <v>41123</v>
      </c>
      <c r="F36873">
        <v>2</v>
      </c>
      <c r="G36873">
        <v>4019</v>
      </c>
      <c r="H36873" t="s">
        <v>26</v>
      </c>
      <c r="J36873" t="s">
        <v>14</v>
      </c>
      <c r="K36873">
        <v>49</v>
      </c>
      <c r="L36873" t="s">
        <v>15</v>
      </c>
    </row>
    <row r="36874" spans="1:12">
      <c r="A36874" t="e">
        <f ca="1">E00251531353921</f>
        <v>#NAME?</v>
      </c>
      <c r="B36874">
        <v>701</v>
      </c>
      <c r="C36874" t="s">
        <v>72</v>
      </c>
      <c r="D36874" s="1">
        <v>42534</v>
      </c>
      <c r="F36874">
        <v>1</v>
      </c>
      <c r="G36874">
        <v>27800</v>
      </c>
      <c r="H36874" t="s">
        <v>145</v>
      </c>
      <c r="J36874" t="s">
        <v>14</v>
      </c>
      <c r="K36874">
        <v>60</v>
      </c>
      <c r="L36874" t="s">
        <v>15</v>
      </c>
    </row>
    <row r="36875" spans="1:12">
      <c r="A36875" t="e">
        <f ca="1">E00251513359021</f>
        <v>#NAME?</v>
      </c>
      <c r="B36875">
        <v>500</v>
      </c>
      <c r="C36875" t="s">
        <v>161</v>
      </c>
      <c r="D36875" s="1">
        <v>42353</v>
      </c>
      <c r="F36875">
        <v>1</v>
      </c>
      <c r="G36875">
        <v>5718</v>
      </c>
      <c r="H36875" t="s">
        <v>244</v>
      </c>
      <c r="J36875" t="s">
        <v>14</v>
      </c>
      <c r="K36875">
        <v>60</v>
      </c>
      <c r="L36875" t="s">
        <v>15</v>
      </c>
    </row>
    <row r="36876" spans="1:12">
      <c r="A36876" t="e">
        <f ca="1">E00251524958821</f>
        <v>#NAME?</v>
      </c>
      <c r="B36876">
        <v>455</v>
      </c>
      <c r="C36876" t="s">
        <v>312</v>
      </c>
      <c r="D36876" s="1">
        <v>41858</v>
      </c>
      <c r="F36876">
        <v>5</v>
      </c>
      <c r="G36876">
        <v>40290</v>
      </c>
      <c r="H36876" t="s">
        <v>348</v>
      </c>
      <c r="J36876" t="s">
        <v>14</v>
      </c>
      <c r="K36876">
        <v>64</v>
      </c>
      <c r="L36876" t="s">
        <v>15</v>
      </c>
    </row>
    <row r="36877" spans="1:12">
      <c r="A36877" t="e">
        <f ca="1">E00251524958821</f>
        <v>#NAME?</v>
      </c>
      <c r="B36877">
        <v>455</v>
      </c>
      <c r="C36877" t="s">
        <v>312</v>
      </c>
      <c r="D36877" s="1">
        <v>42025</v>
      </c>
      <c r="F36877">
        <v>2</v>
      </c>
      <c r="G36877">
        <v>25000</v>
      </c>
      <c r="H36877" t="s">
        <v>178</v>
      </c>
      <c r="J36877" t="s">
        <v>14</v>
      </c>
      <c r="K36877">
        <v>65</v>
      </c>
      <c r="L36877" t="s">
        <v>15</v>
      </c>
    </row>
    <row r="36878" spans="1:12">
      <c r="A36878" t="e">
        <f ca="1">E00251531353921</f>
        <v>#NAME?</v>
      </c>
      <c r="B36878">
        <v>701</v>
      </c>
      <c r="C36878" t="s">
        <v>72</v>
      </c>
      <c r="D36878" s="1">
        <v>41522</v>
      </c>
      <c r="F36878">
        <v>2</v>
      </c>
      <c r="G36878">
        <v>36240</v>
      </c>
      <c r="H36878" t="s">
        <v>279</v>
      </c>
      <c r="J36878" t="s">
        <v>14</v>
      </c>
      <c r="K36878">
        <v>57</v>
      </c>
      <c r="L36878" t="s">
        <v>15</v>
      </c>
    </row>
    <row r="36879" spans="1:12">
      <c r="A36879" t="e">
        <f ca="1">E00251531353921</f>
        <v>#NAME?</v>
      </c>
      <c r="B36879">
        <v>701</v>
      </c>
      <c r="C36879" t="s">
        <v>72</v>
      </c>
      <c r="D36879" s="1">
        <v>42612</v>
      </c>
      <c r="F36879">
        <v>3</v>
      </c>
      <c r="G36879">
        <v>7062</v>
      </c>
      <c r="H36879" t="s">
        <v>97</v>
      </c>
      <c r="J36879" t="s">
        <v>14</v>
      </c>
      <c r="K36879">
        <v>60</v>
      </c>
      <c r="L36879" t="s">
        <v>15</v>
      </c>
    </row>
    <row r="36880" spans="1:12">
      <c r="A36880" t="e">
        <f ca="1">E00251531353921</f>
        <v>#NAME?</v>
      </c>
      <c r="B36880">
        <v>701</v>
      </c>
      <c r="C36880" t="s">
        <v>72</v>
      </c>
      <c r="D36880" s="1">
        <v>42821</v>
      </c>
      <c r="F36880">
        <v>4</v>
      </c>
      <c r="G36880">
        <v>5369</v>
      </c>
      <c r="H36880" t="s">
        <v>253</v>
      </c>
      <c r="J36880" t="s">
        <v>14</v>
      </c>
      <c r="K36880">
        <v>61</v>
      </c>
      <c r="L36880" t="s">
        <v>15</v>
      </c>
    </row>
    <row r="36881" spans="1:12">
      <c r="A36881" t="e">
        <f ca="1">E00251439068821</f>
        <v>#NAME?</v>
      </c>
      <c r="B36881">
        <v>701</v>
      </c>
      <c r="C36881" t="s">
        <v>72</v>
      </c>
      <c r="D36881" s="1">
        <v>41243</v>
      </c>
      <c r="F36881">
        <v>4</v>
      </c>
      <c r="G36881">
        <v>7869</v>
      </c>
      <c r="H36881" t="s">
        <v>470</v>
      </c>
      <c r="J36881" t="s">
        <v>14</v>
      </c>
      <c r="K36881">
        <v>49</v>
      </c>
      <c r="L36881" t="s">
        <v>22</v>
      </c>
    </row>
    <row r="36882" spans="1:12">
      <c r="A36882" t="e">
        <f ca="1">E00251439068821</f>
        <v>#NAME?</v>
      </c>
      <c r="B36882">
        <v>701</v>
      </c>
      <c r="C36882" t="s">
        <v>72</v>
      </c>
      <c r="D36882" s="1">
        <v>42748</v>
      </c>
      <c r="F36882">
        <v>5</v>
      </c>
      <c r="G36882">
        <v>3004</v>
      </c>
      <c r="H36882" t="s">
        <v>104</v>
      </c>
      <c r="J36882" t="s">
        <v>14</v>
      </c>
      <c r="K36882">
        <v>53</v>
      </c>
      <c r="L36882" t="s">
        <v>15</v>
      </c>
    </row>
    <row r="36883" spans="1:12">
      <c r="A36883" t="e">
        <f ca="1">E00251617721821</f>
        <v>#NAME?</v>
      </c>
      <c r="B36883">
        <v>184</v>
      </c>
      <c r="C36883" t="s">
        <v>290</v>
      </c>
      <c r="D36883" s="1">
        <v>41320</v>
      </c>
      <c r="F36883">
        <v>1</v>
      </c>
      <c r="G36883">
        <v>9492</v>
      </c>
      <c r="H36883" t="s">
        <v>317</v>
      </c>
      <c r="J36883" t="s">
        <v>14</v>
      </c>
      <c r="K36883">
        <v>39</v>
      </c>
      <c r="L36883" t="s">
        <v>15</v>
      </c>
    </row>
    <row r="36884" spans="1:12">
      <c r="A36884" t="e">
        <f ca="1">E00251531353921</f>
        <v>#NAME?</v>
      </c>
      <c r="B36884">
        <v>109</v>
      </c>
      <c r="C36884" t="s">
        <v>480</v>
      </c>
      <c r="D36884" s="1">
        <v>42607</v>
      </c>
      <c r="F36884">
        <v>1</v>
      </c>
      <c r="G36884">
        <v>7822</v>
      </c>
      <c r="H36884" t="s">
        <v>495</v>
      </c>
      <c r="J36884" t="s">
        <v>14</v>
      </c>
      <c r="K36884">
        <v>60</v>
      </c>
      <c r="L36884" t="s">
        <v>22</v>
      </c>
    </row>
    <row r="36885" spans="1:12">
      <c r="A36885" t="e">
        <f ca="1">E00251531353921</f>
        <v>#NAME?</v>
      </c>
      <c r="B36885">
        <v>701</v>
      </c>
      <c r="C36885" t="s">
        <v>72</v>
      </c>
      <c r="D36885" s="1">
        <v>41241</v>
      </c>
      <c r="F36885">
        <v>1</v>
      </c>
      <c r="G36885">
        <v>78050</v>
      </c>
      <c r="H36885" t="s">
        <v>197</v>
      </c>
      <c r="J36885" t="s">
        <v>14</v>
      </c>
      <c r="K36885">
        <v>56</v>
      </c>
      <c r="L36885" t="s">
        <v>22</v>
      </c>
    </row>
    <row r="36886" spans="1:12">
      <c r="A36886" t="e">
        <f ca="1">E00251531353921</f>
        <v>#NAME?</v>
      </c>
      <c r="B36886">
        <v>701</v>
      </c>
      <c r="C36886" t="s">
        <v>72</v>
      </c>
      <c r="D36886" s="1">
        <v>42053</v>
      </c>
      <c r="F36886">
        <v>3</v>
      </c>
      <c r="G36886">
        <v>7062</v>
      </c>
      <c r="H36886" t="s">
        <v>97</v>
      </c>
      <c r="J36886" t="s">
        <v>14</v>
      </c>
      <c r="K36886">
        <v>58</v>
      </c>
      <c r="L36886" t="s">
        <v>15</v>
      </c>
    </row>
    <row r="36887" spans="1:12">
      <c r="A36887" t="e">
        <f ca="1">E00251531353921</f>
        <v>#NAME?</v>
      </c>
      <c r="B36887">
        <v>701</v>
      </c>
      <c r="C36887" t="s">
        <v>72</v>
      </c>
      <c r="D36887" s="1">
        <v>42086</v>
      </c>
      <c r="F36887">
        <v>5</v>
      </c>
      <c r="G36887">
        <v>4779</v>
      </c>
      <c r="H36887" t="s">
        <v>231</v>
      </c>
      <c r="J36887" t="s">
        <v>14</v>
      </c>
      <c r="K36887">
        <v>59</v>
      </c>
      <c r="L36887" t="s">
        <v>15</v>
      </c>
    </row>
    <row r="36888" spans="1:12">
      <c r="A36888" t="e">
        <f ca="1">E00251430366921</f>
        <v>#NAME?</v>
      </c>
      <c r="B36888">
        <v>489</v>
      </c>
      <c r="C36888" t="s">
        <v>100</v>
      </c>
      <c r="D36888" s="1">
        <v>42487</v>
      </c>
      <c r="F36888">
        <v>1</v>
      </c>
      <c r="G36888">
        <v>29690</v>
      </c>
      <c r="H36888" t="s">
        <v>52</v>
      </c>
      <c r="J36888" t="s">
        <v>14</v>
      </c>
      <c r="K36888">
        <v>52</v>
      </c>
      <c r="L36888" t="s">
        <v>15</v>
      </c>
    </row>
    <row r="36889" spans="1:12">
      <c r="A36889" t="e">
        <f ca="1">E00251430366921</f>
        <v>#NAME?</v>
      </c>
      <c r="B36889">
        <v>489</v>
      </c>
      <c r="C36889" t="s">
        <v>100</v>
      </c>
      <c r="D36889" s="1">
        <v>41891</v>
      </c>
      <c r="F36889">
        <v>1</v>
      </c>
      <c r="G36889">
        <v>1179</v>
      </c>
      <c r="H36889" t="s">
        <v>180</v>
      </c>
      <c r="J36889" t="s">
        <v>14</v>
      </c>
      <c r="K36889">
        <v>51</v>
      </c>
      <c r="L36889" t="s">
        <v>15</v>
      </c>
    </row>
    <row r="36890" spans="1:12">
      <c r="A36890" t="e">
        <f ca="1">E00251430366921</f>
        <v>#NAME?</v>
      </c>
      <c r="B36890">
        <v>489</v>
      </c>
      <c r="C36890" t="s">
        <v>100</v>
      </c>
      <c r="D36890" s="1">
        <v>42758</v>
      </c>
      <c r="F36890">
        <v>1</v>
      </c>
      <c r="G36890">
        <v>29690</v>
      </c>
      <c r="H36890" t="s">
        <v>52</v>
      </c>
      <c r="J36890" t="s">
        <v>14</v>
      </c>
      <c r="K36890">
        <v>53</v>
      </c>
      <c r="L36890" t="s">
        <v>15</v>
      </c>
    </row>
    <row r="36891" spans="1:12">
      <c r="A36891" t="e">
        <f ca="1">E00251430366921</f>
        <v>#NAME?</v>
      </c>
      <c r="B36891">
        <v>489</v>
      </c>
      <c r="C36891" t="s">
        <v>100</v>
      </c>
      <c r="D36891" s="1">
        <v>42817</v>
      </c>
      <c r="F36891">
        <v>1</v>
      </c>
      <c r="G36891">
        <v>7062</v>
      </c>
      <c r="H36891" t="s">
        <v>97</v>
      </c>
      <c r="J36891" t="s">
        <v>14</v>
      </c>
      <c r="K36891">
        <v>53</v>
      </c>
      <c r="L36891" t="s">
        <v>15</v>
      </c>
    </row>
    <row r="36892" spans="1:12">
      <c r="A36892" t="e">
        <f ca="1">E00251430366921</f>
        <v>#NAME?</v>
      </c>
      <c r="B36892">
        <v>3072</v>
      </c>
      <c r="C36892" t="s">
        <v>315</v>
      </c>
      <c r="D36892" s="1">
        <v>36424</v>
      </c>
      <c r="F36892">
        <v>1</v>
      </c>
      <c r="G36892">
        <v>29531</v>
      </c>
      <c r="H36892" t="s">
        <v>316</v>
      </c>
      <c r="J36892" t="s">
        <v>272</v>
      </c>
      <c r="K36892">
        <v>36</v>
      </c>
      <c r="L36892" t="s">
        <v>15</v>
      </c>
    </row>
    <row r="36893" spans="1:12">
      <c r="A36893" t="e">
        <f ca="1">E00251532063221</f>
        <v>#NAME?</v>
      </c>
      <c r="B36893">
        <v>447</v>
      </c>
      <c r="C36893" t="s">
        <v>262</v>
      </c>
      <c r="D36893" s="1">
        <v>41824</v>
      </c>
      <c r="F36893">
        <v>2</v>
      </c>
      <c r="G36893">
        <v>4019</v>
      </c>
      <c r="H36893" t="s">
        <v>26</v>
      </c>
      <c r="J36893" t="s">
        <v>14</v>
      </c>
      <c r="K36893">
        <v>49</v>
      </c>
      <c r="L36893" t="s">
        <v>15</v>
      </c>
    </row>
    <row r="36894" spans="1:12">
      <c r="A36894" t="e">
        <f ca="1">E00251429776121</f>
        <v>#NAME?</v>
      </c>
      <c r="B36894">
        <v>192</v>
      </c>
      <c r="C36894" t="s">
        <v>321</v>
      </c>
      <c r="D36894" s="1">
        <v>41159</v>
      </c>
      <c r="F36894">
        <v>2</v>
      </c>
      <c r="G36894">
        <v>30000</v>
      </c>
      <c r="H36894" t="s">
        <v>144</v>
      </c>
      <c r="J36894" t="s">
        <v>14</v>
      </c>
      <c r="K36894">
        <v>39</v>
      </c>
      <c r="L36894" t="s">
        <v>15</v>
      </c>
    </row>
    <row r="36895" spans="1:12">
      <c r="A36895" t="e">
        <f ca="1">E00251531865821</f>
        <v>#NAME?</v>
      </c>
      <c r="B36895">
        <v>702</v>
      </c>
      <c r="C36895" t="s">
        <v>293</v>
      </c>
      <c r="D36895" s="1">
        <v>41347</v>
      </c>
      <c r="F36895">
        <v>4</v>
      </c>
      <c r="G36895">
        <v>69010</v>
      </c>
      <c r="H36895" t="s">
        <v>294</v>
      </c>
      <c r="J36895" t="s">
        <v>14</v>
      </c>
      <c r="K36895">
        <v>52</v>
      </c>
      <c r="L36895" t="s">
        <v>15</v>
      </c>
    </row>
    <row r="36896" spans="1:12">
      <c r="A36896" t="e">
        <f ca="1">E00251432149421</f>
        <v>#NAME?</v>
      </c>
      <c r="B36896">
        <v>451</v>
      </c>
      <c r="C36896" t="s">
        <v>102</v>
      </c>
      <c r="D36896" s="1">
        <v>41920</v>
      </c>
      <c r="F36896">
        <v>1</v>
      </c>
      <c r="G36896">
        <v>7226</v>
      </c>
      <c r="H36896" t="s">
        <v>1001</v>
      </c>
      <c r="J36896" t="s">
        <v>14</v>
      </c>
      <c r="K36896">
        <v>62</v>
      </c>
      <c r="L36896" t="s">
        <v>15</v>
      </c>
    </row>
    <row r="36897" spans="1:12">
      <c r="A36897" t="e">
        <f ca="1">E00251432149421</f>
        <v>#NAME?</v>
      </c>
      <c r="B36897">
        <v>451</v>
      </c>
      <c r="C36897" t="s">
        <v>102</v>
      </c>
      <c r="D36897" s="1">
        <v>42702</v>
      </c>
      <c r="F36897">
        <v>1</v>
      </c>
      <c r="G36897">
        <v>4019</v>
      </c>
      <c r="H36897" t="s">
        <v>26</v>
      </c>
      <c r="J36897" t="s">
        <v>14</v>
      </c>
      <c r="K36897">
        <v>64</v>
      </c>
      <c r="L36897" t="s">
        <v>15</v>
      </c>
    </row>
    <row r="36898" spans="1:12">
      <c r="A36898" t="e">
        <f ca="1">E00251432149421</f>
        <v>#NAME?</v>
      </c>
      <c r="B36898">
        <v>1028</v>
      </c>
      <c r="C36898" t="s">
        <v>127</v>
      </c>
      <c r="D36898" s="1">
        <v>42506</v>
      </c>
      <c r="F36898">
        <v>1</v>
      </c>
      <c r="G36898">
        <v>4019</v>
      </c>
      <c r="H36898" t="s">
        <v>26</v>
      </c>
      <c r="I36898" t="s">
        <v>127</v>
      </c>
      <c r="J36898" t="s">
        <v>57</v>
      </c>
      <c r="K36898">
        <v>64</v>
      </c>
      <c r="L36898" t="s">
        <v>15</v>
      </c>
    </row>
    <row r="36899" spans="1:12">
      <c r="A36899" t="e">
        <f ca="1">E00251527027521</f>
        <v>#NAME?</v>
      </c>
      <c r="B36899">
        <v>29</v>
      </c>
      <c r="C36899" t="s">
        <v>309</v>
      </c>
      <c r="D36899" s="1">
        <v>41646</v>
      </c>
      <c r="F36899">
        <v>1</v>
      </c>
      <c r="G36899">
        <v>2859</v>
      </c>
      <c r="H36899" t="s">
        <v>362</v>
      </c>
      <c r="J36899" t="s">
        <v>14</v>
      </c>
      <c r="K36899">
        <v>53</v>
      </c>
      <c r="L36899" t="s">
        <v>15</v>
      </c>
    </row>
    <row r="36900" spans="1:12">
      <c r="A36900" t="e">
        <f ca="1">E00251527027521</f>
        <v>#NAME?</v>
      </c>
      <c r="B36900">
        <v>29</v>
      </c>
      <c r="C36900" t="s">
        <v>309</v>
      </c>
      <c r="D36900" s="1">
        <v>41967</v>
      </c>
      <c r="F36900">
        <v>2</v>
      </c>
      <c r="G36900">
        <v>7822</v>
      </c>
      <c r="H36900" t="s">
        <v>495</v>
      </c>
      <c r="J36900" t="s">
        <v>14</v>
      </c>
      <c r="K36900">
        <v>54</v>
      </c>
      <c r="L36900" t="s">
        <v>22</v>
      </c>
    </row>
    <row r="36901" spans="1:12">
      <c r="A36901" t="e">
        <f ca="1">E00251531865821</f>
        <v>#NAME?</v>
      </c>
      <c r="B36901">
        <v>702</v>
      </c>
      <c r="C36901" t="s">
        <v>293</v>
      </c>
      <c r="D36901" s="1">
        <v>42410</v>
      </c>
      <c r="F36901">
        <v>4</v>
      </c>
      <c r="G36901">
        <v>2724</v>
      </c>
      <c r="H36901" t="s">
        <v>73</v>
      </c>
      <c r="J36901" t="s">
        <v>14</v>
      </c>
      <c r="K36901">
        <v>55</v>
      </c>
      <c r="L36901" t="s">
        <v>15</v>
      </c>
    </row>
    <row r="36902" spans="1:12">
      <c r="A36902" t="e">
        <f ca="1">E00251531865821</f>
        <v>#NAME?</v>
      </c>
      <c r="B36902">
        <v>702</v>
      </c>
      <c r="C36902" t="s">
        <v>293</v>
      </c>
      <c r="D36902" s="1">
        <v>42565</v>
      </c>
      <c r="F36902">
        <v>3</v>
      </c>
      <c r="G36902">
        <v>2724</v>
      </c>
      <c r="H36902" t="s">
        <v>73</v>
      </c>
      <c r="J36902" t="s">
        <v>14</v>
      </c>
      <c r="K36902">
        <v>55</v>
      </c>
      <c r="L36902" t="s">
        <v>15</v>
      </c>
    </row>
    <row r="36903" spans="1:12">
      <c r="A36903" t="e">
        <f ca="1">E00251513292821</f>
        <v>#NAME?</v>
      </c>
      <c r="B36903">
        <v>467</v>
      </c>
      <c r="C36903" t="s">
        <v>232</v>
      </c>
      <c r="D36903" s="1">
        <v>41103</v>
      </c>
      <c r="F36903">
        <v>4</v>
      </c>
      <c r="G36903">
        <v>73390</v>
      </c>
      <c r="H36903" t="s">
        <v>66</v>
      </c>
      <c r="J36903" t="s">
        <v>14</v>
      </c>
      <c r="K36903">
        <v>53</v>
      </c>
      <c r="L36903" t="s">
        <v>15</v>
      </c>
    </row>
    <row r="36904" spans="1:12">
      <c r="A36904" t="e">
        <f ca="1">E00251429776121</f>
        <v>#NAME?</v>
      </c>
      <c r="B36904">
        <v>192</v>
      </c>
      <c r="C36904" t="s">
        <v>321</v>
      </c>
      <c r="D36904" s="1">
        <v>42905</v>
      </c>
      <c r="F36904">
        <v>2</v>
      </c>
      <c r="G36904">
        <v>78321</v>
      </c>
      <c r="H36904" t="s">
        <v>490</v>
      </c>
      <c r="J36904" t="s">
        <v>14</v>
      </c>
      <c r="K36904">
        <v>44</v>
      </c>
      <c r="L36904" t="s">
        <v>22</v>
      </c>
    </row>
    <row r="36905" spans="1:12">
      <c r="A36905" t="e">
        <f ca="1">E00251516995721</f>
        <v>#NAME?</v>
      </c>
      <c r="B36905">
        <v>1929</v>
      </c>
      <c r="C36905" t="s">
        <v>195</v>
      </c>
      <c r="D36905" s="1">
        <v>42065</v>
      </c>
      <c r="F36905">
        <v>1</v>
      </c>
      <c r="G36905">
        <v>46619</v>
      </c>
      <c r="H36905" t="s">
        <v>182</v>
      </c>
      <c r="J36905" t="s">
        <v>14</v>
      </c>
      <c r="K36905">
        <v>42</v>
      </c>
      <c r="L36905" t="s">
        <v>15</v>
      </c>
    </row>
    <row r="36906" spans="1:12">
      <c r="A36906" t="e">
        <f ca="1">E00251516995721</f>
        <v>#NAME?</v>
      </c>
      <c r="B36906">
        <v>1929</v>
      </c>
      <c r="C36906" t="s">
        <v>195</v>
      </c>
      <c r="D36906" s="1">
        <v>42719</v>
      </c>
      <c r="F36906">
        <v>2</v>
      </c>
      <c r="G36906">
        <v>4556</v>
      </c>
      <c r="H36906" t="s">
        <v>121</v>
      </c>
      <c r="J36906" t="s">
        <v>14</v>
      </c>
      <c r="K36906">
        <v>44</v>
      </c>
      <c r="L36906" t="s">
        <v>15</v>
      </c>
    </row>
    <row r="36907" spans="1:12">
      <c r="A36907" t="e">
        <f ca="1">E00251617721821</f>
        <v>#NAME?</v>
      </c>
      <c r="B36907">
        <v>184</v>
      </c>
      <c r="C36907" t="s">
        <v>290</v>
      </c>
      <c r="D36907" s="1">
        <v>40981</v>
      </c>
      <c r="F36907">
        <v>3</v>
      </c>
      <c r="G36907">
        <v>27800</v>
      </c>
      <c r="H36907" t="s">
        <v>145</v>
      </c>
      <c r="J36907" t="s">
        <v>14</v>
      </c>
      <c r="K36907">
        <v>38</v>
      </c>
      <c r="L36907" t="s">
        <v>15</v>
      </c>
    </row>
    <row r="36908" spans="1:12">
      <c r="A36908" t="e">
        <f ca="1">E00251515059521</f>
        <v>#NAME?</v>
      </c>
      <c r="B36908">
        <v>10</v>
      </c>
      <c r="C36908" t="s">
        <v>18</v>
      </c>
      <c r="D36908" s="1">
        <v>41849</v>
      </c>
      <c r="F36908">
        <v>3</v>
      </c>
      <c r="G36908">
        <v>7823</v>
      </c>
      <c r="H36908" t="s">
        <v>282</v>
      </c>
      <c r="J36908" t="s">
        <v>14</v>
      </c>
      <c r="K36908">
        <v>51</v>
      </c>
      <c r="L36908" t="s">
        <v>22</v>
      </c>
    </row>
    <row r="36909" spans="1:12">
      <c r="A36909" t="e">
        <f ca="1">E00251617721821</f>
        <v>#NAME?</v>
      </c>
      <c r="B36909">
        <v>3418</v>
      </c>
      <c r="C36909" t="s">
        <v>291</v>
      </c>
      <c r="D36909" s="1">
        <v>43095</v>
      </c>
      <c r="F36909">
        <v>1</v>
      </c>
      <c r="G36909">
        <v>7862</v>
      </c>
      <c r="H36909" t="s">
        <v>27</v>
      </c>
      <c r="J36909" t="s">
        <v>14</v>
      </c>
      <c r="K36909">
        <v>44</v>
      </c>
      <c r="L36909" t="s">
        <v>22</v>
      </c>
    </row>
    <row r="36910" spans="1:12">
      <c r="A36910" t="e">
        <f ca="1">E00251439068821</f>
        <v>#NAME?</v>
      </c>
      <c r="B36910">
        <v>355</v>
      </c>
      <c r="C36910" t="s">
        <v>302</v>
      </c>
      <c r="D36910" s="1">
        <v>42232</v>
      </c>
      <c r="F36910">
        <v>2</v>
      </c>
      <c r="G36910">
        <v>3004</v>
      </c>
      <c r="H36910" t="s">
        <v>104</v>
      </c>
      <c r="J36910" t="s">
        <v>14</v>
      </c>
      <c r="K36910">
        <v>52</v>
      </c>
      <c r="L36910" t="s">
        <v>15</v>
      </c>
    </row>
    <row r="36911" spans="1:12">
      <c r="A36911" t="e">
        <f ca="1">E00251528762521</f>
        <v>#NAME?</v>
      </c>
      <c r="B36911">
        <v>291</v>
      </c>
      <c r="C36911" t="s">
        <v>160</v>
      </c>
      <c r="D36911" s="1">
        <v>41326</v>
      </c>
      <c r="F36911">
        <v>1</v>
      </c>
      <c r="G36911">
        <v>7820</v>
      </c>
      <c r="H36911" t="s">
        <v>233</v>
      </c>
      <c r="J36911" t="s">
        <v>14</v>
      </c>
      <c r="K36911">
        <v>48</v>
      </c>
      <c r="L36911" t="s">
        <v>22</v>
      </c>
    </row>
    <row r="36912" spans="1:12">
      <c r="A36912" t="e">
        <f ca="1">E00251430366921</f>
        <v>#NAME?</v>
      </c>
      <c r="B36912">
        <v>489</v>
      </c>
      <c r="C36912" t="s">
        <v>100</v>
      </c>
      <c r="D36912" s="1">
        <v>43038</v>
      </c>
      <c r="F36912">
        <v>1</v>
      </c>
      <c r="G36912">
        <v>5265</v>
      </c>
      <c r="H36912" t="s">
        <v>1007</v>
      </c>
      <c r="J36912" t="s">
        <v>14</v>
      </c>
      <c r="K36912">
        <v>54</v>
      </c>
      <c r="L36912" t="s">
        <v>15</v>
      </c>
    </row>
    <row r="36913" spans="1:12">
      <c r="A36913" t="e">
        <f ca="1">E00251514762521</f>
        <v>#NAME?</v>
      </c>
      <c r="B36913">
        <v>449</v>
      </c>
      <c r="C36913" t="s">
        <v>124</v>
      </c>
      <c r="D36913" s="1">
        <v>41710</v>
      </c>
      <c r="F36913">
        <v>1</v>
      </c>
      <c r="G36913">
        <v>2169</v>
      </c>
      <c r="H36913" t="s">
        <v>40</v>
      </c>
      <c r="J36913" t="s">
        <v>14</v>
      </c>
      <c r="K36913">
        <v>46</v>
      </c>
      <c r="L36913" t="s">
        <v>15</v>
      </c>
    </row>
    <row r="36914" spans="1:12">
      <c r="A36914" t="e">
        <f ca="1">E00251531353921</f>
        <v>#NAME?</v>
      </c>
      <c r="B36914">
        <v>701</v>
      </c>
      <c r="C36914" t="s">
        <v>72</v>
      </c>
      <c r="D36914" s="1">
        <v>42499</v>
      </c>
      <c r="F36914">
        <v>1</v>
      </c>
      <c r="G36914">
        <v>27800</v>
      </c>
      <c r="H36914" t="s">
        <v>145</v>
      </c>
      <c r="J36914" t="s">
        <v>14</v>
      </c>
      <c r="K36914">
        <v>60</v>
      </c>
      <c r="L36914" t="s">
        <v>15</v>
      </c>
    </row>
    <row r="36915" spans="1:12">
      <c r="A36915" t="e">
        <f ca="1">E00251531353921</f>
        <v>#NAME?</v>
      </c>
      <c r="B36915">
        <v>701</v>
      </c>
      <c r="C36915" t="s">
        <v>72</v>
      </c>
      <c r="D36915" s="1">
        <v>42695</v>
      </c>
      <c r="F36915">
        <v>2</v>
      </c>
      <c r="G36915">
        <v>7262</v>
      </c>
      <c r="H36915" t="s">
        <v>198</v>
      </c>
      <c r="J36915" t="s">
        <v>14</v>
      </c>
      <c r="K36915">
        <v>60</v>
      </c>
      <c r="L36915" t="s">
        <v>15</v>
      </c>
    </row>
    <row r="36916" spans="1:12">
      <c r="A36916" t="e">
        <f ca="1">E00251439068821</f>
        <v>#NAME?</v>
      </c>
      <c r="B36916">
        <v>701</v>
      </c>
      <c r="C36916" t="s">
        <v>72</v>
      </c>
      <c r="D36916" s="1">
        <v>42986</v>
      </c>
      <c r="F36916">
        <v>4</v>
      </c>
      <c r="G36916">
        <v>7243</v>
      </c>
      <c r="H36916" t="s">
        <v>42</v>
      </c>
      <c r="J36916" t="s">
        <v>14</v>
      </c>
      <c r="K36916">
        <v>54</v>
      </c>
      <c r="L36916" t="s">
        <v>15</v>
      </c>
    </row>
    <row r="36917" spans="1:12">
      <c r="A36917" t="e">
        <f ca="1">E00251531353921</f>
        <v>#NAME?</v>
      </c>
      <c r="B36917">
        <v>701</v>
      </c>
      <c r="C36917" t="s">
        <v>72</v>
      </c>
      <c r="D36917" s="1">
        <v>42852</v>
      </c>
      <c r="F36917">
        <v>5</v>
      </c>
      <c r="G36917">
        <v>27802</v>
      </c>
      <c r="H36917" t="s">
        <v>83</v>
      </c>
      <c r="J36917" t="s">
        <v>14</v>
      </c>
      <c r="K36917">
        <v>61</v>
      </c>
      <c r="L36917" t="s">
        <v>15</v>
      </c>
    </row>
    <row r="36918" spans="1:12">
      <c r="A36918" t="e">
        <f ca="1">E00251531353921</f>
        <v>#NAME?</v>
      </c>
      <c r="B36918">
        <v>701</v>
      </c>
      <c r="C36918" t="s">
        <v>72</v>
      </c>
      <c r="D36918" s="1">
        <v>42996</v>
      </c>
      <c r="F36918">
        <v>3</v>
      </c>
      <c r="G36918">
        <v>7062</v>
      </c>
      <c r="H36918" t="s">
        <v>97</v>
      </c>
      <c r="J36918" t="s">
        <v>14</v>
      </c>
      <c r="K36918">
        <v>61</v>
      </c>
      <c r="L36918" t="s">
        <v>15</v>
      </c>
    </row>
    <row r="36919" spans="1:12">
      <c r="A36919" t="e">
        <f ca="1">E00251531353921</f>
        <v>#NAME?</v>
      </c>
      <c r="B36919">
        <v>701</v>
      </c>
      <c r="C36919" t="s">
        <v>72</v>
      </c>
      <c r="D36919" s="1">
        <v>43024</v>
      </c>
      <c r="F36919">
        <v>1</v>
      </c>
      <c r="G36919">
        <v>27802</v>
      </c>
      <c r="H36919" t="s">
        <v>83</v>
      </c>
      <c r="J36919" t="s">
        <v>14</v>
      </c>
      <c r="K36919">
        <v>61</v>
      </c>
      <c r="L36919" t="s">
        <v>15</v>
      </c>
    </row>
    <row r="36920" spans="1:12">
      <c r="A36920" t="e">
        <f ca="1">E00251531353921</f>
        <v>#NAME?</v>
      </c>
      <c r="B36920">
        <v>701</v>
      </c>
      <c r="C36920" t="s">
        <v>72</v>
      </c>
      <c r="D36920" s="1">
        <v>43087</v>
      </c>
      <c r="F36920">
        <v>3</v>
      </c>
      <c r="G36920">
        <v>27802</v>
      </c>
      <c r="H36920" t="s">
        <v>83</v>
      </c>
      <c r="J36920" t="s">
        <v>14</v>
      </c>
      <c r="K36920">
        <v>61</v>
      </c>
      <c r="L36920" t="s">
        <v>15</v>
      </c>
    </row>
    <row r="36921" spans="1:12">
      <c r="A36921" t="e">
        <f ca="1">E00251429178821</f>
        <v>#NAME?</v>
      </c>
      <c r="B36921">
        <v>285</v>
      </c>
      <c r="C36921" t="s">
        <v>117</v>
      </c>
      <c r="D36921" s="1">
        <v>42753</v>
      </c>
      <c r="F36921">
        <v>1</v>
      </c>
      <c r="G36921">
        <v>7871</v>
      </c>
      <c r="H36921" t="s">
        <v>674</v>
      </c>
      <c r="J36921" t="s">
        <v>14</v>
      </c>
      <c r="K36921">
        <v>58</v>
      </c>
      <c r="L36921" t="s">
        <v>22</v>
      </c>
    </row>
    <row r="36922" spans="1:12">
      <c r="A36922" t="e">
        <f t="shared" ref="A36922:A36927" ca="1" si="343">E00251531865821</f>
        <v>#NAME?</v>
      </c>
      <c r="B36922">
        <v>702</v>
      </c>
      <c r="C36922" t="s">
        <v>293</v>
      </c>
      <c r="D36922" s="1">
        <v>42033</v>
      </c>
      <c r="F36922">
        <v>2</v>
      </c>
      <c r="G36922">
        <v>2724</v>
      </c>
      <c r="H36922" t="s">
        <v>73</v>
      </c>
      <c r="J36922" t="s">
        <v>14</v>
      </c>
      <c r="K36922">
        <v>54</v>
      </c>
      <c r="L36922" t="s">
        <v>15</v>
      </c>
    </row>
    <row r="36923" spans="1:12">
      <c r="A36923" t="e">
        <f t="shared" ca="1" si="343"/>
        <v>#NAME?</v>
      </c>
      <c r="B36923">
        <v>702</v>
      </c>
      <c r="C36923" t="s">
        <v>293</v>
      </c>
      <c r="D36923" s="1">
        <v>42048</v>
      </c>
      <c r="F36923">
        <v>4</v>
      </c>
      <c r="G36923">
        <v>69010</v>
      </c>
      <c r="H36923" t="s">
        <v>294</v>
      </c>
      <c r="J36923" t="s">
        <v>14</v>
      </c>
      <c r="K36923">
        <v>54</v>
      </c>
      <c r="L36923" t="s">
        <v>15</v>
      </c>
    </row>
    <row r="36924" spans="1:12">
      <c r="A36924" t="e">
        <f t="shared" ca="1" si="343"/>
        <v>#NAME?</v>
      </c>
      <c r="B36924">
        <v>702</v>
      </c>
      <c r="C36924" t="s">
        <v>293</v>
      </c>
      <c r="D36924" s="1">
        <v>42215</v>
      </c>
      <c r="F36924">
        <v>6</v>
      </c>
      <c r="G36924">
        <v>6264</v>
      </c>
      <c r="H36924" t="s">
        <v>295</v>
      </c>
      <c r="J36924" t="s">
        <v>14</v>
      </c>
      <c r="K36924">
        <v>54</v>
      </c>
      <c r="L36924" t="s">
        <v>15</v>
      </c>
    </row>
    <row r="36925" spans="1:12">
      <c r="A36925" t="e">
        <f t="shared" ca="1" si="343"/>
        <v>#NAME?</v>
      </c>
      <c r="B36925">
        <v>702</v>
      </c>
      <c r="C36925" t="s">
        <v>293</v>
      </c>
      <c r="D36925" s="1">
        <v>42410</v>
      </c>
      <c r="F36925">
        <v>5</v>
      </c>
      <c r="G36925">
        <v>6264</v>
      </c>
      <c r="H36925" t="s">
        <v>295</v>
      </c>
      <c r="J36925" t="s">
        <v>14</v>
      </c>
      <c r="K36925">
        <v>55</v>
      </c>
      <c r="L36925" t="s">
        <v>15</v>
      </c>
    </row>
    <row r="36926" spans="1:12">
      <c r="A36926" t="e">
        <f t="shared" ca="1" si="343"/>
        <v>#NAME?</v>
      </c>
      <c r="B36926">
        <v>702</v>
      </c>
      <c r="C36926" t="s">
        <v>293</v>
      </c>
      <c r="D36926" s="1">
        <v>42292</v>
      </c>
      <c r="F36926">
        <v>6</v>
      </c>
      <c r="G36926">
        <v>7273</v>
      </c>
      <c r="H36926" t="s">
        <v>543</v>
      </c>
      <c r="J36926" t="s">
        <v>14</v>
      </c>
      <c r="K36926">
        <v>54</v>
      </c>
      <c r="L36926" t="s">
        <v>15</v>
      </c>
    </row>
    <row r="36927" spans="1:12">
      <c r="A36927" t="e">
        <f t="shared" ca="1" si="343"/>
        <v>#NAME?</v>
      </c>
      <c r="B36927">
        <v>702</v>
      </c>
      <c r="C36927" t="s">
        <v>293</v>
      </c>
      <c r="D36927" s="1">
        <v>42851</v>
      </c>
      <c r="F36927">
        <v>5</v>
      </c>
      <c r="G36927">
        <v>6264</v>
      </c>
      <c r="H36927" t="s">
        <v>295</v>
      </c>
      <c r="J36927" t="s">
        <v>14</v>
      </c>
      <c r="K36927">
        <v>56</v>
      </c>
      <c r="L36927" t="s">
        <v>15</v>
      </c>
    </row>
    <row r="36928" spans="1:12">
      <c r="A36928" t="e">
        <f ca="1">E00251514762521</f>
        <v>#NAME?</v>
      </c>
      <c r="B36928">
        <v>449</v>
      </c>
      <c r="C36928" t="s">
        <v>124</v>
      </c>
      <c r="D36928" s="1">
        <v>42353</v>
      </c>
      <c r="F36928">
        <v>1</v>
      </c>
      <c r="G36928">
        <v>5206</v>
      </c>
      <c r="H36928" t="s">
        <v>265</v>
      </c>
      <c r="J36928" t="s">
        <v>14</v>
      </c>
      <c r="K36928">
        <v>48</v>
      </c>
      <c r="L36928" t="s">
        <v>15</v>
      </c>
    </row>
    <row r="36929" spans="1:12">
      <c r="A36929" t="e">
        <f ca="1">E00251617721821</f>
        <v>#NAME?</v>
      </c>
      <c r="B36929">
        <v>184</v>
      </c>
      <c r="C36929" t="s">
        <v>290</v>
      </c>
      <c r="D36929" s="1">
        <v>42086</v>
      </c>
      <c r="F36929">
        <v>2</v>
      </c>
      <c r="G36929">
        <v>4019</v>
      </c>
      <c r="H36929" t="s">
        <v>26</v>
      </c>
      <c r="J36929" t="s">
        <v>14</v>
      </c>
      <c r="K36929">
        <v>41</v>
      </c>
      <c r="L36929" t="s">
        <v>15</v>
      </c>
    </row>
    <row r="36930" spans="1:12">
      <c r="A36930" t="e">
        <f ca="1">E00251527027521</f>
        <v>#NAME?</v>
      </c>
      <c r="B36930">
        <v>29</v>
      </c>
      <c r="C36930" t="s">
        <v>309</v>
      </c>
      <c r="D36930" s="1">
        <v>41991</v>
      </c>
      <c r="F36930">
        <v>3</v>
      </c>
      <c r="G36930">
        <v>5236</v>
      </c>
      <c r="H36930" t="s">
        <v>774</v>
      </c>
      <c r="J36930" t="s">
        <v>14</v>
      </c>
      <c r="K36930">
        <v>54</v>
      </c>
      <c r="L36930" t="s">
        <v>15</v>
      </c>
    </row>
    <row r="36931" spans="1:12">
      <c r="A36931" t="e">
        <f ca="1">E00251532320621</f>
        <v>#NAME?</v>
      </c>
      <c r="B36931">
        <v>7505</v>
      </c>
      <c r="C36931" t="s">
        <v>209</v>
      </c>
      <c r="D36931" s="1">
        <v>42887</v>
      </c>
      <c r="F36931">
        <v>1</v>
      </c>
      <c r="G36931">
        <v>69010</v>
      </c>
      <c r="H36931" t="s">
        <v>294</v>
      </c>
      <c r="J36931" t="s">
        <v>14</v>
      </c>
      <c r="K36931">
        <v>49</v>
      </c>
      <c r="L36931" t="s">
        <v>15</v>
      </c>
    </row>
    <row r="36932" spans="1:12">
      <c r="A36932" t="e">
        <f ca="1">E00251439665521</f>
        <v>#NAME?</v>
      </c>
      <c r="B36932">
        <v>494</v>
      </c>
      <c r="C36932" t="s">
        <v>63</v>
      </c>
      <c r="D36932" s="1">
        <v>42690</v>
      </c>
      <c r="F36932">
        <v>1</v>
      </c>
      <c r="G36932">
        <v>7856</v>
      </c>
      <c r="H36932" t="s">
        <v>368</v>
      </c>
      <c r="J36932" t="s">
        <v>14</v>
      </c>
      <c r="K36932">
        <v>48</v>
      </c>
      <c r="L36932" t="s">
        <v>22</v>
      </c>
    </row>
    <row r="36933" spans="1:12">
      <c r="A36933" t="e">
        <f ca="1">E00251529195621</f>
        <v>#NAME?</v>
      </c>
      <c r="B36933">
        <v>161</v>
      </c>
      <c r="C36933" t="s">
        <v>349</v>
      </c>
      <c r="D36933" s="1">
        <v>42089</v>
      </c>
      <c r="F36933">
        <v>1</v>
      </c>
      <c r="G36933">
        <v>2720</v>
      </c>
      <c r="H36933" t="s">
        <v>65</v>
      </c>
      <c r="J36933" t="s">
        <v>14</v>
      </c>
      <c r="K36933">
        <v>57</v>
      </c>
      <c r="L36933" t="s">
        <v>15</v>
      </c>
    </row>
    <row r="36934" spans="1:12">
      <c r="A36934" t="e">
        <f ca="1">E00251430234721</f>
        <v>#NAME?</v>
      </c>
      <c r="B36934">
        <v>486</v>
      </c>
      <c r="C36934" t="s">
        <v>340</v>
      </c>
      <c r="D36934" s="1">
        <v>42744</v>
      </c>
      <c r="F36934">
        <v>1</v>
      </c>
      <c r="G36934">
        <v>38870</v>
      </c>
      <c r="H36934" t="s">
        <v>514</v>
      </c>
      <c r="J36934" t="s">
        <v>14</v>
      </c>
      <c r="K36934">
        <v>52</v>
      </c>
      <c r="L36934" t="s">
        <v>15</v>
      </c>
    </row>
    <row r="36935" spans="1:12">
      <c r="A36935" t="e">
        <f ca="1">E00251617721821</f>
        <v>#NAME?</v>
      </c>
      <c r="B36935">
        <v>184</v>
      </c>
      <c r="C36935" t="s">
        <v>290</v>
      </c>
      <c r="D36935" s="1">
        <v>41310</v>
      </c>
      <c r="F36935">
        <v>3</v>
      </c>
      <c r="G36935">
        <v>27800</v>
      </c>
      <c r="H36935" t="s">
        <v>145</v>
      </c>
      <c r="J36935" t="s">
        <v>14</v>
      </c>
      <c r="K36935">
        <v>39</v>
      </c>
      <c r="L36935" t="s">
        <v>15</v>
      </c>
    </row>
    <row r="36936" spans="1:12">
      <c r="A36936" t="e">
        <f ca="1">E00251516995721</f>
        <v>#NAME?</v>
      </c>
      <c r="B36936">
        <v>1929</v>
      </c>
      <c r="C36936" t="s">
        <v>195</v>
      </c>
      <c r="D36936" s="1">
        <v>42131</v>
      </c>
      <c r="F36936">
        <v>3</v>
      </c>
      <c r="G36936">
        <v>70400</v>
      </c>
      <c r="H36936" t="s">
        <v>536</v>
      </c>
      <c r="J36936" t="s">
        <v>14</v>
      </c>
      <c r="K36936">
        <v>42</v>
      </c>
      <c r="L36936" t="s">
        <v>15</v>
      </c>
    </row>
    <row r="36937" spans="1:12">
      <c r="A36937" t="e">
        <f ca="1">E00251430366921</f>
        <v>#NAME?</v>
      </c>
      <c r="B36937">
        <v>489</v>
      </c>
      <c r="C36937" t="s">
        <v>100</v>
      </c>
      <c r="D36937" s="1">
        <v>41772</v>
      </c>
      <c r="F36937">
        <v>1</v>
      </c>
      <c r="G36937">
        <v>7222</v>
      </c>
      <c r="H36937" t="s">
        <v>560</v>
      </c>
      <c r="J36937" t="s">
        <v>14</v>
      </c>
      <c r="K36937">
        <v>50</v>
      </c>
      <c r="L36937" t="s">
        <v>15</v>
      </c>
    </row>
    <row r="36938" spans="1:12">
      <c r="A36938" t="e">
        <f ca="1">E00251430366921</f>
        <v>#NAME?</v>
      </c>
      <c r="B36938">
        <v>489</v>
      </c>
      <c r="C36938" t="s">
        <v>100</v>
      </c>
      <c r="D36938" s="1">
        <v>42656</v>
      </c>
      <c r="F36938">
        <v>1</v>
      </c>
      <c r="G36938">
        <v>52100</v>
      </c>
      <c r="H36938" t="s">
        <v>516</v>
      </c>
      <c r="J36938" t="s">
        <v>14</v>
      </c>
      <c r="K36938">
        <v>53</v>
      </c>
      <c r="L36938" t="s">
        <v>15</v>
      </c>
    </row>
    <row r="36939" spans="1:12">
      <c r="A36939" t="e">
        <f ca="1">E00251429776121</f>
        <v>#NAME?</v>
      </c>
      <c r="B36939">
        <v>192</v>
      </c>
      <c r="C36939" t="s">
        <v>321</v>
      </c>
      <c r="D36939" s="1">
        <v>42860</v>
      </c>
      <c r="F36939">
        <v>1</v>
      </c>
      <c r="G36939">
        <v>6029</v>
      </c>
      <c r="H36939" t="s">
        <v>728</v>
      </c>
      <c r="J36939" t="s">
        <v>14</v>
      </c>
      <c r="K36939">
        <v>43</v>
      </c>
      <c r="L36939" t="s">
        <v>15</v>
      </c>
    </row>
    <row r="36940" spans="1:12">
      <c r="A36940" t="e">
        <f ca="1">E00251514762521</f>
        <v>#NAME?</v>
      </c>
      <c r="B36940">
        <v>449</v>
      </c>
      <c r="C36940" t="s">
        <v>124</v>
      </c>
      <c r="D36940" s="1">
        <v>41566</v>
      </c>
      <c r="F36940">
        <v>1</v>
      </c>
      <c r="G36940">
        <v>70583</v>
      </c>
      <c r="H36940" t="s">
        <v>525</v>
      </c>
      <c r="J36940" t="s">
        <v>14</v>
      </c>
      <c r="K36940">
        <v>46</v>
      </c>
      <c r="L36940" t="s">
        <v>15</v>
      </c>
    </row>
    <row r="36941" spans="1:12">
      <c r="A36941" t="e">
        <f ca="1">E00251429776121</f>
        <v>#NAME?</v>
      </c>
      <c r="B36941">
        <v>725</v>
      </c>
      <c r="C36941" t="s">
        <v>550</v>
      </c>
      <c r="D36941" s="1">
        <v>41288</v>
      </c>
      <c r="E36941">
        <v>1</v>
      </c>
      <c r="F36941">
        <v>1</v>
      </c>
      <c r="G36941">
        <v>7172</v>
      </c>
      <c r="H36941" t="s">
        <v>1377</v>
      </c>
      <c r="J36941" t="s">
        <v>34</v>
      </c>
      <c r="K36941">
        <v>39</v>
      </c>
      <c r="L36941" t="s">
        <v>15</v>
      </c>
    </row>
    <row r="36942" spans="1:12">
      <c r="A36942" t="e">
        <f ca="1">E00251524958821</f>
        <v>#NAME?</v>
      </c>
      <c r="B36942">
        <v>455</v>
      </c>
      <c r="C36942" t="s">
        <v>312</v>
      </c>
      <c r="D36942" s="1">
        <v>42052</v>
      </c>
      <c r="F36942">
        <v>5</v>
      </c>
      <c r="G36942">
        <v>40290</v>
      </c>
      <c r="H36942" t="s">
        <v>348</v>
      </c>
      <c r="J36942" t="s">
        <v>14</v>
      </c>
      <c r="K36942">
        <v>65</v>
      </c>
      <c r="L36942" t="s">
        <v>15</v>
      </c>
    </row>
    <row r="36943" spans="1:12">
      <c r="A36943" t="e">
        <f ca="1">E00251524958821</f>
        <v>#NAME?</v>
      </c>
      <c r="B36943">
        <v>455</v>
      </c>
      <c r="C36943" t="s">
        <v>312</v>
      </c>
      <c r="D36943" s="1">
        <v>42685</v>
      </c>
      <c r="F36943">
        <v>2</v>
      </c>
      <c r="G36943">
        <v>25000</v>
      </c>
      <c r="H36943" t="s">
        <v>178</v>
      </c>
      <c r="J36943" t="s">
        <v>14</v>
      </c>
      <c r="K36943">
        <v>67</v>
      </c>
      <c r="L36943" t="s">
        <v>15</v>
      </c>
    </row>
    <row r="36944" spans="1:12">
      <c r="A36944" t="e">
        <f ca="1">E00251529195621</f>
        <v>#NAME?</v>
      </c>
      <c r="B36944">
        <v>827</v>
      </c>
      <c r="C36944" t="s">
        <v>205</v>
      </c>
      <c r="D36944" s="1">
        <v>40917</v>
      </c>
      <c r="E36944">
        <v>0</v>
      </c>
      <c r="F36944">
        <v>1</v>
      </c>
      <c r="G36944">
        <v>71741</v>
      </c>
      <c r="H36944" t="s">
        <v>1782</v>
      </c>
      <c r="J36944" t="s">
        <v>34</v>
      </c>
      <c r="K36944">
        <v>54</v>
      </c>
      <c r="L36944" t="s">
        <v>15</v>
      </c>
    </row>
    <row r="36945" spans="1:12">
      <c r="A36945" t="e">
        <f ca="1">E00251616253621</f>
        <v>#NAME?</v>
      </c>
      <c r="B36945">
        <v>486</v>
      </c>
      <c r="C36945" t="s">
        <v>340</v>
      </c>
      <c r="D36945" s="1">
        <v>41512</v>
      </c>
      <c r="F36945">
        <v>1</v>
      </c>
      <c r="G36945">
        <v>9051</v>
      </c>
      <c r="H36945" t="s">
        <v>1783</v>
      </c>
      <c r="J36945" t="s">
        <v>14</v>
      </c>
      <c r="K36945">
        <v>42</v>
      </c>
      <c r="L36945" t="s">
        <v>15</v>
      </c>
    </row>
    <row r="36946" spans="1:12">
      <c r="A36946" t="e">
        <f ca="1">E00251616253621</f>
        <v>#NAME?</v>
      </c>
      <c r="B36946">
        <v>486</v>
      </c>
      <c r="C36946" t="s">
        <v>340</v>
      </c>
      <c r="D36946" s="1">
        <v>41613</v>
      </c>
      <c r="F36946">
        <v>1</v>
      </c>
      <c r="G36946">
        <v>30000</v>
      </c>
      <c r="H36946" t="s">
        <v>144</v>
      </c>
      <c r="J36946" t="s">
        <v>14</v>
      </c>
      <c r="K36946">
        <v>42</v>
      </c>
      <c r="L36946" t="s">
        <v>15</v>
      </c>
    </row>
    <row r="36947" spans="1:12">
      <c r="A36947" t="e">
        <f ca="1">E00251532320621</f>
        <v>#NAME?</v>
      </c>
      <c r="B36947">
        <v>502</v>
      </c>
      <c r="C36947" t="s">
        <v>172</v>
      </c>
      <c r="D36947" s="1">
        <v>41533</v>
      </c>
      <c r="F36947">
        <v>1</v>
      </c>
      <c r="G36947">
        <v>477</v>
      </c>
      <c r="H36947" t="s">
        <v>615</v>
      </c>
      <c r="J36947" t="s">
        <v>14</v>
      </c>
      <c r="K36947">
        <v>45</v>
      </c>
      <c r="L36947" t="s">
        <v>15</v>
      </c>
    </row>
    <row r="36948" spans="1:12">
      <c r="A36948" t="e">
        <f ca="1">E00251524958821</f>
        <v>#NAME?</v>
      </c>
      <c r="B36948">
        <v>455</v>
      </c>
      <c r="C36948" t="s">
        <v>312</v>
      </c>
      <c r="D36948" s="1">
        <v>42865</v>
      </c>
      <c r="F36948">
        <v>2</v>
      </c>
      <c r="G36948">
        <v>5718</v>
      </c>
      <c r="H36948" t="s">
        <v>244</v>
      </c>
      <c r="J36948" t="s">
        <v>14</v>
      </c>
      <c r="K36948">
        <v>67</v>
      </c>
      <c r="L36948" t="s">
        <v>15</v>
      </c>
    </row>
    <row r="36949" spans="1:12">
      <c r="A36949" t="e">
        <f ca="1">E00251616253621</f>
        <v>#NAME?</v>
      </c>
      <c r="B36949">
        <v>486</v>
      </c>
      <c r="C36949" t="s">
        <v>340</v>
      </c>
      <c r="D36949" s="1">
        <v>42829</v>
      </c>
      <c r="F36949">
        <v>1</v>
      </c>
      <c r="G36949">
        <v>4557</v>
      </c>
      <c r="H36949" t="s">
        <v>1275</v>
      </c>
      <c r="J36949" t="s">
        <v>14</v>
      </c>
      <c r="K36949">
        <v>46</v>
      </c>
      <c r="L36949" t="s">
        <v>15</v>
      </c>
    </row>
    <row r="36950" spans="1:12">
      <c r="A36950" t="e">
        <f ca="1">E00251432274421</f>
        <v>#NAME?</v>
      </c>
      <c r="B36950">
        <v>450</v>
      </c>
      <c r="C36950" t="s">
        <v>227</v>
      </c>
      <c r="D36950" s="1">
        <v>40987</v>
      </c>
      <c r="F36950">
        <v>1</v>
      </c>
      <c r="G36950">
        <v>49390</v>
      </c>
      <c r="H36950" t="s">
        <v>59</v>
      </c>
      <c r="J36950" t="s">
        <v>14</v>
      </c>
      <c r="K36950">
        <v>46</v>
      </c>
      <c r="L36950" t="s">
        <v>15</v>
      </c>
    </row>
    <row r="36951" spans="1:12">
      <c r="A36951" t="e">
        <f ca="1">E00251615164721</f>
        <v>#NAME?</v>
      </c>
      <c r="B36951">
        <v>763</v>
      </c>
      <c r="C36951" t="s">
        <v>194</v>
      </c>
      <c r="D36951" s="1">
        <v>42971</v>
      </c>
      <c r="F36951">
        <v>1</v>
      </c>
      <c r="G36951">
        <v>30000</v>
      </c>
      <c r="H36951" t="s">
        <v>144</v>
      </c>
      <c r="I36951" t="s">
        <v>56</v>
      </c>
      <c r="J36951" t="s">
        <v>57</v>
      </c>
      <c r="K36951">
        <v>61</v>
      </c>
      <c r="L36951" t="s">
        <v>15</v>
      </c>
    </row>
    <row r="36952" spans="1:12">
      <c r="A36952" t="e">
        <f ca="1">E00251432274421</f>
        <v>#NAME?</v>
      </c>
      <c r="B36952">
        <v>6046</v>
      </c>
      <c r="C36952" t="s">
        <v>98</v>
      </c>
      <c r="D36952" s="1">
        <v>42749</v>
      </c>
      <c r="E36952">
        <v>1</v>
      </c>
      <c r="F36952">
        <v>8</v>
      </c>
      <c r="G36952">
        <v>36504</v>
      </c>
      <c r="H36952" t="s">
        <v>1068</v>
      </c>
      <c r="J36952" t="s">
        <v>34</v>
      </c>
      <c r="K36952">
        <v>51</v>
      </c>
      <c r="L36952" t="s">
        <v>15</v>
      </c>
    </row>
    <row r="36953" spans="1:12">
      <c r="A36953" t="e">
        <f ca="1">E00251524958821</f>
        <v>#NAME?</v>
      </c>
      <c r="B36953">
        <v>455</v>
      </c>
      <c r="C36953" t="s">
        <v>312</v>
      </c>
      <c r="D36953" s="1">
        <v>43033</v>
      </c>
      <c r="F36953">
        <v>2</v>
      </c>
      <c r="G36953">
        <v>4289</v>
      </c>
      <c r="H36953" t="s">
        <v>1116</v>
      </c>
      <c r="J36953" t="s">
        <v>14</v>
      </c>
      <c r="K36953">
        <v>68</v>
      </c>
      <c r="L36953" t="s">
        <v>15</v>
      </c>
    </row>
    <row r="36954" spans="1:12">
      <c r="A36954" t="e">
        <f ca="1">E00251524958821</f>
        <v>#NAME?</v>
      </c>
      <c r="B36954">
        <v>455</v>
      </c>
      <c r="C36954" t="s">
        <v>312</v>
      </c>
      <c r="D36954" s="1">
        <v>43033</v>
      </c>
      <c r="F36954">
        <v>5</v>
      </c>
      <c r="G36954">
        <v>4408</v>
      </c>
      <c r="H36954" t="s">
        <v>356</v>
      </c>
      <c r="J36954" t="s">
        <v>14</v>
      </c>
      <c r="K36954">
        <v>68</v>
      </c>
      <c r="L36954" t="s">
        <v>15</v>
      </c>
    </row>
    <row r="36955" spans="1:12">
      <c r="A36955" t="e">
        <f ca="1">E00251427397321</f>
        <v>#NAME?</v>
      </c>
      <c r="B36955">
        <v>30</v>
      </c>
      <c r="C36955" t="s">
        <v>344</v>
      </c>
      <c r="D36955" s="1">
        <v>41089</v>
      </c>
      <c r="F36955">
        <v>1</v>
      </c>
      <c r="G36955">
        <v>7822</v>
      </c>
      <c r="H36955" t="s">
        <v>495</v>
      </c>
      <c r="J36955" t="s">
        <v>14</v>
      </c>
      <c r="K36955">
        <v>44</v>
      </c>
      <c r="L36955" t="s">
        <v>22</v>
      </c>
    </row>
    <row r="36956" spans="1:12">
      <c r="A36956" t="e">
        <f ca="1">E00251516995721</f>
        <v>#NAME?</v>
      </c>
      <c r="B36956">
        <v>1929</v>
      </c>
      <c r="C36956" t="s">
        <v>195</v>
      </c>
      <c r="D36956" s="1">
        <v>41884</v>
      </c>
      <c r="F36956">
        <v>1</v>
      </c>
      <c r="G36956">
        <v>7836</v>
      </c>
      <c r="H36956" t="s">
        <v>298</v>
      </c>
      <c r="J36956" t="s">
        <v>14</v>
      </c>
      <c r="K36956">
        <v>41</v>
      </c>
      <c r="L36956" t="s">
        <v>22</v>
      </c>
    </row>
    <row r="36957" spans="1:12">
      <c r="A36957" t="e">
        <f ca="1">E00251516995721</f>
        <v>#NAME?</v>
      </c>
      <c r="B36957">
        <v>1929</v>
      </c>
      <c r="C36957" t="s">
        <v>195</v>
      </c>
      <c r="D36957" s="1">
        <v>43006</v>
      </c>
      <c r="F36957">
        <v>1</v>
      </c>
      <c r="G36957">
        <v>7906</v>
      </c>
      <c r="H36957" t="s">
        <v>173</v>
      </c>
      <c r="J36957" t="s">
        <v>14</v>
      </c>
      <c r="K36957">
        <v>44</v>
      </c>
      <c r="L36957" t="s">
        <v>22</v>
      </c>
    </row>
    <row r="36958" spans="1:12">
      <c r="A36958" t="e">
        <f ca="1">E00251524958821</f>
        <v>#NAME?</v>
      </c>
      <c r="B36958">
        <v>455</v>
      </c>
      <c r="C36958" t="s">
        <v>312</v>
      </c>
      <c r="D36958" s="1">
        <v>41376</v>
      </c>
      <c r="F36958">
        <v>4</v>
      </c>
      <c r="G36958">
        <v>4019</v>
      </c>
      <c r="H36958" t="s">
        <v>26</v>
      </c>
      <c r="J36958" t="s">
        <v>14</v>
      </c>
      <c r="K36958">
        <v>63</v>
      </c>
      <c r="L36958" t="s">
        <v>15</v>
      </c>
    </row>
    <row r="36959" spans="1:12">
      <c r="A36959" t="e">
        <f ca="1">E00251432274421</f>
        <v>#NAME?</v>
      </c>
      <c r="B36959">
        <v>450</v>
      </c>
      <c r="C36959" t="s">
        <v>227</v>
      </c>
      <c r="D36959" s="1">
        <v>42332</v>
      </c>
      <c r="F36959">
        <v>2</v>
      </c>
      <c r="G36959">
        <v>49390</v>
      </c>
      <c r="H36959" t="s">
        <v>59</v>
      </c>
      <c r="J36959" t="s">
        <v>14</v>
      </c>
      <c r="K36959">
        <v>50</v>
      </c>
      <c r="L36959" t="s">
        <v>15</v>
      </c>
    </row>
    <row r="36960" spans="1:12">
      <c r="A36960" t="e">
        <f ca="1">E00251432274421</f>
        <v>#NAME?</v>
      </c>
      <c r="B36960">
        <v>450</v>
      </c>
      <c r="C36960" t="s">
        <v>227</v>
      </c>
      <c r="D36960" s="1">
        <v>42437</v>
      </c>
      <c r="F36960">
        <v>2</v>
      </c>
      <c r="G36960">
        <v>4019</v>
      </c>
      <c r="H36960" t="s">
        <v>26</v>
      </c>
      <c r="J36960" t="s">
        <v>14</v>
      </c>
      <c r="K36960">
        <v>50</v>
      </c>
      <c r="L36960" t="s">
        <v>15</v>
      </c>
    </row>
    <row r="36961" spans="1:12">
      <c r="A36961" t="e">
        <f ca="1">E00251514849321</f>
        <v>#NAME?</v>
      </c>
      <c r="B36961">
        <v>6156</v>
      </c>
      <c r="C36961" t="s">
        <v>352</v>
      </c>
      <c r="D36961" s="1">
        <v>41655</v>
      </c>
      <c r="F36961">
        <v>1</v>
      </c>
      <c r="G36961">
        <v>7851</v>
      </c>
      <c r="H36961" t="s">
        <v>353</v>
      </c>
      <c r="J36961" t="s">
        <v>14</v>
      </c>
      <c r="K36961">
        <v>46</v>
      </c>
      <c r="L36961" t="s">
        <v>22</v>
      </c>
    </row>
    <row r="36962" spans="1:12">
      <c r="A36962" t="e">
        <f ca="1">E00251524958821</f>
        <v>#NAME?</v>
      </c>
      <c r="B36962">
        <v>455</v>
      </c>
      <c r="C36962" t="s">
        <v>312</v>
      </c>
      <c r="D36962" s="1">
        <v>41523</v>
      </c>
      <c r="F36962">
        <v>1</v>
      </c>
      <c r="G36962">
        <v>25000</v>
      </c>
      <c r="H36962" t="s">
        <v>178</v>
      </c>
      <c r="J36962" t="s">
        <v>14</v>
      </c>
      <c r="K36962">
        <v>64</v>
      </c>
      <c r="L36962" t="s">
        <v>15</v>
      </c>
    </row>
    <row r="36963" spans="1:12">
      <c r="A36963" t="e">
        <f ca="1">E00251524958821</f>
        <v>#NAME?</v>
      </c>
      <c r="B36963">
        <v>455</v>
      </c>
      <c r="C36963" t="s">
        <v>312</v>
      </c>
      <c r="D36963" s="1">
        <v>41708</v>
      </c>
      <c r="F36963">
        <v>3</v>
      </c>
      <c r="G36963">
        <v>40290</v>
      </c>
      <c r="H36963" t="s">
        <v>348</v>
      </c>
      <c r="J36963" t="s">
        <v>14</v>
      </c>
      <c r="K36963">
        <v>64</v>
      </c>
      <c r="L36963" t="s">
        <v>15</v>
      </c>
    </row>
    <row r="36964" spans="1:12">
      <c r="A36964" t="e">
        <f ca="1">E00251516995721</f>
        <v>#NAME?</v>
      </c>
      <c r="B36964">
        <v>1929</v>
      </c>
      <c r="C36964" t="s">
        <v>195</v>
      </c>
      <c r="D36964" s="1">
        <v>42398</v>
      </c>
      <c r="F36964">
        <v>2</v>
      </c>
      <c r="G36964">
        <v>4556</v>
      </c>
      <c r="H36964" t="s">
        <v>121</v>
      </c>
      <c r="J36964" t="s">
        <v>14</v>
      </c>
      <c r="K36964">
        <v>43</v>
      </c>
      <c r="L36964" t="s">
        <v>15</v>
      </c>
    </row>
    <row r="36965" spans="1:12">
      <c r="A36965" t="e">
        <f ca="1">E00251432316021</f>
        <v>#NAME?</v>
      </c>
      <c r="B36965">
        <v>495</v>
      </c>
      <c r="C36965" t="s">
        <v>347</v>
      </c>
      <c r="D36965" s="1">
        <v>41941</v>
      </c>
      <c r="F36965">
        <v>1</v>
      </c>
      <c r="G36965">
        <v>49390</v>
      </c>
      <c r="H36965" t="s">
        <v>59</v>
      </c>
      <c r="J36965" t="s">
        <v>14</v>
      </c>
      <c r="K36965">
        <v>46</v>
      </c>
      <c r="L36965" t="s">
        <v>15</v>
      </c>
    </row>
    <row r="36966" spans="1:12">
      <c r="A36966" t="e">
        <f ca="1">E00251510695321</f>
        <v>#NAME?</v>
      </c>
      <c r="B36966">
        <v>191</v>
      </c>
      <c r="C36966" t="s">
        <v>320</v>
      </c>
      <c r="D36966" s="1">
        <v>42773</v>
      </c>
      <c r="F36966">
        <v>1</v>
      </c>
      <c r="G36966">
        <v>81380</v>
      </c>
      <c r="H36966" t="s">
        <v>326</v>
      </c>
      <c r="J36966" t="s">
        <v>14</v>
      </c>
      <c r="K36966">
        <v>53</v>
      </c>
      <c r="L36966" t="s">
        <v>15</v>
      </c>
    </row>
    <row r="36967" spans="1:12">
      <c r="A36967" t="e">
        <f ca="1">E00251524958821</f>
        <v>#NAME?</v>
      </c>
      <c r="B36967">
        <v>455</v>
      </c>
      <c r="C36967" t="s">
        <v>312</v>
      </c>
      <c r="D36967" s="1">
        <v>41554</v>
      </c>
      <c r="F36967">
        <v>3</v>
      </c>
      <c r="G36967">
        <v>40290</v>
      </c>
      <c r="H36967" t="s">
        <v>348</v>
      </c>
      <c r="J36967" t="s">
        <v>14</v>
      </c>
      <c r="K36967">
        <v>64</v>
      </c>
      <c r="L36967" t="s">
        <v>15</v>
      </c>
    </row>
    <row r="36968" spans="1:12">
      <c r="A36968" t="e">
        <f ca="1">E00251524958821</f>
        <v>#NAME?</v>
      </c>
      <c r="B36968">
        <v>455</v>
      </c>
      <c r="C36968" t="s">
        <v>312</v>
      </c>
      <c r="D36968" s="1">
        <v>42303</v>
      </c>
      <c r="F36968">
        <v>3</v>
      </c>
      <c r="G36968">
        <v>4019</v>
      </c>
      <c r="H36968" t="s">
        <v>26</v>
      </c>
      <c r="J36968" t="s">
        <v>14</v>
      </c>
      <c r="K36968">
        <v>66</v>
      </c>
      <c r="L36968" t="s">
        <v>15</v>
      </c>
    </row>
    <row r="36969" spans="1:12">
      <c r="A36969" t="e">
        <f ca="1">E00251513961521</f>
        <v>#NAME?</v>
      </c>
      <c r="B36969">
        <v>701</v>
      </c>
      <c r="C36969" t="s">
        <v>72</v>
      </c>
      <c r="D36969" s="1">
        <v>41264</v>
      </c>
      <c r="F36969">
        <v>2</v>
      </c>
      <c r="G36969">
        <v>3004</v>
      </c>
      <c r="H36969" t="s">
        <v>104</v>
      </c>
      <c r="J36969" t="s">
        <v>14</v>
      </c>
      <c r="K36969">
        <v>38</v>
      </c>
      <c r="L36969" t="s">
        <v>15</v>
      </c>
    </row>
    <row r="36970" spans="1:12">
      <c r="A36970" t="e">
        <f ca="1">E00251513961521</f>
        <v>#NAME?</v>
      </c>
      <c r="B36970">
        <v>744</v>
      </c>
      <c r="C36970" t="s">
        <v>308</v>
      </c>
      <c r="D36970" s="1">
        <v>42378</v>
      </c>
      <c r="E36970">
        <v>0</v>
      </c>
      <c r="F36970">
        <v>1</v>
      </c>
      <c r="G36970">
        <v>470</v>
      </c>
      <c r="H36970" t="s">
        <v>217</v>
      </c>
      <c r="J36970" t="s">
        <v>34</v>
      </c>
      <c r="K36970">
        <v>41</v>
      </c>
      <c r="L36970" t="s">
        <v>15</v>
      </c>
    </row>
    <row r="36971" spans="1:12">
      <c r="A36971" t="e">
        <f ca="1">E00251513961521</f>
        <v>#NAME?</v>
      </c>
      <c r="B36971">
        <v>896</v>
      </c>
      <c r="C36971" t="s">
        <v>823</v>
      </c>
      <c r="D36971" s="1">
        <v>40148</v>
      </c>
      <c r="F36971">
        <v>2</v>
      </c>
      <c r="G36971">
        <v>29631</v>
      </c>
      <c r="H36971" t="s">
        <v>1784</v>
      </c>
      <c r="J36971" t="s">
        <v>272</v>
      </c>
      <c r="K36971">
        <v>35</v>
      </c>
      <c r="L36971" t="s">
        <v>15</v>
      </c>
    </row>
    <row r="36972" spans="1:12">
      <c r="A36972" t="e">
        <f ca="1">E00251430234721</f>
        <v>#NAME?</v>
      </c>
      <c r="B36972">
        <v>486</v>
      </c>
      <c r="C36972" t="s">
        <v>340</v>
      </c>
      <c r="D36972" s="1">
        <v>41831</v>
      </c>
      <c r="F36972">
        <v>1</v>
      </c>
      <c r="G36972">
        <v>9198</v>
      </c>
      <c r="H36972" t="s">
        <v>229</v>
      </c>
      <c r="J36972" t="s">
        <v>14</v>
      </c>
      <c r="K36972">
        <v>50</v>
      </c>
      <c r="L36972" t="s">
        <v>15</v>
      </c>
    </row>
    <row r="36973" spans="1:12">
      <c r="A36973" t="e">
        <f ca="1">E00251430234721</f>
        <v>#NAME?</v>
      </c>
      <c r="B36973">
        <v>486</v>
      </c>
      <c r="C36973" t="s">
        <v>340</v>
      </c>
      <c r="D36973" s="1">
        <v>42011</v>
      </c>
      <c r="F36973">
        <v>1</v>
      </c>
      <c r="G36973">
        <v>4660</v>
      </c>
      <c r="H36973" t="s">
        <v>215</v>
      </c>
      <c r="J36973" t="s">
        <v>14</v>
      </c>
      <c r="K36973">
        <v>50</v>
      </c>
      <c r="L36973" t="s">
        <v>15</v>
      </c>
    </row>
    <row r="36974" spans="1:12">
      <c r="A36974" t="e">
        <f ca="1">E00251529195621</f>
        <v>#NAME?</v>
      </c>
      <c r="B36974">
        <v>161</v>
      </c>
      <c r="C36974" t="s">
        <v>349</v>
      </c>
      <c r="D36974" s="1">
        <v>42828</v>
      </c>
      <c r="F36974">
        <v>2</v>
      </c>
      <c r="G36974">
        <v>2720</v>
      </c>
      <c r="H36974" t="s">
        <v>65</v>
      </c>
      <c r="J36974" t="s">
        <v>14</v>
      </c>
      <c r="K36974">
        <v>59</v>
      </c>
      <c r="L36974" t="s">
        <v>15</v>
      </c>
    </row>
    <row r="36975" spans="1:12">
      <c r="A36975" t="e">
        <f ca="1">E00251529195621</f>
        <v>#NAME?</v>
      </c>
      <c r="B36975">
        <v>161</v>
      </c>
      <c r="C36975" t="s">
        <v>349</v>
      </c>
      <c r="D36975" s="1">
        <v>42828</v>
      </c>
      <c r="F36975">
        <v>3</v>
      </c>
      <c r="G36975">
        <v>27800</v>
      </c>
      <c r="H36975" t="s">
        <v>145</v>
      </c>
      <c r="J36975" t="s">
        <v>14</v>
      </c>
      <c r="K36975">
        <v>59</v>
      </c>
      <c r="L36975" t="s">
        <v>15</v>
      </c>
    </row>
    <row r="36976" spans="1:12">
      <c r="A36976" t="e">
        <f ca="1">E00251529195621</f>
        <v>#NAME?</v>
      </c>
      <c r="B36976">
        <v>827</v>
      </c>
      <c r="C36976" t="s">
        <v>205</v>
      </c>
      <c r="D36976" s="1">
        <v>40917</v>
      </c>
      <c r="E36976">
        <v>0</v>
      </c>
      <c r="F36976">
        <v>2</v>
      </c>
      <c r="G36976">
        <v>73392</v>
      </c>
      <c r="H36976" t="s">
        <v>986</v>
      </c>
      <c r="J36976" t="s">
        <v>34</v>
      </c>
      <c r="K36976">
        <v>54</v>
      </c>
      <c r="L36976" t="s">
        <v>15</v>
      </c>
    </row>
    <row r="36977" spans="1:12">
      <c r="A36977" t="e">
        <f ca="1">E00251716516021</f>
        <v>#NAME?</v>
      </c>
      <c r="B36977">
        <v>490</v>
      </c>
      <c r="C36977" t="s">
        <v>158</v>
      </c>
      <c r="D36977" s="1">
        <v>41681</v>
      </c>
      <c r="F36977">
        <v>1</v>
      </c>
      <c r="G36977">
        <v>49390</v>
      </c>
      <c r="H36977" t="s">
        <v>59</v>
      </c>
      <c r="J36977" t="s">
        <v>14</v>
      </c>
      <c r="K36977">
        <v>50</v>
      </c>
      <c r="L36977" t="s">
        <v>15</v>
      </c>
    </row>
    <row r="36978" spans="1:12">
      <c r="A36978" t="e">
        <f ca="1">E00251716516021</f>
        <v>#NAME?</v>
      </c>
      <c r="B36978">
        <v>490</v>
      </c>
      <c r="C36978" t="s">
        <v>158</v>
      </c>
      <c r="D36978" s="1">
        <v>42459</v>
      </c>
      <c r="F36978">
        <v>1</v>
      </c>
      <c r="G36978">
        <v>25000</v>
      </c>
      <c r="H36978" t="s">
        <v>178</v>
      </c>
      <c r="J36978" t="s">
        <v>14</v>
      </c>
      <c r="K36978">
        <v>52</v>
      </c>
      <c r="L36978" t="s">
        <v>15</v>
      </c>
    </row>
    <row r="36979" spans="1:12">
      <c r="A36979" t="e">
        <f ca="1">E00251432287821</f>
        <v>#NAME?</v>
      </c>
      <c r="B36979">
        <v>483</v>
      </c>
      <c r="C36979" t="s">
        <v>351</v>
      </c>
      <c r="D36979" s="1">
        <v>41677</v>
      </c>
      <c r="F36979">
        <v>1</v>
      </c>
      <c r="G36979">
        <v>72885</v>
      </c>
      <c r="H36979" t="s">
        <v>354</v>
      </c>
      <c r="J36979" t="s">
        <v>14</v>
      </c>
      <c r="K36979">
        <v>44</v>
      </c>
      <c r="L36979" t="s">
        <v>15</v>
      </c>
    </row>
    <row r="36980" spans="1:12">
      <c r="A36980" t="e">
        <f ca="1">E00251514849321</f>
        <v>#NAME?</v>
      </c>
      <c r="B36980">
        <v>6156</v>
      </c>
      <c r="C36980" t="s">
        <v>352</v>
      </c>
      <c r="D36980" s="1">
        <v>41724</v>
      </c>
      <c r="F36980">
        <v>3</v>
      </c>
      <c r="G36980">
        <v>7851</v>
      </c>
      <c r="H36980" t="s">
        <v>353</v>
      </c>
      <c r="J36980" t="s">
        <v>14</v>
      </c>
      <c r="K36980">
        <v>47</v>
      </c>
      <c r="L36980" t="s">
        <v>22</v>
      </c>
    </row>
    <row r="36981" spans="1:12">
      <c r="A36981" t="e">
        <f ca="1">E00251514849321</f>
        <v>#NAME?</v>
      </c>
      <c r="B36981">
        <v>6156</v>
      </c>
      <c r="C36981" t="s">
        <v>352</v>
      </c>
      <c r="D36981" s="1">
        <v>42128</v>
      </c>
      <c r="F36981">
        <v>2</v>
      </c>
      <c r="G36981">
        <v>4019</v>
      </c>
      <c r="H36981" t="s">
        <v>26</v>
      </c>
      <c r="J36981" t="s">
        <v>14</v>
      </c>
      <c r="K36981">
        <v>48</v>
      </c>
      <c r="L36981" t="s">
        <v>15</v>
      </c>
    </row>
    <row r="36982" spans="1:12">
      <c r="A36982" t="e">
        <f ca="1">E00251616253621</f>
        <v>#NAME?</v>
      </c>
      <c r="B36982">
        <v>486</v>
      </c>
      <c r="C36982" t="s">
        <v>340</v>
      </c>
      <c r="D36982" s="1">
        <v>42530</v>
      </c>
      <c r="F36982">
        <v>2</v>
      </c>
      <c r="G36982">
        <v>3004</v>
      </c>
      <c r="H36982" t="s">
        <v>104</v>
      </c>
      <c r="J36982" t="s">
        <v>14</v>
      </c>
      <c r="K36982">
        <v>45</v>
      </c>
      <c r="L36982" t="s">
        <v>15</v>
      </c>
    </row>
    <row r="36983" spans="1:12">
      <c r="A36983" t="e">
        <f ca="1">E00251616253621</f>
        <v>#NAME?</v>
      </c>
      <c r="B36983">
        <v>772</v>
      </c>
      <c r="C36983" t="s">
        <v>170</v>
      </c>
      <c r="D36983" s="1">
        <v>42829</v>
      </c>
      <c r="F36983">
        <v>1</v>
      </c>
      <c r="G36983">
        <v>4557</v>
      </c>
      <c r="H36983" t="s">
        <v>1275</v>
      </c>
      <c r="I36983" t="s">
        <v>56</v>
      </c>
      <c r="J36983" t="s">
        <v>57</v>
      </c>
      <c r="K36983">
        <v>46</v>
      </c>
      <c r="L36983" t="s">
        <v>15</v>
      </c>
    </row>
    <row r="36984" spans="1:12">
      <c r="A36984" t="e">
        <f ca="1">E00251524958821</f>
        <v>#NAME?</v>
      </c>
      <c r="B36984">
        <v>455</v>
      </c>
      <c r="C36984" t="s">
        <v>312</v>
      </c>
      <c r="D36984" s="1">
        <v>42815</v>
      </c>
      <c r="F36984">
        <v>1</v>
      </c>
      <c r="G36984">
        <v>78609</v>
      </c>
      <c r="H36984" t="s">
        <v>240</v>
      </c>
      <c r="J36984" t="s">
        <v>14</v>
      </c>
      <c r="K36984">
        <v>67</v>
      </c>
      <c r="L36984" t="s">
        <v>22</v>
      </c>
    </row>
    <row r="36985" spans="1:12">
      <c r="A36985" t="e">
        <f ca="1">E00251619054721</f>
        <v>#NAME?</v>
      </c>
      <c r="B36985">
        <v>4885</v>
      </c>
      <c r="C36985" t="s">
        <v>491</v>
      </c>
      <c r="D36985" s="1">
        <v>43028</v>
      </c>
      <c r="F36985">
        <v>1</v>
      </c>
      <c r="G36985">
        <v>1369</v>
      </c>
      <c r="H36985" t="s">
        <v>373</v>
      </c>
      <c r="J36985" t="s">
        <v>14</v>
      </c>
      <c r="K36985">
        <v>48</v>
      </c>
      <c r="L36985" t="s">
        <v>15</v>
      </c>
    </row>
    <row r="36986" spans="1:12">
      <c r="A36986" t="e">
        <f ca="1">E00251514849321</f>
        <v>#NAME?</v>
      </c>
      <c r="B36986">
        <v>6156</v>
      </c>
      <c r="C36986" t="s">
        <v>352</v>
      </c>
      <c r="D36986" s="1">
        <v>42674</v>
      </c>
      <c r="F36986">
        <v>1</v>
      </c>
      <c r="G36986">
        <v>3671</v>
      </c>
      <c r="H36986" t="s">
        <v>188</v>
      </c>
      <c r="J36986" t="s">
        <v>14</v>
      </c>
      <c r="K36986">
        <v>49</v>
      </c>
      <c r="L36986" t="s">
        <v>15</v>
      </c>
    </row>
    <row r="36987" spans="1:12">
      <c r="A36987" t="e">
        <f ca="1">E00251524958821</f>
        <v>#NAME?</v>
      </c>
      <c r="B36987">
        <v>455</v>
      </c>
      <c r="C36987" t="s">
        <v>312</v>
      </c>
      <c r="D36987" s="1">
        <v>41376</v>
      </c>
      <c r="F36987">
        <v>1</v>
      </c>
      <c r="G36987">
        <v>25000</v>
      </c>
      <c r="H36987" t="s">
        <v>178</v>
      </c>
      <c r="J36987" t="s">
        <v>14</v>
      </c>
      <c r="K36987">
        <v>63</v>
      </c>
      <c r="L36987" t="s">
        <v>15</v>
      </c>
    </row>
    <row r="36988" spans="1:12">
      <c r="A36988" t="e">
        <f ca="1">E00251524958821</f>
        <v>#NAME?</v>
      </c>
      <c r="B36988">
        <v>455</v>
      </c>
      <c r="C36988" t="s">
        <v>312</v>
      </c>
      <c r="D36988" s="1">
        <v>42650</v>
      </c>
      <c r="F36988">
        <v>1</v>
      </c>
      <c r="G36988">
        <v>40290</v>
      </c>
      <c r="H36988" t="s">
        <v>348</v>
      </c>
      <c r="J36988" t="s">
        <v>14</v>
      </c>
      <c r="K36988">
        <v>67</v>
      </c>
      <c r="L36988" t="s">
        <v>15</v>
      </c>
    </row>
    <row r="36989" spans="1:12">
      <c r="A36989" t="e">
        <f ca="1">E00251524958821</f>
        <v>#NAME?</v>
      </c>
      <c r="B36989">
        <v>455</v>
      </c>
      <c r="C36989" t="s">
        <v>312</v>
      </c>
      <c r="D36989" s="1">
        <v>42650</v>
      </c>
      <c r="F36989">
        <v>1</v>
      </c>
      <c r="G36989">
        <v>462</v>
      </c>
      <c r="H36989" t="s">
        <v>288</v>
      </c>
      <c r="J36989" t="s">
        <v>14</v>
      </c>
      <c r="K36989">
        <v>67</v>
      </c>
      <c r="L36989" t="s">
        <v>15</v>
      </c>
    </row>
    <row r="36990" spans="1:12">
      <c r="A36990" t="e">
        <f ca="1">E00251524958821</f>
        <v>#NAME?</v>
      </c>
      <c r="B36990">
        <v>455</v>
      </c>
      <c r="C36990" t="s">
        <v>312</v>
      </c>
      <c r="D36990" s="1">
        <v>43025</v>
      </c>
      <c r="F36990">
        <v>4</v>
      </c>
      <c r="G36990">
        <v>4408</v>
      </c>
      <c r="H36990" t="s">
        <v>356</v>
      </c>
      <c r="J36990" t="s">
        <v>14</v>
      </c>
      <c r="K36990">
        <v>68</v>
      </c>
      <c r="L36990" t="s">
        <v>15</v>
      </c>
    </row>
    <row r="36991" spans="1:12">
      <c r="A36991" t="e">
        <f ca="1">E00251524958821</f>
        <v>#NAME?</v>
      </c>
      <c r="B36991">
        <v>455</v>
      </c>
      <c r="C36991" t="s">
        <v>312</v>
      </c>
      <c r="D36991" s="1">
        <v>41681</v>
      </c>
      <c r="F36991">
        <v>2</v>
      </c>
      <c r="G36991">
        <v>40290</v>
      </c>
      <c r="H36991" t="s">
        <v>348</v>
      </c>
      <c r="J36991" t="s">
        <v>14</v>
      </c>
      <c r="K36991">
        <v>64</v>
      </c>
      <c r="L36991" t="s">
        <v>15</v>
      </c>
    </row>
    <row r="36992" spans="1:12">
      <c r="A36992" t="e">
        <f ca="1">E00251531481321</f>
        <v>#NAME?</v>
      </c>
      <c r="B36992">
        <v>701</v>
      </c>
      <c r="C36992" t="s">
        <v>72</v>
      </c>
      <c r="D36992" s="1">
        <v>41246</v>
      </c>
      <c r="F36992">
        <v>1</v>
      </c>
      <c r="G36992">
        <v>8362</v>
      </c>
      <c r="H36992" t="s">
        <v>136</v>
      </c>
      <c r="J36992" t="s">
        <v>14</v>
      </c>
      <c r="K36992">
        <v>44</v>
      </c>
      <c r="L36992" t="s">
        <v>15</v>
      </c>
    </row>
    <row r="36993" spans="1:12">
      <c r="A36993" t="e">
        <f ca="1">E00251415579021</f>
        <v>#NAME?</v>
      </c>
      <c r="B36993">
        <v>464</v>
      </c>
      <c r="C36993" t="s">
        <v>45</v>
      </c>
      <c r="D36993" s="1">
        <v>41605</v>
      </c>
      <c r="F36993">
        <v>2</v>
      </c>
      <c r="G36993">
        <v>7822</v>
      </c>
      <c r="H36993" t="s">
        <v>495</v>
      </c>
      <c r="J36993" t="s">
        <v>14</v>
      </c>
      <c r="K36993">
        <v>47</v>
      </c>
      <c r="L36993" t="s">
        <v>22</v>
      </c>
    </row>
    <row r="36994" spans="1:12">
      <c r="A36994" t="e">
        <f ca="1">E00251432274421</f>
        <v>#NAME?</v>
      </c>
      <c r="B36994">
        <v>450</v>
      </c>
      <c r="C36994" t="s">
        <v>227</v>
      </c>
      <c r="D36994" s="1">
        <v>42635</v>
      </c>
      <c r="F36994">
        <v>2</v>
      </c>
      <c r="G36994">
        <v>4019</v>
      </c>
      <c r="H36994" t="s">
        <v>26</v>
      </c>
      <c r="J36994" t="s">
        <v>14</v>
      </c>
      <c r="K36994">
        <v>51</v>
      </c>
      <c r="L36994" t="s">
        <v>15</v>
      </c>
    </row>
    <row r="36995" spans="1:12">
      <c r="A36995" t="e">
        <f ca="1">E00251715539621</f>
        <v>#NAME?</v>
      </c>
      <c r="B36995">
        <v>48</v>
      </c>
      <c r="C36995" t="s">
        <v>249</v>
      </c>
      <c r="D36995" s="1">
        <v>42020</v>
      </c>
      <c r="F36995">
        <v>3</v>
      </c>
      <c r="G36995">
        <v>7906</v>
      </c>
      <c r="H36995" t="s">
        <v>173</v>
      </c>
      <c r="J36995" t="s">
        <v>14</v>
      </c>
      <c r="K36995">
        <v>42</v>
      </c>
      <c r="L36995" t="s">
        <v>22</v>
      </c>
    </row>
    <row r="36996" spans="1:12">
      <c r="A36996" t="e">
        <f ca="1">E00251430234721</f>
        <v>#NAME?</v>
      </c>
      <c r="B36996">
        <v>486</v>
      </c>
      <c r="C36996" t="s">
        <v>340</v>
      </c>
      <c r="D36996" s="1">
        <v>40961</v>
      </c>
      <c r="F36996">
        <v>1</v>
      </c>
      <c r="G36996">
        <v>7999</v>
      </c>
      <c r="H36996" t="s">
        <v>80</v>
      </c>
      <c r="J36996" t="s">
        <v>14</v>
      </c>
      <c r="K36996">
        <v>48</v>
      </c>
      <c r="L36996" t="s">
        <v>15</v>
      </c>
    </row>
    <row r="36997" spans="1:12">
      <c r="A36997" t="e">
        <f ca="1">E00251430234721</f>
        <v>#NAME?</v>
      </c>
      <c r="B36997">
        <v>486</v>
      </c>
      <c r="C36997" t="s">
        <v>340</v>
      </c>
      <c r="D36997" s="1">
        <v>42020</v>
      </c>
      <c r="F36997">
        <v>1</v>
      </c>
      <c r="G36997">
        <v>4660</v>
      </c>
      <c r="H36997" t="s">
        <v>215</v>
      </c>
      <c r="J36997" t="s">
        <v>14</v>
      </c>
      <c r="K36997">
        <v>51</v>
      </c>
      <c r="L36997" t="s">
        <v>15</v>
      </c>
    </row>
    <row r="36998" spans="1:12">
      <c r="A36998" t="e">
        <f ca="1">E00251424802621</f>
        <v>#NAME?</v>
      </c>
      <c r="B36998">
        <v>115</v>
      </c>
      <c r="C36998" t="s">
        <v>455</v>
      </c>
      <c r="D36998" s="1">
        <v>40956</v>
      </c>
      <c r="F36998">
        <v>2</v>
      </c>
      <c r="G36998">
        <v>4019</v>
      </c>
      <c r="H36998" t="s">
        <v>26</v>
      </c>
      <c r="J36998" t="s">
        <v>14</v>
      </c>
      <c r="K36998">
        <v>45</v>
      </c>
      <c r="L36998" t="s">
        <v>15</v>
      </c>
    </row>
    <row r="36999" spans="1:12">
      <c r="A36999" t="e">
        <f ca="1">E00251430234721</f>
        <v>#NAME?</v>
      </c>
      <c r="B36999">
        <v>486</v>
      </c>
      <c r="C36999" t="s">
        <v>340</v>
      </c>
      <c r="D36999" s="1">
        <v>42733</v>
      </c>
      <c r="F36999">
        <v>1</v>
      </c>
      <c r="G36999">
        <v>460</v>
      </c>
      <c r="H36999" t="s">
        <v>16</v>
      </c>
      <c r="J36999" t="s">
        <v>14</v>
      </c>
      <c r="K36999">
        <v>52</v>
      </c>
      <c r="L36999" t="s">
        <v>15</v>
      </c>
    </row>
    <row r="37000" spans="1:12">
      <c r="A37000" t="e">
        <f ca="1">E00251430234721</f>
        <v>#NAME?</v>
      </c>
      <c r="B37000">
        <v>486</v>
      </c>
      <c r="C37000" t="s">
        <v>340</v>
      </c>
      <c r="D37000" s="1">
        <v>42940</v>
      </c>
      <c r="F37000">
        <v>1</v>
      </c>
      <c r="G37000">
        <v>71940</v>
      </c>
      <c r="H37000" t="s">
        <v>135</v>
      </c>
      <c r="J37000" t="s">
        <v>14</v>
      </c>
      <c r="K37000">
        <v>53</v>
      </c>
      <c r="L37000" t="s">
        <v>15</v>
      </c>
    </row>
    <row r="37001" spans="1:12">
      <c r="A37001" t="e">
        <f ca="1">E00251430234721</f>
        <v>#NAME?</v>
      </c>
      <c r="B37001">
        <v>486</v>
      </c>
      <c r="C37001" t="s">
        <v>340</v>
      </c>
      <c r="D37001" s="1">
        <v>43096</v>
      </c>
      <c r="F37001">
        <v>1</v>
      </c>
      <c r="G37001">
        <v>78906</v>
      </c>
      <c r="H37001" t="s">
        <v>31</v>
      </c>
      <c r="J37001" t="s">
        <v>14</v>
      </c>
      <c r="K37001">
        <v>53</v>
      </c>
      <c r="L37001" t="s">
        <v>22</v>
      </c>
    </row>
    <row r="37002" spans="1:12">
      <c r="A37002" t="e">
        <f ca="1">E00251424802621</f>
        <v>#NAME?</v>
      </c>
      <c r="B37002">
        <v>115</v>
      </c>
      <c r="C37002" t="s">
        <v>455</v>
      </c>
      <c r="D37002" s="1">
        <v>42690</v>
      </c>
      <c r="F37002">
        <v>3</v>
      </c>
      <c r="G37002">
        <v>4019</v>
      </c>
      <c r="H37002" t="s">
        <v>26</v>
      </c>
      <c r="J37002" t="s">
        <v>14</v>
      </c>
      <c r="K37002">
        <v>50</v>
      </c>
      <c r="L37002" t="s">
        <v>15</v>
      </c>
    </row>
    <row r="37003" spans="1:12">
      <c r="A37003" t="e">
        <f ca="1">E00251424802621</f>
        <v>#NAME?</v>
      </c>
      <c r="B37003">
        <v>115</v>
      </c>
      <c r="C37003" t="s">
        <v>455</v>
      </c>
      <c r="D37003" s="1">
        <v>42816</v>
      </c>
      <c r="F37003">
        <v>3</v>
      </c>
      <c r="G37003">
        <v>3051</v>
      </c>
      <c r="H37003" t="s">
        <v>13</v>
      </c>
      <c r="J37003" t="s">
        <v>14</v>
      </c>
      <c r="K37003">
        <v>50</v>
      </c>
      <c r="L37003" t="s">
        <v>15</v>
      </c>
    </row>
    <row r="37004" spans="1:12">
      <c r="A37004" t="e">
        <f ca="1">E00251424802621</f>
        <v>#NAME?</v>
      </c>
      <c r="B37004">
        <v>115</v>
      </c>
      <c r="C37004" t="s">
        <v>455</v>
      </c>
      <c r="D37004" s="1">
        <v>42852</v>
      </c>
      <c r="F37004">
        <v>2</v>
      </c>
      <c r="G37004">
        <v>3051</v>
      </c>
      <c r="H37004" t="s">
        <v>13</v>
      </c>
      <c r="J37004" t="s">
        <v>14</v>
      </c>
      <c r="K37004">
        <v>50</v>
      </c>
      <c r="L37004" t="s">
        <v>15</v>
      </c>
    </row>
    <row r="37005" spans="1:12">
      <c r="A37005" t="e">
        <f ca="1">E00251424802621</f>
        <v>#NAME?</v>
      </c>
      <c r="B37005">
        <v>115</v>
      </c>
      <c r="C37005" t="s">
        <v>455</v>
      </c>
      <c r="D37005" s="1">
        <v>42916</v>
      </c>
      <c r="F37005">
        <v>4</v>
      </c>
      <c r="G37005">
        <v>27800</v>
      </c>
      <c r="H37005" t="s">
        <v>145</v>
      </c>
      <c r="J37005" t="s">
        <v>14</v>
      </c>
      <c r="K37005">
        <v>51</v>
      </c>
      <c r="L37005" t="s">
        <v>15</v>
      </c>
    </row>
    <row r="37006" spans="1:12">
      <c r="A37006" t="e">
        <f ca="1">E00251424802621</f>
        <v>#NAME?</v>
      </c>
      <c r="B37006">
        <v>100</v>
      </c>
      <c r="C37006" t="s">
        <v>54</v>
      </c>
      <c r="D37006" s="1">
        <v>42766</v>
      </c>
      <c r="E37006">
        <v>5</v>
      </c>
      <c r="F37006">
        <v>3</v>
      </c>
      <c r="G37006">
        <v>27801</v>
      </c>
      <c r="H37006" t="s">
        <v>387</v>
      </c>
      <c r="J37006" t="s">
        <v>34</v>
      </c>
      <c r="K37006">
        <v>50</v>
      </c>
      <c r="L37006" t="s">
        <v>15</v>
      </c>
    </row>
    <row r="37007" spans="1:12">
      <c r="A37007" t="e">
        <f ca="1">E00251432274421</f>
        <v>#NAME?</v>
      </c>
      <c r="B37007">
        <v>450</v>
      </c>
      <c r="C37007" t="s">
        <v>227</v>
      </c>
      <c r="D37007" s="1">
        <v>41089</v>
      </c>
      <c r="F37007">
        <v>1</v>
      </c>
      <c r="G37007">
        <v>49390</v>
      </c>
      <c r="H37007" t="s">
        <v>59</v>
      </c>
      <c r="J37007" t="s">
        <v>14</v>
      </c>
      <c r="K37007">
        <v>46</v>
      </c>
      <c r="L37007" t="s">
        <v>15</v>
      </c>
    </row>
    <row r="37008" spans="1:12">
      <c r="A37008" t="e">
        <f ca="1">E00251432274421</f>
        <v>#NAME?</v>
      </c>
      <c r="B37008">
        <v>450</v>
      </c>
      <c r="C37008" t="s">
        <v>227</v>
      </c>
      <c r="D37008" s="1">
        <v>41298</v>
      </c>
      <c r="F37008">
        <v>1</v>
      </c>
      <c r="G37008">
        <v>49390</v>
      </c>
      <c r="H37008" t="s">
        <v>59</v>
      </c>
      <c r="J37008" t="s">
        <v>14</v>
      </c>
      <c r="K37008">
        <v>47</v>
      </c>
      <c r="L37008" t="s">
        <v>15</v>
      </c>
    </row>
    <row r="37009" spans="1:12">
      <c r="A37009" t="e">
        <f ca="1">E00251432274421</f>
        <v>#NAME?</v>
      </c>
      <c r="B37009">
        <v>450</v>
      </c>
      <c r="C37009" t="s">
        <v>227</v>
      </c>
      <c r="D37009" s="1">
        <v>41694</v>
      </c>
      <c r="F37009">
        <v>1</v>
      </c>
      <c r="G37009">
        <v>49390</v>
      </c>
      <c r="H37009" t="s">
        <v>59</v>
      </c>
      <c r="J37009" t="s">
        <v>14</v>
      </c>
      <c r="K37009">
        <v>48</v>
      </c>
      <c r="L37009" t="s">
        <v>15</v>
      </c>
    </row>
    <row r="37010" spans="1:12">
      <c r="A37010" t="e">
        <f ca="1">E00251432274421</f>
        <v>#NAME?</v>
      </c>
      <c r="B37010">
        <v>450</v>
      </c>
      <c r="C37010" t="s">
        <v>227</v>
      </c>
      <c r="D37010" s="1">
        <v>41996</v>
      </c>
      <c r="F37010">
        <v>2</v>
      </c>
      <c r="G37010">
        <v>49390</v>
      </c>
      <c r="H37010" t="s">
        <v>59</v>
      </c>
      <c r="J37010" t="s">
        <v>14</v>
      </c>
      <c r="K37010">
        <v>49</v>
      </c>
      <c r="L37010" t="s">
        <v>15</v>
      </c>
    </row>
    <row r="37011" spans="1:12">
      <c r="A37011" t="e">
        <f ca="1">E00251529116421</f>
        <v>#NAME?</v>
      </c>
      <c r="B37011">
        <v>4878</v>
      </c>
      <c r="C37011" t="s">
        <v>909</v>
      </c>
      <c r="D37011" s="1">
        <v>42949</v>
      </c>
      <c r="F37011">
        <v>1</v>
      </c>
      <c r="G37011">
        <v>84500</v>
      </c>
      <c r="H37011" t="s">
        <v>511</v>
      </c>
      <c r="I37011" t="s">
        <v>148</v>
      </c>
      <c r="J37011" t="s">
        <v>57</v>
      </c>
      <c r="K37011">
        <v>56</v>
      </c>
      <c r="L37011" t="s">
        <v>15</v>
      </c>
    </row>
    <row r="37012" spans="1:12">
      <c r="A37012" t="e">
        <f ca="1">E00251526894021</f>
        <v>#NAME?</v>
      </c>
      <c r="B37012">
        <v>28</v>
      </c>
      <c r="C37012" t="s">
        <v>153</v>
      </c>
      <c r="D37012" s="1">
        <v>42790</v>
      </c>
      <c r="F37012">
        <v>2</v>
      </c>
      <c r="G37012">
        <v>2729</v>
      </c>
      <c r="H37012" t="s">
        <v>115</v>
      </c>
      <c r="J37012" t="s">
        <v>14</v>
      </c>
      <c r="K37012">
        <v>54</v>
      </c>
      <c r="L37012" t="s">
        <v>15</v>
      </c>
    </row>
    <row r="37013" spans="1:12">
      <c r="A37013" t="e">
        <f ca="1">E00251427359921</f>
        <v>#NAME?</v>
      </c>
      <c r="B37013">
        <v>10</v>
      </c>
      <c r="C37013" t="s">
        <v>18</v>
      </c>
      <c r="D37013" s="1">
        <v>42401</v>
      </c>
      <c r="F37013">
        <v>1</v>
      </c>
      <c r="G37013">
        <v>8242</v>
      </c>
      <c r="H37013" t="s">
        <v>1009</v>
      </c>
      <c r="J37013" t="s">
        <v>14</v>
      </c>
      <c r="K37013">
        <v>59</v>
      </c>
      <c r="L37013" t="s">
        <v>15</v>
      </c>
    </row>
    <row r="37014" spans="1:12">
      <c r="A37014" t="e">
        <f ca="1">E00251427397321</f>
        <v>#NAME?</v>
      </c>
      <c r="B37014">
        <v>30</v>
      </c>
      <c r="C37014" t="s">
        <v>344</v>
      </c>
      <c r="D37014" s="1">
        <v>42282</v>
      </c>
      <c r="F37014">
        <v>2</v>
      </c>
      <c r="G37014">
        <v>460</v>
      </c>
      <c r="H37014" t="s">
        <v>16</v>
      </c>
      <c r="J37014" t="s">
        <v>14</v>
      </c>
      <c r="K37014">
        <v>47</v>
      </c>
      <c r="L37014" t="s">
        <v>15</v>
      </c>
    </row>
    <row r="37015" spans="1:12">
      <c r="A37015" t="e">
        <f ca="1">E00251513961521</f>
        <v>#NAME?</v>
      </c>
      <c r="B37015">
        <v>701</v>
      </c>
      <c r="C37015" t="s">
        <v>72</v>
      </c>
      <c r="D37015" s="1">
        <v>42891</v>
      </c>
      <c r="F37015">
        <v>3</v>
      </c>
      <c r="G37015">
        <v>71987</v>
      </c>
      <c r="H37015" t="s">
        <v>276</v>
      </c>
      <c r="J37015" t="s">
        <v>14</v>
      </c>
      <c r="K37015">
        <v>42</v>
      </c>
      <c r="L37015" t="s">
        <v>15</v>
      </c>
    </row>
    <row r="37016" spans="1:12">
      <c r="A37016" t="e">
        <f ca="1">E00251432274421</f>
        <v>#NAME?</v>
      </c>
      <c r="B37016">
        <v>450</v>
      </c>
      <c r="C37016" t="s">
        <v>227</v>
      </c>
      <c r="D37016" s="1">
        <v>41261</v>
      </c>
      <c r="F37016">
        <v>3</v>
      </c>
      <c r="G37016">
        <v>4019</v>
      </c>
      <c r="H37016" t="s">
        <v>26</v>
      </c>
      <c r="J37016" t="s">
        <v>14</v>
      </c>
      <c r="K37016">
        <v>47</v>
      </c>
      <c r="L37016" t="s">
        <v>15</v>
      </c>
    </row>
    <row r="37017" spans="1:12">
      <c r="A37017" t="e">
        <f ca="1">E00251432274421</f>
        <v>#NAME?</v>
      </c>
      <c r="B37017">
        <v>450</v>
      </c>
      <c r="C37017" t="s">
        <v>227</v>
      </c>
      <c r="D37017" s="1">
        <v>41718</v>
      </c>
      <c r="F37017">
        <v>2</v>
      </c>
      <c r="G37017">
        <v>49390</v>
      </c>
      <c r="H37017" t="s">
        <v>59</v>
      </c>
      <c r="J37017" t="s">
        <v>14</v>
      </c>
      <c r="K37017">
        <v>48</v>
      </c>
      <c r="L37017" t="s">
        <v>15</v>
      </c>
    </row>
    <row r="37018" spans="1:12">
      <c r="A37018" t="e">
        <f ca="1">E00251432274421</f>
        <v>#NAME?</v>
      </c>
      <c r="B37018">
        <v>450</v>
      </c>
      <c r="C37018" t="s">
        <v>227</v>
      </c>
      <c r="D37018" s="1">
        <v>42178</v>
      </c>
      <c r="F37018">
        <v>5</v>
      </c>
      <c r="G37018">
        <v>4019</v>
      </c>
      <c r="H37018" t="s">
        <v>26</v>
      </c>
      <c r="J37018" t="s">
        <v>14</v>
      </c>
      <c r="K37018">
        <v>49</v>
      </c>
      <c r="L37018" t="s">
        <v>15</v>
      </c>
    </row>
    <row r="37019" spans="1:12">
      <c r="A37019" t="e">
        <f ca="1">E00251513961521</f>
        <v>#NAME?</v>
      </c>
      <c r="B37019">
        <v>701</v>
      </c>
      <c r="C37019" t="s">
        <v>72</v>
      </c>
      <c r="D37019" s="1">
        <v>42870</v>
      </c>
      <c r="F37019">
        <v>6</v>
      </c>
      <c r="G37019">
        <v>3004</v>
      </c>
      <c r="H37019" t="s">
        <v>104</v>
      </c>
      <c r="J37019" t="s">
        <v>14</v>
      </c>
      <c r="K37019">
        <v>42</v>
      </c>
      <c r="L37019" t="s">
        <v>15</v>
      </c>
    </row>
    <row r="37020" spans="1:12">
      <c r="A37020" t="e">
        <f ca="1">E00251513961521</f>
        <v>#NAME?</v>
      </c>
      <c r="B37020">
        <v>701</v>
      </c>
      <c r="C37020" t="s">
        <v>72</v>
      </c>
      <c r="D37020" s="1">
        <v>42895</v>
      </c>
      <c r="F37020">
        <v>4</v>
      </c>
      <c r="G37020">
        <v>3004</v>
      </c>
      <c r="H37020" t="s">
        <v>104</v>
      </c>
      <c r="J37020" t="s">
        <v>14</v>
      </c>
      <c r="K37020">
        <v>42</v>
      </c>
      <c r="L37020" t="s">
        <v>15</v>
      </c>
    </row>
    <row r="37021" spans="1:12">
      <c r="A37021" t="e">
        <f ca="1">E00251513961521</f>
        <v>#NAME?</v>
      </c>
      <c r="B37021">
        <v>701</v>
      </c>
      <c r="C37021" t="s">
        <v>72</v>
      </c>
      <c r="D37021" s="1">
        <v>43048</v>
      </c>
      <c r="F37021">
        <v>2</v>
      </c>
      <c r="G37021">
        <v>6264</v>
      </c>
      <c r="H37021" t="s">
        <v>295</v>
      </c>
      <c r="J37021" t="s">
        <v>14</v>
      </c>
      <c r="K37021">
        <v>43</v>
      </c>
      <c r="L37021" t="s">
        <v>15</v>
      </c>
    </row>
    <row r="37022" spans="1:12">
      <c r="A37022" t="e">
        <f ca="1">E00251513961521</f>
        <v>#NAME?</v>
      </c>
      <c r="B37022">
        <v>896</v>
      </c>
      <c r="C37022" t="s">
        <v>823</v>
      </c>
      <c r="D37022" s="1">
        <v>40148</v>
      </c>
      <c r="F37022">
        <v>1</v>
      </c>
      <c r="G37022">
        <v>29620</v>
      </c>
      <c r="H37022" t="s">
        <v>460</v>
      </c>
      <c r="J37022" t="s">
        <v>272</v>
      </c>
      <c r="K37022">
        <v>35</v>
      </c>
      <c r="L37022" t="s">
        <v>15</v>
      </c>
    </row>
    <row r="37023" spans="1:12">
      <c r="A37023" t="e">
        <f ca="1">E00251427751621</f>
        <v>#NAME?</v>
      </c>
      <c r="B37023">
        <v>1</v>
      </c>
      <c r="C37023" t="s">
        <v>234</v>
      </c>
      <c r="D37023" s="1">
        <v>41711</v>
      </c>
      <c r="F37023">
        <v>1</v>
      </c>
      <c r="G37023">
        <v>78650</v>
      </c>
      <c r="H37023" t="s">
        <v>414</v>
      </c>
      <c r="I37023" t="s">
        <v>56</v>
      </c>
      <c r="J37023" t="s">
        <v>57</v>
      </c>
      <c r="K37023">
        <v>55</v>
      </c>
      <c r="L37023" t="s">
        <v>22</v>
      </c>
    </row>
    <row r="37024" spans="1:12">
      <c r="A37024" t="e">
        <f ca="1">E00251518587221</f>
        <v>#NAME?</v>
      </c>
      <c r="B37024">
        <v>464</v>
      </c>
      <c r="C37024" t="s">
        <v>45</v>
      </c>
      <c r="D37024" s="1">
        <v>43081</v>
      </c>
      <c r="F37024">
        <v>1</v>
      </c>
      <c r="G37024">
        <v>6253</v>
      </c>
      <c r="H37024" t="s">
        <v>292</v>
      </c>
      <c r="J37024" t="s">
        <v>14</v>
      </c>
      <c r="K37024">
        <v>45</v>
      </c>
      <c r="L37024" t="s">
        <v>15</v>
      </c>
    </row>
    <row r="37025" spans="1:12">
      <c r="A37025" t="e">
        <f ca="1">E00251518587221</f>
        <v>#NAME?</v>
      </c>
      <c r="B37025">
        <v>464</v>
      </c>
      <c r="C37025" t="s">
        <v>45</v>
      </c>
      <c r="D37025" s="1">
        <v>41831</v>
      </c>
      <c r="F37025">
        <v>1</v>
      </c>
      <c r="G37025">
        <v>5269</v>
      </c>
      <c r="H37025" t="s">
        <v>1006</v>
      </c>
      <c r="J37025" t="s">
        <v>14</v>
      </c>
      <c r="K37025">
        <v>42</v>
      </c>
      <c r="L37025" t="s">
        <v>15</v>
      </c>
    </row>
    <row r="37026" spans="1:12">
      <c r="A37026" t="e">
        <f ca="1">E00251510806521</f>
        <v>#NAME?</v>
      </c>
      <c r="B37026">
        <v>104</v>
      </c>
      <c r="C37026" t="s">
        <v>88</v>
      </c>
      <c r="D37026" s="1">
        <v>42227</v>
      </c>
      <c r="F37026">
        <v>2</v>
      </c>
      <c r="G37026">
        <v>87363</v>
      </c>
      <c r="H37026" t="s">
        <v>366</v>
      </c>
      <c r="J37026" t="s">
        <v>14</v>
      </c>
      <c r="K37026">
        <v>46</v>
      </c>
      <c r="L37026" t="s">
        <v>15</v>
      </c>
    </row>
    <row r="37027" spans="1:12">
      <c r="A37027" t="e">
        <f ca="1">E00251510806521</f>
        <v>#NAME?</v>
      </c>
      <c r="B37027">
        <v>104</v>
      </c>
      <c r="C37027" t="s">
        <v>88</v>
      </c>
      <c r="D37027" s="1">
        <v>42353</v>
      </c>
      <c r="F37027">
        <v>1</v>
      </c>
      <c r="G37027">
        <v>496</v>
      </c>
      <c r="H37027" t="s">
        <v>190</v>
      </c>
      <c r="J37027" t="s">
        <v>14</v>
      </c>
      <c r="K37027">
        <v>46</v>
      </c>
      <c r="L37027" t="s">
        <v>15</v>
      </c>
    </row>
    <row r="37028" spans="1:12">
      <c r="A37028" t="e">
        <f ca="1">E00251513961521</f>
        <v>#NAME?</v>
      </c>
      <c r="B37028">
        <v>701</v>
      </c>
      <c r="C37028" t="s">
        <v>72</v>
      </c>
      <c r="D37028" s="1">
        <v>42895</v>
      </c>
      <c r="F37028">
        <v>1</v>
      </c>
      <c r="G37028">
        <v>71987</v>
      </c>
      <c r="H37028" t="s">
        <v>276</v>
      </c>
      <c r="J37028" t="s">
        <v>14</v>
      </c>
      <c r="K37028">
        <v>42</v>
      </c>
      <c r="L37028" t="s">
        <v>15</v>
      </c>
    </row>
    <row r="37029" spans="1:12">
      <c r="A37029" t="e">
        <f ca="1">E00251513961521</f>
        <v>#NAME?</v>
      </c>
      <c r="B37029">
        <v>701</v>
      </c>
      <c r="C37029" t="s">
        <v>72</v>
      </c>
      <c r="D37029" s="1">
        <v>43048</v>
      </c>
      <c r="F37029">
        <v>1</v>
      </c>
      <c r="G37029">
        <v>71987</v>
      </c>
      <c r="H37029" t="s">
        <v>276</v>
      </c>
      <c r="J37029" t="s">
        <v>14</v>
      </c>
      <c r="K37029">
        <v>43</v>
      </c>
      <c r="L37029" t="s">
        <v>15</v>
      </c>
    </row>
    <row r="37030" spans="1:12">
      <c r="A37030" t="e">
        <f ca="1">E00251513961521</f>
        <v>#NAME?</v>
      </c>
      <c r="B37030">
        <v>701</v>
      </c>
      <c r="C37030" t="s">
        <v>72</v>
      </c>
      <c r="D37030" s="1">
        <v>42886</v>
      </c>
      <c r="F37030">
        <v>3</v>
      </c>
      <c r="G37030">
        <v>30000</v>
      </c>
      <c r="H37030" t="s">
        <v>144</v>
      </c>
      <c r="J37030" t="s">
        <v>14</v>
      </c>
      <c r="K37030">
        <v>42</v>
      </c>
      <c r="L37030" t="s">
        <v>15</v>
      </c>
    </row>
    <row r="37031" spans="1:12">
      <c r="A37031" t="e">
        <f ca="1">E00251513961521</f>
        <v>#NAME?</v>
      </c>
      <c r="B37031">
        <v>701</v>
      </c>
      <c r="C37031" t="s">
        <v>72</v>
      </c>
      <c r="D37031" s="1">
        <v>42891</v>
      </c>
      <c r="F37031">
        <v>4</v>
      </c>
      <c r="G37031">
        <v>3004</v>
      </c>
      <c r="H37031" t="s">
        <v>104</v>
      </c>
      <c r="J37031" t="s">
        <v>14</v>
      </c>
      <c r="K37031">
        <v>42</v>
      </c>
      <c r="L37031" t="s">
        <v>15</v>
      </c>
    </row>
    <row r="37032" spans="1:12">
      <c r="A37032" t="e">
        <f ca="1">E00251510038521</f>
        <v>#NAME?</v>
      </c>
      <c r="B37032">
        <v>189</v>
      </c>
      <c r="C37032" t="s">
        <v>58</v>
      </c>
      <c r="D37032" s="1">
        <v>42026</v>
      </c>
      <c r="F37032">
        <v>1</v>
      </c>
      <c r="G37032">
        <v>72690</v>
      </c>
      <c r="H37032" t="s">
        <v>363</v>
      </c>
      <c r="J37032" t="s">
        <v>14</v>
      </c>
      <c r="K37032">
        <v>42</v>
      </c>
      <c r="L37032" t="s">
        <v>15</v>
      </c>
    </row>
    <row r="37033" spans="1:12">
      <c r="A37033" t="e">
        <f ca="1">E00251518587221</f>
        <v>#NAME?</v>
      </c>
      <c r="B37033">
        <v>464</v>
      </c>
      <c r="C37033" t="s">
        <v>45</v>
      </c>
      <c r="D37033" s="1">
        <v>42614</v>
      </c>
      <c r="F37033">
        <v>3</v>
      </c>
      <c r="G37033">
        <v>38870</v>
      </c>
      <c r="H37033" t="s">
        <v>514</v>
      </c>
      <c r="J37033" t="s">
        <v>14</v>
      </c>
      <c r="K37033">
        <v>44</v>
      </c>
      <c r="L37033" t="s">
        <v>15</v>
      </c>
    </row>
    <row r="37034" spans="1:12">
      <c r="A37034" t="e">
        <f ca="1">E00251510806521</f>
        <v>#NAME?</v>
      </c>
      <c r="B37034">
        <v>104</v>
      </c>
      <c r="C37034" t="s">
        <v>88</v>
      </c>
      <c r="D37034" s="1">
        <v>41628</v>
      </c>
      <c r="F37034">
        <v>1</v>
      </c>
      <c r="G37034">
        <v>8470</v>
      </c>
      <c r="H37034" t="s">
        <v>120</v>
      </c>
      <c r="J37034" t="s">
        <v>14</v>
      </c>
      <c r="K37034">
        <v>44</v>
      </c>
      <c r="L37034" t="s">
        <v>15</v>
      </c>
    </row>
    <row r="37035" spans="1:12">
      <c r="A37035" t="e">
        <f ca="1">E00251510806521</f>
        <v>#NAME?</v>
      </c>
      <c r="B37035">
        <v>104</v>
      </c>
      <c r="C37035" t="s">
        <v>88</v>
      </c>
      <c r="D37035" s="1">
        <v>41887</v>
      </c>
      <c r="F37035">
        <v>3</v>
      </c>
      <c r="G37035">
        <v>496</v>
      </c>
      <c r="H37035" t="s">
        <v>190</v>
      </c>
      <c r="J37035" t="s">
        <v>14</v>
      </c>
      <c r="K37035">
        <v>45</v>
      </c>
      <c r="L37035" t="s">
        <v>15</v>
      </c>
    </row>
    <row r="37036" spans="1:12">
      <c r="A37036" t="e">
        <f ca="1">E00251510806521</f>
        <v>#NAME?</v>
      </c>
      <c r="B37036">
        <v>104</v>
      </c>
      <c r="C37036" t="s">
        <v>88</v>
      </c>
      <c r="D37036" s="1">
        <v>42311</v>
      </c>
      <c r="F37036">
        <v>1</v>
      </c>
      <c r="G37036">
        <v>3804</v>
      </c>
      <c r="H37036" t="s">
        <v>71</v>
      </c>
      <c r="J37036" t="s">
        <v>14</v>
      </c>
      <c r="K37036">
        <v>46</v>
      </c>
      <c r="L37036" t="s">
        <v>15</v>
      </c>
    </row>
    <row r="37037" spans="1:12">
      <c r="A37037" t="e">
        <f ca="1">E00251510806521</f>
        <v>#NAME?</v>
      </c>
      <c r="B37037">
        <v>104</v>
      </c>
      <c r="C37037" t="s">
        <v>88</v>
      </c>
      <c r="D37037" s="1">
        <v>42950</v>
      </c>
      <c r="F37037">
        <v>1</v>
      </c>
      <c r="G37037">
        <v>7222</v>
      </c>
      <c r="H37037" t="s">
        <v>560</v>
      </c>
      <c r="J37037" t="s">
        <v>14</v>
      </c>
      <c r="K37037">
        <v>48</v>
      </c>
      <c r="L37037" t="s">
        <v>15</v>
      </c>
    </row>
    <row r="37038" spans="1:12">
      <c r="A37038" t="e">
        <f ca="1">E00251514730021</f>
        <v>#NAME?</v>
      </c>
      <c r="B37038">
        <v>495</v>
      </c>
      <c r="C37038" t="s">
        <v>347</v>
      </c>
      <c r="D37038" s="1">
        <v>42520</v>
      </c>
      <c r="F37038">
        <v>1</v>
      </c>
      <c r="G37038">
        <v>7062</v>
      </c>
      <c r="H37038" t="s">
        <v>97</v>
      </c>
      <c r="J37038" t="s">
        <v>14</v>
      </c>
      <c r="K37038">
        <v>43</v>
      </c>
      <c r="L37038" t="s">
        <v>15</v>
      </c>
    </row>
    <row r="37039" spans="1:12">
      <c r="A37039" t="e">
        <f ca="1">E00251514730021</f>
        <v>#NAME?</v>
      </c>
      <c r="B37039">
        <v>7207</v>
      </c>
      <c r="C37039" t="s">
        <v>287</v>
      </c>
      <c r="D37039" s="1">
        <v>41905</v>
      </c>
      <c r="F37039">
        <v>1</v>
      </c>
      <c r="G37039">
        <v>9953</v>
      </c>
      <c r="H37039" t="s">
        <v>661</v>
      </c>
      <c r="I37039" t="s">
        <v>148</v>
      </c>
      <c r="J37039" t="s">
        <v>57</v>
      </c>
      <c r="K37039">
        <v>41</v>
      </c>
      <c r="L37039" t="s">
        <v>15</v>
      </c>
    </row>
    <row r="37040" spans="1:12">
      <c r="A37040" t="e">
        <f ca="1">E00251514730021</f>
        <v>#NAME?</v>
      </c>
      <c r="B37040">
        <v>495</v>
      </c>
      <c r="C37040" t="s">
        <v>347</v>
      </c>
      <c r="D37040" s="1">
        <v>42332</v>
      </c>
      <c r="F37040">
        <v>1</v>
      </c>
      <c r="G37040">
        <v>7062</v>
      </c>
      <c r="H37040" t="s">
        <v>97</v>
      </c>
      <c r="J37040" t="s">
        <v>14</v>
      </c>
      <c r="K37040">
        <v>42</v>
      </c>
      <c r="L37040" t="s">
        <v>15</v>
      </c>
    </row>
    <row r="37041" spans="1:12">
      <c r="A37041" t="e">
        <f ca="1">E00251510806521</f>
        <v>#NAME?</v>
      </c>
      <c r="B37041">
        <v>104</v>
      </c>
      <c r="C37041" t="s">
        <v>88</v>
      </c>
      <c r="D37041" s="1">
        <v>42461</v>
      </c>
      <c r="F37041">
        <v>1</v>
      </c>
      <c r="G37041">
        <v>25000</v>
      </c>
      <c r="H37041" t="s">
        <v>178</v>
      </c>
      <c r="J37041" t="s">
        <v>14</v>
      </c>
      <c r="K37041">
        <v>47</v>
      </c>
      <c r="L37041" t="s">
        <v>15</v>
      </c>
    </row>
    <row r="37042" spans="1:12">
      <c r="A37042" t="e">
        <f ca="1">E00251510806521</f>
        <v>#NAME?</v>
      </c>
      <c r="B37042">
        <v>104</v>
      </c>
      <c r="C37042" t="s">
        <v>88</v>
      </c>
      <c r="D37042" s="1">
        <v>42837</v>
      </c>
      <c r="F37042">
        <v>4</v>
      </c>
      <c r="G37042">
        <v>3051</v>
      </c>
      <c r="H37042" t="s">
        <v>13</v>
      </c>
      <c r="J37042" t="s">
        <v>14</v>
      </c>
      <c r="K37042">
        <v>48</v>
      </c>
      <c r="L37042" t="s">
        <v>15</v>
      </c>
    </row>
    <row r="37043" spans="1:12">
      <c r="A37043" t="e">
        <f ca="1">E00251510806521</f>
        <v>#NAME?</v>
      </c>
      <c r="B37043">
        <v>117</v>
      </c>
      <c r="C37043" t="s">
        <v>364</v>
      </c>
      <c r="D37043" s="1">
        <v>42223</v>
      </c>
      <c r="F37043">
        <v>2</v>
      </c>
      <c r="G37043">
        <v>496</v>
      </c>
      <c r="H37043" t="s">
        <v>190</v>
      </c>
      <c r="J37043" t="s">
        <v>14</v>
      </c>
      <c r="K37043">
        <v>46</v>
      </c>
      <c r="L37043" t="s">
        <v>15</v>
      </c>
    </row>
    <row r="37044" spans="1:12">
      <c r="A37044" t="e">
        <f ca="1">E00251510806521</f>
        <v>#NAME?</v>
      </c>
      <c r="B37044">
        <v>117</v>
      </c>
      <c r="C37044" t="s">
        <v>364</v>
      </c>
      <c r="D37044" s="1">
        <v>42226</v>
      </c>
      <c r="F37044">
        <v>1</v>
      </c>
      <c r="G37044">
        <v>9492</v>
      </c>
      <c r="H37044" t="s">
        <v>317</v>
      </c>
      <c r="J37044" t="s">
        <v>14</v>
      </c>
      <c r="K37044">
        <v>46</v>
      </c>
      <c r="L37044" t="s">
        <v>15</v>
      </c>
    </row>
    <row r="37045" spans="1:12">
      <c r="A37045" t="e">
        <f ca="1">E00251537610321</f>
        <v>#NAME?</v>
      </c>
      <c r="B37045">
        <v>1273</v>
      </c>
      <c r="C37045" t="s">
        <v>28</v>
      </c>
      <c r="D37045" s="1">
        <v>41603</v>
      </c>
      <c r="F37045">
        <v>1</v>
      </c>
      <c r="G37045">
        <v>7231</v>
      </c>
      <c r="H37045" t="s">
        <v>128</v>
      </c>
      <c r="J37045" t="s">
        <v>14</v>
      </c>
      <c r="K37045">
        <v>57</v>
      </c>
      <c r="L37045" t="s">
        <v>15</v>
      </c>
    </row>
    <row r="37046" spans="1:12">
      <c r="A37046" t="e">
        <f ca="1">E00251537087821</f>
        <v>#NAME?</v>
      </c>
      <c r="B37046">
        <v>291</v>
      </c>
      <c r="C37046" t="s">
        <v>160</v>
      </c>
      <c r="D37046" s="1">
        <v>42878</v>
      </c>
      <c r="F37046">
        <v>1</v>
      </c>
      <c r="G37046">
        <v>2720</v>
      </c>
      <c r="H37046" t="s">
        <v>65</v>
      </c>
      <c r="J37046" t="s">
        <v>14</v>
      </c>
      <c r="K37046">
        <v>50</v>
      </c>
      <c r="L37046" t="s">
        <v>15</v>
      </c>
    </row>
    <row r="37047" spans="1:12">
      <c r="A37047" t="e">
        <f ca="1">E00251510038521</f>
        <v>#NAME?</v>
      </c>
      <c r="B37047">
        <v>4893</v>
      </c>
      <c r="C37047" t="s">
        <v>426</v>
      </c>
      <c r="D37047" s="1">
        <v>43006</v>
      </c>
      <c r="F37047">
        <v>1</v>
      </c>
      <c r="G37047">
        <v>7242</v>
      </c>
      <c r="H37047" t="s">
        <v>93</v>
      </c>
      <c r="I37047" t="s">
        <v>148</v>
      </c>
      <c r="J37047" t="s">
        <v>57</v>
      </c>
      <c r="K37047">
        <v>45</v>
      </c>
      <c r="L37047" t="s">
        <v>15</v>
      </c>
    </row>
    <row r="37048" spans="1:12">
      <c r="A37048" t="e">
        <f ca="1">E00251711658521</f>
        <v>#NAME?</v>
      </c>
      <c r="B37048">
        <v>7927</v>
      </c>
      <c r="C37048" t="s">
        <v>367</v>
      </c>
      <c r="D37048" s="1">
        <v>42783</v>
      </c>
      <c r="F37048">
        <v>4</v>
      </c>
      <c r="G37048">
        <v>27800</v>
      </c>
      <c r="H37048" t="s">
        <v>145</v>
      </c>
      <c r="J37048" t="s">
        <v>14</v>
      </c>
      <c r="K37048">
        <v>44</v>
      </c>
      <c r="L37048" t="s">
        <v>15</v>
      </c>
    </row>
    <row r="37049" spans="1:12">
      <c r="A37049" t="e">
        <f ca="1">E00251711658521</f>
        <v>#NAME?</v>
      </c>
      <c r="B37049">
        <v>11</v>
      </c>
      <c r="C37049" t="s">
        <v>245</v>
      </c>
      <c r="D37049" s="1">
        <v>41646</v>
      </c>
      <c r="F37049">
        <v>2</v>
      </c>
      <c r="G37049">
        <v>2721</v>
      </c>
      <c r="H37049" t="s">
        <v>465</v>
      </c>
      <c r="J37049" t="s">
        <v>14</v>
      </c>
      <c r="K37049">
        <v>41</v>
      </c>
      <c r="L37049" t="s">
        <v>15</v>
      </c>
    </row>
    <row r="37050" spans="1:12">
      <c r="A37050" t="e">
        <f ca="1">E00251711658521</f>
        <v>#NAME?</v>
      </c>
      <c r="B37050">
        <v>11</v>
      </c>
      <c r="C37050" t="s">
        <v>245</v>
      </c>
      <c r="D37050" s="1">
        <v>41199</v>
      </c>
      <c r="F37050">
        <v>3</v>
      </c>
      <c r="G37050">
        <v>4019</v>
      </c>
      <c r="H37050" t="s">
        <v>26</v>
      </c>
      <c r="J37050" t="s">
        <v>14</v>
      </c>
      <c r="K37050">
        <v>40</v>
      </c>
      <c r="L37050" t="s">
        <v>15</v>
      </c>
    </row>
    <row r="37051" spans="1:12">
      <c r="A37051" t="e">
        <f ca="1">E00251711658521</f>
        <v>#NAME?</v>
      </c>
      <c r="B37051">
        <v>4991</v>
      </c>
      <c r="C37051" t="s">
        <v>838</v>
      </c>
      <c r="D37051" s="1">
        <v>41707</v>
      </c>
      <c r="F37051">
        <v>2</v>
      </c>
      <c r="G37051">
        <v>4019</v>
      </c>
      <c r="H37051" t="s">
        <v>26</v>
      </c>
      <c r="I37051" t="s">
        <v>148</v>
      </c>
      <c r="J37051" t="s">
        <v>57</v>
      </c>
      <c r="K37051">
        <v>41</v>
      </c>
      <c r="L37051" t="s">
        <v>15</v>
      </c>
    </row>
    <row r="37052" spans="1:12">
      <c r="A37052" t="e">
        <f ca="1">E00251711696621</f>
        <v>#NAME?</v>
      </c>
      <c r="B37052">
        <v>11</v>
      </c>
      <c r="C37052" t="s">
        <v>245</v>
      </c>
      <c r="D37052" s="1">
        <v>41360</v>
      </c>
      <c r="F37052">
        <v>1</v>
      </c>
      <c r="G37052">
        <v>470</v>
      </c>
      <c r="H37052" t="s">
        <v>217</v>
      </c>
      <c r="J37052" t="s">
        <v>14</v>
      </c>
      <c r="K37052">
        <v>40</v>
      </c>
      <c r="L37052" t="s">
        <v>15</v>
      </c>
    </row>
    <row r="37053" spans="1:12">
      <c r="A37053" t="e">
        <f ca="1">E00251711658521</f>
        <v>#NAME?</v>
      </c>
      <c r="B37053">
        <v>7927</v>
      </c>
      <c r="C37053" t="s">
        <v>367</v>
      </c>
      <c r="D37053" s="1">
        <v>42824</v>
      </c>
      <c r="F37053">
        <v>4</v>
      </c>
      <c r="G37053">
        <v>27800</v>
      </c>
      <c r="H37053" t="s">
        <v>145</v>
      </c>
      <c r="J37053" t="s">
        <v>14</v>
      </c>
      <c r="K37053">
        <v>44</v>
      </c>
      <c r="L37053" t="s">
        <v>15</v>
      </c>
    </row>
    <row r="37054" spans="1:12">
      <c r="A37054" t="e">
        <f ca="1">E00251537087821</f>
        <v>#NAME?</v>
      </c>
      <c r="B37054">
        <v>291</v>
      </c>
      <c r="C37054" t="s">
        <v>160</v>
      </c>
      <c r="D37054" s="1">
        <v>41778</v>
      </c>
      <c r="F37054">
        <v>1</v>
      </c>
      <c r="G37054">
        <v>7871</v>
      </c>
      <c r="H37054" t="s">
        <v>674</v>
      </c>
      <c r="J37054" t="s">
        <v>14</v>
      </c>
      <c r="K37054">
        <v>47</v>
      </c>
      <c r="L37054" t="s">
        <v>22</v>
      </c>
    </row>
    <row r="37055" spans="1:12">
      <c r="A37055" t="e">
        <f ca="1">E00251537087821</f>
        <v>#NAME?</v>
      </c>
      <c r="B37055">
        <v>753</v>
      </c>
      <c r="C37055" t="s">
        <v>545</v>
      </c>
      <c r="D37055" s="1">
        <v>41774</v>
      </c>
      <c r="F37055">
        <v>1</v>
      </c>
      <c r="G37055">
        <v>7823</v>
      </c>
      <c r="H37055" t="s">
        <v>282</v>
      </c>
      <c r="I37055" t="s">
        <v>56</v>
      </c>
      <c r="J37055" t="s">
        <v>57</v>
      </c>
      <c r="K37055">
        <v>47</v>
      </c>
      <c r="L37055" t="s">
        <v>22</v>
      </c>
    </row>
    <row r="37056" spans="1:12">
      <c r="A37056" t="e">
        <f ca="1">E00251537610321</f>
        <v>#NAME?</v>
      </c>
      <c r="B37056">
        <v>1273</v>
      </c>
      <c r="C37056" t="s">
        <v>28</v>
      </c>
      <c r="D37056" s="1">
        <v>41295</v>
      </c>
      <c r="F37056">
        <v>1</v>
      </c>
      <c r="G37056">
        <v>3019</v>
      </c>
      <c r="H37056" t="s">
        <v>441</v>
      </c>
      <c r="J37056" t="s">
        <v>14</v>
      </c>
      <c r="K37056">
        <v>56</v>
      </c>
      <c r="L37056" t="s">
        <v>15</v>
      </c>
    </row>
    <row r="37057" spans="1:12">
      <c r="A37057" t="e">
        <f ca="1">E00251537610321</f>
        <v>#NAME?</v>
      </c>
      <c r="B37057">
        <v>1273</v>
      </c>
      <c r="C37057" t="s">
        <v>28</v>
      </c>
      <c r="D37057" s="1">
        <v>42796</v>
      </c>
      <c r="F37057">
        <v>4</v>
      </c>
      <c r="G37057">
        <v>27800</v>
      </c>
      <c r="H37057" t="s">
        <v>145</v>
      </c>
      <c r="J37057" t="s">
        <v>14</v>
      </c>
      <c r="K37057">
        <v>60</v>
      </c>
      <c r="L37057" t="s">
        <v>15</v>
      </c>
    </row>
    <row r="37058" spans="1:12">
      <c r="A37058" t="e">
        <f ca="1">E00251611656421</f>
        <v>#NAME?</v>
      </c>
      <c r="B37058">
        <v>29</v>
      </c>
      <c r="C37058" t="s">
        <v>309</v>
      </c>
      <c r="D37058" s="1">
        <v>41044</v>
      </c>
      <c r="F37058">
        <v>1</v>
      </c>
      <c r="G37058">
        <v>6961</v>
      </c>
      <c r="H37058" t="s">
        <v>561</v>
      </c>
      <c r="J37058" t="s">
        <v>14</v>
      </c>
      <c r="K37058">
        <v>52</v>
      </c>
      <c r="L37058" t="s">
        <v>15</v>
      </c>
    </row>
    <row r="37059" spans="1:12">
      <c r="A37059" t="e">
        <f ca="1">E00251512560421</f>
        <v>#NAME?</v>
      </c>
      <c r="B37059">
        <v>51</v>
      </c>
      <c r="C37059" t="s">
        <v>372</v>
      </c>
      <c r="D37059" s="1">
        <v>42796</v>
      </c>
      <c r="F37059">
        <v>5</v>
      </c>
      <c r="G37059">
        <v>3051</v>
      </c>
      <c r="H37059" t="s">
        <v>13</v>
      </c>
      <c r="J37059" t="s">
        <v>14</v>
      </c>
      <c r="K37059">
        <v>55</v>
      </c>
      <c r="L37059" t="s">
        <v>15</v>
      </c>
    </row>
    <row r="37060" spans="1:12">
      <c r="A37060" t="e">
        <f ca="1">E00251427357321</f>
        <v>#NAME?</v>
      </c>
      <c r="B37060">
        <v>20</v>
      </c>
      <c r="C37060" t="s">
        <v>370</v>
      </c>
      <c r="D37060" s="1">
        <v>41652</v>
      </c>
      <c r="F37060">
        <v>2</v>
      </c>
      <c r="G37060">
        <v>79029</v>
      </c>
      <c r="H37060" t="s">
        <v>21</v>
      </c>
      <c r="J37060" t="s">
        <v>14</v>
      </c>
      <c r="K37060">
        <v>63</v>
      </c>
      <c r="L37060" t="s">
        <v>22</v>
      </c>
    </row>
    <row r="37061" spans="1:12">
      <c r="A37061" t="e">
        <f ca="1">E00251611656421</f>
        <v>#NAME?</v>
      </c>
      <c r="B37061">
        <v>29</v>
      </c>
      <c r="C37061" t="s">
        <v>309</v>
      </c>
      <c r="D37061" s="1">
        <v>41834</v>
      </c>
      <c r="F37061">
        <v>1</v>
      </c>
      <c r="G37061">
        <v>7880</v>
      </c>
      <c r="H37061" t="s">
        <v>213</v>
      </c>
      <c r="J37061" t="s">
        <v>14</v>
      </c>
      <c r="K37061">
        <v>55</v>
      </c>
      <c r="L37061" t="s">
        <v>22</v>
      </c>
    </row>
    <row r="37062" spans="1:12">
      <c r="A37062" t="e">
        <f ca="1">E00251512560421</f>
        <v>#NAME?</v>
      </c>
      <c r="B37062">
        <v>51</v>
      </c>
      <c r="C37062" t="s">
        <v>372</v>
      </c>
      <c r="D37062" s="1">
        <v>41767</v>
      </c>
      <c r="F37062">
        <v>1</v>
      </c>
      <c r="G37062">
        <v>7962</v>
      </c>
      <c r="H37062" t="s">
        <v>111</v>
      </c>
      <c r="J37062" t="s">
        <v>14</v>
      </c>
      <c r="K37062">
        <v>53</v>
      </c>
      <c r="L37062" t="s">
        <v>22</v>
      </c>
    </row>
    <row r="37063" spans="1:12">
      <c r="A37063" t="e">
        <f ca="1">E00251611656421</f>
        <v>#NAME?</v>
      </c>
      <c r="B37063">
        <v>29</v>
      </c>
      <c r="C37063" t="s">
        <v>309</v>
      </c>
      <c r="D37063" s="1">
        <v>41218</v>
      </c>
      <c r="F37063">
        <v>1</v>
      </c>
      <c r="G37063">
        <v>4019</v>
      </c>
      <c r="H37063" t="s">
        <v>26</v>
      </c>
      <c r="J37063" t="s">
        <v>14</v>
      </c>
      <c r="K37063">
        <v>53</v>
      </c>
      <c r="L37063" t="s">
        <v>15</v>
      </c>
    </row>
    <row r="37064" spans="1:12">
      <c r="A37064" t="e">
        <f ca="1">E00251537087821</f>
        <v>#NAME?</v>
      </c>
      <c r="B37064">
        <v>291</v>
      </c>
      <c r="C37064" t="s">
        <v>160</v>
      </c>
      <c r="D37064" s="1">
        <v>42359</v>
      </c>
      <c r="F37064">
        <v>2</v>
      </c>
      <c r="G37064">
        <v>72673</v>
      </c>
      <c r="H37064" t="s">
        <v>394</v>
      </c>
      <c r="J37064" t="s">
        <v>14</v>
      </c>
      <c r="K37064">
        <v>48</v>
      </c>
      <c r="L37064" t="s">
        <v>15</v>
      </c>
    </row>
    <row r="37065" spans="1:12">
      <c r="A37065" t="e">
        <f t="shared" ref="A37065:A37071" ca="1" si="344">E00251611656421</f>
        <v>#NAME?</v>
      </c>
      <c r="B37065">
        <v>29</v>
      </c>
      <c r="C37065" t="s">
        <v>309</v>
      </c>
      <c r="D37065" s="1">
        <v>41715</v>
      </c>
      <c r="F37065">
        <v>2</v>
      </c>
      <c r="G37065">
        <v>6961</v>
      </c>
      <c r="H37065" t="s">
        <v>561</v>
      </c>
      <c r="J37065" t="s">
        <v>14</v>
      </c>
      <c r="K37065">
        <v>54</v>
      </c>
      <c r="L37065" t="s">
        <v>15</v>
      </c>
    </row>
    <row r="37066" spans="1:12">
      <c r="A37066" t="e">
        <f t="shared" ca="1" si="344"/>
        <v>#NAME?</v>
      </c>
      <c r="B37066">
        <v>29</v>
      </c>
      <c r="C37066" t="s">
        <v>309</v>
      </c>
      <c r="D37066" s="1">
        <v>41661</v>
      </c>
      <c r="F37066">
        <v>1</v>
      </c>
      <c r="G37066">
        <v>5920</v>
      </c>
      <c r="H37066" t="s">
        <v>417</v>
      </c>
      <c r="J37066" t="s">
        <v>14</v>
      </c>
      <c r="K37066">
        <v>54</v>
      </c>
      <c r="L37066" t="s">
        <v>15</v>
      </c>
    </row>
    <row r="37067" spans="1:12">
      <c r="A37067" t="e">
        <f t="shared" ca="1" si="344"/>
        <v>#NAME?</v>
      </c>
      <c r="B37067">
        <v>29</v>
      </c>
      <c r="C37067" t="s">
        <v>309</v>
      </c>
      <c r="D37067" s="1">
        <v>42032</v>
      </c>
      <c r="F37067">
        <v>1</v>
      </c>
      <c r="G37067">
        <v>30001</v>
      </c>
      <c r="H37067" t="s">
        <v>271</v>
      </c>
      <c r="J37067" t="s">
        <v>14</v>
      </c>
      <c r="K37067">
        <v>55</v>
      </c>
      <c r="L37067" t="s">
        <v>15</v>
      </c>
    </row>
    <row r="37068" spans="1:12">
      <c r="A37068" t="e">
        <f t="shared" ca="1" si="344"/>
        <v>#NAME?</v>
      </c>
      <c r="B37068">
        <v>29</v>
      </c>
      <c r="C37068" t="s">
        <v>309</v>
      </c>
      <c r="D37068" s="1">
        <v>40969</v>
      </c>
      <c r="F37068">
        <v>2</v>
      </c>
      <c r="G37068">
        <v>4019</v>
      </c>
      <c r="H37068" t="s">
        <v>26</v>
      </c>
      <c r="J37068" t="s">
        <v>14</v>
      </c>
      <c r="K37068">
        <v>52</v>
      </c>
      <c r="L37068" t="s">
        <v>15</v>
      </c>
    </row>
    <row r="37069" spans="1:12">
      <c r="A37069" t="e">
        <f t="shared" ca="1" si="344"/>
        <v>#NAME?</v>
      </c>
      <c r="B37069">
        <v>29</v>
      </c>
      <c r="C37069" t="s">
        <v>309</v>
      </c>
      <c r="D37069" s="1">
        <v>42151</v>
      </c>
      <c r="F37069">
        <v>1</v>
      </c>
      <c r="G37069">
        <v>5920</v>
      </c>
      <c r="H37069" t="s">
        <v>417</v>
      </c>
      <c r="J37069" t="s">
        <v>14</v>
      </c>
      <c r="K37069">
        <v>55</v>
      </c>
      <c r="L37069" t="s">
        <v>15</v>
      </c>
    </row>
    <row r="37070" spans="1:12">
      <c r="A37070" t="e">
        <f t="shared" ca="1" si="344"/>
        <v>#NAME?</v>
      </c>
      <c r="B37070">
        <v>29</v>
      </c>
      <c r="C37070" t="s">
        <v>309</v>
      </c>
      <c r="D37070" s="1">
        <v>42870</v>
      </c>
      <c r="F37070">
        <v>2</v>
      </c>
      <c r="G37070">
        <v>2729</v>
      </c>
      <c r="H37070" t="s">
        <v>115</v>
      </c>
      <c r="J37070" t="s">
        <v>14</v>
      </c>
      <c r="K37070">
        <v>57</v>
      </c>
      <c r="L37070" t="s">
        <v>15</v>
      </c>
    </row>
    <row r="37071" spans="1:12">
      <c r="A37071" t="e">
        <f t="shared" ca="1" si="344"/>
        <v>#NAME?</v>
      </c>
      <c r="B37071">
        <v>29</v>
      </c>
      <c r="C37071" t="s">
        <v>309</v>
      </c>
      <c r="D37071" s="1">
        <v>42467</v>
      </c>
      <c r="F37071">
        <v>1</v>
      </c>
      <c r="G37071">
        <v>9492</v>
      </c>
      <c r="H37071" t="s">
        <v>317</v>
      </c>
      <c r="J37071" t="s">
        <v>14</v>
      </c>
      <c r="K37071">
        <v>56</v>
      </c>
      <c r="L37071" t="s">
        <v>15</v>
      </c>
    </row>
    <row r="37072" spans="1:12">
      <c r="A37072" t="e">
        <f ca="1">E00251439519321</f>
        <v>#NAME?</v>
      </c>
      <c r="B37072">
        <v>1786</v>
      </c>
      <c r="C37072" t="s">
        <v>37</v>
      </c>
      <c r="D37072" s="1">
        <v>41016</v>
      </c>
      <c r="F37072">
        <v>1</v>
      </c>
      <c r="G37072">
        <v>2720</v>
      </c>
      <c r="H37072" t="s">
        <v>65</v>
      </c>
      <c r="J37072" t="s">
        <v>14</v>
      </c>
      <c r="K37072">
        <v>56</v>
      </c>
      <c r="L37072" t="s">
        <v>15</v>
      </c>
    </row>
    <row r="37073" spans="1:12">
      <c r="A37073" t="e">
        <f ca="1">E00251518870221</f>
        <v>#NAME?</v>
      </c>
      <c r="B37073">
        <v>291</v>
      </c>
      <c r="C37073" t="s">
        <v>160</v>
      </c>
      <c r="D37073" s="1">
        <v>41550</v>
      </c>
      <c r="F37073">
        <v>1</v>
      </c>
      <c r="G37073">
        <v>8489</v>
      </c>
      <c r="H37073" t="s">
        <v>327</v>
      </c>
      <c r="J37073" t="s">
        <v>14</v>
      </c>
      <c r="K37073">
        <v>49</v>
      </c>
      <c r="L37073" t="s">
        <v>15</v>
      </c>
    </row>
    <row r="37074" spans="1:12">
      <c r="A37074" t="e">
        <f ca="1">E00251518870221</f>
        <v>#NAME?</v>
      </c>
      <c r="B37074">
        <v>291</v>
      </c>
      <c r="C37074" t="s">
        <v>160</v>
      </c>
      <c r="D37074" s="1">
        <v>42464</v>
      </c>
      <c r="F37074">
        <v>1</v>
      </c>
      <c r="G37074">
        <v>2252</v>
      </c>
      <c r="H37074" t="s">
        <v>64</v>
      </c>
      <c r="J37074" t="s">
        <v>14</v>
      </c>
      <c r="K37074">
        <v>51</v>
      </c>
      <c r="L37074" t="s">
        <v>15</v>
      </c>
    </row>
    <row r="37075" spans="1:12">
      <c r="A37075" t="e">
        <f ca="1">E00251611656421</f>
        <v>#NAME?</v>
      </c>
      <c r="B37075">
        <v>29</v>
      </c>
      <c r="C37075" t="s">
        <v>309</v>
      </c>
      <c r="D37075" s="1">
        <v>43000</v>
      </c>
      <c r="F37075">
        <v>2</v>
      </c>
      <c r="G37075">
        <v>29630</v>
      </c>
      <c r="H37075" t="s">
        <v>1360</v>
      </c>
      <c r="J37075" t="s">
        <v>14</v>
      </c>
      <c r="K37075">
        <v>58</v>
      </c>
      <c r="L37075" t="s">
        <v>15</v>
      </c>
    </row>
    <row r="37076" spans="1:12">
      <c r="A37076" t="e">
        <f ca="1">E00251611656421</f>
        <v>#NAME?</v>
      </c>
      <c r="B37076">
        <v>29</v>
      </c>
      <c r="C37076" t="s">
        <v>309</v>
      </c>
      <c r="D37076" s="1">
        <v>43026</v>
      </c>
      <c r="F37076">
        <v>1</v>
      </c>
      <c r="G37076">
        <v>2729</v>
      </c>
      <c r="H37076" t="s">
        <v>115</v>
      </c>
      <c r="J37076" t="s">
        <v>14</v>
      </c>
      <c r="K37076">
        <v>58</v>
      </c>
      <c r="L37076" t="s">
        <v>15</v>
      </c>
    </row>
    <row r="37077" spans="1:12">
      <c r="A37077" t="e">
        <f ca="1">E00251529116421</f>
        <v>#NAME?</v>
      </c>
      <c r="B37077">
        <v>151</v>
      </c>
      <c r="C37077" t="s">
        <v>381</v>
      </c>
      <c r="D37077" s="1">
        <v>42954</v>
      </c>
      <c r="F37077">
        <v>1</v>
      </c>
      <c r="G37077">
        <v>84500</v>
      </c>
      <c r="H37077" t="s">
        <v>511</v>
      </c>
      <c r="J37077" t="s">
        <v>14</v>
      </c>
      <c r="K37077">
        <v>56</v>
      </c>
      <c r="L37077" t="s">
        <v>15</v>
      </c>
    </row>
    <row r="37078" spans="1:12">
      <c r="A37078" t="e">
        <f ca="1">E00251619839221</f>
        <v>#NAME?</v>
      </c>
      <c r="B37078">
        <v>455</v>
      </c>
      <c r="C37078" t="s">
        <v>312</v>
      </c>
      <c r="D37078" s="1">
        <v>42410</v>
      </c>
      <c r="F37078">
        <v>2</v>
      </c>
      <c r="G37078">
        <v>7904</v>
      </c>
      <c r="H37078" t="s">
        <v>75</v>
      </c>
      <c r="J37078" t="s">
        <v>14</v>
      </c>
      <c r="K37078">
        <v>52</v>
      </c>
      <c r="L37078" t="s">
        <v>22</v>
      </c>
    </row>
    <row r="37079" spans="1:12">
      <c r="A37079" t="e">
        <f ca="1">E00251715425121</f>
        <v>#NAME?</v>
      </c>
      <c r="B37079">
        <v>93</v>
      </c>
      <c r="C37079" t="s">
        <v>375</v>
      </c>
      <c r="D37079" s="1">
        <v>42626</v>
      </c>
      <c r="F37079">
        <v>1</v>
      </c>
      <c r="G37079">
        <v>539</v>
      </c>
      <c r="H37079" t="s">
        <v>379</v>
      </c>
      <c r="J37079" t="s">
        <v>14</v>
      </c>
      <c r="K37079">
        <v>57</v>
      </c>
      <c r="L37079" t="s">
        <v>15</v>
      </c>
    </row>
    <row r="37080" spans="1:12">
      <c r="A37080" t="e">
        <f ca="1">E00251529116421</f>
        <v>#NAME?</v>
      </c>
      <c r="B37080">
        <v>4878</v>
      </c>
      <c r="C37080" t="s">
        <v>909</v>
      </c>
      <c r="D37080" s="1">
        <v>42791</v>
      </c>
      <c r="F37080">
        <v>1</v>
      </c>
      <c r="G37080">
        <v>7862</v>
      </c>
      <c r="H37080" t="s">
        <v>27</v>
      </c>
      <c r="J37080" t="s">
        <v>14</v>
      </c>
      <c r="K37080">
        <v>56</v>
      </c>
      <c r="L37080" t="s">
        <v>22</v>
      </c>
    </row>
    <row r="37081" spans="1:12">
      <c r="A37081" t="e">
        <f ca="1">E00251432363021</f>
        <v>#NAME?</v>
      </c>
      <c r="B37081">
        <v>493</v>
      </c>
      <c r="C37081" t="s">
        <v>376</v>
      </c>
      <c r="D37081" s="1">
        <v>42919</v>
      </c>
      <c r="F37081">
        <v>1</v>
      </c>
      <c r="G37081">
        <v>3579</v>
      </c>
      <c r="H37081" t="s">
        <v>377</v>
      </c>
      <c r="J37081" t="s">
        <v>14</v>
      </c>
      <c r="K37081">
        <v>49</v>
      </c>
      <c r="L37081" t="s">
        <v>15</v>
      </c>
    </row>
    <row r="37082" spans="1:12">
      <c r="A37082" t="e">
        <f ca="1">E00251526894021</f>
        <v>#NAME?</v>
      </c>
      <c r="B37082">
        <v>28</v>
      </c>
      <c r="C37082" t="s">
        <v>153</v>
      </c>
      <c r="D37082" s="1">
        <v>41001</v>
      </c>
      <c r="F37082">
        <v>2</v>
      </c>
      <c r="G37082">
        <v>2729</v>
      </c>
      <c r="H37082" t="s">
        <v>115</v>
      </c>
      <c r="J37082" t="s">
        <v>14</v>
      </c>
      <c r="K37082">
        <v>49</v>
      </c>
      <c r="L37082" t="s">
        <v>15</v>
      </c>
    </row>
    <row r="37083" spans="1:12">
      <c r="A37083" t="e">
        <f ca="1">E00251518822121</f>
        <v>#NAME?</v>
      </c>
      <c r="B37083">
        <v>286</v>
      </c>
      <c r="C37083" t="s">
        <v>41</v>
      </c>
      <c r="D37083" s="1">
        <v>43052</v>
      </c>
      <c r="F37083">
        <v>1</v>
      </c>
      <c r="G37083">
        <v>71595</v>
      </c>
      <c r="H37083" t="s">
        <v>672</v>
      </c>
      <c r="J37083" t="s">
        <v>14</v>
      </c>
      <c r="K37083">
        <v>56</v>
      </c>
      <c r="L37083" t="s">
        <v>15</v>
      </c>
    </row>
    <row r="37084" spans="1:12">
      <c r="A37084" t="e">
        <f ca="1">E00251619839221</f>
        <v>#NAME?</v>
      </c>
      <c r="B37084">
        <v>455</v>
      </c>
      <c r="C37084" t="s">
        <v>312</v>
      </c>
      <c r="D37084" s="1">
        <v>42443</v>
      </c>
      <c r="F37084">
        <v>1</v>
      </c>
      <c r="G37084">
        <v>460</v>
      </c>
      <c r="H37084" t="s">
        <v>16</v>
      </c>
      <c r="J37084" t="s">
        <v>14</v>
      </c>
      <c r="K37084">
        <v>52</v>
      </c>
      <c r="L37084" t="s">
        <v>15</v>
      </c>
    </row>
    <row r="37085" spans="1:12">
      <c r="A37085" t="e">
        <f ca="1">E00251432363021</f>
        <v>#NAME?</v>
      </c>
      <c r="B37085">
        <v>493</v>
      </c>
      <c r="C37085" t="s">
        <v>376</v>
      </c>
      <c r="D37085" s="1">
        <v>42104</v>
      </c>
      <c r="F37085">
        <v>2</v>
      </c>
      <c r="G37085">
        <v>7231</v>
      </c>
      <c r="H37085" t="s">
        <v>128</v>
      </c>
      <c r="J37085" t="s">
        <v>14</v>
      </c>
      <c r="K37085">
        <v>47</v>
      </c>
      <c r="L37085" t="s">
        <v>15</v>
      </c>
    </row>
    <row r="37086" spans="1:12">
      <c r="A37086" t="e">
        <f ca="1">E00251439558321</f>
        <v>#NAME?</v>
      </c>
      <c r="B37086">
        <v>1786</v>
      </c>
      <c r="C37086" t="s">
        <v>37</v>
      </c>
      <c r="D37086" s="1">
        <v>41411</v>
      </c>
      <c r="F37086">
        <v>1</v>
      </c>
      <c r="G37086">
        <v>78650</v>
      </c>
      <c r="H37086" t="s">
        <v>414</v>
      </c>
      <c r="J37086" t="s">
        <v>14</v>
      </c>
      <c r="K37086">
        <v>50</v>
      </c>
      <c r="L37086" t="s">
        <v>22</v>
      </c>
    </row>
    <row r="37087" spans="1:12">
      <c r="A37087" t="e">
        <f ca="1">E00251715024021</f>
        <v>#NAME?</v>
      </c>
      <c r="B37087">
        <v>39</v>
      </c>
      <c r="C37087" t="s">
        <v>385</v>
      </c>
      <c r="D37087" s="1">
        <v>42743</v>
      </c>
      <c r="E37087">
        <v>7</v>
      </c>
      <c r="F37087">
        <v>3</v>
      </c>
      <c r="G37087">
        <v>3485</v>
      </c>
      <c r="H37087" t="s">
        <v>1785</v>
      </c>
      <c r="J37087" t="s">
        <v>34</v>
      </c>
      <c r="K37087">
        <v>40</v>
      </c>
      <c r="L37087" t="s">
        <v>15</v>
      </c>
    </row>
    <row r="37088" spans="1:12">
      <c r="A37088" t="e">
        <f ca="1">E00251429782321</f>
        <v>#NAME?</v>
      </c>
      <c r="B37088">
        <v>160</v>
      </c>
      <c r="C37088" t="s">
        <v>278</v>
      </c>
      <c r="D37088" s="1">
        <v>42075</v>
      </c>
      <c r="F37088">
        <v>1</v>
      </c>
      <c r="G37088">
        <v>25000</v>
      </c>
      <c r="H37088" t="s">
        <v>178</v>
      </c>
      <c r="J37088" t="s">
        <v>14</v>
      </c>
      <c r="K37088">
        <v>61</v>
      </c>
      <c r="L37088" t="s">
        <v>15</v>
      </c>
    </row>
    <row r="37089" spans="1:12">
      <c r="A37089" t="e">
        <f ca="1">E00251429782321</f>
        <v>#NAME?</v>
      </c>
      <c r="B37089">
        <v>160</v>
      </c>
      <c r="C37089" t="s">
        <v>278</v>
      </c>
      <c r="D37089" s="1">
        <v>42313</v>
      </c>
      <c r="F37089">
        <v>1</v>
      </c>
      <c r="G37089">
        <v>4660</v>
      </c>
      <c r="H37089" t="s">
        <v>215</v>
      </c>
      <c r="J37089" t="s">
        <v>14</v>
      </c>
      <c r="K37089">
        <v>62</v>
      </c>
      <c r="L37089" t="s">
        <v>15</v>
      </c>
    </row>
    <row r="37090" spans="1:12">
      <c r="A37090" t="e">
        <f ca="1">E00251512715021</f>
        <v>#NAME?</v>
      </c>
      <c r="B37090">
        <v>52</v>
      </c>
      <c r="C37090" t="s">
        <v>384</v>
      </c>
      <c r="D37090" s="1">
        <v>41311</v>
      </c>
      <c r="F37090">
        <v>1</v>
      </c>
      <c r="G37090">
        <v>7231</v>
      </c>
      <c r="H37090" t="s">
        <v>128</v>
      </c>
      <c r="J37090" t="s">
        <v>14</v>
      </c>
      <c r="K37090">
        <v>47</v>
      </c>
      <c r="L37090" t="s">
        <v>15</v>
      </c>
    </row>
    <row r="37091" spans="1:12">
      <c r="A37091" t="e">
        <f ca="1">E00251429782321</f>
        <v>#NAME?</v>
      </c>
      <c r="B37091">
        <v>160</v>
      </c>
      <c r="C37091" t="s">
        <v>278</v>
      </c>
      <c r="D37091" s="1">
        <v>42528</v>
      </c>
      <c r="F37091">
        <v>3</v>
      </c>
      <c r="G37091">
        <v>25040</v>
      </c>
      <c r="H37091" t="s">
        <v>388</v>
      </c>
      <c r="J37091" t="s">
        <v>14</v>
      </c>
      <c r="K37091">
        <v>62</v>
      </c>
      <c r="L37091" t="s">
        <v>15</v>
      </c>
    </row>
    <row r="37092" spans="1:12">
      <c r="A37092" t="e">
        <f ca="1">E00251429782321</f>
        <v>#NAME?</v>
      </c>
      <c r="B37092">
        <v>4893</v>
      </c>
      <c r="C37092" t="s">
        <v>426</v>
      </c>
      <c r="D37092" s="1">
        <v>42310</v>
      </c>
      <c r="F37092">
        <v>3</v>
      </c>
      <c r="G37092">
        <v>4019</v>
      </c>
      <c r="H37092" t="s">
        <v>26</v>
      </c>
      <c r="I37092" t="s">
        <v>148</v>
      </c>
      <c r="J37092" t="s">
        <v>57</v>
      </c>
      <c r="K37092">
        <v>62</v>
      </c>
      <c r="L37092" t="s">
        <v>15</v>
      </c>
    </row>
    <row r="37093" spans="1:12">
      <c r="A37093" t="e">
        <f ca="1">E00251429782321</f>
        <v>#NAME?</v>
      </c>
      <c r="B37093">
        <v>160</v>
      </c>
      <c r="C37093" t="s">
        <v>278</v>
      </c>
      <c r="D37093" s="1">
        <v>41996</v>
      </c>
      <c r="F37093">
        <v>1</v>
      </c>
      <c r="G37093">
        <v>25000</v>
      </c>
      <c r="H37093" t="s">
        <v>178</v>
      </c>
      <c r="J37093" t="s">
        <v>14</v>
      </c>
      <c r="K37093">
        <v>61</v>
      </c>
      <c r="L37093" t="s">
        <v>15</v>
      </c>
    </row>
    <row r="37094" spans="1:12">
      <c r="A37094" t="e">
        <f ca="1">E00251715024021</f>
        <v>#NAME?</v>
      </c>
      <c r="B37094">
        <v>66</v>
      </c>
      <c r="C37094" t="s">
        <v>134</v>
      </c>
      <c r="D37094" s="1">
        <v>42795</v>
      </c>
      <c r="F37094">
        <v>1</v>
      </c>
      <c r="G37094">
        <v>2729</v>
      </c>
      <c r="H37094" t="s">
        <v>115</v>
      </c>
      <c r="J37094" t="s">
        <v>14</v>
      </c>
      <c r="K37094">
        <v>40</v>
      </c>
      <c r="L37094" t="s">
        <v>15</v>
      </c>
    </row>
    <row r="37095" spans="1:12">
      <c r="A37095" t="e">
        <f ca="1">E00251439558321</f>
        <v>#NAME?</v>
      </c>
      <c r="B37095">
        <v>1786</v>
      </c>
      <c r="C37095" t="s">
        <v>37</v>
      </c>
      <c r="D37095" s="1">
        <v>41736</v>
      </c>
      <c r="F37095">
        <v>1</v>
      </c>
      <c r="G37095">
        <v>7831</v>
      </c>
      <c r="H37095" t="s">
        <v>274</v>
      </c>
      <c r="J37095" t="s">
        <v>14</v>
      </c>
      <c r="K37095">
        <v>51</v>
      </c>
      <c r="L37095" t="s">
        <v>22</v>
      </c>
    </row>
    <row r="37096" spans="1:12">
      <c r="A37096" t="e">
        <f ca="1">E00251512715021</f>
        <v>#NAME?</v>
      </c>
      <c r="B37096">
        <v>52</v>
      </c>
      <c r="C37096" t="s">
        <v>384</v>
      </c>
      <c r="D37096" s="1">
        <v>42858</v>
      </c>
      <c r="F37096">
        <v>1</v>
      </c>
      <c r="G37096">
        <v>7242</v>
      </c>
      <c r="H37096" t="s">
        <v>93</v>
      </c>
      <c r="J37096" t="s">
        <v>14</v>
      </c>
      <c r="K37096">
        <v>51</v>
      </c>
      <c r="L37096" t="s">
        <v>15</v>
      </c>
    </row>
    <row r="37097" spans="1:12">
      <c r="A37097" t="e">
        <f ca="1">E00251429782321</f>
        <v>#NAME?</v>
      </c>
      <c r="B37097">
        <v>160</v>
      </c>
      <c r="C37097" t="s">
        <v>278</v>
      </c>
      <c r="D37097" s="1">
        <v>42307</v>
      </c>
      <c r="F37097">
        <v>1</v>
      </c>
      <c r="G37097">
        <v>460</v>
      </c>
      <c r="H37097" t="s">
        <v>16</v>
      </c>
      <c r="J37097" t="s">
        <v>14</v>
      </c>
      <c r="K37097">
        <v>62</v>
      </c>
      <c r="L37097" t="s">
        <v>15</v>
      </c>
    </row>
    <row r="37098" spans="1:12">
      <c r="A37098" t="e">
        <f ca="1">E00251429782321</f>
        <v>#NAME?</v>
      </c>
      <c r="B37098">
        <v>160</v>
      </c>
      <c r="C37098" t="s">
        <v>278</v>
      </c>
      <c r="D37098" s="1">
        <v>42310</v>
      </c>
      <c r="F37098">
        <v>4</v>
      </c>
      <c r="G37098">
        <v>4019</v>
      </c>
      <c r="H37098" t="s">
        <v>26</v>
      </c>
      <c r="J37098" t="s">
        <v>14</v>
      </c>
      <c r="K37098">
        <v>62</v>
      </c>
      <c r="L37098" t="s">
        <v>15</v>
      </c>
    </row>
    <row r="37099" spans="1:12">
      <c r="A37099" t="e">
        <f ca="1">E00251429782321</f>
        <v>#NAME?</v>
      </c>
      <c r="B37099">
        <v>160</v>
      </c>
      <c r="C37099" t="s">
        <v>278</v>
      </c>
      <c r="D37099" s="1">
        <v>42338</v>
      </c>
      <c r="F37099">
        <v>3</v>
      </c>
      <c r="G37099">
        <v>25000</v>
      </c>
      <c r="H37099" t="s">
        <v>178</v>
      </c>
      <c r="J37099" t="s">
        <v>14</v>
      </c>
      <c r="K37099">
        <v>62</v>
      </c>
      <c r="L37099" t="s">
        <v>15</v>
      </c>
    </row>
    <row r="37100" spans="1:12">
      <c r="A37100" t="e">
        <f ca="1">E00251429782321</f>
        <v>#NAME?</v>
      </c>
      <c r="B37100">
        <v>160</v>
      </c>
      <c r="C37100" t="s">
        <v>278</v>
      </c>
      <c r="D37100" s="1">
        <v>42339</v>
      </c>
      <c r="F37100">
        <v>4</v>
      </c>
      <c r="G37100">
        <v>4019</v>
      </c>
      <c r="H37100" t="s">
        <v>26</v>
      </c>
      <c r="J37100" t="s">
        <v>14</v>
      </c>
      <c r="K37100">
        <v>62</v>
      </c>
      <c r="L37100" t="s">
        <v>15</v>
      </c>
    </row>
    <row r="37101" spans="1:12">
      <c r="A37101" t="e">
        <f ca="1">E00251439558321</f>
        <v>#NAME?</v>
      </c>
      <c r="B37101">
        <v>1786</v>
      </c>
      <c r="C37101" t="s">
        <v>37</v>
      </c>
      <c r="D37101" s="1">
        <v>42278</v>
      </c>
      <c r="F37101">
        <v>1</v>
      </c>
      <c r="G37101">
        <v>49390</v>
      </c>
      <c r="H37101" t="s">
        <v>59</v>
      </c>
      <c r="J37101" t="s">
        <v>14</v>
      </c>
      <c r="K37101">
        <v>52</v>
      </c>
      <c r="L37101" t="s">
        <v>15</v>
      </c>
    </row>
    <row r="37102" spans="1:12">
      <c r="A37102" t="e">
        <f ca="1">E00251432363021</f>
        <v>#NAME?</v>
      </c>
      <c r="B37102">
        <v>493</v>
      </c>
      <c r="C37102" t="s">
        <v>376</v>
      </c>
      <c r="D37102" s="1">
        <v>43028</v>
      </c>
      <c r="F37102">
        <v>1</v>
      </c>
      <c r="G37102">
        <v>3579</v>
      </c>
      <c r="H37102" t="s">
        <v>377</v>
      </c>
      <c r="J37102" t="s">
        <v>14</v>
      </c>
      <c r="K37102">
        <v>49</v>
      </c>
      <c r="L37102" t="s">
        <v>15</v>
      </c>
    </row>
    <row r="37103" spans="1:12">
      <c r="A37103" t="e">
        <f ca="1">E00251429782321</f>
        <v>#NAME?</v>
      </c>
      <c r="B37103">
        <v>160</v>
      </c>
      <c r="C37103" t="s">
        <v>278</v>
      </c>
      <c r="D37103" s="1">
        <v>42033</v>
      </c>
      <c r="F37103">
        <v>3</v>
      </c>
      <c r="G37103">
        <v>4019</v>
      </c>
      <c r="H37103" t="s">
        <v>26</v>
      </c>
      <c r="J37103" t="s">
        <v>14</v>
      </c>
      <c r="K37103">
        <v>61</v>
      </c>
      <c r="L37103" t="s">
        <v>15</v>
      </c>
    </row>
    <row r="37104" spans="1:12">
      <c r="A37104" t="e">
        <f ca="1">E00251429782321</f>
        <v>#NAME?</v>
      </c>
      <c r="B37104">
        <v>160</v>
      </c>
      <c r="C37104" t="s">
        <v>278</v>
      </c>
      <c r="D37104" s="1">
        <v>42257</v>
      </c>
      <c r="F37104">
        <v>3</v>
      </c>
      <c r="G37104">
        <v>7242</v>
      </c>
      <c r="H37104" t="s">
        <v>93</v>
      </c>
      <c r="J37104" t="s">
        <v>14</v>
      </c>
      <c r="K37104">
        <v>61</v>
      </c>
      <c r="L37104" t="s">
        <v>15</v>
      </c>
    </row>
    <row r="37105" spans="1:12">
      <c r="A37105" t="e">
        <f ca="1">E00251429782321</f>
        <v>#NAME?</v>
      </c>
      <c r="B37105">
        <v>160</v>
      </c>
      <c r="C37105" t="s">
        <v>278</v>
      </c>
      <c r="D37105" s="1">
        <v>42310</v>
      </c>
      <c r="F37105">
        <v>3</v>
      </c>
      <c r="G37105">
        <v>25000</v>
      </c>
      <c r="H37105" t="s">
        <v>178</v>
      </c>
      <c r="J37105" t="s">
        <v>14</v>
      </c>
      <c r="K37105">
        <v>62</v>
      </c>
      <c r="L37105" t="s">
        <v>15</v>
      </c>
    </row>
    <row r="37106" spans="1:12">
      <c r="A37106" t="e">
        <f ca="1">E00251429782321</f>
        <v>#NAME?</v>
      </c>
      <c r="B37106">
        <v>160</v>
      </c>
      <c r="C37106" t="s">
        <v>278</v>
      </c>
      <c r="D37106" s="1">
        <v>42360</v>
      </c>
      <c r="F37106">
        <v>2</v>
      </c>
      <c r="G37106">
        <v>7242</v>
      </c>
      <c r="H37106" t="s">
        <v>93</v>
      </c>
      <c r="J37106" t="s">
        <v>14</v>
      </c>
      <c r="K37106">
        <v>62</v>
      </c>
      <c r="L37106" t="s">
        <v>15</v>
      </c>
    </row>
    <row r="37107" spans="1:12">
      <c r="A37107" t="e">
        <f ca="1">E00251429782321</f>
        <v>#NAME?</v>
      </c>
      <c r="B37107">
        <v>160</v>
      </c>
      <c r="C37107" t="s">
        <v>278</v>
      </c>
      <c r="D37107" s="1">
        <v>42600</v>
      </c>
      <c r="F37107">
        <v>2</v>
      </c>
      <c r="G37107">
        <v>25000</v>
      </c>
      <c r="H37107" t="s">
        <v>178</v>
      </c>
      <c r="J37107" t="s">
        <v>14</v>
      </c>
      <c r="K37107">
        <v>62</v>
      </c>
      <c r="L37107" t="s">
        <v>15</v>
      </c>
    </row>
    <row r="37108" spans="1:12">
      <c r="A37108" t="e">
        <f ca="1">E00251532284521</f>
        <v>#NAME?</v>
      </c>
      <c r="B37108">
        <v>908</v>
      </c>
      <c r="C37108" t="s">
        <v>831</v>
      </c>
      <c r="D37108" s="1">
        <v>42304</v>
      </c>
      <c r="F37108">
        <v>1</v>
      </c>
      <c r="G37108">
        <v>460</v>
      </c>
      <c r="H37108" t="s">
        <v>16</v>
      </c>
      <c r="I37108" t="s">
        <v>56</v>
      </c>
      <c r="J37108" t="s">
        <v>57</v>
      </c>
      <c r="K37108">
        <v>59</v>
      </c>
      <c r="L37108" t="s">
        <v>15</v>
      </c>
    </row>
    <row r="37109" spans="1:12">
      <c r="A37109" t="e">
        <f ca="1">E00251429782321</f>
        <v>#NAME?</v>
      </c>
      <c r="B37109">
        <v>160</v>
      </c>
      <c r="C37109" t="s">
        <v>278</v>
      </c>
      <c r="D37109" s="1">
        <v>42685</v>
      </c>
      <c r="F37109">
        <v>3</v>
      </c>
      <c r="G37109">
        <v>4019</v>
      </c>
      <c r="H37109" t="s">
        <v>26</v>
      </c>
      <c r="J37109" t="s">
        <v>14</v>
      </c>
      <c r="K37109">
        <v>63</v>
      </c>
      <c r="L37109" t="s">
        <v>15</v>
      </c>
    </row>
    <row r="37110" spans="1:12">
      <c r="A37110" t="e">
        <f t="shared" ref="A37110:A37115" ca="1" si="345">E00251512715021</f>
        <v>#NAME?</v>
      </c>
      <c r="B37110">
        <v>52</v>
      </c>
      <c r="C37110" t="s">
        <v>384</v>
      </c>
      <c r="D37110" s="1">
        <v>41576</v>
      </c>
      <c r="F37110">
        <v>4</v>
      </c>
      <c r="G37110">
        <v>6253</v>
      </c>
      <c r="H37110" t="s">
        <v>292</v>
      </c>
      <c r="J37110" t="s">
        <v>14</v>
      </c>
      <c r="K37110">
        <v>47</v>
      </c>
      <c r="L37110" t="s">
        <v>15</v>
      </c>
    </row>
    <row r="37111" spans="1:12">
      <c r="A37111" t="e">
        <f t="shared" ca="1" si="345"/>
        <v>#NAME?</v>
      </c>
      <c r="B37111">
        <v>52</v>
      </c>
      <c r="C37111" t="s">
        <v>384</v>
      </c>
      <c r="D37111" s="1">
        <v>41316</v>
      </c>
      <c r="F37111">
        <v>1</v>
      </c>
      <c r="G37111">
        <v>7231</v>
      </c>
      <c r="H37111" t="s">
        <v>128</v>
      </c>
      <c r="J37111" t="s">
        <v>14</v>
      </c>
      <c r="K37111">
        <v>47</v>
      </c>
      <c r="L37111" t="s">
        <v>15</v>
      </c>
    </row>
    <row r="37112" spans="1:12">
      <c r="A37112" t="e">
        <f t="shared" ca="1" si="345"/>
        <v>#NAME?</v>
      </c>
      <c r="B37112">
        <v>52</v>
      </c>
      <c r="C37112" t="s">
        <v>384</v>
      </c>
      <c r="D37112" s="1">
        <v>42392</v>
      </c>
      <c r="F37112">
        <v>2</v>
      </c>
      <c r="G37112">
        <v>4549</v>
      </c>
      <c r="H37112" t="s">
        <v>69</v>
      </c>
      <c r="J37112" t="s">
        <v>14</v>
      </c>
      <c r="K37112">
        <v>49</v>
      </c>
      <c r="L37112" t="s">
        <v>15</v>
      </c>
    </row>
    <row r="37113" spans="1:12">
      <c r="A37113" t="e">
        <f t="shared" ca="1" si="345"/>
        <v>#NAME?</v>
      </c>
      <c r="B37113">
        <v>52</v>
      </c>
      <c r="C37113" t="s">
        <v>384</v>
      </c>
      <c r="D37113" s="1">
        <v>42509</v>
      </c>
      <c r="F37113">
        <v>2</v>
      </c>
      <c r="G37113">
        <v>6929</v>
      </c>
      <c r="H37113" t="s">
        <v>36</v>
      </c>
      <c r="J37113" t="s">
        <v>14</v>
      </c>
      <c r="K37113">
        <v>50</v>
      </c>
      <c r="L37113" t="s">
        <v>15</v>
      </c>
    </row>
    <row r="37114" spans="1:12">
      <c r="A37114" t="e">
        <f t="shared" ca="1" si="345"/>
        <v>#NAME?</v>
      </c>
      <c r="B37114">
        <v>52</v>
      </c>
      <c r="C37114" t="s">
        <v>384</v>
      </c>
      <c r="D37114" s="1">
        <v>42999</v>
      </c>
      <c r="F37114">
        <v>3</v>
      </c>
      <c r="G37114">
        <v>71940</v>
      </c>
      <c r="H37114" t="s">
        <v>135</v>
      </c>
      <c r="J37114" t="s">
        <v>14</v>
      </c>
      <c r="K37114">
        <v>51</v>
      </c>
      <c r="L37114" t="s">
        <v>15</v>
      </c>
    </row>
    <row r="37115" spans="1:12">
      <c r="A37115" t="e">
        <f t="shared" ca="1" si="345"/>
        <v>#NAME?</v>
      </c>
      <c r="B37115">
        <v>1327</v>
      </c>
      <c r="C37115" t="s">
        <v>392</v>
      </c>
      <c r="D37115" s="1">
        <v>41120</v>
      </c>
      <c r="F37115">
        <v>1</v>
      </c>
      <c r="G37115">
        <v>34690</v>
      </c>
      <c r="H37115" t="s">
        <v>118</v>
      </c>
      <c r="J37115" t="s">
        <v>14</v>
      </c>
      <c r="K37115">
        <v>46</v>
      </c>
      <c r="L37115" t="s">
        <v>15</v>
      </c>
    </row>
    <row r="37116" spans="1:12">
      <c r="A37116" t="e">
        <f ca="1">E00251439558321</f>
        <v>#NAME?</v>
      </c>
      <c r="B37116">
        <v>1786</v>
      </c>
      <c r="C37116" t="s">
        <v>37</v>
      </c>
      <c r="D37116" s="1">
        <v>41116</v>
      </c>
      <c r="F37116">
        <v>1</v>
      </c>
      <c r="G37116">
        <v>78650</v>
      </c>
      <c r="H37116" t="s">
        <v>414</v>
      </c>
      <c r="J37116" t="s">
        <v>14</v>
      </c>
      <c r="K37116">
        <v>49</v>
      </c>
      <c r="L37116" t="s">
        <v>22</v>
      </c>
    </row>
    <row r="37117" spans="1:12">
      <c r="A37117" t="e">
        <f ca="1">E00251439558321</f>
        <v>#NAME?</v>
      </c>
      <c r="B37117">
        <v>1786</v>
      </c>
      <c r="C37117" t="s">
        <v>37</v>
      </c>
      <c r="D37117" s="1">
        <v>42647</v>
      </c>
      <c r="F37117">
        <v>1</v>
      </c>
      <c r="G37117">
        <v>71947</v>
      </c>
      <c r="H37117" t="s">
        <v>992</v>
      </c>
      <c r="J37117" t="s">
        <v>14</v>
      </c>
      <c r="K37117">
        <v>53</v>
      </c>
      <c r="L37117" t="s">
        <v>15</v>
      </c>
    </row>
    <row r="37118" spans="1:12">
      <c r="A37118" t="e">
        <f ca="1">E00251532284521</f>
        <v>#NAME?</v>
      </c>
      <c r="B37118">
        <v>827</v>
      </c>
      <c r="C37118" t="s">
        <v>205</v>
      </c>
      <c r="D37118" s="1">
        <v>42313</v>
      </c>
      <c r="F37118">
        <v>2</v>
      </c>
      <c r="G37118">
        <v>72619</v>
      </c>
      <c r="H37118" t="s">
        <v>1786</v>
      </c>
      <c r="I37118" t="s">
        <v>56</v>
      </c>
      <c r="J37118" t="s">
        <v>57</v>
      </c>
      <c r="K37118">
        <v>59</v>
      </c>
      <c r="L37118" t="s">
        <v>15</v>
      </c>
    </row>
    <row r="37119" spans="1:12">
      <c r="A37119" t="e">
        <f ca="1">E00251432363021</f>
        <v>#NAME?</v>
      </c>
      <c r="B37119">
        <v>493</v>
      </c>
      <c r="C37119" t="s">
        <v>376</v>
      </c>
      <c r="D37119" s="1">
        <v>42758</v>
      </c>
      <c r="F37119">
        <v>3</v>
      </c>
      <c r="G37119">
        <v>7222</v>
      </c>
      <c r="H37119" t="s">
        <v>560</v>
      </c>
      <c r="J37119" t="s">
        <v>14</v>
      </c>
      <c r="K37119">
        <v>48</v>
      </c>
      <c r="L37119" t="s">
        <v>15</v>
      </c>
    </row>
    <row r="37120" spans="1:12">
      <c r="A37120" t="e">
        <f ca="1">E00251432363021</f>
        <v>#NAME?</v>
      </c>
      <c r="B37120">
        <v>493</v>
      </c>
      <c r="C37120" t="s">
        <v>376</v>
      </c>
      <c r="D37120" s="1">
        <v>43083</v>
      </c>
      <c r="F37120">
        <v>2</v>
      </c>
      <c r="G37120">
        <v>7222</v>
      </c>
      <c r="H37120" t="s">
        <v>560</v>
      </c>
      <c r="J37120" t="s">
        <v>14</v>
      </c>
      <c r="K37120">
        <v>49</v>
      </c>
      <c r="L37120" t="s">
        <v>15</v>
      </c>
    </row>
    <row r="37121" spans="1:12">
      <c r="A37121" t="e">
        <f ca="1">E00251429782321</f>
        <v>#NAME?</v>
      </c>
      <c r="B37121">
        <v>160</v>
      </c>
      <c r="C37121" t="s">
        <v>278</v>
      </c>
      <c r="D37121" s="1">
        <v>41471</v>
      </c>
      <c r="F37121">
        <v>2</v>
      </c>
      <c r="G37121">
        <v>27800</v>
      </c>
      <c r="H37121" t="s">
        <v>145</v>
      </c>
      <c r="J37121" t="s">
        <v>14</v>
      </c>
      <c r="K37121">
        <v>59</v>
      </c>
      <c r="L37121" t="s">
        <v>15</v>
      </c>
    </row>
    <row r="37122" spans="1:12">
      <c r="A37122" t="e">
        <f ca="1">E00251429782321</f>
        <v>#NAME?</v>
      </c>
      <c r="B37122">
        <v>160</v>
      </c>
      <c r="C37122" t="s">
        <v>278</v>
      </c>
      <c r="D37122" s="1">
        <v>42199</v>
      </c>
      <c r="F37122">
        <v>3</v>
      </c>
      <c r="G37122">
        <v>25040</v>
      </c>
      <c r="H37122" t="s">
        <v>388</v>
      </c>
      <c r="J37122" t="s">
        <v>14</v>
      </c>
      <c r="K37122">
        <v>61</v>
      </c>
      <c r="L37122" t="s">
        <v>15</v>
      </c>
    </row>
    <row r="37123" spans="1:12">
      <c r="A37123" t="e">
        <f ca="1">E00251432363021</f>
        <v>#NAME?</v>
      </c>
      <c r="B37123">
        <v>493</v>
      </c>
      <c r="C37123" t="s">
        <v>376</v>
      </c>
      <c r="D37123" s="1">
        <v>43041</v>
      </c>
      <c r="F37123">
        <v>2</v>
      </c>
      <c r="G37123">
        <v>3579</v>
      </c>
      <c r="H37123" t="s">
        <v>377</v>
      </c>
      <c r="J37123" t="s">
        <v>14</v>
      </c>
      <c r="K37123">
        <v>49</v>
      </c>
      <c r="L37123" t="s">
        <v>15</v>
      </c>
    </row>
    <row r="37124" spans="1:12">
      <c r="A37124" t="e">
        <f ca="1">E00251429782321</f>
        <v>#NAME?</v>
      </c>
      <c r="B37124">
        <v>160</v>
      </c>
      <c r="C37124" t="s">
        <v>278</v>
      </c>
      <c r="D37124" s="1">
        <v>41222</v>
      </c>
      <c r="F37124">
        <v>1</v>
      </c>
      <c r="G37124">
        <v>25000</v>
      </c>
      <c r="H37124" t="s">
        <v>178</v>
      </c>
      <c r="J37124" t="s">
        <v>14</v>
      </c>
      <c r="K37124">
        <v>59</v>
      </c>
      <c r="L37124" t="s">
        <v>15</v>
      </c>
    </row>
    <row r="37125" spans="1:12">
      <c r="A37125" t="e">
        <f ca="1">E00251512715021</f>
        <v>#NAME?</v>
      </c>
      <c r="B37125">
        <v>39</v>
      </c>
      <c r="C37125" t="s">
        <v>385</v>
      </c>
      <c r="D37125" s="1">
        <v>42634</v>
      </c>
      <c r="F37125">
        <v>1</v>
      </c>
      <c r="G37125">
        <v>71946</v>
      </c>
      <c r="H37125" t="s">
        <v>109</v>
      </c>
      <c r="I37125" t="s">
        <v>56</v>
      </c>
      <c r="J37125" t="s">
        <v>57</v>
      </c>
      <c r="K37125">
        <v>50</v>
      </c>
      <c r="L37125" t="s">
        <v>15</v>
      </c>
    </row>
    <row r="37126" spans="1:12">
      <c r="A37126" t="e">
        <f ca="1">E00251512715021</f>
        <v>#NAME?</v>
      </c>
      <c r="B37126">
        <v>52</v>
      </c>
      <c r="C37126" t="s">
        <v>384</v>
      </c>
      <c r="D37126" s="1">
        <v>41674</v>
      </c>
      <c r="F37126">
        <v>1</v>
      </c>
      <c r="G37126">
        <v>462</v>
      </c>
      <c r="H37126" t="s">
        <v>288</v>
      </c>
      <c r="J37126" t="s">
        <v>14</v>
      </c>
      <c r="K37126">
        <v>48</v>
      </c>
      <c r="L37126" t="s">
        <v>15</v>
      </c>
    </row>
    <row r="37127" spans="1:12">
      <c r="A37127" t="e">
        <f ca="1">E00251512715021</f>
        <v>#NAME?</v>
      </c>
      <c r="B37127">
        <v>52</v>
      </c>
      <c r="C37127" t="s">
        <v>384</v>
      </c>
      <c r="D37127" s="1">
        <v>42536</v>
      </c>
      <c r="F37127">
        <v>1</v>
      </c>
      <c r="G37127">
        <v>4019</v>
      </c>
      <c r="H37127" t="s">
        <v>26</v>
      </c>
      <c r="J37127" t="s">
        <v>14</v>
      </c>
      <c r="K37127">
        <v>50</v>
      </c>
      <c r="L37127" t="s">
        <v>15</v>
      </c>
    </row>
    <row r="37128" spans="1:12">
      <c r="A37128" t="e">
        <f ca="1">E00251429782321</f>
        <v>#NAME?</v>
      </c>
      <c r="B37128">
        <v>160</v>
      </c>
      <c r="C37128" t="s">
        <v>278</v>
      </c>
      <c r="D37128" s="1">
        <v>42695</v>
      </c>
      <c r="F37128">
        <v>2</v>
      </c>
      <c r="G37128">
        <v>25000</v>
      </c>
      <c r="H37128" t="s">
        <v>178</v>
      </c>
      <c r="J37128" t="s">
        <v>14</v>
      </c>
      <c r="K37128">
        <v>63</v>
      </c>
      <c r="L37128" t="s">
        <v>15</v>
      </c>
    </row>
    <row r="37129" spans="1:12">
      <c r="A37129" t="e">
        <f ca="1">E00251429782321</f>
        <v>#NAME?</v>
      </c>
      <c r="B37129">
        <v>160</v>
      </c>
      <c r="C37129" t="s">
        <v>278</v>
      </c>
      <c r="D37129" s="1">
        <v>40955</v>
      </c>
      <c r="F37129">
        <v>2</v>
      </c>
      <c r="G37129">
        <v>4019</v>
      </c>
      <c r="H37129" t="s">
        <v>26</v>
      </c>
      <c r="J37129" t="s">
        <v>14</v>
      </c>
      <c r="K37129">
        <v>58</v>
      </c>
      <c r="L37129" t="s">
        <v>15</v>
      </c>
    </row>
    <row r="37130" spans="1:12">
      <c r="A37130" t="e">
        <f ca="1">E00251429782321</f>
        <v>#NAME?</v>
      </c>
      <c r="B37130">
        <v>160</v>
      </c>
      <c r="C37130" t="s">
        <v>278</v>
      </c>
      <c r="D37130" s="1">
        <v>41236</v>
      </c>
      <c r="F37130">
        <v>1</v>
      </c>
      <c r="G37130">
        <v>25000</v>
      </c>
      <c r="H37130" t="s">
        <v>178</v>
      </c>
      <c r="J37130" t="s">
        <v>14</v>
      </c>
      <c r="K37130">
        <v>59</v>
      </c>
      <c r="L37130" t="s">
        <v>15</v>
      </c>
    </row>
    <row r="37131" spans="1:12">
      <c r="A37131" t="e">
        <f ca="1">E00251429782321</f>
        <v>#NAME?</v>
      </c>
      <c r="B37131">
        <v>160</v>
      </c>
      <c r="C37131" t="s">
        <v>278</v>
      </c>
      <c r="D37131" s="1">
        <v>41262</v>
      </c>
      <c r="F37131">
        <v>2</v>
      </c>
      <c r="G37131">
        <v>4019</v>
      </c>
      <c r="H37131" t="s">
        <v>26</v>
      </c>
      <c r="J37131" t="s">
        <v>14</v>
      </c>
      <c r="K37131">
        <v>59</v>
      </c>
      <c r="L37131" t="s">
        <v>15</v>
      </c>
    </row>
    <row r="37132" spans="1:12">
      <c r="A37132" t="e">
        <f ca="1">E00251512715021</f>
        <v>#NAME?</v>
      </c>
      <c r="B37132">
        <v>52</v>
      </c>
      <c r="C37132" t="s">
        <v>384</v>
      </c>
      <c r="D37132" s="1">
        <v>41323</v>
      </c>
      <c r="F37132">
        <v>1</v>
      </c>
      <c r="G37132">
        <v>7231</v>
      </c>
      <c r="H37132" t="s">
        <v>128</v>
      </c>
      <c r="J37132" t="s">
        <v>14</v>
      </c>
      <c r="K37132">
        <v>47</v>
      </c>
      <c r="L37132" t="s">
        <v>15</v>
      </c>
    </row>
    <row r="37133" spans="1:12">
      <c r="A37133" t="e">
        <f ca="1">E00251512715021</f>
        <v>#NAME?</v>
      </c>
      <c r="B37133">
        <v>52</v>
      </c>
      <c r="C37133" t="s">
        <v>384</v>
      </c>
      <c r="D37133" s="1">
        <v>42090</v>
      </c>
      <c r="F37133">
        <v>1</v>
      </c>
      <c r="G37133">
        <v>72673</v>
      </c>
      <c r="H37133" t="s">
        <v>394</v>
      </c>
      <c r="J37133" t="s">
        <v>14</v>
      </c>
      <c r="K37133">
        <v>49</v>
      </c>
      <c r="L37133" t="s">
        <v>15</v>
      </c>
    </row>
    <row r="37134" spans="1:12">
      <c r="A37134" t="e">
        <f ca="1">E00251429782321</f>
        <v>#NAME?</v>
      </c>
      <c r="B37134">
        <v>160</v>
      </c>
      <c r="C37134" t="s">
        <v>278</v>
      </c>
      <c r="D37134" s="1">
        <v>41262</v>
      </c>
      <c r="F37134">
        <v>1</v>
      </c>
      <c r="G37134">
        <v>25000</v>
      </c>
      <c r="H37134" t="s">
        <v>178</v>
      </c>
      <c r="J37134" t="s">
        <v>14</v>
      </c>
      <c r="K37134">
        <v>59</v>
      </c>
      <c r="L37134" t="s">
        <v>15</v>
      </c>
    </row>
    <row r="37135" spans="1:12">
      <c r="A37135" t="e">
        <f ca="1">E00251429782321</f>
        <v>#NAME?</v>
      </c>
      <c r="B37135">
        <v>160</v>
      </c>
      <c r="C37135" t="s">
        <v>278</v>
      </c>
      <c r="D37135" s="1">
        <v>41088</v>
      </c>
      <c r="F37135">
        <v>2</v>
      </c>
      <c r="G37135">
        <v>4019</v>
      </c>
      <c r="H37135" t="s">
        <v>26</v>
      </c>
      <c r="J37135" t="s">
        <v>14</v>
      </c>
      <c r="K37135">
        <v>58</v>
      </c>
      <c r="L37135" t="s">
        <v>15</v>
      </c>
    </row>
    <row r="37136" spans="1:12">
      <c r="A37136" t="e">
        <f ca="1">E00251430352821</f>
        <v>#NAME?</v>
      </c>
      <c r="B37136">
        <v>7505</v>
      </c>
      <c r="C37136" t="s">
        <v>209</v>
      </c>
      <c r="D37136" s="1">
        <v>42053</v>
      </c>
      <c r="F37136">
        <v>2</v>
      </c>
      <c r="G37136">
        <v>4019</v>
      </c>
      <c r="H37136" t="s">
        <v>26</v>
      </c>
      <c r="J37136" t="s">
        <v>14</v>
      </c>
      <c r="K37136">
        <v>55</v>
      </c>
      <c r="L37136" t="s">
        <v>15</v>
      </c>
    </row>
    <row r="37137" spans="1:12">
      <c r="A37137" t="e">
        <f ca="1">E00251430352821</f>
        <v>#NAME?</v>
      </c>
      <c r="B37137">
        <v>7505</v>
      </c>
      <c r="C37137" t="s">
        <v>209</v>
      </c>
      <c r="D37137" s="1">
        <v>42059</v>
      </c>
      <c r="F37137">
        <v>1</v>
      </c>
      <c r="G37137">
        <v>3051</v>
      </c>
      <c r="H37137" t="s">
        <v>13</v>
      </c>
      <c r="J37137" t="s">
        <v>14</v>
      </c>
      <c r="K37137">
        <v>55</v>
      </c>
      <c r="L37137" t="s">
        <v>15</v>
      </c>
    </row>
    <row r="37138" spans="1:12">
      <c r="A37138" t="e">
        <f ca="1">E00251532284521</f>
        <v>#NAME?</v>
      </c>
      <c r="B37138">
        <v>827</v>
      </c>
      <c r="C37138" t="s">
        <v>205</v>
      </c>
      <c r="D37138" s="1">
        <v>42313</v>
      </c>
      <c r="F37138">
        <v>1</v>
      </c>
      <c r="G37138">
        <v>8406</v>
      </c>
      <c r="H37138" t="s">
        <v>558</v>
      </c>
      <c r="I37138" t="s">
        <v>56</v>
      </c>
      <c r="J37138" t="s">
        <v>57</v>
      </c>
      <c r="K37138">
        <v>59</v>
      </c>
      <c r="L37138" t="s">
        <v>15</v>
      </c>
    </row>
    <row r="37139" spans="1:12">
      <c r="A37139" t="e">
        <f ca="1">E00251532284521</f>
        <v>#NAME?</v>
      </c>
      <c r="B37139">
        <v>1123</v>
      </c>
      <c r="C37139" t="s">
        <v>398</v>
      </c>
      <c r="D37139" s="1">
        <v>42801</v>
      </c>
      <c r="F37139">
        <v>1</v>
      </c>
      <c r="G37139">
        <v>78900</v>
      </c>
      <c r="H37139" t="s">
        <v>79</v>
      </c>
      <c r="J37139" t="s">
        <v>14</v>
      </c>
      <c r="K37139">
        <v>60</v>
      </c>
      <c r="L37139" t="s">
        <v>22</v>
      </c>
    </row>
    <row r="37140" spans="1:12">
      <c r="A37140" t="e">
        <f ca="1">E00251532284521</f>
        <v>#NAME?</v>
      </c>
      <c r="B37140">
        <v>486</v>
      </c>
      <c r="C37140" t="s">
        <v>340</v>
      </c>
      <c r="D37140" s="1">
        <v>42214</v>
      </c>
      <c r="F37140">
        <v>1</v>
      </c>
      <c r="G37140">
        <v>78906</v>
      </c>
      <c r="H37140" t="s">
        <v>31</v>
      </c>
      <c r="J37140" t="s">
        <v>14</v>
      </c>
      <c r="K37140">
        <v>58</v>
      </c>
      <c r="L37140" t="s">
        <v>22</v>
      </c>
    </row>
    <row r="37141" spans="1:12">
      <c r="A37141" t="e">
        <f ca="1">E00251430352821</f>
        <v>#NAME?</v>
      </c>
      <c r="B37141">
        <v>7505</v>
      </c>
      <c r="C37141" t="s">
        <v>209</v>
      </c>
      <c r="D37141" s="1">
        <v>42039</v>
      </c>
      <c r="F37141">
        <v>2</v>
      </c>
      <c r="G37141">
        <v>4019</v>
      </c>
      <c r="H37141" t="s">
        <v>26</v>
      </c>
      <c r="J37141" t="s">
        <v>14</v>
      </c>
      <c r="K37141">
        <v>55</v>
      </c>
      <c r="L37141" t="s">
        <v>15</v>
      </c>
    </row>
    <row r="37142" spans="1:12">
      <c r="A37142" t="e">
        <f ca="1">E00251430352821</f>
        <v>#NAME?</v>
      </c>
      <c r="B37142">
        <v>7505</v>
      </c>
      <c r="C37142" t="s">
        <v>209</v>
      </c>
      <c r="D37142" s="1">
        <v>42319</v>
      </c>
      <c r="F37142">
        <v>1</v>
      </c>
      <c r="G37142">
        <v>55090</v>
      </c>
      <c r="H37142" t="s">
        <v>400</v>
      </c>
      <c r="J37142" t="s">
        <v>14</v>
      </c>
      <c r="K37142">
        <v>56</v>
      </c>
      <c r="L37142" t="s">
        <v>15</v>
      </c>
    </row>
    <row r="37143" spans="1:12">
      <c r="A37143" t="e">
        <f ca="1">E00251430352821</f>
        <v>#NAME?</v>
      </c>
      <c r="B37143">
        <v>7505</v>
      </c>
      <c r="C37143" t="s">
        <v>209</v>
      </c>
      <c r="D37143" s="1">
        <v>42430</v>
      </c>
      <c r="F37143">
        <v>1</v>
      </c>
      <c r="G37143">
        <v>4019</v>
      </c>
      <c r="H37143" t="s">
        <v>26</v>
      </c>
      <c r="J37143" t="s">
        <v>14</v>
      </c>
      <c r="K37143">
        <v>56</v>
      </c>
      <c r="L37143" t="s">
        <v>15</v>
      </c>
    </row>
    <row r="37144" spans="1:12">
      <c r="A37144" t="e">
        <f ca="1">E00251531481321</f>
        <v>#NAME?</v>
      </c>
      <c r="B37144">
        <v>701</v>
      </c>
      <c r="C37144" t="s">
        <v>72</v>
      </c>
      <c r="D37144" s="1">
        <v>43068</v>
      </c>
      <c r="F37144">
        <v>1</v>
      </c>
      <c r="G37144">
        <v>71987</v>
      </c>
      <c r="H37144" t="s">
        <v>276</v>
      </c>
      <c r="J37144" t="s">
        <v>14</v>
      </c>
      <c r="K37144">
        <v>49</v>
      </c>
      <c r="L37144" t="s">
        <v>15</v>
      </c>
    </row>
    <row r="37145" spans="1:12">
      <c r="A37145" t="e">
        <f ca="1">E00251429244321</f>
        <v>#NAME?</v>
      </c>
      <c r="B37145">
        <v>294</v>
      </c>
      <c r="C37145" t="s">
        <v>61</v>
      </c>
      <c r="D37145" s="1">
        <v>42207</v>
      </c>
      <c r="F37145">
        <v>2</v>
      </c>
      <c r="G37145">
        <v>2169</v>
      </c>
      <c r="H37145" t="s">
        <v>40</v>
      </c>
      <c r="J37145" t="s">
        <v>14</v>
      </c>
      <c r="K37145">
        <v>56</v>
      </c>
      <c r="L37145" t="s">
        <v>15</v>
      </c>
    </row>
    <row r="37146" spans="1:12">
      <c r="A37146" t="e">
        <f ca="1">E00251429244321</f>
        <v>#NAME?</v>
      </c>
      <c r="B37146">
        <v>294</v>
      </c>
      <c r="C37146" t="s">
        <v>61</v>
      </c>
      <c r="D37146" s="1">
        <v>42919</v>
      </c>
      <c r="F37146">
        <v>2</v>
      </c>
      <c r="G37146">
        <v>3051</v>
      </c>
      <c r="H37146" t="s">
        <v>13</v>
      </c>
      <c r="J37146" t="s">
        <v>14</v>
      </c>
      <c r="K37146">
        <v>58</v>
      </c>
      <c r="L37146" t="s">
        <v>15</v>
      </c>
    </row>
    <row r="37147" spans="1:12">
      <c r="A37147" t="e">
        <f ca="1">E00251415579021</f>
        <v>#NAME?</v>
      </c>
      <c r="B37147">
        <v>464</v>
      </c>
      <c r="C37147" t="s">
        <v>45</v>
      </c>
      <c r="D37147" s="1">
        <v>42345</v>
      </c>
      <c r="F37147">
        <v>1</v>
      </c>
      <c r="G37147">
        <v>3804</v>
      </c>
      <c r="H37147" t="s">
        <v>71</v>
      </c>
      <c r="J37147" t="s">
        <v>14</v>
      </c>
      <c r="K37147">
        <v>49</v>
      </c>
      <c r="L37147" t="s">
        <v>15</v>
      </c>
    </row>
    <row r="37148" spans="1:12">
      <c r="A37148" t="e">
        <f ca="1">E00251432404821</f>
        <v>#NAME?</v>
      </c>
      <c r="B37148">
        <v>481</v>
      </c>
      <c r="C37148" t="s">
        <v>402</v>
      </c>
      <c r="D37148" s="1">
        <v>42324</v>
      </c>
      <c r="F37148">
        <v>3</v>
      </c>
      <c r="G37148">
        <v>6929</v>
      </c>
      <c r="H37148" t="s">
        <v>36</v>
      </c>
      <c r="J37148" t="s">
        <v>14</v>
      </c>
      <c r="K37148">
        <v>47</v>
      </c>
      <c r="L37148" t="s">
        <v>15</v>
      </c>
    </row>
    <row r="37149" spans="1:12">
      <c r="A37149" t="e">
        <f ca="1">E00251432404821</f>
        <v>#NAME?</v>
      </c>
      <c r="B37149">
        <v>481</v>
      </c>
      <c r="C37149" t="s">
        <v>402</v>
      </c>
      <c r="D37149" s="1">
        <v>42569</v>
      </c>
      <c r="F37149">
        <v>5</v>
      </c>
      <c r="G37149">
        <v>73390</v>
      </c>
      <c r="H37149" t="s">
        <v>66</v>
      </c>
      <c r="J37149" t="s">
        <v>14</v>
      </c>
      <c r="K37149">
        <v>48</v>
      </c>
      <c r="L37149" t="s">
        <v>15</v>
      </c>
    </row>
    <row r="37150" spans="1:12">
      <c r="A37150" t="e">
        <f ca="1">E00251531961121</f>
        <v>#NAME?</v>
      </c>
      <c r="B37150">
        <v>488</v>
      </c>
      <c r="C37150" t="s">
        <v>401</v>
      </c>
      <c r="D37150" s="1">
        <v>41946</v>
      </c>
      <c r="F37150">
        <v>1</v>
      </c>
      <c r="G37150">
        <v>7262</v>
      </c>
      <c r="H37150" t="s">
        <v>198</v>
      </c>
      <c r="J37150" t="s">
        <v>14</v>
      </c>
      <c r="K37150">
        <v>53</v>
      </c>
      <c r="L37150" t="s">
        <v>15</v>
      </c>
    </row>
    <row r="37151" spans="1:12">
      <c r="A37151" t="e">
        <f ca="1">E00251531961121</f>
        <v>#NAME?</v>
      </c>
      <c r="B37151">
        <v>488</v>
      </c>
      <c r="C37151" t="s">
        <v>401</v>
      </c>
      <c r="D37151" s="1">
        <v>42426</v>
      </c>
      <c r="F37151">
        <v>1</v>
      </c>
      <c r="G37151">
        <v>71940</v>
      </c>
      <c r="H37151" t="s">
        <v>135</v>
      </c>
      <c r="J37151" t="s">
        <v>14</v>
      </c>
      <c r="K37151">
        <v>54</v>
      </c>
      <c r="L37151" t="s">
        <v>15</v>
      </c>
    </row>
    <row r="37152" spans="1:12">
      <c r="A37152" t="e">
        <f ca="1">E00251515059521</f>
        <v>#NAME?</v>
      </c>
      <c r="B37152">
        <v>1</v>
      </c>
      <c r="C37152" t="s">
        <v>234</v>
      </c>
      <c r="D37152" s="1">
        <v>42909</v>
      </c>
      <c r="F37152">
        <v>1</v>
      </c>
      <c r="G37152">
        <v>920</v>
      </c>
      <c r="H37152" t="s">
        <v>1527</v>
      </c>
      <c r="I37152" t="s">
        <v>56</v>
      </c>
      <c r="J37152" t="s">
        <v>57</v>
      </c>
      <c r="K37152">
        <v>54</v>
      </c>
      <c r="L37152" t="s">
        <v>15</v>
      </c>
    </row>
    <row r="37153" spans="1:12">
      <c r="A37153" t="e">
        <f ca="1">E00251531481321</f>
        <v>#NAME?</v>
      </c>
      <c r="B37153">
        <v>701</v>
      </c>
      <c r="C37153" t="s">
        <v>72</v>
      </c>
      <c r="D37153" s="1">
        <v>43055</v>
      </c>
      <c r="F37153">
        <v>1</v>
      </c>
      <c r="G37153">
        <v>71987</v>
      </c>
      <c r="H37153" t="s">
        <v>276</v>
      </c>
      <c r="J37153" t="s">
        <v>14</v>
      </c>
      <c r="K37153">
        <v>49</v>
      </c>
      <c r="L37153" t="s">
        <v>15</v>
      </c>
    </row>
    <row r="37154" spans="1:12">
      <c r="A37154" t="e">
        <f ca="1">E00251531481321</f>
        <v>#NAME?</v>
      </c>
      <c r="B37154">
        <v>701</v>
      </c>
      <c r="C37154" t="s">
        <v>72</v>
      </c>
      <c r="D37154" s="1">
        <v>41158</v>
      </c>
      <c r="F37154">
        <v>1</v>
      </c>
      <c r="G37154">
        <v>5289</v>
      </c>
      <c r="H37154" t="s">
        <v>936</v>
      </c>
      <c r="J37154" t="s">
        <v>14</v>
      </c>
      <c r="K37154">
        <v>44</v>
      </c>
      <c r="L37154" t="s">
        <v>15</v>
      </c>
    </row>
    <row r="37155" spans="1:12">
      <c r="A37155" t="e">
        <f ca="1">E00251427597621</f>
        <v>#NAME?</v>
      </c>
      <c r="B37155">
        <v>11</v>
      </c>
      <c r="C37155" t="s">
        <v>245</v>
      </c>
      <c r="D37155" s="1">
        <v>42234</v>
      </c>
      <c r="F37155">
        <v>1</v>
      </c>
      <c r="G37155">
        <v>5990</v>
      </c>
      <c r="H37155" t="s">
        <v>60</v>
      </c>
      <c r="J37155" t="s">
        <v>14</v>
      </c>
      <c r="K37155">
        <v>42</v>
      </c>
      <c r="L37155" t="s">
        <v>15</v>
      </c>
    </row>
    <row r="37156" spans="1:12">
      <c r="A37156" t="e">
        <f ca="1">E00251427597621</f>
        <v>#NAME?</v>
      </c>
      <c r="B37156">
        <v>4991</v>
      </c>
      <c r="C37156" t="s">
        <v>838</v>
      </c>
      <c r="D37156" s="1">
        <v>41779</v>
      </c>
      <c r="F37156">
        <v>1</v>
      </c>
      <c r="G37156">
        <v>7242</v>
      </c>
      <c r="H37156" t="s">
        <v>93</v>
      </c>
      <c r="I37156" t="s">
        <v>148</v>
      </c>
      <c r="J37156" t="s">
        <v>57</v>
      </c>
      <c r="K37156">
        <v>40</v>
      </c>
      <c r="L37156" t="s">
        <v>15</v>
      </c>
    </row>
    <row r="37157" spans="1:12">
      <c r="A37157" t="e">
        <f ca="1">E00251427597621</f>
        <v>#NAME?</v>
      </c>
      <c r="B37157">
        <v>11</v>
      </c>
      <c r="C37157" t="s">
        <v>245</v>
      </c>
      <c r="D37157" s="1">
        <v>41914</v>
      </c>
      <c r="F37157">
        <v>1</v>
      </c>
      <c r="G37157">
        <v>5990</v>
      </c>
      <c r="H37157" t="s">
        <v>60</v>
      </c>
      <c r="J37157" t="s">
        <v>14</v>
      </c>
      <c r="K37157">
        <v>41</v>
      </c>
      <c r="L37157" t="s">
        <v>15</v>
      </c>
    </row>
    <row r="37158" spans="1:12">
      <c r="A37158" t="e">
        <f ca="1">E00251427597621</f>
        <v>#NAME?</v>
      </c>
      <c r="B37158">
        <v>11</v>
      </c>
      <c r="C37158" t="s">
        <v>245</v>
      </c>
      <c r="D37158" s="1">
        <v>42451</v>
      </c>
      <c r="F37158">
        <v>1</v>
      </c>
      <c r="G37158">
        <v>7831</v>
      </c>
      <c r="H37158" t="s">
        <v>274</v>
      </c>
      <c r="J37158" t="s">
        <v>14</v>
      </c>
      <c r="K37158">
        <v>42</v>
      </c>
      <c r="L37158" t="s">
        <v>22</v>
      </c>
    </row>
    <row r="37159" spans="1:12">
      <c r="A37159" t="e">
        <f ca="1">E00251432404821</f>
        <v>#NAME?</v>
      </c>
      <c r="B37159">
        <v>481</v>
      </c>
      <c r="C37159" t="s">
        <v>402</v>
      </c>
      <c r="D37159" s="1">
        <v>42324</v>
      </c>
      <c r="F37159">
        <v>2</v>
      </c>
      <c r="G37159">
        <v>7061</v>
      </c>
      <c r="H37159" t="s">
        <v>408</v>
      </c>
      <c r="J37159" t="s">
        <v>14</v>
      </c>
      <c r="K37159">
        <v>47</v>
      </c>
      <c r="L37159" t="s">
        <v>15</v>
      </c>
    </row>
    <row r="37160" spans="1:12">
      <c r="A37160" t="e">
        <f ca="1">E00251514302321</f>
        <v>#NAME?</v>
      </c>
      <c r="B37160">
        <v>449</v>
      </c>
      <c r="C37160" t="s">
        <v>124</v>
      </c>
      <c r="D37160" s="1">
        <v>41772</v>
      </c>
      <c r="F37160">
        <v>1</v>
      </c>
      <c r="G37160">
        <v>78900</v>
      </c>
      <c r="H37160" t="s">
        <v>79</v>
      </c>
      <c r="J37160" t="s">
        <v>14</v>
      </c>
      <c r="K37160">
        <v>47</v>
      </c>
      <c r="L37160" t="s">
        <v>22</v>
      </c>
    </row>
    <row r="37161" spans="1:12">
      <c r="A37161" t="e">
        <f ca="1">E00251619842221</f>
        <v>#NAME?</v>
      </c>
      <c r="B37161">
        <v>439</v>
      </c>
      <c r="C37161" t="s">
        <v>416</v>
      </c>
      <c r="D37161" s="1">
        <v>42902</v>
      </c>
      <c r="F37161">
        <v>1</v>
      </c>
      <c r="G37161">
        <v>2720</v>
      </c>
      <c r="H37161" t="s">
        <v>65</v>
      </c>
      <c r="J37161" t="s">
        <v>14</v>
      </c>
      <c r="K37161">
        <v>51</v>
      </c>
      <c r="L37161" t="s">
        <v>15</v>
      </c>
    </row>
    <row r="37162" spans="1:12">
      <c r="A37162" t="e">
        <f ca="1">E00251417969121</f>
        <v>#NAME?</v>
      </c>
      <c r="B37162">
        <v>66</v>
      </c>
      <c r="C37162" t="s">
        <v>134</v>
      </c>
      <c r="D37162" s="1">
        <v>41969</v>
      </c>
      <c r="F37162">
        <v>2</v>
      </c>
      <c r="G37162">
        <v>462</v>
      </c>
      <c r="H37162" t="s">
        <v>288</v>
      </c>
      <c r="J37162" t="s">
        <v>14</v>
      </c>
      <c r="K37162">
        <v>43</v>
      </c>
      <c r="L37162" t="s">
        <v>15</v>
      </c>
    </row>
    <row r="37163" spans="1:12">
      <c r="A37163" t="e">
        <f ca="1">E00251531961121</f>
        <v>#NAME?</v>
      </c>
      <c r="B37163">
        <v>488</v>
      </c>
      <c r="C37163" t="s">
        <v>401</v>
      </c>
      <c r="D37163" s="1">
        <v>42198</v>
      </c>
      <c r="F37163">
        <v>1</v>
      </c>
      <c r="G37163">
        <v>2729</v>
      </c>
      <c r="H37163" t="s">
        <v>115</v>
      </c>
      <c r="J37163" t="s">
        <v>14</v>
      </c>
      <c r="K37163">
        <v>54</v>
      </c>
      <c r="L37163" t="s">
        <v>15</v>
      </c>
    </row>
    <row r="37164" spans="1:12">
      <c r="A37164" t="e">
        <f ca="1">E00251432404821</f>
        <v>#NAME?</v>
      </c>
      <c r="B37164">
        <v>481</v>
      </c>
      <c r="C37164" t="s">
        <v>402</v>
      </c>
      <c r="D37164" s="1">
        <v>42333</v>
      </c>
      <c r="F37164">
        <v>6</v>
      </c>
      <c r="G37164">
        <v>4779</v>
      </c>
      <c r="H37164" t="s">
        <v>231</v>
      </c>
      <c r="J37164" t="s">
        <v>14</v>
      </c>
      <c r="K37164">
        <v>47</v>
      </c>
      <c r="L37164" t="s">
        <v>15</v>
      </c>
    </row>
    <row r="37165" spans="1:12">
      <c r="A37165" t="e">
        <f ca="1">E00251514302321</f>
        <v>#NAME?</v>
      </c>
      <c r="B37165">
        <v>449</v>
      </c>
      <c r="C37165" t="s">
        <v>124</v>
      </c>
      <c r="D37165" s="1">
        <v>42752</v>
      </c>
      <c r="F37165">
        <v>1</v>
      </c>
      <c r="G37165">
        <v>78900</v>
      </c>
      <c r="H37165" t="s">
        <v>79</v>
      </c>
      <c r="J37165" t="s">
        <v>14</v>
      </c>
      <c r="K37165">
        <v>50</v>
      </c>
      <c r="L37165" t="s">
        <v>22</v>
      </c>
    </row>
    <row r="37166" spans="1:12">
      <c r="A37166" t="e">
        <f ca="1">E00251518589721</f>
        <v>#NAME?</v>
      </c>
      <c r="B37166">
        <v>297</v>
      </c>
      <c r="C37166" t="s">
        <v>411</v>
      </c>
      <c r="D37166" s="1">
        <v>42961</v>
      </c>
      <c r="F37166">
        <v>2</v>
      </c>
      <c r="G37166">
        <v>7291</v>
      </c>
      <c r="H37166" t="s">
        <v>163</v>
      </c>
      <c r="J37166" t="s">
        <v>14</v>
      </c>
      <c r="K37166">
        <v>52</v>
      </c>
      <c r="L37166" t="s">
        <v>15</v>
      </c>
    </row>
    <row r="37167" spans="1:12">
      <c r="A37167" t="e">
        <f ca="1">E00251514302321</f>
        <v>#NAME?</v>
      </c>
      <c r="B37167">
        <v>449</v>
      </c>
      <c r="C37167" t="s">
        <v>124</v>
      </c>
      <c r="D37167" s="1">
        <v>42744</v>
      </c>
      <c r="F37167">
        <v>1</v>
      </c>
      <c r="G37167">
        <v>78900</v>
      </c>
      <c r="H37167" t="s">
        <v>79</v>
      </c>
      <c r="J37167" t="s">
        <v>14</v>
      </c>
      <c r="K37167">
        <v>50</v>
      </c>
      <c r="L37167" t="s">
        <v>22</v>
      </c>
    </row>
    <row r="37168" spans="1:12">
      <c r="A37168" t="e">
        <f ca="1">E00251514302321</f>
        <v>#NAME?</v>
      </c>
      <c r="B37168">
        <v>449</v>
      </c>
      <c r="C37168" t="s">
        <v>124</v>
      </c>
      <c r="D37168" s="1">
        <v>42355</v>
      </c>
      <c r="F37168">
        <v>1</v>
      </c>
      <c r="G37168">
        <v>7231</v>
      </c>
      <c r="H37168" t="s">
        <v>128</v>
      </c>
      <c r="J37168" t="s">
        <v>14</v>
      </c>
      <c r="K37168">
        <v>49</v>
      </c>
      <c r="L37168" t="s">
        <v>15</v>
      </c>
    </row>
    <row r="37169" spans="1:12">
      <c r="A37169" t="e">
        <f ca="1">E00251531961121</f>
        <v>#NAME?</v>
      </c>
      <c r="B37169">
        <v>488</v>
      </c>
      <c r="C37169" t="s">
        <v>401</v>
      </c>
      <c r="D37169" s="1">
        <v>42426</v>
      </c>
      <c r="F37169">
        <v>4</v>
      </c>
      <c r="G37169">
        <v>7262</v>
      </c>
      <c r="H37169" t="s">
        <v>198</v>
      </c>
      <c r="J37169" t="s">
        <v>14</v>
      </c>
      <c r="K37169">
        <v>54</v>
      </c>
      <c r="L37169" t="s">
        <v>15</v>
      </c>
    </row>
    <row r="37170" spans="1:12">
      <c r="A37170" t="e">
        <f ca="1">E00251531481321</f>
        <v>#NAME?</v>
      </c>
      <c r="B37170">
        <v>701</v>
      </c>
      <c r="C37170" t="s">
        <v>72</v>
      </c>
      <c r="D37170" s="1">
        <v>41950</v>
      </c>
      <c r="F37170">
        <v>1</v>
      </c>
      <c r="G37170">
        <v>463</v>
      </c>
      <c r="H37170" t="s">
        <v>259</v>
      </c>
      <c r="J37170" t="s">
        <v>14</v>
      </c>
      <c r="K37170">
        <v>46</v>
      </c>
      <c r="L37170" t="s">
        <v>15</v>
      </c>
    </row>
    <row r="37171" spans="1:12">
      <c r="A37171" t="e">
        <f ca="1">E00251531481321</f>
        <v>#NAME?</v>
      </c>
      <c r="B37171">
        <v>701</v>
      </c>
      <c r="C37171" t="s">
        <v>72</v>
      </c>
      <c r="D37171" s="1">
        <v>42480</v>
      </c>
      <c r="F37171">
        <v>3</v>
      </c>
      <c r="G37171">
        <v>61172</v>
      </c>
      <c r="H37171" t="s">
        <v>48</v>
      </c>
      <c r="J37171" t="s">
        <v>14</v>
      </c>
      <c r="K37171">
        <v>47</v>
      </c>
      <c r="L37171" t="s">
        <v>15</v>
      </c>
    </row>
    <row r="37172" spans="1:12">
      <c r="A37172" t="e">
        <f ca="1">E00251432404821</f>
        <v>#NAME?</v>
      </c>
      <c r="B37172">
        <v>481</v>
      </c>
      <c r="C37172" t="s">
        <v>402</v>
      </c>
      <c r="D37172" s="1">
        <v>40966</v>
      </c>
      <c r="F37172">
        <v>1</v>
      </c>
      <c r="G37172">
        <v>7969</v>
      </c>
      <c r="H37172" t="s">
        <v>87</v>
      </c>
      <c r="J37172" t="s">
        <v>14</v>
      </c>
      <c r="K37172">
        <v>43</v>
      </c>
      <c r="L37172" t="s">
        <v>22</v>
      </c>
    </row>
    <row r="37173" spans="1:12">
      <c r="A37173" t="e">
        <f ca="1">E00251432404821</f>
        <v>#NAME?</v>
      </c>
      <c r="B37173">
        <v>481</v>
      </c>
      <c r="C37173" t="s">
        <v>402</v>
      </c>
      <c r="D37173" s="1">
        <v>41437</v>
      </c>
      <c r="F37173">
        <v>6</v>
      </c>
      <c r="G37173">
        <v>6929</v>
      </c>
      <c r="H37173" t="s">
        <v>36</v>
      </c>
      <c r="J37173" t="s">
        <v>14</v>
      </c>
      <c r="K37173">
        <v>45</v>
      </c>
      <c r="L37173" t="s">
        <v>15</v>
      </c>
    </row>
    <row r="37174" spans="1:12">
      <c r="A37174" t="e">
        <f ca="1">E00251432404821</f>
        <v>#NAME?</v>
      </c>
      <c r="B37174">
        <v>481</v>
      </c>
      <c r="C37174" t="s">
        <v>402</v>
      </c>
      <c r="D37174" s="1">
        <v>41499</v>
      </c>
      <c r="F37174">
        <v>1</v>
      </c>
      <c r="G37174">
        <v>71509</v>
      </c>
      <c r="H37174" t="s">
        <v>369</v>
      </c>
      <c r="J37174" t="s">
        <v>14</v>
      </c>
      <c r="K37174">
        <v>45</v>
      </c>
      <c r="L37174" t="s">
        <v>15</v>
      </c>
    </row>
    <row r="37175" spans="1:12">
      <c r="A37175" t="e">
        <f ca="1">E00251518589721</f>
        <v>#NAME?</v>
      </c>
      <c r="B37175">
        <v>297</v>
      </c>
      <c r="C37175" t="s">
        <v>411</v>
      </c>
      <c r="D37175" s="1">
        <v>41389</v>
      </c>
      <c r="F37175">
        <v>5</v>
      </c>
      <c r="G37175">
        <v>7233</v>
      </c>
      <c r="H37175" t="s">
        <v>412</v>
      </c>
      <c r="J37175" t="s">
        <v>14</v>
      </c>
      <c r="K37175">
        <v>47</v>
      </c>
      <c r="L37175" t="s">
        <v>15</v>
      </c>
    </row>
    <row r="37176" spans="1:12">
      <c r="A37176" t="e">
        <f ca="1">E00251432404821</f>
        <v>#NAME?</v>
      </c>
      <c r="B37176">
        <v>481</v>
      </c>
      <c r="C37176" t="s">
        <v>402</v>
      </c>
      <c r="D37176" s="1">
        <v>42510</v>
      </c>
      <c r="F37176">
        <v>4</v>
      </c>
      <c r="G37176">
        <v>7061</v>
      </c>
      <c r="H37176" t="s">
        <v>408</v>
      </c>
      <c r="J37176" t="s">
        <v>14</v>
      </c>
      <c r="K37176">
        <v>48</v>
      </c>
      <c r="L37176" t="s">
        <v>15</v>
      </c>
    </row>
    <row r="37177" spans="1:12">
      <c r="A37177" t="e">
        <f ca="1">E00251432404821</f>
        <v>#NAME?</v>
      </c>
      <c r="B37177">
        <v>485</v>
      </c>
      <c r="C37177" t="s">
        <v>241</v>
      </c>
      <c r="D37177" s="1">
        <v>42528</v>
      </c>
      <c r="F37177">
        <v>3</v>
      </c>
      <c r="G37177">
        <v>7061</v>
      </c>
      <c r="H37177" t="s">
        <v>408</v>
      </c>
      <c r="J37177" t="s">
        <v>14</v>
      </c>
      <c r="K37177">
        <v>48</v>
      </c>
      <c r="L37177" t="s">
        <v>15</v>
      </c>
    </row>
    <row r="37178" spans="1:12">
      <c r="A37178" t="e">
        <f ca="1">E00251417969121</f>
        <v>#NAME?</v>
      </c>
      <c r="B37178">
        <v>66</v>
      </c>
      <c r="C37178" t="s">
        <v>134</v>
      </c>
      <c r="D37178" s="1">
        <v>40977</v>
      </c>
      <c r="F37178">
        <v>1</v>
      </c>
      <c r="G37178">
        <v>3540</v>
      </c>
      <c r="H37178" t="s">
        <v>436</v>
      </c>
      <c r="J37178" t="s">
        <v>14</v>
      </c>
      <c r="K37178">
        <v>40</v>
      </c>
      <c r="L37178" t="s">
        <v>15</v>
      </c>
    </row>
    <row r="37179" spans="1:12">
      <c r="A37179" t="e">
        <f ca="1">E00251432404821</f>
        <v>#NAME?</v>
      </c>
      <c r="B37179">
        <v>481</v>
      </c>
      <c r="C37179" t="s">
        <v>402</v>
      </c>
      <c r="D37179" s="1">
        <v>42510</v>
      </c>
      <c r="F37179">
        <v>2</v>
      </c>
      <c r="G37179">
        <v>78449</v>
      </c>
      <c r="H37179" t="s">
        <v>277</v>
      </c>
      <c r="J37179" t="s">
        <v>14</v>
      </c>
      <c r="K37179">
        <v>48</v>
      </c>
      <c r="L37179" t="s">
        <v>22</v>
      </c>
    </row>
    <row r="37180" spans="1:12">
      <c r="A37180" t="e">
        <f ca="1">E00251432404821</f>
        <v>#NAME?</v>
      </c>
      <c r="B37180">
        <v>481</v>
      </c>
      <c r="C37180" t="s">
        <v>402</v>
      </c>
      <c r="D37180" s="1">
        <v>42562</v>
      </c>
      <c r="F37180">
        <v>1</v>
      </c>
      <c r="G37180">
        <v>7098</v>
      </c>
      <c r="H37180" t="s">
        <v>945</v>
      </c>
      <c r="J37180" t="s">
        <v>14</v>
      </c>
      <c r="K37180">
        <v>48</v>
      </c>
      <c r="L37180" t="s">
        <v>15</v>
      </c>
    </row>
    <row r="37181" spans="1:12">
      <c r="A37181" t="e">
        <f ca="1">E00251432404821</f>
        <v>#NAME?</v>
      </c>
      <c r="B37181">
        <v>481</v>
      </c>
      <c r="C37181" t="s">
        <v>402</v>
      </c>
      <c r="D37181" s="1">
        <v>42762</v>
      </c>
      <c r="F37181">
        <v>3</v>
      </c>
      <c r="G37181">
        <v>7098</v>
      </c>
      <c r="H37181" t="s">
        <v>945</v>
      </c>
      <c r="J37181" t="s">
        <v>14</v>
      </c>
      <c r="K37181">
        <v>48</v>
      </c>
      <c r="L37181" t="s">
        <v>15</v>
      </c>
    </row>
    <row r="37182" spans="1:12">
      <c r="A37182" t="e">
        <f ca="1">E00251432404821</f>
        <v>#NAME?</v>
      </c>
      <c r="B37182">
        <v>485</v>
      </c>
      <c r="C37182" t="s">
        <v>241</v>
      </c>
      <c r="D37182" s="1">
        <v>42528</v>
      </c>
      <c r="F37182">
        <v>6</v>
      </c>
      <c r="G37182">
        <v>3689</v>
      </c>
      <c r="H37182" t="s">
        <v>159</v>
      </c>
      <c r="J37182" t="s">
        <v>14</v>
      </c>
      <c r="K37182">
        <v>48</v>
      </c>
      <c r="L37182" t="s">
        <v>15</v>
      </c>
    </row>
    <row r="37183" spans="1:12">
      <c r="A37183" t="e">
        <f ca="1">E00251518589721</f>
        <v>#NAME?</v>
      </c>
      <c r="B37183">
        <v>297</v>
      </c>
      <c r="C37183" t="s">
        <v>411</v>
      </c>
      <c r="D37183" s="1">
        <v>41758</v>
      </c>
      <c r="F37183">
        <v>3</v>
      </c>
      <c r="G37183">
        <v>57420</v>
      </c>
      <c r="H37183" t="s">
        <v>267</v>
      </c>
      <c r="J37183" t="s">
        <v>14</v>
      </c>
      <c r="K37183">
        <v>48</v>
      </c>
      <c r="L37183" t="s">
        <v>15</v>
      </c>
    </row>
    <row r="37184" spans="1:12">
      <c r="A37184" t="e">
        <f ca="1">E00251427597621</f>
        <v>#NAME?</v>
      </c>
      <c r="B37184">
        <v>4991</v>
      </c>
      <c r="C37184" t="s">
        <v>838</v>
      </c>
      <c r="D37184" s="1">
        <v>41683</v>
      </c>
      <c r="F37184">
        <v>1</v>
      </c>
      <c r="G37184">
        <v>7242</v>
      </c>
      <c r="H37184" t="s">
        <v>93</v>
      </c>
      <c r="I37184" t="s">
        <v>148</v>
      </c>
      <c r="J37184" t="s">
        <v>57</v>
      </c>
      <c r="K37184">
        <v>40</v>
      </c>
      <c r="L37184" t="s">
        <v>15</v>
      </c>
    </row>
    <row r="37185" spans="1:12">
      <c r="A37185" t="e">
        <f ca="1">E00251427597621</f>
        <v>#NAME?</v>
      </c>
      <c r="B37185">
        <v>11</v>
      </c>
      <c r="C37185" t="s">
        <v>245</v>
      </c>
      <c r="D37185" s="1">
        <v>41178</v>
      </c>
      <c r="F37185">
        <v>2</v>
      </c>
      <c r="G37185">
        <v>7881</v>
      </c>
      <c r="H37185" t="s">
        <v>637</v>
      </c>
      <c r="J37185" t="s">
        <v>14</v>
      </c>
      <c r="K37185">
        <v>39</v>
      </c>
      <c r="L37185" t="s">
        <v>22</v>
      </c>
    </row>
    <row r="37186" spans="1:12">
      <c r="A37186" t="e">
        <f ca="1">E00251528602821</f>
        <v>#NAME?</v>
      </c>
      <c r="B37186">
        <v>753</v>
      </c>
      <c r="C37186" t="s">
        <v>545</v>
      </c>
      <c r="D37186" s="1">
        <v>41303</v>
      </c>
      <c r="E37186">
        <v>0</v>
      </c>
      <c r="F37186">
        <v>1</v>
      </c>
      <c r="G37186">
        <v>38420</v>
      </c>
      <c r="H37186" t="s">
        <v>587</v>
      </c>
      <c r="J37186" t="s">
        <v>34</v>
      </c>
      <c r="K37186">
        <v>43</v>
      </c>
      <c r="L37186" t="s">
        <v>15</v>
      </c>
    </row>
    <row r="37187" spans="1:12">
      <c r="A37187" t="e">
        <f ca="1">E00251432404821</f>
        <v>#NAME?</v>
      </c>
      <c r="B37187">
        <v>481</v>
      </c>
      <c r="C37187" t="s">
        <v>402</v>
      </c>
      <c r="D37187" s="1">
        <v>42762</v>
      </c>
      <c r="F37187">
        <v>4</v>
      </c>
      <c r="G37187">
        <v>7061</v>
      </c>
      <c r="H37187" t="s">
        <v>408</v>
      </c>
      <c r="J37187" t="s">
        <v>14</v>
      </c>
      <c r="K37187">
        <v>48</v>
      </c>
      <c r="L37187" t="s">
        <v>15</v>
      </c>
    </row>
    <row r="37188" spans="1:12">
      <c r="A37188" t="e">
        <f ca="1">E00251432404821</f>
        <v>#NAME?</v>
      </c>
      <c r="B37188">
        <v>481</v>
      </c>
      <c r="C37188" t="s">
        <v>402</v>
      </c>
      <c r="D37188" s="1">
        <v>42947</v>
      </c>
      <c r="F37188">
        <v>2</v>
      </c>
      <c r="G37188">
        <v>7098</v>
      </c>
      <c r="H37188" t="s">
        <v>945</v>
      </c>
      <c r="J37188" t="s">
        <v>14</v>
      </c>
      <c r="K37188">
        <v>49</v>
      </c>
      <c r="L37188" t="s">
        <v>15</v>
      </c>
    </row>
    <row r="37189" spans="1:12">
      <c r="A37189" t="e">
        <f ca="1">E00251432404821</f>
        <v>#NAME?</v>
      </c>
      <c r="B37189">
        <v>485</v>
      </c>
      <c r="C37189" t="s">
        <v>241</v>
      </c>
      <c r="D37189" s="1">
        <v>42707</v>
      </c>
      <c r="F37189">
        <v>1</v>
      </c>
      <c r="G37189">
        <v>4659</v>
      </c>
      <c r="H37189" t="s">
        <v>47</v>
      </c>
      <c r="J37189" t="s">
        <v>14</v>
      </c>
      <c r="K37189">
        <v>48</v>
      </c>
      <c r="L37189" t="s">
        <v>15</v>
      </c>
    </row>
    <row r="37190" spans="1:12">
      <c r="A37190" t="e">
        <f ca="1">E00251528602821</f>
        <v>#NAME?</v>
      </c>
      <c r="B37190">
        <v>294</v>
      </c>
      <c r="C37190" t="s">
        <v>61</v>
      </c>
      <c r="D37190" s="1">
        <v>42552</v>
      </c>
      <c r="F37190">
        <v>2</v>
      </c>
      <c r="G37190">
        <v>7889</v>
      </c>
      <c r="H37190" t="s">
        <v>1018</v>
      </c>
      <c r="J37190" t="s">
        <v>14</v>
      </c>
      <c r="K37190">
        <v>47</v>
      </c>
      <c r="L37190" t="s">
        <v>22</v>
      </c>
    </row>
    <row r="37191" spans="1:12">
      <c r="A37191" t="e">
        <f ca="1">E00251512346621</f>
        <v>#NAME?</v>
      </c>
      <c r="B37191">
        <v>54</v>
      </c>
      <c r="C37191" t="s">
        <v>405</v>
      </c>
      <c r="D37191" s="1">
        <v>42195</v>
      </c>
      <c r="F37191">
        <v>2</v>
      </c>
      <c r="G37191">
        <v>4019</v>
      </c>
      <c r="H37191" t="s">
        <v>26</v>
      </c>
      <c r="J37191" t="s">
        <v>14</v>
      </c>
      <c r="K37191">
        <v>64</v>
      </c>
      <c r="L37191" t="s">
        <v>15</v>
      </c>
    </row>
    <row r="37192" spans="1:12">
      <c r="A37192" t="e">
        <f ca="1">E00251518589721</f>
        <v>#NAME?</v>
      </c>
      <c r="B37192">
        <v>297</v>
      </c>
      <c r="C37192" t="s">
        <v>411</v>
      </c>
      <c r="D37192" s="1">
        <v>41599</v>
      </c>
      <c r="F37192">
        <v>1</v>
      </c>
      <c r="G37192">
        <v>78079</v>
      </c>
      <c r="H37192" t="s">
        <v>49</v>
      </c>
      <c r="J37192" t="s">
        <v>14</v>
      </c>
      <c r="K37192">
        <v>48</v>
      </c>
      <c r="L37192" t="s">
        <v>22</v>
      </c>
    </row>
    <row r="37193" spans="1:12">
      <c r="A37193" t="e">
        <f ca="1">E00251518589721</f>
        <v>#NAME?</v>
      </c>
      <c r="B37193">
        <v>297</v>
      </c>
      <c r="C37193" t="s">
        <v>411</v>
      </c>
      <c r="D37193" s="1">
        <v>42828</v>
      </c>
      <c r="F37193">
        <v>2</v>
      </c>
      <c r="G37193">
        <v>460</v>
      </c>
      <c r="H37193" t="s">
        <v>16</v>
      </c>
      <c r="J37193" t="s">
        <v>14</v>
      </c>
      <c r="K37193">
        <v>51</v>
      </c>
      <c r="L37193" t="s">
        <v>15</v>
      </c>
    </row>
    <row r="37194" spans="1:12">
      <c r="A37194" t="e">
        <f ca="1">E00251619842221</f>
        <v>#NAME?</v>
      </c>
      <c r="B37194">
        <v>439</v>
      </c>
      <c r="C37194" t="s">
        <v>416</v>
      </c>
      <c r="D37194" s="1">
        <v>42416</v>
      </c>
      <c r="F37194">
        <v>1</v>
      </c>
      <c r="G37194">
        <v>5990</v>
      </c>
      <c r="H37194" t="s">
        <v>60</v>
      </c>
      <c r="J37194" t="s">
        <v>14</v>
      </c>
      <c r="K37194">
        <v>50</v>
      </c>
      <c r="L37194" t="s">
        <v>15</v>
      </c>
    </row>
    <row r="37195" spans="1:12">
      <c r="A37195" t="e">
        <f ca="1">E00251512346621</f>
        <v>#NAME?</v>
      </c>
      <c r="B37195">
        <v>54</v>
      </c>
      <c r="C37195" t="s">
        <v>405</v>
      </c>
      <c r="D37195" s="1">
        <v>41582</v>
      </c>
      <c r="F37195">
        <v>1</v>
      </c>
      <c r="G37195">
        <v>3612</v>
      </c>
      <c r="H37195" t="s">
        <v>500</v>
      </c>
      <c r="J37195" t="s">
        <v>14</v>
      </c>
      <c r="K37195">
        <v>63</v>
      </c>
      <c r="L37195" t="s">
        <v>15</v>
      </c>
    </row>
    <row r="37196" spans="1:12">
      <c r="A37196" t="e">
        <f ca="1">E00251514302321</f>
        <v>#NAME?</v>
      </c>
      <c r="B37196">
        <v>449</v>
      </c>
      <c r="C37196" t="s">
        <v>124</v>
      </c>
      <c r="D37196" s="1">
        <v>42103</v>
      </c>
      <c r="F37196">
        <v>1</v>
      </c>
      <c r="G37196">
        <v>2809</v>
      </c>
      <c r="H37196" t="s">
        <v>90</v>
      </c>
      <c r="J37196" t="s">
        <v>14</v>
      </c>
      <c r="K37196">
        <v>48</v>
      </c>
      <c r="L37196" t="s">
        <v>15</v>
      </c>
    </row>
    <row r="37197" spans="1:12">
      <c r="A37197" t="e">
        <f ca="1">E00251619842221</f>
        <v>#NAME?</v>
      </c>
      <c r="B37197">
        <v>439</v>
      </c>
      <c r="C37197" t="s">
        <v>416</v>
      </c>
      <c r="D37197" s="1">
        <v>41947</v>
      </c>
      <c r="F37197">
        <v>1</v>
      </c>
      <c r="G37197">
        <v>2750</v>
      </c>
      <c r="H37197" t="s">
        <v>114</v>
      </c>
      <c r="J37197" t="s">
        <v>14</v>
      </c>
      <c r="K37197">
        <v>48</v>
      </c>
      <c r="L37197" t="s">
        <v>15</v>
      </c>
    </row>
    <row r="37198" spans="1:12">
      <c r="A37198" t="e">
        <f ca="1">E00251619842221</f>
        <v>#NAME?</v>
      </c>
      <c r="B37198">
        <v>439</v>
      </c>
      <c r="C37198" t="s">
        <v>416</v>
      </c>
      <c r="D37198" s="1">
        <v>42430</v>
      </c>
      <c r="F37198">
        <v>2</v>
      </c>
      <c r="G37198">
        <v>7242</v>
      </c>
      <c r="H37198" t="s">
        <v>93</v>
      </c>
      <c r="J37198" t="s">
        <v>14</v>
      </c>
      <c r="K37198">
        <v>50</v>
      </c>
      <c r="L37198" t="s">
        <v>15</v>
      </c>
    </row>
    <row r="37199" spans="1:12">
      <c r="A37199" t="e">
        <f ca="1">E00251619842221</f>
        <v>#NAME?</v>
      </c>
      <c r="B37199">
        <v>439</v>
      </c>
      <c r="C37199" t="s">
        <v>416</v>
      </c>
      <c r="D37199" s="1">
        <v>42745</v>
      </c>
      <c r="F37199">
        <v>2</v>
      </c>
      <c r="G37199">
        <v>2750</v>
      </c>
      <c r="H37199" t="s">
        <v>114</v>
      </c>
      <c r="J37199" t="s">
        <v>14</v>
      </c>
      <c r="K37199">
        <v>51</v>
      </c>
      <c r="L37199" t="s">
        <v>15</v>
      </c>
    </row>
    <row r="37200" spans="1:12">
      <c r="A37200" t="e">
        <f ca="1">E00251518589721</f>
        <v>#NAME?</v>
      </c>
      <c r="B37200">
        <v>297</v>
      </c>
      <c r="C37200" t="s">
        <v>411</v>
      </c>
      <c r="D37200" s="1">
        <v>41824</v>
      </c>
      <c r="F37200">
        <v>2</v>
      </c>
      <c r="G37200">
        <v>53019</v>
      </c>
      <c r="H37200" t="s">
        <v>304</v>
      </c>
      <c r="J37200" t="s">
        <v>14</v>
      </c>
      <c r="K37200">
        <v>49</v>
      </c>
      <c r="L37200" t="s">
        <v>15</v>
      </c>
    </row>
    <row r="37201" spans="1:12">
      <c r="A37201" t="e">
        <f ca="1">E00251518589721</f>
        <v>#NAME?</v>
      </c>
      <c r="B37201">
        <v>297</v>
      </c>
      <c r="C37201" t="s">
        <v>411</v>
      </c>
      <c r="D37201" s="1">
        <v>42151</v>
      </c>
      <c r="F37201">
        <v>1</v>
      </c>
      <c r="G37201">
        <v>78609</v>
      </c>
      <c r="H37201" t="s">
        <v>240</v>
      </c>
      <c r="J37201" t="s">
        <v>14</v>
      </c>
      <c r="K37201">
        <v>50</v>
      </c>
      <c r="L37201" t="s">
        <v>22</v>
      </c>
    </row>
    <row r="37202" spans="1:12">
      <c r="A37202" t="e">
        <f ca="1">E00251518589721</f>
        <v>#NAME?</v>
      </c>
      <c r="B37202">
        <v>297</v>
      </c>
      <c r="C37202" t="s">
        <v>411</v>
      </c>
      <c r="D37202" s="1">
        <v>41599</v>
      </c>
      <c r="F37202">
        <v>2</v>
      </c>
      <c r="G37202">
        <v>53019</v>
      </c>
      <c r="H37202" t="s">
        <v>304</v>
      </c>
      <c r="J37202" t="s">
        <v>14</v>
      </c>
      <c r="K37202">
        <v>48</v>
      </c>
      <c r="L37202" t="s">
        <v>15</v>
      </c>
    </row>
    <row r="37203" spans="1:12">
      <c r="A37203" t="e">
        <f ca="1">E00251619842221</f>
        <v>#NAME?</v>
      </c>
      <c r="B37203">
        <v>439</v>
      </c>
      <c r="C37203" t="s">
        <v>416</v>
      </c>
      <c r="D37203" s="1">
        <v>42863</v>
      </c>
      <c r="F37203">
        <v>2</v>
      </c>
      <c r="G37203">
        <v>38619</v>
      </c>
      <c r="H37203" t="s">
        <v>299</v>
      </c>
      <c r="J37203" t="s">
        <v>14</v>
      </c>
      <c r="K37203">
        <v>51</v>
      </c>
      <c r="L37203" t="s">
        <v>15</v>
      </c>
    </row>
    <row r="37204" spans="1:12">
      <c r="A37204" t="e">
        <f ca="1">E00251514257921</f>
        <v>#NAME?</v>
      </c>
      <c r="B37204">
        <v>481</v>
      </c>
      <c r="C37204" t="s">
        <v>402</v>
      </c>
      <c r="D37204" s="1">
        <v>42801</v>
      </c>
      <c r="F37204">
        <v>4</v>
      </c>
      <c r="G37204">
        <v>73300</v>
      </c>
      <c r="H37204" t="s">
        <v>86</v>
      </c>
      <c r="J37204" t="s">
        <v>14</v>
      </c>
      <c r="K37204">
        <v>59</v>
      </c>
      <c r="L37204" t="s">
        <v>15</v>
      </c>
    </row>
    <row r="37205" spans="1:12">
      <c r="A37205" t="e">
        <f ca="1">E00251514257921</f>
        <v>#NAME?</v>
      </c>
      <c r="B37205">
        <v>481</v>
      </c>
      <c r="C37205" t="s">
        <v>402</v>
      </c>
      <c r="D37205" s="1">
        <v>42866</v>
      </c>
      <c r="F37205">
        <v>3</v>
      </c>
      <c r="G37205">
        <v>6101</v>
      </c>
      <c r="H37205" t="s">
        <v>423</v>
      </c>
      <c r="J37205" t="s">
        <v>14</v>
      </c>
      <c r="K37205">
        <v>59</v>
      </c>
      <c r="L37205" t="s">
        <v>15</v>
      </c>
    </row>
    <row r="37206" spans="1:12">
      <c r="A37206" t="e">
        <f ca="1">E00251532433121</f>
        <v>#NAME?</v>
      </c>
      <c r="B37206">
        <v>483</v>
      </c>
      <c r="C37206" t="s">
        <v>351</v>
      </c>
      <c r="D37206" s="1">
        <v>41782</v>
      </c>
      <c r="F37206">
        <v>3</v>
      </c>
      <c r="G37206">
        <v>30593</v>
      </c>
      <c r="H37206" t="s">
        <v>684</v>
      </c>
      <c r="J37206" t="s">
        <v>14</v>
      </c>
      <c r="K37206">
        <v>55</v>
      </c>
      <c r="L37206" t="s">
        <v>15</v>
      </c>
    </row>
    <row r="37207" spans="1:12">
      <c r="A37207" t="e">
        <f ca="1">E00251429788421</f>
        <v>#NAME?</v>
      </c>
      <c r="B37207">
        <v>187</v>
      </c>
      <c r="C37207" t="s">
        <v>420</v>
      </c>
      <c r="D37207" s="1">
        <v>42347</v>
      </c>
      <c r="F37207">
        <v>1</v>
      </c>
      <c r="G37207">
        <v>30000</v>
      </c>
      <c r="H37207" t="s">
        <v>144</v>
      </c>
      <c r="J37207" t="s">
        <v>14</v>
      </c>
      <c r="K37207">
        <v>45</v>
      </c>
      <c r="L37207" t="s">
        <v>15</v>
      </c>
    </row>
    <row r="37208" spans="1:12">
      <c r="A37208" t="e">
        <f ca="1">E00251429788421</f>
        <v>#NAME?</v>
      </c>
      <c r="B37208">
        <v>187</v>
      </c>
      <c r="C37208" t="s">
        <v>420</v>
      </c>
      <c r="D37208" s="1">
        <v>43045</v>
      </c>
      <c r="F37208">
        <v>1</v>
      </c>
      <c r="G37208">
        <v>29690</v>
      </c>
      <c r="H37208" t="s">
        <v>52</v>
      </c>
      <c r="J37208" t="s">
        <v>14</v>
      </c>
      <c r="K37208">
        <v>47</v>
      </c>
      <c r="L37208" t="s">
        <v>15</v>
      </c>
    </row>
    <row r="37209" spans="1:12">
      <c r="A37209" t="e">
        <f ca="1">E00251514257921</f>
        <v>#NAME?</v>
      </c>
      <c r="B37209">
        <v>481</v>
      </c>
      <c r="C37209" t="s">
        <v>402</v>
      </c>
      <c r="D37209" s="1">
        <v>42759</v>
      </c>
      <c r="F37209">
        <v>3</v>
      </c>
      <c r="G37209">
        <v>6101</v>
      </c>
      <c r="H37209" t="s">
        <v>423</v>
      </c>
      <c r="J37209" t="s">
        <v>14</v>
      </c>
      <c r="K37209">
        <v>58</v>
      </c>
      <c r="L37209" t="s">
        <v>15</v>
      </c>
    </row>
    <row r="37210" spans="1:12">
      <c r="A37210" t="e">
        <f ca="1">E00251514781621</f>
        <v>#NAME?</v>
      </c>
      <c r="B37210">
        <v>159</v>
      </c>
      <c r="C37210" t="s">
        <v>427</v>
      </c>
      <c r="D37210" s="1">
        <v>42276</v>
      </c>
      <c r="F37210">
        <v>3</v>
      </c>
      <c r="G37210">
        <v>5236</v>
      </c>
      <c r="H37210" t="s">
        <v>774</v>
      </c>
      <c r="J37210" t="s">
        <v>14</v>
      </c>
      <c r="K37210">
        <v>55</v>
      </c>
      <c r="L37210" t="s">
        <v>15</v>
      </c>
    </row>
    <row r="37211" spans="1:12">
      <c r="A37211" t="e">
        <f ca="1">E00251429776121</f>
        <v>#NAME?</v>
      </c>
      <c r="B37211">
        <v>192</v>
      </c>
      <c r="C37211" t="s">
        <v>321</v>
      </c>
      <c r="D37211" s="1">
        <v>41649</v>
      </c>
      <c r="F37211">
        <v>2</v>
      </c>
      <c r="G37211">
        <v>72704</v>
      </c>
      <c r="H37211" t="s">
        <v>855</v>
      </c>
      <c r="J37211" t="s">
        <v>14</v>
      </c>
      <c r="K37211">
        <v>40</v>
      </c>
      <c r="L37211" t="s">
        <v>15</v>
      </c>
    </row>
    <row r="37212" spans="1:12">
      <c r="A37212" t="e">
        <f ca="1">E00251531844021</f>
        <v>#NAME?</v>
      </c>
      <c r="B37212">
        <v>1128</v>
      </c>
      <c r="C37212" t="s">
        <v>424</v>
      </c>
      <c r="D37212" s="1">
        <v>41548</v>
      </c>
      <c r="F37212">
        <v>1</v>
      </c>
      <c r="G37212">
        <v>2890</v>
      </c>
      <c r="H37212" t="s">
        <v>699</v>
      </c>
      <c r="J37212" t="s">
        <v>14</v>
      </c>
      <c r="K37212">
        <v>60</v>
      </c>
      <c r="L37212" t="s">
        <v>15</v>
      </c>
    </row>
    <row r="37213" spans="1:12">
      <c r="A37213" t="e">
        <f ca="1">E00251514781621</f>
        <v>#NAME?</v>
      </c>
      <c r="B37213">
        <v>159</v>
      </c>
      <c r="C37213" t="s">
        <v>427</v>
      </c>
      <c r="D37213" s="1">
        <v>41057</v>
      </c>
      <c r="F37213">
        <v>1</v>
      </c>
      <c r="G37213">
        <v>4019</v>
      </c>
      <c r="H37213" t="s">
        <v>26</v>
      </c>
      <c r="J37213" t="s">
        <v>14</v>
      </c>
      <c r="K37213">
        <v>52</v>
      </c>
      <c r="L37213" t="s">
        <v>15</v>
      </c>
    </row>
    <row r="37214" spans="1:12">
      <c r="A37214" t="e">
        <f ca="1">E00251430399821</f>
        <v>#NAME?</v>
      </c>
      <c r="B37214">
        <v>187</v>
      </c>
      <c r="C37214" t="s">
        <v>420</v>
      </c>
      <c r="D37214" s="1">
        <v>41407</v>
      </c>
      <c r="F37214">
        <v>3</v>
      </c>
      <c r="G37214">
        <v>4019</v>
      </c>
      <c r="H37214" t="s">
        <v>26</v>
      </c>
      <c r="J37214" t="s">
        <v>14</v>
      </c>
      <c r="K37214">
        <v>59</v>
      </c>
      <c r="L37214" t="s">
        <v>15</v>
      </c>
    </row>
    <row r="37215" spans="1:12">
      <c r="A37215" t="e">
        <f ca="1">E00251510449421</f>
        <v>#NAME?</v>
      </c>
      <c r="B37215">
        <v>163</v>
      </c>
      <c r="C37215" t="s">
        <v>219</v>
      </c>
      <c r="D37215" s="1">
        <v>41670</v>
      </c>
      <c r="F37215">
        <v>1</v>
      </c>
      <c r="G37215">
        <v>5589</v>
      </c>
      <c r="H37215" t="s">
        <v>152</v>
      </c>
      <c r="J37215" t="s">
        <v>14</v>
      </c>
      <c r="K37215">
        <v>45</v>
      </c>
      <c r="L37215" t="s">
        <v>15</v>
      </c>
    </row>
    <row r="37216" spans="1:12">
      <c r="A37216" t="e">
        <f ca="1">E00251510449421</f>
        <v>#NAME?</v>
      </c>
      <c r="B37216">
        <v>163</v>
      </c>
      <c r="C37216" t="s">
        <v>219</v>
      </c>
      <c r="D37216" s="1">
        <v>42352</v>
      </c>
      <c r="F37216">
        <v>2</v>
      </c>
      <c r="G37216">
        <v>1539</v>
      </c>
      <c r="H37216" t="s">
        <v>342</v>
      </c>
      <c r="J37216" t="s">
        <v>14</v>
      </c>
      <c r="K37216">
        <v>46</v>
      </c>
      <c r="L37216" t="s">
        <v>15</v>
      </c>
    </row>
    <row r="37217" spans="1:12">
      <c r="A37217" t="e">
        <f ca="1">E00251510449421</f>
        <v>#NAME?</v>
      </c>
      <c r="B37217">
        <v>4893</v>
      </c>
      <c r="C37217" t="s">
        <v>426</v>
      </c>
      <c r="D37217" s="1">
        <v>42715</v>
      </c>
      <c r="F37217">
        <v>1</v>
      </c>
      <c r="G37217">
        <v>486</v>
      </c>
      <c r="H37217" t="s">
        <v>39</v>
      </c>
      <c r="I37217" t="s">
        <v>148</v>
      </c>
      <c r="J37217" t="s">
        <v>57</v>
      </c>
      <c r="K37217">
        <v>47</v>
      </c>
      <c r="L37217" t="s">
        <v>15</v>
      </c>
    </row>
    <row r="37218" spans="1:12">
      <c r="A37218" t="e">
        <f ca="1">E00251514257921</f>
        <v>#NAME?</v>
      </c>
      <c r="B37218">
        <v>481</v>
      </c>
      <c r="C37218" t="s">
        <v>402</v>
      </c>
      <c r="D37218" s="1">
        <v>42670</v>
      </c>
      <c r="F37218">
        <v>2</v>
      </c>
      <c r="G37218">
        <v>6918</v>
      </c>
      <c r="H37218" t="s">
        <v>443</v>
      </c>
      <c r="J37218" t="s">
        <v>14</v>
      </c>
      <c r="K37218">
        <v>58</v>
      </c>
      <c r="L37218" t="s">
        <v>15</v>
      </c>
    </row>
    <row r="37219" spans="1:12">
      <c r="A37219" t="e">
        <f ca="1">E00251514257921</f>
        <v>#NAME?</v>
      </c>
      <c r="B37219">
        <v>481</v>
      </c>
      <c r="C37219" t="s">
        <v>402</v>
      </c>
      <c r="D37219" s="1">
        <v>40994</v>
      </c>
      <c r="F37219">
        <v>1</v>
      </c>
      <c r="G37219">
        <v>8290</v>
      </c>
      <c r="H37219" t="s">
        <v>563</v>
      </c>
      <c r="J37219" t="s">
        <v>14</v>
      </c>
      <c r="K37219">
        <v>54</v>
      </c>
      <c r="L37219" t="s">
        <v>15</v>
      </c>
    </row>
    <row r="37220" spans="1:12">
      <c r="A37220" t="e">
        <f ca="1">E00251510449421</f>
        <v>#NAME?</v>
      </c>
      <c r="B37220">
        <v>163</v>
      </c>
      <c r="C37220" t="s">
        <v>219</v>
      </c>
      <c r="D37220" s="1">
        <v>42151</v>
      </c>
      <c r="F37220">
        <v>1</v>
      </c>
      <c r="G37220">
        <v>1539</v>
      </c>
      <c r="H37220" t="s">
        <v>342</v>
      </c>
      <c r="J37220" t="s">
        <v>14</v>
      </c>
      <c r="K37220">
        <v>46</v>
      </c>
      <c r="L37220" t="s">
        <v>15</v>
      </c>
    </row>
    <row r="37221" spans="1:12">
      <c r="A37221" t="e">
        <f ca="1">E00251514257921</f>
        <v>#NAME?</v>
      </c>
      <c r="B37221">
        <v>481</v>
      </c>
      <c r="C37221" t="s">
        <v>402</v>
      </c>
      <c r="D37221" s="1">
        <v>42726</v>
      </c>
      <c r="F37221">
        <v>4</v>
      </c>
      <c r="G37221">
        <v>73300</v>
      </c>
      <c r="H37221" t="s">
        <v>86</v>
      </c>
      <c r="J37221" t="s">
        <v>14</v>
      </c>
      <c r="K37221">
        <v>58</v>
      </c>
      <c r="L37221" t="s">
        <v>15</v>
      </c>
    </row>
    <row r="37222" spans="1:12">
      <c r="A37222" t="e">
        <f ca="1">E00251514257921</f>
        <v>#NAME?</v>
      </c>
      <c r="B37222">
        <v>481</v>
      </c>
      <c r="C37222" t="s">
        <v>402</v>
      </c>
      <c r="D37222" s="1">
        <v>42801</v>
      </c>
      <c r="F37222">
        <v>2</v>
      </c>
      <c r="G37222">
        <v>6918</v>
      </c>
      <c r="H37222" t="s">
        <v>443</v>
      </c>
      <c r="J37222" t="s">
        <v>14</v>
      </c>
      <c r="K37222">
        <v>59</v>
      </c>
      <c r="L37222" t="s">
        <v>15</v>
      </c>
    </row>
    <row r="37223" spans="1:12">
      <c r="A37223" t="e">
        <f ca="1">E00251429776121</f>
        <v>#NAME?</v>
      </c>
      <c r="B37223">
        <v>192</v>
      </c>
      <c r="C37223" t="s">
        <v>321</v>
      </c>
      <c r="D37223" s="1">
        <v>41604</v>
      </c>
      <c r="F37223">
        <v>1</v>
      </c>
      <c r="G37223">
        <v>7080</v>
      </c>
      <c r="H37223" t="s">
        <v>337</v>
      </c>
      <c r="J37223" t="s">
        <v>14</v>
      </c>
      <c r="K37223">
        <v>40</v>
      </c>
      <c r="L37223" t="s">
        <v>15</v>
      </c>
    </row>
    <row r="37224" spans="1:12">
      <c r="A37224" t="e">
        <f ca="1">E00251510449421</f>
        <v>#NAME?</v>
      </c>
      <c r="B37224">
        <v>148</v>
      </c>
      <c r="C37224" t="s">
        <v>318</v>
      </c>
      <c r="D37224" s="1">
        <v>41655</v>
      </c>
      <c r="E37224">
        <v>12</v>
      </c>
      <c r="F37224">
        <v>2</v>
      </c>
      <c r="G37224">
        <v>99749</v>
      </c>
      <c r="H37224" t="s">
        <v>1539</v>
      </c>
      <c r="J37224" t="s">
        <v>34</v>
      </c>
      <c r="K37224">
        <v>45</v>
      </c>
      <c r="L37224" t="s">
        <v>15</v>
      </c>
    </row>
    <row r="37225" spans="1:12">
      <c r="A37225" t="e">
        <f ca="1">E00251531844021</f>
        <v>#NAME?</v>
      </c>
      <c r="B37225">
        <v>699</v>
      </c>
      <c r="C37225" t="s">
        <v>1787</v>
      </c>
      <c r="D37225" s="1">
        <v>41444</v>
      </c>
      <c r="F37225">
        <v>1</v>
      </c>
      <c r="G37225">
        <v>4019</v>
      </c>
      <c r="H37225" t="s">
        <v>26</v>
      </c>
      <c r="J37225" t="s">
        <v>14</v>
      </c>
      <c r="K37225">
        <v>60</v>
      </c>
      <c r="L37225" t="s">
        <v>15</v>
      </c>
    </row>
    <row r="37226" spans="1:12">
      <c r="A37226" t="e">
        <f ca="1">E00251531844021</f>
        <v>#NAME?</v>
      </c>
      <c r="B37226">
        <v>1128</v>
      </c>
      <c r="C37226" t="s">
        <v>424</v>
      </c>
      <c r="D37226" s="1">
        <v>42748</v>
      </c>
      <c r="F37226">
        <v>3</v>
      </c>
      <c r="G37226">
        <v>4011</v>
      </c>
      <c r="H37226" t="s">
        <v>828</v>
      </c>
      <c r="J37226" t="s">
        <v>14</v>
      </c>
      <c r="K37226">
        <v>63</v>
      </c>
      <c r="L37226" t="s">
        <v>15</v>
      </c>
    </row>
    <row r="37227" spans="1:12">
      <c r="A37227" t="e">
        <f ca="1">E00251531844021</f>
        <v>#NAME?</v>
      </c>
      <c r="B37227">
        <v>1128</v>
      </c>
      <c r="C37227" t="s">
        <v>424</v>
      </c>
      <c r="D37227" s="1">
        <v>41368</v>
      </c>
      <c r="F37227">
        <v>1</v>
      </c>
      <c r="G37227">
        <v>2720</v>
      </c>
      <c r="H37227" t="s">
        <v>65</v>
      </c>
      <c r="J37227" t="s">
        <v>14</v>
      </c>
      <c r="K37227">
        <v>59</v>
      </c>
      <c r="L37227" t="s">
        <v>15</v>
      </c>
    </row>
    <row r="37228" spans="1:12">
      <c r="A37228" t="e">
        <f ca="1">E00251510449421</f>
        <v>#NAME?</v>
      </c>
      <c r="B37228">
        <v>163</v>
      </c>
      <c r="C37228" t="s">
        <v>219</v>
      </c>
      <c r="D37228" s="1">
        <v>42720</v>
      </c>
      <c r="F37228">
        <v>1</v>
      </c>
      <c r="G37228">
        <v>486</v>
      </c>
      <c r="H37228" t="s">
        <v>39</v>
      </c>
      <c r="J37228" t="s">
        <v>14</v>
      </c>
      <c r="K37228">
        <v>47</v>
      </c>
      <c r="L37228" t="s">
        <v>15</v>
      </c>
    </row>
    <row r="37229" spans="1:12">
      <c r="A37229" t="e">
        <f ca="1">E00251531844021</f>
        <v>#NAME?</v>
      </c>
      <c r="B37229">
        <v>1128</v>
      </c>
      <c r="C37229" t="s">
        <v>424</v>
      </c>
      <c r="D37229" s="1">
        <v>40941</v>
      </c>
      <c r="F37229">
        <v>1</v>
      </c>
      <c r="G37229">
        <v>4659</v>
      </c>
      <c r="H37229" t="s">
        <v>47</v>
      </c>
      <c r="J37229" t="s">
        <v>14</v>
      </c>
      <c r="K37229">
        <v>58</v>
      </c>
      <c r="L37229" t="s">
        <v>15</v>
      </c>
    </row>
    <row r="37230" spans="1:12">
      <c r="A37230" t="e">
        <f ca="1">E00251531844021</f>
        <v>#NAME?</v>
      </c>
      <c r="B37230">
        <v>1128</v>
      </c>
      <c r="C37230" t="s">
        <v>424</v>
      </c>
      <c r="D37230" s="1">
        <v>41977</v>
      </c>
      <c r="F37230">
        <v>3</v>
      </c>
      <c r="G37230">
        <v>7089</v>
      </c>
      <c r="H37230" t="s">
        <v>487</v>
      </c>
      <c r="J37230" t="s">
        <v>14</v>
      </c>
      <c r="K37230">
        <v>61</v>
      </c>
      <c r="L37230" t="s">
        <v>15</v>
      </c>
    </row>
    <row r="37231" spans="1:12">
      <c r="A37231" t="e">
        <f ca="1">E00251510449421</f>
        <v>#NAME?</v>
      </c>
      <c r="B37231">
        <v>163</v>
      </c>
      <c r="C37231" t="s">
        <v>219</v>
      </c>
      <c r="D37231" s="1">
        <v>42188</v>
      </c>
      <c r="F37231">
        <v>1</v>
      </c>
      <c r="G37231">
        <v>1539</v>
      </c>
      <c r="H37231" t="s">
        <v>342</v>
      </c>
      <c r="J37231" t="s">
        <v>14</v>
      </c>
      <c r="K37231">
        <v>46</v>
      </c>
      <c r="L37231" t="s">
        <v>15</v>
      </c>
    </row>
    <row r="37232" spans="1:12">
      <c r="A37232" t="e">
        <f ca="1">E00251531844021</f>
        <v>#NAME?</v>
      </c>
      <c r="B37232">
        <v>1128</v>
      </c>
      <c r="C37232" t="s">
        <v>424</v>
      </c>
      <c r="D37232" s="1">
        <v>42691</v>
      </c>
      <c r="F37232">
        <v>2</v>
      </c>
      <c r="G37232">
        <v>4019</v>
      </c>
      <c r="H37232" t="s">
        <v>26</v>
      </c>
      <c r="J37232" t="s">
        <v>14</v>
      </c>
      <c r="K37232">
        <v>63</v>
      </c>
      <c r="L37232" t="s">
        <v>15</v>
      </c>
    </row>
    <row r="37233" spans="1:12">
      <c r="A37233" t="e">
        <f ca="1">E00251531844021</f>
        <v>#NAME?</v>
      </c>
      <c r="B37233">
        <v>1128</v>
      </c>
      <c r="C37233" t="s">
        <v>424</v>
      </c>
      <c r="D37233" s="1">
        <v>42748</v>
      </c>
      <c r="F37233">
        <v>5</v>
      </c>
      <c r="G37233">
        <v>2720</v>
      </c>
      <c r="H37233" t="s">
        <v>65</v>
      </c>
      <c r="J37233" t="s">
        <v>14</v>
      </c>
      <c r="K37233">
        <v>63</v>
      </c>
      <c r="L37233" t="s">
        <v>15</v>
      </c>
    </row>
    <row r="37234" spans="1:12">
      <c r="A37234" t="e">
        <f ca="1">E00251715832121</f>
        <v>#NAME?</v>
      </c>
      <c r="B37234">
        <v>486</v>
      </c>
      <c r="C37234" t="s">
        <v>340</v>
      </c>
      <c r="D37234" s="1">
        <v>42668</v>
      </c>
      <c r="F37234">
        <v>1</v>
      </c>
      <c r="G37234">
        <v>49390</v>
      </c>
      <c r="H37234" t="s">
        <v>59</v>
      </c>
      <c r="J37234" t="s">
        <v>14</v>
      </c>
      <c r="K37234">
        <v>41</v>
      </c>
      <c r="L37234" t="s">
        <v>15</v>
      </c>
    </row>
    <row r="37235" spans="1:12">
      <c r="A37235" t="e">
        <f ca="1">E00251715832121</f>
        <v>#NAME?</v>
      </c>
      <c r="B37235">
        <v>486</v>
      </c>
      <c r="C37235" t="s">
        <v>340</v>
      </c>
      <c r="D37235" s="1">
        <v>43089</v>
      </c>
      <c r="F37235">
        <v>2</v>
      </c>
      <c r="G37235">
        <v>49390</v>
      </c>
      <c r="H37235" t="s">
        <v>59</v>
      </c>
      <c r="J37235" t="s">
        <v>14</v>
      </c>
      <c r="K37235">
        <v>42</v>
      </c>
      <c r="L37235" t="s">
        <v>15</v>
      </c>
    </row>
    <row r="37236" spans="1:12">
      <c r="A37236" t="e">
        <f ca="1">E00251429152121</f>
        <v>#NAME?</v>
      </c>
      <c r="B37236">
        <v>295</v>
      </c>
      <c r="C37236" t="s">
        <v>435</v>
      </c>
      <c r="D37236" s="1">
        <v>43000</v>
      </c>
      <c r="F37236">
        <v>1</v>
      </c>
      <c r="G37236">
        <v>78650</v>
      </c>
      <c r="H37236" t="s">
        <v>414</v>
      </c>
      <c r="J37236" t="s">
        <v>14</v>
      </c>
      <c r="K37236">
        <v>47</v>
      </c>
      <c r="L37236" t="s">
        <v>22</v>
      </c>
    </row>
    <row r="37237" spans="1:12">
      <c r="A37237" t="e">
        <f ca="1">E00251715832121</f>
        <v>#NAME?</v>
      </c>
      <c r="B37237">
        <v>486</v>
      </c>
      <c r="C37237" t="s">
        <v>340</v>
      </c>
      <c r="D37237" s="1">
        <v>42489</v>
      </c>
      <c r="F37237">
        <v>1</v>
      </c>
      <c r="G37237">
        <v>2720</v>
      </c>
      <c r="H37237" t="s">
        <v>65</v>
      </c>
      <c r="J37237" t="s">
        <v>14</v>
      </c>
      <c r="K37237">
        <v>41</v>
      </c>
      <c r="L37237" t="s">
        <v>15</v>
      </c>
    </row>
    <row r="37238" spans="1:12">
      <c r="A37238" t="e">
        <f ca="1">E00251715832121</f>
        <v>#NAME?</v>
      </c>
      <c r="B37238">
        <v>486</v>
      </c>
      <c r="C37238" t="s">
        <v>340</v>
      </c>
      <c r="D37238" s="1">
        <v>41491</v>
      </c>
      <c r="F37238">
        <v>1</v>
      </c>
      <c r="G37238">
        <v>33399</v>
      </c>
      <c r="H37238" t="s">
        <v>1094</v>
      </c>
      <c r="J37238" t="s">
        <v>14</v>
      </c>
      <c r="K37238">
        <v>38</v>
      </c>
      <c r="L37238" t="s">
        <v>15</v>
      </c>
    </row>
    <row r="37239" spans="1:12">
      <c r="A37239" t="e">
        <f ca="1">E00251715832121</f>
        <v>#NAME?</v>
      </c>
      <c r="B37239">
        <v>486</v>
      </c>
      <c r="C37239" t="s">
        <v>340</v>
      </c>
      <c r="D37239" s="1">
        <v>42641</v>
      </c>
      <c r="F37239">
        <v>2</v>
      </c>
      <c r="G37239">
        <v>2169</v>
      </c>
      <c r="H37239" t="s">
        <v>40</v>
      </c>
      <c r="J37239" t="s">
        <v>14</v>
      </c>
      <c r="K37239">
        <v>41</v>
      </c>
      <c r="L37239" t="s">
        <v>15</v>
      </c>
    </row>
    <row r="37240" spans="1:12">
      <c r="A37240" t="e">
        <f ca="1">E00251429152121</f>
        <v>#NAME?</v>
      </c>
      <c r="B37240">
        <v>295</v>
      </c>
      <c r="C37240" t="s">
        <v>435</v>
      </c>
      <c r="D37240" s="1">
        <v>42032</v>
      </c>
      <c r="F37240">
        <v>1</v>
      </c>
      <c r="G37240">
        <v>78650</v>
      </c>
      <c r="H37240" t="s">
        <v>414</v>
      </c>
      <c r="J37240" t="s">
        <v>14</v>
      </c>
      <c r="K37240">
        <v>44</v>
      </c>
      <c r="L37240" t="s">
        <v>22</v>
      </c>
    </row>
    <row r="37241" spans="1:12">
      <c r="A37241" t="e">
        <f ca="1">E00251429152121</f>
        <v>#NAME?</v>
      </c>
      <c r="B37241">
        <v>296</v>
      </c>
      <c r="C37241" t="s">
        <v>119</v>
      </c>
      <c r="D37241" s="1">
        <v>41478</v>
      </c>
      <c r="F37241">
        <v>1</v>
      </c>
      <c r="G37241">
        <v>8362</v>
      </c>
      <c r="H37241" t="s">
        <v>136</v>
      </c>
      <c r="J37241" t="s">
        <v>14</v>
      </c>
      <c r="K37241">
        <v>42</v>
      </c>
      <c r="L37241" t="s">
        <v>15</v>
      </c>
    </row>
    <row r="37242" spans="1:12">
      <c r="A37242" t="e">
        <f ca="1">E00251715832121</f>
        <v>#NAME?</v>
      </c>
      <c r="B37242">
        <v>486</v>
      </c>
      <c r="C37242" t="s">
        <v>340</v>
      </c>
      <c r="D37242" s="1">
        <v>42676</v>
      </c>
      <c r="F37242">
        <v>3</v>
      </c>
      <c r="G37242">
        <v>2720</v>
      </c>
      <c r="H37242" t="s">
        <v>65</v>
      </c>
      <c r="J37242" t="s">
        <v>14</v>
      </c>
      <c r="K37242">
        <v>41</v>
      </c>
      <c r="L37242" t="s">
        <v>15</v>
      </c>
    </row>
    <row r="37243" spans="1:12">
      <c r="A37243" t="e">
        <f ca="1">E00251715832121</f>
        <v>#NAME?</v>
      </c>
      <c r="B37243">
        <v>772</v>
      </c>
      <c r="C37243" t="s">
        <v>170</v>
      </c>
      <c r="D37243" s="1">
        <v>41983</v>
      </c>
      <c r="F37243">
        <v>1</v>
      </c>
      <c r="G37243">
        <v>37251</v>
      </c>
      <c r="H37243" t="s">
        <v>1788</v>
      </c>
      <c r="I37243" t="s">
        <v>56</v>
      </c>
      <c r="J37243" t="s">
        <v>57</v>
      </c>
      <c r="K37243">
        <v>39</v>
      </c>
      <c r="L37243" t="s">
        <v>15</v>
      </c>
    </row>
    <row r="37244" spans="1:12">
      <c r="A37244" t="e">
        <f ca="1">E00251429152121</f>
        <v>#NAME?</v>
      </c>
      <c r="B37244">
        <v>295</v>
      </c>
      <c r="C37244" t="s">
        <v>435</v>
      </c>
      <c r="D37244" s="1">
        <v>42956</v>
      </c>
      <c r="F37244">
        <v>2</v>
      </c>
      <c r="G37244">
        <v>78650</v>
      </c>
      <c r="H37244" t="s">
        <v>414</v>
      </c>
      <c r="J37244" t="s">
        <v>14</v>
      </c>
      <c r="K37244">
        <v>46</v>
      </c>
      <c r="L37244" t="s">
        <v>22</v>
      </c>
    </row>
    <row r="37245" spans="1:12">
      <c r="A37245" t="e">
        <f ca="1">E00251531311721</f>
        <v>#NAME?</v>
      </c>
      <c r="B37245">
        <v>703</v>
      </c>
      <c r="C37245" t="s">
        <v>305</v>
      </c>
      <c r="D37245" s="1">
        <v>42754</v>
      </c>
      <c r="F37245">
        <v>3</v>
      </c>
      <c r="G37245">
        <v>7028</v>
      </c>
      <c r="H37245" t="s">
        <v>407</v>
      </c>
      <c r="J37245" t="s">
        <v>14</v>
      </c>
      <c r="K37245">
        <v>50</v>
      </c>
      <c r="L37245" t="s">
        <v>15</v>
      </c>
    </row>
    <row r="37246" spans="1:12">
      <c r="A37246" t="e">
        <f ca="1">E00251531311721</f>
        <v>#NAME?</v>
      </c>
      <c r="B37246">
        <v>703</v>
      </c>
      <c r="C37246" t="s">
        <v>305</v>
      </c>
      <c r="D37246" s="1">
        <v>42935</v>
      </c>
      <c r="F37246">
        <v>5</v>
      </c>
      <c r="G37246">
        <v>78799</v>
      </c>
      <c r="H37246" t="s">
        <v>438</v>
      </c>
      <c r="J37246" t="s">
        <v>14</v>
      </c>
      <c r="K37246">
        <v>50</v>
      </c>
      <c r="L37246" t="s">
        <v>22</v>
      </c>
    </row>
    <row r="37247" spans="1:12">
      <c r="A37247" t="e">
        <f ca="1">E00251715832121</f>
        <v>#NAME?</v>
      </c>
      <c r="B37247">
        <v>486</v>
      </c>
      <c r="C37247" t="s">
        <v>340</v>
      </c>
      <c r="D37247" s="1">
        <v>41549</v>
      </c>
      <c r="F37247">
        <v>3</v>
      </c>
      <c r="G37247">
        <v>4779</v>
      </c>
      <c r="H37247" t="s">
        <v>231</v>
      </c>
      <c r="J37247" t="s">
        <v>14</v>
      </c>
      <c r="K37247">
        <v>38</v>
      </c>
      <c r="L37247" t="s">
        <v>15</v>
      </c>
    </row>
    <row r="37248" spans="1:12">
      <c r="A37248" t="e">
        <f ca="1">E00251715832121</f>
        <v>#NAME?</v>
      </c>
      <c r="B37248">
        <v>486</v>
      </c>
      <c r="C37248" t="s">
        <v>340</v>
      </c>
      <c r="D37248" s="1">
        <v>41549</v>
      </c>
      <c r="F37248">
        <v>5</v>
      </c>
      <c r="G37248">
        <v>2729</v>
      </c>
      <c r="H37248" t="s">
        <v>115</v>
      </c>
      <c r="J37248" t="s">
        <v>14</v>
      </c>
      <c r="K37248">
        <v>38</v>
      </c>
      <c r="L37248" t="s">
        <v>15</v>
      </c>
    </row>
    <row r="37249" spans="1:12">
      <c r="A37249" t="e">
        <f ca="1">E00251625264121</f>
        <v>#NAME?</v>
      </c>
      <c r="B37249">
        <v>465</v>
      </c>
      <c r="C37249" t="s">
        <v>439</v>
      </c>
      <c r="D37249" s="1">
        <v>40996</v>
      </c>
      <c r="F37249">
        <v>1</v>
      </c>
      <c r="G37249">
        <v>3019</v>
      </c>
      <c r="H37249" t="s">
        <v>441</v>
      </c>
      <c r="J37249" t="s">
        <v>14</v>
      </c>
      <c r="K37249">
        <v>38</v>
      </c>
      <c r="L37249" t="s">
        <v>15</v>
      </c>
    </row>
    <row r="37250" spans="1:12">
      <c r="A37250" t="e">
        <f ca="1">E00251625264121</f>
        <v>#NAME?</v>
      </c>
      <c r="B37250">
        <v>1273</v>
      </c>
      <c r="C37250" t="s">
        <v>28</v>
      </c>
      <c r="D37250" s="1">
        <v>42046</v>
      </c>
      <c r="F37250">
        <v>1</v>
      </c>
      <c r="G37250">
        <v>72632</v>
      </c>
      <c r="H37250" t="s">
        <v>107</v>
      </c>
      <c r="J37250" t="s">
        <v>14</v>
      </c>
      <c r="K37250">
        <v>41</v>
      </c>
      <c r="L37250" t="s">
        <v>15</v>
      </c>
    </row>
    <row r="37251" spans="1:12">
      <c r="A37251" t="e">
        <f t="shared" ref="A37251:A37256" ca="1" si="346">E00251531311721</f>
        <v>#NAME?</v>
      </c>
      <c r="B37251">
        <v>703</v>
      </c>
      <c r="C37251" t="s">
        <v>305</v>
      </c>
      <c r="D37251" s="1">
        <v>42929</v>
      </c>
      <c r="F37251">
        <v>4</v>
      </c>
      <c r="G37251">
        <v>700</v>
      </c>
      <c r="H37251" t="s">
        <v>437</v>
      </c>
      <c r="J37251" t="s">
        <v>14</v>
      </c>
      <c r="K37251">
        <v>50</v>
      </c>
      <c r="L37251" t="s">
        <v>15</v>
      </c>
    </row>
    <row r="37252" spans="1:12">
      <c r="A37252" t="e">
        <f t="shared" ca="1" si="346"/>
        <v>#NAME?</v>
      </c>
      <c r="B37252">
        <v>703</v>
      </c>
      <c r="C37252" t="s">
        <v>305</v>
      </c>
      <c r="D37252" s="1">
        <v>42949</v>
      </c>
      <c r="F37252">
        <v>5</v>
      </c>
      <c r="G37252">
        <v>7028</v>
      </c>
      <c r="H37252" t="s">
        <v>407</v>
      </c>
      <c r="J37252" t="s">
        <v>14</v>
      </c>
      <c r="K37252">
        <v>50</v>
      </c>
      <c r="L37252" t="s">
        <v>15</v>
      </c>
    </row>
    <row r="37253" spans="1:12">
      <c r="A37253" t="e">
        <f t="shared" ca="1" si="346"/>
        <v>#NAME?</v>
      </c>
      <c r="B37253">
        <v>703</v>
      </c>
      <c r="C37253" t="s">
        <v>305</v>
      </c>
      <c r="D37253" s="1">
        <v>43047</v>
      </c>
      <c r="F37253">
        <v>1</v>
      </c>
      <c r="G37253">
        <v>7969</v>
      </c>
      <c r="H37253" t="s">
        <v>87</v>
      </c>
      <c r="J37253" t="s">
        <v>14</v>
      </c>
      <c r="K37253">
        <v>50</v>
      </c>
      <c r="L37253" t="s">
        <v>22</v>
      </c>
    </row>
    <row r="37254" spans="1:12">
      <c r="A37254" t="e">
        <f t="shared" ca="1" si="346"/>
        <v>#NAME?</v>
      </c>
      <c r="B37254">
        <v>703</v>
      </c>
      <c r="C37254" t="s">
        <v>305</v>
      </c>
      <c r="D37254" s="1">
        <v>43047</v>
      </c>
      <c r="F37254">
        <v>5</v>
      </c>
      <c r="G37254">
        <v>7028</v>
      </c>
      <c r="H37254" t="s">
        <v>407</v>
      </c>
      <c r="J37254" t="s">
        <v>14</v>
      </c>
      <c r="K37254">
        <v>50</v>
      </c>
      <c r="L37254" t="s">
        <v>15</v>
      </c>
    </row>
    <row r="37255" spans="1:12">
      <c r="A37255" t="e">
        <f t="shared" ca="1" si="346"/>
        <v>#NAME?</v>
      </c>
      <c r="B37255">
        <v>703</v>
      </c>
      <c r="C37255" t="s">
        <v>305</v>
      </c>
      <c r="D37255" s="1">
        <v>42409</v>
      </c>
      <c r="F37255">
        <v>1</v>
      </c>
      <c r="G37255">
        <v>7806</v>
      </c>
      <c r="H37255" t="s">
        <v>184</v>
      </c>
      <c r="J37255" t="s">
        <v>14</v>
      </c>
      <c r="K37255">
        <v>49</v>
      </c>
      <c r="L37255" t="s">
        <v>22</v>
      </c>
    </row>
    <row r="37256" spans="1:12">
      <c r="A37256" t="e">
        <f t="shared" ca="1" si="346"/>
        <v>#NAME?</v>
      </c>
      <c r="B37256">
        <v>703</v>
      </c>
      <c r="C37256" t="s">
        <v>305</v>
      </c>
      <c r="D37256" s="1">
        <v>42410</v>
      </c>
      <c r="F37256">
        <v>3</v>
      </c>
      <c r="G37256">
        <v>78799</v>
      </c>
      <c r="H37256" t="s">
        <v>438</v>
      </c>
      <c r="J37256" t="s">
        <v>14</v>
      </c>
      <c r="K37256">
        <v>49</v>
      </c>
      <c r="L37256" t="s">
        <v>22</v>
      </c>
    </row>
    <row r="37257" spans="1:12">
      <c r="A37257" t="e">
        <f ca="1">E00251429182321</f>
        <v>#NAME?</v>
      </c>
      <c r="B37257">
        <v>290</v>
      </c>
      <c r="C37257" t="s">
        <v>449</v>
      </c>
      <c r="D37257" s="1">
        <v>40948</v>
      </c>
      <c r="F37257">
        <v>2</v>
      </c>
      <c r="G37257">
        <v>71509</v>
      </c>
      <c r="H37257" t="s">
        <v>369</v>
      </c>
      <c r="J37257" t="s">
        <v>14</v>
      </c>
      <c r="K37257">
        <v>49</v>
      </c>
      <c r="L37257" t="s">
        <v>15</v>
      </c>
    </row>
    <row r="37258" spans="1:12">
      <c r="A37258" t="e">
        <f ca="1">E00251429182321</f>
        <v>#NAME?</v>
      </c>
      <c r="B37258">
        <v>290</v>
      </c>
      <c r="C37258" t="s">
        <v>449</v>
      </c>
      <c r="D37258" s="1">
        <v>41051</v>
      </c>
      <c r="F37258">
        <v>1</v>
      </c>
      <c r="G37258">
        <v>38022</v>
      </c>
      <c r="H37258" t="s">
        <v>208</v>
      </c>
      <c r="J37258" t="s">
        <v>14</v>
      </c>
      <c r="K37258">
        <v>50</v>
      </c>
      <c r="L37258" t="s">
        <v>15</v>
      </c>
    </row>
    <row r="37259" spans="1:12">
      <c r="A37259" t="e">
        <f ca="1">E00251429182321</f>
        <v>#NAME?</v>
      </c>
      <c r="B37259">
        <v>290</v>
      </c>
      <c r="C37259" t="s">
        <v>449</v>
      </c>
      <c r="D37259" s="1">
        <v>41786</v>
      </c>
      <c r="F37259">
        <v>3</v>
      </c>
      <c r="G37259">
        <v>7262</v>
      </c>
      <c r="H37259" t="s">
        <v>198</v>
      </c>
      <c r="J37259" t="s">
        <v>14</v>
      </c>
      <c r="K37259">
        <v>52</v>
      </c>
      <c r="L37259" t="s">
        <v>15</v>
      </c>
    </row>
    <row r="37260" spans="1:12">
      <c r="A37260" t="e">
        <f ca="1">E00251531311721</f>
        <v>#NAME?</v>
      </c>
      <c r="B37260">
        <v>703</v>
      </c>
      <c r="C37260" t="s">
        <v>305</v>
      </c>
      <c r="D37260" s="1">
        <v>41206</v>
      </c>
      <c r="F37260">
        <v>1</v>
      </c>
      <c r="G37260">
        <v>3540</v>
      </c>
      <c r="H37260" t="s">
        <v>436</v>
      </c>
      <c r="J37260" t="s">
        <v>14</v>
      </c>
      <c r="K37260">
        <v>45</v>
      </c>
      <c r="L37260" t="s">
        <v>15</v>
      </c>
    </row>
    <row r="37261" spans="1:12">
      <c r="A37261" t="e">
        <f ca="1">E00251429182321</f>
        <v>#NAME?</v>
      </c>
      <c r="B37261">
        <v>290</v>
      </c>
      <c r="C37261" t="s">
        <v>449</v>
      </c>
      <c r="D37261" s="1">
        <v>41942</v>
      </c>
      <c r="F37261">
        <v>6</v>
      </c>
      <c r="G37261">
        <v>2724</v>
      </c>
      <c r="H37261" t="s">
        <v>73</v>
      </c>
      <c r="J37261" t="s">
        <v>14</v>
      </c>
      <c r="K37261">
        <v>52</v>
      </c>
      <c r="L37261" t="s">
        <v>15</v>
      </c>
    </row>
    <row r="37262" spans="1:12">
      <c r="A37262" t="e">
        <f ca="1">E00251625264121</f>
        <v>#NAME?</v>
      </c>
      <c r="B37262">
        <v>1273</v>
      </c>
      <c r="C37262" t="s">
        <v>28</v>
      </c>
      <c r="D37262" s="1">
        <v>42562</v>
      </c>
      <c r="F37262">
        <v>1</v>
      </c>
      <c r="G37262">
        <v>72632</v>
      </c>
      <c r="H37262" t="s">
        <v>107</v>
      </c>
      <c r="J37262" t="s">
        <v>14</v>
      </c>
      <c r="K37262">
        <v>43</v>
      </c>
      <c r="L37262" t="s">
        <v>15</v>
      </c>
    </row>
    <row r="37263" spans="1:12">
      <c r="A37263" t="e">
        <f ca="1">E00251429205421</f>
        <v>#NAME?</v>
      </c>
      <c r="B37263">
        <v>275</v>
      </c>
      <c r="C37263" t="s">
        <v>444</v>
      </c>
      <c r="D37263" s="1">
        <v>42976</v>
      </c>
      <c r="F37263">
        <v>2</v>
      </c>
      <c r="G37263">
        <v>7242</v>
      </c>
      <c r="H37263" t="s">
        <v>93</v>
      </c>
      <c r="J37263" t="s">
        <v>14</v>
      </c>
      <c r="K37263">
        <v>43</v>
      </c>
      <c r="L37263" t="s">
        <v>15</v>
      </c>
    </row>
    <row r="37264" spans="1:12">
      <c r="A37264" t="e">
        <f ca="1">E00251429205421</f>
        <v>#NAME?</v>
      </c>
      <c r="B37264">
        <v>639</v>
      </c>
      <c r="C37264" t="s">
        <v>1022</v>
      </c>
      <c r="D37264" s="1">
        <v>42487</v>
      </c>
      <c r="E37264">
        <v>23</v>
      </c>
      <c r="F37264">
        <v>4</v>
      </c>
      <c r="G37264">
        <v>3051</v>
      </c>
      <c r="H37264" t="s">
        <v>13</v>
      </c>
      <c r="J37264" t="s">
        <v>687</v>
      </c>
      <c r="K37264">
        <v>42</v>
      </c>
      <c r="L37264" t="s">
        <v>15</v>
      </c>
    </row>
    <row r="37265" spans="1:12">
      <c r="A37265" t="e">
        <f ca="1">E00251429205421</f>
        <v>#NAME?</v>
      </c>
      <c r="B37265">
        <v>275</v>
      </c>
      <c r="C37265" t="s">
        <v>444</v>
      </c>
      <c r="D37265" s="1">
        <v>42975</v>
      </c>
      <c r="F37265">
        <v>2</v>
      </c>
      <c r="G37265">
        <v>7242</v>
      </c>
      <c r="H37265" t="s">
        <v>93</v>
      </c>
      <c r="J37265" t="s">
        <v>14</v>
      </c>
      <c r="K37265">
        <v>43</v>
      </c>
      <c r="L37265" t="s">
        <v>15</v>
      </c>
    </row>
    <row r="37266" spans="1:12">
      <c r="A37266" t="e">
        <f ca="1">E00251531311721</f>
        <v>#NAME?</v>
      </c>
      <c r="B37266">
        <v>703</v>
      </c>
      <c r="C37266" t="s">
        <v>305</v>
      </c>
      <c r="D37266" s="1">
        <v>43041</v>
      </c>
      <c r="F37266">
        <v>2</v>
      </c>
      <c r="G37266">
        <v>7969</v>
      </c>
      <c r="H37266" t="s">
        <v>87</v>
      </c>
      <c r="J37266" t="s">
        <v>14</v>
      </c>
      <c r="K37266">
        <v>50</v>
      </c>
      <c r="L37266" t="s">
        <v>22</v>
      </c>
    </row>
    <row r="37267" spans="1:12">
      <c r="A37267" t="e">
        <f ca="1">E00251429205421</f>
        <v>#NAME?</v>
      </c>
      <c r="B37267">
        <v>639</v>
      </c>
      <c r="C37267" t="s">
        <v>1022</v>
      </c>
      <c r="D37267" s="1">
        <v>42487</v>
      </c>
      <c r="E37267">
        <v>23</v>
      </c>
      <c r="F37267">
        <v>5</v>
      </c>
      <c r="G37267">
        <v>30928</v>
      </c>
      <c r="H37267" t="s">
        <v>905</v>
      </c>
      <c r="J37267" t="s">
        <v>687</v>
      </c>
      <c r="K37267">
        <v>42</v>
      </c>
      <c r="L37267" t="s">
        <v>15</v>
      </c>
    </row>
    <row r="37268" spans="1:12">
      <c r="A37268" t="e">
        <f ca="1">E00251429182321</f>
        <v>#NAME?</v>
      </c>
      <c r="B37268">
        <v>290</v>
      </c>
      <c r="C37268" t="s">
        <v>449</v>
      </c>
      <c r="D37268" s="1">
        <v>41942</v>
      </c>
      <c r="F37268">
        <v>2</v>
      </c>
      <c r="G37268">
        <v>3659</v>
      </c>
      <c r="H37268" t="s">
        <v>132</v>
      </c>
      <c r="J37268" t="s">
        <v>14</v>
      </c>
      <c r="K37268">
        <v>52</v>
      </c>
      <c r="L37268" t="s">
        <v>15</v>
      </c>
    </row>
    <row r="37269" spans="1:12">
      <c r="A37269" t="e">
        <f ca="1">E00251429182321</f>
        <v>#NAME?</v>
      </c>
      <c r="B37269">
        <v>290</v>
      </c>
      <c r="C37269" t="s">
        <v>449</v>
      </c>
      <c r="D37269" s="1">
        <v>42587</v>
      </c>
      <c r="F37269">
        <v>2</v>
      </c>
      <c r="G37269">
        <v>2720</v>
      </c>
      <c r="H37269" t="s">
        <v>65</v>
      </c>
      <c r="J37269" t="s">
        <v>14</v>
      </c>
      <c r="K37269">
        <v>54</v>
      </c>
      <c r="L37269" t="s">
        <v>15</v>
      </c>
    </row>
    <row r="37270" spans="1:12">
      <c r="A37270" t="e">
        <f ca="1">E00251429182321</f>
        <v>#NAME?</v>
      </c>
      <c r="B37270">
        <v>290</v>
      </c>
      <c r="C37270" t="s">
        <v>449</v>
      </c>
      <c r="D37270" s="1">
        <v>43067</v>
      </c>
      <c r="F37270">
        <v>1</v>
      </c>
      <c r="G37270">
        <v>2720</v>
      </c>
      <c r="H37270" t="s">
        <v>65</v>
      </c>
      <c r="J37270" t="s">
        <v>14</v>
      </c>
      <c r="K37270">
        <v>55</v>
      </c>
      <c r="L37270" t="s">
        <v>15</v>
      </c>
    </row>
    <row r="37271" spans="1:12">
      <c r="A37271" t="e">
        <f ca="1">E00251439928021</f>
        <v>#NAME?</v>
      </c>
      <c r="B37271">
        <v>189</v>
      </c>
      <c r="C37271" t="s">
        <v>58</v>
      </c>
      <c r="D37271" s="1">
        <v>42439</v>
      </c>
      <c r="F37271">
        <v>4</v>
      </c>
      <c r="G37271">
        <v>5368</v>
      </c>
      <c r="H37271" t="s">
        <v>101</v>
      </c>
      <c r="J37271" t="s">
        <v>14</v>
      </c>
      <c r="K37271">
        <v>46</v>
      </c>
      <c r="L37271" t="s">
        <v>15</v>
      </c>
    </row>
    <row r="37272" spans="1:12">
      <c r="A37272" t="e">
        <f ca="1">E00251429182321</f>
        <v>#NAME?</v>
      </c>
      <c r="B37272">
        <v>290</v>
      </c>
      <c r="C37272" t="s">
        <v>449</v>
      </c>
      <c r="D37272" s="1">
        <v>42215</v>
      </c>
      <c r="F37272">
        <v>4</v>
      </c>
      <c r="G37272">
        <v>7262</v>
      </c>
      <c r="H37272" t="s">
        <v>198</v>
      </c>
      <c r="J37272" t="s">
        <v>14</v>
      </c>
      <c r="K37272">
        <v>53</v>
      </c>
      <c r="L37272" t="s">
        <v>15</v>
      </c>
    </row>
    <row r="37273" spans="1:12">
      <c r="A37273" t="e">
        <f ca="1">E00251625264121</f>
        <v>#NAME?</v>
      </c>
      <c r="B37273">
        <v>1273</v>
      </c>
      <c r="C37273" t="s">
        <v>28</v>
      </c>
      <c r="D37273" s="1">
        <v>41655</v>
      </c>
      <c r="F37273">
        <v>1</v>
      </c>
      <c r="G37273">
        <v>71690</v>
      </c>
      <c r="H37273" t="s">
        <v>410</v>
      </c>
      <c r="J37273" t="s">
        <v>14</v>
      </c>
      <c r="K37273">
        <v>40</v>
      </c>
      <c r="L37273" t="s">
        <v>15</v>
      </c>
    </row>
    <row r="37274" spans="1:12">
      <c r="A37274" t="e">
        <f ca="1">E00251715539621</f>
        <v>#NAME?</v>
      </c>
      <c r="B37274">
        <v>48</v>
      </c>
      <c r="C37274" t="s">
        <v>249</v>
      </c>
      <c r="D37274" s="1">
        <v>42020</v>
      </c>
      <c r="F37274">
        <v>2</v>
      </c>
      <c r="G37274">
        <v>5718</v>
      </c>
      <c r="H37274" t="s">
        <v>244</v>
      </c>
      <c r="J37274" t="s">
        <v>14</v>
      </c>
      <c r="K37274">
        <v>42</v>
      </c>
      <c r="L37274" t="s">
        <v>15</v>
      </c>
    </row>
    <row r="37275" spans="1:12">
      <c r="A37275" t="e">
        <f t="shared" ref="A37275:A37282" ca="1" si="347">E00251625264121</f>
        <v>#NAME?</v>
      </c>
      <c r="B37275">
        <v>465</v>
      </c>
      <c r="C37275" t="s">
        <v>439</v>
      </c>
      <c r="D37275" s="1">
        <v>40976</v>
      </c>
      <c r="F37275">
        <v>5</v>
      </c>
      <c r="G37275">
        <v>62989</v>
      </c>
      <c r="H37275" t="s">
        <v>440</v>
      </c>
      <c r="J37275" t="s">
        <v>14</v>
      </c>
      <c r="K37275">
        <v>38</v>
      </c>
      <c r="L37275" t="s">
        <v>15</v>
      </c>
    </row>
    <row r="37276" spans="1:12">
      <c r="A37276" t="e">
        <f t="shared" ca="1" si="347"/>
        <v>#NAME?</v>
      </c>
      <c r="B37276">
        <v>465</v>
      </c>
      <c r="C37276" t="s">
        <v>439</v>
      </c>
      <c r="D37276" s="1">
        <v>40983</v>
      </c>
      <c r="F37276">
        <v>3</v>
      </c>
      <c r="G37276">
        <v>5921</v>
      </c>
      <c r="H37276" t="s">
        <v>680</v>
      </c>
      <c r="J37276" t="s">
        <v>14</v>
      </c>
      <c r="K37276">
        <v>38</v>
      </c>
      <c r="L37276" t="s">
        <v>15</v>
      </c>
    </row>
    <row r="37277" spans="1:12">
      <c r="A37277" t="e">
        <f t="shared" ca="1" si="347"/>
        <v>#NAME?</v>
      </c>
      <c r="B37277">
        <v>465</v>
      </c>
      <c r="C37277" t="s">
        <v>439</v>
      </c>
      <c r="D37277" s="1">
        <v>41204</v>
      </c>
      <c r="F37277">
        <v>5</v>
      </c>
      <c r="G37277">
        <v>6252</v>
      </c>
      <c r="H37277" t="s">
        <v>1219</v>
      </c>
      <c r="J37277" t="s">
        <v>14</v>
      </c>
      <c r="K37277">
        <v>39</v>
      </c>
      <c r="L37277" t="s">
        <v>15</v>
      </c>
    </row>
    <row r="37278" spans="1:12">
      <c r="A37278" t="e">
        <f t="shared" ca="1" si="347"/>
        <v>#NAME?</v>
      </c>
      <c r="B37278">
        <v>1273</v>
      </c>
      <c r="C37278" t="s">
        <v>28</v>
      </c>
      <c r="D37278" s="1">
        <v>41757</v>
      </c>
      <c r="F37278">
        <v>1</v>
      </c>
      <c r="G37278">
        <v>5990</v>
      </c>
      <c r="H37278" t="s">
        <v>60</v>
      </c>
      <c r="J37278" t="s">
        <v>14</v>
      </c>
      <c r="K37278">
        <v>40</v>
      </c>
      <c r="L37278" t="s">
        <v>15</v>
      </c>
    </row>
    <row r="37279" spans="1:12">
      <c r="A37279" t="e">
        <f t="shared" ca="1" si="347"/>
        <v>#NAME?</v>
      </c>
      <c r="B37279">
        <v>465</v>
      </c>
      <c r="C37279" t="s">
        <v>439</v>
      </c>
      <c r="D37279" s="1">
        <v>41047</v>
      </c>
      <c r="F37279">
        <v>5</v>
      </c>
      <c r="G37279">
        <v>62989</v>
      </c>
      <c r="H37279" t="s">
        <v>440</v>
      </c>
      <c r="J37279" t="s">
        <v>14</v>
      </c>
      <c r="K37279">
        <v>38</v>
      </c>
      <c r="L37279" t="s">
        <v>15</v>
      </c>
    </row>
    <row r="37280" spans="1:12">
      <c r="A37280" t="e">
        <f t="shared" ca="1" si="347"/>
        <v>#NAME?</v>
      </c>
      <c r="B37280">
        <v>1273</v>
      </c>
      <c r="C37280" t="s">
        <v>28</v>
      </c>
      <c r="D37280" s="1">
        <v>42447</v>
      </c>
      <c r="F37280">
        <v>1</v>
      </c>
      <c r="G37280">
        <v>72885</v>
      </c>
      <c r="H37280" t="s">
        <v>354</v>
      </c>
      <c r="J37280" t="s">
        <v>14</v>
      </c>
      <c r="K37280">
        <v>42</v>
      </c>
      <c r="L37280" t="s">
        <v>15</v>
      </c>
    </row>
    <row r="37281" spans="1:12">
      <c r="A37281" t="e">
        <f t="shared" ca="1" si="347"/>
        <v>#NAME?</v>
      </c>
      <c r="B37281">
        <v>465</v>
      </c>
      <c r="C37281" t="s">
        <v>439</v>
      </c>
      <c r="D37281" s="1">
        <v>40960</v>
      </c>
      <c r="F37281">
        <v>3</v>
      </c>
      <c r="G37281">
        <v>5839</v>
      </c>
      <c r="H37281" t="s">
        <v>451</v>
      </c>
      <c r="J37281" t="s">
        <v>14</v>
      </c>
      <c r="K37281">
        <v>38</v>
      </c>
      <c r="L37281" t="s">
        <v>15</v>
      </c>
    </row>
    <row r="37282" spans="1:12">
      <c r="A37282" t="e">
        <f t="shared" ca="1" si="347"/>
        <v>#NAME?</v>
      </c>
      <c r="B37282">
        <v>1273</v>
      </c>
      <c r="C37282" t="s">
        <v>28</v>
      </c>
      <c r="D37282" s="1">
        <v>41949</v>
      </c>
      <c r="F37282">
        <v>1</v>
      </c>
      <c r="G37282">
        <v>72632</v>
      </c>
      <c r="H37282" t="s">
        <v>107</v>
      </c>
      <c r="J37282" t="s">
        <v>14</v>
      </c>
      <c r="K37282">
        <v>41</v>
      </c>
      <c r="L37282" t="s">
        <v>15</v>
      </c>
    </row>
    <row r="37283" spans="1:12">
      <c r="A37283" t="e">
        <f ca="1">E00251432274421</f>
        <v>#NAME?</v>
      </c>
      <c r="B37283">
        <v>450</v>
      </c>
      <c r="C37283" t="s">
        <v>227</v>
      </c>
      <c r="D37283" s="1">
        <v>41387</v>
      </c>
      <c r="F37283">
        <v>3</v>
      </c>
      <c r="G37283">
        <v>4019</v>
      </c>
      <c r="H37283" t="s">
        <v>26</v>
      </c>
      <c r="J37283" t="s">
        <v>14</v>
      </c>
      <c r="K37283">
        <v>47</v>
      </c>
      <c r="L37283" t="s">
        <v>15</v>
      </c>
    </row>
    <row r="37284" spans="1:12">
      <c r="A37284" t="e">
        <f ca="1">E00251531311721</f>
        <v>#NAME?</v>
      </c>
      <c r="B37284">
        <v>703</v>
      </c>
      <c r="C37284" t="s">
        <v>305</v>
      </c>
      <c r="D37284" s="1">
        <v>42949</v>
      </c>
      <c r="F37284">
        <v>6</v>
      </c>
      <c r="G37284">
        <v>700</v>
      </c>
      <c r="H37284" t="s">
        <v>437</v>
      </c>
      <c r="J37284" t="s">
        <v>14</v>
      </c>
      <c r="K37284">
        <v>50</v>
      </c>
      <c r="L37284" t="s">
        <v>15</v>
      </c>
    </row>
    <row r="37285" spans="1:12">
      <c r="A37285" t="e">
        <f ca="1">E00251625264121</f>
        <v>#NAME?</v>
      </c>
      <c r="B37285">
        <v>1273</v>
      </c>
      <c r="C37285" t="s">
        <v>28</v>
      </c>
      <c r="D37285" s="1">
        <v>42243</v>
      </c>
      <c r="F37285">
        <v>1</v>
      </c>
      <c r="G37285">
        <v>5589</v>
      </c>
      <c r="H37285" t="s">
        <v>152</v>
      </c>
      <c r="J37285" t="s">
        <v>14</v>
      </c>
      <c r="K37285">
        <v>42</v>
      </c>
      <c r="L37285" t="s">
        <v>15</v>
      </c>
    </row>
    <row r="37286" spans="1:12">
      <c r="A37286" t="e">
        <f ca="1">E00251432209721</f>
        <v>#NAME?</v>
      </c>
      <c r="B37286">
        <v>489</v>
      </c>
      <c r="C37286" t="s">
        <v>100</v>
      </c>
      <c r="D37286" s="1">
        <v>41015</v>
      </c>
      <c r="F37286">
        <v>1</v>
      </c>
      <c r="G37286">
        <v>78900</v>
      </c>
      <c r="H37286" t="s">
        <v>79</v>
      </c>
      <c r="J37286" t="s">
        <v>14</v>
      </c>
      <c r="K37286">
        <v>39</v>
      </c>
      <c r="L37286" t="s">
        <v>22</v>
      </c>
    </row>
    <row r="37287" spans="1:12">
      <c r="A37287" t="e">
        <f ca="1">E00251528958621</f>
        <v>#NAME?</v>
      </c>
      <c r="B37287">
        <v>296</v>
      </c>
      <c r="C37287" t="s">
        <v>119</v>
      </c>
      <c r="D37287" s="1">
        <v>41908</v>
      </c>
      <c r="F37287">
        <v>1</v>
      </c>
      <c r="G37287">
        <v>7242</v>
      </c>
      <c r="H37287" t="s">
        <v>93</v>
      </c>
      <c r="J37287" t="s">
        <v>14</v>
      </c>
      <c r="K37287">
        <v>62</v>
      </c>
      <c r="L37287" t="s">
        <v>15</v>
      </c>
    </row>
    <row r="37288" spans="1:12">
      <c r="A37288" t="e">
        <f ca="1">E00251432209721</f>
        <v>#NAME?</v>
      </c>
      <c r="B37288">
        <v>489</v>
      </c>
      <c r="C37288" t="s">
        <v>100</v>
      </c>
      <c r="D37288" s="1">
        <v>41339</v>
      </c>
      <c r="F37288">
        <v>2</v>
      </c>
      <c r="G37288">
        <v>2449</v>
      </c>
      <c r="H37288" t="s">
        <v>53</v>
      </c>
      <c r="J37288" t="s">
        <v>14</v>
      </c>
      <c r="K37288">
        <v>40</v>
      </c>
      <c r="L37288" t="s">
        <v>15</v>
      </c>
    </row>
    <row r="37289" spans="1:12">
      <c r="A37289" t="e">
        <f ca="1">E00251424802621</f>
        <v>#NAME?</v>
      </c>
      <c r="B37289">
        <v>115</v>
      </c>
      <c r="C37289" t="s">
        <v>455</v>
      </c>
      <c r="D37289" s="1">
        <v>42341</v>
      </c>
      <c r="F37289">
        <v>2</v>
      </c>
      <c r="G37289">
        <v>4019</v>
      </c>
      <c r="H37289" t="s">
        <v>26</v>
      </c>
      <c r="J37289" t="s">
        <v>14</v>
      </c>
      <c r="K37289">
        <v>49</v>
      </c>
      <c r="L37289" t="s">
        <v>15</v>
      </c>
    </row>
    <row r="37290" spans="1:12">
      <c r="A37290" t="e">
        <f ca="1">E00251429205421</f>
        <v>#NAME?</v>
      </c>
      <c r="B37290">
        <v>275</v>
      </c>
      <c r="C37290" t="s">
        <v>444</v>
      </c>
      <c r="D37290" s="1">
        <v>42067</v>
      </c>
      <c r="F37290">
        <v>1</v>
      </c>
      <c r="G37290">
        <v>30590</v>
      </c>
      <c r="H37290" t="s">
        <v>445</v>
      </c>
      <c r="J37290" t="s">
        <v>14</v>
      </c>
      <c r="K37290">
        <v>41</v>
      </c>
      <c r="L37290" t="s">
        <v>15</v>
      </c>
    </row>
    <row r="37291" spans="1:12">
      <c r="A37291" t="e">
        <f ca="1">E00251528958621</f>
        <v>#NAME?</v>
      </c>
      <c r="B37291">
        <v>295</v>
      </c>
      <c r="C37291" t="s">
        <v>435</v>
      </c>
      <c r="D37291" s="1">
        <v>42415</v>
      </c>
      <c r="F37291">
        <v>3</v>
      </c>
      <c r="G37291">
        <v>4019</v>
      </c>
      <c r="H37291" t="s">
        <v>26</v>
      </c>
      <c r="J37291" t="s">
        <v>14</v>
      </c>
      <c r="K37291">
        <v>64</v>
      </c>
      <c r="L37291" t="s">
        <v>15</v>
      </c>
    </row>
    <row r="37292" spans="1:12">
      <c r="A37292" t="e">
        <f ca="1">E00251528958621</f>
        <v>#NAME?</v>
      </c>
      <c r="B37292">
        <v>295</v>
      </c>
      <c r="C37292" t="s">
        <v>435</v>
      </c>
      <c r="D37292" s="1">
        <v>42531</v>
      </c>
      <c r="F37292">
        <v>1</v>
      </c>
      <c r="G37292">
        <v>7231</v>
      </c>
      <c r="H37292" t="s">
        <v>128</v>
      </c>
      <c r="J37292" t="s">
        <v>14</v>
      </c>
      <c r="K37292">
        <v>64</v>
      </c>
      <c r="L37292" t="s">
        <v>15</v>
      </c>
    </row>
    <row r="37293" spans="1:12">
      <c r="A37293" t="e">
        <f ca="1">E00251432274421</f>
        <v>#NAME?</v>
      </c>
      <c r="B37293">
        <v>1125</v>
      </c>
      <c r="C37293" t="s">
        <v>1789</v>
      </c>
      <c r="D37293" s="1">
        <v>42784</v>
      </c>
      <c r="F37293">
        <v>1</v>
      </c>
      <c r="G37293">
        <v>30000</v>
      </c>
      <c r="H37293" t="s">
        <v>144</v>
      </c>
      <c r="J37293" t="s">
        <v>14</v>
      </c>
      <c r="K37293">
        <v>51</v>
      </c>
      <c r="L37293" t="s">
        <v>15</v>
      </c>
    </row>
    <row r="37294" spans="1:12">
      <c r="A37294" t="e">
        <f ca="1">E00251715539621</f>
        <v>#NAME?</v>
      </c>
      <c r="B37294">
        <v>48</v>
      </c>
      <c r="C37294" t="s">
        <v>249</v>
      </c>
      <c r="D37294" s="1">
        <v>42731</v>
      </c>
      <c r="F37294">
        <v>1</v>
      </c>
      <c r="G37294">
        <v>7295</v>
      </c>
      <c r="H37294" t="s">
        <v>76</v>
      </c>
      <c r="J37294" t="s">
        <v>14</v>
      </c>
      <c r="K37294">
        <v>44</v>
      </c>
      <c r="L37294" t="s">
        <v>15</v>
      </c>
    </row>
    <row r="37295" spans="1:12">
      <c r="A37295" t="e">
        <f ca="1">E00251513343121</f>
        <v>#NAME?</v>
      </c>
      <c r="B37295">
        <v>470</v>
      </c>
      <c r="C37295" t="s">
        <v>457</v>
      </c>
      <c r="D37295" s="1">
        <v>41627</v>
      </c>
      <c r="F37295">
        <v>5</v>
      </c>
      <c r="G37295">
        <v>2721</v>
      </c>
      <c r="H37295" t="s">
        <v>465</v>
      </c>
      <c r="J37295" t="s">
        <v>14</v>
      </c>
      <c r="K37295">
        <v>57</v>
      </c>
      <c r="L37295" t="s">
        <v>15</v>
      </c>
    </row>
    <row r="37296" spans="1:12">
      <c r="A37296" t="e">
        <f ca="1">E00251510213921</f>
        <v>#NAME?</v>
      </c>
      <c r="B37296">
        <v>165</v>
      </c>
      <c r="C37296" t="s">
        <v>461</v>
      </c>
      <c r="D37296" s="1">
        <v>41234</v>
      </c>
      <c r="F37296">
        <v>1</v>
      </c>
      <c r="G37296">
        <v>7242</v>
      </c>
      <c r="H37296" t="s">
        <v>93</v>
      </c>
      <c r="J37296" t="s">
        <v>14</v>
      </c>
      <c r="K37296">
        <v>53</v>
      </c>
      <c r="L37296" t="s">
        <v>15</v>
      </c>
    </row>
    <row r="37297" spans="1:12">
      <c r="A37297" t="e">
        <f ca="1">E00251528958621</f>
        <v>#NAME?</v>
      </c>
      <c r="B37297">
        <v>295</v>
      </c>
      <c r="C37297" t="s">
        <v>435</v>
      </c>
      <c r="D37297" s="1">
        <v>42849</v>
      </c>
      <c r="F37297">
        <v>3</v>
      </c>
      <c r="G37297">
        <v>4019</v>
      </c>
      <c r="H37297" t="s">
        <v>26</v>
      </c>
      <c r="J37297" t="s">
        <v>14</v>
      </c>
      <c r="K37297">
        <v>65</v>
      </c>
      <c r="L37297" t="s">
        <v>15</v>
      </c>
    </row>
    <row r="37298" spans="1:12">
      <c r="A37298" t="e">
        <f ca="1">E00251528958621</f>
        <v>#NAME?</v>
      </c>
      <c r="B37298">
        <v>295</v>
      </c>
      <c r="C37298" t="s">
        <v>435</v>
      </c>
      <c r="D37298" s="1">
        <v>42849</v>
      </c>
      <c r="F37298">
        <v>4</v>
      </c>
      <c r="G37298">
        <v>25000</v>
      </c>
      <c r="H37298" t="s">
        <v>178</v>
      </c>
      <c r="J37298" t="s">
        <v>14</v>
      </c>
      <c r="K37298">
        <v>65</v>
      </c>
      <c r="L37298" t="s">
        <v>15</v>
      </c>
    </row>
    <row r="37299" spans="1:12">
      <c r="A37299" t="e">
        <f ca="1">E00251528958621</f>
        <v>#NAME?</v>
      </c>
      <c r="B37299">
        <v>295</v>
      </c>
      <c r="C37299" t="s">
        <v>435</v>
      </c>
      <c r="D37299" s="1">
        <v>42922</v>
      </c>
      <c r="F37299">
        <v>1</v>
      </c>
      <c r="G37299">
        <v>25000</v>
      </c>
      <c r="H37299" t="s">
        <v>178</v>
      </c>
      <c r="J37299" t="s">
        <v>14</v>
      </c>
      <c r="K37299">
        <v>65</v>
      </c>
      <c r="L37299" t="s">
        <v>15</v>
      </c>
    </row>
    <row r="37300" spans="1:12">
      <c r="A37300" t="e">
        <f ca="1">E00251424802621</f>
        <v>#NAME?</v>
      </c>
      <c r="B37300">
        <v>115</v>
      </c>
      <c r="C37300" t="s">
        <v>455</v>
      </c>
      <c r="D37300" s="1">
        <v>42936</v>
      </c>
      <c r="F37300">
        <v>5</v>
      </c>
      <c r="G37300">
        <v>78057</v>
      </c>
      <c r="H37300" t="s">
        <v>140</v>
      </c>
      <c r="J37300" t="s">
        <v>14</v>
      </c>
      <c r="K37300">
        <v>51</v>
      </c>
      <c r="L37300" t="s">
        <v>22</v>
      </c>
    </row>
    <row r="37301" spans="1:12">
      <c r="A37301" t="e">
        <f ca="1">E00251424802621</f>
        <v>#NAME?</v>
      </c>
      <c r="B37301">
        <v>4941</v>
      </c>
      <c r="C37301" t="s">
        <v>357</v>
      </c>
      <c r="D37301" s="1">
        <v>41393</v>
      </c>
      <c r="F37301">
        <v>1</v>
      </c>
      <c r="G37301">
        <v>25000</v>
      </c>
      <c r="H37301" t="s">
        <v>178</v>
      </c>
      <c r="J37301" t="s">
        <v>14</v>
      </c>
      <c r="K37301">
        <v>46</v>
      </c>
      <c r="L37301" t="s">
        <v>15</v>
      </c>
    </row>
    <row r="37302" spans="1:12">
      <c r="A37302" t="e">
        <f ca="1">E00251528958621</f>
        <v>#NAME?</v>
      </c>
      <c r="B37302">
        <v>296</v>
      </c>
      <c r="C37302" t="s">
        <v>119</v>
      </c>
      <c r="D37302" s="1">
        <v>41316</v>
      </c>
      <c r="F37302">
        <v>3</v>
      </c>
      <c r="G37302">
        <v>4019</v>
      </c>
      <c r="H37302" t="s">
        <v>26</v>
      </c>
      <c r="J37302" t="s">
        <v>14</v>
      </c>
      <c r="K37302">
        <v>61</v>
      </c>
      <c r="L37302" t="s">
        <v>15</v>
      </c>
    </row>
    <row r="37303" spans="1:12">
      <c r="A37303" t="e">
        <f ca="1">E00251528958621</f>
        <v>#NAME?</v>
      </c>
      <c r="B37303">
        <v>296</v>
      </c>
      <c r="C37303" t="s">
        <v>119</v>
      </c>
      <c r="D37303" s="1">
        <v>41641</v>
      </c>
      <c r="F37303">
        <v>1</v>
      </c>
      <c r="G37303">
        <v>8398</v>
      </c>
      <c r="H37303" t="s">
        <v>139</v>
      </c>
      <c r="J37303" t="s">
        <v>14</v>
      </c>
      <c r="K37303">
        <v>62</v>
      </c>
      <c r="L37303" t="s">
        <v>15</v>
      </c>
    </row>
    <row r="37304" spans="1:12">
      <c r="A37304" t="e">
        <f ca="1">E00251528958621</f>
        <v>#NAME?</v>
      </c>
      <c r="B37304">
        <v>295</v>
      </c>
      <c r="C37304" t="s">
        <v>435</v>
      </c>
      <c r="D37304" s="1">
        <v>42024</v>
      </c>
      <c r="F37304">
        <v>4</v>
      </c>
      <c r="G37304">
        <v>7242</v>
      </c>
      <c r="H37304" t="s">
        <v>93</v>
      </c>
      <c r="J37304" t="s">
        <v>14</v>
      </c>
      <c r="K37304">
        <v>63</v>
      </c>
      <c r="L37304" t="s">
        <v>15</v>
      </c>
    </row>
    <row r="37305" spans="1:12">
      <c r="A37305" t="e">
        <f ca="1">E00251424802621</f>
        <v>#NAME?</v>
      </c>
      <c r="B37305">
        <v>4941</v>
      </c>
      <c r="C37305" t="s">
        <v>357</v>
      </c>
      <c r="D37305" s="1">
        <v>42709</v>
      </c>
      <c r="F37305">
        <v>5</v>
      </c>
      <c r="G37305">
        <v>78057</v>
      </c>
      <c r="H37305" t="s">
        <v>140</v>
      </c>
      <c r="J37305" t="s">
        <v>14</v>
      </c>
      <c r="K37305">
        <v>50</v>
      </c>
      <c r="L37305" t="s">
        <v>22</v>
      </c>
    </row>
    <row r="37306" spans="1:12">
      <c r="A37306" t="e">
        <f ca="1">E00251510213921</f>
        <v>#NAME?</v>
      </c>
      <c r="B37306">
        <v>165</v>
      </c>
      <c r="C37306" t="s">
        <v>461</v>
      </c>
      <c r="D37306" s="1">
        <v>41792</v>
      </c>
      <c r="F37306">
        <v>1</v>
      </c>
      <c r="G37306">
        <v>4019</v>
      </c>
      <c r="H37306" t="s">
        <v>26</v>
      </c>
      <c r="J37306" t="s">
        <v>14</v>
      </c>
      <c r="K37306">
        <v>54</v>
      </c>
      <c r="L37306" t="s">
        <v>15</v>
      </c>
    </row>
    <row r="37307" spans="1:12">
      <c r="A37307" t="e">
        <f ca="1">E00251528958621</f>
        <v>#NAME?</v>
      </c>
      <c r="B37307">
        <v>295</v>
      </c>
      <c r="C37307" t="s">
        <v>435</v>
      </c>
      <c r="D37307" s="1">
        <v>42529</v>
      </c>
      <c r="F37307">
        <v>2</v>
      </c>
      <c r="G37307">
        <v>4019</v>
      </c>
      <c r="H37307" t="s">
        <v>26</v>
      </c>
      <c r="J37307" t="s">
        <v>14</v>
      </c>
      <c r="K37307">
        <v>64</v>
      </c>
      <c r="L37307" t="s">
        <v>15</v>
      </c>
    </row>
    <row r="37308" spans="1:12">
      <c r="A37308" t="e">
        <f ca="1">E00251429205421</f>
        <v>#NAME?</v>
      </c>
      <c r="B37308">
        <v>275</v>
      </c>
      <c r="C37308" t="s">
        <v>444</v>
      </c>
      <c r="D37308" s="1">
        <v>42732</v>
      </c>
      <c r="F37308">
        <v>1</v>
      </c>
      <c r="G37308">
        <v>30590</v>
      </c>
      <c r="H37308" t="s">
        <v>445</v>
      </c>
      <c r="J37308" t="s">
        <v>14</v>
      </c>
      <c r="K37308">
        <v>43</v>
      </c>
      <c r="L37308" t="s">
        <v>15</v>
      </c>
    </row>
    <row r="37309" spans="1:12">
      <c r="A37309" t="e">
        <f ca="1">E00251528958621</f>
        <v>#NAME?</v>
      </c>
      <c r="B37309">
        <v>295</v>
      </c>
      <c r="C37309" t="s">
        <v>435</v>
      </c>
      <c r="D37309" s="1">
        <v>42178</v>
      </c>
      <c r="F37309">
        <v>1</v>
      </c>
      <c r="G37309">
        <v>71940</v>
      </c>
      <c r="H37309" t="s">
        <v>135</v>
      </c>
      <c r="J37309" t="s">
        <v>14</v>
      </c>
      <c r="K37309">
        <v>63</v>
      </c>
      <c r="L37309" t="s">
        <v>15</v>
      </c>
    </row>
    <row r="37310" spans="1:12">
      <c r="A37310" t="e">
        <f ca="1">E00251528958621</f>
        <v>#NAME?</v>
      </c>
      <c r="B37310">
        <v>295</v>
      </c>
      <c r="C37310" t="s">
        <v>435</v>
      </c>
      <c r="D37310" s="1">
        <v>42247</v>
      </c>
      <c r="F37310">
        <v>3</v>
      </c>
      <c r="G37310">
        <v>4019</v>
      </c>
      <c r="H37310" t="s">
        <v>26</v>
      </c>
      <c r="J37310" t="s">
        <v>14</v>
      </c>
      <c r="K37310">
        <v>63</v>
      </c>
      <c r="L37310" t="s">
        <v>15</v>
      </c>
    </row>
    <row r="37311" spans="1:12">
      <c r="A37311" t="e">
        <f ca="1">E00251528958621</f>
        <v>#NAME?</v>
      </c>
      <c r="B37311">
        <v>295</v>
      </c>
      <c r="C37311" t="s">
        <v>435</v>
      </c>
      <c r="D37311" s="1">
        <v>42310</v>
      </c>
      <c r="F37311">
        <v>3</v>
      </c>
      <c r="G37311">
        <v>25000</v>
      </c>
      <c r="H37311" t="s">
        <v>178</v>
      </c>
      <c r="J37311" t="s">
        <v>14</v>
      </c>
      <c r="K37311">
        <v>63</v>
      </c>
      <c r="L37311" t="s">
        <v>15</v>
      </c>
    </row>
    <row r="37312" spans="1:12">
      <c r="A37312" t="e">
        <f ca="1">E00251528958621</f>
        <v>#NAME?</v>
      </c>
      <c r="B37312">
        <v>295</v>
      </c>
      <c r="C37312" t="s">
        <v>435</v>
      </c>
      <c r="D37312" s="1">
        <v>42339</v>
      </c>
      <c r="F37312">
        <v>2</v>
      </c>
      <c r="G37312">
        <v>25000</v>
      </c>
      <c r="H37312" t="s">
        <v>178</v>
      </c>
      <c r="J37312" t="s">
        <v>14</v>
      </c>
      <c r="K37312">
        <v>64</v>
      </c>
      <c r="L37312" t="s">
        <v>15</v>
      </c>
    </row>
    <row r="37313" spans="1:12">
      <c r="A37313" t="e">
        <f ca="1">E00251513270121</f>
        <v>#NAME?</v>
      </c>
      <c r="B37313">
        <v>446</v>
      </c>
      <c r="C37313" t="s">
        <v>94</v>
      </c>
      <c r="D37313" s="1">
        <v>41932</v>
      </c>
      <c r="F37313">
        <v>1</v>
      </c>
      <c r="G37313">
        <v>7469</v>
      </c>
      <c r="H37313" t="s">
        <v>1274</v>
      </c>
      <c r="J37313" t="s">
        <v>14</v>
      </c>
      <c r="K37313">
        <v>45</v>
      </c>
      <c r="L37313" t="s">
        <v>15</v>
      </c>
    </row>
    <row r="37314" spans="1:12">
      <c r="A37314" t="e">
        <f ca="1">E00251513270121</f>
        <v>#NAME?</v>
      </c>
      <c r="B37314">
        <v>482</v>
      </c>
      <c r="C37314" t="s">
        <v>471</v>
      </c>
      <c r="D37314" s="1">
        <v>42950</v>
      </c>
      <c r="F37314">
        <v>1</v>
      </c>
      <c r="G37314">
        <v>4019</v>
      </c>
      <c r="H37314" t="s">
        <v>26</v>
      </c>
      <c r="J37314" t="s">
        <v>14</v>
      </c>
      <c r="K37314">
        <v>47</v>
      </c>
      <c r="L37314" t="s">
        <v>15</v>
      </c>
    </row>
    <row r="37315" spans="1:12">
      <c r="A37315" t="e">
        <f ca="1">E00251510213921</f>
        <v>#NAME?</v>
      </c>
      <c r="B37315">
        <v>4893</v>
      </c>
      <c r="C37315" t="s">
        <v>426</v>
      </c>
      <c r="D37315" s="1">
        <v>42848</v>
      </c>
      <c r="F37315">
        <v>1</v>
      </c>
      <c r="G37315">
        <v>78906</v>
      </c>
      <c r="H37315" t="s">
        <v>31</v>
      </c>
      <c r="I37315" t="s">
        <v>148</v>
      </c>
      <c r="J37315" t="s">
        <v>57</v>
      </c>
      <c r="K37315">
        <v>57</v>
      </c>
      <c r="L37315" t="s">
        <v>22</v>
      </c>
    </row>
    <row r="37316" spans="1:12">
      <c r="A37316" t="e">
        <f ca="1">E00251424802621</f>
        <v>#NAME?</v>
      </c>
      <c r="B37316">
        <v>115</v>
      </c>
      <c r="C37316" t="s">
        <v>455</v>
      </c>
      <c r="D37316" s="1">
        <v>41425</v>
      </c>
      <c r="F37316">
        <v>1</v>
      </c>
      <c r="G37316">
        <v>25000</v>
      </c>
      <c r="H37316" t="s">
        <v>178</v>
      </c>
      <c r="J37316" t="s">
        <v>14</v>
      </c>
      <c r="K37316">
        <v>47</v>
      </c>
      <c r="L37316" t="s">
        <v>15</v>
      </c>
    </row>
    <row r="37317" spans="1:12">
      <c r="A37317" t="e">
        <f t="shared" ref="A37317:A37322" ca="1" si="348">E00251528958621</f>
        <v>#NAME?</v>
      </c>
      <c r="B37317">
        <v>296</v>
      </c>
      <c r="C37317" t="s">
        <v>119</v>
      </c>
      <c r="D37317" s="1">
        <v>41705</v>
      </c>
      <c r="F37317">
        <v>1</v>
      </c>
      <c r="G37317">
        <v>460</v>
      </c>
      <c r="H37317" t="s">
        <v>16</v>
      </c>
      <c r="J37317" t="s">
        <v>14</v>
      </c>
      <c r="K37317">
        <v>62</v>
      </c>
      <c r="L37317" t="s">
        <v>15</v>
      </c>
    </row>
    <row r="37318" spans="1:12">
      <c r="A37318" t="e">
        <f t="shared" ca="1" si="348"/>
        <v>#NAME?</v>
      </c>
      <c r="B37318">
        <v>296</v>
      </c>
      <c r="C37318" t="s">
        <v>119</v>
      </c>
      <c r="D37318" s="1">
        <v>41715</v>
      </c>
      <c r="F37318">
        <v>2</v>
      </c>
      <c r="G37318">
        <v>25000</v>
      </c>
      <c r="H37318" t="s">
        <v>178</v>
      </c>
      <c r="J37318" t="s">
        <v>14</v>
      </c>
      <c r="K37318">
        <v>62</v>
      </c>
      <c r="L37318" t="s">
        <v>15</v>
      </c>
    </row>
    <row r="37319" spans="1:12">
      <c r="A37319" t="e">
        <f t="shared" ca="1" si="348"/>
        <v>#NAME?</v>
      </c>
      <c r="B37319">
        <v>296</v>
      </c>
      <c r="C37319" t="s">
        <v>119</v>
      </c>
      <c r="D37319" s="1">
        <v>40976</v>
      </c>
      <c r="F37319">
        <v>5</v>
      </c>
      <c r="G37319">
        <v>4019</v>
      </c>
      <c r="H37319" t="s">
        <v>26</v>
      </c>
      <c r="J37319" t="s">
        <v>14</v>
      </c>
      <c r="K37319">
        <v>60</v>
      </c>
      <c r="L37319" t="s">
        <v>15</v>
      </c>
    </row>
    <row r="37320" spans="1:12">
      <c r="A37320" t="e">
        <f t="shared" ca="1" si="348"/>
        <v>#NAME?</v>
      </c>
      <c r="B37320">
        <v>296</v>
      </c>
      <c r="C37320" t="s">
        <v>119</v>
      </c>
      <c r="D37320" s="1">
        <v>41004</v>
      </c>
      <c r="F37320">
        <v>2</v>
      </c>
      <c r="G37320">
        <v>25000</v>
      </c>
      <c r="H37320" t="s">
        <v>178</v>
      </c>
      <c r="J37320" t="s">
        <v>14</v>
      </c>
      <c r="K37320">
        <v>60</v>
      </c>
      <c r="L37320" t="s">
        <v>15</v>
      </c>
    </row>
    <row r="37321" spans="1:12">
      <c r="A37321" t="e">
        <f t="shared" ca="1" si="348"/>
        <v>#NAME?</v>
      </c>
      <c r="B37321">
        <v>296</v>
      </c>
      <c r="C37321" t="s">
        <v>119</v>
      </c>
      <c r="D37321" s="1">
        <v>41369</v>
      </c>
      <c r="F37321">
        <v>4</v>
      </c>
      <c r="G37321">
        <v>4019</v>
      </c>
      <c r="H37321" t="s">
        <v>26</v>
      </c>
      <c r="J37321" t="s">
        <v>14</v>
      </c>
      <c r="K37321">
        <v>61</v>
      </c>
      <c r="L37321" t="s">
        <v>15</v>
      </c>
    </row>
    <row r="37322" spans="1:12">
      <c r="A37322" t="e">
        <f t="shared" ca="1" si="348"/>
        <v>#NAME?</v>
      </c>
      <c r="B37322">
        <v>296</v>
      </c>
      <c r="C37322" t="s">
        <v>119</v>
      </c>
      <c r="D37322" s="1">
        <v>41442</v>
      </c>
      <c r="F37322">
        <v>3</v>
      </c>
      <c r="G37322">
        <v>4019</v>
      </c>
      <c r="H37322" t="s">
        <v>26</v>
      </c>
      <c r="J37322" t="s">
        <v>14</v>
      </c>
      <c r="K37322">
        <v>61</v>
      </c>
      <c r="L37322" t="s">
        <v>15</v>
      </c>
    </row>
    <row r="37323" spans="1:12">
      <c r="A37323" t="e">
        <f ca="1">E00251616253621</f>
        <v>#NAME?</v>
      </c>
      <c r="B37323">
        <v>486</v>
      </c>
      <c r="C37323" t="s">
        <v>340</v>
      </c>
      <c r="D37323" s="1">
        <v>42006</v>
      </c>
      <c r="F37323">
        <v>2</v>
      </c>
      <c r="G37323">
        <v>7862</v>
      </c>
      <c r="H37323" t="s">
        <v>27</v>
      </c>
      <c r="J37323" t="s">
        <v>14</v>
      </c>
      <c r="K37323">
        <v>43</v>
      </c>
      <c r="L37323" t="s">
        <v>22</v>
      </c>
    </row>
    <row r="37324" spans="1:12">
      <c r="A37324" t="e">
        <f ca="1">E00251424802621</f>
        <v>#NAME?</v>
      </c>
      <c r="B37324">
        <v>4941</v>
      </c>
      <c r="C37324" t="s">
        <v>357</v>
      </c>
      <c r="D37324" s="1">
        <v>41629</v>
      </c>
      <c r="F37324">
        <v>1</v>
      </c>
      <c r="G37324">
        <v>25000</v>
      </c>
      <c r="H37324" t="s">
        <v>178</v>
      </c>
      <c r="J37324" t="s">
        <v>14</v>
      </c>
      <c r="K37324">
        <v>47</v>
      </c>
      <c r="L37324" t="s">
        <v>15</v>
      </c>
    </row>
    <row r="37325" spans="1:12">
      <c r="A37325" t="e">
        <f ca="1">E00251424802621</f>
        <v>#NAME?</v>
      </c>
      <c r="B37325">
        <v>4941</v>
      </c>
      <c r="C37325" t="s">
        <v>357</v>
      </c>
      <c r="D37325" s="1">
        <v>42065</v>
      </c>
      <c r="F37325">
        <v>2</v>
      </c>
      <c r="G37325">
        <v>25000</v>
      </c>
      <c r="H37325" t="s">
        <v>178</v>
      </c>
      <c r="J37325" t="s">
        <v>14</v>
      </c>
      <c r="K37325">
        <v>48</v>
      </c>
      <c r="L37325" t="s">
        <v>15</v>
      </c>
    </row>
    <row r="37326" spans="1:12">
      <c r="A37326" t="e">
        <f ca="1">E00251424802621</f>
        <v>#NAME?</v>
      </c>
      <c r="B37326">
        <v>4941</v>
      </c>
      <c r="C37326" t="s">
        <v>357</v>
      </c>
      <c r="D37326" s="1">
        <v>42254</v>
      </c>
      <c r="F37326">
        <v>1</v>
      </c>
      <c r="G37326">
        <v>25000</v>
      </c>
      <c r="H37326" t="s">
        <v>178</v>
      </c>
      <c r="J37326" t="s">
        <v>14</v>
      </c>
      <c r="K37326">
        <v>49</v>
      </c>
      <c r="L37326" t="s">
        <v>15</v>
      </c>
    </row>
    <row r="37327" spans="1:12">
      <c r="A37327" t="e">
        <f ca="1">E00251424802621</f>
        <v>#NAME?</v>
      </c>
      <c r="B37327">
        <v>4941</v>
      </c>
      <c r="C37327" t="s">
        <v>357</v>
      </c>
      <c r="D37327" s="1">
        <v>42415</v>
      </c>
      <c r="F37327">
        <v>2</v>
      </c>
      <c r="G37327">
        <v>4019</v>
      </c>
      <c r="H37327" t="s">
        <v>26</v>
      </c>
      <c r="J37327" t="s">
        <v>14</v>
      </c>
      <c r="K37327">
        <v>49</v>
      </c>
      <c r="L37327" t="s">
        <v>15</v>
      </c>
    </row>
    <row r="37328" spans="1:12">
      <c r="A37328" t="e">
        <f ca="1">E00251616253621</f>
        <v>#NAME?</v>
      </c>
      <c r="B37328">
        <v>486</v>
      </c>
      <c r="C37328" t="s">
        <v>340</v>
      </c>
      <c r="D37328" s="1">
        <v>41499</v>
      </c>
      <c r="F37328">
        <v>1</v>
      </c>
      <c r="G37328">
        <v>30000</v>
      </c>
      <c r="H37328" t="s">
        <v>144</v>
      </c>
      <c r="J37328" t="s">
        <v>14</v>
      </c>
      <c r="K37328">
        <v>42</v>
      </c>
      <c r="L37328" t="s">
        <v>15</v>
      </c>
    </row>
    <row r="37329" spans="1:12">
      <c r="A37329" t="e">
        <f ca="1">E00251616253621</f>
        <v>#NAME?</v>
      </c>
      <c r="B37329">
        <v>486</v>
      </c>
      <c r="C37329" t="s">
        <v>340</v>
      </c>
      <c r="D37329" s="1">
        <v>42214</v>
      </c>
      <c r="F37329">
        <v>1</v>
      </c>
      <c r="G37329">
        <v>7242</v>
      </c>
      <c r="H37329" t="s">
        <v>93</v>
      </c>
      <c r="J37329" t="s">
        <v>14</v>
      </c>
      <c r="K37329">
        <v>44</v>
      </c>
      <c r="L37329" t="s">
        <v>15</v>
      </c>
    </row>
    <row r="37330" spans="1:12">
      <c r="A37330" t="e">
        <f ca="1">E00251528958621</f>
        <v>#NAME?</v>
      </c>
      <c r="B37330">
        <v>296</v>
      </c>
      <c r="C37330" t="s">
        <v>119</v>
      </c>
      <c r="D37330" s="1">
        <v>41320</v>
      </c>
      <c r="F37330">
        <v>2</v>
      </c>
      <c r="G37330">
        <v>25000</v>
      </c>
      <c r="H37330" t="s">
        <v>178</v>
      </c>
      <c r="J37330" t="s">
        <v>14</v>
      </c>
      <c r="K37330">
        <v>61</v>
      </c>
      <c r="L37330" t="s">
        <v>15</v>
      </c>
    </row>
    <row r="37331" spans="1:12">
      <c r="A37331" t="e">
        <f ca="1">E00251528958621</f>
        <v>#NAME?</v>
      </c>
      <c r="B37331">
        <v>296</v>
      </c>
      <c r="C37331" t="s">
        <v>119</v>
      </c>
      <c r="D37331" s="1">
        <v>41939</v>
      </c>
      <c r="F37331">
        <v>3</v>
      </c>
      <c r="G37331">
        <v>4019</v>
      </c>
      <c r="H37331" t="s">
        <v>26</v>
      </c>
      <c r="J37331" t="s">
        <v>14</v>
      </c>
      <c r="K37331">
        <v>62</v>
      </c>
      <c r="L37331" t="s">
        <v>15</v>
      </c>
    </row>
    <row r="37332" spans="1:12">
      <c r="A37332" t="e">
        <f ca="1">E00251528958621</f>
        <v>#NAME?</v>
      </c>
      <c r="B37332">
        <v>296</v>
      </c>
      <c r="C37332" t="s">
        <v>119</v>
      </c>
      <c r="D37332" s="1">
        <v>41596</v>
      </c>
      <c r="F37332">
        <v>3</v>
      </c>
      <c r="G37332">
        <v>4019</v>
      </c>
      <c r="H37332" t="s">
        <v>26</v>
      </c>
      <c r="J37332" t="s">
        <v>14</v>
      </c>
      <c r="K37332">
        <v>61</v>
      </c>
      <c r="L37332" t="s">
        <v>15</v>
      </c>
    </row>
    <row r="37333" spans="1:12">
      <c r="A37333" t="e">
        <f ca="1">E00251424802621</f>
        <v>#NAME?</v>
      </c>
      <c r="B37333">
        <v>115</v>
      </c>
      <c r="C37333" t="s">
        <v>455</v>
      </c>
      <c r="D37333" s="1">
        <v>42872</v>
      </c>
      <c r="F37333">
        <v>2</v>
      </c>
      <c r="G37333">
        <v>3051</v>
      </c>
      <c r="H37333" t="s">
        <v>13</v>
      </c>
      <c r="J37333" t="s">
        <v>14</v>
      </c>
      <c r="K37333">
        <v>51</v>
      </c>
      <c r="L37333" t="s">
        <v>15</v>
      </c>
    </row>
    <row r="37334" spans="1:12">
      <c r="A37334" t="e">
        <f ca="1">E00251424802621</f>
        <v>#NAME?</v>
      </c>
      <c r="B37334">
        <v>115</v>
      </c>
      <c r="C37334" t="s">
        <v>455</v>
      </c>
      <c r="D37334" s="1">
        <v>42983</v>
      </c>
      <c r="F37334">
        <v>1</v>
      </c>
      <c r="G37334">
        <v>3051</v>
      </c>
      <c r="H37334" t="s">
        <v>13</v>
      </c>
      <c r="J37334" t="s">
        <v>14</v>
      </c>
      <c r="K37334">
        <v>51</v>
      </c>
      <c r="L37334" t="s">
        <v>15</v>
      </c>
    </row>
    <row r="37335" spans="1:12">
      <c r="A37335" t="e">
        <f ca="1">E00251424802621</f>
        <v>#NAME?</v>
      </c>
      <c r="B37335">
        <v>115</v>
      </c>
      <c r="C37335" t="s">
        <v>455</v>
      </c>
      <c r="D37335" s="1">
        <v>41775</v>
      </c>
      <c r="F37335">
        <v>2</v>
      </c>
      <c r="G37335">
        <v>4019</v>
      </c>
      <c r="H37335" t="s">
        <v>26</v>
      </c>
      <c r="J37335" t="s">
        <v>14</v>
      </c>
      <c r="K37335">
        <v>48</v>
      </c>
      <c r="L37335" t="s">
        <v>15</v>
      </c>
    </row>
    <row r="37336" spans="1:12">
      <c r="A37336" t="e">
        <f ca="1">E00251514849321</f>
        <v>#NAME?</v>
      </c>
      <c r="B37336">
        <v>6156</v>
      </c>
      <c r="C37336" t="s">
        <v>352</v>
      </c>
      <c r="D37336" s="1">
        <v>41695</v>
      </c>
      <c r="F37336">
        <v>2</v>
      </c>
      <c r="G37336">
        <v>7851</v>
      </c>
      <c r="H37336" t="s">
        <v>353</v>
      </c>
      <c r="J37336" t="s">
        <v>14</v>
      </c>
      <c r="K37336">
        <v>46</v>
      </c>
      <c r="L37336" t="s">
        <v>22</v>
      </c>
    </row>
    <row r="37337" spans="1:12">
      <c r="A37337" t="e">
        <f ca="1">E00251514849321</f>
        <v>#NAME?</v>
      </c>
      <c r="B37337">
        <v>6156</v>
      </c>
      <c r="C37337" t="s">
        <v>352</v>
      </c>
      <c r="D37337" s="1">
        <v>42366</v>
      </c>
      <c r="F37337">
        <v>2</v>
      </c>
      <c r="G37337">
        <v>28989</v>
      </c>
      <c r="H37337" t="s">
        <v>777</v>
      </c>
      <c r="J37337" t="s">
        <v>14</v>
      </c>
      <c r="K37337">
        <v>48</v>
      </c>
      <c r="L37337" t="s">
        <v>15</v>
      </c>
    </row>
    <row r="37338" spans="1:12">
      <c r="A37338" t="e">
        <f ca="1">E00251514849321</f>
        <v>#NAME?</v>
      </c>
      <c r="B37338">
        <v>6156</v>
      </c>
      <c r="C37338" t="s">
        <v>352</v>
      </c>
      <c r="D37338" s="1">
        <v>42880</v>
      </c>
      <c r="F37338">
        <v>1</v>
      </c>
      <c r="G37338">
        <v>4149</v>
      </c>
      <c r="H37338" t="s">
        <v>703</v>
      </c>
      <c r="J37338" t="s">
        <v>14</v>
      </c>
      <c r="K37338">
        <v>50</v>
      </c>
      <c r="L37338" t="s">
        <v>15</v>
      </c>
    </row>
    <row r="37339" spans="1:12">
      <c r="A37339" t="e">
        <f ca="1">E00251528958621</f>
        <v>#NAME?</v>
      </c>
      <c r="B37339">
        <v>295</v>
      </c>
      <c r="C37339" t="s">
        <v>435</v>
      </c>
      <c r="D37339" s="1">
        <v>42928</v>
      </c>
      <c r="F37339">
        <v>4</v>
      </c>
      <c r="G37339">
        <v>462</v>
      </c>
      <c r="H37339" t="s">
        <v>288</v>
      </c>
      <c r="J37339" t="s">
        <v>14</v>
      </c>
      <c r="K37339">
        <v>65</v>
      </c>
      <c r="L37339" t="s">
        <v>15</v>
      </c>
    </row>
    <row r="37340" spans="1:12">
      <c r="A37340" t="e">
        <f ca="1">E00251528958621</f>
        <v>#NAME?</v>
      </c>
      <c r="B37340">
        <v>296</v>
      </c>
      <c r="C37340" t="s">
        <v>119</v>
      </c>
      <c r="D37340" s="1">
        <v>41204</v>
      </c>
      <c r="F37340">
        <v>2</v>
      </c>
      <c r="G37340">
        <v>2722</v>
      </c>
      <c r="H37340" t="s">
        <v>339</v>
      </c>
      <c r="J37340" t="s">
        <v>14</v>
      </c>
      <c r="K37340">
        <v>60</v>
      </c>
      <c r="L37340" t="s">
        <v>15</v>
      </c>
    </row>
    <row r="37341" spans="1:12">
      <c r="A37341" t="e">
        <f ca="1">E00251424802621</f>
        <v>#NAME?</v>
      </c>
      <c r="B37341">
        <v>115</v>
      </c>
      <c r="C37341" t="s">
        <v>455</v>
      </c>
      <c r="D37341" s="1">
        <v>41726</v>
      </c>
      <c r="F37341">
        <v>1</v>
      </c>
      <c r="G37341">
        <v>25000</v>
      </c>
      <c r="H37341" t="s">
        <v>178</v>
      </c>
      <c r="J37341" t="s">
        <v>14</v>
      </c>
      <c r="K37341">
        <v>47</v>
      </c>
      <c r="L37341" t="s">
        <v>15</v>
      </c>
    </row>
    <row r="37342" spans="1:12">
      <c r="A37342" t="e">
        <f ca="1">E00251532041021</f>
        <v>#NAME?</v>
      </c>
      <c r="B37342">
        <v>488</v>
      </c>
      <c r="C37342" t="s">
        <v>401</v>
      </c>
      <c r="D37342" s="1">
        <v>42779</v>
      </c>
      <c r="F37342">
        <v>1</v>
      </c>
      <c r="G37342">
        <v>74912</v>
      </c>
      <c r="H37342" t="s">
        <v>1790</v>
      </c>
      <c r="J37342" t="s">
        <v>14</v>
      </c>
      <c r="K37342">
        <v>42</v>
      </c>
      <c r="L37342" t="s">
        <v>15</v>
      </c>
    </row>
    <row r="37343" spans="1:12">
      <c r="A37343" t="e">
        <f ca="1">E00251424802621</f>
        <v>#NAME?</v>
      </c>
      <c r="B37343">
        <v>115</v>
      </c>
      <c r="C37343" t="s">
        <v>455</v>
      </c>
      <c r="D37343" s="1">
        <v>42965</v>
      </c>
      <c r="F37343">
        <v>5</v>
      </c>
      <c r="G37343">
        <v>78057</v>
      </c>
      <c r="H37343" t="s">
        <v>140</v>
      </c>
      <c r="J37343" t="s">
        <v>14</v>
      </c>
      <c r="K37343">
        <v>51</v>
      </c>
      <c r="L37343" t="s">
        <v>22</v>
      </c>
    </row>
    <row r="37344" spans="1:12">
      <c r="A37344" t="e">
        <f ca="1">E00251424802621</f>
        <v>#NAME?</v>
      </c>
      <c r="B37344">
        <v>115</v>
      </c>
      <c r="C37344" t="s">
        <v>455</v>
      </c>
      <c r="D37344" s="1">
        <v>43089</v>
      </c>
      <c r="F37344">
        <v>5</v>
      </c>
      <c r="G37344">
        <v>4019</v>
      </c>
      <c r="H37344" t="s">
        <v>26</v>
      </c>
      <c r="J37344" t="s">
        <v>14</v>
      </c>
      <c r="K37344">
        <v>51</v>
      </c>
      <c r="L37344" t="s">
        <v>15</v>
      </c>
    </row>
    <row r="37345" spans="1:12">
      <c r="A37345" t="e">
        <f ca="1">E00251432209721</f>
        <v>#NAME?</v>
      </c>
      <c r="B37345">
        <v>489</v>
      </c>
      <c r="C37345" t="s">
        <v>100</v>
      </c>
      <c r="D37345" s="1">
        <v>42307</v>
      </c>
      <c r="F37345">
        <v>2</v>
      </c>
      <c r="G37345">
        <v>27800</v>
      </c>
      <c r="H37345" t="s">
        <v>145</v>
      </c>
      <c r="J37345" t="s">
        <v>14</v>
      </c>
      <c r="K37345">
        <v>43</v>
      </c>
      <c r="L37345" t="s">
        <v>15</v>
      </c>
    </row>
    <row r="37346" spans="1:12">
      <c r="A37346" t="e">
        <f ca="1">E00251424802621</f>
        <v>#NAME?</v>
      </c>
      <c r="B37346">
        <v>115</v>
      </c>
      <c r="C37346" t="s">
        <v>455</v>
      </c>
      <c r="D37346" s="1">
        <v>42676</v>
      </c>
      <c r="F37346">
        <v>1</v>
      </c>
      <c r="G37346">
        <v>8798</v>
      </c>
      <c r="H37346" t="s">
        <v>314</v>
      </c>
      <c r="J37346" t="s">
        <v>14</v>
      </c>
      <c r="K37346">
        <v>50</v>
      </c>
      <c r="L37346" t="s">
        <v>15</v>
      </c>
    </row>
    <row r="37347" spans="1:12">
      <c r="A37347" t="e">
        <f ca="1">E00251424802621</f>
        <v>#NAME?</v>
      </c>
      <c r="B37347">
        <v>115</v>
      </c>
      <c r="C37347" t="s">
        <v>455</v>
      </c>
      <c r="D37347" s="1">
        <v>42902</v>
      </c>
      <c r="F37347">
        <v>1</v>
      </c>
      <c r="G37347">
        <v>3051</v>
      </c>
      <c r="H37347" t="s">
        <v>13</v>
      </c>
      <c r="J37347" t="s">
        <v>14</v>
      </c>
      <c r="K37347">
        <v>51</v>
      </c>
      <c r="L37347" t="s">
        <v>15</v>
      </c>
    </row>
    <row r="37348" spans="1:12">
      <c r="A37348" t="e">
        <f ca="1">E00251510213921</f>
        <v>#NAME?</v>
      </c>
      <c r="B37348">
        <v>165</v>
      </c>
      <c r="C37348" t="s">
        <v>461</v>
      </c>
      <c r="D37348" s="1">
        <v>42374</v>
      </c>
      <c r="F37348">
        <v>1</v>
      </c>
      <c r="G37348">
        <v>4019</v>
      </c>
      <c r="H37348" t="s">
        <v>26</v>
      </c>
      <c r="J37348" t="s">
        <v>14</v>
      </c>
      <c r="K37348">
        <v>56</v>
      </c>
      <c r="L37348" t="s">
        <v>15</v>
      </c>
    </row>
    <row r="37349" spans="1:12">
      <c r="A37349" t="e">
        <f ca="1">E00251528958621</f>
        <v>#NAME?</v>
      </c>
      <c r="B37349">
        <v>295</v>
      </c>
      <c r="C37349" t="s">
        <v>435</v>
      </c>
      <c r="D37349" s="1">
        <v>42247</v>
      </c>
      <c r="F37349">
        <v>2</v>
      </c>
      <c r="G37349">
        <v>25000</v>
      </c>
      <c r="H37349" t="s">
        <v>178</v>
      </c>
      <c r="J37349" t="s">
        <v>14</v>
      </c>
      <c r="K37349">
        <v>63</v>
      </c>
      <c r="L37349" t="s">
        <v>15</v>
      </c>
    </row>
    <row r="37350" spans="1:12">
      <c r="A37350" t="e">
        <f ca="1">E00251528958621</f>
        <v>#NAME?</v>
      </c>
      <c r="B37350">
        <v>295</v>
      </c>
      <c r="C37350" t="s">
        <v>435</v>
      </c>
      <c r="D37350" s="1">
        <v>42706</v>
      </c>
      <c r="F37350">
        <v>6</v>
      </c>
      <c r="G37350">
        <v>29690</v>
      </c>
      <c r="H37350" t="s">
        <v>52</v>
      </c>
      <c r="J37350" t="s">
        <v>14</v>
      </c>
      <c r="K37350">
        <v>65</v>
      </c>
      <c r="L37350" t="s">
        <v>15</v>
      </c>
    </row>
    <row r="37351" spans="1:12">
      <c r="A37351" t="e">
        <f ca="1">E00251528958621</f>
        <v>#NAME?</v>
      </c>
      <c r="B37351">
        <v>295</v>
      </c>
      <c r="C37351" t="s">
        <v>435</v>
      </c>
      <c r="D37351" s="1">
        <v>42922</v>
      </c>
      <c r="F37351">
        <v>3</v>
      </c>
      <c r="G37351">
        <v>71940</v>
      </c>
      <c r="H37351" t="s">
        <v>135</v>
      </c>
      <c r="J37351" t="s">
        <v>14</v>
      </c>
      <c r="K37351">
        <v>65</v>
      </c>
      <c r="L37351" t="s">
        <v>15</v>
      </c>
    </row>
    <row r="37352" spans="1:12">
      <c r="A37352" t="e">
        <f ca="1">E00251510213921</f>
        <v>#NAME?</v>
      </c>
      <c r="B37352">
        <v>165</v>
      </c>
      <c r="C37352" t="s">
        <v>461</v>
      </c>
      <c r="D37352" s="1">
        <v>43014</v>
      </c>
      <c r="F37352">
        <v>1</v>
      </c>
      <c r="G37352">
        <v>8058</v>
      </c>
      <c r="H37352" t="s">
        <v>469</v>
      </c>
      <c r="J37352" t="s">
        <v>14</v>
      </c>
      <c r="K37352">
        <v>57</v>
      </c>
      <c r="L37352" t="s">
        <v>15</v>
      </c>
    </row>
    <row r="37353" spans="1:12">
      <c r="A37353" t="e">
        <f ca="1">E00251424802621</f>
        <v>#NAME?</v>
      </c>
      <c r="B37353">
        <v>115</v>
      </c>
      <c r="C37353" t="s">
        <v>455</v>
      </c>
      <c r="D37353" s="1">
        <v>41376</v>
      </c>
      <c r="F37353">
        <v>3</v>
      </c>
      <c r="G37353">
        <v>27800</v>
      </c>
      <c r="H37353" t="s">
        <v>145</v>
      </c>
      <c r="J37353" t="s">
        <v>14</v>
      </c>
      <c r="K37353">
        <v>46</v>
      </c>
      <c r="L37353" t="s">
        <v>15</v>
      </c>
    </row>
    <row r="37354" spans="1:12">
      <c r="A37354" t="e">
        <f ca="1">E00251424802621</f>
        <v>#NAME?</v>
      </c>
      <c r="B37354">
        <v>115</v>
      </c>
      <c r="C37354" t="s">
        <v>455</v>
      </c>
      <c r="D37354" s="1">
        <v>42086</v>
      </c>
      <c r="F37354">
        <v>3</v>
      </c>
      <c r="G37354">
        <v>4019</v>
      </c>
      <c r="H37354" t="s">
        <v>26</v>
      </c>
      <c r="J37354" t="s">
        <v>14</v>
      </c>
      <c r="K37354">
        <v>48</v>
      </c>
      <c r="L37354" t="s">
        <v>15</v>
      </c>
    </row>
    <row r="37355" spans="1:12">
      <c r="A37355" t="e">
        <f ca="1">E00251424802621</f>
        <v>#NAME?</v>
      </c>
      <c r="B37355">
        <v>4941</v>
      </c>
      <c r="C37355" t="s">
        <v>357</v>
      </c>
      <c r="D37355" s="1">
        <v>41400</v>
      </c>
      <c r="F37355">
        <v>2</v>
      </c>
      <c r="G37355">
        <v>4019</v>
      </c>
      <c r="H37355" t="s">
        <v>26</v>
      </c>
      <c r="J37355" t="s">
        <v>14</v>
      </c>
      <c r="K37355">
        <v>47</v>
      </c>
      <c r="L37355" t="s">
        <v>15</v>
      </c>
    </row>
    <row r="37356" spans="1:12">
      <c r="A37356" t="e">
        <f ca="1">E00251528958621</f>
        <v>#NAME?</v>
      </c>
      <c r="B37356">
        <v>295</v>
      </c>
      <c r="C37356" t="s">
        <v>435</v>
      </c>
      <c r="D37356" s="1">
        <v>43052</v>
      </c>
      <c r="F37356">
        <v>1</v>
      </c>
      <c r="G37356">
        <v>1121</v>
      </c>
      <c r="H37356" t="s">
        <v>894</v>
      </c>
      <c r="J37356" t="s">
        <v>14</v>
      </c>
      <c r="K37356">
        <v>65</v>
      </c>
      <c r="L37356" t="s">
        <v>15</v>
      </c>
    </row>
    <row r="37357" spans="1:12">
      <c r="A37357" t="e">
        <f ca="1">E00251528958621</f>
        <v>#NAME?</v>
      </c>
      <c r="B37357">
        <v>296</v>
      </c>
      <c r="C37357" t="s">
        <v>119</v>
      </c>
      <c r="D37357" s="1">
        <v>41192</v>
      </c>
      <c r="F37357">
        <v>2</v>
      </c>
      <c r="G37357">
        <v>25000</v>
      </c>
      <c r="H37357" t="s">
        <v>178</v>
      </c>
      <c r="J37357" t="s">
        <v>14</v>
      </c>
      <c r="K37357">
        <v>60</v>
      </c>
      <c r="L37357" t="s">
        <v>15</v>
      </c>
    </row>
    <row r="37358" spans="1:12">
      <c r="A37358" t="e">
        <f ca="1">E00251424802621</f>
        <v>#NAME?</v>
      </c>
      <c r="B37358">
        <v>4941</v>
      </c>
      <c r="C37358" t="s">
        <v>357</v>
      </c>
      <c r="D37358" s="1">
        <v>41629</v>
      </c>
      <c r="F37358">
        <v>2</v>
      </c>
      <c r="G37358">
        <v>4019</v>
      </c>
      <c r="H37358" t="s">
        <v>26</v>
      </c>
      <c r="J37358" t="s">
        <v>14</v>
      </c>
      <c r="K37358">
        <v>47</v>
      </c>
      <c r="L37358" t="s">
        <v>15</v>
      </c>
    </row>
    <row r="37359" spans="1:12">
      <c r="A37359" t="e">
        <f ca="1">E00251528958621</f>
        <v>#NAME?</v>
      </c>
      <c r="B37359">
        <v>296</v>
      </c>
      <c r="C37359" t="s">
        <v>119</v>
      </c>
      <c r="D37359" s="1">
        <v>41736</v>
      </c>
      <c r="F37359">
        <v>1</v>
      </c>
      <c r="G37359">
        <v>38100</v>
      </c>
      <c r="H37359" t="s">
        <v>574</v>
      </c>
      <c r="J37359" t="s">
        <v>14</v>
      </c>
      <c r="K37359">
        <v>62</v>
      </c>
      <c r="L37359" t="s">
        <v>15</v>
      </c>
    </row>
    <row r="37360" spans="1:12">
      <c r="A37360" t="e">
        <f ca="1">E00251616253621</f>
        <v>#NAME?</v>
      </c>
      <c r="B37360">
        <v>486</v>
      </c>
      <c r="C37360" t="s">
        <v>340</v>
      </c>
      <c r="D37360" s="1">
        <v>42159</v>
      </c>
      <c r="F37360">
        <v>1</v>
      </c>
      <c r="G37360">
        <v>7242</v>
      </c>
      <c r="H37360" t="s">
        <v>93</v>
      </c>
      <c r="J37360" t="s">
        <v>14</v>
      </c>
      <c r="K37360">
        <v>44</v>
      </c>
      <c r="L37360" t="s">
        <v>15</v>
      </c>
    </row>
    <row r="37361" spans="1:12">
      <c r="A37361" t="e">
        <f ca="1">E00251439955221</f>
        <v>#NAME?</v>
      </c>
      <c r="B37361">
        <v>438</v>
      </c>
      <c r="C37361" t="s">
        <v>474</v>
      </c>
      <c r="D37361" s="1">
        <v>41092</v>
      </c>
      <c r="F37361">
        <v>1</v>
      </c>
      <c r="G37361">
        <v>57420</v>
      </c>
      <c r="H37361" t="s">
        <v>267</v>
      </c>
      <c r="J37361" t="s">
        <v>14</v>
      </c>
      <c r="K37361">
        <v>48</v>
      </c>
      <c r="L37361" t="s">
        <v>15</v>
      </c>
    </row>
    <row r="37362" spans="1:12">
      <c r="A37362" t="e">
        <f ca="1">E00251439955221</f>
        <v>#NAME?</v>
      </c>
      <c r="B37362">
        <v>438</v>
      </c>
      <c r="C37362" t="s">
        <v>474</v>
      </c>
      <c r="D37362" s="1">
        <v>42163</v>
      </c>
      <c r="F37362">
        <v>1</v>
      </c>
      <c r="G37362">
        <v>7840</v>
      </c>
      <c r="H37362" t="s">
        <v>55</v>
      </c>
      <c r="J37362" t="s">
        <v>14</v>
      </c>
      <c r="K37362">
        <v>51</v>
      </c>
      <c r="L37362" t="s">
        <v>22</v>
      </c>
    </row>
    <row r="37363" spans="1:12">
      <c r="A37363" t="e">
        <f ca="1">E00251513343121</f>
        <v>#NAME?</v>
      </c>
      <c r="B37363">
        <v>470</v>
      </c>
      <c r="C37363" t="s">
        <v>457</v>
      </c>
      <c r="D37363" s="1">
        <v>42278</v>
      </c>
      <c r="F37363">
        <v>2</v>
      </c>
      <c r="G37363">
        <v>2750</v>
      </c>
      <c r="H37363" t="s">
        <v>114</v>
      </c>
      <c r="J37363" t="s">
        <v>14</v>
      </c>
      <c r="K37363">
        <v>59</v>
      </c>
      <c r="L37363" t="s">
        <v>15</v>
      </c>
    </row>
    <row r="37364" spans="1:12">
      <c r="A37364" t="e">
        <f ca="1">E00251518891821</f>
        <v>#NAME?</v>
      </c>
      <c r="B37364">
        <v>294</v>
      </c>
      <c r="C37364" t="s">
        <v>61</v>
      </c>
      <c r="D37364" s="1">
        <v>41330</v>
      </c>
      <c r="F37364">
        <v>3</v>
      </c>
      <c r="G37364">
        <v>73390</v>
      </c>
      <c r="H37364" t="s">
        <v>66</v>
      </c>
      <c r="J37364" t="s">
        <v>14</v>
      </c>
      <c r="K37364">
        <v>45</v>
      </c>
      <c r="L37364" t="s">
        <v>15</v>
      </c>
    </row>
    <row r="37365" spans="1:12">
      <c r="A37365" t="e">
        <f ca="1">E00251432209721</f>
        <v>#NAME?</v>
      </c>
      <c r="B37365">
        <v>3072</v>
      </c>
      <c r="C37365" t="s">
        <v>315</v>
      </c>
      <c r="D37365" s="1">
        <v>38112</v>
      </c>
      <c r="F37365">
        <v>1</v>
      </c>
      <c r="G37365">
        <v>3009</v>
      </c>
      <c r="H37365" t="s">
        <v>947</v>
      </c>
      <c r="J37365" t="s">
        <v>272</v>
      </c>
      <c r="K37365">
        <v>31</v>
      </c>
      <c r="L37365" t="s">
        <v>15</v>
      </c>
    </row>
    <row r="37366" spans="1:12">
      <c r="A37366" t="e">
        <f ca="1">E00251513343121</f>
        <v>#NAME?</v>
      </c>
      <c r="B37366">
        <v>470</v>
      </c>
      <c r="C37366" t="s">
        <v>457</v>
      </c>
      <c r="D37366" s="1">
        <v>41456</v>
      </c>
      <c r="F37366">
        <v>4</v>
      </c>
      <c r="G37366">
        <v>5738</v>
      </c>
      <c r="H37366" t="s">
        <v>1469</v>
      </c>
      <c r="J37366" t="s">
        <v>14</v>
      </c>
      <c r="K37366">
        <v>57</v>
      </c>
      <c r="L37366" t="s">
        <v>15</v>
      </c>
    </row>
    <row r="37367" spans="1:12">
      <c r="A37367" t="e">
        <f ca="1">E00251513343121</f>
        <v>#NAME?</v>
      </c>
      <c r="B37367">
        <v>470</v>
      </c>
      <c r="C37367" t="s">
        <v>457</v>
      </c>
      <c r="D37367" s="1">
        <v>41627</v>
      </c>
      <c r="F37367">
        <v>1</v>
      </c>
      <c r="G37367">
        <v>542</v>
      </c>
      <c r="H37367" t="s">
        <v>1202</v>
      </c>
      <c r="J37367" t="s">
        <v>14</v>
      </c>
      <c r="K37367">
        <v>57</v>
      </c>
      <c r="L37367" t="s">
        <v>15</v>
      </c>
    </row>
    <row r="37368" spans="1:12">
      <c r="A37368" t="e">
        <f ca="1">E00251510213921</f>
        <v>#NAME?</v>
      </c>
      <c r="B37368">
        <v>165</v>
      </c>
      <c r="C37368" t="s">
        <v>461</v>
      </c>
      <c r="D37368" s="1">
        <v>42830</v>
      </c>
      <c r="F37368">
        <v>2</v>
      </c>
      <c r="G37368">
        <v>8058</v>
      </c>
      <c r="H37368" t="s">
        <v>469</v>
      </c>
      <c r="J37368" t="s">
        <v>14</v>
      </c>
      <c r="K37368">
        <v>57</v>
      </c>
      <c r="L37368" t="s">
        <v>15</v>
      </c>
    </row>
    <row r="37369" spans="1:12">
      <c r="A37369" t="e">
        <f ca="1">E00251510213921</f>
        <v>#NAME?</v>
      </c>
      <c r="B37369">
        <v>165</v>
      </c>
      <c r="C37369" t="s">
        <v>461</v>
      </c>
      <c r="D37369" s="1">
        <v>42149</v>
      </c>
      <c r="F37369">
        <v>2</v>
      </c>
      <c r="G37369">
        <v>4019</v>
      </c>
      <c r="H37369" t="s">
        <v>26</v>
      </c>
      <c r="J37369" t="s">
        <v>14</v>
      </c>
      <c r="K37369">
        <v>55</v>
      </c>
      <c r="L37369" t="s">
        <v>15</v>
      </c>
    </row>
    <row r="37370" spans="1:12">
      <c r="A37370" t="e">
        <f ca="1">E00251510213921</f>
        <v>#NAME?</v>
      </c>
      <c r="B37370">
        <v>165</v>
      </c>
      <c r="C37370" t="s">
        <v>461</v>
      </c>
      <c r="D37370" s="1">
        <v>41711</v>
      </c>
      <c r="F37370">
        <v>1</v>
      </c>
      <c r="G37370">
        <v>4019</v>
      </c>
      <c r="H37370" t="s">
        <v>26</v>
      </c>
      <c r="J37370" t="s">
        <v>14</v>
      </c>
      <c r="K37370">
        <v>54</v>
      </c>
      <c r="L37370" t="s">
        <v>15</v>
      </c>
    </row>
    <row r="37371" spans="1:12">
      <c r="A37371" t="e">
        <f ca="1">E00251510213921</f>
        <v>#NAME?</v>
      </c>
      <c r="B37371">
        <v>165</v>
      </c>
      <c r="C37371" t="s">
        <v>461</v>
      </c>
      <c r="D37371" s="1">
        <v>41576</v>
      </c>
      <c r="F37371">
        <v>2</v>
      </c>
      <c r="G37371">
        <v>7242</v>
      </c>
      <c r="H37371" t="s">
        <v>93</v>
      </c>
      <c r="J37371" t="s">
        <v>14</v>
      </c>
      <c r="K37371">
        <v>54</v>
      </c>
      <c r="L37371" t="s">
        <v>15</v>
      </c>
    </row>
    <row r="37372" spans="1:12">
      <c r="A37372" t="e">
        <f ca="1">E00251510213921</f>
        <v>#NAME?</v>
      </c>
      <c r="B37372">
        <v>165</v>
      </c>
      <c r="C37372" t="s">
        <v>461</v>
      </c>
      <c r="D37372" s="1">
        <v>42149</v>
      </c>
      <c r="F37372">
        <v>2</v>
      </c>
      <c r="G37372">
        <v>61171</v>
      </c>
      <c r="H37372" t="s">
        <v>513</v>
      </c>
      <c r="J37372" t="s">
        <v>14</v>
      </c>
      <c r="K37372">
        <v>55</v>
      </c>
      <c r="L37372" t="s">
        <v>15</v>
      </c>
    </row>
    <row r="37373" spans="1:12">
      <c r="A37373" t="e">
        <f ca="1">E00251513343121</f>
        <v>#NAME?</v>
      </c>
      <c r="B37373">
        <v>718</v>
      </c>
      <c r="C37373" t="s">
        <v>32</v>
      </c>
      <c r="D37373" s="1">
        <v>42017</v>
      </c>
      <c r="E37373">
        <v>0</v>
      </c>
      <c r="F37373">
        <v>2</v>
      </c>
      <c r="G37373">
        <v>2720</v>
      </c>
      <c r="H37373" t="s">
        <v>65</v>
      </c>
      <c r="J37373" t="s">
        <v>34</v>
      </c>
      <c r="K37373">
        <v>58</v>
      </c>
      <c r="L37373" t="s">
        <v>15</v>
      </c>
    </row>
    <row r="37374" spans="1:12">
      <c r="A37374" t="e">
        <f ca="1">E00251510213921</f>
        <v>#NAME?</v>
      </c>
      <c r="B37374">
        <v>165</v>
      </c>
      <c r="C37374" t="s">
        <v>461</v>
      </c>
      <c r="D37374" s="1">
        <v>42146</v>
      </c>
      <c r="F37374">
        <v>3</v>
      </c>
      <c r="G37374">
        <v>4019</v>
      </c>
      <c r="H37374" t="s">
        <v>26</v>
      </c>
      <c r="J37374" t="s">
        <v>14</v>
      </c>
      <c r="K37374">
        <v>55</v>
      </c>
      <c r="L37374" t="s">
        <v>15</v>
      </c>
    </row>
    <row r="37375" spans="1:12">
      <c r="A37375" t="e">
        <f ca="1">E00251510213921</f>
        <v>#NAME?</v>
      </c>
      <c r="B37375">
        <v>165</v>
      </c>
      <c r="C37375" t="s">
        <v>461</v>
      </c>
      <c r="D37375" s="1">
        <v>42541</v>
      </c>
      <c r="F37375">
        <v>4</v>
      </c>
      <c r="G37375">
        <v>7290</v>
      </c>
      <c r="H37375" t="s">
        <v>707</v>
      </c>
      <c r="J37375" t="s">
        <v>14</v>
      </c>
      <c r="K37375">
        <v>56</v>
      </c>
      <c r="L37375" t="s">
        <v>15</v>
      </c>
    </row>
    <row r="37376" spans="1:12">
      <c r="A37376" t="e">
        <f ca="1">E00251510213921</f>
        <v>#NAME?</v>
      </c>
      <c r="B37376">
        <v>165</v>
      </c>
      <c r="C37376" t="s">
        <v>461</v>
      </c>
      <c r="D37376" s="1">
        <v>42830</v>
      </c>
      <c r="F37376">
        <v>6</v>
      </c>
      <c r="G37376">
        <v>7290</v>
      </c>
      <c r="H37376" t="s">
        <v>707</v>
      </c>
      <c r="J37376" t="s">
        <v>14</v>
      </c>
      <c r="K37376">
        <v>57</v>
      </c>
      <c r="L37376" t="s">
        <v>15</v>
      </c>
    </row>
    <row r="37377" spans="1:12">
      <c r="A37377" t="e">
        <f ca="1">E00251513270121</f>
        <v>#NAME?</v>
      </c>
      <c r="B37377">
        <v>446</v>
      </c>
      <c r="C37377" t="s">
        <v>94</v>
      </c>
      <c r="D37377" s="1">
        <v>41922</v>
      </c>
      <c r="F37377">
        <v>1</v>
      </c>
      <c r="G37377">
        <v>462</v>
      </c>
      <c r="H37377" t="s">
        <v>288</v>
      </c>
      <c r="J37377" t="s">
        <v>14</v>
      </c>
      <c r="K37377">
        <v>45</v>
      </c>
      <c r="L37377" t="s">
        <v>15</v>
      </c>
    </row>
    <row r="37378" spans="1:12">
      <c r="A37378" t="e">
        <f ca="1">E00251510213921</f>
        <v>#NAME?</v>
      </c>
      <c r="B37378">
        <v>165</v>
      </c>
      <c r="C37378" t="s">
        <v>461</v>
      </c>
      <c r="D37378" s="1">
        <v>42949</v>
      </c>
      <c r="F37378">
        <v>1</v>
      </c>
      <c r="G37378">
        <v>8058</v>
      </c>
      <c r="H37378" t="s">
        <v>469</v>
      </c>
      <c r="J37378" t="s">
        <v>14</v>
      </c>
      <c r="K37378">
        <v>57</v>
      </c>
      <c r="L37378" t="s">
        <v>15</v>
      </c>
    </row>
    <row r="37379" spans="1:12">
      <c r="A37379" t="e">
        <f ca="1">E00251513343121</f>
        <v>#NAME?</v>
      </c>
      <c r="B37379">
        <v>470</v>
      </c>
      <c r="C37379" t="s">
        <v>457</v>
      </c>
      <c r="D37379" s="1">
        <v>41529</v>
      </c>
      <c r="F37379">
        <v>1</v>
      </c>
      <c r="G37379">
        <v>2720</v>
      </c>
      <c r="H37379" t="s">
        <v>65</v>
      </c>
      <c r="J37379" t="s">
        <v>14</v>
      </c>
      <c r="K37379">
        <v>57</v>
      </c>
      <c r="L37379" t="s">
        <v>15</v>
      </c>
    </row>
    <row r="37380" spans="1:12">
      <c r="A37380" t="e">
        <f ca="1">E00251518891821</f>
        <v>#NAME?</v>
      </c>
      <c r="B37380">
        <v>292</v>
      </c>
      <c r="C37380" t="s">
        <v>467</v>
      </c>
      <c r="D37380" s="1">
        <v>41339</v>
      </c>
      <c r="F37380">
        <v>5</v>
      </c>
      <c r="G37380">
        <v>7811</v>
      </c>
      <c r="H37380" t="s">
        <v>878</v>
      </c>
      <c r="J37380" t="s">
        <v>14</v>
      </c>
      <c r="K37380">
        <v>45</v>
      </c>
      <c r="L37380" t="s">
        <v>22</v>
      </c>
    </row>
    <row r="37381" spans="1:12">
      <c r="A37381" t="e">
        <f ca="1">E00251518891821</f>
        <v>#NAME?</v>
      </c>
      <c r="B37381">
        <v>294</v>
      </c>
      <c r="C37381" t="s">
        <v>61</v>
      </c>
      <c r="D37381" s="1">
        <v>40978</v>
      </c>
      <c r="F37381">
        <v>1</v>
      </c>
      <c r="G37381">
        <v>78900</v>
      </c>
      <c r="H37381" t="s">
        <v>79</v>
      </c>
      <c r="J37381" t="s">
        <v>14</v>
      </c>
      <c r="K37381">
        <v>44</v>
      </c>
      <c r="L37381" t="s">
        <v>22</v>
      </c>
    </row>
    <row r="37382" spans="1:12">
      <c r="A37382" t="e">
        <f ca="1">E00251518891821</f>
        <v>#NAME?</v>
      </c>
      <c r="B37382">
        <v>294</v>
      </c>
      <c r="C37382" t="s">
        <v>61</v>
      </c>
      <c r="D37382" s="1">
        <v>41456</v>
      </c>
      <c r="F37382">
        <v>4</v>
      </c>
      <c r="G37382">
        <v>73390</v>
      </c>
      <c r="H37382" t="s">
        <v>66</v>
      </c>
      <c r="J37382" t="s">
        <v>14</v>
      </c>
      <c r="K37382">
        <v>45</v>
      </c>
      <c r="L37382" t="s">
        <v>15</v>
      </c>
    </row>
    <row r="37383" spans="1:12">
      <c r="A37383" t="e">
        <f ca="1">E00251513343121</f>
        <v>#NAME?</v>
      </c>
      <c r="B37383">
        <v>470</v>
      </c>
      <c r="C37383" t="s">
        <v>457</v>
      </c>
      <c r="D37383" s="1">
        <v>41612</v>
      </c>
      <c r="F37383">
        <v>3</v>
      </c>
      <c r="G37383">
        <v>7291</v>
      </c>
      <c r="H37383" t="s">
        <v>163</v>
      </c>
      <c r="J37383" t="s">
        <v>14</v>
      </c>
      <c r="K37383">
        <v>57</v>
      </c>
      <c r="L37383" t="s">
        <v>15</v>
      </c>
    </row>
    <row r="37384" spans="1:12">
      <c r="A37384" t="e">
        <f ca="1">E00251432209721</f>
        <v>#NAME?</v>
      </c>
      <c r="B37384">
        <v>489</v>
      </c>
      <c r="C37384" t="s">
        <v>100</v>
      </c>
      <c r="D37384" s="1">
        <v>41050</v>
      </c>
      <c r="F37384">
        <v>1</v>
      </c>
      <c r="G37384">
        <v>38910</v>
      </c>
      <c r="H37384" t="s">
        <v>858</v>
      </c>
      <c r="J37384" t="s">
        <v>14</v>
      </c>
      <c r="K37384">
        <v>39</v>
      </c>
      <c r="L37384" t="s">
        <v>15</v>
      </c>
    </row>
    <row r="37385" spans="1:12">
      <c r="A37385" t="e">
        <f ca="1">E00251513270121</f>
        <v>#NAME?</v>
      </c>
      <c r="B37385">
        <v>482</v>
      </c>
      <c r="C37385" t="s">
        <v>471</v>
      </c>
      <c r="D37385" s="1">
        <v>43004</v>
      </c>
      <c r="F37385">
        <v>1</v>
      </c>
      <c r="G37385">
        <v>4019</v>
      </c>
      <c r="H37385" t="s">
        <v>26</v>
      </c>
      <c r="J37385" t="s">
        <v>14</v>
      </c>
      <c r="K37385">
        <v>48</v>
      </c>
      <c r="L37385" t="s">
        <v>15</v>
      </c>
    </row>
    <row r="37386" spans="1:12">
      <c r="A37386" t="e">
        <f ca="1">E00251513343121</f>
        <v>#NAME?</v>
      </c>
      <c r="B37386">
        <v>470</v>
      </c>
      <c r="C37386" t="s">
        <v>457</v>
      </c>
      <c r="D37386" s="1">
        <v>41400</v>
      </c>
      <c r="F37386">
        <v>1</v>
      </c>
      <c r="G37386">
        <v>542</v>
      </c>
      <c r="H37386" t="s">
        <v>1202</v>
      </c>
      <c r="J37386" t="s">
        <v>14</v>
      </c>
      <c r="K37386">
        <v>57</v>
      </c>
      <c r="L37386" t="s">
        <v>15</v>
      </c>
    </row>
    <row r="37387" spans="1:12">
      <c r="A37387" t="e">
        <f ca="1">E00251518891821</f>
        <v>#NAME?</v>
      </c>
      <c r="B37387">
        <v>294</v>
      </c>
      <c r="C37387" t="s">
        <v>61</v>
      </c>
      <c r="D37387" s="1">
        <v>41843</v>
      </c>
      <c r="F37387">
        <v>2</v>
      </c>
      <c r="G37387">
        <v>7962</v>
      </c>
      <c r="H37387" t="s">
        <v>111</v>
      </c>
      <c r="J37387" t="s">
        <v>14</v>
      </c>
      <c r="K37387">
        <v>47</v>
      </c>
      <c r="L37387" t="s">
        <v>22</v>
      </c>
    </row>
    <row r="37388" spans="1:12">
      <c r="A37388" t="e">
        <f ca="1">E00251518891821</f>
        <v>#NAME?</v>
      </c>
      <c r="B37388">
        <v>294</v>
      </c>
      <c r="C37388" t="s">
        <v>61</v>
      </c>
      <c r="D37388" s="1">
        <v>41843</v>
      </c>
      <c r="F37388">
        <v>3</v>
      </c>
      <c r="G37388">
        <v>7262</v>
      </c>
      <c r="H37388" t="s">
        <v>198</v>
      </c>
      <c r="J37388" t="s">
        <v>14</v>
      </c>
      <c r="K37388">
        <v>47</v>
      </c>
      <c r="L37388" t="s">
        <v>15</v>
      </c>
    </row>
    <row r="37389" spans="1:12">
      <c r="A37389" t="e">
        <f ca="1">E00251439955221</f>
        <v>#NAME?</v>
      </c>
      <c r="B37389">
        <v>438</v>
      </c>
      <c r="C37389" t="s">
        <v>474</v>
      </c>
      <c r="D37389" s="1">
        <v>42775</v>
      </c>
      <c r="F37389">
        <v>1</v>
      </c>
      <c r="G37389">
        <v>7242</v>
      </c>
      <c r="H37389" t="s">
        <v>93</v>
      </c>
      <c r="J37389" t="s">
        <v>14</v>
      </c>
      <c r="K37389">
        <v>53</v>
      </c>
      <c r="L37389" t="s">
        <v>15</v>
      </c>
    </row>
    <row r="37390" spans="1:12">
      <c r="A37390" t="e">
        <f ca="1">E00251439955221</f>
        <v>#NAME?</v>
      </c>
      <c r="B37390">
        <v>438</v>
      </c>
      <c r="C37390" t="s">
        <v>474</v>
      </c>
      <c r="D37390" s="1">
        <v>42775</v>
      </c>
      <c r="F37390">
        <v>2</v>
      </c>
      <c r="G37390">
        <v>34690</v>
      </c>
      <c r="H37390" t="s">
        <v>118</v>
      </c>
      <c r="J37390" t="s">
        <v>14</v>
      </c>
      <c r="K37390">
        <v>53</v>
      </c>
      <c r="L37390" t="s">
        <v>15</v>
      </c>
    </row>
    <row r="37391" spans="1:12">
      <c r="A37391" t="e">
        <f ca="1">E00251439955221</f>
        <v>#NAME?</v>
      </c>
      <c r="B37391">
        <v>746</v>
      </c>
      <c r="C37391" t="s">
        <v>527</v>
      </c>
      <c r="D37391" s="1">
        <v>41873</v>
      </c>
      <c r="F37391">
        <v>1</v>
      </c>
      <c r="G37391">
        <v>4019</v>
      </c>
      <c r="H37391" t="s">
        <v>26</v>
      </c>
      <c r="I37391" t="s">
        <v>56</v>
      </c>
      <c r="J37391" t="s">
        <v>57</v>
      </c>
      <c r="K37391">
        <v>51</v>
      </c>
      <c r="L37391" t="s">
        <v>15</v>
      </c>
    </row>
    <row r="37392" spans="1:12">
      <c r="A37392" t="e">
        <f ca="1">E00251424013321</f>
        <v>#NAME?</v>
      </c>
      <c r="B37392">
        <v>100</v>
      </c>
      <c r="C37392" t="s">
        <v>54</v>
      </c>
      <c r="D37392" s="1">
        <v>41649</v>
      </c>
      <c r="E37392">
        <v>3</v>
      </c>
      <c r="F37392">
        <v>1</v>
      </c>
      <c r="G37392">
        <v>7847</v>
      </c>
      <c r="H37392" t="s">
        <v>622</v>
      </c>
      <c r="J37392" t="s">
        <v>34</v>
      </c>
      <c r="K37392">
        <v>46</v>
      </c>
      <c r="L37392" t="s">
        <v>22</v>
      </c>
    </row>
    <row r="37393" spans="1:12">
      <c r="A37393" t="e">
        <f ca="1">E00251513343121</f>
        <v>#NAME?</v>
      </c>
      <c r="B37393">
        <v>718</v>
      </c>
      <c r="C37393" t="s">
        <v>32</v>
      </c>
      <c r="D37393" s="1">
        <v>41281</v>
      </c>
      <c r="E37393">
        <v>1</v>
      </c>
      <c r="F37393">
        <v>7</v>
      </c>
      <c r="G37393">
        <v>2809</v>
      </c>
      <c r="H37393" t="s">
        <v>90</v>
      </c>
      <c r="J37393" t="s">
        <v>34</v>
      </c>
      <c r="K37393">
        <v>56</v>
      </c>
      <c r="L37393" t="s">
        <v>15</v>
      </c>
    </row>
    <row r="37394" spans="1:12">
      <c r="A37394" t="e">
        <f ca="1">E00251510819821</f>
        <v>#NAME?</v>
      </c>
      <c r="B37394">
        <v>108</v>
      </c>
      <c r="C37394" t="s">
        <v>481</v>
      </c>
      <c r="D37394" s="1">
        <v>42996</v>
      </c>
      <c r="F37394">
        <v>1</v>
      </c>
      <c r="G37394">
        <v>5718</v>
      </c>
      <c r="H37394" t="s">
        <v>244</v>
      </c>
      <c r="J37394" t="s">
        <v>14</v>
      </c>
      <c r="K37394">
        <v>53</v>
      </c>
      <c r="L37394" t="s">
        <v>15</v>
      </c>
    </row>
    <row r="37395" spans="1:12">
      <c r="A37395" t="e">
        <f ca="1">E00251439554421</f>
        <v>#NAME?</v>
      </c>
      <c r="B37395">
        <v>1786</v>
      </c>
      <c r="C37395" t="s">
        <v>37</v>
      </c>
      <c r="D37395" s="1">
        <v>41850</v>
      </c>
      <c r="F37395">
        <v>1</v>
      </c>
      <c r="G37395">
        <v>7821</v>
      </c>
      <c r="H37395" t="s">
        <v>177</v>
      </c>
      <c r="J37395" t="s">
        <v>14</v>
      </c>
      <c r="K37395">
        <v>51</v>
      </c>
      <c r="L37395" t="s">
        <v>22</v>
      </c>
    </row>
    <row r="37396" spans="1:12">
      <c r="A37396" t="e">
        <f ca="1">E00251510213921</f>
        <v>#NAME?</v>
      </c>
      <c r="B37396">
        <v>164</v>
      </c>
      <c r="C37396" t="s">
        <v>792</v>
      </c>
      <c r="D37396" s="1">
        <v>42411</v>
      </c>
      <c r="F37396">
        <v>1</v>
      </c>
      <c r="G37396">
        <v>8798</v>
      </c>
      <c r="H37396" t="s">
        <v>314</v>
      </c>
      <c r="J37396" t="s">
        <v>14</v>
      </c>
      <c r="K37396">
        <v>56</v>
      </c>
      <c r="L37396" t="s">
        <v>15</v>
      </c>
    </row>
    <row r="37397" spans="1:12">
      <c r="A37397" t="e">
        <f ca="1">E00251513343121</f>
        <v>#NAME?</v>
      </c>
      <c r="B37397">
        <v>470</v>
      </c>
      <c r="C37397" t="s">
        <v>457</v>
      </c>
      <c r="D37397" s="1">
        <v>40940</v>
      </c>
      <c r="F37397">
        <v>2</v>
      </c>
      <c r="G37397">
        <v>2459</v>
      </c>
      <c r="H37397" t="s">
        <v>472</v>
      </c>
      <c r="J37397" t="s">
        <v>14</v>
      </c>
      <c r="K37397">
        <v>55</v>
      </c>
      <c r="L37397" t="s">
        <v>15</v>
      </c>
    </row>
    <row r="37398" spans="1:12">
      <c r="A37398" t="e">
        <f ca="1">E00251513343121</f>
        <v>#NAME?</v>
      </c>
      <c r="B37398">
        <v>470</v>
      </c>
      <c r="C37398" t="s">
        <v>457</v>
      </c>
      <c r="D37398" s="1">
        <v>41922</v>
      </c>
      <c r="F37398">
        <v>1</v>
      </c>
      <c r="G37398">
        <v>7820</v>
      </c>
      <c r="H37398" t="s">
        <v>233</v>
      </c>
      <c r="J37398" t="s">
        <v>14</v>
      </c>
      <c r="K37398">
        <v>58</v>
      </c>
      <c r="L37398" t="s">
        <v>22</v>
      </c>
    </row>
    <row r="37399" spans="1:12">
      <c r="A37399" t="e">
        <f ca="1">E00251513343121</f>
        <v>#NAME?</v>
      </c>
      <c r="B37399">
        <v>470</v>
      </c>
      <c r="C37399" t="s">
        <v>457</v>
      </c>
      <c r="D37399" s="1">
        <v>41936</v>
      </c>
      <c r="F37399">
        <v>1</v>
      </c>
      <c r="G37399">
        <v>7820</v>
      </c>
      <c r="H37399" t="s">
        <v>233</v>
      </c>
      <c r="J37399" t="s">
        <v>14</v>
      </c>
      <c r="K37399">
        <v>58</v>
      </c>
      <c r="L37399" t="s">
        <v>22</v>
      </c>
    </row>
    <row r="37400" spans="1:12">
      <c r="A37400" t="e">
        <f ca="1">E00251518891821</f>
        <v>#NAME?</v>
      </c>
      <c r="B37400">
        <v>292</v>
      </c>
      <c r="C37400" t="s">
        <v>467</v>
      </c>
      <c r="D37400" s="1">
        <v>41340</v>
      </c>
      <c r="F37400">
        <v>2</v>
      </c>
      <c r="G37400">
        <v>7262</v>
      </c>
      <c r="H37400" t="s">
        <v>198</v>
      </c>
      <c r="J37400" t="s">
        <v>14</v>
      </c>
      <c r="K37400">
        <v>45</v>
      </c>
      <c r="L37400" t="s">
        <v>15</v>
      </c>
    </row>
    <row r="37401" spans="1:12">
      <c r="A37401" t="e">
        <f ca="1">E00251439955221</f>
        <v>#NAME?</v>
      </c>
      <c r="B37401">
        <v>438</v>
      </c>
      <c r="C37401" t="s">
        <v>474</v>
      </c>
      <c r="D37401" s="1">
        <v>41733</v>
      </c>
      <c r="F37401">
        <v>1</v>
      </c>
      <c r="G37401">
        <v>5368</v>
      </c>
      <c r="H37401" t="s">
        <v>101</v>
      </c>
      <c r="J37401" t="s">
        <v>14</v>
      </c>
      <c r="K37401">
        <v>50</v>
      </c>
      <c r="L37401" t="s">
        <v>15</v>
      </c>
    </row>
    <row r="37402" spans="1:12">
      <c r="A37402" t="e">
        <f ca="1">E00251439955221</f>
        <v>#NAME?</v>
      </c>
      <c r="B37402">
        <v>438</v>
      </c>
      <c r="C37402" t="s">
        <v>474</v>
      </c>
      <c r="D37402" s="1">
        <v>41733</v>
      </c>
      <c r="F37402">
        <v>2</v>
      </c>
      <c r="G37402">
        <v>53510</v>
      </c>
      <c r="H37402" t="s">
        <v>755</v>
      </c>
      <c r="J37402" t="s">
        <v>14</v>
      </c>
      <c r="K37402">
        <v>50</v>
      </c>
      <c r="L37402" t="s">
        <v>15</v>
      </c>
    </row>
    <row r="37403" spans="1:12">
      <c r="A37403" t="e">
        <f ca="1">E00251527266521</f>
        <v>#NAME?</v>
      </c>
      <c r="B37403">
        <v>4989</v>
      </c>
      <c r="C37403" t="s">
        <v>1636</v>
      </c>
      <c r="D37403" s="1">
        <v>42082</v>
      </c>
      <c r="F37403">
        <v>1</v>
      </c>
      <c r="G37403">
        <v>8830</v>
      </c>
      <c r="H37403" t="s">
        <v>691</v>
      </c>
      <c r="J37403" t="s">
        <v>14</v>
      </c>
      <c r="K37403">
        <v>55</v>
      </c>
      <c r="L37403" t="s">
        <v>15</v>
      </c>
    </row>
    <row r="37404" spans="1:12">
      <c r="A37404" t="e">
        <f ca="1">E00251424013321</f>
        <v>#NAME?</v>
      </c>
      <c r="B37404">
        <v>104</v>
      </c>
      <c r="C37404" t="s">
        <v>88</v>
      </c>
      <c r="D37404" s="1">
        <v>41234</v>
      </c>
      <c r="F37404">
        <v>2</v>
      </c>
      <c r="G37404">
        <v>7235</v>
      </c>
      <c r="H37404" t="s">
        <v>108</v>
      </c>
      <c r="J37404" t="s">
        <v>14</v>
      </c>
      <c r="K37404">
        <v>45</v>
      </c>
      <c r="L37404" t="s">
        <v>15</v>
      </c>
    </row>
    <row r="37405" spans="1:12">
      <c r="A37405" t="e">
        <f ca="1">E00251439955221</f>
        <v>#NAME?</v>
      </c>
      <c r="B37405">
        <v>438</v>
      </c>
      <c r="C37405" t="s">
        <v>474</v>
      </c>
      <c r="D37405" s="1">
        <v>41733</v>
      </c>
      <c r="F37405">
        <v>5</v>
      </c>
      <c r="G37405">
        <v>72670</v>
      </c>
      <c r="H37405" t="s">
        <v>223</v>
      </c>
      <c r="J37405" t="s">
        <v>14</v>
      </c>
      <c r="K37405">
        <v>50</v>
      </c>
      <c r="L37405" t="s">
        <v>15</v>
      </c>
    </row>
    <row r="37406" spans="1:12">
      <c r="A37406" t="e">
        <f ca="1">E00251439955221</f>
        <v>#NAME?</v>
      </c>
      <c r="B37406">
        <v>438</v>
      </c>
      <c r="C37406" t="s">
        <v>474</v>
      </c>
      <c r="D37406" s="1">
        <v>42516</v>
      </c>
      <c r="F37406">
        <v>3</v>
      </c>
      <c r="G37406">
        <v>34690</v>
      </c>
      <c r="H37406" t="s">
        <v>118</v>
      </c>
      <c r="J37406" t="s">
        <v>14</v>
      </c>
      <c r="K37406">
        <v>52</v>
      </c>
      <c r="L37406" t="s">
        <v>15</v>
      </c>
    </row>
    <row r="37407" spans="1:12">
      <c r="A37407" t="e">
        <f ca="1">E00251510819821</f>
        <v>#NAME?</v>
      </c>
      <c r="B37407">
        <v>108</v>
      </c>
      <c r="C37407" t="s">
        <v>481</v>
      </c>
      <c r="D37407" s="1">
        <v>42996</v>
      </c>
      <c r="F37407">
        <v>6</v>
      </c>
      <c r="G37407">
        <v>3051</v>
      </c>
      <c r="H37407" t="s">
        <v>13</v>
      </c>
      <c r="J37407" t="s">
        <v>14</v>
      </c>
      <c r="K37407">
        <v>53</v>
      </c>
      <c r="L37407" t="s">
        <v>15</v>
      </c>
    </row>
    <row r="37408" spans="1:12">
      <c r="A37408" t="e">
        <f ca="1">E00251617695721</f>
        <v>#NAME?</v>
      </c>
      <c r="B37408">
        <v>495</v>
      </c>
      <c r="C37408" t="s">
        <v>347</v>
      </c>
      <c r="D37408" s="1">
        <v>42814</v>
      </c>
      <c r="F37408">
        <v>2</v>
      </c>
      <c r="G37408">
        <v>60090</v>
      </c>
      <c r="H37408" t="s">
        <v>181</v>
      </c>
      <c r="J37408" t="s">
        <v>14</v>
      </c>
      <c r="K37408">
        <v>66</v>
      </c>
      <c r="L37408" t="s">
        <v>15</v>
      </c>
    </row>
    <row r="37409" spans="1:12">
      <c r="A37409" t="e">
        <f ca="1">E00251432445021</f>
        <v>#NAME?</v>
      </c>
      <c r="B37409">
        <v>481</v>
      </c>
      <c r="C37409" t="s">
        <v>402</v>
      </c>
      <c r="D37409" s="1">
        <v>42339</v>
      </c>
      <c r="F37409">
        <v>3</v>
      </c>
      <c r="G37409">
        <v>6929</v>
      </c>
      <c r="H37409" t="s">
        <v>36</v>
      </c>
      <c r="J37409" t="s">
        <v>14</v>
      </c>
      <c r="K37409">
        <v>45</v>
      </c>
      <c r="L37409" t="s">
        <v>15</v>
      </c>
    </row>
    <row r="37410" spans="1:12">
      <c r="A37410" t="e">
        <f ca="1">E00251432445021</f>
        <v>#NAME?</v>
      </c>
      <c r="B37410">
        <v>481</v>
      </c>
      <c r="C37410" t="s">
        <v>402</v>
      </c>
      <c r="D37410" s="1">
        <v>42486</v>
      </c>
      <c r="F37410">
        <v>6</v>
      </c>
      <c r="G37410">
        <v>5369</v>
      </c>
      <c r="H37410" t="s">
        <v>253</v>
      </c>
      <c r="J37410" t="s">
        <v>14</v>
      </c>
      <c r="K37410">
        <v>46</v>
      </c>
      <c r="L37410" t="s">
        <v>15</v>
      </c>
    </row>
    <row r="37411" spans="1:12">
      <c r="A37411" t="e">
        <f ca="1">E00251432445021</f>
        <v>#NAME?</v>
      </c>
      <c r="B37411">
        <v>481</v>
      </c>
      <c r="C37411" t="s">
        <v>402</v>
      </c>
      <c r="D37411" s="1">
        <v>42527</v>
      </c>
      <c r="F37411">
        <v>6</v>
      </c>
      <c r="G37411">
        <v>61172</v>
      </c>
      <c r="H37411" t="s">
        <v>48</v>
      </c>
      <c r="J37411" t="s">
        <v>14</v>
      </c>
      <c r="K37411">
        <v>46</v>
      </c>
      <c r="L37411" t="s">
        <v>15</v>
      </c>
    </row>
    <row r="37412" spans="1:12">
      <c r="A37412" t="e">
        <f ca="1">E00251432445021</f>
        <v>#NAME?</v>
      </c>
      <c r="B37412">
        <v>481</v>
      </c>
      <c r="C37412" t="s">
        <v>402</v>
      </c>
      <c r="D37412" s="1">
        <v>42999</v>
      </c>
      <c r="F37412">
        <v>5</v>
      </c>
      <c r="G37412">
        <v>27800</v>
      </c>
      <c r="H37412" t="s">
        <v>145</v>
      </c>
      <c r="J37412" t="s">
        <v>14</v>
      </c>
      <c r="K37412">
        <v>47</v>
      </c>
      <c r="L37412" t="s">
        <v>15</v>
      </c>
    </row>
    <row r="37413" spans="1:12">
      <c r="A37413" t="e">
        <f ca="1">E00251432427221</f>
        <v>#NAME?</v>
      </c>
      <c r="B37413">
        <v>6156</v>
      </c>
      <c r="C37413" t="s">
        <v>352</v>
      </c>
      <c r="D37413" s="1">
        <v>42489</v>
      </c>
      <c r="F37413">
        <v>1</v>
      </c>
      <c r="G37413">
        <v>7350</v>
      </c>
      <c r="H37413" t="s">
        <v>192</v>
      </c>
      <c r="J37413" t="s">
        <v>14</v>
      </c>
      <c r="K37413">
        <v>48</v>
      </c>
      <c r="L37413" t="s">
        <v>15</v>
      </c>
    </row>
    <row r="37414" spans="1:12">
      <c r="A37414" t="e">
        <f ca="1">E00251439955221</f>
        <v>#NAME?</v>
      </c>
      <c r="B37414">
        <v>438</v>
      </c>
      <c r="C37414" t="s">
        <v>474</v>
      </c>
      <c r="D37414" s="1">
        <v>41908</v>
      </c>
      <c r="F37414">
        <v>1</v>
      </c>
      <c r="G37414">
        <v>4019</v>
      </c>
      <c r="H37414" t="s">
        <v>26</v>
      </c>
      <c r="J37414" t="s">
        <v>14</v>
      </c>
      <c r="K37414">
        <v>51</v>
      </c>
      <c r="L37414" t="s">
        <v>15</v>
      </c>
    </row>
    <row r="37415" spans="1:12">
      <c r="A37415" t="e">
        <f ca="1">E00251439955221</f>
        <v>#NAME?</v>
      </c>
      <c r="B37415">
        <v>438</v>
      </c>
      <c r="C37415" t="s">
        <v>474</v>
      </c>
      <c r="D37415" s="1">
        <v>42174</v>
      </c>
      <c r="F37415">
        <v>1</v>
      </c>
      <c r="G37415">
        <v>4019</v>
      </c>
      <c r="H37415" t="s">
        <v>26</v>
      </c>
      <c r="J37415" t="s">
        <v>14</v>
      </c>
      <c r="K37415">
        <v>51</v>
      </c>
      <c r="L37415" t="s">
        <v>15</v>
      </c>
    </row>
    <row r="37416" spans="1:12">
      <c r="A37416" t="e">
        <f ca="1">E00251439955221</f>
        <v>#NAME?</v>
      </c>
      <c r="B37416">
        <v>438</v>
      </c>
      <c r="C37416" t="s">
        <v>474</v>
      </c>
      <c r="D37416" s="1">
        <v>41092</v>
      </c>
      <c r="F37416">
        <v>2</v>
      </c>
      <c r="G37416">
        <v>57400</v>
      </c>
      <c r="H37416" t="s">
        <v>478</v>
      </c>
      <c r="J37416" t="s">
        <v>14</v>
      </c>
      <c r="K37416">
        <v>48</v>
      </c>
      <c r="L37416" t="s">
        <v>15</v>
      </c>
    </row>
    <row r="37417" spans="1:12">
      <c r="A37417" t="e">
        <f ca="1">E00251424013321</f>
        <v>#NAME?</v>
      </c>
      <c r="B37417">
        <v>104</v>
      </c>
      <c r="C37417" t="s">
        <v>88</v>
      </c>
      <c r="D37417" s="1">
        <v>42968</v>
      </c>
      <c r="F37417">
        <v>1</v>
      </c>
      <c r="G37417">
        <v>7847</v>
      </c>
      <c r="H37417" t="s">
        <v>622</v>
      </c>
      <c r="J37417" t="s">
        <v>14</v>
      </c>
      <c r="K37417">
        <v>49</v>
      </c>
      <c r="L37417" t="s">
        <v>22</v>
      </c>
    </row>
    <row r="37418" spans="1:12">
      <c r="A37418" t="e">
        <f ca="1">E00251510819821</f>
        <v>#NAME?</v>
      </c>
      <c r="B37418">
        <v>108</v>
      </c>
      <c r="C37418" t="s">
        <v>481</v>
      </c>
      <c r="D37418" s="1">
        <v>42086</v>
      </c>
      <c r="F37418">
        <v>1</v>
      </c>
      <c r="G37418">
        <v>71940</v>
      </c>
      <c r="H37418" t="s">
        <v>135</v>
      </c>
      <c r="J37418" t="s">
        <v>14</v>
      </c>
      <c r="K37418">
        <v>50</v>
      </c>
      <c r="L37418" t="s">
        <v>15</v>
      </c>
    </row>
    <row r="37419" spans="1:12">
      <c r="A37419" t="e">
        <f ca="1">E00251510819821</f>
        <v>#NAME?</v>
      </c>
      <c r="B37419">
        <v>108</v>
      </c>
      <c r="C37419" t="s">
        <v>481</v>
      </c>
      <c r="D37419" s="1">
        <v>41691</v>
      </c>
      <c r="F37419">
        <v>1</v>
      </c>
      <c r="G37419">
        <v>7810</v>
      </c>
      <c r="H37419" t="s">
        <v>143</v>
      </c>
      <c r="J37419" t="s">
        <v>14</v>
      </c>
      <c r="K37419">
        <v>49</v>
      </c>
      <c r="L37419" t="s">
        <v>15</v>
      </c>
    </row>
    <row r="37420" spans="1:12">
      <c r="A37420" t="e">
        <f ca="1">E00251432427221</f>
        <v>#NAME?</v>
      </c>
      <c r="B37420">
        <v>502</v>
      </c>
      <c r="C37420" t="s">
        <v>172</v>
      </c>
      <c r="D37420" s="1">
        <v>40963</v>
      </c>
      <c r="F37420">
        <v>2</v>
      </c>
      <c r="G37420">
        <v>40599</v>
      </c>
      <c r="H37420" t="s">
        <v>475</v>
      </c>
      <c r="J37420" t="s">
        <v>14</v>
      </c>
      <c r="K37420">
        <v>44</v>
      </c>
      <c r="L37420" t="s">
        <v>15</v>
      </c>
    </row>
    <row r="37421" spans="1:12">
      <c r="A37421" t="e">
        <f ca="1">E00251424013321</f>
        <v>#NAME?</v>
      </c>
      <c r="B37421">
        <v>104</v>
      </c>
      <c r="C37421" t="s">
        <v>88</v>
      </c>
      <c r="D37421" s="1">
        <v>41318</v>
      </c>
      <c r="F37421">
        <v>2</v>
      </c>
      <c r="G37421">
        <v>5533</v>
      </c>
      <c r="H37421" t="s">
        <v>537</v>
      </c>
      <c r="J37421" t="s">
        <v>14</v>
      </c>
      <c r="K37421">
        <v>45</v>
      </c>
      <c r="L37421" t="s">
        <v>15</v>
      </c>
    </row>
    <row r="37422" spans="1:12">
      <c r="A37422" t="e">
        <f ca="1">E00251424013321</f>
        <v>#NAME?</v>
      </c>
      <c r="B37422">
        <v>104</v>
      </c>
      <c r="C37422" t="s">
        <v>88</v>
      </c>
      <c r="D37422" s="1">
        <v>41649</v>
      </c>
      <c r="F37422">
        <v>1</v>
      </c>
      <c r="G37422">
        <v>7847</v>
      </c>
      <c r="H37422" t="s">
        <v>622</v>
      </c>
      <c r="J37422" t="s">
        <v>14</v>
      </c>
      <c r="K37422">
        <v>46</v>
      </c>
      <c r="L37422" t="s">
        <v>22</v>
      </c>
    </row>
    <row r="37423" spans="1:12">
      <c r="A37423" t="e">
        <f ca="1">E00251424013321</f>
        <v>#NAME?</v>
      </c>
      <c r="B37423">
        <v>104</v>
      </c>
      <c r="C37423" t="s">
        <v>88</v>
      </c>
      <c r="D37423" s="1">
        <v>42055</v>
      </c>
      <c r="F37423">
        <v>1</v>
      </c>
      <c r="G37423">
        <v>7242</v>
      </c>
      <c r="H37423" t="s">
        <v>93</v>
      </c>
      <c r="J37423" t="s">
        <v>14</v>
      </c>
      <c r="K37423">
        <v>47</v>
      </c>
      <c r="L37423" t="s">
        <v>15</v>
      </c>
    </row>
    <row r="37424" spans="1:12">
      <c r="A37424" t="e">
        <f ca="1">E00251432427221</f>
        <v>#NAME?</v>
      </c>
      <c r="B37424">
        <v>6156</v>
      </c>
      <c r="C37424" t="s">
        <v>352</v>
      </c>
      <c r="D37424" s="1">
        <v>42398</v>
      </c>
      <c r="F37424">
        <v>1</v>
      </c>
      <c r="G37424">
        <v>463</v>
      </c>
      <c r="H37424" t="s">
        <v>259</v>
      </c>
      <c r="J37424" t="s">
        <v>14</v>
      </c>
      <c r="K37424">
        <v>47</v>
      </c>
      <c r="L37424" t="s">
        <v>15</v>
      </c>
    </row>
    <row r="37425" spans="1:12">
      <c r="A37425" t="e">
        <f ca="1">E00251510819821</f>
        <v>#NAME?</v>
      </c>
      <c r="B37425">
        <v>108</v>
      </c>
      <c r="C37425" t="s">
        <v>481</v>
      </c>
      <c r="D37425" s="1">
        <v>42216</v>
      </c>
      <c r="F37425">
        <v>1</v>
      </c>
      <c r="G37425">
        <v>70401</v>
      </c>
      <c r="H37425" t="s">
        <v>485</v>
      </c>
      <c r="J37425" t="s">
        <v>14</v>
      </c>
      <c r="K37425">
        <v>51</v>
      </c>
      <c r="L37425" t="s">
        <v>15</v>
      </c>
    </row>
    <row r="37426" spans="1:12">
      <c r="A37426" t="e">
        <f ca="1">E00251432445021</f>
        <v>#NAME?</v>
      </c>
      <c r="B37426">
        <v>481</v>
      </c>
      <c r="C37426" t="s">
        <v>402</v>
      </c>
      <c r="D37426" s="1">
        <v>41920</v>
      </c>
      <c r="F37426">
        <v>4</v>
      </c>
      <c r="G37426">
        <v>7243</v>
      </c>
      <c r="H37426" t="s">
        <v>42</v>
      </c>
      <c r="J37426" t="s">
        <v>14</v>
      </c>
      <c r="K37426">
        <v>44</v>
      </c>
      <c r="L37426" t="s">
        <v>15</v>
      </c>
    </row>
    <row r="37427" spans="1:12">
      <c r="A37427" t="e">
        <f ca="1">E00251510819821</f>
        <v>#NAME?</v>
      </c>
      <c r="B37427">
        <v>108</v>
      </c>
      <c r="C37427" t="s">
        <v>481</v>
      </c>
      <c r="D37427" s="1">
        <v>42492</v>
      </c>
      <c r="F37427">
        <v>1</v>
      </c>
      <c r="G37427">
        <v>71536</v>
      </c>
      <c r="H37427" t="s">
        <v>70</v>
      </c>
      <c r="J37427" t="s">
        <v>14</v>
      </c>
      <c r="K37427">
        <v>51</v>
      </c>
      <c r="L37427" t="s">
        <v>15</v>
      </c>
    </row>
    <row r="37428" spans="1:12">
      <c r="A37428" t="e">
        <f ca="1">E00251510819821</f>
        <v>#NAME?</v>
      </c>
      <c r="B37428">
        <v>108</v>
      </c>
      <c r="C37428" t="s">
        <v>481</v>
      </c>
      <c r="D37428" s="1">
        <v>42996</v>
      </c>
      <c r="F37428">
        <v>3</v>
      </c>
      <c r="G37428">
        <v>27800</v>
      </c>
      <c r="H37428" t="s">
        <v>145</v>
      </c>
      <c r="J37428" t="s">
        <v>14</v>
      </c>
      <c r="K37428">
        <v>53</v>
      </c>
      <c r="L37428" t="s">
        <v>15</v>
      </c>
    </row>
    <row r="37429" spans="1:12">
      <c r="A37429" t="e">
        <f t="shared" ref="A37429:A37445" ca="1" si="349">E00251432445021</f>
        <v>#NAME?</v>
      </c>
      <c r="B37429">
        <v>481</v>
      </c>
      <c r="C37429" t="s">
        <v>402</v>
      </c>
      <c r="D37429" s="1">
        <v>42044</v>
      </c>
      <c r="F37429">
        <v>6</v>
      </c>
      <c r="G37429">
        <v>61172</v>
      </c>
      <c r="H37429" t="s">
        <v>48</v>
      </c>
      <c r="J37429" t="s">
        <v>14</v>
      </c>
      <c r="K37429">
        <v>44</v>
      </c>
      <c r="L37429" t="s">
        <v>15</v>
      </c>
    </row>
    <row r="37430" spans="1:12">
      <c r="A37430" t="e">
        <f t="shared" ca="1" si="349"/>
        <v>#NAME?</v>
      </c>
      <c r="B37430">
        <v>481</v>
      </c>
      <c r="C37430" t="s">
        <v>402</v>
      </c>
      <c r="D37430" s="1">
        <v>42325</v>
      </c>
      <c r="F37430">
        <v>4</v>
      </c>
      <c r="G37430">
        <v>6929</v>
      </c>
      <c r="H37430" t="s">
        <v>36</v>
      </c>
      <c r="J37430" t="s">
        <v>14</v>
      </c>
      <c r="K37430">
        <v>45</v>
      </c>
      <c r="L37430" t="s">
        <v>15</v>
      </c>
    </row>
    <row r="37431" spans="1:12">
      <c r="A37431" t="e">
        <f t="shared" ca="1" si="349"/>
        <v>#NAME?</v>
      </c>
      <c r="B37431">
        <v>481</v>
      </c>
      <c r="C37431" t="s">
        <v>402</v>
      </c>
      <c r="D37431" s="1">
        <v>42919</v>
      </c>
      <c r="F37431">
        <v>1</v>
      </c>
      <c r="G37431">
        <v>49390</v>
      </c>
      <c r="H37431" t="s">
        <v>59</v>
      </c>
      <c r="J37431" t="s">
        <v>14</v>
      </c>
      <c r="K37431">
        <v>47</v>
      </c>
      <c r="L37431" t="s">
        <v>15</v>
      </c>
    </row>
    <row r="37432" spans="1:12">
      <c r="A37432" t="e">
        <f t="shared" ca="1" si="349"/>
        <v>#NAME?</v>
      </c>
      <c r="B37432">
        <v>827</v>
      </c>
      <c r="C37432" t="s">
        <v>205</v>
      </c>
      <c r="D37432" s="1">
        <v>42105</v>
      </c>
      <c r="F37432">
        <v>2</v>
      </c>
      <c r="G37432">
        <v>72704</v>
      </c>
      <c r="H37432" t="s">
        <v>855</v>
      </c>
      <c r="I37432" t="s">
        <v>56</v>
      </c>
      <c r="J37432" t="s">
        <v>57</v>
      </c>
      <c r="K37432">
        <v>45</v>
      </c>
      <c r="L37432" t="s">
        <v>15</v>
      </c>
    </row>
    <row r="37433" spans="1:12">
      <c r="A37433" t="e">
        <f t="shared" ca="1" si="349"/>
        <v>#NAME?</v>
      </c>
      <c r="B37433">
        <v>481</v>
      </c>
      <c r="C37433" t="s">
        <v>402</v>
      </c>
      <c r="D37433" s="1">
        <v>42747</v>
      </c>
      <c r="F37433">
        <v>2</v>
      </c>
      <c r="G37433">
        <v>49390</v>
      </c>
      <c r="H37433" t="s">
        <v>59</v>
      </c>
      <c r="J37433" t="s">
        <v>14</v>
      </c>
      <c r="K37433">
        <v>46</v>
      </c>
      <c r="L37433" t="s">
        <v>15</v>
      </c>
    </row>
    <row r="37434" spans="1:12">
      <c r="A37434" t="e">
        <f t="shared" ca="1" si="349"/>
        <v>#NAME?</v>
      </c>
      <c r="B37434">
        <v>481</v>
      </c>
      <c r="C37434" t="s">
        <v>402</v>
      </c>
      <c r="D37434" s="1">
        <v>42543</v>
      </c>
      <c r="F37434">
        <v>6</v>
      </c>
      <c r="G37434">
        <v>61172</v>
      </c>
      <c r="H37434" t="s">
        <v>48</v>
      </c>
      <c r="J37434" t="s">
        <v>14</v>
      </c>
      <c r="K37434">
        <v>46</v>
      </c>
      <c r="L37434" t="s">
        <v>15</v>
      </c>
    </row>
    <row r="37435" spans="1:12">
      <c r="A37435" t="e">
        <f t="shared" ca="1" si="349"/>
        <v>#NAME?</v>
      </c>
      <c r="B37435">
        <v>481</v>
      </c>
      <c r="C37435" t="s">
        <v>402</v>
      </c>
      <c r="D37435" s="1">
        <v>41831</v>
      </c>
      <c r="F37435">
        <v>6</v>
      </c>
      <c r="G37435">
        <v>49390</v>
      </c>
      <c r="H37435" t="s">
        <v>59</v>
      </c>
      <c r="J37435" t="s">
        <v>14</v>
      </c>
      <c r="K37435">
        <v>44</v>
      </c>
      <c r="L37435" t="s">
        <v>15</v>
      </c>
    </row>
    <row r="37436" spans="1:12">
      <c r="A37436" t="e">
        <f t="shared" ca="1" si="349"/>
        <v>#NAME?</v>
      </c>
      <c r="B37436">
        <v>481</v>
      </c>
      <c r="C37436" t="s">
        <v>402</v>
      </c>
      <c r="D37436" s="1">
        <v>42107</v>
      </c>
      <c r="F37436">
        <v>6</v>
      </c>
      <c r="G37436">
        <v>6929</v>
      </c>
      <c r="H37436" t="s">
        <v>36</v>
      </c>
      <c r="J37436" t="s">
        <v>14</v>
      </c>
      <c r="K37436">
        <v>45</v>
      </c>
      <c r="L37436" t="s">
        <v>15</v>
      </c>
    </row>
    <row r="37437" spans="1:12">
      <c r="A37437" t="e">
        <f t="shared" ca="1" si="349"/>
        <v>#NAME?</v>
      </c>
      <c r="B37437">
        <v>481</v>
      </c>
      <c r="C37437" t="s">
        <v>402</v>
      </c>
      <c r="D37437" s="1">
        <v>42430</v>
      </c>
      <c r="F37437">
        <v>5</v>
      </c>
      <c r="G37437">
        <v>5369</v>
      </c>
      <c r="H37437" t="s">
        <v>253</v>
      </c>
      <c r="J37437" t="s">
        <v>14</v>
      </c>
      <c r="K37437">
        <v>45</v>
      </c>
      <c r="L37437" t="s">
        <v>15</v>
      </c>
    </row>
    <row r="37438" spans="1:12">
      <c r="A37438" t="e">
        <f t="shared" ca="1" si="349"/>
        <v>#NAME?</v>
      </c>
      <c r="B37438">
        <v>481</v>
      </c>
      <c r="C37438" t="s">
        <v>402</v>
      </c>
      <c r="D37438" s="1">
        <v>42919</v>
      </c>
      <c r="F37438">
        <v>5</v>
      </c>
      <c r="G37438">
        <v>27800</v>
      </c>
      <c r="H37438" t="s">
        <v>145</v>
      </c>
      <c r="J37438" t="s">
        <v>14</v>
      </c>
      <c r="K37438">
        <v>47</v>
      </c>
      <c r="L37438" t="s">
        <v>15</v>
      </c>
    </row>
    <row r="37439" spans="1:12">
      <c r="A37439" t="e">
        <f t="shared" ca="1" si="349"/>
        <v>#NAME?</v>
      </c>
      <c r="B37439">
        <v>481</v>
      </c>
      <c r="C37439" t="s">
        <v>402</v>
      </c>
      <c r="D37439" s="1">
        <v>42828</v>
      </c>
      <c r="F37439">
        <v>2</v>
      </c>
      <c r="G37439">
        <v>27800</v>
      </c>
      <c r="H37439" t="s">
        <v>145</v>
      </c>
      <c r="J37439" t="s">
        <v>14</v>
      </c>
      <c r="K37439">
        <v>47</v>
      </c>
      <c r="L37439" t="s">
        <v>15</v>
      </c>
    </row>
    <row r="37440" spans="1:12">
      <c r="A37440" t="e">
        <f t="shared" ca="1" si="349"/>
        <v>#NAME?</v>
      </c>
      <c r="B37440">
        <v>481</v>
      </c>
      <c r="C37440" t="s">
        <v>402</v>
      </c>
      <c r="D37440" s="1">
        <v>42486</v>
      </c>
      <c r="F37440">
        <v>1</v>
      </c>
      <c r="G37440">
        <v>49390</v>
      </c>
      <c r="H37440" t="s">
        <v>59</v>
      </c>
      <c r="J37440" t="s">
        <v>14</v>
      </c>
      <c r="K37440">
        <v>46</v>
      </c>
      <c r="L37440" t="s">
        <v>15</v>
      </c>
    </row>
    <row r="37441" spans="1:12">
      <c r="A37441" t="e">
        <f t="shared" ca="1" si="349"/>
        <v>#NAME?</v>
      </c>
      <c r="B37441">
        <v>481</v>
      </c>
      <c r="C37441" t="s">
        <v>402</v>
      </c>
      <c r="D37441" s="1">
        <v>42648</v>
      </c>
      <c r="F37441">
        <v>6</v>
      </c>
      <c r="G37441">
        <v>61172</v>
      </c>
      <c r="H37441" t="s">
        <v>48</v>
      </c>
      <c r="J37441" t="s">
        <v>14</v>
      </c>
      <c r="K37441">
        <v>46</v>
      </c>
      <c r="L37441" t="s">
        <v>15</v>
      </c>
    </row>
    <row r="37442" spans="1:12">
      <c r="A37442" t="e">
        <f t="shared" ca="1" si="349"/>
        <v>#NAME?</v>
      </c>
      <c r="B37442">
        <v>481</v>
      </c>
      <c r="C37442" t="s">
        <v>402</v>
      </c>
      <c r="D37442" s="1">
        <v>42754</v>
      </c>
      <c r="F37442">
        <v>5</v>
      </c>
      <c r="G37442">
        <v>7028</v>
      </c>
      <c r="H37442" t="s">
        <v>407</v>
      </c>
      <c r="J37442" t="s">
        <v>14</v>
      </c>
      <c r="K37442">
        <v>46</v>
      </c>
      <c r="L37442" t="s">
        <v>15</v>
      </c>
    </row>
    <row r="37443" spans="1:12">
      <c r="A37443" t="e">
        <f t="shared" ca="1" si="349"/>
        <v>#NAME?</v>
      </c>
      <c r="B37443">
        <v>481</v>
      </c>
      <c r="C37443" t="s">
        <v>402</v>
      </c>
      <c r="D37443" s="1">
        <v>42787</v>
      </c>
      <c r="F37443">
        <v>4</v>
      </c>
      <c r="G37443">
        <v>7028</v>
      </c>
      <c r="H37443" t="s">
        <v>407</v>
      </c>
      <c r="J37443" t="s">
        <v>14</v>
      </c>
      <c r="K37443">
        <v>46</v>
      </c>
      <c r="L37443" t="s">
        <v>15</v>
      </c>
    </row>
    <row r="37444" spans="1:12">
      <c r="A37444" t="e">
        <f t="shared" ca="1" si="349"/>
        <v>#NAME?</v>
      </c>
      <c r="B37444">
        <v>481</v>
      </c>
      <c r="C37444" t="s">
        <v>402</v>
      </c>
      <c r="D37444" s="1">
        <v>42458</v>
      </c>
      <c r="F37444">
        <v>3</v>
      </c>
      <c r="G37444">
        <v>6929</v>
      </c>
      <c r="H37444" t="s">
        <v>36</v>
      </c>
      <c r="J37444" t="s">
        <v>14</v>
      </c>
      <c r="K37444">
        <v>46</v>
      </c>
      <c r="L37444" t="s">
        <v>15</v>
      </c>
    </row>
    <row r="37445" spans="1:12">
      <c r="A37445" t="e">
        <f t="shared" ca="1" si="349"/>
        <v>#NAME?</v>
      </c>
      <c r="B37445">
        <v>481</v>
      </c>
      <c r="C37445" t="s">
        <v>402</v>
      </c>
      <c r="D37445" s="1">
        <v>42458</v>
      </c>
      <c r="F37445">
        <v>6</v>
      </c>
      <c r="G37445">
        <v>61172</v>
      </c>
      <c r="H37445" t="s">
        <v>48</v>
      </c>
      <c r="J37445" t="s">
        <v>14</v>
      </c>
      <c r="K37445">
        <v>46</v>
      </c>
      <c r="L37445" t="s">
        <v>15</v>
      </c>
    </row>
    <row r="37446" spans="1:12">
      <c r="A37446" t="e">
        <f ca="1">E00251527266521</f>
        <v>#NAME?</v>
      </c>
      <c r="B37446">
        <v>7927</v>
      </c>
      <c r="C37446" t="s">
        <v>367</v>
      </c>
      <c r="D37446" s="1">
        <v>43038</v>
      </c>
      <c r="F37446">
        <v>1</v>
      </c>
      <c r="G37446">
        <v>81380</v>
      </c>
      <c r="H37446" t="s">
        <v>326</v>
      </c>
      <c r="J37446" t="s">
        <v>14</v>
      </c>
      <c r="K37446">
        <v>58</v>
      </c>
      <c r="L37446" t="s">
        <v>15</v>
      </c>
    </row>
    <row r="37447" spans="1:12">
      <c r="A37447" t="e">
        <f ca="1">E00251524992321</f>
        <v>#NAME?</v>
      </c>
      <c r="B37447">
        <v>437</v>
      </c>
      <c r="C37447" t="s">
        <v>216</v>
      </c>
      <c r="D37447" s="1">
        <v>40952</v>
      </c>
      <c r="F37447">
        <v>2</v>
      </c>
      <c r="G37447">
        <v>7802</v>
      </c>
      <c r="H37447" t="s">
        <v>332</v>
      </c>
      <c r="J37447" t="s">
        <v>14</v>
      </c>
      <c r="K37447">
        <v>60</v>
      </c>
      <c r="L37447" t="s">
        <v>22</v>
      </c>
    </row>
    <row r="37448" spans="1:12">
      <c r="A37448" t="e">
        <f ca="1">E00251418164121</f>
        <v>#NAME?</v>
      </c>
      <c r="B37448">
        <v>1929</v>
      </c>
      <c r="C37448" t="s">
        <v>195</v>
      </c>
      <c r="D37448" s="1">
        <v>42453</v>
      </c>
      <c r="F37448">
        <v>6</v>
      </c>
      <c r="G37448">
        <v>6929</v>
      </c>
      <c r="H37448" t="s">
        <v>36</v>
      </c>
      <c r="J37448" t="s">
        <v>14</v>
      </c>
      <c r="K37448">
        <v>66</v>
      </c>
      <c r="L37448" t="s">
        <v>15</v>
      </c>
    </row>
    <row r="37449" spans="1:12">
      <c r="A37449" t="e">
        <f ca="1">E00251432445021</f>
        <v>#NAME?</v>
      </c>
      <c r="B37449">
        <v>481</v>
      </c>
      <c r="C37449" t="s">
        <v>402</v>
      </c>
      <c r="D37449" s="1">
        <v>41311</v>
      </c>
      <c r="F37449">
        <v>2</v>
      </c>
      <c r="G37449">
        <v>7295</v>
      </c>
      <c r="H37449" t="s">
        <v>76</v>
      </c>
      <c r="J37449" t="s">
        <v>14</v>
      </c>
      <c r="K37449">
        <v>42</v>
      </c>
      <c r="L37449" t="s">
        <v>15</v>
      </c>
    </row>
    <row r="37450" spans="1:12">
      <c r="A37450" t="e">
        <f ca="1">E00251432445021</f>
        <v>#NAME?</v>
      </c>
      <c r="B37450">
        <v>481</v>
      </c>
      <c r="C37450" t="s">
        <v>402</v>
      </c>
      <c r="D37450" s="1">
        <v>42458</v>
      </c>
      <c r="F37450">
        <v>1</v>
      </c>
      <c r="G37450">
        <v>49390</v>
      </c>
      <c r="H37450" t="s">
        <v>59</v>
      </c>
      <c r="J37450" t="s">
        <v>14</v>
      </c>
      <c r="K37450">
        <v>46</v>
      </c>
      <c r="L37450" t="s">
        <v>15</v>
      </c>
    </row>
    <row r="37451" spans="1:12">
      <c r="A37451" t="e">
        <f ca="1">E00251432445021</f>
        <v>#NAME?</v>
      </c>
      <c r="B37451">
        <v>481</v>
      </c>
      <c r="C37451" t="s">
        <v>402</v>
      </c>
      <c r="D37451" s="1">
        <v>42556</v>
      </c>
      <c r="F37451">
        <v>6</v>
      </c>
      <c r="G37451">
        <v>61172</v>
      </c>
      <c r="H37451" t="s">
        <v>48</v>
      </c>
      <c r="J37451" t="s">
        <v>14</v>
      </c>
      <c r="K37451">
        <v>46</v>
      </c>
      <c r="L37451" t="s">
        <v>15</v>
      </c>
    </row>
    <row r="37452" spans="1:12">
      <c r="A37452" t="e">
        <f ca="1">E00251432445021</f>
        <v>#NAME?</v>
      </c>
      <c r="B37452">
        <v>481</v>
      </c>
      <c r="C37452" t="s">
        <v>402</v>
      </c>
      <c r="D37452" s="1">
        <v>42999</v>
      </c>
      <c r="F37452">
        <v>2</v>
      </c>
      <c r="G37452">
        <v>6929</v>
      </c>
      <c r="H37452" t="s">
        <v>36</v>
      </c>
      <c r="J37452" t="s">
        <v>14</v>
      </c>
      <c r="K37452">
        <v>47</v>
      </c>
      <c r="L37452" t="s">
        <v>15</v>
      </c>
    </row>
    <row r="37453" spans="1:12">
      <c r="A37453" t="e">
        <f ca="1">E00251432445021</f>
        <v>#NAME?</v>
      </c>
      <c r="B37453">
        <v>481</v>
      </c>
      <c r="C37453" t="s">
        <v>402</v>
      </c>
      <c r="D37453" s="1">
        <v>43032</v>
      </c>
      <c r="F37453">
        <v>5</v>
      </c>
      <c r="G37453">
        <v>5369</v>
      </c>
      <c r="H37453" t="s">
        <v>253</v>
      </c>
      <c r="J37453" t="s">
        <v>14</v>
      </c>
      <c r="K37453">
        <v>47</v>
      </c>
      <c r="L37453" t="s">
        <v>15</v>
      </c>
    </row>
    <row r="37454" spans="1:12">
      <c r="A37454" t="e">
        <f ca="1">E00251619054721</f>
        <v>#NAME?</v>
      </c>
      <c r="B37454">
        <v>109</v>
      </c>
      <c r="C37454" t="s">
        <v>480</v>
      </c>
      <c r="D37454" s="1">
        <v>42146</v>
      </c>
      <c r="F37454">
        <v>3</v>
      </c>
      <c r="G37454">
        <v>9198</v>
      </c>
      <c r="H37454" t="s">
        <v>229</v>
      </c>
      <c r="J37454" t="s">
        <v>14</v>
      </c>
      <c r="K37454">
        <v>46</v>
      </c>
      <c r="L37454" t="s">
        <v>15</v>
      </c>
    </row>
    <row r="37455" spans="1:12">
      <c r="A37455" t="e">
        <f ca="1">E00251619054721</f>
        <v>#NAME?</v>
      </c>
      <c r="B37455">
        <v>109</v>
      </c>
      <c r="C37455" t="s">
        <v>480</v>
      </c>
      <c r="D37455" s="1">
        <v>42990</v>
      </c>
      <c r="F37455">
        <v>1</v>
      </c>
      <c r="G37455">
        <v>30000</v>
      </c>
      <c r="H37455" t="s">
        <v>144</v>
      </c>
      <c r="J37455" t="s">
        <v>14</v>
      </c>
      <c r="K37455">
        <v>48</v>
      </c>
      <c r="L37455" t="s">
        <v>15</v>
      </c>
    </row>
    <row r="37456" spans="1:12">
      <c r="A37456" t="e">
        <f ca="1">E00251524981821</f>
        <v>#NAME?</v>
      </c>
      <c r="B37456">
        <v>454</v>
      </c>
      <c r="C37456" t="s">
        <v>179</v>
      </c>
      <c r="D37456" s="1">
        <v>41480</v>
      </c>
      <c r="F37456">
        <v>2</v>
      </c>
      <c r="G37456">
        <v>2349</v>
      </c>
      <c r="H37456" t="s">
        <v>497</v>
      </c>
      <c r="J37456" t="s">
        <v>14</v>
      </c>
      <c r="K37456">
        <v>60</v>
      </c>
      <c r="L37456" t="s">
        <v>15</v>
      </c>
    </row>
    <row r="37457" spans="1:12">
      <c r="A37457" t="e">
        <f ca="1">E00251524981821</f>
        <v>#NAME?</v>
      </c>
      <c r="B37457">
        <v>454</v>
      </c>
      <c r="C37457" t="s">
        <v>179</v>
      </c>
      <c r="D37457" s="1">
        <v>41862</v>
      </c>
      <c r="F37457">
        <v>1</v>
      </c>
      <c r="G37457">
        <v>7871</v>
      </c>
      <c r="H37457" t="s">
        <v>674</v>
      </c>
      <c r="J37457" t="s">
        <v>14</v>
      </c>
      <c r="K37457">
        <v>61</v>
      </c>
      <c r="L37457" t="s">
        <v>22</v>
      </c>
    </row>
    <row r="37458" spans="1:12">
      <c r="A37458" t="e">
        <f ca="1">E00251524981821</f>
        <v>#NAME?</v>
      </c>
      <c r="B37458">
        <v>454</v>
      </c>
      <c r="C37458" t="s">
        <v>179</v>
      </c>
      <c r="D37458" s="1">
        <v>42291</v>
      </c>
      <c r="F37458">
        <v>1</v>
      </c>
      <c r="G37458">
        <v>2729</v>
      </c>
      <c r="H37458" t="s">
        <v>115</v>
      </c>
      <c r="J37458" t="s">
        <v>14</v>
      </c>
      <c r="K37458">
        <v>62</v>
      </c>
      <c r="L37458" t="s">
        <v>15</v>
      </c>
    </row>
    <row r="37459" spans="1:12">
      <c r="A37459" t="e">
        <f ca="1">E00251524981821</f>
        <v>#NAME?</v>
      </c>
      <c r="B37459">
        <v>454</v>
      </c>
      <c r="C37459" t="s">
        <v>179</v>
      </c>
      <c r="D37459" s="1">
        <v>42893</v>
      </c>
      <c r="F37459">
        <v>4</v>
      </c>
      <c r="G37459">
        <v>2729</v>
      </c>
      <c r="H37459" t="s">
        <v>115</v>
      </c>
      <c r="J37459" t="s">
        <v>14</v>
      </c>
      <c r="K37459">
        <v>64</v>
      </c>
      <c r="L37459" t="s">
        <v>15</v>
      </c>
    </row>
    <row r="37460" spans="1:12">
      <c r="A37460" t="e">
        <f ca="1">E00251524981821</f>
        <v>#NAME?</v>
      </c>
      <c r="B37460">
        <v>454</v>
      </c>
      <c r="C37460" t="s">
        <v>179</v>
      </c>
      <c r="D37460" s="1">
        <v>42907</v>
      </c>
      <c r="F37460">
        <v>2</v>
      </c>
      <c r="G37460">
        <v>53081</v>
      </c>
      <c r="H37460" t="s">
        <v>456</v>
      </c>
      <c r="J37460" t="s">
        <v>14</v>
      </c>
      <c r="K37460">
        <v>64</v>
      </c>
      <c r="L37460" t="s">
        <v>15</v>
      </c>
    </row>
    <row r="37461" spans="1:12">
      <c r="A37461" t="e">
        <f ca="1">E00251429176121</f>
        <v>#NAME?</v>
      </c>
      <c r="B37461">
        <v>274</v>
      </c>
      <c r="C37461" t="s">
        <v>506</v>
      </c>
      <c r="D37461" s="1">
        <v>42195</v>
      </c>
      <c r="F37461">
        <v>1</v>
      </c>
      <c r="G37461">
        <v>1104</v>
      </c>
      <c r="H37461" t="s">
        <v>1256</v>
      </c>
      <c r="J37461" t="s">
        <v>14</v>
      </c>
      <c r="K37461">
        <v>48</v>
      </c>
      <c r="L37461" t="s">
        <v>15</v>
      </c>
    </row>
    <row r="37462" spans="1:12">
      <c r="A37462" t="e">
        <f ca="1">E00251427397321</f>
        <v>#NAME?</v>
      </c>
      <c r="B37462">
        <v>30</v>
      </c>
      <c r="C37462" t="s">
        <v>344</v>
      </c>
      <c r="D37462" s="1">
        <v>42558</v>
      </c>
      <c r="F37462">
        <v>1</v>
      </c>
      <c r="G37462">
        <v>3051</v>
      </c>
      <c r="H37462" t="s">
        <v>13</v>
      </c>
      <c r="J37462" t="s">
        <v>14</v>
      </c>
      <c r="K37462">
        <v>48</v>
      </c>
      <c r="L37462" t="s">
        <v>15</v>
      </c>
    </row>
    <row r="37463" spans="1:12">
      <c r="A37463" t="e">
        <f ca="1">E00251427359921</f>
        <v>#NAME?</v>
      </c>
      <c r="B37463">
        <v>1</v>
      </c>
      <c r="C37463" t="s">
        <v>234</v>
      </c>
      <c r="D37463" s="1">
        <v>42399</v>
      </c>
      <c r="F37463">
        <v>1</v>
      </c>
      <c r="G37463">
        <v>84500</v>
      </c>
      <c r="H37463" t="s">
        <v>511</v>
      </c>
      <c r="I37463" t="s">
        <v>56</v>
      </c>
      <c r="J37463" t="s">
        <v>57</v>
      </c>
      <c r="K37463">
        <v>59</v>
      </c>
      <c r="L37463" t="s">
        <v>15</v>
      </c>
    </row>
    <row r="37464" spans="1:12">
      <c r="A37464" t="e">
        <f ca="1">E00251518886021</f>
        <v>#NAME?</v>
      </c>
      <c r="B37464">
        <v>276</v>
      </c>
      <c r="C37464" t="s">
        <v>122</v>
      </c>
      <c r="D37464" s="1">
        <v>41648</v>
      </c>
      <c r="F37464">
        <v>2</v>
      </c>
      <c r="G37464">
        <v>25000</v>
      </c>
      <c r="H37464" t="s">
        <v>178</v>
      </c>
      <c r="J37464" t="s">
        <v>14</v>
      </c>
      <c r="K37464">
        <v>56</v>
      </c>
      <c r="L37464" t="s">
        <v>15</v>
      </c>
    </row>
    <row r="37465" spans="1:12">
      <c r="A37465" t="e">
        <f ca="1">E00251518886021</f>
        <v>#NAME?</v>
      </c>
      <c r="B37465">
        <v>276</v>
      </c>
      <c r="C37465" t="s">
        <v>122</v>
      </c>
      <c r="D37465" s="1">
        <v>41891</v>
      </c>
      <c r="F37465">
        <v>1</v>
      </c>
      <c r="G37465">
        <v>8798</v>
      </c>
      <c r="H37465" t="s">
        <v>314</v>
      </c>
      <c r="J37465" t="s">
        <v>14</v>
      </c>
      <c r="K37465">
        <v>57</v>
      </c>
      <c r="L37465" t="s">
        <v>15</v>
      </c>
    </row>
    <row r="37466" spans="1:12">
      <c r="A37466" t="e">
        <f ca="1">E00251518886021</f>
        <v>#NAME?</v>
      </c>
      <c r="B37466">
        <v>276</v>
      </c>
      <c r="C37466" t="s">
        <v>122</v>
      </c>
      <c r="D37466" s="1">
        <v>42908</v>
      </c>
      <c r="F37466">
        <v>2</v>
      </c>
      <c r="G37466">
        <v>25000</v>
      </c>
      <c r="H37466" t="s">
        <v>178</v>
      </c>
      <c r="J37466" t="s">
        <v>14</v>
      </c>
      <c r="K37466">
        <v>60</v>
      </c>
      <c r="L37466" t="s">
        <v>15</v>
      </c>
    </row>
    <row r="37467" spans="1:12">
      <c r="A37467" t="e">
        <f ca="1">E00251524981821</f>
        <v>#NAME?</v>
      </c>
      <c r="B37467">
        <v>454</v>
      </c>
      <c r="C37467" t="s">
        <v>179</v>
      </c>
      <c r="D37467" s="1">
        <v>41884</v>
      </c>
      <c r="F37467">
        <v>1</v>
      </c>
      <c r="G37467">
        <v>3804</v>
      </c>
      <c r="H37467" t="s">
        <v>71</v>
      </c>
      <c r="J37467" t="s">
        <v>14</v>
      </c>
      <c r="K37467">
        <v>61</v>
      </c>
      <c r="L37467" t="s">
        <v>15</v>
      </c>
    </row>
    <row r="37468" spans="1:12">
      <c r="A37468" t="e">
        <f ca="1">E00251524981821</f>
        <v>#NAME?</v>
      </c>
      <c r="B37468">
        <v>454</v>
      </c>
      <c r="C37468" t="s">
        <v>179</v>
      </c>
      <c r="D37468" s="1">
        <v>42656</v>
      </c>
      <c r="F37468">
        <v>2</v>
      </c>
      <c r="G37468">
        <v>2349</v>
      </c>
      <c r="H37468" t="s">
        <v>497</v>
      </c>
      <c r="J37468" t="s">
        <v>14</v>
      </c>
      <c r="K37468">
        <v>63</v>
      </c>
      <c r="L37468" t="s">
        <v>15</v>
      </c>
    </row>
    <row r="37469" spans="1:12">
      <c r="A37469" t="e">
        <f ca="1">E00251524981821</f>
        <v>#NAME?</v>
      </c>
      <c r="B37469">
        <v>454</v>
      </c>
      <c r="C37469" t="s">
        <v>179</v>
      </c>
      <c r="D37469" s="1">
        <v>42026</v>
      </c>
      <c r="F37469">
        <v>1</v>
      </c>
      <c r="G37469">
        <v>2729</v>
      </c>
      <c r="H37469" t="s">
        <v>115</v>
      </c>
      <c r="J37469" t="s">
        <v>14</v>
      </c>
      <c r="K37469">
        <v>61</v>
      </c>
      <c r="L37469" t="s">
        <v>15</v>
      </c>
    </row>
    <row r="37470" spans="1:12">
      <c r="A37470" t="e">
        <f ca="1">E00251432287821</f>
        <v>#NAME?</v>
      </c>
      <c r="B37470">
        <v>483</v>
      </c>
      <c r="C37470" t="s">
        <v>351</v>
      </c>
      <c r="D37470" s="1">
        <v>42933</v>
      </c>
      <c r="F37470">
        <v>1</v>
      </c>
      <c r="G37470">
        <v>72885</v>
      </c>
      <c r="H37470" t="s">
        <v>354</v>
      </c>
      <c r="J37470" t="s">
        <v>14</v>
      </c>
      <c r="K37470">
        <v>48</v>
      </c>
      <c r="L37470" t="s">
        <v>15</v>
      </c>
    </row>
    <row r="37471" spans="1:12">
      <c r="A37471" t="e">
        <f ca="1">E00251619054721</f>
        <v>#NAME?</v>
      </c>
      <c r="B37471">
        <v>109</v>
      </c>
      <c r="C37471" t="s">
        <v>480</v>
      </c>
      <c r="D37471" s="1">
        <v>43068</v>
      </c>
      <c r="F37471">
        <v>1</v>
      </c>
      <c r="G37471">
        <v>5990</v>
      </c>
      <c r="H37471" t="s">
        <v>60</v>
      </c>
      <c r="J37471" t="s">
        <v>14</v>
      </c>
      <c r="K37471">
        <v>48</v>
      </c>
      <c r="L37471" t="s">
        <v>15</v>
      </c>
    </row>
    <row r="37472" spans="1:12">
      <c r="A37472" t="e">
        <f ca="1">E00251716516021</f>
        <v>#NAME?</v>
      </c>
      <c r="B37472">
        <v>490</v>
      </c>
      <c r="C37472" t="s">
        <v>158</v>
      </c>
      <c r="D37472" s="1">
        <v>41367</v>
      </c>
      <c r="F37472">
        <v>1</v>
      </c>
      <c r="G37472">
        <v>49390</v>
      </c>
      <c r="H37472" t="s">
        <v>59</v>
      </c>
      <c r="J37472" t="s">
        <v>14</v>
      </c>
      <c r="K37472">
        <v>49</v>
      </c>
      <c r="L37472" t="s">
        <v>15</v>
      </c>
    </row>
    <row r="37473" spans="1:12">
      <c r="A37473" t="e">
        <f ca="1">E00251716516021</f>
        <v>#NAME?</v>
      </c>
      <c r="B37473">
        <v>490</v>
      </c>
      <c r="C37473" t="s">
        <v>158</v>
      </c>
      <c r="D37473" s="1">
        <v>42551</v>
      </c>
      <c r="F37473">
        <v>1</v>
      </c>
      <c r="G37473">
        <v>25000</v>
      </c>
      <c r="H37473" t="s">
        <v>178</v>
      </c>
      <c r="J37473" t="s">
        <v>14</v>
      </c>
      <c r="K37473">
        <v>53</v>
      </c>
      <c r="L37473" t="s">
        <v>15</v>
      </c>
    </row>
    <row r="37474" spans="1:12">
      <c r="A37474" t="e">
        <f ca="1">E00251429286121</f>
        <v>#NAME?</v>
      </c>
      <c r="B37474">
        <v>306</v>
      </c>
      <c r="C37474" t="s">
        <v>502</v>
      </c>
      <c r="D37474" s="1">
        <v>42051</v>
      </c>
      <c r="F37474">
        <v>1</v>
      </c>
      <c r="G37474">
        <v>5997</v>
      </c>
      <c r="H37474" t="s">
        <v>374</v>
      </c>
      <c r="J37474" t="s">
        <v>14</v>
      </c>
      <c r="K37474">
        <v>65</v>
      </c>
      <c r="L37474" t="s">
        <v>15</v>
      </c>
    </row>
    <row r="37475" spans="1:12">
      <c r="A37475" t="e">
        <f ca="1">E00251432287821</f>
        <v>#NAME?</v>
      </c>
      <c r="B37475">
        <v>483</v>
      </c>
      <c r="C37475" t="s">
        <v>351</v>
      </c>
      <c r="D37475" s="1">
        <v>42927</v>
      </c>
      <c r="F37475">
        <v>1</v>
      </c>
      <c r="G37475">
        <v>72885</v>
      </c>
      <c r="H37475" t="s">
        <v>354</v>
      </c>
      <c r="J37475" t="s">
        <v>14</v>
      </c>
      <c r="K37475">
        <v>47</v>
      </c>
      <c r="L37475" t="s">
        <v>15</v>
      </c>
    </row>
    <row r="37476" spans="1:12">
      <c r="A37476" t="e">
        <f ca="1">E00251524999421</f>
        <v>#NAME?</v>
      </c>
      <c r="B37476">
        <v>442</v>
      </c>
      <c r="C37476" t="s">
        <v>95</v>
      </c>
      <c r="D37476" s="1">
        <v>41653</v>
      </c>
      <c r="F37476">
        <v>1</v>
      </c>
      <c r="G37476">
        <v>2448</v>
      </c>
      <c r="H37476" t="s">
        <v>19</v>
      </c>
      <c r="J37476" t="s">
        <v>14</v>
      </c>
      <c r="K37476">
        <v>50</v>
      </c>
      <c r="L37476" t="s">
        <v>15</v>
      </c>
    </row>
    <row r="37477" spans="1:12">
      <c r="A37477" t="e">
        <f ca="1">E00251615164721</f>
        <v>#NAME?</v>
      </c>
      <c r="B37477">
        <v>71</v>
      </c>
      <c r="C37477" t="s">
        <v>258</v>
      </c>
      <c r="D37477" s="1">
        <v>41914</v>
      </c>
      <c r="F37477">
        <v>1</v>
      </c>
      <c r="G37477">
        <v>8798</v>
      </c>
      <c r="H37477" t="s">
        <v>314</v>
      </c>
      <c r="I37477" t="s">
        <v>148</v>
      </c>
      <c r="J37477" t="s">
        <v>57</v>
      </c>
      <c r="K37477">
        <v>59</v>
      </c>
      <c r="L37477" t="s">
        <v>15</v>
      </c>
    </row>
    <row r="37478" spans="1:12">
      <c r="A37478" t="e">
        <f ca="1">E00251429286121</f>
        <v>#NAME?</v>
      </c>
      <c r="B37478">
        <v>272</v>
      </c>
      <c r="C37478" t="s">
        <v>174</v>
      </c>
      <c r="D37478" s="1">
        <v>42013</v>
      </c>
      <c r="E37478">
        <v>3</v>
      </c>
      <c r="F37478">
        <v>3</v>
      </c>
      <c r="G37478">
        <v>3051</v>
      </c>
      <c r="H37478" t="s">
        <v>13</v>
      </c>
      <c r="J37478" t="s">
        <v>34</v>
      </c>
      <c r="K37478">
        <v>65</v>
      </c>
      <c r="L37478" t="s">
        <v>15</v>
      </c>
    </row>
    <row r="37479" spans="1:12">
      <c r="A37479" t="e">
        <f ca="1">E00251429176121</f>
        <v>#NAME?</v>
      </c>
      <c r="B37479">
        <v>274</v>
      </c>
      <c r="C37479" t="s">
        <v>506</v>
      </c>
      <c r="D37479" s="1">
        <v>41592</v>
      </c>
      <c r="F37479">
        <v>1</v>
      </c>
      <c r="G37479">
        <v>71690</v>
      </c>
      <c r="H37479" t="s">
        <v>410</v>
      </c>
      <c r="J37479" t="s">
        <v>14</v>
      </c>
      <c r="K37479">
        <v>47</v>
      </c>
      <c r="L37479" t="s">
        <v>15</v>
      </c>
    </row>
    <row r="37480" spans="1:12">
      <c r="A37480" t="e">
        <f ca="1">E00251429176121</f>
        <v>#NAME?</v>
      </c>
      <c r="B37480">
        <v>275</v>
      </c>
      <c r="C37480" t="s">
        <v>444</v>
      </c>
      <c r="D37480" s="1">
        <v>42667</v>
      </c>
      <c r="F37480">
        <v>1</v>
      </c>
      <c r="G37480">
        <v>38619</v>
      </c>
      <c r="H37480" t="s">
        <v>299</v>
      </c>
      <c r="J37480" t="s">
        <v>14</v>
      </c>
      <c r="K37480">
        <v>50</v>
      </c>
      <c r="L37480" t="s">
        <v>15</v>
      </c>
    </row>
    <row r="37481" spans="1:12">
      <c r="A37481" t="e">
        <f ca="1">E00251524981821</f>
        <v>#NAME?</v>
      </c>
      <c r="B37481">
        <v>454</v>
      </c>
      <c r="C37481" t="s">
        <v>179</v>
      </c>
      <c r="D37481" s="1">
        <v>42290</v>
      </c>
      <c r="F37481">
        <v>4</v>
      </c>
      <c r="G37481">
        <v>2349</v>
      </c>
      <c r="H37481" t="s">
        <v>497</v>
      </c>
      <c r="J37481" t="s">
        <v>14</v>
      </c>
      <c r="K37481">
        <v>62</v>
      </c>
      <c r="L37481" t="s">
        <v>15</v>
      </c>
    </row>
    <row r="37482" spans="1:12">
      <c r="A37482" t="e">
        <f ca="1">E00251524981821</f>
        <v>#NAME?</v>
      </c>
      <c r="B37482">
        <v>454</v>
      </c>
      <c r="C37482" t="s">
        <v>179</v>
      </c>
      <c r="D37482" s="1">
        <v>42481</v>
      </c>
      <c r="F37482">
        <v>3</v>
      </c>
      <c r="G37482">
        <v>2349</v>
      </c>
      <c r="H37482" t="s">
        <v>497</v>
      </c>
      <c r="J37482" t="s">
        <v>14</v>
      </c>
      <c r="K37482">
        <v>63</v>
      </c>
      <c r="L37482" t="s">
        <v>15</v>
      </c>
    </row>
    <row r="37483" spans="1:12">
      <c r="A37483" t="e">
        <f ca="1">E00251512209521</f>
        <v>#NAME?</v>
      </c>
      <c r="B37483">
        <v>66</v>
      </c>
      <c r="C37483" t="s">
        <v>134</v>
      </c>
      <c r="D37483" s="1">
        <v>42139</v>
      </c>
      <c r="F37483">
        <v>1</v>
      </c>
      <c r="G37483">
        <v>462</v>
      </c>
      <c r="H37483" t="s">
        <v>288</v>
      </c>
      <c r="J37483" t="s">
        <v>14</v>
      </c>
      <c r="K37483">
        <v>45</v>
      </c>
      <c r="L37483" t="s">
        <v>15</v>
      </c>
    </row>
    <row r="37484" spans="1:12">
      <c r="A37484" t="e">
        <f ca="1">E00251524997721</f>
        <v>#NAME?</v>
      </c>
      <c r="B37484">
        <v>455</v>
      </c>
      <c r="C37484" t="s">
        <v>312</v>
      </c>
      <c r="D37484" s="1">
        <v>42059</v>
      </c>
      <c r="F37484">
        <v>1</v>
      </c>
      <c r="G37484">
        <v>2720</v>
      </c>
      <c r="H37484" t="s">
        <v>65</v>
      </c>
      <c r="J37484" t="s">
        <v>14</v>
      </c>
      <c r="K37484">
        <v>50</v>
      </c>
      <c r="L37484" t="s">
        <v>15</v>
      </c>
    </row>
    <row r="37485" spans="1:12">
      <c r="A37485" t="e">
        <f ca="1">E00251512209521</f>
        <v>#NAME?</v>
      </c>
      <c r="B37485">
        <v>66</v>
      </c>
      <c r="C37485" t="s">
        <v>134</v>
      </c>
      <c r="D37485" s="1">
        <v>42387</v>
      </c>
      <c r="F37485">
        <v>3</v>
      </c>
      <c r="G37485">
        <v>7231</v>
      </c>
      <c r="H37485" t="s">
        <v>128</v>
      </c>
      <c r="J37485" t="s">
        <v>14</v>
      </c>
      <c r="K37485">
        <v>46</v>
      </c>
      <c r="L37485" t="s">
        <v>15</v>
      </c>
    </row>
    <row r="37486" spans="1:12">
      <c r="A37486" t="e">
        <f ca="1">E00251424039221</f>
        <v>#NAME?</v>
      </c>
      <c r="B37486">
        <v>108</v>
      </c>
      <c r="C37486" t="s">
        <v>481</v>
      </c>
      <c r="D37486" s="1">
        <v>41316</v>
      </c>
      <c r="F37486">
        <v>1</v>
      </c>
      <c r="G37486">
        <v>30000</v>
      </c>
      <c r="H37486" t="s">
        <v>144</v>
      </c>
      <c r="J37486" t="s">
        <v>14</v>
      </c>
      <c r="K37486">
        <v>46</v>
      </c>
      <c r="L37486" t="s">
        <v>15</v>
      </c>
    </row>
    <row r="37487" spans="1:12">
      <c r="A37487" t="e">
        <f ca="1">E00251619054721</f>
        <v>#NAME?</v>
      </c>
      <c r="B37487">
        <v>109</v>
      </c>
      <c r="C37487" t="s">
        <v>480</v>
      </c>
      <c r="D37487" s="1">
        <v>41284</v>
      </c>
      <c r="F37487">
        <v>1</v>
      </c>
      <c r="G37487">
        <v>6279</v>
      </c>
      <c r="H37487" t="s">
        <v>756</v>
      </c>
      <c r="J37487" t="s">
        <v>14</v>
      </c>
      <c r="K37487">
        <v>43</v>
      </c>
      <c r="L37487" t="s">
        <v>15</v>
      </c>
    </row>
    <row r="37488" spans="1:12">
      <c r="A37488" t="e">
        <f ca="1">E00251619054721</f>
        <v>#NAME?</v>
      </c>
      <c r="B37488">
        <v>109</v>
      </c>
      <c r="C37488" t="s">
        <v>480</v>
      </c>
      <c r="D37488" s="1">
        <v>42146</v>
      </c>
      <c r="F37488">
        <v>2</v>
      </c>
      <c r="G37488">
        <v>73730</v>
      </c>
      <c r="H37488" t="s">
        <v>266</v>
      </c>
      <c r="J37488" t="s">
        <v>14</v>
      </c>
      <c r="K37488">
        <v>46</v>
      </c>
      <c r="L37488" t="s">
        <v>15</v>
      </c>
    </row>
    <row r="37489" spans="1:12">
      <c r="A37489" t="e">
        <f ca="1">E00251429286121</f>
        <v>#NAME?</v>
      </c>
      <c r="B37489">
        <v>306</v>
      </c>
      <c r="C37489" t="s">
        <v>502</v>
      </c>
      <c r="D37489" s="1">
        <v>42669</v>
      </c>
      <c r="F37489">
        <v>2</v>
      </c>
      <c r="G37489">
        <v>1889</v>
      </c>
      <c r="H37489" t="s">
        <v>1036</v>
      </c>
      <c r="J37489" t="s">
        <v>14</v>
      </c>
      <c r="K37489">
        <v>66</v>
      </c>
      <c r="L37489" t="s">
        <v>15</v>
      </c>
    </row>
    <row r="37490" spans="1:12">
      <c r="A37490" t="e">
        <f ca="1">E00251427397321</f>
        <v>#NAME?</v>
      </c>
      <c r="B37490">
        <v>30</v>
      </c>
      <c r="C37490" t="s">
        <v>344</v>
      </c>
      <c r="D37490" s="1">
        <v>42282</v>
      </c>
      <c r="F37490">
        <v>4</v>
      </c>
      <c r="G37490">
        <v>217</v>
      </c>
      <c r="H37490" t="s">
        <v>864</v>
      </c>
      <c r="J37490" t="s">
        <v>14</v>
      </c>
      <c r="K37490">
        <v>47</v>
      </c>
      <c r="L37490" t="s">
        <v>15</v>
      </c>
    </row>
    <row r="37491" spans="1:12">
      <c r="A37491" t="e">
        <f ca="1">E00251429286121</f>
        <v>#NAME?</v>
      </c>
      <c r="B37491">
        <v>306</v>
      </c>
      <c r="C37491" t="s">
        <v>502</v>
      </c>
      <c r="D37491" s="1">
        <v>42268</v>
      </c>
      <c r="F37491">
        <v>2</v>
      </c>
      <c r="G37491">
        <v>1889</v>
      </c>
      <c r="H37491" t="s">
        <v>1036</v>
      </c>
      <c r="J37491" t="s">
        <v>14</v>
      </c>
      <c r="K37491">
        <v>65</v>
      </c>
      <c r="L37491" t="s">
        <v>15</v>
      </c>
    </row>
    <row r="37492" spans="1:12">
      <c r="A37492" t="e">
        <f ca="1">E00251429395521</f>
        <v>#NAME?</v>
      </c>
      <c r="B37492">
        <v>283</v>
      </c>
      <c r="C37492" t="s">
        <v>133</v>
      </c>
      <c r="D37492" s="1">
        <v>41352</v>
      </c>
      <c r="F37492">
        <v>2</v>
      </c>
      <c r="G37492">
        <v>486</v>
      </c>
      <c r="H37492" t="s">
        <v>39</v>
      </c>
      <c r="J37492" t="s">
        <v>14</v>
      </c>
      <c r="K37492">
        <v>43</v>
      </c>
      <c r="L37492" t="s">
        <v>15</v>
      </c>
    </row>
    <row r="37493" spans="1:12">
      <c r="A37493" t="e">
        <f ca="1">E00251617139121</f>
        <v>#NAME?</v>
      </c>
      <c r="B37493">
        <v>500</v>
      </c>
      <c r="C37493" t="s">
        <v>161</v>
      </c>
      <c r="D37493" s="1">
        <v>41710</v>
      </c>
      <c r="F37493">
        <v>1</v>
      </c>
      <c r="G37493">
        <v>7820</v>
      </c>
      <c r="H37493" t="s">
        <v>233</v>
      </c>
      <c r="J37493" t="s">
        <v>14</v>
      </c>
      <c r="K37493">
        <v>42</v>
      </c>
      <c r="L37493" t="s">
        <v>22</v>
      </c>
    </row>
    <row r="37494" spans="1:12">
      <c r="A37494" t="e">
        <f ca="1">E00251424039221</f>
        <v>#NAME?</v>
      </c>
      <c r="B37494">
        <v>108</v>
      </c>
      <c r="C37494" t="s">
        <v>481</v>
      </c>
      <c r="D37494" s="1">
        <v>42746</v>
      </c>
      <c r="F37494">
        <v>2</v>
      </c>
      <c r="G37494">
        <v>98984</v>
      </c>
      <c r="H37494" t="s">
        <v>576</v>
      </c>
      <c r="J37494" t="s">
        <v>14</v>
      </c>
      <c r="K37494">
        <v>50</v>
      </c>
      <c r="L37494" t="s">
        <v>15</v>
      </c>
    </row>
    <row r="37495" spans="1:12">
      <c r="A37495" t="e">
        <f ca="1">E00251432287821</f>
        <v>#NAME?</v>
      </c>
      <c r="B37495">
        <v>7883</v>
      </c>
      <c r="C37495" t="s">
        <v>640</v>
      </c>
      <c r="D37495" s="1">
        <v>42918</v>
      </c>
      <c r="F37495">
        <v>1</v>
      </c>
      <c r="G37495">
        <v>72885</v>
      </c>
      <c r="H37495" t="s">
        <v>354</v>
      </c>
      <c r="I37495" t="s">
        <v>148</v>
      </c>
      <c r="J37495" t="s">
        <v>57</v>
      </c>
      <c r="K37495">
        <v>47</v>
      </c>
      <c r="L37495" t="s">
        <v>15</v>
      </c>
    </row>
    <row r="37496" spans="1:12">
      <c r="A37496" t="e">
        <f ca="1">E00251429395521</f>
        <v>#NAME?</v>
      </c>
      <c r="B37496">
        <v>283</v>
      </c>
      <c r="C37496" t="s">
        <v>133</v>
      </c>
      <c r="D37496" s="1">
        <v>42699</v>
      </c>
      <c r="F37496">
        <v>1</v>
      </c>
      <c r="G37496">
        <v>52340</v>
      </c>
      <c r="H37496" t="s">
        <v>593</v>
      </c>
      <c r="J37496" t="s">
        <v>14</v>
      </c>
      <c r="K37496">
        <v>47</v>
      </c>
      <c r="L37496" t="s">
        <v>15</v>
      </c>
    </row>
    <row r="37497" spans="1:12">
      <c r="A37497" t="e">
        <f ca="1">E00251518886021</f>
        <v>#NAME?</v>
      </c>
      <c r="B37497">
        <v>276</v>
      </c>
      <c r="C37497" t="s">
        <v>122</v>
      </c>
      <c r="D37497" s="1">
        <v>42908</v>
      </c>
      <c r="F37497">
        <v>4</v>
      </c>
      <c r="G37497">
        <v>60090</v>
      </c>
      <c r="H37497" t="s">
        <v>181</v>
      </c>
      <c r="J37497" t="s">
        <v>14</v>
      </c>
      <c r="K37497">
        <v>60</v>
      </c>
      <c r="L37497" t="s">
        <v>15</v>
      </c>
    </row>
    <row r="37498" spans="1:12">
      <c r="A37498" t="e">
        <f ca="1">E00251429176121</f>
        <v>#NAME?</v>
      </c>
      <c r="B37498">
        <v>274</v>
      </c>
      <c r="C37498" t="s">
        <v>506</v>
      </c>
      <c r="D37498" s="1">
        <v>41411</v>
      </c>
      <c r="F37498">
        <v>1</v>
      </c>
      <c r="G37498">
        <v>2449</v>
      </c>
      <c r="H37498" t="s">
        <v>53</v>
      </c>
      <c r="J37498" t="s">
        <v>14</v>
      </c>
      <c r="K37498">
        <v>46</v>
      </c>
      <c r="L37498" t="s">
        <v>15</v>
      </c>
    </row>
    <row r="37499" spans="1:12">
      <c r="A37499" t="e">
        <f ca="1">E00251518886021</f>
        <v>#NAME?</v>
      </c>
      <c r="B37499">
        <v>276</v>
      </c>
      <c r="C37499" t="s">
        <v>122</v>
      </c>
      <c r="D37499" s="1">
        <v>42060</v>
      </c>
      <c r="F37499">
        <v>2</v>
      </c>
      <c r="G37499">
        <v>25000</v>
      </c>
      <c r="H37499" t="s">
        <v>178</v>
      </c>
      <c r="J37499" t="s">
        <v>14</v>
      </c>
      <c r="K37499">
        <v>58</v>
      </c>
      <c r="L37499" t="s">
        <v>15</v>
      </c>
    </row>
    <row r="37500" spans="1:12">
      <c r="A37500" t="e">
        <f ca="1">E00251524954421</f>
        <v>#NAME?</v>
      </c>
      <c r="B37500">
        <v>1273</v>
      </c>
      <c r="C37500" t="s">
        <v>28</v>
      </c>
      <c r="D37500" s="1">
        <v>42121</v>
      </c>
      <c r="F37500">
        <v>1</v>
      </c>
      <c r="G37500">
        <v>75471</v>
      </c>
      <c r="H37500" t="s">
        <v>627</v>
      </c>
      <c r="J37500" t="s">
        <v>14</v>
      </c>
      <c r="K37500">
        <v>60</v>
      </c>
      <c r="L37500" t="s">
        <v>15</v>
      </c>
    </row>
    <row r="37501" spans="1:12">
      <c r="A37501" t="e">
        <f ca="1">E00251524954421</f>
        <v>#NAME?</v>
      </c>
      <c r="B37501">
        <v>1273</v>
      </c>
      <c r="C37501" t="s">
        <v>28</v>
      </c>
      <c r="D37501" s="1">
        <v>42720</v>
      </c>
      <c r="F37501">
        <v>2</v>
      </c>
      <c r="G37501">
        <v>3829</v>
      </c>
      <c r="H37501" t="s">
        <v>419</v>
      </c>
      <c r="J37501" t="s">
        <v>14</v>
      </c>
      <c r="K37501">
        <v>61</v>
      </c>
      <c r="L37501" t="s">
        <v>15</v>
      </c>
    </row>
    <row r="37502" spans="1:12">
      <c r="A37502" t="e">
        <f ca="1">E00251524999421</f>
        <v>#NAME?</v>
      </c>
      <c r="B37502">
        <v>442</v>
      </c>
      <c r="C37502" t="s">
        <v>95</v>
      </c>
      <c r="D37502" s="1">
        <v>43010</v>
      </c>
      <c r="F37502">
        <v>1</v>
      </c>
      <c r="G37502">
        <v>7999</v>
      </c>
      <c r="H37502" t="s">
        <v>80</v>
      </c>
      <c r="J37502" t="s">
        <v>14</v>
      </c>
      <c r="K37502">
        <v>54</v>
      </c>
      <c r="L37502" t="s">
        <v>15</v>
      </c>
    </row>
    <row r="37503" spans="1:12">
      <c r="A37503" t="e">
        <f ca="1">E00251512209521</f>
        <v>#NAME?</v>
      </c>
      <c r="B37503">
        <v>66</v>
      </c>
      <c r="C37503" t="s">
        <v>134</v>
      </c>
      <c r="D37503" s="1">
        <v>41617</v>
      </c>
      <c r="F37503">
        <v>2</v>
      </c>
      <c r="G37503">
        <v>78321</v>
      </c>
      <c r="H37503" t="s">
        <v>490</v>
      </c>
      <c r="J37503" t="s">
        <v>14</v>
      </c>
      <c r="K37503">
        <v>44</v>
      </c>
      <c r="L37503" t="s">
        <v>22</v>
      </c>
    </row>
    <row r="37504" spans="1:12">
      <c r="A37504" t="e">
        <f ca="1">E00251439860321</f>
        <v>#NAME?</v>
      </c>
      <c r="B37504">
        <v>458</v>
      </c>
      <c r="C37504" t="s">
        <v>275</v>
      </c>
      <c r="D37504" s="1">
        <v>42060</v>
      </c>
      <c r="F37504">
        <v>1</v>
      </c>
      <c r="G37504">
        <v>72610</v>
      </c>
      <c r="H37504" t="s">
        <v>226</v>
      </c>
      <c r="J37504" t="s">
        <v>14</v>
      </c>
      <c r="K37504">
        <v>54</v>
      </c>
      <c r="L37504" t="s">
        <v>15</v>
      </c>
    </row>
    <row r="37505" spans="1:12">
      <c r="A37505" t="e">
        <f ca="1">E00251439860321</f>
        <v>#NAME?</v>
      </c>
      <c r="B37505">
        <v>7208</v>
      </c>
      <c r="C37505" t="s">
        <v>625</v>
      </c>
      <c r="D37505" s="1">
        <v>42536</v>
      </c>
      <c r="F37505">
        <v>1</v>
      </c>
      <c r="G37505">
        <v>84500</v>
      </c>
      <c r="H37505" t="s">
        <v>511</v>
      </c>
      <c r="I37505" t="s">
        <v>148</v>
      </c>
      <c r="J37505" t="s">
        <v>57</v>
      </c>
      <c r="K37505">
        <v>55</v>
      </c>
      <c r="L37505" t="s">
        <v>15</v>
      </c>
    </row>
    <row r="37506" spans="1:12">
      <c r="A37506" t="e">
        <f t="shared" ref="A37506:A37511" ca="1" si="350">E00251518886021</f>
        <v>#NAME?</v>
      </c>
      <c r="B37506">
        <v>276</v>
      </c>
      <c r="C37506" t="s">
        <v>122</v>
      </c>
      <c r="D37506" s="1">
        <v>41660</v>
      </c>
      <c r="F37506">
        <v>1</v>
      </c>
      <c r="G37506">
        <v>7862</v>
      </c>
      <c r="H37506" t="s">
        <v>27</v>
      </c>
      <c r="J37506" t="s">
        <v>14</v>
      </c>
      <c r="K37506">
        <v>57</v>
      </c>
      <c r="L37506" t="s">
        <v>22</v>
      </c>
    </row>
    <row r="37507" spans="1:12">
      <c r="A37507" t="e">
        <f t="shared" ca="1" si="350"/>
        <v>#NAME?</v>
      </c>
      <c r="B37507">
        <v>276</v>
      </c>
      <c r="C37507" t="s">
        <v>122</v>
      </c>
      <c r="D37507" s="1">
        <v>41879</v>
      </c>
      <c r="F37507">
        <v>1</v>
      </c>
      <c r="G37507">
        <v>25000</v>
      </c>
      <c r="H37507" t="s">
        <v>178</v>
      </c>
      <c r="J37507" t="s">
        <v>14</v>
      </c>
      <c r="K37507">
        <v>57</v>
      </c>
      <c r="L37507" t="s">
        <v>15</v>
      </c>
    </row>
    <row r="37508" spans="1:12">
      <c r="A37508" t="e">
        <f t="shared" ca="1" si="350"/>
        <v>#NAME?</v>
      </c>
      <c r="B37508">
        <v>276</v>
      </c>
      <c r="C37508" t="s">
        <v>122</v>
      </c>
      <c r="D37508" s="1">
        <v>42572</v>
      </c>
      <c r="F37508">
        <v>1</v>
      </c>
      <c r="G37508">
        <v>78650</v>
      </c>
      <c r="H37508" t="s">
        <v>414</v>
      </c>
      <c r="J37508" t="s">
        <v>14</v>
      </c>
      <c r="K37508">
        <v>59</v>
      </c>
      <c r="L37508" t="s">
        <v>22</v>
      </c>
    </row>
    <row r="37509" spans="1:12">
      <c r="A37509" t="e">
        <f t="shared" ca="1" si="350"/>
        <v>#NAME?</v>
      </c>
      <c r="B37509">
        <v>276</v>
      </c>
      <c r="C37509" t="s">
        <v>122</v>
      </c>
      <c r="D37509" s="1">
        <v>41919</v>
      </c>
      <c r="F37509">
        <v>2</v>
      </c>
      <c r="G37509">
        <v>25000</v>
      </c>
      <c r="H37509" t="s">
        <v>178</v>
      </c>
      <c r="J37509" t="s">
        <v>14</v>
      </c>
      <c r="K37509">
        <v>57</v>
      </c>
      <c r="L37509" t="s">
        <v>15</v>
      </c>
    </row>
    <row r="37510" spans="1:12">
      <c r="A37510" t="e">
        <f t="shared" ca="1" si="350"/>
        <v>#NAME?</v>
      </c>
      <c r="B37510">
        <v>276</v>
      </c>
      <c r="C37510" t="s">
        <v>122</v>
      </c>
      <c r="D37510" s="1">
        <v>42908</v>
      </c>
      <c r="F37510">
        <v>3</v>
      </c>
      <c r="G37510">
        <v>25000</v>
      </c>
      <c r="H37510" t="s">
        <v>178</v>
      </c>
      <c r="J37510" t="s">
        <v>14</v>
      </c>
      <c r="K37510">
        <v>60</v>
      </c>
      <c r="L37510" t="s">
        <v>15</v>
      </c>
    </row>
    <row r="37511" spans="1:12">
      <c r="A37511" t="e">
        <f t="shared" ca="1" si="350"/>
        <v>#NAME?</v>
      </c>
      <c r="B37511">
        <v>276</v>
      </c>
      <c r="C37511" t="s">
        <v>122</v>
      </c>
      <c r="D37511" s="1">
        <v>42885</v>
      </c>
      <c r="F37511">
        <v>2</v>
      </c>
      <c r="G37511">
        <v>27801</v>
      </c>
      <c r="H37511" t="s">
        <v>387</v>
      </c>
      <c r="J37511" t="s">
        <v>14</v>
      </c>
      <c r="K37511">
        <v>60</v>
      </c>
      <c r="L37511" t="s">
        <v>15</v>
      </c>
    </row>
    <row r="37512" spans="1:12">
      <c r="A37512" t="e">
        <f ca="1">E00251524999421</f>
        <v>#NAME?</v>
      </c>
      <c r="B37512">
        <v>442</v>
      </c>
      <c r="C37512" t="s">
        <v>95</v>
      </c>
      <c r="D37512" s="1">
        <v>41688</v>
      </c>
      <c r="F37512">
        <v>1</v>
      </c>
      <c r="G37512">
        <v>52100</v>
      </c>
      <c r="H37512" t="s">
        <v>516</v>
      </c>
      <c r="J37512" t="s">
        <v>14</v>
      </c>
      <c r="K37512">
        <v>50</v>
      </c>
      <c r="L37512" t="s">
        <v>15</v>
      </c>
    </row>
    <row r="37513" spans="1:12">
      <c r="A37513" t="e">
        <f ca="1">E00251524999421</f>
        <v>#NAME?</v>
      </c>
      <c r="B37513">
        <v>442</v>
      </c>
      <c r="C37513" t="s">
        <v>95</v>
      </c>
      <c r="D37513" s="1">
        <v>43053</v>
      </c>
      <c r="F37513">
        <v>1</v>
      </c>
      <c r="G37513">
        <v>2449</v>
      </c>
      <c r="H37513" t="s">
        <v>53</v>
      </c>
      <c r="J37513" t="s">
        <v>14</v>
      </c>
      <c r="K37513">
        <v>54</v>
      </c>
      <c r="L37513" t="s">
        <v>15</v>
      </c>
    </row>
    <row r="37514" spans="1:12">
      <c r="A37514" t="e">
        <f ca="1">E00251518886021</f>
        <v>#NAME?</v>
      </c>
      <c r="B37514">
        <v>276</v>
      </c>
      <c r="C37514" t="s">
        <v>122</v>
      </c>
      <c r="D37514" s="1">
        <v>41646</v>
      </c>
      <c r="F37514">
        <v>2</v>
      </c>
      <c r="G37514">
        <v>25000</v>
      </c>
      <c r="H37514" t="s">
        <v>178</v>
      </c>
      <c r="J37514" t="s">
        <v>14</v>
      </c>
      <c r="K37514">
        <v>56</v>
      </c>
      <c r="L37514" t="s">
        <v>15</v>
      </c>
    </row>
    <row r="37515" spans="1:12">
      <c r="A37515" t="e">
        <f ca="1">E00251424039221</f>
        <v>#NAME?</v>
      </c>
      <c r="B37515">
        <v>108</v>
      </c>
      <c r="C37515" t="s">
        <v>481</v>
      </c>
      <c r="D37515" s="1">
        <v>42731</v>
      </c>
      <c r="F37515">
        <v>3</v>
      </c>
      <c r="G37515">
        <v>78900</v>
      </c>
      <c r="H37515" t="s">
        <v>79</v>
      </c>
      <c r="J37515" t="s">
        <v>14</v>
      </c>
      <c r="K37515">
        <v>49</v>
      </c>
      <c r="L37515" t="s">
        <v>22</v>
      </c>
    </row>
    <row r="37516" spans="1:12">
      <c r="A37516" t="e">
        <f ca="1">E00251532382321</f>
        <v>#NAME?</v>
      </c>
      <c r="B37516">
        <v>456</v>
      </c>
      <c r="C37516" t="s">
        <v>518</v>
      </c>
      <c r="D37516" s="1">
        <v>42041</v>
      </c>
      <c r="F37516">
        <v>1</v>
      </c>
      <c r="G37516">
        <v>4019</v>
      </c>
      <c r="H37516" t="s">
        <v>26</v>
      </c>
      <c r="J37516" t="s">
        <v>14</v>
      </c>
      <c r="K37516">
        <v>55</v>
      </c>
      <c r="L37516" t="s">
        <v>15</v>
      </c>
    </row>
    <row r="37517" spans="1:12">
      <c r="A37517" t="e">
        <f ca="1">E00251524997721</f>
        <v>#NAME?</v>
      </c>
      <c r="B37517">
        <v>455</v>
      </c>
      <c r="C37517" t="s">
        <v>312</v>
      </c>
      <c r="D37517" s="1">
        <v>42059</v>
      </c>
      <c r="F37517">
        <v>2</v>
      </c>
      <c r="G37517">
        <v>78900</v>
      </c>
      <c r="H37517" t="s">
        <v>79</v>
      </c>
      <c r="J37517" t="s">
        <v>14</v>
      </c>
      <c r="K37517">
        <v>50</v>
      </c>
      <c r="L37517" t="s">
        <v>22</v>
      </c>
    </row>
    <row r="37518" spans="1:12">
      <c r="A37518" t="e">
        <f ca="1">E00251439860321</f>
        <v>#NAME?</v>
      </c>
      <c r="B37518">
        <v>458</v>
      </c>
      <c r="C37518" t="s">
        <v>275</v>
      </c>
      <c r="D37518" s="1">
        <v>42418</v>
      </c>
      <c r="F37518">
        <v>1</v>
      </c>
      <c r="G37518">
        <v>4940</v>
      </c>
      <c r="H37518" t="s">
        <v>708</v>
      </c>
      <c r="J37518" t="s">
        <v>14</v>
      </c>
      <c r="K37518">
        <v>55</v>
      </c>
      <c r="L37518" t="s">
        <v>15</v>
      </c>
    </row>
    <row r="37519" spans="1:12">
      <c r="A37519" t="e">
        <f ca="1">E00251439860321</f>
        <v>#NAME?</v>
      </c>
      <c r="B37519">
        <v>458</v>
      </c>
      <c r="C37519" t="s">
        <v>275</v>
      </c>
      <c r="D37519" s="1">
        <v>42433</v>
      </c>
      <c r="F37519">
        <v>1</v>
      </c>
      <c r="G37519">
        <v>4940</v>
      </c>
      <c r="H37519" t="s">
        <v>708</v>
      </c>
      <c r="J37519" t="s">
        <v>14</v>
      </c>
      <c r="K37519">
        <v>55</v>
      </c>
      <c r="L37519" t="s">
        <v>15</v>
      </c>
    </row>
    <row r="37520" spans="1:12">
      <c r="A37520" t="e">
        <f ca="1">E00251531826221</f>
        <v>#NAME?</v>
      </c>
      <c r="B37520">
        <v>1786</v>
      </c>
      <c r="C37520" t="s">
        <v>37</v>
      </c>
      <c r="D37520" s="1">
        <v>41218</v>
      </c>
      <c r="F37520">
        <v>1</v>
      </c>
      <c r="G37520">
        <v>4659</v>
      </c>
      <c r="H37520" t="s">
        <v>47</v>
      </c>
      <c r="J37520" t="s">
        <v>14</v>
      </c>
      <c r="K37520">
        <v>38</v>
      </c>
      <c r="L37520" t="s">
        <v>15</v>
      </c>
    </row>
    <row r="37521" spans="1:12">
      <c r="A37521" t="e">
        <f ca="1">E00251531826221</f>
        <v>#NAME?</v>
      </c>
      <c r="B37521">
        <v>1786</v>
      </c>
      <c r="C37521" t="s">
        <v>37</v>
      </c>
      <c r="D37521" s="1">
        <v>42828</v>
      </c>
      <c r="F37521">
        <v>1</v>
      </c>
      <c r="G37521">
        <v>4019</v>
      </c>
      <c r="H37521" t="s">
        <v>26</v>
      </c>
      <c r="J37521" t="s">
        <v>14</v>
      </c>
      <c r="K37521">
        <v>43</v>
      </c>
      <c r="L37521" t="s">
        <v>15</v>
      </c>
    </row>
    <row r="37522" spans="1:12">
      <c r="A37522" t="e">
        <f ca="1">E00251531826221</f>
        <v>#NAME?</v>
      </c>
      <c r="B37522">
        <v>1786</v>
      </c>
      <c r="C37522" t="s">
        <v>37</v>
      </c>
      <c r="D37522" s="1">
        <v>41740</v>
      </c>
      <c r="F37522">
        <v>1</v>
      </c>
      <c r="G37522">
        <v>2531</v>
      </c>
      <c r="H37522" t="s">
        <v>515</v>
      </c>
      <c r="J37522" t="s">
        <v>14</v>
      </c>
      <c r="K37522">
        <v>40</v>
      </c>
      <c r="L37522" t="s">
        <v>15</v>
      </c>
    </row>
    <row r="37523" spans="1:12">
      <c r="A37523" t="e">
        <f ca="1">E00251531826221</f>
        <v>#NAME?</v>
      </c>
      <c r="B37523">
        <v>1786</v>
      </c>
      <c r="C37523" t="s">
        <v>37</v>
      </c>
      <c r="D37523" s="1">
        <v>42499</v>
      </c>
      <c r="F37523">
        <v>1</v>
      </c>
      <c r="G37523">
        <v>61172</v>
      </c>
      <c r="H37523" t="s">
        <v>48</v>
      </c>
      <c r="J37523" t="s">
        <v>14</v>
      </c>
      <c r="K37523">
        <v>42</v>
      </c>
      <c r="L37523" t="s">
        <v>15</v>
      </c>
    </row>
    <row r="37524" spans="1:12">
      <c r="A37524" t="e">
        <f ca="1">E00251518873421</f>
        <v>#NAME?</v>
      </c>
      <c r="B37524">
        <v>293</v>
      </c>
      <c r="C37524" t="s">
        <v>25</v>
      </c>
      <c r="D37524" s="1">
        <v>41912</v>
      </c>
      <c r="F37524">
        <v>2</v>
      </c>
      <c r="G37524">
        <v>25000</v>
      </c>
      <c r="H37524" t="s">
        <v>178</v>
      </c>
      <c r="J37524" t="s">
        <v>14</v>
      </c>
      <c r="K37524">
        <v>64</v>
      </c>
      <c r="L37524" t="s">
        <v>15</v>
      </c>
    </row>
    <row r="37525" spans="1:12">
      <c r="A37525" t="e">
        <f ca="1">E00251518873421</f>
        <v>#NAME?</v>
      </c>
      <c r="B37525">
        <v>293</v>
      </c>
      <c r="C37525" t="s">
        <v>25</v>
      </c>
      <c r="D37525" s="1">
        <v>42270</v>
      </c>
      <c r="F37525">
        <v>3</v>
      </c>
      <c r="G37525">
        <v>2722</v>
      </c>
      <c r="H37525" t="s">
        <v>339</v>
      </c>
      <c r="J37525" t="s">
        <v>14</v>
      </c>
      <c r="K37525">
        <v>65</v>
      </c>
      <c r="L37525" t="s">
        <v>15</v>
      </c>
    </row>
    <row r="37526" spans="1:12">
      <c r="A37526" t="e">
        <f ca="1">E00251430095721</f>
        <v>#NAME?</v>
      </c>
      <c r="B37526">
        <v>500</v>
      </c>
      <c r="C37526" t="s">
        <v>161</v>
      </c>
      <c r="D37526" s="1">
        <v>41241</v>
      </c>
      <c r="F37526">
        <v>1</v>
      </c>
      <c r="G37526">
        <v>25000</v>
      </c>
      <c r="H37526" t="s">
        <v>178</v>
      </c>
      <c r="J37526" t="s">
        <v>14</v>
      </c>
      <c r="K37526">
        <v>54</v>
      </c>
      <c r="L37526" t="s">
        <v>15</v>
      </c>
    </row>
    <row r="37527" spans="1:12">
      <c r="A37527" t="e">
        <f ca="1">E00251515326121</f>
        <v>#NAME?</v>
      </c>
      <c r="B37527">
        <v>30</v>
      </c>
      <c r="C37527" t="s">
        <v>344</v>
      </c>
      <c r="D37527" s="1">
        <v>41960</v>
      </c>
      <c r="F37527">
        <v>3</v>
      </c>
      <c r="G37527">
        <v>30593</v>
      </c>
      <c r="H37527" t="s">
        <v>684</v>
      </c>
      <c r="J37527" t="s">
        <v>14</v>
      </c>
      <c r="K37527">
        <v>43</v>
      </c>
      <c r="L37527" t="s">
        <v>15</v>
      </c>
    </row>
    <row r="37528" spans="1:12">
      <c r="A37528" t="e">
        <f t="shared" ref="A37528:A37534" ca="1" si="351">E00251518873421</f>
        <v>#NAME?</v>
      </c>
      <c r="B37528">
        <v>293</v>
      </c>
      <c r="C37528" t="s">
        <v>25</v>
      </c>
      <c r="D37528" s="1">
        <v>42885</v>
      </c>
      <c r="F37528">
        <v>3</v>
      </c>
      <c r="G37528">
        <v>4019</v>
      </c>
      <c r="H37528" t="s">
        <v>26</v>
      </c>
      <c r="J37528" t="s">
        <v>14</v>
      </c>
      <c r="K37528">
        <v>67</v>
      </c>
      <c r="L37528" t="s">
        <v>15</v>
      </c>
    </row>
    <row r="37529" spans="1:12">
      <c r="A37529" t="e">
        <f t="shared" ca="1" si="351"/>
        <v>#NAME?</v>
      </c>
      <c r="B37529">
        <v>293</v>
      </c>
      <c r="C37529" t="s">
        <v>25</v>
      </c>
      <c r="D37529" s="1">
        <v>43021</v>
      </c>
      <c r="F37529">
        <v>3</v>
      </c>
      <c r="G37529">
        <v>2722</v>
      </c>
      <c r="H37529" t="s">
        <v>339</v>
      </c>
      <c r="J37529" t="s">
        <v>14</v>
      </c>
      <c r="K37529">
        <v>67</v>
      </c>
      <c r="L37529" t="s">
        <v>15</v>
      </c>
    </row>
    <row r="37530" spans="1:12">
      <c r="A37530" t="e">
        <f t="shared" ca="1" si="351"/>
        <v>#NAME?</v>
      </c>
      <c r="B37530">
        <v>293</v>
      </c>
      <c r="C37530" t="s">
        <v>25</v>
      </c>
      <c r="D37530" s="1">
        <v>43021</v>
      </c>
      <c r="F37530">
        <v>4</v>
      </c>
      <c r="G37530">
        <v>25000</v>
      </c>
      <c r="H37530" t="s">
        <v>178</v>
      </c>
      <c r="J37530" t="s">
        <v>14</v>
      </c>
      <c r="K37530">
        <v>67</v>
      </c>
      <c r="L37530" t="s">
        <v>15</v>
      </c>
    </row>
    <row r="37531" spans="1:12">
      <c r="A37531" t="e">
        <f t="shared" ca="1" si="351"/>
        <v>#NAME?</v>
      </c>
      <c r="B37531">
        <v>293</v>
      </c>
      <c r="C37531" t="s">
        <v>25</v>
      </c>
      <c r="D37531" s="1">
        <v>41298</v>
      </c>
      <c r="F37531">
        <v>3</v>
      </c>
      <c r="G37531">
        <v>4019</v>
      </c>
      <c r="H37531" t="s">
        <v>26</v>
      </c>
      <c r="J37531" t="s">
        <v>14</v>
      </c>
      <c r="K37531">
        <v>62</v>
      </c>
      <c r="L37531" t="s">
        <v>15</v>
      </c>
    </row>
    <row r="37532" spans="1:12">
      <c r="A37532" t="e">
        <f t="shared" ca="1" si="351"/>
        <v>#NAME?</v>
      </c>
      <c r="B37532">
        <v>293</v>
      </c>
      <c r="C37532" t="s">
        <v>25</v>
      </c>
      <c r="D37532" s="1">
        <v>41547</v>
      </c>
      <c r="F37532">
        <v>1</v>
      </c>
      <c r="G37532">
        <v>5589</v>
      </c>
      <c r="H37532" t="s">
        <v>152</v>
      </c>
      <c r="J37532" t="s">
        <v>14</v>
      </c>
      <c r="K37532">
        <v>63</v>
      </c>
      <c r="L37532" t="s">
        <v>15</v>
      </c>
    </row>
    <row r="37533" spans="1:12">
      <c r="A37533" t="e">
        <f t="shared" ca="1" si="351"/>
        <v>#NAME?</v>
      </c>
      <c r="B37533">
        <v>293</v>
      </c>
      <c r="C37533" t="s">
        <v>25</v>
      </c>
      <c r="D37533" s="1">
        <v>42290</v>
      </c>
      <c r="F37533">
        <v>2</v>
      </c>
      <c r="G37533">
        <v>25000</v>
      </c>
      <c r="H37533" t="s">
        <v>178</v>
      </c>
      <c r="J37533" t="s">
        <v>14</v>
      </c>
      <c r="K37533">
        <v>65</v>
      </c>
      <c r="L37533" t="s">
        <v>15</v>
      </c>
    </row>
    <row r="37534" spans="1:12">
      <c r="A37534" t="e">
        <f t="shared" ca="1" si="351"/>
        <v>#NAME?</v>
      </c>
      <c r="B37534">
        <v>293</v>
      </c>
      <c r="C37534" t="s">
        <v>25</v>
      </c>
      <c r="D37534" s="1">
        <v>43088</v>
      </c>
      <c r="F37534">
        <v>1</v>
      </c>
      <c r="G37534">
        <v>38870</v>
      </c>
      <c r="H37534" t="s">
        <v>514</v>
      </c>
      <c r="J37534" t="s">
        <v>14</v>
      </c>
      <c r="K37534">
        <v>67</v>
      </c>
      <c r="L37534" t="s">
        <v>15</v>
      </c>
    </row>
    <row r="37535" spans="1:12">
      <c r="A37535" t="e">
        <f ca="1">E00251515326121</f>
        <v>#NAME?</v>
      </c>
      <c r="B37535">
        <v>30</v>
      </c>
      <c r="C37535" t="s">
        <v>344</v>
      </c>
      <c r="D37535" s="1">
        <v>41660</v>
      </c>
      <c r="F37535">
        <v>3</v>
      </c>
      <c r="G37535">
        <v>4778</v>
      </c>
      <c r="H37535" t="s">
        <v>1000</v>
      </c>
      <c r="J37535" t="s">
        <v>14</v>
      </c>
      <c r="K37535">
        <v>42</v>
      </c>
      <c r="L37535" t="s">
        <v>15</v>
      </c>
    </row>
    <row r="37536" spans="1:12">
      <c r="A37536" t="e">
        <f ca="1">E00251531826221</f>
        <v>#NAME?</v>
      </c>
      <c r="B37536">
        <v>1786</v>
      </c>
      <c r="C37536" t="s">
        <v>37</v>
      </c>
      <c r="D37536" s="1">
        <v>41666</v>
      </c>
      <c r="F37536">
        <v>2</v>
      </c>
      <c r="G37536">
        <v>462</v>
      </c>
      <c r="H37536" t="s">
        <v>288</v>
      </c>
      <c r="J37536" t="s">
        <v>14</v>
      </c>
      <c r="K37536">
        <v>40</v>
      </c>
      <c r="L37536" t="s">
        <v>15</v>
      </c>
    </row>
    <row r="37537" spans="1:12">
      <c r="A37537" t="e">
        <f ca="1">E00251518873421</f>
        <v>#NAME?</v>
      </c>
      <c r="B37537">
        <v>293</v>
      </c>
      <c r="C37537" t="s">
        <v>25</v>
      </c>
      <c r="D37537" s="1">
        <v>42870</v>
      </c>
      <c r="F37537">
        <v>1</v>
      </c>
      <c r="G37537">
        <v>25000</v>
      </c>
      <c r="H37537" t="s">
        <v>178</v>
      </c>
      <c r="J37537" t="s">
        <v>14</v>
      </c>
      <c r="K37537">
        <v>67</v>
      </c>
      <c r="L37537" t="s">
        <v>15</v>
      </c>
    </row>
    <row r="37538" spans="1:12">
      <c r="A37538" t="e">
        <f ca="1">E00251518873421</f>
        <v>#NAME?</v>
      </c>
      <c r="B37538">
        <v>293</v>
      </c>
      <c r="C37538" t="s">
        <v>25</v>
      </c>
      <c r="D37538" s="1">
        <v>42993</v>
      </c>
      <c r="F37538">
        <v>1</v>
      </c>
      <c r="G37538">
        <v>490</v>
      </c>
      <c r="H37538" t="s">
        <v>203</v>
      </c>
      <c r="J37538" t="s">
        <v>14</v>
      </c>
      <c r="K37538">
        <v>67</v>
      </c>
      <c r="L37538" t="s">
        <v>15</v>
      </c>
    </row>
    <row r="37539" spans="1:12">
      <c r="A37539" t="e">
        <f ca="1">E00251518873421</f>
        <v>#NAME?</v>
      </c>
      <c r="B37539">
        <v>293</v>
      </c>
      <c r="C37539" t="s">
        <v>25</v>
      </c>
      <c r="D37539" s="1">
        <v>41298</v>
      </c>
      <c r="F37539">
        <v>2</v>
      </c>
      <c r="G37539">
        <v>2722</v>
      </c>
      <c r="H37539" t="s">
        <v>339</v>
      </c>
      <c r="J37539" t="s">
        <v>14</v>
      </c>
      <c r="K37539">
        <v>62</v>
      </c>
      <c r="L37539" t="s">
        <v>15</v>
      </c>
    </row>
    <row r="37540" spans="1:12">
      <c r="A37540" t="e">
        <f ca="1">E00251537605521</f>
        <v>#NAME?</v>
      </c>
      <c r="B37540">
        <v>437</v>
      </c>
      <c r="C37540" t="s">
        <v>216</v>
      </c>
      <c r="D37540" s="1">
        <v>42178</v>
      </c>
      <c r="F37540">
        <v>1</v>
      </c>
      <c r="G37540">
        <v>30000</v>
      </c>
      <c r="H37540" t="s">
        <v>144</v>
      </c>
      <c r="J37540" t="s">
        <v>14</v>
      </c>
      <c r="K37540">
        <v>65</v>
      </c>
      <c r="L37540" t="s">
        <v>15</v>
      </c>
    </row>
    <row r="37541" spans="1:12">
      <c r="A37541" t="e">
        <f ca="1">E00251518873421</f>
        <v>#NAME?</v>
      </c>
      <c r="B37541">
        <v>293</v>
      </c>
      <c r="C37541" t="s">
        <v>25</v>
      </c>
      <c r="D37541" s="1">
        <v>41312</v>
      </c>
      <c r="F37541">
        <v>1</v>
      </c>
      <c r="G37541">
        <v>25000</v>
      </c>
      <c r="H37541" t="s">
        <v>178</v>
      </c>
      <c r="J37541" t="s">
        <v>14</v>
      </c>
      <c r="K37541">
        <v>62</v>
      </c>
      <c r="L37541" t="s">
        <v>15</v>
      </c>
    </row>
    <row r="37542" spans="1:12">
      <c r="A37542" t="e">
        <f ca="1">E00251518873421</f>
        <v>#NAME?</v>
      </c>
      <c r="B37542">
        <v>293</v>
      </c>
      <c r="C37542" t="s">
        <v>25</v>
      </c>
      <c r="D37542" s="1">
        <v>41620</v>
      </c>
      <c r="F37542">
        <v>2</v>
      </c>
      <c r="G37542">
        <v>25000</v>
      </c>
      <c r="H37542" t="s">
        <v>178</v>
      </c>
      <c r="J37542" t="s">
        <v>14</v>
      </c>
      <c r="K37542">
        <v>63</v>
      </c>
      <c r="L37542" t="s">
        <v>15</v>
      </c>
    </row>
    <row r="37543" spans="1:12">
      <c r="A37543" t="e">
        <f ca="1">E00251518873421</f>
        <v>#NAME?</v>
      </c>
      <c r="B37543">
        <v>293</v>
      </c>
      <c r="C37543" t="s">
        <v>25</v>
      </c>
      <c r="D37543" s="1">
        <v>42058</v>
      </c>
      <c r="F37543">
        <v>1</v>
      </c>
      <c r="G37543">
        <v>25000</v>
      </c>
      <c r="H37543" t="s">
        <v>178</v>
      </c>
      <c r="J37543" t="s">
        <v>14</v>
      </c>
      <c r="K37543">
        <v>64</v>
      </c>
      <c r="L37543" t="s">
        <v>15</v>
      </c>
    </row>
    <row r="37544" spans="1:12">
      <c r="A37544" t="e">
        <f ca="1">E00251439555921</f>
        <v>#NAME?</v>
      </c>
      <c r="B37544">
        <v>702</v>
      </c>
      <c r="C37544" t="s">
        <v>293</v>
      </c>
      <c r="D37544" s="1">
        <v>41031</v>
      </c>
      <c r="F37544">
        <v>5</v>
      </c>
      <c r="G37544">
        <v>7869</v>
      </c>
      <c r="H37544" t="s">
        <v>470</v>
      </c>
      <c r="J37544" t="s">
        <v>14</v>
      </c>
      <c r="K37544">
        <v>54</v>
      </c>
      <c r="L37544" t="s">
        <v>22</v>
      </c>
    </row>
    <row r="37545" spans="1:12">
      <c r="A37545" t="e">
        <f ca="1">E00251439555921</f>
        <v>#NAME?</v>
      </c>
      <c r="B37545">
        <v>702</v>
      </c>
      <c r="C37545" t="s">
        <v>293</v>
      </c>
      <c r="D37545" s="1">
        <v>41290</v>
      </c>
      <c r="F37545">
        <v>2</v>
      </c>
      <c r="G37545">
        <v>2410</v>
      </c>
      <c r="H37545" t="s">
        <v>283</v>
      </c>
      <c r="J37545" t="s">
        <v>14</v>
      </c>
      <c r="K37545">
        <v>55</v>
      </c>
      <c r="L37545" t="s">
        <v>15</v>
      </c>
    </row>
    <row r="37546" spans="1:12">
      <c r="A37546" t="e">
        <f ca="1">E00251537605521</f>
        <v>#NAME?</v>
      </c>
      <c r="B37546">
        <v>437</v>
      </c>
      <c r="C37546" t="s">
        <v>216</v>
      </c>
      <c r="D37546" s="1">
        <v>41628</v>
      </c>
      <c r="F37546">
        <v>1</v>
      </c>
      <c r="G37546">
        <v>73300</v>
      </c>
      <c r="H37546" t="s">
        <v>86</v>
      </c>
      <c r="J37546" t="s">
        <v>14</v>
      </c>
      <c r="K37546">
        <v>63</v>
      </c>
      <c r="L37546" t="s">
        <v>15</v>
      </c>
    </row>
    <row r="37547" spans="1:12">
      <c r="A37547" t="e">
        <f ca="1">E00251518873421</f>
        <v>#NAME?</v>
      </c>
      <c r="B37547">
        <v>293</v>
      </c>
      <c r="C37547" t="s">
        <v>25</v>
      </c>
      <c r="D37547" s="1">
        <v>41738</v>
      </c>
      <c r="F37547">
        <v>3</v>
      </c>
      <c r="G37547">
        <v>25000</v>
      </c>
      <c r="H37547" t="s">
        <v>178</v>
      </c>
      <c r="J37547" t="s">
        <v>14</v>
      </c>
      <c r="K37547">
        <v>64</v>
      </c>
      <c r="L37547" t="s">
        <v>15</v>
      </c>
    </row>
    <row r="37548" spans="1:12">
      <c r="A37548" t="e">
        <f ca="1">E00251532382321</f>
        <v>#NAME?</v>
      </c>
      <c r="B37548">
        <v>456</v>
      </c>
      <c r="C37548" t="s">
        <v>518</v>
      </c>
      <c r="D37548" s="1">
        <v>42041</v>
      </c>
      <c r="F37548">
        <v>2</v>
      </c>
      <c r="G37548">
        <v>460</v>
      </c>
      <c r="H37548" t="s">
        <v>16</v>
      </c>
      <c r="J37548" t="s">
        <v>14</v>
      </c>
      <c r="K37548">
        <v>55</v>
      </c>
      <c r="L37548" t="s">
        <v>15</v>
      </c>
    </row>
    <row r="37549" spans="1:12">
      <c r="A37549" t="e">
        <f ca="1">E00251518873421</f>
        <v>#NAME?</v>
      </c>
      <c r="B37549">
        <v>293</v>
      </c>
      <c r="C37549" t="s">
        <v>25</v>
      </c>
      <c r="D37549" s="1">
        <v>41948</v>
      </c>
      <c r="F37549">
        <v>3</v>
      </c>
      <c r="G37549">
        <v>4019</v>
      </c>
      <c r="H37549" t="s">
        <v>26</v>
      </c>
      <c r="J37549" t="s">
        <v>14</v>
      </c>
      <c r="K37549">
        <v>64</v>
      </c>
      <c r="L37549" t="s">
        <v>15</v>
      </c>
    </row>
    <row r="37550" spans="1:12">
      <c r="A37550" t="e">
        <f ca="1">E00251518873421</f>
        <v>#NAME?</v>
      </c>
      <c r="B37550">
        <v>293</v>
      </c>
      <c r="C37550" t="s">
        <v>25</v>
      </c>
      <c r="D37550" s="1">
        <v>42026</v>
      </c>
      <c r="F37550">
        <v>3</v>
      </c>
      <c r="G37550">
        <v>4019</v>
      </c>
      <c r="H37550" t="s">
        <v>26</v>
      </c>
      <c r="J37550" t="s">
        <v>14</v>
      </c>
      <c r="K37550">
        <v>64</v>
      </c>
      <c r="L37550" t="s">
        <v>15</v>
      </c>
    </row>
    <row r="37551" spans="1:12">
      <c r="A37551" t="e">
        <f ca="1">E00251532382321</f>
        <v>#NAME?</v>
      </c>
      <c r="B37551">
        <v>456</v>
      </c>
      <c r="C37551" t="s">
        <v>518</v>
      </c>
      <c r="D37551" s="1">
        <v>42039</v>
      </c>
      <c r="F37551">
        <v>2</v>
      </c>
      <c r="G37551">
        <v>25000</v>
      </c>
      <c r="H37551" t="s">
        <v>178</v>
      </c>
      <c r="J37551" t="s">
        <v>14</v>
      </c>
      <c r="K37551">
        <v>55</v>
      </c>
      <c r="L37551" t="s">
        <v>15</v>
      </c>
    </row>
    <row r="37552" spans="1:12">
      <c r="A37552" t="e">
        <f ca="1">E00251532382321</f>
        <v>#NAME?</v>
      </c>
      <c r="B37552">
        <v>456</v>
      </c>
      <c r="C37552" t="s">
        <v>518</v>
      </c>
      <c r="D37552" s="1">
        <v>43084</v>
      </c>
      <c r="F37552">
        <v>2</v>
      </c>
      <c r="G37552">
        <v>25000</v>
      </c>
      <c r="H37552" t="s">
        <v>178</v>
      </c>
      <c r="J37552" t="s">
        <v>14</v>
      </c>
      <c r="K37552">
        <v>58</v>
      </c>
      <c r="L37552" t="s">
        <v>15</v>
      </c>
    </row>
    <row r="37553" spans="1:12">
      <c r="A37553" t="e">
        <f ca="1">E00251515326121</f>
        <v>#NAME?</v>
      </c>
      <c r="B37553">
        <v>30</v>
      </c>
      <c r="C37553" t="s">
        <v>344</v>
      </c>
      <c r="D37553" s="1">
        <v>41228</v>
      </c>
      <c r="F37553">
        <v>3</v>
      </c>
      <c r="G37553">
        <v>72632</v>
      </c>
      <c r="H37553" t="s">
        <v>107</v>
      </c>
      <c r="J37553" t="s">
        <v>14</v>
      </c>
      <c r="K37553">
        <v>41</v>
      </c>
      <c r="L37553" t="s">
        <v>15</v>
      </c>
    </row>
    <row r="37554" spans="1:12">
      <c r="A37554" t="e">
        <f ca="1">E00251515326121</f>
        <v>#NAME?</v>
      </c>
      <c r="B37554">
        <v>30</v>
      </c>
      <c r="C37554" t="s">
        <v>344</v>
      </c>
      <c r="D37554" s="1">
        <v>41198</v>
      </c>
      <c r="F37554">
        <v>4</v>
      </c>
      <c r="G37554">
        <v>38532</v>
      </c>
      <c r="H37554" t="s">
        <v>1043</v>
      </c>
      <c r="J37554" t="s">
        <v>14</v>
      </c>
      <c r="K37554">
        <v>41</v>
      </c>
      <c r="L37554" t="s">
        <v>15</v>
      </c>
    </row>
    <row r="37555" spans="1:12">
      <c r="A37555" t="e">
        <f ca="1">E00251626575521</f>
        <v>#NAME?</v>
      </c>
      <c r="B37555">
        <v>278</v>
      </c>
      <c r="C37555" t="s">
        <v>222</v>
      </c>
      <c r="D37555" s="1">
        <v>41736</v>
      </c>
      <c r="F37555">
        <v>1</v>
      </c>
      <c r="G37555">
        <v>5651</v>
      </c>
      <c r="H37555" t="s">
        <v>617</v>
      </c>
      <c r="J37555" t="s">
        <v>14</v>
      </c>
      <c r="K37555">
        <v>43</v>
      </c>
      <c r="L37555" t="s">
        <v>15</v>
      </c>
    </row>
    <row r="37556" spans="1:12">
      <c r="A37556" t="e">
        <f ca="1">E00251537605521</f>
        <v>#NAME?</v>
      </c>
      <c r="B37556">
        <v>437</v>
      </c>
      <c r="C37556" t="s">
        <v>216</v>
      </c>
      <c r="D37556" s="1">
        <v>41597</v>
      </c>
      <c r="F37556">
        <v>1</v>
      </c>
      <c r="G37556">
        <v>73300</v>
      </c>
      <c r="H37556" t="s">
        <v>86</v>
      </c>
      <c r="J37556" t="s">
        <v>14</v>
      </c>
      <c r="K37556">
        <v>63</v>
      </c>
      <c r="L37556" t="s">
        <v>15</v>
      </c>
    </row>
    <row r="37557" spans="1:12">
      <c r="A37557" t="e">
        <f ca="1">E00251537605521</f>
        <v>#NAME?</v>
      </c>
      <c r="B37557">
        <v>915</v>
      </c>
      <c r="C37557" t="s">
        <v>709</v>
      </c>
      <c r="D37557" s="1">
        <v>41887</v>
      </c>
      <c r="F37557">
        <v>1</v>
      </c>
      <c r="G37557">
        <v>9949</v>
      </c>
      <c r="H37557" t="s">
        <v>1791</v>
      </c>
      <c r="J37557" t="s">
        <v>14</v>
      </c>
      <c r="K37557">
        <v>64</v>
      </c>
      <c r="L37557" t="s">
        <v>15</v>
      </c>
    </row>
    <row r="37558" spans="1:12">
      <c r="A37558" t="e">
        <f ca="1">E00251515326121</f>
        <v>#NAME?</v>
      </c>
      <c r="B37558">
        <v>30</v>
      </c>
      <c r="C37558" t="s">
        <v>344</v>
      </c>
      <c r="D37558" s="1">
        <v>41960</v>
      </c>
      <c r="F37558">
        <v>2</v>
      </c>
      <c r="G37558">
        <v>49390</v>
      </c>
      <c r="H37558" t="s">
        <v>59</v>
      </c>
      <c r="J37558" t="s">
        <v>14</v>
      </c>
      <c r="K37558">
        <v>43</v>
      </c>
      <c r="L37558" t="s">
        <v>15</v>
      </c>
    </row>
    <row r="37559" spans="1:12">
      <c r="A37559" t="e">
        <f ca="1">E00251417959821</f>
        <v>#NAME?</v>
      </c>
      <c r="B37559">
        <v>50</v>
      </c>
      <c r="C37559" t="s">
        <v>512</v>
      </c>
      <c r="D37559" s="1">
        <v>42653</v>
      </c>
      <c r="F37559">
        <v>1</v>
      </c>
      <c r="G37559">
        <v>7962</v>
      </c>
      <c r="H37559" t="s">
        <v>111</v>
      </c>
      <c r="J37559" t="s">
        <v>14</v>
      </c>
      <c r="K37559">
        <v>57</v>
      </c>
      <c r="L37559" t="s">
        <v>22</v>
      </c>
    </row>
    <row r="37560" spans="1:12">
      <c r="A37560" t="e">
        <f ca="1">E00251619842621</f>
        <v>#NAME?</v>
      </c>
      <c r="B37560">
        <v>459</v>
      </c>
      <c r="C37560" t="s">
        <v>187</v>
      </c>
      <c r="D37560" s="1">
        <v>41243</v>
      </c>
      <c r="F37560">
        <v>1</v>
      </c>
      <c r="G37560">
        <v>72611</v>
      </c>
      <c r="H37560" t="s">
        <v>504</v>
      </c>
      <c r="J37560" t="s">
        <v>14</v>
      </c>
      <c r="K37560">
        <v>36</v>
      </c>
      <c r="L37560" t="s">
        <v>15</v>
      </c>
    </row>
    <row r="37561" spans="1:12">
      <c r="A37561" t="e">
        <f ca="1">E00251619842621</f>
        <v>#NAME?</v>
      </c>
      <c r="B37561">
        <v>459</v>
      </c>
      <c r="C37561" t="s">
        <v>187</v>
      </c>
      <c r="D37561" s="1">
        <v>42947</v>
      </c>
      <c r="F37561">
        <v>1</v>
      </c>
      <c r="G37561">
        <v>78900</v>
      </c>
      <c r="H37561" t="s">
        <v>79</v>
      </c>
      <c r="J37561" t="s">
        <v>14</v>
      </c>
      <c r="K37561">
        <v>41</v>
      </c>
      <c r="L37561" t="s">
        <v>22</v>
      </c>
    </row>
    <row r="37562" spans="1:12">
      <c r="A37562" t="e">
        <f ca="1">E00251619842621</f>
        <v>#NAME?</v>
      </c>
      <c r="B37562">
        <v>769</v>
      </c>
      <c r="C37562" t="s">
        <v>397</v>
      </c>
      <c r="D37562" s="1">
        <v>42763</v>
      </c>
      <c r="E37562">
        <v>1</v>
      </c>
      <c r="F37562">
        <v>4</v>
      </c>
      <c r="G37562">
        <v>27801</v>
      </c>
      <c r="H37562" t="s">
        <v>387</v>
      </c>
      <c r="J37562" t="s">
        <v>34</v>
      </c>
      <c r="K37562">
        <v>40</v>
      </c>
      <c r="L37562" t="s">
        <v>15</v>
      </c>
    </row>
    <row r="37563" spans="1:12">
      <c r="A37563" t="e">
        <f ca="1">E00251532382321</f>
        <v>#NAME?</v>
      </c>
      <c r="B37563">
        <v>456</v>
      </c>
      <c r="C37563" t="s">
        <v>518</v>
      </c>
      <c r="D37563" s="1">
        <v>42045</v>
      </c>
      <c r="F37563">
        <v>1</v>
      </c>
      <c r="G37563">
        <v>25000</v>
      </c>
      <c r="H37563" t="s">
        <v>178</v>
      </c>
      <c r="J37563" t="s">
        <v>14</v>
      </c>
      <c r="K37563">
        <v>55</v>
      </c>
      <c r="L37563" t="s">
        <v>15</v>
      </c>
    </row>
    <row r="37564" spans="1:12">
      <c r="A37564" t="e">
        <f ca="1">E00251532382321</f>
        <v>#NAME?</v>
      </c>
      <c r="B37564">
        <v>456</v>
      </c>
      <c r="C37564" t="s">
        <v>518</v>
      </c>
      <c r="D37564" s="1">
        <v>42045</v>
      </c>
      <c r="F37564">
        <v>2</v>
      </c>
      <c r="G37564">
        <v>7904</v>
      </c>
      <c r="H37564" t="s">
        <v>75</v>
      </c>
      <c r="J37564" t="s">
        <v>14</v>
      </c>
      <c r="K37564">
        <v>55</v>
      </c>
      <c r="L37564" t="s">
        <v>22</v>
      </c>
    </row>
    <row r="37565" spans="1:12">
      <c r="A37565" t="e">
        <f ca="1">E00251439555921</f>
        <v>#NAME?</v>
      </c>
      <c r="B37565">
        <v>702</v>
      </c>
      <c r="C37565" t="s">
        <v>293</v>
      </c>
      <c r="D37565" s="1">
        <v>40994</v>
      </c>
      <c r="F37565">
        <v>3</v>
      </c>
      <c r="G37565">
        <v>7295</v>
      </c>
      <c r="H37565" t="s">
        <v>76</v>
      </c>
      <c r="J37565" t="s">
        <v>14</v>
      </c>
      <c r="K37565">
        <v>54</v>
      </c>
      <c r="L37565" t="s">
        <v>15</v>
      </c>
    </row>
    <row r="37566" spans="1:12">
      <c r="A37566" t="e">
        <f ca="1">E00251617620421</f>
        <v>#NAME?</v>
      </c>
      <c r="B37566">
        <v>485</v>
      </c>
      <c r="C37566" t="s">
        <v>241</v>
      </c>
      <c r="D37566" s="1">
        <v>41036</v>
      </c>
      <c r="F37566">
        <v>1</v>
      </c>
      <c r="G37566">
        <v>4549</v>
      </c>
      <c r="H37566" t="s">
        <v>69</v>
      </c>
      <c r="J37566" t="s">
        <v>14</v>
      </c>
      <c r="K37566">
        <v>49</v>
      </c>
      <c r="L37566" t="s">
        <v>15</v>
      </c>
    </row>
    <row r="37567" spans="1:12">
      <c r="A37567" t="e">
        <f ca="1">E00251617620421</f>
        <v>#NAME?</v>
      </c>
      <c r="B37567">
        <v>485</v>
      </c>
      <c r="C37567" t="s">
        <v>241</v>
      </c>
      <c r="D37567" s="1">
        <v>41054</v>
      </c>
      <c r="F37567">
        <v>2</v>
      </c>
      <c r="G37567">
        <v>7295</v>
      </c>
      <c r="H37567" t="s">
        <v>76</v>
      </c>
      <c r="J37567" t="s">
        <v>14</v>
      </c>
      <c r="K37567">
        <v>50</v>
      </c>
      <c r="L37567" t="s">
        <v>15</v>
      </c>
    </row>
    <row r="37568" spans="1:12">
      <c r="A37568" t="e">
        <f ca="1">E00251617620421</f>
        <v>#NAME?</v>
      </c>
      <c r="B37568">
        <v>485</v>
      </c>
      <c r="C37568" t="s">
        <v>241</v>
      </c>
      <c r="D37568" s="1">
        <v>41267</v>
      </c>
      <c r="F37568">
        <v>5</v>
      </c>
      <c r="G37568">
        <v>2169</v>
      </c>
      <c r="H37568" t="s">
        <v>40</v>
      </c>
      <c r="J37568" t="s">
        <v>14</v>
      </c>
      <c r="K37568">
        <v>50</v>
      </c>
      <c r="L37568" t="s">
        <v>15</v>
      </c>
    </row>
    <row r="37569" spans="1:12">
      <c r="A37569" t="e">
        <f ca="1">E00251617620421</f>
        <v>#NAME?</v>
      </c>
      <c r="B37569">
        <v>485</v>
      </c>
      <c r="C37569" t="s">
        <v>241</v>
      </c>
      <c r="D37569" s="1">
        <v>42166</v>
      </c>
      <c r="F37569">
        <v>5</v>
      </c>
      <c r="G37569">
        <v>2169</v>
      </c>
      <c r="H37569" t="s">
        <v>40</v>
      </c>
      <c r="J37569" t="s">
        <v>14</v>
      </c>
      <c r="K37569">
        <v>53</v>
      </c>
      <c r="L37569" t="s">
        <v>15</v>
      </c>
    </row>
    <row r="37570" spans="1:12">
      <c r="A37570" t="e">
        <f ca="1">E00251617620421</f>
        <v>#NAME?</v>
      </c>
      <c r="B37570">
        <v>485</v>
      </c>
      <c r="C37570" t="s">
        <v>241</v>
      </c>
      <c r="D37570" s="1">
        <v>42416</v>
      </c>
      <c r="F37570">
        <v>2</v>
      </c>
      <c r="G37570">
        <v>7299</v>
      </c>
      <c r="H37570" t="s">
        <v>250</v>
      </c>
      <c r="J37570" t="s">
        <v>14</v>
      </c>
      <c r="K37570">
        <v>53</v>
      </c>
      <c r="L37570" t="s">
        <v>15</v>
      </c>
    </row>
    <row r="37571" spans="1:12">
      <c r="A37571" t="e">
        <f ca="1">E00251430095721</f>
        <v>#NAME?</v>
      </c>
      <c r="B37571">
        <v>500</v>
      </c>
      <c r="C37571" t="s">
        <v>161</v>
      </c>
      <c r="D37571" s="1">
        <v>41366</v>
      </c>
      <c r="F37571">
        <v>1</v>
      </c>
      <c r="G37571">
        <v>25000</v>
      </c>
      <c r="H37571" t="s">
        <v>178</v>
      </c>
      <c r="J37571" t="s">
        <v>14</v>
      </c>
      <c r="K37571">
        <v>54</v>
      </c>
      <c r="L37571" t="s">
        <v>15</v>
      </c>
    </row>
    <row r="37572" spans="1:12">
      <c r="A37572" t="e">
        <f ca="1">E00251711668421</f>
        <v>#NAME?</v>
      </c>
      <c r="B37572">
        <v>11</v>
      </c>
      <c r="C37572" t="s">
        <v>245</v>
      </c>
      <c r="D37572" s="1">
        <v>42278</v>
      </c>
      <c r="F37572">
        <v>1</v>
      </c>
      <c r="G37572">
        <v>4019</v>
      </c>
      <c r="H37572" t="s">
        <v>26</v>
      </c>
      <c r="J37572" t="s">
        <v>14</v>
      </c>
      <c r="K37572">
        <v>56</v>
      </c>
      <c r="L37572" t="s">
        <v>15</v>
      </c>
    </row>
    <row r="37573" spans="1:12">
      <c r="A37573" t="e">
        <f ca="1">E00251619842621</f>
        <v>#NAME?</v>
      </c>
      <c r="B37573">
        <v>459</v>
      </c>
      <c r="C37573" t="s">
        <v>187</v>
      </c>
      <c r="D37573" s="1">
        <v>42696</v>
      </c>
      <c r="F37573">
        <v>1</v>
      </c>
      <c r="G37573">
        <v>27800</v>
      </c>
      <c r="H37573" t="s">
        <v>145</v>
      </c>
      <c r="J37573" t="s">
        <v>14</v>
      </c>
      <c r="K37573">
        <v>40</v>
      </c>
      <c r="L37573" t="s">
        <v>15</v>
      </c>
    </row>
    <row r="37574" spans="1:12">
      <c r="A37574" t="e">
        <f ca="1">E00251430095721</f>
        <v>#NAME?</v>
      </c>
      <c r="B37574">
        <v>500</v>
      </c>
      <c r="C37574" t="s">
        <v>161</v>
      </c>
      <c r="D37574" s="1">
        <v>42137</v>
      </c>
      <c r="F37574">
        <v>1</v>
      </c>
      <c r="G37574">
        <v>25000</v>
      </c>
      <c r="H37574" t="s">
        <v>178</v>
      </c>
      <c r="J37574" t="s">
        <v>14</v>
      </c>
      <c r="K37574">
        <v>56</v>
      </c>
      <c r="L37574" t="s">
        <v>15</v>
      </c>
    </row>
    <row r="37575" spans="1:12">
      <c r="A37575" t="e">
        <f ca="1">E00251430095721</f>
        <v>#NAME?</v>
      </c>
      <c r="B37575">
        <v>500</v>
      </c>
      <c r="C37575" t="s">
        <v>161</v>
      </c>
      <c r="D37575" s="1">
        <v>42297</v>
      </c>
      <c r="F37575">
        <v>2</v>
      </c>
      <c r="G37575">
        <v>25000</v>
      </c>
      <c r="H37575" t="s">
        <v>178</v>
      </c>
      <c r="J37575" t="s">
        <v>14</v>
      </c>
      <c r="K37575">
        <v>57</v>
      </c>
      <c r="L37575" t="s">
        <v>15</v>
      </c>
    </row>
    <row r="37576" spans="1:12">
      <c r="A37576" t="e">
        <f ca="1">E00251430095721</f>
        <v>#NAME?</v>
      </c>
      <c r="B37576">
        <v>500</v>
      </c>
      <c r="C37576" t="s">
        <v>161</v>
      </c>
      <c r="D37576" s="1">
        <v>41226</v>
      </c>
      <c r="F37576">
        <v>2</v>
      </c>
      <c r="G37576">
        <v>496</v>
      </c>
      <c r="H37576" t="s">
        <v>190</v>
      </c>
      <c r="J37576" t="s">
        <v>14</v>
      </c>
      <c r="K37576">
        <v>54</v>
      </c>
      <c r="L37576" t="s">
        <v>15</v>
      </c>
    </row>
    <row r="37577" spans="1:12">
      <c r="A37577" t="e">
        <f ca="1">E00251430095721</f>
        <v>#NAME?</v>
      </c>
      <c r="B37577">
        <v>500</v>
      </c>
      <c r="C37577" t="s">
        <v>161</v>
      </c>
      <c r="D37577" s="1">
        <v>41366</v>
      </c>
      <c r="F37577">
        <v>3</v>
      </c>
      <c r="G37577">
        <v>27800</v>
      </c>
      <c r="H37577" t="s">
        <v>145</v>
      </c>
      <c r="J37577" t="s">
        <v>14</v>
      </c>
      <c r="K37577">
        <v>54</v>
      </c>
      <c r="L37577" t="s">
        <v>15</v>
      </c>
    </row>
    <row r="37578" spans="1:12">
      <c r="A37578" t="e">
        <f ca="1">E00251430095721</f>
        <v>#NAME?</v>
      </c>
      <c r="B37578">
        <v>500</v>
      </c>
      <c r="C37578" t="s">
        <v>161</v>
      </c>
      <c r="D37578" s="1">
        <v>41465</v>
      </c>
      <c r="F37578">
        <v>1</v>
      </c>
      <c r="G37578">
        <v>25000</v>
      </c>
      <c r="H37578" t="s">
        <v>178</v>
      </c>
      <c r="J37578" t="s">
        <v>14</v>
      </c>
      <c r="K37578">
        <v>55</v>
      </c>
      <c r="L37578" t="s">
        <v>15</v>
      </c>
    </row>
    <row r="37579" spans="1:12">
      <c r="A37579" t="e">
        <f ca="1">E00251617620421</f>
        <v>#NAME?</v>
      </c>
      <c r="B37579">
        <v>485</v>
      </c>
      <c r="C37579" t="s">
        <v>241</v>
      </c>
      <c r="D37579" s="1">
        <v>42873</v>
      </c>
      <c r="F37579">
        <v>6</v>
      </c>
      <c r="G37579">
        <v>5369</v>
      </c>
      <c r="H37579" t="s">
        <v>253</v>
      </c>
      <c r="J37579" t="s">
        <v>14</v>
      </c>
      <c r="K37579">
        <v>54</v>
      </c>
      <c r="L37579" t="s">
        <v>15</v>
      </c>
    </row>
    <row r="37580" spans="1:12">
      <c r="A37580" t="e">
        <f ca="1">E00251711668421</f>
        <v>#NAME?</v>
      </c>
      <c r="B37580">
        <v>7927</v>
      </c>
      <c r="C37580" t="s">
        <v>367</v>
      </c>
      <c r="D37580" s="1">
        <v>43067</v>
      </c>
      <c r="F37580">
        <v>2</v>
      </c>
      <c r="G37580">
        <v>49390</v>
      </c>
      <c r="H37580" t="s">
        <v>59</v>
      </c>
      <c r="J37580" t="s">
        <v>14</v>
      </c>
      <c r="K37580">
        <v>58</v>
      </c>
      <c r="L37580" t="s">
        <v>15</v>
      </c>
    </row>
    <row r="37581" spans="1:12">
      <c r="A37581" t="e">
        <f ca="1">E00251430095721</f>
        <v>#NAME?</v>
      </c>
      <c r="B37581">
        <v>500</v>
      </c>
      <c r="C37581" t="s">
        <v>161</v>
      </c>
      <c r="D37581" s="1">
        <v>42936</v>
      </c>
      <c r="F37581">
        <v>6</v>
      </c>
      <c r="G37581">
        <v>7904</v>
      </c>
      <c r="H37581" t="s">
        <v>75</v>
      </c>
      <c r="J37581" t="s">
        <v>14</v>
      </c>
      <c r="K37581">
        <v>59</v>
      </c>
      <c r="L37581" t="s">
        <v>22</v>
      </c>
    </row>
    <row r="37582" spans="1:12">
      <c r="A37582" t="e">
        <f ca="1">E00251417959821</f>
        <v>#NAME?</v>
      </c>
      <c r="B37582">
        <v>50</v>
      </c>
      <c r="C37582" t="s">
        <v>512</v>
      </c>
      <c r="D37582" s="1">
        <v>41212</v>
      </c>
      <c r="F37582">
        <v>1</v>
      </c>
      <c r="G37582">
        <v>71940</v>
      </c>
      <c r="H37582" t="s">
        <v>135</v>
      </c>
      <c r="J37582" t="s">
        <v>14</v>
      </c>
      <c r="K37582">
        <v>53</v>
      </c>
      <c r="L37582" t="s">
        <v>15</v>
      </c>
    </row>
    <row r="37583" spans="1:12">
      <c r="A37583" t="e">
        <f ca="1">E00251417959821</f>
        <v>#NAME?</v>
      </c>
      <c r="B37583">
        <v>50</v>
      </c>
      <c r="C37583" t="s">
        <v>512</v>
      </c>
      <c r="D37583" s="1">
        <v>41303</v>
      </c>
      <c r="F37583">
        <v>2</v>
      </c>
      <c r="G37583">
        <v>2729</v>
      </c>
      <c r="H37583" t="s">
        <v>115</v>
      </c>
      <c r="J37583" t="s">
        <v>14</v>
      </c>
      <c r="K37583">
        <v>53</v>
      </c>
      <c r="L37583" t="s">
        <v>15</v>
      </c>
    </row>
    <row r="37584" spans="1:12">
      <c r="A37584" t="e">
        <f ca="1">E00251417959821</f>
        <v>#NAME?</v>
      </c>
      <c r="B37584">
        <v>50</v>
      </c>
      <c r="C37584" t="s">
        <v>512</v>
      </c>
      <c r="D37584" s="1">
        <v>42676</v>
      </c>
      <c r="F37584">
        <v>2</v>
      </c>
      <c r="G37584">
        <v>4019</v>
      </c>
      <c r="H37584" t="s">
        <v>26</v>
      </c>
      <c r="J37584" t="s">
        <v>14</v>
      </c>
      <c r="K37584">
        <v>57</v>
      </c>
      <c r="L37584" t="s">
        <v>15</v>
      </c>
    </row>
    <row r="37585" spans="1:12">
      <c r="A37585" t="e">
        <f ca="1">E00251439555921</f>
        <v>#NAME?</v>
      </c>
      <c r="B37585">
        <v>702</v>
      </c>
      <c r="C37585" t="s">
        <v>293</v>
      </c>
      <c r="D37585" s="1">
        <v>41031</v>
      </c>
      <c r="F37585">
        <v>6</v>
      </c>
      <c r="G37585">
        <v>7841</v>
      </c>
      <c r="H37585" t="s">
        <v>154</v>
      </c>
      <c r="J37585" t="s">
        <v>14</v>
      </c>
      <c r="K37585">
        <v>54</v>
      </c>
      <c r="L37585" t="s">
        <v>22</v>
      </c>
    </row>
    <row r="37586" spans="1:12">
      <c r="A37586" t="e">
        <f ca="1">E00251619842621</f>
        <v>#NAME?</v>
      </c>
      <c r="B37586">
        <v>459</v>
      </c>
      <c r="C37586" t="s">
        <v>187</v>
      </c>
      <c r="D37586" s="1">
        <v>41114</v>
      </c>
      <c r="F37586">
        <v>1</v>
      </c>
      <c r="G37586">
        <v>72611</v>
      </c>
      <c r="H37586" t="s">
        <v>504</v>
      </c>
      <c r="J37586" t="s">
        <v>14</v>
      </c>
      <c r="K37586">
        <v>36</v>
      </c>
      <c r="L37586" t="s">
        <v>15</v>
      </c>
    </row>
    <row r="37587" spans="1:12">
      <c r="A37587" t="e">
        <f ca="1">E00251619842621</f>
        <v>#NAME?</v>
      </c>
      <c r="B37587">
        <v>7208</v>
      </c>
      <c r="C37587" t="s">
        <v>625</v>
      </c>
      <c r="D37587" s="1">
        <v>41874</v>
      </c>
      <c r="F37587">
        <v>1</v>
      </c>
      <c r="G37587">
        <v>9198</v>
      </c>
      <c r="H37587" t="s">
        <v>229</v>
      </c>
      <c r="I37587" t="s">
        <v>148</v>
      </c>
      <c r="J37587" t="s">
        <v>57</v>
      </c>
      <c r="K37587">
        <v>38</v>
      </c>
      <c r="L37587" t="s">
        <v>15</v>
      </c>
    </row>
    <row r="37588" spans="1:12">
      <c r="A37588" t="e">
        <f ca="1">E00251619842621</f>
        <v>#NAME?</v>
      </c>
      <c r="B37588">
        <v>7208</v>
      </c>
      <c r="C37588" t="s">
        <v>625</v>
      </c>
      <c r="D37588" s="1">
        <v>42344</v>
      </c>
      <c r="F37588">
        <v>1</v>
      </c>
      <c r="G37588">
        <v>81500</v>
      </c>
      <c r="H37588" t="s">
        <v>575</v>
      </c>
      <c r="I37588" t="s">
        <v>148</v>
      </c>
      <c r="J37588" t="s">
        <v>57</v>
      </c>
      <c r="K37588">
        <v>39</v>
      </c>
      <c r="L37588" t="s">
        <v>15</v>
      </c>
    </row>
    <row r="37589" spans="1:12">
      <c r="A37589" t="e">
        <f ca="1">E00251619842621</f>
        <v>#NAME?</v>
      </c>
      <c r="B37589">
        <v>459</v>
      </c>
      <c r="C37589" t="s">
        <v>187</v>
      </c>
      <c r="D37589" s="1">
        <v>42919</v>
      </c>
      <c r="F37589">
        <v>1</v>
      </c>
      <c r="G37589">
        <v>81500</v>
      </c>
      <c r="H37589" t="s">
        <v>575</v>
      </c>
      <c r="J37589" t="s">
        <v>14</v>
      </c>
      <c r="K37589">
        <v>41</v>
      </c>
      <c r="L37589" t="s">
        <v>15</v>
      </c>
    </row>
    <row r="37590" spans="1:12">
      <c r="A37590" t="e">
        <f ca="1">E00251619842621</f>
        <v>#NAME?</v>
      </c>
      <c r="B37590">
        <v>459</v>
      </c>
      <c r="C37590" t="s">
        <v>187</v>
      </c>
      <c r="D37590" s="1">
        <v>40988</v>
      </c>
      <c r="F37590">
        <v>1</v>
      </c>
      <c r="G37590">
        <v>7242</v>
      </c>
      <c r="H37590" t="s">
        <v>93</v>
      </c>
      <c r="J37590" t="s">
        <v>14</v>
      </c>
      <c r="K37590">
        <v>35</v>
      </c>
      <c r="L37590" t="s">
        <v>15</v>
      </c>
    </row>
    <row r="37591" spans="1:12">
      <c r="A37591" t="e">
        <f ca="1">E00251430095721</f>
        <v>#NAME?</v>
      </c>
      <c r="B37591">
        <v>500</v>
      </c>
      <c r="C37591" t="s">
        <v>161</v>
      </c>
      <c r="D37591" s="1">
        <v>41233</v>
      </c>
      <c r="F37591">
        <v>1</v>
      </c>
      <c r="G37591">
        <v>25000</v>
      </c>
      <c r="H37591" t="s">
        <v>178</v>
      </c>
      <c r="J37591" t="s">
        <v>14</v>
      </c>
      <c r="K37591">
        <v>54</v>
      </c>
      <c r="L37591" t="s">
        <v>15</v>
      </c>
    </row>
    <row r="37592" spans="1:12">
      <c r="A37592" t="e">
        <f ca="1">E00251619842621</f>
        <v>#NAME?</v>
      </c>
      <c r="B37592">
        <v>459</v>
      </c>
      <c r="C37592" t="s">
        <v>187</v>
      </c>
      <c r="D37592" s="1">
        <v>42047</v>
      </c>
      <c r="F37592">
        <v>1</v>
      </c>
      <c r="G37592">
        <v>2809</v>
      </c>
      <c r="H37592" t="s">
        <v>90</v>
      </c>
      <c r="J37592" t="s">
        <v>14</v>
      </c>
      <c r="K37592">
        <v>38</v>
      </c>
      <c r="L37592" t="s">
        <v>15</v>
      </c>
    </row>
    <row r="37593" spans="1:12">
      <c r="A37593" t="e">
        <f ca="1">E00251430095721</f>
        <v>#NAME?</v>
      </c>
      <c r="B37593">
        <v>500</v>
      </c>
      <c r="C37593" t="s">
        <v>161</v>
      </c>
      <c r="D37593" s="1">
        <v>43052</v>
      </c>
      <c r="F37593">
        <v>1</v>
      </c>
      <c r="G37593">
        <v>25000</v>
      </c>
      <c r="H37593" t="s">
        <v>178</v>
      </c>
      <c r="J37593" t="s">
        <v>14</v>
      </c>
      <c r="K37593">
        <v>59</v>
      </c>
      <c r="L37593" t="s">
        <v>15</v>
      </c>
    </row>
    <row r="37594" spans="1:12">
      <c r="A37594" t="e">
        <f ca="1">E00251532382321</f>
        <v>#NAME?</v>
      </c>
      <c r="B37594">
        <v>456</v>
      </c>
      <c r="C37594" t="s">
        <v>518</v>
      </c>
      <c r="D37594" s="1">
        <v>41880</v>
      </c>
      <c r="F37594">
        <v>2</v>
      </c>
      <c r="G37594">
        <v>7904</v>
      </c>
      <c r="H37594" t="s">
        <v>75</v>
      </c>
      <c r="J37594" t="s">
        <v>14</v>
      </c>
      <c r="K37594">
        <v>55</v>
      </c>
      <c r="L37594" t="s">
        <v>22</v>
      </c>
    </row>
    <row r="37595" spans="1:12">
      <c r="A37595" t="e">
        <f ca="1">E00251439555921</f>
        <v>#NAME?</v>
      </c>
      <c r="B37595">
        <v>702</v>
      </c>
      <c r="C37595" t="s">
        <v>293</v>
      </c>
      <c r="D37595" s="1">
        <v>41110</v>
      </c>
      <c r="F37595">
        <v>4</v>
      </c>
      <c r="G37595">
        <v>30000</v>
      </c>
      <c r="H37595" t="s">
        <v>144</v>
      </c>
      <c r="J37595" t="s">
        <v>14</v>
      </c>
      <c r="K37595">
        <v>54</v>
      </c>
      <c r="L37595" t="s">
        <v>15</v>
      </c>
    </row>
    <row r="37596" spans="1:12">
      <c r="A37596" t="e">
        <f ca="1">E00251439555921</f>
        <v>#NAME?</v>
      </c>
      <c r="B37596">
        <v>702</v>
      </c>
      <c r="C37596" t="s">
        <v>293</v>
      </c>
      <c r="D37596" s="1">
        <v>41276</v>
      </c>
      <c r="F37596">
        <v>5</v>
      </c>
      <c r="G37596">
        <v>6278</v>
      </c>
      <c r="H37596" t="s">
        <v>554</v>
      </c>
      <c r="J37596" t="s">
        <v>14</v>
      </c>
      <c r="K37596">
        <v>55</v>
      </c>
      <c r="L37596" t="s">
        <v>15</v>
      </c>
    </row>
    <row r="37597" spans="1:12">
      <c r="A37597" t="e">
        <f ca="1">E00251417959821</f>
        <v>#NAME?</v>
      </c>
      <c r="B37597">
        <v>50</v>
      </c>
      <c r="C37597" t="s">
        <v>512</v>
      </c>
      <c r="D37597" s="1">
        <v>42639</v>
      </c>
      <c r="F37597">
        <v>1</v>
      </c>
      <c r="G37597">
        <v>7962</v>
      </c>
      <c r="H37597" t="s">
        <v>111</v>
      </c>
      <c r="J37597" t="s">
        <v>14</v>
      </c>
      <c r="K37597">
        <v>57</v>
      </c>
      <c r="L37597" t="s">
        <v>22</v>
      </c>
    </row>
    <row r="37598" spans="1:12">
      <c r="A37598" t="e">
        <f ca="1">E00251537605521</f>
        <v>#NAME?</v>
      </c>
      <c r="B37598">
        <v>437</v>
      </c>
      <c r="C37598" t="s">
        <v>216</v>
      </c>
      <c r="D37598" s="1">
        <v>42583</v>
      </c>
      <c r="F37598">
        <v>2</v>
      </c>
      <c r="G37598">
        <v>38619</v>
      </c>
      <c r="H37598" t="s">
        <v>299</v>
      </c>
      <c r="J37598" t="s">
        <v>14</v>
      </c>
      <c r="K37598">
        <v>66</v>
      </c>
      <c r="L37598" t="s">
        <v>15</v>
      </c>
    </row>
    <row r="37599" spans="1:12">
      <c r="A37599" t="e">
        <f ca="1">E00251439555921</f>
        <v>#NAME?</v>
      </c>
      <c r="B37599">
        <v>702</v>
      </c>
      <c r="C37599" t="s">
        <v>293</v>
      </c>
      <c r="D37599" s="1">
        <v>42157</v>
      </c>
      <c r="F37599">
        <v>5</v>
      </c>
      <c r="G37599">
        <v>53019</v>
      </c>
      <c r="H37599" t="s">
        <v>304</v>
      </c>
      <c r="J37599" t="s">
        <v>14</v>
      </c>
      <c r="K37599">
        <v>57</v>
      </c>
      <c r="L37599" t="s">
        <v>15</v>
      </c>
    </row>
    <row r="37600" spans="1:12">
      <c r="A37600" t="e">
        <f ca="1">E00251439555921</f>
        <v>#NAME?</v>
      </c>
      <c r="B37600">
        <v>702</v>
      </c>
      <c r="C37600" t="s">
        <v>293</v>
      </c>
      <c r="D37600" s="1">
        <v>42305</v>
      </c>
      <c r="F37600">
        <v>5</v>
      </c>
      <c r="G37600">
        <v>2599</v>
      </c>
      <c r="H37600" t="s">
        <v>238</v>
      </c>
      <c r="J37600" t="s">
        <v>14</v>
      </c>
      <c r="K37600">
        <v>58</v>
      </c>
      <c r="L37600" t="s">
        <v>15</v>
      </c>
    </row>
    <row r="37601" spans="1:12">
      <c r="A37601" t="e">
        <f ca="1">E00251510746621</f>
        <v>#NAME?</v>
      </c>
      <c r="B37601">
        <v>122</v>
      </c>
      <c r="C37601" t="s">
        <v>522</v>
      </c>
      <c r="D37601" s="1">
        <v>41589</v>
      </c>
      <c r="F37601">
        <v>2</v>
      </c>
      <c r="G37601">
        <v>72612</v>
      </c>
      <c r="H37601" t="s">
        <v>1792</v>
      </c>
      <c r="J37601" t="s">
        <v>14</v>
      </c>
      <c r="K37601">
        <v>41</v>
      </c>
      <c r="L37601" t="s">
        <v>15</v>
      </c>
    </row>
    <row r="37602" spans="1:12">
      <c r="A37602" t="e">
        <f ca="1">E00251537605521</f>
        <v>#NAME?</v>
      </c>
      <c r="B37602">
        <v>437</v>
      </c>
      <c r="C37602" t="s">
        <v>216</v>
      </c>
      <c r="D37602" s="1">
        <v>41394</v>
      </c>
      <c r="F37602">
        <v>1</v>
      </c>
      <c r="G37602">
        <v>7295</v>
      </c>
      <c r="H37602" t="s">
        <v>76</v>
      </c>
      <c r="J37602" t="s">
        <v>14</v>
      </c>
      <c r="K37602">
        <v>63</v>
      </c>
      <c r="L37602" t="s">
        <v>15</v>
      </c>
    </row>
    <row r="37603" spans="1:12">
      <c r="A37603" t="e">
        <f ca="1">E00251537605521</f>
        <v>#NAME?</v>
      </c>
      <c r="B37603">
        <v>437</v>
      </c>
      <c r="C37603" t="s">
        <v>216</v>
      </c>
      <c r="D37603" s="1">
        <v>41894</v>
      </c>
      <c r="F37603">
        <v>2</v>
      </c>
      <c r="G37603">
        <v>73300</v>
      </c>
      <c r="H37603" t="s">
        <v>86</v>
      </c>
      <c r="J37603" t="s">
        <v>14</v>
      </c>
      <c r="K37603">
        <v>64</v>
      </c>
      <c r="L37603" t="s">
        <v>15</v>
      </c>
    </row>
    <row r="37604" spans="1:12">
      <c r="A37604" t="e">
        <f ca="1">E00251429795121</f>
        <v>#NAME?</v>
      </c>
      <c r="B37604">
        <v>154</v>
      </c>
      <c r="C37604" t="s">
        <v>533</v>
      </c>
      <c r="D37604" s="1">
        <v>42745</v>
      </c>
      <c r="F37604">
        <v>3</v>
      </c>
      <c r="G37604">
        <v>2720</v>
      </c>
      <c r="H37604" t="s">
        <v>65</v>
      </c>
      <c r="J37604" t="s">
        <v>14</v>
      </c>
      <c r="K37604">
        <v>49</v>
      </c>
      <c r="L37604" t="s">
        <v>15</v>
      </c>
    </row>
    <row r="37605" spans="1:12">
      <c r="A37605" t="e">
        <f ca="1">E00251429795121</f>
        <v>#NAME?</v>
      </c>
      <c r="B37605">
        <v>154</v>
      </c>
      <c r="C37605" t="s">
        <v>533</v>
      </c>
      <c r="D37605" s="1">
        <v>42873</v>
      </c>
      <c r="F37605">
        <v>3</v>
      </c>
      <c r="G37605">
        <v>2720</v>
      </c>
      <c r="H37605" t="s">
        <v>65</v>
      </c>
      <c r="J37605" t="s">
        <v>14</v>
      </c>
      <c r="K37605">
        <v>49</v>
      </c>
      <c r="L37605" t="s">
        <v>15</v>
      </c>
    </row>
    <row r="37606" spans="1:12">
      <c r="A37606" t="e">
        <f ca="1">E00251537605521</f>
        <v>#NAME?</v>
      </c>
      <c r="B37606">
        <v>437</v>
      </c>
      <c r="C37606" t="s">
        <v>216</v>
      </c>
      <c r="D37606" s="1">
        <v>42319</v>
      </c>
      <c r="F37606">
        <v>1</v>
      </c>
      <c r="G37606">
        <v>42769</v>
      </c>
      <c r="H37606" t="s">
        <v>530</v>
      </c>
      <c r="J37606" t="s">
        <v>14</v>
      </c>
      <c r="K37606">
        <v>65</v>
      </c>
      <c r="L37606" t="s">
        <v>15</v>
      </c>
    </row>
    <row r="37607" spans="1:12">
      <c r="A37607" t="e">
        <f ca="1">E00251537605521</f>
        <v>#NAME?</v>
      </c>
      <c r="B37607">
        <v>437</v>
      </c>
      <c r="C37607" t="s">
        <v>216</v>
      </c>
      <c r="D37607" s="1">
        <v>42335</v>
      </c>
      <c r="F37607">
        <v>1</v>
      </c>
      <c r="G37607">
        <v>38619</v>
      </c>
      <c r="H37607" t="s">
        <v>299</v>
      </c>
      <c r="J37607" t="s">
        <v>14</v>
      </c>
      <c r="K37607">
        <v>65</v>
      </c>
      <c r="L37607" t="s">
        <v>15</v>
      </c>
    </row>
    <row r="37608" spans="1:12">
      <c r="A37608" t="e">
        <f ca="1">E00251615134721</f>
        <v>#NAME?</v>
      </c>
      <c r="B37608">
        <v>62</v>
      </c>
      <c r="C37608" t="s">
        <v>20</v>
      </c>
      <c r="D37608" s="1">
        <v>42149</v>
      </c>
      <c r="F37608">
        <v>2</v>
      </c>
      <c r="G37608">
        <v>7806</v>
      </c>
      <c r="H37608" t="s">
        <v>184</v>
      </c>
      <c r="J37608" t="s">
        <v>14</v>
      </c>
      <c r="K37608">
        <v>63</v>
      </c>
      <c r="L37608" t="s">
        <v>22</v>
      </c>
    </row>
    <row r="37609" spans="1:12">
      <c r="A37609" t="e">
        <f ca="1">E00251711668421</f>
        <v>#NAME?</v>
      </c>
      <c r="B37609">
        <v>11</v>
      </c>
      <c r="C37609" t="s">
        <v>245</v>
      </c>
      <c r="D37609" s="1">
        <v>41824</v>
      </c>
      <c r="F37609">
        <v>3</v>
      </c>
      <c r="G37609">
        <v>4019</v>
      </c>
      <c r="H37609" t="s">
        <v>26</v>
      </c>
      <c r="J37609" t="s">
        <v>14</v>
      </c>
      <c r="K37609">
        <v>55</v>
      </c>
      <c r="L37609" t="s">
        <v>15</v>
      </c>
    </row>
    <row r="37610" spans="1:12">
      <c r="A37610" t="e">
        <f ca="1">E00251711668421</f>
        <v>#NAME?</v>
      </c>
      <c r="B37610">
        <v>11</v>
      </c>
      <c r="C37610" t="s">
        <v>245</v>
      </c>
      <c r="D37610" s="1">
        <v>41913</v>
      </c>
      <c r="F37610">
        <v>2</v>
      </c>
      <c r="G37610">
        <v>4019</v>
      </c>
      <c r="H37610" t="s">
        <v>26</v>
      </c>
      <c r="J37610" t="s">
        <v>14</v>
      </c>
      <c r="K37610">
        <v>55</v>
      </c>
      <c r="L37610" t="s">
        <v>15</v>
      </c>
    </row>
    <row r="37611" spans="1:12">
      <c r="A37611" t="e">
        <f ca="1">E00251715779021</f>
        <v>#NAME?</v>
      </c>
      <c r="B37611">
        <v>500</v>
      </c>
      <c r="C37611" t="s">
        <v>161</v>
      </c>
      <c r="D37611" s="1">
        <v>40961</v>
      </c>
      <c r="F37611">
        <v>1</v>
      </c>
      <c r="G37611">
        <v>49390</v>
      </c>
      <c r="H37611" t="s">
        <v>59</v>
      </c>
      <c r="J37611" t="s">
        <v>14</v>
      </c>
      <c r="K37611">
        <v>58</v>
      </c>
      <c r="L37611" t="s">
        <v>15</v>
      </c>
    </row>
    <row r="37612" spans="1:12">
      <c r="A37612" t="e">
        <f ca="1">E00251715779021</f>
        <v>#NAME?</v>
      </c>
      <c r="B37612">
        <v>500</v>
      </c>
      <c r="C37612" t="s">
        <v>161</v>
      </c>
      <c r="D37612" s="1">
        <v>42282</v>
      </c>
      <c r="F37612">
        <v>1</v>
      </c>
      <c r="G37612">
        <v>81221</v>
      </c>
      <c r="H37612" t="s">
        <v>523</v>
      </c>
      <c r="J37612" t="s">
        <v>14</v>
      </c>
      <c r="K37612">
        <v>62</v>
      </c>
      <c r="L37612" t="s">
        <v>15</v>
      </c>
    </row>
    <row r="37613" spans="1:12">
      <c r="A37613" t="e">
        <f ca="1">E00251439555921</f>
        <v>#NAME?</v>
      </c>
      <c r="B37613">
        <v>702</v>
      </c>
      <c r="C37613" t="s">
        <v>293</v>
      </c>
      <c r="D37613" s="1">
        <v>42206</v>
      </c>
      <c r="F37613">
        <v>1</v>
      </c>
      <c r="G37613">
        <v>7872</v>
      </c>
      <c r="H37613" t="s">
        <v>458</v>
      </c>
      <c r="J37613" t="s">
        <v>14</v>
      </c>
      <c r="K37613">
        <v>57</v>
      </c>
      <c r="L37613" t="s">
        <v>22</v>
      </c>
    </row>
    <row r="37614" spans="1:12">
      <c r="A37614" t="e">
        <f ca="1">E00251439555921</f>
        <v>#NAME?</v>
      </c>
      <c r="B37614">
        <v>702</v>
      </c>
      <c r="C37614" t="s">
        <v>293</v>
      </c>
      <c r="D37614" s="1">
        <v>42870</v>
      </c>
      <c r="F37614">
        <v>5</v>
      </c>
      <c r="G37614">
        <v>53019</v>
      </c>
      <c r="H37614" t="s">
        <v>304</v>
      </c>
      <c r="J37614" t="s">
        <v>14</v>
      </c>
      <c r="K37614">
        <v>59</v>
      </c>
      <c r="L37614" t="s">
        <v>15</v>
      </c>
    </row>
    <row r="37615" spans="1:12">
      <c r="A37615" t="e">
        <f ca="1">E00251715779021</f>
        <v>#NAME?</v>
      </c>
      <c r="B37615">
        <v>500</v>
      </c>
      <c r="C37615" t="s">
        <v>161</v>
      </c>
      <c r="D37615" s="1">
        <v>42507</v>
      </c>
      <c r="F37615">
        <v>1</v>
      </c>
      <c r="G37615">
        <v>49390</v>
      </c>
      <c r="H37615" t="s">
        <v>59</v>
      </c>
      <c r="J37615" t="s">
        <v>14</v>
      </c>
      <c r="K37615">
        <v>63</v>
      </c>
      <c r="L37615" t="s">
        <v>15</v>
      </c>
    </row>
    <row r="37616" spans="1:12">
      <c r="A37616" t="e">
        <f ca="1">E00251711668421</f>
        <v>#NAME?</v>
      </c>
      <c r="B37616">
        <v>11</v>
      </c>
      <c r="C37616" t="s">
        <v>245</v>
      </c>
      <c r="D37616" s="1">
        <v>42508</v>
      </c>
      <c r="F37616">
        <v>4</v>
      </c>
      <c r="G37616">
        <v>49390</v>
      </c>
      <c r="H37616" t="s">
        <v>59</v>
      </c>
      <c r="J37616" t="s">
        <v>14</v>
      </c>
      <c r="K37616">
        <v>57</v>
      </c>
      <c r="L37616" t="s">
        <v>15</v>
      </c>
    </row>
    <row r="37617" spans="1:12">
      <c r="A37617" t="e">
        <f ca="1">E00251417959821</f>
        <v>#NAME?</v>
      </c>
      <c r="B37617">
        <v>50</v>
      </c>
      <c r="C37617" t="s">
        <v>512</v>
      </c>
      <c r="D37617" s="1">
        <v>42542</v>
      </c>
      <c r="F37617">
        <v>1</v>
      </c>
      <c r="G37617">
        <v>78906</v>
      </c>
      <c r="H37617" t="s">
        <v>31</v>
      </c>
      <c r="J37617" t="s">
        <v>14</v>
      </c>
      <c r="K37617">
        <v>57</v>
      </c>
      <c r="L37617" t="s">
        <v>22</v>
      </c>
    </row>
    <row r="37618" spans="1:12">
      <c r="A37618" t="e">
        <f ca="1">E00251512459221</f>
        <v>#NAME?</v>
      </c>
      <c r="B37618">
        <v>1929</v>
      </c>
      <c r="C37618" t="s">
        <v>195</v>
      </c>
      <c r="D37618" s="1">
        <v>41683</v>
      </c>
      <c r="F37618">
        <v>2</v>
      </c>
      <c r="G37618">
        <v>46619</v>
      </c>
      <c r="H37618" t="s">
        <v>182</v>
      </c>
      <c r="J37618" t="s">
        <v>14</v>
      </c>
      <c r="K37618">
        <v>42</v>
      </c>
      <c r="L37618" t="s">
        <v>15</v>
      </c>
    </row>
    <row r="37619" spans="1:12">
      <c r="A37619" t="e">
        <f ca="1">E00251711668421</f>
        <v>#NAME?</v>
      </c>
      <c r="B37619">
        <v>7927</v>
      </c>
      <c r="C37619" t="s">
        <v>367</v>
      </c>
      <c r="D37619" s="1">
        <v>43088</v>
      </c>
      <c r="F37619">
        <v>3</v>
      </c>
      <c r="G37619">
        <v>4019</v>
      </c>
      <c r="H37619" t="s">
        <v>26</v>
      </c>
      <c r="J37619" t="s">
        <v>14</v>
      </c>
      <c r="K37619">
        <v>58</v>
      </c>
      <c r="L37619" t="s">
        <v>15</v>
      </c>
    </row>
    <row r="37620" spans="1:12">
      <c r="A37620" t="e">
        <f ca="1">E00251430095721</f>
        <v>#NAME?</v>
      </c>
      <c r="B37620">
        <v>500</v>
      </c>
      <c r="C37620" t="s">
        <v>161</v>
      </c>
      <c r="D37620" s="1">
        <v>41340</v>
      </c>
      <c r="F37620">
        <v>2</v>
      </c>
      <c r="G37620">
        <v>7962</v>
      </c>
      <c r="H37620" t="s">
        <v>111</v>
      </c>
      <c r="J37620" t="s">
        <v>14</v>
      </c>
      <c r="K37620">
        <v>54</v>
      </c>
      <c r="L37620" t="s">
        <v>22</v>
      </c>
    </row>
    <row r="37621" spans="1:12">
      <c r="A37621" t="e">
        <f ca="1">E00251619842621</f>
        <v>#NAME?</v>
      </c>
      <c r="B37621">
        <v>459</v>
      </c>
      <c r="C37621" t="s">
        <v>187</v>
      </c>
      <c r="D37621" s="1">
        <v>41204</v>
      </c>
      <c r="F37621">
        <v>1</v>
      </c>
      <c r="G37621">
        <v>72611</v>
      </c>
      <c r="H37621" t="s">
        <v>504</v>
      </c>
      <c r="J37621" t="s">
        <v>14</v>
      </c>
      <c r="K37621">
        <v>36</v>
      </c>
      <c r="L37621" t="s">
        <v>15</v>
      </c>
    </row>
    <row r="37622" spans="1:12">
      <c r="A37622" t="e">
        <f ca="1">E00251619842621</f>
        <v>#NAME?</v>
      </c>
      <c r="B37622">
        <v>746</v>
      </c>
      <c r="C37622" t="s">
        <v>527</v>
      </c>
      <c r="D37622" s="1">
        <v>42025</v>
      </c>
      <c r="E37622">
        <v>0</v>
      </c>
      <c r="F37622">
        <v>1</v>
      </c>
      <c r="G37622">
        <v>7355</v>
      </c>
      <c r="H37622" t="s">
        <v>1003</v>
      </c>
      <c r="J37622" t="s">
        <v>34</v>
      </c>
      <c r="K37622">
        <v>38</v>
      </c>
      <c r="L37622" t="s">
        <v>15</v>
      </c>
    </row>
    <row r="37623" spans="1:12">
      <c r="A37623" t="e">
        <f ca="1">E00251715779021</f>
        <v>#NAME?</v>
      </c>
      <c r="B37623">
        <v>500</v>
      </c>
      <c r="C37623" t="s">
        <v>161</v>
      </c>
      <c r="D37623" s="1">
        <v>41864</v>
      </c>
      <c r="F37623">
        <v>1</v>
      </c>
      <c r="G37623">
        <v>5641</v>
      </c>
      <c r="H37623" t="s">
        <v>1040</v>
      </c>
      <c r="J37623" t="s">
        <v>14</v>
      </c>
      <c r="K37623">
        <v>61</v>
      </c>
      <c r="L37623" t="s">
        <v>15</v>
      </c>
    </row>
    <row r="37624" spans="1:12">
      <c r="A37624" t="e">
        <f ca="1">E00251715779021</f>
        <v>#NAME?</v>
      </c>
      <c r="B37624">
        <v>500</v>
      </c>
      <c r="C37624" t="s">
        <v>161</v>
      </c>
      <c r="D37624" s="1">
        <v>42016</v>
      </c>
      <c r="F37624">
        <v>3</v>
      </c>
      <c r="G37624">
        <v>49390</v>
      </c>
      <c r="H37624" t="s">
        <v>59</v>
      </c>
      <c r="J37624" t="s">
        <v>14</v>
      </c>
      <c r="K37624">
        <v>61</v>
      </c>
      <c r="L37624" t="s">
        <v>15</v>
      </c>
    </row>
    <row r="37625" spans="1:12">
      <c r="A37625" t="e">
        <f ca="1">E00251430095721</f>
        <v>#NAME?</v>
      </c>
      <c r="B37625">
        <v>500</v>
      </c>
      <c r="C37625" t="s">
        <v>161</v>
      </c>
      <c r="D37625" s="1">
        <v>41206</v>
      </c>
      <c r="F37625">
        <v>3</v>
      </c>
      <c r="G37625">
        <v>25000</v>
      </c>
      <c r="H37625" t="s">
        <v>178</v>
      </c>
      <c r="J37625" t="s">
        <v>14</v>
      </c>
      <c r="K37625">
        <v>54</v>
      </c>
      <c r="L37625" t="s">
        <v>15</v>
      </c>
    </row>
    <row r="37626" spans="1:12">
      <c r="A37626" t="e">
        <f ca="1">E00251430095721</f>
        <v>#NAME?</v>
      </c>
      <c r="B37626">
        <v>500</v>
      </c>
      <c r="C37626" t="s">
        <v>161</v>
      </c>
      <c r="D37626" s="1">
        <v>41213</v>
      </c>
      <c r="F37626">
        <v>3</v>
      </c>
      <c r="G37626">
        <v>496</v>
      </c>
      <c r="H37626" t="s">
        <v>190</v>
      </c>
      <c r="J37626" t="s">
        <v>14</v>
      </c>
      <c r="K37626">
        <v>54</v>
      </c>
      <c r="L37626" t="s">
        <v>15</v>
      </c>
    </row>
    <row r="37627" spans="1:12">
      <c r="A37627" t="e">
        <f ca="1">E00251430095721</f>
        <v>#NAME?</v>
      </c>
      <c r="B37627">
        <v>500</v>
      </c>
      <c r="C37627" t="s">
        <v>161</v>
      </c>
      <c r="D37627" s="1">
        <v>41891</v>
      </c>
      <c r="F37627">
        <v>1</v>
      </c>
      <c r="G37627">
        <v>25000</v>
      </c>
      <c r="H37627" t="s">
        <v>178</v>
      </c>
      <c r="J37627" t="s">
        <v>14</v>
      </c>
      <c r="K37627">
        <v>56</v>
      </c>
      <c r="L37627" t="s">
        <v>15</v>
      </c>
    </row>
    <row r="37628" spans="1:12">
      <c r="A37628" t="e">
        <f ca="1">E00251439555921</f>
        <v>#NAME?</v>
      </c>
      <c r="B37628">
        <v>702</v>
      </c>
      <c r="C37628" t="s">
        <v>293</v>
      </c>
      <c r="D37628" s="1">
        <v>41604</v>
      </c>
      <c r="F37628">
        <v>5</v>
      </c>
      <c r="G37628">
        <v>6278</v>
      </c>
      <c r="H37628" t="s">
        <v>554</v>
      </c>
      <c r="J37628" t="s">
        <v>14</v>
      </c>
      <c r="K37628">
        <v>56</v>
      </c>
      <c r="L37628" t="s">
        <v>15</v>
      </c>
    </row>
    <row r="37629" spans="1:12">
      <c r="A37629" t="e">
        <f ca="1">E00251439555921</f>
        <v>#NAME?</v>
      </c>
      <c r="B37629">
        <v>702</v>
      </c>
      <c r="C37629" t="s">
        <v>293</v>
      </c>
      <c r="D37629" s="1">
        <v>42093</v>
      </c>
      <c r="F37629">
        <v>4</v>
      </c>
      <c r="G37629">
        <v>53019</v>
      </c>
      <c r="H37629" t="s">
        <v>304</v>
      </c>
      <c r="J37629" t="s">
        <v>14</v>
      </c>
      <c r="K37629">
        <v>57</v>
      </c>
      <c r="L37629" t="s">
        <v>15</v>
      </c>
    </row>
    <row r="37630" spans="1:12">
      <c r="A37630" t="e">
        <f ca="1">E00251439555921</f>
        <v>#NAME?</v>
      </c>
      <c r="B37630">
        <v>702</v>
      </c>
      <c r="C37630" t="s">
        <v>293</v>
      </c>
      <c r="D37630" s="1">
        <v>42185</v>
      </c>
      <c r="F37630">
        <v>6</v>
      </c>
      <c r="G37630">
        <v>69010</v>
      </c>
      <c r="H37630" t="s">
        <v>294</v>
      </c>
      <c r="J37630" t="s">
        <v>14</v>
      </c>
      <c r="K37630">
        <v>57</v>
      </c>
      <c r="L37630" t="s">
        <v>15</v>
      </c>
    </row>
    <row r="37631" spans="1:12">
      <c r="A37631" t="e">
        <f ca="1">E00251439555921</f>
        <v>#NAME?</v>
      </c>
      <c r="B37631">
        <v>702</v>
      </c>
      <c r="C37631" t="s">
        <v>293</v>
      </c>
      <c r="D37631" s="1">
        <v>42213</v>
      </c>
      <c r="F37631">
        <v>4</v>
      </c>
      <c r="G37631">
        <v>2599</v>
      </c>
      <c r="H37631" t="s">
        <v>238</v>
      </c>
      <c r="J37631" t="s">
        <v>14</v>
      </c>
      <c r="K37631">
        <v>57</v>
      </c>
      <c r="L37631" t="s">
        <v>15</v>
      </c>
    </row>
    <row r="37632" spans="1:12">
      <c r="A37632" t="e">
        <f ca="1">E00251439555921</f>
        <v>#NAME?</v>
      </c>
      <c r="B37632">
        <v>702</v>
      </c>
      <c r="C37632" t="s">
        <v>293</v>
      </c>
      <c r="D37632" s="1">
        <v>42870</v>
      </c>
      <c r="F37632">
        <v>2</v>
      </c>
      <c r="G37632">
        <v>2599</v>
      </c>
      <c r="H37632" t="s">
        <v>238</v>
      </c>
      <c r="J37632" t="s">
        <v>14</v>
      </c>
      <c r="K37632">
        <v>59</v>
      </c>
      <c r="L37632" t="s">
        <v>15</v>
      </c>
    </row>
    <row r="37633" spans="1:12">
      <c r="A37633" t="e">
        <f ca="1">E00251417959821</f>
        <v>#NAME?</v>
      </c>
      <c r="B37633">
        <v>50</v>
      </c>
      <c r="C37633" t="s">
        <v>512</v>
      </c>
      <c r="D37633" s="1">
        <v>41015</v>
      </c>
      <c r="F37633">
        <v>1</v>
      </c>
      <c r="G37633">
        <v>5718</v>
      </c>
      <c r="H37633" t="s">
        <v>244</v>
      </c>
      <c r="J37633" t="s">
        <v>14</v>
      </c>
      <c r="K37633">
        <v>52</v>
      </c>
      <c r="L37633" t="s">
        <v>15</v>
      </c>
    </row>
    <row r="37634" spans="1:12">
      <c r="A37634" t="e">
        <f ca="1">E00251439555921</f>
        <v>#NAME?</v>
      </c>
      <c r="B37634">
        <v>702</v>
      </c>
      <c r="C37634" t="s">
        <v>293</v>
      </c>
      <c r="D37634" s="1">
        <v>40994</v>
      </c>
      <c r="F37634">
        <v>2</v>
      </c>
      <c r="G37634">
        <v>3689</v>
      </c>
      <c r="H37634" t="s">
        <v>159</v>
      </c>
      <c r="J37634" t="s">
        <v>14</v>
      </c>
      <c r="K37634">
        <v>54</v>
      </c>
      <c r="L37634" t="s">
        <v>15</v>
      </c>
    </row>
    <row r="37635" spans="1:12">
      <c r="A37635" t="e">
        <f ca="1">E00251439555921</f>
        <v>#NAME?</v>
      </c>
      <c r="B37635">
        <v>702</v>
      </c>
      <c r="C37635" t="s">
        <v>293</v>
      </c>
      <c r="D37635" s="1">
        <v>41107</v>
      </c>
      <c r="F37635">
        <v>2</v>
      </c>
      <c r="G37635">
        <v>7295</v>
      </c>
      <c r="H37635" t="s">
        <v>76</v>
      </c>
      <c r="J37635" t="s">
        <v>14</v>
      </c>
      <c r="K37635">
        <v>54</v>
      </c>
      <c r="L37635" t="s">
        <v>15</v>
      </c>
    </row>
    <row r="37636" spans="1:12">
      <c r="A37636" t="e">
        <f ca="1">E00251439555921</f>
        <v>#NAME?</v>
      </c>
      <c r="B37636">
        <v>702</v>
      </c>
      <c r="C37636" t="s">
        <v>293</v>
      </c>
      <c r="D37636" s="1">
        <v>41110</v>
      </c>
      <c r="F37636">
        <v>6</v>
      </c>
      <c r="G37636">
        <v>7841</v>
      </c>
      <c r="H37636" t="s">
        <v>154</v>
      </c>
      <c r="J37636" t="s">
        <v>14</v>
      </c>
      <c r="K37636">
        <v>54</v>
      </c>
      <c r="L37636" t="s">
        <v>22</v>
      </c>
    </row>
    <row r="37637" spans="1:12">
      <c r="A37637" t="e">
        <f ca="1">E00251537605521</f>
        <v>#NAME?</v>
      </c>
      <c r="B37637">
        <v>437</v>
      </c>
      <c r="C37637" t="s">
        <v>216</v>
      </c>
      <c r="D37637" s="1">
        <v>42544</v>
      </c>
      <c r="F37637">
        <v>2</v>
      </c>
      <c r="G37637">
        <v>2729</v>
      </c>
      <c r="H37637" t="s">
        <v>115</v>
      </c>
      <c r="J37637" t="s">
        <v>14</v>
      </c>
      <c r="K37637">
        <v>66</v>
      </c>
      <c r="L37637" t="s">
        <v>15</v>
      </c>
    </row>
    <row r="37638" spans="1:12">
      <c r="A37638" t="e">
        <f ca="1">E00251427098221</f>
        <v>#NAME?</v>
      </c>
      <c r="B37638">
        <v>11</v>
      </c>
      <c r="C37638" t="s">
        <v>245</v>
      </c>
      <c r="D37638" s="1">
        <v>41465</v>
      </c>
      <c r="F37638">
        <v>1</v>
      </c>
      <c r="G37638">
        <v>4019</v>
      </c>
      <c r="H37638" t="s">
        <v>26</v>
      </c>
      <c r="J37638" t="s">
        <v>14</v>
      </c>
      <c r="K37638">
        <v>40</v>
      </c>
      <c r="L37638" t="s">
        <v>15</v>
      </c>
    </row>
    <row r="37639" spans="1:12">
      <c r="A37639" t="e">
        <f ca="1">E00251617620421</f>
        <v>#NAME?</v>
      </c>
      <c r="B37639">
        <v>485</v>
      </c>
      <c r="C37639" t="s">
        <v>241</v>
      </c>
      <c r="D37639" s="1">
        <v>41036</v>
      </c>
      <c r="F37639">
        <v>5</v>
      </c>
      <c r="G37639">
        <v>4659</v>
      </c>
      <c r="H37639" t="s">
        <v>47</v>
      </c>
      <c r="J37639" t="s">
        <v>14</v>
      </c>
      <c r="K37639">
        <v>49</v>
      </c>
      <c r="L37639" t="s">
        <v>15</v>
      </c>
    </row>
    <row r="37640" spans="1:12">
      <c r="A37640" t="e">
        <f ca="1">E00251537605521</f>
        <v>#NAME?</v>
      </c>
      <c r="B37640">
        <v>437</v>
      </c>
      <c r="C37640" t="s">
        <v>216</v>
      </c>
      <c r="D37640" s="1">
        <v>42583</v>
      </c>
      <c r="F37640">
        <v>1</v>
      </c>
      <c r="G37640">
        <v>7231</v>
      </c>
      <c r="H37640" t="s">
        <v>128</v>
      </c>
      <c r="J37640" t="s">
        <v>14</v>
      </c>
      <c r="K37640">
        <v>66</v>
      </c>
      <c r="L37640" t="s">
        <v>15</v>
      </c>
    </row>
    <row r="37641" spans="1:12">
      <c r="A37641" t="e">
        <f ca="1">E00251617620421</f>
        <v>#NAME?</v>
      </c>
      <c r="B37641">
        <v>485</v>
      </c>
      <c r="C37641" t="s">
        <v>241</v>
      </c>
      <c r="D37641" s="1">
        <v>42503</v>
      </c>
      <c r="F37641">
        <v>2</v>
      </c>
      <c r="G37641">
        <v>7962</v>
      </c>
      <c r="H37641" t="s">
        <v>111</v>
      </c>
      <c r="J37641" t="s">
        <v>14</v>
      </c>
      <c r="K37641">
        <v>53</v>
      </c>
      <c r="L37641" t="s">
        <v>22</v>
      </c>
    </row>
    <row r="37642" spans="1:12">
      <c r="A37642" t="e">
        <f ca="1">E00251715779021</f>
        <v>#NAME?</v>
      </c>
      <c r="B37642">
        <v>500</v>
      </c>
      <c r="C37642" t="s">
        <v>161</v>
      </c>
      <c r="D37642" s="1">
        <v>41442</v>
      </c>
      <c r="F37642">
        <v>1</v>
      </c>
      <c r="G37642">
        <v>49390</v>
      </c>
      <c r="H37642" t="s">
        <v>59</v>
      </c>
      <c r="J37642" t="s">
        <v>14</v>
      </c>
      <c r="K37642">
        <v>60</v>
      </c>
      <c r="L37642" t="s">
        <v>15</v>
      </c>
    </row>
    <row r="37643" spans="1:12">
      <c r="A37643" t="e">
        <f ca="1">E00251715779021</f>
        <v>#NAME?</v>
      </c>
      <c r="B37643">
        <v>500</v>
      </c>
      <c r="C37643" t="s">
        <v>161</v>
      </c>
      <c r="D37643" s="1">
        <v>42438</v>
      </c>
      <c r="F37643">
        <v>2</v>
      </c>
      <c r="G37643">
        <v>49390</v>
      </c>
      <c r="H37643" t="s">
        <v>59</v>
      </c>
      <c r="J37643" t="s">
        <v>14</v>
      </c>
      <c r="K37643">
        <v>62</v>
      </c>
      <c r="L37643" t="s">
        <v>15</v>
      </c>
    </row>
    <row r="37644" spans="1:12">
      <c r="A37644" t="e">
        <f ca="1">E00251430095721</f>
        <v>#NAME?</v>
      </c>
      <c r="B37644">
        <v>500</v>
      </c>
      <c r="C37644" t="s">
        <v>161</v>
      </c>
      <c r="D37644" s="1">
        <v>42716</v>
      </c>
      <c r="F37644">
        <v>3</v>
      </c>
      <c r="G37644">
        <v>3051</v>
      </c>
      <c r="H37644" t="s">
        <v>13</v>
      </c>
      <c r="J37644" t="s">
        <v>14</v>
      </c>
      <c r="K37644">
        <v>58</v>
      </c>
      <c r="L37644" t="s">
        <v>15</v>
      </c>
    </row>
    <row r="37645" spans="1:12">
      <c r="A37645" t="e">
        <f ca="1">E00251715779021</f>
        <v>#NAME?</v>
      </c>
      <c r="B37645">
        <v>500</v>
      </c>
      <c r="C37645" t="s">
        <v>161</v>
      </c>
      <c r="D37645" s="1">
        <v>42339</v>
      </c>
      <c r="F37645">
        <v>2</v>
      </c>
      <c r="G37645">
        <v>49390</v>
      </c>
      <c r="H37645" t="s">
        <v>59</v>
      </c>
      <c r="J37645" t="s">
        <v>14</v>
      </c>
      <c r="K37645">
        <v>62</v>
      </c>
      <c r="L37645" t="s">
        <v>15</v>
      </c>
    </row>
    <row r="37646" spans="1:12">
      <c r="A37646" t="e">
        <f ca="1">E00251417959821</f>
        <v>#NAME?</v>
      </c>
      <c r="B37646">
        <v>50</v>
      </c>
      <c r="C37646" t="s">
        <v>512</v>
      </c>
      <c r="D37646" s="1">
        <v>41556</v>
      </c>
      <c r="F37646">
        <v>1</v>
      </c>
      <c r="G37646">
        <v>29690</v>
      </c>
      <c r="H37646" t="s">
        <v>52</v>
      </c>
      <c r="J37646" t="s">
        <v>14</v>
      </c>
      <c r="K37646">
        <v>54</v>
      </c>
      <c r="L37646" t="s">
        <v>15</v>
      </c>
    </row>
    <row r="37647" spans="1:12">
      <c r="A37647" t="e">
        <f ca="1">E00251417959821</f>
        <v>#NAME?</v>
      </c>
      <c r="B37647">
        <v>50</v>
      </c>
      <c r="C37647" t="s">
        <v>512</v>
      </c>
      <c r="D37647" s="1">
        <v>42114</v>
      </c>
      <c r="F37647">
        <v>3</v>
      </c>
      <c r="G37647">
        <v>2729</v>
      </c>
      <c r="H37647" t="s">
        <v>115</v>
      </c>
      <c r="J37647" t="s">
        <v>14</v>
      </c>
      <c r="K37647">
        <v>55</v>
      </c>
      <c r="L37647" t="s">
        <v>15</v>
      </c>
    </row>
    <row r="37648" spans="1:12">
      <c r="A37648" t="e">
        <f ca="1">E00251518870221</f>
        <v>#NAME?</v>
      </c>
      <c r="B37648">
        <v>291</v>
      </c>
      <c r="C37648" t="s">
        <v>160</v>
      </c>
      <c r="D37648" s="1">
        <v>42250</v>
      </c>
      <c r="F37648">
        <v>1</v>
      </c>
      <c r="G37648">
        <v>7804</v>
      </c>
      <c r="H37648" t="s">
        <v>43</v>
      </c>
      <c r="J37648" t="s">
        <v>14</v>
      </c>
      <c r="K37648">
        <v>51</v>
      </c>
      <c r="L37648" t="s">
        <v>22</v>
      </c>
    </row>
    <row r="37649" spans="1:12">
      <c r="A37649" t="e">
        <f ca="1">E00251532421921</f>
        <v>#NAME?</v>
      </c>
      <c r="B37649">
        <v>451</v>
      </c>
      <c r="C37649" t="s">
        <v>102</v>
      </c>
      <c r="D37649" s="1">
        <v>42977</v>
      </c>
      <c r="F37649">
        <v>3</v>
      </c>
      <c r="G37649">
        <v>49390</v>
      </c>
      <c r="H37649" t="s">
        <v>59</v>
      </c>
      <c r="J37649" t="s">
        <v>14</v>
      </c>
      <c r="K37649">
        <v>48</v>
      </c>
      <c r="L37649" t="s">
        <v>15</v>
      </c>
    </row>
    <row r="37650" spans="1:12">
      <c r="A37650" t="e">
        <f ca="1">E00251611656421</f>
        <v>#NAME?</v>
      </c>
      <c r="B37650">
        <v>29</v>
      </c>
      <c r="C37650" t="s">
        <v>309</v>
      </c>
      <c r="D37650" s="1">
        <v>42136</v>
      </c>
      <c r="F37650">
        <v>2</v>
      </c>
      <c r="G37650">
        <v>2448</v>
      </c>
      <c r="H37650" t="s">
        <v>19</v>
      </c>
      <c r="J37650" t="s">
        <v>14</v>
      </c>
      <c r="K37650">
        <v>55</v>
      </c>
      <c r="L37650" t="s">
        <v>15</v>
      </c>
    </row>
    <row r="37651" spans="1:12">
      <c r="A37651" t="e">
        <f ca="1">E00251512560421</f>
        <v>#NAME?</v>
      </c>
      <c r="B37651">
        <v>51</v>
      </c>
      <c r="C37651" t="s">
        <v>372</v>
      </c>
      <c r="D37651" s="1">
        <v>42030</v>
      </c>
      <c r="F37651">
        <v>1</v>
      </c>
      <c r="G37651">
        <v>4439</v>
      </c>
      <c r="H37651" t="s">
        <v>702</v>
      </c>
      <c r="J37651" t="s">
        <v>14</v>
      </c>
      <c r="K37651">
        <v>53</v>
      </c>
      <c r="L37651" t="s">
        <v>15</v>
      </c>
    </row>
    <row r="37652" spans="1:12">
      <c r="A37652" t="e">
        <f ca="1">E00251715779021</f>
        <v>#NAME?</v>
      </c>
      <c r="B37652">
        <v>500</v>
      </c>
      <c r="C37652" t="s">
        <v>161</v>
      </c>
      <c r="D37652" s="1">
        <v>42431</v>
      </c>
      <c r="F37652">
        <v>1</v>
      </c>
      <c r="G37652">
        <v>5641</v>
      </c>
      <c r="H37652" t="s">
        <v>1040</v>
      </c>
      <c r="J37652" t="s">
        <v>14</v>
      </c>
      <c r="K37652">
        <v>62</v>
      </c>
      <c r="L37652" t="s">
        <v>15</v>
      </c>
    </row>
    <row r="37653" spans="1:12">
      <c r="A37653" t="e">
        <f ca="1">E00251512591621</f>
        <v>#NAME?</v>
      </c>
      <c r="B37653">
        <v>52</v>
      </c>
      <c r="C37653" t="s">
        <v>384</v>
      </c>
      <c r="D37653" s="1">
        <v>42436</v>
      </c>
      <c r="F37653">
        <v>1</v>
      </c>
      <c r="G37653">
        <v>46410</v>
      </c>
      <c r="H37653" t="s">
        <v>482</v>
      </c>
      <c r="J37653" t="s">
        <v>14</v>
      </c>
      <c r="K37653">
        <v>40</v>
      </c>
      <c r="L37653" t="s">
        <v>15</v>
      </c>
    </row>
    <row r="37654" spans="1:12">
      <c r="A37654" t="e">
        <f t="shared" ref="A37654:A37659" ca="1" si="352">E00251518870221</f>
        <v>#NAME?</v>
      </c>
      <c r="B37654">
        <v>291</v>
      </c>
      <c r="C37654" t="s">
        <v>160</v>
      </c>
      <c r="D37654" s="1">
        <v>42192</v>
      </c>
      <c r="F37654">
        <v>1</v>
      </c>
      <c r="G37654">
        <v>7231</v>
      </c>
      <c r="H37654" t="s">
        <v>128</v>
      </c>
      <c r="J37654" t="s">
        <v>14</v>
      </c>
      <c r="K37654">
        <v>50</v>
      </c>
      <c r="L37654" t="s">
        <v>15</v>
      </c>
    </row>
    <row r="37655" spans="1:12">
      <c r="A37655" t="e">
        <f t="shared" ca="1" si="352"/>
        <v>#NAME?</v>
      </c>
      <c r="B37655">
        <v>291</v>
      </c>
      <c r="C37655" t="s">
        <v>160</v>
      </c>
      <c r="D37655" s="1">
        <v>42592</v>
      </c>
      <c r="F37655">
        <v>1</v>
      </c>
      <c r="G37655">
        <v>7962</v>
      </c>
      <c r="H37655" t="s">
        <v>111</v>
      </c>
      <c r="J37655" t="s">
        <v>14</v>
      </c>
      <c r="K37655">
        <v>51</v>
      </c>
      <c r="L37655" t="s">
        <v>22</v>
      </c>
    </row>
    <row r="37656" spans="1:12">
      <c r="A37656" t="e">
        <f t="shared" ca="1" si="352"/>
        <v>#NAME?</v>
      </c>
      <c r="B37656">
        <v>272</v>
      </c>
      <c r="C37656" t="s">
        <v>174</v>
      </c>
      <c r="D37656" s="1">
        <v>42012</v>
      </c>
      <c r="E37656">
        <v>11</v>
      </c>
      <c r="F37656">
        <v>1</v>
      </c>
      <c r="G37656">
        <v>2252</v>
      </c>
      <c r="H37656" t="s">
        <v>64</v>
      </c>
      <c r="J37656" t="s">
        <v>34</v>
      </c>
      <c r="K37656">
        <v>50</v>
      </c>
      <c r="L37656" t="s">
        <v>15</v>
      </c>
    </row>
    <row r="37657" spans="1:12">
      <c r="A37657" t="e">
        <f t="shared" ca="1" si="352"/>
        <v>#NAME?</v>
      </c>
      <c r="B37657">
        <v>291</v>
      </c>
      <c r="C37657" t="s">
        <v>160</v>
      </c>
      <c r="D37657" s="1">
        <v>42228</v>
      </c>
      <c r="F37657">
        <v>2</v>
      </c>
      <c r="G37657">
        <v>7804</v>
      </c>
      <c r="H37657" t="s">
        <v>43</v>
      </c>
      <c r="J37657" t="s">
        <v>14</v>
      </c>
      <c r="K37657">
        <v>50</v>
      </c>
      <c r="L37657" t="s">
        <v>22</v>
      </c>
    </row>
    <row r="37658" spans="1:12">
      <c r="A37658" t="e">
        <f t="shared" ca="1" si="352"/>
        <v>#NAME?</v>
      </c>
      <c r="B37658">
        <v>291</v>
      </c>
      <c r="C37658" t="s">
        <v>160</v>
      </c>
      <c r="D37658" s="1">
        <v>41228</v>
      </c>
      <c r="F37658">
        <v>1</v>
      </c>
      <c r="G37658">
        <v>5990</v>
      </c>
      <c r="H37658" t="s">
        <v>60</v>
      </c>
      <c r="J37658" t="s">
        <v>14</v>
      </c>
      <c r="K37658">
        <v>48</v>
      </c>
      <c r="L37658" t="s">
        <v>15</v>
      </c>
    </row>
    <row r="37659" spans="1:12">
      <c r="A37659" t="e">
        <f t="shared" ca="1" si="352"/>
        <v>#NAME?</v>
      </c>
      <c r="B37659">
        <v>291</v>
      </c>
      <c r="C37659" t="s">
        <v>160</v>
      </c>
      <c r="D37659" s="1">
        <v>41674</v>
      </c>
      <c r="F37659">
        <v>1</v>
      </c>
      <c r="G37659">
        <v>2800</v>
      </c>
      <c r="H37659" t="s">
        <v>717</v>
      </c>
      <c r="J37659" t="s">
        <v>14</v>
      </c>
      <c r="K37659">
        <v>49</v>
      </c>
      <c r="L37659" t="s">
        <v>15</v>
      </c>
    </row>
    <row r="37660" spans="1:12">
      <c r="A37660" t="e">
        <f ca="1">E00251531731421</f>
        <v>#NAME?</v>
      </c>
      <c r="B37660">
        <v>4881</v>
      </c>
      <c r="C37660" t="s">
        <v>1547</v>
      </c>
      <c r="D37660" s="1">
        <v>43058</v>
      </c>
      <c r="F37660">
        <v>1</v>
      </c>
      <c r="G37660">
        <v>7242</v>
      </c>
      <c r="H37660" t="s">
        <v>93</v>
      </c>
      <c r="I37660" t="s">
        <v>148</v>
      </c>
      <c r="J37660" t="s">
        <v>57</v>
      </c>
      <c r="K37660">
        <v>52</v>
      </c>
      <c r="L37660" t="s">
        <v>15</v>
      </c>
    </row>
    <row r="37661" spans="1:12">
      <c r="A37661" t="e">
        <f ca="1">E00251439519321</f>
        <v>#NAME?</v>
      </c>
      <c r="B37661">
        <v>1786</v>
      </c>
      <c r="C37661" t="s">
        <v>37</v>
      </c>
      <c r="D37661" s="1">
        <v>43049</v>
      </c>
      <c r="F37661">
        <v>2</v>
      </c>
      <c r="G37661">
        <v>460</v>
      </c>
      <c r="H37661" t="s">
        <v>16</v>
      </c>
      <c r="J37661" t="s">
        <v>14</v>
      </c>
      <c r="K37661">
        <v>62</v>
      </c>
      <c r="L37661" t="s">
        <v>15</v>
      </c>
    </row>
    <row r="37662" spans="1:12">
      <c r="A37662" t="e">
        <f ca="1">E00251518870221</f>
        <v>#NAME?</v>
      </c>
      <c r="B37662">
        <v>291</v>
      </c>
      <c r="C37662" t="s">
        <v>160</v>
      </c>
      <c r="D37662" s="1">
        <v>42081</v>
      </c>
      <c r="F37662">
        <v>2</v>
      </c>
      <c r="G37662">
        <v>34690</v>
      </c>
      <c r="H37662" t="s">
        <v>118</v>
      </c>
      <c r="J37662" t="s">
        <v>14</v>
      </c>
      <c r="K37662">
        <v>50</v>
      </c>
      <c r="L37662" t="s">
        <v>15</v>
      </c>
    </row>
    <row r="37663" spans="1:12">
      <c r="A37663" t="e">
        <f ca="1">E00251532421921</f>
        <v>#NAME?</v>
      </c>
      <c r="B37663">
        <v>451</v>
      </c>
      <c r="C37663" t="s">
        <v>102</v>
      </c>
      <c r="D37663" s="1">
        <v>42335</v>
      </c>
      <c r="F37663">
        <v>2</v>
      </c>
      <c r="G37663">
        <v>49390</v>
      </c>
      <c r="H37663" t="s">
        <v>59</v>
      </c>
      <c r="J37663" t="s">
        <v>14</v>
      </c>
      <c r="K37663">
        <v>46</v>
      </c>
      <c r="L37663" t="s">
        <v>15</v>
      </c>
    </row>
    <row r="37664" spans="1:12">
      <c r="A37664" t="e">
        <f ca="1">E00251532421921</f>
        <v>#NAME?</v>
      </c>
      <c r="B37664">
        <v>451</v>
      </c>
      <c r="C37664" t="s">
        <v>102</v>
      </c>
      <c r="D37664" s="1">
        <v>42970</v>
      </c>
      <c r="F37664">
        <v>2</v>
      </c>
      <c r="G37664">
        <v>477</v>
      </c>
      <c r="H37664" t="s">
        <v>615</v>
      </c>
      <c r="J37664" t="s">
        <v>14</v>
      </c>
      <c r="K37664">
        <v>48</v>
      </c>
      <c r="L37664" t="s">
        <v>15</v>
      </c>
    </row>
    <row r="37665" spans="1:12">
      <c r="A37665" t="e">
        <f ca="1">E00251512530021</f>
        <v>#NAME?</v>
      </c>
      <c r="B37665">
        <v>47</v>
      </c>
      <c r="C37665" t="s">
        <v>494</v>
      </c>
      <c r="D37665" s="1">
        <v>42317</v>
      </c>
      <c r="F37665">
        <v>1</v>
      </c>
      <c r="G37665">
        <v>34690</v>
      </c>
      <c r="H37665" t="s">
        <v>118</v>
      </c>
      <c r="J37665" t="s">
        <v>14</v>
      </c>
      <c r="K37665">
        <v>45</v>
      </c>
      <c r="L37665" t="s">
        <v>15</v>
      </c>
    </row>
    <row r="37666" spans="1:12">
      <c r="A37666" t="e">
        <f ca="1">E00251532421921</f>
        <v>#NAME?</v>
      </c>
      <c r="B37666">
        <v>451</v>
      </c>
      <c r="C37666" t="s">
        <v>102</v>
      </c>
      <c r="D37666" s="1">
        <v>41922</v>
      </c>
      <c r="F37666">
        <v>1</v>
      </c>
      <c r="G37666">
        <v>7962</v>
      </c>
      <c r="H37666" t="s">
        <v>111</v>
      </c>
      <c r="J37666" t="s">
        <v>14</v>
      </c>
      <c r="K37666">
        <v>45</v>
      </c>
      <c r="L37666" t="s">
        <v>22</v>
      </c>
    </row>
    <row r="37667" spans="1:12">
      <c r="A37667" t="e">
        <f ca="1">E00251532421921</f>
        <v>#NAME?</v>
      </c>
      <c r="B37667">
        <v>451</v>
      </c>
      <c r="C37667" t="s">
        <v>102</v>
      </c>
      <c r="D37667" s="1">
        <v>42977</v>
      </c>
      <c r="F37667">
        <v>1</v>
      </c>
      <c r="G37667">
        <v>49390</v>
      </c>
      <c r="H37667" t="s">
        <v>59</v>
      </c>
      <c r="J37667" t="s">
        <v>14</v>
      </c>
      <c r="K37667">
        <v>48</v>
      </c>
      <c r="L37667" t="s">
        <v>15</v>
      </c>
    </row>
    <row r="37668" spans="1:12">
      <c r="A37668" t="e">
        <f ca="1">E00251429208321</f>
        <v>#NAME?</v>
      </c>
      <c r="B37668">
        <v>695</v>
      </c>
      <c r="C37668" t="s">
        <v>257</v>
      </c>
      <c r="D37668" s="1">
        <v>41569</v>
      </c>
      <c r="F37668">
        <v>4</v>
      </c>
      <c r="G37668">
        <v>3899</v>
      </c>
      <c r="H37668" t="s">
        <v>264</v>
      </c>
      <c r="J37668" t="s">
        <v>14</v>
      </c>
      <c r="K37668">
        <v>62</v>
      </c>
      <c r="L37668" t="s">
        <v>15</v>
      </c>
    </row>
    <row r="37669" spans="1:12">
      <c r="A37669" t="e">
        <f ca="1">E00251429208321</f>
        <v>#NAME?</v>
      </c>
      <c r="B37669">
        <v>695</v>
      </c>
      <c r="C37669" t="s">
        <v>257</v>
      </c>
      <c r="D37669" s="1">
        <v>42569</v>
      </c>
      <c r="F37669">
        <v>1</v>
      </c>
      <c r="G37669">
        <v>2169</v>
      </c>
      <c r="H37669" t="s">
        <v>40</v>
      </c>
      <c r="J37669" t="s">
        <v>14</v>
      </c>
      <c r="K37669">
        <v>65</v>
      </c>
      <c r="L37669" t="s">
        <v>15</v>
      </c>
    </row>
    <row r="37670" spans="1:12">
      <c r="A37670" t="e">
        <f ca="1">E00251439519321</f>
        <v>#NAME?</v>
      </c>
      <c r="B37670">
        <v>1786</v>
      </c>
      <c r="C37670" t="s">
        <v>37</v>
      </c>
      <c r="D37670" s="1">
        <v>42328</v>
      </c>
      <c r="F37670">
        <v>1</v>
      </c>
      <c r="G37670">
        <v>2720</v>
      </c>
      <c r="H37670" t="s">
        <v>65</v>
      </c>
      <c r="J37670" t="s">
        <v>14</v>
      </c>
      <c r="K37670">
        <v>60</v>
      </c>
      <c r="L37670" t="s">
        <v>15</v>
      </c>
    </row>
    <row r="37671" spans="1:12">
      <c r="A37671" t="e">
        <f ca="1">E00251518870221</f>
        <v>#NAME?</v>
      </c>
      <c r="B37671">
        <v>291</v>
      </c>
      <c r="C37671" t="s">
        <v>160</v>
      </c>
      <c r="D37671" s="1">
        <v>42275</v>
      </c>
      <c r="F37671">
        <v>1</v>
      </c>
      <c r="G37671">
        <v>2252</v>
      </c>
      <c r="H37671" t="s">
        <v>64</v>
      </c>
      <c r="J37671" t="s">
        <v>14</v>
      </c>
      <c r="K37671">
        <v>51</v>
      </c>
      <c r="L37671" t="s">
        <v>15</v>
      </c>
    </row>
    <row r="37672" spans="1:12">
      <c r="A37672" t="e">
        <f ca="1">E00251532421921</f>
        <v>#NAME?</v>
      </c>
      <c r="B37672">
        <v>451</v>
      </c>
      <c r="C37672" t="s">
        <v>102</v>
      </c>
      <c r="D37672" s="1">
        <v>42335</v>
      </c>
      <c r="F37672">
        <v>1</v>
      </c>
      <c r="G37672">
        <v>7291</v>
      </c>
      <c r="H37672" t="s">
        <v>163</v>
      </c>
      <c r="J37672" t="s">
        <v>14</v>
      </c>
      <c r="K37672">
        <v>46</v>
      </c>
      <c r="L37672" t="s">
        <v>15</v>
      </c>
    </row>
    <row r="37673" spans="1:12">
      <c r="A37673" t="e">
        <f ca="1">E00251532421921</f>
        <v>#NAME?</v>
      </c>
      <c r="B37673">
        <v>451</v>
      </c>
      <c r="C37673" t="s">
        <v>102</v>
      </c>
      <c r="D37673" s="1">
        <v>42972</v>
      </c>
      <c r="F37673">
        <v>2</v>
      </c>
      <c r="G37673">
        <v>27800</v>
      </c>
      <c r="H37673" t="s">
        <v>145</v>
      </c>
      <c r="J37673" t="s">
        <v>14</v>
      </c>
      <c r="K37673">
        <v>48</v>
      </c>
      <c r="L37673" t="s">
        <v>15</v>
      </c>
    </row>
    <row r="37674" spans="1:12">
      <c r="A37674" t="e">
        <f ca="1">E00251429233321</f>
        <v>#NAME?</v>
      </c>
      <c r="B37674">
        <v>1791</v>
      </c>
      <c r="C37674" t="s">
        <v>468</v>
      </c>
      <c r="D37674" s="1">
        <v>42482</v>
      </c>
      <c r="F37674">
        <v>2</v>
      </c>
      <c r="G37674">
        <v>4779</v>
      </c>
      <c r="H37674" t="s">
        <v>231</v>
      </c>
      <c r="J37674" t="s">
        <v>14</v>
      </c>
      <c r="K37674">
        <v>57</v>
      </c>
      <c r="L37674" t="s">
        <v>15</v>
      </c>
    </row>
    <row r="37675" spans="1:12">
      <c r="A37675" t="e">
        <f ca="1">E00251429233321</f>
        <v>#NAME?</v>
      </c>
      <c r="B37675">
        <v>1791</v>
      </c>
      <c r="C37675" t="s">
        <v>468</v>
      </c>
      <c r="D37675" s="1">
        <v>42915</v>
      </c>
      <c r="F37675">
        <v>1</v>
      </c>
      <c r="G37675">
        <v>73300</v>
      </c>
      <c r="H37675" t="s">
        <v>86</v>
      </c>
      <c r="J37675" t="s">
        <v>14</v>
      </c>
      <c r="K37675">
        <v>58</v>
      </c>
      <c r="L37675" t="s">
        <v>15</v>
      </c>
    </row>
    <row r="37676" spans="1:12">
      <c r="A37676" t="e">
        <f ca="1">E00251514850521</f>
        <v>#NAME?</v>
      </c>
      <c r="B37676">
        <v>454</v>
      </c>
      <c r="C37676" t="s">
        <v>179</v>
      </c>
      <c r="D37676" s="1">
        <v>43018</v>
      </c>
      <c r="F37676">
        <v>3</v>
      </c>
      <c r="G37676">
        <v>7904</v>
      </c>
      <c r="H37676" t="s">
        <v>75</v>
      </c>
      <c r="J37676" t="s">
        <v>14</v>
      </c>
      <c r="K37676">
        <v>52</v>
      </c>
      <c r="L37676" t="s">
        <v>22</v>
      </c>
    </row>
    <row r="37677" spans="1:12">
      <c r="A37677" t="e">
        <f ca="1">E00251529543221</f>
        <v>#NAME?</v>
      </c>
      <c r="B37677">
        <v>167</v>
      </c>
      <c r="C37677" t="s">
        <v>549</v>
      </c>
      <c r="D37677" s="1">
        <v>42311</v>
      </c>
      <c r="F37677">
        <v>2</v>
      </c>
      <c r="G37677">
        <v>72479</v>
      </c>
      <c r="H37677" t="s">
        <v>421</v>
      </c>
      <c r="J37677" t="s">
        <v>14</v>
      </c>
      <c r="K37677">
        <v>59</v>
      </c>
      <c r="L37677" t="s">
        <v>15</v>
      </c>
    </row>
    <row r="37678" spans="1:12">
      <c r="A37678" t="e">
        <f ca="1">E00251418191921</f>
        <v>#NAME?</v>
      </c>
      <c r="B37678">
        <v>1929</v>
      </c>
      <c r="C37678" t="s">
        <v>195</v>
      </c>
      <c r="D37678" s="1">
        <v>41456</v>
      </c>
      <c r="F37678">
        <v>1</v>
      </c>
      <c r="G37678">
        <v>78050</v>
      </c>
      <c r="H37678" t="s">
        <v>197</v>
      </c>
      <c r="J37678" t="s">
        <v>14</v>
      </c>
      <c r="K37678">
        <v>59</v>
      </c>
      <c r="L37678" t="s">
        <v>22</v>
      </c>
    </row>
    <row r="37679" spans="1:12">
      <c r="A37679" t="e">
        <f ca="1">E00251418191921</f>
        <v>#NAME?</v>
      </c>
      <c r="B37679">
        <v>1929</v>
      </c>
      <c r="C37679" t="s">
        <v>195</v>
      </c>
      <c r="D37679" s="1">
        <v>41743</v>
      </c>
      <c r="F37679">
        <v>1</v>
      </c>
      <c r="G37679">
        <v>73300</v>
      </c>
      <c r="H37679" t="s">
        <v>86</v>
      </c>
      <c r="J37679" t="s">
        <v>14</v>
      </c>
      <c r="K37679">
        <v>60</v>
      </c>
      <c r="L37679" t="s">
        <v>15</v>
      </c>
    </row>
    <row r="37680" spans="1:12">
      <c r="A37680" t="e">
        <f ca="1">E00251529543221</f>
        <v>#NAME?</v>
      </c>
      <c r="B37680">
        <v>167</v>
      </c>
      <c r="C37680" t="s">
        <v>549</v>
      </c>
      <c r="D37680" s="1">
        <v>41558</v>
      </c>
      <c r="F37680">
        <v>1</v>
      </c>
      <c r="G37680">
        <v>25000</v>
      </c>
      <c r="H37680" t="s">
        <v>178</v>
      </c>
      <c r="J37680" t="s">
        <v>14</v>
      </c>
      <c r="K37680">
        <v>57</v>
      </c>
      <c r="L37680" t="s">
        <v>15</v>
      </c>
    </row>
    <row r="37681" spans="1:12">
      <c r="A37681" t="e">
        <f ca="1">E00251531527021</f>
        <v>#NAME?</v>
      </c>
      <c r="B37681">
        <v>1786</v>
      </c>
      <c r="C37681" t="s">
        <v>37</v>
      </c>
      <c r="D37681" s="1">
        <v>42383</v>
      </c>
      <c r="F37681">
        <v>2</v>
      </c>
      <c r="G37681">
        <v>7809</v>
      </c>
      <c r="H37681" t="s">
        <v>225</v>
      </c>
      <c r="J37681" t="s">
        <v>14</v>
      </c>
      <c r="K37681">
        <v>64</v>
      </c>
      <c r="L37681" t="s">
        <v>22</v>
      </c>
    </row>
    <row r="37682" spans="1:12">
      <c r="A37682" t="e">
        <f ca="1">E00251429208321</f>
        <v>#NAME?</v>
      </c>
      <c r="B37682">
        <v>695</v>
      </c>
      <c r="C37682" t="s">
        <v>257</v>
      </c>
      <c r="D37682" s="1">
        <v>40976</v>
      </c>
      <c r="F37682">
        <v>1</v>
      </c>
      <c r="G37682">
        <v>6010</v>
      </c>
      <c r="H37682" t="s">
        <v>176</v>
      </c>
      <c r="J37682" t="s">
        <v>14</v>
      </c>
      <c r="K37682">
        <v>60</v>
      </c>
      <c r="L37682" t="s">
        <v>15</v>
      </c>
    </row>
    <row r="37683" spans="1:12">
      <c r="A37683" t="e">
        <f ca="1">E00251429208321</f>
        <v>#NAME?</v>
      </c>
      <c r="B37683">
        <v>695</v>
      </c>
      <c r="C37683" t="s">
        <v>257</v>
      </c>
      <c r="D37683" s="1">
        <v>41824</v>
      </c>
      <c r="F37683">
        <v>3</v>
      </c>
      <c r="G37683">
        <v>3679</v>
      </c>
      <c r="H37683" t="s">
        <v>260</v>
      </c>
      <c r="J37683" t="s">
        <v>14</v>
      </c>
      <c r="K37683">
        <v>63</v>
      </c>
      <c r="L37683" t="s">
        <v>15</v>
      </c>
    </row>
    <row r="37684" spans="1:12">
      <c r="A37684" t="e">
        <f ca="1">E00251429208321</f>
        <v>#NAME?</v>
      </c>
      <c r="B37684">
        <v>695</v>
      </c>
      <c r="C37684" t="s">
        <v>257</v>
      </c>
      <c r="D37684" s="1">
        <v>42150</v>
      </c>
      <c r="F37684">
        <v>3</v>
      </c>
      <c r="G37684">
        <v>7273</v>
      </c>
      <c r="H37684" t="s">
        <v>543</v>
      </c>
      <c r="J37684" t="s">
        <v>14</v>
      </c>
      <c r="K37684">
        <v>64</v>
      </c>
      <c r="L37684" t="s">
        <v>15</v>
      </c>
    </row>
    <row r="37685" spans="1:12">
      <c r="A37685" t="e">
        <f ca="1">E00251537608721</f>
        <v>#NAME?</v>
      </c>
      <c r="B37685">
        <v>442</v>
      </c>
      <c r="C37685" t="s">
        <v>95</v>
      </c>
      <c r="D37685" s="1">
        <v>41717</v>
      </c>
      <c r="F37685">
        <v>2</v>
      </c>
      <c r="G37685">
        <v>7292</v>
      </c>
      <c r="H37685" t="s">
        <v>189</v>
      </c>
      <c r="J37685" t="s">
        <v>14</v>
      </c>
      <c r="K37685">
        <v>41</v>
      </c>
      <c r="L37685" t="s">
        <v>15</v>
      </c>
    </row>
    <row r="37686" spans="1:12">
      <c r="A37686" t="e">
        <f ca="1">E00251615087721</f>
        <v>#NAME?</v>
      </c>
      <c r="B37686">
        <v>48</v>
      </c>
      <c r="C37686" t="s">
        <v>249</v>
      </c>
      <c r="D37686" s="1">
        <v>41306</v>
      </c>
      <c r="F37686">
        <v>1</v>
      </c>
      <c r="G37686">
        <v>7231</v>
      </c>
      <c r="H37686" t="s">
        <v>128</v>
      </c>
      <c r="J37686" t="s">
        <v>14</v>
      </c>
      <c r="K37686">
        <v>46</v>
      </c>
      <c r="L37686" t="s">
        <v>15</v>
      </c>
    </row>
    <row r="37687" spans="1:12">
      <c r="A37687" t="e">
        <f ca="1">E00251615087721</f>
        <v>#NAME?</v>
      </c>
      <c r="B37687">
        <v>48</v>
      </c>
      <c r="C37687" t="s">
        <v>249</v>
      </c>
      <c r="D37687" s="1">
        <v>42065</v>
      </c>
      <c r="F37687">
        <v>1</v>
      </c>
      <c r="G37687">
        <v>3051</v>
      </c>
      <c r="H37687" t="s">
        <v>13</v>
      </c>
      <c r="J37687" t="s">
        <v>14</v>
      </c>
      <c r="K37687">
        <v>48</v>
      </c>
      <c r="L37687" t="s">
        <v>15</v>
      </c>
    </row>
    <row r="37688" spans="1:12">
      <c r="A37688" t="e">
        <f ca="1">E00251429208321</f>
        <v>#NAME?</v>
      </c>
      <c r="B37688">
        <v>695</v>
      </c>
      <c r="C37688" t="s">
        <v>257</v>
      </c>
      <c r="D37688" s="1">
        <v>41597</v>
      </c>
      <c r="F37688">
        <v>3</v>
      </c>
      <c r="G37688">
        <v>3679</v>
      </c>
      <c r="H37688" t="s">
        <v>260</v>
      </c>
      <c r="J37688" t="s">
        <v>14</v>
      </c>
      <c r="K37688">
        <v>62</v>
      </c>
      <c r="L37688" t="s">
        <v>15</v>
      </c>
    </row>
    <row r="37689" spans="1:12">
      <c r="A37689" t="e">
        <f ca="1">E00251429922321</f>
        <v>#NAME?</v>
      </c>
      <c r="B37689">
        <v>464</v>
      </c>
      <c r="C37689" t="s">
        <v>45</v>
      </c>
      <c r="D37689" s="1">
        <v>41219</v>
      </c>
      <c r="F37689">
        <v>1</v>
      </c>
      <c r="G37689">
        <v>2724</v>
      </c>
      <c r="H37689" t="s">
        <v>73</v>
      </c>
      <c r="J37689" t="s">
        <v>14</v>
      </c>
      <c r="K37689">
        <v>57</v>
      </c>
      <c r="L37689" t="s">
        <v>15</v>
      </c>
    </row>
    <row r="37690" spans="1:12">
      <c r="A37690" t="e">
        <f ca="1">E00251531527021</f>
        <v>#NAME?</v>
      </c>
      <c r="B37690">
        <v>729</v>
      </c>
      <c r="C37690" t="s">
        <v>68</v>
      </c>
      <c r="D37690" s="1">
        <v>40924</v>
      </c>
      <c r="E37690">
        <v>3</v>
      </c>
      <c r="F37690">
        <v>5</v>
      </c>
      <c r="G37690">
        <v>38610</v>
      </c>
      <c r="H37690" t="s">
        <v>459</v>
      </c>
      <c r="J37690" t="s">
        <v>34</v>
      </c>
      <c r="K37690">
        <v>60</v>
      </c>
      <c r="L37690" t="s">
        <v>15</v>
      </c>
    </row>
    <row r="37691" spans="1:12">
      <c r="A37691" t="e">
        <f ca="1">E00251429233321</f>
        <v>#NAME?</v>
      </c>
      <c r="B37691">
        <v>1791</v>
      </c>
      <c r="C37691" t="s">
        <v>468</v>
      </c>
      <c r="D37691" s="1">
        <v>42395</v>
      </c>
      <c r="F37691">
        <v>3</v>
      </c>
      <c r="G37691">
        <v>49390</v>
      </c>
      <c r="H37691" t="s">
        <v>59</v>
      </c>
      <c r="J37691" t="s">
        <v>14</v>
      </c>
      <c r="K37691">
        <v>57</v>
      </c>
      <c r="L37691" t="s">
        <v>15</v>
      </c>
    </row>
    <row r="37692" spans="1:12">
      <c r="A37692" t="e">
        <f ca="1">E00251529543221</f>
        <v>#NAME?</v>
      </c>
      <c r="B37692">
        <v>148</v>
      </c>
      <c r="C37692" t="s">
        <v>318</v>
      </c>
      <c r="D37692" s="1">
        <v>42392</v>
      </c>
      <c r="E37692">
        <v>3</v>
      </c>
      <c r="F37692">
        <v>1</v>
      </c>
      <c r="G37692">
        <v>27801</v>
      </c>
      <c r="H37692" t="s">
        <v>387</v>
      </c>
      <c r="J37692" t="s">
        <v>34</v>
      </c>
      <c r="K37692">
        <v>60</v>
      </c>
      <c r="L37692" t="s">
        <v>15</v>
      </c>
    </row>
    <row r="37693" spans="1:12">
      <c r="A37693" t="e">
        <f ca="1">E00251514850521</f>
        <v>#NAME?</v>
      </c>
      <c r="B37693">
        <v>454</v>
      </c>
      <c r="C37693" t="s">
        <v>179</v>
      </c>
      <c r="D37693" s="1">
        <v>42906</v>
      </c>
      <c r="F37693">
        <v>3</v>
      </c>
      <c r="G37693">
        <v>7904</v>
      </c>
      <c r="H37693" t="s">
        <v>75</v>
      </c>
      <c r="J37693" t="s">
        <v>14</v>
      </c>
      <c r="K37693">
        <v>52</v>
      </c>
      <c r="L37693" t="s">
        <v>22</v>
      </c>
    </row>
    <row r="37694" spans="1:12">
      <c r="A37694" t="e">
        <f ca="1">E00251429922321</f>
        <v>#NAME?</v>
      </c>
      <c r="B37694">
        <v>466</v>
      </c>
      <c r="C37694" t="s">
        <v>396</v>
      </c>
      <c r="D37694" s="1">
        <v>41898</v>
      </c>
      <c r="F37694">
        <v>3</v>
      </c>
      <c r="G37694">
        <v>5368</v>
      </c>
      <c r="H37694" t="s">
        <v>101</v>
      </c>
      <c r="J37694" t="s">
        <v>14</v>
      </c>
      <c r="K37694">
        <v>59</v>
      </c>
      <c r="L37694" t="s">
        <v>15</v>
      </c>
    </row>
    <row r="37695" spans="1:12">
      <c r="A37695" t="e">
        <f ca="1">E00251429922321</f>
        <v>#NAME?</v>
      </c>
      <c r="B37695">
        <v>466</v>
      </c>
      <c r="C37695" t="s">
        <v>396</v>
      </c>
      <c r="D37695" s="1">
        <v>42397</v>
      </c>
      <c r="F37695">
        <v>2</v>
      </c>
      <c r="G37695">
        <v>2729</v>
      </c>
      <c r="H37695" t="s">
        <v>115</v>
      </c>
      <c r="J37695" t="s">
        <v>14</v>
      </c>
      <c r="K37695">
        <v>60</v>
      </c>
      <c r="L37695" t="s">
        <v>15</v>
      </c>
    </row>
    <row r="37696" spans="1:12">
      <c r="A37696" t="e">
        <f ca="1">E00251418191921</f>
        <v>#NAME?</v>
      </c>
      <c r="B37696">
        <v>1929</v>
      </c>
      <c r="C37696" t="s">
        <v>195</v>
      </c>
      <c r="D37696" s="1">
        <v>42324</v>
      </c>
      <c r="F37696">
        <v>3</v>
      </c>
      <c r="G37696">
        <v>25000</v>
      </c>
      <c r="H37696" t="s">
        <v>178</v>
      </c>
      <c r="J37696" t="s">
        <v>14</v>
      </c>
      <c r="K37696">
        <v>62</v>
      </c>
      <c r="L37696" t="s">
        <v>15</v>
      </c>
    </row>
    <row r="37697" spans="1:12">
      <c r="A37697" t="e">
        <f ca="1">E00251529543221</f>
        <v>#NAME?</v>
      </c>
      <c r="B37697">
        <v>167</v>
      </c>
      <c r="C37697" t="s">
        <v>549</v>
      </c>
      <c r="D37697" s="1">
        <v>42279</v>
      </c>
      <c r="F37697">
        <v>2</v>
      </c>
      <c r="G37697">
        <v>3629</v>
      </c>
      <c r="H37697" t="s">
        <v>609</v>
      </c>
      <c r="J37697" t="s">
        <v>14</v>
      </c>
      <c r="K37697">
        <v>59</v>
      </c>
      <c r="L37697" t="s">
        <v>15</v>
      </c>
    </row>
    <row r="37698" spans="1:12">
      <c r="A37698" t="e">
        <f ca="1">E00251529543221</f>
        <v>#NAME?</v>
      </c>
      <c r="B37698">
        <v>167</v>
      </c>
      <c r="C37698" t="s">
        <v>549</v>
      </c>
      <c r="D37698" s="1">
        <v>41773</v>
      </c>
      <c r="F37698">
        <v>3</v>
      </c>
      <c r="G37698">
        <v>4019</v>
      </c>
      <c r="H37698" t="s">
        <v>26</v>
      </c>
      <c r="J37698" t="s">
        <v>14</v>
      </c>
      <c r="K37698">
        <v>58</v>
      </c>
      <c r="L37698" t="s">
        <v>15</v>
      </c>
    </row>
    <row r="37699" spans="1:12">
      <c r="A37699" t="e">
        <f ca="1">E00251529543221</f>
        <v>#NAME?</v>
      </c>
      <c r="B37699">
        <v>167</v>
      </c>
      <c r="C37699" t="s">
        <v>549</v>
      </c>
      <c r="D37699" s="1">
        <v>42116</v>
      </c>
      <c r="F37699">
        <v>1</v>
      </c>
      <c r="G37699">
        <v>3629</v>
      </c>
      <c r="H37699" t="s">
        <v>609</v>
      </c>
      <c r="J37699" t="s">
        <v>14</v>
      </c>
      <c r="K37699">
        <v>59</v>
      </c>
      <c r="L37699" t="s">
        <v>15</v>
      </c>
    </row>
    <row r="37700" spans="1:12">
      <c r="A37700" t="e">
        <f ca="1">E00251529543221</f>
        <v>#NAME?</v>
      </c>
      <c r="B37700">
        <v>725</v>
      </c>
      <c r="C37700" t="s">
        <v>550</v>
      </c>
      <c r="D37700" s="1">
        <v>42008</v>
      </c>
      <c r="E37700">
        <v>3</v>
      </c>
      <c r="F37700">
        <v>1</v>
      </c>
      <c r="G37700">
        <v>61804</v>
      </c>
      <c r="H37700" t="s">
        <v>519</v>
      </c>
      <c r="J37700" t="s">
        <v>34</v>
      </c>
      <c r="K37700">
        <v>59</v>
      </c>
      <c r="L37700" t="s">
        <v>15</v>
      </c>
    </row>
    <row r="37701" spans="1:12">
      <c r="A37701" t="e">
        <f ca="1">E00251418191921</f>
        <v>#NAME?</v>
      </c>
      <c r="B37701">
        <v>1929</v>
      </c>
      <c r="C37701" t="s">
        <v>195</v>
      </c>
      <c r="D37701" s="1">
        <v>40955</v>
      </c>
      <c r="F37701">
        <v>1</v>
      </c>
      <c r="G37701">
        <v>61610</v>
      </c>
      <c r="H37701" t="s">
        <v>915</v>
      </c>
      <c r="J37701" t="s">
        <v>14</v>
      </c>
      <c r="K37701">
        <v>58</v>
      </c>
      <c r="L37701" t="s">
        <v>15</v>
      </c>
    </row>
    <row r="37702" spans="1:12">
      <c r="A37702" t="e">
        <f ca="1">E00251531527021</f>
        <v>#NAME?</v>
      </c>
      <c r="B37702">
        <v>729</v>
      </c>
      <c r="C37702" t="s">
        <v>68</v>
      </c>
      <c r="D37702" s="1">
        <v>42240</v>
      </c>
      <c r="F37702">
        <v>1</v>
      </c>
      <c r="G37702">
        <v>7802</v>
      </c>
      <c r="H37702" t="s">
        <v>332</v>
      </c>
      <c r="I37702" t="s">
        <v>56</v>
      </c>
      <c r="J37702" t="s">
        <v>57</v>
      </c>
      <c r="K37702">
        <v>64</v>
      </c>
      <c r="L37702" t="s">
        <v>22</v>
      </c>
    </row>
    <row r="37703" spans="1:12">
      <c r="A37703" t="e">
        <f ca="1">E00251418191921</f>
        <v>#NAME?</v>
      </c>
      <c r="B37703">
        <v>1929</v>
      </c>
      <c r="C37703" t="s">
        <v>195</v>
      </c>
      <c r="D37703" s="1">
        <v>41822</v>
      </c>
      <c r="F37703">
        <v>2</v>
      </c>
      <c r="G37703">
        <v>71509</v>
      </c>
      <c r="H37703" t="s">
        <v>369</v>
      </c>
      <c r="J37703" t="s">
        <v>14</v>
      </c>
      <c r="K37703">
        <v>60</v>
      </c>
      <c r="L37703" t="s">
        <v>15</v>
      </c>
    </row>
    <row r="37704" spans="1:12">
      <c r="A37704" t="e">
        <f ca="1">E00251529543221</f>
        <v>#NAME?</v>
      </c>
      <c r="B37704">
        <v>167</v>
      </c>
      <c r="C37704" t="s">
        <v>549</v>
      </c>
      <c r="D37704" s="1">
        <v>41383</v>
      </c>
      <c r="F37704">
        <v>1</v>
      </c>
      <c r="G37704">
        <v>25000</v>
      </c>
      <c r="H37704" t="s">
        <v>178</v>
      </c>
      <c r="J37704" t="s">
        <v>14</v>
      </c>
      <c r="K37704">
        <v>57</v>
      </c>
      <c r="L37704" t="s">
        <v>15</v>
      </c>
    </row>
    <row r="37705" spans="1:12">
      <c r="A37705" t="e">
        <f ca="1">E00251531527021</f>
        <v>#NAME?</v>
      </c>
      <c r="B37705">
        <v>1786</v>
      </c>
      <c r="C37705" t="s">
        <v>37</v>
      </c>
      <c r="D37705" s="1">
        <v>41589</v>
      </c>
      <c r="F37705">
        <v>2</v>
      </c>
      <c r="G37705">
        <v>7862</v>
      </c>
      <c r="H37705" t="s">
        <v>27</v>
      </c>
      <c r="J37705" t="s">
        <v>14</v>
      </c>
      <c r="K37705">
        <v>62</v>
      </c>
      <c r="L37705" t="s">
        <v>22</v>
      </c>
    </row>
    <row r="37706" spans="1:12">
      <c r="A37706" t="e">
        <f ca="1">E00251418191921</f>
        <v>#NAME?</v>
      </c>
      <c r="B37706">
        <v>1929</v>
      </c>
      <c r="C37706" t="s">
        <v>195</v>
      </c>
      <c r="D37706" s="1">
        <v>42760</v>
      </c>
      <c r="F37706">
        <v>5</v>
      </c>
      <c r="G37706">
        <v>69010</v>
      </c>
      <c r="H37706" t="s">
        <v>294</v>
      </c>
      <c r="J37706" t="s">
        <v>14</v>
      </c>
      <c r="K37706">
        <v>63</v>
      </c>
      <c r="L37706" t="s">
        <v>15</v>
      </c>
    </row>
    <row r="37707" spans="1:12">
      <c r="A37707" t="e">
        <f ca="1">E00251529543221</f>
        <v>#NAME?</v>
      </c>
      <c r="B37707">
        <v>167</v>
      </c>
      <c r="C37707" t="s">
        <v>549</v>
      </c>
      <c r="D37707" s="1">
        <v>42529</v>
      </c>
      <c r="F37707">
        <v>1</v>
      </c>
      <c r="G37707">
        <v>25000</v>
      </c>
      <c r="H37707" t="s">
        <v>178</v>
      </c>
      <c r="J37707" t="s">
        <v>14</v>
      </c>
      <c r="K37707">
        <v>60</v>
      </c>
      <c r="L37707" t="s">
        <v>15</v>
      </c>
    </row>
    <row r="37708" spans="1:12">
      <c r="A37708" t="e">
        <f ca="1">E00251529543221</f>
        <v>#NAME?</v>
      </c>
      <c r="B37708">
        <v>167</v>
      </c>
      <c r="C37708" t="s">
        <v>549</v>
      </c>
      <c r="D37708" s="1">
        <v>42622</v>
      </c>
      <c r="F37708">
        <v>3</v>
      </c>
      <c r="G37708">
        <v>78830</v>
      </c>
      <c r="H37708" t="s">
        <v>297</v>
      </c>
      <c r="J37708" t="s">
        <v>14</v>
      </c>
      <c r="K37708">
        <v>60</v>
      </c>
      <c r="L37708" t="s">
        <v>22</v>
      </c>
    </row>
    <row r="37709" spans="1:12">
      <c r="A37709" t="e">
        <f ca="1">E00251418191921</f>
        <v>#NAME?</v>
      </c>
      <c r="B37709">
        <v>1929</v>
      </c>
      <c r="C37709" t="s">
        <v>195</v>
      </c>
      <c r="D37709" s="1">
        <v>41561</v>
      </c>
      <c r="F37709">
        <v>2</v>
      </c>
      <c r="G37709">
        <v>25000</v>
      </c>
      <c r="H37709" t="s">
        <v>178</v>
      </c>
      <c r="J37709" t="s">
        <v>14</v>
      </c>
      <c r="K37709">
        <v>60</v>
      </c>
      <c r="L37709" t="s">
        <v>15</v>
      </c>
    </row>
    <row r="37710" spans="1:12">
      <c r="A37710" t="e">
        <f ca="1">E00251531920921</f>
        <v>#NAME?</v>
      </c>
      <c r="B37710">
        <v>1786</v>
      </c>
      <c r="C37710" t="s">
        <v>37</v>
      </c>
      <c r="D37710" s="1">
        <v>42739</v>
      </c>
      <c r="F37710">
        <v>2</v>
      </c>
      <c r="G37710">
        <v>4660</v>
      </c>
      <c r="H37710" t="s">
        <v>215</v>
      </c>
      <c r="J37710" t="s">
        <v>14</v>
      </c>
      <c r="K37710">
        <v>49</v>
      </c>
      <c r="L37710" t="s">
        <v>15</v>
      </c>
    </row>
    <row r="37711" spans="1:12">
      <c r="A37711" t="e">
        <f ca="1">E00251418191921</f>
        <v>#NAME?</v>
      </c>
      <c r="B37711">
        <v>1929</v>
      </c>
      <c r="C37711" t="s">
        <v>195</v>
      </c>
      <c r="D37711" s="1">
        <v>42223</v>
      </c>
      <c r="F37711">
        <v>2</v>
      </c>
      <c r="G37711">
        <v>70400</v>
      </c>
      <c r="H37711" t="s">
        <v>536</v>
      </c>
      <c r="J37711" t="s">
        <v>14</v>
      </c>
      <c r="K37711">
        <v>61</v>
      </c>
      <c r="L37711" t="s">
        <v>15</v>
      </c>
    </row>
    <row r="37712" spans="1:12">
      <c r="A37712" t="e">
        <f ca="1">E00251529543221</f>
        <v>#NAME?</v>
      </c>
      <c r="B37712">
        <v>167</v>
      </c>
      <c r="C37712" t="s">
        <v>549</v>
      </c>
      <c r="D37712" s="1">
        <v>41232</v>
      </c>
      <c r="F37712">
        <v>1</v>
      </c>
      <c r="G37712">
        <v>25000</v>
      </c>
      <c r="H37712" t="s">
        <v>178</v>
      </c>
      <c r="J37712" t="s">
        <v>14</v>
      </c>
      <c r="K37712">
        <v>56</v>
      </c>
      <c r="L37712" t="s">
        <v>15</v>
      </c>
    </row>
    <row r="37713" spans="1:12">
      <c r="A37713" t="e">
        <f ca="1">E00251615087721</f>
        <v>#NAME?</v>
      </c>
      <c r="B37713">
        <v>48</v>
      </c>
      <c r="C37713" t="s">
        <v>249</v>
      </c>
      <c r="D37713" s="1">
        <v>42342</v>
      </c>
      <c r="F37713">
        <v>1</v>
      </c>
      <c r="G37713">
        <v>7851</v>
      </c>
      <c r="H37713" t="s">
        <v>353</v>
      </c>
      <c r="J37713" t="s">
        <v>14</v>
      </c>
      <c r="K37713">
        <v>49</v>
      </c>
      <c r="L37713" t="s">
        <v>22</v>
      </c>
    </row>
    <row r="37714" spans="1:12">
      <c r="A37714" t="e">
        <f ca="1">E00251418191921</f>
        <v>#NAME?</v>
      </c>
      <c r="B37714">
        <v>1929</v>
      </c>
      <c r="C37714" t="s">
        <v>195</v>
      </c>
      <c r="D37714" s="1">
        <v>42844</v>
      </c>
      <c r="F37714">
        <v>6</v>
      </c>
      <c r="G37714">
        <v>69010</v>
      </c>
      <c r="H37714" t="s">
        <v>294</v>
      </c>
      <c r="J37714" t="s">
        <v>14</v>
      </c>
      <c r="K37714">
        <v>63</v>
      </c>
      <c r="L37714" t="s">
        <v>15</v>
      </c>
    </row>
    <row r="37715" spans="1:12">
      <c r="A37715" t="e">
        <f ca="1">E00251429233321</f>
        <v>#NAME?</v>
      </c>
      <c r="B37715">
        <v>1791</v>
      </c>
      <c r="C37715" t="s">
        <v>468</v>
      </c>
      <c r="D37715" s="1">
        <v>42073</v>
      </c>
      <c r="F37715">
        <v>4</v>
      </c>
      <c r="G37715">
        <v>6278</v>
      </c>
      <c r="H37715" t="s">
        <v>554</v>
      </c>
      <c r="J37715" t="s">
        <v>14</v>
      </c>
      <c r="K37715">
        <v>56</v>
      </c>
      <c r="L37715" t="s">
        <v>15</v>
      </c>
    </row>
    <row r="37716" spans="1:12">
      <c r="A37716" t="e">
        <f ca="1">E00251429233321</f>
        <v>#NAME?</v>
      </c>
      <c r="B37716">
        <v>1791</v>
      </c>
      <c r="C37716" t="s">
        <v>468</v>
      </c>
      <c r="D37716" s="1">
        <v>42187</v>
      </c>
      <c r="F37716">
        <v>2</v>
      </c>
      <c r="G37716">
        <v>49390</v>
      </c>
      <c r="H37716" t="s">
        <v>59</v>
      </c>
      <c r="J37716" t="s">
        <v>14</v>
      </c>
      <c r="K37716">
        <v>56</v>
      </c>
      <c r="L37716" t="s">
        <v>15</v>
      </c>
    </row>
    <row r="37717" spans="1:12">
      <c r="A37717" t="e">
        <f ca="1">E00251429233321</f>
        <v>#NAME?</v>
      </c>
      <c r="B37717">
        <v>1791</v>
      </c>
      <c r="C37717" t="s">
        <v>468</v>
      </c>
      <c r="D37717" s="1">
        <v>42507</v>
      </c>
      <c r="F37717">
        <v>1</v>
      </c>
      <c r="G37717">
        <v>5990</v>
      </c>
      <c r="H37717" t="s">
        <v>60</v>
      </c>
      <c r="J37717" t="s">
        <v>14</v>
      </c>
      <c r="K37717">
        <v>57</v>
      </c>
      <c r="L37717" t="s">
        <v>15</v>
      </c>
    </row>
    <row r="37718" spans="1:12">
      <c r="A37718" t="e">
        <f ca="1">E00251429233321</f>
        <v>#NAME?</v>
      </c>
      <c r="B37718">
        <v>1791</v>
      </c>
      <c r="C37718" t="s">
        <v>468</v>
      </c>
      <c r="D37718" s="1">
        <v>42642</v>
      </c>
      <c r="F37718">
        <v>3</v>
      </c>
      <c r="G37718">
        <v>49390</v>
      </c>
      <c r="H37718" t="s">
        <v>59</v>
      </c>
      <c r="J37718" t="s">
        <v>14</v>
      </c>
      <c r="K37718">
        <v>58</v>
      </c>
      <c r="L37718" t="s">
        <v>15</v>
      </c>
    </row>
    <row r="37719" spans="1:12">
      <c r="A37719" t="e">
        <f ca="1">E00251531527021</f>
        <v>#NAME?</v>
      </c>
      <c r="B37719">
        <v>1786</v>
      </c>
      <c r="C37719" t="s">
        <v>37</v>
      </c>
      <c r="D37719" s="1">
        <v>42688</v>
      </c>
      <c r="F37719">
        <v>4</v>
      </c>
      <c r="G37719">
        <v>72190</v>
      </c>
      <c r="H37719" t="s">
        <v>341</v>
      </c>
      <c r="J37719" t="s">
        <v>14</v>
      </c>
      <c r="K37719">
        <v>65</v>
      </c>
      <c r="L37719" t="s">
        <v>15</v>
      </c>
    </row>
    <row r="37720" spans="1:12">
      <c r="A37720" t="e">
        <f ca="1">E00251418191921</f>
        <v>#NAME?</v>
      </c>
      <c r="B37720">
        <v>1929</v>
      </c>
      <c r="C37720" t="s">
        <v>195</v>
      </c>
      <c r="D37720" s="1">
        <v>41424</v>
      </c>
      <c r="F37720">
        <v>1</v>
      </c>
      <c r="G37720">
        <v>3659</v>
      </c>
      <c r="H37720" t="s">
        <v>132</v>
      </c>
      <c r="J37720" t="s">
        <v>14</v>
      </c>
      <c r="K37720">
        <v>59</v>
      </c>
      <c r="L37720" t="s">
        <v>15</v>
      </c>
    </row>
    <row r="37721" spans="1:12">
      <c r="A37721" t="e">
        <f ca="1">E00251531527021</f>
        <v>#NAME?</v>
      </c>
      <c r="B37721">
        <v>1786</v>
      </c>
      <c r="C37721" t="s">
        <v>37</v>
      </c>
      <c r="D37721" s="1">
        <v>41387</v>
      </c>
      <c r="F37721">
        <v>1</v>
      </c>
      <c r="G37721">
        <v>7862</v>
      </c>
      <c r="H37721" t="s">
        <v>27</v>
      </c>
      <c r="J37721" t="s">
        <v>14</v>
      </c>
      <c r="K37721">
        <v>62</v>
      </c>
      <c r="L37721" t="s">
        <v>22</v>
      </c>
    </row>
    <row r="37722" spans="1:12">
      <c r="A37722" t="e">
        <f ca="1">E00251429233321</f>
        <v>#NAME?</v>
      </c>
      <c r="B37722">
        <v>1791</v>
      </c>
      <c r="C37722" t="s">
        <v>468</v>
      </c>
      <c r="D37722" s="1">
        <v>41795</v>
      </c>
      <c r="F37722">
        <v>3</v>
      </c>
      <c r="G37722">
        <v>4659</v>
      </c>
      <c r="H37722" t="s">
        <v>47</v>
      </c>
      <c r="J37722" t="s">
        <v>14</v>
      </c>
      <c r="K37722">
        <v>55</v>
      </c>
      <c r="L37722" t="s">
        <v>15</v>
      </c>
    </row>
    <row r="37723" spans="1:12">
      <c r="A37723" t="e">
        <f ca="1">E00251429233321</f>
        <v>#NAME?</v>
      </c>
      <c r="B37723">
        <v>1791</v>
      </c>
      <c r="C37723" t="s">
        <v>468</v>
      </c>
      <c r="D37723" s="1">
        <v>42073</v>
      </c>
      <c r="F37723">
        <v>3</v>
      </c>
      <c r="G37723">
        <v>2169</v>
      </c>
      <c r="H37723" t="s">
        <v>40</v>
      </c>
      <c r="J37723" t="s">
        <v>14</v>
      </c>
      <c r="K37723">
        <v>56</v>
      </c>
      <c r="L37723" t="s">
        <v>15</v>
      </c>
    </row>
    <row r="37724" spans="1:12">
      <c r="A37724" t="e">
        <f ca="1">E00251615087721</f>
        <v>#NAME?</v>
      </c>
      <c r="B37724">
        <v>48</v>
      </c>
      <c r="C37724" t="s">
        <v>249</v>
      </c>
      <c r="D37724" s="1">
        <v>41303</v>
      </c>
      <c r="F37724">
        <v>2</v>
      </c>
      <c r="G37724">
        <v>6279</v>
      </c>
      <c r="H37724" t="s">
        <v>756</v>
      </c>
      <c r="J37724" t="s">
        <v>14</v>
      </c>
      <c r="K37724">
        <v>46</v>
      </c>
      <c r="L37724" t="s">
        <v>15</v>
      </c>
    </row>
    <row r="37725" spans="1:12">
      <c r="A37725" t="e">
        <f ca="1">E00251429233321</f>
        <v>#NAME?</v>
      </c>
      <c r="B37725">
        <v>1791</v>
      </c>
      <c r="C37725" t="s">
        <v>468</v>
      </c>
      <c r="D37725" s="1">
        <v>41184</v>
      </c>
      <c r="F37725">
        <v>6</v>
      </c>
      <c r="G37725">
        <v>6278</v>
      </c>
      <c r="H37725" t="s">
        <v>554</v>
      </c>
      <c r="J37725" t="s">
        <v>14</v>
      </c>
      <c r="K37725">
        <v>54</v>
      </c>
      <c r="L37725" t="s">
        <v>15</v>
      </c>
    </row>
    <row r="37726" spans="1:12">
      <c r="A37726" t="e">
        <f ca="1">E00251429233321</f>
        <v>#NAME?</v>
      </c>
      <c r="B37726">
        <v>1791</v>
      </c>
      <c r="C37726" t="s">
        <v>468</v>
      </c>
      <c r="D37726" s="1">
        <v>42187</v>
      </c>
      <c r="F37726">
        <v>5</v>
      </c>
      <c r="G37726">
        <v>2169</v>
      </c>
      <c r="H37726" t="s">
        <v>40</v>
      </c>
      <c r="J37726" t="s">
        <v>14</v>
      </c>
      <c r="K37726">
        <v>56</v>
      </c>
      <c r="L37726" t="s">
        <v>15</v>
      </c>
    </row>
    <row r="37727" spans="1:12">
      <c r="A37727" t="e">
        <f ca="1">E00251430375521</f>
        <v>#NAME?</v>
      </c>
      <c r="B37727">
        <v>500</v>
      </c>
      <c r="C37727" t="s">
        <v>161</v>
      </c>
      <c r="D37727" s="1">
        <v>42621</v>
      </c>
      <c r="F37727">
        <v>2</v>
      </c>
      <c r="G37727">
        <v>7038</v>
      </c>
      <c r="H37727" t="s">
        <v>1281</v>
      </c>
      <c r="J37727" t="s">
        <v>14</v>
      </c>
      <c r="K37727">
        <v>63</v>
      </c>
      <c r="L37727" t="s">
        <v>15</v>
      </c>
    </row>
    <row r="37728" spans="1:12">
      <c r="A37728" t="e">
        <f ca="1">E00251713690721</f>
        <v>#NAME?</v>
      </c>
      <c r="B37728">
        <v>198</v>
      </c>
      <c r="C37728" t="s">
        <v>559</v>
      </c>
      <c r="D37728" s="1">
        <v>41219</v>
      </c>
      <c r="F37728">
        <v>1</v>
      </c>
      <c r="G37728">
        <v>72610</v>
      </c>
      <c r="H37728" t="s">
        <v>226</v>
      </c>
      <c r="J37728" t="s">
        <v>14</v>
      </c>
      <c r="K37728">
        <v>39</v>
      </c>
      <c r="L37728" t="s">
        <v>15</v>
      </c>
    </row>
    <row r="37729" spans="1:12">
      <c r="A37729" t="e">
        <f ca="1">E00251713690721</f>
        <v>#NAME?</v>
      </c>
      <c r="B37729">
        <v>198</v>
      </c>
      <c r="C37729" t="s">
        <v>559</v>
      </c>
      <c r="D37729" s="1">
        <v>41675</v>
      </c>
      <c r="F37729">
        <v>1</v>
      </c>
      <c r="G37729">
        <v>7222</v>
      </c>
      <c r="H37729" t="s">
        <v>560</v>
      </c>
      <c r="J37729" t="s">
        <v>14</v>
      </c>
      <c r="K37729">
        <v>40</v>
      </c>
      <c r="L37729" t="s">
        <v>15</v>
      </c>
    </row>
    <row r="37730" spans="1:12">
      <c r="A37730" t="e">
        <f ca="1">E00251430375521</f>
        <v>#NAME?</v>
      </c>
      <c r="B37730">
        <v>500</v>
      </c>
      <c r="C37730" t="s">
        <v>161</v>
      </c>
      <c r="D37730" s="1">
        <v>42626</v>
      </c>
      <c r="F37730">
        <v>1</v>
      </c>
      <c r="G37730">
        <v>52100</v>
      </c>
      <c r="H37730" t="s">
        <v>516</v>
      </c>
      <c r="J37730" t="s">
        <v>14</v>
      </c>
      <c r="K37730">
        <v>63</v>
      </c>
      <c r="L37730" t="s">
        <v>15</v>
      </c>
    </row>
    <row r="37731" spans="1:12">
      <c r="A37731" t="e">
        <f ca="1">E00251524982021</f>
        <v>#NAME?</v>
      </c>
      <c r="B37731">
        <v>439</v>
      </c>
      <c r="C37731" t="s">
        <v>416</v>
      </c>
      <c r="D37731" s="1">
        <v>41939</v>
      </c>
      <c r="F37731">
        <v>2</v>
      </c>
      <c r="G37731">
        <v>460</v>
      </c>
      <c r="H37731" t="s">
        <v>16</v>
      </c>
      <c r="J37731" t="s">
        <v>14</v>
      </c>
      <c r="K37731">
        <v>41</v>
      </c>
      <c r="L37731" t="s">
        <v>15</v>
      </c>
    </row>
    <row r="37732" spans="1:12">
      <c r="A37732" t="e">
        <f ca="1">E00251524982021</f>
        <v>#NAME?</v>
      </c>
      <c r="B37732">
        <v>439</v>
      </c>
      <c r="C37732" t="s">
        <v>416</v>
      </c>
      <c r="D37732" s="1">
        <v>42362</v>
      </c>
      <c r="F37732">
        <v>1</v>
      </c>
      <c r="G37732">
        <v>4564</v>
      </c>
      <c r="H37732" t="s">
        <v>1282</v>
      </c>
      <c r="J37732" t="s">
        <v>14</v>
      </c>
      <c r="K37732">
        <v>42</v>
      </c>
      <c r="L37732" t="s">
        <v>15</v>
      </c>
    </row>
    <row r="37733" spans="1:12">
      <c r="A37733" t="e">
        <f ca="1">E00251524953821</f>
        <v>#NAME?</v>
      </c>
      <c r="B37733">
        <v>1273</v>
      </c>
      <c r="C37733" t="s">
        <v>28</v>
      </c>
      <c r="D37733" s="1">
        <v>43068</v>
      </c>
      <c r="F37733">
        <v>1</v>
      </c>
      <c r="G37733">
        <v>2729</v>
      </c>
      <c r="H37733" t="s">
        <v>115</v>
      </c>
      <c r="J37733" t="s">
        <v>14</v>
      </c>
      <c r="K37733">
        <v>66</v>
      </c>
      <c r="L37733" t="s">
        <v>15</v>
      </c>
    </row>
    <row r="37734" spans="1:12">
      <c r="A37734" t="e">
        <f ca="1">E00251713690721</f>
        <v>#NAME?</v>
      </c>
      <c r="B37734">
        <v>198</v>
      </c>
      <c r="C37734" t="s">
        <v>559</v>
      </c>
      <c r="D37734" s="1">
        <v>41641</v>
      </c>
      <c r="F37734">
        <v>2</v>
      </c>
      <c r="G37734">
        <v>72885</v>
      </c>
      <c r="H37734" t="s">
        <v>354</v>
      </c>
      <c r="J37734" t="s">
        <v>14</v>
      </c>
      <c r="K37734">
        <v>40</v>
      </c>
      <c r="L37734" t="s">
        <v>15</v>
      </c>
    </row>
    <row r="37735" spans="1:12">
      <c r="A37735" t="e">
        <f ca="1">E00251512430321</f>
        <v>#NAME?</v>
      </c>
      <c r="B37735">
        <v>48</v>
      </c>
      <c r="C37735" t="s">
        <v>249</v>
      </c>
      <c r="D37735" s="1">
        <v>42395</v>
      </c>
      <c r="F37735">
        <v>3</v>
      </c>
      <c r="G37735">
        <v>75311</v>
      </c>
      <c r="H37735" t="s">
        <v>1793</v>
      </c>
      <c r="J37735" t="s">
        <v>14</v>
      </c>
      <c r="K37735">
        <v>44</v>
      </c>
      <c r="L37735" t="s">
        <v>15</v>
      </c>
    </row>
    <row r="37736" spans="1:12">
      <c r="A37736" t="e">
        <f ca="1">E00251515098921</f>
        <v>#NAME?</v>
      </c>
      <c r="B37736">
        <v>11</v>
      </c>
      <c r="C37736" t="s">
        <v>245</v>
      </c>
      <c r="D37736" s="1">
        <v>42467</v>
      </c>
      <c r="F37736">
        <v>1</v>
      </c>
      <c r="G37736">
        <v>7242</v>
      </c>
      <c r="H37736" t="s">
        <v>93</v>
      </c>
      <c r="J37736" t="s">
        <v>14</v>
      </c>
      <c r="K37736">
        <v>53</v>
      </c>
      <c r="L37736" t="s">
        <v>15</v>
      </c>
    </row>
    <row r="37737" spans="1:12">
      <c r="A37737" t="e">
        <f ca="1">E00251713690721</f>
        <v>#NAME?</v>
      </c>
      <c r="B37737">
        <v>198</v>
      </c>
      <c r="C37737" t="s">
        <v>559</v>
      </c>
      <c r="D37737" s="1">
        <v>42744</v>
      </c>
      <c r="F37737">
        <v>1</v>
      </c>
      <c r="G37737">
        <v>7999</v>
      </c>
      <c r="H37737" t="s">
        <v>80</v>
      </c>
      <c r="J37737" t="s">
        <v>14</v>
      </c>
      <c r="K37737">
        <v>43</v>
      </c>
      <c r="L37737" t="s">
        <v>15</v>
      </c>
    </row>
    <row r="37738" spans="1:12">
      <c r="A37738" t="e">
        <f ca="1">E00251430375521</f>
        <v>#NAME?</v>
      </c>
      <c r="B37738">
        <v>500</v>
      </c>
      <c r="C37738" t="s">
        <v>161</v>
      </c>
      <c r="D37738" s="1">
        <v>42408</v>
      </c>
      <c r="F37738">
        <v>1</v>
      </c>
      <c r="G37738">
        <v>7242</v>
      </c>
      <c r="H37738" t="s">
        <v>93</v>
      </c>
      <c r="J37738" t="s">
        <v>14</v>
      </c>
      <c r="K37738">
        <v>63</v>
      </c>
      <c r="L37738" t="s">
        <v>15</v>
      </c>
    </row>
    <row r="37739" spans="1:12">
      <c r="A37739" t="e">
        <f ca="1">E00251429290121</f>
        <v>#NAME?</v>
      </c>
      <c r="B37739">
        <v>295</v>
      </c>
      <c r="C37739" t="s">
        <v>435</v>
      </c>
      <c r="D37739" s="1">
        <v>42452</v>
      </c>
      <c r="F37739">
        <v>1</v>
      </c>
      <c r="G37739">
        <v>27800</v>
      </c>
      <c r="H37739" t="s">
        <v>145</v>
      </c>
      <c r="J37739" t="s">
        <v>14</v>
      </c>
      <c r="K37739">
        <v>54</v>
      </c>
      <c r="L37739" t="s">
        <v>15</v>
      </c>
    </row>
    <row r="37740" spans="1:12">
      <c r="A37740" t="e">
        <f ca="1">E00251429290121</f>
        <v>#NAME?</v>
      </c>
      <c r="B37740">
        <v>295</v>
      </c>
      <c r="C37740" t="s">
        <v>435</v>
      </c>
      <c r="D37740" s="1">
        <v>42647</v>
      </c>
      <c r="F37740">
        <v>1</v>
      </c>
      <c r="G37740">
        <v>49390</v>
      </c>
      <c r="H37740" t="s">
        <v>59</v>
      </c>
      <c r="J37740" t="s">
        <v>14</v>
      </c>
      <c r="K37740">
        <v>55</v>
      </c>
      <c r="L37740" t="s">
        <v>15</v>
      </c>
    </row>
    <row r="37741" spans="1:12">
      <c r="A37741" t="e">
        <f ca="1">E00251429290121</f>
        <v>#NAME?</v>
      </c>
      <c r="B37741">
        <v>296</v>
      </c>
      <c r="C37741" t="s">
        <v>119</v>
      </c>
      <c r="D37741" s="1">
        <v>41338</v>
      </c>
      <c r="F37741">
        <v>1</v>
      </c>
      <c r="G37741">
        <v>3004</v>
      </c>
      <c r="H37741" t="s">
        <v>104</v>
      </c>
      <c r="J37741" t="s">
        <v>14</v>
      </c>
      <c r="K37741">
        <v>51</v>
      </c>
      <c r="L37741" t="s">
        <v>15</v>
      </c>
    </row>
    <row r="37742" spans="1:12">
      <c r="A37742" t="e">
        <f ca="1">E00251429290121</f>
        <v>#NAME?</v>
      </c>
      <c r="B37742">
        <v>296</v>
      </c>
      <c r="C37742" t="s">
        <v>119</v>
      </c>
      <c r="D37742" s="1">
        <v>41940</v>
      </c>
      <c r="F37742">
        <v>2</v>
      </c>
      <c r="G37742">
        <v>7291</v>
      </c>
      <c r="H37742" t="s">
        <v>163</v>
      </c>
      <c r="J37742" t="s">
        <v>14</v>
      </c>
      <c r="K37742">
        <v>53</v>
      </c>
      <c r="L37742" t="s">
        <v>15</v>
      </c>
    </row>
    <row r="37743" spans="1:12">
      <c r="A37743" t="e">
        <f ca="1">E00251429290121</f>
        <v>#NAME?</v>
      </c>
      <c r="B37743">
        <v>296</v>
      </c>
      <c r="C37743" t="s">
        <v>119</v>
      </c>
      <c r="D37743" s="1">
        <v>40970</v>
      </c>
      <c r="F37743">
        <v>2</v>
      </c>
      <c r="G37743">
        <v>9953</v>
      </c>
      <c r="H37743" t="s">
        <v>661</v>
      </c>
      <c r="J37743" t="s">
        <v>14</v>
      </c>
      <c r="K37743">
        <v>50</v>
      </c>
      <c r="L37743" t="s">
        <v>15</v>
      </c>
    </row>
    <row r="37744" spans="1:12">
      <c r="A37744" t="e">
        <f ca="1">E00251532955921</f>
        <v>#NAME?</v>
      </c>
      <c r="B37744">
        <v>459</v>
      </c>
      <c r="C37744" t="s">
        <v>187</v>
      </c>
      <c r="D37744" s="1">
        <v>41828</v>
      </c>
      <c r="F37744">
        <v>1</v>
      </c>
      <c r="G37744">
        <v>27800</v>
      </c>
      <c r="H37744" t="s">
        <v>145</v>
      </c>
      <c r="J37744" t="s">
        <v>14</v>
      </c>
      <c r="K37744">
        <v>52</v>
      </c>
      <c r="L37744" t="s">
        <v>15</v>
      </c>
    </row>
    <row r="37745" spans="1:12">
      <c r="A37745" t="e">
        <f ca="1">E00251429378121</f>
        <v>#NAME?</v>
      </c>
      <c r="B37745">
        <v>274</v>
      </c>
      <c r="C37745" t="s">
        <v>506</v>
      </c>
      <c r="D37745" s="1">
        <v>41438</v>
      </c>
      <c r="F37745">
        <v>2</v>
      </c>
      <c r="G37745">
        <v>71940</v>
      </c>
      <c r="H37745" t="s">
        <v>135</v>
      </c>
      <c r="J37745" t="s">
        <v>14</v>
      </c>
      <c r="K37745">
        <v>53</v>
      </c>
      <c r="L37745" t="s">
        <v>15</v>
      </c>
    </row>
    <row r="37746" spans="1:12">
      <c r="A37746" t="e">
        <f ca="1">E00251429378121</f>
        <v>#NAME?</v>
      </c>
      <c r="B37746">
        <v>274</v>
      </c>
      <c r="C37746" t="s">
        <v>506</v>
      </c>
      <c r="D37746" s="1">
        <v>41561</v>
      </c>
      <c r="F37746">
        <v>1</v>
      </c>
      <c r="G37746">
        <v>93</v>
      </c>
      <c r="H37746" t="s">
        <v>29</v>
      </c>
      <c r="J37746" t="s">
        <v>14</v>
      </c>
      <c r="K37746">
        <v>54</v>
      </c>
      <c r="L37746" t="s">
        <v>15</v>
      </c>
    </row>
    <row r="37747" spans="1:12">
      <c r="A37747" t="e">
        <f ca="1">E00251429378121</f>
        <v>#NAME?</v>
      </c>
      <c r="B37747">
        <v>274</v>
      </c>
      <c r="C37747" t="s">
        <v>506</v>
      </c>
      <c r="D37747" s="1">
        <v>42065</v>
      </c>
      <c r="F37747">
        <v>1</v>
      </c>
      <c r="G37747">
        <v>78650</v>
      </c>
      <c r="H37747" t="s">
        <v>414</v>
      </c>
      <c r="J37747" t="s">
        <v>14</v>
      </c>
      <c r="K37747">
        <v>55</v>
      </c>
      <c r="L37747" t="s">
        <v>22</v>
      </c>
    </row>
    <row r="37748" spans="1:12">
      <c r="A37748" t="e">
        <f ca="1">E00251713731721</f>
        <v>#NAME?</v>
      </c>
      <c r="B37748">
        <v>4893</v>
      </c>
      <c r="C37748" t="s">
        <v>426</v>
      </c>
      <c r="D37748" s="1">
        <v>42999</v>
      </c>
      <c r="F37748">
        <v>1</v>
      </c>
      <c r="G37748">
        <v>84500</v>
      </c>
      <c r="H37748" t="s">
        <v>511</v>
      </c>
      <c r="I37748" t="s">
        <v>148</v>
      </c>
      <c r="J37748" t="s">
        <v>57</v>
      </c>
      <c r="K37748">
        <v>50</v>
      </c>
      <c r="L37748" t="s">
        <v>15</v>
      </c>
    </row>
    <row r="37749" spans="1:12">
      <c r="A37749" t="e">
        <f ca="1">E00251713690721</f>
        <v>#NAME?</v>
      </c>
      <c r="B37749">
        <v>198</v>
      </c>
      <c r="C37749" t="s">
        <v>559</v>
      </c>
      <c r="D37749" s="1">
        <v>41738</v>
      </c>
      <c r="F37749">
        <v>1</v>
      </c>
      <c r="G37749">
        <v>72885</v>
      </c>
      <c r="H37749" t="s">
        <v>354</v>
      </c>
      <c r="J37749" t="s">
        <v>14</v>
      </c>
      <c r="K37749">
        <v>40</v>
      </c>
      <c r="L37749" t="s">
        <v>15</v>
      </c>
    </row>
    <row r="37750" spans="1:12">
      <c r="A37750" t="e">
        <f ca="1">E00251713690721</f>
        <v>#NAME?</v>
      </c>
      <c r="B37750">
        <v>198</v>
      </c>
      <c r="C37750" t="s">
        <v>559</v>
      </c>
      <c r="D37750" s="1">
        <v>42340</v>
      </c>
      <c r="F37750">
        <v>2</v>
      </c>
      <c r="G37750">
        <v>7049</v>
      </c>
      <c r="H37750" t="s">
        <v>1052</v>
      </c>
      <c r="J37750" t="s">
        <v>14</v>
      </c>
      <c r="K37750">
        <v>42</v>
      </c>
      <c r="L37750" t="s">
        <v>15</v>
      </c>
    </row>
    <row r="37751" spans="1:12">
      <c r="A37751" t="e">
        <f ca="1">E00251713690721</f>
        <v>#NAME?</v>
      </c>
      <c r="B37751">
        <v>198</v>
      </c>
      <c r="C37751" t="s">
        <v>559</v>
      </c>
      <c r="D37751" s="1">
        <v>41647</v>
      </c>
      <c r="F37751">
        <v>1</v>
      </c>
      <c r="G37751">
        <v>7222</v>
      </c>
      <c r="H37751" t="s">
        <v>560</v>
      </c>
      <c r="J37751" t="s">
        <v>14</v>
      </c>
      <c r="K37751">
        <v>40</v>
      </c>
      <c r="L37751" t="s">
        <v>15</v>
      </c>
    </row>
    <row r="37752" spans="1:12">
      <c r="A37752" t="e">
        <f ca="1">E00251713690721</f>
        <v>#NAME?</v>
      </c>
      <c r="B37752">
        <v>198</v>
      </c>
      <c r="C37752" t="s">
        <v>559</v>
      </c>
      <c r="D37752" s="1">
        <v>41810</v>
      </c>
      <c r="F37752">
        <v>3</v>
      </c>
      <c r="G37752">
        <v>72885</v>
      </c>
      <c r="H37752" t="s">
        <v>354</v>
      </c>
      <c r="J37752" t="s">
        <v>14</v>
      </c>
      <c r="K37752">
        <v>41</v>
      </c>
      <c r="L37752" t="s">
        <v>15</v>
      </c>
    </row>
    <row r="37753" spans="1:12">
      <c r="A37753" t="e">
        <f ca="1">E00251713690721</f>
        <v>#NAME?</v>
      </c>
      <c r="B37753">
        <v>198</v>
      </c>
      <c r="C37753" t="s">
        <v>559</v>
      </c>
      <c r="D37753" s="1">
        <v>41711</v>
      </c>
      <c r="F37753">
        <v>1</v>
      </c>
      <c r="G37753">
        <v>72885</v>
      </c>
      <c r="H37753" t="s">
        <v>354</v>
      </c>
      <c r="J37753" t="s">
        <v>14</v>
      </c>
      <c r="K37753">
        <v>40</v>
      </c>
      <c r="L37753" t="s">
        <v>15</v>
      </c>
    </row>
    <row r="37754" spans="1:12">
      <c r="A37754" t="e">
        <f ca="1">E00251713731721</f>
        <v>#NAME?</v>
      </c>
      <c r="B37754">
        <v>189</v>
      </c>
      <c r="C37754" t="s">
        <v>58</v>
      </c>
      <c r="D37754" s="1">
        <v>42907</v>
      </c>
      <c r="F37754">
        <v>1</v>
      </c>
      <c r="G37754">
        <v>7804</v>
      </c>
      <c r="H37754" t="s">
        <v>43</v>
      </c>
      <c r="J37754" t="s">
        <v>14</v>
      </c>
      <c r="K37754">
        <v>50</v>
      </c>
      <c r="L37754" t="s">
        <v>22</v>
      </c>
    </row>
    <row r="37755" spans="1:12">
      <c r="A37755" t="e">
        <f ca="1">E00251713690721</f>
        <v>#NAME?</v>
      </c>
      <c r="B37755">
        <v>198</v>
      </c>
      <c r="C37755" t="s">
        <v>559</v>
      </c>
      <c r="D37755" s="1">
        <v>42523</v>
      </c>
      <c r="F37755">
        <v>1</v>
      </c>
      <c r="G37755">
        <v>7242</v>
      </c>
      <c r="H37755" t="s">
        <v>93</v>
      </c>
      <c r="J37755" t="s">
        <v>14</v>
      </c>
      <c r="K37755">
        <v>43</v>
      </c>
      <c r="L37755" t="s">
        <v>15</v>
      </c>
    </row>
    <row r="37756" spans="1:12">
      <c r="A37756" t="e">
        <f ca="1">E00251713690721</f>
        <v>#NAME?</v>
      </c>
      <c r="B37756">
        <v>198</v>
      </c>
      <c r="C37756" t="s">
        <v>559</v>
      </c>
      <c r="D37756" s="1">
        <v>41703</v>
      </c>
      <c r="F37756">
        <v>1</v>
      </c>
      <c r="G37756">
        <v>72885</v>
      </c>
      <c r="H37756" t="s">
        <v>354</v>
      </c>
      <c r="J37756" t="s">
        <v>14</v>
      </c>
      <c r="K37756">
        <v>40</v>
      </c>
      <c r="L37756" t="s">
        <v>15</v>
      </c>
    </row>
    <row r="37757" spans="1:12">
      <c r="A37757" t="e">
        <f ca="1">E00251713690721</f>
        <v>#NAME?</v>
      </c>
      <c r="B37757">
        <v>198</v>
      </c>
      <c r="C37757" t="s">
        <v>559</v>
      </c>
      <c r="D37757" s="1">
        <v>41957</v>
      </c>
      <c r="F37757">
        <v>2</v>
      </c>
      <c r="G37757">
        <v>72885</v>
      </c>
      <c r="H37757" t="s">
        <v>354</v>
      </c>
      <c r="J37757" t="s">
        <v>14</v>
      </c>
      <c r="K37757">
        <v>41</v>
      </c>
      <c r="L37757" t="s">
        <v>15</v>
      </c>
    </row>
    <row r="37758" spans="1:12">
      <c r="A37758" t="e">
        <f ca="1">E00251713690721</f>
        <v>#NAME?</v>
      </c>
      <c r="B37758">
        <v>198</v>
      </c>
      <c r="C37758" t="s">
        <v>559</v>
      </c>
      <c r="D37758" s="1">
        <v>42027</v>
      </c>
      <c r="F37758">
        <v>1</v>
      </c>
      <c r="G37758">
        <v>7222</v>
      </c>
      <c r="H37758" t="s">
        <v>560</v>
      </c>
      <c r="J37758" t="s">
        <v>14</v>
      </c>
      <c r="K37758">
        <v>41</v>
      </c>
      <c r="L37758" t="s">
        <v>15</v>
      </c>
    </row>
    <row r="37759" spans="1:12">
      <c r="A37759" t="e">
        <f ca="1">E00251513276921</f>
        <v>#NAME?</v>
      </c>
      <c r="B37759">
        <v>456</v>
      </c>
      <c r="C37759" t="s">
        <v>518</v>
      </c>
      <c r="D37759" s="1">
        <v>42046</v>
      </c>
      <c r="F37759">
        <v>1</v>
      </c>
      <c r="G37759">
        <v>460</v>
      </c>
      <c r="H37759" t="s">
        <v>16</v>
      </c>
      <c r="J37759" t="s">
        <v>14</v>
      </c>
      <c r="K37759">
        <v>56</v>
      </c>
      <c r="L37759" t="s">
        <v>15</v>
      </c>
    </row>
    <row r="37760" spans="1:12">
      <c r="A37760" t="e">
        <f ca="1">E00251513276921</f>
        <v>#NAME?</v>
      </c>
      <c r="B37760">
        <v>456</v>
      </c>
      <c r="C37760" t="s">
        <v>518</v>
      </c>
      <c r="D37760" s="1">
        <v>42411</v>
      </c>
      <c r="F37760">
        <v>1</v>
      </c>
      <c r="G37760">
        <v>4778</v>
      </c>
      <c r="H37760" t="s">
        <v>1000</v>
      </c>
      <c r="J37760" t="s">
        <v>14</v>
      </c>
      <c r="K37760">
        <v>57</v>
      </c>
      <c r="L37760" t="s">
        <v>15</v>
      </c>
    </row>
    <row r="37761" spans="1:12">
      <c r="A37761" t="e">
        <f ca="1">E00251616235721</f>
        <v>#NAME?</v>
      </c>
      <c r="B37761">
        <v>491</v>
      </c>
      <c r="C37761" t="s">
        <v>567</v>
      </c>
      <c r="D37761" s="1">
        <v>41116</v>
      </c>
      <c r="F37761">
        <v>1</v>
      </c>
      <c r="G37761">
        <v>2448</v>
      </c>
      <c r="H37761" t="s">
        <v>19</v>
      </c>
      <c r="J37761" t="s">
        <v>14</v>
      </c>
      <c r="K37761">
        <v>50</v>
      </c>
      <c r="L37761" t="s">
        <v>15</v>
      </c>
    </row>
    <row r="37762" spans="1:12">
      <c r="A37762" t="e">
        <f ca="1">E00251616235721</f>
        <v>#NAME?</v>
      </c>
      <c r="B37762">
        <v>491</v>
      </c>
      <c r="C37762" t="s">
        <v>567</v>
      </c>
      <c r="D37762" s="1">
        <v>41299</v>
      </c>
      <c r="F37762">
        <v>1</v>
      </c>
      <c r="G37762">
        <v>4871</v>
      </c>
      <c r="H37762" t="s">
        <v>125</v>
      </c>
      <c r="J37762" t="s">
        <v>14</v>
      </c>
      <c r="K37762">
        <v>51</v>
      </c>
      <c r="L37762" t="s">
        <v>15</v>
      </c>
    </row>
    <row r="37763" spans="1:12">
      <c r="A37763" t="e">
        <f ca="1">E00251616235721</f>
        <v>#NAME?</v>
      </c>
      <c r="B37763">
        <v>491</v>
      </c>
      <c r="C37763" t="s">
        <v>567</v>
      </c>
      <c r="D37763" s="1">
        <v>42263</v>
      </c>
      <c r="F37763">
        <v>3</v>
      </c>
      <c r="G37763">
        <v>3899</v>
      </c>
      <c r="H37763" t="s">
        <v>264</v>
      </c>
      <c r="J37763" t="s">
        <v>14</v>
      </c>
      <c r="K37763">
        <v>53</v>
      </c>
      <c r="L37763" t="s">
        <v>15</v>
      </c>
    </row>
    <row r="37764" spans="1:12">
      <c r="A37764" t="e">
        <f ca="1">E00251515098921</f>
        <v>#NAME?</v>
      </c>
      <c r="B37764">
        <v>1</v>
      </c>
      <c r="C37764" t="s">
        <v>234</v>
      </c>
      <c r="D37764" s="1">
        <v>42011</v>
      </c>
      <c r="E37764">
        <v>0</v>
      </c>
      <c r="F37764">
        <v>2</v>
      </c>
      <c r="G37764">
        <v>4019</v>
      </c>
      <c r="H37764" t="s">
        <v>26</v>
      </c>
      <c r="J37764" t="s">
        <v>34</v>
      </c>
      <c r="K37764">
        <v>52</v>
      </c>
      <c r="L37764" t="s">
        <v>15</v>
      </c>
    </row>
    <row r="37765" spans="1:12">
      <c r="A37765" t="e">
        <f ca="1">E00251515098921</f>
        <v>#NAME?</v>
      </c>
      <c r="B37765">
        <v>11</v>
      </c>
      <c r="C37765" t="s">
        <v>245</v>
      </c>
      <c r="D37765" s="1">
        <v>41351</v>
      </c>
      <c r="F37765">
        <v>1</v>
      </c>
      <c r="G37765">
        <v>27800</v>
      </c>
      <c r="H37765" t="s">
        <v>145</v>
      </c>
      <c r="J37765" t="s">
        <v>14</v>
      </c>
      <c r="K37765">
        <v>50</v>
      </c>
      <c r="L37765" t="s">
        <v>15</v>
      </c>
    </row>
    <row r="37766" spans="1:12">
      <c r="A37766" t="e">
        <f ca="1">E00251417971421</f>
        <v>#NAME?</v>
      </c>
      <c r="B37766">
        <v>51</v>
      </c>
      <c r="C37766" t="s">
        <v>372</v>
      </c>
      <c r="D37766" s="1">
        <v>42907</v>
      </c>
      <c r="F37766">
        <v>2</v>
      </c>
      <c r="G37766">
        <v>2449</v>
      </c>
      <c r="H37766" t="s">
        <v>53</v>
      </c>
      <c r="J37766" t="s">
        <v>14</v>
      </c>
      <c r="K37766">
        <v>54</v>
      </c>
      <c r="L37766" t="s">
        <v>15</v>
      </c>
    </row>
    <row r="37767" spans="1:12">
      <c r="A37767" t="e">
        <f ca="1">E00251617623621</f>
        <v>#NAME?</v>
      </c>
      <c r="B37767">
        <v>7505</v>
      </c>
      <c r="C37767" t="s">
        <v>209</v>
      </c>
      <c r="D37767" s="1">
        <v>42024</v>
      </c>
      <c r="F37767">
        <v>1</v>
      </c>
      <c r="G37767">
        <v>7242</v>
      </c>
      <c r="H37767" t="s">
        <v>93</v>
      </c>
      <c r="J37767" t="s">
        <v>14</v>
      </c>
      <c r="K37767">
        <v>46</v>
      </c>
      <c r="L37767" t="s">
        <v>15</v>
      </c>
    </row>
    <row r="37768" spans="1:12">
      <c r="A37768" t="e">
        <f ca="1">E00251515098921</f>
        <v>#NAME?</v>
      </c>
      <c r="B37768">
        <v>11</v>
      </c>
      <c r="C37768" t="s">
        <v>245</v>
      </c>
      <c r="D37768" s="1">
        <v>41541</v>
      </c>
      <c r="F37768">
        <v>1</v>
      </c>
      <c r="G37768">
        <v>27800</v>
      </c>
      <c r="H37768" t="s">
        <v>145</v>
      </c>
      <c r="J37768" t="s">
        <v>14</v>
      </c>
      <c r="K37768">
        <v>51</v>
      </c>
      <c r="L37768" t="s">
        <v>15</v>
      </c>
    </row>
    <row r="37769" spans="1:12">
      <c r="A37769" t="e">
        <f ca="1">E00251515098921</f>
        <v>#NAME?</v>
      </c>
      <c r="B37769">
        <v>11</v>
      </c>
      <c r="C37769" t="s">
        <v>245</v>
      </c>
      <c r="D37769" s="1">
        <v>41583</v>
      </c>
      <c r="F37769">
        <v>1</v>
      </c>
      <c r="G37769">
        <v>27800</v>
      </c>
      <c r="H37769" t="s">
        <v>145</v>
      </c>
      <c r="J37769" t="s">
        <v>14</v>
      </c>
      <c r="K37769">
        <v>51</v>
      </c>
      <c r="L37769" t="s">
        <v>15</v>
      </c>
    </row>
    <row r="37770" spans="1:12">
      <c r="A37770" t="e">
        <f ca="1">E00251429378121</f>
        <v>#NAME?</v>
      </c>
      <c r="B37770">
        <v>274</v>
      </c>
      <c r="C37770" t="s">
        <v>506</v>
      </c>
      <c r="D37770" s="1">
        <v>42433</v>
      </c>
      <c r="F37770">
        <v>2</v>
      </c>
      <c r="G37770">
        <v>3659</v>
      </c>
      <c r="H37770" t="s">
        <v>132</v>
      </c>
      <c r="J37770" t="s">
        <v>14</v>
      </c>
      <c r="K37770">
        <v>56</v>
      </c>
      <c r="L37770" t="s">
        <v>15</v>
      </c>
    </row>
    <row r="37771" spans="1:12">
      <c r="A37771" t="e">
        <f ca="1">E00251515098921</f>
        <v>#NAME?</v>
      </c>
      <c r="B37771">
        <v>11</v>
      </c>
      <c r="C37771" t="s">
        <v>245</v>
      </c>
      <c r="D37771" s="1">
        <v>42216</v>
      </c>
      <c r="F37771">
        <v>1</v>
      </c>
      <c r="G37771">
        <v>7350</v>
      </c>
      <c r="H37771" t="s">
        <v>192</v>
      </c>
      <c r="J37771" t="s">
        <v>14</v>
      </c>
      <c r="K37771">
        <v>52</v>
      </c>
      <c r="L37771" t="s">
        <v>15</v>
      </c>
    </row>
    <row r="37772" spans="1:12">
      <c r="A37772" t="e">
        <f ca="1">E00251512915421</f>
        <v>#NAME?</v>
      </c>
      <c r="B37772">
        <v>458</v>
      </c>
      <c r="C37772" t="s">
        <v>275</v>
      </c>
      <c r="D37772" s="1">
        <v>42146</v>
      </c>
      <c r="F37772">
        <v>1</v>
      </c>
      <c r="G37772">
        <v>7384</v>
      </c>
      <c r="H37772" t="s">
        <v>991</v>
      </c>
      <c r="J37772" t="s">
        <v>14</v>
      </c>
      <c r="K37772">
        <v>58</v>
      </c>
      <c r="L37772" t="s">
        <v>15</v>
      </c>
    </row>
    <row r="37773" spans="1:12">
      <c r="A37773" t="e">
        <f ca="1">E00251512915421</f>
        <v>#NAME?</v>
      </c>
      <c r="B37773">
        <v>458</v>
      </c>
      <c r="C37773" t="s">
        <v>275</v>
      </c>
      <c r="D37773" s="1">
        <v>42487</v>
      </c>
      <c r="F37773">
        <v>3</v>
      </c>
      <c r="G37773">
        <v>29690</v>
      </c>
      <c r="H37773" t="s">
        <v>52</v>
      </c>
      <c r="J37773" t="s">
        <v>14</v>
      </c>
      <c r="K37773">
        <v>59</v>
      </c>
      <c r="L37773" t="s">
        <v>15</v>
      </c>
    </row>
    <row r="37774" spans="1:12">
      <c r="A37774" t="e">
        <f ca="1">E00251512915421</f>
        <v>#NAME?</v>
      </c>
      <c r="B37774">
        <v>458</v>
      </c>
      <c r="C37774" t="s">
        <v>275</v>
      </c>
      <c r="D37774" s="1">
        <v>43069</v>
      </c>
      <c r="F37774">
        <v>2</v>
      </c>
      <c r="G37774">
        <v>29690</v>
      </c>
      <c r="H37774" t="s">
        <v>52</v>
      </c>
      <c r="J37774" t="s">
        <v>14</v>
      </c>
      <c r="K37774">
        <v>61</v>
      </c>
      <c r="L37774" t="s">
        <v>15</v>
      </c>
    </row>
    <row r="37775" spans="1:12">
      <c r="A37775" t="e">
        <f ca="1">E00251515098921</f>
        <v>#NAME?</v>
      </c>
      <c r="B37775">
        <v>11</v>
      </c>
      <c r="C37775" t="s">
        <v>245</v>
      </c>
      <c r="D37775" s="1">
        <v>40962</v>
      </c>
      <c r="F37775">
        <v>2</v>
      </c>
      <c r="G37775">
        <v>52100</v>
      </c>
      <c r="H37775" t="s">
        <v>516</v>
      </c>
      <c r="J37775" t="s">
        <v>14</v>
      </c>
      <c r="K37775">
        <v>49</v>
      </c>
      <c r="L37775" t="s">
        <v>15</v>
      </c>
    </row>
    <row r="37776" spans="1:12">
      <c r="A37776" t="e">
        <f ca="1">E00251529568321</f>
        <v>#NAME?</v>
      </c>
      <c r="B37776">
        <v>156</v>
      </c>
      <c r="C37776" t="s">
        <v>569</v>
      </c>
      <c r="D37776" s="1">
        <v>41306</v>
      </c>
      <c r="F37776">
        <v>1</v>
      </c>
      <c r="G37776">
        <v>4660</v>
      </c>
      <c r="H37776" t="s">
        <v>215</v>
      </c>
      <c r="J37776" t="s">
        <v>14</v>
      </c>
      <c r="K37776">
        <v>55</v>
      </c>
      <c r="L37776" t="s">
        <v>15</v>
      </c>
    </row>
    <row r="37777" spans="1:12">
      <c r="A37777" t="e">
        <f ca="1">E00251529568321</f>
        <v>#NAME?</v>
      </c>
      <c r="B37777">
        <v>156</v>
      </c>
      <c r="C37777" t="s">
        <v>569</v>
      </c>
      <c r="D37777" s="1">
        <v>41313</v>
      </c>
      <c r="F37777">
        <v>1</v>
      </c>
      <c r="G37777">
        <v>7062</v>
      </c>
      <c r="H37777" t="s">
        <v>97</v>
      </c>
      <c r="J37777" t="s">
        <v>14</v>
      </c>
      <c r="K37777">
        <v>55</v>
      </c>
      <c r="L37777" t="s">
        <v>15</v>
      </c>
    </row>
    <row r="37778" spans="1:12">
      <c r="A37778" t="e">
        <f ca="1">E00251512915421</f>
        <v>#NAME?</v>
      </c>
      <c r="B37778">
        <v>746</v>
      </c>
      <c r="C37778" t="s">
        <v>527</v>
      </c>
      <c r="D37778" s="1">
        <v>42267</v>
      </c>
      <c r="F37778">
        <v>1</v>
      </c>
      <c r="G37778">
        <v>84500</v>
      </c>
      <c r="H37778" t="s">
        <v>511</v>
      </c>
      <c r="I37778" t="s">
        <v>56</v>
      </c>
      <c r="J37778" t="s">
        <v>57</v>
      </c>
      <c r="K37778">
        <v>59</v>
      </c>
      <c r="L37778" t="s">
        <v>15</v>
      </c>
    </row>
    <row r="37779" spans="1:12">
      <c r="A37779" t="e">
        <f ca="1">E00251429290121</f>
        <v>#NAME?</v>
      </c>
      <c r="B37779">
        <v>295</v>
      </c>
      <c r="C37779" t="s">
        <v>435</v>
      </c>
      <c r="D37779" s="1">
        <v>42310</v>
      </c>
      <c r="F37779">
        <v>1</v>
      </c>
      <c r="G37779">
        <v>27800</v>
      </c>
      <c r="H37779" t="s">
        <v>145</v>
      </c>
      <c r="J37779" t="s">
        <v>14</v>
      </c>
      <c r="K37779">
        <v>54</v>
      </c>
      <c r="L37779" t="s">
        <v>15</v>
      </c>
    </row>
    <row r="37780" spans="1:12">
      <c r="A37780" t="e">
        <f ca="1">E00251429290121</f>
        <v>#NAME?</v>
      </c>
      <c r="B37780">
        <v>295</v>
      </c>
      <c r="C37780" t="s">
        <v>435</v>
      </c>
      <c r="D37780" s="1">
        <v>42444</v>
      </c>
      <c r="F37780">
        <v>1</v>
      </c>
      <c r="G37780">
        <v>7295</v>
      </c>
      <c r="H37780" t="s">
        <v>76</v>
      </c>
      <c r="J37780" t="s">
        <v>14</v>
      </c>
      <c r="K37780">
        <v>54</v>
      </c>
      <c r="L37780" t="s">
        <v>15</v>
      </c>
    </row>
    <row r="37781" spans="1:12">
      <c r="A37781" t="e">
        <f ca="1">E00251429290121</f>
        <v>#NAME?</v>
      </c>
      <c r="B37781">
        <v>295</v>
      </c>
      <c r="C37781" t="s">
        <v>435</v>
      </c>
      <c r="D37781" s="1">
        <v>42452</v>
      </c>
      <c r="F37781">
        <v>3</v>
      </c>
      <c r="G37781">
        <v>49390</v>
      </c>
      <c r="H37781" t="s">
        <v>59</v>
      </c>
      <c r="J37781" t="s">
        <v>14</v>
      </c>
      <c r="K37781">
        <v>54</v>
      </c>
      <c r="L37781" t="s">
        <v>15</v>
      </c>
    </row>
    <row r="37782" spans="1:12">
      <c r="A37782" t="e">
        <f ca="1">E00251429290121</f>
        <v>#NAME?</v>
      </c>
      <c r="B37782">
        <v>295</v>
      </c>
      <c r="C37782" t="s">
        <v>435</v>
      </c>
      <c r="D37782" s="1">
        <v>42621</v>
      </c>
      <c r="F37782">
        <v>3</v>
      </c>
      <c r="G37782">
        <v>49390</v>
      </c>
      <c r="H37782" t="s">
        <v>59</v>
      </c>
      <c r="J37782" t="s">
        <v>14</v>
      </c>
      <c r="K37782">
        <v>55</v>
      </c>
      <c r="L37782" t="s">
        <v>15</v>
      </c>
    </row>
    <row r="37783" spans="1:12">
      <c r="A37783" t="e">
        <f ca="1">E00251616235721</f>
        <v>#NAME?</v>
      </c>
      <c r="B37783">
        <v>491</v>
      </c>
      <c r="C37783" t="s">
        <v>567</v>
      </c>
      <c r="D37783" s="1">
        <v>42563</v>
      </c>
      <c r="F37783">
        <v>1</v>
      </c>
      <c r="G37783">
        <v>7089</v>
      </c>
      <c r="H37783" t="s">
        <v>487</v>
      </c>
      <c r="J37783" t="s">
        <v>14</v>
      </c>
      <c r="K37783">
        <v>54</v>
      </c>
      <c r="L37783" t="s">
        <v>15</v>
      </c>
    </row>
    <row r="37784" spans="1:12">
      <c r="A37784" t="e">
        <f ca="1">E00251429290121</f>
        <v>#NAME?</v>
      </c>
      <c r="B37784">
        <v>296</v>
      </c>
      <c r="C37784" t="s">
        <v>119</v>
      </c>
      <c r="D37784" s="1">
        <v>41029</v>
      </c>
      <c r="F37784">
        <v>1</v>
      </c>
      <c r="G37784">
        <v>7242</v>
      </c>
      <c r="H37784" t="s">
        <v>93</v>
      </c>
      <c r="J37784" t="s">
        <v>14</v>
      </c>
      <c r="K37784">
        <v>50</v>
      </c>
      <c r="L37784" t="s">
        <v>15</v>
      </c>
    </row>
    <row r="37785" spans="1:12">
      <c r="A37785" t="e">
        <f ca="1">E00251537633921</f>
        <v>#NAME?</v>
      </c>
      <c r="B37785">
        <v>458</v>
      </c>
      <c r="C37785" t="s">
        <v>275</v>
      </c>
      <c r="D37785" s="1">
        <v>42916</v>
      </c>
      <c r="F37785">
        <v>6</v>
      </c>
      <c r="G37785">
        <v>4019</v>
      </c>
      <c r="H37785" t="s">
        <v>26</v>
      </c>
      <c r="J37785" t="s">
        <v>14</v>
      </c>
      <c r="K37785">
        <v>54</v>
      </c>
      <c r="L37785" t="s">
        <v>15</v>
      </c>
    </row>
    <row r="37786" spans="1:12">
      <c r="A37786" t="e">
        <f ca="1">E00251537633921</f>
        <v>#NAME?</v>
      </c>
      <c r="B37786">
        <v>458</v>
      </c>
      <c r="C37786" t="s">
        <v>275</v>
      </c>
      <c r="D37786" s="1">
        <v>42942</v>
      </c>
      <c r="F37786">
        <v>1</v>
      </c>
      <c r="G37786">
        <v>4149</v>
      </c>
      <c r="H37786" t="s">
        <v>703</v>
      </c>
      <c r="J37786" t="s">
        <v>14</v>
      </c>
      <c r="K37786">
        <v>54</v>
      </c>
      <c r="L37786" t="s">
        <v>15</v>
      </c>
    </row>
    <row r="37787" spans="1:12">
      <c r="A37787" t="e">
        <f ca="1">E00251512209421</f>
        <v>#NAME?</v>
      </c>
      <c r="B37787">
        <v>66</v>
      </c>
      <c r="C37787" t="s">
        <v>134</v>
      </c>
      <c r="D37787" s="1">
        <v>41401</v>
      </c>
      <c r="F37787">
        <v>2</v>
      </c>
      <c r="G37787">
        <v>3892</v>
      </c>
      <c r="H37787" t="s">
        <v>1794</v>
      </c>
      <c r="J37787" t="s">
        <v>14</v>
      </c>
      <c r="K37787">
        <v>58</v>
      </c>
      <c r="L37787" t="s">
        <v>15</v>
      </c>
    </row>
    <row r="37788" spans="1:12">
      <c r="A37788" t="e">
        <f ca="1">E00251512915421</f>
        <v>#NAME?</v>
      </c>
      <c r="B37788">
        <v>458</v>
      </c>
      <c r="C37788" t="s">
        <v>275</v>
      </c>
      <c r="D37788" s="1">
        <v>42290</v>
      </c>
      <c r="F37788">
        <v>1</v>
      </c>
      <c r="G37788">
        <v>7222</v>
      </c>
      <c r="H37788" t="s">
        <v>560</v>
      </c>
      <c r="J37788" t="s">
        <v>14</v>
      </c>
      <c r="K37788">
        <v>59</v>
      </c>
      <c r="L37788" t="s">
        <v>15</v>
      </c>
    </row>
    <row r="37789" spans="1:12">
      <c r="A37789" t="e">
        <f ca="1">E00251512915421</f>
        <v>#NAME?</v>
      </c>
      <c r="B37789">
        <v>458</v>
      </c>
      <c r="C37789" t="s">
        <v>275</v>
      </c>
      <c r="D37789" s="1">
        <v>42466</v>
      </c>
      <c r="F37789">
        <v>2</v>
      </c>
      <c r="G37789">
        <v>7235</v>
      </c>
      <c r="H37789" t="s">
        <v>108</v>
      </c>
      <c r="J37789" t="s">
        <v>14</v>
      </c>
      <c r="K37789">
        <v>59</v>
      </c>
      <c r="L37789" t="s">
        <v>15</v>
      </c>
    </row>
    <row r="37790" spans="1:12">
      <c r="A37790" t="e">
        <f ca="1">E00251512915421</f>
        <v>#NAME?</v>
      </c>
      <c r="B37790">
        <v>458</v>
      </c>
      <c r="C37790" t="s">
        <v>275</v>
      </c>
      <c r="D37790" s="1">
        <v>42487</v>
      </c>
      <c r="F37790">
        <v>2</v>
      </c>
      <c r="G37790">
        <v>2720</v>
      </c>
      <c r="H37790" t="s">
        <v>65</v>
      </c>
      <c r="J37790" t="s">
        <v>14</v>
      </c>
      <c r="K37790">
        <v>59</v>
      </c>
      <c r="L37790" t="s">
        <v>15</v>
      </c>
    </row>
    <row r="37791" spans="1:12">
      <c r="A37791" t="e">
        <f ca="1">E00251512915421</f>
        <v>#NAME?</v>
      </c>
      <c r="B37791">
        <v>458</v>
      </c>
      <c r="C37791" t="s">
        <v>275</v>
      </c>
      <c r="D37791" s="1">
        <v>42814</v>
      </c>
      <c r="F37791">
        <v>2</v>
      </c>
      <c r="G37791">
        <v>2720</v>
      </c>
      <c r="H37791" t="s">
        <v>65</v>
      </c>
      <c r="J37791" t="s">
        <v>14</v>
      </c>
      <c r="K37791">
        <v>60</v>
      </c>
      <c r="L37791" t="s">
        <v>15</v>
      </c>
    </row>
    <row r="37792" spans="1:12">
      <c r="A37792" t="e">
        <f ca="1">E00251529568321</f>
        <v>#NAME?</v>
      </c>
      <c r="B37792">
        <v>156</v>
      </c>
      <c r="C37792" t="s">
        <v>569</v>
      </c>
      <c r="D37792" s="1">
        <v>42145</v>
      </c>
      <c r="F37792">
        <v>1</v>
      </c>
      <c r="G37792">
        <v>6918</v>
      </c>
      <c r="H37792" t="s">
        <v>443</v>
      </c>
      <c r="J37792" t="s">
        <v>14</v>
      </c>
      <c r="K37792">
        <v>57</v>
      </c>
      <c r="L37792" t="s">
        <v>15</v>
      </c>
    </row>
    <row r="37793" spans="1:12">
      <c r="A37793" t="e">
        <f ca="1">E00251512915421</f>
        <v>#NAME?</v>
      </c>
      <c r="B37793">
        <v>458</v>
      </c>
      <c r="C37793" t="s">
        <v>275</v>
      </c>
      <c r="D37793" s="1">
        <v>43048</v>
      </c>
      <c r="F37793">
        <v>1</v>
      </c>
      <c r="G37793">
        <v>7876</v>
      </c>
      <c r="H37793" t="s">
        <v>827</v>
      </c>
      <c r="J37793" t="s">
        <v>14</v>
      </c>
      <c r="K37793">
        <v>61</v>
      </c>
      <c r="L37793" t="s">
        <v>22</v>
      </c>
    </row>
    <row r="37794" spans="1:12">
      <c r="A37794" t="e">
        <f ca="1">E00251512915421</f>
        <v>#NAME?</v>
      </c>
      <c r="B37794">
        <v>458</v>
      </c>
      <c r="C37794" t="s">
        <v>275</v>
      </c>
      <c r="D37794" s="1">
        <v>42914</v>
      </c>
      <c r="F37794">
        <v>3</v>
      </c>
      <c r="G37794">
        <v>7222</v>
      </c>
      <c r="H37794" t="s">
        <v>560</v>
      </c>
      <c r="J37794" t="s">
        <v>14</v>
      </c>
      <c r="K37794">
        <v>60</v>
      </c>
      <c r="L37794" t="s">
        <v>15</v>
      </c>
    </row>
    <row r="37795" spans="1:12">
      <c r="A37795" t="e">
        <f ca="1">E00251429290121</f>
        <v>#NAME?</v>
      </c>
      <c r="B37795">
        <v>296</v>
      </c>
      <c r="C37795" t="s">
        <v>119</v>
      </c>
      <c r="D37795" s="1">
        <v>41556</v>
      </c>
      <c r="F37795">
        <v>1</v>
      </c>
      <c r="G37795">
        <v>78900</v>
      </c>
      <c r="H37795" t="s">
        <v>79</v>
      </c>
      <c r="J37795" t="s">
        <v>14</v>
      </c>
      <c r="K37795">
        <v>52</v>
      </c>
      <c r="L37795" t="s">
        <v>22</v>
      </c>
    </row>
    <row r="37796" spans="1:12">
      <c r="A37796" t="e">
        <f ca="1">E00251429182321</f>
        <v>#NAME?</v>
      </c>
      <c r="B37796">
        <v>290</v>
      </c>
      <c r="C37796" t="s">
        <v>449</v>
      </c>
      <c r="D37796" s="1">
        <v>40948</v>
      </c>
      <c r="F37796">
        <v>3</v>
      </c>
      <c r="G37796">
        <v>24290</v>
      </c>
      <c r="H37796" t="s">
        <v>580</v>
      </c>
      <c r="J37796" t="s">
        <v>14</v>
      </c>
      <c r="K37796">
        <v>49</v>
      </c>
      <c r="L37796" t="s">
        <v>15</v>
      </c>
    </row>
    <row r="37797" spans="1:12">
      <c r="A37797" t="e">
        <f ca="1">E00251429290121</f>
        <v>#NAME?</v>
      </c>
      <c r="B37797">
        <v>295</v>
      </c>
      <c r="C37797" t="s">
        <v>435</v>
      </c>
      <c r="D37797" s="1">
        <v>42436</v>
      </c>
      <c r="F37797">
        <v>1</v>
      </c>
      <c r="G37797">
        <v>49390</v>
      </c>
      <c r="H37797" t="s">
        <v>59</v>
      </c>
      <c r="J37797" t="s">
        <v>14</v>
      </c>
      <c r="K37797">
        <v>54</v>
      </c>
      <c r="L37797" t="s">
        <v>15</v>
      </c>
    </row>
    <row r="37798" spans="1:12">
      <c r="A37798" t="e">
        <f ca="1">E00251429290121</f>
        <v>#NAME?</v>
      </c>
      <c r="B37798">
        <v>296</v>
      </c>
      <c r="C37798" t="s">
        <v>119</v>
      </c>
      <c r="D37798" s="1">
        <v>41823</v>
      </c>
      <c r="F37798">
        <v>1</v>
      </c>
      <c r="G37798">
        <v>7291</v>
      </c>
      <c r="H37798" t="s">
        <v>163</v>
      </c>
      <c r="J37798" t="s">
        <v>14</v>
      </c>
      <c r="K37798">
        <v>52</v>
      </c>
      <c r="L37798" t="s">
        <v>15</v>
      </c>
    </row>
    <row r="37799" spans="1:12">
      <c r="A37799" t="e">
        <f ca="1">E00251429182321</f>
        <v>#NAME?</v>
      </c>
      <c r="B37799">
        <v>1325</v>
      </c>
      <c r="C37799" t="s">
        <v>605</v>
      </c>
      <c r="D37799" s="1">
        <v>42212</v>
      </c>
      <c r="F37799">
        <v>1</v>
      </c>
      <c r="G37799">
        <v>3804</v>
      </c>
      <c r="H37799" t="s">
        <v>71</v>
      </c>
      <c r="J37799" t="s">
        <v>14</v>
      </c>
      <c r="K37799">
        <v>53</v>
      </c>
      <c r="L37799" t="s">
        <v>15</v>
      </c>
    </row>
    <row r="37800" spans="1:12">
      <c r="A37800" t="e">
        <f ca="1">E00251427202821</f>
        <v>#NAME?</v>
      </c>
      <c r="B37800">
        <v>29</v>
      </c>
      <c r="C37800" t="s">
        <v>309</v>
      </c>
      <c r="D37800" s="1">
        <v>43013</v>
      </c>
      <c r="F37800">
        <v>1</v>
      </c>
      <c r="G37800">
        <v>6039</v>
      </c>
      <c r="H37800" t="s">
        <v>573</v>
      </c>
      <c r="J37800" t="s">
        <v>14</v>
      </c>
      <c r="K37800">
        <v>68</v>
      </c>
      <c r="L37800" t="s">
        <v>15</v>
      </c>
    </row>
    <row r="37801" spans="1:12">
      <c r="A37801" t="e">
        <f ca="1">E00251427202821</f>
        <v>#NAME?</v>
      </c>
      <c r="B37801">
        <v>29</v>
      </c>
      <c r="C37801" t="s">
        <v>309</v>
      </c>
      <c r="D37801" s="1">
        <v>41568</v>
      </c>
      <c r="F37801">
        <v>2</v>
      </c>
      <c r="G37801">
        <v>6029</v>
      </c>
      <c r="H37801" t="s">
        <v>728</v>
      </c>
      <c r="J37801" t="s">
        <v>14</v>
      </c>
      <c r="K37801">
        <v>64</v>
      </c>
      <c r="L37801" t="s">
        <v>15</v>
      </c>
    </row>
    <row r="37802" spans="1:12">
      <c r="A37802" t="e">
        <f ca="1">E00251427202821</f>
        <v>#NAME?</v>
      </c>
      <c r="B37802">
        <v>29</v>
      </c>
      <c r="C37802" t="s">
        <v>309</v>
      </c>
      <c r="D37802" s="1">
        <v>41988</v>
      </c>
      <c r="F37802">
        <v>1</v>
      </c>
      <c r="G37802">
        <v>30593</v>
      </c>
      <c r="H37802" t="s">
        <v>684</v>
      </c>
      <c r="J37802" t="s">
        <v>14</v>
      </c>
      <c r="K37802">
        <v>65</v>
      </c>
      <c r="L37802" t="s">
        <v>15</v>
      </c>
    </row>
    <row r="37803" spans="1:12">
      <c r="A37803" t="e">
        <f ca="1">E00251427202821</f>
        <v>#NAME?</v>
      </c>
      <c r="B37803">
        <v>29</v>
      </c>
      <c r="C37803" t="s">
        <v>309</v>
      </c>
      <c r="D37803" s="1">
        <v>42772</v>
      </c>
      <c r="F37803">
        <v>2</v>
      </c>
      <c r="G37803">
        <v>56400</v>
      </c>
      <c r="H37803" t="s">
        <v>91</v>
      </c>
      <c r="J37803" t="s">
        <v>14</v>
      </c>
      <c r="K37803">
        <v>68</v>
      </c>
      <c r="L37803" t="s">
        <v>15</v>
      </c>
    </row>
    <row r="37804" spans="1:12">
      <c r="A37804" t="e">
        <f ca="1">E00251512915421</f>
        <v>#NAME?</v>
      </c>
      <c r="B37804">
        <v>458</v>
      </c>
      <c r="C37804" t="s">
        <v>275</v>
      </c>
      <c r="D37804" s="1">
        <v>42914</v>
      </c>
      <c r="F37804">
        <v>4</v>
      </c>
      <c r="G37804">
        <v>29690</v>
      </c>
      <c r="H37804" t="s">
        <v>52</v>
      </c>
      <c r="J37804" t="s">
        <v>14</v>
      </c>
      <c r="K37804">
        <v>60</v>
      </c>
      <c r="L37804" t="s">
        <v>15</v>
      </c>
    </row>
    <row r="37805" spans="1:12">
      <c r="A37805" t="e">
        <f ca="1">E00251429378121</f>
        <v>#NAME?</v>
      </c>
      <c r="B37805">
        <v>274</v>
      </c>
      <c r="C37805" t="s">
        <v>506</v>
      </c>
      <c r="D37805" s="1">
        <v>41438</v>
      </c>
      <c r="F37805">
        <v>1</v>
      </c>
      <c r="G37805">
        <v>7245</v>
      </c>
      <c r="H37805" t="s">
        <v>116</v>
      </c>
      <c r="J37805" t="s">
        <v>14</v>
      </c>
      <c r="K37805">
        <v>53</v>
      </c>
      <c r="L37805" t="s">
        <v>15</v>
      </c>
    </row>
    <row r="37806" spans="1:12">
      <c r="A37806" t="e">
        <f ca="1">E00251429378121</f>
        <v>#NAME?</v>
      </c>
      <c r="B37806">
        <v>753</v>
      </c>
      <c r="C37806" t="s">
        <v>545</v>
      </c>
      <c r="D37806" s="1">
        <v>42048</v>
      </c>
      <c r="F37806">
        <v>1</v>
      </c>
      <c r="G37806">
        <v>8483</v>
      </c>
      <c r="H37806" t="s">
        <v>1184</v>
      </c>
      <c r="I37806" t="s">
        <v>56</v>
      </c>
      <c r="J37806" t="s">
        <v>57</v>
      </c>
      <c r="K37806">
        <v>55</v>
      </c>
      <c r="L37806" t="s">
        <v>15</v>
      </c>
    </row>
    <row r="37807" spans="1:12">
      <c r="A37807" t="e">
        <f ca="1">E00251429290121</f>
        <v>#NAME?</v>
      </c>
      <c r="B37807">
        <v>295</v>
      </c>
      <c r="C37807" t="s">
        <v>435</v>
      </c>
      <c r="D37807" s="1">
        <v>42284</v>
      </c>
      <c r="F37807">
        <v>1</v>
      </c>
      <c r="G37807">
        <v>49390</v>
      </c>
      <c r="H37807" t="s">
        <v>59</v>
      </c>
      <c r="J37807" t="s">
        <v>14</v>
      </c>
      <c r="K37807">
        <v>54</v>
      </c>
      <c r="L37807" t="s">
        <v>15</v>
      </c>
    </row>
    <row r="37808" spans="1:12">
      <c r="A37808" t="e">
        <f ca="1">E00251427202821</f>
        <v>#NAME?</v>
      </c>
      <c r="B37808">
        <v>29</v>
      </c>
      <c r="C37808" t="s">
        <v>309</v>
      </c>
      <c r="D37808" s="1">
        <v>42718</v>
      </c>
      <c r="F37808">
        <v>1</v>
      </c>
      <c r="G37808">
        <v>60090</v>
      </c>
      <c r="H37808" t="s">
        <v>181</v>
      </c>
      <c r="J37808" t="s">
        <v>14</v>
      </c>
      <c r="K37808">
        <v>67</v>
      </c>
      <c r="L37808" t="s">
        <v>15</v>
      </c>
    </row>
    <row r="37809" spans="1:12">
      <c r="A37809" t="e">
        <f ca="1">E00251429182321</f>
        <v>#NAME?</v>
      </c>
      <c r="B37809">
        <v>290</v>
      </c>
      <c r="C37809" t="s">
        <v>449</v>
      </c>
      <c r="D37809" s="1">
        <v>42227</v>
      </c>
      <c r="F37809">
        <v>1</v>
      </c>
      <c r="G37809">
        <v>38022</v>
      </c>
      <c r="H37809" t="s">
        <v>208</v>
      </c>
      <c r="J37809" t="s">
        <v>14</v>
      </c>
      <c r="K37809">
        <v>53</v>
      </c>
      <c r="L37809" t="s">
        <v>15</v>
      </c>
    </row>
    <row r="37810" spans="1:12">
      <c r="A37810" t="e">
        <f ca="1">E00251429378121</f>
        <v>#NAME?</v>
      </c>
      <c r="B37810">
        <v>274</v>
      </c>
      <c r="C37810" t="s">
        <v>506</v>
      </c>
      <c r="D37810" s="1">
        <v>42878</v>
      </c>
      <c r="F37810">
        <v>1</v>
      </c>
      <c r="G37810">
        <v>71590</v>
      </c>
      <c r="H37810" t="s">
        <v>44</v>
      </c>
      <c r="J37810" t="s">
        <v>14</v>
      </c>
      <c r="K37810">
        <v>57</v>
      </c>
      <c r="L37810" t="s">
        <v>15</v>
      </c>
    </row>
    <row r="37811" spans="1:12">
      <c r="A37811" t="e">
        <f ca="1">E00251429378121</f>
        <v>#NAME?</v>
      </c>
      <c r="B37811">
        <v>274</v>
      </c>
      <c r="C37811" t="s">
        <v>506</v>
      </c>
      <c r="D37811" s="1">
        <v>42879</v>
      </c>
      <c r="F37811">
        <v>1</v>
      </c>
      <c r="G37811">
        <v>2729</v>
      </c>
      <c r="H37811" t="s">
        <v>115</v>
      </c>
      <c r="J37811" t="s">
        <v>14</v>
      </c>
      <c r="K37811">
        <v>57</v>
      </c>
      <c r="L37811" t="s">
        <v>15</v>
      </c>
    </row>
    <row r="37812" spans="1:12">
      <c r="A37812" t="e">
        <f ca="1">E00251427363921</f>
        <v>#NAME?</v>
      </c>
      <c r="B37812">
        <v>11</v>
      </c>
      <c r="C37812" t="s">
        <v>245</v>
      </c>
      <c r="D37812" s="1">
        <v>42012</v>
      </c>
      <c r="F37812">
        <v>1</v>
      </c>
      <c r="G37812">
        <v>4549</v>
      </c>
      <c r="H37812" t="s">
        <v>69</v>
      </c>
      <c r="J37812" t="s">
        <v>14</v>
      </c>
      <c r="K37812">
        <v>47</v>
      </c>
      <c r="L37812" t="s">
        <v>15</v>
      </c>
    </row>
    <row r="37813" spans="1:12">
      <c r="A37813" t="e">
        <f ca="1">E00251524982021</f>
        <v>#NAME?</v>
      </c>
      <c r="B37813">
        <v>439</v>
      </c>
      <c r="C37813" t="s">
        <v>416</v>
      </c>
      <c r="D37813" s="1">
        <v>42851</v>
      </c>
      <c r="F37813">
        <v>1</v>
      </c>
      <c r="G37813">
        <v>93</v>
      </c>
      <c r="H37813" t="s">
        <v>29</v>
      </c>
      <c r="J37813" t="s">
        <v>14</v>
      </c>
      <c r="K37813">
        <v>43</v>
      </c>
      <c r="L37813" t="s">
        <v>15</v>
      </c>
    </row>
    <row r="37814" spans="1:12">
      <c r="A37814" t="e">
        <f ca="1">E00251427202821</f>
        <v>#NAME?</v>
      </c>
      <c r="B37814">
        <v>29</v>
      </c>
      <c r="C37814" t="s">
        <v>309</v>
      </c>
      <c r="D37814" s="1">
        <v>41824</v>
      </c>
      <c r="F37814">
        <v>1</v>
      </c>
      <c r="G37814">
        <v>7243</v>
      </c>
      <c r="H37814" t="s">
        <v>42</v>
      </c>
      <c r="J37814" t="s">
        <v>14</v>
      </c>
      <c r="K37814">
        <v>65</v>
      </c>
      <c r="L37814" t="s">
        <v>15</v>
      </c>
    </row>
    <row r="37815" spans="1:12">
      <c r="A37815" t="e">
        <f ca="1">E00251427202821</f>
        <v>#NAME?</v>
      </c>
      <c r="B37815">
        <v>29</v>
      </c>
      <c r="C37815" t="s">
        <v>309</v>
      </c>
      <c r="D37815" s="1">
        <v>42122</v>
      </c>
      <c r="F37815">
        <v>1</v>
      </c>
      <c r="G37815">
        <v>4619</v>
      </c>
      <c r="H37815" t="s">
        <v>613</v>
      </c>
      <c r="J37815" t="s">
        <v>14</v>
      </c>
      <c r="K37815">
        <v>66</v>
      </c>
      <c r="L37815" t="s">
        <v>15</v>
      </c>
    </row>
    <row r="37816" spans="1:12">
      <c r="A37816" t="e">
        <f ca="1">E00251512430321</f>
        <v>#NAME?</v>
      </c>
      <c r="B37816">
        <v>48</v>
      </c>
      <c r="C37816" t="s">
        <v>249</v>
      </c>
      <c r="D37816" s="1">
        <v>42412</v>
      </c>
      <c r="F37816">
        <v>2</v>
      </c>
      <c r="G37816">
        <v>5990</v>
      </c>
      <c r="H37816" t="s">
        <v>60</v>
      </c>
      <c r="J37816" t="s">
        <v>14</v>
      </c>
      <c r="K37816">
        <v>44</v>
      </c>
      <c r="L37816" t="s">
        <v>15</v>
      </c>
    </row>
    <row r="37817" spans="1:12">
      <c r="A37817" t="e">
        <f ca="1">E00251524982021</f>
        <v>#NAME?</v>
      </c>
      <c r="B37817">
        <v>439</v>
      </c>
      <c r="C37817" t="s">
        <v>416</v>
      </c>
      <c r="D37817" s="1">
        <v>42851</v>
      </c>
      <c r="F37817">
        <v>2</v>
      </c>
      <c r="G37817">
        <v>5718</v>
      </c>
      <c r="H37817" t="s">
        <v>244</v>
      </c>
      <c r="J37817" t="s">
        <v>14</v>
      </c>
      <c r="K37817">
        <v>43</v>
      </c>
      <c r="L37817" t="s">
        <v>15</v>
      </c>
    </row>
    <row r="37818" spans="1:12">
      <c r="A37818" t="e">
        <f ca="1">E00251429290121</f>
        <v>#NAME?</v>
      </c>
      <c r="B37818">
        <v>296</v>
      </c>
      <c r="C37818" t="s">
        <v>119</v>
      </c>
      <c r="D37818" s="1">
        <v>41928</v>
      </c>
      <c r="F37818">
        <v>3</v>
      </c>
      <c r="G37818">
        <v>49390</v>
      </c>
      <c r="H37818" t="s">
        <v>59</v>
      </c>
      <c r="J37818" t="s">
        <v>14</v>
      </c>
      <c r="K37818">
        <v>53</v>
      </c>
      <c r="L37818" t="s">
        <v>15</v>
      </c>
    </row>
    <row r="37819" spans="1:12">
      <c r="A37819" t="e">
        <f ca="1">E00251429290121</f>
        <v>#NAME?</v>
      </c>
      <c r="B37819">
        <v>295</v>
      </c>
      <c r="C37819" t="s">
        <v>435</v>
      </c>
      <c r="D37819" s="1">
        <v>42059</v>
      </c>
      <c r="F37819">
        <v>3</v>
      </c>
      <c r="G37819">
        <v>49390</v>
      </c>
      <c r="H37819" t="s">
        <v>59</v>
      </c>
      <c r="J37819" t="s">
        <v>14</v>
      </c>
      <c r="K37819">
        <v>53</v>
      </c>
      <c r="L37819" t="s">
        <v>15</v>
      </c>
    </row>
    <row r="37820" spans="1:12">
      <c r="A37820" t="e">
        <f ca="1">E00251429290121</f>
        <v>#NAME?</v>
      </c>
      <c r="B37820">
        <v>295</v>
      </c>
      <c r="C37820" t="s">
        <v>435</v>
      </c>
      <c r="D37820" s="1">
        <v>42103</v>
      </c>
      <c r="F37820">
        <v>2</v>
      </c>
      <c r="G37820">
        <v>49390</v>
      </c>
      <c r="H37820" t="s">
        <v>59</v>
      </c>
      <c r="J37820" t="s">
        <v>14</v>
      </c>
      <c r="K37820">
        <v>53</v>
      </c>
      <c r="L37820" t="s">
        <v>15</v>
      </c>
    </row>
    <row r="37821" spans="1:12">
      <c r="A37821" t="e">
        <f ca="1">E00251439928021</f>
        <v>#NAME?</v>
      </c>
      <c r="B37821">
        <v>189</v>
      </c>
      <c r="C37821" t="s">
        <v>58</v>
      </c>
      <c r="D37821" s="1">
        <v>42516</v>
      </c>
      <c r="F37821">
        <v>1</v>
      </c>
      <c r="G37821">
        <v>7291</v>
      </c>
      <c r="H37821" t="s">
        <v>163</v>
      </c>
      <c r="J37821" t="s">
        <v>14</v>
      </c>
      <c r="K37821">
        <v>46</v>
      </c>
      <c r="L37821" t="s">
        <v>15</v>
      </c>
    </row>
    <row r="37822" spans="1:12">
      <c r="A37822" t="e">
        <f ca="1">E00251430399821</f>
        <v>#NAME?</v>
      </c>
      <c r="B37822">
        <v>187</v>
      </c>
      <c r="C37822" t="s">
        <v>420</v>
      </c>
      <c r="D37822" s="1">
        <v>42417</v>
      </c>
      <c r="F37822">
        <v>1</v>
      </c>
      <c r="G37822">
        <v>4019</v>
      </c>
      <c r="H37822" t="s">
        <v>26</v>
      </c>
      <c r="J37822" t="s">
        <v>14</v>
      </c>
      <c r="K37822">
        <v>62</v>
      </c>
      <c r="L37822" t="s">
        <v>15</v>
      </c>
    </row>
    <row r="37823" spans="1:12">
      <c r="A37823" t="e">
        <f ca="1">E00251430399821</f>
        <v>#NAME?</v>
      </c>
      <c r="B37823">
        <v>187</v>
      </c>
      <c r="C37823" t="s">
        <v>420</v>
      </c>
      <c r="D37823" s="1">
        <v>42851</v>
      </c>
      <c r="F37823">
        <v>1</v>
      </c>
      <c r="G37823">
        <v>2720</v>
      </c>
      <c r="H37823" t="s">
        <v>65</v>
      </c>
      <c r="J37823" t="s">
        <v>14</v>
      </c>
      <c r="K37823">
        <v>63</v>
      </c>
      <c r="L37823" t="s">
        <v>15</v>
      </c>
    </row>
    <row r="37824" spans="1:12">
      <c r="A37824" t="e">
        <f ca="1">E00251514781621</f>
        <v>#NAME?</v>
      </c>
      <c r="B37824">
        <v>159</v>
      </c>
      <c r="C37824" t="s">
        <v>427</v>
      </c>
      <c r="D37824" s="1">
        <v>42131</v>
      </c>
      <c r="F37824">
        <v>1</v>
      </c>
      <c r="G37824">
        <v>2720</v>
      </c>
      <c r="H37824" t="s">
        <v>65</v>
      </c>
      <c r="J37824" t="s">
        <v>14</v>
      </c>
      <c r="K37824">
        <v>55</v>
      </c>
      <c r="L37824" t="s">
        <v>15</v>
      </c>
    </row>
    <row r="37825" spans="1:12">
      <c r="A37825" t="e">
        <f ca="1">E00251439928021</f>
        <v>#NAME?</v>
      </c>
      <c r="B37825">
        <v>189</v>
      </c>
      <c r="C37825" t="s">
        <v>58</v>
      </c>
      <c r="D37825" s="1">
        <v>42846</v>
      </c>
      <c r="F37825">
        <v>5</v>
      </c>
      <c r="G37825">
        <v>5368</v>
      </c>
      <c r="H37825" t="s">
        <v>101</v>
      </c>
      <c r="J37825" t="s">
        <v>14</v>
      </c>
      <c r="K37825">
        <v>47</v>
      </c>
      <c r="L37825" t="s">
        <v>15</v>
      </c>
    </row>
    <row r="37826" spans="1:12">
      <c r="A37826" t="e">
        <f ca="1">E00251429182321</f>
        <v>#NAME?</v>
      </c>
      <c r="B37826">
        <v>290</v>
      </c>
      <c r="C37826" t="s">
        <v>449</v>
      </c>
      <c r="D37826" s="1">
        <v>40969</v>
      </c>
      <c r="F37826">
        <v>4</v>
      </c>
      <c r="G37826">
        <v>2724</v>
      </c>
      <c r="H37826" t="s">
        <v>73</v>
      </c>
      <c r="J37826" t="s">
        <v>14</v>
      </c>
      <c r="K37826">
        <v>49</v>
      </c>
      <c r="L37826" t="s">
        <v>15</v>
      </c>
    </row>
    <row r="37827" spans="1:12">
      <c r="A37827" t="e">
        <f ca="1">E00251429182321</f>
        <v>#NAME?</v>
      </c>
      <c r="B37827">
        <v>290</v>
      </c>
      <c r="C37827" t="s">
        <v>449</v>
      </c>
      <c r="D37827" s="1">
        <v>41564</v>
      </c>
      <c r="F37827">
        <v>1</v>
      </c>
      <c r="G37827">
        <v>3659</v>
      </c>
      <c r="H37827" t="s">
        <v>132</v>
      </c>
      <c r="J37827" t="s">
        <v>14</v>
      </c>
      <c r="K37827">
        <v>51</v>
      </c>
      <c r="L37827" t="s">
        <v>15</v>
      </c>
    </row>
    <row r="37828" spans="1:12">
      <c r="A37828" t="e">
        <f ca="1">E00251439928021</f>
        <v>#NAME?</v>
      </c>
      <c r="B37828">
        <v>189</v>
      </c>
      <c r="C37828" t="s">
        <v>58</v>
      </c>
      <c r="D37828" s="1">
        <v>41919</v>
      </c>
      <c r="F37828">
        <v>3</v>
      </c>
      <c r="G37828">
        <v>7291</v>
      </c>
      <c r="H37828" t="s">
        <v>163</v>
      </c>
      <c r="J37828" t="s">
        <v>14</v>
      </c>
      <c r="K37828">
        <v>44</v>
      </c>
      <c r="L37828" t="s">
        <v>15</v>
      </c>
    </row>
    <row r="37829" spans="1:12">
      <c r="A37829" t="e">
        <f ca="1">E00251430399821</f>
        <v>#NAME?</v>
      </c>
      <c r="B37829">
        <v>187</v>
      </c>
      <c r="C37829" t="s">
        <v>420</v>
      </c>
      <c r="D37829" s="1">
        <v>41123</v>
      </c>
      <c r="F37829">
        <v>1</v>
      </c>
      <c r="G37829">
        <v>4019</v>
      </c>
      <c r="H37829" t="s">
        <v>26</v>
      </c>
      <c r="J37829" t="s">
        <v>14</v>
      </c>
      <c r="K37829">
        <v>58</v>
      </c>
      <c r="L37829" t="s">
        <v>15</v>
      </c>
    </row>
    <row r="37830" spans="1:12">
      <c r="A37830" t="e">
        <f ca="1">E00251430399821</f>
        <v>#NAME?</v>
      </c>
      <c r="B37830">
        <v>187</v>
      </c>
      <c r="C37830" t="s">
        <v>420</v>
      </c>
      <c r="D37830" s="1">
        <v>41407</v>
      </c>
      <c r="F37830">
        <v>2</v>
      </c>
      <c r="G37830">
        <v>2720</v>
      </c>
      <c r="H37830" t="s">
        <v>65</v>
      </c>
      <c r="J37830" t="s">
        <v>14</v>
      </c>
      <c r="K37830">
        <v>59</v>
      </c>
      <c r="L37830" t="s">
        <v>15</v>
      </c>
    </row>
    <row r="37831" spans="1:12">
      <c r="A37831" t="e">
        <f ca="1">E00251429182321</f>
        <v>#NAME?</v>
      </c>
      <c r="B37831">
        <v>290</v>
      </c>
      <c r="C37831" t="s">
        <v>449</v>
      </c>
      <c r="D37831" s="1">
        <v>41767</v>
      </c>
      <c r="F37831">
        <v>4</v>
      </c>
      <c r="G37831">
        <v>2449</v>
      </c>
      <c r="H37831" t="s">
        <v>53</v>
      </c>
      <c r="J37831" t="s">
        <v>14</v>
      </c>
      <c r="K37831">
        <v>52</v>
      </c>
      <c r="L37831" t="s">
        <v>15</v>
      </c>
    </row>
    <row r="37832" spans="1:12">
      <c r="A37832" t="e">
        <f ca="1">E00251429182321</f>
        <v>#NAME?</v>
      </c>
      <c r="B37832">
        <v>290</v>
      </c>
      <c r="C37832" t="s">
        <v>449</v>
      </c>
      <c r="D37832" s="1">
        <v>42215</v>
      </c>
      <c r="F37832">
        <v>3</v>
      </c>
      <c r="G37832">
        <v>71509</v>
      </c>
      <c r="H37832" t="s">
        <v>369</v>
      </c>
      <c r="J37832" t="s">
        <v>14</v>
      </c>
      <c r="K37832">
        <v>53</v>
      </c>
      <c r="L37832" t="s">
        <v>15</v>
      </c>
    </row>
    <row r="37833" spans="1:12">
      <c r="A37833" t="e">
        <f ca="1">E00251629186521</f>
        <v>#NAME?</v>
      </c>
      <c r="B37833">
        <v>163</v>
      </c>
      <c r="C37833" t="s">
        <v>219</v>
      </c>
      <c r="D37833" s="1">
        <v>42087</v>
      </c>
      <c r="F37833">
        <v>3</v>
      </c>
      <c r="G37833">
        <v>5368</v>
      </c>
      <c r="H37833" t="s">
        <v>101</v>
      </c>
      <c r="J37833" t="s">
        <v>14</v>
      </c>
      <c r="K37833">
        <v>42</v>
      </c>
      <c r="L37833" t="s">
        <v>15</v>
      </c>
    </row>
    <row r="37834" spans="1:12">
      <c r="A37834" t="e">
        <f ca="1">E00251427562221</f>
        <v>#NAME?</v>
      </c>
      <c r="B37834">
        <v>1</v>
      </c>
      <c r="C37834" t="s">
        <v>234</v>
      </c>
      <c r="D37834" s="1">
        <v>40928</v>
      </c>
      <c r="E37834">
        <v>3</v>
      </c>
      <c r="F37834">
        <v>4</v>
      </c>
      <c r="G37834">
        <v>64891</v>
      </c>
      <c r="H37834" t="s">
        <v>1795</v>
      </c>
      <c r="J37834" t="s">
        <v>34</v>
      </c>
      <c r="K37834">
        <v>37</v>
      </c>
      <c r="L37834" t="s">
        <v>15</v>
      </c>
    </row>
    <row r="37835" spans="1:12">
      <c r="A37835" t="e">
        <f ca="1">E00251439928021</f>
        <v>#NAME?</v>
      </c>
      <c r="B37835">
        <v>189</v>
      </c>
      <c r="C37835" t="s">
        <v>58</v>
      </c>
      <c r="D37835" s="1">
        <v>41416</v>
      </c>
      <c r="F37835">
        <v>2</v>
      </c>
      <c r="G37835">
        <v>78079</v>
      </c>
      <c r="H37835" t="s">
        <v>49</v>
      </c>
      <c r="J37835" t="s">
        <v>14</v>
      </c>
      <c r="K37835">
        <v>43</v>
      </c>
      <c r="L37835" t="s">
        <v>22</v>
      </c>
    </row>
    <row r="37836" spans="1:12">
      <c r="A37836" t="e">
        <f ca="1">E00251430399821</f>
        <v>#NAME?</v>
      </c>
      <c r="B37836">
        <v>187</v>
      </c>
      <c r="C37836" t="s">
        <v>420</v>
      </c>
      <c r="D37836" s="1">
        <v>41407</v>
      </c>
      <c r="F37836">
        <v>1</v>
      </c>
      <c r="G37836">
        <v>2809</v>
      </c>
      <c r="H37836" t="s">
        <v>90</v>
      </c>
      <c r="J37836" t="s">
        <v>14</v>
      </c>
      <c r="K37836">
        <v>59</v>
      </c>
      <c r="L37836" t="s">
        <v>15</v>
      </c>
    </row>
    <row r="37837" spans="1:12">
      <c r="A37837" t="e">
        <f ca="1">E00251439928021</f>
        <v>#NAME?</v>
      </c>
      <c r="B37837">
        <v>189</v>
      </c>
      <c r="C37837" t="s">
        <v>58</v>
      </c>
      <c r="D37837" s="1">
        <v>43000</v>
      </c>
      <c r="F37837">
        <v>1</v>
      </c>
      <c r="G37837">
        <v>34690</v>
      </c>
      <c r="H37837" t="s">
        <v>118</v>
      </c>
      <c r="J37837" t="s">
        <v>14</v>
      </c>
      <c r="K37837">
        <v>47</v>
      </c>
      <c r="L37837" t="s">
        <v>15</v>
      </c>
    </row>
    <row r="37838" spans="1:12">
      <c r="A37838" t="e">
        <f ca="1">E00251439928021</f>
        <v>#NAME?</v>
      </c>
      <c r="B37838">
        <v>189</v>
      </c>
      <c r="C37838" t="s">
        <v>58</v>
      </c>
      <c r="D37838" s="1">
        <v>42823</v>
      </c>
      <c r="F37838">
        <v>1</v>
      </c>
      <c r="G37838">
        <v>30000</v>
      </c>
      <c r="H37838" t="s">
        <v>144</v>
      </c>
      <c r="J37838" t="s">
        <v>14</v>
      </c>
      <c r="K37838">
        <v>47</v>
      </c>
      <c r="L37838" t="s">
        <v>15</v>
      </c>
    </row>
    <row r="37839" spans="1:12">
      <c r="A37839" t="e">
        <f ca="1">E00251439928021</f>
        <v>#NAME?</v>
      </c>
      <c r="B37839">
        <v>4893</v>
      </c>
      <c r="C37839" t="s">
        <v>426</v>
      </c>
      <c r="D37839" s="1">
        <v>42964</v>
      </c>
      <c r="F37839">
        <v>1</v>
      </c>
      <c r="G37839">
        <v>34690</v>
      </c>
      <c r="H37839" t="s">
        <v>118</v>
      </c>
      <c r="I37839" t="s">
        <v>148</v>
      </c>
      <c r="J37839" t="s">
        <v>57</v>
      </c>
      <c r="K37839">
        <v>47</v>
      </c>
      <c r="L37839" t="s">
        <v>15</v>
      </c>
    </row>
    <row r="37840" spans="1:12">
      <c r="A37840" t="e">
        <f ca="1">E00251427562221</f>
        <v>#NAME?</v>
      </c>
      <c r="B37840">
        <v>11</v>
      </c>
      <c r="C37840" t="s">
        <v>245</v>
      </c>
      <c r="D37840" s="1">
        <v>40988</v>
      </c>
      <c r="F37840">
        <v>1</v>
      </c>
      <c r="G37840">
        <v>78650</v>
      </c>
      <c r="H37840" t="s">
        <v>414</v>
      </c>
      <c r="J37840" t="s">
        <v>14</v>
      </c>
      <c r="K37840">
        <v>37</v>
      </c>
      <c r="L37840" t="s">
        <v>22</v>
      </c>
    </row>
    <row r="37841" spans="1:12">
      <c r="A37841" t="e">
        <f ca="1">E00251430399821</f>
        <v>#NAME?</v>
      </c>
      <c r="B37841">
        <v>187</v>
      </c>
      <c r="C37841" t="s">
        <v>420</v>
      </c>
      <c r="D37841" s="1">
        <v>42349</v>
      </c>
      <c r="F37841">
        <v>1</v>
      </c>
      <c r="G37841">
        <v>4019</v>
      </c>
      <c r="H37841" t="s">
        <v>26</v>
      </c>
      <c r="J37841" t="s">
        <v>14</v>
      </c>
      <c r="K37841">
        <v>62</v>
      </c>
      <c r="L37841" t="s">
        <v>15</v>
      </c>
    </row>
    <row r="37842" spans="1:12">
      <c r="A37842" t="e">
        <f ca="1">E00251430399821</f>
        <v>#NAME?</v>
      </c>
      <c r="B37842">
        <v>187</v>
      </c>
      <c r="C37842" t="s">
        <v>420</v>
      </c>
      <c r="D37842" s="1">
        <v>42499</v>
      </c>
      <c r="F37842">
        <v>1</v>
      </c>
      <c r="G37842">
        <v>2720</v>
      </c>
      <c r="H37842" t="s">
        <v>65</v>
      </c>
      <c r="J37842" t="s">
        <v>14</v>
      </c>
      <c r="K37842">
        <v>62</v>
      </c>
      <c r="L37842" t="s">
        <v>15</v>
      </c>
    </row>
    <row r="37843" spans="1:12">
      <c r="A37843" t="e">
        <f ca="1">E00251430399821</f>
        <v>#NAME?</v>
      </c>
      <c r="B37843">
        <v>187</v>
      </c>
      <c r="C37843" t="s">
        <v>420</v>
      </c>
      <c r="D37843" s="1">
        <v>41484</v>
      </c>
      <c r="F37843">
        <v>1</v>
      </c>
      <c r="G37843">
        <v>30000</v>
      </c>
      <c r="H37843" t="s">
        <v>144</v>
      </c>
      <c r="J37843" t="s">
        <v>14</v>
      </c>
      <c r="K37843">
        <v>59</v>
      </c>
      <c r="L37843" t="s">
        <v>15</v>
      </c>
    </row>
    <row r="37844" spans="1:12">
      <c r="A37844" t="e">
        <f ca="1">E00251629186521</f>
        <v>#NAME?</v>
      </c>
      <c r="B37844">
        <v>163</v>
      </c>
      <c r="C37844" t="s">
        <v>219</v>
      </c>
      <c r="D37844" s="1">
        <v>41962</v>
      </c>
      <c r="F37844">
        <v>1</v>
      </c>
      <c r="G37844">
        <v>2729</v>
      </c>
      <c r="H37844" t="s">
        <v>115</v>
      </c>
      <c r="J37844" t="s">
        <v>14</v>
      </c>
      <c r="K37844">
        <v>42</v>
      </c>
      <c r="L37844" t="s">
        <v>15</v>
      </c>
    </row>
    <row r="37845" spans="1:12">
      <c r="A37845" t="e">
        <f ca="1">E00251629186521</f>
        <v>#NAME?</v>
      </c>
      <c r="B37845">
        <v>163</v>
      </c>
      <c r="C37845" t="s">
        <v>219</v>
      </c>
      <c r="D37845" s="1">
        <v>42740</v>
      </c>
      <c r="F37845">
        <v>2</v>
      </c>
      <c r="G37845">
        <v>2729</v>
      </c>
      <c r="H37845" t="s">
        <v>115</v>
      </c>
      <c r="J37845" t="s">
        <v>14</v>
      </c>
      <c r="K37845">
        <v>44</v>
      </c>
      <c r="L37845" t="s">
        <v>15</v>
      </c>
    </row>
    <row r="37846" spans="1:12">
      <c r="A37846" t="e">
        <f ca="1">E00251432153221</f>
        <v>#NAME?</v>
      </c>
      <c r="B37846">
        <v>489</v>
      </c>
      <c r="C37846" t="s">
        <v>100</v>
      </c>
      <c r="D37846" s="1">
        <v>42216</v>
      </c>
      <c r="F37846">
        <v>1</v>
      </c>
      <c r="G37846">
        <v>4019</v>
      </c>
      <c r="H37846" t="s">
        <v>26</v>
      </c>
      <c r="J37846" t="s">
        <v>14</v>
      </c>
      <c r="K37846">
        <v>45</v>
      </c>
      <c r="L37846" t="s">
        <v>15</v>
      </c>
    </row>
    <row r="37847" spans="1:12">
      <c r="A37847" t="e">
        <f ca="1">E00251430399821</f>
        <v>#NAME?</v>
      </c>
      <c r="B37847">
        <v>187</v>
      </c>
      <c r="C37847" t="s">
        <v>420</v>
      </c>
      <c r="D37847" s="1">
        <v>42445</v>
      </c>
      <c r="F37847">
        <v>1</v>
      </c>
      <c r="G37847">
        <v>7904</v>
      </c>
      <c r="H37847" t="s">
        <v>75</v>
      </c>
      <c r="J37847" t="s">
        <v>14</v>
      </c>
      <c r="K37847">
        <v>62</v>
      </c>
      <c r="L37847" t="s">
        <v>22</v>
      </c>
    </row>
    <row r="37848" spans="1:12">
      <c r="A37848" t="e">
        <f ca="1">E00251430399821</f>
        <v>#NAME?</v>
      </c>
      <c r="B37848">
        <v>187</v>
      </c>
      <c r="C37848" t="s">
        <v>420</v>
      </c>
      <c r="D37848" s="1">
        <v>42768</v>
      </c>
      <c r="F37848">
        <v>2</v>
      </c>
      <c r="G37848">
        <v>4019</v>
      </c>
      <c r="H37848" t="s">
        <v>26</v>
      </c>
      <c r="J37848" t="s">
        <v>14</v>
      </c>
      <c r="K37848">
        <v>63</v>
      </c>
      <c r="L37848" t="s">
        <v>15</v>
      </c>
    </row>
    <row r="37849" spans="1:12">
      <c r="A37849" t="e">
        <f ca="1">E00251430399821</f>
        <v>#NAME?</v>
      </c>
      <c r="B37849">
        <v>187</v>
      </c>
      <c r="C37849" t="s">
        <v>420</v>
      </c>
      <c r="D37849" s="1">
        <v>41547</v>
      </c>
      <c r="F37849">
        <v>4</v>
      </c>
      <c r="G37849">
        <v>30000</v>
      </c>
      <c r="H37849" t="s">
        <v>144</v>
      </c>
      <c r="J37849" t="s">
        <v>14</v>
      </c>
      <c r="K37849">
        <v>60</v>
      </c>
      <c r="L37849" t="s">
        <v>15</v>
      </c>
    </row>
    <row r="37850" spans="1:12">
      <c r="A37850" t="e">
        <f ca="1">E00251532302721</f>
        <v>#NAME?</v>
      </c>
      <c r="B37850">
        <v>451</v>
      </c>
      <c r="C37850" t="s">
        <v>102</v>
      </c>
      <c r="D37850" s="1">
        <v>41701</v>
      </c>
      <c r="F37850">
        <v>1</v>
      </c>
      <c r="G37850">
        <v>7262</v>
      </c>
      <c r="H37850" t="s">
        <v>198</v>
      </c>
      <c r="J37850" t="s">
        <v>14</v>
      </c>
      <c r="K37850">
        <v>52</v>
      </c>
      <c r="L37850" t="s">
        <v>15</v>
      </c>
    </row>
    <row r="37851" spans="1:12">
      <c r="A37851" t="e">
        <f ca="1">E00251430399821</f>
        <v>#NAME?</v>
      </c>
      <c r="B37851">
        <v>187</v>
      </c>
      <c r="C37851" t="s">
        <v>420</v>
      </c>
      <c r="D37851" s="1">
        <v>42340</v>
      </c>
      <c r="F37851">
        <v>2</v>
      </c>
      <c r="G37851">
        <v>7904</v>
      </c>
      <c r="H37851" t="s">
        <v>75</v>
      </c>
      <c r="J37851" t="s">
        <v>14</v>
      </c>
      <c r="K37851">
        <v>62</v>
      </c>
      <c r="L37851" t="s">
        <v>22</v>
      </c>
    </row>
    <row r="37852" spans="1:12">
      <c r="A37852" t="e">
        <f ca="1">E00251533639421</f>
        <v>#NAME?</v>
      </c>
      <c r="B37852">
        <v>1886</v>
      </c>
      <c r="C37852" t="s">
        <v>581</v>
      </c>
      <c r="D37852" s="1">
        <v>42450</v>
      </c>
      <c r="F37852">
        <v>3</v>
      </c>
      <c r="G37852">
        <v>25000</v>
      </c>
      <c r="H37852" t="s">
        <v>178</v>
      </c>
      <c r="J37852" t="s">
        <v>14</v>
      </c>
      <c r="K37852">
        <v>50</v>
      </c>
      <c r="L37852" t="s">
        <v>15</v>
      </c>
    </row>
    <row r="37853" spans="1:12">
      <c r="A37853" t="e">
        <f ca="1">E00251533639421</f>
        <v>#NAME?</v>
      </c>
      <c r="B37853">
        <v>1886</v>
      </c>
      <c r="C37853" t="s">
        <v>581</v>
      </c>
      <c r="D37853" s="1">
        <v>42745</v>
      </c>
      <c r="F37853">
        <v>2</v>
      </c>
      <c r="G37853">
        <v>8489</v>
      </c>
      <c r="H37853" t="s">
        <v>327</v>
      </c>
      <c r="J37853" t="s">
        <v>14</v>
      </c>
      <c r="K37853">
        <v>51</v>
      </c>
      <c r="L37853" t="s">
        <v>15</v>
      </c>
    </row>
    <row r="37854" spans="1:12">
      <c r="A37854" t="e">
        <f ca="1">E00251533639421</f>
        <v>#NAME?</v>
      </c>
      <c r="B37854">
        <v>696</v>
      </c>
      <c r="C37854" t="s">
        <v>913</v>
      </c>
      <c r="D37854" s="1">
        <v>41153</v>
      </c>
      <c r="F37854">
        <v>1</v>
      </c>
      <c r="G37854">
        <v>462</v>
      </c>
      <c r="H37854" t="s">
        <v>288</v>
      </c>
      <c r="J37854" t="s">
        <v>14</v>
      </c>
      <c r="K37854">
        <v>46</v>
      </c>
      <c r="L37854" t="s">
        <v>15</v>
      </c>
    </row>
    <row r="37855" spans="1:12">
      <c r="A37855" t="e">
        <f ca="1">E00251533639421</f>
        <v>#NAME?</v>
      </c>
      <c r="B37855">
        <v>4884</v>
      </c>
      <c r="C37855" t="s">
        <v>772</v>
      </c>
      <c r="D37855" s="1">
        <v>42735</v>
      </c>
      <c r="F37855">
        <v>1</v>
      </c>
      <c r="G37855">
        <v>72885</v>
      </c>
      <c r="H37855" t="s">
        <v>354</v>
      </c>
      <c r="I37855" t="s">
        <v>148</v>
      </c>
      <c r="J37855" t="s">
        <v>57</v>
      </c>
      <c r="K37855">
        <v>51</v>
      </c>
      <c r="L37855" t="s">
        <v>15</v>
      </c>
    </row>
    <row r="37856" spans="1:12">
      <c r="A37856" t="e">
        <f ca="1">E00251527013921</f>
        <v>#NAME?</v>
      </c>
      <c r="B37856">
        <v>1</v>
      </c>
      <c r="C37856" t="s">
        <v>234</v>
      </c>
      <c r="D37856" s="1">
        <v>42434</v>
      </c>
      <c r="F37856">
        <v>1</v>
      </c>
      <c r="G37856">
        <v>72885</v>
      </c>
      <c r="H37856" t="s">
        <v>354</v>
      </c>
      <c r="I37856" t="s">
        <v>56</v>
      </c>
      <c r="J37856" t="s">
        <v>57</v>
      </c>
      <c r="K37856">
        <v>49</v>
      </c>
      <c r="L37856" t="s">
        <v>15</v>
      </c>
    </row>
    <row r="37857" spans="1:12">
      <c r="A37857" t="e">
        <f ca="1">E00251533639421</f>
        <v>#NAME?</v>
      </c>
      <c r="B37857">
        <v>4884</v>
      </c>
      <c r="C37857" t="s">
        <v>772</v>
      </c>
      <c r="D37857" s="1">
        <v>42216</v>
      </c>
      <c r="F37857">
        <v>2</v>
      </c>
      <c r="G37857">
        <v>25000</v>
      </c>
      <c r="H37857" t="s">
        <v>178</v>
      </c>
      <c r="I37857" t="s">
        <v>148</v>
      </c>
      <c r="J37857" t="s">
        <v>57</v>
      </c>
      <c r="K37857">
        <v>49</v>
      </c>
      <c r="L37857" t="s">
        <v>15</v>
      </c>
    </row>
    <row r="37858" spans="1:12">
      <c r="A37858" t="e">
        <f ca="1">E00251531471221</f>
        <v>#NAME?</v>
      </c>
      <c r="B37858">
        <v>1786</v>
      </c>
      <c r="C37858" t="s">
        <v>37</v>
      </c>
      <c r="D37858" s="1">
        <v>41323</v>
      </c>
      <c r="F37858">
        <v>1</v>
      </c>
      <c r="G37858">
        <v>5589</v>
      </c>
      <c r="H37858" t="s">
        <v>152</v>
      </c>
      <c r="J37858" t="s">
        <v>14</v>
      </c>
      <c r="K37858">
        <v>57</v>
      </c>
      <c r="L37858" t="s">
        <v>15</v>
      </c>
    </row>
    <row r="37859" spans="1:12">
      <c r="A37859" t="e">
        <f ca="1">E00251531471221</f>
        <v>#NAME?</v>
      </c>
      <c r="B37859">
        <v>1786</v>
      </c>
      <c r="C37859" t="s">
        <v>37</v>
      </c>
      <c r="D37859" s="1">
        <v>42327</v>
      </c>
      <c r="F37859">
        <v>1</v>
      </c>
      <c r="G37859">
        <v>2721</v>
      </c>
      <c r="H37859" t="s">
        <v>465</v>
      </c>
      <c r="J37859" t="s">
        <v>14</v>
      </c>
      <c r="K37859">
        <v>60</v>
      </c>
      <c r="L37859" t="s">
        <v>15</v>
      </c>
    </row>
    <row r="37860" spans="1:12">
      <c r="A37860" t="e">
        <f ca="1">E00251531471221</f>
        <v>#NAME?</v>
      </c>
      <c r="B37860">
        <v>1786</v>
      </c>
      <c r="C37860" t="s">
        <v>37</v>
      </c>
      <c r="D37860" s="1">
        <v>42699</v>
      </c>
      <c r="F37860">
        <v>2</v>
      </c>
      <c r="G37860">
        <v>4019</v>
      </c>
      <c r="H37860" t="s">
        <v>26</v>
      </c>
      <c r="J37860" t="s">
        <v>14</v>
      </c>
      <c r="K37860">
        <v>61</v>
      </c>
      <c r="L37860" t="s">
        <v>15</v>
      </c>
    </row>
    <row r="37861" spans="1:12">
      <c r="A37861" t="e">
        <f ca="1">E00251524997621</f>
        <v>#NAME?</v>
      </c>
      <c r="B37861">
        <v>1273</v>
      </c>
      <c r="C37861" t="s">
        <v>28</v>
      </c>
      <c r="D37861" s="1">
        <v>42067</v>
      </c>
      <c r="F37861">
        <v>1</v>
      </c>
      <c r="G37861">
        <v>460</v>
      </c>
      <c r="H37861" t="s">
        <v>16</v>
      </c>
      <c r="J37861" t="s">
        <v>14</v>
      </c>
      <c r="K37861">
        <v>65</v>
      </c>
      <c r="L37861" t="s">
        <v>15</v>
      </c>
    </row>
    <row r="37862" spans="1:12">
      <c r="A37862" t="e">
        <f ca="1">E00251524997621</f>
        <v>#NAME?</v>
      </c>
      <c r="B37862">
        <v>1273</v>
      </c>
      <c r="C37862" t="s">
        <v>28</v>
      </c>
      <c r="D37862" s="1">
        <v>42529</v>
      </c>
      <c r="F37862">
        <v>1</v>
      </c>
      <c r="G37862">
        <v>25000</v>
      </c>
      <c r="H37862" t="s">
        <v>178</v>
      </c>
      <c r="J37862" t="s">
        <v>14</v>
      </c>
      <c r="K37862">
        <v>66</v>
      </c>
      <c r="L37862" t="s">
        <v>15</v>
      </c>
    </row>
    <row r="37863" spans="1:12">
      <c r="A37863" t="e">
        <f ca="1">E00251524997621</f>
        <v>#NAME?</v>
      </c>
      <c r="B37863">
        <v>1273</v>
      </c>
      <c r="C37863" t="s">
        <v>28</v>
      </c>
      <c r="D37863" s="1">
        <v>43019</v>
      </c>
      <c r="F37863">
        <v>6</v>
      </c>
      <c r="G37863">
        <v>4019</v>
      </c>
      <c r="H37863" t="s">
        <v>26</v>
      </c>
      <c r="J37863" t="s">
        <v>14</v>
      </c>
      <c r="K37863">
        <v>67</v>
      </c>
      <c r="L37863" t="s">
        <v>15</v>
      </c>
    </row>
    <row r="37864" spans="1:12">
      <c r="A37864" t="e">
        <f ca="1">E00251531471221</f>
        <v>#NAME?</v>
      </c>
      <c r="B37864">
        <v>1786</v>
      </c>
      <c r="C37864" t="s">
        <v>37</v>
      </c>
      <c r="D37864" s="1">
        <v>42165</v>
      </c>
      <c r="F37864">
        <v>1</v>
      </c>
      <c r="G37864">
        <v>2780</v>
      </c>
      <c r="H37864" t="s">
        <v>965</v>
      </c>
      <c r="J37864" t="s">
        <v>14</v>
      </c>
      <c r="K37864">
        <v>59</v>
      </c>
      <c r="L37864" t="s">
        <v>15</v>
      </c>
    </row>
    <row r="37865" spans="1:12">
      <c r="A37865" t="e">
        <f ca="1">E00251531471221</f>
        <v>#NAME?</v>
      </c>
      <c r="B37865">
        <v>1786</v>
      </c>
      <c r="C37865" t="s">
        <v>37</v>
      </c>
      <c r="D37865" s="1">
        <v>42699</v>
      </c>
      <c r="F37865">
        <v>6</v>
      </c>
      <c r="G37865">
        <v>2729</v>
      </c>
      <c r="H37865" t="s">
        <v>115</v>
      </c>
      <c r="J37865" t="s">
        <v>14</v>
      </c>
      <c r="K37865">
        <v>61</v>
      </c>
      <c r="L37865" t="s">
        <v>15</v>
      </c>
    </row>
    <row r="37866" spans="1:12">
      <c r="A37866" t="e">
        <f ca="1">E00251531471221</f>
        <v>#NAME?</v>
      </c>
      <c r="B37866">
        <v>729</v>
      </c>
      <c r="C37866" t="s">
        <v>68</v>
      </c>
      <c r="D37866" s="1">
        <v>42800</v>
      </c>
      <c r="F37866">
        <v>1</v>
      </c>
      <c r="G37866">
        <v>38870</v>
      </c>
      <c r="H37866" t="s">
        <v>514</v>
      </c>
      <c r="I37866" t="s">
        <v>56</v>
      </c>
      <c r="J37866" t="s">
        <v>57</v>
      </c>
      <c r="K37866">
        <v>61</v>
      </c>
      <c r="L37866" t="s">
        <v>15</v>
      </c>
    </row>
    <row r="37867" spans="1:12">
      <c r="A37867" t="e">
        <f ca="1">E00251531471221</f>
        <v>#NAME?</v>
      </c>
      <c r="B37867">
        <v>1786</v>
      </c>
      <c r="C37867" t="s">
        <v>37</v>
      </c>
      <c r="D37867" s="1">
        <v>42192</v>
      </c>
      <c r="F37867">
        <v>1</v>
      </c>
      <c r="G37867">
        <v>72632</v>
      </c>
      <c r="H37867" t="s">
        <v>107</v>
      </c>
      <c r="J37867" t="s">
        <v>14</v>
      </c>
      <c r="K37867">
        <v>59</v>
      </c>
      <c r="L37867" t="s">
        <v>15</v>
      </c>
    </row>
    <row r="37868" spans="1:12">
      <c r="A37868" t="e">
        <f ca="1">E00251533165621</f>
        <v>#NAME?</v>
      </c>
      <c r="B37868">
        <v>443</v>
      </c>
      <c r="C37868" t="s">
        <v>582</v>
      </c>
      <c r="D37868" s="1">
        <v>42248</v>
      </c>
      <c r="F37868">
        <v>1</v>
      </c>
      <c r="G37868">
        <v>1101</v>
      </c>
      <c r="H37868" t="s">
        <v>220</v>
      </c>
      <c r="J37868" t="s">
        <v>14</v>
      </c>
      <c r="K37868">
        <v>54</v>
      </c>
      <c r="L37868" t="s">
        <v>15</v>
      </c>
    </row>
    <row r="37869" spans="1:12">
      <c r="A37869" t="e">
        <f ca="1">E00251532302721</f>
        <v>#NAME?</v>
      </c>
      <c r="B37869">
        <v>451</v>
      </c>
      <c r="C37869" t="s">
        <v>102</v>
      </c>
      <c r="D37869" s="1">
        <v>42555</v>
      </c>
      <c r="F37869">
        <v>2</v>
      </c>
      <c r="G37869">
        <v>7272</v>
      </c>
      <c r="H37869" t="s">
        <v>395</v>
      </c>
      <c r="J37869" t="s">
        <v>14</v>
      </c>
      <c r="K37869">
        <v>54</v>
      </c>
      <c r="L37869" t="s">
        <v>15</v>
      </c>
    </row>
    <row r="37870" spans="1:12">
      <c r="A37870" t="e">
        <f ca="1">E00251533165621</f>
        <v>#NAME?</v>
      </c>
      <c r="B37870">
        <v>443</v>
      </c>
      <c r="C37870" t="s">
        <v>582</v>
      </c>
      <c r="D37870" s="1">
        <v>41099</v>
      </c>
      <c r="F37870">
        <v>1</v>
      </c>
      <c r="G37870">
        <v>7273</v>
      </c>
      <c r="H37870" t="s">
        <v>543</v>
      </c>
      <c r="J37870" t="s">
        <v>14</v>
      </c>
      <c r="K37870">
        <v>51</v>
      </c>
      <c r="L37870" t="s">
        <v>15</v>
      </c>
    </row>
    <row r="37871" spans="1:12">
      <c r="A37871" t="e">
        <f ca="1">E00251432176421</f>
        <v>#NAME?</v>
      </c>
      <c r="B37871">
        <v>489</v>
      </c>
      <c r="C37871" t="s">
        <v>100</v>
      </c>
      <c r="D37871" s="1">
        <v>42209</v>
      </c>
      <c r="F37871">
        <v>4</v>
      </c>
      <c r="G37871">
        <v>6929</v>
      </c>
      <c r="H37871" t="s">
        <v>36</v>
      </c>
      <c r="J37871" t="s">
        <v>14</v>
      </c>
      <c r="K37871">
        <v>44</v>
      </c>
      <c r="L37871" t="s">
        <v>15</v>
      </c>
    </row>
    <row r="37872" spans="1:12">
      <c r="A37872" t="e">
        <f ca="1">E00251531471221</f>
        <v>#NAME?</v>
      </c>
      <c r="B37872">
        <v>1786</v>
      </c>
      <c r="C37872" t="s">
        <v>37</v>
      </c>
      <c r="D37872" s="1">
        <v>41220</v>
      </c>
      <c r="F37872">
        <v>1</v>
      </c>
      <c r="G37872">
        <v>4659</v>
      </c>
      <c r="H37872" t="s">
        <v>47</v>
      </c>
      <c r="J37872" t="s">
        <v>14</v>
      </c>
      <c r="K37872">
        <v>56</v>
      </c>
      <c r="L37872" t="s">
        <v>15</v>
      </c>
    </row>
    <row r="37873" spans="1:12">
      <c r="A37873" t="e">
        <f ca="1">E00251532302721</f>
        <v>#NAME?</v>
      </c>
      <c r="B37873">
        <v>451</v>
      </c>
      <c r="C37873" t="s">
        <v>102</v>
      </c>
      <c r="D37873" s="1">
        <v>41064</v>
      </c>
      <c r="F37873">
        <v>1</v>
      </c>
      <c r="G37873">
        <v>7881</v>
      </c>
      <c r="H37873" t="s">
        <v>637</v>
      </c>
      <c r="J37873" t="s">
        <v>14</v>
      </c>
      <c r="K37873">
        <v>50</v>
      </c>
      <c r="L37873" t="s">
        <v>22</v>
      </c>
    </row>
    <row r="37874" spans="1:12">
      <c r="A37874" t="e">
        <f ca="1">E00251531471221</f>
        <v>#NAME?</v>
      </c>
      <c r="B37874">
        <v>1786</v>
      </c>
      <c r="C37874" t="s">
        <v>37</v>
      </c>
      <c r="D37874" s="1">
        <v>42668</v>
      </c>
      <c r="F37874">
        <v>3</v>
      </c>
      <c r="G37874">
        <v>2720</v>
      </c>
      <c r="H37874" t="s">
        <v>65</v>
      </c>
      <c r="J37874" t="s">
        <v>14</v>
      </c>
      <c r="K37874">
        <v>60</v>
      </c>
      <c r="L37874" t="s">
        <v>15</v>
      </c>
    </row>
    <row r="37875" spans="1:12">
      <c r="A37875" t="e">
        <f ca="1">E00251531471221</f>
        <v>#NAME?</v>
      </c>
      <c r="B37875">
        <v>1786</v>
      </c>
      <c r="C37875" t="s">
        <v>37</v>
      </c>
      <c r="D37875" s="1">
        <v>42800</v>
      </c>
      <c r="F37875">
        <v>5</v>
      </c>
      <c r="G37875">
        <v>2720</v>
      </c>
      <c r="H37875" t="s">
        <v>65</v>
      </c>
      <c r="J37875" t="s">
        <v>14</v>
      </c>
      <c r="K37875">
        <v>61</v>
      </c>
      <c r="L37875" t="s">
        <v>15</v>
      </c>
    </row>
    <row r="37876" spans="1:12">
      <c r="A37876" t="e">
        <f ca="1">E00251533061921</f>
        <v>#NAME?</v>
      </c>
      <c r="B37876">
        <v>471</v>
      </c>
      <c r="C37876" t="s">
        <v>654</v>
      </c>
      <c r="D37876" s="1">
        <v>42478</v>
      </c>
      <c r="F37876">
        <v>3</v>
      </c>
      <c r="G37876">
        <v>4019</v>
      </c>
      <c r="H37876" t="s">
        <v>26</v>
      </c>
      <c r="J37876" t="s">
        <v>14</v>
      </c>
      <c r="K37876">
        <v>48</v>
      </c>
      <c r="L37876" t="s">
        <v>15</v>
      </c>
    </row>
    <row r="37877" spans="1:12">
      <c r="A37877" t="e">
        <f ca="1">E00251427384421</f>
        <v>#NAME?</v>
      </c>
      <c r="B37877">
        <v>10</v>
      </c>
      <c r="C37877" t="s">
        <v>18</v>
      </c>
      <c r="D37877" s="1">
        <v>42438</v>
      </c>
      <c r="F37877">
        <v>1</v>
      </c>
      <c r="G37877">
        <v>1101</v>
      </c>
      <c r="H37877" t="s">
        <v>220</v>
      </c>
      <c r="J37877" t="s">
        <v>14</v>
      </c>
      <c r="K37877">
        <v>53</v>
      </c>
      <c r="L37877" t="s">
        <v>15</v>
      </c>
    </row>
    <row r="37878" spans="1:12">
      <c r="A37878" t="e">
        <f ca="1">E00251432153221</f>
        <v>#NAME?</v>
      </c>
      <c r="B37878">
        <v>489</v>
      </c>
      <c r="C37878" t="s">
        <v>100</v>
      </c>
      <c r="D37878" s="1">
        <v>42489</v>
      </c>
      <c r="F37878">
        <v>1</v>
      </c>
      <c r="G37878">
        <v>4019</v>
      </c>
      <c r="H37878" t="s">
        <v>26</v>
      </c>
      <c r="J37878" t="s">
        <v>14</v>
      </c>
      <c r="K37878">
        <v>46</v>
      </c>
      <c r="L37878" t="s">
        <v>15</v>
      </c>
    </row>
    <row r="37879" spans="1:12">
      <c r="A37879" t="e">
        <f ca="1">E00251533165621</f>
        <v>#NAME?</v>
      </c>
      <c r="B37879">
        <v>443</v>
      </c>
      <c r="C37879" t="s">
        <v>582</v>
      </c>
      <c r="D37879" s="1">
        <v>41411</v>
      </c>
      <c r="F37879">
        <v>1</v>
      </c>
      <c r="G37879">
        <v>72610</v>
      </c>
      <c r="H37879" t="s">
        <v>226</v>
      </c>
      <c r="J37879" t="s">
        <v>14</v>
      </c>
      <c r="K37879">
        <v>52</v>
      </c>
      <c r="L37879" t="s">
        <v>15</v>
      </c>
    </row>
    <row r="37880" spans="1:12">
      <c r="A37880" t="e">
        <f ca="1">E00251533165621</f>
        <v>#NAME?</v>
      </c>
      <c r="B37880">
        <v>443</v>
      </c>
      <c r="C37880" t="s">
        <v>582</v>
      </c>
      <c r="D37880" s="1">
        <v>42255</v>
      </c>
      <c r="F37880">
        <v>1</v>
      </c>
      <c r="G37880">
        <v>73390</v>
      </c>
      <c r="H37880" t="s">
        <v>66</v>
      </c>
      <c r="J37880" t="s">
        <v>14</v>
      </c>
      <c r="K37880">
        <v>54</v>
      </c>
      <c r="L37880" t="s">
        <v>15</v>
      </c>
    </row>
    <row r="37881" spans="1:12">
      <c r="A37881" t="e">
        <f ca="1">E00251626562021</f>
        <v>#NAME?</v>
      </c>
      <c r="B37881">
        <v>4054</v>
      </c>
      <c r="C37881" t="s">
        <v>693</v>
      </c>
      <c r="D37881" s="1">
        <v>42985</v>
      </c>
      <c r="F37881">
        <v>1</v>
      </c>
      <c r="G37881">
        <v>27800</v>
      </c>
      <c r="H37881" t="s">
        <v>145</v>
      </c>
      <c r="J37881" t="s">
        <v>14</v>
      </c>
      <c r="K37881">
        <v>47</v>
      </c>
      <c r="L37881" t="s">
        <v>15</v>
      </c>
    </row>
    <row r="37882" spans="1:12">
      <c r="A37882" t="e">
        <f ca="1">E00251430063721</f>
        <v>#NAME?</v>
      </c>
      <c r="B37882">
        <v>482</v>
      </c>
      <c r="C37882" t="s">
        <v>471</v>
      </c>
      <c r="D37882" s="1">
        <v>42488</v>
      </c>
      <c r="F37882">
        <v>1</v>
      </c>
      <c r="G37882">
        <v>4019</v>
      </c>
      <c r="H37882" t="s">
        <v>26</v>
      </c>
      <c r="J37882" t="s">
        <v>14</v>
      </c>
      <c r="K37882">
        <v>54</v>
      </c>
      <c r="L37882" t="s">
        <v>15</v>
      </c>
    </row>
    <row r="37883" spans="1:12">
      <c r="A37883" t="e">
        <f ca="1">E00251531500621</f>
        <v>#NAME?</v>
      </c>
      <c r="B37883">
        <v>702</v>
      </c>
      <c r="C37883" t="s">
        <v>293</v>
      </c>
      <c r="D37883" s="1">
        <v>41683</v>
      </c>
      <c r="F37883">
        <v>3</v>
      </c>
      <c r="G37883">
        <v>7962</v>
      </c>
      <c r="H37883" t="s">
        <v>111</v>
      </c>
      <c r="J37883" t="s">
        <v>14</v>
      </c>
      <c r="K37883">
        <v>50</v>
      </c>
      <c r="L37883" t="s">
        <v>22</v>
      </c>
    </row>
    <row r="37884" spans="1:12">
      <c r="A37884" t="e">
        <f ca="1">E00251527013921</f>
        <v>#NAME?</v>
      </c>
      <c r="B37884">
        <v>11</v>
      </c>
      <c r="C37884" t="s">
        <v>245</v>
      </c>
      <c r="D37884" s="1">
        <v>42807</v>
      </c>
      <c r="F37884">
        <v>2</v>
      </c>
      <c r="G37884">
        <v>70401</v>
      </c>
      <c r="H37884" t="s">
        <v>485</v>
      </c>
      <c r="J37884" t="s">
        <v>14</v>
      </c>
      <c r="K37884">
        <v>50</v>
      </c>
      <c r="L37884" t="s">
        <v>15</v>
      </c>
    </row>
    <row r="37885" spans="1:12">
      <c r="A37885" t="e">
        <f ca="1">E00251531961821</f>
        <v>#NAME?</v>
      </c>
      <c r="B37885">
        <v>498</v>
      </c>
      <c r="C37885" t="s">
        <v>591</v>
      </c>
      <c r="D37885" s="1">
        <v>42954</v>
      </c>
      <c r="F37885">
        <v>3</v>
      </c>
      <c r="G37885">
        <v>49390</v>
      </c>
      <c r="H37885" t="s">
        <v>59</v>
      </c>
      <c r="J37885" t="s">
        <v>14</v>
      </c>
      <c r="K37885">
        <v>62</v>
      </c>
      <c r="L37885" t="s">
        <v>15</v>
      </c>
    </row>
    <row r="37886" spans="1:12">
      <c r="A37886" t="e">
        <f ca="1">E00251429350021</f>
        <v>#NAME?</v>
      </c>
      <c r="B37886">
        <v>278</v>
      </c>
      <c r="C37886" t="s">
        <v>222</v>
      </c>
      <c r="D37886" s="1">
        <v>42390</v>
      </c>
      <c r="F37886">
        <v>1</v>
      </c>
      <c r="G37886">
        <v>2809</v>
      </c>
      <c r="H37886" t="s">
        <v>90</v>
      </c>
      <c r="J37886" t="s">
        <v>14</v>
      </c>
      <c r="K37886">
        <v>65</v>
      </c>
      <c r="L37886" t="s">
        <v>15</v>
      </c>
    </row>
    <row r="37887" spans="1:12">
      <c r="A37887" t="e">
        <f ca="1">E00251531500621</f>
        <v>#NAME?</v>
      </c>
      <c r="B37887">
        <v>703</v>
      </c>
      <c r="C37887" t="s">
        <v>305</v>
      </c>
      <c r="D37887" s="1">
        <v>41292</v>
      </c>
      <c r="F37887">
        <v>6</v>
      </c>
      <c r="G37887">
        <v>2724</v>
      </c>
      <c r="H37887" t="s">
        <v>73</v>
      </c>
      <c r="J37887" t="s">
        <v>14</v>
      </c>
      <c r="K37887">
        <v>49</v>
      </c>
      <c r="L37887" t="s">
        <v>15</v>
      </c>
    </row>
    <row r="37888" spans="1:12">
      <c r="A37888" t="e">
        <f ca="1">E00251531500621</f>
        <v>#NAME?</v>
      </c>
      <c r="B37888">
        <v>703</v>
      </c>
      <c r="C37888" t="s">
        <v>305</v>
      </c>
      <c r="D37888" s="1">
        <v>41837</v>
      </c>
      <c r="F37888">
        <v>5</v>
      </c>
      <c r="G37888">
        <v>7061</v>
      </c>
      <c r="H37888" t="s">
        <v>408</v>
      </c>
      <c r="J37888" t="s">
        <v>14</v>
      </c>
      <c r="K37888">
        <v>50</v>
      </c>
      <c r="L37888" t="s">
        <v>15</v>
      </c>
    </row>
    <row r="37889" spans="1:12">
      <c r="A37889" t="e">
        <f ca="1">E00251531500621</f>
        <v>#NAME?</v>
      </c>
      <c r="B37889">
        <v>703</v>
      </c>
      <c r="C37889" t="s">
        <v>305</v>
      </c>
      <c r="D37889" s="1">
        <v>42199</v>
      </c>
      <c r="F37889">
        <v>2</v>
      </c>
      <c r="G37889">
        <v>7962</v>
      </c>
      <c r="H37889" t="s">
        <v>111</v>
      </c>
      <c r="J37889" t="s">
        <v>14</v>
      </c>
      <c r="K37889">
        <v>51</v>
      </c>
      <c r="L37889" t="s">
        <v>22</v>
      </c>
    </row>
    <row r="37890" spans="1:12">
      <c r="A37890" t="e">
        <f ca="1">E00251531500621</f>
        <v>#NAME?</v>
      </c>
      <c r="B37890">
        <v>703</v>
      </c>
      <c r="C37890" t="s">
        <v>305</v>
      </c>
      <c r="D37890" s="1">
        <v>43048</v>
      </c>
      <c r="F37890">
        <v>4</v>
      </c>
      <c r="G37890">
        <v>7962</v>
      </c>
      <c r="H37890" t="s">
        <v>111</v>
      </c>
      <c r="J37890" t="s">
        <v>14</v>
      </c>
      <c r="K37890">
        <v>53</v>
      </c>
      <c r="L37890" t="s">
        <v>22</v>
      </c>
    </row>
    <row r="37891" spans="1:12">
      <c r="A37891" t="e">
        <f ca="1">E00251531500621</f>
        <v>#NAME?</v>
      </c>
      <c r="B37891">
        <v>703</v>
      </c>
      <c r="C37891" t="s">
        <v>305</v>
      </c>
      <c r="D37891" s="1">
        <v>43048</v>
      </c>
      <c r="F37891">
        <v>6</v>
      </c>
      <c r="G37891">
        <v>6278</v>
      </c>
      <c r="H37891" t="s">
        <v>554</v>
      </c>
      <c r="J37891" t="s">
        <v>14</v>
      </c>
      <c r="K37891">
        <v>53</v>
      </c>
      <c r="L37891" t="s">
        <v>15</v>
      </c>
    </row>
    <row r="37892" spans="1:12">
      <c r="A37892" t="e">
        <f ca="1">E00251524997621</f>
        <v>#NAME?</v>
      </c>
      <c r="B37892">
        <v>1273</v>
      </c>
      <c r="C37892" t="s">
        <v>28</v>
      </c>
      <c r="D37892" s="1">
        <v>42430</v>
      </c>
      <c r="F37892">
        <v>2</v>
      </c>
      <c r="G37892">
        <v>25000</v>
      </c>
      <c r="H37892" t="s">
        <v>178</v>
      </c>
      <c r="J37892" t="s">
        <v>14</v>
      </c>
      <c r="K37892">
        <v>66</v>
      </c>
      <c r="L37892" t="s">
        <v>15</v>
      </c>
    </row>
    <row r="37893" spans="1:12">
      <c r="A37893" t="e">
        <f ca="1">E00251524997621</f>
        <v>#NAME?</v>
      </c>
      <c r="B37893">
        <v>1273</v>
      </c>
      <c r="C37893" t="s">
        <v>28</v>
      </c>
      <c r="D37893" s="1">
        <v>42696</v>
      </c>
      <c r="F37893">
        <v>3</v>
      </c>
      <c r="G37893">
        <v>1101</v>
      </c>
      <c r="H37893" t="s">
        <v>220</v>
      </c>
      <c r="J37893" t="s">
        <v>14</v>
      </c>
      <c r="K37893">
        <v>66</v>
      </c>
      <c r="L37893" t="s">
        <v>15</v>
      </c>
    </row>
    <row r="37894" spans="1:12">
      <c r="A37894" t="e">
        <f ca="1">E00251524997621</f>
        <v>#NAME?</v>
      </c>
      <c r="B37894">
        <v>1273</v>
      </c>
      <c r="C37894" t="s">
        <v>28</v>
      </c>
      <c r="D37894" s="1">
        <v>42719</v>
      </c>
      <c r="F37894">
        <v>1</v>
      </c>
      <c r="G37894">
        <v>25000</v>
      </c>
      <c r="H37894" t="s">
        <v>178</v>
      </c>
      <c r="J37894" t="s">
        <v>14</v>
      </c>
      <c r="K37894">
        <v>66</v>
      </c>
      <c r="L37894" t="s">
        <v>15</v>
      </c>
    </row>
    <row r="37895" spans="1:12">
      <c r="A37895" t="e">
        <f ca="1">E00251524997621</f>
        <v>#NAME?</v>
      </c>
      <c r="B37895">
        <v>1273</v>
      </c>
      <c r="C37895" t="s">
        <v>28</v>
      </c>
      <c r="D37895" s="1">
        <v>42816</v>
      </c>
      <c r="F37895">
        <v>3</v>
      </c>
      <c r="G37895">
        <v>4019</v>
      </c>
      <c r="H37895" t="s">
        <v>26</v>
      </c>
      <c r="J37895" t="s">
        <v>14</v>
      </c>
      <c r="K37895">
        <v>67</v>
      </c>
      <c r="L37895" t="s">
        <v>15</v>
      </c>
    </row>
    <row r="37896" spans="1:12">
      <c r="A37896" t="e">
        <f ca="1">E00251429350021</f>
        <v>#NAME?</v>
      </c>
      <c r="B37896">
        <v>278</v>
      </c>
      <c r="C37896" t="s">
        <v>222</v>
      </c>
      <c r="D37896" s="1">
        <v>42893</v>
      </c>
      <c r="F37896">
        <v>1</v>
      </c>
      <c r="G37896">
        <v>1179</v>
      </c>
      <c r="H37896" t="s">
        <v>180</v>
      </c>
      <c r="J37896" t="s">
        <v>14</v>
      </c>
      <c r="K37896">
        <v>67</v>
      </c>
      <c r="L37896" t="s">
        <v>15</v>
      </c>
    </row>
    <row r="37897" spans="1:12">
      <c r="A37897" t="e">
        <f ca="1">E00251429350021</f>
        <v>#NAME?</v>
      </c>
      <c r="B37897">
        <v>278</v>
      </c>
      <c r="C37897" t="s">
        <v>222</v>
      </c>
      <c r="D37897" s="1">
        <v>43021</v>
      </c>
      <c r="F37897">
        <v>1</v>
      </c>
      <c r="G37897">
        <v>5798</v>
      </c>
      <c r="H37897" t="s">
        <v>1796</v>
      </c>
      <c r="J37897" t="s">
        <v>14</v>
      </c>
      <c r="K37897">
        <v>67</v>
      </c>
      <c r="L37897" t="s">
        <v>15</v>
      </c>
    </row>
    <row r="37898" spans="1:12">
      <c r="A37898" t="e">
        <f ca="1">E00251531961821</f>
        <v>#NAME?</v>
      </c>
      <c r="B37898">
        <v>498</v>
      </c>
      <c r="C37898" t="s">
        <v>591</v>
      </c>
      <c r="D37898" s="1">
        <v>42466</v>
      </c>
      <c r="F37898">
        <v>2</v>
      </c>
      <c r="G37898">
        <v>49390</v>
      </c>
      <c r="H37898" t="s">
        <v>59</v>
      </c>
      <c r="J37898" t="s">
        <v>14</v>
      </c>
      <c r="K37898">
        <v>61</v>
      </c>
      <c r="L37898" t="s">
        <v>15</v>
      </c>
    </row>
    <row r="37899" spans="1:12">
      <c r="A37899" t="e">
        <f ca="1">E00251424801221</f>
        <v>#NAME?</v>
      </c>
      <c r="B37899">
        <v>108</v>
      </c>
      <c r="C37899" t="s">
        <v>481</v>
      </c>
      <c r="D37899" s="1">
        <v>42110</v>
      </c>
      <c r="F37899">
        <v>2</v>
      </c>
      <c r="G37899">
        <v>5589</v>
      </c>
      <c r="H37899" t="s">
        <v>152</v>
      </c>
      <c r="J37899" t="s">
        <v>14</v>
      </c>
      <c r="K37899">
        <v>51</v>
      </c>
      <c r="L37899" t="s">
        <v>15</v>
      </c>
    </row>
    <row r="37900" spans="1:12">
      <c r="A37900" t="e">
        <f ca="1">E00251513365321</f>
        <v>#NAME?</v>
      </c>
      <c r="B37900">
        <v>725</v>
      </c>
      <c r="C37900" t="s">
        <v>550</v>
      </c>
      <c r="D37900" s="1">
        <v>41653</v>
      </c>
      <c r="E37900">
        <v>2</v>
      </c>
      <c r="F37900">
        <v>2</v>
      </c>
      <c r="G37900">
        <v>6146</v>
      </c>
      <c r="H37900" t="s">
        <v>1797</v>
      </c>
      <c r="J37900" t="s">
        <v>34</v>
      </c>
      <c r="K37900">
        <v>39</v>
      </c>
      <c r="L37900" t="s">
        <v>15</v>
      </c>
    </row>
    <row r="37901" spans="1:12">
      <c r="A37901" t="e">
        <f ca="1">E00251418164121</f>
        <v>#NAME?</v>
      </c>
      <c r="B37901">
        <v>1929</v>
      </c>
      <c r="C37901" t="s">
        <v>195</v>
      </c>
      <c r="D37901" s="1">
        <v>42482</v>
      </c>
      <c r="F37901">
        <v>1</v>
      </c>
      <c r="G37901">
        <v>4019</v>
      </c>
      <c r="H37901" t="s">
        <v>26</v>
      </c>
      <c r="J37901" t="s">
        <v>14</v>
      </c>
      <c r="K37901">
        <v>66</v>
      </c>
      <c r="L37901" t="s">
        <v>15</v>
      </c>
    </row>
    <row r="37902" spans="1:12">
      <c r="A37902" t="e">
        <f ca="1">E00251418164121</f>
        <v>#NAME?</v>
      </c>
      <c r="B37902">
        <v>1929</v>
      </c>
      <c r="C37902" t="s">
        <v>195</v>
      </c>
      <c r="D37902" s="1">
        <v>43018</v>
      </c>
      <c r="F37902">
        <v>1</v>
      </c>
      <c r="G37902">
        <v>566</v>
      </c>
      <c r="H37902" t="s">
        <v>1061</v>
      </c>
      <c r="J37902" t="s">
        <v>14</v>
      </c>
      <c r="K37902">
        <v>68</v>
      </c>
      <c r="L37902" t="s">
        <v>15</v>
      </c>
    </row>
    <row r="37903" spans="1:12">
      <c r="A37903" t="e">
        <f ca="1">E00251711670221</f>
        <v>#NAME?</v>
      </c>
      <c r="B37903">
        <v>11</v>
      </c>
      <c r="C37903" t="s">
        <v>245</v>
      </c>
      <c r="D37903" s="1">
        <v>41164</v>
      </c>
      <c r="F37903">
        <v>2</v>
      </c>
      <c r="G37903">
        <v>4019</v>
      </c>
      <c r="H37903" t="s">
        <v>26</v>
      </c>
      <c r="J37903" t="s">
        <v>14</v>
      </c>
      <c r="K37903">
        <v>48</v>
      </c>
      <c r="L37903" t="s">
        <v>15</v>
      </c>
    </row>
    <row r="37904" spans="1:12">
      <c r="A37904" t="e">
        <f ca="1">E00251711670221</f>
        <v>#NAME?</v>
      </c>
      <c r="B37904">
        <v>11</v>
      </c>
      <c r="C37904" t="s">
        <v>245</v>
      </c>
      <c r="D37904" s="1">
        <v>42234</v>
      </c>
      <c r="F37904">
        <v>2</v>
      </c>
      <c r="G37904">
        <v>7292</v>
      </c>
      <c r="H37904" t="s">
        <v>189</v>
      </c>
      <c r="J37904" t="s">
        <v>14</v>
      </c>
      <c r="K37904">
        <v>51</v>
      </c>
      <c r="L37904" t="s">
        <v>15</v>
      </c>
    </row>
    <row r="37905" spans="1:12">
      <c r="A37905" t="e">
        <f ca="1">E00251518887521</f>
        <v>#NAME?</v>
      </c>
      <c r="B37905">
        <v>291</v>
      </c>
      <c r="C37905" t="s">
        <v>160</v>
      </c>
      <c r="D37905" s="1">
        <v>42244</v>
      </c>
      <c r="F37905">
        <v>2</v>
      </c>
      <c r="G37905">
        <v>49390</v>
      </c>
      <c r="H37905" t="s">
        <v>59</v>
      </c>
      <c r="J37905" t="s">
        <v>14</v>
      </c>
      <c r="K37905">
        <v>55</v>
      </c>
      <c r="L37905" t="s">
        <v>15</v>
      </c>
    </row>
    <row r="37906" spans="1:12">
      <c r="A37906" t="e">
        <f ca="1">E00251424801221</f>
        <v>#NAME?</v>
      </c>
      <c r="B37906">
        <v>108</v>
      </c>
      <c r="C37906" t="s">
        <v>481</v>
      </c>
      <c r="D37906" s="1">
        <v>41093</v>
      </c>
      <c r="F37906">
        <v>1</v>
      </c>
      <c r="G37906">
        <v>2720</v>
      </c>
      <c r="H37906" t="s">
        <v>65</v>
      </c>
      <c r="J37906" t="s">
        <v>14</v>
      </c>
      <c r="K37906">
        <v>48</v>
      </c>
      <c r="L37906" t="s">
        <v>15</v>
      </c>
    </row>
    <row r="37907" spans="1:12">
      <c r="A37907" t="e">
        <f ca="1">E00251424801221</f>
        <v>#NAME?</v>
      </c>
      <c r="B37907">
        <v>108</v>
      </c>
      <c r="C37907" t="s">
        <v>481</v>
      </c>
      <c r="D37907" s="1">
        <v>41865</v>
      </c>
      <c r="F37907">
        <v>1</v>
      </c>
      <c r="G37907">
        <v>7202</v>
      </c>
      <c r="H37907" t="s">
        <v>594</v>
      </c>
      <c r="J37907" t="s">
        <v>14</v>
      </c>
      <c r="K37907">
        <v>50</v>
      </c>
      <c r="L37907" t="s">
        <v>15</v>
      </c>
    </row>
    <row r="37908" spans="1:12">
      <c r="A37908" t="e">
        <f ca="1">E00251424801221</f>
        <v>#NAME?</v>
      </c>
      <c r="B37908">
        <v>108</v>
      </c>
      <c r="C37908" t="s">
        <v>481</v>
      </c>
      <c r="D37908" s="1">
        <v>41900</v>
      </c>
      <c r="F37908">
        <v>2</v>
      </c>
      <c r="G37908">
        <v>7202</v>
      </c>
      <c r="H37908" t="s">
        <v>594</v>
      </c>
      <c r="J37908" t="s">
        <v>14</v>
      </c>
      <c r="K37908">
        <v>50</v>
      </c>
      <c r="L37908" t="s">
        <v>15</v>
      </c>
    </row>
    <row r="37909" spans="1:12">
      <c r="A37909" t="e">
        <f ca="1">E00251418164121</f>
        <v>#NAME?</v>
      </c>
      <c r="B37909">
        <v>1929</v>
      </c>
      <c r="C37909" t="s">
        <v>195</v>
      </c>
      <c r="D37909" s="1">
        <v>42838</v>
      </c>
      <c r="F37909">
        <v>1</v>
      </c>
      <c r="G37909">
        <v>2724</v>
      </c>
      <c r="H37909" t="s">
        <v>73</v>
      </c>
      <c r="J37909" t="s">
        <v>14</v>
      </c>
      <c r="K37909">
        <v>67</v>
      </c>
      <c r="L37909" t="s">
        <v>15</v>
      </c>
    </row>
    <row r="37910" spans="1:12">
      <c r="A37910" t="e">
        <f ca="1">E00251711670221</f>
        <v>#NAME?</v>
      </c>
      <c r="B37910">
        <v>11</v>
      </c>
      <c r="C37910" t="s">
        <v>245</v>
      </c>
      <c r="D37910" s="1">
        <v>42278</v>
      </c>
      <c r="F37910">
        <v>3</v>
      </c>
      <c r="G37910">
        <v>4019</v>
      </c>
      <c r="H37910" t="s">
        <v>26</v>
      </c>
      <c r="J37910" t="s">
        <v>14</v>
      </c>
      <c r="K37910">
        <v>51</v>
      </c>
      <c r="L37910" t="s">
        <v>15</v>
      </c>
    </row>
    <row r="37911" spans="1:12">
      <c r="A37911" t="e">
        <f ca="1">E00251418164121</f>
        <v>#NAME?</v>
      </c>
      <c r="B37911">
        <v>1929</v>
      </c>
      <c r="C37911" t="s">
        <v>195</v>
      </c>
      <c r="D37911" s="1">
        <v>41071</v>
      </c>
      <c r="F37911">
        <v>1</v>
      </c>
      <c r="G37911">
        <v>4019</v>
      </c>
      <c r="H37911" t="s">
        <v>26</v>
      </c>
      <c r="J37911" t="s">
        <v>14</v>
      </c>
      <c r="K37911">
        <v>62</v>
      </c>
      <c r="L37911" t="s">
        <v>15</v>
      </c>
    </row>
    <row r="37912" spans="1:12">
      <c r="A37912" t="e">
        <f ca="1">E00251711670221</f>
        <v>#NAME?</v>
      </c>
      <c r="B37912">
        <v>11</v>
      </c>
      <c r="C37912" t="s">
        <v>245</v>
      </c>
      <c r="D37912" s="1">
        <v>42520</v>
      </c>
      <c r="F37912">
        <v>2</v>
      </c>
      <c r="G37912">
        <v>72632</v>
      </c>
      <c r="H37912" t="s">
        <v>107</v>
      </c>
      <c r="J37912" t="s">
        <v>14</v>
      </c>
      <c r="K37912">
        <v>51</v>
      </c>
      <c r="L37912" t="s">
        <v>15</v>
      </c>
    </row>
    <row r="37913" spans="1:12">
      <c r="A37913" t="e">
        <f ca="1">E00251616967721</f>
        <v>#NAME?</v>
      </c>
      <c r="B37913">
        <v>701</v>
      </c>
      <c r="C37913" t="s">
        <v>72</v>
      </c>
      <c r="D37913" s="1">
        <v>41232</v>
      </c>
      <c r="F37913">
        <v>1</v>
      </c>
      <c r="G37913">
        <v>71981</v>
      </c>
      <c r="H37913" t="s">
        <v>81</v>
      </c>
      <c r="J37913" t="s">
        <v>14</v>
      </c>
      <c r="K37913">
        <v>43</v>
      </c>
      <c r="L37913" t="s">
        <v>15</v>
      </c>
    </row>
    <row r="37914" spans="1:12">
      <c r="A37914" t="e">
        <f ca="1">E00251616967721</f>
        <v>#NAME?</v>
      </c>
      <c r="B37914">
        <v>701</v>
      </c>
      <c r="C37914" t="s">
        <v>72</v>
      </c>
      <c r="D37914" s="1">
        <v>43014</v>
      </c>
      <c r="F37914">
        <v>2</v>
      </c>
      <c r="G37914">
        <v>78079</v>
      </c>
      <c r="H37914" t="s">
        <v>49</v>
      </c>
      <c r="J37914" t="s">
        <v>14</v>
      </c>
      <c r="K37914">
        <v>48</v>
      </c>
      <c r="L37914" t="s">
        <v>22</v>
      </c>
    </row>
    <row r="37915" spans="1:12">
      <c r="A37915" t="e">
        <f ca="1">E00251418164121</f>
        <v>#NAME?</v>
      </c>
      <c r="B37915">
        <v>1929</v>
      </c>
      <c r="C37915" t="s">
        <v>195</v>
      </c>
      <c r="D37915" s="1">
        <v>42793</v>
      </c>
      <c r="F37915">
        <v>5</v>
      </c>
      <c r="G37915">
        <v>69010</v>
      </c>
      <c r="H37915" t="s">
        <v>294</v>
      </c>
      <c r="J37915" t="s">
        <v>14</v>
      </c>
      <c r="K37915">
        <v>67</v>
      </c>
      <c r="L37915" t="s">
        <v>15</v>
      </c>
    </row>
    <row r="37916" spans="1:12">
      <c r="A37916" t="e">
        <f ca="1">E00251418164121</f>
        <v>#NAME?</v>
      </c>
      <c r="B37916">
        <v>1929</v>
      </c>
      <c r="C37916" t="s">
        <v>195</v>
      </c>
      <c r="D37916" s="1">
        <v>42066</v>
      </c>
      <c r="F37916">
        <v>2</v>
      </c>
      <c r="G37916">
        <v>2724</v>
      </c>
      <c r="H37916" t="s">
        <v>73</v>
      </c>
      <c r="J37916" t="s">
        <v>14</v>
      </c>
      <c r="K37916">
        <v>65</v>
      </c>
      <c r="L37916" t="s">
        <v>15</v>
      </c>
    </row>
    <row r="37917" spans="1:12">
      <c r="A37917" t="e">
        <f ca="1">E00251418164121</f>
        <v>#NAME?</v>
      </c>
      <c r="B37917">
        <v>1929</v>
      </c>
      <c r="C37917" t="s">
        <v>195</v>
      </c>
      <c r="D37917" s="1">
        <v>42306</v>
      </c>
      <c r="F37917">
        <v>2</v>
      </c>
      <c r="G37917">
        <v>4019</v>
      </c>
      <c r="H37917" t="s">
        <v>26</v>
      </c>
      <c r="J37917" t="s">
        <v>14</v>
      </c>
      <c r="K37917">
        <v>66</v>
      </c>
      <c r="L37917" t="s">
        <v>15</v>
      </c>
    </row>
    <row r="37918" spans="1:12">
      <c r="A37918" t="e">
        <f ca="1">E00251513365321</f>
        <v>#NAME?</v>
      </c>
      <c r="B37918">
        <v>193</v>
      </c>
      <c r="C37918" t="s">
        <v>247</v>
      </c>
      <c r="D37918" s="1">
        <v>41842</v>
      </c>
      <c r="F37918">
        <v>1</v>
      </c>
      <c r="G37918">
        <v>6179</v>
      </c>
      <c r="H37918" t="s">
        <v>596</v>
      </c>
      <c r="J37918" t="s">
        <v>14</v>
      </c>
      <c r="K37918">
        <v>40</v>
      </c>
      <c r="L37918" t="s">
        <v>15</v>
      </c>
    </row>
    <row r="37919" spans="1:12">
      <c r="A37919" t="e">
        <f ca="1">E00251513365321</f>
        <v>#NAME?</v>
      </c>
      <c r="B37919">
        <v>193</v>
      </c>
      <c r="C37919" t="s">
        <v>247</v>
      </c>
      <c r="D37919" s="1">
        <v>42094</v>
      </c>
      <c r="F37919">
        <v>1</v>
      </c>
      <c r="G37919">
        <v>7231</v>
      </c>
      <c r="H37919" t="s">
        <v>128</v>
      </c>
      <c r="J37919" t="s">
        <v>14</v>
      </c>
      <c r="K37919">
        <v>41</v>
      </c>
      <c r="L37919" t="s">
        <v>15</v>
      </c>
    </row>
    <row r="37920" spans="1:12">
      <c r="A37920" t="e">
        <f ca="1">E00251718071621</f>
        <v>#NAME?</v>
      </c>
      <c r="B37920">
        <v>1786</v>
      </c>
      <c r="C37920" t="s">
        <v>37</v>
      </c>
      <c r="D37920" s="1">
        <v>41471</v>
      </c>
      <c r="F37920">
        <v>1</v>
      </c>
      <c r="G37920">
        <v>2809</v>
      </c>
      <c r="H37920" t="s">
        <v>90</v>
      </c>
      <c r="J37920" t="s">
        <v>14</v>
      </c>
      <c r="K37920">
        <v>51</v>
      </c>
      <c r="L37920" t="s">
        <v>15</v>
      </c>
    </row>
    <row r="37921" spans="1:12">
      <c r="A37921" t="e">
        <f ca="1">E00251418164121</f>
        <v>#NAME?</v>
      </c>
      <c r="B37921">
        <v>1929</v>
      </c>
      <c r="C37921" t="s">
        <v>195</v>
      </c>
      <c r="D37921" s="1">
        <v>42691</v>
      </c>
      <c r="F37921">
        <v>3</v>
      </c>
      <c r="G37921">
        <v>2724</v>
      </c>
      <c r="H37921" t="s">
        <v>73</v>
      </c>
      <c r="J37921" t="s">
        <v>14</v>
      </c>
      <c r="K37921">
        <v>67</v>
      </c>
      <c r="L37921" t="s">
        <v>15</v>
      </c>
    </row>
    <row r="37922" spans="1:12">
      <c r="A37922" t="e">
        <f ca="1">E00251418164121</f>
        <v>#NAME?</v>
      </c>
      <c r="B37922">
        <v>1929</v>
      </c>
      <c r="C37922" t="s">
        <v>195</v>
      </c>
      <c r="D37922" s="1">
        <v>42766</v>
      </c>
      <c r="F37922">
        <v>1</v>
      </c>
      <c r="G37922">
        <v>4019</v>
      </c>
      <c r="H37922" t="s">
        <v>26</v>
      </c>
      <c r="J37922" t="s">
        <v>14</v>
      </c>
      <c r="K37922">
        <v>67</v>
      </c>
      <c r="L37922" t="s">
        <v>15</v>
      </c>
    </row>
    <row r="37923" spans="1:12">
      <c r="A37923" t="e">
        <f ca="1">E00251418164121</f>
        <v>#NAME?</v>
      </c>
      <c r="B37923">
        <v>1929</v>
      </c>
      <c r="C37923" t="s">
        <v>195</v>
      </c>
      <c r="D37923" s="1">
        <v>42884</v>
      </c>
      <c r="F37923">
        <v>4</v>
      </c>
      <c r="G37923">
        <v>27800</v>
      </c>
      <c r="H37923" t="s">
        <v>145</v>
      </c>
      <c r="J37923" t="s">
        <v>14</v>
      </c>
      <c r="K37923">
        <v>67</v>
      </c>
      <c r="L37923" t="s">
        <v>15</v>
      </c>
    </row>
    <row r="37924" spans="1:12">
      <c r="A37924" t="e">
        <f ca="1">E00251418164121</f>
        <v>#NAME?</v>
      </c>
      <c r="B37924">
        <v>1929</v>
      </c>
      <c r="C37924" t="s">
        <v>195</v>
      </c>
      <c r="D37924" s="1">
        <v>42066</v>
      </c>
      <c r="F37924">
        <v>3</v>
      </c>
      <c r="G37924">
        <v>5533</v>
      </c>
      <c r="H37924" t="s">
        <v>537</v>
      </c>
      <c r="J37924" t="s">
        <v>14</v>
      </c>
      <c r="K37924">
        <v>65</v>
      </c>
      <c r="L37924" t="s">
        <v>15</v>
      </c>
    </row>
    <row r="37925" spans="1:12">
      <c r="A37925" t="e">
        <f ca="1">E00251518887521</f>
        <v>#NAME?</v>
      </c>
      <c r="B37925">
        <v>291</v>
      </c>
      <c r="C37925" t="s">
        <v>160</v>
      </c>
      <c r="D37925" s="1">
        <v>42409</v>
      </c>
      <c r="F37925">
        <v>2</v>
      </c>
      <c r="G37925">
        <v>49390</v>
      </c>
      <c r="H37925" t="s">
        <v>59</v>
      </c>
      <c r="J37925" t="s">
        <v>14</v>
      </c>
      <c r="K37925">
        <v>55</v>
      </c>
      <c r="L37925" t="s">
        <v>15</v>
      </c>
    </row>
    <row r="37926" spans="1:12">
      <c r="A37926" t="e">
        <f ca="1">E00251531371621</f>
        <v>#NAME?</v>
      </c>
      <c r="B37926">
        <v>116</v>
      </c>
      <c r="C37926" t="s">
        <v>600</v>
      </c>
      <c r="D37926" s="1">
        <v>42388</v>
      </c>
      <c r="F37926">
        <v>4</v>
      </c>
      <c r="G37926">
        <v>25000</v>
      </c>
      <c r="H37926" t="s">
        <v>178</v>
      </c>
      <c r="J37926" t="s">
        <v>14</v>
      </c>
      <c r="K37926">
        <v>62</v>
      </c>
      <c r="L37926" t="s">
        <v>15</v>
      </c>
    </row>
    <row r="37927" spans="1:12">
      <c r="A37927" t="e">
        <f ca="1">E00251513365321</f>
        <v>#NAME?</v>
      </c>
      <c r="B37927">
        <v>725</v>
      </c>
      <c r="C37927" t="s">
        <v>550</v>
      </c>
      <c r="D37927" s="1">
        <v>42137</v>
      </c>
      <c r="F37927">
        <v>2</v>
      </c>
      <c r="G37927">
        <v>6171</v>
      </c>
      <c r="H37927" t="s">
        <v>1554</v>
      </c>
      <c r="I37927" t="s">
        <v>56</v>
      </c>
      <c r="J37927" t="s">
        <v>57</v>
      </c>
      <c r="K37927">
        <v>41</v>
      </c>
      <c r="L37927" t="s">
        <v>15</v>
      </c>
    </row>
    <row r="37928" spans="1:12">
      <c r="A37928" t="e">
        <f ca="1">E00251418164121</f>
        <v>#NAME?</v>
      </c>
      <c r="B37928">
        <v>1929</v>
      </c>
      <c r="C37928" t="s">
        <v>195</v>
      </c>
      <c r="D37928" s="1">
        <v>42453</v>
      </c>
      <c r="F37928">
        <v>4</v>
      </c>
      <c r="G37928">
        <v>2724</v>
      </c>
      <c r="H37928" t="s">
        <v>73</v>
      </c>
      <c r="J37928" t="s">
        <v>14</v>
      </c>
      <c r="K37928">
        <v>66</v>
      </c>
      <c r="L37928" t="s">
        <v>15</v>
      </c>
    </row>
    <row r="37929" spans="1:12">
      <c r="A37929" t="e">
        <f ca="1">E00251531371621</f>
        <v>#NAME?</v>
      </c>
      <c r="B37929">
        <v>701</v>
      </c>
      <c r="C37929" t="s">
        <v>72</v>
      </c>
      <c r="D37929" s="1">
        <v>41709</v>
      </c>
      <c r="F37929">
        <v>4</v>
      </c>
      <c r="G37929">
        <v>30270</v>
      </c>
      <c r="H37929" t="s">
        <v>336</v>
      </c>
      <c r="J37929" t="s">
        <v>14</v>
      </c>
      <c r="K37929">
        <v>60</v>
      </c>
      <c r="L37929" t="s">
        <v>15</v>
      </c>
    </row>
    <row r="37930" spans="1:12">
      <c r="A37930" t="e">
        <f ca="1">E00251531371621</f>
        <v>#NAME?</v>
      </c>
      <c r="B37930">
        <v>701</v>
      </c>
      <c r="C37930" t="s">
        <v>72</v>
      </c>
      <c r="D37930" s="1">
        <v>41709</v>
      </c>
      <c r="F37930">
        <v>5</v>
      </c>
      <c r="G37930">
        <v>25000</v>
      </c>
      <c r="H37930" t="s">
        <v>178</v>
      </c>
      <c r="J37930" t="s">
        <v>14</v>
      </c>
      <c r="K37930">
        <v>60</v>
      </c>
      <c r="L37930" t="s">
        <v>15</v>
      </c>
    </row>
    <row r="37931" spans="1:12">
      <c r="A37931" t="e">
        <f ca="1">E00251532063821</f>
        <v>#NAME?</v>
      </c>
      <c r="B37931">
        <v>490</v>
      </c>
      <c r="C37931" t="s">
        <v>158</v>
      </c>
      <c r="D37931" s="1">
        <v>41372</v>
      </c>
      <c r="F37931">
        <v>1</v>
      </c>
      <c r="G37931">
        <v>2729</v>
      </c>
      <c r="H37931" t="s">
        <v>115</v>
      </c>
      <c r="J37931" t="s">
        <v>14</v>
      </c>
      <c r="K37931">
        <v>52</v>
      </c>
      <c r="L37931" t="s">
        <v>15</v>
      </c>
    </row>
    <row r="37932" spans="1:12">
      <c r="A37932" t="e">
        <f ca="1">E00251424801221</f>
        <v>#NAME?</v>
      </c>
      <c r="B37932">
        <v>108</v>
      </c>
      <c r="C37932" t="s">
        <v>481</v>
      </c>
      <c r="D37932" s="1">
        <v>41568</v>
      </c>
      <c r="F37932">
        <v>1</v>
      </c>
      <c r="G37932">
        <v>462</v>
      </c>
      <c r="H37932" t="s">
        <v>288</v>
      </c>
      <c r="J37932" t="s">
        <v>14</v>
      </c>
      <c r="K37932">
        <v>49</v>
      </c>
      <c r="L37932" t="s">
        <v>15</v>
      </c>
    </row>
    <row r="37933" spans="1:12">
      <c r="A37933" t="e">
        <f ca="1">E00251518887521</f>
        <v>#NAME?</v>
      </c>
      <c r="B37933">
        <v>291</v>
      </c>
      <c r="C37933" t="s">
        <v>160</v>
      </c>
      <c r="D37933" s="1">
        <v>41333</v>
      </c>
      <c r="F37933">
        <v>1</v>
      </c>
      <c r="G37933">
        <v>49390</v>
      </c>
      <c r="H37933" t="s">
        <v>59</v>
      </c>
      <c r="J37933" t="s">
        <v>14</v>
      </c>
      <c r="K37933">
        <v>52</v>
      </c>
      <c r="L37933" t="s">
        <v>15</v>
      </c>
    </row>
    <row r="37934" spans="1:12">
      <c r="A37934" t="e">
        <f ca="1">E00251518887521</f>
        <v>#NAME?</v>
      </c>
      <c r="B37934">
        <v>291</v>
      </c>
      <c r="C37934" t="s">
        <v>160</v>
      </c>
      <c r="D37934" s="1">
        <v>42405</v>
      </c>
      <c r="F37934">
        <v>4</v>
      </c>
      <c r="G37934">
        <v>49390</v>
      </c>
      <c r="H37934" t="s">
        <v>59</v>
      </c>
      <c r="J37934" t="s">
        <v>14</v>
      </c>
      <c r="K37934">
        <v>55</v>
      </c>
      <c r="L37934" t="s">
        <v>15</v>
      </c>
    </row>
    <row r="37935" spans="1:12">
      <c r="A37935" t="e">
        <f ca="1">E00251418164121</f>
        <v>#NAME?</v>
      </c>
      <c r="B37935">
        <v>1929</v>
      </c>
      <c r="C37935" t="s">
        <v>195</v>
      </c>
      <c r="D37935" s="1">
        <v>42691</v>
      </c>
      <c r="F37935">
        <v>1</v>
      </c>
      <c r="G37935">
        <v>1739</v>
      </c>
      <c r="H37935" t="s">
        <v>110</v>
      </c>
      <c r="J37935" t="s">
        <v>14</v>
      </c>
      <c r="K37935">
        <v>67</v>
      </c>
      <c r="L37935" t="s">
        <v>15</v>
      </c>
    </row>
    <row r="37936" spans="1:12">
      <c r="A37936" t="e">
        <f ca="1">E00251418164121</f>
        <v>#NAME?</v>
      </c>
      <c r="B37936">
        <v>1929</v>
      </c>
      <c r="C37936" t="s">
        <v>195</v>
      </c>
      <c r="D37936" s="1">
        <v>42691</v>
      </c>
      <c r="F37936">
        <v>2</v>
      </c>
      <c r="G37936">
        <v>4019</v>
      </c>
      <c r="H37936" t="s">
        <v>26</v>
      </c>
      <c r="J37936" t="s">
        <v>14</v>
      </c>
      <c r="K37936">
        <v>67</v>
      </c>
      <c r="L37936" t="s">
        <v>15</v>
      </c>
    </row>
    <row r="37937" spans="1:12">
      <c r="A37937" t="e">
        <f ca="1">E00251418164121</f>
        <v>#NAME?</v>
      </c>
      <c r="B37937">
        <v>1929</v>
      </c>
      <c r="C37937" t="s">
        <v>195</v>
      </c>
      <c r="D37937" s="1">
        <v>42766</v>
      </c>
      <c r="F37937">
        <v>3</v>
      </c>
      <c r="G37937">
        <v>5533</v>
      </c>
      <c r="H37937" t="s">
        <v>537</v>
      </c>
      <c r="J37937" t="s">
        <v>14</v>
      </c>
      <c r="K37937">
        <v>67</v>
      </c>
      <c r="L37937" t="s">
        <v>15</v>
      </c>
    </row>
    <row r="37938" spans="1:12">
      <c r="A37938" t="e">
        <f ca="1">E00251616967721</f>
        <v>#NAME?</v>
      </c>
      <c r="B37938">
        <v>701</v>
      </c>
      <c r="C37938" t="s">
        <v>72</v>
      </c>
      <c r="D37938" s="1">
        <v>42706</v>
      </c>
      <c r="F37938">
        <v>6</v>
      </c>
      <c r="G37938">
        <v>2889</v>
      </c>
      <c r="H37938" t="s">
        <v>595</v>
      </c>
      <c r="J37938" t="s">
        <v>14</v>
      </c>
      <c r="K37938">
        <v>47</v>
      </c>
      <c r="L37938" t="s">
        <v>15</v>
      </c>
    </row>
    <row r="37939" spans="1:12">
      <c r="A37939" t="e">
        <f ca="1">E00251716565521</f>
        <v>#NAME?</v>
      </c>
      <c r="B37939">
        <v>7504</v>
      </c>
      <c r="C37939" t="s">
        <v>162</v>
      </c>
      <c r="D37939" s="1">
        <v>42929</v>
      </c>
      <c r="F37939">
        <v>1</v>
      </c>
      <c r="G37939">
        <v>496</v>
      </c>
      <c r="H37939" t="s">
        <v>190</v>
      </c>
      <c r="J37939" t="s">
        <v>14</v>
      </c>
      <c r="K37939">
        <v>58</v>
      </c>
      <c r="L37939" t="s">
        <v>15</v>
      </c>
    </row>
    <row r="37940" spans="1:12">
      <c r="A37940" t="e">
        <f ca="1">E00251532063821</f>
        <v>#NAME?</v>
      </c>
      <c r="B37940">
        <v>490</v>
      </c>
      <c r="C37940" t="s">
        <v>158</v>
      </c>
      <c r="D37940" s="1">
        <v>42949</v>
      </c>
      <c r="F37940">
        <v>2</v>
      </c>
      <c r="G37940">
        <v>2809</v>
      </c>
      <c r="H37940" t="s">
        <v>90</v>
      </c>
      <c r="J37940" t="s">
        <v>14</v>
      </c>
      <c r="K37940">
        <v>56</v>
      </c>
      <c r="L37940" t="s">
        <v>15</v>
      </c>
    </row>
    <row r="37941" spans="1:12">
      <c r="A37941" t="e">
        <f ca="1">E00251518887521</f>
        <v>#NAME?</v>
      </c>
      <c r="B37941">
        <v>291</v>
      </c>
      <c r="C37941" t="s">
        <v>160</v>
      </c>
      <c r="D37941" s="1">
        <v>42425</v>
      </c>
      <c r="F37941">
        <v>1</v>
      </c>
      <c r="G37941">
        <v>22800</v>
      </c>
      <c r="H37941" t="s">
        <v>35</v>
      </c>
      <c r="J37941" t="s">
        <v>14</v>
      </c>
      <c r="K37941">
        <v>55</v>
      </c>
      <c r="L37941" t="s">
        <v>15</v>
      </c>
    </row>
    <row r="37942" spans="1:12">
      <c r="A37942" t="e">
        <f ca="1">E00251518887521</f>
        <v>#NAME?</v>
      </c>
      <c r="B37942">
        <v>291</v>
      </c>
      <c r="C37942" t="s">
        <v>160</v>
      </c>
      <c r="D37942" s="1">
        <v>41969</v>
      </c>
      <c r="F37942">
        <v>1</v>
      </c>
      <c r="G37942">
        <v>49390</v>
      </c>
      <c r="H37942" t="s">
        <v>59</v>
      </c>
      <c r="J37942" t="s">
        <v>14</v>
      </c>
      <c r="K37942">
        <v>54</v>
      </c>
      <c r="L37942" t="s">
        <v>15</v>
      </c>
    </row>
    <row r="37943" spans="1:12">
      <c r="A37943" t="e">
        <f ca="1">E00251417971821</f>
        <v>#NAME?</v>
      </c>
      <c r="B37943">
        <v>3527</v>
      </c>
      <c r="C37943" t="s">
        <v>598</v>
      </c>
      <c r="D37943" s="1">
        <v>42716</v>
      </c>
      <c r="F37943">
        <v>1</v>
      </c>
      <c r="G37943">
        <v>30000</v>
      </c>
      <c r="H37943" t="s">
        <v>144</v>
      </c>
      <c r="J37943" t="s">
        <v>14</v>
      </c>
      <c r="K37943">
        <v>59</v>
      </c>
      <c r="L37943" t="s">
        <v>15</v>
      </c>
    </row>
    <row r="37944" spans="1:12">
      <c r="A37944" t="e">
        <f ca="1">E00251711670221</f>
        <v>#NAME?</v>
      </c>
      <c r="B37944">
        <v>11</v>
      </c>
      <c r="C37944" t="s">
        <v>245</v>
      </c>
      <c r="D37944" s="1">
        <v>41290</v>
      </c>
      <c r="F37944">
        <v>2</v>
      </c>
      <c r="G37944">
        <v>4019</v>
      </c>
      <c r="H37944" t="s">
        <v>26</v>
      </c>
      <c r="J37944" t="s">
        <v>14</v>
      </c>
      <c r="K37944">
        <v>48</v>
      </c>
      <c r="L37944" t="s">
        <v>15</v>
      </c>
    </row>
    <row r="37945" spans="1:12">
      <c r="A37945" t="e">
        <f ca="1">E00251711670221</f>
        <v>#NAME?</v>
      </c>
      <c r="B37945">
        <v>11</v>
      </c>
      <c r="C37945" t="s">
        <v>245</v>
      </c>
      <c r="D37945" s="1">
        <v>41654</v>
      </c>
      <c r="F37945">
        <v>1</v>
      </c>
      <c r="G37945">
        <v>72709</v>
      </c>
      <c r="H37945" t="s">
        <v>150</v>
      </c>
      <c r="J37945" t="s">
        <v>14</v>
      </c>
      <c r="K37945">
        <v>49</v>
      </c>
      <c r="L37945" t="s">
        <v>15</v>
      </c>
    </row>
    <row r="37946" spans="1:12">
      <c r="A37946" t="e">
        <f ca="1">E00251432151321</f>
        <v>#NAME?</v>
      </c>
      <c r="B37946">
        <v>494</v>
      </c>
      <c r="C37946" t="s">
        <v>63</v>
      </c>
      <c r="D37946" s="1">
        <v>41415</v>
      </c>
      <c r="F37946">
        <v>1</v>
      </c>
      <c r="G37946">
        <v>2811</v>
      </c>
      <c r="H37946" t="s">
        <v>603</v>
      </c>
      <c r="J37946" t="s">
        <v>14</v>
      </c>
      <c r="K37946">
        <v>45</v>
      </c>
      <c r="L37946" t="s">
        <v>15</v>
      </c>
    </row>
    <row r="37947" spans="1:12">
      <c r="A37947" t="e">
        <f ca="1">E00251432151321</f>
        <v>#NAME?</v>
      </c>
      <c r="B37947">
        <v>494</v>
      </c>
      <c r="C37947" t="s">
        <v>63</v>
      </c>
      <c r="D37947" s="1">
        <v>41535</v>
      </c>
      <c r="F37947">
        <v>2</v>
      </c>
      <c r="G37947">
        <v>2809</v>
      </c>
      <c r="H37947" t="s">
        <v>90</v>
      </c>
      <c r="J37947" t="s">
        <v>14</v>
      </c>
      <c r="K37947">
        <v>45</v>
      </c>
      <c r="L37947" t="s">
        <v>15</v>
      </c>
    </row>
    <row r="37948" spans="1:12">
      <c r="A37948" t="e">
        <f ca="1">E00251711670221</f>
        <v>#NAME?</v>
      </c>
      <c r="B37948">
        <v>11</v>
      </c>
      <c r="C37948" t="s">
        <v>245</v>
      </c>
      <c r="D37948" s="1">
        <v>42538</v>
      </c>
      <c r="F37948">
        <v>1</v>
      </c>
      <c r="G37948">
        <v>72632</v>
      </c>
      <c r="H37948" t="s">
        <v>107</v>
      </c>
      <c r="J37948" t="s">
        <v>14</v>
      </c>
      <c r="K37948">
        <v>51</v>
      </c>
      <c r="L37948" t="s">
        <v>15</v>
      </c>
    </row>
    <row r="37949" spans="1:12">
      <c r="A37949" t="e">
        <f ca="1">E00251711670221</f>
        <v>#NAME?</v>
      </c>
      <c r="B37949">
        <v>11</v>
      </c>
      <c r="C37949" t="s">
        <v>245</v>
      </c>
      <c r="D37949" s="1">
        <v>42648</v>
      </c>
      <c r="F37949">
        <v>2</v>
      </c>
      <c r="G37949">
        <v>4019</v>
      </c>
      <c r="H37949" t="s">
        <v>26</v>
      </c>
      <c r="J37949" t="s">
        <v>14</v>
      </c>
      <c r="K37949">
        <v>52</v>
      </c>
      <c r="L37949" t="s">
        <v>15</v>
      </c>
    </row>
    <row r="37950" spans="1:12">
      <c r="A37950" t="e">
        <f ca="1">E00251432151321</f>
        <v>#NAME?</v>
      </c>
      <c r="B37950">
        <v>494</v>
      </c>
      <c r="C37950" t="s">
        <v>63</v>
      </c>
      <c r="D37950" s="1">
        <v>42205</v>
      </c>
      <c r="F37950">
        <v>1</v>
      </c>
      <c r="G37950">
        <v>2811</v>
      </c>
      <c r="H37950" t="s">
        <v>603</v>
      </c>
      <c r="J37950" t="s">
        <v>14</v>
      </c>
      <c r="K37950">
        <v>47</v>
      </c>
      <c r="L37950" t="s">
        <v>15</v>
      </c>
    </row>
    <row r="37951" spans="1:12">
      <c r="A37951" t="e">
        <f ca="1">E00251432151321</f>
        <v>#NAME?</v>
      </c>
      <c r="B37951">
        <v>494</v>
      </c>
      <c r="C37951" t="s">
        <v>63</v>
      </c>
      <c r="D37951" s="1">
        <v>42205</v>
      </c>
      <c r="F37951">
        <v>3</v>
      </c>
      <c r="G37951">
        <v>2809</v>
      </c>
      <c r="H37951" t="s">
        <v>90</v>
      </c>
      <c r="J37951" t="s">
        <v>14</v>
      </c>
      <c r="K37951">
        <v>47</v>
      </c>
      <c r="L37951" t="s">
        <v>15</v>
      </c>
    </row>
    <row r="37952" spans="1:12">
      <c r="A37952" t="e">
        <f ca="1">E00251616967721</f>
        <v>#NAME?</v>
      </c>
      <c r="B37952">
        <v>703</v>
      </c>
      <c r="C37952" t="s">
        <v>305</v>
      </c>
      <c r="D37952" s="1">
        <v>42371</v>
      </c>
      <c r="F37952">
        <v>6</v>
      </c>
      <c r="G37952">
        <v>73390</v>
      </c>
      <c r="H37952" t="s">
        <v>66</v>
      </c>
      <c r="J37952" t="s">
        <v>14</v>
      </c>
      <c r="K37952">
        <v>46</v>
      </c>
      <c r="L37952" t="s">
        <v>15</v>
      </c>
    </row>
    <row r="37953" spans="1:12">
      <c r="A37953" t="e">
        <f ca="1">E00251432151321</f>
        <v>#NAME?</v>
      </c>
      <c r="B37953">
        <v>494</v>
      </c>
      <c r="C37953" t="s">
        <v>63</v>
      </c>
      <c r="D37953" s="1">
        <v>42688</v>
      </c>
      <c r="F37953">
        <v>3</v>
      </c>
      <c r="G37953">
        <v>4019</v>
      </c>
      <c r="H37953" t="s">
        <v>26</v>
      </c>
      <c r="J37953" t="s">
        <v>14</v>
      </c>
      <c r="K37953">
        <v>49</v>
      </c>
      <c r="L37953" t="s">
        <v>15</v>
      </c>
    </row>
    <row r="37954" spans="1:12">
      <c r="A37954" t="e">
        <f ca="1">E00251616967721</f>
        <v>#NAME?</v>
      </c>
      <c r="B37954">
        <v>701</v>
      </c>
      <c r="C37954" t="s">
        <v>72</v>
      </c>
      <c r="D37954" s="1">
        <v>41745</v>
      </c>
      <c r="F37954">
        <v>1</v>
      </c>
      <c r="G37954">
        <v>2889</v>
      </c>
      <c r="H37954" t="s">
        <v>595</v>
      </c>
      <c r="J37954" t="s">
        <v>14</v>
      </c>
      <c r="K37954">
        <v>45</v>
      </c>
      <c r="L37954" t="s">
        <v>15</v>
      </c>
    </row>
    <row r="37955" spans="1:12">
      <c r="A37955" t="e">
        <f ca="1">E00251616967721</f>
        <v>#NAME?</v>
      </c>
      <c r="B37955">
        <v>701</v>
      </c>
      <c r="C37955" t="s">
        <v>72</v>
      </c>
      <c r="D37955" s="1">
        <v>42685</v>
      </c>
      <c r="F37955">
        <v>1</v>
      </c>
      <c r="G37955">
        <v>1369</v>
      </c>
      <c r="H37955" t="s">
        <v>373</v>
      </c>
      <c r="J37955" t="s">
        <v>14</v>
      </c>
      <c r="K37955">
        <v>47</v>
      </c>
      <c r="L37955" t="s">
        <v>15</v>
      </c>
    </row>
    <row r="37956" spans="1:12">
      <c r="A37956" t="e">
        <f ca="1">E00251432151321</f>
        <v>#NAME?</v>
      </c>
      <c r="B37956">
        <v>494</v>
      </c>
      <c r="C37956" t="s">
        <v>63</v>
      </c>
      <c r="D37956" s="1">
        <v>42871</v>
      </c>
      <c r="F37956">
        <v>1</v>
      </c>
      <c r="G37956">
        <v>4556</v>
      </c>
      <c r="H37956" t="s">
        <v>121</v>
      </c>
      <c r="J37956" t="s">
        <v>14</v>
      </c>
      <c r="K37956">
        <v>49</v>
      </c>
      <c r="L37956" t="s">
        <v>15</v>
      </c>
    </row>
    <row r="37957" spans="1:12">
      <c r="A37957" t="e">
        <f ca="1">E00251429326321</f>
        <v>#NAME?</v>
      </c>
      <c r="B37957">
        <v>291</v>
      </c>
      <c r="C37957" t="s">
        <v>160</v>
      </c>
      <c r="D37957" s="1">
        <v>41270</v>
      </c>
      <c r="F37957">
        <v>2</v>
      </c>
      <c r="G37957">
        <v>1748</v>
      </c>
      <c r="H37957" t="s">
        <v>907</v>
      </c>
      <c r="J37957" t="s">
        <v>14</v>
      </c>
      <c r="K37957">
        <v>46</v>
      </c>
      <c r="L37957" t="s">
        <v>15</v>
      </c>
    </row>
    <row r="37958" spans="1:12">
      <c r="A37958" t="e">
        <f ca="1">E00251711670221</f>
        <v>#NAME?</v>
      </c>
      <c r="B37958">
        <v>11</v>
      </c>
      <c r="C37958" t="s">
        <v>245</v>
      </c>
      <c r="D37958" s="1">
        <v>41697</v>
      </c>
      <c r="F37958">
        <v>1</v>
      </c>
      <c r="G37958">
        <v>72709</v>
      </c>
      <c r="H37958" t="s">
        <v>150</v>
      </c>
      <c r="J37958" t="s">
        <v>14</v>
      </c>
      <c r="K37958">
        <v>49</v>
      </c>
      <c r="L37958" t="s">
        <v>15</v>
      </c>
    </row>
    <row r="37959" spans="1:12">
      <c r="A37959" t="e">
        <f ca="1">E00251616967721</f>
        <v>#NAME?</v>
      </c>
      <c r="B37959">
        <v>701</v>
      </c>
      <c r="C37959" t="s">
        <v>72</v>
      </c>
      <c r="D37959" s="1">
        <v>42367</v>
      </c>
      <c r="F37959">
        <v>2</v>
      </c>
      <c r="G37959">
        <v>4556</v>
      </c>
      <c r="H37959" t="s">
        <v>121</v>
      </c>
      <c r="J37959" t="s">
        <v>14</v>
      </c>
      <c r="K37959">
        <v>46</v>
      </c>
      <c r="L37959" t="s">
        <v>15</v>
      </c>
    </row>
    <row r="37960" spans="1:12">
      <c r="A37960" t="e">
        <f ca="1">E00251616967721</f>
        <v>#NAME?</v>
      </c>
      <c r="B37960">
        <v>701</v>
      </c>
      <c r="C37960" t="s">
        <v>72</v>
      </c>
      <c r="D37960" s="1">
        <v>42395</v>
      </c>
      <c r="F37960">
        <v>3</v>
      </c>
      <c r="G37960">
        <v>4556</v>
      </c>
      <c r="H37960" t="s">
        <v>121</v>
      </c>
      <c r="J37960" t="s">
        <v>14</v>
      </c>
      <c r="K37960">
        <v>46</v>
      </c>
      <c r="L37960" t="s">
        <v>15</v>
      </c>
    </row>
    <row r="37961" spans="1:12">
      <c r="A37961" t="e">
        <f ca="1">E00251616967721</f>
        <v>#NAME?</v>
      </c>
      <c r="B37961">
        <v>701</v>
      </c>
      <c r="C37961" t="s">
        <v>72</v>
      </c>
      <c r="D37961" s="1">
        <v>42570</v>
      </c>
      <c r="F37961">
        <v>6</v>
      </c>
      <c r="G37961">
        <v>5533</v>
      </c>
      <c r="H37961" t="s">
        <v>537</v>
      </c>
      <c r="J37961" t="s">
        <v>14</v>
      </c>
      <c r="K37961">
        <v>47</v>
      </c>
      <c r="L37961" t="s">
        <v>15</v>
      </c>
    </row>
    <row r="37962" spans="1:12">
      <c r="A37962" t="e">
        <f ca="1">E00251616967721</f>
        <v>#NAME?</v>
      </c>
      <c r="B37962">
        <v>701</v>
      </c>
      <c r="C37962" t="s">
        <v>72</v>
      </c>
      <c r="D37962" s="1">
        <v>42614</v>
      </c>
      <c r="F37962">
        <v>3</v>
      </c>
      <c r="G37962">
        <v>27802</v>
      </c>
      <c r="H37962" t="s">
        <v>83</v>
      </c>
      <c r="J37962" t="s">
        <v>14</v>
      </c>
      <c r="K37962">
        <v>47</v>
      </c>
      <c r="L37962" t="s">
        <v>15</v>
      </c>
    </row>
    <row r="37963" spans="1:12">
      <c r="A37963" t="e">
        <f ca="1">E00251711670221</f>
        <v>#NAME?</v>
      </c>
      <c r="B37963">
        <v>11</v>
      </c>
      <c r="C37963" t="s">
        <v>245</v>
      </c>
      <c r="D37963" s="1">
        <v>41505</v>
      </c>
      <c r="F37963">
        <v>2</v>
      </c>
      <c r="G37963">
        <v>7243</v>
      </c>
      <c r="H37963" t="s">
        <v>42</v>
      </c>
      <c r="J37963" t="s">
        <v>14</v>
      </c>
      <c r="K37963">
        <v>49</v>
      </c>
      <c r="L37963" t="s">
        <v>15</v>
      </c>
    </row>
    <row r="37964" spans="1:12">
      <c r="A37964" t="e">
        <f ca="1">E00251711670221</f>
        <v>#NAME?</v>
      </c>
      <c r="B37964">
        <v>11</v>
      </c>
      <c r="C37964" t="s">
        <v>245</v>
      </c>
      <c r="D37964" s="1">
        <v>41753</v>
      </c>
      <c r="F37964">
        <v>2</v>
      </c>
      <c r="G37964">
        <v>7292</v>
      </c>
      <c r="H37964" t="s">
        <v>189</v>
      </c>
      <c r="J37964" t="s">
        <v>14</v>
      </c>
      <c r="K37964">
        <v>49</v>
      </c>
      <c r="L37964" t="s">
        <v>15</v>
      </c>
    </row>
    <row r="37965" spans="1:12">
      <c r="A37965" t="e">
        <f ca="1">E00251711670221</f>
        <v>#NAME?</v>
      </c>
      <c r="B37965">
        <v>11</v>
      </c>
      <c r="C37965" t="s">
        <v>245</v>
      </c>
      <c r="D37965" s="1">
        <v>42152</v>
      </c>
      <c r="F37965">
        <v>1</v>
      </c>
      <c r="G37965">
        <v>72632</v>
      </c>
      <c r="H37965" t="s">
        <v>107</v>
      </c>
      <c r="J37965" t="s">
        <v>14</v>
      </c>
      <c r="K37965">
        <v>50</v>
      </c>
      <c r="L37965" t="s">
        <v>15</v>
      </c>
    </row>
    <row r="37966" spans="1:12">
      <c r="A37966" t="e">
        <f ca="1">E00251616233021</f>
        <v>#NAME?</v>
      </c>
      <c r="B37966">
        <v>1325</v>
      </c>
      <c r="C37966" t="s">
        <v>605</v>
      </c>
      <c r="D37966" s="1">
        <v>40962</v>
      </c>
      <c r="F37966">
        <v>4</v>
      </c>
      <c r="G37966">
        <v>7820</v>
      </c>
      <c r="H37966" t="s">
        <v>233</v>
      </c>
      <c r="J37966" t="s">
        <v>14</v>
      </c>
      <c r="K37966">
        <v>49</v>
      </c>
      <c r="L37966" t="s">
        <v>22</v>
      </c>
    </row>
    <row r="37967" spans="1:12">
      <c r="A37967" t="e">
        <f ca="1">E00251711670221</f>
        <v>#NAME?</v>
      </c>
      <c r="B37967">
        <v>11</v>
      </c>
      <c r="C37967" t="s">
        <v>245</v>
      </c>
      <c r="D37967" s="1">
        <v>42510</v>
      </c>
      <c r="F37967">
        <v>1</v>
      </c>
      <c r="G37967">
        <v>72632</v>
      </c>
      <c r="H37967" t="s">
        <v>107</v>
      </c>
      <c r="J37967" t="s">
        <v>14</v>
      </c>
      <c r="K37967">
        <v>51</v>
      </c>
      <c r="L37967" t="s">
        <v>15</v>
      </c>
    </row>
    <row r="37968" spans="1:12">
      <c r="A37968" t="e">
        <f ca="1">E00251616967721</f>
        <v>#NAME?</v>
      </c>
      <c r="B37968">
        <v>701</v>
      </c>
      <c r="C37968" t="s">
        <v>72</v>
      </c>
      <c r="D37968" s="1">
        <v>43066</v>
      </c>
      <c r="F37968">
        <v>2</v>
      </c>
      <c r="G37968">
        <v>4556</v>
      </c>
      <c r="H37968" t="s">
        <v>121</v>
      </c>
      <c r="J37968" t="s">
        <v>14</v>
      </c>
      <c r="K37968">
        <v>48</v>
      </c>
      <c r="L37968" t="s">
        <v>15</v>
      </c>
    </row>
    <row r="37969" spans="1:12">
      <c r="A37969" t="e">
        <f ca="1">E00251711670221</f>
        <v>#NAME?</v>
      </c>
      <c r="B37969">
        <v>11</v>
      </c>
      <c r="C37969" t="s">
        <v>245</v>
      </c>
      <c r="D37969" s="1">
        <v>42200</v>
      </c>
      <c r="F37969">
        <v>2</v>
      </c>
      <c r="G37969">
        <v>4019</v>
      </c>
      <c r="H37969" t="s">
        <v>26</v>
      </c>
      <c r="J37969" t="s">
        <v>14</v>
      </c>
      <c r="K37969">
        <v>51</v>
      </c>
      <c r="L37969" t="s">
        <v>15</v>
      </c>
    </row>
    <row r="37970" spans="1:12">
      <c r="A37970" t="e">
        <f ca="1">E00251616967721</f>
        <v>#NAME?</v>
      </c>
      <c r="B37970">
        <v>701</v>
      </c>
      <c r="C37970" t="s">
        <v>72</v>
      </c>
      <c r="D37970" s="1">
        <v>41348</v>
      </c>
      <c r="F37970">
        <v>4</v>
      </c>
      <c r="G37970">
        <v>73390</v>
      </c>
      <c r="H37970" t="s">
        <v>66</v>
      </c>
      <c r="J37970" t="s">
        <v>14</v>
      </c>
      <c r="K37970">
        <v>44</v>
      </c>
      <c r="L37970" t="s">
        <v>15</v>
      </c>
    </row>
    <row r="37971" spans="1:12">
      <c r="A37971" t="e">
        <f ca="1">E00251711670221</f>
        <v>#NAME?</v>
      </c>
      <c r="B37971">
        <v>11</v>
      </c>
      <c r="C37971" t="s">
        <v>245</v>
      </c>
      <c r="D37971" s="1">
        <v>42499</v>
      </c>
      <c r="F37971">
        <v>1</v>
      </c>
      <c r="G37971">
        <v>72632</v>
      </c>
      <c r="H37971" t="s">
        <v>107</v>
      </c>
      <c r="J37971" t="s">
        <v>14</v>
      </c>
      <c r="K37971">
        <v>51</v>
      </c>
      <c r="L37971" t="s">
        <v>15</v>
      </c>
    </row>
    <row r="37972" spans="1:12">
      <c r="A37972" t="e">
        <f t="shared" ref="A37972:A37977" ca="1" si="353">E00251616967721</f>
        <v>#NAME?</v>
      </c>
      <c r="B37972">
        <v>701</v>
      </c>
      <c r="C37972" t="s">
        <v>72</v>
      </c>
      <c r="D37972" s="1">
        <v>41969</v>
      </c>
      <c r="F37972">
        <v>4</v>
      </c>
      <c r="G37972">
        <v>4556</v>
      </c>
      <c r="H37972" t="s">
        <v>121</v>
      </c>
      <c r="J37972" t="s">
        <v>14</v>
      </c>
      <c r="K37972">
        <v>45</v>
      </c>
      <c r="L37972" t="s">
        <v>15</v>
      </c>
    </row>
    <row r="37973" spans="1:12">
      <c r="A37973" t="e">
        <f t="shared" ca="1" si="353"/>
        <v>#NAME?</v>
      </c>
      <c r="B37973">
        <v>701</v>
      </c>
      <c r="C37973" t="s">
        <v>72</v>
      </c>
      <c r="D37973" s="1">
        <v>42367</v>
      </c>
      <c r="F37973">
        <v>5</v>
      </c>
      <c r="G37973">
        <v>2889</v>
      </c>
      <c r="H37973" t="s">
        <v>595</v>
      </c>
      <c r="J37973" t="s">
        <v>14</v>
      </c>
      <c r="K37973">
        <v>46</v>
      </c>
      <c r="L37973" t="s">
        <v>15</v>
      </c>
    </row>
    <row r="37974" spans="1:12">
      <c r="A37974" t="e">
        <f t="shared" ca="1" si="353"/>
        <v>#NAME?</v>
      </c>
      <c r="B37974">
        <v>701</v>
      </c>
      <c r="C37974" t="s">
        <v>72</v>
      </c>
      <c r="D37974" s="1">
        <v>42425</v>
      </c>
      <c r="F37974">
        <v>5</v>
      </c>
      <c r="G37974">
        <v>5533</v>
      </c>
      <c r="H37974" t="s">
        <v>537</v>
      </c>
      <c r="J37974" t="s">
        <v>14</v>
      </c>
      <c r="K37974">
        <v>47</v>
      </c>
      <c r="L37974" t="s">
        <v>15</v>
      </c>
    </row>
    <row r="37975" spans="1:12">
      <c r="A37975" t="e">
        <f t="shared" ca="1" si="353"/>
        <v>#NAME?</v>
      </c>
      <c r="B37975">
        <v>701</v>
      </c>
      <c r="C37975" t="s">
        <v>72</v>
      </c>
      <c r="D37975" s="1">
        <v>42186</v>
      </c>
      <c r="F37975">
        <v>2</v>
      </c>
      <c r="G37975">
        <v>4556</v>
      </c>
      <c r="H37975" t="s">
        <v>121</v>
      </c>
      <c r="J37975" t="s">
        <v>14</v>
      </c>
      <c r="K37975">
        <v>46</v>
      </c>
      <c r="L37975" t="s">
        <v>15</v>
      </c>
    </row>
    <row r="37976" spans="1:12">
      <c r="A37976" t="e">
        <f t="shared" ca="1" si="353"/>
        <v>#NAME?</v>
      </c>
      <c r="B37976">
        <v>701</v>
      </c>
      <c r="C37976" t="s">
        <v>72</v>
      </c>
      <c r="D37976" s="1">
        <v>42395</v>
      </c>
      <c r="F37976">
        <v>6</v>
      </c>
      <c r="G37976">
        <v>2889</v>
      </c>
      <c r="H37976" t="s">
        <v>595</v>
      </c>
      <c r="J37976" t="s">
        <v>14</v>
      </c>
      <c r="K37976">
        <v>46</v>
      </c>
      <c r="L37976" t="s">
        <v>15</v>
      </c>
    </row>
    <row r="37977" spans="1:12">
      <c r="A37977" t="e">
        <f t="shared" ca="1" si="353"/>
        <v>#NAME?</v>
      </c>
      <c r="B37977">
        <v>701</v>
      </c>
      <c r="C37977" t="s">
        <v>72</v>
      </c>
      <c r="D37977" s="1">
        <v>42397</v>
      </c>
      <c r="F37977">
        <v>6</v>
      </c>
      <c r="G37977">
        <v>2889</v>
      </c>
      <c r="H37977" t="s">
        <v>595</v>
      </c>
      <c r="J37977" t="s">
        <v>14</v>
      </c>
      <c r="K37977">
        <v>46</v>
      </c>
      <c r="L37977" t="s">
        <v>15</v>
      </c>
    </row>
    <row r="37978" spans="1:12">
      <c r="A37978" t="e">
        <f ca="1">E00251511139621</f>
        <v>#NAME?</v>
      </c>
      <c r="B37978">
        <v>28</v>
      </c>
      <c r="C37978" t="s">
        <v>153</v>
      </c>
      <c r="D37978" s="1">
        <v>41332</v>
      </c>
      <c r="F37978">
        <v>1</v>
      </c>
      <c r="G37978">
        <v>49390</v>
      </c>
      <c r="H37978" t="s">
        <v>59</v>
      </c>
      <c r="J37978" t="s">
        <v>14</v>
      </c>
      <c r="K37978">
        <v>52</v>
      </c>
      <c r="L37978" t="s">
        <v>15</v>
      </c>
    </row>
    <row r="37979" spans="1:12">
      <c r="A37979" t="e">
        <f ca="1">E00251511139621</f>
        <v>#NAME?</v>
      </c>
      <c r="B37979">
        <v>28</v>
      </c>
      <c r="C37979" t="s">
        <v>153</v>
      </c>
      <c r="D37979" s="1">
        <v>41824</v>
      </c>
      <c r="F37979">
        <v>1</v>
      </c>
      <c r="G37979">
        <v>37311</v>
      </c>
      <c r="H37979" t="s">
        <v>745</v>
      </c>
      <c r="J37979" t="s">
        <v>14</v>
      </c>
      <c r="K37979">
        <v>54</v>
      </c>
      <c r="L37979" t="s">
        <v>15</v>
      </c>
    </row>
    <row r="37980" spans="1:12">
      <c r="A37980" t="e">
        <f ca="1">E00251616967721</f>
        <v>#NAME?</v>
      </c>
      <c r="B37980">
        <v>701</v>
      </c>
      <c r="C37980" t="s">
        <v>72</v>
      </c>
      <c r="D37980" s="1">
        <v>42769</v>
      </c>
      <c r="F37980">
        <v>2</v>
      </c>
      <c r="G37980">
        <v>4556</v>
      </c>
      <c r="H37980" t="s">
        <v>121</v>
      </c>
      <c r="J37980" t="s">
        <v>14</v>
      </c>
      <c r="K37980">
        <v>47</v>
      </c>
      <c r="L37980" t="s">
        <v>15</v>
      </c>
    </row>
    <row r="37981" spans="1:12">
      <c r="A37981" t="e">
        <f ca="1">E00251616967721</f>
        <v>#NAME?</v>
      </c>
      <c r="B37981">
        <v>701</v>
      </c>
      <c r="C37981" t="s">
        <v>72</v>
      </c>
      <c r="D37981" s="1">
        <v>42395</v>
      </c>
      <c r="F37981">
        <v>5</v>
      </c>
      <c r="G37981">
        <v>5533</v>
      </c>
      <c r="H37981" t="s">
        <v>537</v>
      </c>
      <c r="J37981" t="s">
        <v>14</v>
      </c>
      <c r="K37981">
        <v>46</v>
      </c>
      <c r="L37981" t="s">
        <v>15</v>
      </c>
    </row>
    <row r="37982" spans="1:12">
      <c r="A37982" t="e">
        <f ca="1">E00251417971821</f>
        <v>#NAME?</v>
      </c>
      <c r="B37982">
        <v>3527</v>
      </c>
      <c r="C37982" t="s">
        <v>598</v>
      </c>
      <c r="D37982" s="1">
        <v>42178</v>
      </c>
      <c r="F37982">
        <v>1</v>
      </c>
      <c r="G37982">
        <v>311</v>
      </c>
      <c r="H37982" t="s">
        <v>599</v>
      </c>
      <c r="J37982" t="s">
        <v>14</v>
      </c>
      <c r="K37982">
        <v>57</v>
      </c>
      <c r="L37982" t="s">
        <v>15</v>
      </c>
    </row>
    <row r="37983" spans="1:12">
      <c r="A37983" t="e">
        <f ca="1">E00251510614621</f>
        <v>#NAME?</v>
      </c>
      <c r="B37983">
        <v>160</v>
      </c>
      <c r="C37983" t="s">
        <v>278</v>
      </c>
      <c r="D37983" s="1">
        <v>42160</v>
      </c>
      <c r="F37983">
        <v>1</v>
      </c>
      <c r="G37983">
        <v>5859</v>
      </c>
      <c r="H37983" t="s">
        <v>607</v>
      </c>
      <c r="J37983" t="s">
        <v>14</v>
      </c>
      <c r="K37983">
        <v>53</v>
      </c>
      <c r="L37983" t="s">
        <v>15</v>
      </c>
    </row>
    <row r="37984" spans="1:12">
      <c r="A37984" t="e">
        <f ca="1">E00251511139621</f>
        <v>#NAME?</v>
      </c>
      <c r="B37984">
        <v>28</v>
      </c>
      <c r="C37984" t="s">
        <v>153</v>
      </c>
      <c r="D37984" s="1">
        <v>42731</v>
      </c>
      <c r="F37984">
        <v>1</v>
      </c>
      <c r="G37984">
        <v>70583</v>
      </c>
      <c r="H37984" t="s">
        <v>525</v>
      </c>
      <c r="J37984" t="s">
        <v>14</v>
      </c>
      <c r="K37984">
        <v>56</v>
      </c>
      <c r="L37984" t="s">
        <v>15</v>
      </c>
    </row>
    <row r="37985" spans="1:12">
      <c r="A37985" t="e">
        <f ca="1">E00251510614621</f>
        <v>#NAME?</v>
      </c>
      <c r="B37985">
        <v>160</v>
      </c>
      <c r="C37985" t="s">
        <v>278</v>
      </c>
      <c r="D37985" s="1">
        <v>41348</v>
      </c>
      <c r="F37985">
        <v>2</v>
      </c>
      <c r="G37985">
        <v>49390</v>
      </c>
      <c r="H37985" t="s">
        <v>59</v>
      </c>
      <c r="J37985" t="s">
        <v>14</v>
      </c>
      <c r="K37985">
        <v>51</v>
      </c>
      <c r="L37985" t="s">
        <v>15</v>
      </c>
    </row>
    <row r="37986" spans="1:12">
      <c r="A37986" t="e">
        <f ca="1">E00251510614621</f>
        <v>#NAME?</v>
      </c>
      <c r="B37986">
        <v>160</v>
      </c>
      <c r="C37986" t="s">
        <v>278</v>
      </c>
      <c r="D37986" s="1">
        <v>42335</v>
      </c>
      <c r="F37986">
        <v>1</v>
      </c>
      <c r="G37986">
        <v>4019</v>
      </c>
      <c r="H37986" t="s">
        <v>26</v>
      </c>
      <c r="J37986" t="s">
        <v>14</v>
      </c>
      <c r="K37986">
        <v>53</v>
      </c>
      <c r="L37986" t="s">
        <v>15</v>
      </c>
    </row>
    <row r="37987" spans="1:12">
      <c r="A37987" t="e">
        <f ca="1">E00251511139621</f>
        <v>#NAME?</v>
      </c>
      <c r="B37987">
        <v>28</v>
      </c>
      <c r="C37987" t="s">
        <v>153</v>
      </c>
      <c r="D37987" s="1">
        <v>41024</v>
      </c>
      <c r="F37987">
        <v>2</v>
      </c>
      <c r="G37987">
        <v>4019</v>
      </c>
      <c r="H37987" t="s">
        <v>26</v>
      </c>
      <c r="J37987" t="s">
        <v>14</v>
      </c>
      <c r="K37987">
        <v>52</v>
      </c>
      <c r="L37987" t="s">
        <v>15</v>
      </c>
    </row>
    <row r="37988" spans="1:12">
      <c r="A37988" t="e">
        <f ca="1">E00251511139621</f>
        <v>#NAME?</v>
      </c>
      <c r="B37988">
        <v>28</v>
      </c>
      <c r="C37988" t="s">
        <v>153</v>
      </c>
      <c r="D37988" s="1">
        <v>41411</v>
      </c>
      <c r="F37988">
        <v>2</v>
      </c>
      <c r="G37988">
        <v>49390</v>
      </c>
      <c r="H37988" t="s">
        <v>59</v>
      </c>
      <c r="J37988" t="s">
        <v>14</v>
      </c>
      <c r="K37988">
        <v>53</v>
      </c>
      <c r="L37988" t="s">
        <v>15</v>
      </c>
    </row>
    <row r="37989" spans="1:12">
      <c r="A37989" t="e">
        <f ca="1">E00251511139621</f>
        <v>#NAME?</v>
      </c>
      <c r="B37989">
        <v>28</v>
      </c>
      <c r="C37989" t="s">
        <v>153</v>
      </c>
      <c r="D37989" s="1">
        <v>41551</v>
      </c>
      <c r="F37989">
        <v>4</v>
      </c>
      <c r="G37989">
        <v>4019</v>
      </c>
      <c r="H37989" t="s">
        <v>26</v>
      </c>
      <c r="J37989" t="s">
        <v>14</v>
      </c>
      <c r="K37989">
        <v>53</v>
      </c>
      <c r="L37989" t="s">
        <v>15</v>
      </c>
    </row>
    <row r="37990" spans="1:12">
      <c r="A37990" t="e">
        <f ca="1">E00251511139621</f>
        <v>#NAME?</v>
      </c>
      <c r="B37990">
        <v>28</v>
      </c>
      <c r="C37990" t="s">
        <v>153</v>
      </c>
      <c r="D37990" s="1">
        <v>41820</v>
      </c>
      <c r="F37990">
        <v>1</v>
      </c>
      <c r="G37990">
        <v>49390</v>
      </c>
      <c r="H37990" t="s">
        <v>59</v>
      </c>
      <c r="J37990" t="s">
        <v>14</v>
      </c>
      <c r="K37990">
        <v>54</v>
      </c>
      <c r="L37990" t="s">
        <v>15</v>
      </c>
    </row>
    <row r="37991" spans="1:12">
      <c r="A37991" t="e">
        <f ca="1">E00251616233021</f>
        <v>#NAME?</v>
      </c>
      <c r="B37991">
        <v>1325</v>
      </c>
      <c r="C37991" t="s">
        <v>605</v>
      </c>
      <c r="D37991" s="1">
        <v>42759</v>
      </c>
      <c r="F37991">
        <v>2</v>
      </c>
      <c r="G37991">
        <v>2720</v>
      </c>
      <c r="H37991" t="s">
        <v>65</v>
      </c>
      <c r="J37991" t="s">
        <v>14</v>
      </c>
      <c r="K37991">
        <v>54</v>
      </c>
      <c r="L37991" t="s">
        <v>15</v>
      </c>
    </row>
    <row r="37992" spans="1:12">
      <c r="A37992" t="e">
        <f ca="1">E00251510614621</f>
        <v>#NAME?</v>
      </c>
      <c r="B37992">
        <v>160</v>
      </c>
      <c r="C37992" t="s">
        <v>278</v>
      </c>
      <c r="D37992" s="1">
        <v>40991</v>
      </c>
      <c r="F37992">
        <v>1</v>
      </c>
      <c r="G37992">
        <v>2720</v>
      </c>
      <c r="H37992" t="s">
        <v>65</v>
      </c>
      <c r="J37992" t="s">
        <v>14</v>
      </c>
      <c r="K37992">
        <v>50</v>
      </c>
      <c r="L37992" t="s">
        <v>15</v>
      </c>
    </row>
    <row r="37993" spans="1:12">
      <c r="A37993" t="e">
        <f ca="1">E00251718071621</f>
        <v>#NAME?</v>
      </c>
      <c r="B37993">
        <v>1786</v>
      </c>
      <c r="C37993" t="s">
        <v>37</v>
      </c>
      <c r="D37993" s="1">
        <v>42485</v>
      </c>
      <c r="F37993">
        <v>1</v>
      </c>
      <c r="G37993">
        <v>30000</v>
      </c>
      <c r="H37993" t="s">
        <v>144</v>
      </c>
      <c r="J37993" t="s">
        <v>14</v>
      </c>
      <c r="K37993">
        <v>54</v>
      </c>
      <c r="L37993" t="s">
        <v>15</v>
      </c>
    </row>
    <row r="37994" spans="1:12">
      <c r="A37994" t="e">
        <f ca="1">E00251510614621</f>
        <v>#NAME?</v>
      </c>
      <c r="B37994">
        <v>160</v>
      </c>
      <c r="C37994" t="s">
        <v>278</v>
      </c>
      <c r="D37994" s="1">
        <v>41563</v>
      </c>
      <c r="F37994">
        <v>5</v>
      </c>
      <c r="G37994">
        <v>49390</v>
      </c>
      <c r="H37994" t="s">
        <v>59</v>
      </c>
      <c r="J37994" t="s">
        <v>14</v>
      </c>
      <c r="K37994">
        <v>51</v>
      </c>
      <c r="L37994" t="s">
        <v>15</v>
      </c>
    </row>
    <row r="37995" spans="1:12">
      <c r="A37995" t="e">
        <f ca="1">E00251510614621</f>
        <v>#NAME?</v>
      </c>
      <c r="B37995">
        <v>160</v>
      </c>
      <c r="C37995" t="s">
        <v>278</v>
      </c>
      <c r="D37995" s="1">
        <v>41969</v>
      </c>
      <c r="F37995">
        <v>3</v>
      </c>
      <c r="G37995">
        <v>4019</v>
      </c>
      <c r="H37995" t="s">
        <v>26</v>
      </c>
      <c r="J37995" t="s">
        <v>14</v>
      </c>
      <c r="K37995">
        <v>52</v>
      </c>
      <c r="L37995" t="s">
        <v>15</v>
      </c>
    </row>
    <row r="37996" spans="1:12">
      <c r="A37996" t="e">
        <f ca="1">E00251511139621</f>
        <v>#NAME?</v>
      </c>
      <c r="B37996">
        <v>28</v>
      </c>
      <c r="C37996" t="s">
        <v>153</v>
      </c>
      <c r="D37996" s="1">
        <v>42478</v>
      </c>
      <c r="F37996">
        <v>2</v>
      </c>
      <c r="G37996">
        <v>4019</v>
      </c>
      <c r="H37996" t="s">
        <v>26</v>
      </c>
      <c r="J37996" t="s">
        <v>14</v>
      </c>
      <c r="K37996">
        <v>56</v>
      </c>
      <c r="L37996" t="s">
        <v>15</v>
      </c>
    </row>
    <row r="37997" spans="1:12">
      <c r="A37997" t="e">
        <f ca="1">E00251511139621</f>
        <v>#NAME?</v>
      </c>
      <c r="B37997">
        <v>28</v>
      </c>
      <c r="C37997" t="s">
        <v>153</v>
      </c>
      <c r="D37997" s="1">
        <v>43098</v>
      </c>
      <c r="F37997">
        <v>1</v>
      </c>
      <c r="G37997">
        <v>7869</v>
      </c>
      <c r="H37997" t="s">
        <v>470</v>
      </c>
      <c r="J37997" t="s">
        <v>14</v>
      </c>
      <c r="K37997">
        <v>57</v>
      </c>
      <c r="L37997" t="s">
        <v>22</v>
      </c>
    </row>
    <row r="37998" spans="1:12">
      <c r="A37998" t="e">
        <f ca="1">E00251511139621</f>
        <v>#NAME?</v>
      </c>
      <c r="B37998">
        <v>28</v>
      </c>
      <c r="C37998" t="s">
        <v>153</v>
      </c>
      <c r="D37998" s="1">
        <v>41183</v>
      </c>
      <c r="F37998">
        <v>1</v>
      </c>
      <c r="G37998">
        <v>49390</v>
      </c>
      <c r="H37998" t="s">
        <v>59</v>
      </c>
      <c r="J37998" t="s">
        <v>14</v>
      </c>
      <c r="K37998">
        <v>52</v>
      </c>
      <c r="L37998" t="s">
        <v>15</v>
      </c>
    </row>
    <row r="37999" spans="1:12">
      <c r="A37999" t="e">
        <f ca="1">E00251510614621</f>
        <v>#NAME?</v>
      </c>
      <c r="B37999">
        <v>160</v>
      </c>
      <c r="C37999" t="s">
        <v>278</v>
      </c>
      <c r="D37999" s="1">
        <v>42874</v>
      </c>
      <c r="F37999">
        <v>2</v>
      </c>
      <c r="G37999">
        <v>5368</v>
      </c>
      <c r="H37999" t="s">
        <v>101</v>
      </c>
      <c r="J37999" t="s">
        <v>14</v>
      </c>
      <c r="K37999">
        <v>55</v>
      </c>
      <c r="L37999" t="s">
        <v>15</v>
      </c>
    </row>
    <row r="38000" spans="1:12">
      <c r="A38000" t="e">
        <f ca="1">E00251510614621</f>
        <v>#NAME?</v>
      </c>
      <c r="B38000">
        <v>160</v>
      </c>
      <c r="C38000" t="s">
        <v>278</v>
      </c>
      <c r="D38000" s="1">
        <v>42116</v>
      </c>
      <c r="F38000">
        <v>3</v>
      </c>
      <c r="G38000">
        <v>49390</v>
      </c>
      <c r="H38000" t="s">
        <v>59</v>
      </c>
      <c r="J38000" t="s">
        <v>14</v>
      </c>
      <c r="K38000">
        <v>53</v>
      </c>
      <c r="L38000" t="s">
        <v>15</v>
      </c>
    </row>
    <row r="38001" spans="1:12">
      <c r="A38001" t="e">
        <f ca="1">E00251616233021</f>
        <v>#NAME?</v>
      </c>
      <c r="B38001">
        <v>1325</v>
      </c>
      <c r="C38001" t="s">
        <v>605</v>
      </c>
      <c r="D38001" s="1">
        <v>41101</v>
      </c>
      <c r="F38001">
        <v>1</v>
      </c>
      <c r="G38001">
        <v>56400</v>
      </c>
      <c r="H38001" t="s">
        <v>91</v>
      </c>
      <c r="J38001" t="s">
        <v>14</v>
      </c>
      <c r="K38001">
        <v>50</v>
      </c>
      <c r="L38001" t="s">
        <v>15</v>
      </c>
    </row>
    <row r="38002" spans="1:12">
      <c r="A38002" t="e">
        <f ca="1">E00251429326321</f>
        <v>#NAME?</v>
      </c>
      <c r="B38002">
        <v>291</v>
      </c>
      <c r="C38002" t="s">
        <v>160</v>
      </c>
      <c r="D38002" s="1">
        <v>41213</v>
      </c>
      <c r="F38002">
        <v>1</v>
      </c>
      <c r="G38002">
        <v>49390</v>
      </c>
      <c r="H38002" t="s">
        <v>59</v>
      </c>
      <c r="J38002" t="s">
        <v>14</v>
      </c>
      <c r="K38002">
        <v>45</v>
      </c>
      <c r="L38002" t="s">
        <v>15</v>
      </c>
    </row>
    <row r="38003" spans="1:12">
      <c r="A38003" t="e">
        <f ca="1">E00251429326321</f>
        <v>#NAME?</v>
      </c>
      <c r="B38003">
        <v>291</v>
      </c>
      <c r="C38003" t="s">
        <v>160</v>
      </c>
      <c r="D38003" s="1">
        <v>41270</v>
      </c>
      <c r="F38003">
        <v>3</v>
      </c>
      <c r="G38003">
        <v>49390</v>
      </c>
      <c r="H38003" t="s">
        <v>59</v>
      </c>
      <c r="J38003" t="s">
        <v>14</v>
      </c>
      <c r="K38003">
        <v>46</v>
      </c>
      <c r="L38003" t="s">
        <v>15</v>
      </c>
    </row>
    <row r="38004" spans="1:12">
      <c r="A38004" t="e">
        <f ca="1">E00251510614621</f>
        <v>#NAME?</v>
      </c>
      <c r="B38004">
        <v>160</v>
      </c>
      <c r="C38004" t="s">
        <v>278</v>
      </c>
      <c r="D38004" s="1">
        <v>43087</v>
      </c>
      <c r="F38004">
        <v>4</v>
      </c>
      <c r="G38004">
        <v>4019</v>
      </c>
      <c r="H38004" t="s">
        <v>26</v>
      </c>
      <c r="J38004" t="s">
        <v>14</v>
      </c>
      <c r="K38004">
        <v>56</v>
      </c>
      <c r="L38004" t="s">
        <v>15</v>
      </c>
    </row>
    <row r="38005" spans="1:12">
      <c r="A38005" t="e">
        <f ca="1">E00251531371621</f>
        <v>#NAME?</v>
      </c>
      <c r="B38005">
        <v>116</v>
      </c>
      <c r="C38005" t="s">
        <v>600</v>
      </c>
      <c r="D38005" s="1">
        <v>42878</v>
      </c>
      <c r="F38005">
        <v>2</v>
      </c>
      <c r="G38005">
        <v>4019</v>
      </c>
      <c r="H38005" t="s">
        <v>26</v>
      </c>
      <c r="J38005" t="s">
        <v>14</v>
      </c>
      <c r="K38005">
        <v>63</v>
      </c>
      <c r="L38005" t="s">
        <v>15</v>
      </c>
    </row>
    <row r="38006" spans="1:12">
      <c r="A38006" t="e">
        <f ca="1">E00251531371621</f>
        <v>#NAME?</v>
      </c>
      <c r="B38006">
        <v>116</v>
      </c>
      <c r="C38006" t="s">
        <v>600</v>
      </c>
      <c r="D38006" s="1">
        <v>43080</v>
      </c>
      <c r="F38006">
        <v>1</v>
      </c>
      <c r="G38006">
        <v>4149</v>
      </c>
      <c r="H38006" t="s">
        <v>703</v>
      </c>
      <c r="J38006" t="s">
        <v>14</v>
      </c>
      <c r="K38006">
        <v>64</v>
      </c>
      <c r="L38006" t="s">
        <v>15</v>
      </c>
    </row>
    <row r="38007" spans="1:12">
      <c r="A38007" t="e">
        <f ca="1">E00251716565521</f>
        <v>#NAME?</v>
      </c>
      <c r="B38007">
        <v>7504</v>
      </c>
      <c r="C38007" t="s">
        <v>162</v>
      </c>
      <c r="D38007" s="1">
        <v>42872</v>
      </c>
      <c r="F38007">
        <v>1</v>
      </c>
      <c r="G38007">
        <v>496</v>
      </c>
      <c r="H38007" t="s">
        <v>190</v>
      </c>
      <c r="J38007" t="s">
        <v>14</v>
      </c>
      <c r="K38007">
        <v>57</v>
      </c>
      <c r="L38007" t="s">
        <v>15</v>
      </c>
    </row>
    <row r="38008" spans="1:12">
      <c r="A38008" t="e">
        <f ca="1">E00251510614621</f>
        <v>#NAME?</v>
      </c>
      <c r="B38008">
        <v>160</v>
      </c>
      <c r="C38008" t="s">
        <v>278</v>
      </c>
      <c r="D38008" s="1">
        <v>42948</v>
      </c>
      <c r="F38008">
        <v>4</v>
      </c>
      <c r="G38008">
        <v>5859</v>
      </c>
      <c r="H38008" t="s">
        <v>607</v>
      </c>
      <c r="J38008" t="s">
        <v>14</v>
      </c>
      <c r="K38008">
        <v>55</v>
      </c>
      <c r="L38008" t="s">
        <v>15</v>
      </c>
    </row>
    <row r="38009" spans="1:12">
      <c r="A38009" t="e">
        <f t="shared" ref="A38009:A38018" ca="1" si="354">E00251531371621</f>
        <v>#NAME?</v>
      </c>
      <c r="B38009">
        <v>701</v>
      </c>
      <c r="C38009" t="s">
        <v>72</v>
      </c>
      <c r="D38009" s="1">
        <v>41299</v>
      </c>
      <c r="F38009">
        <v>1</v>
      </c>
      <c r="G38009">
        <v>3629</v>
      </c>
      <c r="H38009" t="s">
        <v>609</v>
      </c>
      <c r="J38009" t="s">
        <v>14</v>
      </c>
      <c r="K38009">
        <v>59</v>
      </c>
      <c r="L38009" t="s">
        <v>15</v>
      </c>
    </row>
    <row r="38010" spans="1:12">
      <c r="A38010" t="e">
        <f t="shared" ca="1" si="354"/>
        <v>#NAME?</v>
      </c>
      <c r="B38010">
        <v>701</v>
      </c>
      <c r="C38010" t="s">
        <v>72</v>
      </c>
      <c r="D38010" s="1">
        <v>41558</v>
      </c>
      <c r="F38010">
        <v>1</v>
      </c>
      <c r="G38010">
        <v>3629</v>
      </c>
      <c r="H38010" t="s">
        <v>609</v>
      </c>
      <c r="J38010" t="s">
        <v>14</v>
      </c>
      <c r="K38010">
        <v>60</v>
      </c>
      <c r="L38010" t="s">
        <v>15</v>
      </c>
    </row>
    <row r="38011" spans="1:12">
      <c r="A38011" t="e">
        <f t="shared" ca="1" si="354"/>
        <v>#NAME?</v>
      </c>
      <c r="B38011">
        <v>701</v>
      </c>
      <c r="C38011" t="s">
        <v>72</v>
      </c>
      <c r="D38011" s="1">
        <v>41947</v>
      </c>
      <c r="F38011">
        <v>2</v>
      </c>
      <c r="G38011">
        <v>4019</v>
      </c>
      <c r="H38011" t="s">
        <v>26</v>
      </c>
      <c r="J38011" t="s">
        <v>14</v>
      </c>
      <c r="K38011">
        <v>61</v>
      </c>
      <c r="L38011" t="s">
        <v>15</v>
      </c>
    </row>
    <row r="38012" spans="1:12">
      <c r="A38012" t="e">
        <f t="shared" ca="1" si="354"/>
        <v>#NAME?</v>
      </c>
      <c r="B38012">
        <v>116</v>
      </c>
      <c r="C38012" t="s">
        <v>600</v>
      </c>
      <c r="D38012" s="1">
        <v>42696</v>
      </c>
      <c r="F38012">
        <v>4</v>
      </c>
      <c r="G38012">
        <v>25000</v>
      </c>
      <c r="H38012" t="s">
        <v>178</v>
      </c>
      <c r="J38012" t="s">
        <v>14</v>
      </c>
      <c r="K38012">
        <v>63</v>
      </c>
      <c r="L38012" t="s">
        <v>15</v>
      </c>
    </row>
    <row r="38013" spans="1:12">
      <c r="A38013" t="e">
        <f t="shared" ca="1" si="354"/>
        <v>#NAME?</v>
      </c>
      <c r="B38013">
        <v>116</v>
      </c>
      <c r="C38013" t="s">
        <v>600</v>
      </c>
      <c r="D38013" s="1">
        <v>42726</v>
      </c>
      <c r="F38013">
        <v>4</v>
      </c>
      <c r="G38013">
        <v>2809</v>
      </c>
      <c r="H38013" t="s">
        <v>90</v>
      </c>
      <c r="J38013" t="s">
        <v>14</v>
      </c>
      <c r="K38013">
        <v>63</v>
      </c>
      <c r="L38013" t="s">
        <v>15</v>
      </c>
    </row>
    <row r="38014" spans="1:12">
      <c r="A38014" t="e">
        <f t="shared" ca="1" si="354"/>
        <v>#NAME?</v>
      </c>
      <c r="B38014">
        <v>701</v>
      </c>
      <c r="C38014" t="s">
        <v>72</v>
      </c>
      <c r="D38014" s="1">
        <v>41278</v>
      </c>
      <c r="F38014">
        <v>3</v>
      </c>
      <c r="G38014">
        <v>30000</v>
      </c>
      <c r="H38014" t="s">
        <v>144</v>
      </c>
      <c r="J38014" t="s">
        <v>14</v>
      </c>
      <c r="K38014">
        <v>59</v>
      </c>
      <c r="L38014" t="s">
        <v>15</v>
      </c>
    </row>
    <row r="38015" spans="1:12">
      <c r="A38015" t="e">
        <f t="shared" ca="1" si="354"/>
        <v>#NAME?</v>
      </c>
      <c r="B38015">
        <v>116</v>
      </c>
      <c r="C38015" t="s">
        <v>600</v>
      </c>
      <c r="D38015" s="1">
        <v>42318</v>
      </c>
      <c r="F38015">
        <v>3</v>
      </c>
      <c r="G38015">
        <v>4019</v>
      </c>
      <c r="H38015" t="s">
        <v>26</v>
      </c>
      <c r="J38015" t="s">
        <v>14</v>
      </c>
      <c r="K38015">
        <v>62</v>
      </c>
      <c r="L38015" t="s">
        <v>15</v>
      </c>
    </row>
    <row r="38016" spans="1:12">
      <c r="A38016" t="e">
        <f t="shared" ca="1" si="354"/>
        <v>#NAME?</v>
      </c>
      <c r="B38016">
        <v>116</v>
      </c>
      <c r="C38016" t="s">
        <v>600</v>
      </c>
      <c r="D38016" s="1">
        <v>42431</v>
      </c>
      <c r="F38016">
        <v>1</v>
      </c>
      <c r="G38016">
        <v>25000</v>
      </c>
      <c r="H38016" t="s">
        <v>178</v>
      </c>
      <c r="J38016" t="s">
        <v>14</v>
      </c>
      <c r="K38016">
        <v>62</v>
      </c>
      <c r="L38016" t="s">
        <v>15</v>
      </c>
    </row>
    <row r="38017" spans="1:12">
      <c r="A38017" t="e">
        <f t="shared" ca="1" si="354"/>
        <v>#NAME?</v>
      </c>
      <c r="B38017">
        <v>116</v>
      </c>
      <c r="C38017" t="s">
        <v>600</v>
      </c>
      <c r="D38017" s="1">
        <v>42528</v>
      </c>
      <c r="F38017">
        <v>1</v>
      </c>
      <c r="G38017">
        <v>25000</v>
      </c>
      <c r="H38017" t="s">
        <v>178</v>
      </c>
      <c r="J38017" t="s">
        <v>14</v>
      </c>
      <c r="K38017">
        <v>62</v>
      </c>
      <c r="L38017" t="s">
        <v>15</v>
      </c>
    </row>
    <row r="38018" spans="1:12">
      <c r="A38018" t="e">
        <f t="shared" ca="1" si="354"/>
        <v>#NAME?</v>
      </c>
      <c r="B38018">
        <v>116</v>
      </c>
      <c r="C38018" t="s">
        <v>600</v>
      </c>
      <c r="D38018" s="1">
        <v>42816</v>
      </c>
      <c r="F38018">
        <v>1</v>
      </c>
      <c r="G38018">
        <v>2811</v>
      </c>
      <c r="H38018" t="s">
        <v>603</v>
      </c>
      <c r="J38018" t="s">
        <v>14</v>
      </c>
      <c r="K38018">
        <v>63</v>
      </c>
      <c r="L38018" t="s">
        <v>15</v>
      </c>
    </row>
    <row r="38019" spans="1:12">
      <c r="A38019" t="e">
        <f ca="1">E00251510614621</f>
        <v>#NAME?</v>
      </c>
      <c r="B38019">
        <v>160</v>
      </c>
      <c r="C38019" t="s">
        <v>278</v>
      </c>
      <c r="D38019" s="1">
        <v>41211</v>
      </c>
      <c r="F38019">
        <v>1</v>
      </c>
      <c r="G38019">
        <v>49390</v>
      </c>
      <c r="H38019" t="s">
        <v>59</v>
      </c>
      <c r="J38019" t="s">
        <v>14</v>
      </c>
      <c r="K38019">
        <v>50</v>
      </c>
      <c r="L38019" t="s">
        <v>15</v>
      </c>
    </row>
    <row r="38020" spans="1:12">
      <c r="A38020" t="e">
        <f ca="1">E00251510614621</f>
        <v>#NAME?</v>
      </c>
      <c r="B38020">
        <v>160</v>
      </c>
      <c r="C38020" t="s">
        <v>278</v>
      </c>
      <c r="D38020" s="1">
        <v>41285</v>
      </c>
      <c r="F38020">
        <v>2</v>
      </c>
      <c r="G38020">
        <v>49390</v>
      </c>
      <c r="H38020" t="s">
        <v>59</v>
      </c>
      <c r="J38020" t="s">
        <v>14</v>
      </c>
      <c r="K38020">
        <v>51</v>
      </c>
      <c r="L38020" t="s">
        <v>15</v>
      </c>
    </row>
    <row r="38021" spans="1:12">
      <c r="A38021" t="e">
        <f ca="1">E00251510614621</f>
        <v>#NAME?</v>
      </c>
      <c r="B38021">
        <v>160</v>
      </c>
      <c r="C38021" t="s">
        <v>278</v>
      </c>
      <c r="D38021" s="1">
        <v>41948</v>
      </c>
      <c r="F38021">
        <v>2</v>
      </c>
      <c r="G38021">
        <v>5859</v>
      </c>
      <c r="H38021" t="s">
        <v>607</v>
      </c>
      <c r="J38021" t="s">
        <v>14</v>
      </c>
      <c r="K38021">
        <v>52</v>
      </c>
      <c r="L38021" t="s">
        <v>15</v>
      </c>
    </row>
    <row r="38022" spans="1:12">
      <c r="A38022" t="e">
        <f ca="1">E00251531371621</f>
        <v>#NAME?</v>
      </c>
      <c r="B38022">
        <v>116</v>
      </c>
      <c r="C38022" t="s">
        <v>600</v>
      </c>
      <c r="D38022" s="1">
        <v>42816</v>
      </c>
      <c r="F38022">
        <v>5</v>
      </c>
      <c r="G38022">
        <v>2809</v>
      </c>
      <c r="H38022" t="s">
        <v>90</v>
      </c>
      <c r="J38022" t="s">
        <v>14</v>
      </c>
      <c r="K38022">
        <v>63</v>
      </c>
      <c r="L38022" t="s">
        <v>15</v>
      </c>
    </row>
    <row r="38023" spans="1:12">
      <c r="A38023" t="e">
        <f ca="1">E00251429326321</f>
        <v>#NAME?</v>
      </c>
      <c r="B38023">
        <v>291</v>
      </c>
      <c r="C38023" t="s">
        <v>160</v>
      </c>
      <c r="D38023" s="1">
        <v>42278</v>
      </c>
      <c r="F38023">
        <v>1</v>
      </c>
      <c r="G38023">
        <v>52100</v>
      </c>
      <c r="H38023" t="s">
        <v>516</v>
      </c>
      <c r="J38023" t="s">
        <v>14</v>
      </c>
      <c r="K38023">
        <v>48</v>
      </c>
      <c r="L38023" t="s">
        <v>15</v>
      </c>
    </row>
    <row r="38024" spans="1:12">
      <c r="A38024" t="e">
        <f ca="1">E00251510614621</f>
        <v>#NAME?</v>
      </c>
      <c r="B38024">
        <v>160</v>
      </c>
      <c r="C38024" t="s">
        <v>278</v>
      </c>
      <c r="D38024" s="1">
        <v>42325</v>
      </c>
      <c r="F38024">
        <v>2</v>
      </c>
      <c r="G38024">
        <v>4019</v>
      </c>
      <c r="H38024" t="s">
        <v>26</v>
      </c>
      <c r="J38024" t="s">
        <v>14</v>
      </c>
      <c r="K38024">
        <v>53</v>
      </c>
      <c r="L38024" t="s">
        <v>15</v>
      </c>
    </row>
    <row r="38025" spans="1:12">
      <c r="A38025" t="e">
        <f ca="1">E00251510614621</f>
        <v>#NAME?</v>
      </c>
      <c r="B38025">
        <v>160</v>
      </c>
      <c r="C38025" t="s">
        <v>278</v>
      </c>
      <c r="D38025" s="1">
        <v>42362</v>
      </c>
      <c r="F38025">
        <v>4</v>
      </c>
      <c r="G38025">
        <v>49390</v>
      </c>
      <c r="H38025" t="s">
        <v>59</v>
      </c>
      <c r="J38025" t="s">
        <v>14</v>
      </c>
      <c r="K38025">
        <v>54</v>
      </c>
      <c r="L38025" t="s">
        <v>15</v>
      </c>
    </row>
    <row r="38026" spans="1:12">
      <c r="A38026" t="e">
        <f ca="1">E00251510614621</f>
        <v>#NAME?</v>
      </c>
      <c r="B38026">
        <v>160</v>
      </c>
      <c r="C38026" t="s">
        <v>278</v>
      </c>
      <c r="D38026" s="1">
        <v>41544</v>
      </c>
      <c r="F38026">
        <v>3</v>
      </c>
      <c r="G38026">
        <v>4019</v>
      </c>
      <c r="H38026" t="s">
        <v>26</v>
      </c>
      <c r="J38026" t="s">
        <v>14</v>
      </c>
      <c r="K38026">
        <v>51</v>
      </c>
      <c r="L38026" t="s">
        <v>15</v>
      </c>
    </row>
    <row r="38027" spans="1:12">
      <c r="A38027" t="e">
        <f ca="1">E00251531371621</f>
        <v>#NAME?</v>
      </c>
      <c r="B38027">
        <v>701</v>
      </c>
      <c r="C38027" t="s">
        <v>72</v>
      </c>
      <c r="D38027" s="1">
        <v>41299</v>
      </c>
      <c r="F38027">
        <v>2</v>
      </c>
      <c r="G38027">
        <v>4019</v>
      </c>
      <c r="H38027" t="s">
        <v>26</v>
      </c>
      <c r="J38027" t="s">
        <v>14</v>
      </c>
      <c r="K38027">
        <v>59</v>
      </c>
      <c r="L38027" t="s">
        <v>15</v>
      </c>
    </row>
    <row r="38028" spans="1:12">
      <c r="A38028" t="e">
        <f ca="1">E00251531371621</f>
        <v>#NAME?</v>
      </c>
      <c r="B38028">
        <v>701</v>
      </c>
      <c r="C38028" t="s">
        <v>72</v>
      </c>
      <c r="D38028" s="1">
        <v>41947</v>
      </c>
      <c r="F38028">
        <v>3</v>
      </c>
      <c r="G38028">
        <v>30000</v>
      </c>
      <c r="H38028" t="s">
        <v>144</v>
      </c>
      <c r="J38028" t="s">
        <v>14</v>
      </c>
      <c r="K38028">
        <v>61</v>
      </c>
      <c r="L38028" t="s">
        <v>15</v>
      </c>
    </row>
    <row r="38029" spans="1:12">
      <c r="A38029" t="e">
        <f ca="1">E00251511139621</f>
        <v>#NAME?</v>
      </c>
      <c r="B38029">
        <v>28</v>
      </c>
      <c r="C38029" t="s">
        <v>153</v>
      </c>
      <c r="D38029" s="1">
        <v>41523</v>
      </c>
      <c r="F38029">
        <v>3</v>
      </c>
      <c r="G38029">
        <v>4019</v>
      </c>
      <c r="H38029" t="s">
        <v>26</v>
      </c>
      <c r="J38029" t="s">
        <v>14</v>
      </c>
      <c r="K38029">
        <v>53</v>
      </c>
      <c r="L38029" t="s">
        <v>15</v>
      </c>
    </row>
    <row r="38030" spans="1:12">
      <c r="A38030" t="e">
        <f ca="1">E00251510614621</f>
        <v>#NAME?</v>
      </c>
      <c r="B38030">
        <v>160</v>
      </c>
      <c r="C38030" t="s">
        <v>278</v>
      </c>
      <c r="D38030" s="1">
        <v>41592</v>
      </c>
      <c r="F38030">
        <v>1</v>
      </c>
      <c r="G38030">
        <v>2720</v>
      </c>
      <c r="H38030" t="s">
        <v>65</v>
      </c>
      <c r="J38030" t="s">
        <v>14</v>
      </c>
      <c r="K38030">
        <v>51</v>
      </c>
      <c r="L38030" t="s">
        <v>15</v>
      </c>
    </row>
    <row r="38031" spans="1:12">
      <c r="A38031" t="e">
        <f ca="1">E00251510614621</f>
        <v>#NAME?</v>
      </c>
      <c r="B38031">
        <v>160</v>
      </c>
      <c r="C38031" t="s">
        <v>278</v>
      </c>
      <c r="D38031" s="1">
        <v>41752</v>
      </c>
      <c r="F38031">
        <v>1</v>
      </c>
      <c r="G38031">
        <v>2720</v>
      </c>
      <c r="H38031" t="s">
        <v>65</v>
      </c>
      <c r="J38031" t="s">
        <v>14</v>
      </c>
      <c r="K38031">
        <v>52</v>
      </c>
      <c r="L38031" t="s">
        <v>15</v>
      </c>
    </row>
    <row r="38032" spans="1:12">
      <c r="A38032" t="e">
        <f ca="1">E00251510614621</f>
        <v>#NAME?</v>
      </c>
      <c r="B38032">
        <v>160</v>
      </c>
      <c r="C38032" t="s">
        <v>278</v>
      </c>
      <c r="D38032" s="1">
        <v>42576</v>
      </c>
      <c r="F38032">
        <v>5</v>
      </c>
      <c r="G38032">
        <v>49390</v>
      </c>
      <c r="H38032" t="s">
        <v>59</v>
      </c>
      <c r="J38032" t="s">
        <v>14</v>
      </c>
      <c r="K38032">
        <v>54</v>
      </c>
      <c r="L38032" t="s">
        <v>15</v>
      </c>
    </row>
    <row r="38033" spans="1:12">
      <c r="A38033" t="e">
        <f ca="1">E00251510614621</f>
        <v>#NAME?</v>
      </c>
      <c r="B38033">
        <v>160</v>
      </c>
      <c r="C38033" t="s">
        <v>278</v>
      </c>
      <c r="D38033" s="1">
        <v>42948</v>
      </c>
      <c r="F38033">
        <v>1</v>
      </c>
      <c r="G38033">
        <v>49390</v>
      </c>
      <c r="H38033" t="s">
        <v>59</v>
      </c>
      <c r="J38033" t="s">
        <v>14</v>
      </c>
      <c r="K38033">
        <v>55</v>
      </c>
      <c r="L38033" t="s">
        <v>15</v>
      </c>
    </row>
    <row r="38034" spans="1:12">
      <c r="A38034" t="e">
        <f ca="1">E00251510614621</f>
        <v>#NAME?</v>
      </c>
      <c r="B38034">
        <v>160</v>
      </c>
      <c r="C38034" t="s">
        <v>278</v>
      </c>
      <c r="D38034" s="1">
        <v>43063</v>
      </c>
      <c r="F38034">
        <v>3</v>
      </c>
      <c r="G38034">
        <v>49390</v>
      </c>
      <c r="H38034" t="s">
        <v>59</v>
      </c>
      <c r="J38034" t="s">
        <v>14</v>
      </c>
      <c r="K38034">
        <v>55</v>
      </c>
      <c r="L38034" t="s">
        <v>15</v>
      </c>
    </row>
    <row r="38035" spans="1:12">
      <c r="A38035" t="e">
        <f ca="1">E00251511139621</f>
        <v>#NAME?</v>
      </c>
      <c r="B38035">
        <v>28</v>
      </c>
      <c r="C38035" t="s">
        <v>153</v>
      </c>
      <c r="D38035" s="1">
        <v>41718</v>
      </c>
      <c r="F38035">
        <v>2</v>
      </c>
      <c r="G38035">
        <v>4019</v>
      </c>
      <c r="H38035" t="s">
        <v>26</v>
      </c>
      <c r="J38035" t="s">
        <v>14</v>
      </c>
      <c r="K38035">
        <v>53</v>
      </c>
      <c r="L38035" t="s">
        <v>15</v>
      </c>
    </row>
    <row r="38036" spans="1:12">
      <c r="A38036" t="e">
        <f ca="1">E00251430069521</f>
        <v>#NAME?</v>
      </c>
      <c r="B38036">
        <v>491</v>
      </c>
      <c r="C38036" t="s">
        <v>567</v>
      </c>
      <c r="D38036" s="1">
        <v>41617</v>
      </c>
      <c r="F38036">
        <v>1</v>
      </c>
      <c r="G38036">
        <v>5589</v>
      </c>
      <c r="H38036" t="s">
        <v>152</v>
      </c>
      <c r="J38036" t="s">
        <v>14</v>
      </c>
      <c r="K38036">
        <v>40</v>
      </c>
      <c r="L38036" t="s">
        <v>15</v>
      </c>
    </row>
    <row r="38037" spans="1:12">
      <c r="A38037" t="e">
        <f ca="1">E00251510614621</f>
        <v>#NAME?</v>
      </c>
      <c r="B38037">
        <v>160</v>
      </c>
      <c r="C38037" t="s">
        <v>278</v>
      </c>
      <c r="D38037" s="1">
        <v>41011</v>
      </c>
      <c r="F38037">
        <v>1</v>
      </c>
      <c r="G38037">
        <v>49390</v>
      </c>
      <c r="H38037" t="s">
        <v>59</v>
      </c>
      <c r="J38037" t="s">
        <v>14</v>
      </c>
      <c r="K38037">
        <v>50</v>
      </c>
      <c r="L38037" t="s">
        <v>15</v>
      </c>
    </row>
    <row r="38038" spans="1:12">
      <c r="A38038" t="e">
        <f ca="1">E00251510614621</f>
        <v>#NAME?</v>
      </c>
      <c r="B38038">
        <v>160</v>
      </c>
      <c r="C38038" t="s">
        <v>278</v>
      </c>
      <c r="D38038" s="1">
        <v>43087</v>
      </c>
      <c r="F38038">
        <v>2</v>
      </c>
      <c r="G38038">
        <v>7831</v>
      </c>
      <c r="H38038" t="s">
        <v>274</v>
      </c>
      <c r="J38038" t="s">
        <v>14</v>
      </c>
      <c r="K38038">
        <v>56</v>
      </c>
      <c r="L38038" t="s">
        <v>22</v>
      </c>
    </row>
    <row r="38039" spans="1:12">
      <c r="A38039" t="e">
        <f ca="1">E00251616233021</f>
        <v>#NAME?</v>
      </c>
      <c r="B38039">
        <v>1325</v>
      </c>
      <c r="C38039" t="s">
        <v>605</v>
      </c>
      <c r="D38039" s="1">
        <v>41676</v>
      </c>
      <c r="F38039">
        <v>6</v>
      </c>
      <c r="G38039">
        <v>2169</v>
      </c>
      <c r="H38039" t="s">
        <v>40</v>
      </c>
      <c r="J38039" t="s">
        <v>14</v>
      </c>
      <c r="K38039">
        <v>51</v>
      </c>
      <c r="L38039" t="s">
        <v>15</v>
      </c>
    </row>
    <row r="38040" spans="1:12">
      <c r="A38040" t="e">
        <f ca="1">E00251616233021</f>
        <v>#NAME?</v>
      </c>
      <c r="B38040">
        <v>1325</v>
      </c>
      <c r="C38040" t="s">
        <v>605</v>
      </c>
      <c r="D38040" s="1">
        <v>41905</v>
      </c>
      <c r="F38040">
        <v>3</v>
      </c>
      <c r="G38040">
        <v>56400</v>
      </c>
      <c r="H38040" t="s">
        <v>91</v>
      </c>
      <c r="J38040" t="s">
        <v>14</v>
      </c>
      <c r="K38040">
        <v>52</v>
      </c>
      <c r="L38040" t="s">
        <v>15</v>
      </c>
    </row>
    <row r="38041" spans="1:12">
      <c r="A38041" t="e">
        <f ca="1">E00251616233021</f>
        <v>#NAME?</v>
      </c>
      <c r="B38041">
        <v>1325</v>
      </c>
      <c r="C38041" t="s">
        <v>605</v>
      </c>
      <c r="D38041" s="1">
        <v>41905</v>
      </c>
      <c r="F38041">
        <v>6</v>
      </c>
      <c r="G38041">
        <v>71981</v>
      </c>
      <c r="H38041" t="s">
        <v>81</v>
      </c>
      <c r="J38041" t="s">
        <v>14</v>
      </c>
      <c r="K38041">
        <v>52</v>
      </c>
      <c r="L38041" t="s">
        <v>15</v>
      </c>
    </row>
    <row r="38042" spans="1:12">
      <c r="A38042" t="e">
        <f ca="1">E00251531371621</f>
        <v>#NAME?</v>
      </c>
      <c r="B38042">
        <v>116</v>
      </c>
      <c r="C38042" t="s">
        <v>600</v>
      </c>
      <c r="D38042" s="1">
        <v>42878</v>
      </c>
      <c r="F38042">
        <v>6</v>
      </c>
      <c r="G38042">
        <v>2809</v>
      </c>
      <c r="H38042" t="s">
        <v>90</v>
      </c>
      <c r="J38042" t="s">
        <v>14</v>
      </c>
      <c r="K38042">
        <v>63</v>
      </c>
      <c r="L38042" t="s">
        <v>15</v>
      </c>
    </row>
    <row r="38043" spans="1:12">
      <c r="A38043" t="e">
        <f ca="1">E00251510614621</f>
        <v>#NAME?</v>
      </c>
      <c r="B38043">
        <v>160</v>
      </c>
      <c r="C38043" t="s">
        <v>278</v>
      </c>
      <c r="D38043" s="1">
        <v>42723</v>
      </c>
      <c r="F38043">
        <v>3</v>
      </c>
      <c r="G38043">
        <v>2720</v>
      </c>
      <c r="H38043" t="s">
        <v>65</v>
      </c>
      <c r="J38043" t="s">
        <v>14</v>
      </c>
      <c r="K38043">
        <v>55</v>
      </c>
      <c r="L38043" t="s">
        <v>15</v>
      </c>
    </row>
    <row r="38044" spans="1:12">
      <c r="A38044" t="e">
        <f ca="1">E00251616233021</f>
        <v>#NAME?</v>
      </c>
      <c r="B38044">
        <v>1325</v>
      </c>
      <c r="C38044" t="s">
        <v>605</v>
      </c>
      <c r="D38044" s="1">
        <v>41101</v>
      </c>
      <c r="F38044">
        <v>3</v>
      </c>
      <c r="G38044">
        <v>4556</v>
      </c>
      <c r="H38044" t="s">
        <v>121</v>
      </c>
      <c r="J38044" t="s">
        <v>14</v>
      </c>
      <c r="K38044">
        <v>50</v>
      </c>
      <c r="L38044" t="s">
        <v>15</v>
      </c>
    </row>
    <row r="38045" spans="1:12">
      <c r="A38045" t="e">
        <f ca="1">E00251616233021</f>
        <v>#NAME?</v>
      </c>
      <c r="B38045">
        <v>1325</v>
      </c>
      <c r="C38045" t="s">
        <v>605</v>
      </c>
      <c r="D38045" s="1">
        <v>42755</v>
      </c>
      <c r="F38045">
        <v>2</v>
      </c>
      <c r="G38045">
        <v>4019</v>
      </c>
      <c r="H38045" t="s">
        <v>26</v>
      </c>
      <c r="J38045" t="s">
        <v>14</v>
      </c>
      <c r="K38045">
        <v>54</v>
      </c>
      <c r="L38045" t="s">
        <v>15</v>
      </c>
    </row>
    <row r="38046" spans="1:12">
      <c r="A38046" t="e">
        <f ca="1">E00251531371621</f>
        <v>#NAME?</v>
      </c>
      <c r="B38046">
        <v>116</v>
      </c>
      <c r="C38046" t="s">
        <v>600</v>
      </c>
      <c r="D38046" s="1">
        <v>42228</v>
      </c>
      <c r="F38046">
        <v>3</v>
      </c>
      <c r="G38046">
        <v>25000</v>
      </c>
      <c r="H38046" t="s">
        <v>178</v>
      </c>
      <c r="J38046" t="s">
        <v>14</v>
      </c>
      <c r="K38046">
        <v>62</v>
      </c>
      <c r="L38046" t="s">
        <v>15</v>
      </c>
    </row>
    <row r="38047" spans="1:12">
      <c r="A38047" t="e">
        <f ca="1">E00251531371621</f>
        <v>#NAME?</v>
      </c>
      <c r="B38047">
        <v>116</v>
      </c>
      <c r="C38047" t="s">
        <v>600</v>
      </c>
      <c r="D38047" s="1">
        <v>42262</v>
      </c>
      <c r="F38047">
        <v>1</v>
      </c>
      <c r="G38047">
        <v>2811</v>
      </c>
      <c r="H38047" t="s">
        <v>603</v>
      </c>
      <c r="J38047" t="s">
        <v>14</v>
      </c>
      <c r="K38047">
        <v>62</v>
      </c>
      <c r="L38047" t="s">
        <v>15</v>
      </c>
    </row>
    <row r="38048" spans="1:12">
      <c r="A38048" t="e">
        <f ca="1">E00251718071621</f>
        <v>#NAME?</v>
      </c>
      <c r="B38048">
        <v>1786</v>
      </c>
      <c r="C38048" t="s">
        <v>37</v>
      </c>
      <c r="D38048" s="1">
        <v>41079</v>
      </c>
      <c r="F38048">
        <v>1</v>
      </c>
      <c r="G38048">
        <v>7831</v>
      </c>
      <c r="H38048" t="s">
        <v>274</v>
      </c>
      <c r="J38048" t="s">
        <v>14</v>
      </c>
      <c r="K38048">
        <v>50</v>
      </c>
      <c r="L38048" t="s">
        <v>22</v>
      </c>
    </row>
    <row r="38049" spans="1:12">
      <c r="A38049" t="e">
        <f ca="1">E00251531371621</f>
        <v>#NAME?</v>
      </c>
      <c r="B38049">
        <v>116</v>
      </c>
      <c r="C38049" t="s">
        <v>600</v>
      </c>
      <c r="D38049" s="1">
        <v>42591</v>
      </c>
      <c r="F38049">
        <v>3</v>
      </c>
      <c r="G38049">
        <v>25000</v>
      </c>
      <c r="H38049" t="s">
        <v>178</v>
      </c>
      <c r="J38049" t="s">
        <v>14</v>
      </c>
      <c r="K38049">
        <v>63</v>
      </c>
      <c r="L38049" t="s">
        <v>15</v>
      </c>
    </row>
    <row r="38050" spans="1:12">
      <c r="A38050" t="e">
        <f ca="1">E00251531371621</f>
        <v>#NAME?</v>
      </c>
      <c r="B38050">
        <v>116</v>
      </c>
      <c r="C38050" t="s">
        <v>600</v>
      </c>
      <c r="D38050" s="1">
        <v>42698</v>
      </c>
      <c r="F38050">
        <v>1</v>
      </c>
      <c r="G38050">
        <v>2811</v>
      </c>
      <c r="H38050" t="s">
        <v>603</v>
      </c>
      <c r="J38050" t="s">
        <v>14</v>
      </c>
      <c r="K38050">
        <v>63</v>
      </c>
      <c r="L38050" t="s">
        <v>15</v>
      </c>
    </row>
    <row r="38051" spans="1:12">
      <c r="A38051" t="e">
        <f ca="1">E00251510614621</f>
        <v>#NAME?</v>
      </c>
      <c r="B38051">
        <v>160</v>
      </c>
      <c r="C38051" t="s">
        <v>278</v>
      </c>
      <c r="D38051" s="1">
        <v>41752</v>
      </c>
      <c r="F38051">
        <v>4</v>
      </c>
      <c r="G38051">
        <v>49390</v>
      </c>
      <c r="H38051" t="s">
        <v>59</v>
      </c>
      <c r="J38051" t="s">
        <v>14</v>
      </c>
      <c r="K38051">
        <v>52</v>
      </c>
      <c r="L38051" t="s">
        <v>15</v>
      </c>
    </row>
    <row r="38052" spans="1:12">
      <c r="A38052" t="e">
        <f ca="1">E00251716548221</f>
        <v>#NAME?</v>
      </c>
      <c r="B38052">
        <v>449</v>
      </c>
      <c r="C38052" t="s">
        <v>124</v>
      </c>
      <c r="D38052" s="1">
        <v>43018</v>
      </c>
      <c r="F38052">
        <v>2</v>
      </c>
      <c r="G38052">
        <v>27800</v>
      </c>
      <c r="H38052" t="s">
        <v>145</v>
      </c>
      <c r="J38052" t="s">
        <v>14</v>
      </c>
      <c r="K38052">
        <v>52</v>
      </c>
      <c r="L38052" t="s">
        <v>15</v>
      </c>
    </row>
    <row r="38053" spans="1:12">
      <c r="A38053" t="e">
        <f ca="1">E00251429326321</f>
        <v>#NAME?</v>
      </c>
      <c r="B38053">
        <v>291</v>
      </c>
      <c r="C38053" t="s">
        <v>160</v>
      </c>
      <c r="D38053" s="1">
        <v>41208</v>
      </c>
      <c r="F38053">
        <v>1</v>
      </c>
      <c r="G38053">
        <v>7279</v>
      </c>
      <c r="H38053" t="s">
        <v>551</v>
      </c>
      <c r="J38053" t="s">
        <v>14</v>
      </c>
      <c r="K38053">
        <v>45</v>
      </c>
      <c r="L38053" t="s">
        <v>15</v>
      </c>
    </row>
    <row r="38054" spans="1:12">
      <c r="A38054" t="e">
        <f ca="1">E00251432151321</f>
        <v>#NAME?</v>
      </c>
      <c r="B38054">
        <v>497</v>
      </c>
      <c r="C38054" t="s">
        <v>141</v>
      </c>
      <c r="D38054" s="1">
        <v>41846</v>
      </c>
      <c r="F38054">
        <v>3</v>
      </c>
      <c r="G38054">
        <v>4019</v>
      </c>
      <c r="H38054" t="s">
        <v>26</v>
      </c>
      <c r="J38054" t="s">
        <v>14</v>
      </c>
      <c r="K38054">
        <v>46</v>
      </c>
      <c r="L38054" t="s">
        <v>15</v>
      </c>
    </row>
    <row r="38055" spans="1:12">
      <c r="A38055" t="e">
        <f ca="1">E00251429326321</f>
        <v>#NAME?</v>
      </c>
      <c r="B38055">
        <v>291</v>
      </c>
      <c r="C38055" t="s">
        <v>160</v>
      </c>
      <c r="D38055" s="1">
        <v>42488</v>
      </c>
      <c r="F38055">
        <v>1</v>
      </c>
      <c r="G38055">
        <v>49390</v>
      </c>
      <c r="H38055" t="s">
        <v>59</v>
      </c>
      <c r="J38055" t="s">
        <v>14</v>
      </c>
      <c r="K38055">
        <v>49</v>
      </c>
      <c r="L38055" t="s">
        <v>15</v>
      </c>
    </row>
    <row r="38056" spans="1:12">
      <c r="A38056" t="e">
        <f ca="1">E00251512459221</f>
        <v>#NAME?</v>
      </c>
      <c r="B38056">
        <v>763</v>
      </c>
      <c r="C38056" t="s">
        <v>194</v>
      </c>
      <c r="D38056" s="1">
        <v>42188</v>
      </c>
      <c r="F38056">
        <v>1</v>
      </c>
      <c r="G38056">
        <v>4660</v>
      </c>
      <c r="H38056" t="s">
        <v>215</v>
      </c>
      <c r="I38056" t="s">
        <v>56</v>
      </c>
      <c r="J38056" t="s">
        <v>57</v>
      </c>
      <c r="K38056">
        <v>44</v>
      </c>
      <c r="L38056" t="s">
        <v>15</v>
      </c>
    </row>
    <row r="38057" spans="1:12">
      <c r="A38057" t="e">
        <f ca="1">E00251511139621</f>
        <v>#NAME?</v>
      </c>
      <c r="B38057">
        <v>28</v>
      </c>
      <c r="C38057" t="s">
        <v>153</v>
      </c>
      <c r="D38057" s="1">
        <v>41618</v>
      </c>
      <c r="F38057">
        <v>1</v>
      </c>
      <c r="G38057">
        <v>49390</v>
      </c>
      <c r="H38057" t="s">
        <v>59</v>
      </c>
      <c r="J38057" t="s">
        <v>14</v>
      </c>
      <c r="K38057">
        <v>53</v>
      </c>
      <c r="L38057" t="s">
        <v>15</v>
      </c>
    </row>
    <row r="38058" spans="1:12">
      <c r="A38058" t="e">
        <f ca="1">E00251716565521</f>
        <v>#NAME?</v>
      </c>
      <c r="B38058">
        <v>502</v>
      </c>
      <c r="C38058" t="s">
        <v>172</v>
      </c>
      <c r="D38058" s="1">
        <v>41151</v>
      </c>
      <c r="F38058">
        <v>2</v>
      </c>
      <c r="G38058">
        <v>3540</v>
      </c>
      <c r="H38058" t="s">
        <v>436</v>
      </c>
      <c r="J38058" t="s">
        <v>14</v>
      </c>
      <c r="K38058">
        <v>53</v>
      </c>
      <c r="L38058" t="s">
        <v>15</v>
      </c>
    </row>
    <row r="38059" spans="1:12">
      <c r="A38059" t="e">
        <f ca="1">E00251512459221</f>
        <v>#NAME?</v>
      </c>
      <c r="B38059">
        <v>1929</v>
      </c>
      <c r="C38059" t="s">
        <v>195</v>
      </c>
      <c r="D38059" s="1">
        <v>42116</v>
      </c>
      <c r="F38059">
        <v>5</v>
      </c>
      <c r="G38059">
        <v>2141</v>
      </c>
      <c r="H38059" t="s">
        <v>614</v>
      </c>
      <c r="J38059" t="s">
        <v>14</v>
      </c>
      <c r="K38059">
        <v>43</v>
      </c>
      <c r="L38059" t="s">
        <v>15</v>
      </c>
    </row>
    <row r="38060" spans="1:12">
      <c r="A38060" t="e">
        <f ca="1">E00251716565521</f>
        <v>#NAME?</v>
      </c>
      <c r="B38060">
        <v>7504</v>
      </c>
      <c r="C38060" t="s">
        <v>162</v>
      </c>
      <c r="D38060" s="1">
        <v>41841</v>
      </c>
      <c r="F38060">
        <v>1</v>
      </c>
      <c r="G38060">
        <v>7262</v>
      </c>
      <c r="H38060" t="s">
        <v>198</v>
      </c>
      <c r="J38060" t="s">
        <v>14</v>
      </c>
      <c r="K38060">
        <v>55</v>
      </c>
      <c r="L38060" t="s">
        <v>15</v>
      </c>
    </row>
    <row r="38061" spans="1:12">
      <c r="A38061" t="e">
        <f ca="1">E00251511139621</f>
        <v>#NAME?</v>
      </c>
      <c r="B38061">
        <v>28</v>
      </c>
      <c r="C38061" t="s">
        <v>153</v>
      </c>
      <c r="D38061" s="1">
        <v>42251</v>
      </c>
      <c r="F38061">
        <v>3</v>
      </c>
      <c r="G38061">
        <v>4019</v>
      </c>
      <c r="H38061" t="s">
        <v>26</v>
      </c>
      <c r="J38061" t="s">
        <v>14</v>
      </c>
      <c r="K38061">
        <v>55</v>
      </c>
      <c r="L38061" t="s">
        <v>15</v>
      </c>
    </row>
    <row r="38062" spans="1:12">
      <c r="A38062" t="e">
        <f ca="1">E00251511139621</f>
        <v>#NAME?</v>
      </c>
      <c r="B38062">
        <v>28</v>
      </c>
      <c r="C38062" t="s">
        <v>153</v>
      </c>
      <c r="D38062" s="1">
        <v>42284</v>
      </c>
      <c r="F38062">
        <v>2</v>
      </c>
      <c r="G38062">
        <v>49390</v>
      </c>
      <c r="H38062" t="s">
        <v>59</v>
      </c>
      <c r="J38062" t="s">
        <v>14</v>
      </c>
      <c r="K38062">
        <v>55</v>
      </c>
      <c r="L38062" t="s">
        <v>15</v>
      </c>
    </row>
    <row r="38063" spans="1:12">
      <c r="A38063" t="e">
        <f ca="1">E00251511139621</f>
        <v>#NAME?</v>
      </c>
      <c r="B38063">
        <v>28</v>
      </c>
      <c r="C38063" t="s">
        <v>153</v>
      </c>
      <c r="D38063" s="1">
        <v>42284</v>
      </c>
      <c r="F38063">
        <v>1</v>
      </c>
      <c r="G38063">
        <v>8798</v>
      </c>
      <c r="H38063" t="s">
        <v>314</v>
      </c>
      <c r="J38063" t="s">
        <v>14</v>
      </c>
      <c r="K38063">
        <v>55</v>
      </c>
      <c r="L38063" t="s">
        <v>15</v>
      </c>
    </row>
    <row r="38064" spans="1:12">
      <c r="A38064" t="e">
        <f ca="1">E00251429326321</f>
        <v>#NAME?</v>
      </c>
      <c r="B38064">
        <v>291</v>
      </c>
      <c r="C38064" t="s">
        <v>160</v>
      </c>
      <c r="D38064" s="1">
        <v>41221</v>
      </c>
      <c r="F38064">
        <v>2</v>
      </c>
      <c r="G38064">
        <v>49390</v>
      </c>
      <c r="H38064" t="s">
        <v>59</v>
      </c>
      <c r="J38064" t="s">
        <v>14</v>
      </c>
      <c r="K38064">
        <v>45</v>
      </c>
      <c r="L38064" t="s">
        <v>15</v>
      </c>
    </row>
    <row r="38065" spans="1:12">
      <c r="A38065" t="e">
        <f ca="1">E00251511139621</f>
        <v>#NAME?</v>
      </c>
      <c r="B38065">
        <v>28</v>
      </c>
      <c r="C38065" t="s">
        <v>153</v>
      </c>
      <c r="D38065" s="1">
        <v>41820</v>
      </c>
      <c r="F38065">
        <v>2</v>
      </c>
      <c r="G38065">
        <v>49390</v>
      </c>
      <c r="H38065" t="s">
        <v>59</v>
      </c>
      <c r="J38065" t="s">
        <v>14</v>
      </c>
      <c r="K38065">
        <v>54</v>
      </c>
      <c r="L38065" t="s">
        <v>15</v>
      </c>
    </row>
    <row r="38066" spans="1:12">
      <c r="A38066" t="e">
        <f ca="1">E00251511139621</f>
        <v>#NAME?</v>
      </c>
      <c r="B38066">
        <v>28</v>
      </c>
      <c r="C38066" t="s">
        <v>153</v>
      </c>
      <c r="D38066" s="1">
        <v>42319</v>
      </c>
      <c r="F38066">
        <v>2</v>
      </c>
      <c r="G38066">
        <v>4019</v>
      </c>
      <c r="H38066" t="s">
        <v>26</v>
      </c>
      <c r="J38066" t="s">
        <v>14</v>
      </c>
      <c r="K38066">
        <v>55</v>
      </c>
      <c r="L38066" t="s">
        <v>15</v>
      </c>
    </row>
    <row r="38067" spans="1:12">
      <c r="A38067" t="e">
        <f ca="1">E00251511139621</f>
        <v>#NAME?</v>
      </c>
      <c r="B38067">
        <v>28</v>
      </c>
      <c r="C38067" t="s">
        <v>153</v>
      </c>
      <c r="D38067" s="1">
        <v>41197</v>
      </c>
      <c r="F38067">
        <v>2</v>
      </c>
      <c r="G38067">
        <v>49390</v>
      </c>
      <c r="H38067" t="s">
        <v>59</v>
      </c>
      <c r="J38067" t="s">
        <v>14</v>
      </c>
      <c r="K38067">
        <v>52</v>
      </c>
      <c r="L38067" t="s">
        <v>15</v>
      </c>
    </row>
    <row r="38068" spans="1:12">
      <c r="A38068" t="e">
        <f ca="1">E00251429326321</f>
        <v>#NAME?</v>
      </c>
      <c r="B38068">
        <v>291</v>
      </c>
      <c r="C38068" t="s">
        <v>160</v>
      </c>
      <c r="D38068" s="1">
        <v>42584</v>
      </c>
      <c r="F38068">
        <v>1</v>
      </c>
      <c r="G38068">
        <v>49300</v>
      </c>
      <c r="H38068" t="s">
        <v>228</v>
      </c>
      <c r="J38068" t="s">
        <v>14</v>
      </c>
      <c r="K38068">
        <v>49</v>
      </c>
      <c r="L38068" t="s">
        <v>15</v>
      </c>
    </row>
    <row r="38069" spans="1:12">
      <c r="A38069" t="e">
        <f ca="1">E00251616233021</f>
        <v>#NAME?</v>
      </c>
      <c r="B38069">
        <v>294</v>
      </c>
      <c r="C38069" t="s">
        <v>61</v>
      </c>
      <c r="D38069" s="1">
        <v>41772</v>
      </c>
      <c r="F38069">
        <v>4</v>
      </c>
      <c r="G38069">
        <v>4556</v>
      </c>
      <c r="H38069" t="s">
        <v>121</v>
      </c>
      <c r="J38069" t="s">
        <v>14</v>
      </c>
      <c r="K38069">
        <v>51</v>
      </c>
      <c r="L38069" t="s">
        <v>15</v>
      </c>
    </row>
    <row r="38070" spans="1:12">
      <c r="A38070" t="e">
        <f ca="1">E00251616233021</f>
        <v>#NAME?</v>
      </c>
      <c r="B38070">
        <v>753</v>
      </c>
      <c r="C38070" t="s">
        <v>545</v>
      </c>
      <c r="D38070" s="1">
        <v>42361</v>
      </c>
      <c r="F38070">
        <v>1</v>
      </c>
      <c r="G38070">
        <v>7880</v>
      </c>
      <c r="H38070" t="s">
        <v>213</v>
      </c>
      <c r="I38070" t="s">
        <v>56</v>
      </c>
      <c r="J38070" t="s">
        <v>57</v>
      </c>
      <c r="K38070">
        <v>53</v>
      </c>
      <c r="L38070" t="s">
        <v>22</v>
      </c>
    </row>
    <row r="38071" spans="1:12">
      <c r="A38071" t="e">
        <f ca="1">E00251616233021</f>
        <v>#NAME?</v>
      </c>
      <c r="B38071">
        <v>1325</v>
      </c>
      <c r="C38071" t="s">
        <v>605</v>
      </c>
      <c r="D38071" s="1">
        <v>40962</v>
      </c>
      <c r="F38071">
        <v>1</v>
      </c>
      <c r="G38071">
        <v>56400</v>
      </c>
      <c r="H38071" t="s">
        <v>91</v>
      </c>
      <c r="J38071" t="s">
        <v>14</v>
      </c>
      <c r="K38071">
        <v>49</v>
      </c>
      <c r="L38071" t="s">
        <v>15</v>
      </c>
    </row>
    <row r="38072" spans="1:12">
      <c r="A38072" t="e">
        <f ca="1">E00251716565521</f>
        <v>#NAME?</v>
      </c>
      <c r="B38072">
        <v>7504</v>
      </c>
      <c r="C38072" t="s">
        <v>162</v>
      </c>
      <c r="D38072" s="1">
        <v>42257</v>
      </c>
      <c r="F38072">
        <v>4</v>
      </c>
      <c r="G38072">
        <v>496</v>
      </c>
      <c r="H38072" t="s">
        <v>190</v>
      </c>
      <c r="J38072" t="s">
        <v>14</v>
      </c>
      <c r="K38072">
        <v>56</v>
      </c>
      <c r="L38072" t="s">
        <v>15</v>
      </c>
    </row>
    <row r="38073" spans="1:12">
      <c r="A38073" t="e">
        <f ca="1">E00251511139621</f>
        <v>#NAME?</v>
      </c>
      <c r="B38073">
        <v>28</v>
      </c>
      <c r="C38073" t="s">
        <v>153</v>
      </c>
      <c r="D38073" s="1">
        <v>41523</v>
      </c>
      <c r="F38073">
        <v>2</v>
      </c>
      <c r="G38073">
        <v>4019</v>
      </c>
      <c r="H38073" t="s">
        <v>26</v>
      </c>
      <c r="J38073" t="s">
        <v>14</v>
      </c>
      <c r="K38073">
        <v>53</v>
      </c>
      <c r="L38073" t="s">
        <v>15</v>
      </c>
    </row>
    <row r="38074" spans="1:12">
      <c r="A38074" t="e">
        <f ca="1">E00251432151321</f>
        <v>#NAME?</v>
      </c>
      <c r="B38074">
        <v>494</v>
      </c>
      <c r="C38074" t="s">
        <v>63</v>
      </c>
      <c r="D38074" s="1">
        <v>41675</v>
      </c>
      <c r="F38074">
        <v>1</v>
      </c>
      <c r="G38074">
        <v>2811</v>
      </c>
      <c r="H38074" t="s">
        <v>603</v>
      </c>
      <c r="J38074" t="s">
        <v>14</v>
      </c>
      <c r="K38074">
        <v>46</v>
      </c>
      <c r="L38074" t="s">
        <v>15</v>
      </c>
    </row>
    <row r="38075" spans="1:12">
      <c r="A38075" t="e">
        <f ca="1">E00251432151321</f>
        <v>#NAME?</v>
      </c>
      <c r="B38075">
        <v>494</v>
      </c>
      <c r="C38075" t="s">
        <v>63</v>
      </c>
      <c r="D38075" s="1">
        <v>41843</v>
      </c>
      <c r="F38075">
        <v>2</v>
      </c>
      <c r="G38075">
        <v>4019</v>
      </c>
      <c r="H38075" t="s">
        <v>26</v>
      </c>
      <c r="J38075" t="s">
        <v>14</v>
      </c>
      <c r="K38075">
        <v>46</v>
      </c>
      <c r="L38075" t="s">
        <v>15</v>
      </c>
    </row>
    <row r="38076" spans="1:12">
      <c r="A38076" t="e">
        <f ca="1">E00251432151321</f>
        <v>#NAME?</v>
      </c>
      <c r="B38076">
        <v>494</v>
      </c>
      <c r="C38076" t="s">
        <v>63</v>
      </c>
      <c r="D38076" s="1">
        <v>42284</v>
      </c>
      <c r="F38076">
        <v>2</v>
      </c>
      <c r="G38076">
        <v>2811</v>
      </c>
      <c r="H38076" t="s">
        <v>603</v>
      </c>
      <c r="J38076" t="s">
        <v>14</v>
      </c>
      <c r="K38076">
        <v>47</v>
      </c>
      <c r="L38076" t="s">
        <v>15</v>
      </c>
    </row>
    <row r="38077" spans="1:12">
      <c r="A38077" t="e">
        <f ca="1">E00251432151321</f>
        <v>#NAME?</v>
      </c>
      <c r="B38077">
        <v>494</v>
      </c>
      <c r="C38077" t="s">
        <v>63</v>
      </c>
      <c r="D38077" s="1">
        <v>42926</v>
      </c>
      <c r="F38077">
        <v>3</v>
      </c>
      <c r="G38077">
        <v>2809</v>
      </c>
      <c r="H38077" t="s">
        <v>90</v>
      </c>
      <c r="J38077" t="s">
        <v>14</v>
      </c>
      <c r="K38077">
        <v>49</v>
      </c>
      <c r="L38077" t="s">
        <v>15</v>
      </c>
    </row>
    <row r="38078" spans="1:12">
      <c r="A38078" t="e">
        <f ca="1">E00251512459221</f>
        <v>#NAME?</v>
      </c>
      <c r="B38078">
        <v>1929</v>
      </c>
      <c r="C38078" t="s">
        <v>195</v>
      </c>
      <c r="D38078" s="1">
        <v>41676</v>
      </c>
      <c r="F38078">
        <v>1</v>
      </c>
      <c r="G38078">
        <v>46619</v>
      </c>
      <c r="H38078" t="s">
        <v>182</v>
      </c>
      <c r="J38078" t="s">
        <v>14</v>
      </c>
      <c r="K38078">
        <v>42</v>
      </c>
      <c r="L38078" t="s">
        <v>15</v>
      </c>
    </row>
    <row r="38079" spans="1:12">
      <c r="A38079" t="e">
        <f ca="1">E00251512459221</f>
        <v>#NAME?</v>
      </c>
      <c r="B38079">
        <v>1929</v>
      </c>
      <c r="C38079" t="s">
        <v>195</v>
      </c>
      <c r="D38079" s="1">
        <v>42208</v>
      </c>
      <c r="F38079">
        <v>5</v>
      </c>
      <c r="G38079">
        <v>69010</v>
      </c>
      <c r="H38079" t="s">
        <v>294</v>
      </c>
      <c r="J38079" t="s">
        <v>14</v>
      </c>
      <c r="K38079">
        <v>44</v>
      </c>
      <c r="L38079" t="s">
        <v>15</v>
      </c>
    </row>
    <row r="38080" spans="1:12">
      <c r="A38080" t="e">
        <f ca="1">E00251512459221</f>
        <v>#NAME?</v>
      </c>
      <c r="B38080">
        <v>1929</v>
      </c>
      <c r="C38080" t="s">
        <v>195</v>
      </c>
      <c r="D38080" s="1">
        <v>42418</v>
      </c>
      <c r="F38080">
        <v>1</v>
      </c>
      <c r="G38080">
        <v>2410</v>
      </c>
      <c r="H38080" t="s">
        <v>283</v>
      </c>
      <c r="J38080" t="s">
        <v>14</v>
      </c>
      <c r="K38080">
        <v>44</v>
      </c>
      <c r="L38080" t="s">
        <v>15</v>
      </c>
    </row>
    <row r="38081" spans="1:12">
      <c r="A38081" t="e">
        <f ca="1">E00251429326321</f>
        <v>#NAME?</v>
      </c>
      <c r="B38081">
        <v>291</v>
      </c>
      <c r="C38081" t="s">
        <v>160</v>
      </c>
      <c r="D38081" s="1">
        <v>41289</v>
      </c>
      <c r="F38081">
        <v>3</v>
      </c>
      <c r="G38081">
        <v>49390</v>
      </c>
      <c r="H38081" t="s">
        <v>59</v>
      </c>
      <c r="J38081" t="s">
        <v>14</v>
      </c>
      <c r="K38081">
        <v>46</v>
      </c>
      <c r="L38081" t="s">
        <v>15</v>
      </c>
    </row>
    <row r="38082" spans="1:12">
      <c r="A38082" t="e">
        <f ca="1">E00251626575521</f>
        <v>#NAME?</v>
      </c>
      <c r="B38082">
        <v>278</v>
      </c>
      <c r="C38082" t="s">
        <v>222</v>
      </c>
      <c r="D38082" s="1">
        <v>42424</v>
      </c>
      <c r="F38082">
        <v>1</v>
      </c>
      <c r="G38082">
        <v>460</v>
      </c>
      <c r="H38082" t="s">
        <v>16</v>
      </c>
      <c r="J38082" t="s">
        <v>14</v>
      </c>
      <c r="K38082">
        <v>45</v>
      </c>
      <c r="L38082" t="s">
        <v>15</v>
      </c>
    </row>
    <row r="38083" spans="1:12">
      <c r="A38083" t="e">
        <f ca="1">E00251427098221</f>
        <v>#NAME?</v>
      </c>
      <c r="B38083">
        <v>11</v>
      </c>
      <c r="C38083" t="s">
        <v>245</v>
      </c>
      <c r="D38083" s="1">
        <v>42453</v>
      </c>
      <c r="F38083">
        <v>1</v>
      </c>
      <c r="G38083">
        <v>34590</v>
      </c>
      <c r="H38083" t="s">
        <v>535</v>
      </c>
      <c r="J38083" t="s">
        <v>14</v>
      </c>
      <c r="K38083">
        <v>43</v>
      </c>
      <c r="L38083" t="s">
        <v>15</v>
      </c>
    </row>
    <row r="38084" spans="1:12">
      <c r="A38084" t="e">
        <f ca="1">E00251439555921</f>
        <v>#NAME?</v>
      </c>
      <c r="B38084">
        <v>702</v>
      </c>
      <c r="C38084" t="s">
        <v>293</v>
      </c>
      <c r="D38084" s="1">
        <v>41976</v>
      </c>
      <c r="F38084">
        <v>3</v>
      </c>
      <c r="G38084">
        <v>2599</v>
      </c>
      <c r="H38084" t="s">
        <v>238</v>
      </c>
      <c r="J38084" t="s">
        <v>14</v>
      </c>
      <c r="K38084">
        <v>57</v>
      </c>
      <c r="L38084" t="s">
        <v>15</v>
      </c>
    </row>
    <row r="38085" spans="1:12">
      <c r="A38085" t="e">
        <f ca="1">E00251439555921</f>
        <v>#NAME?</v>
      </c>
      <c r="B38085">
        <v>4863</v>
      </c>
      <c r="C38085" t="s">
        <v>534</v>
      </c>
      <c r="D38085" s="1">
        <v>41276</v>
      </c>
      <c r="F38085">
        <v>1</v>
      </c>
      <c r="G38085">
        <v>5368</v>
      </c>
      <c r="H38085" t="s">
        <v>101</v>
      </c>
      <c r="J38085" t="s">
        <v>14</v>
      </c>
      <c r="K38085">
        <v>55</v>
      </c>
      <c r="L38085" t="s">
        <v>15</v>
      </c>
    </row>
    <row r="38086" spans="1:12">
      <c r="A38086" t="e">
        <f ca="1">E00251512459221</f>
        <v>#NAME?</v>
      </c>
      <c r="B38086">
        <v>1929</v>
      </c>
      <c r="C38086" t="s">
        <v>195</v>
      </c>
      <c r="D38086" s="1">
        <v>42586</v>
      </c>
      <c r="F38086">
        <v>5</v>
      </c>
      <c r="G38086">
        <v>49390</v>
      </c>
      <c r="H38086" t="s">
        <v>59</v>
      </c>
      <c r="J38086" t="s">
        <v>14</v>
      </c>
      <c r="K38086">
        <v>45</v>
      </c>
      <c r="L38086" t="s">
        <v>15</v>
      </c>
    </row>
    <row r="38087" spans="1:12">
      <c r="A38087" t="e">
        <f ca="1">E00251512459221</f>
        <v>#NAME?</v>
      </c>
      <c r="B38087">
        <v>1929</v>
      </c>
      <c r="C38087" t="s">
        <v>195</v>
      </c>
      <c r="D38087" s="1">
        <v>42324</v>
      </c>
      <c r="F38087">
        <v>4</v>
      </c>
      <c r="G38087">
        <v>4556</v>
      </c>
      <c r="H38087" t="s">
        <v>121</v>
      </c>
      <c r="J38087" t="s">
        <v>14</v>
      </c>
      <c r="K38087">
        <v>44</v>
      </c>
      <c r="L38087" t="s">
        <v>15</v>
      </c>
    </row>
    <row r="38088" spans="1:12">
      <c r="A38088" t="e">
        <f ca="1">E00251512459221</f>
        <v>#NAME?</v>
      </c>
      <c r="B38088">
        <v>1929</v>
      </c>
      <c r="C38088" t="s">
        <v>195</v>
      </c>
      <c r="D38088" s="1">
        <v>42492</v>
      </c>
      <c r="F38088">
        <v>5</v>
      </c>
      <c r="G38088">
        <v>2410</v>
      </c>
      <c r="H38088" t="s">
        <v>283</v>
      </c>
      <c r="J38088" t="s">
        <v>14</v>
      </c>
      <c r="K38088">
        <v>44</v>
      </c>
      <c r="L38088" t="s">
        <v>15</v>
      </c>
    </row>
    <row r="38089" spans="1:12">
      <c r="A38089" t="e">
        <f ca="1">E00251512459221</f>
        <v>#NAME?</v>
      </c>
      <c r="B38089">
        <v>1929</v>
      </c>
      <c r="C38089" t="s">
        <v>195</v>
      </c>
      <c r="D38089" s="1">
        <v>42782</v>
      </c>
      <c r="F38089">
        <v>5</v>
      </c>
      <c r="G38089">
        <v>4556</v>
      </c>
      <c r="H38089" t="s">
        <v>121</v>
      </c>
      <c r="J38089" t="s">
        <v>14</v>
      </c>
      <c r="K38089">
        <v>45</v>
      </c>
      <c r="L38089" t="s">
        <v>15</v>
      </c>
    </row>
    <row r="38090" spans="1:12">
      <c r="A38090" t="e">
        <f ca="1">E00251417960121</f>
        <v>#NAME?</v>
      </c>
      <c r="B38090">
        <v>50</v>
      </c>
      <c r="C38090" t="s">
        <v>512</v>
      </c>
      <c r="D38090" s="1">
        <v>42781</v>
      </c>
      <c r="F38090">
        <v>3</v>
      </c>
      <c r="G38090">
        <v>53081</v>
      </c>
      <c r="H38090" t="s">
        <v>456</v>
      </c>
      <c r="J38090" t="s">
        <v>14</v>
      </c>
      <c r="K38090">
        <v>65</v>
      </c>
      <c r="L38090" t="s">
        <v>15</v>
      </c>
    </row>
    <row r="38091" spans="1:12">
      <c r="A38091" t="e">
        <f ca="1">E00251427098221</f>
        <v>#NAME?</v>
      </c>
      <c r="B38091">
        <v>11</v>
      </c>
      <c r="C38091" t="s">
        <v>245</v>
      </c>
      <c r="D38091" s="1">
        <v>42502</v>
      </c>
      <c r="F38091">
        <v>2</v>
      </c>
      <c r="G38091">
        <v>4019</v>
      </c>
      <c r="H38091" t="s">
        <v>26</v>
      </c>
      <c r="J38091" t="s">
        <v>14</v>
      </c>
      <c r="K38091">
        <v>43</v>
      </c>
      <c r="L38091" t="s">
        <v>15</v>
      </c>
    </row>
    <row r="38092" spans="1:12">
      <c r="A38092" t="e">
        <f ca="1">E00251512459221</f>
        <v>#NAME?</v>
      </c>
      <c r="B38092">
        <v>1929</v>
      </c>
      <c r="C38092" t="s">
        <v>195</v>
      </c>
      <c r="D38092" s="1">
        <v>42417</v>
      </c>
      <c r="F38092">
        <v>4</v>
      </c>
      <c r="G38092">
        <v>4556</v>
      </c>
      <c r="H38092" t="s">
        <v>121</v>
      </c>
      <c r="J38092" t="s">
        <v>14</v>
      </c>
      <c r="K38092">
        <v>44</v>
      </c>
      <c r="L38092" t="s">
        <v>15</v>
      </c>
    </row>
    <row r="38093" spans="1:12">
      <c r="A38093" t="e">
        <f ca="1">E00251531371621</f>
        <v>#NAME?</v>
      </c>
      <c r="B38093">
        <v>100</v>
      </c>
      <c r="C38093" t="s">
        <v>54</v>
      </c>
      <c r="D38093" s="1">
        <v>42377</v>
      </c>
      <c r="E38093">
        <v>5</v>
      </c>
      <c r="F38093">
        <v>3</v>
      </c>
      <c r="G38093">
        <v>4019</v>
      </c>
      <c r="H38093" t="s">
        <v>26</v>
      </c>
      <c r="J38093" t="s">
        <v>34</v>
      </c>
      <c r="K38093">
        <v>62</v>
      </c>
      <c r="L38093" t="s">
        <v>15</v>
      </c>
    </row>
    <row r="38094" spans="1:12">
      <c r="A38094" t="e">
        <f ca="1">E00251432151321</f>
        <v>#NAME?</v>
      </c>
      <c r="B38094">
        <v>494</v>
      </c>
      <c r="C38094" t="s">
        <v>63</v>
      </c>
      <c r="D38094" s="1">
        <v>42746</v>
      </c>
      <c r="F38094">
        <v>2</v>
      </c>
      <c r="G38094">
        <v>4019</v>
      </c>
      <c r="H38094" t="s">
        <v>26</v>
      </c>
      <c r="J38094" t="s">
        <v>14</v>
      </c>
      <c r="K38094">
        <v>49</v>
      </c>
      <c r="L38094" t="s">
        <v>15</v>
      </c>
    </row>
    <row r="38095" spans="1:12">
      <c r="A38095" t="e">
        <f ca="1">E00251716548221</f>
        <v>#NAME?</v>
      </c>
      <c r="B38095">
        <v>449</v>
      </c>
      <c r="C38095" t="s">
        <v>124</v>
      </c>
      <c r="D38095" s="1">
        <v>42177</v>
      </c>
      <c r="F38095">
        <v>3</v>
      </c>
      <c r="G38095">
        <v>477</v>
      </c>
      <c r="H38095" t="s">
        <v>615</v>
      </c>
      <c r="J38095" t="s">
        <v>14</v>
      </c>
      <c r="K38095">
        <v>49</v>
      </c>
      <c r="L38095" t="s">
        <v>15</v>
      </c>
    </row>
    <row r="38096" spans="1:12">
      <c r="A38096" t="e">
        <f ca="1">E00251716548221</f>
        <v>#NAME?</v>
      </c>
      <c r="B38096">
        <v>449</v>
      </c>
      <c r="C38096" t="s">
        <v>124</v>
      </c>
      <c r="D38096" s="1">
        <v>42944</v>
      </c>
      <c r="F38096">
        <v>6</v>
      </c>
      <c r="G38096">
        <v>4139</v>
      </c>
      <c r="H38096" t="s">
        <v>300</v>
      </c>
      <c r="J38096" t="s">
        <v>14</v>
      </c>
      <c r="K38096">
        <v>51</v>
      </c>
      <c r="L38096" t="s">
        <v>15</v>
      </c>
    </row>
    <row r="38097" spans="1:12">
      <c r="A38097" t="e">
        <f ca="1">E00251429326321</f>
        <v>#NAME?</v>
      </c>
      <c r="B38097">
        <v>272</v>
      </c>
      <c r="C38097" t="s">
        <v>174</v>
      </c>
      <c r="D38097" s="1">
        <v>42599</v>
      </c>
      <c r="F38097">
        <v>1</v>
      </c>
      <c r="G38097">
        <v>7260</v>
      </c>
      <c r="H38097" t="s">
        <v>1345</v>
      </c>
      <c r="I38097" t="s">
        <v>56</v>
      </c>
      <c r="J38097" t="s">
        <v>57</v>
      </c>
      <c r="K38097">
        <v>49</v>
      </c>
      <c r="L38097" t="s">
        <v>15</v>
      </c>
    </row>
    <row r="38098" spans="1:12">
      <c r="A38098" t="e">
        <f ca="1">E00251512459221</f>
        <v>#NAME?</v>
      </c>
      <c r="B38098">
        <v>1929</v>
      </c>
      <c r="C38098" t="s">
        <v>195</v>
      </c>
      <c r="D38098" s="1">
        <v>41319</v>
      </c>
      <c r="F38098">
        <v>1</v>
      </c>
      <c r="G38098">
        <v>4871</v>
      </c>
      <c r="H38098" t="s">
        <v>125</v>
      </c>
      <c r="J38098" t="s">
        <v>14</v>
      </c>
      <c r="K38098">
        <v>41</v>
      </c>
      <c r="L38098" t="s">
        <v>15</v>
      </c>
    </row>
    <row r="38099" spans="1:12">
      <c r="A38099" t="e">
        <f ca="1">E00251510746621</f>
        <v>#NAME?</v>
      </c>
      <c r="B38099">
        <v>122</v>
      </c>
      <c r="C38099" t="s">
        <v>522</v>
      </c>
      <c r="D38099" s="1">
        <v>42982</v>
      </c>
      <c r="F38099">
        <v>2</v>
      </c>
      <c r="G38099">
        <v>7350</v>
      </c>
      <c r="H38099" t="s">
        <v>192</v>
      </c>
      <c r="J38099" t="s">
        <v>14</v>
      </c>
      <c r="K38099">
        <v>45</v>
      </c>
      <c r="L38099" t="s">
        <v>15</v>
      </c>
    </row>
    <row r="38100" spans="1:12">
      <c r="A38100" t="e">
        <f ca="1">E00251512351721</f>
        <v>#NAME?</v>
      </c>
      <c r="B38100">
        <v>1327</v>
      </c>
      <c r="C38100" t="s">
        <v>392</v>
      </c>
      <c r="D38100" s="1">
        <v>43042</v>
      </c>
      <c r="F38100">
        <v>3</v>
      </c>
      <c r="G38100">
        <v>6060</v>
      </c>
      <c r="H38100" t="s">
        <v>1798</v>
      </c>
      <c r="J38100" t="s">
        <v>14</v>
      </c>
      <c r="K38100">
        <v>50</v>
      </c>
      <c r="L38100" t="s">
        <v>15</v>
      </c>
    </row>
    <row r="38101" spans="1:12">
      <c r="A38101" t="e">
        <f ca="1">E00251512351721</f>
        <v>#NAME?</v>
      </c>
      <c r="B38101">
        <v>1327</v>
      </c>
      <c r="C38101" t="s">
        <v>392</v>
      </c>
      <c r="D38101" s="1">
        <v>43042</v>
      </c>
      <c r="F38101">
        <v>2</v>
      </c>
      <c r="G38101">
        <v>32723</v>
      </c>
      <c r="H38101" t="s">
        <v>1049</v>
      </c>
      <c r="J38101" t="s">
        <v>14</v>
      </c>
      <c r="K38101">
        <v>50</v>
      </c>
      <c r="L38101" t="s">
        <v>15</v>
      </c>
    </row>
    <row r="38102" spans="1:12">
      <c r="A38102" t="e">
        <f ca="1">E00251615134721</f>
        <v>#NAME?</v>
      </c>
      <c r="B38102">
        <v>62</v>
      </c>
      <c r="C38102" t="s">
        <v>20</v>
      </c>
      <c r="D38102" s="1">
        <v>41698</v>
      </c>
      <c r="F38102">
        <v>1</v>
      </c>
      <c r="G38102">
        <v>72190</v>
      </c>
      <c r="H38102" t="s">
        <v>341</v>
      </c>
      <c r="J38102" t="s">
        <v>14</v>
      </c>
      <c r="K38102">
        <v>62</v>
      </c>
      <c r="L38102" t="s">
        <v>15</v>
      </c>
    </row>
    <row r="38103" spans="1:12">
      <c r="A38103" t="e">
        <f ca="1">E00251512459221</f>
        <v>#NAME?</v>
      </c>
      <c r="B38103">
        <v>1929</v>
      </c>
      <c r="C38103" t="s">
        <v>195</v>
      </c>
      <c r="D38103" s="1">
        <v>41683</v>
      </c>
      <c r="F38103">
        <v>1</v>
      </c>
      <c r="G38103">
        <v>37515</v>
      </c>
      <c r="H38103" t="s">
        <v>612</v>
      </c>
      <c r="J38103" t="s">
        <v>14</v>
      </c>
      <c r="K38103">
        <v>42</v>
      </c>
      <c r="L38103" t="s">
        <v>15</v>
      </c>
    </row>
    <row r="38104" spans="1:12">
      <c r="A38104" t="e">
        <f ca="1">E00251512459221</f>
        <v>#NAME?</v>
      </c>
      <c r="B38104">
        <v>1929</v>
      </c>
      <c r="C38104" t="s">
        <v>195</v>
      </c>
      <c r="D38104" s="1">
        <v>42499</v>
      </c>
      <c r="F38104">
        <v>3</v>
      </c>
      <c r="G38104">
        <v>4659</v>
      </c>
      <c r="H38104" t="s">
        <v>47</v>
      </c>
      <c r="J38104" t="s">
        <v>14</v>
      </c>
      <c r="K38104">
        <v>44</v>
      </c>
      <c r="L38104" t="s">
        <v>15</v>
      </c>
    </row>
    <row r="38105" spans="1:12">
      <c r="A38105" t="e">
        <f ca="1">E00251512459221</f>
        <v>#NAME?</v>
      </c>
      <c r="B38105">
        <v>1929</v>
      </c>
      <c r="C38105" t="s">
        <v>195</v>
      </c>
      <c r="D38105" s="1">
        <v>42782</v>
      </c>
      <c r="F38105">
        <v>2</v>
      </c>
      <c r="G38105">
        <v>2410</v>
      </c>
      <c r="H38105" t="s">
        <v>283</v>
      </c>
      <c r="J38105" t="s">
        <v>14</v>
      </c>
      <c r="K38105">
        <v>45</v>
      </c>
      <c r="L38105" t="s">
        <v>15</v>
      </c>
    </row>
    <row r="38106" spans="1:12">
      <c r="A38106" t="e">
        <f ca="1">E00251615134721</f>
        <v>#NAME?</v>
      </c>
      <c r="B38106">
        <v>62</v>
      </c>
      <c r="C38106" t="s">
        <v>20</v>
      </c>
      <c r="D38106" s="1">
        <v>42160</v>
      </c>
      <c r="F38106">
        <v>1</v>
      </c>
      <c r="G38106">
        <v>4019</v>
      </c>
      <c r="H38106" t="s">
        <v>26</v>
      </c>
      <c r="J38106" t="s">
        <v>14</v>
      </c>
      <c r="K38106">
        <v>63</v>
      </c>
      <c r="L38106" t="s">
        <v>15</v>
      </c>
    </row>
    <row r="38107" spans="1:12">
      <c r="A38107" t="e">
        <f ca="1">E00251512459221</f>
        <v>#NAME?</v>
      </c>
      <c r="B38107">
        <v>1929</v>
      </c>
      <c r="C38107" t="s">
        <v>195</v>
      </c>
      <c r="D38107" s="1">
        <v>42185</v>
      </c>
      <c r="F38107">
        <v>6</v>
      </c>
      <c r="G38107">
        <v>7295</v>
      </c>
      <c r="H38107" t="s">
        <v>76</v>
      </c>
      <c r="J38107" t="s">
        <v>14</v>
      </c>
      <c r="K38107">
        <v>44</v>
      </c>
      <c r="L38107" t="s">
        <v>15</v>
      </c>
    </row>
    <row r="38108" spans="1:12">
      <c r="A38108" t="e">
        <f ca="1">E00251615134721</f>
        <v>#NAME?</v>
      </c>
      <c r="B38108">
        <v>62</v>
      </c>
      <c r="C38108" t="s">
        <v>20</v>
      </c>
      <c r="D38108" s="1">
        <v>41752</v>
      </c>
      <c r="F38108">
        <v>1</v>
      </c>
      <c r="G38108">
        <v>29690</v>
      </c>
      <c r="H38108" t="s">
        <v>52</v>
      </c>
      <c r="J38108" t="s">
        <v>14</v>
      </c>
      <c r="K38108">
        <v>62</v>
      </c>
      <c r="L38108" t="s">
        <v>15</v>
      </c>
    </row>
    <row r="38109" spans="1:12">
      <c r="A38109" t="e">
        <f ca="1">E00251615134721</f>
        <v>#NAME?</v>
      </c>
      <c r="B38109">
        <v>62</v>
      </c>
      <c r="C38109" t="s">
        <v>20</v>
      </c>
      <c r="D38109" s="1">
        <v>41780</v>
      </c>
      <c r="F38109">
        <v>1</v>
      </c>
      <c r="G38109">
        <v>29690</v>
      </c>
      <c r="H38109" t="s">
        <v>52</v>
      </c>
      <c r="J38109" t="s">
        <v>14</v>
      </c>
      <c r="K38109">
        <v>62</v>
      </c>
      <c r="L38109" t="s">
        <v>15</v>
      </c>
    </row>
    <row r="38110" spans="1:12">
      <c r="A38110" t="e">
        <f ca="1">E00251427098221</f>
        <v>#NAME?</v>
      </c>
      <c r="B38110">
        <v>11</v>
      </c>
      <c r="C38110" t="s">
        <v>245</v>
      </c>
      <c r="D38110" s="1">
        <v>42502</v>
      </c>
      <c r="F38110">
        <v>1</v>
      </c>
      <c r="G38110">
        <v>7862</v>
      </c>
      <c r="H38110" t="s">
        <v>27</v>
      </c>
      <c r="J38110" t="s">
        <v>14</v>
      </c>
      <c r="K38110">
        <v>43</v>
      </c>
      <c r="L38110" t="s">
        <v>22</v>
      </c>
    </row>
    <row r="38111" spans="1:12">
      <c r="A38111" t="e">
        <f ca="1">E00251427098221</f>
        <v>#NAME?</v>
      </c>
      <c r="B38111">
        <v>4991</v>
      </c>
      <c r="C38111" t="s">
        <v>838</v>
      </c>
      <c r="D38111" s="1">
        <v>41713</v>
      </c>
      <c r="F38111">
        <v>1</v>
      </c>
      <c r="G38111">
        <v>38619</v>
      </c>
      <c r="H38111" t="s">
        <v>299</v>
      </c>
      <c r="I38111" t="s">
        <v>148</v>
      </c>
      <c r="J38111" t="s">
        <v>57</v>
      </c>
      <c r="K38111">
        <v>41</v>
      </c>
      <c r="L38111" t="s">
        <v>15</v>
      </c>
    </row>
    <row r="38112" spans="1:12">
      <c r="A38112" t="e">
        <f ca="1">E00251615134721</f>
        <v>#NAME?</v>
      </c>
      <c r="B38112">
        <v>62</v>
      </c>
      <c r="C38112" t="s">
        <v>20</v>
      </c>
      <c r="D38112" s="1">
        <v>42051</v>
      </c>
      <c r="F38112">
        <v>2</v>
      </c>
      <c r="G38112">
        <v>4019</v>
      </c>
      <c r="H38112" t="s">
        <v>26</v>
      </c>
      <c r="J38112" t="s">
        <v>14</v>
      </c>
      <c r="K38112">
        <v>63</v>
      </c>
      <c r="L38112" t="s">
        <v>15</v>
      </c>
    </row>
    <row r="38113" spans="1:12">
      <c r="A38113" t="e">
        <f ca="1">E00251427098221</f>
        <v>#NAME?</v>
      </c>
      <c r="B38113">
        <v>11</v>
      </c>
      <c r="C38113" t="s">
        <v>245</v>
      </c>
      <c r="D38113" s="1">
        <v>41177</v>
      </c>
      <c r="F38113">
        <v>2</v>
      </c>
      <c r="G38113">
        <v>4019</v>
      </c>
      <c r="H38113" t="s">
        <v>26</v>
      </c>
      <c r="J38113" t="s">
        <v>14</v>
      </c>
      <c r="K38113">
        <v>39</v>
      </c>
      <c r="L38113" t="s">
        <v>15</v>
      </c>
    </row>
    <row r="38114" spans="1:12">
      <c r="A38114" t="e">
        <f ca="1">E00251427098221</f>
        <v>#NAME?</v>
      </c>
      <c r="B38114">
        <v>11</v>
      </c>
      <c r="C38114" t="s">
        <v>245</v>
      </c>
      <c r="D38114" s="1">
        <v>41583</v>
      </c>
      <c r="F38114">
        <v>2</v>
      </c>
      <c r="G38114">
        <v>4019</v>
      </c>
      <c r="H38114" t="s">
        <v>26</v>
      </c>
      <c r="J38114" t="s">
        <v>14</v>
      </c>
      <c r="K38114">
        <v>40</v>
      </c>
      <c r="L38114" t="s">
        <v>15</v>
      </c>
    </row>
    <row r="38115" spans="1:12">
      <c r="A38115" t="e">
        <f ca="1">E00251427098221</f>
        <v>#NAME?</v>
      </c>
      <c r="B38115">
        <v>11</v>
      </c>
      <c r="C38115" t="s">
        <v>245</v>
      </c>
      <c r="D38115" s="1">
        <v>42453</v>
      </c>
      <c r="F38115">
        <v>1</v>
      </c>
      <c r="G38115">
        <v>4019</v>
      </c>
      <c r="H38115" t="s">
        <v>26</v>
      </c>
      <c r="J38115" t="s">
        <v>14</v>
      </c>
      <c r="K38115">
        <v>43</v>
      </c>
      <c r="L38115" t="s">
        <v>15</v>
      </c>
    </row>
    <row r="38116" spans="1:12">
      <c r="A38116" t="e">
        <f ca="1">E00251512459221</f>
        <v>#NAME?</v>
      </c>
      <c r="B38116">
        <v>1929</v>
      </c>
      <c r="C38116" t="s">
        <v>195</v>
      </c>
      <c r="D38116" s="1">
        <v>42361</v>
      </c>
      <c r="F38116">
        <v>3</v>
      </c>
      <c r="G38116">
        <v>7869</v>
      </c>
      <c r="H38116" t="s">
        <v>470</v>
      </c>
      <c r="J38116" t="s">
        <v>14</v>
      </c>
      <c r="K38116">
        <v>44</v>
      </c>
      <c r="L38116" t="s">
        <v>22</v>
      </c>
    </row>
    <row r="38117" spans="1:12">
      <c r="A38117" t="e">
        <f ca="1">E00251512459221</f>
        <v>#NAME?</v>
      </c>
      <c r="B38117">
        <v>1929</v>
      </c>
      <c r="C38117" t="s">
        <v>195</v>
      </c>
      <c r="D38117" s="1">
        <v>43018</v>
      </c>
      <c r="F38117">
        <v>1</v>
      </c>
      <c r="G38117">
        <v>30002</v>
      </c>
      <c r="H38117" t="s">
        <v>492</v>
      </c>
      <c r="J38117" t="s">
        <v>14</v>
      </c>
      <c r="K38117">
        <v>46</v>
      </c>
      <c r="L38117" t="s">
        <v>15</v>
      </c>
    </row>
    <row r="38118" spans="1:12">
      <c r="A38118" t="e">
        <f ca="1">E00251615134721</f>
        <v>#NAME?</v>
      </c>
      <c r="B38118">
        <v>62</v>
      </c>
      <c r="C38118" t="s">
        <v>20</v>
      </c>
      <c r="D38118" s="1">
        <v>41751</v>
      </c>
      <c r="F38118">
        <v>2</v>
      </c>
      <c r="G38118">
        <v>4019</v>
      </c>
      <c r="H38118" t="s">
        <v>26</v>
      </c>
      <c r="J38118" t="s">
        <v>14</v>
      </c>
      <c r="K38118">
        <v>62</v>
      </c>
      <c r="L38118" t="s">
        <v>15</v>
      </c>
    </row>
    <row r="38119" spans="1:12">
      <c r="A38119" t="e">
        <f ca="1">E00251615134721</f>
        <v>#NAME?</v>
      </c>
      <c r="B38119">
        <v>62</v>
      </c>
      <c r="C38119" t="s">
        <v>20</v>
      </c>
      <c r="D38119" s="1">
        <v>41780</v>
      </c>
      <c r="F38119">
        <v>3</v>
      </c>
      <c r="G38119">
        <v>4019</v>
      </c>
      <c r="H38119" t="s">
        <v>26</v>
      </c>
      <c r="J38119" t="s">
        <v>14</v>
      </c>
      <c r="K38119">
        <v>62</v>
      </c>
      <c r="L38119" t="s">
        <v>15</v>
      </c>
    </row>
    <row r="38120" spans="1:12">
      <c r="A38120" t="e">
        <f ca="1">E00251615134721</f>
        <v>#NAME?</v>
      </c>
      <c r="B38120">
        <v>763</v>
      </c>
      <c r="C38120" t="s">
        <v>194</v>
      </c>
      <c r="D38120" s="1">
        <v>42499</v>
      </c>
      <c r="F38120">
        <v>1</v>
      </c>
      <c r="G38120">
        <v>6868</v>
      </c>
      <c r="H38120" t="s">
        <v>1799</v>
      </c>
      <c r="I38120" t="s">
        <v>56</v>
      </c>
      <c r="J38120" t="s">
        <v>57</v>
      </c>
      <c r="K38120">
        <v>64</v>
      </c>
      <c r="L38120" t="s">
        <v>15</v>
      </c>
    </row>
    <row r="38121" spans="1:12">
      <c r="A38121" t="e">
        <f ca="1">E00251528913621</f>
        <v>#NAME?</v>
      </c>
      <c r="B38121">
        <v>293</v>
      </c>
      <c r="C38121" t="s">
        <v>25</v>
      </c>
      <c r="D38121" s="1">
        <v>40968</v>
      </c>
      <c r="F38121">
        <v>1</v>
      </c>
      <c r="G38121">
        <v>7962</v>
      </c>
      <c r="H38121" t="s">
        <v>111</v>
      </c>
      <c r="J38121" t="s">
        <v>14</v>
      </c>
      <c r="K38121">
        <v>39</v>
      </c>
      <c r="L38121" t="s">
        <v>22</v>
      </c>
    </row>
    <row r="38122" spans="1:12">
      <c r="A38122" t="e">
        <f ca="1">E00251528913621</f>
        <v>#NAME?</v>
      </c>
      <c r="B38122">
        <v>293</v>
      </c>
      <c r="C38122" t="s">
        <v>25</v>
      </c>
      <c r="D38122" s="1">
        <v>41099</v>
      </c>
      <c r="F38122">
        <v>1</v>
      </c>
      <c r="G38122">
        <v>3004</v>
      </c>
      <c r="H38122" t="s">
        <v>104</v>
      </c>
      <c r="J38122" t="s">
        <v>14</v>
      </c>
      <c r="K38122">
        <v>39</v>
      </c>
      <c r="L38122" t="s">
        <v>15</v>
      </c>
    </row>
    <row r="38123" spans="1:12">
      <c r="A38123" t="e">
        <f ca="1">E00251626575521</f>
        <v>#NAME?</v>
      </c>
      <c r="B38123">
        <v>278</v>
      </c>
      <c r="C38123" t="s">
        <v>222</v>
      </c>
      <c r="D38123" s="1">
        <v>42564</v>
      </c>
      <c r="F38123">
        <v>1</v>
      </c>
      <c r="G38123">
        <v>2169</v>
      </c>
      <c r="H38123" t="s">
        <v>40</v>
      </c>
      <c r="J38123" t="s">
        <v>14</v>
      </c>
      <c r="K38123">
        <v>46</v>
      </c>
      <c r="L38123" t="s">
        <v>15</v>
      </c>
    </row>
    <row r="38124" spans="1:12">
      <c r="A38124" t="e">
        <f ca="1">E00251528913621</f>
        <v>#NAME?</v>
      </c>
      <c r="B38124">
        <v>293</v>
      </c>
      <c r="C38124" t="s">
        <v>25</v>
      </c>
      <c r="D38124" s="1">
        <v>41481</v>
      </c>
      <c r="F38124">
        <v>1</v>
      </c>
      <c r="G38124">
        <v>3004</v>
      </c>
      <c r="H38124" t="s">
        <v>104</v>
      </c>
      <c r="J38124" t="s">
        <v>14</v>
      </c>
      <c r="K38124">
        <v>40</v>
      </c>
      <c r="L38124" t="s">
        <v>15</v>
      </c>
    </row>
    <row r="38125" spans="1:12">
      <c r="A38125" t="e">
        <f ca="1">E00251528913621</f>
        <v>#NAME?</v>
      </c>
      <c r="B38125">
        <v>293</v>
      </c>
      <c r="C38125" t="s">
        <v>25</v>
      </c>
      <c r="D38125" s="1">
        <v>42079</v>
      </c>
      <c r="F38125">
        <v>1</v>
      </c>
      <c r="G38125">
        <v>3004</v>
      </c>
      <c r="H38125" t="s">
        <v>104</v>
      </c>
      <c r="J38125" t="s">
        <v>14</v>
      </c>
      <c r="K38125">
        <v>42</v>
      </c>
      <c r="L38125" t="s">
        <v>15</v>
      </c>
    </row>
    <row r="38126" spans="1:12">
      <c r="A38126" t="e">
        <f ca="1">E00251512351721</f>
        <v>#NAME?</v>
      </c>
      <c r="B38126">
        <v>191</v>
      </c>
      <c r="C38126" t="s">
        <v>320</v>
      </c>
      <c r="D38126" s="1">
        <v>41095</v>
      </c>
      <c r="F38126">
        <v>2</v>
      </c>
      <c r="G38126">
        <v>5651</v>
      </c>
      <c r="H38126" t="s">
        <v>617</v>
      </c>
      <c r="J38126" t="s">
        <v>14</v>
      </c>
      <c r="K38126">
        <v>45</v>
      </c>
      <c r="L38126" t="s">
        <v>15</v>
      </c>
    </row>
    <row r="38127" spans="1:12">
      <c r="A38127" t="e">
        <f ca="1">E00251613168521</f>
        <v>#NAME?</v>
      </c>
      <c r="B38127">
        <v>48</v>
      </c>
      <c r="C38127" t="s">
        <v>249</v>
      </c>
      <c r="D38127" s="1">
        <v>42383</v>
      </c>
      <c r="F38127">
        <v>1</v>
      </c>
      <c r="G38127">
        <v>5569</v>
      </c>
      <c r="H38127" t="s">
        <v>218</v>
      </c>
      <c r="J38127" t="s">
        <v>14</v>
      </c>
      <c r="K38127">
        <v>39</v>
      </c>
      <c r="L38127" t="s">
        <v>15</v>
      </c>
    </row>
    <row r="38128" spans="1:12">
      <c r="A38128" t="e">
        <f ca="1">E00251613168521</f>
        <v>#NAME?</v>
      </c>
      <c r="B38128">
        <v>48</v>
      </c>
      <c r="C38128" t="s">
        <v>249</v>
      </c>
      <c r="D38128" s="1">
        <v>43038</v>
      </c>
      <c r="F38128">
        <v>2</v>
      </c>
      <c r="G38128">
        <v>2440</v>
      </c>
      <c r="H38128" t="s">
        <v>555</v>
      </c>
      <c r="J38128" t="s">
        <v>14</v>
      </c>
      <c r="K38128">
        <v>41</v>
      </c>
      <c r="L38128" t="s">
        <v>15</v>
      </c>
    </row>
    <row r="38129" spans="1:12">
      <c r="A38129" t="e">
        <f ca="1">E00251613168521</f>
        <v>#NAME?</v>
      </c>
      <c r="B38129">
        <v>48</v>
      </c>
      <c r="C38129" t="s">
        <v>249</v>
      </c>
      <c r="D38129" s="1">
        <v>43049</v>
      </c>
      <c r="F38129">
        <v>1</v>
      </c>
      <c r="G38129">
        <v>5569</v>
      </c>
      <c r="H38129" t="s">
        <v>218</v>
      </c>
      <c r="J38129" t="s">
        <v>14</v>
      </c>
      <c r="K38129">
        <v>41</v>
      </c>
      <c r="L38129" t="s">
        <v>15</v>
      </c>
    </row>
    <row r="38130" spans="1:12">
      <c r="A38130" t="e">
        <f ca="1">E00251537637021</f>
        <v>#NAME?</v>
      </c>
      <c r="B38130">
        <v>443</v>
      </c>
      <c r="C38130" t="s">
        <v>582</v>
      </c>
      <c r="D38130" s="1">
        <v>42144</v>
      </c>
      <c r="F38130">
        <v>2</v>
      </c>
      <c r="G38130">
        <v>4019</v>
      </c>
      <c r="H38130" t="s">
        <v>26</v>
      </c>
      <c r="J38130" t="s">
        <v>14</v>
      </c>
      <c r="K38130">
        <v>51</v>
      </c>
      <c r="L38130" t="s">
        <v>15</v>
      </c>
    </row>
    <row r="38131" spans="1:12">
      <c r="A38131" t="e">
        <f ca="1">E00251528913621</f>
        <v>#NAME?</v>
      </c>
      <c r="B38131">
        <v>293</v>
      </c>
      <c r="C38131" t="s">
        <v>25</v>
      </c>
      <c r="D38131" s="1">
        <v>40954</v>
      </c>
      <c r="F38131">
        <v>1</v>
      </c>
      <c r="G38131">
        <v>7962</v>
      </c>
      <c r="H38131" t="s">
        <v>111</v>
      </c>
      <c r="J38131" t="s">
        <v>14</v>
      </c>
      <c r="K38131">
        <v>39</v>
      </c>
      <c r="L38131" t="s">
        <v>22</v>
      </c>
    </row>
    <row r="38132" spans="1:12">
      <c r="A38132" t="e">
        <f ca="1">E00251528913621</f>
        <v>#NAME?</v>
      </c>
      <c r="B38132">
        <v>293</v>
      </c>
      <c r="C38132" t="s">
        <v>25</v>
      </c>
      <c r="D38132" s="1">
        <v>41773</v>
      </c>
      <c r="F38132">
        <v>1</v>
      </c>
      <c r="G38132">
        <v>3004</v>
      </c>
      <c r="H38132" t="s">
        <v>104</v>
      </c>
      <c r="J38132" t="s">
        <v>14</v>
      </c>
      <c r="K38132">
        <v>41</v>
      </c>
      <c r="L38132" t="s">
        <v>15</v>
      </c>
    </row>
    <row r="38133" spans="1:12">
      <c r="A38133" t="e">
        <f ca="1">E00251429298321</f>
        <v>#NAME?</v>
      </c>
      <c r="B38133">
        <v>276</v>
      </c>
      <c r="C38133" t="s">
        <v>122</v>
      </c>
      <c r="D38133" s="1">
        <v>41985</v>
      </c>
      <c r="F38133">
        <v>2</v>
      </c>
      <c r="G38133">
        <v>49390</v>
      </c>
      <c r="H38133" t="s">
        <v>59</v>
      </c>
      <c r="J38133" t="s">
        <v>14</v>
      </c>
      <c r="K38133">
        <v>48</v>
      </c>
      <c r="L38133" t="s">
        <v>15</v>
      </c>
    </row>
    <row r="38134" spans="1:12">
      <c r="A38134" t="e">
        <f ca="1">E00251510248921</f>
        <v>#NAME?</v>
      </c>
      <c r="B38134">
        <v>160</v>
      </c>
      <c r="C38134" t="s">
        <v>278</v>
      </c>
      <c r="D38134" s="1">
        <v>42692</v>
      </c>
      <c r="F38134">
        <v>1</v>
      </c>
      <c r="G38134">
        <v>2189</v>
      </c>
      <c r="H38134" t="s">
        <v>156</v>
      </c>
      <c r="J38134" t="s">
        <v>14</v>
      </c>
      <c r="K38134">
        <v>43</v>
      </c>
      <c r="L38134" t="s">
        <v>15</v>
      </c>
    </row>
    <row r="38135" spans="1:12">
      <c r="A38135" t="e">
        <f ca="1">E00251528913621</f>
        <v>#NAME?</v>
      </c>
      <c r="B38135">
        <v>293</v>
      </c>
      <c r="C38135" t="s">
        <v>25</v>
      </c>
      <c r="D38135" s="1">
        <v>41890</v>
      </c>
      <c r="F38135">
        <v>1</v>
      </c>
      <c r="G38135">
        <v>3004</v>
      </c>
      <c r="H38135" t="s">
        <v>104</v>
      </c>
      <c r="J38135" t="s">
        <v>14</v>
      </c>
      <c r="K38135">
        <v>41</v>
      </c>
      <c r="L38135" t="s">
        <v>15</v>
      </c>
    </row>
    <row r="38136" spans="1:12">
      <c r="A38136" t="e">
        <f ca="1">E00251615134721</f>
        <v>#NAME?</v>
      </c>
      <c r="B38136">
        <v>62</v>
      </c>
      <c r="C38136" t="s">
        <v>20</v>
      </c>
      <c r="D38136" s="1">
        <v>42039</v>
      </c>
      <c r="F38136">
        <v>2</v>
      </c>
      <c r="G38136">
        <v>4019</v>
      </c>
      <c r="H38136" t="s">
        <v>26</v>
      </c>
      <c r="J38136" t="s">
        <v>14</v>
      </c>
      <c r="K38136">
        <v>63</v>
      </c>
      <c r="L38136" t="s">
        <v>15</v>
      </c>
    </row>
    <row r="38137" spans="1:12">
      <c r="A38137" t="e">
        <f ca="1">E00251528913621</f>
        <v>#NAME?</v>
      </c>
      <c r="B38137">
        <v>293</v>
      </c>
      <c r="C38137" t="s">
        <v>25</v>
      </c>
      <c r="D38137" s="1">
        <v>41339</v>
      </c>
      <c r="F38137">
        <v>1</v>
      </c>
      <c r="G38137">
        <v>3004</v>
      </c>
      <c r="H38137" t="s">
        <v>104</v>
      </c>
      <c r="J38137" t="s">
        <v>14</v>
      </c>
      <c r="K38137">
        <v>40</v>
      </c>
      <c r="L38137" t="s">
        <v>15</v>
      </c>
    </row>
    <row r="38138" spans="1:12">
      <c r="A38138" t="e">
        <f ca="1">E00251528913621</f>
        <v>#NAME?</v>
      </c>
      <c r="B38138">
        <v>293</v>
      </c>
      <c r="C38138" t="s">
        <v>25</v>
      </c>
      <c r="D38138" s="1">
        <v>41446</v>
      </c>
      <c r="F38138">
        <v>1</v>
      </c>
      <c r="G38138">
        <v>3004</v>
      </c>
      <c r="H38138" t="s">
        <v>104</v>
      </c>
      <c r="J38138" t="s">
        <v>14</v>
      </c>
      <c r="K38138">
        <v>40</v>
      </c>
      <c r="L38138" t="s">
        <v>15</v>
      </c>
    </row>
    <row r="38139" spans="1:12">
      <c r="A38139" t="e">
        <f ca="1">E00251528913621</f>
        <v>#NAME?</v>
      </c>
      <c r="B38139">
        <v>293</v>
      </c>
      <c r="C38139" t="s">
        <v>25</v>
      </c>
      <c r="D38139" s="1">
        <v>41649</v>
      </c>
      <c r="F38139">
        <v>1</v>
      </c>
      <c r="G38139">
        <v>3004</v>
      </c>
      <c r="H38139" t="s">
        <v>104</v>
      </c>
      <c r="J38139" t="s">
        <v>14</v>
      </c>
      <c r="K38139">
        <v>40</v>
      </c>
      <c r="L38139" t="s">
        <v>15</v>
      </c>
    </row>
    <row r="38140" spans="1:12">
      <c r="A38140" t="e">
        <f ca="1">E00251430348521</f>
        <v>#NAME?</v>
      </c>
      <c r="B38140">
        <v>500</v>
      </c>
      <c r="C38140" t="s">
        <v>161</v>
      </c>
      <c r="D38140" s="1">
        <v>41086</v>
      </c>
      <c r="F38140">
        <v>1</v>
      </c>
      <c r="G38140">
        <v>61809</v>
      </c>
      <c r="H38140" t="s">
        <v>521</v>
      </c>
      <c r="J38140" t="s">
        <v>14</v>
      </c>
      <c r="K38140">
        <v>61</v>
      </c>
      <c r="L38140" t="s">
        <v>15</v>
      </c>
    </row>
    <row r="38141" spans="1:12">
      <c r="A38141" t="e">
        <f ca="1">E00251510248921</f>
        <v>#NAME?</v>
      </c>
      <c r="B38141">
        <v>160</v>
      </c>
      <c r="C38141" t="s">
        <v>278</v>
      </c>
      <c r="D38141" s="1">
        <v>42692</v>
      </c>
      <c r="F38141">
        <v>1</v>
      </c>
      <c r="G38141">
        <v>2729</v>
      </c>
      <c r="H38141" t="s">
        <v>115</v>
      </c>
      <c r="J38141" t="s">
        <v>14</v>
      </c>
      <c r="K38141">
        <v>43</v>
      </c>
      <c r="L38141" t="s">
        <v>15</v>
      </c>
    </row>
    <row r="38142" spans="1:12">
      <c r="A38142" t="e">
        <f ca="1">E00251429298321</f>
        <v>#NAME?</v>
      </c>
      <c r="B38142">
        <v>276</v>
      </c>
      <c r="C38142" t="s">
        <v>122</v>
      </c>
      <c r="D38142" s="1">
        <v>41970</v>
      </c>
      <c r="F38142">
        <v>1</v>
      </c>
      <c r="G38142">
        <v>7231</v>
      </c>
      <c r="H38142" t="s">
        <v>128</v>
      </c>
      <c r="J38142" t="s">
        <v>14</v>
      </c>
      <c r="K38142">
        <v>48</v>
      </c>
      <c r="L38142" t="s">
        <v>15</v>
      </c>
    </row>
    <row r="38143" spans="1:12">
      <c r="A38143" t="e">
        <f ca="1">E00251429298321</f>
        <v>#NAME?</v>
      </c>
      <c r="B38143">
        <v>276</v>
      </c>
      <c r="C38143" t="s">
        <v>122</v>
      </c>
      <c r="D38143" s="1">
        <v>42367</v>
      </c>
      <c r="F38143">
        <v>2</v>
      </c>
      <c r="G38143">
        <v>49390</v>
      </c>
      <c r="H38143" t="s">
        <v>59</v>
      </c>
      <c r="J38143" t="s">
        <v>14</v>
      </c>
      <c r="K38143">
        <v>49</v>
      </c>
      <c r="L38143" t="s">
        <v>15</v>
      </c>
    </row>
    <row r="38144" spans="1:12">
      <c r="A38144" t="e">
        <f ca="1">E00251439864321</f>
        <v>#NAME?</v>
      </c>
      <c r="B38144">
        <v>496</v>
      </c>
      <c r="C38144" t="s">
        <v>365</v>
      </c>
      <c r="D38144" s="1">
        <v>41891</v>
      </c>
      <c r="F38144">
        <v>2</v>
      </c>
      <c r="G38144">
        <v>6272</v>
      </c>
      <c r="H38144" t="s">
        <v>635</v>
      </c>
      <c r="J38144" t="s">
        <v>14</v>
      </c>
      <c r="K38144">
        <v>41</v>
      </c>
      <c r="L38144" t="s">
        <v>15</v>
      </c>
    </row>
    <row r="38145" spans="1:12">
      <c r="A38145" t="e">
        <f ca="1">E00251528913621</f>
        <v>#NAME?</v>
      </c>
      <c r="B38145">
        <v>293</v>
      </c>
      <c r="C38145" t="s">
        <v>25</v>
      </c>
      <c r="D38145" s="1">
        <v>41067</v>
      </c>
      <c r="F38145">
        <v>2</v>
      </c>
      <c r="G38145">
        <v>3004</v>
      </c>
      <c r="H38145" t="s">
        <v>104</v>
      </c>
      <c r="J38145" t="s">
        <v>14</v>
      </c>
      <c r="K38145">
        <v>39</v>
      </c>
      <c r="L38145" t="s">
        <v>15</v>
      </c>
    </row>
    <row r="38146" spans="1:12">
      <c r="A38146" t="e">
        <f ca="1">E00251528913621</f>
        <v>#NAME?</v>
      </c>
      <c r="B38146">
        <v>293</v>
      </c>
      <c r="C38146" t="s">
        <v>25</v>
      </c>
      <c r="D38146" s="1">
        <v>40961</v>
      </c>
      <c r="F38146">
        <v>1</v>
      </c>
      <c r="G38146">
        <v>7962</v>
      </c>
      <c r="H38146" t="s">
        <v>111</v>
      </c>
      <c r="J38146" t="s">
        <v>14</v>
      </c>
      <c r="K38146">
        <v>39</v>
      </c>
      <c r="L38146" t="s">
        <v>22</v>
      </c>
    </row>
    <row r="38147" spans="1:12">
      <c r="A38147" t="e">
        <f ca="1">E00251528913621</f>
        <v>#NAME?</v>
      </c>
      <c r="B38147">
        <v>293</v>
      </c>
      <c r="C38147" t="s">
        <v>25</v>
      </c>
      <c r="D38147" s="1">
        <v>40968</v>
      </c>
      <c r="F38147">
        <v>1</v>
      </c>
      <c r="G38147">
        <v>3004</v>
      </c>
      <c r="H38147" t="s">
        <v>104</v>
      </c>
      <c r="J38147" t="s">
        <v>14</v>
      </c>
      <c r="K38147">
        <v>39</v>
      </c>
      <c r="L38147" t="s">
        <v>15</v>
      </c>
    </row>
    <row r="38148" spans="1:12">
      <c r="A38148" t="e">
        <f ca="1">E00251615134721</f>
        <v>#NAME?</v>
      </c>
      <c r="B38148">
        <v>62</v>
      </c>
      <c r="C38148" t="s">
        <v>20</v>
      </c>
      <c r="D38148" s="1">
        <v>42283</v>
      </c>
      <c r="F38148">
        <v>1</v>
      </c>
      <c r="G38148">
        <v>4019</v>
      </c>
      <c r="H38148" t="s">
        <v>26</v>
      </c>
      <c r="J38148" t="s">
        <v>14</v>
      </c>
      <c r="K38148">
        <v>63</v>
      </c>
      <c r="L38148" t="s">
        <v>15</v>
      </c>
    </row>
    <row r="38149" spans="1:12">
      <c r="A38149" t="e">
        <f ca="1">E00251615134721</f>
        <v>#NAME?</v>
      </c>
      <c r="B38149">
        <v>763</v>
      </c>
      <c r="C38149" t="s">
        <v>194</v>
      </c>
      <c r="D38149" s="1">
        <v>42384</v>
      </c>
      <c r="E38149">
        <v>0</v>
      </c>
      <c r="F38149">
        <v>1</v>
      </c>
      <c r="G38149">
        <v>72691</v>
      </c>
      <c r="H38149" t="s">
        <v>1800</v>
      </c>
      <c r="J38149" t="s">
        <v>34</v>
      </c>
      <c r="K38149">
        <v>64</v>
      </c>
      <c r="L38149" t="s">
        <v>15</v>
      </c>
    </row>
    <row r="38150" spans="1:12">
      <c r="A38150" t="e">
        <f ca="1">E00251618088321</f>
        <v>#NAME?</v>
      </c>
      <c r="B38150">
        <v>28</v>
      </c>
      <c r="C38150" t="s">
        <v>153</v>
      </c>
      <c r="D38150" s="1">
        <v>42695</v>
      </c>
      <c r="F38150">
        <v>1</v>
      </c>
      <c r="G38150">
        <v>6272</v>
      </c>
      <c r="H38150" t="s">
        <v>635</v>
      </c>
      <c r="J38150" t="s">
        <v>14</v>
      </c>
      <c r="K38150">
        <v>50</v>
      </c>
      <c r="L38150" t="s">
        <v>15</v>
      </c>
    </row>
    <row r="38151" spans="1:12">
      <c r="A38151" t="e">
        <f ca="1">E00251528913621</f>
        <v>#NAME?</v>
      </c>
      <c r="B38151">
        <v>293</v>
      </c>
      <c r="C38151" t="s">
        <v>25</v>
      </c>
      <c r="D38151" s="1">
        <v>41032</v>
      </c>
      <c r="F38151">
        <v>1</v>
      </c>
      <c r="G38151">
        <v>9198</v>
      </c>
      <c r="H38151" t="s">
        <v>229</v>
      </c>
      <c r="J38151" t="s">
        <v>14</v>
      </c>
      <c r="K38151">
        <v>39</v>
      </c>
      <c r="L38151" t="s">
        <v>15</v>
      </c>
    </row>
    <row r="38152" spans="1:12">
      <c r="A38152" t="e">
        <f ca="1">E00251430348521</f>
        <v>#NAME?</v>
      </c>
      <c r="B38152">
        <v>772</v>
      </c>
      <c r="C38152" t="s">
        <v>170</v>
      </c>
      <c r="D38152" s="1">
        <v>42069</v>
      </c>
      <c r="F38152">
        <v>1</v>
      </c>
      <c r="G38152">
        <v>72610</v>
      </c>
      <c r="H38152" t="s">
        <v>226</v>
      </c>
      <c r="I38152" t="s">
        <v>56</v>
      </c>
      <c r="J38152" t="s">
        <v>57</v>
      </c>
      <c r="K38152">
        <v>64</v>
      </c>
      <c r="L38152" t="s">
        <v>15</v>
      </c>
    </row>
    <row r="38153" spans="1:12">
      <c r="A38153" t="e">
        <f ca="1">E00251617696721</f>
        <v>#NAME?</v>
      </c>
      <c r="B38153">
        <v>444</v>
      </c>
      <c r="C38153" t="s">
        <v>819</v>
      </c>
      <c r="D38153" s="1">
        <v>42704</v>
      </c>
      <c r="F38153">
        <v>1</v>
      </c>
      <c r="G38153">
        <v>78906</v>
      </c>
      <c r="H38153" t="s">
        <v>31</v>
      </c>
      <c r="J38153" t="s">
        <v>14</v>
      </c>
      <c r="K38153">
        <v>53</v>
      </c>
      <c r="L38153" t="s">
        <v>22</v>
      </c>
    </row>
    <row r="38154" spans="1:12">
      <c r="A38154" t="e">
        <f ca="1">E00251430348521</f>
        <v>#NAME?</v>
      </c>
      <c r="B38154">
        <v>772</v>
      </c>
      <c r="C38154" t="s">
        <v>170</v>
      </c>
      <c r="D38154" s="1">
        <v>42398</v>
      </c>
      <c r="E38154">
        <v>1</v>
      </c>
      <c r="F38154">
        <v>2</v>
      </c>
      <c r="G38154">
        <v>78833</v>
      </c>
      <c r="H38154" t="s">
        <v>1161</v>
      </c>
      <c r="J38154" t="s">
        <v>34</v>
      </c>
      <c r="K38154">
        <v>65</v>
      </c>
      <c r="L38154" t="s">
        <v>22</v>
      </c>
    </row>
    <row r="38155" spans="1:12">
      <c r="A38155" t="e">
        <f ca="1">E00251524951321</f>
        <v>#NAME?</v>
      </c>
      <c r="B38155">
        <v>455</v>
      </c>
      <c r="C38155" t="s">
        <v>312</v>
      </c>
      <c r="D38155" s="1">
        <v>41311</v>
      </c>
      <c r="F38155">
        <v>2</v>
      </c>
      <c r="G38155">
        <v>4019</v>
      </c>
      <c r="H38155" t="s">
        <v>26</v>
      </c>
      <c r="J38155" t="s">
        <v>14</v>
      </c>
      <c r="K38155">
        <v>50</v>
      </c>
      <c r="L38155" t="s">
        <v>15</v>
      </c>
    </row>
    <row r="38156" spans="1:12">
      <c r="A38156" t="e">
        <f ca="1">E00251524951321</f>
        <v>#NAME?</v>
      </c>
      <c r="B38156">
        <v>455</v>
      </c>
      <c r="C38156" t="s">
        <v>312</v>
      </c>
      <c r="D38156" s="1">
        <v>42361</v>
      </c>
      <c r="F38156">
        <v>1</v>
      </c>
      <c r="G38156">
        <v>4019</v>
      </c>
      <c r="H38156" t="s">
        <v>26</v>
      </c>
      <c r="J38156" t="s">
        <v>14</v>
      </c>
      <c r="K38156">
        <v>53</v>
      </c>
      <c r="L38156" t="s">
        <v>15</v>
      </c>
    </row>
    <row r="38157" spans="1:12">
      <c r="A38157" t="e">
        <f ca="1">E00251430348521</f>
        <v>#NAME?</v>
      </c>
      <c r="B38157">
        <v>772</v>
      </c>
      <c r="C38157" t="s">
        <v>170</v>
      </c>
      <c r="D38157" s="1">
        <v>42034</v>
      </c>
      <c r="E38157">
        <v>2</v>
      </c>
      <c r="F38157">
        <v>2</v>
      </c>
      <c r="G38157">
        <v>6170</v>
      </c>
      <c r="H38157" t="s">
        <v>1638</v>
      </c>
      <c r="J38157" t="s">
        <v>34</v>
      </c>
      <c r="K38157">
        <v>64</v>
      </c>
      <c r="L38157" t="s">
        <v>15</v>
      </c>
    </row>
    <row r="38158" spans="1:12">
      <c r="A38158" t="e">
        <f ca="1">E00251533600621</f>
        <v>#NAME?</v>
      </c>
      <c r="B38158">
        <v>104</v>
      </c>
      <c r="C38158" t="s">
        <v>88</v>
      </c>
      <c r="D38158" s="1">
        <v>42458</v>
      </c>
      <c r="F38158">
        <v>1</v>
      </c>
      <c r="G38158">
        <v>3899</v>
      </c>
      <c r="H38158" t="s">
        <v>264</v>
      </c>
      <c r="J38158" t="s">
        <v>14</v>
      </c>
      <c r="K38158">
        <v>58</v>
      </c>
      <c r="L38158" t="s">
        <v>15</v>
      </c>
    </row>
    <row r="38159" spans="1:12">
      <c r="A38159" t="e">
        <f ca="1">E00251429298321</f>
        <v>#NAME?</v>
      </c>
      <c r="B38159">
        <v>276</v>
      </c>
      <c r="C38159" t="s">
        <v>122</v>
      </c>
      <c r="D38159" s="1">
        <v>42157</v>
      </c>
      <c r="F38159">
        <v>1</v>
      </c>
      <c r="G38159">
        <v>72885</v>
      </c>
      <c r="H38159" t="s">
        <v>354</v>
      </c>
      <c r="J38159" t="s">
        <v>14</v>
      </c>
      <c r="K38159">
        <v>48</v>
      </c>
      <c r="L38159" t="s">
        <v>15</v>
      </c>
    </row>
    <row r="38160" spans="1:12">
      <c r="A38160" t="e">
        <f ca="1">E00251429298321</f>
        <v>#NAME?</v>
      </c>
      <c r="B38160">
        <v>276</v>
      </c>
      <c r="C38160" t="s">
        <v>122</v>
      </c>
      <c r="D38160" s="1">
        <v>42271</v>
      </c>
      <c r="F38160">
        <v>1</v>
      </c>
      <c r="G38160">
        <v>49390</v>
      </c>
      <c r="H38160" t="s">
        <v>59</v>
      </c>
      <c r="J38160" t="s">
        <v>14</v>
      </c>
      <c r="K38160">
        <v>49</v>
      </c>
      <c r="L38160" t="s">
        <v>15</v>
      </c>
    </row>
    <row r="38161" spans="1:12">
      <c r="A38161" t="e">
        <f ca="1">E00251533600621</f>
        <v>#NAME?</v>
      </c>
      <c r="B38161">
        <v>104</v>
      </c>
      <c r="C38161" t="s">
        <v>88</v>
      </c>
      <c r="D38161" s="1">
        <v>41345</v>
      </c>
      <c r="F38161">
        <v>2</v>
      </c>
      <c r="G38161">
        <v>2448</v>
      </c>
      <c r="H38161" t="s">
        <v>19</v>
      </c>
      <c r="J38161" t="s">
        <v>14</v>
      </c>
      <c r="K38161">
        <v>55</v>
      </c>
      <c r="L38161" t="s">
        <v>15</v>
      </c>
    </row>
    <row r="38162" spans="1:12">
      <c r="A38162" t="e">
        <f ca="1">E00251533600621</f>
        <v>#NAME?</v>
      </c>
      <c r="B38162">
        <v>104</v>
      </c>
      <c r="C38162" t="s">
        <v>88</v>
      </c>
      <c r="D38162" s="1">
        <v>42195</v>
      </c>
      <c r="F38162">
        <v>2</v>
      </c>
      <c r="G38162">
        <v>2448</v>
      </c>
      <c r="H38162" t="s">
        <v>19</v>
      </c>
      <c r="J38162" t="s">
        <v>14</v>
      </c>
      <c r="K38162">
        <v>57</v>
      </c>
      <c r="L38162" t="s">
        <v>15</v>
      </c>
    </row>
    <row r="38163" spans="1:12">
      <c r="A38163" t="e">
        <f ca="1">E00251617696721</f>
        <v>#NAME?</v>
      </c>
      <c r="B38163">
        <v>444</v>
      </c>
      <c r="C38163" t="s">
        <v>819</v>
      </c>
      <c r="D38163" s="1">
        <v>41800</v>
      </c>
      <c r="F38163">
        <v>1</v>
      </c>
      <c r="G38163">
        <v>78906</v>
      </c>
      <c r="H38163" t="s">
        <v>31</v>
      </c>
      <c r="J38163" t="s">
        <v>14</v>
      </c>
      <c r="K38163">
        <v>51</v>
      </c>
      <c r="L38163" t="s">
        <v>22</v>
      </c>
    </row>
    <row r="38164" spans="1:12">
      <c r="A38164" t="e">
        <f ca="1">E00251533600621</f>
        <v>#NAME?</v>
      </c>
      <c r="B38164">
        <v>104</v>
      </c>
      <c r="C38164" t="s">
        <v>88</v>
      </c>
      <c r="D38164" s="1">
        <v>42541</v>
      </c>
      <c r="F38164">
        <v>2</v>
      </c>
      <c r="G38164">
        <v>3899</v>
      </c>
      <c r="H38164" t="s">
        <v>264</v>
      </c>
      <c r="J38164" t="s">
        <v>14</v>
      </c>
      <c r="K38164">
        <v>58</v>
      </c>
      <c r="L38164" t="s">
        <v>15</v>
      </c>
    </row>
    <row r="38165" spans="1:12">
      <c r="A38165" t="e">
        <f ca="1">E00251524951321</f>
        <v>#NAME?</v>
      </c>
      <c r="B38165">
        <v>455</v>
      </c>
      <c r="C38165" t="s">
        <v>312</v>
      </c>
      <c r="D38165" s="1">
        <v>42543</v>
      </c>
      <c r="F38165">
        <v>1</v>
      </c>
      <c r="G38165">
        <v>4019</v>
      </c>
      <c r="H38165" t="s">
        <v>26</v>
      </c>
      <c r="J38165" t="s">
        <v>14</v>
      </c>
      <c r="K38165">
        <v>53</v>
      </c>
      <c r="L38165" t="s">
        <v>15</v>
      </c>
    </row>
    <row r="38166" spans="1:12">
      <c r="A38166" t="e">
        <f ca="1">E00251617696721</f>
        <v>#NAME?</v>
      </c>
      <c r="B38166">
        <v>444</v>
      </c>
      <c r="C38166" t="s">
        <v>819</v>
      </c>
      <c r="D38166" s="1">
        <v>41094</v>
      </c>
      <c r="F38166">
        <v>1</v>
      </c>
      <c r="G38166">
        <v>3899</v>
      </c>
      <c r="H38166" t="s">
        <v>264</v>
      </c>
      <c r="J38166" t="s">
        <v>14</v>
      </c>
      <c r="K38166">
        <v>49</v>
      </c>
      <c r="L38166" t="s">
        <v>15</v>
      </c>
    </row>
    <row r="38167" spans="1:12">
      <c r="A38167" t="e">
        <f ca="1">E00251529543621</f>
        <v>#NAME?</v>
      </c>
      <c r="B38167">
        <v>166</v>
      </c>
      <c r="C38167" t="s">
        <v>626</v>
      </c>
      <c r="D38167" s="1">
        <v>41743</v>
      </c>
      <c r="F38167">
        <v>1</v>
      </c>
      <c r="G38167">
        <v>7231</v>
      </c>
      <c r="H38167" t="s">
        <v>128</v>
      </c>
      <c r="J38167" t="s">
        <v>14</v>
      </c>
      <c r="K38167">
        <v>51</v>
      </c>
      <c r="L38167" t="s">
        <v>15</v>
      </c>
    </row>
    <row r="38168" spans="1:12">
      <c r="A38168" t="e">
        <f ca="1">E00251529543621</f>
        <v>#NAME?</v>
      </c>
      <c r="B38168">
        <v>166</v>
      </c>
      <c r="C38168" t="s">
        <v>626</v>
      </c>
      <c r="D38168" s="1">
        <v>42461</v>
      </c>
      <c r="F38168">
        <v>6</v>
      </c>
      <c r="G38168">
        <v>4019</v>
      </c>
      <c r="H38168" t="s">
        <v>26</v>
      </c>
      <c r="J38168" t="s">
        <v>14</v>
      </c>
      <c r="K38168">
        <v>53</v>
      </c>
      <c r="L38168" t="s">
        <v>15</v>
      </c>
    </row>
    <row r="38169" spans="1:12">
      <c r="A38169" t="e">
        <f ca="1">E00251617696721</f>
        <v>#NAME?</v>
      </c>
      <c r="B38169">
        <v>444</v>
      </c>
      <c r="C38169" t="s">
        <v>819</v>
      </c>
      <c r="D38169" s="1">
        <v>42773</v>
      </c>
      <c r="F38169">
        <v>3</v>
      </c>
      <c r="G38169">
        <v>2989</v>
      </c>
      <c r="H38169" t="s">
        <v>844</v>
      </c>
      <c r="J38169" t="s">
        <v>14</v>
      </c>
      <c r="K38169">
        <v>54</v>
      </c>
      <c r="L38169" t="s">
        <v>15</v>
      </c>
    </row>
    <row r="38170" spans="1:12">
      <c r="A38170" t="e">
        <f ca="1">E00251529543621</f>
        <v>#NAME?</v>
      </c>
      <c r="B38170">
        <v>4893</v>
      </c>
      <c r="C38170" t="s">
        <v>426</v>
      </c>
      <c r="D38170" s="1">
        <v>43015</v>
      </c>
      <c r="F38170">
        <v>3</v>
      </c>
      <c r="G38170">
        <v>496</v>
      </c>
      <c r="H38170" t="s">
        <v>190</v>
      </c>
      <c r="I38170" t="s">
        <v>148</v>
      </c>
      <c r="J38170" t="s">
        <v>57</v>
      </c>
      <c r="K38170">
        <v>54</v>
      </c>
      <c r="L38170" t="s">
        <v>15</v>
      </c>
    </row>
    <row r="38171" spans="1:12">
      <c r="A38171" t="e">
        <f ca="1">E00251617696721</f>
        <v>#NAME?</v>
      </c>
      <c r="B38171">
        <v>444</v>
      </c>
      <c r="C38171" t="s">
        <v>819</v>
      </c>
      <c r="D38171" s="1">
        <v>41954</v>
      </c>
      <c r="F38171">
        <v>1</v>
      </c>
      <c r="G38171">
        <v>38200</v>
      </c>
      <c r="H38171" t="s">
        <v>747</v>
      </c>
      <c r="J38171" t="s">
        <v>14</v>
      </c>
      <c r="K38171">
        <v>51</v>
      </c>
      <c r="L38171" t="s">
        <v>15</v>
      </c>
    </row>
    <row r="38172" spans="1:12">
      <c r="A38172" t="e">
        <f ca="1">E00251533600621</f>
        <v>#NAME?</v>
      </c>
      <c r="B38172">
        <v>104</v>
      </c>
      <c r="C38172" t="s">
        <v>88</v>
      </c>
      <c r="D38172" s="1">
        <v>41068</v>
      </c>
      <c r="F38172">
        <v>1</v>
      </c>
      <c r="G38172">
        <v>24290</v>
      </c>
      <c r="H38172" t="s">
        <v>580</v>
      </c>
      <c r="J38172" t="s">
        <v>14</v>
      </c>
      <c r="K38172">
        <v>54</v>
      </c>
      <c r="L38172" t="s">
        <v>15</v>
      </c>
    </row>
    <row r="38173" spans="1:12">
      <c r="A38173" t="e">
        <f ca="1">E00251533600621</f>
        <v>#NAME?</v>
      </c>
      <c r="B38173">
        <v>104</v>
      </c>
      <c r="C38173" t="s">
        <v>88</v>
      </c>
      <c r="D38173" s="1">
        <v>41093</v>
      </c>
      <c r="F38173">
        <v>1</v>
      </c>
      <c r="G38173">
        <v>3804</v>
      </c>
      <c r="H38173" t="s">
        <v>71</v>
      </c>
      <c r="J38173" t="s">
        <v>14</v>
      </c>
      <c r="K38173">
        <v>54</v>
      </c>
      <c r="L38173" t="s">
        <v>15</v>
      </c>
    </row>
    <row r="38174" spans="1:12">
      <c r="A38174" t="e">
        <f ca="1">E00251439864321</f>
        <v>#NAME?</v>
      </c>
      <c r="B38174">
        <v>496</v>
      </c>
      <c r="C38174" t="s">
        <v>365</v>
      </c>
      <c r="D38174" s="1">
        <v>42011</v>
      </c>
      <c r="F38174">
        <v>1</v>
      </c>
      <c r="G38174">
        <v>486</v>
      </c>
      <c r="H38174" t="s">
        <v>39</v>
      </c>
      <c r="J38174" t="s">
        <v>14</v>
      </c>
      <c r="K38174">
        <v>42</v>
      </c>
      <c r="L38174" t="s">
        <v>15</v>
      </c>
    </row>
    <row r="38175" spans="1:12">
      <c r="A38175" t="e">
        <f ca="1">E00251524951321</f>
        <v>#NAME?</v>
      </c>
      <c r="B38175">
        <v>455</v>
      </c>
      <c r="C38175" t="s">
        <v>312</v>
      </c>
      <c r="D38175" s="1">
        <v>42691</v>
      </c>
      <c r="F38175">
        <v>1</v>
      </c>
      <c r="G38175">
        <v>4019</v>
      </c>
      <c r="H38175" t="s">
        <v>26</v>
      </c>
      <c r="J38175" t="s">
        <v>14</v>
      </c>
      <c r="K38175">
        <v>54</v>
      </c>
      <c r="L38175" t="s">
        <v>15</v>
      </c>
    </row>
    <row r="38176" spans="1:12">
      <c r="A38176" t="e">
        <f ca="1">E00251613168521</f>
        <v>#NAME?</v>
      </c>
      <c r="B38176">
        <v>48</v>
      </c>
      <c r="C38176" t="s">
        <v>249</v>
      </c>
      <c r="D38176" s="1">
        <v>41225</v>
      </c>
      <c r="F38176">
        <v>2</v>
      </c>
      <c r="G38176">
        <v>6253</v>
      </c>
      <c r="H38176" t="s">
        <v>292</v>
      </c>
      <c r="J38176" t="s">
        <v>14</v>
      </c>
      <c r="K38176">
        <v>36</v>
      </c>
      <c r="L38176" t="s">
        <v>15</v>
      </c>
    </row>
    <row r="38177" spans="1:12">
      <c r="A38177" t="e">
        <f ca="1">E00251533600621</f>
        <v>#NAME?</v>
      </c>
      <c r="B38177">
        <v>104</v>
      </c>
      <c r="C38177" t="s">
        <v>88</v>
      </c>
      <c r="D38177" s="1">
        <v>42746</v>
      </c>
      <c r="F38177">
        <v>3</v>
      </c>
      <c r="G38177">
        <v>27800</v>
      </c>
      <c r="H38177" t="s">
        <v>145</v>
      </c>
      <c r="J38177" t="s">
        <v>14</v>
      </c>
      <c r="K38177">
        <v>58</v>
      </c>
      <c r="L38177" t="s">
        <v>15</v>
      </c>
    </row>
    <row r="38178" spans="1:12">
      <c r="A38178" t="e">
        <f ca="1">E00251533600621</f>
        <v>#NAME?</v>
      </c>
      <c r="B38178">
        <v>104</v>
      </c>
      <c r="C38178" t="s">
        <v>88</v>
      </c>
      <c r="D38178" s="1">
        <v>43080</v>
      </c>
      <c r="F38178">
        <v>1</v>
      </c>
      <c r="G38178">
        <v>2720</v>
      </c>
      <c r="H38178" t="s">
        <v>65</v>
      </c>
      <c r="J38178" t="s">
        <v>14</v>
      </c>
      <c r="K38178">
        <v>59</v>
      </c>
      <c r="L38178" t="s">
        <v>15</v>
      </c>
    </row>
    <row r="38179" spans="1:12">
      <c r="A38179" t="e">
        <f ca="1">E00251524951321</f>
        <v>#NAME?</v>
      </c>
      <c r="B38179">
        <v>455</v>
      </c>
      <c r="C38179" t="s">
        <v>312</v>
      </c>
      <c r="D38179" s="1">
        <v>41311</v>
      </c>
      <c r="F38179">
        <v>1</v>
      </c>
      <c r="G38179">
        <v>7242</v>
      </c>
      <c r="H38179" t="s">
        <v>93</v>
      </c>
      <c r="J38179" t="s">
        <v>14</v>
      </c>
      <c r="K38179">
        <v>50</v>
      </c>
      <c r="L38179" t="s">
        <v>15</v>
      </c>
    </row>
    <row r="38180" spans="1:12">
      <c r="A38180" t="e">
        <f ca="1">E00251524951321</f>
        <v>#NAME?</v>
      </c>
      <c r="B38180">
        <v>455</v>
      </c>
      <c r="C38180" t="s">
        <v>312</v>
      </c>
      <c r="D38180" s="1">
        <v>42544</v>
      </c>
      <c r="F38180">
        <v>1</v>
      </c>
      <c r="G38180">
        <v>27801</v>
      </c>
      <c r="H38180" t="s">
        <v>387</v>
      </c>
      <c r="J38180" t="s">
        <v>14</v>
      </c>
      <c r="K38180">
        <v>53</v>
      </c>
      <c r="L38180" t="s">
        <v>15</v>
      </c>
    </row>
    <row r="38181" spans="1:12">
      <c r="A38181" t="e">
        <f ca="1">E00251613168521</f>
        <v>#NAME?</v>
      </c>
      <c r="B38181">
        <v>48</v>
      </c>
      <c r="C38181" t="s">
        <v>249</v>
      </c>
      <c r="D38181" s="1">
        <v>41225</v>
      </c>
      <c r="F38181">
        <v>1</v>
      </c>
      <c r="G38181">
        <v>24290</v>
      </c>
      <c r="H38181" t="s">
        <v>580</v>
      </c>
      <c r="J38181" t="s">
        <v>14</v>
      </c>
      <c r="K38181">
        <v>36</v>
      </c>
      <c r="L38181" t="s">
        <v>15</v>
      </c>
    </row>
    <row r="38182" spans="1:12">
      <c r="A38182" t="e">
        <f ca="1">E00251537637021</f>
        <v>#NAME?</v>
      </c>
      <c r="B38182">
        <v>443</v>
      </c>
      <c r="C38182" t="s">
        <v>582</v>
      </c>
      <c r="D38182" s="1">
        <v>42144</v>
      </c>
      <c r="F38182">
        <v>1</v>
      </c>
      <c r="G38182">
        <v>4019</v>
      </c>
      <c r="H38182" t="s">
        <v>26</v>
      </c>
      <c r="J38182" t="s">
        <v>14</v>
      </c>
      <c r="K38182">
        <v>51</v>
      </c>
      <c r="L38182" t="s">
        <v>15</v>
      </c>
    </row>
    <row r="38183" spans="1:12">
      <c r="A38183" t="e">
        <f ca="1">E00251537637021</f>
        <v>#NAME?</v>
      </c>
      <c r="B38183">
        <v>443</v>
      </c>
      <c r="C38183" t="s">
        <v>582</v>
      </c>
      <c r="D38183" s="1">
        <v>42144</v>
      </c>
      <c r="F38183">
        <v>1</v>
      </c>
      <c r="G38183">
        <v>84500</v>
      </c>
      <c r="H38183" t="s">
        <v>511</v>
      </c>
      <c r="J38183" t="s">
        <v>14</v>
      </c>
      <c r="K38183">
        <v>51</v>
      </c>
      <c r="L38183" t="s">
        <v>15</v>
      </c>
    </row>
    <row r="38184" spans="1:12">
      <c r="A38184" t="e">
        <f ca="1">E00251613168521</f>
        <v>#NAME?</v>
      </c>
      <c r="B38184">
        <v>48</v>
      </c>
      <c r="C38184" t="s">
        <v>249</v>
      </c>
      <c r="D38184" s="1">
        <v>42087</v>
      </c>
      <c r="F38184">
        <v>1</v>
      </c>
      <c r="G38184">
        <v>27800</v>
      </c>
      <c r="H38184" t="s">
        <v>145</v>
      </c>
      <c r="J38184" t="s">
        <v>14</v>
      </c>
      <c r="K38184">
        <v>39</v>
      </c>
      <c r="L38184" t="s">
        <v>15</v>
      </c>
    </row>
    <row r="38185" spans="1:12">
      <c r="A38185" t="e">
        <f ca="1">E00251537637021</f>
        <v>#NAME?</v>
      </c>
      <c r="B38185">
        <v>443</v>
      </c>
      <c r="C38185" t="s">
        <v>582</v>
      </c>
      <c r="D38185" s="1">
        <v>42160</v>
      </c>
      <c r="F38185">
        <v>2</v>
      </c>
      <c r="G38185">
        <v>4019</v>
      </c>
      <c r="H38185" t="s">
        <v>26</v>
      </c>
      <c r="J38185" t="s">
        <v>14</v>
      </c>
      <c r="K38185">
        <v>51</v>
      </c>
      <c r="L38185" t="s">
        <v>15</v>
      </c>
    </row>
    <row r="38186" spans="1:12">
      <c r="A38186" t="e">
        <f ca="1">E00251537637021</f>
        <v>#NAME?</v>
      </c>
      <c r="B38186">
        <v>443</v>
      </c>
      <c r="C38186" t="s">
        <v>582</v>
      </c>
      <c r="D38186" s="1">
        <v>42306</v>
      </c>
      <c r="F38186">
        <v>1</v>
      </c>
      <c r="G38186">
        <v>3804</v>
      </c>
      <c r="H38186" t="s">
        <v>71</v>
      </c>
      <c r="J38186" t="s">
        <v>14</v>
      </c>
      <c r="K38186">
        <v>51</v>
      </c>
      <c r="L38186" t="s">
        <v>15</v>
      </c>
    </row>
    <row r="38187" spans="1:12">
      <c r="A38187" t="e">
        <f ca="1">E00251429888621</f>
        <v>#NAME?</v>
      </c>
      <c r="B38187">
        <v>166</v>
      </c>
      <c r="C38187" t="s">
        <v>626</v>
      </c>
      <c r="D38187" s="1">
        <v>42642</v>
      </c>
      <c r="F38187">
        <v>2</v>
      </c>
      <c r="G38187">
        <v>22800</v>
      </c>
      <c r="H38187" t="s">
        <v>35</v>
      </c>
      <c r="J38187" t="s">
        <v>14</v>
      </c>
      <c r="K38187">
        <v>65</v>
      </c>
      <c r="L38187" t="s">
        <v>15</v>
      </c>
    </row>
    <row r="38188" spans="1:12">
      <c r="A38188" t="e">
        <f ca="1">E00251529526721</f>
        <v>#NAME?</v>
      </c>
      <c r="B38188">
        <v>470</v>
      </c>
      <c r="C38188" t="s">
        <v>457</v>
      </c>
      <c r="D38188" s="1">
        <v>42877</v>
      </c>
      <c r="F38188">
        <v>3</v>
      </c>
      <c r="G38188">
        <v>7869</v>
      </c>
      <c r="H38188" t="s">
        <v>470</v>
      </c>
      <c r="J38188" t="s">
        <v>14</v>
      </c>
      <c r="K38188">
        <v>57</v>
      </c>
      <c r="L38188" t="s">
        <v>22</v>
      </c>
    </row>
    <row r="38189" spans="1:12">
      <c r="A38189" t="e">
        <f ca="1">E00251529526721</f>
        <v>#NAME?</v>
      </c>
      <c r="B38189">
        <v>470</v>
      </c>
      <c r="C38189" t="s">
        <v>457</v>
      </c>
      <c r="D38189" s="1">
        <v>43042</v>
      </c>
      <c r="F38189">
        <v>1</v>
      </c>
      <c r="G38189">
        <v>2809</v>
      </c>
      <c r="H38189" t="s">
        <v>90</v>
      </c>
      <c r="J38189" t="s">
        <v>14</v>
      </c>
      <c r="K38189">
        <v>57</v>
      </c>
      <c r="L38189" t="s">
        <v>15</v>
      </c>
    </row>
    <row r="38190" spans="1:12">
      <c r="A38190" t="e">
        <f ca="1">E00251529526721</f>
        <v>#NAME?</v>
      </c>
      <c r="B38190">
        <v>470</v>
      </c>
      <c r="C38190" t="s">
        <v>457</v>
      </c>
      <c r="D38190" s="1">
        <v>43042</v>
      </c>
      <c r="F38190">
        <v>2</v>
      </c>
      <c r="G38190">
        <v>4019</v>
      </c>
      <c r="H38190" t="s">
        <v>26</v>
      </c>
      <c r="J38190" t="s">
        <v>14</v>
      </c>
      <c r="K38190">
        <v>57</v>
      </c>
      <c r="L38190" t="s">
        <v>15</v>
      </c>
    </row>
    <row r="38191" spans="1:12">
      <c r="A38191" t="e">
        <f ca="1">E00251514761221</f>
        <v>#NAME?</v>
      </c>
      <c r="B38191">
        <v>453</v>
      </c>
      <c r="C38191" t="s">
        <v>96</v>
      </c>
      <c r="D38191" s="1">
        <v>41943</v>
      </c>
      <c r="F38191">
        <v>1</v>
      </c>
      <c r="G38191">
        <v>3004</v>
      </c>
      <c r="H38191" t="s">
        <v>104</v>
      </c>
      <c r="J38191" t="s">
        <v>14</v>
      </c>
      <c r="K38191">
        <v>55</v>
      </c>
      <c r="L38191" t="s">
        <v>15</v>
      </c>
    </row>
    <row r="38192" spans="1:12">
      <c r="A38192" t="e">
        <f ca="1">E00251514761221</f>
        <v>#NAME?</v>
      </c>
      <c r="B38192">
        <v>453</v>
      </c>
      <c r="C38192" t="s">
        <v>96</v>
      </c>
      <c r="D38192" s="1">
        <v>42388</v>
      </c>
      <c r="F38192">
        <v>1</v>
      </c>
      <c r="G38192">
        <v>2689</v>
      </c>
      <c r="H38192" t="s">
        <v>255</v>
      </c>
      <c r="J38192" t="s">
        <v>14</v>
      </c>
      <c r="K38192">
        <v>56</v>
      </c>
      <c r="L38192" t="s">
        <v>15</v>
      </c>
    </row>
    <row r="38193" spans="1:12">
      <c r="A38193" t="e">
        <f ca="1">E00251529526721</f>
        <v>#NAME?</v>
      </c>
      <c r="B38193">
        <v>718</v>
      </c>
      <c r="C38193" t="s">
        <v>32</v>
      </c>
      <c r="D38193" s="1">
        <v>42021</v>
      </c>
      <c r="E38193">
        <v>1</v>
      </c>
      <c r="F38193">
        <v>3</v>
      </c>
      <c r="G38193">
        <v>78093</v>
      </c>
      <c r="H38193" t="s">
        <v>769</v>
      </c>
      <c r="J38193" t="s">
        <v>34</v>
      </c>
      <c r="K38193">
        <v>55</v>
      </c>
      <c r="L38193" t="s">
        <v>22</v>
      </c>
    </row>
    <row r="38194" spans="1:12">
      <c r="A38194" t="e">
        <f ca="1">E00251529526721</f>
        <v>#NAME?</v>
      </c>
      <c r="B38194">
        <v>718</v>
      </c>
      <c r="C38194" t="s">
        <v>32</v>
      </c>
      <c r="D38194" s="1">
        <v>42021</v>
      </c>
      <c r="E38194">
        <v>1</v>
      </c>
      <c r="F38194">
        <v>4</v>
      </c>
      <c r="G38194">
        <v>4019</v>
      </c>
      <c r="H38194" t="s">
        <v>26</v>
      </c>
      <c r="J38194" t="s">
        <v>34</v>
      </c>
      <c r="K38194">
        <v>55</v>
      </c>
      <c r="L38194" t="s">
        <v>15</v>
      </c>
    </row>
    <row r="38195" spans="1:12">
      <c r="A38195" t="e">
        <f ca="1">E00251514761221</f>
        <v>#NAME?</v>
      </c>
      <c r="B38195">
        <v>496</v>
      </c>
      <c r="C38195" t="s">
        <v>365</v>
      </c>
      <c r="D38195" s="1">
        <v>42649</v>
      </c>
      <c r="F38195">
        <v>1</v>
      </c>
      <c r="G38195">
        <v>3540</v>
      </c>
      <c r="H38195" t="s">
        <v>436</v>
      </c>
      <c r="J38195" t="s">
        <v>14</v>
      </c>
      <c r="K38195">
        <v>57</v>
      </c>
      <c r="L38195" t="s">
        <v>15</v>
      </c>
    </row>
    <row r="38196" spans="1:12">
      <c r="A38196" t="e">
        <f ca="1">E00251617235221</f>
        <v>#NAME?</v>
      </c>
      <c r="B38196">
        <v>489</v>
      </c>
      <c r="C38196" t="s">
        <v>100</v>
      </c>
      <c r="D38196" s="1">
        <v>42426</v>
      </c>
      <c r="F38196">
        <v>1</v>
      </c>
      <c r="G38196">
        <v>7291</v>
      </c>
      <c r="H38196" t="s">
        <v>163</v>
      </c>
      <c r="J38196" t="s">
        <v>14</v>
      </c>
      <c r="K38196">
        <v>61</v>
      </c>
      <c r="L38196" t="s">
        <v>15</v>
      </c>
    </row>
    <row r="38197" spans="1:12">
      <c r="A38197" t="e">
        <f ca="1">E00251529543621</f>
        <v>#NAME?</v>
      </c>
      <c r="B38197">
        <v>166</v>
      </c>
      <c r="C38197" t="s">
        <v>626</v>
      </c>
      <c r="D38197" s="1">
        <v>42538</v>
      </c>
      <c r="F38197">
        <v>1</v>
      </c>
      <c r="G38197">
        <v>3579</v>
      </c>
      <c r="H38197" t="s">
        <v>377</v>
      </c>
      <c r="J38197" t="s">
        <v>14</v>
      </c>
      <c r="K38197">
        <v>53</v>
      </c>
      <c r="L38197" t="s">
        <v>15</v>
      </c>
    </row>
    <row r="38198" spans="1:12">
      <c r="A38198" t="e">
        <f ca="1">E00251529543621</f>
        <v>#NAME?</v>
      </c>
      <c r="B38198">
        <v>166</v>
      </c>
      <c r="C38198" t="s">
        <v>626</v>
      </c>
      <c r="D38198" s="1">
        <v>42032</v>
      </c>
      <c r="F38198">
        <v>2</v>
      </c>
      <c r="G38198">
        <v>3051</v>
      </c>
      <c r="H38198" t="s">
        <v>13</v>
      </c>
      <c r="J38198" t="s">
        <v>14</v>
      </c>
      <c r="K38198">
        <v>51</v>
      </c>
      <c r="L38198" t="s">
        <v>15</v>
      </c>
    </row>
    <row r="38199" spans="1:12">
      <c r="A38199" t="e">
        <f ca="1">E00251529543621</f>
        <v>#NAME?</v>
      </c>
      <c r="B38199">
        <v>166</v>
      </c>
      <c r="C38199" t="s">
        <v>626</v>
      </c>
      <c r="D38199" s="1">
        <v>42437</v>
      </c>
      <c r="F38199">
        <v>1</v>
      </c>
      <c r="G38199">
        <v>7222</v>
      </c>
      <c r="H38199" t="s">
        <v>560</v>
      </c>
      <c r="J38199" t="s">
        <v>14</v>
      </c>
      <c r="K38199">
        <v>53</v>
      </c>
      <c r="L38199" t="s">
        <v>15</v>
      </c>
    </row>
    <row r="38200" spans="1:12">
      <c r="A38200" t="e">
        <f ca="1">E00251514761221</f>
        <v>#NAME?</v>
      </c>
      <c r="B38200">
        <v>453</v>
      </c>
      <c r="C38200" t="s">
        <v>96</v>
      </c>
      <c r="D38200" s="1">
        <v>41267</v>
      </c>
      <c r="F38200">
        <v>2</v>
      </c>
      <c r="G38200">
        <v>2689</v>
      </c>
      <c r="H38200" t="s">
        <v>255</v>
      </c>
      <c r="J38200" t="s">
        <v>14</v>
      </c>
      <c r="K38200">
        <v>53</v>
      </c>
      <c r="L38200" t="s">
        <v>15</v>
      </c>
    </row>
    <row r="38201" spans="1:12">
      <c r="A38201" t="e">
        <f ca="1">E00251432360121</f>
        <v>#NAME?</v>
      </c>
      <c r="B38201">
        <v>497</v>
      </c>
      <c r="C38201" t="s">
        <v>141</v>
      </c>
      <c r="D38201" s="1">
        <v>41970</v>
      </c>
      <c r="F38201">
        <v>1</v>
      </c>
      <c r="G38201">
        <v>2448</v>
      </c>
      <c r="H38201" t="s">
        <v>19</v>
      </c>
      <c r="J38201" t="s">
        <v>14</v>
      </c>
      <c r="K38201">
        <v>51</v>
      </c>
      <c r="L38201" t="s">
        <v>15</v>
      </c>
    </row>
    <row r="38202" spans="1:12">
      <c r="A38202" t="e">
        <f ca="1">E00251432360121</f>
        <v>#NAME?</v>
      </c>
      <c r="B38202">
        <v>497</v>
      </c>
      <c r="C38202" t="s">
        <v>141</v>
      </c>
      <c r="D38202" s="1">
        <v>42900</v>
      </c>
      <c r="F38202">
        <v>1</v>
      </c>
      <c r="G38202">
        <v>56210</v>
      </c>
      <c r="H38202" t="s">
        <v>212</v>
      </c>
      <c r="J38202" t="s">
        <v>14</v>
      </c>
      <c r="K38202">
        <v>54</v>
      </c>
      <c r="L38202" t="s">
        <v>15</v>
      </c>
    </row>
    <row r="38203" spans="1:12">
      <c r="A38203" t="e">
        <f ca="1">E00251432360121</f>
        <v>#NAME?</v>
      </c>
      <c r="B38203">
        <v>497</v>
      </c>
      <c r="C38203" t="s">
        <v>141</v>
      </c>
      <c r="D38203" s="1">
        <v>42613</v>
      </c>
      <c r="F38203">
        <v>1</v>
      </c>
      <c r="G38203">
        <v>3804</v>
      </c>
      <c r="H38203" t="s">
        <v>71</v>
      </c>
      <c r="J38203" t="s">
        <v>14</v>
      </c>
      <c r="K38203">
        <v>53</v>
      </c>
      <c r="L38203" t="s">
        <v>15</v>
      </c>
    </row>
    <row r="38204" spans="1:12">
      <c r="A38204" t="e">
        <f ca="1">E00251432360121</f>
        <v>#NAME?</v>
      </c>
      <c r="B38204">
        <v>497</v>
      </c>
      <c r="C38204" t="s">
        <v>141</v>
      </c>
      <c r="D38204" s="1">
        <v>42692</v>
      </c>
      <c r="F38204">
        <v>1</v>
      </c>
      <c r="G38204">
        <v>7802</v>
      </c>
      <c r="H38204" t="s">
        <v>332</v>
      </c>
      <c r="J38204" t="s">
        <v>14</v>
      </c>
      <c r="K38204">
        <v>53</v>
      </c>
      <c r="L38204" t="s">
        <v>22</v>
      </c>
    </row>
    <row r="38205" spans="1:12">
      <c r="A38205" t="e">
        <f t="shared" ref="A38205:A38211" ca="1" si="355">E00251529543621</f>
        <v>#NAME?</v>
      </c>
      <c r="B38205">
        <v>166</v>
      </c>
      <c r="C38205" t="s">
        <v>626</v>
      </c>
      <c r="D38205" s="1">
        <v>42437</v>
      </c>
      <c r="F38205">
        <v>2</v>
      </c>
      <c r="G38205">
        <v>3579</v>
      </c>
      <c r="H38205" t="s">
        <v>377</v>
      </c>
      <c r="J38205" t="s">
        <v>14</v>
      </c>
      <c r="K38205">
        <v>53</v>
      </c>
      <c r="L38205" t="s">
        <v>15</v>
      </c>
    </row>
    <row r="38206" spans="1:12">
      <c r="A38206" t="e">
        <f t="shared" ca="1" si="355"/>
        <v>#NAME?</v>
      </c>
      <c r="B38206">
        <v>166</v>
      </c>
      <c r="C38206" t="s">
        <v>626</v>
      </c>
      <c r="D38206" s="1">
        <v>42472</v>
      </c>
      <c r="F38206">
        <v>2</v>
      </c>
      <c r="G38206">
        <v>25000</v>
      </c>
      <c r="H38206" t="s">
        <v>178</v>
      </c>
      <c r="J38206" t="s">
        <v>14</v>
      </c>
      <c r="K38206">
        <v>53</v>
      </c>
      <c r="L38206" t="s">
        <v>15</v>
      </c>
    </row>
    <row r="38207" spans="1:12">
      <c r="A38207" t="e">
        <f t="shared" ca="1" si="355"/>
        <v>#NAME?</v>
      </c>
      <c r="B38207">
        <v>166</v>
      </c>
      <c r="C38207" t="s">
        <v>626</v>
      </c>
      <c r="D38207" s="1">
        <v>42472</v>
      </c>
      <c r="F38207">
        <v>4</v>
      </c>
      <c r="G38207">
        <v>4019</v>
      </c>
      <c r="H38207" t="s">
        <v>26</v>
      </c>
      <c r="J38207" t="s">
        <v>14</v>
      </c>
      <c r="K38207">
        <v>53</v>
      </c>
      <c r="L38207" t="s">
        <v>15</v>
      </c>
    </row>
    <row r="38208" spans="1:12">
      <c r="A38208" t="e">
        <f t="shared" ca="1" si="355"/>
        <v>#NAME?</v>
      </c>
      <c r="B38208">
        <v>166</v>
      </c>
      <c r="C38208" t="s">
        <v>626</v>
      </c>
      <c r="D38208" s="1">
        <v>42711</v>
      </c>
      <c r="F38208">
        <v>2</v>
      </c>
      <c r="G38208">
        <v>25000</v>
      </c>
      <c r="H38208" t="s">
        <v>178</v>
      </c>
      <c r="J38208" t="s">
        <v>14</v>
      </c>
      <c r="K38208">
        <v>53</v>
      </c>
      <c r="L38208" t="s">
        <v>15</v>
      </c>
    </row>
    <row r="38209" spans="1:12">
      <c r="A38209" t="e">
        <f t="shared" ca="1" si="355"/>
        <v>#NAME?</v>
      </c>
      <c r="B38209">
        <v>166</v>
      </c>
      <c r="C38209" t="s">
        <v>626</v>
      </c>
      <c r="D38209" s="1">
        <v>41262</v>
      </c>
      <c r="F38209">
        <v>1</v>
      </c>
      <c r="G38209">
        <v>496</v>
      </c>
      <c r="H38209" t="s">
        <v>190</v>
      </c>
      <c r="J38209" t="s">
        <v>14</v>
      </c>
      <c r="K38209">
        <v>49</v>
      </c>
      <c r="L38209" t="s">
        <v>15</v>
      </c>
    </row>
    <row r="38210" spans="1:12">
      <c r="A38210" t="e">
        <f t="shared" ca="1" si="355"/>
        <v>#NAME?</v>
      </c>
      <c r="B38210">
        <v>166</v>
      </c>
      <c r="C38210" t="s">
        <v>626</v>
      </c>
      <c r="D38210" s="1">
        <v>41984</v>
      </c>
      <c r="F38210">
        <v>2</v>
      </c>
      <c r="G38210">
        <v>79029</v>
      </c>
      <c r="H38210" t="s">
        <v>21</v>
      </c>
      <c r="J38210" t="s">
        <v>14</v>
      </c>
      <c r="K38210">
        <v>51</v>
      </c>
      <c r="L38210" t="s">
        <v>22</v>
      </c>
    </row>
    <row r="38211" spans="1:12">
      <c r="A38211" t="e">
        <f t="shared" ca="1" si="355"/>
        <v>#NAME?</v>
      </c>
      <c r="B38211">
        <v>166</v>
      </c>
      <c r="C38211" t="s">
        <v>626</v>
      </c>
      <c r="D38211" s="1">
        <v>42424</v>
      </c>
      <c r="F38211">
        <v>2</v>
      </c>
      <c r="G38211">
        <v>3579</v>
      </c>
      <c r="H38211" t="s">
        <v>377</v>
      </c>
      <c r="J38211" t="s">
        <v>14</v>
      </c>
      <c r="K38211">
        <v>53</v>
      </c>
      <c r="L38211" t="s">
        <v>15</v>
      </c>
    </row>
    <row r="38212" spans="1:12">
      <c r="A38212" t="e">
        <f ca="1">E00251514761221</f>
        <v>#NAME?</v>
      </c>
      <c r="B38212">
        <v>453</v>
      </c>
      <c r="C38212" t="s">
        <v>96</v>
      </c>
      <c r="D38212" s="1">
        <v>41183</v>
      </c>
      <c r="F38212">
        <v>2</v>
      </c>
      <c r="G38212">
        <v>2689</v>
      </c>
      <c r="H38212" t="s">
        <v>255</v>
      </c>
      <c r="J38212" t="s">
        <v>14</v>
      </c>
      <c r="K38212">
        <v>53</v>
      </c>
      <c r="L38212" t="s">
        <v>15</v>
      </c>
    </row>
    <row r="38213" spans="1:12">
      <c r="A38213" t="e">
        <f ca="1">E00251514761221</f>
        <v>#NAME?</v>
      </c>
      <c r="B38213">
        <v>453</v>
      </c>
      <c r="C38213" t="s">
        <v>96</v>
      </c>
      <c r="D38213" s="1">
        <v>41229</v>
      </c>
      <c r="F38213">
        <v>1</v>
      </c>
      <c r="G38213">
        <v>7242</v>
      </c>
      <c r="H38213" t="s">
        <v>93</v>
      </c>
      <c r="J38213" t="s">
        <v>14</v>
      </c>
      <c r="K38213">
        <v>53</v>
      </c>
      <c r="L38213" t="s">
        <v>15</v>
      </c>
    </row>
    <row r="38214" spans="1:12">
      <c r="A38214" t="e">
        <f ca="1">E00251529543621</f>
        <v>#NAME?</v>
      </c>
      <c r="B38214">
        <v>166</v>
      </c>
      <c r="C38214" t="s">
        <v>626</v>
      </c>
      <c r="D38214" s="1">
        <v>41996</v>
      </c>
      <c r="F38214">
        <v>3</v>
      </c>
      <c r="G38214">
        <v>27800</v>
      </c>
      <c r="H38214" t="s">
        <v>145</v>
      </c>
      <c r="J38214" t="s">
        <v>14</v>
      </c>
      <c r="K38214">
        <v>51</v>
      </c>
      <c r="L38214" t="s">
        <v>15</v>
      </c>
    </row>
    <row r="38215" spans="1:12">
      <c r="A38215" t="e">
        <f ca="1">E00251529543621</f>
        <v>#NAME?</v>
      </c>
      <c r="B38215">
        <v>166</v>
      </c>
      <c r="C38215" t="s">
        <v>626</v>
      </c>
      <c r="D38215" s="1">
        <v>42032</v>
      </c>
      <c r="F38215">
        <v>4</v>
      </c>
      <c r="G38215">
        <v>4019</v>
      </c>
      <c r="H38215" t="s">
        <v>26</v>
      </c>
      <c r="J38215" t="s">
        <v>14</v>
      </c>
      <c r="K38215">
        <v>51</v>
      </c>
      <c r="L38215" t="s">
        <v>15</v>
      </c>
    </row>
    <row r="38216" spans="1:12">
      <c r="A38216" t="e">
        <f ca="1">E00251529543621</f>
        <v>#NAME?</v>
      </c>
      <c r="B38216">
        <v>166</v>
      </c>
      <c r="C38216" t="s">
        <v>626</v>
      </c>
      <c r="D38216" s="1">
        <v>42472</v>
      </c>
      <c r="F38216">
        <v>1</v>
      </c>
      <c r="G38216">
        <v>3579</v>
      </c>
      <c r="H38216" t="s">
        <v>377</v>
      </c>
      <c r="J38216" t="s">
        <v>14</v>
      </c>
      <c r="K38216">
        <v>53</v>
      </c>
      <c r="L38216" t="s">
        <v>15</v>
      </c>
    </row>
    <row r="38217" spans="1:12">
      <c r="A38217" t="e">
        <f ca="1">E00251529543621</f>
        <v>#NAME?</v>
      </c>
      <c r="B38217">
        <v>166</v>
      </c>
      <c r="C38217" t="s">
        <v>626</v>
      </c>
      <c r="D38217" s="1">
        <v>42538</v>
      </c>
      <c r="F38217">
        <v>3</v>
      </c>
      <c r="G38217">
        <v>25000</v>
      </c>
      <c r="H38217" t="s">
        <v>178</v>
      </c>
      <c r="J38217" t="s">
        <v>14</v>
      </c>
      <c r="K38217">
        <v>53</v>
      </c>
      <c r="L38217" t="s">
        <v>15</v>
      </c>
    </row>
    <row r="38218" spans="1:12">
      <c r="A38218" t="e">
        <f ca="1">E00251514761221</f>
        <v>#NAME?</v>
      </c>
      <c r="B38218">
        <v>493</v>
      </c>
      <c r="C38218" t="s">
        <v>376</v>
      </c>
      <c r="D38218" s="1">
        <v>42699</v>
      </c>
      <c r="F38218">
        <v>1</v>
      </c>
      <c r="G38218">
        <v>2720</v>
      </c>
      <c r="H38218" t="s">
        <v>65</v>
      </c>
      <c r="J38218" t="s">
        <v>14</v>
      </c>
      <c r="K38218">
        <v>57</v>
      </c>
      <c r="L38218" t="s">
        <v>15</v>
      </c>
    </row>
    <row r="38219" spans="1:12">
      <c r="A38219" t="e">
        <f ca="1">E00251529543621</f>
        <v>#NAME?</v>
      </c>
      <c r="B38219">
        <v>166</v>
      </c>
      <c r="C38219" t="s">
        <v>626</v>
      </c>
      <c r="D38219" s="1">
        <v>41628</v>
      </c>
      <c r="F38219">
        <v>3</v>
      </c>
      <c r="G38219">
        <v>4019</v>
      </c>
      <c r="H38219" t="s">
        <v>26</v>
      </c>
      <c r="J38219" t="s">
        <v>14</v>
      </c>
      <c r="K38219">
        <v>50</v>
      </c>
      <c r="L38219" t="s">
        <v>15</v>
      </c>
    </row>
    <row r="38220" spans="1:12">
      <c r="A38220" t="e">
        <f ca="1">E00251529543621</f>
        <v>#NAME?</v>
      </c>
      <c r="B38220">
        <v>166</v>
      </c>
      <c r="C38220" t="s">
        <v>626</v>
      </c>
      <c r="D38220" s="1">
        <v>41725</v>
      </c>
      <c r="F38220">
        <v>1</v>
      </c>
      <c r="G38220">
        <v>25000</v>
      </c>
      <c r="H38220" t="s">
        <v>178</v>
      </c>
      <c r="J38220" t="s">
        <v>14</v>
      </c>
      <c r="K38220">
        <v>51</v>
      </c>
      <c r="L38220" t="s">
        <v>15</v>
      </c>
    </row>
    <row r="38221" spans="1:12">
      <c r="A38221" t="e">
        <f ca="1">E00251529543621</f>
        <v>#NAME?</v>
      </c>
      <c r="B38221">
        <v>166</v>
      </c>
      <c r="C38221" t="s">
        <v>626</v>
      </c>
      <c r="D38221" s="1">
        <v>42009</v>
      </c>
      <c r="F38221">
        <v>3</v>
      </c>
      <c r="G38221">
        <v>4019</v>
      </c>
      <c r="H38221" t="s">
        <v>26</v>
      </c>
      <c r="J38221" t="s">
        <v>14</v>
      </c>
      <c r="K38221">
        <v>51</v>
      </c>
      <c r="L38221" t="s">
        <v>15</v>
      </c>
    </row>
    <row r="38222" spans="1:12">
      <c r="A38222" t="e">
        <f ca="1">E00251432169921</f>
        <v>#NAME?</v>
      </c>
      <c r="B38222">
        <v>494</v>
      </c>
      <c r="C38222" t="s">
        <v>63</v>
      </c>
      <c r="D38222" s="1">
        <v>42387</v>
      </c>
      <c r="F38222">
        <v>1</v>
      </c>
      <c r="G38222">
        <v>30748</v>
      </c>
      <c r="H38222" t="s">
        <v>50</v>
      </c>
      <c r="J38222" t="s">
        <v>14</v>
      </c>
      <c r="K38222">
        <v>57</v>
      </c>
      <c r="L38222" t="s">
        <v>15</v>
      </c>
    </row>
    <row r="38223" spans="1:12">
      <c r="A38223" t="e">
        <f ca="1">E00251617235221</f>
        <v>#NAME?</v>
      </c>
      <c r="B38223">
        <v>489</v>
      </c>
      <c r="C38223" t="s">
        <v>100</v>
      </c>
      <c r="D38223" s="1">
        <v>42893</v>
      </c>
      <c r="F38223">
        <v>2</v>
      </c>
      <c r="G38223">
        <v>2729</v>
      </c>
      <c r="H38223" t="s">
        <v>115</v>
      </c>
      <c r="J38223" t="s">
        <v>14</v>
      </c>
      <c r="K38223">
        <v>62</v>
      </c>
      <c r="L38223" t="s">
        <v>15</v>
      </c>
    </row>
    <row r="38224" spans="1:12">
      <c r="A38224" t="e">
        <f ca="1">E00251716591121</f>
        <v>#NAME?</v>
      </c>
      <c r="B38224">
        <v>448</v>
      </c>
      <c r="C38224" t="s">
        <v>112</v>
      </c>
      <c r="D38224" s="1">
        <v>42850</v>
      </c>
      <c r="F38224">
        <v>3</v>
      </c>
      <c r="G38224">
        <v>2720</v>
      </c>
      <c r="H38224" t="s">
        <v>65</v>
      </c>
      <c r="J38224" t="s">
        <v>14</v>
      </c>
      <c r="K38224">
        <v>53</v>
      </c>
      <c r="L38224" t="s">
        <v>15</v>
      </c>
    </row>
    <row r="38225" spans="1:12">
      <c r="A38225" t="e">
        <f ca="1">E00251432169921</f>
        <v>#NAME?</v>
      </c>
      <c r="B38225">
        <v>494</v>
      </c>
      <c r="C38225" t="s">
        <v>63</v>
      </c>
      <c r="D38225" s="1">
        <v>41598</v>
      </c>
      <c r="F38225">
        <v>1</v>
      </c>
      <c r="G38225">
        <v>7871</v>
      </c>
      <c r="H38225" t="s">
        <v>674</v>
      </c>
      <c r="J38225" t="s">
        <v>14</v>
      </c>
      <c r="K38225">
        <v>55</v>
      </c>
      <c r="L38225" t="s">
        <v>22</v>
      </c>
    </row>
    <row r="38226" spans="1:12">
      <c r="A38226" t="e">
        <f ca="1">E00251514761221</f>
        <v>#NAME?</v>
      </c>
      <c r="B38226">
        <v>453</v>
      </c>
      <c r="C38226" t="s">
        <v>96</v>
      </c>
      <c r="D38226" s="1">
        <v>40946</v>
      </c>
      <c r="F38226">
        <v>1</v>
      </c>
      <c r="G38226">
        <v>6259</v>
      </c>
      <c r="H38226" t="s">
        <v>1002</v>
      </c>
      <c r="J38226" t="s">
        <v>14</v>
      </c>
      <c r="K38226">
        <v>52</v>
      </c>
      <c r="L38226" t="s">
        <v>15</v>
      </c>
    </row>
    <row r="38227" spans="1:12">
      <c r="A38227" t="e">
        <f ca="1">E00251514761221</f>
        <v>#NAME?</v>
      </c>
      <c r="B38227">
        <v>453</v>
      </c>
      <c r="C38227" t="s">
        <v>96</v>
      </c>
      <c r="D38227" s="1">
        <v>40982</v>
      </c>
      <c r="F38227">
        <v>1</v>
      </c>
      <c r="G38227">
        <v>72670</v>
      </c>
      <c r="H38227" t="s">
        <v>223</v>
      </c>
      <c r="J38227" t="s">
        <v>14</v>
      </c>
      <c r="K38227">
        <v>52</v>
      </c>
      <c r="L38227" t="s">
        <v>15</v>
      </c>
    </row>
    <row r="38228" spans="1:12">
      <c r="A38228" t="e">
        <f ca="1">E00251432169921</f>
        <v>#NAME?</v>
      </c>
      <c r="B38228">
        <v>494</v>
      </c>
      <c r="C38228" t="s">
        <v>63</v>
      </c>
      <c r="D38228" s="1">
        <v>41612</v>
      </c>
      <c r="F38228">
        <v>1</v>
      </c>
      <c r="G38228">
        <v>4189</v>
      </c>
      <c r="H38228" t="s">
        <v>335</v>
      </c>
      <c r="J38228" t="s">
        <v>14</v>
      </c>
      <c r="K38228">
        <v>55</v>
      </c>
      <c r="L38228" t="s">
        <v>15</v>
      </c>
    </row>
    <row r="38229" spans="1:12">
      <c r="A38229" t="e">
        <f ca="1">E00251514761221</f>
        <v>#NAME?</v>
      </c>
      <c r="B38229">
        <v>6046</v>
      </c>
      <c r="C38229" t="s">
        <v>98</v>
      </c>
      <c r="D38229" s="1">
        <v>42145</v>
      </c>
      <c r="F38229">
        <v>1</v>
      </c>
      <c r="G38229">
        <v>78650</v>
      </c>
      <c r="H38229" t="s">
        <v>414</v>
      </c>
      <c r="I38229" t="s">
        <v>56</v>
      </c>
      <c r="J38229" t="s">
        <v>57</v>
      </c>
      <c r="K38229">
        <v>55</v>
      </c>
      <c r="L38229" t="s">
        <v>22</v>
      </c>
    </row>
    <row r="38230" spans="1:12">
      <c r="A38230" t="e">
        <f ca="1">E00251514757121</f>
        <v>#NAME?</v>
      </c>
      <c r="B38230">
        <v>454</v>
      </c>
      <c r="C38230" t="s">
        <v>179</v>
      </c>
      <c r="D38230" s="1">
        <v>41543</v>
      </c>
      <c r="F38230">
        <v>1</v>
      </c>
      <c r="G38230">
        <v>49390</v>
      </c>
      <c r="H38230" t="s">
        <v>59</v>
      </c>
      <c r="J38230" t="s">
        <v>14</v>
      </c>
      <c r="K38230">
        <v>39</v>
      </c>
      <c r="L38230" t="s">
        <v>15</v>
      </c>
    </row>
    <row r="38231" spans="1:12">
      <c r="A38231" t="e">
        <f ca="1">E00251429396421</f>
        <v>#NAME?</v>
      </c>
      <c r="B38231">
        <v>276</v>
      </c>
      <c r="C38231" t="s">
        <v>122</v>
      </c>
      <c r="D38231" s="1">
        <v>41078</v>
      </c>
      <c r="F38231">
        <v>3</v>
      </c>
      <c r="G38231">
        <v>4019</v>
      </c>
      <c r="H38231" t="s">
        <v>26</v>
      </c>
      <c r="J38231" t="s">
        <v>14</v>
      </c>
      <c r="K38231">
        <v>55</v>
      </c>
      <c r="L38231" t="s">
        <v>15</v>
      </c>
    </row>
    <row r="38232" spans="1:12">
      <c r="A38232" t="e">
        <f ca="1">E00251514757121</f>
        <v>#NAME?</v>
      </c>
      <c r="B38232">
        <v>454</v>
      </c>
      <c r="C38232" t="s">
        <v>179</v>
      </c>
      <c r="D38232" s="1">
        <v>41663</v>
      </c>
      <c r="F38232">
        <v>1</v>
      </c>
      <c r="G38232">
        <v>49390</v>
      </c>
      <c r="H38232" t="s">
        <v>59</v>
      </c>
      <c r="J38232" t="s">
        <v>14</v>
      </c>
      <c r="K38232">
        <v>39</v>
      </c>
      <c r="L38232" t="s">
        <v>15</v>
      </c>
    </row>
    <row r="38233" spans="1:12">
      <c r="A38233" t="e">
        <f ca="1">E00251514757121</f>
        <v>#NAME?</v>
      </c>
      <c r="B38233">
        <v>7208</v>
      </c>
      <c r="C38233" t="s">
        <v>625</v>
      </c>
      <c r="D38233" s="1">
        <v>42119</v>
      </c>
      <c r="F38233">
        <v>2</v>
      </c>
      <c r="G38233">
        <v>49390</v>
      </c>
      <c r="H38233" t="s">
        <v>59</v>
      </c>
      <c r="I38233" t="s">
        <v>148</v>
      </c>
      <c r="J38233" t="s">
        <v>57</v>
      </c>
      <c r="K38233">
        <v>40</v>
      </c>
      <c r="L38233" t="s">
        <v>15</v>
      </c>
    </row>
    <row r="38234" spans="1:12">
      <c r="A38234" t="e">
        <f ca="1">E00251617235221</f>
        <v>#NAME?</v>
      </c>
      <c r="B38234">
        <v>489</v>
      </c>
      <c r="C38234" t="s">
        <v>100</v>
      </c>
      <c r="D38234" s="1">
        <v>42347</v>
      </c>
      <c r="F38234">
        <v>2</v>
      </c>
      <c r="G38234">
        <v>52100</v>
      </c>
      <c r="H38234" t="s">
        <v>516</v>
      </c>
      <c r="J38234" t="s">
        <v>14</v>
      </c>
      <c r="K38234">
        <v>60</v>
      </c>
      <c r="L38234" t="s">
        <v>15</v>
      </c>
    </row>
    <row r="38235" spans="1:12">
      <c r="A38235" t="e">
        <f ca="1">E00251716591121</f>
        <v>#NAME?</v>
      </c>
      <c r="B38235">
        <v>448</v>
      </c>
      <c r="C38235" t="s">
        <v>112</v>
      </c>
      <c r="D38235" s="1">
        <v>42541</v>
      </c>
      <c r="F38235">
        <v>1</v>
      </c>
      <c r="G38235">
        <v>4019</v>
      </c>
      <c r="H38235" t="s">
        <v>26</v>
      </c>
      <c r="J38235" t="s">
        <v>14</v>
      </c>
      <c r="K38235">
        <v>52</v>
      </c>
      <c r="L38235" t="s">
        <v>15</v>
      </c>
    </row>
    <row r="38236" spans="1:12">
      <c r="A38236" t="e">
        <f ca="1">E00251716591121</f>
        <v>#NAME?</v>
      </c>
      <c r="B38236">
        <v>448</v>
      </c>
      <c r="C38236" t="s">
        <v>112</v>
      </c>
      <c r="D38236" s="1">
        <v>42544</v>
      </c>
      <c r="F38236">
        <v>3</v>
      </c>
      <c r="G38236">
        <v>4019</v>
      </c>
      <c r="H38236" t="s">
        <v>26</v>
      </c>
      <c r="J38236" t="s">
        <v>14</v>
      </c>
      <c r="K38236">
        <v>52</v>
      </c>
      <c r="L38236" t="s">
        <v>15</v>
      </c>
    </row>
    <row r="38237" spans="1:12">
      <c r="A38237" t="e">
        <f ca="1">E00251429396421</f>
        <v>#NAME?</v>
      </c>
      <c r="B38237">
        <v>276</v>
      </c>
      <c r="C38237" t="s">
        <v>122</v>
      </c>
      <c r="D38237" s="1">
        <v>41472</v>
      </c>
      <c r="F38237">
        <v>2</v>
      </c>
      <c r="G38237">
        <v>49390</v>
      </c>
      <c r="H38237" t="s">
        <v>59</v>
      </c>
      <c r="J38237" t="s">
        <v>14</v>
      </c>
      <c r="K38237">
        <v>56</v>
      </c>
      <c r="L38237" t="s">
        <v>15</v>
      </c>
    </row>
    <row r="38238" spans="1:12">
      <c r="A38238" t="e">
        <f ca="1">E00251429396421</f>
        <v>#NAME?</v>
      </c>
      <c r="B38238">
        <v>276</v>
      </c>
      <c r="C38238" t="s">
        <v>122</v>
      </c>
      <c r="D38238" s="1">
        <v>41522</v>
      </c>
      <c r="F38238">
        <v>2</v>
      </c>
      <c r="G38238">
        <v>49390</v>
      </c>
      <c r="H38238" t="s">
        <v>59</v>
      </c>
      <c r="J38238" t="s">
        <v>14</v>
      </c>
      <c r="K38238">
        <v>56</v>
      </c>
      <c r="L38238" t="s">
        <v>15</v>
      </c>
    </row>
    <row r="38239" spans="1:12">
      <c r="A38239" t="e">
        <f ca="1">E00251429396421</f>
        <v>#NAME?</v>
      </c>
      <c r="B38239">
        <v>276</v>
      </c>
      <c r="C38239" t="s">
        <v>122</v>
      </c>
      <c r="D38239" s="1">
        <v>41624</v>
      </c>
      <c r="F38239">
        <v>1</v>
      </c>
      <c r="G38239">
        <v>462</v>
      </c>
      <c r="H38239" t="s">
        <v>288</v>
      </c>
      <c r="J38239" t="s">
        <v>14</v>
      </c>
      <c r="K38239">
        <v>56</v>
      </c>
      <c r="L38239" t="s">
        <v>15</v>
      </c>
    </row>
    <row r="38240" spans="1:12">
      <c r="A38240" t="e">
        <f ca="1">E00251617235221</f>
        <v>#NAME?</v>
      </c>
      <c r="B38240">
        <v>489</v>
      </c>
      <c r="C38240" t="s">
        <v>100</v>
      </c>
      <c r="D38240" s="1">
        <v>41905</v>
      </c>
      <c r="F38240">
        <v>1</v>
      </c>
      <c r="G38240">
        <v>2729</v>
      </c>
      <c r="H38240" t="s">
        <v>115</v>
      </c>
      <c r="J38240" t="s">
        <v>14</v>
      </c>
      <c r="K38240">
        <v>59</v>
      </c>
      <c r="L38240" t="s">
        <v>15</v>
      </c>
    </row>
    <row r="38241" spans="1:12">
      <c r="A38241" t="e">
        <f ca="1">E00251432169921</f>
        <v>#NAME?</v>
      </c>
      <c r="B38241">
        <v>494</v>
      </c>
      <c r="C38241" t="s">
        <v>63</v>
      </c>
      <c r="D38241" s="1">
        <v>40980</v>
      </c>
      <c r="F38241">
        <v>1</v>
      </c>
      <c r="G38241">
        <v>3051</v>
      </c>
      <c r="H38241" t="s">
        <v>13</v>
      </c>
      <c r="J38241" t="s">
        <v>14</v>
      </c>
      <c r="K38241">
        <v>53</v>
      </c>
      <c r="L38241" t="s">
        <v>15</v>
      </c>
    </row>
    <row r="38242" spans="1:12">
      <c r="A38242" t="e">
        <f ca="1">E00251432169921</f>
        <v>#NAME?</v>
      </c>
      <c r="B38242">
        <v>494</v>
      </c>
      <c r="C38242" t="s">
        <v>63</v>
      </c>
      <c r="D38242" s="1">
        <v>41236</v>
      </c>
      <c r="F38242">
        <v>2</v>
      </c>
      <c r="G38242">
        <v>3540</v>
      </c>
      <c r="H38242" t="s">
        <v>436</v>
      </c>
      <c r="J38242" t="s">
        <v>14</v>
      </c>
      <c r="K38242">
        <v>54</v>
      </c>
      <c r="L38242" t="s">
        <v>15</v>
      </c>
    </row>
    <row r="38243" spans="1:12">
      <c r="A38243" t="e">
        <f ca="1">E00251432169921</f>
        <v>#NAME?</v>
      </c>
      <c r="B38243">
        <v>494</v>
      </c>
      <c r="C38243" t="s">
        <v>63</v>
      </c>
      <c r="D38243" s="1">
        <v>42080</v>
      </c>
      <c r="F38243">
        <v>1</v>
      </c>
      <c r="G38243">
        <v>71940</v>
      </c>
      <c r="H38243" t="s">
        <v>135</v>
      </c>
      <c r="J38243" t="s">
        <v>14</v>
      </c>
      <c r="K38243">
        <v>56</v>
      </c>
      <c r="L38243" t="s">
        <v>15</v>
      </c>
    </row>
    <row r="38244" spans="1:12">
      <c r="A38244" t="e">
        <f ca="1">E00251432169921</f>
        <v>#NAME?</v>
      </c>
      <c r="B38244">
        <v>6311</v>
      </c>
      <c r="C38244" t="s">
        <v>146</v>
      </c>
      <c r="D38244" s="1">
        <v>42347</v>
      </c>
      <c r="F38244">
        <v>1</v>
      </c>
      <c r="G38244">
        <v>460</v>
      </c>
      <c r="H38244" t="s">
        <v>16</v>
      </c>
      <c r="I38244" t="s">
        <v>148</v>
      </c>
      <c r="J38244" t="s">
        <v>57</v>
      </c>
      <c r="K38244">
        <v>57</v>
      </c>
      <c r="L38244" t="s">
        <v>15</v>
      </c>
    </row>
    <row r="38245" spans="1:12">
      <c r="A38245" t="e">
        <f ca="1">E00251718095121</f>
        <v>#NAME?</v>
      </c>
      <c r="B38245">
        <v>702</v>
      </c>
      <c r="C38245" t="s">
        <v>293</v>
      </c>
      <c r="D38245" s="1">
        <v>41828</v>
      </c>
      <c r="F38245">
        <v>1</v>
      </c>
      <c r="G38245">
        <v>73689</v>
      </c>
      <c r="H38245" t="s">
        <v>84</v>
      </c>
      <c r="J38245" t="s">
        <v>14</v>
      </c>
      <c r="K38245">
        <v>44</v>
      </c>
      <c r="L38245" t="s">
        <v>15</v>
      </c>
    </row>
    <row r="38246" spans="1:12">
      <c r="A38246" t="e">
        <f ca="1">E00251718095121</f>
        <v>#NAME?</v>
      </c>
      <c r="B38246">
        <v>702</v>
      </c>
      <c r="C38246" t="s">
        <v>293</v>
      </c>
      <c r="D38246" s="1">
        <v>42206</v>
      </c>
      <c r="F38246">
        <v>2</v>
      </c>
      <c r="G38246">
        <v>73689</v>
      </c>
      <c r="H38246" t="s">
        <v>84</v>
      </c>
      <c r="J38246" t="s">
        <v>14</v>
      </c>
      <c r="K38246">
        <v>45</v>
      </c>
      <c r="L38246" t="s">
        <v>15</v>
      </c>
    </row>
    <row r="38247" spans="1:12">
      <c r="A38247" t="e">
        <f ca="1">E00251718095121</f>
        <v>#NAME?</v>
      </c>
      <c r="B38247">
        <v>702</v>
      </c>
      <c r="C38247" t="s">
        <v>293</v>
      </c>
      <c r="D38247" s="1">
        <v>42311</v>
      </c>
      <c r="F38247">
        <v>1</v>
      </c>
      <c r="G38247">
        <v>1119</v>
      </c>
      <c r="H38247" t="s">
        <v>638</v>
      </c>
      <c r="J38247" t="s">
        <v>14</v>
      </c>
      <c r="K38247">
        <v>45</v>
      </c>
      <c r="L38247" t="s">
        <v>15</v>
      </c>
    </row>
    <row r="38248" spans="1:12">
      <c r="A38248" t="e">
        <f ca="1">E00251716591121</f>
        <v>#NAME?</v>
      </c>
      <c r="B38248">
        <v>448</v>
      </c>
      <c r="C38248" t="s">
        <v>112</v>
      </c>
      <c r="D38248" s="1">
        <v>42541</v>
      </c>
      <c r="F38248">
        <v>2</v>
      </c>
      <c r="G38248">
        <v>4019</v>
      </c>
      <c r="H38248" t="s">
        <v>26</v>
      </c>
      <c r="J38248" t="s">
        <v>14</v>
      </c>
      <c r="K38248">
        <v>52</v>
      </c>
      <c r="L38248" t="s">
        <v>15</v>
      </c>
    </row>
    <row r="38249" spans="1:12">
      <c r="A38249" t="e">
        <f ca="1">E00251432169921</f>
        <v>#NAME?</v>
      </c>
      <c r="B38249">
        <v>494</v>
      </c>
      <c r="C38249" t="s">
        <v>63</v>
      </c>
      <c r="D38249" s="1">
        <v>42093</v>
      </c>
      <c r="F38249">
        <v>2</v>
      </c>
      <c r="G38249">
        <v>71940</v>
      </c>
      <c r="H38249" t="s">
        <v>135</v>
      </c>
      <c r="J38249" t="s">
        <v>14</v>
      </c>
      <c r="K38249">
        <v>56</v>
      </c>
      <c r="L38249" t="s">
        <v>15</v>
      </c>
    </row>
    <row r="38250" spans="1:12">
      <c r="A38250" t="e">
        <f ca="1">E00251716591121</f>
        <v>#NAME?</v>
      </c>
      <c r="B38250">
        <v>448</v>
      </c>
      <c r="C38250" t="s">
        <v>112</v>
      </c>
      <c r="D38250" s="1">
        <v>42912</v>
      </c>
      <c r="F38250">
        <v>2</v>
      </c>
      <c r="G38250">
        <v>4019</v>
      </c>
      <c r="H38250" t="s">
        <v>26</v>
      </c>
      <c r="J38250" t="s">
        <v>14</v>
      </c>
      <c r="K38250">
        <v>53</v>
      </c>
      <c r="L38250" t="s">
        <v>15</v>
      </c>
    </row>
    <row r="38251" spans="1:12">
      <c r="A38251" t="e">
        <f ca="1">E00251429396421</f>
        <v>#NAME?</v>
      </c>
      <c r="B38251">
        <v>276</v>
      </c>
      <c r="C38251" t="s">
        <v>122</v>
      </c>
      <c r="D38251" s="1">
        <v>41234</v>
      </c>
      <c r="F38251">
        <v>1</v>
      </c>
      <c r="G38251">
        <v>49390</v>
      </c>
      <c r="H38251" t="s">
        <v>59</v>
      </c>
      <c r="J38251" t="s">
        <v>14</v>
      </c>
      <c r="K38251">
        <v>55</v>
      </c>
      <c r="L38251" t="s">
        <v>15</v>
      </c>
    </row>
    <row r="38252" spans="1:12">
      <c r="A38252" t="e">
        <f ca="1">E00251513958321</f>
        <v>#NAME?</v>
      </c>
      <c r="B38252">
        <v>1785</v>
      </c>
      <c r="C38252" t="s">
        <v>129</v>
      </c>
      <c r="D38252" s="1">
        <v>42821</v>
      </c>
      <c r="F38252">
        <v>2</v>
      </c>
      <c r="G38252">
        <v>2720</v>
      </c>
      <c r="H38252" t="s">
        <v>65</v>
      </c>
      <c r="J38252" t="s">
        <v>14</v>
      </c>
      <c r="K38252">
        <v>50</v>
      </c>
      <c r="L38252" t="s">
        <v>15</v>
      </c>
    </row>
    <row r="38253" spans="1:12">
      <c r="A38253" t="e">
        <f ca="1">E00251617565621</f>
        <v>#NAME?</v>
      </c>
      <c r="B38253">
        <v>201</v>
      </c>
      <c r="C38253" t="s">
        <v>636</v>
      </c>
      <c r="D38253" s="1">
        <v>41059</v>
      </c>
      <c r="F38253">
        <v>1</v>
      </c>
      <c r="G38253">
        <v>5589</v>
      </c>
      <c r="H38253" t="s">
        <v>152</v>
      </c>
      <c r="J38253" t="s">
        <v>14</v>
      </c>
      <c r="K38253">
        <v>44</v>
      </c>
      <c r="L38253" t="s">
        <v>15</v>
      </c>
    </row>
    <row r="38254" spans="1:12">
      <c r="A38254" t="e">
        <f ca="1">E00251513958321</f>
        <v>#NAME?</v>
      </c>
      <c r="B38254">
        <v>1785</v>
      </c>
      <c r="C38254" t="s">
        <v>129</v>
      </c>
      <c r="D38254" s="1">
        <v>42926</v>
      </c>
      <c r="F38254">
        <v>1</v>
      </c>
      <c r="G38254">
        <v>72293</v>
      </c>
      <c r="H38254" t="s">
        <v>639</v>
      </c>
      <c r="J38254" t="s">
        <v>14</v>
      </c>
      <c r="K38254">
        <v>51</v>
      </c>
      <c r="L38254" t="s">
        <v>15</v>
      </c>
    </row>
    <row r="38255" spans="1:12">
      <c r="A38255" t="e">
        <f ca="1">E00251429396421</f>
        <v>#NAME?</v>
      </c>
      <c r="B38255">
        <v>276</v>
      </c>
      <c r="C38255" t="s">
        <v>122</v>
      </c>
      <c r="D38255" s="1">
        <v>41234</v>
      </c>
      <c r="F38255">
        <v>3</v>
      </c>
      <c r="G38255">
        <v>4019</v>
      </c>
      <c r="H38255" t="s">
        <v>26</v>
      </c>
      <c r="J38255" t="s">
        <v>14</v>
      </c>
      <c r="K38255">
        <v>55</v>
      </c>
      <c r="L38255" t="s">
        <v>15</v>
      </c>
    </row>
    <row r="38256" spans="1:12">
      <c r="A38256" t="e">
        <f ca="1">E00251716591121</f>
        <v>#NAME?</v>
      </c>
      <c r="B38256">
        <v>448</v>
      </c>
      <c r="C38256" t="s">
        <v>112</v>
      </c>
      <c r="D38256" s="1">
        <v>42718</v>
      </c>
      <c r="F38256">
        <v>3</v>
      </c>
      <c r="G38256">
        <v>2720</v>
      </c>
      <c r="H38256" t="s">
        <v>65</v>
      </c>
      <c r="J38256" t="s">
        <v>14</v>
      </c>
      <c r="K38256">
        <v>52</v>
      </c>
      <c r="L38256" t="s">
        <v>15</v>
      </c>
    </row>
    <row r="38257" spans="1:12">
      <c r="A38257" t="e">
        <f ca="1">E00251716591121</f>
        <v>#NAME?</v>
      </c>
      <c r="B38257">
        <v>448</v>
      </c>
      <c r="C38257" t="s">
        <v>112</v>
      </c>
      <c r="D38257" s="1">
        <v>42816</v>
      </c>
      <c r="F38257">
        <v>1</v>
      </c>
      <c r="G38257">
        <v>4019</v>
      </c>
      <c r="H38257" t="s">
        <v>26</v>
      </c>
      <c r="J38257" t="s">
        <v>14</v>
      </c>
      <c r="K38257">
        <v>53</v>
      </c>
      <c r="L38257" t="s">
        <v>15</v>
      </c>
    </row>
    <row r="38258" spans="1:12">
      <c r="A38258" t="e">
        <f ca="1">E00251429396421</f>
        <v>#NAME?</v>
      </c>
      <c r="B38258">
        <v>276</v>
      </c>
      <c r="C38258" t="s">
        <v>122</v>
      </c>
      <c r="D38258" s="1">
        <v>42718</v>
      </c>
      <c r="F38258">
        <v>1</v>
      </c>
      <c r="G38258">
        <v>49390</v>
      </c>
      <c r="H38258" t="s">
        <v>59</v>
      </c>
      <c r="J38258" t="s">
        <v>14</v>
      </c>
      <c r="K38258">
        <v>59</v>
      </c>
      <c r="L38258" t="s">
        <v>15</v>
      </c>
    </row>
    <row r="38259" spans="1:12">
      <c r="A38259" t="e">
        <f ca="1">E00251514288421</f>
        <v>#NAME?</v>
      </c>
      <c r="B38259">
        <v>485</v>
      </c>
      <c r="C38259" t="s">
        <v>241</v>
      </c>
      <c r="D38259" s="1">
        <v>43081</v>
      </c>
      <c r="F38259">
        <v>5</v>
      </c>
      <c r="G38259">
        <v>6929</v>
      </c>
      <c r="H38259" t="s">
        <v>36</v>
      </c>
      <c r="J38259" t="s">
        <v>14</v>
      </c>
      <c r="K38259">
        <v>62</v>
      </c>
      <c r="L38259" t="s">
        <v>15</v>
      </c>
    </row>
    <row r="38260" spans="1:12">
      <c r="A38260" t="e">
        <f ca="1">E00251413469721</f>
        <v>#NAME?</v>
      </c>
      <c r="B38260">
        <v>1929</v>
      </c>
      <c r="C38260" t="s">
        <v>195</v>
      </c>
      <c r="D38260" s="1">
        <v>41207</v>
      </c>
      <c r="F38260">
        <v>1</v>
      </c>
      <c r="G38260">
        <v>71987</v>
      </c>
      <c r="H38260" t="s">
        <v>276</v>
      </c>
      <c r="J38260" t="s">
        <v>14</v>
      </c>
      <c r="K38260">
        <v>63</v>
      </c>
      <c r="L38260" t="s">
        <v>15</v>
      </c>
    </row>
    <row r="38261" spans="1:12">
      <c r="A38261" t="e">
        <f ca="1">E00251413469721</f>
        <v>#NAME?</v>
      </c>
      <c r="B38261">
        <v>1929</v>
      </c>
      <c r="C38261" t="s">
        <v>195</v>
      </c>
      <c r="D38261" s="1">
        <v>42255</v>
      </c>
      <c r="F38261">
        <v>1</v>
      </c>
      <c r="G38261">
        <v>46619</v>
      </c>
      <c r="H38261" t="s">
        <v>182</v>
      </c>
      <c r="J38261" t="s">
        <v>14</v>
      </c>
      <c r="K38261">
        <v>66</v>
      </c>
      <c r="L38261" t="s">
        <v>15</v>
      </c>
    </row>
    <row r="38262" spans="1:12">
      <c r="A38262" t="e">
        <f ca="1">E00251528138121</f>
        <v>#NAME?</v>
      </c>
      <c r="B38262">
        <v>66</v>
      </c>
      <c r="C38262" t="s">
        <v>134</v>
      </c>
      <c r="D38262" s="1">
        <v>41890</v>
      </c>
      <c r="F38262">
        <v>1</v>
      </c>
      <c r="G38262">
        <v>4019</v>
      </c>
      <c r="H38262" t="s">
        <v>26</v>
      </c>
      <c r="J38262" t="s">
        <v>14</v>
      </c>
      <c r="K38262">
        <v>59</v>
      </c>
      <c r="L38262" t="s">
        <v>15</v>
      </c>
    </row>
    <row r="38263" spans="1:12">
      <c r="A38263" t="e">
        <f ca="1">E00251528138121</f>
        <v>#NAME?</v>
      </c>
      <c r="B38263">
        <v>66</v>
      </c>
      <c r="C38263" t="s">
        <v>134</v>
      </c>
      <c r="D38263" s="1">
        <v>42716</v>
      </c>
      <c r="F38263">
        <v>1</v>
      </c>
      <c r="G38263">
        <v>29690</v>
      </c>
      <c r="H38263" t="s">
        <v>52</v>
      </c>
      <c r="J38263" t="s">
        <v>14</v>
      </c>
      <c r="K38263">
        <v>62</v>
      </c>
      <c r="L38263" t="s">
        <v>15</v>
      </c>
    </row>
    <row r="38264" spans="1:12">
      <c r="A38264" t="e">
        <f t="shared" ref="A38264:A38270" ca="1" si="356">E00251711668421</f>
        <v>#NAME?</v>
      </c>
      <c r="B38264">
        <v>11</v>
      </c>
      <c r="C38264" t="s">
        <v>245</v>
      </c>
      <c r="D38264" s="1">
        <v>41794</v>
      </c>
      <c r="F38264">
        <v>1</v>
      </c>
      <c r="G38264">
        <v>29690</v>
      </c>
      <c r="H38264" t="s">
        <v>52</v>
      </c>
      <c r="J38264" t="s">
        <v>14</v>
      </c>
      <c r="K38264">
        <v>55</v>
      </c>
      <c r="L38264" t="s">
        <v>15</v>
      </c>
    </row>
    <row r="38265" spans="1:12">
      <c r="A38265" t="e">
        <f t="shared" ca="1" si="356"/>
        <v>#NAME?</v>
      </c>
      <c r="B38265">
        <v>11</v>
      </c>
      <c r="C38265" t="s">
        <v>245</v>
      </c>
      <c r="D38265" s="1">
        <v>42381</v>
      </c>
      <c r="F38265">
        <v>1</v>
      </c>
      <c r="G38265">
        <v>4019</v>
      </c>
      <c r="H38265" t="s">
        <v>26</v>
      </c>
      <c r="J38265" t="s">
        <v>14</v>
      </c>
      <c r="K38265">
        <v>56</v>
      </c>
      <c r="L38265" t="s">
        <v>15</v>
      </c>
    </row>
    <row r="38266" spans="1:12">
      <c r="A38266" t="e">
        <f t="shared" ca="1" si="356"/>
        <v>#NAME?</v>
      </c>
      <c r="B38266">
        <v>11</v>
      </c>
      <c r="C38266" t="s">
        <v>245</v>
      </c>
      <c r="D38266" s="1">
        <v>42508</v>
      </c>
      <c r="F38266">
        <v>1</v>
      </c>
      <c r="G38266">
        <v>4019</v>
      </c>
      <c r="H38266" t="s">
        <v>26</v>
      </c>
      <c r="J38266" t="s">
        <v>14</v>
      </c>
      <c r="K38266">
        <v>57</v>
      </c>
      <c r="L38266" t="s">
        <v>15</v>
      </c>
    </row>
    <row r="38267" spans="1:12">
      <c r="A38267" t="e">
        <f t="shared" ca="1" si="356"/>
        <v>#NAME?</v>
      </c>
      <c r="B38267">
        <v>11</v>
      </c>
      <c r="C38267" t="s">
        <v>245</v>
      </c>
      <c r="D38267" s="1">
        <v>41824</v>
      </c>
      <c r="F38267">
        <v>2</v>
      </c>
      <c r="G38267">
        <v>2729</v>
      </c>
      <c r="H38267" t="s">
        <v>115</v>
      </c>
      <c r="J38267" t="s">
        <v>14</v>
      </c>
      <c r="K38267">
        <v>55</v>
      </c>
      <c r="L38267" t="s">
        <v>15</v>
      </c>
    </row>
    <row r="38268" spans="1:12">
      <c r="A38268" t="e">
        <f t="shared" ca="1" si="356"/>
        <v>#NAME?</v>
      </c>
      <c r="B38268">
        <v>7927</v>
      </c>
      <c r="C38268" t="s">
        <v>367</v>
      </c>
      <c r="D38268" s="1">
        <v>42635</v>
      </c>
      <c r="F38268">
        <v>1</v>
      </c>
      <c r="G38268">
        <v>29690</v>
      </c>
      <c r="H38268" t="s">
        <v>52</v>
      </c>
      <c r="J38268" t="s">
        <v>14</v>
      </c>
      <c r="K38268">
        <v>57</v>
      </c>
      <c r="L38268" t="s">
        <v>15</v>
      </c>
    </row>
    <row r="38269" spans="1:12">
      <c r="A38269" t="e">
        <f t="shared" ca="1" si="356"/>
        <v>#NAME?</v>
      </c>
      <c r="B38269">
        <v>7927</v>
      </c>
      <c r="C38269" t="s">
        <v>367</v>
      </c>
      <c r="D38269" s="1">
        <v>42683</v>
      </c>
      <c r="F38269">
        <v>2</v>
      </c>
      <c r="G38269">
        <v>49390</v>
      </c>
      <c r="H38269" t="s">
        <v>59</v>
      </c>
      <c r="J38269" t="s">
        <v>14</v>
      </c>
      <c r="K38269">
        <v>57</v>
      </c>
      <c r="L38269" t="s">
        <v>15</v>
      </c>
    </row>
    <row r="38270" spans="1:12">
      <c r="A38270" t="e">
        <f t="shared" ca="1" si="356"/>
        <v>#NAME?</v>
      </c>
      <c r="B38270">
        <v>7927</v>
      </c>
      <c r="C38270" t="s">
        <v>367</v>
      </c>
      <c r="D38270" s="1">
        <v>43088</v>
      </c>
      <c r="F38270">
        <v>1</v>
      </c>
      <c r="G38270">
        <v>2729</v>
      </c>
      <c r="H38270" t="s">
        <v>115</v>
      </c>
      <c r="J38270" t="s">
        <v>14</v>
      </c>
      <c r="K38270">
        <v>58</v>
      </c>
      <c r="L38270" t="s">
        <v>15</v>
      </c>
    </row>
    <row r="38271" spans="1:12">
      <c r="A38271" t="e">
        <f t="shared" ref="A38271:A38285" ca="1" si="357">E00251617620421</f>
        <v>#NAME?</v>
      </c>
      <c r="B38271">
        <v>485</v>
      </c>
      <c r="C38271" t="s">
        <v>241</v>
      </c>
      <c r="D38271" s="1">
        <v>42513</v>
      </c>
      <c r="F38271">
        <v>4</v>
      </c>
      <c r="G38271">
        <v>4549</v>
      </c>
      <c r="H38271" t="s">
        <v>69</v>
      </c>
      <c r="J38271" t="s">
        <v>14</v>
      </c>
      <c r="K38271">
        <v>54</v>
      </c>
      <c r="L38271" t="s">
        <v>15</v>
      </c>
    </row>
    <row r="38272" spans="1:12">
      <c r="A38272" t="e">
        <f t="shared" ca="1" si="357"/>
        <v>#NAME?</v>
      </c>
      <c r="B38272">
        <v>485</v>
      </c>
      <c r="C38272" t="s">
        <v>241</v>
      </c>
      <c r="D38272" s="1">
        <v>42706</v>
      </c>
      <c r="F38272">
        <v>4</v>
      </c>
      <c r="G38272">
        <v>5533</v>
      </c>
      <c r="H38272" t="s">
        <v>537</v>
      </c>
      <c r="J38272" t="s">
        <v>14</v>
      </c>
      <c r="K38272">
        <v>54</v>
      </c>
      <c r="L38272" t="s">
        <v>15</v>
      </c>
    </row>
    <row r="38273" spans="1:12">
      <c r="A38273" t="e">
        <f t="shared" ca="1" si="357"/>
        <v>#NAME?</v>
      </c>
      <c r="B38273">
        <v>485</v>
      </c>
      <c r="C38273" t="s">
        <v>241</v>
      </c>
      <c r="D38273" s="1">
        <v>42496</v>
      </c>
      <c r="F38273">
        <v>6</v>
      </c>
      <c r="G38273">
        <v>5369</v>
      </c>
      <c r="H38273" t="s">
        <v>253</v>
      </c>
      <c r="J38273" t="s">
        <v>14</v>
      </c>
      <c r="K38273">
        <v>53</v>
      </c>
      <c r="L38273" t="s">
        <v>15</v>
      </c>
    </row>
    <row r="38274" spans="1:12">
      <c r="A38274" t="e">
        <f t="shared" ca="1" si="357"/>
        <v>#NAME?</v>
      </c>
      <c r="B38274">
        <v>485</v>
      </c>
      <c r="C38274" t="s">
        <v>241</v>
      </c>
      <c r="D38274" s="1">
        <v>42859</v>
      </c>
      <c r="F38274">
        <v>5</v>
      </c>
      <c r="G38274">
        <v>7962</v>
      </c>
      <c r="H38274" t="s">
        <v>111</v>
      </c>
      <c r="J38274" t="s">
        <v>14</v>
      </c>
      <c r="K38274">
        <v>54</v>
      </c>
      <c r="L38274" t="s">
        <v>22</v>
      </c>
    </row>
    <row r="38275" spans="1:12">
      <c r="A38275" t="e">
        <f t="shared" ca="1" si="357"/>
        <v>#NAME?</v>
      </c>
      <c r="B38275">
        <v>485</v>
      </c>
      <c r="C38275" t="s">
        <v>241</v>
      </c>
      <c r="D38275" s="1">
        <v>41165</v>
      </c>
      <c r="F38275">
        <v>1</v>
      </c>
      <c r="G38275">
        <v>78906</v>
      </c>
      <c r="H38275" t="s">
        <v>31</v>
      </c>
      <c r="J38275" t="s">
        <v>14</v>
      </c>
      <c r="K38275">
        <v>50</v>
      </c>
      <c r="L38275" t="s">
        <v>22</v>
      </c>
    </row>
    <row r="38276" spans="1:12">
      <c r="A38276" t="e">
        <f t="shared" ca="1" si="357"/>
        <v>#NAME?</v>
      </c>
      <c r="B38276">
        <v>485</v>
      </c>
      <c r="C38276" t="s">
        <v>241</v>
      </c>
      <c r="D38276" s="1">
        <v>41220</v>
      </c>
      <c r="F38276">
        <v>1</v>
      </c>
      <c r="G38276">
        <v>7869</v>
      </c>
      <c r="H38276" t="s">
        <v>470</v>
      </c>
      <c r="J38276" t="s">
        <v>14</v>
      </c>
      <c r="K38276">
        <v>50</v>
      </c>
      <c r="L38276" t="s">
        <v>22</v>
      </c>
    </row>
    <row r="38277" spans="1:12">
      <c r="A38277" t="e">
        <f t="shared" ca="1" si="357"/>
        <v>#NAME?</v>
      </c>
      <c r="B38277">
        <v>481</v>
      </c>
      <c r="C38277" t="s">
        <v>402</v>
      </c>
      <c r="D38277" s="1">
        <v>41421</v>
      </c>
      <c r="F38277">
        <v>4</v>
      </c>
      <c r="G38277">
        <v>30000</v>
      </c>
      <c r="H38277" t="s">
        <v>144</v>
      </c>
      <c r="J38277" t="s">
        <v>14</v>
      </c>
      <c r="K38277">
        <v>51</v>
      </c>
      <c r="L38277" t="s">
        <v>15</v>
      </c>
    </row>
    <row r="38278" spans="1:12">
      <c r="A38278" t="e">
        <f t="shared" ca="1" si="357"/>
        <v>#NAME?</v>
      </c>
      <c r="B38278">
        <v>485</v>
      </c>
      <c r="C38278" t="s">
        <v>241</v>
      </c>
      <c r="D38278" s="1">
        <v>41831</v>
      </c>
      <c r="F38278">
        <v>2</v>
      </c>
      <c r="G38278">
        <v>7962</v>
      </c>
      <c r="H38278" t="s">
        <v>111</v>
      </c>
      <c r="J38278" t="s">
        <v>14</v>
      </c>
      <c r="K38278">
        <v>52</v>
      </c>
      <c r="L38278" t="s">
        <v>22</v>
      </c>
    </row>
    <row r="38279" spans="1:12">
      <c r="A38279" t="e">
        <f t="shared" ca="1" si="357"/>
        <v>#NAME?</v>
      </c>
      <c r="B38279">
        <v>485</v>
      </c>
      <c r="C38279" t="s">
        <v>241</v>
      </c>
      <c r="D38279" s="1">
        <v>42473</v>
      </c>
      <c r="F38279">
        <v>2</v>
      </c>
      <c r="G38279">
        <v>30000</v>
      </c>
      <c r="H38279" t="s">
        <v>144</v>
      </c>
      <c r="J38279" t="s">
        <v>14</v>
      </c>
      <c r="K38279">
        <v>53</v>
      </c>
      <c r="L38279" t="s">
        <v>15</v>
      </c>
    </row>
    <row r="38280" spans="1:12">
      <c r="A38280" t="e">
        <f t="shared" ca="1" si="357"/>
        <v>#NAME?</v>
      </c>
      <c r="B38280">
        <v>769</v>
      </c>
      <c r="C38280" t="s">
        <v>397</v>
      </c>
      <c r="D38280" s="1">
        <v>40922</v>
      </c>
      <c r="E38280">
        <v>0</v>
      </c>
      <c r="F38280">
        <v>2</v>
      </c>
      <c r="G38280">
        <v>45981</v>
      </c>
      <c r="H38280" t="s">
        <v>917</v>
      </c>
      <c r="J38280" t="s">
        <v>34</v>
      </c>
      <c r="K38280">
        <v>49</v>
      </c>
      <c r="L38280" t="s">
        <v>15</v>
      </c>
    </row>
    <row r="38281" spans="1:12">
      <c r="A38281" t="e">
        <f t="shared" ca="1" si="357"/>
        <v>#NAME?</v>
      </c>
      <c r="B38281">
        <v>485</v>
      </c>
      <c r="C38281" t="s">
        <v>241</v>
      </c>
      <c r="D38281" s="1">
        <v>41213</v>
      </c>
      <c r="F38281">
        <v>3</v>
      </c>
      <c r="G38281">
        <v>7295</v>
      </c>
      <c r="H38281" t="s">
        <v>76</v>
      </c>
      <c r="J38281" t="s">
        <v>14</v>
      </c>
      <c r="K38281">
        <v>50</v>
      </c>
      <c r="L38281" t="s">
        <v>15</v>
      </c>
    </row>
    <row r="38282" spans="1:12">
      <c r="A38282" t="e">
        <f t="shared" ca="1" si="357"/>
        <v>#NAME?</v>
      </c>
      <c r="B38282">
        <v>485</v>
      </c>
      <c r="C38282" t="s">
        <v>241</v>
      </c>
      <c r="D38282" s="1">
        <v>42185</v>
      </c>
      <c r="F38282">
        <v>6</v>
      </c>
      <c r="G38282">
        <v>7299</v>
      </c>
      <c r="H38282" t="s">
        <v>250</v>
      </c>
      <c r="J38282" t="s">
        <v>14</v>
      </c>
      <c r="K38282">
        <v>53</v>
      </c>
      <c r="L38282" t="s">
        <v>15</v>
      </c>
    </row>
    <row r="38283" spans="1:12">
      <c r="A38283" t="e">
        <f t="shared" ca="1" si="357"/>
        <v>#NAME?</v>
      </c>
      <c r="B38283">
        <v>485</v>
      </c>
      <c r="C38283" t="s">
        <v>241</v>
      </c>
      <c r="D38283" s="1">
        <v>42195</v>
      </c>
      <c r="F38283">
        <v>6</v>
      </c>
      <c r="G38283">
        <v>5533</v>
      </c>
      <c r="H38283" t="s">
        <v>537</v>
      </c>
      <c r="J38283" t="s">
        <v>14</v>
      </c>
      <c r="K38283">
        <v>53</v>
      </c>
      <c r="L38283" t="s">
        <v>15</v>
      </c>
    </row>
    <row r="38284" spans="1:12">
      <c r="A38284" t="e">
        <f t="shared" ca="1" si="357"/>
        <v>#NAME?</v>
      </c>
      <c r="B38284">
        <v>485</v>
      </c>
      <c r="C38284" t="s">
        <v>241</v>
      </c>
      <c r="D38284" s="1">
        <v>42397</v>
      </c>
      <c r="F38284">
        <v>2</v>
      </c>
      <c r="G38284">
        <v>5533</v>
      </c>
      <c r="H38284" t="s">
        <v>537</v>
      </c>
      <c r="J38284" t="s">
        <v>14</v>
      </c>
      <c r="K38284">
        <v>53</v>
      </c>
      <c r="L38284" t="s">
        <v>15</v>
      </c>
    </row>
    <row r="38285" spans="1:12">
      <c r="A38285" t="e">
        <f t="shared" ca="1" si="357"/>
        <v>#NAME?</v>
      </c>
      <c r="B38285">
        <v>485</v>
      </c>
      <c r="C38285" t="s">
        <v>241</v>
      </c>
      <c r="D38285" s="1">
        <v>42496</v>
      </c>
      <c r="F38285">
        <v>3</v>
      </c>
      <c r="G38285">
        <v>30000</v>
      </c>
      <c r="H38285" t="s">
        <v>144</v>
      </c>
      <c r="J38285" t="s">
        <v>14</v>
      </c>
      <c r="K38285">
        <v>53</v>
      </c>
      <c r="L38285" t="s">
        <v>15</v>
      </c>
    </row>
    <row r="38286" spans="1:12">
      <c r="A38286" t="e">
        <f ca="1">E00251715779021</f>
        <v>#NAME?</v>
      </c>
      <c r="B38286">
        <v>634</v>
      </c>
      <c r="C38286" t="s">
        <v>1185</v>
      </c>
      <c r="D38286" s="1">
        <v>42966</v>
      </c>
      <c r="F38286">
        <v>1</v>
      </c>
      <c r="G38286">
        <v>3699</v>
      </c>
      <c r="H38286" t="s">
        <v>149</v>
      </c>
      <c r="I38286" t="s">
        <v>56</v>
      </c>
      <c r="J38286" t="s">
        <v>57</v>
      </c>
      <c r="K38286">
        <v>64</v>
      </c>
      <c r="L38286" t="s">
        <v>15</v>
      </c>
    </row>
    <row r="38287" spans="1:12">
      <c r="A38287" t="e">
        <f ca="1">E00251617620421</f>
        <v>#NAME?</v>
      </c>
      <c r="B38287">
        <v>485</v>
      </c>
      <c r="C38287" t="s">
        <v>241</v>
      </c>
      <c r="D38287" s="1">
        <v>42789</v>
      </c>
      <c r="F38287">
        <v>3</v>
      </c>
      <c r="G38287">
        <v>4549</v>
      </c>
      <c r="H38287" t="s">
        <v>69</v>
      </c>
      <c r="J38287" t="s">
        <v>14</v>
      </c>
      <c r="K38287">
        <v>54</v>
      </c>
      <c r="L38287" t="s">
        <v>15</v>
      </c>
    </row>
    <row r="38288" spans="1:12">
      <c r="A38288" t="e">
        <f ca="1">E00251617620421</f>
        <v>#NAME?</v>
      </c>
      <c r="B38288">
        <v>485</v>
      </c>
      <c r="C38288" t="s">
        <v>241</v>
      </c>
      <c r="D38288" s="1">
        <v>42830</v>
      </c>
      <c r="F38288">
        <v>2</v>
      </c>
      <c r="G38288">
        <v>7962</v>
      </c>
      <c r="H38288" t="s">
        <v>111</v>
      </c>
      <c r="J38288" t="s">
        <v>14</v>
      </c>
      <c r="K38288">
        <v>54</v>
      </c>
      <c r="L38288" t="s">
        <v>22</v>
      </c>
    </row>
    <row r="38289" spans="1:12">
      <c r="A38289" t="e">
        <f ca="1">E00251429795121</f>
        <v>#NAME?</v>
      </c>
      <c r="B38289">
        <v>154</v>
      </c>
      <c r="C38289" t="s">
        <v>533</v>
      </c>
      <c r="D38289" s="1">
        <v>42528</v>
      </c>
      <c r="F38289">
        <v>1</v>
      </c>
      <c r="G38289">
        <v>27800</v>
      </c>
      <c r="H38289" t="s">
        <v>145</v>
      </c>
      <c r="J38289" t="s">
        <v>14</v>
      </c>
      <c r="K38289">
        <v>48</v>
      </c>
      <c r="L38289" t="s">
        <v>15</v>
      </c>
    </row>
    <row r="38290" spans="1:12">
      <c r="A38290" t="e">
        <f ca="1">E00251617620421</f>
        <v>#NAME?</v>
      </c>
      <c r="B38290">
        <v>485</v>
      </c>
      <c r="C38290" t="s">
        <v>241</v>
      </c>
      <c r="D38290" s="1">
        <v>43082</v>
      </c>
      <c r="F38290">
        <v>1</v>
      </c>
      <c r="G38290">
        <v>5950</v>
      </c>
      <c r="H38290" t="s">
        <v>24</v>
      </c>
      <c r="J38290" t="s">
        <v>14</v>
      </c>
      <c r="K38290">
        <v>55</v>
      </c>
      <c r="L38290" t="s">
        <v>15</v>
      </c>
    </row>
    <row r="38291" spans="1:12">
      <c r="A38291" t="e">
        <f ca="1">E00251617620421</f>
        <v>#NAME?</v>
      </c>
      <c r="B38291">
        <v>7883</v>
      </c>
      <c r="C38291" t="s">
        <v>640</v>
      </c>
      <c r="D38291" s="1">
        <v>42698</v>
      </c>
      <c r="F38291">
        <v>1</v>
      </c>
      <c r="G38291">
        <v>30000</v>
      </c>
      <c r="H38291" t="s">
        <v>144</v>
      </c>
      <c r="I38291" t="s">
        <v>148</v>
      </c>
      <c r="J38291" t="s">
        <v>57</v>
      </c>
      <c r="K38291">
        <v>54</v>
      </c>
      <c r="L38291" t="s">
        <v>15</v>
      </c>
    </row>
    <row r="38292" spans="1:12">
      <c r="A38292" t="e">
        <f ca="1">E00251528773621</f>
        <v>#NAME?</v>
      </c>
      <c r="B38292">
        <v>297</v>
      </c>
      <c r="C38292" t="s">
        <v>411</v>
      </c>
      <c r="D38292" s="1">
        <v>41124</v>
      </c>
      <c r="F38292">
        <v>3</v>
      </c>
      <c r="G38292">
        <v>30000</v>
      </c>
      <c r="H38292" t="s">
        <v>144</v>
      </c>
      <c r="J38292" t="s">
        <v>14</v>
      </c>
      <c r="K38292">
        <v>37</v>
      </c>
      <c r="L38292" t="s">
        <v>15</v>
      </c>
    </row>
    <row r="38293" spans="1:12">
      <c r="A38293" t="e">
        <f ca="1">E00251528773621</f>
        <v>#NAME?</v>
      </c>
      <c r="B38293">
        <v>297</v>
      </c>
      <c r="C38293" t="s">
        <v>411</v>
      </c>
      <c r="D38293" s="1">
        <v>41996</v>
      </c>
      <c r="F38293">
        <v>5</v>
      </c>
      <c r="G38293">
        <v>2724</v>
      </c>
      <c r="H38293" t="s">
        <v>73</v>
      </c>
      <c r="J38293" t="s">
        <v>14</v>
      </c>
      <c r="K38293">
        <v>39</v>
      </c>
      <c r="L38293" t="s">
        <v>15</v>
      </c>
    </row>
    <row r="38294" spans="1:12">
      <c r="A38294" t="e">
        <f ca="1">E00251429795121</f>
        <v>#NAME?</v>
      </c>
      <c r="B38294">
        <v>154</v>
      </c>
      <c r="C38294" t="s">
        <v>533</v>
      </c>
      <c r="D38294" s="1">
        <v>42767</v>
      </c>
      <c r="F38294">
        <v>4</v>
      </c>
      <c r="G38294">
        <v>25000</v>
      </c>
      <c r="H38294" t="s">
        <v>178</v>
      </c>
      <c r="J38294" t="s">
        <v>14</v>
      </c>
      <c r="K38294">
        <v>49</v>
      </c>
      <c r="L38294" t="s">
        <v>15</v>
      </c>
    </row>
    <row r="38295" spans="1:12">
      <c r="A38295" t="e">
        <f ca="1">E00251711668421</f>
        <v>#NAME?</v>
      </c>
      <c r="B38295">
        <v>11</v>
      </c>
      <c r="C38295" t="s">
        <v>245</v>
      </c>
      <c r="D38295" s="1">
        <v>41927</v>
      </c>
      <c r="F38295">
        <v>4</v>
      </c>
      <c r="G38295">
        <v>4019</v>
      </c>
      <c r="H38295" t="s">
        <v>26</v>
      </c>
      <c r="J38295" t="s">
        <v>14</v>
      </c>
      <c r="K38295">
        <v>55</v>
      </c>
      <c r="L38295" t="s">
        <v>15</v>
      </c>
    </row>
    <row r="38296" spans="1:12">
      <c r="A38296" t="e">
        <f ca="1">E00251711668421</f>
        <v>#NAME?</v>
      </c>
      <c r="B38296">
        <v>11</v>
      </c>
      <c r="C38296" t="s">
        <v>245</v>
      </c>
      <c r="D38296" s="1">
        <v>42397</v>
      </c>
      <c r="F38296">
        <v>3</v>
      </c>
      <c r="G38296">
        <v>49390</v>
      </c>
      <c r="H38296" t="s">
        <v>59</v>
      </c>
      <c r="J38296" t="s">
        <v>14</v>
      </c>
      <c r="K38296">
        <v>56</v>
      </c>
      <c r="L38296" t="s">
        <v>15</v>
      </c>
    </row>
    <row r="38297" spans="1:12">
      <c r="A38297" t="e">
        <f ca="1">E00251711668421</f>
        <v>#NAME?</v>
      </c>
      <c r="B38297">
        <v>11</v>
      </c>
      <c r="C38297" t="s">
        <v>245</v>
      </c>
      <c r="D38297" s="1">
        <v>42516</v>
      </c>
      <c r="F38297">
        <v>2</v>
      </c>
      <c r="G38297">
        <v>2729</v>
      </c>
      <c r="H38297" t="s">
        <v>115</v>
      </c>
      <c r="J38297" t="s">
        <v>14</v>
      </c>
      <c r="K38297">
        <v>57</v>
      </c>
      <c r="L38297" t="s">
        <v>15</v>
      </c>
    </row>
    <row r="38298" spans="1:12">
      <c r="A38298" t="e">
        <f ca="1">E00251529504221</f>
        <v>#NAME?</v>
      </c>
      <c r="B38298">
        <v>148</v>
      </c>
      <c r="C38298" t="s">
        <v>318</v>
      </c>
      <c r="D38298" s="1">
        <v>42740</v>
      </c>
      <c r="E38298">
        <v>11</v>
      </c>
      <c r="F38298">
        <v>2</v>
      </c>
      <c r="G38298">
        <v>34889</v>
      </c>
      <c r="H38298" t="s">
        <v>1629</v>
      </c>
      <c r="J38298" t="s">
        <v>34</v>
      </c>
      <c r="K38298">
        <v>50</v>
      </c>
      <c r="L38298" t="s">
        <v>15</v>
      </c>
    </row>
    <row r="38299" spans="1:12">
      <c r="A38299" t="e">
        <f ca="1">E00251513010121</f>
        <v>#NAME?</v>
      </c>
      <c r="B38299">
        <v>446</v>
      </c>
      <c r="C38299" t="s">
        <v>94</v>
      </c>
      <c r="D38299" s="1">
        <v>41641</v>
      </c>
      <c r="F38299">
        <v>1</v>
      </c>
      <c r="G38299">
        <v>72704</v>
      </c>
      <c r="H38299" t="s">
        <v>855</v>
      </c>
      <c r="J38299" t="s">
        <v>14</v>
      </c>
      <c r="K38299">
        <v>43</v>
      </c>
      <c r="L38299" t="s">
        <v>15</v>
      </c>
    </row>
    <row r="38300" spans="1:12">
      <c r="A38300" t="e">
        <f ca="1">E00251513010121</f>
        <v>#NAME?</v>
      </c>
      <c r="B38300">
        <v>772</v>
      </c>
      <c r="C38300" t="s">
        <v>170</v>
      </c>
      <c r="D38300" s="1">
        <v>42048</v>
      </c>
      <c r="F38300">
        <v>1</v>
      </c>
      <c r="G38300">
        <v>9779</v>
      </c>
      <c r="H38300" t="s">
        <v>1362</v>
      </c>
      <c r="I38300" t="s">
        <v>56</v>
      </c>
      <c r="J38300" t="s">
        <v>57</v>
      </c>
      <c r="K38300">
        <v>44</v>
      </c>
      <c r="L38300" t="s">
        <v>15</v>
      </c>
    </row>
    <row r="38301" spans="1:12">
      <c r="A38301" t="e">
        <f ca="1">E00251528773621</f>
        <v>#NAME?</v>
      </c>
      <c r="B38301">
        <v>297</v>
      </c>
      <c r="C38301" t="s">
        <v>411</v>
      </c>
      <c r="D38301" s="1">
        <v>40967</v>
      </c>
      <c r="F38301">
        <v>1</v>
      </c>
      <c r="G38301">
        <v>7806</v>
      </c>
      <c r="H38301" t="s">
        <v>184</v>
      </c>
      <c r="J38301" t="s">
        <v>14</v>
      </c>
      <c r="K38301">
        <v>36</v>
      </c>
      <c r="L38301" t="s">
        <v>22</v>
      </c>
    </row>
    <row r="38302" spans="1:12">
      <c r="A38302" t="e">
        <f ca="1">E00251529504221</f>
        <v>#NAME?</v>
      </c>
      <c r="B38302">
        <v>193</v>
      </c>
      <c r="C38302" t="s">
        <v>247</v>
      </c>
      <c r="D38302" s="1">
        <v>43052</v>
      </c>
      <c r="F38302">
        <v>2</v>
      </c>
      <c r="G38302">
        <v>30000</v>
      </c>
      <c r="H38302" t="s">
        <v>144</v>
      </c>
      <c r="J38302" t="s">
        <v>14</v>
      </c>
      <c r="K38302">
        <v>51</v>
      </c>
      <c r="L38302" t="s">
        <v>15</v>
      </c>
    </row>
    <row r="38303" spans="1:12">
      <c r="A38303" t="e">
        <f ca="1">E00251513010121</f>
        <v>#NAME?</v>
      </c>
      <c r="B38303">
        <v>446</v>
      </c>
      <c r="C38303" t="s">
        <v>94</v>
      </c>
      <c r="D38303" s="1">
        <v>41555</v>
      </c>
      <c r="F38303">
        <v>1</v>
      </c>
      <c r="G38303">
        <v>2729</v>
      </c>
      <c r="H38303" t="s">
        <v>115</v>
      </c>
      <c r="J38303" t="s">
        <v>14</v>
      </c>
      <c r="K38303">
        <v>42</v>
      </c>
      <c r="L38303" t="s">
        <v>15</v>
      </c>
    </row>
    <row r="38304" spans="1:12">
      <c r="A38304" t="e">
        <f ca="1">E00251513010121</f>
        <v>#NAME?</v>
      </c>
      <c r="B38304">
        <v>446</v>
      </c>
      <c r="C38304" t="s">
        <v>94</v>
      </c>
      <c r="D38304" s="1">
        <v>42152</v>
      </c>
      <c r="F38304">
        <v>3</v>
      </c>
      <c r="G38304">
        <v>2729</v>
      </c>
      <c r="H38304" t="s">
        <v>115</v>
      </c>
      <c r="J38304" t="s">
        <v>14</v>
      </c>
      <c r="K38304">
        <v>44</v>
      </c>
      <c r="L38304" t="s">
        <v>15</v>
      </c>
    </row>
    <row r="38305" spans="1:12">
      <c r="A38305" t="e">
        <f ca="1">E00251513010121</f>
        <v>#NAME?</v>
      </c>
      <c r="B38305">
        <v>446</v>
      </c>
      <c r="C38305" t="s">
        <v>94</v>
      </c>
      <c r="D38305" s="1">
        <v>42514</v>
      </c>
      <c r="F38305">
        <v>3</v>
      </c>
      <c r="G38305">
        <v>30748</v>
      </c>
      <c r="H38305" t="s">
        <v>50</v>
      </c>
      <c r="J38305" t="s">
        <v>14</v>
      </c>
      <c r="K38305">
        <v>45</v>
      </c>
      <c r="L38305" t="s">
        <v>15</v>
      </c>
    </row>
    <row r="38306" spans="1:12">
      <c r="A38306" t="e">
        <f ca="1">E00251715777721</f>
        <v>#NAME?</v>
      </c>
      <c r="B38306">
        <v>490</v>
      </c>
      <c r="C38306" t="s">
        <v>158</v>
      </c>
      <c r="D38306" s="1">
        <v>41900</v>
      </c>
      <c r="F38306">
        <v>1</v>
      </c>
      <c r="G38306">
        <v>4019</v>
      </c>
      <c r="H38306" t="s">
        <v>26</v>
      </c>
      <c r="J38306" t="s">
        <v>14</v>
      </c>
      <c r="K38306">
        <v>52</v>
      </c>
      <c r="L38306" t="s">
        <v>15</v>
      </c>
    </row>
    <row r="38307" spans="1:12">
      <c r="A38307" t="e">
        <f ca="1">E00251524984921</f>
        <v>#NAME?</v>
      </c>
      <c r="B38307">
        <v>454</v>
      </c>
      <c r="C38307" t="s">
        <v>179</v>
      </c>
      <c r="D38307" s="1">
        <v>42916</v>
      </c>
      <c r="F38307">
        <v>1</v>
      </c>
      <c r="G38307">
        <v>7829</v>
      </c>
      <c r="H38307" t="s">
        <v>899</v>
      </c>
      <c r="J38307" t="s">
        <v>14</v>
      </c>
      <c r="K38307">
        <v>43</v>
      </c>
      <c r="L38307" t="s">
        <v>22</v>
      </c>
    </row>
    <row r="38308" spans="1:12">
      <c r="A38308" t="e">
        <f ca="1">E00251532629421</f>
        <v>#NAME?</v>
      </c>
      <c r="B38308">
        <v>488</v>
      </c>
      <c r="C38308" t="s">
        <v>401</v>
      </c>
      <c r="D38308" s="1">
        <v>40973</v>
      </c>
      <c r="F38308">
        <v>1</v>
      </c>
      <c r="G38308">
        <v>7243</v>
      </c>
      <c r="H38308" t="s">
        <v>42</v>
      </c>
      <c r="J38308" t="s">
        <v>14</v>
      </c>
      <c r="K38308">
        <v>55</v>
      </c>
      <c r="L38308" t="s">
        <v>15</v>
      </c>
    </row>
    <row r="38309" spans="1:12">
      <c r="A38309" t="e">
        <f ca="1">E00251524984921</f>
        <v>#NAME?</v>
      </c>
      <c r="B38309">
        <v>454</v>
      </c>
      <c r="C38309" t="s">
        <v>179</v>
      </c>
      <c r="D38309" s="1">
        <v>41955</v>
      </c>
      <c r="F38309">
        <v>1</v>
      </c>
      <c r="G38309">
        <v>460</v>
      </c>
      <c r="H38309" t="s">
        <v>16</v>
      </c>
      <c r="J38309" t="s">
        <v>14</v>
      </c>
      <c r="K38309">
        <v>41</v>
      </c>
      <c r="L38309" t="s">
        <v>15</v>
      </c>
    </row>
    <row r="38310" spans="1:12">
      <c r="A38310" t="e">
        <f ca="1">E00251513010121</f>
        <v>#NAME?</v>
      </c>
      <c r="B38310">
        <v>446</v>
      </c>
      <c r="C38310" t="s">
        <v>94</v>
      </c>
      <c r="D38310" s="1">
        <v>41904</v>
      </c>
      <c r="F38310">
        <v>6</v>
      </c>
      <c r="G38310">
        <v>5932</v>
      </c>
      <c r="H38310" t="s">
        <v>246</v>
      </c>
      <c r="J38310" t="s">
        <v>14</v>
      </c>
      <c r="K38310">
        <v>43</v>
      </c>
      <c r="L38310" t="s">
        <v>15</v>
      </c>
    </row>
    <row r="38311" spans="1:12">
      <c r="A38311" t="e">
        <f ca="1">E00251513010121</f>
        <v>#NAME?</v>
      </c>
      <c r="B38311">
        <v>446</v>
      </c>
      <c r="C38311" t="s">
        <v>94</v>
      </c>
      <c r="D38311" s="1">
        <v>41913</v>
      </c>
      <c r="F38311">
        <v>2</v>
      </c>
      <c r="G38311">
        <v>73390</v>
      </c>
      <c r="H38311" t="s">
        <v>66</v>
      </c>
      <c r="J38311" t="s">
        <v>14</v>
      </c>
      <c r="K38311">
        <v>43</v>
      </c>
      <c r="L38311" t="s">
        <v>15</v>
      </c>
    </row>
    <row r="38312" spans="1:12">
      <c r="A38312" t="e">
        <f ca="1">E00251439868821</f>
        <v>#NAME?</v>
      </c>
      <c r="B38312">
        <v>489</v>
      </c>
      <c r="C38312" t="s">
        <v>100</v>
      </c>
      <c r="D38312" s="1">
        <v>41757</v>
      </c>
      <c r="F38312">
        <v>1</v>
      </c>
      <c r="G38312">
        <v>4660</v>
      </c>
      <c r="H38312" t="s">
        <v>215</v>
      </c>
      <c r="J38312" t="s">
        <v>14</v>
      </c>
      <c r="K38312">
        <v>61</v>
      </c>
      <c r="L38312" t="s">
        <v>15</v>
      </c>
    </row>
    <row r="38313" spans="1:12">
      <c r="A38313" t="e">
        <f ca="1">E00251439868821</f>
        <v>#NAME?</v>
      </c>
      <c r="B38313">
        <v>489</v>
      </c>
      <c r="C38313" t="s">
        <v>100</v>
      </c>
      <c r="D38313" s="1">
        <v>42107</v>
      </c>
      <c r="F38313">
        <v>1</v>
      </c>
      <c r="G38313">
        <v>4940</v>
      </c>
      <c r="H38313" t="s">
        <v>708</v>
      </c>
      <c r="J38313" t="s">
        <v>14</v>
      </c>
      <c r="K38313">
        <v>62</v>
      </c>
      <c r="L38313" t="s">
        <v>15</v>
      </c>
    </row>
    <row r="38314" spans="1:12">
      <c r="A38314" t="e">
        <f ca="1">E00251715777721</f>
        <v>#NAME?</v>
      </c>
      <c r="B38314">
        <v>490</v>
      </c>
      <c r="C38314" t="s">
        <v>158</v>
      </c>
      <c r="D38314" s="1">
        <v>42067</v>
      </c>
      <c r="F38314">
        <v>2</v>
      </c>
      <c r="G38314">
        <v>4019</v>
      </c>
      <c r="H38314" t="s">
        <v>26</v>
      </c>
      <c r="J38314" t="s">
        <v>14</v>
      </c>
      <c r="K38314">
        <v>52</v>
      </c>
      <c r="L38314" t="s">
        <v>15</v>
      </c>
    </row>
    <row r="38315" spans="1:12">
      <c r="A38315" t="e">
        <f ca="1">E00251715777721</f>
        <v>#NAME?</v>
      </c>
      <c r="B38315">
        <v>490</v>
      </c>
      <c r="C38315" t="s">
        <v>158</v>
      </c>
      <c r="D38315" s="1">
        <v>42774</v>
      </c>
      <c r="F38315">
        <v>1</v>
      </c>
      <c r="G38315">
        <v>3510</v>
      </c>
      <c r="H38315" t="s">
        <v>647</v>
      </c>
      <c r="J38315" t="s">
        <v>14</v>
      </c>
      <c r="K38315">
        <v>54</v>
      </c>
      <c r="L38315" t="s">
        <v>15</v>
      </c>
    </row>
    <row r="38316" spans="1:12">
      <c r="A38316" t="e">
        <f ca="1">E00251439864121</f>
        <v>#NAME?</v>
      </c>
      <c r="B38316">
        <v>498</v>
      </c>
      <c r="C38316" t="s">
        <v>591</v>
      </c>
      <c r="D38316" s="1">
        <v>41940</v>
      </c>
      <c r="F38316">
        <v>1</v>
      </c>
      <c r="G38316">
        <v>53550</v>
      </c>
      <c r="H38316" t="s">
        <v>345</v>
      </c>
      <c r="J38316" t="s">
        <v>14</v>
      </c>
      <c r="K38316">
        <v>41</v>
      </c>
      <c r="L38316" t="s">
        <v>15</v>
      </c>
    </row>
    <row r="38317" spans="1:12">
      <c r="A38317" t="e">
        <f ca="1">E00251429681721</f>
        <v>#NAME?</v>
      </c>
      <c r="B38317">
        <v>200</v>
      </c>
      <c r="C38317" t="s">
        <v>403</v>
      </c>
      <c r="D38317" s="1">
        <v>41388</v>
      </c>
      <c r="F38317">
        <v>1</v>
      </c>
      <c r="G38317">
        <v>38870</v>
      </c>
      <c r="H38317" t="s">
        <v>514</v>
      </c>
      <c r="J38317" t="s">
        <v>14</v>
      </c>
      <c r="K38317">
        <v>40</v>
      </c>
      <c r="L38317" t="s">
        <v>15</v>
      </c>
    </row>
    <row r="38318" spans="1:12">
      <c r="A38318" t="e">
        <f ca="1">E00251528773621</f>
        <v>#NAME?</v>
      </c>
      <c r="B38318">
        <v>297</v>
      </c>
      <c r="C38318" t="s">
        <v>411</v>
      </c>
      <c r="D38318" s="1">
        <v>40949</v>
      </c>
      <c r="F38318">
        <v>6</v>
      </c>
      <c r="G38318">
        <v>6069</v>
      </c>
      <c r="H38318" t="s">
        <v>840</v>
      </c>
      <c r="J38318" t="s">
        <v>14</v>
      </c>
      <c r="K38318">
        <v>36</v>
      </c>
      <c r="L38318" t="s">
        <v>15</v>
      </c>
    </row>
    <row r="38319" spans="1:12">
      <c r="A38319" t="e">
        <f ca="1">E00251715777721</f>
        <v>#NAME?</v>
      </c>
      <c r="B38319">
        <v>490</v>
      </c>
      <c r="C38319" t="s">
        <v>158</v>
      </c>
      <c r="D38319" s="1">
        <v>41757</v>
      </c>
      <c r="F38319">
        <v>1</v>
      </c>
      <c r="G38319">
        <v>7062</v>
      </c>
      <c r="H38319" t="s">
        <v>97</v>
      </c>
      <c r="J38319" t="s">
        <v>14</v>
      </c>
      <c r="K38319">
        <v>51</v>
      </c>
      <c r="L38319" t="s">
        <v>15</v>
      </c>
    </row>
    <row r="38320" spans="1:12">
      <c r="A38320" t="e">
        <f ca="1">E00251715777721</f>
        <v>#NAME?</v>
      </c>
      <c r="B38320">
        <v>490</v>
      </c>
      <c r="C38320" t="s">
        <v>158</v>
      </c>
      <c r="D38320" s="1">
        <v>42074</v>
      </c>
      <c r="F38320">
        <v>1</v>
      </c>
      <c r="G38320">
        <v>7062</v>
      </c>
      <c r="H38320" t="s">
        <v>97</v>
      </c>
      <c r="J38320" t="s">
        <v>14</v>
      </c>
      <c r="K38320">
        <v>52</v>
      </c>
      <c r="L38320" t="s">
        <v>15</v>
      </c>
    </row>
    <row r="38321" spans="1:12">
      <c r="A38321" t="e">
        <f ca="1">E00251528773621</f>
        <v>#NAME?</v>
      </c>
      <c r="B38321">
        <v>297</v>
      </c>
      <c r="C38321" t="s">
        <v>411</v>
      </c>
      <c r="D38321" s="1">
        <v>41218</v>
      </c>
      <c r="F38321">
        <v>1</v>
      </c>
      <c r="G38321">
        <v>5369</v>
      </c>
      <c r="H38321" t="s">
        <v>253</v>
      </c>
      <c r="J38321" t="s">
        <v>14</v>
      </c>
      <c r="K38321">
        <v>37</v>
      </c>
      <c r="L38321" t="s">
        <v>15</v>
      </c>
    </row>
    <row r="38322" spans="1:12">
      <c r="A38322" t="e">
        <f ca="1">E00251528773621</f>
        <v>#NAME?</v>
      </c>
      <c r="B38322">
        <v>297</v>
      </c>
      <c r="C38322" t="s">
        <v>411</v>
      </c>
      <c r="D38322" s="1">
        <v>41996</v>
      </c>
      <c r="F38322">
        <v>1</v>
      </c>
      <c r="G38322">
        <v>5369</v>
      </c>
      <c r="H38322" t="s">
        <v>253</v>
      </c>
      <c r="J38322" t="s">
        <v>14</v>
      </c>
      <c r="K38322">
        <v>39</v>
      </c>
      <c r="L38322" t="s">
        <v>15</v>
      </c>
    </row>
    <row r="38323" spans="1:12">
      <c r="A38323" t="e">
        <f ca="1">E00251528773621</f>
        <v>#NAME?</v>
      </c>
      <c r="B38323">
        <v>297</v>
      </c>
      <c r="C38323" t="s">
        <v>411</v>
      </c>
      <c r="D38323" s="1">
        <v>40990</v>
      </c>
      <c r="F38323">
        <v>3</v>
      </c>
      <c r="G38323">
        <v>2724</v>
      </c>
      <c r="H38323" t="s">
        <v>73</v>
      </c>
      <c r="J38323" t="s">
        <v>14</v>
      </c>
      <c r="K38323">
        <v>36</v>
      </c>
      <c r="L38323" t="s">
        <v>15</v>
      </c>
    </row>
    <row r="38324" spans="1:12">
      <c r="A38324" t="e">
        <f ca="1">E00251528773621</f>
        <v>#NAME?</v>
      </c>
      <c r="B38324">
        <v>297</v>
      </c>
      <c r="C38324" t="s">
        <v>411</v>
      </c>
      <c r="D38324" s="1">
        <v>41009</v>
      </c>
      <c r="F38324">
        <v>5</v>
      </c>
      <c r="G38324">
        <v>6069</v>
      </c>
      <c r="H38324" t="s">
        <v>840</v>
      </c>
      <c r="J38324" t="s">
        <v>14</v>
      </c>
      <c r="K38324">
        <v>36</v>
      </c>
      <c r="L38324" t="s">
        <v>15</v>
      </c>
    </row>
    <row r="38325" spans="1:12">
      <c r="A38325" t="e">
        <f ca="1">E00251528773621</f>
        <v>#NAME?</v>
      </c>
      <c r="B38325">
        <v>292</v>
      </c>
      <c r="C38325" t="s">
        <v>467</v>
      </c>
      <c r="D38325" s="1">
        <v>41003</v>
      </c>
      <c r="F38325">
        <v>1</v>
      </c>
      <c r="G38325">
        <v>4659</v>
      </c>
      <c r="H38325" t="s">
        <v>47</v>
      </c>
      <c r="J38325" t="s">
        <v>14</v>
      </c>
      <c r="K38325">
        <v>36</v>
      </c>
      <c r="L38325" t="s">
        <v>15</v>
      </c>
    </row>
    <row r="38326" spans="1:12">
      <c r="A38326" t="e">
        <f ca="1">E00251429681721</f>
        <v>#NAME?</v>
      </c>
      <c r="B38326">
        <v>200</v>
      </c>
      <c r="C38326" t="s">
        <v>403</v>
      </c>
      <c r="D38326" s="1">
        <v>41816</v>
      </c>
      <c r="F38326">
        <v>1</v>
      </c>
      <c r="G38326">
        <v>7242</v>
      </c>
      <c r="H38326" t="s">
        <v>93</v>
      </c>
      <c r="J38326" t="s">
        <v>14</v>
      </c>
      <c r="K38326">
        <v>41</v>
      </c>
      <c r="L38326" t="s">
        <v>15</v>
      </c>
    </row>
    <row r="38327" spans="1:12">
      <c r="A38327" t="e">
        <f ca="1">E00251429681721</f>
        <v>#NAME?</v>
      </c>
      <c r="B38327">
        <v>200</v>
      </c>
      <c r="C38327" t="s">
        <v>403</v>
      </c>
      <c r="D38327" s="1">
        <v>41816</v>
      </c>
      <c r="F38327">
        <v>2</v>
      </c>
      <c r="G38327">
        <v>5368</v>
      </c>
      <c r="H38327" t="s">
        <v>101</v>
      </c>
      <c r="J38327" t="s">
        <v>14</v>
      </c>
      <c r="K38327">
        <v>41</v>
      </c>
      <c r="L38327" t="s">
        <v>15</v>
      </c>
    </row>
    <row r="38328" spans="1:12">
      <c r="A38328" t="e">
        <f ca="1">E00251528773621</f>
        <v>#NAME?</v>
      </c>
      <c r="B38328">
        <v>297</v>
      </c>
      <c r="C38328" t="s">
        <v>411</v>
      </c>
      <c r="D38328" s="1">
        <v>41655</v>
      </c>
      <c r="F38328">
        <v>5</v>
      </c>
      <c r="G38328">
        <v>5921</v>
      </c>
      <c r="H38328" t="s">
        <v>680</v>
      </c>
      <c r="J38328" t="s">
        <v>14</v>
      </c>
      <c r="K38328">
        <v>38</v>
      </c>
      <c r="L38328" t="s">
        <v>15</v>
      </c>
    </row>
    <row r="38329" spans="1:12">
      <c r="A38329" t="e">
        <f ca="1">E00251715777721</f>
        <v>#NAME?</v>
      </c>
      <c r="B38329">
        <v>490</v>
      </c>
      <c r="C38329" t="s">
        <v>158</v>
      </c>
      <c r="D38329" s="1">
        <v>42065</v>
      </c>
      <c r="F38329">
        <v>2</v>
      </c>
      <c r="G38329">
        <v>4019</v>
      </c>
      <c r="H38329" t="s">
        <v>26</v>
      </c>
      <c r="J38329" t="s">
        <v>14</v>
      </c>
      <c r="K38329">
        <v>52</v>
      </c>
      <c r="L38329" t="s">
        <v>15</v>
      </c>
    </row>
    <row r="38330" spans="1:12">
      <c r="A38330" t="e">
        <f ca="1">E00251715777721</f>
        <v>#NAME?</v>
      </c>
      <c r="B38330">
        <v>490</v>
      </c>
      <c r="C38330" t="s">
        <v>158</v>
      </c>
      <c r="D38330" s="1">
        <v>42067</v>
      </c>
      <c r="F38330">
        <v>1</v>
      </c>
      <c r="G38330">
        <v>2149</v>
      </c>
      <c r="H38330" t="s">
        <v>484</v>
      </c>
      <c r="J38330" t="s">
        <v>14</v>
      </c>
      <c r="K38330">
        <v>52</v>
      </c>
      <c r="L38330" t="s">
        <v>15</v>
      </c>
    </row>
    <row r="38331" spans="1:12">
      <c r="A38331" t="e">
        <f ca="1">E00251715777721</f>
        <v>#NAME?</v>
      </c>
      <c r="B38331">
        <v>490</v>
      </c>
      <c r="C38331" t="s">
        <v>158</v>
      </c>
      <c r="D38331" s="1">
        <v>42971</v>
      </c>
      <c r="F38331">
        <v>1</v>
      </c>
      <c r="G38331">
        <v>1539</v>
      </c>
      <c r="H38331" t="s">
        <v>342</v>
      </c>
      <c r="J38331" t="s">
        <v>14</v>
      </c>
      <c r="K38331">
        <v>55</v>
      </c>
      <c r="L38331" t="s">
        <v>15</v>
      </c>
    </row>
    <row r="38332" spans="1:12">
      <c r="A38332" t="e">
        <f ca="1">E00251524998621</f>
        <v>#NAME?</v>
      </c>
      <c r="B38332">
        <v>461</v>
      </c>
      <c r="C38332" t="s">
        <v>648</v>
      </c>
      <c r="D38332" s="1">
        <v>40966</v>
      </c>
      <c r="F38332">
        <v>1</v>
      </c>
      <c r="G38332">
        <v>7242</v>
      </c>
      <c r="H38332" t="s">
        <v>93</v>
      </c>
      <c r="J38332" t="s">
        <v>14</v>
      </c>
      <c r="K38332">
        <v>36</v>
      </c>
      <c r="L38332" t="s">
        <v>15</v>
      </c>
    </row>
    <row r="38333" spans="1:12">
      <c r="A38333" t="e">
        <f ca="1">E00251524998621</f>
        <v>#NAME?</v>
      </c>
      <c r="B38333">
        <v>461</v>
      </c>
      <c r="C38333" t="s">
        <v>648</v>
      </c>
      <c r="D38333" s="1">
        <v>41411</v>
      </c>
      <c r="F38333">
        <v>1</v>
      </c>
      <c r="G38333">
        <v>217</v>
      </c>
      <c r="H38333" t="s">
        <v>864</v>
      </c>
      <c r="J38333" t="s">
        <v>14</v>
      </c>
      <c r="K38333">
        <v>38</v>
      </c>
      <c r="L38333" t="s">
        <v>15</v>
      </c>
    </row>
    <row r="38334" spans="1:12">
      <c r="A38334" t="e">
        <f ca="1">E00251524998621</f>
        <v>#NAME?</v>
      </c>
      <c r="B38334">
        <v>461</v>
      </c>
      <c r="C38334" t="s">
        <v>648</v>
      </c>
      <c r="D38334" s="1">
        <v>42611</v>
      </c>
      <c r="F38334">
        <v>1</v>
      </c>
      <c r="G38334">
        <v>6100</v>
      </c>
      <c r="H38334" t="s">
        <v>1441</v>
      </c>
      <c r="J38334" t="s">
        <v>14</v>
      </c>
      <c r="K38334">
        <v>41</v>
      </c>
      <c r="L38334" t="s">
        <v>15</v>
      </c>
    </row>
    <row r="38335" spans="1:12">
      <c r="A38335" t="e">
        <f ca="1">E00251524997621</f>
        <v>#NAME?</v>
      </c>
      <c r="B38335">
        <v>1273</v>
      </c>
      <c r="C38335" t="s">
        <v>28</v>
      </c>
      <c r="D38335" s="1">
        <v>42719</v>
      </c>
      <c r="F38335">
        <v>2</v>
      </c>
      <c r="G38335">
        <v>4019</v>
      </c>
      <c r="H38335" t="s">
        <v>26</v>
      </c>
      <c r="J38335" t="s">
        <v>14</v>
      </c>
      <c r="K38335">
        <v>66</v>
      </c>
      <c r="L38335" t="s">
        <v>15</v>
      </c>
    </row>
    <row r="38336" spans="1:12">
      <c r="A38336" t="e">
        <f ca="1">E00251524997621</f>
        <v>#NAME?</v>
      </c>
      <c r="B38336">
        <v>1273</v>
      </c>
      <c r="C38336" t="s">
        <v>28</v>
      </c>
      <c r="D38336" s="1">
        <v>42577</v>
      </c>
      <c r="F38336">
        <v>1</v>
      </c>
      <c r="G38336">
        <v>25000</v>
      </c>
      <c r="H38336" t="s">
        <v>178</v>
      </c>
      <c r="J38336" t="s">
        <v>14</v>
      </c>
      <c r="K38336">
        <v>66</v>
      </c>
      <c r="L38336" t="s">
        <v>15</v>
      </c>
    </row>
    <row r="38337" spans="1:12">
      <c r="A38337" t="e">
        <f ca="1">E00251528773621</f>
        <v>#NAME?</v>
      </c>
      <c r="B38337">
        <v>297</v>
      </c>
      <c r="C38337" t="s">
        <v>411</v>
      </c>
      <c r="D38337" s="1">
        <v>40990</v>
      </c>
      <c r="F38337">
        <v>2</v>
      </c>
      <c r="G38337">
        <v>5369</v>
      </c>
      <c r="H38337" t="s">
        <v>253</v>
      </c>
      <c r="J38337" t="s">
        <v>14</v>
      </c>
      <c r="K38337">
        <v>36</v>
      </c>
      <c r="L38337" t="s">
        <v>15</v>
      </c>
    </row>
    <row r="38338" spans="1:12">
      <c r="A38338" t="e">
        <f ca="1">E00251524997621</f>
        <v>#NAME?</v>
      </c>
      <c r="B38338">
        <v>1273</v>
      </c>
      <c r="C38338" t="s">
        <v>28</v>
      </c>
      <c r="D38338" s="1">
        <v>42719</v>
      </c>
      <c r="F38338">
        <v>5</v>
      </c>
      <c r="G38338">
        <v>2809</v>
      </c>
      <c r="H38338" t="s">
        <v>90</v>
      </c>
      <c r="J38338" t="s">
        <v>14</v>
      </c>
      <c r="K38338">
        <v>66</v>
      </c>
      <c r="L38338" t="s">
        <v>15</v>
      </c>
    </row>
    <row r="38339" spans="1:12">
      <c r="A38339" t="e">
        <f ca="1">E00251430063721</f>
        <v>#NAME?</v>
      </c>
      <c r="B38339">
        <v>482</v>
      </c>
      <c r="C38339" t="s">
        <v>471</v>
      </c>
      <c r="D38339" s="1">
        <v>42801</v>
      </c>
      <c r="F38339">
        <v>1</v>
      </c>
      <c r="G38339">
        <v>4019</v>
      </c>
      <c r="H38339" t="s">
        <v>26</v>
      </c>
      <c r="J38339" t="s">
        <v>14</v>
      </c>
      <c r="K38339">
        <v>55</v>
      </c>
      <c r="L38339" t="s">
        <v>15</v>
      </c>
    </row>
    <row r="38340" spans="1:12">
      <c r="A38340" t="e">
        <f ca="1">E00251531500621</f>
        <v>#NAME?</v>
      </c>
      <c r="B38340">
        <v>703</v>
      </c>
      <c r="C38340" t="s">
        <v>305</v>
      </c>
      <c r="D38340" s="1">
        <v>42025</v>
      </c>
      <c r="F38340">
        <v>5</v>
      </c>
      <c r="G38340">
        <v>7061</v>
      </c>
      <c r="H38340" t="s">
        <v>408</v>
      </c>
      <c r="J38340" t="s">
        <v>14</v>
      </c>
      <c r="K38340">
        <v>51</v>
      </c>
      <c r="L38340" t="s">
        <v>15</v>
      </c>
    </row>
    <row r="38341" spans="1:12">
      <c r="A38341" t="e">
        <f ca="1">E00251429606721</f>
        <v>#NAME?</v>
      </c>
      <c r="B38341">
        <v>161</v>
      </c>
      <c r="C38341" t="s">
        <v>349</v>
      </c>
      <c r="D38341" s="1">
        <v>42473</v>
      </c>
      <c r="F38341">
        <v>1</v>
      </c>
      <c r="G38341">
        <v>8489</v>
      </c>
      <c r="H38341" t="s">
        <v>327</v>
      </c>
      <c r="J38341" t="s">
        <v>14</v>
      </c>
      <c r="K38341">
        <v>55</v>
      </c>
      <c r="L38341" t="s">
        <v>15</v>
      </c>
    </row>
    <row r="38342" spans="1:12">
      <c r="A38342" t="e">
        <f ca="1">E00251429350021</f>
        <v>#NAME?</v>
      </c>
      <c r="B38342">
        <v>278</v>
      </c>
      <c r="C38342" t="s">
        <v>222</v>
      </c>
      <c r="D38342" s="1">
        <v>42599</v>
      </c>
      <c r="F38342">
        <v>3</v>
      </c>
      <c r="G38342">
        <v>53550</v>
      </c>
      <c r="H38342" t="s">
        <v>345</v>
      </c>
      <c r="J38342" t="s">
        <v>14</v>
      </c>
      <c r="K38342">
        <v>66</v>
      </c>
      <c r="L38342" t="s">
        <v>15</v>
      </c>
    </row>
    <row r="38343" spans="1:12">
      <c r="A38343" t="e">
        <f ca="1">E00251524997621</f>
        <v>#NAME?</v>
      </c>
      <c r="B38343">
        <v>1273</v>
      </c>
      <c r="C38343" t="s">
        <v>28</v>
      </c>
      <c r="D38343" s="1">
        <v>42696</v>
      </c>
      <c r="F38343">
        <v>1</v>
      </c>
      <c r="G38343">
        <v>60090</v>
      </c>
      <c r="H38343" t="s">
        <v>181</v>
      </c>
      <c r="J38343" t="s">
        <v>14</v>
      </c>
      <c r="K38343">
        <v>66</v>
      </c>
      <c r="L38343" t="s">
        <v>15</v>
      </c>
    </row>
    <row r="38344" spans="1:12">
      <c r="A38344" t="e">
        <f ca="1">E00251518871921</f>
        <v>#NAME?</v>
      </c>
      <c r="B38344">
        <v>307</v>
      </c>
      <c r="C38344" t="s">
        <v>210</v>
      </c>
      <c r="D38344" s="1">
        <v>41212</v>
      </c>
      <c r="F38344">
        <v>2</v>
      </c>
      <c r="G38344">
        <v>7222</v>
      </c>
      <c r="H38344" t="s">
        <v>560</v>
      </c>
      <c r="J38344" t="s">
        <v>14</v>
      </c>
      <c r="K38344">
        <v>50</v>
      </c>
      <c r="L38344" t="s">
        <v>15</v>
      </c>
    </row>
    <row r="38345" spans="1:12">
      <c r="A38345" t="e">
        <f ca="1">E00251626548221</f>
        <v>#NAME?</v>
      </c>
      <c r="B38345">
        <v>292</v>
      </c>
      <c r="C38345" t="s">
        <v>467</v>
      </c>
      <c r="D38345" s="1">
        <v>41660</v>
      </c>
      <c r="F38345">
        <v>3</v>
      </c>
      <c r="G38345">
        <v>7841</v>
      </c>
      <c r="H38345" t="s">
        <v>154</v>
      </c>
      <c r="J38345" t="s">
        <v>14</v>
      </c>
      <c r="K38345">
        <v>49</v>
      </c>
      <c r="L38345" t="s">
        <v>22</v>
      </c>
    </row>
    <row r="38346" spans="1:12">
      <c r="A38346" t="e">
        <f ca="1">E00251626548221</f>
        <v>#NAME?</v>
      </c>
      <c r="B38346">
        <v>292</v>
      </c>
      <c r="C38346" t="s">
        <v>467</v>
      </c>
      <c r="D38346" s="1">
        <v>42152</v>
      </c>
      <c r="F38346">
        <v>2</v>
      </c>
      <c r="G38346">
        <v>73390</v>
      </c>
      <c r="H38346" t="s">
        <v>66</v>
      </c>
      <c r="J38346" t="s">
        <v>14</v>
      </c>
      <c r="K38346">
        <v>50</v>
      </c>
      <c r="L38346" t="s">
        <v>15</v>
      </c>
    </row>
    <row r="38347" spans="1:12">
      <c r="A38347" t="e">
        <f ca="1">E00251514725221</f>
        <v>#NAME?</v>
      </c>
      <c r="B38347">
        <v>481</v>
      </c>
      <c r="C38347" t="s">
        <v>402</v>
      </c>
      <c r="D38347" s="1">
        <v>41682</v>
      </c>
      <c r="F38347">
        <v>4</v>
      </c>
      <c r="G38347">
        <v>2410</v>
      </c>
      <c r="H38347" t="s">
        <v>283</v>
      </c>
      <c r="J38347" t="s">
        <v>14</v>
      </c>
      <c r="K38347">
        <v>48</v>
      </c>
      <c r="L38347" t="s">
        <v>15</v>
      </c>
    </row>
    <row r="38348" spans="1:12">
      <c r="A38348" t="e">
        <f ca="1">E00251514725221</f>
        <v>#NAME?</v>
      </c>
      <c r="B38348">
        <v>485</v>
      </c>
      <c r="C38348" t="s">
        <v>241</v>
      </c>
      <c r="D38348" s="1">
        <v>43019</v>
      </c>
      <c r="F38348">
        <v>6</v>
      </c>
      <c r="G38348">
        <v>7823</v>
      </c>
      <c r="H38348" t="s">
        <v>282</v>
      </c>
      <c r="J38348" t="s">
        <v>14</v>
      </c>
      <c r="K38348">
        <v>52</v>
      </c>
      <c r="L38348" t="s">
        <v>22</v>
      </c>
    </row>
    <row r="38349" spans="1:12">
      <c r="A38349" t="e">
        <f ca="1">E00251514725221</f>
        <v>#NAME?</v>
      </c>
      <c r="B38349">
        <v>485</v>
      </c>
      <c r="C38349" t="s">
        <v>241</v>
      </c>
      <c r="D38349" s="1">
        <v>43027</v>
      </c>
      <c r="F38349">
        <v>6</v>
      </c>
      <c r="G38349">
        <v>2410</v>
      </c>
      <c r="H38349" t="s">
        <v>283</v>
      </c>
      <c r="J38349" t="s">
        <v>14</v>
      </c>
      <c r="K38349">
        <v>52</v>
      </c>
      <c r="L38349" t="s">
        <v>15</v>
      </c>
    </row>
    <row r="38350" spans="1:12">
      <c r="A38350" t="e">
        <f ca="1">E00251514725221</f>
        <v>#NAME?</v>
      </c>
      <c r="B38350">
        <v>485</v>
      </c>
      <c r="C38350" t="s">
        <v>241</v>
      </c>
      <c r="D38350" s="1">
        <v>43039</v>
      </c>
      <c r="F38350">
        <v>6</v>
      </c>
      <c r="G38350">
        <v>2410</v>
      </c>
      <c r="H38350" t="s">
        <v>283</v>
      </c>
      <c r="J38350" t="s">
        <v>14</v>
      </c>
      <c r="K38350">
        <v>52</v>
      </c>
      <c r="L38350" t="s">
        <v>15</v>
      </c>
    </row>
    <row r="38351" spans="1:12">
      <c r="A38351" t="e">
        <f ca="1">E00251514725221</f>
        <v>#NAME?</v>
      </c>
      <c r="B38351">
        <v>6046</v>
      </c>
      <c r="C38351" t="s">
        <v>98</v>
      </c>
      <c r="D38351" s="1">
        <v>42652</v>
      </c>
      <c r="F38351">
        <v>1</v>
      </c>
      <c r="G38351">
        <v>9181</v>
      </c>
      <c r="H38351" t="s">
        <v>541</v>
      </c>
      <c r="I38351" t="s">
        <v>56</v>
      </c>
      <c r="J38351" t="s">
        <v>57</v>
      </c>
      <c r="K38351">
        <v>51</v>
      </c>
      <c r="L38351" t="s">
        <v>15</v>
      </c>
    </row>
    <row r="38352" spans="1:12">
      <c r="A38352" t="e">
        <f ca="1">E00251532800321</f>
        <v>#NAME?</v>
      </c>
      <c r="B38352">
        <v>498</v>
      </c>
      <c r="C38352" t="s">
        <v>591</v>
      </c>
      <c r="D38352" s="1">
        <v>43053</v>
      </c>
      <c r="F38352">
        <v>2</v>
      </c>
      <c r="G38352">
        <v>2720</v>
      </c>
      <c r="H38352" t="s">
        <v>65</v>
      </c>
      <c r="J38352" t="s">
        <v>14</v>
      </c>
      <c r="K38352">
        <v>52</v>
      </c>
      <c r="L38352" t="s">
        <v>15</v>
      </c>
    </row>
    <row r="38353" spans="1:12">
      <c r="A38353" t="e">
        <f ca="1">E00251524992721</f>
        <v>#NAME?</v>
      </c>
      <c r="B38353">
        <v>494</v>
      </c>
      <c r="C38353" t="s">
        <v>63</v>
      </c>
      <c r="D38353" s="1">
        <v>42580</v>
      </c>
      <c r="F38353">
        <v>2</v>
      </c>
      <c r="G38353">
        <v>5693</v>
      </c>
      <c r="H38353" t="s">
        <v>358</v>
      </c>
      <c r="J38353" t="s">
        <v>14</v>
      </c>
      <c r="K38353">
        <v>44</v>
      </c>
      <c r="L38353" t="s">
        <v>15</v>
      </c>
    </row>
    <row r="38354" spans="1:12">
      <c r="A38354" t="e">
        <f ca="1">E00251531500621</f>
        <v>#NAME?</v>
      </c>
      <c r="B38354">
        <v>702</v>
      </c>
      <c r="C38354" t="s">
        <v>293</v>
      </c>
      <c r="D38354" s="1">
        <v>42471</v>
      </c>
      <c r="F38354">
        <v>4</v>
      </c>
      <c r="G38354">
        <v>7962</v>
      </c>
      <c r="H38354" t="s">
        <v>111</v>
      </c>
      <c r="J38354" t="s">
        <v>14</v>
      </c>
      <c r="K38354">
        <v>52</v>
      </c>
      <c r="L38354" t="s">
        <v>22</v>
      </c>
    </row>
    <row r="38355" spans="1:12">
      <c r="A38355" t="e">
        <f ca="1">E00251531500621</f>
        <v>#NAME?</v>
      </c>
      <c r="B38355">
        <v>703</v>
      </c>
      <c r="C38355" t="s">
        <v>305</v>
      </c>
      <c r="D38355" s="1">
        <v>41548</v>
      </c>
      <c r="F38355">
        <v>5</v>
      </c>
      <c r="G38355">
        <v>2724</v>
      </c>
      <c r="H38355" t="s">
        <v>73</v>
      </c>
      <c r="J38355" t="s">
        <v>14</v>
      </c>
      <c r="K38355">
        <v>49</v>
      </c>
      <c r="L38355" t="s">
        <v>15</v>
      </c>
    </row>
    <row r="38356" spans="1:12">
      <c r="A38356" t="e">
        <f ca="1">E00251713751121</f>
        <v>#NAME?</v>
      </c>
      <c r="B38356">
        <v>158</v>
      </c>
      <c r="C38356" t="s">
        <v>586</v>
      </c>
      <c r="D38356" s="1">
        <v>42187</v>
      </c>
      <c r="F38356">
        <v>2</v>
      </c>
      <c r="G38356">
        <v>78079</v>
      </c>
      <c r="H38356" t="s">
        <v>49</v>
      </c>
      <c r="J38356" t="s">
        <v>14</v>
      </c>
      <c r="K38356">
        <v>42</v>
      </c>
      <c r="L38356" t="s">
        <v>22</v>
      </c>
    </row>
    <row r="38357" spans="1:12">
      <c r="A38357" t="e">
        <f ca="1">E00251713751121</f>
        <v>#NAME?</v>
      </c>
      <c r="B38357">
        <v>158</v>
      </c>
      <c r="C38357" t="s">
        <v>586</v>
      </c>
      <c r="D38357" s="1">
        <v>42802</v>
      </c>
      <c r="F38357">
        <v>1</v>
      </c>
      <c r="G38357">
        <v>30748</v>
      </c>
      <c r="H38357" t="s">
        <v>50</v>
      </c>
      <c r="J38357" t="s">
        <v>14</v>
      </c>
      <c r="K38357">
        <v>43</v>
      </c>
      <c r="L38357" t="s">
        <v>15</v>
      </c>
    </row>
    <row r="38358" spans="1:12">
      <c r="A38358" t="e">
        <f ca="1">E00251713751121</f>
        <v>#NAME?</v>
      </c>
      <c r="B38358">
        <v>158</v>
      </c>
      <c r="C38358" t="s">
        <v>586</v>
      </c>
      <c r="D38358" s="1">
        <v>41036</v>
      </c>
      <c r="F38358">
        <v>1</v>
      </c>
      <c r="G38358">
        <v>38910</v>
      </c>
      <c r="H38358" t="s">
        <v>858</v>
      </c>
      <c r="J38358" t="s">
        <v>14</v>
      </c>
      <c r="K38358">
        <v>38</v>
      </c>
      <c r="L38358" t="s">
        <v>15</v>
      </c>
    </row>
    <row r="38359" spans="1:12">
      <c r="A38359" t="e">
        <f ca="1">E00251718067721</f>
        <v>#NAME?</v>
      </c>
      <c r="B38359">
        <v>701</v>
      </c>
      <c r="C38359" t="s">
        <v>72</v>
      </c>
      <c r="D38359" s="1">
        <v>41380</v>
      </c>
      <c r="F38359">
        <v>1</v>
      </c>
      <c r="G38359">
        <v>5997</v>
      </c>
      <c r="H38359" t="s">
        <v>374</v>
      </c>
      <c r="J38359" t="s">
        <v>14</v>
      </c>
      <c r="K38359">
        <v>47</v>
      </c>
      <c r="L38359" t="s">
        <v>15</v>
      </c>
    </row>
    <row r="38360" spans="1:12">
      <c r="A38360" t="e">
        <f ca="1">E00251713751121</f>
        <v>#NAME?</v>
      </c>
      <c r="B38360">
        <v>158</v>
      </c>
      <c r="C38360" t="s">
        <v>586</v>
      </c>
      <c r="D38360" s="1">
        <v>43027</v>
      </c>
      <c r="F38360">
        <v>2</v>
      </c>
      <c r="G38360">
        <v>7881</v>
      </c>
      <c r="H38360" t="s">
        <v>637</v>
      </c>
      <c r="J38360" t="s">
        <v>14</v>
      </c>
      <c r="K38360">
        <v>44</v>
      </c>
      <c r="L38360" t="s">
        <v>22</v>
      </c>
    </row>
    <row r="38361" spans="1:12">
      <c r="A38361" t="e">
        <f ca="1">E00251713751121</f>
        <v>#NAME?</v>
      </c>
      <c r="B38361">
        <v>3429</v>
      </c>
      <c r="C38361" t="s">
        <v>1442</v>
      </c>
      <c r="D38361" s="1">
        <v>42084</v>
      </c>
      <c r="F38361">
        <v>1</v>
      </c>
      <c r="G38361">
        <v>462</v>
      </c>
      <c r="H38361" t="s">
        <v>288</v>
      </c>
      <c r="J38361" t="s">
        <v>14</v>
      </c>
      <c r="K38361">
        <v>41</v>
      </c>
      <c r="L38361" t="s">
        <v>15</v>
      </c>
    </row>
    <row r="38362" spans="1:12">
      <c r="A38362" t="e">
        <f ca="1">E00251718067721</f>
        <v>#NAME?</v>
      </c>
      <c r="B38362">
        <v>701</v>
      </c>
      <c r="C38362" t="s">
        <v>72</v>
      </c>
      <c r="D38362" s="1">
        <v>41429</v>
      </c>
      <c r="F38362">
        <v>3</v>
      </c>
      <c r="G38362">
        <v>3051</v>
      </c>
      <c r="H38362" t="s">
        <v>13</v>
      </c>
      <c r="J38362" t="s">
        <v>14</v>
      </c>
      <c r="K38362">
        <v>47</v>
      </c>
      <c r="L38362" t="s">
        <v>15</v>
      </c>
    </row>
    <row r="38363" spans="1:12">
      <c r="A38363" t="e">
        <f ca="1">E00251713751121</f>
        <v>#NAME?</v>
      </c>
      <c r="B38363">
        <v>158</v>
      </c>
      <c r="C38363" t="s">
        <v>586</v>
      </c>
      <c r="D38363" s="1">
        <v>41865</v>
      </c>
      <c r="F38363">
        <v>1</v>
      </c>
      <c r="G38363">
        <v>61171</v>
      </c>
      <c r="H38363" t="s">
        <v>513</v>
      </c>
      <c r="J38363" t="s">
        <v>14</v>
      </c>
      <c r="K38363">
        <v>41</v>
      </c>
      <c r="L38363" t="s">
        <v>15</v>
      </c>
    </row>
    <row r="38364" spans="1:12">
      <c r="A38364" t="e">
        <f ca="1">E00251713751121</f>
        <v>#NAME?</v>
      </c>
      <c r="B38364">
        <v>158</v>
      </c>
      <c r="C38364" t="s">
        <v>586</v>
      </c>
      <c r="D38364" s="1">
        <v>42695</v>
      </c>
      <c r="F38364">
        <v>4</v>
      </c>
      <c r="G38364">
        <v>70901</v>
      </c>
      <c r="H38364" t="s">
        <v>1300</v>
      </c>
      <c r="J38364" t="s">
        <v>14</v>
      </c>
      <c r="K38364">
        <v>43</v>
      </c>
      <c r="L38364" t="s">
        <v>15</v>
      </c>
    </row>
    <row r="38365" spans="1:12">
      <c r="A38365" t="e">
        <f ca="1">E00251533061921</f>
        <v>#NAME?</v>
      </c>
      <c r="B38365">
        <v>471</v>
      </c>
      <c r="C38365" t="s">
        <v>654</v>
      </c>
      <c r="D38365" s="1">
        <v>41673</v>
      </c>
      <c r="F38365">
        <v>3</v>
      </c>
      <c r="G38365">
        <v>70909</v>
      </c>
      <c r="H38365" t="s">
        <v>776</v>
      </c>
      <c r="J38365" t="s">
        <v>14</v>
      </c>
      <c r="K38365">
        <v>46</v>
      </c>
      <c r="L38365" t="s">
        <v>15</v>
      </c>
    </row>
    <row r="38366" spans="1:12">
      <c r="A38366" t="e">
        <f ca="1">E00251524992721</f>
        <v>#NAME?</v>
      </c>
      <c r="B38366">
        <v>494</v>
      </c>
      <c r="C38366" t="s">
        <v>63</v>
      </c>
      <c r="D38366" s="1">
        <v>41054</v>
      </c>
      <c r="F38366">
        <v>1</v>
      </c>
      <c r="G38366">
        <v>5533</v>
      </c>
      <c r="H38366" t="s">
        <v>537</v>
      </c>
      <c r="J38366" t="s">
        <v>14</v>
      </c>
      <c r="K38366">
        <v>39</v>
      </c>
      <c r="L38366" t="s">
        <v>15</v>
      </c>
    </row>
    <row r="38367" spans="1:12">
      <c r="A38367" t="e">
        <f t="shared" ref="A38367:A38372" ca="1" si="358">E00251531500621</f>
        <v>#NAME?</v>
      </c>
      <c r="B38367">
        <v>703</v>
      </c>
      <c r="C38367" t="s">
        <v>305</v>
      </c>
      <c r="D38367" s="1">
        <v>42643</v>
      </c>
      <c r="F38367">
        <v>1</v>
      </c>
      <c r="G38367">
        <v>2724</v>
      </c>
      <c r="H38367" t="s">
        <v>73</v>
      </c>
      <c r="J38367" t="s">
        <v>14</v>
      </c>
      <c r="K38367">
        <v>52</v>
      </c>
      <c r="L38367" t="s">
        <v>15</v>
      </c>
    </row>
    <row r="38368" spans="1:12">
      <c r="A38368" t="e">
        <f t="shared" ca="1" si="358"/>
        <v>#NAME?</v>
      </c>
      <c r="B38368">
        <v>703</v>
      </c>
      <c r="C38368" t="s">
        <v>305</v>
      </c>
      <c r="D38368" s="1">
        <v>42725</v>
      </c>
      <c r="F38368">
        <v>5</v>
      </c>
      <c r="G38368">
        <v>7061</v>
      </c>
      <c r="H38368" t="s">
        <v>408</v>
      </c>
      <c r="J38368" t="s">
        <v>14</v>
      </c>
      <c r="K38368">
        <v>53</v>
      </c>
      <c r="L38368" t="s">
        <v>15</v>
      </c>
    </row>
    <row r="38369" spans="1:12">
      <c r="A38369" t="e">
        <f t="shared" ca="1" si="358"/>
        <v>#NAME?</v>
      </c>
      <c r="B38369">
        <v>702</v>
      </c>
      <c r="C38369" t="s">
        <v>293</v>
      </c>
      <c r="D38369" s="1">
        <v>42275</v>
      </c>
      <c r="F38369">
        <v>3</v>
      </c>
      <c r="G38369">
        <v>2724</v>
      </c>
      <c r="H38369" t="s">
        <v>73</v>
      </c>
      <c r="J38369" t="s">
        <v>14</v>
      </c>
      <c r="K38369">
        <v>51</v>
      </c>
      <c r="L38369" t="s">
        <v>15</v>
      </c>
    </row>
    <row r="38370" spans="1:12">
      <c r="A38370" t="e">
        <f t="shared" ca="1" si="358"/>
        <v>#NAME?</v>
      </c>
      <c r="B38370">
        <v>703</v>
      </c>
      <c r="C38370" t="s">
        <v>305</v>
      </c>
      <c r="D38370" s="1">
        <v>41555</v>
      </c>
      <c r="F38370">
        <v>2</v>
      </c>
      <c r="G38370">
        <v>3699</v>
      </c>
      <c r="H38370" t="s">
        <v>149</v>
      </c>
      <c r="J38370" t="s">
        <v>14</v>
      </c>
      <c r="K38370">
        <v>49</v>
      </c>
      <c r="L38370" t="s">
        <v>15</v>
      </c>
    </row>
    <row r="38371" spans="1:12">
      <c r="A38371" t="e">
        <f t="shared" ca="1" si="358"/>
        <v>#NAME?</v>
      </c>
      <c r="B38371">
        <v>703</v>
      </c>
      <c r="C38371" t="s">
        <v>305</v>
      </c>
      <c r="D38371" s="1">
        <v>42507</v>
      </c>
      <c r="F38371">
        <v>3</v>
      </c>
      <c r="G38371">
        <v>7962</v>
      </c>
      <c r="H38371" t="s">
        <v>111</v>
      </c>
      <c r="J38371" t="s">
        <v>14</v>
      </c>
      <c r="K38371">
        <v>52</v>
      </c>
      <c r="L38371" t="s">
        <v>22</v>
      </c>
    </row>
    <row r="38372" spans="1:12">
      <c r="A38372" t="e">
        <f t="shared" ca="1" si="358"/>
        <v>#NAME?</v>
      </c>
      <c r="B38372">
        <v>703</v>
      </c>
      <c r="C38372" t="s">
        <v>305</v>
      </c>
      <c r="D38372" s="1">
        <v>42725</v>
      </c>
      <c r="F38372">
        <v>1</v>
      </c>
      <c r="G38372">
        <v>4659</v>
      </c>
      <c r="H38372" t="s">
        <v>47</v>
      </c>
      <c r="J38372" t="s">
        <v>14</v>
      </c>
      <c r="K38372">
        <v>53</v>
      </c>
      <c r="L38372" t="s">
        <v>15</v>
      </c>
    </row>
    <row r="38373" spans="1:12">
      <c r="A38373" t="e">
        <f ca="1">E00251429350021</f>
        <v>#NAME?</v>
      </c>
      <c r="B38373">
        <v>278</v>
      </c>
      <c r="C38373" t="s">
        <v>222</v>
      </c>
      <c r="D38373" s="1">
        <v>42461</v>
      </c>
      <c r="F38373">
        <v>1</v>
      </c>
      <c r="G38373">
        <v>78900</v>
      </c>
      <c r="H38373" t="s">
        <v>79</v>
      </c>
      <c r="J38373" t="s">
        <v>14</v>
      </c>
      <c r="K38373">
        <v>65</v>
      </c>
      <c r="L38373" t="s">
        <v>22</v>
      </c>
    </row>
    <row r="38374" spans="1:12">
      <c r="A38374" t="e">
        <f ca="1">E00251429350021</f>
        <v>#NAME?</v>
      </c>
      <c r="B38374">
        <v>278</v>
      </c>
      <c r="C38374" t="s">
        <v>222</v>
      </c>
      <c r="D38374" s="1">
        <v>42472</v>
      </c>
      <c r="F38374">
        <v>1</v>
      </c>
      <c r="G38374">
        <v>7879</v>
      </c>
      <c r="H38374" t="s">
        <v>1264</v>
      </c>
      <c r="J38374" t="s">
        <v>14</v>
      </c>
      <c r="K38374">
        <v>65</v>
      </c>
      <c r="L38374" t="s">
        <v>22</v>
      </c>
    </row>
    <row r="38375" spans="1:12">
      <c r="A38375" t="e">
        <f ca="1">E00251429350021</f>
        <v>#NAME?</v>
      </c>
      <c r="B38375">
        <v>278</v>
      </c>
      <c r="C38375" t="s">
        <v>222</v>
      </c>
      <c r="D38375" s="1">
        <v>41051</v>
      </c>
      <c r="F38375">
        <v>2</v>
      </c>
      <c r="G38375">
        <v>73300</v>
      </c>
      <c r="H38375" t="s">
        <v>86</v>
      </c>
      <c r="J38375" t="s">
        <v>14</v>
      </c>
      <c r="K38375">
        <v>61</v>
      </c>
      <c r="L38375" t="s">
        <v>15</v>
      </c>
    </row>
    <row r="38376" spans="1:12">
      <c r="A38376" t="e">
        <f ca="1">E00251531500621</f>
        <v>#NAME?</v>
      </c>
      <c r="B38376">
        <v>702</v>
      </c>
      <c r="C38376" t="s">
        <v>293</v>
      </c>
      <c r="D38376" s="1">
        <v>42044</v>
      </c>
      <c r="F38376">
        <v>3</v>
      </c>
      <c r="G38376">
        <v>2724</v>
      </c>
      <c r="H38376" t="s">
        <v>73</v>
      </c>
      <c r="J38376" t="s">
        <v>14</v>
      </c>
      <c r="K38376">
        <v>51</v>
      </c>
      <c r="L38376" t="s">
        <v>15</v>
      </c>
    </row>
    <row r="38377" spans="1:12">
      <c r="A38377" t="e">
        <f ca="1">E00251531500621</f>
        <v>#NAME?</v>
      </c>
      <c r="B38377">
        <v>702</v>
      </c>
      <c r="C38377" t="s">
        <v>293</v>
      </c>
      <c r="D38377" s="1">
        <v>41782</v>
      </c>
      <c r="F38377">
        <v>6</v>
      </c>
      <c r="G38377">
        <v>27802</v>
      </c>
      <c r="H38377" t="s">
        <v>83</v>
      </c>
      <c r="J38377" t="s">
        <v>14</v>
      </c>
      <c r="K38377">
        <v>50</v>
      </c>
      <c r="L38377" t="s">
        <v>15</v>
      </c>
    </row>
    <row r="38378" spans="1:12">
      <c r="A38378" t="e">
        <f ca="1">E00251531500621</f>
        <v>#NAME?</v>
      </c>
      <c r="B38378">
        <v>702</v>
      </c>
      <c r="C38378" t="s">
        <v>293</v>
      </c>
      <c r="D38378" s="1">
        <v>42184</v>
      </c>
      <c r="F38378">
        <v>2</v>
      </c>
      <c r="G38378">
        <v>27802</v>
      </c>
      <c r="H38378" t="s">
        <v>83</v>
      </c>
      <c r="J38378" t="s">
        <v>14</v>
      </c>
      <c r="K38378">
        <v>51</v>
      </c>
      <c r="L38378" t="s">
        <v>15</v>
      </c>
    </row>
    <row r="38379" spans="1:12">
      <c r="A38379" t="e">
        <f ca="1">E00251531500621</f>
        <v>#NAME?</v>
      </c>
      <c r="B38379">
        <v>702</v>
      </c>
      <c r="C38379" t="s">
        <v>293</v>
      </c>
      <c r="D38379" s="1">
        <v>42331</v>
      </c>
      <c r="F38379">
        <v>3</v>
      </c>
      <c r="G38379">
        <v>7962</v>
      </c>
      <c r="H38379" t="s">
        <v>111</v>
      </c>
      <c r="J38379" t="s">
        <v>14</v>
      </c>
      <c r="K38379">
        <v>51</v>
      </c>
      <c r="L38379" t="s">
        <v>22</v>
      </c>
    </row>
    <row r="38380" spans="1:12">
      <c r="A38380" t="e">
        <f ca="1">E00251531500621</f>
        <v>#NAME?</v>
      </c>
      <c r="B38380">
        <v>702</v>
      </c>
      <c r="C38380" t="s">
        <v>293</v>
      </c>
      <c r="D38380" s="1">
        <v>41628</v>
      </c>
      <c r="F38380">
        <v>5</v>
      </c>
      <c r="G38380">
        <v>27802</v>
      </c>
      <c r="H38380" t="s">
        <v>83</v>
      </c>
      <c r="J38380" t="s">
        <v>14</v>
      </c>
      <c r="K38380">
        <v>49</v>
      </c>
      <c r="L38380" t="s">
        <v>15</v>
      </c>
    </row>
    <row r="38381" spans="1:12">
      <c r="A38381" t="e">
        <f ca="1">E00251429350021</f>
        <v>#NAME?</v>
      </c>
      <c r="B38381">
        <v>278</v>
      </c>
      <c r="C38381" t="s">
        <v>222</v>
      </c>
      <c r="D38381" s="1">
        <v>41486</v>
      </c>
      <c r="F38381">
        <v>1</v>
      </c>
      <c r="G38381">
        <v>2169</v>
      </c>
      <c r="H38381" t="s">
        <v>40</v>
      </c>
      <c r="J38381" t="s">
        <v>14</v>
      </c>
      <c r="K38381">
        <v>63</v>
      </c>
      <c r="L38381" t="s">
        <v>15</v>
      </c>
    </row>
    <row r="38382" spans="1:12">
      <c r="A38382" t="e">
        <f ca="1">E00251429350021</f>
        <v>#NAME?</v>
      </c>
      <c r="B38382">
        <v>278</v>
      </c>
      <c r="C38382" t="s">
        <v>222</v>
      </c>
      <c r="D38382" s="1">
        <v>42562</v>
      </c>
      <c r="F38382">
        <v>1</v>
      </c>
      <c r="G38382">
        <v>9198</v>
      </c>
      <c r="H38382" t="s">
        <v>229</v>
      </c>
      <c r="J38382" t="s">
        <v>14</v>
      </c>
      <c r="K38382">
        <v>66</v>
      </c>
      <c r="L38382" t="s">
        <v>15</v>
      </c>
    </row>
    <row r="38383" spans="1:12">
      <c r="A38383" t="e">
        <f ca="1">E00251531500621</f>
        <v>#NAME?</v>
      </c>
      <c r="B38383">
        <v>703</v>
      </c>
      <c r="C38383" t="s">
        <v>305</v>
      </c>
      <c r="D38383" s="1">
        <v>41382</v>
      </c>
      <c r="F38383">
        <v>4</v>
      </c>
      <c r="G38383">
        <v>7061</v>
      </c>
      <c r="H38383" t="s">
        <v>408</v>
      </c>
      <c r="J38383" t="s">
        <v>14</v>
      </c>
      <c r="K38383">
        <v>49</v>
      </c>
      <c r="L38383" t="s">
        <v>15</v>
      </c>
    </row>
    <row r="38384" spans="1:12">
      <c r="A38384" t="e">
        <f ca="1">E00251531500621</f>
        <v>#NAME?</v>
      </c>
      <c r="B38384">
        <v>703</v>
      </c>
      <c r="C38384" t="s">
        <v>305</v>
      </c>
      <c r="D38384" s="1">
        <v>42891</v>
      </c>
      <c r="F38384">
        <v>2</v>
      </c>
      <c r="G38384">
        <v>2724</v>
      </c>
      <c r="H38384" t="s">
        <v>73</v>
      </c>
      <c r="J38384" t="s">
        <v>14</v>
      </c>
      <c r="K38384">
        <v>53</v>
      </c>
      <c r="L38384" t="s">
        <v>15</v>
      </c>
    </row>
    <row r="38385" spans="1:12">
      <c r="A38385" t="e">
        <f ca="1">E00251531500621</f>
        <v>#NAME?</v>
      </c>
      <c r="B38385">
        <v>703</v>
      </c>
      <c r="C38385" t="s">
        <v>305</v>
      </c>
      <c r="D38385" s="1">
        <v>43048</v>
      </c>
      <c r="F38385">
        <v>5</v>
      </c>
      <c r="G38385">
        <v>7061</v>
      </c>
      <c r="H38385" t="s">
        <v>408</v>
      </c>
      <c r="J38385" t="s">
        <v>14</v>
      </c>
      <c r="K38385">
        <v>53</v>
      </c>
      <c r="L38385" t="s">
        <v>15</v>
      </c>
    </row>
    <row r="38386" spans="1:12">
      <c r="A38386" t="e">
        <f ca="1">E00251429350021</f>
        <v>#NAME?</v>
      </c>
      <c r="B38386">
        <v>278</v>
      </c>
      <c r="C38386" t="s">
        <v>222</v>
      </c>
      <c r="D38386" s="1">
        <v>42328</v>
      </c>
      <c r="F38386">
        <v>2</v>
      </c>
      <c r="G38386">
        <v>1739</v>
      </c>
      <c r="H38386" t="s">
        <v>110</v>
      </c>
      <c r="J38386" t="s">
        <v>14</v>
      </c>
      <c r="K38386">
        <v>65</v>
      </c>
      <c r="L38386" t="s">
        <v>15</v>
      </c>
    </row>
    <row r="38387" spans="1:12">
      <c r="A38387" t="e">
        <f ca="1">E00251429350021</f>
        <v>#NAME?</v>
      </c>
      <c r="B38387">
        <v>278</v>
      </c>
      <c r="C38387" t="s">
        <v>222</v>
      </c>
      <c r="D38387" s="1">
        <v>42439</v>
      </c>
      <c r="F38387">
        <v>2</v>
      </c>
      <c r="G38387">
        <v>1739</v>
      </c>
      <c r="H38387" t="s">
        <v>110</v>
      </c>
      <c r="J38387" t="s">
        <v>14</v>
      </c>
      <c r="K38387">
        <v>65</v>
      </c>
      <c r="L38387" t="s">
        <v>15</v>
      </c>
    </row>
    <row r="38388" spans="1:12">
      <c r="A38388" t="e">
        <f ca="1">E00251531500621</f>
        <v>#NAME?</v>
      </c>
      <c r="B38388">
        <v>702</v>
      </c>
      <c r="C38388" t="s">
        <v>293</v>
      </c>
      <c r="D38388" s="1">
        <v>41683</v>
      </c>
      <c r="F38388">
        <v>5</v>
      </c>
      <c r="G38388">
        <v>7061</v>
      </c>
      <c r="H38388" t="s">
        <v>408</v>
      </c>
      <c r="J38388" t="s">
        <v>14</v>
      </c>
      <c r="K38388">
        <v>50</v>
      </c>
      <c r="L38388" t="s">
        <v>15</v>
      </c>
    </row>
    <row r="38389" spans="1:12">
      <c r="A38389" t="e">
        <f ca="1">E00251531500621</f>
        <v>#NAME?</v>
      </c>
      <c r="B38389">
        <v>702</v>
      </c>
      <c r="C38389" t="s">
        <v>293</v>
      </c>
      <c r="D38389" s="1">
        <v>42621</v>
      </c>
      <c r="F38389">
        <v>2</v>
      </c>
      <c r="G38389">
        <v>2724</v>
      </c>
      <c r="H38389" t="s">
        <v>73</v>
      </c>
      <c r="J38389" t="s">
        <v>14</v>
      </c>
      <c r="K38389">
        <v>52</v>
      </c>
      <c r="L38389" t="s">
        <v>15</v>
      </c>
    </row>
    <row r="38390" spans="1:12">
      <c r="A38390" t="e">
        <f ca="1">E00251533061921</f>
        <v>#NAME?</v>
      </c>
      <c r="B38390">
        <v>471</v>
      </c>
      <c r="C38390" t="s">
        <v>654</v>
      </c>
      <c r="D38390" s="1">
        <v>42478</v>
      </c>
      <c r="F38390">
        <v>1</v>
      </c>
      <c r="G38390">
        <v>4019</v>
      </c>
      <c r="H38390" t="s">
        <v>26</v>
      </c>
      <c r="J38390" t="s">
        <v>14</v>
      </c>
      <c r="K38390">
        <v>48</v>
      </c>
      <c r="L38390" t="s">
        <v>15</v>
      </c>
    </row>
    <row r="38391" spans="1:12">
      <c r="A38391" t="e">
        <f ca="1">E00251531500621</f>
        <v>#NAME?</v>
      </c>
      <c r="B38391">
        <v>703</v>
      </c>
      <c r="C38391" t="s">
        <v>305</v>
      </c>
      <c r="D38391" s="1">
        <v>42678</v>
      </c>
      <c r="F38391">
        <v>5</v>
      </c>
      <c r="G38391">
        <v>6278</v>
      </c>
      <c r="H38391" t="s">
        <v>554</v>
      </c>
      <c r="J38391" t="s">
        <v>14</v>
      </c>
      <c r="K38391">
        <v>52</v>
      </c>
      <c r="L38391" t="s">
        <v>15</v>
      </c>
    </row>
    <row r="38392" spans="1:12">
      <c r="A38392" t="e">
        <f ca="1">E00251531500621</f>
        <v>#NAME?</v>
      </c>
      <c r="B38392">
        <v>703</v>
      </c>
      <c r="C38392" t="s">
        <v>305</v>
      </c>
      <c r="D38392" s="1">
        <v>42891</v>
      </c>
      <c r="F38392">
        <v>5</v>
      </c>
      <c r="G38392">
        <v>7061</v>
      </c>
      <c r="H38392" t="s">
        <v>408</v>
      </c>
      <c r="J38392" t="s">
        <v>14</v>
      </c>
      <c r="K38392">
        <v>53</v>
      </c>
      <c r="L38392" t="s">
        <v>15</v>
      </c>
    </row>
    <row r="38393" spans="1:12">
      <c r="A38393" t="e">
        <f ca="1">E00251429350021</f>
        <v>#NAME?</v>
      </c>
      <c r="B38393">
        <v>278</v>
      </c>
      <c r="C38393" t="s">
        <v>222</v>
      </c>
      <c r="D38393" s="1">
        <v>41543</v>
      </c>
      <c r="F38393">
        <v>4</v>
      </c>
      <c r="G38393">
        <v>78900</v>
      </c>
      <c r="H38393" t="s">
        <v>79</v>
      </c>
      <c r="J38393" t="s">
        <v>14</v>
      </c>
      <c r="K38393">
        <v>63</v>
      </c>
      <c r="L38393" t="s">
        <v>22</v>
      </c>
    </row>
    <row r="38394" spans="1:12">
      <c r="A38394" t="e">
        <f ca="1">E00251531500621</f>
        <v>#NAME?</v>
      </c>
      <c r="B38394">
        <v>703</v>
      </c>
      <c r="C38394" t="s">
        <v>305</v>
      </c>
      <c r="D38394" s="1">
        <v>41548</v>
      </c>
      <c r="F38394">
        <v>3</v>
      </c>
      <c r="G38394">
        <v>3051</v>
      </c>
      <c r="H38394" t="s">
        <v>13</v>
      </c>
      <c r="J38394" t="s">
        <v>14</v>
      </c>
      <c r="K38394">
        <v>49</v>
      </c>
      <c r="L38394" t="s">
        <v>15</v>
      </c>
    </row>
    <row r="38395" spans="1:12">
      <c r="A38395" t="e">
        <f ca="1">E00251531500621</f>
        <v>#NAME?</v>
      </c>
      <c r="B38395">
        <v>703</v>
      </c>
      <c r="C38395" t="s">
        <v>305</v>
      </c>
      <c r="D38395" s="1">
        <v>41555</v>
      </c>
      <c r="F38395">
        <v>5</v>
      </c>
      <c r="G38395">
        <v>7061</v>
      </c>
      <c r="H38395" t="s">
        <v>408</v>
      </c>
      <c r="J38395" t="s">
        <v>14</v>
      </c>
      <c r="K38395">
        <v>49</v>
      </c>
      <c r="L38395" t="s">
        <v>15</v>
      </c>
    </row>
    <row r="38396" spans="1:12">
      <c r="A38396" t="e">
        <f ca="1">E00251514725221</f>
        <v>#NAME?</v>
      </c>
      <c r="B38396">
        <v>6046</v>
      </c>
      <c r="C38396" t="s">
        <v>98</v>
      </c>
      <c r="D38396" s="1">
        <v>42752</v>
      </c>
      <c r="E38396">
        <v>24</v>
      </c>
      <c r="F38396">
        <v>5</v>
      </c>
      <c r="G38396">
        <v>7907</v>
      </c>
      <c r="H38396" t="s">
        <v>1643</v>
      </c>
      <c r="J38396" t="s">
        <v>34</v>
      </c>
      <c r="K38396">
        <v>51</v>
      </c>
      <c r="L38396" t="s">
        <v>22</v>
      </c>
    </row>
    <row r="38397" spans="1:12">
      <c r="A38397" t="e">
        <f ca="1">E00251430149221</f>
        <v>#NAME?</v>
      </c>
      <c r="B38397">
        <v>285</v>
      </c>
      <c r="C38397" t="s">
        <v>117</v>
      </c>
      <c r="D38397" s="1">
        <v>42020</v>
      </c>
      <c r="F38397">
        <v>3</v>
      </c>
      <c r="G38397">
        <v>71940</v>
      </c>
      <c r="H38397" t="s">
        <v>135</v>
      </c>
      <c r="J38397" t="s">
        <v>14</v>
      </c>
      <c r="K38397">
        <v>45</v>
      </c>
      <c r="L38397" t="s">
        <v>15</v>
      </c>
    </row>
    <row r="38398" spans="1:12">
      <c r="A38398" t="e">
        <f ca="1">E00251531500621</f>
        <v>#NAME?</v>
      </c>
      <c r="B38398">
        <v>702</v>
      </c>
      <c r="C38398" t="s">
        <v>293</v>
      </c>
      <c r="D38398" s="1">
        <v>42562</v>
      </c>
      <c r="F38398">
        <v>4</v>
      </c>
      <c r="G38398">
        <v>7061</v>
      </c>
      <c r="H38398" t="s">
        <v>408</v>
      </c>
      <c r="J38398" t="s">
        <v>14</v>
      </c>
      <c r="K38398">
        <v>52</v>
      </c>
      <c r="L38398" t="s">
        <v>15</v>
      </c>
    </row>
    <row r="38399" spans="1:12">
      <c r="A38399" t="e">
        <f ca="1">E00251526889621</f>
        <v>#NAME?</v>
      </c>
      <c r="B38399">
        <v>10</v>
      </c>
      <c r="C38399" t="s">
        <v>18</v>
      </c>
      <c r="D38399" s="1">
        <v>42657</v>
      </c>
      <c r="F38399">
        <v>1</v>
      </c>
      <c r="G38399">
        <v>4019</v>
      </c>
      <c r="H38399" t="s">
        <v>26</v>
      </c>
      <c r="J38399" t="s">
        <v>14</v>
      </c>
      <c r="K38399">
        <v>51</v>
      </c>
      <c r="L38399" t="s">
        <v>15</v>
      </c>
    </row>
    <row r="38400" spans="1:12">
      <c r="A38400" t="e">
        <f ca="1">E00251526889621</f>
        <v>#NAME?</v>
      </c>
      <c r="B38400">
        <v>4991</v>
      </c>
      <c r="C38400" t="s">
        <v>838</v>
      </c>
      <c r="D38400" s="1">
        <v>42373</v>
      </c>
      <c r="F38400">
        <v>1</v>
      </c>
      <c r="G38400">
        <v>462</v>
      </c>
      <c r="H38400" t="s">
        <v>288</v>
      </c>
      <c r="I38400" t="s">
        <v>148</v>
      </c>
      <c r="J38400" t="s">
        <v>57</v>
      </c>
      <c r="K38400">
        <v>50</v>
      </c>
      <c r="L38400" t="s">
        <v>15</v>
      </c>
    </row>
    <row r="38401" spans="1:12">
      <c r="A38401" t="e">
        <f ca="1">E00251514725221</f>
        <v>#NAME?</v>
      </c>
      <c r="B38401">
        <v>485</v>
      </c>
      <c r="C38401" t="s">
        <v>241</v>
      </c>
      <c r="D38401" s="1">
        <v>43027</v>
      </c>
      <c r="F38401">
        <v>3</v>
      </c>
      <c r="G38401">
        <v>2139</v>
      </c>
      <c r="H38401" t="s">
        <v>660</v>
      </c>
      <c r="J38401" t="s">
        <v>14</v>
      </c>
      <c r="K38401">
        <v>52</v>
      </c>
      <c r="L38401" t="s">
        <v>15</v>
      </c>
    </row>
    <row r="38402" spans="1:12">
      <c r="A38402" t="e">
        <f ca="1">E00251531500621</f>
        <v>#NAME?</v>
      </c>
      <c r="B38402">
        <v>703</v>
      </c>
      <c r="C38402" t="s">
        <v>305</v>
      </c>
      <c r="D38402" s="1">
        <v>42643</v>
      </c>
      <c r="F38402">
        <v>4</v>
      </c>
      <c r="G38402">
        <v>7962</v>
      </c>
      <c r="H38402" t="s">
        <v>111</v>
      </c>
      <c r="J38402" t="s">
        <v>14</v>
      </c>
      <c r="K38402">
        <v>52</v>
      </c>
      <c r="L38402" t="s">
        <v>22</v>
      </c>
    </row>
    <row r="38403" spans="1:12">
      <c r="A38403" t="e">
        <f ca="1">E00251531500621</f>
        <v>#NAME?</v>
      </c>
      <c r="B38403">
        <v>703</v>
      </c>
      <c r="C38403" t="s">
        <v>305</v>
      </c>
      <c r="D38403" s="1">
        <v>42643</v>
      </c>
      <c r="F38403">
        <v>6</v>
      </c>
      <c r="G38403">
        <v>6278</v>
      </c>
      <c r="H38403" t="s">
        <v>554</v>
      </c>
      <c r="J38403" t="s">
        <v>14</v>
      </c>
      <c r="K38403">
        <v>52</v>
      </c>
      <c r="L38403" t="s">
        <v>15</v>
      </c>
    </row>
    <row r="38404" spans="1:12">
      <c r="A38404" t="e">
        <f ca="1">E00251537608621</f>
        <v>#NAME?</v>
      </c>
      <c r="B38404">
        <v>1273</v>
      </c>
      <c r="C38404" t="s">
        <v>28</v>
      </c>
      <c r="D38404" s="1">
        <v>41372</v>
      </c>
      <c r="F38404">
        <v>1</v>
      </c>
      <c r="G38404">
        <v>7881</v>
      </c>
      <c r="H38404" t="s">
        <v>637</v>
      </c>
      <c r="J38404" t="s">
        <v>14</v>
      </c>
      <c r="K38404">
        <v>51</v>
      </c>
      <c r="L38404" t="s">
        <v>22</v>
      </c>
    </row>
    <row r="38405" spans="1:12">
      <c r="A38405" t="e">
        <f ca="1">E00251514725221</f>
        <v>#NAME?</v>
      </c>
      <c r="B38405">
        <v>481</v>
      </c>
      <c r="C38405" t="s">
        <v>402</v>
      </c>
      <c r="D38405" s="1">
        <v>41674</v>
      </c>
      <c r="F38405">
        <v>2</v>
      </c>
      <c r="G38405">
        <v>7823</v>
      </c>
      <c r="H38405" t="s">
        <v>282</v>
      </c>
      <c r="J38405" t="s">
        <v>14</v>
      </c>
      <c r="K38405">
        <v>48</v>
      </c>
      <c r="L38405" t="s">
        <v>22</v>
      </c>
    </row>
    <row r="38406" spans="1:12">
      <c r="A38406" t="e">
        <f ca="1">E00251514725221</f>
        <v>#NAME?</v>
      </c>
      <c r="B38406">
        <v>485</v>
      </c>
      <c r="C38406" t="s">
        <v>241</v>
      </c>
      <c r="D38406" s="1">
        <v>41969</v>
      </c>
      <c r="F38406">
        <v>2</v>
      </c>
      <c r="G38406">
        <v>7823</v>
      </c>
      <c r="H38406" t="s">
        <v>282</v>
      </c>
      <c r="J38406" t="s">
        <v>14</v>
      </c>
      <c r="K38406">
        <v>49</v>
      </c>
      <c r="L38406" t="s">
        <v>22</v>
      </c>
    </row>
    <row r="38407" spans="1:12">
      <c r="A38407" t="e">
        <f ca="1">E00251531500621</f>
        <v>#NAME?</v>
      </c>
      <c r="B38407">
        <v>703</v>
      </c>
      <c r="C38407" t="s">
        <v>305</v>
      </c>
      <c r="D38407" s="1">
        <v>42895</v>
      </c>
      <c r="F38407">
        <v>3</v>
      </c>
      <c r="G38407">
        <v>2724</v>
      </c>
      <c r="H38407" t="s">
        <v>73</v>
      </c>
      <c r="J38407" t="s">
        <v>14</v>
      </c>
      <c r="K38407">
        <v>53</v>
      </c>
      <c r="L38407" t="s">
        <v>15</v>
      </c>
    </row>
    <row r="38408" spans="1:12">
      <c r="A38408" t="e">
        <f t="shared" ref="A38408:A38413" ca="1" si="359">E00251514725221</f>
        <v>#NAME?</v>
      </c>
      <c r="B38408">
        <v>485</v>
      </c>
      <c r="C38408" t="s">
        <v>241</v>
      </c>
      <c r="D38408" s="1">
        <v>41218</v>
      </c>
      <c r="F38408">
        <v>2</v>
      </c>
      <c r="G38408">
        <v>7295</v>
      </c>
      <c r="H38408" t="s">
        <v>76</v>
      </c>
      <c r="J38408" t="s">
        <v>14</v>
      </c>
      <c r="K38408">
        <v>47</v>
      </c>
      <c r="L38408" t="s">
        <v>15</v>
      </c>
    </row>
    <row r="38409" spans="1:12">
      <c r="A38409" t="e">
        <f t="shared" ca="1" si="359"/>
        <v>#NAME?</v>
      </c>
      <c r="B38409">
        <v>485</v>
      </c>
      <c r="C38409" t="s">
        <v>241</v>
      </c>
      <c r="D38409" s="1">
        <v>42404</v>
      </c>
      <c r="F38409">
        <v>4</v>
      </c>
      <c r="G38409">
        <v>2410</v>
      </c>
      <c r="H38409" t="s">
        <v>283</v>
      </c>
      <c r="J38409" t="s">
        <v>14</v>
      </c>
      <c r="K38409">
        <v>50</v>
      </c>
      <c r="L38409" t="s">
        <v>15</v>
      </c>
    </row>
    <row r="38410" spans="1:12">
      <c r="A38410" t="e">
        <f t="shared" ca="1" si="359"/>
        <v>#NAME?</v>
      </c>
      <c r="B38410">
        <v>485</v>
      </c>
      <c r="C38410" t="s">
        <v>241</v>
      </c>
      <c r="D38410" s="1">
        <v>43027</v>
      </c>
      <c r="F38410">
        <v>1</v>
      </c>
      <c r="G38410">
        <v>43491</v>
      </c>
      <c r="H38410" t="s">
        <v>1083</v>
      </c>
      <c r="J38410" t="s">
        <v>14</v>
      </c>
      <c r="K38410">
        <v>52</v>
      </c>
      <c r="L38410" t="s">
        <v>15</v>
      </c>
    </row>
    <row r="38411" spans="1:12">
      <c r="A38411" t="e">
        <f t="shared" ca="1" si="359"/>
        <v>#NAME?</v>
      </c>
      <c r="B38411">
        <v>481</v>
      </c>
      <c r="C38411" t="s">
        <v>402</v>
      </c>
      <c r="D38411" s="1">
        <v>41680</v>
      </c>
      <c r="F38411">
        <v>5</v>
      </c>
      <c r="G38411">
        <v>27800</v>
      </c>
      <c r="H38411" t="s">
        <v>145</v>
      </c>
      <c r="J38411" t="s">
        <v>14</v>
      </c>
      <c r="K38411">
        <v>48</v>
      </c>
      <c r="L38411" t="s">
        <v>15</v>
      </c>
    </row>
    <row r="38412" spans="1:12">
      <c r="A38412" t="e">
        <f t="shared" ca="1" si="359"/>
        <v>#NAME?</v>
      </c>
      <c r="B38412">
        <v>485</v>
      </c>
      <c r="C38412" t="s">
        <v>241</v>
      </c>
      <c r="D38412" s="1">
        <v>41339</v>
      </c>
      <c r="F38412">
        <v>1</v>
      </c>
      <c r="G38412">
        <v>5238</v>
      </c>
      <c r="H38412" t="s">
        <v>196</v>
      </c>
      <c r="J38412" t="s">
        <v>14</v>
      </c>
      <c r="K38412">
        <v>47</v>
      </c>
      <c r="L38412" t="s">
        <v>15</v>
      </c>
    </row>
    <row r="38413" spans="1:12">
      <c r="A38413" t="e">
        <f t="shared" ca="1" si="359"/>
        <v>#NAME?</v>
      </c>
      <c r="B38413">
        <v>485</v>
      </c>
      <c r="C38413" t="s">
        <v>241</v>
      </c>
      <c r="D38413" s="1">
        <v>42025</v>
      </c>
      <c r="F38413">
        <v>2</v>
      </c>
      <c r="G38413">
        <v>7823</v>
      </c>
      <c r="H38413" t="s">
        <v>282</v>
      </c>
      <c r="J38413" t="s">
        <v>14</v>
      </c>
      <c r="K38413">
        <v>49</v>
      </c>
      <c r="L38413" t="s">
        <v>22</v>
      </c>
    </row>
    <row r="38414" spans="1:12">
      <c r="A38414" t="e">
        <f ca="1">E00251626548221</f>
        <v>#NAME?</v>
      </c>
      <c r="B38414">
        <v>6046</v>
      </c>
      <c r="C38414" t="s">
        <v>98</v>
      </c>
      <c r="D38414" s="1">
        <v>42669</v>
      </c>
      <c r="F38414">
        <v>1</v>
      </c>
      <c r="G38414">
        <v>9300</v>
      </c>
      <c r="H38414" t="s">
        <v>1354</v>
      </c>
      <c r="I38414" t="s">
        <v>56</v>
      </c>
      <c r="J38414" t="s">
        <v>57</v>
      </c>
      <c r="K38414">
        <v>52</v>
      </c>
      <c r="L38414" t="s">
        <v>15</v>
      </c>
    </row>
    <row r="38415" spans="1:12">
      <c r="A38415" t="e">
        <f ca="1">E00251514725221</f>
        <v>#NAME?</v>
      </c>
      <c r="B38415">
        <v>485</v>
      </c>
      <c r="C38415" t="s">
        <v>241</v>
      </c>
      <c r="D38415" s="1">
        <v>42404</v>
      </c>
      <c r="F38415">
        <v>1</v>
      </c>
      <c r="G38415">
        <v>2139</v>
      </c>
      <c r="H38415" t="s">
        <v>660</v>
      </c>
      <c r="J38415" t="s">
        <v>14</v>
      </c>
      <c r="K38415">
        <v>50</v>
      </c>
      <c r="L38415" t="s">
        <v>15</v>
      </c>
    </row>
    <row r="38416" spans="1:12">
      <c r="A38416" t="e">
        <f ca="1">E00251532800321</f>
        <v>#NAME?</v>
      </c>
      <c r="B38416">
        <v>498</v>
      </c>
      <c r="C38416" t="s">
        <v>591</v>
      </c>
      <c r="D38416" s="1">
        <v>42650</v>
      </c>
      <c r="F38416">
        <v>2</v>
      </c>
      <c r="G38416">
        <v>25000</v>
      </c>
      <c r="H38416" t="s">
        <v>178</v>
      </c>
      <c r="J38416" t="s">
        <v>14</v>
      </c>
      <c r="K38416">
        <v>51</v>
      </c>
      <c r="L38416" t="s">
        <v>15</v>
      </c>
    </row>
    <row r="38417" spans="1:12">
      <c r="A38417" t="e">
        <f ca="1">E00251715027421</f>
        <v>#NAME?</v>
      </c>
      <c r="B38417">
        <v>66</v>
      </c>
      <c r="C38417" t="s">
        <v>134</v>
      </c>
      <c r="D38417" s="1">
        <v>41722</v>
      </c>
      <c r="F38417">
        <v>1</v>
      </c>
      <c r="G38417">
        <v>5758</v>
      </c>
      <c r="H38417" t="s">
        <v>868</v>
      </c>
      <c r="J38417" t="s">
        <v>14</v>
      </c>
      <c r="K38417">
        <v>39</v>
      </c>
      <c r="L38417" t="s">
        <v>15</v>
      </c>
    </row>
    <row r="38418" spans="1:12">
      <c r="A38418" t="e">
        <f ca="1">E00251526889621</f>
        <v>#NAME?</v>
      </c>
      <c r="B38418">
        <v>737</v>
      </c>
      <c r="C38418" t="s">
        <v>1717</v>
      </c>
      <c r="D38418" s="1">
        <v>41798</v>
      </c>
      <c r="F38418">
        <v>1</v>
      </c>
      <c r="G38418">
        <v>87340</v>
      </c>
      <c r="H38418" t="s">
        <v>1247</v>
      </c>
      <c r="I38418" t="s">
        <v>56</v>
      </c>
      <c r="J38418" t="s">
        <v>57</v>
      </c>
      <c r="K38418">
        <v>49</v>
      </c>
      <c r="L38418" t="s">
        <v>15</v>
      </c>
    </row>
    <row r="38419" spans="1:12">
      <c r="A38419" t="e">
        <f ca="1">E00251432270321</f>
        <v>#NAME?</v>
      </c>
      <c r="B38419">
        <v>488</v>
      </c>
      <c r="C38419" t="s">
        <v>401</v>
      </c>
      <c r="D38419" s="1">
        <v>42108</v>
      </c>
      <c r="F38419">
        <v>1</v>
      </c>
      <c r="G38419">
        <v>30002</v>
      </c>
      <c r="H38419" t="s">
        <v>492</v>
      </c>
      <c r="J38419" t="s">
        <v>14</v>
      </c>
      <c r="K38419">
        <v>55</v>
      </c>
      <c r="L38419" t="s">
        <v>15</v>
      </c>
    </row>
    <row r="38420" spans="1:12">
      <c r="A38420" t="e">
        <f ca="1">E00251531527021</f>
        <v>#NAME?</v>
      </c>
      <c r="B38420">
        <v>729</v>
      </c>
      <c r="C38420" t="s">
        <v>68</v>
      </c>
      <c r="D38420" s="1">
        <v>40924</v>
      </c>
      <c r="E38420">
        <v>3</v>
      </c>
      <c r="F38420">
        <v>1</v>
      </c>
      <c r="G38420">
        <v>5691</v>
      </c>
      <c r="H38420" t="s">
        <v>1509</v>
      </c>
      <c r="J38420" t="s">
        <v>34</v>
      </c>
      <c r="K38420">
        <v>60</v>
      </c>
      <c r="L38420" t="s">
        <v>15</v>
      </c>
    </row>
    <row r="38421" spans="1:12">
      <c r="A38421" t="e">
        <f ca="1">E00251531527021</f>
        <v>#NAME?</v>
      </c>
      <c r="B38421">
        <v>1786</v>
      </c>
      <c r="C38421" t="s">
        <v>37</v>
      </c>
      <c r="D38421" s="1">
        <v>41330</v>
      </c>
      <c r="F38421">
        <v>2</v>
      </c>
      <c r="G38421">
        <v>73300</v>
      </c>
      <c r="H38421" t="s">
        <v>86</v>
      </c>
      <c r="J38421" t="s">
        <v>14</v>
      </c>
      <c r="K38421">
        <v>61</v>
      </c>
      <c r="L38421" t="s">
        <v>15</v>
      </c>
    </row>
    <row r="38422" spans="1:12">
      <c r="A38422" t="e">
        <f ca="1">E00251537608721</f>
        <v>#NAME?</v>
      </c>
      <c r="B38422">
        <v>442</v>
      </c>
      <c r="C38422" t="s">
        <v>95</v>
      </c>
      <c r="D38422" s="1">
        <v>41954</v>
      </c>
      <c r="F38422">
        <v>2</v>
      </c>
      <c r="G38422">
        <v>57420</v>
      </c>
      <c r="H38422" t="s">
        <v>267</v>
      </c>
      <c r="J38422" t="s">
        <v>14</v>
      </c>
      <c r="K38422">
        <v>41</v>
      </c>
      <c r="L38422" t="s">
        <v>15</v>
      </c>
    </row>
    <row r="38423" spans="1:12">
      <c r="A38423" t="e">
        <f ca="1">E00251532800321</f>
        <v>#NAME?</v>
      </c>
      <c r="B38423">
        <v>498</v>
      </c>
      <c r="C38423" t="s">
        <v>591</v>
      </c>
      <c r="D38423" s="1">
        <v>42947</v>
      </c>
      <c r="F38423">
        <v>1</v>
      </c>
      <c r="G38423">
        <v>3829</v>
      </c>
      <c r="H38423" t="s">
        <v>419</v>
      </c>
      <c r="J38423" t="s">
        <v>14</v>
      </c>
      <c r="K38423">
        <v>52</v>
      </c>
      <c r="L38423" t="s">
        <v>15</v>
      </c>
    </row>
    <row r="38424" spans="1:12">
      <c r="A38424" t="e">
        <f ca="1">E00251532800321</f>
        <v>#NAME?</v>
      </c>
      <c r="B38424">
        <v>772</v>
      </c>
      <c r="C38424" t="s">
        <v>170</v>
      </c>
      <c r="D38424" s="1">
        <v>42947</v>
      </c>
      <c r="F38424">
        <v>1</v>
      </c>
      <c r="G38424">
        <v>38150</v>
      </c>
      <c r="H38424" t="s">
        <v>106</v>
      </c>
      <c r="I38424" t="s">
        <v>56</v>
      </c>
      <c r="J38424" t="s">
        <v>57</v>
      </c>
      <c r="K38424">
        <v>52</v>
      </c>
      <c r="L38424" t="s">
        <v>15</v>
      </c>
    </row>
    <row r="38425" spans="1:12">
      <c r="A38425" t="e">
        <f ca="1">E00251526889621</f>
        <v>#NAME?</v>
      </c>
      <c r="B38425">
        <v>10</v>
      </c>
      <c r="C38425" t="s">
        <v>18</v>
      </c>
      <c r="D38425" s="1">
        <v>42412</v>
      </c>
      <c r="F38425">
        <v>1</v>
      </c>
      <c r="G38425">
        <v>7862</v>
      </c>
      <c r="H38425" t="s">
        <v>27</v>
      </c>
      <c r="J38425" t="s">
        <v>14</v>
      </c>
      <c r="K38425">
        <v>50</v>
      </c>
      <c r="L38425" t="s">
        <v>22</v>
      </c>
    </row>
    <row r="38426" spans="1:12">
      <c r="A38426" t="e">
        <f ca="1">E00251615344521</f>
        <v>#NAME?</v>
      </c>
      <c r="B38426">
        <v>94</v>
      </c>
      <c r="C38426" t="s">
        <v>74</v>
      </c>
      <c r="D38426" s="1">
        <v>41913</v>
      </c>
      <c r="F38426">
        <v>1</v>
      </c>
      <c r="G38426">
        <v>7291</v>
      </c>
      <c r="H38426" t="s">
        <v>163</v>
      </c>
      <c r="J38426" t="s">
        <v>14</v>
      </c>
      <c r="K38426">
        <v>59</v>
      </c>
      <c r="L38426" t="s">
        <v>15</v>
      </c>
    </row>
    <row r="38427" spans="1:12">
      <c r="A38427" t="e">
        <f ca="1">E00251615344521</f>
        <v>#NAME?</v>
      </c>
      <c r="B38427">
        <v>94</v>
      </c>
      <c r="C38427" t="s">
        <v>74</v>
      </c>
      <c r="D38427" s="1">
        <v>43063</v>
      </c>
      <c r="F38427">
        <v>3</v>
      </c>
      <c r="G38427">
        <v>79029</v>
      </c>
      <c r="H38427" t="s">
        <v>21</v>
      </c>
      <c r="J38427" t="s">
        <v>14</v>
      </c>
      <c r="K38427">
        <v>62</v>
      </c>
      <c r="L38427" t="s">
        <v>22</v>
      </c>
    </row>
    <row r="38428" spans="1:12">
      <c r="A38428" t="e">
        <f ca="1">E00251430064921</f>
        <v>#NAME?</v>
      </c>
      <c r="B38428">
        <v>467</v>
      </c>
      <c r="C38428" t="s">
        <v>232</v>
      </c>
      <c r="D38428" s="1">
        <v>42388</v>
      </c>
      <c r="F38428">
        <v>3</v>
      </c>
      <c r="G38428">
        <v>7018</v>
      </c>
      <c r="H38428" t="s">
        <v>981</v>
      </c>
      <c r="J38428" t="s">
        <v>14</v>
      </c>
      <c r="K38428">
        <v>56</v>
      </c>
      <c r="L38428" t="s">
        <v>15</v>
      </c>
    </row>
    <row r="38429" spans="1:12">
      <c r="A38429" t="e">
        <f ca="1">E00251526889621</f>
        <v>#NAME?</v>
      </c>
      <c r="B38429">
        <v>10</v>
      </c>
      <c r="C38429" t="s">
        <v>18</v>
      </c>
      <c r="D38429" s="1">
        <v>42985</v>
      </c>
      <c r="F38429">
        <v>1</v>
      </c>
      <c r="G38429">
        <v>4019</v>
      </c>
      <c r="H38429" t="s">
        <v>26</v>
      </c>
      <c r="J38429" t="s">
        <v>14</v>
      </c>
      <c r="K38429">
        <v>52</v>
      </c>
      <c r="L38429" t="s">
        <v>15</v>
      </c>
    </row>
    <row r="38430" spans="1:12">
      <c r="A38430" t="e">
        <f ca="1">E00251432270321</f>
        <v>#NAME?</v>
      </c>
      <c r="B38430">
        <v>488</v>
      </c>
      <c r="C38430" t="s">
        <v>401</v>
      </c>
      <c r="D38430" s="1">
        <v>42515</v>
      </c>
      <c r="F38430">
        <v>1</v>
      </c>
      <c r="G38430">
        <v>2729</v>
      </c>
      <c r="H38430" t="s">
        <v>115</v>
      </c>
      <c r="J38430" t="s">
        <v>14</v>
      </c>
      <c r="K38430">
        <v>56</v>
      </c>
      <c r="L38430" t="s">
        <v>15</v>
      </c>
    </row>
    <row r="38431" spans="1:12">
      <c r="A38431" t="e">
        <f ca="1">E00251532800321</f>
        <v>#NAME?</v>
      </c>
      <c r="B38431">
        <v>498</v>
      </c>
      <c r="C38431" t="s">
        <v>591</v>
      </c>
      <c r="D38431" s="1">
        <v>42495</v>
      </c>
      <c r="F38431">
        <v>1</v>
      </c>
      <c r="G38431">
        <v>25000</v>
      </c>
      <c r="H38431" t="s">
        <v>178</v>
      </c>
      <c r="J38431" t="s">
        <v>14</v>
      </c>
      <c r="K38431">
        <v>50</v>
      </c>
      <c r="L38431" t="s">
        <v>15</v>
      </c>
    </row>
    <row r="38432" spans="1:12">
      <c r="A38432" t="e">
        <f ca="1">E00251514725221</f>
        <v>#NAME?</v>
      </c>
      <c r="B38432">
        <v>485</v>
      </c>
      <c r="C38432" t="s">
        <v>241</v>
      </c>
      <c r="D38432" s="1">
        <v>43027</v>
      </c>
      <c r="F38432">
        <v>4</v>
      </c>
      <c r="G38432">
        <v>7823</v>
      </c>
      <c r="H38432" t="s">
        <v>282</v>
      </c>
      <c r="J38432" t="s">
        <v>14</v>
      </c>
      <c r="K38432">
        <v>52</v>
      </c>
      <c r="L38432" t="s">
        <v>22</v>
      </c>
    </row>
    <row r="38433" spans="1:12">
      <c r="A38433" t="e">
        <f ca="1">E00251532800321</f>
        <v>#NAME?</v>
      </c>
      <c r="B38433">
        <v>498</v>
      </c>
      <c r="C38433" t="s">
        <v>591</v>
      </c>
      <c r="D38433" s="1">
        <v>41831</v>
      </c>
      <c r="F38433">
        <v>1</v>
      </c>
      <c r="G38433">
        <v>25000</v>
      </c>
      <c r="H38433" t="s">
        <v>178</v>
      </c>
      <c r="J38433" t="s">
        <v>14</v>
      </c>
      <c r="K38433">
        <v>49</v>
      </c>
      <c r="L38433" t="s">
        <v>15</v>
      </c>
    </row>
    <row r="38434" spans="1:12">
      <c r="A38434" t="e">
        <f ca="1">E00251537608721</f>
        <v>#NAME?</v>
      </c>
      <c r="B38434">
        <v>442</v>
      </c>
      <c r="C38434" t="s">
        <v>95</v>
      </c>
      <c r="D38434" s="1">
        <v>41284</v>
      </c>
      <c r="F38434">
        <v>2</v>
      </c>
      <c r="G38434">
        <v>57450</v>
      </c>
      <c r="H38434" t="s">
        <v>662</v>
      </c>
      <c r="J38434" t="s">
        <v>14</v>
      </c>
      <c r="K38434">
        <v>40</v>
      </c>
      <c r="L38434" t="s">
        <v>15</v>
      </c>
    </row>
    <row r="38435" spans="1:12">
      <c r="A38435" t="e">
        <f ca="1">E00251430292421</f>
        <v>#NAME?</v>
      </c>
      <c r="B38435">
        <v>1933</v>
      </c>
      <c r="C38435" t="s">
        <v>151</v>
      </c>
      <c r="D38435" s="1">
        <v>42958</v>
      </c>
      <c r="F38435">
        <v>2</v>
      </c>
      <c r="G38435">
        <v>29623</v>
      </c>
      <c r="H38435" t="s">
        <v>556</v>
      </c>
      <c r="J38435" t="s">
        <v>14</v>
      </c>
      <c r="K38435">
        <v>58</v>
      </c>
      <c r="L38435" t="s">
        <v>15</v>
      </c>
    </row>
    <row r="38436" spans="1:12">
      <c r="A38436" t="e">
        <f ca="1">E00251430292421</f>
        <v>#NAME?</v>
      </c>
      <c r="B38436">
        <v>1933</v>
      </c>
      <c r="C38436" t="s">
        <v>151</v>
      </c>
      <c r="D38436" s="1">
        <v>43017</v>
      </c>
      <c r="F38436">
        <v>2</v>
      </c>
      <c r="G38436">
        <v>4019</v>
      </c>
      <c r="H38436" t="s">
        <v>26</v>
      </c>
      <c r="J38436" t="s">
        <v>14</v>
      </c>
      <c r="K38436">
        <v>58</v>
      </c>
      <c r="L38436" t="s">
        <v>15</v>
      </c>
    </row>
    <row r="38437" spans="1:12">
      <c r="A38437" t="e">
        <f ca="1">E00251429922321</f>
        <v>#NAME?</v>
      </c>
      <c r="B38437">
        <v>464</v>
      </c>
      <c r="C38437" t="s">
        <v>45</v>
      </c>
      <c r="D38437" s="1">
        <v>42990</v>
      </c>
      <c r="F38437">
        <v>1</v>
      </c>
      <c r="G38437">
        <v>7272</v>
      </c>
      <c r="H38437" t="s">
        <v>395</v>
      </c>
      <c r="J38437" t="s">
        <v>14</v>
      </c>
      <c r="K38437">
        <v>62</v>
      </c>
      <c r="L38437" t="s">
        <v>15</v>
      </c>
    </row>
    <row r="38438" spans="1:12">
      <c r="A38438" t="e">
        <f ca="1">E00251612899521</f>
        <v>#NAME?</v>
      </c>
      <c r="B38438">
        <v>50</v>
      </c>
      <c r="C38438" t="s">
        <v>512</v>
      </c>
      <c r="D38438" s="1">
        <v>42016</v>
      </c>
      <c r="F38438">
        <v>1</v>
      </c>
      <c r="G38438">
        <v>4019</v>
      </c>
      <c r="H38438" t="s">
        <v>26</v>
      </c>
      <c r="J38438" t="s">
        <v>14</v>
      </c>
      <c r="K38438">
        <v>51</v>
      </c>
      <c r="L38438" t="s">
        <v>15</v>
      </c>
    </row>
    <row r="38439" spans="1:12">
      <c r="A38439" t="e">
        <f ca="1">E00251431431621</f>
        <v>#NAME?</v>
      </c>
      <c r="B38439">
        <v>1786</v>
      </c>
      <c r="C38439" t="s">
        <v>37</v>
      </c>
      <c r="D38439" s="1">
        <v>41028</v>
      </c>
      <c r="F38439">
        <v>1</v>
      </c>
      <c r="G38439">
        <v>9929</v>
      </c>
      <c r="H38439" t="s">
        <v>1395</v>
      </c>
      <c r="J38439" t="s">
        <v>14</v>
      </c>
      <c r="K38439">
        <v>40</v>
      </c>
      <c r="L38439" t="s">
        <v>15</v>
      </c>
    </row>
    <row r="38440" spans="1:12">
      <c r="A38440" t="e">
        <f ca="1">E00251532348621</f>
        <v>#NAME?</v>
      </c>
      <c r="B38440">
        <v>473</v>
      </c>
      <c r="C38440" t="s">
        <v>669</v>
      </c>
      <c r="D38440" s="1">
        <v>41424</v>
      </c>
      <c r="F38440">
        <v>1</v>
      </c>
      <c r="G38440">
        <v>4779</v>
      </c>
      <c r="H38440" t="s">
        <v>231</v>
      </c>
      <c r="J38440" t="s">
        <v>14</v>
      </c>
      <c r="K38440">
        <v>43</v>
      </c>
      <c r="L38440" t="s">
        <v>15</v>
      </c>
    </row>
    <row r="38441" spans="1:12">
      <c r="A38441" t="e">
        <f ca="1">E00251531920921</f>
        <v>#NAME?</v>
      </c>
      <c r="B38441">
        <v>1786</v>
      </c>
      <c r="C38441" t="s">
        <v>37</v>
      </c>
      <c r="D38441" s="1">
        <v>42198</v>
      </c>
      <c r="F38441">
        <v>1</v>
      </c>
      <c r="G38441">
        <v>71946</v>
      </c>
      <c r="H38441" t="s">
        <v>109</v>
      </c>
      <c r="J38441" t="s">
        <v>14</v>
      </c>
      <c r="K38441">
        <v>48</v>
      </c>
      <c r="L38441" t="s">
        <v>15</v>
      </c>
    </row>
    <row r="38442" spans="1:12">
      <c r="A38442" t="e">
        <f ca="1">E00251531920921</f>
        <v>#NAME?</v>
      </c>
      <c r="B38442">
        <v>1786</v>
      </c>
      <c r="C38442" t="s">
        <v>37</v>
      </c>
      <c r="D38442" s="1">
        <v>42473</v>
      </c>
      <c r="F38442">
        <v>1</v>
      </c>
      <c r="G38442">
        <v>56409</v>
      </c>
      <c r="H38442" t="s">
        <v>1656</v>
      </c>
      <c r="J38442" t="s">
        <v>14</v>
      </c>
      <c r="K38442">
        <v>48</v>
      </c>
      <c r="L38442" t="s">
        <v>15</v>
      </c>
    </row>
    <row r="38443" spans="1:12">
      <c r="A38443" t="e">
        <f ca="1">E00251427592921</f>
        <v>#NAME?</v>
      </c>
      <c r="B38443">
        <v>28</v>
      </c>
      <c r="C38443" t="s">
        <v>153</v>
      </c>
      <c r="D38443" s="1">
        <v>42412</v>
      </c>
      <c r="F38443">
        <v>2</v>
      </c>
      <c r="G38443">
        <v>2689</v>
      </c>
      <c r="H38443" t="s">
        <v>255</v>
      </c>
      <c r="J38443" t="s">
        <v>14</v>
      </c>
      <c r="K38443">
        <v>54</v>
      </c>
      <c r="L38443" t="s">
        <v>15</v>
      </c>
    </row>
    <row r="38444" spans="1:12">
      <c r="A38444" t="e">
        <f ca="1">E00251532612121</f>
        <v>#NAME?</v>
      </c>
      <c r="B38444">
        <v>6156</v>
      </c>
      <c r="C38444" t="s">
        <v>352</v>
      </c>
      <c r="D38444" s="1">
        <v>41859</v>
      </c>
      <c r="F38444">
        <v>2</v>
      </c>
      <c r="G38444">
        <v>4019</v>
      </c>
      <c r="H38444" t="s">
        <v>26</v>
      </c>
      <c r="J38444" t="s">
        <v>14</v>
      </c>
      <c r="K38444">
        <v>47</v>
      </c>
      <c r="L38444" t="s">
        <v>15</v>
      </c>
    </row>
    <row r="38445" spans="1:12">
      <c r="A38445" t="e">
        <f ca="1">E00251531920921</f>
        <v>#NAME?</v>
      </c>
      <c r="B38445">
        <v>729</v>
      </c>
      <c r="C38445" t="s">
        <v>68</v>
      </c>
      <c r="D38445" s="1">
        <v>41667</v>
      </c>
      <c r="E38445">
        <v>0</v>
      </c>
      <c r="F38445">
        <v>2</v>
      </c>
      <c r="G38445">
        <v>4149</v>
      </c>
      <c r="H38445" t="s">
        <v>1801</v>
      </c>
      <c r="J38445" t="s">
        <v>34</v>
      </c>
      <c r="K38445">
        <v>46</v>
      </c>
      <c r="L38445" t="s">
        <v>15</v>
      </c>
    </row>
    <row r="38446" spans="1:12">
      <c r="A38446" t="e">
        <f ca="1">E00251537608721</f>
        <v>#NAME?</v>
      </c>
      <c r="B38446">
        <v>442</v>
      </c>
      <c r="C38446" t="s">
        <v>95</v>
      </c>
      <c r="D38446" s="1">
        <v>42387</v>
      </c>
      <c r="F38446">
        <v>1</v>
      </c>
      <c r="G38446">
        <v>25201</v>
      </c>
      <c r="H38446" t="s">
        <v>668</v>
      </c>
      <c r="J38446" t="s">
        <v>14</v>
      </c>
      <c r="K38446">
        <v>43</v>
      </c>
      <c r="L38446" t="s">
        <v>15</v>
      </c>
    </row>
    <row r="38447" spans="1:12">
      <c r="A38447" t="e">
        <f ca="1">E00251532612121</f>
        <v>#NAME?</v>
      </c>
      <c r="B38447">
        <v>6156</v>
      </c>
      <c r="C38447" t="s">
        <v>352</v>
      </c>
      <c r="D38447" s="1">
        <v>42270</v>
      </c>
      <c r="F38447">
        <v>2</v>
      </c>
      <c r="G38447">
        <v>4019</v>
      </c>
      <c r="H38447" t="s">
        <v>26</v>
      </c>
      <c r="J38447" t="s">
        <v>14</v>
      </c>
      <c r="K38447">
        <v>48</v>
      </c>
      <c r="L38447" t="s">
        <v>15</v>
      </c>
    </row>
    <row r="38448" spans="1:12">
      <c r="A38448" t="e">
        <f ca="1">E00251537604621</f>
        <v>#NAME?</v>
      </c>
      <c r="B38448">
        <v>283</v>
      </c>
      <c r="C38448" t="s">
        <v>133</v>
      </c>
      <c r="D38448" s="1">
        <v>41549</v>
      </c>
      <c r="F38448">
        <v>1</v>
      </c>
      <c r="G38448">
        <v>7243</v>
      </c>
      <c r="H38448" t="s">
        <v>42</v>
      </c>
      <c r="J38448" t="s">
        <v>14</v>
      </c>
      <c r="K38448">
        <v>44</v>
      </c>
      <c r="L38448" t="s">
        <v>15</v>
      </c>
    </row>
    <row r="38449" spans="1:12">
      <c r="A38449" t="e">
        <f ca="1">E00251537604621</f>
        <v>#NAME?</v>
      </c>
      <c r="B38449">
        <v>283</v>
      </c>
      <c r="C38449" t="s">
        <v>133</v>
      </c>
      <c r="D38449" s="1">
        <v>42160</v>
      </c>
      <c r="F38449">
        <v>1</v>
      </c>
      <c r="G38449">
        <v>27800</v>
      </c>
      <c r="H38449" t="s">
        <v>145</v>
      </c>
      <c r="J38449" t="s">
        <v>14</v>
      </c>
      <c r="K38449">
        <v>46</v>
      </c>
      <c r="L38449" t="s">
        <v>15</v>
      </c>
    </row>
    <row r="38450" spans="1:12">
      <c r="A38450" t="e">
        <f ca="1">E00251430292421</f>
        <v>#NAME?</v>
      </c>
      <c r="B38450">
        <v>1933</v>
      </c>
      <c r="C38450" t="s">
        <v>151</v>
      </c>
      <c r="D38450" s="1">
        <v>42052</v>
      </c>
      <c r="F38450">
        <v>3</v>
      </c>
      <c r="G38450">
        <v>71947</v>
      </c>
      <c r="H38450" t="s">
        <v>992</v>
      </c>
      <c r="J38450" t="s">
        <v>14</v>
      </c>
      <c r="K38450">
        <v>56</v>
      </c>
      <c r="L38450" t="s">
        <v>15</v>
      </c>
    </row>
    <row r="38451" spans="1:12">
      <c r="A38451" t="e">
        <f ca="1">E00251713667221</f>
        <v>#NAME?</v>
      </c>
      <c r="B38451">
        <v>154</v>
      </c>
      <c r="C38451" t="s">
        <v>533</v>
      </c>
      <c r="D38451" s="1">
        <v>41838</v>
      </c>
      <c r="F38451">
        <v>1</v>
      </c>
      <c r="G38451">
        <v>2720</v>
      </c>
      <c r="H38451" t="s">
        <v>65</v>
      </c>
      <c r="J38451" t="s">
        <v>14</v>
      </c>
      <c r="K38451">
        <v>50</v>
      </c>
      <c r="L38451" t="s">
        <v>15</v>
      </c>
    </row>
    <row r="38452" spans="1:12">
      <c r="A38452" t="e">
        <f ca="1">E00251615344521</f>
        <v>#NAME?</v>
      </c>
      <c r="B38452">
        <v>86</v>
      </c>
      <c r="C38452" t="s">
        <v>77</v>
      </c>
      <c r="D38452" s="1">
        <v>42340</v>
      </c>
      <c r="F38452">
        <v>1</v>
      </c>
      <c r="G38452">
        <v>78703</v>
      </c>
      <c r="H38452" t="s">
        <v>1485</v>
      </c>
      <c r="I38452" t="s">
        <v>56</v>
      </c>
      <c r="J38452" t="s">
        <v>57</v>
      </c>
      <c r="K38452">
        <v>60</v>
      </c>
      <c r="L38452" t="s">
        <v>22</v>
      </c>
    </row>
    <row r="38453" spans="1:12">
      <c r="A38453" t="e">
        <f ca="1">E00251532612121</f>
        <v>#NAME?</v>
      </c>
      <c r="B38453">
        <v>6156</v>
      </c>
      <c r="C38453" t="s">
        <v>352</v>
      </c>
      <c r="D38453" s="1">
        <v>42040</v>
      </c>
      <c r="F38453">
        <v>1</v>
      </c>
      <c r="G38453">
        <v>4019</v>
      </c>
      <c r="H38453" t="s">
        <v>26</v>
      </c>
      <c r="J38453" t="s">
        <v>14</v>
      </c>
      <c r="K38453">
        <v>48</v>
      </c>
      <c r="L38453" t="s">
        <v>15</v>
      </c>
    </row>
    <row r="38454" spans="1:12">
      <c r="A38454" t="e">
        <f ca="1">E00251612899521</f>
        <v>#NAME?</v>
      </c>
      <c r="B38454">
        <v>50</v>
      </c>
      <c r="C38454" t="s">
        <v>512</v>
      </c>
      <c r="D38454" s="1">
        <v>41992</v>
      </c>
      <c r="F38454">
        <v>1</v>
      </c>
      <c r="G38454">
        <v>4019</v>
      </c>
      <c r="H38454" t="s">
        <v>26</v>
      </c>
      <c r="J38454" t="s">
        <v>14</v>
      </c>
      <c r="K38454">
        <v>51</v>
      </c>
      <c r="L38454" t="s">
        <v>15</v>
      </c>
    </row>
    <row r="38455" spans="1:12">
      <c r="A38455" t="e">
        <f ca="1">E00251427592921</f>
        <v>#NAME?</v>
      </c>
      <c r="B38455">
        <v>28</v>
      </c>
      <c r="C38455" t="s">
        <v>153</v>
      </c>
      <c r="D38455" s="1">
        <v>42929</v>
      </c>
      <c r="F38455">
        <v>1</v>
      </c>
      <c r="G38455">
        <v>6918</v>
      </c>
      <c r="H38455" t="s">
        <v>443</v>
      </c>
      <c r="J38455" t="s">
        <v>14</v>
      </c>
      <c r="K38455">
        <v>55</v>
      </c>
      <c r="L38455" t="s">
        <v>15</v>
      </c>
    </row>
    <row r="38456" spans="1:12">
      <c r="A38456" t="e">
        <f ca="1">E00251427592921</f>
        <v>#NAME?</v>
      </c>
      <c r="B38456">
        <v>4991</v>
      </c>
      <c r="C38456" t="s">
        <v>838</v>
      </c>
      <c r="D38456" s="1">
        <v>41853</v>
      </c>
      <c r="F38456">
        <v>1</v>
      </c>
      <c r="G38456">
        <v>6929</v>
      </c>
      <c r="H38456" t="s">
        <v>36</v>
      </c>
      <c r="I38456" t="s">
        <v>148</v>
      </c>
      <c r="J38456" t="s">
        <v>57</v>
      </c>
      <c r="K38456">
        <v>52</v>
      </c>
      <c r="L38456" t="s">
        <v>15</v>
      </c>
    </row>
    <row r="38457" spans="1:12">
      <c r="A38457" t="e">
        <f ca="1">E00251615344521</f>
        <v>#NAME?</v>
      </c>
      <c r="B38457">
        <v>94</v>
      </c>
      <c r="C38457" t="s">
        <v>74</v>
      </c>
      <c r="D38457" s="1">
        <v>42256</v>
      </c>
      <c r="F38457">
        <v>1</v>
      </c>
      <c r="G38457">
        <v>71940</v>
      </c>
      <c r="H38457" t="s">
        <v>135</v>
      </c>
      <c r="J38457" t="s">
        <v>14</v>
      </c>
      <c r="K38457">
        <v>60</v>
      </c>
      <c r="L38457" t="s">
        <v>15</v>
      </c>
    </row>
    <row r="38458" spans="1:12">
      <c r="A38458" t="e">
        <f ca="1">E00251532348621</f>
        <v>#NAME?</v>
      </c>
      <c r="B38458">
        <v>473</v>
      </c>
      <c r="C38458" t="s">
        <v>669</v>
      </c>
      <c r="D38458" s="1">
        <v>42524</v>
      </c>
      <c r="F38458">
        <v>1</v>
      </c>
      <c r="G38458">
        <v>7231</v>
      </c>
      <c r="H38458" t="s">
        <v>128</v>
      </c>
      <c r="J38458" t="s">
        <v>14</v>
      </c>
      <c r="K38458">
        <v>46</v>
      </c>
      <c r="L38458" t="s">
        <v>15</v>
      </c>
    </row>
    <row r="38459" spans="1:12">
      <c r="A38459" t="e">
        <f ca="1">E00251430292421</f>
        <v>#NAME?</v>
      </c>
      <c r="B38459">
        <v>1933</v>
      </c>
      <c r="C38459" t="s">
        <v>151</v>
      </c>
      <c r="D38459" s="1">
        <v>42976</v>
      </c>
      <c r="F38459">
        <v>1</v>
      </c>
      <c r="G38459">
        <v>4019</v>
      </c>
      <c r="H38459" t="s">
        <v>26</v>
      </c>
      <c r="J38459" t="s">
        <v>14</v>
      </c>
      <c r="K38459">
        <v>58</v>
      </c>
      <c r="L38459" t="s">
        <v>15</v>
      </c>
    </row>
    <row r="38460" spans="1:12">
      <c r="A38460" t="e">
        <f ca="1">E00251531920921</f>
        <v>#NAME?</v>
      </c>
      <c r="B38460">
        <v>729</v>
      </c>
      <c r="C38460" t="s">
        <v>68</v>
      </c>
      <c r="D38460" s="1">
        <v>42976</v>
      </c>
      <c r="F38460">
        <v>1</v>
      </c>
      <c r="G38460">
        <v>7840</v>
      </c>
      <c r="H38460" t="s">
        <v>55</v>
      </c>
      <c r="I38460" t="s">
        <v>56</v>
      </c>
      <c r="J38460" t="s">
        <v>57</v>
      </c>
      <c r="K38460">
        <v>50</v>
      </c>
      <c r="L38460" t="s">
        <v>22</v>
      </c>
    </row>
    <row r="38461" spans="1:12">
      <c r="A38461" t="e">
        <f ca="1">E00251430292421</f>
        <v>#NAME?</v>
      </c>
      <c r="B38461">
        <v>1933</v>
      </c>
      <c r="C38461" t="s">
        <v>151</v>
      </c>
      <c r="D38461" s="1">
        <v>43007</v>
      </c>
      <c r="F38461">
        <v>1</v>
      </c>
      <c r="G38461">
        <v>37311</v>
      </c>
      <c r="H38461" t="s">
        <v>745</v>
      </c>
      <c r="J38461" t="s">
        <v>14</v>
      </c>
      <c r="K38461">
        <v>58</v>
      </c>
      <c r="L38461" t="s">
        <v>15</v>
      </c>
    </row>
    <row r="38462" spans="1:12">
      <c r="A38462" t="e">
        <f ca="1">E00251612899521</f>
        <v>#NAME?</v>
      </c>
      <c r="B38462">
        <v>50</v>
      </c>
      <c r="C38462" t="s">
        <v>512</v>
      </c>
      <c r="D38462" s="1">
        <v>42136</v>
      </c>
      <c r="F38462">
        <v>1</v>
      </c>
      <c r="G38462">
        <v>4019</v>
      </c>
      <c r="H38462" t="s">
        <v>26</v>
      </c>
      <c r="J38462" t="s">
        <v>14</v>
      </c>
      <c r="K38462">
        <v>52</v>
      </c>
      <c r="L38462" t="s">
        <v>15</v>
      </c>
    </row>
    <row r="38463" spans="1:12">
      <c r="A38463" t="e">
        <f ca="1">E00251612899521</f>
        <v>#NAME?</v>
      </c>
      <c r="B38463">
        <v>50</v>
      </c>
      <c r="C38463" t="s">
        <v>512</v>
      </c>
      <c r="D38463" s="1">
        <v>41764</v>
      </c>
      <c r="F38463">
        <v>1</v>
      </c>
      <c r="G38463">
        <v>30983</v>
      </c>
      <c r="H38463" t="s">
        <v>325</v>
      </c>
      <c r="J38463" t="s">
        <v>14</v>
      </c>
      <c r="K38463">
        <v>51</v>
      </c>
      <c r="L38463" t="s">
        <v>15</v>
      </c>
    </row>
    <row r="38464" spans="1:12">
      <c r="A38464" t="e">
        <f ca="1">E00251529457121</f>
        <v>#NAME?</v>
      </c>
      <c r="B38464">
        <v>167</v>
      </c>
      <c r="C38464" t="s">
        <v>549</v>
      </c>
      <c r="D38464" s="1">
        <v>42152</v>
      </c>
      <c r="F38464">
        <v>1</v>
      </c>
      <c r="G38464">
        <v>8798</v>
      </c>
      <c r="H38464" t="s">
        <v>314</v>
      </c>
      <c r="J38464" t="s">
        <v>14</v>
      </c>
      <c r="K38464">
        <v>45</v>
      </c>
      <c r="L38464" t="s">
        <v>15</v>
      </c>
    </row>
    <row r="38465" spans="1:12">
      <c r="A38465" t="e">
        <f ca="1">E00251615344521</f>
        <v>#NAME?</v>
      </c>
      <c r="B38465">
        <v>94</v>
      </c>
      <c r="C38465" t="s">
        <v>74</v>
      </c>
      <c r="D38465" s="1">
        <v>41583</v>
      </c>
      <c r="F38465">
        <v>5</v>
      </c>
      <c r="G38465">
        <v>6256</v>
      </c>
      <c r="H38465" t="s">
        <v>1241</v>
      </c>
      <c r="J38465" t="s">
        <v>14</v>
      </c>
      <c r="K38465">
        <v>58</v>
      </c>
      <c r="L38465" t="s">
        <v>15</v>
      </c>
    </row>
    <row r="38466" spans="1:12">
      <c r="A38466" t="e">
        <f ca="1">E00251532254321</f>
        <v>#NAME?</v>
      </c>
      <c r="B38466">
        <v>481</v>
      </c>
      <c r="C38466" t="s">
        <v>402</v>
      </c>
      <c r="D38466" s="1">
        <v>42543</v>
      </c>
      <c r="F38466">
        <v>3</v>
      </c>
      <c r="G38466">
        <v>2724</v>
      </c>
      <c r="H38466" t="s">
        <v>73</v>
      </c>
      <c r="J38466" t="s">
        <v>14</v>
      </c>
      <c r="K38466">
        <v>52</v>
      </c>
      <c r="L38466" t="s">
        <v>15</v>
      </c>
    </row>
    <row r="38467" spans="1:12">
      <c r="A38467" t="e">
        <f ca="1">E00251532254321</f>
        <v>#NAME?</v>
      </c>
      <c r="B38467">
        <v>485</v>
      </c>
      <c r="C38467" t="s">
        <v>241</v>
      </c>
      <c r="D38467" s="1">
        <v>41159</v>
      </c>
      <c r="F38467">
        <v>1</v>
      </c>
      <c r="G38467">
        <v>99520</v>
      </c>
      <c r="H38467" t="s">
        <v>1086</v>
      </c>
      <c r="J38467" t="s">
        <v>14</v>
      </c>
      <c r="K38467">
        <v>48</v>
      </c>
      <c r="L38467" t="s">
        <v>15</v>
      </c>
    </row>
    <row r="38468" spans="1:12">
      <c r="A38468" t="e">
        <f ca="1">E00251532254321</f>
        <v>#NAME?</v>
      </c>
      <c r="B38468">
        <v>485</v>
      </c>
      <c r="C38468" t="s">
        <v>241</v>
      </c>
      <c r="D38468" s="1">
        <v>42105</v>
      </c>
      <c r="F38468">
        <v>6</v>
      </c>
      <c r="G38468">
        <v>3051</v>
      </c>
      <c r="H38468" t="s">
        <v>13</v>
      </c>
      <c r="J38468" t="s">
        <v>14</v>
      </c>
      <c r="K38468">
        <v>50</v>
      </c>
      <c r="L38468" t="s">
        <v>15</v>
      </c>
    </row>
    <row r="38469" spans="1:12">
      <c r="A38469" t="e">
        <f ca="1">E00251532254321</f>
        <v>#NAME?</v>
      </c>
      <c r="B38469">
        <v>485</v>
      </c>
      <c r="C38469" t="s">
        <v>241</v>
      </c>
      <c r="D38469" s="1">
        <v>42465</v>
      </c>
      <c r="F38469">
        <v>4</v>
      </c>
      <c r="G38469">
        <v>6262</v>
      </c>
      <c r="H38469" t="s">
        <v>590</v>
      </c>
      <c r="J38469" t="s">
        <v>14</v>
      </c>
      <c r="K38469">
        <v>51</v>
      </c>
      <c r="L38469" t="s">
        <v>15</v>
      </c>
    </row>
    <row r="38470" spans="1:12">
      <c r="A38470" t="e">
        <f ca="1">E00251532254321</f>
        <v>#NAME?</v>
      </c>
      <c r="B38470">
        <v>485</v>
      </c>
      <c r="C38470" t="s">
        <v>241</v>
      </c>
      <c r="D38470" s="1">
        <v>42472</v>
      </c>
      <c r="F38470">
        <v>1</v>
      </c>
      <c r="G38470">
        <v>3829</v>
      </c>
      <c r="H38470" t="s">
        <v>419</v>
      </c>
      <c r="J38470" t="s">
        <v>14</v>
      </c>
      <c r="K38470">
        <v>51</v>
      </c>
      <c r="L38470" t="s">
        <v>15</v>
      </c>
    </row>
    <row r="38471" spans="1:12">
      <c r="A38471" t="e">
        <f ca="1">E00251615344521</f>
        <v>#NAME?</v>
      </c>
      <c r="B38471">
        <v>94</v>
      </c>
      <c r="C38471" t="s">
        <v>74</v>
      </c>
      <c r="D38471" s="1">
        <v>42023</v>
      </c>
      <c r="F38471">
        <v>1</v>
      </c>
      <c r="G38471">
        <v>72291</v>
      </c>
      <c r="H38471" t="s">
        <v>675</v>
      </c>
      <c r="J38471" t="s">
        <v>14</v>
      </c>
      <c r="K38471">
        <v>59</v>
      </c>
      <c r="L38471" t="s">
        <v>15</v>
      </c>
    </row>
    <row r="38472" spans="1:12">
      <c r="A38472" t="e">
        <f ca="1">E00251615344521</f>
        <v>#NAME?</v>
      </c>
      <c r="B38472">
        <v>94</v>
      </c>
      <c r="C38472" t="s">
        <v>74</v>
      </c>
      <c r="D38472" s="1">
        <v>42509</v>
      </c>
      <c r="F38472">
        <v>1</v>
      </c>
      <c r="G38472">
        <v>3829</v>
      </c>
      <c r="H38472" t="s">
        <v>419</v>
      </c>
      <c r="J38472" t="s">
        <v>14</v>
      </c>
      <c r="K38472">
        <v>60</v>
      </c>
      <c r="L38472" t="s">
        <v>15</v>
      </c>
    </row>
    <row r="38473" spans="1:12">
      <c r="A38473" t="e">
        <f ca="1">E00251430292421</f>
        <v>#NAME?</v>
      </c>
      <c r="B38473">
        <v>1933</v>
      </c>
      <c r="C38473" t="s">
        <v>151</v>
      </c>
      <c r="D38473" s="1">
        <v>42318</v>
      </c>
      <c r="F38473">
        <v>1</v>
      </c>
      <c r="G38473">
        <v>3804</v>
      </c>
      <c r="H38473" t="s">
        <v>71</v>
      </c>
      <c r="J38473" t="s">
        <v>14</v>
      </c>
      <c r="K38473">
        <v>56</v>
      </c>
      <c r="L38473" t="s">
        <v>15</v>
      </c>
    </row>
    <row r="38474" spans="1:12">
      <c r="A38474" t="e">
        <f ca="1">E00251531920921</f>
        <v>#NAME?</v>
      </c>
      <c r="B38474">
        <v>729</v>
      </c>
      <c r="C38474" t="s">
        <v>68</v>
      </c>
      <c r="D38474" s="1">
        <v>41858</v>
      </c>
      <c r="F38474">
        <v>1</v>
      </c>
      <c r="G38474">
        <v>5990</v>
      </c>
      <c r="H38474" t="s">
        <v>60</v>
      </c>
      <c r="I38474" t="s">
        <v>56</v>
      </c>
      <c r="J38474" t="s">
        <v>57</v>
      </c>
      <c r="K38474">
        <v>47</v>
      </c>
      <c r="L38474" t="s">
        <v>15</v>
      </c>
    </row>
    <row r="38475" spans="1:12">
      <c r="A38475" t="e">
        <f ca="1">E00251529545321</f>
        <v>#NAME?</v>
      </c>
      <c r="B38475">
        <v>4893</v>
      </c>
      <c r="C38475" t="s">
        <v>426</v>
      </c>
      <c r="D38475" s="1">
        <v>41665</v>
      </c>
      <c r="F38475">
        <v>1</v>
      </c>
      <c r="G38475">
        <v>7245</v>
      </c>
      <c r="H38475" t="s">
        <v>116</v>
      </c>
      <c r="I38475" t="s">
        <v>148</v>
      </c>
      <c r="J38475" t="s">
        <v>57</v>
      </c>
      <c r="K38475">
        <v>50</v>
      </c>
      <c r="L38475" t="s">
        <v>15</v>
      </c>
    </row>
    <row r="38476" spans="1:12">
      <c r="A38476" t="e">
        <f ca="1">E00251532254321</f>
        <v>#NAME?</v>
      </c>
      <c r="B38476">
        <v>485</v>
      </c>
      <c r="C38476" t="s">
        <v>241</v>
      </c>
      <c r="D38476" s="1">
        <v>43017</v>
      </c>
      <c r="F38476">
        <v>1</v>
      </c>
      <c r="G38476">
        <v>4539</v>
      </c>
      <c r="H38476" t="s">
        <v>673</v>
      </c>
      <c r="J38476" t="s">
        <v>14</v>
      </c>
      <c r="K38476">
        <v>53</v>
      </c>
      <c r="L38476" t="s">
        <v>15</v>
      </c>
    </row>
    <row r="38477" spans="1:12">
      <c r="A38477" t="e">
        <f ca="1">E00251529457121</f>
        <v>#NAME?</v>
      </c>
      <c r="B38477">
        <v>167</v>
      </c>
      <c r="C38477" t="s">
        <v>549</v>
      </c>
      <c r="D38477" s="1">
        <v>41729</v>
      </c>
      <c r="F38477">
        <v>1</v>
      </c>
      <c r="G38477">
        <v>5950</v>
      </c>
      <c r="H38477" t="s">
        <v>24</v>
      </c>
      <c r="J38477" t="s">
        <v>14</v>
      </c>
      <c r="K38477">
        <v>43</v>
      </c>
      <c r="L38477" t="s">
        <v>15</v>
      </c>
    </row>
    <row r="38478" spans="1:12">
      <c r="A38478" t="e">
        <f ca="1">E00251615344521</f>
        <v>#NAME?</v>
      </c>
      <c r="B38478">
        <v>94</v>
      </c>
      <c r="C38478" t="s">
        <v>74</v>
      </c>
      <c r="D38478" s="1">
        <v>41415</v>
      </c>
      <c r="F38478">
        <v>2</v>
      </c>
      <c r="G38478">
        <v>5990</v>
      </c>
      <c r="H38478" t="s">
        <v>60</v>
      </c>
      <c r="J38478" t="s">
        <v>14</v>
      </c>
      <c r="K38478">
        <v>57</v>
      </c>
      <c r="L38478" t="s">
        <v>15</v>
      </c>
    </row>
    <row r="38479" spans="1:12">
      <c r="A38479" t="e">
        <f ca="1">E00251517759721</f>
        <v>#NAME?</v>
      </c>
      <c r="B38479">
        <v>105</v>
      </c>
      <c r="C38479" t="s">
        <v>682</v>
      </c>
      <c r="D38479" s="1">
        <v>41543</v>
      </c>
      <c r="F38479">
        <v>3</v>
      </c>
      <c r="G38479">
        <v>4019</v>
      </c>
      <c r="H38479" t="s">
        <v>26</v>
      </c>
      <c r="J38479" t="s">
        <v>14</v>
      </c>
      <c r="K38479">
        <v>57</v>
      </c>
      <c r="L38479" t="s">
        <v>15</v>
      </c>
    </row>
    <row r="38480" spans="1:12">
      <c r="A38480" t="e">
        <f ca="1">E00251517759721</f>
        <v>#NAME?</v>
      </c>
      <c r="B38480">
        <v>105</v>
      </c>
      <c r="C38480" t="s">
        <v>682</v>
      </c>
      <c r="D38480" s="1">
        <v>41757</v>
      </c>
      <c r="F38480">
        <v>1</v>
      </c>
      <c r="G38480">
        <v>4019</v>
      </c>
      <c r="H38480" t="s">
        <v>26</v>
      </c>
      <c r="J38480" t="s">
        <v>14</v>
      </c>
      <c r="K38480">
        <v>57</v>
      </c>
      <c r="L38480" t="s">
        <v>15</v>
      </c>
    </row>
    <row r="38481" spans="1:12">
      <c r="A38481" t="e">
        <f ca="1">E00251429922321</f>
        <v>#NAME?</v>
      </c>
      <c r="B38481">
        <v>772</v>
      </c>
      <c r="C38481" t="s">
        <v>170</v>
      </c>
      <c r="D38481" s="1">
        <v>40929</v>
      </c>
      <c r="E38481">
        <v>3</v>
      </c>
      <c r="F38481">
        <v>2</v>
      </c>
      <c r="G38481">
        <v>7384</v>
      </c>
      <c r="H38481" t="s">
        <v>991</v>
      </c>
      <c r="J38481" t="s">
        <v>34</v>
      </c>
      <c r="K38481">
        <v>56</v>
      </c>
      <c r="L38481" t="s">
        <v>15</v>
      </c>
    </row>
    <row r="38482" spans="1:12">
      <c r="A38482" t="e">
        <f ca="1">E00251615344521</f>
        <v>#NAME?</v>
      </c>
      <c r="B38482">
        <v>94</v>
      </c>
      <c r="C38482" t="s">
        <v>74</v>
      </c>
      <c r="D38482" s="1">
        <v>42810</v>
      </c>
      <c r="F38482">
        <v>1</v>
      </c>
      <c r="G38482">
        <v>79029</v>
      </c>
      <c r="H38482" t="s">
        <v>21</v>
      </c>
      <c r="J38482" t="s">
        <v>14</v>
      </c>
      <c r="K38482">
        <v>61</v>
      </c>
      <c r="L38482" t="s">
        <v>22</v>
      </c>
    </row>
    <row r="38483" spans="1:12">
      <c r="A38483" t="e">
        <f ca="1">E00251615344521</f>
        <v>#NAME?</v>
      </c>
      <c r="B38483">
        <v>86</v>
      </c>
      <c r="C38483" t="s">
        <v>77</v>
      </c>
      <c r="D38483" s="1">
        <v>42130</v>
      </c>
      <c r="F38483">
        <v>1</v>
      </c>
      <c r="G38483">
        <v>7242</v>
      </c>
      <c r="H38483" t="s">
        <v>93</v>
      </c>
      <c r="I38483" t="s">
        <v>56</v>
      </c>
      <c r="J38483" t="s">
        <v>57</v>
      </c>
      <c r="K38483">
        <v>59</v>
      </c>
      <c r="L38483" t="s">
        <v>15</v>
      </c>
    </row>
    <row r="38484" spans="1:12">
      <c r="A38484" t="e">
        <f ca="1">E00251532812721</f>
        <v>#NAME?</v>
      </c>
      <c r="B38484">
        <v>7505</v>
      </c>
      <c r="C38484" t="s">
        <v>209</v>
      </c>
      <c r="D38484" s="1">
        <v>42306</v>
      </c>
      <c r="F38484">
        <v>1</v>
      </c>
      <c r="G38484">
        <v>3051</v>
      </c>
      <c r="H38484" t="s">
        <v>13</v>
      </c>
      <c r="J38484" t="s">
        <v>14</v>
      </c>
      <c r="K38484">
        <v>60</v>
      </c>
      <c r="L38484" t="s">
        <v>15</v>
      </c>
    </row>
    <row r="38485" spans="1:12">
      <c r="A38485" t="e">
        <f ca="1">E00251512352121</f>
        <v>#NAME?</v>
      </c>
      <c r="B38485">
        <v>767</v>
      </c>
      <c r="C38485" t="s">
        <v>658</v>
      </c>
      <c r="D38485" s="1">
        <v>43057</v>
      </c>
      <c r="F38485">
        <v>1</v>
      </c>
      <c r="G38485">
        <v>41010</v>
      </c>
      <c r="H38485" t="s">
        <v>960</v>
      </c>
      <c r="I38485" t="s">
        <v>56</v>
      </c>
      <c r="J38485" t="s">
        <v>57</v>
      </c>
      <c r="K38485">
        <v>56</v>
      </c>
      <c r="L38485" t="s">
        <v>15</v>
      </c>
    </row>
    <row r="38486" spans="1:12">
      <c r="A38486" t="e">
        <f ca="1">E00251713667221</f>
        <v>#NAME?</v>
      </c>
      <c r="B38486">
        <v>154</v>
      </c>
      <c r="C38486" t="s">
        <v>533</v>
      </c>
      <c r="D38486" s="1">
        <v>42936</v>
      </c>
      <c r="F38486">
        <v>1</v>
      </c>
      <c r="G38486">
        <v>5990</v>
      </c>
      <c r="H38486" t="s">
        <v>60</v>
      </c>
      <c r="J38486" t="s">
        <v>14</v>
      </c>
      <c r="K38486">
        <v>53</v>
      </c>
      <c r="L38486" t="s">
        <v>15</v>
      </c>
    </row>
    <row r="38487" spans="1:12">
      <c r="A38487" t="e">
        <f ca="1">E00251713667221</f>
        <v>#NAME?</v>
      </c>
      <c r="B38487">
        <v>5994</v>
      </c>
      <c r="C38487" t="s">
        <v>311</v>
      </c>
      <c r="D38487" s="1">
        <v>42210</v>
      </c>
      <c r="F38487">
        <v>1</v>
      </c>
      <c r="G38487">
        <v>5990</v>
      </c>
      <c r="H38487" t="s">
        <v>60</v>
      </c>
      <c r="I38487" t="s">
        <v>56</v>
      </c>
      <c r="J38487" t="s">
        <v>57</v>
      </c>
      <c r="K38487">
        <v>51</v>
      </c>
      <c r="L38487" t="s">
        <v>15</v>
      </c>
    </row>
    <row r="38488" spans="1:12">
      <c r="A38488" t="e">
        <f ca="1">E00251713667221</f>
        <v>#NAME?</v>
      </c>
      <c r="B38488">
        <v>154</v>
      </c>
      <c r="C38488" t="s">
        <v>533</v>
      </c>
      <c r="D38488" s="1">
        <v>41311</v>
      </c>
      <c r="F38488">
        <v>1</v>
      </c>
      <c r="G38488">
        <v>2169</v>
      </c>
      <c r="H38488" t="s">
        <v>40</v>
      </c>
      <c r="J38488" t="s">
        <v>14</v>
      </c>
      <c r="K38488">
        <v>48</v>
      </c>
      <c r="L38488" t="s">
        <v>15</v>
      </c>
    </row>
    <row r="38489" spans="1:12">
      <c r="A38489" t="e">
        <f ca="1">E00251713667221</f>
        <v>#NAME?</v>
      </c>
      <c r="B38489">
        <v>154</v>
      </c>
      <c r="C38489" t="s">
        <v>533</v>
      </c>
      <c r="D38489" s="1">
        <v>41904</v>
      </c>
      <c r="F38489">
        <v>1</v>
      </c>
      <c r="G38489">
        <v>2720</v>
      </c>
      <c r="H38489" t="s">
        <v>65</v>
      </c>
      <c r="J38489" t="s">
        <v>14</v>
      </c>
      <c r="K38489">
        <v>50</v>
      </c>
      <c r="L38489" t="s">
        <v>15</v>
      </c>
    </row>
    <row r="38490" spans="1:12">
      <c r="A38490" t="e">
        <f ca="1">E00251528672121</f>
        <v>#NAME?</v>
      </c>
      <c r="B38490">
        <v>292</v>
      </c>
      <c r="C38490" t="s">
        <v>467</v>
      </c>
      <c r="D38490" s="1">
        <v>42781</v>
      </c>
      <c r="F38490">
        <v>1</v>
      </c>
      <c r="G38490">
        <v>2809</v>
      </c>
      <c r="H38490" t="s">
        <v>90</v>
      </c>
      <c r="J38490" t="s">
        <v>14</v>
      </c>
      <c r="K38490">
        <v>51</v>
      </c>
      <c r="L38490" t="s">
        <v>15</v>
      </c>
    </row>
    <row r="38491" spans="1:12">
      <c r="A38491" t="e">
        <f ca="1">E00251713667221</f>
        <v>#NAME?</v>
      </c>
      <c r="B38491">
        <v>154</v>
      </c>
      <c r="C38491" t="s">
        <v>533</v>
      </c>
      <c r="D38491" s="1">
        <v>42447</v>
      </c>
      <c r="F38491">
        <v>1</v>
      </c>
      <c r="G38491">
        <v>84500</v>
      </c>
      <c r="H38491" t="s">
        <v>511</v>
      </c>
      <c r="J38491" t="s">
        <v>14</v>
      </c>
      <c r="K38491">
        <v>52</v>
      </c>
      <c r="L38491" t="s">
        <v>15</v>
      </c>
    </row>
    <row r="38492" spans="1:12">
      <c r="A38492" t="e">
        <f ca="1">E00251528672121</f>
        <v>#NAME?</v>
      </c>
      <c r="B38492">
        <v>292</v>
      </c>
      <c r="C38492" t="s">
        <v>467</v>
      </c>
      <c r="D38492" s="1">
        <v>42816</v>
      </c>
      <c r="F38492">
        <v>1</v>
      </c>
      <c r="G38492">
        <v>72632</v>
      </c>
      <c r="H38492" t="s">
        <v>107</v>
      </c>
      <c r="J38492" t="s">
        <v>14</v>
      </c>
      <c r="K38492">
        <v>51</v>
      </c>
      <c r="L38492" t="s">
        <v>15</v>
      </c>
    </row>
    <row r="38493" spans="1:12">
      <c r="A38493" t="e">
        <f ca="1">E00251532812721</f>
        <v>#NAME?</v>
      </c>
      <c r="B38493">
        <v>7207</v>
      </c>
      <c r="C38493" t="s">
        <v>287</v>
      </c>
      <c r="D38493" s="1">
        <v>42891</v>
      </c>
      <c r="F38493">
        <v>2</v>
      </c>
      <c r="G38493">
        <v>7869</v>
      </c>
      <c r="H38493" t="s">
        <v>470</v>
      </c>
      <c r="I38493" t="s">
        <v>148</v>
      </c>
      <c r="J38493" t="s">
        <v>57</v>
      </c>
      <c r="K38493">
        <v>62</v>
      </c>
      <c r="L38493" t="s">
        <v>22</v>
      </c>
    </row>
    <row r="38494" spans="1:12">
      <c r="A38494" t="e">
        <f ca="1">E00251532812721</f>
        <v>#NAME?</v>
      </c>
      <c r="B38494">
        <v>7505</v>
      </c>
      <c r="C38494" t="s">
        <v>209</v>
      </c>
      <c r="D38494" s="1">
        <v>42325</v>
      </c>
      <c r="F38494">
        <v>3</v>
      </c>
      <c r="G38494">
        <v>72190</v>
      </c>
      <c r="H38494" t="s">
        <v>341</v>
      </c>
      <c r="J38494" t="s">
        <v>14</v>
      </c>
      <c r="K38494">
        <v>60</v>
      </c>
      <c r="L38494" t="s">
        <v>15</v>
      </c>
    </row>
    <row r="38495" spans="1:12">
      <c r="A38495" t="e">
        <f ca="1">E00251713667221</f>
        <v>#NAME?</v>
      </c>
      <c r="B38495">
        <v>154</v>
      </c>
      <c r="C38495" t="s">
        <v>533</v>
      </c>
      <c r="D38495" s="1">
        <v>42615</v>
      </c>
      <c r="F38495">
        <v>1</v>
      </c>
      <c r="G38495">
        <v>81221</v>
      </c>
      <c r="H38495" t="s">
        <v>523</v>
      </c>
      <c r="J38495" t="s">
        <v>14</v>
      </c>
      <c r="K38495">
        <v>52</v>
      </c>
      <c r="L38495" t="s">
        <v>15</v>
      </c>
    </row>
    <row r="38496" spans="1:12">
      <c r="A38496" t="e">
        <f ca="1">E00251532812721</f>
        <v>#NAME?</v>
      </c>
      <c r="B38496">
        <v>7505</v>
      </c>
      <c r="C38496" t="s">
        <v>209</v>
      </c>
      <c r="D38496" s="1">
        <v>42038</v>
      </c>
      <c r="F38496">
        <v>1</v>
      </c>
      <c r="G38496">
        <v>3051</v>
      </c>
      <c r="H38496" t="s">
        <v>13</v>
      </c>
      <c r="J38496" t="s">
        <v>14</v>
      </c>
      <c r="K38496">
        <v>59</v>
      </c>
      <c r="L38496" t="s">
        <v>15</v>
      </c>
    </row>
    <row r="38497" spans="1:12">
      <c r="A38497" t="e">
        <f ca="1">E00251532812721</f>
        <v>#NAME?</v>
      </c>
      <c r="B38497">
        <v>7505</v>
      </c>
      <c r="C38497" t="s">
        <v>209</v>
      </c>
      <c r="D38497" s="1">
        <v>42166</v>
      </c>
      <c r="F38497">
        <v>1</v>
      </c>
      <c r="G38497">
        <v>7243</v>
      </c>
      <c r="H38497" t="s">
        <v>42</v>
      </c>
      <c r="J38497" t="s">
        <v>14</v>
      </c>
      <c r="K38497">
        <v>60</v>
      </c>
      <c r="L38497" t="s">
        <v>15</v>
      </c>
    </row>
    <row r="38498" spans="1:12">
      <c r="A38498" t="e">
        <f ca="1">E00251713667221</f>
        <v>#NAME?</v>
      </c>
      <c r="B38498">
        <v>154</v>
      </c>
      <c r="C38498" t="s">
        <v>533</v>
      </c>
      <c r="D38498" s="1">
        <v>41803</v>
      </c>
      <c r="F38498">
        <v>3</v>
      </c>
      <c r="G38498">
        <v>27800</v>
      </c>
      <c r="H38498" t="s">
        <v>145</v>
      </c>
      <c r="J38498" t="s">
        <v>14</v>
      </c>
      <c r="K38498">
        <v>50</v>
      </c>
      <c r="L38498" t="s">
        <v>15</v>
      </c>
    </row>
    <row r="38499" spans="1:12">
      <c r="A38499" t="e">
        <f ca="1">E00251532812721</f>
        <v>#NAME?</v>
      </c>
      <c r="B38499">
        <v>7505</v>
      </c>
      <c r="C38499" t="s">
        <v>209</v>
      </c>
      <c r="D38499" s="1">
        <v>42815</v>
      </c>
      <c r="F38499">
        <v>1</v>
      </c>
      <c r="G38499">
        <v>7804</v>
      </c>
      <c r="H38499" t="s">
        <v>43</v>
      </c>
      <c r="J38499" t="s">
        <v>14</v>
      </c>
      <c r="K38499">
        <v>62</v>
      </c>
      <c r="L38499" t="s">
        <v>22</v>
      </c>
    </row>
    <row r="38500" spans="1:12">
      <c r="A38500" t="e">
        <f ca="1">E00251532812721</f>
        <v>#NAME?</v>
      </c>
      <c r="B38500">
        <v>7505</v>
      </c>
      <c r="C38500" t="s">
        <v>209</v>
      </c>
      <c r="D38500" s="1">
        <v>42816</v>
      </c>
      <c r="F38500">
        <v>4</v>
      </c>
      <c r="G38500">
        <v>496</v>
      </c>
      <c r="H38500" t="s">
        <v>190</v>
      </c>
      <c r="J38500" t="s">
        <v>14</v>
      </c>
      <c r="K38500">
        <v>62</v>
      </c>
      <c r="L38500" t="s">
        <v>15</v>
      </c>
    </row>
    <row r="38501" spans="1:12">
      <c r="A38501" t="e">
        <f ca="1">E00251528868321</f>
        <v>#NAME?</v>
      </c>
      <c r="B38501">
        <v>276</v>
      </c>
      <c r="C38501" t="s">
        <v>122</v>
      </c>
      <c r="D38501" s="1">
        <v>41628</v>
      </c>
      <c r="F38501">
        <v>4</v>
      </c>
      <c r="G38501">
        <v>3051</v>
      </c>
      <c r="H38501" t="s">
        <v>13</v>
      </c>
      <c r="J38501" t="s">
        <v>14</v>
      </c>
      <c r="K38501">
        <v>56</v>
      </c>
      <c r="L38501" t="s">
        <v>15</v>
      </c>
    </row>
    <row r="38502" spans="1:12">
      <c r="A38502" t="e">
        <f ca="1">E00251532254321</f>
        <v>#NAME?</v>
      </c>
      <c r="B38502">
        <v>485</v>
      </c>
      <c r="C38502" t="s">
        <v>241</v>
      </c>
      <c r="D38502" s="1">
        <v>41589</v>
      </c>
      <c r="F38502">
        <v>2</v>
      </c>
      <c r="G38502">
        <v>4659</v>
      </c>
      <c r="H38502" t="s">
        <v>47</v>
      </c>
      <c r="J38502" t="s">
        <v>14</v>
      </c>
      <c r="K38502">
        <v>49</v>
      </c>
      <c r="L38502" t="s">
        <v>15</v>
      </c>
    </row>
    <row r="38503" spans="1:12">
      <c r="A38503" t="e">
        <f ca="1">E00251532254321</f>
        <v>#NAME?</v>
      </c>
      <c r="B38503">
        <v>485</v>
      </c>
      <c r="C38503" t="s">
        <v>241</v>
      </c>
      <c r="D38503" s="1">
        <v>42822</v>
      </c>
      <c r="F38503">
        <v>2</v>
      </c>
      <c r="G38503">
        <v>7262</v>
      </c>
      <c r="H38503" t="s">
        <v>198</v>
      </c>
      <c r="J38503" t="s">
        <v>14</v>
      </c>
      <c r="K38503">
        <v>52</v>
      </c>
      <c r="L38503" t="s">
        <v>15</v>
      </c>
    </row>
    <row r="38504" spans="1:12">
      <c r="A38504" t="e">
        <f ca="1">E00251532254321</f>
        <v>#NAME?</v>
      </c>
      <c r="B38504">
        <v>485</v>
      </c>
      <c r="C38504" t="s">
        <v>241</v>
      </c>
      <c r="D38504" s="1">
        <v>42822</v>
      </c>
      <c r="F38504">
        <v>1</v>
      </c>
      <c r="G38504">
        <v>25000</v>
      </c>
      <c r="H38504" t="s">
        <v>178</v>
      </c>
      <c r="J38504" t="s">
        <v>14</v>
      </c>
      <c r="K38504">
        <v>52</v>
      </c>
      <c r="L38504" t="s">
        <v>15</v>
      </c>
    </row>
    <row r="38505" spans="1:12">
      <c r="A38505" t="e">
        <f ca="1">E00251532812721</f>
        <v>#NAME?</v>
      </c>
      <c r="B38505">
        <v>7505</v>
      </c>
      <c r="C38505" t="s">
        <v>209</v>
      </c>
      <c r="D38505" s="1">
        <v>42145</v>
      </c>
      <c r="F38505">
        <v>3</v>
      </c>
      <c r="G38505">
        <v>7243</v>
      </c>
      <c r="H38505" t="s">
        <v>42</v>
      </c>
      <c r="J38505" t="s">
        <v>14</v>
      </c>
      <c r="K38505">
        <v>60</v>
      </c>
      <c r="L38505" t="s">
        <v>15</v>
      </c>
    </row>
    <row r="38506" spans="1:12">
      <c r="A38506" t="e">
        <f ca="1">E00251532254321</f>
        <v>#NAME?</v>
      </c>
      <c r="B38506">
        <v>485</v>
      </c>
      <c r="C38506" t="s">
        <v>241</v>
      </c>
      <c r="D38506" s="1">
        <v>42843</v>
      </c>
      <c r="F38506">
        <v>5</v>
      </c>
      <c r="G38506">
        <v>6253</v>
      </c>
      <c r="H38506" t="s">
        <v>292</v>
      </c>
      <c r="J38506" t="s">
        <v>14</v>
      </c>
      <c r="K38506">
        <v>52</v>
      </c>
      <c r="L38506" t="s">
        <v>15</v>
      </c>
    </row>
    <row r="38507" spans="1:12">
      <c r="A38507" t="e">
        <f ca="1">E00251532812721</f>
        <v>#NAME?</v>
      </c>
      <c r="B38507">
        <v>7505</v>
      </c>
      <c r="C38507" t="s">
        <v>209</v>
      </c>
      <c r="D38507" s="1">
        <v>42002</v>
      </c>
      <c r="F38507">
        <v>1</v>
      </c>
      <c r="G38507">
        <v>496</v>
      </c>
      <c r="H38507" t="s">
        <v>190</v>
      </c>
      <c r="J38507" t="s">
        <v>14</v>
      </c>
      <c r="K38507">
        <v>59</v>
      </c>
      <c r="L38507" t="s">
        <v>15</v>
      </c>
    </row>
    <row r="38508" spans="1:12">
      <c r="A38508" t="e">
        <f ca="1">E00251532254321</f>
        <v>#NAME?</v>
      </c>
      <c r="B38508">
        <v>485</v>
      </c>
      <c r="C38508" t="s">
        <v>241</v>
      </c>
      <c r="D38508" s="1">
        <v>42647</v>
      </c>
      <c r="F38508">
        <v>3</v>
      </c>
      <c r="G38508">
        <v>6101</v>
      </c>
      <c r="H38508" t="s">
        <v>423</v>
      </c>
      <c r="J38508" t="s">
        <v>14</v>
      </c>
      <c r="K38508">
        <v>52</v>
      </c>
      <c r="L38508" t="s">
        <v>15</v>
      </c>
    </row>
    <row r="38509" spans="1:12">
      <c r="A38509" t="e">
        <f ca="1">E00251532254321</f>
        <v>#NAME?</v>
      </c>
      <c r="B38509">
        <v>485</v>
      </c>
      <c r="C38509" t="s">
        <v>241</v>
      </c>
      <c r="D38509" s="1">
        <v>42864</v>
      </c>
      <c r="F38509">
        <v>6</v>
      </c>
      <c r="G38509">
        <v>6262</v>
      </c>
      <c r="H38509" t="s">
        <v>590</v>
      </c>
      <c r="J38509" t="s">
        <v>14</v>
      </c>
      <c r="K38509">
        <v>52</v>
      </c>
      <c r="L38509" t="s">
        <v>15</v>
      </c>
    </row>
    <row r="38510" spans="1:12">
      <c r="A38510" t="e">
        <f ca="1">E00251532254321</f>
        <v>#NAME?</v>
      </c>
      <c r="B38510">
        <v>485</v>
      </c>
      <c r="C38510" t="s">
        <v>241</v>
      </c>
      <c r="D38510" s="1">
        <v>42947</v>
      </c>
      <c r="F38510">
        <v>5</v>
      </c>
      <c r="G38510">
        <v>6253</v>
      </c>
      <c r="H38510" t="s">
        <v>292</v>
      </c>
      <c r="J38510" t="s">
        <v>14</v>
      </c>
      <c r="K38510">
        <v>53</v>
      </c>
      <c r="L38510" t="s">
        <v>15</v>
      </c>
    </row>
    <row r="38511" spans="1:12">
      <c r="A38511" t="e">
        <f ca="1">E00251429661021</f>
        <v>#NAME?</v>
      </c>
      <c r="B38511">
        <v>199</v>
      </c>
      <c r="C38511" t="s">
        <v>681</v>
      </c>
      <c r="D38511" s="1">
        <v>41971</v>
      </c>
      <c r="F38511">
        <v>1</v>
      </c>
      <c r="G38511">
        <v>7999</v>
      </c>
      <c r="H38511" t="s">
        <v>80</v>
      </c>
      <c r="J38511" t="s">
        <v>14</v>
      </c>
      <c r="K38511">
        <v>58</v>
      </c>
      <c r="L38511" t="s">
        <v>15</v>
      </c>
    </row>
    <row r="38512" spans="1:12">
      <c r="A38512" t="e">
        <f ca="1">E00251532254321</f>
        <v>#NAME?</v>
      </c>
      <c r="B38512">
        <v>485</v>
      </c>
      <c r="C38512" t="s">
        <v>241</v>
      </c>
      <c r="D38512" s="1">
        <v>42873</v>
      </c>
      <c r="F38512">
        <v>5</v>
      </c>
      <c r="G38512">
        <v>6262</v>
      </c>
      <c r="H38512" t="s">
        <v>590</v>
      </c>
      <c r="J38512" t="s">
        <v>14</v>
      </c>
      <c r="K38512">
        <v>53</v>
      </c>
      <c r="L38512" t="s">
        <v>15</v>
      </c>
    </row>
    <row r="38513" spans="1:12">
      <c r="A38513" t="e">
        <f ca="1">E00251532254321</f>
        <v>#NAME?</v>
      </c>
      <c r="B38513">
        <v>485</v>
      </c>
      <c r="C38513" t="s">
        <v>241</v>
      </c>
      <c r="D38513" s="1">
        <v>42963</v>
      </c>
      <c r="F38513">
        <v>1</v>
      </c>
      <c r="G38513">
        <v>4539</v>
      </c>
      <c r="H38513" t="s">
        <v>673</v>
      </c>
      <c r="J38513" t="s">
        <v>14</v>
      </c>
      <c r="K38513">
        <v>53</v>
      </c>
      <c r="L38513" t="s">
        <v>15</v>
      </c>
    </row>
    <row r="38514" spans="1:12">
      <c r="A38514" t="e">
        <f ca="1">E00251517759721</f>
        <v>#NAME?</v>
      </c>
      <c r="B38514">
        <v>105</v>
      </c>
      <c r="C38514" t="s">
        <v>682</v>
      </c>
      <c r="D38514" s="1">
        <v>41961</v>
      </c>
      <c r="F38514">
        <v>1</v>
      </c>
      <c r="G38514">
        <v>4019</v>
      </c>
      <c r="H38514" t="s">
        <v>26</v>
      </c>
      <c r="J38514" t="s">
        <v>14</v>
      </c>
      <c r="K38514">
        <v>58</v>
      </c>
      <c r="L38514" t="s">
        <v>15</v>
      </c>
    </row>
    <row r="38515" spans="1:12">
      <c r="A38515" t="e">
        <f ca="1">E00251532254321</f>
        <v>#NAME?</v>
      </c>
      <c r="B38515">
        <v>485</v>
      </c>
      <c r="C38515" t="s">
        <v>241</v>
      </c>
      <c r="D38515" s="1">
        <v>43017</v>
      </c>
      <c r="F38515">
        <v>3</v>
      </c>
      <c r="G38515">
        <v>2724</v>
      </c>
      <c r="H38515" t="s">
        <v>73</v>
      </c>
      <c r="J38515" t="s">
        <v>14</v>
      </c>
      <c r="K38515">
        <v>53</v>
      </c>
      <c r="L38515" t="s">
        <v>15</v>
      </c>
    </row>
    <row r="38516" spans="1:12">
      <c r="A38516" t="e">
        <f ca="1">E00251532254321</f>
        <v>#NAME?</v>
      </c>
      <c r="B38516">
        <v>485</v>
      </c>
      <c r="C38516" t="s">
        <v>241</v>
      </c>
      <c r="D38516" s="1">
        <v>43046</v>
      </c>
      <c r="F38516">
        <v>3</v>
      </c>
      <c r="G38516">
        <v>2724</v>
      </c>
      <c r="H38516" t="s">
        <v>73</v>
      </c>
      <c r="J38516" t="s">
        <v>14</v>
      </c>
      <c r="K38516">
        <v>53</v>
      </c>
      <c r="L38516" t="s">
        <v>15</v>
      </c>
    </row>
    <row r="38517" spans="1:12">
      <c r="A38517" t="e">
        <f ca="1">E00251532254321</f>
        <v>#NAME?</v>
      </c>
      <c r="B38517">
        <v>485</v>
      </c>
      <c r="C38517" t="s">
        <v>241</v>
      </c>
      <c r="D38517" s="1">
        <v>43046</v>
      </c>
      <c r="F38517">
        <v>6</v>
      </c>
      <c r="G38517">
        <v>6253</v>
      </c>
      <c r="H38517" t="s">
        <v>292</v>
      </c>
      <c r="J38517" t="s">
        <v>14</v>
      </c>
      <c r="K38517">
        <v>53</v>
      </c>
      <c r="L38517" t="s">
        <v>15</v>
      </c>
    </row>
    <row r="38518" spans="1:12">
      <c r="A38518" t="e">
        <f ca="1">E00251517759721</f>
        <v>#NAME?</v>
      </c>
      <c r="B38518">
        <v>105</v>
      </c>
      <c r="C38518" t="s">
        <v>682</v>
      </c>
      <c r="D38518" s="1">
        <v>41320</v>
      </c>
      <c r="F38518">
        <v>3</v>
      </c>
      <c r="G38518">
        <v>30000</v>
      </c>
      <c r="H38518" t="s">
        <v>144</v>
      </c>
      <c r="J38518" t="s">
        <v>14</v>
      </c>
      <c r="K38518">
        <v>56</v>
      </c>
      <c r="L38518" t="s">
        <v>15</v>
      </c>
    </row>
    <row r="38519" spans="1:12">
      <c r="A38519" t="e">
        <f ca="1">E00251517759721</f>
        <v>#NAME?</v>
      </c>
      <c r="B38519">
        <v>105</v>
      </c>
      <c r="C38519" t="s">
        <v>682</v>
      </c>
      <c r="D38519" s="1">
        <v>42874</v>
      </c>
      <c r="F38519">
        <v>3</v>
      </c>
      <c r="G38519">
        <v>3051</v>
      </c>
      <c r="H38519" t="s">
        <v>13</v>
      </c>
      <c r="J38519" t="s">
        <v>14</v>
      </c>
      <c r="K38519">
        <v>60</v>
      </c>
      <c r="L38519" t="s">
        <v>15</v>
      </c>
    </row>
    <row r="38520" spans="1:12">
      <c r="A38520" t="e">
        <f ca="1">E00251532254321</f>
        <v>#NAME?</v>
      </c>
      <c r="B38520">
        <v>481</v>
      </c>
      <c r="C38520" t="s">
        <v>402</v>
      </c>
      <c r="D38520" s="1">
        <v>42670</v>
      </c>
      <c r="F38520">
        <v>1</v>
      </c>
      <c r="G38520">
        <v>7262</v>
      </c>
      <c r="H38520" t="s">
        <v>198</v>
      </c>
      <c r="J38520" t="s">
        <v>14</v>
      </c>
      <c r="K38520">
        <v>52</v>
      </c>
      <c r="L38520" t="s">
        <v>15</v>
      </c>
    </row>
    <row r="38521" spans="1:12">
      <c r="A38521" t="e">
        <f ca="1">E00251532254321</f>
        <v>#NAME?</v>
      </c>
      <c r="B38521">
        <v>485</v>
      </c>
      <c r="C38521" t="s">
        <v>241</v>
      </c>
      <c r="D38521" s="1">
        <v>41338</v>
      </c>
      <c r="F38521">
        <v>4</v>
      </c>
      <c r="G38521">
        <v>3051</v>
      </c>
      <c r="H38521" t="s">
        <v>13</v>
      </c>
      <c r="J38521" t="s">
        <v>14</v>
      </c>
      <c r="K38521">
        <v>48</v>
      </c>
      <c r="L38521" t="s">
        <v>15</v>
      </c>
    </row>
    <row r="38522" spans="1:12">
      <c r="A38522" t="e">
        <f ca="1">E00251532254321</f>
        <v>#NAME?</v>
      </c>
      <c r="B38522">
        <v>485</v>
      </c>
      <c r="C38522" t="s">
        <v>241</v>
      </c>
      <c r="D38522" s="1">
        <v>41745</v>
      </c>
      <c r="F38522">
        <v>1</v>
      </c>
      <c r="G38522">
        <v>6929</v>
      </c>
      <c r="H38522" t="s">
        <v>36</v>
      </c>
      <c r="J38522" t="s">
        <v>14</v>
      </c>
      <c r="K38522">
        <v>49</v>
      </c>
      <c r="L38522" t="s">
        <v>15</v>
      </c>
    </row>
    <row r="38523" spans="1:12">
      <c r="A38523" t="e">
        <f ca="1">E00251532254321</f>
        <v>#NAME?</v>
      </c>
      <c r="B38523">
        <v>485</v>
      </c>
      <c r="C38523" t="s">
        <v>241</v>
      </c>
      <c r="D38523" s="1">
        <v>41202</v>
      </c>
      <c r="F38523">
        <v>1</v>
      </c>
      <c r="G38523">
        <v>8798</v>
      </c>
      <c r="H38523" t="s">
        <v>314</v>
      </c>
      <c r="J38523" t="s">
        <v>14</v>
      </c>
      <c r="K38523">
        <v>48</v>
      </c>
      <c r="L38523" t="s">
        <v>15</v>
      </c>
    </row>
    <row r="38524" spans="1:12">
      <c r="A38524" t="e">
        <f ca="1">E00251532812721</f>
        <v>#NAME?</v>
      </c>
      <c r="B38524">
        <v>7505</v>
      </c>
      <c r="C38524" t="s">
        <v>209</v>
      </c>
      <c r="D38524" s="1">
        <v>42110</v>
      </c>
      <c r="F38524">
        <v>2</v>
      </c>
      <c r="G38524">
        <v>496</v>
      </c>
      <c r="H38524" t="s">
        <v>190</v>
      </c>
      <c r="J38524" t="s">
        <v>14</v>
      </c>
      <c r="K38524">
        <v>60</v>
      </c>
      <c r="L38524" t="s">
        <v>15</v>
      </c>
    </row>
    <row r="38525" spans="1:12">
      <c r="A38525" t="e">
        <f ca="1">E00251532254321</f>
        <v>#NAME?</v>
      </c>
      <c r="B38525">
        <v>485</v>
      </c>
      <c r="C38525" t="s">
        <v>241</v>
      </c>
      <c r="D38525" s="1">
        <v>41745</v>
      </c>
      <c r="F38525">
        <v>1</v>
      </c>
      <c r="G38525">
        <v>99520</v>
      </c>
      <c r="H38525" t="s">
        <v>1086</v>
      </c>
      <c r="J38525" t="s">
        <v>14</v>
      </c>
      <c r="K38525">
        <v>49</v>
      </c>
      <c r="L38525" t="s">
        <v>15</v>
      </c>
    </row>
    <row r="38526" spans="1:12">
      <c r="A38526" t="e">
        <f ca="1">E00251532254321</f>
        <v>#NAME?</v>
      </c>
      <c r="B38526">
        <v>485</v>
      </c>
      <c r="C38526" t="s">
        <v>241</v>
      </c>
      <c r="D38526" s="1">
        <v>42395</v>
      </c>
      <c r="F38526">
        <v>2</v>
      </c>
      <c r="G38526">
        <v>2724</v>
      </c>
      <c r="H38526" t="s">
        <v>73</v>
      </c>
      <c r="J38526" t="s">
        <v>14</v>
      </c>
      <c r="K38526">
        <v>51</v>
      </c>
      <c r="L38526" t="s">
        <v>15</v>
      </c>
    </row>
    <row r="38527" spans="1:12">
      <c r="A38527" t="e">
        <f ca="1">E00251532812721</f>
        <v>#NAME?</v>
      </c>
      <c r="B38527">
        <v>7505</v>
      </c>
      <c r="C38527" t="s">
        <v>209</v>
      </c>
      <c r="D38527" s="1">
        <v>43041</v>
      </c>
      <c r="F38527">
        <v>3</v>
      </c>
      <c r="G38527">
        <v>2449</v>
      </c>
      <c r="H38527" t="s">
        <v>53</v>
      </c>
      <c r="J38527" t="s">
        <v>14</v>
      </c>
      <c r="K38527">
        <v>62</v>
      </c>
      <c r="L38527" t="s">
        <v>15</v>
      </c>
    </row>
    <row r="38528" spans="1:12">
      <c r="A38528" t="e">
        <f ca="1">E00251432151321</f>
        <v>#NAME?</v>
      </c>
      <c r="B38528">
        <v>494</v>
      </c>
      <c r="C38528" t="s">
        <v>63</v>
      </c>
      <c r="D38528" s="1">
        <v>41946</v>
      </c>
      <c r="F38528">
        <v>1</v>
      </c>
      <c r="G38528">
        <v>30000</v>
      </c>
      <c r="H38528" t="s">
        <v>144</v>
      </c>
      <c r="J38528" t="s">
        <v>14</v>
      </c>
      <c r="K38528">
        <v>47</v>
      </c>
      <c r="L38528" t="s">
        <v>15</v>
      </c>
    </row>
    <row r="38529" spans="1:12">
      <c r="A38529" t="e">
        <f ca="1">E00251432151321</f>
        <v>#NAME?</v>
      </c>
      <c r="B38529">
        <v>3068</v>
      </c>
      <c r="C38529" t="s">
        <v>1224</v>
      </c>
      <c r="D38529" s="1">
        <v>41957</v>
      </c>
      <c r="F38529">
        <v>1</v>
      </c>
      <c r="G38529">
        <v>30924</v>
      </c>
      <c r="H38529" t="s">
        <v>1306</v>
      </c>
      <c r="J38529" t="s">
        <v>272</v>
      </c>
      <c r="K38529">
        <v>47</v>
      </c>
      <c r="L38529" t="s">
        <v>15</v>
      </c>
    </row>
    <row r="38530" spans="1:12">
      <c r="A38530" t="e">
        <f ca="1">E00251429326321</f>
        <v>#NAME?</v>
      </c>
      <c r="B38530">
        <v>291</v>
      </c>
      <c r="C38530" t="s">
        <v>160</v>
      </c>
      <c r="D38530" s="1">
        <v>42594</v>
      </c>
      <c r="F38530">
        <v>1</v>
      </c>
      <c r="G38530">
        <v>7295</v>
      </c>
      <c r="H38530" t="s">
        <v>76</v>
      </c>
      <c r="J38530" t="s">
        <v>14</v>
      </c>
      <c r="K38530">
        <v>49</v>
      </c>
      <c r="L38530" t="s">
        <v>15</v>
      </c>
    </row>
    <row r="38531" spans="1:12">
      <c r="A38531" t="e">
        <f t="shared" ref="A38531:A38545" ca="1" si="360">E00251432151321</f>
        <v>#NAME?</v>
      </c>
      <c r="B38531">
        <v>494</v>
      </c>
      <c r="C38531" t="s">
        <v>63</v>
      </c>
      <c r="D38531" s="1">
        <v>42031</v>
      </c>
      <c r="F38531">
        <v>1</v>
      </c>
      <c r="G38531">
        <v>30000</v>
      </c>
      <c r="H38531" t="s">
        <v>144</v>
      </c>
      <c r="J38531" t="s">
        <v>14</v>
      </c>
      <c r="K38531">
        <v>47</v>
      </c>
      <c r="L38531" t="s">
        <v>15</v>
      </c>
    </row>
    <row r="38532" spans="1:12">
      <c r="A38532" t="e">
        <f t="shared" ca="1" si="360"/>
        <v>#NAME?</v>
      </c>
      <c r="B38532">
        <v>494</v>
      </c>
      <c r="C38532" t="s">
        <v>63</v>
      </c>
      <c r="D38532" s="1">
        <v>42059</v>
      </c>
      <c r="F38532">
        <v>2</v>
      </c>
      <c r="G38532">
        <v>7904</v>
      </c>
      <c r="H38532" t="s">
        <v>75</v>
      </c>
      <c r="J38532" t="s">
        <v>14</v>
      </c>
      <c r="K38532">
        <v>47</v>
      </c>
      <c r="L38532" t="s">
        <v>22</v>
      </c>
    </row>
    <row r="38533" spans="1:12">
      <c r="A38533" t="e">
        <f t="shared" ca="1" si="360"/>
        <v>#NAME?</v>
      </c>
      <c r="B38533">
        <v>494</v>
      </c>
      <c r="C38533" t="s">
        <v>63</v>
      </c>
      <c r="D38533" s="1">
        <v>41010</v>
      </c>
      <c r="F38533">
        <v>1</v>
      </c>
      <c r="G38533">
        <v>84500</v>
      </c>
      <c r="H38533" t="s">
        <v>511</v>
      </c>
      <c r="J38533" t="s">
        <v>14</v>
      </c>
      <c r="K38533">
        <v>44</v>
      </c>
      <c r="L38533" t="s">
        <v>15</v>
      </c>
    </row>
    <row r="38534" spans="1:12">
      <c r="A38534" t="e">
        <f t="shared" ca="1" si="360"/>
        <v>#NAME?</v>
      </c>
      <c r="B38534">
        <v>494</v>
      </c>
      <c r="C38534" t="s">
        <v>63</v>
      </c>
      <c r="D38534" s="1">
        <v>42219</v>
      </c>
      <c r="F38534">
        <v>1</v>
      </c>
      <c r="G38534">
        <v>7262</v>
      </c>
      <c r="H38534" t="s">
        <v>198</v>
      </c>
      <c r="J38534" t="s">
        <v>14</v>
      </c>
      <c r="K38534">
        <v>47</v>
      </c>
      <c r="L38534" t="s">
        <v>15</v>
      </c>
    </row>
    <row r="38535" spans="1:12">
      <c r="A38535" t="e">
        <f t="shared" ca="1" si="360"/>
        <v>#NAME?</v>
      </c>
      <c r="B38535">
        <v>494</v>
      </c>
      <c r="C38535" t="s">
        <v>63</v>
      </c>
      <c r="D38535" s="1">
        <v>42564</v>
      </c>
      <c r="F38535">
        <v>3</v>
      </c>
      <c r="G38535">
        <v>2449</v>
      </c>
      <c r="H38535" t="s">
        <v>53</v>
      </c>
      <c r="J38535" t="s">
        <v>14</v>
      </c>
      <c r="K38535">
        <v>48</v>
      </c>
      <c r="L38535" t="s">
        <v>15</v>
      </c>
    </row>
    <row r="38536" spans="1:12">
      <c r="A38536" t="e">
        <f t="shared" ca="1" si="360"/>
        <v>#NAME?</v>
      </c>
      <c r="B38536">
        <v>494</v>
      </c>
      <c r="C38536" t="s">
        <v>63</v>
      </c>
      <c r="D38536" s="1">
        <v>42804</v>
      </c>
      <c r="F38536">
        <v>1</v>
      </c>
      <c r="G38536">
        <v>2729</v>
      </c>
      <c r="H38536" t="s">
        <v>115</v>
      </c>
      <c r="J38536" t="s">
        <v>14</v>
      </c>
      <c r="K38536">
        <v>49</v>
      </c>
      <c r="L38536" t="s">
        <v>15</v>
      </c>
    </row>
    <row r="38537" spans="1:12">
      <c r="A38537" t="e">
        <f t="shared" ca="1" si="360"/>
        <v>#NAME?</v>
      </c>
      <c r="B38537">
        <v>494</v>
      </c>
      <c r="C38537" t="s">
        <v>63</v>
      </c>
      <c r="D38537" s="1">
        <v>41943</v>
      </c>
      <c r="F38537">
        <v>2</v>
      </c>
      <c r="G38537">
        <v>4019</v>
      </c>
      <c r="H38537" t="s">
        <v>26</v>
      </c>
      <c r="J38537" t="s">
        <v>14</v>
      </c>
      <c r="K38537">
        <v>47</v>
      </c>
      <c r="L38537" t="s">
        <v>15</v>
      </c>
    </row>
    <row r="38538" spans="1:12">
      <c r="A38538" t="e">
        <f t="shared" ca="1" si="360"/>
        <v>#NAME?</v>
      </c>
      <c r="B38538">
        <v>494</v>
      </c>
      <c r="C38538" t="s">
        <v>63</v>
      </c>
      <c r="D38538" s="1">
        <v>41946</v>
      </c>
      <c r="F38538">
        <v>4</v>
      </c>
      <c r="G38538">
        <v>4019</v>
      </c>
      <c r="H38538" t="s">
        <v>26</v>
      </c>
      <c r="J38538" t="s">
        <v>14</v>
      </c>
      <c r="K38538">
        <v>47</v>
      </c>
      <c r="L38538" t="s">
        <v>15</v>
      </c>
    </row>
    <row r="38539" spans="1:12">
      <c r="A38539" t="e">
        <f t="shared" ca="1" si="360"/>
        <v>#NAME?</v>
      </c>
      <c r="B38539">
        <v>494</v>
      </c>
      <c r="C38539" t="s">
        <v>63</v>
      </c>
      <c r="D38539" s="1">
        <v>42031</v>
      </c>
      <c r="F38539">
        <v>6</v>
      </c>
      <c r="G38539">
        <v>477</v>
      </c>
      <c r="H38539" t="s">
        <v>615</v>
      </c>
      <c r="J38539" t="s">
        <v>14</v>
      </c>
      <c r="K38539">
        <v>47</v>
      </c>
      <c r="L38539" t="s">
        <v>15</v>
      </c>
    </row>
    <row r="38540" spans="1:12">
      <c r="A38540" t="e">
        <f t="shared" ca="1" si="360"/>
        <v>#NAME?</v>
      </c>
      <c r="B38540">
        <v>494</v>
      </c>
      <c r="C38540" t="s">
        <v>63</v>
      </c>
      <c r="D38540" s="1">
        <v>42845</v>
      </c>
      <c r="F38540">
        <v>4</v>
      </c>
      <c r="G38540">
        <v>7291</v>
      </c>
      <c r="H38540" t="s">
        <v>163</v>
      </c>
      <c r="J38540" t="s">
        <v>14</v>
      </c>
      <c r="K38540">
        <v>49</v>
      </c>
      <c r="L38540" t="s">
        <v>15</v>
      </c>
    </row>
    <row r="38541" spans="1:12">
      <c r="A38541" t="e">
        <f t="shared" ca="1" si="360"/>
        <v>#NAME?</v>
      </c>
      <c r="B38541">
        <v>494</v>
      </c>
      <c r="C38541" t="s">
        <v>63</v>
      </c>
      <c r="D38541" s="1">
        <v>42409</v>
      </c>
      <c r="F38541">
        <v>1</v>
      </c>
      <c r="G38541">
        <v>6929</v>
      </c>
      <c r="H38541" t="s">
        <v>36</v>
      </c>
      <c r="J38541" t="s">
        <v>14</v>
      </c>
      <c r="K38541">
        <v>48</v>
      </c>
      <c r="L38541" t="s">
        <v>15</v>
      </c>
    </row>
    <row r="38542" spans="1:12">
      <c r="A38542" t="e">
        <f t="shared" ca="1" si="360"/>
        <v>#NAME?</v>
      </c>
      <c r="B38542">
        <v>494</v>
      </c>
      <c r="C38542" t="s">
        <v>63</v>
      </c>
      <c r="D38542" s="1">
        <v>43028</v>
      </c>
      <c r="F38542">
        <v>4</v>
      </c>
      <c r="G38542">
        <v>2449</v>
      </c>
      <c r="H38542" t="s">
        <v>53</v>
      </c>
      <c r="J38542" t="s">
        <v>14</v>
      </c>
      <c r="K38542">
        <v>50</v>
      </c>
      <c r="L38542" t="s">
        <v>15</v>
      </c>
    </row>
    <row r="38543" spans="1:12">
      <c r="A38543" t="e">
        <f t="shared" ca="1" si="360"/>
        <v>#NAME?</v>
      </c>
      <c r="B38543">
        <v>494</v>
      </c>
      <c r="C38543" t="s">
        <v>63</v>
      </c>
      <c r="D38543" s="1">
        <v>42860</v>
      </c>
      <c r="F38543">
        <v>4</v>
      </c>
      <c r="G38543">
        <v>2449</v>
      </c>
      <c r="H38543" t="s">
        <v>53</v>
      </c>
      <c r="J38543" t="s">
        <v>14</v>
      </c>
      <c r="K38543">
        <v>49</v>
      </c>
      <c r="L38543" t="s">
        <v>15</v>
      </c>
    </row>
    <row r="38544" spans="1:12">
      <c r="A38544" t="e">
        <f t="shared" ca="1" si="360"/>
        <v>#NAME?</v>
      </c>
      <c r="B38544">
        <v>494</v>
      </c>
      <c r="C38544" t="s">
        <v>63</v>
      </c>
      <c r="D38544" s="1">
        <v>42888</v>
      </c>
      <c r="F38544">
        <v>5</v>
      </c>
      <c r="G38544">
        <v>7904</v>
      </c>
      <c r="H38544" t="s">
        <v>75</v>
      </c>
      <c r="J38544" t="s">
        <v>14</v>
      </c>
      <c r="K38544">
        <v>49</v>
      </c>
      <c r="L38544" t="s">
        <v>22</v>
      </c>
    </row>
    <row r="38545" spans="1:12">
      <c r="A38545" t="e">
        <f t="shared" ca="1" si="360"/>
        <v>#NAME?</v>
      </c>
      <c r="B38545">
        <v>6046</v>
      </c>
      <c r="C38545" t="s">
        <v>98</v>
      </c>
      <c r="D38545" s="1">
        <v>42432</v>
      </c>
      <c r="F38545">
        <v>1</v>
      </c>
      <c r="G38545">
        <v>6271</v>
      </c>
      <c r="H38545" t="s">
        <v>1136</v>
      </c>
      <c r="I38545" t="s">
        <v>56</v>
      </c>
      <c r="J38545" t="s">
        <v>57</v>
      </c>
      <c r="K38545">
        <v>48</v>
      </c>
      <c r="L38545" t="s">
        <v>15</v>
      </c>
    </row>
    <row r="38546" spans="1:12">
      <c r="A38546" t="e">
        <f ca="1">E00251517759721</f>
        <v>#NAME?</v>
      </c>
      <c r="B38546">
        <v>105</v>
      </c>
      <c r="C38546" t="s">
        <v>682</v>
      </c>
      <c r="D38546" s="1">
        <v>41320</v>
      </c>
      <c r="F38546">
        <v>4</v>
      </c>
      <c r="G38546">
        <v>30748</v>
      </c>
      <c r="H38546" t="s">
        <v>50</v>
      </c>
      <c r="J38546" t="s">
        <v>14</v>
      </c>
      <c r="K38546">
        <v>56</v>
      </c>
      <c r="L38546" t="s">
        <v>15</v>
      </c>
    </row>
    <row r="38547" spans="1:12">
      <c r="A38547" t="e">
        <f ca="1">E00251517759721</f>
        <v>#NAME?</v>
      </c>
      <c r="B38547">
        <v>105</v>
      </c>
      <c r="C38547" t="s">
        <v>682</v>
      </c>
      <c r="D38547" s="1">
        <v>41505</v>
      </c>
      <c r="F38547">
        <v>2</v>
      </c>
      <c r="G38547">
        <v>4019</v>
      </c>
      <c r="H38547" t="s">
        <v>26</v>
      </c>
      <c r="J38547" t="s">
        <v>14</v>
      </c>
      <c r="K38547">
        <v>57</v>
      </c>
      <c r="L38547" t="s">
        <v>15</v>
      </c>
    </row>
    <row r="38548" spans="1:12">
      <c r="A38548" t="e">
        <f ca="1">E00251532633521</f>
        <v>#NAME?</v>
      </c>
      <c r="B38548">
        <v>493</v>
      </c>
      <c r="C38548" t="s">
        <v>376</v>
      </c>
      <c r="D38548" s="1">
        <v>42137</v>
      </c>
      <c r="F38548">
        <v>2</v>
      </c>
      <c r="G38548">
        <v>4019</v>
      </c>
      <c r="H38548" t="s">
        <v>26</v>
      </c>
      <c r="J38548" t="s">
        <v>14</v>
      </c>
      <c r="K38548">
        <v>59</v>
      </c>
      <c r="L38548" t="s">
        <v>15</v>
      </c>
    </row>
    <row r="38549" spans="1:12">
      <c r="A38549" t="e">
        <f ca="1">E00251532254321</f>
        <v>#NAME?</v>
      </c>
      <c r="B38549">
        <v>481</v>
      </c>
      <c r="C38549" t="s">
        <v>402</v>
      </c>
      <c r="D38549" s="1">
        <v>42539</v>
      </c>
      <c r="F38549">
        <v>4</v>
      </c>
      <c r="G38549">
        <v>6262</v>
      </c>
      <c r="H38549" t="s">
        <v>590</v>
      </c>
      <c r="J38549" t="s">
        <v>14</v>
      </c>
      <c r="K38549">
        <v>52</v>
      </c>
      <c r="L38549" t="s">
        <v>15</v>
      </c>
    </row>
    <row r="38550" spans="1:12">
      <c r="A38550" t="e">
        <f ca="1">E00251532633521</f>
        <v>#NAME?</v>
      </c>
      <c r="B38550">
        <v>6046</v>
      </c>
      <c r="C38550" t="s">
        <v>98</v>
      </c>
      <c r="D38550" s="1">
        <v>42457</v>
      </c>
      <c r="F38550">
        <v>2</v>
      </c>
      <c r="G38550">
        <v>7243</v>
      </c>
      <c r="H38550" t="s">
        <v>42</v>
      </c>
      <c r="I38550" t="s">
        <v>56</v>
      </c>
      <c r="J38550" t="s">
        <v>57</v>
      </c>
      <c r="K38550">
        <v>59</v>
      </c>
      <c r="L38550" t="s">
        <v>15</v>
      </c>
    </row>
    <row r="38551" spans="1:12">
      <c r="A38551" t="e">
        <f ca="1">E00251532254321</f>
        <v>#NAME?</v>
      </c>
      <c r="B38551">
        <v>485</v>
      </c>
      <c r="C38551" t="s">
        <v>241</v>
      </c>
      <c r="D38551" s="1">
        <v>41745</v>
      </c>
      <c r="F38551">
        <v>5</v>
      </c>
      <c r="G38551">
        <v>7295</v>
      </c>
      <c r="H38551" t="s">
        <v>76</v>
      </c>
      <c r="J38551" t="s">
        <v>14</v>
      </c>
      <c r="K38551">
        <v>49</v>
      </c>
      <c r="L38551" t="s">
        <v>15</v>
      </c>
    </row>
    <row r="38552" spans="1:12">
      <c r="A38552" t="e">
        <f ca="1">E00251532254321</f>
        <v>#NAME?</v>
      </c>
      <c r="B38552">
        <v>485</v>
      </c>
      <c r="C38552" t="s">
        <v>241</v>
      </c>
      <c r="D38552" s="1">
        <v>42105</v>
      </c>
      <c r="F38552">
        <v>4</v>
      </c>
      <c r="G38552">
        <v>6253</v>
      </c>
      <c r="H38552" t="s">
        <v>292</v>
      </c>
      <c r="J38552" t="s">
        <v>14</v>
      </c>
      <c r="K38552">
        <v>50</v>
      </c>
      <c r="L38552" t="s">
        <v>15</v>
      </c>
    </row>
    <row r="38553" spans="1:12">
      <c r="A38553" t="e">
        <f ca="1">E00251532254321</f>
        <v>#NAME?</v>
      </c>
      <c r="B38553">
        <v>485</v>
      </c>
      <c r="C38553" t="s">
        <v>241</v>
      </c>
      <c r="D38553" s="1">
        <v>42395</v>
      </c>
      <c r="F38553">
        <v>1</v>
      </c>
      <c r="G38553">
        <v>3829</v>
      </c>
      <c r="H38553" t="s">
        <v>419</v>
      </c>
      <c r="J38553" t="s">
        <v>14</v>
      </c>
      <c r="K38553">
        <v>51</v>
      </c>
      <c r="L38553" t="s">
        <v>15</v>
      </c>
    </row>
    <row r="38554" spans="1:12">
      <c r="A38554" t="e">
        <f ca="1">E00251517759721</f>
        <v>#NAME?</v>
      </c>
      <c r="B38554">
        <v>105</v>
      </c>
      <c r="C38554" t="s">
        <v>682</v>
      </c>
      <c r="D38554" s="1">
        <v>41547</v>
      </c>
      <c r="F38554">
        <v>2</v>
      </c>
      <c r="G38554">
        <v>4019</v>
      </c>
      <c r="H38554" t="s">
        <v>26</v>
      </c>
      <c r="J38554" t="s">
        <v>14</v>
      </c>
      <c r="K38554">
        <v>57</v>
      </c>
      <c r="L38554" t="s">
        <v>15</v>
      </c>
    </row>
    <row r="38555" spans="1:12">
      <c r="A38555" t="e">
        <f ca="1">E00251429326321</f>
        <v>#NAME?</v>
      </c>
      <c r="B38555">
        <v>291</v>
      </c>
      <c r="C38555" t="s">
        <v>160</v>
      </c>
      <c r="D38555" s="1">
        <v>41262</v>
      </c>
      <c r="F38555">
        <v>2</v>
      </c>
      <c r="G38555">
        <v>49390</v>
      </c>
      <c r="H38555" t="s">
        <v>59</v>
      </c>
      <c r="J38555" t="s">
        <v>14</v>
      </c>
      <c r="K38555">
        <v>45</v>
      </c>
      <c r="L38555" t="s">
        <v>15</v>
      </c>
    </row>
    <row r="38556" spans="1:12">
      <c r="A38556" t="e">
        <f ca="1">E00251532254321</f>
        <v>#NAME?</v>
      </c>
      <c r="B38556">
        <v>485</v>
      </c>
      <c r="C38556" t="s">
        <v>241</v>
      </c>
      <c r="D38556" s="1">
        <v>42685</v>
      </c>
      <c r="F38556">
        <v>6</v>
      </c>
      <c r="G38556">
        <v>6101</v>
      </c>
      <c r="H38556" t="s">
        <v>423</v>
      </c>
      <c r="J38556" t="s">
        <v>14</v>
      </c>
      <c r="K38556">
        <v>52</v>
      </c>
      <c r="L38556" t="s">
        <v>15</v>
      </c>
    </row>
    <row r="38557" spans="1:12">
      <c r="A38557" t="e">
        <f ca="1">E00251429326321</f>
        <v>#NAME?</v>
      </c>
      <c r="B38557">
        <v>291</v>
      </c>
      <c r="C38557" t="s">
        <v>160</v>
      </c>
      <c r="D38557" s="1">
        <v>42871</v>
      </c>
      <c r="F38557">
        <v>4</v>
      </c>
      <c r="G38557">
        <v>49390</v>
      </c>
      <c r="H38557" t="s">
        <v>59</v>
      </c>
      <c r="J38557" t="s">
        <v>14</v>
      </c>
      <c r="K38557">
        <v>50</v>
      </c>
      <c r="L38557" t="s">
        <v>15</v>
      </c>
    </row>
    <row r="38558" spans="1:12">
      <c r="A38558" t="e">
        <f ca="1">E00251532254321</f>
        <v>#NAME?</v>
      </c>
      <c r="B38558">
        <v>485</v>
      </c>
      <c r="C38558" t="s">
        <v>241</v>
      </c>
      <c r="D38558" s="1">
        <v>42698</v>
      </c>
      <c r="F38558">
        <v>4</v>
      </c>
      <c r="G38558">
        <v>25000</v>
      </c>
      <c r="H38558" t="s">
        <v>178</v>
      </c>
      <c r="J38558" t="s">
        <v>14</v>
      </c>
      <c r="K38558">
        <v>52</v>
      </c>
      <c r="L38558" t="s">
        <v>15</v>
      </c>
    </row>
    <row r="38559" spans="1:12">
      <c r="A38559" t="e">
        <f ca="1">E00251432151321</f>
        <v>#NAME?</v>
      </c>
      <c r="B38559">
        <v>494</v>
      </c>
      <c r="C38559" t="s">
        <v>63</v>
      </c>
      <c r="D38559" s="1">
        <v>41229</v>
      </c>
      <c r="F38559">
        <v>1</v>
      </c>
      <c r="G38559">
        <v>2809</v>
      </c>
      <c r="H38559" t="s">
        <v>90</v>
      </c>
      <c r="J38559" t="s">
        <v>14</v>
      </c>
      <c r="K38559">
        <v>45</v>
      </c>
      <c r="L38559" t="s">
        <v>15</v>
      </c>
    </row>
    <row r="38560" spans="1:12">
      <c r="A38560" t="e">
        <f ca="1">E00251432151321</f>
        <v>#NAME?</v>
      </c>
      <c r="B38560">
        <v>494</v>
      </c>
      <c r="C38560" t="s">
        <v>63</v>
      </c>
      <c r="D38560" s="1">
        <v>41628</v>
      </c>
      <c r="F38560">
        <v>2</v>
      </c>
      <c r="G38560">
        <v>2809</v>
      </c>
      <c r="H38560" t="s">
        <v>90</v>
      </c>
      <c r="J38560" t="s">
        <v>14</v>
      </c>
      <c r="K38560">
        <v>46</v>
      </c>
      <c r="L38560" t="s">
        <v>15</v>
      </c>
    </row>
    <row r="38561" spans="1:12">
      <c r="A38561" t="e">
        <f ca="1">E00251429241821</f>
        <v>#NAME?</v>
      </c>
      <c r="B38561">
        <v>286</v>
      </c>
      <c r="C38561" t="s">
        <v>41</v>
      </c>
      <c r="D38561" s="1">
        <v>42814</v>
      </c>
      <c r="F38561">
        <v>1</v>
      </c>
      <c r="G38561">
        <v>4430</v>
      </c>
      <c r="H38561" t="s">
        <v>1067</v>
      </c>
      <c r="J38561" t="s">
        <v>14</v>
      </c>
      <c r="K38561">
        <v>49</v>
      </c>
      <c r="L38561" t="s">
        <v>15</v>
      </c>
    </row>
    <row r="38562" spans="1:12">
      <c r="A38562" t="e">
        <f ca="1">E00251511139621</f>
        <v>#NAME?</v>
      </c>
      <c r="B38562">
        <v>28</v>
      </c>
      <c r="C38562" t="s">
        <v>153</v>
      </c>
      <c r="D38562" s="1">
        <v>41718</v>
      </c>
      <c r="F38562">
        <v>3</v>
      </c>
      <c r="G38562">
        <v>49390</v>
      </c>
      <c r="H38562" t="s">
        <v>59</v>
      </c>
      <c r="J38562" t="s">
        <v>14</v>
      </c>
      <c r="K38562">
        <v>53</v>
      </c>
      <c r="L38562" t="s">
        <v>15</v>
      </c>
    </row>
    <row r="38563" spans="1:12">
      <c r="A38563" t="e">
        <f ca="1">E00251511139621</f>
        <v>#NAME?</v>
      </c>
      <c r="B38563">
        <v>28</v>
      </c>
      <c r="C38563" t="s">
        <v>153</v>
      </c>
      <c r="D38563" s="1">
        <v>41824</v>
      </c>
      <c r="F38563">
        <v>2</v>
      </c>
      <c r="G38563">
        <v>49390</v>
      </c>
      <c r="H38563" t="s">
        <v>59</v>
      </c>
      <c r="J38563" t="s">
        <v>14</v>
      </c>
      <c r="K38563">
        <v>54</v>
      </c>
      <c r="L38563" t="s">
        <v>15</v>
      </c>
    </row>
    <row r="38564" spans="1:12">
      <c r="A38564" t="e">
        <f ca="1">E00251511139621</f>
        <v>#NAME?</v>
      </c>
      <c r="B38564">
        <v>28</v>
      </c>
      <c r="C38564" t="s">
        <v>153</v>
      </c>
      <c r="D38564" s="1">
        <v>41914</v>
      </c>
      <c r="F38564">
        <v>2</v>
      </c>
      <c r="G38564">
        <v>49390</v>
      </c>
      <c r="H38564" t="s">
        <v>59</v>
      </c>
      <c r="J38564" t="s">
        <v>14</v>
      </c>
      <c r="K38564">
        <v>54</v>
      </c>
      <c r="L38564" t="s">
        <v>15</v>
      </c>
    </row>
    <row r="38565" spans="1:12">
      <c r="A38565" t="e">
        <f ca="1">E00251432151321</f>
        <v>#NAME?</v>
      </c>
      <c r="B38565">
        <v>494</v>
      </c>
      <c r="C38565" t="s">
        <v>63</v>
      </c>
      <c r="D38565" s="1">
        <v>42284</v>
      </c>
      <c r="F38565">
        <v>3</v>
      </c>
      <c r="G38565">
        <v>2448</v>
      </c>
      <c r="H38565" t="s">
        <v>19</v>
      </c>
      <c r="J38565" t="s">
        <v>14</v>
      </c>
      <c r="K38565">
        <v>47</v>
      </c>
      <c r="L38565" t="s">
        <v>15</v>
      </c>
    </row>
    <row r="38566" spans="1:12">
      <c r="A38566" t="e">
        <f ca="1">E00251432151321</f>
        <v>#NAME?</v>
      </c>
      <c r="B38566">
        <v>494</v>
      </c>
      <c r="C38566" t="s">
        <v>63</v>
      </c>
      <c r="D38566" s="1">
        <v>41780</v>
      </c>
      <c r="F38566">
        <v>2</v>
      </c>
      <c r="G38566">
        <v>4019</v>
      </c>
      <c r="H38566" t="s">
        <v>26</v>
      </c>
      <c r="J38566" t="s">
        <v>14</v>
      </c>
      <c r="K38566">
        <v>46</v>
      </c>
      <c r="L38566" t="s">
        <v>15</v>
      </c>
    </row>
    <row r="38567" spans="1:12">
      <c r="A38567" t="e">
        <f ca="1">E00251716562321</f>
        <v>#NAME?</v>
      </c>
      <c r="B38567">
        <v>488</v>
      </c>
      <c r="C38567" t="s">
        <v>401</v>
      </c>
      <c r="D38567" s="1">
        <v>42765</v>
      </c>
      <c r="F38567">
        <v>1</v>
      </c>
      <c r="G38567">
        <v>30000</v>
      </c>
      <c r="H38567" t="s">
        <v>144</v>
      </c>
      <c r="J38567" t="s">
        <v>14</v>
      </c>
      <c r="K38567">
        <v>40</v>
      </c>
      <c r="L38567" t="s">
        <v>15</v>
      </c>
    </row>
    <row r="38568" spans="1:12">
      <c r="A38568" t="e">
        <f ca="1">E00251514279221</f>
        <v>#NAME?</v>
      </c>
      <c r="B38568">
        <v>491</v>
      </c>
      <c r="C38568" t="s">
        <v>567</v>
      </c>
      <c r="D38568" s="1">
        <v>42853</v>
      </c>
      <c r="F38568">
        <v>1</v>
      </c>
      <c r="G38568">
        <v>30000</v>
      </c>
      <c r="H38568" t="s">
        <v>144</v>
      </c>
      <c r="J38568" t="s">
        <v>14</v>
      </c>
      <c r="K38568">
        <v>46</v>
      </c>
      <c r="L38568" t="s">
        <v>15</v>
      </c>
    </row>
    <row r="38569" spans="1:12">
      <c r="A38569" t="e">
        <f ca="1">E00251432151321</f>
        <v>#NAME?</v>
      </c>
      <c r="B38569">
        <v>494</v>
      </c>
      <c r="C38569" t="s">
        <v>63</v>
      </c>
      <c r="D38569" s="1">
        <v>42776</v>
      </c>
      <c r="F38569">
        <v>2</v>
      </c>
      <c r="G38569">
        <v>2809</v>
      </c>
      <c r="H38569" t="s">
        <v>90</v>
      </c>
      <c r="J38569" t="s">
        <v>14</v>
      </c>
      <c r="K38569">
        <v>49</v>
      </c>
      <c r="L38569" t="s">
        <v>15</v>
      </c>
    </row>
    <row r="38570" spans="1:12">
      <c r="A38570" t="e">
        <f ca="1">E00251432151321</f>
        <v>#NAME?</v>
      </c>
      <c r="B38570">
        <v>494</v>
      </c>
      <c r="C38570" t="s">
        <v>63</v>
      </c>
      <c r="D38570" s="1">
        <v>42923</v>
      </c>
      <c r="F38570">
        <v>3</v>
      </c>
      <c r="G38570">
        <v>7904</v>
      </c>
      <c r="H38570" t="s">
        <v>75</v>
      </c>
      <c r="J38570" t="s">
        <v>14</v>
      </c>
      <c r="K38570">
        <v>49</v>
      </c>
      <c r="L38570" t="s">
        <v>22</v>
      </c>
    </row>
    <row r="38571" spans="1:12">
      <c r="A38571" t="e">
        <f ca="1">E00251432151321</f>
        <v>#NAME?</v>
      </c>
      <c r="B38571">
        <v>494</v>
      </c>
      <c r="C38571" t="s">
        <v>63</v>
      </c>
      <c r="D38571" s="1">
        <v>43028</v>
      </c>
      <c r="F38571">
        <v>5</v>
      </c>
      <c r="G38571">
        <v>7904</v>
      </c>
      <c r="H38571" t="s">
        <v>75</v>
      </c>
      <c r="J38571" t="s">
        <v>14</v>
      </c>
      <c r="K38571">
        <v>50</v>
      </c>
      <c r="L38571" t="s">
        <v>22</v>
      </c>
    </row>
    <row r="38572" spans="1:12">
      <c r="A38572" t="e">
        <f ca="1">E00251417960121</f>
        <v>#NAME?</v>
      </c>
      <c r="B38572">
        <v>50</v>
      </c>
      <c r="C38572" t="s">
        <v>512</v>
      </c>
      <c r="D38572" s="1">
        <v>41033</v>
      </c>
      <c r="F38572">
        <v>3</v>
      </c>
      <c r="G38572">
        <v>25000</v>
      </c>
      <c r="H38572" t="s">
        <v>178</v>
      </c>
      <c r="J38572" t="s">
        <v>14</v>
      </c>
      <c r="K38572">
        <v>61</v>
      </c>
      <c r="L38572" t="s">
        <v>15</v>
      </c>
    </row>
    <row r="38573" spans="1:12">
      <c r="A38573" t="e">
        <f ca="1">E00251417960121</f>
        <v>#NAME?</v>
      </c>
      <c r="B38573">
        <v>50</v>
      </c>
      <c r="C38573" t="s">
        <v>512</v>
      </c>
      <c r="D38573" s="1">
        <v>41278</v>
      </c>
      <c r="F38573">
        <v>1</v>
      </c>
      <c r="G38573">
        <v>25000</v>
      </c>
      <c r="H38573" t="s">
        <v>178</v>
      </c>
      <c r="J38573" t="s">
        <v>14</v>
      </c>
      <c r="K38573">
        <v>61</v>
      </c>
      <c r="L38573" t="s">
        <v>15</v>
      </c>
    </row>
    <row r="38574" spans="1:12">
      <c r="A38574" t="e">
        <f ca="1">E00251417960121</f>
        <v>#NAME?</v>
      </c>
      <c r="B38574">
        <v>50</v>
      </c>
      <c r="C38574" t="s">
        <v>512</v>
      </c>
      <c r="D38574" s="1">
        <v>41541</v>
      </c>
      <c r="F38574">
        <v>1</v>
      </c>
      <c r="G38574">
        <v>7872</v>
      </c>
      <c r="H38574" t="s">
        <v>458</v>
      </c>
      <c r="J38574" t="s">
        <v>14</v>
      </c>
      <c r="K38574">
        <v>62</v>
      </c>
      <c r="L38574" t="s">
        <v>22</v>
      </c>
    </row>
    <row r="38575" spans="1:12">
      <c r="A38575" t="e">
        <f ca="1">E00251716548221</f>
        <v>#NAME?</v>
      </c>
      <c r="B38575">
        <v>449</v>
      </c>
      <c r="C38575" t="s">
        <v>124</v>
      </c>
      <c r="D38575" s="1">
        <v>41276</v>
      </c>
      <c r="F38575">
        <v>1</v>
      </c>
      <c r="G38575">
        <v>4019</v>
      </c>
      <c r="H38575" t="s">
        <v>26</v>
      </c>
      <c r="J38575" t="s">
        <v>14</v>
      </c>
      <c r="K38575">
        <v>47</v>
      </c>
      <c r="L38575" t="s">
        <v>15</v>
      </c>
    </row>
    <row r="38576" spans="1:12">
      <c r="A38576" t="e">
        <f ca="1">E00251417960121</f>
        <v>#NAME?</v>
      </c>
      <c r="B38576">
        <v>50</v>
      </c>
      <c r="C38576" t="s">
        <v>512</v>
      </c>
      <c r="D38576" s="1">
        <v>42326</v>
      </c>
      <c r="F38576">
        <v>2</v>
      </c>
      <c r="G38576">
        <v>4019</v>
      </c>
      <c r="H38576" t="s">
        <v>26</v>
      </c>
      <c r="J38576" t="s">
        <v>14</v>
      </c>
      <c r="K38576">
        <v>64</v>
      </c>
      <c r="L38576" t="s">
        <v>15</v>
      </c>
    </row>
    <row r="38577" spans="1:12">
      <c r="A38577" t="e">
        <f ca="1">E00251417960121</f>
        <v>#NAME?</v>
      </c>
      <c r="B38577">
        <v>50</v>
      </c>
      <c r="C38577" t="s">
        <v>512</v>
      </c>
      <c r="D38577" s="1">
        <v>42857</v>
      </c>
      <c r="F38577">
        <v>3</v>
      </c>
      <c r="G38577">
        <v>53081</v>
      </c>
      <c r="H38577" t="s">
        <v>456</v>
      </c>
      <c r="J38577" t="s">
        <v>14</v>
      </c>
      <c r="K38577">
        <v>66</v>
      </c>
      <c r="L38577" t="s">
        <v>15</v>
      </c>
    </row>
    <row r="38578" spans="1:12">
      <c r="A38578" t="e">
        <f ca="1">E00251716548221</f>
        <v>#NAME?</v>
      </c>
      <c r="B38578">
        <v>449</v>
      </c>
      <c r="C38578" t="s">
        <v>124</v>
      </c>
      <c r="D38578" s="1">
        <v>42188</v>
      </c>
      <c r="F38578">
        <v>2</v>
      </c>
      <c r="G38578">
        <v>4019</v>
      </c>
      <c r="H38578" t="s">
        <v>26</v>
      </c>
      <c r="J38578" t="s">
        <v>14</v>
      </c>
      <c r="K38578">
        <v>49</v>
      </c>
      <c r="L38578" t="s">
        <v>15</v>
      </c>
    </row>
    <row r="38579" spans="1:12">
      <c r="A38579" t="e">
        <f ca="1">E00251716548221</f>
        <v>#NAME?</v>
      </c>
      <c r="B38579">
        <v>449</v>
      </c>
      <c r="C38579" t="s">
        <v>124</v>
      </c>
      <c r="D38579" s="1">
        <v>42062</v>
      </c>
      <c r="F38579">
        <v>1</v>
      </c>
      <c r="G38579">
        <v>4019</v>
      </c>
      <c r="H38579" t="s">
        <v>26</v>
      </c>
      <c r="J38579" t="s">
        <v>14</v>
      </c>
      <c r="K38579">
        <v>49</v>
      </c>
      <c r="L38579" t="s">
        <v>15</v>
      </c>
    </row>
    <row r="38580" spans="1:12">
      <c r="A38580" t="e">
        <f ca="1">E00251514279221</f>
        <v>#NAME?</v>
      </c>
      <c r="B38580">
        <v>491</v>
      </c>
      <c r="C38580" t="s">
        <v>567</v>
      </c>
      <c r="D38580" s="1">
        <v>42684</v>
      </c>
      <c r="F38580">
        <v>2</v>
      </c>
      <c r="G38580">
        <v>30000</v>
      </c>
      <c r="H38580" t="s">
        <v>144</v>
      </c>
      <c r="J38580" t="s">
        <v>14</v>
      </c>
      <c r="K38580">
        <v>45</v>
      </c>
      <c r="L38580" t="s">
        <v>15</v>
      </c>
    </row>
    <row r="38581" spans="1:12">
      <c r="A38581" t="e">
        <f ca="1">E00251514279221</f>
        <v>#NAME?</v>
      </c>
      <c r="B38581">
        <v>772</v>
      </c>
      <c r="C38581" t="s">
        <v>170</v>
      </c>
      <c r="D38581" s="1">
        <v>42743</v>
      </c>
      <c r="E38581">
        <v>8</v>
      </c>
      <c r="F38581">
        <v>6</v>
      </c>
      <c r="G38581">
        <v>3051</v>
      </c>
      <c r="H38581" t="s">
        <v>13</v>
      </c>
      <c r="J38581" t="s">
        <v>34</v>
      </c>
      <c r="K38581">
        <v>45</v>
      </c>
      <c r="L38581" t="s">
        <v>15</v>
      </c>
    </row>
    <row r="38582" spans="1:12">
      <c r="A38582" t="e">
        <f ca="1">E00251514279221</f>
        <v>#NAME?</v>
      </c>
      <c r="B38582">
        <v>772</v>
      </c>
      <c r="C38582" t="s">
        <v>170</v>
      </c>
      <c r="D38582" s="1">
        <v>43077</v>
      </c>
      <c r="E38582">
        <v>8</v>
      </c>
      <c r="F38582">
        <v>7</v>
      </c>
      <c r="G38582">
        <v>4430</v>
      </c>
      <c r="H38582" t="s">
        <v>1067</v>
      </c>
      <c r="J38582" t="s">
        <v>687</v>
      </c>
      <c r="K38582">
        <v>46</v>
      </c>
      <c r="L38582" t="s">
        <v>15</v>
      </c>
    </row>
    <row r="38583" spans="1:12">
      <c r="A38583" t="e">
        <f ca="1">E00251716548221</f>
        <v>#NAME?</v>
      </c>
      <c r="B38583">
        <v>449</v>
      </c>
      <c r="C38583" t="s">
        <v>124</v>
      </c>
      <c r="D38583" s="1">
        <v>41834</v>
      </c>
      <c r="F38583">
        <v>1</v>
      </c>
      <c r="G38583">
        <v>34461</v>
      </c>
      <c r="H38583" t="s">
        <v>688</v>
      </c>
      <c r="J38583" t="s">
        <v>14</v>
      </c>
      <c r="K38583">
        <v>48</v>
      </c>
      <c r="L38583" t="s">
        <v>15</v>
      </c>
    </row>
    <row r="38584" spans="1:12">
      <c r="A38584" t="e">
        <f ca="1">E00251716548221</f>
        <v>#NAME?</v>
      </c>
      <c r="B38584">
        <v>449</v>
      </c>
      <c r="C38584" t="s">
        <v>124</v>
      </c>
      <c r="D38584" s="1">
        <v>43014</v>
      </c>
      <c r="F38584">
        <v>2</v>
      </c>
      <c r="G38584">
        <v>34461</v>
      </c>
      <c r="H38584" t="s">
        <v>688</v>
      </c>
      <c r="J38584" t="s">
        <v>14</v>
      </c>
      <c r="K38584">
        <v>52</v>
      </c>
      <c r="L38584" t="s">
        <v>15</v>
      </c>
    </row>
    <row r="38585" spans="1:12">
      <c r="A38585" t="e">
        <f ca="1">E00251417960121</f>
        <v>#NAME?</v>
      </c>
      <c r="B38585">
        <v>50</v>
      </c>
      <c r="C38585" t="s">
        <v>512</v>
      </c>
      <c r="D38585" s="1">
        <v>41059</v>
      </c>
      <c r="F38585">
        <v>2</v>
      </c>
      <c r="G38585">
        <v>25000</v>
      </c>
      <c r="H38585" t="s">
        <v>178</v>
      </c>
      <c r="J38585" t="s">
        <v>14</v>
      </c>
      <c r="K38585">
        <v>61</v>
      </c>
      <c r="L38585" t="s">
        <v>15</v>
      </c>
    </row>
    <row r="38586" spans="1:12">
      <c r="A38586" t="e">
        <f ca="1">E00251514279221</f>
        <v>#NAME?</v>
      </c>
      <c r="B38586">
        <v>491</v>
      </c>
      <c r="C38586" t="s">
        <v>567</v>
      </c>
      <c r="D38586" s="1">
        <v>42657</v>
      </c>
      <c r="F38586">
        <v>1</v>
      </c>
      <c r="G38586">
        <v>30000</v>
      </c>
      <c r="H38586" t="s">
        <v>144</v>
      </c>
      <c r="J38586" t="s">
        <v>14</v>
      </c>
      <c r="K38586">
        <v>45</v>
      </c>
      <c r="L38586" t="s">
        <v>15</v>
      </c>
    </row>
    <row r="38587" spans="1:12">
      <c r="A38587" t="e">
        <f ca="1">E00251716548221</f>
        <v>#NAME?</v>
      </c>
      <c r="B38587">
        <v>449</v>
      </c>
      <c r="C38587" t="s">
        <v>124</v>
      </c>
      <c r="D38587" s="1">
        <v>41626</v>
      </c>
      <c r="F38587">
        <v>2</v>
      </c>
      <c r="G38587">
        <v>4019</v>
      </c>
      <c r="H38587" t="s">
        <v>26</v>
      </c>
      <c r="J38587" t="s">
        <v>14</v>
      </c>
      <c r="K38587">
        <v>48</v>
      </c>
      <c r="L38587" t="s">
        <v>15</v>
      </c>
    </row>
    <row r="38588" spans="1:12">
      <c r="A38588" t="e">
        <f ca="1">E00251716548221</f>
        <v>#NAME?</v>
      </c>
      <c r="B38588">
        <v>449</v>
      </c>
      <c r="C38588" t="s">
        <v>124</v>
      </c>
      <c r="D38588" s="1">
        <v>41171</v>
      </c>
      <c r="F38588">
        <v>1</v>
      </c>
      <c r="G38588">
        <v>7873</v>
      </c>
      <c r="H38588" t="s">
        <v>103</v>
      </c>
      <c r="J38588" t="s">
        <v>14</v>
      </c>
      <c r="K38588">
        <v>47</v>
      </c>
      <c r="L38588" t="s">
        <v>22</v>
      </c>
    </row>
    <row r="38589" spans="1:12">
      <c r="A38589" t="e">
        <f ca="1">E00251716548221</f>
        <v>#NAME?</v>
      </c>
      <c r="B38589">
        <v>449</v>
      </c>
      <c r="C38589" t="s">
        <v>124</v>
      </c>
      <c r="D38589" s="1">
        <v>41654</v>
      </c>
      <c r="F38589">
        <v>2</v>
      </c>
      <c r="G38589">
        <v>61689</v>
      </c>
      <c r="H38589" t="s">
        <v>677</v>
      </c>
      <c r="J38589" t="s">
        <v>14</v>
      </c>
      <c r="K38589">
        <v>48</v>
      </c>
      <c r="L38589" t="s">
        <v>15</v>
      </c>
    </row>
    <row r="38590" spans="1:12">
      <c r="A38590" t="e">
        <f ca="1">E00251417960121</f>
        <v>#NAME?</v>
      </c>
      <c r="B38590">
        <v>39</v>
      </c>
      <c r="C38590" t="s">
        <v>385</v>
      </c>
      <c r="D38590" s="1">
        <v>40921</v>
      </c>
      <c r="E38590">
        <v>3</v>
      </c>
      <c r="F38590">
        <v>2</v>
      </c>
      <c r="G38590">
        <v>4019</v>
      </c>
      <c r="H38590" t="s">
        <v>26</v>
      </c>
      <c r="J38590" t="s">
        <v>34</v>
      </c>
      <c r="K38590">
        <v>60</v>
      </c>
      <c r="L38590" t="s">
        <v>15</v>
      </c>
    </row>
    <row r="38591" spans="1:12">
      <c r="A38591" t="e">
        <f ca="1">E00251417960121</f>
        <v>#NAME?</v>
      </c>
      <c r="B38591">
        <v>50</v>
      </c>
      <c r="C38591" t="s">
        <v>512</v>
      </c>
      <c r="D38591" s="1">
        <v>41274</v>
      </c>
      <c r="F38591">
        <v>1</v>
      </c>
      <c r="G38591">
        <v>25000</v>
      </c>
      <c r="H38591" t="s">
        <v>178</v>
      </c>
      <c r="J38591" t="s">
        <v>14</v>
      </c>
      <c r="K38591">
        <v>61</v>
      </c>
      <c r="L38591" t="s">
        <v>15</v>
      </c>
    </row>
    <row r="38592" spans="1:12">
      <c r="A38592" t="e">
        <f ca="1">E00251417960121</f>
        <v>#NAME?</v>
      </c>
      <c r="B38592">
        <v>50</v>
      </c>
      <c r="C38592" t="s">
        <v>512</v>
      </c>
      <c r="D38592" s="1">
        <v>42572</v>
      </c>
      <c r="F38592">
        <v>1</v>
      </c>
      <c r="G38592">
        <v>4019</v>
      </c>
      <c r="H38592" t="s">
        <v>26</v>
      </c>
      <c r="J38592" t="s">
        <v>14</v>
      </c>
      <c r="K38592">
        <v>65</v>
      </c>
      <c r="L38592" t="s">
        <v>15</v>
      </c>
    </row>
    <row r="38593" spans="1:12">
      <c r="A38593" t="e">
        <f ca="1">E00251514279221</f>
        <v>#NAME?</v>
      </c>
      <c r="B38593">
        <v>491</v>
      </c>
      <c r="C38593" t="s">
        <v>567</v>
      </c>
      <c r="D38593" s="1">
        <v>42881</v>
      </c>
      <c r="F38593">
        <v>3</v>
      </c>
      <c r="G38593">
        <v>30390</v>
      </c>
      <c r="H38593" t="s">
        <v>313</v>
      </c>
      <c r="J38593" t="s">
        <v>14</v>
      </c>
      <c r="K38593">
        <v>46</v>
      </c>
      <c r="L38593" t="s">
        <v>15</v>
      </c>
    </row>
    <row r="38594" spans="1:12">
      <c r="A38594" t="e">
        <f ca="1">E00251514279221</f>
        <v>#NAME?</v>
      </c>
      <c r="B38594">
        <v>491</v>
      </c>
      <c r="C38594" t="s">
        <v>567</v>
      </c>
      <c r="D38594" s="1">
        <v>43088</v>
      </c>
      <c r="F38594">
        <v>1</v>
      </c>
      <c r="G38594">
        <v>29600</v>
      </c>
      <c r="H38594" t="s">
        <v>1308</v>
      </c>
      <c r="J38594" t="s">
        <v>14</v>
      </c>
      <c r="K38594">
        <v>46</v>
      </c>
      <c r="L38594" t="s">
        <v>15</v>
      </c>
    </row>
    <row r="38595" spans="1:12">
      <c r="A38595" t="e">
        <f ca="1">E00251615839321</f>
        <v>#NAME?</v>
      </c>
      <c r="B38595">
        <v>498</v>
      </c>
      <c r="C38595" t="s">
        <v>591</v>
      </c>
      <c r="D38595" s="1">
        <v>42773</v>
      </c>
      <c r="F38595">
        <v>1</v>
      </c>
      <c r="G38595">
        <v>2729</v>
      </c>
      <c r="H38595" t="s">
        <v>115</v>
      </c>
      <c r="J38595" t="s">
        <v>14</v>
      </c>
      <c r="K38595">
        <v>58</v>
      </c>
      <c r="L38595" t="s">
        <v>15</v>
      </c>
    </row>
    <row r="38596" spans="1:12">
      <c r="A38596" t="e">
        <f ca="1">E00251417960121</f>
        <v>#NAME?</v>
      </c>
      <c r="B38596">
        <v>50</v>
      </c>
      <c r="C38596" t="s">
        <v>512</v>
      </c>
      <c r="D38596" s="1">
        <v>41011</v>
      </c>
      <c r="F38596">
        <v>2</v>
      </c>
      <c r="G38596">
        <v>7243</v>
      </c>
      <c r="H38596" t="s">
        <v>42</v>
      </c>
      <c r="J38596" t="s">
        <v>14</v>
      </c>
      <c r="K38596">
        <v>61</v>
      </c>
      <c r="L38596" t="s">
        <v>15</v>
      </c>
    </row>
    <row r="38597" spans="1:12">
      <c r="A38597" t="e">
        <f ca="1">E00251432326121</f>
        <v>#NAME?</v>
      </c>
      <c r="B38597">
        <v>489</v>
      </c>
      <c r="C38597" t="s">
        <v>100</v>
      </c>
      <c r="D38597" s="1">
        <v>42529</v>
      </c>
      <c r="F38597">
        <v>1</v>
      </c>
      <c r="G38597">
        <v>4019</v>
      </c>
      <c r="H38597" t="s">
        <v>26</v>
      </c>
      <c r="J38597" t="s">
        <v>14</v>
      </c>
      <c r="K38597">
        <v>49</v>
      </c>
      <c r="L38597" t="s">
        <v>15</v>
      </c>
    </row>
    <row r="38598" spans="1:12">
      <c r="A38598" t="e">
        <f ca="1">E00251716548221</f>
        <v>#NAME?</v>
      </c>
      <c r="B38598">
        <v>449</v>
      </c>
      <c r="C38598" t="s">
        <v>124</v>
      </c>
      <c r="D38598" s="1">
        <v>42023</v>
      </c>
      <c r="F38598">
        <v>3</v>
      </c>
      <c r="G38598">
        <v>78900</v>
      </c>
      <c r="H38598" t="s">
        <v>79</v>
      </c>
      <c r="J38598" t="s">
        <v>14</v>
      </c>
      <c r="K38598">
        <v>49</v>
      </c>
      <c r="L38598" t="s">
        <v>22</v>
      </c>
    </row>
    <row r="38599" spans="1:12">
      <c r="A38599" t="e">
        <f ca="1">E00251514279221</f>
        <v>#NAME?</v>
      </c>
      <c r="B38599">
        <v>491</v>
      </c>
      <c r="C38599" t="s">
        <v>567</v>
      </c>
      <c r="D38599" s="1">
        <v>42781</v>
      </c>
      <c r="F38599">
        <v>2</v>
      </c>
      <c r="G38599">
        <v>30390</v>
      </c>
      <c r="H38599" t="s">
        <v>313</v>
      </c>
      <c r="J38599" t="s">
        <v>14</v>
      </c>
      <c r="K38599">
        <v>45</v>
      </c>
      <c r="L38599" t="s">
        <v>15</v>
      </c>
    </row>
    <row r="38600" spans="1:12">
      <c r="A38600" t="e">
        <f ca="1">E00251417960121</f>
        <v>#NAME?</v>
      </c>
      <c r="B38600">
        <v>50</v>
      </c>
      <c r="C38600" t="s">
        <v>512</v>
      </c>
      <c r="D38600" s="1">
        <v>41278</v>
      </c>
      <c r="F38600">
        <v>2</v>
      </c>
      <c r="G38600">
        <v>4019</v>
      </c>
      <c r="H38600" t="s">
        <v>26</v>
      </c>
      <c r="J38600" t="s">
        <v>14</v>
      </c>
      <c r="K38600">
        <v>61</v>
      </c>
      <c r="L38600" t="s">
        <v>15</v>
      </c>
    </row>
    <row r="38601" spans="1:12">
      <c r="A38601" t="e">
        <f ca="1">E00251417960121</f>
        <v>#NAME?</v>
      </c>
      <c r="B38601">
        <v>50</v>
      </c>
      <c r="C38601" t="s">
        <v>512</v>
      </c>
      <c r="D38601" s="1">
        <v>42013</v>
      </c>
      <c r="F38601">
        <v>3</v>
      </c>
      <c r="G38601">
        <v>25000</v>
      </c>
      <c r="H38601" t="s">
        <v>178</v>
      </c>
      <c r="J38601" t="s">
        <v>14</v>
      </c>
      <c r="K38601">
        <v>63</v>
      </c>
      <c r="L38601" t="s">
        <v>15</v>
      </c>
    </row>
    <row r="38602" spans="1:12">
      <c r="A38602" t="e">
        <f ca="1">E00251429241821</f>
        <v>#NAME?</v>
      </c>
      <c r="B38602">
        <v>286</v>
      </c>
      <c r="C38602" t="s">
        <v>41</v>
      </c>
      <c r="D38602" s="1">
        <v>43047</v>
      </c>
      <c r="F38602">
        <v>1</v>
      </c>
      <c r="G38602">
        <v>7295</v>
      </c>
      <c r="H38602" t="s">
        <v>76</v>
      </c>
      <c r="J38602" t="s">
        <v>14</v>
      </c>
      <c r="K38602">
        <v>49</v>
      </c>
      <c r="L38602" t="s">
        <v>15</v>
      </c>
    </row>
    <row r="38603" spans="1:12">
      <c r="A38603" t="e">
        <f ca="1">E00251429389321</f>
        <v>#NAME?</v>
      </c>
      <c r="B38603">
        <v>274</v>
      </c>
      <c r="C38603" t="s">
        <v>506</v>
      </c>
      <c r="D38603" s="1">
        <v>41733</v>
      </c>
      <c r="F38603">
        <v>1</v>
      </c>
      <c r="G38603">
        <v>7295</v>
      </c>
      <c r="H38603" t="s">
        <v>76</v>
      </c>
      <c r="J38603" t="s">
        <v>14</v>
      </c>
      <c r="K38603">
        <v>53</v>
      </c>
      <c r="L38603" t="s">
        <v>15</v>
      </c>
    </row>
    <row r="38604" spans="1:12">
      <c r="A38604" t="e">
        <f ca="1">E00251429389321</f>
        <v>#NAME?</v>
      </c>
      <c r="B38604">
        <v>274</v>
      </c>
      <c r="C38604" t="s">
        <v>506</v>
      </c>
      <c r="D38604" s="1">
        <v>42333</v>
      </c>
      <c r="F38604">
        <v>3</v>
      </c>
      <c r="G38604">
        <v>4019</v>
      </c>
      <c r="H38604" t="s">
        <v>26</v>
      </c>
      <c r="J38604" t="s">
        <v>14</v>
      </c>
      <c r="K38604">
        <v>55</v>
      </c>
      <c r="L38604" t="s">
        <v>15</v>
      </c>
    </row>
    <row r="38605" spans="1:12">
      <c r="A38605" t="e">
        <f ca="1">E00251417960121</f>
        <v>#NAME?</v>
      </c>
      <c r="B38605">
        <v>50</v>
      </c>
      <c r="C38605" t="s">
        <v>512</v>
      </c>
      <c r="D38605" s="1">
        <v>42450</v>
      </c>
      <c r="F38605">
        <v>1</v>
      </c>
      <c r="G38605">
        <v>4019</v>
      </c>
      <c r="H38605" t="s">
        <v>26</v>
      </c>
      <c r="J38605" t="s">
        <v>14</v>
      </c>
      <c r="K38605">
        <v>65</v>
      </c>
      <c r="L38605" t="s">
        <v>15</v>
      </c>
    </row>
    <row r="38606" spans="1:12">
      <c r="A38606" t="e">
        <f ca="1">E00251429162821</f>
        <v>#NAME?</v>
      </c>
      <c r="B38606">
        <v>695</v>
      </c>
      <c r="C38606" t="s">
        <v>257</v>
      </c>
      <c r="D38606" s="1">
        <v>41831</v>
      </c>
      <c r="F38606">
        <v>2</v>
      </c>
      <c r="G38606">
        <v>84500</v>
      </c>
      <c r="H38606" t="s">
        <v>511</v>
      </c>
      <c r="J38606" t="s">
        <v>14</v>
      </c>
      <c r="K38606">
        <v>43</v>
      </c>
      <c r="L38606" t="s">
        <v>15</v>
      </c>
    </row>
    <row r="38607" spans="1:12">
      <c r="A38607" t="e">
        <f ca="1">E00251716492321</f>
        <v>#NAME?</v>
      </c>
      <c r="B38607">
        <v>7504</v>
      </c>
      <c r="C38607" t="s">
        <v>162</v>
      </c>
      <c r="D38607" s="1">
        <v>42550</v>
      </c>
      <c r="F38607">
        <v>1</v>
      </c>
      <c r="G38607">
        <v>25000</v>
      </c>
      <c r="H38607" t="s">
        <v>178</v>
      </c>
      <c r="J38607" t="s">
        <v>14</v>
      </c>
      <c r="K38607">
        <v>49</v>
      </c>
      <c r="L38607" t="s">
        <v>15</v>
      </c>
    </row>
    <row r="38608" spans="1:12">
      <c r="A38608" t="e">
        <f ca="1">E00251716492321</f>
        <v>#NAME?</v>
      </c>
      <c r="B38608">
        <v>7504</v>
      </c>
      <c r="C38608" t="s">
        <v>162</v>
      </c>
      <c r="D38608" s="1">
        <v>42941</v>
      </c>
      <c r="F38608">
        <v>3</v>
      </c>
      <c r="G38608">
        <v>4019</v>
      </c>
      <c r="H38608" t="s">
        <v>26</v>
      </c>
      <c r="J38608" t="s">
        <v>14</v>
      </c>
      <c r="K38608">
        <v>50</v>
      </c>
      <c r="L38608" t="s">
        <v>15</v>
      </c>
    </row>
    <row r="38609" spans="1:12">
      <c r="A38609" t="e">
        <f ca="1">E00251526602321</f>
        <v>#NAME?</v>
      </c>
      <c r="B38609">
        <v>10</v>
      </c>
      <c r="C38609" t="s">
        <v>18</v>
      </c>
      <c r="D38609" s="1">
        <v>42677</v>
      </c>
      <c r="F38609">
        <v>1</v>
      </c>
      <c r="G38609">
        <v>60090</v>
      </c>
      <c r="H38609" t="s">
        <v>181</v>
      </c>
      <c r="J38609" t="s">
        <v>14</v>
      </c>
      <c r="K38609">
        <v>61</v>
      </c>
      <c r="L38609" t="s">
        <v>15</v>
      </c>
    </row>
    <row r="38610" spans="1:12">
      <c r="A38610" t="e">
        <f ca="1">E00251417960121</f>
        <v>#NAME?</v>
      </c>
      <c r="B38610">
        <v>39</v>
      </c>
      <c r="C38610" t="s">
        <v>385</v>
      </c>
      <c r="D38610" s="1">
        <v>40921</v>
      </c>
      <c r="E38610">
        <v>3</v>
      </c>
      <c r="F38610">
        <v>6</v>
      </c>
      <c r="G38610">
        <v>78899</v>
      </c>
      <c r="H38610" t="s">
        <v>1018</v>
      </c>
      <c r="J38610" t="s">
        <v>34</v>
      </c>
      <c r="K38610">
        <v>60</v>
      </c>
      <c r="L38610" t="s">
        <v>22</v>
      </c>
    </row>
    <row r="38611" spans="1:12">
      <c r="A38611" t="e">
        <f ca="1">E00251417960121</f>
        <v>#NAME?</v>
      </c>
      <c r="B38611">
        <v>50</v>
      </c>
      <c r="C38611" t="s">
        <v>512</v>
      </c>
      <c r="D38611" s="1">
        <v>41038</v>
      </c>
      <c r="F38611">
        <v>2</v>
      </c>
      <c r="G38611">
        <v>25000</v>
      </c>
      <c r="H38611" t="s">
        <v>178</v>
      </c>
      <c r="J38611" t="s">
        <v>14</v>
      </c>
      <c r="K38611">
        <v>61</v>
      </c>
      <c r="L38611" t="s">
        <v>15</v>
      </c>
    </row>
    <row r="38612" spans="1:12">
      <c r="A38612" t="e">
        <f ca="1">E00251716548221</f>
        <v>#NAME?</v>
      </c>
      <c r="B38612">
        <v>449</v>
      </c>
      <c r="C38612" t="s">
        <v>124</v>
      </c>
      <c r="D38612" s="1">
        <v>41544</v>
      </c>
      <c r="F38612">
        <v>1</v>
      </c>
      <c r="G38612">
        <v>4019</v>
      </c>
      <c r="H38612" t="s">
        <v>26</v>
      </c>
      <c r="J38612" t="s">
        <v>14</v>
      </c>
      <c r="K38612">
        <v>48</v>
      </c>
      <c r="L38612" t="s">
        <v>15</v>
      </c>
    </row>
    <row r="38613" spans="1:12">
      <c r="A38613" t="e">
        <f ca="1">E00251716548221</f>
        <v>#NAME?</v>
      </c>
      <c r="B38613">
        <v>449</v>
      </c>
      <c r="C38613" t="s">
        <v>124</v>
      </c>
      <c r="D38613" s="1">
        <v>41702</v>
      </c>
      <c r="F38613">
        <v>1</v>
      </c>
      <c r="G38613">
        <v>7242</v>
      </c>
      <c r="H38613" t="s">
        <v>93</v>
      </c>
      <c r="J38613" t="s">
        <v>14</v>
      </c>
      <c r="K38613">
        <v>48</v>
      </c>
      <c r="L38613" t="s">
        <v>15</v>
      </c>
    </row>
    <row r="38614" spans="1:12">
      <c r="A38614" t="e">
        <f ca="1">E00251417960121</f>
        <v>#NAME?</v>
      </c>
      <c r="B38614">
        <v>50</v>
      </c>
      <c r="C38614" t="s">
        <v>512</v>
      </c>
      <c r="D38614" s="1">
        <v>42572</v>
      </c>
      <c r="F38614">
        <v>3</v>
      </c>
      <c r="G38614">
        <v>25000</v>
      </c>
      <c r="H38614" t="s">
        <v>178</v>
      </c>
      <c r="J38614" t="s">
        <v>14</v>
      </c>
      <c r="K38614">
        <v>65</v>
      </c>
      <c r="L38614" t="s">
        <v>15</v>
      </c>
    </row>
    <row r="38615" spans="1:12">
      <c r="A38615" t="e">
        <f ca="1">E00251716548221</f>
        <v>#NAME?</v>
      </c>
      <c r="B38615">
        <v>449</v>
      </c>
      <c r="C38615" t="s">
        <v>124</v>
      </c>
      <c r="D38615" s="1">
        <v>43014</v>
      </c>
      <c r="F38615">
        <v>1</v>
      </c>
      <c r="G38615">
        <v>59654</v>
      </c>
      <c r="H38615" t="s">
        <v>1070</v>
      </c>
      <c r="J38615" t="s">
        <v>14</v>
      </c>
      <c r="K38615">
        <v>52</v>
      </c>
      <c r="L38615" t="s">
        <v>15</v>
      </c>
    </row>
    <row r="38616" spans="1:12">
      <c r="A38616" t="e">
        <f ca="1">E00251514279221</f>
        <v>#NAME?</v>
      </c>
      <c r="B38616">
        <v>491</v>
      </c>
      <c r="C38616" t="s">
        <v>567</v>
      </c>
      <c r="D38616" s="1">
        <v>42755</v>
      </c>
      <c r="F38616">
        <v>1</v>
      </c>
      <c r="G38616">
        <v>30000</v>
      </c>
      <c r="H38616" t="s">
        <v>144</v>
      </c>
      <c r="J38616" t="s">
        <v>14</v>
      </c>
      <c r="K38616">
        <v>45</v>
      </c>
      <c r="L38616" t="s">
        <v>15</v>
      </c>
    </row>
    <row r="38617" spans="1:12">
      <c r="A38617" t="e">
        <f ca="1">E00251514279221</f>
        <v>#NAME?</v>
      </c>
      <c r="B38617">
        <v>491</v>
      </c>
      <c r="C38617" t="s">
        <v>567</v>
      </c>
      <c r="D38617" s="1">
        <v>42768</v>
      </c>
      <c r="F38617">
        <v>1</v>
      </c>
      <c r="G38617">
        <v>30000</v>
      </c>
      <c r="H38617" t="s">
        <v>144</v>
      </c>
      <c r="J38617" t="s">
        <v>14</v>
      </c>
      <c r="K38617">
        <v>45</v>
      </c>
      <c r="L38617" t="s">
        <v>15</v>
      </c>
    </row>
    <row r="38618" spans="1:12">
      <c r="A38618" t="e">
        <f ca="1">E00251514279221</f>
        <v>#NAME?</v>
      </c>
      <c r="B38618">
        <v>491</v>
      </c>
      <c r="C38618" t="s">
        <v>567</v>
      </c>
      <c r="D38618" s="1">
        <v>42881</v>
      </c>
      <c r="F38618">
        <v>2</v>
      </c>
      <c r="G38618">
        <v>30751</v>
      </c>
      <c r="H38618" t="s">
        <v>1087</v>
      </c>
      <c r="J38618" t="s">
        <v>14</v>
      </c>
      <c r="K38618">
        <v>46</v>
      </c>
      <c r="L38618" t="s">
        <v>15</v>
      </c>
    </row>
    <row r="38619" spans="1:12">
      <c r="A38619" t="e">
        <f ca="1">E00251615839321</f>
        <v>#NAME?</v>
      </c>
      <c r="B38619">
        <v>498</v>
      </c>
      <c r="C38619" t="s">
        <v>591</v>
      </c>
      <c r="D38619" s="1">
        <v>41172</v>
      </c>
      <c r="F38619">
        <v>1</v>
      </c>
      <c r="G38619">
        <v>78900</v>
      </c>
      <c r="H38619" t="s">
        <v>79</v>
      </c>
      <c r="J38619" t="s">
        <v>14</v>
      </c>
      <c r="K38619">
        <v>54</v>
      </c>
      <c r="L38619" t="s">
        <v>22</v>
      </c>
    </row>
    <row r="38620" spans="1:12">
      <c r="A38620" t="e">
        <f ca="1">E00251716562321</f>
        <v>#NAME?</v>
      </c>
      <c r="B38620">
        <v>7111</v>
      </c>
      <c r="C38620" t="s">
        <v>496</v>
      </c>
      <c r="D38620" s="1">
        <v>42450</v>
      </c>
      <c r="F38620">
        <v>1</v>
      </c>
      <c r="G38620">
        <v>84500</v>
      </c>
      <c r="H38620" t="s">
        <v>511</v>
      </c>
      <c r="I38620" t="s">
        <v>148</v>
      </c>
      <c r="J38620" t="s">
        <v>57</v>
      </c>
      <c r="K38620">
        <v>39</v>
      </c>
      <c r="L38620" t="s">
        <v>15</v>
      </c>
    </row>
    <row r="38621" spans="1:12">
      <c r="A38621" t="e">
        <f ca="1">E00251429241821</f>
        <v>#NAME?</v>
      </c>
      <c r="B38621">
        <v>286</v>
      </c>
      <c r="C38621" t="s">
        <v>41</v>
      </c>
      <c r="D38621" s="1">
        <v>41988</v>
      </c>
      <c r="F38621">
        <v>1</v>
      </c>
      <c r="G38621">
        <v>71940</v>
      </c>
      <c r="H38621" t="s">
        <v>135</v>
      </c>
      <c r="J38621" t="s">
        <v>14</v>
      </c>
      <c r="K38621">
        <v>46</v>
      </c>
      <c r="L38621" t="s">
        <v>15</v>
      </c>
    </row>
    <row r="38622" spans="1:12">
      <c r="A38622" t="e">
        <f ca="1">E00251417960121</f>
        <v>#NAME?</v>
      </c>
      <c r="B38622">
        <v>50</v>
      </c>
      <c r="C38622" t="s">
        <v>512</v>
      </c>
      <c r="D38622" s="1">
        <v>42425</v>
      </c>
      <c r="F38622">
        <v>4</v>
      </c>
      <c r="G38622">
        <v>4019</v>
      </c>
      <c r="H38622" t="s">
        <v>26</v>
      </c>
      <c r="J38622" t="s">
        <v>14</v>
      </c>
      <c r="K38622">
        <v>64</v>
      </c>
      <c r="L38622" t="s">
        <v>15</v>
      </c>
    </row>
    <row r="38623" spans="1:12">
      <c r="A38623" t="e">
        <f ca="1">E00251417960121</f>
        <v>#NAME?</v>
      </c>
      <c r="B38623">
        <v>50</v>
      </c>
      <c r="C38623" t="s">
        <v>512</v>
      </c>
      <c r="D38623" s="1">
        <v>42772</v>
      </c>
      <c r="F38623">
        <v>4</v>
      </c>
      <c r="G38623">
        <v>4019</v>
      </c>
      <c r="H38623" t="s">
        <v>26</v>
      </c>
      <c r="J38623" t="s">
        <v>14</v>
      </c>
      <c r="K38623">
        <v>65</v>
      </c>
      <c r="L38623" t="s">
        <v>15</v>
      </c>
    </row>
    <row r="38624" spans="1:12">
      <c r="A38624" t="e">
        <f ca="1">E00251716562321</f>
        <v>#NAME?</v>
      </c>
      <c r="B38624">
        <v>7111</v>
      </c>
      <c r="C38624" t="s">
        <v>496</v>
      </c>
      <c r="D38624" s="1">
        <v>42758</v>
      </c>
      <c r="F38624">
        <v>1</v>
      </c>
      <c r="G38624">
        <v>78659</v>
      </c>
      <c r="H38624" t="s">
        <v>46</v>
      </c>
      <c r="I38624" t="s">
        <v>148</v>
      </c>
      <c r="J38624" t="s">
        <v>57</v>
      </c>
      <c r="K38624">
        <v>40</v>
      </c>
      <c r="L38624" t="s">
        <v>22</v>
      </c>
    </row>
    <row r="38625" spans="1:12">
      <c r="A38625" t="e">
        <f t="shared" ref="A38625:A38630" ca="1" si="361">E00251532633521</f>
        <v>#NAME?</v>
      </c>
      <c r="B38625">
        <v>493</v>
      </c>
      <c r="C38625" t="s">
        <v>376</v>
      </c>
      <c r="D38625" s="1">
        <v>41766</v>
      </c>
      <c r="F38625">
        <v>2</v>
      </c>
      <c r="G38625">
        <v>4019</v>
      </c>
      <c r="H38625" t="s">
        <v>26</v>
      </c>
      <c r="J38625" t="s">
        <v>14</v>
      </c>
      <c r="K38625">
        <v>58</v>
      </c>
      <c r="L38625" t="s">
        <v>15</v>
      </c>
    </row>
    <row r="38626" spans="1:12">
      <c r="A38626" t="e">
        <f t="shared" ca="1" si="361"/>
        <v>#NAME?</v>
      </c>
      <c r="B38626">
        <v>493</v>
      </c>
      <c r="C38626" t="s">
        <v>376</v>
      </c>
      <c r="D38626" s="1">
        <v>42646</v>
      </c>
      <c r="F38626">
        <v>1</v>
      </c>
      <c r="G38626">
        <v>4019</v>
      </c>
      <c r="H38626" t="s">
        <v>26</v>
      </c>
      <c r="J38626" t="s">
        <v>14</v>
      </c>
      <c r="K38626">
        <v>60</v>
      </c>
      <c r="L38626" t="s">
        <v>15</v>
      </c>
    </row>
    <row r="38627" spans="1:12">
      <c r="A38627" t="e">
        <f t="shared" ca="1" si="361"/>
        <v>#NAME?</v>
      </c>
      <c r="B38627">
        <v>493</v>
      </c>
      <c r="C38627" t="s">
        <v>376</v>
      </c>
      <c r="D38627" s="1">
        <v>41351</v>
      </c>
      <c r="F38627">
        <v>2</v>
      </c>
      <c r="G38627">
        <v>4019</v>
      </c>
      <c r="H38627" t="s">
        <v>26</v>
      </c>
      <c r="J38627" t="s">
        <v>14</v>
      </c>
      <c r="K38627">
        <v>56</v>
      </c>
      <c r="L38627" t="s">
        <v>15</v>
      </c>
    </row>
    <row r="38628" spans="1:12">
      <c r="A38628" t="e">
        <f t="shared" ca="1" si="361"/>
        <v>#NAME?</v>
      </c>
      <c r="B38628">
        <v>493</v>
      </c>
      <c r="C38628" t="s">
        <v>376</v>
      </c>
      <c r="D38628" s="1">
        <v>42562</v>
      </c>
      <c r="F38628">
        <v>1</v>
      </c>
      <c r="G38628">
        <v>4019</v>
      </c>
      <c r="H38628" t="s">
        <v>26</v>
      </c>
      <c r="J38628" t="s">
        <v>14</v>
      </c>
      <c r="K38628">
        <v>60</v>
      </c>
      <c r="L38628" t="s">
        <v>15</v>
      </c>
    </row>
    <row r="38629" spans="1:12">
      <c r="A38629" t="e">
        <f t="shared" ca="1" si="361"/>
        <v>#NAME?</v>
      </c>
      <c r="B38629">
        <v>493</v>
      </c>
      <c r="C38629" t="s">
        <v>376</v>
      </c>
      <c r="D38629" s="1">
        <v>43014</v>
      </c>
      <c r="F38629">
        <v>2</v>
      </c>
      <c r="G38629">
        <v>27800</v>
      </c>
      <c r="H38629" t="s">
        <v>145</v>
      </c>
      <c r="J38629" t="s">
        <v>14</v>
      </c>
      <c r="K38629">
        <v>61</v>
      </c>
      <c r="L38629" t="s">
        <v>15</v>
      </c>
    </row>
    <row r="38630" spans="1:12">
      <c r="A38630" t="e">
        <f t="shared" ca="1" si="361"/>
        <v>#NAME?</v>
      </c>
      <c r="B38630">
        <v>493</v>
      </c>
      <c r="C38630" t="s">
        <v>376</v>
      </c>
      <c r="D38630" s="1">
        <v>42759</v>
      </c>
      <c r="F38630">
        <v>4</v>
      </c>
      <c r="G38630">
        <v>4439</v>
      </c>
      <c r="H38630" t="s">
        <v>702</v>
      </c>
      <c r="J38630" t="s">
        <v>14</v>
      </c>
      <c r="K38630">
        <v>60</v>
      </c>
      <c r="L38630" t="s">
        <v>15</v>
      </c>
    </row>
    <row r="38631" spans="1:12">
      <c r="A38631" t="e">
        <f ca="1">E00251429396721</f>
        <v>#NAME?</v>
      </c>
      <c r="B38631">
        <v>695</v>
      </c>
      <c r="C38631" t="s">
        <v>257</v>
      </c>
      <c r="D38631" s="1">
        <v>41121</v>
      </c>
      <c r="F38631">
        <v>1</v>
      </c>
      <c r="G38631">
        <v>53019</v>
      </c>
      <c r="H38631" t="s">
        <v>304</v>
      </c>
      <c r="J38631" t="s">
        <v>14</v>
      </c>
      <c r="K38631">
        <v>52</v>
      </c>
      <c r="L38631" t="s">
        <v>15</v>
      </c>
    </row>
    <row r="38632" spans="1:12">
      <c r="A38632" t="e">
        <f ca="1">E00251429396721</f>
        <v>#NAME?</v>
      </c>
      <c r="B38632">
        <v>695</v>
      </c>
      <c r="C38632" t="s">
        <v>257</v>
      </c>
      <c r="D38632" s="1">
        <v>41512</v>
      </c>
      <c r="F38632">
        <v>1</v>
      </c>
      <c r="G38632">
        <v>78199</v>
      </c>
      <c r="H38632" t="s">
        <v>1802</v>
      </c>
      <c r="J38632" t="s">
        <v>14</v>
      </c>
      <c r="K38632">
        <v>53</v>
      </c>
      <c r="L38632" t="s">
        <v>22</v>
      </c>
    </row>
    <row r="38633" spans="1:12">
      <c r="A38633" t="e">
        <f ca="1">E00251532633521</f>
        <v>#NAME?</v>
      </c>
      <c r="B38633">
        <v>493</v>
      </c>
      <c r="C38633" t="s">
        <v>376</v>
      </c>
      <c r="D38633" s="1">
        <v>42800</v>
      </c>
      <c r="F38633">
        <v>2</v>
      </c>
      <c r="G38633">
        <v>27800</v>
      </c>
      <c r="H38633" t="s">
        <v>145</v>
      </c>
      <c r="J38633" t="s">
        <v>14</v>
      </c>
      <c r="K38633">
        <v>60</v>
      </c>
      <c r="L38633" t="s">
        <v>15</v>
      </c>
    </row>
    <row r="38634" spans="1:12">
      <c r="A38634" t="e">
        <f ca="1">E00251532633521</f>
        <v>#NAME?</v>
      </c>
      <c r="B38634">
        <v>493</v>
      </c>
      <c r="C38634" t="s">
        <v>376</v>
      </c>
      <c r="D38634" s="1">
        <v>42828</v>
      </c>
      <c r="F38634">
        <v>1</v>
      </c>
      <c r="G38634">
        <v>4019</v>
      </c>
      <c r="H38634" t="s">
        <v>26</v>
      </c>
      <c r="J38634" t="s">
        <v>14</v>
      </c>
      <c r="K38634">
        <v>61</v>
      </c>
      <c r="L38634" t="s">
        <v>15</v>
      </c>
    </row>
    <row r="38635" spans="1:12">
      <c r="A38635" t="e">
        <f ca="1">E00251532633521</f>
        <v>#NAME?</v>
      </c>
      <c r="B38635">
        <v>493</v>
      </c>
      <c r="C38635" t="s">
        <v>376</v>
      </c>
      <c r="D38635" s="1">
        <v>42912</v>
      </c>
      <c r="F38635">
        <v>3</v>
      </c>
      <c r="G38635">
        <v>4439</v>
      </c>
      <c r="H38635" t="s">
        <v>702</v>
      </c>
      <c r="J38635" t="s">
        <v>14</v>
      </c>
      <c r="K38635">
        <v>61</v>
      </c>
      <c r="L38635" t="s">
        <v>15</v>
      </c>
    </row>
    <row r="38636" spans="1:12">
      <c r="A38636" t="e">
        <f ca="1">E00251429162821</f>
        <v>#NAME?</v>
      </c>
      <c r="B38636">
        <v>695</v>
      </c>
      <c r="C38636" t="s">
        <v>257</v>
      </c>
      <c r="D38636" s="1">
        <v>42786</v>
      </c>
      <c r="F38636">
        <v>2</v>
      </c>
      <c r="G38636">
        <v>71940</v>
      </c>
      <c r="H38636" t="s">
        <v>135</v>
      </c>
      <c r="J38636" t="s">
        <v>14</v>
      </c>
      <c r="K38636">
        <v>46</v>
      </c>
      <c r="L38636" t="s">
        <v>15</v>
      </c>
    </row>
    <row r="38637" spans="1:12">
      <c r="A38637" t="e">
        <f ca="1">E00251532633521</f>
        <v>#NAME?</v>
      </c>
      <c r="B38637">
        <v>493</v>
      </c>
      <c r="C38637" t="s">
        <v>376</v>
      </c>
      <c r="D38637" s="1">
        <v>43067</v>
      </c>
      <c r="F38637">
        <v>3</v>
      </c>
      <c r="G38637">
        <v>4439</v>
      </c>
      <c r="H38637" t="s">
        <v>702</v>
      </c>
      <c r="J38637" t="s">
        <v>14</v>
      </c>
      <c r="K38637">
        <v>61</v>
      </c>
      <c r="L38637" t="s">
        <v>15</v>
      </c>
    </row>
    <row r="38638" spans="1:12">
      <c r="A38638" t="e">
        <f ca="1">E00251429389321</f>
        <v>#NAME?</v>
      </c>
      <c r="B38638">
        <v>274</v>
      </c>
      <c r="C38638" t="s">
        <v>506</v>
      </c>
      <c r="D38638" s="1">
        <v>42789</v>
      </c>
      <c r="F38638">
        <v>1</v>
      </c>
      <c r="G38638">
        <v>4019</v>
      </c>
      <c r="H38638" t="s">
        <v>26</v>
      </c>
      <c r="J38638" t="s">
        <v>14</v>
      </c>
      <c r="K38638">
        <v>56</v>
      </c>
      <c r="L38638" t="s">
        <v>15</v>
      </c>
    </row>
    <row r="38639" spans="1:12">
      <c r="A38639" t="e">
        <f ca="1">E00251429389321</f>
        <v>#NAME?</v>
      </c>
      <c r="B38639">
        <v>274</v>
      </c>
      <c r="C38639" t="s">
        <v>506</v>
      </c>
      <c r="D38639" s="1">
        <v>42878</v>
      </c>
      <c r="F38639">
        <v>5</v>
      </c>
      <c r="G38639">
        <v>3051</v>
      </c>
      <c r="H38639" t="s">
        <v>13</v>
      </c>
      <c r="J38639" t="s">
        <v>14</v>
      </c>
      <c r="K38639">
        <v>56</v>
      </c>
      <c r="L38639" t="s">
        <v>15</v>
      </c>
    </row>
    <row r="38640" spans="1:12">
      <c r="A38640" t="e">
        <f ca="1">E00251427384421</f>
        <v>#NAME?</v>
      </c>
      <c r="B38640">
        <v>10</v>
      </c>
      <c r="C38640" t="s">
        <v>18</v>
      </c>
      <c r="D38640" s="1">
        <v>41775</v>
      </c>
      <c r="F38640">
        <v>1</v>
      </c>
      <c r="G38640">
        <v>6162</v>
      </c>
      <c r="H38640" t="s">
        <v>1803</v>
      </c>
      <c r="J38640" t="s">
        <v>14</v>
      </c>
      <c r="K38640">
        <v>51</v>
      </c>
      <c r="L38640" t="s">
        <v>15</v>
      </c>
    </row>
    <row r="38641" spans="1:12">
      <c r="A38641" t="e">
        <f ca="1">E00251529174621</f>
        <v>#NAME?</v>
      </c>
      <c r="B38641">
        <v>189</v>
      </c>
      <c r="C38641" t="s">
        <v>58</v>
      </c>
      <c r="D38641" s="1">
        <v>41778</v>
      </c>
      <c r="F38641">
        <v>2</v>
      </c>
      <c r="G38641">
        <v>4564</v>
      </c>
      <c r="H38641" t="s">
        <v>1282</v>
      </c>
      <c r="J38641" t="s">
        <v>14</v>
      </c>
      <c r="K38641">
        <v>50</v>
      </c>
      <c r="L38641" t="s">
        <v>15</v>
      </c>
    </row>
    <row r="38642" spans="1:12">
      <c r="A38642" t="e">
        <f ca="1">E00251429396721</f>
        <v>#NAME?</v>
      </c>
      <c r="B38642">
        <v>695</v>
      </c>
      <c r="C38642" t="s">
        <v>257</v>
      </c>
      <c r="D38642" s="1">
        <v>41001</v>
      </c>
      <c r="F38642">
        <v>6</v>
      </c>
      <c r="G38642">
        <v>6266</v>
      </c>
      <c r="H38642" t="s">
        <v>99</v>
      </c>
      <c r="J38642" t="s">
        <v>14</v>
      </c>
      <c r="K38642">
        <v>52</v>
      </c>
      <c r="L38642" t="s">
        <v>15</v>
      </c>
    </row>
    <row r="38643" spans="1:12">
      <c r="A38643" t="e">
        <f ca="1">E00251518868021</f>
        <v>#NAME?</v>
      </c>
      <c r="B38643">
        <v>1791</v>
      </c>
      <c r="C38643" t="s">
        <v>468</v>
      </c>
      <c r="D38643" s="1">
        <v>41016</v>
      </c>
      <c r="F38643">
        <v>2</v>
      </c>
      <c r="G38643">
        <v>2899</v>
      </c>
      <c r="H38643" t="s">
        <v>464</v>
      </c>
      <c r="J38643" t="s">
        <v>14</v>
      </c>
      <c r="K38643">
        <v>58</v>
      </c>
      <c r="L38643" t="s">
        <v>15</v>
      </c>
    </row>
    <row r="38644" spans="1:12">
      <c r="A38644" t="e">
        <f ca="1">E00251518868021</f>
        <v>#NAME?</v>
      </c>
      <c r="B38644">
        <v>1791</v>
      </c>
      <c r="C38644" t="s">
        <v>468</v>
      </c>
      <c r="D38644" s="1">
        <v>41319</v>
      </c>
      <c r="F38644">
        <v>2</v>
      </c>
      <c r="G38644">
        <v>7820</v>
      </c>
      <c r="H38644" t="s">
        <v>233</v>
      </c>
      <c r="J38644" t="s">
        <v>14</v>
      </c>
      <c r="K38644">
        <v>59</v>
      </c>
      <c r="L38644" t="s">
        <v>22</v>
      </c>
    </row>
    <row r="38645" spans="1:12">
      <c r="A38645" t="e">
        <f ca="1">E00251716594621</f>
        <v>#NAME?</v>
      </c>
      <c r="B38645">
        <v>7504</v>
      </c>
      <c r="C38645" t="s">
        <v>162</v>
      </c>
      <c r="D38645" s="1">
        <v>42032</v>
      </c>
      <c r="F38645">
        <v>2</v>
      </c>
      <c r="G38645">
        <v>7945</v>
      </c>
      <c r="H38645" t="s">
        <v>1322</v>
      </c>
      <c r="J38645" t="s">
        <v>14</v>
      </c>
      <c r="K38645">
        <v>54</v>
      </c>
      <c r="L38645" t="s">
        <v>22</v>
      </c>
    </row>
    <row r="38646" spans="1:12">
      <c r="A38646" t="e">
        <f ca="1">E00251716594621</f>
        <v>#NAME?</v>
      </c>
      <c r="B38646">
        <v>7504</v>
      </c>
      <c r="C38646" t="s">
        <v>162</v>
      </c>
      <c r="D38646" s="1">
        <v>42445</v>
      </c>
      <c r="F38646">
        <v>1</v>
      </c>
      <c r="G38646">
        <v>4019</v>
      </c>
      <c r="H38646" t="s">
        <v>26</v>
      </c>
      <c r="J38646" t="s">
        <v>14</v>
      </c>
      <c r="K38646">
        <v>55</v>
      </c>
      <c r="L38646" t="s">
        <v>15</v>
      </c>
    </row>
    <row r="38647" spans="1:12">
      <c r="A38647" t="e">
        <f ca="1">E00251430390021</f>
        <v>#NAME?</v>
      </c>
      <c r="B38647">
        <v>458</v>
      </c>
      <c r="C38647" t="s">
        <v>275</v>
      </c>
      <c r="D38647" s="1">
        <v>42824</v>
      </c>
      <c r="F38647">
        <v>3</v>
      </c>
      <c r="G38647">
        <v>1101</v>
      </c>
      <c r="H38647" t="s">
        <v>220</v>
      </c>
      <c r="J38647" t="s">
        <v>14</v>
      </c>
      <c r="K38647">
        <v>51</v>
      </c>
      <c r="L38647" t="s">
        <v>15</v>
      </c>
    </row>
    <row r="38648" spans="1:12">
      <c r="A38648" t="e">
        <f ca="1">E00251518868021</f>
        <v>#NAME?</v>
      </c>
      <c r="B38648">
        <v>1791</v>
      </c>
      <c r="C38648" t="s">
        <v>468</v>
      </c>
      <c r="D38648" s="1">
        <v>41904</v>
      </c>
      <c r="F38648">
        <v>1</v>
      </c>
      <c r="G38648">
        <v>2899</v>
      </c>
      <c r="H38648" t="s">
        <v>464</v>
      </c>
      <c r="J38648" t="s">
        <v>14</v>
      </c>
      <c r="K38648">
        <v>60</v>
      </c>
      <c r="L38648" t="s">
        <v>15</v>
      </c>
    </row>
    <row r="38649" spans="1:12">
      <c r="A38649" t="e">
        <f ca="1">E00251518868021</f>
        <v>#NAME?</v>
      </c>
      <c r="B38649">
        <v>1791</v>
      </c>
      <c r="C38649" t="s">
        <v>468</v>
      </c>
      <c r="D38649" s="1">
        <v>42037</v>
      </c>
      <c r="F38649">
        <v>3</v>
      </c>
      <c r="G38649">
        <v>7262</v>
      </c>
      <c r="H38649" t="s">
        <v>198</v>
      </c>
      <c r="J38649" t="s">
        <v>14</v>
      </c>
      <c r="K38649">
        <v>61</v>
      </c>
      <c r="L38649" t="s">
        <v>15</v>
      </c>
    </row>
    <row r="38650" spans="1:12">
      <c r="A38650" t="e">
        <f ca="1">E00251429396721</f>
        <v>#NAME?</v>
      </c>
      <c r="B38650">
        <v>695</v>
      </c>
      <c r="C38650" t="s">
        <v>257</v>
      </c>
      <c r="D38650" s="1">
        <v>42209</v>
      </c>
      <c r="F38650">
        <v>1</v>
      </c>
      <c r="G38650">
        <v>78079</v>
      </c>
      <c r="H38650" t="s">
        <v>49</v>
      </c>
      <c r="J38650" t="s">
        <v>14</v>
      </c>
      <c r="K38650">
        <v>55</v>
      </c>
      <c r="L38650" t="s">
        <v>22</v>
      </c>
    </row>
    <row r="38651" spans="1:12">
      <c r="A38651" t="e">
        <f ca="1">E00251529174621</f>
        <v>#NAME?</v>
      </c>
      <c r="B38651">
        <v>189</v>
      </c>
      <c r="C38651" t="s">
        <v>58</v>
      </c>
      <c r="D38651" s="1">
        <v>41774</v>
      </c>
      <c r="F38651">
        <v>1</v>
      </c>
      <c r="G38651">
        <v>79029</v>
      </c>
      <c r="H38651" t="s">
        <v>21</v>
      </c>
      <c r="J38651" t="s">
        <v>14</v>
      </c>
      <c r="K38651">
        <v>50</v>
      </c>
      <c r="L38651" t="s">
        <v>22</v>
      </c>
    </row>
    <row r="38652" spans="1:12">
      <c r="A38652" t="e">
        <f ca="1">E00251429396721</f>
        <v>#NAME?</v>
      </c>
      <c r="B38652">
        <v>695</v>
      </c>
      <c r="C38652" t="s">
        <v>257</v>
      </c>
      <c r="D38652" s="1">
        <v>42383</v>
      </c>
      <c r="F38652">
        <v>1</v>
      </c>
      <c r="G38652">
        <v>7243</v>
      </c>
      <c r="H38652" t="s">
        <v>42</v>
      </c>
      <c r="J38652" t="s">
        <v>14</v>
      </c>
      <c r="K38652">
        <v>55</v>
      </c>
      <c r="L38652" t="s">
        <v>15</v>
      </c>
    </row>
    <row r="38653" spans="1:12">
      <c r="A38653" t="e">
        <f ca="1">E00251427384421</f>
        <v>#NAME?</v>
      </c>
      <c r="B38653">
        <v>10</v>
      </c>
      <c r="C38653" t="s">
        <v>18</v>
      </c>
      <c r="D38653" s="1">
        <v>42360</v>
      </c>
      <c r="F38653">
        <v>1</v>
      </c>
      <c r="G38653">
        <v>460</v>
      </c>
      <c r="H38653" t="s">
        <v>16</v>
      </c>
      <c r="J38653" t="s">
        <v>14</v>
      </c>
      <c r="K38653">
        <v>53</v>
      </c>
      <c r="L38653" t="s">
        <v>15</v>
      </c>
    </row>
    <row r="38654" spans="1:12">
      <c r="A38654" t="e">
        <f ca="1">E00251510503721</f>
        <v>#NAME?</v>
      </c>
      <c r="B38654">
        <v>189</v>
      </c>
      <c r="C38654" t="s">
        <v>58</v>
      </c>
      <c r="D38654" s="1">
        <v>42468</v>
      </c>
      <c r="F38654">
        <v>3</v>
      </c>
      <c r="G38654">
        <v>4779</v>
      </c>
      <c r="H38654" t="s">
        <v>231</v>
      </c>
      <c r="J38654" t="s">
        <v>14</v>
      </c>
      <c r="K38654">
        <v>41</v>
      </c>
      <c r="L38654" t="s">
        <v>15</v>
      </c>
    </row>
    <row r="38655" spans="1:12">
      <c r="A38655" t="e">
        <f ca="1">E00251626562021</f>
        <v>#NAME?</v>
      </c>
      <c r="B38655">
        <v>4912</v>
      </c>
      <c r="C38655" t="s">
        <v>1231</v>
      </c>
      <c r="D38655" s="1">
        <v>41321</v>
      </c>
      <c r="F38655">
        <v>1</v>
      </c>
      <c r="G38655">
        <v>78096</v>
      </c>
      <c r="H38655" t="s">
        <v>939</v>
      </c>
      <c r="J38655" t="s">
        <v>14</v>
      </c>
      <c r="K38655">
        <v>42</v>
      </c>
      <c r="L38655" t="s">
        <v>22</v>
      </c>
    </row>
    <row r="38656" spans="1:12">
      <c r="A38656" t="e">
        <f ca="1">E00251518868021</f>
        <v>#NAME?</v>
      </c>
      <c r="B38656">
        <v>1791</v>
      </c>
      <c r="C38656" t="s">
        <v>468</v>
      </c>
      <c r="D38656" s="1">
        <v>43080</v>
      </c>
      <c r="F38656">
        <v>1</v>
      </c>
      <c r="G38656">
        <v>78449</v>
      </c>
      <c r="H38656" t="s">
        <v>277</v>
      </c>
      <c r="J38656" t="s">
        <v>14</v>
      </c>
      <c r="K38656">
        <v>64</v>
      </c>
      <c r="L38656" t="s">
        <v>22</v>
      </c>
    </row>
    <row r="38657" spans="1:12">
      <c r="A38657" t="e">
        <f ca="1">E00251518868021</f>
        <v>#NAME?</v>
      </c>
      <c r="B38657">
        <v>1791</v>
      </c>
      <c r="C38657" t="s">
        <v>468</v>
      </c>
      <c r="D38657" s="1">
        <v>43080</v>
      </c>
      <c r="F38657">
        <v>2</v>
      </c>
      <c r="G38657">
        <v>2720</v>
      </c>
      <c r="H38657" t="s">
        <v>65</v>
      </c>
      <c r="J38657" t="s">
        <v>14</v>
      </c>
      <c r="K38657">
        <v>64</v>
      </c>
      <c r="L38657" t="s">
        <v>15</v>
      </c>
    </row>
    <row r="38658" spans="1:12">
      <c r="A38658" t="e">
        <f ca="1">E00251715558021</f>
        <v>#NAME?</v>
      </c>
      <c r="B38658">
        <v>1329</v>
      </c>
      <c r="C38658" t="s">
        <v>520</v>
      </c>
      <c r="D38658" s="1">
        <v>42657</v>
      </c>
      <c r="F38658">
        <v>3</v>
      </c>
      <c r="G38658">
        <v>73689</v>
      </c>
      <c r="H38658" t="s">
        <v>84</v>
      </c>
      <c r="J38658" t="s">
        <v>14</v>
      </c>
      <c r="K38658">
        <v>42</v>
      </c>
      <c r="L38658" t="s">
        <v>15</v>
      </c>
    </row>
    <row r="38659" spans="1:12">
      <c r="A38659" t="e">
        <f ca="1">E00251427384421</f>
        <v>#NAME?</v>
      </c>
      <c r="B38659">
        <v>10</v>
      </c>
      <c r="C38659" t="s">
        <v>18</v>
      </c>
      <c r="D38659" s="1">
        <v>40963</v>
      </c>
      <c r="F38659">
        <v>1</v>
      </c>
      <c r="G38659">
        <v>93</v>
      </c>
      <c r="H38659" t="s">
        <v>29</v>
      </c>
      <c r="J38659" t="s">
        <v>14</v>
      </c>
      <c r="K38659">
        <v>49</v>
      </c>
      <c r="L38659" t="s">
        <v>15</v>
      </c>
    </row>
    <row r="38660" spans="1:12">
      <c r="A38660" t="e">
        <f ca="1">E00251427384421</f>
        <v>#NAME?</v>
      </c>
      <c r="B38660">
        <v>10</v>
      </c>
      <c r="C38660" t="s">
        <v>18</v>
      </c>
      <c r="D38660" s="1">
        <v>42874</v>
      </c>
      <c r="F38660">
        <v>1</v>
      </c>
      <c r="G38660">
        <v>1101</v>
      </c>
      <c r="H38660" t="s">
        <v>220</v>
      </c>
      <c r="J38660" t="s">
        <v>14</v>
      </c>
      <c r="K38660">
        <v>54</v>
      </c>
      <c r="L38660" t="s">
        <v>15</v>
      </c>
    </row>
    <row r="38661" spans="1:12">
      <c r="A38661" t="e">
        <f ca="1">E00251510503721</f>
        <v>#NAME?</v>
      </c>
      <c r="B38661">
        <v>189</v>
      </c>
      <c r="C38661" t="s">
        <v>58</v>
      </c>
      <c r="D38661" s="1">
        <v>42438</v>
      </c>
      <c r="F38661">
        <v>1</v>
      </c>
      <c r="G38661">
        <v>72670</v>
      </c>
      <c r="H38661" t="s">
        <v>223</v>
      </c>
      <c r="J38661" t="s">
        <v>14</v>
      </c>
      <c r="K38661">
        <v>41</v>
      </c>
      <c r="L38661" t="s">
        <v>15</v>
      </c>
    </row>
    <row r="38662" spans="1:12">
      <c r="A38662" t="e">
        <f t="shared" ref="A38662:A38668" ca="1" si="362">E00251531961821</f>
        <v>#NAME?</v>
      </c>
      <c r="B38662">
        <v>498</v>
      </c>
      <c r="C38662" t="s">
        <v>591</v>
      </c>
      <c r="D38662" s="1">
        <v>41172</v>
      </c>
      <c r="F38662">
        <v>2</v>
      </c>
      <c r="G38662">
        <v>4019</v>
      </c>
      <c r="H38662" t="s">
        <v>26</v>
      </c>
      <c r="J38662" t="s">
        <v>14</v>
      </c>
      <c r="K38662">
        <v>57</v>
      </c>
      <c r="L38662" t="s">
        <v>15</v>
      </c>
    </row>
    <row r="38663" spans="1:12">
      <c r="A38663" t="e">
        <f t="shared" ca="1" si="362"/>
        <v>#NAME?</v>
      </c>
      <c r="B38663">
        <v>498</v>
      </c>
      <c r="C38663" t="s">
        <v>591</v>
      </c>
      <c r="D38663" s="1">
        <v>41331</v>
      </c>
      <c r="F38663">
        <v>1</v>
      </c>
      <c r="G38663">
        <v>49390</v>
      </c>
      <c r="H38663" t="s">
        <v>59</v>
      </c>
      <c r="J38663" t="s">
        <v>14</v>
      </c>
      <c r="K38663">
        <v>58</v>
      </c>
      <c r="L38663" t="s">
        <v>15</v>
      </c>
    </row>
    <row r="38664" spans="1:12">
      <c r="A38664" t="e">
        <f t="shared" ca="1" si="362"/>
        <v>#NAME?</v>
      </c>
      <c r="B38664">
        <v>498</v>
      </c>
      <c r="C38664" t="s">
        <v>591</v>
      </c>
      <c r="D38664" s="1">
        <v>42040</v>
      </c>
      <c r="F38664">
        <v>6</v>
      </c>
      <c r="G38664">
        <v>4779</v>
      </c>
      <c r="H38664" t="s">
        <v>231</v>
      </c>
      <c r="J38664" t="s">
        <v>14</v>
      </c>
      <c r="K38664">
        <v>60</v>
      </c>
      <c r="L38664" t="s">
        <v>15</v>
      </c>
    </row>
    <row r="38665" spans="1:12">
      <c r="A38665" t="e">
        <f t="shared" ca="1" si="362"/>
        <v>#NAME?</v>
      </c>
      <c r="B38665">
        <v>498</v>
      </c>
      <c r="C38665" t="s">
        <v>591</v>
      </c>
      <c r="D38665" s="1">
        <v>40953</v>
      </c>
      <c r="F38665">
        <v>1</v>
      </c>
      <c r="G38665">
        <v>49390</v>
      </c>
      <c r="H38665" t="s">
        <v>59</v>
      </c>
      <c r="J38665" t="s">
        <v>14</v>
      </c>
      <c r="K38665">
        <v>57</v>
      </c>
      <c r="L38665" t="s">
        <v>15</v>
      </c>
    </row>
    <row r="38666" spans="1:12">
      <c r="A38666" t="e">
        <f t="shared" ca="1" si="362"/>
        <v>#NAME?</v>
      </c>
      <c r="B38666">
        <v>498</v>
      </c>
      <c r="C38666" t="s">
        <v>591</v>
      </c>
      <c r="D38666" s="1">
        <v>42219</v>
      </c>
      <c r="F38666">
        <v>1</v>
      </c>
      <c r="G38666">
        <v>49390</v>
      </c>
      <c r="H38666" t="s">
        <v>59</v>
      </c>
      <c r="J38666" t="s">
        <v>14</v>
      </c>
      <c r="K38666">
        <v>60</v>
      </c>
      <c r="L38666" t="s">
        <v>15</v>
      </c>
    </row>
    <row r="38667" spans="1:12">
      <c r="A38667" t="e">
        <f t="shared" ca="1" si="362"/>
        <v>#NAME?</v>
      </c>
      <c r="B38667">
        <v>498</v>
      </c>
      <c r="C38667" t="s">
        <v>591</v>
      </c>
      <c r="D38667" s="1">
        <v>42585</v>
      </c>
      <c r="F38667">
        <v>3</v>
      </c>
      <c r="G38667">
        <v>4779</v>
      </c>
      <c r="H38667" t="s">
        <v>231</v>
      </c>
      <c r="J38667" t="s">
        <v>14</v>
      </c>
      <c r="K38667">
        <v>61</v>
      </c>
      <c r="L38667" t="s">
        <v>15</v>
      </c>
    </row>
    <row r="38668" spans="1:12">
      <c r="A38668" t="e">
        <f t="shared" ca="1" si="362"/>
        <v>#NAME?</v>
      </c>
      <c r="B38668">
        <v>498</v>
      </c>
      <c r="C38668" t="s">
        <v>591</v>
      </c>
      <c r="D38668" s="1">
        <v>42585</v>
      </c>
      <c r="F38668">
        <v>4</v>
      </c>
      <c r="G38668">
        <v>49390</v>
      </c>
      <c r="H38668" t="s">
        <v>59</v>
      </c>
      <c r="J38668" t="s">
        <v>14</v>
      </c>
      <c r="K38668">
        <v>61</v>
      </c>
      <c r="L38668" t="s">
        <v>15</v>
      </c>
    </row>
    <row r="38669" spans="1:12">
      <c r="A38669" t="e">
        <f ca="1">E00251430390021</f>
        <v>#NAME?</v>
      </c>
      <c r="B38669">
        <v>458</v>
      </c>
      <c r="C38669" t="s">
        <v>275</v>
      </c>
      <c r="D38669" s="1">
        <v>41204</v>
      </c>
      <c r="F38669">
        <v>1</v>
      </c>
      <c r="G38669">
        <v>4871</v>
      </c>
      <c r="H38669" t="s">
        <v>125</v>
      </c>
      <c r="J38669" t="s">
        <v>14</v>
      </c>
      <c r="K38669">
        <v>47</v>
      </c>
      <c r="L38669" t="s">
        <v>15</v>
      </c>
    </row>
    <row r="38670" spans="1:12">
      <c r="A38670" t="e">
        <f ca="1">E00251430390021</f>
        <v>#NAME?</v>
      </c>
      <c r="B38670">
        <v>458</v>
      </c>
      <c r="C38670" t="s">
        <v>275</v>
      </c>
      <c r="D38670" s="1">
        <v>41229</v>
      </c>
      <c r="F38670">
        <v>2</v>
      </c>
      <c r="G38670">
        <v>49390</v>
      </c>
      <c r="H38670" t="s">
        <v>59</v>
      </c>
      <c r="J38670" t="s">
        <v>14</v>
      </c>
      <c r="K38670">
        <v>47</v>
      </c>
      <c r="L38670" t="s">
        <v>15</v>
      </c>
    </row>
    <row r="38671" spans="1:12">
      <c r="A38671" t="e">
        <f ca="1">E00251531961821</f>
        <v>#NAME?</v>
      </c>
      <c r="B38671">
        <v>498</v>
      </c>
      <c r="C38671" t="s">
        <v>591</v>
      </c>
      <c r="D38671" s="1">
        <v>42495</v>
      </c>
      <c r="F38671">
        <v>1</v>
      </c>
      <c r="G38671">
        <v>49390</v>
      </c>
      <c r="H38671" t="s">
        <v>59</v>
      </c>
      <c r="J38671" t="s">
        <v>14</v>
      </c>
      <c r="K38671">
        <v>61</v>
      </c>
      <c r="L38671" t="s">
        <v>15</v>
      </c>
    </row>
    <row r="38672" spans="1:12">
      <c r="A38672" t="e">
        <f ca="1">E00251531961821</f>
        <v>#NAME?</v>
      </c>
      <c r="B38672">
        <v>498</v>
      </c>
      <c r="C38672" t="s">
        <v>591</v>
      </c>
      <c r="D38672" s="1">
        <v>42685</v>
      </c>
      <c r="F38672">
        <v>2</v>
      </c>
      <c r="G38672">
        <v>49390</v>
      </c>
      <c r="H38672" t="s">
        <v>59</v>
      </c>
      <c r="J38672" t="s">
        <v>14</v>
      </c>
      <c r="K38672">
        <v>62</v>
      </c>
      <c r="L38672" t="s">
        <v>15</v>
      </c>
    </row>
    <row r="38673" spans="1:12">
      <c r="A38673" t="e">
        <f ca="1">E00251531961821</f>
        <v>#NAME?</v>
      </c>
      <c r="B38673">
        <v>498</v>
      </c>
      <c r="C38673" t="s">
        <v>591</v>
      </c>
      <c r="D38673" s="1">
        <v>41226</v>
      </c>
      <c r="F38673">
        <v>2</v>
      </c>
      <c r="G38673">
        <v>4019</v>
      </c>
      <c r="H38673" t="s">
        <v>26</v>
      </c>
      <c r="J38673" t="s">
        <v>14</v>
      </c>
      <c r="K38673">
        <v>58</v>
      </c>
      <c r="L38673" t="s">
        <v>15</v>
      </c>
    </row>
    <row r="38674" spans="1:12">
      <c r="A38674" t="e">
        <f ca="1">E00251430390021</f>
        <v>#NAME?</v>
      </c>
      <c r="B38674">
        <v>458</v>
      </c>
      <c r="C38674" t="s">
        <v>275</v>
      </c>
      <c r="D38674" s="1">
        <v>42380</v>
      </c>
      <c r="F38674">
        <v>3</v>
      </c>
      <c r="G38674">
        <v>49390</v>
      </c>
      <c r="H38674" t="s">
        <v>59</v>
      </c>
      <c r="J38674" t="s">
        <v>14</v>
      </c>
      <c r="K38674">
        <v>50</v>
      </c>
      <c r="L38674" t="s">
        <v>15</v>
      </c>
    </row>
    <row r="38675" spans="1:12">
      <c r="A38675" t="e">
        <f ca="1">E00251531961821</f>
        <v>#NAME?</v>
      </c>
      <c r="B38675">
        <v>498</v>
      </c>
      <c r="C38675" t="s">
        <v>591</v>
      </c>
      <c r="D38675" s="1">
        <v>42922</v>
      </c>
      <c r="F38675">
        <v>6</v>
      </c>
      <c r="G38675">
        <v>27800</v>
      </c>
      <c r="H38675" t="s">
        <v>145</v>
      </c>
      <c r="J38675" t="s">
        <v>14</v>
      </c>
      <c r="K38675">
        <v>62</v>
      </c>
      <c r="L38675" t="s">
        <v>15</v>
      </c>
    </row>
    <row r="38676" spans="1:12">
      <c r="A38676" t="e">
        <f ca="1">E00251531961821</f>
        <v>#NAME?</v>
      </c>
      <c r="B38676">
        <v>498</v>
      </c>
      <c r="C38676" t="s">
        <v>591</v>
      </c>
      <c r="D38676" s="1">
        <v>42206</v>
      </c>
      <c r="F38676">
        <v>2</v>
      </c>
      <c r="G38676">
        <v>7062</v>
      </c>
      <c r="H38676" t="s">
        <v>97</v>
      </c>
      <c r="J38676" t="s">
        <v>14</v>
      </c>
      <c r="K38676">
        <v>60</v>
      </c>
      <c r="L38676" t="s">
        <v>15</v>
      </c>
    </row>
    <row r="38677" spans="1:12">
      <c r="A38677" t="e">
        <f ca="1">E00251531961821</f>
        <v>#NAME?</v>
      </c>
      <c r="B38677">
        <v>498</v>
      </c>
      <c r="C38677" t="s">
        <v>591</v>
      </c>
      <c r="D38677" s="1">
        <v>42481</v>
      </c>
      <c r="F38677">
        <v>1</v>
      </c>
      <c r="G38677">
        <v>49390</v>
      </c>
      <c r="H38677" t="s">
        <v>59</v>
      </c>
      <c r="J38677" t="s">
        <v>14</v>
      </c>
      <c r="K38677">
        <v>61</v>
      </c>
      <c r="L38677" t="s">
        <v>15</v>
      </c>
    </row>
    <row r="38678" spans="1:12">
      <c r="A38678" t="e">
        <f ca="1">E00251531961821</f>
        <v>#NAME?</v>
      </c>
      <c r="B38678">
        <v>498</v>
      </c>
      <c r="C38678" t="s">
        <v>591</v>
      </c>
      <c r="D38678" s="1">
        <v>43047</v>
      </c>
      <c r="F38678">
        <v>2</v>
      </c>
      <c r="G38678">
        <v>4019</v>
      </c>
      <c r="H38678" t="s">
        <v>26</v>
      </c>
      <c r="J38678" t="s">
        <v>14</v>
      </c>
      <c r="K38678">
        <v>63</v>
      </c>
      <c r="L38678" t="s">
        <v>15</v>
      </c>
    </row>
    <row r="38679" spans="1:12">
      <c r="A38679" t="e">
        <f ca="1">E00251531961821</f>
        <v>#NAME?</v>
      </c>
      <c r="B38679">
        <v>498</v>
      </c>
      <c r="C38679" t="s">
        <v>591</v>
      </c>
      <c r="D38679" s="1">
        <v>42746</v>
      </c>
      <c r="F38679">
        <v>2</v>
      </c>
      <c r="G38679">
        <v>27800</v>
      </c>
      <c r="H38679" t="s">
        <v>145</v>
      </c>
      <c r="J38679" t="s">
        <v>14</v>
      </c>
      <c r="K38679">
        <v>62</v>
      </c>
      <c r="L38679" t="s">
        <v>15</v>
      </c>
    </row>
    <row r="38680" spans="1:12">
      <c r="A38680" t="e">
        <f ca="1">E00251617668521</f>
        <v>#NAME?</v>
      </c>
      <c r="B38680">
        <v>448</v>
      </c>
      <c r="C38680" t="s">
        <v>112</v>
      </c>
      <c r="D38680" s="1">
        <v>42101</v>
      </c>
      <c r="F38680">
        <v>2</v>
      </c>
      <c r="G38680">
        <v>4439</v>
      </c>
      <c r="H38680" t="s">
        <v>702</v>
      </c>
      <c r="J38680" t="s">
        <v>14</v>
      </c>
      <c r="K38680">
        <v>58</v>
      </c>
      <c r="L38680" t="s">
        <v>15</v>
      </c>
    </row>
    <row r="38681" spans="1:12">
      <c r="A38681" t="e">
        <f ca="1">E00251430390021</f>
        <v>#NAME?</v>
      </c>
      <c r="B38681">
        <v>458</v>
      </c>
      <c r="C38681" t="s">
        <v>275</v>
      </c>
      <c r="D38681" s="1">
        <v>41208</v>
      </c>
      <c r="F38681">
        <v>2</v>
      </c>
      <c r="G38681">
        <v>49390</v>
      </c>
      <c r="H38681" t="s">
        <v>59</v>
      </c>
      <c r="J38681" t="s">
        <v>14</v>
      </c>
      <c r="K38681">
        <v>47</v>
      </c>
      <c r="L38681" t="s">
        <v>15</v>
      </c>
    </row>
    <row r="38682" spans="1:12">
      <c r="A38682" t="e">
        <f ca="1">E00251430390021</f>
        <v>#NAME?</v>
      </c>
      <c r="B38682">
        <v>458</v>
      </c>
      <c r="C38682" t="s">
        <v>275</v>
      </c>
      <c r="D38682" s="1">
        <v>41213</v>
      </c>
      <c r="F38682">
        <v>1</v>
      </c>
      <c r="G38682">
        <v>49390</v>
      </c>
      <c r="H38682" t="s">
        <v>59</v>
      </c>
      <c r="J38682" t="s">
        <v>14</v>
      </c>
      <c r="K38682">
        <v>47</v>
      </c>
      <c r="L38682" t="s">
        <v>15</v>
      </c>
    </row>
    <row r="38683" spans="1:12">
      <c r="A38683" t="e">
        <f ca="1">E00251430390021</f>
        <v>#NAME?</v>
      </c>
      <c r="B38683">
        <v>458</v>
      </c>
      <c r="C38683" t="s">
        <v>275</v>
      </c>
      <c r="D38683" s="1">
        <v>41939</v>
      </c>
      <c r="F38683">
        <v>3</v>
      </c>
      <c r="G38683">
        <v>49390</v>
      </c>
      <c r="H38683" t="s">
        <v>59</v>
      </c>
      <c r="J38683" t="s">
        <v>14</v>
      </c>
      <c r="K38683">
        <v>49</v>
      </c>
      <c r="L38683" t="s">
        <v>15</v>
      </c>
    </row>
    <row r="38684" spans="1:12">
      <c r="A38684" t="e">
        <f ca="1">E00251531961821</f>
        <v>#NAME?</v>
      </c>
      <c r="B38684">
        <v>498</v>
      </c>
      <c r="C38684" t="s">
        <v>591</v>
      </c>
      <c r="D38684" s="1">
        <v>43006</v>
      </c>
      <c r="F38684">
        <v>2</v>
      </c>
      <c r="G38684">
        <v>7231</v>
      </c>
      <c r="H38684" t="s">
        <v>128</v>
      </c>
      <c r="J38684" t="s">
        <v>14</v>
      </c>
      <c r="K38684">
        <v>62</v>
      </c>
      <c r="L38684" t="s">
        <v>15</v>
      </c>
    </row>
    <row r="38685" spans="1:12">
      <c r="A38685" t="e">
        <f ca="1">E00251531961821</f>
        <v>#NAME?</v>
      </c>
      <c r="B38685">
        <v>498</v>
      </c>
      <c r="C38685" t="s">
        <v>591</v>
      </c>
      <c r="D38685" s="1">
        <v>43087</v>
      </c>
      <c r="F38685">
        <v>4</v>
      </c>
      <c r="G38685">
        <v>51919</v>
      </c>
      <c r="H38685" t="s">
        <v>166</v>
      </c>
      <c r="J38685" t="s">
        <v>14</v>
      </c>
      <c r="K38685">
        <v>63</v>
      </c>
      <c r="L38685" t="s">
        <v>15</v>
      </c>
    </row>
    <row r="38686" spans="1:12">
      <c r="A38686" t="e">
        <f ca="1">E00251430390021</f>
        <v>#NAME?</v>
      </c>
      <c r="B38686">
        <v>827</v>
      </c>
      <c r="C38686" t="s">
        <v>205</v>
      </c>
      <c r="D38686" s="1">
        <v>42742</v>
      </c>
      <c r="E38686">
        <v>0</v>
      </c>
      <c r="F38686">
        <v>2</v>
      </c>
      <c r="G38686">
        <v>49390</v>
      </c>
      <c r="H38686" t="s">
        <v>59</v>
      </c>
      <c r="J38686" t="s">
        <v>34</v>
      </c>
      <c r="K38686">
        <v>51</v>
      </c>
      <c r="L38686" t="s">
        <v>15</v>
      </c>
    </row>
    <row r="38687" spans="1:12">
      <c r="A38687" t="e">
        <f ca="1">E00251430390021</f>
        <v>#NAME?</v>
      </c>
      <c r="B38687">
        <v>458</v>
      </c>
      <c r="C38687" t="s">
        <v>275</v>
      </c>
      <c r="D38687" s="1">
        <v>42824</v>
      </c>
      <c r="F38687">
        <v>1</v>
      </c>
      <c r="G38687">
        <v>53550</v>
      </c>
      <c r="H38687" t="s">
        <v>345</v>
      </c>
      <c r="J38687" t="s">
        <v>14</v>
      </c>
      <c r="K38687">
        <v>51</v>
      </c>
      <c r="L38687" t="s">
        <v>15</v>
      </c>
    </row>
    <row r="38688" spans="1:12">
      <c r="A38688" t="e">
        <f ca="1">E00251514218521</f>
        <v>#NAME?</v>
      </c>
      <c r="B38688">
        <v>438</v>
      </c>
      <c r="C38688" t="s">
        <v>474</v>
      </c>
      <c r="D38688" s="1">
        <v>42594</v>
      </c>
      <c r="F38688">
        <v>3</v>
      </c>
      <c r="G38688">
        <v>4019</v>
      </c>
      <c r="H38688" t="s">
        <v>26</v>
      </c>
      <c r="J38688" t="s">
        <v>14</v>
      </c>
      <c r="K38688">
        <v>57</v>
      </c>
      <c r="L38688" t="s">
        <v>15</v>
      </c>
    </row>
    <row r="38689" spans="1:12">
      <c r="A38689" t="e">
        <f ca="1">E00251430390021</f>
        <v>#NAME?</v>
      </c>
      <c r="B38689">
        <v>458</v>
      </c>
      <c r="C38689" t="s">
        <v>275</v>
      </c>
      <c r="D38689" s="1">
        <v>41208</v>
      </c>
      <c r="F38689">
        <v>1</v>
      </c>
      <c r="G38689">
        <v>7806</v>
      </c>
      <c r="H38689" t="s">
        <v>184</v>
      </c>
      <c r="J38689" t="s">
        <v>14</v>
      </c>
      <c r="K38689">
        <v>47</v>
      </c>
      <c r="L38689" t="s">
        <v>22</v>
      </c>
    </row>
    <row r="38690" spans="1:12">
      <c r="A38690" t="e">
        <f ca="1">E00251430390021</f>
        <v>#NAME?</v>
      </c>
      <c r="B38690">
        <v>458</v>
      </c>
      <c r="C38690" t="s">
        <v>275</v>
      </c>
      <c r="D38690" s="1">
        <v>41495</v>
      </c>
      <c r="F38690">
        <v>3</v>
      </c>
      <c r="G38690">
        <v>49390</v>
      </c>
      <c r="H38690" t="s">
        <v>59</v>
      </c>
      <c r="J38690" t="s">
        <v>14</v>
      </c>
      <c r="K38690">
        <v>47</v>
      </c>
      <c r="L38690" t="s">
        <v>15</v>
      </c>
    </row>
    <row r="38691" spans="1:12">
      <c r="A38691" t="e">
        <f ca="1">E00251514218521</f>
        <v>#NAME?</v>
      </c>
      <c r="B38691">
        <v>438</v>
      </c>
      <c r="C38691" t="s">
        <v>474</v>
      </c>
      <c r="D38691" s="1">
        <v>43039</v>
      </c>
      <c r="F38691">
        <v>1</v>
      </c>
      <c r="G38691">
        <v>25000</v>
      </c>
      <c r="H38691" t="s">
        <v>178</v>
      </c>
      <c r="J38691" t="s">
        <v>14</v>
      </c>
      <c r="K38691">
        <v>58</v>
      </c>
      <c r="L38691" t="s">
        <v>15</v>
      </c>
    </row>
    <row r="38692" spans="1:12">
      <c r="A38692" t="e">
        <f ca="1">E00251430390021</f>
        <v>#NAME?</v>
      </c>
      <c r="B38692">
        <v>458</v>
      </c>
      <c r="C38692" t="s">
        <v>275</v>
      </c>
      <c r="D38692" s="1">
        <v>42157</v>
      </c>
      <c r="F38692">
        <v>2</v>
      </c>
      <c r="G38692">
        <v>49390</v>
      </c>
      <c r="H38692" t="s">
        <v>59</v>
      </c>
      <c r="J38692" t="s">
        <v>14</v>
      </c>
      <c r="K38692">
        <v>49</v>
      </c>
      <c r="L38692" t="s">
        <v>15</v>
      </c>
    </row>
    <row r="38693" spans="1:12">
      <c r="A38693" t="e">
        <f ca="1">E00251430390021</f>
        <v>#NAME?</v>
      </c>
      <c r="B38693">
        <v>458</v>
      </c>
      <c r="C38693" t="s">
        <v>275</v>
      </c>
      <c r="D38693" s="1">
        <v>42212</v>
      </c>
      <c r="F38693">
        <v>4</v>
      </c>
      <c r="G38693">
        <v>49390</v>
      </c>
      <c r="H38693" t="s">
        <v>59</v>
      </c>
      <c r="J38693" t="s">
        <v>14</v>
      </c>
      <c r="K38693">
        <v>49</v>
      </c>
      <c r="L38693" t="s">
        <v>15</v>
      </c>
    </row>
    <row r="38694" spans="1:12">
      <c r="A38694" t="e">
        <f ca="1">E00251531961821</f>
        <v>#NAME?</v>
      </c>
      <c r="B38694">
        <v>498</v>
      </c>
      <c r="C38694" t="s">
        <v>591</v>
      </c>
      <c r="D38694" s="1">
        <v>43081</v>
      </c>
      <c r="F38694">
        <v>2</v>
      </c>
      <c r="G38694">
        <v>4779</v>
      </c>
      <c r="H38694" t="s">
        <v>231</v>
      </c>
      <c r="J38694" t="s">
        <v>14</v>
      </c>
      <c r="K38694">
        <v>63</v>
      </c>
      <c r="L38694" t="s">
        <v>15</v>
      </c>
    </row>
    <row r="38695" spans="1:12">
      <c r="A38695" t="e">
        <f ca="1">E00251430390021</f>
        <v>#NAME?</v>
      </c>
      <c r="B38695">
        <v>458</v>
      </c>
      <c r="C38695" t="s">
        <v>275</v>
      </c>
      <c r="D38695" s="1">
        <v>41557</v>
      </c>
      <c r="F38695">
        <v>1</v>
      </c>
      <c r="G38695">
        <v>49390</v>
      </c>
      <c r="H38695" t="s">
        <v>59</v>
      </c>
      <c r="J38695" t="s">
        <v>14</v>
      </c>
      <c r="K38695">
        <v>48</v>
      </c>
      <c r="L38695" t="s">
        <v>15</v>
      </c>
    </row>
    <row r="38696" spans="1:12">
      <c r="A38696" t="e">
        <f ca="1">E00251430390021</f>
        <v>#NAME?</v>
      </c>
      <c r="B38696">
        <v>458</v>
      </c>
      <c r="C38696" t="s">
        <v>275</v>
      </c>
      <c r="D38696" s="1">
        <v>41627</v>
      </c>
      <c r="F38696">
        <v>1</v>
      </c>
      <c r="G38696">
        <v>49390</v>
      </c>
      <c r="H38696" t="s">
        <v>59</v>
      </c>
      <c r="J38696" t="s">
        <v>14</v>
      </c>
      <c r="K38696">
        <v>48</v>
      </c>
      <c r="L38696" t="s">
        <v>15</v>
      </c>
    </row>
    <row r="38697" spans="1:12">
      <c r="A38697" t="e">
        <f ca="1">E00251430390021</f>
        <v>#NAME?</v>
      </c>
      <c r="B38697">
        <v>458</v>
      </c>
      <c r="C38697" t="s">
        <v>275</v>
      </c>
      <c r="D38697" s="1">
        <v>41831</v>
      </c>
      <c r="F38697">
        <v>1</v>
      </c>
      <c r="G38697">
        <v>49390</v>
      </c>
      <c r="H38697" t="s">
        <v>59</v>
      </c>
      <c r="J38697" t="s">
        <v>14</v>
      </c>
      <c r="K38697">
        <v>48</v>
      </c>
      <c r="L38697" t="s">
        <v>15</v>
      </c>
    </row>
    <row r="38698" spans="1:12">
      <c r="A38698" t="e">
        <f ca="1">E00251514218521</f>
        <v>#NAME?</v>
      </c>
      <c r="B38698">
        <v>7208</v>
      </c>
      <c r="C38698" t="s">
        <v>625</v>
      </c>
      <c r="D38698" s="1">
        <v>42798</v>
      </c>
      <c r="F38698">
        <v>1</v>
      </c>
      <c r="G38698">
        <v>7242</v>
      </c>
      <c r="H38698" t="s">
        <v>93</v>
      </c>
      <c r="I38698" t="s">
        <v>148</v>
      </c>
      <c r="J38698" t="s">
        <v>57</v>
      </c>
      <c r="K38698">
        <v>57</v>
      </c>
      <c r="L38698" t="s">
        <v>15</v>
      </c>
    </row>
    <row r="38699" spans="1:12">
      <c r="A38699" t="e">
        <f ca="1">E00251430390021</f>
        <v>#NAME?</v>
      </c>
      <c r="B38699">
        <v>458</v>
      </c>
      <c r="C38699" t="s">
        <v>275</v>
      </c>
      <c r="D38699" s="1">
        <v>42803</v>
      </c>
      <c r="F38699">
        <v>1</v>
      </c>
      <c r="G38699">
        <v>1101</v>
      </c>
      <c r="H38699" t="s">
        <v>220</v>
      </c>
      <c r="J38699" t="s">
        <v>14</v>
      </c>
      <c r="K38699">
        <v>51</v>
      </c>
      <c r="L38699" t="s">
        <v>15</v>
      </c>
    </row>
    <row r="38700" spans="1:12">
      <c r="A38700" t="e">
        <f ca="1">E00251510545921</f>
        <v>#NAME?</v>
      </c>
      <c r="B38700">
        <v>189</v>
      </c>
      <c r="C38700" t="s">
        <v>58</v>
      </c>
      <c r="D38700" s="1">
        <v>42123</v>
      </c>
      <c r="F38700">
        <v>1</v>
      </c>
      <c r="G38700">
        <v>72885</v>
      </c>
      <c r="H38700" t="s">
        <v>354</v>
      </c>
      <c r="J38700" t="s">
        <v>14</v>
      </c>
      <c r="K38700">
        <v>55</v>
      </c>
      <c r="L38700" t="s">
        <v>15</v>
      </c>
    </row>
    <row r="38701" spans="1:12">
      <c r="A38701" t="e">
        <f ca="1">E00251430390021</f>
        <v>#NAME?</v>
      </c>
      <c r="B38701">
        <v>458</v>
      </c>
      <c r="C38701" t="s">
        <v>275</v>
      </c>
      <c r="D38701" s="1">
        <v>42341</v>
      </c>
      <c r="F38701">
        <v>2</v>
      </c>
      <c r="G38701">
        <v>49390</v>
      </c>
      <c r="H38701" t="s">
        <v>59</v>
      </c>
      <c r="J38701" t="s">
        <v>14</v>
      </c>
      <c r="K38701">
        <v>50</v>
      </c>
      <c r="L38701" t="s">
        <v>15</v>
      </c>
    </row>
    <row r="38702" spans="1:12">
      <c r="A38702" t="e">
        <f ca="1">E00251430390021</f>
        <v>#NAME?</v>
      </c>
      <c r="B38702">
        <v>458</v>
      </c>
      <c r="C38702" t="s">
        <v>275</v>
      </c>
      <c r="D38702" s="1">
        <v>42692</v>
      </c>
      <c r="F38702">
        <v>2</v>
      </c>
      <c r="G38702">
        <v>49390</v>
      </c>
      <c r="H38702" t="s">
        <v>59</v>
      </c>
      <c r="J38702" t="s">
        <v>14</v>
      </c>
      <c r="K38702">
        <v>51</v>
      </c>
      <c r="L38702" t="s">
        <v>15</v>
      </c>
    </row>
    <row r="38703" spans="1:12">
      <c r="A38703" t="e">
        <f ca="1">E00251532618221</f>
        <v>#NAME?</v>
      </c>
      <c r="B38703">
        <v>457</v>
      </c>
      <c r="C38703" t="s">
        <v>137</v>
      </c>
      <c r="D38703" s="1">
        <v>42261</v>
      </c>
      <c r="F38703">
        <v>2</v>
      </c>
      <c r="G38703">
        <v>4019</v>
      </c>
      <c r="H38703" t="s">
        <v>26</v>
      </c>
      <c r="J38703" t="s">
        <v>14</v>
      </c>
      <c r="K38703">
        <v>62</v>
      </c>
      <c r="L38703" t="s">
        <v>15</v>
      </c>
    </row>
    <row r="38704" spans="1:12">
      <c r="A38704" t="e">
        <f ca="1">E00251531961821</f>
        <v>#NAME?</v>
      </c>
      <c r="B38704">
        <v>498</v>
      </c>
      <c r="C38704" t="s">
        <v>591</v>
      </c>
      <c r="D38704" s="1">
        <v>42219</v>
      </c>
      <c r="F38704">
        <v>2</v>
      </c>
      <c r="G38704">
        <v>4019</v>
      </c>
      <c r="H38704" t="s">
        <v>26</v>
      </c>
      <c r="J38704" t="s">
        <v>14</v>
      </c>
      <c r="K38704">
        <v>60</v>
      </c>
      <c r="L38704" t="s">
        <v>15</v>
      </c>
    </row>
    <row r="38705" spans="1:12">
      <c r="A38705" t="e">
        <f ca="1">E00251531961821</f>
        <v>#NAME?</v>
      </c>
      <c r="B38705">
        <v>498</v>
      </c>
      <c r="C38705" t="s">
        <v>591</v>
      </c>
      <c r="D38705" s="1">
        <v>42523</v>
      </c>
      <c r="F38705">
        <v>2</v>
      </c>
      <c r="G38705">
        <v>4019</v>
      </c>
      <c r="H38705" t="s">
        <v>26</v>
      </c>
      <c r="J38705" t="s">
        <v>14</v>
      </c>
      <c r="K38705">
        <v>61</v>
      </c>
      <c r="L38705" t="s">
        <v>15</v>
      </c>
    </row>
    <row r="38706" spans="1:12">
      <c r="A38706" t="e">
        <f ca="1">E00251532618221</f>
        <v>#NAME?</v>
      </c>
      <c r="B38706">
        <v>457</v>
      </c>
      <c r="C38706" t="s">
        <v>137</v>
      </c>
      <c r="D38706" s="1">
        <v>41170</v>
      </c>
      <c r="F38706">
        <v>1</v>
      </c>
      <c r="G38706">
        <v>30000</v>
      </c>
      <c r="H38706" t="s">
        <v>144</v>
      </c>
      <c r="J38706" t="s">
        <v>14</v>
      </c>
      <c r="K38706">
        <v>59</v>
      </c>
      <c r="L38706" t="s">
        <v>15</v>
      </c>
    </row>
    <row r="38707" spans="1:12">
      <c r="A38707" t="e">
        <f ca="1">E00251430390021</f>
        <v>#NAME?</v>
      </c>
      <c r="B38707">
        <v>458</v>
      </c>
      <c r="C38707" t="s">
        <v>275</v>
      </c>
      <c r="D38707" s="1">
        <v>41988</v>
      </c>
      <c r="F38707">
        <v>1</v>
      </c>
      <c r="G38707">
        <v>2750</v>
      </c>
      <c r="H38707" t="s">
        <v>114</v>
      </c>
      <c r="J38707" t="s">
        <v>14</v>
      </c>
      <c r="K38707">
        <v>49</v>
      </c>
      <c r="L38707" t="s">
        <v>15</v>
      </c>
    </row>
    <row r="38708" spans="1:12">
      <c r="A38708" t="e">
        <f ca="1">E00251430390021</f>
        <v>#NAME?</v>
      </c>
      <c r="B38708">
        <v>458</v>
      </c>
      <c r="C38708" t="s">
        <v>275</v>
      </c>
      <c r="D38708" s="1">
        <v>42212</v>
      </c>
      <c r="F38708">
        <v>2</v>
      </c>
      <c r="G38708">
        <v>4778</v>
      </c>
      <c r="H38708" t="s">
        <v>1000</v>
      </c>
      <c r="J38708" t="s">
        <v>14</v>
      </c>
      <c r="K38708">
        <v>49</v>
      </c>
      <c r="L38708" t="s">
        <v>15</v>
      </c>
    </row>
    <row r="38709" spans="1:12">
      <c r="A38709" t="e">
        <f ca="1">E00251430390021</f>
        <v>#NAME?</v>
      </c>
      <c r="B38709">
        <v>458</v>
      </c>
      <c r="C38709" t="s">
        <v>275</v>
      </c>
      <c r="D38709" s="1">
        <v>42437</v>
      </c>
      <c r="F38709">
        <v>3</v>
      </c>
      <c r="G38709">
        <v>49390</v>
      </c>
      <c r="H38709" t="s">
        <v>59</v>
      </c>
      <c r="J38709" t="s">
        <v>14</v>
      </c>
      <c r="K38709">
        <v>50</v>
      </c>
      <c r="L38709" t="s">
        <v>15</v>
      </c>
    </row>
    <row r="38710" spans="1:12">
      <c r="A38710" t="e">
        <f ca="1">E00251531961821</f>
        <v>#NAME?</v>
      </c>
      <c r="B38710">
        <v>498</v>
      </c>
      <c r="C38710" t="s">
        <v>591</v>
      </c>
      <c r="D38710" s="1">
        <v>41079</v>
      </c>
      <c r="F38710">
        <v>1</v>
      </c>
      <c r="G38710">
        <v>49390</v>
      </c>
      <c r="H38710" t="s">
        <v>59</v>
      </c>
      <c r="J38710" t="s">
        <v>14</v>
      </c>
      <c r="K38710">
        <v>57</v>
      </c>
      <c r="L38710" t="s">
        <v>15</v>
      </c>
    </row>
    <row r="38711" spans="1:12">
      <c r="A38711" t="e">
        <f ca="1">E00251514218521</f>
        <v>#NAME?</v>
      </c>
      <c r="B38711">
        <v>438</v>
      </c>
      <c r="C38711" t="s">
        <v>474</v>
      </c>
      <c r="D38711" s="1">
        <v>41116</v>
      </c>
      <c r="F38711">
        <v>1</v>
      </c>
      <c r="G38711">
        <v>30000</v>
      </c>
      <c r="H38711" t="s">
        <v>144</v>
      </c>
      <c r="J38711" t="s">
        <v>14</v>
      </c>
      <c r="K38711">
        <v>52</v>
      </c>
      <c r="L38711" t="s">
        <v>15</v>
      </c>
    </row>
    <row r="38712" spans="1:12">
      <c r="A38712" t="e">
        <f ca="1">E00251514218521</f>
        <v>#NAME?</v>
      </c>
      <c r="B38712">
        <v>438</v>
      </c>
      <c r="C38712" t="s">
        <v>474</v>
      </c>
      <c r="D38712" s="1">
        <v>41116</v>
      </c>
      <c r="F38712">
        <v>2</v>
      </c>
      <c r="G38712">
        <v>4019</v>
      </c>
      <c r="H38712" t="s">
        <v>26</v>
      </c>
      <c r="J38712" t="s">
        <v>14</v>
      </c>
      <c r="K38712">
        <v>52</v>
      </c>
      <c r="L38712" t="s">
        <v>15</v>
      </c>
    </row>
    <row r="38713" spans="1:12">
      <c r="A38713" t="e">
        <f ca="1">E00251617668521</f>
        <v>#NAME?</v>
      </c>
      <c r="B38713">
        <v>448</v>
      </c>
      <c r="C38713" t="s">
        <v>112</v>
      </c>
      <c r="D38713" s="1">
        <v>42467</v>
      </c>
      <c r="F38713">
        <v>2</v>
      </c>
      <c r="G38713">
        <v>43310</v>
      </c>
      <c r="H38713" t="s">
        <v>183</v>
      </c>
      <c r="J38713" t="s">
        <v>14</v>
      </c>
      <c r="K38713">
        <v>59</v>
      </c>
      <c r="L38713" t="s">
        <v>15</v>
      </c>
    </row>
    <row r="38714" spans="1:12">
      <c r="A38714" t="e">
        <f ca="1">E00251531961821</f>
        <v>#NAME?</v>
      </c>
      <c r="B38714">
        <v>498</v>
      </c>
      <c r="C38714" t="s">
        <v>591</v>
      </c>
      <c r="D38714" s="1">
        <v>42922</v>
      </c>
      <c r="F38714">
        <v>5</v>
      </c>
      <c r="G38714">
        <v>51919</v>
      </c>
      <c r="H38714" t="s">
        <v>166</v>
      </c>
      <c r="J38714" t="s">
        <v>14</v>
      </c>
      <c r="K38714">
        <v>62</v>
      </c>
      <c r="L38714" t="s">
        <v>15</v>
      </c>
    </row>
    <row r="38715" spans="1:12">
      <c r="A38715" t="e">
        <f ca="1">E00251531961821</f>
        <v>#NAME?</v>
      </c>
      <c r="B38715">
        <v>498</v>
      </c>
      <c r="C38715" t="s">
        <v>591</v>
      </c>
      <c r="D38715" s="1">
        <v>42996</v>
      </c>
      <c r="F38715">
        <v>5</v>
      </c>
      <c r="G38715">
        <v>29620</v>
      </c>
      <c r="H38715" t="s">
        <v>460</v>
      </c>
      <c r="J38715" t="s">
        <v>14</v>
      </c>
      <c r="K38715">
        <v>62</v>
      </c>
      <c r="L38715" t="s">
        <v>15</v>
      </c>
    </row>
    <row r="38716" spans="1:12">
      <c r="A38716" t="e">
        <f ca="1">E00251430390021</f>
        <v>#NAME?</v>
      </c>
      <c r="B38716">
        <v>458</v>
      </c>
      <c r="C38716" t="s">
        <v>275</v>
      </c>
      <c r="D38716" s="1">
        <v>42157</v>
      </c>
      <c r="F38716">
        <v>1</v>
      </c>
      <c r="G38716">
        <v>72632</v>
      </c>
      <c r="H38716" t="s">
        <v>107</v>
      </c>
      <c r="J38716" t="s">
        <v>14</v>
      </c>
      <c r="K38716">
        <v>49</v>
      </c>
      <c r="L38716" t="s">
        <v>15</v>
      </c>
    </row>
    <row r="38717" spans="1:12">
      <c r="A38717" t="e">
        <f ca="1">E00251430390021</f>
        <v>#NAME?</v>
      </c>
      <c r="B38717">
        <v>458</v>
      </c>
      <c r="C38717" t="s">
        <v>275</v>
      </c>
      <c r="D38717" s="1">
        <v>42464</v>
      </c>
      <c r="F38717">
        <v>3</v>
      </c>
      <c r="G38717">
        <v>49390</v>
      </c>
      <c r="H38717" t="s">
        <v>59</v>
      </c>
      <c r="J38717" t="s">
        <v>14</v>
      </c>
      <c r="K38717">
        <v>50</v>
      </c>
      <c r="L38717" t="s">
        <v>15</v>
      </c>
    </row>
    <row r="38718" spans="1:12">
      <c r="A38718" t="e">
        <f ca="1">E00251429284421</f>
        <v>#NAME?</v>
      </c>
      <c r="B38718">
        <v>292</v>
      </c>
      <c r="C38718" t="s">
        <v>467</v>
      </c>
      <c r="D38718" s="1">
        <v>41486</v>
      </c>
      <c r="F38718">
        <v>2</v>
      </c>
      <c r="G38718">
        <v>71536</v>
      </c>
      <c r="H38718" t="s">
        <v>70</v>
      </c>
      <c r="J38718" t="s">
        <v>14</v>
      </c>
      <c r="K38718">
        <v>57</v>
      </c>
      <c r="L38718" t="s">
        <v>15</v>
      </c>
    </row>
    <row r="38719" spans="1:12">
      <c r="A38719" t="e">
        <f ca="1">E00251429284421</f>
        <v>#NAME?</v>
      </c>
      <c r="B38719">
        <v>292</v>
      </c>
      <c r="C38719" t="s">
        <v>467</v>
      </c>
      <c r="D38719" s="1">
        <v>41708</v>
      </c>
      <c r="F38719">
        <v>2</v>
      </c>
      <c r="G38719">
        <v>71536</v>
      </c>
      <c r="H38719" t="s">
        <v>70</v>
      </c>
      <c r="J38719" t="s">
        <v>14</v>
      </c>
      <c r="K38719">
        <v>58</v>
      </c>
      <c r="L38719" t="s">
        <v>15</v>
      </c>
    </row>
    <row r="38720" spans="1:12">
      <c r="A38720" t="e">
        <f ca="1">E00251722805021</f>
        <v>#NAME?</v>
      </c>
      <c r="B38720">
        <v>373</v>
      </c>
      <c r="C38720" t="s">
        <v>749</v>
      </c>
      <c r="D38720" s="1">
        <v>41676</v>
      </c>
      <c r="F38720">
        <v>3</v>
      </c>
      <c r="G38720">
        <v>52100</v>
      </c>
      <c r="H38720" t="s">
        <v>516</v>
      </c>
      <c r="J38720" t="s">
        <v>14</v>
      </c>
      <c r="K38720">
        <v>36</v>
      </c>
      <c r="L38720" t="s">
        <v>15</v>
      </c>
    </row>
    <row r="38721" spans="1:12">
      <c r="A38721" t="e">
        <f ca="1">E00251429284421</f>
        <v>#NAME?</v>
      </c>
      <c r="B38721">
        <v>292</v>
      </c>
      <c r="C38721" t="s">
        <v>467</v>
      </c>
      <c r="D38721" s="1">
        <v>42081</v>
      </c>
      <c r="F38721">
        <v>1</v>
      </c>
      <c r="G38721">
        <v>7243</v>
      </c>
      <c r="H38721" t="s">
        <v>42</v>
      </c>
      <c r="J38721" t="s">
        <v>14</v>
      </c>
      <c r="K38721">
        <v>59</v>
      </c>
      <c r="L38721" t="s">
        <v>15</v>
      </c>
    </row>
    <row r="38722" spans="1:12">
      <c r="A38722" t="e">
        <f ca="1">E00251432443121</f>
        <v>#NAME?</v>
      </c>
      <c r="B38722">
        <v>496</v>
      </c>
      <c r="C38722" t="s">
        <v>365</v>
      </c>
      <c r="D38722" s="1">
        <v>42943</v>
      </c>
      <c r="F38722">
        <v>1</v>
      </c>
      <c r="G38722">
        <v>7820</v>
      </c>
      <c r="H38722" t="s">
        <v>233</v>
      </c>
      <c r="J38722" t="s">
        <v>14</v>
      </c>
      <c r="K38722">
        <v>52</v>
      </c>
      <c r="L38722" t="s">
        <v>22</v>
      </c>
    </row>
    <row r="38723" spans="1:12">
      <c r="A38723" t="e">
        <f ca="1">E00251617668521</f>
        <v>#NAME?</v>
      </c>
      <c r="B38723">
        <v>448</v>
      </c>
      <c r="C38723" t="s">
        <v>112</v>
      </c>
      <c r="D38723" s="1">
        <v>42101</v>
      </c>
      <c r="F38723">
        <v>1</v>
      </c>
      <c r="G38723">
        <v>7242</v>
      </c>
      <c r="H38723" t="s">
        <v>93</v>
      </c>
      <c r="J38723" t="s">
        <v>14</v>
      </c>
      <c r="K38723">
        <v>58</v>
      </c>
      <c r="L38723" t="s">
        <v>15</v>
      </c>
    </row>
    <row r="38724" spans="1:12">
      <c r="A38724" t="e">
        <f ca="1">E00251429284421</f>
        <v>#NAME?</v>
      </c>
      <c r="B38724">
        <v>292</v>
      </c>
      <c r="C38724" t="s">
        <v>467</v>
      </c>
      <c r="D38724" s="1">
        <v>42326</v>
      </c>
      <c r="F38724">
        <v>2</v>
      </c>
      <c r="G38724">
        <v>49390</v>
      </c>
      <c r="H38724" t="s">
        <v>59</v>
      </c>
      <c r="J38724" t="s">
        <v>14</v>
      </c>
      <c r="K38724">
        <v>60</v>
      </c>
      <c r="L38724" t="s">
        <v>15</v>
      </c>
    </row>
    <row r="38725" spans="1:12">
      <c r="A38725" t="e">
        <f ca="1">E00251429284421</f>
        <v>#NAME?</v>
      </c>
      <c r="B38725">
        <v>292</v>
      </c>
      <c r="C38725" t="s">
        <v>467</v>
      </c>
      <c r="D38725" s="1">
        <v>42408</v>
      </c>
      <c r="F38725">
        <v>1</v>
      </c>
      <c r="G38725">
        <v>4871</v>
      </c>
      <c r="H38725" t="s">
        <v>125</v>
      </c>
      <c r="J38725" t="s">
        <v>14</v>
      </c>
      <c r="K38725">
        <v>60</v>
      </c>
      <c r="L38725" t="s">
        <v>15</v>
      </c>
    </row>
    <row r="38726" spans="1:12">
      <c r="A38726" t="e">
        <f ca="1">E00251527272721</f>
        <v>#NAME?</v>
      </c>
      <c r="B38726">
        <v>11</v>
      </c>
      <c r="C38726" t="s">
        <v>245</v>
      </c>
      <c r="D38726" s="1">
        <v>41570</v>
      </c>
      <c r="F38726">
        <v>1</v>
      </c>
      <c r="G38726">
        <v>78057</v>
      </c>
      <c r="H38726" t="s">
        <v>140</v>
      </c>
      <c r="J38726" t="s">
        <v>14</v>
      </c>
      <c r="K38726">
        <v>45</v>
      </c>
      <c r="L38726" t="s">
        <v>22</v>
      </c>
    </row>
    <row r="38727" spans="1:12">
      <c r="A38727" t="e">
        <f ca="1">E00251430390021</f>
        <v>#NAME?</v>
      </c>
      <c r="B38727">
        <v>458</v>
      </c>
      <c r="C38727" t="s">
        <v>275</v>
      </c>
      <c r="D38727" s="1">
        <v>41492</v>
      </c>
      <c r="F38727">
        <v>1</v>
      </c>
      <c r="G38727">
        <v>7804</v>
      </c>
      <c r="H38727" t="s">
        <v>43</v>
      </c>
      <c r="J38727" t="s">
        <v>14</v>
      </c>
      <c r="K38727">
        <v>47</v>
      </c>
      <c r="L38727" t="s">
        <v>22</v>
      </c>
    </row>
    <row r="38728" spans="1:12">
      <c r="A38728" t="e">
        <f ca="1">E00251510740021</f>
        <v>#NAME?</v>
      </c>
      <c r="B38728">
        <v>121</v>
      </c>
      <c r="C38728" t="s">
        <v>698</v>
      </c>
      <c r="D38728" s="1">
        <v>41169</v>
      </c>
      <c r="F38728">
        <v>1</v>
      </c>
      <c r="G38728">
        <v>3674</v>
      </c>
      <c r="H38728" t="s">
        <v>281</v>
      </c>
      <c r="J38728" t="s">
        <v>14</v>
      </c>
      <c r="K38728">
        <v>47</v>
      </c>
      <c r="L38728" t="s">
        <v>15</v>
      </c>
    </row>
    <row r="38729" spans="1:12">
      <c r="A38729" t="e">
        <f ca="1">E00251617668521</f>
        <v>#NAME?</v>
      </c>
      <c r="B38729">
        <v>448</v>
      </c>
      <c r="C38729" t="s">
        <v>112</v>
      </c>
      <c r="D38729" s="1">
        <v>41061</v>
      </c>
      <c r="F38729">
        <v>1</v>
      </c>
      <c r="G38729">
        <v>5589</v>
      </c>
      <c r="H38729" t="s">
        <v>152</v>
      </c>
      <c r="J38729" t="s">
        <v>14</v>
      </c>
      <c r="K38729">
        <v>55</v>
      </c>
      <c r="L38729" t="s">
        <v>15</v>
      </c>
    </row>
    <row r="38730" spans="1:12">
      <c r="A38730" t="e">
        <f ca="1">E00251510740021</f>
        <v>#NAME?</v>
      </c>
      <c r="B38730">
        <v>4884</v>
      </c>
      <c r="C38730" t="s">
        <v>772</v>
      </c>
      <c r="D38730" s="1">
        <v>42473</v>
      </c>
      <c r="F38730">
        <v>1</v>
      </c>
      <c r="G38730">
        <v>460</v>
      </c>
      <c r="H38730" t="s">
        <v>16</v>
      </c>
      <c r="I38730" t="s">
        <v>148</v>
      </c>
      <c r="J38730" t="s">
        <v>57</v>
      </c>
      <c r="K38730">
        <v>51</v>
      </c>
      <c r="L38730" t="s">
        <v>15</v>
      </c>
    </row>
    <row r="38731" spans="1:12">
      <c r="A38731" t="e">
        <f ca="1">E00251432443121</f>
        <v>#NAME?</v>
      </c>
      <c r="B38731">
        <v>496</v>
      </c>
      <c r="C38731" t="s">
        <v>365</v>
      </c>
      <c r="D38731" s="1">
        <v>41779</v>
      </c>
      <c r="F38731">
        <v>3</v>
      </c>
      <c r="G38731">
        <v>4019</v>
      </c>
      <c r="H38731" t="s">
        <v>26</v>
      </c>
      <c r="J38731" t="s">
        <v>14</v>
      </c>
      <c r="K38731">
        <v>48</v>
      </c>
      <c r="L38731" t="s">
        <v>15</v>
      </c>
    </row>
    <row r="38732" spans="1:12">
      <c r="A38732" t="e">
        <f ca="1">E00251528877721</f>
        <v>#NAME?</v>
      </c>
      <c r="B38732">
        <v>274</v>
      </c>
      <c r="C38732" t="s">
        <v>506</v>
      </c>
      <c r="D38732" s="1">
        <v>41521</v>
      </c>
      <c r="F38732">
        <v>1</v>
      </c>
      <c r="G38732">
        <v>30593</v>
      </c>
      <c r="H38732" t="s">
        <v>684</v>
      </c>
      <c r="J38732" t="s">
        <v>14</v>
      </c>
      <c r="K38732">
        <v>47</v>
      </c>
      <c r="L38732" t="s">
        <v>15</v>
      </c>
    </row>
    <row r="38733" spans="1:12">
      <c r="A38733" t="e">
        <f ca="1">E00251429284421</f>
        <v>#NAME?</v>
      </c>
      <c r="B38733">
        <v>292</v>
      </c>
      <c r="C38733" t="s">
        <v>467</v>
      </c>
      <c r="D38733" s="1">
        <v>41415</v>
      </c>
      <c r="F38733">
        <v>5</v>
      </c>
      <c r="G38733">
        <v>70400</v>
      </c>
      <c r="H38733" t="s">
        <v>536</v>
      </c>
      <c r="J38733" t="s">
        <v>14</v>
      </c>
      <c r="K38733">
        <v>57</v>
      </c>
      <c r="L38733" t="s">
        <v>15</v>
      </c>
    </row>
    <row r="38734" spans="1:12">
      <c r="A38734" t="e">
        <f ca="1">E00251514218521</f>
        <v>#NAME?</v>
      </c>
      <c r="B38734">
        <v>438</v>
      </c>
      <c r="C38734" t="s">
        <v>474</v>
      </c>
      <c r="D38734" s="1">
        <v>42027</v>
      </c>
      <c r="F38734">
        <v>5</v>
      </c>
      <c r="G38734">
        <v>27800</v>
      </c>
      <c r="H38734" t="s">
        <v>145</v>
      </c>
      <c r="J38734" t="s">
        <v>14</v>
      </c>
      <c r="K38734">
        <v>55</v>
      </c>
      <c r="L38734" t="s">
        <v>15</v>
      </c>
    </row>
    <row r="38735" spans="1:12">
      <c r="A38735" t="e">
        <f ca="1">E00251514218521</f>
        <v>#NAME?</v>
      </c>
      <c r="B38735">
        <v>438</v>
      </c>
      <c r="C38735" t="s">
        <v>474</v>
      </c>
      <c r="D38735" s="1">
        <v>42087</v>
      </c>
      <c r="F38735">
        <v>1</v>
      </c>
      <c r="G38735">
        <v>4019</v>
      </c>
      <c r="H38735" t="s">
        <v>26</v>
      </c>
      <c r="J38735" t="s">
        <v>14</v>
      </c>
      <c r="K38735">
        <v>55</v>
      </c>
      <c r="L38735" t="s">
        <v>15</v>
      </c>
    </row>
    <row r="38736" spans="1:12">
      <c r="A38736" t="e">
        <f ca="1">E00251510545921</f>
        <v>#NAME?</v>
      </c>
      <c r="B38736">
        <v>189</v>
      </c>
      <c r="C38736" t="s">
        <v>58</v>
      </c>
      <c r="D38736" s="1">
        <v>42900</v>
      </c>
      <c r="F38736">
        <v>2</v>
      </c>
      <c r="G38736">
        <v>2169</v>
      </c>
      <c r="H38736" t="s">
        <v>40</v>
      </c>
      <c r="J38736" t="s">
        <v>14</v>
      </c>
      <c r="K38736">
        <v>57</v>
      </c>
      <c r="L38736" t="s">
        <v>15</v>
      </c>
    </row>
    <row r="38737" spans="1:12">
      <c r="A38737" t="e">
        <f ca="1">E00251514878421</f>
        <v>#NAME?</v>
      </c>
      <c r="B38737">
        <v>6156</v>
      </c>
      <c r="C38737" t="s">
        <v>352</v>
      </c>
      <c r="D38737" s="1">
        <v>41618</v>
      </c>
      <c r="F38737">
        <v>1</v>
      </c>
      <c r="G38737">
        <v>78441</v>
      </c>
      <c r="H38737" t="s">
        <v>825</v>
      </c>
      <c r="J38737" t="s">
        <v>14</v>
      </c>
      <c r="K38737">
        <v>55</v>
      </c>
      <c r="L38737" t="s">
        <v>22</v>
      </c>
    </row>
    <row r="38738" spans="1:12">
      <c r="A38738" t="e">
        <f ca="1">E00251514878421</f>
        <v>#NAME?</v>
      </c>
      <c r="B38738">
        <v>6156</v>
      </c>
      <c r="C38738" t="s">
        <v>352</v>
      </c>
      <c r="D38738" s="1">
        <v>41844</v>
      </c>
      <c r="F38738">
        <v>1</v>
      </c>
      <c r="G38738">
        <v>5533</v>
      </c>
      <c r="H38738" t="s">
        <v>537</v>
      </c>
      <c r="J38738" t="s">
        <v>14</v>
      </c>
      <c r="K38738">
        <v>56</v>
      </c>
      <c r="L38738" t="s">
        <v>15</v>
      </c>
    </row>
    <row r="38739" spans="1:12">
      <c r="A38739" t="e">
        <f ca="1">E00251514218521</f>
        <v>#NAME?</v>
      </c>
      <c r="B38739">
        <v>438</v>
      </c>
      <c r="C38739" t="s">
        <v>474</v>
      </c>
      <c r="D38739" s="1">
        <v>42934</v>
      </c>
      <c r="F38739">
        <v>3</v>
      </c>
      <c r="G38739">
        <v>25000</v>
      </c>
      <c r="H38739" t="s">
        <v>178</v>
      </c>
      <c r="J38739" t="s">
        <v>14</v>
      </c>
      <c r="K38739">
        <v>57</v>
      </c>
      <c r="L38739" t="s">
        <v>15</v>
      </c>
    </row>
    <row r="38740" spans="1:12">
      <c r="A38740" t="e">
        <f ca="1">E00251432443121</f>
        <v>#NAME?</v>
      </c>
      <c r="B38740">
        <v>496</v>
      </c>
      <c r="C38740" t="s">
        <v>365</v>
      </c>
      <c r="D38740" s="1">
        <v>42723</v>
      </c>
      <c r="F38740">
        <v>2</v>
      </c>
      <c r="G38740">
        <v>4019</v>
      </c>
      <c r="H38740" t="s">
        <v>26</v>
      </c>
      <c r="J38740" t="s">
        <v>14</v>
      </c>
      <c r="K38740">
        <v>51</v>
      </c>
      <c r="L38740" t="s">
        <v>15</v>
      </c>
    </row>
    <row r="38741" spans="1:12">
      <c r="A38741" t="e">
        <f ca="1">E00251432443121</f>
        <v>#NAME?</v>
      </c>
      <c r="B38741">
        <v>496</v>
      </c>
      <c r="C38741" t="s">
        <v>365</v>
      </c>
      <c r="D38741" s="1">
        <v>41120</v>
      </c>
      <c r="F38741">
        <v>2</v>
      </c>
      <c r="G38741">
        <v>3899</v>
      </c>
      <c r="H38741" t="s">
        <v>264</v>
      </c>
      <c r="J38741" t="s">
        <v>14</v>
      </c>
      <c r="K38741">
        <v>47</v>
      </c>
      <c r="L38741" t="s">
        <v>15</v>
      </c>
    </row>
    <row r="38742" spans="1:12">
      <c r="A38742" t="e">
        <f ca="1">E00251432443121</f>
        <v>#NAME?</v>
      </c>
      <c r="B38742">
        <v>496</v>
      </c>
      <c r="C38742" t="s">
        <v>365</v>
      </c>
      <c r="D38742" s="1">
        <v>42723</v>
      </c>
      <c r="F38742">
        <v>4</v>
      </c>
      <c r="G38742">
        <v>2729</v>
      </c>
      <c r="H38742" t="s">
        <v>115</v>
      </c>
      <c r="J38742" t="s">
        <v>14</v>
      </c>
      <c r="K38742">
        <v>51</v>
      </c>
      <c r="L38742" t="s">
        <v>15</v>
      </c>
    </row>
    <row r="38743" spans="1:12">
      <c r="A38743" t="e">
        <f ca="1">E00251722805021</f>
        <v>#NAME?</v>
      </c>
      <c r="B38743">
        <v>373</v>
      </c>
      <c r="C38743" t="s">
        <v>749</v>
      </c>
      <c r="D38743" s="1">
        <v>42156</v>
      </c>
      <c r="F38743">
        <v>2</v>
      </c>
      <c r="G38743">
        <v>7822</v>
      </c>
      <c r="H38743" t="s">
        <v>495</v>
      </c>
      <c r="J38743" t="s">
        <v>14</v>
      </c>
      <c r="K38743">
        <v>38</v>
      </c>
      <c r="L38743" t="s">
        <v>22</v>
      </c>
    </row>
    <row r="38744" spans="1:12">
      <c r="A38744" t="e">
        <f ca="1">E00251432443121</f>
        <v>#NAME?</v>
      </c>
      <c r="B38744">
        <v>496</v>
      </c>
      <c r="C38744" t="s">
        <v>365</v>
      </c>
      <c r="D38744" s="1">
        <v>41683</v>
      </c>
      <c r="F38744">
        <v>1</v>
      </c>
      <c r="G38744">
        <v>7820</v>
      </c>
      <c r="H38744" t="s">
        <v>233</v>
      </c>
      <c r="J38744" t="s">
        <v>14</v>
      </c>
      <c r="K38744">
        <v>48</v>
      </c>
      <c r="L38744" t="s">
        <v>22</v>
      </c>
    </row>
    <row r="38745" spans="1:12">
      <c r="A38745" t="e">
        <f ca="1">E00251432443121</f>
        <v>#NAME?</v>
      </c>
      <c r="B38745">
        <v>496</v>
      </c>
      <c r="C38745" t="s">
        <v>365</v>
      </c>
      <c r="D38745" s="1">
        <v>42548</v>
      </c>
      <c r="F38745">
        <v>1</v>
      </c>
      <c r="G38745">
        <v>4019</v>
      </c>
      <c r="H38745" t="s">
        <v>26</v>
      </c>
      <c r="J38745" t="s">
        <v>14</v>
      </c>
      <c r="K38745">
        <v>50</v>
      </c>
      <c r="L38745" t="s">
        <v>15</v>
      </c>
    </row>
    <row r="38746" spans="1:12">
      <c r="A38746" t="e">
        <f t="shared" ref="A38746:A38752" ca="1" si="363">E00251514218521</f>
        <v>#NAME?</v>
      </c>
      <c r="B38746">
        <v>438</v>
      </c>
      <c r="C38746" t="s">
        <v>474</v>
      </c>
      <c r="D38746" s="1">
        <v>42562</v>
      </c>
      <c r="F38746">
        <v>1</v>
      </c>
      <c r="G38746">
        <v>25000</v>
      </c>
      <c r="H38746" t="s">
        <v>178</v>
      </c>
      <c r="J38746" t="s">
        <v>14</v>
      </c>
      <c r="K38746">
        <v>56</v>
      </c>
      <c r="L38746" t="s">
        <v>15</v>
      </c>
    </row>
    <row r="38747" spans="1:12">
      <c r="A38747" t="e">
        <f t="shared" ca="1" si="363"/>
        <v>#NAME?</v>
      </c>
      <c r="B38747">
        <v>438</v>
      </c>
      <c r="C38747" t="s">
        <v>474</v>
      </c>
      <c r="D38747" s="1">
        <v>42094</v>
      </c>
      <c r="F38747">
        <v>3</v>
      </c>
      <c r="G38747">
        <v>4019</v>
      </c>
      <c r="H38747" t="s">
        <v>26</v>
      </c>
      <c r="J38747" t="s">
        <v>14</v>
      </c>
      <c r="K38747">
        <v>55</v>
      </c>
      <c r="L38747" t="s">
        <v>15</v>
      </c>
    </row>
    <row r="38748" spans="1:12">
      <c r="A38748" t="e">
        <f t="shared" ca="1" si="363"/>
        <v>#NAME?</v>
      </c>
      <c r="B38748">
        <v>893</v>
      </c>
      <c r="C38748" t="s">
        <v>452</v>
      </c>
      <c r="D38748" s="1">
        <v>40991</v>
      </c>
      <c r="F38748">
        <v>1</v>
      </c>
      <c r="G38748">
        <v>3019</v>
      </c>
      <c r="H38748" t="s">
        <v>441</v>
      </c>
      <c r="J38748" t="s">
        <v>272</v>
      </c>
      <c r="K38748">
        <v>52</v>
      </c>
      <c r="L38748" t="s">
        <v>15</v>
      </c>
    </row>
    <row r="38749" spans="1:12">
      <c r="A38749" t="e">
        <f t="shared" ca="1" si="363"/>
        <v>#NAME?</v>
      </c>
      <c r="B38749">
        <v>438</v>
      </c>
      <c r="C38749" t="s">
        <v>474</v>
      </c>
      <c r="D38749" s="1">
        <v>42656</v>
      </c>
      <c r="F38749">
        <v>1</v>
      </c>
      <c r="G38749">
        <v>25000</v>
      </c>
      <c r="H38749" t="s">
        <v>178</v>
      </c>
      <c r="J38749" t="s">
        <v>14</v>
      </c>
      <c r="K38749">
        <v>57</v>
      </c>
      <c r="L38749" t="s">
        <v>15</v>
      </c>
    </row>
    <row r="38750" spans="1:12">
      <c r="A38750" t="e">
        <f t="shared" ca="1" si="363"/>
        <v>#NAME?</v>
      </c>
      <c r="B38750">
        <v>438</v>
      </c>
      <c r="C38750" t="s">
        <v>474</v>
      </c>
      <c r="D38750" s="1">
        <v>42767</v>
      </c>
      <c r="F38750">
        <v>2</v>
      </c>
      <c r="G38750">
        <v>4019</v>
      </c>
      <c r="H38750" t="s">
        <v>26</v>
      </c>
      <c r="J38750" t="s">
        <v>14</v>
      </c>
      <c r="K38750">
        <v>57</v>
      </c>
      <c r="L38750" t="s">
        <v>15</v>
      </c>
    </row>
    <row r="38751" spans="1:12">
      <c r="A38751" t="e">
        <f t="shared" ca="1" si="363"/>
        <v>#NAME?</v>
      </c>
      <c r="B38751">
        <v>438</v>
      </c>
      <c r="C38751" t="s">
        <v>474</v>
      </c>
      <c r="D38751" s="1">
        <v>42923</v>
      </c>
      <c r="F38751">
        <v>3</v>
      </c>
      <c r="G38751">
        <v>7904</v>
      </c>
      <c r="H38751" t="s">
        <v>75</v>
      </c>
      <c r="J38751" t="s">
        <v>14</v>
      </c>
      <c r="K38751">
        <v>57</v>
      </c>
      <c r="L38751" t="s">
        <v>22</v>
      </c>
    </row>
    <row r="38752" spans="1:12">
      <c r="A38752" t="e">
        <f t="shared" ca="1" si="363"/>
        <v>#NAME?</v>
      </c>
      <c r="B38752">
        <v>746</v>
      </c>
      <c r="C38752" t="s">
        <v>527</v>
      </c>
      <c r="D38752" s="1">
        <v>42758</v>
      </c>
      <c r="E38752">
        <v>0</v>
      </c>
      <c r="F38752">
        <v>2</v>
      </c>
      <c r="G38752">
        <v>4019</v>
      </c>
      <c r="H38752" t="s">
        <v>26</v>
      </c>
      <c r="J38752" t="s">
        <v>34</v>
      </c>
      <c r="K38752">
        <v>57</v>
      </c>
      <c r="L38752" t="s">
        <v>15</v>
      </c>
    </row>
    <row r="38753" spans="1:12">
      <c r="A38753" t="e">
        <f ca="1">E00251512430321</f>
        <v>#NAME?</v>
      </c>
      <c r="B38753">
        <v>48</v>
      </c>
      <c r="C38753" t="s">
        <v>249</v>
      </c>
      <c r="D38753" s="1">
        <v>41156</v>
      </c>
      <c r="F38753">
        <v>1</v>
      </c>
      <c r="G38753">
        <v>5641</v>
      </c>
      <c r="H38753" t="s">
        <v>1040</v>
      </c>
      <c r="J38753" t="s">
        <v>14</v>
      </c>
      <c r="K38753">
        <v>41</v>
      </c>
      <c r="L38753" t="s">
        <v>15</v>
      </c>
    </row>
    <row r="38754" spans="1:12">
      <c r="A38754" t="e">
        <f ca="1">E00251617668521</f>
        <v>#NAME?</v>
      </c>
      <c r="B38754">
        <v>448</v>
      </c>
      <c r="C38754" t="s">
        <v>112</v>
      </c>
      <c r="D38754" s="1">
        <v>41681</v>
      </c>
      <c r="F38754">
        <v>1</v>
      </c>
      <c r="G38754">
        <v>4439</v>
      </c>
      <c r="H38754" t="s">
        <v>702</v>
      </c>
      <c r="J38754" t="s">
        <v>14</v>
      </c>
      <c r="K38754">
        <v>57</v>
      </c>
      <c r="L38754" t="s">
        <v>15</v>
      </c>
    </row>
    <row r="38755" spans="1:12">
      <c r="A38755" t="e">
        <f ca="1">E00251514218521</f>
        <v>#NAME?</v>
      </c>
      <c r="B38755">
        <v>438</v>
      </c>
      <c r="C38755" t="s">
        <v>474</v>
      </c>
      <c r="D38755" s="1">
        <v>42577</v>
      </c>
      <c r="F38755">
        <v>5</v>
      </c>
      <c r="G38755">
        <v>4019</v>
      </c>
      <c r="H38755" t="s">
        <v>26</v>
      </c>
      <c r="J38755" t="s">
        <v>14</v>
      </c>
      <c r="K38755">
        <v>56</v>
      </c>
      <c r="L38755" t="s">
        <v>15</v>
      </c>
    </row>
    <row r="38756" spans="1:12">
      <c r="A38756" t="e">
        <f ca="1">E00251514218521</f>
        <v>#NAME?</v>
      </c>
      <c r="B38756">
        <v>438</v>
      </c>
      <c r="C38756" t="s">
        <v>474</v>
      </c>
      <c r="D38756" s="1">
        <v>42790</v>
      </c>
      <c r="F38756">
        <v>2</v>
      </c>
      <c r="G38756">
        <v>27800</v>
      </c>
      <c r="H38756" t="s">
        <v>145</v>
      </c>
      <c r="J38756" t="s">
        <v>14</v>
      </c>
      <c r="K38756">
        <v>57</v>
      </c>
      <c r="L38756" t="s">
        <v>15</v>
      </c>
    </row>
    <row r="38757" spans="1:12">
      <c r="A38757" t="e">
        <f ca="1">E00251514218521</f>
        <v>#NAME?</v>
      </c>
      <c r="B38757">
        <v>438</v>
      </c>
      <c r="C38757" t="s">
        <v>474</v>
      </c>
      <c r="D38757" s="1">
        <v>42997</v>
      </c>
      <c r="F38757">
        <v>3</v>
      </c>
      <c r="G38757">
        <v>27800</v>
      </c>
      <c r="H38757" t="s">
        <v>145</v>
      </c>
      <c r="J38757" t="s">
        <v>14</v>
      </c>
      <c r="K38757">
        <v>58</v>
      </c>
      <c r="L38757" t="s">
        <v>15</v>
      </c>
    </row>
    <row r="38758" spans="1:12">
      <c r="A38758" t="e">
        <f ca="1">E00251514218521</f>
        <v>#NAME?</v>
      </c>
      <c r="B38758">
        <v>827</v>
      </c>
      <c r="C38758" t="s">
        <v>205</v>
      </c>
      <c r="D38758" s="1">
        <v>42024</v>
      </c>
      <c r="E38758">
        <v>0</v>
      </c>
      <c r="F38758">
        <v>2</v>
      </c>
      <c r="G38758">
        <v>4019</v>
      </c>
      <c r="H38758" t="s">
        <v>26</v>
      </c>
      <c r="J38758" t="s">
        <v>34</v>
      </c>
      <c r="K38758">
        <v>55</v>
      </c>
      <c r="L38758" t="s">
        <v>15</v>
      </c>
    </row>
    <row r="38759" spans="1:12">
      <c r="A38759" t="e">
        <f ca="1">E00251512430321</f>
        <v>#NAME?</v>
      </c>
      <c r="B38759">
        <v>48</v>
      </c>
      <c r="C38759" t="s">
        <v>249</v>
      </c>
      <c r="D38759" s="1">
        <v>41960</v>
      </c>
      <c r="F38759">
        <v>2</v>
      </c>
      <c r="G38759">
        <v>7295</v>
      </c>
      <c r="H38759" t="s">
        <v>76</v>
      </c>
      <c r="J38759" t="s">
        <v>14</v>
      </c>
      <c r="K38759">
        <v>43</v>
      </c>
      <c r="L38759" t="s">
        <v>15</v>
      </c>
    </row>
    <row r="38760" spans="1:12">
      <c r="A38760" t="e">
        <f ca="1">E00251417971421</f>
        <v>#NAME?</v>
      </c>
      <c r="B38760">
        <v>51</v>
      </c>
      <c r="C38760" t="s">
        <v>372</v>
      </c>
      <c r="D38760" s="1">
        <v>43011</v>
      </c>
      <c r="F38760">
        <v>4</v>
      </c>
      <c r="G38760">
        <v>3051</v>
      </c>
      <c r="H38760" t="s">
        <v>13</v>
      </c>
      <c r="J38760" t="s">
        <v>14</v>
      </c>
      <c r="K38760">
        <v>54</v>
      </c>
      <c r="L38760" t="s">
        <v>15</v>
      </c>
    </row>
    <row r="38761" spans="1:12">
      <c r="A38761" t="e">
        <f ca="1">E00251417971421</f>
        <v>#NAME?</v>
      </c>
      <c r="B38761">
        <v>51</v>
      </c>
      <c r="C38761" t="s">
        <v>372</v>
      </c>
      <c r="D38761" s="1">
        <v>42202</v>
      </c>
      <c r="F38761">
        <v>1</v>
      </c>
      <c r="G38761">
        <v>2729</v>
      </c>
      <c r="H38761" t="s">
        <v>115</v>
      </c>
      <c r="J38761" t="s">
        <v>14</v>
      </c>
      <c r="K38761">
        <v>52</v>
      </c>
      <c r="L38761" t="s">
        <v>15</v>
      </c>
    </row>
    <row r="38762" spans="1:12">
      <c r="A38762" t="e">
        <f t="shared" ref="A38762:A38770" ca="1" si="364">E00251537633921</f>
        <v>#NAME?</v>
      </c>
      <c r="B38762">
        <v>458</v>
      </c>
      <c r="C38762" t="s">
        <v>275</v>
      </c>
      <c r="D38762" s="1">
        <v>42622</v>
      </c>
      <c r="F38762">
        <v>2</v>
      </c>
      <c r="G38762">
        <v>42731</v>
      </c>
      <c r="H38762" t="s">
        <v>608</v>
      </c>
      <c r="J38762" t="s">
        <v>14</v>
      </c>
      <c r="K38762">
        <v>53</v>
      </c>
      <c r="L38762" t="s">
        <v>15</v>
      </c>
    </row>
    <row r="38763" spans="1:12">
      <c r="A38763" t="e">
        <f t="shared" ca="1" si="364"/>
        <v>#NAME?</v>
      </c>
      <c r="B38763">
        <v>458</v>
      </c>
      <c r="C38763" t="s">
        <v>275</v>
      </c>
      <c r="D38763" s="1">
        <v>42674</v>
      </c>
      <c r="F38763">
        <v>2</v>
      </c>
      <c r="G38763">
        <v>4149</v>
      </c>
      <c r="H38763" t="s">
        <v>703</v>
      </c>
      <c r="J38763" t="s">
        <v>14</v>
      </c>
      <c r="K38763">
        <v>53</v>
      </c>
      <c r="L38763" t="s">
        <v>15</v>
      </c>
    </row>
    <row r="38764" spans="1:12">
      <c r="A38764" t="e">
        <f t="shared" ca="1" si="364"/>
        <v>#NAME?</v>
      </c>
      <c r="B38764">
        <v>458</v>
      </c>
      <c r="C38764" t="s">
        <v>275</v>
      </c>
      <c r="D38764" s="1">
        <v>43081</v>
      </c>
      <c r="F38764">
        <v>2</v>
      </c>
      <c r="G38764">
        <v>42731</v>
      </c>
      <c r="H38764" t="s">
        <v>608</v>
      </c>
      <c r="J38764" t="s">
        <v>14</v>
      </c>
      <c r="K38764">
        <v>54</v>
      </c>
      <c r="L38764" t="s">
        <v>15</v>
      </c>
    </row>
    <row r="38765" spans="1:12">
      <c r="A38765" t="e">
        <f t="shared" ca="1" si="364"/>
        <v>#NAME?</v>
      </c>
      <c r="B38765">
        <v>772</v>
      </c>
      <c r="C38765" t="s">
        <v>170</v>
      </c>
      <c r="D38765" s="1">
        <v>42899</v>
      </c>
      <c r="F38765">
        <v>1</v>
      </c>
      <c r="G38765">
        <v>34600</v>
      </c>
      <c r="H38765" t="s">
        <v>578</v>
      </c>
      <c r="I38765" t="s">
        <v>56</v>
      </c>
      <c r="J38765" t="s">
        <v>57</v>
      </c>
      <c r="K38765">
        <v>53</v>
      </c>
      <c r="L38765" t="s">
        <v>15</v>
      </c>
    </row>
    <row r="38766" spans="1:12">
      <c r="A38766" t="e">
        <f t="shared" ca="1" si="364"/>
        <v>#NAME?</v>
      </c>
      <c r="B38766">
        <v>458</v>
      </c>
      <c r="C38766" t="s">
        <v>275</v>
      </c>
      <c r="D38766" s="1">
        <v>41404</v>
      </c>
      <c r="F38766">
        <v>1</v>
      </c>
      <c r="G38766">
        <v>462</v>
      </c>
      <c r="H38766" t="s">
        <v>288</v>
      </c>
      <c r="J38766" t="s">
        <v>14</v>
      </c>
      <c r="K38766">
        <v>49</v>
      </c>
      <c r="L38766" t="s">
        <v>15</v>
      </c>
    </row>
    <row r="38767" spans="1:12">
      <c r="A38767" t="e">
        <f t="shared" ca="1" si="364"/>
        <v>#NAME?</v>
      </c>
      <c r="B38767">
        <v>772</v>
      </c>
      <c r="C38767" t="s">
        <v>170</v>
      </c>
      <c r="D38767" s="1">
        <v>42397</v>
      </c>
      <c r="E38767">
        <v>1</v>
      </c>
      <c r="F38767">
        <v>4</v>
      </c>
      <c r="G38767">
        <v>4019</v>
      </c>
      <c r="H38767" t="s">
        <v>26</v>
      </c>
      <c r="J38767" t="s">
        <v>34</v>
      </c>
      <c r="K38767">
        <v>52</v>
      </c>
      <c r="L38767" t="s">
        <v>15</v>
      </c>
    </row>
    <row r="38768" spans="1:12">
      <c r="A38768" t="e">
        <f t="shared" ca="1" si="364"/>
        <v>#NAME?</v>
      </c>
      <c r="B38768">
        <v>458</v>
      </c>
      <c r="C38768" t="s">
        <v>275</v>
      </c>
      <c r="D38768" s="1">
        <v>42401</v>
      </c>
      <c r="F38768">
        <v>3</v>
      </c>
      <c r="G38768">
        <v>4019</v>
      </c>
      <c r="H38768" t="s">
        <v>26</v>
      </c>
      <c r="J38768" t="s">
        <v>14</v>
      </c>
      <c r="K38768">
        <v>52</v>
      </c>
      <c r="L38768" t="s">
        <v>15</v>
      </c>
    </row>
    <row r="38769" spans="1:12">
      <c r="A38769" t="e">
        <f t="shared" ca="1" si="364"/>
        <v>#NAME?</v>
      </c>
      <c r="B38769">
        <v>458</v>
      </c>
      <c r="C38769" t="s">
        <v>275</v>
      </c>
      <c r="D38769" s="1">
        <v>42431</v>
      </c>
      <c r="F38769">
        <v>3</v>
      </c>
      <c r="G38769">
        <v>4019</v>
      </c>
      <c r="H38769" t="s">
        <v>26</v>
      </c>
      <c r="J38769" t="s">
        <v>14</v>
      </c>
      <c r="K38769">
        <v>52</v>
      </c>
      <c r="L38769" t="s">
        <v>15</v>
      </c>
    </row>
    <row r="38770" spans="1:12">
      <c r="A38770" t="e">
        <f t="shared" ca="1" si="364"/>
        <v>#NAME?</v>
      </c>
      <c r="B38770">
        <v>458</v>
      </c>
      <c r="C38770" t="s">
        <v>275</v>
      </c>
      <c r="D38770" s="1">
        <v>42622</v>
      </c>
      <c r="F38770">
        <v>3</v>
      </c>
      <c r="G38770">
        <v>4019</v>
      </c>
      <c r="H38770" t="s">
        <v>26</v>
      </c>
      <c r="J38770" t="s">
        <v>14</v>
      </c>
      <c r="K38770">
        <v>53</v>
      </c>
      <c r="L38770" t="s">
        <v>15</v>
      </c>
    </row>
    <row r="38771" spans="1:12">
      <c r="A38771" t="e">
        <f ca="1">E00251427363921</f>
        <v>#NAME?</v>
      </c>
      <c r="B38771">
        <v>11</v>
      </c>
      <c r="C38771" t="s">
        <v>245</v>
      </c>
      <c r="D38771" s="1">
        <v>41698</v>
      </c>
      <c r="F38771">
        <v>1</v>
      </c>
      <c r="G38771">
        <v>4549</v>
      </c>
      <c r="H38771" t="s">
        <v>69</v>
      </c>
      <c r="J38771" t="s">
        <v>14</v>
      </c>
      <c r="K38771">
        <v>46</v>
      </c>
      <c r="L38771" t="s">
        <v>15</v>
      </c>
    </row>
    <row r="38772" spans="1:12">
      <c r="A38772" t="e">
        <f ca="1">E00251537633921</f>
        <v>#NAME?</v>
      </c>
      <c r="B38772">
        <v>458</v>
      </c>
      <c r="C38772" t="s">
        <v>275</v>
      </c>
      <c r="D38772" s="1">
        <v>43010</v>
      </c>
      <c r="F38772">
        <v>5</v>
      </c>
      <c r="G38772">
        <v>4149</v>
      </c>
      <c r="H38772" t="s">
        <v>703</v>
      </c>
      <c r="J38772" t="s">
        <v>14</v>
      </c>
      <c r="K38772">
        <v>54</v>
      </c>
      <c r="L38772" t="s">
        <v>15</v>
      </c>
    </row>
    <row r="38773" spans="1:12">
      <c r="A38773" t="e">
        <f ca="1">E00251537633921</f>
        <v>#NAME?</v>
      </c>
      <c r="B38773">
        <v>458</v>
      </c>
      <c r="C38773" t="s">
        <v>275</v>
      </c>
      <c r="D38773" s="1">
        <v>43081</v>
      </c>
      <c r="F38773">
        <v>1</v>
      </c>
      <c r="G38773">
        <v>4149</v>
      </c>
      <c r="H38773" t="s">
        <v>703</v>
      </c>
      <c r="J38773" t="s">
        <v>14</v>
      </c>
      <c r="K38773">
        <v>54</v>
      </c>
      <c r="L38773" t="s">
        <v>15</v>
      </c>
    </row>
    <row r="38774" spans="1:12">
      <c r="A38774" t="e">
        <f ca="1">E00251537633921</f>
        <v>#NAME?</v>
      </c>
      <c r="B38774">
        <v>458</v>
      </c>
      <c r="C38774" t="s">
        <v>275</v>
      </c>
      <c r="D38774" s="1">
        <v>42459</v>
      </c>
      <c r="F38774">
        <v>1</v>
      </c>
      <c r="G38774">
        <v>7862</v>
      </c>
      <c r="H38774" t="s">
        <v>27</v>
      </c>
      <c r="J38774" t="s">
        <v>14</v>
      </c>
      <c r="K38774">
        <v>52</v>
      </c>
      <c r="L38774" t="s">
        <v>22</v>
      </c>
    </row>
    <row r="38775" spans="1:12">
      <c r="A38775" t="e">
        <f ca="1">E00251616879521</f>
        <v>#NAME?</v>
      </c>
      <c r="B38775">
        <v>1128</v>
      </c>
      <c r="C38775" t="s">
        <v>424</v>
      </c>
      <c r="D38775" s="1">
        <v>41193</v>
      </c>
      <c r="F38775">
        <v>1</v>
      </c>
      <c r="G38775">
        <v>2720</v>
      </c>
      <c r="H38775" t="s">
        <v>65</v>
      </c>
      <c r="J38775" t="s">
        <v>14</v>
      </c>
      <c r="K38775">
        <v>50</v>
      </c>
      <c r="L38775" t="s">
        <v>15</v>
      </c>
    </row>
    <row r="38776" spans="1:12">
      <c r="A38776" t="e">
        <f ca="1">E00251512282321</f>
        <v>#NAME?</v>
      </c>
      <c r="B38776">
        <v>3913</v>
      </c>
      <c r="C38776" t="s">
        <v>251</v>
      </c>
      <c r="D38776" s="1">
        <v>42276</v>
      </c>
      <c r="F38776">
        <v>3</v>
      </c>
      <c r="G38776">
        <v>4019</v>
      </c>
      <c r="H38776" t="s">
        <v>26</v>
      </c>
      <c r="J38776" t="s">
        <v>14</v>
      </c>
      <c r="K38776">
        <v>59</v>
      </c>
      <c r="L38776" t="s">
        <v>15</v>
      </c>
    </row>
    <row r="38777" spans="1:12">
      <c r="A38777" t="e">
        <f ca="1">E00251524954821</f>
        <v>#NAME?</v>
      </c>
      <c r="B38777">
        <v>1273</v>
      </c>
      <c r="C38777" t="s">
        <v>28</v>
      </c>
      <c r="D38777" s="1">
        <v>42718</v>
      </c>
      <c r="F38777">
        <v>1</v>
      </c>
      <c r="G38777">
        <v>2449</v>
      </c>
      <c r="H38777" t="s">
        <v>53</v>
      </c>
      <c r="J38777" t="s">
        <v>14</v>
      </c>
      <c r="K38777">
        <v>64</v>
      </c>
      <c r="L38777" t="s">
        <v>15</v>
      </c>
    </row>
    <row r="38778" spans="1:12">
      <c r="A38778" t="e">
        <f ca="1">E00251524954821</f>
        <v>#NAME?</v>
      </c>
      <c r="B38778">
        <v>1273</v>
      </c>
      <c r="C38778" t="s">
        <v>28</v>
      </c>
      <c r="D38778" s="1">
        <v>42794</v>
      </c>
      <c r="F38778">
        <v>3</v>
      </c>
      <c r="G38778">
        <v>2449</v>
      </c>
      <c r="H38778" t="s">
        <v>53</v>
      </c>
      <c r="J38778" t="s">
        <v>14</v>
      </c>
      <c r="K38778">
        <v>64</v>
      </c>
      <c r="L38778" t="s">
        <v>15</v>
      </c>
    </row>
    <row r="38779" spans="1:12">
      <c r="A38779" t="e">
        <f ca="1">E00251524954821</f>
        <v>#NAME?</v>
      </c>
      <c r="B38779">
        <v>1273</v>
      </c>
      <c r="C38779" t="s">
        <v>28</v>
      </c>
      <c r="D38779" s="1">
        <v>43084</v>
      </c>
      <c r="F38779">
        <v>5</v>
      </c>
      <c r="G38779">
        <v>73300</v>
      </c>
      <c r="H38779" t="s">
        <v>86</v>
      </c>
      <c r="J38779" t="s">
        <v>14</v>
      </c>
      <c r="K38779">
        <v>65</v>
      </c>
      <c r="L38779" t="s">
        <v>15</v>
      </c>
    </row>
    <row r="38780" spans="1:12">
      <c r="A38780" t="e">
        <f ca="1">E00251616879521</f>
        <v>#NAME?</v>
      </c>
      <c r="B38780">
        <v>744</v>
      </c>
      <c r="C38780" t="s">
        <v>308</v>
      </c>
      <c r="D38780" s="1">
        <v>43034</v>
      </c>
      <c r="F38780">
        <v>1</v>
      </c>
      <c r="G38780">
        <v>81600</v>
      </c>
      <c r="H38780" t="s">
        <v>1416</v>
      </c>
      <c r="I38780" t="s">
        <v>56</v>
      </c>
      <c r="J38780" t="s">
        <v>57</v>
      </c>
      <c r="K38780">
        <v>55</v>
      </c>
      <c r="L38780" t="s">
        <v>15</v>
      </c>
    </row>
    <row r="38781" spans="1:12">
      <c r="A38781" t="e">
        <f ca="1">E00251513682721</f>
        <v>#NAME?</v>
      </c>
      <c r="B38781">
        <v>1128</v>
      </c>
      <c r="C38781" t="s">
        <v>424</v>
      </c>
      <c r="D38781" s="1">
        <v>42080</v>
      </c>
      <c r="F38781">
        <v>1</v>
      </c>
      <c r="G38781">
        <v>7831</v>
      </c>
      <c r="H38781" t="s">
        <v>274</v>
      </c>
      <c r="J38781" t="s">
        <v>14</v>
      </c>
      <c r="K38781">
        <v>51</v>
      </c>
      <c r="L38781" t="s">
        <v>22</v>
      </c>
    </row>
    <row r="38782" spans="1:12">
      <c r="A38782" t="e">
        <f ca="1">E00251513682721</f>
        <v>#NAME?</v>
      </c>
      <c r="B38782">
        <v>1128</v>
      </c>
      <c r="C38782" t="s">
        <v>424</v>
      </c>
      <c r="D38782" s="1">
        <v>42824</v>
      </c>
      <c r="F38782">
        <v>1</v>
      </c>
      <c r="G38782">
        <v>7847</v>
      </c>
      <c r="H38782" t="s">
        <v>622</v>
      </c>
      <c r="J38782" t="s">
        <v>14</v>
      </c>
      <c r="K38782">
        <v>53</v>
      </c>
      <c r="L38782" t="s">
        <v>22</v>
      </c>
    </row>
    <row r="38783" spans="1:12">
      <c r="A38783" t="e">
        <f ca="1">E00251524954821</f>
        <v>#NAME?</v>
      </c>
      <c r="B38783">
        <v>1273</v>
      </c>
      <c r="C38783" t="s">
        <v>28</v>
      </c>
      <c r="D38783" s="1">
        <v>42794</v>
      </c>
      <c r="F38783">
        <v>1</v>
      </c>
      <c r="G38783">
        <v>2720</v>
      </c>
      <c r="H38783" t="s">
        <v>65</v>
      </c>
      <c r="J38783" t="s">
        <v>14</v>
      </c>
      <c r="K38783">
        <v>64</v>
      </c>
      <c r="L38783" t="s">
        <v>15</v>
      </c>
    </row>
    <row r="38784" spans="1:12">
      <c r="A38784" t="e">
        <f ca="1">E00251429309821</f>
        <v>#NAME?</v>
      </c>
      <c r="B38784">
        <v>291</v>
      </c>
      <c r="C38784" t="s">
        <v>160</v>
      </c>
      <c r="D38784" s="1">
        <v>41211</v>
      </c>
      <c r="F38784">
        <v>1</v>
      </c>
      <c r="G38784">
        <v>25000</v>
      </c>
      <c r="H38784" t="s">
        <v>178</v>
      </c>
      <c r="J38784" t="s">
        <v>14</v>
      </c>
      <c r="K38784">
        <v>63</v>
      </c>
      <c r="L38784" t="s">
        <v>15</v>
      </c>
    </row>
    <row r="38785" spans="1:12">
      <c r="A38785" t="e">
        <f ca="1">E00251429309821</f>
        <v>#NAME?</v>
      </c>
      <c r="B38785">
        <v>291</v>
      </c>
      <c r="C38785" t="s">
        <v>160</v>
      </c>
      <c r="D38785" s="1">
        <v>42440</v>
      </c>
      <c r="F38785">
        <v>2</v>
      </c>
      <c r="G38785">
        <v>25000</v>
      </c>
      <c r="H38785" t="s">
        <v>178</v>
      </c>
      <c r="J38785" t="s">
        <v>14</v>
      </c>
      <c r="K38785">
        <v>67</v>
      </c>
      <c r="L38785" t="s">
        <v>15</v>
      </c>
    </row>
    <row r="38786" spans="1:12">
      <c r="A38786" t="e">
        <f ca="1">E00251429309821</f>
        <v>#NAME?</v>
      </c>
      <c r="B38786">
        <v>291</v>
      </c>
      <c r="C38786" t="s">
        <v>160</v>
      </c>
      <c r="D38786" s="1">
        <v>42837</v>
      </c>
      <c r="F38786">
        <v>1</v>
      </c>
      <c r="G38786">
        <v>55320</v>
      </c>
      <c r="H38786" t="s">
        <v>346</v>
      </c>
      <c r="J38786" t="s">
        <v>14</v>
      </c>
      <c r="K38786">
        <v>68</v>
      </c>
      <c r="L38786" t="s">
        <v>15</v>
      </c>
    </row>
    <row r="38787" spans="1:12">
      <c r="A38787" t="e">
        <f ca="1">E00251512282321</f>
        <v>#NAME?</v>
      </c>
      <c r="B38787">
        <v>3913</v>
      </c>
      <c r="C38787" t="s">
        <v>251</v>
      </c>
      <c r="D38787" s="1">
        <v>41830</v>
      </c>
      <c r="F38787">
        <v>1</v>
      </c>
      <c r="G38787">
        <v>4481</v>
      </c>
      <c r="H38787" t="s">
        <v>1271</v>
      </c>
      <c r="J38787" t="s">
        <v>14</v>
      </c>
      <c r="K38787">
        <v>58</v>
      </c>
      <c r="L38787" t="s">
        <v>15</v>
      </c>
    </row>
    <row r="38788" spans="1:12">
      <c r="A38788" t="e">
        <f ca="1">E00251512282321</f>
        <v>#NAME?</v>
      </c>
      <c r="B38788">
        <v>3913</v>
      </c>
      <c r="C38788" t="s">
        <v>251</v>
      </c>
      <c r="D38788" s="1">
        <v>42633</v>
      </c>
      <c r="F38788">
        <v>3</v>
      </c>
      <c r="G38788">
        <v>4019</v>
      </c>
      <c r="H38788" t="s">
        <v>26</v>
      </c>
      <c r="J38788" t="s">
        <v>14</v>
      </c>
      <c r="K38788">
        <v>60</v>
      </c>
      <c r="L38788" t="s">
        <v>15</v>
      </c>
    </row>
    <row r="38789" spans="1:12">
      <c r="A38789" t="e">
        <f ca="1">E00251512282321</f>
        <v>#NAME?</v>
      </c>
      <c r="B38789">
        <v>3913</v>
      </c>
      <c r="C38789" t="s">
        <v>251</v>
      </c>
      <c r="D38789" s="1">
        <v>42192</v>
      </c>
      <c r="F38789">
        <v>3</v>
      </c>
      <c r="G38789">
        <v>4019</v>
      </c>
      <c r="H38789" t="s">
        <v>26</v>
      </c>
      <c r="J38789" t="s">
        <v>14</v>
      </c>
      <c r="K38789">
        <v>59</v>
      </c>
      <c r="L38789" t="s">
        <v>15</v>
      </c>
    </row>
    <row r="38790" spans="1:12">
      <c r="A38790" t="e">
        <f ca="1">E00251512282321</f>
        <v>#NAME?</v>
      </c>
      <c r="B38790">
        <v>3913</v>
      </c>
      <c r="C38790" t="s">
        <v>251</v>
      </c>
      <c r="D38790" s="1">
        <v>42314</v>
      </c>
      <c r="F38790">
        <v>2</v>
      </c>
      <c r="G38790">
        <v>1739</v>
      </c>
      <c r="H38790" t="s">
        <v>110</v>
      </c>
      <c r="J38790" t="s">
        <v>14</v>
      </c>
      <c r="K38790">
        <v>59</v>
      </c>
      <c r="L38790" t="s">
        <v>15</v>
      </c>
    </row>
    <row r="38791" spans="1:12">
      <c r="A38791" t="e">
        <f ca="1">E00251512282321</f>
        <v>#NAME?</v>
      </c>
      <c r="B38791">
        <v>767</v>
      </c>
      <c r="C38791" t="s">
        <v>658</v>
      </c>
      <c r="D38791" s="1">
        <v>42182</v>
      </c>
      <c r="F38791">
        <v>1</v>
      </c>
      <c r="G38791">
        <v>7089</v>
      </c>
      <c r="H38791" t="s">
        <v>487</v>
      </c>
      <c r="I38791" t="s">
        <v>56</v>
      </c>
      <c r="J38791" t="s">
        <v>57</v>
      </c>
      <c r="K38791">
        <v>59</v>
      </c>
      <c r="L38791" t="s">
        <v>15</v>
      </c>
    </row>
    <row r="38792" spans="1:12">
      <c r="A38792" t="e">
        <f ca="1">E00251510737521</f>
        <v>#NAME?</v>
      </c>
      <c r="B38792">
        <v>100</v>
      </c>
      <c r="C38792" t="s">
        <v>54</v>
      </c>
      <c r="D38792" s="1">
        <v>42028</v>
      </c>
      <c r="E38792">
        <v>4</v>
      </c>
      <c r="F38792">
        <v>1</v>
      </c>
      <c r="G38792">
        <v>389</v>
      </c>
      <c r="H38792" t="s">
        <v>1394</v>
      </c>
      <c r="J38792" t="s">
        <v>34</v>
      </c>
      <c r="K38792">
        <v>65</v>
      </c>
      <c r="L38792" t="s">
        <v>15</v>
      </c>
    </row>
    <row r="38793" spans="1:12">
      <c r="A38793" t="e">
        <f ca="1">E00251510737521</f>
        <v>#NAME?</v>
      </c>
      <c r="B38793">
        <v>122</v>
      </c>
      <c r="C38793" t="s">
        <v>522</v>
      </c>
      <c r="D38793" s="1">
        <v>41463</v>
      </c>
      <c r="F38793">
        <v>3</v>
      </c>
      <c r="G38793">
        <v>7910</v>
      </c>
      <c r="H38793" t="s">
        <v>296</v>
      </c>
      <c r="J38793" t="s">
        <v>14</v>
      </c>
      <c r="K38793">
        <v>63</v>
      </c>
      <c r="L38793" t="s">
        <v>22</v>
      </c>
    </row>
    <row r="38794" spans="1:12">
      <c r="A38794" t="e">
        <f ca="1">E00251717807221</f>
        <v>#NAME?</v>
      </c>
      <c r="B38794">
        <v>1128</v>
      </c>
      <c r="C38794" t="s">
        <v>424</v>
      </c>
      <c r="D38794" s="1">
        <v>41282</v>
      </c>
      <c r="F38794">
        <v>2</v>
      </c>
      <c r="G38794">
        <v>7231</v>
      </c>
      <c r="H38794" t="s">
        <v>128</v>
      </c>
      <c r="J38794" t="s">
        <v>14</v>
      </c>
      <c r="K38794">
        <v>44</v>
      </c>
      <c r="L38794" t="s">
        <v>15</v>
      </c>
    </row>
    <row r="38795" spans="1:12">
      <c r="A38795" t="e">
        <f ca="1">E00251717807221</f>
        <v>#NAME?</v>
      </c>
      <c r="B38795">
        <v>1128</v>
      </c>
      <c r="C38795" t="s">
        <v>424</v>
      </c>
      <c r="D38795" s="1">
        <v>42835</v>
      </c>
      <c r="F38795">
        <v>3</v>
      </c>
      <c r="G38795">
        <v>71500</v>
      </c>
      <c r="H38795" t="s">
        <v>1213</v>
      </c>
      <c r="J38795" t="s">
        <v>14</v>
      </c>
      <c r="K38795">
        <v>48</v>
      </c>
      <c r="L38795" t="s">
        <v>15</v>
      </c>
    </row>
    <row r="38796" spans="1:12">
      <c r="A38796" t="e">
        <f ca="1">E00251616217521</f>
        <v>#NAME?</v>
      </c>
      <c r="B38796">
        <v>191</v>
      </c>
      <c r="C38796" t="s">
        <v>320</v>
      </c>
      <c r="D38796" s="1">
        <v>42607</v>
      </c>
      <c r="F38796">
        <v>1</v>
      </c>
      <c r="G38796">
        <v>7222</v>
      </c>
      <c r="H38796" t="s">
        <v>560</v>
      </c>
      <c r="J38796" t="s">
        <v>14</v>
      </c>
      <c r="K38796">
        <v>46</v>
      </c>
      <c r="L38796" t="s">
        <v>15</v>
      </c>
    </row>
    <row r="38797" spans="1:12">
      <c r="A38797" t="e">
        <f ca="1">E00251512197321</f>
        <v>#NAME?</v>
      </c>
      <c r="B38797">
        <v>3913</v>
      </c>
      <c r="C38797" t="s">
        <v>251</v>
      </c>
      <c r="D38797" s="1">
        <v>42887</v>
      </c>
      <c r="F38797">
        <v>3</v>
      </c>
      <c r="G38797">
        <v>2448</v>
      </c>
      <c r="H38797" t="s">
        <v>19</v>
      </c>
      <c r="J38797" t="s">
        <v>14</v>
      </c>
      <c r="K38797">
        <v>44</v>
      </c>
      <c r="L38797" t="s">
        <v>15</v>
      </c>
    </row>
    <row r="38798" spans="1:12">
      <c r="A38798" t="e">
        <f t="shared" ref="A38798:A38803" ca="1" si="365">E00251528938321</f>
        <v>#NAME?</v>
      </c>
      <c r="B38798">
        <v>291</v>
      </c>
      <c r="C38798" t="s">
        <v>160</v>
      </c>
      <c r="D38798" s="1">
        <v>41499</v>
      </c>
      <c r="F38798">
        <v>4</v>
      </c>
      <c r="G38798">
        <v>2859</v>
      </c>
      <c r="H38798" t="s">
        <v>362</v>
      </c>
      <c r="J38798" t="s">
        <v>14</v>
      </c>
      <c r="K38798">
        <v>54</v>
      </c>
      <c r="L38798" t="s">
        <v>15</v>
      </c>
    </row>
    <row r="38799" spans="1:12">
      <c r="A38799" t="e">
        <f t="shared" ca="1" si="365"/>
        <v>#NAME?</v>
      </c>
      <c r="B38799">
        <v>291</v>
      </c>
      <c r="C38799" t="s">
        <v>160</v>
      </c>
      <c r="D38799" s="1">
        <v>42053</v>
      </c>
      <c r="F38799">
        <v>4</v>
      </c>
      <c r="G38799">
        <v>7222</v>
      </c>
      <c r="H38799" t="s">
        <v>560</v>
      </c>
      <c r="J38799" t="s">
        <v>14</v>
      </c>
      <c r="K38799">
        <v>56</v>
      </c>
      <c r="L38799" t="s">
        <v>15</v>
      </c>
    </row>
    <row r="38800" spans="1:12">
      <c r="A38800" t="e">
        <f t="shared" ca="1" si="365"/>
        <v>#NAME?</v>
      </c>
      <c r="B38800">
        <v>291</v>
      </c>
      <c r="C38800" t="s">
        <v>160</v>
      </c>
      <c r="D38800" s="1">
        <v>42088</v>
      </c>
      <c r="F38800">
        <v>3</v>
      </c>
      <c r="G38800">
        <v>4019</v>
      </c>
      <c r="H38800" t="s">
        <v>26</v>
      </c>
      <c r="J38800" t="s">
        <v>14</v>
      </c>
      <c r="K38800">
        <v>56</v>
      </c>
      <c r="L38800" t="s">
        <v>15</v>
      </c>
    </row>
    <row r="38801" spans="1:12">
      <c r="A38801" t="e">
        <f t="shared" ca="1" si="365"/>
        <v>#NAME?</v>
      </c>
      <c r="B38801">
        <v>291</v>
      </c>
      <c r="C38801" t="s">
        <v>160</v>
      </c>
      <c r="D38801" s="1">
        <v>42128</v>
      </c>
      <c r="F38801">
        <v>4</v>
      </c>
      <c r="G38801">
        <v>4660</v>
      </c>
      <c r="H38801" t="s">
        <v>215</v>
      </c>
      <c r="J38801" t="s">
        <v>14</v>
      </c>
      <c r="K38801">
        <v>56</v>
      </c>
      <c r="L38801" t="s">
        <v>15</v>
      </c>
    </row>
    <row r="38802" spans="1:12">
      <c r="A38802" t="e">
        <f t="shared" ca="1" si="365"/>
        <v>#NAME?</v>
      </c>
      <c r="B38802">
        <v>291</v>
      </c>
      <c r="C38802" t="s">
        <v>160</v>
      </c>
      <c r="D38802" s="1">
        <v>42515</v>
      </c>
      <c r="F38802">
        <v>4</v>
      </c>
      <c r="G38802">
        <v>5859</v>
      </c>
      <c r="H38802" t="s">
        <v>607</v>
      </c>
      <c r="J38802" t="s">
        <v>14</v>
      </c>
      <c r="K38802">
        <v>57</v>
      </c>
      <c r="L38802" t="s">
        <v>15</v>
      </c>
    </row>
    <row r="38803" spans="1:12">
      <c r="A38803" t="e">
        <f t="shared" ca="1" si="365"/>
        <v>#NAME?</v>
      </c>
      <c r="B38803">
        <v>291</v>
      </c>
      <c r="C38803" t="s">
        <v>160</v>
      </c>
      <c r="D38803" s="1">
        <v>42593</v>
      </c>
      <c r="F38803">
        <v>3</v>
      </c>
      <c r="G38803">
        <v>496</v>
      </c>
      <c r="H38803" t="s">
        <v>190</v>
      </c>
      <c r="J38803" t="s">
        <v>14</v>
      </c>
      <c r="K38803">
        <v>57</v>
      </c>
      <c r="L38803" t="s">
        <v>15</v>
      </c>
    </row>
    <row r="38804" spans="1:12">
      <c r="A38804" t="e">
        <f ca="1">E00251439864121</f>
        <v>#NAME?</v>
      </c>
      <c r="B38804">
        <v>498</v>
      </c>
      <c r="C38804" t="s">
        <v>591</v>
      </c>
      <c r="D38804" s="1">
        <v>40967</v>
      </c>
      <c r="F38804">
        <v>2</v>
      </c>
      <c r="G38804">
        <v>6929</v>
      </c>
      <c r="H38804" t="s">
        <v>36</v>
      </c>
      <c r="J38804" t="s">
        <v>14</v>
      </c>
      <c r="K38804">
        <v>39</v>
      </c>
      <c r="L38804" t="s">
        <v>15</v>
      </c>
    </row>
    <row r="38805" spans="1:12">
      <c r="A38805" t="e">
        <f ca="1">E00251439864121</f>
        <v>#NAME?</v>
      </c>
      <c r="B38805">
        <v>498</v>
      </c>
      <c r="C38805" t="s">
        <v>591</v>
      </c>
      <c r="D38805" s="1">
        <v>41737</v>
      </c>
      <c r="F38805">
        <v>1</v>
      </c>
      <c r="G38805">
        <v>463</v>
      </c>
      <c r="H38805" t="s">
        <v>259</v>
      </c>
      <c r="J38805" t="s">
        <v>14</v>
      </c>
      <c r="K38805">
        <v>41</v>
      </c>
      <c r="L38805" t="s">
        <v>15</v>
      </c>
    </row>
    <row r="38806" spans="1:12">
      <c r="A38806" t="e">
        <f ca="1">E00251439868821</f>
        <v>#NAME?</v>
      </c>
      <c r="B38806">
        <v>489</v>
      </c>
      <c r="C38806" t="s">
        <v>100</v>
      </c>
      <c r="D38806" s="1">
        <v>41822</v>
      </c>
      <c r="F38806">
        <v>1</v>
      </c>
      <c r="G38806">
        <v>4660</v>
      </c>
      <c r="H38806" t="s">
        <v>215</v>
      </c>
      <c r="J38806" t="s">
        <v>14</v>
      </c>
      <c r="K38806">
        <v>62</v>
      </c>
      <c r="L38806" t="s">
        <v>15</v>
      </c>
    </row>
    <row r="38807" spans="1:12">
      <c r="A38807" t="e">
        <f ca="1">E00251439868821</f>
        <v>#NAME?</v>
      </c>
      <c r="B38807">
        <v>489</v>
      </c>
      <c r="C38807" t="s">
        <v>100</v>
      </c>
      <c r="D38807" s="1">
        <v>42233</v>
      </c>
      <c r="F38807">
        <v>1</v>
      </c>
      <c r="G38807">
        <v>9492</v>
      </c>
      <c r="H38807" t="s">
        <v>317</v>
      </c>
      <c r="J38807" t="s">
        <v>14</v>
      </c>
      <c r="K38807">
        <v>63</v>
      </c>
      <c r="L38807" t="s">
        <v>15</v>
      </c>
    </row>
    <row r="38808" spans="1:12">
      <c r="A38808" t="e">
        <f ca="1">E00251429681721</f>
        <v>#NAME?</v>
      </c>
      <c r="B38808">
        <v>200</v>
      </c>
      <c r="C38808" t="s">
        <v>403</v>
      </c>
      <c r="D38808" s="1">
        <v>42807</v>
      </c>
      <c r="F38808">
        <v>3</v>
      </c>
      <c r="G38808">
        <v>6272</v>
      </c>
      <c r="H38808" t="s">
        <v>635</v>
      </c>
      <c r="J38808" t="s">
        <v>14</v>
      </c>
      <c r="K38808">
        <v>44</v>
      </c>
      <c r="L38808" t="s">
        <v>15</v>
      </c>
    </row>
    <row r="38809" spans="1:12">
      <c r="A38809" t="e">
        <f ca="1">E00251439864121</f>
        <v>#NAME?</v>
      </c>
      <c r="B38809">
        <v>498</v>
      </c>
      <c r="C38809" t="s">
        <v>591</v>
      </c>
      <c r="D38809" s="1">
        <v>42654</v>
      </c>
      <c r="F38809">
        <v>1</v>
      </c>
      <c r="G38809">
        <v>2169</v>
      </c>
      <c r="H38809" t="s">
        <v>40</v>
      </c>
      <c r="J38809" t="s">
        <v>14</v>
      </c>
      <c r="K38809">
        <v>43</v>
      </c>
      <c r="L38809" t="s">
        <v>15</v>
      </c>
    </row>
    <row r="38810" spans="1:12">
      <c r="A38810" t="e">
        <f ca="1">E00251439868821</f>
        <v>#NAME?</v>
      </c>
      <c r="B38810">
        <v>6046</v>
      </c>
      <c r="C38810" t="s">
        <v>98</v>
      </c>
      <c r="D38810" s="1">
        <v>41300</v>
      </c>
      <c r="E38810">
        <v>0</v>
      </c>
      <c r="F38810">
        <v>1</v>
      </c>
      <c r="G38810">
        <v>36610</v>
      </c>
      <c r="H38810" t="s">
        <v>415</v>
      </c>
      <c r="J38810" t="s">
        <v>34</v>
      </c>
      <c r="K38810">
        <v>60</v>
      </c>
      <c r="L38810" t="s">
        <v>15</v>
      </c>
    </row>
    <row r="38811" spans="1:12">
      <c r="A38811" t="e">
        <f ca="1">E00251439864121</f>
        <v>#NAME?</v>
      </c>
      <c r="B38811">
        <v>498</v>
      </c>
      <c r="C38811" t="s">
        <v>591</v>
      </c>
      <c r="D38811" s="1">
        <v>41807</v>
      </c>
      <c r="F38811">
        <v>3</v>
      </c>
      <c r="G38811">
        <v>78079</v>
      </c>
      <c r="H38811" t="s">
        <v>49</v>
      </c>
      <c r="J38811" t="s">
        <v>14</v>
      </c>
      <c r="K38811">
        <v>41</v>
      </c>
      <c r="L38811" t="s">
        <v>22</v>
      </c>
    </row>
    <row r="38812" spans="1:12">
      <c r="A38812" t="e">
        <f ca="1">E00251439864121</f>
        <v>#NAME?</v>
      </c>
      <c r="B38812">
        <v>498</v>
      </c>
      <c r="C38812" t="s">
        <v>591</v>
      </c>
      <c r="D38812" s="1">
        <v>42879</v>
      </c>
      <c r="F38812">
        <v>1</v>
      </c>
      <c r="G38812">
        <v>3004</v>
      </c>
      <c r="H38812" t="s">
        <v>104</v>
      </c>
      <c r="J38812" t="s">
        <v>14</v>
      </c>
      <c r="K38812">
        <v>44</v>
      </c>
      <c r="L38812" t="s">
        <v>15</v>
      </c>
    </row>
    <row r="38813" spans="1:12">
      <c r="A38813" t="e">
        <f ca="1">E00251439868821</f>
        <v>#NAME?</v>
      </c>
      <c r="B38813">
        <v>489</v>
      </c>
      <c r="C38813" t="s">
        <v>100</v>
      </c>
      <c r="D38813" s="1">
        <v>42759</v>
      </c>
      <c r="F38813">
        <v>1</v>
      </c>
      <c r="G38813">
        <v>78609</v>
      </c>
      <c r="H38813" t="s">
        <v>240</v>
      </c>
      <c r="J38813" t="s">
        <v>14</v>
      </c>
      <c r="K38813">
        <v>64</v>
      </c>
      <c r="L38813" t="s">
        <v>22</v>
      </c>
    </row>
    <row r="38814" spans="1:12">
      <c r="A38814" t="e">
        <f ca="1">E00251439864121</f>
        <v>#NAME?</v>
      </c>
      <c r="B38814">
        <v>498</v>
      </c>
      <c r="C38814" t="s">
        <v>591</v>
      </c>
      <c r="D38814" s="1">
        <v>42753</v>
      </c>
      <c r="F38814">
        <v>2</v>
      </c>
      <c r="G38814">
        <v>3004</v>
      </c>
      <c r="H38814" t="s">
        <v>104</v>
      </c>
      <c r="J38814" t="s">
        <v>14</v>
      </c>
      <c r="K38814">
        <v>44</v>
      </c>
      <c r="L38814" t="s">
        <v>15</v>
      </c>
    </row>
    <row r="38815" spans="1:12">
      <c r="A38815" t="e">
        <f ca="1">E00251439864121</f>
        <v>#NAME?</v>
      </c>
      <c r="B38815">
        <v>498</v>
      </c>
      <c r="C38815" t="s">
        <v>591</v>
      </c>
      <c r="D38815" s="1">
        <v>42822</v>
      </c>
      <c r="F38815">
        <v>2</v>
      </c>
      <c r="G38815">
        <v>1179</v>
      </c>
      <c r="H38815" t="s">
        <v>180</v>
      </c>
      <c r="J38815" t="s">
        <v>14</v>
      </c>
      <c r="K38815">
        <v>44</v>
      </c>
      <c r="L38815" t="s">
        <v>15</v>
      </c>
    </row>
    <row r="38816" spans="1:12">
      <c r="A38816" t="e">
        <f t="shared" ref="A38816:A38821" ca="1" si="366">E00251439868821</f>
        <v>#NAME?</v>
      </c>
      <c r="B38816">
        <v>489</v>
      </c>
      <c r="C38816" t="s">
        <v>100</v>
      </c>
      <c r="D38816" s="1">
        <v>41408</v>
      </c>
      <c r="F38816">
        <v>1</v>
      </c>
      <c r="G38816">
        <v>3612</v>
      </c>
      <c r="H38816" t="s">
        <v>500</v>
      </c>
      <c r="J38816" t="s">
        <v>14</v>
      </c>
      <c r="K38816">
        <v>61</v>
      </c>
      <c r="L38816" t="s">
        <v>15</v>
      </c>
    </row>
    <row r="38817" spans="1:12">
      <c r="A38817" t="e">
        <f t="shared" ca="1" si="366"/>
        <v>#NAME?</v>
      </c>
      <c r="B38817">
        <v>489</v>
      </c>
      <c r="C38817" t="s">
        <v>100</v>
      </c>
      <c r="D38817" s="1">
        <v>41618</v>
      </c>
      <c r="F38817">
        <v>1</v>
      </c>
      <c r="G38817">
        <v>78079</v>
      </c>
      <c r="H38817" t="s">
        <v>49</v>
      </c>
      <c r="J38817" t="s">
        <v>14</v>
      </c>
      <c r="K38817">
        <v>61</v>
      </c>
      <c r="L38817" t="s">
        <v>22</v>
      </c>
    </row>
    <row r="38818" spans="1:12">
      <c r="A38818" t="e">
        <f t="shared" ca="1" si="366"/>
        <v>#NAME?</v>
      </c>
      <c r="B38818">
        <v>489</v>
      </c>
      <c r="C38818" t="s">
        <v>100</v>
      </c>
      <c r="D38818" s="1">
        <v>42310</v>
      </c>
      <c r="F38818">
        <v>2</v>
      </c>
      <c r="G38818">
        <v>53081</v>
      </c>
      <c r="H38818" t="s">
        <v>456</v>
      </c>
      <c r="J38818" t="s">
        <v>14</v>
      </c>
      <c r="K38818">
        <v>63</v>
      </c>
      <c r="L38818" t="s">
        <v>15</v>
      </c>
    </row>
    <row r="38819" spans="1:12">
      <c r="A38819" t="e">
        <f t="shared" ca="1" si="366"/>
        <v>#NAME?</v>
      </c>
      <c r="B38819">
        <v>489</v>
      </c>
      <c r="C38819" t="s">
        <v>100</v>
      </c>
      <c r="D38819" s="1">
        <v>42858</v>
      </c>
      <c r="F38819">
        <v>4</v>
      </c>
      <c r="G38819">
        <v>4940</v>
      </c>
      <c r="H38819" t="s">
        <v>708</v>
      </c>
      <c r="J38819" t="s">
        <v>14</v>
      </c>
      <c r="K38819">
        <v>64</v>
      </c>
      <c r="L38819" t="s">
        <v>15</v>
      </c>
    </row>
    <row r="38820" spans="1:12">
      <c r="A38820" t="e">
        <f t="shared" ca="1" si="366"/>
        <v>#NAME?</v>
      </c>
      <c r="B38820">
        <v>489</v>
      </c>
      <c r="C38820" t="s">
        <v>100</v>
      </c>
      <c r="D38820" s="1">
        <v>41187</v>
      </c>
      <c r="F38820">
        <v>1</v>
      </c>
      <c r="G38820">
        <v>38830</v>
      </c>
      <c r="H38820" t="s">
        <v>847</v>
      </c>
      <c r="J38820" t="s">
        <v>14</v>
      </c>
      <c r="K38820">
        <v>60</v>
      </c>
      <c r="L38820" t="s">
        <v>15</v>
      </c>
    </row>
    <row r="38821" spans="1:12">
      <c r="A38821" t="e">
        <f t="shared" ca="1" si="366"/>
        <v>#NAME?</v>
      </c>
      <c r="B38821">
        <v>489</v>
      </c>
      <c r="C38821" t="s">
        <v>100</v>
      </c>
      <c r="D38821" s="1">
        <v>42335</v>
      </c>
      <c r="F38821">
        <v>1</v>
      </c>
      <c r="G38821">
        <v>78609</v>
      </c>
      <c r="H38821" t="s">
        <v>240</v>
      </c>
      <c r="J38821" t="s">
        <v>14</v>
      </c>
      <c r="K38821">
        <v>63</v>
      </c>
      <c r="L38821" t="s">
        <v>22</v>
      </c>
    </row>
    <row r="38822" spans="1:12">
      <c r="A38822" t="e">
        <f ca="1">E00251427220121</f>
        <v>#NAME?</v>
      </c>
      <c r="B38822">
        <v>28</v>
      </c>
      <c r="C38822" t="s">
        <v>153</v>
      </c>
      <c r="D38822" s="1">
        <v>41171</v>
      </c>
      <c r="F38822">
        <v>1</v>
      </c>
      <c r="G38822">
        <v>3804</v>
      </c>
      <c r="H38822" t="s">
        <v>71</v>
      </c>
      <c r="J38822" t="s">
        <v>14</v>
      </c>
      <c r="K38822">
        <v>52</v>
      </c>
      <c r="L38822" t="s">
        <v>15</v>
      </c>
    </row>
    <row r="38823" spans="1:12">
      <c r="A38823" t="e">
        <f ca="1">E00251427220121</f>
        <v>#NAME?</v>
      </c>
      <c r="B38823">
        <v>28</v>
      </c>
      <c r="C38823" t="s">
        <v>153</v>
      </c>
      <c r="D38823" s="1">
        <v>41550</v>
      </c>
      <c r="F38823">
        <v>3</v>
      </c>
      <c r="G38823">
        <v>30593</v>
      </c>
      <c r="H38823" t="s">
        <v>684</v>
      </c>
      <c r="J38823" t="s">
        <v>14</v>
      </c>
      <c r="K38823">
        <v>53</v>
      </c>
      <c r="L38823" t="s">
        <v>15</v>
      </c>
    </row>
    <row r="38824" spans="1:12">
      <c r="A38824" t="e">
        <f ca="1">E00251513369121</f>
        <v>#NAME?</v>
      </c>
      <c r="B38824">
        <v>460</v>
      </c>
      <c r="C38824" t="s">
        <v>711</v>
      </c>
      <c r="D38824" s="1">
        <v>41324</v>
      </c>
      <c r="F38824">
        <v>1</v>
      </c>
      <c r="G38824">
        <v>4659</v>
      </c>
      <c r="H38824" t="s">
        <v>47</v>
      </c>
      <c r="J38824" t="s">
        <v>14</v>
      </c>
      <c r="K38824">
        <v>52</v>
      </c>
      <c r="L38824" t="s">
        <v>15</v>
      </c>
    </row>
    <row r="38825" spans="1:12">
      <c r="A38825" t="e">
        <f ca="1">E00251513369121</f>
        <v>#NAME?</v>
      </c>
      <c r="B38825">
        <v>460</v>
      </c>
      <c r="C38825" t="s">
        <v>711</v>
      </c>
      <c r="D38825" s="1">
        <v>41465</v>
      </c>
      <c r="F38825">
        <v>1</v>
      </c>
      <c r="G38825">
        <v>7889</v>
      </c>
      <c r="H38825" t="s">
        <v>1018</v>
      </c>
      <c r="J38825" t="s">
        <v>14</v>
      </c>
      <c r="K38825">
        <v>53</v>
      </c>
      <c r="L38825" t="s">
        <v>22</v>
      </c>
    </row>
    <row r="38826" spans="1:12">
      <c r="A38826" t="e">
        <f ca="1">E00251513369121</f>
        <v>#NAME?</v>
      </c>
      <c r="B38826">
        <v>460</v>
      </c>
      <c r="C38826" t="s">
        <v>711</v>
      </c>
      <c r="D38826" s="1">
        <v>41653</v>
      </c>
      <c r="F38826">
        <v>1</v>
      </c>
      <c r="G38826">
        <v>2800</v>
      </c>
      <c r="H38826" t="s">
        <v>717</v>
      </c>
      <c r="J38826" t="s">
        <v>14</v>
      </c>
      <c r="K38826">
        <v>53</v>
      </c>
      <c r="L38826" t="s">
        <v>15</v>
      </c>
    </row>
    <row r="38827" spans="1:12">
      <c r="A38827" t="e">
        <f ca="1">E00251529498321</f>
        <v>#NAME?</v>
      </c>
      <c r="B38827">
        <v>163</v>
      </c>
      <c r="C38827" t="s">
        <v>219</v>
      </c>
      <c r="D38827" s="1">
        <v>42320</v>
      </c>
      <c r="F38827">
        <v>1</v>
      </c>
      <c r="G38827">
        <v>4019</v>
      </c>
      <c r="H38827" t="s">
        <v>26</v>
      </c>
      <c r="J38827" t="s">
        <v>14</v>
      </c>
      <c r="K38827">
        <v>65</v>
      </c>
      <c r="L38827" t="s">
        <v>15</v>
      </c>
    </row>
    <row r="38828" spans="1:12">
      <c r="A38828" t="e">
        <f ca="1">E00251529498321</f>
        <v>#NAME?</v>
      </c>
      <c r="B38828">
        <v>163</v>
      </c>
      <c r="C38828" t="s">
        <v>219</v>
      </c>
      <c r="D38828" s="1">
        <v>42692</v>
      </c>
      <c r="F38828">
        <v>1</v>
      </c>
      <c r="G38828">
        <v>4019</v>
      </c>
      <c r="H38828" t="s">
        <v>26</v>
      </c>
      <c r="J38828" t="s">
        <v>14</v>
      </c>
      <c r="K38828">
        <v>66</v>
      </c>
      <c r="L38828" t="s">
        <v>15</v>
      </c>
    </row>
    <row r="38829" spans="1:12">
      <c r="A38829" t="e">
        <f ca="1">E00251417997521</f>
        <v>#NAME?</v>
      </c>
      <c r="B38829">
        <v>66</v>
      </c>
      <c r="C38829" t="s">
        <v>134</v>
      </c>
      <c r="D38829" s="1">
        <v>42723</v>
      </c>
      <c r="F38829">
        <v>4</v>
      </c>
      <c r="G38829">
        <v>29690</v>
      </c>
      <c r="H38829" t="s">
        <v>52</v>
      </c>
      <c r="J38829" t="s">
        <v>14</v>
      </c>
      <c r="K38829">
        <v>42</v>
      </c>
      <c r="L38829" t="s">
        <v>15</v>
      </c>
    </row>
    <row r="38830" spans="1:12">
      <c r="A38830" t="e">
        <f ca="1">E00251439868821</f>
        <v>#NAME?</v>
      </c>
      <c r="B38830">
        <v>489</v>
      </c>
      <c r="C38830" t="s">
        <v>100</v>
      </c>
      <c r="D38830" s="1">
        <v>41647</v>
      </c>
      <c r="F38830">
        <v>1</v>
      </c>
      <c r="G38830">
        <v>78079</v>
      </c>
      <c r="H38830" t="s">
        <v>49</v>
      </c>
      <c r="J38830" t="s">
        <v>14</v>
      </c>
      <c r="K38830">
        <v>61</v>
      </c>
      <c r="L38830" t="s">
        <v>22</v>
      </c>
    </row>
    <row r="38831" spans="1:12">
      <c r="A38831" t="e">
        <f ca="1">E00251417997521</f>
        <v>#NAME?</v>
      </c>
      <c r="B38831">
        <v>66</v>
      </c>
      <c r="C38831" t="s">
        <v>134</v>
      </c>
      <c r="D38831" s="1">
        <v>42570</v>
      </c>
      <c r="F38831">
        <v>2</v>
      </c>
      <c r="G38831">
        <v>72690</v>
      </c>
      <c r="H38831" t="s">
        <v>363</v>
      </c>
      <c r="J38831" t="s">
        <v>14</v>
      </c>
      <c r="K38831">
        <v>42</v>
      </c>
      <c r="L38831" t="s">
        <v>15</v>
      </c>
    </row>
    <row r="38832" spans="1:12">
      <c r="A38832" t="e">
        <f ca="1">E00251529498321</f>
        <v>#NAME?</v>
      </c>
      <c r="B38832">
        <v>163</v>
      </c>
      <c r="C38832" t="s">
        <v>219</v>
      </c>
      <c r="D38832" s="1">
        <v>42639</v>
      </c>
      <c r="F38832">
        <v>2</v>
      </c>
      <c r="G38832">
        <v>4019</v>
      </c>
      <c r="H38832" t="s">
        <v>26</v>
      </c>
      <c r="J38832" t="s">
        <v>14</v>
      </c>
      <c r="K38832">
        <v>66</v>
      </c>
      <c r="L38832" t="s">
        <v>15</v>
      </c>
    </row>
    <row r="38833" spans="1:12">
      <c r="A38833" t="e">
        <f ca="1">E00251417997521</f>
        <v>#NAME?</v>
      </c>
      <c r="B38833">
        <v>66</v>
      </c>
      <c r="C38833" t="s">
        <v>134</v>
      </c>
      <c r="D38833" s="1">
        <v>41674</v>
      </c>
      <c r="F38833">
        <v>2</v>
      </c>
      <c r="G38833">
        <v>4659</v>
      </c>
      <c r="H38833" t="s">
        <v>47</v>
      </c>
      <c r="J38833" t="s">
        <v>14</v>
      </c>
      <c r="K38833">
        <v>40</v>
      </c>
      <c r="L38833" t="s">
        <v>15</v>
      </c>
    </row>
    <row r="38834" spans="1:12">
      <c r="A38834" t="e">
        <f ca="1">E00251524998121</f>
        <v>#NAME?</v>
      </c>
      <c r="B38834">
        <v>437</v>
      </c>
      <c r="C38834" t="s">
        <v>216</v>
      </c>
      <c r="D38834" s="1">
        <v>42016</v>
      </c>
      <c r="F38834">
        <v>1</v>
      </c>
      <c r="G38834">
        <v>61171</v>
      </c>
      <c r="H38834" t="s">
        <v>513</v>
      </c>
      <c r="J38834" t="s">
        <v>14</v>
      </c>
      <c r="K38834">
        <v>43</v>
      </c>
      <c r="L38834" t="s">
        <v>15</v>
      </c>
    </row>
    <row r="38835" spans="1:12">
      <c r="A38835" t="e">
        <f ca="1">E00251439868821</f>
        <v>#NAME?</v>
      </c>
      <c r="B38835">
        <v>489</v>
      </c>
      <c r="C38835" t="s">
        <v>100</v>
      </c>
      <c r="D38835" s="1">
        <v>42858</v>
      </c>
      <c r="F38835">
        <v>1</v>
      </c>
      <c r="G38835">
        <v>7964</v>
      </c>
      <c r="H38835" t="s">
        <v>524</v>
      </c>
      <c r="J38835" t="s">
        <v>14</v>
      </c>
      <c r="K38835">
        <v>64</v>
      </c>
      <c r="L38835" t="s">
        <v>22</v>
      </c>
    </row>
    <row r="38836" spans="1:12">
      <c r="A38836" t="e">
        <f ca="1">E00251513369121</f>
        <v>#NAME?</v>
      </c>
      <c r="B38836">
        <v>460</v>
      </c>
      <c r="C38836" t="s">
        <v>711</v>
      </c>
      <c r="D38836" s="1">
        <v>42261</v>
      </c>
      <c r="F38836">
        <v>1</v>
      </c>
      <c r="G38836">
        <v>7904</v>
      </c>
      <c r="H38836" t="s">
        <v>75</v>
      </c>
      <c r="J38836" t="s">
        <v>14</v>
      </c>
      <c r="K38836">
        <v>55</v>
      </c>
      <c r="L38836" t="s">
        <v>22</v>
      </c>
    </row>
    <row r="38837" spans="1:12">
      <c r="A38837" t="e">
        <f ca="1">E00251417997521</f>
        <v>#NAME?</v>
      </c>
      <c r="B38837">
        <v>767</v>
      </c>
      <c r="C38837" t="s">
        <v>658</v>
      </c>
      <c r="D38837" s="1">
        <v>42305</v>
      </c>
      <c r="F38837">
        <v>1</v>
      </c>
      <c r="G38837">
        <v>9221</v>
      </c>
      <c r="H38837" t="s">
        <v>269</v>
      </c>
      <c r="I38837" t="s">
        <v>56</v>
      </c>
      <c r="J38837" t="s">
        <v>57</v>
      </c>
      <c r="K38837">
        <v>41</v>
      </c>
      <c r="L38837" t="s">
        <v>15</v>
      </c>
    </row>
    <row r="38838" spans="1:12">
      <c r="A38838" t="e">
        <f ca="1">E00251615167221</f>
        <v>#NAME?</v>
      </c>
      <c r="B38838">
        <v>1929</v>
      </c>
      <c r="C38838" t="s">
        <v>195</v>
      </c>
      <c r="D38838" s="1">
        <v>41806</v>
      </c>
      <c r="F38838">
        <v>4</v>
      </c>
      <c r="G38838">
        <v>3320</v>
      </c>
      <c r="H38838" t="s">
        <v>1338</v>
      </c>
      <c r="J38838" t="s">
        <v>14</v>
      </c>
      <c r="K38838">
        <v>50</v>
      </c>
      <c r="L38838" t="s">
        <v>15</v>
      </c>
    </row>
    <row r="38839" spans="1:12">
      <c r="A38839" t="e">
        <f ca="1">E00251615167221</f>
        <v>#NAME?</v>
      </c>
      <c r="B38839">
        <v>1929</v>
      </c>
      <c r="C38839" t="s">
        <v>195</v>
      </c>
      <c r="D38839" s="1">
        <v>42262</v>
      </c>
      <c r="F38839">
        <v>6</v>
      </c>
      <c r="G38839">
        <v>51889</v>
      </c>
      <c r="H38839" t="s">
        <v>256</v>
      </c>
      <c r="J38839" t="s">
        <v>14</v>
      </c>
      <c r="K38839">
        <v>51</v>
      </c>
      <c r="L38839" t="s">
        <v>15</v>
      </c>
    </row>
    <row r="38840" spans="1:12">
      <c r="A38840" t="e">
        <f ca="1">E00251417997521</f>
        <v>#NAME?</v>
      </c>
      <c r="B38840">
        <v>66</v>
      </c>
      <c r="C38840" t="s">
        <v>134</v>
      </c>
      <c r="D38840" s="1">
        <v>42194</v>
      </c>
      <c r="F38840">
        <v>1</v>
      </c>
      <c r="G38840">
        <v>6929</v>
      </c>
      <c r="H38840" t="s">
        <v>36</v>
      </c>
      <c r="J38840" t="s">
        <v>14</v>
      </c>
      <c r="K38840">
        <v>41</v>
      </c>
      <c r="L38840" t="s">
        <v>15</v>
      </c>
    </row>
    <row r="38841" spans="1:12">
      <c r="A38841" t="e">
        <f ca="1">E00251432340321</f>
        <v>#NAME?</v>
      </c>
      <c r="B38841">
        <v>448</v>
      </c>
      <c r="C38841" t="s">
        <v>112</v>
      </c>
      <c r="D38841" s="1">
        <v>42661</v>
      </c>
      <c r="F38841">
        <v>3</v>
      </c>
      <c r="G38841">
        <v>49390</v>
      </c>
      <c r="H38841" t="s">
        <v>59</v>
      </c>
      <c r="J38841" t="s">
        <v>14</v>
      </c>
      <c r="K38841">
        <v>56</v>
      </c>
      <c r="L38841" t="s">
        <v>15</v>
      </c>
    </row>
    <row r="38842" spans="1:12">
      <c r="A38842" t="e">
        <f ca="1">E00251413469721</f>
        <v>#NAME?</v>
      </c>
      <c r="B38842">
        <v>1929</v>
      </c>
      <c r="C38842" t="s">
        <v>195</v>
      </c>
      <c r="D38842" s="1">
        <v>42307</v>
      </c>
      <c r="F38842">
        <v>6</v>
      </c>
      <c r="G38842">
        <v>7820</v>
      </c>
      <c r="H38842" t="s">
        <v>233</v>
      </c>
      <c r="J38842" t="s">
        <v>14</v>
      </c>
      <c r="K38842">
        <v>66</v>
      </c>
      <c r="L38842" t="s">
        <v>22</v>
      </c>
    </row>
    <row r="38843" spans="1:12">
      <c r="A38843" t="e">
        <f ca="1">E00251413469721</f>
        <v>#NAME?</v>
      </c>
      <c r="B38843">
        <v>1929</v>
      </c>
      <c r="C38843" t="s">
        <v>195</v>
      </c>
      <c r="D38843" s="1">
        <v>42758</v>
      </c>
      <c r="F38843">
        <v>4</v>
      </c>
      <c r="G38843">
        <v>73390</v>
      </c>
      <c r="H38843" t="s">
        <v>66</v>
      </c>
      <c r="J38843" t="s">
        <v>14</v>
      </c>
      <c r="K38843">
        <v>68</v>
      </c>
      <c r="L38843" t="s">
        <v>15</v>
      </c>
    </row>
    <row r="38844" spans="1:12">
      <c r="A38844" t="e">
        <f ca="1">E00251413469721</f>
        <v>#NAME?</v>
      </c>
      <c r="B38844">
        <v>1929</v>
      </c>
      <c r="C38844" t="s">
        <v>195</v>
      </c>
      <c r="D38844" s="1">
        <v>42901</v>
      </c>
      <c r="F38844">
        <v>1</v>
      </c>
      <c r="G38844">
        <v>38870</v>
      </c>
      <c r="H38844" t="s">
        <v>514</v>
      </c>
      <c r="J38844" t="s">
        <v>14</v>
      </c>
      <c r="K38844">
        <v>68</v>
      </c>
      <c r="L38844" t="s">
        <v>15</v>
      </c>
    </row>
    <row r="38845" spans="1:12">
      <c r="A38845" t="e">
        <f ca="1">E00251514288421</f>
        <v>#NAME?</v>
      </c>
      <c r="B38845">
        <v>481</v>
      </c>
      <c r="C38845" t="s">
        <v>402</v>
      </c>
      <c r="D38845" s="1">
        <v>42699</v>
      </c>
      <c r="F38845">
        <v>3</v>
      </c>
      <c r="G38845">
        <v>7079</v>
      </c>
      <c r="H38845" t="s">
        <v>1105</v>
      </c>
      <c r="J38845" t="s">
        <v>14</v>
      </c>
      <c r="K38845">
        <v>61</v>
      </c>
      <c r="L38845" t="s">
        <v>15</v>
      </c>
    </row>
    <row r="38846" spans="1:12">
      <c r="A38846" t="e">
        <f ca="1">E00251514288421</f>
        <v>#NAME?</v>
      </c>
      <c r="B38846">
        <v>481</v>
      </c>
      <c r="C38846" t="s">
        <v>402</v>
      </c>
      <c r="D38846" s="1">
        <v>42699</v>
      </c>
      <c r="F38846">
        <v>4</v>
      </c>
      <c r="G38846">
        <v>6929</v>
      </c>
      <c r="H38846" t="s">
        <v>36</v>
      </c>
      <c r="J38846" t="s">
        <v>14</v>
      </c>
      <c r="K38846">
        <v>61</v>
      </c>
      <c r="L38846" t="s">
        <v>15</v>
      </c>
    </row>
    <row r="38847" spans="1:12">
      <c r="A38847" t="e">
        <f ca="1">E00251514288421</f>
        <v>#NAME?</v>
      </c>
      <c r="B38847">
        <v>485</v>
      </c>
      <c r="C38847" t="s">
        <v>241</v>
      </c>
      <c r="D38847" s="1">
        <v>43005</v>
      </c>
      <c r="F38847">
        <v>3</v>
      </c>
      <c r="G38847">
        <v>4549</v>
      </c>
      <c r="H38847" t="s">
        <v>69</v>
      </c>
      <c r="J38847" t="s">
        <v>14</v>
      </c>
      <c r="K38847">
        <v>61</v>
      </c>
      <c r="L38847" t="s">
        <v>15</v>
      </c>
    </row>
    <row r="38848" spans="1:12">
      <c r="A38848" t="e">
        <f ca="1">E00251514288421</f>
        <v>#NAME?</v>
      </c>
      <c r="B38848">
        <v>485</v>
      </c>
      <c r="C38848" t="s">
        <v>241</v>
      </c>
      <c r="D38848" s="1">
        <v>43033</v>
      </c>
      <c r="F38848">
        <v>3</v>
      </c>
      <c r="G38848">
        <v>4549</v>
      </c>
      <c r="H38848" t="s">
        <v>69</v>
      </c>
      <c r="J38848" t="s">
        <v>14</v>
      </c>
      <c r="K38848">
        <v>61</v>
      </c>
      <c r="L38848" t="s">
        <v>15</v>
      </c>
    </row>
    <row r="38849" spans="1:12">
      <c r="A38849" t="e">
        <f ca="1">E00251417952621</f>
        <v>#NAME?</v>
      </c>
      <c r="B38849">
        <v>66</v>
      </c>
      <c r="C38849" t="s">
        <v>134</v>
      </c>
      <c r="D38849" s="1">
        <v>43056</v>
      </c>
      <c r="F38849">
        <v>1</v>
      </c>
      <c r="G38849">
        <v>4019</v>
      </c>
      <c r="H38849" t="s">
        <v>26</v>
      </c>
      <c r="J38849" t="s">
        <v>14</v>
      </c>
      <c r="K38849">
        <v>50</v>
      </c>
      <c r="L38849" t="s">
        <v>15</v>
      </c>
    </row>
    <row r="38850" spans="1:12">
      <c r="A38850" t="e">
        <f ca="1">E00251718095121</f>
        <v>#NAME?</v>
      </c>
      <c r="B38850">
        <v>702</v>
      </c>
      <c r="C38850" t="s">
        <v>293</v>
      </c>
      <c r="D38850" s="1">
        <v>42249</v>
      </c>
      <c r="F38850">
        <v>1</v>
      </c>
      <c r="G38850">
        <v>1119</v>
      </c>
      <c r="H38850" t="s">
        <v>638</v>
      </c>
      <c r="J38850" t="s">
        <v>14</v>
      </c>
      <c r="K38850">
        <v>45</v>
      </c>
      <c r="L38850" t="s">
        <v>15</v>
      </c>
    </row>
    <row r="38851" spans="1:12">
      <c r="A38851" t="e">
        <f ca="1">E00251432177821</f>
        <v>#NAME?</v>
      </c>
      <c r="B38851">
        <v>495</v>
      </c>
      <c r="C38851" t="s">
        <v>347</v>
      </c>
      <c r="D38851" s="1">
        <v>42145</v>
      </c>
      <c r="F38851">
        <v>4</v>
      </c>
      <c r="G38851">
        <v>7831</v>
      </c>
      <c r="H38851" t="s">
        <v>274</v>
      </c>
      <c r="J38851" t="s">
        <v>14</v>
      </c>
      <c r="K38851">
        <v>47</v>
      </c>
      <c r="L38851" t="s">
        <v>22</v>
      </c>
    </row>
    <row r="38852" spans="1:12">
      <c r="A38852" t="e">
        <f ca="1">E00251528052721</f>
        <v>#NAME?</v>
      </c>
      <c r="B38852">
        <v>1097</v>
      </c>
      <c r="C38852" t="s">
        <v>722</v>
      </c>
      <c r="D38852" s="1">
        <v>42192</v>
      </c>
      <c r="F38852">
        <v>1</v>
      </c>
      <c r="G38852">
        <v>7840</v>
      </c>
      <c r="H38852" t="s">
        <v>55</v>
      </c>
      <c r="J38852" t="s">
        <v>14</v>
      </c>
      <c r="K38852">
        <v>39</v>
      </c>
      <c r="L38852" t="s">
        <v>22</v>
      </c>
    </row>
    <row r="38853" spans="1:12">
      <c r="A38853" t="e">
        <f ca="1">E00251439542921</f>
        <v>#NAME?</v>
      </c>
      <c r="B38853">
        <v>1786</v>
      </c>
      <c r="C38853" t="s">
        <v>37</v>
      </c>
      <c r="D38853" s="1">
        <v>42660</v>
      </c>
      <c r="F38853">
        <v>2</v>
      </c>
      <c r="G38853">
        <v>2729</v>
      </c>
      <c r="H38853" t="s">
        <v>115</v>
      </c>
      <c r="J38853" t="s">
        <v>14</v>
      </c>
      <c r="K38853">
        <v>63</v>
      </c>
      <c r="L38853" t="s">
        <v>15</v>
      </c>
    </row>
    <row r="38854" spans="1:12">
      <c r="A38854" t="e">
        <f ca="1">E00251429332421</f>
        <v>#NAME?</v>
      </c>
      <c r="B38854">
        <v>1325</v>
      </c>
      <c r="C38854" t="s">
        <v>605</v>
      </c>
      <c r="D38854" s="1">
        <v>41199</v>
      </c>
      <c r="F38854">
        <v>5</v>
      </c>
      <c r="G38854">
        <v>30000</v>
      </c>
      <c r="H38854" t="s">
        <v>144</v>
      </c>
      <c r="J38854" t="s">
        <v>14</v>
      </c>
      <c r="K38854">
        <v>46</v>
      </c>
      <c r="L38854" t="s">
        <v>15</v>
      </c>
    </row>
    <row r="38855" spans="1:12">
      <c r="A38855" t="e">
        <f ca="1">E00251413469721</f>
        <v>#NAME?</v>
      </c>
      <c r="B38855">
        <v>1929</v>
      </c>
      <c r="C38855" t="s">
        <v>195</v>
      </c>
      <c r="D38855" s="1">
        <v>41132</v>
      </c>
      <c r="F38855">
        <v>1</v>
      </c>
      <c r="G38855">
        <v>71987</v>
      </c>
      <c r="H38855" t="s">
        <v>276</v>
      </c>
      <c r="J38855" t="s">
        <v>14</v>
      </c>
      <c r="K38855">
        <v>63</v>
      </c>
      <c r="L38855" t="s">
        <v>15</v>
      </c>
    </row>
    <row r="38856" spans="1:12">
      <c r="A38856" t="e">
        <f ca="1">E00251413469721</f>
        <v>#NAME?</v>
      </c>
      <c r="B38856">
        <v>1929</v>
      </c>
      <c r="C38856" t="s">
        <v>195</v>
      </c>
      <c r="D38856" s="1">
        <v>41150</v>
      </c>
      <c r="F38856">
        <v>1</v>
      </c>
      <c r="G38856">
        <v>71987</v>
      </c>
      <c r="H38856" t="s">
        <v>276</v>
      </c>
      <c r="J38856" t="s">
        <v>14</v>
      </c>
      <c r="K38856">
        <v>63</v>
      </c>
      <c r="L38856" t="s">
        <v>15</v>
      </c>
    </row>
    <row r="38857" spans="1:12">
      <c r="A38857" t="e">
        <f ca="1">E00251413469721</f>
        <v>#NAME?</v>
      </c>
      <c r="B38857">
        <v>1929</v>
      </c>
      <c r="C38857" t="s">
        <v>195</v>
      </c>
      <c r="D38857" s="1">
        <v>41775</v>
      </c>
      <c r="F38857">
        <v>2</v>
      </c>
      <c r="G38857">
        <v>9249</v>
      </c>
      <c r="H38857" t="s">
        <v>817</v>
      </c>
      <c r="J38857" t="s">
        <v>14</v>
      </c>
      <c r="K38857">
        <v>65</v>
      </c>
      <c r="L38857" t="s">
        <v>15</v>
      </c>
    </row>
    <row r="38858" spans="1:12">
      <c r="A38858" t="e">
        <f ca="1">E00251432177821</f>
        <v>#NAME?</v>
      </c>
      <c r="B38858">
        <v>495</v>
      </c>
      <c r="C38858" t="s">
        <v>347</v>
      </c>
      <c r="D38858" s="1">
        <v>42913</v>
      </c>
      <c r="F38858">
        <v>2</v>
      </c>
      <c r="G38858">
        <v>2720</v>
      </c>
      <c r="H38858" t="s">
        <v>65</v>
      </c>
      <c r="J38858" t="s">
        <v>14</v>
      </c>
      <c r="K38858">
        <v>49</v>
      </c>
      <c r="L38858" t="s">
        <v>15</v>
      </c>
    </row>
    <row r="38859" spans="1:12">
      <c r="A38859" t="e">
        <f ca="1">E00251514288421</f>
        <v>#NAME?</v>
      </c>
      <c r="B38859">
        <v>481</v>
      </c>
      <c r="C38859" t="s">
        <v>402</v>
      </c>
      <c r="D38859" s="1">
        <v>41598</v>
      </c>
      <c r="F38859">
        <v>5</v>
      </c>
      <c r="G38859">
        <v>34600</v>
      </c>
      <c r="H38859" t="s">
        <v>578</v>
      </c>
      <c r="J38859" t="s">
        <v>14</v>
      </c>
      <c r="K38859">
        <v>57</v>
      </c>
      <c r="L38859" t="s">
        <v>15</v>
      </c>
    </row>
    <row r="38860" spans="1:12">
      <c r="A38860" t="e">
        <f ca="1">E00251518872621</f>
        <v>#NAME?</v>
      </c>
      <c r="B38860">
        <v>292</v>
      </c>
      <c r="C38860" t="s">
        <v>467</v>
      </c>
      <c r="D38860" s="1">
        <v>42019</v>
      </c>
      <c r="F38860">
        <v>1</v>
      </c>
      <c r="G38860">
        <v>3829</v>
      </c>
      <c r="H38860" t="s">
        <v>419</v>
      </c>
      <c r="J38860" t="s">
        <v>14</v>
      </c>
      <c r="K38860">
        <v>48</v>
      </c>
      <c r="L38860" t="s">
        <v>15</v>
      </c>
    </row>
    <row r="38861" spans="1:12">
      <c r="A38861" t="e">
        <f ca="1">E00251617573321</f>
        <v>#NAME?</v>
      </c>
      <c r="B38861">
        <v>746</v>
      </c>
      <c r="C38861" t="s">
        <v>527</v>
      </c>
      <c r="D38861" s="1">
        <v>42504</v>
      </c>
      <c r="F38861">
        <v>1</v>
      </c>
      <c r="G38861">
        <v>6266</v>
      </c>
      <c r="H38861" t="s">
        <v>99</v>
      </c>
      <c r="I38861" t="s">
        <v>56</v>
      </c>
      <c r="J38861" t="s">
        <v>57</v>
      </c>
      <c r="K38861">
        <v>46</v>
      </c>
      <c r="L38861" t="s">
        <v>15</v>
      </c>
    </row>
    <row r="38862" spans="1:12">
      <c r="A38862" t="e">
        <f ca="1">E00251413469721</f>
        <v>#NAME?</v>
      </c>
      <c r="B38862">
        <v>1929</v>
      </c>
      <c r="C38862" t="s">
        <v>195</v>
      </c>
      <c r="D38862" s="1">
        <v>42255</v>
      </c>
      <c r="F38862">
        <v>5</v>
      </c>
      <c r="G38862">
        <v>73390</v>
      </c>
      <c r="H38862" t="s">
        <v>66</v>
      </c>
      <c r="J38862" t="s">
        <v>14</v>
      </c>
      <c r="K38862">
        <v>66</v>
      </c>
      <c r="L38862" t="s">
        <v>15</v>
      </c>
    </row>
    <row r="38863" spans="1:12">
      <c r="A38863" t="e">
        <f ca="1">E00251529498321</f>
        <v>#NAME?</v>
      </c>
      <c r="B38863">
        <v>163</v>
      </c>
      <c r="C38863" t="s">
        <v>219</v>
      </c>
      <c r="D38863" s="1">
        <v>41394</v>
      </c>
      <c r="F38863">
        <v>1</v>
      </c>
      <c r="G38863">
        <v>4019</v>
      </c>
      <c r="H38863" t="s">
        <v>26</v>
      </c>
      <c r="J38863" t="s">
        <v>14</v>
      </c>
      <c r="K38863">
        <v>62</v>
      </c>
      <c r="L38863" t="s">
        <v>15</v>
      </c>
    </row>
    <row r="38864" spans="1:12">
      <c r="A38864" t="e">
        <f ca="1">E00251529498321</f>
        <v>#NAME?</v>
      </c>
      <c r="B38864">
        <v>163</v>
      </c>
      <c r="C38864" t="s">
        <v>219</v>
      </c>
      <c r="D38864" s="1">
        <v>41683</v>
      </c>
      <c r="F38864">
        <v>1</v>
      </c>
      <c r="G38864">
        <v>6850</v>
      </c>
      <c r="H38864" t="s">
        <v>715</v>
      </c>
      <c r="J38864" t="s">
        <v>14</v>
      </c>
      <c r="K38864">
        <v>63</v>
      </c>
      <c r="L38864" t="s">
        <v>15</v>
      </c>
    </row>
    <row r="38865" spans="1:12">
      <c r="A38865" t="e">
        <f ca="1">E00251512648621</f>
        <v>#NAME?</v>
      </c>
      <c r="B38865">
        <v>62</v>
      </c>
      <c r="C38865" t="s">
        <v>20</v>
      </c>
      <c r="D38865" s="1">
        <v>42495</v>
      </c>
      <c r="F38865">
        <v>2</v>
      </c>
      <c r="G38865">
        <v>4019</v>
      </c>
      <c r="H38865" t="s">
        <v>26</v>
      </c>
      <c r="J38865" t="s">
        <v>14</v>
      </c>
      <c r="K38865">
        <v>49</v>
      </c>
      <c r="L38865" t="s">
        <v>15</v>
      </c>
    </row>
    <row r="38866" spans="1:12">
      <c r="A38866" t="e">
        <f ca="1">E00251715048221</f>
        <v>#NAME?</v>
      </c>
      <c r="B38866">
        <v>65</v>
      </c>
      <c r="C38866" t="s">
        <v>713</v>
      </c>
      <c r="D38866" s="1">
        <v>42432</v>
      </c>
      <c r="F38866">
        <v>3</v>
      </c>
      <c r="G38866">
        <v>37991</v>
      </c>
      <c r="H38866" t="s">
        <v>851</v>
      </c>
      <c r="J38866" t="s">
        <v>14</v>
      </c>
      <c r="K38866">
        <v>47</v>
      </c>
      <c r="L38866" t="s">
        <v>15</v>
      </c>
    </row>
    <row r="38867" spans="1:12">
      <c r="A38867" t="e">
        <f ca="1">E00251533616021</f>
        <v>#NAME?</v>
      </c>
      <c r="B38867">
        <v>104</v>
      </c>
      <c r="C38867" t="s">
        <v>88</v>
      </c>
      <c r="D38867" s="1">
        <v>41421</v>
      </c>
      <c r="F38867">
        <v>5</v>
      </c>
      <c r="G38867">
        <v>5589</v>
      </c>
      <c r="H38867" t="s">
        <v>152</v>
      </c>
      <c r="J38867" t="s">
        <v>14</v>
      </c>
      <c r="K38867">
        <v>42</v>
      </c>
      <c r="L38867" t="s">
        <v>15</v>
      </c>
    </row>
    <row r="38868" spans="1:12">
      <c r="A38868" t="e">
        <f ca="1">E00251533616021</f>
        <v>#NAME?</v>
      </c>
      <c r="B38868">
        <v>104</v>
      </c>
      <c r="C38868" t="s">
        <v>88</v>
      </c>
      <c r="D38868" s="1">
        <v>43060</v>
      </c>
      <c r="F38868">
        <v>1</v>
      </c>
      <c r="G38868">
        <v>4619</v>
      </c>
      <c r="H38868" t="s">
        <v>613</v>
      </c>
      <c r="J38868" t="s">
        <v>14</v>
      </c>
      <c r="K38868">
        <v>47</v>
      </c>
      <c r="L38868" t="s">
        <v>15</v>
      </c>
    </row>
    <row r="38869" spans="1:12">
      <c r="A38869" t="e">
        <f ca="1">E00251617573321</f>
        <v>#NAME?</v>
      </c>
      <c r="B38869">
        <v>900</v>
      </c>
      <c r="C38869" t="s">
        <v>821</v>
      </c>
      <c r="D38869" s="1">
        <v>39591</v>
      </c>
      <c r="F38869">
        <v>1</v>
      </c>
      <c r="G38869">
        <v>30000</v>
      </c>
      <c r="H38869" t="s">
        <v>144</v>
      </c>
      <c r="J38869" t="s">
        <v>272</v>
      </c>
      <c r="K38869">
        <v>38</v>
      </c>
      <c r="L38869" t="s">
        <v>15</v>
      </c>
    </row>
    <row r="38870" spans="1:12">
      <c r="A38870" t="e">
        <f ca="1">E00251514288421</f>
        <v>#NAME?</v>
      </c>
      <c r="B38870">
        <v>481</v>
      </c>
      <c r="C38870" t="s">
        <v>402</v>
      </c>
      <c r="D38870" s="1">
        <v>42699</v>
      </c>
      <c r="F38870">
        <v>1</v>
      </c>
      <c r="G38870">
        <v>4549</v>
      </c>
      <c r="H38870" t="s">
        <v>69</v>
      </c>
      <c r="J38870" t="s">
        <v>14</v>
      </c>
      <c r="K38870">
        <v>61</v>
      </c>
      <c r="L38870" t="s">
        <v>15</v>
      </c>
    </row>
    <row r="38871" spans="1:12">
      <c r="A38871" t="e">
        <f ca="1">E00251514288421</f>
        <v>#NAME?</v>
      </c>
      <c r="B38871">
        <v>481</v>
      </c>
      <c r="C38871" t="s">
        <v>402</v>
      </c>
      <c r="D38871" s="1">
        <v>42709</v>
      </c>
      <c r="F38871">
        <v>2</v>
      </c>
      <c r="G38871">
        <v>34600</v>
      </c>
      <c r="H38871" t="s">
        <v>578</v>
      </c>
      <c r="J38871" t="s">
        <v>14</v>
      </c>
      <c r="K38871">
        <v>61</v>
      </c>
      <c r="L38871" t="s">
        <v>15</v>
      </c>
    </row>
    <row r="38872" spans="1:12">
      <c r="A38872" t="e">
        <f ca="1">E00251514288421</f>
        <v>#NAME?</v>
      </c>
      <c r="B38872">
        <v>485</v>
      </c>
      <c r="C38872" t="s">
        <v>241</v>
      </c>
      <c r="D38872" s="1">
        <v>41723</v>
      </c>
      <c r="F38872">
        <v>6</v>
      </c>
      <c r="G38872">
        <v>3051</v>
      </c>
      <c r="H38872" t="s">
        <v>13</v>
      </c>
      <c r="J38872" t="s">
        <v>14</v>
      </c>
      <c r="K38872">
        <v>58</v>
      </c>
      <c r="L38872" t="s">
        <v>15</v>
      </c>
    </row>
    <row r="38873" spans="1:12">
      <c r="A38873" t="e">
        <f ca="1">E00251432340321</f>
        <v>#NAME?</v>
      </c>
      <c r="B38873">
        <v>448</v>
      </c>
      <c r="C38873" t="s">
        <v>112</v>
      </c>
      <c r="D38873" s="1">
        <v>41901</v>
      </c>
      <c r="F38873">
        <v>2</v>
      </c>
      <c r="G38873">
        <v>29690</v>
      </c>
      <c r="H38873" t="s">
        <v>52</v>
      </c>
      <c r="J38873" t="s">
        <v>14</v>
      </c>
      <c r="K38873">
        <v>54</v>
      </c>
      <c r="L38873" t="s">
        <v>15</v>
      </c>
    </row>
    <row r="38874" spans="1:12">
      <c r="A38874" t="e">
        <f ca="1">E00251432340321</f>
        <v>#NAME?</v>
      </c>
      <c r="B38874">
        <v>448</v>
      </c>
      <c r="C38874" t="s">
        <v>112</v>
      </c>
      <c r="D38874" s="1">
        <v>41995</v>
      </c>
      <c r="F38874">
        <v>2</v>
      </c>
      <c r="G38874">
        <v>7243</v>
      </c>
      <c r="H38874" t="s">
        <v>42</v>
      </c>
      <c r="J38874" t="s">
        <v>14</v>
      </c>
      <c r="K38874">
        <v>54</v>
      </c>
      <c r="L38874" t="s">
        <v>15</v>
      </c>
    </row>
    <row r="38875" spans="1:12">
      <c r="A38875" t="e">
        <f ca="1">E00251529498321</f>
        <v>#NAME?</v>
      </c>
      <c r="B38875">
        <v>163</v>
      </c>
      <c r="C38875" t="s">
        <v>219</v>
      </c>
      <c r="D38875" s="1">
        <v>41690</v>
      </c>
      <c r="F38875">
        <v>2</v>
      </c>
      <c r="G38875">
        <v>4019</v>
      </c>
      <c r="H38875" t="s">
        <v>26</v>
      </c>
      <c r="J38875" t="s">
        <v>14</v>
      </c>
      <c r="K38875">
        <v>63</v>
      </c>
      <c r="L38875" t="s">
        <v>15</v>
      </c>
    </row>
    <row r="38876" spans="1:12">
      <c r="A38876" t="e">
        <f ca="1">E00251512443421</f>
        <v>#NAME?</v>
      </c>
      <c r="B38876">
        <v>1929</v>
      </c>
      <c r="C38876" t="s">
        <v>195</v>
      </c>
      <c r="D38876" s="1">
        <v>42304</v>
      </c>
      <c r="F38876">
        <v>2</v>
      </c>
      <c r="G38876">
        <v>2800</v>
      </c>
      <c r="H38876" t="s">
        <v>717</v>
      </c>
      <c r="J38876" t="s">
        <v>14</v>
      </c>
      <c r="K38876">
        <v>55</v>
      </c>
      <c r="L38876" t="s">
        <v>15</v>
      </c>
    </row>
    <row r="38877" spans="1:12">
      <c r="A38877" t="e">
        <f ca="1">E00251514288421</f>
        <v>#NAME?</v>
      </c>
      <c r="B38877">
        <v>481</v>
      </c>
      <c r="C38877" t="s">
        <v>402</v>
      </c>
      <c r="D38877" s="1">
        <v>42276</v>
      </c>
      <c r="F38877">
        <v>5</v>
      </c>
      <c r="G38877">
        <v>7079</v>
      </c>
      <c r="H38877" t="s">
        <v>1105</v>
      </c>
      <c r="J38877" t="s">
        <v>14</v>
      </c>
      <c r="K38877">
        <v>59</v>
      </c>
      <c r="L38877" t="s">
        <v>15</v>
      </c>
    </row>
    <row r="38878" spans="1:12">
      <c r="A38878" t="e">
        <f ca="1">E00251514288421</f>
        <v>#NAME?</v>
      </c>
      <c r="B38878">
        <v>485</v>
      </c>
      <c r="C38878" t="s">
        <v>241</v>
      </c>
      <c r="D38878" s="1">
        <v>41347</v>
      </c>
      <c r="F38878">
        <v>1</v>
      </c>
      <c r="G38878">
        <v>64683</v>
      </c>
      <c r="H38878" t="s">
        <v>714</v>
      </c>
      <c r="J38878" t="s">
        <v>14</v>
      </c>
      <c r="K38878">
        <v>57</v>
      </c>
      <c r="L38878" t="s">
        <v>15</v>
      </c>
    </row>
    <row r="38879" spans="1:12">
      <c r="A38879" t="e">
        <f ca="1">E00251413469721</f>
        <v>#NAME?</v>
      </c>
      <c r="B38879">
        <v>1929</v>
      </c>
      <c r="C38879" t="s">
        <v>195</v>
      </c>
      <c r="D38879" s="1">
        <v>41157</v>
      </c>
      <c r="F38879">
        <v>1</v>
      </c>
      <c r="G38879">
        <v>71987</v>
      </c>
      <c r="H38879" t="s">
        <v>276</v>
      </c>
      <c r="J38879" t="s">
        <v>14</v>
      </c>
      <c r="K38879">
        <v>63</v>
      </c>
      <c r="L38879" t="s">
        <v>15</v>
      </c>
    </row>
    <row r="38880" spans="1:12">
      <c r="A38880" t="e">
        <f ca="1">E00251413469721</f>
        <v>#NAME?</v>
      </c>
      <c r="B38880">
        <v>1929</v>
      </c>
      <c r="C38880" t="s">
        <v>195</v>
      </c>
      <c r="D38880" s="1">
        <v>42222</v>
      </c>
      <c r="F38880">
        <v>4</v>
      </c>
      <c r="G38880">
        <v>7059</v>
      </c>
      <c r="H38880" t="s">
        <v>230</v>
      </c>
      <c r="J38880" t="s">
        <v>14</v>
      </c>
      <c r="K38880">
        <v>66</v>
      </c>
      <c r="L38880" t="s">
        <v>15</v>
      </c>
    </row>
    <row r="38881" spans="1:12">
      <c r="A38881" t="e">
        <f ca="1">E00251413469721</f>
        <v>#NAME?</v>
      </c>
      <c r="B38881">
        <v>1929</v>
      </c>
      <c r="C38881" t="s">
        <v>195</v>
      </c>
      <c r="D38881" s="1">
        <v>42222</v>
      </c>
      <c r="F38881">
        <v>6</v>
      </c>
      <c r="G38881">
        <v>27800</v>
      </c>
      <c r="H38881" t="s">
        <v>145</v>
      </c>
      <c r="J38881" t="s">
        <v>14</v>
      </c>
      <c r="K38881">
        <v>66</v>
      </c>
      <c r="L38881" t="s">
        <v>15</v>
      </c>
    </row>
    <row r="38882" spans="1:12">
      <c r="A38882" t="e">
        <f ca="1">E00251413469721</f>
        <v>#NAME?</v>
      </c>
      <c r="B38882">
        <v>1929</v>
      </c>
      <c r="C38882" t="s">
        <v>195</v>
      </c>
      <c r="D38882" s="1">
        <v>42255</v>
      </c>
      <c r="F38882">
        <v>2</v>
      </c>
      <c r="G38882">
        <v>4549</v>
      </c>
      <c r="H38882" t="s">
        <v>69</v>
      </c>
      <c r="J38882" t="s">
        <v>14</v>
      </c>
      <c r="K38882">
        <v>66</v>
      </c>
      <c r="L38882" t="s">
        <v>15</v>
      </c>
    </row>
    <row r="38883" spans="1:12">
      <c r="A38883" t="e">
        <f ca="1">E00251529498321</f>
        <v>#NAME?</v>
      </c>
      <c r="B38883">
        <v>163</v>
      </c>
      <c r="C38883" t="s">
        <v>219</v>
      </c>
      <c r="D38883" s="1">
        <v>41921</v>
      </c>
      <c r="F38883">
        <v>1</v>
      </c>
      <c r="G38883">
        <v>4019</v>
      </c>
      <c r="H38883" t="s">
        <v>26</v>
      </c>
      <c r="J38883" t="s">
        <v>14</v>
      </c>
      <c r="K38883">
        <v>64</v>
      </c>
      <c r="L38883" t="s">
        <v>15</v>
      </c>
    </row>
    <row r="38884" spans="1:12">
      <c r="A38884" t="e">
        <f ca="1">E00251432340321</f>
        <v>#NAME?</v>
      </c>
      <c r="B38884">
        <v>448</v>
      </c>
      <c r="C38884" t="s">
        <v>112</v>
      </c>
      <c r="D38884" s="1">
        <v>41660</v>
      </c>
      <c r="F38884">
        <v>1</v>
      </c>
      <c r="G38884">
        <v>4019</v>
      </c>
      <c r="H38884" t="s">
        <v>26</v>
      </c>
      <c r="J38884" t="s">
        <v>14</v>
      </c>
      <c r="K38884">
        <v>53</v>
      </c>
      <c r="L38884" t="s">
        <v>15</v>
      </c>
    </row>
    <row r="38885" spans="1:12">
      <c r="A38885" t="e">
        <f ca="1">E00251619839021</f>
        <v>#NAME?</v>
      </c>
      <c r="B38885">
        <v>437</v>
      </c>
      <c r="C38885" t="s">
        <v>216</v>
      </c>
      <c r="D38885" s="1">
        <v>42081</v>
      </c>
      <c r="F38885">
        <v>3</v>
      </c>
      <c r="G38885">
        <v>4019</v>
      </c>
      <c r="H38885" t="s">
        <v>26</v>
      </c>
      <c r="J38885" t="s">
        <v>14</v>
      </c>
      <c r="K38885">
        <v>48</v>
      </c>
      <c r="L38885" t="s">
        <v>15</v>
      </c>
    </row>
    <row r="38886" spans="1:12">
      <c r="A38886" t="e">
        <f ca="1">E00251413469721</f>
        <v>#NAME?</v>
      </c>
      <c r="B38886">
        <v>1929</v>
      </c>
      <c r="C38886" t="s">
        <v>195</v>
      </c>
      <c r="D38886" s="1">
        <v>42901</v>
      </c>
      <c r="F38886">
        <v>3</v>
      </c>
      <c r="G38886">
        <v>7804</v>
      </c>
      <c r="H38886" t="s">
        <v>43</v>
      </c>
      <c r="J38886" t="s">
        <v>14</v>
      </c>
      <c r="K38886">
        <v>68</v>
      </c>
      <c r="L38886" t="s">
        <v>22</v>
      </c>
    </row>
    <row r="38887" spans="1:12">
      <c r="A38887" t="e">
        <f ca="1">E00251537637021</f>
        <v>#NAME?</v>
      </c>
      <c r="B38887">
        <v>746</v>
      </c>
      <c r="C38887" t="s">
        <v>527</v>
      </c>
      <c r="D38887" s="1">
        <v>42534</v>
      </c>
      <c r="F38887">
        <v>1</v>
      </c>
      <c r="G38887">
        <v>55090</v>
      </c>
      <c r="H38887" t="s">
        <v>400</v>
      </c>
      <c r="I38887" t="s">
        <v>56</v>
      </c>
      <c r="J38887" t="s">
        <v>57</v>
      </c>
      <c r="K38887">
        <v>52</v>
      </c>
      <c r="L38887" t="s">
        <v>15</v>
      </c>
    </row>
    <row r="38888" spans="1:12">
      <c r="A38888" t="e">
        <f ca="1">E00251413469721</f>
        <v>#NAME?</v>
      </c>
      <c r="B38888">
        <v>1330</v>
      </c>
      <c r="C38888" t="s">
        <v>951</v>
      </c>
      <c r="D38888" s="1">
        <v>42803</v>
      </c>
      <c r="F38888">
        <v>2</v>
      </c>
      <c r="G38888">
        <v>27800</v>
      </c>
      <c r="H38888" t="s">
        <v>145</v>
      </c>
      <c r="J38888" t="s">
        <v>14</v>
      </c>
      <c r="K38888">
        <v>68</v>
      </c>
      <c r="L38888" t="s">
        <v>15</v>
      </c>
    </row>
    <row r="38889" spans="1:12">
      <c r="A38889" t="e">
        <f ca="1">E00251413469721</f>
        <v>#NAME?</v>
      </c>
      <c r="B38889">
        <v>1929</v>
      </c>
      <c r="C38889" t="s">
        <v>195</v>
      </c>
      <c r="D38889" s="1">
        <v>41164</v>
      </c>
      <c r="F38889">
        <v>1</v>
      </c>
      <c r="G38889">
        <v>71987</v>
      </c>
      <c r="H38889" t="s">
        <v>276</v>
      </c>
      <c r="J38889" t="s">
        <v>14</v>
      </c>
      <c r="K38889">
        <v>63</v>
      </c>
      <c r="L38889" t="s">
        <v>15</v>
      </c>
    </row>
    <row r="38890" spans="1:12">
      <c r="A38890" t="e">
        <f ca="1">E00251711664321</f>
        <v>#NAME?</v>
      </c>
      <c r="B38890">
        <v>1</v>
      </c>
      <c r="C38890" t="s">
        <v>234</v>
      </c>
      <c r="D38890" s="1">
        <v>42758</v>
      </c>
      <c r="E38890">
        <v>4</v>
      </c>
      <c r="F38890">
        <v>1</v>
      </c>
      <c r="G38890">
        <v>71536</v>
      </c>
      <c r="H38890" t="s">
        <v>70</v>
      </c>
      <c r="J38890" t="s">
        <v>34</v>
      </c>
      <c r="K38890">
        <v>65</v>
      </c>
      <c r="L38890" t="s">
        <v>15</v>
      </c>
    </row>
    <row r="38891" spans="1:12">
      <c r="A38891" t="e">
        <f ca="1">E00251529498321</f>
        <v>#NAME?</v>
      </c>
      <c r="B38891">
        <v>163</v>
      </c>
      <c r="C38891" t="s">
        <v>219</v>
      </c>
      <c r="D38891" s="1">
        <v>41666</v>
      </c>
      <c r="F38891">
        <v>1</v>
      </c>
      <c r="G38891">
        <v>6850</v>
      </c>
      <c r="H38891" t="s">
        <v>715</v>
      </c>
      <c r="J38891" t="s">
        <v>14</v>
      </c>
      <c r="K38891">
        <v>63</v>
      </c>
      <c r="L38891" t="s">
        <v>15</v>
      </c>
    </row>
    <row r="38892" spans="1:12">
      <c r="A38892" t="e">
        <f ca="1">E00251529498321</f>
        <v>#NAME?</v>
      </c>
      <c r="B38892">
        <v>163</v>
      </c>
      <c r="C38892" t="s">
        <v>219</v>
      </c>
      <c r="D38892" s="1">
        <v>42929</v>
      </c>
      <c r="F38892">
        <v>1</v>
      </c>
      <c r="G38892">
        <v>4019</v>
      </c>
      <c r="H38892" t="s">
        <v>26</v>
      </c>
      <c r="J38892" t="s">
        <v>14</v>
      </c>
      <c r="K38892">
        <v>66</v>
      </c>
      <c r="L38892" t="s">
        <v>15</v>
      </c>
    </row>
    <row r="38893" spans="1:12">
      <c r="A38893" t="e">
        <f ca="1">E00251432340321</f>
        <v>#NAME?</v>
      </c>
      <c r="B38893">
        <v>448</v>
      </c>
      <c r="C38893" t="s">
        <v>112</v>
      </c>
      <c r="D38893" s="1">
        <v>41914</v>
      </c>
      <c r="F38893">
        <v>3</v>
      </c>
      <c r="G38893">
        <v>4019</v>
      </c>
      <c r="H38893" t="s">
        <v>26</v>
      </c>
      <c r="J38893" t="s">
        <v>14</v>
      </c>
      <c r="K38893">
        <v>54</v>
      </c>
      <c r="L38893" t="s">
        <v>15</v>
      </c>
    </row>
    <row r="38894" spans="1:12">
      <c r="A38894" t="e">
        <f ca="1">E00251429396421</f>
        <v>#NAME?</v>
      </c>
      <c r="B38894">
        <v>276</v>
      </c>
      <c r="C38894" t="s">
        <v>122</v>
      </c>
      <c r="D38894" s="1">
        <v>41108</v>
      </c>
      <c r="F38894">
        <v>3</v>
      </c>
      <c r="G38894">
        <v>49390</v>
      </c>
      <c r="H38894" t="s">
        <v>59</v>
      </c>
      <c r="J38894" t="s">
        <v>14</v>
      </c>
      <c r="K38894">
        <v>55</v>
      </c>
      <c r="L38894" t="s">
        <v>15</v>
      </c>
    </row>
    <row r="38895" spans="1:12">
      <c r="A38895" t="e">
        <f ca="1">E00251429396421</f>
        <v>#NAME?</v>
      </c>
      <c r="B38895">
        <v>276</v>
      </c>
      <c r="C38895" t="s">
        <v>122</v>
      </c>
      <c r="D38895" s="1">
        <v>42822</v>
      </c>
      <c r="F38895">
        <v>4</v>
      </c>
      <c r="G38895">
        <v>2720</v>
      </c>
      <c r="H38895" t="s">
        <v>65</v>
      </c>
      <c r="J38895" t="s">
        <v>14</v>
      </c>
      <c r="K38895">
        <v>59</v>
      </c>
      <c r="L38895" t="s">
        <v>15</v>
      </c>
    </row>
    <row r="38896" spans="1:12">
      <c r="A38896" t="e">
        <f ca="1">E00251518634821</f>
        <v>#NAME?</v>
      </c>
      <c r="B38896">
        <v>285</v>
      </c>
      <c r="C38896" t="s">
        <v>117</v>
      </c>
      <c r="D38896" s="1">
        <v>42755</v>
      </c>
      <c r="F38896">
        <v>1</v>
      </c>
      <c r="G38896">
        <v>9198</v>
      </c>
      <c r="H38896" t="s">
        <v>229</v>
      </c>
      <c r="J38896" t="s">
        <v>14</v>
      </c>
      <c r="K38896">
        <v>51</v>
      </c>
      <c r="L38896" t="s">
        <v>15</v>
      </c>
    </row>
    <row r="38897" spans="1:12">
      <c r="A38897" t="e">
        <f ca="1">E00251439746321</f>
        <v>#NAME?</v>
      </c>
      <c r="B38897">
        <v>297</v>
      </c>
      <c r="C38897" t="s">
        <v>411</v>
      </c>
      <c r="D38897" s="1">
        <v>41702</v>
      </c>
      <c r="F38897">
        <v>4</v>
      </c>
      <c r="G38897">
        <v>3679</v>
      </c>
      <c r="H38897" t="s">
        <v>260</v>
      </c>
      <c r="J38897" t="s">
        <v>14</v>
      </c>
      <c r="K38897">
        <v>61</v>
      </c>
      <c r="L38897" t="s">
        <v>15</v>
      </c>
    </row>
    <row r="38898" spans="1:12">
      <c r="A38898" t="e">
        <f ca="1">E00251439746321</f>
        <v>#NAME?</v>
      </c>
      <c r="B38898">
        <v>297</v>
      </c>
      <c r="C38898" t="s">
        <v>411</v>
      </c>
      <c r="D38898" s="1">
        <v>42678</v>
      </c>
      <c r="F38898">
        <v>1</v>
      </c>
      <c r="G38898">
        <v>49390</v>
      </c>
      <c r="H38898" t="s">
        <v>59</v>
      </c>
      <c r="J38898" t="s">
        <v>14</v>
      </c>
      <c r="K38898">
        <v>64</v>
      </c>
      <c r="L38898" t="s">
        <v>15</v>
      </c>
    </row>
    <row r="38899" spans="1:12">
      <c r="A38899" t="e">
        <f ca="1">E00251528138121</f>
        <v>#NAME?</v>
      </c>
      <c r="B38899">
        <v>66</v>
      </c>
      <c r="C38899" t="s">
        <v>134</v>
      </c>
      <c r="D38899" s="1">
        <v>42689</v>
      </c>
      <c r="F38899">
        <v>2</v>
      </c>
      <c r="G38899">
        <v>4019</v>
      </c>
      <c r="H38899" t="s">
        <v>26</v>
      </c>
      <c r="J38899" t="s">
        <v>14</v>
      </c>
      <c r="K38899">
        <v>61</v>
      </c>
      <c r="L38899" t="s">
        <v>15</v>
      </c>
    </row>
    <row r="38900" spans="1:12">
      <c r="A38900" t="e">
        <f ca="1">E00251533616021</f>
        <v>#NAME?</v>
      </c>
      <c r="B38900">
        <v>104</v>
      </c>
      <c r="C38900" t="s">
        <v>88</v>
      </c>
      <c r="D38900" s="1">
        <v>41435</v>
      </c>
      <c r="F38900">
        <v>1</v>
      </c>
      <c r="G38900">
        <v>5589</v>
      </c>
      <c r="H38900" t="s">
        <v>152</v>
      </c>
      <c r="J38900" t="s">
        <v>14</v>
      </c>
      <c r="K38900">
        <v>42</v>
      </c>
      <c r="L38900" t="s">
        <v>15</v>
      </c>
    </row>
    <row r="38901" spans="1:12">
      <c r="A38901" t="e">
        <f ca="1">E00251533616021</f>
        <v>#NAME?</v>
      </c>
      <c r="B38901">
        <v>104</v>
      </c>
      <c r="C38901" t="s">
        <v>88</v>
      </c>
      <c r="D38901" s="1">
        <v>43063</v>
      </c>
      <c r="F38901">
        <v>2</v>
      </c>
      <c r="G38901">
        <v>49390</v>
      </c>
      <c r="H38901" t="s">
        <v>59</v>
      </c>
      <c r="J38901" t="s">
        <v>14</v>
      </c>
      <c r="K38901">
        <v>47</v>
      </c>
      <c r="L38901" t="s">
        <v>15</v>
      </c>
    </row>
    <row r="38902" spans="1:12">
      <c r="A38902" t="e">
        <f ca="1">E00251715048221</f>
        <v>#NAME?</v>
      </c>
      <c r="B38902">
        <v>65</v>
      </c>
      <c r="C38902" t="s">
        <v>713</v>
      </c>
      <c r="D38902" s="1">
        <v>42103</v>
      </c>
      <c r="F38902">
        <v>1</v>
      </c>
      <c r="G38902">
        <v>84500</v>
      </c>
      <c r="H38902" t="s">
        <v>511</v>
      </c>
      <c r="J38902" t="s">
        <v>14</v>
      </c>
      <c r="K38902">
        <v>46</v>
      </c>
      <c r="L38902" t="s">
        <v>15</v>
      </c>
    </row>
    <row r="38903" spans="1:12">
      <c r="A38903" t="e">
        <f ca="1">E00251716572021</f>
        <v>#NAME?</v>
      </c>
      <c r="B38903">
        <v>446</v>
      </c>
      <c r="C38903" t="s">
        <v>94</v>
      </c>
      <c r="D38903" s="1">
        <v>41849</v>
      </c>
      <c r="F38903">
        <v>3</v>
      </c>
      <c r="G38903">
        <v>27800</v>
      </c>
      <c r="H38903" t="s">
        <v>145</v>
      </c>
      <c r="J38903" t="s">
        <v>14</v>
      </c>
      <c r="K38903">
        <v>44</v>
      </c>
      <c r="L38903" t="s">
        <v>15</v>
      </c>
    </row>
    <row r="38904" spans="1:12">
      <c r="A38904" t="e">
        <f ca="1">E00251716572021</f>
        <v>#NAME?</v>
      </c>
      <c r="B38904">
        <v>446</v>
      </c>
      <c r="C38904" t="s">
        <v>94</v>
      </c>
      <c r="D38904" s="1">
        <v>42321</v>
      </c>
      <c r="F38904">
        <v>1</v>
      </c>
      <c r="G38904">
        <v>5718</v>
      </c>
      <c r="H38904" t="s">
        <v>244</v>
      </c>
      <c r="J38904" t="s">
        <v>14</v>
      </c>
      <c r="K38904">
        <v>45</v>
      </c>
      <c r="L38904" t="s">
        <v>15</v>
      </c>
    </row>
    <row r="38905" spans="1:12">
      <c r="A38905" t="e">
        <f ca="1">E00251413469721</f>
        <v>#NAME?</v>
      </c>
      <c r="B38905">
        <v>1929</v>
      </c>
      <c r="C38905" t="s">
        <v>195</v>
      </c>
      <c r="D38905" s="1">
        <v>41129</v>
      </c>
      <c r="F38905">
        <v>2</v>
      </c>
      <c r="G38905">
        <v>71987</v>
      </c>
      <c r="H38905" t="s">
        <v>276</v>
      </c>
      <c r="J38905" t="s">
        <v>14</v>
      </c>
      <c r="K38905">
        <v>63</v>
      </c>
      <c r="L38905" t="s">
        <v>15</v>
      </c>
    </row>
    <row r="38906" spans="1:12">
      <c r="A38906" t="e">
        <f ca="1">E00251413469721</f>
        <v>#NAME?</v>
      </c>
      <c r="B38906">
        <v>1929</v>
      </c>
      <c r="C38906" t="s">
        <v>195</v>
      </c>
      <c r="D38906" s="1">
        <v>41148</v>
      </c>
      <c r="F38906">
        <v>1</v>
      </c>
      <c r="G38906">
        <v>71987</v>
      </c>
      <c r="H38906" t="s">
        <v>276</v>
      </c>
      <c r="J38906" t="s">
        <v>14</v>
      </c>
      <c r="K38906">
        <v>63</v>
      </c>
      <c r="L38906" t="s">
        <v>15</v>
      </c>
    </row>
    <row r="38907" spans="1:12">
      <c r="A38907" t="e">
        <f ca="1">E00251413469721</f>
        <v>#NAME?</v>
      </c>
      <c r="B38907">
        <v>1929</v>
      </c>
      <c r="C38907" t="s">
        <v>195</v>
      </c>
      <c r="D38907" s="1">
        <v>41802</v>
      </c>
      <c r="F38907">
        <v>1</v>
      </c>
      <c r="G38907">
        <v>7962</v>
      </c>
      <c r="H38907" t="s">
        <v>111</v>
      </c>
      <c r="J38907" t="s">
        <v>14</v>
      </c>
      <c r="K38907">
        <v>65</v>
      </c>
      <c r="L38907" t="s">
        <v>22</v>
      </c>
    </row>
    <row r="38908" spans="1:12">
      <c r="A38908" t="e">
        <f ca="1">E00251716572021</f>
        <v>#NAME?</v>
      </c>
      <c r="B38908">
        <v>446</v>
      </c>
      <c r="C38908" t="s">
        <v>94</v>
      </c>
      <c r="D38908" s="1">
        <v>42272</v>
      </c>
      <c r="F38908">
        <v>1</v>
      </c>
      <c r="G38908">
        <v>463</v>
      </c>
      <c r="H38908" t="s">
        <v>259</v>
      </c>
      <c r="J38908" t="s">
        <v>14</v>
      </c>
      <c r="K38908">
        <v>45</v>
      </c>
      <c r="L38908" t="s">
        <v>15</v>
      </c>
    </row>
    <row r="38909" spans="1:12">
      <c r="A38909" t="e">
        <f ca="1">E00251716572021</f>
        <v>#NAME?</v>
      </c>
      <c r="B38909">
        <v>446</v>
      </c>
      <c r="C38909" t="s">
        <v>94</v>
      </c>
      <c r="D38909" s="1">
        <v>42272</v>
      </c>
      <c r="F38909">
        <v>2</v>
      </c>
      <c r="G38909">
        <v>4019</v>
      </c>
      <c r="H38909" t="s">
        <v>26</v>
      </c>
      <c r="J38909" t="s">
        <v>14</v>
      </c>
      <c r="K38909">
        <v>45</v>
      </c>
      <c r="L38909" t="s">
        <v>15</v>
      </c>
    </row>
    <row r="38910" spans="1:12">
      <c r="A38910" t="e">
        <f ca="1">E00251716572021</f>
        <v>#NAME?</v>
      </c>
      <c r="B38910">
        <v>446</v>
      </c>
      <c r="C38910" t="s">
        <v>94</v>
      </c>
      <c r="D38910" s="1">
        <v>41968</v>
      </c>
      <c r="F38910">
        <v>1</v>
      </c>
      <c r="G38910">
        <v>4019</v>
      </c>
      <c r="H38910" t="s">
        <v>26</v>
      </c>
      <c r="J38910" t="s">
        <v>14</v>
      </c>
      <c r="K38910">
        <v>44</v>
      </c>
      <c r="L38910" t="s">
        <v>15</v>
      </c>
    </row>
    <row r="38911" spans="1:12">
      <c r="A38911" t="e">
        <f ca="1">E00251716572021</f>
        <v>#NAME?</v>
      </c>
      <c r="B38911">
        <v>446</v>
      </c>
      <c r="C38911" t="s">
        <v>94</v>
      </c>
      <c r="D38911" s="1">
        <v>42321</v>
      </c>
      <c r="F38911">
        <v>4</v>
      </c>
      <c r="G38911">
        <v>2729</v>
      </c>
      <c r="H38911" t="s">
        <v>115</v>
      </c>
      <c r="J38911" t="s">
        <v>14</v>
      </c>
      <c r="K38911">
        <v>45</v>
      </c>
      <c r="L38911" t="s">
        <v>15</v>
      </c>
    </row>
    <row r="38912" spans="1:12">
      <c r="A38912" t="e">
        <f ca="1">E00251514288421</f>
        <v>#NAME?</v>
      </c>
      <c r="B38912">
        <v>481</v>
      </c>
      <c r="C38912" t="s">
        <v>402</v>
      </c>
      <c r="D38912" s="1">
        <v>41170</v>
      </c>
      <c r="F38912">
        <v>1</v>
      </c>
      <c r="G38912">
        <v>64683</v>
      </c>
      <c r="H38912" t="s">
        <v>714</v>
      </c>
      <c r="J38912" t="s">
        <v>14</v>
      </c>
      <c r="K38912">
        <v>56</v>
      </c>
      <c r="L38912" t="s">
        <v>15</v>
      </c>
    </row>
    <row r="38913" spans="1:12">
      <c r="A38913" t="e">
        <f ca="1">E00251711664321</f>
        <v>#NAME?</v>
      </c>
      <c r="B38913">
        <v>11</v>
      </c>
      <c r="C38913" t="s">
        <v>245</v>
      </c>
      <c r="D38913" s="1">
        <v>41627</v>
      </c>
      <c r="F38913">
        <v>1</v>
      </c>
      <c r="G38913">
        <v>71940</v>
      </c>
      <c r="H38913" t="s">
        <v>135</v>
      </c>
      <c r="J38913" t="s">
        <v>14</v>
      </c>
      <c r="K38913">
        <v>62</v>
      </c>
      <c r="L38913" t="s">
        <v>15</v>
      </c>
    </row>
    <row r="38914" spans="1:12">
      <c r="A38914" t="e">
        <f ca="1">E00251711664321</f>
        <v>#NAME?</v>
      </c>
      <c r="B38914">
        <v>11</v>
      </c>
      <c r="C38914" t="s">
        <v>245</v>
      </c>
      <c r="D38914" s="1">
        <v>43039</v>
      </c>
      <c r="F38914">
        <v>1</v>
      </c>
      <c r="G38914">
        <v>71940</v>
      </c>
      <c r="H38914" t="s">
        <v>135</v>
      </c>
      <c r="J38914" t="s">
        <v>14</v>
      </c>
      <c r="K38914">
        <v>66</v>
      </c>
      <c r="L38914" t="s">
        <v>15</v>
      </c>
    </row>
    <row r="38915" spans="1:12">
      <c r="A38915" t="e">
        <f ca="1">E00251514288421</f>
        <v>#NAME?</v>
      </c>
      <c r="B38915">
        <v>481</v>
      </c>
      <c r="C38915" t="s">
        <v>402</v>
      </c>
      <c r="D38915" s="1">
        <v>42998</v>
      </c>
      <c r="F38915">
        <v>3</v>
      </c>
      <c r="G38915">
        <v>73300</v>
      </c>
      <c r="H38915" t="s">
        <v>86</v>
      </c>
      <c r="J38915" t="s">
        <v>14</v>
      </c>
      <c r="K38915">
        <v>61</v>
      </c>
      <c r="L38915" t="s">
        <v>15</v>
      </c>
    </row>
    <row r="38916" spans="1:12">
      <c r="A38916" t="e">
        <f ca="1">E00251514288421</f>
        <v>#NAME?</v>
      </c>
      <c r="B38916">
        <v>481</v>
      </c>
      <c r="C38916" t="s">
        <v>402</v>
      </c>
      <c r="D38916" s="1">
        <v>42998</v>
      </c>
      <c r="F38916">
        <v>5</v>
      </c>
      <c r="G38916">
        <v>7079</v>
      </c>
      <c r="H38916" t="s">
        <v>1105</v>
      </c>
      <c r="J38916" t="s">
        <v>14</v>
      </c>
      <c r="K38916">
        <v>61</v>
      </c>
      <c r="L38916" t="s">
        <v>15</v>
      </c>
    </row>
    <row r="38917" spans="1:12">
      <c r="A38917" t="e">
        <f ca="1">E00251533616021</f>
        <v>#NAME?</v>
      </c>
      <c r="B38917">
        <v>104</v>
      </c>
      <c r="C38917" t="s">
        <v>88</v>
      </c>
      <c r="D38917" s="1">
        <v>41282</v>
      </c>
      <c r="F38917">
        <v>1</v>
      </c>
      <c r="G38917">
        <v>72190</v>
      </c>
      <c r="H38917" t="s">
        <v>341</v>
      </c>
      <c r="J38917" t="s">
        <v>14</v>
      </c>
      <c r="K38917">
        <v>42</v>
      </c>
      <c r="L38917" t="s">
        <v>15</v>
      </c>
    </row>
    <row r="38918" spans="1:12">
      <c r="A38918" t="e">
        <f ca="1">E00251413469721</f>
        <v>#NAME?</v>
      </c>
      <c r="B38918">
        <v>1929</v>
      </c>
      <c r="C38918" t="s">
        <v>195</v>
      </c>
      <c r="D38918" s="1">
        <v>42206</v>
      </c>
      <c r="F38918">
        <v>1</v>
      </c>
      <c r="G38918">
        <v>7962</v>
      </c>
      <c r="H38918" t="s">
        <v>111</v>
      </c>
      <c r="J38918" t="s">
        <v>14</v>
      </c>
      <c r="K38918">
        <v>66</v>
      </c>
      <c r="L38918" t="s">
        <v>22</v>
      </c>
    </row>
    <row r="38919" spans="1:12">
      <c r="A38919" t="e">
        <f ca="1">E00251617573321</f>
        <v>#NAME?</v>
      </c>
      <c r="B38919">
        <v>440</v>
      </c>
      <c r="C38919" t="s">
        <v>12</v>
      </c>
      <c r="D38919" s="1">
        <v>41610</v>
      </c>
      <c r="F38919">
        <v>1</v>
      </c>
      <c r="G38919">
        <v>6918</v>
      </c>
      <c r="H38919" t="s">
        <v>443</v>
      </c>
      <c r="J38919" t="s">
        <v>14</v>
      </c>
      <c r="K38919">
        <v>44</v>
      </c>
      <c r="L38919" t="s">
        <v>15</v>
      </c>
    </row>
    <row r="38920" spans="1:12">
      <c r="A38920" t="e">
        <f ca="1">E00251432340321</f>
        <v>#NAME?</v>
      </c>
      <c r="B38920">
        <v>448</v>
      </c>
      <c r="C38920" t="s">
        <v>112</v>
      </c>
      <c r="D38920" s="1">
        <v>43067</v>
      </c>
      <c r="F38920">
        <v>5</v>
      </c>
      <c r="G38920">
        <v>4019</v>
      </c>
      <c r="H38920" t="s">
        <v>26</v>
      </c>
      <c r="J38920" t="s">
        <v>14</v>
      </c>
      <c r="K38920">
        <v>57</v>
      </c>
      <c r="L38920" t="s">
        <v>15</v>
      </c>
    </row>
    <row r="38921" spans="1:12">
      <c r="A38921" t="e">
        <f ca="1">E00251413469721</f>
        <v>#NAME?</v>
      </c>
      <c r="B38921">
        <v>1929</v>
      </c>
      <c r="C38921" t="s">
        <v>195</v>
      </c>
      <c r="D38921" s="1">
        <v>41125</v>
      </c>
      <c r="F38921">
        <v>1</v>
      </c>
      <c r="G38921">
        <v>71987</v>
      </c>
      <c r="H38921" t="s">
        <v>276</v>
      </c>
      <c r="J38921" t="s">
        <v>14</v>
      </c>
      <c r="K38921">
        <v>63</v>
      </c>
      <c r="L38921" t="s">
        <v>15</v>
      </c>
    </row>
    <row r="38922" spans="1:12">
      <c r="A38922" t="e">
        <f ca="1">E00251413469721</f>
        <v>#NAME?</v>
      </c>
      <c r="B38922">
        <v>1929</v>
      </c>
      <c r="C38922" t="s">
        <v>195</v>
      </c>
      <c r="D38922" s="1">
        <v>41141</v>
      </c>
      <c r="F38922">
        <v>1</v>
      </c>
      <c r="G38922">
        <v>71987</v>
      </c>
      <c r="H38922" t="s">
        <v>276</v>
      </c>
      <c r="J38922" t="s">
        <v>14</v>
      </c>
      <c r="K38922">
        <v>63</v>
      </c>
      <c r="L38922" t="s">
        <v>15</v>
      </c>
    </row>
    <row r="38923" spans="1:12">
      <c r="A38923" t="e">
        <f ca="1">E00251514288421</f>
        <v>#NAME?</v>
      </c>
      <c r="B38923">
        <v>481</v>
      </c>
      <c r="C38923" t="s">
        <v>402</v>
      </c>
      <c r="D38923" s="1">
        <v>42276</v>
      </c>
      <c r="F38923">
        <v>2</v>
      </c>
      <c r="G38923">
        <v>49120</v>
      </c>
      <c r="H38923" t="s">
        <v>168</v>
      </c>
      <c r="J38923" t="s">
        <v>14</v>
      </c>
      <c r="K38923">
        <v>59</v>
      </c>
      <c r="L38923" t="s">
        <v>15</v>
      </c>
    </row>
    <row r="38924" spans="1:12">
      <c r="A38924" t="e">
        <f ca="1">E00251514288421</f>
        <v>#NAME?</v>
      </c>
      <c r="B38924">
        <v>481</v>
      </c>
      <c r="C38924" t="s">
        <v>402</v>
      </c>
      <c r="D38924" s="1">
        <v>42276</v>
      </c>
      <c r="F38924">
        <v>3</v>
      </c>
      <c r="G38924">
        <v>4549</v>
      </c>
      <c r="H38924" t="s">
        <v>69</v>
      </c>
      <c r="J38924" t="s">
        <v>14</v>
      </c>
      <c r="K38924">
        <v>59</v>
      </c>
      <c r="L38924" t="s">
        <v>15</v>
      </c>
    </row>
    <row r="38925" spans="1:12">
      <c r="A38925" t="e">
        <f ca="1">E00251514288421</f>
        <v>#NAME?</v>
      </c>
      <c r="B38925">
        <v>481</v>
      </c>
      <c r="C38925" t="s">
        <v>402</v>
      </c>
      <c r="D38925" s="1">
        <v>42283</v>
      </c>
      <c r="F38925">
        <v>1</v>
      </c>
      <c r="G38925">
        <v>49120</v>
      </c>
      <c r="H38925" t="s">
        <v>168</v>
      </c>
      <c r="J38925" t="s">
        <v>14</v>
      </c>
      <c r="K38925">
        <v>59</v>
      </c>
      <c r="L38925" t="s">
        <v>15</v>
      </c>
    </row>
    <row r="38926" spans="1:12">
      <c r="A38926" t="e">
        <f ca="1">E00251529551021</f>
        <v>#NAME?</v>
      </c>
      <c r="B38926">
        <v>201</v>
      </c>
      <c r="C38926" t="s">
        <v>636</v>
      </c>
      <c r="D38926" s="1">
        <v>40940</v>
      </c>
      <c r="F38926">
        <v>2</v>
      </c>
      <c r="G38926">
        <v>1274</v>
      </c>
      <c r="H38926" t="s">
        <v>1657</v>
      </c>
      <c r="J38926" t="s">
        <v>14</v>
      </c>
      <c r="K38926">
        <v>45</v>
      </c>
      <c r="L38926" t="s">
        <v>15</v>
      </c>
    </row>
    <row r="38927" spans="1:12">
      <c r="A38927" t="e">
        <f ca="1">E00251413469721</f>
        <v>#NAME?</v>
      </c>
      <c r="B38927">
        <v>1929</v>
      </c>
      <c r="C38927" t="s">
        <v>195</v>
      </c>
      <c r="D38927" s="1">
        <v>41877</v>
      </c>
      <c r="F38927">
        <v>6</v>
      </c>
      <c r="G38927">
        <v>7820</v>
      </c>
      <c r="H38927" t="s">
        <v>233</v>
      </c>
      <c r="J38927" t="s">
        <v>14</v>
      </c>
      <c r="K38927">
        <v>65</v>
      </c>
      <c r="L38927" t="s">
        <v>22</v>
      </c>
    </row>
    <row r="38928" spans="1:12">
      <c r="A38928" t="e">
        <f ca="1">E00251619839021</f>
        <v>#NAME?</v>
      </c>
      <c r="B38928">
        <v>437</v>
      </c>
      <c r="C38928" t="s">
        <v>216</v>
      </c>
      <c r="D38928" s="1">
        <v>42081</v>
      </c>
      <c r="F38928">
        <v>1</v>
      </c>
      <c r="G38928">
        <v>30000</v>
      </c>
      <c r="H38928" t="s">
        <v>144</v>
      </c>
      <c r="J38928" t="s">
        <v>14</v>
      </c>
      <c r="K38928">
        <v>48</v>
      </c>
      <c r="L38928" t="s">
        <v>15</v>
      </c>
    </row>
    <row r="38929" spans="1:12">
      <c r="A38929" t="e">
        <f ca="1">E00251432177821</f>
        <v>#NAME?</v>
      </c>
      <c r="B38929">
        <v>495</v>
      </c>
      <c r="C38929" t="s">
        <v>347</v>
      </c>
      <c r="D38929" s="1">
        <v>42110</v>
      </c>
      <c r="F38929">
        <v>1</v>
      </c>
      <c r="G38929">
        <v>8798</v>
      </c>
      <c r="H38929" t="s">
        <v>314</v>
      </c>
      <c r="J38929" t="s">
        <v>14</v>
      </c>
      <c r="K38929">
        <v>47</v>
      </c>
      <c r="L38929" t="s">
        <v>15</v>
      </c>
    </row>
    <row r="38930" spans="1:12">
      <c r="A38930" t="e">
        <f ca="1">E00251716572021</f>
        <v>#NAME?</v>
      </c>
      <c r="B38930">
        <v>446</v>
      </c>
      <c r="C38930" t="s">
        <v>94</v>
      </c>
      <c r="D38930" s="1">
        <v>41289</v>
      </c>
      <c r="F38930">
        <v>1</v>
      </c>
      <c r="G38930">
        <v>78869</v>
      </c>
      <c r="H38930" t="s">
        <v>1602</v>
      </c>
      <c r="J38930" t="s">
        <v>14</v>
      </c>
      <c r="K38930">
        <v>42</v>
      </c>
      <c r="L38930" t="s">
        <v>22</v>
      </c>
    </row>
    <row r="38931" spans="1:12">
      <c r="A38931" t="e">
        <f ca="1">E00251429332421</f>
        <v>#NAME?</v>
      </c>
      <c r="B38931">
        <v>1325</v>
      </c>
      <c r="C38931" t="s">
        <v>605</v>
      </c>
      <c r="D38931" s="1">
        <v>40940</v>
      </c>
      <c r="F38931">
        <v>1</v>
      </c>
      <c r="G38931">
        <v>5369</v>
      </c>
      <c r="H38931" t="s">
        <v>253</v>
      </c>
      <c r="J38931" t="s">
        <v>14</v>
      </c>
      <c r="K38931">
        <v>45</v>
      </c>
      <c r="L38931" t="s">
        <v>15</v>
      </c>
    </row>
    <row r="38932" spans="1:12">
      <c r="A38932" t="e">
        <f ca="1">E00251514752621</f>
        <v>#NAME?</v>
      </c>
      <c r="B38932">
        <v>481</v>
      </c>
      <c r="C38932" t="s">
        <v>402</v>
      </c>
      <c r="D38932" s="1">
        <v>41412</v>
      </c>
      <c r="F38932">
        <v>2</v>
      </c>
      <c r="G38932">
        <v>73390</v>
      </c>
      <c r="H38932" t="s">
        <v>66</v>
      </c>
      <c r="J38932" t="s">
        <v>14</v>
      </c>
      <c r="K38932">
        <v>53</v>
      </c>
      <c r="L38932" t="s">
        <v>15</v>
      </c>
    </row>
    <row r="38933" spans="1:12">
      <c r="A38933" t="e">
        <f ca="1">E00251514752621</f>
        <v>#NAME?</v>
      </c>
      <c r="B38933">
        <v>481</v>
      </c>
      <c r="C38933" t="s">
        <v>402</v>
      </c>
      <c r="D38933" s="1">
        <v>42884</v>
      </c>
      <c r="F38933">
        <v>3</v>
      </c>
      <c r="G38933">
        <v>71509</v>
      </c>
      <c r="H38933" t="s">
        <v>369</v>
      </c>
      <c r="J38933" t="s">
        <v>14</v>
      </c>
      <c r="K38933">
        <v>57</v>
      </c>
      <c r="L38933" t="s">
        <v>15</v>
      </c>
    </row>
    <row r="38934" spans="1:12">
      <c r="A38934" t="e">
        <f ca="1">E00251431694221</f>
        <v>#NAME?</v>
      </c>
      <c r="B38934">
        <v>1128</v>
      </c>
      <c r="C38934" t="s">
        <v>424</v>
      </c>
      <c r="D38934" s="1">
        <v>42268</v>
      </c>
      <c r="F38934">
        <v>1</v>
      </c>
      <c r="G38934">
        <v>704</v>
      </c>
      <c r="H38934" t="s">
        <v>1804</v>
      </c>
      <c r="J38934" t="s">
        <v>14</v>
      </c>
      <c r="K38934">
        <v>51</v>
      </c>
      <c r="L38934" t="s">
        <v>15</v>
      </c>
    </row>
    <row r="38935" spans="1:12">
      <c r="A38935" t="e">
        <f ca="1">E00251514273221</f>
        <v>#NAME?</v>
      </c>
      <c r="B38935">
        <v>299</v>
      </c>
      <c r="C38935" t="s">
        <v>729</v>
      </c>
      <c r="D38935" s="1">
        <v>41599</v>
      </c>
      <c r="F38935">
        <v>5</v>
      </c>
      <c r="G38935">
        <v>78830</v>
      </c>
      <c r="H38935" t="s">
        <v>297</v>
      </c>
      <c r="J38935" t="s">
        <v>14</v>
      </c>
      <c r="K38935">
        <v>55</v>
      </c>
      <c r="L38935" t="s">
        <v>22</v>
      </c>
    </row>
    <row r="38936" spans="1:12">
      <c r="A38936" t="e">
        <f ca="1">E00251514273221</f>
        <v>#NAME?</v>
      </c>
      <c r="B38936">
        <v>299</v>
      </c>
      <c r="C38936" t="s">
        <v>729</v>
      </c>
      <c r="D38936" s="1">
        <v>41701</v>
      </c>
      <c r="F38936">
        <v>4</v>
      </c>
      <c r="G38936">
        <v>30000</v>
      </c>
      <c r="H38936" t="s">
        <v>144</v>
      </c>
      <c r="J38936" t="s">
        <v>14</v>
      </c>
      <c r="K38936">
        <v>55</v>
      </c>
      <c r="L38936" t="s">
        <v>15</v>
      </c>
    </row>
    <row r="38937" spans="1:12">
      <c r="A38937" t="e">
        <f ca="1">E00251514273221</f>
        <v>#NAME?</v>
      </c>
      <c r="B38937">
        <v>299</v>
      </c>
      <c r="C38937" t="s">
        <v>729</v>
      </c>
      <c r="D38937" s="1">
        <v>41873</v>
      </c>
      <c r="F38937">
        <v>2</v>
      </c>
      <c r="G38937">
        <v>3540</v>
      </c>
      <c r="H38937" t="s">
        <v>436</v>
      </c>
      <c r="J38937" t="s">
        <v>14</v>
      </c>
      <c r="K38937">
        <v>56</v>
      </c>
      <c r="L38937" t="s">
        <v>15</v>
      </c>
    </row>
    <row r="38938" spans="1:12">
      <c r="A38938" t="e">
        <f ca="1">E00251514273221</f>
        <v>#NAME?</v>
      </c>
      <c r="B38938">
        <v>299</v>
      </c>
      <c r="C38938" t="s">
        <v>729</v>
      </c>
      <c r="D38938" s="1">
        <v>41873</v>
      </c>
      <c r="F38938">
        <v>5</v>
      </c>
      <c r="G38938">
        <v>6918</v>
      </c>
      <c r="H38938" t="s">
        <v>443</v>
      </c>
      <c r="J38938" t="s">
        <v>14</v>
      </c>
      <c r="K38938">
        <v>56</v>
      </c>
      <c r="L38938" t="s">
        <v>15</v>
      </c>
    </row>
    <row r="38939" spans="1:12">
      <c r="A38939" t="e">
        <f ca="1">E00251514273221</f>
        <v>#NAME?</v>
      </c>
      <c r="B38939">
        <v>299</v>
      </c>
      <c r="C38939" t="s">
        <v>729</v>
      </c>
      <c r="D38939" s="1">
        <v>42023</v>
      </c>
      <c r="F38939">
        <v>2</v>
      </c>
      <c r="G38939">
        <v>7962</v>
      </c>
      <c r="H38939" t="s">
        <v>111</v>
      </c>
      <c r="J38939" t="s">
        <v>14</v>
      </c>
      <c r="K38939">
        <v>56</v>
      </c>
      <c r="L38939" t="s">
        <v>22</v>
      </c>
    </row>
    <row r="38940" spans="1:12">
      <c r="A38940" t="e">
        <f ca="1">E00251514752621</f>
        <v>#NAME?</v>
      </c>
      <c r="B38940">
        <v>481</v>
      </c>
      <c r="C38940" t="s">
        <v>402</v>
      </c>
      <c r="D38940" s="1">
        <v>41712</v>
      </c>
      <c r="F38940">
        <v>1</v>
      </c>
      <c r="G38940">
        <v>5699</v>
      </c>
      <c r="H38940" t="s">
        <v>329</v>
      </c>
      <c r="J38940" t="s">
        <v>14</v>
      </c>
      <c r="K38940">
        <v>54</v>
      </c>
      <c r="L38940" t="s">
        <v>15</v>
      </c>
    </row>
    <row r="38941" spans="1:12">
      <c r="A38941" t="e">
        <f ca="1">E00251626524421</f>
        <v>#NAME?</v>
      </c>
      <c r="B38941">
        <v>290</v>
      </c>
      <c r="C38941" t="s">
        <v>449</v>
      </c>
      <c r="D38941" s="1">
        <v>42103</v>
      </c>
      <c r="F38941">
        <v>1</v>
      </c>
      <c r="G38941">
        <v>7295</v>
      </c>
      <c r="H38941" t="s">
        <v>76</v>
      </c>
      <c r="J38941" t="s">
        <v>14</v>
      </c>
      <c r="K38941">
        <v>44</v>
      </c>
      <c r="L38941" t="s">
        <v>15</v>
      </c>
    </row>
    <row r="38942" spans="1:12">
      <c r="A38942" t="e">
        <f ca="1">E00251626524421</f>
        <v>#NAME?</v>
      </c>
      <c r="B38942">
        <v>297</v>
      </c>
      <c r="C38942" t="s">
        <v>411</v>
      </c>
      <c r="D38942" s="1">
        <v>40981</v>
      </c>
      <c r="F38942">
        <v>2</v>
      </c>
      <c r="G38942">
        <v>4019</v>
      </c>
      <c r="H38942" t="s">
        <v>26</v>
      </c>
      <c r="J38942" t="s">
        <v>14</v>
      </c>
      <c r="K38942">
        <v>41</v>
      </c>
      <c r="L38942" t="s">
        <v>15</v>
      </c>
    </row>
    <row r="38943" spans="1:12">
      <c r="A38943" t="e">
        <f ca="1">E00251626524421</f>
        <v>#NAME?</v>
      </c>
      <c r="B38943">
        <v>297</v>
      </c>
      <c r="C38943" t="s">
        <v>411</v>
      </c>
      <c r="D38943" s="1">
        <v>41332</v>
      </c>
      <c r="F38943">
        <v>4</v>
      </c>
      <c r="G38943">
        <v>7273</v>
      </c>
      <c r="H38943" t="s">
        <v>543</v>
      </c>
      <c r="J38943" t="s">
        <v>14</v>
      </c>
      <c r="K38943">
        <v>42</v>
      </c>
      <c r="L38943" t="s">
        <v>15</v>
      </c>
    </row>
    <row r="38944" spans="1:12">
      <c r="A38944" t="e">
        <f ca="1">E00251439865021</f>
        <v>#NAME?</v>
      </c>
      <c r="B38944">
        <v>490</v>
      </c>
      <c r="C38944" t="s">
        <v>158</v>
      </c>
      <c r="D38944" s="1">
        <v>41824</v>
      </c>
      <c r="F38944">
        <v>2</v>
      </c>
      <c r="G38944">
        <v>78830</v>
      </c>
      <c r="H38944" t="s">
        <v>297</v>
      </c>
      <c r="J38944" t="s">
        <v>14</v>
      </c>
      <c r="K38944">
        <v>51</v>
      </c>
      <c r="L38944" t="s">
        <v>22</v>
      </c>
    </row>
    <row r="38945" spans="1:12">
      <c r="A38945" t="e">
        <f ca="1">E00251429332421</f>
        <v>#NAME?</v>
      </c>
      <c r="B38945">
        <v>1325</v>
      </c>
      <c r="C38945" t="s">
        <v>605</v>
      </c>
      <c r="D38945" s="1">
        <v>41134</v>
      </c>
      <c r="F38945">
        <v>1</v>
      </c>
      <c r="G38945">
        <v>1119</v>
      </c>
      <c r="H38945" t="s">
        <v>638</v>
      </c>
      <c r="J38945" t="s">
        <v>14</v>
      </c>
      <c r="K38945">
        <v>46</v>
      </c>
      <c r="L38945" t="s">
        <v>15</v>
      </c>
    </row>
    <row r="38946" spans="1:12">
      <c r="A38946" t="e">
        <f ca="1">E00251514273221</f>
        <v>#NAME?</v>
      </c>
      <c r="B38946">
        <v>299</v>
      </c>
      <c r="C38946" t="s">
        <v>729</v>
      </c>
      <c r="D38946" s="1">
        <v>42832</v>
      </c>
      <c r="F38946">
        <v>2</v>
      </c>
      <c r="G38946">
        <v>4660</v>
      </c>
      <c r="H38946" t="s">
        <v>215</v>
      </c>
      <c r="J38946" t="s">
        <v>14</v>
      </c>
      <c r="K38946">
        <v>58</v>
      </c>
      <c r="L38946" t="s">
        <v>15</v>
      </c>
    </row>
    <row r="38947" spans="1:12">
      <c r="A38947" t="e">
        <f ca="1">E00251716572021</f>
        <v>#NAME?</v>
      </c>
      <c r="B38947">
        <v>446</v>
      </c>
      <c r="C38947" t="s">
        <v>94</v>
      </c>
      <c r="D38947" s="1">
        <v>41911</v>
      </c>
      <c r="F38947">
        <v>1</v>
      </c>
      <c r="G38947">
        <v>27800</v>
      </c>
      <c r="H38947" t="s">
        <v>145</v>
      </c>
      <c r="J38947" t="s">
        <v>14</v>
      </c>
      <c r="K38947">
        <v>44</v>
      </c>
      <c r="L38947" t="s">
        <v>15</v>
      </c>
    </row>
    <row r="38948" spans="1:12">
      <c r="A38948" t="e">
        <f ca="1">E00251439765421</f>
        <v>#NAME?</v>
      </c>
      <c r="B38948">
        <v>1325</v>
      </c>
      <c r="C38948" t="s">
        <v>605</v>
      </c>
      <c r="D38948" s="1">
        <v>41218</v>
      </c>
      <c r="F38948">
        <v>4</v>
      </c>
      <c r="G38948">
        <v>2169</v>
      </c>
      <c r="H38948" t="s">
        <v>40</v>
      </c>
      <c r="J38948" t="s">
        <v>14</v>
      </c>
      <c r="K38948">
        <v>55</v>
      </c>
      <c r="L38948" t="s">
        <v>15</v>
      </c>
    </row>
    <row r="38949" spans="1:12">
      <c r="A38949" t="e">
        <f ca="1">E00251514288421</f>
        <v>#NAME?</v>
      </c>
      <c r="B38949">
        <v>481</v>
      </c>
      <c r="C38949" t="s">
        <v>402</v>
      </c>
      <c r="D38949" s="1">
        <v>41605</v>
      </c>
      <c r="F38949">
        <v>5</v>
      </c>
      <c r="G38949">
        <v>30000</v>
      </c>
      <c r="H38949" t="s">
        <v>144</v>
      </c>
      <c r="J38949" t="s">
        <v>14</v>
      </c>
      <c r="K38949">
        <v>58</v>
      </c>
      <c r="L38949" t="s">
        <v>15</v>
      </c>
    </row>
    <row r="38950" spans="1:12">
      <c r="A38950" t="e">
        <f ca="1">E00251512526121</f>
        <v>#NAME?</v>
      </c>
      <c r="B38950">
        <v>47</v>
      </c>
      <c r="C38950" t="s">
        <v>494</v>
      </c>
      <c r="D38950" s="1">
        <v>42040</v>
      </c>
      <c r="F38950">
        <v>2</v>
      </c>
      <c r="G38950">
        <v>4871</v>
      </c>
      <c r="H38950" t="s">
        <v>125</v>
      </c>
      <c r="J38950" t="s">
        <v>14</v>
      </c>
      <c r="K38950">
        <v>49</v>
      </c>
      <c r="L38950" t="s">
        <v>15</v>
      </c>
    </row>
    <row r="38951" spans="1:12">
      <c r="A38951" t="e">
        <f ca="1">E00251514288421</f>
        <v>#NAME?</v>
      </c>
      <c r="B38951">
        <v>481</v>
      </c>
      <c r="C38951" t="s">
        <v>402</v>
      </c>
      <c r="D38951" s="1">
        <v>42992</v>
      </c>
      <c r="F38951">
        <v>4</v>
      </c>
      <c r="G38951">
        <v>6929</v>
      </c>
      <c r="H38951" t="s">
        <v>36</v>
      </c>
      <c r="J38951" t="s">
        <v>14</v>
      </c>
      <c r="K38951">
        <v>61</v>
      </c>
      <c r="L38951" t="s">
        <v>15</v>
      </c>
    </row>
    <row r="38952" spans="1:12">
      <c r="A38952" t="e">
        <f ca="1">E00251413469721</f>
        <v>#NAME?</v>
      </c>
      <c r="B38952">
        <v>1929</v>
      </c>
      <c r="C38952" t="s">
        <v>195</v>
      </c>
      <c r="D38952" s="1">
        <v>41124</v>
      </c>
      <c r="F38952">
        <v>1</v>
      </c>
      <c r="G38952">
        <v>71987</v>
      </c>
      <c r="H38952" t="s">
        <v>276</v>
      </c>
      <c r="J38952" t="s">
        <v>14</v>
      </c>
      <c r="K38952">
        <v>63</v>
      </c>
      <c r="L38952" t="s">
        <v>15</v>
      </c>
    </row>
    <row r="38953" spans="1:12">
      <c r="A38953" t="e">
        <f ca="1">E00251514273221</f>
        <v>#NAME?</v>
      </c>
      <c r="B38953">
        <v>299</v>
      </c>
      <c r="C38953" t="s">
        <v>729</v>
      </c>
      <c r="D38953" s="1">
        <v>43084</v>
      </c>
      <c r="F38953">
        <v>2</v>
      </c>
      <c r="G38953">
        <v>5950</v>
      </c>
      <c r="H38953" t="s">
        <v>24</v>
      </c>
      <c r="J38953" t="s">
        <v>14</v>
      </c>
      <c r="K38953">
        <v>59</v>
      </c>
      <c r="L38953" t="s">
        <v>15</v>
      </c>
    </row>
    <row r="38954" spans="1:12">
      <c r="A38954" t="e">
        <f t="shared" ref="A38954:A38959" ca="1" si="367">E00251413469721</f>
        <v>#NAME?</v>
      </c>
      <c r="B38954">
        <v>1929</v>
      </c>
      <c r="C38954" t="s">
        <v>195</v>
      </c>
      <c r="D38954" s="1">
        <v>41134</v>
      </c>
      <c r="F38954">
        <v>1</v>
      </c>
      <c r="G38954">
        <v>71987</v>
      </c>
      <c r="H38954" t="s">
        <v>276</v>
      </c>
      <c r="J38954" t="s">
        <v>14</v>
      </c>
      <c r="K38954">
        <v>63</v>
      </c>
      <c r="L38954" t="s">
        <v>15</v>
      </c>
    </row>
    <row r="38955" spans="1:12">
      <c r="A38955" t="e">
        <f t="shared" ca="1" si="367"/>
        <v>#NAME?</v>
      </c>
      <c r="B38955">
        <v>1929</v>
      </c>
      <c r="C38955" t="s">
        <v>195</v>
      </c>
      <c r="D38955" s="1">
        <v>41355</v>
      </c>
      <c r="F38955">
        <v>2</v>
      </c>
      <c r="G38955">
        <v>6869</v>
      </c>
      <c r="H38955" t="s">
        <v>641</v>
      </c>
      <c r="J38955" t="s">
        <v>14</v>
      </c>
      <c r="K38955">
        <v>64</v>
      </c>
      <c r="L38955" t="s">
        <v>15</v>
      </c>
    </row>
    <row r="38956" spans="1:12">
      <c r="A38956" t="e">
        <f t="shared" ca="1" si="367"/>
        <v>#NAME?</v>
      </c>
      <c r="B38956">
        <v>1929</v>
      </c>
      <c r="C38956" t="s">
        <v>195</v>
      </c>
      <c r="D38956" s="1">
        <v>41954</v>
      </c>
      <c r="F38956">
        <v>1</v>
      </c>
      <c r="G38956">
        <v>46619</v>
      </c>
      <c r="H38956" t="s">
        <v>182</v>
      </c>
      <c r="J38956" t="s">
        <v>14</v>
      </c>
      <c r="K38956">
        <v>65</v>
      </c>
      <c r="L38956" t="s">
        <v>15</v>
      </c>
    </row>
    <row r="38957" spans="1:12">
      <c r="A38957" t="e">
        <f t="shared" ca="1" si="367"/>
        <v>#NAME?</v>
      </c>
      <c r="B38957">
        <v>1929</v>
      </c>
      <c r="C38957" t="s">
        <v>195</v>
      </c>
      <c r="D38957" s="1">
        <v>42206</v>
      </c>
      <c r="F38957">
        <v>5</v>
      </c>
      <c r="G38957">
        <v>7295</v>
      </c>
      <c r="H38957" t="s">
        <v>76</v>
      </c>
      <c r="J38957" t="s">
        <v>14</v>
      </c>
      <c r="K38957">
        <v>66</v>
      </c>
      <c r="L38957" t="s">
        <v>15</v>
      </c>
    </row>
    <row r="38958" spans="1:12">
      <c r="A38958" t="e">
        <f t="shared" ca="1" si="367"/>
        <v>#NAME?</v>
      </c>
      <c r="B38958">
        <v>1929</v>
      </c>
      <c r="C38958" t="s">
        <v>195</v>
      </c>
      <c r="D38958" s="1">
        <v>42307</v>
      </c>
      <c r="F38958">
        <v>3</v>
      </c>
      <c r="G38958">
        <v>27800</v>
      </c>
      <c r="H38958" t="s">
        <v>145</v>
      </c>
      <c r="J38958" t="s">
        <v>14</v>
      </c>
      <c r="K38958">
        <v>66</v>
      </c>
      <c r="L38958" t="s">
        <v>15</v>
      </c>
    </row>
    <row r="38959" spans="1:12">
      <c r="A38959" t="e">
        <f t="shared" ca="1" si="367"/>
        <v>#NAME?</v>
      </c>
      <c r="B38959">
        <v>1929</v>
      </c>
      <c r="C38959" t="s">
        <v>195</v>
      </c>
      <c r="D38959" s="1">
        <v>42307</v>
      </c>
      <c r="F38959">
        <v>4</v>
      </c>
      <c r="G38959">
        <v>7295</v>
      </c>
      <c r="H38959" t="s">
        <v>76</v>
      </c>
      <c r="J38959" t="s">
        <v>14</v>
      </c>
      <c r="K38959">
        <v>66</v>
      </c>
      <c r="L38959" t="s">
        <v>15</v>
      </c>
    </row>
    <row r="38960" spans="1:12">
      <c r="A38960" t="e">
        <f ca="1">E00251533608121</f>
        <v>#NAME?</v>
      </c>
      <c r="B38960">
        <v>770</v>
      </c>
      <c r="C38960" t="s">
        <v>930</v>
      </c>
      <c r="D38960" s="1">
        <v>42762</v>
      </c>
      <c r="E38960">
        <v>0</v>
      </c>
      <c r="F38960">
        <v>1</v>
      </c>
      <c r="G38960">
        <v>4549</v>
      </c>
      <c r="H38960" t="s">
        <v>69</v>
      </c>
      <c r="J38960" t="s">
        <v>34</v>
      </c>
      <c r="K38960">
        <v>54</v>
      </c>
      <c r="L38960" t="s">
        <v>15</v>
      </c>
    </row>
    <row r="38961" spans="1:12">
      <c r="A38961" t="e">
        <f ca="1">E00251533153821</f>
        <v>#NAME?</v>
      </c>
      <c r="B38961">
        <v>467</v>
      </c>
      <c r="C38961" t="s">
        <v>232</v>
      </c>
      <c r="D38961" s="1">
        <v>41096</v>
      </c>
      <c r="F38961">
        <v>4</v>
      </c>
      <c r="G38961">
        <v>73300</v>
      </c>
      <c r="H38961" t="s">
        <v>86</v>
      </c>
      <c r="J38961" t="s">
        <v>14</v>
      </c>
      <c r="K38961">
        <v>56</v>
      </c>
      <c r="L38961" t="s">
        <v>15</v>
      </c>
    </row>
    <row r="38962" spans="1:12">
      <c r="A38962" t="e">
        <f ca="1">E00251532291121</f>
        <v>#NAME?</v>
      </c>
      <c r="B38962">
        <v>497</v>
      </c>
      <c r="C38962" t="s">
        <v>141</v>
      </c>
      <c r="D38962" s="1">
        <v>42248</v>
      </c>
      <c r="F38962">
        <v>1</v>
      </c>
      <c r="G38962">
        <v>7862</v>
      </c>
      <c r="H38962" t="s">
        <v>27</v>
      </c>
      <c r="J38962" t="s">
        <v>14</v>
      </c>
      <c r="K38962">
        <v>60</v>
      </c>
      <c r="L38962" t="s">
        <v>22</v>
      </c>
    </row>
    <row r="38963" spans="1:12">
      <c r="A38963" t="e">
        <f ca="1">E00251532291121</f>
        <v>#NAME?</v>
      </c>
      <c r="B38963">
        <v>497</v>
      </c>
      <c r="C38963" t="s">
        <v>141</v>
      </c>
      <c r="D38963" s="1">
        <v>42320</v>
      </c>
      <c r="F38963">
        <v>2</v>
      </c>
      <c r="G38963">
        <v>2720</v>
      </c>
      <c r="H38963" t="s">
        <v>65</v>
      </c>
      <c r="J38963" t="s">
        <v>14</v>
      </c>
      <c r="K38963">
        <v>60</v>
      </c>
      <c r="L38963" t="s">
        <v>15</v>
      </c>
    </row>
    <row r="38964" spans="1:12">
      <c r="A38964" t="e">
        <f ca="1">E00251532291121</f>
        <v>#NAME?</v>
      </c>
      <c r="B38964">
        <v>497</v>
      </c>
      <c r="C38964" t="s">
        <v>141</v>
      </c>
      <c r="D38964" s="1">
        <v>42857</v>
      </c>
      <c r="F38964">
        <v>4</v>
      </c>
      <c r="G38964">
        <v>51889</v>
      </c>
      <c r="H38964" t="s">
        <v>256</v>
      </c>
      <c r="J38964" t="s">
        <v>14</v>
      </c>
      <c r="K38964">
        <v>62</v>
      </c>
      <c r="L38964" t="s">
        <v>15</v>
      </c>
    </row>
    <row r="38965" spans="1:12">
      <c r="A38965" t="e">
        <f ca="1">E00251514725021</f>
        <v>#NAME?</v>
      </c>
      <c r="B38965">
        <v>489</v>
      </c>
      <c r="C38965" t="s">
        <v>100</v>
      </c>
      <c r="D38965" s="1">
        <v>42921</v>
      </c>
      <c r="F38965">
        <v>1</v>
      </c>
      <c r="G38965">
        <v>2449</v>
      </c>
      <c r="H38965" t="s">
        <v>53</v>
      </c>
      <c r="J38965" t="s">
        <v>14</v>
      </c>
      <c r="K38965">
        <v>45</v>
      </c>
      <c r="L38965" t="s">
        <v>15</v>
      </c>
    </row>
    <row r="38966" spans="1:12">
      <c r="A38966" t="e">
        <f ca="1">E00251518582921</f>
        <v>#NAME?</v>
      </c>
      <c r="B38966">
        <v>283</v>
      </c>
      <c r="C38966" t="s">
        <v>133</v>
      </c>
      <c r="D38966" s="1">
        <v>42311</v>
      </c>
      <c r="F38966">
        <v>1</v>
      </c>
      <c r="G38966">
        <v>8798</v>
      </c>
      <c r="H38966" t="s">
        <v>314</v>
      </c>
      <c r="J38966" t="s">
        <v>14</v>
      </c>
      <c r="K38966">
        <v>51</v>
      </c>
      <c r="L38966" t="s">
        <v>15</v>
      </c>
    </row>
    <row r="38967" spans="1:12">
      <c r="A38967" t="e">
        <f ca="1">E00251413469721</f>
        <v>#NAME?</v>
      </c>
      <c r="B38967">
        <v>1929</v>
      </c>
      <c r="C38967" t="s">
        <v>195</v>
      </c>
      <c r="D38967" s="1">
        <v>42255</v>
      </c>
      <c r="F38967">
        <v>4</v>
      </c>
      <c r="G38967">
        <v>4549</v>
      </c>
      <c r="H38967" t="s">
        <v>69</v>
      </c>
      <c r="J38967" t="s">
        <v>14</v>
      </c>
      <c r="K38967">
        <v>66</v>
      </c>
      <c r="L38967" t="s">
        <v>15</v>
      </c>
    </row>
    <row r="38968" spans="1:12">
      <c r="A38968" t="e">
        <f ca="1">E00251529551021</f>
        <v>#NAME?</v>
      </c>
      <c r="B38968">
        <v>177</v>
      </c>
      <c r="C38968" t="s">
        <v>725</v>
      </c>
      <c r="D38968" s="1">
        <v>41066</v>
      </c>
      <c r="F38968">
        <v>1</v>
      </c>
      <c r="G38968">
        <v>72740</v>
      </c>
      <c r="H38968" t="s">
        <v>726</v>
      </c>
      <c r="J38968" t="s">
        <v>14</v>
      </c>
      <c r="K38968">
        <v>45</v>
      </c>
      <c r="L38968" t="s">
        <v>15</v>
      </c>
    </row>
    <row r="38969" spans="1:12">
      <c r="A38969" t="e">
        <f ca="1">E00251413469721</f>
        <v>#NAME?</v>
      </c>
      <c r="B38969">
        <v>1929</v>
      </c>
      <c r="C38969" t="s">
        <v>195</v>
      </c>
      <c r="D38969" s="1">
        <v>42864</v>
      </c>
      <c r="F38969">
        <v>1</v>
      </c>
      <c r="G38969">
        <v>38870</v>
      </c>
      <c r="H38969" t="s">
        <v>514</v>
      </c>
      <c r="J38969" t="s">
        <v>14</v>
      </c>
      <c r="K38969">
        <v>68</v>
      </c>
      <c r="L38969" t="s">
        <v>15</v>
      </c>
    </row>
    <row r="38970" spans="1:12">
      <c r="A38970" t="e">
        <f ca="1">E00251413469721</f>
        <v>#NAME?</v>
      </c>
      <c r="B38970">
        <v>1929</v>
      </c>
      <c r="C38970" t="s">
        <v>195</v>
      </c>
      <c r="D38970" s="1">
        <v>42871</v>
      </c>
      <c r="F38970">
        <v>3</v>
      </c>
      <c r="G38970">
        <v>4549</v>
      </c>
      <c r="H38970" t="s">
        <v>69</v>
      </c>
      <c r="J38970" t="s">
        <v>14</v>
      </c>
      <c r="K38970">
        <v>68</v>
      </c>
      <c r="L38970" t="s">
        <v>15</v>
      </c>
    </row>
    <row r="38971" spans="1:12">
      <c r="A38971" t="e">
        <f ca="1">E00251413469721</f>
        <v>#NAME?</v>
      </c>
      <c r="B38971">
        <v>1929</v>
      </c>
      <c r="C38971" t="s">
        <v>195</v>
      </c>
      <c r="D38971" s="1">
        <v>42871</v>
      </c>
      <c r="F38971">
        <v>4</v>
      </c>
      <c r="G38971">
        <v>73390</v>
      </c>
      <c r="H38971" t="s">
        <v>66</v>
      </c>
      <c r="J38971" t="s">
        <v>14</v>
      </c>
      <c r="K38971">
        <v>68</v>
      </c>
      <c r="L38971" t="s">
        <v>15</v>
      </c>
    </row>
    <row r="38972" spans="1:12">
      <c r="A38972" t="e">
        <f ca="1">E00251528755421</f>
        <v>#NAME?</v>
      </c>
      <c r="B38972">
        <v>272</v>
      </c>
      <c r="C38972" t="s">
        <v>174</v>
      </c>
      <c r="D38972" s="1">
        <v>42046</v>
      </c>
      <c r="F38972">
        <v>1</v>
      </c>
      <c r="G38972">
        <v>56211</v>
      </c>
      <c r="H38972" t="s">
        <v>1406</v>
      </c>
      <c r="I38972" t="s">
        <v>56</v>
      </c>
      <c r="J38972" t="s">
        <v>57</v>
      </c>
      <c r="K38972">
        <v>52</v>
      </c>
      <c r="L38972" t="s">
        <v>15</v>
      </c>
    </row>
    <row r="38973" spans="1:12">
      <c r="A38973" t="e">
        <f ca="1">E00251531527121</f>
        <v>#NAME?</v>
      </c>
      <c r="B38973">
        <v>1786</v>
      </c>
      <c r="C38973" t="s">
        <v>37</v>
      </c>
      <c r="D38973" s="1">
        <v>42635</v>
      </c>
      <c r="F38973">
        <v>1</v>
      </c>
      <c r="G38973">
        <v>25000</v>
      </c>
      <c r="H38973" t="s">
        <v>178</v>
      </c>
      <c r="J38973" t="s">
        <v>14</v>
      </c>
      <c r="K38973">
        <v>65</v>
      </c>
      <c r="L38973" t="s">
        <v>15</v>
      </c>
    </row>
    <row r="38974" spans="1:12">
      <c r="A38974" t="e">
        <f ca="1">E00251431694221</f>
        <v>#NAME?</v>
      </c>
      <c r="B38974">
        <v>1128</v>
      </c>
      <c r="C38974" t="s">
        <v>424</v>
      </c>
      <c r="D38974" s="1">
        <v>42767</v>
      </c>
      <c r="F38974">
        <v>1</v>
      </c>
      <c r="G38974">
        <v>2319</v>
      </c>
      <c r="H38974" t="s">
        <v>1805</v>
      </c>
      <c r="J38974" t="s">
        <v>14</v>
      </c>
      <c r="K38974">
        <v>53</v>
      </c>
      <c r="L38974" t="s">
        <v>15</v>
      </c>
    </row>
    <row r="38975" spans="1:12">
      <c r="A38975" t="e">
        <f ca="1">E00251616870121</f>
        <v>#NAME?</v>
      </c>
      <c r="B38975">
        <v>701</v>
      </c>
      <c r="C38975" t="s">
        <v>72</v>
      </c>
      <c r="D38975" s="1">
        <v>41211</v>
      </c>
      <c r="F38975">
        <v>6</v>
      </c>
      <c r="G38975">
        <v>4779</v>
      </c>
      <c r="H38975" t="s">
        <v>231</v>
      </c>
      <c r="J38975" t="s">
        <v>14</v>
      </c>
      <c r="K38975">
        <v>50</v>
      </c>
      <c r="L38975" t="s">
        <v>15</v>
      </c>
    </row>
    <row r="38976" spans="1:12">
      <c r="A38976" t="e">
        <f ca="1">E00251514725221</f>
        <v>#NAME?</v>
      </c>
      <c r="B38976">
        <v>7111</v>
      </c>
      <c r="C38976" t="s">
        <v>496</v>
      </c>
      <c r="D38976" s="1">
        <v>42271</v>
      </c>
      <c r="F38976">
        <v>1</v>
      </c>
      <c r="G38976">
        <v>84500</v>
      </c>
      <c r="H38976" t="s">
        <v>511</v>
      </c>
      <c r="I38976" t="s">
        <v>148</v>
      </c>
      <c r="J38976" t="s">
        <v>57</v>
      </c>
      <c r="K38976">
        <v>50</v>
      </c>
      <c r="L38976" t="s">
        <v>15</v>
      </c>
    </row>
    <row r="38977" spans="1:12">
      <c r="A38977" t="e">
        <f ca="1">E00251432270321</f>
        <v>#NAME?</v>
      </c>
      <c r="B38977">
        <v>6156</v>
      </c>
      <c r="C38977" t="s">
        <v>352</v>
      </c>
      <c r="D38977" s="1">
        <v>43070</v>
      </c>
      <c r="F38977">
        <v>2</v>
      </c>
      <c r="G38977">
        <v>60090</v>
      </c>
      <c r="H38977" t="s">
        <v>181</v>
      </c>
      <c r="J38977" t="s">
        <v>14</v>
      </c>
      <c r="K38977">
        <v>58</v>
      </c>
      <c r="L38977" t="s">
        <v>15</v>
      </c>
    </row>
    <row r="38978" spans="1:12">
      <c r="A38978" t="e">
        <f ca="1">E00251439554121</f>
        <v>#NAME?</v>
      </c>
      <c r="B38978">
        <v>1785</v>
      </c>
      <c r="C38978" t="s">
        <v>129</v>
      </c>
      <c r="D38978" s="1">
        <v>41144</v>
      </c>
      <c r="F38978">
        <v>1</v>
      </c>
      <c r="G38978">
        <v>1119</v>
      </c>
      <c r="H38978" t="s">
        <v>638</v>
      </c>
      <c r="J38978" t="s">
        <v>14</v>
      </c>
      <c r="K38978">
        <v>52</v>
      </c>
      <c r="L38978" t="s">
        <v>15</v>
      </c>
    </row>
    <row r="38979" spans="1:12">
      <c r="A38979" t="e">
        <f ca="1">E00251529478021</f>
        <v>#NAME?</v>
      </c>
      <c r="B38979">
        <v>151</v>
      </c>
      <c r="C38979" t="s">
        <v>381</v>
      </c>
      <c r="D38979" s="1">
        <v>42776</v>
      </c>
      <c r="F38979">
        <v>5</v>
      </c>
      <c r="G38979">
        <v>27800</v>
      </c>
      <c r="H38979" t="s">
        <v>145</v>
      </c>
      <c r="J38979" t="s">
        <v>14</v>
      </c>
      <c r="K38979">
        <v>61</v>
      </c>
      <c r="L38979" t="s">
        <v>15</v>
      </c>
    </row>
    <row r="38980" spans="1:12">
      <c r="A38980" t="e">
        <f ca="1">E00251531925021</f>
        <v>#NAME?</v>
      </c>
      <c r="B38980">
        <v>703</v>
      </c>
      <c r="C38980" t="s">
        <v>305</v>
      </c>
      <c r="D38980" s="1">
        <v>40974</v>
      </c>
      <c r="F38980">
        <v>2</v>
      </c>
      <c r="G38980">
        <v>3004</v>
      </c>
      <c r="H38980" t="s">
        <v>104</v>
      </c>
      <c r="J38980" t="s">
        <v>14</v>
      </c>
      <c r="K38980">
        <v>44</v>
      </c>
      <c r="L38980" t="s">
        <v>15</v>
      </c>
    </row>
    <row r="38981" spans="1:12">
      <c r="A38981" t="e">
        <f ca="1">E00251514580521</f>
        <v>#NAME?</v>
      </c>
      <c r="B38981">
        <v>444</v>
      </c>
      <c r="C38981" t="s">
        <v>819</v>
      </c>
      <c r="D38981" s="1">
        <v>41656</v>
      </c>
      <c r="F38981">
        <v>2</v>
      </c>
      <c r="G38981">
        <v>4019</v>
      </c>
      <c r="H38981" t="s">
        <v>26</v>
      </c>
      <c r="J38981" t="s">
        <v>14</v>
      </c>
      <c r="K38981">
        <v>46</v>
      </c>
      <c r="L38981" t="s">
        <v>15</v>
      </c>
    </row>
    <row r="38982" spans="1:12">
      <c r="A38982" t="e">
        <f ca="1">E00251616870121</f>
        <v>#NAME?</v>
      </c>
      <c r="B38982">
        <v>701</v>
      </c>
      <c r="C38982" t="s">
        <v>72</v>
      </c>
      <c r="D38982" s="1">
        <v>41676</v>
      </c>
      <c r="F38982">
        <v>2</v>
      </c>
      <c r="G38982">
        <v>7273</v>
      </c>
      <c r="H38982" t="s">
        <v>543</v>
      </c>
      <c r="J38982" t="s">
        <v>14</v>
      </c>
      <c r="K38982">
        <v>51</v>
      </c>
      <c r="L38982" t="s">
        <v>15</v>
      </c>
    </row>
    <row r="38983" spans="1:12">
      <c r="A38983" t="e">
        <f ca="1">E00251616870121</f>
        <v>#NAME?</v>
      </c>
      <c r="B38983">
        <v>701</v>
      </c>
      <c r="C38983" t="s">
        <v>72</v>
      </c>
      <c r="D38983" s="1">
        <v>41676</v>
      </c>
      <c r="F38983">
        <v>4</v>
      </c>
      <c r="G38983">
        <v>3003</v>
      </c>
      <c r="H38983" t="s">
        <v>824</v>
      </c>
      <c r="J38983" t="s">
        <v>14</v>
      </c>
      <c r="K38983">
        <v>51</v>
      </c>
      <c r="L38983" t="s">
        <v>15</v>
      </c>
    </row>
    <row r="38984" spans="1:12">
      <c r="A38984" t="e">
        <f ca="1">E00251531527121</f>
        <v>#NAME?</v>
      </c>
      <c r="B38984">
        <v>1786</v>
      </c>
      <c r="C38984" t="s">
        <v>37</v>
      </c>
      <c r="D38984" s="1">
        <v>41782</v>
      </c>
      <c r="F38984">
        <v>1</v>
      </c>
      <c r="G38984">
        <v>7242</v>
      </c>
      <c r="H38984" t="s">
        <v>93</v>
      </c>
      <c r="J38984" t="s">
        <v>14</v>
      </c>
      <c r="K38984">
        <v>63</v>
      </c>
      <c r="L38984" t="s">
        <v>15</v>
      </c>
    </row>
    <row r="38985" spans="1:12">
      <c r="A38985" t="e">
        <f ca="1">E00251432177821</f>
        <v>#NAME?</v>
      </c>
      <c r="B38985">
        <v>495</v>
      </c>
      <c r="C38985" t="s">
        <v>347</v>
      </c>
      <c r="D38985" s="1">
        <v>42145</v>
      </c>
      <c r="F38985">
        <v>1</v>
      </c>
      <c r="G38985">
        <v>2113</v>
      </c>
      <c r="H38985" t="s">
        <v>579</v>
      </c>
      <c r="J38985" t="s">
        <v>14</v>
      </c>
      <c r="K38985">
        <v>47</v>
      </c>
      <c r="L38985" t="s">
        <v>15</v>
      </c>
    </row>
    <row r="38986" spans="1:12">
      <c r="A38986" t="e">
        <f ca="1">E00251616870121</f>
        <v>#NAME?</v>
      </c>
      <c r="B38986">
        <v>701</v>
      </c>
      <c r="C38986" t="s">
        <v>72</v>
      </c>
      <c r="D38986" s="1">
        <v>42374</v>
      </c>
      <c r="F38986">
        <v>4</v>
      </c>
      <c r="G38986">
        <v>49390</v>
      </c>
      <c r="H38986" t="s">
        <v>59</v>
      </c>
      <c r="J38986" t="s">
        <v>14</v>
      </c>
      <c r="K38986">
        <v>53</v>
      </c>
      <c r="L38986" t="s">
        <v>15</v>
      </c>
    </row>
    <row r="38987" spans="1:12">
      <c r="A38987" t="e">
        <f ca="1">E00251616870121</f>
        <v>#NAME?</v>
      </c>
      <c r="B38987">
        <v>701</v>
      </c>
      <c r="C38987" t="s">
        <v>72</v>
      </c>
      <c r="D38987" s="1">
        <v>42381</v>
      </c>
      <c r="F38987">
        <v>6</v>
      </c>
      <c r="G38987">
        <v>4779</v>
      </c>
      <c r="H38987" t="s">
        <v>231</v>
      </c>
      <c r="J38987" t="s">
        <v>14</v>
      </c>
      <c r="K38987">
        <v>53</v>
      </c>
      <c r="L38987" t="s">
        <v>15</v>
      </c>
    </row>
    <row r="38988" spans="1:12">
      <c r="A38988" t="e">
        <f ca="1">E00251514287121</f>
        <v>#NAME?</v>
      </c>
      <c r="B38988">
        <v>7505</v>
      </c>
      <c r="C38988" t="s">
        <v>209</v>
      </c>
      <c r="D38988" s="1">
        <v>42726</v>
      </c>
      <c r="F38988">
        <v>5</v>
      </c>
      <c r="G38988">
        <v>29690</v>
      </c>
      <c r="H38988" t="s">
        <v>52</v>
      </c>
      <c r="J38988" t="s">
        <v>14</v>
      </c>
      <c r="K38988">
        <v>57</v>
      </c>
      <c r="L38988" t="s">
        <v>15</v>
      </c>
    </row>
    <row r="38989" spans="1:12">
      <c r="A38989" t="e">
        <f ca="1">E00251424846821</f>
        <v>#NAME?</v>
      </c>
      <c r="B38989">
        <v>122</v>
      </c>
      <c r="C38989" t="s">
        <v>522</v>
      </c>
      <c r="D38989" s="1">
        <v>41288</v>
      </c>
      <c r="F38989">
        <v>3</v>
      </c>
      <c r="G38989">
        <v>460</v>
      </c>
      <c r="H38989" t="s">
        <v>16</v>
      </c>
      <c r="J38989" t="s">
        <v>14</v>
      </c>
      <c r="K38989">
        <v>60</v>
      </c>
      <c r="L38989" t="s">
        <v>15</v>
      </c>
    </row>
    <row r="38990" spans="1:12">
      <c r="A38990" t="e">
        <f ca="1">E00251532291121</f>
        <v>#NAME?</v>
      </c>
      <c r="B38990">
        <v>497</v>
      </c>
      <c r="C38990" t="s">
        <v>141</v>
      </c>
      <c r="D38990" s="1">
        <v>42622</v>
      </c>
      <c r="F38990">
        <v>2</v>
      </c>
      <c r="G38990">
        <v>7292</v>
      </c>
      <c r="H38990" t="s">
        <v>189</v>
      </c>
      <c r="J38990" t="s">
        <v>14</v>
      </c>
      <c r="K38990">
        <v>61</v>
      </c>
      <c r="L38990" t="s">
        <v>15</v>
      </c>
    </row>
    <row r="38991" spans="1:12">
      <c r="A38991" t="e">
        <f ca="1">E00251518582921</f>
        <v>#NAME?</v>
      </c>
      <c r="B38991">
        <v>275</v>
      </c>
      <c r="C38991" t="s">
        <v>444</v>
      </c>
      <c r="D38991" s="1">
        <v>41555</v>
      </c>
      <c r="F38991">
        <v>2</v>
      </c>
      <c r="G38991">
        <v>7279</v>
      </c>
      <c r="H38991" t="s">
        <v>551</v>
      </c>
      <c r="J38991" t="s">
        <v>14</v>
      </c>
      <c r="K38991">
        <v>49</v>
      </c>
      <c r="L38991" t="s">
        <v>15</v>
      </c>
    </row>
    <row r="38992" spans="1:12">
      <c r="A38992" t="e">
        <f ca="1">E00251531925021</f>
        <v>#NAME?</v>
      </c>
      <c r="B38992">
        <v>703</v>
      </c>
      <c r="C38992" t="s">
        <v>305</v>
      </c>
      <c r="D38992" s="1">
        <v>42829</v>
      </c>
      <c r="F38992">
        <v>4</v>
      </c>
      <c r="G38992">
        <v>5533</v>
      </c>
      <c r="H38992" t="s">
        <v>537</v>
      </c>
      <c r="J38992" t="s">
        <v>14</v>
      </c>
      <c r="K38992">
        <v>49</v>
      </c>
      <c r="L38992" t="s">
        <v>15</v>
      </c>
    </row>
    <row r="38993" spans="1:12">
      <c r="A38993" t="e">
        <f ca="1">E00251619843321</f>
        <v>#NAME?</v>
      </c>
      <c r="B38993">
        <v>1273</v>
      </c>
      <c r="C38993" t="s">
        <v>28</v>
      </c>
      <c r="D38993" s="1">
        <v>42334</v>
      </c>
      <c r="F38993">
        <v>1</v>
      </c>
      <c r="G38993">
        <v>37520</v>
      </c>
      <c r="H38993" t="s">
        <v>1276</v>
      </c>
      <c r="J38993" t="s">
        <v>14</v>
      </c>
      <c r="K38993">
        <v>52</v>
      </c>
      <c r="L38993" t="s">
        <v>15</v>
      </c>
    </row>
    <row r="38994" spans="1:12">
      <c r="A38994" t="e">
        <f ca="1">E00251417957321</f>
        <v>#NAME?</v>
      </c>
      <c r="B38994">
        <v>68</v>
      </c>
      <c r="C38994" t="s">
        <v>657</v>
      </c>
      <c r="D38994" s="1">
        <v>42426</v>
      </c>
      <c r="F38994">
        <v>1</v>
      </c>
      <c r="G38994">
        <v>78659</v>
      </c>
      <c r="H38994" t="s">
        <v>46</v>
      </c>
      <c r="J38994" t="s">
        <v>14</v>
      </c>
      <c r="K38994">
        <v>42</v>
      </c>
      <c r="L38994" t="s">
        <v>22</v>
      </c>
    </row>
    <row r="38995" spans="1:12">
      <c r="A38995" t="e">
        <f ca="1">E00251531925021</f>
        <v>#NAME?</v>
      </c>
      <c r="B38995">
        <v>703</v>
      </c>
      <c r="C38995" t="s">
        <v>305</v>
      </c>
      <c r="D38995" s="1">
        <v>43081</v>
      </c>
      <c r="F38995">
        <v>4</v>
      </c>
      <c r="G38995">
        <v>5533</v>
      </c>
      <c r="H38995" t="s">
        <v>537</v>
      </c>
      <c r="J38995" t="s">
        <v>14</v>
      </c>
      <c r="K38995">
        <v>50</v>
      </c>
      <c r="L38995" t="s">
        <v>15</v>
      </c>
    </row>
    <row r="38996" spans="1:12">
      <c r="A38996" t="e">
        <f ca="1">E00251432157821</f>
        <v>#NAME?</v>
      </c>
      <c r="B38996">
        <v>497</v>
      </c>
      <c r="C38996" t="s">
        <v>141</v>
      </c>
      <c r="D38996" s="1">
        <v>40987</v>
      </c>
      <c r="F38996">
        <v>1</v>
      </c>
      <c r="G38996">
        <v>25000</v>
      </c>
      <c r="H38996" t="s">
        <v>178</v>
      </c>
      <c r="J38996" t="s">
        <v>14</v>
      </c>
      <c r="K38996">
        <v>59</v>
      </c>
      <c r="L38996" t="s">
        <v>15</v>
      </c>
    </row>
    <row r="38997" spans="1:12">
      <c r="A38997" t="e">
        <f ca="1">E00251417957321</f>
        <v>#NAME?</v>
      </c>
      <c r="B38997">
        <v>68</v>
      </c>
      <c r="C38997" t="s">
        <v>657</v>
      </c>
      <c r="D38997" s="1">
        <v>42769</v>
      </c>
      <c r="F38997">
        <v>2</v>
      </c>
      <c r="G38997">
        <v>7910</v>
      </c>
      <c r="H38997" t="s">
        <v>296</v>
      </c>
      <c r="J38997" t="s">
        <v>14</v>
      </c>
      <c r="K38997">
        <v>43</v>
      </c>
      <c r="L38997" t="s">
        <v>22</v>
      </c>
    </row>
    <row r="38998" spans="1:12">
      <c r="A38998" t="e">
        <f ca="1">E00251518585821</f>
        <v>#NAME?</v>
      </c>
      <c r="B38998">
        <v>295</v>
      </c>
      <c r="C38998" t="s">
        <v>435</v>
      </c>
      <c r="D38998" s="1">
        <v>42450</v>
      </c>
      <c r="F38998">
        <v>1</v>
      </c>
      <c r="G38998">
        <v>78609</v>
      </c>
      <c r="H38998" t="s">
        <v>240</v>
      </c>
      <c r="J38998" t="s">
        <v>14</v>
      </c>
      <c r="K38998">
        <v>62</v>
      </c>
      <c r="L38998" t="s">
        <v>22</v>
      </c>
    </row>
    <row r="38999" spans="1:12">
      <c r="A38999" t="e">
        <f ca="1">E00251518585821</f>
        <v>#NAME?</v>
      </c>
      <c r="B38999">
        <v>296</v>
      </c>
      <c r="C38999" t="s">
        <v>119</v>
      </c>
      <c r="D38999" s="1">
        <v>41439</v>
      </c>
      <c r="F38999">
        <v>2</v>
      </c>
      <c r="G38999">
        <v>2449</v>
      </c>
      <c r="H38999" t="s">
        <v>53</v>
      </c>
      <c r="J38999" t="s">
        <v>14</v>
      </c>
      <c r="K38999">
        <v>60</v>
      </c>
      <c r="L38999" t="s">
        <v>15</v>
      </c>
    </row>
    <row r="39000" spans="1:12">
      <c r="A39000" t="e">
        <f ca="1">E00251518585821</f>
        <v>#NAME?</v>
      </c>
      <c r="B39000">
        <v>295</v>
      </c>
      <c r="C39000" t="s">
        <v>435</v>
      </c>
      <c r="D39000" s="1">
        <v>42688</v>
      </c>
      <c r="F39000">
        <v>2</v>
      </c>
      <c r="G39000">
        <v>72631</v>
      </c>
      <c r="H39000" t="s">
        <v>142</v>
      </c>
      <c r="J39000" t="s">
        <v>14</v>
      </c>
      <c r="K39000">
        <v>63</v>
      </c>
      <c r="L39000" t="s">
        <v>15</v>
      </c>
    </row>
    <row r="39001" spans="1:12">
      <c r="A39001" t="e">
        <f ca="1">E00251532291121</f>
        <v>#NAME?</v>
      </c>
      <c r="B39001">
        <v>497</v>
      </c>
      <c r="C39001" t="s">
        <v>141</v>
      </c>
      <c r="D39001" s="1">
        <v>42373</v>
      </c>
      <c r="F39001">
        <v>1</v>
      </c>
      <c r="G39001">
        <v>78609</v>
      </c>
      <c r="H39001" t="s">
        <v>240</v>
      </c>
      <c r="J39001" t="s">
        <v>14</v>
      </c>
      <c r="K39001">
        <v>60</v>
      </c>
      <c r="L39001" t="s">
        <v>22</v>
      </c>
    </row>
    <row r="39002" spans="1:12">
      <c r="A39002" t="e">
        <f ca="1">E00251532291121</f>
        <v>#NAME?</v>
      </c>
      <c r="B39002">
        <v>497</v>
      </c>
      <c r="C39002" t="s">
        <v>141</v>
      </c>
      <c r="D39002" s="1">
        <v>42485</v>
      </c>
      <c r="F39002">
        <v>1</v>
      </c>
      <c r="G39002">
        <v>51889</v>
      </c>
      <c r="H39002" t="s">
        <v>256</v>
      </c>
      <c r="J39002" t="s">
        <v>14</v>
      </c>
      <c r="K39002">
        <v>61</v>
      </c>
      <c r="L39002" t="s">
        <v>15</v>
      </c>
    </row>
    <row r="39003" spans="1:12">
      <c r="A39003" t="e">
        <f ca="1">E00251616870121</f>
        <v>#NAME?</v>
      </c>
      <c r="B39003">
        <v>701</v>
      </c>
      <c r="C39003" t="s">
        <v>72</v>
      </c>
      <c r="D39003" s="1">
        <v>42825</v>
      </c>
      <c r="F39003">
        <v>5</v>
      </c>
      <c r="G39003">
        <v>2889</v>
      </c>
      <c r="H39003" t="s">
        <v>595</v>
      </c>
      <c r="J39003" t="s">
        <v>14</v>
      </c>
      <c r="K39003">
        <v>55</v>
      </c>
      <c r="L39003" t="s">
        <v>15</v>
      </c>
    </row>
    <row r="39004" spans="1:12">
      <c r="A39004" t="e">
        <f ca="1">E00251532291121</f>
        <v>#NAME?</v>
      </c>
      <c r="B39004">
        <v>497</v>
      </c>
      <c r="C39004" t="s">
        <v>141</v>
      </c>
      <c r="D39004" s="1">
        <v>42859</v>
      </c>
      <c r="F39004">
        <v>5</v>
      </c>
      <c r="G39004">
        <v>2720</v>
      </c>
      <c r="H39004" t="s">
        <v>65</v>
      </c>
      <c r="J39004" t="s">
        <v>14</v>
      </c>
      <c r="K39004">
        <v>62</v>
      </c>
      <c r="L39004" t="s">
        <v>15</v>
      </c>
    </row>
    <row r="39005" spans="1:12">
      <c r="A39005" t="e">
        <f ca="1">E00251616870121</f>
        <v>#NAME?</v>
      </c>
      <c r="B39005">
        <v>701</v>
      </c>
      <c r="C39005" t="s">
        <v>72</v>
      </c>
      <c r="D39005" s="1">
        <v>42986</v>
      </c>
      <c r="F39005">
        <v>5</v>
      </c>
      <c r="G39005">
        <v>2889</v>
      </c>
      <c r="H39005" t="s">
        <v>595</v>
      </c>
      <c r="J39005" t="s">
        <v>14</v>
      </c>
      <c r="K39005">
        <v>55</v>
      </c>
      <c r="L39005" t="s">
        <v>15</v>
      </c>
    </row>
    <row r="39006" spans="1:12">
      <c r="A39006" t="e">
        <f ca="1">E00251432157821</f>
        <v>#NAME?</v>
      </c>
      <c r="B39006">
        <v>497</v>
      </c>
      <c r="C39006" t="s">
        <v>141</v>
      </c>
      <c r="D39006" s="1">
        <v>41053</v>
      </c>
      <c r="F39006">
        <v>1</v>
      </c>
      <c r="G39006">
        <v>2809</v>
      </c>
      <c r="H39006" t="s">
        <v>90</v>
      </c>
      <c r="J39006" t="s">
        <v>14</v>
      </c>
      <c r="K39006">
        <v>59</v>
      </c>
      <c r="L39006" t="s">
        <v>15</v>
      </c>
    </row>
    <row r="39007" spans="1:12">
      <c r="A39007" t="e">
        <f ca="1">E00251529551021</f>
        <v>#NAME?</v>
      </c>
      <c r="B39007">
        <v>201</v>
      </c>
      <c r="C39007" t="s">
        <v>636</v>
      </c>
      <c r="D39007" s="1">
        <v>41374</v>
      </c>
      <c r="F39007">
        <v>2</v>
      </c>
      <c r="G39007">
        <v>4660</v>
      </c>
      <c r="H39007" t="s">
        <v>215</v>
      </c>
      <c r="J39007" t="s">
        <v>14</v>
      </c>
      <c r="K39007">
        <v>46</v>
      </c>
      <c r="L39007" t="s">
        <v>15</v>
      </c>
    </row>
    <row r="39008" spans="1:12">
      <c r="A39008" t="e">
        <f ca="1">E00251518585821</f>
        <v>#NAME?</v>
      </c>
      <c r="B39008">
        <v>296</v>
      </c>
      <c r="C39008" t="s">
        <v>119</v>
      </c>
      <c r="D39008" s="1">
        <v>41439</v>
      </c>
      <c r="F39008">
        <v>1</v>
      </c>
      <c r="G39008">
        <v>2722</v>
      </c>
      <c r="H39008" t="s">
        <v>339</v>
      </c>
      <c r="J39008" t="s">
        <v>14</v>
      </c>
      <c r="K39008">
        <v>60</v>
      </c>
      <c r="L39008" t="s">
        <v>15</v>
      </c>
    </row>
    <row r="39009" spans="1:12">
      <c r="A39009" t="e">
        <f ca="1">E00251532630321</f>
        <v>#NAME?</v>
      </c>
      <c r="B39009">
        <v>490</v>
      </c>
      <c r="C39009" t="s">
        <v>158</v>
      </c>
      <c r="D39009" s="1">
        <v>41935</v>
      </c>
      <c r="F39009">
        <v>1</v>
      </c>
      <c r="G39009">
        <v>5198</v>
      </c>
      <c r="H39009" t="s">
        <v>200</v>
      </c>
      <c r="J39009" t="s">
        <v>14</v>
      </c>
      <c r="K39009">
        <v>62</v>
      </c>
      <c r="L39009" t="s">
        <v>15</v>
      </c>
    </row>
    <row r="39010" spans="1:12">
      <c r="A39010" t="e">
        <f ca="1">E00251532291121</f>
        <v>#NAME?</v>
      </c>
      <c r="B39010">
        <v>497</v>
      </c>
      <c r="C39010" t="s">
        <v>141</v>
      </c>
      <c r="D39010" s="1">
        <v>42937</v>
      </c>
      <c r="F39010">
        <v>1</v>
      </c>
      <c r="G39010">
        <v>4019</v>
      </c>
      <c r="H39010" t="s">
        <v>26</v>
      </c>
      <c r="J39010" t="s">
        <v>14</v>
      </c>
      <c r="K39010">
        <v>62</v>
      </c>
      <c r="L39010" t="s">
        <v>15</v>
      </c>
    </row>
    <row r="39011" spans="1:12">
      <c r="A39011" t="e">
        <f ca="1">E00251529478021</f>
        <v>#NAME?</v>
      </c>
      <c r="B39011">
        <v>151</v>
      </c>
      <c r="C39011" t="s">
        <v>381</v>
      </c>
      <c r="D39011" s="1">
        <v>41535</v>
      </c>
      <c r="F39011">
        <v>2</v>
      </c>
      <c r="G39011">
        <v>4019</v>
      </c>
      <c r="H39011" t="s">
        <v>26</v>
      </c>
      <c r="J39011" t="s">
        <v>14</v>
      </c>
      <c r="K39011">
        <v>57</v>
      </c>
      <c r="L39011" t="s">
        <v>15</v>
      </c>
    </row>
    <row r="39012" spans="1:12">
      <c r="A39012" t="e">
        <f ca="1">E00251529551021</f>
        <v>#NAME?</v>
      </c>
      <c r="B39012">
        <v>201</v>
      </c>
      <c r="C39012" t="s">
        <v>636</v>
      </c>
      <c r="D39012" s="1">
        <v>41103</v>
      </c>
      <c r="F39012">
        <v>1</v>
      </c>
      <c r="G39012">
        <v>72740</v>
      </c>
      <c r="H39012" t="s">
        <v>726</v>
      </c>
      <c r="J39012" t="s">
        <v>14</v>
      </c>
      <c r="K39012">
        <v>45</v>
      </c>
      <c r="L39012" t="s">
        <v>15</v>
      </c>
    </row>
    <row r="39013" spans="1:12">
      <c r="A39013" t="e">
        <f ca="1">E00251529551021</f>
        <v>#NAME?</v>
      </c>
      <c r="B39013">
        <v>201</v>
      </c>
      <c r="C39013" t="s">
        <v>636</v>
      </c>
      <c r="D39013" s="1">
        <v>41403</v>
      </c>
      <c r="F39013">
        <v>1</v>
      </c>
      <c r="G39013">
        <v>4779</v>
      </c>
      <c r="H39013" t="s">
        <v>231</v>
      </c>
      <c r="J39013" t="s">
        <v>14</v>
      </c>
      <c r="K39013">
        <v>46</v>
      </c>
      <c r="L39013" t="s">
        <v>15</v>
      </c>
    </row>
    <row r="39014" spans="1:12">
      <c r="A39014" t="e">
        <f ca="1">E00251526889621</f>
        <v>#NAME?</v>
      </c>
      <c r="B39014">
        <v>10</v>
      </c>
      <c r="C39014" t="s">
        <v>18</v>
      </c>
      <c r="D39014" s="1">
        <v>42852</v>
      </c>
      <c r="F39014">
        <v>1</v>
      </c>
      <c r="G39014">
        <v>7880</v>
      </c>
      <c r="H39014" t="s">
        <v>213</v>
      </c>
      <c r="J39014" t="s">
        <v>14</v>
      </c>
      <c r="K39014">
        <v>52</v>
      </c>
      <c r="L39014" t="s">
        <v>22</v>
      </c>
    </row>
    <row r="39015" spans="1:12">
      <c r="A39015" t="e">
        <f ca="1">E00251526889621</f>
        <v>#NAME?</v>
      </c>
      <c r="B39015">
        <v>10</v>
      </c>
      <c r="C39015" t="s">
        <v>18</v>
      </c>
      <c r="D39015" s="1">
        <v>42885</v>
      </c>
      <c r="F39015">
        <v>1</v>
      </c>
      <c r="G39015">
        <v>7880</v>
      </c>
      <c r="H39015" t="s">
        <v>213</v>
      </c>
      <c r="J39015" t="s">
        <v>14</v>
      </c>
      <c r="K39015">
        <v>52</v>
      </c>
      <c r="L39015" t="s">
        <v>22</v>
      </c>
    </row>
    <row r="39016" spans="1:12">
      <c r="A39016" t="e">
        <f ca="1">E00251716498121</f>
        <v>#NAME?</v>
      </c>
      <c r="B39016">
        <v>481</v>
      </c>
      <c r="C39016" t="s">
        <v>402</v>
      </c>
      <c r="D39016" s="1">
        <v>41646</v>
      </c>
      <c r="F39016">
        <v>1</v>
      </c>
      <c r="G39016">
        <v>78050</v>
      </c>
      <c r="H39016" t="s">
        <v>197</v>
      </c>
      <c r="J39016" t="s">
        <v>14</v>
      </c>
      <c r="K39016">
        <v>38</v>
      </c>
      <c r="L39016" t="s">
        <v>22</v>
      </c>
    </row>
    <row r="39017" spans="1:12">
      <c r="A39017" t="e">
        <f ca="1">E00251514287121</f>
        <v>#NAME?</v>
      </c>
      <c r="B39017">
        <v>7504</v>
      </c>
      <c r="C39017" t="s">
        <v>162</v>
      </c>
      <c r="D39017" s="1">
        <v>41821</v>
      </c>
      <c r="F39017">
        <v>1</v>
      </c>
      <c r="G39017">
        <v>4019</v>
      </c>
      <c r="H39017" t="s">
        <v>26</v>
      </c>
      <c r="J39017" t="s">
        <v>14</v>
      </c>
      <c r="K39017">
        <v>54</v>
      </c>
      <c r="L39017" t="s">
        <v>15</v>
      </c>
    </row>
    <row r="39018" spans="1:12">
      <c r="A39018" t="e">
        <f ca="1">E00251716498121</f>
        <v>#NAME?</v>
      </c>
      <c r="B39018">
        <v>481</v>
      </c>
      <c r="C39018" t="s">
        <v>402</v>
      </c>
      <c r="D39018" s="1">
        <v>42863</v>
      </c>
      <c r="F39018">
        <v>1</v>
      </c>
      <c r="G39018">
        <v>7089</v>
      </c>
      <c r="H39018" t="s">
        <v>487</v>
      </c>
      <c r="J39018" t="s">
        <v>14</v>
      </c>
      <c r="K39018">
        <v>41</v>
      </c>
      <c r="L39018" t="s">
        <v>15</v>
      </c>
    </row>
    <row r="39019" spans="1:12">
      <c r="A39019" t="e">
        <f ca="1">E00251532291121</f>
        <v>#NAME?</v>
      </c>
      <c r="B39019">
        <v>497</v>
      </c>
      <c r="C39019" t="s">
        <v>141</v>
      </c>
      <c r="D39019" s="1">
        <v>42160</v>
      </c>
      <c r="F39019">
        <v>4</v>
      </c>
      <c r="G39019">
        <v>2720</v>
      </c>
      <c r="H39019" t="s">
        <v>65</v>
      </c>
      <c r="J39019" t="s">
        <v>14</v>
      </c>
      <c r="K39019">
        <v>60</v>
      </c>
      <c r="L39019" t="s">
        <v>15</v>
      </c>
    </row>
    <row r="39020" spans="1:12">
      <c r="A39020" t="e">
        <f ca="1">E00251532291121</f>
        <v>#NAME?</v>
      </c>
      <c r="B39020">
        <v>497</v>
      </c>
      <c r="C39020" t="s">
        <v>141</v>
      </c>
      <c r="D39020" s="1">
        <v>43089</v>
      </c>
      <c r="F39020">
        <v>6</v>
      </c>
      <c r="G39020">
        <v>7962</v>
      </c>
      <c r="H39020" t="s">
        <v>111</v>
      </c>
      <c r="J39020" t="s">
        <v>14</v>
      </c>
      <c r="K39020">
        <v>62</v>
      </c>
      <c r="L39020" t="s">
        <v>22</v>
      </c>
    </row>
    <row r="39021" spans="1:12">
      <c r="A39021" t="e">
        <f ca="1">E00251626524421</f>
        <v>#NAME?</v>
      </c>
      <c r="B39021">
        <v>297</v>
      </c>
      <c r="C39021" t="s">
        <v>411</v>
      </c>
      <c r="D39021" s="1">
        <v>40981</v>
      </c>
      <c r="F39021">
        <v>5</v>
      </c>
      <c r="G39021">
        <v>73390</v>
      </c>
      <c r="H39021" t="s">
        <v>66</v>
      </c>
      <c r="J39021" t="s">
        <v>14</v>
      </c>
      <c r="K39021">
        <v>41</v>
      </c>
      <c r="L39021" t="s">
        <v>15</v>
      </c>
    </row>
    <row r="39022" spans="1:12">
      <c r="A39022" t="e">
        <f ca="1">E00251626524421</f>
        <v>#NAME?</v>
      </c>
      <c r="B39022">
        <v>297</v>
      </c>
      <c r="C39022" t="s">
        <v>411</v>
      </c>
      <c r="D39022" s="1">
        <v>42409</v>
      </c>
      <c r="F39022">
        <v>2</v>
      </c>
      <c r="G39022">
        <v>4019</v>
      </c>
      <c r="H39022" t="s">
        <v>26</v>
      </c>
      <c r="J39022" t="s">
        <v>14</v>
      </c>
      <c r="K39022">
        <v>45</v>
      </c>
      <c r="L39022" t="s">
        <v>15</v>
      </c>
    </row>
    <row r="39023" spans="1:12">
      <c r="A39023" t="e">
        <f ca="1">E00251514725221</f>
        <v>#NAME?</v>
      </c>
      <c r="B39023">
        <v>481</v>
      </c>
      <c r="C39023" t="s">
        <v>402</v>
      </c>
      <c r="D39023" s="1">
        <v>41682</v>
      </c>
      <c r="F39023">
        <v>5</v>
      </c>
      <c r="G39023">
        <v>27800</v>
      </c>
      <c r="H39023" t="s">
        <v>145</v>
      </c>
      <c r="J39023" t="s">
        <v>14</v>
      </c>
      <c r="K39023">
        <v>48</v>
      </c>
      <c r="L39023" t="s">
        <v>15</v>
      </c>
    </row>
    <row r="39024" spans="1:12">
      <c r="A39024" t="e">
        <f ca="1">E00251514725221</f>
        <v>#NAME?</v>
      </c>
      <c r="B39024">
        <v>485</v>
      </c>
      <c r="C39024" t="s">
        <v>241</v>
      </c>
      <c r="D39024" s="1">
        <v>42404</v>
      </c>
      <c r="F39024">
        <v>5</v>
      </c>
      <c r="G39024">
        <v>73390</v>
      </c>
      <c r="H39024" t="s">
        <v>66</v>
      </c>
      <c r="J39024" t="s">
        <v>14</v>
      </c>
      <c r="K39024">
        <v>50</v>
      </c>
      <c r="L39024" t="s">
        <v>15</v>
      </c>
    </row>
    <row r="39025" spans="1:12">
      <c r="A39025" t="e">
        <f ca="1">E00251514725221</f>
        <v>#NAME?</v>
      </c>
      <c r="B39025">
        <v>485</v>
      </c>
      <c r="C39025" t="s">
        <v>241</v>
      </c>
      <c r="D39025" s="1">
        <v>43080</v>
      </c>
      <c r="F39025">
        <v>3</v>
      </c>
      <c r="G39025">
        <v>2139</v>
      </c>
      <c r="H39025" t="s">
        <v>660</v>
      </c>
      <c r="J39025" t="s">
        <v>14</v>
      </c>
      <c r="K39025">
        <v>52</v>
      </c>
      <c r="L39025" t="s">
        <v>15</v>
      </c>
    </row>
    <row r="39026" spans="1:12">
      <c r="A39026" t="e">
        <f ca="1">E00251512504921</f>
        <v>#NAME?</v>
      </c>
      <c r="B39026">
        <v>47</v>
      </c>
      <c r="C39026" t="s">
        <v>494</v>
      </c>
      <c r="D39026" s="1">
        <v>40980</v>
      </c>
      <c r="F39026">
        <v>4</v>
      </c>
      <c r="G39026">
        <v>49120</v>
      </c>
      <c r="H39026" t="s">
        <v>168</v>
      </c>
      <c r="J39026" t="s">
        <v>14</v>
      </c>
      <c r="K39026">
        <v>49</v>
      </c>
      <c r="L39026" t="s">
        <v>15</v>
      </c>
    </row>
    <row r="39027" spans="1:12">
      <c r="A39027" t="e">
        <f ca="1">E00251518890621</f>
        <v>#NAME?</v>
      </c>
      <c r="B39027">
        <v>290</v>
      </c>
      <c r="C39027" t="s">
        <v>449</v>
      </c>
      <c r="D39027" s="1">
        <v>41484</v>
      </c>
      <c r="F39027">
        <v>3</v>
      </c>
      <c r="G39027">
        <v>5921</v>
      </c>
      <c r="H39027" t="s">
        <v>680</v>
      </c>
      <c r="J39027" t="s">
        <v>14</v>
      </c>
      <c r="K39027">
        <v>58</v>
      </c>
      <c r="L39027" t="s">
        <v>15</v>
      </c>
    </row>
    <row r="39028" spans="1:12">
      <c r="A39028" t="e">
        <f ca="1">E00251432270321</f>
        <v>#NAME?</v>
      </c>
      <c r="B39028">
        <v>488</v>
      </c>
      <c r="C39028" t="s">
        <v>401</v>
      </c>
      <c r="D39028" s="1">
        <v>42691</v>
      </c>
      <c r="F39028">
        <v>1</v>
      </c>
      <c r="G39028">
        <v>477</v>
      </c>
      <c r="H39028" t="s">
        <v>615</v>
      </c>
      <c r="J39028" t="s">
        <v>14</v>
      </c>
      <c r="K39028">
        <v>57</v>
      </c>
      <c r="L39028" t="s">
        <v>15</v>
      </c>
    </row>
    <row r="39029" spans="1:12">
      <c r="A39029" t="e">
        <f ca="1">E00251531964221</f>
        <v>#NAME?</v>
      </c>
      <c r="B39029">
        <v>494</v>
      </c>
      <c r="C39029" t="s">
        <v>63</v>
      </c>
      <c r="D39029" s="1">
        <v>41680</v>
      </c>
      <c r="F39029">
        <v>2</v>
      </c>
      <c r="G39029">
        <v>4019</v>
      </c>
      <c r="H39029" t="s">
        <v>26</v>
      </c>
      <c r="J39029" t="s">
        <v>14</v>
      </c>
      <c r="K39029">
        <v>43</v>
      </c>
      <c r="L39029" t="s">
        <v>15</v>
      </c>
    </row>
    <row r="39030" spans="1:12">
      <c r="A39030" t="e">
        <f ca="1">E00251427391321</f>
        <v>#NAME?</v>
      </c>
      <c r="B39030">
        <v>28</v>
      </c>
      <c r="C39030" t="s">
        <v>153</v>
      </c>
      <c r="D39030" s="1">
        <v>41723</v>
      </c>
      <c r="F39030">
        <v>2</v>
      </c>
      <c r="G39030">
        <v>7962</v>
      </c>
      <c r="H39030" t="s">
        <v>111</v>
      </c>
      <c r="J39030" t="s">
        <v>14</v>
      </c>
      <c r="K39030">
        <v>47</v>
      </c>
      <c r="L39030" t="s">
        <v>22</v>
      </c>
    </row>
    <row r="39031" spans="1:12">
      <c r="A39031" t="e">
        <f ca="1">E00251427391321</f>
        <v>#NAME?</v>
      </c>
      <c r="B39031">
        <v>28</v>
      </c>
      <c r="C39031" t="s">
        <v>153</v>
      </c>
      <c r="D39031" s="1">
        <v>42790</v>
      </c>
      <c r="F39031">
        <v>1</v>
      </c>
      <c r="G39031">
        <v>2729</v>
      </c>
      <c r="H39031" t="s">
        <v>115</v>
      </c>
      <c r="J39031" t="s">
        <v>14</v>
      </c>
      <c r="K39031">
        <v>50</v>
      </c>
      <c r="L39031" t="s">
        <v>15</v>
      </c>
    </row>
    <row r="39032" spans="1:12">
      <c r="A39032" t="e">
        <f ca="1">E00251512504921</f>
        <v>#NAME?</v>
      </c>
      <c r="B39032">
        <v>47</v>
      </c>
      <c r="C39032" t="s">
        <v>494</v>
      </c>
      <c r="D39032" s="1">
        <v>41954</v>
      </c>
      <c r="F39032">
        <v>2</v>
      </c>
      <c r="G39032">
        <v>4019</v>
      </c>
      <c r="H39032" t="s">
        <v>26</v>
      </c>
      <c r="J39032" t="s">
        <v>14</v>
      </c>
      <c r="K39032">
        <v>52</v>
      </c>
      <c r="L39032" t="s">
        <v>15</v>
      </c>
    </row>
    <row r="39033" spans="1:12">
      <c r="A39033" t="e">
        <f ca="1">E00251512504921</f>
        <v>#NAME?</v>
      </c>
      <c r="B39033">
        <v>47</v>
      </c>
      <c r="C39033" t="s">
        <v>494</v>
      </c>
      <c r="D39033" s="1">
        <v>42066</v>
      </c>
      <c r="F39033">
        <v>2</v>
      </c>
      <c r="G39033">
        <v>4019</v>
      </c>
      <c r="H39033" t="s">
        <v>26</v>
      </c>
      <c r="J39033" t="s">
        <v>14</v>
      </c>
      <c r="K39033">
        <v>52</v>
      </c>
      <c r="L39033" t="s">
        <v>15</v>
      </c>
    </row>
    <row r="39034" spans="1:12">
      <c r="A39034" t="e">
        <f ca="1">E00251512504921</f>
        <v>#NAME?</v>
      </c>
      <c r="B39034">
        <v>47</v>
      </c>
      <c r="C39034" t="s">
        <v>494</v>
      </c>
      <c r="D39034" s="1">
        <v>42149</v>
      </c>
      <c r="F39034">
        <v>3</v>
      </c>
      <c r="G39034">
        <v>49300</v>
      </c>
      <c r="H39034" t="s">
        <v>228</v>
      </c>
      <c r="J39034" t="s">
        <v>14</v>
      </c>
      <c r="K39034">
        <v>52</v>
      </c>
      <c r="L39034" t="s">
        <v>15</v>
      </c>
    </row>
    <row r="39035" spans="1:12">
      <c r="A39035" t="e">
        <f ca="1">E00251512504921</f>
        <v>#NAME?</v>
      </c>
      <c r="B39035">
        <v>71</v>
      </c>
      <c r="C39035" t="s">
        <v>258</v>
      </c>
      <c r="D39035" s="1">
        <v>41902</v>
      </c>
      <c r="F39035">
        <v>2</v>
      </c>
      <c r="G39035">
        <v>49300</v>
      </c>
      <c r="H39035" t="s">
        <v>228</v>
      </c>
      <c r="I39035" t="s">
        <v>148</v>
      </c>
      <c r="J39035" t="s">
        <v>57</v>
      </c>
      <c r="K39035">
        <v>51</v>
      </c>
      <c r="L39035" t="s">
        <v>15</v>
      </c>
    </row>
    <row r="39036" spans="1:12">
      <c r="A39036" t="e">
        <f ca="1">E00251532392921</f>
        <v>#NAME?</v>
      </c>
      <c r="B39036">
        <v>494</v>
      </c>
      <c r="C39036" t="s">
        <v>63</v>
      </c>
      <c r="D39036" s="1">
        <v>41593</v>
      </c>
      <c r="F39036">
        <v>3</v>
      </c>
      <c r="G39036">
        <v>2564</v>
      </c>
      <c r="H39036" t="s">
        <v>1425</v>
      </c>
      <c r="J39036" t="s">
        <v>14</v>
      </c>
      <c r="K39036">
        <v>38</v>
      </c>
      <c r="L39036" t="s">
        <v>15</v>
      </c>
    </row>
    <row r="39037" spans="1:12">
      <c r="A39037" t="e">
        <f ca="1">E00251532392921</f>
        <v>#NAME?</v>
      </c>
      <c r="B39037">
        <v>494</v>
      </c>
      <c r="C39037" t="s">
        <v>63</v>
      </c>
      <c r="D39037" s="1">
        <v>41668</v>
      </c>
      <c r="F39037">
        <v>2</v>
      </c>
      <c r="G39037">
        <v>7061</v>
      </c>
      <c r="H39037" t="s">
        <v>408</v>
      </c>
      <c r="J39037" t="s">
        <v>14</v>
      </c>
      <c r="K39037">
        <v>38</v>
      </c>
      <c r="L39037" t="s">
        <v>15</v>
      </c>
    </row>
    <row r="39038" spans="1:12">
      <c r="A39038" t="e">
        <f ca="1">E00251429396721</f>
        <v>#NAME?</v>
      </c>
      <c r="B39038">
        <v>695</v>
      </c>
      <c r="C39038" t="s">
        <v>257</v>
      </c>
      <c r="D39038" s="1">
        <v>41452</v>
      </c>
      <c r="F39038">
        <v>3</v>
      </c>
      <c r="G39038">
        <v>53019</v>
      </c>
      <c r="H39038" t="s">
        <v>304</v>
      </c>
      <c r="J39038" t="s">
        <v>14</v>
      </c>
      <c r="K39038">
        <v>53</v>
      </c>
      <c r="L39038" t="s">
        <v>15</v>
      </c>
    </row>
    <row r="39039" spans="1:12">
      <c r="A39039" t="e">
        <f ca="1">E00251429396721</f>
        <v>#NAME?</v>
      </c>
      <c r="B39039">
        <v>753</v>
      </c>
      <c r="C39039" t="s">
        <v>545</v>
      </c>
      <c r="D39039" s="1">
        <v>41962</v>
      </c>
      <c r="F39039">
        <v>2</v>
      </c>
      <c r="G39039">
        <v>8020</v>
      </c>
      <c r="H39039" t="s">
        <v>1427</v>
      </c>
      <c r="I39039" t="s">
        <v>56</v>
      </c>
      <c r="J39039" t="s">
        <v>57</v>
      </c>
      <c r="K39039">
        <v>54</v>
      </c>
      <c r="L39039" t="s">
        <v>15</v>
      </c>
    </row>
    <row r="39040" spans="1:12">
      <c r="A39040" t="e">
        <f ca="1">E00251518851921</f>
        <v>#NAME?</v>
      </c>
      <c r="B39040">
        <v>1791</v>
      </c>
      <c r="C39040" t="s">
        <v>468</v>
      </c>
      <c r="D39040" s="1">
        <v>41010</v>
      </c>
      <c r="F39040">
        <v>4</v>
      </c>
      <c r="G39040">
        <v>3051</v>
      </c>
      <c r="H39040" t="s">
        <v>13</v>
      </c>
      <c r="J39040" t="s">
        <v>14</v>
      </c>
      <c r="K39040">
        <v>41</v>
      </c>
      <c r="L39040" t="s">
        <v>15</v>
      </c>
    </row>
    <row r="39041" spans="1:12">
      <c r="A39041" t="e">
        <f ca="1">E00251518890621</f>
        <v>#NAME?</v>
      </c>
      <c r="B39041">
        <v>290</v>
      </c>
      <c r="C39041" t="s">
        <v>449</v>
      </c>
      <c r="D39041" s="1">
        <v>42685</v>
      </c>
      <c r="F39041">
        <v>2</v>
      </c>
      <c r="G39041">
        <v>53085</v>
      </c>
      <c r="H39041" t="s">
        <v>742</v>
      </c>
      <c r="J39041" t="s">
        <v>14</v>
      </c>
      <c r="K39041">
        <v>61</v>
      </c>
      <c r="L39041" t="s">
        <v>15</v>
      </c>
    </row>
    <row r="39042" spans="1:12">
      <c r="A39042" t="e">
        <f ca="1">E00251429396721</f>
        <v>#NAME?</v>
      </c>
      <c r="B39042">
        <v>695</v>
      </c>
      <c r="C39042" t="s">
        <v>257</v>
      </c>
      <c r="D39042" s="1">
        <v>41022</v>
      </c>
      <c r="F39042">
        <v>4</v>
      </c>
      <c r="G39042">
        <v>30000</v>
      </c>
      <c r="H39042" t="s">
        <v>144</v>
      </c>
      <c r="J39042" t="s">
        <v>14</v>
      </c>
      <c r="K39042">
        <v>52</v>
      </c>
      <c r="L39042" t="s">
        <v>15</v>
      </c>
    </row>
    <row r="39043" spans="1:12">
      <c r="A39043" t="e">
        <f ca="1">E00251429389321</f>
        <v>#NAME?</v>
      </c>
      <c r="B39043">
        <v>274</v>
      </c>
      <c r="C39043" t="s">
        <v>506</v>
      </c>
      <c r="D39043" s="1">
        <v>41023</v>
      </c>
      <c r="F39043">
        <v>1</v>
      </c>
      <c r="G39043">
        <v>4019</v>
      </c>
      <c r="H39043" t="s">
        <v>26</v>
      </c>
      <c r="J39043" t="s">
        <v>14</v>
      </c>
      <c r="K39043">
        <v>51</v>
      </c>
      <c r="L39043" t="s">
        <v>15</v>
      </c>
    </row>
    <row r="39044" spans="1:12">
      <c r="A39044" t="e">
        <f ca="1">E00251429389321</f>
        <v>#NAME?</v>
      </c>
      <c r="B39044">
        <v>274</v>
      </c>
      <c r="C39044" t="s">
        <v>506</v>
      </c>
      <c r="D39044" s="1">
        <v>41764</v>
      </c>
      <c r="F39044">
        <v>2</v>
      </c>
      <c r="G39044">
        <v>7295</v>
      </c>
      <c r="H39044" t="s">
        <v>76</v>
      </c>
      <c r="J39044" t="s">
        <v>14</v>
      </c>
      <c r="K39044">
        <v>53</v>
      </c>
      <c r="L39044" t="s">
        <v>15</v>
      </c>
    </row>
    <row r="39045" spans="1:12">
      <c r="A39045" t="e">
        <f ca="1">E00251429389321</f>
        <v>#NAME?</v>
      </c>
      <c r="B39045">
        <v>274</v>
      </c>
      <c r="C39045" t="s">
        <v>506</v>
      </c>
      <c r="D39045" s="1">
        <v>41733</v>
      </c>
      <c r="F39045">
        <v>3</v>
      </c>
      <c r="G39045">
        <v>2720</v>
      </c>
      <c r="H39045" t="s">
        <v>65</v>
      </c>
      <c r="J39045" t="s">
        <v>14</v>
      </c>
      <c r="K39045">
        <v>53</v>
      </c>
      <c r="L39045" t="s">
        <v>15</v>
      </c>
    </row>
    <row r="39046" spans="1:12">
      <c r="A39046" t="e">
        <f ca="1">E00251514692621</f>
        <v>#NAME?</v>
      </c>
      <c r="B39046">
        <v>452</v>
      </c>
      <c r="C39046" t="s">
        <v>592</v>
      </c>
      <c r="D39046" s="1">
        <v>42943</v>
      </c>
      <c r="F39046">
        <v>3</v>
      </c>
      <c r="G39046">
        <v>30020</v>
      </c>
      <c r="H39046" t="s">
        <v>1151</v>
      </c>
      <c r="J39046" t="s">
        <v>14</v>
      </c>
      <c r="K39046">
        <v>46</v>
      </c>
      <c r="L39046" t="s">
        <v>15</v>
      </c>
    </row>
    <row r="39047" spans="1:12">
      <c r="A39047" t="e">
        <f ca="1">E00251531964221</f>
        <v>#NAME?</v>
      </c>
      <c r="B39047">
        <v>494</v>
      </c>
      <c r="C39047" t="s">
        <v>63</v>
      </c>
      <c r="D39047" s="1">
        <v>42654</v>
      </c>
      <c r="F39047">
        <v>3</v>
      </c>
      <c r="G39047">
        <v>4019</v>
      </c>
      <c r="H39047" t="s">
        <v>26</v>
      </c>
      <c r="J39047" t="s">
        <v>14</v>
      </c>
      <c r="K39047">
        <v>46</v>
      </c>
      <c r="L39047" t="s">
        <v>15</v>
      </c>
    </row>
    <row r="39048" spans="1:12">
      <c r="A39048" t="e">
        <f ca="1">E00251531964221</f>
        <v>#NAME?</v>
      </c>
      <c r="B39048">
        <v>494</v>
      </c>
      <c r="C39048" t="s">
        <v>63</v>
      </c>
      <c r="D39048" s="1">
        <v>43006</v>
      </c>
      <c r="F39048">
        <v>2</v>
      </c>
      <c r="G39048">
        <v>4019</v>
      </c>
      <c r="H39048" t="s">
        <v>26</v>
      </c>
      <c r="J39048" t="s">
        <v>14</v>
      </c>
      <c r="K39048">
        <v>47</v>
      </c>
      <c r="L39048" t="s">
        <v>15</v>
      </c>
    </row>
    <row r="39049" spans="1:12">
      <c r="A39049" t="e">
        <f ca="1">E00251531964221</f>
        <v>#NAME?</v>
      </c>
      <c r="B39049">
        <v>494</v>
      </c>
      <c r="C39049" t="s">
        <v>63</v>
      </c>
      <c r="D39049" s="1">
        <v>43035</v>
      </c>
      <c r="F39049">
        <v>4</v>
      </c>
      <c r="G39049">
        <v>4553</v>
      </c>
      <c r="H39049" t="s">
        <v>1582</v>
      </c>
      <c r="J39049" t="s">
        <v>14</v>
      </c>
      <c r="K39049">
        <v>47</v>
      </c>
      <c r="L39049" t="s">
        <v>15</v>
      </c>
    </row>
    <row r="39050" spans="1:12">
      <c r="A39050" t="e">
        <f ca="1">E00251432180821</f>
        <v>#NAME?</v>
      </c>
      <c r="B39050">
        <v>489</v>
      </c>
      <c r="C39050" t="s">
        <v>100</v>
      </c>
      <c r="D39050" s="1">
        <v>42403</v>
      </c>
      <c r="F39050">
        <v>2</v>
      </c>
      <c r="G39050">
        <v>3051</v>
      </c>
      <c r="H39050" t="s">
        <v>13</v>
      </c>
      <c r="J39050" t="s">
        <v>14</v>
      </c>
      <c r="K39050">
        <v>53</v>
      </c>
      <c r="L39050" t="s">
        <v>15</v>
      </c>
    </row>
    <row r="39051" spans="1:12">
      <c r="A39051" t="e">
        <f ca="1">E00251429389321</f>
        <v>#NAME?</v>
      </c>
      <c r="B39051">
        <v>274</v>
      </c>
      <c r="C39051" t="s">
        <v>506</v>
      </c>
      <c r="D39051" s="1">
        <v>42608</v>
      </c>
      <c r="F39051">
        <v>2</v>
      </c>
      <c r="G39051">
        <v>4019</v>
      </c>
      <c r="H39051" t="s">
        <v>26</v>
      </c>
      <c r="J39051" t="s">
        <v>14</v>
      </c>
      <c r="K39051">
        <v>56</v>
      </c>
      <c r="L39051" t="s">
        <v>15</v>
      </c>
    </row>
    <row r="39052" spans="1:12">
      <c r="A39052" t="e">
        <f ca="1">E00251429389321</f>
        <v>#NAME?</v>
      </c>
      <c r="B39052">
        <v>274</v>
      </c>
      <c r="C39052" t="s">
        <v>506</v>
      </c>
      <c r="D39052" s="1">
        <v>42724</v>
      </c>
      <c r="F39052">
        <v>1</v>
      </c>
      <c r="G39052">
        <v>25000</v>
      </c>
      <c r="H39052" t="s">
        <v>178</v>
      </c>
      <c r="J39052" t="s">
        <v>14</v>
      </c>
      <c r="K39052">
        <v>56</v>
      </c>
      <c r="L39052" t="s">
        <v>15</v>
      </c>
    </row>
    <row r="39053" spans="1:12">
      <c r="A39053" t="e">
        <f ca="1">E00251432157821</f>
        <v>#NAME?</v>
      </c>
      <c r="B39053">
        <v>497</v>
      </c>
      <c r="C39053" t="s">
        <v>141</v>
      </c>
      <c r="D39053" s="1">
        <v>40955</v>
      </c>
      <c r="F39053">
        <v>2</v>
      </c>
      <c r="G39053">
        <v>25000</v>
      </c>
      <c r="H39053" t="s">
        <v>178</v>
      </c>
      <c r="J39053" t="s">
        <v>14</v>
      </c>
      <c r="K39053">
        <v>59</v>
      </c>
      <c r="L39053" t="s">
        <v>15</v>
      </c>
    </row>
    <row r="39054" spans="1:12">
      <c r="A39054" t="e">
        <f ca="1">E00251429389321</f>
        <v>#NAME?</v>
      </c>
      <c r="B39054">
        <v>274</v>
      </c>
      <c r="C39054" t="s">
        <v>506</v>
      </c>
      <c r="D39054" s="1">
        <v>41288</v>
      </c>
      <c r="F39054">
        <v>1</v>
      </c>
      <c r="G39054">
        <v>29690</v>
      </c>
      <c r="H39054" t="s">
        <v>52</v>
      </c>
      <c r="J39054" t="s">
        <v>14</v>
      </c>
      <c r="K39054">
        <v>52</v>
      </c>
      <c r="L39054" t="s">
        <v>15</v>
      </c>
    </row>
    <row r="39055" spans="1:12">
      <c r="A39055" t="e">
        <f ca="1">E00251432157821</f>
        <v>#NAME?</v>
      </c>
      <c r="B39055">
        <v>497</v>
      </c>
      <c r="C39055" t="s">
        <v>141</v>
      </c>
      <c r="D39055" s="1">
        <v>42919</v>
      </c>
      <c r="F39055">
        <v>2</v>
      </c>
      <c r="G39055">
        <v>4660</v>
      </c>
      <c r="H39055" t="s">
        <v>215</v>
      </c>
      <c r="J39055" t="s">
        <v>14</v>
      </c>
      <c r="K39055">
        <v>64</v>
      </c>
      <c r="L39055" t="s">
        <v>15</v>
      </c>
    </row>
    <row r="39056" spans="1:12">
      <c r="A39056" t="e">
        <f ca="1">E00251512504921</f>
        <v>#NAME?</v>
      </c>
      <c r="B39056">
        <v>47</v>
      </c>
      <c r="C39056" t="s">
        <v>494</v>
      </c>
      <c r="D39056" s="1">
        <v>42727</v>
      </c>
      <c r="F39056">
        <v>1</v>
      </c>
      <c r="G39056">
        <v>4019</v>
      </c>
      <c r="H39056" t="s">
        <v>26</v>
      </c>
      <c r="J39056" t="s">
        <v>14</v>
      </c>
      <c r="K39056">
        <v>54</v>
      </c>
      <c r="L39056" t="s">
        <v>15</v>
      </c>
    </row>
    <row r="39057" spans="1:12">
      <c r="A39057" t="e">
        <f ca="1">E00251512504921</f>
        <v>#NAME?</v>
      </c>
      <c r="B39057">
        <v>47</v>
      </c>
      <c r="C39057" t="s">
        <v>494</v>
      </c>
      <c r="D39057" s="1">
        <v>42072</v>
      </c>
      <c r="F39057">
        <v>2</v>
      </c>
      <c r="G39057">
        <v>4019</v>
      </c>
      <c r="H39057" t="s">
        <v>26</v>
      </c>
      <c r="J39057" t="s">
        <v>14</v>
      </c>
      <c r="K39057">
        <v>52</v>
      </c>
      <c r="L39057" t="s">
        <v>15</v>
      </c>
    </row>
    <row r="39058" spans="1:12">
      <c r="A39058" t="e">
        <f ca="1">E00251715431821</f>
        <v>#NAME?</v>
      </c>
      <c r="B39058">
        <v>94</v>
      </c>
      <c r="C39058" t="s">
        <v>74</v>
      </c>
      <c r="D39058" s="1">
        <v>40980</v>
      </c>
      <c r="F39058">
        <v>2</v>
      </c>
      <c r="G39058">
        <v>7243</v>
      </c>
      <c r="H39058" t="s">
        <v>42</v>
      </c>
      <c r="J39058" t="s">
        <v>14</v>
      </c>
      <c r="K39058">
        <v>47</v>
      </c>
      <c r="L39058" t="s">
        <v>15</v>
      </c>
    </row>
    <row r="39059" spans="1:12">
      <c r="A39059" t="e">
        <f ca="1">E00251432157821</f>
        <v>#NAME?</v>
      </c>
      <c r="B39059">
        <v>497</v>
      </c>
      <c r="C39059" t="s">
        <v>141</v>
      </c>
      <c r="D39059" s="1">
        <v>42268</v>
      </c>
      <c r="F39059">
        <v>3</v>
      </c>
      <c r="G39059">
        <v>53510</v>
      </c>
      <c r="H39059" t="s">
        <v>755</v>
      </c>
      <c r="J39059" t="s">
        <v>14</v>
      </c>
      <c r="K39059">
        <v>62</v>
      </c>
      <c r="L39059" t="s">
        <v>15</v>
      </c>
    </row>
    <row r="39060" spans="1:12">
      <c r="A39060" t="e">
        <f ca="1">E00251432157821</f>
        <v>#NAME?</v>
      </c>
      <c r="B39060">
        <v>497</v>
      </c>
      <c r="C39060" t="s">
        <v>141</v>
      </c>
      <c r="D39060" s="1">
        <v>42292</v>
      </c>
      <c r="F39060">
        <v>2</v>
      </c>
      <c r="G39060">
        <v>2720</v>
      </c>
      <c r="H39060" t="s">
        <v>65</v>
      </c>
      <c r="J39060" t="s">
        <v>14</v>
      </c>
      <c r="K39060">
        <v>63</v>
      </c>
      <c r="L39060" t="s">
        <v>15</v>
      </c>
    </row>
    <row r="39061" spans="1:12">
      <c r="A39061" t="e">
        <f ca="1">E00251432157821</f>
        <v>#NAME?</v>
      </c>
      <c r="B39061">
        <v>497</v>
      </c>
      <c r="C39061" t="s">
        <v>141</v>
      </c>
      <c r="D39061" s="1">
        <v>42866</v>
      </c>
      <c r="F39061">
        <v>1</v>
      </c>
      <c r="G39061">
        <v>25000</v>
      </c>
      <c r="H39061" t="s">
        <v>178</v>
      </c>
      <c r="J39061" t="s">
        <v>14</v>
      </c>
      <c r="K39061">
        <v>64</v>
      </c>
      <c r="L39061" t="s">
        <v>15</v>
      </c>
    </row>
    <row r="39062" spans="1:12">
      <c r="A39062" t="e">
        <f ca="1">E00251531964221</f>
        <v>#NAME?</v>
      </c>
      <c r="B39062">
        <v>494</v>
      </c>
      <c r="C39062" t="s">
        <v>63</v>
      </c>
      <c r="D39062" s="1">
        <v>43063</v>
      </c>
      <c r="F39062">
        <v>3</v>
      </c>
      <c r="G39062">
        <v>72611</v>
      </c>
      <c r="H39062" t="s">
        <v>504</v>
      </c>
      <c r="J39062" t="s">
        <v>14</v>
      </c>
      <c r="K39062">
        <v>47</v>
      </c>
      <c r="L39062" t="s">
        <v>15</v>
      </c>
    </row>
    <row r="39063" spans="1:12">
      <c r="A39063" t="e">
        <f ca="1">E00251716492321</f>
        <v>#NAME?</v>
      </c>
      <c r="B39063">
        <v>502</v>
      </c>
      <c r="C39063" t="s">
        <v>172</v>
      </c>
      <c r="D39063" s="1">
        <v>41428</v>
      </c>
      <c r="F39063">
        <v>2</v>
      </c>
      <c r="G39063">
        <v>79022</v>
      </c>
      <c r="H39063" t="s">
        <v>969</v>
      </c>
      <c r="J39063" t="s">
        <v>14</v>
      </c>
      <c r="K39063">
        <v>46</v>
      </c>
      <c r="L39063" t="s">
        <v>22</v>
      </c>
    </row>
    <row r="39064" spans="1:12">
      <c r="A39064" t="e">
        <f ca="1">E00251716492321</f>
        <v>#NAME?</v>
      </c>
      <c r="B39064">
        <v>502</v>
      </c>
      <c r="C39064" t="s">
        <v>172</v>
      </c>
      <c r="D39064" s="1">
        <v>41442</v>
      </c>
      <c r="F39064">
        <v>1</v>
      </c>
      <c r="G39064">
        <v>4019</v>
      </c>
      <c r="H39064" t="s">
        <v>26</v>
      </c>
      <c r="J39064" t="s">
        <v>14</v>
      </c>
      <c r="K39064">
        <v>46</v>
      </c>
      <c r="L39064" t="s">
        <v>15</v>
      </c>
    </row>
    <row r="39065" spans="1:12">
      <c r="A39065" t="e">
        <f ca="1">E00251615945221</f>
        <v>#NAME?</v>
      </c>
      <c r="B39065">
        <v>1273</v>
      </c>
      <c r="C39065" t="s">
        <v>28</v>
      </c>
      <c r="D39065" s="1">
        <v>41787</v>
      </c>
      <c r="F39065">
        <v>1</v>
      </c>
      <c r="G39065">
        <v>7242</v>
      </c>
      <c r="H39065" t="s">
        <v>93</v>
      </c>
      <c r="J39065" t="s">
        <v>14</v>
      </c>
      <c r="K39065">
        <v>49</v>
      </c>
      <c r="L39065" t="s">
        <v>15</v>
      </c>
    </row>
    <row r="39066" spans="1:12">
      <c r="A39066" t="e">
        <f ca="1">E00251615945221</f>
        <v>#NAME?</v>
      </c>
      <c r="B39066">
        <v>1273</v>
      </c>
      <c r="C39066" t="s">
        <v>28</v>
      </c>
      <c r="D39066" s="1">
        <v>42004</v>
      </c>
      <c r="F39066">
        <v>1</v>
      </c>
      <c r="G39066">
        <v>7243</v>
      </c>
      <c r="H39066" t="s">
        <v>42</v>
      </c>
      <c r="J39066" t="s">
        <v>14</v>
      </c>
      <c r="K39066">
        <v>50</v>
      </c>
      <c r="L39066" t="s">
        <v>15</v>
      </c>
    </row>
    <row r="39067" spans="1:12">
      <c r="A39067" t="e">
        <f ca="1">E00251532392921</f>
        <v>#NAME?</v>
      </c>
      <c r="B39067">
        <v>494</v>
      </c>
      <c r="C39067" t="s">
        <v>63</v>
      </c>
      <c r="D39067" s="1">
        <v>41571</v>
      </c>
      <c r="F39067">
        <v>2</v>
      </c>
      <c r="G39067">
        <v>27800</v>
      </c>
      <c r="H39067" t="s">
        <v>145</v>
      </c>
      <c r="J39067" t="s">
        <v>14</v>
      </c>
      <c r="K39067">
        <v>38</v>
      </c>
      <c r="L39067" t="s">
        <v>15</v>
      </c>
    </row>
    <row r="39068" spans="1:12">
      <c r="A39068" t="e">
        <f ca="1">E00251429389321</f>
        <v>#NAME?</v>
      </c>
      <c r="B39068">
        <v>274</v>
      </c>
      <c r="C39068" t="s">
        <v>506</v>
      </c>
      <c r="D39068" s="1">
        <v>41684</v>
      </c>
      <c r="F39068">
        <v>1</v>
      </c>
      <c r="G39068">
        <v>2720</v>
      </c>
      <c r="H39068" t="s">
        <v>65</v>
      </c>
      <c r="J39068" t="s">
        <v>14</v>
      </c>
      <c r="K39068">
        <v>53</v>
      </c>
      <c r="L39068" t="s">
        <v>15</v>
      </c>
    </row>
    <row r="39069" spans="1:12">
      <c r="A39069" t="e">
        <f ca="1">E00251518868021</f>
        <v>#NAME?</v>
      </c>
      <c r="B39069">
        <v>1791</v>
      </c>
      <c r="C39069" t="s">
        <v>468</v>
      </c>
      <c r="D39069" s="1">
        <v>42037</v>
      </c>
      <c r="F39069">
        <v>2</v>
      </c>
      <c r="G39069">
        <v>2724</v>
      </c>
      <c r="H39069" t="s">
        <v>73</v>
      </c>
      <c r="J39069" t="s">
        <v>14</v>
      </c>
      <c r="K39069">
        <v>61</v>
      </c>
      <c r="L39069" t="s">
        <v>15</v>
      </c>
    </row>
    <row r="39070" spans="1:12">
      <c r="A39070" t="e">
        <f ca="1">E00251715431821</f>
        <v>#NAME?</v>
      </c>
      <c r="B39070">
        <v>94</v>
      </c>
      <c r="C39070" t="s">
        <v>74</v>
      </c>
      <c r="D39070" s="1">
        <v>42804</v>
      </c>
      <c r="F39070">
        <v>1</v>
      </c>
      <c r="G39070">
        <v>2729</v>
      </c>
      <c r="H39070" t="s">
        <v>115</v>
      </c>
      <c r="J39070" t="s">
        <v>14</v>
      </c>
      <c r="K39070">
        <v>52</v>
      </c>
      <c r="L39070" t="s">
        <v>15</v>
      </c>
    </row>
    <row r="39071" spans="1:12">
      <c r="A39071" t="e">
        <f ca="1">E00251514274321</f>
        <v>#NAME?</v>
      </c>
      <c r="B39071">
        <v>449</v>
      </c>
      <c r="C39071" t="s">
        <v>124</v>
      </c>
      <c r="D39071" s="1">
        <v>41346</v>
      </c>
      <c r="F39071">
        <v>1</v>
      </c>
      <c r="G39071">
        <v>30000</v>
      </c>
      <c r="H39071" t="s">
        <v>144</v>
      </c>
      <c r="J39071" t="s">
        <v>14</v>
      </c>
      <c r="K39071">
        <v>61</v>
      </c>
      <c r="L39071" t="s">
        <v>15</v>
      </c>
    </row>
    <row r="39072" spans="1:12">
      <c r="A39072" t="e">
        <f ca="1">E00251518890621</f>
        <v>#NAME?</v>
      </c>
      <c r="B39072">
        <v>290</v>
      </c>
      <c r="C39072" t="s">
        <v>449</v>
      </c>
      <c r="D39072" s="1">
        <v>41488</v>
      </c>
      <c r="F39072">
        <v>1</v>
      </c>
      <c r="G39072">
        <v>4148</v>
      </c>
      <c r="H39072" t="s">
        <v>741</v>
      </c>
      <c r="J39072" t="s">
        <v>14</v>
      </c>
      <c r="K39072">
        <v>58</v>
      </c>
      <c r="L39072" t="s">
        <v>15</v>
      </c>
    </row>
    <row r="39073" spans="1:12">
      <c r="A39073" t="e">
        <f ca="1">E00251427550421</f>
        <v>#NAME?</v>
      </c>
      <c r="B39073">
        <v>11</v>
      </c>
      <c r="C39073" t="s">
        <v>245</v>
      </c>
      <c r="D39073" s="1">
        <v>41620</v>
      </c>
      <c r="F39073">
        <v>1</v>
      </c>
      <c r="G39073">
        <v>34690</v>
      </c>
      <c r="H39073" t="s">
        <v>118</v>
      </c>
      <c r="J39073" t="s">
        <v>14</v>
      </c>
      <c r="K39073">
        <v>59</v>
      </c>
      <c r="L39073" t="s">
        <v>15</v>
      </c>
    </row>
    <row r="39074" spans="1:12">
      <c r="A39074" t="e">
        <f ca="1">E00251431418121</f>
        <v>#NAME?</v>
      </c>
      <c r="B39074">
        <v>701</v>
      </c>
      <c r="C39074" t="s">
        <v>72</v>
      </c>
      <c r="D39074" s="1">
        <v>41907</v>
      </c>
      <c r="F39074">
        <v>1</v>
      </c>
      <c r="G39074">
        <v>5533</v>
      </c>
      <c r="H39074" t="s">
        <v>537</v>
      </c>
      <c r="J39074" t="s">
        <v>14</v>
      </c>
      <c r="K39074">
        <v>54</v>
      </c>
      <c r="L39074" t="s">
        <v>15</v>
      </c>
    </row>
    <row r="39075" spans="1:12">
      <c r="A39075" t="e">
        <f ca="1">E00251431418121</f>
        <v>#NAME?</v>
      </c>
      <c r="B39075">
        <v>701</v>
      </c>
      <c r="C39075" t="s">
        <v>72</v>
      </c>
      <c r="D39075" s="1">
        <v>42865</v>
      </c>
      <c r="F39075">
        <v>1</v>
      </c>
      <c r="G39075">
        <v>4019</v>
      </c>
      <c r="H39075" t="s">
        <v>26</v>
      </c>
      <c r="J39075" t="s">
        <v>14</v>
      </c>
      <c r="K39075">
        <v>57</v>
      </c>
      <c r="L39075" t="s">
        <v>15</v>
      </c>
    </row>
    <row r="39076" spans="1:12">
      <c r="A39076" t="e">
        <f ca="1">E00251431418121</f>
        <v>#NAME?</v>
      </c>
      <c r="B39076">
        <v>703</v>
      </c>
      <c r="C39076" t="s">
        <v>305</v>
      </c>
      <c r="D39076" s="1">
        <v>42042</v>
      </c>
      <c r="F39076">
        <v>2</v>
      </c>
      <c r="G39076">
        <v>4019</v>
      </c>
      <c r="H39076" t="s">
        <v>26</v>
      </c>
      <c r="J39076" t="s">
        <v>14</v>
      </c>
      <c r="K39076">
        <v>55</v>
      </c>
      <c r="L39076" t="s">
        <v>15</v>
      </c>
    </row>
    <row r="39077" spans="1:12">
      <c r="A39077" t="e">
        <f ca="1">E00251429389321</f>
        <v>#NAME?</v>
      </c>
      <c r="B39077">
        <v>274</v>
      </c>
      <c r="C39077" t="s">
        <v>506</v>
      </c>
      <c r="D39077" s="1">
        <v>41046</v>
      </c>
      <c r="F39077">
        <v>1</v>
      </c>
      <c r="G39077">
        <v>4019</v>
      </c>
      <c r="H39077" t="s">
        <v>26</v>
      </c>
      <c r="J39077" t="s">
        <v>14</v>
      </c>
      <c r="K39077">
        <v>51</v>
      </c>
      <c r="L39077" t="s">
        <v>15</v>
      </c>
    </row>
    <row r="39078" spans="1:12">
      <c r="A39078" t="e">
        <f ca="1">E00251429389321</f>
        <v>#NAME?</v>
      </c>
      <c r="B39078">
        <v>274</v>
      </c>
      <c r="C39078" t="s">
        <v>506</v>
      </c>
      <c r="D39078" s="1">
        <v>41312</v>
      </c>
      <c r="F39078">
        <v>2</v>
      </c>
      <c r="G39078">
        <v>4019</v>
      </c>
      <c r="H39078" t="s">
        <v>26</v>
      </c>
      <c r="J39078" t="s">
        <v>14</v>
      </c>
      <c r="K39078">
        <v>52</v>
      </c>
      <c r="L39078" t="s">
        <v>15</v>
      </c>
    </row>
    <row r="39079" spans="1:12">
      <c r="A39079" t="e">
        <f ca="1">E00251429389321</f>
        <v>#NAME?</v>
      </c>
      <c r="B39079">
        <v>274</v>
      </c>
      <c r="C39079" t="s">
        <v>506</v>
      </c>
      <c r="D39079" s="1">
        <v>41677</v>
      </c>
      <c r="F39079">
        <v>1</v>
      </c>
      <c r="G39079">
        <v>4019</v>
      </c>
      <c r="H39079" t="s">
        <v>26</v>
      </c>
      <c r="J39079" t="s">
        <v>14</v>
      </c>
      <c r="K39079">
        <v>53</v>
      </c>
      <c r="L39079" t="s">
        <v>15</v>
      </c>
    </row>
    <row r="39080" spans="1:12">
      <c r="A39080" t="e">
        <f ca="1">E00251514274321</f>
        <v>#NAME?</v>
      </c>
      <c r="B39080">
        <v>449</v>
      </c>
      <c r="C39080" t="s">
        <v>124</v>
      </c>
      <c r="D39080" s="1">
        <v>42335</v>
      </c>
      <c r="F39080">
        <v>1</v>
      </c>
      <c r="G39080">
        <v>5368</v>
      </c>
      <c r="H39080" t="s">
        <v>101</v>
      </c>
      <c r="J39080" t="s">
        <v>14</v>
      </c>
      <c r="K39080">
        <v>63</v>
      </c>
      <c r="L39080" t="s">
        <v>15</v>
      </c>
    </row>
    <row r="39081" spans="1:12">
      <c r="A39081" t="e">
        <f ca="1">E00251514274321</f>
        <v>#NAME?</v>
      </c>
      <c r="B39081">
        <v>449</v>
      </c>
      <c r="C39081" t="s">
        <v>124</v>
      </c>
      <c r="D39081" s="1">
        <v>42781</v>
      </c>
      <c r="F39081">
        <v>1</v>
      </c>
      <c r="G39081">
        <v>78906</v>
      </c>
      <c r="H39081" t="s">
        <v>31</v>
      </c>
      <c r="J39081" t="s">
        <v>14</v>
      </c>
      <c r="K39081">
        <v>65</v>
      </c>
      <c r="L39081" t="s">
        <v>22</v>
      </c>
    </row>
    <row r="39082" spans="1:12">
      <c r="A39082" t="e">
        <f ca="1">E00251514274321</f>
        <v>#NAME?</v>
      </c>
      <c r="B39082">
        <v>449</v>
      </c>
      <c r="C39082" t="s">
        <v>124</v>
      </c>
      <c r="D39082" s="1">
        <v>42851</v>
      </c>
      <c r="F39082">
        <v>2</v>
      </c>
      <c r="G39082">
        <v>78906</v>
      </c>
      <c r="H39082" t="s">
        <v>31</v>
      </c>
      <c r="J39082" t="s">
        <v>14</v>
      </c>
      <c r="K39082">
        <v>65</v>
      </c>
      <c r="L39082" t="s">
        <v>22</v>
      </c>
    </row>
    <row r="39083" spans="1:12">
      <c r="A39083" t="e">
        <f ca="1">E00251514274321</f>
        <v>#NAME?</v>
      </c>
      <c r="B39083">
        <v>449</v>
      </c>
      <c r="C39083" t="s">
        <v>124</v>
      </c>
      <c r="D39083" s="1">
        <v>43068</v>
      </c>
      <c r="F39083">
        <v>1</v>
      </c>
      <c r="G39083">
        <v>5206</v>
      </c>
      <c r="H39083" t="s">
        <v>265</v>
      </c>
      <c r="J39083" t="s">
        <v>14</v>
      </c>
      <c r="K39083">
        <v>65</v>
      </c>
      <c r="L39083" t="s">
        <v>15</v>
      </c>
    </row>
    <row r="39084" spans="1:12">
      <c r="A39084" t="e">
        <f ca="1">E00251532313521</f>
        <v>#NAME?</v>
      </c>
      <c r="B39084">
        <v>452</v>
      </c>
      <c r="C39084" t="s">
        <v>592</v>
      </c>
      <c r="D39084" s="1">
        <v>42174</v>
      </c>
      <c r="F39084">
        <v>2</v>
      </c>
      <c r="G39084">
        <v>40290</v>
      </c>
      <c r="H39084" t="s">
        <v>348</v>
      </c>
      <c r="J39084" t="s">
        <v>14</v>
      </c>
      <c r="K39084">
        <v>50</v>
      </c>
      <c r="L39084" t="s">
        <v>15</v>
      </c>
    </row>
    <row r="39085" spans="1:12">
      <c r="A39085" t="e">
        <f ca="1">E00251716594621</f>
        <v>#NAME?</v>
      </c>
      <c r="B39085">
        <v>7504</v>
      </c>
      <c r="C39085" t="s">
        <v>162</v>
      </c>
      <c r="D39085" s="1">
        <v>42678</v>
      </c>
      <c r="F39085">
        <v>1</v>
      </c>
      <c r="G39085">
        <v>7945</v>
      </c>
      <c r="H39085" t="s">
        <v>1322</v>
      </c>
      <c r="J39085" t="s">
        <v>14</v>
      </c>
      <c r="K39085">
        <v>56</v>
      </c>
      <c r="L39085" t="s">
        <v>22</v>
      </c>
    </row>
    <row r="39086" spans="1:12">
      <c r="A39086" t="e">
        <f ca="1">E00251531964221</f>
        <v>#NAME?</v>
      </c>
      <c r="B39086">
        <v>494</v>
      </c>
      <c r="C39086" t="s">
        <v>63</v>
      </c>
      <c r="D39086" s="1">
        <v>42061</v>
      </c>
      <c r="F39086">
        <v>2</v>
      </c>
      <c r="G39086">
        <v>4019</v>
      </c>
      <c r="H39086" t="s">
        <v>26</v>
      </c>
      <c r="J39086" t="s">
        <v>14</v>
      </c>
      <c r="K39086">
        <v>44</v>
      </c>
      <c r="L39086" t="s">
        <v>15</v>
      </c>
    </row>
    <row r="39087" spans="1:12">
      <c r="A39087" t="e">
        <f ca="1">E00251512504921</f>
        <v>#NAME?</v>
      </c>
      <c r="B39087">
        <v>71</v>
      </c>
      <c r="C39087" t="s">
        <v>258</v>
      </c>
      <c r="D39087" s="1">
        <v>41902</v>
      </c>
      <c r="F39087">
        <v>1</v>
      </c>
      <c r="G39087">
        <v>7245</v>
      </c>
      <c r="H39087" t="s">
        <v>116</v>
      </c>
      <c r="I39087" t="s">
        <v>148</v>
      </c>
      <c r="J39087" t="s">
        <v>57</v>
      </c>
      <c r="K39087">
        <v>51</v>
      </c>
      <c r="L39087" t="s">
        <v>15</v>
      </c>
    </row>
    <row r="39088" spans="1:12">
      <c r="A39088" t="e">
        <f ca="1">E00251625722621</f>
        <v>#NAME?</v>
      </c>
      <c r="B39088">
        <v>28</v>
      </c>
      <c r="C39088" t="s">
        <v>153</v>
      </c>
      <c r="D39088" s="1">
        <v>41190</v>
      </c>
      <c r="F39088">
        <v>1</v>
      </c>
      <c r="G39088">
        <v>8362</v>
      </c>
      <c r="H39088" t="s">
        <v>136</v>
      </c>
      <c r="J39088" t="s">
        <v>14</v>
      </c>
      <c r="K39088">
        <v>37</v>
      </c>
      <c r="L39088" t="s">
        <v>15</v>
      </c>
    </row>
    <row r="39089" spans="1:12">
      <c r="A39089" t="e">
        <f ca="1">E00251715027421</f>
        <v>#NAME?</v>
      </c>
      <c r="B39089">
        <v>39</v>
      </c>
      <c r="C39089" t="s">
        <v>385</v>
      </c>
      <c r="D39089" s="1">
        <v>42266</v>
      </c>
      <c r="F39089">
        <v>1</v>
      </c>
      <c r="G39089">
        <v>5990</v>
      </c>
      <c r="H39089" t="s">
        <v>60</v>
      </c>
      <c r="I39089" t="s">
        <v>56</v>
      </c>
      <c r="J39089" t="s">
        <v>57</v>
      </c>
      <c r="K39089">
        <v>40</v>
      </c>
      <c r="L39089" t="s">
        <v>15</v>
      </c>
    </row>
    <row r="39090" spans="1:12">
      <c r="A39090" t="e">
        <f ca="1">E00251715027421</f>
        <v>#NAME?</v>
      </c>
      <c r="B39090">
        <v>66</v>
      </c>
      <c r="C39090" t="s">
        <v>134</v>
      </c>
      <c r="D39090" s="1">
        <v>41607</v>
      </c>
      <c r="F39090">
        <v>1</v>
      </c>
      <c r="G39090">
        <v>460</v>
      </c>
      <c r="H39090" t="s">
        <v>16</v>
      </c>
      <c r="J39090" t="s">
        <v>14</v>
      </c>
      <c r="K39090">
        <v>39</v>
      </c>
      <c r="L39090" t="s">
        <v>15</v>
      </c>
    </row>
    <row r="39091" spans="1:12">
      <c r="A39091" t="e">
        <f ca="1">E00251427550421</f>
        <v>#NAME?</v>
      </c>
      <c r="B39091">
        <v>11</v>
      </c>
      <c r="C39091" t="s">
        <v>245</v>
      </c>
      <c r="D39091" s="1">
        <v>41786</v>
      </c>
      <c r="F39091">
        <v>3</v>
      </c>
      <c r="G39091">
        <v>34690</v>
      </c>
      <c r="H39091" t="s">
        <v>118</v>
      </c>
      <c r="J39091" t="s">
        <v>14</v>
      </c>
      <c r="K39091">
        <v>60</v>
      </c>
      <c r="L39091" t="s">
        <v>15</v>
      </c>
    </row>
    <row r="39092" spans="1:12">
      <c r="A39092" t="e">
        <f ca="1">E00251427204321</f>
        <v>#NAME?</v>
      </c>
      <c r="B39092">
        <v>28</v>
      </c>
      <c r="C39092" t="s">
        <v>153</v>
      </c>
      <c r="D39092" s="1">
        <v>42982</v>
      </c>
      <c r="F39092">
        <v>2</v>
      </c>
      <c r="G39092">
        <v>7904</v>
      </c>
      <c r="H39092" t="s">
        <v>75</v>
      </c>
      <c r="J39092" t="s">
        <v>14</v>
      </c>
      <c r="K39092">
        <v>50</v>
      </c>
      <c r="L39092" t="s">
        <v>22</v>
      </c>
    </row>
    <row r="39093" spans="1:12">
      <c r="A39093" t="e">
        <f ca="1">E00251532313521</f>
        <v>#NAME?</v>
      </c>
      <c r="B39093">
        <v>452</v>
      </c>
      <c r="C39093" t="s">
        <v>592</v>
      </c>
      <c r="D39093" s="1">
        <v>41372</v>
      </c>
      <c r="F39093">
        <v>2</v>
      </c>
      <c r="G39093">
        <v>72290</v>
      </c>
      <c r="H39093" t="s">
        <v>248</v>
      </c>
      <c r="J39093" t="s">
        <v>14</v>
      </c>
      <c r="K39093">
        <v>48</v>
      </c>
      <c r="L39093" t="s">
        <v>15</v>
      </c>
    </row>
    <row r="39094" spans="1:12">
      <c r="A39094" t="e">
        <f ca="1">E00251532313521</f>
        <v>#NAME?</v>
      </c>
      <c r="B39094">
        <v>452</v>
      </c>
      <c r="C39094" t="s">
        <v>592</v>
      </c>
      <c r="D39094" s="1">
        <v>42894</v>
      </c>
      <c r="F39094">
        <v>2</v>
      </c>
      <c r="G39094">
        <v>7904</v>
      </c>
      <c r="H39094" t="s">
        <v>75</v>
      </c>
      <c r="J39094" t="s">
        <v>14</v>
      </c>
      <c r="K39094">
        <v>52</v>
      </c>
      <c r="L39094" t="s">
        <v>22</v>
      </c>
    </row>
    <row r="39095" spans="1:12">
      <c r="A39095" t="e">
        <f ca="1">E00251514218521</f>
        <v>#NAME?</v>
      </c>
      <c r="B39095">
        <v>438</v>
      </c>
      <c r="C39095" t="s">
        <v>474</v>
      </c>
      <c r="D39095" s="1">
        <v>42475</v>
      </c>
      <c r="F39095">
        <v>3</v>
      </c>
      <c r="G39095">
        <v>25000</v>
      </c>
      <c r="H39095" t="s">
        <v>178</v>
      </c>
      <c r="J39095" t="s">
        <v>14</v>
      </c>
      <c r="K39095">
        <v>56</v>
      </c>
      <c r="L39095" t="s">
        <v>15</v>
      </c>
    </row>
    <row r="39096" spans="1:12">
      <c r="A39096" t="e">
        <f ca="1">E00251514218521</f>
        <v>#NAME?</v>
      </c>
      <c r="B39096">
        <v>438</v>
      </c>
      <c r="C39096" t="s">
        <v>474</v>
      </c>
      <c r="D39096" s="1">
        <v>42627</v>
      </c>
      <c r="F39096">
        <v>2</v>
      </c>
      <c r="G39096">
        <v>4019</v>
      </c>
      <c r="H39096" t="s">
        <v>26</v>
      </c>
      <c r="J39096" t="s">
        <v>14</v>
      </c>
      <c r="K39096">
        <v>57</v>
      </c>
      <c r="L39096" t="s">
        <v>15</v>
      </c>
    </row>
    <row r="39097" spans="1:12">
      <c r="A39097" t="e">
        <f ca="1">E00251514218521</f>
        <v>#NAME?</v>
      </c>
      <c r="B39097">
        <v>438</v>
      </c>
      <c r="C39097" t="s">
        <v>474</v>
      </c>
      <c r="D39097" s="1">
        <v>42794</v>
      </c>
      <c r="F39097">
        <v>4</v>
      </c>
      <c r="G39097">
        <v>27800</v>
      </c>
      <c r="H39097" t="s">
        <v>145</v>
      </c>
      <c r="J39097" t="s">
        <v>14</v>
      </c>
      <c r="K39097">
        <v>57</v>
      </c>
      <c r="L39097" t="s">
        <v>15</v>
      </c>
    </row>
    <row r="39098" spans="1:12">
      <c r="A39098" t="e">
        <f ca="1">E00251514218521</f>
        <v>#NAME?</v>
      </c>
      <c r="B39098">
        <v>438</v>
      </c>
      <c r="C39098" t="s">
        <v>474</v>
      </c>
      <c r="D39098" s="1">
        <v>43025</v>
      </c>
      <c r="F39098">
        <v>3</v>
      </c>
      <c r="G39098">
        <v>7880</v>
      </c>
      <c r="H39098" t="s">
        <v>213</v>
      </c>
      <c r="J39098" t="s">
        <v>14</v>
      </c>
      <c r="K39098">
        <v>58</v>
      </c>
      <c r="L39098" t="s">
        <v>22</v>
      </c>
    </row>
    <row r="39099" spans="1:12">
      <c r="A39099" t="e">
        <f ca="1">E00251514218521</f>
        <v>#NAME?</v>
      </c>
      <c r="B39099">
        <v>746</v>
      </c>
      <c r="C39099" t="s">
        <v>527</v>
      </c>
      <c r="D39099" s="1">
        <v>42749</v>
      </c>
      <c r="E39099">
        <v>0</v>
      </c>
      <c r="F39099">
        <v>3</v>
      </c>
      <c r="G39099">
        <v>4019</v>
      </c>
      <c r="H39099" t="s">
        <v>26</v>
      </c>
      <c r="J39099" t="s">
        <v>34</v>
      </c>
      <c r="K39099">
        <v>57</v>
      </c>
      <c r="L39099" t="s">
        <v>15</v>
      </c>
    </row>
    <row r="39100" spans="1:12">
      <c r="A39100" t="e">
        <f ca="1">E00251529558721</f>
        <v>#NAME?</v>
      </c>
      <c r="B39100">
        <v>154</v>
      </c>
      <c r="C39100" t="s">
        <v>533</v>
      </c>
      <c r="D39100" s="1">
        <v>42312</v>
      </c>
      <c r="F39100">
        <v>1</v>
      </c>
      <c r="G39100">
        <v>55090</v>
      </c>
      <c r="H39100" t="s">
        <v>400</v>
      </c>
      <c r="J39100" t="s">
        <v>14</v>
      </c>
      <c r="K39100">
        <v>57</v>
      </c>
      <c r="L39100" t="s">
        <v>15</v>
      </c>
    </row>
    <row r="39101" spans="1:12">
      <c r="A39101" t="e">
        <f ca="1">E00251518851921</f>
        <v>#NAME?</v>
      </c>
      <c r="B39101">
        <v>272</v>
      </c>
      <c r="C39101" t="s">
        <v>174</v>
      </c>
      <c r="D39101" s="1">
        <v>42752</v>
      </c>
      <c r="E39101">
        <v>3</v>
      </c>
      <c r="F39101">
        <v>4</v>
      </c>
      <c r="G39101">
        <v>2720</v>
      </c>
      <c r="H39101" t="s">
        <v>65</v>
      </c>
      <c r="J39101" t="s">
        <v>34</v>
      </c>
      <c r="K39101">
        <v>46</v>
      </c>
      <c r="L39101" t="s">
        <v>15</v>
      </c>
    </row>
    <row r="39102" spans="1:12">
      <c r="A39102" t="e">
        <f ca="1">E00251518851921</f>
        <v>#NAME?</v>
      </c>
      <c r="B39102">
        <v>272</v>
      </c>
      <c r="C39102" t="s">
        <v>174</v>
      </c>
      <c r="D39102" s="1">
        <v>42752</v>
      </c>
      <c r="E39102">
        <v>3</v>
      </c>
      <c r="F39102">
        <v>5</v>
      </c>
      <c r="G39102">
        <v>53019</v>
      </c>
      <c r="H39102" t="s">
        <v>304</v>
      </c>
      <c r="J39102" t="s">
        <v>34</v>
      </c>
      <c r="K39102">
        <v>46</v>
      </c>
      <c r="L39102" t="s">
        <v>15</v>
      </c>
    </row>
    <row r="39103" spans="1:12">
      <c r="A39103" t="e">
        <f ca="1">E00251432216821</f>
        <v>#NAME?</v>
      </c>
      <c r="B39103">
        <v>6156</v>
      </c>
      <c r="C39103" t="s">
        <v>352</v>
      </c>
      <c r="D39103" s="1">
        <v>42209</v>
      </c>
      <c r="F39103">
        <v>1</v>
      </c>
      <c r="G39103">
        <v>3659</v>
      </c>
      <c r="H39103" t="s">
        <v>132</v>
      </c>
      <c r="J39103" t="s">
        <v>14</v>
      </c>
      <c r="K39103">
        <v>45</v>
      </c>
      <c r="L39103" t="s">
        <v>15</v>
      </c>
    </row>
    <row r="39104" spans="1:12">
      <c r="A39104" t="e">
        <f ca="1">E00251619807221</f>
        <v>#NAME?</v>
      </c>
      <c r="B39104">
        <v>1273</v>
      </c>
      <c r="C39104" t="s">
        <v>28</v>
      </c>
      <c r="D39104" s="1">
        <v>41311</v>
      </c>
      <c r="F39104">
        <v>1</v>
      </c>
      <c r="G39104">
        <v>2720</v>
      </c>
      <c r="H39104" t="s">
        <v>65</v>
      </c>
      <c r="J39104" t="s">
        <v>14</v>
      </c>
      <c r="K39104">
        <v>43</v>
      </c>
      <c r="L39104" t="s">
        <v>15</v>
      </c>
    </row>
    <row r="39105" spans="1:12">
      <c r="A39105" t="e">
        <f ca="1">E00251514218521</f>
        <v>#NAME?</v>
      </c>
      <c r="B39105">
        <v>438</v>
      </c>
      <c r="C39105" t="s">
        <v>474</v>
      </c>
      <c r="D39105" s="1">
        <v>41109</v>
      </c>
      <c r="F39105">
        <v>2</v>
      </c>
      <c r="G39105">
        <v>30000</v>
      </c>
      <c r="H39105" t="s">
        <v>144</v>
      </c>
      <c r="J39105" t="s">
        <v>14</v>
      </c>
      <c r="K39105">
        <v>52</v>
      </c>
      <c r="L39105" t="s">
        <v>15</v>
      </c>
    </row>
    <row r="39106" spans="1:12">
      <c r="A39106" t="e">
        <f ca="1">E00251430254221</f>
        <v>#NAME?</v>
      </c>
      <c r="B39106">
        <v>502</v>
      </c>
      <c r="C39106" t="s">
        <v>172</v>
      </c>
      <c r="D39106" s="1">
        <v>41305</v>
      </c>
      <c r="F39106">
        <v>1</v>
      </c>
      <c r="G39106">
        <v>549</v>
      </c>
      <c r="H39106" t="s">
        <v>425</v>
      </c>
      <c r="J39106" t="s">
        <v>14</v>
      </c>
      <c r="K39106">
        <v>55</v>
      </c>
      <c r="L39106" t="s">
        <v>15</v>
      </c>
    </row>
    <row r="39107" spans="1:12">
      <c r="A39107" t="e">
        <f ca="1">E00251532959121</f>
        <v>#NAME?</v>
      </c>
      <c r="B39107">
        <v>868</v>
      </c>
      <c r="C39107" t="s">
        <v>1177</v>
      </c>
      <c r="D39107" s="1">
        <v>41851</v>
      </c>
      <c r="F39107">
        <v>1</v>
      </c>
      <c r="G39107">
        <v>29630</v>
      </c>
      <c r="H39107" t="s">
        <v>1360</v>
      </c>
      <c r="J39107" t="s">
        <v>272</v>
      </c>
      <c r="K39107">
        <v>60</v>
      </c>
      <c r="L39107" t="s">
        <v>15</v>
      </c>
    </row>
    <row r="39108" spans="1:12">
      <c r="A39108" t="e">
        <f ca="1">E00251518851921</f>
        <v>#NAME?</v>
      </c>
      <c r="B39108">
        <v>695</v>
      </c>
      <c r="C39108" t="s">
        <v>257</v>
      </c>
      <c r="D39108" s="1">
        <v>42163</v>
      </c>
      <c r="F39108">
        <v>1</v>
      </c>
      <c r="G39108">
        <v>3804</v>
      </c>
      <c r="H39108" t="s">
        <v>71</v>
      </c>
      <c r="J39108" t="s">
        <v>14</v>
      </c>
      <c r="K39108">
        <v>44</v>
      </c>
      <c r="L39108" t="s">
        <v>15</v>
      </c>
    </row>
    <row r="39109" spans="1:12">
      <c r="A39109" t="e">
        <f ca="1">E00251514218521</f>
        <v>#NAME?</v>
      </c>
      <c r="B39109">
        <v>438</v>
      </c>
      <c r="C39109" t="s">
        <v>474</v>
      </c>
      <c r="D39109" s="1">
        <v>42045</v>
      </c>
      <c r="F39109">
        <v>1</v>
      </c>
      <c r="G39109">
        <v>4019</v>
      </c>
      <c r="H39109" t="s">
        <v>26</v>
      </c>
      <c r="J39109" t="s">
        <v>14</v>
      </c>
      <c r="K39109">
        <v>55</v>
      </c>
      <c r="L39109" t="s">
        <v>15</v>
      </c>
    </row>
    <row r="39110" spans="1:12">
      <c r="A39110" t="e">
        <f ca="1">E00251429284421</f>
        <v>#NAME?</v>
      </c>
      <c r="B39110">
        <v>292</v>
      </c>
      <c r="C39110" t="s">
        <v>467</v>
      </c>
      <c r="D39110" s="1">
        <v>41074</v>
      </c>
      <c r="F39110">
        <v>4</v>
      </c>
      <c r="G39110">
        <v>70400</v>
      </c>
      <c r="H39110" t="s">
        <v>536</v>
      </c>
      <c r="J39110" t="s">
        <v>14</v>
      </c>
      <c r="K39110">
        <v>56</v>
      </c>
      <c r="L39110" t="s">
        <v>15</v>
      </c>
    </row>
    <row r="39111" spans="1:12">
      <c r="A39111" t="e">
        <f ca="1">E00251429284421</f>
        <v>#NAME?</v>
      </c>
      <c r="B39111">
        <v>292</v>
      </c>
      <c r="C39111" t="s">
        <v>467</v>
      </c>
      <c r="D39111" s="1">
        <v>41120</v>
      </c>
      <c r="F39111">
        <v>3</v>
      </c>
      <c r="G39111">
        <v>7243</v>
      </c>
      <c r="H39111" t="s">
        <v>42</v>
      </c>
      <c r="J39111" t="s">
        <v>14</v>
      </c>
      <c r="K39111">
        <v>56</v>
      </c>
      <c r="L39111" t="s">
        <v>15</v>
      </c>
    </row>
    <row r="39112" spans="1:12">
      <c r="A39112" t="e">
        <f ca="1">E00251518589021</f>
        <v>#NAME?</v>
      </c>
      <c r="B39112">
        <v>291</v>
      </c>
      <c r="C39112" t="s">
        <v>160</v>
      </c>
      <c r="D39112" s="1">
        <v>41423</v>
      </c>
      <c r="F39112">
        <v>1</v>
      </c>
      <c r="G39112">
        <v>29620</v>
      </c>
      <c r="H39112" t="s">
        <v>460</v>
      </c>
      <c r="J39112" t="s">
        <v>14</v>
      </c>
      <c r="K39112">
        <v>45</v>
      </c>
      <c r="L39112" t="s">
        <v>15</v>
      </c>
    </row>
    <row r="39113" spans="1:12">
      <c r="A39113" t="e">
        <f ca="1">E00251514452721</f>
        <v>#NAME?</v>
      </c>
      <c r="B39113">
        <v>452</v>
      </c>
      <c r="C39113" t="s">
        <v>592</v>
      </c>
      <c r="D39113" s="1">
        <v>41039</v>
      </c>
      <c r="F39113">
        <v>1</v>
      </c>
      <c r="G39113">
        <v>2809</v>
      </c>
      <c r="H39113" t="s">
        <v>90</v>
      </c>
      <c r="J39113" t="s">
        <v>14</v>
      </c>
      <c r="K39113">
        <v>43</v>
      </c>
      <c r="L39113" t="s">
        <v>15</v>
      </c>
    </row>
    <row r="39114" spans="1:12">
      <c r="A39114" t="e">
        <f ca="1">E00251429284421</f>
        <v>#NAME?</v>
      </c>
      <c r="B39114">
        <v>292</v>
      </c>
      <c r="C39114" t="s">
        <v>467</v>
      </c>
      <c r="D39114" s="1">
        <v>41671</v>
      </c>
      <c r="F39114">
        <v>2</v>
      </c>
      <c r="G39114">
        <v>71536</v>
      </c>
      <c r="H39114" t="s">
        <v>70</v>
      </c>
      <c r="J39114" t="s">
        <v>14</v>
      </c>
      <c r="K39114">
        <v>58</v>
      </c>
      <c r="L39114" t="s">
        <v>15</v>
      </c>
    </row>
    <row r="39115" spans="1:12">
      <c r="A39115" t="e">
        <f ca="1">E00251429284421</f>
        <v>#NAME?</v>
      </c>
      <c r="B39115">
        <v>292</v>
      </c>
      <c r="C39115" t="s">
        <v>467</v>
      </c>
      <c r="D39115" s="1">
        <v>41724</v>
      </c>
      <c r="F39115">
        <v>3</v>
      </c>
      <c r="G39115">
        <v>49390</v>
      </c>
      <c r="H39115" t="s">
        <v>59</v>
      </c>
      <c r="J39115" t="s">
        <v>14</v>
      </c>
      <c r="K39115">
        <v>58</v>
      </c>
      <c r="L39115" t="s">
        <v>15</v>
      </c>
    </row>
    <row r="39116" spans="1:12">
      <c r="A39116" t="e">
        <f ca="1">E00251429284421</f>
        <v>#NAME?</v>
      </c>
      <c r="B39116">
        <v>292</v>
      </c>
      <c r="C39116" t="s">
        <v>467</v>
      </c>
      <c r="D39116" s="1">
        <v>41934</v>
      </c>
      <c r="F39116">
        <v>4</v>
      </c>
      <c r="G39116">
        <v>70400</v>
      </c>
      <c r="H39116" t="s">
        <v>536</v>
      </c>
      <c r="J39116" t="s">
        <v>14</v>
      </c>
      <c r="K39116">
        <v>59</v>
      </c>
      <c r="L39116" t="s">
        <v>15</v>
      </c>
    </row>
    <row r="39117" spans="1:12">
      <c r="A39117" t="e">
        <f ca="1">E00251429284421</f>
        <v>#NAME?</v>
      </c>
      <c r="B39117">
        <v>292</v>
      </c>
      <c r="C39117" t="s">
        <v>467</v>
      </c>
      <c r="D39117" s="1">
        <v>42384</v>
      </c>
      <c r="F39117">
        <v>3</v>
      </c>
      <c r="G39117">
        <v>49390</v>
      </c>
      <c r="H39117" t="s">
        <v>59</v>
      </c>
      <c r="J39117" t="s">
        <v>14</v>
      </c>
      <c r="K39117">
        <v>60</v>
      </c>
      <c r="L39117" t="s">
        <v>15</v>
      </c>
    </row>
    <row r="39118" spans="1:12">
      <c r="A39118" t="e">
        <f ca="1">E00251529553321</f>
        <v>#NAME?</v>
      </c>
      <c r="B39118">
        <v>160</v>
      </c>
      <c r="C39118" t="s">
        <v>278</v>
      </c>
      <c r="D39118" s="1">
        <v>41403</v>
      </c>
      <c r="F39118">
        <v>1</v>
      </c>
      <c r="G39118">
        <v>7862</v>
      </c>
      <c r="H39118" t="s">
        <v>27</v>
      </c>
      <c r="J39118" t="s">
        <v>14</v>
      </c>
      <c r="K39118">
        <v>48</v>
      </c>
      <c r="L39118" t="s">
        <v>22</v>
      </c>
    </row>
    <row r="39119" spans="1:12">
      <c r="A39119" t="e">
        <f ca="1">E00251514218521</f>
        <v>#NAME?</v>
      </c>
      <c r="B39119">
        <v>438</v>
      </c>
      <c r="C39119" t="s">
        <v>474</v>
      </c>
      <c r="D39119" s="1">
        <v>41114</v>
      </c>
      <c r="F39119">
        <v>4</v>
      </c>
      <c r="G39119">
        <v>4019</v>
      </c>
      <c r="H39119" t="s">
        <v>26</v>
      </c>
      <c r="J39119" t="s">
        <v>14</v>
      </c>
      <c r="K39119">
        <v>52</v>
      </c>
      <c r="L39119" t="s">
        <v>15</v>
      </c>
    </row>
    <row r="39120" spans="1:12">
      <c r="A39120" t="e">
        <f ca="1">E00251514218521</f>
        <v>#NAME?</v>
      </c>
      <c r="B39120">
        <v>438</v>
      </c>
      <c r="C39120" t="s">
        <v>474</v>
      </c>
      <c r="D39120" s="1">
        <v>41353</v>
      </c>
      <c r="F39120">
        <v>3</v>
      </c>
      <c r="G39120">
        <v>30983</v>
      </c>
      <c r="H39120" t="s">
        <v>325</v>
      </c>
      <c r="J39120" t="s">
        <v>14</v>
      </c>
      <c r="K39120">
        <v>53</v>
      </c>
      <c r="L39120" t="s">
        <v>15</v>
      </c>
    </row>
    <row r="39121" spans="1:12">
      <c r="A39121" t="e">
        <f ca="1">E00251514218521</f>
        <v>#NAME?</v>
      </c>
      <c r="B39121">
        <v>438</v>
      </c>
      <c r="C39121" t="s">
        <v>474</v>
      </c>
      <c r="D39121" s="1">
        <v>42562</v>
      </c>
      <c r="F39121">
        <v>2</v>
      </c>
      <c r="G39121">
        <v>4019</v>
      </c>
      <c r="H39121" t="s">
        <v>26</v>
      </c>
      <c r="J39121" t="s">
        <v>14</v>
      </c>
      <c r="K39121">
        <v>56</v>
      </c>
      <c r="L39121" t="s">
        <v>15</v>
      </c>
    </row>
    <row r="39122" spans="1:12">
      <c r="A39122" t="e">
        <f ca="1">E00251716594621</f>
        <v>#NAME?</v>
      </c>
      <c r="B39122">
        <v>502</v>
      </c>
      <c r="C39122" t="s">
        <v>172</v>
      </c>
      <c r="D39122" s="1">
        <v>41382</v>
      </c>
      <c r="F39122">
        <v>2</v>
      </c>
      <c r="G39122">
        <v>4019</v>
      </c>
      <c r="H39122" t="s">
        <v>26</v>
      </c>
      <c r="J39122" t="s">
        <v>14</v>
      </c>
      <c r="K39122">
        <v>52</v>
      </c>
      <c r="L39122" t="s">
        <v>15</v>
      </c>
    </row>
    <row r="39123" spans="1:12">
      <c r="A39123" t="e">
        <f ca="1">E00251429783221</f>
        <v>#NAME?</v>
      </c>
      <c r="B39123">
        <v>160</v>
      </c>
      <c r="C39123" t="s">
        <v>278</v>
      </c>
      <c r="D39123" s="1">
        <v>42094</v>
      </c>
      <c r="F39123">
        <v>1</v>
      </c>
      <c r="G39123">
        <v>7904</v>
      </c>
      <c r="H39123" t="s">
        <v>75</v>
      </c>
      <c r="J39123" t="s">
        <v>14</v>
      </c>
      <c r="K39123">
        <v>55</v>
      </c>
      <c r="L39123" t="s">
        <v>22</v>
      </c>
    </row>
    <row r="39124" spans="1:12">
      <c r="A39124" t="e">
        <f ca="1">E00251514218521</f>
        <v>#NAME?</v>
      </c>
      <c r="B39124">
        <v>438</v>
      </c>
      <c r="C39124" t="s">
        <v>474</v>
      </c>
      <c r="D39124" s="1">
        <v>41583</v>
      </c>
      <c r="F39124">
        <v>4</v>
      </c>
      <c r="G39124">
        <v>4019</v>
      </c>
      <c r="H39124" t="s">
        <v>26</v>
      </c>
      <c r="J39124" t="s">
        <v>14</v>
      </c>
      <c r="K39124">
        <v>54</v>
      </c>
      <c r="L39124" t="s">
        <v>15</v>
      </c>
    </row>
    <row r="39125" spans="1:12">
      <c r="A39125" t="e">
        <f ca="1">E00251514218521</f>
        <v>#NAME?</v>
      </c>
      <c r="B39125">
        <v>438</v>
      </c>
      <c r="C39125" t="s">
        <v>474</v>
      </c>
      <c r="D39125" s="1">
        <v>42395</v>
      </c>
      <c r="F39125">
        <v>2</v>
      </c>
      <c r="G39125">
        <v>6184</v>
      </c>
      <c r="H39125" t="s">
        <v>849</v>
      </c>
      <c r="J39125" t="s">
        <v>14</v>
      </c>
      <c r="K39125">
        <v>56</v>
      </c>
      <c r="L39125" t="s">
        <v>15</v>
      </c>
    </row>
    <row r="39126" spans="1:12">
      <c r="A39126" t="e">
        <f ca="1">E00251430254221</f>
        <v>#NAME?</v>
      </c>
      <c r="B39126">
        <v>7505</v>
      </c>
      <c r="C39126" t="s">
        <v>209</v>
      </c>
      <c r="D39126" s="1">
        <v>42999</v>
      </c>
      <c r="F39126">
        <v>1</v>
      </c>
      <c r="G39126">
        <v>71940</v>
      </c>
      <c r="H39126" t="s">
        <v>135</v>
      </c>
      <c r="J39126" t="s">
        <v>14</v>
      </c>
      <c r="K39126">
        <v>60</v>
      </c>
      <c r="L39126" t="s">
        <v>15</v>
      </c>
    </row>
    <row r="39127" spans="1:12">
      <c r="A39127" t="e">
        <f ca="1">E00251514218521</f>
        <v>#NAME?</v>
      </c>
      <c r="B39127">
        <v>438</v>
      </c>
      <c r="C39127" t="s">
        <v>474</v>
      </c>
      <c r="D39127" s="1">
        <v>42486</v>
      </c>
      <c r="F39127">
        <v>1</v>
      </c>
      <c r="G39127">
        <v>29690</v>
      </c>
      <c r="H39127" t="s">
        <v>52</v>
      </c>
      <c r="J39127" t="s">
        <v>14</v>
      </c>
      <c r="K39127">
        <v>56</v>
      </c>
      <c r="L39127" t="s">
        <v>15</v>
      </c>
    </row>
    <row r="39128" spans="1:12">
      <c r="A39128" t="e">
        <f ca="1">E00251514218521</f>
        <v>#NAME?</v>
      </c>
      <c r="B39128">
        <v>438</v>
      </c>
      <c r="C39128" t="s">
        <v>474</v>
      </c>
      <c r="D39128" s="1">
        <v>42524</v>
      </c>
      <c r="F39128">
        <v>1</v>
      </c>
      <c r="G39128">
        <v>7904</v>
      </c>
      <c r="H39128" t="s">
        <v>75</v>
      </c>
      <c r="J39128" t="s">
        <v>14</v>
      </c>
      <c r="K39128">
        <v>56</v>
      </c>
      <c r="L39128" t="s">
        <v>22</v>
      </c>
    </row>
    <row r="39129" spans="1:12">
      <c r="A39129" t="e">
        <f ca="1">E00251514218521</f>
        <v>#NAME?</v>
      </c>
      <c r="B39129">
        <v>438</v>
      </c>
      <c r="C39129" t="s">
        <v>474</v>
      </c>
      <c r="D39129" s="1">
        <v>42559</v>
      </c>
      <c r="F39129">
        <v>2</v>
      </c>
      <c r="G39129">
        <v>4019</v>
      </c>
      <c r="H39129" t="s">
        <v>26</v>
      </c>
      <c r="J39129" t="s">
        <v>14</v>
      </c>
      <c r="K39129">
        <v>56</v>
      </c>
      <c r="L39129" t="s">
        <v>15</v>
      </c>
    </row>
    <row r="39130" spans="1:12">
      <c r="A39130" t="e">
        <f ca="1">E00251430249221</f>
        <v>#NAME?</v>
      </c>
      <c r="B39130">
        <v>498</v>
      </c>
      <c r="C39130" t="s">
        <v>591</v>
      </c>
      <c r="D39130" s="1">
        <v>42537</v>
      </c>
      <c r="F39130">
        <v>3</v>
      </c>
      <c r="G39130">
        <v>2749</v>
      </c>
      <c r="H39130" t="s">
        <v>147</v>
      </c>
      <c r="J39130" t="s">
        <v>14</v>
      </c>
      <c r="K39130">
        <v>66</v>
      </c>
      <c r="L39130" t="s">
        <v>15</v>
      </c>
    </row>
    <row r="39131" spans="1:12">
      <c r="A39131" t="e">
        <f ca="1">E00251518868021</f>
        <v>#NAME?</v>
      </c>
      <c r="B39131">
        <v>1791</v>
      </c>
      <c r="C39131" t="s">
        <v>468</v>
      </c>
      <c r="D39131" s="1">
        <v>41460</v>
      </c>
      <c r="F39131">
        <v>1</v>
      </c>
      <c r="G39131">
        <v>6028</v>
      </c>
      <c r="H39131" t="s">
        <v>1110</v>
      </c>
      <c r="J39131" t="s">
        <v>14</v>
      </c>
      <c r="K39131">
        <v>59</v>
      </c>
      <c r="L39131" t="s">
        <v>15</v>
      </c>
    </row>
    <row r="39132" spans="1:12">
      <c r="A39132" t="e">
        <f ca="1">E00251518868021</f>
        <v>#NAME?</v>
      </c>
      <c r="B39132">
        <v>1791</v>
      </c>
      <c r="C39132" t="s">
        <v>468</v>
      </c>
      <c r="D39132" s="1">
        <v>41904</v>
      </c>
      <c r="F39132">
        <v>5</v>
      </c>
      <c r="G39132">
        <v>3540</v>
      </c>
      <c r="H39132" t="s">
        <v>436</v>
      </c>
      <c r="J39132" t="s">
        <v>14</v>
      </c>
      <c r="K39132">
        <v>60</v>
      </c>
      <c r="L39132" t="s">
        <v>15</v>
      </c>
    </row>
    <row r="39133" spans="1:12">
      <c r="A39133" t="e">
        <f ca="1">E00251518868021</f>
        <v>#NAME?</v>
      </c>
      <c r="B39133">
        <v>1791</v>
      </c>
      <c r="C39133" t="s">
        <v>468</v>
      </c>
      <c r="D39133" s="1">
        <v>41925</v>
      </c>
      <c r="F39133">
        <v>1</v>
      </c>
      <c r="G39133">
        <v>2899</v>
      </c>
      <c r="H39133" t="s">
        <v>464</v>
      </c>
      <c r="J39133" t="s">
        <v>14</v>
      </c>
      <c r="K39133">
        <v>60</v>
      </c>
      <c r="L39133" t="s">
        <v>15</v>
      </c>
    </row>
    <row r="39134" spans="1:12">
      <c r="A39134" t="e">
        <f ca="1">E00251430249221</f>
        <v>#NAME?</v>
      </c>
      <c r="B39134">
        <v>498</v>
      </c>
      <c r="C39134" t="s">
        <v>591</v>
      </c>
      <c r="D39134" s="1">
        <v>42747</v>
      </c>
      <c r="F39134">
        <v>2</v>
      </c>
      <c r="G39134">
        <v>2729</v>
      </c>
      <c r="H39134" t="s">
        <v>115</v>
      </c>
      <c r="J39134" t="s">
        <v>14</v>
      </c>
      <c r="K39134">
        <v>66</v>
      </c>
      <c r="L39134" t="s">
        <v>15</v>
      </c>
    </row>
    <row r="39135" spans="1:12">
      <c r="A39135" t="e">
        <f ca="1">E00251518868021</f>
        <v>#NAME?</v>
      </c>
      <c r="B39135">
        <v>753</v>
      </c>
      <c r="C39135" t="s">
        <v>545</v>
      </c>
      <c r="D39135" s="1">
        <v>41655</v>
      </c>
      <c r="E39135">
        <v>0</v>
      </c>
      <c r="F39135">
        <v>1</v>
      </c>
      <c r="G39135">
        <v>3542</v>
      </c>
      <c r="H39135" t="s">
        <v>850</v>
      </c>
      <c r="J39135" t="s">
        <v>34</v>
      </c>
      <c r="K39135">
        <v>60</v>
      </c>
      <c r="L39135" t="s">
        <v>15</v>
      </c>
    </row>
    <row r="39136" spans="1:12">
      <c r="A39136" t="e">
        <f ca="1">E00251518868021</f>
        <v>#NAME?</v>
      </c>
      <c r="B39136">
        <v>1791</v>
      </c>
      <c r="C39136" t="s">
        <v>468</v>
      </c>
      <c r="D39136" s="1">
        <v>42348</v>
      </c>
      <c r="F39136">
        <v>1</v>
      </c>
      <c r="G39136">
        <v>3542</v>
      </c>
      <c r="H39136" t="s">
        <v>850</v>
      </c>
      <c r="J39136" t="s">
        <v>14</v>
      </c>
      <c r="K39136">
        <v>62</v>
      </c>
      <c r="L39136" t="s">
        <v>15</v>
      </c>
    </row>
    <row r="39137" spans="1:12">
      <c r="A39137" t="e">
        <f ca="1">E00251430254221</f>
        <v>#NAME?</v>
      </c>
      <c r="B39137">
        <v>502</v>
      </c>
      <c r="C39137" t="s">
        <v>172</v>
      </c>
      <c r="D39137" s="1">
        <v>41012</v>
      </c>
      <c r="F39137">
        <v>1</v>
      </c>
      <c r="G39137">
        <v>6184</v>
      </c>
      <c r="H39137" t="s">
        <v>849</v>
      </c>
      <c r="J39137" t="s">
        <v>14</v>
      </c>
      <c r="K39137">
        <v>54</v>
      </c>
      <c r="L39137" t="s">
        <v>15</v>
      </c>
    </row>
    <row r="39138" spans="1:12">
      <c r="A39138" t="e">
        <f ca="1">E00251514274321</f>
        <v>#NAME?</v>
      </c>
      <c r="B39138">
        <v>449</v>
      </c>
      <c r="C39138" t="s">
        <v>124</v>
      </c>
      <c r="D39138" s="1">
        <v>42517</v>
      </c>
      <c r="F39138">
        <v>1</v>
      </c>
      <c r="G39138">
        <v>5206</v>
      </c>
      <c r="H39138" t="s">
        <v>265</v>
      </c>
      <c r="J39138" t="s">
        <v>14</v>
      </c>
      <c r="K39138">
        <v>64</v>
      </c>
      <c r="L39138" t="s">
        <v>15</v>
      </c>
    </row>
    <row r="39139" spans="1:12">
      <c r="A39139" t="e">
        <f ca="1">E00251518868021</f>
        <v>#NAME?</v>
      </c>
      <c r="B39139">
        <v>1791</v>
      </c>
      <c r="C39139" t="s">
        <v>468</v>
      </c>
      <c r="D39139" s="1">
        <v>41625</v>
      </c>
      <c r="F39139">
        <v>2</v>
      </c>
      <c r="G39139">
        <v>7295</v>
      </c>
      <c r="H39139" t="s">
        <v>76</v>
      </c>
      <c r="J39139" t="s">
        <v>14</v>
      </c>
      <c r="K39139">
        <v>60</v>
      </c>
      <c r="L39139" t="s">
        <v>15</v>
      </c>
    </row>
    <row r="39140" spans="1:12">
      <c r="A39140" t="e">
        <f ca="1">E00251430254221</f>
        <v>#NAME?</v>
      </c>
      <c r="B39140">
        <v>6046</v>
      </c>
      <c r="C39140" t="s">
        <v>98</v>
      </c>
      <c r="D39140" s="1">
        <v>43068</v>
      </c>
      <c r="F39140">
        <v>1</v>
      </c>
      <c r="G39140">
        <v>37921</v>
      </c>
      <c r="H39140" t="s">
        <v>859</v>
      </c>
      <c r="I39140" t="s">
        <v>56</v>
      </c>
      <c r="J39140" t="s">
        <v>57</v>
      </c>
      <c r="K39140">
        <v>60</v>
      </c>
      <c r="L39140" t="s">
        <v>15</v>
      </c>
    </row>
    <row r="39141" spans="1:12">
      <c r="A39141" t="e">
        <f ca="1">E00251430254221</f>
        <v>#NAME?</v>
      </c>
      <c r="B39141">
        <v>7505</v>
      </c>
      <c r="C39141" t="s">
        <v>209</v>
      </c>
      <c r="D39141" s="1">
        <v>41984</v>
      </c>
      <c r="F39141">
        <v>1</v>
      </c>
      <c r="G39141">
        <v>2689</v>
      </c>
      <c r="H39141" t="s">
        <v>255</v>
      </c>
      <c r="J39141" t="s">
        <v>14</v>
      </c>
      <c r="K39141">
        <v>57</v>
      </c>
      <c r="L39141" t="s">
        <v>15</v>
      </c>
    </row>
    <row r="39142" spans="1:12">
      <c r="A39142" t="e">
        <f ca="1">E00251617643721</f>
        <v>#NAME?</v>
      </c>
      <c r="B39142">
        <v>489</v>
      </c>
      <c r="C39142" t="s">
        <v>100</v>
      </c>
      <c r="D39142" s="1">
        <v>42787</v>
      </c>
      <c r="F39142">
        <v>2</v>
      </c>
      <c r="G39142">
        <v>78057</v>
      </c>
      <c r="H39142" t="s">
        <v>140</v>
      </c>
      <c r="J39142" t="s">
        <v>14</v>
      </c>
      <c r="K39142">
        <v>49</v>
      </c>
      <c r="L39142" t="s">
        <v>22</v>
      </c>
    </row>
    <row r="39143" spans="1:12">
      <c r="A39143" t="e">
        <f ca="1">E00251518868021</f>
        <v>#NAME?</v>
      </c>
      <c r="B39143">
        <v>1791</v>
      </c>
      <c r="C39143" t="s">
        <v>468</v>
      </c>
      <c r="D39143" s="1">
        <v>41016</v>
      </c>
      <c r="F39143">
        <v>6</v>
      </c>
      <c r="G39143">
        <v>2724</v>
      </c>
      <c r="H39143" t="s">
        <v>73</v>
      </c>
      <c r="J39143" t="s">
        <v>14</v>
      </c>
      <c r="K39143">
        <v>58</v>
      </c>
      <c r="L39143" t="s">
        <v>15</v>
      </c>
    </row>
    <row r="39144" spans="1:12">
      <c r="A39144" t="e">
        <f ca="1">E00251518868021</f>
        <v>#NAME?</v>
      </c>
      <c r="B39144">
        <v>1791</v>
      </c>
      <c r="C39144" t="s">
        <v>468</v>
      </c>
      <c r="D39144" s="1">
        <v>41551</v>
      </c>
      <c r="F39144">
        <v>4</v>
      </c>
      <c r="G39144">
        <v>3540</v>
      </c>
      <c r="H39144" t="s">
        <v>436</v>
      </c>
      <c r="J39144" t="s">
        <v>14</v>
      </c>
      <c r="K39144">
        <v>59</v>
      </c>
      <c r="L39144" t="s">
        <v>15</v>
      </c>
    </row>
    <row r="39145" spans="1:12">
      <c r="A39145" t="e">
        <f ca="1">E00251518868021</f>
        <v>#NAME?</v>
      </c>
      <c r="B39145">
        <v>1791</v>
      </c>
      <c r="C39145" t="s">
        <v>468</v>
      </c>
      <c r="D39145" s="1">
        <v>41617</v>
      </c>
      <c r="F39145">
        <v>5</v>
      </c>
      <c r="G39145">
        <v>7820</v>
      </c>
      <c r="H39145" t="s">
        <v>233</v>
      </c>
      <c r="J39145" t="s">
        <v>14</v>
      </c>
      <c r="K39145">
        <v>60</v>
      </c>
      <c r="L39145" t="s">
        <v>22</v>
      </c>
    </row>
    <row r="39146" spans="1:12">
      <c r="A39146" t="e">
        <f ca="1">E00251518868021</f>
        <v>#NAME?</v>
      </c>
      <c r="B39146">
        <v>1791</v>
      </c>
      <c r="C39146" t="s">
        <v>468</v>
      </c>
      <c r="D39146" s="1">
        <v>41740</v>
      </c>
      <c r="F39146">
        <v>4</v>
      </c>
      <c r="G39146">
        <v>3499</v>
      </c>
      <c r="H39146" t="s">
        <v>692</v>
      </c>
      <c r="J39146" t="s">
        <v>14</v>
      </c>
      <c r="K39146">
        <v>60</v>
      </c>
      <c r="L39146" t="s">
        <v>15</v>
      </c>
    </row>
    <row r="39147" spans="1:12">
      <c r="A39147" t="e">
        <f ca="1">E00251722805021</f>
        <v>#NAME?</v>
      </c>
      <c r="B39147">
        <v>373</v>
      </c>
      <c r="C39147" t="s">
        <v>749</v>
      </c>
      <c r="D39147" s="1">
        <v>41676</v>
      </c>
      <c r="F39147">
        <v>2</v>
      </c>
      <c r="G39147">
        <v>5253</v>
      </c>
      <c r="H39147" t="s">
        <v>380</v>
      </c>
      <c r="J39147" t="s">
        <v>14</v>
      </c>
      <c r="K39147">
        <v>36</v>
      </c>
      <c r="L39147" t="s">
        <v>15</v>
      </c>
    </row>
    <row r="39148" spans="1:12">
      <c r="A39148" t="e">
        <f ca="1">E00251514218521</f>
        <v>#NAME?</v>
      </c>
      <c r="B39148">
        <v>438</v>
      </c>
      <c r="C39148" t="s">
        <v>474</v>
      </c>
      <c r="D39148" s="1">
        <v>41109</v>
      </c>
      <c r="F39148">
        <v>2</v>
      </c>
      <c r="G39148">
        <v>4019</v>
      </c>
      <c r="H39148" t="s">
        <v>26</v>
      </c>
      <c r="J39148" t="s">
        <v>14</v>
      </c>
      <c r="K39148">
        <v>52</v>
      </c>
      <c r="L39148" t="s">
        <v>15</v>
      </c>
    </row>
    <row r="39149" spans="1:12">
      <c r="A39149" t="e">
        <f ca="1">E00251510545921</f>
        <v>#NAME?</v>
      </c>
      <c r="B39149">
        <v>189</v>
      </c>
      <c r="C39149" t="s">
        <v>58</v>
      </c>
      <c r="D39149" s="1">
        <v>41723</v>
      </c>
      <c r="F39149">
        <v>1</v>
      </c>
      <c r="G39149">
        <v>71940</v>
      </c>
      <c r="H39149" t="s">
        <v>135</v>
      </c>
      <c r="J39149" t="s">
        <v>14</v>
      </c>
      <c r="K39149">
        <v>54</v>
      </c>
      <c r="L39149" t="s">
        <v>15</v>
      </c>
    </row>
    <row r="39150" spans="1:12">
      <c r="A39150" t="e">
        <f ca="1">E00251430249221</f>
        <v>#NAME?</v>
      </c>
      <c r="B39150">
        <v>498</v>
      </c>
      <c r="C39150" t="s">
        <v>591</v>
      </c>
      <c r="D39150" s="1">
        <v>42762</v>
      </c>
      <c r="F39150">
        <v>1</v>
      </c>
      <c r="G39150">
        <v>25000</v>
      </c>
      <c r="H39150" t="s">
        <v>178</v>
      </c>
      <c r="J39150" t="s">
        <v>14</v>
      </c>
      <c r="K39150">
        <v>66</v>
      </c>
      <c r="L39150" t="s">
        <v>15</v>
      </c>
    </row>
    <row r="39151" spans="1:12">
      <c r="A39151" t="e">
        <f ca="1">E00251615945221</f>
        <v>#NAME?</v>
      </c>
      <c r="B39151">
        <v>746</v>
      </c>
      <c r="C39151" t="s">
        <v>527</v>
      </c>
      <c r="D39151" s="1">
        <v>42746</v>
      </c>
      <c r="E39151">
        <v>0</v>
      </c>
      <c r="F39151">
        <v>2</v>
      </c>
      <c r="G39151">
        <v>72210</v>
      </c>
      <c r="H39151" t="s">
        <v>206</v>
      </c>
      <c r="J39151" t="s">
        <v>34</v>
      </c>
      <c r="K39151">
        <v>52</v>
      </c>
      <c r="L39151" t="s">
        <v>15</v>
      </c>
    </row>
    <row r="39152" spans="1:12">
      <c r="A39152" t="e">
        <f ca="1">E00251615945221</f>
        <v>#NAME?</v>
      </c>
      <c r="B39152">
        <v>1273</v>
      </c>
      <c r="C39152" t="s">
        <v>28</v>
      </c>
      <c r="D39152" s="1">
        <v>41969</v>
      </c>
      <c r="F39152">
        <v>1</v>
      </c>
      <c r="G39152">
        <v>7243</v>
      </c>
      <c r="H39152" t="s">
        <v>42</v>
      </c>
      <c r="J39152" t="s">
        <v>14</v>
      </c>
      <c r="K39152">
        <v>49</v>
      </c>
      <c r="L39152" t="s">
        <v>15</v>
      </c>
    </row>
    <row r="39153" spans="1:12">
      <c r="A39153" t="e">
        <f ca="1">E00251614133021</f>
        <v>#NAME?</v>
      </c>
      <c r="B39153">
        <v>163</v>
      </c>
      <c r="C39153" t="s">
        <v>219</v>
      </c>
      <c r="D39153" s="1">
        <v>41716</v>
      </c>
      <c r="F39153">
        <v>1</v>
      </c>
      <c r="G39153">
        <v>7804</v>
      </c>
      <c r="H39153" t="s">
        <v>43</v>
      </c>
      <c r="J39153" t="s">
        <v>14</v>
      </c>
      <c r="K39153">
        <v>47</v>
      </c>
      <c r="L39153" t="s">
        <v>22</v>
      </c>
    </row>
    <row r="39154" spans="1:12">
      <c r="A39154" t="e">
        <f ca="1">E00251617643721</f>
        <v>#NAME?</v>
      </c>
      <c r="B39154">
        <v>701</v>
      </c>
      <c r="C39154" t="s">
        <v>72</v>
      </c>
      <c r="D39154" s="1">
        <v>40991</v>
      </c>
      <c r="F39154">
        <v>3</v>
      </c>
      <c r="G39154">
        <v>78050</v>
      </c>
      <c r="H39154" t="s">
        <v>197</v>
      </c>
      <c r="J39154" t="s">
        <v>14</v>
      </c>
      <c r="K39154">
        <v>44</v>
      </c>
      <c r="L39154" t="s">
        <v>22</v>
      </c>
    </row>
    <row r="39155" spans="1:12">
      <c r="A39155" t="e">
        <f ca="1">E00251717116321</f>
        <v>#NAME?</v>
      </c>
      <c r="B39155">
        <v>278</v>
      </c>
      <c r="C39155" t="s">
        <v>222</v>
      </c>
      <c r="D39155" s="1">
        <v>42522</v>
      </c>
      <c r="F39155">
        <v>1</v>
      </c>
      <c r="G39155">
        <v>30000</v>
      </c>
      <c r="H39155" t="s">
        <v>144</v>
      </c>
      <c r="J39155" t="s">
        <v>14</v>
      </c>
      <c r="K39155">
        <v>51</v>
      </c>
      <c r="L39155" t="s">
        <v>15</v>
      </c>
    </row>
    <row r="39156" spans="1:12">
      <c r="A39156" t="e">
        <f ca="1">E00251518868021</f>
        <v>#NAME?</v>
      </c>
      <c r="B39156">
        <v>1791</v>
      </c>
      <c r="C39156" t="s">
        <v>468</v>
      </c>
      <c r="D39156" s="1">
        <v>41989</v>
      </c>
      <c r="F39156">
        <v>3</v>
      </c>
      <c r="G39156">
        <v>3499</v>
      </c>
      <c r="H39156" t="s">
        <v>692</v>
      </c>
      <c r="J39156" t="s">
        <v>14</v>
      </c>
      <c r="K39156">
        <v>61</v>
      </c>
      <c r="L39156" t="s">
        <v>15</v>
      </c>
    </row>
    <row r="39157" spans="1:12">
      <c r="A39157" t="e">
        <f ca="1">E00251510545921</f>
        <v>#NAME?</v>
      </c>
      <c r="B39157">
        <v>189</v>
      </c>
      <c r="C39157" t="s">
        <v>58</v>
      </c>
      <c r="D39157" s="1">
        <v>41834</v>
      </c>
      <c r="F39157">
        <v>2</v>
      </c>
      <c r="G39157">
        <v>8362</v>
      </c>
      <c r="H39157" t="s">
        <v>136</v>
      </c>
      <c r="J39157" t="s">
        <v>14</v>
      </c>
      <c r="K39157">
        <v>55</v>
      </c>
      <c r="L39157" t="s">
        <v>15</v>
      </c>
    </row>
    <row r="39158" spans="1:12">
      <c r="A39158" t="e">
        <f ca="1">E00251715760521</f>
        <v>#NAME?</v>
      </c>
      <c r="B39158">
        <v>454</v>
      </c>
      <c r="C39158" t="s">
        <v>179</v>
      </c>
      <c r="D39158" s="1">
        <v>42426</v>
      </c>
      <c r="F39158">
        <v>2</v>
      </c>
      <c r="G39158">
        <v>30983</v>
      </c>
      <c r="H39158" t="s">
        <v>325</v>
      </c>
      <c r="J39158" t="s">
        <v>14</v>
      </c>
      <c r="K39158">
        <v>51</v>
      </c>
      <c r="L39158" t="s">
        <v>15</v>
      </c>
    </row>
    <row r="39159" spans="1:12">
      <c r="A39159" t="e">
        <f ca="1">E00251715431821</f>
        <v>#NAME?</v>
      </c>
      <c r="B39159">
        <v>94</v>
      </c>
      <c r="C39159" t="s">
        <v>74</v>
      </c>
      <c r="D39159" s="1">
        <v>42940</v>
      </c>
      <c r="F39159">
        <v>1</v>
      </c>
      <c r="G39159">
        <v>2729</v>
      </c>
      <c r="H39159" t="s">
        <v>115</v>
      </c>
      <c r="J39159" t="s">
        <v>14</v>
      </c>
      <c r="K39159">
        <v>52</v>
      </c>
      <c r="L39159" t="s">
        <v>15</v>
      </c>
    </row>
    <row r="39160" spans="1:12">
      <c r="A39160" t="e">
        <f ca="1">E00251427204321</f>
        <v>#NAME?</v>
      </c>
      <c r="B39160">
        <v>28</v>
      </c>
      <c r="C39160" t="s">
        <v>153</v>
      </c>
      <c r="D39160" s="1">
        <v>41051</v>
      </c>
      <c r="F39160">
        <v>1</v>
      </c>
      <c r="G39160">
        <v>7175</v>
      </c>
      <c r="H39160" t="s">
        <v>689</v>
      </c>
      <c r="J39160" t="s">
        <v>14</v>
      </c>
      <c r="K39160">
        <v>44</v>
      </c>
      <c r="L39160" t="s">
        <v>15</v>
      </c>
    </row>
    <row r="39161" spans="1:12">
      <c r="A39161" t="e">
        <f ca="1">E00251514218521</f>
        <v>#NAME?</v>
      </c>
      <c r="B39161">
        <v>438</v>
      </c>
      <c r="C39161" t="s">
        <v>474</v>
      </c>
      <c r="D39161" s="1">
        <v>41600</v>
      </c>
      <c r="F39161">
        <v>1</v>
      </c>
      <c r="G39161">
        <v>72610</v>
      </c>
      <c r="H39161" t="s">
        <v>226</v>
      </c>
      <c r="J39161" t="s">
        <v>14</v>
      </c>
      <c r="K39161">
        <v>54</v>
      </c>
      <c r="L39161" t="s">
        <v>15</v>
      </c>
    </row>
    <row r="39162" spans="1:12">
      <c r="A39162" t="e">
        <f ca="1">E00251510545921</f>
        <v>#NAME?</v>
      </c>
      <c r="B39162">
        <v>742</v>
      </c>
      <c r="C39162" t="s">
        <v>961</v>
      </c>
      <c r="D39162" s="1">
        <v>41651</v>
      </c>
      <c r="E39162">
        <v>0</v>
      </c>
      <c r="F39162">
        <v>3</v>
      </c>
      <c r="G39162">
        <v>7177</v>
      </c>
      <c r="H39162" t="s">
        <v>126</v>
      </c>
      <c r="J39162" t="s">
        <v>34</v>
      </c>
      <c r="K39162">
        <v>54</v>
      </c>
      <c r="L39162" t="s">
        <v>15</v>
      </c>
    </row>
    <row r="39163" spans="1:12">
      <c r="A39163" t="e">
        <f ca="1">E00251524986621</f>
        <v>#NAME?</v>
      </c>
      <c r="B39163">
        <v>457</v>
      </c>
      <c r="C39163" t="s">
        <v>137</v>
      </c>
      <c r="D39163" s="1">
        <v>41289</v>
      </c>
      <c r="F39163">
        <v>1</v>
      </c>
      <c r="G39163">
        <v>71940</v>
      </c>
      <c r="H39163" t="s">
        <v>135</v>
      </c>
      <c r="J39163" t="s">
        <v>14</v>
      </c>
      <c r="K39163">
        <v>40</v>
      </c>
      <c r="L39163" t="s">
        <v>15</v>
      </c>
    </row>
    <row r="39164" spans="1:12">
      <c r="A39164" t="e">
        <f ca="1">E00251526602321</f>
        <v>#NAME?</v>
      </c>
      <c r="B39164">
        <v>1</v>
      </c>
      <c r="C39164" t="s">
        <v>234</v>
      </c>
      <c r="D39164" s="1">
        <v>42372</v>
      </c>
      <c r="E39164">
        <v>6</v>
      </c>
      <c r="F39164">
        <v>2</v>
      </c>
      <c r="G39164">
        <v>7175</v>
      </c>
      <c r="H39164" t="s">
        <v>689</v>
      </c>
      <c r="J39164" t="s">
        <v>34</v>
      </c>
      <c r="K39164">
        <v>60</v>
      </c>
      <c r="L39164" t="s">
        <v>15</v>
      </c>
    </row>
    <row r="39165" spans="1:12">
      <c r="A39165" t="e">
        <f ca="1">E00251526602321</f>
        <v>#NAME?</v>
      </c>
      <c r="B39165">
        <v>1</v>
      </c>
      <c r="C39165" t="s">
        <v>234</v>
      </c>
      <c r="D39165" s="1">
        <v>42372</v>
      </c>
      <c r="E39165">
        <v>6</v>
      </c>
      <c r="F39165">
        <v>3</v>
      </c>
      <c r="G39165">
        <v>7020</v>
      </c>
      <c r="H39165" t="s">
        <v>860</v>
      </c>
      <c r="J39165" t="s">
        <v>34</v>
      </c>
      <c r="K39165">
        <v>60</v>
      </c>
      <c r="L39165" t="s">
        <v>15</v>
      </c>
    </row>
    <row r="39166" spans="1:12">
      <c r="A39166" t="e">
        <f ca="1">E00251524991421</f>
        <v>#NAME?</v>
      </c>
      <c r="B39166">
        <v>464</v>
      </c>
      <c r="C39166" t="s">
        <v>45</v>
      </c>
      <c r="D39166" s="1">
        <v>41624</v>
      </c>
      <c r="F39166">
        <v>1</v>
      </c>
      <c r="G39166">
        <v>5207</v>
      </c>
      <c r="H39166" t="s">
        <v>1806</v>
      </c>
      <c r="J39166" t="s">
        <v>14</v>
      </c>
      <c r="K39166">
        <v>49</v>
      </c>
      <c r="L39166" t="s">
        <v>15</v>
      </c>
    </row>
    <row r="39167" spans="1:12">
      <c r="A39167" t="e">
        <f ca="1">E00251429783221</f>
        <v>#NAME?</v>
      </c>
      <c r="B39167">
        <v>160</v>
      </c>
      <c r="C39167" t="s">
        <v>278</v>
      </c>
      <c r="D39167" s="1">
        <v>41591</v>
      </c>
      <c r="F39167">
        <v>1</v>
      </c>
      <c r="G39167">
        <v>7904</v>
      </c>
      <c r="H39167" t="s">
        <v>75</v>
      </c>
      <c r="J39167" t="s">
        <v>14</v>
      </c>
      <c r="K39167">
        <v>54</v>
      </c>
      <c r="L39167" t="s">
        <v>22</v>
      </c>
    </row>
    <row r="39168" spans="1:12">
      <c r="A39168" t="e">
        <f ca="1">E00251615153321</f>
        <v>#NAME?</v>
      </c>
      <c r="B39168">
        <v>50</v>
      </c>
      <c r="C39168" t="s">
        <v>512</v>
      </c>
      <c r="D39168" s="1">
        <v>42618</v>
      </c>
      <c r="F39168">
        <v>1</v>
      </c>
      <c r="G39168">
        <v>84500</v>
      </c>
      <c r="H39168" t="s">
        <v>511</v>
      </c>
      <c r="J39168" t="s">
        <v>14</v>
      </c>
      <c r="K39168">
        <v>48</v>
      </c>
      <c r="L39168" t="s">
        <v>15</v>
      </c>
    </row>
    <row r="39169" spans="1:12">
      <c r="A39169" t="e">
        <f ca="1">E00251430249221</f>
        <v>#NAME?</v>
      </c>
      <c r="B39169">
        <v>498</v>
      </c>
      <c r="C39169" t="s">
        <v>591</v>
      </c>
      <c r="D39169" s="1">
        <v>41848</v>
      </c>
      <c r="F39169">
        <v>1</v>
      </c>
      <c r="G39169">
        <v>3804</v>
      </c>
      <c r="H39169" t="s">
        <v>71</v>
      </c>
      <c r="J39169" t="s">
        <v>14</v>
      </c>
      <c r="K39169">
        <v>64</v>
      </c>
      <c r="L39169" t="s">
        <v>15</v>
      </c>
    </row>
    <row r="39170" spans="1:12">
      <c r="A39170" t="e">
        <f ca="1">E00251430249221</f>
        <v>#NAME?</v>
      </c>
      <c r="B39170">
        <v>498</v>
      </c>
      <c r="C39170" t="s">
        <v>591</v>
      </c>
      <c r="D39170" s="1">
        <v>41934</v>
      </c>
      <c r="F39170">
        <v>3</v>
      </c>
      <c r="G39170">
        <v>25000</v>
      </c>
      <c r="H39170" t="s">
        <v>178</v>
      </c>
      <c r="J39170" t="s">
        <v>14</v>
      </c>
      <c r="K39170">
        <v>64</v>
      </c>
      <c r="L39170" t="s">
        <v>15</v>
      </c>
    </row>
    <row r="39171" spans="1:12">
      <c r="A39171" t="e">
        <f ca="1">E00251532440721</f>
        <v>#NAME?</v>
      </c>
      <c r="B39171">
        <v>4054</v>
      </c>
      <c r="C39171" t="s">
        <v>693</v>
      </c>
      <c r="D39171" s="1">
        <v>42549</v>
      </c>
      <c r="F39171">
        <v>2</v>
      </c>
      <c r="G39171">
        <v>81221</v>
      </c>
      <c r="H39171" t="s">
        <v>523</v>
      </c>
      <c r="J39171" t="s">
        <v>14</v>
      </c>
      <c r="K39171">
        <v>56</v>
      </c>
      <c r="L39171" t="s">
        <v>15</v>
      </c>
    </row>
    <row r="39172" spans="1:12">
      <c r="A39172" t="e">
        <f ca="1">E00251427200221</f>
        <v>#NAME?</v>
      </c>
      <c r="B39172">
        <v>11</v>
      </c>
      <c r="C39172" t="s">
        <v>245</v>
      </c>
      <c r="D39172" s="1">
        <v>41928</v>
      </c>
      <c r="F39172">
        <v>1</v>
      </c>
      <c r="G39172">
        <v>7820</v>
      </c>
      <c r="H39172" t="s">
        <v>233</v>
      </c>
      <c r="J39172" t="s">
        <v>14</v>
      </c>
      <c r="K39172">
        <v>65</v>
      </c>
      <c r="L39172" t="s">
        <v>22</v>
      </c>
    </row>
    <row r="39173" spans="1:12">
      <c r="A39173" t="e">
        <f ca="1">E00251432194221</f>
        <v>#NAME?</v>
      </c>
      <c r="B39173">
        <v>488</v>
      </c>
      <c r="C39173" t="s">
        <v>401</v>
      </c>
      <c r="D39173" s="1">
        <v>42516</v>
      </c>
      <c r="F39173">
        <v>2</v>
      </c>
      <c r="G39173">
        <v>3004</v>
      </c>
      <c r="H39173" t="s">
        <v>104</v>
      </c>
      <c r="J39173" t="s">
        <v>14</v>
      </c>
      <c r="K39173">
        <v>45</v>
      </c>
      <c r="L39173" t="s">
        <v>15</v>
      </c>
    </row>
    <row r="39174" spans="1:12">
      <c r="A39174" t="e">
        <f ca="1">E00251432216821</f>
        <v>#NAME?</v>
      </c>
      <c r="B39174">
        <v>6311</v>
      </c>
      <c r="C39174" t="s">
        <v>146</v>
      </c>
      <c r="D39174" s="1">
        <v>43033</v>
      </c>
      <c r="F39174">
        <v>1</v>
      </c>
      <c r="G39174">
        <v>7231</v>
      </c>
      <c r="H39174" t="s">
        <v>128</v>
      </c>
      <c r="I39174" t="s">
        <v>148</v>
      </c>
      <c r="J39174" t="s">
        <v>57</v>
      </c>
      <c r="K39174">
        <v>47</v>
      </c>
      <c r="L39174" t="s">
        <v>15</v>
      </c>
    </row>
    <row r="39175" spans="1:12">
      <c r="A39175" t="e">
        <f ca="1">E00251532254321</f>
        <v>#NAME?</v>
      </c>
      <c r="B39175">
        <v>485</v>
      </c>
      <c r="C39175" t="s">
        <v>241</v>
      </c>
      <c r="D39175" s="1">
        <v>42682</v>
      </c>
      <c r="F39175">
        <v>2</v>
      </c>
      <c r="G39175">
        <v>25000</v>
      </c>
      <c r="H39175" t="s">
        <v>178</v>
      </c>
      <c r="J39175" t="s">
        <v>14</v>
      </c>
      <c r="K39175">
        <v>52</v>
      </c>
      <c r="L39175" t="s">
        <v>15</v>
      </c>
    </row>
    <row r="39176" spans="1:12">
      <c r="A39176" t="e">
        <f ca="1">E00251528868321</f>
        <v>#NAME?</v>
      </c>
      <c r="B39176">
        <v>276</v>
      </c>
      <c r="C39176" t="s">
        <v>122</v>
      </c>
      <c r="D39176" s="1">
        <v>42968</v>
      </c>
      <c r="F39176">
        <v>1</v>
      </c>
      <c r="G39176">
        <v>5531</v>
      </c>
      <c r="H39176" t="s">
        <v>462</v>
      </c>
      <c r="J39176" t="s">
        <v>14</v>
      </c>
      <c r="K39176">
        <v>60</v>
      </c>
      <c r="L39176" t="s">
        <v>15</v>
      </c>
    </row>
    <row r="39177" spans="1:12">
      <c r="A39177" t="e">
        <f ca="1">E00251512648921</f>
        <v>#NAME?</v>
      </c>
      <c r="B39177">
        <v>47</v>
      </c>
      <c r="C39177" t="s">
        <v>494</v>
      </c>
      <c r="D39177" s="1">
        <v>41641</v>
      </c>
      <c r="F39177">
        <v>1</v>
      </c>
      <c r="G39177">
        <v>4549</v>
      </c>
      <c r="H39177" t="s">
        <v>69</v>
      </c>
      <c r="J39177" t="s">
        <v>14</v>
      </c>
      <c r="K39177">
        <v>55</v>
      </c>
      <c r="L39177" t="s">
        <v>15</v>
      </c>
    </row>
    <row r="39178" spans="1:12">
      <c r="A39178" t="e">
        <f ca="1">E00251429284421</f>
        <v>#NAME?</v>
      </c>
      <c r="B39178">
        <v>292</v>
      </c>
      <c r="C39178" t="s">
        <v>467</v>
      </c>
      <c r="D39178" s="1">
        <v>41120</v>
      </c>
      <c r="F39178">
        <v>1</v>
      </c>
      <c r="G39178">
        <v>7295</v>
      </c>
      <c r="H39178" t="s">
        <v>76</v>
      </c>
      <c r="J39178" t="s">
        <v>14</v>
      </c>
      <c r="K39178">
        <v>56</v>
      </c>
      <c r="L39178" t="s">
        <v>15</v>
      </c>
    </row>
    <row r="39179" spans="1:12">
      <c r="A39179" t="e">
        <f ca="1">E00251532254321</f>
        <v>#NAME?</v>
      </c>
      <c r="B39179">
        <v>485</v>
      </c>
      <c r="C39179" t="s">
        <v>241</v>
      </c>
      <c r="D39179" s="1">
        <v>43033</v>
      </c>
      <c r="F39179">
        <v>3</v>
      </c>
      <c r="G39179">
        <v>2724</v>
      </c>
      <c r="H39179" t="s">
        <v>73</v>
      </c>
      <c r="J39179" t="s">
        <v>14</v>
      </c>
      <c r="K39179">
        <v>53</v>
      </c>
      <c r="L39179" t="s">
        <v>15</v>
      </c>
    </row>
    <row r="39180" spans="1:12">
      <c r="A39180" t="e">
        <f ca="1">E00251532254321</f>
        <v>#NAME?</v>
      </c>
      <c r="B39180">
        <v>485</v>
      </c>
      <c r="C39180" t="s">
        <v>241</v>
      </c>
      <c r="D39180" s="1">
        <v>43046</v>
      </c>
      <c r="F39180">
        <v>2</v>
      </c>
      <c r="G39180">
        <v>25000</v>
      </c>
      <c r="H39180" t="s">
        <v>178</v>
      </c>
      <c r="J39180" t="s">
        <v>14</v>
      </c>
      <c r="K39180">
        <v>53</v>
      </c>
      <c r="L39180" t="s">
        <v>15</v>
      </c>
    </row>
    <row r="39181" spans="1:12">
      <c r="A39181" t="e">
        <f ca="1">E00251514878421</f>
        <v>#NAME?</v>
      </c>
      <c r="B39181">
        <v>6156</v>
      </c>
      <c r="C39181" t="s">
        <v>352</v>
      </c>
      <c r="D39181" s="1">
        <v>42579</v>
      </c>
      <c r="F39181">
        <v>1</v>
      </c>
      <c r="G39181">
        <v>4660</v>
      </c>
      <c r="H39181" t="s">
        <v>215</v>
      </c>
      <c r="J39181" t="s">
        <v>14</v>
      </c>
      <c r="K39181">
        <v>58</v>
      </c>
      <c r="L39181" t="s">
        <v>15</v>
      </c>
    </row>
    <row r="39182" spans="1:12">
      <c r="A39182" t="e">
        <f ca="1">E00251532440721</f>
        <v>#NAME?</v>
      </c>
      <c r="B39182">
        <v>6189</v>
      </c>
      <c r="C39182" t="s">
        <v>1807</v>
      </c>
      <c r="D39182" s="1">
        <v>41491</v>
      </c>
      <c r="F39182">
        <v>1</v>
      </c>
      <c r="G39182">
        <v>460</v>
      </c>
      <c r="H39182" t="s">
        <v>16</v>
      </c>
      <c r="J39182" t="s">
        <v>14</v>
      </c>
      <c r="K39182">
        <v>54</v>
      </c>
      <c r="L39182" t="s">
        <v>15</v>
      </c>
    </row>
    <row r="39183" spans="1:12">
      <c r="A39183" t="e">
        <f ca="1">E00251427397821</f>
        <v>#NAME?</v>
      </c>
      <c r="B39183">
        <v>4991</v>
      </c>
      <c r="C39183" t="s">
        <v>838</v>
      </c>
      <c r="D39183" s="1">
        <v>42146</v>
      </c>
      <c r="F39183">
        <v>1</v>
      </c>
      <c r="G39183">
        <v>7245</v>
      </c>
      <c r="H39183" t="s">
        <v>116</v>
      </c>
      <c r="I39183" t="s">
        <v>148</v>
      </c>
      <c r="J39183" t="s">
        <v>57</v>
      </c>
      <c r="K39183">
        <v>64</v>
      </c>
      <c r="L39183" t="s">
        <v>15</v>
      </c>
    </row>
    <row r="39184" spans="1:12">
      <c r="A39184" t="e">
        <f ca="1">E00251615838821</f>
        <v>#NAME?</v>
      </c>
      <c r="B39184">
        <v>457</v>
      </c>
      <c r="C39184" t="s">
        <v>137</v>
      </c>
      <c r="D39184" s="1">
        <v>41745</v>
      </c>
      <c r="F39184">
        <v>1</v>
      </c>
      <c r="G39184">
        <v>3804</v>
      </c>
      <c r="H39184" t="s">
        <v>71</v>
      </c>
      <c r="J39184" t="s">
        <v>14</v>
      </c>
      <c r="K39184">
        <v>47</v>
      </c>
      <c r="L39184" t="s">
        <v>15</v>
      </c>
    </row>
    <row r="39185" spans="1:12">
      <c r="A39185" t="e">
        <f ca="1">E00251432427121</f>
        <v>#NAME?</v>
      </c>
      <c r="B39185">
        <v>6156</v>
      </c>
      <c r="C39185" t="s">
        <v>352</v>
      </c>
      <c r="D39185" s="1">
        <v>42089</v>
      </c>
      <c r="F39185">
        <v>1</v>
      </c>
      <c r="G39185">
        <v>49390</v>
      </c>
      <c r="H39185" t="s">
        <v>59</v>
      </c>
      <c r="J39185" t="s">
        <v>14</v>
      </c>
      <c r="K39185">
        <v>51</v>
      </c>
      <c r="L39185" t="s">
        <v>15</v>
      </c>
    </row>
    <row r="39186" spans="1:12">
      <c r="A39186" t="e">
        <f ca="1">E00251524957221</f>
        <v>#NAME?</v>
      </c>
      <c r="B39186">
        <v>455</v>
      </c>
      <c r="C39186" t="s">
        <v>312</v>
      </c>
      <c r="D39186" s="1">
        <v>41236</v>
      </c>
      <c r="F39186">
        <v>2</v>
      </c>
      <c r="G39186">
        <v>3502</v>
      </c>
      <c r="H39186" t="s">
        <v>885</v>
      </c>
      <c r="J39186" t="s">
        <v>14</v>
      </c>
      <c r="K39186">
        <v>53</v>
      </c>
      <c r="L39186" t="s">
        <v>15</v>
      </c>
    </row>
    <row r="39187" spans="1:12">
      <c r="A39187" t="e">
        <f ca="1">E00251514878421</f>
        <v>#NAME?</v>
      </c>
      <c r="B39187">
        <v>6156</v>
      </c>
      <c r="C39187" t="s">
        <v>352</v>
      </c>
      <c r="D39187" s="1">
        <v>43018</v>
      </c>
      <c r="F39187">
        <v>4</v>
      </c>
      <c r="G39187">
        <v>5589</v>
      </c>
      <c r="H39187" t="s">
        <v>152</v>
      </c>
      <c r="J39187" t="s">
        <v>14</v>
      </c>
      <c r="K39187">
        <v>59</v>
      </c>
      <c r="L39187" t="s">
        <v>15</v>
      </c>
    </row>
    <row r="39188" spans="1:12">
      <c r="A39188" t="e">
        <f ca="1">E00251524957221</f>
        <v>#NAME?</v>
      </c>
      <c r="B39188">
        <v>4880</v>
      </c>
      <c r="C39188" t="s">
        <v>1462</v>
      </c>
      <c r="D39188" s="1">
        <v>42056</v>
      </c>
      <c r="F39188">
        <v>1</v>
      </c>
      <c r="G39188">
        <v>7871</v>
      </c>
      <c r="H39188" t="s">
        <v>674</v>
      </c>
      <c r="J39188" t="s">
        <v>14</v>
      </c>
      <c r="K39188">
        <v>55</v>
      </c>
      <c r="L39188" t="s">
        <v>22</v>
      </c>
    </row>
    <row r="39189" spans="1:12">
      <c r="A39189" t="e">
        <f ca="1">E00251432427121</f>
        <v>#NAME?</v>
      </c>
      <c r="B39189">
        <v>6156</v>
      </c>
      <c r="C39189" t="s">
        <v>352</v>
      </c>
      <c r="D39189" s="1">
        <v>42648</v>
      </c>
      <c r="F39189">
        <v>1</v>
      </c>
      <c r="G39189">
        <v>7962</v>
      </c>
      <c r="H39189" t="s">
        <v>111</v>
      </c>
      <c r="J39189" t="s">
        <v>14</v>
      </c>
      <c r="K39189">
        <v>52</v>
      </c>
      <c r="L39189" t="s">
        <v>22</v>
      </c>
    </row>
    <row r="39190" spans="1:12">
      <c r="A39190" t="e">
        <f ca="1">E00251429284421</f>
        <v>#NAME?</v>
      </c>
      <c r="B39190">
        <v>292</v>
      </c>
      <c r="C39190" t="s">
        <v>467</v>
      </c>
      <c r="D39190" s="1">
        <v>41486</v>
      </c>
      <c r="F39190">
        <v>4</v>
      </c>
      <c r="G39190">
        <v>70400</v>
      </c>
      <c r="H39190" t="s">
        <v>536</v>
      </c>
      <c r="J39190" t="s">
        <v>14</v>
      </c>
      <c r="K39190">
        <v>57</v>
      </c>
      <c r="L39190" t="s">
        <v>15</v>
      </c>
    </row>
    <row r="39191" spans="1:12">
      <c r="A39191" t="e">
        <f ca="1">E00251429284421</f>
        <v>#NAME?</v>
      </c>
      <c r="B39191">
        <v>292</v>
      </c>
      <c r="C39191" t="s">
        <v>467</v>
      </c>
      <c r="D39191" s="1">
        <v>41676</v>
      </c>
      <c r="F39191">
        <v>6</v>
      </c>
      <c r="G39191">
        <v>27800</v>
      </c>
      <c r="H39191" t="s">
        <v>145</v>
      </c>
      <c r="J39191" t="s">
        <v>14</v>
      </c>
      <c r="K39191">
        <v>58</v>
      </c>
      <c r="L39191" t="s">
        <v>15</v>
      </c>
    </row>
    <row r="39192" spans="1:12">
      <c r="A39192" t="e">
        <f ca="1">E00251427397821</f>
        <v>#NAME?</v>
      </c>
      <c r="B39192">
        <v>1</v>
      </c>
      <c r="C39192" t="s">
        <v>234</v>
      </c>
      <c r="D39192" s="1">
        <v>43056</v>
      </c>
      <c r="F39192">
        <v>1</v>
      </c>
      <c r="G39192">
        <v>78901</v>
      </c>
      <c r="H39192" t="s">
        <v>1808</v>
      </c>
      <c r="I39192" t="s">
        <v>56</v>
      </c>
      <c r="J39192" t="s">
        <v>57</v>
      </c>
      <c r="K39192">
        <v>66</v>
      </c>
      <c r="L39192" t="s">
        <v>22</v>
      </c>
    </row>
    <row r="39193" spans="1:12">
      <c r="A39193" t="e">
        <f ca="1">E00251532440721</f>
        <v>#NAME?</v>
      </c>
      <c r="B39193">
        <v>4054</v>
      </c>
      <c r="C39193" t="s">
        <v>693</v>
      </c>
      <c r="D39193" s="1">
        <v>42345</v>
      </c>
      <c r="F39193">
        <v>1</v>
      </c>
      <c r="G39193">
        <v>81221</v>
      </c>
      <c r="H39193" t="s">
        <v>523</v>
      </c>
      <c r="J39193" t="s">
        <v>14</v>
      </c>
      <c r="K39193">
        <v>56</v>
      </c>
      <c r="L39193" t="s">
        <v>15</v>
      </c>
    </row>
    <row r="39194" spans="1:12">
      <c r="A39194" t="e">
        <f ca="1">E00251532440721</f>
        <v>#NAME?</v>
      </c>
      <c r="B39194">
        <v>4054</v>
      </c>
      <c r="C39194" t="s">
        <v>693</v>
      </c>
      <c r="D39194" s="1">
        <v>42444</v>
      </c>
      <c r="F39194">
        <v>1</v>
      </c>
      <c r="G39194">
        <v>7175</v>
      </c>
      <c r="H39194" t="s">
        <v>689</v>
      </c>
      <c r="J39194" t="s">
        <v>14</v>
      </c>
      <c r="K39194">
        <v>56</v>
      </c>
      <c r="L39194" t="s">
        <v>15</v>
      </c>
    </row>
    <row r="39195" spans="1:12">
      <c r="A39195" t="e">
        <f ca="1">E00251430249221</f>
        <v>#NAME?</v>
      </c>
      <c r="B39195">
        <v>498</v>
      </c>
      <c r="C39195" t="s">
        <v>591</v>
      </c>
      <c r="D39195" s="1">
        <v>42761</v>
      </c>
      <c r="F39195">
        <v>2</v>
      </c>
      <c r="G39195">
        <v>2729</v>
      </c>
      <c r="H39195" t="s">
        <v>115</v>
      </c>
      <c r="J39195" t="s">
        <v>14</v>
      </c>
      <c r="K39195">
        <v>66</v>
      </c>
      <c r="L39195" t="s">
        <v>15</v>
      </c>
    </row>
    <row r="39196" spans="1:12">
      <c r="A39196" t="e">
        <f ca="1">E00251430249221</f>
        <v>#NAME?</v>
      </c>
      <c r="B39196">
        <v>498</v>
      </c>
      <c r="C39196" t="s">
        <v>591</v>
      </c>
      <c r="D39196" s="1">
        <v>42920</v>
      </c>
      <c r="F39196">
        <v>2</v>
      </c>
      <c r="G39196">
        <v>4019</v>
      </c>
      <c r="H39196" t="s">
        <v>26</v>
      </c>
      <c r="J39196" t="s">
        <v>14</v>
      </c>
      <c r="K39196">
        <v>67</v>
      </c>
      <c r="L39196" t="s">
        <v>15</v>
      </c>
    </row>
    <row r="39197" spans="1:12">
      <c r="A39197" t="e">
        <f ca="1">E00251430249221</f>
        <v>#NAME?</v>
      </c>
      <c r="B39197">
        <v>498</v>
      </c>
      <c r="C39197" t="s">
        <v>591</v>
      </c>
      <c r="D39197" s="1">
        <v>43080</v>
      </c>
      <c r="F39197">
        <v>2</v>
      </c>
      <c r="G39197">
        <v>27800</v>
      </c>
      <c r="H39197" t="s">
        <v>145</v>
      </c>
      <c r="J39197" t="s">
        <v>14</v>
      </c>
      <c r="K39197">
        <v>67</v>
      </c>
      <c r="L39197" t="s">
        <v>15</v>
      </c>
    </row>
    <row r="39198" spans="1:12">
      <c r="A39198" t="e">
        <f ca="1">E00251524991421</f>
        <v>#NAME?</v>
      </c>
      <c r="B39198">
        <v>464</v>
      </c>
      <c r="C39198" t="s">
        <v>45</v>
      </c>
      <c r="D39198" s="1">
        <v>42538</v>
      </c>
      <c r="F39198">
        <v>2</v>
      </c>
      <c r="G39198">
        <v>4263</v>
      </c>
      <c r="H39198" t="s">
        <v>1809</v>
      </c>
      <c r="J39198" t="s">
        <v>14</v>
      </c>
      <c r="K39198">
        <v>52</v>
      </c>
      <c r="L39198" t="s">
        <v>15</v>
      </c>
    </row>
    <row r="39199" spans="1:12">
      <c r="A39199" t="e">
        <f ca="1">E00251527995921</f>
        <v>#NAME?</v>
      </c>
      <c r="B39199">
        <v>47</v>
      </c>
      <c r="C39199" t="s">
        <v>494</v>
      </c>
      <c r="D39199" s="1">
        <v>42080</v>
      </c>
      <c r="F39199">
        <v>3</v>
      </c>
      <c r="G39199">
        <v>7222</v>
      </c>
      <c r="H39199" t="s">
        <v>560</v>
      </c>
      <c r="J39199" t="s">
        <v>14</v>
      </c>
      <c r="K39199">
        <v>52</v>
      </c>
      <c r="L39199" t="s">
        <v>15</v>
      </c>
    </row>
    <row r="39200" spans="1:12">
      <c r="A39200" t="e">
        <f ca="1">E00251429284421</f>
        <v>#NAME?</v>
      </c>
      <c r="B39200">
        <v>292</v>
      </c>
      <c r="C39200" t="s">
        <v>467</v>
      </c>
      <c r="D39200" s="1">
        <v>42081</v>
      </c>
      <c r="F39200">
        <v>3</v>
      </c>
      <c r="G39200">
        <v>71536</v>
      </c>
      <c r="H39200" t="s">
        <v>70</v>
      </c>
      <c r="J39200" t="s">
        <v>14</v>
      </c>
      <c r="K39200">
        <v>59</v>
      </c>
      <c r="L39200" t="s">
        <v>15</v>
      </c>
    </row>
    <row r="39201" spans="1:12">
      <c r="A39201" t="e">
        <f ca="1">E00251528672121</f>
        <v>#NAME?</v>
      </c>
      <c r="B39201">
        <v>292</v>
      </c>
      <c r="C39201" t="s">
        <v>467</v>
      </c>
      <c r="D39201" s="1">
        <v>42879</v>
      </c>
      <c r="F39201">
        <v>2</v>
      </c>
      <c r="G39201">
        <v>29690</v>
      </c>
      <c r="H39201" t="s">
        <v>52</v>
      </c>
      <c r="J39201" t="s">
        <v>14</v>
      </c>
      <c r="K39201">
        <v>51</v>
      </c>
      <c r="L39201" t="s">
        <v>15</v>
      </c>
    </row>
    <row r="39202" spans="1:12">
      <c r="A39202" t="e">
        <f ca="1">E00251527398421</f>
        <v>#NAME?</v>
      </c>
      <c r="B39202">
        <v>11</v>
      </c>
      <c r="C39202" t="s">
        <v>245</v>
      </c>
      <c r="D39202" s="1">
        <v>41928</v>
      </c>
      <c r="F39202">
        <v>2</v>
      </c>
      <c r="G39202">
        <v>7822</v>
      </c>
      <c r="H39202" t="s">
        <v>495</v>
      </c>
      <c r="J39202" t="s">
        <v>14</v>
      </c>
      <c r="K39202">
        <v>43</v>
      </c>
      <c r="L39202" t="s">
        <v>22</v>
      </c>
    </row>
    <row r="39203" spans="1:12">
      <c r="A39203" t="e">
        <f ca="1">E00251532440721</f>
        <v>#NAME?</v>
      </c>
      <c r="B39203">
        <v>734</v>
      </c>
      <c r="C39203" t="s">
        <v>651</v>
      </c>
      <c r="D39203" s="1">
        <v>41693</v>
      </c>
      <c r="F39203">
        <v>1</v>
      </c>
      <c r="G39203">
        <v>9597</v>
      </c>
      <c r="H39203" t="s">
        <v>540</v>
      </c>
      <c r="I39203" t="s">
        <v>56</v>
      </c>
      <c r="J39203" t="s">
        <v>57</v>
      </c>
      <c r="K39203">
        <v>54</v>
      </c>
      <c r="L39203" t="s">
        <v>15</v>
      </c>
    </row>
    <row r="39204" spans="1:12">
      <c r="A39204" t="e">
        <f ca="1">E00251517759721</f>
        <v>#NAME?</v>
      </c>
      <c r="B39204">
        <v>105</v>
      </c>
      <c r="C39204" t="s">
        <v>682</v>
      </c>
      <c r="D39204" s="1">
        <v>41320</v>
      </c>
      <c r="F39204">
        <v>5</v>
      </c>
      <c r="G39204">
        <v>4019</v>
      </c>
      <c r="H39204" t="s">
        <v>26</v>
      </c>
      <c r="J39204" t="s">
        <v>14</v>
      </c>
      <c r="K39204">
        <v>56</v>
      </c>
      <c r="L39204" t="s">
        <v>15</v>
      </c>
    </row>
    <row r="39205" spans="1:12">
      <c r="A39205" t="e">
        <f ca="1">E00251517759721</f>
        <v>#NAME?</v>
      </c>
      <c r="B39205">
        <v>105</v>
      </c>
      <c r="C39205" t="s">
        <v>682</v>
      </c>
      <c r="D39205" s="1">
        <v>41523</v>
      </c>
      <c r="F39205">
        <v>1</v>
      </c>
      <c r="G39205">
        <v>4019</v>
      </c>
      <c r="H39205" t="s">
        <v>26</v>
      </c>
      <c r="J39205" t="s">
        <v>14</v>
      </c>
      <c r="K39205">
        <v>57</v>
      </c>
      <c r="L39205" t="s">
        <v>15</v>
      </c>
    </row>
    <row r="39206" spans="1:12">
      <c r="A39206" t="e">
        <f ca="1">E00251517759721</f>
        <v>#NAME?</v>
      </c>
      <c r="B39206">
        <v>105</v>
      </c>
      <c r="C39206" t="s">
        <v>682</v>
      </c>
      <c r="D39206" s="1">
        <v>41582</v>
      </c>
      <c r="F39206">
        <v>1</v>
      </c>
      <c r="G39206">
        <v>37621</v>
      </c>
      <c r="H39206" t="s">
        <v>683</v>
      </c>
      <c r="J39206" t="s">
        <v>14</v>
      </c>
      <c r="K39206">
        <v>57</v>
      </c>
      <c r="L39206" t="s">
        <v>15</v>
      </c>
    </row>
    <row r="39207" spans="1:12">
      <c r="A39207" t="e">
        <f ca="1">E00251611297721</f>
        <v>#NAME?</v>
      </c>
      <c r="B39207">
        <v>294</v>
      </c>
      <c r="C39207" t="s">
        <v>61</v>
      </c>
      <c r="D39207" s="1">
        <v>41222</v>
      </c>
      <c r="F39207">
        <v>1</v>
      </c>
      <c r="G39207">
        <v>71981</v>
      </c>
      <c r="H39207" t="s">
        <v>81</v>
      </c>
      <c r="J39207" t="s">
        <v>14</v>
      </c>
      <c r="K39207">
        <v>43</v>
      </c>
      <c r="L39207" t="s">
        <v>15</v>
      </c>
    </row>
    <row r="39208" spans="1:12">
      <c r="A39208" t="e">
        <f ca="1">E00251432194221</f>
        <v>#NAME?</v>
      </c>
      <c r="B39208">
        <v>488</v>
      </c>
      <c r="C39208" t="s">
        <v>401</v>
      </c>
      <c r="D39208" s="1">
        <v>42475</v>
      </c>
      <c r="F39208">
        <v>2</v>
      </c>
      <c r="G39208">
        <v>3004</v>
      </c>
      <c r="H39208" t="s">
        <v>104</v>
      </c>
      <c r="J39208" t="s">
        <v>14</v>
      </c>
      <c r="K39208">
        <v>45</v>
      </c>
      <c r="L39208" t="s">
        <v>15</v>
      </c>
    </row>
    <row r="39209" spans="1:12">
      <c r="A39209" t="e">
        <f ca="1">E00251432194221</f>
        <v>#NAME?</v>
      </c>
      <c r="B39209">
        <v>488</v>
      </c>
      <c r="C39209" t="s">
        <v>401</v>
      </c>
      <c r="D39209" s="1">
        <v>42482</v>
      </c>
      <c r="F39209">
        <v>1</v>
      </c>
      <c r="G39209">
        <v>3004</v>
      </c>
      <c r="H39209" t="s">
        <v>104</v>
      </c>
      <c r="J39209" t="s">
        <v>14</v>
      </c>
      <c r="K39209">
        <v>45</v>
      </c>
      <c r="L39209" t="s">
        <v>15</v>
      </c>
    </row>
    <row r="39210" spans="1:12">
      <c r="A39210" t="e">
        <f ca="1">E00251432194221</f>
        <v>#NAME?</v>
      </c>
      <c r="B39210">
        <v>488</v>
      </c>
      <c r="C39210" t="s">
        <v>401</v>
      </c>
      <c r="D39210" s="1">
        <v>42593</v>
      </c>
      <c r="F39210">
        <v>2</v>
      </c>
      <c r="G39210">
        <v>78900</v>
      </c>
      <c r="H39210" t="s">
        <v>79</v>
      </c>
      <c r="J39210" t="s">
        <v>14</v>
      </c>
      <c r="K39210">
        <v>45</v>
      </c>
      <c r="L39210" t="s">
        <v>22</v>
      </c>
    </row>
    <row r="39211" spans="1:12">
      <c r="A39211" t="e">
        <f ca="1">E00251432194221</f>
        <v>#NAME?</v>
      </c>
      <c r="B39211">
        <v>488</v>
      </c>
      <c r="C39211" t="s">
        <v>401</v>
      </c>
      <c r="D39211" s="1">
        <v>42621</v>
      </c>
      <c r="F39211">
        <v>3</v>
      </c>
      <c r="G39211">
        <v>29623</v>
      </c>
      <c r="H39211" t="s">
        <v>556</v>
      </c>
      <c r="J39211" t="s">
        <v>14</v>
      </c>
      <c r="K39211">
        <v>45</v>
      </c>
      <c r="L39211" t="s">
        <v>15</v>
      </c>
    </row>
    <row r="39212" spans="1:12">
      <c r="A39212" t="e">
        <f ca="1">E00251619053521</f>
        <v>#NAME?</v>
      </c>
      <c r="B39212">
        <v>109</v>
      </c>
      <c r="C39212" t="s">
        <v>480</v>
      </c>
      <c r="D39212" s="1">
        <v>42863</v>
      </c>
      <c r="F39212">
        <v>1</v>
      </c>
      <c r="G39212">
        <v>5990</v>
      </c>
      <c r="H39212" t="s">
        <v>60</v>
      </c>
      <c r="J39212" t="s">
        <v>14</v>
      </c>
      <c r="K39212">
        <v>46</v>
      </c>
      <c r="L39212" t="s">
        <v>15</v>
      </c>
    </row>
    <row r="39213" spans="1:12">
      <c r="A39213" t="e">
        <f ca="1">E00251429284421</f>
        <v>#NAME?</v>
      </c>
      <c r="B39213">
        <v>292</v>
      </c>
      <c r="C39213" t="s">
        <v>467</v>
      </c>
      <c r="D39213" s="1">
        <v>41073</v>
      </c>
      <c r="F39213">
        <v>6</v>
      </c>
      <c r="G39213">
        <v>2141</v>
      </c>
      <c r="H39213" t="s">
        <v>614</v>
      </c>
      <c r="J39213" t="s">
        <v>14</v>
      </c>
      <c r="K39213">
        <v>56</v>
      </c>
      <c r="L39213" t="s">
        <v>15</v>
      </c>
    </row>
    <row r="39214" spans="1:12">
      <c r="A39214" t="e">
        <f ca="1">E00251429284421</f>
        <v>#NAME?</v>
      </c>
      <c r="B39214">
        <v>292</v>
      </c>
      <c r="C39214" t="s">
        <v>467</v>
      </c>
      <c r="D39214" s="1">
        <v>41421</v>
      </c>
      <c r="F39214">
        <v>5</v>
      </c>
      <c r="G39214">
        <v>70400</v>
      </c>
      <c r="H39214" t="s">
        <v>536</v>
      </c>
      <c r="J39214" t="s">
        <v>14</v>
      </c>
      <c r="K39214">
        <v>57</v>
      </c>
      <c r="L39214" t="s">
        <v>15</v>
      </c>
    </row>
    <row r="39215" spans="1:12">
      <c r="A39215" t="e">
        <f ca="1">E00251430249221</f>
        <v>#NAME?</v>
      </c>
      <c r="B39215">
        <v>498</v>
      </c>
      <c r="C39215" t="s">
        <v>591</v>
      </c>
      <c r="D39215" s="1">
        <v>42920</v>
      </c>
      <c r="F39215">
        <v>3</v>
      </c>
      <c r="G39215">
        <v>4019</v>
      </c>
      <c r="H39215" t="s">
        <v>26</v>
      </c>
      <c r="J39215" t="s">
        <v>14</v>
      </c>
      <c r="K39215">
        <v>67</v>
      </c>
      <c r="L39215" t="s">
        <v>15</v>
      </c>
    </row>
    <row r="39216" spans="1:12">
      <c r="A39216" t="e">
        <f ca="1">E00251429314921</f>
        <v>#NAME?</v>
      </c>
      <c r="B39216">
        <v>4055</v>
      </c>
      <c r="C39216" t="s">
        <v>51</v>
      </c>
      <c r="D39216" s="1">
        <v>41887</v>
      </c>
      <c r="F39216">
        <v>2</v>
      </c>
      <c r="G39216">
        <v>4019</v>
      </c>
      <c r="H39216" t="s">
        <v>26</v>
      </c>
      <c r="J39216" t="s">
        <v>14</v>
      </c>
      <c r="K39216">
        <v>48</v>
      </c>
      <c r="L39216" t="s">
        <v>15</v>
      </c>
    </row>
    <row r="39217" spans="1:12">
      <c r="A39217" t="e">
        <f ca="1">E00251429284421</f>
        <v>#NAME?</v>
      </c>
      <c r="B39217">
        <v>292</v>
      </c>
      <c r="C39217" t="s">
        <v>467</v>
      </c>
      <c r="D39217" s="1">
        <v>41498</v>
      </c>
      <c r="F39217">
        <v>5</v>
      </c>
      <c r="G39217">
        <v>2141</v>
      </c>
      <c r="H39217" t="s">
        <v>614</v>
      </c>
      <c r="J39217" t="s">
        <v>14</v>
      </c>
      <c r="K39217">
        <v>58</v>
      </c>
      <c r="L39217" t="s">
        <v>15</v>
      </c>
    </row>
    <row r="39218" spans="1:12">
      <c r="A39218" t="e">
        <f ca="1">E00251429284421</f>
        <v>#NAME?</v>
      </c>
      <c r="B39218">
        <v>292</v>
      </c>
      <c r="C39218" t="s">
        <v>467</v>
      </c>
      <c r="D39218" s="1">
        <v>41676</v>
      </c>
      <c r="F39218">
        <v>3</v>
      </c>
      <c r="G39218">
        <v>49390</v>
      </c>
      <c r="H39218" t="s">
        <v>59</v>
      </c>
      <c r="J39218" t="s">
        <v>14</v>
      </c>
      <c r="K39218">
        <v>58</v>
      </c>
      <c r="L39218" t="s">
        <v>15</v>
      </c>
    </row>
    <row r="39219" spans="1:12">
      <c r="A39219" t="e">
        <f ca="1">E00251528868321</f>
        <v>#NAME?</v>
      </c>
      <c r="B39219">
        <v>276</v>
      </c>
      <c r="C39219" t="s">
        <v>122</v>
      </c>
      <c r="D39219" s="1">
        <v>41628</v>
      </c>
      <c r="F39219">
        <v>3</v>
      </c>
      <c r="G39219">
        <v>7964</v>
      </c>
      <c r="H39219" t="s">
        <v>524</v>
      </c>
      <c r="J39219" t="s">
        <v>14</v>
      </c>
      <c r="K39219">
        <v>56</v>
      </c>
      <c r="L39219" t="s">
        <v>22</v>
      </c>
    </row>
    <row r="39220" spans="1:12">
      <c r="A39220" t="e">
        <f ca="1">E00251528868321</f>
        <v>#NAME?</v>
      </c>
      <c r="B39220">
        <v>276</v>
      </c>
      <c r="C39220" t="s">
        <v>122</v>
      </c>
      <c r="D39220" s="1">
        <v>42964</v>
      </c>
      <c r="F39220">
        <v>3</v>
      </c>
      <c r="G39220">
        <v>7904</v>
      </c>
      <c r="H39220" t="s">
        <v>75</v>
      </c>
      <c r="J39220" t="s">
        <v>14</v>
      </c>
      <c r="K39220">
        <v>60</v>
      </c>
      <c r="L39220" t="s">
        <v>22</v>
      </c>
    </row>
    <row r="39221" spans="1:12">
      <c r="A39221" t="e">
        <f ca="1">E00251528672121</f>
        <v>#NAME?</v>
      </c>
      <c r="B39221">
        <v>292</v>
      </c>
      <c r="C39221" t="s">
        <v>467</v>
      </c>
      <c r="D39221" s="1">
        <v>42191</v>
      </c>
      <c r="F39221">
        <v>1</v>
      </c>
      <c r="G39221">
        <v>3004</v>
      </c>
      <c r="H39221" t="s">
        <v>104</v>
      </c>
      <c r="J39221" t="s">
        <v>14</v>
      </c>
      <c r="K39221">
        <v>49</v>
      </c>
      <c r="L39221" t="s">
        <v>15</v>
      </c>
    </row>
    <row r="39222" spans="1:12">
      <c r="A39222" t="e">
        <f ca="1">E00251524957221</f>
        <v>#NAME?</v>
      </c>
      <c r="B39222">
        <v>455</v>
      </c>
      <c r="C39222" t="s">
        <v>312</v>
      </c>
      <c r="D39222" s="1">
        <v>41522</v>
      </c>
      <c r="F39222">
        <v>1</v>
      </c>
      <c r="G39222">
        <v>3502</v>
      </c>
      <c r="H39222" t="s">
        <v>885</v>
      </c>
      <c r="J39222" t="s">
        <v>14</v>
      </c>
      <c r="K39222">
        <v>54</v>
      </c>
      <c r="L39222" t="s">
        <v>15</v>
      </c>
    </row>
    <row r="39223" spans="1:12">
      <c r="A39223" t="e">
        <f ca="1">E00251429314921</f>
        <v>#NAME?</v>
      </c>
      <c r="B39223">
        <v>4055</v>
      </c>
      <c r="C39223" t="s">
        <v>51</v>
      </c>
      <c r="D39223" s="1">
        <v>42465</v>
      </c>
      <c r="F39223">
        <v>3</v>
      </c>
      <c r="G39223">
        <v>27800</v>
      </c>
      <c r="H39223" t="s">
        <v>145</v>
      </c>
      <c r="J39223" t="s">
        <v>14</v>
      </c>
      <c r="K39223">
        <v>50</v>
      </c>
      <c r="L39223" t="s">
        <v>15</v>
      </c>
    </row>
    <row r="39224" spans="1:12">
      <c r="A39224" t="e">
        <f ca="1">E00251429314921</f>
        <v>#NAME?</v>
      </c>
      <c r="B39224">
        <v>4055</v>
      </c>
      <c r="C39224" t="s">
        <v>51</v>
      </c>
      <c r="D39224" s="1">
        <v>42844</v>
      </c>
      <c r="F39224">
        <v>1</v>
      </c>
      <c r="G39224">
        <v>72871</v>
      </c>
      <c r="H39224" t="s">
        <v>685</v>
      </c>
      <c r="J39224" t="s">
        <v>14</v>
      </c>
      <c r="K39224">
        <v>51</v>
      </c>
      <c r="L39224" t="s">
        <v>15</v>
      </c>
    </row>
    <row r="39225" spans="1:12">
      <c r="A39225" t="e">
        <f ca="1">E00251427200221</f>
        <v>#NAME?</v>
      </c>
      <c r="B39225">
        <v>11</v>
      </c>
      <c r="C39225" t="s">
        <v>245</v>
      </c>
      <c r="D39225" s="1">
        <v>41323</v>
      </c>
      <c r="F39225">
        <v>2</v>
      </c>
      <c r="G39225">
        <v>53190</v>
      </c>
      <c r="H39225" t="s">
        <v>700</v>
      </c>
      <c r="J39225" t="s">
        <v>14</v>
      </c>
      <c r="K39225">
        <v>63</v>
      </c>
      <c r="L39225" t="s">
        <v>15</v>
      </c>
    </row>
    <row r="39226" spans="1:12">
      <c r="A39226" t="e">
        <f ca="1">E00251427200221</f>
        <v>#NAME?</v>
      </c>
      <c r="B39226">
        <v>11</v>
      </c>
      <c r="C39226" t="s">
        <v>245</v>
      </c>
      <c r="D39226" s="1">
        <v>42069</v>
      </c>
      <c r="F39226">
        <v>1</v>
      </c>
      <c r="G39226">
        <v>7243</v>
      </c>
      <c r="H39226" t="s">
        <v>42</v>
      </c>
      <c r="J39226" t="s">
        <v>14</v>
      </c>
      <c r="K39226">
        <v>66</v>
      </c>
      <c r="L39226" t="s">
        <v>15</v>
      </c>
    </row>
    <row r="39227" spans="1:12">
      <c r="A39227" t="e">
        <f ca="1">E00251427200221</f>
        <v>#NAME?</v>
      </c>
      <c r="B39227">
        <v>11</v>
      </c>
      <c r="C39227" t="s">
        <v>245</v>
      </c>
      <c r="D39227" s="1">
        <v>42809</v>
      </c>
      <c r="F39227">
        <v>3</v>
      </c>
      <c r="G39227">
        <v>6029</v>
      </c>
      <c r="H39227" t="s">
        <v>728</v>
      </c>
      <c r="J39227" t="s">
        <v>14</v>
      </c>
      <c r="K39227">
        <v>68</v>
      </c>
      <c r="L39227" t="s">
        <v>15</v>
      </c>
    </row>
    <row r="39228" spans="1:12">
      <c r="A39228" t="e">
        <f ca="1">E00251427371521</f>
        <v>#NAME?</v>
      </c>
      <c r="B39228">
        <v>10</v>
      </c>
      <c r="C39228" t="s">
        <v>18</v>
      </c>
      <c r="D39228" s="1">
        <v>42999</v>
      </c>
      <c r="F39228">
        <v>1</v>
      </c>
      <c r="G39228">
        <v>2449</v>
      </c>
      <c r="H39228" t="s">
        <v>53</v>
      </c>
      <c r="J39228" t="s">
        <v>14</v>
      </c>
      <c r="K39228">
        <v>55</v>
      </c>
      <c r="L39228" t="s">
        <v>15</v>
      </c>
    </row>
    <row r="39229" spans="1:12">
      <c r="A39229" t="e">
        <f ca="1">E00251528868321</f>
        <v>#NAME?</v>
      </c>
      <c r="B39229">
        <v>276</v>
      </c>
      <c r="C39229" t="s">
        <v>122</v>
      </c>
      <c r="D39229" s="1">
        <v>42458</v>
      </c>
      <c r="F39229">
        <v>2</v>
      </c>
      <c r="G39229">
        <v>4019</v>
      </c>
      <c r="H39229" t="s">
        <v>26</v>
      </c>
      <c r="J39229" t="s">
        <v>14</v>
      </c>
      <c r="K39229">
        <v>58</v>
      </c>
      <c r="L39229" t="s">
        <v>15</v>
      </c>
    </row>
    <row r="39230" spans="1:12">
      <c r="A39230" t="e">
        <f ca="1">E00251528868321</f>
        <v>#NAME?</v>
      </c>
      <c r="B39230">
        <v>276</v>
      </c>
      <c r="C39230" t="s">
        <v>122</v>
      </c>
      <c r="D39230" s="1">
        <v>42459</v>
      </c>
      <c r="F39230">
        <v>2</v>
      </c>
      <c r="G39230">
        <v>4019</v>
      </c>
      <c r="H39230" t="s">
        <v>26</v>
      </c>
      <c r="J39230" t="s">
        <v>14</v>
      </c>
      <c r="K39230">
        <v>58</v>
      </c>
      <c r="L39230" t="s">
        <v>15</v>
      </c>
    </row>
    <row r="39231" spans="1:12">
      <c r="A39231" t="e">
        <f ca="1">E00251528868321</f>
        <v>#NAME?</v>
      </c>
      <c r="B39231">
        <v>276</v>
      </c>
      <c r="C39231" t="s">
        <v>122</v>
      </c>
      <c r="D39231" s="1">
        <v>42829</v>
      </c>
      <c r="F39231">
        <v>3</v>
      </c>
      <c r="G39231">
        <v>4019</v>
      </c>
      <c r="H39231" t="s">
        <v>26</v>
      </c>
      <c r="J39231" t="s">
        <v>14</v>
      </c>
      <c r="K39231">
        <v>59</v>
      </c>
      <c r="L39231" t="s">
        <v>15</v>
      </c>
    </row>
    <row r="39232" spans="1:12">
      <c r="A39232" t="e">
        <f ca="1">E00251537604521</f>
        <v>#NAME?</v>
      </c>
      <c r="B39232">
        <v>459</v>
      </c>
      <c r="C39232" t="s">
        <v>187</v>
      </c>
      <c r="D39232" s="1">
        <v>41901</v>
      </c>
      <c r="F39232">
        <v>1</v>
      </c>
      <c r="G39232">
        <v>71940</v>
      </c>
      <c r="H39232" t="s">
        <v>135</v>
      </c>
      <c r="J39232" t="s">
        <v>14</v>
      </c>
      <c r="K39232">
        <v>50</v>
      </c>
      <c r="L39232" t="s">
        <v>15</v>
      </c>
    </row>
    <row r="39233" spans="1:12">
      <c r="A39233" t="e">
        <f ca="1">E00251537604521</f>
        <v>#NAME?</v>
      </c>
      <c r="B39233">
        <v>459</v>
      </c>
      <c r="C39233" t="s">
        <v>187</v>
      </c>
      <c r="D39233" s="1">
        <v>42417</v>
      </c>
      <c r="F39233">
        <v>1</v>
      </c>
      <c r="G39233">
        <v>5239</v>
      </c>
      <c r="H39233" t="s">
        <v>926</v>
      </c>
      <c r="J39233" t="s">
        <v>14</v>
      </c>
      <c r="K39233">
        <v>52</v>
      </c>
      <c r="L39233" t="s">
        <v>15</v>
      </c>
    </row>
    <row r="39234" spans="1:12">
      <c r="A39234" t="e">
        <f ca="1">E00251537604521</f>
        <v>#NAME?</v>
      </c>
      <c r="B39234">
        <v>459</v>
      </c>
      <c r="C39234" t="s">
        <v>187</v>
      </c>
      <c r="D39234" s="1">
        <v>42612</v>
      </c>
      <c r="F39234">
        <v>2</v>
      </c>
      <c r="G39234">
        <v>4019</v>
      </c>
      <c r="H39234" t="s">
        <v>26</v>
      </c>
      <c r="J39234" t="s">
        <v>14</v>
      </c>
      <c r="K39234">
        <v>52</v>
      </c>
      <c r="L39234" t="s">
        <v>15</v>
      </c>
    </row>
    <row r="39235" spans="1:12">
      <c r="A39235" t="e">
        <f ca="1">E00251528603521</f>
        <v>#NAME?</v>
      </c>
      <c r="B39235">
        <v>293</v>
      </c>
      <c r="C39235" t="s">
        <v>25</v>
      </c>
      <c r="D39235" s="1">
        <v>41831</v>
      </c>
      <c r="F39235">
        <v>1</v>
      </c>
      <c r="G39235">
        <v>2720</v>
      </c>
      <c r="H39235" t="s">
        <v>65</v>
      </c>
      <c r="J39235" t="s">
        <v>14</v>
      </c>
      <c r="K39235">
        <v>48</v>
      </c>
      <c r="L39235" t="s">
        <v>15</v>
      </c>
    </row>
    <row r="39236" spans="1:12">
      <c r="A39236" t="e">
        <f ca="1">E00251430249221</f>
        <v>#NAME?</v>
      </c>
      <c r="B39236">
        <v>498</v>
      </c>
      <c r="C39236" t="s">
        <v>591</v>
      </c>
      <c r="D39236" s="1">
        <v>41018</v>
      </c>
      <c r="F39236">
        <v>3</v>
      </c>
      <c r="G39236">
        <v>4019</v>
      </c>
      <c r="H39236" t="s">
        <v>26</v>
      </c>
      <c r="J39236" t="s">
        <v>14</v>
      </c>
      <c r="K39236">
        <v>62</v>
      </c>
      <c r="L39236" t="s">
        <v>15</v>
      </c>
    </row>
    <row r="39237" spans="1:12">
      <c r="A39237" t="e">
        <f ca="1">E00251527995921</f>
        <v>#NAME?</v>
      </c>
      <c r="B39237">
        <v>47</v>
      </c>
      <c r="C39237" t="s">
        <v>494</v>
      </c>
      <c r="D39237" s="1">
        <v>42080</v>
      </c>
      <c r="F39237">
        <v>4</v>
      </c>
      <c r="G39237">
        <v>460</v>
      </c>
      <c r="H39237" t="s">
        <v>16</v>
      </c>
      <c r="J39237" t="s">
        <v>14</v>
      </c>
      <c r="K39237">
        <v>52</v>
      </c>
      <c r="L39237" t="s">
        <v>15</v>
      </c>
    </row>
    <row r="39238" spans="1:12">
      <c r="A39238" t="e">
        <f ca="1">E00251527995921</f>
        <v>#NAME?</v>
      </c>
      <c r="B39238">
        <v>47</v>
      </c>
      <c r="C39238" t="s">
        <v>494</v>
      </c>
      <c r="D39238" s="1">
        <v>42263</v>
      </c>
      <c r="F39238">
        <v>4</v>
      </c>
      <c r="G39238">
        <v>6029</v>
      </c>
      <c r="H39238" t="s">
        <v>728</v>
      </c>
      <c r="J39238" t="s">
        <v>14</v>
      </c>
      <c r="K39238">
        <v>52</v>
      </c>
      <c r="L39238" t="s">
        <v>15</v>
      </c>
    </row>
    <row r="39239" spans="1:12">
      <c r="A39239" t="e">
        <f ca="1">E00251527995921</f>
        <v>#NAME?</v>
      </c>
      <c r="B39239">
        <v>47</v>
      </c>
      <c r="C39239" t="s">
        <v>494</v>
      </c>
      <c r="D39239" s="1">
        <v>42265</v>
      </c>
      <c r="F39239">
        <v>1</v>
      </c>
      <c r="G39239">
        <v>2729</v>
      </c>
      <c r="H39239" t="s">
        <v>115</v>
      </c>
      <c r="J39239" t="s">
        <v>14</v>
      </c>
      <c r="K39239">
        <v>52</v>
      </c>
      <c r="L39239" t="s">
        <v>15</v>
      </c>
    </row>
    <row r="39240" spans="1:12">
      <c r="A39240" t="e">
        <f ca="1">E00251528868321</f>
        <v>#NAME?</v>
      </c>
      <c r="B39240">
        <v>276</v>
      </c>
      <c r="C39240" t="s">
        <v>122</v>
      </c>
      <c r="D39240" s="1">
        <v>42884</v>
      </c>
      <c r="F39240">
        <v>1</v>
      </c>
      <c r="G39240">
        <v>9599</v>
      </c>
      <c r="H39240" t="s">
        <v>430</v>
      </c>
      <c r="J39240" t="s">
        <v>14</v>
      </c>
      <c r="K39240">
        <v>59</v>
      </c>
      <c r="L39240" t="s">
        <v>15</v>
      </c>
    </row>
    <row r="39241" spans="1:12">
      <c r="A39241" t="e">
        <f ca="1">E00251430249221</f>
        <v>#NAME?</v>
      </c>
      <c r="B39241">
        <v>498</v>
      </c>
      <c r="C39241" t="s">
        <v>591</v>
      </c>
      <c r="D39241" s="1">
        <v>41471</v>
      </c>
      <c r="F39241">
        <v>2</v>
      </c>
      <c r="G39241">
        <v>2729</v>
      </c>
      <c r="H39241" t="s">
        <v>115</v>
      </c>
      <c r="J39241" t="s">
        <v>14</v>
      </c>
      <c r="K39241">
        <v>63</v>
      </c>
      <c r="L39241" t="s">
        <v>15</v>
      </c>
    </row>
    <row r="39242" spans="1:12">
      <c r="A39242" t="e">
        <f ca="1">E00251430249221</f>
        <v>#NAME?</v>
      </c>
      <c r="B39242">
        <v>498</v>
      </c>
      <c r="C39242" t="s">
        <v>591</v>
      </c>
      <c r="D39242" s="1">
        <v>41471</v>
      </c>
      <c r="F39242">
        <v>4</v>
      </c>
      <c r="G39242">
        <v>27800</v>
      </c>
      <c r="H39242" t="s">
        <v>145</v>
      </c>
      <c r="J39242" t="s">
        <v>14</v>
      </c>
      <c r="K39242">
        <v>63</v>
      </c>
      <c r="L39242" t="s">
        <v>15</v>
      </c>
    </row>
    <row r="39243" spans="1:12">
      <c r="A39243" t="e">
        <f ca="1">E00251430249221</f>
        <v>#NAME?</v>
      </c>
      <c r="B39243">
        <v>498</v>
      </c>
      <c r="C39243" t="s">
        <v>591</v>
      </c>
      <c r="D39243" s="1">
        <v>41837</v>
      </c>
      <c r="F39243">
        <v>4</v>
      </c>
      <c r="G39243">
        <v>3804</v>
      </c>
      <c r="H39243" t="s">
        <v>71</v>
      </c>
      <c r="J39243" t="s">
        <v>14</v>
      </c>
      <c r="K39243">
        <v>64</v>
      </c>
      <c r="L39243" t="s">
        <v>15</v>
      </c>
    </row>
    <row r="39244" spans="1:12">
      <c r="A39244" t="e">
        <f ca="1">E00251528672121</f>
        <v>#NAME?</v>
      </c>
      <c r="B39244">
        <v>292</v>
      </c>
      <c r="C39244" t="s">
        <v>467</v>
      </c>
      <c r="D39244" s="1">
        <v>42746</v>
      </c>
      <c r="F39244">
        <v>3</v>
      </c>
      <c r="G39244">
        <v>72632</v>
      </c>
      <c r="H39244" t="s">
        <v>107</v>
      </c>
      <c r="J39244" t="s">
        <v>14</v>
      </c>
      <c r="K39244">
        <v>50</v>
      </c>
      <c r="L39244" t="s">
        <v>15</v>
      </c>
    </row>
    <row r="39245" spans="1:12">
      <c r="A39245" t="e">
        <f ca="1">E00251511140821</f>
        <v>#NAME?</v>
      </c>
      <c r="B39245">
        <v>10</v>
      </c>
      <c r="C39245" t="s">
        <v>18</v>
      </c>
      <c r="D39245" s="1">
        <v>41407</v>
      </c>
      <c r="F39245">
        <v>1</v>
      </c>
      <c r="G39245">
        <v>84500</v>
      </c>
      <c r="H39245" t="s">
        <v>511</v>
      </c>
      <c r="J39245" t="s">
        <v>14</v>
      </c>
      <c r="K39245">
        <v>44</v>
      </c>
      <c r="L39245" t="s">
        <v>15</v>
      </c>
    </row>
    <row r="39246" spans="1:12">
      <c r="A39246" t="e">
        <f ca="1">E00251528603521</f>
        <v>#NAME?</v>
      </c>
      <c r="B39246">
        <v>293</v>
      </c>
      <c r="C39246" t="s">
        <v>25</v>
      </c>
      <c r="D39246" s="1">
        <v>42810</v>
      </c>
      <c r="F39246">
        <v>1</v>
      </c>
      <c r="G39246">
        <v>6029</v>
      </c>
      <c r="H39246" t="s">
        <v>728</v>
      </c>
      <c r="J39246" t="s">
        <v>14</v>
      </c>
      <c r="K39246">
        <v>50</v>
      </c>
      <c r="L39246" t="s">
        <v>15</v>
      </c>
    </row>
    <row r="39247" spans="1:12">
      <c r="A39247" t="e">
        <f ca="1">E00251514878421</f>
        <v>#NAME?</v>
      </c>
      <c r="B39247">
        <v>6156</v>
      </c>
      <c r="C39247" t="s">
        <v>352</v>
      </c>
      <c r="D39247" s="1">
        <v>41303</v>
      </c>
      <c r="F39247">
        <v>1</v>
      </c>
      <c r="G39247">
        <v>2729</v>
      </c>
      <c r="H39247" t="s">
        <v>115</v>
      </c>
      <c r="J39247" t="s">
        <v>14</v>
      </c>
      <c r="K39247">
        <v>54</v>
      </c>
      <c r="L39247" t="s">
        <v>15</v>
      </c>
    </row>
    <row r="39248" spans="1:12">
      <c r="A39248" t="e">
        <f ca="1">E00251611297721</f>
        <v>#NAME?</v>
      </c>
      <c r="B39248">
        <v>294</v>
      </c>
      <c r="C39248" t="s">
        <v>61</v>
      </c>
      <c r="D39248" s="1">
        <v>41509</v>
      </c>
      <c r="F39248">
        <v>2</v>
      </c>
      <c r="G39248">
        <v>7295</v>
      </c>
      <c r="H39248" t="s">
        <v>76</v>
      </c>
      <c r="J39248" t="s">
        <v>14</v>
      </c>
      <c r="K39248">
        <v>44</v>
      </c>
      <c r="L39248" t="s">
        <v>15</v>
      </c>
    </row>
    <row r="39249" spans="1:12">
      <c r="A39249" t="e">
        <f ca="1">E00251611297721</f>
        <v>#NAME?</v>
      </c>
      <c r="B39249">
        <v>1325</v>
      </c>
      <c r="C39249" t="s">
        <v>605</v>
      </c>
      <c r="D39249" s="1">
        <v>41867</v>
      </c>
      <c r="F39249">
        <v>1</v>
      </c>
      <c r="G39249">
        <v>7242</v>
      </c>
      <c r="H39249" t="s">
        <v>93</v>
      </c>
      <c r="J39249" t="s">
        <v>14</v>
      </c>
      <c r="K39249">
        <v>45</v>
      </c>
      <c r="L39249" t="s">
        <v>15</v>
      </c>
    </row>
    <row r="39250" spans="1:12">
      <c r="A39250" t="e">
        <f ca="1">E00251432194221</f>
        <v>#NAME?</v>
      </c>
      <c r="B39250">
        <v>488</v>
      </c>
      <c r="C39250" t="s">
        <v>401</v>
      </c>
      <c r="D39250" s="1">
        <v>41789</v>
      </c>
      <c r="F39250">
        <v>1</v>
      </c>
      <c r="G39250">
        <v>4019</v>
      </c>
      <c r="H39250" t="s">
        <v>26</v>
      </c>
      <c r="J39250" t="s">
        <v>14</v>
      </c>
      <c r="K39250">
        <v>43</v>
      </c>
      <c r="L39250" t="s">
        <v>15</v>
      </c>
    </row>
    <row r="39251" spans="1:12">
      <c r="A39251" t="e">
        <f ca="1">E00251432194221</f>
        <v>#NAME?</v>
      </c>
      <c r="B39251">
        <v>488</v>
      </c>
      <c r="C39251" t="s">
        <v>401</v>
      </c>
      <c r="D39251" s="1">
        <v>42621</v>
      </c>
      <c r="F39251">
        <v>1</v>
      </c>
      <c r="G39251">
        <v>7892</v>
      </c>
      <c r="H39251" t="s">
        <v>1464</v>
      </c>
      <c r="J39251" t="s">
        <v>14</v>
      </c>
      <c r="K39251">
        <v>45</v>
      </c>
      <c r="L39251" t="s">
        <v>22</v>
      </c>
    </row>
    <row r="39252" spans="1:12">
      <c r="A39252" t="e">
        <f ca="1">E00251429314921</f>
        <v>#NAME?</v>
      </c>
      <c r="B39252">
        <v>4055</v>
      </c>
      <c r="C39252" t="s">
        <v>51</v>
      </c>
      <c r="D39252" s="1">
        <v>43054</v>
      </c>
      <c r="F39252">
        <v>4</v>
      </c>
      <c r="G39252">
        <v>29690</v>
      </c>
      <c r="H39252" t="s">
        <v>52</v>
      </c>
      <c r="J39252" t="s">
        <v>14</v>
      </c>
      <c r="K39252">
        <v>51</v>
      </c>
      <c r="L39252" t="s">
        <v>15</v>
      </c>
    </row>
    <row r="39253" spans="1:12">
      <c r="A39253" t="e">
        <f ca="1">E00251432194221</f>
        <v>#NAME?</v>
      </c>
      <c r="B39253">
        <v>488</v>
      </c>
      <c r="C39253" t="s">
        <v>401</v>
      </c>
      <c r="D39253" s="1">
        <v>42410</v>
      </c>
      <c r="F39253">
        <v>1</v>
      </c>
      <c r="G39253">
        <v>30000</v>
      </c>
      <c r="H39253" t="s">
        <v>144</v>
      </c>
      <c r="J39253" t="s">
        <v>14</v>
      </c>
      <c r="K39253">
        <v>45</v>
      </c>
      <c r="L39253" t="s">
        <v>15</v>
      </c>
    </row>
    <row r="39254" spans="1:12">
      <c r="A39254" t="e">
        <f ca="1">E00251432194221</f>
        <v>#NAME?</v>
      </c>
      <c r="B39254">
        <v>488</v>
      </c>
      <c r="C39254" t="s">
        <v>401</v>
      </c>
      <c r="D39254" s="1">
        <v>42472</v>
      </c>
      <c r="F39254">
        <v>3</v>
      </c>
      <c r="G39254">
        <v>3004</v>
      </c>
      <c r="H39254" t="s">
        <v>104</v>
      </c>
      <c r="J39254" t="s">
        <v>14</v>
      </c>
      <c r="K39254">
        <v>45</v>
      </c>
      <c r="L39254" t="s">
        <v>15</v>
      </c>
    </row>
    <row r="39255" spans="1:12">
      <c r="A39255" t="e">
        <f ca="1">E00251514878421</f>
        <v>#NAME?</v>
      </c>
      <c r="B39255">
        <v>6046</v>
      </c>
      <c r="C39255" t="s">
        <v>98</v>
      </c>
      <c r="D39255" s="1">
        <v>42758</v>
      </c>
      <c r="E39255">
        <v>3</v>
      </c>
      <c r="F39255">
        <v>5</v>
      </c>
      <c r="G39255">
        <v>53081</v>
      </c>
      <c r="H39255" t="s">
        <v>456</v>
      </c>
      <c r="J39255" t="s">
        <v>34</v>
      </c>
      <c r="K39255">
        <v>58</v>
      </c>
      <c r="L39255" t="s">
        <v>15</v>
      </c>
    </row>
    <row r="39256" spans="1:12">
      <c r="A39256" t="e">
        <f ca="1">E00251514878421</f>
        <v>#NAME?</v>
      </c>
      <c r="B39256">
        <v>6156</v>
      </c>
      <c r="C39256" t="s">
        <v>352</v>
      </c>
      <c r="D39256" s="1">
        <v>41731</v>
      </c>
      <c r="F39256">
        <v>1</v>
      </c>
      <c r="G39256">
        <v>71940</v>
      </c>
      <c r="H39256" t="s">
        <v>135</v>
      </c>
      <c r="J39256" t="s">
        <v>14</v>
      </c>
      <c r="K39256">
        <v>56</v>
      </c>
      <c r="L39256" t="s">
        <v>15</v>
      </c>
    </row>
    <row r="39257" spans="1:12">
      <c r="A39257" t="e">
        <f ca="1">E00251432194221</f>
        <v>#NAME?</v>
      </c>
      <c r="B39257">
        <v>488</v>
      </c>
      <c r="C39257" t="s">
        <v>401</v>
      </c>
      <c r="D39257" s="1">
        <v>41759</v>
      </c>
      <c r="F39257">
        <v>2</v>
      </c>
      <c r="G39257">
        <v>6953</v>
      </c>
      <c r="H39257" t="s">
        <v>759</v>
      </c>
      <c r="J39257" t="s">
        <v>14</v>
      </c>
      <c r="K39257">
        <v>43</v>
      </c>
      <c r="L39257" t="s">
        <v>15</v>
      </c>
    </row>
    <row r="39258" spans="1:12">
      <c r="A39258" t="e">
        <f ca="1">E00251432194221</f>
        <v>#NAME?</v>
      </c>
      <c r="B39258">
        <v>488</v>
      </c>
      <c r="C39258" t="s">
        <v>401</v>
      </c>
      <c r="D39258" s="1">
        <v>41878</v>
      </c>
      <c r="F39258">
        <v>1</v>
      </c>
      <c r="G39258">
        <v>6111</v>
      </c>
      <c r="H39258" t="s">
        <v>937</v>
      </c>
      <c r="J39258" t="s">
        <v>14</v>
      </c>
      <c r="K39258">
        <v>43</v>
      </c>
      <c r="L39258" t="s">
        <v>15</v>
      </c>
    </row>
    <row r="39259" spans="1:12">
      <c r="A39259" t="e">
        <f ca="1">E00251432194221</f>
        <v>#NAME?</v>
      </c>
      <c r="B39259">
        <v>488</v>
      </c>
      <c r="C39259" t="s">
        <v>401</v>
      </c>
      <c r="D39259" s="1">
        <v>42593</v>
      </c>
      <c r="F39259">
        <v>1</v>
      </c>
      <c r="G39259">
        <v>29623</v>
      </c>
      <c r="H39259" t="s">
        <v>556</v>
      </c>
      <c r="J39259" t="s">
        <v>14</v>
      </c>
      <c r="K39259">
        <v>45</v>
      </c>
      <c r="L39259" t="s">
        <v>15</v>
      </c>
    </row>
    <row r="39260" spans="1:12">
      <c r="A39260" t="e">
        <f ca="1">E00251432194221</f>
        <v>#NAME?</v>
      </c>
      <c r="B39260">
        <v>488</v>
      </c>
      <c r="C39260" t="s">
        <v>401</v>
      </c>
      <c r="D39260" s="1">
        <v>42803</v>
      </c>
      <c r="F39260">
        <v>5</v>
      </c>
      <c r="G39260">
        <v>4019</v>
      </c>
      <c r="H39260" t="s">
        <v>26</v>
      </c>
      <c r="J39260" t="s">
        <v>14</v>
      </c>
      <c r="K39260">
        <v>46</v>
      </c>
      <c r="L39260" t="s">
        <v>15</v>
      </c>
    </row>
    <row r="39261" spans="1:12">
      <c r="A39261" t="e">
        <f ca="1">E00251429284421</f>
        <v>#NAME?</v>
      </c>
      <c r="B39261">
        <v>292</v>
      </c>
      <c r="C39261" t="s">
        <v>467</v>
      </c>
      <c r="D39261" s="1">
        <v>41012</v>
      </c>
      <c r="F39261">
        <v>1</v>
      </c>
      <c r="G39261">
        <v>7295</v>
      </c>
      <c r="H39261" t="s">
        <v>76</v>
      </c>
      <c r="J39261" t="s">
        <v>14</v>
      </c>
      <c r="K39261">
        <v>56</v>
      </c>
      <c r="L39261" t="s">
        <v>15</v>
      </c>
    </row>
    <row r="39262" spans="1:12">
      <c r="A39262" t="e">
        <f ca="1">E00251429284421</f>
        <v>#NAME?</v>
      </c>
      <c r="B39262">
        <v>292</v>
      </c>
      <c r="C39262" t="s">
        <v>467</v>
      </c>
      <c r="D39262" s="1">
        <v>41403</v>
      </c>
      <c r="F39262">
        <v>4</v>
      </c>
      <c r="G39262">
        <v>4659</v>
      </c>
      <c r="H39262" t="s">
        <v>47</v>
      </c>
      <c r="J39262" t="s">
        <v>14</v>
      </c>
      <c r="K39262">
        <v>57</v>
      </c>
      <c r="L39262" t="s">
        <v>15</v>
      </c>
    </row>
    <row r="39263" spans="1:12">
      <c r="A39263" t="e">
        <f ca="1">E00251429284421</f>
        <v>#NAME?</v>
      </c>
      <c r="B39263">
        <v>292</v>
      </c>
      <c r="C39263" t="s">
        <v>467</v>
      </c>
      <c r="D39263" s="1">
        <v>41445</v>
      </c>
      <c r="F39263">
        <v>2</v>
      </c>
      <c r="G39263">
        <v>71536</v>
      </c>
      <c r="H39263" t="s">
        <v>70</v>
      </c>
      <c r="J39263" t="s">
        <v>14</v>
      </c>
      <c r="K39263">
        <v>57</v>
      </c>
      <c r="L39263" t="s">
        <v>15</v>
      </c>
    </row>
    <row r="39264" spans="1:12">
      <c r="A39264" t="e">
        <f ca="1">E00251429284421</f>
        <v>#NAME?</v>
      </c>
      <c r="B39264">
        <v>292</v>
      </c>
      <c r="C39264" t="s">
        <v>467</v>
      </c>
      <c r="D39264" s="1">
        <v>41669</v>
      </c>
      <c r="F39264">
        <v>2</v>
      </c>
      <c r="G39264">
        <v>71536</v>
      </c>
      <c r="H39264" t="s">
        <v>70</v>
      </c>
      <c r="J39264" t="s">
        <v>14</v>
      </c>
      <c r="K39264">
        <v>58</v>
      </c>
      <c r="L39264" t="s">
        <v>15</v>
      </c>
    </row>
    <row r="39265" spans="1:12">
      <c r="A39265" t="e">
        <f ca="1">E00251532440721</f>
        <v>#NAME?</v>
      </c>
      <c r="B39265">
        <v>4054</v>
      </c>
      <c r="C39265" t="s">
        <v>693</v>
      </c>
      <c r="D39265" s="1">
        <v>42549</v>
      </c>
      <c r="F39265">
        <v>1</v>
      </c>
      <c r="G39265">
        <v>3540</v>
      </c>
      <c r="H39265" t="s">
        <v>436</v>
      </c>
      <c r="J39265" t="s">
        <v>14</v>
      </c>
      <c r="K39265">
        <v>56</v>
      </c>
      <c r="L39265" t="s">
        <v>15</v>
      </c>
    </row>
    <row r="39266" spans="1:12">
      <c r="A39266" t="e">
        <f ca="1">E00251514878421</f>
        <v>#NAME?</v>
      </c>
      <c r="B39266">
        <v>6156</v>
      </c>
      <c r="C39266" t="s">
        <v>352</v>
      </c>
      <c r="D39266" s="1">
        <v>41730</v>
      </c>
      <c r="F39266">
        <v>3</v>
      </c>
      <c r="G39266">
        <v>7295</v>
      </c>
      <c r="H39266" t="s">
        <v>76</v>
      </c>
      <c r="J39266" t="s">
        <v>14</v>
      </c>
      <c r="K39266">
        <v>56</v>
      </c>
      <c r="L39266" t="s">
        <v>15</v>
      </c>
    </row>
    <row r="39267" spans="1:12">
      <c r="A39267" t="e">
        <f ca="1">E00251432194221</f>
        <v>#NAME?</v>
      </c>
      <c r="B39267">
        <v>488</v>
      </c>
      <c r="C39267" t="s">
        <v>401</v>
      </c>
      <c r="D39267" s="1">
        <v>42866</v>
      </c>
      <c r="F39267">
        <v>3</v>
      </c>
      <c r="G39267">
        <v>6111</v>
      </c>
      <c r="H39267" t="s">
        <v>937</v>
      </c>
      <c r="J39267" t="s">
        <v>14</v>
      </c>
      <c r="K39267">
        <v>46</v>
      </c>
      <c r="L39267" t="s">
        <v>15</v>
      </c>
    </row>
    <row r="39268" spans="1:12">
      <c r="A39268" t="e">
        <f ca="1">E00251532254321</f>
        <v>#NAME?</v>
      </c>
      <c r="B39268">
        <v>481</v>
      </c>
      <c r="C39268" t="s">
        <v>402</v>
      </c>
      <c r="D39268" s="1">
        <v>42472</v>
      </c>
      <c r="F39268">
        <v>5</v>
      </c>
      <c r="G39268">
        <v>7820</v>
      </c>
      <c r="H39268" t="s">
        <v>233</v>
      </c>
      <c r="J39268" t="s">
        <v>14</v>
      </c>
      <c r="K39268">
        <v>51</v>
      </c>
      <c r="L39268" t="s">
        <v>22</v>
      </c>
    </row>
    <row r="39269" spans="1:12">
      <c r="A39269" t="e">
        <f ca="1">E00251514878421</f>
        <v>#NAME?</v>
      </c>
      <c r="B39269">
        <v>6156</v>
      </c>
      <c r="C39269" t="s">
        <v>352</v>
      </c>
      <c r="D39269" s="1">
        <v>43018</v>
      </c>
      <c r="F39269">
        <v>3</v>
      </c>
      <c r="G39269">
        <v>7822</v>
      </c>
      <c r="H39269" t="s">
        <v>495</v>
      </c>
      <c r="J39269" t="s">
        <v>14</v>
      </c>
      <c r="K39269">
        <v>59</v>
      </c>
      <c r="L39269" t="s">
        <v>22</v>
      </c>
    </row>
    <row r="39270" spans="1:12">
      <c r="A39270" t="e">
        <f ca="1">E00251429284421</f>
        <v>#NAME?</v>
      </c>
      <c r="B39270">
        <v>292</v>
      </c>
      <c r="C39270" t="s">
        <v>467</v>
      </c>
      <c r="D39270" s="1">
        <v>42042</v>
      </c>
      <c r="F39270">
        <v>2</v>
      </c>
      <c r="G39270">
        <v>2141</v>
      </c>
      <c r="H39270" t="s">
        <v>614</v>
      </c>
      <c r="J39270" t="s">
        <v>14</v>
      </c>
      <c r="K39270">
        <v>59</v>
      </c>
      <c r="L39270" t="s">
        <v>15</v>
      </c>
    </row>
    <row r="39271" spans="1:12">
      <c r="A39271" t="e">
        <f ca="1">E00251429284421</f>
        <v>#NAME?</v>
      </c>
      <c r="B39271">
        <v>292</v>
      </c>
      <c r="C39271" t="s">
        <v>467</v>
      </c>
      <c r="D39271" s="1">
        <v>42054</v>
      </c>
      <c r="F39271">
        <v>3</v>
      </c>
      <c r="G39271">
        <v>7243</v>
      </c>
      <c r="H39271" t="s">
        <v>42</v>
      </c>
      <c r="J39271" t="s">
        <v>14</v>
      </c>
      <c r="K39271">
        <v>59</v>
      </c>
      <c r="L39271" t="s">
        <v>15</v>
      </c>
    </row>
    <row r="39272" spans="1:12">
      <c r="A39272" t="e">
        <f ca="1">E00251429284421</f>
        <v>#NAME?</v>
      </c>
      <c r="B39272">
        <v>292</v>
      </c>
      <c r="C39272" t="s">
        <v>467</v>
      </c>
      <c r="D39272" s="1">
        <v>42150</v>
      </c>
      <c r="F39272">
        <v>2</v>
      </c>
      <c r="G39272">
        <v>2141</v>
      </c>
      <c r="H39272" t="s">
        <v>614</v>
      </c>
      <c r="J39272" t="s">
        <v>14</v>
      </c>
      <c r="K39272">
        <v>59</v>
      </c>
      <c r="L39272" t="s">
        <v>15</v>
      </c>
    </row>
    <row r="39273" spans="1:12">
      <c r="A39273" t="e">
        <f ca="1">E00251429284421</f>
        <v>#NAME?</v>
      </c>
      <c r="B39273">
        <v>292</v>
      </c>
      <c r="C39273" t="s">
        <v>467</v>
      </c>
      <c r="D39273" s="1">
        <v>42150</v>
      </c>
      <c r="F39273">
        <v>4</v>
      </c>
      <c r="G39273">
        <v>71536</v>
      </c>
      <c r="H39273" t="s">
        <v>70</v>
      </c>
      <c r="J39273" t="s">
        <v>14</v>
      </c>
      <c r="K39273">
        <v>59</v>
      </c>
      <c r="L39273" t="s">
        <v>15</v>
      </c>
    </row>
    <row r="39274" spans="1:12">
      <c r="A39274" t="e">
        <f ca="1">E00251429284421</f>
        <v>#NAME?</v>
      </c>
      <c r="B39274">
        <v>292</v>
      </c>
      <c r="C39274" t="s">
        <v>467</v>
      </c>
      <c r="D39274" s="1">
        <v>42649</v>
      </c>
      <c r="F39274">
        <v>2</v>
      </c>
      <c r="G39274">
        <v>49390</v>
      </c>
      <c r="H39274" t="s">
        <v>59</v>
      </c>
      <c r="J39274" t="s">
        <v>14</v>
      </c>
      <c r="K39274">
        <v>61</v>
      </c>
      <c r="L39274" t="s">
        <v>15</v>
      </c>
    </row>
    <row r="39275" spans="1:12">
      <c r="A39275" t="e">
        <f ca="1">E00251430249221</f>
        <v>#NAME?</v>
      </c>
      <c r="B39275">
        <v>7207</v>
      </c>
      <c r="C39275" t="s">
        <v>287</v>
      </c>
      <c r="D39275" s="1">
        <v>42427</v>
      </c>
      <c r="F39275">
        <v>2</v>
      </c>
      <c r="G39275">
        <v>4019</v>
      </c>
      <c r="H39275" t="s">
        <v>26</v>
      </c>
      <c r="I39275" t="s">
        <v>148</v>
      </c>
      <c r="J39275" t="s">
        <v>57</v>
      </c>
      <c r="K39275">
        <v>65</v>
      </c>
      <c r="L39275" t="s">
        <v>15</v>
      </c>
    </row>
    <row r="39276" spans="1:12">
      <c r="A39276" t="e">
        <f ca="1">E00251514878421</f>
        <v>#NAME?</v>
      </c>
      <c r="B39276">
        <v>6156</v>
      </c>
      <c r="C39276" t="s">
        <v>352</v>
      </c>
      <c r="D39276" s="1">
        <v>42290</v>
      </c>
      <c r="F39276">
        <v>1</v>
      </c>
      <c r="G39276">
        <v>4660</v>
      </c>
      <c r="H39276" t="s">
        <v>215</v>
      </c>
      <c r="J39276" t="s">
        <v>14</v>
      </c>
      <c r="K39276">
        <v>57</v>
      </c>
      <c r="L39276" t="s">
        <v>15</v>
      </c>
    </row>
    <row r="39277" spans="1:12">
      <c r="A39277" t="e">
        <f ca="1">E00251532254321</f>
        <v>#NAME?</v>
      </c>
      <c r="B39277">
        <v>485</v>
      </c>
      <c r="C39277" t="s">
        <v>241</v>
      </c>
      <c r="D39277" s="1">
        <v>42551</v>
      </c>
      <c r="F39277">
        <v>2</v>
      </c>
      <c r="G39277">
        <v>25000</v>
      </c>
      <c r="H39277" t="s">
        <v>178</v>
      </c>
      <c r="J39277" t="s">
        <v>14</v>
      </c>
      <c r="K39277">
        <v>52</v>
      </c>
      <c r="L39277" t="s">
        <v>15</v>
      </c>
    </row>
    <row r="39278" spans="1:12">
      <c r="A39278" t="e">
        <f ca="1">E00251528868321</f>
        <v>#NAME?</v>
      </c>
      <c r="B39278">
        <v>276</v>
      </c>
      <c r="C39278" t="s">
        <v>122</v>
      </c>
      <c r="D39278" s="1">
        <v>41605</v>
      </c>
      <c r="F39278">
        <v>1</v>
      </c>
      <c r="G39278">
        <v>2729</v>
      </c>
      <c r="H39278" t="s">
        <v>115</v>
      </c>
      <c r="J39278" t="s">
        <v>14</v>
      </c>
      <c r="K39278">
        <v>56</v>
      </c>
      <c r="L39278" t="s">
        <v>15</v>
      </c>
    </row>
    <row r="39279" spans="1:12">
      <c r="A39279" t="e">
        <f ca="1">E00251524957221</f>
        <v>#NAME?</v>
      </c>
      <c r="B39279">
        <v>7208</v>
      </c>
      <c r="C39279" t="s">
        <v>625</v>
      </c>
      <c r="D39279" s="1">
        <v>42280</v>
      </c>
      <c r="F39279">
        <v>1</v>
      </c>
      <c r="G39279">
        <v>460</v>
      </c>
      <c r="H39279" t="s">
        <v>16</v>
      </c>
      <c r="I39279" t="s">
        <v>148</v>
      </c>
      <c r="J39279" t="s">
        <v>57</v>
      </c>
      <c r="K39279">
        <v>56</v>
      </c>
      <c r="L39279" t="s">
        <v>15</v>
      </c>
    </row>
    <row r="39280" spans="1:12">
      <c r="A39280" t="e">
        <f ca="1">E00251429284421</f>
        <v>#NAME?</v>
      </c>
      <c r="B39280">
        <v>292</v>
      </c>
      <c r="C39280" t="s">
        <v>467</v>
      </c>
      <c r="D39280" s="1">
        <v>43068</v>
      </c>
      <c r="F39280">
        <v>1</v>
      </c>
      <c r="G39280">
        <v>460</v>
      </c>
      <c r="H39280" t="s">
        <v>16</v>
      </c>
      <c r="J39280" t="s">
        <v>14</v>
      </c>
      <c r="K39280">
        <v>62</v>
      </c>
      <c r="L39280" t="s">
        <v>15</v>
      </c>
    </row>
    <row r="39281" spans="1:12">
      <c r="A39281" t="e">
        <f ca="1">E00251432427121</f>
        <v>#NAME?</v>
      </c>
      <c r="B39281">
        <v>502</v>
      </c>
      <c r="C39281" t="s">
        <v>172</v>
      </c>
      <c r="D39281" s="1">
        <v>41283</v>
      </c>
      <c r="F39281">
        <v>2</v>
      </c>
      <c r="G39281">
        <v>49390</v>
      </c>
      <c r="H39281" t="s">
        <v>59</v>
      </c>
      <c r="J39281" t="s">
        <v>14</v>
      </c>
      <c r="K39281">
        <v>48</v>
      </c>
      <c r="L39281" t="s">
        <v>15</v>
      </c>
    </row>
    <row r="39282" spans="1:12">
      <c r="A39282" t="e">
        <f ca="1">E00251432427121</f>
        <v>#NAME?</v>
      </c>
      <c r="B39282">
        <v>502</v>
      </c>
      <c r="C39282" t="s">
        <v>172</v>
      </c>
      <c r="D39282" s="1">
        <v>41527</v>
      </c>
      <c r="F39282">
        <v>1</v>
      </c>
      <c r="G39282">
        <v>5997</v>
      </c>
      <c r="H39282" t="s">
        <v>374</v>
      </c>
      <c r="J39282" t="s">
        <v>14</v>
      </c>
      <c r="K39282">
        <v>49</v>
      </c>
      <c r="L39282" t="s">
        <v>15</v>
      </c>
    </row>
    <row r="39283" spans="1:12">
      <c r="A39283" t="e">
        <f ca="1">E00251532254321</f>
        <v>#NAME?</v>
      </c>
      <c r="B39283">
        <v>485</v>
      </c>
      <c r="C39283" t="s">
        <v>241</v>
      </c>
      <c r="D39283" s="1">
        <v>42685</v>
      </c>
      <c r="F39283">
        <v>3</v>
      </c>
      <c r="G39283">
        <v>2724</v>
      </c>
      <c r="H39283" t="s">
        <v>73</v>
      </c>
      <c r="J39283" t="s">
        <v>14</v>
      </c>
      <c r="K39283">
        <v>52</v>
      </c>
      <c r="L39283" t="s">
        <v>15</v>
      </c>
    </row>
    <row r="39284" spans="1:12">
      <c r="A39284" t="e">
        <f ca="1">E00251429309821</f>
        <v>#NAME?</v>
      </c>
      <c r="B39284">
        <v>291</v>
      </c>
      <c r="C39284" t="s">
        <v>160</v>
      </c>
      <c r="D39284" s="1">
        <v>41086</v>
      </c>
      <c r="F39284">
        <v>2</v>
      </c>
      <c r="G39284">
        <v>4019</v>
      </c>
      <c r="H39284" t="s">
        <v>26</v>
      </c>
      <c r="J39284" t="s">
        <v>14</v>
      </c>
      <c r="K39284">
        <v>63</v>
      </c>
      <c r="L39284" t="s">
        <v>15</v>
      </c>
    </row>
    <row r="39285" spans="1:12">
      <c r="A39285" t="e">
        <f ca="1">E00251424800621</f>
        <v>#NAME?</v>
      </c>
      <c r="B39285">
        <v>108</v>
      </c>
      <c r="C39285" t="s">
        <v>481</v>
      </c>
      <c r="D39285" s="1">
        <v>41081</v>
      </c>
      <c r="F39285">
        <v>3</v>
      </c>
      <c r="G39285">
        <v>6961</v>
      </c>
      <c r="H39285" t="s">
        <v>561</v>
      </c>
      <c r="J39285" t="s">
        <v>14</v>
      </c>
      <c r="K39285">
        <v>46</v>
      </c>
      <c r="L39285" t="s">
        <v>15</v>
      </c>
    </row>
    <row r="39286" spans="1:12">
      <c r="A39286" t="e">
        <f ca="1">E00251512197321</f>
        <v>#NAME?</v>
      </c>
      <c r="B39286">
        <v>3913</v>
      </c>
      <c r="C39286" t="s">
        <v>251</v>
      </c>
      <c r="D39286" s="1">
        <v>42887</v>
      </c>
      <c r="F39286">
        <v>1</v>
      </c>
      <c r="G39286">
        <v>3698</v>
      </c>
      <c r="H39286" t="s">
        <v>1676</v>
      </c>
      <c r="J39286" t="s">
        <v>14</v>
      </c>
      <c r="K39286">
        <v>44</v>
      </c>
      <c r="L39286" t="s">
        <v>15</v>
      </c>
    </row>
    <row r="39287" spans="1:12">
      <c r="A39287" t="e">
        <f ca="1">E00251427592521</f>
        <v>#NAME?</v>
      </c>
      <c r="B39287">
        <v>11</v>
      </c>
      <c r="C39287" t="s">
        <v>245</v>
      </c>
      <c r="D39287" s="1">
        <v>42142</v>
      </c>
      <c r="F39287">
        <v>2</v>
      </c>
      <c r="G39287">
        <v>2809</v>
      </c>
      <c r="H39287" t="s">
        <v>90</v>
      </c>
      <c r="J39287" t="s">
        <v>14</v>
      </c>
      <c r="K39287">
        <v>48</v>
      </c>
      <c r="L39287" t="s">
        <v>15</v>
      </c>
    </row>
    <row r="39288" spans="1:12">
      <c r="A39288" t="e">
        <f ca="1">E00251528868321</f>
        <v>#NAME?</v>
      </c>
      <c r="B39288">
        <v>276</v>
      </c>
      <c r="C39288" t="s">
        <v>122</v>
      </c>
      <c r="D39288" s="1">
        <v>42377</v>
      </c>
      <c r="F39288">
        <v>1</v>
      </c>
      <c r="G39288">
        <v>4019</v>
      </c>
      <c r="H39288" t="s">
        <v>26</v>
      </c>
      <c r="J39288" t="s">
        <v>14</v>
      </c>
      <c r="K39288">
        <v>58</v>
      </c>
      <c r="L39288" t="s">
        <v>15</v>
      </c>
    </row>
    <row r="39289" spans="1:12">
      <c r="A39289" t="e">
        <f ca="1">E00251528868321</f>
        <v>#NAME?</v>
      </c>
      <c r="B39289">
        <v>276</v>
      </c>
      <c r="C39289" t="s">
        <v>122</v>
      </c>
      <c r="D39289" s="1">
        <v>42461</v>
      </c>
      <c r="F39289">
        <v>2</v>
      </c>
      <c r="G39289">
        <v>4019</v>
      </c>
      <c r="H39289" t="s">
        <v>26</v>
      </c>
      <c r="J39289" t="s">
        <v>14</v>
      </c>
      <c r="K39289">
        <v>58</v>
      </c>
      <c r="L39289" t="s">
        <v>15</v>
      </c>
    </row>
    <row r="39290" spans="1:12">
      <c r="A39290" t="e">
        <f ca="1">E00251528868321</f>
        <v>#NAME?</v>
      </c>
      <c r="B39290">
        <v>276</v>
      </c>
      <c r="C39290" t="s">
        <v>122</v>
      </c>
      <c r="D39290" s="1">
        <v>42972</v>
      </c>
      <c r="F39290">
        <v>2</v>
      </c>
      <c r="G39290">
        <v>4019</v>
      </c>
      <c r="H39290" t="s">
        <v>26</v>
      </c>
      <c r="J39290" t="s">
        <v>14</v>
      </c>
      <c r="K39290">
        <v>60</v>
      </c>
      <c r="L39290" t="s">
        <v>15</v>
      </c>
    </row>
    <row r="39291" spans="1:12">
      <c r="A39291" t="e">
        <f ca="1">E00251429215721</f>
        <v>#NAME?</v>
      </c>
      <c r="B39291">
        <v>276</v>
      </c>
      <c r="C39291" t="s">
        <v>122</v>
      </c>
      <c r="D39291" s="1">
        <v>41383</v>
      </c>
      <c r="F39291">
        <v>1</v>
      </c>
      <c r="G39291">
        <v>7262</v>
      </c>
      <c r="H39291" t="s">
        <v>198</v>
      </c>
      <c r="J39291" t="s">
        <v>14</v>
      </c>
      <c r="K39291">
        <v>57</v>
      </c>
      <c r="L39291" t="s">
        <v>15</v>
      </c>
    </row>
    <row r="39292" spans="1:12">
      <c r="A39292" t="e">
        <f ca="1">E00251429215721</f>
        <v>#NAME?</v>
      </c>
      <c r="B39292">
        <v>276</v>
      </c>
      <c r="C39292" t="s">
        <v>122</v>
      </c>
      <c r="D39292" s="1">
        <v>43081</v>
      </c>
      <c r="F39292">
        <v>3</v>
      </c>
      <c r="G39292">
        <v>3051</v>
      </c>
      <c r="H39292" t="s">
        <v>13</v>
      </c>
      <c r="J39292" t="s">
        <v>14</v>
      </c>
      <c r="K39292">
        <v>62</v>
      </c>
      <c r="L39292" t="s">
        <v>15</v>
      </c>
    </row>
    <row r="39293" spans="1:12">
      <c r="A39293" t="e">
        <f ca="1">E00251616256121</f>
        <v>#NAME?</v>
      </c>
      <c r="B39293">
        <v>129</v>
      </c>
      <c r="C39293" t="s">
        <v>871</v>
      </c>
      <c r="D39293" s="1">
        <v>41549</v>
      </c>
      <c r="F39293">
        <v>1</v>
      </c>
      <c r="G39293">
        <v>30000</v>
      </c>
      <c r="H39293" t="s">
        <v>144</v>
      </c>
      <c r="J39293" t="s">
        <v>14</v>
      </c>
      <c r="K39293">
        <v>56</v>
      </c>
      <c r="L39293" t="s">
        <v>15</v>
      </c>
    </row>
    <row r="39294" spans="1:12">
      <c r="A39294" t="e">
        <f ca="1">E00251616256121</f>
        <v>#NAME?</v>
      </c>
      <c r="B39294">
        <v>491</v>
      </c>
      <c r="C39294" t="s">
        <v>567</v>
      </c>
      <c r="D39294" s="1">
        <v>41988</v>
      </c>
      <c r="F39294">
        <v>2</v>
      </c>
      <c r="G39294">
        <v>4785</v>
      </c>
      <c r="H39294" t="s">
        <v>781</v>
      </c>
      <c r="J39294" t="s">
        <v>14</v>
      </c>
      <c r="K39294">
        <v>57</v>
      </c>
      <c r="L39294" t="s">
        <v>15</v>
      </c>
    </row>
    <row r="39295" spans="1:12">
      <c r="A39295" t="e">
        <f ca="1">E00251510764721</f>
        <v>#NAME?</v>
      </c>
      <c r="B39295">
        <v>122</v>
      </c>
      <c r="C39295" t="s">
        <v>522</v>
      </c>
      <c r="D39295" s="1">
        <v>42342</v>
      </c>
      <c r="F39295">
        <v>3</v>
      </c>
      <c r="G39295">
        <v>60090</v>
      </c>
      <c r="H39295" t="s">
        <v>181</v>
      </c>
      <c r="J39295" t="s">
        <v>14</v>
      </c>
      <c r="K39295">
        <v>48</v>
      </c>
      <c r="L39295" t="s">
        <v>15</v>
      </c>
    </row>
    <row r="39296" spans="1:12">
      <c r="A39296" t="e">
        <f ca="1">E00251429309821</f>
        <v>#NAME?</v>
      </c>
      <c r="B39296">
        <v>291</v>
      </c>
      <c r="C39296" t="s">
        <v>160</v>
      </c>
      <c r="D39296" s="1">
        <v>41086</v>
      </c>
      <c r="F39296">
        <v>1</v>
      </c>
      <c r="G39296">
        <v>25000</v>
      </c>
      <c r="H39296" t="s">
        <v>178</v>
      </c>
      <c r="J39296" t="s">
        <v>14</v>
      </c>
      <c r="K39296">
        <v>63</v>
      </c>
      <c r="L39296" t="s">
        <v>15</v>
      </c>
    </row>
    <row r="39297" spans="1:12">
      <c r="A39297" t="e">
        <f ca="1">E00251717807221</f>
        <v>#NAME?</v>
      </c>
      <c r="B39297">
        <v>1128</v>
      </c>
      <c r="C39297" t="s">
        <v>424</v>
      </c>
      <c r="D39297" s="1">
        <v>41725</v>
      </c>
      <c r="F39297">
        <v>1</v>
      </c>
      <c r="G39297">
        <v>6963</v>
      </c>
      <c r="H39297" t="s">
        <v>359</v>
      </c>
      <c r="J39297" t="s">
        <v>14</v>
      </c>
      <c r="K39297">
        <v>45</v>
      </c>
      <c r="L39297" t="s">
        <v>15</v>
      </c>
    </row>
    <row r="39298" spans="1:12">
      <c r="A39298" t="e">
        <f ca="1">E00251717807221</f>
        <v>#NAME?</v>
      </c>
      <c r="B39298">
        <v>1128</v>
      </c>
      <c r="C39298" t="s">
        <v>424</v>
      </c>
      <c r="D39298" s="1">
        <v>41843</v>
      </c>
      <c r="F39298">
        <v>1</v>
      </c>
      <c r="G39298">
        <v>71500</v>
      </c>
      <c r="H39298" t="s">
        <v>1213</v>
      </c>
      <c r="J39298" t="s">
        <v>14</v>
      </c>
      <c r="K39298">
        <v>46</v>
      </c>
      <c r="L39298" t="s">
        <v>15</v>
      </c>
    </row>
    <row r="39299" spans="1:12">
      <c r="A39299" t="e">
        <f ca="1">E00251424800621</f>
        <v>#NAME?</v>
      </c>
      <c r="B39299">
        <v>4884</v>
      </c>
      <c r="C39299" t="s">
        <v>772</v>
      </c>
      <c r="D39299" s="1">
        <v>42457</v>
      </c>
      <c r="F39299">
        <v>1</v>
      </c>
      <c r="G39299">
        <v>5479</v>
      </c>
      <c r="H39299" t="s">
        <v>843</v>
      </c>
      <c r="I39299" t="s">
        <v>148</v>
      </c>
      <c r="J39299" t="s">
        <v>57</v>
      </c>
      <c r="K39299">
        <v>50</v>
      </c>
      <c r="L39299" t="s">
        <v>15</v>
      </c>
    </row>
    <row r="39300" spans="1:12">
      <c r="A39300" t="e">
        <f ca="1">E00251512525621</f>
        <v>#NAME?</v>
      </c>
      <c r="B39300">
        <v>48</v>
      </c>
      <c r="C39300" t="s">
        <v>249</v>
      </c>
      <c r="D39300" s="1">
        <v>42307</v>
      </c>
      <c r="F39300">
        <v>2</v>
      </c>
      <c r="G39300">
        <v>4019</v>
      </c>
      <c r="H39300" t="s">
        <v>26</v>
      </c>
      <c r="J39300" t="s">
        <v>14</v>
      </c>
      <c r="K39300">
        <v>66</v>
      </c>
      <c r="L39300" t="s">
        <v>15</v>
      </c>
    </row>
    <row r="39301" spans="1:12">
      <c r="A39301" t="e">
        <f ca="1">E00251429309821</f>
        <v>#NAME?</v>
      </c>
      <c r="B39301">
        <v>291</v>
      </c>
      <c r="C39301" t="s">
        <v>160</v>
      </c>
      <c r="D39301" s="1">
        <v>42331</v>
      </c>
      <c r="F39301">
        <v>2</v>
      </c>
      <c r="G39301">
        <v>7840</v>
      </c>
      <c r="H39301" t="s">
        <v>55</v>
      </c>
      <c r="J39301" t="s">
        <v>14</v>
      </c>
      <c r="K39301">
        <v>66</v>
      </c>
      <c r="L39301" t="s">
        <v>22</v>
      </c>
    </row>
    <row r="39302" spans="1:12">
      <c r="A39302" t="e">
        <f ca="1">E00251429309821</f>
        <v>#NAME?</v>
      </c>
      <c r="B39302">
        <v>291</v>
      </c>
      <c r="C39302" t="s">
        <v>160</v>
      </c>
      <c r="D39302" s="1">
        <v>42837</v>
      </c>
      <c r="F39302">
        <v>4</v>
      </c>
      <c r="G39302">
        <v>2729</v>
      </c>
      <c r="H39302" t="s">
        <v>115</v>
      </c>
      <c r="J39302" t="s">
        <v>14</v>
      </c>
      <c r="K39302">
        <v>68</v>
      </c>
      <c r="L39302" t="s">
        <v>15</v>
      </c>
    </row>
    <row r="39303" spans="1:12">
      <c r="A39303" t="e">
        <f ca="1">E00251528938321</f>
        <v>#NAME?</v>
      </c>
      <c r="B39303">
        <v>291</v>
      </c>
      <c r="C39303" t="s">
        <v>160</v>
      </c>
      <c r="D39303" s="1">
        <v>42128</v>
      </c>
      <c r="F39303">
        <v>5</v>
      </c>
      <c r="G39303">
        <v>496</v>
      </c>
      <c r="H39303" t="s">
        <v>190</v>
      </c>
      <c r="J39303" t="s">
        <v>14</v>
      </c>
      <c r="K39303">
        <v>56</v>
      </c>
      <c r="L39303" t="s">
        <v>15</v>
      </c>
    </row>
    <row r="39304" spans="1:12">
      <c r="A39304" t="e">
        <f ca="1">E00251528938321</f>
        <v>#NAME?</v>
      </c>
      <c r="B39304">
        <v>291</v>
      </c>
      <c r="C39304" t="s">
        <v>160</v>
      </c>
      <c r="D39304" s="1">
        <v>42349</v>
      </c>
      <c r="F39304">
        <v>3</v>
      </c>
      <c r="G39304">
        <v>4019</v>
      </c>
      <c r="H39304" t="s">
        <v>26</v>
      </c>
      <c r="J39304" t="s">
        <v>14</v>
      </c>
      <c r="K39304">
        <v>57</v>
      </c>
      <c r="L39304" t="s">
        <v>15</v>
      </c>
    </row>
    <row r="39305" spans="1:12">
      <c r="A39305" t="e">
        <f ca="1">E00251429206321</f>
        <v>#NAME?</v>
      </c>
      <c r="B39305">
        <v>307</v>
      </c>
      <c r="C39305" t="s">
        <v>210</v>
      </c>
      <c r="D39305" s="1">
        <v>41702</v>
      </c>
      <c r="F39305">
        <v>1</v>
      </c>
      <c r="G39305">
        <v>2729</v>
      </c>
      <c r="H39305" t="s">
        <v>115</v>
      </c>
      <c r="J39305" t="s">
        <v>14</v>
      </c>
      <c r="K39305">
        <v>56</v>
      </c>
      <c r="L39305" t="s">
        <v>15</v>
      </c>
    </row>
    <row r="39306" spans="1:12">
      <c r="A39306" t="e">
        <f ca="1">E00251429206321</f>
        <v>#NAME?</v>
      </c>
      <c r="B39306">
        <v>307</v>
      </c>
      <c r="C39306" t="s">
        <v>210</v>
      </c>
      <c r="D39306" s="1">
        <v>41942</v>
      </c>
      <c r="F39306">
        <v>1</v>
      </c>
      <c r="G39306">
        <v>2859</v>
      </c>
      <c r="H39306" t="s">
        <v>362</v>
      </c>
      <c r="J39306" t="s">
        <v>14</v>
      </c>
      <c r="K39306">
        <v>56</v>
      </c>
      <c r="L39306" t="s">
        <v>15</v>
      </c>
    </row>
    <row r="39307" spans="1:12">
      <c r="A39307" t="e">
        <f ca="1">E00251429206321</f>
        <v>#NAME?</v>
      </c>
      <c r="B39307">
        <v>307</v>
      </c>
      <c r="C39307" t="s">
        <v>210</v>
      </c>
      <c r="D39307" s="1">
        <v>42465</v>
      </c>
      <c r="F39307">
        <v>1</v>
      </c>
      <c r="G39307">
        <v>2729</v>
      </c>
      <c r="H39307" t="s">
        <v>115</v>
      </c>
      <c r="J39307" t="s">
        <v>14</v>
      </c>
      <c r="K39307">
        <v>58</v>
      </c>
      <c r="L39307" t="s">
        <v>15</v>
      </c>
    </row>
    <row r="39308" spans="1:12">
      <c r="A39308" t="e">
        <f ca="1">E00251717807221</f>
        <v>#NAME?</v>
      </c>
      <c r="B39308">
        <v>1128</v>
      </c>
      <c r="C39308" t="s">
        <v>424</v>
      </c>
      <c r="D39308" s="1">
        <v>42569</v>
      </c>
      <c r="F39308">
        <v>3</v>
      </c>
      <c r="G39308">
        <v>56400</v>
      </c>
      <c r="H39308" t="s">
        <v>91</v>
      </c>
      <c r="J39308" t="s">
        <v>14</v>
      </c>
      <c r="K39308">
        <v>48</v>
      </c>
      <c r="L39308" t="s">
        <v>15</v>
      </c>
    </row>
    <row r="39309" spans="1:12">
      <c r="A39309" t="e">
        <f ca="1">E00251717807221</f>
        <v>#NAME?</v>
      </c>
      <c r="B39309">
        <v>1128</v>
      </c>
      <c r="C39309" t="s">
        <v>424</v>
      </c>
      <c r="D39309" s="1">
        <v>42618</v>
      </c>
      <c r="F39309">
        <v>2</v>
      </c>
      <c r="G39309">
        <v>71500</v>
      </c>
      <c r="H39309" t="s">
        <v>1213</v>
      </c>
      <c r="J39309" t="s">
        <v>14</v>
      </c>
      <c r="K39309">
        <v>48</v>
      </c>
      <c r="L39309" t="s">
        <v>15</v>
      </c>
    </row>
    <row r="39310" spans="1:12">
      <c r="A39310" t="e">
        <f ca="1">E00251427221921</f>
        <v>#NAME?</v>
      </c>
      <c r="B39310">
        <v>10</v>
      </c>
      <c r="C39310" t="s">
        <v>18</v>
      </c>
      <c r="D39310" s="1">
        <v>41941</v>
      </c>
      <c r="F39310">
        <v>2</v>
      </c>
      <c r="G39310">
        <v>4019</v>
      </c>
      <c r="H39310" t="s">
        <v>26</v>
      </c>
      <c r="J39310" t="s">
        <v>14</v>
      </c>
      <c r="K39310">
        <v>58</v>
      </c>
      <c r="L39310" t="s">
        <v>15</v>
      </c>
    </row>
    <row r="39311" spans="1:12">
      <c r="A39311" t="e">
        <f ca="1">E00251528938321</f>
        <v>#NAME?</v>
      </c>
      <c r="B39311">
        <v>291</v>
      </c>
      <c r="C39311" t="s">
        <v>160</v>
      </c>
      <c r="D39311" s="1">
        <v>42402</v>
      </c>
      <c r="F39311">
        <v>6</v>
      </c>
      <c r="G39311">
        <v>4019</v>
      </c>
      <c r="H39311" t="s">
        <v>26</v>
      </c>
      <c r="J39311" t="s">
        <v>14</v>
      </c>
      <c r="K39311">
        <v>57</v>
      </c>
      <c r="L39311" t="s">
        <v>15</v>
      </c>
    </row>
    <row r="39312" spans="1:12">
      <c r="A39312" t="e">
        <f ca="1">E00251528938321</f>
        <v>#NAME?</v>
      </c>
      <c r="B39312">
        <v>291</v>
      </c>
      <c r="C39312" t="s">
        <v>160</v>
      </c>
      <c r="D39312" s="1">
        <v>42555</v>
      </c>
      <c r="F39312">
        <v>4</v>
      </c>
      <c r="G39312">
        <v>5859</v>
      </c>
      <c r="H39312" t="s">
        <v>607</v>
      </c>
      <c r="J39312" t="s">
        <v>14</v>
      </c>
      <c r="K39312">
        <v>57</v>
      </c>
      <c r="L39312" t="s">
        <v>15</v>
      </c>
    </row>
    <row r="39313" spans="1:12">
      <c r="A39313" t="e">
        <f ca="1">E00251528938321</f>
        <v>#NAME?</v>
      </c>
      <c r="B39313">
        <v>291</v>
      </c>
      <c r="C39313" t="s">
        <v>160</v>
      </c>
      <c r="D39313" s="1">
        <v>42590</v>
      </c>
      <c r="F39313">
        <v>2</v>
      </c>
      <c r="G39313">
        <v>7262</v>
      </c>
      <c r="H39313" t="s">
        <v>198</v>
      </c>
      <c r="J39313" t="s">
        <v>14</v>
      </c>
      <c r="K39313">
        <v>57</v>
      </c>
      <c r="L39313" t="s">
        <v>15</v>
      </c>
    </row>
    <row r="39314" spans="1:12">
      <c r="A39314" t="e">
        <f ca="1">E00251528565821</f>
        <v>#NAME?</v>
      </c>
      <c r="B39314">
        <v>307</v>
      </c>
      <c r="C39314" t="s">
        <v>210</v>
      </c>
      <c r="D39314" s="1">
        <v>41204</v>
      </c>
      <c r="F39314">
        <v>1</v>
      </c>
      <c r="G39314">
        <v>3689</v>
      </c>
      <c r="H39314" t="s">
        <v>159</v>
      </c>
      <c r="J39314" t="s">
        <v>14</v>
      </c>
      <c r="K39314">
        <v>53</v>
      </c>
      <c r="L39314" t="s">
        <v>15</v>
      </c>
    </row>
    <row r="39315" spans="1:12">
      <c r="A39315" t="e">
        <f ca="1">E00251429206321</f>
        <v>#NAME?</v>
      </c>
      <c r="B39315">
        <v>307</v>
      </c>
      <c r="C39315" t="s">
        <v>210</v>
      </c>
      <c r="D39315" s="1">
        <v>40984</v>
      </c>
      <c r="F39315">
        <v>1</v>
      </c>
      <c r="G39315">
        <v>9953</v>
      </c>
      <c r="H39315" t="s">
        <v>661</v>
      </c>
      <c r="J39315" t="s">
        <v>14</v>
      </c>
      <c r="K39315">
        <v>54</v>
      </c>
      <c r="L39315" t="s">
        <v>15</v>
      </c>
    </row>
    <row r="39316" spans="1:12">
      <c r="A39316" t="e">
        <f ca="1">E00251429206321</f>
        <v>#NAME?</v>
      </c>
      <c r="B39316">
        <v>307</v>
      </c>
      <c r="C39316" t="s">
        <v>210</v>
      </c>
      <c r="D39316" s="1">
        <v>42095</v>
      </c>
      <c r="F39316">
        <v>4</v>
      </c>
      <c r="G39316">
        <v>4779</v>
      </c>
      <c r="H39316" t="s">
        <v>231</v>
      </c>
      <c r="J39316" t="s">
        <v>14</v>
      </c>
      <c r="K39316">
        <v>57</v>
      </c>
      <c r="L39316" t="s">
        <v>15</v>
      </c>
    </row>
    <row r="39317" spans="1:12">
      <c r="A39317" t="e">
        <f ca="1">E00251429206321</f>
        <v>#NAME?</v>
      </c>
      <c r="B39317">
        <v>307</v>
      </c>
      <c r="C39317" t="s">
        <v>210</v>
      </c>
      <c r="D39317" s="1">
        <v>42430</v>
      </c>
      <c r="F39317">
        <v>2</v>
      </c>
      <c r="G39317">
        <v>2113</v>
      </c>
      <c r="H39317" t="s">
        <v>579</v>
      </c>
      <c r="J39317" t="s">
        <v>14</v>
      </c>
      <c r="K39317">
        <v>58</v>
      </c>
      <c r="L39317" t="s">
        <v>15</v>
      </c>
    </row>
    <row r="39318" spans="1:12">
      <c r="A39318" t="e">
        <f ca="1">E00251424821221</f>
        <v>#NAME?</v>
      </c>
      <c r="B39318">
        <v>122</v>
      </c>
      <c r="C39318" t="s">
        <v>522</v>
      </c>
      <c r="D39318" s="1">
        <v>41555</v>
      </c>
      <c r="F39318">
        <v>1</v>
      </c>
      <c r="G39318">
        <v>4019</v>
      </c>
      <c r="H39318" t="s">
        <v>26</v>
      </c>
      <c r="J39318" t="s">
        <v>14</v>
      </c>
      <c r="K39318">
        <v>57</v>
      </c>
      <c r="L39318" t="s">
        <v>15</v>
      </c>
    </row>
    <row r="39319" spans="1:12">
      <c r="A39319" t="e">
        <f ca="1">E00251424821221</f>
        <v>#NAME?</v>
      </c>
      <c r="B39319">
        <v>122</v>
      </c>
      <c r="C39319" t="s">
        <v>522</v>
      </c>
      <c r="D39319" s="1">
        <v>42156</v>
      </c>
      <c r="F39319">
        <v>1</v>
      </c>
      <c r="G39319">
        <v>30000</v>
      </c>
      <c r="H39319" t="s">
        <v>144</v>
      </c>
      <c r="J39319" t="s">
        <v>14</v>
      </c>
      <c r="K39319">
        <v>59</v>
      </c>
      <c r="L39319" t="s">
        <v>15</v>
      </c>
    </row>
    <row r="39320" spans="1:12">
      <c r="A39320" t="e">
        <f ca="1">E00251717807221</f>
        <v>#NAME?</v>
      </c>
      <c r="B39320">
        <v>1128</v>
      </c>
      <c r="C39320" t="s">
        <v>424</v>
      </c>
      <c r="D39320" s="1">
        <v>41228</v>
      </c>
      <c r="F39320">
        <v>3</v>
      </c>
      <c r="G39320">
        <v>57410</v>
      </c>
      <c r="H39320" t="s">
        <v>925</v>
      </c>
      <c r="J39320" t="s">
        <v>14</v>
      </c>
      <c r="K39320">
        <v>44</v>
      </c>
      <c r="L39320" t="s">
        <v>15</v>
      </c>
    </row>
    <row r="39321" spans="1:12">
      <c r="A39321" t="e">
        <f ca="1">E00251510737521</f>
        <v>#NAME?</v>
      </c>
      <c r="B39321">
        <v>100</v>
      </c>
      <c r="C39321" t="s">
        <v>54</v>
      </c>
      <c r="D39321" s="1">
        <v>42028</v>
      </c>
      <c r="E39321">
        <v>4</v>
      </c>
      <c r="F39321">
        <v>9</v>
      </c>
      <c r="G39321">
        <v>99592</v>
      </c>
      <c r="H39321" t="s">
        <v>1810</v>
      </c>
      <c r="J39321" t="s">
        <v>34</v>
      </c>
      <c r="K39321">
        <v>65</v>
      </c>
      <c r="L39321" t="s">
        <v>15</v>
      </c>
    </row>
    <row r="39322" spans="1:12">
      <c r="A39322" t="e">
        <f ca="1">E00251510737521</f>
        <v>#NAME?</v>
      </c>
      <c r="B39322">
        <v>122</v>
      </c>
      <c r="C39322" t="s">
        <v>522</v>
      </c>
      <c r="D39322" s="1">
        <v>41683</v>
      </c>
      <c r="F39322">
        <v>2</v>
      </c>
      <c r="G39322">
        <v>40390</v>
      </c>
      <c r="H39322" t="s">
        <v>624</v>
      </c>
      <c r="J39322" t="s">
        <v>14</v>
      </c>
      <c r="K39322">
        <v>64</v>
      </c>
      <c r="L39322" t="s">
        <v>15</v>
      </c>
    </row>
    <row r="39323" spans="1:12">
      <c r="A39323" t="e">
        <f ca="1">E00251528938321</f>
        <v>#NAME?</v>
      </c>
      <c r="B39323">
        <v>291</v>
      </c>
      <c r="C39323" t="s">
        <v>160</v>
      </c>
      <c r="D39323" s="1">
        <v>42599</v>
      </c>
      <c r="F39323">
        <v>3</v>
      </c>
      <c r="G39323">
        <v>7904</v>
      </c>
      <c r="H39323" t="s">
        <v>75</v>
      </c>
      <c r="J39323" t="s">
        <v>14</v>
      </c>
      <c r="K39323">
        <v>57</v>
      </c>
      <c r="L39323" t="s">
        <v>22</v>
      </c>
    </row>
    <row r="39324" spans="1:12">
      <c r="A39324" t="e">
        <f ca="1">E00251528938321</f>
        <v>#NAME?</v>
      </c>
      <c r="B39324">
        <v>291</v>
      </c>
      <c r="C39324" t="s">
        <v>160</v>
      </c>
      <c r="D39324" s="1">
        <v>42660</v>
      </c>
      <c r="F39324">
        <v>1</v>
      </c>
      <c r="G39324">
        <v>7222</v>
      </c>
      <c r="H39324" t="s">
        <v>560</v>
      </c>
      <c r="J39324" t="s">
        <v>14</v>
      </c>
      <c r="K39324">
        <v>58</v>
      </c>
      <c r="L39324" t="s">
        <v>15</v>
      </c>
    </row>
    <row r="39325" spans="1:12">
      <c r="A39325" t="e">
        <f ca="1">E00251528938321</f>
        <v>#NAME?</v>
      </c>
      <c r="B39325">
        <v>291</v>
      </c>
      <c r="C39325" t="s">
        <v>160</v>
      </c>
      <c r="D39325" s="1">
        <v>42704</v>
      </c>
      <c r="F39325">
        <v>2</v>
      </c>
      <c r="G39325">
        <v>539</v>
      </c>
      <c r="H39325" t="s">
        <v>379</v>
      </c>
      <c r="J39325" t="s">
        <v>14</v>
      </c>
      <c r="K39325">
        <v>58</v>
      </c>
      <c r="L39325" t="s">
        <v>15</v>
      </c>
    </row>
    <row r="39326" spans="1:12">
      <c r="A39326" t="e">
        <f ca="1">E00251512648921</f>
        <v>#NAME?</v>
      </c>
      <c r="B39326">
        <v>47</v>
      </c>
      <c r="C39326" t="s">
        <v>494</v>
      </c>
      <c r="D39326" s="1">
        <v>42702</v>
      </c>
      <c r="F39326">
        <v>1</v>
      </c>
      <c r="G39326">
        <v>29690</v>
      </c>
      <c r="H39326" t="s">
        <v>52</v>
      </c>
      <c r="J39326" t="s">
        <v>14</v>
      </c>
      <c r="K39326">
        <v>58</v>
      </c>
      <c r="L39326" t="s">
        <v>15</v>
      </c>
    </row>
    <row r="39327" spans="1:12">
      <c r="A39327" t="e">
        <f ca="1">E00251717807221</f>
        <v>#NAME?</v>
      </c>
      <c r="B39327">
        <v>1128</v>
      </c>
      <c r="C39327" t="s">
        <v>424</v>
      </c>
      <c r="D39327" s="1">
        <v>41936</v>
      </c>
      <c r="F39327">
        <v>1</v>
      </c>
      <c r="G39327">
        <v>2724</v>
      </c>
      <c r="H39327" t="s">
        <v>73</v>
      </c>
      <c r="J39327" t="s">
        <v>14</v>
      </c>
      <c r="K39327">
        <v>46</v>
      </c>
      <c r="L39327" t="s">
        <v>15</v>
      </c>
    </row>
    <row r="39328" spans="1:12">
      <c r="A39328" t="e">
        <f ca="1">E00251510737521</f>
        <v>#NAME?</v>
      </c>
      <c r="B39328">
        <v>122</v>
      </c>
      <c r="C39328" t="s">
        <v>522</v>
      </c>
      <c r="D39328" s="1">
        <v>41841</v>
      </c>
      <c r="F39328">
        <v>3</v>
      </c>
      <c r="G39328">
        <v>4019</v>
      </c>
      <c r="H39328" t="s">
        <v>26</v>
      </c>
      <c r="J39328" t="s">
        <v>14</v>
      </c>
      <c r="K39328">
        <v>64</v>
      </c>
      <c r="L39328" t="s">
        <v>15</v>
      </c>
    </row>
    <row r="39329" spans="1:12">
      <c r="A39329" t="e">
        <f ca="1">E00251510737521</f>
        <v>#NAME?</v>
      </c>
      <c r="B39329">
        <v>122</v>
      </c>
      <c r="C39329" t="s">
        <v>522</v>
      </c>
      <c r="D39329" s="1">
        <v>42121</v>
      </c>
      <c r="F39329">
        <v>1</v>
      </c>
      <c r="G39329">
        <v>25000</v>
      </c>
      <c r="H39329" t="s">
        <v>178</v>
      </c>
      <c r="J39329" t="s">
        <v>14</v>
      </c>
      <c r="K39329">
        <v>65</v>
      </c>
      <c r="L39329" t="s">
        <v>15</v>
      </c>
    </row>
    <row r="39330" spans="1:12">
      <c r="A39330" t="e">
        <f ca="1">E00251518877721</f>
        <v>#NAME?</v>
      </c>
      <c r="B39330">
        <v>297</v>
      </c>
      <c r="C39330" t="s">
        <v>411</v>
      </c>
      <c r="D39330" s="1">
        <v>41323</v>
      </c>
      <c r="F39330">
        <v>3</v>
      </c>
      <c r="G39330">
        <v>7962</v>
      </c>
      <c r="H39330" t="s">
        <v>111</v>
      </c>
      <c r="J39330" t="s">
        <v>14</v>
      </c>
      <c r="K39330">
        <v>55</v>
      </c>
      <c r="L39330" t="s">
        <v>22</v>
      </c>
    </row>
    <row r="39331" spans="1:12">
      <c r="A39331" t="e">
        <f ca="1">E00251512648921</f>
        <v>#NAME?</v>
      </c>
      <c r="B39331">
        <v>47</v>
      </c>
      <c r="C39331" t="s">
        <v>494</v>
      </c>
      <c r="D39331" s="1">
        <v>42786</v>
      </c>
      <c r="F39331">
        <v>1</v>
      </c>
      <c r="G39331">
        <v>29690</v>
      </c>
      <c r="H39331" t="s">
        <v>52</v>
      </c>
      <c r="J39331" t="s">
        <v>14</v>
      </c>
      <c r="K39331">
        <v>58</v>
      </c>
      <c r="L39331" t="s">
        <v>15</v>
      </c>
    </row>
    <row r="39332" spans="1:12">
      <c r="A39332" t="e">
        <f ca="1">E00251616256121</f>
        <v>#NAME?</v>
      </c>
      <c r="B39332">
        <v>103</v>
      </c>
      <c r="C39332" t="s">
        <v>775</v>
      </c>
      <c r="D39332" s="1">
        <v>41278</v>
      </c>
      <c r="F39332">
        <v>6</v>
      </c>
      <c r="G39332">
        <v>49390</v>
      </c>
      <c r="H39332" t="s">
        <v>59</v>
      </c>
      <c r="J39332" t="s">
        <v>14</v>
      </c>
      <c r="K39332">
        <v>55</v>
      </c>
      <c r="L39332" t="s">
        <v>15</v>
      </c>
    </row>
    <row r="39333" spans="1:12">
      <c r="A39333" t="e">
        <f ca="1">E00251518877721</f>
        <v>#NAME?</v>
      </c>
      <c r="B39333">
        <v>397</v>
      </c>
      <c r="C39333" t="s">
        <v>773</v>
      </c>
      <c r="D39333" s="1">
        <v>42906</v>
      </c>
      <c r="F39333">
        <v>4</v>
      </c>
      <c r="G39333">
        <v>27800</v>
      </c>
      <c r="H39333" t="s">
        <v>145</v>
      </c>
      <c r="J39333" t="s">
        <v>14</v>
      </c>
      <c r="K39333">
        <v>60</v>
      </c>
      <c r="L39333" t="s">
        <v>15</v>
      </c>
    </row>
    <row r="39334" spans="1:12">
      <c r="A39334" t="e">
        <f ca="1">E00251424800621</f>
        <v>#NAME?</v>
      </c>
      <c r="B39334">
        <v>108</v>
      </c>
      <c r="C39334" t="s">
        <v>481</v>
      </c>
      <c r="D39334" s="1">
        <v>41484</v>
      </c>
      <c r="F39334">
        <v>2</v>
      </c>
      <c r="G39334">
        <v>25000</v>
      </c>
      <c r="H39334" t="s">
        <v>178</v>
      </c>
      <c r="J39334" t="s">
        <v>14</v>
      </c>
      <c r="K39334">
        <v>47</v>
      </c>
      <c r="L39334" t="s">
        <v>15</v>
      </c>
    </row>
    <row r="39335" spans="1:12">
      <c r="A39335" t="e">
        <f ca="1">E00251424800621</f>
        <v>#NAME?</v>
      </c>
      <c r="B39335">
        <v>108</v>
      </c>
      <c r="C39335" t="s">
        <v>481</v>
      </c>
      <c r="D39335" s="1">
        <v>41519</v>
      </c>
      <c r="F39335">
        <v>2</v>
      </c>
      <c r="G39335">
        <v>25000</v>
      </c>
      <c r="H39335" t="s">
        <v>178</v>
      </c>
      <c r="J39335" t="s">
        <v>14</v>
      </c>
      <c r="K39335">
        <v>47</v>
      </c>
      <c r="L39335" t="s">
        <v>15</v>
      </c>
    </row>
    <row r="39336" spans="1:12">
      <c r="A39336" t="e">
        <f ca="1">E00251616256121</f>
        <v>#NAME?</v>
      </c>
      <c r="B39336">
        <v>491</v>
      </c>
      <c r="C39336" t="s">
        <v>567</v>
      </c>
      <c r="D39336" s="1">
        <v>42949</v>
      </c>
      <c r="F39336">
        <v>2</v>
      </c>
      <c r="G39336">
        <v>78093</v>
      </c>
      <c r="H39336" t="s">
        <v>769</v>
      </c>
      <c r="J39336" t="s">
        <v>14</v>
      </c>
      <c r="K39336">
        <v>60</v>
      </c>
      <c r="L39336" t="s">
        <v>22</v>
      </c>
    </row>
    <row r="39337" spans="1:12">
      <c r="A39337" t="e">
        <f ca="1">E00251618081421</f>
        <v>#NAME?</v>
      </c>
      <c r="B39337">
        <v>11</v>
      </c>
      <c r="C39337" t="s">
        <v>245</v>
      </c>
      <c r="D39337" s="1">
        <v>42443</v>
      </c>
      <c r="F39337">
        <v>1</v>
      </c>
      <c r="G39337">
        <v>6809</v>
      </c>
      <c r="H39337" t="s">
        <v>790</v>
      </c>
      <c r="J39337" t="s">
        <v>14</v>
      </c>
      <c r="K39337">
        <v>51</v>
      </c>
      <c r="L39337" t="s">
        <v>15</v>
      </c>
    </row>
    <row r="39338" spans="1:12">
      <c r="A39338" t="e">
        <f ca="1">E00251617547621</f>
        <v>#NAME?</v>
      </c>
      <c r="B39338">
        <v>490</v>
      </c>
      <c r="C39338" t="s">
        <v>158</v>
      </c>
      <c r="D39338" s="1">
        <v>42240</v>
      </c>
      <c r="F39338">
        <v>1</v>
      </c>
      <c r="G39338">
        <v>7243</v>
      </c>
      <c r="H39338" t="s">
        <v>42</v>
      </c>
      <c r="J39338" t="s">
        <v>14</v>
      </c>
      <c r="K39338">
        <v>64</v>
      </c>
      <c r="L39338" t="s">
        <v>15</v>
      </c>
    </row>
    <row r="39339" spans="1:12">
      <c r="A39339" t="e">
        <f ca="1">E00251617547621</f>
        <v>#NAME?</v>
      </c>
      <c r="B39339">
        <v>490</v>
      </c>
      <c r="C39339" t="s">
        <v>158</v>
      </c>
      <c r="D39339" s="1">
        <v>42656</v>
      </c>
      <c r="F39339">
        <v>1</v>
      </c>
      <c r="G39339">
        <v>463</v>
      </c>
      <c r="H39339" t="s">
        <v>259</v>
      </c>
      <c r="J39339" t="s">
        <v>14</v>
      </c>
      <c r="K39339">
        <v>65</v>
      </c>
      <c r="L39339" t="s">
        <v>15</v>
      </c>
    </row>
    <row r="39340" spans="1:12">
      <c r="A39340" t="e">
        <f ca="1">E00251424800621</f>
        <v>#NAME?</v>
      </c>
      <c r="B39340">
        <v>108</v>
      </c>
      <c r="C39340" t="s">
        <v>481</v>
      </c>
      <c r="D39340" s="1">
        <v>42200</v>
      </c>
      <c r="F39340">
        <v>1</v>
      </c>
      <c r="G39340">
        <v>25000</v>
      </c>
      <c r="H39340" t="s">
        <v>178</v>
      </c>
      <c r="J39340" t="s">
        <v>14</v>
      </c>
      <c r="K39340">
        <v>49</v>
      </c>
      <c r="L39340" t="s">
        <v>15</v>
      </c>
    </row>
    <row r="39341" spans="1:12">
      <c r="A39341" t="e">
        <f ca="1">E00251424800621</f>
        <v>#NAME?</v>
      </c>
      <c r="B39341">
        <v>108</v>
      </c>
      <c r="C39341" t="s">
        <v>481</v>
      </c>
      <c r="D39341" s="1">
        <v>42419</v>
      </c>
      <c r="F39341">
        <v>1</v>
      </c>
      <c r="G39341">
        <v>71940</v>
      </c>
      <c r="H39341" t="s">
        <v>135</v>
      </c>
      <c r="J39341" t="s">
        <v>14</v>
      </c>
      <c r="K39341">
        <v>50</v>
      </c>
      <c r="L39341" t="s">
        <v>15</v>
      </c>
    </row>
    <row r="39342" spans="1:12">
      <c r="A39342" t="e">
        <f ca="1">E00251424800621</f>
        <v>#NAME?</v>
      </c>
      <c r="B39342">
        <v>108</v>
      </c>
      <c r="C39342" t="s">
        <v>481</v>
      </c>
      <c r="D39342" s="1">
        <v>42865</v>
      </c>
      <c r="F39342">
        <v>1</v>
      </c>
      <c r="G39342">
        <v>78906</v>
      </c>
      <c r="H39342" t="s">
        <v>31</v>
      </c>
      <c r="J39342" t="s">
        <v>14</v>
      </c>
      <c r="K39342">
        <v>51</v>
      </c>
      <c r="L39342" t="s">
        <v>22</v>
      </c>
    </row>
    <row r="39343" spans="1:12">
      <c r="A39343" t="e">
        <f ca="1">E00251513682721</f>
        <v>#NAME?</v>
      </c>
      <c r="B39343">
        <v>1128</v>
      </c>
      <c r="C39343" t="s">
        <v>424</v>
      </c>
      <c r="D39343" s="1">
        <v>42143</v>
      </c>
      <c r="F39343">
        <v>1</v>
      </c>
      <c r="G39343">
        <v>7831</v>
      </c>
      <c r="H39343" t="s">
        <v>274</v>
      </c>
      <c r="J39343" t="s">
        <v>14</v>
      </c>
      <c r="K39343">
        <v>52</v>
      </c>
      <c r="L39343" t="s">
        <v>22</v>
      </c>
    </row>
    <row r="39344" spans="1:12">
      <c r="A39344" t="e">
        <f ca="1">E00251512340221</f>
        <v>#NAME?</v>
      </c>
      <c r="B39344">
        <v>52</v>
      </c>
      <c r="C39344" t="s">
        <v>384</v>
      </c>
      <c r="D39344" s="1">
        <v>42082</v>
      </c>
      <c r="F39344">
        <v>1</v>
      </c>
      <c r="G39344">
        <v>460</v>
      </c>
      <c r="H39344" t="s">
        <v>16</v>
      </c>
      <c r="J39344" t="s">
        <v>14</v>
      </c>
      <c r="K39344">
        <v>42</v>
      </c>
      <c r="L39344" t="s">
        <v>15</v>
      </c>
    </row>
    <row r="39345" spans="1:12">
      <c r="A39345" t="e">
        <f ca="1">E00251528603521</f>
        <v>#NAME?</v>
      </c>
      <c r="B39345">
        <v>293</v>
      </c>
      <c r="C39345" t="s">
        <v>25</v>
      </c>
      <c r="D39345" s="1">
        <v>42200</v>
      </c>
      <c r="F39345">
        <v>2</v>
      </c>
      <c r="G39345">
        <v>2720</v>
      </c>
      <c r="H39345" t="s">
        <v>65</v>
      </c>
      <c r="J39345" t="s">
        <v>14</v>
      </c>
      <c r="K39345">
        <v>49</v>
      </c>
      <c r="L39345" t="s">
        <v>15</v>
      </c>
    </row>
    <row r="39346" spans="1:12">
      <c r="A39346" t="e">
        <f ca="1">E00251617547621</f>
        <v>#NAME?</v>
      </c>
      <c r="B39346">
        <v>490</v>
      </c>
      <c r="C39346" t="s">
        <v>158</v>
      </c>
      <c r="D39346" s="1">
        <v>42215</v>
      </c>
      <c r="F39346">
        <v>2</v>
      </c>
      <c r="G39346">
        <v>7242</v>
      </c>
      <c r="H39346" t="s">
        <v>93</v>
      </c>
      <c r="J39346" t="s">
        <v>14</v>
      </c>
      <c r="K39346">
        <v>64</v>
      </c>
      <c r="L39346" t="s">
        <v>15</v>
      </c>
    </row>
    <row r="39347" spans="1:12">
      <c r="A39347" t="e">
        <f ca="1">E00251617547621</f>
        <v>#NAME?</v>
      </c>
      <c r="B39347">
        <v>490</v>
      </c>
      <c r="C39347" t="s">
        <v>158</v>
      </c>
      <c r="D39347" s="1">
        <v>42240</v>
      </c>
      <c r="F39347">
        <v>2</v>
      </c>
      <c r="G39347">
        <v>7242</v>
      </c>
      <c r="H39347" t="s">
        <v>93</v>
      </c>
      <c r="J39347" t="s">
        <v>14</v>
      </c>
      <c r="K39347">
        <v>64</v>
      </c>
      <c r="L39347" t="s">
        <v>15</v>
      </c>
    </row>
    <row r="39348" spans="1:12">
      <c r="A39348" t="e">
        <f ca="1">E00251518877721</f>
        <v>#NAME?</v>
      </c>
      <c r="B39348">
        <v>294</v>
      </c>
      <c r="C39348" t="s">
        <v>61</v>
      </c>
      <c r="D39348" s="1">
        <v>41978</v>
      </c>
      <c r="F39348">
        <v>4</v>
      </c>
      <c r="G39348">
        <v>7273</v>
      </c>
      <c r="H39348" t="s">
        <v>543</v>
      </c>
      <c r="J39348" t="s">
        <v>14</v>
      </c>
      <c r="K39348">
        <v>57</v>
      </c>
      <c r="L39348" t="s">
        <v>15</v>
      </c>
    </row>
    <row r="39349" spans="1:12">
      <c r="A39349" t="e">
        <f ca="1">E00251616256121</f>
        <v>#NAME?</v>
      </c>
      <c r="B39349">
        <v>129</v>
      </c>
      <c r="C39349" t="s">
        <v>871</v>
      </c>
      <c r="D39349" s="1">
        <v>41638</v>
      </c>
      <c r="F39349">
        <v>2</v>
      </c>
      <c r="G39349">
        <v>49390</v>
      </c>
      <c r="H39349" t="s">
        <v>59</v>
      </c>
      <c r="J39349" t="s">
        <v>14</v>
      </c>
      <c r="K39349">
        <v>56</v>
      </c>
      <c r="L39349" t="s">
        <v>15</v>
      </c>
    </row>
    <row r="39350" spans="1:12">
      <c r="A39350" t="e">
        <f ca="1">E00251537604521</f>
        <v>#NAME?</v>
      </c>
      <c r="B39350">
        <v>459</v>
      </c>
      <c r="C39350" t="s">
        <v>187</v>
      </c>
      <c r="D39350" s="1">
        <v>41326</v>
      </c>
      <c r="F39350">
        <v>2</v>
      </c>
      <c r="G39350">
        <v>24290</v>
      </c>
      <c r="H39350" t="s">
        <v>580</v>
      </c>
      <c r="J39350" t="s">
        <v>14</v>
      </c>
      <c r="K39350">
        <v>49</v>
      </c>
      <c r="L39350" t="s">
        <v>15</v>
      </c>
    </row>
    <row r="39351" spans="1:12">
      <c r="A39351" t="e">
        <f ca="1">E00251717807221</f>
        <v>#NAME?</v>
      </c>
      <c r="B39351">
        <v>1128</v>
      </c>
      <c r="C39351" t="s">
        <v>424</v>
      </c>
      <c r="D39351" s="1">
        <v>42076</v>
      </c>
      <c r="F39351">
        <v>1</v>
      </c>
      <c r="G39351">
        <v>7291</v>
      </c>
      <c r="H39351" t="s">
        <v>163</v>
      </c>
      <c r="J39351" t="s">
        <v>14</v>
      </c>
      <c r="K39351">
        <v>46</v>
      </c>
      <c r="L39351" t="s">
        <v>15</v>
      </c>
    </row>
    <row r="39352" spans="1:12">
      <c r="A39352" t="e">
        <f ca="1">E00251717807221</f>
        <v>#NAME?</v>
      </c>
      <c r="B39352">
        <v>1128</v>
      </c>
      <c r="C39352" t="s">
        <v>424</v>
      </c>
      <c r="D39352" s="1">
        <v>42341</v>
      </c>
      <c r="F39352">
        <v>2</v>
      </c>
      <c r="G39352">
        <v>7242</v>
      </c>
      <c r="H39352" t="s">
        <v>93</v>
      </c>
      <c r="J39352" t="s">
        <v>14</v>
      </c>
      <c r="K39352">
        <v>47</v>
      </c>
      <c r="L39352" t="s">
        <v>15</v>
      </c>
    </row>
    <row r="39353" spans="1:12">
      <c r="A39353" t="e">
        <f ca="1">E00251427221921</f>
        <v>#NAME?</v>
      </c>
      <c r="B39353">
        <v>4991</v>
      </c>
      <c r="C39353" t="s">
        <v>838</v>
      </c>
      <c r="D39353" s="1">
        <v>42365</v>
      </c>
      <c r="F39353">
        <v>1</v>
      </c>
      <c r="G39353">
        <v>2749</v>
      </c>
      <c r="H39353" t="s">
        <v>147</v>
      </c>
      <c r="I39353" t="s">
        <v>148</v>
      </c>
      <c r="J39353" t="s">
        <v>57</v>
      </c>
      <c r="K39353">
        <v>59</v>
      </c>
      <c r="L39353" t="s">
        <v>15</v>
      </c>
    </row>
    <row r="39354" spans="1:12">
      <c r="A39354" t="e">
        <f ca="1">E00251528608021</f>
        <v>#NAME?</v>
      </c>
      <c r="B39354">
        <v>753</v>
      </c>
      <c r="C39354" t="s">
        <v>545</v>
      </c>
      <c r="D39354" s="1">
        <v>42783</v>
      </c>
      <c r="F39354">
        <v>1</v>
      </c>
      <c r="G39354">
        <v>33811</v>
      </c>
      <c r="H39354" t="s">
        <v>1811</v>
      </c>
      <c r="I39354" t="s">
        <v>56</v>
      </c>
      <c r="J39354" t="s">
        <v>57</v>
      </c>
      <c r="K39354">
        <v>48</v>
      </c>
      <c r="L39354" t="s">
        <v>15</v>
      </c>
    </row>
    <row r="39355" spans="1:12">
      <c r="A39355" t="e">
        <f ca="1">E00251528672121</f>
        <v>#NAME?</v>
      </c>
      <c r="B39355">
        <v>292</v>
      </c>
      <c r="C39355" t="s">
        <v>467</v>
      </c>
      <c r="D39355" s="1">
        <v>41176</v>
      </c>
      <c r="F39355">
        <v>4</v>
      </c>
      <c r="G39355">
        <v>3004</v>
      </c>
      <c r="H39355" t="s">
        <v>104</v>
      </c>
      <c r="J39355" t="s">
        <v>14</v>
      </c>
      <c r="K39355">
        <v>46</v>
      </c>
      <c r="L39355" t="s">
        <v>15</v>
      </c>
    </row>
    <row r="39356" spans="1:12">
      <c r="A39356" t="e">
        <f ca="1">E00251616256121</f>
        <v>#NAME?</v>
      </c>
      <c r="B39356">
        <v>103</v>
      </c>
      <c r="C39356" t="s">
        <v>775</v>
      </c>
      <c r="D39356" s="1">
        <v>41206</v>
      </c>
      <c r="F39356">
        <v>2</v>
      </c>
      <c r="G39356">
        <v>49390</v>
      </c>
      <c r="H39356" t="s">
        <v>59</v>
      </c>
      <c r="J39356" t="s">
        <v>14</v>
      </c>
      <c r="K39356">
        <v>55</v>
      </c>
      <c r="L39356" t="s">
        <v>15</v>
      </c>
    </row>
    <row r="39357" spans="1:12">
      <c r="A39357" t="e">
        <f ca="1">E00251616256121</f>
        <v>#NAME?</v>
      </c>
      <c r="B39357">
        <v>491</v>
      </c>
      <c r="C39357" t="s">
        <v>567</v>
      </c>
      <c r="D39357" s="1">
        <v>42031</v>
      </c>
      <c r="F39357">
        <v>1</v>
      </c>
      <c r="G39357">
        <v>460</v>
      </c>
      <c r="H39357" t="s">
        <v>16</v>
      </c>
      <c r="J39357" t="s">
        <v>14</v>
      </c>
      <c r="K39357">
        <v>57</v>
      </c>
      <c r="L39357" t="s">
        <v>15</v>
      </c>
    </row>
    <row r="39358" spans="1:12">
      <c r="A39358" t="e">
        <f ca="1">E00251616256121</f>
        <v>#NAME?</v>
      </c>
      <c r="B39358">
        <v>491</v>
      </c>
      <c r="C39358" t="s">
        <v>567</v>
      </c>
      <c r="D39358" s="1">
        <v>42478</v>
      </c>
      <c r="F39358">
        <v>3</v>
      </c>
      <c r="G39358">
        <v>2729</v>
      </c>
      <c r="H39358" t="s">
        <v>115</v>
      </c>
      <c r="J39358" t="s">
        <v>14</v>
      </c>
      <c r="K39358">
        <v>58</v>
      </c>
      <c r="L39358" t="s">
        <v>15</v>
      </c>
    </row>
    <row r="39359" spans="1:12">
      <c r="A39359" t="e">
        <f ca="1">E00251616256121</f>
        <v>#NAME?</v>
      </c>
      <c r="B39359">
        <v>491</v>
      </c>
      <c r="C39359" t="s">
        <v>567</v>
      </c>
      <c r="D39359" s="1">
        <v>42990</v>
      </c>
      <c r="F39359">
        <v>5</v>
      </c>
      <c r="G39359">
        <v>30000</v>
      </c>
      <c r="H39359" t="s">
        <v>144</v>
      </c>
      <c r="J39359" t="s">
        <v>14</v>
      </c>
      <c r="K39359">
        <v>60</v>
      </c>
      <c r="L39359" t="s">
        <v>15</v>
      </c>
    </row>
    <row r="39360" spans="1:12">
      <c r="A39360" t="e">
        <f ca="1">E00251428403021</f>
        <v>#NAME?</v>
      </c>
      <c r="B39360">
        <v>66</v>
      </c>
      <c r="C39360" t="s">
        <v>134</v>
      </c>
      <c r="D39360" s="1">
        <v>41421</v>
      </c>
      <c r="F39360">
        <v>1</v>
      </c>
      <c r="G39360">
        <v>129</v>
      </c>
      <c r="H39360" t="s">
        <v>953</v>
      </c>
      <c r="J39360" t="s">
        <v>14</v>
      </c>
      <c r="K39360">
        <v>41</v>
      </c>
      <c r="L39360" t="s">
        <v>15</v>
      </c>
    </row>
    <row r="39361" spans="1:12">
      <c r="A39361" t="e">
        <f ca="1">E00251717807221</f>
        <v>#NAME?</v>
      </c>
      <c r="B39361">
        <v>1786</v>
      </c>
      <c r="C39361" t="s">
        <v>37</v>
      </c>
      <c r="D39361" s="1">
        <v>41489</v>
      </c>
      <c r="F39361">
        <v>1</v>
      </c>
      <c r="G39361">
        <v>7842</v>
      </c>
      <c r="H39361" t="s">
        <v>1396</v>
      </c>
      <c r="J39361" t="s">
        <v>14</v>
      </c>
      <c r="K39361">
        <v>45</v>
      </c>
      <c r="L39361" t="s">
        <v>22</v>
      </c>
    </row>
    <row r="39362" spans="1:12">
      <c r="A39362" t="e">
        <f ca="1">E00251528938321</f>
        <v>#NAME?</v>
      </c>
      <c r="B39362">
        <v>291</v>
      </c>
      <c r="C39362" t="s">
        <v>160</v>
      </c>
      <c r="D39362" s="1">
        <v>42488</v>
      </c>
      <c r="F39362">
        <v>4</v>
      </c>
      <c r="G39362">
        <v>4019</v>
      </c>
      <c r="H39362" t="s">
        <v>26</v>
      </c>
      <c r="J39362" t="s">
        <v>14</v>
      </c>
      <c r="K39362">
        <v>57</v>
      </c>
      <c r="L39362" t="s">
        <v>15</v>
      </c>
    </row>
    <row r="39363" spans="1:12">
      <c r="A39363" t="e">
        <f ca="1">E00251715752221</f>
        <v>#NAME?</v>
      </c>
      <c r="B39363">
        <v>502</v>
      </c>
      <c r="C39363" t="s">
        <v>172</v>
      </c>
      <c r="D39363" s="1">
        <v>41177</v>
      </c>
      <c r="F39363">
        <v>1</v>
      </c>
      <c r="G39363">
        <v>4019</v>
      </c>
      <c r="H39363" t="s">
        <v>26</v>
      </c>
      <c r="J39363" t="s">
        <v>14</v>
      </c>
      <c r="K39363">
        <v>57</v>
      </c>
      <c r="L39363" t="s">
        <v>15</v>
      </c>
    </row>
    <row r="39364" spans="1:12">
      <c r="A39364" t="e">
        <f ca="1">E00251616256121</f>
        <v>#NAME?</v>
      </c>
      <c r="B39364">
        <v>491</v>
      </c>
      <c r="C39364" t="s">
        <v>567</v>
      </c>
      <c r="D39364" s="1">
        <v>42478</v>
      </c>
      <c r="F39364">
        <v>1</v>
      </c>
      <c r="G39364">
        <v>78093</v>
      </c>
      <c r="H39364" t="s">
        <v>769</v>
      </c>
      <c r="J39364" t="s">
        <v>14</v>
      </c>
      <c r="K39364">
        <v>58</v>
      </c>
      <c r="L39364" t="s">
        <v>22</v>
      </c>
    </row>
    <row r="39365" spans="1:12">
      <c r="A39365" t="e">
        <f ca="1">E00251518877721</f>
        <v>#NAME?</v>
      </c>
      <c r="B39365">
        <v>397</v>
      </c>
      <c r="C39365" t="s">
        <v>773</v>
      </c>
      <c r="D39365" s="1">
        <v>42436</v>
      </c>
      <c r="F39365">
        <v>1</v>
      </c>
      <c r="G39365">
        <v>2273</v>
      </c>
      <c r="H39365" t="s">
        <v>784</v>
      </c>
      <c r="J39365" t="s">
        <v>14</v>
      </c>
      <c r="K39365">
        <v>59</v>
      </c>
      <c r="L39365" t="s">
        <v>15</v>
      </c>
    </row>
    <row r="39366" spans="1:12">
      <c r="A39366" t="e">
        <f ca="1">E00251518877721</f>
        <v>#NAME?</v>
      </c>
      <c r="B39366">
        <v>695</v>
      </c>
      <c r="C39366" t="s">
        <v>257</v>
      </c>
      <c r="D39366" s="1">
        <v>41410</v>
      </c>
      <c r="F39366">
        <v>3</v>
      </c>
      <c r="G39366">
        <v>7273</v>
      </c>
      <c r="H39366" t="s">
        <v>543</v>
      </c>
      <c r="J39366" t="s">
        <v>14</v>
      </c>
      <c r="K39366">
        <v>56</v>
      </c>
      <c r="L39366" t="s">
        <v>15</v>
      </c>
    </row>
    <row r="39367" spans="1:12">
      <c r="A39367" t="e">
        <f ca="1">E00251528938321</f>
        <v>#NAME?</v>
      </c>
      <c r="B39367">
        <v>291</v>
      </c>
      <c r="C39367" t="s">
        <v>160</v>
      </c>
      <c r="D39367" s="1">
        <v>42704</v>
      </c>
      <c r="F39367">
        <v>4</v>
      </c>
      <c r="G39367">
        <v>5859</v>
      </c>
      <c r="H39367" t="s">
        <v>607</v>
      </c>
      <c r="J39367" t="s">
        <v>14</v>
      </c>
      <c r="K39367">
        <v>58</v>
      </c>
      <c r="L39367" t="s">
        <v>15</v>
      </c>
    </row>
    <row r="39368" spans="1:12">
      <c r="A39368" t="e">
        <f ca="1">E00251512648921</f>
        <v>#NAME?</v>
      </c>
      <c r="B39368">
        <v>47</v>
      </c>
      <c r="C39368" t="s">
        <v>494</v>
      </c>
      <c r="D39368" s="1">
        <v>42786</v>
      </c>
      <c r="F39368">
        <v>2</v>
      </c>
      <c r="G39368">
        <v>38611</v>
      </c>
      <c r="H39368" t="s">
        <v>422</v>
      </c>
      <c r="J39368" t="s">
        <v>14</v>
      </c>
      <c r="K39368">
        <v>58</v>
      </c>
      <c r="L39368" t="s">
        <v>15</v>
      </c>
    </row>
    <row r="39369" spans="1:12">
      <c r="A39369" t="e">
        <f ca="1">E00251439925821</f>
        <v>#NAME?</v>
      </c>
      <c r="B39369">
        <v>163</v>
      </c>
      <c r="C39369" t="s">
        <v>219</v>
      </c>
      <c r="D39369" s="1">
        <v>42493</v>
      </c>
      <c r="F39369">
        <v>1</v>
      </c>
      <c r="G39369">
        <v>1739</v>
      </c>
      <c r="H39369" t="s">
        <v>110</v>
      </c>
      <c r="J39369" t="s">
        <v>14</v>
      </c>
      <c r="K39369">
        <v>44</v>
      </c>
      <c r="L39369" t="s">
        <v>15</v>
      </c>
    </row>
    <row r="39370" spans="1:12">
      <c r="A39370" t="e">
        <f ca="1">E00251512197321</f>
        <v>#NAME?</v>
      </c>
      <c r="B39370">
        <v>3913</v>
      </c>
      <c r="C39370" t="s">
        <v>251</v>
      </c>
      <c r="D39370" s="1">
        <v>42530</v>
      </c>
      <c r="F39370">
        <v>1</v>
      </c>
      <c r="G39370">
        <v>3698</v>
      </c>
      <c r="H39370" t="s">
        <v>1676</v>
      </c>
      <c r="J39370" t="s">
        <v>14</v>
      </c>
      <c r="K39370">
        <v>43</v>
      </c>
      <c r="L39370" t="s">
        <v>15</v>
      </c>
    </row>
    <row r="39371" spans="1:12">
      <c r="A39371" t="e">
        <f ca="1">E00251512197321</f>
        <v>#NAME?</v>
      </c>
      <c r="B39371">
        <v>3913</v>
      </c>
      <c r="C39371" t="s">
        <v>251</v>
      </c>
      <c r="D39371" s="1">
        <v>42551</v>
      </c>
      <c r="F39371">
        <v>1</v>
      </c>
      <c r="G39371">
        <v>2448</v>
      </c>
      <c r="H39371" t="s">
        <v>19</v>
      </c>
      <c r="J39371" t="s">
        <v>14</v>
      </c>
      <c r="K39371">
        <v>43</v>
      </c>
      <c r="L39371" t="s">
        <v>15</v>
      </c>
    </row>
    <row r="39372" spans="1:12">
      <c r="A39372" t="e">
        <f ca="1">E00251429309821</f>
        <v>#NAME?</v>
      </c>
      <c r="B39372">
        <v>291</v>
      </c>
      <c r="C39372" t="s">
        <v>160</v>
      </c>
      <c r="D39372" s="1">
        <v>41786</v>
      </c>
      <c r="F39372">
        <v>2</v>
      </c>
      <c r="G39372">
        <v>4019</v>
      </c>
      <c r="H39372" t="s">
        <v>26</v>
      </c>
      <c r="J39372" t="s">
        <v>14</v>
      </c>
      <c r="K39372">
        <v>65</v>
      </c>
      <c r="L39372" t="s">
        <v>15</v>
      </c>
    </row>
    <row r="39373" spans="1:12">
      <c r="A39373" t="e">
        <f ca="1">E00251429309821</f>
        <v>#NAME?</v>
      </c>
      <c r="B39373">
        <v>291</v>
      </c>
      <c r="C39373" t="s">
        <v>160</v>
      </c>
      <c r="D39373" s="1">
        <v>43034</v>
      </c>
      <c r="F39373">
        <v>2</v>
      </c>
      <c r="G39373">
        <v>4019</v>
      </c>
      <c r="H39373" t="s">
        <v>26</v>
      </c>
      <c r="J39373" t="s">
        <v>14</v>
      </c>
      <c r="K39373">
        <v>68</v>
      </c>
      <c r="L39373" t="s">
        <v>15</v>
      </c>
    </row>
    <row r="39374" spans="1:12">
      <c r="A39374" t="e">
        <f ca="1">E00251512352121</f>
        <v>#NAME?</v>
      </c>
      <c r="B39374">
        <v>3527</v>
      </c>
      <c r="C39374" t="s">
        <v>598</v>
      </c>
      <c r="D39374" s="1">
        <v>43055</v>
      </c>
      <c r="F39374">
        <v>3</v>
      </c>
      <c r="G39374">
        <v>3540</v>
      </c>
      <c r="H39374" t="s">
        <v>436</v>
      </c>
      <c r="J39374" t="s">
        <v>14</v>
      </c>
      <c r="K39374">
        <v>56</v>
      </c>
      <c r="L39374" t="s">
        <v>15</v>
      </c>
    </row>
    <row r="39375" spans="1:12">
      <c r="A39375" t="e">
        <f ca="1">E00251528672121</f>
        <v>#NAME?</v>
      </c>
      <c r="B39375">
        <v>292</v>
      </c>
      <c r="C39375" t="s">
        <v>467</v>
      </c>
      <c r="D39375" s="1">
        <v>40982</v>
      </c>
      <c r="F39375">
        <v>4</v>
      </c>
      <c r="G39375">
        <v>3051</v>
      </c>
      <c r="H39375" t="s">
        <v>13</v>
      </c>
      <c r="J39375" t="s">
        <v>14</v>
      </c>
      <c r="K39375">
        <v>46</v>
      </c>
      <c r="L39375" t="s">
        <v>15</v>
      </c>
    </row>
    <row r="39376" spans="1:12">
      <c r="A39376" t="e">
        <f ca="1">E00251528672121</f>
        <v>#NAME?</v>
      </c>
      <c r="B39376">
        <v>292</v>
      </c>
      <c r="C39376" t="s">
        <v>467</v>
      </c>
      <c r="D39376" s="1">
        <v>41450</v>
      </c>
      <c r="F39376">
        <v>2</v>
      </c>
      <c r="G39376">
        <v>2800</v>
      </c>
      <c r="H39376" t="s">
        <v>717</v>
      </c>
      <c r="J39376" t="s">
        <v>14</v>
      </c>
      <c r="K39376">
        <v>47</v>
      </c>
      <c r="L39376" t="s">
        <v>15</v>
      </c>
    </row>
    <row r="39377" spans="1:12">
      <c r="A39377" t="e">
        <f ca="1">E00251616256121</f>
        <v>#NAME?</v>
      </c>
      <c r="B39377">
        <v>491</v>
      </c>
      <c r="C39377" t="s">
        <v>567</v>
      </c>
      <c r="D39377" s="1">
        <v>42879</v>
      </c>
      <c r="F39377">
        <v>1</v>
      </c>
      <c r="G39377">
        <v>4785</v>
      </c>
      <c r="H39377" t="s">
        <v>781</v>
      </c>
      <c r="J39377" t="s">
        <v>14</v>
      </c>
      <c r="K39377">
        <v>59</v>
      </c>
      <c r="L39377" t="s">
        <v>15</v>
      </c>
    </row>
    <row r="39378" spans="1:12">
      <c r="A39378" t="e">
        <f ca="1">E00251616256121</f>
        <v>#NAME?</v>
      </c>
      <c r="B39378">
        <v>491</v>
      </c>
      <c r="C39378" t="s">
        <v>567</v>
      </c>
      <c r="D39378" s="1">
        <v>43067</v>
      </c>
      <c r="F39378">
        <v>2</v>
      </c>
      <c r="G39378">
        <v>2729</v>
      </c>
      <c r="H39378" t="s">
        <v>115</v>
      </c>
      <c r="J39378" t="s">
        <v>14</v>
      </c>
      <c r="K39378">
        <v>60</v>
      </c>
      <c r="L39378" t="s">
        <v>15</v>
      </c>
    </row>
    <row r="39379" spans="1:12">
      <c r="A39379" t="e">
        <f ca="1">E00251439925821</f>
        <v>#NAME?</v>
      </c>
      <c r="B39379">
        <v>163</v>
      </c>
      <c r="C39379" t="s">
        <v>219</v>
      </c>
      <c r="D39379" s="1">
        <v>43070</v>
      </c>
      <c r="F39379">
        <v>1</v>
      </c>
      <c r="G39379">
        <v>3540</v>
      </c>
      <c r="H39379" t="s">
        <v>436</v>
      </c>
      <c r="J39379" t="s">
        <v>14</v>
      </c>
      <c r="K39379">
        <v>45</v>
      </c>
      <c r="L39379" t="s">
        <v>15</v>
      </c>
    </row>
    <row r="39380" spans="1:12">
      <c r="A39380" t="e">
        <f ca="1">E00251616256121</f>
        <v>#NAME?</v>
      </c>
      <c r="B39380">
        <v>103</v>
      </c>
      <c r="C39380" t="s">
        <v>775</v>
      </c>
      <c r="D39380" s="1">
        <v>41360</v>
      </c>
      <c r="F39380">
        <v>2</v>
      </c>
      <c r="G39380">
        <v>49390</v>
      </c>
      <c r="H39380" t="s">
        <v>59</v>
      </c>
      <c r="J39380" t="s">
        <v>14</v>
      </c>
      <c r="K39380">
        <v>55</v>
      </c>
      <c r="L39380" t="s">
        <v>15</v>
      </c>
    </row>
    <row r="39381" spans="1:12">
      <c r="A39381" t="e">
        <f ca="1">E00251510764721</f>
        <v>#NAME?</v>
      </c>
      <c r="B39381">
        <v>122</v>
      </c>
      <c r="C39381" t="s">
        <v>522</v>
      </c>
      <c r="D39381" s="1">
        <v>42118</v>
      </c>
      <c r="F39381">
        <v>1</v>
      </c>
      <c r="G39381">
        <v>78650</v>
      </c>
      <c r="H39381" t="s">
        <v>414</v>
      </c>
      <c r="J39381" t="s">
        <v>14</v>
      </c>
      <c r="K39381">
        <v>47</v>
      </c>
      <c r="L39381" t="s">
        <v>22</v>
      </c>
    </row>
    <row r="39382" spans="1:12">
      <c r="A39382" t="e">
        <f ca="1">E00251429206321</f>
        <v>#NAME?</v>
      </c>
      <c r="B39382">
        <v>307</v>
      </c>
      <c r="C39382" t="s">
        <v>210</v>
      </c>
      <c r="D39382" s="1">
        <v>42970</v>
      </c>
      <c r="F39382">
        <v>1</v>
      </c>
      <c r="G39382">
        <v>7822</v>
      </c>
      <c r="H39382" t="s">
        <v>495</v>
      </c>
      <c r="J39382" t="s">
        <v>14</v>
      </c>
      <c r="K39382">
        <v>59</v>
      </c>
      <c r="L39382" t="s">
        <v>22</v>
      </c>
    </row>
    <row r="39383" spans="1:12">
      <c r="A39383" t="e">
        <f ca="1">E00251528672121</f>
        <v>#NAME?</v>
      </c>
      <c r="B39383">
        <v>292</v>
      </c>
      <c r="C39383" t="s">
        <v>467</v>
      </c>
      <c r="D39383" s="1">
        <v>41450</v>
      </c>
      <c r="F39383">
        <v>6</v>
      </c>
      <c r="G39383">
        <v>73390</v>
      </c>
      <c r="H39383" t="s">
        <v>66</v>
      </c>
      <c r="J39383" t="s">
        <v>14</v>
      </c>
      <c r="K39383">
        <v>47</v>
      </c>
      <c r="L39383" t="s">
        <v>15</v>
      </c>
    </row>
    <row r="39384" spans="1:12">
      <c r="A39384" t="e">
        <f ca="1">E00251528672121</f>
        <v>#NAME?</v>
      </c>
      <c r="B39384">
        <v>1028</v>
      </c>
      <c r="C39384" t="s">
        <v>127</v>
      </c>
      <c r="D39384" s="1">
        <v>42921</v>
      </c>
      <c r="F39384">
        <v>1</v>
      </c>
      <c r="G39384">
        <v>9249</v>
      </c>
      <c r="H39384" t="s">
        <v>817</v>
      </c>
      <c r="I39384" t="s">
        <v>127</v>
      </c>
      <c r="J39384" t="s">
        <v>57</v>
      </c>
      <c r="K39384">
        <v>51</v>
      </c>
      <c r="L39384" t="s">
        <v>15</v>
      </c>
    </row>
    <row r="39385" spans="1:12">
      <c r="A39385" t="e">
        <f ca="1">E00251429661021</f>
        <v>#NAME?</v>
      </c>
      <c r="B39385">
        <v>199</v>
      </c>
      <c r="C39385" t="s">
        <v>681</v>
      </c>
      <c r="D39385" s="1">
        <v>41778</v>
      </c>
      <c r="F39385">
        <v>1</v>
      </c>
      <c r="G39385">
        <v>71690</v>
      </c>
      <c r="H39385" t="s">
        <v>410</v>
      </c>
      <c r="J39385" t="s">
        <v>14</v>
      </c>
      <c r="K39385">
        <v>57</v>
      </c>
      <c r="L39385" t="s">
        <v>15</v>
      </c>
    </row>
    <row r="39386" spans="1:12">
      <c r="A39386" t="e">
        <f ca="1">E00251529478021</f>
        <v>#NAME?</v>
      </c>
      <c r="B39386">
        <v>151</v>
      </c>
      <c r="C39386" t="s">
        <v>381</v>
      </c>
      <c r="D39386" s="1">
        <v>42530</v>
      </c>
      <c r="F39386">
        <v>3</v>
      </c>
      <c r="G39386">
        <v>25000</v>
      </c>
      <c r="H39386" t="s">
        <v>178</v>
      </c>
      <c r="J39386" t="s">
        <v>14</v>
      </c>
      <c r="K39386">
        <v>60</v>
      </c>
      <c r="L39386" t="s">
        <v>15</v>
      </c>
    </row>
    <row r="39387" spans="1:12">
      <c r="A39387" t="e">
        <f ca="1">E00251529478021</f>
        <v>#NAME?</v>
      </c>
      <c r="B39387">
        <v>151</v>
      </c>
      <c r="C39387" t="s">
        <v>381</v>
      </c>
      <c r="D39387" s="1">
        <v>42864</v>
      </c>
      <c r="F39387">
        <v>6</v>
      </c>
      <c r="G39387">
        <v>27800</v>
      </c>
      <c r="H39387" t="s">
        <v>145</v>
      </c>
      <c r="J39387" t="s">
        <v>14</v>
      </c>
      <c r="K39387">
        <v>61</v>
      </c>
      <c r="L39387" t="s">
        <v>15</v>
      </c>
    </row>
    <row r="39388" spans="1:12">
      <c r="A39388" t="e">
        <f ca="1">E00251529478021</f>
        <v>#NAME?</v>
      </c>
      <c r="B39388">
        <v>151</v>
      </c>
      <c r="C39388" t="s">
        <v>381</v>
      </c>
      <c r="D39388" s="1">
        <v>43053</v>
      </c>
      <c r="F39388">
        <v>1</v>
      </c>
      <c r="G39388">
        <v>25000</v>
      </c>
      <c r="H39388" t="s">
        <v>178</v>
      </c>
      <c r="J39388" t="s">
        <v>14</v>
      </c>
      <c r="K39388">
        <v>61</v>
      </c>
      <c r="L39388" t="s">
        <v>15</v>
      </c>
    </row>
    <row r="39389" spans="1:12">
      <c r="A39389" t="e">
        <f ca="1">E00251429251821</f>
        <v>#NAME?</v>
      </c>
      <c r="B39389">
        <v>290</v>
      </c>
      <c r="C39389" t="s">
        <v>449</v>
      </c>
      <c r="D39389" s="1">
        <v>42765</v>
      </c>
      <c r="F39389">
        <v>2</v>
      </c>
      <c r="G39389">
        <v>7862</v>
      </c>
      <c r="H39389" t="s">
        <v>27</v>
      </c>
      <c r="J39389" t="s">
        <v>14</v>
      </c>
      <c r="K39389">
        <v>56</v>
      </c>
      <c r="L39389" t="s">
        <v>22</v>
      </c>
    </row>
    <row r="39390" spans="1:12">
      <c r="A39390" t="e">
        <f ca="1">E00251429251821</f>
        <v>#NAME?</v>
      </c>
      <c r="B39390">
        <v>290</v>
      </c>
      <c r="C39390" t="s">
        <v>449</v>
      </c>
      <c r="D39390" s="1">
        <v>42828</v>
      </c>
      <c r="F39390">
        <v>1</v>
      </c>
      <c r="G39390">
        <v>2720</v>
      </c>
      <c r="H39390" t="s">
        <v>65</v>
      </c>
      <c r="J39390" t="s">
        <v>14</v>
      </c>
      <c r="K39390">
        <v>56</v>
      </c>
      <c r="L39390" t="s">
        <v>15</v>
      </c>
    </row>
    <row r="39391" spans="1:12">
      <c r="A39391" t="e">
        <f ca="1">E00251528938321</f>
        <v>#NAME?</v>
      </c>
      <c r="B39391">
        <v>291</v>
      </c>
      <c r="C39391" t="s">
        <v>160</v>
      </c>
      <c r="D39391" s="1">
        <v>41817</v>
      </c>
      <c r="F39391">
        <v>1</v>
      </c>
      <c r="G39391">
        <v>7222</v>
      </c>
      <c r="H39391" t="s">
        <v>560</v>
      </c>
      <c r="J39391" t="s">
        <v>14</v>
      </c>
      <c r="K39391">
        <v>55</v>
      </c>
      <c r="L39391" t="s">
        <v>15</v>
      </c>
    </row>
    <row r="39392" spans="1:12">
      <c r="A39392" t="e">
        <f ca="1">E00251528938321</f>
        <v>#NAME?</v>
      </c>
      <c r="B39392">
        <v>291</v>
      </c>
      <c r="C39392" t="s">
        <v>160</v>
      </c>
      <c r="D39392" s="1">
        <v>42165</v>
      </c>
      <c r="F39392">
        <v>2</v>
      </c>
      <c r="G39392">
        <v>496</v>
      </c>
      <c r="H39392" t="s">
        <v>190</v>
      </c>
      <c r="J39392" t="s">
        <v>14</v>
      </c>
      <c r="K39392">
        <v>56</v>
      </c>
      <c r="L39392" t="s">
        <v>15</v>
      </c>
    </row>
    <row r="39393" spans="1:12">
      <c r="A39393" t="e">
        <f ca="1">E00251429251821</f>
        <v>#NAME?</v>
      </c>
      <c r="B39393">
        <v>294</v>
      </c>
      <c r="C39393" t="s">
        <v>61</v>
      </c>
      <c r="D39393" s="1">
        <v>41913</v>
      </c>
      <c r="F39393">
        <v>1</v>
      </c>
      <c r="G39393">
        <v>3699</v>
      </c>
      <c r="H39393" t="s">
        <v>149</v>
      </c>
      <c r="J39393" t="s">
        <v>14</v>
      </c>
      <c r="K39393">
        <v>54</v>
      </c>
      <c r="L39393" t="s">
        <v>15</v>
      </c>
    </row>
    <row r="39394" spans="1:12">
      <c r="A39394" t="e">
        <f t="shared" ref="A39394:A39399" ca="1" si="368">E00251528938321</f>
        <v>#NAME?</v>
      </c>
      <c r="B39394">
        <v>291</v>
      </c>
      <c r="C39394" t="s">
        <v>160</v>
      </c>
      <c r="D39394" s="1">
        <v>42632</v>
      </c>
      <c r="F39394">
        <v>1</v>
      </c>
      <c r="G39394">
        <v>539</v>
      </c>
      <c r="H39394" t="s">
        <v>379</v>
      </c>
      <c r="J39394" t="s">
        <v>14</v>
      </c>
      <c r="K39394">
        <v>58</v>
      </c>
      <c r="L39394" t="s">
        <v>15</v>
      </c>
    </row>
    <row r="39395" spans="1:12">
      <c r="A39395" t="e">
        <f t="shared" ca="1" si="368"/>
        <v>#NAME?</v>
      </c>
      <c r="B39395">
        <v>291</v>
      </c>
      <c r="C39395" t="s">
        <v>160</v>
      </c>
      <c r="D39395" s="1">
        <v>42660</v>
      </c>
      <c r="F39395">
        <v>4</v>
      </c>
      <c r="G39395">
        <v>496</v>
      </c>
      <c r="H39395" t="s">
        <v>190</v>
      </c>
      <c r="J39395" t="s">
        <v>14</v>
      </c>
      <c r="K39395">
        <v>58</v>
      </c>
      <c r="L39395" t="s">
        <v>15</v>
      </c>
    </row>
    <row r="39396" spans="1:12">
      <c r="A39396" t="e">
        <f t="shared" ca="1" si="368"/>
        <v>#NAME?</v>
      </c>
      <c r="B39396">
        <v>291</v>
      </c>
      <c r="C39396" t="s">
        <v>160</v>
      </c>
      <c r="D39396" s="1">
        <v>42704</v>
      </c>
      <c r="F39396">
        <v>3</v>
      </c>
      <c r="G39396">
        <v>496</v>
      </c>
      <c r="H39396" t="s">
        <v>190</v>
      </c>
      <c r="J39396" t="s">
        <v>14</v>
      </c>
      <c r="K39396">
        <v>58</v>
      </c>
      <c r="L39396" t="s">
        <v>15</v>
      </c>
    </row>
    <row r="39397" spans="1:12">
      <c r="A39397" t="e">
        <f t="shared" ca="1" si="368"/>
        <v>#NAME?</v>
      </c>
      <c r="B39397">
        <v>291</v>
      </c>
      <c r="C39397" t="s">
        <v>160</v>
      </c>
      <c r="D39397" s="1">
        <v>42752</v>
      </c>
      <c r="F39397">
        <v>1</v>
      </c>
      <c r="G39397">
        <v>4149</v>
      </c>
      <c r="H39397" t="s">
        <v>703</v>
      </c>
      <c r="J39397" t="s">
        <v>14</v>
      </c>
      <c r="K39397">
        <v>58</v>
      </c>
      <c r="L39397" t="s">
        <v>15</v>
      </c>
    </row>
    <row r="39398" spans="1:12">
      <c r="A39398" t="e">
        <f t="shared" ca="1" si="368"/>
        <v>#NAME?</v>
      </c>
      <c r="B39398">
        <v>291</v>
      </c>
      <c r="C39398" t="s">
        <v>160</v>
      </c>
      <c r="D39398" s="1">
        <v>42849</v>
      </c>
      <c r="F39398">
        <v>3</v>
      </c>
      <c r="G39398">
        <v>5859</v>
      </c>
      <c r="H39398" t="s">
        <v>607</v>
      </c>
      <c r="J39398" t="s">
        <v>14</v>
      </c>
      <c r="K39398">
        <v>58</v>
      </c>
      <c r="L39398" t="s">
        <v>15</v>
      </c>
    </row>
    <row r="39399" spans="1:12">
      <c r="A39399" t="e">
        <f t="shared" ca="1" si="368"/>
        <v>#NAME?</v>
      </c>
      <c r="B39399">
        <v>291</v>
      </c>
      <c r="C39399" t="s">
        <v>160</v>
      </c>
      <c r="D39399" s="1">
        <v>42984</v>
      </c>
      <c r="F39399">
        <v>2</v>
      </c>
      <c r="G39399">
        <v>3051</v>
      </c>
      <c r="H39399" t="s">
        <v>13</v>
      </c>
      <c r="J39399" t="s">
        <v>14</v>
      </c>
      <c r="K39399">
        <v>59</v>
      </c>
      <c r="L39399" t="s">
        <v>15</v>
      </c>
    </row>
    <row r="39400" spans="1:12">
      <c r="A39400" t="e">
        <f ca="1">E00251713681821</f>
        <v>#NAME?</v>
      </c>
      <c r="B39400">
        <v>7962</v>
      </c>
      <c r="C39400" t="s">
        <v>789</v>
      </c>
      <c r="D39400" s="1">
        <v>42866</v>
      </c>
      <c r="F39400">
        <v>1</v>
      </c>
      <c r="G39400">
        <v>27800</v>
      </c>
      <c r="H39400" t="s">
        <v>145</v>
      </c>
      <c r="J39400" t="s">
        <v>14</v>
      </c>
      <c r="K39400">
        <v>53</v>
      </c>
      <c r="L39400" t="s">
        <v>15</v>
      </c>
    </row>
    <row r="39401" spans="1:12">
      <c r="A39401" t="e">
        <f ca="1">E00251424821221</f>
        <v>#NAME?</v>
      </c>
      <c r="B39401">
        <v>122</v>
      </c>
      <c r="C39401" t="s">
        <v>522</v>
      </c>
      <c r="D39401" s="1">
        <v>41351</v>
      </c>
      <c r="F39401">
        <v>3</v>
      </c>
      <c r="G39401">
        <v>4019</v>
      </c>
      <c r="H39401" t="s">
        <v>26</v>
      </c>
      <c r="J39401" t="s">
        <v>14</v>
      </c>
      <c r="K39401">
        <v>57</v>
      </c>
      <c r="L39401" t="s">
        <v>15</v>
      </c>
    </row>
    <row r="39402" spans="1:12">
      <c r="A39402" t="e">
        <f ca="1">E00251424821221</f>
        <v>#NAME?</v>
      </c>
      <c r="B39402">
        <v>122</v>
      </c>
      <c r="C39402" t="s">
        <v>522</v>
      </c>
      <c r="D39402" s="1">
        <v>41479</v>
      </c>
      <c r="F39402">
        <v>2</v>
      </c>
      <c r="G39402">
        <v>25000</v>
      </c>
      <c r="H39402" t="s">
        <v>178</v>
      </c>
      <c r="J39402" t="s">
        <v>14</v>
      </c>
      <c r="K39402">
        <v>57</v>
      </c>
      <c r="L39402" t="s">
        <v>15</v>
      </c>
    </row>
    <row r="39403" spans="1:12">
      <c r="A39403" t="e">
        <f ca="1">E00251424821221</f>
        <v>#NAME?</v>
      </c>
      <c r="B39403">
        <v>122</v>
      </c>
      <c r="C39403" t="s">
        <v>522</v>
      </c>
      <c r="D39403" s="1">
        <v>41495</v>
      </c>
      <c r="F39403">
        <v>1</v>
      </c>
      <c r="G39403">
        <v>30000</v>
      </c>
      <c r="H39403" t="s">
        <v>144</v>
      </c>
      <c r="J39403" t="s">
        <v>14</v>
      </c>
      <c r="K39403">
        <v>57</v>
      </c>
      <c r="L39403" t="s">
        <v>15</v>
      </c>
    </row>
    <row r="39404" spans="1:12">
      <c r="A39404" t="e">
        <f ca="1">E00251528760321</f>
        <v>#NAME?</v>
      </c>
      <c r="B39404">
        <v>291</v>
      </c>
      <c r="C39404" t="s">
        <v>160</v>
      </c>
      <c r="D39404" s="1">
        <v>41715</v>
      </c>
      <c r="F39404">
        <v>1</v>
      </c>
      <c r="G39404">
        <v>73300</v>
      </c>
      <c r="H39404" t="s">
        <v>86</v>
      </c>
      <c r="J39404" t="s">
        <v>14</v>
      </c>
      <c r="K39404">
        <v>59</v>
      </c>
      <c r="L39404" t="s">
        <v>15</v>
      </c>
    </row>
    <row r="39405" spans="1:12">
      <c r="A39405" t="e">
        <f ca="1">E00251528938321</f>
        <v>#NAME?</v>
      </c>
      <c r="B39405">
        <v>291</v>
      </c>
      <c r="C39405" t="s">
        <v>160</v>
      </c>
      <c r="D39405" s="1">
        <v>42254</v>
      </c>
      <c r="F39405">
        <v>6</v>
      </c>
      <c r="G39405">
        <v>2740</v>
      </c>
      <c r="H39405" t="s">
        <v>808</v>
      </c>
      <c r="J39405" t="s">
        <v>14</v>
      </c>
      <c r="K39405">
        <v>57</v>
      </c>
      <c r="L39405" t="s">
        <v>15</v>
      </c>
    </row>
    <row r="39406" spans="1:12">
      <c r="A39406" t="e">
        <f ca="1">E00251528938321</f>
        <v>#NAME?</v>
      </c>
      <c r="B39406">
        <v>291</v>
      </c>
      <c r="C39406" t="s">
        <v>160</v>
      </c>
      <c r="D39406" s="1">
        <v>42349</v>
      </c>
      <c r="F39406">
        <v>2</v>
      </c>
      <c r="G39406">
        <v>5859</v>
      </c>
      <c r="H39406" t="s">
        <v>607</v>
      </c>
      <c r="J39406" t="s">
        <v>14</v>
      </c>
      <c r="K39406">
        <v>57</v>
      </c>
      <c r="L39406" t="s">
        <v>15</v>
      </c>
    </row>
    <row r="39407" spans="1:12">
      <c r="A39407" t="e">
        <f ca="1">E00251429251821</f>
        <v>#NAME?</v>
      </c>
      <c r="B39407">
        <v>290</v>
      </c>
      <c r="C39407" t="s">
        <v>449</v>
      </c>
      <c r="D39407" s="1">
        <v>42528</v>
      </c>
      <c r="F39407">
        <v>1</v>
      </c>
      <c r="G39407">
        <v>7286</v>
      </c>
      <c r="H39407" t="s">
        <v>1030</v>
      </c>
      <c r="J39407" t="s">
        <v>14</v>
      </c>
      <c r="K39407">
        <v>56</v>
      </c>
      <c r="L39407" t="s">
        <v>15</v>
      </c>
    </row>
    <row r="39408" spans="1:12">
      <c r="A39408" t="e">
        <f ca="1">E00251429251821</f>
        <v>#NAME?</v>
      </c>
      <c r="B39408">
        <v>297</v>
      </c>
      <c r="C39408" t="s">
        <v>411</v>
      </c>
      <c r="D39408" s="1">
        <v>42634</v>
      </c>
      <c r="F39408">
        <v>4</v>
      </c>
      <c r="G39408">
        <v>43391</v>
      </c>
      <c r="H39408" t="s">
        <v>810</v>
      </c>
      <c r="J39408" t="s">
        <v>14</v>
      </c>
      <c r="K39408">
        <v>56</v>
      </c>
      <c r="L39408" t="s">
        <v>15</v>
      </c>
    </row>
    <row r="39409" spans="1:12">
      <c r="A39409" t="e">
        <f ca="1">E00251510737521</f>
        <v>#NAME?</v>
      </c>
      <c r="B39409">
        <v>122</v>
      </c>
      <c r="C39409" t="s">
        <v>522</v>
      </c>
      <c r="D39409" s="1">
        <v>42192</v>
      </c>
      <c r="F39409">
        <v>3</v>
      </c>
      <c r="G39409">
        <v>25000</v>
      </c>
      <c r="H39409" t="s">
        <v>178</v>
      </c>
      <c r="J39409" t="s">
        <v>14</v>
      </c>
      <c r="K39409">
        <v>65</v>
      </c>
      <c r="L39409" t="s">
        <v>15</v>
      </c>
    </row>
    <row r="39410" spans="1:12">
      <c r="A39410" t="e">
        <f ca="1">E00251510737521</f>
        <v>#NAME?</v>
      </c>
      <c r="B39410">
        <v>122</v>
      </c>
      <c r="C39410" t="s">
        <v>522</v>
      </c>
      <c r="D39410" s="1">
        <v>42215</v>
      </c>
      <c r="F39410">
        <v>3</v>
      </c>
      <c r="G39410">
        <v>40390</v>
      </c>
      <c r="H39410" t="s">
        <v>624</v>
      </c>
      <c r="J39410" t="s">
        <v>14</v>
      </c>
      <c r="K39410">
        <v>65</v>
      </c>
      <c r="L39410" t="s">
        <v>15</v>
      </c>
    </row>
    <row r="39411" spans="1:12">
      <c r="A39411" t="e">
        <f ca="1">E00251528938321</f>
        <v>#NAME?</v>
      </c>
      <c r="B39411">
        <v>291</v>
      </c>
      <c r="C39411" t="s">
        <v>160</v>
      </c>
      <c r="D39411" s="1">
        <v>42802</v>
      </c>
      <c r="F39411">
        <v>1</v>
      </c>
      <c r="G39411">
        <v>2859</v>
      </c>
      <c r="H39411" t="s">
        <v>362</v>
      </c>
      <c r="J39411" t="s">
        <v>14</v>
      </c>
      <c r="K39411">
        <v>58</v>
      </c>
      <c r="L39411" t="s">
        <v>15</v>
      </c>
    </row>
    <row r="39412" spans="1:12">
      <c r="A39412" t="e">
        <f ca="1">E00251528608021</f>
        <v>#NAME?</v>
      </c>
      <c r="B39412">
        <v>695</v>
      </c>
      <c r="C39412" t="s">
        <v>257</v>
      </c>
      <c r="D39412" s="1">
        <v>40956</v>
      </c>
      <c r="F39412">
        <v>3</v>
      </c>
      <c r="G39412">
        <v>73390</v>
      </c>
      <c r="H39412" t="s">
        <v>66</v>
      </c>
      <c r="J39412" t="s">
        <v>14</v>
      </c>
      <c r="K39412">
        <v>43</v>
      </c>
      <c r="L39412" t="s">
        <v>15</v>
      </c>
    </row>
    <row r="39413" spans="1:12">
      <c r="A39413" t="e">
        <f ca="1">E00251528608021</f>
        <v>#NAME?</v>
      </c>
      <c r="B39413">
        <v>695</v>
      </c>
      <c r="C39413" t="s">
        <v>257</v>
      </c>
      <c r="D39413" s="1">
        <v>41631</v>
      </c>
      <c r="F39413">
        <v>2</v>
      </c>
      <c r="G39413">
        <v>45989</v>
      </c>
      <c r="H39413" t="s">
        <v>974</v>
      </c>
      <c r="J39413" t="s">
        <v>14</v>
      </c>
      <c r="K39413">
        <v>45</v>
      </c>
      <c r="L39413" t="s">
        <v>15</v>
      </c>
    </row>
    <row r="39414" spans="1:12">
      <c r="A39414" t="e">
        <f ca="1">E00251429309821</f>
        <v>#NAME?</v>
      </c>
      <c r="B39414">
        <v>291</v>
      </c>
      <c r="C39414" t="s">
        <v>160</v>
      </c>
      <c r="D39414" s="1">
        <v>41543</v>
      </c>
      <c r="F39414">
        <v>3</v>
      </c>
      <c r="G39414">
        <v>4019</v>
      </c>
      <c r="H39414" t="s">
        <v>26</v>
      </c>
      <c r="J39414" t="s">
        <v>14</v>
      </c>
      <c r="K39414">
        <v>64</v>
      </c>
      <c r="L39414" t="s">
        <v>15</v>
      </c>
    </row>
    <row r="39415" spans="1:12">
      <c r="A39415" t="e">
        <f ca="1">E00251429309821</f>
        <v>#NAME?</v>
      </c>
      <c r="B39415">
        <v>291</v>
      </c>
      <c r="C39415" t="s">
        <v>160</v>
      </c>
      <c r="D39415" s="1">
        <v>41759</v>
      </c>
      <c r="F39415">
        <v>4</v>
      </c>
      <c r="G39415">
        <v>2729</v>
      </c>
      <c r="H39415" t="s">
        <v>115</v>
      </c>
      <c r="J39415" t="s">
        <v>14</v>
      </c>
      <c r="K39415">
        <v>65</v>
      </c>
      <c r="L39415" t="s">
        <v>15</v>
      </c>
    </row>
    <row r="39416" spans="1:12">
      <c r="A39416" t="e">
        <f ca="1">E00251429309821</f>
        <v>#NAME?</v>
      </c>
      <c r="B39416">
        <v>291</v>
      </c>
      <c r="C39416" t="s">
        <v>160</v>
      </c>
      <c r="D39416" s="1">
        <v>41919</v>
      </c>
      <c r="F39416">
        <v>3</v>
      </c>
      <c r="G39416">
        <v>71940</v>
      </c>
      <c r="H39416" t="s">
        <v>135</v>
      </c>
      <c r="J39416" t="s">
        <v>14</v>
      </c>
      <c r="K39416">
        <v>65</v>
      </c>
      <c r="L39416" t="s">
        <v>15</v>
      </c>
    </row>
    <row r="39417" spans="1:12">
      <c r="A39417" t="e">
        <f ca="1">E00251427218921</f>
        <v>#NAME?</v>
      </c>
      <c r="B39417">
        <v>10</v>
      </c>
      <c r="C39417" t="s">
        <v>18</v>
      </c>
      <c r="D39417" s="1">
        <v>41989</v>
      </c>
      <c r="F39417">
        <v>4</v>
      </c>
      <c r="G39417">
        <v>34690</v>
      </c>
      <c r="H39417" t="s">
        <v>118</v>
      </c>
      <c r="J39417" t="s">
        <v>14</v>
      </c>
      <c r="K39417">
        <v>53</v>
      </c>
      <c r="L39417" t="s">
        <v>15</v>
      </c>
    </row>
    <row r="39418" spans="1:12">
      <c r="A39418" t="e">
        <f ca="1">E00251427202121</f>
        <v>#NAME?</v>
      </c>
      <c r="B39418">
        <v>10</v>
      </c>
      <c r="C39418" t="s">
        <v>18</v>
      </c>
      <c r="D39418" s="1">
        <v>42445</v>
      </c>
      <c r="F39418">
        <v>2</v>
      </c>
      <c r="G39418">
        <v>73730</v>
      </c>
      <c r="H39418" t="s">
        <v>266</v>
      </c>
      <c r="J39418" t="s">
        <v>14</v>
      </c>
      <c r="K39418">
        <v>55</v>
      </c>
      <c r="L39418" t="s">
        <v>15</v>
      </c>
    </row>
    <row r="39419" spans="1:12">
      <c r="A39419" t="e">
        <f ca="1">E00251715752221</f>
        <v>#NAME?</v>
      </c>
      <c r="B39419">
        <v>502</v>
      </c>
      <c r="C39419" t="s">
        <v>172</v>
      </c>
      <c r="D39419" s="1">
        <v>41667</v>
      </c>
      <c r="F39419">
        <v>1</v>
      </c>
      <c r="G39419">
        <v>4019</v>
      </c>
      <c r="H39419" t="s">
        <v>26</v>
      </c>
      <c r="J39419" t="s">
        <v>14</v>
      </c>
      <c r="K39419">
        <v>58</v>
      </c>
      <c r="L39419" t="s">
        <v>15</v>
      </c>
    </row>
    <row r="39420" spans="1:12">
      <c r="A39420" t="e">
        <f ca="1">E00251527038021</f>
        <v>#NAME?</v>
      </c>
      <c r="B39420">
        <v>11</v>
      </c>
      <c r="C39420" t="s">
        <v>245</v>
      </c>
      <c r="D39420" s="1">
        <v>42803</v>
      </c>
      <c r="F39420">
        <v>1</v>
      </c>
      <c r="G39420">
        <v>78820</v>
      </c>
      <c r="H39420" t="s">
        <v>861</v>
      </c>
      <c r="J39420" t="s">
        <v>14</v>
      </c>
      <c r="K39420">
        <v>59</v>
      </c>
      <c r="L39420" t="s">
        <v>22</v>
      </c>
    </row>
    <row r="39421" spans="1:12">
      <c r="A39421" t="e">
        <f ca="1">E00251427221921</f>
        <v>#NAME?</v>
      </c>
      <c r="B39421">
        <v>10</v>
      </c>
      <c r="C39421" t="s">
        <v>18</v>
      </c>
      <c r="D39421" s="1">
        <v>42751</v>
      </c>
      <c r="F39421">
        <v>1</v>
      </c>
      <c r="G39421">
        <v>2749</v>
      </c>
      <c r="H39421" t="s">
        <v>147</v>
      </c>
      <c r="J39421" t="s">
        <v>14</v>
      </c>
      <c r="K39421">
        <v>60</v>
      </c>
      <c r="L39421" t="s">
        <v>15</v>
      </c>
    </row>
    <row r="39422" spans="1:12">
      <c r="A39422" t="e">
        <f ca="1">E00251427221921</f>
        <v>#NAME?</v>
      </c>
      <c r="B39422">
        <v>10</v>
      </c>
      <c r="C39422" t="s">
        <v>18</v>
      </c>
      <c r="D39422" s="1">
        <v>42831</v>
      </c>
      <c r="F39422">
        <v>1</v>
      </c>
      <c r="G39422">
        <v>2749</v>
      </c>
      <c r="H39422" t="s">
        <v>147</v>
      </c>
      <c r="J39422" t="s">
        <v>14</v>
      </c>
      <c r="K39422">
        <v>60</v>
      </c>
      <c r="L39422" t="s">
        <v>15</v>
      </c>
    </row>
    <row r="39423" spans="1:12">
      <c r="A39423" t="e">
        <f ca="1">E00251528760321</f>
        <v>#NAME?</v>
      </c>
      <c r="B39423">
        <v>753</v>
      </c>
      <c r="C39423" t="s">
        <v>545</v>
      </c>
      <c r="D39423" s="1">
        <v>42092</v>
      </c>
      <c r="F39423">
        <v>1</v>
      </c>
      <c r="G39423">
        <v>4660</v>
      </c>
      <c r="H39423" t="s">
        <v>215</v>
      </c>
      <c r="I39423" t="s">
        <v>56</v>
      </c>
      <c r="J39423" t="s">
        <v>57</v>
      </c>
      <c r="K39423">
        <v>61</v>
      </c>
      <c r="L39423" t="s">
        <v>15</v>
      </c>
    </row>
    <row r="39424" spans="1:12">
      <c r="A39424" t="e">
        <f ca="1">E00251513734821</f>
        <v>#NAME?</v>
      </c>
      <c r="B39424">
        <v>703</v>
      </c>
      <c r="C39424" t="s">
        <v>305</v>
      </c>
      <c r="D39424" s="1">
        <v>41316</v>
      </c>
      <c r="F39424">
        <v>6</v>
      </c>
      <c r="G39424">
        <v>78321</v>
      </c>
      <c r="H39424" t="s">
        <v>490</v>
      </c>
      <c r="J39424" t="s">
        <v>14</v>
      </c>
      <c r="K39424">
        <v>47</v>
      </c>
      <c r="L39424" t="s">
        <v>22</v>
      </c>
    </row>
    <row r="39425" spans="1:12">
      <c r="A39425" t="e">
        <f ca="1">E00251513734821</f>
        <v>#NAME?</v>
      </c>
      <c r="B39425">
        <v>703</v>
      </c>
      <c r="C39425" t="s">
        <v>305</v>
      </c>
      <c r="D39425" s="1">
        <v>41443</v>
      </c>
      <c r="F39425">
        <v>6</v>
      </c>
      <c r="G39425">
        <v>78321</v>
      </c>
      <c r="H39425" t="s">
        <v>490</v>
      </c>
      <c r="J39425" t="s">
        <v>14</v>
      </c>
      <c r="K39425">
        <v>48</v>
      </c>
      <c r="L39425" t="s">
        <v>22</v>
      </c>
    </row>
    <row r="39426" spans="1:12">
      <c r="A39426" t="e">
        <f ca="1">E00251513734821</f>
        <v>#NAME?</v>
      </c>
      <c r="B39426">
        <v>703</v>
      </c>
      <c r="C39426" t="s">
        <v>305</v>
      </c>
      <c r="D39426" s="1">
        <v>42219</v>
      </c>
      <c r="F39426">
        <v>2</v>
      </c>
      <c r="G39426">
        <v>2169</v>
      </c>
      <c r="H39426" t="s">
        <v>40</v>
      </c>
      <c r="J39426" t="s">
        <v>14</v>
      </c>
      <c r="K39426">
        <v>50</v>
      </c>
      <c r="L39426" t="s">
        <v>15</v>
      </c>
    </row>
    <row r="39427" spans="1:12">
      <c r="A39427" t="e">
        <f ca="1">E00251528760321</f>
        <v>#NAME?</v>
      </c>
      <c r="B39427">
        <v>291</v>
      </c>
      <c r="C39427" t="s">
        <v>160</v>
      </c>
      <c r="D39427" s="1">
        <v>41605</v>
      </c>
      <c r="F39427">
        <v>1</v>
      </c>
      <c r="G39427">
        <v>72673</v>
      </c>
      <c r="H39427" t="s">
        <v>394</v>
      </c>
      <c r="J39427" t="s">
        <v>14</v>
      </c>
      <c r="K39427">
        <v>59</v>
      </c>
      <c r="L39427" t="s">
        <v>15</v>
      </c>
    </row>
    <row r="39428" spans="1:12">
      <c r="A39428" t="e">
        <f ca="1">E00251510737521</f>
        <v>#NAME?</v>
      </c>
      <c r="B39428">
        <v>122</v>
      </c>
      <c r="C39428" t="s">
        <v>522</v>
      </c>
      <c r="D39428" s="1">
        <v>41330</v>
      </c>
      <c r="F39428">
        <v>2</v>
      </c>
      <c r="G39428">
        <v>40390</v>
      </c>
      <c r="H39428" t="s">
        <v>624</v>
      </c>
      <c r="J39428" t="s">
        <v>14</v>
      </c>
      <c r="K39428">
        <v>63</v>
      </c>
      <c r="L39428" t="s">
        <v>15</v>
      </c>
    </row>
    <row r="39429" spans="1:12">
      <c r="A39429" t="e">
        <f ca="1">E00251615086621</f>
        <v>#NAME?</v>
      </c>
      <c r="B39429">
        <v>763</v>
      </c>
      <c r="C39429" t="s">
        <v>194</v>
      </c>
      <c r="D39429" s="1">
        <v>42746</v>
      </c>
      <c r="E39429">
        <v>0</v>
      </c>
      <c r="F39429">
        <v>2</v>
      </c>
      <c r="G39429">
        <v>27802</v>
      </c>
      <c r="H39429" t="s">
        <v>83</v>
      </c>
      <c r="J39429" t="s">
        <v>34</v>
      </c>
      <c r="K39429">
        <v>56</v>
      </c>
      <c r="L39429" t="s">
        <v>15</v>
      </c>
    </row>
    <row r="39430" spans="1:12">
      <c r="A39430" t="e">
        <f ca="1">E00251513734821</f>
        <v>#NAME?</v>
      </c>
      <c r="B39430">
        <v>703</v>
      </c>
      <c r="C39430" t="s">
        <v>305</v>
      </c>
      <c r="D39430" s="1">
        <v>42445</v>
      </c>
      <c r="F39430">
        <v>1</v>
      </c>
      <c r="G39430">
        <v>7242</v>
      </c>
      <c r="H39430" t="s">
        <v>93</v>
      </c>
      <c r="J39430" t="s">
        <v>14</v>
      </c>
      <c r="K39430">
        <v>50</v>
      </c>
      <c r="L39430" t="s">
        <v>15</v>
      </c>
    </row>
    <row r="39431" spans="1:12">
      <c r="A39431" t="e">
        <f ca="1">E00251531497221</f>
        <v>#NAME?</v>
      </c>
      <c r="B39431">
        <v>1786</v>
      </c>
      <c r="C39431" t="s">
        <v>37</v>
      </c>
      <c r="D39431" s="1">
        <v>41695</v>
      </c>
      <c r="F39431">
        <v>1</v>
      </c>
      <c r="G39431">
        <v>6989</v>
      </c>
      <c r="H39431" t="s">
        <v>544</v>
      </c>
      <c r="J39431" t="s">
        <v>14</v>
      </c>
      <c r="K39431">
        <v>62</v>
      </c>
      <c r="L39431" t="s">
        <v>15</v>
      </c>
    </row>
    <row r="39432" spans="1:12">
      <c r="A39432" t="e">
        <f ca="1">E00251531497221</f>
        <v>#NAME?</v>
      </c>
      <c r="B39432">
        <v>1786</v>
      </c>
      <c r="C39432" t="s">
        <v>37</v>
      </c>
      <c r="D39432" s="1">
        <v>42352</v>
      </c>
      <c r="F39432">
        <v>1</v>
      </c>
      <c r="G39432">
        <v>7242</v>
      </c>
      <c r="H39432" t="s">
        <v>93</v>
      </c>
      <c r="J39432" t="s">
        <v>14</v>
      </c>
      <c r="K39432">
        <v>64</v>
      </c>
      <c r="L39432" t="s">
        <v>15</v>
      </c>
    </row>
    <row r="39433" spans="1:12">
      <c r="A39433" t="e">
        <f ca="1">E00251529551021</f>
        <v>#NAME?</v>
      </c>
      <c r="B39433">
        <v>201</v>
      </c>
      <c r="C39433" t="s">
        <v>636</v>
      </c>
      <c r="D39433" s="1">
        <v>42786</v>
      </c>
      <c r="F39433">
        <v>2</v>
      </c>
      <c r="G39433">
        <v>7089</v>
      </c>
      <c r="H39433" t="s">
        <v>487</v>
      </c>
      <c r="J39433" t="s">
        <v>14</v>
      </c>
      <c r="K39433">
        <v>50</v>
      </c>
      <c r="L39433" t="s">
        <v>15</v>
      </c>
    </row>
    <row r="39434" spans="1:12">
      <c r="A39434" t="e">
        <f ca="1">E00251533153821</f>
        <v>#NAME?</v>
      </c>
      <c r="B39434">
        <v>467</v>
      </c>
      <c r="C39434" t="s">
        <v>232</v>
      </c>
      <c r="D39434" s="1">
        <v>41704</v>
      </c>
      <c r="F39434">
        <v>6</v>
      </c>
      <c r="G39434">
        <v>6929</v>
      </c>
      <c r="H39434" t="s">
        <v>36</v>
      </c>
      <c r="J39434" t="s">
        <v>14</v>
      </c>
      <c r="K39434">
        <v>58</v>
      </c>
      <c r="L39434" t="s">
        <v>15</v>
      </c>
    </row>
    <row r="39435" spans="1:12">
      <c r="A39435" t="e">
        <f ca="1">E00251429251821</f>
        <v>#NAME?</v>
      </c>
      <c r="B39435">
        <v>294</v>
      </c>
      <c r="C39435" t="s">
        <v>61</v>
      </c>
      <c r="D39435" s="1">
        <v>41296</v>
      </c>
      <c r="F39435">
        <v>1</v>
      </c>
      <c r="G39435">
        <v>3699</v>
      </c>
      <c r="H39435" t="s">
        <v>149</v>
      </c>
      <c r="J39435" t="s">
        <v>14</v>
      </c>
      <c r="K39435">
        <v>52</v>
      </c>
      <c r="L39435" t="s">
        <v>15</v>
      </c>
    </row>
    <row r="39436" spans="1:12">
      <c r="A39436" t="e">
        <f ca="1">E00251429251821</f>
        <v>#NAME?</v>
      </c>
      <c r="B39436">
        <v>1325</v>
      </c>
      <c r="C39436" t="s">
        <v>605</v>
      </c>
      <c r="D39436" s="1">
        <v>41793</v>
      </c>
      <c r="F39436">
        <v>5</v>
      </c>
      <c r="G39436">
        <v>3051</v>
      </c>
      <c r="H39436" t="s">
        <v>13</v>
      </c>
      <c r="J39436" t="s">
        <v>14</v>
      </c>
      <c r="K39436">
        <v>54</v>
      </c>
      <c r="L39436" t="s">
        <v>15</v>
      </c>
    </row>
    <row r="39437" spans="1:12">
      <c r="A39437" t="e">
        <f ca="1">E00251424800621</f>
        <v>#NAME?</v>
      </c>
      <c r="B39437">
        <v>108</v>
      </c>
      <c r="C39437" t="s">
        <v>481</v>
      </c>
      <c r="D39437" s="1">
        <v>42744</v>
      </c>
      <c r="F39437">
        <v>1</v>
      </c>
      <c r="G39437">
        <v>7231</v>
      </c>
      <c r="H39437" t="s">
        <v>128</v>
      </c>
      <c r="J39437" t="s">
        <v>14</v>
      </c>
      <c r="K39437">
        <v>51</v>
      </c>
      <c r="L39437" t="s">
        <v>15</v>
      </c>
    </row>
    <row r="39438" spans="1:12">
      <c r="A39438" t="e">
        <f ca="1">E00251429212121</f>
        <v>#NAME?</v>
      </c>
      <c r="B39438">
        <v>695</v>
      </c>
      <c r="C39438" t="s">
        <v>257</v>
      </c>
      <c r="D39438" s="1">
        <v>41621</v>
      </c>
      <c r="F39438">
        <v>1</v>
      </c>
      <c r="G39438">
        <v>5369</v>
      </c>
      <c r="H39438" t="s">
        <v>253</v>
      </c>
      <c r="J39438" t="s">
        <v>14</v>
      </c>
      <c r="K39438">
        <v>41</v>
      </c>
      <c r="L39438" t="s">
        <v>15</v>
      </c>
    </row>
    <row r="39439" spans="1:12">
      <c r="A39439" t="e">
        <f ca="1">E00251429212121</f>
        <v>#NAME?</v>
      </c>
      <c r="B39439">
        <v>695</v>
      </c>
      <c r="C39439" t="s">
        <v>257</v>
      </c>
      <c r="D39439" s="1">
        <v>41775</v>
      </c>
      <c r="F39439">
        <v>1</v>
      </c>
      <c r="G39439">
        <v>5369</v>
      </c>
      <c r="H39439" t="s">
        <v>253</v>
      </c>
      <c r="J39439" t="s">
        <v>14</v>
      </c>
      <c r="K39439">
        <v>41</v>
      </c>
      <c r="L39439" t="s">
        <v>15</v>
      </c>
    </row>
    <row r="39440" spans="1:12">
      <c r="A39440" t="e">
        <f ca="1">E00251429696221</f>
        <v>#NAME?</v>
      </c>
      <c r="B39440">
        <v>199</v>
      </c>
      <c r="C39440" t="s">
        <v>681</v>
      </c>
      <c r="D39440" s="1">
        <v>41899</v>
      </c>
      <c r="F39440">
        <v>1</v>
      </c>
      <c r="G39440">
        <v>5739</v>
      </c>
      <c r="H39440" t="s">
        <v>399</v>
      </c>
      <c r="J39440" t="s">
        <v>14</v>
      </c>
      <c r="K39440">
        <v>65</v>
      </c>
      <c r="L39440" t="s">
        <v>15</v>
      </c>
    </row>
    <row r="39441" spans="1:12">
      <c r="A39441" t="e">
        <f ca="1">E00251429696221</f>
        <v>#NAME?</v>
      </c>
      <c r="B39441">
        <v>199</v>
      </c>
      <c r="C39441" t="s">
        <v>681</v>
      </c>
      <c r="D39441" s="1">
        <v>41921</v>
      </c>
      <c r="F39441">
        <v>1</v>
      </c>
      <c r="G39441">
        <v>7900</v>
      </c>
      <c r="H39441" t="s">
        <v>797</v>
      </c>
      <c r="J39441" t="s">
        <v>14</v>
      </c>
      <c r="K39441">
        <v>65</v>
      </c>
      <c r="L39441" t="s">
        <v>22</v>
      </c>
    </row>
    <row r="39442" spans="1:12">
      <c r="A39442" t="e">
        <f ca="1">E00251429696221</f>
        <v>#NAME?</v>
      </c>
      <c r="B39442">
        <v>199</v>
      </c>
      <c r="C39442" t="s">
        <v>681</v>
      </c>
      <c r="D39442" s="1">
        <v>42633</v>
      </c>
      <c r="F39442">
        <v>1</v>
      </c>
      <c r="G39442">
        <v>5198</v>
      </c>
      <c r="H39442" t="s">
        <v>200</v>
      </c>
      <c r="J39442" t="s">
        <v>14</v>
      </c>
      <c r="K39442">
        <v>67</v>
      </c>
      <c r="L39442" t="s">
        <v>15</v>
      </c>
    </row>
    <row r="39443" spans="1:12">
      <c r="A39443" t="e">
        <f ca="1">E00251429251821</f>
        <v>#NAME?</v>
      </c>
      <c r="B39443">
        <v>294</v>
      </c>
      <c r="C39443" t="s">
        <v>61</v>
      </c>
      <c r="D39443" s="1">
        <v>41779</v>
      </c>
      <c r="F39443">
        <v>2</v>
      </c>
      <c r="G39443">
        <v>46619</v>
      </c>
      <c r="H39443" t="s">
        <v>182</v>
      </c>
      <c r="J39443" t="s">
        <v>14</v>
      </c>
      <c r="K39443">
        <v>54</v>
      </c>
      <c r="L39443" t="s">
        <v>15</v>
      </c>
    </row>
    <row r="39444" spans="1:12">
      <c r="A39444" t="e">
        <f ca="1">E00251528938321</f>
        <v>#NAME?</v>
      </c>
      <c r="B39444">
        <v>291</v>
      </c>
      <c r="C39444" t="s">
        <v>160</v>
      </c>
      <c r="D39444" s="1">
        <v>42515</v>
      </c>
      <c r="F39444">
        <v>3</v>
      </c>
      <c r="G39444">
        <v>496</v>
      </c>
      <c r="H39444" t="s">
        <v>190</v>
      </c>
      <c r="J39444" t="s">
        <v>14</v>
      </c>
      <c r="K39444">
        <v>57</v>
      </c>
      <c r="L39444" t="s">
        <v>15</v>
      </c>
    </row>
    <row r="39445" spans="1:12">
      <c r="A39445" t="e">
        <f ca="1">E00251516975021</f>
        <v>#NAME?</v>
      </c>
      <c r="B39445">
        <v>62</v>
      </c>
      <c r="C39445" t="s">
        <v>20</v>
      </c>
      <c r="D39445" s="1">
        <v>42256</v>
      </c>
      <c r="F39445">
        <v>2</v>
      </c>
      <c r="G39445">
        <v>78900</v>
      </c>
      <c r="H39445" t="s">
        <v>79</v>
      </c>
      <c r="J39445" t="s">
        <v>14</v>
      </c>
      <c r="K39445">
        <v>43</v>
      </c>
      <c r="L39445" t="s">
        <v>22</v>
      </c>
    </row>
    <row r="39446" spans="1:12">
      <c r="A39446" t="e">
        <f ca="1">E00251516975021</f>
        <v>#NAME?</v>
      </c>
      <c r="B39446">
        <v>62</v>
      </c>
      <c r="C39446" t="s">
        <v>20</v>
      </c>
      <c r="D39446" s="1">
        <v>42669</v>
      </c>
      <c r="F39446">
        <v>1</v>
      </c>
      <c r="G39446">
        <v>7242</v>
      </c>
      <c r="H39446" t="s">
        <v>93</v>
      </c>
      <c r="J39446" t="s">
        <v>14</v>
      </c>
      <c r="K39446">
        <v>44</v>
      </c>
      <c r="L39446" t="s">
        <v>15</v>
      </c>
    </row>
    <row r="39447" spans="1:12">
      <c r="A39447" t="e">
        <f ca="1">E00251715752221</f>
        <v>#NAME?</v>
      </c>
      <c r="B39447">
        <v>502</v>
      </c>
      <c r="C39447" t="s">
        <v>172</v>
      </c>
      <c r="D39447" s="1">
        <v>41772</v>
      </c>
      <c r="F39447">
        <v>1</v>
      </c>
      <c r="G39447">
        <v>4019</v>
      </c>
      <c r="H39447" t="s">
        <v>26</v>
      </c>
      <c r="J39447" t="s">
        <v>14</v>
      </c>
      <c r="K39447">
        <v>59</v>
      </c>
      <c r="L39447" t="s">
        <v>15</v>
      </c>
    </row>
    <row r="39448" spans="1:12">
      <c r="A39448" t="e">
        <f ca="1">E00251715752221</f>
        <v>#NAME?</v>
      </c>
      <c r="B39448">
        <v>502</v>
      </c>
      <c r="C39448" t="s">
        <v>172</v>
      </c>
      <c r="D39448" s="1">
        <v>41040</v>
      </c>
      <c r="F39448">
        <v>2</v>
      </c>
      <c r="G39448">
        <v>2729</v>
      </c>
      <c r="H39448" t="s">
        <v>115</v>
      </c>
      <c r="J39448" t="s">
        <v>14</v>
      </c>
      <c r="K39448">
        <v>57</v>
      </c>
      <c r="L39448" t="s">
        <v>15</v>
      </c>
    </row>
    <row r="39449" spans="1:12">
      <c r="A39449" t="e">
        <f ca="1">E00251510189121</f>
        <v>#NAME?</v>
      </c>
      <c r="B39449">
        <v>164</v>
      </c>
      <c r="C39449" t="s">
        <v>792</v>
      </c>
      <c r="D39449" s="1">
        <v>42751</v>
      </c>
      <c r="F39449">
        <v>1</v>
      </c>
      <c r="G39449">
        <v>490</v>
      </c>
      <c r="H39449" t="s">
        <v>203</v>
      </c>
      <c r="J39449" t="s">
        <v>14</v>
      </c>
      <c r="K39449">
        <v>53</v>
      </c>
      <c r="L39449" t="s">
        <v>15</v>
      </c>
    </row>
    <row r="39450" spans="1:12">
      <c r="A39450" t="e">
        <f ca="1">E00251514729821</f>
        <v>#NAME?</v>
      </c>
      <c r="B39450">
        <v>500</v>
      </c>
      <c r="C39450" t="s">
        <v>161</v>
      </c>
      <c r="D39450" s="1">
        <v>41232</v>
      </c>
      <c r="F39450">
        <v>2</v>
      </c>
      <c r="G39450">
        <v>72191</v>
      </c>
      <c r="H39450" t="s">
        <v>883</v>
      </c>
      <c r="J39450" t="s">
        <v>14</v>
      </c>
      <c r="K39450">
        <v>38</v>
      </c>
      <c r="L39450" t="s">
        <v>15</v>
      </c>
    </row>
    <row r="39451" spans="1:12">
      <c r="A39451" t="e">
        <f ca="1">E00251429696221</f>
        <v>#NAME?</v>
      </c>
      <c r="B39451">
        <v>199</v>
      </c>
      <c r="C39451" t="s">
        <v>681</v>
      </c>
      <c r="D39451" s="1">
        <v>42985</v>
      </c>
      <c r="F39451">
        <v>1</v>
      </c>
      <c r="G39451">
        <v>6800</v>
      </c>
      <c r="H39451" t="s">
        <v>1812</v>
      </c>
      <c r="J39451" t="s">
        <v>14</v>
      </c>
      <c r="K39451">
        <v>68</v>
      </c>
      <c r="L39451" t="s">
        <v>15</v>
      </c>
    </row>
    <row r="39452" spans="1:12">
      <c r="A39452" t="e">
        <f ca="1">E00251510737521</f>
        <v>#NAME?</v>
      </c>
      <c r="B39452">
        <v>122</v>
      </c>
      <c r="C39452" t="s">
        <v>522</v>
      </c>
      <c r="D39452" s="1">
        <v>41954</v>
      </c>
      <c r="F39452">
        <v>1</v>
      </c>
      <c r="G39452">
        <v>25000</v>
      </c>
      <c r="H39452" t="s">
        <v>178</v>
      </c>
      <c r="J39452" t="s">
        <v>14</v>
      </c>
      <c r="K39452">
        <v>65</v>
      </c>
      <c r="L39452" t="s">
        <v>15</v>
      </c>
    </row>
    <row r="39453" spans="1:12">
      <c r="A39453" t="e">
        <f ca="1">E00251510737521</f>
        <v>#NAME?</v>
      </c>
      <c r="B39453">
        <v>122</v>
      </c>
      <c r="C39453" t="s">
        <v>522</v>
      </c>
      <c r="D39453" s="1">
        <v>42087</v>
      </c>
      <c r="F39453">
        <v>1</v>
      </c>
      <c r="G39453">
        <v>25000</v>
      </c>
      <c r="H39453" t="s">
        <v>178</v>
      </c>
      <c r="J39453" t="s">
        <v>14</v>
      </c>
      <c r="K39453">
        <v>65</v>
      </c>
      <c r="L39453" t="s">
        <v>15</v>
      </c>
    </row>
    <row r="39454" spans="1:12">
      <c r="A39454" t="e">
        <f ca="1">E00251518518421</f>
        <v>#NAME?</v>
      </c>
      <c r="B39454">
        <v>293</v>
      </c>
      <c r="C39454" t="s">
        <v>25</v>
      </c>
      <c r="D39454" s="1">
        <v>42851</v>
      </c>
      <c r="F39454">
        <v>1</v>
      </c>
      <c r="G39454">
        <v>72670</v>
      </c>
      <c r="H39454" t="s">
        <v>223</v>
      </c>
      <c r="J39454" t="s">
        <v>14</v>
      </c>
      <c r="K39454">
        <v>64</v>
      </c>
      <c r="L39454" t="s">
        <v>15</v>
      </c>
    </row>
    <row r="39455" spans="1:12">
      <c r="A39455" t="e">
        <f ca="1">E00251614219321</f>
        <v>#NAME?</v>
      </c>
      <c r="B39455">
        <v>151</v>
      </c>
      <c r="C39455" t="s">
        <v>381</v>
      </c>
      <c r="D39455" s="1">
        <v>42473</v>
      </c>
      <c r="F39455">
        <v>2</v>
      </c>
      <c r="G39455">
        <v>30272</v>
      </c>
      <c r="H39455" t="s">
        <v>740</v>
      </c>
      <c r="J39455" t="s">
        <v>14</v>
      </c>
      <c r="K39455">
        <v>44</v>
      </c>
      <c r="L39455" t="s">
        <v>15</v>
      </c>
    </row>
    <row r="39456" spans="1:12">
      <c r="A39456" t="e">
        <f ca="1">E00251528938321</f>
        <v>#NAME?</v>
      </c>
      <c r="B39456">
        <v>291</v>
      </c>
      <c r="C39456" t="s">
        <v>160</v>
      </c>
      <c r="D39456" s="1">
        <v>42590</v>
      </c>
      <c r="F39456">
        <v>4</v>
      </c>
      <c r="G39456">
        <v>5859</v>
      </c>
      <c r="H39456" t="s">
        <v>607</v>
      </c>
      <c r="J39456" t="s">
        <v>14</v>
      </c>
      <c r="K39456">
        <v>57</v>
      </c>
      <c r="L39456" t="s">
        <v>15</v>
      </c>
    </row>
    <row r="39457" spans="1:12">
      <c r="A39457" t="e">
        <f ca="1">E00251528938321</f>
        <v>#NAME?</v>
      </c>
      <c r="B39457">
        <v>291</v>
      </c>
      <c r="C39457" t="s">
        <v>160</v>
      </c>
      <c r="D39457" s="1">
        <v>42599</v>
      </c>
      <c r="F39457">
        <v>1</v>
      </c>
      <c r="G39457">
        <v>539</v>
      </c>
      <c r="H39457" t="s">
        <v>379</v>
      </c>
      <c r="J39457" t="s">
        <v>14</v>
      </c>
      <c r="K39457">
        <v>57</v>
      </c>
      <c r="L39457" t="s">
        <v>15</v>
      </c>
    </row>
    <row r="39458" spans="1:12">
      <c r="A39458" t="e">
        <f ca="1">E00251510189121</f>
        <v>#NAME?</v>
      </c>
      <c r="B39458">
        <v>164</v>
      </c>
      <c r="C39458" t="s">
        <v>792</v>
      </c>
      <c r="D39458" s="1">
        <v>41169</v>
      </c>
      <c r="F39458">
        <v>2</v>
      </c>
      <c r="G39458">
        <v>9198</v>
      </c>
      <c r="H39458" t="s">
        <v>229</v>
      </c>
      <c r="J39458" t="s">
        <v>14</v>
      </c>
      <c r="K39458">
        <v>49</v>
      </c>
      <c r="L39458" t="s">
        <v>15</v>
      </c>
    </row>
    <row r="39459" spans="1:12">
      <c r="A39459" t="e">
        <f ca="1">E00251510189121</f>
        <v>#NAME?</v>
      </c>
      <c r="B39459">
        <v>164</v>
      </c>
      <c r="C39459" t="s">
        <v>792</v>
      </c>
      <c r="D39459" s="1">
        <v>42725</v>
      </c>
      <c r="F39459">
        <v>1</v>
      </c>
      <c r="G39459">
        <v>460</v>
      </c>
      <c r="H39459" t="s">
        <v>16</v>
      </c>
      <c r="J39459" t="s">
        <v>14</v>
      </c>
      <c r="K39459">
        <v>53</v>
      </c>
      <c r="L39459" t="s">
        <v>15</v>
      </c>
    </row>
    <row r="39460" spans="1:12">
      <c r="A39460" t="e">
        <f ca="1">E00251528608021</f>
        <v>#NAME?</v>
      </c>
      <c r="B39460">
        <v>695</v>
      </c>
      <c r="C39460" t="s">
        <v>257</v>
      </c>
      <c r="D39460" s="1">
        <v>40956</v>
      </c>
      <c r="F39460">
        <v>2</v>
      </c>
      <c r="G39460">
        <v>45989</v>
      </c>
      <c r="H39460" t="s">
        <v>974</v>
      </c>
      <c r="J39460" t="s">
        <v>14</v>
      </c>
      <c r="K39460">
        <v>43</v>
      </c>
      <c r="L39460" t="s">
        <v>15</v>
      </c>
    </row>
    <row r="39461" spans="1:12">
      <c r="A39461" t="e">
        <f ca="1">E00251528938321</f>
        <v>#NAME?</v>
      </c>
      <c r="B39461">
        <v>291</v>
      </c>
      <c r="C39461" t="s">
        <v>160</v>
      </c>
      <c r="D39461" s="1">
        <v>43003</v>
      </c>
      <c r="F39461">
        <v>4</v>
      </c>
      <c r="G39461">
        <v>4019</v>
      </c>
      <c r="H39461" t="s">
        <v>26</v>
      </c>
      <c r="J39461" t="s">
        <v>14</v>
      </c>
      <c r="K39461">
        <v>59</v>
      </c>
      <c r="L39461" t="s">
        <v>15</v>
      </c>
    </row>
    <row r="39462" spans="1:12">
      <c r="A39462" t="e">
        <f ca="1">E00251528938321</f>
        <v>#NAME?</v>
      </c>
      <c r="B39462">
        <v>4910</v>
      </c>
      <c r="C39462" t="s">
        <v>214</v>
      </c>
      <c r="D39462" s="1">
        <v>41812</v>
      </c>
      <c r="F39462">
        <v>1</v>
      </c>
      <c r="G39462">
        <v>7222</v>
      </c>
      <c r="H39462" t="s">
        <v>560</v>
      </c>
      <c r="J39462" t="s">
        <v>14</v>
      </c>
      <c r="K39462">
        <v>55</v>
      </c>
      <c r="L39462" t="s">
        <v>15</v>
      </c>
    </row>
    <row r="39463" spans="1:12">
      <c r="A39463" t="e">
        <f ca="1">E00251524952721</f>
        <v>#NAME?</v>
      </c>
      <c r="B39463">
        <v>437</v>
      </c>
      <c r="C39463" t="s">
        <v>216</v>
      </c>
      <c r="D39463" s="1">
        <v>43068</v>
      </c>
      <c r="F39463">
        <v>1</v>
      </c>
      <c r="G39463">
        <v>2750</v>
      </c>
      <c r="H39463" t="s">
        <v>114</v>
      </c>
      <c r="J39463" t="s">
        <v>14</v>
      </c>
      <c r="K39463">
        <v>52</v>
      </c>
      <c r="L39463" t="s">
        <v>15</v>
      </c>
    </row>
    <row r="39464" spans="1:12">
      <c r="A39464" t="e">
        <f ca="1">E00251429309821</f>
        <v>#NAME?</v>
      </c>
      <c r="B39464">
        <v>272</v>
      </c>
      <c r="C39464" t="s">
        <v>174</v>
      </c>
      <c r="D39464" s="1">
        <v>42755</v>
      </c>
      <c r="E39464">
        <v>2</v>
      </c>
      <c r="F39464">
        <v>4</v>
      </c>
      <c r="G39464">
        <v>2720</v>
      </c>
      <c r="H39464" t="s">
        <v>65</v>
      </c>
      <c r="J39464" t="s">
        <v>34</v>
      </c>
      <c r="K39464">
        <v>68</v>
      </c>
      <c r="L39464" t="s">
        <v>15</v>
      </c>
    </row>
    <row r="39465" spans="1:12">
      <c r="A39465" t="e">
        <f ca="1">E00251510189121</f>
        <v>#NAME?</v>
      </c>
      <c r="B39465">
        <v>164</v>
      </c>
      <c r="C39465" t="s">
        <v>792</v>
      </c>
      <c r="D39465" s="1">
        <v>43069</v>
      </c>
      <c r="F39465">
        <v>3</v>
      </c>
      <c r="G39465">
        <v>7506</v>
      </c>
      <c r="H39465" t="s">
        <v>539</v>
      </c>
      <c r="J39465" t="s">
        <v>14</v>
      </c>
      <c r="K39465">
        <v>54</v>
      </c>
      <c r="L39465" t="s">
        <v>15</v>
      </c>
    </row>
    <row r="39466" spans="1:12">
      <c r="A39466" t="e">
        <f ca="1">E00251619843321</f>
        <v>#NAME?</v>
      </c>
      <c r="B39466">
        <v>1273</v>
      </c>
      <c r="C39466" t="s">
        <v>28</v>
      </c>
      <c r="D39466" s="1">
        <v>42430</v>
      </c>
      <c r="F39466">
        <v>1</v>
      </c>
      <c r="G39466">
        <v>2720</v>
      </c>
      <c r="H39466" t="s">
        <v>65</v>
      </c>
      <c r="J39466" t="s">
        <v>14</v>
      </c>
      <c r="K39466">
        <v>52</v>
      </c>
      <c r="L39466" t="s">
        <v>15</v>
      </c>
    </row>
    <row r="39467" spans="1:12">
      <c r="A39467" t="e">
        <f ca="1">E00251512430021</f>
        <v>#NAME?</v>
      </c>
      <c r="B39467">
        <v>48</v>
      </c>
      <c r="C39467" t="s">
        <v>249</v>
      </c>
      <c r="D39467" s="1">
        <v>41340</v>
      </c>
      <c r="F39467">
        <v>4</v>
      </c>
      <c r="G39467">
        <v>78079</v>
      </c>
      <c r="H39467" t="s">
        <v>49</v>
      </c>
      <c r="J39467" t="s">
        <v>14</v>
      </c>
      <c r="K39467">
        <v>44</v>
      </c>
      <c r="L39467" t="s">
        <v>22</v>
      </c>
    </row>
    <row r="39468" spans="1:12">
      <c r="A39468" t="e">
        <f ca="1">E00251512430021</f>
        <v>#NAME?</v>
      </c>
      <c r="B39468">
        <v>48</v>
      </c>
      <c r="C39468" t="s">
        <v>249</v>
      </c>
      <c r="D39468" s="1">
        <v>41802</v>
      </c>
      <c r="F39468">
        <v>3</v>
      </c>
      <c r="G39468">
        <v>30000</v>
      </c>
      <c r="H39468" t="s">
        <v>144</v>
      </c>
      <c r="J39468" t="s">
        <v>14</v>
      </c>
      <c r="K39468">
        <v>46</v>
      </c>
      <c r="L39468" t="s">
        <v>15</v>
      </c>
    </row>
    <row r="39469" spans="1:12">
      <c r="A39469" t="e">
        <f ca="1">E00251512430021</f>
        <v>#NAME?</v>
      </c>
      <c r="B39469">
        <v>48</v>
      </c>
      <c r="C39469" t="s">
        <v>249</v>
      </c>
      <c r="D39469" s="1">
        <v>43007</v>
      </c>
      <c r="F39469">
        <v>3</v>
      </c>
      <c r="G39469">
        <v>7243</v>
      </c>
      <c r="H39469" t="s">
        <v>42</v>
      </c>
      <c r="J39469" t="s">
        <v>14</v>
      </c>
      <c r="K39469">
        <v>49</v>
      </c>
      <c r="L39469" t="s">
        <v>15</v>
      </c>
    </row>
    <row r="39470" spans="1:12">
      <c r="A39470" t="e">
        <f ca="1">E00251528608021</f>
        <v>#NAME?</v>
      </c>
      <c r="B39470">
        <v>695</v>
      </c>
      <c r="C39470" t="s">
        <v>257</v>
      </c>
      <c r="D39470" s="1">
        <v>42103</v>
      </c>
      <c r="F39470">
        <v>3</v>
      </c>
      <c r="G39470">
        <v>62989</v>
      </c>
      <c r="H39470" t="s">
        <v>440</v>
      </c>
      <c r="J39470" t="s">
        <v>14</v>
      </c>
      <c r="K39470">
        <v>46</v>
      </c>
      <c r="L39470" t="s">
        <v>15</v>
      </c>
    </row>
    <row r="39471" spans="1:12">
      <c r="A39471" t="e">
        <f ca="1">E00251528608021</f>
        <v>#NAME?</v>
      </c>
      <c r="B39471">
        <v>695</v>
      </c>
      <c r="C39471" t="s">
        <v>257</v>
      </c>
      <c r="D39471" s="1">
        <v>42172</v>
      </c>
      <c r="F39471">
        <v>2</v>
      </c>
      <c r="G39471">
        <v>62989</v>
      </c>
      <c r="H39471" t="s">
        <v>440</v>
      </c>
      <c r="J39471" t="s">
        <v>14</v>
      </c>
      <c r="K39471">
        <v>46</v>
      </c>
      <c r="L39471" t="s">
        <v>15</v>
      </c>
    </row>
    <row r="39472" spans="1:12">
      <c r="A39472" t="e">
        <f ca="1">E00251518518421</f>
        <v>#NAME?</v>
      </c>
      <c r="B39472">
        <v>293</v>
      </c>
      <c r="C39472" t="s">
        <v>25</v>
      </c>
      <c r="D39472" s="1">
        <v>42195</v>
      </c>
      <c r="F39472">
        <v>4</v>
      </c>
      <c r="G39472">
        <v>1739</v>
      </c>
      <c r="H39472" t="s">
        <v>110</v>
      </c>
      <c r="J39472" t="s">
        <v>14</v>
      </c>
      <c r="K39472">
        <v>62</v>
      </c>
      <c r="L39472" t="s">
        <v>15</v>
      </c>
    </row>
    <row r="39473" spans="1:12">
      <c r="A39473" t="e">
        <f ca="1">E00251518518421</f>
        <v>#NAME?</v>
      </c>
      <c r="B39473">
        <v>293</v>
      </c>
      <c r="C39473" t="s">
        <v>25</v>
      </c>
      <c r="D39473" s="1">
        <v>42614</v>
      </c>
      <c r="F39473">
        <v>1</v>
      </c>
      <c r="G39473">
        <v>5258</v>
      </c>
      <c r="H39473" t="s">
        <v>236</v>
      </c>
      <c r="J39473" t="s">
        <v>14</v>
      </c>
      <c r="K39473">
        <v>63</v>
      </c>
      <c r="L39473" t="s">
        <v>15</v>
      </c>
    </row>
    <row r="39474" spans="1:12">
      <c r="A39474" t="e">
        <f ca="1">E00251615086621</f>
        <v>#NAME?</v>
      </c>
      <c r="B39474">
        <v>47</v>
      </c>
      <c r="C39474" t="s">
        <v>494</v>
      </c>
      <c r="D39474" s="1">
        <v>42269</v>
      </c>
      <c r="F39474">
        <v>1</v>
      </c>
      <c r="G39474">
        <v>4019</v>
      </c>
      <c r="H39474" t="s">
        <v>26</v>
      </c>
      <c r="J39474" t="s">
        <v>14</v>
      </c>
      <c r="K39474">
        <v>55</v>
      </c>
      <c r="L39474" t="s">
        <v>15</v>
      </c>
    </row>
    <row r="39475" spans="1:12">
      <c r="A39475" t="e">
        <f ca="1">E00251615086621</f>
        <v>#NAME?</v>
      </c>
      <c r="B39475">
        <v>47</v>
      </c>
      <c r="C39475" t="s">
        <v>494</v>
      </c>
      <c r="D39475" s="1">
        <v>42569</v>
      </c>
      <c r="F39475">
        <v>2</v>
      </c>
      <c r="G39475">
        <v>4019</v>
      </c>
      <c r="H39475" t="s">
        <v>26</v>
      </c>
      <c r="J39475" t="s">
        <v>14</v>
      </c>
      <c r="K39475">
        <v>56</v>
      </c>
      <c r="L39475" t="s">
        <v>15</v>
      </c>
    </row>
    <row r="39476" spans="1:12">
      <c r="A39476" t="e">
        <f ca="1">E00251615086621</f>
        <v>#NAME?</v>
      </c>
      <c r="B39476">
        <v>47</v>
      </c>
      <c r="C39476" t="s">
        <v>494</v>
      </c>
      <c r="D39476" s="1">
        <v>42991</v>
      </c>
      <c r="F39476">
        <v>1</v>
      </c>
      <c r="G39476">
        <v>2890</v>
      </c>
      <c r="H39476" t="s">
        <v>699</v>
      </c>
      <c r="J39476" t="s">
        <v>14</v>
      </c>
      <c r="K39476">
        <v>57</v>
      </c>
      <c r="L39476" t="s">
        <v>15</v>
      </c>
    </row>
    <row r="39477" spans="1:12">
      <c r="A39477" t="e">
        <f ca="1">E00251516975021</f>
        <v>#NAME?</v>
      </c>
      <c r="B39477">
        <v>62</v>
      </c>
      <c r="C39477" t="s">
        <v>20</v>
      </c>
      <c r="D39477" s="1">
        <v>43047</v>
      </c>
      <c r="F39477">
        <v>1</v>
      </c>
      <c r="G39477">
        <v>3051</v>
      </c>
      <c r="H39477" t="s">
        <v>13</v>
      </c>
      <c r="J39477" t="s">
        <v>14</v>
      </c>
      <c r="K39477">
        <v>45</v>
      </c>
      <c r="L39477" t="s">
        <v>15</v>
      </c>
    </row>
    <row r="39478" spans="1:12">
      <c r="A39478" t="e">
        <f ca="1">E00251716444121</f>
        <v>#NAME?</v>
      </c>
      <c r="B39478">
        <v>438</v>
      </c>
      <c r="C39478" t="s">
        <v>474</v>
      </c>
      <c r="D39478" s="1">
        <v>41996</v>
      </c>
      <c r="F39478">
        <v>3</v>
      </c>
      <c r="G39478">
        <v>7873</v>
      </c>
      <c r="H39478" t="s">
        <v>103</v>
      </c>
      <c r="J39478" t="s">
        <v>14</v>
      </c>
      <c r="K39478">
        <v>55</v>
      </c>
      <c r="L39478" t="s">
        <v>22</v>
      </c>
    </row>
    <row r="39479" spans="1:12">
      <c r="A39479" t="e">
        <f ca="1">E00251716444121</f>
        <v>#NAME?</v>
      </c>
      <c r="B39479">
        <v>438</v>
      </c>
      <c r="C39479" t="s">
        <v>474</v>
      </c>
      <c r="D39479" s="1">
        <v>42073</v>
      </c>
      <c r="F39479">
        <v>2</v>
      </c>
      <c r="G39479">
        <v>53550</v>
      </c>
      <c r="H39479" t="s">
        <v>345</v>
      </c>
      <c r="J39479" t="s">
        <v>14</v>
      </c>
      <c r="K39479">
        <v>56</v>
      </c>
      <c r="L39479" t="s">
        <v>15</v>
      </c>
    </row>
    <row r="39480" spans="1:12">
      <c r="A39480" t="e">
        <f ca="1">E00251518518421</f>
        <v>#NAME?</v>
      </c>
      <c r="B39480">
        <v>293</v>
      </c>
      <c r="C39480" t="s">
        <v>25</v>
      </c>
      <c r="D39480" s="1">
        <v>43052</v>
      </c>
      <c r="F39480">
        <v>2</v>
      </c>
      <c r="G39480">
        <v>4019</v>
      </c>
      <c r="H39480" t="s">
        <v>26</v>
      </c>
      <c r="J39480" t="s">
        <v>14</v>
      </c>
      <c r="K39480">
        <v>64</v>
      </c>
      <c r="L39480" t="s">
        <v>15</v>
      </c>
    </row>
    <row r="39481" spans="1:12">
      <c r="A39481" t="e">
        <f ca="1">E00251528938321</f>
        <v>#NAME?</v>
      </c>
      <c r="B39481">
        <v>291</v>
      </c>
      <c r="C39481" t="s">
        <v>160</v>
      </c>
      <c r="D39481" s="1">
        <v>41233</v>
      </c>
      <c r="F39481">
        <v>1</v>
      </c>
      <c r="G39481">
        <v>27800</v>
      </c>
      <c r="H39481" t="s">
        <v>145</v>
      </c>
      <c r="J39481" t="s">
        <v>14</v>
      </c>
      <c r="K39481">
        <v>54</v>
      </c>
      <c r="L39481" t="s">
        <v>15</v>
      </c>
    </row>
    <row r="39482" spans="1:12">
      <c r="A39482" t="e">
        <f ca="1">E00251510693521</f>
        <v>#NAME?</v>
      </c>
      <c r="B39482">
        <v>154</v>
      </c>
      <c r="C39482" t="s">
        <v>533</v>
      </c>
      <c r="D39482" s="1">
        <v>42383</v>
      </c>
      <c r="F39482">
        <v>2</v>
      </c>
      <c r="G39482">
        <v>30748</v>
      </c>
      <c r="H39482" t="s">
        <v>50</v>
      </c>
      <c r="J39482" t="s">
        <v>14</v>
      </c>
      <c r="K39482">
        <v>50</v>
      </c>
      <c r="L39482" t="s">
        <v>15</v>
      </c>
    </row>
    <row r="39483" spans="1:12">
      <c r="A39483" t="e">
        <f ca="1">E00251524989521</f>
        <v>#NAME?</v>
      </c>
      <c r="B39483">
        <v>454</v>
      </c>
      <c r="C39483" t="s">
        <v>179</v>
      </c>
      <c r="D39483" s="1">
        <v>41065</v>
      </c>
      <c r="F39483">
        <v>2</v>
      </c>
      <c r="G39483">
        <v>49390</v>
      </c>
      <c r="H39483" t="s">
        <v>59</v>
      </c>
      <c r="J39483" t="s">
        <v>14</v>
      </c>
      <c r="K39483">
        <v>54</v>
      </c>
      <c r="L39483" t="s">
        <v>15</v>
      </c>
    </row>
    <row r="39484" spans="1:12">
      <c r="A39484" t="e">
        <f ca="1">E00251518518421</f>
        <v>#NAME?</v>
      </c>
      <c r="B39484">
        <v>293</v>
      </c>
      <c r="C39484" t="s">
        <v>25</v>
      </c>
      <c r="D39484" s="1">
        <v>43066</v>
      </c>
      <c r="F39484">
        <v>4</v>
      </c>
      <c r="G39484">
        <v>7906</v>
      </c>
      <c r="H39484" t="s">
        <v>173</v>
      </c>
      <c r="J39484" t="s">
        <v>14</v>
      </c>
      <c r="K39484">
        <v>64</v>
      </c>
      <c r="L39484" t="s">
        <v>22</v>
      </c>
    </row>
    <row r="39485" spans="1:12">
      <c r="A39485" t="e">
        <f ca="1">E00251512430021</f>
        <v>#NAME?</v>
      </c>
      <c r="B39485">
        <v>48</v>
      </c>
      <c r="C39485" t="s">
        <v>249</v>
      </c>
      <c r="D39485" s="1">
        <v>41309</v>
      </c>
      <c r="F39485">
        <v>2</v>
      </c>
      <c r="G39485">
        <v>78079</v>
      </c>
      <c r="H39485" t="s">
        <v>49</v>
      </c>
      <c r="J39485" t="s">
        <v>14</v>
      </c>
      <c r="K39485">
        <v>44</v>
      </c>
      <c r="L39485" t="s">
        <v>22</v>
      </c>
    </row>
    <row r="39486" spans="1:12">
      <c r="A39486" t="e">
        <f ca="1">E00251528938321</f>
        <v>#NAME?</v>
      </c>
      <c r="B39486">
        <v>291</v>
      </c>
      <c r="C39486" t="s">
        <v>160</v>
      </c>
      <c r="D39486" s="1">
        <v>41786</v>
      </c>
      <c r="F39486">
        <v>1</v>
      </c>
      <c r="G39486">
        <v>5859</v>
      </c>
      <c r="H39486" t="s">
        <v>607</v>
      </c>
      <c r="J39486" t="s">
        <v>14</v>
      </c>
      <c r="K39486">
        <v>55</v>
      </c>
      <c r="L39486" t="s">
        <v>15</v>
      </c>
    </row>
    <row r="39487" spans="1:12">
      <c r="A39487" t="e">
        <f ca="1">E00251429309821</f>
        <v>#NAME?</v>
      </c>
      <c r="B39487">
        <v>291</v>
      </c>
      <c r="C39487" t="s">
        <v>160</v>
      </c>
      <c r="D39487" s="1">
        <v>41940</v>
      </c>
      <c r="F39487">
        <v>2</v>
      </c>
      <c r="G39487">
        <v>4019</v>
      </c>
      <c r="H39487" t="s">
        <v>26</v>
      </c>
      <c r="J39487" t="s">
        <v>14</v>
      </c>
      <c r="K39487">
        <v>65</v>
      </c>
      <c r="L39487" t="s">
        <v>15</v>
      </c>
    </row>
    <row r="39488" spans="1:12">
      <c r="A39488" t="e">
        <f ca="1">E00251429309821</f>
        <v>#NAME?</v>
      </c>
      <c r="B39488">
        <v>291</v>
      </c>
      <c r="C39488" t="s">
        <v>160</v>
      </c>
      <c r="D39488" s="1">
        <v>42268</v>
      </c>
      <c r="F39488">
        <v>4</v>
      </c>
      <c r="G39488">
        <v>2729</v>
      </c>
      <c r="H39488" t="s">
        <v>115</v>
      </c>
      <c r="J39488" t="s">
        <v>14</v>
      </c>
      <c r="K39488">
        <v>66</v>
      </c>
      <c r="L39488" t="s">
        <v>15</v>
      </c>
    </row>
    <row r="39489" spans="1:12">
      <c r="A39489" t="e">
        <f ca="1">E00251429309821</f>
        <v>#NAME?</v>
      </c>
      <c r="B39489">
        <v>291</v>
      </c>
      <c r="C39489" t="s">
        <v>160</v>
      </c>
      <c r="D39489" s="1">
        <v>42800</v>
      </c>
      <c r="F39489">
        <v>4</v>
      </c>
      <c r="G39489">
        <v>60090</v>
      </c>
      <c r="H39489" t="s">
        <v>181</v>
      </c>
      <c r="J39489" t="s">
        <v>14</v>
      </c>
      <c r="K39489">
        <v>68</v>
      </c>
      <c r="L39489" t="s">
        <v>15</v>
      </c>
    </row>
    <row r="39490" spans="1:12">
      <c r="A39490" t="e">
        <f ca="1">E00251424800621</f>
        <v>#NAME?</v>
      </c>
      <c r="B39490">
        <v>108</v>
      </c>
      <c r="C39490" t="s">
        <v>481</v>
      </c>
      <c r="D39490" s="1">
        <v>41354</v>
      </c>
      <c r="F39490">
        <v>3</v>
      </c>
      <c r="G39490">
        <v>49390</v>
      </c>
      <c r="H39490" t="s">
        <v>59</v>
      </c>
      <c r="J39490" t="s">
        <v>14</v>
      </c>
      <c r="K39490">
        <v>47</v>
      </c>
      <c r="L39490" t="s">
        <v>15</v>
      </c>
    </row>
    <row r="39491" spans="1:12">
      <c r="A39491" t="e">
        <f ca="1">E00251615086621</f>
        <v>#NAME?</v>
      </c>
      <c r="B39491">
        <v>47</v>
      </c>
      <c r="C39491" t="s">
        <v>494</v>
      </c>
      <c r="D39491" s="1">
        <v>43068</v>
      </c>
      <c r="F39491">
        <v>2</v>
      </c>
      <c r="G39491">
        <v>496</v>
      </c>
      <c r="H39491" t="s">
        <v>190</v>
      </c>
      <c r="J39491" t="s">
        <v>14</v>
      </c>
      <c r="K39491">
        <v>57</v>
      </c>
      <c r="L39491" t="s">
        <v>15</v>
      </c>
    </row>
    <row r="39492" spans="1:12">
      <c r="A39492" t="e">
        <f ca="1">E00251615086621</f>
        <v>#NAME?</v>
      </c>
      <c r="B39492">
        <v>47</v>
      </c>
      <c r="C39492" t="s">
        <v>494</v>
      </c>
      <c r="D39492" s="1">
        <v>43068</v>
      </c>
      <c r="F39492">
        <v>4</v>
      </c>
      <c r="G39492">
        <v>7350</v>
      </c>
      <c r="H39492" t="s">
        <v>192</v>
      </c>
      <c r="J39492" t="s">
        <v>14</v>
      </c>
      <c r="K39492">
        <v>57</v>
      </c>
      <c r="L39492" t="s">
        <v>15</v>
      </c>
    </row>
    <row r="39493" spans="1:12">
      <c r="A39493" t="e">
        <f ca="1">E00251510189121</f>
        <v>#NAME?</v>
      </c>
      <c r="B39493">
        <v>164</v>
      </c>
      <c r="C39493" t="s">
        <v>792</v>
      </c>
      <c r="D39493" s="1">
        <v>41094</v>
      </c>
      <c r="F39493">
        <v>1</v>
      </c>
      <c r="G39493">
        <v>49390</v>
      </c>
      <c r="H39493" t="s">
        <v>59</v>
      </c>
      <c r="J39493" t="s">
        <v>14</v>
      </c>
      <c r="K39493">
        <v>49</v>
      </c>
      <c r="L39493" t="s">
        <v>15</v>
      </c>
    </row>
    <row r="39494" spans="1:12">
      <c r="A39494" t="e">
        <f ca="1">E00251528938321</f>
        <v>#NAME?</v>
      </c>
      <c r="B39494">
        <v>291</v>
      </c>
      <c r="C39494" t="s">
        <v>160</v>
      </c>
      <c r="D39494" s="1">
        <v>42053</v>
      </c>
      <c r="F39494">
        <v>1</v>
      </c>
      <c r="G39494">
        <v>4660</v>
      </c>
      <c r="H39494" t="s">
        <v>215</v>
      </c>
      <c r="J39494" t="s">
        <v>14</v>
      </c>
      <c r="K39494">
        <v>56</v>
      </c>
      <c r="L39494" t="s">
        <v>15</v>
      </c>
    </row>
    <row r="39495" spans="1:12">
      <c r="A39495" t="e">
        <f ca="1">E00251528938321</f>
        <v>#NAME?</v>
      </c>
      <c r="B39495">
        <v>291</v>
      </c>
      <c r="C39495" t="s">
        <v>160</v>
      </c>
      <c r="D39495" s="1">
        <v>42128</v>
      </c>
      <c r="F39495">
        <v>2</v>
      </c>
      <c r="G39495">
        <v>7906</v>
      </c>
      <c r="H39495" t="s">
        <v>173</v>
      </c>
      <c r="J39495" t="s">
        <v>14</v>
      </c>
      <c r="K39495">
        <v>56</v>
      </c>
      <c r="L39495" t="s">
        <v>22</v>
      </c>
    </row>
    <row r="39496" spans="1:12">
      <c r="A39496" t="e">
        <f ca="1">E00251528938321</f>
        <v>#NAME?</v>
      </c>
      <c r="B39496">
        <v>291</v>
      </c>
      <c r="C39496" t="s">
        <v>160</v>
      </c>
      <c r="D39496" s="1">
        <v>42283</v>
      </c>
      <c r="F39496">
        <v>1</v>
      </c>
      <c r="G39496">
        <v>7262</v>
      </c>
      <c r="H39496" t="s">
        <v>198</v>
      </c>
      <c r="J39496" t="s">
        <v>14</v>
      </c>
      <c r="K39496">
        <v>57</v>
      </c>
      <c r="L39496" t="s">
        <v>15</v>
      </c>
    </row>
    <row r="39497" spans="1:12">
      <c r="A39497" t="e">
        <f ca="1">E00251424821221</f>
        <v>#NAME?</v>
      </c>
      <c r="B39497">
        <v>122</v>
      </c>
      <c r="C39497" t="s">
        <v>522</v>
      </c>
      <c r="D39497" s="1">
        <v>42695</v>
      </c>
      <c r="F39497">
        <v>3</v>
      </c>
      <c r="G39497">
        <v>4019</v>
      </c>
      <c r="H39497" t="s">
        <v>26</v>
      </c>
      <c r="J39497" t="s">
        <v>14</v>
      </c>
      <c r="K39497">
        <v>60</v>
      </c>
      <c r="L39497" t="s">
        <v>15</v>
      </c>
    </row>
    <row r="39498" spans="1:12">
      <c r="A39498" t="e">
        <f ca="1">E00251424821221</f>
        <v>#NAME?</v>
      </c>
      <c r="B39498">
        <v>122</v>
      </c>
      <c r="C39498" t="s">
        <v>522</v>
      </c>
      <c r="D39498" s="1">
        <v>41456</v>
      </c>
      <c r="F39498">
        <v>1</v>
      </c>
      <c r="G39498">
        <v>30000</v>
      </c>
      <c r="H39498" t="s">
        <v>144</v>
      </c>
      <c r="J39498" t="s">
        <v>14</v>
      </c>
      <c r="K39498">
        <v>57</v>
      </c>
      <c r="L39498" t="s">
        <v>15</v>
      </c>
    </row>
    <row r="39499" spans="1:12">
      <c r="A39499" t="e">
        <f ca="1">E00251424821221</f>
        <v>#NAME?</v>
      </c>
      <c r="B39499">
        <v>122</v>
      </c>
      <c r="C39499" t="s">
        <v>522</v>
      </c>
      <c r="D39499" s="1">
        <v>42051</v>
      </c>
      <c r="F39499">
        <v>1</v>
      </c>
      <c r="G39499">
        <v>71595</v>
      </c>
      <c r="H39499" t="s">
        <v>672</v>
      </c>
      <c r="J39499" t="s">
        <v>14</v>
      </c>
      <c r="K39499">
        <v>58</v>
      </c>
      <c r="L39499" t="s">
        <v>15</v>
      </c>
    </row>
    <row r="39500" spans="1:12">
      <c r="A39500" t="e">
        <f ca="1">E00251619838921</f>
        <v>#NAME?</v>
      </c>
      <c r="B39500">
        <v>454</v>
      </c>
      <c r="C39500" t="s">
        <v>179</v>
      </c>
      <c r="D39500" s="1">
        <v>42726</v>
      </c>
      <c r="F39500">
        <v>2</v>
      </c>
      <c r="G39500">
        <v>3051</v>
      </c>
      <c r="H39500" t="s">
        <v>13</v>
      </c>
      <c r="J39500" t="s">
        <v>14</v>
      </c>
      <c r="K39500">
        <v>49</v>
      </c>
      <c r="L39500" t="s">
        <v>15</v>
      </c>
    </row>
    <row r="39501" spans="1:12">
      <c r="A39501" t="e">
        <f ca="1">E00251510189121</f>
        <v>#NAME?</v>
      </c>
      <c r="B39501">
        <v>164</v>
      </c>
      <c r="C39501" t="s">
        <v>792</v>
      </c>
      <c r="D39501" s="1">
        <v>41585</v>
      </c>
      <c r="F39501">
        <v>2</v>
      </c>
      <c r="G39501">
        <v>49390</v>
      </c>
      <c r="H39501" t="s">
        <v>59</v>
      </c>
      <c r="J39501" t="s">
        <v>14</v>
      </c>
      <c r="K39501">
        <v>50</v>
      </c>
      <c r="L39501" t="s">
        <v>15</v>
      </c>
    </row>
    <row r="39502" spans="1:12">
      <c r="A39502" t="e">
        <f ca="1">E00251510189121</f>
        <v>#NAME?</v>
      </c>
      <c r="B39502">
        <v>164</v>
      </c>
      <c r="C39502" t="s">
        <v>792</v>
      </c>
      <c r="D39502" s="1">
        <v>43042</v>
      </c>
      <c r="F39502">
        <v>1</v>
      </c>
      <c r="G39502">
        <v>7506</v>
      </c>
      <c r="H39502" t="s">
        <v>539</v>
      </c>
      <c r="J39502" t="s">
        <v>14</v>
      </c>
      <c r="K39502">
        <v>54</v>
      </c>
      <c r="L39502" t="s">
        <v>15</v>
      </c>
    </row>
    <row r="39503" spans="1:12">
      <c r="A39503" t="e">
        <f ca="1">E00251510737521</f>
        <v>#NAME?</v>
      </c>
      <c r="B39503">
        <v>122</v>
      </c>
      <c r="C39503" t="s">
        <v>522</v>
      </c>
      <c r="D39503" s="1">
        <v>41442</v>
      </c>
      <c r="F39503">
        <v>2</v>
      </c>
      <c r="G39503">
        <v>4019</v>
      </c>
      <c r="H39503" t="s">
        <v>26</v>
      </c>
      <c r="J39503" t="s">
        <v>14</v>
      </c>
      <c r="K39503">
        <v>63</v>
      </c>
      <c r="L39503" t="s">
        <v>15</v>
      </c>
    </row>
    <row r="39504" spans="1:12">
      <c r="A39504" t="e">
        <f ca="1">E00251510737521</f>
        <v>#NAME?</v>
      </c>
      <c r="B39504">
        <v>122</v>
      </c>
      <c r="C39504" t="s">
        <v>522</v>
      </c>
      <c r="D39504" s="1">
        <v>42153</v>
      </c>
      <c r="F39504">
        <v>1</v>
      </c>
      <c r="G39504">
        <v>25000</v>
      </c>
      <c r="H39504" t="s">
        <v>178</v>
      </c>
      <c r="J39504" t="s">
        <v>14</v>
      </c>
      <c r="K39504">
        <v>65</v>
      </c>
      <c r="L39504" t="s">
        <v>15</v>
      </c>
    </row>
    <row r="39505" spans="1:12">
      <c r="A39505" t="e">
        <f ca="1">E00251510737521</f>
        <v>#NAME?</v>
      </c>
      <c r="B39505">
        <v>122</v>
      </c>
      <c r="C39505" t="s">
        <v>522</v>
      </c>
      <c r="D39505" s="1">
        <v>41169</v>
      </c>
      <c r="F39505">
        <v>4</v>
      </c>
      <c r="G39505">
        <v>5693</v>
      </c>
      <c r="H39505" t="s">
        <v>358</v>
      </c>
      <c r="J39505" t="s">
        <v>14</v>
      </c>
      <c r="K39505">
        <v>62</v>
      </c>
      <c r="L39505" t="s">
        <v>15</v>
      </c>
    </row>
    <row r="39506" spans="1:12">
      <c r="A39506" t="e">
        <f ca="1">E00251424821221</f>
        <v>#NAME?</v>
      </c>
      <c r="B39506">
        <v>122</v>
      </c>
      <c r="C39506" t="s">
        <v>522</v>
      </c>
      <c r="D39506" s="1">
        <v>41116</v>
      </c>
      <c r="F39506">
        <v>2</v>
      </c>
      <c r="G39506">
        <v>25000</v>
      </c>
      <c r="H39506" t="s">
        <v>178</v>
      </c>
      <c r="J39506" t="s">
        <v>14</v>
      </c>
      <c r="K39506">
        <v>56</v>
      </c>
      <c r="L39506" t="s">
        <v>15</v>
      </c>
    </row>
    <row r="39507" spans="1:12">
      <c r="A39507" t="e">
        <f ca="1">E00251424821221</f>
        <v>#NAME?</v>
      </c>
      <c r="B39507">
        <v>122</v>
      </c>
      <c r="C39507" t="s">
        <v>522</v>
      </c>
      <c r="D39507" s="1">
        <v>41270</v>
      </c>
      <c r="F39507">
        <v>2</v>
      </c>
      <c r="G39507">
        <v>3804</v>
      </c>
      <c r="H39507" t="s">
        <v>71</v>
      </c>
      <c r="J39507" t="s">
        <v>14</v>
      </c>
      <c r="K39507">
        <v>56</v>
      </c>
      <c r="L39507" t="s">
        <v>15</v>
      </c>
    </row>
    <row r="39508" spans="1:12">
      <c r="A39508" t="e">
        <f ca="1">E00251424821221</f>
        <v>#NAME?</v>
      </c>
      <c r="B39508">
        <v>122</v>
      </c>
      <c r="C39508" t="s">
        <v>522</v>
      </c>
      <c r="D39508" s="1">
        <v>41116</v>
      </c>
      <c r="F39508">
        <v>3</v>
      </c>
      <c r="G39508">
        <v>4019</v>
      </c>
      <c r="H39508" t="s">
        <v>26</v>
      </c>
      <c r="J39508" t="s">
        <v>14</v>
      </c>
      <c r="K39508">
        <v>56</v>
      </c>
      <c r="L39508" t="s">
        <v>15</v>
      </c>
    </row>
    <row r="39509" spans="1:12">
      <c r="A39509" t="e">
        <f ca="1">E00251615086621</f>
        <v>#NAME?</v>
      </c>
      <c r="B39509">
        <v>47</v>
      </c>
      <c r="C39509" t="s">
        <v>494</v>
      </c>
      <c r="D39509" s="1">
        <v>42114</v>
      </c>
      <c r="F39509">
        <v>4</v>
      </c>
      <c r="G39509">
        <v>4019</v>
      </c>
      <c r="H39509" t="s">
        <v>26</v>
      </c>
      <c r="J39509" t="s">
        <v>14</v>
      </c>
      <c r="K39509">
        <v>54</v>
      </c>
      <c r="L39509" t="s">
        <v>15</v>
      </c>
    </row>
    <row r="39510" spans="1:12">
      <c r="A39510" t="e">
        <f ca="1">E00251518582921</f>
        <v>#NAME?</v>
      </c>
      <c r="B39510">
        <v>275</v>
      </c>
      <c r="C39510" t="s">
        <v>444</v>
      </c>
      <c r="D39510" s="1">
        <v>42263</v>
      </c>
      <c r="F39510">
        <v>1</v>
      </c>
      <c r="G39510">
        <v>8442</v>
      </c>
      <c r="H39510" t="s">
        <v>735</v>
      </c>
      <c r="J39510" t="s">
        <v>14</v>
      </c>
      <c r="K39510">
        <v>51</v>
      </c>
      <c r="L39510" t="s">
        <v>15</v>
      </c>
    </row>
    <row r="39511" spans="1:12">
      <c r="A39511" t="e">
        <f ca="1">E00251510693521</f>
        <v>#NAME?</v>
      </c>
      <c r="B39511">
        <v>4878</v>
      </c>
      <c r="C39511" t="s">
        <v>909</v>
      </c>
      <c r="D39511" s="1">
        <v>42522</v>
      </c>
      <c r="F39511">
        <v>1</v>
      </c>
      <c r="G39511">
        <v>37200</v>
      </c>
      <c r="H39511" t="s">
        <v>619</v>
      </c>
      <c r="I39511" t="s">
        <v>148</v>
      </c>
      <c r="J39511" t="s">
        <v>57</v>
      </c>
      <c r="K39511">
        <v>50</v>
      </c>
      <c r="L39511" t="s">
        <v>15</v>
      </c>
    </row>
    <row r="39512" spans="1:12">
      <c r="A39512" t="e">
        <f ca="1">E00251528608021</f>
        <v>#NAME?</v>
      </c>
      <c r="B39512">
        <v>695</v>
      </c>
      <c r="C39512" t="s">
        <v>257</v>
      </c>
      <c r="D39512" s="1">
        <v>42145</v>
      </c>
      <c r="F39512">
        <v>1</v>
      </c>
      <c r="G39512">
        <v>46619</v>
      </c>
      <c r="H39512" t="s">
        <v>182</v>
      </c>
      <c r="J39512" t="s">
        <v>14</v>
      </c>
      <c r="K39512">
        <v>46</v>
      </c>
      <c r="L39512" t="s">
        <v>15</v>
      </c>
    </row>
    <row r="39513" spans="1:12">
      <c r="A39513" t="e">
        <f ca="1">E00251528608021</f>
        <v>#NAME?</v>
      </c>
      <c r="B39513">
        <v>695</v>
      </c>
      <c r="C39513" t="s">
        <v>257</v>
      </c>
      <c r="D39513" s="1">
        <v>42172</v>
      </c>
      <c r="F39513">
        <v>3</v>
      </c>
      <c r="G39513">
        <v>73390</v>
      </c>
      <c r="H39513" t="s">
        <v>66</v>
      </c>
      <c r="J39513" t="s">
        <v>14</v>
      </c>
      <c r="K39513">
        <v>46</v>
      </c>
      <c r="L39513" t="s">
        <v>15</v>
      </c>
    </row>
    <row r="39514" spans="1:12">
      <c r="A39514" t="e">
        <f ca="1">E00251528608021</f>
        <v>#NAME?</v>
      </c>
      <c r="B39514">
        <v>695</v>
      </c>
      <c r="C39514" t="s">
        <v>257</v>
      </c>
      <c r="D39514" s="1">
        <v>42250</v>
      </c>
      <c r="F39514">
        <v>1</v>
      </c>
      <c r="G39514">
        <v>27800</v>
      </c>
      <c r="H39514" t="s">
        <v>145</v>
      </c>
      <c r="J39514" t="s">
        <v>14</v>
      </c>
      <c r="K39514">
        <v>46</v>
      </c>
      <c r="L39514" t="s">
        <v>15</v>
      </c>
    </row>
    <row r="39515" spans="1:12">
      <c r="A39515" t="e">
        <f ca="1">E00251429251821</f>
        <v>#NAME?</v>
      </c>
      <c r="B39515">
        <v>290</v>
      </c>
      <c r="C39515" t="s">
        <v>449</v>
      </c>
      <c r="D39515" s="1">
        <v>40953</v>
      </c>
      <c r="F39515">
        <v>1</v>
      </c>
      <c r="G39515">
        <v>46619</v>
      </c>
      <c r="H39515" t="s">
        <v>182</v>
      </c>
      <c r="J39515" t="s">
        <v>14</v>
      </c>
      <c r="K39515">
        <v>51</v>
      </c>
      <c r="L39515" t="s">
        <v>15</v>
      </c>
    </row>
    <row r="39516" spans="1:12">
      <c r="A39516" t="e">
        <f ca="1">E00251510737521</f>
        <v>#NAME?</v>
      </c>
      <c r="B39516">
        <v>122</v>
      </c>
      <c r="C39516" t="s">
        <v>522</v>
      </c>
      <c r="D39516" s="1">
        <v>41515</v>
      </c>
      <c r="F39516">
        <v>3</v>
      </c>
      <c r="G39516">
        <v>40390</v>
      </c>
      <c r="H39516" t="s">
        <v>624</v>
      </c>
      <c r="J39516" t="s">
        <v>14</v>
      </c>
      <c r="K39516">
        <v>63</v>
      </c>
      <c r="L39516" t="s">
        <v>15</v>
      </c>
    </row>
    <row r="39517" spans="1:12">
      <c r="A39517" t="e">
        <f ca="1">E00251424821221</f>
        <v>#NAME?</v>
      </c>
      <c r="B39517">
        <v>122</v>
      </c>
      <c r="C39517" t="s">
        <v>522</v>
      </c>
      <c r="D39517" s="1">
        <v>41450</v>
      </c>
      <c r="F39517">
        <v>1</v>
      </c>
      <c r="G39517">
        <v>30000</v>
      </c>
      <c r="H39517" t="s">
        <v>144</v>
      </c>
      <c r="J39517" t="s">
        <v>14</v>
      </c>
      <c r="K39517">
        <v>57</v>
      </c>
      <c r="L39517" t="s">
        <v>15</v>
      </c>
    </row>
    <row r="39518" spans="1:12">
      <c r="A39518" t="e">
        <f ca="1">E00251424800621</f>
        <v>#NAME?</v>
      </c>
      <c r="B39518">
        <v>108</v>
      </c>
      <c r="C39518" t="s">
        <v>481</v>
      </c>
      <c r="D39518" s="1">
        <v>41221</v>
      </c>
      <c r="F39518">
        <v>1</v>
      </c>
      <c r="G39518">
        <v>49390</v>
      </c>
      <c r="H39518" t="s">
        <v>59</v>
      </c>
      <c r="J39518" t="s">
        <v>14</v>
      </c>
      <c r="K39518">
        <v>46</v>
      </c>
      <c r="L39518" t="s">
        <v>15</v>
      </c>
    </row>
    <row r="39519" spans="1:12">
      <c r="A39519" t="e">
        <f ca="1">E00251510189121</f>
        <v>#NAME?</v>
      </c>
      <c r="B39519">
        <v>3436</v>
      </c>
      <c r="C39519" t="s">
        <v>1474</v>
      </c>
      <c r="D39519" s="1">
        <v>42189</v>
      </c>
      <c r="F39519">
        <v>1</v>
      </c>
      <c r="G39519">
        <v>7243</v>
      </c>
      <c r="H39519" t="s">
        <v>42</v>
      </c>
      <c r="J39519" t="s">
        <v>14</v>
      </c>
      <c r="K39519">
        <v>52</v>
      </c>
      <c r="L39519" t="s">
        <v>15</v>
      </c>
    </row>
    <row r="39520" spans="1:12">
      <c r="A39520" t="e">
        <f ca="1">E00251529478021</f>
        <v>#NAME?</v>
      </c>
      <c r="B39520">
        <v>151</v>
      </c>
      <c r="C39520" t="s">
        <v>381</v>
      </c>
      <c r="D39520" s="1">
        <v>41758</v>
      </c>
      <c r="F39520">
        <v>2</v>
      </c>
      <c r="G39520">
        <v>79029</v>
      </c>
      <c r="H39520" t="s">
        <v>21</v>
      </c>
      <c r="J39520" t="s">
        <v>14</v>
      </c>
      <c r="K39520">
        <v>58</v>
      </c>
      <c r="L39520" t="s">
        <v>22</v>
      </c>
    </row>
    <row r="39521" spans="1:12">
      <c r="A39521" t="e">
        <f ca="1">E00251429251821</f>
        <v>#NAME?</v>
      </c>
      <c r="B39521">
        <v>290</v>
      </c>
      <c r="C39521" t="s">
        <v>449</v>
      </c>
      <c r="D39521" s="1">
        <v>41124</v>
      </c>
      <c r="F39521">
        <v>5</v>
      </c>
      <c r="G39521">
        <v>4619</v>
      </c>
      <c r="H39521" t="s">
        <v>613</v>
      </c>
      <c r="J39521" t="s">
        <v>14</v>
      </c>
      <c r="K39521">
        <v>52</v>
      </c>
      <c r="L39521" t="s">
        <v>15</v>
      </c>
    </row>
    <row r="39522" spans="1:12">
      <c r="A39522" t="e">
        <f ca="1">E00251528938321</f>
        <v>#NAME?</v>
      </c>
      <c r="B39522">
        <v>291</v>
      </c>
      <c r="C39522" t="s">
        <v>160</v>
      </c>
      <c r="D39522" s="1">
        <v>41309</v>
      </c>
      <c r="F39522">
        <v>1</v>
      </c>
      <c r="G39522">
        <v>78057</v>
      </c>
      <c r="H39522" t="s">
        <v>140</v>
      </c>
      <c r="J39522" t="s">
        <v>14</v>
      </c>
      <c r="K39522">
        <v>54</v>
      </c>
      <c r="L39522" t="s">
        <v>22</v>
      </c>
    </row>
    <row r="39523" spans="1:12">
      <c r="A39523" t="e">
        <f ca="1">E00251429251821</f>
        <v>#NAME?</v>
      </c>
      <c r="B39523">
        <v>290</v>
      </c>
      <c r="C39523" t="s">
        <v>449</v>
      </c>
      <c r="D39523" s="1">
        <v>42531</v>
      </c>
      <c r="F39523">
        <v>3</v>
      </c>
      <c r="G39523">
        <v>43391</v>
      </c>
      <c r="H39523" t="s">
        <v>810</v>
      </c>
      <c r="J39523" t="s">
        <v>14</v>
      </c>
      <c r="K39523">
        <v>56</v>
      </c>
      <c r="L39523" t="s">
        <v>15</v>
      </c>
    </row>
    <row r="39524" spans="1:12">
      <c r="A39524" t="e">
        <f ca="1">E00251528938321</f>
        <v>#NAME?</v>
      </c>
      <c r="B39524">
        <v>291</v>
      </c>
      <c r="C39524" t="s">
        <v>160</v>
      </c>
      <c r="D39524" s="1">
        <v>42489</v>
      </c>
      <c r="F39524">
        <v>2</v>
      </c>
      <c r="G39524">
        <v>496</v>
      </c>
      <c r="H39524" t="s">
        <v>190</v>
      </c>
      <c r="J39524" t="s">
        <v>14</v>
      </c>
      <c r="K39524">
        <v>57</v>
      </c>
      <c r="L39524" t="s">
        <v>15</v>
      </c>
    </row>
    <row r="39525" spans="1:12">
      <c r="A39525" t="e">
        <f ca="1">E00251531497221</f>
        <v>#NAME?</v>
      </c>
      <c r="B39525">
        <v>729</v>
      </c>
      <c r="C39525" t="s">
        <v>68</v>
      </c>
      <c r="D39525" s="1">
        <v>42757</v>
      </c>
      <c r="E39525">
        <v>3</v>
      </c>
      <c r="F39525">
        <v>1</v>
      </c>
      <c r="G39525">
        <v>99641</v>
      </c>
      <c r="H39525" t="s">
        <v>1254</v>
      </c>
      <c r="J39525" t="s">
        <v>34</v>
      </c>
      <c r="K39525">
        <v>65</v>
      </c>
      <c r="L39525" t="s">
        <v>15</v>
      </c>
    </row>
    <row r="39526" spans="1:12">
      <c r="A39526" t="e">
        <f ca="1">E00251531497221</f>
        <v>#NAME?</v>
      </c>
      <c r="B39526">
        <v>1786</v>
      </c>
      <c r="C39526" t="s">
        <v>37</v>
      </c>
      <c r="D39526" s="1">
        <v>42513</v>
      </c>
      <c r="F39526">
        <v>1</v>
      </c>
      <c r="G39526">
        <v>9929</v>
      </c>
      <c r="H39526" t="s">
        <v>1395</v>
      </c>
      <c r="J39526" t="s">
        <v>14</v>
      </c>
      <c r="K39526">
        <v>65</v>
      </c>
      <c r="L39526" t="s">
        <v>15</v>
      </c>
    </row>
    <row r="39527" spans="1:12">
      <c r="A39527" t="e">
        <f ca="1">E00251531497221</f>
        <v>#NAME?</v>
      </c>
      <c r="B39527">
        <v>1786</v>
      </c>
      <c r="C39527" t="s">
        <v>37</v>
      </c>
      <c r="D39527" s="1">
        <v>41166</v>
      </c>
      <c r="F39527">
        <v>1</v>
      </c>
      <c r="G39527">
        <v>30000</v>
      </c>
      <c r="H39527" t="s">
        <v>144</v>
      </c>
      <c r="J39527" t="s">
        <v>14</v>
      </c>
      <c r="K39527">
        <v>61</v>
      </c>
      <c r="L39527" t="s">
        <v>15</v>
      </c>
    </row>
    <row r="39528" spans="1:12">
      <c r="A39528" t="e">
        <f ca="1">E00251429728821</f>
        <v>#NAME?</v>
      </c>
      <c r="B39528">
        <v>165</v>
      </c>
      <c r="C39528" t="s">
        <v>461</v>
      </c>
      <c r="D39528" s="1">
        <v>42972</v>
      </c>
      <c r="F39528">
        <v>1</v>
      </c>
      <c r="G39528">
        <v>2169</v>
      </c>
      <c r="H39528" t="s">
        <v>40</v>
      </c>
      <c r="J39528" t="s">
        <v>14</v>
      </c>
      <c r="K39528">
        <v>62</v>
      </c>
      <c r="L39528" t="s">
        <v>15</v>
      </c>
    </row>
    <row r="39529" spans="1:12">
      <c r="A39529" t="e">
        <f ca="1">E00251533631121</f>
        <v>#NAME?</v>
      </c>
      <c r="B39529">
        <v>104</v>
      </c>
      <c r="C39529" t="s">
        <v>88</v>
      </c>
      <c r="D39529" s="1">
        <v>41393</v>
      </c>
      <c r="F39529">
        <v>1</v>
      </c>
      <c r="G39529">
        <v>5589</v>
      </c>
      <c r="H39529" t="s">
        <v>152</v>
      </c>
      <c r="J39529" t="s">
        <v>14</v>
      </c>
      <c r="K39529">
        <v>44</v>
      </c>
      <c r="L39529" t="s">
        <v>15</v>
      </c>
    </row>
    <row r="39530" spans="1:12">
      <c r="A39530" t="e">
        <f ca="1">E00251529478021</f>
        <v>#NAME?</v>
      </c>
      <c r="B39530">
        <v>151</v>
      </c>
      <c r="C39530" t="s">
        <v>381</v>
      </c>
      <c r="D39530" s="1">
        <v>42439</v>
      </c>
      <c r="F39530">
        <v>1</v>
      </c>
      <c r="G39530">
        <v>25000</v>
      </c>
      <c r="H39530" t="s">
        <v>178</v>
      </c>
      <c r="J39530" t="s">
        <v>14</v>
      </c>
      <c r="K39530">
        <v>60</v>
      </c>
      <c r="L39530" t="s">
        <v>15</v>
      </c>
    </row>
    <row r="39531" spans="1:12">
      <c r="A39531" t="e">
        <f ca="1">E00251529478021</f>
        <v>#NAME?</v>
      </c>
      <c r="B39531">
        <v>151</v>
      </c>
      <c r="C39531" t="s">
        <v>381</v>
      </c>
      <c r="D39531" s="1">
        <v>42755</v>
      </c>
      <c r="F39531">
        <v>3</v>
      </c>
      <c r="G39531">
        <v>2720</v>
      </c>
      <c r="H39531" t="s">
        <v>65</v>
      </c>
      <c r="J39531" t="s">
        <v>14</v>
      </c>
      <c r="K39531">
        <v>60</v>
      </c>
      <c r="L39531" t="s">
        <v>15</v>
      </c>
    </row>
    <row r="39532" spans="1:12">
      <c r="A39532" t="e">
        <f ca="1">E00251529478021</f>
        <v>#NAME?</v>
      </c>
      <c r="B39532">
        <v>151</v>
      </c>
      <c r="C39532" t="s">
        <v>381</v>
      </c>
      <c r="D39532" s="1">
        <v>42863</v>
      </c>
      <c r="F39532">
        <v>2</v>
      </c>
      <c r="G39532">
        <v>4019</v>
      </c>
      <c r="H39532" t="s">
        <v>26</v>
      </c>
      <c r="J39532" t="s">
        <v>14</v>
      </c>
      <c r="K39532">
        <v>61</v>
      </c>
      <c r="L39532" t="s">
        <v>15</v>
      </c>
    </row>
    <row r="39533" spans="1:12">
      <c r="A39533" t="e">
        <f ca="1">E00251514152121</f>
        <v>#NAME?</v>
      </c>
      <c r="B39533">
        <v>703</v>
      </c>
      <c r="C39533" t="s">
        <v>305</v>
      </c>
      <c r="D39533" s="1">
        <v>42689</v>
      </c>
      <c r="F39533">
        <v>1</v>
      </c>
      <c r="G39533">
        <v>73300</v>
      </c>
      <c r="H39533" t="s">
        <v>86</v>
      </c>
      <c r="J39533" t="s">
        <v>14</v>
      </c>
      <c r="K39533">
        <v>59</v>
      </c>
      <c r="L39533" t="s">
        <v>15</v>
      </c>
    </row>
    <row r="39534" spans="1:12">
      <c r="A39534" t="e">
        <f ca="1">E00251514152121</f>
        <v>#NAME?</v>
      </c>
      <c r="B39534">
        <v>703</v>
      </c>
      <c r="C39534" t="s">
        <v>305</v>
      </c>
      <c r="D39534" s="1">
        <v>42803</v>
      </c>
      <c r="F39534">
        <v>3</v>
      </c>
      <c r="G39534">
        <v>3004</v>
      </c>
      <c r="H39534" t="s">
        <v>104</v>
      </c>
      <c r="J39534" t="s">
        <v>14</v>
      </c>
      <c r="K39534">
        <v>60</v>
      </c>
      <c r="L39534" t="s">
        <v>15</v>
      </c>
    </row>
    <row r="39535" spans="1:12">
      <c r="A39535" t="e">
        <f ca="1">E00251533153821</f>
        <v>#NAME?</v>
      </c>
      <c r="B39535">
        <v>467</v>
      </c>
      <c r="C39535" t="s">
        <v>232</v>
      </c>
      <c r="D39535" s="1">
        <v>42062</v>
      </c>
      <c r="F39535">
        <v>1</v>
      </c>
      <c r="G39535">
        <v>46619</v>
      </c>
      <c r="H39535" t="s">
        <v>182</v>
      </c>
      <c r="J39535" t="s">
        <v>14</v>
      </c>
      <c r="K39535">
        <v>59</v>
      </c>
      <c r="L39535" t="s">
        <v>15</v>
      </c>
    </row>
    <row r="39536" spans="1:12">
      <c r="A39536" t="e">
        <f ca="1">E00251615815321</f>
        <v>#NAME?</v>
      </c>
      <c r="B39536">
        <v>500</v>
      </c>
      <c r="C39536" t="s">
        <v>161</v>
      </c>
      <c r="D39536" s="1">
        <v>43007</v>
      </c>
      <c r="F39536">
        <v>3</v>
      </c>
      <c r="G39536">
        <v>27800</v>
      </c>
      <c r="H39536" t="s">
        <v>145</v>
      </c>
      <c r="J39536" t="s">
        <v>14</v>
      </c>
      <c r="K39536">
        <v>60</v>
      </c>
      <c r="L39536" t="s">
        <v>15</v>
      </c>
    </row>
    <row r="39537" spans="1:12">
      <c r="A39537" t="e">
        <f ca="1">E00251429728821</f>
        <v>#NAME?</v>
      </c>
      <c r="B39537">
        <v>165</v>
      </c>
      <c r="C39537" t="s">
        <v>461</v>
      </c>
      <c r="D39537" s="1">
        <v>42972</v>
      </c>
      <c r="F39537">
        <v>2</v>
      </c>
      <c r="G39537">
        <v>7822</v>
      </c>
      <c r="H39537" t="s">
        <v>495</v>
      </c>
      <c r="J39537" t="s">
        <v>14</v>
      </c>
      <c r="K39537">
        <v>62</v>
      </c>
      <c r="L39537" t="s">
        <v>22</v>
      </c>
    </row>
    <row r="39538" spans="1:12">
      <c r="A39538" t="e">
        <f ca="1">E00251617240821</f>
        <v>#NAME?</v>
      </c>
      <c r="B39538">
        <v>469</v>
      </c>
      <c r="C39538" t="s">
        <v>30</v>
      </c>
      <c r="D39538" s="1">
        <v>42620</v>
      </c>
      <c r="F39538">
        <v>1</v>
      </c>
      <c r="G39538">
        <v>38023</v>
      </c>
      <c r="H39538" t="s">
        <v>17</v>
      </c>
      <c r="J39538" t="s">
        <v>14</v>
      </c>
      <c r="K39538">
        <v>46</v>
      </c>
      <c r="L39538" t="s">
        <v>15</v>
      </c>
    </row>
    <row r="39539" spans="1:12">
      <c r="A39539" t="e">
        <f ca="1">E00251429212121</f>
        <v>#NAME?</v>
      </c>
      <c r="B39539">
        <v>695</v>
      </c>
      <c r="C39539" t="s">
        <v>257</v>
      </c>
      <c r="D39539" s="1">
        <v>41421</v>
      </c>
      <c r="F39539">
        <v>1</v>
      </c>
      <c r="G39539">
        <v>5369</v>
      </c>
      <c r="H39539" t="s">
        <v>253</v>
      </c>
      <c r="J39539" t="s">
        <v>14</v>
      </c>
      <c r="K39539">
        <v>40</v>
      </c>
      <c r="L39539" t="s">
        <v>15</v>
      </c>
    </row>
    <row r="39540" spans="1:12">
      <c r="A39540" t="e">
        <f ca="1">E00251439765421</f>
        <v>#NAME?</v>
      </c>
      <c r="B39540">
        <v>1325</v>
      </c>
      <c r="C39540" t="s">
        <v>605</v>
      </c>
      <c r="D39540" s="1">
        <v>41170</v>
      </c>
      <c r="F39540">
        <v>1</v>
      </c>
      <c r="G39540">
        <v>78079</v>
      </c>
      <c r="H39540" t="s">
        <v>49</v>
      </c>
      <c r="J39540" t="s">
        <v>14</v>
      </c>
      <c r="K39540">
        <v>55</v>
      </c>
      <c r="L39540" t="s">
        <v>22</v>
      </c>
    </row>
    <row r="39541" spans="1:12">
      <c r="A39541" t="e">
        <f ca="1">E00251439765421</f>
        <v>#NAME?</v>
      </c>
      <c r="B39541">
        <v>1325</v>
      </c>
      <c r="C39541" t="s">
        <v>605</v>
      </c>
      <c r="D39541" s="1">
        <v>41726</v>
      </c>
      <c r="F39541">
        <v>3</v>
      </c>
      <c r="G39541">
        <v>5369</v>
      </c>
      <c r="H39541" t="s">
        <v>253</v>
      </c>
      <c r="J39541" t="s">
        <v>14</v>
      </c>
      <c r="K39541">
        <v>56</v>
      </c>
      <c r="L39541" t="s">
        <v>15</v>
      </c>
    </row>
    <row r="39542" spans="1:12">
      <c r="A39542" t="e">
        <f ca="1">E00251514273221</f>
        <v>#NAME?</v>
      </c>
      <c r="B39542">
        <v>299</v>
      </c>
      <c r="C39542" t="s">
        <v>729</v>
      </c>
      <c r="D39542" s="1">
        <v>41360</v>
      </c>
      <c r="F39542">
        <v>2</v>
      </c>
      <c r="G39542">
        <v>4619</v>
      </c>
      <c r="H39542" t="s">
        <v>613</v>
      </c>
      <c r="J39542" t="s">
        <v>14</v>
      </c>
      <c r="K39542">
        <v>54</v>
      </c>
      <c r="L39542" t="s">
        <v>15</v>
      </c>
    </row>
    <row r="39543" spans="1:12">
      <c r="A39543" t="e">
        <f ca="1">E00251514273221</f>
        <v>#NAME?</v>
      </c>
      <c r="B39543">
        <v>299</v>
      </c>
      <c r="C39543" t="s">
        <v>729</v>
      </c>
      <c r="D39543" s="1">
        <v>41673</v>
      </c>
      <c r="F39543">
        <v>1</v>
      </c>
      <c r="G39543">
        <v>7962</v>
      </c>
      <c r="H39543" t="s">
        <v>111</v>
      </c>
      <c r="J39543" t="s">
        <v>14</v>
      </c>
      <c r="K39543">
        <v>55</v>
      </c>
      <c r="L39543" t="s">
        <v>22</v>
      </c>
    </row>
    <row r="39544" spans="1:12">
      <c r="A39544" t="e">
        <f ca="1">E00251514273221</f>
        <v>#NAME?</v>
      </c>
      <c r="B39544">
        <v>299</v>
      </c>
      <c r="C39544" t="s">
        <v>729</v>
      </c>
      <c r="D39544" s="1">
        <v>42023</v>
      </c>
      <c r="F39544">
        <v>5</v>
      </c>
      <c r="G39544">
        <v>30000</v>
      </c>
      <c r="H39544" t="s">
        <v>144</v>
      </c>
      <c r="J39544" t="s">
        <v>14</v>
      </c>
      <c r="K39544">
        <v>56</v>
      </c>
      <c r="L39544" t="s">
        <v>15</v>
      </c>
    </row>
    <row r="39545" spans="1:12">
      <c r="A39545" t="e">
        <f ca="1">E00251518582921</f>
        <v>#NAME?</v>
      </c>
      <c r="B39545">
        <v>275</v>
      </c>
      <c r="C39545" t="s">
        <v>444</v>
      </c>
      <c r="D39545" s="1">
        <v>41555</v>
      </c>
      <c r="F39545">
        <v>2</v>
      </c>
      <c r="G39545">
        <v>3804</v>
      </c>
      <c r="H39545" t="s">
        <v>71</v>
      </c>
      <c r="J39545" t="s">
        <v>14</v>
      </c>
      <c r="K39545">
        <v>49</v>
      </c>
      <c r="L39545" t="s">
        <v>15</v>
      </c>
    </row>
    <row r="39546" spans="1:12">
      <c r="A39546" t="e">
        <f ca="1">E00251514273221</f>
        <v>#NAME?</v>
      </c>
      <c r="B39546">
        <v>299</v>
      </c>
      <c r="C39546" t="s">
        <v>729</v>
      </c>
      <c r="D39546" s="1">
        <v>42817</v>
      </c>
      <c r="F39546">
        <v>1</v>
      </c>
      <c r="G39546">
        <v>4660</v>
      </c>
      <c r="H39546" t="s">
        <v>215</v>
      </c>
      <c r="J39546" t="s">
        <v>14</v>
      </c>
      <c r="K39546">
        <v>58</v>
      </c>
      <c r="L39546" t="s">
        <v>15</v>
      </c>
    </row>
    <row r="39547" spans="1:12">
      <c r="A39547" t="e">
        <f ca="1">E00251529478021</f>
        <v>#NAME?</v>
      </c>
      <c r="B39547">
        <v>151</v>
      </c>
      <c r="C39547" t="s">
        <v>381</v>
      </c>
      <c r="D39547" s="1">
        <v>41683</v>
      </c>
      <c r="F39547">
        <v>3</v>
      </c>
      <c r="G39547">
        <v>4019</v>
      </c>
      <c r="H39547" t="s">
        <v>26</v>
      </c>
      <c r="J39547" t="s">
        <v>14</v>
      </c>
      <c r="K39547">
        <v>58</v>
      </c>
      <c r="L39547" t="s">
        <v>15</v>
      </c>
    </row>
    <row r="39548" spans="1:12">
      <c r="A39548" t="e">
        <f ca="1">E00251529478021</f>
        <v>#NAME?</v>
      </c>
      <c r="B39548">
        <v>151</v>
      </c>
      <c r="C39548" t="s">
        <v>381</v>
      </c>
      <c r="D39548" s="1">
        <v>42426</v>
      </c>
      <c r="F39548">
        <v>5</v>
      </c>
      <c r="G39548">
        <v>4019</v>
      </c>
      <c r="H39548" t="s">
        <v>26</v>
      </c>
      <c r="J39548" t="s">
        <v>14</v>
      </c>
      <c r="K39548">
        <v>60</v>
      </c>
      <c r="L39548" t="s">
        <v>15</v>
      </c>
    </row>
    <row r="39549" spans="1:12">
      <c r="A39549" t="e">
        <f ca="1">E00251533608121</f>
        <v>#NAME?</v>
      </c>
      <c r="B39549">
        <v>104</v>
      </c>
      <c r="C39549" t="s">
        <v>88</v>
      </c>
      <c r="D39549" s="1">
        <v>43004</v>
      </c>
      <c r="F39549">
        <v>1</v>
      </c>
      <c r="G39549">
        <v>4549</v>
      </c>
      <c r="H39549" t="s">
        <v>69</v>
      </c>
      <c r="J39549" t="s">
        <v>14</v>
      </c>
      <c r="K39549">
        <v>55</v>
      </c>
      <c r="L39549" t="s">
        <v>15</v>
      </c>
    </row>
    <row r="39550" spans="1:12">
      <c r="A39550" t="e">
        <f ca="1">E00251429212121</f>
        <v>#NAME?</v>
      </c>
      <c r="B39550">
        <v>695</v>
      </c>
      <c r="C39550" t="s">
        <v>257</v>
      </c>
      <c r="D39550" s="1">
        <v>41410</v>
      </c>
      <c r="F39550">
        <v>2</v>
      </c>
      <c r="G39550">
        <v>55090</v>
      </c>
      <c r="H39550" t="s">
        <v>400</v>
      </c>
      <c r="J39550" t="s">
        <v>14</v>
      </c>
      <c r="K39550">
        <v>40</v>
      </c>
      <c r="L39550" t="s">
        <v>15</v>
      </c>
    </row>
    <row r="39551" spans="1:12">
      <c r="A39551" t="e">
        <f ca="1">E00251439865021</f>
        <v>#NAME?</v>
      </c>
      <c r="B39551">
        <v>490</v>
      </c>
      <c r="C39551" t="s">
        <v>158</v>
      </c>
      <c r="D39551" s="1">
        <v>40976</v>
      </c>
      <c r="F39551">
        <v>1</v>
      </c>
      <c r="G39551">
        <v>3804</v>
      </c>
      <c r="H39551" t="s">
        <v>71</v>
      </c>
      <c r="J39551" t="s">
        <v>14</v>
      </c>
      <c r="K39551">
        <v>48</v>
      </c>
      <c r="L39551" t="s">
        <v>15</v>
      </c>
    </row>
    <row r="39552" spans="1:12">
      <c r="A39552" t="e">
        <f ca="1">E00251439865021</f>
        <v>#NAME?</v>
      </c>
      <c r="B39552">
        <v>490</v>
      </c>
      <c r="C39552" t="s">
        <v>158</v>
      </c>
      <c r="D39552" s="1">
        <v>41607</v>
      </c>
      <c r="F39552">
        <v>2</v>
      </c>
      <c r="G39552">
        <v>78900</v>
      </c>
      <c r="H39552" t="s">
        <v>79</v>
      </c>
      <c r="J39552" t="s">
        <v>14</v>
      </c>
      <c r="K39552">
        <v>50</v>
      </c>
      <c r="L39552" t="s">
        <v>22</v>
      </c>
    </row>
    <row r="39553" spans="1:12">
      <c r="A39553" t="e">
        <f ca="1">E00251514287121</f>
        <v>#NAME?</v>
      </c>
      <c r="B39553">
        <v>502</v>
      </c>
      <c r="C39553" t="s">
        <v>172</v>
      </c>
      <c r="D39553" s="1">
        <v>41576</v>
      </c>
      <c r="F39553">
        <v>1</v>
      </c>
      <c r="G39553">
        <v>4019</v>
      </c>
      <c r="H39553" t="s">
        <v>26</v>
      </c>
      <c r="J39553" t="s">
        <v>14</v>
      </c>
      <c r="K39553">
        <v>53</v>
      </c>
      <c r="L39553" t="s">
        <v>15</v>
      </c>
    </row>
    <row r="39554" spans="1:12">
      <c r="A39554" t="e">
        <f ca="1">E00251619843321</f>
        <v>#NAME?</v>
      </c>
      <c r="B39554">
        <v>1273</v>
      </c>
      <c r="C39554" t="s">
        <v>28</v>
      </c>
      <c r="D39554" s="1">
        <v>42670</v>
      </c>
      <c r="F39554">
        <v>2</v>
      </c>
      <c r="G39554">
        <v>7506</v>
      </c>
      <c r="H39554" t="s">
        <v>539</v>
      </c>
      <c r="J39554" t="s">
        <v>14</v>
      </c>
      <c r="K39554">
        <v>53</v>
      </c>
      <c r="L39554" t="s">
        <v>15</v>
      </c>
    </row>
    <row r="39555" spans="1:12">
      <c r="A39555" t="e">
        <f ca="1">E00251514152121</f>
        <v>#NAME?</v>
      </c>
      <c r="B39555">
        <v>702</v>
      </c>
      <c r="C39555" t="s">
        <v>293</v>
      </c>
      <c r="D39555" s="1">
        <v>42361</v>
      </c>
      <c r="F39555">
        <v>3</v>
      </c>
      <c r="G39555">
        <v>2724</v>
      </c>
      <c r="H39555" t="s">
        <v>73</v>
      </c>
      <c r="J39555" t="s">
        <v>14</v>
      </c>
      <c r="K39555">
        <v>58</v>
      </c>
      <c r="L39555" t="s">
        <v>15</v>
      </c>
    </row>
    <row r="39556" spans="1:12">
      <c r="A39556" t="e">
        <f ca="1">E00251513050821</f>
        <v>#NAME?</v>
      </c>
      <c r="B39556">
        <v>457</v>
      </c>
      <c r="C39556" t="s">
        <v>137</v>
      </c>
      <c r="D39556" s="1">
        <v>40975</v>
      </c>
      <c r="F39556">
        <v>1</v>
      </c>
      <c r="G39556">
        <v>2419</v>
      </c>
      <c r="H39556" t="s">
        <v>802</v>
      </c>
      <c r="J39556" t="s">
        <v>14</v>
      </c>
      <c r="K39556">
        <v>52</v>
      </c>
      <c r="L39556" t="s">
        <v>15</v>
      </c>
    </row>
    <row r="39557" spans="1:12">
      <c r="A39557" t="e">
        <f ca="1">E00251514152121</f>
        <v>#NAME?</v>
      </c>
      <c r="B39557">
        <v>703</v>
      </c>
      <c r="C39557" t="s">
        <v>305</v>
      </c>
      <c r="D39557" s="1">
        <v>42431</v>
      </c>
      <c r="F39557">
        <v>1</v>
      </c>
      <c r="G39557">
        <v>2119</v>
      </c>
      <c r="H39557" t="s">
        <v>82</v>
      </c>
      <c r="J39557" t="s">
        <v>14</v>
      </c>
      <c r="K39557">
        <v>59</v>
      </c>
      <c r="L39557" t="s">
        <v>15</v>
      </c>
    </row>
    <row r="39558" spans="1:12">
      <c r="A39558" t="e">
        <f ca="1">E00251619843321</f>
        <v>#NAME?</v>
      </c>
      <c r="B39558">
        <v>1273</v>
      </c>
      <c r="C39558" t="s">
        <v>28</v>
      </c>
      <c r="D39558" s="1">
        <v>40977</v>
      </c>
      <c r="F39558">
        <v>1</v>
      </c>
      <c r="G39558">
        <v>55090</v>
      </c>
      <c r="H39558" t="s">
        <v>400</v>
      </c>
      <c r="J39558" t="s">
        <v>14</v>
      </c>
      <c r="K39558">
        <v>48</v>
      </c>
      <c r="L39558" t="s">
        <v>15</v>
      </c>
    </row>
    <row r="39559" spans="1:12">
      <c r="A39559" t="e">
        <f ca="1">E00251619843321</f>
        <v>#NAME?</v>
      </c>
      <c r="B39559">
        <v>1273</v>
      </c>
      <c r="C39559" t="s">
        <v>28</v>
      </c>
      <c r="D39559" s="1">
        <v>42976</v>
      </c>
      <c r="F39559">
        <v>1</v>
      </c>
      <c r="G39559">
        <v>9492</v>
      </c>
      <c r="H39559" t="s">
        <v>317</v>
      </c>
      <c r="J39559" t="s">
        <v>14</v>
      </c>
      <c r="K39559">
        <v>54</v>
      </c>
      <c r="L39559" t="s">
        <v>15</v>
      </c>
    </row>
    <row r="39560" spans="1:12">
      <c r="A39560" t="e">
        <f ca="1">E00251514152121</f>
        <v>#NAME?</v>
      </c>
      <c r="B39560">
        <v>703</v>
      </c>
      <c r="C39560" t="s">
        <v>305</v>
      </c>
      <c r="D39560" s="1">
        <v>42592</v>
      </c>
      <c r="F39560">
        <v>2</v>
      </c>
      <c r="G39560">
        <v>40490</v>
      </c>
      <c r="H39560" t="s">
        <v>815</v>
      </c>
      <c r="J39560" t="s">
        <v>14</v>
      </c>
      <c r="K39560">
        <v>59</v>
      </c>
      <c r="L39560" t="s">
        <v>15</v>
      </c>
    </row>
    <row r="39561" spans="1:12">
      <c r="A39561" t="e">
        <f ca="1">E00251716498121</f>
        <v>#NAME?</v>
      </c>
      <c r="B39561">
        <v>481</v>
      </c>
      <c r="C39561" t="s">
        <v>402</v>
      </c>
      <c r="D39561" s="1">
        <v>41967</v>
      </c>
      <c r="F39561">
        <v>1</v>
      </c>
      <c r="G39561">
        <v>78050</v>
      </c>
      <c r="H39561" t="s">
        <v>197</v>
      </c>
      <c r="J39561" t="s">
        <v>14</v>
      </c>
      <c r="K39561">
        <v>39</v>
      </c>
      <c r="L39561" t="s">
        <v>22</v>
      </c>
    </row>
    <row r="39562" spans="1:12">
      <c r="A39562" t="e">
        <f ca="1">E00251716498121</f>
        <v>#NAME?</v>
      </c>
      <c r="B39562">
        <v>481</v>
      </c>
      <c r="C39562" t="s">
        <v>402</v>
      </c>
      <c r="D39562" s="1">
        <v>41968</v>
      </c>
      <c r="F39562">
        <v>1</v>
      </c>
      <c r="G39562">
        <v>78050</v>
      </c>
      <c r="H39562" t="s">
        <v>197</v>
      </c>
      <c r="J39562" t="s">
        <v>14</v>
      </c>
      <c r="K39562">
        <v>39</v>
      </c>
      <c r="L39562" t="s">
        <v>22</v>
      </c>
    </row>
    <row r="39563" spans="1:12">
      <c r="A39563" t="e">
        <f ca="1">E00251429212121</f>
        <v>#NAME?</v>
      </c>
      <c r="B39563">
        <v>695</v>
      </c>
      <c r="C39563" t="s">
        <v>257</v>
      </c>
      <c r="D39563" s="1">
        <v>41410</v>
      </c>
      <c r="F39563">
        <v>4</v>
      </c>
      <c r="G39563">
        <v>4549</v>
      </c>
      <c r="H39563" t="s">
        <v>69</v>
      </c>
      <c r="J39563" t="s">
        <v>14</v>
      </c>
      <c r="K39563">
        <v>40</v>
      </c>
      <c r="L39563" t="s">
        <v>15</v>
      </c>
    </row>
    <row r="39564" spans="1:12">
      <c r="A39564" t="e">
        <f ca="1">E00251429212121</f>
        <v>#NAME?</v>
      </c>
      <c r="B39564">
        <v>695</v>
      </c>
      <c r="C39564" t="s">
        <v>257</v>
      </c>
      <c r="D39564" s="1">
        <v>42810</v>
      </c>
      <c r="F39564">
        <v>5</v>
      </c>
      <c r="G39564">
        <v>7242</v>
      </c>
      <c r="H39564" t="s">
        <v>93</v>
      </c>
      <c r="J39564" t="s">
        <v>14</v>
      </c>
      <c r="K39564">
        <v>44</v>
      </c>
      <c r="L39564" t="s">
        <v>15</v>
      </c>
    </row>
    <row r="39565" spans="1:12">
      <c r="A39565" t="e">
        <f ca="1">E00251529118321</f>
        <v>#NAME?</v>
      </c>
      <c r="B39565">
        <v>161</v>
      </c>
      <c r="C39565" t="s">
        <v>349</v>
      </c>
      <c r="D39565" s="1">
        <v>41131</v>
      </c>
      <c r="F39565">
        <v>1</v>
      </c>
      <c r="G39565">
        <v>71940</v>
      </c>
      <c r="H39565" t="s">
        <v>135</v>
      </c>
      <c r="J39565" t="s">
        <v>14</v>
      </c>
      <c r="K39565">
        <v>58</v>
      </c>
      <c r="L39565" t="s">
        <v>15</v>
      </c>
    </row>
    <row r="39566" spans="1:12">
      <c r="A39566" t="e">
        <f ca="1">E00251429728821</f>
        <v>#NAME?</v>
      </c>
      <c r="B39566">
        <v>165</v>
      </c>
      <c r="C39566" t="s">
        <v>461</v>
      </c>
      <c r="D39566" s="1">
        <v>42887</v>
      </c>
      <c r="F39566">
        <v>1</v>
      </c>
      <c r="G39566">
        <v>7822</v>
      </c>
      <c r="H39566" t="s">
        <v>495</v>
      </c>
      <c r="J39566" t="s">
        <v>14</v>
      </c>
      <c r="K39566">
        <v>62</v>
      </c>
      <c r="L39566" t="s">
        <v>22</v>
      </c>
    </row>
    <row r="39567" spans="1:12">
      <c r="A39567" t="e">
        <f ca="1">E00251533153821</f>
        <v>#NAME?</v>
      </c>
      <c r="B39567">
        <v>467</v>
      </c>
      <c r="C39567" t="s">
        <v>232</v>
      </c>
      <c r="D39567" s="1">
        <v>42811</v>
      </c>
      <c r="F39567">
        <v>1</v>
      </c>
      <c r="G39567">
        <v>6929</v>
      </c>
      <c r="H39567" t="s">
        <v>36</v>
      </c>
      <c r="J39567" t="s">
        <v>14</v>
      </c>
      <c r="K39567">
        <v>61</v>
      </c>
      <c r="L39567" t="s">
        <v>15</v>
      </c>
    </row>
    <row r="39568" spans="1:12">
      <c r="A39568" t="e">
        <f ca="1">E00251532630321</f>
        <v>#NAME?</v>
      </c>
      <c r="B39568">
        <v>490</v>
      </c>
      <c r="C39568" t="s">
        <v>158</v>
      </c>
      <c r="D39568" s="1">
        <v>41235</v>
      </c>
      <c r="F39568">
        <v>2</v>
      </c>
      <c r="G39568">
        <v>4019</v>
      </c>
      <c r="H39568" t="s">
        <v>26</v>
      </c>
      <c r="J39568" t="s">
        <v>14</v>
      </c>
      <c r="K39568">
        <v>60</v>
      </c>
      <c r="L39568" t="s">
        <v>15</v>
      </c>
    </row>
    <row r="39569" spans="1:12">
      <c r="A39569" t="e">
        <f ca="1">E00251532630321</f>
        <v>#NAME?</v>
      </c>
      <c r="B39569">
        <v>490</v>
      </c>
      <c r="C39569" t="s">
        <v>158</v>
      </c>
      <c r="D39569" s="1">
        <v>42565</v>
      </c>
      <c r="F39569">
        <v>2</v>
      </c>
      <c r="G39569">
        <v>4019</v>
      </c>
      <c r="H39569" t="s">
        <v>26</v>
      </c>
      <c r="J39569" t="s">
        <v>14</v>
      </c>
      <c r="K39569">
        <v>64</v>
      </c>
      <c r="L39569" t="s">
        <v>15</v>
      </c>
    </row>
    <row r="39570" spans="1:12">
      <c r="A39570" t="e">
        <f ca="1">E00251532630321</f>
        <v>#NAME?</v>
      </c>
      <c r="B39570">
        <v>490</v>
      </c>
      <c r="C39570" t="s">
        <v>158</v>
      </c>
      <c r="D39570" s="1">
        <v>42843</v>
      </c>
      <c r="F39570">
        <v>2</v>
      </c>
      <c r="G39570">
        <v>7242</v>
      </c>
      <c r="H39570" t="s">
        <v>93</v>
      </c>
      <c r="J39570" t="s">
        <v>14</v>
      </c>
      <c r="K39570">
        <v>64</v>
      </c>
      <c r="L39570" t="s">
        <v>15</v>
      </c>
    </row>
    <row r="39571" spans="1:12">
      <c r="A39571" t="e">
        <f ca="1">E00251533153821</f>
        <v>#NAME?</v>
      </c>
      <c r="B39571">
        <v>467</v>
      </c>
      <c r="C39571" t="s">
        <v>232</v>
      </c>
      <c r="D39571" s="1">
        <v>41677</v>
      </c>
      <c r="F39571">
        <v>1</v>
      </c>
      <c r="G39571">
        <v>4659</v>
      </c>
      <c r="H39571" t="s">
        <v>47</v>
      </c>
      <c r="J39571" t="s">
        <v>14</v>
      </c>
      <c r="K39571">
        <v>58</v>
      </c>
      <c r="L39571" t="s">
        <v>15</v>
      </c>
    </row>
    <row r="39572" spans="1:12">
      <c r="A39572" t="e">
        <f ca="1">E00251533153821</f>
        <v>#NAME?</v>
      </c>
      <c r="B39572">
        <v>467</v>
      </c>
      <c r="C39572" t="s">
        <v>232</v>
      </c>
      <c r="D39572" s="1">
        <v>41832</v>
      </c>
      <c r="F39572">
        <v>1</v>
      </c>
      <c r="G39572">
        <v>7880</v>
      </c>
      <c r="H39572" t="s">
        <v>213</v>
      </c>
      <c r="J39572" t="s">
        <v>14</v>
      </c>
      <c r="K39572">
        <v>58</v>
      </c>
      <c r="L39572" t="s">
        <v>22</v>
      </c>
    </row>
    <row r="39573" spans="1:12">
      <c r="A39573" t="e">
        <f ca="1">E00251510660421</f>
        <v>#NAME?</v>
      </c>
      <c r="B39573">
        <v>199</v>
      </c>
      <c r="C39573" t="s">
        <v>681</v>
      </c>
      <c r="D39573" s="1">
        <v>41058</v>
      </c>
      <c r="F39573">
        <v>1</v>
      </c>
      <c r="G39573">
        <v>49390</v>
      </c>
      <c r="H39573" t="s">
        <v>59</v>
      </c>
      <c r="J39573" t="s">
        <v>14</v>
      </c>
      <c r="K39573">
        <v>39</v>
      </c>
      <c r="L39573" t="s">
        <v>15</v>
      </c>
    </row>
    <row r="39574" spans="1:12">
      <c r="A39574" t="e">
        <f ca="1">E00251616870121</f>
        <v>#NAME?</v>
      </c>
      <c r="B39574">
        <v>701</v>
      </c>
      <c r="C39574" t="s">
        <v>72</v>
      </c>
      <c r="D39574" s="1">
        <v>42285</v>
      </c>
      <c r="F39574">
        <v>5</v>
      </c>
      <c r="G39574">
        <v>2599</v>
      </c>
      <c r="H39574" t="s">
        <v>238</v>
      </c>
      <c r="J39574" t="s">
        <v>14</v>
      </c>
      <c r="K39574">
        <v>53</v>
      </c>
      <c r="L39574" t="s">
        <v>15</v>
      </c>
    </row>
    <row r="39575" spans="1:12">
      <c r="A39575" t="e">
        <f ca="1">E00251514273221</f>
        <v>#NAME?</v>
      </c>
      <c r="B39575">
        <v>719</v>
      </c>
      <c r="C39575" t="s">
        <v>1337</v>
      </c>
      <c r="D39575" s="1">
        <v>41282</v>
      </c>
      <c r="E39575">
        <v>0</v>
      </c>
      <c r="F39575">
        <v>1</v>
      </c>
      <c r="G39575">
        <v>3540</v>
      </c>
      <c r="H39575" t="s">
        <v>436</v>
      </c>
      <c r="J39575" t="s">
        <v>34</v>
      </c>
      <c r="K39575">
        <v>54</v>
      </c>
      <c r="L39575" t="s">
        <v>15</v>
      </c>
    </row>
    <row r="39576" spans="1:12">
      <c r="A39576" t="e">
        <f ca="1">E00251514273221</f>
        <v>#NAME?</v>
      </c>
      <c r="B39576">
        <v>759</v>
      </c>
      <c r="C39576" t="s">
        <v>732</v>
      </c>
      <c r="D39576" s="1">
        <v>42319</v>
      </c>
      <c r="F39576">
        <v>1</v>
      </c>
      <c r="G39576">
        <v>78909</v>
      </c>
      <c r="H39576" t="s">
        <v>1688</v>
      </c>
      <c r="I39576" t="s">
        <v>56</v>
      </c>
      <c r="J39576" t="s">
        <v>57</v>
      </c>
      <c r="K39576">
        <v>57</v>
      </c>
      <c r="L39576" t="s">
        <v>22</v>
      </c>
    </row>
    <row r="39577" spans="1:12">
      <c r="A39577" t="e">
        <f ca="1">E00251430091421</f>
        <v>#NAME?</v>
      </c>
      <c r="B39577">
        <v>467</v>
      </c>
      <c r="C39577" t="s">
        <v>232</v>
      </c>
      <c r="D39577" s="1">
        <v>41669</v>
      </c>
      <c r="F39577">
        <v>4</v>
      </c>
      <c r="G39577">
        <v>51889</v>
      </c>
      <c r="H39577" t="s">
        <v>256</v>
      </c>
      <c r="J39577" t="s">
        <v>14</v>
      </c>
      <c r="K39577">
        <v>62</v>
      </c>
      <c r="L39577" t="s">
        <v>15</v>
      </c>
    </row>
    <row r="39578" spans="1:12">
      <c r="A39578" t="e">
        <f ca="1">E00251439831421</f>
        <v>#NAME?</v>
      </c>
      <c r="B39578">
        <v>833</v>
      </c>
      <c r="C39578" t="s">
        <v>1004</v>
      </c>
      <c r="D39578" s="1">
        <v>42268</v>
      </c>
      <c r="F39578">
        <v>1</v>
      </c>
      <c r="G39578">
        <v>5781</v>
      </c>
      <c r="H39578" t="s">
        <v>1813</v>
      </c>
      <c r="I39578" t="s">
        <v>56</v>
      </c>
      <c r="J39578" t="s">
        <v>57</v>
      </c>
      <c r="K39578">
        <v>40</v>
      </c>
      <c r="L39578" t="s">
        <v>15</v>
      </c>
    </row>
    <row r="39579" spans="1:12">
      <c r="A39579" t="e">
        <f ca="1">E00251531925021</f>
        <v>#NAME?</v>
      </c>
      <c r="B39579">
        <v>703</v>
      </c>
      <c r="C39579" t="s">
        <v>305</v>
      </c>
      <c r="D39579" s="1">
        <v>42185</v>
      </c>
      <c r="F39579">
        <v>1</v>
      </c>
      <c r="G39579">
        <v>2449</v>
      </c>
      <c r="H39579" t="s">
        <v>53</v>
      </c>
      <c r="J39579" t="s">
        <v>14</v>
      </c>
      <c r="K39579">
        <v>48</v>
      </c>
      <c r="L39579" t="s">
        <v>15</v>
      </c>
    </row>
    <row r="39580" spans="1:12">
      <c r="A39580" t="e">
        <f ca="1">E00251531925021</f>
        <v>#NAME?</v>
      </c>
      <c r="B39580">
        <v>703</v>
      </c>
      <c r="C39580" t="s">
        <v>305</v>
      </c>
      <c r="D39580" s="1">
        <v>42829</v>
      </c>
      <c r="F39580">
        <v>3</v>
      </c>
      <c r="G39580">
        <v>2724</v>
      </c>
      <c r="H39580" t="s">
        <v>73</v>
      </c>
      <c r="J39580" t="s">
        <v>14</v>
      </c>
      <c r="K39580">
        <v>49</v>
      </c>
      <c r="L39580" t="s">
        <v>15</v>
      </c>
    </row>
    <row r="39581" spans="1:12">
      <c r="A39581" t="e">
        <f ca="1">E00251716498121</f>
        <v>#NAME?</v>
      </c>
      <c r="B39581">
        <v>481</v>
      </c>
      <c r="C39581" t="s">
        <v>402</v>
      </c>
      <c r="D39581" s="1">
        <v>42863</v>
      </c>
      <c r="F39581">
        <v>2</v>
      </c>
      <c r="G39581">
        <v>2599</v>
      </c>
      <c r="H39581" t="s">
        <v>238</v>
      </c>
      <c r="J39581" t="s">
        <v>14</v>
      </c>
      <c r="K39581">
        <v>41</v>
      </c>
      <c r="L39581" t="s">
        <v>15</v>
      </c>
    </row>
    <row r="39582" spans="1:12">
      <c r="A39582" t="e">
        <f ca="1">E00251427391321</f>
        <v>#NAME?</v>
      </c>
      <c r="B39582">
        <v>28</v>
      </c>
      <c r="C39582" t="s">
        <v>153</v>
      </c>
      <c r="D39582" s="1">
        <v>41725</v>
      </c>
      <c r="F39582">
        <v>2</v>
      </c>
      <c r="G39582">
        <v>7962</v>
      </c>
      <c r="H39582" t="s">
        <v>111</v>
      </c>
      <c r="J39582" t="s">
        <v>14</v>
      </c>
      <c r="K39582">
        <v>47</v>
      </c>
      <c r="L39582" t="s">
        <v>22</v>
      </c>
    </row>
    <row r="39583" spans="1:12">
      <c r="A39583" t="e">
        <f ca="1">E00251427391321</f>
        <v>#NAME?</v>
      </c>
      <c r="B39583">
        <v>28</v>
      </c>
      <c r="C39583" t="s">
        <v>153</v>
      </c>
      <c r="D39583" s="1">
        <v>42493</v>
      </c>
      <c r="F39583">
        <v>3</v>
      </c>
      <c r="G39583">
        <v>71940</v>
      </c>
      <c r="H39583" t="s">
        <v>135</v>
      </c>
      <c r="J39583" t="s">
        <v>14</v>
      </c>
      <c r="K39583">
        <v>49</v>
      </c>
      <c r="L39583" t="s">
        <v>15</v>
      </c>
    </row>
    <row r="39584" spans="1:12">
      <c r="A39584" t="e">
        <f ca="1">E00251427391321</f>
        <v>#NAME?</v>
      </c>
      <c r="B39584">
        <v>28</v>
      </c>
      <c r="C39584" t="s">
        <v>153</v>
      </c>
      <c r="D39584" s="1">
        <v>42404</v>
      </c>
      <c r="F39584">
        <v>1</v>
      </c>
      <c r="G39584">
        <v>78900</v>
      </c>
      <c r="H39584" t="s">
        <v>79</v>
      </c>
      <c r="J39584" t="s">
        <v>14</v>
      </c>
      <c r="K39584">
        <v>48</v>
      </c>
      <c r="L39584" t="s">
        <v>22</v>
      </c>
    </row>
    <row r="39585" spans="1:12">
      <c r="A39585" t="e">
        <f ca="1">E00251532587421</f>
        <v>#NAME?</v>
      </c>
      <c r="B39585">
        <v>445</v>
      </c>
      <c r="C39585" t="s">
        <v>23</v>
      </c>
      <c r="D39585" s="1">
        <v>41338</v>
      </c>
      <c r="F39585">
        <v>3</v>
      </c>
      <c r="G39585">
        <v>2169</v>
      </c>
      <c r="H39585" t="s">
        <v>40</v>
      </c>
      <c r="J39585" t="s">
        <v>14</v>
      </c>
      <c r="K39585">
        <v>49</v>
      </c>
      <c r="L39585" t="s">
        <v>15</v>
      </c>
    </row>
    <row r="39586" spans="1:12">
      <c r="A39586" t="e">
        <f ca="1">E00251532587421</f>
        <v>#NAME?</v>
      </c>
      <c r="B39586">
        <v>445</v>
      </c>
      <c r="C39586" t="s">
        <v>23</v>
      </c>
      <c r="D39586" s="1">
        <v>42290</v>
      </c>
      <c r="F39586">
        <v>1</v>
      </c>
      <c r="G39586">
        <v>49300</v>
      </c>
      <c r="H39586" t="s">
        <v>228</v>
      </c>
      <c r="J39586" t="s">
        <v>14</v>
      </c>
      <c r="K39586">
        <v>51</v>
      </c>
      <c r="L39586" t="s">
        <v>15</v>
      </c>
    </row>
    <row r="39587" spans="1:12">
      <c r="A39587" t="e">
        <f ca="1">E00251532587421</f>
        <v>#NAME?</v>
      </c>
      <c r="B39587">
        <v>445</v>
      </c>
      <c r="C39587" t="s">
        <v>23</v>
      </c>
      <c r="D39587" s="1">
        <v>43055</v>
      </c>
      <c r="F39587">
        <v>2</v>
      </c>
      <c r="G39587">
        <v>49300</v>
      </c>
      <c r="H39587" t="s">
        <v>228</v>
      </c>
      <c r="J39587" t="s">
        <v>14</v>
      </c>
      <c r="K39587">
        <v>53</v>
      </c>
      <c r="L39587" t="s">
        <v>15</v>
      </c>
    </row>
    <row r="39588" spans="1:12">
      <c r="A39588" t="e">
        <f ca="1">E00251616870121</f>
        <v>#NAME?</v>
      </c>
      <c r="B39588">
        <v>896</v>
      </c>
      <c r="C39588" t="s">
        <v>823</v>
      </c>
      <c r="D39588" s="1">
        <v>39174</v>
      </c>
      <c r="F39588">
        <v>3</v>
      </c>
      <c r="G39588">
        <v>30183</v>
      </c>
      <c r="H39588" t="s">
        <v>1205</v>
      </c>
      <c r="J39588" t="s">
        <v>272</v>
      </c>
      <c r="K39588">
        <v>45</v>
      </c>
      <c r="L39588" t="s">
        <v>15</v>
      </c>
    </row>
    <row r="39589" spans="1:12">
      <c r="A39589" t="e">
        <f ca="1">E00251514273221</f>
        <v>#NAME?</v>
      </c>
      <c r="B39589">
        <v>299</v>
      </c>
      <c r="C39589" t="s">
        <v>729</v>
      </c>
      <c r="D39589" s="1">
        <v>41726</v>
      </c>
      <c r="F39589">
        <v>3</v>
      </c>
      <c r="G39589">
        <v>30000</v>
      </c>
      <c r="H39589" t="s">
        <v>144</v>
      </c>
      <c r="J39589" t="s">
        <v>14</v>
      </c>
      <c r="K39589">
        <v>55</v>
      </c>
      <c r="L39589" t="s">
        <v>15</v>
      </c>
    </row>
    <row r="39590" spans="1:12">
      <c r="A39590" t="e">
        <f ca="1">E00251514273221</f>
        <v>#NAME?</v>
      </c>
      <c r="B39590">
        <v>299</v>
      </c>
      <c r="C39590" t="s">
        <v>729</v>
      </c>
      <c r="D39590" s="1">
        <v>41726</v>
      </c>
      <c r="F39590">
        <v>6</v>
      </c>
      <c r="G39590">
        <v>78830</v>
      </c>
      <c r="H39590" t="s">
        <v>297</v>
      </c>
      <c r="J39590" t="s">
        <v>14</v>
      </c>
      <c r="K39590">
        <v>55</v>
      </c>
      <c r="L39590" t="s">
        <v>22</v>
      </c>
    </row>
    <row r="39591" spans="1:12">
      <c r="A39591" t="e">
        <f ca="1">E00251514273221</f>
        <v>#NAME?</v>
      </c>
      <c r="B39591">
        <v>299</v>
      </c>
      <c r="C39591" t="s">
        <v>729</v>
      </c>
      <c r="D39591" s="1">
        <v>41855</v>
      </c>
      <c r="F39591">
        <v>2</v>
      </c>
      <c r="G39591">
        <v>3540</v>
      </c>
      <c r="H39591" t="s">
        <v>436</v>
      </c>
      <c r="J39591" t="s">
        <v>14</v>
      </c>
      <c r="K39591">
        <v>55</v>
      </c>
      <c r="L39591" t="s">
        <v>15</v>
      </c>
    </row>
    <row r="39592" spans="1:12">
      <c r="A39592" t="e">
        <f ca="1">E00251616870121</f>
        <v>#NAME?</v>
      </c>
      <c r="B39592">
        <v>701</v>
      </c>
      <c r="C39592" t="s">
        <v>72</v>
      </c>
      <c r="D39592" s="1">
        <v>42829</v>
      </c>
      <c r="F39592">
        <v>4</v>
      </c>
      <c r="G39592">
        <v>49390</v>
      </c>
      <c r="H39592" t="s">
        <v>59</v>
      </c>
      <c r="J39592" t="s">
        <v>14</v>
      </c>
      <c r="K39592">
        <v>55</v>
      </c>
      <c r="L39592" t="s">
        <v>15</v>
      </c>
    </row>
    <row r="39593" spans="1:12">
      <c r="A39593" t="e">
        <f ca="1">E00251531925021</f>
        <v>#NAME?</v>
      </c>
      <c r="B39593">
        <v>703</v>
      </c>
      <c r="C39593" t="s">
        <v>305</v>
      </c>
      <c r="D39593" s="1">
        <v>41536</v>
      </c>
      <c r="F39593">
        <v>5</v>
      </c>
      <c r="G39593">
        <v>2724</v>
      </c>
      <c r="H39593" t="s">
        <v>73</v>
      </c>
      <c r="J39593" t="s">
        <v>14</v>
      </c>
      <c r="K39593">
        <v>46</v>
      </c>
      <c r="L39593" t="s">
        <v>15</v>
      </c>
    </row>
    <row r="39594" spans="1:12">
      <c r="A39594" t="e">
        <f ca="1">E00251518585821</f>
        <v>#NAME?</v>
      </c>
      <c r="B39594">
        <v>295</v>
      </c>
      <c r="C39594" t="s">
        <v>435</v>
      </c>
      <c r="D39594" s="1">
        <v>42374</v>
      </c>
      <c r="F39594">
        <v>1</v>
      </c>
      <c r="G39594">
        <v>5198</v>
      </c>
      <c r="H39594" t="s">
        <v>200</v>
      </c>
      <c r="J39594" t="s">
        <v>14</v>
      </c>
      <c r="K39594">
        <v>62</v>
      </c>
      <c r="L39594" t="s">
        <v>15</v>
      </c>
    </row>
    <row r="39595" spans="1:12">
      <c r="A39595" t="e">
        <f ca="1">E00251518585821</f>
        <v>#NAME?</v>
      </c>
      <c r="B39595">
        <v>295</v>
      </c>
      <c r="C39595" t="s">
        <v>435</v>
      </c>
      <c r="D39595" s="1">
        <v>42905</v>
      </c>
      <c r="F39595">
        <v>3</v>
      </c>
      <c r="G39595">
        <v>72631</v>
      </c>
      <c r="H39595" t="s">
        <v>142</v>
      </c>
      <c r="J39595" t="s">
        <v>14</v>
      </c>
      <c r="K39595">
        <v>64</v>
      </c>
      <c r="L39595" t="s">
        <v>15</v>
      </c>
    </row>
    <row r="39596" spans="1:12">
      <c r="A39596" t="e">
        <f ca="1">E00251514273221</f>
        <v>#NAME?</v>
      </c>
      <c r="B39596">
        <v>299</v>
      </c>
      <c r="C39596" t="s">
        <v>729</v>
      </c>
      <c r="D39596" s="1">
        <v>41953</v>
      </c>
      <c r="F39596">
        <v>5</v>
      </c>
      <c r="G39596">
        <v>30000</v>
      </c>
      <c r="H39596" t="s">
        <v>144</v>
      </c>
      <c r="J39596" t="s">
        <v>14</v>
      </c>
      <c r="K39596">
        <v>56</v>
      </c>
      <c r="L39596" t="s">
        <v>15</v>
      </c>
    </row>
    <row r="39597" spans="1:12">
      <c r="A39597" t="e">
        <f ca="1">E00251514273221</f>
        <v>#NAME?</v>
      </c>
      <c r="B39597">
        <v>299</v>
      </c>
      <c r="C39597" t="s">
        <v>729</v>
      </c>
      <c r="D39597" s="1">
        <v>41984</v>
      </c>
      <c r="F39597">
        <v>5</v>
      </c>
      <c r="G39597">
        <v>3051</v>
      </c>
      <c r="H39597" t="s">
        <v>13</v>
      </c>
      <c r="J39597" t="s">
        <v>14</v>
      </c>
      <c r="K39597">
        <v>56</v>
      </c>
      <c r="L39597" t="s">
        <v>15</v>
      </c>
    </row>
    <row r="39598" spans="1:12">
      <c r="A39598" t="e">
        <f ca="1">E00251514273221</f>
        <v>#NAME?</v>
      </c>
      <c r="B39598">
        <v>299</v>
      </c>
      <c r="C39598" t="s">
        <v>729</v>
      </c>
      <c r="D39598" s="1">
        <v>42347</v>
      </c>
      <c r="F39598">
        <v>1</v>
      </c>
      <c r="G39598">
        <v>4019</v>
      </c>
      <c r="H39598" t="s">
        <v>26</v>
      </c>
      <c r="J39598" t="s">
        <v>14</v>
      </c>
      <c r="K39598">
        <v>57</v>
      </c>
      <c r="L39598" t="s">
        <v>15</v>
      </c>
    </row>
    <row r="39599" spans="1:12">
      <c r="A39599" t="e">
        <f ca="1">E00251616870121</f>
        <v>#NAME?</v>
      </c>
      <c r="B39599">
        <v>701</v>
      </c>
      <c r="C39599" t="s">
        <v>72</v>
      </c>
      <c r="D39599" s="1">
        <v>42872</v>
      </c>
      <c r="F39599">
        <v>3</v>
      </c>
      <c r="G39599">
        <v>2599</v>
      </c>
      <c r="H39599" t="s">
        <v>238</v>
      </c>
      <c r="J39599" t="s">
        <v>14</v>
      </c>
      <c r="K39599">
        <v>55</v>
      </c>
      <c r="L39599" t="s">
        <v>15</v>
      </c>
    </row>
    <row r="39600" spans="1:12">
      <c r="A39600" t="e">
        <f ca="1">E00251532587421</f>
        <v>#NAME?</v>
      </c>
      <c r="B39600">
        <v>445</v>
      </c>
      <c r="C39600" t="s">
        <v>23</v>
      </c>
      <c r="D39600" s="1">
        <v>41534</v>
      </c>
      <c r="F39600">
        <v>2</v>
      </c>
      <c r="G39600">
        <v>49300</v>
      </c>
      <c r="H39600" t="s">
        <v>228</v>
      </c>
      <c r="J39600" t="s">
        <v>14</v>
      </c>
      <c r="K39600">
        <v>49</v>
      </c>
      <c r="L39600" t="s">
        <v>15</v>
      </c>
    </row>
    <row r="39601" spans="1:12">
      <c r="A39601" t="e">
        <f ca="1">E00251439730221</f>
        <v>#NAME?</v>
      </c>
      <c r="B39601">
        <v>290</v>
      </c>
      <c r="C39601" t="s">
        <v>449</v>
      </c>
      <c r="D39601" s="1">
        <v>42206</v>
      </c>
      <c r="F39601">
        <v>2</v>
      </c>
      <c r="G39601">
        <v>6278</v>
      </c>
      <c r="H39601" t="s">
        <v>554</v>
      </c>
      <c r="J39601" t="s">
        <v>14</v>
      </c>
      <c r="K39601">
        <v>51</v>
      </c>
      <c r="L39601" t="s">
        <v>15</v>
      </c>
    </row>
    <row r="39602" spans="1:12">
      <c r="A39602" t="e">
        <f ca="1">E00251514317621</f>
        <v>#NAME?</v>
      </c>
      <c r="B39602">
        <v>1273</v>
      </c>
      <c r="C39602" t="s">
        <v>28</v>
      </c>
      <c r="D39602" s="1">
        <v>42968</v>
      </c>
      <c r="F39602">
        <v>1</v>
      </c>
      <c r="G39602">
        <v>7880</v>
      </c>
      <c r="H39602" t="s">
        <v>213</v>
      </c>
      <c r="J39602" t="s">
        <v>14</v>
      </c>
      <c r="K39602">
        <v>44</v>
      </c>
      <c r="L39602" t="s">
        <v>22</v>
      </c>
    </row>
    <row r="39603" spans="1:12">
      <c r="A39603" t="e">
        <f ca="1">E00251431694221</f>
        <v>#NAME?</v>
      </c>
      <c r="B39603">
        <v>1128</v>
      </c>
      <c r="C39603" t="s">
        <v>424</v>
      </c>
      <c r="D39603" s="1">
        <v>42303</v>
      </c>
      <c r="F39603">
        <v>1</v>
      </c>
      <c r="G39603">
        <v>2724</v>
      </c>
      <c r="H39603" t="s">
        <v>73</v>
      </c>
      <c r="J39603" t="s">
        <v>14</v>
      </c>
      <c r="K39603">
        <v>51</v>
      </c>
      <c r="L39603" t="s">
        <v>15</v>
      </c>
    </row>
    <row r="39604" spans="1:12">
      <c r="A39604" t="e">
        <f ca="1">E00251431694221</f>
        <v>#NAME?</v>
      </c>
      <c r="B39604">
        <v>1128</v>
      </c>
      <c r="C39604" t="s">
        <v>424</v>
      </c>
      <c r="D39604" s="1">
        <v>42941</v>
      </c>
      <c r="F39604">
        <v>2</v>
      </c>
      <c r="G39604">
        <v>43885</v>
      </c>
      <c r="H39604" t="s">
        <v>303</v>
      </c>
      <c r="J39604" t="s">
        <v>14</v>
      </c>
      <c r="K39604">
        <v>53</v>
      </c>
      <c r="L39604" t="s">
        <v>15</v>
      </c>
    </row>
    <row r="39605" spans="1:12">
      <c r="A39605" t="e">
        <f ca="1">E00251514273221</f>
        <v>#NAME?</v>
      </c>
      <c r="B39605">
        <v>299</v>
      </c>
      <c r="C39605" t="s">
        <v>729</v>
      </c>
      <c r="D39605" s="1">
        <v>41855</v>
      </c>
      <c r="F39605">
        <v>3</v>
      </c>
      <c r="G39605">
        <v>30000</v>
      </c>
      <c r="H39605" t="s">
        <v>144</v>
      </c>
      <c r="J39605" t="s">
        <v>14</v>
      </c>
      <c r="K39605">
        <v>55</v>
      </c>
      <c r="L39605" t="s">
        <v>15</v>
      </c>
    </row>
    <row r="39606" spans="1:12">
      <c r="A39606" t="e">
        <f ca="1">E00251514273221</f>
        <v>#NAME?</v>
      </c>
      <c r="B39606">
        <v>299</v>
      </c>
      <c r="C39606" t="s">
        <v>729</v>
      </c>
      <c r="D39606" s="1">
        <v>41858</v>
      </c>
      <c r="F39606">
        <v>4</v>
      </c>
      <c r="G39606">
        <v>3051</v>
      </c>
      <c r="H39606" t="s">
        <v>13</v>
      </c>
      <c r="J39606" t="s">
        <v>14</v>
      </c>
      <c r="K39606">
        <v>56</v>
      </c>
      <c r="L39606" t="s">
        <v>15</v>
      </c>
    </row>
    <row r="39607" spans="1:12">
      <c r="A39607" t="e">
        <f ca="1">E00251514273221</f>
        <v>#NAME?</v>
      </c>
      <c r="B39607">
        <v>299</v>
      </c>
      <c r="C39607" t="s">
        <v>729</v>
      </c>
      <c r="D39607" s="1">
        <v>42104</v>
      </c>
      <c r="F39607">
        <v>4</v>
      </c>
      <c r="G39607">
        <v>3540</v>
      </c>
      <c r="H39607" t="s">
        <v>436</v>
      </c>
      <c r="J39607" t="s">
        <v>14</v>
      </c>
      <c r="K39607">
        <v>56</v>
      </c>
      <c r="L39607" t="s">
        <v>15</v>
      </c>
    </row>
    <row r="39608" spans="1:12">
      <c r="A39608" t="e">
        <f ca="1">E00251514273221</f>
        <v>#NAME?</v>
      </c>
      <c r="B39608">
        <v>299</v>
      </c>
      <c r="C39608" t="s">
        <v>729</v>
      </c>
      <c r="D39608" s="1">
        <v>42347</v>
      </c>
      <c r="F39608">
        <v>4</v>
      </c>
      <c r="G39608">
        <v>30000</v>
      </c>
      <c r="H39608" t="s">
        <v>144</v>
      </c>
      <c r="J39608" t="s">
        <v>14</v>
      </c>
      <c r="K39608">
        <v>57</v>
      </c>
      <c r="L39608" t="s">
        <v>15</v>
      </c>
    </row>
    <row r="39609" spans="1:12">
      <c r="A39609" t="e">
        <f ca="1">E00251514273221</f>
        <v>#NAME?</v>
      </c>
      <c r="B39609">
        <v>299</v>
      </c>
      <c r="C39609" t="s">
        <v>729</v>
      </c>
      <c r="D39609" s="1">
        <v>42789</v>
      </c>
      <c r="F39609">
        <v>3</v>
      </c>
      <c r="G39609">
        <v>5950</v>
      </c>
      <c r="H39609" t="s">
        <v>24</v>
      </c>
      <c r="J39609" t="s">
        <v>14</v>
      </c>
      <c r="K39609">
        <v>58</v>
      </c>
      <c r="L39609" t="s">
        <v>15</v>
      </c>
    </row>
    <row r="39610" spans="1:12">
      <c r="A39610" t="e">
        <f ca="1">E00251432430821</f>
        <v>#NAME?</v>
      </c>
      <c r="B39610">
        <v>500</v>
      </c>
      <c r="C39610" t="s">
        <v>161</v>
      </c>
      <c r="D39610" s="1">
        <v>41876</v>
      </c>
      <c r="F39610">
        <v>1</v>
      </c>
      <c r="G39610">
        <v>7880</v>
      </c>
      <c r="H39610" t="s">
        <v>213</v>
      </c>
      <c r="J39610" t="s">
        <v>14</v>
      </c>
      <c r="K39610">
        <v>56</v>
      </c>
      <c r="L39610" t="s">
        <v>22</v>
      </c>
    </row>
    <row r="39611" spans="1:12">
      <c r="A39611" t="e">
        <f ca="1">E00251432430821</f>
        <v>#NAME?</v>
      </c>
      <c r="B39611">
        <v>500</v>
      </c>
      <c r="C39611" t="s">
        <v>161</v>
      </c>
      <c r="D39611" s="1">
        <v>42059</v>
      </c>
      <c r="F39611">
        <v>5</v>
      </c>
      <c r="G39611">
        <v>73390</v>
      </c>
      <c r="H39611" t="s">
        <v>66</v>
      </c>
      <c r="J39611" t="s">
        <v>14</v>
      </c>
      <c r="K39611">
        <v>56</v>
      </c>
      <c r="L39611" t="s">
        <v>15</v>
      </c>
    </row>
    <row r="39612" spans="1:12">
      <c r="A39612" t="e">
        <f ca="1">E00251626524421</f>
        <v>#NAME?</v>
      </c>
      <c r="B39612">
        <v>297</v>
      </c>
      <c r="C39612" t="s">
        <v>411</v>
      </c>
      <c r="D39612" s="1">
        <v>41062</v>
      </c>
      <c r="F39612">
        <v>1</v>
      </c>
      <c r="G39612">
        <v>8798</v>
      </c>
      <c r="H39612" t="s">
        <v>314</v>
      </c>
      <c r="J39612" t="s">
        <v>14</v>
      </c>
      <c r="K39612">
        <v>41</v>
      </c>
      <c r="L39612" t="s">
        <v>15</v>
      </c>
    </row>
    <row r="39613" spans="1:12">
      <c r="A39613" t="e">
        <f ca="1">E00251626524421</f>
        <v>#NAME?</v>
      </c>
      <c r="B39613">
        <v>297</v>
      </c>
      <c r="C39613" t="s">
        <v>411</v>
      </c>
      <c r="D39613" s="1">
        <v>41205</v>
      </c>
      <c r="F39613">
        <v>4</v>
      </c>
      <c r="G39613">
        <v>7273</v>
      </c>
      <c r="H39613" t="s">
        <v>543</v>
      </c>
      <c r="J39613" t="s">
        <v>14</v>
      </c>
      <c r="K39613">
        <v>41</v>
      </c>
      <c r="L39613" t="s">
        <v>15</v>
      </c>
    </row>
    <row r="39614" spans="1:12">
      <c r="A39614" t="e">
        <f ca="1">E00251439865021</f>
        <v>#NAME?</v>
      </c>
      <c r="B39614">
        <v>490</v>
      </c>
      <c r="C39614" t="s">
        <v>158</v>
      </c>
      <c r="D39614" s="1">
        <v>42201</v>
      </c>
      <c r="F39614">
        <v>1</v>
      </c>
      <c r="G39614">
        <v>1129</v>
      </c>
      <c r="H39614" t="s">
        <v>601</v>
      </c>
      <c r="J39614" t="s">
        <v>14</v>
      </c>
      <c r="K39614">
        <v>52</v>
      </c>
      <c r="L39614" t="s">
        <v>15</v>
      </c>
    </row>
    <row r="39615" spans="1:12">
      <c r="A39615" t="e">
        <f ca="1">E00251514273221</f>
        <v>#NAME?</v>
      </c>
      <c r="B39615">
        <v>299</v>
      </c>
      <c r="C39615" t="s">
        <v>729</v>
      </c>
      <c r="D39615" s="1">
        <v>41596</v>
      </c>
      <c r="F39615">
        <v>4</v>
      </c>
      <c r="G39615">
        <v>3540</v>
      </c>
      <c r="H39615" t="s">
        <v>436</v>
      </c>
      <c r="J39615" t="s">
        <v>14</v>
      </c>
      <c r="K39615">
        <v>55</v>
      </c>
      <c r="L39615" t="s">
        <v>15</v>
      </c>
    </row>
    <row r="39616" spans="1:12">
      <c r="A39616" t="e">
        <f ca="1">E00251626524421</f>
        <v>#NAME?</v>
      </c>
      <c r="B39616">
        <v>297</v>
      </c>
      <c r="C39616" t="s">
        <v>411</v>
      </c>
      <c r="D39616" s="1">
        <v>41205</v>
      </c>
      <c r="F39616">
        <v>5</v>
      </c>
      <c r="G39616">
        <v>73390</v>
      </c>
      <c r="H39616" t="s">
        <v>66</v>
      </c>
      <c r="J39616" t="s">
        <v>14</v>
      </c>
      <c r="K39616">
        <v>41</v>
      </c>
      <c r="L39616" t="s">
        <v>15</v>
      </c>
    </row>
    <row r="39617" spans="1:12">
      <c r="A39617" t="e">
        <f ca="1">E00251616870121</f>
        <v>#NAME?</v>
      </c>
      <c r="B39617">
        <v>701</v>
      </c>
      <c r="C39617" t="s">
        <v>72</v>
      </c>
      <c r="D39617" s="1">
        <v>42146</v>
      </c>
      <c r="F39617">
        <v>4</v>
      </c>
      <c r="G39617">
        <v>2889</v>
      </c>
      <c r="H39617" t="s">
        <v>595</v>
      </c>
      <c r="J39617" t="s">
        <v>14</v>
      </c>
      <c r="K39617">
        <v>53</v>
      </c>
      <c r="L39617" t="s">
        <v>15</v>
      </c>
    </row>
    <row r="39618" spans="1:12">
      <c r="A39618" t="e">
        <f ca="1">E00251514273221</f>
        <v>#NAME?</v>
      </c>
      <c r="B39618">
        <v>299</v>
      </c>
      <c r="C39618" t="s">
        <v>729</v>
      </c>
      <c r="D39618" s="1">
        <v>42786</v>
      </c>
      <c r="F39618">
        <v>2</v>
      </c>
      <c r="G39618">
        <v>5950</v>
      </c>
      <c r="H39618" t="s">
        <v>24</v>
      </c>
      <c r="J39618" t="s">
        <v>14</v>
      </c>
      <c r="K39618">
        <v>58</v>
      </c>
      <c r="L39618" t="s">
        <v>15</v>
      </c>
    </row>
    <row r="39619" spans="1:12">
      <c r="A39619" t="e">
        <f ca="1">E00251514287121</f>
        <v>#NAME?</v>
      </c>
      <c r="B39619">
        <v>502</v>
      </c>
      <c r="C39619" t="s">
        <v>172</v>
      </c>
      <c r="D39619" s="1">
        <v>41060</v>
      </c>
      <c r="F39619">
        <v>4</v>
      </c>
      <c r="G39619">
        <v>6809</v>
      </c>
      <c r="H39619" t="s">
        <v>790</v>
      </c>
      <c r="J39619" t="s">
        <v>14</v>
      </c>
      <c r="K39619">
        <v>52</v>
      </c>
      <c r="L39619" t="s">
        <v>15</v>
      </c>
    </row>
    <row r="39620" spans="1:12">
      <c r="A39620" t="e">
        <f ca="1">E00251514287121</f>
        <v>#NAME?</v>
      </c>
      <c r="B39620">
        <v>502</v>
      </c>
      <c r="C39620" t="s">
        <v>172</v>
      </c>
      <c r="D39620" s="1">
        <v>41613</v>
      </c>
      <c r="F39620">
        <v>1</v>
      </c>
      <c r="G39620">
        <v>4019</v>
      </c>
      <c r="H39620" t="s">
        <v>26</v>
      </c>
      <c r="J39620" t="s">
        <v>14</v>
      </c>
      <c r="K39620">
        <v>54</v>
      </c>
      <c r="L39620" t="s">
        <v>15</v>
      </c>
    </row>
    <row r="39621" spans="1:12">
      <c r="A39621" t="e">
        <f ca="1">E00251439730221</f>
        <v>#NAME?</v>
      </c>
      <c r="B39621">
        <v>290</v>
      </c>
      <c r="C39621" t="s">
        <v>449</v>
      </c>
      <c r="D39621" s="1">
        <v>41486</v>
      </c>
      <c r="F39621">
        <v>5</v>
      </c>
      <c r="G39621">
        <v>78050</v>
      </c>
      <c r="H39621" t="s">
        <v>197</v>
      </c>
      <c r="J39621" t="s">
        <v>14</v>
      </c>
      <c r="K39621">
        <v>49</v>
      </c>
      <c r="L39621" t="s">
        <v>22</v>
      </c>
    </row>
    <row r="39622" spans="1:12">
      <c r="A39622" t="e">
        <f ca="1">E00251532630321</f>
        <v>#NAME?</v>
      </c>
      <c r="B39622">
        <v>6046</v>
      </c>
      <c r="C39622" t="s">
        <v>98</v>
      </c>
      <c r="D39622" s="1">
        <v>42613</v>
      </c>
      <c r="F39622">
        <v>1</v>
      </c>
      <c r="G39622">
        <v>7802</v>
      </c>
      <c r="H39622" t="s">
        <v>332</v>
      </c>
      <c r="I39622" t="s">
        <v>56</v>
      </c>
      <c r="J39622" t="s">
        <v>57</v>
      </c>
      <c r="K39622">
        <v>64</v>
      </c>
      <c r="L39622" t="s">
        <v>22</v>
      </c>
    </row>
    <row r="39623" spans="1:12">
      <c r="A39623" t="e">
        <f ca="1">E00251514273221</f>
        <v>#NAME?</v>
      </c>
      <c r="B39623">
        <v>299</v>
      </c>
      <c r="C39623" t="s">
        <v>729</v>
      </c>
      <c r="D39623" s="1">
        <v>41984</v>
      </c>
      <c r="F39623">
        <v>6</v>
      </c>
      <c r="G39623">
        <v>6918</v>
      </c>
      <c r="H39623" t="s">
        <v>443</v>
      </c>
      <c r="J39623" t="s">
        <v>14</v>
      </c>
      <c r="K39623">
        <v>56</v>
      </c>
      <c r="L39623" t="s">
        <v>15</v>
      </c>
    </row>
    <row r="39624" spans="1:12">
      <c r="A39624" t="e">
        <f ca="1">E00251514273221</f>
        <v>#NAME?</v>
      </c>
      <c r="B39624">
        <v>299</v>
      </c>
      <c r="C39624" t="s">
        <v>729</v>
      </c>
      <c r="D39624" s="1">
        <v>42082</v>
      </c>
      <c r="F39624">
        <v>2</v>
      </c>
      <c r="G39624">
        <v>4019</v>
      </c>
      <c r="H39624" t="s">
        <v>26</v>
      </c>
      <c r="J39624" t="s">
        <v>14</v>
      </c>
      <c r="K39624">
        <v>56</v>
      </c>
      <c r="L39624" t="s">
        <v>15</v>
      </c>
    </row>
    <row r="39625" spans="1:12">
      <c r="A39625" t="e">
        <f ca="1">E00251430091421</f>
        <v>#NAME?</v>
      </c>
      <c r="B39625">
        <v>467</v>
      </c>
      <c r="C39625" t="s">
        <v>232</v>
      </c>
      <c r="D39625" s="1">
        <v>41226</v>
      </c>
      <c r="F39625">
        <v>5</v>
      </c>
      <c r="G39625">
        <v>51889</v>
      </c>
      <c r="H39625" t="s">
        <v>256</v>
      </c>
      <c r="J39625" t="s">
        <v>14</v>
      </c>
      <c r="K39625">
        <v>61</v>
      </c>
      <c r="L39625" t="s">
        <v>15</v>
      </c>
    </row>
    <row r="39626" spans="1:12">
      <c r="A39626" t="e">
        <f ca="1">E00251514273221</f>
        <v>#NAME?</v>
      </c>
      <c r="B39626">
        <v>299</v>
      </c>
      <c r="C39626" t="s">
        <v>729</v>
      </c>
      <c r="D39626" s="1">
        <v>42334</v>
      </c>
      <c r="F39626">
        <v>5</v>
      </c>
      <c r="G39626">
        <v>3051</v>
      </c>
      <c r="H39626" t="s">
        <v>13</v>
      </c>
      <c r="J39626" t="s">
        <v>14</v>
      </c>
      <c r="K39626">
        <v>57</v>
      </c>
      <c r="L39626" t="s">
        <v>15</v>
      </c>
    </row>
    <row r="39627" spans="1:12">
      <c r="A39627" t="e">
        <f ca="1">E00251531925021</f>
        <v>#NAME?</v>
      </c>
      <c r="B39627">
        <v>703</v>
      </c>
      <c r="C39627" t="s">
        <v>305</v>
      </c>
      <c r="D39627" s="1">
        <v>41709</v>
      </c>
      <c r="F39627">
        <v>3</v>
      </c>
      <c r="G39627">
        <v>2449</v>
      </c>
      <c r="H39627" t="s">
        <v>53</v>
      </c>
      <c r="J39627" t="s">
        <v>14</v>
      </c>
      <c r="K39627">
        <v>46</v>
      </c>
      <c r="L39627" t="s">
        <v>15</v>
      </c>
    </row>
    <row r="39628" spans="1:12">
      <c r="A39628" t="e">
        <f ca="1">E00251531925021</f>
        <v>#NAME?</v>
      </c>
      <c r="B39628">
        <v>703</v>
      </c>
      <c r="C39628" t="s">
        <v>305</v>
      </c>
      <c r="D39628" s="1">
        <v>41778</v>
      </c>
      <c r="F39628">
        <v>4</v>
      </c>
      <c r="G39628">
        <v>2724</v>
      </c>
      <c r="H39628" t="s">
        <v>73</v>
      </c>
      <c r="J39628" t="s">
        <v>14</v>
      </c>
      <c r="K39628">
        <v>46</v>
      </c>
      <c r="L39628" t="s">
        <v>15</v>
      </c>
    </row>
    <row r="39629" spans="1:12">
      <c r="A39629" t="e">
        <f ca="1">E00251531925021</f>
        <v>#NAME?</v>
      </c>
      <c r="B39629">
        <v>703</v>
      </c>
      <c r="C39629" t="s">
        <v>305</v>
      </c>
      <c r="D39629" s="1">
        <v>41835</v>
      </c>
      <c r="F39629">
        <v>2</v>
      </c>
      <c r="G39629">
        <v>3004</v>
      </c>
      <c r="H39629" t="s">
        <v>104</v>
      </c>
      <c r="J39629" t="s">
        <v>14</v>
      </c>
      <c r="K39629">
        <v>47</v>
      </c>
      <c r="L39629" t="s">
        <v>15</v>
      </c>
    </row>
    <row r="39630" spans="1:12">
      <c r="A39630" t="e">
        <f ca="1">E00251514287121</f>
        <v>#NAME?</v>
      </c>
      <c r="B39630">
        <v>7505</v>
      </c>
      <c r="C39630" t="s">
        <v>209</v>
      </c>
      <c r="D39630" s="1">
        <v>42705</v>
      </c>
      <c r="F39630">
        <v>4</v>
      </c>
      <c r="G39630">
        <v>79029</v>
      </c>
      <c r="H39630" t="s">
        <v>21</v>
      </c>
      <c r="J39630" t="s">
        <v>14</v>
      </c>
      <c r="K39630">
        <v>56</v>
      </c>
      <c r="L39630" t="s">
        <v>22</v>
      </c>
    </row>
    <row r="39631" spans="1:12">
      <c r="A39631" t="e">
        <f ca="1">E00251615167221</f>
        <v>#NAME?</v>
      </c>
      <c r="B39631">
        <v>1929</v>
      </c>
      <c r="C39631" t="s">
        <v>195</v>
      </c>
      <c r="D39631" s="1">
        <v>42130</v>
      </c>
      <c r="F39631">
        <v>3</v>
      </c>
      <c r="G39631">
        <v>2724</v>
      </c>
      <c r="H39631" t="s">
        <v>73</v>
      </c>
      <c r="J39631" t="s">
        <v>14</v>
      </c>
      <c r="K39631">
        <v>50</v>
      </c>
      <c r="L39631" t="s">
        <v>15</v>
      </c>
    </row>
    <row r="39632" spans="1:12">
      <c r="A39632" t="e">
        <f ca="1">E00251615167221</f>
        <v>#NAME?</v>
      </c>
      <c r="B39632">
        <v>1929</v>
      </c>
      <c r="C39632" t="s">
        <v>195</v>
      </c>
      <c r="D39632" s="1">
        <v>42135</v>
      </c>
      <c r="F39632">
        <v>1</v>
      </c>
      <c r="G39632">
        <v>4659</v>
      </c>
      <c r="H39632" t="s">
        <v>47</v>
      </c>
      <c r="J39632" t="s">
        <v>14</v>
      </c>
      <c r="K39632">
        <v>50</v>
      </c>
      <c r="L39632" t="s">
        <v>15</v>
      </c>
    </row>
    <row r="39633" spans="1:12">
      <c r="A39633" t="e">
        <f ca="1">E00251531925021</f>
        <v>#NAME?</v>
      </c>
      <c r="B39633">
        <v>703</v>
      </c>
      <c r="C39633" t="s">
        <v>305</v>
      </c>
      <c r="D39633" s="1">
        <v>42864</v>
      </c>
      <c r="F39633">
        <v>5</v>
      </c>
      <c r="G39633">
        <v>5533</v>
      </c>
      <c r="H39633" t="s">
        <v>537</v>
      </c>
      <c r="J39633" t="s">
        <v>14</v>
      </c>
      <c r="K39633">
        <v>49</v>
      </c>
      <c r="L39633" t="s">
        <v>15</v>
      </c>
    </row>
    <row r="39634" spans="1:12">
      <c r="A39634" t="e">
        <f ca="1">E00251439730221</f>
        <v>#NAME?</v>
      </c>
      <c r="B39634">
        <v>290</v>
      </c>
      <c r="C39634" t="s">
        <v>449</v>
      </c>
      <c r="D39634" s="1">
        <v>41463</v>
      </c>
      <c r="F39634">
        <v>5</v>
      </c>
      <c r="G39634">
        <v>78050</v>
      </c>
      <c r="H39634" t="s">
        <v>197</v>
      </c>
      <c r="J39634" t="s">
        <v>14</v>
      </c>
      <c r="K39634">
        <v>49</v>
      </c>
      <c r="L39634" t="s">
        <v>22</v>
      </c>
    </row>
    <row r="39635" spans="1:12">
      <c r="A39635" t="e">
        <f ca="1">E00251531925021</f>
        <v>#NAME?</v>
      </c>
      <c r="B39635">
        <v>703</v>
      </c>
      <c r="C39635" t="s">
        <v>305</v>
      </c>
      <c r="D39635" s="1">
        <v>41312</v>
      </c>
      <c r="F39635">
        <v>3</v>
      </c>
      <c r="G39635">
        <v>2449</v>
      </c>
      <c r="H39635" t="s">
        <v>53</v>
      </c>
      <c r="J39635" t="s">
        <v>14</v>
      </c>
      <c r="K39635">
        <v>45</v>
      </c>
      <c r="L39635" t="s">
        <v>15</v>
      </c>
    </row>
    <row r="39636" spans="1:12">
      <c r="A39636" t="e">
        <f ca="1">E00251715553221</f>
        <v>#NAME?</v>
      </c>
      <c r="B39636">
        <v>48</v>
      </c>
      <c r="C39636" t="s">
        <v>249</v>
      </c>
      <c r="D39636" s="1">
        <v>41058</v>
      </c>
      <c r="F39636">
        <v>2</v>
      </c>
      <c r="G39636">
        <v>7291</v>
      </c>
      <c r="H39636" t="s">
        <v>163</v>
      </c>
      <c r="J39636" t="s">
        <v>14</v>
      </c>
      <c r="K39636">
        <v>41</v>
      </c>
      <c r="L39636" t="s">
        <v>15</v>
      </c>
    </row>
    <row r="39637" spans="1:12">
      <c r="A39637" t="e">
        <f ca="1">E00251439730221</f>
        <v>#NAME?</v>
      </c>
      <c r="B39637">
        <v>290</v>
      </c>
      <c r="C39637" t="s">
        <v>449</v>
      </c>
      <c r="D39637" s="1">
        <v>40949</v>
      </c>
      <c r="F39637">
        <v>3</v>
      </c>
      <c r="G39637">
        <v>7243</v>
      </c>
      <c r="H39637" t="s">
        <v>42</v>
      </c>
      <c r="J39637" t="s">
        <v>14</v>
      </c>
      <c r="K39637">
        <v>48</v>
      </c>
      <c r="L39637" t="s">
        <v>15</v>
      </c>
    </row>
    <row r="39638" spans="1:12">
      <c r="A39638" t="e">
        <f ca="1">E00251439730221</f>
        <v>#NAME?</v>
      </c>
      <c r="B39638">
        <v>290</v>
      </c>
      <c r="C39638" t="s">
        <v>449</v>
      </c>
      <c r="D39638" s="1">
        <v>41373</v>
      </c>
      <c r="F39638">
        <v>4</v>
      </c>
      <c r="G39638">
        <v>7243</v>
      </c>
      <c r="H39638" t="s">
        <v>42</v>
      </c>
      <c r="J39638" t="s">
        <v>14</v>
      </c>
      <c r="K39638">
        <v>49</v>
      </c>
      <c r="L39638" t="s">
        <v>15</v>
      </c>
    </row>
    <row r="39639" spans="1:12">
      <c r="A39639" t="e">
        <f ca="1">E00251439730221</f>
        <v>#NAME?</v>
      </c>
      <c r="B39639">
        <v>290</v>
      </c>
      <c r="C39639" t="s">
        <v>449</v>
      </c>
      <c r="D39639" s="1">
        <v>41701</v>
      </c>
      <c r="F39639">
        <v>3</v>
      </c>
      <c r="G39639">
        <v>3899</v>
      </c>
      <c r="H39639" t="s">
        <v>264</v>
      </c>
      <c r="J39639" t="s">
        <v>14</v>
      </c>
      <c r="K39639">
        <v>50</v>
      </c>
      <c r="L39639" t="s">
        <v>15</v>
      </c>
    </row>
    <row r="39640" spans="1:12">
      <c r="A39640" t="e">
        <f ca="1">E00251514287121</f>
        <v>#NAME?</v>
      </c>
      <c r="B39640">
        <v>7505</v>
      </c>
      <c r="C39640" t="s">
        <v>209</v>
      </c>
      <c r="D39640" s="1">
        <v>42726</v>
      </c>
      <c r="F39640">
        <v>4</v>
      </c>
      <c r="G39640">
        <v>27800</v>
      </c>
      <c r="H39640" t="s">
        <v>145</v>
      </c>
      <c r="J39640" t="s">
        <v>14</v>
      </c>
      <c r="K39640">
        <v>57</v>
      </c>
      <c r="L39640" t="s">
        <v>15</v>
      </c>
    </row>
    <row r="39641" spans="1:12">
      <c r="A39641" t="e">
        <f ca="1">E00251439807421</f>
        <v>#NAME?</v>
      </c>
      <c r="B39641">
        <v>494</v>
      </c>
      <c r="C39641" t="s">
        <v>63</v>
      </c>
      <c r="D39641" s="1">
        <v>41082</v>
      </c>
      <c r="F39641">
        <v>2</v>
      </c>
      <c r="G39641">
        <v>27800</v>
      </c>
      <c r="H39641" t="s">
        <v>145</v>
      </c>
      <c r="J39641" t="s">
        <v>14</v>
      </c>
      <c r="K39641">
        <v>52</v>
      </c>
      <c r="L39641" t="s">
        <v>15</v>
      </c>
    </row>
    <row r="39642" spans="1:12">
      <c r="A39642" t="e">
        <f ca="1">E00251615167221</f>
        <v>#NAME?</v>
      </c>
      <c r="B39642">
        <v>1929</v>
      </c>
      <c r="C39642" t="s">
        <v>195</v>
      </c>
      <c r="D39642" s="1">
        <v>42247</v>
      </c>
      <c r="F39642">
        <v>3</v>
      </c>
      <c r="G39642">
        <v>4549</v>
      </c>
      <c r="H39642" t="s">
        <v>69</v>
      </c>
      <c r="J39642" t="s">
        <v>14</v>
      </c>
      <c r="K39642">
        <v>51</v>
      </c>
      <c r="L39642" t="s">
        <v>15</v>
      </c>
    </row>
    <row r="39643" spans="1:12">
      <c r="A39643" t="e">
        <f ca="1">E00251431694221</f>
        <v>#NAME?</v>
      </c>
      <c r="B39643">
        <v>1128</v>
      </c>
      <c r="C39643" t="s">
        <v>424</v>
      </c>
      <c r="D39643" s="1">
        <v>42894</v>
      </c>
      <c r="F39643">
        <v>1</v>
      </c>
      <c r="G39643">
        <v>4011</v>
      </c>
      <c r="H39643" t="s">
        <v>828</v>
      </c>
      <c r="J39643" t="s">
        <v>14</v>
      </c>
      <c r="K39643">
        <v>53</v>
      </c>
      <c r="L39643" t="s">
        <v>15</v>
      </c>
    </row>
    <row r="39644" spans="1:12">
      <c r="A39644" t="e">
        <f ca="1">E00251439730221</f>
        <v>#NAME?</v>
      </c>
      <c r="B39644">
        <v>290</v>
      </c>
      <c r="C39644" t="s">
        <v>449</v>
      </c>
      <c r="D39644" s="1">
        <v>41997</v>
      </c>
      <c r="F39644">
        <v>5</v>
      </c>
      <c r="G39644">
        <v>78050</v>
      </c>
      <c r="H39644" t="s">
        <v>197</v>
      </c>
      <c r="J39644" t="s">
        <v>14</v>
      </c>
      <c r="K39644">
        <v>51</v>
      </c>
      <c r="L39644" t="s">
        <v>22</v>
      </c>
    </row>
    <row r="39645" spans="1:12">
      <c r="A39645" t="e">
        <f ca="1">E00251528624321</f>
        <v>#NAME?</v>
      </c>
      <c r="B39645">
        <v>291</v>
      </c>
      <c r="C39645" t="s">
        <v>160</v>
      </c>
      <c r="D39645" s="1">
        <v>41767</v>
      </c>
      <c r="F39645">
        <v>1</v>
      </c>
      <c r="G39645">
        <v>30593</v>
      </c>
      <c r="H39645" t="s">
        <v>684</v>
      </c>
      <c r="J39645" t="s">
        <v>14</v>
      </c>
      <c r="K39645">
        <v>49</v>
      </c>
      <c r="L39645" t="s">
        <v>15</v>
      </c>
    </row>
    <row r="39646" spans="1:12">
      <c r="A39646" t="e">
        <f ca="1">E00251430091421</f>
        <v>#NAME?</v>
      </c>
      <c r="B39646">
        <v>467</v>
      </c>
      <c r="C39646" t="s">
        <v>232</v>
      </c>
      <c r="D39646" s="1">
        <v>41312</v>
      </c>
      <c r="F39646">
        <v>2</v>
      </c>
      <c r="G39646">
        <v>9249</v>
      </c>
      <c r="H39646" t="s">
        <v>817</v>
      </c>
      <c r="J39646" t="s">
        <v>14</v>
      </c>
      <c r="K39646">
        <v>61</v>
      </c>
      <c r="L39646" t="s">
        <v>15</v>
      </c>
    </row>
    <row r="39647" spans="1:12">
      <c r="A39647" t="e">
        <f ca="1">E00251531925021</f>
        <v>#NAME?</v>
      </c>
      <c r="B39647">
        <v>703</v>
      </c>
      <c r="C39647" t="s">
        <v>305</v>
      </c>
      <c r="D39647" s="1">
        <v>42829</v>
      </c>
      <c r="F39647">
        <v>5</v>
      </c>
      <c r="G39647">
        <v>5533</v>
      </c>
      <c r="H39647" t="s">
        <v>537</v>
      </c>
      <c r="J39647" t="s">
        <v>14</v>
      </c>
      <c r="K39647">
        <v>49</v>
      </c>
      <c r="L39647" t="s">
        <v>15</v>
      </c>
    </row>
    <row r="39648" spans="1:12">
      <c r="A39648" t="e">
        <f ca="1">E00251531925021</f>
        <v>#NAME?</v>
      </c>
      <c r="B39648">
        <v>703</v>
      </c>
      <c r="C39648" t="s">
        <v>305</v>
      </c>
      <c r="D39648" s="1">
        <v>41369</v>
      </c>
      <c r="F39648">
        <v>2</v>
      </c>
      <c r="G39648">
        <v>3004</v>
      </c>
      <c r="H39648" t="s">
        <v>104</v>
      </c>
      <c r="J39648" t="s">
        <v>14</v>
      </c>
      <c r="K39648">
        <v>45</v>
      </c>
      <c r="L39648" t="s">
        <v>15</v>
      </c>
    </row>
    <row r="39649" spans="1:12">
      <c r="A39649" t="e">
        <f ca="1">E00251715553221</f>
        <v>#NAME?</v>
      </c>
      <c r="B39649">
        <v>48</v>
      </c>
      <c r="C39649" t="s">
        <v>249</v>
      </c>
      <c r="D39649" s="1">
        <v>42857</v>
      </c>
      <c r="F39649">
        <v>2</v>
      </c>
      <c r="G39649">
        <v>3370</v>
      </c>
      <c r="H39649" t="s">
        <v>1814</v>
      </c>
      <c r="J39649" t="s">
        <v>14</v>
      </c>
      <c r="K39649">
        <v>46</v>
      </c>
      <c r="L39649" t="s">
        <v>15</v>
      </c>
    </row>
    <row r="39650" spans="1:12">
      <c r="A39650" t="e">
        <f ca="1">E00251439730221</f>
        <v>#NAME?</v>
      </c>
      <c r="B39650">
        <v>290</v>
      </c>
      <c r="C39650" t="s">
        <v>449</v>
      </c>
      <c r="D39650" s="1">
        <v>41086</v>
      </c>
      <c r="F39650">
        <v>3</v>
      </c>
      <c r="G39650">
        <v>7243</v>
      </c>
      <c r="H39650" t="s">
        <v>42</v>
      </c>
      <c r="J39650" t="s">
        <v>14</v>
      </c>
      <c r="K39650">
        <v>48</v>
      </c>
      <c r="L39650" t="s">
        <v>15</v>
      </c>
    </row>
    <row r="39651" spans="1:12">
      <c r="A39651" t="e">
        <f ca="1">E00251439730221</f>
        <v>#NAME?</v>
      </c>
      <c r="B39651">
        <v>290</v>
      </c>
      <c r="C39651" t="s">
        <v>449</v>
      </c>
      <c r="D39651" s="1">
        <v>41463</v>
      </c>
      <c r="F39651">
        <v>4</v>
      </c>
      <c r="G39651">
        <v>7243</v>
      </c>
      <c r="H39651" t="s">
        <v>42</v>
      </c>
      <c r="J39651" t="s">
        <v>14</v>
      </c>
      <c r="K39651">
        <v>49</v>
      </c>
      <c r="L39651" t="s">
        <v>15</v>
      </c>
    </row>
    <row r="39652" spans="1:12">
      <c r="A39652" t="e">
        <f ca="1">E00251616870121</f>
        <v>#NAME?</v>
      </c>
      <c r="B39652">
        <v>701</v>
      </c>
      <c r="C39652" t="s">
        <v>72</v>
      </c>
      <c r="D39652" s="1">
        <v>42102</v>
      </c>
      <c r="F39652">
        <v>3</v>
      </c>
      <c r="G39652">
        <v>2724</v>
      </c>
      <c r="H39652" t="s">
        <v>73</v>
      </c>
      <c r="J39652" t="s">
        <v>14</v>
      </c>
      <c r="K39652">
        <v>53</v>
      </c>
      <c r="L39652" t="s">
        <v>15</v>
      </c>
    </row>
    <row r="39653" spans="1:12">
      <c r="A39653" t="e">
        <f ca="1">E00251616870121</f>
        <v>#NAME?</v>
      </c>
      <c r="B39653">
        <v>701</v>
      </c>
      <c r="C39653" t="s">
        <v>72</v>
      </c>
      <c r="D39653" s="1">
        <v>42102</v>
      </c>
      <c r="F39653">
        <v>4</v>
      </c>
      <c r="G39653">
        <v>2889</v>
      </c>
      <c r="H39653" t="s">
        <v>595</v>
      </c>
      <c r="J39653" t="s">
        <v>14</v>
      </c>
      <c r="K39653">
        <v>53</v>
      </c>
      <c r="L39653" t="s">
        <v>15</v>
      </c>
    </row>
    <row r="39654" spans="1:12">
      <c r="A39654" t="e">
        <f ca="1">E00251616870121</f>
        <v>#NAME?</v>
      </c>
      <c r="B39654">
        <v>701</v>
      </c>
      <c r="C39654" t="s">
        <v>72</v>
      </c>
      <c r="D39654" s="1">
        <v>42416</v>
      </c>
      <c r="F39654">
        <v>2</v>
      </c>
      <c r="G39654">
        <v>2724</v>
      </c>
      <c r="H39654" t="s">
        <v>73</v>
      </c>
      <c r="J39654" t="s">
        <v>14</v>
      </c>
      <c r="K39654">
        <v>53</v>
      </c>
      <c r="L39654" t="s">
        <v>15</v>
      </c>
    </row>
    <row r="39655" spans="1:12">
      <c r="A39655" t="e">
        <f ca="1">E00251616870121</f>
        <v>#NAME?</v>
      </c>
      <c r="B39655">
        <v>701</v>
      </c>
      <c r="C39655" t="s">
        <v>72</v>
      </c>
      <c r="D39655" s="1">
        <v>42459</v>
      </c>
      <c r="F39655">
        <v>3</v>
      </c>
      <c r="G39655">
        <v>2724</v>
      </c>
      <c r="H39655" t="s">
        <v>73</v>
      </c>
      <c r="J39655" t="s">
        <v>14</v>
      </c>
      <c r="K39655">
        <v>54</v>
      </c>
      <c r="L39655" t="s">
        <v>15</v>
      </c>
    </row>
    <row r="39656" spans="1:12">
      <c r="A39656" t="e">
        <f ca="1">E00251510244021</f>
        <v>#NAME?</v>
      </c>
      <c r="B39656">
        <v>189</v>
      </c>
      <c r="C39656" t="s">
        <v>58</v>
      </c>
      <c r="D39656" s="1">
        <v>41782</v>
      </c>
      <c r="F39656">
        <v>1</v>
      </c>
      <c r="G39656">
        <v>7840</v>
      </c>
      <c r="H39656" t="s">
        <v>55</v>
      </c>
      <c r="J39656" t="s">
        <v>14</v>
      </c>
      <c r="K39656">
        <v>56</v>
      </c>
      <c r="L39656" t="s">
        <v>22</v>
      </c>
    </row>
    <row r="39657" spans="1:12">
      <c r="A39657" t="e">
        <f ca="1">E00251532587421</f>
        <v>#NAME?</v>
      </c>
      <c r="B39657">
        <v>445</v>
      </c>
      <c r="C39657" t="s">
        <v>23</v>
      </c>
      <c r="D39657" s="1">
        <v>41582</v>
      </c>
      <c r="F39657">
        <v>1</v>
      </c>
      <c r="G39657">
        <v>49300</v>
      </c>
      <c r="H39657" t="s">
        <v>228</v>
      </c>
      <c r="J39657" t="s">
        <v>14</v>
      </c>
      <c r="K39657">
        <v>49</v>
      </c>
      <c r="L39657" t="s">
        <v>15</v>
      </c>
    </row>
    <row r="39658" spans="1:12">
      <c r="A39658" t="e">
        <f ca="1">E00251427592621</f>
        <v>#NAME?</v>
      </c>
      <c r="B39658">
        <v>10</v>
      </c>
      <c r="C39658" t="s">
        <v>18</v>
      </c>
      <c r="D39658" s="1">
        <v>41611</v>
      </c>
      <c r="F39658">
        <v>1</v>
      </c>
      <c r="G39658">
        <v>27800</v>
      </c>
      <c r="H39658" t="s">
        <v>145</v>
      </c>
      <c r="J39658" t="s">
        <v>14</v>
      </c>
      <c r="K39658">
        <v>44</v>
      </c>
      <c r="L39658" t="s">
        <v>15</v>
      </c>
    </row>
    <row r="39659" spans="1:12">
      <c r="A39659" t="e">
        <f ca="1">E00251616870121</f>
        <v>#NAME?</v>
      </c>
      <c r="B39659">
        <v>701</v>
      </c>
      <c r="C39659" t="s">
        <v>72</v>
      </c>
      <c r="D39659" s="1">
        <v>42690</v>
      </c>
      <c r="F39659">
        <v>3</v>
      </c>
      <c r="G39659">
        <v>2599</v>
      </c>
      <c r="H39659" t="s">
        <v>238</v>
      </c>
      <c r="J39659" t="s">
        <v>14</v>
      </c>
      <c r="K39659">
        <v>54</v>
      </c>
      <c r="L39659" t="s">
        <v>15</v>
      </c>
    </row>
    <row r="39660" spans="1:12">
      <c r="A39660" t="e">
        <f ca="1">E00251429388021</f>
        <v>#NAME?</v>
      </c>
      <c r="B39660">
        <v>297</v>
      </c>
      <c r="C39660" t="s">
        <v>411</v>
      </c>
      <c r="D39660" s="1">
        <v>40975</v>
      </c>
      <c r="F39660">
        <v>2</v>
      </c>
      <c r="G39660">
        <v>4019</v>
      </c>
      <c r="H39660" t="s">
        <v>26</v>
      </c>
      <c r="J39660" t="s">
        <v>14</v>
      </c>
      <c r="K39660">
        <v>56</v>
      </c>
      <c r="L39660" t="s">
        <v>15</v>
      </c>
    </row>
    <row r="39661" spans="1:12">
      <c r="A39661" t="e">
        <f ca="1">E00251529498321</f>
        <v>#NAME?</v>
      </c>
      <c r="B39661">
        <v>163</v>
      </c>
      <c r="C39661" t="s">
        <v>219</v>
      </c>
      <c r="D39661" s="1">
        <v>42562</v>
      </c>
      <c r="F39661">
        <v>1</v>
      </c>
      <c r="G39661">
        <v>7295</v>
      </c>
      <c r="H39661" t="s">
        <v>76</v>
      </c>
      <c r="J39661" t="s">
        <v>14</v>
      </c>
      <c r="K39661">
        <v>65</v>
      </c>
      <c r="L39661" t="s">
        <v>15</v>
      </c>
    </row>
    <row r="39662" spans="1:12">
      <c r="A39662" t="e">
        <f ca="1">E00251529498321</f>
        <v>#NAME?</v>
      </c>
      <c r="B39662">
        <v>163</v>
      </c>
      <c r="C39662" t="s">
        <v>219</v>
      </c>
      <c r="D39662" s="1">
        <v>43061</v>
      </c>
      <c r="F39662">
        <v>1</v>
      </c>
      <c r="G39662">
        <v>4019</v>
      </c>
      <c r="H39662" t="s">
        <v>26</v>
      </c>
      <c r="J39662" t="s">
        <v>14</v>
      </c>
      <c r="K39662">
        <v>67</v>
      </c>
      <c r="L39662" t="s">
        <v>15</v>
      </c>
    </row>
    <row r="39663" spans="1:12">
      <c r="A39663" t="e">
        <f ca="1">E00251512648621</f>
        <v>#NAME?</v>
      </c>
      <c r="B39663">
        <v>62</v>
      </c>
      <c r="C39663" t="s">
        <v>20</v>
      </c>
      <c r="D39663" s="1">
        <v>41669</v>
      </c>
      <c r="F39663">
        <v>1</v>
      </c>
      <c r="G39663">
        <v>7242</v>
      </c>
      <c r="H39663" t="s">
        <v>93</v>
      </c>
      <c r="J39663" t="s">
        <v>14</v>
      </c>
      <c r="K39663">
        <v>47</v>
      </c>
      <c r="L39663" t="s">
        <v>15</v>
      </c>
    </row>
    <row r="39664" spans="1:12">
      <c r="A39664" t="e">
        <f ca="1">E00251531925021</f>
        <v>#NAME?</v>
      </c>
      <c r="B39664">
        <v>703</v>
      </c>
      <c r="C39664" t="s">
        <v>305</v>
      </c>
      <c r="D39664" s="1">
        <v>42495</v>
      </c>
      <c r="F39664">
        <v>4</v>
      </c>
      <c r="G39664">
        <v>5533</v>
      </c>
      <c r="H39664" t="s">
        <v>537</v>
      </c>
      <c r="J39664" t="s">
        <v>14</v>
      </c>
      <c r="K39664">
        <v>48</v>
      </c>
      <c r="L39664" t="s">
        <v>15</v>
      </c>
    </row>
    <row r="39665" spans="1:12">
      <c r="A39665" t="e">
        <f ca="1">E00251531925021</f>
        <v>#NAME?</v>
      </c>
      <c r="B39665">
        <v>703</v>
      </c>
      <c r="C39665" t="s">
        <v>305</v>
      </c>
      <c r="D39665" s="1">
        <v>42796</v>
      </c>
      <c r="F39665">
        <v>3</v>
      </c>
      <c r="G39665">
        <v>6929</v>
      </c>
      <c r="H39665" t="s">
        <v>36</v>
      </c>
      <c r="J39665" t="s">
        <v>14</v>
      </c>
      <c r="K39665">
        <v>49</v>
      </c>
      <c r="L39665" t="s">
        <v>15</v>
      </c>
    </row>
    <row r="39666" spans="1:12">
      <c r="A39666" t="e">
        <f ca="1">E00251439730221</f>
        <v>#NAME?</v>
      </c>
      <c r="B39666">
        <v>290</v>
      </c>
      <c r="C39666" t="s">
        <v>449</v>
      </c>
      <c r="D39666" s="1">
        <v>42220</v>
      </c>
      <c r="F39666">
        <v>2</v>
      </c>
      <c r="G39666">
        <v>6278</v>
      </c>
      <c r="H39666" t="s">
        <v>554</v>
      </c>
      <c r="J39666" t="s">
        <v>14</v>
      </c>
      <c r="K39666">
        <v>51</v>
      </c>
      <c r="L39666" t="s">
        <v>15</v>
      </c>
    </row>
    <row r="39667" spans="1:12">
      <c r="A39667" t="e">
        <f ca="1">E00251716498121</f>
        <v>#NAME?</v>
      </c>
      <c r="B39667">
        <v>481</v>
      </c>
      <c r="C39667" t="s">
        <v>402</v>
      </c>
      <c r="D39667" s="1">
        <v>42507</v>
      </c>
      <c r="F39667">
        <v>1</v>
      </c>
      <c r="G39667">
        <v>2599</v>
      </c>
      <c r="H39667" t="s">
        <v>238</v>
      </c>
      <c r="J39667" t="s">
        <v>14</v>
      </c>
      <c r="K39667">
        <v>40</v>
      </c>
      <c r="L39667" t="s">
        <v>15</v>
      </c>
    </row>
    <row r="39668" spans="1:12">
      <c r="A39668" t="e">
        <f ca="1">E00251429825621</f>
        <v>#NAME?</v>
      </c>
      <c r="B39668">
        <v>4893</v>
      </c>
      <c r="C39668" t="s">
        <v>426</v>
      </c>
      <c r="D39668" s="1">
        <v>42836</v>
      </c>
      <c r="F39668">
        <v>1</v>
      </c>
      <c r="G39668">
        <v>9198</v>
      </c>
      <c r="H39668" t="s">
        <v>229</v>
      </c>
      <c r="I39668" t="s">
        <v>148</v>
      </c>
      <c r="J39668" t="s">
        <v>57</v>
      </c>
      <c r="K39668">
        <v>49</v>
      </c>
      <c r="L39668" t="s">
        <v>15</v>
      </c>
    </row>
    <row r="39669" spans="1:12">
      <c r="A39669" t="e">
        <f ca="1">E00251626524421</f>
        <v>#NAME?</v>
      </c>
      <c r="B39669">
        <v>297</v>
      </c>
      <c r="C39669" t="s">
        <v>411</v>
      </c>
      <c r="D39669" s="1">
        <v>41486</v>
      </c>
      <c r="F39669">
        <v>3</v>
      </c>
      <c r="G39669">
        <v>4556</v>
      </c>
      <c r="H39669" t="s">
        <v>121</v>
      </c>
      <c r="J39669" t="s">
        <v>14</v>
      </c>
      <c r="K39669">
        <v>42</v>
      </c>
      <c r="L39669" t="s">
        <v>15</v>
      </c>
    </row>
    <row r="39670" spans="1:12">
      <c r="A39670" t="e">
        <f ca="1">E00251626524421</f>
        <v>#NAME?</v>
      </c>
      <c r="B39670">
        <v>297</v>
      </c>
      <c r="C39670" t="s">
        <v>411</v>
      </c>
      <c r="D39670" s="1">
        <v>41809</v>
      </c>
      <c r="F39670">
        <v>2</v>
      </c>
      <c r="G39670">
        <v>3689</v>
      </c>
      <c r="H39670" t="s">
        <v>159</v>
      </c>
      <c r="J39670" t="s">
        <v>14</v>
      </c>
      <c r="K39670">
        <v>43</v>
      </c>
      <c r="L39670" t="s">
        <v>15</v>
      </c>
    </row>
    <row r="39671" spans="1:12">
      <c r="A39671" t="e">
        <f ca="1">E00251626524421</f>
        <v>#NAME?</v>
      </c>
      <c r="B39671">
        <v>297</v>
      </c>
      <c r="C39671" t="s">
        <v>411</v>
      </c>
      <c r="D39671" s="1">
        <v>41914</v>
      </c>
      <c r="F39671">
        <v>1</v>
      </c>
      <c r="G39671">
        <v>3689</v>
      </c>
      <c r="H39671" t="s">
        <v>159</v>
      </c>
      <c r="J39671" t="s">
        <v>14</v>
      </c>
      <c r="K39671">
        <v>43</v>
      </c>
      <c r="L39671" t="s">
        <v>15</v>
      </c>
    </row>
    <row r="39672" spans="1:12">
      <c r="A39672" t="e">
        <f ca="1">E00251626524421</f>
        <v>#NAME?</v>
      </c>
      <c r="B39672">
        <v>297</v>
      </c>
      <c r="C39672" t="s">
        <v>411</v>
      </c>
      <c r="D39672" s="1">
        <v>41946</v>
      </c>
      <c r="F39672">
        <v>1</v>
      </c>
      <c r="G39672">
        <v>7242</v>
      </c>
      <c r="H39672" t="s">
        <v>93</v>
      </c>
      <c r="J39672" t="s">
        <v>14</v>
      </c>
      <c r="K39672">
        <v>43</v>
      </c>
      <c r="L39672" t="s">
        <v>15</v>
      </c>
    </row>
    <row r="39673" spans="1:12">
      <c r="A39673" t="e">
        <f ca="1">E00251514580521</f>
        <v>#NAME?</v>
      </c>
      <c r="B39673">
        <v>444</v>
      </c>
      <c r="C39673" t="s">
        <v>819</v>
      </c>
      <c r="D39673" s="1">
        <v>41213</v>
      </c>
      <c r="F39673">
        <v>1</v>
      </c>
      <c r="G39673">
        <v>5533</v>
      </c>
      <c r="H39673" t="s">
        <v>537</v>
      </c>
      <c r="J39673" t="s">
        <v>14</v>
      </c>
      <c r="K39673">
        <v>45</v>
      </c>
      <c r="L39673" t="s">
        <v>15</v>
      </c>
    </row>
    <row r="39674" spans="1:12">
      <c r="A39674" t="e">
        <f ca="1">E00251715553221</f>
        <v>#NAME?</v>
      </c>
      <c r="B39674">
        <v>48</v>
      </c>
      <c r="C39674" t="s">
        <v>249</v>
      </c>
      <c r="D39674" s="1">
        <v>42513</v>
      </c>
      <c r="F39674">
        <v>1</v>
      </c>
      <c r="G39674">
        <v>7295</v>
      </c>
      <c r="H39674" t="s">
        <v>76</v>
      </c>
      <c r="J39674" t="s">
        <v>14</v>
      </c>
      <c r="K39674">
        <v>45</v>
      </c>
      <c r="L39674" t="s">
        <v>15</v>
      </c>
    </row>
    <row r="39675" spans="1:12">
      <c r="A39675" t="e">
        <f ca="1">E00251514273221</f>
        <v>#NAME?</v>
      </c>
      <c r="B39675">
        <v>299</v>
      </c>
      <c r="C39675" t="s">
        <v>729</v>
      </c>
      <c r="D39675" s="1">
        <v>41099</v>
      </c>
      <c r="F39675">
        <v>1</v>
      </c>
      <c r="G39675">
        <v>59010</v>
      </c>
      <c r="H39675" t="s">
        <v>67</v>
      </c>
      <c r="J39675" t="s">
        <v>14</v>
      </c>
      <c r="K39675">
        <v>53</v>
      </c>
      <c r="L39675" t="s">
        <v>15</v>
      </c>
    </row>
    <row r="39676" spans="1:12">
      <c r="A39676" t="e">
        <f ca="1">E00251514273221</f>
        <v>#NAME?</v>
      </c>
      <c r="B39676">
        <v>299</v>
      </c>
      <c r="C39676" t="s">
        <v>729</v>
      </c>
      <c r="D39676" s="1">
        <v>41554</v>
      </c>
      <c r="F39676">
        <v>2</v>
      </c>
      <c r="G39676">
        <v>71940</v>
      </c>
      <c r="H39676" t="s">
        <v>135</v>
      </c>
      <c r="J39676" t="s">
        <v>14</v>
      </c>
      <c r="K39676">
        <v>55</v>
      </c>
      <c r="L39676" t="s">
        <v>15</v>
      </c>
    </row>
    <row r="39677" spans="1:12">
      <c r="A39677" t="e">
        <f ca="1">E00251716498121</f>
        <v>#NAME?</v>
      </c>
      <c r="B39677">
        <v>475</v>
      </c>
      <c r="C39677" t="s">
        <v>1365</v>
      </c>
      <c r="D39677" s="1">
        <v>41288</v>
      </c>
      <c r="F39677">
        <v>3</v>
      </c>
      <c r="G39677">
        <v>7350</v>
      </c>
      <c r="H39677" t="s">
        <v>192</v>
      </c>
      <c r="J39677" t="s">
        <v>14</v>
      </c>
      <c r="K39677">
        <v>37</v>
      </c>
      <c r="L39677" t="s">
        <v>15</v>
      </c>
    </row>
    <row r="39678" spans="1:12">
      <c r="A39678" t="e">
        <f ca="1">E00251716498121</f>
        <v>#NAME?</v>
      </c>
      <c r="B39678">
        <v>481</v>
      </c>
      <c r="C39678" t="s">
        <v>402</v>
      </c>
      <c r="D39678" s="1">
        <v>42761</v>
      </c>
      <c r="F39678">
        <v>2</v>
      </c>
      <c r="G39678">
        <v>2599</v>
      </c>
      <c r="H39678" t="s">
        <v>238</v>
      </c>
      <c r="J39678" t="s">
        <v>14</v>
      </c>
      <c r="K39678">
        <v>41</v>
      </c>
      <c r="L39678" t="s">
        <v>15</v>
      </c>
    </row>
    <row r="39679" spans="1:12">
      <c r="A39679" t="e">
        <f ca="1">E00251427592621</f>
        <v>#NAME?</v>
      </c>
      <c r="B39679">
        <v>10</v>
      </c>
      <c r="C39679" t="s">
        <v>18</v>
      </c>
      <c r="D39679" s="1">
        <v>42600</v>
      </c>
      <c r="F39679">
        <v>2</v>
      </c>
      <c r="G39679">
        <v>3051</v>
      </c>
      <c r="H39679" t="s">
        <v>13</v>
      </c>
      <c r="J39679" t="s">
        <v>14</v>
      </c>
      <c r="K39679">
        <v>47</v>
      </c>
      <c r="L39679" t="s">
        <v>15</v>
      </c>
    </row>
    <row r="39680" spans="1:12">
      <c r="A39680" t="e">
        <f ca="1">E00251430091421</f>
        <v>#NAME?</v>
      </c>
      <c r="B39680">
        <v>467</v>
      </c>
      <c r="C39680" t="s">
        <v>232</v>
      </c>
      <c r="D39680" s="1">
        <v>40953</v>
      </c>
      <c r="F39680">
        <v>4</v>
      </c>
      <c r="G39680">
        <v>51889</v>
      </c>
      <c r="H39680" t="s">
        <v>256</v>
      </c>
      <c r="J39680" t="s">
        <v>14</v>
      </c>
      <c r="K39680">
        <v>60</v>
      </c>
      <c r="L39680" t="s">
        <v>15</v>
      </c>
    </row>
    <row r="39681" spans="1:12">
      <c r="A39681" t="e">
        <f ca="1">E00251430091421</f>
        <v>#NAME?</v>
      </c>
      <c r="B39681">
        <v>467</v>
      </c>
      <c r="C39681" t="s">
        <v>232</v>
      </c>
      <c r="D39681" s="1">
        <v>41079</v>
      </c>
      <c r="F39681">
        <v>2</v>
      </c>
      <c r="G39681">
        <v>73300</v>
      </c>
      <c r="H39681" t="s">
        <v>86</v>
      </c>
      <c r="J39681" t="s">
        <v>14</v>
      </c>
      <c r="K39681">
        <v>60</v>
      </c>
      <c r="L39681" t="s">
        <v>15</v>
      </c>
    </row>
    <row r="39682" spans="1:12">
      <c r="A39682" t="e">
        <f ca="1">E00251514273221</f>
        <v>#NAME?</v>
      </c>
      <c r="B39682">
        <v>299</v>
      </c>
      <c r="C39682" t="s">
        <v>729</v>
      </c>
      <c r="D39682" s="1">
        <v>41711</v>
      </c>
      <c r="F39682">
        <v>3</v>
      </c>
      <c r="G39682">
        <v>30000</v>
      </c>
      <c r="H39682" t="s">
        <v>144</v>
      </c>
      <c r="J39682" t="s">
        <v>14</v>
      </c>
      <c r="K39682">
        <v>55</v>
      </c>
      <c r="L39682" t="s">
        <v>15</v>
      </c>
    </row>
    <row r="39683" spans="1:12">
      <c r="A39683" t="e">
        <f ca="1">E00251616870121</f>
        <v>#NAME?</v>
      </c>
      <c r="B39683">
        <v>701</v>
      </c>
      <c r="C39683" t="s">
        <v>72</v>
      </c>
      <c r="D39683" s="1">
        <v>42936</v>
      </c>
      <c r="F39683">
        <v>6</v>
      </c>
      <c r="G39683">
        <v>7273</v>
      </c>
      <c r="H39683" t="s">
        <v>543</v>
      </c>
      <c r="J39683" t="s">
        <v>14</v>
      </c>
      <c r="K39683">
        <v>55</v>
      </c>
      <c r="L39683" t="s">
        <v>15</v>
      </c>
    </row>
    <row r="39684" spans="1:12">
      <c r="A39684" t="e">
        <f ca="1">E00251432340321</f>
        <v>#NAME?</v>
      </c>
      <c r="B39684">
        <v>448</v>
      </c>
      <c r="C39684" t="s">
        <v>112</v>
      </c>
      <c r="D39684" s="1">
        <v>41170</v>
      </c>
      <c r="F39684">
        <v>2</v>
      </c>
      <c r="G39684">
        <v>37240</v>
      </c>
      <c r="H39684" t="s">
        <v>1815</v>
      </c>
      <c r="J39684" t="s">
        <v>14</v>
      </c>
      <c r="K39684">
        <v>52</v>
      </c>
      <c r="L39684" t="s">
        <v>15</v>
      </c>
    </row>
    <row r="39685" spans="1:12">
      <c r="A39685" t="e">
        <f ca="1">E00251432340321</f>
        <v>#NAME?</v>
      </c>
      <c r="B39685">
        <v>448</v>
      </c>
      <c r="C39685" t="s">
        <v>112</v>
      </c>
      <c r="D39685" s="1">
        <v>41899</v>
      </c>
      <c r="F39685">
        <v>1</v>
      </c>
      <c r="G39685">
        <v>462</v>
      </c>
      <c r="H39685" t="s">
        <v>288</v>
      </c>
      <c r="J39685" t="s">
        <v>14</v>
      </c>
      <c r="K39685">
        <v>54</v>
      </c>
      <c r="L39685" t="s">
        <v>15</v>
      </c>
    </row>
    <row r="39686" spans="1:12">
      <c r="A39686" t="e">
        <f ca="1">E00251532291121</f>
        <v>#NAME?</v>
      </c>
      <c r="B39686">
        <v>497</v>
      </c>
      <c r="C39686" t="s">
        <v>141</v>
      </c>
      <c r="D39686" s="1">
        <v>42564</v>
      </c>
      <c r="F39686">
        <v>1</v>
      </c>
      <c r="G39686">
        <v>51889</v>
      </c>
      <c r="H39686" t="s">
        <v>256</v>
      </c>
      <c r="J39686" t="s">
        <v>14</v>
      </c>
      <c r="K39686">
        <v>61</v>
      </c>
      <c r="L39686" t="s">
        <v>15</v>
      </c>
    </row>
    <row r="39687" spans="1:12">
      <c r="A39687" t="e">
        <f ca="1">E00251439765421</f>
        <v>#NAME?</v>
      </c>
      <c r="B39687">
        <v>1325</v>
      </c>
      <c r="C39687" t="s">
        <v>605</v>
      </c>
      <c r="D39687" s="1">
        <v>41302</v>
      </c>
      <c r="F39687">
        <v>1</v>
      </c>
      <c r="G39687">
        <v>46619</v>
      </c>
      <c r="H39687" t="s">
        <v>182</v>
      </c>
      <c r="J39687" t="s">
        <v>14</v>
      </c>
      <c r="K39687">
        <v>55</v>
      </c>
      <c r="L39687" t="s">
        <v>15</v>
      </c>
    </row>
    <row r="39688" spans="1:12">
      <c r="A39688" t="e">
        <f ca="1">E00251427592621</f>
        <v>#NAME?</v>
      </c>
      <c r="B39688">
        <v>10</v>
      </c>
      <c r="C39688" t="s">
        <v>18</v>
      </c>
      <c r="D39688" s="1">
        <v>42600</v>
      </c>
      <c r="F39688">
        <v>1</v>
      </c>
      <c r="G39688">
        <v>78650</v>
      </c>
      <c r="H39688" t="s">
        <v>414</v>
      </c>
      <c r="J39688" t="s">
        <v>14</v>
      </c>
      <c r="K39688">
        <v>47</v>
      </c>
      <c r="L39688" t="s">
        <v>22</v>
      </c>
    </row>
    <row r="39689" spans="1:12">
      <c r="A39689" t="e">
        <f ca="1">E00251514287121</f>
        <v>#NAME?</v>
      </c>
      <c r="B39689">
        <v>502</v>
      </c>
      <c r="C39689" t="s">
        <v>172</v>
      </c>
      <c r="D39689" s="1">
        <v>41260</v>
      </c>
      <c r="F39689">
        <v>2</v>
      </c>
      <c r="G39689">
        <v>4019</v>
      </c>
      <c r="H39689" t="s">
        <v>26</v>
      </c>
      <c r="J39689" t="s">
        <v>14</v>
      </c>
      <c r="K39689">
        <v>53</v>
      </c>
      <c r="L39689" t="s">
        <v>15</v>
      </c>
    </row>
    <row r="39690" spans="1:12">
      <c r="A39690" t="e">
        <f ca="1">E00251616870121</f>
        <v>#NAME?</v>
      </c>
      <c r="B39690">
        <v>701</v>
      </c>
      <c r="C39690" t="s">
        <v>72</v>
      </c>
      <c r="D39690" s="1">
        <v>42459</v>
      </c>
      <c r="F39690">
        <v>5</v>
      </c>
      <c r="G39690">
        <v>7273</v>
      </c>
      <c r="H39690" t="s">
        <v>543</v>
      </c>
      <c r="J39690" t="s">
        <v>14</v>
      </c>
      <c r="K39690">
        <v>54</v>
      </c>
      <c r="L39690" t="s">
        <v>15</v>
      </c>
    </row>
    <row r="39691" spans="1:12">
      <c r="A39691" t="e">
        <f ca="1">E00251616870121</f>
        <v>#NAME?</v>
      </c>
      <c r="B39691">
        <v>701</v>
      </c>
      <c r="C39691" t="s">
        <v>72</v>
      </c>
      <c r="D39691" s="1">
        <v>42809</v>
      </c>
      <c r="F39691">
        <v>4</v>
      </c>
      <c r="G39691">
        <v>2889</v>
      </c>
      <c r="H39691" t="s">
        <v>595</v>
      </c>
      <c r="J39691" t="s">
        <v>14</v>
      </c>
      <c r="K39691">
        <v>54</v>
      </c>
      <c r="L39691" t="s">
        <v>15</v>
      </c>
    </row>
    <row r="39692" spans="1:12">
      <c r="A39692" t="e">
        <f ca="1">E00251532630321</f>
        <v>#NAME?</v>
      </c>
      <c r="B39692">
        <v>490</v>
      </c>
      <c r="C39692" t="s">
        <v>158</v>
      </c>
      <c r="D39692" s="1">
        <v>41052</v>
      </c>
      <c r="F39692">
        <v>1</v>
      </c>
      <c r="G39692">
        <v>8052</v>
      </c>
      <c r="H39692" t="s">
        <v>1146</v>
      </c>
      <c r="J39692" t="s">
        <v>14</v>
      </c>
      <c r="K39692">
        <v>59</v>
      </c>
      <c r="L39692" t="s">
        <v>15</v>
      </c>
    </row>
    <row r="39693" spans="1:12">
      <c r="A39693" t="e">
        <f ca="1">E00251430091421</f>
        <v>#NAME?</v>
      </c>
      <c r="B39693">
        <v>467</v>
      </c>
      <c r="C39693" t="s">
        <v>232</v>
      </c>
      <c r="D39693" s="1">
        <v>41962</v>
      </c>
      <c r="F39693">
        <v>1</v>
      </c>
      <c r="G39693">
        <v>2750</v>
      </c>
      <c r="H39693" t="s">
        <v>114</v>
      </c>
      <c r="J39693" t="s">
        <v>14</v>
      </c>
      <c r="K39693">
        <v>63</v>
      </c>
      <c r="L39693" t="s">
        <v>15</v>
      </c>
    </row>
    <row r="39694" spans="1:12">
      <c r="A39694" t="e">
        <f ca="1">E00251615167221</f>
        <v>#NAME?</v>
      </c>
      <c r="B39694">
        <v>1929</v>
      </c>
      <c r="C39694" t="s">
        <v>195</v>
      </c>
      <c r="D39694" s="1">
        <v>41583</v>
      </c>
      <c r="F39694">
        <v>4</v>
      </c>
      <c r="G39694">
        <v>2724</v>
      </c>
      <c r="H39694" t="s">
        <v>73</v>
      </c>
      <c r="J39694" t="s">
        <v>14</v>
      </c>
      <c r="K39694">
        <v>49</v>
      </c>
      <c r="L39694" t="s">
        <v>15</v>
      </c>
    </row>
    <row r="39695" spans="1:12">
      <c r="A39695" t="e">
        <f ca="1">E00251514580521</f>
        <v>#NAME?</v>
      </c>
      <c r="B39695">
        <v>444</v>
      </c>
      <c r="C39695" t="s">
        <v>819</v>
      </c>
      <c r="D39695" s="1">
        <v>42558</v>
      </c>
      <c r="F39695">
        <v>1</v>
      </c>
      <c r="G39695">
        <v>4019</v>
      </c>
      <c r="H39695" t="s">
        <v>26</v>
      </c>
      <c r="J39695" t="s">
        <v>14</v>
      </c>
      <c r="K39695">
        <v>49</v>
      </c>
      <c r="L39695" t="s">
        <v>15</v>
      </c>
    </row>
    <row r="39696" spans="1:12">
      <c r="A39696" t="e">
        <f ca="1">E00251532587421</f>
        <v>#NAME?</v>
      </c>
      <c r="B39696">
        <v>445</v>
      </c>
      <c r="C39696" t="s">
        <v>23</v>
      </c>
      <c r="D39696" s="1">
        <v>41585</v>
      </c>
      <c r="F39696">
        <v>1</v>
      </c>
      <c r="G39696">
        <v>49300</v>
      </c>
      <c r="H39696" t="s">
        <v>228</v>
      </c>
      <c r="J39696" t="s">
        <v>14</v>
      </c>
      <c r="K39696">
        <v>49</v>
      </c>
      <c r="L39696" t="s">
        <v>15</v>
      </c>
    </row>
    <row r="39697" spans="1:12">
      <c r="A39697" t="e">
        <f ca="1">E00251439765421</f>
        <v>#NAME?</v>
      </c>
      <c r="B39697">
        <v>1325</v>
      </c>
      <c r="C39697" t="s">
        <v>605</v>
      </c>
      <c r="D39697" s="1">
        <v>42394</v>
      </c>
      <c r="F39697">
        <v>1</v>
      </c>
      <c r="G39697">
        <v>490</v>
      </c>
      <c r="H39697" t="s">
        <v>203</v>
      </c>
      <c r="J39697" t="s">
        <v>14</v>
      </c>
      <c r="K39697">
        <v>58</v>
      </c>
      <c r="L39697" t="s">
        <v>15</v>
      </c>
    </row>
    <row r="39698" spans="1:12">
      <c r="A39698" t="e">
        <f ca="1">E00251514580521</f>
        <v>#NAME?</v>
      </c>
      <c r="B39698">
        <v>444</v>
      </c>
      <c r="C39698" t="s">
        <v>819</v>
      </c>
      <c r="D39698" s="1">
        <v>42774</v>
      </c>
      <c r="F39698">
        <v>2</v>
      </c>
      <c r="G39698">
        <v>4019</v>
      </c>
      <c r="H39698" t="s">
        <v>26</v>
      </c>
      <c r="J39698" t="s">
        <v>14</v>
      </c>
      <c r="K39698">
        <v>50</v>
      </c>
      <c r="L39698" t="s">
        <v>15</v>
      </c>
    </row>
    <row r="39699" spans="1:12">
      <c r="A39699" t="e">
        <f ca="1">E00251514580521</f>
        <v>#NAME?</v>
      </c>
      <c r="B39699">
        <v>444</v>
      </c>
      <c r="C39699" t="s">
        <v>819</v>
      </c>
      <c r="D39699" s="1">
        <v>42943</v>
      </c>
      <c r="F39699">
        <v>2</v>
      </c>
      <c r="G39699">
        <v>5641</v>
      </c>
      <c r="H39699" t="s">
        <v>1040</v>
      </c>
      <c r="J39699" t="s">
        <v>14</v>
      </c>
      <c r="K39699">
        <v>50</v>
      </c>
      <c r="L39699" t="s">
        <v>15</v>
      </c>
    </row>
    <row r="39700" spans="1:12">
      <c r="A39700" t="e">
        <f ca="1">E00251514580521</f>
        <v>#NAME?</v>
      </c>
      <c r="B39700">
        <v>444</v>
      </c>
      <c r="C39700" t="s">
        <v>819</v>
      </c>
      <c r="D39700" s="1">
        <v>42943</v>
      </c>
      <c r="F39700">
        <v>3</v>
      </c>
      <c r="G39700">
        <v>78906</v>
      </c>
      <c r="H39700" t="s">
        <v>31</v>
      </c>
      <c r="J39700" t="s">
        <v>14</v>
      </c>
      <c r="K39700">
        <v>50</v>
      </c>
      <c r="L39700" t="s">
        <v>22</v>
      </c>
    </row>
    <row r="39701" spans="1:12">
      <c r="A39701" t="e">
        <f ca="1">E00251514580521</f>
        <v>#NAME?</v>
      </c>
      <c r="B39701">
        <v>444</v>
      </c>
      <c r="C39701" t="s">
        <v>819</v>
      </c>
      <c r="D39701" s="1">
        <v>42986</v>
      </c>
      <c r="F39701">
        <v>4</v>
      </c>
      <c r="G39701">
        <v>30748</v>
      </c>
      <c r="H39701" t="s">
        <v>50</v>
      </c>
      <c r="J39701" t="s">
        <v>14</v>
      </c>
      <c r="K39701">
        <v>50</v>
      </c>
      <c r="L39701" t="s">
        <v>15</v>
      </c>
    </row>
    <row r="39702" spans="1:12">
      <c r="A39702" t="e">
        <f ca="1">E00251514580521</f>
        <v>#NAME?</v>
      </c>
      <c r="B39702">
        <v>444</v>
      </c>
      <c r="C39702" t="s">
        <v>819</v>
      </c>
      <c r="D39702" s="1">
        <v>43019</v>
      </c>
      <c r="F39702">
        <v>1</v>
      </c>
      <c r="G39702">
        <v>2113</v>
      </c>
      <c r="H39702" t="s">
        <v>579</v>
      </c>
      <c r="J39702" t="s">
        <v>14</v>
      </c>
      <c r="K39702">
        <v>50</v>
      </c>
      <c r="L39702" t="s">
        <v>15</v>
      </c>
    </row>
    <row r="39703" spans="1:12">
      <c r="A39703" t="e">
        <f ca="1">E00251532630321</f>
        <v>#NAME?</v>
      </c>
      <c r="B39703">
        <v>490</v>
      </c>
      <c r="C39703" t="s">
        <v>158</v>
      </c>
      <c r="D39703" s="1">
        <v>42482</v>
      </c>
      <c r="F39703">
        <v>1</v>
      </c>
      <c r="G39703">
        <v>8052</v>
      </c>
      <c r="H39703" t="s">
        <v>1146</v>
      </c>
      <c r="J39703" t="s">
        <v>14</v>
      </c>
      <c r="K39703">
        <v>63</v>
      </c>
      <c r="L39703" t="s">
        <v>15</v>
      </c>
    </row>
    <row r="39704" spans="1:12">
      <c r="A39704" t="e">
        <f ca="1">E00251532630321</f>
        <v>#NAME?</v>
      </c>
      <c r="B39704">
        <v>490</v>
      </c>
      <c r="C39704" t="s">
        <v>158</v>
      </c>
      <c r="D39704" s="1">
        <v>42570</v>
      </c>
      <c r="F39704">
        <v>2</v>
      </c>
      <c r="G39704">
        <v>4019</v>
      </c>
      <c r="H39704" t="s">
        <v>26</v>
      </c>
      <c r="J39704" t="s">
        <v>14</v>
      </c>
      <c r="K39704">
        <v>64</v>
      </c>
      <c r="L39704" t="s">
        <v>15</v>
      </c>
    </row>
    <row r="39705" spans="1:12">
      <c r="A39705" t="e">
        <f ca="1">E00251532630321</f>
        <v>#NAME?</v>
      </c>
      <c r="B39705">
        <v>490</v>
      </c>
      <c r="C39705" t="s">
        <v>158</v>
      </c>
      <c r="D39705" s="1">
        <v>41740</v>
      </c>
      <c r="F39705">
        <v>1</v>
      </c>
      <c r="G39705">
        <v>4019</v>
      </c>
      <c r="H39705" t="s">
        <v>26</v>
      </c>
      <c r="J39705" t="s">
        <v>14</v>
      </c>
      <c r="K39705">
        <v>61</v>
      </c>
      <c r="L39705" t="s">
        <v>15</v>
      </c>
    </row>
    <row r="39706" spans="1:12">
      <c r="A39706" t="e">
        <f ca="1">E00251616870121</f>
        <v>#NAME?</v>
      </c>
      <c r="B39706">
        <v>701</v>
      </c>
      <c r="C39706" t="s">
        <v>72</v>
      </c>
      <c r="D39706" s="1">
        <v>41257</v>
      </c>
      <c r="F39706">
        <v>3</v>
      </c>
      <c r="G39706">
        <v>30391</v>
      </c>
      <c r="H39706" t="s">
        <v>690</v>
      </c>
      <c r="J39706" t="s">
        <v>14</v>
      </c>
      <c r="K39706">
        <v>50</v>
      </c>
      <c r="L39706" t="s">
        <v>15</v>
      </c>
    </row>
    <row r="39707" spans="1:12">
      <c r="A39707" t="e">
        <f ca="1">E00251439765421</f>
        <v>#NAME?</v>
      </c>
      <c r="B39707">
        <v>1325</v>
      </c>
      <c r="C39707" t="s">
        <v>605</v>
      </c>
      <c r="D39707" s="1">
        <v>41218</v>
      </c>
      <c r="F39707">
        <v>5</v>
      </c>
      <c r="G39707">
        <v>2724</v>
      </c>
      <c r="H39707" t="s">
        <v>73</v>
      </c>
      <c r="J39707" t="s">
        <v>14</v>
      </c>
      <c r="K39707">
        <v>55</v>
      </c>
      <c r="L39707" t="s">
        <v>15</v>
      </c>
    </row>
    <row r="39708" spans="1:12">
      <c r="A39708" t="e">
        <f ca="1">E00251439765421</f>
        <v>#NAME?</v>
      </c>
      <c r="B39708">
        <v>1325</v>
      </c>
      <c r="C39708" t="s">
        <v>605</v>
      </c>
      <c r="D39708" s="1">
        <v>41726</v>
      </c>
      <c r="F39708">
        <v>4</v>
      </c>
      <c r="G39708">
        <v>4549</v>
      </c>
      <c r="H39708" t="s">
        <v>69</v>
      </c>
      <c r="J39708" t="s">
        <v>14</v>
      </c>
      <c r="K39708">
        <v>56</v>
      </c>
      <c r="L39708" t="s">
        <v>15</v>
      </c>
    </row>
    <row r="39709" spans="1:12">
      <c r="A39709" t="e">
        <f ca="1">E00251514242521</f>
        <v>#NAME?</v>
      </c>
      <c r="B39709">
        <v>489</v>
      </c>
      <c r="C39709" t="s">
        <v>100</v>
      </c>
      <c r="D39709" s="1">
        <v>41010</v>
      </c>
      <c r="F39709">
        <v>1</v>
      </c>
      <c r="G39709">
        <v>71940</v>
      </c>
      <c r="H39709" t="s">
        <v>135</v>
      </c>
      <c r="J39709" t="s">
        <v>14</v>
      </c>
      <c r="K39709">
        <v>52</v>
      </c>
      <c r="L39709" t="s">
        <v>15</v>
      </c>
    </row>
    <row r="39710" spans="1:12">
      <c r="A39710" t="e">
        <f ca="1">E00251615167221</f>
        <v>#NAME?</v>
      </c>
      <c r="B39710">
        <v>1929</v>
      </c>
      <c r="C39710" t="s">
        <v>195</v>
      </c>
      <c r="D39710" s="1">
        <v>42138</v>
      </c>
      <c r="F39710">
        <v>1</v>
      </c>
      <c r="G39710">
        <v>4659</v>
      </c>
      <c r="H39710" t="s">
        <v>47</v>
      </c>
      <c r="J39710" t="s">
        <v>14</v>
      </c>
      <c r="K39710">
        <v>50</v>
      </c>
      <c r="L39710" t="s">
        <v>15</v>
      </c>
    </row>
    <row r="39711" spans="1:12">
      <c r="A39711" t="e">
        <f ca="1">E00251615167221</f>
        <v>#NAME?</v>
      </c>
      <c r="B39711">
        <v>1929</v>
      </c>
      <c r="C39711" t="s">
        <v>195</v>
      </c>
      <c r="D39711" s="1">
        <v>42237</v>
      </c>
      <c r="F39711">
        <v>5</v>
      </c>
      <c r="G39711">
        <v>27800</v>
      </c>
      <c r="H39711" t="s">
        <v>145</v>
      </c>
      <c r="J39711" t="s">
        <v>14</v>
      </c>
      <c r="K39711">
        <v>51</v>
      </c>
      <c r="L39711" t="s">
        <v>15</v>
      </c>
    </row>
    <row r="39712" spans="1:12">
      <c r="A39712" t="e">
        <f ca="1">E00251439865021</f>
        <v>#NAME?</v>
      </c>
      <c r="B39712">
        <v>490</v>
      </c>
      <c r="C39712" t="s">
        <v>158</v>
      </c>
      <c r="D39712" s="1">
        <v>41235</v>
      </c>
      <c r="F39712">
        <v>1</v>
      </c>
      <c r="G39712">
        <v>460</v>
      </c>
      <c r="H39712" t="s">
        <v>16</v>
      </c>
      <c r="J39712" t="s">
        <v>14</v>
      </c>
      <c r="K39712">
        <v>49</v>
      </c>
      <c r="L39712" t="s">
        <v>15</v>
      </c>
    </row>
    <row r="39713" spans="1:12">
      <c r="A39713" t="e">
        <f ca="1">E00251514317621</f>
        <v>#NAME?</v>
      </c>
      <c r="B39713">
        <v>1273</v>
      </c>
      <c r="C39713" t="s">
        <v>28</v>
      </c>
      <c r="D39713" s="1">
        <v>40968</v>
      </c>
      <c r="F39713">
        <v>1</v>
      </c>
      <c r="G39713">
        <v>30000</v>
      </c>
      <c r="H39713" t="s">
        <v>144</v>
      </c>
      <c r="J39713" t="s">
        <v>14</v>
      </c>
      <c r="K39713">
        <v>39</v>
      </c>
      <c r="L39713" t="s">
        <v>15</v>
      </c>
    </row>
    <row r="39714" spans="1:12">
      <c r="A39714" t="e">
        <f ca="1">E00251514317621</f>
        <v>#NAME?</v>
      </c>
      <c r="B39714">
        <v>1273</v>
      </c>
      <c r="C39714" t="s">
        <v>28</v>
      </c>
      <c r="D39714" s="1">
        <v>40981</v>
      </c>
      <c r="F39714">
        <v>1</v>
      </c>
      <c r="G39714">
        <v>30000</v>
      </c>
      <c r="H39714" t="s">
        <v>144</v>
      </c>
      <c r="J39714" t="s">
        <v>14</v>
      </c>
      <c r="K39714">
        <v>39</v>
      </c>
      <c r="L39714" t="s">
        <v>15</v>
      </c>
    </row>
    <row r="39715" spans="1:12">
      <c r="A39715" t="e">
        <f ca="1">E00251514580521</f>
        <v>#NAME?</v>
      </c>
      <c r="B39715">
        <v>444</v>
      </c>
      <c r="C39715" t="s">
        <v>819</v>
      </c>
      <c r="D39715" s="1">
        <v>42913</v>
      </c>
      <c r="F39715">
        <v>1</v>
      </c>
      <c r="G39715">
        <v>3051</v>
      </c>
      <c r="H39715" t="s">
        <v>13</v>
      </c>
      <c r="J39715" t="s">
        <v>14</v>
      </c>
      <c r="K39715">
        <v>50</v>
      </c>
      <c r="L39715" t="s">
        <v>15</v>
      </c>
    </row>
    <row r="39716" spans="1:12">
      <c r="A39716" t="e">
        <f ca="1">E00251514580521</f>
        <v>#NAME?</v>
      </c>
      <c r="B39716">
        <v>770</v>
      </c>
      <c r="C39716" t="s">
        <v>930</v>
      </c>
      <c r="D39716" s="1">
        <v>42784</v>
      </c>
      <c r="F39716">
        <v>1</v>
      </c>
      <c r="G39716">
        <v>7231</v>
      </c>
      <c r="H39716" t="s">
        <v>128</v>
      </c>
      <c r="I39716" t="s">
        <v>56</v>
      </c>
      <c r="J39716" t="s">
        <v>57</v>
      </c>
      <c r="K39716">
        <v>50</v>
      </c>
      <c r="L39716" t="s">
        <v>15</v>
      </c>
    </row>
    <row r="39717" spans="1:12">
      <c r="A39717" t="e">
        <f ca="1">E00251532587421</f>
        <v>#NAME?</v>
      </c>
      <c r="B39717">
        <v>445</v>
      </c>
      <c r="C39717" t="s">
        <v>23</v>
      </c>
      <c r="D39717" s="1">
        <v>42934</v>
      </c>
      <c r="F39717">
        <v>2</v>
      </c>
      <c r="G39717">
        <v>27800</v>
      </c>
      <c r="H39717" t="s">
        <v>145</v>
      </c>
      <c r="J39717" t="s">
        <v>14</v>
      </c>
      <c r="K39717">
        <v>53</v>
      </c>
      <c r="L39717" t="s">
        <v>15</v>
      </c>
    </row>
    <row r="39718" spans="1:12">
      <c r="A39718" t="e">
        <f ca="1">E00251427391321</f>
        <v>#NAME?</v>
      </c>
      <c r="B39718">
        <v>28</v>
      </c>
      <c r="C39718" t="s">
        <v>153</v>
      </c>
      <c r="D39718" s="1">
        <v>41068</v>
      </c>
      <c r="F39718">
        <v>1</v>
      </c>
      <c r="G39718">
        <v>47819</v>
      </c>
      <c r="H39718" t="s">
        <v>646</v>
      </c>
      <c r="J39718" t="s">
        <v>14</v>
      </c>
      <c r="K39718">
        <v>45</v>
      </c>
      <c r="L39718" t="s">
        <v>15</v>
      </c>
    </row>
    <row r="39719" spans="1:12">
      <c r="A39719" t="e">
        <f ca="1">E00251616870121</f>
        <v>#NAME?</v>
      </c>
      <c r="B39719">
        <v>701</v>
      </c>
      <c r="C39719" t="s">
        <v>72</v>
      </c>
      <c r="D39719" s="1">
        <v>42830</v>
      </c>
      <c r="F39719">
        <v>1</v>
      </c>
      <c r="G39719">
        <v>49390</v>
      </c>
      <c r="H39719" t="s">
        <v>59</v>
      </c>
      <c r="J39719" t="s">
        <v>14</v>
      </c>
      <c r="K39719">
        <v>55</v>
      </c>
      <c r="L39719" t="s">
        <v>15</v>
      </c>
    </row>
    <row r="39720" spans="1:12">
      <c r="A39720" t="e">
        <f ca="1">E00251616870121</f>
        <v>#NAME?</v>
      </c>
      <c r="B39720">
        <v>701</v>
      </c>
      <c r="C39720" t="s">
        <v>72</v>
      </c>
      <c r="D39720" s="1">
        <v>42830</v>
      </c>
      <c r="F39720">
        <v>6</v>
      </c>
      <c r="G39720">
        <v>7273</v>
      </c>
      <c r="H39720" t="s">
        <v>543</v>
      </c>
      <c r="J39720" t="s">
        <v>14</v>
      </c>
      <c r="K39720">
        <v>55</v>
      </c>
      <c r="L39720" t="s">
        <v>15</v>
      </c>
    </row>
    <row r="39721" spans="1:12">
      <c r="A39721" t="e">
        <f ca="1">E00251616870121</f>
        <v>#NAME?</v>
      </c>
      <c r="B39721">
        <v>701</v>
      </c>
      <c r="C39721" t="s">
        <v>72</v>
      </c>
      <c r="D39721" s="1">
        <v>42895</v>
      </c>
      <c r="F39721">
        <v>5</v>
      </c>
      <c r="G39721">
        <v>2889</v>
      </c>
      <c r="H39721" t="s">
        <v>595</v>
      </c>
      <c r="J39721" t="s">
        <v>14</v>
      </c>
      <c r="K39721">
        <v>55</v>
      </c>
      <c r="L39721" t="s">
        <v>15</v>
      </c>
    </row>
    <row r="39722" spans="1:12">
      <c r="A39722" t="e">
        <f ca="1">E00251514273221</f>
        <v>#NAME?</v>
      </c>
      <c r="B39722">
        <v>299</v>
      </c>
      <c r="C39722" t="s">
        <v>729</v>
      </c>
      <c r="D39722" s="1">
        <v>42366</v>
      </c>
      <c r="F39722">
        <v>1</v>
      </c>
      <c r="G39722">
        <v>4019</v>
      </c>
      <c r="H39722" t="s">
        <v>26</v>
      </c>
      <c r="J39722" t="s">
        <v>14</v>
      </c>
      <c r="K39722">
        <v>57</v>
      </c>
      <c r="L39722" t="s">
        <v>15</v>
      </c>
    </row>
    <row r="39723" spans="1:12">
      <c r="A39723" t="e">
        <f ca="1">E00251616870121</f>
        <v>#NAME?</v>
      </c>
      <c r="B39723">
        <v>701</v>
      </c>
      <c r="C39723" t="s">
        <v>72</v>
      </c>
      <c r="D39723" s="1">
        <v>41781</v>
      </c>
      <c r="F39723">
        <v>6</v>
      </c>
      <c r="G39723">
        <v>3003</v>
      </c>
      <c r="H39723" t="s">
        <v>824</v>
      </c>
      <c r="J39723" t="s">
        <v>14</v>
      </c>
      <c r="K39723">
        <v>52</v>
      </c>
      <c r="L39723" t="s">
        <v>15</v>
      </c>
    </row>
    <row r="39724" spans="1:12">
      <c r="A39724" t="e">
        <f ca="1">E00251616870121</f>
        <v>#NAME?</v>
      </c>
      <c r="B39724">
        <v>701</v>
      </c>
      <c r="C39724" t="s">
        <v>72</v>
      </c>
      <c r="D39724" s="1">
        <v>42158</v>
      </c>
      <c r="F39724">
        <v>5</v>
      </c>
      <c r="G39724">
        <v>7273</v>
      </c>
      <c r="H39724" t="s">
        <v>543</v>
      </c>
      <c r="J39724" t="s">
        <v>14</v>
      </c>
      <c r="K39724">
        <v>53</v>
      </c>
      <c r="L39724" t="s">
        <v>15</v>
      </c>
    </row>
    <row r="39725" spans="1:12">
      <c r="A39725" t="e">
        <f ca="1">E00251626527921</f>
        <v>#NAME?</v>
      </c>
      <c r="B39725">
        <v>695</v>
      </c>
      <c r="C39725" t="s">
        <v>257</v>
      </c>
      <c r="D39725" s="1">
        <v>42170</v>
      </c>
      <c r="F39725">
        <v>2</v>
      </c>
      <c r="G39725">
        <v>3051</v>
      </c>
      <c r="H39725" t="s">
        <v>13</v>
      </c>
      <c r="J39725" t="s">
        <v>14</v>
      </c>
      <c r="K39725">
        <v>41</v>
      </c>
      <c r="L39725" t="s">
        <v>15</v>
      </c>
    </row>
    <row r="39726" spans="1:12">
      <c r="A39726" t="e">
        <f ca="1">E00251626527921</f>
        <v>#NAME?</v>
      </c>
      <c r="B39726">
        <v>695</v>
      </c>
      <c r="C39726" t="s">
        <v>257</v>
      </c>
      <c r="D39726" s="1">
        <v>43096</v>
      </c>
      <c r="F39726">
        <v>1</v>
      </c>
      <c r="G39726">
        <v>7175</v>
      </c>
      <c r="H39726" t="s">
        <v>689</v>
      </c>
      <c r="J39726" t="s">
        <v>14</v>
      </c>
      <c r="K39726">
        <v>43</v>
      </c>
      <c r="L39726" t="s">
        <v>15</v>
      </c>
    </row>
    <row r="39727" spans="1:12">
      <c r="A39727" t="e">
        <f ca="1">E00251512504921</f>
        <v>#NAME?</v>
      </c>
      <c r="B39727">
        <v>47</v>
      </c>
      <c r="C39727" t="s">
        <v>494</v>
      </c>
      <c r="D39727" s="1">
        <v>41038</v>
      </c>
      <c r="F39727">
        <v>1</v>
      </c>
      <c r="G39727">
        <v>2858</v>
      </c>
      <c r="H39727" t="s">
        <v>1689</v>
      </c>
      <c r="J39727" t="s">
        <v>14</v>
      </c>
      <c r="K39727">
        <v>49</v>
      </c>
      <c r="L39727" t="s">
        <v>15</v>
      </c>
    </row>
    <row r="39728" spans="1:12">
      <c r="A39728" t="e">
        <f ca="1">E00251427220121</f>
        <v>#NAME?</v>
      </c>
      <c r="B39728">
        <v>28</v>
      </c>
      <c r="C39728" t="s">
        <v>153</v>
      </c>
      <c r="D39728" s="1">
        <v>41550</v>
      </c>
      <c r="F39728">
        <v>3</v>
      </c>
      <c r="G39728">
        <v>4019</v>
      </c>
      <c r="H39728" t="s">
        <v>26</v>
      </c>
      <c r="J39728" t="s">
        <v>14</v>
      </c>
      <c r="K39728">
        <v>53</v>
      </c>
      <c r="L39728" t="s">
        <v>15</v>
      </c>
    </row>
    <row r="39729" spans="1:12">
      <c r="A39729" t="e">
        <f ca="1">E00251427220121</f>
        <v>#NAME?</v>
      </c>
      <c r="B39729">
        <v>4991</v>
      </c>
      <c r="C39729" t="s">
        <v>838</v>
      </c>
      <c r="D39729" s="1">
        <v>43077</v>
      </c>
      <c r="F39729">
        <v>1</v>
      </c>
      <c r="G39729">
        <v>462</v>
      </c>
      <c r="H39729" t="s">
        <v>288</v>
      </c>
      <c r="I39729" t="s">
        <v>148</v>
      </c>
      <c r="J39729" t="s">
        <v>57</v>
      </c>
      <c r="K39729">
        <v>57</v>
      </c>
      <c r="L39729" t="s">
        <v>15</v>
      </c>
    </row>
    <row r="39730" spans="1:12">
      <c r="A39730" t="e">
        <f ca="1">E00251439746321</f>
        <v>#NAME?</v>
      </c>
      <c r="B39730">
        <v>297</v>
      </c>
      <c r="C39730" t="s">
        <v>411</v>
      </c>
      <c r="D39730" s="1">
        <v>41702</v>
      </c>
      <c r="F39730">
        <v>5</v>
      </c>
      <c r="G39730">
        <v>4549</v>
      </c>
      <c r="H39730" t="s">
        <v>69</v>
      </c>
      <c r="J39730" t="s">
        <v>14</v>
      </c>
      <c r="K39730">
        <v>61</v>
      </c>
      <c r="L39730" t="s">
        <v>15</v>
      </c>
    </row>
    <row r="39731" spans="1:12">
      <c r="A39731" t="e">
        <f ca="1">E00251439746321</f>
        <v>#NAME?</v>
      </c>
      <c r="B39731">
        <v>297</v>
      </c>
      <c r="C39731" t="s">
        <v>411</v>
      </c>
      <c r="D39731" s="1">
        <v>41285</v>
      </c>
      <c r="F39731">
        <v>4</v>
      </c>
      <c r="G39731">
        <v>3689</v>
      </c>
      <c r="H39731" t="s">
        <v>159</v>
      </c>
      <c r="J39731" t="s">
        <v>14</v>
      </c>
      <c r="K39731">
        <v>60</v>
      </c>
      <c r="L39731" t="s">
        <v>15</v>
      </c>
    </row>
    <row r="39732" spans="1:12">
      <c r="A39732" t="e">
        <f ca="1">E00251528725821</f>
        <v>#NAME?</v>
      </c>
      <c r="B39732">
        <v>290</v>
      </c>
      <c r="C39732" t="s">
        <v>449</v>
      </c>
      <c r="D39732" s="1">
        <v>40990</v>
      </c>
      <c r="F39732">
        <v>3</v>
      </c>
      <c r="G39732">
        <v>73390</v>
      </c>
      <c r="H39732" t="s">
        <v>66</v>
      </c>
      <c r="J39732" t="s">
        <v>14</v>
      </c>
      <c r="K39732">
        <v>54</v>
      </c>
      <c r="L39732" t="s">
        <v>15</v>
      </c>
    </row>
    <row r="39733" spans="1:12">
      <c r="A39733" t="e">
        <f ca="1">E00251512648621</f>
        <v>#NAME?</v>
      </c>
      <c r="B39733">
        <v>62</v>
      </c>
      <c r="C39733" t="s">
        <v>20</v>
      </c>
      <c r="D39733" s="1">
        <v>41190</v>
      </c>
      <c r="F39733">
        <v>1</v>
      </c>
      <c r="G39733">
        <v>7243</v>
      </c>
      <c r="H39733" t="s">
        <v>42</v>
      </c>
      <c r="J39733" t="s">
        <v>14</v>
      </c>
      <c r="K39733">
        <v>45</v>
      </c>
      <c r="L39733" t="s">
        <v>15</v>
      </c>
    </row>
    <row r="39734" spans="1:12">
      <c r="A39734" t="e">
        <f ca="1">E00251524987321</f>
        <v>#NAME?</v>
      </c>
      <c r="B39734">
        <v>438</v>
      </c>
      <c r="C39734" t="s">
        <v>474</v>
      </c>
      <c r="D39734" s="1">
        <v>43063</v>
      </c>
      <c r="F39734">
        <v>1</v>
      </c>
      <c r="G39734">
        <v>539</v>
      </c>
      <c r="H39734" t="s">
        <v>379</v>
      </c>
      <c r="J39734" t="s">
        <v>14</v>
      </c>
      <c r="K39734">
        <v>58</v>
      </c>
      <c r="L39734" t="s">
        <v>15</v>
      </c>
    </row>
    <row r="39735" spans="1:12">
      <c r="A39735" t="e">
        <f ca="1">E00251524987321</f>
        <v>#NAME?</v>
      </c>
      <c r="B39735">
        <v>7208</v>
      </c>
      <c r="C39735" t="s">
        <v>625</v>
      </c>
      <c r="D39735" s="1">
        <v>43051</v>
      </c>
      <c r="F39735">
        <v>1</v>
      </c>
      <c r="G39735">
        <v>539</v>
      </c>
      <c r="H39735" t="s">
        <v>379</v>
      </c>
      <c r="I39735" t="s">
        <v>148</v>
      </c>
      <c r="J39735" t="s">
        <v>57</v>
      </c>
      <c r="K39735">
        <v>58</v>
      </c>
      <c r="L39735" t="s">
        <v>15</v>
      </c>
    </row>
    <row r="39736" spans="1:12">
      <c r="A39736" t="e">
        <f ca="1">E00251615167221</f>
        <v>#NAME?</v>
      </c>
      <c r="B39736">
        <v>1929</v>
      </c>
      <c r="C39736" t="s">
        <v>195</v>
      </c>
      <c r="D39736" s="1">
        <v>42069</v>
      </c>
      <c r="F39736">
        <v>6</v>
      </c>
      <c r="G39736">
        <v>27800</v>
      </c>
      <c r="H39736" t="s">
        <v>145</v>
      </c>
      <c r="J39736" t="s">
        <v>14</v>
      </c>
      <c r="K39736">
        <v>50</v>
      </c>
      <c r="L39736" t="s">
        <v>15</v>
      </c>
    </row>
    <row r="39737" spans="1:12">
      <c r="A39737" t="e">
        <f ca="1">E00251512648621</f>
        <v>#NAME?</v>
      </c>
      <c r="B39737">
        <v>62</v>
      </c>
      <c r="C39737" t="s">
        <v>20</v>
      </c>
      <c r="D39737" s="1">
        <v>41193</v>
      </c>
      <c r="F39737">
        <v>1</v>
      </c>
      <c r="G39737">
        <v>7243</v>
      </c>
      <c r="H39737" t="s">
        <v>42</v>
      </c>
      <c r="J39737" t="s">
        <v>14</v>
      </c>
      <c r="K39737">
        <v>45</v>
      </c>
      <c r="L39737" t="s">
        <v>15</v>
      </c>
    </row>
    <row r="39738" spans="1:12">
      <c r="A39738" t="e">
        <f ca="1">E00251512648621</f>
        <v>#NAME?</v>
      </c>
      <c r="B39738">
        <v>62</v>
      </c>
      <c r="C39738" t="s">
        <v>20</v>
      </c>
      <c r="D39738" s="1">
        <v>41212</v>
      </c>
      <c r="F39738">
        <v>1</v>
      </c>
      <c r="G39738">
        <v>7243</v>
      </c>
      <c r="H39738" t="s">
        <v>42</v>
      </c>
      <c r="J39738" t="s">
        <v>14</v>
      </c>
      <c r="K39738">
        <v>45</v>
      </c>
      <c r="L39738" t="s">
        <v>15</v>
      </c>
    </row>
    <row r="39739" spans="1:12">
      <c r="A39739" t="e">
        <f ca="1">E00251615167221</f>
        <v>#NAME?</v>
      </c>
      <c r="B39739">
        <v>1929</v>
      </c>
      <c r="C39739" t="s">
        <v>195</v>
      </c>
      <c r="D39739" s="1">
        <v>42138</v>
      </c>
      <c r="F39739">
        <v>6</v>
      </c>
      <c r="G39739">
        <v>30000</v>
      </c>
      <c r="H39739" t="s">
        <v>144</v>
      </c>
      <c r="J39739" t="s">
        <v>14</v>
      </c>
      <c r="K39739">
        <v>50</v>
      </c>
      <c r="L39739" t="s">
        <v>15</v>
      </c>
    </row>
    <row r="39740" spans="1:12">
      <c r="A39740" t="e">
        <f ca="1">E00251439831421</f>
        <v>#NAME?</v>
      </c>
      <c r="B39740">
        <v>468</v>
      </c>
      <c r="C39740" t="s">
        <v>721</v>
      </c>
      <c r="D39740" s="1">
        <v>42941</v>
      </c>
      <c r="F39740">
        <v>4</v>
      </c>
      <c r="G39740">
        <v>7028</v>
      </c>
      <c r="H39740" t="s">
        <v>407</v>
      </c>
      <c r="J39740" t="s">
        <v>14</v>
      </c>
      <c r="K39740">
        <v>42</v>
      </c>
      <c r="L39740" t="s">
        <v>15</v>
      </c>
    </row>
    <row r="39741" spans="1:12">
      <c r="A39741" t="e">
        <f ca="1">E00251537880321</f>
        <v>#NAME?</v>
      </c>
      <c r="B39741">
        <v>282</v>
      </c>
      <c r="C39741" t="s">
        <v>724</v>
      </c>
      <c r="D39741" s="1">
        <v>41710</v>
      </c>
      <c r="F39741">
        <v>1</v>
      </c>
      <c r="G39741">
        <v>53550</v>
      </c>
      <c r="H39741" t="s">
        <v>345</v>
      </c>
      <c r="J39741" t="s">
        <v>14</v>
      </c>
      <c r="K39741">
        <v>41</v>
      </c>
      <c r="L39741" t="s">
        <v>15</v>
      </c>
    </row>
    <row r="39742" spans="1:12">
      <c r="A39742" t="e">
        <f ca="1">E00251528725821</f>
        <v>#NAME?</v>
      </c>
      <c r="B39742">
        <v>294</v>
      </c>
      <c r="C39742" t="s">
        <v>61</v>
      </c>
      <c r="D39742" s="1">
        <v>43041</v>
      </c>
      <c r="F39742">
        <v>3</v>
      </c>
      <c r="G39742">
        <v>4019</v>
      </c>
      <c r="H39742" t="s">
        <v>26</v>
      </c>
      <c r="J39742" t="s">
        <v>14</v>
      </c>
      <c r="K39742">
        <v>60</v>
      </c>
      <c r="L39742" t="s">
        <v>15</v>
      </c>
    </row>
    <row r="39743" spans="1:12">
      <c r="A39743" t="e">
        <f ca="1">E00251528725821</f>
        <v>#NAME?</v>
      </c>
      <c r="B39743">
        <v>294</v>
      </c>
      <c r="C39743" t="s">
        <v>61</v>
      </c>
      <c r="D39743" s="1">
        <v>43069</v>
      </c>
      <c r="F39743">
        <v>1</v>
      </c>
      <c r="G39743">
        <v>3804</v>
      </c>
      <c r="H39743" t="s">
        <v>71</v>
      </c>
      <c r="J39743" t="s">
        <v>14</v>
      </c>
      <c r="K39743">
        <v>60</v>
      </c>
      <c r="L39743" t="s">
        <v>15</v>
      </c>
    </row>
    <row r="39744" spans="1:12">
      <c r="A39744" t="e">
        <f ca="1">E00251512648621</f>
        <v>#NAME?</v>
      </c>
      <c r="B39744">
        <v>62</v>
      </c>
      <c r="C39744" t="s">
        <v>20</v>
      </c>
      <c r="D39744" s="1">
        <v>41197</v>
      </c>
      <c r="F39744">
        <v>2</v>
      </c>
      <c r="G39744">
        <v>4019</v>
      </c>
      <c r="H39744" t="s">
        <v>26</v>
      </c>
      <c r="J39744" t="s">
        <v>14</v>
      </c>
      <c r="K39744">
        <v>45</v>
      </c>
      <c r="L39744" t="s">
        <v>15</v>
      </c>
    </row>
    <row r="39745" spans="1:12">
      <c r="A39745" t="e">
        <f ca="1">E00251512648621</f>
        <v>#NAME?</v>
      </c>
      <c r="B39745">
        <v>62</v>
      </c>
      <c r="C39745" t="s">
        <v>20</v>
      </c>
      <c r="D39745" s="1">
        <v>42479</v>
      </c>
      <c r="F39745">
        <v>3</v>
      </c>
      <c r="G39745">
        <v>2729</v>
      </c>
      <c r="H39745" t="s">
        <v>115</v>
      </c>
      <c r="J39745" t="s">
        <v>14</v>
      </c>
      <c r="K39745">
        <v>49</v>
      </c>
      <c r="L39745" t="s">
        <v>15</v>
      </c>
    </row>
    <row r="39746" spans="1:12">
      <c r="A39746" t="e">
        <f ca="1">E00251512648621</f>
        <v>#NAME?</v>
      </c>
      <c r="B39746">
        <v>62</v>
      </c>
      <c r="C39746" t="s">
        <v>20</v>
      </c>
      <c r="D39746" s="1">
        <v>43033</v>
      </c>
      <c r="F39746">
        <v>1</v>
      </c>
      <c r="G39746">
        <v>4019</v>
      </c>
      <c r="H39746" t="s">
        <v>26</v>
      </c>
      <c r="J39746" t="s">
        <v>14</v>
      </c>
      <c r="K39746">
        <v>50</v>
      </c>
      <c r="L39746" t="s">
        <v>15</v>
      </c>
    </row>
    <row r="39747" spans="1:12">
      <c r="A39747" t="e">
        <f ca="1">E00251432340321</f>
        <v>#NAME?</v>
      </c>
      <c r="B39747">
        <v>448</v>
      </c>
      <c r="C39747" t="s">
        <v>112</v>
      </c>
      <c r="D39747" s="1">
        <v>41914</v>
      </c>
      <c r="F39747">
        <v>1</v>
      </c>
      <c r="G39747">
        <v>462</v>
      </c>
      <c r="H39747" t="s">
        <v>288</v>
      </c>
      <c r="J39747" t="s">
        <v>14</v>
      </c>
      <c r="K39747">
        <v>54</v>
      </c>
      <c r="L39747" t="s">
        <v>15</v>
      </c>
    </row>
    <row r="39748" spans="1:12">
      <c r="A39748" t="e">
        <f ca="1">E00251432340321</f>
        <v>#NAME?</v>
      </c>
      <c r="B39748">
        <v>448</v>
      </c>
      <c r="C39748" t="s">
        <v>112</v>
      </c>
      <c r="D39748" s="1">
        <v>41705</v>
      </c>
      <c r="F39748">
        <v>2</v>
      </c>
      <c r="G39748">
        <v>4019</v>
      </c>
      <c r="H39748" t="s">
        <v>26</v>
      </c>
      <c r="J39748" t="s">
        <v>14</v>
      </c>
      <c r="K39748">
        <v>53</v>
      </c>
      <c r="L39748" t="s">
        <v>15</v>
      </c>
    </row>
    <row r="39749" spans="1:12">
      <c r="A39749" t="e">
        <f ca="1">E00251432340321</f>
        <v>#NAME?</v>
      </c>
      <c r="B39749">
        <v>448</v>
      </c>
      <c r="C39749" t="s">
        <v>112</v>
      </c>
      <c r="D39749" s="1">
        <v>42628</v>
      </c>
      <c r="F39749">
        <v>2</v>
      </c>
      <c r="G39749">
        <v>7243</v>
      </c>
      <c r="H39749" t="s">
        <v>42</v>
      </c>
      <c r="J39749" t="s">
        <v>14</v>
      </c>
      <c r="K39749">
        <v>56</v>
      </c>
      <c r="L39749" t="s">
        <v>15</v>
      </c>
    </row>
    <row r="39750" spans="1:12">
      <c r="A39750" t="e">
        <f ca="1">E00251537880321</f>
        <v>#NAME?</v>
      </c>
      <c r="B39750">
        <v>282</v>
      </c>
      <c r="C39750" t="s">
        <v>724</v>
      </c>
      <c r="D39750" s="1">
        <v>41691</v>
      </c>
      <c r="F39750">
        <v>1</v>
      </c>
      <c r="G39750">
        <v>7804</v>
      </c>
      <c r="H39750" t="s">
        <v>43</v>
      </c>
      <c r="J39750" t="s">
        <v>14</v>
      </c>
      <c r="K39750">
        <v>41</v>
      </c>
      <c r="L39750" t="s">
        <v>22</v>
      </c>
    </row>
    <row r="39751" spans="1:12">
      <c r="A39751" t="e">
        <f ca="1">E00251524987321</f>
        <v>#NAME?</v>
      </c>
      <c r="B39751">
        <v>7208</v>
      </c>
      <c r="C39751" t="s">
        <v>625</v>
      </c>
      <c r="D39751" s="1">
        <v>42007</v>
      </c>
      <c r="F39751">
        <v>1</v>
      </c>
      <c r="G39751">
        <v>8798</v>
      </c>
      <c r="H39751" t="s">
        <v>314</v>
      </c>
      <c r="I39751" t="s">
        <v>148</v>
      </c>
      <c r="J39751" t="s">
        <v>57</v>
      </c>
      <c r="K39751">
        <v>55</v>
      </c>
      <c r="L39751" t="s">
        <v>15</v>
      </c>
    </row>
    <row r="39752" spans="1:12">
      <c r="A39752" t="e">
        <f ca="1">E00251537880321</f>
        <v>#NAME?</v>
      </c>
      <c r="B39752">
        <v>282</v>
      </c>
      <c r="C39752" t="s">
        <v>724</v>
      </c>
      <c r="D39752" s="1">
        <v>41253</v>
      </c>
      <c r="F39752">
        <v>1</v>
      </c>
      <c r="G39752">
        <v>4189</v>
      </c>
      <c r="H39752" t="s">
        <v>335</v>
      </c>
      <c r="J39752" t="s">
        <v>14</v>
      </c>
      <c r="K39752">
        <v>39</v>
      </c>
      <c r="L39752" t="s">
        <v>15</v>
      </c>
    </row>
    <row r="39753" spans="1:12">
      <c r="A39753" t="e">
        <f ca="1">E00251537880321</f>
        <v>#NAME?</v>
      </c>
      <c r="B39753">
        <v>282</v>
      </c>
      <c r="C39753" t="s">
        <v>724</v>
      </c>
      <c r="D39753" s="1">
        <v>42493</v>
      </c>
      <c r="F39753">
        <v>1</v>
      </c>
      <c r="G39753">
        <v>30000</v>
      </c>
      <c r="H39753" t="s">
        <v>144</v>
      </c>
      <c r="J39753" t="s">
        <v>14</v>
      </c>
      <c r="K39753">
        <v>43</v>
      </c>
      <c r="L39753" t="s">
        <v>15</v>
      </c>
    </row>
    <row r="39754" spans="1:12">
      <c r="A39754" t="e">
        <f ca="1">E00251528052721</f>
        <v>#NAME?</v>
      </c>
      <c r="B39754">
        <v>39</v>
      </c>
      <c r="C39754" t="s">
        <v>385</v>
      </c>
      <c r="D39754" s="1">
        <v>42880</v>
      </c>
      <c r="F39754">
        <v>1</v>
      </c>
      <c r="G39754">
        <v>4660</v>
      </c>
      <c r="H39754" t="s">
        <v>215</v>
      </c>
      <c r="I39754" t="s">
        <v>56</v>
      </c>
      <c r="J39754" t="s">
        <v>57</v>
      </c>
      <c r="K39754">
        <v>41</v>
      </c>
      <c r="L39754" t="s">
        <v>15</v>
      </c>
    </row>
    <row r="39755" spans="1:12">
      <c r="A39755" t="e">
        <f ca="1">E00251715048221</f>
        <v>#NAME?</v>
      </c>
      <c r="B39755">
        <v>65</v>
      </c>
      <c r="C39755" t="s">
        <v>713</v>
      </c>
      <c r="D39755" s="1">
        <v>42803</v>
      </c>
      <c r="F39755">
        <v>1</v>
      </c>
      <c r="G39755">
        <v>6819</v>
      </c>
      <c r="H39755" t="s">
        <v>941</v>
      </c>
      <c r="J39755" t="s">
        <v>14</v>
      </c>
      <c r="K39755">
        <v>48</v>
      </c>
      <c r="L39755" t="s">
        <v>15</v>
      </c>
    </row>
    <row r="39756" spans="1:12">
      <c r="A39756" t="e">
        <f ca="1">E00251439831421</f>
        <v>#NAME?</v>
      </c>
      <c r="B39756">
        <v>468</v>
      </c>
      <c r="C39756" t="s">
        <v>721</v>
      </c>
      <c r="D39756" s="1">
        <v>42170</v>
      </c>
      <c r="F39756">
        <v>3</v>
      </c>
      <c r="G39756">
        <v>4779</v>
      </c>
      <c r="H39756" t="s">
        <v>231</v>
      </c>
      <c r="J39756" t="s">
        <v>14</v>
      </c>
      <c r="K39756">
        <v>40</v>
      </c>
      <c r="L39756" t="s">
        <v>15</v>
      </c>
    </row>
    <row r="39757" spans="1:12">
      <c r="A39757" t="e">
        <f ca="1">E00251615167221</f>
        <v>#NAME?</v>
      </c>
      <c r="B39757">
        <v>1929</v>
      </c>
      <c r="C39757" t="s">
        <v>195</v>
      </c>
      <c r="D39757" s="1">
        <v>42069</v>
      </c>
      <c r="F39757">
        <v>2</v>
      </c>
      <c r="G39757">
        <v>3804</v>
      </c>
      <c r="H39757" t="s">
        <v>71</v>
      </c>
      <c r="J39757" t="s">
        <v>14</v>
      </c>
      <c r="K39757">
        <v>50</v>
      </c>
      <c r="L39757" t="s">
        <v>15</v>
      </c>
    </row>
    <row r="39758" spans="1:12">
      <c r="A39758" t="e">
        <f ca="1">E00251615167221</f>
        <v>#NAME?</v>
      </c>
      <c r="B39758">
        <v>1929</v>
      </c>
      <c r="C39758" t="s">
        <v>195</v>
      </c>
      <c r="D39758" s="1">
        <v>42069</v>
      </c>
      <c r="F39758">
        <v>3</v>
      </c>
      <c r="G39758">
        <v>4019</v>
      </c>
      <c r="H39758" t="s">
        <v>26</v>
      </c>
      <c r="J39758" t="s">
        <v>14</v>
      </c>
      <c r="K39758">
        <v>50</v>
      </c>
      <c r="L39758" t="s">
        <v>15</v>
      </c>
    </row>
    <row r="39759" spans="1:12">
      <c r="A39759" t="e">
        <f ca="1">E00251615167221</f>
        <v>#NAME?</v>
      </c>
      <c r="B39759">
        <v>1929</v>
      </c>
      <c r="C39759" t="s">
        <v>195</v>
      </c>
      <c r="D39759" s="1">
        <v>41583</v>
      </c>
      <c r="F39759">
        <v>2</v>
      </c>
      <c r="G39759">
        <v>4019</v>
      </c>
      <c r="H39759" t="s">
        <v>26</v>
      </c>
      <c r="J39759" t="s">
        <v>14</v>
      </c>
      <c r="K39759">
        <v>49</v>
      </c>
      <c r="L39759" t="s">
        <v>15</v>
      </c>
    </row>
    <row r="39760" spans="1:12">
      <c r="A39760" t="e">
        <f ca="1">E00251715048221</f>
        <v>#NAME?</v>
      </c>
      <c r="B39760">
        <v>65</v>
      </c>
      <c r="C39760" t="s">
        <v>713</v>
      </c>
      <c r="D39760" s="1">
        <v>42051</v>
      </c>
      <c r="F39760">
        <v>1</v>
      </c>
      <c r="G39760">
        <v>78830</v>
      </c>
      <c r="H39760" t="s">
        <v>297</v>
      </c>
      <c r="J39760" t="s">
        <v>14</v>
      </c>
      <c r="K39760">
        <v>46</v>
      </c>
      <c r="L39760" t="s">
        <v>22</v>
      </c>
    </row>
    <row r="39761" spans="1:12">
      <c r="A39761" t="e">
        <f ca="1">E00251430251921</f>
        <v>#NAME?</v>
      </c>
      <c r="B39761">
        <v>498</v>
      </c>
      <c r="C39761" t="s">
        <v>591</v>
      </c>
      <c r="D39761" s="1">
        <v>42493</v>
      </c>
      <c r="F39761">
        <v>1</v>
      </c>
      <c r="G39761">
        <v>7962</v>
      </c>
      <c r="H39761" t="s">
        <v>111</v>
      </c>
      <c r="J39761" t="s">
        <v>14</v>
      </c>
      <c r="K39761">
        <v>55</v>
      </c>
      <c r="L39761" t="s">
        <v>22</v>
      </c>
    </row>
    <row r="39762" spans="1:12">
      <c r="A39762" t="e">
        <f ca="1">E00251430251921</f>
        <v>#NAME?</v>
      </c>
      <c r="B39762">
        <v>502</v>
      </c>
      <c r="C39762" t="s">
        <v>172</v>
      </c>
      <c r="D39762" s="1">
        <v>41170</v>
      </c>
      <c r="F39762">
        <v>1</v>
      </c>
      <c r="G39762">
        <v>8448</v>
      </c>
      <c r="H39762" t="s">
        <v>718</v>
      </c>
      <c r="J39762" t="s">
        <v>14</v>
      </c>
      <c r="K39762">
        <v>51</v>
      </c>
      <c r="L39762" t="s">
        <v>15</v>
      </c>
    </row>
    <row r="39763" spans="1:12">
      <c r="A39763" t="e">
        <f ca="1">E00251524987321</f>
        <v>#NAME?</v>
      </c>
      <c r="B39763">
        <v>438</v>
      </c>
      <c r="C39763" t="s">
        <v>474</v>
      </c>
      <c r="D39763" s="1">
        <v>41421</v>
      </c>
      <c r="F39763">
        <v>3</v>
      </c>
      <c r="G39763">
        <v>4019</v>
      </c>
      <c r="H39763" t="s">
        <v>26</v>
      </c>
      <c r="J39763" t="s">
        <v>14</v>
      </c>
      <c r="K39763">
        <v>54</v>
      </c>
      <c r="L39763" t="s">
        <v>15</v>
      </c>
    </row>
    <row r="39764" spans="1:12">
      <c r="A39764" t="e">
        <f ca="1">E00251524987321</f>
        <v>#NAME?</v>
      </c>
      <c r="B39764">
        <v>438</v>
      </c>
      <c r="C39764" t="s">
        <v>474</v>
      </c>
      <c r="D39764" s="1">
        <v>41402</v>
      </c>
      <c r="F39764">
        <v>2</v>
      </c>
      <c r="G39764">
        <v>4019</v>
      </c>
      <c r="H39764" t="s">
        <v>26</v>
      </c>
      <c r="J39764" t="s">
        <v>14</v>
      </c>
      <c r="K39764">
        <v>54</v>
      </c>
      <c r="L39764" t="s">
        <v>15</v>
      </c>
    </row>
    <row r="39765" spans="1:12">
      <c r="A39765" t="e">
        <f ca="1">E00251524987321</f>
        <v>#NAME?</v>
      </c>
      <c r="B39765">
        <v>438</v>
      </c>
      <c r="C39765" t="s">
        <v>474</v>
      </c>
      <c r="D39765" s="1">
        <v>42941</v>
      </c>
      <c r="F39765">
        <v>4</v>
      </c>
      <c r="G39765">
        <v>27800</v>
      </c>
      <c r="H39765" t="s">
        <v>145</v>
      </c>
      <c r="J39765" t="s">
        <v>14</v>
      </c>
      <c r="K39765">
        <v>58</v>
      </c>
      <c r="L39765" t="s">
        <v>15</v>
      </c>
    </row>
    <row r="39766" spans="1:12">
      <c r="A39766" t="e">
        <f ca="1">E00251510813021</f>
        <v>#NAME?</v>
      </c>
      <c r="B39766">
        <v>105</v>
      </c>
      <c r="C39766" t="s">
        <v>682</v>
      </c>
      <c r="D39766" s="1">
        <v>41605</v>
      </c>
      <c r="F39766">
        <v>1</v>
      </c>
      <c r="G39766">
        <v>1101</v>
      </c>
      <c r="H39766" t="s">
        <v>220</v>
      </c>
      <c r="J39766" t="s">
        <v>14</v>
      </c>
      <c r="K39766">
        <v>45</v>
      </c>
      <c r="L39766" t="s">
        <v>15</v>
      </c>
    </row>
    <row r="39767" spans="1:12">
      <c r="A39767" t="e">
        <f ca="1">E00251510813021</f>
        <v>#NAME?</v>
      </c>
      <c r="B39767">
        <v>105</v>
      </c>
      <c r="C39767" t="s">
        <v>682</v>
      </c>
      <c r="D39767" s="1">
        <v>42613</v>
      </c>
      <c r="F39767">
        <v>1</v>
      </c>
      <c r="G39767">
        <v>2149</v>
      </c>
      <c r="H39767" t="s">
        <v>484</v>
      </c>
      <c r="J39767" t="s">
        <v>14</v>
      </c>
      <c r="K39767">
        <v>47</v>
      </c>
      <c r="L39767" t="s">
        <v>15</v>
      </c>
    </row>
    <row r="39768" spans="1:12">
      <c r="A39768" t="e">
        <f ca="1">E00251427220121</f>
        <v>#NAME?</v>
      </c>
      <c r="B39768">
        <v>28</v>
      </c>
      <c r="C39768" t="s">
        <v>153</v>
      </c>
      <c r="D39768" s="1">
        <v>41820</v>
      </c>
      <c r="F39768">
        <v>1</v>
      </c>
      <c r="G39768">
        <v>4019</v>
      </c>
      <c r="H39768" t="s">
        <v>26</v>
      </c>
      <c r="J39768" t="s">
        <v>14</v>
      </c>
      <c r="K39768">
        <v>54</v>
      </c>
      <c r="L39768" t="s">
        <v>15</v>
      </c>
    </row>
    <row r="39769" spans="1:12">
      <c r="A39769" t="e">
        <f ca="1">E00251430251921</f>
        <v>#NAME?</v>
      </c>
      <c r="B39769">
        <v>502</v>
      </c>
      <c r="C39769" t="s">
        <v>172</v>
      </c>
      <c r="D39769" s="1">
        <v>41081</v>
      </c>
      <c r="F39769">
        <v>1</v>
      </c>
      <c r="G39769">
        <v>71940</v>
      </c>
      <c r="H39769" t="s">
        <v>135</v>
      </c>
      <c r="J39769" t="s">
        <v>14</v>
      </c>
      <c r="K39769">
        <v>51</v>
      </c>
      <c r="L39769" t="s">
        <v>15</v>
      </c>
    </row>
    <row r="39770" spans="1:12">
      <c r="A39770" t="e">
        <f ca="1">E00251417952621</f>
        <v>#NAME?</v>
      </c>
      <c r="B39770">
        <v>66</v>
      </c>
      <c r="C39770" t="s">
        <v>134</v>
      </c>
      <c r="D39770" s="1">
        <v>42093</v>
      </c>
      <c r="F39770">
        <v>1</v>
      </c>
      <c r="G39770">
        <v>4019</v>
      </c>
      <c r="H39770" t="s">
        <v>26</v>
      </c>
      <c r="J39770" t="s">
        <v>14</v>
      </c>
      <c r="K39770">
        <v>48</v>
      </c>
      <c r="L39770" t="s">
        <v>15</v>
      </c>
    </row>
    <row r="39771" spans="1:12">
      <c r="A39771" t="e">
        <f ca="1">E00251615167221</f>
        <v>#NAME?</v>
      </c>
      <c r="B39771">
        <v>1929</v>
      </c>
      <c r="C39771" t="s">
        <v>195</v>
      </c>
      <c r="D39771" s="1">
        <v>41969</v>
      </c>
      <c r="F39771">
        <v>6</v>
      </c>
      <c r="G39771">
        <v>30000</v>
      </c>
      <c r="H39771" t="s">
        <v>144</v>
      </c>
      <c r="J39771" t="s">
        <v>14</v>
      </c>
      <c r="K39771">
        <v>50</v>
      </c>
      <c r="L39771" t="s">
        <v>15</v>
      </c>
    </row>
    <row r="39772" spans="1:12">
      <c r="A39772" t="e">
        <f ca="1">E00251615167221</f>
        <v>#NAME?</v>
      </c>
      <c r="B39772">
        <v>1929</v>
      </c>
      <c r="C39772" t="s">
        <v>195</v>
      </c>
      <c r="D39772" s="1">
        <v>42062</v>
      </c>
      <c r="F39772">
        <v>4</v>
      </c>
      <c r="G39772">
        <v>27800</v>
      </c>
      <c r="H39772" t="s">
        <v>145</v>
      </c>
      <c r="J39772" t="s">
        <v>14</v>
      </c>
      <c r="K39772">
        <v>50</v>
      </c>
      <c r="L39772" t="s">
        <v>15</v>
      </c>
    </row>
    <row r="39773" spans="1:12">
      <c r="A39773" t="e">
        <f ca="1">E00251439831421</f>
        <v>#NAME?</v>
      </c>
      <c r="B39773">
        <v>468</v>
      </c>
      <c r="C39773" t="s">
        <v>721</v>
      </c>
      <c r="D39773" s="1">
        <v>42583</v>
      </c>
      <c r="F39773">
        <v>6</v>
      </c>
      <c r="G39773">
        <v>7869</v>
      </c>
      <c r="H39773" t="s">
        <v>470</v>
      </c>
      <c r="J39773" t="s">
        <v>14</v>
      </c>
      <c r="K39773">
        <v>41</v>
      </c>
      <c r="L39773" t="s">
        <v>22</v>
      </c>
    </row>
    <row r="39774" spans="1:12">
      <c r="A39774" t="e">
        <f ca="1">E00251716576321</f>
        <v>#NAME?</v>
      </c>
      <c r="B39774">
        <v>494</v>
      </c>
      <c r="C39774" t="s">
        <v>63</v>
      </c>
      <c r="D39774" s="1">
        <v>40969</v>
      </c>
      <c r="F39774">
        <v>1</v>
      </c>
      <c r="G39774">
        <v>7242</v>
      </c>
      <c r="H39774" t="s">
        <v>93</v>
      </c>
      <c r="J39774" t="s">
        <v>14</v>
      </c>
      <c r="K39774">
        <v>59</v>
      </c>
      <c r="L39774" t="s">
        <v>15</v>
      </c>
    </row>
    <row r="39775" spans="1:12">
      <c r="A39775" t="e">
        <f ca="1">E00251716576321</f>
        <v>#NAME?</v>
      </c>
      <c r="B39775">
        <v>494</v>
      </c>
      <c r="C39775" t="s">
        <v>63</v>
      </c>
      <c r="D39775" s="1">
        <v>42045</v>
      </c>
      <c r="F39775">
        <v>1</v>
      </c>
      <c r="G39775">
        <v>5198</v>
      </c>
      <c r="H39775" t="s">
        <v>200</v>
      </c>
      <c r="J39775" t="s">
        <v>14</v>
      </c>
      <c r="K39775">
        <v>62</v>
      </c>
      <c r="L39775" t="s">
        <v>15</v>
      </c>
    </row>
    <row r="39776" spans="1:12">
      <c r="A39776" t="e">
        <f ca="1">E00251716576321</f>
        <v>#NAME?</v>
      </c>
      <c r="B39776">
        <v>494</v>
      </c>
      <c r="C39776" t="s">
        <v>63</v>
      </c>
      <c r="D39776" s="1">
        <v>42254</v>
      </c>
      <c r="F39776">
        <v>1</v>
      </c>
      <c r="G39776">
        <v>25000</v>
      </c>
      <c r="H39776" t="s">
        <v>178</v>
      </c>
      <c r="J39776" t="s">
        <v>14</v>
      </c>
      <c r="K39776">
        <v>63</v>
      </c>
      <c r="L39776" t="s">
        <v>15</v>
      </c>
    </row>
    <row r="39777" spans="1:12">
      <c r="A39777" t="e">
        <f ca="1">E00251432340321</f>
        <v>#NAME?</v>
      </c>
      <c r="B39777">
        <v>448</v>
      </c>
      <c r="C39777" t="s">
        <v>112</v>
      </c>
      <c r="D39777" s="1">
        <v>42628</v>
      </c>
      <c r="F39777">
        <v>3</v>
      </c>
      <c r="G39777">
        <v>4019</v>
      </c>
      <c r="H39777" t="s">
        <v>26</v>
      </c>
      <c r="J39777" t="s">
        <v>14</v>
      </c>
      <c r="K39777">
        <v>56</v>
      </c>
      <c r="L39777" t="s">
        <v>15</v>
      </c>
    </row>
    <row r="39778" spans="1:12">
      <c r="A39778" t="e">
        <f ca="1">E00251615167221</f>
        <v>#NAME?</v>
      </c>
      <c r="B39778">
        <v>1929</v>
      </c>
      <c r="C39778" t="s">
        <v>195</v>
      </c>
      <c r="D39778" s="1">
        <v>42262</v>
      </c>
      <c r="F39778">
        <v>3</v>
      </c>
      <c r="G39778">
        <v>2724</v>
      </c>
      <c r="H39778" t="s">
        <v>73</v>
      </c>
      <c r="J39778" t="s">
        <v>14</v>
      </c>
      <c r="K39778">
        <v>51</v>
      </c>
      <c r="L39778" t="s">
        <v>15</v>
      </c>
    </row>
    <row r="39779" spans="1:12">
      <c r="A39779" t="e">
        <f ca="1">E00251439831421</f>
        <v>#NAME?</v>
      </c>
      <c r="B39779">
        <v>6311</v>
      </c>
      <c r="C39779" t="s">
        <v>146</v>
      </c>
      <c r="D39779" s="1">
        <v>42360</v>
      </c>
      <c r="F39779">
        <v>1</v>
      </c>
      <c r="G39779">
        <v>78900</v>
      </c>
      <c r="H39779" t="s">
        <v>79</v>
      </c>
      <c r="I39779" t="s">
        <v>148</v>
      </c>
      <c r="J39779" t="s">
        <v>57</v>
      </c>
      <c r="K39779">
        <v>41</v>
      </c>
      <c r="L39779" t="s">
        <v>22</v>
      </c>
    </row>
    <row r="39780" spans="1:12">
      <c r="A39780" t="e">
        <f ca="1">E00251615167221</f>
        <v>#NAME?</v>
      </c>
      <c r="B39780">
        <v>1929</v>
      </c>
      <c r="C39780" t="s">
        <v>195</v>
      </c>
      <c r="D39780" s="1">
        <v>42788</v>
      </c>
      <c r="F39780">
        <v>6</v>
      </c>
      <c r="G39780">
        <v>30000</v>
      </c>
      <c r="H39780" t="s">
        <v>144</v>
      </c>
      <c r="J39780" t="s">
        <v>14</v>
      </c>
      <c r="K39780">
        <v>52</v>
      </c>
      <c r="L39780" t="s">
        <v>15</v>
      </c>
    </row>
    <row r="39781" spans="1:12">
      <c r="A39781" t="e">
        <f ca="1">E00251524987321</f>
        <v>#NAME?</v>
      </c>
      <c r="B39781">
        <v>438</v>
      </c>
      <c r="C39781" t="s">
        <v>474</v>
      </c>
      <c r="D39781" s="1">
        <v>41530</v>
      </c>
      <c r="F39781">
        <v>2</v>
      </c>
      <c r="G39781">
        <v>4019</v>
      </c>
      <c r="H39781" t="s">
        <v>26</v>
      </c>
      <c r="J39781" t="s">
        <v>14</v>
      </c>
      <c r="K39781">
        <v>54</v>
      </c>
      <c r="L39781" t="s">
        <v>15</v>
      </c>
    </row>
    <row r="39782" spans="1:12">
      <c r="A39782" t="e">
        <f ca="1">E00251524987321</f>
        <v>#NAME?</v>
      </c>
      <c r="B39782">
        <v>438</v>
      </c>
      <c r="C39782" t="s">
        <v>474</v>
      </c>
      <c r="D39782" s="1">
        <v>41996</v>
      </c>
      <c r="F39782">
        <v>3</v>
      </c>
      <c r="G39782">
        <v>4019</v>
      </c>
      <c r="H39782" t="s">
        <v>26</v>
      </c>
      <c r="J39782" t="s">
        <v>14</v>
      </c>
      <c r="K39782">
        <v>55</v>
      </c>
      <c r="L39782" t="s">
        <v>15</v>
      </c>
    </row>
    <row r="39783" spans="1:12">
      <c r="A39783" t="e">
        <f ca="1">E00251524987321</f>
        <v>#NAME?</v>
      </c>
      <c r="B39783">
        <v>438</v>
      </c>
      <c r="C39783" t="s">
        <v>474</v>
      </c>
      <c r="D39783" s="1">
        <v>42605</v>
      </c>
      <c r="F39783">
        <v>2</v>
      </c>
      <c r="G39783">
        <v>4019</v>
      </c>
      <c r="H39783" t="s">
        <v>26</v>
      </c>
      <c r="J39783" t="s">
        <v>14</v>
      </c>
      <c r="K39783">
        <v>57</v>
      </c>
      <c r="L39783" t="s">
        <v>15</v>
      </c>
    </row>
    <row r="39784" spans="1:12">
      <c r="A39784" t="e">
        <f ca="1">E00251528725821</f>
        <v>#NAME?</v>
      </c>
      <c r="B39784">
        <v>294</v>
      </c>
      <c r="C39784" t="s">
        <v>61</v>
      </c>
      <c r="D39784" s="1">
        <v>43069</v>
      </c>
      <c r="F39784">
        <v>1</v>
      </c>
      <c r="G39784">
        <v>2720</v>
      </c>
      <c r="H39784" t="s">
        <v>65</v>
      </c>
      <c r="J39784" t="s">
        <v>14</v>
      </c>
      <c r="K39784">
        <v>60</v>
      </c>
      <c r="L39784" t="s">
        <v>15</v>
      </c>
    </row>
    <row r="39785" spans="1:12">
      <c r="A39785" t="e">
        <f ca="1">E00251715770121</f>
        <v>#NAME?</v>
      </c>
      <c r="B39785">
        <v>484</v>
      </c>
      <c r="C39785" t="s">
        <v>916</v>
      </c>
      <c r="D39785" s="1">
        <v>42075</v>
      </c>
      <c r="F39785">
        <v>2</v>
      </c>
      <c r="G39785">
        <v>9596</v>
      </c>
      <c r="H39785" t="s">
        <v>1515</v>
      </c>
      <c r="J39785" t="s">
        <v>14</v>
      </c>
      <c r="K39785">
        <v>63</v>
      </c>
      <c r="L39785" t="s">
        <v>15</v>
      </c>
    </row>
    <row r="39786" spans="1:12">
      <c r="A39786" t="e">
        <f ca="1">E00251439831421</f>
        <v>#NAME?</v>
      </c>
      <c r="B39786">
        <v>468</v>
      </c>
      <c r="C39786" t="s">
        <v>721</v>
      </c>
      <c r="D39786" s="1">
        <v>41471</v>
      </c>
      <c r="F39786">
        <v>3</v>
      </c>
      <c r="G39786">
        <v>7869</v>
      </c>
      <c r="H39786" t="s">
        <v>470</v>
      </c>
      <c r="J39786" t="s">
        <v>14</v>
      </c>
      <c r="K39786">
        <v>38</v>
      </c>
      <c r="L39786" t="s">
        <v>22</v>
      </c>
    </row>
    <row r="39787" spans="1:12">
      <c r="A39787" t="e">
        <f ca="1">E00251524987321</f>
        <v>#NAME?</v>
      </c>
      <c r="B39787">
        <v>438</v>
      </c>
      <c r="C39787" t="s">
        <v>474</v>
      </c>
      <c r="D39787" s="1">
        <v>41155</v>
      </c>
      <c r="F39787">
        <v>1</v>
      </c>
      <c r="G39787">
        <v>25000</v>
      </c>
      <c r="H39787" t="s">
        <v>178</v>
      </c>
      <c r="J39787" t="s">
        <v>14</v>
      </c>
      <c r="K39787">
        <v>53</v>
      </c>
      <c r="L39787" t="s">
        <v>15</v>
      </c>
    </row>
    <row r="39788" spans="1:12">
      <c r="A39788" t="e">
        <f ca="1">E00251432340321</f>
        <v>#NAME?</v>
      </c>
      <c r="B39788">
        <v>448</v>
      </c>
      <c r="C39788" t="s">
        <v>112</v>
      </c>
      <c r="D39788" s="1">
        <v>41430</v>
      </c>
      <c r="F39788">
        <v>1</v>
      </c>
      <c r="G39788">
        <v>4019</v>
      </c>
      <c r="H39788" t="s">
        <v>26</v>
      </c>
      <c r="J39788" t="s">
        <v>14</v>
      </c>
      <c r="K39788">
        <v>52</v>
      </c>
      <c r="L39788" t="s">
        <v>15</v>
      </c>
    </row>
    <row r="39789" spans="1:12">
      <c r="A39789" t="e">
        <f ca="1">E00251524987321</f>
        <v>#NAME?</v>
      </c>
      <c r="B39789">
        <v>438</v>
      </c>
      <c r="C39789" t="s">
        <v>474</v>
      </c>
      <c r="D39789" s="1">
        <v>41421</v>
      </c>
      <c r="F39789">
        <v>1</v>
      </c>
      <c r="G39789">
        <v>25000</v>
      </c>
      <c r="H39789" t="s">
        <v>178</v>
      </c>
      <c r="J39789" t="s">
        <v>14</v>
      </c>
      <c r="K39789">
        <v>54</v>
      </c>
      <c r="L39789" t="s">
        <v>15</v>
      </c>
    </row>
    <row r="39790" spans="1:12">
      <c r="A39790" t="e">
        <f ca="1">E00251528725821</f>
        <v>#NAME?</v>
      </c>
      <c r="B39790">
        <v>294</v>
      </c>
      <c r="C39790" t="s">
        <v>61</v>
      </c>
      <c r="D39790" s="1">
        <v>41733</v>
      </c>
      <c r="F39790">
        <v>3</v>
      </c>
      <c r="G39790">
        <v>73390</v>
      </c>
      <c r="H39790" t="s">
        <v>66</v>
      </c>
      <c r="J39790" t="s">
        <v>14</v>
      </c>
      <c r="K39790">
        <v>56</v>
      </c>
      <c r="L39790" t="s">
        <v>15</v>
      </c>
    </row>
    <row r="39791" spans="1:12">
      <c r="A39791" t="e">
        <f ca="1">E00251430060221</f>
        <v>#NAME?</v>
      </c>
      <c r="B39791">
        <v>467</v>
      </c>
      <c r="C39791" t="s">
        <v>232</v>
      </c>
      <c r="D39791" s="1">
        <v>41227</v>
      </c>
      <c r="F39791">
        <v>1</v>
      </c>
      <c r="G39791">
        <v>71981</v>
      </c>
      <c r="H39791" t="s">
        <v>81</v>
      </c>
      <c r="J39791" t="s">
        <v>14</v>
      </c>
      <c r="K39791">
        <v>54</v>
      </c>
      <c r="L39791" t="s">
        <v>15</v>
      </c>
    </row>
    <row r="39792" spans="1:12">
      <c r="A39792" t="e">
        <f ca="1">E00251439831421</f>
        <v>#NAME?</v>
      </c>
      <c r="B39792">
        <v>6311</v>
      </c>
      <c r="C39792" t="s">
        <v>146</v>
      </c>
      <c r="D39792" s="1">
        <v>42679</v>
      </c>
      <c r="F39792">
        <v>1</v>
      </c>
      <c r="G39792">
        <v>7880</v>
      </c>
      <c r="H39792" t="s">
        <v>213</v>
      </c>
      <c r="I39792" t="s">
        <v>148</v>
      </c>
      <c r="J39792" t="s">
        <v>57</v>
      </c>
      <c r="K39792">
        <v>42</v>
      </c>
      <c r="L39792" t="s">
        <v>22</v>
      </c>
    </row>
    <row r="39793" spans="1:12">
      <c r="A39793" t="e">
        <f ca="1">E00251524987321</f>
        <v>#NAME?</v>
      </c>
      <c r="B39793">
        <v>438</v>
      </c>
      <c r="C39793" t="s">
        <v>474</v>
      </c>
      <c r="D39793" s="1">
        <v>43048</v>
      </c>
      <c r="F39793">
        <v>1</v>
      </c>
      <c r="G39793">
        <v>539</v>
      </c>
      <c r="H39793" t="s">
        <v>379</v>
      </c>
      <c r="J39793" t="s">
        <v>14</v>
      </c>
      <c r="K39793">
        <v>58</v>
      </c>
      <c r="L39793" t="s">
        <v>15</v>
      </c>
    </row>
    <row r="39794" spans="1:12">
      <c r="A39794" t="e">
        <f ca="1">E00251524987321</f>
        <v>#NAME?</v>
      </c>
      <c r="B39794">
        <v>438</v>
      </c>
      <c r="C39794" t="s">
        <v>474</v>
      </c>
      <c r="D39794" s="1">
        <v>42941</v>
      </c>
      <c r="F39794">
        <v>5</v>
      </c>
      <c r="G39794">
        <v>25000</v>
      </c>
      <c r="H39794" t="s">
        <v>178</v>
      </c>
      <c r="J39794" t="s">
        <v>14</v>
      </c>
      <c r="K39794">
        <v>58</v>
      </c>
      <c r="L39794" t="s">
        <v>15</v>
      </c>
    </row>
    <row r="39795" spans="1:12">
      <c r="A39795" t="e">
        <f ca="1">E00251524987321</f>
        <v>#NAME?</v>
      </c>
      <c r="B39795">
        <v>7208</v>
      </c>
      <c r="C39795" t="s">
        <v>625</v>
      </c>
      <c r="D39795" s="1">
        <v>42260</v>
      </c>
      <c r="F39795">
        <v>3</v>
      </c>
      <c r="G39795">
        <v>4019</v>
      </c>
      <c r="H39795" t="s">
        <v>26</v>
      </c>
      <c r="I39795" t="s">
        <v>148</v>
      </c>
      <c r="J39795" t="s">
        <v>57</v>
      </c>
      <c r="K39795">
        <v>56</v>
      </c>
      <c r="L39795" t="s">
        <v>15</v>
      </c>
    </row>
    <row r="39796" spans="1:12">
      <c r="A39796" t="e">
        <f ca="1">E00251510813021</f>
        <v>#NAME?</v>
      </c>
      <c r="B39796">
        <v>105</v>
      </c>
      <c r="C39796" t="s">
        <v>682</v>
      </c>
      <c r="D39796" s="1">
        <v>42908</v>
      </c>
      <c r="F39796">
        <v>1</v>
      </c>
      <c r="G39796">
        <v>3804</v>
      </c>
      <c r="H39796" t="s">
        <v>71</v>
      </c>
      <c r="J39796" t="s">
        <v>14</v>
      </c>
      <c r="K39796">
        <v>48</v>
      </c>
      <c r="L39796" t="s">
        <v>15</v>
      </c>
    </row>
    <row r="39797" spans="1:12">
      <c r="A39797" t="e">
        <f ca="1">E00251524987321</f>
        <v>#NAME?</v>
      </c>
      <c r="B39797">
        <v>438</v>
      </c>
      <c r="C39797" t="s">
        <v>474</v>
      </c>
      <c r="D39797" s="1">
        <v>42016</v>
      </c>
      <c r="F39797">
        <v>3</v>
      </c>
      <c r="G39797">
        <v>4019</v>
      </c>
      <c r="H39797" t="s">
        <v>26</v>
      </c>
      <c r="J39797" t="s">
        <v>14</v>
      </c>
      <c r="K39797">
        <v>55</v>
      </c>
      <c r="L39797" t="s">
        <v>15</v>
      </c>
    </row>
    <row r="39798" spans="1:12">
      <c r="A39798" t="e">
        <f ca="1">E00251537880321</f>
        <v>#NAME?</v>
      </c>
      <c r="B39798">
        <v>282</v>
      </c>
      <c r="C39798" t="s">
        <v>724</v>
      </c>
      <c r="D39798" s="1">
        <v>41568</v>
      </c>
      <c r="F39798">
        <v>1</v>
      </c>
      <c r="G39798">
        <v>7242</v>
      </c>
      <c r="H39798" t="s">
        <v>93</v>
      </c>
      <c r="J39798" t="s">
        <v>14</v>
      </c>
      <c r="K39798">
        <v>40</v>
      </c>
      <c r="L39798" t="s">
        <v>15</v>
      </c>
    </row>
    <row r="39799" spans="1:12">
      <c r="A39799" t="e">
        <f ca="1">E00251524987321</f>
        <v>#NAME?</v>
      </c>
      <c r="B39799">
        <v>438</v>
      </c>
      <c r="C39799" t="s">
        <v>474</v>
      </c>
      <c r="D39799" s="1">
        <v>41745</v>
      </c>
      <c r="F39799">
        <v>1</v>
      </c>
      <c r="G39799">
        <v>25000</v>
      </c>
      <c r="H39799" t="s">
        <v>178</v>
      </c>
      <c r="J39799" t="s">
        <v>14</v>
      </c>
      <c r="K39799">
        <v>55</v>
      </c>
      <c r="L39799" t="s">
        <v>15</v>
      </c>
    </row>
    <row r="39800" spans="1:12">
      <c r="A39800" t="e">
        <f ca="1">E00251715048221</f>
        <v>#NAME?</v>
      </c>
      <c r="B39800">
        <v>65</v>
      </c>
      <c r="C39800" t="s">
        <v>713</v>
      </c>
      <c r="D39800" s="1">
        <v>42719</v>
      </c>
      <c r="F39800">
        <v>4</v>
      </c>
      <c r="G39800">
        <v>3051</v>
      </c>
      <c r="H39800" t="s">
        <v>13</v>
      </c>
      <c r="J39800" t="s">
        <v>14</v>
      </c>
      <c r="K39800">
        <v>48</v>
      </c>
      <c r="L39800" t="s">
        <v>15</v>
      </c>
    </row>
    <row r="39801" spans="1:12">
      <c r="A39801" t="e">
        <f ca="1">E00251715048221</f>
        <v>#NAME?</v>
      </c>
      <c r="B39801">
        <v>4903</v>
      </c>
      <c r="C39801" t="s">
        <v>1108</v>
      </c>
      <c r="D39801" s="1">
        <v>42997</v>
      </c>
      <c r="F39801">
        <v>4</v>
      </c>
      <c r="G39801">
        <v>27800</v>
      </c>
      <c r="H39801" t="s">
        <v>145</v>
      </c>
      <c r="I39801" t="s">
        <v>148</v>
      </c>
      <c r="J39801" t="s">
        <v>57</v>
      </c>
      <c r="K39801">
        <v>49</v>
      </c>
      <c r="L39801" t="s">
        <v>15</v>
      </c>
    </row>
    <row r="39802" spans="1:12">
      <c r="A39802" t="e">
        <f ca="1">E00251537880321</f>
        <v>#NAME?</v>
      </c>
      <c r="B39802">
        <v>282</v>
      </c>
      <c r="C39802" t="s">
        <v>724</v>
      </c>
      <c r="D39802" s="1">
        <v>41698</v>
      </c>
      <c r="F39802">
        <v>1</v>
      </c>
      <c r="G39802">
        <v>53550</v>
      </c>
      <c r="H39802" t="s">
        <v>345</v>
      </c>
      <c r="J39802" t="s">
        <v>14</v>
      </c>
      <c r="K39802">
        <v>41</v>
      </c>
      <c r="L39802" t="s">
        <v>15</v>
      </c>
    </row>
    <row r="39803" spans="1:12">
      <c r="A39803" t="e">
        <f ca="1">E00251417952621</f>
        <v>#NAME?</v>
      </c>
      <c r="B39803">
        <v>66</v>
      </c>
      <c r="C39803" t="s">
        <v>134</v>
      </c>
      <c r="D39803" s="1">
        <v>42562</v>
      </c>
      <c r="F39803">
        <v>1</v>
      </c>
      <c r="G39803">
        <v>4019</v>
      </c>
      <c r="H39803" t="s">
        <v>26</v>
      </c>
      <c r="J39803" t="s">
        <v>14</v>
      </c>
      <c r="K39803">
        <v>49</v>
      </c>
      <c r="L39803" t="s">
        <v>15</v>
      </c>
    </row>
    <row r="39804" spans="1:12">
      <c r="A39804" t="e">
        <f ca="1">E00251537880321</f>
        <v>#NAME?</v>
      </c>
      <c r="B39804">
        <v>282</v>
      </c>
      <c r="C39804" t="s">
        <v>724</v>
      </c>
      <c r="D39804" s="1">
        <v>41939</v>
      </c>
      <c r="F39804">
        <v>3</v>
      </c>
      <c r="G39804">
        <v>55090</v>
      </c>
      <c r="H39804" t="s">
        <v>400</v>
      </c>
      <c r="J39804" t="s">
        <v>14</v>
      </c>
      <c r="K39804">
        <v>41</v>
      </c>
      <c r="L39804" t="s">
        <v>15</v>
      </c>
    </row>
    <row r="39805" spans="1:12">
      <c r="A39805" t="e">
        <f ca="1">E00251715544321</f>
        <v>#NAME?</v>
      </c>
      <c r="B39805">
        <v>767</v>
      </c>
      <c r="C39805" t="s">
        <v>658</v>
      </c>
      <c r="D39805" s="1">
        <v>42023</v>
      </c>
      <c r="E39805">
        <v>0</v>
      </c>
      <c r="F39805">
        <v>1</v>
      </c>
      <c r="G39805">
        <v>5690</v>
      </c>
      <c r="H39805" t="s">
        <v>889</v>
      </c>
      <c r="J39805" t="s">
        <v>34</v>
      </c>
      <c r="K39805">
        <v>43</v>
      </c>
      <c r="L39805" t="s">
        <v>15</v>
      </c>
    </row>
    <row r="39806" spans="1:12">
      <c r="A39806" t="e">
        <f ca="1">E00251537880321</f>
        <v>#NAME?</v>
      </c>
      <c r="B39806">
        <v>759</v>
      </c>
      <c r="C39806" t="s">
        <v>732</v>
      </c>
      <c r="D39806" s="1">
        <v>42493</v>
      </c>
      <c r="F39806">
        <v>1</v>
      </c>
      <c r="G39806">
        <v>7851</v>
      </c>
      <c r="H39806" t="s">
        <v>353</v>
      </c>
      <c r="I39806" t="s">
        <v>56</v>
      </c>
      <c r="J39806" t="s">
        <v>57</v>
      </c>
      <c r="K39806">
        <v>43</v>
      </c>
      <c r="L39806" t="s">
        <v>22</v>
      </c>
    </row>
    <row r="39807" spans="1:12">
      <c r="A39807" t="e">
        <f ca="1">E00251439831421</f>
        <v>#NAME?</v>
      </c>
      <c r="B39807">
        <v>468</v>
      </c>
      <c r="C39807" t="s">
        <v>721</v>
      </c>
      <c r="D39807" s="1">
        <v>42401</v>
      </c>
      <c r="F39807">
        <v>2</v>
      </c>
      <c r="G39807">
        <v>4556</v>
      </c>
      <c r="H39807" t="s">
        <v>121</v>
      </c>
      <c r="J39807" t="s">
        <v>14</v>
      </c>
      <c r="K39807">
        <v>41</v>
      </c>
      <c r="L39807" t="s">
        <v>15</v>
      </c>
    </row>
    <row r="39808" spans="1:12">
      <c r="A39808" t="e">
        <f ca="1">E00251537880321</f>
        <v>#NAME?</v>
      </c>
      <c r="B39808">
        <v>282</v>
      </c>
      <c r="C39808" t="s">
        <v>724</v>
      </c>
      <c r="D39808" s="1">
        <v>42307</v>
      </c>
      <c r="F39808">
        <v>1</v>
      </c>
      <c r="G39808">
        <v>6929</v>
      </c>
      <c r="H39808" t="s">
        <v>36</v>
      </c>
      <c r="J39808" t="s">
        <v>14</v>
      </c>
      <c r="K39808">
        <v>42</v>
      </c>
      <c r="L39808" t="s">
        <v>15</v>
      </c>
    </row>
    <row r="39809" spans="1:12">
      <c r="A39809" t="e">
        <f ca="1">E00251617666221</f>
        <v>#NAME?</v>
      </c>
      <c r="B39809">
        <v>6156</v>
      </c>
      <c r="C39809" t="s">
        <v>352</v>
      </c>
      <c r="D39809" s="1">
        <v>41390</v>
      </c>
      <c r="F39809">
        <v>1</v>
      </c>
      <c r="G39809">
        <v>3004</v>
      </c>
      <c r="H39809" t="s">
        <v>104</v>
      </c>
      <c r="J39809" t="s">
        <v>14</v>
      </c>
      <c r="K39809">
        <v>37</v>
      </c>
      <c r="L39809" t="s">
        <v>15</v>
      </c>
    </row>
    <row r="39810" spans="1:12">
      <c r="A39810" t="e">
        <f ca="1">E00251617666221</f>
        <v>#NAME?</v>
      </c>
      <c r="B39810">
        <v>6156</v>
      </c>
      <c r="C39810" t="s">
        <v>352</v>
      </c>
      <c r="D39810" s="1">
        <v>41864</v>
      </c>
      <c r="F39810">
        <v>2</v>
      </c>
      <c r="G39810">
        <v>78097</v>
      </c>
      <c r="H39810" t="s">
        <v>1152</v>
      </c>
      <c r="J39810" t="s">
        <v>14</v>
      </c>
      <c r="K39810">
        <v>39</v>
      </c>
      <c r="L39810" t="s">
        <v>22</v>
      </c>
    </row>
    <row r="39811" spans="1:12">
      <c r="A39811" t="e">
        <f ca="1">E00251615167221</f>
        <v>#NAME?</v>
      </c>
      <c r="B39811">
        <v>1929</v>
      </c>
      <c r="C39811" t="s">
        <v>195</v>
      </c>
      <c r="D39811" s="1">
        <v>41821</v>
      </c>
      <c r="F39811">
        <v>4</v>
      </c>
      <c r="G39811">
        <v>3320</v>
      </c>
      <c r="H39811" t="s">
        <v>1338</v>
      </c>
      <c r="J39811" t="s">
        <v>14</v>
      </c>
      <c r="K39811">
        <v>50</v>
      </c>
      <c r="L39811" t="s">
        <v>15</v>
      </c>
    </row>
    <row r="39812" spans="1:12">
      <c r="A39812" t="e">
        <f ca="1">E00251615167221</f>
        <v>#NAME?</v>
      </c>
      <c r="B39812">
        <v>1929</v>
      </c>
      <c r="C39812" t="s">
        <v>195</v>
      </c>
      <c r="D39812" s="1">
        <v>42062</v>
      </c>
      <c r="F39812">
        <v>2</v>
      </c>
      <c r="G39812">
        <v>4019</v>
      </c>
      <c r="H39812" t="s">
        <v>26</v>
      </c>
      <c r="J39812" t="s">
        <v>14</v>
      </c>
      <c r="K39812">
        <v>50</v>
      </c>
      <c r="L39812" t="s">
        <v>15</v>
      </c>
    </row>
    <row r="39813" spans="1:12">
      <c r="A39813" t="e">
        <f ca="1">E00251439746321</f>
        <v>#NAME?</v>
      </c>
      <c r="B39813">
        <v>297</v>
      </c>
      <c r="C39813" t="s">
        <v>411</v>
      </c>
      <c r="D39813" s="1">
        <v>42017</v>
      </c>
      <c r="F39813">
        <v>4</v>
      </c>
      <c r="G39813">
        <v>4549</v>
      </c>
      <c r="H39813" t="s">
        <v>69</v>
      </c>
      <c r="J39813" t="s">
        <v>14</v>
      </c>
      <c r="K39813">
        <v>62</v>
      </c>
      <c r="L39813" t="s">
        <v>15</v>
      </c>
    </row>
    <row r="39814" spans="1:12">
      <c r="A39814" t="e">
        <f ca="1">E00251431566321</f>
        <v>#NAME?</v>
      </c>
      <c r="B39814">
        <v>701</v>
      </c>
      <c r="C39814" t="s">
        <v>72</v>
      </c>
      <c r="D39814" s="1">
        <v>41808</v>
      </c>
      <c r="F39814">
        <v>1</v>
      </c>
      <c r="G39814">
        <v>4019</v>
      </c>
      <c r="H39814" t="s">
        <v>26</v>
      </c>
      <c r="J39814" t="s">
        <v>14</v>
      </c>
      <c r="K39814">
        <v>61</v>
      </c>
      <c r="L39814" t="s">
        <v>15</v>
      </c>
    </row>
    <row r="39815" spans="1:12">
      <c r="A39815" t="e">
        <f ca="1">E00251531964221</f>
        <v>#NAME?</v>
      </c>
      <c r="B39815">
        <v>494</v>
      </c>
      <c r="C39815" t="s">
        <v>63</v>
      </c>
      <c r="D39815" s="1">
        <v>43035</v>
      </c>
      <c r="F39815">
        <v>2</v>
      </c>
      <c r="G39815">
        <v>4019</v>
      </c>
      <c r="H39815" t="s">
        <v>26</v>
      </c>
      <c r="J39815" t="s">
        <v>14</v>
      </c>
      <c r="K39815">
        <v>47</v>
      </c>
      <c r="L39815" t="s">
        <v>15</v>
      </c>
    </row>
    <row r="39816" spans="1:12">
      <c r="A39816" t="e">
        <f ca="1">E00251537622321</f>
        <v>#NAME?</v>
      </c>
      <c r="B39816">
        <v>4894</v>
      </c>
      <c r="C39816" t="s">
        <v>1502</v>
      </c>
      <c r="D39816" s="1">
        <v>42693</v>
      </c>
      <c r="F39816">
        <v>1</v>
      </c>
      <c r="G39816">
        <v>7999</v>
      </c>
      <c r="H39816" t="s">
        <v>80</v>
      </c>
      <c r="I39816" t="s">
        <v>148</v>
      </c>
      <c r="J39816" t="s">
        <v>57</v>
      </c>
      <c r="K39816">
        <v>53</v>
      </c>
      <c r="L39816" t="s">
        <v>15</v>
      </c>
    </row>
    <row r="39817" spans="1:12">
      <c r="A39817" t="e">
        <f ca="1">E00251512504921</f>
        <v>#NAME?</v>
      </c>
      <c r="B39817">
        <v>47</v>
      </c>
      <c r="C39817" t="s">
        <v>494</v>
      </c>
      <c r="D39817" s="1">
        <v>42691</v>
      </c>
      <c r="F39817">
        <v>3</v>
      </c>
      <c r="G39817">
        <v>4019</v>
      </c>
      <c r="H39817" t="s">
        <v>26</v>
      </c>
      <c r="J39817" t="s">
        <v>14</v>
      </c>
      <c r="K39817">
        <v>54</v>
      </c>
      <c r="L39817" t="s">
        <v>15</v>
      </c>
    </row>
    <row r="39818" spans="1:12">
      <c r="A39818" t="e">
        <f ca="1">E00251611565221</f>
        <v>#NAME?</v>
      </c>
      <c r="B39818">
        <v>1</v>
      </c>
      <c r="C39818" t="s">
        <v>234</v>
      </c>
      <c r="D39818" s="1">
        <v>42154</v>
      </c>
      <c r="F39818">
        <v>1</v>
      </c>
      <c r="G39818">
        <v>78900</v>
      </c>
      <c r="H39818" t="s">
        <v>79</v>
      </c>
      <c r="I39818" t="s">
        <v>56</v>
      </c>
      <c r="J39818" t="s">
        <v>57</v>
      </c>
      <c r="K39818">
        <v>47</v>
      </c>
      <c r="L39818" t="s">
        <v>22</v>
      </c>
    </row>
    <row r="39819" spans="1:12">
      <c r="A39819" t="e">
        <f ca="1">E00251431566321</f>
        <v>#NAME?</v>
      </c>
      <c r="B39819">
        <v>701</v>
      </c>
      <c r="C39819" t="s">
        <v>72</v>
      </c>
      <c r="D39819" s="1">
        <v>41883</v>
      </c>
      <c r="F39819">
        <v>1</v>
      </c>
      <c r="G39819">
        <v>71981</v>
      </c>
      <c r="H39819" t="s">
        <v>81</v>
      </c>
      <c r="J39819" t="s">
        <v>14</v>
      </c>
      <c r="K39819">
        <v>62</v>
      </c>
      <c r="L39819" t="s">
        <v>15</v>
      </c>
    </row>
    <row r="39820" spans="1:12">
      <c r="A39820" t="e">
        <f ca="1">E00251431566321</f>
        <v>#NAME?</v>
      </c>
      <c r="B39820">
        <v>701</v>
      </c>
      <c r="C39820" t="s">
        <v>72</v>
      </c>
      <c r="D39820" s="1">
        <v>41983</v>
      </c>
      <c r="F39820">
        <v>1</v>
      </c>
      <c r="G39820">
        <v>5258</v>
      </c>
      <c r="H39820" t="s">
        <v>236</v>
      </c>
      <c r="J39820" t="s">
        <v>14</v>
      </c>
      <c r="K39820">
        <v>62</v>
      </c>
      <c r="L39820" t="s">
        <v>15</v>
      </c>
    </row>
    <row r="39821" spans="1:12">
      <c r="A39821" t="e">
        <f ca="1">E00251512504921</f>
        <v>#NAME?</v>
      </c>
      <c r="B39821">
        <v>47</v>
      </c>
      <c r="C39821" t="s">
        <v>494</v>
      </c>
      <c r="D39821" s="1">
        <v>40980</v>
      </c>
      <c r="F39821">
        <v>2</v>
      </c>
      <c r="G39821">
        <v>7242</v>
      </c>
      <c r="H39821" t="s">
        <v>93</v>
      </c>
      <c r="J39821" t="s">
        <v>14</v>
      </c>
      <c r="K39821">
        <v>49</v>
      </c>
      <c r="L39821" t="s">
        <v>15</v>
      </c>
    </row>
    <row r="39822" spans="1:12">
      <c r="A39822" t="e">
        <f ca="1">E00251432157821</f>
        <v>#NAME?</v>
      </c>
      <c r="B39822">
        <v>497</v>
      </c>
      <c r="C39822" t="s">
        <v>141</v>
      </c>
      <c r="D39822" s="1">
        <v>43048</v>
      </c>
      <c r="F39822">
        <v>6</v>
      </c>
      <c r="G39822">
        <v>27800</v>
      </c>
      <c r="H39822" t="s">
        <v>145</v>
      </c>
      <c r="J39822" t="s">
        <v>14</v>
      </c>
      <c r="K39822">
        <v>65</v>
      </c>
      <c r="L39822" t="s">
        <v>15</v>
      </c>
    </row>
    <row r="39823" spans="1:12">
      <c r="A39823" t="e">
        <f ca="1">E00251512504921</f>
        <v>#NAME?</v>
      </c>
      <c r="B39823">
        <v>47</v>
      </c>
      <c r="C39823" t="s">
        <v>494</v>
      </c>
      <c r="D39823" s="1">
        <v>41002</v>
      </c>
      <c r="F39823">
        <v>4</v>
      </c>
      <c r="G39823">
        <v>49120</v>
      </c>
      <c r="H39823" t="s">
        <v>168</v>
      </c>
      <c r="J39823" t="s">
        <v>14</v>
      </c>
      <c r="K39823">
        <v>49</v>
      </c>
      <c r="L39823" t="s">
        <v>15</v>
      </c>
    </row>
    <row r="39824" spans="1:12">
      <c r="A39824" t="e">
        <f ca="1">E00251512504921</f>
        <v>#NAME?</v>
      </c>
      <c r="B39824">
        <v>47</v>
      </c>
      <c r="C39824" t="s">
        <v>494</v>
      </c>
      <c r="D39824" s="1">
        <v>42096</v>
      </c>
      <c r="F39824">
        <v>4</v>
      </c>
      <c r="G39824">
        <v>49300</v>
      </c>
      <c r="H39824" t="s">
        <v>228</v>
      </c>
      <c r="J39824" t="s">
        <v>14</v>
      </c>
      <c r="K39824">
        <v>52</v>
      </c>
      <c r="L39824" t="s">
        <v>15</v>
      </c>
    </row>
    <row r="39825" spans="1:12">
      <c r="A39825" t="e">
        <f ca="1">E00251514692621</f>
        <v>#NAME?</v>
      </c>
      <c r="B39825">
        <v>452</v>
      </c>
      <c r="C39825" t="s">
        <v>592</v>
      </c>
      <c r="D39825" s="1">
        <v>42752</v>
      </c>
      <c r="F39825">
        <v>1</v>
      </c>
      <c r="G39825">
        <v>7804</v>
      </c>
      <c r="H39825" t="s">
        <v>43</v>
      </c>
      <c r="J39825" t="s">
        <v>14</v>
      </c>
      <c r="K39825">
        <v>46</v>
      </c>
      <c r="L39825" t="s">
        <v>22</v>
      </c>
    </row>
    <row r="39826" spans="1:12">
      <c r="A39826" t="e">
        <f ca="1">E00251431566321</f>
        <v>#NAME?</v>
      </c>
      <c r="B39826">
        <v>701</v>
      </c>
      <c r="C39826" t="s">
        <v>72</v>
      </c>
      <c r="D39826" s="1">
        <v>41178</v>
      </c>
      <c r="F39826">
        <v>1</v>
      </c>
      <c r="G39826">
        <v>38830</v>
      </c>
      <c r="H39826" t="s">
        <v>847</v>
      </c>
      <c r="J39826" t="s">
        <v>14</v>
      </c>
      <c r="K39826">
        <v>60</v>
      </c>
      <c r="L39826" t="s">
        <v>15</v>
      </c>
    </row>
    <row r="39827" spans="1:12">
      <c r="A39827" t="e">
        <f ca="1">E00251626527921</f>
        <v>#NAME?</v>
      </c>
      <c r="B39827">
        <v>695</v>
      </c>
      <c r="C39827" t="s">
        <v>257</v>
      </c>
      <c r="D39827" s="1">
        <v>41337</v>
      </c>
      <c r="F39827">
        <v>2</v>
      </c>
      <c r="G39827">
        <v>30591</v>
      </c>
      <c r="H39827" t="s">
        <v>841</v>
      </c>
      <c r="J39827" t="s">
        <v>14</v>
      </c>
      <c r="K39827">
        <v>39</v>
      </c>
      <c r="L39827" t="s">
        <v>15</v>
      </c>
    </row>
    <row r="39828" spans="1:12">
      <c r="A39828" t="e">
        <f ca="1">E00251429162721</f>
        <v>#NAME?</v>
      </c>
      <c r="B39828">
        <v>285</v>
      </c>
      <c r="C39828" t="s">
        <v>117</v>
      </c>
      <c r="D39828" s="1">
        <v>42065</v>
      </c>
      <c r="F39828">
        <v>1</v>
      </c>
      <c r="G39828">
        <v>5718</v>
      </c>
      <c r="H39828" t="s">
        <v>244</v>
      </c>
      <c r="J39828" t="s">
        <v>14</v>
      </c>
      <c r="K39828">
        <v>58</v>
      </c>
      <c r="L39828" t="s">
        <v>15</v>
      </c>
    </row>
    <row r="39829" spans="1:12">
      <c r="A39829" t="e">
        <f ca="1">E00251512504921</f>
        <v>#NAME?</v>
      </c>
      <c r="B39829">
        <v>47</v>
      </c>
      <c r="C39829" t="s">
        <v>494</v>
      </c>
      <c r="D39829" s="1">
        <v>42139</v>
      </c>
      <c r="F39829">
        <v>2</v>
      </c>
      <c r="G39829">
        <v>38830</v>
      </c>
      <c r="H39829" t="s">
        <v>847</v>
      </c>
      <c r="J39829" t="s">
        <v>14</v>
      </c>
      <c r="K39829">
        <v>52</v>
      </c>
      <c r="L39829" t="s">
        <v>15</v>
      </c>
    </row>
    <row r="39830" spans="1:12">
      <c r="A39830" t="e">
        <f ca="1">E00251429390221</f>
        <v>#NAME?</v>
      </c>
      <c r="B39830">
        <v>1325</v>
      </c>
      <c r="C39830" t="s">
        <v>605</v>
      </c>
      <c r="D39830" s="1">
        <v>42606</v>
      </c>
      <c r="F39830">
        <v>1</v>
      </c>
      <c r="G39830">
        <v>78900</v>
      </c>
      <c r="H39830" t="s">
        <v>79</v>
      </c>
      <c r="J39830" t="s">
        <v>14</v>
      </c>
      <c r="K39830">
        <v>41</v>
      </c>
      <c r="L39830" t="s">
        <v>22</v>
      </c>
    </row>
    <row r="39831" spans="1:12">
      <c r="A39831" t="e">
        <f ca="1">E00251431418121</f>
        <v>#NAME?</v>
      </c>
      <c r="B39831">
        <v>701</v>
      </c>
      <c r="C39831" t="s">
        <v>72</v>
      </c>
      <c r="D39831" s="1">
        <v>41542</v>
      </c>
      <c r="F39831">
        <v>1</v>
      </c>
      <c r="G39831">
        <v>6809</v>
      </c>
      <c r="H39831" t="s">
        <v>790</v>
      </c>
      <c r="J39831" t="s">
        <v>14</v>
      </c>
      <c r="K39831">
        <v>53</v>
      </c>
      <c r="L39831" t="s">
        <v>15</v>
      </c>
    </row>
    <row r="39832" spans="1:12">
      <c r="A39832" t="e">
        <f ca="1">E00251429205921</f>
        <v>#NAME?</v>
      </c>
      <c r="B39832">
        <v>291</v>
      </c>
      <c r="C39832" t="s">
        <v>160</v>
      </c>
      <c r="D39832" s="1">
        <v>41423</v>
      </c>
      <c r="F39832">
        <v>2</v>
      </c>
      <c r="G39832">
        <v>73730</v>
      </c>
      <c r="H39832" t="s">
        <v>266</v>
      </c>
      <c r="J39832" t="s">
        <v>14</v>
      </c>
      <c r="K39832">
        <v>41</v>
      </c>
      <c r="L39832" t="s">
        <v>15</v>
      </c>
    </row>
    <row r="39833" spans="1:12">
      <c r="A39833" t="e">
        <f ca="1">E00251429205921</f>
        <v>#NAME?</v>
      </c>
      <c r="B39833">
        <v>291</v>
      </c>
      <c r="C39833" t="s">
        <v>160</v>
      </c>
      <c r="D39833" s="1">
        <v>41667</v>
      </c>
      <c r="F39833">
        <v>1</v>
      </c>
      <c r="G39833">
        <v>3804</v>
      </c>
      <c r="H39833" t="s">
        <v>71</v>
      </c>
      <c r="J39833" t="s">
        <v>14</v>
      </c>
      <c r="K39833">
        <v>42</v>
      </c>
      <c r="L39833" t="s">
        <v>15</v>
      </c>
    </row>
    <row r="39834" spans="1:12">
      <c r="A39834" t="e">
        <f ca="1">E00251531526821</f>
        <v>#NAME?</v>
      </c>
      <c r="B39834">
        <v>701</v>
      </c>
      <c r="C39834" t="s">
        <v>72</v>
      </c>
      <c r="D39834" s="1">
        <v>41555</v>
      </c>
      <c r="F39834">
        <v>2</v>
      </c>
      <c r="G39834">
        <v>3804</v>
      </c>
      <c r="H39834" t="s">
        <v>71</v>
      </c>
      <c r="J39834" t="s">
        <v>14</v>
      </c>
      <c r="K39834">
        <v>55</v>
      </c>
      <c r="L39834" t="s">
        <v>15</v>
      </c>
    </row>
    <row r="39835" spans="1:12">
      <c r="A39835" t="e">
        <f ca="1">E00251531526821</f>
        <v>#NAME?</v>
      </c>
      <c r="B39835">
        <v>701</v>
      </c>
      <c r="C39835" t="s">
        <v>72</v>
      </c>
      <c r="D39835" s="1">
        <v>41716</v>
      </c>
      <c r="F39835">
        <v>2</v>
      </c>
      <c r="G39835">
        <v>3899</v>
      </c>
      <c r="H39835" t="s">
        <v>264</v>
      </c>
      <c r="J39835" t="s">
        <v>14</v>
      </c>
      <c r="K39835">
        <v>56</v>
      </c>
      <c r="L39835" t="s">
        <v>15</v>
      </c>
    </row>
    <row r="39836" spans="1:12">
      <c r="A39836" t="e">
        <f ca="1">E00251531964221</f>
        <v>#NAME?</v>
      </c>
      <c r="B39836">
        <v>494</v>
      </c>
      <c r="C39836" t="s">
        <v>63</v>
      </c>
      <c r="D39836" s="1">
        <v>41379</v>
      </c>
      <c r="F39836">
        <v>2</v>
      </c>
      <c r="G39836">
        <v>4019</v>
      </c>
      <c r="H39836" t="s">
        <v>26</v>
      </c>
      <c r="J39836" t="s">
        <v>14</v>
      </c>
      <c r="K39836">
        <v>42</v>
      </c>
      <c r="L39836" t="s">
        <v>15</v>
      </c>
    </row>
    <row r="39837" spans="1:12">
      <c r="A39837" t="e">
        <f ca="1">E00251611565221</f>
        <v>#NAME?</v>
      </c>
      <c r="B39837">
        <v>10</v>
      </c>
      <c r="C39837" t="s">
        <v>18</v>
      </c>
      <c r="D39837" s="1">
        <v>42184</v>
      </c>
      <c r="F39837">
        <v>1</v>
      </c>
      <c r="G39837">
        <v>4779</v>
      </c>
      <c r="H39837" t="s">
        <v>231</v>
      </c>
      <c r="J39837" t="s">
        <v>14</v>
      </c>
      <c r="K39837">
        <v>47</v>
      </c>
      <c r="L39837" t="s">
        <v>15</v>
      </c>
    </row>
    <row r="39838" spans="1:12">
      <c r="A39838" t="e">
        <f ca="1">E00251625722621</f>
        <v>#NAME?</v>
      </c>
      <c r="B39838">
        <v>28</v>
      </c>
      <c r="C39838" t="s">
        <v>153</v>
      </c>
      <c r="D39838" s="1">
        <v>42080</v>
      </c>
      <c r="F39838">
        <v>1</v>
      </c>
      <c r="G39838">
        <v>8448</v>
      </c>
      <c r="H39838" t="s">
        <v>718</v>
      </c>
      <c r="J39838" t="s">
        <v>14</v>
      </c>
      <c r="K39838">
        <v>40</v>
      </c>
      <c r="L39838" t="s">
        <v>15</v>
      </c>
    </row>
    <row r="39839" spans="1:12">
      <c r="A39839" t="e">
        <f ca="1">E00251617666221</f>
        <v>#NAME?</v>
      </c>
      <c r="B39839">
        <v>6046</v>
      </c>
      <c r="C39839" t="s">
        <v>98</v>
      </c>
      <c r="D39839" s="1">
        <v>42377</v>
      </c>
      <c r="E39839">
        <v>0</v>
      </c>
      <c r="F39839">
        <v>3</v>
      </c>
      <c r="G39839">
        <v>3004</v>
      </c>
      <c r="H39839" t="s">
        <v>104</v>
      </c>
      <c r="J39839" t="s">
        <v>34</v>
      </c>
      <c r="K39839">
        <v>40</v>
      </c>
      <c r="L39839" t="s">
        <v>15</v>
      </c>
    </row>
    <row r="39840" spans="1:12">
      <c r="A39840" t="e">
        <f ca="1">E00251531526821</f>
        <v>#NAME?</v>
      </c>
      <c r="B39840">
        <v>701</v>
      </c>
      <c r="C39840" t="s">
        <v>72</v>
      </c>
      <c r="D39840" s="1">
        <v>41764</v>
      </c>
      <c r="F39840">
        <v>1</v>
      </c>
      <c r="G39840">
        <v>3669</v>
      </c>
      <c r="H39840" t="s">
        <v>289</v>
      </c>
      <c r="J39840" t="s">
        <v>14</v>
      </c>
      <c r="K39840">
        <v>56</v>
      </c>
      <c r="L39840" t="s">
        <v>15</v>
      </c>
    </row>
    <row r="39841" spans="1:12">
      <c r="A39841" t="e">
        <f ca="1">E00251531526821</f>
        <v>#NAME?</v>
      </c>
      <c r="B39841">
        <v>701</v>
      </c>
      <c r="C39841" t="s">
        <v>72</v>
      </c>
      <c r="D39841" s="1">
        <v>42796</v>
      </c>
      <c r="F39841">
        <v>3</v>
      </c>
      <c r="G39841">
        <v>3899</v>
      </c>
      <c r="H39841" t="s">
        <v>264</v>
      </c>
      <c r="J39841" t="s">
        <v>14</v>
      </c>
      <c r="K39841">
        <v>59</v>
      </c>
      <c r="L39841" t="s">
        <v>15</v>
      </c>
    </row>
    <row r="39842" spans="1:12">
      <c r="A39842" t="e">
        <f ca="1">E00251617666221</f>
        <v>#NAME?</v>
      </c>
      <c r="B39842">
        <v>6156</v>
      </c>
      <c r="C39842" t="s">
        <v>352</v>
      </c>
      <c r="D39842" s="1">
        <v>41835</v>
      </c>
      <c r="F39842">
        <v>3</v>
      </c>
      <c r="G39842">
        <v>78097</v>
      </c>
      <c r="H39842" t="s">
        <v>1152</v>
      </c>
      <c r="J39842" t="s">
        <v>14</v>
      </c>
      <c r="K39842">
        <v>39</v>
      </c>
      <c r="L39842" t="s">
        <v>22</v>
      </c>
    </row>
    <row r="39843" spans="1:12">
      <c r="A39843" t="e">
        <f ca="1">E00251531526821</f>
        <v>#NAME?</v>
      </c>
      <c r="B39843">
        <v>701</v>
      </c>
      <c r="C39843" t="s">
        <v>72</v>
      </c>
      <c r="D39843" s="1">
        <v>41648</v>
      </c>
      <c r="F39843">
        <v>2</v>
      </c>
      <c r="G39843">
        <v>3669</v>
      </c>
      <c r="H39843" t="s">
        <v>289</v>
      </c>
      <c r="J39843" t="s">
        <v>14</v>
      </c>
      <c r="K39843">
        <v>56</v>
      </c>
      <c r="L39843" t="s">
        <v>15</v>
      </c>
    </row>
    <row r="39844" spans="1:12">
      <c r="A39844" t="e">
        <f ca="1">E00251531526821</f>
        <v>#NAME?</v>
      </c>
      <c r="B39844">
        <v>701</v>
      </c>
      <c r="C39844" t="s">
        <v>72</v>
      </c>
      <c r="D39844" s="1">
        <v>42817</v>
      </c>
      <c r="F39844">
        <v>1</v>
      </c>
      <c r="G39844">
        <v>5950</v>
      </c>
      <c r="H39844" t="s">
        <v>24</v>
      </c>
      <c r="J39844" t="s">
        <v>14</v>
      </c>
      <c r="K39844">
        <v>59</v>
      </c>
      <c r="L39844" t="s">
        <v>15</v>
      </c>
    </row>
    <row r="39845" spans="1:12">
      <c r="A39845" t="e">
        <f ca="1">E00251531526821</f>
        <v>#NAME?</v>
      </c>
      <c r="B39845">
        <v>701</v>
      </c>
      <c r="C39845" t="s">
        <v>72</v>
      </c>
      <c r="D39845" s="1">
        <v>42817</v>
      </c>
      <c r="F39845">
        <v>5</v>
      </c>
      <c r="G39845">
        <v>3669</v>
      </c>
      <c r="H39845" t="s">
        <v>289</v>
      </c>
      <c r="J39845" t="s">
        <v>14</v>
      </c>
      <c r="K39845">
        <v>59</v>
      </c>
      <c r="L39845" t="s">
        <v>15</v>
      </c>
    </row>
    <row r="39846" spans="1:12">
      <c r="A39846" t="e">
        <f ca="1">E00251427550421</f>
        <v>#NAME?</v>
      </c>
      <c r="B39846">
        <v>11</v>
      </c>
      <c r="C39846" t="s">
        <v>245</v>
      </c>
      <c r="D39846" s="1">
        <v>41740</v>
      </c>
      <c r="F39846">
        <v>1</v>
      </c>
      <c r="G39846">
        <v>34690</v>
      </c>
      <c r="H39846" t="s">
        <v>118</v>
      </c>
      <c r="J39846" t="s">
        <v>14</v>
      </c>
      <c r="K39846">
        <v>59</v>
      </c>
      <c r="L39846" t="s">
        <v>15</v>
      </c>
    </row>
    <row r="39847" spans="1:12">
      <c r="A39847" t="e">
        <f ca="1">E00251427550421</f>
        <v>#NAME?</v>
      </c>
      <c r="B39847">
        <v>11</v>
      </c>
      <c r="C39847" t="s">
        <v>245</v>
      </c>
      <c r="D39847" s="1">
        <v>41885</v>
      </c>
      <c r="F39847">
        <v>1</v>
      </c>
      <c r="G39847">
        <v>34690</v>
      </c>
      <c r="H39847" t="s">
        <v>118</v>
      </c>
      <c r="J39847" t="s">
        <v>14</v>
      </c>
      <c r="K39847">
        <v>60</v>
      </c>
      <c r="L39847" t="s">
        <v>15</v>
      </c>
    </row>
    <row r="39848" spans="1:12">
      <c r="A39848" t="e">
        <f ca="1">E00251711585721</f>
        <v>#NAME?</v>
      </c>
      <c r="B39848">
        <v>10</v>
      </c>
      <c r="C39848" t="s">
        <v>18</v>
      </c>
      <c r="D39848" s="1">
        <v>40970</v>
      </c>
      <c r="F39848">
        <v>2</v>
      </c>
      <c r="G39848">
        <v>2448</v>
      </c>
      <c r="H39848" t="s">
        <v>19</v>
      </c>
      <c r="J39848" t="s">
        <v>14</v>
      </c>
      <c r="K39848">
        <v>51</v>
      </c>
      <c r="L39848" t="s">
        <v>15</v>
      </c>
    </row>
    <row r="39849" spans="1:12">
      <c r="A39849" t="e">
        <f ca="1">E00251711585721</f>
        <v>#NAME?</v>
      </c>
      <c r="B39849">
        <v>10</v>
      </c>
      <c r="C39849" t="s">
        <v>18</v>
      </c>
      <c r="D39849" s="1">
        <v>41576</v>
      </c>
      <c r="F39849">
        <v>2</v>
      </c>
      <c r="G39849">
        <v>4019</v>
      </c>
      <c r="H39849" t="s">
        <v>26</v>
      </c>
      <c r="J39849" t="s">
        <v>14</v>
      </c>
      <c r="K39849">
        <v>53</v>
      </c>
      <c r="L39849" t="s">
        <v>15</v>
      </c>
    </row>
    <row r="39850" spans="1:12">
      <c r="A39850" t="e">
        <f ca="1">E00251625722621</f>
        <v>#NAME?</v>
      </c>
      <c r="B39850">
        <v>28</v>
      </c>
      <c r="C39850" t="s">
        <v>153</v>
      </c>
      <c r="D39850" s="1">
        <v>42745</v>
      </c>
      <c r="F39850">
        <v>1</v>
      </c>
      <c r="G39850">
        <v>3551</v>
      </c>
      <c r="H39850" t="s">
        <v>1159</v>
      </c>
      <c r="J39850" t="s">
        <v>14</v>
      </c>
      <c r="K39850">
        <v>41</v>
      </c>
      <c r="L39850" t="s">
        <v>15</v>
      </c>
    </row>
    <row r="39851" spans="1:12">
      <c r="A39851" t="e">
        <f ca="1">E00251626527921</f>
        <v>#NAME?</v>
      </c>
      <c r="B39851">
        <v>695</v>
      </c>
      <c r="C39851" t="s">
        <v>257</v>
      </c>
      <c r="D39851" s="1">
        <v>43052</v>
      </c>
      <c r="F39851">
        <v>1</v>
      </c>
      <c r="G39851">
        <v>463</v>
      </c>
      <c r="H39851" t="s">
        <v>259</v>
      </c>
      <c r="J39851" t="s">
        <v>14</v>
      </c>
      <c r="K39851">
        <v>43</v>
      </c>
      <c r="L39851" t="s">
        <v>15</v>
      </c>
    </row>
    <row r="39852" spans="1:12">
      <c r="A39852" t="e">
        <f ca="1">E00251531526821</f>
        <v>#NAME?</v>
      </c>
      <c r="B39852">
        <v>701</v>
      </c>
      <c r="C39852" t="s">
        <v>72</v>
      </c>
      <c r="D39852" s="1">
        <v>41485</v>
      </c>
      <c r="F39852">
        <v>6</v>
      </c>
      <c r="G39852">
        <v>2724</v>
      </c>
      <c r="H39852" t="s">
        <v>73</v>
      </c>
      <c r="J39852" t="s">
        <v>14</v>
      </c>
      <c r="K39852">
        <v>55</v>
      </c>
      <c r="L39852" t="s">
        <v>15</v>
      </c>
    </row>
    <row r="39853" spans="1:12">
      <c r="A39853" t="e">
        <f ca="1">E00251531526821</f>
        <v>#NAME?</v>
      </c>
      <c r="B39853">
        <v>701</v>
      </c>
      <c r="C39853" t="s">
        <v>72</v>
      </c>
      <c r="D39853" s="1">
        <v>41499</v>
      </c>
      <c r="F39853">
        <v>4</v>
      </c>
      <c r="G39853">
        <v>2989</v>
      </c>
      <c r="H39853" t="s">
        <v>844</v>
      </c>
      <c r="J39853" t="s">
        <v>14</v>
      </c>
      <c r="K39853">
        <v>55</v>
      </c>
      <c r="L39853" t="s">
        <v>15</v>
      </c>
    </row>
    <row r="39854" spans="1:12">
      <c r="A39854" t="e">
        <f ca="1">E00251531526821</f>
        <v>#NAME?</v>
      </c>
      <c r="B39854">
        <v>701</v>
      </c>
      <c r="C39854" t="s">
        <v>72</v>
      </c>
      <c r="D39854" s="1">
        <v>41729</v>
      </c>
      <c r="F39854">
        <v>2</v>
      </c>
      <c r="G39854">
        <v>3899</v>
      </c>
      <c r="H39854" t="s">
        <v>264</v>
      </c>
      <c r="J39854" t="s">
        <v>14</v>
      </c>
      <c r="K39854">
        <v>56</v>
      </c>
      <c r="L39854" t="s">
        <v>15</v>
      </c>
    </row>
    <row r="39855" spans="1:12">
      <c r="A39855" t="e">
        <f ca="1">E00251429205921</f>
        <v>#NAME?</v>
      </c>
      <c r="B39855">
        <v>291</v>
      </c>
      <c r="C39855" t="s">
        <v>160</v>
      </c>
      <c r="D39855" s="1">
        <v>41376</v>
      </c>
      <c r="F39855">
        <v>1</v>
      </c>
      <c r="G39855">
        <v>3899</v>
      </c>
      <c r="H39855" t="s">
        <v>264</v>
      </c>
      <c r="J39855" t="s">
        <v>14</v>
      </c>
      <c r="K39855">
        <v>41</v>
      </c>
      <c r="L39855" t="s">
        <v>15</v>
      </c>
    </row>
    <row r="39856" spans="1:12">
      <c r="A39856" t="e">
        <f ca="1">E00251431418121</f>
        <v>#NAME?</v>
      </c>
      <c r="B39856">
        <v>701</v>
      </c>
      <c r="C39856" t="s">
        <v>72</v>
      </c>
      <c r="D39856" s="1">
        <v>42768</v>
      </c>
      <c r="F39856">
        <v>2</v>
      </c>
      <c r="G39856">
        <v>78900</v>
      </c>
      <c r="H39856" t="s">
        <v>79</v>
      </c>
      <c r="J39856" t="s">
        <v>14</v>
      </c>
      <c r="K39856">
        <v>57</v>
      </c>
      <c r="L39856" t="s">
        <v>22</v>
      </c>
    </row>
    <row r="39857" spans="1:12">
      <c r="A39857" t="e">
        <f ca="1">E00251537638721</f>
        <v>#NAME?</v>
      </c>
      <c r="B39857">
        <v>441</v>
      </c>
      <c r="C39857" t="s">
        <v>922</v>
      </c>
      <c r="D39857" s="1">
        <v>41751</v>
      </c>
      <c r="F39857">
        <v>1</v>
      </c>
      <c r="G39857">
        <v>4660</v>
      </c>
      <c r="H39857" t="s">
        <v>215</v>
      </c>
      <c r="J39857" t="s">
        <v>14</v>
      </c>
      <c r="K39857">
        <v>43</v>
      </c>
      <c r="L39857" t="s">
        <v>15</v>
      </c>
    </row>
    <row r="39858" spans="1:12">
      <c r="A39858" t="e">
        <f ca="1">E00251711585721</f>
        <v>#NAME?</v>
      </c>
      <c r="B39858">
        <v>10</v>
      </c>
      <c r="C39858" t="s">
        <v>18</v>
      </c>
      <c r="D39858" s="1">
        <v>41310</v>
      </c>
      <c r="F39858">
        <v>2</v>
      </c>
      <c r="G39858">
        <v>4019</v>
      </c>
      <c r="H39858" t="s">
        <v>26</v>
      </c>
      <c r="J39858" t="s">
        <v>14</v>
      </c>
      <c r="K39858">
        <v>52</v>
      </c>
      <c r="L39858" t="s">
        <v>15</v>
      </c>
    </row>
    <row r="39859" spans="1:12">
      <c r="A39859" t="e">
        <f ca="1">E00251711585721</f>
        <v>#NAME?</v>
      </c>
      <c r="B39859">
        <v>10</v>
      </c>
      <c r="C39859" t="s">
        <v>18</v>
      </c>
      <c r="D39859" s="1">
        <v>42058</v>
      </c>
      <c r="F39859">
        <v>2</v>
      </c>
      <c r="G39859">
        <v>4019</v>
      </c>
      <c r="H39859" t="s">
        <v>26</v>
      </c>
      <c r="J39859" t="s">
        <v>14</v>
      </c>
      <c r="K39859">
        <v>54</v>
      </c>
      <c r="L39859" t="s">
        <v>15</v>
      </c>
    </row>
    <row r="39860" spans="1:12">
      <c r="A39860" t="e">
        <f ca="1">E00251532309221</f>
        <v>#NAME?</v>
      </c>
      <c r="B39860">
        <v>451</v>
      </c>
      <c r="C39860" t="s">
        <v>102</v>
      </c>
      <c r="D39860" s="1">
        <v>42809</v>
      </c>
      <c r="F39860">
        <v>1</v>
      </c>
      <c r="G39860">
        <v>7243</v>
      </c>
      <c r="H39860" t="s">
        <v>42</v>
      </c>
      <c r="J39860" t="s">
        <v>14</v>
      </c>
      <c r="K39860">
        <v>51</v>
      </c>
      <c r="L39860" t="s">
        <v>15</v>
      </c>
    </row>
    <row r="39861" spans="1:12">
      <c r="A39861" t="e">
        <f ca="1">E00251531526821</f>
        <v>#NAME?</v>
      </c>
      <c r="B39861">
        <v>701</v>
      </c>
      <c r="C39861" t="s">
        <v>72</v>
      </c>
      <c r="D39861" s="1">
        <v>41764</v>
      </c>
      <c r="F39861">
        <v>1</v>
      </c>
      <c r="G39861">
        <v>37203</v>
      </c>
      <c r="H39861" t="s">
        <v>1201</v>
      </c>
      <c r="J39861" t="s">
        <v>14</v>
      </c>
      <c r="K39861">
        <v>56</v>
      </c>
      <c r="L39861" t="s">
        <v>15</v>
      </c>
    </row>
    <row r="39862" spans="1:12">
      <c r="A39862" t="e">
        <f ca="1">E00251514692621</f>
        <v>#NAME?</v>
      </c>
      <c r="B39862">
        <v>7504</v>
      </c>
      <c r="C39862" t="s">
        <v>162</v>
      </c>
      <c r="D39862" s="1">
        <v>42749</v>
      </c>
      <c r="F39862">
        <v>1</v>
      </c>
      <c r="G39862">
        <v>7804</v>
      </c>
      <c r="H39862" t="s">
        <v>43</v>
      </c>
      <c r="J39862" t="s">
        <v>14</v>
      </c>
      <c r="K39862">
        <v>46</v>
      </c>
      <c r="L39862" t="s">
        <v>22</v>
      </c>
    </row>
    <row r="39863" spans="1:12">
      <c r="A39863" t="e">
        <f ca="1">E00251427550421</f>
        <v>#NAME?</v>
      </c>
      <c r="B39863">
        <v>11</v>
      </c>
      <c r="C39863" t="s">
        <v>245</v>
      </c>
      <c r="D39863" s="1">
        <v>41589</v>
      </c>
      <c r="F39863">
        <v>1</v>
      </c>
      <c r="G39863">
        <v>34690</v>
      </c>
      <c r="H39863" t="s">
        <v>118</v>
      </c>
      <c r="J39863" t="s">
        <v>14</v>
      </c>
      <c r="K39863">
        <v>59</v>
      </c>
      <c r="L39863" t="s">
        <v>15</v>
      </c>
    </row>
    <row r="39864" spans="1:12">
      <c r="A39864" t="e">
        <f ca="1">E00251531526821</f>
        <v>#NAME?</v>
      </c>
      <c r="B39864">
        <v>701</v>
      </c>
      <c r="C39864" t="s">
        <v>72</v>
      </c>
      <c r="D39864" s="1">
        <v>42556</v>
      </c>
      <c r="F39864">
        <v>2</v>
      </c>
      <c r="G39864">
        <v>2724</v>
      </c>
      <c r="H39864" t="s">
        <v>73</v>
      </c>
      <c r="J39864" t="s">
        <v>14</v>
      </c>
      <c r="K39864">
        <v>58</v>
      </c>
      <c r="L39864" t="s">
        <v>15</v>
      </c>
    </row>
    <row r="39865" spans="1:12">
      <c r="A39865" t="e">
        <f ca="1">E00251611565221</f>
        <v>#NAME?</v>
      </c>
      <c r="B39865">
        <v>10</v>
      </c>
      <c r="C39865" t="s">
        <v>18</v>
      </c>
      <c r="D39865" s="1">
        <v>42055</v>
      </c>
      <c r="F39865">
        <v>1</v>
      </c>
      <c r="G39865">
        <v>37300</v>
      </c>
      <c r="H39865" t="s">
        <v>1033</v>
      </c>
      <c r="J39865" t="s">
        <v>14</v>
      </c>
      <c r="K39865">
        <v>47</v>
      </c>
      <c r="L39865" t="s">
        <v>15</v>
      </c>
    </row>
    <row r="39866" spans="1:12">
      <c r="A39866" t="e">
        <f ca="1">E00251532392921</f>
        <v>#NAME?</v>
      </c>
      <c r="B39866">
        <v>494</v>
      </c>
      <c r="C39866" t="s">
        <v>63</v>
      </c>
      <c r="D39866" s="1">
        <v>41571</v>
      </c>
      <c r="F39866">
        <v>1</v>
      </c>
      <c r="G39866">
        <v>2532</v>
      </c>
      <c r="H39866" t="s">
        <v>1669</v>
      </c>
      <c r="J39866" t="s">
        <v>14</v>
      </c>
      <c r="K39866">
        <v>38</v>
      </c>
      <c r="L39866" t="s">
        <v>15</v>
      </c>
    </row>
    <row r="39867" spans="1:12">
      <c r="A39867" t="e">
        <f ca="1">E00251518890621</f>
        <v>#NAME?</v>
      </c>
      <c r="B39867">
        <v>290</v>
      </c>
      <c r="C39867" t="s">
        <v>449</v>
      </c>
      <c r="D39867" s="1">
        <v>43003</v>
      </c>
      <c r="F39867">
        <v>3</v>
      </c>
      <c r="G39867">
        <v>27800</v>
      </c>
      <c r="H39867" t="s">
        <v>145</v>
      </c>
      <c r="J39867" t="s">
        <v>14</v>
      </c>
      <c r="K39867">
        <v>62</v>
      </c>
      <c r="L39867" t="s">
        <v>15</v>
      </c>
    </row>
    <row r="39868" spans="1:12">
      <c r="A39868" t="e">
        <f ca="1">E00251626527921</f>
        <v>#NAME?</v>
      </c>
      <c r="B39868">
        <v>695</v>
      </c>
      <c r="C39868" t="s">
        <v>257</v>
      </c>
      <c r="D39868" s="1">
        <v>41624</v>
      </c>
      <c r="F39868">
        <v>2</v>
      </c>
      <c r="G39868">
        <v>78321</v>
      </c>
      <c r="H39868" t="s">
        <v>490</v>
      </c>
      <c r="J39868" t="s">
        <v>14</v>
      </c>
      <c r="K39868">
        <v>39</v>
      </c>
      <c r="L39868" t="s">
        <v>22</v>
      </c>
    </row>
    <row r="39869" spans="1:12">
      <c r="A39869" t="e">
        <f ca="1">E00251431566321</f>
        <v>#NAME?</v>
      </c>
      <c r="B39869">
        <v>701</v>
      </c>
      <c r="C39869" t="s">
        <v>72</v>
      </c>
      <c r="D39869" s="1">
        <v>41752</v>
      </c>
      <c r="F39869">
        <v>4</v>
      </c>
      <c r="G39869">
        <v>27802</v>
      </c>
      <c r="H39869" t="s">
        <v>83</v>
      </c>
      <c r="J39869" t="s">
        <v>14</v>
      </c>
      <c r="K39869">
        <v>61</v>
      </c>
      <c r="L39869" t="s">
        <v>15</v>
      </c>
    </row>
    <row r="39870" spans="1:12">
      <c r="A39870" t="e">
        <f ca="1">E00251528743621</f>
        <v>#NAME?</v>
      </c>
      <c r="B39870">
        <v>1325</v>
      </c>
      <c r="C39870" t="s">
        <v>605</v>
      </c>
      <c r="D39870" s="1">
        <v>41968</v>
      </c>
      <c r="F39870">
        <v>2</v>
      </c>
      <c r="G39870">
        <v>55090</v>
      </c>
      <c r="H39870" t="s">
        <v>400</v>
      </c>
      <c r="J39870" t="s">
        <v>14</v>
      </c>
      <c r="K39870">
        <v>52</v>
      </c>
      <c r="L39870" t="s">
        <v>15</v>
      </c>
    </row>
    <row r="39871" spans="1:12">
      <c r="A39871" t="e">
        <f ca="1">E00251617643721</f>
        <v>#NAME?</v>
      </c>
      <c r="B39871">
        <v>598</v>
      </c>
      <c r="C39871" t="s">
        <v>862</v>
      </c>
      <c r="D39871" s="1">
        <v>42178</v>
      </c>
      <c r="F39871">
        <v>2</v>
      </c>
      <c r="G39871">
        <v>49390</v>
      </c>
      <c r="H39871" t="s">
        <v>59</v>
      </c>
      <c r="J39871" t="s">
        <v>14</v>
      </c>
      <c r="K39871">
        <v>47</v>
      </c>
      <c r="L39871" t="s">
        <v>15</v>
      </c>
    </row>
    <row r="39872" spans="1:12">
      <c r="A39872" t="e">
        <f ca="1">E00251617643721</f>
        <v>#NAME?</v>
      </c>
      <c r="B39872">
        <v>598</v>
      </c>
      <c r="C39872" t="s">
        <v>862</v>
      </c>
      <c r="D39872" s="1">
        <v>42277</v>
      </c>
      <c r="F39872">
        <v>2</v>
      </c>
      <c r="G39872">
        <v>496</v>
      </c>
      <c r="H39872" t="s">
        <v>190</v>
      </c>
      <c r="J39872" t="s">
        <v>14</v>
      </c>
      <c r="K39872">
        <v>48</v>
      </c>
      <c r="L39872" t="s">
        <v>15</v>
      </c>
    </row>
    <row r="39873" spans="1:12">
      <c r="A39873" t="e">
        <f ca="1">E00251617643721</f>
        <v>#NAME?</v>
      </c>
      <c r="B39873">
        <v>701</v>
      </c>
      <c r="C39873" t="s">
        <v>72</v>
      </c>
      <c r="D39873" s="1">
        <v>40940</v>
      </c>
      <c r="F39873">
        <v>2</v>
      </c>
      <c r="G39873">
        <v>4549</v>
      </c>
      <c r="H39873" t="s">
        <v>69</v>
      </c>
      <c r="J39873" t="s">
        <v>14</v>
      </c>
      <c r="K39873">
        <v>44</v>
      </c>
      <c r="L39873" t="s">
        <v>15</v>
      </c>
    </row>
    <row r="39874" spans="1:12">
      <c r="A39874" t="e">
        <f ca="1">E00251518589021</f>
        <v>#NAME?</v>
      </c>
      <c r="B39874">
        <v>291</v>
      </c>
      <c r="C39874" t="s">
        <v>160</v>
      </c>
      <c r="D39874" s="1">
        <v>42460</v>
      </c>
      <c r="F39874">
        <v>1</v>
      </c>
      <c r="G39874">
        <v>7242</v>
      </c>
      <c r="H39874" t="s">
        <v>93</v>
      </c>
      <c r="J39874" t="s">
        <v>14</v>
      </c>
      <c r="K39874">
        <v>47</v>
      </c>
      <c r="L39874" t="s">
        <v>15</v>
      </c>
    </row>
    <row r="39875" spans="1:12">
      <c r="A39875" t="e">
        <f ca="1">E00251439956621</f>
        <v>#NAME?</v>
      </c>
      <c r="B39875">
        <v>166</v>
      </c>
      <c r="C39875" t="s">
        <v>626</v>
      </c>
      <c r="D39875" s="1">
        <v>42993</v>
      </c>
      <c r="F39875">
        <v>1</v>
      </c>
      <c r="G39875">
        <v>539</v>
      </c>
      <c r="H39875" t="s">
        <v>379</v>
      </c>
      <c r="J39875" t="s">
        <v>14</v>
      </c>
      <c r="K39875">
        <v>44</v>
      </c>
      <c r="L39875" t="s">
        <v>15</v>
      </c>
    </row>
    <row r="39876" spans="1:12">
      <c r="A39876" t="e">
        <f ca="1">E00251532959121</f>
        <v>#NAME?</v>
      </c>
      <c r="B39876">
        <v>467</v>
      </c>
      <c r="C39876" t="s">
        <v>232</v>
      </c>
      <c r="D39876" s="1">
        <v>41786</v>
      </c>
      <c r="F39876">
        <v>1</v>
      </c>
      <c r="G39876">
        <v>5369</v>
      </c>
      <c r="H39876" t="s">
        <v>253</v>
      </c>
      <c r="J39876" t="s">
        <v>14</v>
      </c>
      <c r="K39876">
        <v>60</v>
      </c>
      <c r="L39876" t="s">
        <v>15</v>
      </c>
    </row>
    <row r="39877" spans="1:12">
      <c r="A39877" t="e">
        <f ca="1">E00251532959121</f>
        <v>#NAME?</v>
      </c>
      <c r="B39877">
        <v>467</v>
      </c>
      <c r="C39877" t="s">
        <v>232</v>
      </c>
      <c r="D39877" s="1">
        <v>42831</v>
      </c>
      <c r="F39877">
        <v>3</v>
      </c>
      <c r="G39877">
        <v>2809</v>
      </c>
      <c r="H39877" t="s">
        <v>90</v>
      </c>
      <c r="J39877" t="s">
        <v>14</v>
      </c>
      <c r="K39877">
        <v>62</v>
      </c>
      <c r="L39877" t="s">
        <v>15</v>
      </c>
    </row>
    <row r="39878" spans="1:12">
      <c r="A39878" t="e">
        <f ca="1">E00251528743621</f>
        <v>#NAME?</v>
      </c>
      <c r="B39878">
        <v>1325</v>
      </c>
      <c r="C39878" t="s">
        <v>605</v>
      </c>
      <c r="D39878" s="1">
        <v>40996</v>
      </c>
      <c r="F39878">
        <v>1</v>
      </c>
      <c r="G39878">
        <v>56400</v>
      </c>
      <c r="H39878" t="s">
        <v>91</v>
      </c>
      <c r="J39878" t="s">
        <v>14</v>
      </c>
      <c r="K39878">
        <v>49</v>
      </c>
      <c r="L39878" t="s">
        <v>15</v>
      </c>
    </row>
    <row r="39879" spans="1:12">
      <c r="A39879" t="e">
        <f ca="1">E00251528743621</f>
        <v>#NAME?</v>
      </c>
      <c r="B39879">
        <v>1325</v>
      </c>
      <c r="C39879" t="s">
        <v>605</v>
      </c>
      <c r="D39879" s="1">
        <v>41009</v>
      </c>
      <c r="F39879">
        <v>2</v>
      </c>
      <c r="G39879">
        <v>55090</v>
      </c>
      <c r="H39879" t="s">
        <v>400</v>
      </c>
      <c r="J39879" t="s">
        <v>14</v>
      </c>
      <c r="K39879">
        <v>49</v>
      </c>
      <c r="L39879" t="s">
        <v>15</v>
      </c>
    </row>
    <row r="39880" spans="1:12">
      <c r="A39880" t="e">
        <f ca="1">E00251427204321</f>
        <v>#NAME?</v>
      </c>
      <c r="B39880">
        <v>28</v>
      </c>
      <c r="C39880" t="s">
        <v>153</v>
      </c>
      <c r="D39880" s="1">
        <v>41529</v>
      </c>
      <c r="F39880">
        <v>1</v>
      </c>
      <c r="G39880">
        <v>71595</v>
      </c>
      <c r="H39880" t="s">
        <v>672</v>
      </c>
      <c r="J39880" t="s">
        <v>14</v>
      </c>
      <c r="K39880">
        <v>46</v>
      </c>
      <c r="L39880" t="s">
        <v>15</v>
      </c>
    </row>
    <row r="39881" spans="1:12">
      <c r="A39881" t="e">
        <f ca="1">E00251430134421</f>
        <v>#NAME?</v>
      </c>
      <c r="B39881">
        <v>467</v>
      </c>
      <c r="C39881" t="s">
        <v>232</v>
      </c>
      <c r="D39881" s="1">
        <v>41262</v>
      </c>
      <c r="F39881">
        <v>4</v>
      </c>
      <c r="G39881">
        <v>4556</v>
      </c>
      <c r="H39881" t="s">
        <v>121</v>
      </c>
      <c r="J39881" t="s">
        <v>14</v>
      </c>
      <c r="K39881">
        <v>49</v>
      </c>
      <c r="L39881" t="s">
        <v>15</v>
      </c>
    </row>
    <row r="39882" spans="1:12">
      <c r="A39882" t="e">
        <f ca="1">E00251529558721</f>
        <v>#NAME?</v>
      </c>
      <c r="B39882">
        <v>154</v>
      </c>
      <c r="C39882" t="s">
        <v>533</v>
      </c>
      <c r="D39882" s="1">
        <v>41444</v>
      </c>
      <c r="F39882">
        <v>1</v>
      </c>
      <c r="G39882">
        <v>4019</v>
      </c>
      <c r="H39882" t="s">
        <v>26</v>
      </c>
      <c r="J39882" t="s">
        <v>14</v>
      </c>
      <c r="K39882">
        <v>55</v>
      </c>
      <c r="L39882" t="s">
        <v>15</v>
      </c>
    </row>
    <row r="39883" spans="1:12">
      <c r="A39883" t="e">
        <f ca="1">E00251531526821</f>
        <v>#NAME?</v>
      </c>
      <c r="B39883">
        <v>701</v>
      </c>
      <c r="C39883" t="s">
        <v>72</v>
      </c>
      <c r="D39883" s="1">
        <v>42801</v>
      </c>
      <c r="F39883">
        <v>3</v>
      </c>
      <c r="G39883">
        <v>3899</v>
      </c>
      <c r="H39883" t="s">
        <v>264</v>
      </c>
      <c r="J39883" t="s">
        <v>14</v>
      </c>
      <c r="K39883">
        <v>59</v>
      </c>
      <c r="L39883" t="s">
        <v>15</v>
      </c>
    </row>
    <row r="39884" spans="1:12">
      <c r="A39884" t="e">
        <f ca="1">E00251430254221</f>
        <v>#NAME?</v>
      </c>
      <c r="B39884">
        <v>7505</v>
      </c>
      <c r="C39884" t="s">
        <v>209</v>
      </c>
      <c r="D39884" s="1">
        <v>43081</v>
      </c>
      <c r="F39884">
        <v>2</v>
      </c>
      <c r="G39884">
        <v>71940</v>
      </c>
      <c r="H39884" t="s">
        <v>135</v>
      </c>
      <c r="J39884" t="s">
        <v>14</v>
      </c>
      <c r="K39884">
        <v>60</v>
      </c>
      <c r="L39884" t="s">
        <v>15</v>
      </c>
    </row>
    <row r="39885" spans="1:12">
      <c r="A39885" t="e">
        <f ca="1">E00251430134421</f>
        <v>#NAME?</v>
      </c>
      <c r="B39885">
        <v>467</v>
      </c>
      <c r="C39885" t="s">
        <v>232</v>
      </c>
      <c r="D39885" s="1">
        <v>41352</v>
      </c>
      <c r="F39885">
        <v>3</v>
      </c>
      <c r="G39885">
        <v>4556</v>
      </c>
      <c r="H39885" t="s">
        <v>121</v>
      </c>
      <c r="J39885" t="s">
        <v>14</v>
      </c>
      <c r="K39885">
        <v>50</v>
      </c>
      <c r="L39885" t="s">
        <v>15</v>
      </c>
    </row>
    <row r="39886" spans="1:12">
      <c r="A39886" t="e">
        <f ca="1">E00251528743621</f>
        <v>#NAME?</v>
      </c>
      <c r="B39886">
        <v>1325</v>
      </c>
      <c r="C39886" t="s">
        <v>605</v>
      </c>
      <c r="D39886" s="1">
        <v>40996</v>
      </c>
      <c r="F39886">
        <v>3</v>
      </c>
      <c r="G39886">
        <v>71987</v>
      </c>
      <c r="H39886" t="s">
        <v>276</v>
      </c>
      <c r="J39886" t="s">
        <v>14</v>
      </c>
      <c r="K39886">
        <v>49</v>
      </c>
      <c r="L39886" t="s">
        <v>15</v>
      </c>
    </row>
    <row r="39887" spans="1:12">
      <c r="A39887" t="e">
        <f ca="1">E00251528743621</f>
        <v>#NAME?</v>
      </c>
      <c r="B39887">
        <v>1325</v>
      </c>
      <c r="C39887" t="s">
        <v>605</v>
      </c>
      <c r="D39887" s="1">
        <v>41009</v>
      </c>
      <c r="F39887">
        <v>6</v>
      </c>
      <c r="G39887">
        <v>69270</v>
      </c>
      <c r="H39887" t="s">
        <v>1156</v>
      </c>
      <c r="J39887" t="s">
        <v>14</v>
      </c>
      <c r="K39887">
        <v>49</v>
      </c>
      <c r="L39887" t="s">
        <v>15</v>
      </c>
    </row>
    <row r="39888" spans="1:12">
      <c r="A39888" t="e">
        <f ca="1">E00251528743621</f>
        <v>#NAME?</v>
      </c>
      <c r="B39888">
        <v>1325</v>
      </c>
      <c r="C39888" t="s">
        <v>605</v>
      </c>
      <c r="D39888" s="1">
        <v>41010</v>
      </c>
      <c r="F39888">
        <v>1</v>
      </c>
      <c r="G39888">
        <v>71987</v>
      </c>
      <c r="H39888" t="s">
        <v>276</v>
      </c>
      <c r="J39888" t="s">
        <v>14</v>
      </c>
      <c r="K39888">
        <v>49</v>
      </c>
      <c r="L39888" t="s">
        <v>15</v>
      </c>
    </row>
    <row r="39889" spans="1:12">
      <c r="A39889" t="e">
        <f ca="1">E00251514274321</f>
        <v>#NAME?</v>
      </c>
      <c r="B39889">
        <v>449</v>
      </c>
      <c r="C39889" t="s">
        <v>124</v>
      </c>
      <c r="D39889" s="1">
        <v>41283</v>
      </c>
      <c r="F39889">
        <v>4</v>
      </c>
      <c r="G39889">
        <v>7242</v>
      </c>
      <c r="H39889" t="s">
        <v>93</v>
      </c>
      <c r="J39889" t="s">
        <v>14</v>
      </c>
      <c r="K39889">
        <v>60</v>
      </c>
      <c r="L39889" t="s">
        <v>15</v>
      </c>
    </row>
    <row r="39890" spans="1:12">
      <c r="A39890" t="e">
        <f ca="1">E00251514274321</f>
        <v>#NAME?</v>
      </c>
      <c r="B39890">
        <v>449</v>
      </c>
      <c r="C39890" t="s">
        <v>124</v>
      </c>
      <c r="D39890" s="1">
        <v>41526</v>
      </c>
      <c r="F39890">
        <v>1</v>
      </c>
      <c r="G39890">
        <v>2729</v>
      </c>
      <c r="H39890" t="s">
        <v>115</v>
      </c>
      <c r="J39890" t="s">
        <v>14</v>
      </c>
      <c r="K39890">
        <v>61</v>
      </c>
      <c r="L39890" t="s">
        <v>15</v>
      </c>
    </row>
    <row r="39891" spans="1:12">
      <c r="A39891" t="e">
        <f ca="1">E00251430134421</f>
        <v>#NAME?</v>
      </c>
      <c r="B39891">
        <v>467</v>
      </c>
      <c r="C39891" t="s">
        <v>232</v>
      </c>
      <c r="D39891" s="1">
        <v>42865</v>
      </c>
      <c r="F39891">
        <v>1</v>
      </c>
      <c r="G39891">
        <v>93</v>
      </c>
      <c r="H39891" t="s">
        <v>29</v>
      </c>
      <c r="J39891" t="s">
        <v>14</v>
      </c>
      <c r="K39891">
        <v>54</v>
      </c>
      <c r="L39891" t="s">
        <v>15</v>
      </c>
    </row>
    <row r="39892" spans="1:12">
      <c r="A39892" t="e">
        <f ca="1">E00251532313521</f>
        <v>#NAME?</v>
      </c>
      <c r="B39892">
        <v>452</v>
      </c>
      <c r="C39892" t="s">
        <v>592</v>
      </c>
      <c r="D39892" s="1">
        <v>41232</v>
      </c>
      <c r="F39892">
        <v>1</v>
      </c>
      <c r="G39892">
        <v>40290</v>
      </c>
      <c r="H39892" t="s">
        <v>348</v>
      </c>
      <c r="J39892" t="s">
        <v>14</v>
      </c>
      <c r="K39892">
        <v>48</v>
      </c>
      <c r="L39892" t="s">
        <v>15</v>
      </c>
    </row>
    <row r="39893" spans="1:12">
      <c r="A39893" t="e">
        <f ca="1">E00251518868021</f>
        <v>#NAME?</v>
      </c>
      <c r="B39893">
        <v>272</v>
      </c>
      <c r="C39893" t="s">
        <v>174</v>
      </c>
      <c r="D39893" s="1">
        <v>42841</v>
      </c>
      <c r="F39893">
        <v>2</v>
      </c>
      <c r="G39893">
        <v>73390</v>
      </c>
      <c r="H39893" t="s">
        <v>66</v>
      </c>
      <c r="I39893" t="s">
        <v>56</v>
      </c>
      <c r="J39893" t="s">
        <v>57</v>
      </c>
      <c r="K39893">
        <v>63</v>
      </c>
      <c r="L39893" t="s">
        <v>15</v>
      </c>
    </row>
    <row r="39894" spans="1:12">
      <c r="A39894" t="e">
        <f ca="1">E00251528935221</f>
        <v>#NAME?</v>
      </c>
      <c r="B39894">
        <v>290</v>
      </c>
      <c r="C39894" t="s">
        <v>449</v>
      </c>
      <c r="D39894" s="1">
        <v>42202</v>
      </c>
      <c r="F39894">
        <v>2</v>
      </c>
      <c r="G39894">
        <v>71509</v>
      </c>
      <c r="H39894" t="s">
        <v>369</v>
      </c>
      <c r="J39894" t="s">
        <v>14</v>
      </c>
      <c r="K39894">
        <v>57</v>
      </c>
      <c r="L39894" t="s">
        <v>15</v>
      </c>
    </row>
    <row r="39895" spans="1:12">
      <c r="A39895" t="e">
        <f ca="1">E00251513434021</f>
        <v>#NAME?</v>
      </c>
      <c r="B39895">
        <v>473</v>
      </c>
      <c r="C39895" t="s">
        <v>669</v>
      </c>
      <c r="D39895" s="1">
        <v>41788</v>
      </c>
      <c r="F39895">
        <v>2</v>
      </c>
      <c r="G39895">
        <v>2448</v>
      </c>
      <c r="H39895" t="s">
        <v>19</v>
      </c>
      <c r="J39895" t="s">
        <v>14</v>
      </c>
      <c r="K39895">
        <v>46</v>
      </c>
      <c r="L39895" t="s">
        <v>15</v>
      </c>
    </row>
    <row r="39896" spans="1:12">
      <c r="A39896" t="e">
        <f ca="1">E00251532313521</f>
        <v>#NAME?</v>
      </c>
      <c r="B39896">
        <v>452</v>
      </c>
      <c r="C39896" t="s">
        <v>592</v>
      </c>
      <c r="D39896" s="1">
        <v>42884</v>
      </c>
      <c r="F39896">
        <v>4</v>
      </c>
      <c r="G39896">
        <v>2729</v>
      </c>
      <c r="H39896" t="s">
        <v>115</v>
      </c>
      <c r="J39896" t="s">
        <v>14</v>
      </c>
      <c r="K39896">
        <v>52</v>
      </c>
      <c r="L39896" t="s">
        <v>15</v>
      </c>
    </row>
    <row r="39897" spans="1:12">
      <c r="A39897" t="e">
        <f ca="1">E00251518868021</f>
        <v>#NAME?</v>
      </c>
      <c r="B39897">
        <v>1791</v>
      </c>
      <c r="C39897" t="s">
        <v>468</v>
      </c>
      <c r="D39897" s="1">
        <v>42565</v>
      </c>
      <c r="F39897">
        <v>1</v>
      </c>
      <c r="G39897">
        <v>9490</v>
      </c>
      <c r="H39897" t="s">
        <v>138</v>
      </c>
      <c r="J39897" t="s">
        <v>14</v>
      </c>
      <c r="K39897">
        <v>62</v>
      </c>
      <c r="L39897" t="s">
        <v>15</v>
      </c>
    </row>
    <row r="39898" spans="1:12">
      <c r="A39898" t="e">
        <f ca="1">E00251518851921</f>
        <v>#NAME?</v>
      </c>
      <c r="B39898">
        <v>1325</v>
      </c>
      <c r="C39898" t="s">
        <v>605</v>
      </c>
      <c r="D39898" s="1">
        <v>41201</v>
      </c>
      <c r="F39898">
        <v>1</v>
      </c>
      <c r="G39898">
        <v>78099</v>
      </c>
      <c r="H39898" t="s">
        <v>225</v>
      </c>
      <c r="J39898" t="s">
        <v>14</v>
      </c>
      <c r="K39898">
        <v>42</v>
      </c>
      <c r="L39898" t="s">
        <v>22</v>
      </c>
    </row>
    <row r="39899" spans="1:12">
      <c r="A39899" t="e">
        <f ca="1">E00251518851921</f>
        <v>#NAME?</v>
      </c>
      <c r="B39899">
        <v>1791</v>
      </c>
      <c r="C39899" t="s">
        <v>468</v>
      </c>
      <c r="D39899" s="1">
        <v>41010</v>
      </c>
      <c r="F39899">
        <v>6</v>
      </c>
      <c r="G39899">
        <v>2169</v>
      </c>
      <c r="H39899" t="s">
        <v>40</v>
      </c>
      <c r="J39899" t="s">
        <v>14</v>
      </c>
      <c r="K39899">
        <v>41</v>
      </c>
      <c r="L39899" t="s">
        <v>15</v>
      </c>
    </row>
    <row r="39900" spans="1:12">
      <c r="A39900" t="e">
        <f ca="1">E00251532959121</f>
        <v>#NAME?</v>
      </c>
      <c r="B39900">
        <v>467</v>
      </c>
      <c r="C39900" t="s">
        <v>232</v>
      </c>
      <c r="D39900" s="1">
        <v>41544</v>
      </c>
      <c r="F39900">
        <v>4</v>
      </c>
      <c r="G39900">
        <v>7295</v>
      </c>
      <c r="H39900" t="s">
        <v>76</v>
      </c>
      <c r="J39900" t="s">
        <v>14</v>
      </c>
      <c r="K39900">
        <v>59</v>
      </c>
      <c r="L39900" t="s">
        <v>15</v>
      </c>
    </row>
    <row r="39901" spans="1:12">
      <c r="A39901" t="e">
        <f ca="1">E00251430134421</f>
        <v>#NAME?</v>
      </c>
      <c r="B39901">
        <v>467</v>
      </c>
      <c r="C39901" t="s">
        <v>232</v>
      </c>
      <c r="D39901" s="1">
        <v>41605</v>
      </c>
      <c r="F39901">
        <v>1</v>
      </c>
      <c r="G39901">
        <v>5258</v>
      </c>
      <c r="H39901" t="s">
        <v>236</v>
      </c>
      <c r="J39901" t="s">
        <v>14</v>
      </c>
      <c r="K39901">
        <v>50</v>
      </c>
      <c r="L39901" t="s">
        <v>15</v>
      </c>
    </row>
    <row r="39902" spans="1:12">
      <c r="A39902" t="e">
        <f ca="1">E00251430134421</f>
        <v>#NAME?</v>
      </c>
      <c r="B39902">
        <v>467</v>
      </c>
      <c r="C39902" t="s">
        <v>232</v>
      </c>
      <c r="D39902" s="1">
        <v>42437</v>
      </c>
      <c r="F39902">
        <v>1</v>
      </c>
      <c r="G39902">
        <v>6271</v>
      </c>
      <c r="H39902" t="s">
        <v>1136</v>
      </c>
      <c r="J39902" t="s">
        <v>14</v>
      </c>
      <c r="K39902">
        <v>53</v>
      </c>
      <c r="L39902" t="s">
        <v>15</v>
      </c>
    </row>
    <row r="39903" spans="1:12">
      <c r="A39903" t="e">
        <f ca="1">E00251619840221</f>
        <v>#NAME?</v>
      </c>
      <c r="B39903">
        <v>446</v>
      </c>
      <c r="C39903" t="s">
        <v>94</v>
      </c>
      <c r="D39903" s="1">
        <v>42262</v>
      </c>
      <c r="F39903">
        <v>1</v>
      </c>
      <c r="G39903">
        <v>2720</v>
      </c>
      <c r="H39903" t="s">
        <v>65</v>
      </c>
      <c r="J39903" t="s">
        <v>14</v>
      </c>
      <c r="K39903">
        <v>57</v>
      </c>
      <c r="L39903" t="s">
        <v>15</v>
      </c>
    </row>
    <row r="39904" spans="1:12">
      <c r="A39904" t="e">
        <f ca="1">E00251619840221</f>
        <v>#NAME?</v>
      </c>
      <c r="B39904">
        <v>446</v>
      </c>
      <c r="C39904" t="s">
        <v>94</v>
      </c>
      <c r="D39904" s="1">
        <v>42562</v>
      </c>
      <c r="F39904">
        <v>2</v>
      </c>
      <c r="G39904">
        <v>78900</v>
      </c>
      <c r="H39904" t="s">
        <v>79</v>
      </c>
      <c r="J39904" t="s">
        <v>14</v>
      </c>
      <c r="K39904">
        <v>58</v>
      </c>
      <c r="L39904" t="s">
        <v>22</v>
      </c>
    </row>
    <row r="39905" spans="1:12">
      <c r="A39905" t="e">
        <f ca="1">E00251611848221</f>
        <v>#NAME?</v>
      </c>
      <c r="B39905">
        <v>11</v>
      </c>
      <c r="C39905" t="s">
        <v>245</v>
      </c>
      <c r="D39905" s="1">
        <v>42704</v>
      </c>
      <c r="F39905">
        <v>1</v>
      </c>
      <c r="G39905">
        <v>6929</v>
      </c>
      <c r="H39905" t="s">
        <v>36</v>
      </c>
      <c r="J39905" t="s">
        <v>14</v>
      </c>
      <c r="K39905">
        <v>49</v>
      </c>
      <c r="L39905" t="s">
        <v>15</v>
      </c>
    </row>
    <row r="39906" spans="1:12">
      <c r="A39906" t="e">
        <f ca="1">E00251431566321</f>
        <v>#NAME?</v>
      </c>
      <c r="B39906">
        <v>701</v>
      </c>
      <c r="C39906" t="s">
        <v>72</v>
      </c>
      <c r="D39906" s="1">
        <v>41025</v>
      </c>
      <c r="F39906">
        <v>2</v>
      </c>
      <c r="G39906">
        <v>30000</v>
      </c>
      <c r="H39906" t="s">
        <v>144</v>
      </c>
      <c r="J39906" t="s">
        <v>14</v>
      </c>
      <c r="K39906">
        <v>59</v>
      </c>
      <c r="L39906" t="s">
        <v>15</v>
      </c>
    </row>
    <row r="39907" spans="1:12">
      <c r="A39907" t="e">
        <f ca="1">E00251715431821</f>
        <v>#NAME?</v>
      </c>
      <c r="B39907">
        <v>94</v>
      </c>
      <c r="C39907" t="s">
        <v>74</v>
      </c>
      <c r="D39907" s="1">
        <v>41011</v>
      </c>
      <c r="F39907">
        <v>1</v>
      </c>
      <c r="G39907">
        <v>71940</v>
      </c>
      <c r="H39907" t="s">
        <v>135</v>
      </c>
      <c r="J39907" t="s">
        <v>14</v>
      </c>
      <c r="K39907">
        <v>47</v>
      </c>
      <c r="L39907" t="s">
        <v>15</v>
      </c>
    </row>
    <row r="39908" spans="1:12">
      <c r="A39908" t="e">
        <f ca="1">E00251715431821</f>
        <v>#NAME?</v>
      </c>
      <c r="B39908">
        <v>94</v>
      </c>
      <c r="C39908" t="s">
        <v>74</v>
      </c>
      <c r="D39908" s="1">
        <v>41418</v>
      </c>
      <c r="F39908">
        <v>2</v>
      </c>
      <c r="G39908">
        <v>72290</v>
      </c>
      <c r="H39908" t="s">
        <v>248</v>
      </c>
      <c r="J39908" t="s">
        <v>14</v>
      </c>
      <c r="K39908">
        <v>48</v>
      </c>
      <c r="L39908" t="s">
        <v>15</v>
      </c>
    </row>
    <row r="39909" spans="1:12">
      <c r="A39909" t="e">
        <f ca="1">E00251528935221</f>
        <v>#NAME?</v>
      </c>
      <c r="B39909">
        <v>290</v>
      </c>
      <c r="C39909" t="s">
        <v>449</v>
      </c>
      <c r="D39909" s="1">
        <v>40973</v>
      </c>
      <c r="F39909">
        <v>3</v>
      </c>
      <c r="G39909">
        <v>56400</v>
      </c>
      <c r="H39909" t="s">
        <v>91</v>
      </c>
      <c r="J39909" t="s">
        <v>14</v>
      </c>
      <c r="K39909">
        <v>53</v>
      </c>
      <c r="L39909" t="s">
        <v>15</v>
      </c>
    </row>
    <row r="39910" spans="1:12">
      <c r="A39910" t="e">
        <f ca="1">E00251529553321</f>
        <v>#NAME?</v>
      </c>
      <c r="B39910">
        <v>160</v>
      </c>
      <c r="C39910" t="s">
        <v>278</v>
      </c>
      <c r="D39910" s="1">
        <v>42787</v>
      </c>
      <c r="F39910">
        <v>1</v>
      </c>
      <c r="G39910">
        <v>4556</v>
      </c>
      <c r="H39910" t="s">
        <v>121</v>
      </c>
      <c r="J39910" t="s">
        <v>14</v>
      </c>
      <c r="K39910">
        <v>52</v>
      </c>
      <c r="L39910" t="s">
        <v>15</v>
      </c>
    </row>
    <row r="39911" spans="1:12">
      <c r="A39911" t="e">
        <f ca="1">E00251528743621</f>
        <v>#NAME?</v>
      </c>
      <c r="B39911">
        <v>1325</v>
      </c>
      <c r="C39911" t="s">
        <v>605</v>
      </c>
      <c r="D39911" s="1">
        <v>40996</v>
      </c>
      <c r="F39911">
        <v>5</v>
      </c>
      <c r="G39911">
        <v>2169</v>
      </c>
      <c r="H39911" t="s">
        <v>40</v>
      </c>
      <c r="J39911" t="s">
        <v>14</v>
      </c>
      <c r="K39911">
        <v>49</v>
      </c>
      <c r="L39911" t="s">
        <v>15</v>
      </c>
    </row>
    <row r="39912" spans="1:12">
      <c r="A39912" t="e">
        <f ca="1">E00251430134421</f>
        <v>#NAME?</v>
      </c>
      <c r="B39912">
        <v>467</v>
      </c>
      <c r="C39912" t="s">
        <v>232</v>
      </c>
      <c r="D39912" s="1">
        <v>41586</v>
      </c>
      <c r="F39912">
        <v>2</v>
      </c>
      <c r="G39912">
        <v>55329</v>
      </c>
      <c r="H39912" t="s">
        <v>869</v>
      </c>
      <c r="J39912" t="s">
        <v>14</v>
      </c>
      <c r="K39912">
        <v>50</v>
      </c>
      <c r="L39912" t="s">
        <v>15</v>
      </c>
    </row>
    <row r="39913" spans="1:12">
      <c r="A39913" t="e">
        <f ca="1">E00251430134421</f>
        <v>#NAME?</v>
      </c>
      <c r="B39913">
        <v>467</v>
      </c>
      <c r="C39913" t="s">
        <v>232</v>
      </c>
      <c r="D39913" s="1">
        <v>41593</v>
      </c>
      <c r="F39913">
        <v>1</v>
      </c>
      <c r="G39913">
        <v>5258</v>
      </c>
      <c r="H39913" t="s">
        <v>236</v>
      </c>
      <c r="J39913" t="s">
        <v>14</v>
      </c>
      <c r="K39913">
        <v>50</v>
      </c>
      <c r="L39913" t="s">
        <v>15</v>
      </c>
    </row>
    <row r="39914" spans="1:12">
      <c r="A39914" t="e">
        <f ca="1">E00251430134421</f>
        <v>#NAME?</v>
      </c>
      <c r="B39914">
        <v>467</v>
      </c>
      <c r="C39914" t="s">
        <v>232</v>
      </c>
      <c r="D39914" s="1">
        <v>42303</v>
      </c>
      <c r="F39914">
        <v>1</v>
      </c>
      <c r="G39914">
        <v>5950</v>
      </c>
      <c r="H39914" t="s">
        <v>24</v>
      </c>
      <c r="J39914" t="s">
        <v>14</v>
      </c>
      <c r="K39914">
        <v>52</v>
      </c>
      <c r="L39914" t="s">
        <v>15</v>
      </c>
    </row>
    <row r="39915" spans="1:12">
      <c r="A39915" t="e">
        <f ca="1">E00251528935221</f>
        <v>#NAME?</v>
      </c>
      <c r="B39915">
        <v>290</v>
      </c>
      <c r="C39915" t="s">
        <v>449</v>
      </c>
      <c r="D39915" s="1">
        <v>41297</v>
      </c>
      <c r="F39915">
        <v>2</v>
      </c>
      <c r="G39915">
        <v>56400</v>
      </c>
      <c r="H39915" t="s">
        <v>91</v>
      </c>
      <c r="J39915" t="s">
        <v>14</v>
      </c>
      <c r="K39915">
        <v>54</v>
      </c>
      <c r="L39915" t="s">
        <v>15</v>
      </c>
    </row>
    <row r="39916" spans="1:12">
      <c r="A39916" t="e">
        <f ca="1">E00251518851921</f>
        <v>#NAME?</v>
      </c>
      <c r="B39916">
        <v>1325</v>
      </c>
      <c r="C39916" t="s">
        <v>605</v>
      </c>
      <c r="D39916" s="1">
        <v>42642</v>
      </c>
      <c r="F39916">
        <v>1</v>
      </c>
      <c r="G39916">
        <v>4254</v>
      </c>
      <c r="H39916" t="s">
        <v>750</v>
      </c>
      <c r="J39916" t="s">
        <v>14</v>
      </c>
      <c r="K39916">
        <v>45</v>
      </c>
      <c r="L39916" t="s">
        <v>15</v>
      </c>
    </row>
    <row r="39917" spans="1:12">
      <c r="A39917" t="e">
        <f ca="1">E00251615945221</f>
        <v>#NAME?</v>
      </c>
      <c r="B39917">
        <v>1273</v>
      </c>
      <c r="C39917" t="s">
        <v>28</v>
      </c>
      <c r="D39917" s="1">
        <v>41982</v>
      </c>
      <c r="F39917">
        <v>2</v>
      </c>
      <c r="G39917">
        <v>55090</v>
      </c>
      <c r="H39917" t="s">
        <v>400</v>
      </c>
      <c r="J39917" t="s">
        <v>14</v>
      </c>
      <c r="K39917">
        <v>50</v>
      </c>
      <c r="L39917" t="s">
        <v>15</v>
      </c>
    </row>
    <row r="39918" spans="1:12">
      <c r="A39918" t="e">
        <f ca="1">E00251514274321</f>
        <v>#NAME?</v>
      </c>
      <c r="B39918">
        <v>449</v>
      </c>
      <c r="C39918" t="s">
        <v>124</v>
      </c>
      <c r="D39918" s="1">
        <v>42951</v>
      </c>
      <c r="F39918">
        <v>1</v>
      </c>
      <c r="G39918">
        <v>490</v>
      </c>
      <c r="H39918" t="s">
        <v>203</v>
      </c>
      <c r="J39918" t="s">
        <v>14</v>
      </c>
      <c r="K39918">
        <v>65</v>
      </c>
      <c r="L39918" t="s">
        <v>15</v>
      </c>
    </row>
    <row r="39919" spans="1:12">
      <c r="A39919" t="e">
        <f ca="1">E00251626545321</f>
        <v>#NAME?</v>
      </c>
      <c r="B39919">
        <v>296</v>
      </c>
      <c r="C39919" t="s">
        <v>119</v>
      </c>
      <c r="D39919" s="1">
        <v>41556</v>
      </c>
      <c r="F39919">
        <v>1</v>
      </c>
      <c r="G39919">
        <v>6961</v>
      </c>
      <c r="H39919" t="s">
        <v>561</v>
      </c>
      <c r="J39919" t="s">
        <v>14</v>
      </c>
      <c r="K39919">
        <v>53</v>
      </c>
      <c r="L39919" t="s">
        <v>15</v>
      </c>
    </row>
    <row r="39920" spans="1:12">
      <c r="A39920" t="e">
        <f ca="1">E00251514273321</f>
        <v>#NAME?</v>
      </c>
      <c r="B39920">
        <v>490</v>
      </c>
      <c r="C39920" t="s">
        <v>158</v>
      </c>
      <c r="D39920" s="1">
        <v>41234</v>
      </c>
      <c r="F39920">
        <v>5</v>
      </c>
      <c r="G39920">
        <v>6110</v>
      </c>
      <c r="H39920" t="s">
        <v>1392</v>
      </c>
      <c r="J39920" t="s">
        <v>14</v>
      </c>
      <c r="K39920">
        <v>51</v>
      </c>
      <c r="L39920" t="s">
        <v>15</v>
      </c>
    </row>
    <row r="39921" spans="1:12">
      <c r="A39921" t="e">
        <f ca="1">E00251514273321</f>
        <v>#NAME?</v>
      </c>
      <c r="B39921">
        <v>490</v>
      </c>
      <c r="C39921" t="s">
        <v>158</v>
      </c>
      <c r="D39921" s="1">
        <v>41466</v>
      </c>
      <c r="F39921">
        <v>2</v>
      </c>
      <c r="G39921">
        <v>78839</v>
      </c>
      <c r="H39921" t="s">
        <v>842</v>
      </c>
      <c r="J39921" t="s">
        <v>14</v>
      </c>
      <c r="K39921">
        <v>52</v>
      </c>
      <c r="L39921" t="s">
        <v>22</v>
      </c>
    </row>
    <row r="39922" spans="1:12">
      <c r="A39922" t="e">
        <f ca="1">E00251514274321</f>
        <v>#NAME?</v>
      </c>
      <c r="B39922">
        <v>449</v>
      </c>
      <c r="C39922" t="s">
        <v>124</v>
      </c>
      <c r="D39922" s="1">
        <v>41668</v>
      </c>
      <c r="F39922">
        <v>2</v>
      </c>
      <c r="G39922">
        <v>30000</v>
      </c>
      <c r="H39922" t="s">
        <v>144</v>
      </c>
      <c r="J39922" t="s">
        <v>14</v>
      </c>
      <c r="K39922">
        <v>61</v>
      </c>
      <c r="L39922" t="s">
        <v>15</v>
      </c>
    </row>
    <row r="39923" spans="1:12">
      <c r="A39923" t="e">
        <f ca="1">E00251514274321</f>
        <v>#NAME?</v>
      </c>
      <c r="B39923">
        <v>449</v>
      </c>
      <c r="C39923" t="s">
        <v>124</v>
      </c>
      <c r="D39923" s="1">
        <v>41863</v>
      </c>
      <c r="F39923">
        <v>1</v>
      </c>
      <c r="G39923">
        <v>7881</v>
      </c>
      <c r="H39923" t="s">
        <v>637</v>
      </c>
      <c r="J39923" t="s">
        <v>14</v>
      </c>
      <c r="K39923">
        <v>62</v>
      </c>
      <c r="L39923" t="s">
        <v>22</v>
      </c>
    </row>
    <row r="39924" spans="1:12">
      <c r="A39924" t="e">
        <f ca="1">E00251629160421</f>
        <v>#NAME?</v>
      </c>
      <c r="B39924">
        <v>195</v>
      </c>
      <c r="C39924" t="s">
        <v>854</v>
      </c>
      <c r="D39924" s="1">
        <v>42916</v>
      </c>
      <c r="F39924">
        <v>1</v>
      </c>
      <c r="G39924">
        <v>4019</v>
      </c>
      <c r="H39924" t="s">
        <v>26</v>
      </c>
      <c r="J39924" t="s">
        <v>14</v>
      </c>
      <c r="K39924">
        <v>54</v>
      </c>
      <c r="L39924" t="s">
        <v>15</v>
      </c>
    </row>
    <row r="39925" spans="1:12">
      <c r="A39925" t="e">
        <f ca="1">E00251427204321</f>
        <v>#NAME?</v>
      </c>
      <c r="B39925">
        <v>28</v>
      </c>
      <c r="C39925" t="s">
        <v>153</v>
      </c>
      <c r="D39925" s="1">
        <v>41502</v>
      </c>
      <c r="F39925">
        <v>1</v>
      </c>
      <c r="G39925">
        <v>71595</v>
      </c>
      <c r="H39925" t="s">
        <v>672</v>
      </c>
      <c r="J39925" t="s">
        <v>14</v>
      </c>
      <c r="K39925">
        <v>46</v>
      </c>
      <c r="L39925" t="s">
        <v>15</v>
      </c>
    </row>
    <row r="39926" spans="1:12">
      <c r="A39926" t="e">
        <f ca="1">E00251427204321</f>
        <v>#NAME?</v>
      </c>
      <c r="B39926">
        <v>28</v>
      </c>
      <c r="C39926" t="s">
        <v>153</v>
      </c>
      <c r="D39926" s="1">
        <v>41513</v>
      </c>
      <c r="F39926">
        <v>2</v>
      </c>
      <c r="G39926">
        <v>71595</v>
      </c>
      <c r="H39926" t="s">
        <v>672</v>
      </c>
      <c r="J39926" t="s">
        <v>14</v>
      </c>
      <c r="K39926">
        <v>46</v>
      </c>
      <c r="L39926" t="s">
        <v>15</v>
      </c>
    </row>
    <row r="39927" spans="1:12">
      <c r="A39927" t="e">
        <f ca="1">E00251617643721</f>
        <v>#NAME?</v>
      </c>
      <c r="B39927">
        <v>489</v>
      </c>
      <c r="C39927" t="s">
        <v>100</v>
      </c>
      <c r="D39927" s="1">
        <v>42726</v>
      </c>
      <c r="F39927">
        <v>1</v>
      </c>
      <c r="G39927">
        <v>4549</v>
      </c>
      <c r="H39927" t="s">
        <v>69</v>
      </c>
      <c r="J39927" t="s">
        <v>14</v>
      </c>
      <c r="K39927">
        <v>49</v>
      </c>
      <c r="L39927" t="s">
        <v>15</v>
      </c>
    </row>
    <row r="39928" spans="1:12">
      <c r="A39928" t="e">
        <f ca="1">E00251617643721</f>
        <v>#NAME?</v>
      </c>
      <c r="B39928">
        <v>598</v>
      </c>
      <c r="C39928" t="s">
        <v>862</v>
      </c>
      <c r="D39928" s="1">
        <v>42249</v>
      </c>
      <c r="F39928">
        <v>1</v>
      </c>
      <c r="G39928">
        <v>78057</v>
      </c>
      <c r="H39928" t="s">
        <v>140</v>
      </c>
      <c r="J39928" t="s">
        <v>14</v>
      </c>
      <c r="K39928">
        <v>48</v>
      </c>
      <c r="L39928" t="s">
        <v>22</v>
      </c>
    </row>
    <row r="39929" spans="1:12">
      <c r="A39929" t="e">
        <f ca="1">E00251514273321</f>
        <v>#NAME?</v>
      </c>
      <c r="B39929">
        <v>490</v>
      </c>
      <c r="C39929" t="s">
        <v>158</v>
      </c>
      <c r="D39929" s="1">
        <v>42027</v>
      </c>
      <c r="F39929">
        <v>1</v>
      </c>
      <c r="G39929">
        <v>4019</v>
      </c>
      <c r="H39929" t="s">
        <v>26</v>
      </c>
      <c r="J39929" t="s">
        <v>14</v>
      </c>
      <c r="K39929">
        <v>54</v>
      </c>
      <c r="L39929" t="s">
        <v>15</v>
      </c>
    </row>
    <row r="39930" spans="1:12">
      <c r="A39930" t="e">
        <f ca="1">E00251514273321</f>
        <v>#NAME?</v>
      </c>
      <c r="B39930">
        <v>7111</v>
      </c>
      <c r="C39930" t="s">
        <v>496</v>
      </c>
      <c r="D39930" s="1">
        <v>42739</v>
      </c>
      <c r="F39930">
        <v>1</v>
      </c>
      <c r="G39930">
        <v>7999</v>
      </c>
      <c r="H39930" t="s">
        <v>80</v>
      </c>
      <c r="I39930" t="s">
        <v>148</v>
      </c>
      <c r="J39930" t="s">
        <v>57</v>
      </c>
      <c r="K39930">
        <v>55</v>
      </c>
      <c r="L39930" t="s">
        <v>15</v>
      </c>
    </row>
    <row r="39931" spans="1:12">
      <c r="A39931" t="e">
        <f ca="1">E00251430134421</f>
        <v>#NAME?</v>
      </c>
      <c r="B39931">
        <v>467</v>
      </c>
      <c r="C39931" t="s">
        <v>232</v>
      </c>
      <c r="D39931" s="1">
        <v>42699</v>
      </c>
      <c r="F39931">
        <v>1</v>
      </c>
      <c r="G39931">
        <v>57410</v>
      </c>
      <c r="H39931" t="s">
        <v>925</v>
      </c>
      <c r="J39931" t="s">
        <v>14</v>
      </c>
      <c r="K39931">
        <v>53</v>
      </c>
      <c r="L39931" t="s">
        <v>15</v>
      </c>
    </row>
    <row r="39932" spans="1:12">
      <c r="A39932" t="e">
        <f ca="1">E00251537608221</f>
        <v>#NAME?</v>
      </c>
      <c r="B39932">
        <v>442</v>
      </c>
      <c r="C39932" t="s">
        <v>95</v>
      </c>
      <c r="D39932" s="1">
        <v>42901</v>
      </c>
      <c r="F39932">
        <v>2</v>
      </c>
      <c r="G39932">
        <v>185</v>
      </c>
      <c r="H39932" t="s">
        <v>199</v>
      </c>
      <c r="J39932" t="s">
        <v>14</v>
      </c>
      <c r="K39932">
        <v>66</v>
      </c>
      <c r="L39932" t="s">
        <v>15</v>
      </c>
    </row>
    <row r="39933" spans="1:12">
      <c r="A39933" t="e">
        <f t="shared" ref="A39933:A39938" ca="1" si="369">E00251528935221</f>
        <v>#NAME?</v>
      </c>
      <c r="B39933">
        <v>290</v>
      </c>
      <c r="C39933" t="s">
        <v>449</v>
      </c>
      <c r="D39933" s="1">
        <v>42112</v>
      </c>
      <c r="F39933">
        <v>1</v>
      </c>
      <c r="G39933">
        <v>8290</v>
      </c>
      <c r="H39933" t="s">
        <v>563</v>
      </c>
      <c r="J39933" t="s">
        <v>14</v>
      </c>
      <c r="K39933">
        <v>56</v>
      </c>
      <c r="L39933" t="s">
        <v>15</v>
      </c>
    </row>
    <row r="39934" spans="1:12">
      <c r="A39934" t="e">
        <f t="shared" ca="1" si="369"/>
        <v>#NAME?</v>
      </c>
      <c r="B39934">
        <v>297</v>
      </c>
      <c r="C39934" t="s">
        <v>411</v>
      </c>
      <c r="D39934" s="1">
        <v>41561</v>
      </c>
      <c r="F39934">
        <v>4</v>
      </c>
      <c r="G39934">
        <v>3679</v>
      </c>
      <c r="H39934" t="s">
        <v>260</v>
      </c>
      <c r="J39934" t="s">
        <v>14</v>
      </c>
      <c r="K39934">
        <v>55</v>
      </c>
      <c r="L39934" t="s">
        <v>15</v>
      </c>
    </row>
    <row r="39935" spans="1:12">
      <c r="A39935" t="e">
        <f t="shared" ca="1" si="369"/>
        <v>#NAME?</v>
      </c>
      <c r="B39935">
        <v>297</v>
      </c>
      <c r="C39935" t="s">
        <v>411</v>
      </c>
      <c r="D39935" s="1">
        <v>42723</v>
      </c>
      <c r="F39935">
        <v>1</v>
      </c>
      <c r="G39935">
        <v>7869</v>
      </c>
      <c r="H39935" t="s">
        <v>470</v>
      </c>
      <c r="J39935" t="s">
        <v>14</v>
      </c>
      <c r="K39935">
        <v>58</v>
      </c>
      <c r="L39935" t="s">
        <v>22</v>
      </c>
    </row>
    <row r="39936" spans="1:12">
      <c r="A39936" t="e">
        <f t="shared" ca="1" si="369"/>
        <v>#NAME?</v>
      </c>
      <c r="B39936">
        <v>290</v>
      </c>
      <c r="C39936" t="s">
        <v>449</v>
      </c>
      <c r="D39936" s="1">
        <v>42725</v>
      </c>
      <c r="F39936">
        <v>1</v>
      </c>
      <c r="G39936">
        <v>4871</v>
      </c>
      <c r="H39936" t="s">
        <v>125</v>
      </c>
      <c r="J39936" t="s">
        <v>14</v>
      </c>
      <c r="K39936">
        <v>58</v>
      </c>
      <c r="L39936" t="s">
        <v>15</v>
      </c>
    </row>
    <row r="39937" spans="1:12">
      <c r="A39937" t="e">
        <f t="shared" ca="1" si="369"/>
        <v>#NAME?</v>
      </c>
      <c r="B39937">
        <v>297</v>
      </c>
      <c r="C39937" t="s">
        <v>411</v>
      </c>
      <c r="D39937" s="1">
        <v>41072</v>
      </c>
      <c r="F39937">
        <v>6</v>
      </c>
      <c r="G39937">
        <v>73300</v>
      </c>
      <c r="H39937" t="s">
        <v>86</v>
      </c>
      <c r="J39937" t="s">
        <v>14</v>
      </c>
      <c r="K39937">
        <v>53</v>
      </c>
      <c r="L39937" t="s">
        <v>15</v>
      </c>
    </row>
    <row r="39938" spans="1:12">
      <c r="A39938" t="e">
        <f t="shared" ca="1" si="369"/>
        <v>#NAME?</v>
      </c>
      <c r="B39938">
        <v>297</v>
      </c>
      <c r="C39938" t="s">
        <v>411</v>
      </c>
      <c r="D39938" s="1">
        <v>41624</v>
      </c>
      <c r="F39938">
        <v>2</v>
      </c>
      <c r="G39938">
        <v>56400</v>
      </c>
      <c r="H39938" t="s">
        <v>91</v>
      </c>
      <c r="J39938" t="s">
        <v>14</v>
      </c>
      <c r="K39938">
        <v>55</v>
      </c>
      <c r="L39938" t="s">
        <v>15</v>
      </c>
    </row>
    <row r="39939" spans="1:12">
      <c r="A39939" t="e">
        <f ca="1">E00251532959121</f>
        <v>#NAME?</v>
      </c>
      <c r="B39939">
        <v>467</v>
      </c>
      <c r="C39939" t="s">
        <v>232</v>
      </c>
      <c r="D39939" s="1">
        <v>41697</v>
      </c>
      <c r="F39939">
        <v>3</v>
      </c>
      <c r="G39939">
        <v>3689</v>
      </c>
      <c r="H39939" t="s">
        <v>159</v>
      </c>
      <c r="J39939" t="s">
        <v>14</v>
      </c>
      <c r="K39939">
        <v>59</v>
      </c>
      <c r="L39939" t="s">
        <v>15</v>
      </c>
    </row>
    <row r="39940" spans="1:12">
      <c r="A39940" t="e">
        <f ca="1">E00251532959121</f>
        <v>#NAME?</v>
      </c>
      <c r="B39940">
        <v>467</v>
      </c>
      <c r="C39940" t="s">
        <v>232</v>
      </c>
      <c r="D39940" s="1">
        <v>41898</v>
      </c>
      <c r="F39940">
        <v>4</v>
      </c>
      <c r="G39940">
        <v>49300</v>
      </c>
      <c r="H39940" t="s">
        <v>228</v>
      </c>
      <c r="J39940" t="s">
        <v>14</v>
      </c>
      <c r="K39940">
        <v>60</v>
      </c>
      <c r="L39940" t="s">
        <v>15</v>
      </c>
    </row>
    <row r="39941" spans="1:12">
      <c r="A39941" t="e">
        <f ca="1">E00251532959121</f>
        <v>#NAME?</v>
      </c>
      <c r="B39941">
        <v>467</v>
      </c>
      <c r="C39941" t="s">
        <v>232</v>
      </c>
      <c r="D39941" s="1">
        <v>42940</v>
      </c>
      <c r="F39941">
        <v>2</v>
      </c>
      <c r="G39941">
        <v>33399</v>
      </c>
      <c r="H39941" t="s">
        <v>1094</v>
      </c>
      <c r="J39941" t="s">
        <v>14</v>
      </c>
      <c r="K39941">
        <v>63</v>
      </c>
      <c r="L39941" t="s">
        <v>15</v>
      </c>
    </row>
    <row r="39942" spans="1:12">
      <c r="A39942" t="e">
        <f ca="1">E00251717116321</f>
        <v>#NAME?</v>
      </c>
      <c r="B39942">
        <v>278</v>
      </c>
      <c r="C39942" t="s">
        <v>222</v>
      </c>
      <c r="D39942" s="1">
        <v>41766</v>
      </c>
      <c r="F39942">
        <v>1</v>
      </c>
      <c r="G39942">
        <v>3051</v>
      </c>
      <c r="H39942" t="s">
        <v>13</v>
      </c>
      <c r="J39942" t="s">
        <v>14</v>
      </c>
      <c r="K39942">
        <v>49</v>
      </c>
      <c r="L39942" t="s">
        <v>15</v>
      </c>
    </row>
    <row r="39943" spans="1:12">
      <c r="A39943" t="e">
        <f ca="1">E00251526602321</f>
        <v>#NAME?</v>
      </c>
      <c r="B39943">
        <v>10</v>
      </c>
      <c r="C39943" t="s">
        <v>18</v>
      </c>
      <c r="D39943" s="1">
        <v>42632</v>
      </c>
      <c r="F39943">
        <v>1</v>
      </c>
      <c r="G39943">
        <v>78820</v>
      </c>
      <c r="H39943" t="s">
        <v>861</v>
      </c>
      <c r="J39943" t="s">
        <v>14</v>
      </c>
      <c r="K39943">
        <v>61</v>
      </c>
      <c r="L39943" t="s">
        <v>22</v>
      </c>
    </row>
    <row r="39944" spans="1:12">
      <c r="A39944" t="e">
        <f ca="1">E00251715431821</f>
        <v>#NAME?</v>
      </c>
      <c r="B39944">
        <v>94</v>
      </c>
      <c r="C39944" t="s">
        <v>74</v>
      </c>
      <c r="D39944" s="1">
        <v>42580</v>
      </c>
      <c r="F39944">
        <v>1</v>
      </c>
      <c r="G39944">
        <v>58089</v>
      </c>
      <c r="H39944" t="s">
        <v>988</v>
      </c>
      <c r="J39944" t="s">
        <v>14</v>
      </c>
      <c r="K39944">
        <v>51</v>
      </c>
      <c r="L39944" t="s">
        <v>15</v>
      </c>
    </row>
    <row r="39945" spans="1:12">
      <c r="A39945" t="e">
        <f ca="1">E00251529558721</f>
        <v>#NAME?</v>
      </c>
      <c r="B39945">
        <v>154</v>
      </c>
      <c r="C39945" t="s">
        <v>533</v>
      </c>
      <c r="D39945" s="1">
        <v>41436</v>
      </c>
      <c r="F39945">
        <v>3</v>
      </c>
      <c r="G39945">
        <v>55090</v>
      </c>
      <c r="H39945" t="s">
        <v>400</v>
      </c>
      <c r="J39945" t="s">
        <v>14</v>
      </c>
      <c r="K39945">
        <v>55</v>
      </c>
      <c r="L39945" t="s">
        <v>15</v>
      </c>
    </row>
    <row r="39946" spans="1:12">
      <c r="A39946" t="e">
        <f ca="1">E00251427204321</f>
        <v>#NAME?</v>
      </c>
      <c r="B39946">
        <v>28</v>
      </c>
      <c r="C39946" t="s">
        <v>153</v>
      </c>
      <c r="D39946" s="1">
        <v>41536</v>
      </c>
      <c r="F39946">
        <v>1</v>
      </c>
      <c r="G39946">
        <v>71595</v>
      </c>
      <c r="H39946" t="s">
        <v>672</v>
      </c>
      <c r="J39946" t="s">
        <v>14</v>
      </c>
      <c r="K39946">
        <v>46</v>
      </c>
      <c r="L39946" t="s">
        <v>15</v>
      </c>
    </row>
    <row r="39947" spans="1:12">
      <c r="A39947" t="e">
        <f ca="1">E00251427204321</f>
        <v>#NAME?</v>
      </c>
      <c r="B39947">
        <v>28</v>
      </c>
      <c r="C39947" t="s">
        <v>153</v>
      </c>
      <c r="D39947" s="1">
        <v>41704</v>
      </c>
      <c r="F39947">
        <v>2</v>
      </c>
      <c r="G39947">
        <v>7862</v>
      </c>
      <c r="H39947" t="s">
        <v>27</v>
      </c>
      <c r="J39947" t="s">
        <v>14</v>
      </c>
      <c r="K39947">
        <v>46</v>
      </c>
      <c r="L39947" t="s">
        <v>22</v>
      </c>
    </row>
    <row r="39948" spans="1:12">
      <c r="A39948" t="e">
        <f ca="1">E00251513434021</f>
        <v>#NAME?</v>
      </c>
      <c r="B39948">
        <v>473</v>
      </c>
      <c r="C39948" t="s">
        <v>669</v>
      </c>
      <c r="D39948" s="1">
        <v>41348</v>
      </c>
      <c r="F39948">
        <v>1</v>
      </c>
      <c r="G39948">
        <v>2720</v>
      </c>
      <c r="H39948" t="s">
        <v>65</v>
      </c>
      <c r="J39948" t="s">
        <v>14</v>
      </c>
      <c r="K39948">
        <v>45</v>
      </c>
      <c r="L39948" t="s">
        <v>15</v>
      </c>
    </row>
    <row r="39949" spans="1:12">
      <c r="A39949" t="e">
        <f ca="1">E00251537608221</f>
        <v>#NAME?</v>
      </c>
      <c r="B39949">
        <v>442</v>
      </c>
      <c r="C39949" t="s">
        <v>95</v>
      </c>
      <c r="D39949" s="1">
        <v>41670</v>
      </c>
      <c r="F39949">
        <v>1</v>
      </c>
      <c r="G39949">
        <v>2729</v>
      </c>
      <c r="H39949" t="s">
        <v>115</v>
      </c>
      <c r="J39949" t="s">
        <v>14</v>
      </c>
      <c r="K39949">
        <v>62</v>
      </c>
      <c r="L39949" t="s">
        <v>15</v>
      </c>
    </row>
    <row r="39950" spans="1:12">
      <c r="A39950" t="e">
        <f ca="1">E00251537608221</f>
        <v>#NAME?</v>
      </c>
      <c r="B39950">
        <v>442</v>
      </c>
      <c r="C39950" t="s">
        <v>95</v>
      </c>
      <c r="D39950" s="1">
        <v>42157</v>
      </c>
      <c r="F39950">
        <v>1</v>
      </c>
      <c r="G39950">
        <v>2729</v>
      </c>
      <c r="H39950" t="s">
        <v>115</v>
      </c>
      <c r="J39950" t="s">
        <v>14</v>
      </c>
      <c r="K39950">
        <v>64</v>
      </c>
      <c r="L39950" t="s">
        <v>15</v>
      </c>
    </row>
    <row r="39951" spans="1:12">
      <c r="A39951" t="e">
        <f ca="1">E00251513434021</f>
        <v>#NAME?</v>
      </c>
      <c r="B39951">
        <v>473</v>
      </c>
      <c r="C39951" t="s">
        <v>669</v>
      </c>
      <c r="D39951" s="1">
        <v>42087</v>
      </c>
      <c r="F39951">
        <v>1</v>
      </c>
      <c r="G39951">
        <v>2720</v>
      </c>
      <c r="H39951" t="s">
        <v>65</v>
      </c>
      <c r="J39951" t="s">
        <v>14</v>
      </c>
      <c r="K39951">
        <v>47</v>
      </c>
      <c r="L39951" t="s">
        <v>15</v>
      </c>
    </row>
    <row r="39952" spans="1:12">
      <c r="A39952" t="e">
        <f ca="1">E00251617643721</f>
        <v>#NAME?</v>
      </c>
      <c r="B39952">
        <v>489</v>
      </c>
      <c r="C39952" t="s">
        <v>100</v>
      </c>
      <c r="D39952" s="1">
        <v>42794</v>
      </c>
      <c r="F39952">
        <v>1</v>
      </c>
      <c r="G39952">
        <v>496</v>
      </c>
      <c r="H39952" t="s">
        <v>190</v>
      </c>
      <c r="J39952" t="s">
        <v>14</v>
      </c>
      <c r="K39952">
        <v>49</v>
      </c>
      <c r="L39952" t="s">
        <v>15</v>
      </c>
    </row>
    <row r="39953" spans="1:12">
      <c r="A39953" t="e">
        <f ca="1">E00251617643721</f>
        <v>#NAME?</v>
      </c>
      <c r="B39953">
        <v>489</v>
      </c>
      <c r="C39953" t="s">
        <v>100</v>
      </c>
      <c r="D39953" s="1">
        <v>42794</v>
      </c>
      <c r="F39953">
        <v>3</v>
      </c>
      <c r="G39953">
        <v>78057</v>
      </c>
      <c r="H39953" t="s">
        <v>140</v>
      </c>
      <c r="J39953" t="s">
        <v>14</v>
      </c>
      <c r="K39953">
        <v>49</v>
      </c>
      <c r="L39953" t="s">
        <v>22</v>
      </c>
    </row>
    <row r="39954" spans="1:12">
      <c r="A39954" t="e">
        <f ca="1">E00251617643721</f>
        <v>#NAME?</v>
      </c>
      <c r="B39954">
        <v>489</v>
      </c>
      <c r="C39954" t="s">
        <v>100</v>
      </c>
      <c r="D39954" s="1">
        <v>42817</v>
      </c>
      <c r="F39954">
        <v>3</v>
      </c>
      <c r="G39954">
        <v>4019</v>
      </c>
      <c r="H39954" t="s">
        <v>26</v>
      </c>
      <c r="J39954" t="s">
        <v>14</v>
      </c>
      <c r="K39954">
        <v>49</v>
      </c>
      <c r="L39954" t="s">
        <v>15</v>
      </c>
    </row>
    <row r="39955" spans="1:12">
      <c r="A39955" t="e">
        <f ca="1">E00251617643721</f>
        <v>#NAME?</v>
      </c>
      <c r="B39955">
        <v>489</v>
      </c>
      <c r="C39955" t="s">
        <v>100</v>
      </c>
      <c r="D39955" s="1">
        <v>42892</v>
      </c>
      <c r="F39955">
        <v>1</v>
      </c>
      <c r="G39955">
        <v>3579</v>
      </c>
      <c r="H39955" t="s">
        <v>377</v>
      </c>
      <c r="J39955" t="s">
        <v>14</v>
      </c>
      <c r="K39955">
        <v>49</v>
      </c>
      <c r="L39955" t="s">
        <v>15</v>
      </c>
    </row>
    <row r="39956" spans="1:12">
      <c r="A39956" t="e">
        <f ca="1">E00251617643721</f>
        <v>#NAME?</v>
      </c>
      <c r="B39956">
        <v>489</v>
      </c>
      <c r="C39956" t="s">
        <v>100</v>
      </c>
      <c r="D39956" s="1">
        <v>43046</v>
      </c>
      <c r="F39956">
        <v>3</v>
      </c>
      <c r="G39956">
        <v>49390</v>
      </c>
      <c r="H39956" t="s">
        <v>59</v>
      </c>
      <c r="J39956" t="s">
        <v>14</v>
      </c>
      <c r="K39956">
        <v>50</v>
      </c>
      <c r="L39956" t="s">
        <v>15</v>
      </c>
    </row>
    <row r="39957" spans="1:12">
      <c r="A39957" t="e">
        <f ca="1">E00251518868021</f>
        <v>#NAME?</v>
      </c>
      <c r="B39957">
        <v>753</v>
      </c>
      <c r="C39957" t="s">
        <v>545</v>
      </c>
      <c r="D39957" s="1">
        <v>41993</v>
      </c>
      <c r="F39957">
        <v>1</v>
      </c>
      <c r="G39957">
        <v>78262</v>
      </c>
      <c r="H39957" t="s">
        <v>1816</v>
      </c>
      <c r="I39957" t="s">
        <v>56</v>
      </c>
      <c r="J39957" t="s">
        <v>57</v>
      </c>
      <c r="K39957">
        <v>61</v>
      </c>
      <c r="L39957" t="s">
        <v>22</v>
      </c>
    </row>
    <row r="39958" spans="1:12">
      <c r="A39958" t="e">
        <f ca="1">E00251615945221</f>
        <v>#NAME?</v>
      </c>
      <c r="B39958">
        <v>1273</v>
      </c>
      <c r="C39958" t="s">
        <v>28</v>
      </c>
      <c r="D39958" s="1">
        <v>42128</v>
      </c>
      <c r="F39958">
        <v>1</v>
      </c>
      <c r="G39958">
        <v>55090</v>
      </c>
      <c r="H39958" t="s">
        <v>400</v>
      </c>
      <c r="J39958" t="s">
        <v>14</v>
      </c>
      <c r="K39958">
        <v>50</v>
      </c>
      <c r="L39958" t="s">
        <v>15</v>
      </c>
    </row>
    <row r="39959" spans="1:12">
      <c r="A39959" t="e">
        <f ca="1">E00251615945221</f>
        <v>#NAME?</v>
      </c>
      <c r="B39959">
        <v>1273</v>
      </c>
      <c r="C39959" t="s">
        <v>28</v>
      </c>
      <c r="D39959" s="1">
        <v>43089</v>
      </c>
      <c r="F39959">
        <v>2</v>
      </c>
      <c r="G39959">
        <v>72690</v>
      </c>
      <c r="H39959" t="s">
        <v>363</v>
      </c>
      <c r="J39959" t="s">
        <v>14</v>
      </c>
      <c r="K39959">
        <v>53</v>
      </c>
      <c r="L39959" t="s">
        <v>15</v>
      </c>
    </row>
    <row r="39960" spans="1:12">
      <c r="A39960" t="e">
        <f ca="1">E00251516975021</f>
        <v>#NAME?</v>
      </c>
      <c r="B39960">
        <v>62</v>
      </c>
      <c r="C39960" t="s">
        <v>20</v>
      </c>
      <c r="D39960" s="1">
        <v>42704</v>
      </c>
      <c r="F39960">
        <v>1</v>
      </c>
      <c r="G39960">
        <v>7291</v>
      </c>
      <c r="H39960" t="s">
        <v>163</v>
      </c>
      <c r="J39960" t="s">
        <v>14</v>
      </c>
      <c r="K39960">
        <v>44</v>
      </c>
      <c r="L39960" t="s">
        <v>15</v>
      </c>
    </row>
    <row r="39961" spans="1:12">
      <c r="A39961" t="e">
        <f ca="1">E00251432267921</f>
        <v>#NAME?</v>
      </c>
      <c r="B39961">
        <v>454</v>
      </c>
      <c r="C39961" t="s">
        <v>179</v>
      </c>
      <c r="D39961" s="1">
        <v>42405</v>
      </c>
      <c r="F39961">
        <v>1</v>
      </c>
      <c r="G39961">
        <v>7880</v>
      </c>
      <c r="H39961" t="s">
        <v>213</v>
      </c>
      <c r="J39961" t="s">
        <v>14</v>
      </c>
      <c r="K39961">
        <v>50</v>
      </c>
      <c r="L39961" t="s">
        <v>22</v>
      </c>
    </row>
    <row r="39962" spans="1:12">
      <c r="A39962" t="e">
        <f ca="1">E00251432267921</f>
        <v>#NAME?</v>
      </c>
      <c r="B39962">
        <v>454</v>
      </c>
      <c r="C39962" t="s">
        <v>179</v>
      </c>
      <c r="D39962" s="1">
        <v>42879</v>
      </c>
      <c r="F39962">
        <v>2</v>
      </c>
      <c r="G39962">
        <v>25000</v>
      </c>
      <c r="H39962" t="s">
        <v>178</v>
      </c>
      <c r="J39962" t="s">
        <v>14</v>
      </c>
      <c r="K39962">
        <v>52</v>
      </c>
      <c r="L39962" t="s">
        <v>15</v>
      </c>
    </row>
    <row r="39963" spans="1:12">
      <c r="A39963" t="e">
        <f ca="1">E00251432267921</f>
        <v>#NAME?</v>
      </c>
      <c r="B39963">
        <v>454</v>
      </c>
      <c r="C39963" t="s">
        <v>179</v>
      </c>
      <c r="D39963" s="1">
        <v>42927</v>
      </c>
      <c r="F39963">
        <v>1</v>
      </c>
      <c r="G39963">
        <v>25000</v>
      </c>
      <c r="H39963" t="s">
        <v>178</v>
      </c>
      <c r="J39963" t="s">
        <v>14</v>
      </c>
      <c r="K39963">
        <v>52</v>
      </c>
      <c r="L39963" t="s">
        <v>15</v>
      </c>
    </row>
    <row r="39964" spans="1:12">
      <c r="A39964" t="e">
        <f ca="1">E00251514274321</f>
        <v>#NAME?</v>
      </c>
      <c r="B39964">
        <v>449</v>
      </c>
      <c r="C39964" t="s">
        <v>124</v>
      </c>
      <c r="D39964" s="1">
        <v>42865</v>
      </c>
      <c r="F39964">
        <v>2</v>
      </c>
      <c r="G39964">
        <v>2809</v>
      </c>
      <c r="H39964" t="s">
        <v>90</v>
      </c>
      <c r="J39964" t="s">
        <v>14</v>
      </c>
      <c r="K39964">
        <v>65</v>
      </c>
      <c r="L39964" t="s">
        <v>15</v>
      </c>
    </row>
    <row r="39965" spans="1:12">
      <c r="A39965" t="e">
        <f ca="1">E00251528938321</f>
        <v>#NAME?</v>
      </c>
      <c r="B39965">
        <v>291</v>
      </c>
      <c r="C39965" t="s">
        <v>160</v>
      </c>
      <c r="D39965" s="1">
        <v>42611</v>
      </c>
      <c r="F39965">
        <v>1</v>
      </c>
      <c r="G39965">
        <v>539</v>
      </c>
      <c r="H39965" t="s">
        <v>379</v>
      </c>
      <c r="J39965" t="s">
        <v>14</v>
      </c>
      <c r="K39965">
        <v>57</v>
      </c>
      <c r="L39965" t="s">
        <v>15</v>
      </c>
    </row>
    <row r="39966" spans="1:12">
      <c r="A39966" t="e">
        <f ca="1">E00251619838921</f>
        <v>#NAME?</v>
      </c>
      <c r="B39966">
        <v>454</v>
      </c>
      <c r="C39966" t="s">
        <v>179</v>
      </c>
      <c r="D39966" s="1">
        <v>42726</v>
      </c>
      <c r="F39966">
        <v>1</v>
      </c>
      <c r="G39966">
        <v>6819</v>
      </c>
      <c r="H39966" t="s">
        <v>941</v>
      </c>
      <c r="J39966" t="s">
        <v>14</v>
      </c>
      <c r="K39966">
        <v>49</v>
      </c>
      <c r="L39966" t="s">
        <v>15</v>
      </c>
    </row>
    <row r="39967" spans="1:12">
      <c r="A39967" t="e">
        <f ca="1">E00251716444121</f>
        <v>#NAME?</v>
      </c>
      <c r="B39967">
        <v>438</v>
      </c>
      <c r="C39967" t="s">
        <v>474</v>
      </c>
      <c r="D39967" s="1">
        <v>41996</v>
      </c>
      <c r="F39967">
        <v>5</v>
      </c>
      <c r="G39967">
        <v>4019</v>
      </c>
      <c r="H39967" t="s">
        <v>26</v>
      </c>
      <c r="J39967" t="s">
        <v>14</v>
      </c>
      <c r="K39967">
        <v>55</v>
      </c>
      <c r="L39967" t="s">
        <v>15</v>
      </c>
    </row>
    <row r="39968" spans="1:12">
      <c r="A39968" t="e">
        <f ca="1">E00251429251821</f>
        <v>#NAME?</v>
      </c>
      <c r="B39968">
        <v>297</v>
      </c>
      <c r="C39968" t="s">
        <v>411</v>
      </c>
      <c r="D39968" s="1">
        <v>43005</v>
      </c>
      <c r="F39968">
        <v>1</v>
      </c>
      <c r="G39968">
        <v>7296</v>
      </c>
      <c r="H39968" t="s">
        <v>1038</v>
      </c>
      <c r="J39968" t="s">
        <v>14</v>
      </c>
      <c r="K39968">
        <v>57</v>
      </c>
      <c r="L39968" t="s">
        <v>15</v>
      </c>
    </row>
    <row r="39969" spans="1:12">
      <c r="A39969" t="e">
        <f ca="1">E00251618081421</f>
        <v>#NAME?</v>
      </c>
      <c r="B39969">
        <v>11</v>
      </c>
      <c r="C39969" t="s">
        <v>245</v>
      </c>
      <c r="D39969" s="1">
        <v>42439</v>
      </c>
      <c r="F39969">
        <v>1</v>
      </c>
      <c r="G39969">
        <v>6809</v>
      </c>
      <c r="H39969" t="s">
        <v>790</v>
      </c>
      <c r="J39969" t="s">
        <v>14</v>
      </c>
      <c r="K39969">
        <v>50</v>
      </c>
      <c r="L39969" t="s">
        <v>15</v>
      </c>
    </row>
    <row r="39970" spans="1:12">
      <c r="A39970" t="e">
        <f ca="1">E00251527038021</f>
        <v>#NAME?</v>
      </c>
      <c r="B39970">
        <v>11</v>
      </c>
      <c r="C39970" t="s">
        <v>245</v>
      </c>
      <c r="D39970" s="1">
        <v>41045</v>
      </c>
      <c r="F39970">
        <v>1</v>
      </c>
      <c r="G39970">
        <v>8362</v>
      </c>
      <c r="H39970" t="s">
        <v>136</v>
      </c>
      <c r="J39970" t="s">
        <v>14</v>
      </c>
      <c r="K39970">
        <v>54</v>
      </c>
      <c r="L39970" t="s">
        <v>15</v>
      </c>
    </row>
    <row r="39971" spans="1:12">
      <c r="A39971" t="e">
        <f ca="1">E00251527038021</f>
        <v>#NAME?</v>
      </c>
      <c r="B39971">
        <v>11</v>
      </c>
      <c r="C39971" t="s">
        <v>245</v>
      </c>
      <c r="D39971" s="1">
        <v>41053</v>
      </c>
      <c r="F39971">
        <v>1</v>
      </c>
      <c r="G39971">
        <v>8362</v>
      </c>
      <c r="H39971" t="s">
        <v>136</v>
      </c>
      <c r="J39971" t="s">
        <v>14</v>
      </c>
      <c r="K39971">
        <v>54</v>
      </c>
      <c r="L39971" t="s">
        <v>15</v>
      </c>
    </row>
    <row r="39972" spans="1:12">
      <c r="A39972" t="e">
        <f ca="1">E00251527038021</f>
        <v>#NAME?</v>
      </c>
      <c r="B39972">
        <v>11</v>
      </c>
      <c r="C39972" t="s">
        <v>245</v>
      </c>
      <c r="D39972" s="1">
        <v>41102</v>
      </c>
      <c r="F39972">
        <v>1</v>
      </c>
      <c r="G39972">
        <v>34690</v>
      </c>
      <c r="H39972" t="s">
        <v>118</v>
      </c>
      <c r="J39972" t="s">
        <v>14</v>
      </c>
      <c r="K39972">
        <v>54</v>
      </c>
      <c r="L39972" t="s">
        <v>15</v>
      </c>
    </row>
    <row r="39973" spans="1:12">
      <c r="A39973" t="e">
        <f ca="1">E00251512430021</f>
        <v>#NAME?</v>
      </c>
      <c r="B39973">
        <v>48</v>
      </c>
      <c r="C39973" t="s">
        <v>249</v>
      </c>
      <c r="D39973" s="1">
        <v>41340</v>
      </c>
      <c r="F39973">
        <v>2</v>
      </c>
      <c r="G39973">
        <v>7295</v>
      </c>
      <c r="H39973" t="s">
        <v>76</v>
      </c>
      <c r="J39973" t="s">
        <v>14</v>
      </c>
      <c r="K39973">
        <v>44</v>
      </c>
      <c r="L39973" t="s">
        <v>15</v>
      </c>
    </row>
    <row r="39974" spans="1:12">
      <c r="A39974" t="e">
        <f ca="1">E00251512430021</f>
        <v>#NAME?</v>
      </c>
      <c r="B39974">
        <v>48</v>
      </c>
      <c r="C39974" t="s">
        <v>249</v>
      </c>
      <c r="D39974" s="1">
        <v>41445</v>
      </c>
      <c r="F39974">
        <v>2</v>
      </c>
      <c r="G39974">
        <v>7291</v>
      </c>
      <c r="H39974" t="s">
        <v>163</v>
      </c>
      <c r="J39974" t="s">
        <v>14</v>
      </c>
      <c r="K39974">
        <v>45</v>
      </c>
      <c r="L39974" t="s">
        <v>15</v>
      </c>
    </row>
    <row r="39975" spans="1:12">
      <c r="A39975" t="e">
        <f ca="1">E00251512430021</f>
        <v>#NAME?</v>
      </c>
      <c r="B39975">
        <v>48</v>
      </c>
      <c r="C39975" t="s">
        <v>249</v>
      </c>
      <c r="D39975" s="1">
        <v>42907</v>
      </c>
      <c r="F39975">
        <v>1</v>
      </c>
      <c r="G39975">
        <v>3540</v>
      </c>
      <c r="H39975" t="s">
        <v>436</v>
      </c>
      <c r="J39975" t="s">
        <v>14</v>
      </c>
      <c r="K39975">
        <v>49</v>
      </c>
      <c r="L39975" t="s">
        <v>15</v>
      </c>
    </row>
    <row r="39976" spans="1:12">
      <c r="A39976" t="e">
        <f ca="1">E00251432267921</f>
        <v>#NAME?</v>
      </c>
      <c r="B39976">
        <v>454</v>
      </c>
      <c r="C39976" t="s">
        <v>179</v>
      </c>
      <c r="D39976" s="1">
        <v>42135</v>
      </c>
      <c r="F39976">
        <v>6</v>
      </c>
      <c r="G39976">
        <v>6011</v>
      </c>
      <c r="H39976" t="s">
        <v>1012</v>
      </c>
      <c r="J39976" t="s">
        <v>14</v>
      </c>
      <c r="K39976">
        <v>50</v>
      </c>
      <c r="L39976" t="s">
        <v>15</v>
      </c>
    </row>
    <row r="39977" spans="1:12">
      <c r="A39977" t="e">
        <f ca="1">E00251510737521</f>
        <v>#NAME?</v>
      </c>
      <c r="B39977">
        <v>122</v>
      </c>
      <c r="C39977" t="s">
        <v>522</v>
      </c>
      <c r="D39977" s="1">
        <v>41183</v>
      </c>
      <c r="F39977">
        <v>1</v>
      </c>
      <c r="G39977">
        <v>2809</v>
      </c>
      <c r="H39977" t="s">
        <v>90</v>
      </c>
      <c r="J39977" t="s">
        <v>14</v>
      </c>
      <c r="K39977">
        <v>63</v>
      </c>
      <c r="L39977" t="s">
        <v>15</v>
      </c>
    </row>
    <row r="39978" spans="1:12">
      <c r="A39978" t="e">
        <f ca="1">E00251510737521</f>
        <v>#NAME?</v>
      </c>
      <c r="B39978">
        <v>122</v>
      </c>
      <c r="C39978" t="s">
        <v>522</v>
      </c>
      <c r="D39978" s="1">
        <v>41183</v>
      </c>
      <c r="F39978">
        <v>3</v>
      </c>
      <c r="G39978">
        <v>4019</v>
      </c>
      <c r="H39978" t="s">
        <v>26</v>
      </c>
      <c r="J39978" t="s">
        <v>14</v>
      </c>
      <c r="K39978">
        <v>63</v>
      </c>
      <c r="L39978" t="s">
        <v>15</v>
      </c>
    </row>
    <row r="39979" spans="1:12">
      <c r="A39979" t="e">
        <f ca="1">E00251510737521</f>
        <v>#NAME?</v>
      </c>
      <c r="B39979">
        <v>122</v>
      </c>
      <c r="C39979" t="s">
        <v>522</v>
      </c>
      <c r="D39979" s="1">
        <v>41207</v>
      </c>
      <c r="F39979">
        <v>5</v>
      </c>
      <c r="G39979">
        <v>4019</v>
      </c>
      <c r="H39979" t="s">
        <v>26</v>
      </c>
      <c r="J39979" t="s">
        <v>14</v>
      </c>
      <c r="K39979">
        <v>63</v>
      </c>
      <c r="L39979" t="s">
        <v>15</v>
      </c>
    </row>
    <row r="39980" spans="1:12">
      <c r="A39980" t="e">
        <f ca="1">E00251528608021</f>
        <v>#NAME?</v>
      </c>
      <c r="B39980">
        <v>695</v>
      </c>
      <c r="C39980" t="s">
        <v>257</v>
      </c>
      <c r="D39980" s="1">
        <v>42178</v>
      </c>
      <c r="F39980">
        <v>1</v>
      </c>
      <c r="G39980">
        <v>7242</v>
      </c>
      <c r="H39980" t="s">
        <v>93</v>
      </c>
      <c r="J39980" t="s">
        <v>14</v>
      </c>
      <c r="K39980">
        <v>46</v>
      </c>
      <c r="L39980" t="s">
        <v>15</v>
      </c>
    </row>
    <row r="39981" spans="1:12">
      <c r="A39981" t="e">
        <f ca="1">E00251528565821</f>
        <v>#NAME?</v>
      </c>
      <c r="B39981">
        <v>307</v>
      </c>
      <c r="C39981" t="s">
        <v>210</v>
      </c>
      <c r="D39981" s="1">
        <v>42717</v>
      </c>
      <c r="F39981">
        <v>1</v>
      </c>
      <c r="G39981">
        <v>7262</v>
      </c>
      <c r="H39981" t="s">
        <v>198</v>
      </c>
      <c r="J39981" t="s">
        <v>14</v>
      </c>
      <c r="K39981">
        <v>57</v>
      </c>
      <c r="L39981" t="s">
        <v>15</v>
      </c>
    </row>
    <row r="39982" spans="1:12">
      <c r="A39982" t="e">
        <f ca="1">E00251510737521</f>
        <v>#NAME?</v>
      </c>
      <c r="B39982">
        <v>122</v>
      </c>
      <c r="C39982" t="s">
        <v>522</v>
      </c>
      <c r="D39982" s="1">
        <v>41309</v>
      </c>
      <c r="F39982">
        <v>4</v>
      </c>
      <c r="G39982">
        <v>2809</v>
      </c>
      <c r="H39982" t="s">
        <v>90</v>
      </c>
      <c r="J39982" t="s">
        <v>14</v>
      </c>
      <c r="K39982">
        <v>63</v>
      </c>
      <c r="L39982" t="s">
        <v>15</v>
      </c>
    </row>
    <row r="39983" spans="1:12">
      <c r="A39983" t="e">
        <f ca="1">E00251616256121</f>
        <v>#NAME?</v>
      </c>
      <c r="B39983">
        <v>103</v>
      </c>
      <c r="C39983" t="s">
        <v>775</v>
      </c>
      <c r="D39983" s="1">
        <v>41185</v>
      </c>
      <c r="F39983">
        <v>1</v>
      </c>
      <c r="G39983">
        <v>462</v>
      </c>
      <c r="H39983" t="s">
        <v>288</v>
      </c>
      <c r="J39983" t="s">
        <v>14</v>
      </c>
      <c r="K39983">
        <v>55</v>
      </c>
      <c r="L39983" t="s">
        <v>15</v>
      </c>
    </row>
    <row r="39984" spans="1:12">
      <c r="A39984" t="e">
        <f ca="1">E00251616256121</f>
        <v>#NAME?</v>
      </c>
      <c r="B39984">
        <v>103</v>
      </c>
      <c r="C39984" t="s">
        <v>775</v>
      </c>
      <c r="D39984" s="1">
        <v>41438</v>
      </c>
      <c r="F39984">
        <v>3</v>
      </c>
      <c r="G39984">
        <v>38100</v>
      </c>
      <c r="H39984" t="s">
        <v>574</v>
      </c>
      <c r="J39984" t="s">
        <v>14</v>
      </c>
      <c r="K39984">
        <v>55</v>
      </c>
      <c r="L39984" t="s">
        <v>15</v>
      </c>
    </row>
    <row r="39985" spans="1:12">
      <c r="A39985" t="e">
        <f ca="1">E00251528565821</f>
        <v>#NAME?</v>
      </c>
      <c r="B39985">
        <v>307</v>
      </c>
      <c r="C39985" t="s">
        <v>210</v>
      </c>
      <c r="D39985" s="1">
        <v>42677</v>
      </c>
      <c r="F39985">
        <v>2</v>
      </c>
      <c r="G39985">
        <v>53081</v>
      </c>
      <c r="H39985" t="s">
        <v>456</v>
      </c>
      <c r="J39985" t="s">
        <v>14</v>
      </c>
      <c r="K39985">
        <v>57</v>
      </c>
      <c r="L39985" t="s">
        <v>15</v>
      </c>
    </row>
    <row r="39986" spans="1:12">
      <c r="A39986" t="e">
        <f ca="1">E00251513734821</f>
        <v>#NAME?</v>
      </c>
      <c r="B39986">
        <v>703</v>
      </c>
      <c r="C39986" t="s">
        <v>305</v>
      </c>
      <c r="D39986" s="1">
        <v>43052</v>
      </c>
      <c r="F39986">
        <v>2</v>
      </c>
      <c r="G39986">
        <v>2449</v>
      </c>
      <c r="H39986" t="s">
        <v>53</v>
      </c>
      <c r="J39986" t="s">
        <v>14</v>
      </c>
      <c r="K39986">
        <v>52</v>
      </c>
      <c r="L39986" t="s">
        <v>15</v>
      </c>
    </row>
    <row r="39987" spans="1:12">
      <c r="A39987" t="e">
        <f ca="1">E00251514243921</f>
        <v>#NAME?</v>
      </c>
      <c r="B39987">
        <v>453</v>
      </c>
      <c r="C39987" t="s">
        <v>96</v>
      </c>
      <c r="D39987" s="1">
        <v>42768</v>
      </c>
      <c r="F39987">
        <v>1</v>
      </c>
      <c r="G39987">
        <v>6272</v>
      </c>
      <c r="H39987" t="s">
        <v>635</v>
      </c>
      <c r="J39987" t="s">
        <v>14</v>
      </c>
      <c r="K39987">
        <v>52</v>
      </c>
      <c r="L39987" t="s">
        <v>15</v>
      </c>
    </row>
    <row r="39988" spans="1:12">
      <c r="A39988" t="e">
        <f ca="1">E00251429251821</f>
        <v>#NAME?</v>
      </c>
      <c r="B39988">
        <v>290</v>
      </c>
      <c r="C39988" t="s">
        <v>449</v>
      </c>
      <c r="D39988" s="1">
        <v>40983</v>
      </c>
      <c r="F39988">
        <v>5</v>
      </c>
      <c r="G39988">
        <v>30270</v>
      </c>
      <c r="H39988" t="s">
        <v>336</v>
      </c>
      <c r="J39988" t="s">
        <v>14</v>
      </c>
      <c r="K39988">
        <v>51</v>
      </c>
      <c r="L39988" t="s">
        <v>15</v>
      </c>
    </row>
    <row r="39989" spans="1:12">
      <c r="A39989" t="e">
        <f ca="1">E00251429251821</f>
        <v>#NAME?</v>
      </c>
      <c r="B39989">
        <v>297</v>
      </c>
      <c r="C39989" t="s">
        <v>411</v>
      </c>
      <c r="D39989" s="1">
        <v>43085</v>
      </c>
      <c r="F39989">
        <v>1</v>
      </c>
      <c r="G39989">
        <v>93</v>
      </c>
      <c r="H39989" t="s">
        <v>29</v>
      </c>
      <c r="J39989" t="s">
        <v>14</v>
      </c>
      <c r="K39989">
        <v>57</v>
      </c>
      <c r="L39989" t="s">
        <v>15</v>
      </c>
    </row>
    <row r="39990" spans="1:12">
      <c r="A39990" t="e">
        <f ca="1">E00251429251821</f>
        <v>#NAME?</v>
      </c>
      <c r="B39990">
        <v>753</v>
      </c>
      <c r="C39990" t="s">
        <v>545</v>
      </c>
      <c r="D39990" s="1">
        <v>41649</v>
      </c>
      <c r="E39990">
        <v>1</v>
      </c>
      <c r="F39990">
        <v>1</v>
      </c>
      <c r="G39990">
        <v>470</v>
      </c>
      <c r="H39990" t="s">
        <v>217</v>
      </c>
      <c r="J39990" t="s">
        <v>34</v>
      </c>
      <c r="K39990">
        <v>53</v>
      </c>
      <c r="L39990" t="s">
        <v>15</v>
      </c>
    </row>
    <row r="39991" spans="1:12">
      <c r="A39991" t="e">
        <f ca="1">E00251429215721</f>
        <v>#NAME?</v>
      </c>
      <c r="B39991">
        <v>276</v>
      </c>
      <c r="C39991" t="s">
        <v>122</v>
      </c>
      <c r="D39991" s="1">
        <v>41255</v>
      </c>
      <c r="F39991">
        <v>1</v>
      </c>
      <c r="G39991">
        <v>30000</v>
      </c>
      <c r="H39991" t="s">
        <v>144</v>
      </c>
      <c r="J39991" t="s">
        <v>14</v>
      </c>
      <c r="K39991">
        <v>57</v>
      </c>
      <c r="L39991" t="s">
        <v>15</v>
      </c>
    </row>
    <row r="39992" spans="1:12">
      <c r="A39992" t="e">
        <f ca="1">E00251616256121</f>
        <v>#NAME?</v>
      </c>
      <c r="B39992">
        <v>103</v>
      </c>
      <c r="C39992" t="s">
        <v>775</v>
      </c>
      <c r="D39992" s="1">
        <v>41543</v>
      </c>
      <c r="F39992">
        <v>1</v>
      </c>
      <c r="G39992">
        <v>30000</v>
      </c>
      <c r="H39992" t="s">
        <v>144</v>
      </c>
      <c r="J39992" t="s">
        <v>14</v>
      </c>
      <c r="K39992">
        <v>56</v>
      </c>
      <c r="L39992" t="s">
        <v>15</v>
      </c>
    </row>
    <row r="39993" spans="1:12">
      <c r="A39993" t="e">
        <f ca="1">E00251616256121</f>
        <v>#NAME?</v>
      </c>
      <c r="B39993">
        <v>129</v>
      </c>
      <c r="C39993" t="s">
        <v>871</v>
      </c>
      <c r="D39993" s="1">
        <v>41589</v>
      </c>
      <c r="F39993">
        <v>2</v>
      </c>
      <c r="G39993">
        <v>49390</v>
      </c>
      <c r="H39993" t="s">
        <v>59</v>
      </c>
      <c r="J39993" t="s">
        <v>14</v>
      </c>
      <c r="K39993">
        <v>56</v>
      </c>
      <c r="L39993" t="s">
        <v>15</v>
      </c>
    </row>
    <row r="39994" spans="1:12">
      <c r="A39994" t="e">
        <f ca="1">E00251518877721</f>
        <v>#NAME?</v>
      </c>
      <c r="B39994">
        <v>294</v>
      </c>
      <c r="C39994" t="s">
        <v>61</v>
      </c>
      <c r="D39994" s="1">
        <v>42184</v>
      </c>
      <c r="F39994">
        <v>4</v>
      </c>
      <c r="G39994">
        <v>7140</v>
      </c>
      <c r="H39994" t="s">
        <v>1130</v>
      </c>
      <c r="J39994" t="s">
        <v>14</v>
      </c>
      <c r="K39994">
        <v>58</v>
      </c>
      <c r="L39994" t="s">
        <v>15</v>
      </c>
    </row>
    <row r="39995" spans="1:12">
      <c r="A39995" t="e">
        <f ca="1">E00251427221921</f>
        <v>#NAME?</v>
      </c>
      <c r="B39995">
        <v>10</v>
      </c>
      <c r="C39995" t="s">
        <v>18</v>
      </c>
      <c r="D39995" s="1">
        <v>41983</v>
      </c>
      <c r="F39995">
        <v>1</v>
      </c>
      <c r="G39995">
        <v>4019</v>
      </c>
      <c r="H39995" t="s">
        <v>26</v>
      </c>
      <c r="J39995" t="s">
        <v>14</v>
      </c>
      <c r="K39995">
        <v>58</v>
      </c>
      <c r="L39995" t="s">
        <v>15</v>
      </c>
    </row>
    <row r="39996" spans="1:12">
      <c r="A39996" t="e">
        <f ca="1">E00251619802021</f>
        <v>#NAME?</v>
      </c>
      <c r="B39996">
        <v>459</v>
      </c>
      <c r="C39996" t="s">
        <v>187</v>
      </c>
      <c r="D39996" s="1">
        <v>42600</v>
      </c>
      <c r="F39996">
        <v>1</v>
      </c>
      <c r="G39996">
        <v>7291</v>
      </c>
      <c r="H39996" t="s">
        <v>163</v>
      </c>
      <c r="J39996" t="s">
        <v>14</v>
      </c>
      <c r="K39996">
        <v>54</v>
      </c>
      <c r="L39996" t="s">
        <v>15</v>
      </c>
    </row>
    <row r="39997" spans="1:12">
      <c r="A39997" t="e">
        <f ca="1">E00251528938321</f>
        <v>#NAME?</v>
      </c>
      <c r="B39997">
        <v>272</v>
      </c>
      <c r="C39997" t="s">
        <v>174</v>
      </c>
      <c r="D39997" s="1">
        <v>42739</v>
      </c>
      <c r="E39997">
        <v>9</v>
      </c>
      <c r="F39997">
        <v>14</v>
      </c>
      <c r="G39997">
        <v>27402</v>
      </c>
      <c r="H39997" t="s">
        <v>1817</v>
      </c>
      <c r="J39997" t="s">
        <v>34</v>
      </c>
      <c r="K39997">
        <v>58</v>
      </c>
      <c r="L39997" t="s">
        <v>15</v>
      </c>
    </row>
    <row r="39998" spans="1:12">
      <c r="A39998" t="e">
        <f ca="1">E00251528938321</f>
        <v>#NAME?</v>
      </c>
      <c r="B39998">
        <v>291</v>
      </c>
      <c r="C39998" t="s">
        <v>160</v>
      </c>
      <c r="D39998" s="1">
        <v>41341</v>
      </c>
      <c r="F39998">
        <v>2</v>
      </c>
      <c r="G39998">
        <v>7810</v>
      </c>
      <c r="H39998" t="s">
        <v>695</v>
      </c>
      <c r="J39998" t="s">
        <v>14</v>
      </c>
      <c r="K39998">
        <v>54</v>
      </c>
      <c r="L39998" t="s">
        <v>22</v>
      </c>
    </row>
    <row r="39999" spans="1:12">
      <c r="A39999" t="e">
        <f ca="1">E00251528938321</f>
        <v>#NAME?</v>
      </c>
      <c r="B39999">
        <v>291</v>
      </c>
      <c r="C39999" t="s">
        <v>160</v>
      </c>
      <c r="D39999" s="1">
        <v>41346</v>
      </c>
      <c r="F39999">
        <v>1</v>
      </c>
      <c r="G39999">
        <v>7231</v>
      </c>
      <c r="H39999" t="s">
        <v>128</v>
      </c>
      <c r="J39999" t="s">
        <v>14</v>
      </c>
      <c r="K39999">
        <v>54</v>
      </c>
      <c r="L39999" t="s">
        <v>15</v>
      </c>
    </row>
    <row r="40000" spans="1:12">
      <c r="A40000" t="e">
        <f ca="1">E00251529062621</f>
        <v>#NAME?</v>
      </c>
      <c r="B40000">
        <v>290</v>
      </c>
      <c r="C40000" t="s">
        <v>449</v>
      </c>
      <c r="D40000" s="1">
        <v>42538</v>
      </c>
      <c r="F40000">
        <v>1</v>
      </c>
      <c r="G40000">
        <v>25000</v>
      </c>
      <c r="H40000" t="s">
        <v>178</v>
      </c>
      <c r="J40000" t="s">
        <v>14</v>
      </c>
      <c r="K40000">
        <v>60</v>
      </c>
      <c r="L40000" t="s">
        <v>15</v>
      </c>
    </row>
    <row r="40001" spans="1:12">
      <c r="A40001" t="e">
        <f ca="1">E00251429251821</f>
        <v>#NAME?</v>
      </c>
      <c r="B40001">
        <v>290</v>
      </c>
      <c r="C40001" t="s">
        <v>449</v>
      </c>
      <c r="D40001" s="1">
        <v>42566</v>
      </c>
      <c r="F40001">
        <v>3</v>
      </c>
      <c r="G40001">
        <v>53010</v>
      </c>
      <c r="H40001" t="s">
        <v>261</v>
      </c>
      <c r="J40001" t="s">
        <v>14</v>
      </c>
      <c r="K40001">
        <v>56</v>
      </c>
      <c r="L40001" t="s">
        <v>15</v>
      </c>
    </row>
    <row r="40002" spans="1:12">
      <c r="A40002" t="e">
        <f ca="1">E00251429251821</f>
        <v>#NAME?</v>
      </c>
      <c r="B40002">
        <v>290</v>
      </c>
      <c r="C40002" t="s">
        <v>449</v>
      </c>
      <c r="D40002" s="1">
        <v>42727</v>
      </c>
      <c r="F40002">
        <v>2</v>
      </c>
      <c r="G40002">
        <v>7175</v>
      </c>
      <c r="H40002" t="s">
        <v>689</v>
      </c>
      <c r="J40002" t="s">
        <v>14</v>
      </c>
      <c r="K40002">
        <v>56</v>
      </c>
      <c r="L40002" t="s">
        <v>15</v>
      </c>
    </row>
    <row r="40003" spans="1:12">
      <c r="A40003" t="e">
        <f ca="1">E00251429251821</f>
        <v>#NAME?</v>
      </c>
      <c r="B40003">
        <v>290</v>
      </c>
      <c r="C40003" t="s">
        <v>449</v>
      </c>
      <c r="D40003" s="1">
        <v>42745</v>
      </c>
      <c r="F40003">
        <v>1</v>
      </c>
      <c r="G40003">
        <v>2720</v>
      </c>
      <c r="H40003" t="s">
        <v>65</v>
      </c>
      <c r="J40003" t="s">
        <v>14</v>
      </c>
      <c r="K40003">
        <v>56</v>
      </c>
      <c r="L40003" t="s">
        <v>15</v>
      </c>
    </row>
    <row r="40004" spans="1:12">
      <c r="A40004" t="e">
        <f ca="1">E00251629160421</f>
        <v>#NAME?</v>
      </c>
      <c r="B40004">
        <v>195</v>
      </c>
      <c r="C40004" t="s">
        <v>854</v>
      </c>
      <c r="D40004" s="1">
        <v>42884</v>
      </c>
      <c r="F40004">
        <v>3</v>
      </c>
      <c r="G40004">
        <v>7840</v>
      </c>
      <c r="H40004" t="s">
        <v>55</v>
      </c>
      <c r="J40004" t="s">
        <v>14</v>
      </c>
      <c r="K40004">
        <v>54</v>
      </c>
      <c r="L40004" t="s">
        <v>22</v>
      </c>
    </row>
    <row r="40005" spans="1:12">
      <c r="A40005" t="e">
        <f ca="1">E00251429251821</f>
        <v>#NAME?</v>
      </c>
      <c r="B40005">
        <v>290</v>
      </c>
      <c r="C40005" t="s">
        <v>449</v>
      </c>
      <c r="D40005" s="1">
        <v>40983</v>
      </c>
      <c r="F40005">
        <v>4</v>
      </c>
      <c r="G40005">
        <v>7820</v>
      </c>
      <c r="H40005" t="s">
        <v>233</v>
      </c>
      <c r="J40005" t="s">
        <v>14</v>
      </c>
      <c r="K40005">
        <v>51</v>
      </c>
      <c r="L40005" t="s">
        <v>22</v>
      </c>
    </row>
    <row r="40006" spans="1:12">
      <c r="A40006" t="e">
        <f ca="1">E00251510737521</f>
        <v>#NAME?</v>
      </c>
      <c r="B40006">
        <v>122</v>
      </c>
      <c r="C40006" t="s">
        <v>522</v>
      </c>
      <c r="D40006" s="1">
        <v>41183</v>
      </c>
      <c r="F40006">
        <v>4</v>
      </c>
      <c r="G40006">
        <v>4019</v>
      </c>
      <c r="H40006" t="s">
        <v>26</v>
      </c>
      <c r="J40006" t="s">
        <v>14</v>
      </c>
      <c r="K40006">
        <v>63</v>
      </c>
      <c r="L40006" t="s">
        <v>15</v>
      </c>
    </row>
    <row r="40007" spans="1:12">
      <c r="A40007" t="e">
        <f ca="1">E00251528938321</f>
        <v>#NAME?</v>
      </c>
      <c r="B40007">
        <v>291</v>
      </c>
      <c r="C40007" t="s">
        <v>160</v>
      </c>
      <c r="D40007" s="1">
        <v>41499</v>
      </c>
      <c r="F40007">
        <v>3</v>
      </c>
      <c r="G40007">
        <v>78057</v>
      </c>
      <c r="H40007" t="s">
        <v>140</v>
      </c>
      <c r="J40007" t="s">
        <v>14</v>
      </c>
      <c r="K40007">
        <v>54</v>
      </c>
      <c r="L40007" t="s">
        <v>22</v>
      </c>
    </row>
    <row r="40008" spans="1:12">
      <c r="A40008" t="e">
        <f ca="1">E00251528938321</f>
        <v>#NAME?</v>
      </c>
      <c r="B40008">
        <v>291</v>
      </c>
      <c r="C40008" t="s">
        <v>160</v>
      </c>
      <c r="D40008" s="1">
        <v>41794</v>
      </c>
      <c r="F40008">
        <v>1</v>
      </c>
      <c r="G40008">
        <v>72290</v>
      </c>
      <c r="H40008" t="s">
        <v>248</v>
      </c>
      <c r="J40008" t="s">
        <v>14</v>
      </c>
      <c r="K40008">
        <v>55</v>
      </c>
      <c r="L40008" t="s">
        <v>15</v>
      </c>
    </row>
    <row r="40009" spans="1:12">
      <c r="A40009" t="e">
        <f ca="1">E00251528938321</f>
        <v>#NAME?</v>
      </c>
      <c r="B40009">
        <v>291</v>
      </c>
      <c r="C40009" t="s">
        <v>160</v>
      </c>
      <c r="D40009" s="1">
        <v>42991</v>
      </c>
      <c r="F40009">
        <v>3</v>
      </c>
      <c r="G40009">
        <v>2729</v>
      </c>
      <c r="H40009" t="s">
        <v>115</v>
      </c>
      <c r="J40009" t="s">
        <v>14</v>
      </c>
      <c r="K40009">
        <v>59</v>
      </c>
      <c r="L40009" t="s">
        <v>15</v>
      </c>
    </row>
    <row r="40010" spans="1:12">
      <c r="A40010" t="e">
        <f ca="1">E00251518877721</f>
        <v>#NAME?</v>
      </c>
      <c r="B40010">
        <v>397</v>
      </c>
      <c r="C40010" t="s">
        <v>773</v>
      </c>
      <c r="D40010" s="1">
        <v>42689</v>
      </c>
      <c r="F40010">
        <v>3</v>
      </c>
      <c r="G40010">
        <v>27800</v>
      </c>
      <c r="H40010" t="s">
        <v>145</v>
      </c>
      <c r="J40010" t="s">
        <v>14</v>
      </c>
      <c r="K40010">
        <v>59</v>
      </c>
      <c r="L40010" t="s">
        <v>15</v>
      </c>
    </row>
    <row r="40011" spans="1:12">
      <c r="A40011" t="e">
        <f ca="1">E00251533607221</f>
        <v>#NAME?</v>
      </c>
      <c r="B40011">
        <v>100</v>
      </c>
      <c r="C40011" t="s">
        <v>54</v>
      </c>
      <c r="D40011" s="1">
        <v>42533</v>
      </c>
      <c r="F40011">
        <v>1</v>
      </c>
      <c r="G40011">
        <v>7880</v>
      </c>
      <c r="H40011" t="s">
        <v>213</v>
      </c>
      <c r="I40011" t="s">
        <v>56</v>
      </c>
      <c r="J40011" t="s">
        <v>57</v>
      </c>
      <c r="K40011">
        <v>47</v>
      </c>
      <c r="L40011" t="s">
        <v>22</v>
      </c>
    </row>
    <row r="40012" spans="1:12">
      <c r="A40012" t="e">
        <f ca="1">E00251513734821</f>
        <v>#NAME?</v>
      </c>
      <c r="B40012">
        <v>703</v>
      </c>
      <c r="C40012" t="s">
        <v>305</v>
      </c>
      <c r="D40012" s="1">
        <v>41669</v>
      </c>
      <c r="F40012">
        <v>5</v>
      </c>
      <c r="G40012">
        <v>3004</v>
      </c>
      <c r="H40012" t="s">
        <v>104</v>
      </c>
      <c r="J40012" t="s">
        <v>14</v>
      </c>
      <c r="K40012">
        <v>48</v>
      </c>
      <c r="L40012" t="s">
        <v>15</v>
      </c>
    </row>
    <row r="40013" spans="1:12">
      <c r="A40013" t="e">
        <f ca="1">E00251516975021</f>
        <v>#NAME?</v>
      </c>
      <c r="B40013">
        <v>62</v>
      </c>
      <c r="C40013" t="s">
        <v>20</v>
      </c>
      <c r="D40013" s="1">
        <v>42011</v>
      </c>
      <c r="F40013">
        <v>3</v>
      </c>
      <c r="G40013">
        <v>7242</v>
      </c>
      <c r="H40013" t="s">
        <v>93</v>
      </c>
      <c r="J40013" t="s">
        <v>14</v>
      </c>
      <c r="K40013">
        <v>42</v>
      </c>
      <c r="L40013" t="s">
        <v>15</v>
      </c>
    </row>
    <row r="40014" spans="1:12">
      <c r="A40014" t="e">
        <f ca="1">E00251516975021</f>
        <v>#NAME?</v>
      </c>
      <c r="B40014">
        <v>62</v>
      </c>
      <c r="C40014" t="s">
        <v>20</v>
      </c>
      <c r="D40014" s="1">
        <v>42187</v>
      </c>
      <c r="F40014">
        <v>2</v>
      </c>
      <c r="G40014">
        <v>78900</v>
      </c>
      <c r="H40014" t="s">
        <v>79</v>
      </c>
      <c r="J40014" t="s">
        <v>14</v>
      </c>
      <c r="K40014">
        <v>43</v>
      </c>
      <c r="L40014" t="s">
        <v>22</v>
      </c>
    </row>
    <row r="40015" spans="1:12">
      <c r="A40015" t="e">
        <f ca="1">E00251528760321</f>
        <v>#NAME?</v>
      </c>
      <c r="B40015">
        <v>291</v>
      </c>
      <c r="C40015" t="s">
        <v>160</v>
      </c>
      <c r="D40015" s="1">
        <v>42774</v>
      </c>
      <c r="F40015">
        <v>1</v>
      </c>
      <c r="G40015">
        <v>7295</v>
      </c>
      <c r="H40015" t="s">
        <v>76</v>
      </c>
      <c r="J40015" t="s">
        <v>14</v>
      </c>
      <c r="K40015">
        <v>62</v>
      </c>
      <c r="L40015" t="s">
        <v>15</v>
      </c>
    </row>
    <row r="40016" spans="1:12">
      <c r="A40016" t="e">
        <f ca="1">E00251528608021</f>
        <v>#NAME?</v>
      </c>
      <c r="B40016">
        <v>695</v>
      </c>
      <c r="C40016" t="s">
        <v>257</v>
      </c>
      <c r="D40016" s="1">
        <v>41016</v>
      </c>
      <c r="F40016">
        <v>2</v>
      </c>
      <c r="G40016">
        <v>7804</v>
      </c>
      <c r="H40016" t="s">
        <v>43</v>
      </c>
      <c r="J40016" t="s">
        <v>14</v>
      </c>
      <c r="K40016">
        <v>43</v>
      </c>
      <c r="L40016" t="s">
        <v>22</v>
      </c>
    </row>
    <row r="40017" spans="1:12">
      <c r="A40017" t="e">
        <f ca="1">E00251512340221</f>
        <v>#NAME?</v>
      </c>
      <c r="B40017">
        <v>52</v>
      </c>
      <c r="C40017" t="s">
        <v>384</v>
      </c>
      <c r="D40017" s="1">
        <v>42055</v>
      </c>
      <c r="F40017">
        <v>1</v>
      </c>
      <c r="G40017">
        <v>67430</v>
      </c>
      <c r="H40017" t="s">
        <v>1818</v>
      </c>
      <c r="J40017" t="s">
        <v>14</v>
      </c>
      <c r="K40017">
        <v>41</v>
      </c>
      <c r="L40017" t="s">
        <v>15</v>
      </c>
    </row>
    <row r="40018" spans="1:12">
      <c r="A40018" t="e">
        <f ca="1">E00251528938321</f>
        <v>#NAME?</v>
      </c>
      <c r="B40018">
        <v>291</v>
      </c>
      <c r="C40018" t="s">
        <v>160</v>
      </c>
      <c r="D40018" s="1">
        <v>42278</v>
      </c>
      <c r="F40018">
        <v>4</v>
      </c>
      <c r="G40018">
        <v>4019</v>
      </c>
      <c r="H40018" t="s">
        <v>26</v>
      </c>
      <c r="J40018" t="s">
        <v>14</v>
      </c>
      <c r="K40018">
        <v>57</v>
      </c>
      <c r="L40018" t="s">
        <v>15</v>
      </c>
    </row>
    <row r="40019" spans="1:12">
      <c r="A40019" t="e">
        <f ca="1">E00251528938321</f>
        <v>#NAME?</v>
      </c>
      <c r="B40019">
        <v>291</v>
      </c>
      <c r="C40019" t="s">
        <v>160</v>
      </c>
      <c r="D40019" s="1">
        <v>41813</v>
      </c>
      <c r="F40019">
        <v>2</v>
      </c>
      <c r="G40019">
        <v>5859</v>
      </c>
      <c r="H40019" t="s">
        <v>607</v>
      </c>
      <c r="J40019" t="s">
        <v>14</v>
      </c>
      <c r="K40019">
        <v>55</v>
      </c>
      <c r="L40019" t="s">
        <v>15</v>
      </c>
    </row>
    <row r="40020" spans="1:12">
      <c r="A40020" t="e">
        <f ca="1">E00251528938321</f>
        <v>#NAME?</v>
      </c>
      <c r="B40020">
        <v>291</v>
      </c>
      <c r="C40020" t="s">
        <v>160</v>
      </c>
      <c r="D40020" s="1">
        <v>41977</v>
      </c>
      <c r="F40020">
        <v>3</v>
      </c>
      <c r="G40020">
        <v>4019</v>
      </c>
      <c r="H40020" t="s">
        <v>26</v>
      </c>
      <c r="J40020" t="s">
        <v>14</v>
      </c>
      <c r="K40020">
        <v>56</v>
      </c>
      <c r="L40020" t="s">
        <v>15</v>
      </c>
    </row>
    <row r="40021" spans="1:12">
      <c r="A40021" t="e">
        <f ca="1">E00251528608021</f>
        <v>#NAME?</v>
      </c>
      <c r="B40021">
        <v>695</v>
      </c>
      <c r="C40021" t="s">
        <v>257</v>
      </c>
      <c r="D40021" s="1">
        <v>42075</v>
      </c>
      <c r="F40021">
        <v>1</v>
      </c>
      <c r="G40021">
        <v>27800</v>
      </c>
      <c r="H40021" t="s">
        <v>145</v>
      </c>
      <c r="J40021" t="s">
        <v>14</v>
      </c>
      <c r="K40021">
        <v>46</v>
      </c>
      <c r="L40021" t="s">
        <v>15</v>
      </c>
    </row>
    <row r="40022" spans="1:12">
      <c r="A40022" t="e">
        <f ca="1">E00251528608021</f>
        <v>#NAME?</v>
      </c>
      <c r="B40022">
        <v>695</v>
      </c>
      <c r="C40022" t="s">
        <v>257</v>
      </c>
      <c r="D40022" s="1">
        <v>42178</v>
      </c>
      <c r="F40022">
        <v>2</v>
      </c>
      <c r="G40022">
        <v>62989</v>
      </c>
      <c r="H40022" t="s">
        <v>440</v>
      </c>
      <c r="J40022" t="s">
        <v>14</v>
      </c>
      <c r="K40022">
        <v>46</v>
      </c>
      <c r="L40022" t="s">
        <v>15</v>
      </c>
    </row>
    <row r="40023" spans="1:12">
      <c r="A40023" t="e">
        <f ca="1">E00251512648921</f>
        <v>#NAME?</v>
      </c>
      <c r="B40023">
        <v>47</v>
      </c>
      <c r="C40023" t="s">
        <v>494</v>
      </c>
      <c r="D40023" s="1">
        <v>42881</v>
      </c>
      <c r="F40023">
        <v>1</v>
      </c>
      <c r="G40023">
        <v>3051</v>
      </c>
      <c r="H40023" t="s">
        <v>13</v>
      </c>
      <c r="J40023" t="s">
        <v>14</v>
      </c>
      <c r="K40023">
        <v>59</v>
      </c>
      <c r="L40023" t="s">
        <v>15</v>
      </c>
    </row>
    <row r="40024" spans="1:12">
      <c r="A40024" t="e">
        <f ca="1">E00251512648921</f>
        <v>#NAME?</v>
      </c>
      <c r="B40024">
        <v>47</v>
      </c>
      <c r="C40024" t="s">
        <v>494</v>
      </c>
      <c r="D40024" s="1">
        <v>42899</v>
      </c>
      <c r="F40024">
        <v>2</v>
      </c>
      <c r="G40024">
        <v>3051</v>
      </c>
      <c r="H40024" t="s">
        <v>13</v>
      </c>
      <c r="J40024" t="s">
        <v>14</v>
      </c>
      <c r="K40024">
        <v>59</v>
      </c>
      <c r="L40024" t="s">
        <v>15</v>
      </c>
    </row>
    <row r="40025" spans="1:12">
      <c r="A40025" t="e">
        <f ca="1">E00251429152221</f>
        <v>#NAME?</v>
      </c>
      <c r="B40025">
        <v>285</v>
      </c>
      <c r="C40025" t="s">
        <v>117</v>
      </c>
      <c r="D40025" s="1">
        <v>41834</v>
      </c>
      <c r="F40025">
        <v>2</v>
      </c>
      <c r="G40025">
        <v>5533</v>
      </c>
      <c r="H40025" t="s">
        <v>537</v>
      </c>
      <c r="J40025" t="s">
        <v>14</v>
      </c>
      <c r="K40025">
        <v>55</v>
      </c>
      <c r="L40025" t="s">
        <v>15</v>
      </c>
    </row>
    <row r="40026" spans="1:12">
      <c r="A40026" t="e">
        <f ca="1">E00251429152221</f>
        <v>#NAME?</v>
      </c>
      <c r="B40026">
        <v>1028</v>
      </c>
      <c r="C40026" t="s">
        <v>127</v>
      </c>
      <c r="D40026" s="1">
        <v>42798</v>
      </c>
      <c r="F40026">
        <v>1</v>
      </c>
      <c r="G40026">
        <v>4659</v>
      </c>
      <c r="H40026" t="s">
        <v>47</v>
      </c>
      <c r="I40026" t="s">
        <v>127</v>
      </c>
      <c r="J40026" t="s">
        <v>57</v>
      </c>
      <c r="K40026">
        <v>57</v>
      </c>
      <c r="L40026" t="s">
        <v>15</v>
      </c>
    </row>
    <row r="40027" spans="1:12">
      <c r="A40027" t="e">
        <f ca="1">E00251516975021</f>
        <v>#NAME?</v>
      </c>
      <c r="B40027">
        <v>62</v>
      </c>
      <c r="C40027" t="s">
        <v>20</v>
      </c>
      <c r="D40027" s="1">
        <v>42653</v>
      </c>
      <c r="F40027">
        <v>1</v>
      </c>
      <c r="G40027">
        <v>7291</v>
      </c>
      <c r="H40027" t="s">
        <v>163</v>
      </c>
      <c r="J40027" t="s">
        <v>14</v>
      </c>
      <c r="K40027">
        <v>44</v>
      </c>
      <c r="L40027" t="s">
        <v>15</v>
      </c>
    </row>
    <row r="40028" spans="1:12">
      <c r="A40028" t="e">
        <f ca="1">E00251518518421</f>
        <v>#NAME?</v>
      </c>
      <c r="B40028">
        <v>293</v>
      </c>
      <c r="C40028" t="s">
        <v>25</v>
      </c>
      <c r="D40028" s="1">
        <v>42151</v>
      </c>
      <c r="F40028">
        <v>2</v>
      </c>
      <c r="G40028">
        <v>4019</v>
      </c>
      <c r="H40028" t="s">
        <v>26</v>
      </c>
      <c r="J40028" t="s">
        <v>14</v>
      </c>
      <c r="K40028">
        <v>62</v>
      </c>
      <c r="L40028" t="s">
        <v>15</v>
      </c>
    </row>
    <row r="40029" spans="1:12">
      <c r="A40029" t="e">
        <f ca="1">E00251429215721</f>
        <v>#NAME?</v>
      </c>
      <c r="B40029">
        <v>295</v>
      </c>
      <c r="C40029" t="s">
        <v>435</v>
      </c>
      <c r="D40029" s="1">
        <v>42101</v>
      </c>
      <c r="F40029">
        <v>1</v>
      </c>
      <c r="G40029">
        <v>4619</v>
      </c>
      <c r="H40029" t="s">
        <v>613</v>
      </c>
      <c r="J40029" t="s">
        <v>14</v>
      </c>
      <c r="K40029">
        <v>59</v>
      </c>
      <c r="L40029" t="s">
        <v>15</v>
      </c>
    </row>
    <row r="40030" spans="1:12">
      <c r="A40030" t="e">
        <f ca="1">E00251528938321</f>
        <v>#NAME?</v>
      </c>
      <c r="B40030">
        <v>4910</v>
      </c>
      <c r="C40030" t="s">
        <v>214</v>
      </c>
      <c r="D40030" s="1">
        <v>41336</v>
      </c>
      <c r="F40030">
        <v>1</v>
      </c>
      <c r="G40030">
        <v>7231</v>
      </c>
      <c r="H40030" t="s">
        <v>128</v>
      </c>
      <c r="J40030" t="s">
        <v>14</v>
      </c>
      <c r="K40030">
        <v>54</v>
      </c>
      <c r="L40030" t="s">
        <v>15</v>
      </c>
    </row>
    <row r="40031" spans="1:12">
      <c r="A40031" t="e">
        <f ca="1">E00251617643721</f>
        <v>#NAME?</v>
      </c>
      <c r="B40031">
        <v>489</v>
      </c>
      <c r="C40031" t="s">
        <v>100</v>
      </c>
      <c r="D40031" s="1">
        <v>43046</v>
      </c>
      <c r="F40031">
        <v>2</v>
      </c>
      <c r="G40031">
        <v>4019</v>
      </c>
      <c r="H40031" t="s">
        <v>26</v>
      </c>
      <c r="J40031" t="s">
        <v>14</v>
      </c>
      <c r="K40031">
        <v>50</v>
      </c>
      <c r="L40031" t="s">
        <v>15</v>
      </c>
    </row>
    <row r="40032" spans="1:12">
      <c r="A40032" t="e">
        <f ca="1">E00251617643721</f>
        <v>#NAME?</v>
      </c>
      <c r="B40032">
        <v>701</v>
      </c>
      <c r="C40032" t="s">
        <v>72</v>
      </c>
      <c r="D40032" s="1">
        <v>40991</v>
      </c>
      <c r="F40032">
        <v>6</v>
      </c>
      <c r="G40032">
        <v>7059</v>
      </c>
      <c r="H40032" t="s">
        <v>230</v>
      </c>
      <c r="J40032" t="s">
        <v>14</v>
      </c>
      <c r="K40032">
        <v>44</v>
      </c>
      <c r="L40032" t="s">
        <v>15</v>
      </c>
    </row>
    <row r="40033" spans="1:12">
      <c r="A40033" t="e">
        <f ca="1">E00251617643721</f>
        <v>#NAME?</v>
      </c>
      <c r="B40033">
        <v>701</v>
      </c>
      <c r="C40033" t="s">
        <v>72</v>
      </c>
      <c r="D40033" s="1">
        <v>41198</v>
      </c>
      <c r="F40033">
        <v>2</v>
      </c>
      <c r="G40033">
        <v>4549</v>
      </c>
      <c r="H40033" t="s">
        <v>69</v>
      </c>
      <c r="J40033" t="s">
        <v>14</v>
      </c>
      <c r="K40033">
        <v>45</v>
      </c>
      <c r="L40033" t="s">
        <v>15</v>
      </c>
    </row>
    <row r="40034" spans="1:12">
      <c r="A40034" t="e">
        <f ca="1">E00251518518421</f>
        <v>#NAME?</v>
      </c>
      <c r="B40034">
        <v>293</v>
      </c>
      <c r="C40034" t="s">
        <v>25</v>
      </c>
      <c r="D40034" s="1">
        <v>42151</v>
      </c>
      <c r="F40034">
        <v>4</v>
      </c>
      <c r="G40034">
        <v>5859</v>
      </c>
      <c r="H40034" t="s">
        <v>607</v>
      </c>
      <c r="J40034" t="s">
        <v>14</v>
      </c>
      <c r="K40034">
        <v>62</v>
      </c>
      <c r="L40034" t="s">
        <v>15</v>
      </c>
    </row>
    <row r="40035" spans="1:12">
      <c r="A40035" t="e">
        <f ca="1">E00251518518421</f>
        <v>#NAME?</v>
      </c>
      <c r="B40035">
        <v>293</v>
      </c>
      <c r="C40035" t="s">
        <v>25</v>
      </c>
      <c r="D40035" s="1">
        <v>42214</v>
      </c>
      <c r="F40035">
        <v>2</v>
      </c>
      <c r="G40035">
        <v>7292</v>
      </c>
      <c r="H40035" t="s">
        <v>189</v>
      </c>
      <c r="J40035" t="s">
        <v>14</v>
      </c>
      <c r="K40035">
        <v>62</v>
      </c>
      <c r="L40035" t="s">
        <v>15</v>
      </c>
    </row>
    <row r="40036" spans="1:12">
      <c r="A40036" t="e">
        <f ca="1">E00251518518421</f>
        <v>#NAME?</v>
      </c>
      <c r="B40036">
        <v>293</v>
      </c>
      <c r="C40036" t="s">
        <v>25</v>
      </c>
      <c r="D40036" s="1">
        <v>42306</v>
      </c>
      <c r="F40036">
        <v>2</v>
      </c>
      <c r="G40036">
        <v>4019</v>
      </c>
      <c r="H40036" t="s">
        <v>26</v>
      </c>
      <c r="J40036" t="s">
        <v>14</v>
      </c>
      <c r="K40036">
        <v>62</v>
      </c>
      <c r="L40036" t="s">
        <v>15</v>
      </c>
    </row>
    <row r="40037" spans="1:12">
      <c r="A40037" t="e">
        <f ca="1">E00251518518421</f>
        <v>#NAME?</v>
      </c>
      <c r="B40037">
        <v>293</v>
      </c>
      <c r="C40037" t="s">
        <v>25</v>
      </c>
      <c r="D40037" s="1">
        <v>43066</v>
      </c>
      <c r="F40037">
        <v>3</v>
      </c>
      <c r="G40037">
        <v>60090</v>
      </c>
      <c r="H40037" t="s">
        <v>181</v>
      </c>
      <c r="J40037" t="s">
        <v>14</v>
      </c>
      <c r="K40037">
        <v>64</v>
      </c>
      <c r="L40037" t="s">
        <v>15</v>
      </c>
    </row>
    <row r="40038" spans="1:12">
      <c r="A40038" t="e">
        <f ca="1">E00251528608021</f>
        <v>#NAME?</v>
      </c>
      <c r="B40038">
        <v>695</v>
      </c>
      <c r="C40038" t="s">
        <v>257</v>
      </c>
      <c r="D40038" s="1">
        <v>43013</v>
      </c>
      <c r="F40038">
        <v>3</v>
      </c>
      <c r="G40038">
        <v>3051</v>
      </c>
      <c r="H40038" t="s">
        <v>13</v>
      </c>
      <c r="J40038" t="s">
        <v>14</v>
      </c>
      <c r="K40038">
        <v>48</v>
      </c>
      <c r="L40038" t="s">
        <v>15</v>
      </c>
    </row>
    <row r="40039" spans="1:12">
      <c r="A40039" t="e">
        <f ca="1">E00251429309821</f>
        <v>#NAME?</v>
      </c>
      <c r="B40039">
        <v>291</v>
      </c>
      <c r="C40039" t="s">
        <v>160</v>
      </c>
      <c r="D40039" s="1">
        <v>41919</v>
      </c>
      <c r="F40039">
        <v>1</v>
      </c>
      <c r="G40039">
        <v>25000</v>
      </c>
      <c r="H40039" t="s">
        <v>178</v>
      </c>
      <c r="J40039" t="s">
        <v>14</v>
      </c>
      <c r="K40039">
        <v>65</v>
      </c>
      <c r="L40039" t="s">
        <v>15</v>
      </c>
    </row>
    <row r="40040" spans="1:12">
      <c r="A40040" t="e">
        <f ca="1">E00251429309821</f>
        <v>#NAME?</v>
      </c>
      <c r="B40040">
        <v>291</v>
      </c>
      <c r="C40040" t="s">
        <v>160</v>
      </c>
      <c r="D40040" s="1">
        <v>42268</v>
      </c>
      <c r="F40040">
        <v>1</v>
      </c>
      <c r="G40040">
        <v>4408</v>
      </c>
      <c r="H40040" t="s">
        <v>356</v>
      </c>
      <c r="J40040" t="s">
        <v>14</v>
      </c>
      <c r="K40040">
        <v>66</v>
      </c>
      <c r="L40040" t="s">
        <v>15</v>
      </c>
    </row>
    <row r="40041" spans="1:12">
      <c r="A40041" t="e">
        <f ca="1">E00251617643721</f>
        <v>#NAME?</v>
      </c>
      <c r="B40041">
        <v>701</v>
      </c>
      <c r="C40041" t="s">
        <v>72</v>
      </c>
      <c r="D40041" s="1">
        <v>40991</v>
      </c>
      <c r="F40041">
        <v>4</v>
      </c>
      <c r="G40041">
        <v>49120</v>
      </c>
      <c r="H40041" t="s">
        <v>168</v>
      </c>
      <c r="J40041" t="s">
        <v>14</v>
      </c>
      <c r="K40041">
        <v>44</v>
      </c>
      <c r="L40041" t="s">
        <v>15</v>
      </c>
    </row>
    <row r="40042" spans="1:12">
      <c r="A40042" t="e">
        <f ca="1">E00251617643721</f>
        <v>#NAME?</v>
      </c>
      <c r="B40042">
        <v>701</v>
      </c>
      <c r="C40042" t="s">
        <v>72</v>
      </c>
      <c r="D40042" s="1">
        <v>41319</v>
      </c>
      <c r="F40042">
        <v>5</v>
      </c>
      <c r="G40042">
        <v>49390</v>
      </c>
      <c r="H40042" t="s">
        <v>59</v>
      </c>
      <c r="J40042" t="s">
        <v>14</v>
      </c>
      <c r="K40042">
        <v>45</v>
      </c>
      <c r="L40042" t="s">
        <v>15</v>
      </c>
    </row>
    <row r="40043" spans="1:12">
      <c r="A40043" t="e">
        <f ca="1">E00251617643721</f>
        <v>#NAME?</v>
      </c>
      <c r="B40043">
        <v>701</v>
      </c>
      <c r="C40043" t="s">
        <v>72</v>
      </c>
      <c r="D40043" s="1">
        <v>41687</v>
      </c>
      <c r="F40043">
        <v>4</v>
      </c>
      <c r="G40043">
        <v>78050</v>
      </c>
      <c r="H40043" t="s">
        <v>197</v>
      </c>
      <c r="J40043" t="s">
        <v>14</v>
      </c>
      <c r="K40043">
        <v>46</v>
      </c>
      <c r="L40043" t="s">
        <v>22</v>
      </c>
    </row>
    <row r="40044" spans="1:12">
      <c r="A40044" t="e">
        <f ca="1">E00251619802021</f>
        <v>#NAME?</v>
      </c>
      <c r="B40044">
        <v>454</v>
      </c>
      <c r="C40044" t="s">
        <v>179</v>
      </c>
      <c r="D40044" s="1">
        <v>41872</v>
      </c>
      <c r="F40044">
        <v>1</v>
      </c>
      <c r="G40044">
        <v>7291</v>
      </c>
      <c r="H40044" t="s">
        <v>163</v>
      </c>
      <c r="J40044" t="s">
        <v>14</v>
      </c>
      <c r="K40044">
        <v>52</v>
      </c>
      <c r="L40044" t="s">
        <v>15</v>
      </c>
    </row>
    <row r="40045" spans="1:12">
      <c r="A40045" t="e">
        <f ca="1">E00251429251821</f>
        <v>#NAME?</v>
      </c>
      <c r="B40045">
        <v>294</v>
      </c>
      <c r="C40045" t="s">
        <v>61</v>
      </c>
      <c r="D40045" s="1">
        <v>42140</v>
      </c>
      <c r="F40045">
        <v>2</v>
      </c>
      <c r="G40045">
        <v>7262</v>
      </c>
      <c r="H40045" t="s">
        <v>198</v>
      </c>
      <c r="J40045" t="s">
        <v>14</v>
      </c>
      <c r="K40045">
        <v>55</v>
      </c>
      <c r="L40045" t="s">
        <v>15</v>
      </c>
    </row>
    <row r="40046" spans="1:12">
      <c r="A40046" t="e">
        <f ca="1">E00251424821221</f>
        <v>#NAME?</v>
      </c>
      <c r="B40046">
        <v>122</v>
      </c>
      <c r="C40046" t="s">
        <v>522</v>
      </c>
      <c r="D40046" s="1">
        <v>41438</v>
      </c>
      <c r="F40046">
        <v>4</v>
      </c>
      <c r="G40046">
        <v>4019</v>
      </c>
      <c r="H40046" t="s">
        <v>26</v>
      </c>
      <c r="J40046" t="s">
        <v>14</v>
      </c>
      <c r="K40046">
        <v>57</v>
      </c>
      <c r="L40046" t="s">
        <v>15</v>
      </c>
    </row>
    <row r="40047" spans="1:12">
      <c r="A40047" t="e">
        <f ca="1">E00251424821221</f>
        <v>#NAME?</v>
      </c>
      <c r="B40047">
        <v>122</v>
      </c>
      <c r="C40047" t="s">
        <v>522</v>
      </c>
      <c r="D40047" s="1">
        <v>41666</v>
      </c>
      <c r="F40047">
        <v>1</v>
      </c>
      <c r="G40047">
        <v>71595</v>
      </c>
      <c r="H40047" t="s">
        <v>672</v>
      </c>
      <c r="J40047" t="s">
        <v>14</v>
      </c>
      <c r="K40047">
        <v>57</v>
      </c>
      <c r="L40047" t="s">
        <v>15</v>
      </c>
    </row>
    <row r="40048" spans="1:12">
      <c r="A40048" t="e">
        <f ca="1">E00251427221921</f>
        <v>#NAME?</v>
      </c>
      <c r="B40048">
        <v>10</v>
      </c>
      <c r="C40048" t="s">
        <v>18</v>
      </c>
      <c r="D40048" s="1">
        <v>42775</v>
      </c>
      <c r="F40048">
        <v>2</v>
      </c>
      <c r="G40048">
        <v>27800</v>
      </c>
      <c r="H40048" t="s">
        <v>145</v>
      </c>
      <c r="J40048" t="s">
        <v>14</v>
      </c>
      <c r="K40048">
        <v>60</v>
      </c>
      <c r="L40048" t="s">
        <v>15</v>
      </c>
    </row>
    <row r="40049" spans="1:12">
      <c r="A40049" t="e">
        <f ca="1">E00251533607221</f>
        <v>#NAME?</v>
      </c>
      <c r="B40049">
        <v>122</v>
      </c>
      <c r="C40049" t="s">
        <v>522</v>
      </c>
      <c r="D40049" s="1">
        <v>41754</v>
      </c>
      <c r="F40049">
        <v>1</v>
      </c>
      <c r="G40049">
        <v>7880</v>
      </c>
      <c r="H40049" t="s">
        <v>213</v>
      </c>
      <c r="J40049" t="s">
        <v>14</v>
      </c>
      <c r="K40049">
        <v>45</v>
      </c>
      <c r="L40049" t="s">
        <v>22</v>
      </c>
    </row>
    <row r="40050" spans="1:12">
      <c r="A40050" t="e">
        <f ca="1">E00251533607221</f>
        <v>#NAME?</v>
      </c>
      <c r="B40050">
        <v>122</v>
      </c>
      <c r="C40050" t="s">
        <v>522</v>
      </c>
      <c r="D40050" s="1">
        <v>41878</v>
      </c>
      <c r="F40050">
        <v>1</v>
      </c>
      <c r="G40050">
        <v>6029</v>
      </c>
      <c r="H40050" t="s">
        <v>728</v>
      </c>
      <c r="J40050" t="s">
        <v>14</v>
      </c>
      <c r="K40050">
        <v>45</v>
      </c>
      <c r="L40050" t="s">
        <v>15</v>
      </c>
    </row>
    <row r="40051" spans="1:12">
      <c r="A40051" t="e">
        <f ca="1">E00251429251821</f>
        <v>#NAME?</v>
      </c>
      <c r="B40051">
        <v>294</v>
      </c>
      <c r="C40051" t="s">
        <v>61</v>
      </c>
      <c r="D40051" s="1">
        <v>41470</v>
      </c>
      <c r="F40051">
        <v>2</v>
      </c>
      <c r="G40051">
        <v>7962</v>
      </c>
      <c r="H40051" t="s">
        <v>111</v>
      </c>
      <c r="J40051" t="s">
        <v>14</v>
      </c>
      <c r="K40051">
        <v>53</v>
      </c>
      <c r="L40051" t="s">
        <v>22</v>
      </c>
    </row>
    <row r="40052" spans="1:12">
      <c r="A40052" t="e">
        <f ca="1">E00251617643721</f>
        <v>#NAME?</v>
      </c>
      <c r="B40052">
        <v>701</v>
      </c>
      <c r="C40052" t="s">
        <v>72</v>
      </c>
      <c r="D40052" s="1">
        <v>40940</v>
      </c>
      <c r="F40052">
        <v>5</v>
      </c>
      <c r="G40052">
        <v>2391</v>
      </c>
      <c r="H40052" t="s">
        <v>1583</v>
      </c>
      <c r="J40052" t="s">
        <v>14</v>
      </c>
      <c r="K40052">
        <v>44</v>
      </c>
      <c r="L40052" t="s">
        <v>15</v>
      </c>
    </row>
    <row r="40053" spans="1:12">
      <c r="A40053" t="e">
        <f ca="1">E00251429251821</f>
        <v>#NAME?</v>
      </c>
      <c r="B40053">
        <v>294</v>
      </c>
      <c r="C40053" t="s">
        <v>61</v>
      </c>
      <c r="D40053" s="1">
        <v>41694</v>
      </c>
      <c r="F40053">
        <v>2</v>
      </c>
      <c r="G40053">
        <v>7962</v>
      </c>
      <c r="H40053" t="s">
        <v>111</v>
      </c>
      <c r="J40053" t="s">
        <v>14</v>
      </c>
      <c r="K40053">
        <v>53</v>
      </c>
      <c r="L40053" t="s">
        <v>22</v>
      </c>
    </row>
    <row r="40054" spans="1:12">
      <c r="A40054" t="e">
        <f ca="1">E00251429251821</f>
        <v>#NAME?</v>
      </c>
      <c r="B40054">
        <v>753</v>
      </c>
      <c r="C40054" t="s">
        <v>545</v>
      </c>
      <c r="D40054" s="1">
        <v>42750</v>
      </c>
      <c r="E40054">
        <v>1</v>
      </c>
      <c r="F40054">
        <v>7</v>
      </c>
      <c r="G40054">
        <v>25000</v>
      </c>
      <c r="H40054" t="s">
        <v>178</v>
      </c>
      <c r="J40054" t="s">
        <v>34</v>
      </c>
      <c r="K40054">
        <v>56</v>
      </c>
      <c r="L40054" t="s">
        <v>15</v>
      </c>
    </row>
    <row r="40055" spans="1:12">
      <c r="A40055" t="e">
        <f ca="1">E00251510737521</f>
        <v>#NAME?</v>
      </c>
      <c r="B40055">
        <v>122</v>
      </c>
      <c r="C40055" t="s">
        <v>522</v>
      </c>
      <c r="D40055" s="1">
        <v>41292</v>
      </c>
      <c r="F40055">
        <v>1</v>
      </c>
      <c r="G40055">
        <v>2809</v>
      </c>
      <c r="H40055" t="s">
        <v>90</v>
      </c>
      <c r="J40055" t="s">
        <v>14</v>
      </c>
      <c r="K40055">
        <v>63</v>
      </c>
      <c r="L40055" t="s">
        <v>15</v>
      </c>
    </row>
    <row r="40056" spans="1:12">
      <c r="A40056" t="e">
        <f ca="1">E00251616256121</f>
        <v>#NAME?</v>
      </c>
      <c r="B40056">
        <v>103</v>
      </c>
      <c r="C40056" t="s">
        <v>775</v>
      </c>
      <c r="D40056" s="1">
        <v>41422</v>
      </c>
      <c r="F40056">
        <v>2</v>
      </c>
      <c r="G40056">
        <v>28989</v>
      </c>
      <c r="H40056" t="s">
        <v>777</v>
      </c>
      <c r="J40056" t="s">
        <v>14</v>
      </c>
      <c r="K40056">
        <v>55</v>
      </c>
      <c r="L40056" t="s">
        <v>15</v>
      </c>
    </row>
    <row r="40057" spans="1:12">
      <c r="A40057" t="e">
        <f ca="1">E00251616256121</f>
        <v>#NAME?</v>
      </c>
      <c r="B40057">
        <v>491</v>
      </c>
      <c r="C40057" t="s">
        <v>567</v>
      </c>
      <c r="D40057" s="1">
        <v>42300</v>
      </c>
      <c r="F40057">
        <v>1</v>
      </c>
      <c r="G40057">
        <v>2750</v>
      </c>
      <c r="H40057" t="s">
        <v>114</v>
      </c>
      <c r="J40057" t="s">
        <v>14</v>
      </c>
      <c r="K40057">
        <v>58</v>
      </c>
      <c r="L40057" t="s">
        <v>15</v>
      </c>
    </row>
    <row r="40058" spans="1:12">
      <c r="A40058" t="e">
        <f ca="1">E00251616256121</f>
        <v>#NAME?</v>
      </c>
      <c r="B40058">
        <v>491</v>
      </c>
      <c r="C40058" t="s">
        <v>567</v>
      </c>
      <c r="D40058" s="1">
        <v>42971</v>
      </c>
      <c r="F40058">
        <v>1</v>
      </c>
      <c r="G40058">
        <v>9198</v>
      </c>
      <c r="H40058" t="s">
        <v>229</v>
      </c>
      <c r="J40058" t="s">
        <v>14</v>
      </c>
      <c r="K40058">
        <v>60</v>
      </c>
      <c r="L40058" t="s">
        <v>15</v>
      </c>
    </row>
    <row r="40059" spans="1:12">
      <c r="A40059" t="e">
        <f ca="1">E00251432267921</f>
        <v>#NAME?</v>
      </c>
      <c r="B40059">
        <v>454</v>
      </c>
      <c r="C40059" t="s">
        <v>179</v>
      </c>
      <c r="D40059" s="1">
        <v>41010</v>
      </c>
      <c r="F40059">
        <v>2</v>
      </c>
      <c r="G40059">
        <v>25000</v>
      </c>
      <c r="H40059" t="s">
        <v>178</v>
      </c>
      <c r="J40059" t="s">
        <v>14</v>
      </c>
      <c r="K40059">
        <v>46</v>
      </c>
      <c r="L40059" t="s">
        <v>15</v>
      </c>
    </row>
    <row r="40060" spans="1:12">
      <c r="A40060" t="e">
        <f ca="1">E00251429251821</f>
        <v>#NAME?</v>
      </c>
      <c r="B40060">
        <v>294</v>
      </c>
      <c r="C40060" t="s">
        <v>61</v>
      </c>
      <c r="D40060" s="1">
        <v>41851</v>
      </c>
      <c r="F40060">
        <v>5</v>
      </c>
      <c r="G40060">
        <v>3051</v>
      </c>
      <c r="H40060" t="s">
        <v>13</v>
      </c>
      <c r="J40060" t="s">
        <v>14</v>
      </c>
      <c r="K40060">
        <v>54</v>
      </c>
      <c r="L40060" t="s">
        <v>15</v>
      </c>
    </row>
    <row r="40061" spans="1:12">
      <c r="A40061" t="e">
        <f ca="1">E00251429317021</f>
        <v>#NAME?</v>
      </c>
      <c r="B40061">
        <v>275</v>
      </c>
      <c r="C40061" t="s">
        <v>444</v>
      </c>
      <c r="D40061" s="1">
        <v>41229</v>
      </c>
      <c r="F40061">
        <v>2</v>
      </c>
      <c r="G40061">
        <v>496</v>
      </c>
      <c r="H40061" t="s">
        <v>190</v>
      </c>
      <c r="J40061" t="s">
        <v>14</v>
      </c>
      <c r="K40061">
        <v>50</v>
      </c>
      <c r="L40061" t="s">
        <v>15</v>
      </c>
    </row>
    <row r="40062" spans="1:12">
      <c r="A40062" t="e">
        <f ca="1">E00251715752221</f>
        <v>#NAME?</v>
      </c>
      <c r="B40062">
        <v>7504</v>
      </c>
      <c r="C40062" t="s">
        <v>162</v>
      </c>
      <c r="D40062" s="1">
        <v>42163</v>
      </c>
      <c r="F40062">
        <v>1</v>
      </c>
      <c r="G40062">
        <v>4019</v>
      </c>
      <c r="H40062" t="s">
        <v>26</v>
      </c>
      <c r="J40062" t="s">
        <v>14</v>
      </c>
      <c r="K40062">
        <v>60</v>
      </c>
      <c r="L40062" t="s">
        <v>15</v>
      </c>
    </row>
    <row r="40063" spans="1:12">
      <c r="A40063" t="e">
        <f ca="1">E00251528760321</f>
        <v>#NAME?</v>
      </c>
      <c r="B40063">
        <v>291</v>
      </c>
      <c r="C40063" t="s">
        <v>160</v>
      </c>
      <c r="D40063" s="1">
        <v>41353</v>
      </c>
      <c r="F40063">
        <v>1</v>
      </c>
      <c r="G40063">
        <v>71690</v>
      </c>
      <c r="H40063" t="s">
        <v>410</v>
      </c>
      <c r="J40063" t="s">
        <v>14</v>
      </c>
      <c r="K40063">
        <v>58</v>
      </c>
      <c r="L40063" t="s">
        <v>15</v>
      </c>
    </row>
    <row r="40064" spans="1:12">
      <c r="A40064" t="e">
        <f ca="1">E00251429251821</f>
        <v>#NAME?</v>
      </c>
      <c r="B40064">
        <v>1325</v>
      </c>
      <c r="C40064" t="s">
        <v>605</v>
      </c>
      <c r="D40064" s="1">
        <v>41970</v>
      </c>
      <c r="F40064">
        <v>3</v>
      </c>
      <c r="G40064">
        <v>43491</v>
      </c>
      <c r="H40064" t="s">
        <v>1083</v>
      </c>
      <c r="J40064" t="s">
        <v>14</v>
      </c>
      <c r="K40064">
        <v>54</v>
      </c>
      <c r="L40064" t="s">
        <v>15</v>
      </c>
    </row>
    <row r="40065" spans="1:12">
      <c r="A40065" t="e">
        <f ca="1">E00251510737521</f>
        <v>#NAME?</v>
      </c>
      <c r="B40065">
        <v>122</v>
      </c>
      <c r="C40065" t="s">
        <v>522</v>
      </c>
      <c r="D40065" s="1">
        <v>42058</v>
      </c>
      <c r="F40065">
        <v>2</v>
      </c>
      <c r="G40065">
        <v>4019</v>
      </c>
      <c r="H40065" t="s">
        <v>26</v>
      </c>
      <c r="J40065" t="s">
        <v>14</v>
      </c>
      <c r="K40065">
        <v>65</v>
      </c>
      <c r="L40065" t="s">
        <v>15</v>
      </c>
    </row>
    <row r="40066" spans="1:12">
      <c r="A40066" t="e">
        <f ca="1">E00251510737521</f>
        <v>#NAME?</v>
      </c>
      <c r="B40066">
        <v>122</v>
      </c>
      <c r="C40066" t="s">
        <v>522</v>
      </c>
      <c r="D40066" s="1">
        <v>42058</v>
      </c>
      <c r="F40066">
        <v>4</v>
      </c>
      <c r="G40066">
        <v>7910</v>
      </c>
      <c r="H40066" t="s">
        <v>296</v>
      </c>
      <c r="J40066" t="s">
        <v>14</v>
      </c>
      <c r="K40066">
        <v>65</v>
      </c>
      <c r="L40066" t="s">
        <v>22</v>
      </c>
    </row>
    <row r="40067" spans="1:12">
      <c r="A40067" t="e">
        <f ca="1">E00251512430021</f>
        <v>#NAME?</v>
      </c>
      <c r="B40067">
        <v>48</v>
      </c>
      <c r="C40067" t="s">
        <v>249</v>
      </c>
      <c r="D40067" s="1">
        <v>41817</v>
      </c>
      <c r="F40067">
        <v>1</v>
      </c>
      <c r="G40067">
        <v>2729</v>
      </c>
      <c r="H40067" t="s">
        <v>115</v>
      </c>
      <c r="J40067" t="s">
        <v>14</v>
      </c>
      <c r="K40067">
        <v>46</v>
      </c>
      <c r="L40067" t="s">
        <v>15</v>
      </c>
    </row>
    <row r="40068" spans="1:12">
      <c r="A40068" t="e">
        <f ca="1">E00251432267921</f>
        <v>#NAME?</v>
      </c>
      <c r="B40068">
        <v>454</v>
      </c>
      <c r="C40068" t="s">
        <v>179</v>
      </c>
      <c r="D40068" s="1">
        <v>41226</v>
      </c>
      <c r="F40068">
        <v>1</v>
      </c>
      <c r="G40068">
        <v>25000</v>
      </c>
      <c r="H40068" t="s">
        <v>178</v>
      </c>
      <c r="J40068" t="s">
        <v>14</v>
      </c>
      <c r="K40068">
        <v>47</v>
      </c>
      <c r="L40068" t="s">
        <v>15</v>
      </c>
    </row>
    <row r="40069" spans="1:12">
      <c r="A40069" t="e">
        <f ca="1">E00251429317021</f>
        <v>#NAME?</v>
      </c>
      <c r="B40069">
        <v>275</v>
      </c>
      <c r="C40069" t="s">
        <v>444</v>
      </c>
      <c r="D40069" s="1">
        <v>42822</v>
      </c>
      <c r="F40069">
        <v>1</v>
      </c>
      <c r="G40069">
        <v>3510</v>
      </c>
      <c r="H40069" t="s">
        <v>647</v>
      </c>
      <c r="J40069" t="s">
        <v>14</v>
      </c>
      <c r="K40069">
        <v>55</v>
      </c>
      <c r="L40069" t="s">
        <v>15</v>
      </c>
    </row>
    <row r="40070" spans="1:12">
      <c r="A40070" t="e">
        <f ca="1">E00251429251821</f>
        <v>#NAME?</v>
      </c>
      <c r="B40070">
        <v>297</v>
      </c>
      <c r="C40070" t="s">
        <v>411</v>
      </c>
      <c r="D40070" s="1">
        <v>42566</v>
      </c>
      <c r="F40070">
        <v>2</v>
      </c>
      <c r="G40070">
        <v>7175</v>
      </c>
      <c r="H40070" t="s">
        <v>689</v>
      </c>
      <c r="J40070" t="s">
        <v>14</v>
      </c>
      <c r="K40070">
        <v>56</v>
      </c>
      <c r="L40070" t="s">
        <v>15</v>
      </c>
    </row>
    <row r="40071" spans="1:12">
      <c r="A40071" t="e">
        <f ca="1">E00251429251821</f>
        <v>#NAME?</v>
      </c>
      <c r="B40071">
        <v>1028</v>
      </c>
      <c r="C40071" t="s">
        <v>127</v>
      </c>
      <c r="D40071" s="1">
        <v>41960</v>
      </c>
      <c r="F40071">
        <v>1</v>
      </c>
      <c r="G40071">
        <v>436</v>
      </c>
      <c r="H40071" t="s">
        <v>193</v>
      </c>
      <c r="I40071" t="s">
        <v>127</v>
      </c>
      <c r="J40071" t="s">
        <v>57</v>
      </c>
      <c r="K40071">
        <v>54</v>
      </c>
      <c r="L40071" t="s">
        <v>15</v>
      </c>
    </row>
    <row r="40072" spans="1:12">
      <c r="A40072" t="e">
        <f ca="1">E00251429251821</f>
        <v>#NAME?</v>
      </c>
      <c r="B40072">
        <v>1325</v>
      </c>
      <c r="C40072" t="s">
        <v>605</v>
      </c>
      <c r="D40072" s="1">
        <v>41970</v>
      </c>
      <c r="F40072">
        <v>2</v>
      </c>
      <c r="G40072">
        <v>7962</v>
      </c>
      <c r="H40072" t="s">
        <v>111</v>
      </c>
      <c r="J40072" t="s">
        <v>14</v>
      </c>
      <c r="K40072">
        <v>54</v>
      </c>
      <c r="L40072" t="s">
        <v>22</v>
      </c>
    </row>
    <row r="40073" spans="1:12">
      <c r="A40073" t="e">
        <f ca="1">E00251528938321</f>
        <v>#NAME?</v>
      </c>
      <c r="B40073">
        <v>291</v>
      </c>
      <c r="C40073" t="s">
        <v>160</v>
      </c>
      <c r="D40073" s="1">
        <v>42566</v>
      </c>
      <c r="F40073">
        <v>2</v>
      </c>
      <c r="G40073">
        <v>496</v>
      </c>
      <c r="H40073" t="s">
        <v>190</v>
      </c>
      <c r="J40073" t="s">
        <v>14</v>
      </c>
      <c r="K40073">
        <v>57</v>
      </c>
      <c r="L40073" t="s">
        <v>15</v>
      </c>
    </row>
    <row r="40074" spans="1:12">
      <c r="A40074" t="e">
        <f ca="1">E00251528938321</f>
        <v>#NAME?</v>
      </c>
      <c r="B40074">
        <v>291</v>
      </c>
      <c r="C40074" t="s">
        <v>160</v>
      </c>
      <c r="D40074" s="1">
        <v>42338</v>
      </c>
      <c r="F40074">
        <v>2</v>
      </c>
      <c r="G40074">
        <v>496</v>
      </c>
      <c r="H40074" t="s">
        <v>190</v>
      </c>
      <c r="J40074" t="s">
        <v>14</v>
      </c>
      <c r="K40074">
        <v>57</v>
      </c>
      <c r="L40074" t="s">
        <v>15</v>
      </c>
    </row>
    <row r="40075" spans="1:12">
      <c r="A40075" t="e">
        <f ca="1">E00251514729821</f>
        <v>#NAME?</v>
      </c>
      <c r="B40075">
        <v>500</v>
      </c>
      <c r="C40075" t="s">
        <v>161</v>
      </c>
      <c r="D40075" s="1">
        <v>41099</v>
      </c>
      <c r="F40075">
        <v>1</v>
      </c>
      <c r="G40075">
        <v>72191</v>
      </c>
      <c r="H40075" t="s">
        <v>883</v>
      </c>
      <c r="J40075" t="s">
        <v>14</v>
      </c>
      <c r="K40075">
        <v>38</v>
      </c>
      <c r="L40075" t="s">
        <v>15</v>
      </c>
    </row>
    <row r="40076" spans="1:12">
      <c r="A40076" t="e">
        <f ca="1">E00251528565821</f>
        <v>#NAME?</v>
      </c>
      <c r="B40076">
        <v>307</v>
      </c>
      <c r="C40076" t="s">
        <v>210</v>
      </c>
      <c r="D40076" s="1">
        <v>42913</v>
      </c>
      <c r="F40076">
        <v>3</v>
      </c>
      <c r="G40076">
        <v>27800</v>
      </c>
      <c r="H40076" t="s">
        <v>145</v>
      </c>
      <c r="J40076" t="s">
        <v>14</v>
      </c>
      <c r="K40076">
        <v>58</v>
      </c>
      <c r="L40076" t="s">
        <v>15</v>
      </c>
    </row>
    <row r="40077" spans="1:12">
      <c r="A40077" t="e">
        <f ca="1">E00251514723521</f>
        <v>#NAME?</v>
      </c>
      <c r="B40077">
        <v>500</v>
      </c>
      <c r="C40077" t="s">
        <v>161</v>
      </c>
      <c r="D40077" s="1">
        <v>42795</v>
      </c>
      <c r="F40077">
        <v>2</v>
      </c>
      <c r="G40077">
        <v>2449</v>
      </c>
      <c r="H40077" t="s">
        <v>53</v>
      </c>
      <c r="J40077" t="s">
        <v>14</v>
      </c>
      <c r="K40077">
        <v>47</v>
      </c>
      <c r="L40077" t="s">
        <v>15</v>
      </c>
    </row>
    <row r="40078" spans="1:12">
      <c r="A40078" t="e">
        <f ca="1">E00251533607221</f>
        <v>#NAME?</v>
      </c>
      <c r="B40078">
        <v>668</v>
      </c>
      <c r="C40078" t="s">
        <v>929</v>
      </c>
      <c r="D40078" s="1">
        <v>42761</v>
      </c>
      <c r="E40078">
        <v>2</v>
      </c>
      <c r="F40078">
        <v>1</v>
      </c>
      <c r="G40078">
        <v>5921</v>
      </c>
      <c r="H40078" t="s">
        <v>680</v>
      </c>
      <c r="J40078" t="s">
        <v>34</v>
      </c>
      <c r="K40078">
        <v>47</v>
      </c>
      <c r="L40078" t="s">
        <v>15</v>
      </c>
    </row>
    <row r="40079" spans="1:12">
      <c r="A40079" t="e">
        <f ca="1">E00251514729821</f>
        <v>#NAME?</v>
      </c>
      <c r="B40079">
        <v>500</v>
      </c>
      <c r="C40079" t="s">
        <v>161</v>
      </c>
      <c r="D40079" s="1">
        <v>41810</v>
      </c>
      <c r="F40079">
        <v>1</v>
      </c>
      <c r="G40079">
        <v>72191</v>
      </c>
      <c r="H40079" t="s">
        <v>883</v>
      </c>
      <c r="J40079" t="s">
        <v>14</v>
      </c>
      <c r="K40079">
        <v>40</v>
      </c>
      <c r="L40079" t="s">
        <v>15</v>
      </c>
    </row>
    <row r="40080" spans="1:12">
      <c r="A40080" t="e">
        <f ca="1">E00251514729821</f>
        <v>#NAME?</v>
      </c>
      <c r="B40080">
        <v>500</v>
      </c>
      <c r="C40080" t="s">
        <v>161</v>
      </c>
      <c r="D40080" s="1">
        <v>41892</v>
      </c>
      <c r="F40080">
        <v>1</v>
      </c>
      <c r="G40080">
        <v>72191</v>
      </c>
      <c r="H40080" t="s">
        <v>883</v>
      </c>
      <c r="J40080" t="s">
        <v>14</v>
      </c>
      <c r="K40080">
        <v>40</v>
      </c>
      <c r="L40080" t="s">
        <v>15</v>
      </c>
    </row>
    <row r="40081" spans="1:12">
      <c r="A40081" t="e">
        <f ca="1">E00251716444121</f>
        <v>#NAME?</v>
      </c>
      <c r="B40081">
        <v>438</v>
      </c>
      <c r="C40081" t="s">
        <v>474</v>
      </c>
      <c r="D40081" s="1">
        <v>42570</v>
      </c>
      <c r="F40081">
        <v>1</v>
      </c>
      <c r="G40081">
        <v>2720</v>
      </c>
      <c r="H40081" t="s">
        <v>65</v>
      </c>
      <c r="J40081" t="s">
        <v>14</v>
      </c>
      <c r="K40081">
        <v>57</v>
      </c>
      <c r="L40081" t="s">
        <v>15</v>
      </c>
    </row>
    <row r="40082" spans="1:12">
      <c r="A40082" t="e">
        <f ca="1">E00251716444121</f>
        <v>#NAME?</v>
      </c>
      <c r="B40082">
        <v>438</v>
      </c>
      <c r="C40082" t="s">
        <v>474</v>
      </c>
      <c r="D40082" s="1">
        <v>43004</v>
      </c>
      <c r="F40082">
        <v>2</v>
      </c>
      <c r="G40082">
        <v>7242</v>
      </c>
      <c r="H40082" t="s">
        <v>93</v>
      </c>
      <c r="J40082" t="s">
        <v>14</v>
      </c>
      <c r="K40082">
        <v>58</v>
      </c>
      <c r="L40082" t="s">
        <v>15</v>
      </c>
    </row>
    <row r="40083" spans="1:12">
      <c r="A40083" t="e">
        <f ca="1">E00251528565821</f>
        <v>#NAME?</v>
      </c>
      <c r="B40083">
        <v>307</v>
      </c>
      <c r="C40083" t="s">
        <v>210</v>
      </c>
      <c r="D40083" s="1">
        <v>40988</v>
      </c>
      <c r="F40083">
        <v>2</v>
      </c>
      <c r="G40083">
        <v>78441</v>
      </c>
      <c r="H40083" t="s">
        <v>825</v>
      </c>
      <c r="J40083" t="s">
        <v>14</v>
      </c>
      <c r="K40083">
        <v>52</v>
      </c>
      <c r="L40083" t="s">
        <v>22</v>
      </c>
    </row>
    <row r="40084" spans="1:12">
      <c r="A40084" t="e">
        <f ca="1">E00251528608021</f>
        <v>#NAME?</v>
      </c>
      <c r="B40084">
        <v>695</v>
      </c>
      <c r="C40084" t="s">
        <v>257</v>
      </c>
      <c r="D40084" s="1">
        <v>42173</v>
      </c>
      <c r="F40084">
        <v>2</v>
      </c>
      <c r="G40084">
        <v>27800</v>
      </c>
      <c r="H40084" t="s">
        <v>145</v>
      </c>
      <c r="J40084" t="s">
        <v>14</v>
      </c>
      <c r="K40084">
        <v>46</v>
      </c>
      <c r="L40084" t="s">
        <v>15</v>
      </c>
    </row>
    <row r="40085" spans="1:12">
      <c r="A40085" t="e">
        <f ca="1">E00251619802021</f>
        <v>#NAME?</v>
      </c>
      <c r="B40085">
        <v>454</v>
      </c>
      <c r="C40085" t="s">
        <v>179</v>
      </c>
      <c r="D40085" s="1">
        <v>41536</v>
      </c>
      <c r="F40085">
        <v>1</v>
      </c>
      <c r="G40085">
        <v>7291</v>
      </c>
      <c r="H40085" t="s">
        <v>163</v>
      </c>
      <c r="J40085" t="s">
        <v>14</v>
      </c>
      <c r="K40085">
        <v>51</v>
      </c>
      <c r="L40085" t="s">
        <v>15</v>
      </c>
    </row>
    <row r="40086" spans="1:12">
      <c r="A40086" t="e">
        <f ca="1">E00251429251821</f>
        <v>#NAME?</v>
      </c>
      <c r="B40086">
        <v>297</v>
      </c>
      <c r="C40086" t="s">
        <v>411</v>
      </c>
      <c r="D40086" s="1">
        <v>42566</v>
      </c>
      <c r="F40086">
        <v>4</v>
      </c>
      <c r="G40086">
        <v>43391</v>
      </c>
      <c r="H40086" t="s">
        <v>810</v>
      </c>
      <c r="J40086" t="s">
        <v>14</v>
      </c>
      <c r="K40086">
        <v>56</v>
      </c>
      <c r="L40086" t="s">
        <v>15</v>
      </c>
    </row>
    <row r="40087" spans="1:12">
      <c r="A40087" t="e">
        <f ca="1">E00251513734821</f>
        <v>#NAME?</v>
      </c>
      <c r="B40087">
        <v>703</v>
      </c>
      <c r="C40087" t="s">
        <v>305</v>
      </c>
      <c r="D40087" s="1">
        <v>41669</v>
      </c>
      <c r="F40087">
        <v>2</v>
      </c>
      <c r="G40087">
        <v>4549</v>
      </c>
      <c r="H40087" t="s">
        <v>69</v>
      </c>
      <c r="J40087" t="s">
        <v>14</v>
      </c>
      <c r="K40087">
        <v>48</v>
      </c>
      <c r="L40087" t="s">
        <v>15</v>
      </c>
    </row>
    <row r="40088" spans="1:12">
      <c r="A40088" t="e">
        <f ca="1">E00251432267921</f>
        <v>#NAME?</v>
      </c>
      <c r="B40088">
        <v>454</v>
      </c>
      <c r="C40088" t="s">
        <v>179</v>
      </c>
      <c r="D40088" s="1">
        <v>41186</v>
      </c>
      <c r="F40088">
        <v>1</v>
      </c>
      <c r="G40088">
        <v>6011</v>
      </c>
      <c r="H40088" t="s">
        <v>1012</v>
      </c>
      <c r="J40088" t="s">
        <v>14</v>
      </c>
      <c r="K40088">
        <v>47</v>
      </c>
      <c r="L40088" t="s">
        <v>15</v>
      </c>
    </row>
    <row r="40089" spans="1:12">
      <c r="A40089" t="e">
        <f ca="1">E00251432267921</f>
        <v>#NAME?</v>
      </c>
      <c r="B40089">
        <v>454</v>
      </c>
      <c r="C40089" t="s">
        <v>179</v>
      </c>
      <c r="D40089" s="1">
        <v>41382</v>
      </c>
      <c r="F40089">
        <v>1</v>
      </c>
      <c r="G40089">
        <v>25000</v>
      </c>
      <c r="H40089" t="s">
        <v>178</v>
      </c>
      <c r="J40089" t="s">
        <v>14</v>
      </c>
      <c r="K40089">
        <v>47</v>
      </c>
      <c r="L40089" t="s">
        <v>15</v>
      </c>
    </row>
    <row r="40090" spans="1:12">
      <c r="A40090" t="e">
        <f ca="1">E00251439718121</f>
        <v>#NAME?</v>
      </c>
      <c r="B40090">
        <v>293</v>
      </c>
      <c r="C40090" t="s">
        <v>25</v>
      </c>
      <c r="D40090" s="1">
        <v>41465</v>
      </c>
      <c r="F40090">
        <v>3</v>
      </c>
      <c r="G40090">
        <v>7295</v>
      </c>
      <c r="H40090" t="s">
        <v>76</v>
      </c>
      <c r="J40090" t="s">
        <v>14</v>
      </c>
      <c r="K40090">
        <v>57</v>
      </c>
      <c r="L40090" t="s">
        <v>15</v>
      </c>
    </row>
    <row r="40091" spans="1:12">
      <c r="A40091" t="e">
        <f ca="1">E00251439718121</f>
        <v>#NAME?</v>
      </c>
      <c r="B40091">
        <v>293</v>
      </c>
      <c r="C40091" t="s">
        <v>25</v>
      </c>
      <c r="D40091" s="1">
        <v>42765</v>
      </c>
      <c r="F40091">
        <v>1</v>
      </c>
      <c r="G40091">
        <v>4779</v>
      </c>
      <c r="H40091" t="s">
        <v>231</v>
      </c>
      <c r="J40091" t="s">
        <v>14</v>
      </c>
      <c r="K40091">
        <v>61</v>
      </c>
      <c r="L40091" t="s">
        <v>15</v>
      </c>
    </row>
    <row r="40092" spans="1:12">
      <c r="A40092" t="e">
        <f ca="1">E00251513734821</f>
        <v>#NAME?</v>
      </c>
      <c r="B40092">
        <v>703</v>
      </c>
      <c r="C40092" t="s">
        <v>305</v>
      </c>
      <c r="D40092" s="1">
        <v>42438</v>
      </c>
      <c r="F40092">
        <v>3</v>
      </c>
      <c r="G40092">
        <v>4549</v>
      </c>
      <c r="H40092" t="s">
        <v>69</v>
      </c>
      <c r="J40092" t="s">
        <v>14</v>
      </c>
      <c r="K40092">
        <v>50</v>
      </c>
      <c r="L40092" t="s">
        <v>15</v>
      </c>
    </row>
    <row r="40093" spans="1:12">
      <c r="A40093" t="e">
        <f ca="1">E00251424821221</f>
        <v>#NAME?</v>
      </c>
      <c r="B40093">
        <v>122</v>
      </c>
      <c r="C40093" t="s">
        <v>522</v>
      </c>
      <c r="D40093" s="1">
        <v>41438</v>
      </c>
      <c r="F40093">
        <v>1</v>
      </c>
      <c r="G40093">
        <v>30000</v>
      </c>
      <c r="H40093" t="s">
        <v>144</v>
      </c>
      <c r="J40093" t="s">
        <v>14</v>
      </c>
      <c r="K40093">
        <v>57</v>
      </c>
      <c r="L40093" t="s">
        <v>15</v>
      </c>
    </row>
    <row r="40094" spans="1:12">
      <c r="A40094" t="e">
        <f ca="1">E00251432267921</f>
        <v>#NAME?</v>
      </c>
      <c r="B40094">
        <v>454</v>
      </c>
      <c r="C40094" t="s">
        <v>179</v>
      </c>
      <c r="D40094" s="1">
        <v>41653</v>
      </c>
      <c r="F40094">
        <v>1</v>
      </c>
      <c r="G40094">
        <v>25000</v>
      </c>
      <c r="H40094" t="s">
        <v>178</v>
      </c>
      <c r="J40094" t="s">
        <v>14</v>
      </c>
      <c r="K40094">
        <v>48</v>
      </c>
      <c r="L40094" t="s">
        <v>15</v>
      </c>
    </row>
    <row r="40095" spans="1:12">
      <c r="A40095" t="e">
        <f ca="1">E00251432267921</f>
        <v>#NAME?</v>
      </c>
      <c r="B40095">
        <v>454</v>
      </c>
      <c r="C40095" t="s">
        <v>179</v>
      </c>
      <c r="D40095" s="1">
        <v>41724</v>
      </c>
      <c r="F40095">
        <v>1</v>
      </c>
      <c r="G40095">
        <v>25000</v>
      </c>
      <c r="H40095" t="s">
        <v>178</v>
      </c>
      <c r="J40095" t="s">
        <v>14</v>
      </c>
      <c r="K40095">
        <v>48</v>
      </c>
      <c r="L40095" t="s">
        <v>15</v>
      </c>
    </row>
    <row r="40096" spans="1:12">
      <c r="A40096" t="e">
        <f ca="1">E00251513734821</f>
        <v>#NAME?</v>
      </c>
      <c r="B40096">
        <v>703</v>
      </c>
      <c r="C40096" t="s">
        <v>305</v>
      </c>
      <c r="D40096" s="1">
        <v>41284</v>
      </c>
      <c r="F40096">
        <v>4</v>
      </c>
      <c r="G40096">
        <v>3004</v>
      </c>
      <c r="H40096" t="s">
        <v>104</v>
      </c>
      <c r="J40096" t="s">
        <v>14</v>
      </c>
      <c r="K40096">
        <v>47</v>
      </c>
      <c r="L40096" t="s">
        <v>15</v>
      </c>
    </row>
    <row r="40097" spans="1:12">
      <c r="A40097" t="e">
        <f ca="1">E00251429317021</f>
        <v>#NAME?</v>
      </c>
      <c r="B40097">
        <v>275</v>
      </c>
      <c r="C40097" t="s">
        <v>444</v>
      </c>
      <c r="D40097" s="1">
        <v>42192</v>
      </c>
      <c r="F40097">
        <v>2</v>
      </c>
      <c r="G40097">
        <v>2252</v>
      </c>
      <c r="H40097" t="s">
        <v>64</v>
      </c>
      <c r="J40097" t="s">
        <v>14</v>
      </c>
      <c r="K40097">
        <v>53</v>
      </c>
      <c r="L40097" t="s">
        <v>15</v>
      </c>
    </row>
    <row r="40098" spans="1:12">
      <c r="A40098" t="e">
        <f ca="1">E00251429317021</f>
        <v>#NAME?</v>
      </c>
      <c r="B40098">
        <v>275</v>
      </c>
      <c r="C40098" t="s">
        <v>444</v>
      </c>
      <c r="D40098" s="1">
        <v>42269</v>
      </c>
      <c r="F40098">
        <v>2</v>
      </c>
      <c r="G40098">
        <v>2252</v>
      </c>
      <c r="H40098" t="s">
        <v>64</v>
      </c>
      <c r="J40098" t="s">
        <v>14</v>
      </c>
      <c r="K40098">
        <v>53</v>
      </c>
      <c r="L40098" t="s">
        <v>15</v>
      </c>
    </row>
    <row r="40099" spans="1:12">
      <c r="A40099" t="e">
        <f ca="1">E00251513734821</f>
        <v>#NAME?</v>
      </c>
      <c r="B40099">
        <v>703</v>
      </c>
      <c r="C40099" t="s">
        <v>305</v>
      </c>
      <c r="D40099" s="1">
        <v>42478</v>
      </c>
      <c r="F40099">
        <v>3</v>
      </c>
      <c r="G40099">
        <v>4549</v>
      </c>
      <c r="H40099" t="s">
        <v>69</v>
      </c>
      <c r="J40099" t="s">
        <v>14</v>
      </c>
      <c r="K40099">
        <v>50</v>
      </c>
      <c r="L40099" t="s">
        <v>15</v>
      </c>
    </row>
    <row r="40100" spans="1:12">
      <c r="A40100" t="e">
        <f ca="1">E00251513734821</f>
        <v>#NAME?</v>
      </c>
      <c r="B40100">
        <v>703</v>
      </c>
      <c r="C40100" t="s">
        <v>305</v>
      </c>
      <c r="D40100" s="1">
        <v>42802</v>
      </c>
      <c r="F40100">
        <v>1</v>
      </c>
      <c r="G40100">
        <v>7242</v>
      </c>
      <c r="H40100" t="s">
        <v>93</v>
      </c>
      <c r="J40100" t="s">
        <v>14</v>
      </c>
      <c r="K40100">
        <v>51</v>
      </c>
      <c r="L40100" t="s">
        <v>15</v>
      </c>
    </row>
    <row r="40101" spans="1:12">
      <c r="A40101" t="e">
        <f ca="1">E00251513734821</f>
        <v>#NAME?</v>
      </c>
      <c r="B40101">
        <v>703</v>
      </c>
      <c r="C40101" t="s">
        <v>305</v>
      </c>
      <c r="D40101" s="1">
        <v>42802</v>
      </c>
      <c r="F40101">
        <v>2</v>
      </c>
      <c r="G40101">
        <v>2449</v>
      </c>
      <c r="H40101" t="s">
        <v>53</v>
      </c>
      <c r="J40101" t="s">
        <v>14</v>
      </c>
      <c r="K40101">
        <v>51</v>
      </c>
      <c r="L40101" t="s">
        <v>15</v>
      </c>
    </row>
    <row r="40102" spans="1:12">
      <c r="A40102" t="e">
        <f ca="1">E00251528565821</f>
        <v>#NAME?</v>
      </c>
      <c r="B40102">
        <v>307</v>
      </c>
      <c r="C40102" t="s">
        <v>210</v>
      </c>
      <c r="D40102" s="1">
        <v>42828</v>
      </c>
      <c r="F40102">
        <v>1</v>
      </c>
      <c r="G40102">
        <v>27800</v>
      </c>
      <c r="H40102" t="s">
        <v>145</v>
      </c>
      <c r="J40102" t="s">
        <v>14</v>
      </c>
      <c r="K40102">
        <v>57</v>
      </c>
      <c r="L40102" t="s">
        <v>15</v>
      </c>
    </row>
    <row r="40103" spans="1:12">
      <c r="A40103" t="e">
        <f ca="1">E00251432267921</f>
        <v>#NAME?</v>
      </c>
      <c r="B40103">
        <v>454</v>
      </c>
      <c r="C40103" t="s">
        <v>179</v>
      </c>
      <c r="D40103" s="1">
        <v>41887</v>
      </c>
      <c r="F40103">
        <v>1</v>
      </c>
      <c r="G40103">
        <v>6011</v>
      </c>
      <c r="H40103" t="s">
        <v>1012</v>
      </c>
      <c r="J40103" t="s">
        <v>14</v>
      </c>
      <c r="K40103">
        <v>49</v>
      </c>
      <c r="L40103" t="s">
        <v>15</v>
      </c>
    </row>
    <row r="40104" spans="1:12">
      <c r="A40104" t="e">
        <f ca="1">E00251528565821</f>
        <v>#NAME?</v>
      </c>
      <c r="B40104">
        <v>307</v>
      </c>
      <c r="C40104" t="s">
        <v>210</v>
      </c>
      <c r="D40104" s="1">
        <v>42635</v>
      </c>
      <c r="F40104">
        <v>1</v>
      </c>
      <c r="G40104">
        <v>7840</v>
      </c>
      <c r="H40104" t="s">
        <v>55</v>
      </c>
      <c r="J40104" t="s">
        <v>14</v>
      </c>
      <c r="K40104">
        <v>57</v>
      </c>
      <c r="L40104" t="s">
        <v>22</v>
      </c>
    </row>
    <row r="40105" spans="1:12">
      <c r="A40105" t="e">
        <f ca="1">E00251513734821</f>
        <v>#NAME?</v>
      </c>
      <c r="B40105">
        <v>703</v>
      </c>
      <c r="C40105" t="s">
        <v>305</v>
      </c>
      <c r="D40105" s="1">
        <v>41452</v>
      </c>
      <c r="F40105">
        <v>5</v>
      </c>
      <c r="G40105">
        <v>3004</v>
      </c>
      <c r="H40105" t="s">
        <v>104</v>
      </c>
      <c r="J40105" t="s">
        <v>14</v>
      </c>
      <c r="K40105">
        <v>48</v>
      </c>
      <c r="L40105" t="s">
        <v>15</v>
      </c>
    </row>
    <row r="40106" spans="1:12">
      <c r="A40106" t="e">
        <f ca="1">E00251429152221</f>
        <v>#NAME?</v>
      </c>
      <c r="B40106">
        <v>285</v>
      </c>
      <c r="C40106" t="s">
        <v>117</v>
      </c>
      <c r="D40106" s="1">
        <v>41556</v>
      </c>
      <c r="F40106">
        <v>1</v>
      </c>
      <c r="G40106">
        <v>7235</v>
      </c>
      <c r="H40106" t="s">
        <v>108</v>
      </c>
      <c r="J40106" t="s">
        <v>14</v>
      </c>
      <c r="K40106">
        <v>54</v>
      </c>
      <c r="L40106" t="s">
        <v>15</v>
      </c>
    </row>
    <row r="40107" spans="1:12">
      <c r="A40107" t="e">
        <f ca="1">E00251424821221</f>
        <v>#NAME?</v>
      </c>
      <c r="B40107">
        <v>122</v>
      </c>
      <c r="C40107" t="s">
        <v>522</v>
      </c>
      <c r="D40107" s="1">
        <v>42928</v>
      </c>
      <c r="F40107">
        <v>4</v>
      </c>
      <c r="G40107">
        <v>29620</v>
      </c>
      <c r="H40107" t="s">
        <v>460</v>
      </c>
      <c r="J40107" t="s">
        <v>14</v>
      </c>
      <c r="K40107">
        <v>61</v>
      </c>
      <c r="L40107" t="s">
        <v>15</v>
      </c>
    </row>
    <row r="40108" spans="1:12">
      <c r="A40108" t="e">
        <f ca="1">E00251532134321</f>
        <v>#NAME?</v>
      </c>
      <c r="B40108">
        <v>497</v>
      </c>
      <c r="C40108" t="s">
        <v>141</v>
      </c>
      <c r="D40108" s="1">
        <v>42178</v>
      </c>
      <c r="F40108">
        <v>2</v>
      </c>
      <c r="G40108">
        <v>4019</v>
      </c>
      <c r="H40108" t="s">
        <v>26</v>
      </c>
      <c r="J40108" t="s">
        <v>14</v>
      </c>
      <c r="K40108">
        <v>64</v>
      </c>
      <c r="L40108" t="s">
        <v>15</v>
      </c>
    </row>
    <row r="40109" spans="1:12">
      <c r="A40109" t="e">
        <f ca="1">E00251532134321</f>
        <v>#NAME?</v>
      </c>
      <c r="B40109">
        <v>497</v>
      </c>
      <c r="C40109" t="s">
        <v>141</v>
      </c>
      <c r="D40109" s="1">
        <v>42265</v>
      </c>
      <c r="F40109">
        <v>3</v>
      </c>
      <c r="G40109">
        <v>4019</v>
      </c>
      <c r="H40109" t="s">
        <v>26</v>
      </c>
      <c r="J40109" t="s">
        <v>14</v>
      </c>
      <c r="K40109">
        <v>64</v>
      </c>
      <c r="L40109" t="s">
        <v>15</v>
      </c>
    </row>
    <row r="40110" spans="1:12">
      <c r="A40110" t="e">
        <f ca="1">E00251429215721</f>
        <v>#NAME?</v>
      </c>
      <c r="B40110">
        <v>276</v>
      </c>
      <c r="C40110" t="s">
        <v>122</v>
      </c>
      <c r="D40110" s="1">
        <v>41836</v>
      </c>
      <c r="F40110">
        <v>1</v>
      </c>
      <c r="G40110">
        <v>7862</v>
      </c>
      <c r="H40110" t="s">
        <v>27</v>
      </c>
      <c r="J40110" t="s">
        <v>14</v>
      </c>
      <c r="K40110">
        <v>58</v>
      </c>
      <c r="L40110" t="s">
        <v>22</v>
      </c>
    </row>
    <row r="40111" spans="1:12">
      <c r="A40111" t="e">
        <f ca="1">E00251619802021</f>
        <v>#NAME?</v>
      </c>
      <c r="B40111">
        <v>454</v>
      </c>
      <c r="C40111" t="s">
        <v>179</v>
      </c>
      <c r="D40111" s="1">
        <v>41039</v>
      </c>
      <c r="F40111">
        <v>1</v>
      </c>
      <c r="G40111">
        <v>725</v>
      </c>
      <c r="H40111" t="s">
        <v>1488</v>
      </c>
      <c r="J40111" t="s">
        <v>14</v>
      </c>
      <c r="K40111">
        <v>50</v>
      </c>
      <c r="L40111" t="s">
        <v>15</v>
      </c>
    </row>
    <row r="40112" spans="1:12">
      <c r="A40112" t="e">
        <f ca="1">E00251619802021</f>
        <v>#NAME?</v>
      </c>
      <c r="B40112">
        <v>454</v>
      </c>
      <c r="C40112" t="s">
        <v>179</v>
      </c>
      <c r="D40112" s="1">
        <v>41962</v>
      </c>
      <c r="F40112">
        <v>1</v>
      </c>
      <c r="G40112">
        <v>7291</v>
      </c>
      <c r="H40112" t="s">
        <v>163</v>
      </c>
      <c r="J40112" t="s">
        <v>14</v>
      </c>
      <c r="K40112">
        <v>53</v>
      </c>
      <c r="L40112" t="s">
        <v>15</v>
      </c>
    </row>
    <row r="40113" spans="1:12">
      <c r="A40113" t="e">
        <f ca="1">E00251716444121</f>
        <v>#NAME?</v>
      </c>
      <c r="B40113">
        <v>7208</v>
      </c>
      <c r="C40113" t="s">
        <v>625</v>
      </c>
      <c r="D40113" s="1">
        <v>43072</v>
      </c>
      <c r="F40113">
        <v>1</v>
      </c>
      <c r="G40113">
        <v>4019</v>
      </c>
      <c r="H40113" t="s">
        <v>26</v>
      </c>
      <c r="I40113" t="s">
        <v>148</v>
      </c>
      <c r="J40113" t="s">
        <v>57</v>
      </c>
      <c r="K40113">
        <v>58</v>
      </c>
      <c r="L40113" t="s">
        <v>15</v>
      </c>
    </row>
    <row r="40114" spans="1:12">
      <c r="A40114" t="e">
        <f ca="1">E00251429251821</f>
        <v>#NAME?</v>
      </c>
      <c r="B40114">
        <v>290</v>
      </c>
      <c r="C40114" t="s">
        <v>449</v>
      </c>
      <c r="D40114" s="1">
        <v>42797</v>
      </c>
      <c r="F40114">
        <v>1</v>
      </c>
      <c r="G40114">
        <v>30272</v>
      </c>
      <c r="H40114" t="s">
        <v>740</v>
      </c>
      <c r="J40114" t="s">
        <v>14</v>
      </c>
      <c r="K40114">
        <v>56</v>
      </c>
      <c r="L40114" t="s">
        <v>15</v>
      </c>
    </row>
    <row r="40115" spans="1:12">
      <c r="A40115" t="e">
        <f ca="1">E00251513734821</f>
        <v>#NAME?</v>
      </c>
      <c r="B40115">
        <v>703</v>
      </c>
      <c r="C40115" t="s">
        <v>305</v>
      </c>
      <c r="D40115" s="1">
        <v>42768</v>
      </c>
      <c r="F40115">
        <v>6</v>
      </c>
      <c r="G40115">
        <v>5699</v>
      </c>
      <c r="H40115" t="s">
        <v>329</v>
      </c>
      <c r="J40115" t="s">
        <v>14</v>
      </c>
      <c r="K40115">
        <v>51</v>
      </c>
      <c r="L40115" t="s">
        <v>15</v>
      </c>
    </row>
    <row r="40116" spans="1:12">
      <c r="A40116" t="e">
        <f ca="1">E00251513734821</f>
        <v>#NAME?</v>
      </c>
      <c r="B40116">
        <v>703</v>
      </c>
      <c r="C40116" t="s">
        <v>305</v>
      </c>
      <c r="D40116" s="1">
        <v>42933</v>
      </c>
      <c r="F40116">
        <v>3</v>
      </c>
      <c r="G40116">
        <v>7295</v>
      </c>
      <c r="H40116" t="s">
        <v>76</v>
      </c>
      <c r="J40116" t="s">
        <v>14</v>
      </c>
      <c r="K40116">
        <v>52</v>
      </c>
      <c r="L40116" t="s">
        <v>15</v>
      </c>
    </row>
    <row r="40117" spans="1:12">
      <c r="A40117" t="e">
        <f ca="1">E00251429317021</f>
        <v>#NAME?</v>
      </c>
      <c r="B40117">
        <v>272</v>
      </c>
      <c r="C40117" t="s">
        <v>174</v>
      </c>
      <c r="D40117" s="1">
        <v>41656</v>
      </c>
      <c r="E40117">
        <v>12</v>
      </c>
      <c r="F40117">
        <v>2</v>
      </c>
      <c r="G40117">
        <v>49120</v>
      </c>
      <c r="H40117" t="s">
        <v>168</v>
      </c>
      <c r="J40117" t="s">
        <v>34</v>
      </c>
      <c r="K40117">
        <v>51</v>
      </c>
      <c r="L40117" t="s">
        <v>15</v>
      </c>
    </row>
    <row r="40118" spans="1:12">
      <c r="A40118" t="e">
        <f ca="1">E00251514226921</f>
        <v>#NAME?</v>
      </c>
      <c r="B40118">
        <v>489</v>
      </c>
      <c r="C40118" t="s">
        <v>100</v>
      </c>
      <c r="D40118" s="1">
        <v>42464</v>
      </c>
      <c r="F40118">
        <v>1</v>
      </c>
      <c r="G40118">
        <v>95901</v>
      </c>
      <c r="H40118" t="s">
        <v>932</v>
      </c>
      <c r="J40118" t="s">
        <v>14</v>
      </c>
      <c r="K40118">
        <v>46</v>
      </c>
      <c r="L40118" t="s">
        <v>15</v>
      </c>
    </row>
    <row r="40119" spans="1:12">
      <c r="A40119" t="e">
        <f ca="1">E00251429251821</f>
        <v>#NAME?</v>
      </c>
      <c r="B40119">
        <v>290</v>
      </c>
      <c r="C40119" t="s">
        <v>449</v>
      </c>
      <c r="D40119" s="1">
        <v>42837</v>
      </c>
      <c r="F40119">
        <v>1</v>
      </c>
      <c r="G40119">
        <v>7175</v>
      </c>
      <c r="H40119" t="s">
        <v>689</v>
      </c>
      <c r="J40119" t="s">
        <v>14</v>
      </c>
      <c r="K40119">
        <v>57</v>
      </c>
      <c r="L40119" t="s">
        <v>15</v>
      </c>
    </row>
    <row r="40120" spans="1:12">
      <c r="A40120" t="e">
        <f ca="1">E00251429251821</f>
        <v>#NAME?</v>
      </c>
      <c r="B40120">
        <v>290</v>
      </c>
      <c r="C40120" t="s">
        <v>449</v>
      </c>
      <c r="D40120" s="1">
        <v>42929</v>
      </c>
      <c r="F40120">
        <v>2</v>
      </c>
      <c r="G40120">
        <v>2729</v>
      </c>
      <c r="H40120" t="s">
        <v>115</v>
      </c>
      <c r="J40120" t="s">
        <v>14</v>
      </c>
      <c r="K40120">
        <v>57</v>
      </c>
      <c r="L40120" t="s">
        <v>15</v>
      </c>
    </row>
    <row r="40121" spans="1:12">
      <c r="A40121" t="e">
        <f ca="1">E00251513734821</f>
        <v>#NAME?</v>
      </c>
      <c r="B40121">
        <v>703</v>
      </c>
      <c r="C40121" t="s">
        <v>305</v>
      </c>
      <c r="D40121" s="1">
        <v>43087</v>
      </c>
      <c r="F40121">
        <v>1</v>
      </c>
      <c r="G40121">
        <v>7295</v>
      </c>
      <c r="H40121" t="s">
        <v>76</v>
      </c>
      <c r="J40121" t="s">
        <v>14</v>
      </c>
      <c r="K40121">
        <v>52</v>
      </c>
      <c r="L40121" t="s">
        <v>15</v>
      </c>
    </row>
    <row r="40122" spans="1:12">
      <c r="A40122" t="e">
        <f ca="1">E00251513734821</f>
        <v>#NAME?</v>
      </c>
      <c r="B40122">
        <v>744</v>
      </c>
      <c r="C40122" t="s">
        <v>308</v>
      </c>
      <c r="D40122" s="1">
        <v>41865</v>
      </c>
      <c r="F40122">
        <v>1</v>
      </c>
      <c r="G40122">
        <v>84509</v>
      </c>
      <c r="H40122" t="s">
        <v>830</v>
      </c>
      <c r="I40122" t="s">
        <v>56</v>
      </c>
      <c r="J40122" t="s">
        <v>57</v>
      </c>
      <c r="K40122">
        <v>49</v>
      </c>
      <c r="L40122" t="s">
        <v>15</v>
      </c>
    </row>
    <row r="40123" spans="1:12">
      <c r="A40123" t="e">
        <f ca="1">E00251432267921</f>
        <v>#NAME?</v>
      </c>
      <c r="B40123">
        <v>454</v>
      </c>
      <c r="C40123" t="s">
        <v>179</v>
      </c>
      <c r="D40123" s="1">
        <v>42522</v>
      </c>
      <c r="F40123">
        <v>3</v>
      </c>
      <c r="G40123">
        <v>53290</v>
      </c>
      <c r="H40123" t="s">
        <v>1819</v>
      </c>
      <c r="J40123" t="s">
        <v>14</v>
      </c>
      <c r="K40123">
        <v>51</v>
      </c>
      <c r="L40123" t="s">
        <v>15</v>
      </c>
    </row>
    <row r="40124" spans="1:12">
      <c r="A40124" t="e">
        <f ca="1">E00251432267921</f>
        <v>#NAME?</v>
      </c>
      <c r="B40124">
        <v>459</v>
      </c>
      <c r="C40124" t="s">
        <v>187</v>
      </c>
      <c r="D40124" s="1">
        <v>43046</v>
      </c>
      <c r="F40124">
        <v>1</v>
      </c>
      <c r="G40124">
        <v>78659</v>
      </c>
      <c r="H40124" t="s">
        <v>46</v>
      </c>
      <c r="J40124" t="s">
        <v>14</v>
      </c>
      <c r="K40124">
        <v>52</v>
      </c>
      <c r="L40124" t="s">
        <v>22</v>
      </c>
    </row>
    <row r="40125" spans="1:12">
      <c r="A40125" t="e">
        <f ca="1">E00251510847621</f>
        <v>#NAME?</v>
      </c>
      <c r="B40125">
        <v>100</v>
      </c>
      <c r="C40125" t="s">
        <v>54</v>
      </c>
      <c r="D40125" s="1">
        <v>41939</v>
      </c>
      <c r="F40125">
        <v>2</v>
      </c>
      <c r="G40125">
        <v>6110</v>
      </c>
      <c r="H40125" t="s">
        <v>1392</v>
      </c>
      <c r="I40125" t="s">
        <v>56</v>
      </c>
      <c r="J40125" t="s">
        <v>57</v>
      </c>
      <c r="K40125">
        <v>58</v>
      </c>
      <c r="L40125" t="s">
        <v>15</v>
      </c>
    </row>
    <row r="40126" spans="1:12">
      <c r="A40126" t="e">
        <f ca="1">E00251429317021</f>
        <v>#NAME?</v>
      </c>
      <c r="B40126">
        <v>275</v>
      </c>
      <c r="C40126" t="s">
        <v>444</v>
      </c>
      <c r="D40126" s="1">
        <v>42320</v>
      </c>
      <c r="F40126">
        <v>2</v>
      </c>
      <c r="G40126">
        <v>496</v>
      </c>
      <c r="H40126" t="s">
        <v>190</v>
      </c>
      <c r="J40126" t="s">
        <v>14</v>
      </c>
      <c r="K40126">
        <v>53</v>
      </c>
      <c r="L40126" t="s">
        <v>15</v>
      </c>
    </row>
    <row r="40127" spans="1:12">
      <c r="A40127" t="e">
        <f ca="1">E00251429317021</f>
        <v>#NAME?</v>
      </c>
      <c r="B40127">
        <v>275</v>
      </c>
      <c r="C40127" t="s">
        <v>444</v>
      </c>
      <c r="D40127" s="1">
        <v>42955</v>
      </c>
      <c r="F40127">
        <v>1</v>
      </c>
      <c r="G40127">
        <v>496</v>
      </c>
      <c r="H40127" t="s">
        <v>190</v>
      </c>
      <c r="J40127" t="s">
        <v>14</v>
      </c>
      <c r="K40127">
        <v>55</v>
      </c>
      <c r="L40127" t="s">
        <v>15</v>
      </c>
    </row>
    <row r="40128" spans="1:12">
      <c r="A40128" t="e">
        <f ca="1">E00251429786121</f>
        <v>#NAME?</v>
      </c>
      <c r="B40128">
        <v>156</v>
      </c>
      <c r="C40128" t="s">
        <v>569</v>
      </c>
      <c r="D40128" s="1">
        <v>41697</v>
      </c>
      <c r="F40128">
        <v>1</v>
      </c>
      <c r="G40128">
        <v>42789</v>
      </c>
      <c r="H40128" t="s">
        <v>532</v>
      </c>
      <c r="J40128" t="s">
        <v>14</v>
      </c>
      <c r="K40128">
        <v>64</v>
      </c>
      <c r="L40128" t="s">
        <v>15</v>
      </c>
    </row>
    <row r="40129" spans="1:12">
      <c r="A40129" t="e">
        <f ca="1">E00251614219321</f>
        <v>#NAME?</v>
      </c>
      <c r="B40129">
        <v>151</v>
      </c>
      <c r="C40129" t="s">
        <v>381</v>
      </c>
      <c r="D40129" s="1">
        <v>41479</v>
      </c>
      <c r="F40129">
        <v>1</v>
      </c>
      <c r="G40129">
        <v>1101</v>
      </c>
      <c r="H40129" t="s">
        <v>220</v>
      </c>
      <c r="J40129" t="s">
        <v>14</v>
      </c>
      <c r="K40129">
        <v>41</v>
      </c>
      <c r="L40129" t="s">
        <v>15</v>
      </c>
    </row>
    <row r="40130" spans="1:12">
      <c r="A40130" t="e">
        <f ca="1">E00251513734821</f>
        <v>#NAME?</v>
      </c>
      <c r="B40130">
        <v>703</v>
      </c>
      <c r="C40130" t="s">
        <v>305</v>
      </c>
      <c r="D40130" s="1">
        <v>42831</v>
      </c>
      <c r="F40130">
        <v>5</v>
      </c>
      <c r="G40130">
        <v>2169</v>
      </c>
      <c r="H40130" t="s">
        <v>40</v>
      </c>
      <c r="J40130" t="s">
        <v>14</v>
      </c>
      <c r="K40130">
        <v>51</v>
      </c>
      <c r="L40130" t="s">
        <v>15</v>
      </c>
    </row>
    <row r="40131" spans="1:12">
      <c r="A40131" t="e">
        <f ca="1">E00251513734821</f>
        <v>#NAME?</v>
      </c>
      <c r="B40131">
        <v>703</v>
      </c>
      <c r="C40131" t="s">
        <v>305</v>
      </c>
      <c r="D40131" s="1">
        <v>42892</v>
      </c>
      <c r="F40131">
        <v>2</v>
      </c>
      <c r="G40131">
        <v>7295</v>
      </c>
      <c r="H40131" t="s">
        <v>76</v>
      </c>
      <c r="J40131" t="s">
        <v>14</v>
      </c>
      <c r="K40131">
        <v>51</v>
      </c>
      <c r="L40131" t="s">
        <v>15</v>
      </c>
    </row>
    <row r="40132" spans="1:12">
      <c r="A40132" t="e">
        <f ca="1">E00251513734821</f>
        <v>#NAME?</v>
      </c>
      <c r="B40132">
        <v>703</v>
      </c>
      <c r="C40132" t="s">
        <v>305</v>
      </c>
      <c r="D40132" s="1">
        <v>41697</v>
      </c>
      <c r="F40132">
        <v>4</v>
      </c>
      <c r="G40132">
        <v>3051</v>
      </c>
      <c r="H40132" t="s">
        <v>13</v>
      </c>
      <c r="J40132" t="s">
        <v>14</v>
      </c>
      <c r="K40132">
        <v>48</v>
      </c>
      <c r="L40132" t="s">
        <v>15</v>
      </c>
    </row>
    <row r="40133" spans="1:12">
      <c r="A40133" t="e">
        <f ca="1">E00251513734821</f>
        <v>#NAME?</v>
      </c>
      <c r="B40133">
        <v>703</v>
      </c>
      <c r="C40133" t="s">
        <v>305</v>
      </c>
      <c r="D40133" s="1">
        <v>42537</v>
      </c>
      <c r="F40133">
        <v>2</v>
      </c>
      <c r="G40133">
        <v>2449</v>
      </c>
      <c r="H40133" t="s">
        <v>53</v>
      </c>
      <c r="J40133" t="s">
        <v>14</v>
      </c>
      <c r="K40133">
        <v>51</v>
      </c>
      <c r="L40133" t="s">
        <v>15</v>
      </c>
    </row>
    <row r="40134" spans="1:12">
      <c r="A40134" t="e">
        <f ca="1">E00251514879521</f>
        <v>#NAME?</v>
      </c>
      <c r="B40134">
        <v>497</v>
      </c>
      <c r="C40134" t="s">
        <v>141</v>
      </c>
      <c r="D40134" s="1">
        <v>42895</v>
      </c>
      <c r="F40134">
        <v>1</v>
      </c>
      <c r="G40134">
        <v>30000</v>
      </c>
      <c r="H40134" t="s">
        <v>144</v>
      </c>
      <c r="J40134" t="s">
        <v>14</v>
      </c>
      <c r="K40134">
        <v>45</v>
      </c>
      <c r="L40134" t="s">
        <v>15</v>
      </c>
    </row>
    <row r="40135" spans="1:12">
      <c r="A40135" t="e">
        <f ca="1">E00251514879521</f>
        <v>#NAME?</v>
      </c>
      <c r="B40135">
        <v>497</v>
      </c>
      <c r="C40135" t="s">
        <v>141</v>
      </c>
      <c r="D40135" s="1">
        <v>42895</v>
      </c>
      <c r="F40135">
        <v>5</v>
      </c>
      <c r="G40135">
        <v>2720</v>
      </c>
      <c r="H40135" t="s">
        <v>65</v>
      </c>
      <c r="J40135" t="s">
        <v>14</v>
      </c>
      <c r="K40135">
        <v>45</v>
      </c>
      <c r="L40135" t="s">
        <v>15</v>
      </c>
    </row>
    <row r="40136" spans="1:12">
      <c r="A40136" t="e">
        <f ca="1">E00251510847621</f>
        <v>#NAME?</v>
      </c>
      <c r="B40136">
        <v>105</v>
      </c>
      <c r="C40136" t="s">
        <v>682</v>
      </c>
      <c r="D40136" s="1">
        <v>42684</v>
      </c>
      <c r="F40136">
        <v>1</v>
      </c>
      <c r="G40136">
        <v>7101</v>
      </c>
      <c r="H40136" t="s">
        <v>791</v>
      </c>
      <c r="J40136" t="s">
        <v>14</v>
      </c>
      <c r="K40136">
        <v>60</v>
      </c>
      <c r="L40136" t="s">
        <v>15</v>
      </c>
    </row>
    <row r="40137" spans="1:12">
      <c r="A40137" t="e">
        <f ca="1">E00251429317021</f>
        <v>#NAME?</v>
      </c>
      <c r="B40137">
        <v>275</v>
      </c>
      <c r="C40137" t="s">
        <v>444</v>
      </c>
      <c r="D40137" s="1">
        <v>42968</v>
      </c>
      <c r="F40137">
        <v>1</v>
      </c>
      <c r="G40137">
        <v>496</v>
      </c>
      <c r="H40137" t="s">
        <v>190</v>
      </c>
      <c r="J40137" t="s">
        <v>14</v>
      </c>
      <c r="K40137">
        <v>55</v>
      </c>
      <c r="L40137" t="s">
        <v>15</v>
      </c>
    </row>
    <row r="40138" spans="1:12">
      <c r="A40138" t="e">
        <f ca="1">E00251514723521</f>
        <v>#NAME?</v>
      </c>
      <c r="B40138">
        <v>500</v>
      </c>
      <c r="C40138" t="s">
        <v>161</v>
      </c>
      <c r="D40138" s="1">
        <v>42394</v>
      </c>
      <c r="F40138">
        <v>2</v>
      </c>
      <c r="G40138">
        <v>2449</v>
      </c>
      <c r="H40138" t="s">
        <v>53</v>
      </c>
      <c r="J40138" t="s">
        <v>14</v>
      </c>
      <c r="K40138">
        <v>45</v>
      </c>
      <c r="L40138" t="s">
        <v>15</v>
      </c>
    </row>
    <row r="40139" spans="1:12">
      <c r="A40139" t="e">
        <f ca="1">E00251616256121</f>
        <v>#NAME?</v>
      </c>
      <c r="B40139">
        <v>103</v>
      </c>
      <c r="C40139" t="s">
        <v>775</v>
      </c>
      <c r="D40139" s="1">
        <v>40977</v>
      </c>
      <c r="F40139">
        <v>1</v>
      </c>
      <c r="G40139">
        <v>49390</v>
      </c>
      <c r="H40139" t="s">
        <v>59</v>
      </c>
      <c r="J40139" t="s">
        <v>14</v>
      </c>
      <c r="K40139">
        <v>54</v>
      </c>
      <c r="L40139" t="s">
        <v>15</v>
      </c>
    </row>
    <row r="40140" spans="1:12">
      <c r="A40140" t="e">
        <f ca="1">E00251616256121</f>
        <v>#NAME?</v>
      </c>
      <c r="B40140">
        <v>103</v>
      </c>
      <c r="C40140" t="s">
        <v>775</v>
      </c>
      <c r="D40140" s="1">
        <v>40984</v>
      </c>
      <c r="F40140">
        <v>1</v>
      </c>
      <c r="G40140">
        <v>49390</v>
      </c>
      <c r="H40140" t="s">
        <v>59</v>
      </c>
      <c r="J40140" t="s">
        <v>14</v>
      </c>
      <c r="K40140">
        <v>54</v>
      </c>
      <c r="L40140" t="s">
        <v>15</v>
      </c>
    </row>
    <row r="40141" spans="1:12">
      <c r="A40141" t="e">
        <f ca="1">E00251429152221</f>
        <v>#NAME?</v>
      </c>
      <c r="B40141">
        <v>285</v>
      </c>
      <c r="C40141" t="s">
        <v>117</v>
      </c>
      <c r="D40141" s="1">
        <v>42380</v>
      </c>
      <c r="F40141">
        <v>1</v>
      </c>
      <c r="G40141">
        <v>71940</v>
      </c>
      <c r="H40141" t="s">
        <v>135</v>
      </c>
      <c r="J40141" t="s">
        <v>14</v>
      </c>
      <c r="K40141">
        <v>56</v>
      </c>
      <c r="L40141" t="s">
        <v>15</v>
      </c>
    </row>
    <row r="40142" spans="1:12">
      <c r="A40142" t="e">
        <f ca="1">E00251513734821</f>
        <v>#NAME?</v>
      </c>
      <c r="B40142">
        <v>703</v>
      </c>
      <c r="C40142" t="s">
        <v>305</v>
      </c>
      <c r="D40142" s="1">
        <v>42831</v>
      </c>
      <c r="F40142">
        <v>2</v>
      </c>
      <c r="G40142">
        <v>2449</v>
      </c>
      <c r="H40142" t="s">
        <v>53</v>
      </c>
      <c r="J40142" t="s">
        <v>14</v>
      </c>
      <c r="K40142">
        <v>51</v>
      </c>
      <c r="L40142" t="s">
        <v>15</v>
      </c>
    </row>
    <row r="40143" spans="1:12">
      <c r="A40143" t="e">
        <f ca="1">E00251513734821</f>
        <v>#NAME?</v>
      </c>
      <c r="B40143">
        <v>703</v>
      </c>
      <c r="C40143" t="s">
        <v>305</v>
      </c>
      <c r="D40143" s="1">
        <v>42937</v>
      </c>
      <c r="F40143">
        <v>5</v>
      </c>
      <c r="G40143">
        <v>3051</v>
      </c>
      <c r="H40143" t="s">
        <v>13</v>
      </c>
      <c r="J40143" t="s">
        <v>14</v>
      </c>
      <c r="K40143">
        <v>52</v>
      </c>
      <c r="L40143" t="s">
        <v>15</v>
      </c>
    </row>
    <row r="40144" spans="1:12">
      <c r="A40144" t="e">
        <f ca="1">E00251510847621</f>
        <v>#NAME?</v>
      </c>
      <c r="B40144">
        <v>105</v>
      </c>
      <c r="C40144" t="s">
        <v>682</v>
      </c>
      <c r="D40144" s="1">
        <v>43045</v>
      </c>
      <c r="F40144">
        <v>1</v>
      </c>
      <c r="G40144">
        <v>7101</v>
      </c>
      <c r="H40144" t="s">
        <v>791</v>
      </c>
      <c r="J40144" t="s">
        <v>14</v>
      </c>
      <c r="K40144">
        <v>61</v>
      </c>
      <c r="L40144" t="s">
        <v>15</v>
      </c>
    </row>
    <row r="40145" spans="1:12">
      <c r="A40145" t="e">
        <f ca="1">E00251616256121</f>
        <v>#NAME?</v>
      </c>
      <c r="B40145">
        <v>129</v>
      </c>
      <c r="C40145" t="s">
        <v>871</v>
      </c>
      <c r="D40145" s="1">
        <v>41621</v>
      </c>
      <c r="F40145">
        <v>2</v>
      </c>
      <c r="G40145">
        <v>49390</v>
      </c>
      <c r="H40145" t="s">
        <v>59</v>
      </c>
      <c r="J40145" t="s">
        <v>14</v>
      </c>
      <c r="K40145">
        <v>56</v>
      </c>
      <c r="L40145" t="s">
        <v>15</v>
      </c>
    </row>
    <row r="40146" spans="1:12">
      <c r="A40146" t="e">
        <f ca="1">E00251616256121</f>
        <v>#NAME?</v>
      </c>
      <c r="B40146">
        <v>491</v>
      </c>
      <c r="C40146" t="s">
        <v>567</v>
      </c>
      <c r="D40146" s="1">
        <v>41696</v>
      </c>
      <c r="F40146">
        <v>3</v>
      </c>
      <c r="G40146">
        <v>2729</v>
      </c>
      <c r="H40146" t="s">
        <v>115</v>
      </c>
      <c r="J40146" t="s">
        <v>14</v>
      </c>
      <c r="K40146">
        <v>56</v>
      </c>
      <c r="L40146" t="s">
        <v>15</v>
      </c>
    </row>
    <row r="40147" spans="1:12">
      <c r="A40147" t="e">
        <f ca="1">E00251427218921</f>
        <v>#NAME?</v>
      </c>
      <c r="B40147">
        <v>10</v>
      </c>
      <c r="C40147" t="s">
        <v>18</v>
      </c>
      <c r="D40147" s="1">
        <v>42685</v>
      </c>
      <c r="F40147">
        <v>2</v>
      </c>
      <c r="G40147">
        <v>1739</v>
      </c>
      <c r="H40147" t="s">
        <v>110</v>
      </c>
      <c r="J40147" t="s">
        <v>14</v>
      </c>
      <c r="K40147">
        <v>55</v>
      </c>
      <c r="L40147" t="s">
        <v>15</v>
      </c>
    </row>
    <row r="40148" spans="1:12">
      <c r="A40148" t="e">
        <f ca="1">E00251533607221</f>
        <v>#NAME?</v>
      </c>
      <c r="B40148">
        <v>122</v>
      </c>
      <c r="C40148" t="s">
        <v>522</v>
      </c>
      <c r="D40148" s="1">
        <v>42069</v>
      </c>
      <c r="F40148">
        <v>1</v>
      </c>
      <c r="G40148">
        <v>7242</v>
      </c>
      <c r="H40148" t="s">
        <v>93</v>
      </c>
      <c r="J40148" t="s">
        <v>14</v>
      </c>
      <c r="K40148">
        <v>45</v>
      </c>
      <c r="L40148" t="s">
        <v>15</v>
      </c>
    </row>
    <row r="40149" spans="1:12">
      <c r="A40149" t="e">
        <f ca="1">E00251432216821</f>
        <v>#NAME?</v>
      </c>
      <c r="B40149">
        <v>6046</v>
      </c>
      <c r="C40149" t="s">
        <v>98</v>
      </c>
      <c r="D40149" s="1">
        <v>42980</v>
      </c>
      <c r="F40149">
        <v>1</v>
      </c>
      <c r="G40149">
        <v>52460</v>
      </c>
      <c r="H40149" t="s">
        <v>631</v>
      </c>
      <c r="I40149" t="s">
        <v>56</v>
      </c>
      <c r="J40149" t="s">
        <v>57</v>
      </c>
      <c r="K40149">
        <v>47</v>
      </c>
      <c r="L40149" t="s">
        <v>15</v>
      </c>
    </row>
    <row r="40150" spans="1:12">
      <c r="A40150" t="e">
        <f ca="1">E00251514878421</f>
        <v>#NAME?</v>
      </c>
      <c r="B40150">
        <v>6156</v>
      </c>
      <c r="C40150" t="s">
        <v>352</v>
      </c>
      <c r="D40150" s="1">
        <v>41698</v>
      </c>
      <c r="F40150">
        <v>2</v>
      </c>
      <c r="G40150">
        <v>7872</v>
      </c>
      <c r="H40150" t="s">
        <v>458</v>
      </c>
      <c r="J40150" t="s">
        <v>14</v>
      </c>
      <c r="K40150">
        <v>56</v>
      </c>
      <c r="L40150" t="s">
        <v>22</v>
      </c>
    </row>
    <row r="40151" spans="1:12">
      <c r="A40151" t="e">
        <f ca="1">E00251432267921</f>
        <v>#NAME?</v>
      </c>
      <c r="B40151">
        <v>454</v>
      </c>
      <c r="C40151" t="s">
        <v>179</v>
      </c>
      <c r="D40151" s="1">
        <v>42305</v>
      </c>
      <c r="F40151">
        <v>1</v>
      </c>
      <c r="G40151">
        <v>52100</v>
      </c>
      <c r="H40151" t="s">
        <v>516</v>
      </c>
      <c r="J40151" t="s">
        <v>14</v>
      </c>
      <c r="K40151">
        <v>50</v>
      </c>
      <c r="L40151" t="s">
        <v>15</v>
      </c>
    </row>
    <row r="40152" spans="1:12">
      <c r="A40152" t="e">
        <f ca="1">E00251427218921</f>
        <v>#NAME?</v>
      </c>
      <c r="B40152">
        <v>10</v>
      </c>
      <c r="C40152" t="s">
        <v>18</v>
      </c>
      <c r="D40152" s="1">
        <v>41929</v>
      </c>
      <c r="F40152">
        <v>3</v>
      </c>
      <c r="G40152">
        <v>7811</v>
      </c>
      <c r="H40152" t="s">
        <v>878</v>
      </c>
      <c r="J40152" t="s">
        <v>14</v>
      </c>
      <c r="K40152">
        <v>53</v>
      </c>
      <c r="L40152" t="s">
        <v>22</v>
      </c>
    </row>
    <row r="40153" spans="1:12">
      <c r="A40153" t="e">
        <f ca="1">E00251510189121</f>
        <v>#NAME?</v>
      </c>
      <c r="B40153">
        <v>164</v>
      </c>
      <c r="C40153" t="s">
        <v>792</v>
      </c>
      <c r="D40153" s="1">
        <v>42751</v>
      </c>
      <c r="F40153">
        <v>3</v>
      </c>
      <c r="G40153">
        <v>7295</v>
      </c>
      <c r="H40153" t="s">
        <v>76</v>
      </c>
      <c r="J40153" t="s">
        <v>14</v>
      </c>
      <c r="K40153">
        <v>53</v>
      </c>
      <c r="L40153" t="s">
        <v>15</v>
      </c>
    </row>
    <row r="40154" spans="1:12">
      <c r="A40154" t="e">
        <f ca="1">E00251514212821</f>
        <v>#NAME?</v>
      </c>
      <c r="B40154">
        <v>2863</v>
      </c>
      <c r="C40154" t="s">
        <v>701</v>
      </c>
      <c r="D40154" s="1">
        <v>42310</v>
      </c>
      <c r="F40154">
        <v>1</v>
      </c>
      <c r="G40154">
        <v>477</v>
      </c>
      <c r="H40154" t="s">
        <v>615</v>
      </c>
      <c r="J40154" t="s">
        <v>14</v>
      </c>
      <c r="K40154">
        <v>58</v>
      </c>
      <c r="L40154" t="s">
        <v>15</v>
      </c>
    </row>
    <row r="40155" spans="1:12">
      <c r="A40155" t="e">
        <f ca="1">E00251432194221</f>
        <v>#NAME?</v>
      </c>
      <c r="B40155">
        <v>488</v>
      </c>
      <c r="C40155" t="s">
        <v>401</v>
      </c>
      <c r="D40155" s="1">
        <v>42585</v>
      </c>
      <c r="F40155">
        <v>4</v>
      </c>
      <c r="G40155">
        <v>4019</v>
      </c>
      <c r="H40155" t="s">
        <v>26</v>
      </c>
      <c r="J40155" t="s">
        <v>14</v>
      </c>
      <c r="K40155">
        <v>45</v>
      </c>
      <c r="L40155" t="s">
        <v>15</v>
      </c>
    </row>
    <row r="40156" spans="1:12">
      <c r="A40156" t="e">
        <f ca="1">E00251429284421</f>
        <v>#NAME?</v>
      </c>
      <c r="B40156">
        <v>292</v>
      </c>
      <c r="C40156" t="s">
        <v>467</v>
      </c>
      <c r="D40156" s="1">
        <v>41445</v>
      </c>
      <c r="F40156">
        <v>1</v>
      </c>
      <c r="G40156">
        <v>7243</v>
      </c>
      <c r="H40156" t="s">
        <v>42</v>
      </c>
      <c r="J40156" t="s">
        <v>14</v>
      </c>
      <c r="K40156">
        <v>57</v>
      </c>
      <c r="L40156" t="s">
        <v>15</v>
      </c>
    </row>
    <row r="40157" spans="1:12">
      <c r="A40157" t="e">
        <f ca="1">E00251619053521</f>
        <v>#NAME?</v>
      </c>
      <c r="B40157">
        <v>109</v>
      </c>
      <c r="C40157" t="s">
        <v>480</v>
      </c>
      <c r="D40157" s="1">
        <v>42797</v>
      </c>
      <c r="F40157">
        <v>2</v>
      </c>
      <c r="G40157">
        <v>78079</v>
      </c>
      <c r="H40157" t="s">
        <v>49</v>
      </c>
      <c r="J40157" t="s">
        <v>14</v>
      </c>
      <c r="K40157">
        <v>46</v>
      </c>
      <c r="L40157" t="s">
        <v>22</v>
      </c>
    </row>
    <row r="40158" spans="1:12">
      <c r="A40158" t="e">
        <f ca="1">E00251532351021</f>
        <v>#NAME?</v>
      </c>
      <c r="B40158">
        <v>490</v>
      </c>
      <c r="C40158" t="s">
        <v>158</v>
      </c>
      <c r="D40158" s="1">
        <v>42422</v>
      </c>
      <c r="F40158">
        <v>3</v>
      </c>
      <c r="G40158">
        <v>4019</v>
      </c>
      <c r="H40158" t="s">
        <v>26</v>
      </c>
      <c r="J40158" t="s">
        <v>14</v>
      </c>
      <c r="K40158">
        <v>57</v>
      </c>
      <c r="L40158" t="s">
        <v>15</v>
      </c>
    </row>
    <row r="40159" spans="1:12">
      <c r="A40159" t="e">
        <f ca="1">E00251432267921</f>
        <v>#NAME?</v>
      </c>
      <c r="B40159">
        <v>454</v>
      </c>
      <c r="C40159" t="s">
        <v>179</v>
      </c>
      <c r="D40159" s="1">
        <v>42305</v>
      </c>
      <c r="F40159">
        <v>2</v>
      </c>
      <c r="G40159">
        <v>25000</v>
      </c>
      <c r="H40159" t="s">
        <v>178</v>
      </c>
      <c r="J40159" t="s">
        <v>14</v>
      </c>
      <c r="K40159">
        <v>50</v>
      </c>
      <c r="L40159" t="s">
        <v>15</v>
      </c>
    </row>
    <row r="40160" spans="1:12">
      <c r="A40160" t="e">
        <f ca="1">E00251532351021</f>
        <v>#NAME?</v>
      </c>
      <c r="B40160">
        <v>6046</v>
      </c>
      <c r="C40160" t="s">
        <v>98</v>
      </c>
      <c r="D40160" s="1">
        <v>41901</v>
      </c>
      <c r="F40160">
        <v>1</v>
      </c>
      <c r="G40160">
        <v>78630</v>
      </c>
      <c r="H40160" t="s">
        <v>1598</v>
      </c>
      <c r="I40160" t="s">
        <v>56</v>
      </c>
      <c r="J40160" t="s">
        <v>57</v>
      </c>
      <c r="K40160">
        <v>56</v>
      </c>
      <c r="L40160" t="s">
        <v>22</v>
      </c>
    </row>
    <row r="40161" spans="1:12">
      <c r="A40161" t="e">
        <f ca="1">E00251532351021</f>
        <v>#NAME?</v>
      </c>
      <c r="B40161">
        <v>7111</v>
      </c>
      <c r="C40161" t="s">
        <v>496</v>
      </c>
      <c r="D40161" s="1">
        <v>41713</v>
      </c>
      <c r="F40161">
        <v>2</v>
      </c>
      <c r="G40161">
        <v>4019</v>
      </c>
      <c r="H40161" t="s">
        <v>26</v>
      </c>
      <c r="I40161" t="s">
        <v>148</v>
      </c>
      <c r="J40161" t="s">
        <v>57</v>
      </c>
      <c r="K40161">
        <v>55</v>
      </c>
      <c r="L40161" t="s">
        <v>15</v>
      </c>
    </row>
    <row r="40162" spans="1:12">
      <c r="A40162" t="e">
        <f ca="1">E00251619053521</f>
        <v>#NAME?</v>
      </c>
      <c r="B40162">
        <v>109</v>
      </c>
      <c r="C40162" t="s">
        <v>480</v>
      </c>
      <c r="D40162" s="1">
        <v>42333</v>
      </c>
      <c r="F40162">
        <v>1</v>
      </c>
      <c r="G40162">
        <v>5990</v>
      </c>
      <c r="H40162" t="s">
        <v>60</v>
      </c>
      <c r="J40162" t="s">
        <v>14</v>
      </c>
      <c r="K40162">
        <v>44</v>
      </c>
      <c r="L40162" t="s">
        <v>15</v>
      </c>
    </row>
    <row r="40163" spans="1:12">
      <c r="A40163" t="e">
        <f ca="1">E00251429284421</f>
        <v>#NAME?</v>
      </c>
      <c r="B40163">
        <v>292</v>
      </c>
      <c r="C40163" t="s">
        <v>467</v>
      </c>
      <c r="D40163" s="1">
        <v>41670</v>
      </c>
      <c r="F40163">
        <v>4</v>
      </c>
      <c r="G40163">
        <v>70400</v>
      </c>
      <c r="H40163" t="s">
        <v>536</v>
      </c>
      <c r="J40163" t="s">
        <v>14</v>
      </c>
      <c r="K40163">
        <v>58</v>
      </c>
      <c r="L40163" t="s">
        <v>15</v>
      </c>
    </row>
    <row r="40164" spans="1:12">
      <c r="A40164" t="e">
        <f ca="1">E00251524957221</f>
        <v>#NAME?</v>
      </c>
      <c r="B40164">
        <v>455</v>
      </c>
      <c r="C40164" t="s">
        <v>312</v>
      </c>
      <c r="D40164" s="1">
        <v>41446</v>
      </c>
      <c r="F40164">
        <v>1</v>
      </c>
      <c r="G40164">
        <v>3502</v>
      </c>
      <c r="H40164" t="s">
        <v>885</v>
      </c>
      <c r="J40164" t="s">
        <v>14</v>
      </c>
      <c r="K40164">
        <v>53</v>
      </c>
      <c r="L40164" t="s">
        <v>15</v>
      </c>
    </row>
    <row r="40165" spans="1:12">
      <c r="A40165" t="e">
        <f ca="1">E00251524957221</f>
        <v>#NAME?</v>
      </c>
      <c r="B40165">
        <v>455</v>
      </c>
      <c r="C40165" t="s">
        <v>312</v>
      </c>
      <c r="D40165" s="1">
        <v>41551</v>
      </c>
      <c r="F40165">
        <v>1</v>
      </c>
      <c r="G40165">
        <v>3502</v>
      </c>
      <c r="H40165" t="s">
        <v>885</v>
      </c>
      <c r="J40165" t="s">
        <v>14</v>
      </c>
      <c r="K40165">
        <v>54</v>
      </c>
      <c r="L40165" t="s">
        <v>15</v>
      </c>
    </row>
    <row r="40166" spans="1:12">
      <c r="A40166" t="e">
        <f ca="1">E00251429755421</f>
        <v>#NAME?</v>
      </c>
      <c r="B40166">
        <v>160</v>
      </c>
      <c r="C40166" t="s">
        <v>278</v>
      </c>
      <c r="D40166" s="1">
        <v>41052</v>
      </c>
      <c r="F40166">
        <v>2</v>
      </c>
      <c r="G40166">
        <v>7869</v>
      </c>
      <c r="H40166" t="s">
        <v>470</v>
      </c>
      <c r="J40166" t="s">
        <v>14</v>
      </c>
      <c r="K40166">
        <v>60</v>
      </c>
      <c r="L40166" t="s">
        <v>22</v>
      </c>
    </row>
    <row r="40167" spans="1:12">
      <c r="A40167" t="e">
        <f ca="1">E00251429314921</f>
        <v>#NAME?</v>
      </c>
      <c r="B40167">
        <v>4055</v>
      </c>
      <c r="C40167" t="s">
        <v>51</v>
      </c>
      <c r="D40167" s="1">
        <v>42478</v>
      </c>
      <c r="F40167">
        <v>1</v>
      </c>
      <c r="G40167">
        <v>8798</v>
      </c>
      <c r="H40167" t="s">
        <v>314</v>
      </c>
      <c r="J40167" t="s">
        <v>14</v>
      </c>
      <c r="K40167">
        <v>50</v>
      </c>
      <c r="L40167" t="s">
        <v>15</v>
      </c>
    </row>
    <row r="40168" spans="1:12">
      <c r="A40168" t="e">
        <f ca="1">E00251619053521</f>
        <v>#NAME?</v>
      </c>
      <c r="B40168">
        <v>109</v>
      </c>
      <c r="C40168" t="s">
        <v>480</v>
      </c>
      <c r="D40168" s="1">
        <v>41745</v>
      </c>
      <c r="F40168">
        <v>1</v>
      </c>
      <c r="G40168">
        <v>7862</v>
      </c>
      <c r="H40168" t="s">
        <v>27</v>
      </c>
      <c r="J40168" t="s">
        <v>14</v>
      </c>
      <c r="K40168">
        <v>43</v>
      </c>
      <c r="L40168" t="s">
        <v>22</v>
      </c>
    </row>
    <row r="40169" spans="1:12">
      <c r="A40169" t="e">
        <f ca="1">E00251514285421</f>
        <v>#NAME?</v>
      </c>
      <c r="B40169">
        <v>488</v>
      </c>
      <c r="C40169" t="s">
        <v>401</v>
      </c>
      <c r="D40169" s="1">
        <v>43063</v>
      </c>
      <c r="F40169">
        <v>1</v>
      </c>
      <c r="G40169">
        <v>27800</v>
      </c>
      <c r="H40169" t="s">
        <v>145</v>
      </c>
      <c r="J40169" t="s">
        <v>14</v>
      </c>
      <c r="K40169">
        <v>55</v>
      </c>
      <c r="L40169" t="s">
        <v>15</v>
      </c>
    </row>
    <row r="40170" spans="1:12">
      <c r="A40170" t="e">
        <f ca="1">E00251532134321</f>
        <v>#NAME?</v>
      </c>
      <c r="B40170">
        <v>497</v>
      </c>
      <c r="C40170" t="s">
        <v>141</v>
      </c>
      <c r="D40170" s="1">
        <v>42265</v>
      </c>
      <c r="F40170">
        <v>2</v>
      </c>
      <c r="G40170">
        <v>2721</v>
      </c>
      <c r="H40170" t="s">
        <v>465</v>
      </c>
      <c r="J40170" t="s">
        <v>14</v>
      </c>
      <c r="K40170">
        <v>64</v>
      </c>
      <c r="L40170" t="s">
        <v>15</v>
      </c>
    </row>
    <row r="40171" spans="1:12">
      <c r="A40171" t="e">
        <f ca="1">E00251429314921</f>
        <v>#NAME?</v>
      </c>
      <c r="B40171">
        <v>4055</v>
      </c>
      <c r="C40171" t="s">
        <v>51</v>
      </c>
      <c r="D40171" s="1">
        <v>41085</v>
      </c>
      <c r="F40171">
        <v>1</v>
      </c>
      <c r="G40171">
        <v>29690</v>
      </c>
      <c r="H40171" t="s">
        <v>52</v>
      </c>
      <c r="J40171" t="s">
        <v>14</v>
      </c>
      <c r="K40171">
        <v>46</v>
      </c>
      <c r="L40171" t="s">
        <v>15</v>
      </c>
    </row>
    <row r="40172" spans="1:12">
      <c r="A40172" t="e">
        <f ca="1">E00251514283421</f>
        <v>#NAME?</v>
      </c>
      <c r="B40172">
        <v>446</v>
      </c>
      <c r="C40172" t="s">
        <v>94</v>
      </c>
      <c r="D40172" s="1">
        <v>42774</v>
      </c>
      <c r="F40172">
        <v>2</v>
      </c>
      <c r="G40172">
        <v>5997</v>
      </c>
      <c r="H40172" t="s">
        <v>374</v>
      </c>
      <c r="J40172" t="s">
        <v>14</v>
      </c>
      <c r="K40172">
        <v>58</v>
      </c>
      <c r="L40172" t="s">
        <v>15</v>
      </c>
    </row>
    <row r="40173" spans="1:12">
      <c r="A40173" t="e">
        <f ca="1">E00251529585321</f>
        <v>#NAME?</v>
      </c>
      <c r="B40173">
        <v>192</v>
      </c>
      <c r="C40173" t="s">
        <v>321</v>
      </c>
      <c r="D40173" s="1">
        <v>42450</v>
      </c>
      <c r="F40173">
        <v>1</v>
      </c>
      <c r="G40173">
        <v>6929</v>
      </c>
      <c r="H40173" t="s">
        <v>36</v>
      </c>
      <c r="J40173" t="s">
        <v>14</v>
      </c>
      <c r="K40173">
        <v>51</v>
      </c>
      <c r="L40173" t="s">
        <v>15</v>
      </c>
    </row>
    <row r="40174" spans="1:12">
      <c r="A40174" t="e">
        <f ca="1">E00251429317021</f>
        <v>#NAME?</v>
      </c>
      <c r="B40174">
        <v>275</v>
      </c>
      <c r="C40174" t="s">
        <v>444</v>
      </c>
      <c r="D40174" s="1">
        <v>41641</v>
      </c>
      <c r="F40174">
        <v>2</v>
      </c>
      <c r="G40174">
        <v>496</v>
      </c>
      <c r="H40174" t="s">
        <v>190</v>
      </c>
      <c r="J40174" t="s">
        <v>14</v>
      </c>
      <c r="K40174">
        <v>51</v>
      </c>
      <c r="L40174" t="s">
        <v>15</v>
      </c>
    </row>
    <row r="40175" spans="1:12">
      <c r="A40175" t="e">
        <f ca="1">E00251429755421</f>
        <v>#NAME?</v>
      </c>
      <c r="B40175">
        <v>160</v>
      </c>
      <c r="C40175" t="s">
        <v>278</v>
      </c>
      <c r="D40175" s="1">
        <v>42045</v>
      </c>
      <c r="F40175">
        <v>1</v>
      </c>
      <c r="G40175">
        <v>71940</v>
      </c>
      <c r="H40175" t="s">
        <v>135</v>
      </c>
      <c r="J40175" t="s">
        <v>14</v>
      </c>
      <c r="K40175">
        <v>63</v>
      </c>
      <c r="L40175" t="s">
        <v>15</v>
      </c>
    </row>
    <row r="40176" spans="1:12">
      <c r="A40176" t="e">
        <f ca="1">E00251514247321</f>
        <v>#NAME?</v>
      </c>
      <c r="B40176">
        <v>448</v>
      </c>
      <c r="C40176" t="s">
        <v>112</v>
      </c>
      <c r="D40176" s="1">
        <v>41926</v>
      </c>
      <c r="F40176">
        <v>1</v>
      </c>
      <c r="G40176">
        <v>490</v>
      </c>
      <c r="H40176" t="s">
        <v>203</v>
      </c>
      <c r="J40176" t="s">
        <v>14</v>
      </c>
      <c r="K40176">
        <v>61</v>
      </c>
      <c r="L40176" t="s">
        <v>15</v>
      </c>
    </row>
    <row r="40177" spans="1:12">
      <c r="A40177" t="e">
        <f ca="1">E00251532351021</f>
        <v>#NAME?</v>
      </c>
      <c r="B40177">
        <v>490</v>
      </c>
      <c r="C40177" t="s">
        <v>158</v>
      </c>
      <c r="D40177" s="1">
        <v>41711</v>
      </c>
      <c r="F40177">
        <v>1</v>
      </c>
      <c r="G40177">
        <v>7243</v>
      </c>
      <c r="H40177" t="s">
        <v>42</v>
      </c>
      <c r="J40177" t="s">
        <v>14</v>
      </c>
      <c r="K40177">
        <v>55</v>
      </c>
      <c r="L40177" t="s">
        <v>15</v>
      </c>
    </row>
    <row r="40178" spans="1:12">
      <c r="A40178" t="e">
        <f ca="1">E00251532351021</f>
        <v>#NAME?</v>
      </c>
      <c r="B40178">
        <v>490</v>
      </c>
      <c r="C40178" t="s">
        <v>158</v>
      </c>
      <c r="D40178" s="1">
        <v>42248</v>
      </c>
      <c r="F40178">
        <v>2</v>
      </c>
      <c r="G40178">
        <v>549</v>
      </c>
      <c r="H40178" t="s">
        <v>425</v>
      </c>
      <c r="J40178" t="s">
        <v>14</v>
      </c>
      <c r="K40178">
        <v>57</v>
      </c>
      <c r="L40178" t="s">
        <v>15</v>
      </c>
    </row>
    <row r="40179" spans="1:12">
      <c r="A40179" t="e">
        <f ca="1">E00251532351021</f>
        <v>#NAME?</v>
      </c>
      <c r="B40179">
        <v>490</v>
      </c>
      <c r="C40179" t="s">
        <v>158</v>
      </c>
      <c r="D40179" s="1">
        <v>42394</v>
      </c>
      <c r="F40179">
        <v>1</v>
      </c>
      <c r="G40179">
        <v>7243</v>
      </c>
      <c r="H40179" t="s">
        <v>42</v>
      </c>
      <c r="J40179" t="s">
        <v>14</v>
      </c>
      <c r="K40179">
        <v>57</v>
      </c>
      <c r="L40179" t="s">
        <v>15</v>
      </c>
    </row>
    <row r="40180" spans="1:12">
      <c r="A40180" t="e">
        <f ca="1">E00251432267921</f>
        <v>#NAME?</v>
      </c>
      <c r="B40180">
        <v>459</v>
      </c>
      <c r="C40180" t="s">
        <v>187</v>
      </c>
      <c r="D40180" s="1">
        <v>42135</v>
      </c>
      <c r="F40180">
        <v>1</v>
      </c>
      <c r="G40180">
        <v>25000</v>
      </c>
      <c r="H40180" t="s">
        <v>178</v>
      </c>
      <c r="J40180" t="s">
        <v>14</v>
      </c>
      <c r="K40180">
        <v>50</v>
      </c>
      <c r="L40180" t="s">
        <v>15</v>
      </c>
    </row>
    <row r="40181" spans="1:12">
      <c r="A40181" t="e">
        <f ca="1">E00251533607221</f>
        <v>#NAME?</v>
      </c>
      <c r="B40181">
        <v>121</v>
      </c>
      <c r="C40181" t="s">
        <v>698</v>
      </c>
      <c r="D40181" s="1">
        <v>41099</v>
      </c>
      <c r="F40181">
        <v>1</v>
      </c>
      <c r="G40181">
        <v>7243</v>
      </c>
      <c r="H40181" t="s">
        <v>42</v>
      </c>
      <c r="J40181" t="s">
        <v>14</v>
      </c>
      <c r="K40181">
        <v>43</v>
      </c>
      <c r="L40181" t="s">
        <v>15</v>
      </c>
    </row>
    <row r="40182" spans="1:12">
      <c r="A40182" t="e">
        <f ca="1">E00251510664921</f>
        <v>#NAME?</v>
      </c>
      <c r="B40182">
        <v>164</v>
      </c>
      <c r="C40182" t="s">
        <v>792</v>
      </c>
      <c r="D40182" s="1">
        <v>41698</v>
      </c>
      <c r="F40182">
        <v>2</v>
      </c>
      <c r="G40182">
        <v>7279</v>
      </c>
      <c r="H40182" t="s">
        <v>551</v>
      </c>
      <c r="J40182" t="s">
        <v>14</v>
      </c>
      <c r="K40182">
        <v>44</v>
      </c>
      <c r="L40182" t="s">
        <v>15</v>
      </c>
    </row>
    <row r="40183" spans="1:12">
      <c r="A40183" t="e">
        <f ca="1">E00251514247321</f>
        <v>#NAME?</v>
      </c>
      <c r="B40183">
        <v>448</v>
      </c>
      <c r="C40183" t="s">
        <v>112</v>
      </c>
      <c r="D40183" s="1">
        <v>42247</v>
      </c>
      <c r="F40183">
        <v>1</v>
      </c>
      <c r="G40183">
        <v>490</v>
      </c>
      <c r="H40183" t="s">
        <v>203</v>
      </c>
      <c r="J40183" t="s">
        <v>14</v>
      </c>
      <c r="K40183">
        <v>61</v>
      </c>
      <c r="L40183" t="s">
        <v>15</v>
      </c>
    </row>
    <row r="40184" spans="1:12">
      <c r="A40184" t="e">
        <f ca="1">E00251429314921</f>
        <v>#NAME?</v>
      </c>
      <c r="B40184">
        <v>777</v>
      </c>
      <c r="C40184" t="s">
        <v>450</v>
      </c>
      <c r="D40184" s="1">
        <v>42434</v>
      </c>
      <c r="F40184">
        <v>1</v>
      </c>
      <c r="G40184">
        <v>7880</v>
      </c>
      <c r="H40184" t="s">
        <v>213</v>
      </c>
      <c r="I40184" t="s">
        <v>56</v>
      </c>
      <c r="J40184" t="s">
        <v>57</v>
      </c>
      <c r="K40184">
        <v>49</v>
      </c>
      <c r="L40184" t="s">
        <v>22</v>
      </c>
    </row>
    <row r="40185" spans="1:12">
      <c r="A40185" t="e">
        <f ca="1">E00251429314921</f>
        <v>#NAME?</v>
      </c>
      <c r="B40185">
        <v>4055</v>
      </c>
      <c r="C40185" t="s">
        <v>51</v>
      </c>
      <c r="D40185" s="1">
        <v>41508</v>
      </c>
      <c r="F40185">
        <v>1</v>
      </c>
      <c r="G40185">
        <v>1179</v>
      </c>
      <c r="H40185" t="s">
        <v>180</v>
      </c>
      <c r="J40185" t="s">
        <v>14</v>
      </c>
      <c r="K40185">
        <v>47</v>
      </c>
      <c r="L40185" t="s">
        <v>15</v>
      </c>
    </row>
    <row r="40186" spans="1:12">
      <c r="A40186" t="e">
        <f ca="1">E00251429314921</f>
        <v>#NAME?</v>
      </c>
      <c r="B40186">
        <v>4055</v>
      </c>
      <c r="C40186" t="s">
        <v>51</v>
      </c>
      <c r="D40186" s="1">
        <v>41849</v>
      </c>
      <c r="F40186">
        <v>1</v>
      </c>
      <c r="G40186">
        <v>27800</v>
      </c>
      <c r="H40186" t="s">
        <v>145</v>
      </c>
      <c r="J40186" t="s">
        <v>14</v>
      </c>
      <c r="K40186">
        <v>48</v>
      </c>
      <c r="L40186" t="s">
        <v>15</v>
      </c>
    </row>
    <row r="40187" spans="1:12">
      <c r="A40187" t="e">
        <f ca="1">E00251429314921</f>
        <v>#NAME?</v>
      </c>
      <c r="B40187">
        <v>4055</v>
      </c>
      <c r="C40187" t="s">
        <v>51</v>
      </c>
      <c r="D40187" s="1">
        <v>41876</v>
      </c>
      <c r="F40187">
        <v>1</v>
      </c>
      <c r="G40187">
        <v>4019</v>
      </c>
      <c r="H40187" t="s">
        <v>26</v>
      </c>
      <c r="J40187" t="s">
        <v>14</v>
      </c>
      <c r="K40187">
        <v>48</v>
      </c>
      <c r="L40187" t="s">
        <v>15</v>
      </c>
    </row>
    <row r="40188" spans="1:12">
      <c r="A40188" t="e">
        <f ca="1">E00251429314921</f>
        <v>#NAME?</v>
      </c>
      <c r="B40188">
        <v>4055</v>
      </c>
      <c r="C40188" t="s">
        <v>51</v>
      </c>
      <c r="D40188" s="1">
        <v>42436</v>
      </c>
      <c r="F40188">
        <v>1</v>
      </c>
      <c r="G40188">
        <v>5929</v>
      </c>
      <c r="H40188" t="s">
        <v>606</v>
      </c>
      <c r="J40188" t="s">
        <v>14</v>
      </c>
      <c r="K40188">
        <v>49</v>
      </c>
      <c r="L40188" t="s">
        <v>15</v>
      </c>
    </row>
    <row r="40189" spans="1:12">
      <c r="A40189" t="e">
        <f ca="1">E00251510189121</f>
        <v>#NAME?</v>
      </c>
      <c r="B40189">
        <v>164</v>
      </c>
      <c r="C40189" t="s">
        <v>792</v>
      </c>
      <c r="D40189" s="1">
        <v>41107</v>
      </c>
      <c r="F40189">
        <v>3</v>
      </c>
      <c r="G40189">
        <v>1749</v>
      </c>
      <c r="H40189" t="s">
        <v>793</v>
      </c>
      <c r="J40189" t="s">
        <v>14</v>
      </c>
      <c r="K40189">
        <v>49</v>
      </c>
      <c r="L40189" t="s">
        <v>15</v>
      </c>
    </row>
    <row r="40190" spans="1:12">
      <c r="A40190" t="e">
        <f ca="1">E00251510189121</f>
        <v>#NAME?</v>
      </c>
      <c r="B40190">
        <v>164</v>
      </c>
      <c r="C40190" t="s">
        <v>792</v>
      </c>
      <c r="D40190" s="1">
        <v>41170</v>
      </c>
      <c r="F40190">
        <v>1</v>
      </c>
      <c r="G40190">
        <v>9198</v>
      </c>
      <c r="H40190" t="s">
        <v>229</v>
      </c>
      <c r="J40190" t="s">
        <v>14</v>
      </c>
      <c r="K40190">
        <v>49</v>
      </c>
      <c r="L40190" t="s">
        <v>15</v>
      </c>
    </row>
    <row r="40191" spans="1:12">
      <c r="A40191" t="e">
        <f ca="1">E00251432194221</f>
        <v>#NAME?</v>
      </c>
      <c r="B40191">
        <v>488</v>
      </c>
      <c r="C40191" t="s">
        <v>401</v>
      </c>
      <c r="D40191" s="1">
        <v>41299</v>
      </c>
      <c r="F40191">
        <v>3</v>
      </c>
      <c r="G40191">
        <v>7291</v>
      </c>
      <c r="H40191" t="s">
        <v>163</v>
      </c>
      <c r="J40191" t="s">
        <v>14</v>
      </c>
      <c r="K40191">
        <v>42</v>
      </c>
      <c r="L40191" t="s">
        <v>15</v>
      </c>
    </row>
    <row r="40192" spans="1:12">
      <c r="A40192" t="e">
        <f ca="1">E00251619053521</f>
        <v>#NAME?</v>
      </c>
      <c r="B40192">
        <v>109</v>
      </c>
      <c r="C40192" t="s">
        <v>480</v>
      </c>
      <c r="D40192" s="1">
        <v>42961</v>
      </c>
      <c r="F40192">
        <v>2</v>
      </c>
      <c r="G40192">
        <v>7089</v>
      </c>
      <c r="H40192" t="s">
        <v>487</v>
      </c>
      <c r="J40192" t="s">
        <v>14</v>
      </c>
      <c r="K40192">
        <v>46</v>
      </c>
      <c r="L40192" t="s">
        <v>15</v>
      </c>
    </row>
    <row r="40193" spans="1:12">
      <c r="A40193" t="e">
        <f ca="1">E00251439819121</f>
        <v>#NAME?</v>
      </c>
      <c r="B40193">
        <v>1</v>
      </c>
      <c r="C40193" t="s">
        <v>234</v>
      </c>
      <c r="D40193" s="1">
        <v>42161</v>
      </c>
      <c r="F40193">
        <v>1</v>
      </c>
      <c r="G40193">
        <v>8470</v>
      </c>
      <c r="H40193" t="s">
        <v>120</v>
      </c>
      <c r="I40193" t="s">
        <v>56</v>
      </c>
      <c r="J40193" t="s">
        <v>57</v>
      </c>
      <c r="K40193">
        <v>54</v>
      </c>
      <c r="L40193" t="s">
        <v>15</v>
      </c>
    </row>
    <row r="40194" spans="1:12">
      <c r="A40194" t="e">
        <f ca="1">E00251619053521</f>
        <v>#NAME?</v>
      </c>
      <c r="B40194">
        <v>739</v>
      </c>
      <c r="C40194" t="s">
        <v>957</v>
      </c>
      <c r="D40194" s="1">
        <v>42932</v>
      </c>
      <c r="F40194">
        <v>2</v>
      </c>
      <c r="G40194">
        <v>7089</v>
      </c>
      <c r="H40194" t="s">
        <v>487</v>
      </c>
      <c r="I40194" t="s">
        <v>56</v>
      </c>
      <c r="J40194" t="s">
        <v>57</v>
      </c>
      <c r="K40194">
        <v>46</v>
      </c>
      <c r="L40194" t="s">
        <v>15</v>
      </c>
    </row>
    <row r="40195" spans="1:12">
      <c r="A40195" t="e">
        <f ca="1">E00251429314921</f>
        <v>#NAME?</v>
      </c>
      <c r="B40195">
        <v>4055</v>
      </c>
      <c r="C40195" t="s">
        <v>51</v>
      </c>
      <c r="D40195" s="1">
        <v>42992</v>
      </c>
      <c r="F40195">
        <v>1</v>
      </c>
      <c r="G40195">
        <v>4019</v>
      </c>
      <c r="H40195" t="s">
        <v>26</v>
      </c>
      <c r="J40195" t="s">
        <v>14</v>
      </c>
      <c r="K40195">
        <v>51</v>
      </c>
      <c r="L40195" t="s">
        <v>15</v>
      </c>
    </row>
    <row r="40196" spans="1:12">
      <c r="A40196" t="e">
        <f ca="1">E00251514283421</f>
        <v>#NAME?</v>
      </c>
      <c r="B40196">
        <v>446</v>
      </c>
      <c r="C40196" t="s">
        <v>94</v>
      </c>
      <c r="D40196" s="1">
        <v>42376</v>
      </c>
      <c r="F40196">
        <v>2</v>
      </c>
      <c r="G40196">
        <v>6029</v>
      </c>
      <c r="H40196" t="s">
        <v>728</v>
      </c>
      <c r="J40196" t="s">
        <v>14</v>
      </c>
      <c r="K40196">
        <v>57</v>
      </c>
      <c r="L40196" t="s">
        <v>15</v>
      </c>
    </row>
    <row r="40197" spans="1:12">
      <c r="A40197" t="e">
        <f ca="1">E00251514226921</f>
        <v>#NAME?</v>
      </c>
      <c r="B40197">
        <v>489</v>
      </c>
      <c r="C40197" t="s">
        <v>100</v>
      </c>
      <c r="D40197" s="1">
        <v>42202</v>
      </c>
      <c r="F40197">
        <v>1</v>
      </c>
      <c r="G40197">
        <v>5569</v>
      </c>
      <c r="H40197" t="s">
        <v>218</v>
      </c>
      <c r="J40197" t="s">
        <v>14</v>
      </c>
      <c r="K40197">
        <v>45</v>
      </c>
      <c r="L40197" t="s">
        <v>15</v>
      </c>
    </row>
    <row r="40198" spans="1:12">
      <c r="A40198" t="e">
        <f ca="1">E00251514226921</f>
        <v>#NAME?</v>
      </c>
      <c r="B40198">
        <v>489</v>
      </c>
      <c r="C40198" t="s">
        <v>100</v>
      </c>
      <c r="D40198" s="1">
        <v>42887</v>
      </c>
      <c r="F40198">
        <v>1</v>
      </c>
      <c r="G40198">
        <v>72743</v>
      </c>
      <c r="H40198" t="s">
        <v>155</v>
      </c>
      <c r="J40198" t="s">
        <v>14</v>
      </c>
      <c r="K40198">
        <v>47</v>
      </c>
      <c r="L40198" t="s">
        <v>15</v>
      </c>
    </row>
    <row r="40199" spans="1:12">
      <c r="A40199" t="e">
        <f ca="1">E00251514226921</f>
        <v>#NAME?</v>
      </c>
      <c r="B40199">
        <v>489</v>
      </c>
      <c r="C40199" t="s">
        <v>100</v>
      </c>
      <c r="D40199" s="1">
        <v>43034</v>
      </c>
      <c r="F40199">
        <v>1</v>
      </c>
      <c r="G40199">
        <v>72743</v>
      </c>
      <c r="H40199" t="s">
        <v>155</v>
      </c>
      <c r="J40199" t="s">
        <v>14</v>
      </c>
      <c r="K40199">
        <v>48</v>
      </c>
      <c r="L40199" t="s">
        <v>15</v>
      </c>
    </row>
    <row r="40200" spans="1:12">
      <c r="A40200" t="e">
        <f ca="1">E00251427218921</f>
        <v>#NAME?</v>
      </c>
      <c r="B40200">
        <v>10</v>
      </c>
      <c r="C40200" t="s">
        <v>18</v>
      </c>
      <c r="D40200" s="1">
        <v>41995</v>
      </c>
      <c r="F40200">
        <v>3</v>
      </c>
      <c r="G40200">
        <v>1739</v>
      </c>
      <c r="H40200" t="s">
        <v>110</v>
      </c>
      <c r="J40200" t="s">
        <v>14</v>
      </c>
      <c r="K40200">
        <v>53</v>
      </c>
      <c r="L40200" t="s">
        <v>15</v>
      </c>
    </row>
    <row r="40201" spans="1:12">
      <c r="A40201" t="e">
        <f ca="1">E00251427218921</f>
        <v>#NAME?</v>
      </c>
      <c r="B40201">
        <v>10</v>
      </c>
      <c r="C40201" t="s">
        <v>18</v>
      </c>
      <c r="D40201" s="1">
        <v>43067</v>
      </c>
      <c r="F40201">
        <v>6</v>
      </c>
      <c r="G40201">
        <v>1105</v>
      </c>
      <c r="H40201" t="s">
        <v>865</v>
      </c>
      <c r="J40201" t="s">
        <v>14</v>
      </c>
      <c r="K40201">
        <v>56</v>
      </c>
      <c r="L40201" t="s">
        <v>15</v>
      </c>
    </row>
    <row r="40202" spans="1:12">
      <c r="A40202" t="e">
        <f ca="1">E00251616218721</f>
        <v>#NAME?</v>
      </c>
      <c r="B40202">
        <v>389</v>
      </c>
      <c r="C40202" t="s">
        <v>763</v>
      </c>
      <c r="D40202" s="1">
        <v>42598</v>
      </c>
      <c r="F40202">
        <v>1</v>
      </c>
      <c r="G40202">
        <v>4019</v>
      </c>
      <c r="H40202" t="s">
        <v>26</v>
      </c>
      <c r="J40202" t="s">
        <v>14</v>
      </c>
      <c r="K40202">
        <v>53</v>
      </c>
      <c r="L40202" t="s">
        <v>15</v>
      </c>
    </row>
    <row r="40203" spans="1:12">
      <c r="A40203" t="e">
        <f ca="1">E00251429284421</f>
        <v>#NAME?</v>
      </c>
      <c r="B40203">
        <v>292</v>
      </c>
      <c r="C40203" t="s">
        <v>467</v>
      </c>
      <c r="D40203" s="1">
        <v>42150</v>
      </c>
      <c r="F40203">
        <v>1</v>
      </c>
      <c r="G40203">
        <v>37515</v>
      </c>
      <c r="H40203" t="s">
        <v>612</v>
      </c>
      <c r="J40203" t="s">
        <v>14</v>
      </c>
      <c r="K40203">
        <v>59</v>
      </c>
      <c r="L40203" t="s">
        <v>15</v>
      </c>
    </row>
    <row r="40204" spans="1:12">
      <c r="A40204" t="e">
        <f ca="1">E00251514247321</f>
        <v>#NAME?</v>
      </c>
      <c r="B40204">
        <v>448</v>
      </c>
      <c r="C40204" t="s">
        <v>112</v>
      </c>
      <c r="D40204" s="1">
        <v>41422</v>
      </c>
      <c r="F40204">
        <v>1</v>
      </c>
      <c r="G40204">
        <v>3051</v>
      </c>
      <c r="H40204" t="s">
        <v>13</v>
      </c>
      <c r="J40204" t="s">
        <v>14</v>
      </c>
      <c r="K40204">
        <v>59</v>
      </c>
      <c r="L40204" t="s">
        <v>15</v>
      </c>
    </row>
    <row r="40205" spans="1:12">
      <c r="A40205" t="e">
        <f ca="1">E00251514247321</f>
        <v>#NAME?</v>
      </c>
      <c r="B40205">
        <v>448</v>
      </c>
      <c r="C40205" t="s">
        <v>112</v>
      </c>
      <c r="D40205" s="1">
        <v>42322</v>
      </c>
      <c r="F40205">
        <v>1</v>
      </c>
      <c r="G40205">
        <v>4660</v>
      </c>
      <c r="H40205" t="s">
        <v>215</v>
      </c>
      <c r="J40205" t="s">
        <v>14</v>
      </c>
      <c r="K40205">
        <v>62</v>
      </c>
      <c r="L40205" t="s">
        <v>15</v>
      </c>
    </row>
    <row r="40206" spans="1:12">
      <c r="A40206" t="e">
        <f ca="1">E00251514247321</f>
        <v>#NAME?</v>
      </c>
      <c r="B40206">
        <v>448</v>
      </c>
      <c r="C40206" t="s">
        <v>112</v>
      </c>
      <c r="D40206" s="1">
        <v>42627</v>
      </c>
      <c r="F40206">
        <v>5</v>
      </c>
      <c r="G40206">
        <v>2720</v>
      </c>
      <c r="H40206" t="s">
        <v>65</v>
      </c>
      <c r="J40206" t="s">
        <v>14</v>
      </c>
      <c r="K40206">
        <v>63</v>
      </c>
      <c r="L40206" t="s">
        <v>15</v>
      </c>
    </row>
    <row r="40207" spans="1:12">
      <c r="A40207" t="e">
        <f ca="1">E00251532351021</f>
        <v>#NAME?</v>
      </c>
      <c r="B40207">
        <v>490</v>
      </c>
      <c r="C40207" t="s">
        <v>158</v>
      </c>
      <c r="D40207" s="1">
        <v>42858</v>
      </c>
      <c r="F40207">
        <v>3</v>
      </c>
      <c r="G40207">
        <v>4019</v>
      </c>
      <c r="H40207" t="s">
        <v>26</v>
      </c>
      <c r="J40207" t="s">
        <v>14</v>
      </c>
      <c r="K40207">
        <v>58</v>
      </c>
      <c r="L40207" t="s">
        <v>15</v>
      </c>
    </row>
    <row r="40208" spans="1:12">
      <c r="A40208" t="e">
        <f ca="1">E00251532351021</f>
        <v>#NAME?</v>
      </c>
      <c r="B40208">
        <v>6046</v>
      </c>
      <c r="C40208" t="s">
        <v>98</v>
      </c>
      <c r="D40208" s="1">
        <v>41659</v>
      </c>
      <c r="E40208">
        <v>9</v>
      </c>
      <c r="F40208">
        <v>6</v>
      </c>
      <c r="G40208">
        <v>6101</v>
      </c>
      <c r="H40208" t="s">
        <v>423</v>
      </c>
      <c r="J40208" t="s">
        <v>34</v>
      </c>
      <c r="K40208">
        <v>55</v>
      </c>
      <c r="L40208" t="s">
        <v>15</v>
      </c>
    </row>
    <row r="40209" spans="1:12">
      <c r="A40209" t="e">
        <f ca="1">E00251424016021</f>
        <v>#NAME?</v>
      </c>
      <c r="B40209">
        <v>206</v>
      </c>
      <c r="C40209" t="s">
        <v>892</v>
      </c>
      <c r="D40209" s="1">
        <v>42797</v>
      </c>
      <c r="F40209">
        <v>1</v>
      </c>
      <c r="G40209">
        <v>4829</v>
      </c>
      <c r="H40209" t="s">
        <v>783</v>
      </c>
      <c r="J40209" t="s">
        <v>14</v>
      </c>
      <c r="K40209">
        <v>62</v>
      </c>
      <c r="L40209" t="s">
        <v>15</v>
      </c>
    </row>
    <row r="40210" spans="1:12">
      <c r="A40210" t="e">
        <f ca="1">E00251424016021</f>
        <v>#NAME?</v>
      </c>
      <c r="B40210">
        <v>754</v>
      </c>
      <c r="C40210" t="s">
        <v>1445</v>
      </c>
      <c r="D40210" s="1">
        <v>42786</v>
      </c>
      <c r="F40210">
        <v>1</v>
      </c>
      <c r="G40210">
        <v>486</v>
      </c>
      <c r="H40210" t="s">
        <v>39</v>
      </c>
      <c r="I40210" t="s">
        <v>56</v>
      </c>
      <c r="J40210" t="s">
        <v>57</v>
      </c>
      <c r="K40210">
        <v>62</v>
      </c>
      <c r="L40210" t="s">
        <v>15</v>
      </c>
    </row>
    <row r="40211" spans="1:12">
      <c r="A40211" t="e">
        <f ca="1">E00251514285421</f>
        <v>#NAME?</v>
      </c>
      <c r="B40211">
        <v>759</v>
      </c>
      <c r="C40211" t="s">
        <v>732</v>
      </c>
      <c r="D40211" s="1">
        <v>42181</v>
      </c>
      <c r="F40211">
        <v>2</v>
      </c>
      <c r="G40211">
        <v>8470</v>
      </c>
      <c r="H40211" t="s">
        <v>120</v>
      </c>
      <c r="I40211" t="s">
        <v>56</v>
      </c>
      <c r="J40211" t="s">
        <v>57</v>
      </c>
      <c r="K40211">
        <v>53</v>
      </c>
      <c r="L40211" t="s">
        <v>15</v>
      </c>
    </row>
    <row r="40212" spans="1:12">
      <c r="A40212" t="e">
        <f ca="1">E00251532613921</f>
        <v>#NAME?</v>
      </c>
      <c r="B40212">
        <v>7504</v>
      </c>
      <c r="C40212" t="s">
        <v>162</v>
      </c>
      <c r="D40212" s="1">
        <v>42409</v>
      </c>
      <c r="F40212">
        <v>2</v>
      </c>
      <c r="G40212">
        <v>460</v>
      </c>
      <c r="H40212" t="s">
        <v>16</v>
      </c>
      <c r="J40212" t="s">
        <v>14</v>
      </c>
      <c r="K40212">
        <v>53</v>
      </c>
      <c r="L40212" t="s">
        <v>15</v>
      </c>
    </row>
    <row r="40213" spans="1:12">
      <c r="A40213" t="e">
        <f ca="1">E00251432427121</f>
        <v>#NAME?</v>
      </c>
      <c r="B40213">
        <v>6156</v>
      </c>
      <c r="C40213" t="s">
        <v>352</v>
      </c>
      <c r="D40213" s="1">
        <v>42032</v>
      </c>
      <c r="F40213">
        <v>2</v>
      </c>
      <c r="G40213">
        <v>460</v>
      </c>
      <c r="H40213" t="s">
        <v>16</v>
      </c>
      <c r="J40213" t="s">
        <v>14</v>
      </c>
      <c r="K40213">
        <v>50</v>
      </c>
      <c r="L40213" t="s">
        <v>15</v>
      </c>
    </row>
    <row r="40214" spans="1:12">
      <c r="A40214" t="e">
        <f ca="1">E00251432427121</f>
        <v>#NAME?</v>
      </c>
      <c r="B40214">
        <v>6156</v>
      </c>
      <c r="C40214" t="s">
        <v>352</v>
      </c>
      <c r="D40214" s="1">
        <v>43024</v>
      </c>
      <c r="F40214">
        <v>4</v>
      </c>
      <c r="G40214">
        <v>2440</v>
      </c>
      <c r="H40214" t="s">
        <v>555</v>
      </c>
      <c r="J40214" t="s">
        <v>14</v>
      </c>
      <c r="K40214">
        <v>53</v>
      </c>
      <c r="L40214" t="s">
        <v>15</v>
      </c>
    </row>
    <row r="40215" spans="1:12">
      <c r="A40215" t="e">
        <f ca="1">E00251532351021</f>
        <v>#NAME?</v>
      </c>
      <c r="B40215">
        <v>490</v>
      </c>
      <c r="C40215" t="s">
        <v>158</v>
      </c>
      <c r="D40215" s="1">
        <v>41710</v>
      </c>
      <c r="F40215">
        <v>1</v>
      </c>
      <c r="G40215">
        <v>7243</v>
      </c>
      <c r="H40215" t="s">
        <v>42</v>
      </c>
      <c r="J40215" t="s">
        <v>14</v>
      </c>
      <c r="K40215">
        <v>55</v>
      </c>
      <c r="L40215" t="s">
        <v>15</v>
      </c>
    </row>
    <row r="40216" spans="1:12">
      <c r="A40216" t="e">
        <f ca="1">E00251429317021</f>
        <v>#NAME?</v>
      </c>
      <c r="B40216">
        <v>275</v>
      </c>
      <c r="C40216" t="s">
        <v>444</v>
      </c>
      <c r="D40216" s="1">
        <v>42627</v>
      </c>
      <c r="F40216">
        <v>2</v>
      </c>
      <c r="G40216">
        <v>7242</v>
      </c>
      <c r="H40216" t="s">
        <v>93</v>
      </c>
      <c r="J40216" t="s">
        <v>14</v>
      </c>
      <c r="K40216">
        <v>54</v>
      </c>
      <c r="L40216" t="s">
        <v>15</v>
      </c>
    </row>
    <row r="40217" spans="1:12">
      <c r="A40217" t="e">
        <f ca="1">E00251429317021</f>
        <v>#NAME?</v>
      </c>
      <c r="B40217">
        <v>275</v>
      </c>
      <c r="C40217" t="s">
        <v>444</v>
      </c>
      <c r="D40217" s="1">
        <v>42968</v>
      </c>
      <c r="F40217">
        <v>2</v>
      </c>
      <c r="G40217">
        <v>3051</v>
      </c>
      <c r="H40217" t="s">
        <v>13</v>
      </c>
      <c r="J40217" t="s">
        <v>14</v>
      </c>
      <c r="K40217">
        <v>55</v>
      </c>
      <c r="L40217" t="s">
        <v>15</v>
      </c>
    </row>
    <row r="40218" spans="1:12">
      <c r="A40218" t="e">
        <f ca="1">E00251429317021</f>
        <v>#NAME?</v>
      </c>
      <c r="B40218">
        <v>275</v>
      </c>
      <c r="C40218" t="s">
        <v>444</v>
      </c>
      <c r="D40218" s="1">
        <v>43073</v>
      </c>
      <c r="F40218">
        <v>2</v>
      </c>
      <c r="G40218">
        <v>5229</v>
      </c>
      <c r="H40218" t="s">
        <v>1212</v>
      </c>
      <c r="J40218" t="s">
        <v>14</v>
      </c>
      <c r="K40218">
        <v>55</v>
      </c>
      <c r="L40218" t="s">
        <v>15</v>
      </c>
    </row>
    <row r="40219" spans="1:12">
      <c r="A40219" t="e">
        <f ca="1">E00251524957221</f>
        <v>#NAME?</v>
      </c>
      <c r="B40219">
        <v>746</v>
      </c>
      <c r="C40219" t="s">
        <v>527</v>
      </c>
      <c r="D40219" s="1">
        <v>42243</v>
      </c>
      <c r="F40219">
        <v>1</v>
      </c>
      <c r="G40219">
        <v>99859</v>
      </c>
      <c r="H40219" t="s">
        <v>1719</v>
      </c>
      <c r="I40219" t="s">
        <v>56</v>
      </c>
      <c r="J40219" t="s">
        <v>57</v>
      </c>
      <c r="K40219">
        <v>56</v>
      </c>
      <c r="L40219" t="s">
        <v>15</v>
      </c>
    </row>
    <row r="40220" spans="1:12">
      <c r="A40220" t="e">
        <f ca="1">E00251619053521</f>
        <v>#NAME?</v>
      </c>
      <c r="B40220">
        <v>109</v>
      </c>
      <c r="C40220" t="s">
        <v>480</v>
      </c>
      <c r="D40220" s="1">
        <v>43076</v>
      </c>
      <c r="F40220">
        <v>1</v>
      </c>
      <c r="G40220">
        <v>9951</v>
      </c>
      <c r="H40220" t="s">
        <v>1357</v>
      </c>
      <c r="J40220" t="s">
        <v>14</v>
      </c>
      <c r="K40220">
        <v>46</v>
      </c>
      <c r="L40220" t="s">
        <v>15</v>
      </c>
    </row>
    <row r="40221" spans="1:12">
      <c r="A40221" t="e">
        <f ca="1">E00251514878421</f>
        <v>#NAME?</v>
      </c>
      <c r="B40221">
        <v>6156</v>
      </c>
      <c r="C40221" t="s">
        <v>352</v>
      </c>
      <c r="D40221" s="1">
        <v>41730</v>
      </c>
      <c r="F40221">
        <v>1</v>
      </c>
      <c r="G40221">
        <v>5690</v>
      </c>
      <c r="H40221" t="s">
        <v>889</v>
      </c>
      <c r="J40221" t="s">
        <v>14</v>
      </c>
      <c r="K40221">
        <v>56</v>
      </c>
      <c r="L40221" t="s">
        <v>15</v>
      </c>
    </row>
    <row r="40222" spans="1:12">
      <c r="A40222" t="e">
        <f ca="1">E00251514878421</f>
        <v>#NAME?</v>
      </c>
      <c r="B40222">
        <v>6156</v>
      </c>
      <c r="C40222" t="s">
        <v>352</v>
      </c>
      <c r="D40222" s="1">
        <v>42716</v>
      </c>
      <c r="F40222">
        <v>1</v>
      </c>
      <c r="G40222">
        <v>4928</v>
      </c>
      <c r="H40222" t="s">
        <v>1173</v>
      </c>
      <c r="J40222" t="s">
        <v>14</v>
      </c>
      <c r="K40222">
        <v>58</v>
      </c>
      <c r="L40222" t="s">
        <v>15</v>
      </c>
    </row>
    <row r="40223" spans="1:12">
      <c r="A40223" t="e">
        <f ca="1">E00251532351021</f>
        <v>#NAME?</v>
      </c>
      <c r="B40223">
        <v>490</v>
      </c>
      <c r="C40223" t="s">
        <v>158</v>
      </c>
      <c r="D40223" s="1">
        <v>42759</v>
      </c>
      <c r="F40223">
        <v>2</v>
      </c>
      <c r="G40223">
        <v>4019</v>
      </c>
      <c r="H40223" t="s">
        <v>26</v>
      </c>
      <c r="J40223" t="s">
        <v>14</v>
      </c>
      <c r="K40223">
        <v>58</v>
      </c>
      <c r="L40223" t="s">
        <v>15</v>
      </c>
    </row>
    <row r="40224" spans="1:12">
      <c r="A40224" t="e">
        <f ca="1">E00251429215721</f>
        <v>#NAME?</v>
      </c>
      <c r="B40224">
        <v>295</v>
      </c>
      <c r="C40224" t="s">
        <v>435</v>
      </c>
      <c r="D40224" s="1">
        <v>42192</v>
      </c>
      <c r="F40224">
        <v>1</v>
      </c>
      <c r="G40224">
        <v>93</v>
      </c>
      <c r="H40224" t="s">
        <v>29</v>
      </c>
      <c r="J40224" t="s">
        <v>14</v>
      </c>
      <c r="K40224">
        <v>59</v>
      </c>
      <c r="L40224" t="s">
        <v>15</v>
      </c>
    </row>
    <row r="40225" spans="1:12">
      <c r="A40225" t="e">
        <f ca="1">E00251429215721</f>
        <v>#NAME?</v>
      </c>
      <c r="B40225">
        <v>295</v>
      </c>
      <c r="C40225" t="s">
        <v>435</v>
      </c>
      <c r="D40225" s="1">
        <v>42397</v>
      </c>
      <c r="F40225">
        <v>1</v>
      </c>
      <c r="G40225">
        <v>84500</v>
      </c>
      <c r="H40225" t="s">
        <v>511</v>
      </c>
      <c r="J40225" t="s">
        <v>14</v>
      </c>
      <c r="K40225">
        <v>60</v>
      </c>
      <c r="L40225" t="s">
        <v>15</v>
      </c>
    </row>
    <row r="40226" spans="1:12">
      <c r="A40226" t="e">
        <f ca="1">E00251429215721</f>
        <v>#NAME?</v>
      </c>
      <c r="B40226">
        <v>295</v>
      </c>
      <c r="C40226" t="s">
        <v>435</v>
      </c>
      <c r="D40226" s="1">
        <v>42628</v>
      </c>
      <c r="F40226">
        <v>1</v>
      </c>
      <c r="G40226">
        <v>52310</v>
      </c>
      <c r="H40226" t="s">
        <v>1132</v>
      </c>
      <c r="J40226" t="s">
        <v>14</v>
      </c>
      <c r="K40226">
        <v>60</v>
      </c>
      <c r="L40226" t="s">
        <v>15</v>
      </c>
    </row>
    <row r="40227" spans="1:12">
      <c r="A40227" t="e">
        <f ca="1">E00251430249221</f>
        <v>#NAME?</v>
      </c>
      <c r="B40227">
        <v>498</v>
      </c>
      <c r="C40227" t="s">
        <v>591</v>
      </c>
      <c r="D40227" s="1">
        <v>42040</v>
      </c>
      <c r="F40227">
        <v>3</v>
      </c>
      <c r="G40227">
        <v>2749</v>
      </c>
      <c r="H40227" t="s">
        <v>147</v>
      </c>
      <c r="J40227" t="s">
        <v>14</v>
      </c>
      <c r="K40227">
        <v>64</v>
      </c>
      <c r="L40227" t="s">
        <v>15</v>
      </c>
    </row>
    <row r="40228" spans="1:12">
      <c r="A40228" t="e">
        <f ca="1">E00251432427121</f>
        <v>#NAME?</v>
      </c>
      <c r="B40228">
        <v>502</v>
      </c>
      <c r="C40228" t="s">
        <v>172</v>
      </c>
      <c r="D40228" s="1">
        <v>41472</v>
      </c>
      <c r="F40228">
        <v>1</v>
      </c>
      <c r="G40228">
        <v>2410</v>
      </c>
      <c r="H40228" t="s">
        <v>283</v>
      </c>
      <c r="J40228" t="s">
        <v>14</v>
      </c>
      <c r="K40228">
        <v>49</v>
      </c>
      <c r="L40228" t="s">
        <v>15</v>
      </c>
    </row>
    <row r="40229" spans="1:12">
      <c r="A40229" t="e">
        <f ca="1">E00251532351021</f>
        <v>#NAME?</v>
      </c>
      <c r="B40229">
        <v>490</v>
      </c>
      <c r="C40229" t="s">
        <v>158</v>
      </c>
      <c r="D40229" s="1">
        <v>41435</v>
      </c>
      <c r="F40229">
        <v>2</v>
      </c>
      <c r="G40229">
        <v>2720</v>
      </c>
      <c r="H40229" t="s">
        <v>65</v>
      </c>
      <c r="J40229" t="s">
        <v>14</v>
      </c>
      <c r="K40229">
        <v>54</v>
      </c>
      <c r="L40229" t="s">
        <v>15</v>
      </c>
    </row>
    <row r="40230" spans="1:12">
      <c r="A40230" t="e">
        <f ca="1">E00251532351021</f>
        <v>#NAME?</v>
      </c>
      <c r="B40230">
        <v>490</v>
      </c>
      <c r="C40230" t="s">
        <v>158</v>
      </c>
      <c r="D40230" s="1">
        <v>41459</v>
      </c>
      <c r="F40230">
        <v>3</v>
      </c>
      <c r="G40230">
        <v>4019</v>
      </c>
      <c r="H40230" t="s">
        <v>26</v>
      </c>
      <c r="J40230" t="s">
        <v>14</v>
      </c>
      <c r="K40230">
        <v>54</v>
      </c>
      <c r="L40230" t="s">
        <v>15</v>
      </c>
    </row>
    <row r="40231" spans="1:12">
      <c r="A40231" t="e">
        <f ca="1">E00251532351021</f>
        <v>#NAME?</v>
      </c>
      <c r="B40231">
        <v>490</v>
      </c>
      <c r="C40231" t="s">
        <v>158</v>
      </c>
      <c r="D40231" s="1">
        <v>41668</v>
      </c>
      <c r="F40231">
        <v>1</v>
      </c>
      <c r="G40231">
        <v>30748</v>
      </c>
      <c r="H40231" t="s">
        <v>50</v>
      </c>
      <c r="J40231" t="s">
        <v>14</v>
      </c>
      <c r="K40231">
        <v>55</v>
      </c>
      <c r="L40231" t="s">
        <v>15</v>
      </c>
    </row>
    <row r="40232" spans="1:12">
      <c r="A40232" t="e">
        <f ca="1">E00251430249221</f>
        <v>#NAME?</v>
      </c>
      <c r="B40232">
        <v>498</v>
      </c>
      <c r="C40232" t="s">
        <v>591</v>
      </c>
      <c r="D40232" s="1">
        <v>42761</v>
      </c>
      <c r="F40232">
        <v>5</v>
      </c>
      <c r="G40232">
        <v>3804</v>
      </c>
      <c r="H40232" t="s">
        <v>71</v>
      </c>
      <c r="J40232" t="s">
        <v>14</v>
      </c>
      <c r="K40232">
        <v>66</v>
      </c>
      <c r="L40232" t="s">
        <v>15</v>
      </c>
    </row>
    <row r="40233" spans="1:12">
      <c r="A40233" t="e">
        <f ca="1">E00251430249221</f>
        <v>#NAME?</v>
      </c>
      <c r="B40233">
        <v>498</v>
      </c>
      <c r="C40233" t="s">
        <v>591</v>
      </c>
      <c r="D40233" s="1">
        <v>42762</v>
      </c>
      <c r="F40233">
        <v>2</v>
      </c>
      <c r="G40233">
        <v>2729</v>
      </c>
      <c r="H40233" t="s">
        <v>115</v>
      </c>
      <c r="J40233" t="s">
        <v>14</v>
      </c>
      <c r="K40233">
        <v>66</v>
      </c>
      <c r="L40233" t="s">
        <v>15</v>
      </c>
    </row>
    <row r="40234" spans="1:12">
      <c r="A40234" t="e">
        <f ca="1">E00251619053521</f>
        <v>#NAME?</v>
      </c>
      <c r="B40234">
        <v>109</v>
      </c>
      <c r="C40234" t="s">
        <v>480</v>
      </c>
      <c r="D40234" s="1">
        <v>42146</v>
      </c>
      <c r="F40234">
        <v>1</v>
      </c>
      <c r="G40234">
        <v>1121</v>
      </c>
      <c r="H40234" t="s">
        <v>894</v>
      </c>
      <c r="J40234" t="s">
        <v>14</v>
      </c>
      <c r="K40234">
        <v>44</v>
      </c>
      <c r="L40234" t="s">
        <v>15</v>
      </c>
    </row>
    <row r="40235" spans="1:12">
      <c r="A40235" t="e">
        <f ca="1">E00251619053521</f>
        <v>#NAME?</v>
      </c>
      <c r="B40235">
        <v>109</v>
      </c>
      <c r="C40235" t="s">
        <v>480</v>
      </c>
      <c r="D40235" s="1">
        <v>42920</v>
      </c>
      <c r="F40235">
        <v>1</v>
      </c>
      <c r="G40235">
        <v>7089</v>
      </c>
      <c r="H40235" t="s">
        <v>487</v>
      </c>
      <c r="J40235" t="s">
        <v>14</v>
      </c>
      <c r="K40235">
        <v>46</v>
      </c>
      <c r="L40235" t="s">
        <v>15</v>
      </c>
    </row>
    <row r="40236" spans="1:12">
      <c r="A40236" t="e">
        <f ca="1">E00251619053521</f>
        <v>#NAME?</v>
      </c>
      <c r="B40236">
        <v>4885</v>
      </c>
      <c r="C40236" t="s">
        <v>491</v>
      </c>
      <c r="D40236" s="1">
        <v>43018</v>
      </c>
      <c r="F40236">
        <v>1</v>
      </c>
      <c r="G40236">
        <v>7089</v>
      </c>
      <c r="H40236" t="s">
        <v>487</v>
      </c>
      <c r="J40236" t="s">
        <v>14</v>
      </c>
      <c r="K40236">
        <v>46</v>
      </c>
      <c r="L40236" t="s">
        <v>15</v>
      </c>
    </row>
    <row r="40237" spans="1:12">
      <c r="A40237" t="e">
        <f ca="1">E00251514152121</f>
        <v>#NAME?</v>
      </c>
      <c r="B40237">
        <v>703</v>
      </c>
      <c r="C40237" t="s">
        <v>305</v>
      </c>
      <c r="D40237" s="1">
        <v>42880</v>
      </c>
      <c r="F40237">
        <v>1</v>
      </c>
      <c r="G40237">
        <v>40490</v>
      </c>
      <c r="H40237" t="s">
        <v>815</v>
      </c>
      <c r="J40237" t="s">
        <v>14</v>
      </c>
      <c r="K40237">
        <v>60</v>
      </c>
      <c r="L40237" t="s">
        <v>15</v>
      </c>
    </row>
    <row r="40238" spans="1:12">
      <c r="A40238" t="e">
        <f ca="1">E00251514152121</f>
        <v>#NAME?</v>
      </c>
      <c r="B40238">
        <v>703</v>
      </c>
      <c r="C40238" t="s">
        <v>305</v>
      </c>
      <c r="D40238" s="1">
        <v>43014</v>
      </c>
      <c r="F40238">
        <v>2</v>
      </c>
      <c r="G40238">
        <v>7429</v>
      </c>
      <c r="H40238" t="s">
        <v>895</v>
      </c>
      <c r="J40238" t="s">
        <v>14</v>
      </c>
      <c r="K40238">
        <v>60</v>
      </c>
      <c r="L40238" t="s">
        <v>15</v>
      </c>
    </row>
    <row r="40239" spans="1:12">
      <c r="A40239" t="e">
        <f ca="1">E00251514152121</f>
        <v>#NAME?</v>
      </c>
      <c r="B40239">
        <v>703</v>
      </c>
      <c r="C40239" t="s">
        <v>305</v>
      </c>
      <c r="D40239" s="1">
        <v>43056</v>
      </c>
      <c r="F40239">
        <v>1</v>
      </c>
      <c r="G40239">
        <v>7429</v>
      </c>
      <c r="H40239" t="s">
        <v>895</v>
      </c>
      <c r="J40239" t="s">
        <v>14</v>
      </c>
      <c r="K40239">
        <v>60</v>
      </c>
      <c r="L40239" t="s">
        <v>15</v>
      </c>
    </row>
    <row r="40240" spans="1:12">
      <c r="A40240" t="e">
        <f ca="1">E00251512293621</f>
        <v>#NAME?</v>
      </c>
      <c r="B40240">
        <v>51</v>
      </c>
      <c r="C40240" t="s">
        <v>372</v>
      </c>
      <c r="D40240" s="1">
        <v>42857</v>
      </c>
      <c r="F40240">
        <v>4</v>
      </c>
      <c r="G40240">
        <v>29680</v>
      </c>
      <c r="H40240" t="s">
        <v>938</v>
      </c>
      <c r="J40240" t="s">
        <v>14</v>
      </c>
      <c r="K40240">
        <v>52</v>
      </c>
      <c r="L40240" t="s">
        <v>15</v>
      </c>
    </row>
    <row r="40241" spans="1:12">
      <c r="A40241" t="e">
        <f ca="1">E00251514152121</f>
        <v>#NAME?</v>
      </c>
      <c r="B40241">
        <v>703</v>
      </c>
      <c r="C40241" t="s">
        <v>305</v>
      </c>
      <c r="D40241" s="1">
        <v>41471</v>
      </c>
      <c r="F40241">
        <v>5</v>
      </c>
      <c r="G40241">
        <v>40490</v>
      </c>
      <c r="H40241" t="s">
        <v>815</v>
      </c>
      <c r="J40241" t="s">
        <v>14</v>
      </c>
      <c r="K40241">
        <v>56</v>
      </c>
      <c r="L40241" t="s">
        <v>15</v>
      </c>
    </row>
    <row r="40242" spans="1:12">
      <c r="A40242" t="e">
        <f ca="1">E00251429215421</f>
        <v>#NAME?</v>
      </c>
      <c r="B40242">
        <v>286</v>
      </c>
      <c r="C40242" t="s">
        <v>41</v>
      </c>
      <c r="D40242" s="1">
        <v>43074</v>
      </c>
      <c r="F40242">
        <v>1</v>
      </c>
      <c r="G40242">
        <v>7881</v>
      </c>
      <c r="H40242" t="s">
        <v>637</v>
      </c>
      <c r="J40242" t="s">
        <v>14</v>
      </c>
      <c r="K40242">
        <v>49</v>
      </c>
      <c r="L40242" t="s">
        <v>22</v>
      </c>
    </row>
    <row r="40243" spans="1:12">
      <c r="A40243" t="e">
        <f ca="1">E00251429215421</f>
        <v>#NAME?</v>
      </c>
      <c r="B40243">
        <v>734</v>
      </c>
      <c r="C40243" t="s">
        <v>651</v>
      </c>
      <c r="D40243" s="1">
        <v>42372</v>
      </c>
      <c r="E40243">
        <v>0</v>
      </c>
      <c r="F40243">
        <v>1</v>
      </c>
      <c r="G40243">
        <v>7350</v>
      </c>
      <c r="H40243" t="s">
        <v>192</v>
      </c>
      <c r="J40243" t="s">
        <v>34</v>
      </c>
      <c r="K40243">
        <v>47</v>
      </c>
      <c r="L40243" t="s">
        <v>15</v>
      </c>
    </row>
    <row r="40244" spans="1:12">
      <c r="A40244" t="e">
        <f ca="1">E00251513050821</f>
        <v>#NAME?</v>
      </c>
      <c r="B40244">
        <v>457</v>
      </c>
      <c r="C40244" t="s">
        <v>137</v>
      </c>
      <c r="D40244" s="1">
        <v>43039</v>
      </c>
      <c r="F40244">
        <v>5</v>
      </c>
      <c r="G40244">
        <v>27800</v>
      </c>
      <c r="H40244" t="s">
        <v>145</v>
      </c>
      <c r="J40244" t="s">
        <v>14</v>
      </c>
      <c r="K40244">
        <v>57</v>
      </c>
      <c r="L40244" t="s">
        <v>15</v>
      </c>
    </row>
    <row r="40245" spans="1:12">
      <c r="A40245" t="e">
        <f ca="1">E00251529118321</f>
        <v>#NAME?</v>
      </c>
      <c r="B40245">
        <v>161</v>
      </c>
      <c r="C40245" t="s">
        <v>349</v>
      </c>
      <c r="D40245" s="1">
        <v>42978</v>
      </c>
      <c r="F40245">
        <v>1</v>
      </c>
      <c r="G40245">
        <v>7862</v>
      </c>
      <c r="H40245" t="s">
        <v>27</v>
      </c>
      <c r="J40245" t="s">
        <v>14</v>
      </c>
      <c r="K40245">
        <v>63</v>
      </c>
      <c r="L40245" t="s">
        <v>22</v>
      </c>
    </row>
    <row r="40246" spans="1:12">
      <c r="A40246" t="e">
        <f ca="1">E00251514152121</f>
        <v>#NAME?</v>
      </c>
      <c r="B40246">
        <v>703</v>
      </c>
      <c r="C40246" t="s">
        <v>305</v>
      </c>
      <c r="D40246" s="1">
        <v>42803</v>
      </c>
      <c r="F40246">
        <v>6</v>
      </c>
      <c r="G40246">
        <v>2724</v>
      </c>
      <c r="H40246" t="s">
        <v>73</v>
      </c>
      <c r="J40246" t="s">
        <v>14</v>
      </c>
      <c r="K40246">
        <v>60</v>
      </c>
      <c r="L40246" t="s">
        <v>15</v>
      </c>
    </row>
    <row r="40247" spans="1:12">
      <c r="A40247" t="e">
        <f ca="1">E00251514152121</f>
        <v>#NAME?</v>
      </c>
      <c r="B40247">
        <v>703</v>
      </c>
      <c r="C40247" t="s">
        <v>305</v>
      </c>
      <c r="D40247" s="1">
        <v>42810</v>
      </c>
      <c r="F40247">
        <v>3</v>
      </c>
      <c r="G40247">
        <v>2724</v>
      </c>
      <c r="H40247" t="s">
        <v>73</v>
      </c>
      <c r="J40247" t="s">
        <v>14</v>
      </c>
      <c r="K40247">
        <v>60</v>
      </c>
      <c r="L40247" t="s">
        <v>15</v>
      </c>
    </row>
    <row r="40248" spans="1:12">
      <c r="A40248" t="e">
        <f ca="1">E00251514152121</f>
        <v>#NAME?</v>
      </c>
      <c r="B40248">
        <v>703</v>
      </c>
      <c r="C40248" t="s">
        <v>305</v>
      </c>
      <c r="D40248" s="1">
        <v>43014</v>
      </c>
      <c r="F40248">
        <v>5</v>
      </c>
      <c r="G40248">
        <v>4549</v>
      </c>
      <c r="H40248" t="s">
        <v>69</v>
      </c>
      <c r="J40248" t="s">
        <v>14</v>
      </c>
      <c r="K40248">
        <v>60</v>
      </c>
      <c r="L40248" t="s">
        <v>15</v>
      </c>
    </row>
    <row r="40249" spans="1:12">
      <c r="A40249" t="e">
        <f ca="1">E00251529478021</f>
        <v>#NAME?</v>
      </c>
      <c r="B40249">
        <v>151</v>
      </c>
      <c r="C40249" t="s">
        <v>381</v>
      </c>
      <c r="D40249" s="1">
        <v>42297</v>
      </c>
      <c r="F40249">
        <v>1</v>
      </c>
      <c r="G40249">
        <v>4019</v>
      </c>
      <c r="H40249" t="s">
        <v>26</v>
      </c>
      <c r="J40249" t="s">
        <v>14</v>
      </c>
      <c r="K40249">
        <v>59</v>
      </c>
      <c r="L40249" t="s">
        <v>15</v>
      </c>
    </row>
    <row r="40250" spans="1:12">
      <c r="A40250" t="e">
        <f ca="1">E00251529478021</f>
        <v>#NAME?</v>
      </c>
      <c r="B40250">
        <v>151</v>
      </c>
      <c r="C40250" t="s">
        <v>381</v>
      </c>
      <c r="D40250" s="1">
        <v>42863</v>
      </c>
      <c r="F40250">
        <v>5</v>
      </c>
      <c r="G40250">
        <v>79029</v>
      </c>
      <c r="H40250" t="s">
        <v>21</v>
      </c>
      <c r="J40250" t="s">
        <v>14</v>
      </c>
      <c r="K40250">
        <v>61</v>
      </c>
      <c r="L40250" t="s">
        <v>22</v>
      </c>
    </row>
    <row r="40251" spans="1:12">
      <c r="A40251" t="e">
        <f t="shared" ref="A40251:A40256" ca="1" si="370">E00251514152121</f>
        <v>#NAME?</v>
      </c>
      <c r="B40251">
        <v>703</v>
      </c>
      <c r="C40251" t="s">
        <v>305</v>
      </c>
      <c r="D40251" s="1">
        <v>42639</v>
      </c>
      <c r="F40251">
        <v>3</v>
      </c>
      <c r="G40251">
        <v>2724</v>
      </c>
      <c r="H40251" t="s">
        <v>73</v>
      </c>
      <c r="J40251" t="s">
        <v>14</v>
      </c>
      <c r="K40251">
        <v>59</v>
      </c>
      <c r="L40251" t="s">
        <v>15</v>
      </c>
    </row>
    <row r="40252" spans="1:12">
      <c r="A40252" t="e">
        <f t="shared" ca="1" si="370"/>
        <v>#NAME?</v>
      </c>
      <c r="B40252">
        <v>703</v>
      </c>
      <c r="C40252" t="s">
        <v>305</v>
      </c>
      <c r="D40252" s="1">
        <v>43074</v>
      </c>
      <c r="F40252">
        <v>5</v>
      </c>
      <c r="G40252">
        <v>30781</v>
      </c>
      <c r="H40252" t="s">
        <v>584</v>
      </c>
      <c r="J40252" t="s">
        <v>14</v>
      </c>
      <c r="K40252">
        <v>60</v>
      </c>
      <c r="L40252" t="s">
        <v>15</v>
      </c>
    </row>
    <row r="40253" spans="1:12">
      <c r="A40253" t="e">
        <f t="shared" ca="1" si="370"/>
        <v>#NAME?</v>
      </c>
      <c r="B40253">
        <v>703</v>
      </c>
      <c r="C40253" t="s">
        <v>305</v>
      </c>
      <c r="D40253" s="1">
        <v>43074</v>
      </c>
      <c r="F40253">
        <v>6</v>
      </c>
      <c r="G40253">
        <v>7811</v>
      </c>
      <c r="H40253" t="s">
        <v>878</v>
      </c>
      <c r="J40253" t="s">
        <v>14</v>
      </c>
      <c r="K40253">
        <v>60</v>
      </c>
      <c r="L40253" t="s">
        <v>22</v>
      </c>
    </row>
    <row r="40254" spans="1:12">
      <c r="A40254" t="e">
        <f t="shared" ca="1" si="370"/>
        <v>#NAME?</v>
      </c>
      <c r="B40254">
        <v>703</v>
      </c>
      <c r="C40254" t="s">
        <v>305</v>
      </c>
      <c r="D40254" s="1">
        <v>42240</v>
      </c>
      <c r="F40254">
        <v>6</v>
      </c>
      <c r="G40254">
        <v>4549</v>
      </c>
      <c r="H40254" t="s">
        <v>69</v>
      </c>
      <c r="J40254" t="s">
        <v>14</v>
      </c>
      <c r="K40254">
        <v>58</v>
      </c>
      <c r="L40254" t="s">
        <v>15</v>
      </c>
    </row>
    <row r="40255" spans="1:12">
      <c r="A40255" t="e">
        <f t="shared" ca="1" si="370"/>
        <v>#NAME?</v>
      </c>
      <c r="B40255">
        <v>703</v>
      </c>
      <c r="C40255" t="s">
        <v>305</v>
      </c>
      <c r="D40255" s="1">
        <v>42501</v>
      </c>
      <c r="F40255">
        <v>1</v>
      </c>
      <c r="G40255">
        <v>71987</v>
      </c>
      <c r="H40255" t="s">
        <v>276</v>
      </c>
      <c r="J40255" t="s">
        <v>14</v>
      </c>
      <c r="K40255">
        <v>59</v>
      </c>
      <c r="L40255" t="s">
        <v>15</v>
      </c>
    </row>
    <row r="40256" spans="1:12">
      <c r="A40256" t="e">
        <f t="shared" ca="1" si="370"/>
        <v>#NAME?</v>
      </c>
      <c r="B40256">
        <v>702</v>
      </c>
      <c r="C40256" t="s">
        <v>293</v>
      </c>
      <c r="D40256" s="1">
        <v>42041</v>
      </c>
      <c r="F40256">
        <v>5</v>
      </c>
      <c r="G40256">
        <v>78050</v>
      </c>
      <c r="H40256" t="s">
        <v>197</v>
      </c>
      <c r="J40256" t="s">
        <v>14</v>
      </c>
      <c r="K40256">
        <v>57</v>
      </c>
      <c r="L40256" t="s">
        <v>22</v>
      </c>
    </row>
    <row r="40257" spans="1:12">
      <c r="A40257" t="e">
        <f ca="1">E00251512346221</f>
        <v>#NAME?</v>
      </c>
      <c r="B40257">
        <v>51</v>
      </c>
      <c r="C40257" t="s">
        <v>372</v>
      </c>
      <c r="D40257" s="1">
        <v>41864</v>
      </c>
      <c r="F40257">
        <v>1</v>
      </c>
      <c r="G40257">
        <v>3804</v>
      </c>
      <c r="H40257" t="s">
        <v>71</v>
      </c>
      <c r="J40257" t="s">
        <v>14</v>
      </c>
      <c r="K40257">
        <v>42</v>
      </c>
      <c r="L40257" t="s">
        <v>15</v>
      </c>
    </row>
    <row r="40258" spans="1:12">
      <c r="A40258" t="e">
        <f ca="1">E00251512293621</f>
        <v>#NAME?</v>
      </c>
      <c r="B40258">
        <v>51</v>
      </c>
      <c r="C40258" t="s">
        <v>372</v>
      </c>
      <c r="D40258" s="1">
        <v>42747</v>
      </c>
      <c r="F40258">
        <v>4</v>
      </c>
      <c r="G40258">
        <v>7102</v>
      </c>
      <c r="H40258" t="s">
        <v>1223</v>
      </c>
      <c r="J40258" t="s">
        <v>14</v>
      </c>
      <c r="K40258">
        <v>52</v>
      </c>
      <c r="L40258" t="s">
        <v>15</v>
      </c>
    </row>
    <row r="40259" spans="1:12">
      <c r="A40259" t="e">
        <f ca="1">E00251512293621</f>
        <v>#NAME?</v>
      </c>
      <c r="B40259">
        <v>51</v>
      </c>
      <c r="C40259" t="s">
        <v>372</v>
      </c>
      <c r="D40259" s="1">
        <v>42954</v>
      </c>
      <c r="F40259">
        <v>2</v>
      </c>
      <c r="G40259">
        <v>2535</v>
      </c>
      <c r="H40259" t="s">
        <v>934</v>
      </c>
      <c r="J40259" t="s">
        <v>14</v>
      </c>
      <c r="K40259">
        <v>52</v>
      </c>
      <c r="L40259" t="s">
        <v>15</v>
      </c>
    </row>
    <row r="40260" spans="1:12">
      <c r="A40260" t="e">
        <f ca="1">E00251514152121</f>
        <v>#NAME?</v>
      </c>
      <c r="B40260">
        <v>703</v>
      </c>
      <c r="C40260" t="s">
        <v>305</v>
      </c>
      <c r="D40260" s="1">
        <v>42642</v>
      </c>
      <c r="F40260">
        <v>6</v>
      </c>
      <c r="G40260">
        <v>4549</v>
      </c>
      <c r="H40260" t="s">
        <v>69</v>
      </c>
      <c r="J40260" t="s">
        <v>14</v>
      </c>
      <c r="K40260">
        <v>59</v>
      </c>
      <c r="L40260" t="s">
        <v>15</v>
      </c>
    </row>
    <row r="40261" spans="1:12">
      <c r="A40261" t="e">
        <f ca="1">E00251531497221</f>
        <v>#NAME?</v>
      </c>
      <c r="B40261">
        <v>1786</v>
      </c>
      <c r="C40261" t="s">
        <v>37</v>
      </c>
      <c r="D40261" s="1">
        <v>41437</v>
      </c>
      <c r="F40261">
        <v>1</v>
      </c>
      <c r="G40261">
        <v>7242</v>
      </c>
      <c r="H40261" t="s">
        <v>93</v>
      </c>
      <c r="J40261" t="s">
        <v>14</v>
      </c>
      <c r="K40261">
        <v>62</v>
      </c>
      <c r="L40261" t="s">
        <v>15</v>
      </c>
    </row>
    <row r="40262" spans="1:12">
      <c r="A40262" t="e">
        <f ca="1">E00251531497221</f>
        <v>#NAME?</v>
      </c>
      <c r="B40262">
        <v>1786</v>
      </c>
      <c r="C40262" t="s">
        <v>37</v>
      </c>
      <c r="D40262" s="1">
        <v>42194</v>
      </c>
      <c r="F40262">
        <v>2</v>
      </c>
      <c r="G40262">
        <v>4019</v>
      </c>
      <c r="H40262" t="s">
        <v>26</v>
      </c>
      <c r="J40262" t="s">
        <v>14</v>
      </c>
      <c r="K40262">
        <v>64</v>
      </c>
      <c r="L40262" t="s">
        <v>15</v>
      </c>
    </row>
    <row r="40263" spans="1:12">
      <c r="A40263" t="e">
        <f ca="1">E00251531497221</f>
        <v>#NAME?</v>
      </c>
      <c r="B40263">
        <v>1786</v>
      </c>
      <c r="C40263" t="s">
        <v>37</v>
      </c>
      <c r="D40263" s="1">
        <v>42279</v>
      </c>
      <c r="F40263">
        <v>1</v>
      </c>
      <c r="G40263">
        <v>7242</v>
      </c>
      <c r="H40263" t="s">
        <v>93</v>
      </c>
      <c r="J40263" t="s">
        <v>14</v>
      </c>
      <c r="K40263">
        <v>64</v>
      </c>
      <c r="L40263" t="s">
        <v>15</v>
      </c>
    </row>
    <row r="40264" spans="1:12">
      <c r="A40264" t="e">
        <f ca="1">E00251429215421</f>
        <v>#NAME?</v>
      </c>
      <c r="B40264">
        <v>286</v>
      </c>
      <c r="C40264" t="s">
        <v>41</v>
      </c>
      <c r="D40264" s="1">
        <v>42398</v>
      </c>
      <c r="F40264">
        <v>1</v>
      </c>
      <c r="G40264">
        <v>61610</v>
      </c>
      <c r="H40264" t="s">
        <v>915</v>
      </c>
      <c r="J40264" t="s">
        <v>14</v>
      </c>
      <c r="K40264">
        <v>48</v>
      </c>
      <c r="L40264" t="s">
        <v>15</v>
      </c>
    </row>
    <row r="40265" spans="1:12">
      <c r="A40265" t="e">
        <f ca="1">E00251531497221</f>
        <v>#NAME?</v>
      </c>
      <c r="B40265">
        <v>1786</v>
      </c>
      <c r="C40265" t="s">
        <v>37</v>
      </c>
      <c r="D40265" s="1">
        <v>42513</v>
      </c>
      <c r="F40265">
        <v>2</v>
      </c>
      <c r="G40265">
        <v>4019</v>
      </c>
      <c r="H40265" t="s">
        <v>26</v>
      </c>
      <c r="J40265" t="s">
        <v>14</v>
      </c>
      <c r="K40265">
        <v>65</v>
      </c>
      <c r="L40265" t="s">
        <v>15</v>
      </c>
    </row>
    <row r="40266" spans="1:12">
      <c r="A40266" t="e">
        <f ca="1">E00251514152121</f>
        <v>#NAME?</v>
      </c>
      <c r="B40266">
        <v>702</v>
      </c>
      <c r="C40266" t="s">
        <v>293</v>
      </c>
      <c r="D40266" s="1">
        <v>41733</v>
      </c>
      <c r="F40266">
        <v>6</v>
      </c>
      <c r="G40266">
        <v>7233</v>
      </c>
      <c r="H40266" t="s">
        <v>412</v>
      </c>
      <c r="J40266" t="s">
        <v>14</v>
      </c>
      <c r="K40266">
        <v>57</v>
      </c>
      <c r="L40266" t="s">
        <v>15</v>
      </c>
    </row>
    <row r="40267" spans="1:12">
      <c r="A40267" t="e">
        <f ca="1">E00251514152121</f>
        <v>#NAME?</v>
      </c>
      <c r="B40267">
        <v>702</v>
      </c>
      <c r="C40267" t="s">
        <v>293</v>
      </c>
      <c r="D40267" s="1">
        <v>41834</v>
      </c>
      <c r="F40267">
        <v>6</v>
      </c>
      <c r="G40267">
        <v>7233</v>
      </c>
      <c r="H40267" t="s">
        <v>412</v>
      </c>
      <c r="J40267" t="s">
        <v>14</v>
      </c>
      <c r="K40267">
        <v>57</v>
      </c>
      <c r="L40267" t="s">
        <v>15</v>
      </c>
    </row>
    <row r="40268" spans="1:12">
      <c r="A40268" t="e">
        <f ca="1">E00251514152121</f>
        <v>#NAME?</v>
      </c>
      <c r="B40268">
        <v>702</v>
      </c>
      <c r="C40268" t="s">
        <v>293</v>
      </c>
      <c r="D40268" s="1">
        <v>42044</v>
      </c>
      <c r="F40268">
        <v>3</v>
      </c>
      <c r="G40268">
        <v>2724</v>
      </c>
      <c r="H40268" t="s">
        <v>73</v>
      </c>
      <c r="J40268" t="s">
        <v>14</v>
      </c>
      <c r="K40268">
        <v>57</v>
      </c>
      <c r="L40268" t="s">
        <v>15</v>
      </c>
    </row>
    <row r="40269" spans="1:12">
      <c r="A40269" t="e">
        <f ca="1">E00251514152121</f>
        <v>#NAME?</v>
      </c>
      <c r="B40269">
        <v>703</v>
      </c>
      <c r="C40269" t="s">
        <v>305</v>
      </c>
      <c r="D40269" s="1">
        <v>41325</v>
      </c>
      <c r="F40269">
        <v>6</v>
      </c>
      <c r="G40269">
        <v>7233</v>
      </c>
      <c r="H40269" t="s">
        <v>412</v>
      </c>
      <c r="J40269" t="s">
        <v>14</v>
      </c>
      <c r="K40269">
        <v>56</v>
      </c>
      <c r="L40269" t="s">
        <v>15</v>
      </c>
    </row>
    <row r="40270" spans="1:12">
      <c r="A40270" t="e">
        <f ca="1">E00251626568221</f>
        <v>#NAME?</v>
      </c>
      <c r="B40270">
        <v>695</v>
      </c>
      <c r="C40270" t="s">
        <v>257</v>
      </c>
      <c r="D40270" s="1">
        <v>41297</v>
      </c>
      <c r="F40270">
        <v>2</v>
      </c>
      <c r="G40270">
        <v>4659</v>
      </c>
      <c r="H40270" t="s">
        <v>47</v>
      </c>
      <c r="J40270" t="s">
        <v>14</v>
      </c>
      <c r="K40270">
        <v>53</v>
      </c>
      <c r="L40270" t="s">
        <v>15</v>
      </c>
    </row>
    <row r="40271" spans="1:12">
      <c r="A40271" t="e">
        <f ca="1">E00251529585321</f>
        <v>#NAME?</v>
      </c>
      <c r="B40271">
        <v>192</v>
      </c>
      <c r="C40271" t="s">
        <v>321</v>
      </c>
      <c r="D40271" s="1">
        <v>42317</v>
      </c>
      <c r="F40271">
        <v>1</v>
      </c>
      <c r="G40271">
        <v>2113</v>
      </c>
      <c r="H40271" t="s">
        <v>579</v>
      </c>
      <c r="J40271" t="s">
        <v>14</v>
      </c>
      <c r="K40271">
        <v>51</v>
      </c>
      <c r="L40271" t="s">
        <v>15</v>
      </c>
    </row>
    <row r="40272" spans="1:12">
      <c r="A40272" t="e">
        <f ca="1">E00251512293621</f>
        <v>#NAME?</v>
      </c>
      <c r="B40272">
        <v>51</v>
      </c>
      <c r="C40272" t="s">
        <v>372</v>
      </c>
      <c r="D40272" s="1">
        <v>42957</v>
      </c>
      <c r="F40272">
        <v>2</v>
      </c>
      <c r="G40272">
        <v>27800</v>
      </c>
      <c r="H40272" t="s">
        <v>145</v>
      </c>
      <c r="J40272" t="s">
        <v>14</v>
      </c>
      <c r="K40272">
        <v>52</v>
      </c>
      <c r="L40272" t="s">
        <v>15</v>
      </c>
    </row>
    <row r="40273" spans="1:12">
      <c r="A40273" t="e">
        <f ca="1">E00251514152121</f>
        <v>#NAME?</v>
      </c>
      <c r="B40273">
        <v>703</v>
      </c>
      <c r="C40273" t="s">
        <v>305</v>
      </c>
      <c r="D40273" s="1">
        <v>42689</v>
      </c>
      <c r="F40273">
        <v>5</v>
      </c>
      <c r="G40273">
        <v>2119</v>
      </c>
      <c r="H40273" t="s">
        <v>82</v>
      </c>
      <c r="J40273" t="s">
        <v>14</v>
      </c>
      <c r="K40273">
        <v>59</v>
      </c>
      <c r="L40273" t="s">
        <v>15</v>
      </c>
    </row>
    <row r="40274" spans="1:12">
      <c r="A40274" t="e">
        <f ca="1">E00251514152121</f>
        <v>#NAME?</v>
      </c>
      <c r="B40274">
        <v>703</v>
      </c>
      <c r="C40274" t="s">
        <v>305</v>
      </c>
      <c r="D40274" s="1">
        <v>42913</v>
      </c>
      <c r="F40274">
        <v>5</v>
      </c>
      <c r="G40274">
        <v>4549</v>
      </c>
      <c r="H40274" t="s">
        <v>69</v>
      </c>
      <c r="J40274" t="s">
        <v>14</v>
      </c>
      <c r="K40274">
        <v>60</v>
      </c>
      <c r="L40274" t="s">
        <v>15</v>
      </c>
    </row>
    <row r="40275" spans="1:12">
      <c r="A40275" t="e">
        <f ca="1">E00251533631121</f>
        <v>#NAME?</v>
      </c>
      <c r="B40275">
        <v>101</v>
      </c>
      <c r="C40275" t="s">
        <v>1359</v>
      </c>
      <c r="D40275" s="1">
        <v>42011</v>
      </c>
      <c r="F40275">
        <v>1</v>
      </c>
      <c r="G40275">
        <v>4019</v>
      </c>
      <c r="H40275" t="s">
        <v>26</v>
      </c>
      <c r="J40275" t="s">
        <v>14</v>
      </c>
      <c r="K40275">
        <v>46</v>
      </c>
      <c r="L40275" t="s">
        <v>15</v>
      </c>
    </row>
    <row r="40276" spans="1:12">
      <c r="A40276" t="e">
        <f ca="1">E00251533631121</f>
        <v>#NAME?</v>
      </c>
      <c r="B40276">
        <v>4891</v>
      </c>
      <c r="C40276" t="s">
        <v>1140</v>
      </c>
      <c r="D40276" s="1">
        <v>42728</v>
      </c>
      <c r="F40276">
        <v>1</v>
      </c>
      <c r="G40276">
        <v>7841</v>
      </c>
      <c r="H40276" t="s">
        <v>154</v>
      </c>
      <c r="J40276" t="s">
        <v>14</v>
      </c>
      <c r="K40276">
        <v>48</v>
      </c>
      <c r="L40276" t="s">
        <v>22</v>
      </c>
    </row>
    <row r="40277" spans="1:12">
      <c r="A40277" t="e">
        <f ca="1">E00251439638221</f>
        <v>#NAME?</v>
      </c>
      <c r="B40277">
        <v>4374</v>
      </c>
      <c r="C40277" t="s">
        <v>898</v>
      </c>
      <c r="D40277" s="1">
        <v>42657</v>
      </c>
      <c r="F40277">
        <v>4</v>
      </c>
      <c r="G40277">
        <v>78057</v>
      </c>
      <c r="H40277" t="s">
        <v>140</v>
      </c>
      <c r="J40277" t="s">
        <v>14</v>
      </c>
      <c r="K40277">
        <v>56</v>
      </c>
      <c r="L40277" t="s">
        <v>22</v>
      </c>
    </row>
    <row r="40278" spans="1:12">
      <c r="A40278" t="e">
        <f ca="1">E00251427397821</f>
        <v>#NAME?</v>
      </c>
      <c r="B40278">
        <v>10</v>
      </c>
      <c r="C40278" t="s">
        <v>18</v>
      </c>
      <c r="D40278" s="1">
        <v>42202</v>
      </c>
      <c r="F40278">
        <v>1</v>
      </c>
      <c r="G40278">
        <v>7262</v>
      </c>
      <c r="H40278" t="s">
        <v>198</v>
      </c>
      <c r="J40278" t="s">
        <v>14</v>
      </c>
      <c r="K40278">
        <v>64</v>
      </c>
      <c r="L40278" t="s">
        <v>15</v>
      </c>
    </row>
    <row r="40279" spans="1:12">
      <c r="A40279" t="e">
        <f ca="1">E00251427397821</f>
        <v>#NAME?</v>
      </c>
      <c r="B40279">
        <v>10</v>
      </c>
      <c r="C40279" t="s">
        <v>18</v>
      </c>
      <c r="D40279" s="1">
        <v>42236</v>
      </c>
      <c r="F40279">
        <v>1</v>
      </c>
      <c r="G40279">
        <v>7262</v>
      </c>
      <c r="H40279" t="s">
        <v>198</v>
      </c>
      <c r="J40279" t="s">
        <v>14</v>
      </c>
      <c r="K40279">
        <v>64</v>
      </c>
      <c r="L40279" t="s">
        <v>15</v>
      </c>
    </row>
    <row r="40280" spans="1:12">
      <c r="A40280" t="e">
        <f ca="1">E00251532440721</f>
        <v>#NAME?</v>
      </c>
      <c r="B40280">
        <v>4054</v>
      </c>
      <c r="C40280" t="s">
        <v>693</v>
      </c>
      <c r="D40280" s="1">
        <v>42159</v>
      </c>
      <c r="F40280">
        <v>2</v>
      </c>
      <c r="G40280">
        <v>4019</v>
      </c>
      <c r="H40280" t="s">
        <v>26</v>
      </c>
      <c r="J40280" t="s">
        <v>14</v>
      </c>
      <c r="K40280">
        <v>55</v>
      </c>
      <c r="L40280" t="s">
        <v>15</v>
      </c>
    </row>
    <row r="40281" spans="1:12">
      <c r="A40281" t="e">
        <f ca="1">E00251514247321</f>
        <v>#NAME?</v>
      </c>
      <c r="B40281">
        <v>448</v>
      </c>
      <c r="C40281" t="s">
        <v>112</v>
      </c>
      <c r="D40281" s="1">
        <v>42836</v>
      </c>
      <c r="F40281">
        <v>5</v>
      </c>
      <c r="G40281">
        <v>2720</v>
      </c>
      <c r="H40281" t="s">
        <v>65</v>
      </c>
      <c r="J40281" t="s">
        <v>14</v>
      </c>
      <c r="K40281">
        <v>63</v>
      </c>
      <c r="L40281" t="s">
        <v>15</v>
      </c>
    </row>
    <row r="40282" spans="1:12">
      <c r="A40282" t="e">
        <f ca="1">E00251427552621</f>
        <v>#NAME?</v>
      </c>
      <c r="B40282">
        <v>30</v>
      </c>
      <c r="C40282" t="s">
        <v>344</v>
      </c>
      <c r="D40282" s="1">
        <v>41988</v>
      </c>
      <c r="F40282">
        <v>2</v>
      </c>
      <c r="G40282">
        <v>6268</v>
      </c>
      <c r="H40282" t="s">
        <v>696</v>
      </c>
      <c r="J40282" t="s">
        <v>14</v>
      </c>
      <c r="K40282">
        <v>46</v>
      </c>
      <c r="L40282" t="s">
        <v>15</v>
      </c>
    </row>
    <row r="40283" spans="1:12">
      <c r="A40283" t="e">
        <f ca="1">E00251514152121</f>
        <v>#NAME?</v>
      </c>
      <c r="B40283">
        <v>703</v>
      </c>
      <c r="C40283" t="s">
        <v>305</v>
      </c>
      <c r="D40283" s="1">
        <v>42880</v>
      </c>
      <c r="F40283">
        <v>4</v>
      </c>
      <c r="G40283">
        <v>7429</v>
      </c>
      <c r="H40283" t="s">
        <v>895</v>
      </c>
      <c r="J40283" t="s">
        <v>14</v>
      </c>
      <c r="K40283">
        <v>60</v>
      </c>
      <c r="L40283" t="s">
        <v>15</v>
      </c>
    </row>
    <row r="40284" spans="1:12">
      <c r="A40284" t="e">
        <f ca="1">E00251439638221</f>
        <v>#NAME?</v>
      </c>
      <c r="B40284">
        <v>4374</v>
      </c>
      <c r="C40284" t="s">
        <v>898</v>
      </c>
      <c r="D40284" s="1">
        <v>42894</v>
      </c>
      <c r="F40284">
        <v>1</v>
      </c>
      <c r="G40284">
        <v>7506</v>
      </c>
      <c r="H40284" t="s">
        <v>539</v>
      </c>
      <c r="J40284" t="s">
        <v>14</v>
      </c>
      <c r="K40284">
        <v>57</v>
      </c>
      <c r="L40284" t="s">
        <v>15</v>
      </c>
    </row>
    <row r="40285" spans="1:12">
      <c r="A40285" t="e">
        <f ca="1">E00251429170621</f>
        <v>#NAME?</v>
      </c>
      <c r="B40285">
        <v>296</v>
      </c>
      <c r="C40285" t="s">
        <v>119</v>
      </c>
      <c r="D40285" s="1">
        <v>42410</v>
      </c>
      <c r="F40285">
        <v>2</v>
      </c>
      <c r="G40285">
        <v>78900</v>
      </c>
      <c r="H40285" t="s">
        <v>79</v>
      </c>
      <c r="J40285" t="s">
        <v>14</v>
      </c>
      <c r="K40285">
        <v>52</v>
      </c>
      <c r="L40285" t="s">
        <v>22</v>
      </c>
    </row>
    <row r="40286" spans="1:12">
      <c r="A40286" t="e">
        <f ca="1">E00251514152121</f>
        <v>#NAME?</v>
      </c>
      <c r="B40286">
        <v>703</v>
      </c>
      <c r="C40286" t="s">
        <v>305</v>
      </c>
      <c r="D40286" s="1">
        <v>42810</v>
      </c>
      <c r="F40286">
        <v>4</v>
      </c>
      <c r="G40286">
        <v>2119</v>
      </c>
      <c r="H40286" t="s">
        <v>82</v>
      </c>
      <c r="J40286" t="s">
        <v>14</v>
      </c>
      <c r="K40286">
        <v>60</v>
      </c>
      <c r="L40286" t="s">
        <v>15</v>
      </c>
    </row>
    <row r="40287" spans="1:12">
      <c r="A40287" t="e">
        <f ca="1">E00251529118321</f>
        <v>#NAME?</v>
      </c>
      <c r="B40287">
        <v>161</v>
      </c>
      <c r="C40287" t="s">
        <v>349</v>
      </c>
      <c r="D40287" s="1">
        <v>41697</v>
      </c>
      <c r="F40287">
        <v>1</v>
      </c>
      <c r="G40287">
        <v>38619</v>
      </c>
      <c r="H40287" t="s">
        <v>299</v>
      </c>
      <c r="J40287" t="s">
        <v>14</v>
      </c>
      <c r="K40287">
        <v>60</v>
      </c>
      <c r="L40287" t="s">
        <v>15</v>
      </c>
    </row>
    <row r="40288" spans="1:12">
      <c r="A40288" t="e">
        <f ca="1">E00251528053221</f>
        <v>#NAME?</v>
      </c>
      <c r="B40288">
        <v>66</v>
      </c>
      <c r="C40288" t="s">
        <v>134</v>
      </c>
      <c r="D40288" s="1">
        <v>42774</v>
      </c>
      <c r="F40288">
        <v>4</v>
      </c>
      <c r="G40288">
        <v>3051</v>
      </c>
      <c r="H40288" t="s">
        <v>13</v>
      </c>
      <c r="J40288" t="s">
        <v>14</v>
      </c>
      <c r="K40288">
        <v>56</v>
      </c>
      <c r="L40288" t="s">
        <v>15</v>
      </c>
    </row>
    <row r="40289" spans="1:12">
      <c r="A40289" t="e">
        <f ca="1">E00251429309921</f>
        <v>#NAME?</v>
      </c>
      <c r="B40289">
        <v>278</v>
      </c>
      <c r="C40289" t="s">
        <v>222</v>
      </c>
      <c r="D40289" s="1">
        <v>41017</v>
      </c>
      <c r="F40289">
        <v>1</v>
      </c>
      <c r="G40289">
        <v>30748</v>
      </c>
      <c r="H40289" t="s">
        <v>50</v>
      </c>
      <c r="J40289" t="s">
        <v>14</v>
      </c>
      <c r="K40289">
        <v>47</v>
      </c>
      <c r="L40289" t="s">
        <v>15</v>
      </c>
    </row>
    <row r="40290" spans="1:12">
      <c r="A40290" t="e">
        <f ca="1">E00251429212121</f>
        <v>#NAME?</v>
      </c>
      <c r="B40290">
        <v>695</v>
      </c>
      <c r="C40290" t="s">
        <v>257</v>
      </c>
      <c r="D40290" s="1">
        <v>42109</v>
      </c>
      <c r="F40290">
        <v>2</v>
      </c>
      <c r="G40290">
        <v>7273</v>
      </c>
      <c r="H40290" t="s">
        <v>543</v>
      </c>
      <c r="J40290" t="s">
        <v>14</v>
      </c>
      <c r="K40290">
        <v>42</v>
      </c>
      <c r="L40290" t="s">
        <v>15</v>
      </c>
    </row>
    <row r="40291" spans="1:12">
      <c r="A40291" t="e">
        <f ca="1">E00251429212121</f>
        <v>#NAME?</v>
      </c>
      <c r="B40291">
        <v>695</v>
      </c>
      <c r="C40291" t="s">
        <v>257</v>
      </c>
      <c r="D40291" s="1">
        <v>42810</v>
      </c>
      <c r="F40291">
        <v>6</v>
      </c>
      <c r="G40291">
        <v>220</v>
      </c>
      <c r="H40291" t="s">
        <v>1229</v>
      </c>
      <c r="J40291" t="s">
        <v>14</v>
      </c>
      <c r="K40291">
        <v>44</v>
      </c>
      <c r="L40291" t="s">
        <v>15</v>
      </c>
    </row>
    <row r="40292" spans="1:12">
      <c r="A40292" t="e">
        <f ca="1">E00251424849521</f>
        <v>#NAME?</v>
      </c>
      <c r="B40292">
        <v>4884</v>
      </c>
      <c r="C40292" t="s">
        <v>772</v>
      </c>
      <c r="D40292" s="1">
        <v>42974</v>
      </c>
      <c r="F40292">
        <v>1</v>
      </c>
      <c r="G40292">
        <v>1110</v>
      </c>
      <c r="H40292" t="s">
        <v>1538</v>
      </c>
      <c r="I40292" t="s">
        <v>148</v>
      </c>
      <c r="J40292" t="s">
        <v>57</v>
      </c>
      <c r="K40292">
        <v>53</v>
      </c>
      <c r="L40292" t="s">
        <v>15</v>
      </c>
    </row>
    <row r="40293" spans="1:12">
      <c r="A40293" t="e">
        <f ca="1">E00251514152121</f>
        <v>#NAME?</v>
      </c>
      <c r="B40293">
        <v>703</v>
      </c>
      <c r="C40293" t="s">
        <v>305</v>
      </c>
      <c r="D40293" s="1">
        <v>42877</v>
      </c>
      <c r="F40293">
        <v>5</v>
      </c>
      <c r="G40293">
        <v>4549</v>
      </c>
      <c r="H40293" t="s">
        <v>69</v>
      </c>
      <c r="J40293" t="s">
        <v>14</v>
      </c>
      <c r="K40293">
        <v>60</v>
      </c>
      <c r="L40293" t="s">
        <v>15</v>
      </c>
    </row>
    <row r="40294" spans="1:12">
      <c r="A40294" t="e">
        <f ca="1">E00251429215421</f>
        <v>#NAME?</v>
      </c>
      <c r="B40294">
        <v>286</v>
      </c>
      <c r="C40294" t="s">
        <v>41</v>
      </c>
      <c r="D40294" s="1">
        <v>41310</v>
      </c>
      <c r="F40294">
        <v>1</v>
      </c>
      <c r="G40294">
        <v>7999</v>
      </c>
      <c r="H40294" t="s">
        <v>80</v>
      </c>
      <c r="J40294" t="s">
        <v>14</v>
      </c>
      <c r="K40294">
        <v>45</v>
      </c>
      <c r="L40294" t="s">
        <v>15</v>
      </c>
    </row>
    <row r="40295" spans="1:12">
      <c r="A40295" t="e">
        <f ca="1">E00251429215421</f>
        <v>#NAME?</v>
      </c>
      <c r="B40295">
        <v>286</v>
      </c>
      <c r="C40295" t="s">
        <v>41</v>
      </c>
      <c r="D40295" s="1">
        <v>42256</v>
      </c>
      <c r="F40295">
        <v>1</v>
      </c>
      <c r="G40295">
        <v>38619</v>
      </c>
      <c r="H40295" t="s">
        <v>299</v>
      </c>
      <c r="J40295" t="s">
        <v>14</v>
      </c>
      <c r="K40295">
        <v>47</v>
      </c>
      <c r="L40295" t="s">
        <v>15</v>
      </c>
    </row>
    <row r="40296" spans="1:12">
      <c r="A40296" t="e">
        <f ca="1">E00251429215421</f>
        <v>#NAME?</v>
      </c>
      <c r="B40296">
        <v>286</v>
      </c>
      <c r="C40296" t="s">
        <v>41</v>
      </c>
      <c r="D40296" s="1">
        <v>43074</v>
      </c>
      <c r="F40296">
        <v>1</v>
      </c>
      <c r="G40296">
        <v>5990</v>
      </c>
      <c r="H40296" t="s">
        <v>60</v>
      </c>
      <c r="J40296" t="s">
        <v>14</v>
      </c>
      <c r="K40296">
        <v>49</v>
      </c>
      <c r="L40296" t="s">
        <v>15</v>
      </c>
    </row>
    <row r="40297" spans="1:12">
      <c r="A40297" t="e">
        <f ca="1">E00251618072321</f>
        <v>#NAME?</v>
      </c>
      <c r="B40297">
        <v>12</v>
      </c>
      <c r="C40297" t="s">
        <v>771</v>
      </c>
      <c r="D40297" s="1">
        <v>42640</v>
      </c>
      <c r="F40297">
        <v>1</v>
      </c>
      <c r="G40297">
        <v>4019</v>
      </c>
      <c r="H40297" t="s">
        <v>26</v>
      </c>
      <c r="J40297" t="s">
        <v>14</v>
      </c>
      <c r="K40297">
        <v>41</v>
      </c>
      <c r="L40297" t="s">
        <v>15</v>
      </c>
    </row>
    <row r="40298" spans="1:12">
      <c r="A40298" t="e">
        <f ca="1">E00251514152121</f>
        <v>#NAME?</v>
      </c>
      <c r="B40298">
        <v>703</v>
      </c>
      <c r="C40298" t="s">
        <v>305</v>
      </c>
      <c r="D40298" s="1">
        <v>42877</v>
      </c>
      <c r="F40298">
        <v>6</v>
      </c>
      <c r="G40298">
        <v>78321</v>
      </c>
      <c r="H40298" t="s">
        <v>490</v>
      </c>
      <c r="J40298" t="s">
        <v>14</v>
      </c>
      <c r="K40298">
        <v>60</v>
      </c>
      <c r="L40298" t="s">
        <v>22</v>
      </c>
    </row>
    <row r="40299" spans="1:12">
      <c r="A40299" t="e">
        <f ca="1">E00251615815321</f>
        <v>#NAME?</v>
      </c>
      <c r="B40299">
        <v>500</v>
      </c>
      <c r="C40299" t="s">
        <v>161</v>
      </c>
      <c r="D40299" s="1">
        <v>42290</v>
      </c>
      <c r="F40299">
        <v>1</v>
      </c>
      <c r="G40299">
        <v>5206</v>
      </c>
      <c r="H40299" t="s">
        <v>265</v>
      </c>
      <c r="J40299" t="s">
        <v>14</v>
      </c>
      <c r="K40299">
        <v>58</v>
      </c>
      <c r="L40299" t="s">
        <v>15</v>
      </c>
    </row>
    <row r="40300" spans="1:12">
      <c r="A40300" t="e">
        <f ca="1">E00251429215421</f>
        <v>#NAME?</v>
      </c>
      <c r="B40300">
        <v>286</v>
      </c>
      <c r="C40300" t="s">
        <v>41</v>
      </c>
      <c r="D40300" s="1">
        <v>41746</v>
      </c>
      <c r="F40300">
        <v>1</v>
      </c>
      <c r="G40300">
        <v>3556</v>
      </c>
      <c r="H40300" t="s">
        <v>912</v>
      </c>
      <c r="J40300" t="s">
        <v>14</v>
      </c>
      <c r="K40300">
        <v>46</v>
      </c>
      <c r="L40300" t="s">
        <v>15</v>
      </c>
    </row>
    <row r="40301" spans="1:12">
      <c r="A40301" t="e">
        <f ca="1">E00251514152121</f>
        <v>#NAME?</v>
      </c>
      <c r="B40301">
        <v>703</v>
      </c>
      <c r="C40301" t="s">
        <v>305</v>
      </c>
      <c r="D40301" s="1">
        <v>41166</v>
      </c>
      <c r="F40301">
        <v>3</v>
      </c>
      <c r="G40301">
        <v>3699</v>
      </c>
      <c r="H40301" t="s">
        <v>149</v>
      </c>
      <c r="J40301" t="s">
        <v>14</v>
      </c>
      <c r="K40301">
        <v>55</v>
      </c>
      <c r="L40301" t="s">
        <v>15</v>
      </c>
    </row>
    <row r="40302" spans="1:12">
      <c r="A40302" t="e">
        <f ca="1">E00251514152121</f>
        <v>#NAME?</v>
      </c>
      <c r="B40302">
        <v>703</v>
      </c>
      <c r="C40302" t="s">
        <v>305</v>
      </c>
      <c r="D40302" s="1">
        <v>41166</v>
      </c>
      <c r="F40302">
        <v>6</v>
      </c>
      <c r="G40302">
        <v>4549</v>
      </c>
      <c r="H40302" t="s">
        <v>69</v>
      </c>
      <c r="J40302" t="s">
        <v>14</v>
      </c>
      <c r="K40302">
        <v>55</v>
      </c>
      <c r="L40302" t="s">
        <v>15</v>
      </c>
    </row>
    <row r="40303" spans="1:12">
      <c r="A40303" t="e">
        <f ca="1">E00251514152121</f>
        <v>#NAME?</v>
      </c>
      <c r="B40303">
        <v>703</v>
      </c>
      <c r="C40303" t="s">
        <v>305</v>
      </c>
      <c r="D40303" s="1">
        <v>43074</v>
      </c>
      <c r="F40303">
        <v>1</v>
      </c>
      <c r="G40303">
        <v>7429</v>
      </c>
      <c r="H40303" t="s">
        <v>895</v>
      </c>
      <c r="J40303" t="s">
        <v>14</v>
      </c>
      <c r="K40303">
        <v>60</v>
      </c>
      <c r="L40303" t="s">
        <v>15</v>
      </c>
    </row>
    <row r="40304" spans="1:12">
      <c r="A40304" t="e">
        <f ca="1">E00251514152121</f>
        <v>#NAME?</v>
      </c>
      <c r="B40304">
        <v>703</v>
      </c>
      <c r="C40304" t="s">
        <v>305</v>
      </c>
      <c r="D40304" s="1">
        <v>42087</v>
      </c>
      <c r="F40304">
        <v>5</v>
      </c>
      <c r="G40304">
        <v>4549</v>
      </c>
      <c r="H40304" t="s">
        <v>69</v>
      </c>
      <c r="J40304" t="s">
        <v>14</v>
      </c>
      <c r="K40304">
        <v>58</v>
      </c>
      <c r="L40304" t="s">
        <v>15</v>
      </c>
    </row>
    <row r="40305" spans="1:12">
      <c r="A40305" t="e">
        <f ca="1">E00251424016021</f>
        <v>#NAME?</v>
      </c>
      <c r="B40305">
        <v>678</v>
      </c>
      <c r="C40305" t="s">
        <v>1820</v>
      </c>
      <c r="D40305" s="1">
        <v>41286</v>
      </c>
      <c r="E40305">
        <v>1</v>
      </c>
      <c r="F40305">
        <v>1</v>
      </c>
      <c r="G40305">
        <v>7175</v>
      </c>
      <c r="H40305" t="s">
        <v>689</v>
      </c>
      <c r="J40305" t="s">
        <v>34</v>
      </c>
      <c r="K40305">
        <v>57</v>
      </c>
      <c r="L40305" t="s">
        <v>15</v>
      </c>
    </row>
    <row r="40306" spans="1:12">
      <c r="A40306" t="e">
        <f ca="1">E00251514247321</f>
        <v>#NAME?</v>
      </c>
      <c r="B40306">
        <v>448</v>
      </c>
      <c r="C40306" t="s">
        <v>112</v>
      </c>
      <c r="D40306" s="1">
        <v>41718</v>
      </c>
      <c r="F40306">
        <v>2</v>
      </c>
      <c r="G40306">
        <v>71590</v>
      </c>
      <c r="H40306" t="s">
        <v>44</v>
      </c>
      <c r="J40306" t="s">
        <v>14</v>
      </c>
      <c r="K40306">
        <v>60</v>
      </c>
      <c r="L40306" t="s">
        <v>15</v>
      </c>
    </row>
    <row r="40307" spans="1:12">
      <c r="A40307" t="e">
        <f ca="1">E00251514247321</f>
        <v>#NAME?</v>
      </c>
      <c r="B40307">
        <v>448</v>
      </c>
      <c r="C40307" t="s">
        <v>112</v>
      </c>
      <c r="D40307" s="1">
        <v>41928</v>
      </c>
      <c r="F40307">
        <v>1</v>
      </c>
      <c r="G40307">
        <v>3051</v>
      </c>
      <c r="H40307" t="s">
        <v>13</v>
      </c>
      <c r="J40307" t="s">
        <v>14</v>
      </c>
      <c r="K40307">
        <v>61</v>
      </c>
      <c r="L40307" t="s">
        <v>15</v>
      </c>
    </row>
    <row r="40308" spans="1:12">
      <c r="A40308" t="e">
        <f ca="1">E00251514247321</f>
        <v>#NAME?</v>
      </c>
      <c r="B40308">
        <v>448</v>
      </c>
      <c r="C40308" t="s">
        <v>112</v>
      </c>
      <c r="D40308" s="1">
        <v>42264</v>
      </c>
      <c r="F40308">
        <v>2</v>
      </c>
      <c r="G40308">
        <v>30740</v>
      </c>
      <c r="H40308" t="s">
        <v>884</v>
      </c>
      <c r="J40308" t="s">
        <v>14</v>
      </c>
      <c r="K40308">
        <v>62</v>
      </c>
      <c r="L40308" t="s">
        <v>15</v>
      </c>
    </row>
    <row r="40309" spans="1:12">
      <c r="A40309" t="e">
        <f ca="1">E00251514152121</f>
        <v>#NAME?</v>
      </c>
      <c r="B40309">
        <v>702</v>
      </c>
      <c r="C40309" t="s">
        <v>293</v>
      </c>
      <c r="D40309" s="1">
        <v>41950</v>
      </c>
      <c r="F40309">
        <v>4</v>
      </c>
      <c r="G40309">
        <v>3699</v>
      </c>
      <c r="H40309" t="s">
        <v>149</v>
      </c>
      <c r="J40309" t="s">
        <v>14</v>
      </c>
      <c r="K40309">
        <v>57</v>
      </c>
      <c r="L40309" t="s">
        <v>15</v>
      </c>
    </row>
    <row r="40310" spans="1:12">
      <c r="A40310" t="e">
        <f ca="1">E00251514152121</f>
        <v>#NAME?</v>
      </c>
      <c r="B40310">
        <v>703</v>
      </c>
      <c r="C40310" t="s">
        <v>305</v>
      </c>
      <c r="D40310" s="1">
        <v>41374</v>
      </c>
      <c r="F40310">
        <v>2</v>
      </c>
      <c r="G40310">
        <v>3699</v>
      </c>
      <c r="H40310" t="s">
        <v>149</v>
      </c>
      <c r="J40310" t="s">
        <v>14</v>
      </c>
      <c r="K40310">
        <v>56</v>
      </c>
      <c r="L40310" t="s">
        <v>15</v>
      </c>
    </row>
    <row r="40311" spans="1:12">
      <c r="A40311" t="e">
        <f ca="1">E00251514152121</f>
        <v>#NAME?</v>
      </c>
      <c r="B40311">
        <v>703</v>
      </c>
      <c r="C40311" t="s">
        <v>305</v>
      </c>
      <c r="D40311" s="1">
        <v>42027</v>
      </c>
      <c r="F40311">
        <v>6</v>
      </c>
      <c r="G40311">
        <v>3004</v>
      </c>
      <c r="H40311" t="s">
        <v>104</v>
      </c>
      <c r="J40311" t="s">
        <v>14</v>
      </c>
      <c r="K40311">
        <v>57</v>
      </c>
      <c r="L40311" t="s">
        <v>15</v>
      </c>
    </row>
    <row r="40312" spans="1:12">
      <c r="A40312" t="e">
        <f ca="1">E00251514152121</f>
        <v>#NAME?</v>
      </c>
      <c r="B40312">
        <v>703</v>
      </c>
      <c r="C40312" t="s">
        <v>305</v>
      </c>
      <c r="D40312" s="1">
        <v>41887</v>
      </c>
      <c r="F40312">
        <v>2</v>
      </c>
      <c r="G40312">
        <v>55090</v>
      </c>
      <c r="H40312" t="s">
        <v>400</v>
      </c>
      <c r="J40312" t="s">
        <v>14</v>
      </c>
      <c r="K40312">
        <v>57</v>
      </c>
      <c r="L40312" t="s">
        <v>15</v>
      </c>
    </row>
    <row r="40313" spans="1:12">
      <c r="A40313" t="e">
        <f ca="1">E00251532351021</f>
        <v>#NAME?</v>
      </c>
      <c r="B40313">
        <v>490</v>
      </c>
      <c r="C40313" t="s">
        <v>158</v>
      </c>
      <c r="D40313" s="1">
        <v>42642</v>
      </c>
      <c r="F40313">
        <v>2</v>
      </c>
      <c r="G40313">
        <v>4019</v>
      </c>
      <c r="H40313" t="s">
        <v>26</v>
      </c>
      <c r="J40313" t="s">
        <v>14</v>
      </c>
      <c r="K40313">
        <v>58</v>
      </c>
      <c r="L40313" t="s">
        <v>15</v>
      </c>
    </row>
    <row r="40314" spans="1:12">
      <c r="A40314" t="e">
        <f ca="1">E00251532351021</f>
        <v>#NAME?</v>
      </c>
      <c r="B40314">
        <v>490</v>
      </c>
      <c r="C40314" t="s">
        <v>158</v>
      </c>
      <c r="D40314" s="1">
        <v>43005</v>
      </c>
      <c r="F40314">
        <v>5</v>
      </c>
      <c r="G40314">
        <v>2720</v>
      </c>
      <c r="H40314" t="s">
        <v>65</v>
      </c>
      <c r="J40314" t="s">
        <v>14</v>
      </c>
      <c r="K40314">
        <v>59</v>
      </c>
      <c r="L40314" t="s">
        <v>15</v>
      </c>
    </row>
    <row r="40315" spans="1:12">
      <c r="A40315" t="e">
        <f ca="1">E00251514247321</f>
        <v>#NAME?</v>
      </c>
      <c r="B40315">
        <v>448</v>
      </c>
      <c r="C40315" t="s">
        <v>112</v>
      </c>
      <c r="D40315" s="1">
        <v>42836</v>
      </c>
      <c r="F40315">
        <v>2</v>
      </c>
      <c r="G40315">
        <v>73390</v>
      </c>
      <c r="H40315" t="s">
        <v>66</v>
      </c>
      <c r="J40315" t="s">
        <v>14</v>
      </c>
      <c r="K40315">
        <v>63</v>
      </c>
      <c r="L40315" t="s">
        <v>15</v>
      </c>
    </row>
    <row r="40316" spans="1:12">
      <c r="A40316" t="e">
        <f ca="1">E00251439638221</f>
        <v>#NAME?</v>
      </c>
      <c r="B40316">
        <v>4374</v>
      </c>
      <c r="C40316" t="s">
        <v>898</v>
      </c>
      <c r="D40316" s="1">
        <v>40988</v>
      </c>
      <c r="F40316">
        <v>1</v>
      </c>
      <c r="G40316">
        <v>8260</v>
      </c>
      <c r="H40316" t="s">
        <v>882</v>
      </c>
      <c r="J40316" t="s">
        <v>14</v>
      </c>
      <c r="K40316">
        <v>51</v>
      </c>
      <c r="L40316" t="s">
        <v>15</v>
      </c>
    </row>
    <row r="40317" spans="1:12">
      <c r="A40317" t="e">
        <f ca="1">E00251513050821</f>
        <v>#NAME?</v>
      </c>
      <c r="B40317">
        <v>457</v>
      </c>
      <c r="C40317" t="s">
        <v>137</v>
      </c>
      <c r="D40317" s="1">
        <v>43039</v>
      </c>
      <c r="F40317">
        <v>4</v>
      </c>
      <c r="G40317">
        <v>71536</v>
      </c>
      <c r="H40317" t="s">
        <v>70</v>
      </c>
      <c r="J40317" t="s">
        <v>14</v>
      </c>
      <c r="K40317">
        <v>57</v>
      </c>
      <c r="L40317" t="s">
        <v>15</v>
      </c>
    </row>
    <row r="40318" spans="1:12">
      <c r="A40318" t="e">
        <f ca="1">E00251514152121</f>
        <v>#NAME?</v>
      </c>
      <c r="B40318">
        <v>703</v>
      </c>
      <c r="C40318" t="s">
        <v>305</v>
      </c>
      <c r="D40318" s="1">
        <v>42240</v>
      </c>
      <c r="F40318">
        <v>2</v>
      </c>
      <c r="G40318">
        <v>55090</v>
      </c>
      <c r="H40318" t="s">
        <v>400</v>
      </c>
      <c r="J40318" t="s">
        <v>14</v>
      </c>
      <c r="K40318">
        <v>58</v>
      </c>
      <c r="L40318" t="s">
        <v>15</v>
      </c>
    </row>
    <row r="40319" spans="1:12">
      <c r="A40319" t="e">
        <f ca="1">E00251529118321</f>
        <v>#NAME?</v>
      </c>
      <c r="B40319">
        <v>161</v>
      </c>
      <c r="C40319" t="s">
        <v>349</v>
      </c>
      <c r="D40319" s="1">
        <v>42955</v>
      </c>
      <c r="F40319">
        <v>1</v>
      </c>
      <c r="G40319">
        <v>4189</v>
      </c>
      <c r="H40319" t="s">
        <v>335</v>
      </c>
      <c r="J40319" t="s">
        <v>14</v>
      </c>
      <c r="K40319">
        <v>63</v>
      </c>
      <c r="L40319" t="s">
        <v>15</v>
      </c>
    </row>
    <row r="40320" spans="1:12">
      <c r="A40320" t="e">
        <f ca="1">E00251513050821</f>
        <v>#NAME?</v>
      </c>
      <c r="B40320">
        <v>457</v>
      </c>
      <c r="C40320" t="s">
        <v>137</v>
      </c>
      <c r="D40320" s="1">
        <v>41148</v>
      </c>
      <c r="F40320">
        <v>1</v>
      </c>
      <c r="G40320">
        <v>27800</v>
      </c>
      <c r="H40320" t="s">
        <v>145</v>
      </c>
      <c r="J40320" t="s">
        <v>14</v>
      </c>
      <c r="K40320">
        <v>52</v>
      </c>
      <c r="L40320" t="s">
        <v>15</v>
      </c>
    </row>
    <row r="40321" spans="1:12">
      <c r="A40321" t="e">
        <f ca="1">E00251513050821</f>
        <v>#NAME?</v>
      </c>
      <c r="B40321">
        <v>457</v>
      </c>
      <c r="C40321" t="s">
        <v>137</v>
      </c>
      <c r="D40321" s="1">
        <v>42107</v>
      </c>
      <c r="F40321">
        <v>1</v>
      </c>
      <c r="G40321">
        <v>27800</v>
      </c>
      <c r="H40321" t="s">
        <v>145</v>
      </c>
      <c r="J40321" t="s">
        <v>14</v>
      </c>
      <c r="K40321">
        <v>55</v>
      </c>
      <c r="L40321" t="s">
        <v>15</v>
      </c>
    </row>
    <row r="40322" spans="1:12">
      <c r="A40322" t="e">
        <f ca="1">E00251514152121</f>
        <v>#NAME?</v>
      </c>
      <c r="B40322">
        <v>702</v>
      </c>
      <c r="C40322" t="s">
        <v>293</v>
      </c>
      <c r="D40322" s="1">
        <v>42445</v>
      </c>
      <c r="F40322">
        <v>2</v>
      </c>
      <c r="G40322">
        <v>2724</v>
      </c>
      <c r="H40322" t="s">
        <v>73</v>
      </c>
      <c r="J40322" t="s">
        <v>14</v>
      </c>
      <c r="K40322">
        <v>59</v>
      </c>
      <c r="L40322" t="s">
        <v>15</v>
      </c>
    </row>
    <row r="40323" spans="1:12">
      <c r="A40323" t="e">
        <f ca="1">E00251514152121</f>
        <v>#NAME?</v>
      </c>
      <c r="B40323">
        <v>702</v>
      </c>
      <c r="C40323" t="s">
        <v>293</v>
      </c>
      <c r="D40323" s="1">
        <v>42495</v>
      </c>
      <c r="F40323">
        <v>2</v>
      </c>
      <c r="G40323">
        <v>78659</v>
      </c>
      <c r="H40323" t="s">
        <v>46</v>
      </c>
      <c r="J40323" t="s">
        <v>14</v>
      </c>
      <c r="K40323">
        <v>59</v>
      </c>
      <c r="L40323" t="s">
        <v>22</v>
      </c>
    </row>
    <row r="40324" spans="1:12">
      <c r="A40324" t="e">
        <f ca="1">E00251619054221</f>
        <v>#NAME?</v>
      </c>
      <c r="B40324">
        <v>109</v>
      </c>
      <c r="C40324" t="s">
        <v>480</v>
      </c>
      <c r="D40324" s="1">
        <v>42270</v>
      </c>
      <c r="F40324">
        <v>1</v>
      </c>
      <c r="G40324">
        <v>72885</v>
      </c>
      <c r="H40324" t="s">
        <v>354</v>
      </c>
      <c r="J40324" t="s">
        <v>14</v>
      </c>
      <c r="K40324">
        <v>64</v>
      </c>
      <c r="L40324" t="s">
        <v>15</v>
      </c>
    </row>
    <row r="40325" spans="1:12">
      <c r="A40325" t="e">
        <f ca="1">E00251514152121</f>
        <v>#NAME?</v>
      </c>
      <c r="B40325">
        <v>702</v>
      </c>
      <c r="C40325" t="s">
        <v>293</v>
      </c>
      <c r="D40325" s="1">
        <v>42634</v>
      </c>
      <c r="F40325">
        <v>2</v>
      </c>
      <c r="G40325">
        <v>40490</v>
      </c>
      <c r="H40325" t="s">
        <v>815</v>
      </c>
      <c r="J40325" t="s">
        <v>14</v>
      </c>
      <c r="K40325">
        <v>59</v>
      </c>
      <c r="L40325" t="s">
        <v>15</v>
      </c>
    </row>
    <row r="40326" spans="1:12">
      <c r="A40326" t="e">
        <f ca="1">E00251514152121</f>
        <v>#NAME?</v>
      </c>
      <c r="B40326">
        <v>703</v>
      </c>
      <c r="C40326" t="s">
        <v>305</v>
      </c>
      <c r="D40326" s="1">
        <v>41374</v>
      </c>
      <c r="F40326">
        <v>1</v>
      </c>
      <c r="G40326">
        <v>2119</v>
      </c>
      <c r="H40326" t="s">
        <v>82</v>
      </c>
      <c r="J40326" t="s">
        <v>14</v>
      </c>
      <c r="K40326">
        <v>56</v>
      </c>
      <c r="L40326" t="s">
        <v>15</v>
      </c>
    </row>
    <row r="40327" spans="1:12">
      <c r="A40327" t="e">
        <f ca="1">E00251514152121</f>
        <v>#NAME?</v>
      </c>
      <c r="B40327">
        <v>703</v>
      </c>
      <c r="C40327" t="s">
        <v>305</v>
      </c>
      <c r="D40327" s="1">
        <v>41795</v>
      </c>
      <c r="F40327">
        <v>6</v>
      </c>
      <c r="G40327">
        <v>4549</v>
      </c>
      <c r="H40327" t="s">
        <v>69</v>
      </c>
      <c r="J40327" t="s">
        <v>14</v>
      </c>
      <c r="K40327">
        <v>57</v>
      </c>
      <c r="L40327" t="s">
        <v>15</v>
      </c>
    </row>
    <row r="40328" spans="1:12">
      <c r="A40328" t="e">
        <f ca="1">E00251429696221</f>
        <v>#NAME?</v>
      </c>
      <c r="B40328">
        <v>199</v>
      </c>
      <c r="C40328" t="s">
        <v>681</v>
      </c>
      <c r="D40328" s="1">
        <v>42983</v>
      </c>
      <c r="F40328">
        <v>1</v>
      </c>
      <c r="G40328">
        <v>71940</v>
      </c>
      <c r="H40328" t="s">
        <v>135</v>
      </c>
      <c r="J40328" t="s">
        <v>14</v>
      </c>
      <c r="K40328">
        <v>68</v>
      </c>
      <c r="L40328" t="s">
        <v>15</v>
      </c>
    </row>
    <row r="40329" spans="1:12">
      <c r="A40329" t="e">
        <f ca="1">E00251429696221</f>
        <v>#NAME?</v>
      </c>
      <c r="B40329">
        <v>199</v>
      </c>
      <c r="C40329" t="s">
        <v>681</v>
      </c>
      <c r="D40329" s="1">
        <v>42993</v>
      </c>
      <c r="F40329">
        <v>1</v>
      </c>
      <c r="G40329">
        <v>78650</v>
      </c>
      <c r="H40329" t="s">
        <v>414</v>
      </c>
      <c r="J40329" t="s">
        <v>14</v>
      </c>
      <c r="K40329">
        <v>68</v>
      </c>
      <c r="L40329" t="s">
        <v>22</v>
      </c>
    </row>
    <row r="40330" spans="1:12">
      <c r="A40330" t="e">
        <f ca="1">E00251532351021</f>
        <v>#NAME?</v>
      </c>
      <c r="B40330">
        <v>6046</v>
      </c>
      <c r="C40330" t="s">
        <v>98</v>
      </c>
      <c r="D40330" s="1">
        <v>41659</v>
      </c>
      <c r="E40330">
        <v>9</v>
      </c>
      <c r="F40330">
        <v>4</v>
      </c>
      <c r="G40330">
        <v>4019</v>
      </c>
      <c r="H40330" t="s">
        <v>26</v>
      </c>
      <c r="J40330" t="s">
        <v>34</v>
      </c>
      <c r="K40330">
        <v>55</v>
      </c>
      <c r="L40330" t="s">
        <v>15</v>
      </c>
    </row>
    <row r="40331" spans="1:12">
      <c r="A40331" t="e">
        <f ca="1">E00251532351021</f>
        <v>#NAME?</v>
      </c>
      <c r="B40331">
        <v>6046</v>
      </c>
      <c r="C40331" t="s">
        <v>98</v>
      </c>
      <c r="D40331" s="1">
        <v>42370</v>
      </c>
      <c r="F40331">
        <v>1</v>
      </c>
      <c r="G40331">
        <v>7243</v>
      </c>
      <c r="H40331" t="s">
        <v>42</v>
      </c>
      <c r="I40331" t="s">
        <v>56</v>
      </c>
      <c r="J40331" t="s">
        <v>57</v>
      </c>
      <c r="K40331">
        <v>57</v>
      </c>
      <c r="L40331" t="s">
        <v>15</v>
      </c>
    </row>
    <row r="40332" spans="1:12">
      <c r="A40332" t="e">
        <f ca="1">E00251532351021</f>
        <v>#NAME?</v>
      </c>
      <c r="B40332">
        <v>490</v>
      </c>
      <c r="C40332" t="s">
        <v>158</v>
      </c>
      <c r="D40332" s="1">
        <v>42773</v>
      </c>
      <c r="F40332">
        <v>1</v>
      </c>
      <c r="G40332">
        <v>2720</v>
      </c>
      <c r="H40332" t="s">
        <v>65</v>
      </c>
      <c r="J40332" t="s">
        <v>14</v>
      </c>
      <c r="K40332">
        <v>58</v>
      </c>
      <c r="L40332" t="s">
        <v>15</v>
      </c>
    </row>
    <row r="40333" spans="1:12">
      <c r="A40333" t="e">
        <f ca="1">E00251531497221</f>
        <v>#NAME?</v>
      </c>
      <c r="B40333">
        <v>729</v>
      </c>
      <c r="C40333" t="s">
        <v>68</v>
      </c>
      <c r="D40333" s="1">
        <v>42010</v>
      </c>
      <c r="E40333">
        <v>3</v>
      </c>
      <c r="F40333">
        <v>2</v>
      </c>
      <c r="G40333">
        <v>2851</v>
      </c>
      <c r="H40333" t="s">
        <v>175</v>
      </c>
      <c r="J40333" t="s">
        <v>34</v>
      </c>
      <c r="K40333">
        <v>63</v>
      </c>
      <c r="L40333" t="s">
        <v>15</v>
      </c>
    </row>
    <row r="40334" spans="1:12">
      <c r="A40334" t="e">
        <f ca="1">E00251514152121</f>
        <v>#NAME?</v>
      </c>
      <c r="B40334">
        <v>702</v>
      </c>
      <c r="C40334" t="s">
        <v>293</v>
      </c>
      <c r="D40334" s="1">
        <v>41733</v>
      </c>
      <c r="F40334">
        <v>5</v>
      </c>
      <c r="G40334">
        <v>4549</v>
      </c>
      <c r="H40334" t="s">
        <v>69</v>
      </c>
      <c r="J40334" t="s">
        <v>14</v>
      </c>
      <c r="K40334">
        <v>57</v>
      </c>
      <c r="L40334" t="s">
        <v>15</v>
      </c>
    </row>
    <row r="40335" spans="1:12">
      <c r="A40335" t="e">
        <f ca="1">E00251514152121</f>
        <v>#NAME?</v>
      </c>
      <c r="B40335">
        <v>702</v>
      </c>
      <c r="C40335" t="s">
        <v>293</v>
      </c>
      <c r="D40335" s="1">
        <v>42361</v>
      </c>
      <c r="F40335">
        <v>5</v>
      </c>
      <c r="G40335">
        <v>4549</v>
      </c>
      <c r="H40335" t="s">
        <v>69</v>
      </c>
      <c r="J40335" t="s">
        <v>14</v>
      </c>
      <c r="K40335">
        <v>58</v>
      </c>
      <c r="L40335" t="s">
        <v>15</v>
      </c>
    </row>
    <row r="40336" spans="1:12">
      <c r="A40336" t="e">
        <f ca="1">E00251513050821</f>
        <v>#NAME?</v>
      </c>
      <c r="B40336">
        <v>457</v>
      </c>
      <c r="C40336" t="s">
        <v>137</v>
      </c>
      <c r="D40336" s="1">
        <v>40945</v>
      </c>
      <c r="F40336">
        <v>2</v>
      </c>
      <c r="G40336">
        <v>4139</v>
      </c>
      <c r="H40336" t="s">
        <v>300</v>
      </c>
      <c r="J40336" t="s">
        <v>14</v>
      </c>
      <c r="K40336">
        <v>52</v>
      </c>
      <c r="L40336" t="s">
        <v>15</v>
      </c>
    </row>
    <row r="40337" spans="1:12">
      <c r="A40337" t="e">
        <f ca="1">E00251513050821</f>
        <v>#NAME?</v>
      </c>
      <c r="B40337">
        <v>457</v>
      </c>
      <c r="C40337" t="s">
        <v>137</v>
      </c>
      <c r="D40337" s="1">
        <v>42915</v>
      </c>
      <c r="F40337">
        <v>1</v>
      </c>
      <c r="G40337">
        <v>7262</v>
      </c>
      <c r="H40337" t="s">
        <v>198</v>
      </c>
      <c r="J40337" t="s">
        <v>14</v>
      </c>
      <c r="K40337">
        <v>57</v>
      </c>
      <c r="L40337" t="s">
        <v>15</v>
      </c>
    </row>
    <row r="40338" spans="1:12">
      <c r="A40338" t="e">
        <f ca="1">E00251429215421</f>
        <v>#NAME?</v>
      </c>
      <c r="B40338">
        <v>286</v>
      </c>
      <c r="C40338" t="s">
        <v>41</v>
      </c>
      <c r="D40338" s="1">
        <v>41450</v>
      </c>
      <c r="F40338">
        <v>1</v>
      </c>
      <c r="G40338">
        <v>71940</v>
      </c>
      <c r="H40338" t="s">
        <v>135</v>
      </c>
      <c r="J40338" t="s">
        <v>14</v>
      </c>
      <c r="K40338">
        <v>45</v>
      </c>
      <c r="L40338" t="s">
        <v>15</v>
      </c>
    </row>
    <row r="40339" spans="1:12">
      <c r="A40339" t="e">
        <f t="shared" ref="A40339:A40345" ca="1" si="371">E00251514152121</f>
        <v>#NAME?</v>
      </c>
      <c r="B40339">
        <v>703</v>
      </c>
      <c r="C40339" t="s">
        <v>305</v>
      </c>
      <c r="D40339" s="1">
        <v>42585</v>
      </c>
      <c r="F40339">
        <v>4</v>
      </c>
      <c r="G40339">
        <v>2724</v>
      </c>
      <c r="H40339" t="s">
        <v>73</v>
      </c>
      <c r="J40339" t="s">
        <v>14</v>
      </c>
      <c r="K40339">
        <v>59</v>
      </c>
      <c r="L40339" t="s">
        <v>15</v>
      </c>
    </row>
    <row r="40340" spans="1:12">
      <c r="A40340" t="e">
        <f t="shared" ca="1" si="371"/>
        <v>#NAME?</v>
      </c>
      <c r="B40340">
        <v>703</v>
      </c>
      <c r="C40340" t="s">
        <v>305</v>
      </c>
      <c r="D40340" s="1">
        <v>42592</v>
      </c>
      <c r="F40340">
        <v>3</v>
      </c>
      <c r="G40340">
        <v>2724</v>
      </c>
      <c r="H40340" t="s">
        <v>73</v>
      </c>
      <c r="J40340" t="s">
        <v>14</v>
      </c>
      <c r="K40340">
        <v>59</v>
      </c>
      <c r="L40340" t="s">
        <v>15</v>
      </c>
    </row>
    <row r="40341" spans="1:12">
      <c r="A40341" t="e">
        <f t="shared" ca="1" si="371"/>
        <v>#NAME?</v>
      </c>
      <c r="B40341">
        <v>703</v>
      </c>
      <c r="C40341" t="s">
        <v>305</v>
      </c>
      <c r="D40341" s="1">
        <v>42619</v>
      </c>
      <c r="F40341">
        <v>5</v>
      </c>
      <c r="G40341">
        <v>4549</v>
      </c>
      <c r="H40341" t="s">
        <v>69</v>
      </c>
      <c r="J40341" t="s">
        <v>14</v>
      </c>
      <c r="K40341">
        <v>59</v>
      </c>
      <c r="L40341" t="s">
        <v>15</v>
      </c>
    </row>
    <row r="40342" spans="1:12">
      <c r="A40342" t="e">
        <f t="shared" ca="1" si="371"/>
        <v>#NAME?</v>
      </c>
      <c r="B40342">
        <v>703</v>
      </c>
      <c r="C40342" t="s">
        <v>305</v>
      </c>
      <c r="D40342" s="1">
        <v>42654</v>
      </c>
      <c r="F40342">
        <v>4</v>
      </c>
      <c r="G40342">
        <v>3083</v>
      </c>
      <c r="H40342" t="s">
        <v>1389</v>
      </c>
      <c r="J40342" t="s">
        <v>14</v>
      </c>
      <c r="K40342">
        <v>59</v>
      </c>
      <c r="L40342" t="s">
        <v>15</v>
      </c>
    </row>
    <row r="40343" spans="1:12">
      <c r="A40343" t="e">
        <f t="shared" ca="1" si="371"/>
        <v>#NAME?</v>
      </c>
      <c r="B40343">
        <v>703</v>
      </c>
      <c r="C40343" t="s">
        <v>305</v>
      </c>
      <c r="D40343" s="1">
        <v>42724</v>
      </c>
      <c r="F40343">
        <v>6</v>
      </c>
      <c r="G40343">
        <v>78050</v>
      </c>
      <c r="H40343" t="s">
        <v>197</v>
      </c>
      <c r="J40343" t="s">
        <v>14</v>
      </c>
      <c r="K40343">
        <v>59</v>
      </c>
      <c r="L40343" t="s">
        <v>22</v>
      </c>
    </row>
    <row r="40344" spans="1:12">
      <c r="A40344" t="e">
        <f t="shared" ca="1" si="371"/>
        <v>#NAME?</v>
      </c>
      <c r="B40344">
        <v>703</v>
      </c>
      <c r="C40344" t="s">
        <v>305</v>
      </c>
      <c r="D40344" s="1">
        <v>42759</v>
      </c>
      <c r="F40344">
        <v>1</v>
      </c>
      <c r="G40344">
        <v>40490</v>
      </c>
      <c r="H40344" t="s">
        <v>815</v>
      </c>
      <c r="J40344" t="s">
        <v>14</v>
      </c>
      <c r="K40344">
        <v>59</v>
      </c>
      <c r="L40344" t="s">
        <v>15</v>
      </c>
    </row>
    <row r="40345" spans="1:12">
      <c r="A40345" t="e">
        <f t="shared" ca="1" si="371"/>
        <v>#NAME?</v>
      </c>
      <c r="B40345">
        <v>703</v>
      </c>
      <c r="C40345" t="s">
        <v>305</v>
      </c>
      <c r="D40345" s="1">
        <v>42783</v>
      </c>
      <c r="F40345">
        <v>1</v>
      </c>
      <c r="G40345">
        <v>40490</v>
      </c>
      <c r="H40345" t="s">
        <v>815</v>
      </c>
      <c r="J40345" t="s">
        <v>14</v>
      </c>
      <c r="K40345">
        <v>60</v>
      </c>
      <c r="L40345" t="s">
        <v>15</v>
      </c>
    </row>
    <row r="40346" spans="1:12">
      <c r="A40346" t="e">
        <f ca="1">E00251531497221</f>
        <v>#NAME?</v>
      </c>
      <c r="B40346">
        <v>1786</v>
      </c>
      <c r="C40346" t="s">
        <v>37</v>
      </c>
      <c r="D40346" s="1">
        <v>42272</v>
      </c>
      <c r="F40346">
        <v>2</v>
      </c>
      <c r="G40346">
        <v>9929</v>
      </c>
      <c r="H40346" t="s">
        <v>1395</v>
      </c>
      <c r="J40346" t="s">
        <v>14</v>
      </c>
      <c r="K40346">
        <v>64</v>
      </c>
      <c r="L40346" t="s">
        <v>15</v>
      </c>
    </row>
    <row r="40347" spans="1:12">
      <c r="A40347" t="e">
        <f ca="1">E00251439638221</f>
        <v>#NAME?</v>
      </c>
      <c r="B40347">
        <v>4374</v>
      </c>
      <c r="C40347" t="s">
        <v>898</v>
      </c>
      <c r="D40347" s="1">
        <v>42894</v>
      </c>
      <c r="F40347">
        <v>6</v>
      </c>
      <c r="G40347">
        <v>4019</v>
      </c>
      <c r="H40347" t="s">
        <v>26</v>
      </c>
      <c r="J40347" t="s">
        <v>14</v>
      </c>
      <c r="K40347">
        <v>57</v>
      </c>
      <c r="L40347" t="s">
        <v>15</v>
      </c>
    </row>
    <row r="40348" spans="1:12">
      <c r="A40348" t="e">
        <f ca="1">E00251439638221</f>
        <v>#NAME?</v>
      </c>
      <c r="B40348">
        <v>7023</v>
      </c>
      <c r="C40348" t="s">
        <v>813</v>
      </c>
      <c r="D40348" s="1">
        <v>42043</v>
      </c>
      <c r="F40348">
        <v>2</v>
      </c>
      <c r="G40348">
        <v>4019</v>
      </c>
      <c r="H40348" t="s">
        <v>26</v>
      </c>
      <c r="I40348" t="s">
        <v>148</v>
      </c>
      <c r="J40348" t="s">
        <v>57</v>
      </c>
      <c r="K40348">
        <v>54</v>
      </c>
      <c r="L40348" t="s">
        <v>15</v>
      </c>
    </row>
    <row r="40349" spans="1:12">
      <c r="A40349" t="e">
        <f ca="1">E00251429810321</f>
        <v>#NAME?</v>
      </c>
      <c r="B40349">
        <v>4878</v>
      </c>
      <c r="C40349" t="s">
        <v>909</v>
      </c>
      <c r="D40349" s="1">
        <v>43075</v>
      </c>
      <c r="F40349">
        <v>1</v>
      </c>
      <c r="G40349">
        <v>7262</v>
      </c>
      <c r="H40349" t="s">
        <v>198</v>
      </c>
      <c r="I40349" t="s">
        <v>148</v>
      </c>
      <c r="J40349" t="s">
        <v>57</v>
      </c>
      <c r="K40349">
        <v>62</v>
      </c>
      <c r="L40349" t="s">
        <v>15</v>
      </c>
    </row>
    <row r="40350" spans="1:12">
      <c r="A40350" t="e">
        <f ca="1">E00251716512621</f>
        <v>#NAME?</v>
      </c>
      <c r="B40350">
        <v>4547</v>
      </c>
      <c r="C40350" t="s">
        <v>818</v>
      </c>
      <c r="D40350" s="1">
        <v>41235</v>
      </c>
      <c r="F40350">
        <v>1</v>
      </c>
      <c r="G40350">
        <v>6929</v>
      </c>
      <c r="H40350" t="s">
        <v>36</v>
      </c>
      <c r="J40350" t="s">
        <v>14</v>
      </c>
      <c r="K40350">
        <v>38</v>
      </c>
      <c r="L40350" t="s">
        <v>15</v>
      </c>
    </row>
    <row r="40351" spans="1:12">
      <c r="A40351" t="e">
        <f ca="1">E00251716512621</f>
        <v>#NAME?</v>
      </c>
      <c r="B40351">
        <v>4547</v>
      </c>
      <c r="C40351" t="s">
        <v>818</v>
      </c>
      <c r="D40351" s="1">
        <v>41898</v>
      </c>
      <c r="F40351">
        <v>3</v>
      </c>
      <c r="G40351">
        <v>3051</v>
      </c>
      <c r="H40351" t="s">
        <v>13</v>
      </c>
      <c r="J40351" t="s">
        <v>14</v>
      </c>
      <c r="K40351">
        <v>40</v>
      </c>
      <c r="L40351" t="s">
        <v>15</v>
      </c>
    </row>
    <row r="40352" spans="1:12">
      <c r="A40352" t="e">
        <f ca="1">E00251513050821</f>
        <v>#NAME?</v>
      </c>
      <c r="B40352">
        <v>457</v>
      </c>
      <c r="C40352" t="s">
        <v>137</v>
      </c>
      <c r="D40352" s="1">
        <v>41584</v>
      </c>
      <c r="F40352">
        <v>1</v>
      </c>
      <c r="G40352">
        <v>5920</v>
      </c>
      <c r="H40352" t="s">
        <v>417</v>
      </c>
      <c r="J40352" t="s">
        <v>14</v>
      </c>
      <c r="K40352">
        <v>53</v>
      </c>
      <c r="L40352" t="s">
        <v>15</v>
      </c>
    </row>
    <row r="40353" spans="1:12">
      <c r="A40353" t="e">
        <f ca="1">E00251513050821</f>
        <v>#NAME?</v>
      </c>
      <c r="B40353">
        <v>457</v>
      </c>
      <c r="C40353" t="s">
        <v>137</v>
      </c>
      <c r="D40353" s="1">
        <v>41638</v>
      </c>
      <c r="F40353">
        <v>2</v>
      </c>
      <c r="G40353">
        <v>2720</v>
      </c>
      <c r="H40353" t="s">
        <v>65</v>
      </c>
      <c r="J40353" t="s">
        <v>14</v>
      </c>
      <c r="K40353">
        <v>54</v>
      </c>
      <c r="L40353" t="s">
        <v>15</v>
      </c>
    </row>
    <row r="40354" spans="1:12">
      <c r="A40354" t="e">
        <f ca="1">E00251430176021</f>
        <v>#NAME?</v>
      </c>
      <c r="B40354">
        <v>4842</v>
      </c>
      <c r="C40354" t="s">
        <v>949</v>
      </c>
      <c r="D40354" s="1">
        <v>42189</v>
      </c>
      <c r="F40354">
        <v>2</v>
      </c>
      <c r="G40354">
        <v>4019</v>
      </c>
      <c r="H40354" t="s">
        <v>26</v>
      </c>
      <c r="I40354" t="s">
        <v>148</v>
      </c>
      <c r="J40354" t="s">
        <v>57</v>
      </c>
      <c r="K40354">
        <v>57</v>
      </c>
      <c r="L40354" t="s">
        <v>15</v>
      </c>
    </row>
    <row r="40355" spans="1:12">
      <c r="A40355" t="e">
        <f ca="1">E00251432430821</f>
        <v>#NAME?</v>
      </c>
      <c r="B40355">
        <v>500</v>
      </c>
      <c r="C40355" t="s">
        <v>161</v>
      </c>
      <c r="D40355" s="1">
        <v>41165</v>
      </c>
      <c r="F40355">
        <v>1</v>
      </c>
      <c r="G40355">
        <v>7231</v>
      </c>
      <c r="H40355" t="s">
        <v>128</v>
      </c>
      <c r="J40355" t="s">
        <v>14</v>
      </c>
      <c r="K40355">
        <v>54</v>
      </c>
      <c r="L40355" t="s">
        <v>15</v>
      </c>
    </row>
    <row r="40356" spans="1:12">
      <c r="A40356" t="e">
        <f ca="1">E00251429810321</f>
        <v>#NAME?</v>
      </c>
      <c r="B40356">
        <v>151</v>
      </c>
      <c r="C40356" t="s">
        <v>381</v>
      </c>
      <c r="D40356" s="1">
        <v>41310</v>
      </c>
      <c r="F40356">
        <v>3</v>
      </c>
      <c r="G40356">
        <v>79029</v>
      </c>
      <c r="H40356" t="s">
        <v>21</v>
      </c>
      <c r="J40356" t="s">
        <v>14</v>
      </c>
      <c r="K40356">
        <v>57</v>
      </c>
      <c r="L40356" t="s">
        <v>22</v>
      </c>
    </row>
    <row r="40357" spans="1:12">
      <c r="A40357" t="e">
        <f ca="1">E00251716551821</f>
        <v>#NAME?</v>
      </c>
      <c r="B40357">
        <v>502</v>
      </c>
      <c r="C40357" t="s">
        <v>172</v>
      </c>
      <c r="D40357" s="1">
        <v>41393</v>
      </c>
      <c r="F40357">
        <v>1</v>
      </c>
      <c r="G40357">
        <v>38830</v>
      </c>
      <c r="H40357" t="s">
        <v>847</v>
      </c>
      <c r="J40357" t="s">
        <v>14</v>
      </c>
      <c r="K40357">
        <v>43</v>
      </c>
      <c r="L40357" t="s">
        <v>15</v>
      </c>
    </row>
    <row r="40358" spans="1:12">
      <c r="A40358" t="e">
        <f ca="1">E00251716551821</f>
        <v>#NAME?</v>
      </c>
      <c r="B40358">
        <v>7504</v>
      </c>
      <c r="C40358" t="s">
        <v>162</v>
      </c>
      <c r="D40358" s="1">
        <v>42066</v>
      </c>
      <c r="F40358">
        <v>1</v>
      </c>
      <c r="G40358">
        <v>6961</v>
      </c>
      <c r="H40358" t="s">
        <v>561</v>
      </c>
      <c r="J40358" t="s">
        <v>14</v>
      </c>
      <c r="K40358">
        <v>45</v>
      </c>
      <c r="L40358" t="s">
        <v>15</v>
      </c>
    </row>
    <row r="40359" spans="1:12">
      <c r="A40359" t="e">
        <f ca="1">E00251432430821</f>
        <v>#NAME?</v>
      </c>
      <c r="B40359">
        <v>500</v>
      </c>
      <c r="C40359" t="s">
        <v>161</v>
      </c>
      <c r="D40359" s="1">
        <v>42033</v>
      </c>
      <c r="F40359">
        <v>1</v>
      </c>
      <c r="G40359">
        <v>73390</v>
      </c>
      <c r="H40359" t="s">
        <v>66</v>
      </c>
      <c r="J40359" t="s">
        <v>14</v>
      </c>
      <c r="K40359">
        <v>56</v>
      </c>
      <c r="L40359" t="s">
        <v>15</v>
      </c>
    </row>
    <row r="40360" spans="1:12">
      <c r="A40360" t="e">
        <f ca="1">E00251432430821</f>
        <v>#NAME?</v>
      </c>
      <c r="B40360">
        <v>500</v>
      </c>
      <c r="C40360" t="s">
        <v>161</v>
      </c>
      <c r="D40360" s="1">
        <v>42320</v>
      </c>
      <c r="F40360">
        <v>1</v>
      </c>
      <c r="G40360">
        <v>4660</v>
      </c>
      <c r="H40360" t="s">
        <v>215</v>
      </c>
      <c r="J40360" t="s">
        <v>14</v>
      </c>
      <c r="K40360">
        <v>57</v>
      </c>
      <c r="L40360" t="s">
        <v>15</v>
      </c>
    </row>
    <row r="40361" spans="1:12">
      <c r="A40361" t="e">
        <f ca="1">E00251529064121</f>
        <v>#NAME?</v>
      </c>
      <c r="B40361">
        <v>291</v>
      </c>
      <c r="C40361" t="s">
        <v>160</v>
      </c>
      <c r="D40361" s="1">
        <v>42334</v>
      </c>
      <c r="F40361">
        <v>1</v>
      </c>
      <c r="G40361">
        <v>5641</v>
      </c>
      <c r="H40361" t="s">
        <v>1040</v>
      </c>
      <c r="J40361" t="s">
        <v>14</v>
      </c>
      <c r="K40361">
        <v>54</v>
      </c>
      <c r="L40361" t="s">
        <v>15</v>
      </c>
    </row>
    <row r="40362" spans="1:12">
      <c r="A40362" t="e">
        <f ca="1">E00251518518221</f>
        <v>#NAME?</v>
      </c>
      <c r="B40362">
        <v>295</v>
      </c>
      <c r="C40362" t="s">
        <v>435</v>
      </c>
      <c r="D40362" s="1">
        <v>42145</v>
      </c>
      <c r="F40362">
        <v>2</v>
      </c>
      <c r="G40362">
        <v>53010</v>
      </c>
      <c r="H40362" t="s">
        <v>261</v>
      </c>
      <c r="J40362" t="s">
        <v>14</v>
      </c>
      <c r="K40362">
        <v>51</v>
      </c>
      <c r="L40362" t="s">
        <v>15</v>
      </c>
    </row>
    <row r="40363" spans="1:12">
      <c r="A40363" t="e">
        <f ca="1">E00251439807421</f>
        <v>#NAME?</v>
      </c>
      <c r="B40363">
        <v>354</v>
      </c>
      <c r="C40363" t="s">
        <v>826</v>
      </c>
      <c r="D40363" s="1">
        <v>42011</v>
      </c>
      <c r="F40363">
        <v>1</v>
      </c>
      <c r="G40363">
        <v>70583</v>
      </c>
      <c r="H40363" t="s">
        <v>525</v>
      </c>
      <c r="J40363" t="s">
        <v>14</v>
      </c>
      <c r="K40363">
        <v>54</v>
      </c>
      <c r="L40363" t="s">
        <v>15</v>
      </c>
    </row>
    <row r="40364" spans="1:12">
      <c r="A40364" t="e">
        <f ca="1">E00251616870121</f>
        <v>#NAME?</v>
      </c>
      <c r="B40364">
        <v>701</v>
      </c>
      <c r="C40364" t="s">
        <v>72</v>
      </c>
      <c r="D40364" s="1">
        <v>42032</v>
      </c>
      <c r="F40364">
        <v>4</v>
      </c>
      <c r="G40364">
        <v>2724</v>
      </c>
      <c r="H40364" t="s">
        <v>73</v>
      </c>
      <c r="J40364" t="s">
        <v>14</v>
      </c>
      <c r="K40364">
        <v>52</v>
      </c>
      <c r="L40364" t="s">
        <v>15</v>
      </c>
    </row>
    <row r="40365" spans="1:12">
      <c r="A40365" t="e">
        <f ca="1">E00251616870121</f>
        <v>#NAME?</v>
      </c>
      <c r="B40365">
        <v>701</v>
      </c>
      <c r="C40365" t="s">
        <v>72</v>
      </c>
      <c r="D40365" s="1">
        <v>42151</v>
      </c>
      <c r="F40365">
        <v>2</v>
      </c>
      <c r="G40365">
        <v>2599</v>
      </c>
      <c r="H40365" t="s">
        <v>238</v>
      </c>
      <c r="J40365" t="s">
        <v>14</v>
      </c>
      <c r="K40365">
        <v>53</v>
      </c>
      <c r="L40365" t="s">
        <v>15</v>
      </c>
    </row>
    <row r="40366" spans="1:12">
      <c r="A40366" t="e">
        <f ca="1">E00251524964221</f>
        <v>#NAME?</v>
      </c>
      <c r="B40366">
        <v>460</v>
      </c>
      <c r="C40366" t="s">
        <v>711</v>
      </c>
      <c r="D40366" s="1">
        <v>41106</v>
      </c>
      <c r="F40366">
        <v>2</v>
      </c>
      <c r="G40366">
        <v>71536</v>
      </c>
      <c r="H40366" t="s">
        <v>70</v>
      </c>
      <c r="J40366" t="s">
        <v>14</v>
      </c>
      <c r="K40366">
        <v>38</v>
      </c>
      <c r="L40366" t="s">
        <v>15</v>
      </c>
    </row>
    <row r="40367" spans="1:12">
      <c r="A40367" t="e">
        <f ca="1">E00251439807421</f>
        <v>#NAME?</v>
      </c>
      <c r="B40367">
        <v>354</v>
      </c>
      <c r="C40367" t="s">
        <v>826</v>
      </c>
      <c r="D40367" s="1">
        <v>42845</v>
      </c>
      <c r="F40367">
        <v>1</v>
      </c>
      <c r="G40367">
        <v>7862</v>
      </c>
      <c r="H40367" t="s">
        <v>27</v>
      </c>
      <c r="J40367" t="s">
        <v>14</v>
      </c>
      <c r="K40367">
        <v>57</v>
      </c>
      <c r="L40367" t="s">
        <v>22</v>
      </c>
    </row>
    <row r="40368" spans="1:12">
      <c r="A40368" t="e">
        <f ca="1">E00251439807421</f>
        <v>#NAME?</v>
      </c>
      <c r="B40368">
        <v>494</v>
      </c>
      <c r="C40368" t="s">
        <v>63</v>
      </c>
      <c r="D40368" s="1">
        <v>41047</v>
      </c>
      <c r="F40368">
        <v>2</v>
      </c>
      <c r="G40368">
        <v>25000</v>
      </c>
      <c r="H40368" t="s">
        <v>178</v>
      </c>
      <c r="J40368" t="s">
        <v>14</v>
      </c>
      <c r="K40368">
        <v>52</v>
      </c>
      <c r="L40368" t="s">
        <v>15</v>
      </c>
    </row>
    <row r="40369" spans="1:12">
      <c r="A40369" t="e">
        <f ca="1">E00251616870121</f>
        <v>#NAME?</v>
      </c>
      <c r="B40369">
        <v>701</v>
      </c>
      <c r="C40369" t="s">
        <v>72</v>
      </c>
      <c r="D40369" s="1">
        <v>41404</v>
      </c>
      <c r="F40369">
        <v>2</v>
      </c>
      <c r="G40369">
        <v>7273</v>
      </c>
      <c r="H40369" t="s">
        <v>543</v>
      </c>
      <c r="J40369" t="s">
        <v>14</v>
      </c>
      <c r="K40369">
        <v>51</v>
      </c>
      <c r="L40369" t="s">
        <v>15</v>
      </c>
    </row>
    <row r="40370" spans="1:12">
      <c r="A40370" t="e">
        <f ca="1">E00251616870121</f>
        <v>#NAME?</v>
      </c>
      <c r="B40370">
        <v>701</v>
      </c>
      <c r="C40370" t="s">
        <v>72</v>
      </c>
      <c r="D40370" s="1">
        <v>41955</v>
      </c>
      <c r="F40370">
        <v>2</v>
      </c>
      <c r="G40370">
        <v>3899</v>
      </c>
      <c r="H40370" t="s">
        <v>264</v>
      </c>
      <c r="J40370" t="s">
        <v>14</v>
      </c>
      <c r="K40370">
        <v>52</v>
      </c>
      <c r="L40370" t="s">
        <v>15</v>
      </c>
    </row>
    <row r="40371" spans="1:12">
      <c r="A40371" t="e">
        <f ca="1">E00251616870121</f>
        <v>#NAME?</v>
      </c>
      <c r="B40371">
        <v>701</v>
      </c>
      <c r="C40371" t="s">
        <v>72</v>
      </c>
      <c r="D40371" s="1">
        <v>42103</v>
      </c>
      <c r="F40371">
        <v>4</v>
      </c>
      <c r="G40371">
        <v>2889</v>
      </c>
      <c r="H40371" t="s">
        <v>595</v>
      </c>
      <c r="J40371" t="s">
        <v>14</v>
      </c>
      <c r="K40371">
        <v>53</v>
      </c>
      <c r="L40371" t="s">
        <v>15</v>
      </c>
    </row>
    <row r="40372" spans="1:12">
      <c r="A40372" t="e">
        <f ca="1">E00251429661121</f>
        <v>#NAME?</v>
      </c>
      <c r="B40372">
        <v>199</v>
      </c>
      <c r="C40372" t="s">
        <v>681</v>
      </c>
      <c r="D40372" s="1">
        <v>41296</v>
      </c>
      <c r="F40372">
        <v>1</v>
      </c>
      <c r="G40372">
        <v>7906</v>
      </c>
      <c r="H40372" t="s">
        <v>173</v>
      </c>
      <c r="J40372" t="s">
        <v>14</v>
      </c>
      <c r="K40372">
        <v>61</v>
      </c>
      <c r="L40372" t="s">
        <v>22</v>
      </c>
    </row>
    <row r="40373" spans="1:12">
      <c r="A40373" t="e">
        <f ca="1">E00251429661121</f>
        <v>#NAME?</v>
      </c>
      <c r="B40373">
        <v>199</v>
      </c>
      <c r="C40373" t="s">
        <v>681</v>
      </c>
      <c r="D40373" s="1">
        <v>41389</v>
      </c>
      <c r="F40373">
        <v>1</v>
      </c>
      <c r="G40373">
        <v>71509</v>
      </c>
      <c r="H40373" t="s">
        <v>369</v>
      </c>
      <c r="J40373" t="s">
        <v>14</v>
      </c>
      <c r="K40373">
        <v>61</v>
      </c>
      <c r="L40373" t="s">
        <v>15</v>
      </c>
    </row>
    <row r="40374" spans="1:12">
      <c r="A40374" t="e">
        <f ca="1">E00251429661121</f>
        <v>#NAME?</v>
      </c>
      <c r="B40374">
        <v>199</v>
      </c>
      <c r="C40374" t="s">
        <v>681</v>
      </c>
      <c r="D40374" s="1">
        <v>41400</v>
      </c>
      <c r="F40374">
        <v>1</v>
      </c>
      <c r="G40374">
        <v>71509</v>
      </c>
      <c r="H40374" t="s">
        <v>369</v>
      </c>
      <c r="J40374" t="s">
        <v>14</v>
      </c>
      <c r="K40374">
        <v>61</v>
      </c>
      <c r="L40374" t="s">
        <v>15</v>
      </c>
    </row>
    <row r="40375" spans="1:12">
      <c r="A40375" t="e">
        <f ca="1">E00251429661121</f>
        <v>#NAME?</v>
      </c>
      <c r="B40375">
        <v>199</v>
      </c>
      <c r="C40375" t="s">
        <v>681</v>
      </c>
      <c r="D40375" s="1">
        <v>42873</v>
      </c>
      <c r="F40375">
        <v>2</v>
      </c>
      <c r="G40375">
        <v>5839</v>
      </c>
      <c r="H40375" t="s">
        <v>451</v>
      </c>
      <c r="J40375" t="s">
        <v>14</v>
      </c>
      <c r="K40375">
        <v>65</v>
      </c>
      <c r="L40375" t="s">
        <v>15</v>
      </c>
    </row>
    <row r="40376" spans="1:12">
      <c r="A40376" t="e">
        <f ca="1">E00251439807421</f>
        <v>#NAME?</v>
      </c>
      <c r="B40376">
        <v>494</v>
      </c>
      <c r="C40376" t="s">
        <v>63</v>
      </c>
      <c r="D40376" s="1">
        <v>41213</v>
      </c>
      <c r="F40376">
        <v>3</v>
      </c>
      <c r="G40376">
        <v>25000</v>
      </c>
      <c r="H40376" t="s">
        <v>178</v>
      </c>
      <c r="J40376" t="s">
        <v>14</v>
      </c>
      <c r="K40376">
        <v>52</v>
      </c>
      <c r="L40376" t="s">
        <v>15</v>
      </c>
    </row>
    <row r="40377" spans="1:12">
      <c r="A40377" t="e">
        <f ca="1">E00251439807421</f>
        <v>#NAME?</v>
      </c>
      <c r="B40377">
        <v>494</v>
      </c>
      <c r="C40377" t="s">
        <v>63</v>
      </c>
      <c r="D40377" s="1">
        <v>41488</v>
      </c>
      <c r="F40377">
        <v>3</v>
      </c>
      <c r="G40377">
        <v>25000</v>
      </c>
      <c r="H40377" t="s">
        <v>178</v>
      </c>
      <c r="J40377" t="s">
        <v>14</v>
      </c>
      <c r="K40377">
        <v>53</v>
      </c>
      <c r="L40377" t="s">
        <v>15</v>
      </c>
    </row>
    <row r="40378" spans="1:12">
      <c r="A40378" t="e">
        <f ca="1">E00251439807421</f>
        <v>#NAME?</v>
      </c>
      <c r="B40378">
        <v>494</v>
      </c>
      <c r="C40378" t="s">
        <v>63</v>
      </c>
      <c r="D40378" s="1">
        <v>41019</v>
      </c>
      <c r="F40378">
        <v>2</v>
      </c>
      <c r="G40378">
        <v>27800</v>
      </c>
      <c r="H40378" t="s">
        <v>145</v>
      </c>
      <c r="J40378" t="s">
        <v>14</v>
      </c>
      <c r="K40378">
        <v>52</v>
      </c>
      <c r="L40378" t="s">
        <v>15</v>
      </c>
    </row>
    <row r="40379" spans="1:12">
      <c r="A40379" t="e">
        <f ca="1">E00251430091421</f>
        <v>#NAME?</v>
      </c>
      <c r="B40379">
        <v>467</v>
      </c>
      <c r="C40379" t="s">
        <v>232</v>
      </c>
      <c r="D40379" s="1">
        <v>40948</v>
      </c>
      <c r="F40379">
        <v>2</v>
      </c>
      <c r="G40379">
        <v>73300</v>
      </c>
      <c r="H40379" t="s">
        <v>86</v>
      </c>
      <c r="J40379" t="s">
        <v>14</v>
      </c>
      <c r="K40379">
        <v>60</v>
      </c>
      <c r="L40379" t="s">
        <v>15</v>
      </c>
    </row>
    <row r="40380" spans="1:12">
      <c r="A40380" t="e">
        <f ca="1">E00251428656921</f>
        <v>#NAME?</v>
      </c>
      <c r="B40380">
        <v>66</v>
      </c>
      <c r="C40380" t="s">
        <v>134</v>
      </c>
      <c r="D40380" s="1">
        <v>42961</v>
      </c>
      <c r="F40380">
        <v>1</v>
      </c>
      <c r="G40380">
        <v>5950</v>
      </c>
      <c r="H40380" t="s">
        <v>24</v>
      </c>
      <c r="J40380" t="s">
        <v>14</v>
      </c>
      <c r="K40380">
        <v>56</v>
      </c>
      <c r="L40380" t="s">
        <v>15</v>
      </c>
    </row>
    <row r="40381" spans="1:12">
      <c r="A40381" t="e">
        <f ca="1">E00251532508321</f>
        <v>#NAME?</v>
      </c>
      <c r="B40381">
        <v>438</v>
      </c>
      <c r="C40381" t="s">
        <v>474</v>
      </c>
      <c r="D40381" s="1">
        <v>42395</v>
      </c>
      <c r="F40381">
        <v>1</v>
      </c>
      <c r="G40381">
        <v>37272</v>
      </c>
      <c r="H40381" t="s">
        <v>301</v>
      </c>
      <c r="J40381" t="s">
        <v>14</v>
      </c>
      <c r="K40381">
        <v>55</v>
      </c>
      <c r="L40381" t="s">
        <v>15</v>
      </c>
    </row>
    <row r="40382" spans="1:12">
      <c r="A40382" t="e">
        <f ca="1">E00251616967621</f>
        <v>#NAME?</v>
      </c>
      <c r="B40382">
        <v>729</v>
      </c>
      <c r="C40382" t="s">
        <v>68</v>
      </c>
      <c r="D40382" s="1">
        <v>41651</v>
      </c>
      <c r="E40382">
        <v>0</v>
      </c>
      <c r="F40382">
        <v>1</v>
      </c>
      <c r="G40382">
        <v>38110</v>
      </c>
      <c r="H40382" t="s">
        <v>962</v>
      </c>
      <c r="J40382" t="s">
        <v>34</v>
      </c>
      <c r="K40382">
        <v>47</v>
      </c>
      <c r="L40382" t="s">
        <v>15</v>
      </c>
    </row>
    <row r="40383" spans="1:12">
      <c r="A40383" t="e">
        <f ca="1">E00251616967621</f>
        <v>#NAME?</v>
      </c>
      <c r="B40383">
        <v>1786</v>
      </c>
      <c r="C40383" t="s">
        <v>37</v>
      </c>
      <c r="D40383" s="1">
        <v>42788</v>
      </c>
      <c r="F40383">
        <v>2</v>
      </c>
      <c r="G40383">
        <v>3829</v>
      </c>
      <c r="H40383" t="s">
        <v>419</v>
      </c>
      <c r="J40383" t="s">
        <v>14</v>
      </c>
      <c r="K40383">
        <v>50</v>
      </c>
      <c r="L40383" t="s">
        <v>15</v>
      </c>
    </row>
    <row r="40384" spans="1:12">
      <c r="A40384" t="e">
        <f ca="1">E00251616870121</f>
        <v>#NAME?</v>
      </c>
      <c r="B40384">
        <v>701</v>
      </c>
      <c r="C40384" t="s">
        <v>72</v>
      </c>
      <c r="D40384" s="1">
        <v>42690</v>
      </c>
      <c r="F40384">
        <v>6</v>
      </c>
      <c r="G40384">
        <v>4779</v>
      </c>
      <c r="H40384" t="s">
        <v>231</v>
      </c>
      <c r="J40384" t="s">
        <v>14</v>
      </c>
      <c r="K40384">
        <v>54</v>
      </c>
      <c r="L40384" t="s">
        <v>15</v>
      </c>
    </row>
    <row r="40385" spans="1:12">
      <c r="A40385" t="e">
        <f ca="1">E00251616870121</f>
        <v>#NAME?</v>
      </c>
      <c r="B40385">
        <v>701</v>
      </c>
      <c r="C40385" t="s">
        <v>72</v>
      </c>
      <c r="D40385" s="1">
        <v>42727</v>
      </c>
      <c r="F40385">
        <v>3</v>
      </c>
      <c r="G40385">
        <v>2599</v>
      </c>
      <c r="H40385" t="s">
        <v>238</v>
      </c>
      <c r="J40385" t="s">
        <v>14</v>
      </c>
      <c r="K40385">
        <v>54</v>
      </c>
      <c r="L40385" t="s">
        <v>15</v>
      </c>
    </row>
    <row r="40386" spans="1:12">
      <c r="A40386" t="e">
        <f ca="1">E00251616870121</f>
        <v>#NAME?</v>
      </c>
      <c r="B40386">
        <v>701</v>
      </c>
      <c r="C40386" t="s">
        <v>72</v>
      </c>
      <c r="D40386" s="1">
        <v>42802</v>
      </c>
      <c r="F40386">
        <v>6</v>
      </c>
      <c r="G40386">
        <v>7273</v>
      </c>
      <c r="H40386" t="s">
        <v>543</v>
      </c>
      <c r="J40386" t="s">
        <v>14</v>
      </c>
      <c r="K40386">
        <v>54</v>
      </c>
      <c r="L40386" t="s">
        <v>15</v>
      </c>
    </row>
    <row r="40387" spans="1:12">
      <c r="A40387" t="e">
        <f ca="1">E00251616870121</f>
        <v>#NAME?</v>
      </c>
      <c r="B40387">
        <v>701</v>
      </c>
      <c r="C40387" t="s">
        <v>72</v>
      </c>
      <c r="D40387" s="1">
        <v>42817</v>
      </c>
      <c r="F40387">
        <v>5</v>
      </c>
      <c r="G40387">
        <v>2889</v>
      </c>
      <c r="H40387" t="s">
        <v>595</v>
      </c>
      <c r="J40387" t="s">
        <v>14</v>
      </c>
      <c r="K40387">
        <v>54</v>
      </c>
      <c r="L40387" t="s">
        <v>15</v>
      </c>
    </row>
    <row r="40388" spans="1:12">
      <c r="A40388" t="e">
        <f ca="1">E00251616870121</f>
        <v>#NAME?</v>
      </c>
      <c r="B40388">
        <v>701</v>
      </c>
      <c r="C40388" t="s">
        <v>72</v>
      </c>
      <c r="D40388" s="1">
        <v>42818</v>
      </c>
      <c r="F40388">
        <v>1</v>
      </c>
      <c r="G40388">
        <v>49390</v>
      </c>
      <c r="H40388" t="s">
        <v>59</v>
      </c>
      <c r="J40388" t="s">
        <v>14</v>
      </c>
      <c r="K40388">
        <v>54</v>
      </c>
      <c r="L40388" t="s">
        <v>15</v>
      </c>
    </row>
    <row r="40389" spans="1:12">
      <c r="A40389" t="e">
        <f ca="1">E00251429661121</f>
        <v>#NAME?</v>
      </c>
      <c r="B40389">
        <v>199</v>
      </c>
      <c r="C40389" t="s">
        <v>681</v>
      </c>
      <c r="D40389" s="1">
        <v>42429</v>
      </c>
      <c r="F40389">
        <v>1</v>
      </c>
      <c r="G40389">
        <v>4660</v>
      </c>
      <c r="H40389" t="s">
        <v>215</v>
      </c>
      <c r="J40389" t="s">
        <v>14</v>
      </c>
      <c r="K40389">
        <v>64</v>
      </c>
      <c r="L40389" t="s">
        <v>15</v>
      </c>
    </row>
    <row r="40390" spans="1:12">
      <c r="A40390" t="e">
        <f ca="1">E00251616870121</f>
        <v>#NAME?</v>
      </c>
      <c r="B40390">
        <v>701</v>
      </c>
      <c r="C40390" t="s">
        <v>72</v>
      </c>
      <c r="D40390" s="1">
        <v>42768</v>
      </c>
      <c r="F40390">
        <v>4</v>
      </c>
      <c r="G40390">
        <v>49390</v>
      </c>
      <c r="H40390" t="s">
        <v>59</v>
      </c>
      <c r="J40390" t="s">
        <v>14</v>
      </c>
      <c r="K40390">
        <v>54</v>
      </c>
      <c r="L40390" t="s">
        <v>15</v>
      </c>
    </row>
    <row r="40391" spans="1:12">
      <c r="A40391" t="e">
        <f ca="1">E00251439807421</f>
        <v>#NAME?</v>
      </c>
      <c r="B40391">
        <v>494</v>
      </c>
      <c r="C40391" t="s">
        <v>63</v>
      </c>
      <c r="D40391" s="1">
        <v>41430</v>
      </c>
      <c r="F40391">
        <v>1</v>
      </c>
      <c r="G40391">
        <v>72632</v>
      </c>
      <c r="H40391" t="s">
        <v>107</v>
      </c>
      <c r="J40391" t="s">
        <v>14</v>
      </c>
      <c r="K40391">
        <v>53</v>
      </c>
      <c r="L40391" t="s">
        <v>15</v>
      </c>
    </row>
    <row r="40392" spans="1:12">
      <c r="A40392" t="e">
        <f ca="1">E00251616870121</f>
        <v>#NAME?</v>
      </c>
      <c r="B40392">
        <v>701</v>
      </c>
      <c r="C40392" t="s">
        <v>72</v>
      </c>
      <c r="D40392" s="1">
        <v>42936</v>
      </c>
      <c r="F40392">
        <v>1</v>
      </c>
      <c r="G40392">
        <v>7295</v>
      </c>
      <c r="H40392" t="s">
        <v>76</v>
      </c>
      <c r="J40392" t="s">
        <v>14</v>
      </c>
      <c r="K40392">
        <v>55</v>
      </c>
      <c r="L40392" t="s">
        <v>15</v>
      </c>
    </row>
    <row r="40393" spans="1:12">
      <c r="A40393" t="e">
        <f t="shared" ref="A40393:A40398" ca="1" si="372">E00251429810321</f>
        <v>#NAME?</v>
      </c>
      <c r="B40393">
        <v>151</v>
      </c>
      <c r="C40393" t="s">
        <v>381</v>
      </c>
      <c r="D40393" s="1">
        <v>41708</v>
      </c>
      <c r="F40393">
        <v>1</v>
      </c>
      <c r="G40393">
        <v>25000</v>
      </c>
      <c r="H40393" t="s">
        <v>178</v>
      </c>
      <c r="J40393" t="s">
        <v>14</v>
      </c>
      <c r="K40393">
        <v>58</v>
      </c>
      <c r="L40393" t="s">
        <v>15</v>
      </c>
    </row>
    <row r="40394" spans="1:12">
      <c r="A40394" t="e">
        <f t="shared" ca="1" si="372"/>
        <v>#NAME?</v>
      </c>
      <c r="B40394">
        <v>151</v>
      </c>
      <c r="C40394" t="s">
        <v>381</v>
      </c>
      <c r="D40394" s="1">
        <v>42037</v>
      </c>
      <c r="F40394">
        <v>4</v>
      </c>
      <c r="G40394">
        <v>4019</v>
      </c>
      <c r="H40394" t="s">
        <v>26</v>
      </c>
      <c r="J40394" t="s">
        <v>14</v>
      </c>
      <c r="K40394">
        <v>59</v>
      </c>
      <c r="L40394" t="s">
        <v>15</v>
      </c>
    </row>
    <row r="40395" spans="1:12">
      <c r="A40395" t="e">
        <f t="shared" ca="1" si="372"/>
        <v>#NAME?</v>
      </c>
      <c r="B40395">
        <v>151</v>
      </c>
      <c r="C40395" t="s">
        <v>381</v>
      </c>
      <c r="D40395" s="1">
        <v>42194</v>
      </c>
      <c r="F40395">
        <v>3</v>
      </c>
      <c r="G40395">
        <v>4019</v>
      </c>
      <c r="H40395" t="s">
        <v>26</v>
      </c>
      <c r="J40395" t="s">
        <v>14</v>
      </c>
      <c r="K40395">
        <v>60</v>
      </c>
      <c r="L40395" t="s">
        <v>15</v>
      </c>
    </row>
    <row r="40396" spans="1:12">
      <c r="A40396" t="e">
        <f t="shared" ca="1" si="372"/>
        <v>#NAME?</v>
      </c>
      <c r="B40396">
        <v>151</v>
      </c>
      <c r="C40396" t="s">
        <v>381</v>
      </c>
      <c r="D40396" s="1">
        <v>42355</v>
      </c>
      <c r="F40396">
        <v>1</v>
      </c>
      <c r="G40396">
        <v>25000</v>
      </c>
      <c r="H40396" t="s">
        <v>178</v>
      </c>
      <c r="J40396" t="s">
        <v>14</v>
      </c>
      <c r="K40396">
        <v>60</v>
      </c>
      <c r="L40396" t="s">
        <v>15</v>
      </c>
    </row>
    <row r="40397" spans="1:12">
      <c r="A40397" t="e">
        <f t="shared" ca="1" si="372"/>
        <v>#NAME?</v>
      </c>
      <c r="B40397">
        <v>151</v>
      </c>
      <c r="C40397" t="s">
        <v>381</v>
      </c>
      <c r="D40397" s="1">
        <v>42500</v>
      </c>
      <c r="F40397">
        <v>3</v>
      </c>
      <c r="G40397">
        <v>25000</v>
      </c>
      <c r="H40397" t="s">
        <v>178</v>
      </c>
      <c r="J40397" t="s">
        <v>14</v>
      </c>
      <c r="K40397">
        <v>60</v>
      </c>
      <c r="L40397" t="s">
        <v>15</v>
      </c>
    </row>
    <row r="40398" spans="1:12">
      <c r="A40398" t="e">
        <f t="shared" ca="1" si="372"/>
        <v>#NAME?</v>
      </c>
      <c r="B40398">
        <v>151</v>
      </c>
      <c r="C40398" t="s">
        <v>381</v>
      </c>
      <c r="D40398" s="1">
        <v>42997</v>
      </c>
      <c r="F40398">
        <v>2</v>
      </c>
      <c r="G40398">
        <v>4019</v>
      </c>
      <c r="H40398" t="s">
        <v>26</v>
      </c>
      <c r="J40398" t="s">
        <v>14</v>
      </c>
      <c r="K40398">
        <v>62</v>
      </c>
      <c r="L40398" t="s">
        <v>15</v>
      </c>
    </row>
    <row r="40399" spans="1:12">
      <c r="A40399" t="e">
        <f ca="1">E00251716551821</f>
        <v>#NAME?</v>
      </c>
      <c r="B40399">
        <v>7504</v>
      </c>
      <c r="C40399" t="s">
        <v>162</v>
      </c>
      <c r="D40399" s="1">
        <v>41970</v>
      </c>
      <c r="F40399">
        <v>3</v>
      </c>
      <c r="G40399">
        <v>78609</v>
      </c>
      <c r="H40399" t="s">
        <v>240</v>
      </c>
      <c r="J40399" t="s">
        <v>14</v>
      </c>
      <c r="K40399">
        <v>45</v>
      </c>
      <c r="L40399" t="s">
        <v>22</v>
      </c>
    </row>
    <row r="40400" spans="1:12">
      <c r="A40400" t="e">
        <f ca="1">E00251716551821</f>
        <v>#NAME?</v>
      </c>
      <c r="B40400">
        <v>7504</v>
      </c>
      <c r="C40400" t="s">
        <v>162</v>
      </c>
      <c r="D40400" s="1">
        <v>42073</v>
      </c>
      <c r="F40400">
        <v>2</v>
      </c>
      <c r="G40400">
        <v>4019</v>
      </c>
      <c r="H40400" t="s">
        <v>26</v>
      </c>
      <c r="J40400" t="s">
        <v>14</v>
      </c>
      <c r="K40400">
        <v>45</v>
      </c>
      <c r="L40400" t="s">
        <v>15</v>
      </c>
    </row>
    <row r="40401" spans="1:12">
      <c r="A40401" t="e">
        <f ca="1">E00251616967621</f>
        <v>#NAME?</v>
      </c>
      <c r="B40401">
        <v>1786</v>
      </c>
      <c r="C40401" t="s">
        <v>37</v>
      </c>
      <c r="D40401" s="1">
        <v>42430</v>
      </c>
      <c r="F40401">
        <v>1</v>
      </c>
      <c r="G40401">
        <v>2689</v>
      </c>
      <c r="H40401" t="s">
        <v>255</v>
      </c>
      <c r="J40401" t="s">
        <v>14</v>
      </c>
      <c r="K40401">
        <v>50</v>
      </c>
      <c r="L40401" t="s">
        <v>15</v>
      </c>
    </row>
    <row r="40402" spans="1:12">
      <c r="A40402" t="e">
        <f ca="1">E00251616967621</f>
        <v>#NAME?</v>
      </c>
      <c r="B40402">
        <v>1786</v>
      </c>
      <c r="C40402" t="s">
        <v>37</v>
      </c>
      <c r="D40402" s="1">
        <v>42854</v>
      </c>
      <c r="F40402">
        <v>2</v>
      </c>
      <c r="G40402">
        <v>49300</v>
      </c>
      <c r="H40402" t="s">
        <v>228</v>
      </c>
      <c r="J40402" t="s">
        <v>14</v>
      </c>
      <c r="K40402">
        <v>51</v>
      </c>
      <c r="L40402" t="s">
        <v>15</v>
      </c>
    </row>
    <row r="40403" spans="1:12">
      <c r="A40403" t="e">
        <f ca="1">E00251616870121</f>
        <v>#NAME?</v>
      </c>
      <c r="B40403">
        <v>701</v>
      </c>
      <c r="C40403" t="s">
        <v>72</v>
      </c>
      <c r="D40403" s="1">
        <v>42829</v>
      </c>
      <c r="F40403">
        <v>6</v>
      </c>
      <c r="G40403">
        <v>7273</v>
      </c>
      <c r="H40403" t="s">
        <v>543</v>
      </c>
      <c r="J40403" t="s">
        <v>14</v>
      </c>
      <c r="K40403">
        <v>55</v>
      </c>
      <c r="L40403" t="s">
        <v>15</v>
      </c>
    </row>
    <row r="40404" spans="1:12">
      <c r="A40404" t="e">
        <f ca="1">E00251616870121</f>
        <v>#NAME?</v>
      </c>
      <c r="B40404">
        <v>701</v>
      </c>
      <c r="C40404" t="s">
        <v>72</v>
      </c>
      <c r="D40404" s="1">
        <v>42857</v>
      </c>
      <c r="F40404">
        <v>2</v>
      </c>
      <c r="G40404">
        <v>78841</v>
      </c>
      <c r="H40404" t="s">
        <v>1361</v>
      </c>
      <c r="J40404" t="s">
        <v>14</v>
      </c>
      <c r="K40404">
        <v>55</v>
      </c>
      <c r="L40404" t="s">
        <v>22</v>
      </c>
    </row>
    <row r="40405" spans="1:12">
      <c r="A40405" t="e">
        <f ca="1">E00251616870121</f>
        <v>#NAME?</v>
      </c>
      <c r="B40405">
        <v>701</v>
      </c>
      <c r="C40405" t="s">
        <v>72</v>
      </c>
      <c r="D40405" s="1">
        <v>42895</v>
      </c>
      <c r="F40405">
        <v>6</v>
      </c>
      <c r="G40405">
        <v>7273</v>
      </c>
      <c r="H40405" t="s">
        <v>543</v>
      </c>
      <c r="J40405" t="s">
        <v>14</v>
      </c>
      <c r="K40405">
        <v>55</v>
      </c>
      <c r="L40405" t="s">
        <v>15</v>
      </c>
    </row>
    <row r="40406" spans="1:12">
      <c r="A40406" t="e">
        <f ca="1">E00251428656921</f>
        <v>#NAME?</v>
      </c>
      <c r="B40406">
        <v>66</v>
      </c>
      <c r="C40406" t="s">
        <v>134</v>
      </c>
      <c r="D40406" s="1">
        <v>41520</v>
      </c>
      <c r="F40406">
        <v>1</v>
      </c>
      <c r="G40406">
        <v>3804</v>
      </c>
      <c r="H40406" t="s">
        <v>71</v>
      </c>
      <c r="J40406" t="s">
        <v>14</v>
      </c>
      <c r="K40406">
        <v>52</v>
      </c>
      <c r="L40406" t="s">
        <v>15</v>
      </c>
    </row>
    <row r="40407" spans="1:12">
      <c r="A40407" t="e">
        <f ca="1">E00251430091421</f>
        <v>#NAME?</v>
      </c>
      <c r="B40407">
        <v>467</v>
      </c>
      <c r="C40407" t="s">
        <v>232</v>
      </c>
      <c r="D40407" s="1">
        <v>42706</v>
      </c>
      <c r="F40407">
        <v>5</v>
      </c>
      <c r="G40407">
        <v>60090</v>
      </c>
      <c r="H40407" t="s">
        <v>181</v>
      </c>
      <c r="J40407" t="s">
        <v>14</v>
      </c>
      <c r="K40407">
        <v>65</v>
      </c>
      <c r="L40407" t="s">
        <v>15</v>
      </c>
    </row>
    <row r="40408" spans="1:12">
      <c r="A40408" t="e">
        <f ca="1">E00251429696221</f>
        <v>#NAME?</v>
      </c>
      <c r="B40408">
        <v>199</v>
      </c>
      <c r="C40408" t="s">
        <v>681</v>
      </c>
      <c r="D40408" s="1">
        <v>42818</v>
      </c>
      <c r="F40408">
        <v>1</v>
      </c>
      <c r="G40408">
        <v>7862</v>
      </c>
      <c r="H40408" t="s">
        <v>27</v>
      </c>
      <c r="J40408" t="s">
        <v>14</v>
      </c>
      <c r="K40408">
        <v>67</v>
      </c>
      <c r="L40408" t="s">
        <v>22</v>
      </c>
    </row>
    <row r="40409" spans="1:12">
      <c r="A40409" t="e">
        <f ca="1">E00251429696221</f>
        <v>#NAME?</v>
      </c>
      <c r="B40409">
        <v>199</v>
      </c>
      <c r="C40409" t="s">
        <v>681</v>
      </c>
      <c r="D40409" s="1">
        <v>42185</v>
      </c>
      <c r="F40409">
        <v>1</v>
      </c>
      <c r="G40409">
        <v>5368</v>
      </c>
      <c r="H40409" t="s">
        <v>101</v>
      </c>
      <c r="J40409" t="s">
        <v>14</v>
      </c>
      <c r="K40409">
        <v>66</v>
      </c>
      <c r="L40409" t="s">
        <v>15</v>
      </c>
    </row>
    <row r="40410" spans="1:12">
      <c r="A40410" t="e">
        <f ca="1">E00251429696221</f>
        <v>#NAME?</v>
      </c>
      <c r="B40410">
        <v>199</v>
      </c>
      <c r="C40410" t="s">
        <v>681</v>
      </c>
      <c r="D40410" s="1">
        <v>42993</v>
      </c>
      <c r="F40410">
        <v>2</v>
      </c>
      <c r="G40410">
        <v>71940</v>
      </c>
      <c r="H40410" t="s">
        <v>135</v>
      </c>
      <c r="J40410" t="s">
        <v>14</v>
      </c>
      <c r="K40410">
        <v>68</v>
      </c>
      <c r="L40410" t="s">
        <v>15</v>
      </c>
    </row>
    <row r="40411" spans="1:12">
      <c r="A40411" t="e">
        <f ca="1">E00251619054221</f>
        <v>#NAME?</v>
      </c>
      <c r="B40411">
        <v>109</v>
      </c>
      <c r="C40411" t="s">
        <v>480</v>
      </c>
      <c r="D40411" s="1">
        <v>42263</v>
      </c>
      <c r="F40411">
        <v>1</v>
      </c>
      <c r="G40411">
        <v>72885</v>
      </c>
      <c r="H40411" t="s">
        <v>354</v>
      </c>
      <c r="J40411" t="s">
        <v>14</v>
      </c>
      <c r="K40411">
        <v>63</v>
      </c>
      <c r="L40411" t="s">
        <v>15</v>
      </c>
    </row>
    <row r="40412" spans="1:12">
      <c r="A40412" t="e">
        <f ca="1">E00251439807421</f>
        <v>#NAME?</v>
      </c>
      <c r="B40412">
        <v>354</v>
      </c>
      <c r="C40412" t="s">
        <v>826</v>
      </c>
      <c r="D40412" s="1">
        <v>42388</v>
      </c>
      <c r="F40412">
        <v>1</v>
      </c>
      <c r="G40412">
        <v>4019</v>
      </c>
      <c r="H40412" t="s">
        <v>26</v>
      </c>
      <c r="J40412" t="s">
        <v>14</v>
      </c>
      <c r="K40412">
        <v>55</v>
      </c>
      <c r="L40412" t="s">
        <v>15</v>
      </c>
    </row>
    <row r="40413" spans="1:12">
      <c r="A40413" t="e">
        <f ca="1">E00251439807421</f>
        <v>#NAME?</v>
      </c>
      <c r="B40413">
        <v>354</v>
      </c>
      <c r="C40413" t="s">
        <v>826</v>
      </c>
      <c r="D40413" s="1">
        <v>43028</v>
      </c>
      <c r="F40413">
        <v>5</v>
      </c>
      <c r="G40413">
        <v>3051</v>
      </c>
      <c r="H40413" t="s">
        <v>13</v>
      </c>
      <c r="J40413" t="s">
        <v>14</v>
      </c>
      <c r="K40413">
        <v>57</v>
      </c>
      <c r="L40413" t="s">
        <v>15</v>
      </c>
    </row>
    <row r="40414" spans="1:12">
      <c r="A40414" t="e">
        <f ca="1">E00251432430821</f>
        <v>#NAME?</v>
      </c>
      <c r="B40414">
        <v>500</v>
      </c>
      <c r="C40414" t="s">
        <v>161</v>
      </c>
      <c r="D40414" s="1">
        <v>41841</v>
      </c>
      <c r="F40414">
        <v>1</v>
      </c>
      <c r="G40414">
        <v>73390</v>
      </c>
      <c r="H40414" t="s">
        <v>66</v>
      </c>
      <c r="J40414" t="s">
        <v>14</v>
      </c>
      <c r="K40414">
        <v>56</v>
      </c>
      <c r="L40414" t="s">
        <v>15</v>
      </c>
    </row>
    <row r="40415" spans="1:12">
      <c r="A40415" t="e">
        <f ca="1">E00251432430821</f>
        <v>#NAME?</v>
      </c>
      <c r="B40415">
        <v>500</v>
      </c>
      <c r="C40415" t="s">
        <v>161</v>
      </c>
      <c r="D40415" s="1">
        <v>41876</v>
      </c>
      <c r="F40415">
        <v>2</v>
      </c>
      <c r="G40415">
        <v>73390</v>
      </c>
      <c r="H40415" t="s">
        <v>66</v>
      </c>
      <c r="J40415" t="s">
        <v>14</v>
      </c>
      <c r="K40415">
        <v>56</v>
      </c>
      <c r="L40415" t="s">
        <v>15</v>
      </c>
    </row>
    <row r="40416" spans="1:12">
      <c r="A40416" t="e">
        <f ca="1">E00251529064121</f>
        <v>#NAME?</v>
      </c>
      <c r="B40416">
        <v>291</v>
      </c>
      <c r="C40416" t="s">
        <v>160</v>
      </c>
      <c r="D40416" s="1">
        <v>42030</v>
      </c>
      <c r="F40416">
        <v>2</v>
      </c>
      <c r="G40416">
        <v>3540</v>
      </c>
      <c r="H40416" t="s">
        <v>436</v>
      </c>
      <c r="J40416" t="s">
        <v>14</v>
      </c>
      <c r="K40416">
        <v>54</v>
      </c>
      <c r="L40416" t="s">
        <v>15</v>
      </c>
    </row>
    <row r="40417" spans="1:12">
      <c r="A40417" t="e">
        <f ca="1">E00251715553221</f>
        <v>#NAME?</v>
      </c>
      <c r="B40417">
        <v>48</v>
      </c>
      <c r="C40417" t="s">
        <v>249</v>
      </c>
      <c r="D40417" s="1">
        <v>41050</v>
      </c>
      <c r="F40417">
        <v>2</v>
      </c>
      <c r="G40417">
        <v>7291</v>
      </c>
      <c r="H40417" t="s">
        <v>163</v>
      </c>
      <c r="J40417" t="s">
        <v>14</v>
      </c>
      <c r="K40417">
        <v>41</v>
      </c>
      <c r="L40417" t="s">
        <v>15</v>
      </c>
    </row>
    <row r="40418" spans="1:12">
      <c r="A40418" t="e">
        <f ca="1">E00251616967621</f>
        <v>#NAME?</v>
      </c>
      <c r="B40418">
        <v>1786</v>
      </c>
      <c r="C40418" t="s">
        <v>37</v>
      </c>
      <c r="D40418" s="1">
        <v>42853</v>
      </c>
      <c r="F40418">
        <v>2</v>
      </c>
      <c r="G40418">
        <v>49300</v>
      </c>
      <c r="H40418" t="s">
        <v>228</v>
      </c>
      <c r="J40418" t="s">
        <v>14</v>
      </c>
      <c r="K40418">
        <v>51</v>
      </c>
      <c r="L40418" t="s">
        <v>15</v>
      </c>
    </row>
    <row r="40419" spans="1:12">
      <c r="A40419" t="e">
        <f ca="1">E00251432383521</f>
        <v>#NAME?</v>
      </c>
      <c r="B40419">
        <v>489</v>
      </c>
      <c r="C40419" t="s">
        <v>100</v>
      </c>
      <c r="D40419" s="1">
        <v>43091</v>
      </c>
      <c r="F40419">
        <v>1</v>
      </c>
      <c r="G40419">
        <v>4871</v>
      </c>
      <c r="H40419" t="s">
        <v>125</v>
      </c>
      <c r="J40419" t="s">
        <v>14</v>
      </c>
      <c r="K40419">
        <v>51</v>
      </c>
      <c r="L40419" t="s">
        <v>15</v>
      </c>
    </row>
    <row r="40420" spans="1:12">
      <c r="A40420" t="e">
        <f ca="1">E00251514152121</f>
        <v>#NAME?</v>
      </c>
      <c r="B40420">
        <v>702</v>
      </c>
      <c r="C40420" t="s">
        <v>293</v>
      </c>
      <c r="D40420" s="1">
        <v>41116</v>
      </c>
      <c r="F40420">
        <v>5</v>
      </c>
      <c r="G40420">
        <v>71987</v>
      </c>
      <c r="H40420" t="s">
        <v>276</v>
      </c>
      <c r="J40420" t="s">
        <v>14</v>
      </c>
      <c r="K40420">
        <v>55</v>
      </c>
      <c r="L40420" t="s">
        <v>15</v>
      </c>
    </row>
    <row r="40421" spans="1:12">
      <c r="A40421" t="e">
        <f ca="1">E00251514152121</f>
        <v>#NAME?</v>
      </c>
      <c r="B40421">
        <v>702</v>
      </c>
      <c r="C40421" t="s">
        <v>293</v>
      </c>
      <c r="D40421" s="1">
        <v>41149</v>
      </c>
      <c r="F40421">
        <v>2</v>
      </c>
      <c r="G40421">
        <v>2119</v>
      </c>
      <c r="H40421" t="s">
        <v>82</v>
      </c>
      <c r="J40421" t="s">
        <v>14</v>
      </c>
      <c r="K40421">
        <v>55</v>
      </c>
      <c r="L40421" t="s">
        <v>15</v>
      </c>
    </row>
    <row r="40422" spans="1:12">
      <c r="A40422" t="e">
        <f ca="1">E00251430091421</f>
        <v>#NAME?</v>
      </c>
      <c r="B40422">
        <v>467</v>
      </c>
      <c r="C40422" t="s">
        <v>232</v>
      </c>
      <c r="D40422" s="1">
        <v>40968</v>
      </c>
      <c r="F40422">
        <v>5</v>
      </c>
      <c r="G40422">
        <v>2724</v>
      </c>
      <c r="H40422" t="s">
        <v>73</v>
      </c>
      <c r="J40422" t="s">
        <v>14</v>
      </c>
      <c r="K40422">
        <v>60</v>
      </c>
      <c r="L40422" t="s">
        <v>15</v>
      </c>
    </row>
    <row r="40423" spans="1:12">
      <c r="A40423" t="e">
        <f ca="1">E00251626568221</f>
        <v>#NAME?</v>
      </c>
      <c r="B40423">
        <v>695</v>
      </c>
      <c r="C40423" t="s">
        <v>257</v>
      </c>
      <c r="D40423" s="1">
        <v>42530</v>
      </c>
      <c r="F40423">
        <v>1</v>
      </c>
      <c r="G40423">
        <v>2720</v>
      </c>
      <c r="H40423" t="s">
        <v>65</v>
      </c>
      <c r="J40423" t="s">
        <v>14</v>
      </c>
      <c r="K40423">
        <v>56</v>
      </c>
      <c r="L40423" t="s">
        <v>15</v>
      </c>
    </row>
    <row r="40424" spans="1:12">
      <c r="A40424" t="e">
        <f ca="1">E00251626568221</f>
        <v>#NAME?</v>
      </c>
      <c r="B40424">
        <v>695</v>
      </c>
      <c r="C40424" t="s">
        <v>257</v>
      </c>
      <c r="D40424" s="1">
        <v>41921</v>
      </c>
      <c r="F40424">
        <v>5</v>
      </c>
      <c r="G40424">
        <v>73390</v>
      </c>
      <c r="H40424" t="s">
        <v>66</v>
      </c>
      <c r="J40424" t="s">
        <v>14</v>
      </c>
      <c r="K40424">
        <v>54</v>
      </c>
      <c r="L40424" t="s">
        <v>15</v>
      </c>
    </row>
    <row r="40425" spans="1:12">
      <c r="A40425" t="e">
        <f ca="1">E00251528053221</f>
        <v>#NAME?</v>
      </c>
      <c r="B40425">
        <v>66</v>
      </c>
      <c r="C40425" t="s">
        <v>134</v>
      </c>
      <c r="D40425" s="1">
        <v>42188</v>
      </c>
      <c r="F40425">
        <v>3</v>
      </c>
      <c r="G40425">
        <v>3051</v>
      </c>
      <c r="H40425" t="s">
        <v>13</v>
      </c>
      <c r="J40425" t="s">
        <v>14</v>
      </c>
      <c r="K40425">
        <v>55</v>
      </c>
      <c r="L40425" t="s">
        <v>15</v>
      </c>
    </row>
    <row r="40426" spans="1:12">
      <c r="A40426" t="e">
        <f ca="1">E00251429696221</f>
        <v>#NAME?</v>
      </c>
      <c r="B40426">
        <v>199</v>
      </c>
      <c r="C40426" t="s">
        <v>681</v>
      </c>
      <c r="D40426" s="1">
        <v>41899</v>
      </c>
      <c r="F40426">
        <v>2</v>
      </c>
      <c r="G40426">
        <v>3051</v>
      </c>
      <c r="H40426" t="s">
        <v>13</v>
      </c>
      <c r="J40426" t="s">
        <v>14</v>
      </c>
      <c r="K40426">
        <v>65</v>
      </c>
      <c r="L40426" t="s">
        <v>15</v>
      </c>
    </row>
    <row r="40427" spans="1:12">
      <c r="A40427" t="e">
        <f ca="1">E00251512748921</f>
        <v>#NAME?</v>
      </c>
      <c r="B40427">
        <v>68</v>
      </c>
      <c r="C40427" t="s">
        <v>657</v>
      </c>
      <c r="D40427" s="1">
        <v>43004</v>
      </c>
      <c r="F40427">
        <v>1</v>
      </c>
      <c r="G40427">
        <v>7279</v>
      </c>
      <c r="H40427" t="s">
        <v>551</v>
      </c>
      <c r="J40427" t="s">
        <v>14</v>
      </c>
      <c r="K40427">
        <v>47</v>
      </c>
      <c r="L40427" t="s">
        <v>15</v>
      </c>
    </row>
    <row r="40428" spans="1:12">
      <c r="A40428" t="e">
        <f ca="1">E00251616870121</f>
        <v>#NAME?</v>
      </c>
      <c r="B40428">
        <v>701</v>
      </c>
      <c r="C40428" t="s">
        <v>72</v>
      </c>
      <c r="D40428" s="1">
        <v>41617</v>
      </c>
      <c r="F40428">
        <v>1</v>
      </c>
      <c r="G40428">
        <v>3899</v>
      </c>
      <c r="H40428" t="s">
        <v>264</v>
      </c>
      <c r="J40428" t="s">
        <v>14</v>
      </c>
      <c r="K40428">
        <v>51</v>
      </c>
      <c r="L40428" t="s">
        <v>15</v>
      </c>
    </row>
    <row r="40429" spans="1:12">
      <c r="A40429" t="e">
        <f ca="1">E00251616870121</f>
        <v>#NAME?</v>
      </c>
      <c r="B40429">
        <v>701</v>
      </c>
      <c r="C40429" t="s">
        <v>72</v>
      </c>
      <c r="D40429" s="1">
        <v>42416</v>
      </c>
      <c r="F40429">
        <v>5</v>
      </c>
      <c r="G40429">
        <v>2889</v>
      </c>
      <c r="H40429" t="s">
        <v>595</v>
      </c>
      <c r="J40429" t="s">
        <v>14</v>
      </c>
      <c r="K40429">
        <v>53</v>
      </c>
      <c r="L40429" t="s">
        <v>15</v>
      </c>
    </row>
    <row r="40430" spans="1:12">
      <c r="A40430" t="e">
        <f ca="1">E00251616870121</f>
        <v>#NAME?</v>
      </c>
      <c r="B40430">
        <v>701</v>
      </c>
      <c r="C40430" t="s">
        <v>72</v>
      </c>
      <c r="D40430" s="1">
        <v>42438</v>
      </c>
      <c r="F40430">
        <v>6</v>
      </c>
      <c r="G40430">
        <v>2889</v>
      </c>
      <c r="H40430" t="s">
        <v>595</v>
      </c>
      <c r="J40430" t="s">
        <v>14</v>
      </c>
      <c r="K40430">
        <v>53</v>
      </c>
      <c r="L40430" t="s">
        <v>15</v>
      </c>
    </row>
    <row r="40431" spans="1:12">
      <c r="A40431" t="e">
        <f ca="1">E00251616870121</f>
        <v>#NAME?</v>
      </c>
      <c r="B40431">
        <v>701</v>
      </c>
      <c r="C40431" t="s">
        <v>72</v>
      </c>
      <c r="D40431" s="1">
        <v>42452</v>
      </c>
      <c r="F40431">
        <v>1</v>
      </c>
      <c r="G40431">
        <v>49390</v>
      </c>
      <c r="H40431" t="s">
        <v>59</v>
      </c>
      <c r="J40431" t="s">
        <v>14</v>
      </c>
      <c r="K40431">
        <v>53</v>
      </c>
      <c r="L40431" t="s">
        <v>15</v>
      </c>
    </row>
    <row r="40432" spans="1:12">
      <c r="A40432" t="e">
        <f ca="1">E00251616870121</f>
        <v>#NAME?</v>
      </c>
      <c r="B40432">
        <v>701</v>
      </c>
      <c r="C40432" t="s">
        <v>72</v>
      </c>
      <c r="D40432" s="1">
        <v>42734</v>
      </c>
      <c r="F40432">
        <v>6</v>
      </c>
      <c r="G40432">
        <v>4779</v>
      </c>
      <c r="H40432" t="s">
        <v>231</v>
      </c>
      <c r="J40432" t="s">
        <v>14</v>
      </c>
      <c r="K40432">
        <v>54</v>
      </c>
      <c r="L40432" t="s">
        <v>15</v>
      </c>
    </row>
    <row r="40433" spans="1:12">
      <c r="A40433" t="e">
        <f ca="1">E00251532587421</f>
        <v>#NAME?</v>
      </c>
      <c r="B40433">
        <v>445</v>
      </c>
      <c r="C40433" t="s">
        <v>23</v>
      </c>
      <c r="D40433" s="1">
        <v>42754</v>
      </c>
      <c r="F40433">
        <v>1</v>
      </c>
      <c r="G40433">
        <v>72703</v>
      </c>
      <c r="H40433" t="s">
        <v>237</v>
      </c>
      <c r="J40433" t="s">
        <v>14</v>
      </c>
      <c r="K40433">
        <v>52</v>
      </c>
      <c r="L40433" t="s">
        <v>15</v>
      </c>
    </row>
    <row r="40434" spans="1:12">
      <c r="A40434" t="e">
        <f ca="1">E00251518518221</f>
        <v>#NAME?</v>
      </c>
      <c r="B40434">
        <v>295</v>
      </c>
      <c r="C40434" t="s">
        <v>435</v>
      </c>
      <c r="D40434" s="1">
        <v>42096</v>
      </c>
      <c r="F40434">
        <v>1</v>
      </c>
      <c r="G40434">
        <v>2809</v>
      </c>
      <c r="H40434" t="s">
        <v>90</v>
      </c>
      <c r="J40434" t="s">
        <v>14</v>
      </c>
      <c r="K40434">
        <v>51</v>
      </c>
      <c r="L40434" t="s">
        <v>15</v>
      </c>
    </row>
    <row r="40435" spans="1:12">
      <c r="A40435" t="e">
        <f ca="1">E00251432430821</f>
        <v>#NAME?</v>
      </c>
      <c r="B40435">
        <v>500</v>
      </c>
      <c r="C40435" t="s">
        <v>161</v>
      </c>
      <c r="D40435" s="1">
        <v>41004</v>
      </c>
      <c r="F40435">
        <v>2</v>
      </c>
      <c r="G40435">
        <v>7295</v>
      </c>
      <c r="H40435" t="s">
        <v>76</v>
      </c>
      <c r="J40435" t="s">
        <v>14</v>
      </c>
      <c r="K40435">
        <v>53</v>
      </c>
      <c r="L40435" t="s">
        <v>15</v>
      </c>
    </row>
    <row r="40436" spans="1:12">
      <c r="A40436" t="e">
        <f ca="1">E00251429696221</f>
        <v>#NAME?</v>
      </c>
      <c r="B40436">
        <v>199</v>
      </c>
      <c r="C40436" t="s">
        <v>681</v>
      </c>
      <c r="D40436" s="1">
        <v>42653</v>
      </c>
      <c r="F40436">
        <v>2</v>
      </c>
      <c r="G40436">
        <v>5198</v>
      </c>
      <c r="H40436" t="s">
        <v>200</v>
      </c>
      <c r="J40436" t="s">
        <v>14</v>
      </c>
      <c r="K40436">
        <v>67</v>
      </c>
      <c r="L40436" t="s">
        <v>15</v>
      </c>
    </row>
    <row r="40437" spans="1:12">
      <c r="A40437" t="e">
        <f ca="1">E00251429696221</f>
        <v>#NAME?</v>
      </c>
      <c r="B40437">
        <v>199</v>
      </c>
      <c r="C40437" t="s">
        <v>681</v>
      </c>
      <c r="D40437" s="1">
        <v>42993</v>
      </c>
      <c r="F40437">
        <v>4</v>
      </c>
      <c r="G40437">
        <v>4940</v>
      </c>
      <c r="H40437" t="s">
        <v>708</v>
      </c>
      <c r="J40437" t="s">
        <v>14</v>
      </c>
      <c r="K40437">
        <v>68</v>
      </c>
      <c r="L40437" t="s">
        <v>15</v>
      </c>
    </row>
    <row r="40438" spans="1:12">
      <c r="A40438" t="e">
        <f ca="1">E00251537609421</f>
        <v>#NAME?</v>
      </c>
      <c r="B40438">
        <v>4842</v>
      </c>
      <c r="C40438" t="s">
        <v>949</v>
      </c>
      <c r="D40438" s="1">
        <v>43020</v>
      </c>
      <c r="F40438">
        <v>1</v>
      </c>
      <c r="G40438">
        <v>9198</v>
      </c>
      <c r="H40438" t="s">
        <v>229</v>
      </c>
      <c r="I40438" t="s">
        <v>148</v>
      </c>
      <c r="J40438" t="s">
        <v>57</v>
      </c>
      <c r="K40438">
        <v>44</v>
      </c>
      <c r="L40438" t="s">
        <v>15</v>
      </c>
    </row>
    <row r="40439" spans="1:12">
      <c r="A40439" t="e">
        <f ca="1">E00251432302421</f>
        <v>#NAME?</v>
      </c>
      <c r="B40439">
        <v>497</v>
      </c>
      <c r="C40439" t="s">
        <v>141</v>
      </c>
      <c r="D40439" s="1">
        <v>41647</v>
      </c>
      <c r="F40439">
        <v>3</v>
      </c>
      <c r="G40439">
        <v>496</v>
      </c>
      <c r="H40439" t="s">
        <v>190</v>
      </c>
      <c r="J40439" t="s">
        <v>14</v>
      </c>
      <c r="K40439">
        <v>56</v>
      </c>
      <c r="L40439" t="s">
        <v>15</v>
      </c>
    </row>
    <row r="40440" spans="1:12">
      <c r="A40440" t="e">
        <f ca="1">E00251432302421</f>
        <v>#NAME?</v>
      </c>
      <c r="B40440">
        <v>497</v>
      </c>
      <c r="C40440" t="s">
        <v>141</v>
      </c>
      <c r="D40440" s="1">
        <v>42107</v>
      </c>
      <c r="F40440">
        <v>2</v>
      </c>
      <c r="G40440">
        <v>496</v>
      </c>
      <c r="H40440" t="s">
        <v>190</v>
      </c>
      <c r="J40440" t="s">
        <v>14</v>
      </c>
      <c r="K40440">
        <v>57</v>
      </c>
      <c r="L40440" t="s">
        <v>15</v>
      </c>
    </row>
    <row r="40441" spans="1:12">
      <c r="A40441" t="e">
        <f ca="1">E00251615173321</f>
        <v>#NAME?</v>
      </c>
      <c r="B40441">
        <v>47</v>
      </c>
      <c r="C40441" t="s">
        <v>494</v>
      </c>
      <c r="D40441" s="1">
        <v>42220</v>
      </c>
      <c r="F40441">
        <v>1</v>
      </c>
      <c r="G40441">
        <v>7242</v>
      </c>
      <c r="H40441" t="s">
        <v>93</v>
      </c>
      <c r="J40441" t="s">
        <v>14</v>
      </c>
      <c r="K40441">
        <v>47</v>
      </c>
      <c r="L40441" t="s">
        <v>15</v>
      </c>
    </row>
    <row r="40442" spans="1:12">
      <c r="A40442" t="e">
        <f ca="1">E00251439730221</f>
        <v>#NAME?</v>
      </c>
      <c r="B40442">
        <v>290</v>
      </c>
      <c r="C40442" t="s">
        <v>449</v>
      </c>
      <c r="D40442" s="1">
        <v>41864</v>
      </c>
      <c r="F40442">
        <v>5</v>
      </c>
      <c r="G40442">
        <v>78050</v>
      </c>
      <c r="H40442" t="s">
        <v>197</v>
      </c>
      <c r="J40442" t="s">
        <v>14</v>
      </c>
      <c r="K40442">
        <v>50</v>
      </c>
      <c r="L40442" t="s">
        <v>22</v>
      </c>
    </row>
    <row r="40443" spans="1:12">
      <c r="A40443" t="e">
        <f ca="1">E00251432430821</f>
        <v>#NAME?</v>
      </c>
      <c r="B40443">
        <v>500</v>
      </c>
      <c r="C40443" t="s">
        <v>161</v>
      </c>
      <c r="D40443" s="1">
        <v>41911</v>
      </c>
      <c r="F40443">
        <v>1</v>
      </c>
      <c r="G40443">
        <v>73390</v>
      </c>
      <c r="H40443" t="s">
        <v>66</v>
      </c>
      <c r="J40443" t="s">
        <v>14</v>
      </c>
      <c r="K40443">
        <v>56</v>
      </c>
      <c r="L40443" t="s">
        <v>15</v>
      </c>
    </row>
    <row r="40444" spans="1:12">
      <c r="A40444" t="e">
        <f ca="1">E00251432430821</f>
        <v>#NAME?</v>
      </c>
      <c r="B40444">
        <v>500</v>
      </c>
      <c r="C40444" t="s">
        <v>161</v>
      </c>
      <c r="D40444" s="1">
        <v>42019</v>
      </c>
      <c r="F40444">
        <v>2</v>
      </c>
      <c r="G40444">
        <v>73390</v>
      </c>
      <c r="H40444" t="s">
        <v>66</v>
      </c>
      <c r="J40444" t="s">
        <v>14</v>
      </c>
      <c r="K40444">
        <v>56</v>
      </c>
      <c r="L40444" t="s">
        <v>15</v>
      </c>
    </row>
    <row r="40445" spans="1:12">
      <c r="A40445" t="e">
        <f ca="1">E00251532489321</f>
        <v>#NAME?</v>
      </c>
      <c r="B40445">
        <v>336</v>
      </c>
      <c r="C40445" t="s">
        <v>901</v>
      </c>
      <c r="D40445" s="1">
        <v>41778</v>
      </c>
      <c r="F40445">
        <v>1</v>
      </c>
      <c r="G40445">
        <v>5990</v>
      </c>
      <c r="H40445" t="s">
        <v>60</v>
      </c>
      <c r="J40445" t="s">
        <v>14</v>
      </c>
      <c r="K40445">
        <v>39</v>
      </c>
      <c r="L40445" t="s">
        <v>15</v>
      </c>
    </row>
    <row r="40446" spans="1:12">
      <c r="A40446" t="e">
        <f ca="1">E00251716498121</f>
        <v>#NAME?</v>
      </c>
      <c r="B40446">
        <v>485</v>
      </c>
      <c r="C40446" t="s">
        <v>241</v>
      </c>
      <c r="D40446" s="1">
        <v>42483</v>
      </c>
      <c r="F40446">
        <v>3</v>
      </c>
      <c r="G40446">
        <v>78050</v>
      </c>
      <c r="H40446" t="s">
        <v>197</v>
      </c>
      <c r="J40446" t="s">
        <v>14</v>
      </c>
      <c r="K40446">
        <v>40</v>
      </c>
      <c r="L40446" t="s">
        <v>22</v>
      </c>
    </row>
    <row r="40447" spans="1:12">
      <c r="A40447" t="e">
        <f ca="1">E00251429661121</f>
        <v>#NAME?</v>
      </c>
      <c r="B40447">
        <v>199</v>
      </c>
      <c r="C40447" t="s">
        <v>681</v>
      </c>
      <c r="D40447" s="1">
        <v>41620</v>
      </c>
      <c r="F40447">
        <v>1</v>
      </c>
      <c r="G40447">
        <v>5920</v>
      </c>
      <c r="H40447" t="s">
        <v>417</v>
      </c>
      <c r="J40447" t="s">
        <v>14</v>
      </c>
      <c r="K40447">
        <v>62</v>
      </c>
      <c r="L40447" t="s">
        <v>15</v>
      </c>
    </row>
    <row r="40448" spans="1:12">
      <c r="A40448" t="e">
        <f ca="1">E00251616870121</f>
        <v>#NAME?</v>
      </c>
      <c r="B40448">
        <v>701</v>
      </c>
      <c r="C40448" t="s">
        <v>72</v>
      </c>
      <c r="D40448" s="1">
        <v>42146</v>
      </c>
      <c r="F40448">
        <v>2</v>
      </c>
      <c r="G40448">
        <v>2599</v>
      </c>
      <c r="H40448" t="s">
        <v>238</v>
      </c>
      <c r="J40448" t="s">
        <v>14</v>
      </c>
      <c r="K40448">
        <v>53</v>
      </c>
      <c r="L40448" t="s">
        <v>15</v>
      </c>
    </row>
    <row r="40449" spans="1:12">
      <c r="A40449" t="e">
        <f ca="1">E00251616870121</f>
        <v>#NAME?</v>
      </c>
      <c r="B40449">
        <v>701</v>
      </c>
      <c r="C40449" t="s">
        <v>72</v>
      </c>
      <c r="D40449" s="1">
        <v>43083</v>
      </c>
      <c r="F40449">
        <v>3</v>
      </c>
      <c r="G40449">
        <v>2599</v>
      </c>
      <c r="H40449" t="s">
        <v>238</v>
      </c>
      <c r="J40449" t="s">
        <v>14</v>
      </c>
      <c r="K40449">
        <v>55</v>
      </c>
      <c r="L40449" t="s">
        <v>15</v>
      </c>
    </row>
    <row r="40450" spans="1:12">
      <c r="A40450" t="e">
        <f ca="1">E00251616870121</f>
        <v>#NAME?</v>
      </c>
      <c r="B40450">
        <v>702</v>
      </c>
      <c r="C40450" t="s">
        <v>293</v>
      </c>
      <c r="D40450" s="1">
        <v>41617</v>
      </c>
      <c r="F40450">
        <v>4</v>
      </c>
      <c r="G40450">
        <v>3003</v>
      </c>
      <c r="H40450" t="s">
        <v>824</v>
      </c>
      <c r="J40450" t="s">
        <v>14</v>
      </c>
      <c r="K40450">
        <v>51</v>
      </c>
      <c r="L40450" t="s">
        <v>15</v>
      </c>
    </row>
    <row r="40451" spans="1:12">
      <c r="A40451" t="e">
        <f ca="1">E00251439807421</f>
        <v>#NAME?</v>
      </c>
      <c r="B40451">
        <v>354</v>
      </c>
      <c r="C40451" t="s">
        <v>826</v>
      </c>
      <c r="D40451" s="1">
        <v>41905</v>
      </c>
      <c r="F40451">
        <v>3</v>
      </c>
      <c r="G40451">
        <v>2729</v>
      </c>
      <c r="H40451" t="s">
        <v>115</v>
      </c>
      <c r="J40451" t="s">
        <v>14</v>
      </c>
      <c r="K40451">
        <v>54</v>
      </c>
      <c r="L40451" t="s">
        <v>15</v>
      </c>
    </row>
    <row r="40452" spans="1:12">
      <c r="A40452" t="e">
        <f ca="1">E00251439730221</f>
        <v>#NAME?</v>
      </c>
      <c r="B40452">
        <v>290</v>
      </c>
      <c r="C40452" t="s">
        <v>449</v>
      </c>
      <c r="D40452" s="1">
        <v>42248</v>
      </c>
      <c r="F40452">
        <v>2</v>
      </c>
      <c r="G40452">
        <v>6278</v>
      </c>
      <c r="H40452" t="s">
        <v>554</v>
      </c>
      <c r="J40452" t="s">
        <v>14</v>
      </c>
      <c r="K40452">
        <v>51</v>
      </c>
      <c r="L40452" t="s">
        <v>15</v>
      </c>
    </row>
    <row r="40453" spans="1:12">
      <c r="A40453" t="e">
        <f ca="1">E00251439730221</f>
        <v>#NAME?</v>
      </c>
      <c r="B40453">
        <v>290</v>
      </c>
      <c r="C40453" t="s">
        <v>449</v>
      </c>
      <c r="D40453" s="1">
        <v>42249</v>
      </c>
      <c r="F40453">
        <v>2</v>
      </c>
      <c r="G40453">
        <v>6278</v>
      </c>
      <c r="H40453" t="s">
        <v>554</v>
      </c>
      <c r="J40453" t="s">
        <v>14</v>
      </c>
      <c r="K40453">
        <v>51</v>
      </c>
      <c r="L40453" t="s">
        <v>15</v>
      </c>
    </row>
    <row r="40454" spans="1:12">
      <c r="A40454" t="e">
        <f ca="1">E00251513050821</f>
        <v>#NAME?</v>
      </c>
      <c r="B40454">
        <v>457</v>
      </c>
      <c r="C40454" t="s">
        <v>137</v>
      </c>
      <c r="D40454" s="1">
        <v>42851</v>
      </c>
      <c r="F40454">
        <v>4</v>
      </c>
      <c r="G40454">
        <v>78900</v>
      </c>
      <c r="H40454" t="s">
        <v>79</v>
      </c>
      <c r="J40454" t="s">
        <v>14</v>
      </c>
      <c r="K40454">
        <v>57</v>
      </c>
      <c r="L40454" t="s">
        <v>22</v>
      </c>
    </row>
    <row r="40455" spans="1:12">
      <c r="A40455" t="e">
        <f ca="1">E00251716551821</f>
        <v>#NAME?</v>
      </c>
      <c r="B40455">
        <v>7504</v>
      </c>
      <c r="C40455" t="s">
        <v>162</v>
      </c>
      <c r="D40455" s="1">
        <v>42873</v>
      </c>
      <c r="F40455">
        <v>1</v>
      </c>
      <c r="G40455">
        <v>4019</v>
      </c>
      <c r="H40455" t="s">
        <v>26</v>
      </c>
      <c r="J40455" t="s">
        <v>14</v>
      </c>
      <c r="K40455">
        <v>47</v>
      </c>
      <c r="L40455" t="s">
        <v>15</v>
      </c>
    </row>
    <row r="40456" spans="1:12">
      <c r="A40456" t="e">
        <f ca="1">E00251716551821</f>
        <v>#NAME?</v>
      </c>
      <c r="B40456">
        <v>7504</v>
      </c>
      <c r="C40456" t="s">
        <v>162</v>
      </c>
      <c r="D40456" s="1">
        <v>43056</v>
      </c>
      <c r="F40456">
        <v>3</v>
      </c>
      <c r="G40456">
        <v>4829</v>
      </c>
      <c r="H40456" t="s">
        <v>783</v>
      </c>
      <c r="J40456" t="s">
        <v>14</v>
      </c>
      <c r="K40456">
        <v>48</v>
      </c>
      <c r="L40456" t="s">
        <v>15</v>
      </c>
    </row>
    <row r="40457" spans="1:12">
      <c r="A40457" t="e">
        <f ca="1">E00251532587421</f>
        <v>#NAME?</v>
      </c>
      <c r="B40457">
        <v>445</v>
      </c>
      <c r="C40457" t="s">
        <v>23</v>
      </c>
      <c r="D40457" s="1">
        <v>43062</v>
      </c>
      <c r="F40457">
        <v>1</v>
      </c>
      <c r="G40457">
        <v>72703</v>
      </c>
      <c r="H40457" t="s">
        <v>237</v>
      </c>
      <c r="J40457" t="s">
        <v>14</v>
      </c>
      <c r="K40457">
        <v>53</v>
      </c>
      <c r="L40457" t="s">
        <v>15</v>
      </c>
    </row>
    <row r="40458" spans="1:12">
      <c r="A40458" t="e">
        <f ca="1">E00251439807421</f>
        <v>#NAME?</v>
      </c>
      <c r="B40458">
        <v>354</v>
      </c>
      <c r="C40458" t="s">
        <v>826</v>
      </c>
      <c r="D40458" s="1">
        <v>42011</v>
      </c>
      <c r="F40458">
        <v>3</v>
      </c>
      <c r="G40458">
        <v>4019</v>
      </c>
      <c r="H40458" t="s">
        <v>26</v>
      </c>
      <c r="J40458" t="s">
        <v>14</v>
      </c>
      <c r="K40458">
        <v>54</v>
      </c>
      <c r="L40458" t="s">
        <v>15</v>
      </c>
    </row>
    <row r="40459" spans="1:12">
      <c r="A40459" t="e">
        <f ca="1">E00251439807421</f>
        <v>#NAME?</v>
      </c>
      <c r="B40459">
        <v>354</v>
      </c>
      <c r="C40459" t="s">
        <v>826</v>
      </c>
      <c r="D40459" s="1">
        <v>42282</v>
      </c>
      <c r="F40459">
        <v>1</v>
      </c>
      <c r="G40459">
        <v>25000</v>
      </c>
      <c r="H40459" t="s">
        <v>178</v>
      </c>
      <c r="J40459" t="s">
        <v>14</v>
      </c>
      <c r="K40459">
        <v>55</v>
      </c>
      <c r="L40459" t="s">
        <v>15</v>
      </c>
    </row>
    <row r="40460" spans="1:12">
      <c r="A40460" t="e">
        <f ca="1">E00251439807421</f>
        <v>#NAME?</v>
      </c>
      <c r="B40460">
        <v>354</v>
      </c>
      <c r="C40460" t="s">
        <v>826</v>
      </c>
      <c r="D40460" s="1">
        <v>42450</v>
      </c>
      <c r="F40460">
        <v>2</v>
      </c>
      <c r="G40460">
        <v>25000</v>
      </c>
      <c r="H40460" t="s">
        <v>178</v>
      </c>
      <c r="J40460" t="s">
        <v>14</v>
      </c>
      <c r="K40460">
        <v>56</v>
      </c>
      <c r="L40460" t="s">
        <v>15</v>
      </c>
    </row>
    <row r="40461" spans="1:12">
      <c r="A40461" t="e">
        <f ca="1">E00251716512621</f>
        <v>#NAME?</v>
      </c>
      <c r="B40461">
        <v>4547</v>
      </c>
      <c r="C40461" t="s">
        <v>818</v>
      </c>
      <c r="D40461" s="1">
        <v>42892</v>
      </c>
      <c r="F40461">
        <v>1</v>
      </c>
      <c r="G40461">
        <v>27800</v>
      </c>
      <c r="H40461" t="s">
        <v>145</v>
      </c>
      <c r="J40461" t="s">
        <v>14</v>
      </c>
      <c r="K40461">
        <v>43</v>
      </c>
      <c r="L40461" t="s">
        <v>15</v>
      </c>
    </row>
    <row r="40462" spans="1:12">
      <c r="A40462" t="e">
        <f ca="1">E00251526766021</f>
        <v>#NAME?</v>
      </c>
      <c r="B40462">
        <v>11</v>
      </c>
      <c r="C40462" t="s">
        <v>245</v>
      </c>
      <c r="D40462" s="1">
        <v>42621</v>
      </c>
      <c r="F40462">
        <v>1</v>
      </c>
      <c r="G40462">
        <v>71596</v>
      </c>
      <c r="H40462" t="s">
        <v>505</v>
      </c>
      <c r="J40462" t="s">
        <v>14</v>
      </c>
      <c r="K40462">
        <v>54</v>
      </c>
      <c r="L40462" t="s">
        <v>15</v>
      </c>
    </row>
    <row r="40463" spans="1:12">
      <c r="A40463" t="e">
        <f ca="1">E00251429810321</f>
        <v>#NAME?</v>
      </c>
      <c r="B40463">
        <v>151</v>
      </c>
      <c r="C40463" t="s">
        <v>381</v>
      </c>
      <c r="D40463" s="1">
        <v>41928</v>
      </c>
      <c r="F40463">
        <v>2</v>
      </c>
      <c r="G40463">
        <v>4019</v>
      </c>
      <c r="H40463" t="s">
        <v>26</v>
      </c>
      <c r="J40463" t="s">
        <v>14</v>
      </c>
      <c r="K40463">
        <v>59</v>
      </c>
      <c r="L40463" t="s">
        <v>15</v>
      </c>
    </row>
    <row r="40464" spans="1:12">
      <c r="A40464" t="e">
        <f ca="1">E00251429810321</f>
        <v>#NAME?</v>
      </c>
      <c r="B40464">
        <v>151</v>
      </c>
      <c r="C40464" t="s">
        <v>381</v>
      </c>
      <c r="D40464" s="1">
        <v>42850</v>
      </c>
      <c r="F40464">
        <v>1</v>
      </c>
      <c r="G40464">
        <v>463</v>
      </c>
      <c r="H40464" t="s">
        <v>259</v>
      </c>
      <c r="J40464" t="s">
        <v>14</v>
      </c>
      <c r="K40464">
        <v>61</v>
      </c>
      <c r="L40464" t="s">
        <v>15</v>
      </c>
    </row>
    <row r="40465" spans="1:12">
      <c r="A40465" t="e">
        <f ca="1">E00251430060221</f>
        <v>#NAME?</v>
      </c>
      <c r="B40465">
        <v>467</v>
      </c>
      <c r="C40465" t="s">
        <v>232</v>
      </c>
      <c r="D40465" s="1">
        <v>42649</v>
      </c>
      <c r="F40465">
        <v>1</v>
      </c>
      <c r="G40465">
        <v>7242</v>
      </c>
      <c r="H40465" t="s">
        <v>93</v>
      </c>
      <c r="J40465" t="s">
        <v>14</v>
      </c>
      <c r="K40465">
        <v>58</v>
      </c>
      <c r="L40465" t="s">
        <v>15</v>
      </c>
    </row>
    <row r="40466" spans="1:12">
      <c r="A40466" t="e">
        <f ca="1">E00251439730221</f>
        <v>#NAME?</v>
      </c>
      <c r="B40466">
        <v>753</v>
      </c>
      <c r="C40466" t="s">
        <v>545</v>
      </c>
      <c r="D40466" s="1">
        <v>43015</v>
      </c>
      <c r="F40466">
        <v>1</v>
      </c>
      <c r="G40466">
        <v>7099</v>
      </c>
      <c r="H40466" t="s">
        <v>1128</v>
      </c>
      <c r="I40466" t="s">
        <v>56</v>
      </c>
      <c r="J40466" t="s">
        <v>57</v>
      </c>
      <c r="K40466">
        <v>54</v>
      </c>
      <c r="L40466" t="s">
        <v>15</v>
      </c>
    </row>
    <row r="40467" spans="1:12">
      <c r="A40467" t="e">
        <f ca="1">E00251537609421</f>
        <v>#NAME?</v>
      </c>
      <c r="B40467">
        <v>160</v>
      </c>
      <c r="C40467" t="s">
        <v>278</v>
      </c>
      <c r="D40467" s="1">
        <v>41562</v>
      </c>
      <c r="F40467">
        <v>1</v>
      </c>
      <c r="G40467">
        <v>4556</v>
      </c>
      <c r="H40467" t="s">
        <v>121</v>
      </c>
      <c r="J40467" t="s">
        <v>14</v>
      </c>
      <c r="K40467">
        <v>40</v>
      </c>
      <c r="L40467" t="s">
        <v>15</v>
      </c>
    </row>
    <row r="40468" spans="1:12">
      <c r="A40468" t="e">
        <f ca="1">E00251429810321</f>
        <v>#NAME?</v>
      </c>
      <c r="B40468">
        <v>151</v>
      </c>
      <c r="C40468" t="s">
        <v>381</v>
      </c>
      <c r="D40468" s="1">
        <v>42039</v>
      </c>
      <c r="F40468">
        <v>2</v>
      </c>
      <c r="G40468">
        <v>25000</v>
      </c>
      <c r="H40468" t="s">
        <v>178</v>
      </c>
      <c r="J40468" t="s">
        <v>14</v>
      </c>
      <c r="K40468">
        <v>59</v>
      </c>
      <c r="L40468" t="s">
        <v>15</v>
      </c>
    </row>
    <row r="40469" spans="1:12">
      <c r="A40469" t="e">
        <f ca="1">E00251429810321</f>
        <v>#NAME?</v>
      </c>
      <c r="B40469">
        <v>151</v>
      </c>
      <c r="C40469" t="s">
        <v>381</v>
      </c>
      <c r="D40469" s="1">
        <v>42415</v>
      </c>
      <c r="F40469">
        <v>2</v>
      </c>
      <c r="G40469">
        <v>25000</v>
      </c>
      <c r="H40469" t="s">
        <v>178</v>
      </c>
      <c r="J40469" t="s">
        <v>14</v>
      </c>
      <c r="K40469">
        <v>60</v>
      </c>
      <c r="L40469" t="s">
        <v>15</v>
      </c>
    </row>
    <row r="40470" spans="1:12">
      <c r="A40470" t="e">
        <f ca="1">E00251429810321</f>
        <v>#NAME?</v>
      </c>
      <c r="B40470">
        <v>151</v>
      </c>
      <c r="C40470" t="s">
        <v>381</v>
      </c>
      <c r="D40470" s="1">
        <v>42879</v>
      </c>
      <c r="F40470">
        <v>1</v>
      </c>
      <c r="G40470">
        <v>71534</v>
      </c>
      <c r="H40470" t="s">
        <v>910</v>
      </c>
      <c r="J40470" t="s">
        <v>14</v>
      </c>
      <c r="K40470">
        <v>61</v>
      </c>
      <c r="L40470" t="s">
        <v>15</v>
      </c>
    </row>
    <row r="40471" spans="1:12">
      <c r="A40471" t="e">
        <f ca="1">E00251429810321</f>
        <v>#NAME?</v>
      </c>
      <c r="B40471">
        <v>151</v>
      </c>
      <c r="C40471" t="s">
        <v>381</v>
      </c>
      <c r="D40471" s="1">
        <v>42879</v>
      </c>
      <c r="F40471">
        <v>3</v>
      </c>
      <c r="G40471">
        <v>4556</v>
      </c>
      <c r="H40471" t="s">
        <v>121</v>
      </c>
      <c r="J40471" t="s">
        <v>14</v>
      </c>
      <c r="K40471">
        <v>61</v>
      </c>
      <c r="L40471" t="s">
        <v>15</v>
      </c>
    </row>
    <row r="40472" spans="1:12">
      <c r="A40472" t="e">
        <f ca="1">E00251439807421</f>
        <v>#NAME?</v>
      </c>
      <c r="B40472">
        <v>354</v>
      </c>
      <c r="C40472" t="s">
        <v>826</v>
      </c>
      <c r="D40472" s="1">
        <v>42437</v>
      </c>
      <c r="F40472">
        <v>2</v>
      </c>
      <c r="G40472">
        <v>25000</v>
      </c>
      <c r="H40472" t="s">
        <v>178</v>
      </c>
      <c r="J40472" t="s">
        <v>14</v>
      </c>
      <c r="K40472">
        <v>56</v>
      </c>
      <c r="L40472" t="s">
        <v>15</v>
      </c>
    </row>
    <row r="40473" spans="1:12">
      <c r="A40473" t="e">
        <f ca="1">E00251428426921</f>
        <v>#NAME?</v>
      </c>
      <c r="B40473">
        <v>51</v>
      </c>
      <c r="C40473" t="s">
        <v>372</v>
      </c>
      <c r="D40473" s="1">
        <v>41402</v>
      </c>
      <c r="F40473">
        <v>2</v>
      </c>
      <c r="G40473">
        <v>7231</v>
      </c>
      <c r="H40473" t="s">
        <v>128</v>
      </c>
      <c r="J40473" t="s">
        <v>14</v>
      </c>
      <c r="K40473">
        <v>57</v>
      </c>
      <c r="L40473" t="s">
        <v>15</v>
      </c>
    </row>
    <row r="40474" spans="1:12">
      <c r="A40474" t="e">
        <f ca="1">E00251428426921</f>
        <v>#NAME?</v>
      </c>
      <c r="B40474">
        <v>51</v>
      </c>
      <c r="C40474" t="s">
        <v>372</v>
      </c>
      <c r="D40474" s="1">
        <v>42859</v>
      </c>
      <c r="F40474">
        <v>1</v>
      </c>
      <c r="G40474">
        <v>2113</v>
      </c>
      <c r="H40474" t="s">
        <v>579</v>
      </c>
      <c r="J40474" t="s">
        <v>14</v>
      </c>
      <c r="K40474">
        <v>61</v>
      </c>
      <c r="L40474" t="s">
        <v>15</v>
      </c>
    </row>
    <row r="40475" spans="1:12">
      <c r="A40475" t="e">
        <f ca="1">E00251518518221</f>
        <v>#NAME?</v>
      </c>
      <c r="B40475">
        <v>276</v>
      </c>
      <c r="C40475" t="s">
        <v>122</v>
      </c>
      <c r="D40475" s="1">
        <v>40962</v>
      </c>
      <c r="F40475">
        <v>1</v>
      </c>
      <c r="G40475">
        <v>49390</v>
      </c>
      <c r="H40475" t="s">
        <v>59</v>
      </c>
      <c r="J40475" t="s">
        <v>14</v>
      </c>
      <c r="K40475">
        <v>48</v>
      </c>
      <c r="L40475" t="s">
        <v>15</v>
      </c>
    </row>
    <row r="40476" spans="1:12">
      <c r="A40476" t="e">
        <f ca="1">E00251518518221</f>
        <v>#NAME?</v>
      </c>
      <c r="B40476">
        <v>295</v>
      </c>
      <c r="C40476" t="s">
        <v>435</v>
      </c>
      <c r="D40476" s="1">
        <v>42115</v>
      </c>
      <c r="F40476">
        <v>2</v>
      </c>
      <c r="G40476">
        <v>49390</v>
      </c>
      <c r="H40476" t="s">
        <v>59</v>
      </c>
      <c r="J40476" t="s">
        <v>14</v>
      </c>
      <c r="K40476">
        <v>51</v>
      </c>
      <c r="L40476" t="s">
        <v>15</v>
      </c>
    </row>
    <row r="40477" spans="1:12">
      <c r="A40477" t="e">
        <f ca="1">E00251439807421</f>
        <v>#NAME?</v>
      </c>
      <c r="B40477">
        <v>494</v>
      </c>
      <c r="C40477" t="s">
        <v>63</v>
      </c>
      <c r="D40477" s="1">
        <v>40983</v>
      </c>
      <c r="F40477">
        <v>1</v>
      </c>
      <c r="G40477">
        <v>25000</v>
      </c>
      <c r="H40477" t="s">
        <v>178</v>
      </c>
      <c r="J40477" t="s">
        <v>14</v>
      </c>
      <c r="K40477">
        <v>52</v>
      </c>
      <c r="L40477" t="s">
        <v>15</v>
      </c>
    </row>
    <row r="40478" spans="1:12">
      <c r="A40478" t="e">
        <f ca="1">E00251439807421</f>
        <v>#NAME?</v>
      </c>
      <c r="B40478">
        <v>494</v>
      </c>
      <c r="C40478" t="s">
        <v>63</v>
      </c>
      <c r="D40478" s="1">
        <v>41430</v>
      </c>
      <c r="F40478">
        <v>3</v>
      </c>
      <c r="G40478">
        <v>25000</v>
      </c>
      <c r="H40478" t="s">
        <v>178</v>
      </c>
      <c r="J40478" t="s">
        <v>14</v>
      </c>
      <c r="K40478">
        <v>53</v>
      </c>
      <c r="L40478" t="s">
        <v>15</v>
      </c>
    </row>
    <row r="40479" spans="1:12">
      <c r="A40479" t="e">
        <f ca="1">E00251428656921</f>
        <v>#NAME?</v>
      </c>
      <c r="B40479">
        <v>66</v>
      </c>
      <c r="C40479" t="s">
        <v>134</v>
      </c>
      <c r="D40479" s="1">
        <v>41046</v>
      </c>
      <c r="F40479">
        <v>1</v>
      </c>
      <c r="G40479">
        <v>2750</v>
      </c>
      <c r="H40479" t="s">
        <v>114</v>
      </c>
      <c r="J40479" t="s">
        <v>14</v>
      </c>
      <c r="K40479">
        <v>50</v>
      </c>
      <c r="L40479" t="s">
        <v>15</v>
      </c>
    </row>
    <row r="40480" spans="1:12">
      <c r="A40480" t="e">
        <f ca="1">E00251428656921</f>
        <v>#NAME?</v>
      </c>
      <c r="B40480">
        <v>66</v>
      </c>
      <c r="C40480" t="s">
        <v>134</v>
      </c>
      <c r="D40480" s="1">
        <v>42291</v>
      </c>
      <c r="F40480">
        <v>1</v>
      </c>
      <c r="G40480">
        <v>79029</v>
      </c>
      <c r="H40480" t="s">
        <v>21</v>
      </c>
      <c r="J40480" t="s">
        <v>14</v>
      </c>
      <c r="K40480">
        <v>54</v>
      </c>
      <c r="L40480" t="s">
        <v>22</v>
      </c>
    </row>
    <row r="40481" spans="1:12">
      <c r="A40481" t="e">
        <f ca="1">E00251428656921</f>
        <v>#NAME?</v>
      </c>
      <c r="B40481">
        <v>66</v>
      </c>
      <c r="C40481" t="s">
        <v>134</v>
      </c>
      <c r="D40481" s="1">
        <v>42271</v>
      </c>
      <c r="F40481">
        <v>2</v>
      </c>
      <c r="G40481">
        <v>2729</v>
      </c>
      <c r="H40481" t="s">
        <v>115</v>
      </c>
      <c r="J40481" t="s">
        <v>14</v>
      </c>
      <c r="K40481">
        <v>54</v>
      </c>
      <c r="L40481" t="s">
        <v>15</v>
      </c>
    </row>
    <row r="40482" spans="1:12">
      <c r="A40482" t="e">
        <f ca="1">E00251615173321</f>
        <v>#NAME?</v>
      </c>
      <c r="B40482">
        <v>47</v>
      </c>
      <c r="C40482" t="s">
        <v>494</v>
      </c>
      <c r="D40482" s="1">
        <v>42226</v>
      </c>
      <c r="F40482">
        <v>1</v>
      </c>
      <c r="G40482">
        <v>3804</v>
      </c>
      <c r="H40482" t="s">
        <v>71</v>
      </c>
      <c r="J40482" t="s">
        <v>14</v>
      </c>
      <c r="K40482">
        <v>47</v>
      </c>
      <c r="L40482" t="s">
        <v>15</v>
      </c>
    </row>
    <row r="40483" spans="1:12">
      <c r="A40483" t="e">
        <f ca="1">E00251439807421</f>
        <v>#NAME?</v>
      </c>
      <c r="B40483">
        <v>354</v>
      </c>
      <c r="C40483" t="s">
        <v>826</v>
      </c>
      <c r="D40483" s="1">
        <v>42011</v>
      </c>
      <c r="F40483">
        <v>1</v>
      </c>
      <c r="G40483">
        <v>490</v>
      </c>
      <c r="H40483" t="s">
        <v>203</v>
      </c>
      <c r="J40483" t="s">
        <v>14</v>
      </c>
      <c r="K40483">
        <v>54</v>
      </c>
      <c r="L40483" t="s">
        <v>15</v>
      </c>
    </row>
    <row r="40484" spans="1:12">
      <c r="A40484" t="e">
        <f ca="1">E00251439807421</f>
        <v>#NAME?</v>
      </c>
      <c r="B40484">
        <v>354</v>
      </c>
      <c r="C40484" t="s">
        <v>826</v>
      </c>
      <c r="D40484" s="1">
        <v>42664</v>
      </c>
      <c r="F40484">
        <v>2</v>
      </c>
      <c r="G40484">
        <v>29690</v>
      </c>
      <c r="H40484" t="s">
        <v>52</v>
      </c>
      <c r="J40484" t="s">
        <v>14</v>
      </c>
      <c r="K40484">
        <v>56</v>
      </c>
      <c r="L40484" t="s">
        <v>15</v>
      </c>
    </row>
    <row r="40485" spans="1:12">
      <c r="A40485" t="e">
        <f ca="1">E00251430058721</f>
        <v>#NAME?</v>
      </c>
      <c r="B40485">
        <v>456</v>
      </c>
      <c r="C40485" t="s">
        <v>518</v>
      </c>
      <c r="D40485" s="1">
        <v>42408</v>
      </c>
      <c r="F40485">
        <v>2</v>
      </c>
      <c r="G40485">
        <v>6961</v>
      </c>
      <c r="H40485" t="s">
        <v>561</v>
      </c>
      <c r="J40485" t="s">
        <v>14</v>
      </c>
      <c r="K40485">
        <v>51</v>
      </c>
      <c r="L40485" t="s">
        <v>15</v>
      </c>
    </row>
    <row r="40486" spans="1:12">
      <c r="A40486" t="e">
        <f ca="1">E00251429158321</f>
        <v>#NAME?</v>
      </c>
      <c r="B40486">
        <v>4055</v>
      </c>
      <c r="C40486" t="s">
        <v>51</v>
      </c>
      <c r="D40486" s="1">
        <v>41940</v>
      </c>
      <c r="F40486">
        <v>1</v>
      </c>
      <c r="G40486">
        <v>36320</v>
      </c>
      <c r="H40486" t="s">
        <v>1768</v>
      </c>
      <c r="J40486" t="s">
        <v>14</v>
      </c>
      <c r="K40486">
        <v>41</v>
      </c>
      <c r="L40486" t="s">
        <v>15</v>
      </c>
    </row>
    <row r="40487" spans="1:12">
      <c r="A40487" t="e">
        <f ca="1">E00251432303521</f>
        <v>#NAME?</v>
      </c>
      <c r="B40487">
        <v>696</v>
      </c>
      <c r="C40487" t="s">
        <v>913</v>
      </c>
      <c r="D40487" s="1">
        <v>42584</v>
      </c>
      <c r="F40487">
        <v>1</v>
      </c>
      <c r="G40487">
        <v>37921</v>
      </c>
      <c r="H40487" t="s">
        <v>859</v>
      </c>
      <c r="J40487" t="s">
        <v>14</v>
      </c>
      <c r="K40487">
        <v>62</v>
      </c>
      <c r="L40487" t="s">
        <v>15</v>
      </c>
    </row>
    <row r="40488" spans="1:12">
      <c r="A40488" t="e">
        <f ca="1">E00251615173321</f>
        <v>#NAME?</v>
      </c>
      <c r="B40488">
        <v>47</v>
      </c>
      <c r="C40488" t="s">
        <v>494</v>
      </c>
      <c r="D40488" s="1">
        <v>42319</v>
      </c>
      <c r="F40488">
        <v>1</v>
      </c>
      <c r="G40488">
        <v>83400</v>
      </c>
      <c r="H40488" t="s">
        <v>1499</v>
      </c>
      <c r="J40488" t="s">
        <v>14</v>
      </c>
      <c r="K40488">
        <v>48</v>
      </c>
      <c r="L40488" t="s">
        <v>15</v>
      </c>
    </row>
    <row r="40489" spans="1:12">
      <c r="A40489" t="e">
        <f ca="1">E00251429388021</f>
        <v>#NAME?</v>
      </c>
      <c r="B40489">
        <v>297</v>
      </c>
      <c r="C40489" t="s">
        <v>411</v>
      </c>
      <c r="D40489" s="1">
        <v>41232</v>
      </c>
      <c r="F40489">
        <v>2</v>
      </c>
      <c r="G40489">
        <v>7242</v>
      </c>
      <c r="H40489" t="s">
        <v>93</v>
      </c>
      <c r="J40489" t="s">
        <v>14</v>
      </c>
      <c r="K40489">
        <v>57</v>
      </c>
      <c r="L40489" t="s">
        <v>15</v>
      </c>
    </row>
    <row r="40490" spans="1:12">
      <c r="A40490" t="e">
        <f ca="1">E00251439807421</f>
        <v>#NAME?</v>
      </c>
      <c r="B40490">
        <v>494</v>
      </c>
      <c r="C40490" t="s">
        <v>63</v>
      </c>
      <c r="D40490" s="1">
        <v>41082</v>
      </c>
      <c r="F40490">
        <v>3</v>
      </c>
      <c r="G40490">
        <v>29620</v>
      </c>
      <c r="H40490" t="s">
        <v>460</v>
      </c>
      <c r="J40490" t="s">
        <v>14</v>
      </c>
      <c r="K40490">
        <v>52</v>
      </c>
      <c r="L40490" t="s">
        <v>15</v>
      </c>
    </row>
    <row r="40491" spans="1:12">
      <c r="A40491" t="e">
        <f ca="1">E00251429388021</f>
        <v>#NAME?</v>
      </c>
      <c r="B40491">
        <v>297</v>
      </c>
      <c r="C40491" t="s">
        <v>411</v>
      </c>
      <c r="D40491" s="1">
        <v>41831</v>
      </c>
      <c r="F40491">
        <v>2</v>
      </c>
      <c r="G40491">
        <v>30270</v>
      </c>
      <c r="H40491" t="s">
        <v>336</v>
      </c>
      <c r="J40491" t="s">
        <v>14</v>
      </c>
      <c r="K40491">
        <v>59</v>
      </c>
      <c r="L40491" t="s">
        <v>15</v>
      </c>
    </row>
    <row r="40492" spans="1:12">
      <c r="A40492" t="e">
        <f ca="1">E00251428426921</f>
        <v>#NAME?</v>
      </c>
      <c r="B40492">
        <v>4904</v>
      </c>
      <c r="C40492" t="s">
        <v>1698</v>
      </c>
      <c r="D40492" s="1">
        <v>41947</v>
      </c>
      <c r="F40492">
        <v>1</v>
      </c>
      <c r="G40492">
        <v>37230</v>
      </c>
      <c r="H40492" t="s">
        <v>361</v>
      </c>
      <c r="J40492" t="s">
        <v>14</v>
      </c>
      <c r="K40492">
        <v>58</v>
      </c>
      <c r="L40492" t="s">
        <v>15</v>
      </c>
    </row>
    <row r="40493" spans="1:12">
      <c r="A40493" t="e">
        <f ca="1">E00251715770121</f>
        <v>#NAME?</v>
      </c>
      <c r="B40493">
        <v>772</v>
      </c>
      <c r="C40493" t="s">
        <v>170</v>
      </c>
      <c r="D40493" s="1">
        <v>41684</v>
      </c>
      <c r="F40493">
        <v>1</v>
      </c>
      <c r="G40493">
        <v>7062</v>
      </c>
      <c r="H40493" t="s">
        <v>97</v>
      </c>
      <c r="I40493" t="s">
        <v>56</v>
      </c>
      <c r="J40493" t="s">
        <v>57</v>
      </c>
      <c r="K40493">
        <v>62</v>
      </c>
      <c r="L40493" t="s">
        <v>15</v>
      </c>
    </row>
    <row r="40494" spans="1:12">
      <c r="A40494" t="e">
        <f ca="1">E00251715770121</f>
        <v>#NAME?</v>
      </c>
      <c r="B40494">
        <v>2000</v>
      </c>
      <c r="C40494" t="s">
        <v>1148</v>
      </c>
      <c r="D40494" s="1">
        <v>42391</v>
      </c>
      <c r="F40494">
        <v>1</v>
      </c>
      <c r="G40494">
        <v>83104</v>
      </c>
      <c r="H40494" t="s">
        <v>1821</v>
      </c>
      <c r="J40494" t="s">
        <v>14</v>
      </c>
      <c r="K40494">
        <v>64</v>
      </c>
      <c r="L40494" t="s">
        <v>15</v>
      </c>
    </row>
    <row r="40495" spans="1:12">
      <c r="A40495" t="e">
        <f ca="1">E00251439807421</f>
        <v>#NAME?</v>
      </c>
      <c r="B40495">
        <v>3039</v>
      </c>
      <c r="C40495" t="s">
        <v>904</v>
      </c>
      <c r="D40495" s="1">
        <v>42669</v>
      </c>
      <c r="F40495">
        <v>2</v>
      </c>
      <c r="G40495">
        <v>3004</v>
      </c>
      <c r="H40495" t="s">
        <v>104</v>
      </c>
      <c r="J40495" t="s">
        <v>272</v>
      </c>
      <c r="K40495">
        <v>56</v>
      </c>
      <c r="L40495" t="s">
        <v>15</v>
      </c>
    </row>
    <row r="40496" spans="1:12">
      <c r="A40496" t="e">
        <f ca="1">E00251429158321</f>
        <v>#NAME?</v>
      </c>
      <c r="B40496">
        <v>4055</v>
      </c>
      <c r="C40496" t="s">
        <v>51</v>
      </c>
      <c r="D40496" s="1">
        <v>41277</v>
      </c>
      <c r="F40496">
        <v>1</v>
      </c>
      <c r="G40496">
        <v>69010</v>
      </c>
      <c r="H40496" t="s">
        <v>294</v>
      </c>
      <c r="J40496" t="s">
        <v>14</v>
      </c>
      <c r="K40496">
        <v>39</v>
      </c>
      <c r="L40496" t="s">
        <v>15</v>
      </c>
    </row>
    <row r="40497" spans="1:12">
      <c r="A40497" t="e">
        <f ca="1">E00251429158321</f>
        <v>#NAME?</v>
      </c>
      <c r="B40497">
        <v>4055</v>
      </c>
      <c r="C40497" t="s">
        <v>51</v>
      </c>
      <c r="D40497" s="1">
        <v>42472</v>
      </c>
      <c r="F40497">
        <v>1</v>
      </c>
      <c r="G40497">
        <v>36610</v>
      </c>
      <c r="H40497" t="s">
        <v>415</v>
      </c>
      <c r="J40497" t="s">
        <v>14</v>
      </c>
      <c r="K40497">
        <v>42</v>
      </c>
      <c r="L40497" t="s">
        <v>15</v>
      </c>
    </row>
    <row r="40498" spans="1:12">
      <c r="A40498" t="e">
        <f ca="1">E00251432303521</f>
        <v>#NAME?</v>
      </c>
      <c r="B40498">
        <v>449</v>
      </c>
      <c r="C40498" t="s">
        <v>124</v>
      </c>
      <c r="D40498" s="1">
        <v>41166</v>
      </c>
      <c r="F40498">
        <v>1</v>
      </c>
      <c r="G40498">
        <v>45981</v>
      </c>
      <c r="H40498" t="s">
        <v>917</v>
      </c>
      <c r="J40498" t="s">
        <v>14</v>
      </c>
      <c r="K40498">
        <v>59</v>
      </c>
      <c r="L40498" t="s">
        <v>15</v>
      </c>
    </row>
    <row r="40499" spans="1:12">
      <c r="A40499" t="e">
        <f ca="1">E00251715770121</f>
        <v>#NAME?</v>
      </c>
      <c r="B40499">
        <v>484</v>
      </c>
      <c r="C40499" t="s">
        <v>916</v>
      </c>
      <c r="D40499" s="1">
        <v>41226</v>
      </c>
      <c r="F40499">
        <v>1</v>
      </c>
      <c r="G40499">
        <v>8708</v>
      </c>
      <c r="H40499" t="s">
        <v>1822</v>
      </c>
      <c r="J40499" t="s">
        <v>14</v>
      </c>
      <c r="K40499">
        <v>61</v>
      </c>
      <c r="L40499" t="s">
        <v>15</v>
      </c>
    </row>
    <row r="40500" spans="1:12">
      <c r="A40500" t="e">
        <f ca="1">E00251715770121</f>
        <v>#NAME?</v>
      </c>
      <c r="B40500">
        <v>484</v>
      </c>
      <c r="C40500" t="s">
        <v>916</v>
      </c>
      <c r="D40500" s="1">
        <v>41432</v>
      </c>
      <c r="F40500">
        <v>1</v>
      </c>
      <c r="G40500">
        <v>7904</v>
      </c>
      <c r="H40500" t="s">
        <v>75</v>
      </c>
      <c r="J40500" t="s">
        <v>14</v>
      </c>
      <c r="K40500">
        <v>61</v>
      </c>
      <c r="L40500" t="s">
        <v>22</v>
      </c>
    </row>
    <row r="40501" spans="1:12">
      <c r="A40501" t="e">
        <f ca="1">E00251528624321</f>
        <v>#NAME?</v>
      </c>
      <c r="B40501">
        <v>291</v>
      </c>
      <c r="C40501" t="s">
        <v>160</v>
      </c>
      <c r="D40501" s="1">
        <v>42541</v>
      </c>
      <c r="F40501">
        <v>1</v>
      </c>
      <c r="G40501">
        <v>8798</v>
      </c>
      <c r="H40501" t="s">
        <v>314</v>
      </c>
      <c r="J40501" t="s">
        <v>14</v>
      </c>
      <c r="K40501">
        <v>51</v>
      </c>
      <c r="L40501" t="s">
        <v>15</v>
      </c>
    </row>
    <row r="40502" spans="1:12">
      <c r="A40502" t="e">
        <f ca="1">E00251524964221</f>
        <v>#NAME?</v>
      </c>
      <c r="B40502">
        <v>460</v>
      </c>
      <c r="C40502" t="s">
        <v>711</v>
      </c>
      <c r="D40502" s="1">
        <v>41054</v>
      </c>
      <c r="F40502">
        <v>1</v>
      </c>
      <c r="G40502">
        <v>7242</v>
      </c>
      <c r="H40502" t="s">
        <v>93</v>
      </c>
      <c r="J40502" t="s">
        <v>14</v>
      </c>
      <c r="K40502">
        <v>38</v>
      </c>
      <c r="L40502" t="s">
        <v>15</v>
      </c>
    </row>
    <row r="40503" spans="1:12">
      <c r="A40503" t="e">
        <f ca="1">E00251432302421</f>
        <v>#NAME?</v>
      </c>
      <c r="B40503">
        <v>497</v>
      </c>
      <c r="C40503" t="s">
        <v>141</v>
      </c>
      <c r="D40503" s="1">
        <v>42054</v>
      </c>
      <c r="F40503">
        <v>1</v>
      </c>
      <c r="G40503">
        <v>3540</v>
      </c>
      <c r="H40503" t="s">
        <v>436</v>
      </c>
      <c r="J40503" t="s">
        <v>14</v>
      </c>
      <c r="K40503">
        <v>57</v>
      </c>
      <c r="L40503" t="s">
        <v>15</v>
      </c>
    </row>
    <row r="40504" spans="1:12">
      <c r="A40504" t="e">
        <f ca="1">E00251515235421</f>
        <v>#NAME?</v>
      </c>
      <c r="B40504">
        <v>28</v>
      </c>
      <c r="C40504" t="s">
        <v>153</v>
      </c>
      <c r="D40504" s="1">
        <v>42608</v>
      </c>
      <c r="F40504">
        <v>1</v>
      </c>
      <c r="G40504">
        <v>25639</v>
      </c>
      <c r="H40504" t="s">
        <v>918</v>
      </c>
      <c r="J40504" t="s">
        <v>14</v>
      </c>
      <c r="K40504">
        <v>61</v>
      </c>
      <c r="L40504" t="s">
        <v>15</v>
      </c>
    </row>
    <row r="40505" spans="1:12">
      <c r="A40505" t="e">
        <f ca="1">E00251428426921</f>
        <v>#NAME?</v>
      </c>
      <c r="B40505">
        <v>51</v>
      </c>
      <c r="C40505" t="s">
        <v>372</v>
      </c>
      <c r="D40505" s="1">
        <v>41828</v>
      </c>
      <c r="F40505">
        <v>2</v>
      </c>
      <c r="G40505">
        <v>78441</v>
      </c>
      <c r="H40505" t="s">
        <v>825</v>
      </c>
      <c r="J40505" t="s">
        <v>14</v>
      </c>
      <c r="K40505">
        <v>58</v>
      </c>
      <c r="L40505" t="s">
        <v>22</v>
      </c>
    </row>
    <row r="40506" spans="1:12">
      <c r="A40506" t="e">
        <f ca="1">E00251428426921</f>
        <v>#NAME?</v>
      </c>
      <c r="B40506">
        <v>51</v>
      </c>
      <c r="C40506" t="s">
        <v>372</v>
      </c>
      <c r="D40506" s="1">
        <v>42261</v>
      </c>
      <c r="F40506">
        <v>2</v>
      </c>
      <c r="G40506">
        <v>2729</v>
      </c>
      <c r="H40506" t="s">
        <v>115</v>
      </c>
      <c r="J40506" t="s">
        <v>14</v>
      </c>
      <c r="K40506">
        <v>59</v>
      </c>
      <c r="L40506" t="s">
        <v>15</v>
      </c>
    </row>
    <row r="40507" spans="1:12">
      <c r="A40507" t="e">
        <f ca="1">E00251430146821</f>
        <v>#NAME?</v>
      </c>
      <c r="B40507">
        <v>6311</v>
      </c>
      <c r="C40507" t="s">
        <v>146</v>
      </c>
      <c r="D40507" s="1">
        <v>42008</v>
      </c>
      <c r="F40507">
        <v>1</v>
      </c>
      <c r="G40507">
        <v>78659</v>
      </c>
      <c r="H40507" t="s">
        <v>46</v>
      </c>
      <c r="I40507" t="s">
        <v>148</v>
      </c>
      <c r="J40507" t="s">
        <v>57</v>
      </c>
      <c r="K40507">
        <v>45</v>
      </c>
      <c r="L40507" t="s">
        <v>22</v>
      </c>
    </row>
    <row r="40508" spans="1:12">
      <c r="A40508" t="e">
        <f ca="1">E00251429162721</f>
        <v>#NAME?</v>
      </c>
      <c r="B40508">
        <v>285</v>
      </c>
      <c r="C40508" t="s">
        <v>117</v>
      </c>
      <c r="D40508" s="1">
        <v>42731</v>
      </c>
      <c r="F40508">
        <v>1</v>
      </c>
      <c r="G40508">
        <v>460</v>
      </c>
      <c r="H40508" t="s">
        <v>16</v>
      </c>
      <c r="J40508" t="s">
        <v>14</v>
      </c>
      <c r="K40508">
        <v>60</v>
      </c>
      <c r="L40508" t="s">
        <v>15</v>
      </c>
    </row>
    <row r="40509" spans="1:12">
      <c r="A40509" t="e">
        <f ca="1">E00251619840221</f>
        <v>#NAME?</v>
      </c>
      <c r="B40509">
        <v>446</v>
      </c>
      <c r="C40509" t="s">
        <v>94</v>
      </c>
      <c r="D40509" s="1">
        <v>41296</v>
      </c>
      <c r="F40509">
        <v>3</v>
      </c>
      <c r="G40509">
        <v>3899</v>
      </c>
      <c r="H40509" t="s">
        <v>264</v>
      </c>
      <c r="J40509" t="s">
        <v>14</v>
      </c>
      <c r="K40509">
        <v>54</v>
      </c>
      <c r="L40509" t="s">
        <v>15</v>
      </c>
    </row>
    <row r="40510" spans="1:12">
      <c r="A40510" t="e">
        <f ca="1">E00251619840221</f>
        <v>#NAME?</v>
      </c>
      <c r="B40510">
        <v>446</v>
      </c>
      <c r="C40510" t="s">
        <v>94</v>
      </c>
      <c r="D40510" s="1">
        <v>41988</v>
      </c>
      <c r="F40510">
        <v>1</v>
      </c>
      <c r="G40510">
        <v>78650</v>
      </c>
      <c r="H40510" t="s">
        <v>414</v>
      </c>
      <c r="J40510" t="s">
        <v>14</v>
      </c>
      <c r="K40510">
        <v>56</v>
      </c>
      <c r="L40510" t="s">
        <v>22</v>
      </c>
    </row>
    <row r="40511" spans="1:12">
      <c r="A40511" t="e">
        <f ca="1">E00251430146821</f>
        <v>#NAME?</v>
      </c>
      <c r="B40511">
        <v>497</v>
      </c>
      <c r="C40511" t="s">
        <v>141</v>
      </c>
      <c r="D40511" s="1">
        <v>41796</v>
      </c>
      <c r="F40511">
        <v>1</v>
      </c>
      <c r="G40511">
        <v>30000</v>
      </c>
      <c r="H40511" t="s">
        <v>144</v>
      </c>
      <c r="J40511" t="s">
        <v>14</v>
      </c>
      <c r="K40511">
        <v>45</v>
      </c>
      <c r="L40511" t="s">
        <v>15</v>
      </c>
    </row>
    <row r="40512" spans="1:12">
      <c r="A40512" t="e">
        <f ca="1">E00251429162721</f>
        <v>#NAME?</v>
      </c>
      <c r="B40512">
        <v>285</v>
      </c>
      <c r="C40512" t="s">
        <v>117</v>
      </c>
      <c r="D40512" s="1">
        <v>41417</v>
      </c>
      <c r="F40512">
        <v>2</v>
      </c>
      <c r="G40512">
        <v>7904</v>
      </c>
      <c r="H40512" t="s">
        <v>75</v>
      </c>
      <c r="J40512" t="s">
        <v>14</v>
      </c>
      <c r="K40512">
        <v>56</v>
      </c>
      <c r="L40512" t="s">
        <v>22</v>
      </c>
    </row>
    <row r="40513" spans="1:12">
      <c r="A40513" t="e">
        <f ca="1">E00251424041421</f>
        <v>#NAME?</v>
      </c>
      <c r="B40513">
        <v>108</v>
      </c>
      <c r="C40513" t="s">
        <v>481</v>
      </c>
      <c r="D40513" s="1">
        <v>43034</v>
      </c>
      <c r="F40513">
        <v>1</v>
      </c>
      <c r="G40513">
        <v>7962</v>
      </c>
      <c r="H40513" t="s">
        <v>111</v>
      </c>
      <c r="J40513" t="s">
        <v>14</v>
      </c>
      <c r="K40513">
        <v>50</v>
      </c>
      <c r="L40513" t="s">
        <v>22</v>
      </c>
    </row>
    <row r="40514" spans="1:12">
      <c r="A40514" t="e">
        <f ca="1">E00251524999421</f>
        <v>#NAME?</v>
      </c>
      <c r="B40514">
        <v>442</v>
      </c>
      <c r="C40514" t="s">
        <v>95</v>
      </c>
      <c r="D40514" s="1">
        <v>42800</v>
      </c>
      <c r="F40514">
        <v>1</v>
      </c>
      <c r="G40514">
        <v>2452</v>
      </c>
      <c r="H40514" t="s">
        <v>1037</v>
      </c>
      <c r="J40514" t="s">
        <v>14</v>
      </c>
      <c r="K40514">
        <v>53</v>
      </c>
      <c r="L40514" t="s">
        <v>15</v>
      </c>
    </row>
    <row r="40515" spans="1:12">
      <c r="A40515" t="e">
        <f ca="1">E00251432303521</f>
        <v>#NAME?</v>
      </c>
      <c r="B40515">
        <v>696</v>
      </c>
      <c r="C40515" t="s">
        <v>913</v>
      </c>
      <c r="D40515" s="1">
        <v>42293</v>
      </c>
      <c r="F40515">
        <v>1</v>
      </c>
      <c r="G40515">
        <v>1105</v>
      </c>
      <c r="H40515" t="s">
        <v>865</v>
      </c>
      <c r="J40515" t="s">
        <v>14</v>
      </c>
      <c r="K40515">
        <v>62</v>
      </c>
      <c r="L40515" t="s">
        <v>15</v>
      </c>
    </row>
    <row r="40516" spans="1:12">
      <c r="A40516" t="e">
        <f ca="1">E00251432303521</f>
        <v>#NAME?</v>
      </c>
      <c r="B40516">
        <v>696</v>
      </c>
      <c r="C40516" t="s">
        <v>913</v>
      </c>
      <c r="D40516" s="1">
        <v>42584</v>
      </c>
      <c r="F40516">
        <v>3</v>
      </c>
      <c r="G40516">
        <v>1274</v>
      </c>
      <c r="H40516" t="s">
        <v>1657</v>
      </c>
      <c r="J40516" t="s">
        <v>14</v>
      </c>
      <c r="K40516">
        <v>62</v>
      </c>
      <c r="L40516" t="s">
        <v>15</v>
      </c>
    </row>
    <row r="40517" spans="1:12">
      <c r="A40517" t="e">
        <f ca="1">E00251429390221</f>
        <v>#NAME?</v>
      </c>
      <c r="B40517">
        <v>1325</v>
      </c>
      <c r="C40517" t="s">
        <v>605</v>
      </c>
      <c r="D40517" s="1">
        <v>41295</v>
      </c>
      <c r="F40517">
        <v>4</v>
      </c>
      <c r="G40517">
        <v>2169</v>
      </c>
      <c r="H40517" t="s">
        <v>40</v>
      </c>
      <c r="J40517" t="s">
        <v>14</v>
      </c>
      <c r="K40517">
        <v>38</v>
      </c>
      <c r="L40517" t="s">
        <v>15</v>
      </c>
    </row>
    <row r="40518" spans="1:12">
      <c r="A40518" t="e">
        <f ca="1">E00251424831821</f>
        <v>#NAME?</v>
      </c>
      <c r="B40518">
        <v>121</v>
      </c>
      <c r="C40518" t="s">
        <v>698</v>
      </c>
      <c r="D40518" s="1">
        <v>41166</v>
      </c>
      <c r="F40518">
        <v>1</v>
      </c>
      <c r="G40518">
        <v>7831</v>
      </c>
      <c r="H40518" t="s">
        <v>274</v>
      </c>
      <c r="J40518" t="s">
        <v>14</v>
      </c>
      <c r="K40518">
        <v>49</v>
      </c>
      <c r="L40518" t="s">
        <v>22</v>
      </c>
    </row>
    <row r="40519" spans="1:12">
      <c r="A40519" t="e">
        <f ca="1">E00251531526821</f>
        <v>#NAME?</v>
      </c>
      <c r="B40519">
        <v>701</v>
      </c>
      <c r="C40519" t="s">
        <v>72</v>
      </c>
      <c r="D40519" s="1">
        <v>41555</v>
      </c>
      <c r="F40519">
        <v>1</v>
      </c>
      <c r="G40519">
        <v>37203</v>
      </c>
      <c r="H40519" t="s">
        <v>1201</v>
      </c>
      <c r="J40519" t="s">
        <v>14</v>
      </c>
      <c r="K40519">
        <v>55</v>
      </c>
      <c r="L40519" t="s">
        <v>15</v>
      </c>
    </row>
    <row r="40520" spans="1:12">
      <c r="A40520" t="e">
        <f ca="1">E00251711585721</f>
        <v>#NAME?</v>
      </c>
      <c r="B40520">
        <v>10</v>
      </c>
      <c r="C40520" t="s">
        <v>18</v>
      </c>
      <c r="D40520" s="1">
        <v>41033</v>
      </c>
      <c r="F40520">
        <v>2</v>
      </c>
      <c r="G40520">
        <v>4019</v>
      </c>
      <c r="H40520" t="s">
        <v>26</v>
      </c>
      <c r="J40520" t="s">
        <v>14</v>
      </c>
      <c r="K40520">
        <v>52</v>
      </c>
      <c r="L40520" t="s">
        <v>15</v>
      </c>
    </row>
    <row r="40521" spans="1:12">
      <c r="A40521" t="e">
        <f ca="1">E00251619840221</f>
        <v>#NAME?</v>
      </c>
      <c r="B40521">
        <v>446</v>
      </c>
      <c r="C40521" t="s">
        <v>94</v>
      </c>
      <c r="D40521" s="1">
        <v>42928</v>
      </c>
      <c r="F40521">
        <v>1</v>
      </c>
      <c r="G40521">
        <v>78900</v>
      </c>
      <c r="H40521" t="s">
        <v>79</v>
      </c>
      <c r="J40521" t="s">
        <v>14</v>
      </c>
      <c r="K40521">
        <v>59</v>
      </c>
      <c r="L40521" t="s">
        <v>22</v>
      </c>
    </row>
    <row r="40522" spans="1:12">
      <c r="A40522" t="e">
        <f ca="1">E00251619840221</f>
        <v>#NAME?</v>
      </c>
      <c r="B40522">
        <v>446</v>
      </c>
      <c r="C40522" t="s">
        <v>94</v>
      </c>
      <c r="D40522" s="1">
        <v>42937</v>
      </c>
      <c r="F40522">
        <v>4</v>
      </c>
      <c r="G40522">
        <v>2449</v>
      </c>
      <c r="H40522" t="s">
        <v>53</v>
      </c>
      <c r="J40522" t="s">
        <v>14</v>
      </c>
      <c r="K40522">
        <v>59</v>
      </c>
      <c r="L40522" t="s">
        <v>15</v>
      </c>
    </row>
    <row r="40523" spans="1:12">
      <c r="A40523" t="e">
        <f ca="1">E00251432303521</f>
        <v>#NAME?</v>
      </c>
      <c r="B40523">
        <v>48</v>
      </c>
      <c r="C40523" t="s">
        <v>249</v>
      </c>
      <c r="D40523" s="1">
        <v>41004</v>
      </c>
      <c r="F40523">
        <v>1</v>
      </c>
      <c r="G40523">
        <v>5693</v>
      </c>
      <c r="H40523" t="s">
        <v>358</v>
      </c>
      <c r="J40523" t="s">
        <v>14</v>
      </c>
      <c r="K40523">
        <v>58</v>
      </c>
      <c r="L40523" t="s">
        <v>15</v>
      </c>
    </row>
    <row r="40524" spans="1:12">
      <c r="A40524" t="e">
        <f ca="1">E00251430146821</f>
        <v>#NAME?</v>
      </c>
      <c r="B40524">
        <v>497</v>
      </c>
      <c r="C40524" t="s">
        <v>141</v>
      </c>
      <c r="D40524" s="1">
        <v>41185</v>
      </c>
      <c r="F40524">
        <v>1</v>
      </c>
      <c r="G40524">
        <v>30000</v>
      </c>
      <c r="H40524" t="s">
        <v>144</v>
      </c>
      <c r="J40524" t="s">
        <v>14</v>
      </c>
      <c r="K40524">
        <v>43</v>
      </c>
      <c r="L40524" t="s">
        <v>15</v>
      </c>
    </row>
    <row r="40525" spans="1:12">
      <c r="A40525" t="e">
        <f ca="1">E00251531526821</f>
        <v>#NAME?</v>
      </c>
      <c r="B40525">
        <v>701</v>
      </c>
      <c r="C40525" t="s">
        <v>72</v>
      </c>
      <c r="D40525" s="1">
        <v>41764</v>
      </c>
      <c r="F40525">
        <v>2</v>
      </c>
      <c r="G40525">
        <v>3899</v>
      </c>
      <c r="H40525" t="s">
        <v>264</v>
      </c>
      <c r="J40525" t="s">
        <v>14</v>
      </c>
      <c r="K40525">
        <v>56</v>
      </c>
      <c r="L40525" t="s">
        <v>15</v>
      </c>
    </row>
    <row r="40526" spans="1:12">
      <c r="A40526" t="e">
        <f ca="1">E00251531526821</f>
        <v>#NAME?</v>
      </c>
      <c r="B40526">
        <v>701</v>
      </c>
      <c r="C40526" t="s">
        <v>72</v>
      </c>
      <c r="D40526" s="1">
        <v>42002</v>
      </c>
      <c r="F40526">
        <v>4</v>
      </c>
      <c r="G40526">
        <v>30591</v>
      </c>
      <c r="H40526" t="s">
        <v>841</v>
      </c>
      <c r="J40526" t="s">
        <v>14</v>
      </c>
      <c r="K40526">
        <v>57</v>
      </c>
      <c r="L40526" t="s">
        <v>15</v>
      </c>
    </row>
    <row r="40527" spans="1:12">
      <c r="A40527" t="e">
        <f ca="1">E00251430146821</f>
        <v>#NAME?</v>
      </c>
      <c r="B40527">
        <v>497</v>
      </c>
      <c r="C40527" t="s">
        <v>141</v>
      </c>
      <c r="D40527" s="1">
        <v>41423</v>
      </c>
      <c r="F40527">
        <v>1</v>
      </c>
      <c r="G40527">
        <v>30000</v>
      </c>
      <c r="H40527" t="s">
        <v>144</v>
      </c>
      <c r="J40527" t="s">
        <v>14</v>
      </c>
      <c r="K40527">
        <v>44</v>
      </c>
      <c r="L40527" t="s">
        <v>15</v>
      </c>
    </row>
    <row r="40528" spans="1:12">
      <c r="A40528" t="e">
        <f ca="1">E00251524997721</f>
        <v>#NAME?</v>
      </c>
      <c r="B40528">
        <v>455</v>
      </c>
      <c r="C40528" t="s">
        <v>312</v>
      </c>
      <c r="D40528" s="1">
        <v>42572</v>
      </c>
      <c r="F40528">
        <v>1</v>
      </c>
      <c r="G40528">
        <v>72611</v>
      </c>
      <c r="H40528" t="s">
        <v>504</v>
      </c>
      <c r="J40528" t="s">
        <v>14</v>
      </c>
      <c r="K40528">
        <v>51</v>
      </c>
      <c r="L40528" t="s">
        <v>15</v>
      </c>
    </row>
    <row r="40529" spans="1:12">
      <c r="A40529" t="e">
        <f ca="1">E00251431566321</f>
        <v>#NAME?</v>
      </c>
      <c r="B40529">
        <v>701</v>
      </c>
      <c r="C40529" t="s">
        <v>72</v>
      </c>
      <c r="D40529" s="1">
        <v>41953</v>
      </c>
      <c r="F40529">
        <v>1</v>
      </c>
      <c r="G40529">
        <v>4019</v>
      </c>
      <c r="H40529" t="s">
        <v>26</v>
      </c>
      <c r="J40529" t="s">
        <v>14</v>
      </c>
      <c r="K40529">
        <v>62</v>
      </c>
      <c r="L40529" t="s">
        <v>15</v>
      </c>
    </row>
    <row r="40530" spans="1:12">
      <c r="A40530" t="e">
        <f ca="1">E00251531526821</f>
        <v>#NAME?</v>
      </c>
      <c r="B40530">
        <v>701</v>
      </c>
      <c r="C40530" t="s">
        <v>72</v>
      </c>
      <c r="D40530" s="1">
        <v>42619</v>
      </c>
      <c r="F40530">
        <v>1</v>
      </c>
      <c r="G40530">
        <v>3051</v>
      </c>
      <c r="H40530" t="s">
        <v>13</v>
      </c>
      <c r="J40530" t="s">
        <v>14</v>
      </c>
      <c r="K40530">
        <v>58</v>
      </c>
      <c r="L40530" t="s">
        <v>15</v>
      </c>
    </row>
    <row r="40531" spans="1:12">
      <c r="A40531" t="e">
        <f ca="1">E00251531526821</f>
        <v>#NAME?</v>
      </c>
      <c r="B40531">
        <v>701</v>
      </c>
      <c r="C40531" t="s">
        <v>72</v>
      </c>
      <c r="D40531" s="1">
        <v>42552</v>
      </c>
      <c r="F40531">
        <v>6</v>
      </c>
      <c r="G40531">
        <v>3051</v>
      </c>
      <c r="H40531" t="s">
        <v>13</v>
      </c>
      <c r="J40531" t="s">
        <v>14</v>
      </c>
      <c r="K40531">
        <v>58</v>
      </c>
      <c r="L40531" t="s">
        <v>15</v>
      </c>
    </row>
    <row r="40532" spans="1:12">
      <c r="A40532" t="e">
        <f ca="1">E00251430058721</f>
        <v>#NAME?</v>
      </c>
      <c r="B40532">
        <v>456</v>
      </c>
      <c r="C40532" t="s">
        <v>518</v>
      </c>
      <c r="D40532" s="1">
        <v>42520</v>
      </c>
      <c r="F40532">
        <v>1</v>
      </c>
      <c r="G40532">
        <v>7175</v>
      </c>
      <c r="H40532" t="s">
        <v>689</v>
      </c>
      <c r="J40532" t="s">
        <v>14</v>
      </c>
      <c r="K40532">
        <v>51</v>
      </c>
      <c r="L40532" t="s">
        <v>15</v>
      </c>
    </row>
    <row r="40533" spans="1:12">
      <c r="A40533" t="e">
        <f ca="1">E00251531526821</f>
        <v>#NAME?</v>
      </c>
      <c r="B40533">
        <v>701</v>
      </c>
      <c r="C40533" t="s">
        <v>72</v>
      </c>
      <c r="D40533" s="1">
        <v>42936</v>
      </c>
      <c r="F40533">
        <v>4</v>
      </c>
      <c r="G40533">
        <v>27802</v>
      </c>
      <c r="H40533" t="s">
        <v>83</v>
      </c>
      <c r="J40533" t="s">
        <v>14</v>
      </c>
      <c r="K40533">
        <v>59</v>
      </c>
      <c r="L40533" t="s">
        <v>15</v>
      </c>
    </row>
    <row r="40534" spans="1:12">
      <c r="A40534" t="e">
        <f ca="1">E00251531526821</f>
        <v>#NAME?</v>
      </c>
      <c r="B40534">
        <v>897</v>
      </c>
      <c r="C40534" t="s">
        <v>1823</v>
      </c>
      <c r="D40534" s="1">
        <v>40548</v>
      </c>
      <c r="F40534">
        <v>1</v>
      </c>
      <c r="G40534">
        <v>2939</v>
      </c>
      <c r="H40534" t="s">
        <v>1824</v>
      </c>
      <c r="J40534" t="s">
        <v>272</v>
      </c>
      <c r="K40534">
        <v>53</v>
      </c>
      <c r="L40534" t="s">
        <v>15</v>
      </c>
    </row>
    <row r="40535" spans="1:12">
      <c r="A40535" t="e">
        <f ca="1">E00251429162721</f>
        <v>#NAME?</v>
      </c>
      <c r="B40535">
        <v>285</v>
      </c>
      <c r="C40535" t="s">
        <v>117</v>
      </c>
      <c r="D40535" s="1">
        <v>42970</v>
      </c>
      <c r="F40535">
        <v>1</v>
      </c>
      <c r="G40535">
        <v>4940</v>
      </c>
      <c r="H40535" t="s">
        <v>708</v>
      </c>
      <c r="J40535" t="s">
        <v>14</v>
      </c>
      <c r="K40535">
        <v>60</v>
      </c>
      <c r="L40535" t="s">
        <v>15</v>
      </c>
    </row>
    <row r="40536" spans="1:12">
      <c r="A40536" t="e">
        <f ca="1">E00251531526821</f>
        <v>#NAME?</v>
      </c>
      <c r="B40536">
        <v>701</v>
      </c>
      <c r="C40536" t="s">
        <v>72</v>
      </c>
      <c r="D40536" s="1">
        <v>42801</v>
      </c>
      <c r="F40536">
        <v>4</v>
      </c>
      <c r="G40536">
        <v>27802</v>
      </c>
      <c r="H40536" t="s">
        <v>83</v>
      </c>
      <c r="J40536" t="s">
        <v>14</v>
      </c>
      <c r="K40536">
        <v>59</v>
      </c>
      <c r="L40536" t="s">
        <v>15</v>
      </c>
    </row>
    <row r="40537" spans="1:12">
      <c r="A40537" t="e">
        <f ca="1">E00251430058721</f>
        <v>#NAME?</v>
      </c>
      <c r="B40537">
        <v>772</v>
      </c>
      <c r="C40537" t="s">
        <v>170</v>
      </c>
      <c r="D40537" s="1">
        <v>42105</v>
      </c>
      <c r="F40537">
        <v>1</v>
      </c>
      <c r="G40537">
        <v>37021</v>
      </c>
      <c r="H40537" t="s">
        <v>1777</v>
      </c>
      <c r="I40537" t="s">
        <v>56</v>
      </c>
      <c r="J40537" t="s">
        <v>57</v>
      </c>
      <c r="K40537">
        <v>50</v>
      </c>
      <c r="L40537" t="s">
        <v>15</v>
      </c>
    </row>
    <row r="40538" spans="1:12">
      <c r="A40538" t="e">
        <f ca="1">E00251611207321</f>
        <v>#NAME?</v>
      </c>
      <c r="B40538">
        <v>307</v>
      </c>
      <c r="C40538" t="s">
        <v>210</v>
      </c>
      <c r="D40538" s="1">
        <v>41844</v>
      </c>
      <c r="F40538">
        <v>1</v>
      </c>
      <c r="G40538">
        <v>3804</v>
      </c>
      <c r="H40538" t="s">
        <v>71</v>
      </c>
      <c r="J40538" t="s">
        <v>14</v>
      </c>
      <c r="K40538">
        <v>43</v>
      </c>
      <c r="L40538" t="s">
        <v>15</v>
      </c>
    </row>
    <row r="40539" spans="1:12">
      <c r="A40539" t="e">
        <f ca="1">E00251611207321</f>
        <v>#NAME?</v>
      </c>
      <c r="B40539">
        <v>307</v>
      </c>
      <c r="C40539" t="s">
        <v>210</v>
      </c>
      <c r="D40539" s="1">
        <v>42860</v>
      </c>
      <c r="F40539">
        <v>3</v>
      </c>
      <c r="G40539">
        <v>27800</v>
      </c>
      <c r="H40539" t="s">
        <v>145</v>
      </c>
      <c r="J40539" t="s">
        <v>14</v>
      </c>
      <c r="K40539">
        <v>45</v>
      </c>
      <c r="L40539" t="s">
        <v>15</v>
      </c>
    </row>
    <row r="40540" spans="1:12">
      <c r="A40540" t="e">
        <f ca="1">E00251611207321</f>
        <v>#NAME?</v>
      </c>
      <c r="B40540">
        <v>307</v>
      </c>
      <c r="C40540" t="s">
        <v>210</v>
      </c>
      <c r="D40540" s="1">
        <v>42908</v>
      </c>
      <c r="F40540">
        <v>3</v>
      </c>
      <c r="G40540">
        <v>27800</v>
      </c>
      <c r="H40540" t="s">
        <v>145</v>
      </c>
      <c r="J40540" t="s">
        <v>14</v>
      </c>
      <c r="K40540">
        <v>45</v>
      </c>
      <c r="L40540" t="s">
        <v>15</v>
      </c>
    </row>
    <row r="40541" spans="1:12">
      <c r="A40541" t="e">
        <f ca="1">E00251524999421</f>
        <v>#NAME?</v>
      </c>
      <c r="B40541">
        <v>442</v>
      </c>
      <c r="C40541" t="s">
        <v>95</v>
      </c>
      <c r="D40541" s="1">
        <v>42584</v>
      </c>
      <c r="F40541">
        <v>1</v>
      </c>
      <c r="G40541">
        <v>3005</v>
      </c>
      <c r="H40541" t="s">
        <v>509</v>
      </c>
      <c r="J40541" t="s">
        <v>14</v>
      </c>
      <c r="K40541">
        <v>53</v>
      </c>
      <c r="L40541" t="s">
        <v>15</v>
      </c>
    </row>
    <row r="40542" spans="1:12">
      <c r="A40542" t="e">
        <f ca="1">E00251431418121</f>
        <v>#NAME?</v>
      </c>
      <c r="B40542">
        <v>703</v>
      </c>
      <c r="C40542" t="s">
        <v>305</v>
      </c>
      <c r="D40542" s="1">
        <v>42064</v>
      </c>
      <c r="F40542">
        <v>1</v>
      </c>
      <c r="G40542">
        <v>4659</v>
      </c>
      <c r="H40542" t="s">
        <v>47</v>
      </c>
      <c r="J40542" t="s">
        <v>14</v>
      </c>
      <c r="K40542">
        <v>55</v>
      </c>
      <c r="L40542" t="s">
        <v>15</v>
      </c>
    </row>
    <row r="40543" spans="1:12">
      <c r="A40543" t="e">
        <f ca="1">E00251619840221</f>
        <v>#NAME?</v>
      </c>
      <c r="B40543">
        <v>446</v>
      </c>
      <c r="C40543" t="s">
        <v>94</v>
      </c>
      <c r="D40543" s="1">
        <v>41584</v>
      </c>
      <c r="F40543">
        <v>3</v>
      </c>
      <c r="G40543">
        <v>30000</v>
      </c>
      <c r="H40543" t="s">
        <v>144</v>
      </c>
      <c r="J40543" t="s">
        <v>14</v>
      </c>
      <c r="K40543">
        <v>55</v>
      </c>
      <c r="L40543" t="s">
        <v>15</v>
      </c>
    </row>
    <row r="40544" spans="1:12">
      <c r="A40544" t="e">
        <f ca="1">E00251711668421</f>
        <v>#NAME?</v>
      </c>
      <c r="B40544">
        <v>11</v>
      </c>
      <c r="C40544" t="s">
        <v>245</v>
      </c>
      <c r="D40544" s="1">
        <v>42060</v>
      </c>
      <c r="F40544">
        <v>1</v>
      </c>
      <c r="G40544">
        <v>37205</v>
      </c>
      <c r="H40544" t="s">
        <v>191</v>
      </c>
      <c r="J40544" t="s">
        <v>14</v>
      </c>
      <c r="K40544">
        <v>55</v>
      </c>
      <c r="L40544" t="s">
        <v>15</v>
      </c>
    </row>
    <row r="40545" spans="1:12">
      <c r="A40545" t="e">
        <f ca="1">E00251537622321</f>
        <v>#NAME?</v>
      </c>
      <c r="B40545">
        <v>1077</v>
      </c>
      <c r="C40545" t="s">
        <v>848</v>
      </c>
      <c r="D40545" s="1">
        <v>41306</v>
      </c>
      <c r="F40545">
        <v>2</v>
      </c>
      <c r="G40545">
        <v>3051</v>
      </c>
      <c r="H40545" t="s">
        <v>13</v>
      </c>
      <c r="J40545" t="s">
        <v>14</v>
      </c>
      <c r="K40545">
        <v>49</v>
      </c>
      <c r="L40545" t="s">
        <v>15</v>
      </c>
    </row>
    <row r="40546" spans="1:12">
      <c r="A40546" t="e">
        <f ca="1">E00251429390221</f>
        <v>#NAME?</v>
      </c>
      <c r="B40546">
        <v>272</v>
      </c>
      <c r="C40546" t="s">
        <v>174</v>
      </c>
      <c r="D40546" s="1">
        <v>42515</v>
      </c>
      <c r="F40546">
        <v>2</v>
      </c>
      <c r="G40546">
        <v>78900</v>
      </c>
      <c r="H40546" t="s">
        <v>79</v>
      </c>
      <c r="I40546" t="s">
        <v>56</v>
      </c>
      <c r="J40546" t="s">
        <v>57</v>
      </c>
      <c r="K40546">
        <v>41</v>
      </c>
      <c r="L40546" t="s">
        <v>22</v>
      </c>
    </row>
    <row r="40547" spans="1:12">
      <c r="A40547" t="e">
        <f ca="1">E00251514302321</f>
        <v>#NAME?</v>
      </c>
      <c r="B40547">
        <v>449</v>
      </c>
      <c r="C40547" t="s">
        <v>124</v>
      </c>
      <c r="D40547" s="1">
        <v>41120</v>
      </c>
      <c r="F40547">
        <v>1</v>
      </c>
      <c r="G40547">
        <v>71940</v>
      </c>
      <c r="H40547" t="s">
        <v>135</v>
      </c>
      <c r="J40547" t="s">
        <v>14</v>
      </c>
      <c r="K40547">
        <v>45</v>
      </c>
      <c r="L40547" t="s">
        <v>15</v>
      </c>
    </row>
    <row r="40548" spans="1:12">
      <c r="A40548" t="e">
        <f ca="1">E00251439665521</f>
        <v>#NAME?</v>
      </c>
      <c r="B40548">
        <v>772</v>
      </c>
      <c r="C40548" t="s">
        <v>170</v>
      </c>
      <c r="D40548" s="1">
        <v>42757</v>
      </c>
      <c r="E40548">
        <v>0</v>
      </c>
      <c r="F40548">
        <v>1</v>
      </c>
      <c r="G40548">
        <v>1963</v>
      </c>
      <c r="H40548" t="s">
        <v>1825</v>
      </c>
      <c r="J40548" t="s">
        <v>34</v>
      </c>
      <c r="K40548">
        <v>49</v>
      </c>
      <c r="L40548" t="s">
        <v>15</v>
      </c>
    </row>
    <row r="40549" spans="1:12">
      <c r="A40549" t="e">
        <f ca="1">E00251537638721</f>
        <v>#NAME?</v>
      </c>
      <c r="B40549">
        <v>441</v>
      </c>
      <c r="C40549" t="s">
        <v>922</v>
      </c>
      <c r="D40549" s="1">
        <v>41277</v>
      </c>
      <c r="F40549">
        <v>1</v>
      </c>
      <c r="G40549">
        <v>1104</v>
      </c>
      <c r="H40549" t="s">
        <v>1256</v>
      </c>
      <c r="J40549" t="s">
        <v>14</v>
      </c>
      <c r="K40549">
        <v>42</v>
      </c>
      <c r="L40549" t="s">
        <v>15</v>
      </c>
    </row>
    <row r="40550" spans="1:12">
      <c r="A40550" t="e">
        <f ca="1">E00251514273321</f>
        <v>#NAME?</v>
      </c>
      <c r="B40550">
        <v>490</v>
      </c>
      <c r="C40550" t="s">
        <v>158</v>
      </c>
      <c r="D40550" s="1">
        <v>41234</v>
      </c>
      <c r="F40550">
        <v>2</v>
      </c>
      <c r="G40550">
        <v>2169</v>
      </c>
      <c r="H40550" t="s">
        <v>40</v>
      </c>
      <c r="J40550" t="s">
        <v>14</v>
      </c>
      <c r="K40550">
        <v>51</v>
      </c>
      <c r="L40550" t="s">
        <v>15</v>
      </c>
    </row>
    <row r="40551" spans="1:12">
      <c r="A40551" t="e">
        <f ca="1">E00251514273321</f>
        <v>#NAME?</v>
      </c>
      <c r="B40551">
        <v>490</v>
      </c>
      <c r="C40551" t="s">
        <v>158</v>
      </c>
      <c r="D40551" s="1">
        <v>41431</v>
      </c>
      <c r="F40551">
        <v>2</v>
      </c>
      <c r="G40551">
        <v>78839</v>
      </c>
      <c r="H40551" t="s">
        <v>842</v>
      </c>
      <c r="J40551" t="s">
        <v>14</v>
      </c>
      <c r="K40551">
        <v>52</v>
      </c>
      <c r="L40551" t="s">
        <v>22</v>
      </c>
    </row>
    <row r="40552" spans="1:12">
      <c r="A40552" t="e">
        <f ca="1">E00251513253421</f>
        <v>#NAME?</v>
      </c>
      <c r="B40552">
        <v>470</v>
      </c>
      <c r="C40552" t="s">
        <v>457</v>
      </c>
      <c r="D40552" s="1">
        <v>42016</v>
      </c>
      <c r="F40552">
        <v>3</v>
      </c>
      <c r="G40552">
        <v>4019</v>
      </c>
      <c r="H40552" t="s">
        <v>26</v>
      </c>
      <c r="J40552" t="s">
        <v>14</v>
      </c>
      <c r="K40552">
        <v>49</v>
      </c>
      <c r="L40552" t="s">
        <v>15</v>
      </c>
    </row>
    <row r="40553" spans="1:12">
      <c r="A40553" t="e">
        <f ca="1">E00251513253421</f>
        <v>#NAME?</v>
      </c>
      <c r="B40553">
        <v>470</v>
      </c>
      <c r="C40553" t="s">
        <v>457</v>
      </c>
      <c r="D40553" s="1">
        <v>42139</v>
      </c>
      <c r="F40553">
        <v>2</v>
      </c>
      <c r="G40553">
        <v>4019</v>
      </c>
      <c r="H40553" t="s">
        <v>26</v>
      </c>
      <c r="J40553" t="s">
        <v>14</v>
      </c>
      <c r="K40553">
        <v>49</v>
      </c>
      <c r="L40553" t="s">
        <v>15</v>
      </c>
    </row>
    <row r="40554" spans="1:12">
      <c r="A40554" t="e">
        <f ca="1">E00251537622321</f>
        <v>#NAME?</v>
      </c>
      <c r="B40554">
        <v>4894</v>
      </c>
      <c r="C40554" t="s">
        <v>1502</v>
      </c>
      <c r="D40554" s="1">
        <v>42351</v>
      </c>
      <c r="F40554">
        <v>1</v>
      </c>
      <c r="G40554">
        <v>4619</v>
      </c>
      <c r="H40554" t="s">
        <v>613</v>
      </c>
      <c r="I40554" t="s">
        <v>148</v>
      </c>
      <c r="J40554" t="s">
        <v>57</v>
      </c>
      <c r="K40554">
        <v>52</v>
      </c>
      <c r="L40554" t="s">
        <v>15</v>
      </c>
    </row>
    <row r="40555" spans="1:12">
      <c r="A40555" t="e">
        <f ca="1">E00251432315821</f>
        <v>#NAME?</v>
      </c>
      <c r="B40555">
        <v>488</v>
      </c>
      <c r="C40555" t="s">
        <v>401</v>
      </c>
      <c r="D40555" s="1">
        <v>41877</v>
      </c>
      <c r="F40555">
        <v>1</v>
      </c>
      <c r="G40555">
        <v>27800</v>
      </c>
      <c r="H40555" t="s">
        <v>145</v>
      </c>
      <c r="J40555" t="s">
        <v>14</v>
      </c>
      <c r="K40555">
        <v>63</v>
      </c>
      <c r="L40555" t="s">
        <v>15</v>
      </c>
    </row>
    <row r="40556" spans="1:12">
      <c r="A40556" t="e">
        <f ca="1">E00251531500621</f>
        <v>#NAME?</v>
      </c>
      <c r="B40556">
        <v>703</v>
      </c>
      <c r="C40556" t="s">
        <v>305</v>
      </c>
      <c r="D40556" s="1">
        <v>40976</v>
      </c>
      <c r="F40556">
        <v>2</v>
      </c>
      <c r="G40556">
        <v>3699</v>
      </c>
      <c r="H40556" t="s">
        <v>149</v>
      </c>
      <c r="J40556" t="s">
        <v>14</v>
      </c>
      <c r="K40556">
        <v>48</v>
      </c>
      <c r="L40556" t="s">
        <v>15</v>
      </c>
    </row>
    <row r="40557" spans="1:12">
      <c r="A40557" t="e">
        <f ca="1">E00251514243921</f>
        <v>#NAME?</v>
      </c>
      <c r="B40557">
        <v>453</v>
      </c>
      <c r="C40557" t="s">
        <v>96</v>
      </c>
      <c r="D40557" s="1">
        <v>41894</v>
      </c>
      <c r="F40557">
        <v>1</v>
      </c>
      <c r="G40557">
        <v>7243</v>
      </c>
      <c r="H40557" t="s">
        <v>42</v>
      </c>
      <c r="J40557" t="s">
        <v>14</v>
      </c>
      <c r="K40557">
        <v>50</v>
      </c>
      <c r="L40557" t="s">
        <v>15</v>
      </c>
    </row>
    <row r="40558" spans="1:12">
      <c r="A40558" t="e">
        <f ca="1">E00251513434021</f>
        <v>#NAME?</v>
      </c>
      <c r="B40558">
        <v>473</v>
      </c>
      <c r="C40558" t="s">
        <v>669</v>
      </c>
      <c r="D40558" s="1">
        <v>41597</v>
      </c>
      <c r="F40558">
        <v>2</v>
      </c>
      <c r="G40558">
        <v>2448</v>
      </c>
      <c r="H40558" t="s">
        <v>19</v>
      </c>
      <c r="J40558" t="s">
        <v>14</v>
      </c>
      <c r="K40558">
        <v>46</v>
      </c>
      <c r="L40558" t="s">
        <v>15</v>
      </c>
    </row>
    <row r="40559" spans="1:12">
      <c r="A40559" t="e">
        <f ca="1">E00251531500621</f>
        <v>#NAME?</v>
      </c>
      <c r="B40559">
        <v>703</v>
      </c>
      <c r="C40559" t="s">
        <v>305</v>
      </c>
      <c r="D40559" s="1">
        <v>42895</v>
      </c>
      <c r="F40559">
        <v>4</v>
      </c>
      <c r="G40559">
        <v>7962</v>
      </c>
      <c r="H40559" t="s">
        <v>111</v>
      </c>
      <c r="J40559" t="s">
        <v>14</v>
      </c>
      <c r="K40559">
        <v>53</v>
      </c>
      <c r="L40559" t="s">
        <v>22</v>
      </c>
    </row>
    <row r="40560" spans="1:12">
      <c r="A40560" t="e">
        <f ca="1">E00251429390221</f>
        <v>#NAME?</v>
      </c>
      <c r="B40560">
        <v>1325</v>
      </c>
      <c r="C40560" t="s">
        <v>605</v>
      </c>
      <c r="D40560" s="1">
        <v>41674</v>
      </c>
      <c r="F40560">
        <v>5</v>
      </c>
      <c r="G40560">
        <v>6278</v>
      </c>
      <c r="H40560" t="s">
        <v>554</v>
      </c>
      <c r="J40560" t="s">
        <v>14</v>
      </c>
      <c r="K40560">
        <v>39</v>
      </c>
      <c r="L40560" t="s">
        <v>15</v>
      </c>
    </row>
    <row r="40561" spans="1:12">
      <c r="A40561" t="e">
        <f ca="1">E00251514243921</f>
        <v>#NAME?</v>
      </c>
      <c r="B40561">
        <v>453</v>
      </c>
      <c r="C40561" t="s">
        <v>96</v>
      </c>
      <c r="D40561" s="1">
        <v>41393</v>
      </c>
      <c r="F40561">
        <v>1</v>
      </c>
      <c r="G40561">
        <v>7295</v>
      </c>
      <c r="H40561" t="s">
        <v>76</v>
      </c>
      <c r="J40561" t="s">
        <v>14</v>
      </c>
      <c r="K40561">
        <v>48</v>
      </c>
      <c r="L40561" t="s">
        <v>15</v>
      </c>
    </row>
    <row r="40562" spans="1:12">
      <c r="A40562" t="e">
        <f ca="1">E00251529558721</f>
        <v>#NAME?</v>
      </c>
      <c r="B40562">
        <v>154</v>
      </c>
      <c r="C40562" t="s">
        <v>533</v>
      </c>
      <c r="D40562" s="1">
        <v>42041</v>
      </c>
      <c r="F40562">
        <v>2</v>
      </c>
      <c r="G40562">
        <v>4019</v>
      </c>
      <c r="H40562" t="s">
        <v>26</v>
      </c>
      <c r="J40562" t="s">
        <v>14</v>
      </c>
      <c r="K40562">
        <v>56</v>
      </c>
      <c r="L40562" t="s">
        <v>15</v>
      </c>
    </row>
    <row r="40563" spans="1:12">
      <c r="A40563" t="e">
        <f ca="1">E00251529558721</f>
        <v>#NAME?</v>
      </c>
      <c r="B40563">
        <v>154</v>
      </c>
      <c r="C40563" t="s">
        <v>533</v>
      </c>
      <c r="D40563" s="1">
        <v>42572</v>
      </c>
      <c r="F40563">
        <v>1</v>
      </c>
      <c r="G40563">
        <v>4019</v>
      </c>
      <c r="H40563" t="s">
        <v>26</v>
      </c>
      <c r="J40563" t="s">
        <v>14</v>
      </c>
      <c r="K40563">
        <v>58</v>
      </c>
      <c r="L40563" t="s">
        <v>15</v>
      </c>
    </row>
    <row r="40564" spans="1:12">
      <c r="A40564" t="e">
        <f ca="1">E00251514243921</f>
        <v>#NAME?</v>
      </c>
      <c r="B40564">
        <v>453</v>
      </c>
      <c r="C40564" t="s">
        <v>96</v>
      </c>
      <c r="D40564" s="1">
        <v>42542</v>
      </c>
      <c r="F40564">
        <v>1</v>
      </c>
      <c r="G40564">
        <v>6272</v>
      </c>
      <c r="H40564" t="s">
        <v>635</v>
      </c>
      <c r="J40564" t="s">
        <v>14</v>
      </c>
      <c r="K40564">
        <v>51</v>
      </c>
      <c r="L40564" t="s">
        <v>15</v>
      </c>
    </row>
    <row r="40565" spans="1:12">
      <c r="A40565" t="e">
        <f ca="1">E00251513434021</f>
        <v>#NAME?</v>
      </c>
      <c r="B40565">
        <v>473</v>
      </c>
      <c r="C40565" t="s">
        <v>669</v>
      </c>
      <c r="D40565" s="1">
        <v>42059</v>
      </c>
      <c r="F40565">
        <v>1</v>
      </c>
      <c r="G40565">
        <v>2720</v>
      </c>
      <c r="H40565" t="s">
        <v>65</v>
      </c>
      <c r="J40565" t="s">
        <v>14</v>
      </c>
      <c r="K40565">
        <v>47</v>
      </c>
      <c r="L40565" t="s">
        <v>15</v>
      </c>
    </row>
    <row r="40566" spans="1:12">
      <c r="A40566" t="e">
        <f ca="1">E00251512346621</f>
        <v>#NAME?</v>
      </c>
      <c r="B40566">
        <v>767</v>
      </c>
      <c r="C40566" t="s">
        <v>658</v>
      </c>
      <c r="D40566" s="1">
        <v>41289</v>
      </c>
      <c r="E40566">
        <v>0</v>
      </c>
      <c r="F40566">
        <v>1</v>
      </c>
      <c r="G40566">
        <v>3619</v>
      </c>
      <c r="H40566" t="s">
        <v>670</v>
      </c>
      <c r="J40566" t="s">
        <v>34</v>
      </c>
      <c r="K40566">
        <v>62</v>
      </c>
      <c r="L40566" t="s">
        <v>15</v>
      </c>
    </row>
    <row r="40567" spans="1:12">
      <c r="A40567" t="e">
        <f ca="1">E00251432420521</f>
        <v>#NAME?</v>
      </c>
      <c r="B40567">
        <v>451</v>
      </c>
      <c r="C40567" t="s">
        <v>102</v>
      </c>
      <c r="D40567" s="1">
        <v>41046</v>
      </c>
      <c r="F40567">
        <v>4</v>
      </c>
      <c r="G40567">
        <v>496</v>
      </c>
      <c r="H40567" t="s">
        <v>190</v>
      </c>
      <c r="J40567" t="s">
        <v>14</v>
      </c>
      <c r="K40567">
        <v>49</v>
      </c>
      <c r="L40567" t="s">
        <v>15</v>
      </c>
    </row>
    <row r="40568" spans="1:12">
      <c r="A40568" t="e">
        <f ca="1">E00251617643721</f>
        <v>#NAME?</v>
      </c>
      <c r="B40568">
        <v>489</v>
      </c>
      <c r="C40568" t="s">
        <v>100</v>
      </c>
      <c r="D40568" s="1">
        <v>42817</v>
      </c>
      <c r="F40568">
        <v>1</v>
      </c>
      <c r="G40568">
        <v>78057</v>
      </c>
      <c r="H40568" t="s">
        <v>140</v>
      </c>
      <c r="J40568" t="s">
        <v>14</v>
      </c>
      <c r="K40568">
        <v>49</v>
      </c>
      <c r="L40568" t="s">
        <v>22</v>
      </c>
    </row>
    <row r="40569" spans="1:12">
      <c r="A40569" t="e">
        <f ca="1">E00251531526821</f>
        <v>#NAME?</v>
      </c>
      <c r="B40569">
        <v>701</v>
      </c>
      <c r="C40569" t="s">
        <v>72</v>
      </c>
      <c r="D40569" s="1">
        <v>41731</v>
      </c>
      <c r="F40569">
        <v>3</v>
      </c>
      <c r="G40569">
        <v>3051</v>
      </c>
      <c r="H40569" t="s">
        <v>13</v>
      </c>
      <c r="J40569" t="s">
        <v>14</v>
      </c>
      <c r="K40569">
        <v>56</v>
      </c>
      <c r="L40569" t="s">
        <v>15</v>
      </c>
    </row>
    <row r="40570" spans="1:12">
      <c r="A40570" t="e">
        <f ca="1">E00251531526821</f>
        <v>#NAME?</v>
      </c>
      <c r="B40570">
        <v>701</v>
      </c>
      <c r="C40570" t="s">
        <v>72</v>
      </c>
      <c r="D40570" s="1">
        <v>41793</v>
      </c>
      <c r="F40570">
        <v>1</v>
      </c>
      <c r="G40570">
        <v>3669</v>
      </c>
      <c r="H40570" t="s">
        <v>289</v>
      </c>
      <c r="J40570" t="s">
        <v>14</v>
      </c>
      <c r="K40570">
        <v>56</v>
      </c>
      <c r="L40570" t="s">
        <v>15</v>
      </c>
    </row>
    <row r="40571" spans="1:12">
      <c r="A40571" t="e">
        <f ca="1">E00251432420521</f>
        <v>#NAME?</v>
      </c>
      <c r="B40571">
        <v>451</v>
      </c>
      <c r="C40571" t="s">
        <v>102</v>
      </c>
      <c r="D40571" s="1">
        <v>41737</v>
      </c>
      <c r="F40571">
        <v>1</v>
      </c>
      <c r="G40571">
        <v>496</v>
      </c>
      <c r="H40571" t="s">
        <v>190</v>
      </c>
      <c r="J40571" t="s">
        <v>14</v>
      </c>
      <c r="K40571">
        <v>51</v>
      </c>
      <c r="L40571" t="s">
        <v>15</v>
      </c>
    </row>
    <row r="40572" spans="1:12">
      <c r="A40572" t="e">
        <f ca="1">E00251617643721</f>
        <v>#NAME?</v>
      </c>
      <c r="B40572">
        <v>701</v>
      </c>
      <c r="C40572" t="s">
        <v>72</v>
      </c>
      <c r="D40572" s="1">
        <v>41318</v>
      </c>
      <c r="F40572">
        <v>6</v>
      </c>
      <c r="G40572">
        <v>7059</v>
      </c>
      <c r="H40572" t="s">
        <v>230</v>
      </c>
      <c r="J40572" t="s">
        <v>14</v>
      </c>
      <c r="K40572">
        <v>45</v>
      </c>
      <c r="L40572" t="s">
        <v>15</v>
      </c>
    </row>
    <row r="40573" spans="1:12">
      <c r="A40573" t="e">
        <f ca="1">E00251528935221</f>
        <v>#NAME?</v>
      </c>
      <c r="B40573">
        <v>290</v>
      </c>
      <c r="C40573" t="s">
        <v>449</v>
      </c>
      <c r="D40573" s="1">
        <v>42921</v>
      </c>
      <c r="F40573">
        <v>2</v>
      </c>
      <c r="G40573">
        <v>7231</v>
      </c>
      <c r="H40573" t="s">
        <v>128</v>
      </c>
      <c r="J40573" t="s">
        <v>14</v>
      </c>
      <c r="K40573">
        <v>58</v>
      </c>
      <c r="L40573" t="s">
        <v>15</v>
      </c>
    </row>
    <row r="40574" spans="1:12">
      <c r="A40574" t="e">
        <f ca="1">E00251528935221</f>
        <v>#NAME?</v>
      </c>
      <c r="B40574">
        <v>297</v>
      </c>
      <c r="C40574" t="s">
        <v>411</v>
      </c>
      <c r="D40574" s="1">
        <v>41072</v>
      </c>
      <c r="F40574">
        <v>2</v>
      </c>
      <c r="G40574">
        <v>56400</v>
      </c>
      <c r="H40574" t="s">
        <v>91</v>
      </c>
      <c r="J40574" t="s">
        <v>14</v>
      </c>
      <c r="K40574">
        <v>53</v>
      </c>
      <c r="L40574" t="s">
        <v>15</v>
      </c>
    </row>
    <row r="40575" spans="1:12">
      <c r="A40575" t="e">
        <f ca="1">E00251537608221</f>
        <v>#NAME?</v>
      </c>
      <c r="B40575">
        <v>442</v>
      </c>
      <c r="C40575" t="s">
        <v>95</v>
      </c>
      <c r="D40575" s="1">
        <v>41613</v>
      </c>
      <c r="F40575">
        <v>1</v>
      </c>
      <c r="G40575">
        <v>4019</v>
      </c>
      <c r="H40575" t="s">
        <v>26</v>
      </c>
      <c r="J40575" t="s">
        <v>14</v>
      </c>
      <c r="K40575">
        <v>62</v>
      </c>
      <c r="L40575" t="s">
        <v>15</v>
      </c>
    </row>
    <row r="40576" spans="1:12">
      <c r="A40576" t="e">
        <f ca="1">E00251514257621</f>
        <v>#NAME?</v>
      </c>
      <c r="B40576">
        <v>5132</v>
      </c>
      <c r="C40576" t="s">
        <v>853</v>
      </c>
      <c r="D40576" s="1">
        <v>40983</v>
      </c>
      <c r="F40576">
        <v>1</v>
      </c>
      <c r="G40576">
        <v>69010</v>
      </c>
      <c r="H40576" t="s">
        <v>294</v>
      </c>
      <c r="J40576" t="s">
        <v>14</v>
      </c>
      <c r="K40576">
        <v>50</v>
      </c>
      <c r="L40576" t="s">
        <v>15</v>
      </c>
    </row>
    <row r="40577" spans="1:12">
      <c r="A40577" t="e">
        <f ca="1">E00251514257621</f>
        <v>#NAME?</v>
      </c>
      <c r="B40577">
        <v>5132</v>
      </c>
      <c r="C40577" t="s">
        <v>853</v>
      </c>
      <c r="D40577" s="1">
        <v>42753</v>
      </c>
      <c r="F40577">
        <v>1</v>
      </c>
      <c r="G40577">
        <v>7841</v>
      </c>
      <c r="H40577" t="s">
        <v>154</v>
      </c>
      <c r="J40577" t="s">
        <v>14</v>
      </c>
      <c r="K40577">
        <v>55</v>
      </c>
      <c r="L40577" t="s">
        <v>22</v>
      </c>
    </row>
    <row r="40578" spans="1:12">
      <c r="A40578" t="e">
        <f ca="1">E00251617643721</f>
        <v>#NAME?</v>
      </c>
      <c r="B40578">
        <v>744</v>
      </c>
      <c r="C40578" t="s">
        <v>308</v>
      </c>
      <c r="D40578" s="1">
        <v>41656</v>
      </c>
      <c r="E40578">
        <v>0</v>
      </c>
      <c r="F40578">
        <v>2</v>
      </c>
      <c r="G40578">
        <v>78057</v>
      </c>
      <c r="H40578" t="s">
        <v>140</v>
      </c>
      <c r="J40578" t="s">
        <v>34</v>
      </c>
      <c r="K40578">
        <v>46</v>
      </c>
      <c r="L40578" t="s">
        <v>22</v>
      </c>
    </row>
    <row r="40579" spans="1:12">
      <c r="A40579" t="e">
        <f ca="1">E00251526895321</f>
        <v>#NAME?</v>
      </c>
      <c r="B40579">
        <v>12</v>
      </c>
      <c r="C40579" t="s">
        <v>771</v>
      </c>
      <c r="D40579" s="1">
        <v>42216</v>
      </c>
      <c r="F40579">
        <v>1</v>
      </c>
      <c r="G40579">
        <v>60090</v>
      </c>
      <c r="H40579" t="s">
        <v>181</v>
      </c>
      <c r="J40579" t="s">
        <v>14</v>
      </c>
      <c r="K40579">
        <v>54</v>
      </c>
      <c r="L40579" t="s">
        <v>15</v>
      </c>
    </row>
    <row r="40580" spans="1:12">
      <c r="A40580" t="e">
        <f ca="1">E00251615125021</f>
        <v>#NAME?</v>
      </c>
      <c r="B40580">
        <v>148</v>
      </c>
      <c r="C40580" t="s">
        <v>318</v>
      </c>
      <c r="D40580" s="1">
        <v>42950</v>
      </c>
      <c r="F40580">
        <v>1</v>
      </c>
      <c r="G40580">
        <v>36132</v>
      </c>
      <c r="H40580" t="s">
        <v>1780</v>
      </c>
      <c r="I40580" t="s">
        <v>56</v>
      </c>
      <c r="J40580" t="s">
        <v>57</v>
      </c>
      <c r="K40580">
        <v>60</v>
      </c>
      <c r="L40580" t="s">
        <v>15</v>
      </c>
    </row>
    <row r="40581" spans="1:12">
      <c r="A40581" t="e">
        <f ca="1">E00251615125021</f>
        <v>#NAME?</v>
      </c>
      <c r="B40581">
        <v>148</v>
      </c>
      <c r="C40581" t="s">
        <v>318</v>
      </c>
      <c r="D40581" s="1">
        <v>42962</v>
      </c>
      <c r="F40581">
        <v>1</v>
      </c>
      <c r="G40581">
        <v>36132</v>
      </c>
      <c r="H40581" t="s">
        <v>1780</v>
      </c>
      <c r="I40581" t="s">
        <v>56</v>
      </c>
      <c r="J40581" t="s">
        <v>57</v>
      </c>
      <c r="K40581">
        <v>60</v>
      </c>
      <c r="L40581" t="s">
        <v>15</v>
      </c>
    </row>
    <row r="40582" spans="1:12">
      <c r="A40582" t="e">
        <f ca="1">E00251518589021</f>
        <v>#NAME?</v>
      </c>
      <c r="B40582">
        <v>291</v>
      </c>
      <c r="C40582" t="s">
        <v>160</v>
      </c>
      <c r="D40582" s="1">
        <v>42391</v>
      </c>
      <c r="F40582">
        <v>1</v>
      </c>
      <c r="G40582">
        <v>29620</v>
      </c>
      <c r="H40582" t="s">
        <v>460</v>
      </c>
      <c r="J40582" t="s">
        <v>14</v>
      </c>
      <c r="K40582">
        <v>47</v>
      </c>
      <c r="L40582" t="s">
        <v>15</v>
      </c>
    </row>
    <row r="40583" spans="1:12">
      <c r="A40583" t="e">
        <f ca="1">E00251513434021</f>
        <v>#NAME?</v>
      </c>
      <c r="B40583">
        <v>473</v>
      </c>
      <c r="C40583" t="s">
        <v>669</v>
      </c>
      <c r="D40583" s="1">
        <v>42892</v>
      </c>
      <c r="F40583">
        <v>2</v>
      </c>
      <c r="G40583">
        <v>2449</v>
      </c>
      <c r="H40583" t="s">
        <v>53</v>
      </c>
      <c r="J40583" t="s">
        <v>14</v>
      </c>
      <c r="K40583">
        <v>49</v>
      </c>
      <c r="L40583" t="s">
        <v>15</v>
      </c>
    </row>
    <row r="40584" spans="1:12">
      <c r="A40584" t="e">
        <f ca="1">E00251537608221</f>
        <v>#NAME?</v>
      </c>
      <c r="B40584">
        <v>442</v>
      </c>
      <c r="C40584" t="s">
        <v>95</v>
      </c>
      <c r="D40584" s="1">
        <v>42936</v>
      </c>
      <c r="F40584">
        <v>1</v>
      </c>
      <c r="G40584">
        <v>185</v>
      </c>
      <c r="H40584" t="s">
        <v>199</v>
      </c>
      <c r="J40584" t="s">
        <v>14</v>
      </c>
      <c r="K40584">
        <v>66</v>
      </c>
      <c r="L40584" t="s">
        <v>15</v>
      </c>
    </row>
    <row r="40585" spans="1:12">
      <c r="A40585" t="e">
        <f ca="1">E00251513007421</f>
        <v>#NAME?</v>
      </c>
      <c r="B40585">
        <v>465</v>
      </c>
      <c r="C40585" t="s">
        <v>439</v>
      </c>
      <c r="D40585" s="1">
        <v>42016</v>
      </c>
      <c r="F40585">
        <v>1</v>
      </c>
      <c r="G40585">
        <v>6029</v>
      </c>
      <c r="H40585" t="s">
        <v>728</v>
      </c>
      <c r="J40585" t="s">
        <v>14</v>
      </c>
      <c r="K40585">
        <v>59</v>
      </c>
      <c r="L40585" t="s">
        <v>15</v>
      </c>
    </row>
    <row r="40586" spans="1:12">
      <c r="A40586" t="e">
        <f ca="1">E00251537608221</f>
        <v>#NAME?</v>
      </c>
      <c r="B40586">
        <v>442</v>
      </c>
      <c r="C40586" t="s">
        <v>95</v>
      </c>
      <c r="D40586" s="1">
        <v>43069</v>
      </c>
      <c r="F40586">
        <v>3</v>
      </c>
      <c r="G40586">
        <v>4019</v>
      </c>
      <c r="H40586" t="s">
        <v>26</v>
      </c>
      <c r="J40586" t="s">
        <v>14</v>
      </c>
      <c r="K40586">
        <v>66</v>
      </c>
      <c r="L40586" t="s">
        <v>15</v>
      </c>
    </row>
    <row r="40587" spans="1:12">
      <c r="A40587" t="e">
        <f ca="1">E00251629160421</f>
        <v>#NAME?</v>
      </c>
      <c r="B40587">
        <v>3437</v>
      </c>
      <c r="C40587" t="s">
        <v>852</v>
      </c>
      <c r="D40587" s="1">
        <v>41860</v>
      </c>
      <c r="F40587">
        <v>3</v>
      </c>
      <c r="G40587">
        <v>7999</v>
      </c>
      <c r="H40587" t="s">
        <v>80</v>
      </c>
      <c r="J40587" t="s">
        <v>14</v>
      </c>
      <c r="K40587">
        <v>51</v>
      </c>
      <c r="L40587" t="s">
        <v>15</v>
      </c>
    </row>
    <row r="40588" spans="1:12">
      <c r="A40588" t="e">
        <f ca="1">E00251532959121</f>
        <v>#NAME?</v>
      </c>
      <c r="B40588">
        <v>467</v>
      </c>
      <c r="C40588" t="s">
        <v>232</v>
      </c>
      <c r="D40588" s="1">
        <v>42759</v>
      </c>
      <c r="F40588">
        <v>1</v>
      </c>
      <c r="G40588">
        <v>4660</v>
      </c>
      <c r="H40588" t="s">
        <v>215</v>
      </c>
      <c r="J40588" t="s">
        <v>14</v>
      </c>
      <c r="K40588">
        <v>62</v>
      </c>
      <c r="L40588" t="s">
        <v>15</v>
      </c>
    </row>
    <row r="40589" spans="1:12">
      <c r="A40589" t="e">
        <f ca="1">E00251532959121</f>
        <v>#NAME?</v>
      </c>
      <c r="B40589">
        <v>467</v>
      </c>
      <c r="C40589" t="s">
        <v>232</v>
      </c>
      <c r="D40589" s="1">
        <v>42782</v>
      </c>
      <c r="F40589">
        <v>2</v>
      </c>
      <c r="G40589">
        <v>2809</v>
      </c>
      <c r="H40589" t="s">
        <v>90</v>
      </c>
      <c r="J40589" t="s">
        <v>14</v>
      </c>
      <c r="K40589">
        <v>62</v>
      </c>
      <c r="L40589" t="s">
        <v>15</v>
      </c>
    </row>
    <row r="40590" spans="1:12">
      <c r="A40590" t="e">
        <f ca="1">E00251532959121</f>
        <v>#NAME?</v>
      </c>
      <c r="B40590">
        <v>467</v>
      </c>
      <c r="C40590" t="s">
        <v>232</v>
      </c>
      <c r="D40590" s="1">
        <v>42977</v>
      </c>
      <c r="F40590">
        <v>2</v>
      </c>
      <c r="G40590">
        <v>2809</v>
      </c>
      <c r="H40590" t="s">
        <v>90</v>
      </c>
      <c r="J40590" t="s">
        <v>14</v>
      </c>
      <c r="K40590">
        <v>63</v>
      </c>
      <c r="L40590" t="s">
        <v>15</v>
      </c>
    </row>
    <row r="40591" spans="1:12">
      <c r="A40591" t="e">
        <f ca="1">E00251513434021</f>
        <v>#NAME?</v>
      </c>
      <c r="B40591">
        <v>473</v>
      </c>
      <c r="C40591" t="s">
        <v>669</v>
      </c>
      <c r="D40591" s="1">
        <v>42417</v>
      </c>
      <c r="F40591">
        <v>1</v>
      </c>
      <c r="G40591">
        <v>78099</v>
      </c>
      <c r="H40591" t="s">
        <v>225</v>
      </c>
      <c r="J40591" t="s">
        <v>14</v>
      </c>
      <c r="K40591">
        <v>48</v>
      </c>
      <c r="L40591" t="s">
        <v>22</v>
      </c>
    </row>
    <row r="40592" spans="1:12">
      <c r="A40592" t="e">
        <f ca="1">E00251537622321</f>
        <v>#NAME?</v>
      </c>
      <c r="B40592">
        <v>1077</v>
      </c>
      <c r="C40592" t="s">
        <v>848</v>
      </c>
      <c r="D40592" s="1">
        <v>43097</v>
      </c>
      <c r="F40592">
        <v>2</v>
      </c>
      <c r="G40592">
        <v>27802</v>
      </c>
      <c r="H40592" t="s">
        <v>83</v>
      </c>
      <c r="J40592" t="s">
        <v>14</v>
      </c>
      <c r="K40592">
        <v>54</v>
      </c>
      <c r="L40592" t="s">
        <v>15</v>
      </c>
    </row>
    <row r="40593" spans="1:12">
      <c r="A40593" t="e">
        <f ca="1">E00251531550021</f>
        <v>#NAME?</v>
      </c>
      <c r="B40593">
        <v>1786</v>
      </c>
      <c r="C40593" t="s">
        <v>37</v>
      </c>
      <c r="D40593" s="1">
        <v>41317</v>
      </c>
      <c r="F40593">
        <v>1</v>
      </c>
      <c r="G40593">
        <v>4660</v>
      </c>
      <c r="H40593" t="s">
        <v>215</v>
      </c>
      <c r="J40593" t="s">
        <v>14</v>
      </c>
      <c r="K40593">
        <v>56</v>
      </c>
      <c r="L40593" t="s">
        <v>15</v>
      </c>
    </row>
    <row r="40594" spans="1:12">
      <c r="A40594" t="e">
        <f ca="1">E00251531550021</f>
        <v>#NAME?</v>
      </c>
      <c r="B40594">
        <v>1786</v>
      </c>
      <c r="C40594" t="s">
        <v>37</v>
      </c>
      <c r="D40594" s="1">
        <v>41919</v>
      </c>
      <c r="F40594">
        <v>1</v>
      </c>
      <c r="G40594">
        <v>2153</v>
      </c>
      <c r="H40594" t="s">
        <v>1826</v>
      </c>
      <c r="J40594" t="s">
        <v>14</v>
      </c>
      <c r="K40594">
        <v>57</v>
      </c>
      <c r="L40594" t="s">
        <v>15</v>
      </c>
    </row>
    <row r="40595" spans="1:12">
      <c r="A40595" t="e">
        <f ca="1">E00251432420521</f>
        <v>#NAME?</v>
      </c>
      <c r="B40595">
        <v>451</v>
      </c>
      <c r="C40595" t="s">
        <v>102</v>
      </c>
      <c r="D40595" s="1">
        <v>42584</v>
      </c>
      <c r="F40595">
        <v>1</v>
      </c>
      <c r="G40595">
        <v>30000</v>
      </c>
      <c r="H40595" t="s">
        <v>144</v>
      </c>
      <c r="J40595" t="s">
        <v>14</v>
      </c>
      <c r="K40595">
        <v>53</v>
      </c>
      <c r="L40595" t="s">
        <v>15</v>
      </c>
    </row>
    <row r="40596" spans="1:12">
      <c r="A40596" t="e">
        <f ca="1">E00251615150021</f>
        <v>#NAME?</v>
      </c>
      <c r="B40596">
        <v>71</v>
      </c>
      <c r="C40596" t="s">
        <v>258</v>
      </c>
      <c r="D40596" s="1">
        <v>42837</v>
      </c>
      <c r="F40596">
        <v>2</v>
      </c>
      <c r="G40596">
        <v>7869</v>
      </c>
      <c r="H40596" t="s">
        <v>470</v>
      </c>
      <c r="I40596" t="s">
        <v>148</v>
      </c>
      <c r="J40596" t="s">
        <v>57</v>
      </c>
      <c r="K40596">
        <v>41</v>
      </c>
      <c r="L40596" t="s">
        <v>22</v>
      </c>
    </row>
    <row r="40597" spans="1:12">
      <c r="A40597" t="e">
        <f ca="1">E00251432420521</f>
        <v>#NAME?</v>
      </c>
      <c r="B40597">
        <v>451</v>
      </c>
      <c r="C40597" t="s">
        <v>102</v>
      </c>
      <c r="D40597" s="1">
        <v>43032</v>
      </c>
      <c r="F40597">
        <v>1</v>
      </c>
      <c r="G40597">
        <v>30000</v>
      </c>
      <c r="H40597" t="s">
        <v>144</v>
      </c>
      <c r="J40597" t="s">
        <v>14</v>
      </c>
      <c r="K40597">
        <v>54</v>
      </c>
      <c r="L40597" t="s">
        <v>15</v>
      </c>
    </row>
    <row r="40598" spans="1:12">
      <c r="A40598" t="e">
        <f ca="1">E00251432420521</f>
        <v>#NAME?</v>
      </c>
      <c r="B40598">
        <v>451</v>
      </c>
      <c r="C40598" t="s">
        <v>102</v>
      </c>
      <c r="D40598" s="1">
        <v>42935</v>
      </c>
      <c r="F40598">
        <v>1</v>
      </c>
      <c r="G40598">
        <v>2729</v>
      </c>
      <c r="H40598" t="s">
        <v>115</v>
      </c>
      <c r="J40598" t="s">
        <v>14</v>
      </c>
      <c r="K40598">
        <v>54</v>
      </c>
      <c r="L40598" t="s">
        <v>15</v>
      </c>
    </row>
    <row r="40599" spans="1:12">
      <c r="A40599" t="e">
        <f ca="1">E00251513253421</f>
        <v>#NAME?</v>
      </c>
      <c r="B40599">
        <v>470</v>
      </c>
      <c r="C40599" t="s">
        <v>457</v>
      </c>
      <c r="D40599" s="1">
        <v>42192</v>
      </c>
      <c r="F40599">
        <v>1</v>
      </c>
      <c r="G40599">
        <v>55090</v>
      </c>
      <c r="H40599" t="s">
        <v>400</v>
      </c>
      <c r="J40599" t="s">
        <v>14</v>
      </c>
      <c r="K40599">
        <v>49</v>
      </c>
      <c r="L40599" t="s">
        <v>15</v>
      </c>
    </row>
    <row r="40600" spans="1:12">
      <c r="A40600" t="e">
        <f ca="1">E00251619840221</f>
        <v>#NAME?</v>
      </c>
      <c r="B40600">
        <v>446</v>
      </c>
      <c r="C40600" t="s">
        <v>94</v>
      </c>
      <c r="D40600" s="1">
        <v>41317</v>
      </c>
      <c r="F40600">
        <v>2</v>
      </c>
      <c r="G40600">
        <v>78900</v>
      </c>
      <c r="H40600" t="s">
        <v>79</v>
      </c>
      <c r="J40600" t="s">
        <v>14</v>
      </c>
      <c r="K40600">
        <v>54</v>
      </c>
      <c r="L40600" t="s">
        <v>22</v>
      </c>
    </row>
    <row r="40601" spans="1:12">
      <c r="A40601" t="e">
        <f ca="1">E00251619840221</f>
        <v>#NAME?</v>
      </c>
      <c r="B40601">
        <v>446</v>
      </c>
      <c r="C40601" t="s">
        <v>94</v>
      </c>
      <c r="D40601" s="1">
        <v>42562</v>
      </c>
      <c r="F40601">
        <v>1</v>
      </c>
      <c r="G40601">
        <v>5589</v>
      </c>
      <c r="H40601" t="s">
        <v>152</v>
      </c>
      <c r="J40601" t="s">
        <v>14</v>
      </c>
      <c r="K40601">
        <v>58</v>
      </c>
      <c r="L40601" t="s">
        <v>15</v>
      </c>
    </row>
    <row r="40602" spans="1:12">
      <c r="A40602" t="e">
        <f ca="1">E00251615150021</f>
        <v>#NAME?</v>
      </c>
      <c r="B40602">
        <v>763</v>
      </c>
      <c r="C40602" t="s">
        <v>194</v>
      </c>
      <c r="D40602" s="1">
        <v>42681</v>
      </c>
      <c r="F40602">
        <v>1</v>
      </c>
      <c r="G40602">
        <v>7840</v>
      </c>
      <c r="H40602" t="s">
        <v>55</v>
      </c>
      <c r="I40602" t="s">
        <v>56</v>
      </c>
      <c r="J40602" t="s">
        <v>57</v>
      </c>
      <c r="K40602">
        <v>41</v>
      </c>
      <c r="L40602" t="s">
        <v>22</v>
      </c>
    </row>
    <row r="40603" spans="1:12">
      <c r="A40603" t="e">
        <f ca="1">E00251615150021</f>
        <v>#NAME?</v>
      </c>
      <c r="B40603">
        <v>1929</v>
      </c>
      <c r="C40603" t="s">
        <v>195</v>
      </c>
      <c r="D40603" s="1">
        <v>41247</v>
      </c>
      <c r="F40603">
        <v>2</v>
      </c>
      <c r="G40603">
        <v>3804</v>
      </c>
      <c r="H40603" t="s">
        <v>71</v>
      </c>
      <c r="J40603" t="s">
        <v>14</v>
      </c>
      <c r="K40603">
        <v>37</v>
      </c>
      <c r="L40603" t="s">
        <v>15</v>
      </c>
    </row>
    <row r="40604" spans="1:12">
      <c r="A40604" t="e">
        <f ca="1">E00251615150021</f>
        <v>#NAME?</v>
      </c>
      <c r="B40604">
        <v>1929</v>
      </c>
      <c r="C40604" t="s">
        <v>195</v>
      </c>
      <c r="D40604" s="1">
        <v>41724</v>
      </c>
      <c r="F40604">
        <v>1</v>
      </c>
      <c r="G40604">
        <v>4240</v>
      </c>
      <c r="H40604" t="s">
        <v>239</v>
      </c>
      <c r="J40604" t="s">
        <v>14</v>
      </c>
      <c r="K40604">
        <v>38</v>
      </c>
      <c r="L40604" t="s">
        <v>15</v>
      </c>
    </row>
    <row r="40605" spans="1:12">
      <c r="A40605" t="e">
        <f ca="1">E00251615150021</f>
        <v>#NAME?</v>
      </c>
      <c r="B40605">
        <v>1929</v>
      </c>
      <c r="C40605" t="s">
        <v>195</v>
      </c>
      <c r="D40605" s="1">
        <v>42114</v>
      </c>
      <c r="F40605">
        <v>4</v>
      </c>
      <c r="G40605">
        <v>4240</v>
      </c>
      <c r="H40605" t="s">
        <v>239</v>
      </c>
      <c r="J40605" t="s">
        <v>14</v>
      </c>
      <c r="K40605">
        <v>39</v>
      </c>
      <c r="L40605" t="s">
        <v>15</v>
      </c>
    </row>
    <row r="40606" spans="1:12">
      <c r="A40606" t="e">
        <f ca="1">E00251417960121</f>
        <v>#NAME?</v>
      </c>
      <c r="B40606">
        <v>50</v>
      </c>
      <c r="C40606" t="s">
        <v>512</v>
      </c>
      <c r="D40606" s="1">
        <v>42013</v>
      </c>
      <c r="F40606">
        <v>2</v>
      </c>
      <c r="G40606">
        <v>53081</v>
      </c>
      <c r="H40606" t="s">
        <v>456</v>
      </c>
      <c r="J40606" t="s">
        <v>14</v>
      </c>
      <c r="K40606">
        <v>63</v>
      </c>
      <c r="L40606" t="s">
        <v>15</v>
      </c>
    </row>
    <row r="40607" spans="1:12">
      <c r="A40607" t="e">
        <f ca="1">E00251533607221</f>
        <v>#NAME?</v>
      </c>
      <c r="B40607">
        <v>668</v>
      </c>
      <c r="C40607" t="s">
        <v>929</v>
      </c>
      <c r="D40607" s="1">
        <v>42758</v>
      </c>
      <c r="E40607">
        <v>2</v>
      </c>
      <c r="F40607">
        <v>7</v>
      </c>
      <c r="G40607">
        <v>5920</v>
      </c>
      <c r="H40607" t="s">
        <v>417</v>
      </c>
      <c r="J40607" t="s">
        <v>34</v>
      </c>
      <c r="K40607">
        <v>47</v>
      </c>
      <c r="L40607" t="s">
        <v>15</v>
      </c>
    </row>
    <row r="40608" spans="1:12">
      <c r="A40608" t="e">
        <f ca="1">E00251619840021</f>
        <v>#NAME?</v>
      </c>
      <c r="B40608">
        <v>458</v>
      </c>
      <c r="C40608" t="s">
        <v>275</v>
      </c>
      <c r="D40608" s="1">
        <v>41290</v>
      </c>
      <c r="F40608">
        <v>1</v>
      </c>
      <c r="G40608">
        <v>7245</v>
      </c>
      <c r="H40608" t="s">
        <v>116</v>
      </c>
      <c r="J40608" t="s">
        <v>14</v>
      </c>
      <c r="K40608">
        <v>49</v>
      </c>
      <c r="L40608" t="s">
        <v>15</v>
      </c>
    </row>
    <row r="40609" spans="1:12">
      <c r="A40609" t="e">
        <f ca="1">E00251716548221</f>
        <v>#NAME?</v>
      </c>
      <c r="B40609">
        <v>449</v>
      </c>
      <c r="C40609" t="s">
        <v>124</v>
      </c>
      <c r="D40609" s="1">
        <v>42263</v>
      </c>
      <c r="F40609">
        <v>1</v>
      </c>
      <c r="G40609">
        <v>6819</v>
      </c>
      <c r="H40609" t="s">
        <v>941</v>
      </c>
      <c r="J40609" t="s">
        <v>14</v>
      </c>
      <c r="K40609">
        <v>50</v>
      </c>
      <c r="L40609" t="s">
        <v>15</v>
      </c>
    </row>
    <row r="40610" spans="1:12">
      <c r="A40610" t="e">
        <f ca="1">E00251528773221</f>
        <v>#NAME?</v>
      </c>
      <c r="B40610">
        <v>276</v>
      </c>
      <c r="C40610" t="s">
        <v>122</v>
      </c>
      <c r="D40610" s="1">
        <v>41184</v>
      </c>
      <c r="F40610">
        <v>2</v>
      </c>
      <c r="G40610">
        <v>2149</v>
      </c>
      <c r="H40610" t="s">
        <v>484</v>
      </c>
      <c r="J40610" t="s">
        <v>14</v>
      </c>
      <c r="K40610">
        <v>46</v>
      </c>
      <c r="L40610" t="s">
        <v>15</v>
      </c>
    </row>
    <row r="40611" spans="1:12">
      <c r="A40611" t="e">
        <f ca="1">E00251528773221</f>
        <v>#NAME?</v>
      </c>
      <c r="B40611">
        <v>276</v>
      </c>
      <c r="C40611" t="s">
        <v>122</v>
      </c>
      <c r="D40611" s="1">
        <v>43039</v>
      </c>
      <c r="F40611">
        <v>2</v>
      </c>
      <c r="G40611">
        <v>2720</v>
      </c>
      <c r="H40611" t="s">
        <v>65</v>
      </c>
      <c r="J40611" t="s">
        <v>14</v>
      </c>
      <c r="K40611">
        <v>51</v>
      </c>
      <c r="L40611" t="s">
        <v>15</v>
      </c>
    </row>
    <row r="40612" spans="1:12">
      <c r="A40612" t="e">
        <f ca="1">E00251619841121</f>
        <v>#NAME?</v>
      </c>
      <c r="B40612">
        <v>459</v>
      </c>
      <c r="C40612" t="s">
        <v>187</v>
      </c>
      <c r="D40612" s="1">
        <v>41691</v>
      </c>
      <c r="F40612">
        <v>1</v>
      </c>
      <c r="G40612">
        <v>7804</v>
      </c>
      <c r="H40612" t="s">
        <v>43</v>
      </c>
      <c r="J40612" t="s">
        <v>14</v>
      </c>
      <c r="K40612">
        <v>45</v>
      </c>
      <c r="L40612" t="s">
        <v>22</v>
      </c>
    </row>
    <row r="40613" spans="1:12">
      <c r="A40613" t="e">
        <f ca="1">E00251716548221</f>
        <v>#NAME?</v>
      </c>
      <c r="B40613">
        <v>449</v>
      </c>
      <c r="C40613" t="s">
        <v>124</v>
      </c>
      <c r="D40613" s="1">
        <v>43018</v>
      </c>
      <c r="F40613">
        <v>1</v>
      </c>
      <c r="G40613">
        <v>4019</v>
      </c>
      <c r="H40613" t="s">
        <v>26</v>
      </c>
      <c r="J40613" t="s">
        <v>14</v>
      </c>
      <c r="K40613">
        <v>52</v>
      </c>
      <c r="L40613" t="s">
        <v>15</v>
      </c>
    </row>
    <row r="40614" spans="1:12">
      <c r="A40614" t="e">
        <f ca="1">E00251619802021</f>
        <v>#NAME?</v>
      </c>
      <c r="B40614">
        <v>454</v>
      </c>
      <c r="C40614" t="s">
        <v>179</v>
      </c>
      <c r="D40614" s="1">
        <v>42338</v>
      </c>
      <c r="F40614">
        <v>1</v>
      </c>
      <c r="G40614">
        <v>7291</v>
      </c>
      <c r="H40614" t="s">
        <v>163</v>
      </c>
      <c r="J40614" t="s">
        <v>14</v>
      </c>
      <c r="K40614">
        <v>54</v>
      </c>
      <c r="L40614" t="s">
        <v>15</v>
      </c>
    </row>
    <row r="40615" spans="1:12">
      <c r="A40615" t="e">
        <f ca="1">E00251432420521</f>
        <v>#NAME?</v>
      </c>
      <c r="B40615">
        <v>451</v>
      </c>
      <c r="C40615" t="s">
        <v>102</v>
      </c>
      <c r="D40615" s="1">
        <v>43018</v>
      </c>
      <c r="F40615">
        <v>1</v>
      </c>
      <c r="G40615">
        <v>496</v>
      </c>
      <c r="H40615" t="s">
        <v>190</v>
      </c>
      <c r="J40615" t="s">
        <v>14</v>
      </c>
      <c r="K40615">
        <v>54</v>
      </c>
      <c r="L40615" t="s">
        <v>15</v>
      </c>
    </row>
    <row r="40616" spans="1:12">
      <c r="A40616" t="e">
        <f ca="1">E00251532132921</f>
        <v>#NAME?</v>
      </c>
      <c r="B40616">
        <v>449</v>
      </c>
      <c r="C40616" t="s">
        <v>124</v>
      </c>
      <c r="D40616" s="1">
        <v>42220</v>
      </c>
      <c r="F40616">
        <v>2</v>
      </c>
      <c r="G40616">
        <v>1104</v>
      </c>
      <c r="H40616" t="s">
        <v>1256</v>
      </c>
      <c r="J40616" t="s">
        <v>14</v>
      </c>
      <c r="K40616">
        <v>55</v>
      </c>
      <c r="L40616" t="s">
        <v>15</v>
      </c>
    </row>
    <row r="40617" spans="1:12">
      <c r="A40617" t="e">
        <f ca="1">E00251532132921</f>
        <v>#NAME?</v>
      </c>
      <c r="B40617">
        <v>449</v>
      </c>
      <c r="C40617" t="s">
        <v>124</v>
      </c>
      <c r="D40617" s="1">
        <v>42937</v>
      </c>
      <c r="F40617">
        <v>1</v>
      </c>
      <c r="G40617">
        <v>3051</v>
      </c>
      <c r="H40617" t="s">
        <v>13</v>
      </c>
      <c r="J40617" t="s">
        <v>14</v>
      </c>
      <c r="K40617">
        <v>57</v>
      </c>
      <c r="L40617" t="s">
        <v>15</v>
      </c>
    </row>
    <row r="40618" spans="1:12">
      <c r="A40618" t="e">
        <f ca="1">E00251533607221</f>
        <v>#NAME?</v>
      </c>
      <c r="B40618">
        <v>122</v>
      </c>
      <c r="C40618" t="s">
        <v>522</v>
      </c>
      <c r="D40618" s="1">
        <v>42135</v>
      </c>
      <c r="F40618">
        <v>1</v>
      </c>
      <c r="G40618">
        <v>7242</v>
      </c>
      <c r="H40618" t="s">
        <v>93</v>
      </c>
      <c r="J40618" t="s">
        <v>14</v>
      </c>
      <c r="K40618">
        <v>46</v>
      </c>
      <c r="L40618" t="s">
        <v>15</v>
      </c>
    </row>
    <row r="40619" spans="1:12">
      <c r="A40619" t="e">
        <f ca="1">E00251533607221</f>
        <v>#NAME?</v>
      </c>
      <c r="B40619">
        <v>668</v>
      </c>
      <c r="C40619" t="s">
        <v>929</v>
      </c>
      <c r="D40619" s="1">
        <v>42374</v>
      </c>
      <c r="E40619">
        <v>1</v>
      </c>
      <c r="F40619">
        <v>3</v>
      </c>
      <c r="G40619">
        <v>2721</v>
      </c>
      <c r="H40619" t="s">
        <v>465</v>
      </c>
      <c r="J40619" t="s">
        <v>34</v>
      </c>
      <c r="K40619">
        <v>46</v>
      </c>
      <c r="L40619" t="s">
        <v>15</v>
      </c>
    </row>
    <row r="40620" spans="1:12">
      <c r="A40620" t="e">
        <f ca="1">E00251533607221</f>
        <v>#NAME?</v>
      </c>
      <c r="B40620">
        <v>668</v>
      </c>
      <c r="C40620" t="s">
        <v>929</v>
      </c>
      <c r="D40620" s="1">
        <v>42749</v>
      </c>
      <c r="E40620">
        <v>8</v>
      </c>
      <c r="F40620">
        <v>4</v>
      </c>
      <c r="G40620">
        <v>27651</v>
      </c>
      <c r="H40620" t="s">
        <v>1827</v>
      </c>
      <c r="J40620" t="s">
        <v>34</v>
      </c>
      <c r="K40620">
        <v>47</v>
      </c>
      <c r="L40620" t="s">
        <v>15</v>
      </c>
    </row>
    <row r="40621" spans="1:12">
      <c r="A40621" t="e">
        <f ca="1">E00251518887521</f>
        <v>#NAME?</v>
      </c>
      <c r="B40621">
        <v>291</v>
      </c>
      <c r="C40621" t="s">
        <v>160</v>
      </c>
      <c r="D40621" s="1">
        <v>42635</v>
      </c>
      <c r="F40621">
        <v>1</v>
      </c>
      <c r="G40621">
        <v>49390</v>
      </c>
      <c r="H40621" t="s">
        <v>59</v>
      </c>
      <c r="J40621" t="s">
        <v>14</v>
      </c>
      <c r="K40621">
        <v>56</v>
      </c>
      <c r="L40621" t="s">
        <v>15</v>
      </c>
    </row>
    <row r="40622" spans="1:12">
      <c r="A40622" t="e">
        <f ca="1">E00251513734821</f>
        <v>#NAME?</v>
      </c>
      <c r="B40622">
        <v>703</v>
      </c>
      <c r="C40622" t="s">
        <v>305</v>
      </c>
      <c r="D40622" s="1">
        <v>41443</v>
      </c>
      <c r="F40622">
        <v>4</v>
      </c>
      <c r="G40622">
        <v>3051</v>
      </c>
      <c r="H40622" t="s">
        <v>13</v>
      </c>
      <c r="J40622" t="s">
        <v>14</v>
      </c>
      <c r="K40622">
        <v>48</v>
      </c>
      <c r="L40622" t="s">
        <v>15</v>
      </c>
    </row>
    <row r="40623" spans="1:12">
      <c r="A40623" t="e">
        <f ca="1">E00251513734821</f>
        <v>#NAME?</v>
      </c>
      <c r="B40623">
        <v>703</v>
      </c>
      <c r="C40623" t="s">
        <v>305</v>
      </c>
      <c r="D40623" s="1">
        <v>41498</v>
      </c>
      <c r="F40623">
        <v>2</v>
      </c>
      <c r="G40623">
        <v>4549</v>
      </c>
      <c r="H40623" t="s">
        <v>69</v>
      </c>
      <c r="J40623" t="s">
        <v>14</v>
      </c>
      <c r="K40623">
        <v>48</v>
      </c>
      <c r="L40623" t="s">
        <v>15</v>
      </c>
    </row>
    <row r="40624" spans="1:12">
      <c r="A40624" t="e">
        <f ca="1">E00251619802021</f>
        <v>#NAME?</v>
      </c>
      <c r="B40624">
        <v>454</v>
      </c>
      <c r="C40624" t="s">
        <v>179</v>
      </c>
      <c r="D40624" s="1">
        <v>43034</v>
      </c>
      <c r="F40624">
        <v>1</v>
      </c>
      <c r="G40624">
        <v>7242</v>
      </c>
      <c r="H40624" t="s">
        <v>93</v>
      </c>
      <c r="J40624" t="s">
        <v>14</v>
      </c>
      <c r="K40624">
        <v>55</v>
      </c>
      <c r="L40624" t="s">
        <v>15</v>
      </c>
    </row>
    <row r="40625" spans="1:12">
      <c r="A40625" t="e">
        <f ca="1">E00251430134421</f>
        <v>#NAME?</v>
      </c>
      <c r="B40625">
        <v>467</v>
      </c>
      <c r="C40625" t="s">
        <v>232</v>
      </c>
      <c r="D40625" s="1">
        <v>42527</v>
      </c>
      <c r="F40625">
        <v>2</v>
      </c>
      <c r="G40625">
        <v>4019</v>
      </c>
      <c r="H40625" t="s">
        <v>26</v>
      </c>
      <c r="J40625" t="s">
        <v>14</v>
      </c>
      <c r="K40625">
        <v>53</v>
      </c>
      <c r="L40625" t="s">
        <v>15</v>
      </c>
    </row>
    <row r="40626" spans="1:12">
      <c r="A40626" t="e">
        <f ca="1">E00251524952721</f>
        <v>#NAME?</v>
      </c>
      <c r="B40626">
        <v>437</v>
      </c>
      <c r="C40626" t="s">
        <v>216</v>
      </c>
      <c r="D40626" s="1">
        <v>43068</v>
      </c>
      <c r="F40626">
        <v>2</v>
      </c>
      <c r="G40626">
        <v>2411</v>
      </c>
      <c r="H40626" t="s">
        <v>928</v>
      </c>
      <c r="J40626" t="s">
        <v>14</v>
      </c>
      <c r="K40626">
        <v>52</v>
      </c>
      <c r="L40626" t="s">
        <v>15</v>
      </c>
    </row>
    <row r="40627" spans="1:12">
      <c r="A40627" t="e">
        <f ca="1">E00251514257621</f>
        <v>#NAME?</v>
      </c>
      <c r="B40627">
        <v>5132</v>
      </c>
      <c r="C40627" t="s">
        <v>853</v>
      </c>
      <c r="D40627" s="1">
        <v>41019</v>
      </c>
      <c r="F40627">
        <v>1</v>
      </c>
      <c r="G40627">
        <v>69010</v>
      </c>
      <c r="H40627" t="s">
        <v>294</v>
      </c>
      <c r="J40627" t="s">
        <v>14</v>
      </c>
      <c r="K40627">
        <v>50</v>
      </c>
      <c r="L40627" t="s">
        <v>15</v>
      </c>
    </row>
    <row r="40628" spans="1:12">
      <c r="A40628" t="e">
        <f ca="1">E00251514257621</f>
        <v>#NAME?</v>
      </c>
      <c r="B40628">
        <v>5132</v>
      </c>
      <c r="C40628" t="s">
        <v>853</v>
      </c>
      <c r="D40628" s="1">
        <v>41928</v>
      </c>
      <c r="F40628">
        <v>1</v>
      </c>
      <c r="G40628">
        <v>2448</v>
      </c>
      <c r="H40628" t="s">
        <v>19</v>
      </c>
      <c r="J40628" t="s">
        <v>14</v>
      </c>
      <c r="K40628">
        <v>52</v>
      </c>
      <c r="L40628" t="s">
        <v>15</v>
      </c>
    </row>
    <row r="40629" spans="1:12">
      <c r="A40629" t="e">
        <f ca="1">E00251513734821</f>
        <v>#NAME?</v>
      </c>
      <c r="B40629">
        <v>703</v>
      </c>
      <c r="C40629" t="s">
        <v>305</v>
      </c>
      <c r="D40629" s="1">
        <v>41240</v>
      </c>
      <c r="F40629">
        <v>1</v>
      </c>
      <c r="G40629">
        <v>7231</v>
      </c>
      <c r="H40629" t="s">
        <v>128</v>
      </c>
      <c r="J40629" t="s">
        <v>14</v>
      </c>
      <c r="K40629">
        <v>47</v>
      </c>
      <c r="L40629" t="s">
        <v>15</v>
      </c>
    </row>
    <row r="40630" spans="1:12">
      <c r="A40630" t="e">
        <f ca="1">E00251513734821</f>
        <v>#NAME?</v>
      </c>
      <c r="B40630">
        <v>703</v>
      </c>
      <c r="C40630" t="s">
        <v>305</v>
      </c>
      <c r="D40630" s="1">
        <v>41443</v>
      </c>
      <c r="F40630">
        <v>3</v>
      </c>
      <c r="G40630">
        <v>7811</v>
      </c>
      <c r="H40630" t="s">
        <v>878</v>
      </c>
      <c r="J40630" t="s">
        <v>14</v>
      </c>
      <c r="K40630">
        <v>48</v>
      </c>
      <c r="L40630" t="s">
        <v>22</v>
      </c>
    </row>
    <row r="40631" spans="1:12">
      <c r="A40631" t="e">
        <f ca="1">E00251513734821</f>
        <v>#NAME?</v>
      </c>
      <c r="B40631">
        <v>703</v>
      </c>
      <c r="C40631" t="s">
        <v>305</v>
      </c>
      <c r="D40631" s="1">
        <v>41669</v>
      </c>
      <c r="F40631">
        <v>6</v>
      </c>
      <c r="G40631">
        <v>1119</v>
      </c>
      <c r="H40631" t="s">
        <v>638</v>
      </c>
      <c r="J40631" t="s">
        <v>14</v>
      </c>
      <c r="K40631">
        <v>48</v>
      </c>
      <c r="L40631" t="s">
        <v>15</v>
      </c>
    </row>
    <row r="40632" spans="1:12">
      <c r="A40632" t="e">
        <f ca="1">E00251513734821</f>
        <v>#NAME?</v>
      </c>
      <c r="B40632">
        <v>703</v>
      </c>
      <c r="C40632" t="s">
        <v>305</v>
      </c>
      <c r="D40632" s="1">
        <v>41774</v>
      </c>
      <c r="F40632">
        <v>4</v>
      </c>
      <c r="G40632">
        <v>3051</v>
      </c>
      <c r="H40632" t="s">
        <v>13</v>
      </c>
      <c r="J40632" t="s">
        <v>14</v>
      </c>
      <c r="K40632">
        <v>48</v>
      </c>
      <c r="L40632" t="s">
        <v>15</v>
      </c>
    </row>
    <row r="40633" spans="1:12">
      <c r="A40633" t="e">
        <f ca="1">E00251533607221</f>
        <v>#NAME?</v>
      </c>
      <c r="B40633">
        <v>122</v>
      </c>
      <c r="C40633" t="s">
        <v>522</v>
      </c>
      <c r="D40633" s="1">
        <v>42688</v>
      </c>
      <c r="F40633">
        <v>1</v>
      </c>
      <c r="G40633">
        <v>4556</v>
      </c>
      <c r="H40633" t="s">
        <v>121</v>
      </c>
      <c r="J40633" t="s">
        <v>14</v>
      </c>
      <c r="K40633">
        <v>47</v>
      </c>
      <c r="L40633" t="s">
        <v>15</v>
      </c>
    </row>
    <row r="40634" spans="1:12">
      <c r="A40634" t="e">
        <f ca="1">E00251427218921</f>
        <v>#NAME?</v>
      </c>
      <c r="B40634">
        <v>10</v>
      </c>
      <c r="C40634" t="s">
        <v>18</v>
      </c>
      <c r="D40634" s="1">
        <v>42293</v>
      </c>
      <c r="F40634">
        <v>1</v>
      </c>
      <c r="G40634">
        <v>34690</v>
      </c>
      <c r="H40634" t="s">
        <v>118</v>
      </c>
      <c r="J40634" t="s">
        <v>14</v>
      </c>
      <c r="K40634">
        <v>54</v>
      </c>
      <c r="L40634" t="s">
        <v>15</v>
      </c>
    </row>
    <row r="40635" spans="1:12">
      <c r="A40635" t="e">
        <f ca="1">E00251513734821</f>
        <v>#NAME?</v>
      </c>
      <c r="B40635">
        <v>703</v>
      </c>
      <c r="C40635" t="s">
        <v>305</v>
      </c>
      <c r="D40635" s="1">
        <v>42236</v>
      </c>
      <c r="F40635">
        <v>1</v>
      </c>
      <c r="G40635">
        <v>7242</v>
      </c>
      <c r="H40635" t="s">
        <v>93</v>
      </c>
      <c r="J40635" t="s">
        <v>14</v>
      </c>
      <c r="K40635">
        <v>50</v>
      </c>
      <c r="L40635" t="s">
        <v>15</v>
      </c>
    </row>
    <row r="40636" spans="1:12">
      <c r="A40636" t="e">
        <f ca="1">E00251430134421</f>
        <v>#NAME?</v>
      </c>
      <c r="B40636">
        <v>467</v>
      </c>
      <c r="C40636" t="s">
        <v>232</v>
      </c>
      <c r="D40636" s="1">
        <v>42734</v>
      </c>
      <c r="F40636">
        <v>2</v>
      </c>
      <c r="G40636">
        <v>57410</v>
      </c>
      <c r="H40636" t="s">
        <v>925</v>
      </c>
      <c r="J40636" t="s">
        <v>14</v>
      </c>
      <c r="K40636">
        <v>53</v>
      </c>
      <c r="L40636" t="s">
        <v>15</v>
      </c>
    </row>
    <row r="40637" spans="1:12">
      <c r="A40637" t="e">
        <f ca="1">E00251532590421</f>
        <v>#NAME?</v>
      </c>
      <c r="B40637">
        <v>7085</v>
      </c>
      <c r="C40637" t="s">
        <v>224</v>
      </c>
      <c r="D40637" s="1">
        <v>42849</v>
      </c>
      <c r="F40637">
        <v>1</v>
      </c>
      <c r="G40637">
        <v>2169</v>
      </c>
      <c r="H40637" t="s">
        <v>40</v>
      </c>
      <c r="J40637" t="s">
        <v>14</v>
      </c>
      <c r="K40637">
        <v>49</v>
      </c>
      <c r="L40637" t="s">
        <v>15</v>
      </c>
    </row>
    <row r="40638" spans="1:12">
      <c r="A40638" t="e">
        <f ca="1">E00251514279221</f>
        <v>#NAME?</v>
      </c>
      <c r="B40638">
        <v>491</v>
      </c>
      <c r="C40638" t="s">
        <v>567</v>
      </c>
      <c r="D40638" s="1">
        <v>42908</v>
      </c>
      <c r="F40638">
        <v>3</v>
      </c>
      <c r="G40638">
        <v>30390</v>
      </c>
      <c r="H40638" t="s">
        <v>313</v>
      </c>
      <c r="J40638" t="s">
        <v>14</v>
      </c>
      <c r="K40638">
        <v>46</v>
      </c>
      <c r="L40638" t="s">
        <v>15</v>
      </c>
    </row>
    <row r="40639" spans="1:12">
      <c r="A40639" t="e">
        <f ca="1">E00251533607221</f>
        <v>#NAME?</v>
      </c>
      <c r="B40639">
        <v>668</v>
      </c>
      <c r="C40639" t="s">
        <v>929</v>
      </c>
      <c r="D40639" s="1">
        <v>42749</v>
      </c>
      <c r="E40639">
        <v>8</v>
      </c>
      <c r="F40639">
        <v>7</v>
      </c>
      <c r="G40639">
        <v>53500</v>
      </c>
      <c r="H40639" t="s">
        <v>243</v>
      </c>
      <c r="J40639" t="s">
        <v>34</v>
      </c>
      <c r="K40639">
        <v>47</v>
      </c>
      <c r="L40639" t="s">
        <v>15</v>
      </c>
    </row>
    <row r="40640" spans="1:12">
      <c r="A40640" t="e">
        <f ca="1">E00251513734821</f>
        <v>#NAME?</v>
      </c>
      <c r="B40640">
        <v>703</v>
      </c>
      <c r="C40640" t="s">
        <v>305</v>
      </c>
      <c r="D40640" s="1">
        <v>42754</v>
      </c>
      <c r="F40640">
        <v>6</v>
      </c>
      <c r="G40640">
        <v>5699</v>
      </c>
      <c r="H40640" t="s">
        <v>329</v>
      </c>
      <c r="J40640" t="s">
        <v>14</v>
      </c>
      <c r="K40640">
        <v>51</v>
      </c>
      <c r="L40640" t="s">
        <v>15</v>
      </c>
    </row>
    <row r="40641" spans="1:12">
      <c r="A40641" t="e">
        <f ca="1">E00251513734821</f>
        <v>#NAME?</v>
      </c>
      <c r="B40641">
        <v>703</v>
      </c>
      <c r="C40641" t="s">
        <v>305</v>
      </c>
      <c r="D40641" s="1">
        <v>42888</v>
      </c>
      <c r="F40641">
        <v>5</v>
      </c>
      <c r="G40641">
        <v>78321</v>
      </c>
      <c r="H40641" t="s">
        <v>490</v>
      </c>
      <c r="J40641" t="s">
        <v>14</v>
      </c>
      <c r="K40641">
        <v>51</v>
      </c>
      <c r="L40641" t="s">
        <v>22</v>
      </c>
    </row>
    <row r="40642" spans="1:12">
      <c r="A40642" t="e">
        <f ca="1">E00251513734821</f>
        <v>#NAME?</v>
      </c>
      <c r="B40642">
        <v>703</v>
      </c>
      <c r="C40642" t="s">
        <v>305</v>
      </c>
      <c r="D40642" s="1">
        <v>42905</v>
      </c>
      <c r="F40642">
        <v>1</v>
      </c>
      <c r="G40642">
        <v>7295</v>
      </c>
      <c r="H40642" t="s">
        <v>76</v>
      </c>
      <c r="J40642" t="s">
        <v>14</v>
      </c>
      <c r="K40642">
        <v>52</v>
      </c>
      <c r="L40642" t="s">
        <v>15</v>
      </c>
    </row>
    <row r="40643" spans="1:12">
      <c r="A40643" t="e">
        <f ca="1">E00251532091221</f>
        <v>#NAME?</v>
      </c>
      <c r="B40643">
        <v>451</v>
      </c>
      <c r="C40643" t="s">
        <v>102</v>
      </c>
      <c r="D40643" s="1">
        <v>42102</v>
      </c>
      <c r="F40643">
        <v>1</v>
      </c>
      <c r="G40643">
        <v>5990</v>
      </c>
      <c r="H40643" t="s">
        <v>60</v>
      </c>
      <c r="J40643" t="s">
        <v>14</v>
      </c>
      <c r="K40643">
        <v>58</v>
      </c>
      <c r="L40643" t="s">
        <v>15</v>
      </c>
    </row>
    <row r="40644" spans="1:12">
      <c r="A40644" t="e">
        <f ca="1">E00251513734821</f>
        <v>#NAME?</v>
      </c>
      <c r="B40644">
        <v>703</v>
      </c>
      <c r="C40644" t="s">
        <v>305</v>
      </c>
      <c r="D40644" s="1">
        <v>42541</v>
      </c>
      <c r="F40644">
        <v>1</v>
      </c>
      <c r="G40644">
        <v>7242</v>
      </c>
      <c r="H40644" t="s">
        <v>93</v>
      </c>
      <c r="J40644" t="s">
        <v>14</v>
      </c>
      <c r="K40644">
        <v>51</v>
      </c>
      <c r="L40644" t="s">
        <v>15</v>
      </c>
    </row>
    <row r="40645" spans="1:12">
      <c r="A40645" t="e">
        <f ca="1">E00251513734821</f>
        <v>#NAME?</v>
      </c>
      <c r="B40645">
        <v>703</v>
      </c>
      <c r="C40645" t="s">
        <v>305</v>
      </c>
      <c r="D40645" s="1">
        <v>42816</v>
      </c>
      <c r="F40645">
        <v>2</v>
      </c>
      <c r="G40645">
        <v>2449</v>
      </c>
      <c r="H40645" t="s">
        <v>53</v>
      </c>
      <c r="J40645" t="s">
        <v>14</v>
      </c>
      <c r="K40645">
        <v>51</v>
      </c>
      <c r="L40645" t="s">
        <v>15</v>
      </c>
    </row>
    <row r="40646" spans="1:12">
      <c r="A40646" t="e">
        <f ca="1">E00251513734821</f>
        <v>#NAME?</v>
      </c>
      <c r="B40646">
        <v>703</v>
      </c>
      <c r="C40646" t="s">
        <v>305</v>
      </c>
      <c r="D40646" s="1">
        <v>43021</v>
      </c>
      <c r="F40646">
        <v>6</v>
      </c>
      <c r="G40646">
        <v>5699</v>
      </c>
      <c r="H40646" t="s">
        <v>329</v>
      </c>
      <c r="J40646" t="s">
        <v>14</v>
      </c>
      <c r="K40646">
        <v>52</v>
      </c>
      <c r="L40646" t="s">
        <v>15</v>
      </c>
    </row>
    <row r="40647" spans="1:12">
      <c r="A40647" t="e">
        <f ca="1">E00251711670221</f>
        <v>#NAME?</v>
      </c>
      <c r="B40647">
        <v>11</v>
      </c>
      <c r="C40647" t="s">
        <v>245</v>
      </c>
      <c r="D40647" s="1">
        <v>41022</v>
      </c>
      <c r="F40647">
        <v>2</v>
      </c>
      <c r="G40647">
        <v>4019</v>
      </c>
      <c r="H40647" t="s">
        <v>26</v>
      </c>
      <c r="J40647" t="s">
        <v>14</v>
      </c>
      <c r="K40647">
        <v>47</v>
      </c>
      <c r="L40647" t="s">
        <v>15</v>
      </c>
    </row>
    <row r="40648" spans="1:12">
      <c r="A40648" t="e">
        <f ca="1">E00251616967721</f>
        <v>#NAME?</v>
      </c>
      <c r="B40648">
        <v>701</v>
      </c>
      <c r="C40648" t="s">
        <v>72</v>
      </c>
      <c r="D40648" s="1">
        <v>40962</v>
      </c>
      <c r="F40648">
        <v>1</v>
      </c>
      <c r="G40648">
        <v>7862</v>
      </c>
      <c r="H40648" t="s">
        <v>27</v>
      </c>
      <c r="J40648" t="s">
        <v>14</v>
      </c>
      <c r="K40648">
        <v>43</v>
      </c>
      <c r="L40648" t="s">
        <v>22</v>
      </c>
    </row>
    <row r="40649" spans="1:12">
      <c r="A40649" t="e">
        <f ca="1">E00251616967721</f>
        <v>#NAME?</v>
      </c>
      <c r="B40649">
        <v>701</v>
      </c>
      <c r="C40649" t="s">
        <v>72</v>
      </c>
      <c r="D40649" s="1">
        <v>41332</v>
      </c>
      <c r="F40649">
        <v>4</v>
      </c>
      <c r="G40649">
        <v>73390</v>
      </c>
      <c r="H40649" t="s">
        <v>66</v>
      </c>
      <c r="J40649" t="s">
        <v>14</v>
      </c>
      <c r="K40649">
        <v>44</v>
      </c>
      <c r="L40649" t="s">
        <v>15</v>
      </c>
    </row>
    <row r="40650" spans="1:12">
      <c r="A40650" t="e">
        <f ca="1">E00251616967721</f>
        <v>#NAME?</v>
      </c>
      <c r="B40650">
        <v>701</v>
      </c>
      <c r="C40650" t="s">
        <v>72</v>
      </c>
      <c r="D40650" s="1">
        <v>41359</v>
      </c>
      <c r="F40650">
        <v>4</v>
      </c>
      <c r="G40650">
        <v>73390</v>
      </c>
      <c r="H40650" t="s">
        <v>66</v>
      </c>
      <c r="J40650" t="s">
        <v>14</v>
      </c>
      <c r="K40650">
        <v>44</v>
      </c>
      <c r="L40650" t="s">
        <v>15</v>
      </c>
    </row>
    <row r="40651" spans="1:12">
      <c r="A40651" t="e">
        <f ca="1">E00251429241821</f>
        <v>#NAME?</v>
      </c>
      <c r="B40651">
        <v>286</v>
      </c>
      <c r="C40651" t="s">
        <v>41</v>
      </c>
      <c r="D40651" s="1">
        <v>42039</v>
      </c>
      <c r="F40651">
        <v>2</v>
      </c>
      <c r="G40651">
        <v>5289</v>
      </c>
      <c r="H40651" t="s">
        <v>936</v>
      </c>
      <c r="J40651" t="s">
        <v>14</v>
      </c>
      <c r="K40651">
        <v>47</v>
      </c>
      <c r="L40651" t="s">
        <v>15</v>
      </c>
    </row>
    <row r="40652" spans="1:12">
      <c r="A40652" t="e">
        <f ca="1">E00251429241821</f>
        <v>#NAME?</v>
      </c>
      <c r="B40652">
        <v>286</v>
      </c>
      <c r="C40652" t="s">
        <v>41</v>
      </c>
      <c r="D40652" s="1">
        <v>42863</v>
      </c>
      <c r="F40652">
        <v>2</v>
      </c>
      <c r="G40652">
        <v>72632</v>
      </c>
      <c r="H40652" t="s">
        <v>107</v>
      </c>
      <c r="J40652" t="s">
        <v>14</v>
      </c>
      <c r="K40652">
        <v>49</v>
      </c>
      <c r="L40652" t="s">
        <v>15</v>
      </c>
    </row>
    <row r="40653" spans="1:12">
      <c r="A40653" t="e">
        <f ca="1">E00251616967721</f>
        <v>#NAME?</v>
      </c>
      <c r="B40653">
        <v>701</v>
      </c>
      <c r="C40653" t="s">
        <v>72</v>
      </c>
      <c r="D40653" s="1">
        <v>42367</v>
      </c>
      <c r="F40653">
        <v>6</v>
      </c>
      <c r="G40653">
        <v>73390</v>
      </c>
      <c r="H40653" t="s">
        <v>66</v>
      </c>
      <c r="J40653" t="s">
        <v>14</v>
      </c>
      <c r="K40653">
        <v>46</v>
      </c>
      <c r="L40653" t="s">
        <v>15</v>
      </c>
    </row>
    <row r="40654" spans="1:12">
      <c r="A40654" t="e">
        <f ca="1">E00251616967721</f>
        <v>#NAME?</v>
      </c>
      <c r="B40654">
        <v>701</v>
      </c>
      <c r="C40654" t="s">
        <v>72</v>
      </c>
      <c r="D40654" s="1">
        <v>42397</v>
      </c>
      <c r="F40654">
        <v>2</v>
      </c>
      <c r="G40654">
        <v>5950</v>
      </c>
      <c r="H40654" t="s">
        <v>24</v>
      </c>
      <c r="J40654" t="s">
        <v>14</v>
      </c>
      <c r="K40654">
        <v>46</v>
      </c>
      <c r="L40654" t="s">
        <v>15</v>
      </c>
    </row>
    <row r="40655" spans="1:12">
      <c r="A40655" t="e">
        <f ca="1">E00251619802021</f>
        <v>#NAME?</v>
      </c>
      <c r="B40655">
        <v>454</v>
      </c>
      <c r="C40655" t="s">
        <v>179</v>
      </c>
      <c r="D40655" s="1">
        <v>41549</v>
      </c>
      <c r="F40655">
        <v>1</v>
      </c>
      <c r="G40655">
        <v>7291</v>
      </c>
      <c r="H40655" t="s">
        <v>163</v>
      </c>
      <c r="J40655" t="s">
        <v>14</v>
      </c>
      <c r="K40655">
        <v>51</v>
      </c>
      <c r="L40655" t="s">
        <v>15</v>
      </c>
    </row>
    <row r="40656" spans="1:12">
      <c r="A40656" t="e">
        <f ca="1">E00251513734821</f>
        <v>#NAME?</v>
      </c>
      <c r="B40656">
        <v>703</v>
      </c>
      <c r="C40656" t="s">
        <v>305</v>
      </c>
      <c r="D40656" s="1">
        <v>43049</v>
      </c>
      <c r="F40656">
        <v>6</v>
      </c>
      <c r="G40656">
        <v>5699</v>
      </c>
      <c r="H40656" t="s">
        <v>329</v>
      </c>
      <c r="J40656" t="s">
        <v>14</v>
      </c>
      <c r="K40656">
        <v>52</v>
      </c>
      <c r="L40656" t="s">
        <v>15</v>
      </c>
    </row>
    <row r="40657" spans="1:12">
      <c r="A40657" t="e">
        <f ca="1">E00251518891821</f>
        <v>#NAME?</v>
      </c>
      <c r="B40657">
        <v>294</v>
      </c>
      <c r="C40657" t="s">
        <v>61</v>
      </c>
      <c r="D40657" s="1">
        <v>41430</v>
      </c>
      <c r="F40657">
        <v>2</v>
      </c>
      <c r="G40657">
        <v>7262</v>
      </c>
      <c r="H40657" t="s">
        <v>198</v>
      </c>
      <c r="J40657" t="s">
        <v>14</v>
      </c>
      <c r="K40657">
        <v>45</v>
      </c>
      <c r="L40657" t="s">
        <v>15</v>
      </c>
    </row>
    <row r="40658" spans="1:12">
      <c r="A40658" t="e">
        <f ca="1">E00251518891821</f>
        <v>#NAME?</v>
      </c>
      <c r="B40658">
        <v>294</v>
      </c>
      <c r="C40658" t="s">
        <v>61</v>
      </c>
      <c r="D40658" s="1">
        <v>41600</v>
      </c>
      <c r="F40658">
        <v>1</v>
      </c>
      <c r="G40658">
        <v>7962</v>
      </c>
      <c r="H40658" t="s">
        <v>111</v>
      </c>
      <c r="J40658" t="s">
        <v>14</v>
      </c>
      <c r="K40658">
        <v>46</v>
      </c>
      <c r="L40658" t="s">
        <v>22</v>
      </c>
    </row>
    <row r="40659" spans="1:12">
      <c r="A40659" t="e">
        <f ca="1">E00251518891821</f>
        <v>#NAME?</v>
      </c>
      <c r="B40659">
        <v>294</v>
      </c>
      <c r="C40659" t="s">
        <v>61</v>
      </c>
      <c r="D40659" s="1">
        <v>41843</v>
      </c>
      <c r="F40659">
        <v>4</v>
      </c>
      <c r="G40659">
        <v>73390</v>
      </c>
      <c r="H40659" t="s">
        <v>66</v>
      </c>
      <c r="J40659" t="s">
        <v>14</v>
      </c>
      <c r="K40659">
        <v>47</v>
      </c>
      <c r="L40659" t="s">
        <v>15</v>
      </c>
    </row>
    <row r="40660" spans="1:12">
      <c r="A40660" t="e">
        <f ca="1">E00251524952721</f>
        <v>#NAME?</v>
      </c>
      <c r="B40660">
        <v>437</v>
      </c>
      <c r="C40660" t="s">
        <v>216</v>
      </c>
      <c r="D40660" s="1">
        <v>42475</v>
      </c>
      <c r="F40660">
        <v>1</v>
      </c>
      <c r="G40660">
        <v>5950</v>
      </c>
      <c r="H40660" t="s">
        <v>24</v>
      </c>
      <c r="J40660" t="s">
        <v>14</v>
      </c>
      <c r="K40660">
        <v>51</v>
      </c>
      <c r="L40660" t="s">
        <v>15</v>
      </c>
    </row>
    <row r="40661" spans="1:12">
      <c r="A40661" t="e">
        <f ca="1">E00251619802021</f>
        <v>#NAME?</v>
      </c>
      <c r="B40661">
        <v>454</v>
      </c>
      <c r="C40661" t="s">
        <v>179</v>
      </c>
      <c r="D40661" s="1">
        <v>42520</v>
      </c>
      <c r="F40661">
        <v>1</v>
      </c>
      <c r="G40661">
        <v>72190</v>
      </c>
      <c r="H40661" t="s">
        <v>341</v>
      </c>
      <c r="J40661" t="s">
        <v>14</v>
      </c>
      <c r="K40661">
        <v>54</v>
      </c>
      <c r="L40661" t="s">
        <v>15</v>
      </c>
    </row>
    <row r="40662" spans="1:12">
      <c r="A40662" t="e">
        <f ca="1">E00251513734821</f>
        <v>#NAME?</v>
      </c>
      <c r="B40662">
        <v>703</v>
      </c>
      <c r="C40662" t="s">
        <v>305</v>
      </c>
      <c r="D40662" s="1">
        <v>43034</v>
      </c>
      <c r="F40662">
        <v>3</v>
      </c>
      <c r="G40662">
        <v>4549</v>
      </c>
      <c r="H40662" t="s">
        <v>69</v>
      </c>
      <c r="J40662" t="s">
        <v>14</v>
      </c>
      <c r="K40662">
        <v>52</v>
      </c>
      <c r="L40662" t="s">
        <v>15</v>
      </c>
    </row>
    <row r="40663" spans="1:12">
      <c r="A40663" t="e">
        <f ca="1">E00251427218921</f>
        <v>#NAME?</v>
      </c>
      <c r="B40663">
        <v>10</v>
      </c>
      <c r="C40663" t="s">
        <v>18</v>
      </c>
      <c r="D40663" s="1">
        <v>41960</v>
      </c>
      <c r="F40663">
        <v>3</v>
      </c>
      <c r="G40663">
        <v>1739</v>
      </c>
      <c r="H40663" t="s">
        <v>110</v>
      </c>
      <c r="J40663" t="s">
        <v>14</v>
      </c>
      <c r="K40663">
        <v>53</v>
      </c>
      <c r="L40663" t="s">
        <v>15</v>
      </c>
    </row>
    <row r="40664" spans="1:12">
      <c r="A40664" t="e">
        <f ca="1">E00251510189121</f>
        <v>#NAME?</v>
      </c>
      <c r="B40664">
        <v>4893</v>
      </c>
      <c r="C40664" t="s">
        <v>426</v>
      </c>
      <c r="D40664" s="1">
        <v>42963</v>
      </c>
      <c r="F40664">
        <v>1</v>
      </c>
      <c r="G40664">
        <v>539</v>
      </c>
      <c r="H40664" t="s">
        <v>379</v>
      </c>
      <c r="I40664" t="s">
        <v>148</v>
      </c>
      <c r="J40664" t="s">
        <v>57</v>
      </c>
      <c r="K40664">
        <v>54</v>
      </c>
      <c r="L40664" t="s">
        <v>15</v>
      </c>
    </row>
    <row r="40665" spans="1:12">
      <c r="A40665" t="e">
        <f ca="1">E00251619802021</f>
        <v>#NAME?</v>
      </c>
      <c r="B40665">
        <v>454</v>
      </c>
      <c r="C40665" t="s">
        <v>179</v>
      </c>
      <c r="D40665" s="1">
        <v>41443</v>
      </c>
      <c r="F40665">
        <v>2</v>
      </c>
      <c r="G40665">
        <v>78609</v>
      </c>
      <c r="H40665" t="s">
        <v>240</v>
      </c>
      <c r="J40665" t="s">
        <v>14</v>
      </c>
      <c r="K40665">
        <v>51</v>
      </c>
      <c r="L40665" t="s">
        <v>22</v>
      </c>
    </row>
    <row r="40666" spans="1:12">
      <c r="A40666" t="e">
        <f ca="1">E00251432326121</f>
        <v>#NAME?</v>
      </c>
      <c r="B40666">
        <v>489</v>
      </c>
      <c r="C40666" t="s">
        <v>100</v>
      </c>
      <c r="D40666" s="1">
        <v>42411</v>
      </c>
      <c r="F40666">
        <v>1</v>
      </c>
      <c r="G40666">
        <v>4019</v>
      </c>
      <c r="H40666" t="s">
        <v>26</v>
      </c>
      <c r="J40666" t="s">
        <v>14</v>
      </c>
      <c r="K40666">
        <v>48</v>
      </c>
      <c r="L40666" t="s">
        <v>15</v>
      </c>
    </row>
    <row r="40667" spans="1:12">
      <c r="A40667" t="e">
        <f ca="1">E00251515343921</f>
        <v>#NAME?</v>
      </c>
      <c r="B40667">
        <v>11</v>
      </c>
      <c r="C40667" t="s">
        <v>245</v>
      </c>
      <c r="D40667" s="1">
        <v>41859</v>
      </c>
      <c r="F40667">
        <v>1</v>
      </c>
      <c r="G40667">
        <v>7243</v>
      </c>
      <c r="H40667" t="s">
        <v>42</v>
      </c>
      <c r="J40667" t="s">
        <v>14</v>
      </c>
      <c r="K40667">
        <v>49</v>
      </c>
      <c r="L40667" t="s">
        <v>15</v>
      </c>
    </row>
    <row r="40668" spans="1:12">
      <c r="A40668" t="e">
        <f ca="1">E00251532091221</f>
        <v>#NAME?</v>
      </c>
      <c r="B40668">
        <v>451</v>
      </c>
      <c r="C40668" t="s">
        <v>102</v>
      </c>
      <c r="D40668" s="1">
        <v>41828</v>
      </c>
      <c r="F40668">
        <v>1</v>
      </c>
      <c r="G40668">
        <v>93</v>
      </c>
      <c r="H40668" t="s">
        <v>29</v>
      </c>
      <c r="J40668" t="s">
        <v>14</v>
      </c>
      <c r="K40668">
        <v>57</v>
      </c>
      <c r="L40668" t="s">
        <v>15</v>
      </c>
    </row>
    <row r="40669" spans="1:12">
      <c r="A40669" t="e">
        <f ca="1">E00251713690721</f>
        <v>#NAME?</v>
      </c>
      <c r="B40669">
        <v>198</v>
      </c>
      <c r="C40669" t="s">
        <v>559</v>
      </c>
      <c r="D40669" s="1">
        <v>41941</v>
      </c>
      <c r="F40669">
        <v>1</v>
      </c>
      <c r="G40669">
        <v>7061</v>
      </c>
      <c r="H40669" t="s">
        <v>408</v>
      </c>
      <c r="J40669" t="s">
        <v>14</v>
      </c>
      <c r="K40669">
        <v>41</v>
      </c>
      <c r="L40669" t="s">
        <v>15</v>
      </c>
    </row>
    <row r="40670" spans="1:12">
      <c r="A40670" t="e">
        <f ca="1">E00251713690721</f>
        <v>#NAME?</v>
      </c>
      <c r="B40670">
        <v>198</v>
      </c>
      <c r="C40670" t="s">
        <v>559</v>
      </c>
      <c r="D40670" s="1">
        <v>41970</v>
      </c>
      <c r="F40670">
        <v>2</v>
      </c>
      <c r="G40670">
        <v>72885</v>
      </c>
      <c r="H40670" t="s">
        <v>354</v>
      </c>
      <c r="J40670" t="s">
        <v>14</v>
      </c>
      <c r="K40670">
        <v>41</v>
      </c>
      <c r="L40670" t="s">
        <v>15</v>
      </c>
    </row>
    <row r="40671" spans="1:12">
      <c r="A40671" t="e">
        <f ca="1">E00251532134321</f>
        <v>#NAME?</v>
      </c>
      <c r="B40671">
        <v>497</v>
      </c>
      <c r="C40671" t="s">
        <v>141</v>
      </c>
      <c r="D40671" s="1">
        <v>41425</v>
      </c>
      <c r="F40671">
        <v>1</v>
      </c>
      <c r="G40671">
        <v>79029</v>
      </c>
      <c r="H40671" t="s">
        <v>21</v>
      </c>
      <c r="J40671" t="s">
        <v>14</v>
      </c>
      <c r="K40671">
        <v>62</v>
      </c>
      <c r="L40671" t="s">
        <v>22</v>
      </c>
    </row>
    <row r="40672" spans="1:12">
      <c r="A40672" t="e">
        <f ca="1">E00251515343921</f>
        <v>#NAME?</v>
      </c>
      <c r="B40672">
        <v>11</v>
      </c>
      <c r="C40672" t="s">
        <v>245</v>
      </c>
      <c r="D40672" s="1">
        <v>41950</v>
      </c>
      <c r="F40672">
        <v>1</v>
      </c>
      <c r="G40672">
        <v>78057</v>
      </c>
      <c r="H40672" t="s">
        <v>140</v>
      </c>
      <c r="J40672" t="s">
        <v>14</v>
      </c>
      <c r="K40672">
        <v>49</v>
      </c>
      <c r="L40672" t="s">
        <v>22</v>
      </c>
    </row>
    <row r="40673" spans="1:12">
      <c r="A40673" t="e">
        <f ca="1">E00251515343921</f>
        <v>#NAME?</v>
      </c>
      <c r="B40673">
        <v>11</v>
      </c>
      <c r="C40673" t="s">
        <v>245</v>
      </c>
      <c r="D40673" s="1">
        <v>42067</v>
      </c>
      <c r="F40673">
        <v>1</v>
      </c>
      <c r="G40673">
        <v>71690</v>
      </c>
      <c r="H40673" t="s">
        <v>410</v>
      </c>
      <c r="J40673" t="s">
        <v>14</v>
      </c>
      <c r="K40673">
        <v>50</v>
      </c>
      <c r="L40673" t="s">
        <v>15</v>
      </c>
    </row>
    <row r="40674" spans="1:12">
      <c r="A40674" t="e">
        <f ca="1">E00251515343921</f>
        <v>#NAME?</v>
      </c>
      <c r="B40674">
        <v>11</v>
      </c>
      <c r="C40674" t="s">
        <v>245</v>
      </c>
      <c r="D40674" s="1">
        <v>42136</v>
      </c>
      <c r="F40674">
        <v>1</v>
      </c>
      <c r="G40674">
        <v>7177</v>
      </c>
      <c r="H40674" t="s">
        <v>126</v>
      </c>
      <c r="J40674" t="s">
        <v>14</v>
      </c>
      <c r="K40674">
        <v>50</v>
      </c>
      <c r="L40674" t="s">
        <v>15</v>
      </c>
    </row>
    <row r="40675" spans="1:12">
      <c r="A40675" t="e">
        <f ca="1">E00251439819121</f>
        <v>#NAME?</v>
      </c>
      <c r="B40675">
        <v>449</v>
      </c>
      <c r="C40675" t="s">
        <v>124</v>
      </c>
      <c r="D40675" s="1">
        <v>41292</v>
      </c>
      <c r="F40675">
        <v>3</v>
      </c>
      <c r="G40675">
        <v>72632</v>
      </c>
      <c r="H40675" t="s">
        <v>107</v>
      </c>
      <c r="J40675" t="s">
        <v>14</v>
      </c>
      <c r="K40675">
        <v>52</v>
      </c>
      <c r="L40675" t="s">
        <v>15</v>
      </c>
    </row>
    <row r="40676" spans="1:12">
      <c r="A40676" t="e">
        <f ca="1">E00251514729821</f>
        <v>#NAME?</v>
      </c>
      <c r="B40676">
        <v>6046</v>
      </c>
      <c r="C40676" t="s">
        <v>98</v>
      </c>
      <c r="D40676" s="1">
        <v>41656</v>
      </c>
      <c r="E40676">
        <v>6</v>
      </c>
      <c r="F40676">
        <v>1</v>
      </c>
      <c r="G40676">
        <v>99649</v>
      </c>
      <c r="H40676" t="s">
        <v>1828</v>
      </c>
      <c r="J40676" t="s">
        <v>34</v>
      </c>
      <c r="K40676">
        <v>39</v>
      </c>
      <c r="L40676" t="s">
        <v>15</v>
      </c>
    </row>
    <row r="40677" spans="1:12">
      <c r="A40677" t="e">
        <f ca="1">E00251533607221</f>
        <v>#NAME?</v>
      </c>
      <c r="B40677">
        <v>122</v>
      </c>
      <c r="C40677" t="s">
        <v>522</v>
      </c>
      <c r="D40677" s="1">
        <v>41933</v>
      </c>
      <c r="F40677">
        <v>2</v>
      </c>
      <c r="G40677">
        <v>27800</v>
      </c>
      <c r="H40677" t="s">
        <v>145</v>
      </c>
      <c r="J40677" t="s">
        <v>14</v>
      </c>
      <c r="K40677">
        <v>45</v>
      </c>
      <c r="L40677" t="s">
        <v>15</v>
      </c>
    </row>
    <row r="40678" spans="1:12">
      <c r="A40678" t="e">
        <f ca="1">E00251514226921</f>
        <v>#NAME?</v>
      </c>
      <c r="B40678">
        <v>489</v>
      </c>
      <c r="C40678" t="s">
        <v>100</v>
      </c>
      <c r="D40678" s="1">
        <v>42221</v>
      </c>
      <c r="F40678">
        <v>1</v>
      </c>
      <c r="G40678">
        <v>5569</v>
      </c>
      <c r="H40678" t="s">
        <v>218</v>
      </c>
      <c r="J40678" t="s">
        <v>14</v>
      </c>
      <c r="K40678">
        <v>45</v>
      </c>
      <c r="L40678" t="s">
        <v>15</v>
      </c>
    </row>
    <row r="40679" spans="1:12">
      <c r="A40679" t="e">
        <f ca="1">E00251532092521</f>
        <v>#NAME?</v>
      </c>
      <c r="B40679">
        <v>485</v>
      </c>
      <c r="C40679" t="s">
        <v>241</v>
      </c>
      <c r="D40679" s="1">
        <v>42058</v>
      </c>
      <c r="F40679">
        <v>1</v>
      </c>
      <c r="G40679">
        <v>2169</v>
      </c>
      <c r="H40679" t="s">
        <v>40</v>
      </c>
      <c r="J40679" t="s">
        <v>14</v>
      </c>
      <c r="K40679">
        <v>46</v>
      </c>
      <c r="L40679" t="s">
        <v>15</v>
      </c>
    </row>
    <row r="40680" spans="1:12">
      <c r="A40680" t="e">
        <f ca="1">E00251532955921</f>
        <v>#NAME?</v>
      </c>
      <c r="B40680">
        <v>459</v>
      </c>
      <c r="C40680" t="s">
        <v>187</v>
      </c>
      <c r="D40680" s="1">
        <v>42445</v>
      </c>
      <c r="F40680">
        <v>2</v>
      </c>
      <c r="G40680">
        <v>7840</v>
      </c>
      <c r="H40680" t="s">
        <v>55</v>
      </c>
      <c r="J40680" t="s">
        <v>14</v>
      </c>
      <c r="K40680">
        <v>53</v>
      </c>
      <c r="L40680" t="s">
        <v>22</v>
      </c>
    </row>
    <row r="40681" spans="1:12">
      <c r="A40681" t="e">
        <f ca="1">E00251529062621</f>
        <v>#NAME?</v>
      </c>
      <c r="B40681">
        <v>290</v>
      </c>
      <c r="C40681" t="s">
        <v>449</v>
      </c>
      <c r="D40681" s="1">
        <v>42538</v>
      </c>
      <c r="F40681">
        <v>2</v>
      </c>
      <c r="G40681">
        <v>4019</v>
      </c>
      <c r="H40681" t="s">
        <v>26</v>
      </c>
      <c r="J40681" t="s">
        <v>14</v>
      </c>
      <c r="K40681">
        <v>60</v>
      </c>
      <c r="L40681" t="s">
        <v>15</v>
      </c>
    </row>
    <row r="40682" spans="1:12">
      <c r="A40682" t="e">
        <f ca="1">E00251529062621</f>
        <v>#NAME?</v>
      </c>
      <c r="B40682">
        <v>290</v>
      </c>
      <c r="C40682" t="s">
        <v>449</v>
      </c>
      <c r="D40682" s="1">
        <v>41549</v>
      </c>
      <c r="F40682">
        <v>1</v>
      </c>
      <c r="G40682">
        <v>7969</v>
      </c>
      <c r="H40682" t="s">
        <v>87</v>
      </c>
      <c r="J40682" t="s">
        <v>14</v>
      </c>
      <c r="K40682">
        <v>57</v>
      </c>
      <c r="L40682" t="s">
        <v>22</v>
      </c>
    </row>
    <row r="40683" spans="1:12">
      <c r="A40683" t="e">
        <f ca="1">E00251529062621</f>
        <v>#NAME?</v>
      </c>
      <c r="B40683">
        <v>290</v>
      </c>
      <c r="C40683" t="s">
        <v>449</v>
      </c>
      <c r="D40683" s="1">
        <v>41397</v>
      </c>
      <c r="F40683">
        <v>4</v>
      </c>
      <c r="G40683">
        <v>3051</v>
      </c>
      <c r="H40683" t="s">
        <v>13</v>
      </c>
      <c r="J40683" t="s">
        <v>14</v>
      </c>
      <c r="K40683">
        <v>57</v>
      </c>
      <c r="L40683" t="s">
        <v>15</v>
      </c>
    </row>
    <row r="40684" spans="1:12">
      <c r="A40684" t="e">
        <f ca="1">E00251429782321</f>
        <v>#NAME?</v>
      </c>
      <c r="B40684">
        <v>160</v>
      </c>
      <c r="C40684" t="s">
        <v>278</v>
      </c>
      <c r="D40684" s="1">
        <v>41064</v>
      </c>
      <c r="F40684">
        <v>1</v>
      </c>
      <c r="G40684">
        <v>5990</v>
      </c>
      <c r="H40684" t="s">
        <v>60</v>
      </c>
      <c r="J40684" t="s">
        <v>14</v>
      </c>
      <c r="K40684">
        <v>58</v>
      </c>
      <c r="L40684" t="s">
        <v>15</v>
      </c>
    </row>
    <row r="40685" spans="1:12">
      <c r="A40685" t="e">
        <f ca="1">E00251429782321</f>
        <v>#NAME?</v>
      </c>
      <c r="B40685">
        <v>160</v>
      </c>
      <c r="C40685" t="s">
        <v>278</v>
      </c>
      <c r="D40685" s="1">
        <v>41193</v>
      </c>
      <c r="F40685">
        <v>1</v>
      </c>
      <c r="G40685">
        <v>25000</v>
      </c>
      <c r="H40685" t="s">
        <v>178</v>
      </c>
      <c r="J40685" t="s">
        <v>14</v>
      </c>
      <c r="K40685">
        <v>59</v>
      </c>
      <c r="L40685" t="s">
        <v>15</v>
      </c>
    </row>
    <row r="40686" spans="1:12">
      <c r="A40686" t="e">
        <f ca="1">E00251429782321</f>
        <v>#NAME?</v>
      </c>
      <c r="B40686">
        <v>160</v>
      </c>
      <c r="C40686" t="s">
        <v>278</v>
      </c>
      <c r="D40686" s="1">
        <v>41940</v>
      </c>
      <c r="F40686">
        <v>1</v>
      </c>
      <c r="G40686">
        <v>25000</v>
      </c>
      <c r="H40686" t="s">
        <v>178</v>
      </c>
      <c r="J40686" t="s">
        <v>14</v>
      </c>
      <c r="K40686">
        <v>61</v>
      </c>
      <c r="L40686" t="s">
        <v>15</v>
      </c>
    </row>
    <row r="40687" spans="1:12">
      <c r="A40687" t="e">
        <f ca="1">E00251429782321</f>
        <v>#NAME?</v>
      </c>
      <c r="B40687">
        <v>160</v>
      </c>
      <c r="C40687" t="s">
        <v>278</v>
      </c>
      <c r="D40687" s="1">
        <v>42299</v>
      </c>
      <c r="F40687">
        <v>2</v>
      </c>
      <c r="G40687">
        <v>4019</v>
      </c>
      <c r="H40687" t="s">
        <v>26</v>
      </c>
      <c r="J40687" t="s">
        <v>14</v>
      </c>
      <c r="K40687">
        <v>62</v>
      </c>
      <c r="L40687" t="s">
        <v>15</v>
      </c>
    </row>
    <row r="40688" spans="1:12">
      <c r="A40688" t="e">
        <f ca="1">E00251432149421</f>
        <v>#NAME?</v>
      </c>
      <c r="B40688">
        <v>451</v>
      </c>
      <c r="C40688" t="s">
        <v>102</v>
      </c>
      <c r="D40688" s="1">
        <v>42353</v>
      </c>
      <c r="F40688">
        <v>3</v>
      </c>
      <c r="G40688">
        <v>4019</v>
      </c>
      <c r="H40688" t="s">
        <v>26</v>
      </c>
      <c r="J40688" t="s">
        <v>14</v>
      </c>
      <c r="K40688">
        <v>63</v>
      </c>
      <c r="L40688" t="s">
        <v>15</v>
      </c>
    </row>
    <row r="40689" spans="1:12">
      <c r="A40689" t="e">
        <f ca="1">E00251432149421</f>
        <v>#NAME?</v>
      </c>
      <c r="B40689">
        <v>451</v>
      </c>
      <c r="C40689" t="s">
        <v>102</v>
      </c>
      <c r="D40689" s="1">
        <v>42572</v>
      </c>
      <c r="F40689">
        <v>1</v>
      </c>
      <c r="G40689">
        <v>4139</v>
      </c>
      <c r="H40689" t="s">
        <v>300</v>
      </c>
      <c r="J40689" t="s">
        <v>14</v>
      </c>
      <c r="K40689">
        <v>64</v>
      </c>
      <c r="L40689" t="s">
        <v>15</v>
      </c>
    </row>
    <row r="40690" spans="1:12">
      <c r="A40690" t="e">
        <f ca="1">E00251718050821</f>
        <v>#NAME?</v>
      </c>
      <c r="B40690">
        <v>1128</v>
      </c>
      <c r="C40690" t="s">
        <v>424</v>
      </c>
      <c r="D40690" s="1">
        <v>41331</v>
      </c>
      <c r="F40690">
        <v>1</v>
      </c>
      <c r="G40690">
        <v>4659</v>
      </c>
      <c r="H40690" t="s">
        <v>47</v>
      </c>
      <c r="J40690" t="s">
        <v>14</v>
      </c>
      <c r="K40690">
        <v>38</v>
      </c>
      <c r="L40690" t="s">
        <v>15</v>
      </c>
    </row>
    <row r="40691" spans="1:12">
      <c r="A40691" t="e">
        <f ca="1">E00251718050821</f>
        <v>#NAME?</v>
      </c>
      <c r="B40691">
        <v>1128</v>
      </c>
      <c r="C40691" t="s">
        <v>424</v>
      </c>
      <c r="D40691" s="1">
        <v>41649</v>
      </c>
      <c r="F40691">
        <v>1</v>
      </c>
      <c r="G40691">
        <v>3811</v>
      </c>
      <c r="H40691" t="s">
        <v>1829</v>
      </c>
      <c r="J40691" t="s">
        <v>14</v>
      </c>
      <c r="K40691">
        <v>39</v>
      </c>
      <c r="L40691" t="s">
        <v>15</v>
      </c>
    </row>
    <row r="40692" spans="1:12">
      <c r="A40692" t="e">
        <f ca="1">E00251718050821</f>
        <v>#NAME?</v>
      </c>
      <c r="B40692">
        <v>1128</v>
      </c>
      <c r="C40692" t="s">
        <v>424</v>
      </c>
      <c r="D40692" s="1">
        <v>42034</v>
      </c>
      <c r="F40692">
        <v>1</v>
      </c>
      <c r="G40692">
        <v>7862</v>
      </c>
      <c r="H40692" t="s">
        <v>27</v>
      </c>
      <c r="J40692" t="s">
        <v>14</v>
      </c>
      <c r="K40692">
        <v>40</v>
      </c>
      <c r="L40692" t="s">
        <v>22</v>
      </c>
    </row>
    <row r="40693" spans="1:12">
      <c r="A40693" t="e">
        <f ca="1">E00251432260721</f>
        <v>#NAME?</v>
      </c>
      <c r="B40693">
        <v>454</v>
      </c>
      <c r="C40693" t="s">
        <v>179</v>
      </c>
      <c r="D40693" s="1">
        <v>42012</v>
      </c>
      <c r="F40693">
        <v>1</v>
      </c>
      <c r="G40693">
        <v>60490</v>
      </c>
      <c r="H40693" t="s">
        <v>322</v>
      </c>
      <c r="J40693" t="s">
        <v>14</v>
      </c>
      <c r="K40693">
        <v>60</v>
      </c>
      <c r="L40693" t="s">
        <v>15</v>
      </c>
    </row>
    <row r="40694" spans="1:12">
      <c r="A40694" t="e">
        <f ca="1">E00251432260721</f>
        <v>#NAME?</v>
      </c>
      <c r="B40694">
        <v>454</v>
      </c>
      <c r="C40694" t="s">
        <v>179</v>
      </c>
      <c r="D40694" s="1">
        <v>42465</v>
      </c>
      <c r="F40694">
        <v>1</v>
      </c>
      <c r="G40694">
        <v>490</v>
      </c>
      <c r="H40694" t="s">
        <v>203</v>
      </c>
      <c r="J40694" t="s">
        <v>14</v>
      </c>
      <c r="K40694">
        <v>62</v>
      </c>
      <c r="L40694" t="s">
        <v>15</v>
      </c>
    </row>
    <row r="40695" spans="1:12">
      <c r="A40695" t="e">
        <f ca="1">E00251432260721</f>
        <v>#NAME?</v>
      </c>
      <c r="B40695">
        <v>454</v>
      </c>
      <c r="C40695" t="s">
        <v>179</v>
      </c>
      <c r="D40695" s="1">
        <v>42761</v>
      </c>
      <c r="F40695">
        <v>1</v>
      </c>
      <c r="G40695">
        <v>4019</v>
      </c>
      <c r="H40695" t="s">
        <v>26</v>
      </c>
      <c r="J40695" t="s">
        <v>14</v>
      </c>
      <c r="K40695">
        <v>63</v>
      </c>
      <c r="L40695" t="s">
        <v>15</v>
      </c>
    </row>
    <row r="40696" spans="1:12">
      <c r="A40696" t="e">
        <f ca="1">E00251429864821</f>
        <v>#NAME?</v>
      </c>
      <c r="B40696">
        <v>189</v>
      </c>
      <c r="C40696" t="s">
        <v>58</v>
      </c>
      <c r="D40696" s="1">
        <v>42310</v>
      </c>
      <c r="F40696">
        <v>3</v>
      </c>
      <c r="G40696">
        <v>5533</v>
      </c>
      <c r="H40696" t="s">
        <v>537</v>
      </c>
      <c r="J40696" t="s">
        <v>14</v>
      </c>
      <c r="K40696">
        <v>42</v>
      </c>
      <c r="L40696" t="s">
        <v>15</v>
      </c>
    </row>
    <row r="40697" spans="1:12">
      <c r="A40697" t="e">
        <f ca="1">E00251532091221</f>
        <v>#NAME?</v>
      </c>
      <c r="B40697">
        <v>451</v>
      </c>
      <c r="C40697" t="s">
        <v>102</v>
      </c>
      <c r="D40697" s="1">
        <v>41253</v>
      </c>
      <c r="F40697">
        <v>1</v>
      </c>
      <c r="G40697">
        <v>2729</v>
      </c>
      <c r="H40697" t="s">
        <v>115</v>
      </c>
      <c r="J40697" t="s">
        <v>14</v>
      </c>
      <c r="K40697">
        <v>55</v>
      </c>
      <c r="L40697" t="s">
        <v>15</v>
      </c>
    </row>
    <row r="40698" spans="1:12">
      <c r="A40698" t="e">
        <f ca="1">E00251532091221</f>
        <v>#NAME?</v>
      </c>
      <c r="B40698">
        <v>451</v>
      </c>
      <c r="C40698" t="s">
        <v>102</v>
      </c>
      <c r="D40698" s="1">
        <v>41904</v>
      </c>
      <c r="F40698">
        <v>1</v>
      </c>
      <c r="G40698">
        <v>93</v>
      </c>
      <c r="H40698" t="s">
        <v>29</v>
      </c>
      <c r="J40698" t="s">
        <v>14</v>
      </c>
      <c r="K40698">
        <v>57</v>
      </c>
      <c r="L40698" t="s">
        <v>15</v>
      </c>
    </row>
    <row r="40699" spans="1:12">
      <c r="A40699" t="e">
        <f ca="1">E00251532091221</f>
        <v>#NAME?</v>
      </c>
      <c r="B40699">
        <v>451</v>
      </c>
      <c r="C40699" t="s">
        <v>102</v>
      </c>
      <c r="D40699" s="1">
        <v>42214</v>
      </c>
      <c r="F40699">
        <v>1</v>
      </c>
      <c r="G40699">
        <v>78079</v>
      </c>
      <c r="H40699" t="s">
        <v>49</v>
      </c>
      <c r="J40699" t="s">
        <v>14</v>
      </c>
      <c r="K40699">
        <v>58</v>
      </c>
      <c r="L40699" t="s">
        <v>22</v>
      </c>
    </row>
    <row r="40700" spans="1:12">
      <c r="A40700" t="e">
        <f ca="1">E00251528565821</f>
        <v>#NAME?</v>
      </c>
      <c r="B40700">
        <v>307</v>
      </c>
      <c r="C40700" t="s">
        <v>210</v>
      </c>
      <c r="D40700" s="1">
        <v>41536</v>
      </c>
      <c r="F40700">
        <v>1</v>
      </c>
      <c r="G40700">
        <v>4549</v>
      </c>
      <c r="H40700" t="s">
        <v>69</v>
      </c>
      <c r="J40700" t="s">
        <v>14</v>
      </c>
      <c r="K40700">
        <v>54</v>
      </c>
      <c r="L40700" t="s">
        <v>15</v>
      </c>
    </row>
    <row r="40701" spans="1:12">
      <c r="A40701" t="e">
        <f ca="1">E00251429786121</f>
        <v>#NAME?</v>
      </c>
      <c r="B40701">
        <v>156</v>
      </c>
      <c r="C40701" t="s">
        <v>569</v>
      </c>
      <c r="D40701" s="1">
        <v>42487</v>
      </c>
      <c r="F40701">
        <v>1</v>
      </c>
      <c r="G40701">
        <v>490</v>
      </c>
      <c r="H40701" t="s">
        <v>203</v>
      </c>
      <c r="J40701" t="s">
        <v>14</v>
      </c>
      <c r="K40701">
        <v>66</v>
      </c>
      <c r="L40701" t="s">
        <v>15</v>
      </c>
    </row>
    <row r="40702" spans="1:12">
      <c r="A40702" t="e">
        <f ca="1">E00251515343921</f>
        <v>#NAME?</v>
      </c>
      <c r="B40702">
        <v>11</v>
      </c>
      <c r="C40702" t="s">
        <v>245</v>
      </c>
      <c r="D40702" s="1">
        <v>41407</v>
      </c>
      <c r="F40702">
        <v>1</v>
      </c>
      <c r="G40702">
        <v>84500</v>
      </c>
      <c r="H40702" t="s">
        <v>511</v>
      </c>
      <c r="J40702" t="s">
        <v>14</v>
      </c>
      <c r="K40702">
        <v>48</v>
      </c>
      <c r="L40702" t="s">
        <v>15</v>
      </c>
    </row>
    <row r="40703" spans="1:12">
      <c r="A40703" t="e">
        <f ca="1">E00251515343921</f>
        <v>#NAME?</v>
      </c>
      <c r="B40703">
        <v>11</v>
      </c>
      <c r="C40703" t="s">
        <v>245</v>
      </c>
      <c r="D40703" s="1">
        <v>42013</v>
      </c>
      <c r="F40703">
        <v>1</v>
      </c>
      <c r="G40703">
        <v>7831</v>
      </c>
      <c r="H40703" t="s">
        <v>274</v>
      </c>
      <c r="J40703" t="s">
        <v>14</v>
      </c>
      <c r="K40703">
        <v>50</v>
      </c>
      <c r="L40703" t="s">
        <v>22</v>
      </c>
    </row>
    <row r="40704" spans="1:12">
      <c r="A40704" t="e">
        <f ca="1">E00251528603521</f>
        <v>#NAME?</v>
      </c>
      <c r="B40704">
        <v>293</v>
      </c>
      <c r="C40704" t="s">
        <v>25</v>
      </c>
      <c r="D40704" s="1">
        <v>41802</v>
      </c>
      <c r="F40704">
        <v>1</v>
      </c>
      <c r="G40704">
        <v>5206</v>
      </c>
      <c r="H40704" t="s">
        <v>265</v>
      </c>
      <c r="J40704" t="s">
        <v>14</v>
      </c>
      <c r="K40704">
        <v>48</v>
      </c>
      <c r="L40704" t="s">
        <v>15</v>
      </c>
    </row>
    <row r="40705" spans="1:12">
      <c r="A40705" t="e">
        <f ca="1">E00251514226921</f>
        <v>#NAME?</v>
      </c>
      <c r="B40705">
        <v>489</v>
      </c>
      <c r="C40705" t="s">
        <v>100</v>
      </c>
      <c r="D40705" s="1">
        <v>42515</v>
      </c>
      <c r="F40705">
        <v>2</v>
      </c>
      <c r="G40705">
        <v>5236</v>
      </c>
      <c r="H40705" t="s">
        <v>774</v>
      </c>
      <c r="J40705" t="s">
        <v>14</v>
      </c>
      <c r="K40705">
        <v>46</v>
      </c>
      <c r="L40705" t="s">
        <v>15</v>
      </c>
    </row>
    <row r="40706" spans="1:12">
      <c r="A40706" t="e">
        <f ca="1">E00251432260721</f>
        <v>#NAME?</v>
      </c>
      <c r="B40706">
        <v>454</v>
      </c>
      <c r="C40706" t="s">
        <v>179</v>
      </c>
      <c r="D40706" s="1">
        <v>42872</v>
      </c>
      <c r="F40706">
        <v>5</v>
      </c>
      <c r="G40706">
        <v>2729</v>
      </c>
      <c r="H40706" t="s">
        <v>115</v>
      </c>
      <c r="J40706" t="s">
        <v>14</v>
      </c>
      <c r="K40706">
        <v>63</v>
      </c>
      <c r="L40706" t="s">
        <v>15</v>
      </c>
    </row>
    <row r="40707" spans="1:12">
      <c r="A40707" t="e">
        <f ca="1">E00251715428921</f>
        <v>#NAME?</v>
      </c>
      <c r="B40707">
        <v>94</v>
      </c>
      <c r="C40707" t="s">
        <v>74</v>
      </c>
      <c r="D40707" s="1">
        <v>43059</v>
      </c>
      <c r="F40707">
        <v>1</v>
      </c>
      <c r="G40707">
        <v>7262</v>
      </c>
      <c r="H40707" t="s">
        <v>198</v>
      </c>
      <c r="J40707" t="s">
        <v>14</v>
      </c>
      <c r="K40707">
        <v>48</v>
      </c>
      <c r="L40707" t="s">
        <v>15</v>
      </c>
    </row>
    <row r="40708" spans="1:12">
      <c r="A40708" t="e">
        <f ca="1">E00251718050821</f>
        <v>#NAME?</v>
      </c>
      <c r="B40708">
        <v>1128</v>
      </c>
      <c r="C40708" t="s">
        <v>424</v>
      </c>
      <c r="D40708" s="1">
        <v>41236</v>
      </c>
      <c r="F40708">
        <v>1</v>
      </c>
      <c r="G40708">
        <v>460</v>
      </c>
      <c r="H40708" t="s">
        <v>16</v>
      </c>
      <c r="J40708" t="s">
        <v>14</v>
      </c>
      <c r="K40708">
        <v>38</v>
      </c>
      <c r="L40708" t="s">
        <v>15</v>
      </c>
    </row>
    <row r="40709" spans="1:12">
      <c r="A40709" t="e">
        <f ca="1">E00251514879521</f>
        <v>#NAME?</v>
      </c>
      <c r="B40709">
        <v>497</v>
      </c>
      <c r="C40709" t="s">
        <v>141</v>
      </c>
      <c r="D40709" s="1">
        <v>41108</v>
      </c>
      <c r="F40709">
        <v>2</v>
      </c>
      <c r="G40709">
        <v>7880</v>
      </c>
      <c r="H40709" t="s">
        <v>213</v>
      </c>
      <c r="J40709" t="s">
        <v>14</v>
      </c>
      <c r="K40709">
        <v>40</v>
      </c>
      <c r="L40709" t="s">
        <v>22</v>
      </c>
    </row>
    <row r="40710" spans="1:12">
      <c r="A40710" t="e">
        <f ca="1">E00251514879521</f>
        <v>#NAME?</v>
      </c>
      <c r="B40710">
        <v>497</v>
      </c>
      <c r="C40710" t="s">
        <v>141</v>
      </c>
      <c r="D40710" s="1">
        <v>42356</v>
      </c>
      <c r="F40710">
        <v>2</v>
      </c>
      <c r="G40710">
        <v>71940</v>
      </c>
      <c r="H40710" t="s">
        <v>135</v>
      </c>
      <c r="J40710" t="s">
        <v>14</v>
      </c>
      <c r="K40710">
        <v>44</v>
      </c>
      <c r="L40710" t="s">
        <v>15</v>
      </c>
    </row>
    <row r="40711" spans="1:12">
      <c r="A40711" t="e">
        <f ca="1">E00251514879521</f>
        <v>#NAME?</v>
      </c>
      <c r="B40711">
        <v>497</v>
      </c>
      <c r="C40711" t="s">
        <v>141</v>
      </c>
      <c r="D40711" s="1">
        <v>42838</v>
      </c>
      <c r="F40711">
        <v>5</v>
      </c>
      <c r="G40711">
        <v>2449</v>
      </c>
      <c r="H40711" t="s">
        <v>53</v>
      </c>
      <c r="J40711" t="s">
        <v>14</v>
      </c>
      <c r="K40711">
        <v>45</v>
      </c>
      <c r="L40711" t="s">
        <v>15</v>
      </c>
    </row>
    <row r="40712" spans="1:12">
      <c r="A40712" t="e">
        <f t="shared" ref="A40712:A40717" ca="1" si="373">E00251531353921</f>
        <v>#NAME?</v>
      </c>
      <c r="B40712">
        <v>701</v>
      </c>
      <c r="C40712" t="s">
        <v>72</v>
      </c>
      <c r="D40712" s="1">
        <v>41967</v>
      </c>
      <c r="F40712">
        <v>2</v>
      </c>
      <c r="G40712">
        <v>78050</v>
      </c>
      <c r="H40712" t="s">
        <v>197</v>
      </c>
      <c r="J40712" t="s">
        <v>14</v>
      </c>
      <c r="K40712">
        <v>58</v>
      </c>
      <c r="L40712" t="s">
        <v>22</v>
      </c>
    </row>
    <row r="40713" spans="1:12">
      <c r="A40713" t="e">
        <f t="shared" ca="1" si="373"/>
        <v>#NAME?</v>
      </c>
      <c r="B40713">
        <v>701</v>
      </c>
      <c r="C40713" t="s">
        <v>72</v>
      </c>
      <c r="D40713" s="1">
        <v>41988</v>
      </c>
      <c r="F40713">
        <v>6</v>
      </c>
      <c r="G40713">
        <v>7062</v>
      </c>
      <c r="H40713" t="s">
        <v>97</v>
      </c>
      <c r="J40713" t="s">
        <v>14</v>
      </c>
      <c r="K40713">
        <v>58</v>
      </c>
      <c r="L40713" t="s">
        <v>15</v>
      </c>
    </row>
    <row r="40714" spans="1:12">
      <c r="A40714" t="e">
        <f t="shared" ca="1" si="373"/>
        <v>#NAME?</v>
      </c>
      <c r="B40714">
        <v>701</v>
      </c>
      <c r="C40714" t="s">
        <v>72</v>
      </c>
      <c r="D40714" s="1">
        <v>42053</v>
      </c>
      <c r="F40714">
        <v>6</v>
      </c>
      <c r="G40714">
        <v>4779</v>
      </c>
      <c r="H40714" t="s">
        <v>231</v>
      </c>
      <c r="J40714" t="s">
        <v>14</v>
      </c>
      <c r="K40714">
        <v>58</v>
      </c>
      <c r="L40714" t="s">
        <v>15</v>
      </c>
    </row>
    <row r="40715" spans="1:12">
      <c r="A40715" t="e">
        <f t="shared" ca="1" si="373"/>
        <v>#NAME?</v>
      </c>
      <c r="B40715">
        <v>701</v>
      </c>
      <c r="C40715" t="s">
        <v>72</v>
      </c>
      <c r="D40715" s="1">
        <v>42443</v>
      </c>
      <c r="F40715">
        <v>3</v>
      </c>
      <c r="G40715">
        <v>7062</v>
      </c>
      <c r="H40715" t="s">
        <v>97</v>
      </c>
      <c r="J40715" t="s">
        <v>14</v>
      </c>
      <c r="K40715">
        <v>60</v>
      </c>
      <c r="L40715" t="s">
        <v>15</v>
      </c>
    </row>
    <row r="40716" spans="1:12">
      <c r="A40716" t="e">
        <f t="shared" ca="1" si="373"/>
        <v>#NAME?</v>
      </c>
      <c r="B40716">
        <v>701</v>
      </c>
      <c r="C40716" t="s">
        <v>72</v>
      </c>
      <c r="D40716" s="1">
        <v>42815</v>
      </c>
      <c r="F40716">
        <v>6</v>
      </c>
      <c r="G40716">
        <v>6253</v>
      </c>
      <c r="H40716" t="s">
        <v>292</v>
      </c>
      <c r="J40716" t="s">
        <v>14</v>
      </c>
      <c r="K40716">
        <v>61</v>
      </c>
      <c r="L40716" t="s">
        <v>15</v>
      </c>
    </row>
    <row r="40717" spans="1:12">
      <c r="A40717" t="e">
        <f t="shared" ca="1" si="373"/>
        <v>#NAME?</v>
      </c>
      <c r="B40717">
        <v>701</v>
      </c>
      <c r="C40717" t="s">
        <v>72</v>
      </c>
      <c r="D40717" s="1">
        <v>42821</v>
      </c>
      <c r="F40717">
        <v>6</v>
      </c>
      <c r="G40717">
        <v>7243</v>
      </c>
      <c r="H40717" t="s">
        <v>42</v>
      </c>
      <c r="J40717" t="s">
        <v>14</v>
      </c>
      <c r="K40717">
        <v>61</v>
      </c>
      <c r="L40717" t="s">
        <v>15</v>
      </c>
    </row>
    <row r="40718" spans="1:12">
      <c r="A40718" t="e">
        <f ca="1">E00251718050821</f>
        <v>#NAME?</v>
      </c>
      <c r="B40718">
        <v>744</v>
      </c>
      <c r="C40718" t="s">
        <v>308</v>
      </c>
      <c r="D40718" s="1">
        <v>42631</v>
      </c>
      <c r="F40718">
        <v>1</v>
      </c>
      <c r="G40718">
        <v>5225</v>
      </c>
      <c r="H40718" t="s">
        <v>280</v>
      </c>
      <c r="I40718" t="s">
        <v>56</v>
      </c>
      <c r="J40718" t="s">
        <v>57</v>
      </c>
      <c r="K40718">
        <v>41</v>
      </c>
      <c r="L40718" t="s">
        <v>15</v>
      </c>
    </row>
    <row r="40719" spans="1:12">
      <c r="A40719" t="e">
        <f ca="1">E00251532134321</f>
        <v>#NAME?</v>
      </c>
      <c r="B40719">
        <v>497</v>
      </c>
      <c r="C40719" t="s">
        <v>141</v>
      </c>
      <c r="D40719" s="1">
        <v>41841</v>
      </c>
      <c r="F40719">
        <v>2</v>
      </c>
      <c r="G40719">
        <v>2721</v>
      </c>
      <c r="H40719" t="s">
        <v>465</v>
      </c>
      <c r="J40719" t="s">
        <v>14</v>
      </c>
      <c r="K40719">
        <v>63</v>
      </c>
      <c r="L40719" t="s">
        <v>15</v>
      </c>
    </row>
    <row r="40720" spans="1:12">
      <c r="A40720" t="e">
        <f ca="1">E00251429922321</f>
        <v>#NAME?</v>
      </c>
      <c r="B40720">
        <v>464</v>
      </c>
      <c r="C40720" t="s">
        <v>45</v>
      </c>
      <c r="D40720" s="1">
        <v>42942</v>
      </c>
      <c r="F40720">
        <v>4</v>
      </c>
      <c r="G40720">
        <v>4019</v>
      </c>
      <c r="H40720" t="s">
        <v>26</v>
      </c>
      <c r="J40720" t="s">
        <v>14</v>
      </c>
      <c r="K40720">
        <v>62</v>
      </c>
      <c r="L40720" t="s">
        <v>15</v>
      </c>
    </row>
    <row r="40721" spans="1:12">
      <c r="A40721" t="e">
        <f ca="1">E00251429922321</f>
        <v>#NAME?</v>
      </c>
      <c r="B40721">
        <v>464</v>
      </c>
      <c r="C40721" t="s">
        <v>45</v>
      </c>
      <c r="D40721" s="1">
        <v>43025</v>
      </c>
      <c r="F40721">
        <v>1</v>
      </c>
      <c r="G40721">
        <v>71595</v>
      </c>
      <c r="H40721" t="s">
        <v>672</v>
      </c>
      <c r="J40721" t="s">
        <v>14</v>
      </c>
      <c r="K40721">
        <v>62</v>
      </c>
      <c r="L40721" t="s">
        <v>15</v>
      </c>
    </row>
    <row r="40722" spans="1:12">
      <c r="A40722" t="e">
        <f ca="1">E00251513752721</f>
        <v>#NAME?</v>
      </c>
      <c r="B40722">
        <v>702</v>
      </c>
      <c r="C40722" t="s">
        <v>293</v>
      </c>
      <c r="D40722" s="1">
        <v>41908</v>
      </c>
      <c r="F40722">
        <v>6</v>
      </c>
      <c r="G40722">
        <v>49390</v>
      </c>
      <c r="H40722" t="s">
        <v>59</v>
      </c>
      <c r="J40722" t="s">
        <v>14</v>
      </c>
      <c r="K40722">
        <v>54</v>
      </c>
      <c r="L40722" t="s">
        <v>15</v>
      </c>
    </row>
    <row r="40723" spans="1:12">
      <c r="A40723" t="e">
        <f ca="1">E00251439718121</f>
        <v>#NAME?</v>
      </c>
      <c r="B40723">
        <v>293</v>
      </c>
      <c r="C40723" t="s">
        <v>25</v>
      </c>
      <c r="D40723" s="1">
        <v>41954</v>
      </c>
      <c r="F40723">
        <v>1</v>
      </c>
      <c r="G40723">
        <v>60090</v>
      </c>
      <c r="H40723" t="s">
        <v>181</v>
      </c>
      <c r="J40723" t="s">
        <v>14</v>
      </c>
      <c r="K40723">
        <v>58</v>
      </c>
      <c r="L40723" t="s">
        <v>15</v>
      </c>
    </row>
    <row r="40724" spans="1:12">
      <c r="A40724" t="e">
        <f ca="1">E00251418205021</f>
        <v>#NAME?</v>
      </c>
      <c r="B40724">
        <v>1346</v>
      </c>
      <c r="C40724" t="s">
        <v>620</v>
      </c>
      <c r="D40724" s="1">
        <v>42763</v>
      </c>
      <c r="E40724">
        <v>0</v>
      </c>
      <c r="F40724">
        <v>1</v>
      </c>
      <c r="G40724">
        <v>4549</v>
      </c>
      <c r="H40724" t="s">
        <v>69</v>
      </c>
      <c r="J40724" t="s">
        <v>34</v>
      </c>
      <c r="K40724">
        <v>48</v>
      </c>
      <c r="L40724" t="s">
        <v>15</v>
      </c>
    </row>
    <row r="40725" spans="1:12">
      <c r="A40725" t="e">
        <f ca="1">E00251429922321</f>
        <v>#NAME?</v>
      </c>
      <c r="B40725">
        <v>464</v>
      </c>
      <c r="C40725" t="s">
        <v>45</v>
      </c>
      <c r="D40725" s="1">
        <v>43088</v>
      </c>
      <c r="F40725">
        <v>1</v>
      </c>
      <c r="G40725">
        <v>2729</v>
      </c>
      <c r="H40725" t="s">
        <v>115</v>
      </c>
      <c r="J40725" t="s">
        <v>14</v>
      </c>
      <c r="K40725">
        <v>62</v>
      </c>
      <c r="L40725" t="s">
        <v>15</v>
      </c>
    </row>
    <row r="40726" spans="1:12">
      <c r="A40726" t="e">
        <f ca="1">E00251439718121</f>
        <v>#NAME?</v>
      </c>
      <c r="B40726">
        <v>293</v>
      </c>
      <c r="C40726" t="s">
        <v>25</v>
      </c>
      <c r="D40726" s="1">
        <v>41933</v>
      </c>
      <c r="F40726">
        <v>2</v>
      </c>
      <c r="G40726">
        <v>2875</v>
      </c>
      <c r="H40726" t="s">
        <v>350</v>
      </c>
      <c r="J40726" t="s">
        <v>14</v>
      </c>
      <c r="K40726">
        <v>58</v>
      </c>
      <c r="L40726" t="s">
        <v>15</v>
      </c>
    </row>
    <row r="40727" spans="1:12">
      <c r="A40727" t="e">
        <f ca="1">E00251513752721</f>
        <v>#NAME?</v>
      </c>
      <c r="B40727">
        <v>702</v>
      </c>
      <c r="C40727" t="s">
        <v>293</v>
      </c>
      <c r="D40727" s="1">
        <v>42619</v>
      </c>
      <c r="F40727">
        <v>6</v>
      </c>
      <c r="G40727">
        <v>71536</v>
      </c>
      <c r="H40727" t="s">
        <v>70</v>
      </c>
      <c r="J40727" t="s">
        <v>14</v>
      </c>
      <c r="K40727">
        <v>56</v>
      </c>
      <c r="L40727" t="s">
        <v>15</v>
      </c>
    </row>
    <row r="40728" spans="1:12">
      <c r="A40728" t="e">
        <f ca="1">E00251513752721</f>
        <v>#NAME?</v>
      </c>
      <c r="B40728">
        <v>702</v>
      </c>
      <c r="C40728" t="s">
        <v>293</v>
      </c>
      <c r="D40728" s="1">
        <v>41179</v>
      </c>
      <c r="F40728">
        <v>1</v>
      </c>
      <c r="G40728">
        <v>38610</v>
      </c>
      <c r="H40728" t="s">
        <v>459</v>
      </c>
      <c r="J40728" t="s">
        <v>14</v>
      </c>
      <c r="K40728">
        <v>52</v>
      </c>
      <c r="L40728" t="s">
        <v>15</v>
      </c>
    </row>
    <row r="40729" spans="1:12">
      <c r="A40729" t="e">
        <f ca="1">E00251513752721</f>
        <v>#NAME?</v>
      </c>
      <c r="B40729">
        <v>702</v>
      </c>
      <c r="C40729" t="s">
        <v>293</v>
      </c>
      <c r="D40729" s="1">
        <v>41207</v>
      </c>
      <c r="F40729">
        <v>2</v>
      </c>
      <c r="G40729">
        <v>4019</v>
      </c>
      <c r="H40729" t="s">
        <v>26</v>
      </c>
      <c r="J40729" t="s">
        <v>14</v>
      </c>
      <c r="K40729">
        <v>52</v>
      </c>
      <c r="L40729" t="s">
        <v>15</v>
      </c>
    </row>
    <row r="40730" spans="1:12">
      <c r="A40730" t="e">
        <f ca="1">E00251429317021</f>
        <v>#NAME?</v>
      </c>
      <c r="B40730">
        <v>274</v>
      </c>
      <c r="C40730" t="s">
        <v>506</v>
      </c>
      <c r="D40730" s="1">
        <v>41708</v>
      </c>
      <c r="F40730">
        <v>3</v>
      </c>
      <c r="G40730">
        <v>496</v>
      </c>
      <c r="H40730" t="s">
        <v>190</v>
      </c>
      <c r="J40730" t="s">
        <v>14</v>
      </c>
      <c r="K40730">
        <v>51</v>
      </c>
      <c r="L40730" t="s">
        <v>15</v>
      </c>
    </row>
    <row r="40731" spans="1:12">
      <c r="A40731" t="e">
        <f ca="1">E00251510128221</f>
        <v>#NAME?</v>
      </c>
      <c r="B40731">
        <v>160</v>
      </c>
      <c r="C40731" t="s">
        <v>278</v>
      </c>
      <c r="D40731" s="1">
        <v>41904</v>
      </c>
      <c r="F40731">
        <v>2</v>
      </c>
      <c r="G40731">
        <v>4019</v>
      </c>
      <c r="H40731" t="s">
        <v>26</v>
      </c>
      <c r="J40731" t="s">
        <v>14</v>
      </c>
      <c r="K40731">
        <v>52</v>
      </c>
      <c r="L40731" t="s">
        <v>15</v>
      </c>
    </row>
    <row r="40732" spans="1:12">
      <c r="A40732" t="e">
        <f ca="1">E00251513752721</f>
        <v>#NAME?</v>
      </c>
      <c r="B40732">
        <v>702</v>
      </c>
      <c r="C40732" t="s">
        <v>293</v>
      </c>
      <c r="D40732" s="1">
        <v>41590</v>
      </c>
      <c r="F40732">
        <v>2</v>
      </c>
      <c r="G40732">
        <v>38110</v>
      </c>
      <c r="H40732" t="s">
        <v>962</v>
      </c>
      <c r="J40732" t="s">
        <v>14</v>
      </c>
      <c r="K40732">
        <v>54</v>
      </c>
      <c r="L40732" t="s">
        <v>15</v>
      </c>
    </row>
    <row r="40733" spans="1:12">
      <c r="A40733" t="e">
        <f ca="1">E00251513752721</f>
        <v>#NAME?</v>
      </c>
      <c r="B40733">
        <v>702</v>
      </c>
      <c r="C40733" t="s">
        <v>293</v>
      </c>
      <c r="D40733" s="1">
        <v>42688</v>
      </c>
      <c r="F40733">
        <v>5</v>
      </c>
      <c r="G40733">
        <v>4549</v>
      </c>
      <c r="H40733" t="s">
        <v>69</v>
      </c>
      <c r="J40733" t="s">
        <v>14</v>
      </c>
      <c r="K40733">
        <v>57</v>
      </c>
      <c r="L40733" t="s">
        <v>15</v>
      </c>
    </row>
    <row r="40734" spans="1:12">
      <c r="A40734" t="e">
        <f ca="1">E00251513752721</f>
        <v>#NAME?</v>
      </c>
      <c r="B40734">
        <v>702</v>
      </c>
      <c r="C40734" t="s">
        <v>293</v>
      </c>
      <c r="D40734" s="1">
        <v>42773</v>
      </c>
      <c r="F40734">
        <v>5</v>
      </c>
      <c r="G40734">
        <v>27800</v>
      </c>
      <c r="H40734" t="s">
        <v>145</v>
      </c>
      <c r="J40734" t="s">
        <v>14</v>
      </c>
      <c r="K40734">
        <v>57</v>
      </c>
      <c r="L40734" t="s">
        <v>15</v>
      </c>
    </row>
    <row r="40735" spans="1:12">
      <c r="A40735" t="e">
        <f ca="1">E00251513752721</f>
        <v>#NAME?</v>
      </c>
      <c r="B40735">
        <v>702</v>
      </c>
      <c r="C40735" t="s">
        <v>293</v>
      </c>
      <c r="D40735" s="1">
        <v>42802</v>
      </c>
      <c r="F40735">
        <v>5</v>
      </c>
      <c r="G40735">
        <v>27800</v>
      </c>
      <c r="H40735" t="s">
        <v>145</v>
      </c>
      <c r="J40735" t="s">
        <v>14</v>
      </c>
      <c r="K40735">
        <v>57</v>
      </c>
      <c r="L40735" t="s">
        <v>15</v>
      </c>
    </row>
    <row r="40736" spans="1:12">
      <c r="A40736" t="e">
        <f ca="1">E00251513752721</f>
        <v>#NAME?</v>
      </c>
      <c r="B40736">
        <v>702</v>
      </c>
      <c r="C40736" t="s">
        <v>293</v>
      </c>
      <c r="D40736" s="1">
        <v>42213</v>
      </c>
      <c r="F40736">
        <v>6</v>
      </c>
      <c r="G40736">
        <v>71536</v>
      </c>
      <c r="H40736" t="s">
        <v>70</v>
      </c>
      <c r="J40736" t="s">
        <v>14</v>
      </c>
      <c r="K40736">
        <v>55</v>
      </c>
      <c r="L40736" t="s">
        <v>15</v>
      </c>
    </row>
    <row r="40737" spans="1:12">
      <c r="A40737" t="e">
        <f ca="1">E00251439718121</f>
        <v>#NAME?</v>
      </c>
      <c r="B40737">
        <v>293</v>
      </c>
      <c r="C40737" t="s">
        <v>25</v>
      </c>
      <c r="D40737" s="1">
        <v>41954</v>
      </c>
      <c r="F40737">
        <v>2</v>
      </c>
      <c r="G40737">
        <v>2875</v>
      </c>
      <c r="H40737" t="s">
        <v>350</v>
      </c>
      <c r="J40737" t="s">
        <v>14</v>
      </c>
      <c r="K40737">
        <v>58</v>
      </c>
      <c r="L40737" t="s">
        <v>15</v>
      </c>
    </row>
    <row r="40738" spans="1:12">
      <c r="A40738" t="e">
        <f ca="1">E00251514247321</f>
        <v>#NAME?</v>
      </c>
      <c r="B40738">
        <v>291</v>
      </c>
      <c r="C40738" t="s">
        <v>160</v>
      </c>
      <c r="D40738" s="1">
        <v>42618</v>
      </c>
      <c r="F40738">
        <v>1</v>
      </c>
      <c r="G40738">
        <v>8830</v>
      </c>
      <c r="H40738" t="s">
        <v>691</v>
      </c>
      <c r="J40738" t="s">
        <v>14</v>
      </c>
      <c r="K40738">
        <v>63</v>
      </c>
      <c r="L40738" t="s">
        <v>15</v>
      </c>
    </row>
    <row r="40739" spans="1:12">
      <c r="A40739" t="e">
        <f ca="1">E00251512293621</f>
        <v>#NAME?</v>
      </c>
      <c r="B40739">
        <v>51</v>
      </c>
      <c r="C40739" t="s">
        <v>372</v>
      </c>
      <c r="D40739" s="1">
        <v>42979</v>
      </c>
      <c r="F40739">
        <v>2</v>
      </c>
      <c r="G40739">
        <v>2535</v>
      </c>
      <c r="H40739" t="s">
        <v>934</v>
      </c>
      <c r="J40739" t="s">
        <v>14</v>
      </c>
      <c r="K40739">
        <v>52</v>
      </c>
      <c r="L40739" t="s">
        <v>15</v>
      </c>
    </row>
    <row r="40740" spans="1:12">
      <c r="A40740" t="e">
        <f ca="1">E00251514247321</f>
        <v>#NAME?</v>
      </c>
      <c r="B40740">
        <v>448</v>
      </c>
      <c r="C40740" t="s">
        <v>112</v>
      </c>
      <c r="D40740" s="1">
        <v>41775</v>
      </c>
      <c r="F40740">
        <v>4</v>
      </c>
      <c r="G40740">
        <v>71526</v>
      </c>
      <c r="H40740" t="s">
        <v>1494</v>
      </c>
      <c r="J40740" t="s">
        <v>14</v>
      </c>
      <c r="K40740">
        <v>60</v>
      </c>
      <c r="L40740" t="s">
        <v>15</v>
      </c>
    </row>
    <row r="40741" spans="1:12">
      <c r="A40741" t="e">
        <f ca="1">E00251532421921</f>
        <v>#NAME?</v>
      </c>
      <c r="B40741">
        <v>451</v>
      </c>
      <c r="C40741" t="s">
        <v>102</v>
      </c>
      <c r="D40741" s="1">
        <v>41887</v>
      </c>
      <c r="F40741">
        <v>1</v>
      </c>
      <c r="G40741">
        <v>7962</v>
      </c>
      <c r="H40741" t="s">
        <v>111</v>
      </c>
      <c r="J40741" t="s">
        <v>14</v>
      </c>
      <c r="K40741">
        <v>45</v>
      </c>
      <c r="L40741" t="s">
        <v>22</v>
      </c>
    </row>
    <row r="40742" spans="1:12">
      <c r="A40742" t="e">
        <f ca="1">E00251532421921</f>
        <v>#NAME?</v>
      </c>
      <c r="B40742">
        <v>451</v>
      </c>
      <c r="C40742" t="s">
        <v>102</v>
      </c>
      <c r="D40742" s="1">
        <v>41891</v>
      </c>
      <c r="F40742">
        <v>2</v>
      </c>
      <c r="G40742">
        <v>49390</v>
      </c>
      <c r="H40742" t="s">
        <v>59</v>
      </c>
      <c r="J40742" t="s">
        <v>14</v>
      </c>
      <c r="K40742">
        <v>45</v>
      </c>
      <c r="L40742" t="s">
        <v>15</v>
      </c>
    </row>
    <row r="40743" spans="1:12">
      <c r="A40743" t="e">
        <f ca="1">E00251429317021</f>
        <v>#NAME?</v>
      </c>
      <c r="B40743">
        <v>274</v>
      </c>
      <c r="C40743" t="s">
        <v>506</v>
      </c>
      <c r="D40743" s="1">
        <v>41708</v>
      </c>
      <c r="F40743">
        <v>1</v>
      </c>
      <c r="G40743">
        <v>2252</v>
      </c>
      <c r="H40743" t="s">
        <v>64</v>
      </c>
      <c r="J40743" t="s">
        <v>14</v>
      </c>
      <c r="K40743">
        <v>51</v>
      </c>
      <c r="L40743" t="s">
        <v>15</v>
      </c>
    </row>
    <row r="40744" spans="1:12">
      <c r="A40744" t="e">
        <f ca="1">E00251429317021</f>
        <v>#NAME?</v>
      </c>
      <c r="B40744">
        <v>274</v>
      </c>
      <c r="C40744" t="s">
        <v>506</v>
      </c>
      <c r="D40744" s="1">
        <v>42003</v>
      </c>
      <c r="F40744">
        <v>1</v>
      </c>
      <c r="G40744">
        <v>2252</v>
      </c>
      <c r="H40744" t="s">
        <v>64</v>
      </c>
      <c r="J40744" t="s">
        <v>14</v>
      </c>
      <c r="K40744">
        <v>52</v>
      </c>
      <c r="L40744" t="s">
        <v>15</v>
      </c>
    </row>
    <row r="40745" spans="1:12">
      <c r="A40745" t="e">
        <f ca="1">E00251512293621</f>
        <v>#NAME?</v>
      </c>
      <c r="B40745">
        <v>51</v>
      </c>
      <c r="C40745" t="s">
        <v>372</v>
      </c>
      <c r="D40745" s="1">
        <v>41663</v>
      </c>
      <c r="F40745">
        <v>1</v>
      </c>
      <c r="G40745">
        <v>2721</v>
      </c>
      <c r="H40745" t="s">
        <v>465</v>
      </c>
      <c r="J40745" t="s">
        <v>14</v>
      </c>
      <c r="K40745">
        <v>49</v>
      </c>
      <c r="L40745" t="s">
        <v>15</v>
      </c>
    </row>
    <row r="40746" spans="1:12">
      <c r="A40746" t="e">
        <f ca="1">E00251512293621</f>
        <v>#NAME?</v>
      </c>
      <c r="B40746">
        <v>51</v>
      </c>
      <c r="C40746" t="s">
        <v>372</v>
      </c>
      <c r="D40746" s="1">
        <v>42916</v>
      </c>
      <c r="F40746">
        <v>2</v>
      </c>
      <c r="G40746">
        <v>72632</v>
      </c>
      <c r="H40746" t="s">
        <v>107</v>
      </c>
      <c r="J40746" t="s">
        <v>14</v>
      </c>
      <c r="K40746">
        <v>52</v>
      </c>
      <c r="L40746" t="s">
        <v>15</v>
      </c>
    </row>
    <row r="40747" spans="1:12">
      <c r="A40747" t="e">
        <f ca="1">E00251512293621</f>
        <v>#NAME?</v>
      </c>
      <c r="B40747">
        <v>51</v>
      </c>
      <c r="C40747" t="s">
        <v>372</v>
      </c>
      <c r="D40747" s="1">
        <v>42957</v>
      </c>
      <c r="F40747">
        <v>1</v>
      </c>
      <c r="G40747">
        <v>2721</v>
      </c>
      <c r="H40747" t="s">
        <v>465</v>
      </c>
      <c r="J40747" t="s">
        <v>14</v>
      </c>
      <c r="K40747">
        <v>52</v>
      </c>
      <c r="L40747" t="s">
        <v>15</v>
      </c>
    </row>
    <row r="40748" spans="1:12">
      <c r="A40748" t="e">
        <f ca="1">E00251532975721</f>
        <v>#NAME?</v>
      </c>
      <c r="B40748">
        <v>446</v>
      </c>
      <c r="C40748" t="s">
        <v>94</v>
      </c>
      <c r="D40748" s="1">
        <v>42933</v>
      </c>
      <c r="F40748">
        <v>3</v>
      </c>
      <c r="G40748">
        <v>5180</v>
      </c>
      <c r="H40748" t="s">
        <v>165</v>
      </c>
      <c r="J40748" t="s">
        <v>14</v>
      </c>
      <c r="K40748">
        <v>53</v>
      </c>
      <c r="L40748" t="s">
        <v>15</v>
      </c>
    </row>
    <row r="40749" spans="1:12">
      <c r="A40749" t="e">
        <f ca="1">E00251429317021</f>
        <v>#NAME?</v>
      </c>
      <c r="B40749">
        <v>275</v>
      </c>
      <c r="C40749" t="s">
        <v>444</v>
      </c>
      <c r="D40749" s="1">
        <v>41262</v>
      </c>
      <c r="F40749">
        <v>1</v>
      </c>
      <c r="G40749">
        <v>52100</v>
      </c>
      <c r="H40749" t="s">
        <v>516</v>
      </c>
      <c r="J40749" t="s">
        <v>14</v>
      </c>
      <c r="K40749">
        <v>50</v>
      </c>
      <c r="L40749" t="s">
        <v>15</v>
      </c>
    </row>
    <row r="40750" spans="1:12">
      <c r="A40750" t="e">
        <f ca="1">E00251429317021</f>
        <v>#NAME?</v>
      </c>
      <c r="B40750">
        <v>275</v>
      </c>
      <c r="C40750" t="s">
        <v>444</v>
      </c>
      <c r="D40750" s="1">
        <v>42103</v>
      </c>
      <c r="F40750">
        <v>1</v>
      </c>
      <c r="G40750">
        <v>79029</v>
      </c>
      <c r="H40750" t="s">
        <v>21</v>
      </c>
      <c r="J40750" t="s">
        <v>14</v>
      </c>
      <c r="K40750">
        <v>53</v>
      </c>
      <c r="L40750" t="s">
        <v>22</v>
      </c>
    </row>
    <row r="40751" spans="1:12">
      <c r="A40751" t="e">
        <f ca="1">E00251514879521</f>
        <v>#NAME?</v>
      </c>
      <c r="B40751">
        <v>497</v>
      </c>
      <c r="C40751" t="s">
        <v>141</v>
      </c>
      <c r="D40751" s="1">
        <v>42250</v>
      </c>
      <c r="F40751">
        <v>3</v>
      </c>
      <c r="G40751">
        <v>5533</v>
      </c>
      <c r="H40751" t="s">
        <v>537</v>
      </c>
      <c r="J40751" t="s">
        <v>14</v>
      </c>
      <c r="K40751">
        <v>43</v>
      </c>
      <c r="L40751" t="s">
        <v>15</v>
      </c>
    </row>
    <row r="40752" spans="1:12">
      <c r="A40752" t="e">
        <f ca="1">E00251532134321</f>
        <v>#NAME?</v>
      </c>
      <c r="B40752">
        <v>497</v>
      </c>
      <c r="C40752" t="s">
        <v>141</v>
      </c>
      <c r="D40752" s="1">
        <v>42221</v>
      </c>
      <c r="F40752">
        <v>2</v>
      </c>
      <c r="G40752">
        <v>4019</v>
      </c>
      <c r="H40752" t="s">
        <v>26</v>
      </c>
      <c r="J40752" t="s">
        <v>14</v>
      </c>
      <c r="K40752">
        <v>64</v>
      </c>
      <c r="L40752" t="s">
        <v>15</v>
      </c>
    </row>
    <row r="40753" spans="1:12">
      <c r="A40753" t="e">
        <f ca="1">E00251514879521</f>
        <v>#NAME?</v>
      </c>
      <c r="B40753">
        <v>497</v>
      </c>
      <c r="C40753" t="s">
        <v>141</v>
      </c>
      <c r="D40753" s="1">
        <v>42356</v>
      </c>
      <c r="F40753">
        <v>1</v>
      </c>
      <c r="G40753">
        <v>71800</v>
      </c>
      <c r="H40753" t="s">
        <v>1196</v>
      </c>
      <c r="J40753" t="s">
        <v>14</v>
      </c>
      <c r="K40753">
        <v>44</v>
      </c>
      <c r="L40753" t="s">
        <v>15</v>
      </c>
    </row>
    <row r="40754" spans="1:12">
      <c r="A40754" t="e">
        <f ca="1">E00251429317021</f>
        <v>#NAME?</v>
      </c>
      <c r="B40754">
        <v>275</v>
      </c>
      <c r="C40754" t="s">
        <v>444</v>
      </c>
      <c r="D40754" s="1">
        <v>41193</v>
      </c>
      <c r="F40754">
        <v>2</v>
      </c>
      <c r="G40754">
        <v>496</v>
      </c>
      <c r="H40754" t="s">
        <v>190</v>
      </c>
      <c r="J40754" t="s">
        <v>14</v>
      </c>
      <c r="K40754">
        <v>50</v>
      </c>
      <c r="L40754" t="s">
        <v>15</v>
      </c>
    </row>
    <row r="40755" spans="1:12">
      <c r="A40755" t="e">
        <f ca="1">E00251532134321</f>
        <v>#NAME?</v>
      </c>
      <c r="B40755">
        <v>497</v>
      </c>
      <c r="C40755" t="s">
        <v>141</v>
      </c>
      <c r="D40755" s="1">
        <v>42221</v>
      </c>
      <c r="F40755">
        <v>3</v>
      </c>
      <c r="G40755">
        <v>25000</v>
      </c>
      <c r="H40755" t="s">
        <v>178</v>
      </c>
      <c r="J40755" t="s">
        <v>14</v>
      </c>
      <c r="K40755">
        <v>64</v>
      </c>
      <c r="L40755" t="s">
        <v>15</v>
      </c>
    </row>
    <row r="40756" spans="1:12">
      <c r="A40756" t="e">
        <f ca="1">E00251532134321</f>
        <v>#NAME?</v>
      </c>
      <c r="B40756">
        <v>497</v>
      </c>
      <c r="C40756" t="s">
        <v>141</v>
      </c>
      <c r="D40756" s="1">
        <v>42767</v>
      </c>
      <c r="F40756">
        <v>3</v>
      </c>
      <c r="G40756">
        <v>4019</v>
      </c>
      <c r="H40756" t="s">
        <v>26</v>
      </c>
      <c r="J40756" t="s">
        <v>14</v>
      </c>
      <c r="K40756">
        <v>65</v>
      </c>
      <c r="L40756" t="s">
        <v>15</v>
      </c>
    </row>
    <row r="40757" spans="1:12">
      <c r="A40757" t="e">
        <f ca="1">E00251514285421</f>
        <v>#NAME?</v>
      </c>
      <c r="B40757">
        <v>488</v>
      </c>
      <c r="C40757" t="s">
        <v>401</v>
      </c>
      <c r="D40757" s="1">
        <v>41950</v>
      </c>
      <c r="F40757">
        <v>1</v>
      </c>
      <c r="G40757">
        <v>1101</v>
      </c>
      <c r="H40757" t="s">
        <v>220</v>
      </c>
      <c r="J40757" t="s">
        <v>14</v>
      </c>
      <c r="K40757">
        <v>52</v>
      </c>
      <c r="L40757" t="s">
        <v>15</v>
      </c>
    </row>
    <row r="40758" spans="1:12">
      <c r="A40758" t="e">
        <f ca="1">E00251432196721</f>
        <v>#NAME?</v>
      </c>
      <c r="B40758">
        <v>449</v>
      </c>
      <c r="C40758" t="s">
        <v>124</v>
      </c>
      <c r="D40758" s="1">
        <v>43035</v>
      </c>
      <c r="F40758">
        <v>1</v>
      </c>
      <c r="G40758">
        <v>52809</v>
      </c>
      <c r="H40758" t="s">
        <v>157</v>
      </c>
      <c r="J40758" t="s">
        <v>14</v>
      </c>
      <c r="K40758">
        <v>49</v>
      </c>
      <c r="L40758" t="s">
        <v>15</v>
      </c>
    </row>
    <row r="40759" spans="1:12">
      <c r="A40759" t="e">
        <f ca="1">E00251432196721</f>
        <v>#NAME?</v>
      </c>
      <c r="B40759">
        <v>6046</v>
      </c>
      <c r="C40759" t="s">
        <v>98</v>
      </c>
      <c r="D40759" s="1">
        <v>42016</v>
      </c>
      <c r="E40759">
        <v>3</v>
      </c>
      <c r="F40759">
        <v>6</v>
      </c>
      <c r="G40759">
        <v>7291</v>
      </c>
      <c r="H40759" t="s">
        <v>163</v>
      </c>
      <c r="J40759" t="s">
        <v>34</v>
      </c>
      <c r="K40759">
        <v>46</v>
      </c>
      <c r="L40759" t="s">
        <v>15</v>
      </c>
    </row>
    <row r="40760" spans="1:12">
      <c r="A40760" t="e">
        <f ca="1">E00251511146121</f>
        <v>#NAME?</v>
      </c>
      <c r="B40760">
        <v>28</v>
      </c>
      <c r="C40760" t="s">
        <v>153</v>
      </c>
      <c r="D40760" s="1">
        <v>41551</v>
      </c>
      <c r="F40760">
        <v>1</v>
      </c>
      <c r="G40760">
        <v>7243</v>
      </c>
      <c r="H40760" t="s">
        <v>42</v>
      </c>
      <c r="J40760" t="s">
        <v>14</v>
      </c>
      <c r="K40760">
        <v>55</v>
      </c>
      <c r="L40760" t="s">
        <v>15</v>
      </c>
    </row>
    <row r="40761" spans="1:12">
      <c r="A40761" t="e">
        <f ca="1">E00251511146121</f>
        <v>#NAME?</v>
      </c>
      <c r="B40761">
        <v>28</v>
      </c>
      <c r="C40761" t="s">
        <v>153</v>
      </c>
      <c r="D40761" s="1">
        <v>41610</v>
      </c>
      <c r="F40761">
        <v>2</v>
      </c>
      <c r="G40761">
        <v>4019</v>
      </c>
      <c r="H40761" t="s">
        <v>26</v>
      </c>
      <c r="J40761" t="s">
        <v>14</v>
      </c>
      <c r="K40761">
        <v>56</v>
      </c>
      <c r="L40761" t="s">
        <v>15</v>
      </c>
    </row>
    <row r="40762" spans="1:12">
      <c r="A40762" t="e">
        <f ca="1">E00251611205521</f>
        <v>#NAME?</v>
      </c>
      <c r="B40762">
        <v>278</v>
      </c>
      <c r="C40762" t="s">
        <v>222</v>
      </c>
      <c r="D40762" s="1">
        <v>40959</v>
      </c>
      <c r="F40762">
        <v>2</v>
      </c>
      <c r="G40762">
        <v>7243</v>
      </c>
      <c r="H40762" t="s">
        <v>42</v>
      </c>
      <c r="J40762" t="s">
        <v>14</v>
      </c>
      <c r="K40762">
        <v>44</v>
      </c>
      <c r="L40762" t="s">
        <v>15</v>
      </c>
    </row>
    <row r="40763" spans="1:12">
      <c r="A40763" t="e">
        <f t="shared" ref="A40763:A40775" ca="1" si="374">E00251513752721</f>
        <v>#NAME?</v>
      </c>
      <c r="B40763">
        <v>702</v>
      </c>
      <c r="C40763" t="s">
        <v>293</v>
      </c>
      <c r="D40763" s="1">
        <v>42788</v>
      </c>
      <c r="F40763">
        <v>4</v>
      </c>
      <c r="G40763">
        <v>4019</v>
      </c>
      <c r="H40763" t="s">
        <v>26</v>
      </c>
      <c r="J40763" t="s">
        <v>14</v>
      </c>
      <c r="K40763">
        <v>57</v>
      </c>
      <c r="L40763" t="s">
        <v>15</v>
      </c>
    </row>
    <row r="40764" spans="1:12">
      <c r="A40764" t="e">
        <f t="shared" ca="1" si="374"/>
        <v>#NAME?</v>
      </c>
      <c r="B40764">
        <v>702</v>
      </c>
      <c r="C40764" t="s">
        <v>293</v>
      </c>
      <c r="D40764" s="1">
        <v>40968</v>
      </c>
      <c r="F40764">
        <v>2</v>
      </c>
      <c r="G40764">
        <v>7273</v>
      </c>
      <c r="H40764" t="s">
        <v>543</v>
      </c>
      <c r="J40764" t="s">
        <v>14</v>
      </c>
      <c r="K40764">
        <v>52</v>
      </c>
      <c r="L40764" t="s">
        <v>15</v>
      </c>
    </row>
    <row r="40765" spans="1:12">
      <c r="A40765" t="e">
        <f t="shared" ca="1" si="374"/>
        <v>#NAME?</v>
      </c>
      <c r="B40765">
        <v>702</v>
      </c>
      <c r="C40765" t="s">
        <v>293</v>
      </c>
      <c r="D40765" s="1">
        <v>41122</v>
      </c>
      <c r="F40765">
        <v>2</v>
      </c>
      <c r="G40765">
        <v>71985</v>
      </c>
      <c r="H40765" t="s">
        <v>738</v>
      </c>
      <c r="J40765" t="s">
        <v>14</v>
      </c>
      <c r="K40765">
        <v>52</v>
      </c>
      <c r="L40765" t="s">
        <v>15</v>
      </c>
    </row>
    <row r="40766" spans="1:12">
      <c r="A40766" t="e">
        <f t="shared" ca="1" si="374"/>
        <v>#NAME?</v>
      </c>
      <c r="B40766">
        <v>702</v>
      </c>
      <c r="C40766" t="s">
        <v>293</v>
      </c>
      <c r="D40766" s="1">
        <v>41464</v>
      </c>
      <c r="F40766">
        <v>2</v>
      </c>
      <c r="G40766">
        <v>4019</v>
      </c>
      <c r="H40766" t="s">
        <v>26</v>
      </c>
      <c r="J40766" t="s">
        <v>14</v>
      </c>
      <c r="K40766">
        <v>53</v>
      </c>
      <c r="L40766" t="s">
        <v>15</v>
      </c>
    </row>
    <row r="40767" spans="1:12">
      <c r="A40767" t="e">
        <f t="shared" ca="1" si="374"/>
        <v>#NAME?</v>
      </c>
      <c r="B40767">
        <v>702</v>
      </c>
      <c r="C40767" t="s">
        <v>293</v>
      </c>
      <c r="D40767" s="1">
        <v>41817</v>
      </c>
      <c r="F40767">
        <v>1</v>
      </c>
      <c r="G40767">
        <v>81380</v>
      </c>
      <c r="H40767" t="s">
        <v>326</v>
      </c>
      <c r="J40767" t="s">
        <v>14</v>
      </c>
      <c r="K40767">
        <v>54</v>
      </c>
      <c r="L40767" t="s">
        <v>15</v>
      </c>
    </row>
    <row r="40768" spans="1:12">
      <c r="A40768" t="e">
        <f t="shared" ca="1" si="374"/>
        <v>#NAME?</v>
      </c>
      <c r="B40768">
        <v>702</v>
      </c>
      <c r="C40768" t="s">
        <v>293</v>
      </c>
      <c r="D40768" s="1">
        <v>42159</v>
      </c>
      <c r="F40768">
        <v>3</v>
      </c>
      <c r="G40768">
        <v>49390</v>
      </c>
      <c r="H40768" t="s">
        <v>59</v>
      </c>
      <c r="J40768" t="s">
        <v>14</v>
      </c>
      <c r="K40768">
        <v>55</v>
      </c>
      <c r="L40768" t="s">
        <v>15</v>
      </c>
    </row>
    <row r="40769" spans="1:12">
      <c r="A40769" t="e">
        <f t="shared" ca="1" si="374"/>
        <v>#NAME?</v>
      </c>
      <c r="B40769">
        <v>702</v>
      </c>
      <c r="C40769" t="s">
        <v>293</v>
      </c>
      <c r="D40769" s="1">
        <v>42216</v>
      </c>
      <c r="F40769">
        <v>2</v>
      </c>
      <c r="G40769">
        <v>4549</v>
      </c>
      <c r="H40769" t="s">
        <v>69</v>
      </c>
      <c r="J40769" t="s">
        <v>14</v>
      </c>
      <c r="K40769">
        <v>55</v>
      </c>
      <c r="L40769" t="s">
        <v>15</v>
      </c>
    </row>
    <row r="40770" spans="1:12">
      <c r="A40770" t="e">
        <f t="shared" ca="1" si="374"/>
        <v>#NAME?</v>
      </c>
      <c r="B40770">
        <v>702</v>
      </c>
      <c r="C40770" t="s">
        <v>293</v>
      </c>
      <c r="D40770" s="1">
        <v>42619</v>
      </c>
      <c r="F40770">
        <v>5</v>
      </c>
      <c r="G40770">
        <v>4549</v>
      </c>
      <c r="H40770" t="s">
        <v>69</v>
      </c>
      <c r="J40770" t="s">
        <v>14</v>
      </c>
      <c r="K40770">
        <v>56</v>
      </c>
      <c r="L40770" t="s">
        <v>15</v>
      </c>
    </row>
    <row r="40771" spans="1:12">
      <c r="A40771" t="e">
        <f t="shared" ca="1" si="374"/>
        <v>#NAME?</v>
      </c>
      <c r="B40771">
        <v>702</v>
      </c>
      <c r="C40771" t="s">
        <v>293</v>
      </c>
      <c r="D40771" s="1">
        <v>42688</v>
      </c>
      <c r="F40771">
        <v>2</v>
      </c>
      <c r="G40771">
        <v>81380</v>
      </c>
      <c r="H40771" t="s">
        <v>326</v>
      </c>
      <c r="J40771" t="s">
        <v>14</v>
      </c>
      <c r="K40771">
        <v>57</v>
      </c>
      <c r="L40771" t="s">
        <v>15</v>
      </c>
    </row>
    <row r="40772" spans="1:12">
      <c r="A40772" t="e">
        <f t="shared" ca="1" si="374"/>
        <v>#NAME?</v>
      </c>
      <c r="B40772">
        <v>702</v>
      </c>
      <c r="C40772" t="s">
        <v>293</v>
      </c>
      <c r="D40772" s="1">
        <v>42723</v>
      </c>
      <c r="F40772">
        <v>4</v>
      </c>
      <c r="G40772">
        <v>4019</v>
      </c>
      <c r="H40772" t="s">
        <v>26</v>
      </c>
      <c r="J40772" t="s">
        <v>14</v>
      </c>
      <c r="K40772">
        <v>57</v>
      </c>
      <c r="L40772" t="s">
        <v>15</v>
      </c>
    </row>
    <row r="40773" spans="1:12">
      <c r="A40773" t="e">
        <f t="shared" ca="1" si="374"/>
        <v>#NAME?</v>
      </c>
      <c r="B40773">
        <v>702</v>
      </c>
      <c r="C40773" t="s">
        <v>293</v>
      </c>
      <c r="D40773" s="1">
        <v>42755</v>
      </c>
      <c r="F40773">
        <v>3</v>
      </c>
      <c r="G40773">
        <v>3083</v>
      </c>
      <c r="H40773" t="s">
        <v>1389</v>
      </c>
      <c r="J40773" t="s">
        <v>14</v>
      </c>
      <c r="K40773">
        <v>57</v>
      </c>
      <c r="L40773" t="s">
        <v>15</v>
      </c>
    </row>
    <row r="40774" spans="1:12">
      <c r="A40774" t="e">
        <f t="shared" ca="1" si="374"/>
        <v>#NAME?</v>
      </c>
      <c r="B40774">
        <v>702</v>
      </c>
      <c r="C40774" t="s">
        <v>293</v>
      </c>
      <c r="D40774" s="1">
        <v>42816</v>
      </c>
      <c r="F40774">
        <v>4</v>
      </c>
      <c r="G40774">
        <v>27800</v>
      </c>
      <c r="H40774" t="s">
        <v>145</v>
      </c>
      <c r="J40774" t="s">
        <v>14</v>
      </c>
      <c r="K40774">
        <v>57</v>
      </c>
      <c r="L40774" t="s">
        <v>15</v>
      </c>
    </row>
    <row r="40775" spans="1:12">
      <c r="A40775" t="e">
        <f t="shared" ca="1" si="374"/>
        <v>#NAME?</v>
      </c>
      <c r="B40775">
        <v>702</v>
      </c>
      <c r="C40775" t="s">
        <v>293</v>
      </c>
      <c r="D40775" s="1">
        <v>43042</v>
      </c>
      <c r="F40775">
        <v>2</v>
      </c>
      <c r="G40775">
        <v>4019</v>
      </c>
      <c r="H40775" t="s">
        <v>26</v>
      </c>
      <c r="J40775" t="s">
        <v>14</v>
      </c>
      <c r="K40775">
        <v>57</v>
      </c>
      <c r="L40775" t="s">
        <v>15</v>
      </c>
    </row>
    <row r="40776" spans="1:12">
      <c r="A40776" t="e">
        <f ca="1">E00251430390021</f>
        <v>#NAME?</v>
      </c>
      <c r="B40776">
        <v>458</v>
      </c>
      <c r="C40776" t="s">
        <v>275</v>
      </c>
      <c r="D40776" s="1">
        <v>41822</v>
      </c>
      <c r="F40776">
        <v>2</v>
      </c>
      <c r="G40776">
        <v>49390</v>
      </c>
      <c r="H40776" t="s">
        <v>59</v>
      </c>
      <c r="J40776" t="s">
        <v>14</v>
      </c>
      <c r="K40776">
        <v>48</v>
      </c>
      <c r="L40776" t="s">
        <v>15</v>
      </c>
    </row>
    <row r="40777" spans="1:12">
      <c r="A40777" t="e">
        <f ca="1">E00251430390021</f>
        <v>#NAME?</v>
      </c>
      <c r="B40777">
        <v>458</v>
      </c>
      <c r="C40777" t="s">
        <v>275</v>
      </c>
      <c r="D40777" s="1">
        <v>42212</v>
      </c>
      <c r="F40777">
        <v>3</v>
      </c>
      <c r="G40777">
        <v>49390</v>
      </c>
      <c r="H40777" t="s">
        <v>59</v>
      </c>
      <c r="J40777" t="s">
        <v>14</v>
      </c>
      <c r="K40777">
        <v>49</v>
      </c>
      <c r="L40777" t="s">
        <v>15</v>
      </c>
    </row>
    <row r="40778" spans="1:12">
      <c r="A40778" t="e">
        <f ca="1">E00251430390021</f>
        <v>#NAME?</v>
      </c>
      <c r="B40778">
        <v>458</v>
      </c>
      <c r="C40778" t="s">
        <v>275</v>
      </c>
      <c r="D40778" s="1">
        <v>42373</v>
      </c>
      <c r="F40778">
        <v>2</v>
      </c>
      <c r="G40778">
        <v>72632</v>
      </c>
      <c r="H40778" t="s">
        <v>107</v>
      </c>
      <c r="J40778" t="s">
        <v>14</v>
      </c>
      <c r="K40778">
        <v>50</v>
      </c>
      <c r="L40778" t="s">
        <v>15</v>
      </c>
    </row>
    <row r="40779" spans="1:12">
      <c r="A40779" t="e">
        <f ca="1">E00251430390021</f>
        <v>#NAME?</v>
      </c>
      <c r="B40779">
        <v>458</v>
      </c>
      <c r="C40779" t="s">
        <v>275</v>
      </c>
      <c r="D40779" s="1">
        <v>42450</v>
      </c>
      <c r="F40779">
        <v>3</v>
      </c>
      <c r="G40779">
        <v>49390</v>
      </c>
      <c r="H40779" t="s">
        <v>59</v>
      </c>
      <c r="J40779" t="s">
        <v>14</v>
      </c>
      <c r="K40779">
        <v>50</v>
      </c>
      <c r="L40779" t="s">
        <v>15</v>
      </c>
    </row>
    <row r="40780" spans="1:12">
      <c r="A40780" t="e">
        <f ca="1">E00251531311821</f>
        <v>#NAME?</v>
      </c>
      <c r="B40780">
        <v>1128</v>
      </c>
      <c r="C40780" t="s">
        <v>424</v>
      </c>
      <c r="D40780" s="1">
        <v>42915</v>
      </c>
      <c r="F40780">
        <v>3</v>
      </c>
      <c r="G40780">
        <v>27802</v>
      </c>
      <c r="H40780" t="s">
        <v>83</v>
      </c>
      <c r="J40780" t="s">
        <v>14</v>
      </c>
      <c r="K40780">
        <v>43</v>
      </c>
      <c r="L40780" t="s">
        <v>15</v>
      </c>
    </row>
    <row r="40781" spans="1:12">
      <c r="A40781" t="e">
        <f ca="1">E00251513752721</f>
        <v>#NAME?</v>
      </c>
      <c r="B40781">
        <v>702</v>
      </c>
      <c r="C40781" t="s">
        <v>293</v>
      </c>
      <c r="D40781" s="1">
        <v>42815</v>
      </c>
      <c r="F40781">
        <v>4</v>
      </c>
      <c r="G40781">
        <v>49390</v>
      </c>
      <c r="H40781" t="s">
        <v>59</v>
      </c>
      <c r="J40781" t="s">
        <v>14</v>
      </c>
      <c r="K40781">
        <v>57</v>
      </c>
      <c r="L40781" t="s">
        <v>15</v>
      </c>
    </row>
    <row r="40782" spans="1:12">
      <c r="A40782" t="e">
        <f ca="1">E00251513752721</f>
        <v>#NAME?</v>
      </c>
      <c r="B40782">
        <v>702</v>
      </c>
      <c r="C40782" t="s">
        <v>293</v>
      </c>
      <c r="D40782" s="1">
        <v>42887</v>
      </c>
      <c r="F40782">
        <v>5</v>
      </c>
      <c r="G40782">
        <v>4549</v>
      </c>
      <c r="H40782" t="s">
        <v>69</v>
      </c>
      <c r="J40782" t="s">
        <v>14</v>
      </c>
      <c r="K40782">
        <v>57</v>
      </c>
      <c r="L40782" t="s">
        <v>15</v>
      </c>
    </row>
    <row r="40783" spans="1:12">
      <c r="A40783" t="e">
        <f ca="1">E00251513752721</f>
        <v>#NAME?</v>
      </c>
      <c r="B40783">
        <v>702</v>
      </c>
      <c r="C40783" t="s">
        <v>293</v>
      </c>
      <c r="D40783" s="1">
        <v>42891</v>
      </c>
      <c r="F40783">
        <v>6</v>
      </c>
      <c r="G40783">
        <v>71536</v>
      </c>
      <c r="H40783" t="s">
        <v>70</v>
      </c>
      <c r="J40783" t="s">
        <v>14</v>
      </c>
      <c r="K40783">
        <v>57</v>
      </c>
      <c r="L40783" t="s">
        <v>15</v>
      </c>
    </row>
    <row r="40784" spans="1:12">
      <c r="A40784" t="e">
        <f ca="1">E00251430390021</f>
        <v>#NAME?</v>
      </c>
      <c r="B40784">
        <v>458</v>
      </c>
      <c r="C40784" t="s">
        <v>275</v>
      </c>
      <c r="D40784" s="1">
        <v>42584</v>
      </c>
      <c r="F40784">
        <v>2</v>
      </c>
      <c r="G40784">
        <v>49390</v>
      </c>
      <c r="H40784" t="s">
        <v>59</v>
      </c>
      <c r="J40784" t="s">
        <v>14</v>
      </c>
      <c r="K40784">
        <v>50</v>
      </c>
      <c r="L40784" t="s">
        <v>15</v>
      </c>
    </row>
    <row r="40785" spans="1:12">
      <c r="A40785" t="e">
        <f ca="1">E00251430390021</f>
        <v>#NAME?</v>
      </c>
      <c r="B40785">
        <v>458</v>
      </c>
      <c r="C40785" t="s">
        <v>275</v>
      </c>
      <c r="D40785" s="1">
        <v>43048</v>
      </c>
      <c r="F40785">
        <v>2</v>
      </c>
      <c r="G40785">
        <v>49390</v>
      </c>
      <c r="H40785" t="s">
        <v>59</v>
      </c>
      <c r="J40785" t="s">
        <v>14</v>
      </c>
      <c r="K40785">
        <v>52</v>
      </c>
      <c r="L40785" t="s">
        <v>15</v>
      </c>
    </row>
    <row r="40786" spans="1:12">
      <c r="A40786" t="e">
        <f ca="1">E00251617646621</f>
        <v>#NAME?</v>
      </c>
      <c r="B40786">
        <v>203</v>
      </c>
      <c r="C40786" t="s">
        <v>908</v>
      </c>
      <c r="D40786" s="1">
        <v>42107</v>
      </c>
      <c r="F40786">
        <v>2</v>
      </c>
      <c r="G40786">
        <v>1739</v>
      </c>
      <c r="H40786" t="s">
        <v>110</v>
      </c>
      <c r="J40786" t="s">
        <v>14</v>
      </c>
      <c r="K40786">
        <v>53</v>
      </c>
      <c r="L40786" t="s">
        <v>15</v>
      </c>
    </row>
    <row r="40787" spans="1:12">
      <c r="A40787" t="e">
        <f ca="1">E00251430334821</f>
        <v>#NAME?</v>
      </c>
      <c r="B40787">
        <v>479</v>
      </c>
      <c r="C40787" t="s">
        <v>164</v>
      </c>
      <c r="D40787" s="1">
        <v>42914</v>
      </c>
      <c r="F40787">
        <v>3</v>
      </c>
      <c r="G40787">
        <v>2749</v>
      </c>
      <c r="H40787" t="s">
        <v>147</v>
      </c>
      <c r="J40787" t="s">
        <v>14</v>
      </c>
      <c r="K40787">
        <v>51</v>
      </c>
      <c r="L40787" t="s">
        <v>15</v>
      </c>
    </row>
    <row r="40788" spans="1:12">
      <c r="A40788" t="e">
        <f ca="1">E00251619053021</f>
        <v>#NAME?</v>
      </c>
      <c r="B40788">
        <v>109</v>
      </c>
      <c r="C40788" t="s">
        <v>480</v>
      </c>
      <c r="D40788" s="1">
        <v>42824</v>
      </c>
      <c r="F40788">
        <v>3</v>
      </c>
      <c r="G40788">
        <v>27800</v>
      </c>
      <c r="H40788" t="s">
        <v>145</v>
      </c>
      <c r="J40788" t="s">
        <v>14</v>
      </c>
      <c r="K40788">
        <v>66</v>
      </c>
      <c r="L40788" t="s">
        <v>15</v>
      </c>
    </row>
    <row r="40789" spans="1:12">
      <c r="A40789" t="e">
        <f ca="1">E00251528767421</f>
        <v>#NAME?</v>
      </c>
      <c r="B40789">
        <v>296</v>
      </c>
      <c r="C40789" t="s">
        <v>119</v>
      </c>
      <c r="D40789" s="1">
        <v>41757</v>
      </c>
      <c r="F40789">
        <v>4</v>
      </c>
      <c r="G40789">
        <v>4019</v>
      </c>
      <c r="H40789" t="s">
        <v>26</v>
      </c>
      <c r="J40789" t="s">
        <v>14</v>
      </c>
      <c r="K40789">
        <v>53</v>
      </c>
      <c r="L40789" t="s">
        <v>15</v>
      </c>
    </row>
    <row r="40790" spans="1:12">
      <c r="A40790" t="e">
        <f ca="1">E00251512331321</f>
        <v>#NAME?</v>
      </c>
      <c r="B40790">
        <v>66</v>
      </c>
      <c r="C40790" t="s">
        <v>134</v>
      </c>
      <c r="D40790" s="1">
        <v>42677</v>
      </c>
      <c r="F40790">
        <v>3</v>
      </c>
      <c r="G40790">
        <v>71940</v>
      </c>
      <c r="H40790" t="s">
        <v>135</v>
      </c>
      <c r="J40790" t="s">
        <v>14</v>
      </c>
      <c r="K40790">
        <v>57</v>
      </c>
      <c r="L40790" t="s">
        <v>15</v>
      </c>
    </row>
    <row r="40791" spans="1:12">
      <c r="A40791" t="e">
        <f ca="1">E00251512331321</f>
        <v>#NAME?</v>
      </c>
      <c r="B40791">
        <v>66</v>
      </c>
      <c r="C40791" t="s">
        <v>134</v>
      </c>
      <c r="D40791" s="1">
        <v>42717</v>
      </c>
      <c r="F40791">
        <v>2</v>
      </c>
      <c r="G40791">
        <v>71940</v>
      </c>
      <c r="H40791" t="s">
        <v>135</v>
      </c>
      <c r="J40791" t="s">
        <v>14</v>
      </c>
      <c r="K40791">
        <v>57</v>
      </c>
      <c r="L40791" t="s">
        <v>15</v>
      </c>
    </row>
    <row r="40792" spans="1:12">
      <c r="A40792" t="e">
        <f ca="1">E00251531961821</f>
        <v>#NAME?</v>
      </c>
      <c r="B40792">
        <v>498</v>
      </c>
      <c r="C40792" t="s">
        <v>591</v>
      </c>
      <c r="D40792" s="1">
        <v>41291</v>
      </c>
      <c r="F40792">
        <v>2</v>
      </c>
      <c r="G40792">
        <v>4019</v>
      </c>
      <c r="H40792" t="s">
        <v>26</v>
      </c>
      <c r="J40792" t="s">
        <v>14</v>
      </c>
      <c r="K40792">
        <v>58</v>
      </c>
      <c r="L40792" t="s">
        <v>15</v>
      </c>
    </row>
    <row r="40793" spans="1:12">
      <c r="A40793" t="e">
        <f ca="1">E00251531961821</f>
        <v>#NAME?</v>
      </c>
      <c r="B40793">
        <v>498</v>
      </c>
      <c r="C40793" t="s">
        <v>591</v>
      </c>
      <c r="D40793" s="1">
        <v>42495</v>
      </c>
      <c r="F40793">
        <v>2</v>
      </c>
      <c r="G40793">
        <v>4019</v>
      </c>
      <c r="H40793" t="s">
        <v>26</v>
      </c>
      <c r="J40793" t="s">
        <v>14</v>
      </c>
      <c r="K40793">
        <v>61</v>
      </c>
      <c r="L40793" t="s">
        <v>15</v>
      </c>
    </row>
    <row r="40794" spans="1:12">
      <c r="A40794" t="e">
        <f ca="1">E00251531961821</f>
        <v>#NAME?</v>
      </c>
      <c r="B40794">
        <v>498</v>
      </c>
      <c r="C40794" t="s">
        <v>591</v>
      </c>
      <c r="D40794" s="1">
        <v>42585</v>
      </c>
      <c r="F40794">
        <v>2</v>
      </c>
      <c r="G40794">
        <v>51919</v>
      </c>
      <c r="H40794" t="s">
        <v>166</v>
      </c>
      <c r="J40794" t="s">
        <v>14</v>
      </c>
      <c r="K40794">
        <v>61</v>
      </c>
      <c r="L40794" t="s">
        <v>15</v>
      </c>
    </row>
    <row r="40795" spans="1:12">
      <c r="A40795" t="e">
        <f ca="1">E00251531961821</f>
        <v>#NAME?</v>
      </c>
      <c r="B40795">
        <v>498</v>
      </c>
      <c r="C40795" t="s">
        <v>591</v>
      </c>
      <c r="D40795" s="1">
        <v>42954</v>
      </c>
      <c r="F40795">
        <v>2</v>
      </c>
      <c r="G40795">
        <v>78097</v>
      </c>
      <c r="H40795" t="s">
        <v>1152</v>
      </c>
      <c r="J40795" t="s">
        <v>14</v>
      </c>
      <c r="K40795">
        <v>62</v>
      </c>
      <c r="L40795" t="s">
        <v>22</v>
      </c>
    </row>
    <row r="40796" spans="1:12">
      <c r="A40796" t="e">
        <f ca="1">E00251439068821</f>
        <v>#NAME?</v>
      </c>
      <c r="B40796">
        <v>701</v>
      </c>
      <c r="C40796" t="s">
        <v>72</v>
      </c>
      <c r="D40796" s="1">
        <v>41036</v>
      </c>
      <c r="F40796">
        <v>2</v>
      </c>
      <c r="G40796">
        <v>3004</v>
      </c>
      <c r="H40796" t="s">
        <v>104</v>
      </c>
      <c r="J40796" t="s">
        <v>14</v>
      </c>
      <c r="K40796">
        <v>49</v>
      </c>
      <c r="L40796" t="s">
        <v>15</v>
      </c>
    </row>
    <row r="40797" spans="1:12">
      <c r="A40797" t="e">
        <f ca="1">E00251514152121</f>
        <v>#NAME?</v>
      </c>
      <c r="B40797">
        <v>702</v>
      </c>
      <c r="C40797" t="s">
        <v>293</v>
      </c>
      <c r="D40797" s="1">
        <v>42552</v>
      </c>
      <c r="F40797">
        <v>3</v>
      </c>
      <c r="G40797">
        <v>2119</v>
      </c>
      <c r="H40797" t="s">
        <v>82</v>
      </c>
      <c r="J40797" t="s">
        <v>14</v>
      </c>
      <c r="K40797">
        <v>59</v>
      </c>
      <c r="L40797" t="s">
        <v>15</v>
      </c>
    </row>
    <row r="40798" spans="1:12">
      <c r="A40798" t="e">
        <f ca="1">E00251514152121</f>
        <v>#NAME?</v>
      </c>
      <c r="B40798">
        <v>703</v>
      </c>
      <c r="C40798" t="s">
        <v>305</v>
      </c>
      <c r="D40798" s="1">
        <v>41037</v>
      </c>
      <c r="F40798">
        <v>3</v>
      </c>
      <c r="G40798">
        <v>3699</v>
      </c>
      <c r="H40798" t="s">
        <v>149</v>
      </c>
      <c r="J40798" t="s">
        <v>14</v>
      </c>
      <c r="K40798">
        <v>55</v>
      </c>
      <c r="L40798" t="s">
        <v>15</v>
      </c>
    </row>
    <row r="40799" spans="1:12">
      <c r="A40799" t="e">
        <f ca="1">E00251514152121</f>
        <v>#NAME?</v>
      </c>
      <c r="B40799">
        <v>703</v>
      </c>
      <c r="C40799" t="s">
        <v>305</v>
      </c>
      <c r="D40799" s="1">
        <v>41037</v>
      </c>
      <c r="F40799">
        <v>5</v>
      </c>
      <c r="G40799">
        <v>4549</v>
      </c>
      <c r="H40799" t="s">
        <v>69</v>
      </c>
      <c r="J40799" t="s">
        <v>14</v>
      </c>
      <c r="K40799">
        <v>55</v>
      </c>
      <c r="L40799" t="s">
        <v>15</v>
      </c>
    </row>
    <row r="40800" spans="1:12">
      <c r="A40800" t="e">
        <f ca="1">E00251514152121</f>
        <v>#NAME?</v>
      </c>
      <c r="B40800">
        <v>703</v>
      </c>
      <c r="C40800" t="s">
        <v>305</v>
      </c>
      <c r="D40800" s="1">
        <v>42474</v>
      </c>
      <c r="F40800">
        <v>3</v>
      </c>
      <c r="G40800">
        <v>2724</v>
      </c>
      <c r="H40800" t="s">
        <v>73</v>
      </c>
      <c r="J40800" t="s">
        <v>14</v>
      </c>
      <c r="K40800">
        <v>59</v>
      </c>
      <c r="L40800" t="s">
        <v>15</v>
      </c>
    </row>
    <row r="40801" spans="1:12">
      <c r="A40801" t="e">
        <f ca="1">E00251514152121</f>
        <v>#NAME?</v>
      </c>
      <c r="B40801">
        <v>703</v>
      </c>
      <c r="C40801" t="s">
        <v>305</v>
      </c>
      <c r="D40801" s="1">
        <v>42619</v>
      </c>
      <c r="F40801">
        <v>1</v>
      </c>
      <c r="G40801">
        <v>37203</v>
      </c>
      <c r="H40801" t="s">
        <v>1201</v>
      </c>
      <c r="J40801" t="s">
        <v>14</v>
      </c>
      <c r="K40801">
        <v>59</v>
      </c>
      <c r="L40801" t="s">
        <v>15</v>
      </c>
    </row>
    <row r="40802" spans="1:12">
      <c r="A40802" t="e">
        <f ca="1">E00251619053021</f>
        <v>#NAME?</v>
      </c>
      <c r="B40802">
        <v>109</v>
      </c>
      <c r="C40802" t="s">
        <v>480</v>
      </c>
      <c r="D40802" s="1">
        <v>42439</v>
      </c>
      <c r="F40802">
        <v>1</v>
      </c>
      <c r="G40802">
        <v>71596</v>
      </c>
      <c r="H40802" t="s">
        <v>505</v>
      </c>
      <c r="J40802" t="s">
        <v>14</v>
      </c>
      <c r="K40802">
        <v>65</v>
      </c>
      <c r="L40802" t="s">
        <v>15</v>
      </c>
    </row>
    <row r="40803" spans="1:12">
      <c r="A40803" t="e">
        <f ca="1">E00251439068821</f>
        <v>#NAME?</v>
      </c>
      <c r="B40803">
        <v>744</v>
      </c>
      <c r="C40803" t="s">
        <v>308</v>
      </c>
      <c r="D40803" s="1">
        <v>41277</v>
      </c>
      <c r="E40803">
        <v>0</v>
      </c>
      <c r="F40803">
        <v>1</v>
      </c>
      <c r="G40803">
        <v>470</v>
      </c>
      <c r="H40803" t="s">
        <v>217</v>
      </c>
      <c r="J40803" t="s">
        <v>34</v>
      </c>
      <c r="K40803">
        <v>49</v>
      </c>
      <c r="L40803" t="s">
        <v>15</v>
      </c>
    </row>
    <row r="40804" spans="1:12">
      <c r="A40804" t="e">
        <f ca="1">E00251531311821</f>
        <v>#NAME?</v>
      </c>
      <c r="B40804">
        <v>1128</v>
      </c>
      <c r="C40804" t="s">
        <v>424</v>
      </c>
      <c r="D40804" s="1">
        <v>42033</v>
      </c>
      <c r="F40804">
        <v>1</v>
      </c>
      <c r="G40804">
        <v>4660</v>
      </c>
      <c r="H40804" t="s">
        <v>215</v>
      </c>
      <c r="J40804" t="s">
        <v>14</v>
      </c>
      <c r="K40804">
        <v>41</v>
      </c>
      <c r="L40804" t="s">
        <v>15</v>
      </c>
    </row>
    <row r="40805" spans="1:12">
      <c r="A40805" t="e">
        <f ca="1">E00251513752721</f>
        <v>#NAME?</v>
      </c>
      <c r="B40805">
        <v>702</v>
      </c>
      <c r="C40805" t="s">
        <v>293</v>
      </c>
      <c r="D40805" s="1">
        <v>41417</v>
      </c>
      <c r="F40805">
        <v>6</v>
      </c>
      <c r="G40805">
        <v>49390</v>
      </c>
      <c r="H40805" t="s">
        <v>59</v>
      </c>
      <c r="J40805" t="s">
        <v>14</v>
      </c>
      <c r="K40805">
        <v>53</v>
      </c>
      <c r="L40805" t="s">
        <v>15</v>
      </c>
    </row>
    <row r="40806" spans="1:12">
      <c r="A40806" t="e">
        <f ca="1">E00251513752721</f>
        <v>#NAME?</v>
      </c>
      <c r="B40806">
        <v>702</v>
      </c>
      <c r="C40806" t="s">
        <v>293</v>
      </c>
      <c r="D40806" s="1">
        <v>42170</v>
      </c>
      <c r="F40806">
        <v>5</v>
      </c>
      <c r="G40806">
        <v>5289</v>
      </c>
      <c r="H40806" t="s">
        <v>936</v>
      </c>
      <c r="J40806" t="s">
        <v>14</v>
      </c>
      <c r="K40806">
        <v>55</v>
      </c>
      <c r="L40806" t="s">
        <v>15</v>
      </c>
    </row>
    <row r="40807" spans="1:12">
      <c r="A40807" t="e">
        <f ca="1">E00251513752721</f>
        <v>#NAME?</v>
      </c>
      <c r="B40807">
        <v>702</v>
      </c>
      <c r="C40807" t="s">
        <v>293</v>
      </c>
      <c r="D40807" s="1">
        <v>42213</v>
      </c>
      <c r="F40807">
        <v>3</v>
      </c>
      <c r="G40807">
        <v>5289</v>
      </c>
      <c r="H40807" t="s">
        <v>936</v>
      </c>
      <c r="J40807" t="s">
        <v>14</v>
      </c>
      <c r="K40807">
        <v>55</v>
      </c>
      <c r="L40807" t="s">
        <v>15</v>
      </c>
    </row>
    <row r="40808" spans="1:12">
      <c r="A40808" t="e">
        <f ca="1">E00251514152121</f>
        <v>#NAME?</v>
      </c>
      <c r="B40808">
        <v>703</v>
      </c>
      <c r="C40808" t="s">
        <v>305</v>
      </c>
      <c r="D40808" s="1">
        <v>42689</v>
      </c>
      <c r="F40808">
        <v>2</v>
      </c>
      <c r="G40808">
        <v>7429</v>
      </c>
      <c r="H40808" t="s">
        <v>895</v>
      </c>
      <c r="J40808" t="s">
        <v>14</v>
      </c>
      <c r="K40808">
        <v>59</v>
      </c>
      <c r="L40808" t="s">
        <v>15</v>
      </c>
    </row>
    <row r="40809" spans="1:12">
      <c r="A40809" t="e">
        <f ca="1">E00251514152121</f>
        <v>#NAME?</v>
      </c>
      <c r="B40809">
        <v>703</v>
      </c>
      <c r="C40809" t="s">
        <v>305</v>
      </c>
      <c r="D40809" s="1">
        <v>42913</v>
      </c>
      <c r="F40809">
        <v>3</v>
      </c>
      <c r="G40809">
        <v>2724</v>
      </c>
      <c r="H40809" t="s">
        <v>73</v>
      </c>
      <c r="J40809" t="s">
        <v>14</v>
      </c>
      <c r="K40809">
        <v>60</v>
      </c>
      <c r="L40809" t="s">
        <v>15</v>
      </c>
    </row>
    <row r="40810" spans="1:12">
      <c r="A40810" t="e">
        <f ca="1">E00251513752721</f>
        <v>#NAME?</v>
      </c>
      <c r="B40810">
        <v>702</v>
      </c>
      <c r="C40810" t="s">
        <v>293</v>
      </c>
      <c r="D40810" s="1">
        <v>40946</v>
      </c>
      <c r="F40810">
        <v>2</v>
      </c>
      <c r="G40810">
        <v>7273</v>
      </c>
      <c r="H40810" t="s">
        <v>543</v>
      </c>
      <c r="J40810" t="s">
        <v>14</v>
      </c>
      <c r="K40810">
        <v>52</v>
      </c>
      <c r="L40810" t="s">
        <v>15</v>
      </c>
    </row>
    <row r="40811" spans="1:12">
      <c r="A40811" t="e">
        <f ca="1">E00251513752721</f>
        <v>#NAME?</v>
      </c>
      <c r="B40811">
        <v>702</v>
      </c>
      <c r="C40811" t="s">
        <v>293</v>
      </c>
      <c r="D40811" s="1">
        <v>41325</v>
      </c>
      <c r="F40811">
        <v>2</v>
      </c>
      <c r="G40811">
        <v>4019</v>
      </c>
      <c r="H40811" t="s">
        <v>26</v>
      </c>
      <c r="J40811" t="s">
        <v>14</v>
      </c>
      <c r="K40811">
        <v>53</v>
      </c>
      <c r="L40811" t="s">
        <v>15</v>
      </c>
    </row>
    <row r="40812" spans="1:12">
      <c r="A40812" t="e">
        <f ca="1">E00251619053021</f>
        <v>#NAME?</v>
      </c>
      <c r="B40812">
        <v>109</v>
      </c>
      <c r="C40812" t="s">
        <v>480</v>
      </c>
      <c r="D40812" s="1">
        <v>41283</v>
      </c>
      <c r="F40812">
        <v>1</v>
      </c>
      <c r="G40812">
        <v>4659</v>
      </c>
      <c r="H40812" t="s">
        <v>47</v>
      </c>
      <c r="J40812" t="s">
        <v>14</v>
      </c>
      <c r="K40812">
        <v>62</v>
      </c>
      <c r="L40812" t="s">
        <v>15</v>
      </c>
    </row>
    <row r="40813" spans="1:12">
      <c r="A40813" t="e">
        <f ca="1">E00251513752721</f>
        <v>#NAME?</v>
      </c>
      <c r="B40813">
        <v>702</v>
      </c>
      <c r="C40813" t="s">
        <v>293</v>
      </c>
      <c r="D40813" s="1">
        <v>42290</v>
      </c>
      <c r="F40813">
        <v>1</v>
      </c>
      <c r="G40813">
        <v>5997</v>
      </c>
      <c r="H40813" t="s">
        <v>374</v>
      </c>
      <c r="J40813" t="s">
        <v>14</v>
      </c>
      <c r="K40813">
        <v>55</v>
      </c>
      <c r="L40813" t="s">
        <v>15</v>
      </c>
    </row>
    <row r="40814" spans="1:12">
      <c r="A40814" t="e">
        <f ca="1">E00251532351021</f>
        <v>#NAME?</v>
      </c>
      <c r="B40814">
        <v>490</v>
      </c>
      <c r="C40814" t="s">
        <v>158</v>
      </c>
      <c r="D40814" s="1">
        <v>42087</v>
      </c>
      <c r="F40814">
        <v>2</v>
      </c>
      <c r="G40814">
        <v>4019</v>
      </c>
      <c r="H40814" t="s">
        <v>26</v>
      </c>
      <c r="J40814" t="s">
        <v>14</v>
      </c>
      <c r="K40814">
        <v>56</v>
      </c>
      <c r="L40814" t="s">
        <v>15</v>
      </c>
    </row>
    <row r="40815" spans="1:12">
      <c r="A40815" t="e">
        <f ca="1">E00251513752721</f>
        <v>#NAME?</v>
      </c>
      <c r="B40815">
        <v>702</v>
      </c>
      <c r="C40815" t="s">
        <v>293</v>
      </c>
      <c r="D40815" s="1">
        <v>42887</v>
      </c>
      <c r="F40815">
        <v>1</v>
      </c>
      <c r="G40815">
        <v>7877</v>
      </c>
      <c r="H40815" t="s">
        <v>642</v>
      </c>
      <c r="J40815" t="s">
        <v>14</v>
      </c>
      <c r="K40815">
        <v>57</v>
      </c>
      <c r="L40815" t="s">
        <v>22</v>
      </c>
    </row>
    <row r="40816" spans="1:12">
      <c r="A40816" t="e">
        <f ca="1">E00251513752721</f>
        <v>#NAME?</v>
      </c>
      <c r="B40816">
        <v>702</v>
      </c>
      <c r="C40816" t="s">
        <v>293</v>
      </c>
      <c r="D40816" s="1">
        <v>42920</v>
      </c>
      <c r="F40816">
        <v>4</v>
      </c>
      <c r="G40816">
        <v>27800</v>
      </c>
      <c r="H40816" t="s">
        <v>145</v>
      </c>
      <c r="J40816" t="s">
        <v>14</v>
      </c>
      <c r="K40816">
        <v>57</v>
      </c>
      <c r="L40816" t="s">
        <v>15</v>
      </c>
    </row>
    <row r="40817" spans="1:12">
      <c r="A40817" t="e">
        <f ca="1">E00251513752721</f>
        <v>#NAME?</v>
      </c>
      <c r="B40817">
        <v>702</v>
      </c>
      <c r="C40817" t="s">
        <v>293</v>
      </c>
      <c r="D40817" s="1">
        <v>42170</v>
      </c>
      <c r="F40817">
        <v>1</v>
      </c>
      <c r="G40817">
        <v>4019</v>
      </c>
      <c r="H40817" t="s">
        <v>26</v>
      </c>
      <c r="J40817" t="s">
        <v>14</v>
      </c>
      <c r="K40817">
        <v>55</v>
      </c>
      <c r="L40817" t="s">
        <v>15</v>
      </c>
    </row>
    <row r="40818" spans="1:12">
      <c r="A40818" t="e">
        <f ca="1">E00251513752721</f>
        <v>#NAME?</v>
      </c>
      <c r="B40818">
        <v>702</v>
      </c>
      <c r="C40818" t="s">
        <v>293</v>
      </c>
      <c r="D40818" s="1">
        <v>42171</v>
      </c>
      <c r="F40818">
        <v>4</v>
      </c>
      <c r="G40818">
        <v>49390</v>
      </c>
      <c r="H40818" t="s">
        <v>59</v>
      </c>
      <c r="J40818" t="s">
        <v>14</v>
      </c>
      <c r="K40818">
        <v>55</v>
      </c>
      <c r="L40818" t="s">
        <v>15</v>
      </c>
    </row>
    <row r="40819" spans="1:12">
      <c r="A40819" t="e">
        <f ca="1">E00251513752721</f>
        <v>#NAME?</v>
      </c>
      <c r="B40819">
        <v>702</v>
      </c>
      <c r="C40819" t="s">
        <v>293</v>
      </c>
      <c r="D40819" s="1">
        <v>42422</v>
      </c>
      <c r="F40819">
        <v>3</v>
      </c>
      <c r="G40819">
        <v>49390</v>
      </c>
      <c r="H40819" t="s">
        <v>59</v>
      </c>
      <c r="J40819" t="s">
        <v>14</v>
      </c>
      <c r="K40819">
        <v>56</v>
      </c>
      <c r="L40819" t="s">
        <v>15</v>
      </c>
    </row>
    <row r="40820" spans="1:12">
      <c r="A40820" t="e">
        <f ca="1">E00251716445321</f>
        <v>#NAME?</v>
      </c>
      <c r="B40820">
        <v>286</v>
      </c>
      <c r="C40820" t="s">
        <v>41</v>
      </c>
      <c r="D40820" s="1">
        <v>41687</v>
      </c>
      <c r="F40820">
        <v>1</v>
      </c>
      <c r="G40820">
        <v>4871</v>
      </c>
      <c r="H40820" t="s">
        <v>125</v>
      </c>
      <c r="J40820" t="s">
        <v>14</v>
      </c>
      <c r="K40820">
        <v>60</v>
      </c>
      <c r="L40820" t="s">
        <v>15</v>
      </c>
    </row>
    <row r="40821" spans="1:12">
      <c r="A40821" t="e">
        <f ca="1">E00251532351021</f>
        <v>#NAME?</v>
      </c>
      <c r="B40821">
        <v>490</v>
      </c>
      <c r="C40821" t="s">
        <v>158</v>
      </c>
      <c r="D40821" s="1">
        <v>42464</v>
      </c>
      <c r="F40821">
        <v>2</v>
      </c>
      <c r="G40821">
        <v>72632</v>
      </c>
      <c r="H40821" t="s">
        <v>107</v>
      </c>
      <c r="J40821" t="s">
        <v>14</v>
      </c>
      <c r="K40821">
        <v>57</v>
      </c>
      <c r="L40821" t="s">
        <v>15</v>
      </c>
    </row>
    <row r="40822" spans="1:12">
      <c r="A40822" t="e">
        <f ca="1">E00251513752721</f>
        <v>#NAME?</v>
      </c>
      <c r="B40822">
        <v>702</v>
      </c>
      <c r="C40822" t="s">
        <v>293</v>
      </c>
      <c r="D40822" s="1">
        <v>40946</v>
      </c>
      <c r="F40822">
        <v>3</v>
      </c>
      <c r="G40822">
        <v>71536</v>
      </c>
      <c r="H40822" t="s">
        <v>70</v>
      </c>
      <c r="J40822" t="s">
        <v>14</v>
      </c>
      <c r="K40822">
        <v>52</v>
      </c>
      <c r="L40822" t="s">
        <v>15</v>
      </c>
    </row>
    <row r="40823" spans="1:12">
      <c r="A40823" t="e">
        <f ca="1">E00251532302721</f>
        <v>#NAME?</v>
      </c>
      <c r="B40823">
        <v>451</v>
      </c>
      <c r="C40823" t="s">
        <v>102</v>
      </c>
      <c r="D40823" s="1">
        <v>41943</v>
      </c>
      <c r="F40823">
        <v>1</v>
      </c>
      <c r="G40823">
        <v>78650</v>
      </c>
      <c r="H40823" t="s">
        <v>414</v>
      </c>
      <c r="J40823" t="s">
        <v>14</v>
      </c>
      <c r="K40823">
        <v>52</v>
      </c>
      <c r="L40823" t="s">
        <v>22</v>
      </c>
    </row>
    <row r="40824" spans="1:12">
      <c r="A40824" t="e">
        <f ca="1">E00251529585321</f>
        <v>#NAME?</v>
      </c>
      <c r="B40824">
        <v>192</v>
      </c>
      <c r="C40824" t="s">
        <v>321</v>
      </c>
      <c r="D40824" s="1">
        <v>41834</v>
      </c>
      <c r="F40824">
        <v>2</v>
      </c>
      <c r="G40824">
        <v>7295</v>
      </c>
      <c r="H40824" t="s">
        <v>76</v>
      </c>
      <c r="J40824" t="s">
        <v>14</v>
      </c>
      <c r="K40824">
        <v>49</v>
      </c>
      <c r="L40824" t="s">
        <v>15</v>
      </c>
    </row>
    <row r="40825" spans="1:12">
      <c r="A40825" t="e">
        <f ca="1">E00251513752721</f>
        <v>#NAME?</v>
      </c>
      <c r="B40825">
        <v>702</v>
      </c>
      <c r="C40825" t="s">
        <v>293</v>
      </c>
      <c r="D40825" s="1">
        <v>42816</v>
      </c>
      <c r="F40825">
        <v>3</v>
      </c>
      <c r="G40825">
        <v>49390</v>
      </c>
      <c r="H40825" t="s">
        <v>59</v>
      </c>
      <c r="J40825" t="s">
        <v>14</v>
      </c>
      <c r="K40825">
        <v>57</v>
      </c>
      <c r="L40825" t="s">
        <v>15</v>
      </c>
    </row>
    <row r="40826" spans="1:12">
      <c r="A40826" t="e">
        <f ca="1">E00251513752721</f>
        <v>#NAME?</v>
      </c>
      <c r="B40826">
        <v>702</v>
      </c>
      <c r="C40826" t="s">
        <v>293</v>
      </c>
      <c r="D40826" s="1">
        <v>42887</v>
      </c>
      <c r="F40826">
        <v>2</v>
      </c>
      <c r="G40826">
        <v>4019</v>
      </c>
      <c r="H40826" t="s">
        <v>26</v>
      </c>
      <c r="J40826" t="s">
        <v>14</v>
      </c>
      <c r="K40826">
        <v>57</v>
      </c>
      <c r="L40826" t="s">
        <v>15</v>
      </c>
    </row>
    <row r="40827" spans="1:12">
      <c r="A40827" t="e">
        <f ca="1">E00251513752721</f>
        <v>#NAME?</v>
      </c>
      <c r="B40827">
        <v>702</v>
      </c>
      <c r="C40827" t="s">
        <v>293</v>
      </c>
      <c r="D40827" s="1">
        <v>41106</v>
      </c>
      <c r="F40827">
        <v>4</v>
      </c>
      <c r="G40827">
        <v>7273</v>
      </c>
      <c r="H40827" t="s">
        <v>543</v>
      </c>
      <c r="J40827" t="s">
        <v>14</v>
      </c>
      <c r="K40827">
        <v>52</v>
      </c>
      <c r="L40827" t="s">
        <v>15</v>
      </c>
    </row>
    <row r="40828" spans="1:12">
      <c r="A40828" t="e">
        <f ca="1">E00251513752721</f>
        <v>#NAME?</v>
      </c>
      <c r="B40828">
        <v>702</v>
      </c>
      <c r="C40828" t="s">
        <v>293</v>
      </c>
      <c r="D40828" s="1">
        <v>41207</v>
      </c>
      <c r="F40828">
        <v>4</v>
      </c>
      <c r="G40828">
        <v>71536</v>
      </c>
      <c r="H40828" t="s">
        <v>70</v>
      </c>
      <c r="J40828" t="s">
        <v>14</v>
      </c>
      <c r="K40828">
        <v>52</v>
      </c>
      <c r="L40828" t="s">
        <v>15</v>
      </c>
    </row>
    <row r="40829" spans="1:12">
      <c r="A40829" t="e">
        <f ca="1">E00251513752721</f>
        <v>#NAME?</v>
      </c>
      <c r="B40829">
        <v>702</v>
      </c>
      <c r="C40829" t="s">
        <v>293</v>
      </c>
      <c r="D40829" s="1">
        <v>42496</v>
      </c>
      <c r="F40829">
        <v>4</v>
      </c>
      <c r="G40829">
        <v>27800</v>
      </c>
      <c r="H40829" t="s">
        <v>145</v>
      </c>
      <c r="J40829" t="s">
        <v>14</v>
      </c>
      <c r="K40829">
        <v>56</v>
      </c>
      <c r="L40829" t="s">
        <v>15</v>
      </c>
    </row>
    <row r="40830" spans="1:12">
      <c r="A40830" t="e">
        <f ca="1">E00251432196721</f>
        <v>#NAME?</v>
      </c>
      <c r="B40830">
        <v>449</v>
      </c>
      <c r="C40830" t="s">
        <v>124</v>
      </c>
      <c r="D40830" s="1">
        <v>40974</v>
      </c>
      <c r="F40830">
        <v>1</v>
      </c>
      <c r="G40830">
        <v>34690</v>
      </c>
      <c r="H40830" t="s">
        <v>118</v>
      </c>
      <c r="J40830" t="s">
        <v>14</v>
      </c>
      <c r="K40830">
        <v>43</v>
      </c>
      <c r="L40830" t="s">
        <v>15</v>
      </c>
    </row>
    <row r="40831" spans="1:12">
      <c r="A40831" t="e">
        <f ca="1">E00251432196721</f>
        <v>#NAME?</v>
      </c>
      <c r="B40831">
        <v>449</v>
      </c>
      <c r="C40831" t="s">
        <v>124</v>
      </c>
      <c r="D40831" s="1">
        <v>42038</v>
      </c>
      <c r="F40831">
        <v>1</v>
      </c>
      <c r="G40831">
        <v>5589</v>
      </c>
      <c r="H40831" t="s">
        <v>152</v>
      </c>
      <c r="J40831" t="s">
        <v>14</v>
      </c>
      <c r="K40831">
        <v>46</v>
      </c>
      <c r="L40831" t="s">
        <v>15</v>
      </c>
    </row>
    <row r="40832" spans="1:12">
      <c r="A40832" t="e">
        <f ca="1">E00251432196721</f>
        <v>#NAME?</v>
      </c>
      <c r="B40832">
        <v>449</v>
      </c>
      <c r="C40832" t="s">
        <v>124</v>
      </c>
      <c r="D40832" s="1">
        <v>42830</v>
      </c>
      <c r="F40832">
        <v>2</v>
      </c>
      <c r="G40832">
        <v>52809</v>
      </c>
      <c r="H40832" t="s">
        <v>157</v>
      </c>
      <c r="J40832" t="s">
        <v>14</v>
      </c>
      <c r="K40832">
        <v>48</v>
      </c>
      <c r="L40832" t="s">
        <v>15</v>
      </c>
    </row>
    <row r="40833" spans="1:12">
      <c r="A40833" t="e">
        <f ca="1">E00251533616021</f>
        <v>#NAME?</v>
      </c>
      <c r="B40833">
        <v>104</v>
      </c>
      <c r="C40833" t="s">
        <v>88</v>
      </c>
      <c r="D40833" s="1">
        <v>42779</v>
      </c>
      <c r="F40833">
        <v>1</v>
      </c>
      <c r="G40833">
        <v>49390</v>
      </c>
      <c r="H40833" t="s">
        <v>59</v>
      </c>
      <c r="J40833" t="s">
        <v>14</v>
      </c>
      <c r="K40833">
        <v>46</v>
      </c>
      <c r="L40833" t="s">
        <v>15</v>
      </c>
    </row>
    <row r="40834" spans="1:12">
      <c r="A40834" t="e">
        <f ca="1">E00251518518221</f>
        <v>#NAME?</v>
      </c>
      <c r="B40834">
        <v>295</v>
      </c>
      <c r="C40834" t="s">
        <v>435</v>
      </c>
      <c r="D40834" s="1">
        <v>42916</v>
      </c>
      <c r="F40834">
        <v>1</v>
      </c>
      <c r="G40834">
        <v>78900</v>
      </c>
      <c r="H40834" t="s">
        <v>79</v>
      </c>
      <c r="J40834" t="s">
        <v>14</v>
      </c>
      <c r="K40834">
        <v>54</v>
      </c>
      <c r="L40834" t="s">
        <v>22</v>
      </c>
    </row>
    <row r="40835" spans="1:12">
      <c r="A40835" t="e">
        <f ca="1">E00251532508321</f>
        <v>#NAME?</v>
      </c>
      <c r="B40835">
        <v>438</v>
      </c>
      <c r="C40835" t="s">
        <v>474</v>
      </c>
      <c r="D40835" s="1">
        <v>41732</v>
      </c>
      <c r="F40835">
        <v>1</v>
      </c>
      <c r="G40835">
        <v>462</v>
      </c>
      <c r="H40835" t="s">
        <v>288</v>
      </c>
      <c r="J40835" t="s">
        <v>14</v>
      </c>
      <c r="K40835">
        <v>53</v>
      </c>
      <c r="L40835" t="s">
        <v>15</v>
      </c>
    </row>
    <row r="40836" spans="1:12">
      <c r="A40836" t="e">
        <f ca="1">E00251429170621</f>
        <v>#NAME?</v>
      </c>
      <c r="B40836">
        <v>296</v>
      </c>
      <c r="C40836" t="s">
        <v>119</v>
      </c>
      <c r="D40836" s="1">
        <v>42786</v>
      </c>
      <c r="F40836">
        <v>1</v>
      </c>
      <c r="G40836">
        <v>7295</v>
      </c>
      <c r="H40836" t="s">
        <v>76</v>
      </c>
      <c r="J40836" t="s">
        <v>14</v>
      </c>
      <c r="K40836">
        <v>53</v>
      </c>
      <c r="L40836" t="s">
        <v>15</v>
      </c>
    </row>
    <row r="40837" spans="1:12">
      <c r="A40837" t="e">
        <f ca="1">E00251532489321</f>
        <v>#NAME?</v>
      </c>
      <c r="B40837">
        <v>336</v>
      </c>
      <c r="C40837" t="s">
        <v>901</v>
      </c>
      <c r="D40837" s="1">
        <v>42032</v>
      </c>
      <c r="F40837">
        <v>1</v>
      </c>
      <c r="G40837">
        <v>7999</v>
      </c>
      <c r="H40837" t="s">
        <v>80</v>
      </c>
      <c r="J40837" t="s">
        <v>14</v>
      </c>
      <c r="K40837">
        <v>40</v>
      </c>
      <c r="L40837" t="s">
        <v>15</v>
      </c>
    </row>
    <row r="40838" spans="1:12">
      <c r="A40838" t="e">
        <f ca="1">E00251617646621</f>
        <v>#NAME?</v>
      </c>
      <c r="B40838">
        <v>203</v>
      </c>
      <c r="C40838" t="s">
        <v>908</v>
      </c>
      <c r="D40838" s="1">
        <v>42139</v>
      </c>
      <c r="F40838">
        <v>2</v>
      </c>
      <c r="G40838">
        <v>1739</v>
      </c>
      <c r="H40838" t="s">
        <v>110</v>
      </c>
      <c r="J40838" t="s">
        <v>14</v>
      </c>
      <c r="K40838">
        <v>53</v>
      </c>
      <c r="L40838" t="s">
        <v>15</v>
      </c>
    </row>
    <row r="40839" spans="1:12">
      <c r="A40839" t="e">
        <f ca="1">E00251439824521</f>
        <v>#NAME?</v>
      </c>
      <c r="B40839">
        <v>489</v>
      </c>
      <c r="C40839" t="s">
        <v>100</v>
      </c>
      <c r="D40839" s="1">
        <v>42629</v>
      </c>
      <c r="F40839">
        <v>1</v>
      </c>
      <c r="G40839">
        <v>7175</v>
      </c>
      <c r="H40839" t="s">
        <v>689</v>
      </c>
      <c r="J40839" t="s">
        <v>14</v>
      </c>
      <c r="K40839">
        <v>55</v>
      </c>
      <c r="L40839" t="s">
        <v>15</v>
      </c>
    </row>
    <row r="40840" spans="1:12">
      <c r="A40840" t="e">
        <f ca="1">E00251531497221</f>
        <v>#NAME?</v>
      </c>
      <c r="B40840">
        <v>729</v>
      </c>
      <c r="C40840" t="s">
        <v>68</v>
      </c>
      <c r="D40840" s="1">
        <v>42757</v>
      </c>
      <c r="E40840">
        <v>3</v>
      </c>
      <c r="F40840">
        <v>4</v>
      </c>
      <c r="G40840">
        <v>4019</v>
      </c>
      <c r="H40840" t="s">
        <v>26</v>
      </c>
      <c r="J40840" t="s">
        <v>34</v>
      </c>
      <c r="K40840">
        <v>65</v>
      </c>
      <c r="L40840" t="s">
        <v>15</v>
      </c>
    </row>
    <row r="40841" spans="1:12">
      <c r="A40841" t="e">
        <f ca="1">E00251432383521</f>
        <v>#NAME?</v>
      </c>
      <c r="B40841">
        <v>6046</v>
      </c>
      <c r="C40841" t="s">
        <v>98</v>
      </c>
      <c r="D40841" s="1">
        <v>42576</v>
      </c>
      <c r="F40841">
        <v>1</v>
      </c>
      <c r="G40841">
        <v>71941</v>
      </c>
      <c r="H40841" t="s">
        <v>679</v>
      </c>
      <c r="I40841" t="s">
        <v>56</v>
      </c>
      <c r="J40841" t="s">
        <v>57</v>
      </c>
      <c r="K40841">
        <v>50</v>
      </c>
      <c r="L40841" t="s">
        <v>15</v>
      </c>
    </row>
    <row r="40842" spans="1:12">
      <c r="A40842" t="e">
        <f ca="1">E00251528913621</f>
        <v>#NAME?</v>
      </c>
      <c r="B40842">
        <v>293</v>
      </c>
      <c r="C40842" t="s">
        <v>25</v>
      </c>
      <c r="D40842" s="1">
        <v>41773</v>
      </c>
      <c r="F40842">
        <v>2</v>
      </c>
      <c r="G40842">
        <v>30750</v>
      </c>
      <c r="H40842" t="s">
        <v>1073</v>
      </c>
      <c r="J40842" t="s">
        <v>14</v>
      </c>
      <c r="K40842">
        <v>41</v>
      </c>
      <c r="L40842" t="s">
        <v>15</v>
      </c>
    </row>
    <row r="40843" spans="1:12">
      <c r="A40843" t="e">
        <f ca="1">E00251528913621</f>
        <v>#NAME?</v>
      </c>
      <c r="B40843">
        <v>293</v>
      </c>
      <c r="C40843" t="s">
        <v>25</v>
      </c>
      <c r="D40843" s="1">
        <v>42704</v>
      </c>
      <c r="F40843">
        <v>1</v>
      </c>
      <c r="G40843">
        <v>4019</v>
      </c>
      <c r="H40843" t="s">
        <v>26</v>
      </c>
      <c r="J40843" t="s">
        <v>14</v>
      </c>
      <c r="K40843">
        <v>43</v>
      </c>
      <c r="L40843" t="s">
        <v>15</v>
      </c>
    </row>
    <row r="40844" spans="1:12">
      <c r="A40844" t="e">
        <f ca="1">E00251531497221</f>
        <v>#NAME?</v>
      </c>
      <c r="B40844">
        <v>1786</v>
      </c>
      <c r="C40844" t="s">
        <v>37</v>
      </c>
      <c r="D40844" s="1">
        <v>42734</v>
      </c>
      <c r="F40844">
        <v>3</v>
      </c>
      <c r="G40844">
        <v>4019</v>
      </c>
      <c r="H40844" t="s">
        <v>26</v>
      </c>
      <c r="J40844" t="s">
        <v>14</v>
      </c>
      <c r="K40844">
        <v>65</v>
      </c>
      <c r="L40844" t="s">
        <v>15</v>
      </c>
    </row>
    <row r="40845" spans="1:12">
      <c r="A40845" t="e">
        <f ca="1">E00251537609421</f>
        <v>#NAME?</v>
      </c>
      <c r="B40845">
        <v>160</v>
      </c>
      <c r="C40845" t="s">
        <v>278</v>
      </c>
      <c r="D40845" s="1">
        <v>41113</v>
      </c>
      <c r="F40845">
        <v>1</v>
      </c>
      <c r="G40845">
        <v>3051</v>
      </c>
      <c r="H40845" t="s">
        <v>13</v>
      </c>
      <c r="J40845" t="s">
        <v>14</v>
      </c>
      <c r="K40845">
        <v>39</v>
      </c>
      <c r="L40845" t="s">
        <v>15</v>
      </c>
    </row>
    <row r="40846" spans="1:12">
      <c r="A40846" t="e">
        <f ca="1">E00251531826221</f>
        <v>#NAME?</v>
      </c>
      <c r="B40846">
        <v>1786</v>
      </c>
      <c r="C40846" t="s">
        <v>37</v>
      </c>
      <c r="D40846" s="1">
        <v>42636</v>
      </c>
      <c r="F40846">
        <v>1</v>
      </c>
      <c r="G40846">
        <v>61172</v>
      </c>
      <c r="H40846" t="s">
        <v>48</v>
      </c>
      <c r="J40846" t="s">
        <v>14</v>
      </c>
      <c r="K40846">
        <v>42</v>
      </c>
      <c r="L40846" t="s">
        <v>15</v>
      </c>
    </row>
    <row r="40847" spans="1:12">
      <c r="A40847" t="e">
        <f ca="1">E00251510213921</f>
        <v>#NAME?</v>
      </c>
      <c r="B40847">
        <v>165</v>
      </c>
      <c r="C40847" t="s">
        <v>461</v>
      </c>
      <c r="D40847" s="1">
        <v>41611</v>
      </c>
      <c r="F40847">
        <v>1</v>
      </c>
      <c r="G40847">
        <v>4019</v>
      </c>
      <c r="H40847" t="s">
        <v>26</v>
      </c>
      <c r="J40847" t="s">
        <v>14</v>
      </c>
      <c r="K40847">
        <v>54</v>
      </c>
      <c r="L40847" t="s">
        <v>15</v>
      </c>
    </row>
    <row r="40848" spans="1:12">
      <c r="A40848" t="e">
        <f ca="1">E00251510213921</f>
        <v>#NAME?</v>
      </c>
      <c r="B40848">
        <v>165</v>
      </c>
      <c r="C40848" t="s">
        <v>461</v>
      </c>
      <c r="D40848" s="1">
        <v>42317</v>
      </c>
      <c r="F40848">
        <v>1</v>
      </c>
      <c r="G40848">
        <v>61171</v>
      </c>
      <c r="H40848" t="s">
        <v>513</v>
      </c>
      <c r="J40848" t="s">
        <v>14</v>
      </c>
      <c r="K40848">
        <v>56</v>
      </c>
      <c r="L40848" t="s">
        <v>15</v>
      </c>
    </row>
    <row r="40849" spans="1:12">
      <c r="A40849" t="e">
        <f ca="1">E00251510213921</f>
        <v>#NAME?</v>
      </c>
      <c r="B40849">
        <v>165</v>
      </c>
      <c r="C40849" t="s">
        <v>461</v>
      </c>
      <c r="D40849" s="1">
        <v>42317</v>
      </c>
      <c r="F40849">
        <v>4</v>
      </c>
      <c r="G40849">
        <v>4019</v>
      </c>
      <c r="H40849" t="s">
        <v>26</v>
      </c>
      <c r="J40849" t="s">
        <v>14</v>
      </c>
      <c r="K40849">
        <v>56</v>
      </c>
      <c r="L40849" t="s">
        <v>15</v>
      </c>
    </row>
    <row r="40850" spans="1:12">
      <c r="A40850" t="e">
        <f ca="1">E00251510213921</f>
        <v>#NAME?</v>
      </c>
      <c r="B40850">
        <v>165</v>
      </c>
      <c r="C40850" t="s">
        <v>461</v>
      </c>
      <c r="D40850" s="1">
        <v>42788</v>
      </c>
      <c r="F40850">
        <v>1</v>
      </c>
      <c r="G40850">
        <v>8058</v>
      </c>
      <c r="H40850" t="s">
        <v>469</v>
      </c>
      <c r="J40850" t="s">
        <v>14</v>
      </c>
      <c r="K40850">
        <v>57</v>
      </c>
      <c r="L40850" t="s">
        <v>15</v>
      </c>
    </row>
    <row r="40851" spans="1:12">
      <c r="A40851" t="e">
        <f ca="1">E00251510213921</f>
        <v>#NAME?</v>
      </c>
      <c r="B40851">
        <v>165</v>
      </c>
      <c r="C40851" t="s">
        <v>461</v>
      </c>
      <c r="D40851" s="1">
        <v>42830</v>
      </c>
      <c r="F40851">
        <v>4</v>
      </c>
      <c r="G40851">
        <v>4019</v>
      </c>
      <c r="H40851" t="s">
        <v>26</v>
      </c>
      <c r="J40851" t="s">
        <v>14</v>
      </c>
      <c r="K40851">
        <v>57</v>
      </c>
      <c r="L40851" t="s">
        <v>15</v>
      </c>
    </row>
    <row r="40852" spans="1:12">
      <c r="A40852" t="e">
        <f ca="1">E00251532372821</f>
        <v>#NAME?</v>
      </c>
      <c r="B40852">
        <v>6156</v>
      </c>
      <c r="C40852" t="s">
        <v>352</v>
      </c>
      <c r="D40852" s="1">
        <v>42935</v>
      </c>
      <c r="F40852">
        <v>1</v>
      </c>
      <c r="G40852">
        <v>2720</v>
      </c>
      <c r="H40852" t="s">
        <v>65</v>
      </c>
      <c r="J40852" t="s">
        <v>14</v>
      </c>
      <c r="K40852">
        <v>50</v>
      </c>
      <c r="L40852" t="s">
        <v>15</v>
      </c>
    </row>
    <row r="40853" spans="1:12">
      <c r="A40853" t="e">
        <f ca="1">E00251531826221</f>
        <v>#NAME?</v>
      </c>
      <c r="B40853">
        <v>1786</v>
      </c>
      <c r="C40853" t="s">
        <v>37</v>
      </c>
      <c r="D40853" s="1">
        <v>42636</v>
      </c>
      <c r="F40853">
        <v>3</v>
      </c>
      <c r="G40853">
        <v>4019</v>
      </c>
      <c r="H40853" t="s">
        <v>26</v>
      </c>
      <c r="J40853" t="s">
        <v>14</v>
      </c>
      <c r="K40853">
        <v>42</v>
      </c>
      <c r="L40853" t="s">
        <v>15</v>
      </c>
    </row>
    <row r="40854" spans="1:12">
      <c r="A40854" t="e">
        <f ca="1">E00251532372821</f>
        <v>#NAME?</v>
      </c>
      <c r="B40854">
        <v>6156</v>
      </c>
      <c r="C40854" t="s">
        <v>352</v>
      </c>
      <c r="D40854" s="1">
        <v>42871</v>
      </c>
      <c r="F40854">
        <v>1</v>
      </c>
      <c r="G40854">
        <v>7804</v>
      </c>
      <c r="H40854" t="s">
        <v>43</v>
      </c>
      <c r="J40854" t="s">
        <v>14</v>
      </c>
      <c r="K40854">
        <v>50</v>
      </c>
      <c r="L40854" t="s">
        <v>22</v>
      </c>
    </row>
    <row r="40855" spans="1:12">
      <c r="A40855" t="e">
        <f ca="1">E00251531865821</f>
        <v>#NAME?</v>
      </c>
      <c r="B40855">
        <v>702</v>
      </c>
      <c r="C40855" t="s">
        <v>293</v>
      </c>
      <c r="D40855" s="1">
        <v>42341</v>
      </c>
      <c r="F40855">
        <v>6</v>
      </c>
      <c r="G40855">
        <v>53019</v>
      </c>
      <c r="H40855" t="s">
        <v>304</v>
      </c>
      <c r="J40855" t="s">
        <v>14</v>
      </c>
      <c r="K40855">
        <v>55</v>
      </c>
      <c r="L40855" t="s">
        <v>15</v>
      </c>
    </row>
    <row r="40856" spans="1:12">
      <c r="A40856" t="e">
        <f ca="1">E00251531865821</f>
        <v>#NAME?</v>
      </c>
      <c r="B40856">
        <v>702</v>
      </c>
      <c r="C40856" t="s">
        <v>293</v>
      </c>
      <c r="D40856" s="1">
        <v>42410</v>
      </c>
      <c r="F40856">
        <v>6</v>
      </c>
      <c r="G40856">
        <v>6264</v>
      </c>
      <c r="H40856" t="s">
        <v>295</v>
      </c>
      <c r="J40856" t="s">
        <v>14</v>
      </c>
      <c r="K40856">
        <v>55</v>
      </c>
      <c r="L40856" t="s">
        <v>15</v>
      </c>
    </row>
    <row r="40857" spans="1:12">
      <c r="A40857" t="e">
        <f ca="1">E00251512351721</f>
        <v>#NAME?</v>
      </c>
      <c r="B40857">
        <v>1038</v>
      </c>
      <c r="C40857" t="s">
        <v>1062</v>
      </c>
      <c r="D40857" s="1">
        <v>42929</v>
      </c>
      <c r="F40857">
        <v>2</v>
      </c>
      <c r="G40857">
        <v>30433</v>
      </c>
      <c r="H40857" t="s">
        <v>1830</v>
      </c>
      <c r="J40857" t="s">
        <v>272</v>
      </c>
      <c r="K40857">
        <v>50</v>
      </c>
      <c r="L40857" t="s">
        <v>15</v>
      </c>
    </row>
    <row r="40858" spans="1:12">
      <c r="A40858" t="e">
        <f ca="1">E00251510648821</f>
        <v>#NAME?</v>
      </c>
      <c r="B40858">
        <v>3436</v>
      </c>
      <c r="C40858" t="s">
        <v>1474</v>
      </c>
      <c r="D40858" s="1">
        <v>41643</v>
      </c>
      <c r="F40858">
        <v>1</v>
      </c>
      <c r="G40858">
        <v>71940</v>
      </c>
      <c r="H40858" t="s">
        <v>135</v>
      </c>
      <c r="J40858" t="s">
        <v>14</v>
      </c>
      <c r="K40858">
        <v>44</v>
      </c>
      <c r="L40858" t="s">
        <v>15</v>
      </c>
    </row>
    <row r="40859" spans="1:12">
      <c r="A40859" t="e">
        <f ca="1">E00251531360421</f>
        <v>#NAME?</v>
      </c>
      <c r="B40859">
        <v>1786</v>
      </c>
      <c r="C40859" t="s">
        <v>37</v>
      </c>
      <c r="D40859" s="1">
        <v>41553</v>
      </c>
      <c r="F40859">
        <v>1</v>
      </c>
      <c r="G40859">
        <v>4660</v>
      </c>
      <c r="H40859" t="s">
        <v>215</v>
      </c>
      <c r="J40859" t="s">
        <v>14</v>
      </c>
      <c r="K40859">
        <v>38</v>
      </c>
      <c r="L40859" t="s">
        <v>15</v>
      </c>
    </row>
    <row r="40860" spans="1:12">
      <c r="A40860" t="e">
        <f ca="1">E00251427552621</f>
        <v>#NAME?</v>
      </c>
      <c r="B40860">
        <v>30</v>
      </c>
      <c r="C40860" t="s">
        <v>344</v>
      </c>
      <c r="D40860" s="1">
        <v>41004</v>
      </c>
      <c r="F40860">
        <v>1</v>
      </c>
      <c r="G40860">
        <v>82381</v>
      </c>
      <c r="H40860" t="s">
        <v>1375</v>
      </c>
      <c r="J40860" t="s">
        <v>14</v>
      </c>
      <c r="K40860">
        <v>44</v>
      </c>
      <c r="L40860" t="s">
        <v>15</v>
      </c>
    </row>
    <row r="40861" spans="1:12">
      <c r="A40861" t="e">
        <f ca="1">E00251432383521</f>
        <v>#NAME?</v>
      </c>
      <c r="B40861">
        <v>489</v>
      </c>
      <c r="C40861" t="s">
        <v>100</v>
      </c>
      <c r="D40861" s="1">
        <v>43017</v>
      </c>
      <c r="F40861">
        <v>1</v>
      </c>
      <c r="G40861">
        <v>7962</v>
      </c>
      <c r="H40861" t="s">
        <v>111</v>
      </c>
      <c r="J40861" t="s">
        <v>14</v>
      </c>
      <c r="K40861">
        <v>51</v>
      </c>
      <c r="L40861" t="s">
        <v>22</v>
      </c>
    </row>
    <row r="40862" spans="1:12">
      <c r="A40862" t="e">
        <f ca="1">E00251429170621</f>
        <v>#NAME?</v>
      </c>
      <c r="B40862">
        <v>296</v>
      </c>
      <c r="C40862" t="s">
        <v>119</v>
      </c>
      <c r="D40862" s="1">
        <v>42433</v>
      </c>
      <c r="F40862">
        <v>1</v>
      </c>
      <c r="G40862">
        <v>78609</v>
      </c>
      <c r="H40862" t="s">
        <v>240</v>
      </c>
      <c r="J40862" t="s">
        <v>14</v>
      </c>
      <c r="K40862">
        <v>52</v>
      </c>
      <c r="L40862" t="s">
        <v>22</v>
      </c>
    </row>
    <row r="40863" spans="1:12">
      <c r="A40863" t="e">
        <f ca="1">E00251439555921</f>
        <v>#NAME?</v>
      </c>
      <c r="B40863">
        <v>702</v>
      </c>
      <c r="C40863" t="s">
        <v>293</v>
      </c>
      <c r="D40863" s="1">
        <v>42093</v>
      </c>
      <c r="F40863">
        <v>3</v>
      </c>
      <c r="G40863">
        <v>2410</v>
      </c>
      <c r="H40863" t="s">
        <v>283</v>
      </c>
      <c r="J40863" t="s">
        <v>14</v>
      </c>
      <c r="K40863">
        <v>57</v>
      </c>
      <c r="L40863" t="s">
        <v>15</v>
      </c>
    </row>
    <row r="40864" spans="1:12">
      <c r="A40864" t="e">
        <f ca="1">E00251427552621</f>
        <v>#NAME?</v>
      </c>
      <c r="B40864">
        <v>30</v>
      </c>
      <c r="C40864" t="s">
        <v>344</v>
      </c>
      <c r="D40864" s="1">
        <v>41953</v>
      </c>
      <c r="F40864">
        <v>3</v>
      </c>
      <c r="G40864">
        <v>4549</v>
      </c>
      <c r="H40864" t="s">
        <v>69</v>
      </c>
      <c r="J40864" t="s">
        <v>14</v>
      </c>
      <c r="K40864">
        <v>46</v>
      </c>
      <c r="L40864" t="s">
        <v>15</v>
      </c>
    </row>
    <row r="40865" spans="1:12">
      <c r="A40865" t="e">
        <f ca="1">E00251427552621</f>
        <v>#NAME?</v>
      </c>
      <c r="B40865">
        <v>30</v>
      </c>
      <c r="C40865" t="s">
        <v>344</v>
      </c>
      <c r="D40865" s="1">
        <v>41542</v>
      </c>
      <c r="F40865">
        <v>1</v>
      </c>
      <c r="G40865">
        <v>2750</v>
      </c>
      <c r="H40865" t="s">
        <v>114</v>
      </c>
      <c r="J40865" t="s">
        <v>14</v>
      </c>
      <c r="K40865">
        <v>45</v>
      </c>
      <c r="L40865" t="s">
        <v>15</v>
      </c>
    </row>
    <row r="40866" spans="1:12">
      <c r="A40866" t="e">
        <f ca="1">E00251428656921</f>
        <v>#NAME?</v>
      </c>
      <c r="B40866">
        <v>66</v>
      </c>
      <c r="C40866" t="s">
        <v>134</v>
      </c>
      <c r="D40866" s="1">
        <v>41953</v>
      </c>
      <c r="F40866">
        <v>2</v>
      </c>
      <c r="G40866">
        <v>79029</v>
      </c>
      <c r="H40866" t="s">
        <v>21</v>
      </c>
      <c r="J40866" t="s">
        <v>14</v>
      </c>
      <c r="K40866">
        <v>53</v>
      </c>
      <c r="L40866" t="s">
        <v>22</v>
      </c>
    </row>
    <row r="40867" spans="1:12">
      <c r="A40867" t="e">
        <f ca="1">E00251429810321</f>
        <v>#NAME?</v>
      </c>
      <c r="B40867">
        <v>151</v>
      </c>
      <c r="C40867" t="s">
        <v>381</v>
      </c>
      <c r="D40867" s="1">
        <v>41065</v>
      </c>
      <c r="F40867">
        <v>1</v>
      </c>
      <c r="G40867">
        <v>25000</v>
      </c>
      <c r="H40867" t="s">
        <v>178</v>
      </c>
      <c r="J40867" t="s">
        <v>14</v>
      </c>
      <c r="K40867">
        <v>56</v>
      </c>
      <c r="L40867" t="s">
        <v>15</v>
      </c>
    </row>
    <row r="40868" spans="1:12">
      <c r="A40868" t="e">
        <f ca="1">E00251429810321</f>
        <v>#NAME?</v>
      </c>
      <c r="B40868">
        <v>151</v>
      </c>
      <c r="C40868" t="s">
        <v>381</v>
      </c>
      <c r="D40868" s="1">
        <v>41422</v>
      </c>
      <c r="F40868">
        <v>1</v>
      </c>
      <c r="G40868">
        <v>25000</v>
      </c>
      <c r="H40868" t="s">
        <v>178</v>
      </c>
      <c r="J40868" t="s">
        <v>14</v>
      </c>
      <c r="K40868">
        <v>57</v>
      </c>
      <c r="L40868" t="s">
        <v>15</v>
      </c>
    </row>
    <row r="40869" spans="1:12">
      <c r="A40869" t="e">
        <f ca="1">E00251429810321</f>
        <v>#NAME?</v>
      </c>
      <c r="B40869">
        <v>151</v>
      </c>
      <c r="C40869" t="s">
        <v>381</v>
      </c>
      <c r="D40869" s="1">
        <v>41915</v>
      </c>
      <c r="F40869">
        <v>3</v>
      </c>
      <c r="G40869">
        <v>4019</v>
      </c>
      <c r="H40869" t="s">
        <v>26</v>
      </c>
      <c r="J40869" t="s">
        <v>14</v>
      </c>
      <c r="K40869">
        <v>59</v>
      </c>
      <c r="L40869" t="s">
        <v>15</v>
      </c>
    </row>
    <row r="40870" spans="1:12">
      <c r="A40870" t="e">
        <f ca="1">E00251513343121</f>
        <v>#NAME?</v>
      </c>
      <c r="B40870">
        <v>470</v>
      </c>
      <c r="C40870" t="s">
        <v>457</v>
      </c>
      <c r="D40870" s="1">
        <v>41288</v>
      </c>
      <c r="F40870">
        <v>3</v>
      </c>
      <c r="G40870">
        <v>2721</v>
      </c>
      <c r="H40870" t="s">
        <v>465</v>
      </c>
      <c r="J40870" t="s">
        <v>14</v>
      </c>
      <c r="K40870">
        <v>56</v>
      </c>
      <c r="L40870" t="s">
        <v>15</v>
      </c>
    </row>
    <row r="40871" spans="1:12">
      <c r="A40871" t="e">
        <f ca="1">E00251513343121</f>
        <v>#NAME?</v>
      </c>
      <c r="B40871">
        <v>470</v>
      </c>
      <c r="C40871" t="s">
        <v>457</v>
      </c>
      <c r="D40871" s="1">
        <v>42726</v>
      </c>
      <c r="F40871">
        <v>2</v>
      </c>
      <c r="G40871">
        <v>30000</v>
      </c>
      <c r="H40871" t="s">
        <v>144</v>
      </c>
      <c r="J40871" t="s">
        <v>14</v>
      </c>
      <c r="K40871">
        <v>60</v>
      </c>
      <c r="L40871" t="s">
        <v>15</v>
      </c>
    </row>
    <row r="40872" spans="1:12">
      <c r="A40872" t="e">
        <f ca="1">E00251513343121</f>
        <v>#NAME?</v>
      </c>
      <c r="B40872">
        <v>470</v>
      </c>
      <c r="C40872" t="s">
        <v>457</v>
      </c>
      <c r="D40872" s="1">
        <v>42898</v>
      </c>
      <c r="F40872">
        <v>5</v>
      </c>
      <c r="G40872">
        <v>2459</v>
      </c>
      <c r="H40872" t="s">
        <v>472</v>
      </c>
      <c r="J40872" t="s">
        <v>14</v>
      </c>
      <c r="K40872">
        <v>61</v>
      </c>
      <c r="L40872" t="s">
        <v>15</v>
      </c>
    </row>
    <row r="40873" spans="1:12">
      <c r="A40873" t="e">
        <f ca="1">E00251430176021</f>
        <v>#NAME?</v>
      </c>
      <c r="B40873">
        <v>445</v>
      </c>
      <c r="C40873" t="s">
        <v>23</v>
      </c>
      <c r="D40873" s="1">
        <v>42537</v>
      </c>
      <c r="F40873">
        <v>1</v>
      </c>
      <c r="G40873">
        <v>4019</v>
      </c>
      <c r="H40873" t="s">
        <v>26</v>
      </c>
      <c r="J40873" t="s">
        <v>14</v>
      </c>
      <c r="K40873">
        <v>58</v>
      </c>
      <c r="L40873" t="s">
        <v>15</v>
      </c>
    </row>
    <row r="40874" spans="1:12">
      <c r="A40874" t="e">
        <f ca="1">E00251513359021</f>
        <v>#NAME?</v>
      </c>
      <c r="B40874">
        <v>500</v>
      </c>
      <c r="C40874" t="s">
        <v>161</v>
      </c>
      <c r="D40874" s="1">
        <v>41037</v>
      </c>
      <c r="F40874">
        <v>3</v>
      </c>
      <c r="G40874">
        <v>7177</v>
      </c>
      <c r="H40874" t="s">
        <v>126</v>
      </c>
      <c r="J40874" t="s">
        <v>14</v>
      </c>
      <c r="K40874">
        <v>57</v>
      </c>
      <c r="L40874" t="s">
        <v>15</v>
      </c>
    </row>
    <row r="40875" spans="1:12">
      <c r="A40875" t="e">
        <f ca="1">E00251513359021</f>
        <v>#NAME?</v>
      </c>
      <c r="B40875">
        <v>772</v>
      </c>
      <c r="C40875" t="s">
        <v>170</v>
      </c>
      <c r="D40875" s="1">
        <v>41283</v>
      </c>
      <c r="E40875">
        <v>0</v>
      </c>
      <c r="F40875">
        <v>3</v>
      </c>
      <c r="G40875">
        <v>2724</v>
      </c>
      <c r="H40875" t="s">
        <v>73</v>
      </c>
      <c r="J40875" t="s">
        <v>34</v>
      </c>
      <c r="K40875">
        <v>57</v>
      </c>
      <c r="L40875" t="s">
        <v>15</v>
      </c>
    </row>
    <row r="40876" spans="1:12">
      <c r="A40876" t="e">
        <f ca="1">E00251716551821</f>
        <v>#NAME?</v>
      </c>
      <c r="B40876">
        <v>502</v>
      </c>
      <c r="C40876" t="s">
        <v>172</v>
      </c>
      <c r="D40876" s="1">
        <v>41299</v>
      </c>
      <c r="F40876">
        <v>1</v>
      </c>
      <c r="G40876">
        <v>4019</v>
      </c>
      <c r="H40876" t="s">
        <v>26</v>
      </c>
      <c r="J40876" t="s">
        <v>14</v>
      </c>
      <c r="K40876">
        <v>43</v>
      </c>
      <c r="L40876" t="s">
        <v>15</v>
      </c>
    </row>
    <row r="40877" spans="1:12">
      <c r="A40877" t="e">
        <f ca="1">E00251537605521</f>
        <v>#NAME?</v>
      </c>
      <c r="B40877">
        <v>437</v>
      </c>
      <c r="C40877" t="s">
        <v>216</v>
      </c>
      <c r="D40877" s="1">
        <v>42150</v>
      </c>
      <c r="F40877">
        <v>1</v>
      </c>
      <c r="G40877">
        <v>30000</v>
      </c>
      <c r="H40877" t="s">
        <v>144</v>
      </c>
      <c r="J40877" t="s">
        <v>14</v>
      </c>
      <c r="K40877">
        <v>65</v>
      </c>
      <c r="L40877" t="s">
        <v>15</v>
      </c>
    </row>
    <row r="40878" spans="1:12">
      <c r="A40878" t="e">
        <f ca="1">E00251537605521</f>
        <v>#NAME?</v>
      </c>
      <c r="B40878">
        <v>437</v>
      </c>
      <c r="C40878" t="s">
        <v>216</v>
      </c>
      <c r="D40878" s="1">
        <v>42943</v>
      </c>
      <c r="F40878">
        <v>1</v>
      </c>
      <c r="G40878">
        <v>7231</v>
      </c>
      <c r="H40878" t="s">
        <v>128</v>
      </c>
      <c r="J40878" t="s">
        <v>14</v>
      </c>
      <c r="K40878">
        <v>67</v>
      </c>
      <c r="L40878" t="s">
        <v>15</v>
      </c>
    </row>
    <row r="40879" spans="1:12">
      <c r="A40879" t="e">
        <f ca="1">E00251429170621</f>
        <v>#NAME?</v>
      </c>
      <c r="B40879">
        <v>296</v>
      </c>
      <c r="C40879" t="s">
        <v>119</v>
      </c>
      <c r="D40879" s="1">
        <v>42020</v>
      </c>
      <c r="F40879">
        <v>2</v>
      </c>
      <c r="G40879">
        <v>78900</v>
      </c>
      <c r="H40879" t="s">
        <v>79</v>
      </c>
      <c r="J40879" t="s">
        <v>14</v>
      </c>
      <c r="K40879">
        <v>51</v>
      </c>
      <c r="L40879" t="s">
        <v>22</v>
      </c>
    </row>
    <row r="40880" spans="1:12">
      <c r="A40880" t="e">
        <f ca="1">E00251528150321</f>
        <v>#NAME?</v>
      </c>
      <c r="B40880">
        <v>47</v>
      </c>
      <c r="C40880" t="s">
        <v>494</v>
      </c>
      <c r="D40880" s="1">
        <v>42124</v>
      </c>
      <c r="F40880">
        <v>2</v>
      </c>
      <c r="G40880">
        <v>2329</v>
      </c>
      <c r="H40880" t="s">
        <v>1175</v>
      </c>
      <c r="J40880" t="s">
        <v>14</v>
      </c>
      <c r="K40880">
        <v>50</v>
      </c>
      <c r="L40880" t="s">
        <v>15</v>
      </c>
    </row>
    <row r="40881" spans="1:12">
      <c r="A40881" t="e">
        <f ca="1">E00251429215421</f>
        <v>#NAME?</v>
      </c>
      <c r="B40881">
        <v>286</v>
      </c>
      <c r="C40881" t="s">
        <v>41</v>
      </c>
      <c r="D40881" s="1">
        <v>41689</v>
      </c>
      <c r="F40881">
        <v>1</v>
      </c>
      <c r="G40881">
        <v>3556</v>
      </c>
      <c r="H40881" t="s">
        <v>912</v>
      </c>
      <c r="J40881" t="s">
        <v>14</v>
      </c>
      <c r="K40881">
        <v>46</v>
      </c>
      <c r="L40881" t="s">
        <v>15</v>
      </c>
    </row>
    <row r="40882" spans="1:12">
      <c r="A40882" t="e">
        <f ca="1">E00251717155721</f>
        <v>#NAME?</v>
      </c>
      <c r="B40882">
        <v>291</v>
      </c>
      <c r="C40882" t="s">
        <v>160</v>
      </c>
      <c r="D40882" s="1">
        <v>42374</v>
      </c>
      <c r="F40882">
        <v>1</v>
      </c>
      <c r="G40882">
        <v>4019</v>
      </c>
      <c r="H40882" t="s">
        <v>26</v>
      </c>
      <c r="J40882" t="s">
        <v>14</v>
      </c>
      <c r="K40882">
        <v>56</v>
      </c>
      <c r="L40882" t="s">
        <v>15</v>
      </c>
    </row>
    <row r="40883" spans="1:12">
      <c r="A40883" t="e">
        <f ca="1">E00251532372821</f>
        <v>#NAME?</v>
      </c>
      <c r="B40883">
        <v>6156</v>
      </c>
      <c r="C40883" t="s">
        <v>352</v>
      </c>
      <c r="D40883" s="1">
        <v>41703</v>
      </c>
      <c r="F40883">
        <v>2</v>
      </c>
      <c r="G40883">
        <v>72632</v>
      </c>
      <c r="H40883" t="s">
        <v>107</v>
      </c>
      <c r="J40883" t="s">
        <v>14</v>
      </c>
      <c r="K40883">
        <v>46</v>
      </c>
      <c r="L40883" t="s">
        <v>15</v>
      </c>
    </row>
    <row r="40884" spans="1:12">
      <c r="A40884" t="e">
        <f ca="1">E00251532372821</f>
        <v>#NAME?</v>
      </c>
      <c r="B40884">
        <v>6156</v>
      </c>
      <c r="C40884" t="s">
        <v>352</v>
      </c>
      <c r="D40884" s="1">
        <v>42758</v>
      </c>
      <c r="F40884">
        <v>2</v>
      </c>
      <c r="G40884">
        <v>3051</v>
      </c>
      <c r="H40884" t="s">
        <v>13</v>
      </c>
      <c r="J40884" t="s">
        <v>14</v>
      </c>
      <c r="K40884">
        <v>49</v>
      </c>
      <c r="L40884" t="s">
        <v>15</v>
      </c>
    </row>
    <row r="40885" spans="1:12">
      <c r="A40885" t="e">
        <f ca="1">E00251430348521</f>
        <v>#NAME?</v>
      </c>
      <c r="B40885">
        <v>500</v>
      </c>
      <c r="C40885" t="s">
        <v>161</v>
      </c>
      <c r="D40885" s="1">
        <v>41178</v>
      </c>
      <c r="F40885">
        <v>1</v>
      </c>
      <c r="G40885">
        <v>29682</v>
      </c>
      <c r="H40885" t="s">
        <v>1831</v>
      </c>
      <c r="J40885" t="s">
        <v>14</v>
      </c>
      <c r="K40885">
        <v>61</v>
      </c>
      <c r="L40885" t="s">
        <v>15</v>
      </c>
    </row>
    <row r="40886" spans="1:12">
      <c r="A40886" t="e">
        <f ca="1">E00251717155721</f>
        <v>#NAME?</v>
      </c>
      <c r="B40886">
        <v>291</v>
      </c>
      <c r="C40886" t="s">
        <v>160</v>
      </c>
      <c r="D40886" s="1">
        <v>42984</v>
      </c>
      <c r="F40886">
        <v>1</v>
      </c>
      <c r="G40886">
        <v>436</v>
      </c>
      <c r="H40886" t="s">
        <v>193</v>
      </c>
      <c r="J40886" t="s">
        <v>14</v>
      </c>
      <c r="K40886">
        <v>58</v>
      </c>
      <c r="L40886" t="s">
        <v>15</v>
      </c>
    </row>
    <row r="40887" spans="1:12">
      <c r="A40887" t="e">
        <f ca="1">E00251626568221</f>
        <v>#NAME?</v>
      </c>
      <c r="B40887">
        <v>695</v>
      </c>
      <c r="C40887" t="s">
        <v>257</v>
      </c>
      <c r="D40887" s="1">
        <v>43073</v>
      </c>
      <c r="F40887">
        <v>1</v>
      </c>
      <c r="G40887">
        <v>70401</v>
      </c>
      <c r="H40887" t="s">
        <v>485</v>
      </c>
      <c r="J40887" t="s">
        <v>14</v>
      </c>
      <c r="K40887">
        <v>58</v>
      </c>
      <c r="L40887" t="s">
        <v>15</v>
      </c>
    </row>
    <row r="40888" spans="1:12">
      <c r="A40888" t="e">
        <f ca="1">E00251615134721</f>
        <v>#NAME?</v>
      </c>
      <c r="B40888">
        <v>62</v>
      </c>
      <c r="C40888" t="s">
        <v>20</v>
      </c>
      <c r="D40888" s="1">
        <v>41078</v>
      </c>
      <c r="F40888">
        <v>2</v>
      </c>
      <c r="G40888">
        <v>2729</v>
      </c>
      <c r="H40888" t="s">
        <v>115</v>
      </c>
      <c r="J40888" t="s">
        <v>14</v>
      </c>
      <c r="K40888">
        <v>60</v>
      </c>
      <c r="L40888" t="s">
        <v>15</v>
      </c>
    </row>
    <row r="40889" spans="1:12">
      <c r="A40889" t="e">
        <f ca="1">E00251617240821</f>
        <v>#NAME?</v>
      </c>
      <c r="B40889">
        <v>469</v>
      </c>
      <c r="C40889" t="s">
        <v>30</v>
      </c>
      <c r="D40889" s="1">
        <v>41549</v>
      </c>
      <c r="F40889">
        <v>1</v>
      </c>
      <c r="G40889">
        <v>61172</v>
      </c>
      <c r="H40889" t="s">
        <v>48</v>
      </c>
      <c r="J40889" t="s">
        <v>14</v>
      </c>
      <c r="K40889">
        <v>43</v>
      </c>
      <c r="L40889" t="s">
        <v>15</v>
      </c>
    </row>
    <row r="40890" spans="1:12">
      <c r="A40890" t="e">
        <f ca="1">E00251427552621</f>
        <v>#NAME?</v>
      </c>
      <c r="B40890">
        <v>30</v>
      </c>
      <c r="C40890" t="s">
        <v>344</v>
      </c>
      <c r="D40890" s="1">
        <v>41001</v>
      </c>
      <c r="F40890">
        <v>1</v>
      </c>
      <c r="G40890">
        <v>82381</v>
      </c>
      <c r="H40890" t="s">
        <v>1375</v>
      </c>
      <c r="J40890" t="s">
        <v>14</v>
      </c>
      <c r="K40890">
        <v>44</v>
      </c>
      <c r="L40890" t="s">
        <v>15</v>
      </c>
    </row>
    <row r="40891" spans="1:12">
      <c r="A40891" t="e">
        <f ca="1">E00251429170621</f>
        <v>#NAME?</v>
      </c>
      <c r="B40891">
        <v>296</v>
      </c>
      <c r="C40891" t="s">
        <v>119</v>
      </c>
      <c r="D40891" s="1">
        <v>42069</v>
      </c>
      <c r="F40891">
        <v>1</v>
      </c>
      <c r="G40891">
        <v>78900</v>
      </c>
      <c r="H40891" t="s">
        <v>79</v>
      </c>
      <c r="J40891" t="s">
        <v>14</v>
      </c>
      <c r="K40891">
        <v>51</v>
      </c>
      <c r="L40891" t="s">
        <v>22</v>
      </c>
    </row>
    <row r="40892" spans="1:12">
      <c r="A40892" t="e">
        <f ca="1">E00251510702121</f>
        <v>#NAME?</v>
      </c>
      <c r="B40892">
        <v>104</v>
      </c>
      <c r="C40892" t="s">
        <v>88</v>
      </c>
      <c r="D40892" s="1">
        <v>42416</v>
      </c>
      <c r="F40892">
        <v>1</v>
      </c>
      <c r="G40892">
        <v>4779</v>
      </c>
      <c r="H40892" t="s">
        <v>231</v>
      </c>
      <c r="J40892" t="s">
        <v>14</v>
      </c>
      <c r="K40892">
        <v>47</v>
      </c>
      <c r="L40892" t="s">
        <v>15</v>
      </c>
    </row>
    <row r="40893" spans="1:12">
      <c r="A40893" t="e">
        <f ca="1">E00251510702121</f>
        <v>#NAME?</v>
      </c>
      <c r="B40893">
        <v>104</v>
      </c>
      <c r="C40893" t="s">
        <v>88</v>
      </c>
      <c r="D40893" s="1">
        <v>42745</v>
      </c>
      <c r="F40893">
        <v>2</v>
      </c>
      <c r="G40893">
        <v>462</v>
      </c>
      <c r="H40893" t="s">
        <v>288</v>
      </c>
      <c r="J40893" t="s">
        <v>14</v>
      </c>
      <c r="K40893">
        <v>48</v>
      </c>
      <c r="L40893" t="s">
        <v>15</v>
      </c>
    </row>
    <row r="40894" spans="1:12">
      <c r="A40894" t="e">
        <f ca="1">E00251512526121</f>
        <v>#NAME?</v>
      </c>
      <c r="B40894">
        <v>47</v>
      </c>
      <c r="C40894" t="s">
        <v>494</v>
      </c>
      <c r="D40894" s="1">
        <v>41338</v>
      </c>
      <c r="F40894">
        <v>1</v>
      </c>
      <c r="G40894">
        <v>78900</v>
      </c>
      <c r="H40894" t="s">
        <v>79</v>
      </c>
      <c r="J40894" t="s">
        <v>14</v>
      </c>
      <c r="K40894">
        <v>47</v>
      </c>
      <c r="L40894" t="s">
        <v>22</v>
      </c>
    </row>
    <row r="40895" spans="1:12">
      <c r="A40895" t="e">
        <f ca="1">E00251439865021</f>
        <v>#NAME?</v>
      </c>
      <c r="B40895">
        <v>490</v>
      </c>
      <c r="C40895" t="s">
        <v>158</v>
      </c>
      <c r="D40895" s="1">
        <v>42844</v>
      </c>
      <c r="F40895">
        <v>2</v>
      </c>
      <c r="G40895">
        <v>78830</v>
      </c>
      <c r="H40895" t="s">
        <v>297</v>
      </c>
      <c r="J40895" t="s">
        <v>14</v>
      </c>
      <c r="K40895">
        <v>53</v>
      </c>
      <c r="L40895" t="s">
        <v>22</v>
      </c>
    </row>
    <row r="40896" spans="1:12">
      <c r="A40896" t="e">
        <f ca="1">E00251626524421</f>
        <v>#NAME?</v>
      </c>
      <c r="B40896">
        <v>297</v>
      </c>
      <c r="C40896" t="s">
        <v>411</v>
      </c>
      <c r="D40896" s="1">
        <v>41410</v>
      </c>
      <c r="F40896">
        <v>4</v>
      </c>
      <c r="G40896">
        <v>7273</v>
      </c>
      <c r="H40896" t="s">
        <v>543</v>
      </c>
      <c r="J40896" t="s">
        <v>14</v>
      </c>
      <c r="K40896">
        <v>42</v>
      </c>
      <c r="L40896" t="s">
        <v>15</v>
      </c>
    </row>
    <row r="40897" spans="1:12">
      <c r="A40897" t="e">
        <f ca="1">E00251626524421</f>
        <v>#NAME?</v>
      </c>
      <c r="B40897">
        <v>297</v>
      </c>
      <c r="C40897" t="s">
        <v>411</v>
      </c>
      <c r="D40897" s="1">
        <v>42031</v>
      </c>
      <c r="F40897">
        <v>4</v>
      </c>
      <c r="G40897">
        <v>73390</v>
      </c>
      <c r="H40897" t="s">
        <v>66</v>
      </c>
      <c r="J40897" t="s">
        <v>14</v>
      </c>
      <c r="K40897">
        <v>44</v>
      </c>
      <c r="L40897" t="s">
        <v>15</v>
      </c>
    </row>
    <row r="40898" spans="1:12">
      <c r="A40898" t="e">
        <f ca="1">E00251529210821</f>
        <v>#NAME?</v>
      </c>
      <c r="B40898">
        <v>193</v>
      </c>
      <c r="C40898" t="s">
        <v>247</v>
      </c>
      <c r="D40898" s="1">
        <v>42622</v>
      </c>
      <c r="F40898">
        <v>2</v>
      </c>
      <c r="G40898">
        <v>4019</v>
      </c>
      <c r="H40898" t="s">
        <v>26</v>
      </c>
      <c r="J40898" t="s">
        <v>14</v>
      </c>
      <c r="K40898">
        <v>54</v>
      </c>
      <c r="L40898" t="s">
        <v>15</v>
      </c>
    </row>
    <row r="40899" spans="1:12">
      <c r="A40899" t="e">
        <f ca="1">E00251529210821</f>
        <v>#NAME?</v>
      </c>
      <c r="B40899">
        <v>193</v>
      </c>
      <c r="C40899" t="s">
        <v>247</v>
      </c>
      <c r="D40899" s="1">
        <v>42816</v>
      </c>
      <c r="F40899">
        <v>1</v>
      </c>
      <c r="G40899">
        <v>7175</v>
      </c>
      <c r="H40899" t="s">
        <v>689</v>
      </c>
      <c r="J40899" t="s">
        <v>14</v>
      </c>
      <c r="K40899">
        <v>54</v>
      </c>
      <c r="L40899" t="s">
        <v>15</v>
      </c>
    </row>
    <row r="40900" spans="1:12">
      <c r="A40900" t="e">
        <f ca="1">E00251430176021</f>
        <v>#NAME?</v>
      </c>
      <c r="B40900">
        <v>445</v>
      </c>
      <c r="C40900" t="s">
        <v>23</v>
      </c>
      <c r="D40900" s="1">
        <v>42296</v>
      </c>
      <c r="F40900">
        <v>3</v>
      </c>
      <c r="G40900">
        <v>4019</v>
      </c>
      <c r="H40900" t="s">
        <v>26</v>
      </c>
      <c r="J40900" t="s">
        <v>14</v>
      </c>
      <c r="K40900">
        <v>57</v>
      </c>
      <c r="L40900" t="s">
        <v>15</v>
      </c>
    </row>
    <row r="40901" spans="1:12">
      <c r="A40901" t="e">
        <f ca="1">E00251432427221</f>
        <v>#NAME?</v>
      </c>
      <c r="B40901">
        <v>6156</v>
      </c>
      <c r="C40901" t="s">
        <v>352</v>
      </c>
      <c r="D40901" s="1">
        <v>42510</v>
      </c>
      <c r="F40901">
        <v>2</v>
      </c>
      <c r="G40901">
        <v>49390</v>
      </c>
      <c r="H40901" t="s">
        <v>59</v>
      </c>
      <c r="J40901" t="s">
        <v>14</v>
      </c>
      <c r="K40901">
        <v>48</v>
      </c>
      <c r="L40901" t="s">
        <v>15</v>
      </c>
    </row>
    <row r="40902" spans="1:12">
      <c r="A40902" t="e">
        <f ca="1">E00251514287121</f>
        <v>#NAME?</v>
      </c>
      <c r="B40902">
        <v>502</v>
      </c>
      <c r="C40902" t="s">
        <v>172</v>
      </c>
      <c r="D40902" s="1">
        <v>41529</v>
      </c>
      <c r="F40902">
        <v>4</v>
      </c>
      <c r="G40902">
        <v>70219</v>
      </c>
      <c r="H40902" t="s">
        <v>498</v>
      </c>
      <c r="J40902" t="s">
        <v>14</v>
      </c>
      <c r="K40902">
        <v>53</v>
      </c>
      <c r="L40902" t="s">
        <v>15</v>
      </c>
    </row>
    <row r="40903" spans="1:12">
      <c r="A40903" t="e">
        <f ca="1">E00251514287121</f>
        <v>#NAME?</v>
      </c>
      <c r="B40903">
        <v>7504</v>
      </c>
      <c r="C40903" t="s">
        <v>162</v>
      </c>
      <c r="D40903" s="1">
        <v>41822</v>
      </c>
      <c r="F40903">
        <v>2</v>
      </c>
      <c r="G40903">
        <v>4019</v>
      </c>
      <c r="H40903" t="s">
        <v>26</v>
      </c>
      <c r="J40903" t="s">
        <v>14</v>
      </c>
      <c r="K40903">
        <v>54</v>
      </c>
      <c r="L40903" t="s">
        <v>15</v>
      </c>
    </row>
    <row r="40904" spans="1:12">
      <c r="A40904" t="e">
        <f ca="1">E00251430176021</f>
        <v>#NAME?</v>
      </c>
      <c r="B40904">
        <v>445</v>
      </c>
      <c r="C40904" t="s">
        <v>23</v>
      </c>
      <c r="D40904" s="1">
        <v>41625</v>
      </c>
      <c r="F40904">
        <v>2</v>
      </c>
      <c r="G40904">
        <v>4019</v>
      </c>
      <c r="H40904" t="s">
        <v>26</v>
      </c>
      <c r="J40904" t="s">
        <v>14</v>
      </c>
      <c r="K40904">
        <v>56</v>
      </c>
      <c r="L40904" t="s">
        <v>15</v>
      </c>
    </row>
    <row r="40905" spans="1:12">
      <c r="A40905" t="e">
        <f ca="1">E00251528138121</f>
        <v>#NAME?</v>
      </c>
      <c r="B40905">
        <v>66</v>
      </c>
      <c r="C40905" t="s">
        <v>134</v>
      </c>
      <c r="D40905" s="1">
        <v>41710</v>
      </c>
      <c r="F40905">
        <v>2</v>
      </c>
      <c r="G40905">
        <v>4019</v>
      </c>
      <c r="H40905" t="s">
        <v>26</v>
      </c>
      <c r="J40905" t="s">
        <v>14</v>
      </c>
      <c r="K40905">
        <v>59</v>
      </c>
      <c r="L40905" t="s">
        <v>15</v>
      </c>
    </row>
    <row r="40906" spans="1:12">
      <c r="A40906" t="e">
        <f ca="1">E00251616870121</f>
        <v>#NAME?</v>
      </c>
      <c r="B40906">
        <v>701</v>
      </c>
      <c r="C40906" t="s">
        <v>72</v>
      </c>
      <c r="D40906" s="1">
        <v>41211</v>
      </c>
      <c r="F40906">
        <v>4</v>
      </c>
      <c r="G40906">
        <v>3003</v>
      </c>
      <c r="H40906" t="s">
        <v>824</v>
      </c>
      <c r="J40906" t="s">
        <v>14</v>
      </c>
      <c r="K40906">
        <v>50</v>
      </c>
      <c r="L40906" t="s">
        <v>15</v>
      </c>
    </row>
    <row r="40907" spans="1:12">
      <c r="A40907" t="e">
        <f ca="1">E00251616870121</f>
        <v>#NAME?</v>
      </c>
      <c r="B40907">
        <v>701</v>
      </c>
      <c r="C40907" t="s">
        <v>72</v>
      </c>
      <c r="D40907" s="1">
        <v>41228</v>
      </c>
      <c r="F40907">
        <v>2</v>
      </c>
      <c r="G40907">
        <v>7273</v>
      </c>
      <c r="H40907" t="s">
        <v>543</v>
      </c>
      <c r="J40907" t="s">
        <v>14</v>
      </c>
      <c r="K40907">
        <v>50</v>
      </c>
      <c r="L40907" t="s">
        <v>15</v>
      </c>
    </row>
    <row r="40908" spans="1:12">
      <c r="A40908" t="e">
        <f ca="1">E00251616870121</f>
        <v>#NAME?</v>
      </c>
      <c r="B40908">
        <v>701</v>
      </c>
      <c r="C40908" t="s">
        <v>72</v>
      </c>
      <c r="D40908" s="1">
        <v>41676</v>
      </c>
      <c r="F40908">
        <v>3</v>
      </c>
      <c r="G40908">
        <v>30391</v>
      </c>
      <c r="H40908" t="s">
        <v>690</v>
      </c>
      <c r="J40908" t="s">
        <v>14</v>
      </c>
      <c r="K40908">
        <v>51</v>
      </c>
      <c r="L40908" t="s">
        <v>15</v>
      </c>
    </row>
    <row r="40909" spans="1:12">
      <c r="A40909" t="e">
        <f ca="1">E00251715539621</f>
        <v>#NAME?</v>
      </c>
      <c r="B40909">
        <v>48</v>
      </c>
      <c r="C40909" t="s">
        <v>249</v>
      </c>
      <c r="D40909" s="1">
        <v>42093</v>
      </c>
      <c r="F40909">
        <v>2</v>
      </c>
      <c r="G40909">
        <v>55320</v>
      </c>
      <c r="H40909" t="s">
        <v>346</v>
      </c>
      <c r="J40909" t="s">
        <v>14</v>
      </c>
      <c r="K40909">
        <v>42</v>
      </c>
      <c r="L40909" t="s">
        <v>15</v>
      </c>
    </row>
    <row r="40910" spans="1:12">
      <c r="A40910" t="e">
        <f ca="1">E00251430058721</f>
        <v>#NAME?</v>
      </c>
      <c r="B40910">
        <v>456</v>
      </c>
      <c r="C40910" t="s">
        <v>518</v>
      </c>
      <c r="D40910" s="1">
        <v>41820</v>
      </c>
      <c r="F40910">
        <v>1</v>
      </c>
      <c r="G40910">
        <v>7175</v>
      </c>
      <c r="H40910" t="s">
        <v>689</v>
      </c>
      <c r="J40910" t="s">
        <v>14</v>
      </c>
      <c r="K40910">
        <v>49</v>
      </c>
      <c r="L40910" t="s">
        <v>15</v>
      </c>
    </row>
    <row r="40911" spans="1:12">
      <c r="A40911" t="e">
        <f ca="1">E00251524995121</f>
        <v>#NAME?</v>
      </c>
      <c r="B40911">
        <v>457</v>
      </c>
      <c r="C40911" t="s">
        <v>137</v>
      </c>
      <c r="D40911" s="1">
        <v>42199</v>
      </c>
      <c r="F40911">
        <v>1</v>
      </c>
      <c r="G40911">
        <v>2729</v>
      </c>
      <c r="H40911" t="s">
        <v>115</v>
      </c>
      <c r="J40911" t="s">
        <v>14</v>
      </c>
      <c r="K40911">
        <v>41</v>
      </c>
      <c r="L40911" t="s">
        <v>15</v>
      </c>
    </row>
    <row r="40912" spans="1:12">
      <c r="A40912" t="e">
        <f ca="1">E00251529526721</f>
        <v>#NAME?</v>
      </c>
      <c r="B40912">
        <v>3449</v>
      </c>
      <c r="C40912" t="s">
        <v>629</v>
      </c>
      <c r="D40912" s="1">
        <v>41669</v>
      </c>
      <c r="F40912">
        <v>1</v>
      </c>
      <c r="G40912">
        <v>4019</v>
      </c>
      <c r="H40912" t="s">
        <v>26</v>
      </c>
      <c r="J40912" t="s">
        <v>14</v>
      </c>
      <c r="K40912">
        <v>54</v>
      </c>
      <c r="L40912" t="s">
        <v>15</v>
      </c>
    </row>
    <row r="40913" spans="1:12">
      <c r="A40913" t="e">
        <f ca="1">E00251432302421</f>
        <v>#NAME?</v>
      </c>
      <c r="B40913">
        <v>497</v>
      </c>
      <c r="C40913" t="s">
        <v>141</v>
      </c>
      <c r="D40913" s="1">
        <v>42621</v>
      </c>
      <c r="F40913">
        <v>1</v>
      </c>
      <c r="G40913">
        <v>496</v>
      </c>
      <c r="H40913" t="s">
        <v>190</v>
      </c>
      <c r="J40913" t="s">
        <v>14</v>
      </c>
      <c r="K40913">
        <v>58</v>
      </c>
      <c r="L40913" t="s">
        <v>15</v>
      </c>
    </row>
    <row r="40914" spans="1:12">
      <c r="A40914" t="e">
        <f ca="1">E00251529210821</f>
        <v>#NAME?</v>
      </c>
      <c r="B40914">
        <v>193</v>
      </c>
      <c r="C40914" t="s">
        <v>247</v>
      </c>
      <c r="D40914" s="1">
        <v>42307</v>
      </c>
      <c r="F40914">
        <v>2</v>
      </c>
      <c r="G40914">
        <v>4019</v>
      </c>
      <c r="H40914" t="s">
        <v>26</v>
      </c>
      <c r="J40914" t="s">
        <v>14</v>
      </c>
      <c r="K40914">
        <v>53</v>
      </c>
      <c r="L40914" t="s">
        <v>15</v>
      </c>
    </row>
    <row r="40915" spans="1:12">
      <c r="A40915" t="e">
        <f ca="1">E00251616870121</f>
        <v>#NAME?</v>
      </c>
      <c r="B40915">
        <v>701</v>
      </c>
      <c r="C40915" t="s">
        <v>72</v>
      </c>
      <c r="D40915" s="1">
        <v>42285</v>
      </c>
      <c r="F40915">
        <v>3</v>
      </c>
      <c r="G40915">
        <v>3003</v>
      </c>
      <c r="H40915" t="s">
        <v>824</v>
      </c>
      <c r="J40915" t="s">
        <v>14</v>
      </c>
      <c r="K40915">
        <v>53</v>
      </c>
      <c r="L40915" t="s">
        <v>15</v>
      </c>
    </row>
    <row r="40916" spans="1:12">
      <c r="A40916" t="e">
        <f ca="1">E00251616870121</f>
        <v>#NAME?</v>
      </c>
      <c r="B40916">
        <v>701</v>
      </c>
      <c r="C40916" t="s">
        <v>72</v>
      </c>
      <c r="D40916" s="1">
        <v>42653</v>
      </c>
      <c r="F40916">
        <v>3</v>
      </c>
      <c r="G40916">
        <v>3003</v>
      </c>
      <c r="H40916" t="s">
        <v>824</v>
      </c>
      <c r="J40916" t="s">
        <v>14</v>
      </c>
      <c r="K40916">
        <v>54</v>
      </c>
      <c r="L40916" t="s">
        <v>15</v>
      </c>
    </row>
    <row r="40917" spans="1:12">
      <c r="A40917" t="e">
        <f ca="1">E00251616870121</f>
        <v>#NAME?</v>
      </c>
      <c r="B40917">
        <v>701</v>
      </c>
      <c r="C40917" t="s">
        <v>72</v>
      </c>
      <c r="D40917" s="1">
        <v>42699</v>
      </c>
      <c r="F40917">
        <v>4</v>
      </c>
      <c r="G40917">
        <v>2889</v>
      </c>
      <c r="H40917" t="s">
        <v>595</v>
      </c>
      <c r="J40917" t="s">
        <v>14</v>
      </c>
      <c r="K40917">
        <v>54</v>
      </c>
      <c r="L40917" t="s">
        <v>15</v>
      </c>
    </row>
    <row r="40918" spans="1:12">
      <c r="A40918" t="e">
        <f ca="1">E00251429205421</f>
        <v>#NAME?</v>
      </c>
      <c r="B40918">
        <v>753</v>
      </c>
      <c r="C40918" t="s">
        <v>545</v>
      </c>
      <c r="D40918" s="1">
        <v>42433</v>
      </c>
      <c r="F40918">
        <v>1</v>
      </c>
      <c r="G40918">
        <v>85100</v>
      </c>
      <c r="H40918" t="s">
        <v>1832</v>
      </c>
      <c r="I40918" t="s">
        <v>56</v>
      </c>
      <c r="J40918" t="s">
        <v>57</v>
      </c>
      <c r="K40918">
        <v>42</v>
      </c>
      <c r="L40918" t="s">
        <v>15</v>
      </c>
    </row>
    <row r="40919" spans="1:12">
      <c r="A40919" t="e">
        <f ca="1">E00251617121621</f>
        <v>#NAME?</v>
      </c>
      <c r="B40919">
        <v>489</v>
      </c>
      <c r="C40919" t="s">
        <v>100</v>
      </c>
      <c r="D40919" s="1">
        <v>41234</v>
      </c>
      <c r="F40919">
        <v>1</v>
      </c>
      <c r="G40919">
        <v>2448</v>
      </c>
      <c r="H40919" t="s">
        <v>19</v>
      </c>
      <c r="J40919" t="s">
        <v>14</v>
      </c>
      <c r="K40919">
        <v>43</v>
      </c>
      <c r="L40919" t="s">
        <v>15</v>
      </c>
    </row>
    <row r="40920" spans="1:12">
      <c r="A40920" t="e">
        <f ca="1">E00251429888621</f>
        <v>#NAME?</v>
      </c>
      <c r="B40920">
        <v>166</v>
      </c>
      <c r="C40920" t="s">
        <v>626</v>
      </c>
      <c r="D40920" s="1">
        <v>40969</v>
      </c>
      <c r="F40920">
        <v>1</v>
      </c>
      <c r="G40920">
        <v>9198</v>
      </c>
      <c r="H40920" t="s">
        <v>229</v>
      </c>
      <c r="J40920" t="s">
        <v>14</v>
      </c>
      <c r="K40920">
        <v>60</v>
      </c>
      <c r="L40920" t="s">
        <v>15</v>
      </c>
    </row>
    <row r="40921" spans="1:12">
      <c r="A40921" t="e">
        <f ca="1">E00251429888621</f>
        <v>#NAME?</v>
      </c>
      <c r="B40921">
        <v>166</v>
      </c>
      <c r="C40921" t="s">
        <v>626</v>
      </c>
      <c r="D40921" s="1">
        <v>42096</v>
      </c>
      <c r="F40921">
        <v>1</v>
      </c>
      <c r="G40921">
        <v>69010</v>
      </c>
      <c r="H40921" t="s">
        <v>294</v>
      </c>
      <c r="J40921" t="s">
        <v>14</v>
      </c>
      <c r="K40921">
        <v>63</v>
      </c>
      <c r="L40921" t="s">
        <v>15</v>
      </c>
    </row>
    <row r="40922" spans="1:12">
      <c r="A40922" t="e">
        <f ca="1">E00251617695721</f>
        <v>#NAME?</v>
      </c>
      <c r="B40922">
        <v>495</v>
      </c>
      <c r="C40922" t="s">
        <v>347</v>
      </c>
      <c r="D40922" s="1">
        <v>41162</v>
      </c>
      <c r="F40922">
        <v>1</v>
      </c>
      <c r="G40922">
        <v>4019</v>
      </c>
      <c r="H40922" t="s">
        <v>26</v>
      </c>
      <c r="J40922" t="s">
        <v>14</v>
      </c>
      <c r="K40922">
        <v>62</v>
      </c>
      <c r="L40922" t="s">
        <v>15</v>
      </c>
    </row>
    <row r="40923" spans="1:12">
      <c r="A40923" t="e">
        <f ca="1">E00251432302421</f>
        <v>#NAME?</v>
      </c>
      <c r="B40923">
        <v>769</v>
      </c>
      <c r="C40923" t="s">
        <v>397</v>
      </c>
      <c r="D40923" s="1">
        <v>42010</v>
      </c>
      <c r="E40923">
        <v>3</v>
      </c>
      <c r="F40923">
        <v>1</v>
      </c>
      <c r="G40923">
        <v>49121</v>
      </c>
      <c r="H40923" t="s">
        <v>1197</v>
      </c>
      <c r="J40923" t="s">
        <v>34</v>
      </c>
      <c r="K40923">
        <v>57</v>
      </c>
      <c r="L40923" t="s">
        <v>15</v>
      </c>
    </row>
    <row r="40924" spans="1:12">
      <c r="A40924" t="e">
        <f ca="1">E00251432302421</f>
        <v>#NAME?</v>
      </c>
      <c r="B40924">
        <v>769</v>
      </c>
      <c r="C40924" t="s">
        <v>397</v>
      </c>
      <c r="D40924" s="1">
        <v>42010</v>
      </c>
      <c r="E40924">
        <v>3</v>
      </c>
      <c r="F40924">
        <v>3</v>
      </c>
      <c r="G40924">
        <v>415</v>
      </c>
      <c r="H40924" t="s">
        <v>1833</v>
      </c>
      <c r="J40924" t="s">
        <v>34</v>
      </c>
      <c r="K40924">
        <v>57</v>
      </c>
      <c r="L40924" t="s">
        <v>15</v>
      </c>
    </row>
    <row r="40925" spans="1:12">
      <c r="A40925" t="e">
        <f ca="1">E00251430176021</f>
        <v>#NAME?</v>
      </c>
      <c r="B40925">
        <v>445</v>
      </c>
      <c r="C40925" t="s">
        <v>23</v>
      </c>
      <c r="D40925" s="1">
        <v>42382</v>
      </c>
      <c r="F40925">
        <v>3</v>
      </c>
      <c r="G40925">
        <v>3051</v>
      </c>
      <c r="H40925" t="s">
        <v>13</v>
      </c>
      <c r="J40925" t="s">
        <v>14</v>
      </c>
      <c r="K40925">
        <v>58</v>
      </c>
      <c r="L40925" t="s">
        <v>15</v>
      </c>
    </row>
    <row r="40926" spans="1:12">
      <c r="A40926" t="e">
        <f ca="1">E00251430176021</f>
        <v>#NAME?</v>
      </c>
      <c r="B40926">
        <v>445</v>
      </c>
      <c r="C40926" t="s">
        <v>23</v>
      </c>
      <c r="D40926" s="1">
        <v>42668</v>
      </c>
      <c r="F40926">
        <v>2</v>
      </c>
      <c r="G40926">
        <v>4019</v>
      </c>
      <c r="H40926" t="s">
        <v>26</v>
      </c>
      <c r="J40926" t="s">
        <v>14</v>
      </c>
      <c r="K40926">
        <v>58</v>
      </c>
      <c r="L40926" t="s">
        <v>15</v>
      </c>
    </row>
    <row r="40927" spans="1:12">
      <c r="A40927" t="e">
        <f ca="1">E00251616870121</f>
        <v>#NAME?</v>
      </c>
      <c r="B40927">
        <v>701</v>
      </c>
      <c r="C40927" t="s">
        <v>72</v>
      </c>
      <c r="D40927" s="1">
        <v>42928</v>
      </c>
      <c r="F40927">
        <v>3</v>
      </c>
      <c r="G40927">
        <v>2599</v>
      </c>
      <c r="H40927" t="s">
        <v>238</v>
      </c>
      <c r="J40927" t="s">
        <v>14</v>
      </c>
      <c r="K40927">
        <v>55</v>
      </c>
      <c r="L40927" t="s">
        <v>15</v>
      </c>
    </row>
    <row r="40928" spans="1:12">
      <c r="A40928" t="e">
        <f ca="1">E00251529210821</f>
        <v>#NAME?</v>
      </c>
      <c r="B40928">
        <v>193</v>
      </c>
      <c r="C40928" t="s">
        <v>247</v>
      </c>
      <c r="D40928" s="1">
        <v>41753</v>
      </c>
      <c r="F40928">
        <v>1</v>
      </c>
      <c r="G40928">
        <v>3804</v>
      </c>
      <c r="H40928" t="s">
        <v>71</v>
      </c>
      <c r="J40928" t="s">
        <v>14</v>
      </c>
      <c r="K40928">
        <v>51</v>
      </c>
      <c r="L40928" t="s">
        <v>15</v>
      </c>
    </row>
    <row r="40929" spans="1:12">
      <c r="A40929" t="e">
        <f ca="1">E00251429825621</f>
        <v>#NAME?</v>
      </c>
      <c r="B40929">
        <v>160</v>
      </c>
      <c r="C40929" t="s">
        <v>278</v>
      </c>
      <c r="D40929" s="1">
        <v>41745</v>
      </c>
      <c r="F40929">
        <v>1</v>
      </c>
      <c r="G40929">
        <v>462</v>
      </c>
      <c r="H40929" t="s">
        <v>288</v>
      </c>
      <c r="J40929" t="s">
        <v>14</v>
      </c>
      <c r="K40929">
        <v>46</v>
      </c>
      <c r="L40929" t="s">
        <v>15</v>
      </c>
    </row>
    <row r="40930" spans="1:12">
      <c r="A40930" t="e">
        <f ca="1">E00251439730221</f>
        <v>#NAME?</v>
      </c>
      <c r="B40930">
        <v>290</v>
      </c>
      <c r="C40930" t="s">
        <v>449</v>
      </c>
      <c r="D40930" s="1">
        <v>40949</v>
      </c>
      <c r="F40930">
        <v>4</v>
      </c>
      <c r="G40930">
        <v>78050</v>
      </c>
      <c r="H40930" t="s">
        <v>197</v>
      </c>
      <c r="J40930" t="s">
        <v>14</v>
      </c>
      <c r="K40930">
        <v>48</v>
      </c>
      <c r="L40930" t="s">
        <v>22</v>
      </c>
    </row>
    <row r="40931" spans="1:12">
      <c r="A40931" t="e">
        <f ca="1">E00251617121621</f>
        <v>#NAME?</v>
      </c>
      <c r="B40931">
        <v>489</v>
      </c>
      <c r="C40931" t="s">
        <v>100</v>
      </c>
      <c r="D40931" s="1">
        <v>41656</v>
      </c>
      <c r="F40931">
        <v>1</v>
      </c>
      <c r="G40931">
        <v>2448</v>
      </c>
      <c r="H40931" t="s">
        <v>19</v>
      </c>
      <c r="J40931" t="s">
        <v>14</v>
      </c>
      <c r="K40931">
        <v>44</v>
      </c>
      <c r="L40931" t="s">
        <v>15</v>
      </c>
    </row>
    <row r="40932" spans="1:12">
      <c r="A40932" t="e">
        <f ca="1">E00251529543621</f>
        <v>#NAME?</v>
      </c>
      <c r="B40932">
        <v>166</v>
      </c>
      <c r="C40932" t="s">
        <v>626</v>
      </c>
      <c r="D40932" s="1">
        <v>42032</v>
      </c>
      <c r="F40932">
        <v>3</v>
      </c>
      <c r="G40932">
        <v>25000</v>
      </c>
      <c r="H40932" t="s">
        <v>178</v>
      </c>
      <c r="J40932" t="s">
        <v>14</v>
      </c>
      <c r="K40932">
        <v>51</v>
      </c>
      <c r="L40932" t="s">
        <v>15</v>
      </c>
    </row>
    <row r="40933" spans="1:12">
      <c r="A40933" t="e">
        <f ca="1">E00251439730221</f>
        <v>#NAME?</v>
      </c>
      <c r="B40933">
        <v>290</v>
      </c>
      <c r="C40933" t="s">
        <v>449</v>
      </c>
      <c r="D40933" s="1">
        <v>41864</v>
      </c>
      <c r="F40933">
        <v>2</v>
      </c>
      <c r="G40933">
        <v>3899</v>
      </c>
      <c r="H40933" t="s">
        <v>264</v>
      </c>
      <c r="J40933" t="s">
        <v>14</v>
      </c>
      <c r="K40933">
        <v>50</v>
      </c>
      <c r="L40933" t="s">
        <v>15</v>
      </c>
    </row>
    <row r="40934" spans="1:12">
      <c r="A40934" t="e">
        <f ca="1">E00251429332421</f>
        <v>#NAME?</v>
      </c>
      <c r="B40934">
        <v>1325</v>
      </c>
      <c r="C40934" t="s">
        <v>605</v>
      </c>
      <c r="D40934" s="1">
        <v>42178</v>
      </c>
      <c r="F40934">
        <v>3</v>
      </c>
      <c r="G40934">
        <v>7295</v>
      </c>
      <c r="H40934" t="s">
        <v>76</v>
      </c>
      <c r="J40934" t="s">
        <v>14</v>
      </c>
      <c r="K40934">
        <v>49</v>
      </c>
      <c r="L40934" t="s">
        <v>15</v>
      </c>
    </row>
    <row r="40935" spans="1:12">
      <c r="A40935" t="e">
        <f ca="1">E00251429332421</f>
        <v>#NAME?</v>
      </c>
      <c r="B40935">
        <v>1325</v>
      </c>
      <c r="C40935" t="s">
        <v>605</v>
      </c>
      <c r="D40935" s="1">
        <v>42804</v>
      </c>
      <c r="F40935">
        <v>1</v>
      </c>
      <c r="G40935">
        <v>81400</v>
      </c>
      <c r="H40935" t="s">
        <v>1107</v>
      </c>
      <c r="J40935" t="s">
        <v>14</v>
      </c>
      <c r="K40935">
        <v>50</v>
      </c>
      <c r="L40935" t="s">
        <v>15</v>
      </c>
    </row>
    <row r="40936" spans="1:12">
      <c r="A40936" t="e">
        <f ca="1">E00251716569321</f>
        <v>#NAME?</v>
      </c>
      <c r="B40936">
        <v>286</v>
      </c>
      <c r="C40936" t="s">
        <v>41</v>
      </c>
      <c r="D40936" s="1">
        <v>41061</v>
      </c>
      <c r="F40936">
        <v>1</v>
      </c>
      <c r="G40936">
        <v>6929</v>
      </c>
      <c r="H40936" t="s">
        <v>36</v>
      </c>
      <c r="J40936" t="s">
        <v>14</v>
      </c>
      <c r="K40936">
        <v>52</v>
      </c>
      <c r="L40936" t="s">
        <v>15</v>
      </c>
    </row>
    <row r="40937" spans="1:12">
      <c r="A40937" t="e">
        <f ca="1">E00251716569321</f>
        <v>#NAME?</v>
      </c>
      <c r="B40937">
        <v>489</v>
      </c>
      <c r="C40937" t="s">
        <v>100</v>
      </c>
      <c r="D40937" s="1">
        <v>41753</v>
      </c>
      <c r="F40937">
        <v>4</v>
      </c>
      <c r="G40937">
        <v>3540</v>
      </c>
      <c r="H40937" t="s">
        <v>436</v>
      </c>
      <c r="J40937" t="s">
        <v>14</v>
      </c>
      <c r="K40937">
        <v>54</v>
      </c>
      <c r="L40937" t="s">
        <v>15</v>
      </c>
    </row>
    <row r="40938" spans="1:12">
      <c r="A40938" t="e">
        <f ca="1">E00251514288421</f>
        <v>#NAME?</v>
      </c>
      <c r="B40938">
        <v>481</v>
      </c>
      <c r="C40938" t="s">
        <v>402</v>
      </c>
      <c r="D40938" s="1">
        <v>41304</v>
      </c>
      <c r="F40938">
        <v>1</v>
      </c>
      <c r="G40938">
        <v>64683</v>
      </c>
      <c r="H40938" t="s">
        <v>714</v>
      </c>
      <c r="J40938" t="s">
        <v>14</v>
      </c>
      <c r="K40938">
        <v>57</v>
      </c>
      <c r="L40938" t="s">
        <v>15</v>
      </c>
    </row>
    <row r="40939" spans="1:12">
      <c r="A40939" t="e">
        <f ca="1">E00251514288421</f>
        <v>#NAME?</v>
      </c>
      <c r="B40939">
        <v>481</v>
      </c>
      <c r="C40939" t="s">
        <v>402</v>
      </c>
      <c r="D40939" s="1">
        <v>41723</v>
      </c>
      <c r="F40939">
        <v>2</v>
      </c>
      <c r="G40939">
        <v>7295</v>
      </c>
      <c r="H40939" t="s">
        <v>76</v>
      </c>
      <c r="J40939" t="s">
        <v>14</v>
      </c>
      <c r="K40939">
        <v>58</v>
      </c>
      <c r="L40939" t="s">
        <v>15</v>
      </c>
    </row>
    <row r="40940" spans="1:12">
      <c r="A40940" t="e">
        <f ca="1">E00251528624321</f>
        <v>#NAME?</v>
      </c>
      <c r="B40940">
        <v>291</v>
      </c>
      <c r="C40940" t="s">
        <v>160</v>
      </c>
      <c r="D40940" s="1">
        <v>42527</v>
      </c>
      <c r="F40940">
        <v>1</v>
      </c>
      <c r="G40940">
        <v>8798</v>
      </c>
      <c r="H40940" t="s">
        <v>314</v>
      </c>
      <c r="J40940" t="s">
        <v>14</v>
      </c>
      <c r="K40940">
        <v>51</v>
      </c>
      <c r="L40940" t="s">
        <v>15</v>
      </c>
    </row>
    <row r="40941" spans="1:12">
      <c r="A40941" t="e">
        <f ca="1">E00251439807421</f>
        <v>#NAME?</v>
      </c>
      <c r="B40941">
        <v>354</v>
      </c>
      <c r="C40941" t="s">
        <v>826</v>
      </c>
      <c r="D40941" s="1">
        <v>42011</v>
      </c>
      <c r="F40941">
        <v>2</v>
      </c>
      <c r="G40941">
        <v>490</v>
      </c>
      <c r="H40941" t="s">
        <v>203</v>
      </c>
      <c r="J40941" t="s">
        <v>14</v>
      </c>
      <c r="K40941">
        <v>54</v>
      </c>
      <c r="L40941" t="s">
        <v>15</v>
      </c>
    </row>
    <row r="40942" spans="1:12">
      <c r="A40942" t="e">
        <f ca="1">E00251439807421</f>
        <v>#NAME?</v>
      </c>
      <c r="B40942">
        <v>354</v>
      </c>
      <c r="C40942" t="s">
        <v>826</v>
      </c>
      <c r="D40942" s="1">
        <v>42145</v>
      </c>
      <c r="F40942">
        <v>2</v>
      </c>
      <c r="G40942">
        <v>4019</v>
      </c>
      <c r="H40942" t="s">
        <v>26</v>
      </c>
      <c r="J40942" t="s">
        <v>14</v>
      </c>
      <c r="K40942">
        <v>55</v>
      </c>
      <c r="L40942" t="s">
        <v>15</v>
      </c>
    </row>
    <row r="40943" spans="1:12">
      <c r="A40943" t="e">
        <f ca="1">E00251439807421</f>
        <v>#NAME?</v>
      </c>
      <c r="B40943">
        <v>494</v>
      </c>
      <c r="C40943" t="s">
        <v>63</v>
      </c>
      <c r="D40943" s="1">
        <v>40969</v>
      </c>
      <c r="F40943">
        <v>1</v>
      </c>
      <c r="G40943">
        <v>25000</v>
      </c>
      <c r="H40943" t="s">
        <v>178</v>
      </c>
      <c r="J40943" t="s">
        <v>14</v>
      </c>
      <c r="K40943">
        <v>51</v>
      </c>
      <c r="L40943" t="s">
        <v>15</v>
      </c>
    </row>
    <row r="40944" spans="1:12">
      <c r="A40944" t="e">
        <f ca="1">E00251429388021</f>
        <v>#NAME?</v>
      </c>
      <c r="B40944">
        <v>297</v>
      </c>
      <c r="C40944" t="s">
        <v>411</v>
      </c>
      <c r="D40944" s="1">
        <v>41463</v>
      </c>
      <c r="F40944">
        <v>1</v>
      </c>
      <c r="G40944">
        <v>4019</v>
      </c>
      <c r="H40944" t="s">
        <v>26</v>
      </c>
      <c r="J40944" t="s">
        <v>14</v>
      </c>
      <c r="K40944">
        <v>58</v>
      </c>
      <c r="L40944" t="s">
        <v>15</v>
      </c>
    </row>
    <row r="40945" spans="1:12">
      <c r="A40945" t="e">
        <f ca="1">E00251514288421</f>
        <v>#NAME?</v>
      </c>
      <c r="B40945">
        <v>481</v>
      </c>
      <c r="C40945" t="s">
        <v>402</v>
      </c>
      <c r="D40945" s="1">
        <v>42699</v>
      </c>
      <c r="F40945">
        <v>5</v>
      </c>
      <c r="G40945">
        <v>6278</v>
      </c>
      <c r="H40945" t="s">
        <v>554</v>
      </c>
      <c r="J40945" t="s">
        <v>14</v>
      </c>
      <c r="K40945">
        <v>61</v>
      </c>
      <c r="L40945" t="s">
        <v>15</v>
      </c>
    </row>
    <row r="40946" spans="1:12">
      <c r="A40946" t="e">
        <f ca="1">E00251514288421</f>
        <v>#NAME?</v>
      </c>
      <c r="B40946">
        <v>481</v>
      </c>
      <c r="C40946" t="s">
        <v>402</v>
      </c>
      <c r="D40946" s="1">
        <v>43033</v>
      </c>
      <c r="F40946">
        <v>5</v>
      </c>
      <c r="G40946">
        <v>7028</v>
      </c>
      <c r="H40946" t="s">
        <v>407</v>
      </c>
      <c r="J40946" t="s">
        <v>14</v>
      </c>
      <c r="K40946">
        <v>61</v>
      </c>
      <c r="L40946" t="s">
        <v>15</v>
      </c>
    </row>
    <row r="40947" spans="1:12">
      <c r="A40947" t="e">
        <f ca="1">E00251514288421</f>
        <v>#NAME?</v>
      </c>
      <c r="B40947">
        <v>485</v>
      </c>
      <c r="C40947" t="s">
        <v>241</v>
      </c>
      <c r="D40947" s="1">
        <v>42998</v>
      </c>
      <c r="F40947">
        <v>2</v>
      </c>
      <c r="G40947">
        <v>49120</v>
      </c>
      <c r="H40947" t="s">
        <v>168</v>
      </c>
      <c r="J40947" t="s">
        <v>14</v>
      </c>
      <c r="K40947">
        <v>61</v>
      </c>
      <c r="L40947" t="s">
        <v>15</v>
      </c>
    </row>
    <row r="40948" spans="1:12">
      <c r="A40948" t="e">
        <f ca="1">E00251413469721</f>
        <v>#NAME?</v>
      </c>
      <c r="B40948">
        <v>1929</v>
      </c>
      <c r="C40948" t="s">
        <v>195</v>
      </c>
      <c r="D40948" s="1">
        <v>41178</v>
      </c>
      <c r="F40948">
        <v>1</v>
      </c>
      <c r="G40948">
        <v>71987</v>
      </c>
      <c r="H40948" t="s">
        <v>276</v>
      </c>
      <c r="J40948" t="s">
        <v>14</v>
      </c>
      <c r="K40948">
        <v>63</v>
      </c>
      <c r="L40948" t="s">
        <v>15</v>
      </c>
    </row>
    <row r="40949" spans="1:12">
      <c r="A40949" t="e">
        <f ca="1">E00251413469721</f>
        <v>#NAME?</v>
      </c>
      <c r="B40949">
        <v>1929</v>
      </c>
      <c r="C40949" t="s">
        <v>195</v>
      </c>
      <c r="D40949" s="1">
        <v>41183</v>
      </c>
      <c r="F40949">
        <v>2</v>
      </c>
      <c r="G40949">
        <v>27800</v>
      </c>
      <c r="H40949" t="s">
        <v>145</v>
      </c>
      <c r="J40949" t="s">
        <v>14</v>
      </c>
      <c r="K40949">
        <v>63</v>
      </c>
      <c r="L40949" t="s">
        <v>15</v>
      </c>
    </row>
    <row r="40950" spans="1:12">
      <c r="A40950" t="e">
        <f ca="1">E00251413469721</f>
        <v>#NAME?</v>
      </c>
      <c r="B40950">
        <v>1929</v>
      </c>
      <c r="C40950" t="s">
        <v>195</v>
      </c>
      <c r="D40950" s="1">
        <v>41204</v>
      </c>
      <c r="F40950">
        <v>1</v>
      </c>
      <c r="G40950">
        <v>71987</v>
      </c>
      <c r="H40950" t="s">
        <v>276</v>
      </c>
      <c r="J40950" t="s">
        <v>14</v>
      </c>
      <c r="K40950">
        <v>63</v>
      </c>
      <c r="L40950" t="s">
        <v>15</v>
      </c>
    </row>
    <row r="40951" spans="1:12">
      <c r="A40951" t="e">
        <f ca="1">E00251432302421</f>
        <v>#NAME?</v>
      </c>
      <c r="B40951">
        <v>497</v>
      </c>
      <c r="C40951" t="s">
        <v>141</v>
      </c>
      <c r="D40951" s="1">
        <v>42705</v>
      </c>
      <c r="F40951">
        <v>3</v>
      </c>
      <c r="G40951">
        <v>29690</v>
      </c>
      <c r="H40951" t="s">
        <v>52</v>
      </c>
      <c r="J40951" t="s">
        <v>14</v>
      </c>
      <c r="K40951">
        <v>58</v>
      </c>
      <c r="L40951" t="s">
        <v>15</v>
      </c>
    </row>
    <row r="40952" spans="1:12">
      <c r="A40952" t="e">
        <f ca="1">E00251432302421</f>
        <v>#NAME?</v>
      </c>
      <c r="B40952">
        <v>497</v>
      </c>
      <c r="C40952" t="s">
        <v>141</v>
      </c>
      <c r="D40952" s="1">
        <v>43070</v>
      </c>
      <c r="F40952">
        <v>1</v>
      </c>
      <c r="G40952">
        <v>496</v>
      </c>
      <c r="H40952" t="s">
        <v>190</v>
      </c>
      <c r="J40952" t="s">
        <v>14</v>
      </c>
      <c r="K40952">
        <v>59</v>
      </c>
      <c r="L40952" t="s">
        <v>15</v>
      </c>
    </row>
    <row r="40953" spans="1:12">
      <c r="A40953" t="e">
        <f ca="1">E00251439807421</f>
        <v>#NAME?</v>
      </c>
      <c r="B40953">
        <v>3068</v>
      </c>
      <c r="C40953" t="s">
        <v>1224</v>
      </c>
      <c r="D40953" s="1">
        <v>41165</v>
      </c>
      <c r="F40953">
        <v>2</v>
      </c>
      <c r="G40953">
        <v>3004</v>
      </c>
      <c r="H40953" t="s">
        <v>104</v>
      </c>
      <c r="J40953" t="s">
        <v>272</v>
      </c>
      <c r="K40953">
        <v>52</v>
      </c>
      <c r="L40953" t="s">
        <v>15</v>
      </c>
    </row>
    <row r="40954" spans="1:12">
      <c r="A40954" t="e">
        <f ca="1">E00251429810321</f>
        <v>#NAME?</v>
      </c>
      <c r="B40954">
        <v>151</v>
      </c>
      <c r="C40954" t="s">
        <v>381</v>
      </c>
      <c r="D40954" s="1">
        <v>41708</v>
      </c>
      <c r="F40954">
        <v>2</v>
      </c>
      <c r="G40954">
        <v>4019</v>
      </c>
      <c r="H40954" t="s">
        <v>26</v>
      </c>
      <c r="J40954" t="s">
        <v>14</v>
      </c>
      <c r="K40954">
        <v>58</v>
      </c>
      <c r="L40954" t="s">
        <v>15</v>
      </c>
    </row>
    <row r="40955" spans="1:12">
      <c r="A40955" t="e">
        <f ca="1">E00251429810321</f>
        <v>#NAME?</v>
      </c>
      <c r="B40955">
        <v>151</v>
      </c>
      <c r="C40955" t="s">
        <v>381</v>
      </c>
      <c r="D40955" s="1">
        <v>42037</v>
      </c>
      <c r="F40955">
        <v>2</v>
      </c>
      <c r="G40955">
        <v>25000</v>
      </c>
      <c r="H40955" t="s">
        <v>178</v>
      </c>
      <c r="J40955" t="s">
        <v>14</v>
      </c>
      <c r="K40955">
        <v>59</v>
      </c>
      <c r="L40955" t="s">
        <v>15</v>
      </c>
    </row>
    <row r="40956" spans="1:12">
      <c r="A40956" t="e">
        <f ca="1">E00251439765421</f>
        <v>#NAME?</v>
      </c>
      <c r="B40956">
        <v>1325</v>
      </c>
      <c r="C40956" t="s">
        <v>605</v>
      </c>
      <c r="D40956" s="1">
        <v>41218</v>
      </c>
      <c r="F40956">
        <v>1</v>
      </c>
      <c r="G40956">
        <v>7969</v>
      </c>
      <c r="H40956" t="s">
        <v>87</v>
      </c>
      <c r="J40956" t="s">
        <v>14</v>
      </c>
      <c r="K40956">
        <v>55</v>
      </c>
      <c r="L40956" t="s">
        <v>22</v>
      </c>
    </row>
    <row r="40957" spans="1:12">
      <c r="A40957" t="e">
        <f ca="1">E00251430176021</f>
        <v>#NAME?</v>
      </c>
      <c r="B40957">
        <v>445</v>
      </c>
      <c r="C40957" t="s">
        <v>23</v>
      </c>
      <c r="D40957" s="1">
        <v>42054</v>
      </c>
      <c r="F40957">
        <v>1</v>
      </c>
      <c r="G40957">
        <v>4019</v>
      </c>
      <c r="H40957" t="s">
        <v>26</v>
      </c>
      <c r="J40957" t="s">
        <v>14</v>
      </c>
      <c r="K40957">
        <v>57</v>
      </c>
      <c r="L40957" t="s">
        <v>15</v>
      </c>
    </row>
    <row r="40958" spans="1:12">
      <c r="A40958" t="e">
        <f ca="1">E00251430176021</f>
        <v>#NAME?</v>
      </c>
      <c r="B40958">
        <v>445</v>
      </c>
      <c r="C40958" t="s">
        <v>23</v>
      </c>
      <c r="D40958" s="1">
        <v>42558</v>
      </c>
      <c r="F40958">
        <v>1</v>
      </c>
      <c r="G40958">
        <v>4019</v>
      </c>
      <c r="H40958" t="s">
        <v>26</v>
      </c>
      <c r="J40958" t="s">
        <v>14</v>
      </c>
      <c r="K40958">
        <v>58</v>
      </c>
      <c r="L40958" t="s">
        <v>15</v>
      </c>
    </row>
    <row r="40959" spans="1:12">
      <c r="A40959" t="e">
        <f ca="1">E00251432302421</f>
        <v>#NAME?</v>
      </c>
      <c r="B40959">
        <v>497</v>
      </c>
      <c r="C40959" t="s">
        <v>141</v>
      </c>
      <c r="D40959" s="1">
        <v>42250</v>
      </c>
      <c r="F40959">
        <v>1</v>
      </c>
      <c r="G40959">
        <v>78449</v>
      </c>
      <c r="H40959" t="s">
        <v>277</v>
      </c>
      <c r="J40959" t="s">
        <v>14</v>
      </c>
      <c r="K40959">
        <v>57</v>
      </c>
      <c r="L40959" t="s">
        <v>22</v>
      </c>
    </row>
    <row r="40960" spans="1:12">
      <c r="A40960" t="e">
        <f ca="1">E00251430176021</f>
        <v>#NAME?</v>
      </c>
      <c r="B40960">
        <v>445</v>
      </c>
      <c r="C40960" t="s">
        <v>23</v>
      </c>
      <c r="D40960" s="1">
        <v>41628</v>
      </c>
      <c r="F40960">
        <v>1</v>
      </c>
      <c r="G40960">
        <v>4019</v>
      </c>
      <c r="H40960" t="s">
        <v>26</v>
      </c>
      <c r="J40960" t="s">
        <v>14</v>
      </c>
      <c r="K40960">
        <v>56</v>
      </c>
      <c r="L40960" t="s">
        <v>15</v>
      </c>
    </row>
    <row r="40961" spans="1:12">
      <c r="A40961" t="e">
        <f ca="1">E00251430176021</f>
        <v>#NAME?</v>
      </c>
      <c r="B40961">
        <v>445</v>
      </c>
      <c r="C40961" t="s">
        <v>23</v>
      </c>
      <c r="D40961" s="1">
        <v>41991</v>
      </c>
      <c r="F40961">
        <v>1</v>
      </c>
      <c r="G40961">
        <v>4019</v>
      </c>
      <c r="H40961" t="s">
        <v>26</v>
      </c>
      <c r="J40961" t="s">
        <v>14</v>
      </c>
      <c r="K40961">
        <v>57</v>
      </c>
      <c r="L40961" t="s">
        <v>15</v>
      </c>
    </row>
    <row r="40962" spans="1:12">
      <c r="A40962" t="e">
        <f ca="1">E00251430176021</f>
        <v>#NAME?</v>
      </c>
      <c r="B40962">
        <v>445</v>
      </c>
      <c r="C40962" t="s">
        <v>23</v>
      </c>
      <c r="D40962" s="1">
        <v>42374</v>
      </c>
      <c r="F40962">
        <v>2</v>
      </c>
      <c r="G40962">
        <v>4019</v>
      </c>
      <c r="H40962" t="s">
        <v>26</v>
      </c>
      <c r="J40962" t="s">
        <v>14</v>
      </c>
      <c r="K40962">
        <v>58</v>
      </c>
      <c r="L40962" t="s">
        <v>15</v>
      </c>
    </row>
    <row r="40963" spans="1:12">
      <c r="A40963" t="e">
        <f ca="1">E00251430176021</f>
        <v>#NAME?</v>
      </c>
      <c r="B40963">
        <v>445</v>
      </c>
      <c r="C40963" t="s">
        <v>23</v>
      </c>
      <c r="D40963" s="1">
        <v>42657</v>
      </c>
      <c r="F40963">
        <v>2</v>
      </c>
      <c r="G40963">
        <v>4019</v>
      </c>
      <c r="H40963" t="s">
        <v>26</v>
      </c>
      <c r="J40963" t="s">
        <v>14</v>
      </c>
      <c r="K40963">
        <v>58</v>
      </c>
      <c r="L40963" t="s">
        <v>15</v>
      </c>
    </row>
    <row r="40964" spans="1:12">
      <c r="A40964" t="e">
        <f ca="1">E00251515316621</f>
        <v>#NAME?</v>
      </c>
      <c r="B40964">
        <v>11</v>
      </c>
      <c r="C40964" t="s">
        <v>245</v>
      </c>
      <c r="D40964" s="1">
        <v>41886</v>
      </c>
      <c r="F40964">
        <v>2</v>
      </c>
      <c r="G40964">
        <v>3051</v>
      </c>
      <c r="H40964" t="s">
        <v>13</v>
      </c>
      <c r="J40964" t="s">
        <v>14</v>
      </c>
      <c r="K40964">
        <v>45</v>
      </c>
      <c r="L40964" t="s">
        <v>15</v>
      </c>
    </row>
    <row r="40965" spans="1:12">
      <c r="A40965" t="e">
        <f ca="1">E00251716572021</f>
        <v>#NAME?</v>
      </c>
      <c r="B40965">
        <v>446</v>
      </c>
      <c r="C40965" t="s">
        <v>94</v>
      </c>
      <c r="D40965" s="1">
        <v>42403</v>
      </c>
      <c r="F40965">
        <v>1</v>
      </c>
      <c r="G40965">
        <v>71940</v>
      </c>
      <c r="H40965" t="s">
        <v>135</v>
      </c>
      <c r="J40965" t="s">
        <v>14</v>
      </c>
      <c r="K40965">
        <v>45</v>
      </c>
      <c r="L40965" t="s">
        <v>15</v>
      </c>
    </row>
    <row r="40966" spans="1:12">
      <c r="A40966" t="e">
        <f ca="1">E00251514761221</f>
        <v>#NAME?</v>
      </c>
      <c r="B40966">
        <v>6046</v>
      </c>
      <c r="C40966" t="s">
        <v>98</v>
      </c>
      <c r="D40966" s="1">
        <v>42832</v>
      </c>
      <c r="F40966">
        <v>1</v>
      </c>
      <c r="G40966">
        <v>92231</v>
      </c>
      <c r="H40966" t="s">
        <v>38</v>
      </c>
      <c r="I40966" t="s">
        <v>56</v>
      </c>
      <c r="J40966" t="s">
        <v>57</v>
      </c>
      <c r="K40966">
        <v>57</v>
      </c>
      <c r="L40966" t="s">
        <v>15</v>
      </c>
    </row>
    <row r="40967" spans="1:12">
      <c r="A40967" t="e">
        <f ca="1">E00251716475921</f>
        <v>#NAME?</v>
      </c>
      <c r="B40967">
        <v>7505</v>
      </c>
      <c r="C40967" t="s">
        <v>209</v>
      </c>
      <c r="D40967" s="1">
        <v>41864</v>
      </c>
      <c r="F40967">
        <v>1</v>
      </c>
      <c r="G40967">
        <v>71940</v>
      </c>
      <c r="H40967" t="s">
        <v>135</v>
      </c>
      <c r="J40967" t="s">
        <v>14</v>
      </c>
      <c r="K40967">
        <v>42</v>
      </c>
      <c r="L40967" t="s">
        <v>15</v>
      </c>
    </row>
    <row r="40968" spans="1:12">
      <c r="A40968" t="e">
        <f ca="1">E00251716591121</f>
        <v>#NAME?</v>
      </c>
      <c r="B40968">
        <v>448</v>
      </c>
      <c r="C40968" t="s">
        <v>112</v>
      </c>
      <c r="D40968" s="1">
        <v>41102</v>
      </c>
      <c r="F40968">
        <v>2</v>
      </c>
      <c r="G40968">
        <v>7871</v>
      </c>
      <c r="H40968" t="s">
        <v>674</v>
      </c>
      <c r="J40968" t="s">
        <v>14</v>
      </c>
      <c r="K40968">
        <v>48</v>
      </c>
      <c r="L40968" t="s">
        <v>22</v>
      </c>
    </row>
    <row r="40969" spans="1:12">
      <c r="A40969" t="e">
        <f ca="1">E00251716591121</f>
        <v>#NAME?</v>
      </c>
      <c r="B40969">
        <v>448</v>
      </c>
      <c r="C40969" t="s">
        <v>112</v>
      </c>
      <c r="D40969" s="1">
        <v>41221</v>
      </c>
      <c r="F40969">
        <v>1</v>
      </c>
      <c r="G40969">
        <v>3540</v>
      </c>
      <c r="H40969" t="s">
        <v>436</v>
      </c>
      <c r="J40969" t="s">
        <v>14</v>
      </c>
      <c r="K40969">
        <v>48</v>
      </c>
      <c r="L40969" t="s">
        <v>15</v>
      </c>
    </row>
    <row r="40970" spans="1:12">
      <c r="A40970" t="e">
        <f ca="1">E00251716591121</f>
        <v>#NAME?</v>
      </c>
      <c r="B40970">
        <v>448</v>
      </c>
      <c r="C40970" t="s">
        <v>112</v>
      </c>
      <c r="D40970" s="1">
        <v>42544</v>
      </c>
      <c r="F40970">
        <v>2</v>
      </c>
      <c r="G40970">
        <v>7804</v>
      </c>
      <c r="H40970" t="s">
        <v>43</v>
      </c>
      <c r="J40970" t="s">
        <v>14</v>
      </c>
      <c r="K40970">
        <v>52</v>
      </c>
      <c r="L40970" t="s">
        <v>22</v>
      </c>
    </row>
    <row r="40971" spans="1:12">
      <c r="A40971" t="e">
        <f ca="1">E00251430176021</f>
        <v>#NAME?</v>
      </c>
      <c r="B40971">
        <v>445</v>
      </c>
      <c r="C40971" t="s">
        <v>23</v>
      </c>
      <c r="D40971" s="1">
        <v>41683</v>
      </c>
      <c r="F40971">
        <v>2</v>
      </c>
      <c r="G40971">
        <v>4019</v>
      </c>
      <c r="H40971" t="s">
        <v>26</v>
      </c>
      <c r="J40971" t="s">
        <v>14</v>
      </c>
      <c r="K40971">
        <v>56</v>
      </c>
      <c r="L40971" t="s">
        <v>15</v>
      </c>
    </row>
    <row r="40972" spans="1:12">
      <c r="A40972" t="e">
        <f ca="1">E00251430176021</f>
        <v>#NAME?</v>
      </c>
      <c r="B40972">
        <v>445</v>
      </c>
      <c r="C40972" t="s">
        <v>23</v>
      </c>
      <c r="D40972" s="1">
        <v>41942</v>
      </c>
      <c r="F40972">
        <v>1</v>
      </c>
      <c r="G40972">
        <v>4019</v>
      </c>
      <c r="H40972" t="s">
        <v>26</v>
      </c>
      <c r="J40972" t="s">
        <v>14</v>
      </c>
      <c r="K40972">
        <v>57</v>
      </c>
      <c r="L40972" t="s">
        <v>15</v>
      </c>
    </row>
    <row r="40973" spans="1:12">
      <c r="A40973" t="e">
        <f ca="1">E00251514252121</f>
        <v>#NAME?</v>
      </c>
      <c r="B40973">
        <v>451</v>
      </c>
      <c r="C40973" t="s">
        <v>102</v>
      </c>
      <c r="D40973" s="1">
        <v>41733</v>
      </c>
      <c r="F40973">
        <v>2</v>
      </c>
      <c r="G40973">
        <v>7999</v>
      </c>
      <c r="H40973" t="s">
        <v>80</v>
      </c>
      <c r="J40973" t="s">
        <v>14</v>
      </c>
      <c r="K40973">
        <v>46</v>
      </c>
      <c r="L40973" t="s">
        <v>15</v>
      </c>
    </row>
    <row r="40974" spans="1:12">
      <c r="A40974" t="e">
        <f ca="1">E00251430237821</f>
        <v>#NAME?</v>
      </c>
      <c r="B40974">
        <v>276</v>
      </c>
      <c r="C40974" t="s">
        <v>122</v>
      </c>
      <c r="D40974" s="1">
        <v>41841</v>
      </c>
      <c r="F40974">
        <v>2</v>
      </c>
      <c r="G40974">
        <v>7904</v>
      </c>
      <c r="H40974" t="s">
        <v>75</v>
      </c>
      <c r="J40974" t="s">
        <v>14</v>
      </c>
      <c r="K40974">
        <v>49</v>
      </c>
      <c r="L40974" t="s">
        <v>22</v>
      </c>
    </row>
    <row r="40975" spans="1:12">
      <c r="A40975" t="e">
        <f ca="1">E00251430176021</f>
        <v>#NAME?</v>
      </c>
      <c r="B40975">
        <v>445</v>
      </c>
      <c r="C40975" t="s">
        <v>23</v>
      </c>
      <c r="D40975" s="1">
        <v>42382</v>
      </c>
      <c r="F40975">
        <v>1</v>
      </c>
      <c r="G40975">
        <v>4786</v>
      </c>
      <c r="H40975" t="s">
        <v>952</v>
      </c>
      <c r="J40975" t="s">
        <v>14</v>
      </c>
      <c r="K40975">
        <v>58</v>
      </c>
      <c r="L40975" t="s">
        <v>15</v>
      </c>
    </row>
    <row r="40976" spans="1:12">
      <c r="A40976" t="e">
        <f ca="1">E00251430176021</f>
        <v>#NAME?</v>
      </c>
      <c r="B40976">
        <v>445</v>
      </c>
      <c r="C40976" t="s">
        <v>23</v>
      </c>
      <c r="D40976" s="1">
        <v>42382</v>
      </c>
      <c r="F40976">
        <v>5</v>
      </c>
      <c r="G40976">
        <v>4019</v>
      </c>
      <c r="H40976" t="s">
        <v>26</v>
      </c>
      <c r="J40976" t="s">
        <v>14</v>
      </c>
      <c r="K40976">
        <v>58</v>
      </c>
      <c r="L40976" t="s">
        <v>15</v>
      </c>
    </row>
    <row r="40977" spans="1:12">
      <c r="A40977" t="e">
        <f ca="1">E00251430176021</f>
        <v>#NAME?</v>
      </c>
      <c r="B40977">
        <v>445</v>
      </c>
      <c r="C40977" t="s">
        <v>23</v>
      </c>
      <c r="D40977" s="1">
        <v>42664</v>
      </c>
      <c r="F40977">
        <v>2</v>
      </c>
      <c r="G40977">
        <v>496</v>
      </c>
      <c r="H40977" t="s">
        <v>190</v>
      </c>
      <c r="J40977" t="s">
        <v>14</v>
      </c>
      <c r="K40977">
        <v>58</v>
      </c>
      <c r="L40977" t="s">
        <v>15</v>
      </c>
    </row>
    <row r="40978" spans="1:12">
      <c r="A40978" t="e">
        <f ca="1">E00251529210821</f>
        <v>#NAME?</v>
      </c>
      <c r="B40978">
        <v>193</v>
      </c>
      <c r="C40978" t="s">
        <v>247</v>
      </c>
      <c r="D40978" s="1">
        <v>42285</v>
      </c>
      <c r="F40978">
        <v>1</v>
      </c>
      <c r="G40978">
        <v>4019</v>
      </c>
      <c r="H40978" t="s">
        <v>26</v>
      </c>
      <c r="J40978" t="s">
        <v>14</v>
      </c>
      <c r="K40978">
        <v>53</v>
      </c>
      <c r="L40978" t="s">
        <v>15</v>
      </c>
    </row>
    <row r="40979" spans="1:12">
      <c r="A40979" t="e">
        <f ca="1">E00251529498321</f>
        <v>#NAME?</v>
      </c>
      <c r="B40979">
        <v>148</v>
      </c>
      <c r="C40979" t="s">
        <v>318</v>
      </c>
      <c r="D40979" s="1">
        <v>42685</v>
      </c>
      <c r="F40979">
        <v>1</v>
      </c>
      <c r="G40979">
        <v>56400</v>
      </c>
      <c r="H40979" t="s">
        <v>91</v>
      </c>
      <c r="I40979" t="s">
        <v>56</v>
      </c>
      <c r="J40979" t="s">
        <v>57</v>
      </c>
      <c r="K40979">
        <v>66</v>
      </c>
      <c r="L40979" t="s">
        <v>15</v>
      </c>
    </row>
    <row r="40980" spans="1:12">
      <c r="A40980" t="e">
        <f ca="1">E00251515326121</f>
        <v>#NAME?</v>
      </c>
      <c r="B40980">
        <v>30</v>
      </c>
      <c r="C40980" t="s">
        <v>344</v>
      </c>
      <c r="D40980" s="1">
        <v>41960</v>
      </c>
      <c r="F40980">
        <v>1</v>
      </c>
      <c r="G40980">
        <v>60883</v>
      </c>
      <c r="H40980" t="s">
        <v>1834</v>
      </c>
      <c r="J40980" t="s">
        <v>14</v>
      </c>
      <c r="K40980">
        <v>43</v>
      </c>
      <c r="L40980" t="s">
        <v>15</v>
      </c>
    </row>
    <row r="40981" spans="1:12">
      <c r="A40981" t="e">
        <f ca="1">E00251515326121</f>
        <v>#NAME?</v>
      </c>
      <c r="B40981">
        <v>30</v>
      </c>
      <c r="C40981" t="s">
        <v>344</v>
      </c>
      <c r="D40981" s="1">
        <v>42117</v>
      </c>
      <c r="F40981">
        <v>4</v>
      </c>
      <c r="G40981">
        <v>4719</v>
      </c>
      <c r="H40981" t="s">
        <v>1039</v>
      </c>
      <c r="J40981" t="s">
        <v>14</v>
      </c>
      <c r="K40981">
        <v>43</v>
      </c>
      <c r="L40981" t="s">
        <v>15</v>
      </c>
    </row>
    <row r="40982" spans="1:12">
      <c r="A40982" t="e">
        <f ca="1">E00251617721821</f>
        <v>#NAME?</v>
      </c>
      <c r="B40982">
        <v>184</v>
      </c>
      <c r="C40982" t="s">
        <v>290</v>
      </c>
      <c r="D40982" s="1">
        <v>42194</v>
      </c>
      <c r="F40982">
        <v>1</v>
      </c>
      <c r="G40982">
        <v>38023</v>
      </c>
      <c r="H40982" t="s">
        <v>17</v>
      </c>
      <c r="J40982" t="s">
        <v>14</v>
      </c>
      <c r="K40982">
        <v>42</v>
      </c>
      <c r="L40982" t="s">
        <v>15</v>
      </c>
    </row>
    <row r="40983" spans="1:12">
      <c r="A40983" t="e">
        <f ca="1">E00251514762521</f>
        <v>#NAME?</v>
      </c>
      <c r="B40983">
        <v>449</v>
      </c>
      <c r="C40983" t="s">
        <v>124</v>
      </c>
      <c r="D40983" s="1">
        <v>41310</v>
      </c>
      <c r="F40983">
        <v>3</v>
      </c>
      <c r="G40983">
        <v>2809</v>
      </c>
      <c r="H40983" t="s">
        <v>90</v>
      </c>
      <c r="J40983" t="s">
        <v>14</v>
      </c>
      <c r="K40983">
        <v>45</v>
      </c>
      <c r="L40983" t="s">
        <v>15</v>
      </c>
    </row>
    <row r="40984" spans="1:12">
      <c r="A40984" t="e">
        <f ca="1">E00251514762521</f>
        <v>#NAME?</v>
      </c>
      <c r="B40984">
        <v>449</v>
      </c>
      <c r="C40984" t="s">
        <v>124</v>
      </c>
      <c r="D40984" s="1">
        <v>41724</v>
      </c>
      <c r="F40984">
        <v>1</v>
      </c>
      <c r="G40984">
        <v>2169</v>
      </c>
      <c r="H40984" t="s">
        <v>40</v>
      </c>
      <c r="J40984" t="s">
        <v>14</v>
      </c>
      <c r="K40984">
        <v>46</v>
      </c>
      <c r="L40984" t="s">
        <v>15</v>
      </c>
    </row>
    <row r="40985" spans="1:12">
      <c r="A40985" t="e">
        <f ca="1">E00251617620421</f>
        <v>#NAME?</v>
      </c>
      <c r="B40985">
        <v>481</v>
      </c>
      <c r="C40985" t="s">
        <v>402</v>
      </c>
      <c r="D40985" s="1">
        <v>41220</v>
      </c>
      <c r="F40985">
        <v>5</v>
      </c>
      <c r="G40985">
        <v>3051</v>
      </c>
      <c r="H40985" t="s">
        <v>13</v>
      </c>
      <c r="J40985" t="s">
        <v>14</v>
      </c>
      <c r="K40985">
        <v>50</v>
      </c>
      <c r="L40985" t="s">
        <v>15</v>
      </c>
    </row>
    <row r="40986" spans="1:12">
      <c r="A40986" t="e">
        <f ca="1">E00251617620421</f>
        <v>#NAME?</v>
      </c>
      <c r="B40986">
        <v>485</v>
      </c>
      <c r="C40986" t="s">
        <v>241</v>
      </c>
      <c r="D40986" s="1">
        <v>42034</v>
      </c>
      <c r="F40986">
        <v>5</v>
      </c>
      <c r="G40986">
        <v>7299</v>
      </c>
      <c r="H40986" t="s">
        <v>250</v>
      </c>
      <c r="J40986" t="s">
        <v>14</v>
      </c>
      <c r="K40986">
        <v>52</v>
      </c>
      <c r="L40986" t="s">
        <v>15</v>
      </c>
    </row>
    <row r="40987" spans="1:12">
      <c r="A40987" t="e">
        <f ca="1">E00251617620421</f>
        <v>#NAME?</v>
      </c>
      <c r="B40987">
        <v>485</v>
      </c>
      <c r="C40987" t="s">
        <v>241</v>
      </c>
      <c r="D40987" s="1">
        <v>42534</v>
      </c>
      <c r="F40987">
        <v>6</v>
      </c>
      <c r="G40987">
        <v>2169</v>
      </c>
      <c r="H40987" t="s">
        <v>40</v>
      </c>
      <c r="J40987" t="s">
        <v>14</v>
      </c>
      <c r="K40987">
        <v>54</v>
      </c>
      <c r="L40987" t="s">
        <v>15</v>
      </c>
    </row>
    <row r="40988" spans="1:12">
      <c r="A40988" t="e">
        <f ca="1">E00251617620421</f>
        <v>#NAME?</v>
      </c>
      <c r="B40988">
        <v>485</v>
      </c>
      <c r="C40988" t="s">
        <v>241</v>
      </c>
      <c r="D40988" s="1">
        <v>42636</v>
      </c>
      <c r="F40988">
        <v>2</v>
      </c>
      <c r="G40988">
        <v>7962</v>
      </c>
      <c r="H40988" t="s">
        <v>111</v>
      </c>
      <c r="J40988" t="s">
        <v>14</v>
      </c>
      <c r="K40988">
        <v>54</v>
      </c>
      <c r="L40988" t="s">
        <v>22</v>
      </c>
    </row>
    <row r="40989" spans="1:12">
      <c r="A40989" t="e">
        <f ca="1">E00251529498321</f>
        <v>#NAME?</v>
      </c>
      <c r="B40989">
        <v>4893</v>
      </c>
      <c r="C40989" t="s">
        <v>426</v>
      </c>
      <c r="D40989" s="1">
        <v>42693</v>
      </c>
      <c r="F40989">
        <v>2</v>
      </c>
      <c r="G40989">
        <v>4019</v>
      </c>
      <c r="H40989" t="s">
        <v>26</v>
      </c>
      <c r="I40989" t="s">
        <v>148</v>
      </c>
      <c r="J40989" t="s">
        <v>57</v>
      </c>
      <c r="K40989">
        <v>66</v>
      </c>
      <c r="L40989" t="s">
        <v>15</v>
      </c>
    </row>
    <row r="40990" spans="1:12">
      <c r="A40990" t="e">
        <f ca="1">E00251715544321</f>
        <v>#NAME?</v>
      </c>
      <c r="B40990">
        <v>767</v>
      </c>
      <c r="C40990" t="s">
        <v>658</v>
      </c>
      <c r="D40990" s="1">
        <v>42026</v>
      </c>
      <c r="E40990">
        <v>2</v>
      </c>
      <c r="F40990">
        <v>1</v>
      </c>
      <c r="G40990">
        <v>64881</v>
      </c>
      <c r="H40990" t="s">
        <v>1835</v>
      </c>
      <c r="J40990" t="s">
        <v>34</v>
      </c>
      <c r="K40990">
        <v>43</v>
      </c>
      <c r="L40990" t="s">
        <v>15</v>
      </c>
    </row>
    <row r="40991" spans="1:12">
      <c r="A40991" t="e">
        <f ca="1">E00251715544321</f>
        <v>#NAME?</v>
      </c>
      <c r="B40991">
        <v>767</v>
      </c>
      <c r="C40991" t="s">
        <v>658</v>
      </c>
      <c r="D40991" s="1">
        <v>42026</v>
      </c>
      <c r="E40991">
        <v>2</v>
      </c>
      <c r="F40991">
        <v>4</v>
      </c>
      <c r="G40991">
        <v>64891</v>
      </c>
      <c r="H40991" t="s">
        <v>1795</v>
      </c>
      <c r="J40991" t="s">
        <v>34</v>
      </c>
      <c r="K40991">
        <v>43</v>
      </c>
      <c r="L40991" t="s">
        <v>15</v>
      </c>
    </row>
    <row r="40992" spans="1:12">
      <c r="A40992" t="e">
        <f ca="1">E00251613874121</f>
        <v>#NAME?</v>
      </c>
      <c r="B40992">
        <v>148</v>
      </c>
      <c r="C40992" t="s">
        <v>318</v>
      </c>
      <c r="D40992" s="1">
        <v>40936</v>
      </c>
      <c r="E40992">
        <v>3</v>
      </c>
      <c r="F40992">
        <v>4</v>
      </c>
      <c r="G40992">
        <v>59969</v>
      </c>
      <c r="H40992" t="s">
        <v>1836</v>
      </c>
      <c r="J40992" t="s">
        <v>34</v>
      </c>
      <c r="K40992">
        <v>45</v>
      </c>
      <c r="L40992" t="s">
        <v>15</v>
      </c>
    </row>
    <row r="40993" spans="1:12">
      <c r="A40993" t="e">
        <f ca="1">E00251417997521</f>
        <v>#NAME?</v>
      </c>
      <c r="B40993">
        <v>66</v>
      </c>
      <c r="C40993" t="s">
        <v>134</v>
      </c>
      <c r="D40993" s="1">
        <v>41535</v>
      </c>
      <c r="F40993">
        <v>1</v>
      </c>
      <c r="G40993">
        <v>29690</v>
      </c>
      <c r="H40993" t="s">
        <v>52</v>
      </c>
      <c r="J40993" t="s">
        <v>14</v>
      </c>
      <c r="K40993">
        <v>39</v>
      </c>
      <c r="L40993" t="s">
        <v>15</v>
      </c>
    </row>
    <row r="40994" spans="1:12">
      <c r="A40994" t="e">
        <f ca="1">E00251617620421</f>
        <v>#NAME?</v>
      </c>
      <c r="B40994">
        <v>485</v>
      </c>
      <c r="C40994" t="s">
        <v>241</v>
      </c>
      <c r="D40994" s="1">
        <v>42759</v>
      </c>
      <c r="F40994">
        <v>5</v>
      </c>
      <c r="G40994">
        <v>5533</v>
      </c>
      <c r="H40994" t="s">
        <v>537</v>
      </c>
      <c r="J40994" t="s">
        <v>14</v>
      </c>
      <c r="K40994">
        <v>54</v>
      </c>
      <c r="L40994" t="s">
        <v>15</v>
      </c>
    </row>
    <row r="40995" spans="1:12">
      <c r="A40995" t="e">
        <f ca="1">E00251617620421</f>
        <v>#NAME?</v>
      </c>
      <c r="B40995">
        <v>485</v>
      </c>
      <c r="C40995" t="s">
        <v>241</v>
      </c>
      <c r="D40995" s="1">
        <v>42779</v>
      </c>
      <c r="F40995">
        <v>5</v>
      </c>
      <c r="G40995">
        <v>5533</v>
      </c>
      <c r="H40995" t="s">
        <v>537</v>
      </c>
      <c r="J40995" t="s">
        <v>14</v>
      </c>
      <c r="K40995">
        <v>54</v>
      </c>
      <c r="L40995" t="s">
        <v>15</v>
      </c>
    </row>
    <row r="40996" spans="1:12">
      <c r="A40996" t="e">
        <f ca="1">E00251617620421</f>
        <v>#NAME?</v>
      </c>
      <c r="B40996">
        <v>485</v>
      </c>
      <c r="C40996" t="s">
        <v>241</v>
      </c>
      <c r="D40996" s="1">
        <v>42789</v>
      </c>
      <c r="F40996">
        <v>6</v>
      </c>
      <c r="G40996">
        <v>5533</v>
      </c>
      <c r="H40996" t="s">
        <v>537</v>
      </c>
      <c r="J40996" t="s">
        <v>14</v>
      </c>
      <c r="K40996">
        <v>54</v>
      </c>
      <c r="L40996" t="s">
        <v>15</v>
      </c>
    </row>
    <row r="40997" spans="1:12">
      <c r="A40997" t="e">
        <f ca="1">E00251617620421</f>
        <v>#NAME?</v>
      </c>
      <c r="B40997">
        <v>485</v>
      </c>
      <c r="C40997" t="s">
        <v>241</v>
      </c>
      <c r="D40997" s="1">
        <v>43087</v>
      </c>
      <c r="F40997">
        <v>3</v>
      </c>
      <c r="G40997">
        <v>4549</v>
      </c>
      <c r="H40997" t="s">
        <v>69</v>
      </c>
      <c r="J40997" t="s">
        <v>14</v>
      </c>
      <c r="K40997">
        <v>55</v>
      </c>
      <c r="L40997" t="s">
        <v>15</v>
      </c>
    </row>
    <row r="40998" spans="1:12">
      <c r="A40998" t="e">
        <f ca="1">E00251715777721</f>
        <v>#NAME?</v>
      </c>
      <c r="B40998">
        <v>490</v>
      </c>
      <c r="C40998" t="s">
        <v>158</v>
      </c>
      <c r="D40998" s="1">
        <v>42058</v>
      </c>
      <c r="F40998">
        <v>2</v>
      </c>
      <c r="G40998">
        <v>4019</v>
      </c>
      <c r="H40998" t="s">
        <v>26</v>
      </c>
      <c r="J40998" t="s">
        <v>14</v>
      </c>
      <c r="K40998">
        <v>52</v>
      </c>
      <c r="L40998" t="s">
        <v>15</v>
      </c>
    </row>
    <row r="40999" spans="1:12">
      <c r="A40999" t="e">
        <f ca="1">E00251715544321</f>
        <v>#NAME?</v>
      </c>
      <c r="B40999">
        <v>1328</v>
      </c>
      <c r="C40999" t="s">
        <v>697</v>
      </c>
      <c r="D40999" s="1">
        <v>41236</v>
      </c>
      <c r="F40999">
        <v>1</v>
      </c>
      <c r="G40999">
        <v>33</v>
      </c>
      <c r="H40999" t="s">
        <v>1837</v>
      </c>
      <c r="J40999" t="s">
        <v>14</v>
      </c>
      <c r="K40999">
        <v>41</v>
      </c>
      <c r="L40999" t="s">
        <v>15</v>
      </c>
    </row>
    <row r="41000" spans="1:12">
      <c r="A41000" t="e">
        <f ca="1">E00251429795121</f>
        <v>#NAME?</v>
      </c>
      <c r="B41000">
        <v>154</v>
      </c>
      <c r="C41000" t="s">
        <v>533</v>
      </c>
      <c r="D41000" s="1">
        <v>42437</v>
      </c>
      <c r="F41000">
        <v>1</v>
      </c>
      <c r="G41000">
        <v>2720</v>
      </c>
      <c r="H41000" t="s">
        <v>65</v>
      </c>
      <c r="J41000" t="s">
        <v>14</v>
      </c>
      <c r="K41000">
        <v>48</v>
      </c>
      <c r="L41000" t="s">
        <v>15</v>
      </c>
    </row>
    <row r="41001" spans="1:12">
      <c r="A41001" t="e">
        <f ca="1">E00251715770121</f>
        <v>#NAME?</v>
      </c>
      <c r="B41001">
        <v>484</v>
      </c>
      <c r="C41001" t="s">
        <v>916</v>
      </c>
      <c r="D41001" s="1">
        <v>41810</v>
      </c>
      <c r="F41001">
        <v>1</v>
      </c>
      <c r="G41001">
        <v>2149</v>
      </c>
      <c r="H41001" t="s">
        <v>484</v>
      </c>
      <c r="J41001" t="s">
        <v>14</v>
      </c>
      <c r="K41001">
        <v>62</v>
      </c>
      <c r="L41001" t="s">
        <v>15</v>
      </c>
    </row>
    <row r="41002" spans="1:12">
      <c r="A41002" t="e">
        <f ca="1">E00251512648621</f>
        <v>#NAME?</v>
      </c>
      <c r="B41002">
        <v>62</v>
      </c>
      <c r="C41002" t="s">
        <v>20</v>
      </c>
      <c r="D41002" s="1">
        <v>42290</v>
      </c>
      <c r="F41002">
        <v>2</v>
      </c>
      <c r="G41002">
        <v>4019</v>
      </c>
      <c r="H41002" t="s">
        <v>26</v>
      </c>
      <c r="J41002" t="s">
        <v>14</v>
      </c>
      <c r="K41002">
        <v>48</v>
      </c>
      <c r="L41002" t="s">
        <v>15</v>
      </c>
    </row>
    <row r="41003" spans="1:12">
      <c r="A41003" t="e">
        <f ca="1">E00251512648621</f>
        <v>#NAME?</v>
      </c>
      <c r="B41003">
        <v>62</v>
      </c>
      <c r="C41003" t="s">
        <v>20</v>
      </c>
      <c r="D41003" s="1">
        <v>43035</v>
      </c>
      <c r="F41003">
        <v>1</v>
      </c>
      <c r="G41003">
        <v>4019</v>
      </c>
      <c r="H41003" t="s">
        <v>26</v>
      </c>
      <c r="J41003" t="s">
        <v>14</v>
      </c>
      <c r="K41003">
        <v>50</v>
      </c>
      <c r="L41003" t="s">
        <v>15</v>
      </c>
    </row>
    <row r="41004" spans="1:12">
      <c r="A41004" t="e">
        <f ca="1">E00251524987321</f>
        <v>#NAME?</v>
      </c>
      <c r="B41004">
        <v>438</v>
      </c>
      <c r="C41004" t="s">
        <v>474</v>
      </c>
      <c r="D41004" s="1">
        <v>41401</v>
      </c>
      <c r="F41004">
        <v>2</v>
      </c>
      <c r="G41004">
        <v>4019</v>
      </c>
      <c r="H41004" t="s">
        <v>26</v>
      </c>
      <c r="J41004" t="s">
        <v>14</v>
      </c>
      <c r="K41004">
        <v>54</v>
      </c>
      <c r="L41004" t="s">
        <v>15</v>
      </c>
    </row>
    <row r="41005" spans="1:12">
      <c r="A41005" t="e">
        <f ca="1">E00251524987321</f>
        <v>#NAME?</v>
      </c>
      <c r="B41005">
        <v>438</v>
      </c>
      <c r="C41005" t="s">
        <v>474</v>
      </c>
      <c r="D41005" s="1">
        <v>42955</v>
      </c>
      <c r="F41005">
        <v>6</v>
      </c>
      <c r="G41005">
        <v>2729</v>
      </c>
      <c r="H41005" t="s">
        <v>115</v>
      </c>
      <c r="J41005" t="s">
        <v>14</v>
      </c>
      <c r="K41005">
        <v>58</v>
      </c>
      <c r="L41005" t="s">
        <v>15</v>
      </c>
    </row>
    <row r="41006" spans="1:12">
      <c r="A41006" t="e">
        <f ca="1">E00251439746321</f>
        <v>#NAME?</v>
      </c>
      <c r="B41006">
        <v>297</v>
      </c>
      <c r="C41006" t="s">
        <v>411</v>
      </c>
      <c r="D41006" s="1">
        <v>41207</v>
      </c>
      <c r="F41006">
        <v>5</v>
      </c>
      <c r="G41006">
        <v>4549</v>
      </c>
      <c r="H41006" t="s">
        <v>69</v>
      </c>
      <c r="J41006" t="s">
        <v>14</v>
      </c>
      <c r="K41006">
        <v>60</v>
      </c>
      <c r="L41006" t="s">
        <v>15</v>
      </c>
    </row>
    <row r="41007" spans="1:12">
      <c r="A41007" t="e">
        <f ca="1">E00251439746321</f>
        <v>#NAME?</v>
      </c>
      <c r="B41007">
        <v>297</v>
      </c>
      <c r="C41007" t="s">
        <v>411</v>
      </c>
      <c r="D41007" s="1">
        <v>41285</v>
      </c>
      <c r="F41007">
        <v>6</v>
      </c>
      <c r="G41007">
        <v>4549</v>
      </c>
      <c r="H41007" t="s">
        <v>69</v>
      </c>
      <c r="J41007" t="s">
        <v>14</v>
      </c>
      <c r="K41007">
        <v>60</v>
      </c>
      <c r="L41007" t="s">
        <v>15</v>
      </c>
    </row>
    <row r="41008" spans="1:12">
      <c r="A41008" t="e">
        <f ca="1">E00251439746321</f>
        <v>#NAME?</v>
      </c>
      <c r="B41008">
        <v>297</v>
      </c>
      <c r="C41008" t="s">
        <v>411</v>
      </c>
      <c r="D41008" s="1">
        <v>42858</v>
      </c>
      <c r="F41008">
        <v>1</v>
      </c>
      <c r="G41008">
        <v>2720</v>
      </c>
      <c r="H41008" t="s">
        <v>65</v>
      </c>
      <c r="J41008" t="s">
        <v>14</v>
      </c>
      <c r="K41008">
        <v>64</v>
      </c>
      <c r="L41008" t="s">
        <v>15</v>
      </c>
    </row>
    <row r="41009" spans="1:12">
      <c r="A41009" t="e">
        <f ca="1">E00251615167221</f>
        <v>#NAME?</v>
      </c>
      <c r="B41009">
        <v>763</v>
      </c>
      <c r="C41009" t="s">
        <v>194</v>
      </c>
      <c r="D41009" s="1">
        <v>40918</v>
      </c>
      <c r="E41009">
        <v>1</v>
      </c>
      <c r="F41009">
        <v>1</v>
      </c>
      <c r="G41009">
        <v>78053</v>
      </c>
      <c r="H41009" t="s">
        <v>1576</v>
      </c>
      <c r="J41009" t="s">
        <v>34</v>
      </c>
      <c r="K41009">
        <v>47</v>
      </c>
      <c r="L41009" t="s">
        <v>22</v>
      </c>
    </row>
    <row r="41010" spans="1:12">
      <c r="A41010" t="e">
        <f ca="1">E00251615167221</f>
        <v>#NAME?</v>
      </c>
      <c r="B41010">
        <v>1929</v>
      </c>
      <c r="C41010" t="s">
        <v>195</v>
      </c>
      <c r="D41010" s="1">
        <v>40980</v>
      </c>
      <c r="F41010">
        <v>1</v>
      </c>
      <c r="G41010">
        <v>4019</v>
      </c>
      <c r="H41010" t="s">
        <v>26</v>
      </c>
      <c r="J41010" t="s">
        <v>14</v>
      </c>
      <c r="K41010">
        <v>47</v>
      </c>
      <c r="L41010" t="s">
        <v>15</v>
      </c>
    </row>
    <row r="41011" spans="1:12">
      <c r="A41011" t="e">
        <f ca="1">E00251615167221</f>
        <v>#NAME?</v>
      </c>
      <c r="B41011">
        <v>1929</v>
      </c>
      <c r="C41011" t="s">
        <v>195</v>
      </c>
      <c r="D41011" s="1">
        <v>42247</v>
      </c>
      <c r="F41011">
        <v>4</v>
      </c>
      <c r="G41011">
        <v>2724</v>
      </c>
      <c r="H41011" t="s">
        <v>73</v>
      </c>
      <c r="J41011" t="s">
        <v>14</v>
      </c>
      <c r="K41011">
        <v>51</v>
      </c>
      <c r="L41011" t="s">
        <v>15</v>
      </c>
    </row>
    <row r="41012" spans="1:12">
      <c r="A41012" t="e">
        <f ca="1">E00251615167221</f>
        <v>#NAME?</v>
      </c>
      <c r="B41012">
        <v>1929</v>
      </c>
      <c r="C41012" t="s">
        <v>195</v>
      </c>
      <c r="D41012" s="1">
        <v>42247</v>
      </c>
      <c r="F41012">
        <v>5</v>
      </c>
      <c r="G41012">
        <v>51889</v>
      </c>
      <c r="H41012" t="s">
        <v>256</v>
      </c>
      <c r="J41012" t="s">
        <v>14</v>
      </c>
      <c r="K41012">
        <v>51</v>
      </c>
      <c r="L41012" t="s">
        <v>15</v>
      </c>
    </row>
    <row r="41013" spans="1:12">
      <c r="A41013" t="e">
        <f ca="1">E00251615167221</f>
        <v>#NAME?</v>
      </c>
      <c r="B41013">
        <v>1929</v>
      </c>
      <c r="C41013" t="s">
        <v>195</v>
      </c>
      <c r="D41013" s="1">
        <v>42249</v>
      </c>
      <c r="F41013">
        <v>3</v>
      </c>
      <c r="G41013">
        <v>2724</v>
      </c>
      <c r="H41013" t="s">
        <v>73</v>
      </c>
      <c r="J41013" t="s">
        <v>14</v>
      </c>
      <c r="K41013">
        <v>51</v>
      </c>
      <c r="L41013" t="s">
        <v>15</v>
      </c>
    </row>
    <row r="41014" spans="1:12">
      <c r="A41014" t="e">
        <f ca="1">E00251715544321</f>
        <v>#NAME?</v>
      </c>
      <c r="B41014">
        <v>1328</v>
      </c>
      <c r="C41014" t="s">
        <v>697</v>
      </c>
      <c r="D41014" s="1">
        <v>42214</v>
      </c>
      <c r="F41014">
        <v>4</v>
      </c>
      <c r="G41014">
        <v>6480</v>
      </c>
      <c r="H41014" t="s">
        <v>1838</v>
      </c>
      <c r="J41014" t="s">
        <v>14</v>
      </c>
      <c r="K41014">
        <v>44</v>
      </c>
      <c r="L41014" t="s">
        <v>15</v>
      </c>
    </row>
    <row r="41015" spans="1:12">
      <c r="A41015" t="e">
        <f ca="1">E00251537880321</f>
        <v>#NAME?</v>
      </c>
      <c r="B41015">
        <v>282</v>
      </c>
      <c r="C41015" t="s">
        <v>724</v>
      </c>
      <c r="D41015" s="1">
        <v>41698</v>
      </c>
      <c r="F41015">
        <v>2</v>
      </c>
      <c r="G41015">
        <v>4189</v>
      </c>
      <c r="H41015" t="s">
        <v>335</v>
      </c>
      <c r="J41015" t="s">
        <v>14</v>
      </c>
      <c r="K41015">
        <v>41</v>
      </c>
      <c r="L41015" t="s">
        <v>15</v>
      </c>
    </row>
    <row r="41016" spans="1:12">
      <c r="A41016" t="e">
        <f ca="1">E00251537880321</f>
        <v>#NAME?</v>
      </c>
      <c r="B41016">
        <v>282</v>
      </c>
      <c r="C41016" t="s">
        <v>724</v>
      </c>
      <c r="D41016" s="1">
        <v>42087</v>
      </c>
      <c r="F41016">
        <v>2</v>
      </c>
      <c r="G41016">
        <v>1179</v>
      </c>
      <c r="H41016" t="s">
        <v>180</v>
      </c>
      <c r="J41016" t="s">
        <v>14</v>
      </c>
      <c r="K41016">
        <v>42</v>
      </c>
      <c r="L41016" t="s">
        <v>15</v>
      </c>
    </row>
    <row r="41017" spans="1:12">
      <c r="A41017" t="e">
        <f ca="1">E00251513369121</f>
        <v>#NAME?</v>
      </c>
      <c r="B41017">
        <v>460</v>
      </c>
      <c r="C41017" t="s">
        <v>711</v>
      </c>
      <c r="D41017" s="1">
        <v>42810</v>
      </c>
      <c r="F41017">
        <v>2</v>
      </c>
      <c r="G41017">
        <v>1120</v>
      </c>
      <c r="H41017" t="s">
        <v>242</v>
      </c>
      <c r="J41017" t="s">
        <v>14</v>
      </c>
      <c r="K41017">
        <v>56</v>
      </c>
      <c r="L41017" t="s">
        <v>15</v>
      </c>
    </row>
    <row r="41018" spans="1:12">
      <c r="A41018" t="e">
        <f ca="1">E00251529504221</f>
        <v>#NAME?</v>
      </c>
      <c r="B41018">
        <v>193</v>
      </c>
      <c r="C41018" t="s">
        <v>247</v>
      </c>
      <c r="D41018" s="1">
        <v>42327</v>
      </c>
      <c r="F41018">
        <v>1</v>
      </c>
      <c r="G41018">
        <v>7804</v>
      </c>
      <c r="H41018" t="s">
        <v>43</v>
      </c>
      <c r="J41018" t="s">
        <v>14</v>
      </c>
      <c r="K41018">
        <v>49</v>
      </c>
      <c r="L41018" t="s">
        <v>22</v>
      </c>
    </row>
    <row r="41019" spans="1:12">
      <c r="A41019" t="e">
        <f ca="1">E00251513010121</f>
        <v>#NAME?</v>
      </c>
      <c r="B41019">
        <v>446</v>
      </c>
      <c r="C41019" t="s">
        <v>94</v>
      </c>
      <c r="D41019" s="1">
        <v>41942</v>
      </c>
      <c r="F41019">
        <v>1</v>
      </c>
      <c r="G41019">
        <v>7242</v>
      </c>
      <c r="H41019" t="s">
        <v>93</v>
      </c>
      <c r="J41019" t="s">
        <v>14</v>
      </c>
      <c r="K41019">
        <v>43</v>
      </c>
      <c r="L41019" t="s">
        <v>15</v>
      </c>
    </row>
    <row r="41020" spans="1:12">
      <c r="A41020" t="e">
        <f ca="1">E00251514125621</f>
        <v>#NAME?</v>
      </c>
      <c r="B41020">
        <v>1786</v>
      </c>
      <c r="C41020" t="s">
        <v>37</v>
      </c>
      <c r="D41020" s="1">
        <v>42404</v>
      </c>
      <c r="F41020">
        <v>1</v>
      </c>
      <c r="G41020">
        <v>30272</v>
      </c>
      <c r="H41020" t="s">
        <v>740</v>
      </c>
      <c r="J41020" t="s">
        <v>14</v>
      </c>
      <c r="K41020">
        <v>51</v>
      </c>
      <c r="L41020" t="s">
        <v>15</v>
      </c>
    </row>
    <row r="41021" spans="1:12">
      <c r="A41021" t="e">
        <f ca="1">E00251439868821</f>
        <v>#NAME?</v>
      </c>
      <c r="B41021">
        <v>489</v>
      </c>
      <c r="C41021" t="s">
        <v>100</v>
      </c>
      <c r="D41021" s="1">
        <v>41956</v>
      </c>
      <c r="F41021">
        <v>2</v>
      </c>
      <c r="G41021">
        <v>7862</v>
      </c>
      <c r="H41021" t="s">
        <v>27</v>
      </c>
      <c r="J41021" t="s">
        <v>14</v>
      </c>
      <c r="K41021">
        <v>62</v>
      </c>
      <c r="L41021" t="s">
        <v>22</v>
      </c>
    </row>
    <row r="41022" spans="1:12">
      <c r="A41022" t="e">
        <f ca="1">E00251430095721</f>
        <v>#NAME?</v>
      </c>
      <c r="B41022">
        <v>500</v>
      </c>
      <c r="C41022" t="s">
        <v>161</v>
      </c>
      <c r="D41022" s="1">
        <v>41878</v>
      </c>
      <c r="F41022">
        <v>4</v>
      </c>
      <c r="G41022">
        <v>5239</v>
      </c>
      <c r="H41022" t="s">
        <v>926</v>
      </c>
      <c r="J41022" t="s">
        <v>14</v>
      </c>
      <c r="K41022">
        <v>56</v>
      </c>
      <c r="L41022" t="s">
        <v>15</v>
      </c>
    </row>
    <row r="41023" spans="1:12">
      <c r="A41023" t="e">
        <f ca="1">E00251430095721</f>
        <v>#NAME?</v>
      </c>
      <c r="B41023">
        <v>500</v>
      </c>
      <c r="C41023" t="s">
        <v>161</v>
      </c>
      <c r="D41023" s="1">
        <v>42286</v>
      </c>
      <c r="F41023">
        <v>2</v>
      </c>
      <c r="G41023">
        <v>25000</v>
      </c>
      <c r="H41023" t="s">
        <v>178</v>
      </c>
      <c r="J41023" t="s">
        <v>14</v>
      </c>
      <c r="K41023">
        <v>57</v>
      </c>
      <c r="L41023" t="s">
        <v>15</v>
      </c>
    </row>
    <row r="41024" spans="1:12">
      <c r="A41024" t="e">
        <f ca="1">E00251430095721</f>
        <v>#NAME?</v>
      </c>
      <c r="B41024">
        <v>500</v>
      </c>
      <c r="C41024" t="s">
        <v>161</v>
      </c>
      <c r="D41024" s="1">
        <v>42936</v>
      </c>
      <c r="F41024">
        <v>2</v>
      </c>
      <c r="G41024">
        <v>30272</v>
      </c>
      <c r="H41024" t="s">
        <v>740</v>
      </c>
      <c r="J41024" t="s">
        <v>14</v>
      </c>
      <c r="K41024">
        <v>59</v>
      </c>
      <c r="L41024" t="s">
        <v>15</v>
      </c>
    </row>
    <row r="41025" spans="1:12">
      <c r="A41025" t="e">
        <f ca="1">E00251430095721</f>
        <v>#NAME?</v>
      </c>
      <c r="B41025">
        <v>500</v>
      </c>
      <c r="C41025" t="s">
        <v>161</v>
      </c>
      <c r="D41025" s="1">
        <v>42958</v>
      </c>
      <c r="F41025">
        <v>1</v>
      </c>
      <c r="G41025">
        <v>25000</v>
      </c>
      <c r="H41025" t="s">
        <v>178</v>
      </c>
      <c r="J41025" t="s">
        <v>14</v>
      </c>
      <c r="K41025">
        <v>59</v>
      </c>
      <c r="L41025" t="s">
        <v>15</v>
      </c>
    </row>
    <row r="41026" spans="1:12">
      <c r="A41026" t="e">
        <f ca="1">E00251430058721</f>
        <v>#NAME?</v>
      </c>
      <c r="B41026">
        <v>456</v>
      </c>
      <c r="C41026" t="s">
        <v>518</v>
      </c>
      <c r="D41026" s="1">
        <v>41400</v>
      </c>
      <c r="F41026">
        <v>2</v>
      </c>
      <c r="G41026">
        <v>6961</v>
      </c>
      <c r="H41026" t="s">
        <v>561</v>
      </c>
      <c r="J41026" t="s">
        <v>14</v>
      </c>
      <c r="K41026">
        <v>48</v>
      </c>
      <c r="L41026" t="s">
        <v>15</v>
      </c>
    </row>
    <row r="41027" spans="1:12">
      <c r="A41027" t="e">
        <f ca="1">E00251427220121</f>
        <v>#NAME?</v>
      </c>
      <c r="B41027">
        <v>28</v>
      </c>
      <c r="C41027" t="s">
        <v>153</v>
      </c>
      <c r="D41027" s="1">
        <v>41554</v>
      </c>
      <c r="F41027">
        <v>1</v>
      </c>
      <c r="G41027">
        <v>7242</v>
      </c>
      <c r="H41027" t="s">
        <v>93</v>
      </c>
      <c r="J41027" t="s">
        <v>14</v>
      </c>
      <c r="K41027">
        <v>53</v>
      </c>
      <c r="L41027" t="s">
        <v>15</v>
      </c>
    </row>
    <row r="41028" spans="1:12">
      <c r="A41028" t="e">
        <f ca="1">E00251427220121</f>
        <v>#NAME?</v>
      </c>
      <c r="B41028">
        <v>28</v>
      </c>
      <c r="C41028" t="s">
        <v>153</v>
      </c>
      <c r="D41028" s="1">
        <v>42131</v>
      </c>
      <c r="F41028">
        <v>1</v>
      </c>
      <c r="G41028">
        <v>4019</v>
      </c>
      <c r="H41028" t="s">
        <v>26</v>
      </c>
      <c r="J41028" t="s">
        <v>14</v>
      </c>
      <c r="K41028">
        <v>55</v>
      </c>
      <c r="L41028" t="s">
        <v>15</v>
      </c>
    </row>
    <row r="41029" spans="1:12">
      <c r="A41029" t="e">
        <f ca="1">E00251427220121</f>
        <v>#NAME?</v>
      </c>
      <c r="B41029">
        <v>28</v>
      </c>
      <c r="C41029" t="s">
        <v>153</v>
      </c>
      <c r="D41029" s="1">
        <v>42165</v>
      </c>
      <c r="F41029">
        <v>1</v>
      </c>
      <c r="G41029">
        <v>4019</v>
      </c>
      <c r="H41029" t="s">
        <v>26</v>
      </c>
      <c r="J41029" t="s">
        <v>14</v>
      </c>
      <c r="K41029">
        <v>55</v>
      </c>
      <c r="L41029" t="s">
        <v>15</v>
      </c>
    </row>
    <row r="41030" spans="1:12">
      <c r="A41030" t="e">
        <f ca="1">E00251528773621</f>
        <v>#NAME?</v>
      </c>
      <c r="B41030">
        <v>292</v>
      </c>
      <c r="C41030" t="s">
        <v>467</v>
      </c>
      <c r="D41030" s="1">
        <v>41047</v>
      </c>
      <c r="F41030">
        <v>4</v>
      </c>
      <c r="G41030">
        <v>5921</v>
      </c>
      <c r="H41030" t="s">
        <v>680</v>
      </c>
      <c r="J41030" t="s">
        <v>14</v>
      </c>
      <c r="K41030">
        <v>37</v>
      </c>
      <c r="L41030" t="s">
        <v>15</v>
      </c>
    </row>
    <row r="41031" spans="1:12">
      <c r="A41031" t="e">
        <f ca="1">E00251439864121</f>
        <v>#NAME?</v>
      </c>
      <c r="B41031">
        <v>498</v>
      </c>
      <c r="C41031" t="s">
        <v>591</v>
      </c>
      <c r="D41031" s="1">
        <v>41128</v>
      </c>
      <c r="F41031">
        <v>2</v>
      </c>
      <c r="G41031">
        <v>3051</v>
      </c>
      <c r="H41031" t="s">
        <v>13</v>
      </c>
      <c r="J41031" t="s">
        <v>14</v>
      </c>
      <c r="K41031">
        <v>39</v>
      </c>
      <c r="L41031" t="s">
        <v>15</v>
      </c>
    </row>
    <row r="41032" spans="1:12">
      <c r="A41032" t="e">
        <f ca="1">E00251432303521</f>
        <v>#NAME?</v>
      </c>
      <c r="B41032">
        <v>48</v>
      </c>
      <c r="C41032" t="s">
        <v>249</v>
      </c>
      <c r="D41032" s="1">
        <v>41023</v>
      </c>
      <c r="F41032">
        <v>1</v>
      </c>
      <c r="G41032">
        <v>5693</v>
      </c>
      <c r="H41032" t="s">
        <v>358</v>
      </c>
      <c r="J41032" t="s">
        <v>14</v>
      </c>
      <c r="K41032">
        <v>58</v>
      </c>
      <c r="L41032" t="s">
        <v>15</v>
      </c>
    </row>
    <row r="41033" spans="1:12">
      <c r="A41033" t="e">
        <f ca="1">E00251432303521</f>
        <v>#NAME?</v>
      </c>
      <c r="B41033">
        <v>473</v>
      </c>
      <c r="C41033" t="s">
        <v>669</v>
      </c>
      <c r="D41033" s="1">
        <v>42024</v>
      </c>
      <c r="F41033">
        <v>3</v>
      </c>
      <c r="G41033">
        <v>7862</v>
      </c>
      <c r="H41033" t="s">
        <v>27</v>
      </c>
      <c r="J41033" t="s">
        <v>14</v>
      </c>
      <c r="K41033">
        <v>61</v>
      </c>
      <c r="L41033" t="s">
        <v>22</v>
      </c>
    </row>
    <row r="41034" spans="1:12">
      <c r="A41034" t="e">
        <f ca="1">E00251432303521</f>
        <v>#NAME?</v>
      </c>
      <c r="B41034">
        <v>696</v>
      </c>
      <c r="C41034" t="s">
        <v>913</v>
      </c>
      <c r="D41034" s="1">
        <v>42298</v>
      </c>
      <c r="F41034">
        <v>2</v>
      </c>
      <c r="G41034">
        <v>1105</v>
      </c>
      <c r="H41034" t="s">
        <v>865</v>
      </c>
      <c r="J41034" t="s">
        <v>14</v>
      </c>
      <c r="K41034">
        <v>62</v>
      </c>
      <c r="L41034" t="s">
        <v>15</v>
      </c>
    </row>
    <row r="41035" spans="1:12">
      <c r="A41035" t="e">
        <f ca="1">E00251439831421</f>
        <v>#NAME?</v>
      </c>
      <c r="B41035">
        <v>468</v>
      </c>
      <c r="C41035" t="s">
        <v>721</v>
      </c>
      <c r="D41035" s="1">
        <v>41823</v>
      </c>
      <c r="F41035">
        <v>1</v>
      </c>
      <c r="G41035">
        <v>71987</v>
      </c>
      <c r="H41035" t="s">
        <v>276</v>
      </c>
      <c r="J41035" t="s">
        <v>14</v>
      </c>
      <c r="K41035">
        <v>39</v>
      </c>
      <c r="L41035" t="s">
        <v>15</v>
      </c>
    </row>
    <row r="41036" spans="1:12">
      <c r="A41036" t="e">
        <f ca="1">E00251429681721</f>
        <v>#NAME?</v>
      </c>
      <c r="B41036">
        <v>200</v>
      </c>
      <c r="C41036" t="s">
        <v>403</v>
      </c>
      <c r="D41036" s="1">
        <v>41415</v>
      </c>
      <c r="F41036">
        <v>1</v>
      </c>
      <c r="G41036">
        <v>7904</v>
      </c>
      <c r="H41036" t="s">
        <v>75</v>
      </c>
      <c r="J41036" t="s">
        <v>14</v>
      </c>
      <c r="K41036">
        <v>40</v>
      </c>
      <c r="L41036" t="s">
        <v>22</v>
      </c>
    </row>
    <row r="41037" spans="1:12">
      <c r="A41037" t="e">
        <f ca="1">E00251429681721</f>
        <v>#NAME?</v>
      </c>
      <c r="B41037">
        <v>200</v>
      </c>
      <c r="C41037" t="s">
        <v>403</v>
      </c>
      <c r="D41037" s="1">
        <v>41555</v>
      </c>
      <c r="F41037">
        <v>1</v>
      </c>
      <c r="G41037">
        <v>47819</v>
      </c>
      <c r="H41037" t="s">
        <v>646</v>
      </c>
      <c r="J41037" t="s">
        <v>14</v>
      </c>
      <c r="K41037">
        <v>40</v>
      </c>
      <c r="L41037" t="s">
        <v>15</v>
      </c>
    </row>
    <row r="41038" spans="1:12">
      <c r="A41038" t="e">
        <f ca="1">E00251432287821</f>
        <v>#NAME?</v>
      </c>
      <c r="B41038">
        <v>483</v>
      </c>
      <c r="C41038" t="s">
        <v>351</v>
      </c>
      <c r="D41038" s="1">
        <v>41705</v>
      </c>
      <c r="F41038">
        <v>1</v>
      </c>
      <c r="G41038">
        <v>2449</v>
      </c>
      <c r="H41038" t="s">
        <v>53</v>
      </c>
      <c r="J41038" t="s">
        <v>14</v>
      </c>
      <c r="K41038">
        <v>44</v>
      </c>
      <c r="L41038" t="s">
        <v>15</v>
      </c>
    </row>
    <row r="41039" spans="1:12">
      <c r="A41039" t="e">
        <f ca="1">E00251518873421</f>
        <v>#NAME?</v>
      </c>
      <c r="B41039">
        <v>293</v>
      </c>
      <c r="C41039" t="s">
        <v>25</v>
      </c>
      <c r="D41039" s="1">
        <v>41373</v>
      </c>
      <c r="F41039">
        <v>1</v>
      </c>
      <c r="G41039">
        <v>25000</v>
      </c>
      <c r="H41039" t="s">
        <v>178</v>
      </c>
      <c r="J41039" t="s">
        <v>14</v>
      </c>
      <c r="K41039">
        <v>63</v>
      </c>
      <c r="L41039" t="s">
        <v>15</v>
      </c>
    </row>
    <row r="41040" spans="1:12">
      <c r="A41040" t="e">
        <f ca="1">E00251518873421</f>
        <v>#NAME?</v>
      </c>
      <c r="B41040">
        <v>293</v>
      </c>
      <c r="C41040" t="s">
        <v>25</v>
      </c>
      <c r="D41040" s="1">
        <v>41431</v>
      </c>
      <c r="F41040">
        <v>2</v>
      </c>
      <c r="G41040">
        <v>2722</v>
      </c>
      <c r="H41040" t="s">
        <v>339</v>
      </c>
      <c r="J41040" t="s">
        <v>14</v>
      </c>
      <c r="K41040">
        <v>63</v>
      </c>
      <c r="L41040" t="s">
        <v>15</v>
      </c>
    </row>
    <row r="41041" spans="1:12">
      <c r="A41041" t="e">
        <f ca="1">E00251427359921</f>
        <v>#NAME?</v>
      </c>
      <c r="B41041">
        <v>10</v>
      </c>
      <c r="C41041" t="s">
        <v>18</v>
      </c>
      <c r="D41041" s="1">
        <v>42402</v>
      </c>
      <c r="F41041">
        <v>1</v>
      </c>
      <c r="G41041">
        <v>8242</v>
      </c>
      <c r="H41041" t="s">
        <v>1009</v>
      </c>
      <c r="J41041" t="s">
        <v>14</v>
      </c>
      <c r="K41041">
        <v>59</v>
      </c>
      <c r="L41041" t="s">
        <v>15</v>
      </c>
    </row>
    <row r="41042" spans="1:12">
      <c r="A41042" t="e">
        <f ca="1">E00251432340321</f>
        <v>#NAME?</v>
      </c>
      <c r="B41042">
        <v>448</v>
      </c>
      <c r="C41042" t="s">
        <v>112</v>
      </c>
      <c r="D41042" s="1">
        <v>41291</v>
      </c>
      <c r="F41042">
        <v>1</v>
      </c>
      <c r="G41042">
        <v>29690</v>
      </c>
      <c r="H41042" t="s">
        <v>52</v>
      </c>
      <c r="J41042" t="s">
        <v>14</v>
      </c>
      <c r="K41042">
        <v>52</v>
      </c>
      <c r="L41042" t="s">
        <v>15</v>
      </c>
    </row>
    <row r="41043" spans="1:12">
      <c r="A41043" t="e">
        <f ca="1">E00251432340321</f>
        <v>#NAME?</v>
      </c>
      <c r="B41043">
        <v>448</v>
      </c>
      <c r="C41043" t="s">
        <v>112</v>
      </c>
      <c r="D41043" s="1">
        <v>42993</v>
      </c>
      <c r="F41043">
        <v>2</v>
      </c>
      <c r="G41043">
        <v>7292</v>
      </c>
      <c r="H41043" t="s">
        <v>189</v>
      </c>
      <c r="J41043" t="s">
        <v>14</v>
      </c>
      <c r="K41043">
        <v>57</v>
      </c>
      <c r="L41043" t="s">
        <v>15</v>
      </c>
    </row>
    <row r="41044" spans="1:12">
      <c r="A41044" t="e">
        <f ca="1">E00251432287821</f>
        <v>#NAME?</v>
      </c>
      <c r="B41044">
        <v>483</v>
      </c>
      <c r="C41044" t="s">
        <v>351</v>
      </c>
      <c r="D41044" s="1">
        <v>42914</v>
      </c>
      <c r="F41044">
        <v>1</v>
      </c>
      <c r="G41044">
        <v>72885</v>
      </c>
      <c r="H41044" t="s">
        <v>354</v>
      </c>
      <c r="J41044" t="s">
        <v>14</v>
      </c>
      <c r="K41044">
        <v>47</v>
      </c>
      <c r="L41044" t="s">
        <v>15</v>
      </c>
    </row>
    <row r="41045" spans="1:12">
      <c r="A41045" t="e">
        <f ca="1">E00251532063221</f>
        <v>#NAME?</v>
      </c>
      <c r="B41045">
        <v>447</v>
      </c>
      <c r="C41045" t="s">
        <v>262</v>
      </c>
      <c r="D41045" s="1">
        <v>42718</v>
      </c>
      <c r="F41045">
        <v>1</v>
      </c>
      <c r="G41045">
        <v>72632</v>
      </c>
      <c r="H41045" t="s">
        <v>107</v>
      </c>
      <c r="J41045" t="s">
        <v>14</v>
      </c>
      <c r="K41045">
        <v>52</v>
      </c>
      <c r="L41045" t="s">
        <v>15</v>
      </c>
    </row>
    <row r="41046" spans="1:12">
      <c r="A41046" t="e">
        <f ca="1">E00251518873421</f>
        <v>#NAME?</v>
      </c>
      <c r="B41046">
        <v>293</v>
      </c>
      <c r="C41046" t="s">
        <v>25</v>
      </c>
      <c r="D41046" s="1">
        <v>41948</v>
      </c>
      <c r="F41046">
        <v>2</v>
      </c>
      <c r="G41046">
        <v>2722</v>
      </c>
      <c r="H41046" t="s">
        <v>339</v>
      </c>
      <c r="J41046" t="s">
        <v>14</v>
      </c>
      <c r="K41046">
        <v>64</v>
      </c>
      <c r="L41046" t="s">
        <v>15</v>
      </c>
    </row>
    <row r="41047" spans="1:12">
      <c r="A41047" t="e">
        <f ca="1">E00251518873421</f>
        <v>#NAME?</v>
      </c>
      <c r="B41047">
        <v>293</v>
      </c>
      <c r="C41047" t="s">
        <v>25</v>
      </c>
      <c r="D41047" s="1">
        <v>42885</v>
      </c>
      <c r="F41047">
        <v>2</v>
      </c>
      <c r="G41047">
        <v>2722</v>
      </c>
      <c r="H41047" t="s">
        <v>339</v>
      </c>
      <c r="J41047" t="s">
        <v>14</v>
      </c>
      <c r="K41047">
        <v>67</v>
      </c>
      <c r="L41047" t="s">
        <v>15</v>
      </c>
    </row>
    <row r="41048" spans="1:12">
      <c r="A41048" t="e">
        <f ca="1">E00251518873421</f>
        <v>#NAME?</v>
      </c>
      <c r="B41048">
        <v>293</v>
      </c>
      <c r="C41048" t="s">
        <v>25</v>
      </c>
      <c r="D41048" s="1">
        <v>42930</v>
      </c>
      <c r="F41048">
        <v>2</v>
      </c>
      <c r="G41048">
        <v>25000</v>
      </c>
      <c r="H41048" t="s">
        <v>178</v>
      </c>
      <c r="J41048" t="s">
        <v>14</v>
      </c>
      <c r="K41048">
        <v>67</v>
      </c>
      <c r="L41048" t="s">
        <v>15</v>
      </c>
    </row>
    <row r="41049" spans="1:12">
      <c r="A41049" t="e">
        <f ca="1">E00251528052721</f>
        <v>#NAME?</v>
      </c>
      <c r="B41049">
        <v>39</v>
      </c>
      <c r="C41049" t="s">
        <v>385</v>
      </c>
      <c r="D41049" s="1">
        <v>42205</v>
      </c>
      <c r="F41049">
        <v>1</v>
      </c>
      <c r="G41049">
        <v>37300</v>
      </c>
      <c r="H41049" t="s">
        <v>1033</v>
      </c>
      <c r="I41049" t="s">
        <v>56</v>
      </c>
      <c r="J41049" t="s">
        <v>57</v>
      </c>
      <c r="K41049">
        <v>39</v>
      </c>
      <c r="L41049" t="s">
        <v>15</v>
      </c>
    </row>
    <row r="41050" spans="1:12">
      <c r="A41050" t="e">
        <f ca="1">E00251716576321</f>
        <v>#NAME?</v>
      </c>
      <c r="B41050">
        <v>494</v>
      </c>
      <c r="C41050" t="s">
        <v>63</v>
      </c>
      <c r="D41050" s="1">
        <v>41666</v>
      </c>
      <c r="F41050">
        <v>1</v>
      </c>
      <c r="G41050">
        <v>4660</v>
      </c>
      <c r="H41050" t="s">
        <v>215</v>
      </c>
      <c r="J41050" t="s">
        <v>14</v>
      </c>
      <c r="K41050">
        <v>61</v>
      </c>
      <c r="L41050" t="s">
        <v>15</v>
      </c>
    </row>
    <row r="41051" spans="1:12">
      <c r="A41051" t="e">
        <f ca="1">E00251430251921</f>
        <v>#NAME?</v>
      </c>
      <c r="B41051">
        <v>498</v>
      </c>
      <c r="C41051" t="s">
        <v>591</v>
      </c>
      <c r="D41051" s="1">
        <v>42486</v>
      </c>
      <c r="F41051">
        <v>3</v>
      </c>
      <c r="G41051">
        <v>1619</v>
      </c>
      <c r="H41051" t="s">
        <v>835</v>
      </c>
      <c r="J41051" t="s">
        <v>14</v>
      </c>
      <c r="K41051">
        <v>55</v>
      </c>
      <c r="L41051" t="s">
        <v>15</v>
      </c>
    </row>
    <row r="41052" spans="1:12">
      <c r="A41052" t="e">
        <f ca="1">E00251430251921</f>
        <v>#NAME?</v>
      </c>
      <c r="B41052">
        <v>498</v>
      </c>
      <c r="C41052" t="s">
        <v>591</v>
      </c>
      <c r="D41052" s="1">
        <v>42761</v>
      </c>
      <c r="F41052">
        <v>1</v>
      </c>
      <c r="G41052">
        <v>71940</v>
      </c>
      <c r="H41052" t="s">
        <v>135</v>
      </c>
      <c r="J41052" t="s">
        <v>14</v>
      </c>
      <c r="K41052">
        <v>55</v>
      </c>
      <c r="L41052" t="s">
        <v>15</v>
      </c>
    </row>
    <row r="41053" spans="1:12">
      <c r="A41053" t="e">
        <f ca="1">E00251514879521</f>
        <v>#NAME?</v>
      </c>
      <c r="B41053">
        <v>497</v>
      </c>
      <c r="C41053" t="s">
        <v>141</v>
      </c>
      <c r="D41053" s="1">
        <v>42982</v>
      </c>
      <c r="F41053">
        <v>4</v>
      </c>
      <c r="G41053">
        <v>6918</v>
      </c>
      <c r="H41053" t="s">
        <v>443</v>
      </c>
      <c r="J41053" t="s">
        <v>14</v>
      </c>
      <c r="K41053">
        <v>45</v>
      </c>
      <c r="L41053" t="s">
        <v>15</v>
      </c>
    </row>
    <row r="41054" spans="1:12">
      <c r="A41054" t="e">
        <f ca="1">E00251529543221</f>
        <v>#NAME?</v>
      </c>
      <c r="B41054">
        <v>167</v>
      </c>
      <c r="C41054" t="s">
        <v>549</v>
      </c>
      <c r="D41054" s="1">
        <v>41668</v>
      </c>
      <c r="F41054">
        <v>2</v>
      </c>
      <c r="G41054">
        <v>25000</v>
      </c>
      <c r="H41054" t="s">
        <v>178</v>
      </c>
      <c r="J41054" t="s">
        <v>14</v>
      </c>
      <c r="K41054">
        <v>58</v>
      </c>
      <c r="L41054" t="s">
        <v>15</v>
      </c>
    </row>
    <row r="41055" spans="1:12">
      <c r="A41055" t="e">
        <f ca="1">E00251529543221</f>
        <v>#NAME?</v>
      </c>
      <c r="B41055">
        <v>167</v>
      </c>
      <c r="C41055" t="s">
        <v>549</v>
      </c>
      <c r="D41055" s="1">
        <v>42884</v>
      </c>
      <c r="F41055">
        <v>5</v>
      </c>
      <c r="G41055">
        <v>27800</v>
      </c>
      <c r="H41055" t="s">
        <v>145</v>
      </c>
      <c r="J41055" t="s">
        <v>14</v>
      </c>
      <c r="K41055">
        <v>61</v>
      </c>
      <c r="L41055" t="s">
        <v>15</v>
      </c>
    </row>
    <row r="41056" spans="1:12">
      <c r="A41056" t="e">
        <f ca="1">E00251529543221</f>
        <v>#NAME?</v>
      </c>
      <c r="B41056">
        <v>725</v>
      </c>
      <c r="C41056" t="s">
        <v>550</v>
      </c>
      <c r="D41056" s="1">
        <v>42008</v>
      </c>
      <c r="E41056">
        <v>3</v>
      </c>
      <c r="F41056">
        <v>7</v>
      </c>
      <c r="G41056">
        <v>311</v>
      </c>
      <c r="H41056" t="s">
        <v>599</v>
      </c>
      <c r="J41056" t="s">
        <v>34</v>
      </c>
      <c r="K41056">
        <v>59</v>
      </c>
      <c r="L41056" t="s">
        <v>15</v>
      </c>
    </row>
    <row r="41057" spans="1:12">
      <c r="A41057" t="e">
        <f ca="1">E00251418191921</f>
        <v>#NAME?</v>
      </c>
      <c r="B41057">
        <v>1929</v>
      </c>
      <c r="C41057" t="s">
        <v>195</v>
      </c>
      <c r="D41057" s="1">
        <v>41213</v>
      </c>
      <c r="F41057">
        <v>1</v>
      </c>
      <c r="G41057">
        <v>3659</v>
      </c>
      <c r="H41057" t="s">
        <v>132</v>
      </c>
      <c r="J41057" t="s">
        <v>14</v>
      </c>
      <c r="K41057">
        <v>59</v>
      </c>
      <c r="L41057" t="s">
        <v>15</v>
      </c>
    </row>
    <row r="41058" spans="1:12">
      <c r="A41058" t="e">
        <f ca="1">E00251518877721</f>
        <v>#NAME?</v>
      </c>
      <c r="B41058">
        <v>294</v>
      </c>
      <c r="C41058" t="s">
        <v>61</v>
      </c>
      <c r="D41058" s="1">
        <v>41311</v>
      </c>
      <c r="F41058">
        <v>1</v>
      </c>
      <c r="G41058">
        <v>37205</v>
      </c>
      <c r="H41058" t="s">
        <v>191</v>
      </c>
      <c r="J41058" t="s">
        <v>14</v>
      </c>
      <c r="K41058">
        <v>55</v>
      </c>
      <c r="L41058" t="s">
        <v>15</v>
      </c>
    </row>
    <row r="41059" spans="1:12">
      <c r="A41059" t="e">
        <f ca="1">E00251514879521</f>
        <v>#NAME?</v>
      </c>
      <c r="B41059">
        <v>497</v>
      </c>
      <c r="C41059" t="s">
        <v>141</v>
      </c>
      <c r="D41059" s="1">
        <v>42907</v>
      </c>
      <c r="F41059">
        <v>4</v>
      </c>
      <c r="G41059">
        <v>27800</v>
      </c>
      <c r="H41059" t="s">
        <v>145</v>
      </c>
      <c r="J41059" t="s">
        <v>14</v>
      </c>
      <c r="K41059">
        <v>45</v>
      </c>
      <c r="L41059" t="s">
        <v>15</v>
      </c>
    </row>
    <row r="41060" spans="1:12">
      <c r="A41060" t="e">
        <f ca="1">E00251537087821</f>
        <v>#NAME?</v>
      </c>
      <c r="B41060">
        <v>291</v>
      </c>
      <c r="C41060" t="s">
        <v>160</v>
      </c>
      <c r="D41060" s="1">
        <v>42716</v>
      </c>
      <c r="F41060">
        <v>2</v>
      </c>
      <c r="G41060">
        <v>2720</v>
      </c>
      <c r="H41060" t="s">
        <v>65</v>
      </c>
      <c r="J41060" t="s">
        <v>14</v>
      </c>
      <c r="K41060">
        <v>49</v>
      </c>
      <c r="L41060" t="s">
        <v>15</v>
      </c>
    </row>
    <row r="41061" spans="1:12">
      <c r="A41061" t="e">
        <f ca="1">E00251528565821</f>
        <v>#NAME?</v>
      </c>
      <c r="B41061">
        <v>307</v>
      </c>
      <c r="C41061" t="s">
        <v>210</v>
      </c>
      <c r="D41061" s="1">
        <v>41446</v>
      </c>
      <c r="F41061">
        <v>1</v>
      </c>
      <c r="G41061">
        <v>7279</v>
      </c>
      <c r="H41061" t="s">
        <v>551</v>
      </c>
      <c r="J41061" t="s">
        <v>14</v>
      </c>
      <c r="K41061">
        <v>54</v>
      </c>
      <c r="L41061" t="s">
        <v>15</v>
      </c>
    </row>
    <row r="41062" spans="1:12">
      <c r="A41062" t="e">
        <f ca="1">E00251713667221</f>
        <v>#NAME?</v>
      </c>
      <c r="B41062">
        <v>154</v>
      </c>
      <c r="C41062" t="s">
        <v>533</v>
      </c>
      <c r="D41062" s="1">
        <v>42516</v>
      </c>
      <c r="F41062">
        <v>2</v>
      </c>
      <c r="G41062">
        <v>7810</v>
      </c>
      <c r="H41062" t="s">
        <v>143</v>
      </c>
      <c r="J41062" t="s">
        <v>14</v>
      </c>
      <c r="K41062">
        <v>52</v>
      </c>
      <c r="L41062" t="s">
        <v>15</v>
      </c>
    </row>
    <row r="41063" spans="1:12">
      <c r="A41063" t="e">
        <f ca="1">E00251429208321</f>
        <v>#NAME?</v>
      </c>
      <c r="B41063">
        <v>695</v>
      </c>
      <c r="C41063" t="s">
        <v>257</v>
      </c>
      <c r="D41063" s="1">
        <v>41569</v>
      </c>
      <c r="F41063">
        <v>3</v>
      </c>
      <c r="G41063">
        <v>3679</v>
      </c>
      <c r="H41063" t="s">
        <v>260</v>
      </c>
      <c r="J41063" t="s">
        <v>14</v>
      </c>
      <c r="K41063">
        <v>62</v>
      </c>
      <c r="L41063" t="s">
        <v>15</v>
      </c>
    </row>
    <row r="41064" spans="1:12">
      <c r="A41064" t="e">
        <f ca="1">E00251513961521</f>
        <v>#NAME?</v>
      </c>
      <c r="B41064">
        <v>701</v>
      </c>
      <c r="C41064" t="s">
        <v>72</v>
      </c>
      <c r="D41064" s="1">
        <v>42891</v>
      </c>
      <c r="F41064">
        <v>2</v>
      </c>
      <c r="G41064">
        <v>5368</v>
      </c>
      <c r="H41064" t="s">
        <v>101</v>
      </c>
      <c r="J41064" t="s">
        <v>14</v>
      </c>
      <c r="K41064">
        <v>42</v>
      </c>
      <c r="L41064" t="s">
        <v>15</v>
      </c>
    </row>
    <row r="41065" spans="1:12">
      <c r="A41065" t="e">
        <f ca="1">E00251513961521</f>
        <v>#NAME?</v>
      </c>
      <c r="B41065">
        <v>701</v>
      </c>
      <c r="C41065" t="s">
        <v>72</v>
      </c>
      <c r="D41065" s="1">
        <v>42895</v>
      </c>
      <c r="F41065">
        <v>3</v>
      </c>
      <c r="G41065">
        <v>30000</v>
      </c>
      <c r="H41065" t="s">
        <v>144</v>
      </c>
      <c r="J41065" t="s">
        <v>14</v>
      </c>
      <c r="K41065">
        <v>42</v>
      </c>
      <c r="L41065" t="s">
        <v>15</v>
      </c>
    </row>
    <row r="41066" spans="1:12">
      <c r="A41066" t="e">
        <f ca="1">E00251429233321</f>
        <v>#NAME?</v>
      </c>
      <c r="B41066">
        <v>1791</v>
      </c>
      <c r="C41066" t="s">
        <v>468</v>
      </c>
      <c r="D41066" s="1">
        <v>41764</v>
      </c>
      <c r="F41066">
        <v>1</v>
      </c>
      <c r="G41066">
        <v>73300</v>
      </c>
      <c r="H41066" t="s">
        <v>86</v>
      </c>
      <c r="J41066" t="s">
        <v>14</v>
      </c>
      <c r="K41066">
        <v>55</v>
      </c>
      <c r="L41066" t="s">
        <v>15</v>
      </c>
    </row>
    <row r="41067" spans="1:12">
      <c r="A41067" t="e">
        <f ca="1">E00251429233321</f>
        <v>#NAME?</v>
      </c>
      <c r="B41067">
        <v>1791</v>
      </c>
      <c r="C41067" t="s">
        <v>468</v>
      </c>
      <c r="D41067" s="1">
        <v>41764</v>
      </c>
      <c r="F41067">
        <v>6</v>
      </c>
      <c r="G41067">
        <v>6278</v>
      </c>
      <c r="H41067" t="s">
        <v>554</v>
      </c>
      <c r="J41067" t="s">
        <v>14</v>
      </c>
      <c r="K41067">
        <v>55</v>
      </c>
      <c r="L41067" t="s">
        <v>15</v>
      </c>
    </row>
    <row r="41068" spans="1:12">
      <c r="A41068" t="e">
        <f ca="1">E00251429233321</f>
        <v>#NAME?</v>
      </c>
      <c r="B41068">
        <v>1791</v>
      </c>
      <c r="C41068" t="s">
        <v>468</v>
      </c>
      <c r="D41068" s="1">
        <v>42482</v>
      </c>
      <c r="F41068">
        <v>3</v>
      </c>
      <c r="G41068">
        <v>49390</v>
      </c>
      <c r="H41068" t="s">
        <v>59</v>
      </c>
      <c r="J41068" t="s">
        <v>14</v>
      </c>
      <c r="K41068">
        <v>57</v>
      </c>
      <c r="L41068" t="s">
        <v>15</v>
      </c>
    </row>
    <row r="41069" spans="1:12">
      <c r="A41069" t="e">
        <f ca="1">E00251532303521</f>
        <v>#NAME?</v>
      </c>
      <c r="B41069">
        <v>448</v>
      </c>
      <c r="C41069" t="s">
        <v>112</v>
      </c>
      <c r="D41069" s="1">
        <v>42362</v>
      </c>
      <c r="F41069">
        <v>1</v>
      </c>
      <c r="G41069">
        <v>5440</v>
      </c>
      <c r="H41069" t="s">
        <v>577</v>
      </c>
      <c r="J41069" t="s">
        <v>14</v>
      </c>
      <c r="K41069">
        <v>49</v>
      </c>
      <c r="L41069" t="s">
        <v>15</v>
      </c>
    </row>
    <row r="41070" spans="1:12">
      <c r="A41070" t="e">
        <f ca="1">E00251532303521</f>
        <v>#NAME?</v>
      </c>
      <c r="B41070">
        <v>448</v>
      </c>
      <c r="C41070" t="s">
        <v>112</v>
      </c>
      <c r="D41070" s="1">
        <v>42537</v>
      </c>
      <c r="F41070">
        <v>1</v>
      </c>
      <c r="G41070">
        <v>27800</v>
      </c>
      <c r="H41070" t="s">
        <v>145</v>
      </c>
      <c r="J41070" t="s">
        <v>14</v>
      </c>
      <c r="K41070">
        <v>49</v>
      </c>
      <c r="L41070" t="s">
        <v>15</v>
      </c>
    </row>
    <row r="41071" spans="1:12">
      <c r="A41071" t="e">
        <f ca="1">E00251532303521</f>
        <v>#NAME?</v>
      </c>
      <c r="B41071">
        <v>448</v>
      </c>
      <c r="C41071" t="s">
        <v>112</v>
      </c>
      <c r="D41071" s="1">
        <v>42565</v>
      </c>
      <c r="F41071">
        <v>1</v>
      </c>
      <c r="G41071">
        <v>27800</v>
      </c>
      <c r="H41071" t="s">
        <v>145</v>
      </c>
      <c r="J41071" t="s">
        <v>14</v>
      </c>
      <c r="K41071">
        <v>49</v>
      </c>
      <c r="L41071" t="s">
        <v>15</v>
      </c>
    </row>
    <row r="41072" spans="1:12">
      <c r="A41072" t="e">
        <f ca="1">E00251427592921</f>
        <v>#NAME?</v>
      </c>
      <c r="B41072">
        <v>28</v>
      </c>
      <c r="C41072" t="s">
        <v>153</v>
      </c>
      <c r="D41072" s="1">
        <v>42780</v>
      </c>
      <c r="F41072">
        <v>1</v>
      </c>
      <c r="G41072">
        <v>2729</v>
      </c>
      <c r="H41072" t="s">
        <v>115</v>
      </c>
      <c r="J41072" t="s">
        <v>14</v>
      </c>
      <c r="K41072">
        <v>55</v>
      </c>
      <c r="L41072" t="s">
        <v>15</v>
      </c>
    </row>
    <row r="41073" spans="1:12">
      <c r="A41073" t="e">
        <f ca="1">E00251528868321</f>
        <v>#NAME?</v>
      </c>
      <c r="B41073">
        <v>276</v>
      </c>
      <c r="C41073" t="s">
        <v>122</v>
      </c>
      <c r="D41073" s="1">
        <v>42461</v>
      </c>
      <c r="F41073">
        <v>1</v>
      </c>
      <c r="G41073">
        <v>9491</v>
      </c>
      <c r="H41073" t="s">
        <v>566</v>
      </c>
      <c r="J41073" t="s">
        <v>14</v>
      </c>
      <c r="K41073">
        <v>58</v>
      </c>
      <c r="L41073" t="s">
        <v>15</v>
      </c>
    </row>
    <row r="41074" spans="1:12">
      <c r="A41074" t="e">
        <f ca="1">E00251528868321</f>
        <v>#NAME?</v>
      </c>
      <c r="B41074">
        <v>276</v>
      </c>
      <c r="C41074" t="s">
        <v>122</v>
      </c>
      <c r="D41074" s="1">
        <v>42850</v>
      </c>
      <c r="F41074">
        <v>2</v>
      </c>
      <c r="G41074">
        <v>4019</v>
      </c>
      <c r="H41074" t="s">
        <v>26</v>
      </c>
      <c r="J41074" t="s">
        <v>14</v>
      </c>
      <c r="K41074">
        <v>59</v>
      </c>
      <c r="L41074" t="s">
        <v>15</v>
      </c>
    </row>
    <row r="41075" spans="1:12">
      <c r="A41075" t="e">
        <f ca="1">E00251616256121</f>
        <v>#NAME?</v>
      </c>
      <c r="B41075">
        <v>103</v>
      </c>
      <c r="C41075" t="s">
        <v>775</v>
      </c>
      <c r="D41075" s="1">
        <v>41017</v>
      </c>
      <c r="F41075">
        <v>1</v>
      </c>
      <c r="G41075">
        <v>7231</v>
      </c>
      <c r="H41075" t="s">
        <v>128</v>
      </c>
      <c r="J41075" t="s">
        <v>14</v>
      </c>
      <c r="K41075">
        <v>54</v>
      </c>
      <c r="L41075" t="s">
        <v>15</v>
      </c>
    </row>
    <row r="41076" spans="1:12">
      <c r="A41076" t="e">
        <f ca="1">E00251616256121</f>
        <v>#NAME?</v>
      </c>
      <c r="B41076">
        <v>103</v>
      </c>
      <c r="C41076" t="s">
        <v>775</v>
      </c>
      <c r="D41076" s="1">
        <v>41253</v>
      </c>
      <c r="F41076">
        <v>1</v>
      </c>
      <c r="G41076">
        <v>7260</v>
      </c>
      <c r="H41076" t="s">
        <v>1345</v>
      </c>
      <c r="J41076" t="s">
        <v>14</v>
      </c>
      <c r="K41076">
        <v>55</v>
      </c>
      <c r="L41076" t="s">
        <v>15</v>
      </c>
    </row>
    <row r="41077" spans="1:12">
      <c r="A41077" t="e">
        <f ca="1">E00251611656421</f>
        <v>#NAME?</v>
      </c>
      <c r="B41077">
        <v>29</v>
      </c>
      <c r="C41077" t="s">
        <v>309</v>
      </c>
      <c r="D41077" s="1">
        <v>40982</v>
      </c>
      <c r="F41077">
        <v>2</v>
      </c>
      <c r="G41077">
        <v>4019</v>
      </c>
      <c r="H41077" t="s">
        <v>26</v>
      </c>
      <c r="J41077" t="s">
        <v>14</v>
      </c>
      <c r="K41077">
        <v>52</v>
      </c>
      <c r="L41077" t="s">
        <v>15</v>
      </c>
    </row>
    <row r="41078" spans="1:12">
      <c r="A41078" t="e">
        <f ca="1">E00251611656421</f>
        <v>#NAME?</v>
      </c>
      <c r="B41078">
        <v>29</v>
      </c>
      <c r="C41078" t="s">
        <v>309</v>
      </c>
      <c r="D41078" s="1">
        <v>41407</v>
      </c>
      <c r="F41078">
        <v>3</v>
      </c>
      <c r="G41078">
        <v>3051</v>
      </c>
      <c r="H41078" t="s">
        <v>13</v>
      </c>
      <c r="J41078" t="s">
        <v>14</v>
      </c>
      <c r="K41078">
        <v>53</v>
      </c>
      <c r="L41078" t="s">
        <v>15</v>
      </c>
    </row>
    <row r="41079" spans="1:12">
      <c r="A41079" t="e">
        <f ca="1">E00251611656421</f>
        <v>#NAME?</v>
      </c>
      <c r="B41079">
        <v>29</v>
      </c>
      <c r="C41079" t="s">
        <v>309</v>
      </c>
      <c r="D41079" s="1">
        <v>42151</v>
      </c>
      <c r="F41079">
        <v>2</v>
      </c>
      <c r="G41079">
        <v>2729</v>
      </c>
      <c r="H41079" t="s">
        <v>115</v>
      </c>
      <c r="J41079" t="s">
        <v>14</v>
      </c>
      <c r="K41079">
        <v>55</v>
      </c>
      <c r="L41079" t="s">
        <v>15</v>
      </c>
    </row>
    <row r="41080" spans="1:12">
      <c r="A41080" t="e">
        <f ca="1">E00251611656421</f>
        <v>#NAME?</v>
      </c>
      <c r="B41080">
        <v>29</v>
      </c>
      <c r="C41080" t="s">
        <v>309</v>
      </c>
      <c r="D41080" s="1">
        <v>42993</v>
      </c>
      <c r="F41080">
        <v>1</v>
      </c>
      <c r="G41080">
        <v>29630</v>
      </c>
      <c r="H41080" t="s">
        <v>1360</v>
      </c>
      <c r="J41080" t="s">
        <v>14</v>
      </c>
      <c r="K41080">
        <v>58</v>
      </c>
      <c r="L41080" t="s">
        <v>15</v>
      </c>
    </row>
    <row r="41081" spans="1:12">
      <c r="A41081" t="e">
        <f ca="1">E00251430234721</f>
        <v>#NAME?</v>
      </c>
      <c r="B41081">
        <v>486</v>
      </c>
      <c r="C41081" t="s">
        <v>340</v>
      </c>
      <c r="D41081" s="1">
        <v>41530</v>
      </c>
      <c r="F41081">
        <v>1</v>
      </c>
      <c r="G41081">
        <v>462</v>
      </c>
      <c r="H41081" t="s">
        <v>288</v>
      </c>
      <c r="J41081" t="s">
        <v>14</v>
      </c>
      <c r="K41081">
        <v>49</v>
      </c>
      <c r="L41081" t="s">
        <v>15</v>
      </c>
    </row>
    <row r="41082" spans="1:12">
      <c r="A41082" t="e">
        <f ca="1">E00251514879521</f>
        <v>#NAME?</v>
      </c>
      <c r="B41082">
        <v>497</v>
      </c>
      <c r="C41082" t="s">
        <v>141</v>
      </c>
      <c r="D41082" s="1">
        <v>42838</v>
      </c>
      <c r="F41082">
        <v>1</v>
      </c>
      <c r="G41082">
        <v>4299</v>
      </c>
      <c r="H41082" t="s">
        <v>705</v>
      </c>
      <c r="J41082" t="s">
        <v>14</v>
      </c>
      <c r="K41082">
        <v>45</v>
      </c>
      <c r="L41082" t="s">
        <v>15</v>
      </c>
    </row>
    <row r="41083" spans="1:12">
      <c r="A41083" t="e">
        <f ca="1">E00251532254321</f>
        <v>#NAME?</v>
      </c>
      <c r="B41083">
        <v>481</v>
      </c>
      <c r="C41083" t="s">
        <v>402</v>
      </c>
      <c r="D41083" s="1">
        <v>41443</v>
      </c>
      <c r="F41083">
        <v>1</v>
      </c>
      <c r="G41083">
        <v>1119</v>
      </c>
      <c r="H41083" t="s">
        <v>638</v>
      </c>
      <c r="J41083" t="s">
        <v>14</v>
      </c>
      <c r="K41083">
        <v>49</v>
      </c>
      <c r="L41083" t="s">
        <v>15</v>
      </c>
    </row>
    <row r="41084" spans="1:12">
      <c r="A41084" t="e">
        <f ca="1">E00251615344521</f>
        <v>#NAME?</v>
      </c>
      <c r="B41084">
        <v>86</v>
      </c>
      <c r="C41084" t="s">
        <v>77</v>
      </c>
      <c r="D41084" s="1">
        <v>42169</v>
      </c>
      <c r="F41084">
        <v>1</v>
      </c>
      <c r="G41084">
        <v>92309</v>
      </c>
      <c r="H41084" t="s">
        <v>1839</v>
      </c>
      <c r="I41084" t="s">
        <v>56</v>
      </c>
      <c r="J41084" t="s">
        <v>57</v>
      </c>
      <c r="K41084">
        <v>59</v>
      </c>
      <c r="L41084" t="s">
        <v>15</v>
      </c>
    </row>
    <row r="41085" spans="1:12">
      <c r="A41085" t="e">
        <f ca="1">E00251518587221</f>
        <v>#NAME?</v>
      </c>
      <c r="B41085">
        <v>464</v>
      </c>
      <c r="C41085" t="s">
        <v>45</v>
      </c>
      <c r="D41085" s="1">
        <v>42614</v>
      </c>
      <c r="F41085">
        <v>1</v>
      </c>
      <c r="G41085">
        <v>7242</v>
      </c>
      <c r="H41085" t="s">
        <v>93</v>
      </c>
      <c r="J41085" t="s">
        <v>14</v>
      </c>
      <c r="K41085">
        <v>44</v>
      </c>
      <c r="L41085" t="s">
        <v>15</v>
      </c>
    </row>
    <row r="41086" spans="1:12">
      <c r="A41086" t="e">
        <f ca="1">E00251510764721</f>
        <v>#NAME?</v>
      </c>
      <c r="B41086">
        <v>122</v>
      </c>
      <c r="C41086" t="s">
        <v>522</v>
      </c>
      <c r="D41086" s="1">
        <v>41934</v>
      </c>
      <c r="F41086">
        <v>2</v>
      </c>
      <c r="G41086">
        <v>30112</v>
      </c>
      <c r="H41086" t="s">
        <v>645</v>
      </c>
      <c r="J41086" t="s">
        <v>14</v>
      </c>
      <c r="K41086">
        <v>47</v>
      </c>
      <c r="L41086" t="s">
        <v>15</v>
      </c>
    </row>
    <row r="41087" spans="1:12">
      <c r="A41087" t="e">
        <f ca="1">E00251532254321</f>
        <v>#NAME?</v>
      </c>
      <c r="B41087">
        <v>485</v>
      </c>
      <c r="C41087" t="s">
        <v>241</v>
      </c>
      <c r="D41087" s="1">
        <v>42685</v>
      </c>
      <c r="F41087">
        <v>2</v>
      </c>
      <c r="G41087">
        <v>25000</v>
      </c>
      <c r="H41087" t="s">
        <v>178</v>
      </c>
      <c r="J41087" t="s">
        <v>14</v>
      </c>
      <c r="K41087">
        <v>52</v>
      </c>
      <c r="L41087" t="s">
        <v>15</v>
      </c>
    </row>
    <row r="41088" spans="1:12">
      <c r="A41088" t="e">
        <f ca="1">E00251532254321</f>
        <v>#NAME?</v>
      </c>
      <c r="B41088">
        <v>485</v>
      </c>
      <c r="C41088" t="s">
        <v>241</v>
      </c>
      <c r="D41088" s="1">
        <v>42688</v>
      </c>
      <c r="F41088">
        <v>6</v>
      </c>
      <c r="G41088">
        <v>6253</v>
      </c>
      <c r="H41088" t="s">
        <v>292</v>
      </c>
      <c r="J41088" t="s">
        <v>14</v>
      </c>
      <c r="K41088">
        <v>52</v>
      </c>
      <c r="L41088" t="s">
        <v>15</v>
      </c>
    </row>
    <row r="41089" spans="1:12">
      <c r="A41089" t="e">
        <f ca="1">E00251532254321</f>
        <v>#NAME?</v>
      </c>
      <c r="B41089">
        <v>485</v>
      </c>
      <c r="C41089" t="s">
        <v>241</v>
      </c>
      <c r="D41089" s="1">
        <v>42958</v>
      </c>
      <c r="F41089">
        <v>1</v>
      </c>
      <c r="G41089">
        <v>4539</v>
      </c>
      <c r="H41089" t="s">
        <v>673</v>
      </c>
      <c r="J41089" t="s">
        <v>14</v>
      </c>
      <c r="K41089">
        <v>53</v>
      </c>
      <c r="L41089" t="s">
        <v>15</v>
      </c>
    </row>
    <row r="41090" spans="1:12">
      <c r="A41090" t="e">
        <f ca="1">E00251524958821</f>
        <v>#NAME?</v>
      </c>
      <c r="B41090">
        <v>455</v>
      </c>
      <c r="C41090" t="s">
        <v>312</v>
      </c>
      <c r="D41090" s="1">
        <v>41205</v>
      </c>
      <c r="F41090">
        <v>4</v>
      </c>
      <c r="G41090">
        <v>25000</v>
      </c>
      <c r="H41090" t="s">
        <v>178</v>
      </c>
      <c r="J41090" t="s">
        <v>14</v>
      </c>
      <c r="K41090">
        <v>63</v>
      </c>
      <c r="L41090" t="s">
        <v>15</v>
      </c>
    </row>
    <row r="41091" spans="1:12">
      <c r="A41091" t="e">
        <f ca="1">E00251524958821</f>
        <v>#NAME?</v>
      </c>
      <c r="B41091">
        <v>455</v>
      </c>
      <c r="C41091" t="s">
        <v>312</v>
      </c>
      <c r="D41091" s="1">
        <v>41470</v>
      </c>
      <c r="F41091">
        <v>3</v>
      </c>
      <c r="G41091">
        <v>40290</v>
      </c>
      <c r="H41091" t="s">
        <v>348</v>
      </c>
      <c r="J41091" t="s">
        <v>14</v>
      </c>
      <c r="K41091">
        <v>63</v>
      </c>
      <c r="L41091" t="s">
        <v>15</v>
      </c>
    </row>
    <row r="41092" spans="1:12">
      <c r="A41092" t="e">
        <f ca="1">E00251524958821</f>
        <v>#NAME?</v>
      </c>
      <c r="B41092">
        <v>455</v>
      </c>
      <c r="C41092" t="s">
        <v>312</v>
      </c>
      <c r="D41092" s="1">
        <v>41681</v>
      </c>
      <c r="F41092">
        <v>1</v>
      </c>
      <c r="G41092">
        <v>40290</v>
      </c>
      <c r="H41092" t="s">
        <v>348</v>
      </c>
      <c r="J41092" t="s">
        <v>14</v>
      </c>
      <c r="K41092">
        <v>64</v>
      </c>
      <c r="L41092" t="s">
        <v>15</v>
      </c>
    </row>
    <row r="41093" spans="1:12">
      <c r="A41093" t="e">
        <f ca="1">E00251524958821</f>
        <v>#NAME?</v>
      </c>
      <c r="B41093">
        <v>455</v>
      </c>
      <c r="C41093" t="s">
        <v>312</v>
      </c>
      <c r="D41093" s="1">
        <v>42254</v>
      </c>
      <c r="F41093">
        <v>2</v>
      </c>
      <c r="G41093">
        <v>40290</v>
      </c>
      <c r="H41093" t="s">
        <v>348</v>
      </c>
      <c r="J41093" t="s">
        <v>14</v>
      </c>
      <c r="K41093">
        <v>66</v>
      </c>
      <c r="L41093" t="s">
        <v>15</v>
      </c>
    </row>
    <row r="41094" spans="1:12">
      <c r="A41094" t="e">
        <f ca="1">E00251510806521</f>
        <v>#NAME?</v>
      </c>
      <c r="B41094">
        <v>104</v>
      </c>
      <c r="C41094" t="s">
        <v>88</v>
      </c>
      <c r="D41094" s="1">
        <v>41618</v>
      </c>
      <c r="F41094">
        <v>2</v>
      </c>
      <c r="G41094">
        <v>496</v>
      </c>
      <c r="H41094" t="s">
        <v>190</v>
      </c>
      <c r="J41094" t="s">
        <v>14</v>
      </c>
      <c r="K41094">
        <v>44</v>
      </c>
      <c r="L41094" t="s">
        <v>15</v>
      </c>
    </row>
    <row r="41095" spans="1:12">
      <c r="A41095" t="e">
        <f ca="1">E00251510806521</f>
        <v>#NAME?</v>
      </c>
      <c r="B41095">
        <v>104</v>
      </c>
      <c r="C41095" t="s">
        <v>88</v>
      </c>
      <c r="D41095" s="1">
        <v>41751</v>
      </c>
      <c r="F41095">
        <v>2</v>
      </c>
      <c r="G41095">
        <v>496</v>
      </c>
      <c r="H41095" t="s">
        <v>190</v>
      </c>
      <c r="J41095" t="s">
        <v>14</v>
      </c>
      <c r="K41095">
        <v>45</v>
      </c>
      <c r="L41095" t="s">
        <v>15</v>
      </c>
    </row>
    <row r="41096" spans="1:12">
      <c r="A41096" t="e">
        <f ca="1">E00251510806521</f>
        <v>#NAME?</v>
      </c>
      <c r="B41096">
        <v>104</v>
      </c>
      <c r="C41096" t="s">
        <v>88</v>
      </c>
      <c r="D41096" s="1">
        <v>42950</v>
      </c>
      <c r="F41096">
        <v>5</v>
      </c>
      <c r="G41096">
        <v>3051</v>
      </c>
      <c r="H41096" t="s">
        <v>13</v>
      </c>
      <c r="J41096" t="s">
        <v>14</v>
      </c>
      <c r="K41096">
        <v>48</v>
      </c>
      <c r="L41096" t="s">
        <v>15</v>
      </c>
    </row>
    <row r="41097" spans="1:12">
      <c r="A41097" t="e">
        <f ca="1">E00251510806521</f>
        <v>#NAME?</v>
      </c>
      <c r="B41097">
        <v>117</v>
      </c>
      <c r="C41097" t="s">
        <v>364</v>
      </c>
      <c r="D41097" s="1">
        <v>42225</v>
      </c>
      <c r="F41097">
        <v>1</v>
      </c>
      <c r="G41097">
        <v>5258</v>
      </c>
      <c r="H41097" t="s">
        <v>236</v>
      </c>
      <c r="J41097" t="s">
        <v>14</v>
      </c>
      <c r="K41097">
        <v>46</v>
      </c>
      <c r="L41097" t="s">
        <v>15</v>
      </c>
    </row>
    <row r="41098" spans="1:12">
      <c r="A41098" t="e">
        <f ca="1">E00251510764721</f>
        <v>#NAME?</v>
      </c>
      <c r="B41098">
        <v>122</v>
      </c>
      <c r="C41098" t="s">
        <v>522</v>
      </c>
      <c r="D41098" s="1">
        <v>42711</v>
      </c>
      <c r="F41098">
        <v>1</v>
      </c>
      <c r="G41098">
        <v>4871</v>
      </c>
      <c r="H41098" t="s">
        <v>125</v>
      </c>
      <c r="J41098" t="s">
        <v>14</v>
      </c>
      <c r="K41098">
        <v>49</v>
      </c>
      <c r="L41098" t="s">
        <v>15</v>
      </c>
    </row>
    <row r="41099" spans="1:12">
      <c r="A41099" t="e">
        <f ca="1">E00251612899521</f>
        <v>#NAME?</v>
      </c>
      <c r="B41099">
        <v>50</v>
      </c>
      <c r="C41099" t="s">
        <v>512</v>
      </c>
      <c r="D41099" s="1">
        <v>41970</v>
      </c>
      <c r="F41099">
        <v>2</v>
      </c>
      <c r="G41099">
        <v>4189</v>
      </c>
      <c r="H41099" t="s">
        <v>335</v>
      </c>
      <c r="J41099" t="s">
        <v>14</v>
      </c>
      <c r="K41099">
        <v>51</v>
      </c>
      <c r="L41099" t="s">
        <v>15</v>
      </c>
    </row>
    <row r="41100" spans="1:12">
      <c r="A41100" t="e">
        <f ca="1">E00251429317021</f>
        <v>#NAME?</v>
      </c>
      <c r="B41100">
        <v>274</v>
      </c>
      <c r="C41100" t="s">
        <v>506</v>
      </c>
      <c r="D41100" s="1">
        <v>42780</v>
      </c>
      <c r="F41100">
        <v>1</v>
      </c>
      <c r="G41100">
        <v>3510</v>
      </c>
      <c r="H41100" t="s">
        <v>647</v>
      </c>
      <c r="J41100" t="s">
        <v>14</v>
      </c>
      <c r="K41100">
        <v>54</v>
      </c>
      <c r="L41100" t="s">
        <v>15</v>
      </c>
    </row>
    <row r="41101" spans="1:12">
      <c r="A41101" t="e">
        <f ca="1">E00251429317021</f>
        <v>#NAME?</v>
      </c>
      <c r="B41101">
        <v>275</v>
      </c>
      <c r="C41101" t="s">
        <v>444</v>
      </c>
      <c r="D41101" s="1">
        <v>41213</v>
      </c>
      <c r="F41101">
        <v>1</v>
      </c>
      <c r="G41101">
        <v>496</v>
      </c>
      <c r="H41101" t="s">
        <v>190</v>
      </c>
      <c r="J41101" t="s">
        <v>14</v>
      </c>
      <c r="K41101">
        <v>50</v>
      </c>
      <c r="L41101" t="s">
        <v>15</v>
      </c>
    </row>
    <row r="41102" spans="1:12">
      <c r="A41102" t="e">
        <f ca="1">E00251429317021</f>
        <v>#NAME?</v>
      </c>
      <c r="B41102">
        <v>275</v>
      </c>
      <c r="C41102" t="s">
        <v>444</v>
      </c>
      <c r="D41102" s="1">
        <v>42770</v>
      </c>
      <c r="F41102">
        <v>3</v>
      </c>
      <c r="G41102">
        <v>2252</v>
      </c>
      <c r="H41102" t="s">
        <v>64</v>
      </c>
      <c r="J41102" t="s">
        <v>14</v>
      </c>
      <c r="K41102">
        <v>54</v>
      </c>
      <c r="L41102" t="s">
        <v>15</v>
      </c>
    </row>
    <row r="41103" spans="1:12">
      <c r="A41103" t="e">
        <f ca="1">E00251537604521</f>
        <v>#NAME?</v>
      </c>
      <c r="B41103">
        <v>459</v>
      </c>
      <c r="C41103" t="s">
        <v>187</v>
      </c>
      <c r="D41103" s="1">
        <v>41326</v>
      </c>
      <c r="F41103">
        <v>1</v>
      </c>
      <c r="G41103">
        <v>71940</v>
      </c>
      <c r="H41103" t="s">
        <v>135</v>
      </c>
      <c r="J41103" t="s">
        <v>14</v>
      </c>
      <c r="K41103">
        <v>49</v>
      </c>
      <c r="L41103" t="s">
        <v>15</v>
      </c>
    </row>
    <row r="41104" spans="1:12">
      <c r="A41104" t="e">
        <f ca="1">E00251537604521</f>
        <v>#NAME?</v>
      </c>
      <c r="B41104">
        <v>459</v>
      </c>
      <c r="C41104" t="s">
        <v>187</v>
      </c>
      <c r="D41104" s="1">
        <v>42048</v>
      </c>
      <c r="F41104">
        <v>1</v>
      </c>
      <c r="G41104">
        <v>7231</v>
      </c>
      <c r="H41104" t="s">
        <v>128</v>
      </c>
      <c r="J41104" t="s">
        <v>14</v>
      </c>
      <c r="K41104">
        <v>51</v>
      </c>
      <c r="L41104" t="s">
        <v>15</v>
      </c>
    </row>
    <row r="41105" spans="1:12">
      <c r="A41105" t="e">
        <f ca="1">E00251528672121</f>
        <v>#NAME?</v>
      </c>
      <c r="B41105">
        <v>292</v>
      </c>
      <c r="C41105" t="s">
        <v>467</v>
      </c>
      <c r="D41105" s="1">
        <v>42879</v>
      </c>
      <c r="F41105">
        <v>4</v>
      </c>
      <c r="G41105">
        <v>3051</v>
      </c>
      <c r="H41105" t="s">
        <v>13</v>
      </c>
      <c r="J41105" t="s">
        <v>14</v>
      </c>
      <c r="K41105">
        <v>51</v>
      </c>
      <c r="L41105" t="s">
        <v>15</v>
      </c>
    </row>
    <row r="41106" spans="1:12">
      <c r="A41106" t="e">
        <f ca="1">E00251715551121</f>
        <v>#NAME?</v>
      </c>
      <c r="B41106">
        <v>62</v>
      </c>
      <c r="C41106" t="s">
        <v>20</v>
      </c>
      <c r="D41106" s="1">
        <v>42937</v>
      </c>
      <c r="F41106">
        <v>2</v>
      </c>
      <c r="G41106">
        <v>38870</v>
      </c>
      <c r="H41106" t="s">
        <v>514</v>
      </c>
      <c r="J41106" t="s">
        <v>14</v>
      </c>
      <c r="K41106">
        <v>47</v>
      </c>
      <c r="L41106" t="s">
        <v>15</v>
      </c>
    </row>
    <row r="41107" spans="1:12">
      <c r="A41107" t="e">
        <f ca="1">E00251429379521</f>
        <v>#NAME?</v>
      </c>
      <c r="B41107">
        <v>438</v>
      </c>
      <c r="C41107" t="s">
        <v>474</v>
      </c>
      <c r="D41107" s="1">
        <v>42086</v>
      </c>
      <c r="F41107">
        <v>1</v>
      </c>
      <c r="G41107">
        <v>2113</v>
      </c>
      <c r="H41107" t="s">
        <v>579</v>
      </c>
      <c r="J41107" t="s">
        <v>14</v>
      </c>
      <c r="K41107">
        <v>57</v>
      </c>
      <c r="L41107" t="s">
        <v>15</v>
      </c>
    </row>
    <row r="41108" spans="1:12">
      <c r="A41108" t="e">
        <f ca="1">E00251537608721</f>
        <v>#NAME?</v>
      </c>
      <c r="B41108">
        <v>442</v>
      </c>
      <c r="C41108" t="s">
        <v>95</v>
      </c>
      <c r="D41108" s="1">
        <v>42052</v>
      </c>
      <c r="F41108">
        <v>1</v>
      </c>
      <c r="G41108">
        <v>30000</v>
      </c>
      <c r="H41108" t="s">
        <v>144</v>
      </c>
      <c r="J41108" t="s">
        <v>14</v>
      </c>
      <c r="K41108">
        <v>42</v>
      </c>
      <c r="L41108" t="s">
        <v>15</v>
      </c>
    </row>
    <row r="41109" spans="1:12">
      <c r="A41109" t="e">
        <f ca="1">E00251529062621</f>
        <v>#NAME?</v>
      </c>
      <c r="B41109">
        <v>290</v>
      </c>
      <c r="C41109" t="s">
        <v>449</v>
      </c>
      <c r="D41109" s="1">
        <v>41906</v>
      </c>
      <c r="F41109">
        <v>5</v>
      </c>
      <c r="G41109">
        <v>3051</v>
      </c>
      <c r="H41109" t="s">
        <v>13</v>
      </c>
      <c r="J41109" t="s">
        <v>14</v>
      </c>
      <c r="K41109">
        <v>58</v>
      </c>
      <c r="L41109" t="s">
        <v>15</v>
      </c>
    </row>
    <row r="41110" spans="1:12">
      <c r="A41110" t="e">
        <f ca="1">E00251529062621</f>
        <v>#NAME?</v>
      </c>
      <c r="B41110">
        <v>290</v>
      </c>
      <c r="C41110" t="s">
        <v>449</v>
      </c>
      <c r="D41110" s="1">
        <v>41946</v>
      </c>
      <c r="F41110">
        <v>1</v>
      </c>
      <c r="G41110">
        <v>3659</v>
      </c>
      <c r="H41110" t="s">
        <v>132</v>
      </c>
      <c r="J41110" t="s">
        <v>14</v>
      </c>
      <c r="K41110">
        <v>58</v>
      </c>
      <c r="L41110" t="s">
        <v>15</v>
      </c>
    </row>
    <row r="41111" spans="1:12">
      <c r="A41111" t="e">
        <f ca="1">E00251514879521</f>
        <v>#NAME?</v>
      </c>
      <c r="B41111">
        <v>497</v>
      </c>
      <c r="C41111" t="s">
        <v>141</v>
      </c>
      <c r="D41111" s="1">
        <v>42465</v>
      </c>
      <c r="F41111">
        <v>1</v>
      </c>
      <c r="G41111">
        <v>71800</v>
      </c>
      <c r="H41111" t="s">
        <v>1196</v>
      </c>
      <c r="J41111" t="s">
        <v>14</v>
      </c>
      <c r="K41111">
        <v>44</v>
      </c>
      <c r="L41111" t="s">
        <v>15</v>
      </c>
    </row>
    <row r="41112" spans="1:12">
      <c r="A41112" t="e">
        <f ca="1">E00251514879521</f>
        <v>#NAME?</v>
      </c>
      <c r="B41112">
        <v>497</v>
      </c>
      <c r="C41112" t="s">
        <v>141</v>
      </c>
      <c r="D41112" s="1">
        <v>42552</v>
      </c>
      <c r="F41112">
        <v>1</v>
      </c>
      <c r="G41112">
        <v>30000</v>
      </c>
      <c r="H41112" t="s">
        <v>144</v>
      </c>
      <c r="J41112" t="s">
        <v>14</v>
      </c>
      <c r="K41112">
        <v>44</v>
      </c>
      <c r="L41112" t="s">
        <v>15</v>
      </c>
    </row>
    <row r="41113" spans="1:12">
      <c r="A41113" t="e">
        <f ca="1">E00251514879521</f>
        <v>#NAME?</v>
      </c>
      <c r="B41113">
        <v>497</v>
      </c>
      <c r="C41113" t="s">
        <v>141</v>
      </c>
      <c r="D41113" s="1">
        <v>42838</v>
      </c>
      <c r="F41113">
        <v>2</v>
      </c>
      <c r="G41113">
        <v>3051</v>
      </c>
      <c r="H41113" t="s">
        <v>13</v>
      </c>
      <c r="J41113" t="s">
        <v>14</v>
      </c>
      <c r="K41113">
        <v>45</v>
      </c>
      <c r="L41113" t="s">
        <v>15</v>
      </c>
    </row>
    <row r="41114" spans="1:12">
      <c r="A41114" t="e">
        <f ca="1">E00251529543221</f>
        <v>#NAME?</v>
      </c>
      <c r="B41114">
        <v>167</v>
      </c>
      <c r="C41114" t="s">
        <v>549</v>
      </c>
      <c r="D41114" s="1">
        <v>41390</v>
      </c>
      <c r="F41114">
        <v>2</v>
      </c>
      <c r="G41114">
        <v>4019</v>
      </c>
      <c r="H41114" t="s">
        <v>26</v>
      </c>
      <c r="J41114" t="s">
        <v>14</v>
      </c>
      <c r="K41114">
        <v>57</v>
      </c>
      <c r="L41114" t="s">
        <v>15</v>
      </c>
    </row>
    <row r="41115" spans="1:12">
      <c r="A41115" t="e">
        <f ca="1">E00251430146821</f>
        <v>#NAME?</v>
      </c>
      <c r="B41115">
        <v>497</v>
      </c>
      <c r="C41115" t="s">
        <v>141</v>
      </c>
      <c r="D41115" s="1">
        <v>41149</v>
      </c>
      <c r="F41115">
        <v>1</v>
      </c>
      <c r="G41115">
        <v>30000</v>
      </c>
      <c r="H41115" t="s">
        <v>144</v>
      </c>
      <c r="J41115" t="s">
        <v>14</v>
      </c>
      <c r="K41115">
        <v>43</v>
      </c>
      <c r="L41115" t="s">
        <v>15</v>
      </c>
    </row>
    <row r="41116" spans="1:12">
      <c r="A41116" t="e">
        <f ca="1">E00251432445021</f>
        <v>#NAME?</v>
      </c>
      <c r="B41116">
        <v>481</v>
      </c>
      <c r="C41116" t="s">
        <v>402</v>
      </c>
      <c r="D41116" s="1">
        <v>43032</v>
      </c>
      <c r="F41116">
        <v>3</v>
      </c>
      <c r="G41116">
        <v>6929</v>
      </c>
      <c r="H41116" t="s">
        <v>36</v>
      </c>
      <c r="J41116" t="s">
        <v>14</v>
      </c>
      <c r="K41116">
        <v>47</v>
      </c>
      <c r="L41116" t="s">
        <v>15</v>
      </c>
    </row>
    <row r="41117" spans="1:12">
      <c r="A41117" t="e">
        <f ca="1">E00251526889621</f>
        <v>#NAME?</v>
      </c>
      <c r="B41117">
        <v>10</v>
      </c>
      <c r="C41117" t="s">
        <v>18</v>
      </c>
      <c r="D41117" s="1">
        <v>43034</v>
      </c>
      <c r="F41117">
        <v>1</v>
      </c>
      <c r="G41117">
        <v>5920</v>
      </c>
      <c r="H41117" t="s">
        <v>417</v>
      </c>
      <c r="J41117" t="s">
        <v>14</v>
      </c>
      <c r="K41117">
        <v>52</v>
      </c>
      <c r="L41117" t="s">
        <v>15</v>
      </c>
    </row>
    <row r="41118" spans="1:12">
      <c r="A41118" t="e">
        <f ca="1">E00251711585721</f>
        <v>#NAME?</v>
      </c>
      <c r="B41118">
        <v>10</v>
      </c>
      <c r="C41118" t="s">
        <v>18</v>
      </c>
      <c r="D41118" s="1">
        <v>43017</v>
      </c>
      <c r="F41118">
        <v>5</v>
      </c>
      <c r="G41118">
        <v>27800</v>
      </c>
      <c r="H41118" t="s">
        <v>145</v>
      </c>
      <c r="J41118" t="s">
        <v>14</v>
      </c>
      <c r="K41118">
        <v>57</v>
      </c>
      <c r="L41118" t="s">
        <v>15</v>
      </c>
    </row>
    <row r="41119" spans="1:12">
      <c r="A41119" t="e">
        <f ca="1">E00251431566321</f>
        <v>#NAME?</v>
      </c>
      <c r="B41119">
        <v>701</v>
      </c>
      <c r="C41119" t="s">
        <v>72</v>
      </c>
      <c r="D41119" s="1">
        <v>41401</v>
      </c>
      <c r="F41119">
        <v>1</v>
      </c>
      <c r="G41119">
        <v>4019</v>
      </c>
      <c r="H41119" t="s">
        <v>26</v>
      </c>
      <c r="J41119" t="s">
        <v>14</v>
      </c>
      <c r="K41119">
        <v>60</v>
      </c>
      <c r="L41119" t="s">
        <v>15</v>
      </c>
    </row>
    <row r="41120" spans="1:12">
      <c r="A41120" t="e">
        <f ca="1">E00251515059521</f>
        <v>#NAME?</v>
      </c>
      <c r="B41120">
        <v>4991</v>
      </c>
      <c r="C41120" t="s">
        <v>838</v>
      </c>
      <c r="D41120" s="1">
        <v>42909</v>
      </c>
      <c r="F41120">
        <v>1</v>
      </c>
      <c r="G41120">
        <v>9198</v>
      </c>
      <c r="H41120" t="s">
        <v>229</v>
      </c>
      <c r="I41120" t="s">
        <v>148</v>
      </c>
      <c r="J41120" t="s">
        <v>57</v>
      </c>
      <c r="K41120">
        <v>54</v>
      </c>
      <c r="L41120" t="s">
        <v>15</v>
      </c>
    </row>
    <row r="41121" spans="1:12">
      <c r="A41121" t="e">
        <f ca="1">E00251431566321</f>
        <v>#NAME?</v>
      </c>
      <c r="B41121">
        <v>1786</v>
      </c>
      <c r="C41121" t="s">
        <v>37</v>
      </c>
      <c r="D41121" s="1">
        <v>42159</v>
      </c>
      <c r="F41121">
        <v>1</v>
      </c>
      <c r="G41121">
        <v>3888</v>
      </c>
      <c r="H41121" t="s">
        <v>1250</v>
      </c>
      <c r="J41121" t="s">
        <v>14</v>
      </c>
      <c r="K41121">
        <v>62</v>
      </c>
      <c r="L41121" t="s">
        <v>15</v>
      </c>
    </row>
    <row r="41122" spans="1:12">
      <c r="A41122" t="e">
        <f ca="1">E00251431566321</f>
        <v>#NAME?</v>
      </c>
      <c r="B41122">
        <v>1786</v>
      </c>
      <c r="C41122" t="s">
        <v>37</v>
      </c>
      <c r="D41122" s="1">
        <v>43060</v>
      </c>
      <c r="F41122">
        <v>1</v>
      </c>
      <c r="G41122">
        <v>2720</v>
      </c>
      <c r="H41122" t="s">
        <v>65</v>
      </c>
      <c r="J41122" t="s">
        <v>14</v>
      </c>
      <c r="K41122">
        <v>65</v>
      </c>
      <c r="L41122" t="s">
        <v>15</v>
      </c>
    </row>
    <row r="41123" spans="1:12">
      <c r="A41123" t="e">
        <f ca="1">E00251513253421</f>
        <v>#NAME?</v>
      </c>
      <c r="B41123">
        <v>470</v>
      </c>
      <c r="C41123" t="s">
        <v>457</v>
      </c>
      <c r="D41123" s="1">
        <v>41764</v>
      </c>
      <c r="F41123">
        <v>1</v>
      </c>
      <c r="G41123">
        <v>4019</v>
      </c>
      <c r="H41123" t="s">
        <v>26</v>
      </c>
      <c r="J41123" t="s">
        <v>14</v>
      </c>
      <c r="K41123">
        <v>48</v>
      </c>
      <c r="L41123" t="s">
        <v>15</v>
      </c>
    </row>
    <row r="41124" spans="1:12">
      <c r="A41124" t="e">
        <f ca="1">E00251429788421</f>
        <v>#NAME?</v>
      </c>
      <c r="B41124">
        <v>187</v>
      </c>
      <c r="C41124" t="s">
        <v>420</v>
      </c>
      <c r="D41124" s="1">
        <v>41092</v>
      </c>
      <c r="F41124">
        <v>1</v>
      </c>
      <c r="G41124">
        <v>2720</v>
      </c>
      <c r="H41124" t="s">
        <v>65</v>
      </c>
      <c r="J41124" t="s">
        <v>14</v>
      </c>
      <c r="K41124">
        <v>42</v>
      </c>
      <c r="L41124" t="s">
        <v>15</v>
      </c>
    </row>
    <row r="41125" spans="1:12">
      <c r="A41125" t="e">
        <f ca="1">E00251427550421</f>
        <v>#NAME?</v>
      </c>
      <c r="B41125">
        <v>11</v>
      </c>
      <c r="C41125" t="s">
        <v>245</v>
      </c>
      <c r="D41125" s="1">
        <v>42114</v>
      </c>
      <c r="F41125">
        <v>1</v>
      </c>
      <c r="G41125">
        <v>45981</v>
      </c>
      <c r="H41125" t="s">
        <v>917</v>
      </c>
      <c r="J41125" t="s">
        <v>14</v>
      </c>
      <c r="K41125">
        <v>60</v>
      </c>
      <c r="L41125" t="s">
        <v>15</v>
      </c>
    </row>
    <row r="41126" spans="1:12">
      <c r="A41126" t="e">
        <f ca="1">E00251427550421</f>
        <v>#NAME?</v>
      </c>
      <c r="B41126">
        <v>26</v>
      </c>
      <c r="C41126" t="s">
        <v>744</v>
      </c>
      <c r="D41126" s="1">
        <v>41394</v>
      </c>
      <c r="F41126">
        <v>1</v>
      </c>
      <c r="G41126">
        <v>4719</v>
      </c>
      <c r="H41126" t="s">
        <v>1039</v>
      </c>
      <c r="J41126" t="s">
        <v>14</v>
      </c>
      <c r="K41126">
        <v>59</v>
      </c>
      <c r="L41126" t="s">
        <v>15</v>
      </c>
    </row>
    <row r="41127" spans="1:12">
      <c r="A41127" t="e">
        <f ca="1">E00251432398121</f>
        <v>#NAME?</v>
      </c>
      <c r="B41127">
        <v>7207</v>
      </c>
      <c r="C41127" t="s">
        <v>287</v>
      </c>
      <c r="D41127" s="1">
        <v>41783</v>
      </c>
      <c r="F41127">
        <v>1</v>
      </c>
      <c r="G41127">
        <v>8489</v>
      </c>
      <c r="H41127" t="s">
        <v>327</v>
      </c>
      <c r="I41127" t="s">
        <v>148</v>
      </c>
      <c r="J41127" t="s">
        <v>57</v>
      </c>
      <c r="K41127">
        <v>54</v>
      </c>
      <c r="L41127" t="s">
        <v>15</v>
      </c>
    </row>
    <row r="41128" spans="1:12">
      <c r="A41128" t="e">
        <f ca="1">E00251427550421</f>
        <v>#NAME?</v>
      </c>
      <c r="B41128">
        <v>7927</v>
      </c>
      <c r="C41128" t="s">
        <v>367</v>
      </c>
      <c r="D41128" s="1">
        <v>43038</v>
      </c>
      <c r="F41128">
        <v>1</v>
      </c>
      <c r="G41128">
        <v>2169</v>
      </c>
      <c r="H41128" t="s">
        <v>40</v>
      </c>
      <c r="J41128" t="s">
        <v>14</v>
      </c>
      <c r="K41128">
        <v>63</v>
      </c>
      <c r="L41128" t="s">
        <v>15</v>
      </c>
    </row>
    <row r="41129" spans="1:12">
      <c r="A41129" t="e">
        <f ca="1">E00251626527921</f>
        <v>#NAME?</v>
      </c>
      <c r="B41129">
        <v>695</v>
      </c>
      <c r="C41129" t="s">
        <v>257</v>
      </c>
      <c r="D41129" s="1">
        <v>41425</v>
      </c>
      <c r="F41129">
        <v>1</v>
      </c>
      <c r="G41129">
        <v>3829</v>
      </c>
      <c r="H41129" t="s">
        <v>419</v>
      </c>
      <c r="J41129" t="s">
        <v>14</v>
      </c>
      <c r="K41129">
        <v>39</v>
      </c>
      <c r="L41129" t="s">
        <v>15</v>
      </c>
    </row>
    <row r="41130" spans="1:12">
      <c r="A41130" t="e">
        <f ca="1">E00251531526821</f>
        <v>#NAME?</v>
      </c>
      <c r="B41130">
        <v>701</v>
      </c>
      <c r="C41130" t="s">
        <v>72</v>
      </c>
      <c r="D41130" s="1">
        <v>41533</v>
      </c>
      <c r="F41130">
        <v>3</v>
      </c>
      <c r="G41130">
        <v>30591</v>
      </c>
      <c r="H41130" t="s">
        <v>841</v>
      </c>
      <c r="J41130" t="s">
        <v>14</v>
      </c>
      <c r="K41130">
        <v>55</v>
      </c>
      <c r="L41130" t="s">
        <v>15</v>
      </c>
    </row>
    <row r="41131" spans="1:12">
      <c r="A41131" t="e">
        <f ca="1">E00251619840221</f>
        <v>#NAME?</v>
      </c>
      <c r="B41131">
        <v>446</v>
      </c>
      <c r="C41131" t="s">
        <v>94</v>
      </c>
      <c r="D41131" s="1">
        <v>41110</v>
      </c>
      <c r="F41131">
        <v>1</v>
      </c>
      <c r="G41131">
        <v>78900</v>
      </c>
      <c r="H41131" t="s">
        <v>79</v>
      </c>
      <c r="J41131" t="s">
        <v>14</v>
      </c>
      <c r="K41131">
        <v>54</v>
      </c>
      <c r="L41131" t="s">
        <v>22</v>
      </c>
    </row>
    <row r="41132" spans="1:12">
      <c r="A41132" t="e">
        <f ca="1">E00251619840221</f>
        <v>#NAME?</v>
      </c>
      <c r="B41132">
        <v>446</v>
      </c>
      <c r="C41132" t="s">
        <v>94</v>
      </c>
      <c r="D41132" s="1">
        <v>42572</v>
      </c>
      <c r="F41132">
        <v>1</v>
      </c>
      <c r="G41132">
        <v>37200</v>
      </c>
      <c r="H41132" t="s">
        <v>619</v>
      </c>
      <c r="J41132" t="s">
        <v>14</v>
      </c>
      <c r="K41132">
        <v>58</v>
      </c>
      <c r="L41132" t="s">
        <v>15</v>
      </c>
    </row>
    <row r="41133" spans="1:12">
      <c r="A41133" t="e">
        <f ca="1">E00251619840221</f>
        <v>#NAME?</v>
      </c>
      <c r="B41133">
        <v>446</v>
      </c>
      <c r="C41133" t="s">
        <v>94</v>
      </c>
      <c r="D41133" s="1">
        <v>43034</v>
      </c>
      <c r="F41133">
        <v>3</v>
      </c>
      <c r="G41133">
        <v>2449</v>
      </c>
      <c r="H41133" t="s">
        <v>53</v>
      </c>
      <c r="J41133" t="s">
        <v>14</v>
      </c>
      <c r="K41133">
        <v>59</v>
      </c>
      <c r="L41133" t="s">
        <v>15</v>
      </c>
    </row>
    <row r="41134" spans="1:12">
      <c r="A41134" t="e">
        <f ca="1">E00251617666221</f>
        <v>#NAME?</v>
      </c>
      <c r="B41134">
        <v>6156</v>
      </c>
      <c r="C41134" t="s">
        <v>352</v>
      </c>
      <c r="D41134" s="1">
        <v>41801</v>
      </c>
      <c r="F41134">
        <v>1</v>
      </c>
      <c r="G41134">
        <v>3019</v>
      </c>
      <c r="H41134" t="s">
        <v>441</v>
      </c>
      <c r="J41134" t="s">
        <v>14</v>
      </c>
      <c r="K41134">
        <v>38</v>
      </c>
      <c r="L41134" t="s">
        <v>15</v>
      </c>
    </row>
    <row r="41135" spans="1:12">
      <c r="A41135" t="e">
        <f ca="1">E00251524997621</f>
        <v>#NAME?</v>
      </c>
      <c r="B41135">
        <v>1273</v>
      </c>
      <c r="C41135" t="s">
        <v>28</v>
      </c>
      <c r="D41135" s="1">
        <v>42444</v>
      </c>
      <c r="F41135">
        <v>1</v>
      </c>
      <c r="G41135">
        <v>25000</v>
      </c>
      <c r="H41135" t="s">
        <v>178</v>
      </c>
      <c r="J41135" t="s">
        <v>14</v>
      </c>
      <c r="K41135">
        <v>66</v>
      </c>
      <c r="L41135" t="s">
        <v>15</v>
      </c>
    </row>
    <row r="41136" spans="1:12">
      <c r="A41136" t="e">
        <f ca="1">E00251531526821</f>
        <v>#NAME?</v>
      </c>
      <c r="B41136">
        <v>701</v>
      </c>
      <c r="C41136" t="s">
        <v>72</v>
      </c>
      <c r="D41136" s="1">
        <v>42788</v>
      </c>
      <c r="F41136">
        <v>3</v>
      </c>
      <c r="G41136">
        <v>3899</v>
      </c>
      <c r="H41136" t="s">
        <v>264</v>
      </c>
      <c r="J41136" t="s">
        <v>14</v>
      </c>
      <c r="K41136">
        <v>59</v>
      </c>
      <c r="L41136" t="s">
        <v>15</v>
      </c>
    </row>
    <row r="41137" spans="1:12">
      <c r="A41137" t="e">
        <f ca="1">E00251531526821</f>
        <v>#NAME?</v>
      </c>
      <c r="B41137">
        <v>701</v>
      </c>
      <c r="C41137" t="s">
        <v>72</v>
      </c>
      <c r="D41137" s="1">
        <v>42809</v>
      </c>
      <c r="F41137">
        <v>4</v>
      </c>
      <c r="G41137">
        <v>27802</v>
      </c>
      <c r="H41137" t="s">
        <v>83</v>
      </c>
      <c r="J41137" t="s">
        <v>14</v>
      </c>
      <c r="K41137">
        <v>59</v>
      </c>
      <c r="L41137" t="s">
        <v>15</v>
      </c>
    </row>
    <row r="41138" spans="1:12">
      <c r="A41138" t="e">
        <f ca="1">E00251531526821</f>
        <v>#NAME?</v>
      </c>
      <c r="B41138">
        <v>896</v>
      </c>
      <c r="C41138" t="s">
        <v>823</v>
      </c>
      <c r="D41138" s="1">
        <v>41499</v>
      </c>
      <c r="F41138">
        <v>1</v>
      </c>
      <c r="G41138">
        <v>2971</v>
      </c>
      <c r="H41138" t="s">
        <v>1840</v>
      </c>
      <c r="J41138" t="s">
        <v>272</v>
      </c>
      <c r="K41138">
        <v>55</v>
      </c>
      <c r="L41138" t="s">
        <v>15</v>
      </c>
    </row>
    <row r="41139" spans="1:12">
      <c r="A41139" t="e">
        <f ca="1">E00251430064921</f>
        <v>#NAME?</v>
      </c>
      <c r="B41139">
        <v>467</v>
      </c>
      <c r="C41139" t="s">
        <v>232</v>
      </c>
      <c r="D41139" s="1">
        <v>42648</v>
      </c>
      <c r="F41139">
        <v>1</v>
      </c>
      <c r="G41139">
        <v>25000</v>
      </c>
      <c r="H41139" t="s">
        <v>178</v>
      </c>
      <c r="J41139" t="s">
        <v>14</v>
      </c>
      <c r="K41139">
        <v>57</v>
      </c>
      <c r="L41139" t="s">
        <v>15</v>
      </c>
    </row>
    <row r="41140" spans="1:12">
      <c r="A41140" t="e">
        <f ca="1">E00251430149221</f>
        <v>#NAME?</v>
      </c>
      <c r="B41140">
        <v>285</v>
      </c>
      <c r="C41140" t="s">
        <v>117</v>
      </c>
      <c r="D41140" s="1">
        <v>42150</v>
      </c>
      <c r="F41140">
        <v>2</v>
      </c>
      <c r="G41140">
        <v>2811</v>
      </c>
      <c r="H41140" t="s">
        <v>603</v>
      </c>
      <c r="J41140" t="s">
        <v>14</v>
      </c>
      <c r="K41140">
        <v>45</v>
      </c>
      <c r="L41140" t="s">
        <v>15</v>
      </c>
    </row>
    <row r="41141" spans="1:12">
      <c r="A41141" t="e">
        <f ca="1">E00251528868821</f>
        <v>#NAME?</v>
      </c>
      <c r="B41141">
        <v>4055</v>
      </c>
      <c r="C41141" t="s">
        <v>51</v>
      </c>
      <c r="D41141" s="1">
        <v>41970</v>
      </c>
      <c r="F41141">
        <v>1</v>
      </c>
      <c r="G41141">
        <v>7243</v>
      </c>
      <c r="H41141" t="s">
        <v>42</v>
      </c>
      <c r="J41141" t="s">
        <v>14</v>
      </c>
      <c r="K41141">
        <v>44</v>
      </c>
      <c r="L41141" t="s">
        <v>15</v>
      </c>
    </row>
    <row r="41142" spans="1:12">
      <c r="A41142" t="e">
        <f ca="1">E00251524997621</f>
        <v>#NAME?</v>
      </c>
      <c r="B41142">
        <v>1273</v>
      </c>
      <c r="C41142" t="s">
        <v>28</v>
      </c>
      <c r="D41142" s="1">
        <v>43019</v>
      </c>
      <c r="F41142">
        <v>1</v>
      </c>
      <c r="G41142">
        <v>25000</v>
      </c>
      <c r="H41142" t="s">
        <v>178</v>
      </c>
      <c r="J41142" t="s">
        <v>14</v>
      </c>
      <c r="K41142">
        <v>67</v>
      </c>
      <c r="L41142" t="s">
        <v>15</v>
      </c>
    </row>
    <row r="41143" spans="1:12">
      <c r="A41143" t="e">
        <f ca="1">E00251432404821</f>
        <v>#NAME?</v>
      </c>
      <c r="B41143">
        <v>481</v>
      </c>
      <c r="C41143" t="s">
        <v>402</v>
      </c>
      <c r="D41143" s="1">
        <v>41045</v>
      </c>
      <c r="F41143">
        <v>1</v>
      </c>
      <c r="G41143">
        <v>3804</v>
      </c>
      <c r="H41143" t="s">
        <v>71</v>
      </c>
      <c r="J41143" t="s">
        <v>14</v>
      </c>
      <c r="K41143">
        <v>43</v>
      </c>
      <c r="L41143" t="s">
        <v>15</v>
      </c>
    </row>
    <row r="41144" spans="1:12">
      <c r="A41144" t="e">
        <f ca="1">E00251432404821</f>
        <v>#NAME?</v>
      </c>
      <c r="B41144">
        <v>481</v>
      </c>
      <c r="C41144" t="s">
        <v>402</v>
      </c>
      <c r="D41144" s="1">
        <v>41407</v>
      </c>
      <c r="F41144">
        <v>3</v>
      </c>
      <c r="G41144">
        <v>4779</v>
      </c>
      <c r="H41144" t="s">
        <v>231</v>
      </c>
      <c r="J41144" t="s">
        <v>14</v>
      </c>
      <c r="K41144">
        <v>44</v>
      </c>
      <c r="L41144" t="s">
        <v>15</v>
      </c>
    </row>
    <row r="41145" spans="1:12">
      <c r="A41145" t="e">
        <f ca="1">E00251429284421</f>
        <v>#NAME?</v>
      </c>
      <c r="B41145">
        <v>292</v>
      </c>
      <c r="C41145" t="s">
        <v>467</v>
      </c>
      <c r="D41145" s="1">
        <v>41486</v>
      </c>
      <c r="F41145">
        <v>3</v>
      </c>
      <c r="G41145">
        <v>49390</v>
      </c>
      <c r="H41145" t="s">
        <v>59</v>
      </c>
      <c r="J41145" t="s">
        <v>14</v>
      </c>
      <c r="K41145">
        <v>57</v>
      </c>
      <c r="L41145" t="s">
        <v>15</v>
      </c>
    </row>
    <row r="41146" spans="1:12">
      <c r="A41146" t="e">
        <f ca="1">E00251429284421</f>
        <v>#NAME?</v>
      </c>
      <c r="B41146">
        <v>292</v>
      </c>
      <c r="C41146" t="s">
        <v>467</v>
      </c>
      <c r="D41146" s="1">
        <v>42041</v>
      </c>
      <c r="F41146">
        <v>2</v>
      </c>
      <c r="G41146">
        <v>2724</v>
      </c>
      <c r="H41146" t="s">
        <v>73</v>
      </c>
      <c r="J41146" t="s">
        <v>14</v>
      </c>
      <c r="K41146">
        <v>59</v>
      </c>
      <c r="L41146" t="s">
        <v>15</v>
      </c>
    </row>
    <row r="41147" spans="1:12">
      <c r="A41147" t="e">
        <f ca="1">E00251429284421</f>
        <v>#NAME?</v>
      </c>
      <c r="B41147">
        <v>292</v>
      </c>
      <c r="C41147" t="s">
        <v>467</v>
      </c>
      <c r="D41147" s="1">
        <v>42044</v>
      </c>
      <c r="F41147">
        <v>4</v>
      </c>
      <c r="G41147">
        <v>71536</v>
      </c>
      <c r="H41147" t="s">
        <v>70</v>
      </c>
      <c r="J41147" t="s">
        <v>14</v>
      </c>
      <c r="K41147">
        <v>59</v>
      </c>
      <c r="L41147" t="s">
        <v>15</v>
      </c>
    </row>
    <row r="41148" spans="1:12">
      <c r="A41148" t="e">
        <f ca="1">E00251513253421</f>
        <v>#NAME?</v>
      </c>
      <c r="B41148">
        <v>470</v>
      </c>
      <c r="C41148" t="s">
        <v>457</v>
      </c>
      <c r="D41148" s="1">
        <v>42767</v>
      </c>
      <c r="F41148">
        <v>1</v>
      </c>
      <c r="G41148">
        <v>78900</v>
      </c>
      <c r="H41148" t="s">
        <v>79</v>
      </c>
      <c r="J41148" t="s">
        <v>14</v>
      </c>
      <c r="K41148">
        <v>51</v>
      </c>
      <c r="L41148" t="s">
        <v>22</v>
      </c>
    </row>
    <row r="41149" spans="1:12">
      <c r="A41149" t="e">
        <f ca="1">E00251513253421</f>
        <v>#NAME?</v>
      </c>
      <c r="B41149">
        <v>470</v>
      </c>
      <c r="C41149" t="s">
        <v>457</v>
      </c>
      <c r="D41149" s="1">
        <v>42779</v>
      </c>
      <c r="F41149">
        <v>1</v>
      </c>
      <c r="G41149">
        <v>78900</v>
      </c>
      <c r="H41149" t="s">
        <v>79</v>
      </c>
      <c r="J41149" t="s">
        <v>14</v>
      </c>
      <c r="K41149">
        <v>51</v>
      </c>
      <c r="L41149" t="s">
        <v>22</v>
      </c>
    </row>
    <row r="41150" spans="1:12">
      <c r="A41150" t="e">
        <f ca="1">E00251513253421</f>
        <v>#NAME?</v>
      </c>
      <c r="B41150">
        <v>470</v>
      </c>
      <c r="C41150" t="s">
        <v>457</v>
      </c>
      <c r="D41150" s="1">
        <v>42779</v>
      </c>
      <c r="F41150">
        <v>4</v>
      </c>
      <c r="G41150">
        <v>72690</v>
      </c>
      <c r="H41150" t="s">
        <v>363</v>
      </c>
      <c r="J41150" t="s">
        <v>14</v>
      </c>
      <c r="K41150">
        <v>51</v>
      </c>
      <c r="L41150" t="s">
        <v>15</v>
      </c>
    </row>
    <row r="41151" spans="1:12">
      <c r="A41151" t="e">
        <f ca="1">E00251513253421</f>
        <v>#NAME?</v>
      </c>
      <c r="B41151">
        <v>470</v>
      </c>
      <c r="C41151" t="s">
        <v>457</v>
      </c>
      <c r="D41151" s="1">
        <v>42143</v>
      </c>
      <c r="F41151">
        <v>2</v>
      </c>
      <c r="G41151">
        <v>4019</v>
      </c>
      <c r="H41151" t="s">
        <v>26</v>
      </c>
      <c r="J41151" t="s">
        <v>14</v>
      </c>
      <c r="K41151">
        <v>49</v>
      </c>
      <c r="L41151" t="s">
        <v>15</v>
      </c>
    </row>
    <row r="41152" spans="1:12">
      <c r="A41152" t="e">
        <f ca="1">E00251514725221</f>
        <v>#NAME?</v>
      </c>
      <c r="B41152">
        <v>485</v>
      </c>
      <c r="C41152" t="s">
        <v>241</v>
      </c>
      <c r="D41152" s="1">
        <v>41684</v>
      </c>
      <c r="F41152">
        <v>2</v>
      </c>
      <c r="G41152">
        <v>6089</v>
      </c>
      <c r="H41152" t="s">
        <v>1562</v>
      </c>
      <c r="J41152" t="s">
        <v>14</v>
      </c>
      <c r="K41152">
        <v>48</v>
      </c>
      <c r="L41152" t="s">
        <v>15</v>
      </c>
    </row>
    <row r="41153" spans="1:12">
      <c r="A41153" t="e">
        <f ca="1">E00251611565221</f>
        <v>#NAME?</v>
      </c>
      <c r="B41153">
        <v>10</v>
      </c>
      <c r="C41153" t="s">
        <v>18</v>
      </c>
      <c r="D41153" s="1">
        <v>41522</v>
      </c>
      <c r="F41153">
        <v>1</v>
      </c>
      <c r="G41153">
        <v>37311</v>
      </c>
      <c r="H41153" t="s">
        <v>745</v>
      </c>
      <c r="J41153" t="s">
        <v>14</v>
      </c>
      <c r="K41153">
        <v>45</v>
      </c>
      <c r="L41153" t="s">
        <v>15</v>
      </c>
    </row>
    <row r="41154" spans="1:12">
      <c r="A41154" t="e">
        <f ca="1">E00251718067721</f>
        <v>#NAME?</v>
      </c>
      <c r="B41154">
        <v>701</v>
      </c>
      <c r="C41154" t="s">
        <v>72</v>
      </c>
      <c r="D41154" s="1">
        <v>41358</v>
      </c>
      <c r="F41154">
        <v>3</v>
      </c>
      <c r="G41154">
        <v>3051</v>
      </c>
      <c r="H41154" t="s">
        <v>13</v>
      </c>
      <c r="J41154" t="s">
        <v>14</v>
      </c>
      <c r="K41154">
        <v>47</v>
      </c>
      <c r="L41154" t="s">
        <v>15</v>
      </c>
    </row>
    <row r="41155" spans="1:12">
      <c r="A41155" t="e">
        <f ca="1">E00251514725221</f>
        <v>#NAME?</v>
      </c>
      <c r="B41155">
        <v>485</v>
      </c>
      <c r="C41155" t="s">
        <v>241</v>
      </c>
      <c r="D41155" s="1">
        <v>43039</v>
      </c>
      <c r="F41155">
        <v>2</v>
      </c>
      <c r="G41155">
        <v>43491</v>
      </c>
      <c r="H41155" t="s">
        <v>1083</v>
      </c>
      <c r="J41155" t="s">
        <v>14</v>
      </c>
      <c r="K41155">
        <v>52</v>
      </c>
      <c r="L41155" t="s">
        <v>15</v>
      </c>
    </row>
    <row r="41156" spans="1:12">
      <c r="A41156" t="e">
        <f ca="1">E00251514725221</f>
        <v>#NAME?</v>
      </c>
      <c r="B41156">
        <v>6046</v>
      </c>
      <c r="C41156" t="s">
        <v>98</v>
      </c>
      <c r="D41156" s="1">
        <v>42752</v>
      </c>
      <c r="E41156">
        <v>24</v>
      </c>
      <c r="F41156">
        <v>8</v>
      </c>
      <c r="G41156">
        <v>40290</v>
      </c>
      <c r="H41156" t="s">
        <v>348</v>
      </c>
      <c r="J41156" t="s">
        <v>34</v>
      </c>
      <c r="K41156">
        <v>51</v>
      </c>
      <c r="L41156" t="s">
        <v>15</v>
      </c>
    </row>
    <row r="41157" spans="1:12">
      <c r="A41157" t="e">
        <f ca="1">E00251432445021</f>
        <v>#NAME?</v>
      </c>
      <c r="B41157">
        <v>481</v>
      </c>
      <c r="C41157" t="s">
        <v>402</v>
      </c>
      <c r="D41157" s="1">
        <v>41822</v>
      </c>
      <c r="F41157">
        <v>2</v>
      </c>
      <c r="G41157">
        <v>7089</v>
      </c>
      <c r="H41157" t="s">
        <v>487</v>
      </c>
      <c r="J41157" t="s">
        <v>14</v>
      </c>
      <c r="K41157">
        <v>44</v>
      </c>
      <c r="L41157" t="s">
        <v>15</v>
      </c>
    </row>
    <row r="41158" spans="1:12">
      <c r="A41158" t="e">
        <f ca="1">E00251532392921</f>
        <v>#NAME?</v>
      </c>
      <c r="B41158">
        <v>6046</v>
      </c>
      <c r="C41158" t="s">
        <v>98</v>
      </c>
      <c r="D41158" s="1">
        <v>41656</v>
      </c>
      <c r="F41158">
        <v>1</v>
      </c>
      <c r="G41158">
        <v>4541</v>
      </c>
      <c r="H41158" t="s">
        <v>1841</v>
      </c>
      <c r="I41158" t="s">
        <v>56</v>
      </c>
      <c r="J41158" t="s">
        <v>57</v>
      </c>
      <c r="K41158">
        <v>38</v>
      </c>
      <c r="L41158" t="s">
        <v>15</v>
      </c>
    </row>
    <row r="41159" spans="1:12">
      <c r="A41159" t="e">
        <f ca="1">E00251711585721</f>
        <v>#NAME?</v>
      </c>
      <c r="B41159">
        <v>10</v>
      </c>
      <c r="C41159" t="s">
        <v>18</v>
      </c>
      <c r="D41159" s="1">
        <v>41276</v>
      </c>
      <c r="F41159">
        <v>1</v>
      </c>
      <c r="G41159">
        <v>7243</v>
      </c>
      <c r="H41159" t="s">
        <v>42</v>
      </c>
      <c r="J41159" t="s">
        <v>14</v>
      </c>
      <c r="K41159">
        <v>52</v>
      </c>
      <c r="L41159" t="s">
        <v>15</v>
      </c>
    </row>
    <row r="41160" spans="1:12">
      <c r="A41160" t="e">
        <f ca="1">E00251711585721</f>
        <v>#NAME?</v>
      </c>
      <c r="B41160">
        <v>10</v>
      </c>
      <c r="C41160" t="s">
        <v>18</v>
      </c>
      <c r="D41160" s="1">
        <v>42058</v>
      </c>
      <c r="F41160">
        <v>2</v>
      </c>
      <c r="G41160">
        <v>2448</v>
      </c>
      <c r="H41160" t="s">
        <v>19</v>
      </c>
      <c r="J41160" t="s">
        <v>14</v>
      </c>
      <c r="K41160">
        <v>54</v>
      </c>
      <c r="L41160" t="s">
        <v>15</v>
      </c>
    </row>
    <row r="41161" spans="1:12">
      <c r="A41161" t="e">
        <f ca="1">E00251432445021</f>
        <v>#NAME?</v>
      </c>
      <c r="B41161">
        <v>481</v>
      </c>
      <c r="C41161" t="s">
        <v>402</v>
      </c>
      <c r="D41161" s="1">
        <v>41894</v>
      </c>
      <c r="F41161">
        <v>5</v>
      </c>
      <c r="G41161">
        <v>78050</v>
      </c>
      <c r="H41161" t="s">
        <v>197</v>
      </c>
      <c r="J41161" t="s">
        <v>14</v>
      </c>
      <c r="K41161">
        <v>44</v>
      </c>
      <c r="L41161" t="s">
        <v>22</v>
      </c>
    </row>
    <row r="41162" spans="1:12">
      <c r="A41162" t="e">
        <f ca="1">E00251432445021</f>
        <v>#NAME?</v>
      </c>
      <c r="B41162">
        <v>481</v>
      </c>
      <c r="C41162" t="s">
        <v>402</v>
      </c>
      <c r="D41162" s="1">
        <v>41920</v>
      </c>
      <c r="F41162">
        <v>3</v>
      </c>
      <c r="G41162">
        <v>7295</v>
      </c>
      <c r="H41162" t="s">
        <v>76</v>
      </c>
      <c r="J41162" t="s">
        <v>14</v>
      </c>
      <c r="K41162">
        <v>44</v>
      </c>
      <c r="L41162" t="s">
        <v>15</v>
      </c>
    </row>
    <row r="41163" spans="1:12">
      <c r="A41163" t="e">
        <f ca="1">E00251432445021</f>
        <v>#NAME?</v>
      </c>
      <c r="B41163">
        <v>481</v>
      </c>
      <c r="C41163" t="s">
        <v>402</v>
      </c>
      <c r="D41163" s="1">
        <v>42332</v>
      </c>
      <c r="F41163">
        <v>5</v>
      </c>
      <c r="G41163">
        <v>5369</v>
      </c>
      <c r="H41163" t="s">
        <v>253</v>
      </c>
      <c r="J41163" t="s">
        <v>14</v>
      </c>
      <c r="K41163">
        <v>45</v>
      </c>
      <c r="L41163" t="s">
        <v>15</v>
      </c>
    </row>
    <row r="41164" spans="1:12">
      <c r="A41164" t="e">
        <f ca="1">E00251432445021</f>
        <v>#NAME?</v>
      </c>
      <c r="B41164">
        <v>481</v>
      </c>
      <c r="C41164" t="s">
        <v>402</v>
      </c>
      <c r="D41164" s="1">
        <v>42514</v>
      </c>
      <c r="F41164">
        <v>5</v>
      </c>
      <c r="G41164">
        <v>5369</v>
      </c>
      <c r="H41164" t="s">
        <v>253</v>
      </c>
      <c r="J41164" t="s">
        <v>14</v>
      </c>
      <c r="K41164">
        <v>46</v>
      </c>
      <c r="L41164" t="s">
        <v>15</v>
      </c>
    </row>
    <row r="41165" spans="1:12">
      <c r="A41165" t="e">
        <f ca="1">E00251512504921</f>
        <v>#NAME?</v>
      </c>
      <c r="B41165">
        <v>47</v>
      </c>
      <c r="C41165" t="s">
        <v>494</v>
      </c>
      <c r="D41165" s="1">
        <v>41829</v>
      </c>
      <c r="F41165">
        <v>3</v>
      </c>
      <c r="G41165">
        <v>4019</v>
      </c>
      <c r="H41165" t="s">
        <v>26</v>
      </c>
      <c r="J41165" t="s">
        <v>14</v>
      </c>
      <c r="K41165">
        <v>51</v>
      </c>
      <c r="L41165" t="s">
        <v>15</v>
      </c>
    </row>
    <row r="41166" spans="1:12">
      <c r="A41166" t="e">
        <f ca="1">E00251512504921</f>
        <v>#NAME?</v>
      </c>
      <c r="B41166">
        <v>47</v>
      </c>
      <c r="C41166" t="s">
        <v>494</v>
      </c>
      <c r="D41166" s="1">
        <v>41927</v>
      </c>
      <c r="F41166">
        <v>3</v>
      </c>
      <c r="G41166">
        <v>49120</v>
      </c>
      <c r="H41166" t="s">
        <v>168</v>
      </c>
      <c r="J41166" t="s">
        <v>14</v>
      </c>
      <c r="K41166">
        <v>52</v>
      </c>
      <c r="L41166" t="s">
        <v>15</v>
      </c>
    </row>
    <row r="41167" spans="1:12">
      <c r="A41167" t="e">
        <f ca="1">E00251512504921</f>
        <v>#NAME?</v>
      </c>
      <c r="B41167">
        <v>47</v>
      </c>
      <c r="C41167" t="s">
        <v>494</v>
      </c>
      <c r="D41167" s="1">
        <v>42139</v>
      </c>
      <c r="F41167">
        <v>4</v>
      </c>
      <c r="G41167">
        <v>4019</v>
      </c>
      <c r="H41167" t="s">
        <v>26</v>
      </c>
      <c r="J41167" t="s">
        <v>14</v>
      </c>
      <c r="K41167">
        <v>52</v>
      </c>
      <c r="L41167" t="s">
        <v>15</v>
      </c>
    </row>
    <row r="41168" spans="1:12">
      <c r="A41168" t="e">
        <f ca="1">E00251512504921</f>
        <v>#NAME?</v>
      </c>
      <c r="B41168">
        <v>763</v>
      </c>
      <c r="C41168" t="s">
        <v>194</v>
      </c>
      <c r="D41168" s="1">
        <v>41661</v>
      </c>
      <c r="E41168">
        <v>0</v>
      </c>
      <c r="F41168">
        <v>1</v>
      </c>
      <c r="G41168">
        <v>3669</v>
      </c>
      <c r="H41168" t="s">
        <v>289</v>
      </c>
      <c r="J41168" t="s">
        <v>34</v>
      </c>
      <c r="K41168">
        <v>51</v>
      </c>
      <c r="L41168" t="s">
        <v>15</v>
      </c>
    </row>
    <row r="41169" spans="1:12">
      <c r="A41169" t="e">
        <f ca="1">E00251514218521</f>
        <v>#NAME?</v>
      </c>
      <c r="B41169">
        <v>438</v>
      </c>
      <c r="C41169" t="s">
        <v>474</v>
      </c>
      <c r="D41169" s="1">
        <v>41296</v>
      </c>
      <c r="F41169">
        <v>1</v>
      </c>
      <c r="G41169">
        <v>30983</v>
      </c>
      <c r="H41169" t="s">
        <v>325</v>
      </c>
      <c r="J41169" t="s">
        <v>14</v>
      </c>
      <c r="K41169">
        <v>53</v>
      </c>
      <c r="L41169" t="s">
        <v>15</v>
      </c>
    </row>
    <row r="41170" spans="1:12">
      <c r="A41170" t="e">
        <f ca="1">E00251514218521</f>
        <v>#NAME?</v>
      </c>
      <c r="B41170">
        <v>438</v>
      </c>
      <c r="C41170" t="s">
        <v>474</v>
      </c>
      <c r="D41170" s="1">
        <v>41353</v>
      </c>
      <c r="F41170">
        <v>1</v>
      </c>
      <c r="G41170">
        <v>72610</v>
      </c>
      <c r="H41170" t="s">
        <v>226</v>
      </c>
      <c r="J41170" t="s">
        <v>14</v>
      </c>
      <c r="K41170">
        <v>53</v>
      </c>
      <c r="L41170" t="s">
        <v>15</v>
      </c>
    </row>
    <row r="41171" spans="1:12">
      <c r="A41171" t="e">
        <f ca="1">E00251514218521</f>
        <v>#NAME?</v>
      </c>
      <c r="B41171">
        <v>438</v>
      </c>
      <c r="C41171" t="s">
        <v>474</v>
      </c>
      <c r="D41171" s="1">
        <v>41817</v>
      </c>
      <c r="F41171">
        <v>2</v>
      </c>
      <c r="G41171">
        <v>4019</v>
      </c>
      <c r="H41171" t="s">
        <v>26</v>
      </c>
      <c r="J41171" t="s">
        <v>14</v>
      </c>
      <c r="K41171">
        <v>54</v>
      </c>
      <c r="L41171" t="s">
        <v>15</v>
      </c>
    </row>
    <row r="41172" spans="1:12">
      <c r="A41172" t="e">
        <f ca="1">E00251514218521</f>
        <v>#NAME?</v>
      </c>
      <c r="B41172">
        <v>438</v>
      </c>
      <c r="C41172" t="s">
        <v>474</v>
      </c>
      <c r="D41172" s="1">
        <v>42577</v>
      </c>
      <c r="F41172">
        <v>2</v>
      </c>
      <c r="G41172">
        <v>3572</v>
      </c>
      <c r="H41172" t="s">
        <v>1580</v>
      </c>
      <c r="J41172" t="s">
        <v>14</v>
      </c>
      <c r="K41172">
        <v>56</v>
      </c>
      <c r="L41172" t="s">
        <v>15</v>
      </c>
    </row>
    <row r="41173" spans="1:12">
      <c r="A41173" t="e">
        <f ca="1">E00251510544921</f>
        <v>#NAME?</v>
      </c>
      <c r="B41173">
        <v>470</v>
      </c>
      <c r="C41173" t="s">
        <v>457</v>
      </c>
      <c r="D41173" s="1">
        <v>42646</v>
      </c>
      <c r="F41173">
        <v>1</v>
      </c>
      <c r="G41173">
        <v>1179</v>
      </c>
      <c r="H41173" t="s">
        <v>180</v>
      </c>
      <c r="J41173" t="s">
        <v>14</v>
      </c>
      <c r="K41173">
        <v>50</v>
      </c>
      <c r="L41173" t="s">
        <v>15</v>
      </c>
    </row>
    <row r="41174" spans="1:12">
      <c r="A41174" t="e">
        <f ca="1">E00251510544921</f>
        <v>#NAME?</v>
      </c>
      <c r="B41174">
        <v>470</v>
      </c>
      <c r="C41174" t="s">
        <v>457</v>
      </c>
      <c r="D41174" s="1">
        <v>42695</v>
      </c>
      <c r="F41174">
        <v>1</v>
      </c>
      <c r="G41174">
        <v>3804</v>
      </c>
      <c r="H41174" t="s">
        <v>71</v>
      </c>
      <c r="J41174" t="s">
        <v>14</v>
      </c>
      <c r="K41174">
        <v>50</v>
      </c>
      <c r="L41174" t="s">
        <v>15</v>
      </c>
    </row>
    <row r="41175" spans="1:12">
      <c r="A41175" t="e">
        <f ca="1">E00251514274321</f>
        <v>#NAME?</v>
      </c>
      <c r="B41175">
        <v>449</v>
      </c>
      <c r="C41175" t="s">
        <v>124</v>
      </c>
      <c r="D41175" s="1">
        <v>42160</v>
      </c>
      <c r="F41175">
        <v>3</v>
      </c>
      <c r="G41175">
        <v>72610</v>
      </c>
      <c r="H41175" t="s">
        <v>226</v>
      </c>
      <c r="J41175" t="s">
        <v>14</v>
      </c>
      <c r="K41175">
        <v>63</v>
      </c>
      <c r="L41175" t="s">
        <v>15</v>
      </c>
    </row>
    <row r="41176" spans="1:12">
      <c r="A41176" t="e">
        <f ca="1">E00251514274321</f>
        <v>#NAME?</v>
      </c>
      <c r="B41176">
        <v>449</v>
      </c>
      <c r="C41176" t="s">
        <v>124</v>
      </c>
      <c r="D41176" s="1">
        <v>42685</v>
      </c>
      <c r="F41176">
        <v>1</v>
      </c>
      <c r="G41176">
        <v>7822</v>
      </c>
      <c r="H41176" t="s">
        <v>495</v>
      </c>
      <c r="J41176" t="s">
        <v>14</v>
      </c>
      <c r="K41176">
        <v>64</v>
      </c>
      <c r="L41176" t="s">
        <v>22</v>
      </c>
    </row>
    <row r="41177" spans="1:12">
      <c r="A41177" t="e">
        <f ca="1">E00251514218521</f>
        <v>#NAME?</v>
      </c>
      <c r="B41177">
        <v>438</v>
      </c>
      <c r="C41177" t="s">
        <v>474</v>
      </c>
      <c r="D41177" s="1">
        <v>42649</v>
      </c>
      <c r="F41177">
        <v>3</v>
      </c>
      <c r="G41177">
        <v>25000</v>
      </c>
      <c r="H41177" t="s">
        <v>178</v>
      </c>
      <c r="J41177" t="s">
        <v>14</v>
      </c>
      <c r="K41177">
        <v>57</v>
      </c>
      <c r="L41177" t="s">
        <v>15</v>
      </c>
    </row>
    <row r="41178" spans="1:12">
      <c r="A41178" t="e">
        <f ca="1">E00251514218521</f>
        <v>#NAME?</v>
      </c>
      <c r="B41178">
        <v>438</v>
      </c>
      <c r="C41178" t="s">
        <v>474</v>
      </c>
      <c r="D41178" s="1">
        <v>42923</v>
      </c>
      <c r="F41178">
        <v>6</v>
      </c>
      <c r="G41178">
        <v>25000</v>
      </c>
      <c r="H41178" t="s">
        <v>178</v>
      </c>
      <c r="J41178" t="s">
        <v>14</v>
      </c>
      <c r="K41178">
        <v>57</v>
      </c>
      <c r="L41178" t="s">
        <v>15</v>
      </c>
    </row>
    <row r="41179" spans="1:12">
      <c r="A41179" t="e">
        <f ca="1">E00251716594621</f>
        <v>#NAME?</v>
      </c>
      <c r="B41179">
        <v>502</v>
      </c>
      <c r="C41179" t="s">
        <v>172</v>
      </c>
      <c r="D41179" s="1">
        <v>41610</v>
      </c>
      <c r="F41179">
        <v>1</v>
      </c>
      <c r="G41179">
        <v>3051</v>
      </c>
      <c r="H41179" t="s">
        <v>13</v>
      </c>
      <c r="J41179" t="s">
        <v>14</v>
      </c>
      <c r="K41179">
        <v>53</v>
      </c>
      <c r="L41179" t="s">
        <v>15</v>
      </c>
    </row>
    <row r="41180" spans="1:12">
      <c r="A41180" t="e">
        <f ca="1">E00251716594621</f>
        <v>#NAME?</v>
      </c>
      <c r="B41180">
        <v>6046</v>
      </c>
      <c r="C41180" t="s">
        <v>98</v>
      </c>
      <c r="D41180" s="1">
        <v>41290</v>
      </c>
      <c r="E41180">
        <v>2</v>
      </c>
      <c r="F41180">
        <v>6</v>
      </c>
      <c r="G41180">
        <v>79093</v>
      </c>
      <c r="H41180" t="s">
        <v>1842</v>
      </c>
      <c r="J41180" t="s">
        <v>34</v>
      </c>
      <c r="K41180">
        <v>52</v>
      </c>
      <c r="L41180" t="s">
        <v>22</v>
      </c>
    </row>
    <row r="41181" spans="1:12">
      <c r="A41181" t="e">
        <f ca="1">E00251716594621</f>
        <v>#NAME?</v>
      </c>
      <c r="B41181">
        <v>7504</v>
      </c>
      <c r="C41181" t="s">
        <v>162</v>
      </c>
      <c r="D41181" s="1">
        <v>42445</v>
      </c>
      <c r="F41181">
        <v>2</v>
      </c>
      <c r="G41181">
        <v>7945</v>
      </c>
      <c r="H41181" t="s">
        <v>1322</v>
      </c>
      <c r="J41181" t="s">
        <v>14</v>
      </c>
      <c r="K41181">
        <v>55</v>
      </c>
      <c r="L41181" t="s">
        <v>22</v>
      </c>
    </row>
    <row r="41182" spans="1:12">
      <c r="A41182" t="e">
        <f ca="1">E00251616253621</f>
        <v>#NAME?</v>
      </c>
      <c r="B41182">
        <v>486</v>
      </c>
      <c r="C41182" t="s">
        <v>340</v>
      </c>
      <c r="D41182" s="1">
        <v>41744</v>
      </c>
      <c r="F41182">
        <v>1</v>
      </c>
      <c r="G41182">
        <v>4557</v>
      </c>
      <c r="H41182" t="s">
        <v>1275</v>
      </c>
      <c r="J41182" t="s">
        <v>14</v>
      </c>
      <c r="K41182">
        <v>43</v>
      </c>
      <c r="L41182" t="s">
        <v>15</v>
      </c>
    </row>
    <row r="41183" spans="1:12">
      <c r="A41183" t="e">
        <f ca="1">E00251513752721</f>
        <v>#NAME?</v>
      </c>
      <c r="B41183">
        <v>702</v>
      </c>
      <c r="C41183" t="s">
        <v>293</v>
      </c>
      <c r="D41183" s="1">
        <v>41207</v>
      </c>
      <c r="F41183">
        <v>1</v>
      </c>
      <c r="G41183">
        <v>4019</v>
      </c>
      <c r="H41183" t="s">
        <v>26</v>
      </c>
      <c r="J41183" t="s">
        <v>14</v>
      </c>
      <c r="K41183">
        <v>52</v>
      </c>
      <c r="L41183" t="s">
        <v>15</v>
      </c>
    </row>
    <row r="41184" spans="1:12">
      <c r="A41184" t="e">
        <f ca="1">E00251531371621</f>
        <v>#NAME?</v>
      </c>
      <c r="B41184">
        <v>116</v>
      </c>
      <c r="C41184" t="s">
        <v>600</v>
      </c>
      <c r="D41184" s="1">
        <v>42136</v>
      </c>
      <c r="F41184">
        <v>2</v>
      </c>
      <c r="G41184">
        <v>2809</v>
      </c>
      <c r="H41184" t="s">
        <v>90</v>
      </c>
      <c r="J41184" t="s">
        <v>14</v>
      </c>
      <c r="K41184">
        <v>61</v>
      </c>
      <c r="L41184" t="s">
        <v>15</v>
      </c>
    </row>
    <row r="41185" spans="1:12">
      <c r="A41185" t="e">
        <f ca="1">E00251531371621</f>
        <v>#NAME?</v>
      </c>
      <c r="B41185">
        <v>116</v>
      </c>
      <c r="C41185" t="s">
        <v>600</v>
      </c>
      <c r="D41185" s="1">
        <v>42388</v>
      </c>
      <c r="F41185">
        <v>1</v>
      </c>
      <c r="G41185">
        <v>2809</v>
      </c>
      <c r="H41185" t="s">
        <v>90</v>
      </c>
      <c r="J41185" t="s">
        <v>14</v>
      </c>
      <c r="K41185">
        <v>62</v>
      </c>
      <c r="L41185" t="s">
        <v>15</v>
      </c>
    </row>
    <row r="41186" spans="1:12">
      <c r="A41186" t="e">
        <f ca="1">E00251531371621</f>
        <v>#NAME?</v>
      </c>
      <c r="B41186">
        <v>116</v>
      </c>
      <c r="C41186" t="s">
        <v>600</v>
      </c>
      <c r="D41186" s="1">
        <v>42632</v>
      </c>
      <c r="F41186">
        <v>1</v>
      </c>
      <c r="G41186">
        <v>2811</v>
      </c>
      <c r="H41186" t="s">
        <v>603</v>
      </c>
      <c r="J41186" t="s">
        <v>14</v>
      </c>
      <c r="K41186">
        <v>63</v>
      </c>
      <c r="L41186" t="s">
        <v>15</v>
      </c>
    </row>
    <row r="41187" spans="1:12">
      <c r="A41187" t="e">
        <f ca="1">E00251513752721</f>
        <v>#NAME?</v>
      </c>
      <c r="B41187">
        <v>702</v>
      </c>
      <c r="C41187" t="s">
        <v>293</v>
      </c>
      <c r="D41187" s="1">
        <v>42171</v>
      </c>
      <c r="F41187">
        <v>1</v>
      </c>
      <c r="G41187">
        <v>4019</v>
      </c>
      <c r="H41187" t="s">
        <v>26</v>
      </c>
      <c r="J41187" t="s">
        <v>14</v>
      </c>
      <c r="K41187">
        <v>55</v>
      </c>
      <c r="L41187" t="s">
        <v>15</v>
      </c>
    </row>
    <row r="41188" spans="1:12">
      <c r="A41188" t="e">
        <f ca="1">E00251429396721</f>
        <v>#NAME?</v>
      </c>
      <c r="B41188">
        <v>695</v>
      </c>
      <c r="C41188" t="s">
        <v>257</v>
      </c>
      <c r="D41188" s="1">
        <v>41422</v>
      </c>
      <c r="F41188">
        <v>5</v>
      </c>
      <c r="G41188">
        <v>30000</v>
      </c>
      <c r="H41188" t="s">
        <v>144</v>
      </c>
      <c r="J41188" t="s">
        <v>14</v>
      </c>
      <c r="K41188">
        <v>53</v>
      </c>
      <c r="L41188" t="s">
        <v>15</v>
      </c>
    </row>
    <row r="41189" spans="1:12">
      <c r="A41189" t="e">
        <f ca="1">E00251429776121</f>
        <v>#NAME?</v>
      </c>
      <c r="B41189">
        <v>192</v>
      </c>
      <c r="C41189" t="s">
        <v>321</v>
      </c>
      <c r="D41189" s="1">
        <v>41022</v>
      </c>
      <c r="F41189">
        <v>2</v>
      </c>
      <c r="G41189">
        <v>4659</v>
      </c>
      <c r="H41189" t="s">
        <v>47</v>
      </c>
      <c r="J41189" t="s">
        <v>14</v>
      </c>
      <c r="K41189">
        <v>38</v>
      </c>
      <c r="L41189" t="s">
        <v>15</v>
      </c>
    </row>
    <row r="41190" spans="1:12">
      <c r="A41190" t="e">
        <f ca="1">E00251625264121</f>
        <v>#NAME?</v>
      </c>
      <c r="B41190">
        <v>465</v>
      </c>
      <c r="C41190" t="s">
        <v>439</v>
      </c>
      <c r="D41190" s="1">
        <v>40983</v>
      </c>
      <c r="F41190">
        <v>1</v>
      </c>
      <c r="G41190">
        <v>3019</v>
      </c>
      <c r="H41190" t="s">
        <v>441</v>
      </c>
      <c r="J41190" t="s">
        <v>14</v>
      </c>
      <c r="K41190">
        <v>38</v>
      </c>
      <c r="L41190" t="s">
        <v>15</v>
      </c>
    </row>
    <row r="41191" spans="1:12">
      <c r="A41191" t="e">
        <f ca="1">E00251625264121</f>
        <v>#NAME?</v>
      </c>
      <c r="B41191">
        <v>1273</v>
      </c>
      <c r="C41191" t="s">
        <v>28</v>
      </c>
      <c r="D41191" s="1">
        <v>41767</v>
      </c>
      <c r="F41191">
        <v>1</v>
      </c>
      <c r="G41191">
        <v>5990</v>
      </c>
      <c r="H41191" t="s">
        <v>60</v>
      </c>
      <c r="J41191" t="s">
        <v>14</v>
      </c>
      <c r="K41191">
        <v>40</v>
      </c>
      <c r="L41191" t="s">
        <v>15</v>
      </c>
    </row>
    <row r="41192" spans="1:12">
      <c r="A41192" t="e">
        <f ca="1">E00251429173021</f>
        <v>#NAME?</v>
      </c>
      <c r="B41192">
        <v>293</v>
      </c>
      <c r="C41192" t="s">
        <v>25</v>
      </c>
      <c r="D41192" s="1">
        <v>41219</v>
      </c>
      <c r="F41192">
        <v>1</v>
      </c>
      <c r="G41192">
        <v>4019</v>
      </c>
      <c r="H41192" t="s">
        <v>26</v>
      </c>
      <c r="J41192" t="s">
        <v>14</v>
      </c>
      <c r="K41192">
        <v>62</v>
      </c>
      <c r="L41192" t="s">
        <v>15</v>
      </c>
    </row>
    <row r="41193" spans="1:12">
      <c r="A41193" t="e">
        <f ca="1">E00251429173021</f>
        <v>#NAME?</v>
      </c>
      <c r="B41193">
        <v>293</v>
      </c>
      <c r="C41193" t="s">
        <v>25</v>
      </c>
      <c r="D41193" s="1">
        <v>42465</v>
      </c>
      <c r="F41193">
        <v>2</v>
      </c>
      <c r="G41193">
        <v>7831</v>
      </c>
      <c r="H41193" t="s">
        <v>274</v>
      </c>
      <c r="J41193" t="s">
        <v>14</v>
      </c>
      <c r="K41193">
        <v>66</v>
      </c>
      <c r="L41193" t="s">
        <v>22</v>
      </c>
    </row>
    <row r="41194" spans="1:12">
      <c r="A41194" t="e">
        <f ca="1">E00251427200221</f>
        <v>#NAME?</v>
      </c>
      <c r="B41194">
        <v>11</v>
      </c>
      <c r="C41194" t="s">
        <v>245</v>
      </c>
      <c r="D41194" s="1">
        <v>41925</v>
      </c>
      <c r="F41194">
        <v>1</v>
      </c>
      <c r="G41194">
        <v>7820</v>
      </c>
      <c r="H41194" t="s">
        <v>233</v>
      </c>
      <c r="J41194" t="s">
        <v>14</v>
      </c>
      <c r="K41194">
        <v>65</v>
      </c>
      <c r="L41194" t="s">
        <v>22</v>
      </c>
    </row>
    <row r="41195" spans="1:12">
      <c r="A41195" t="e">
        <f ca="1">E00251429176921</f>
        <v>#NAME?</v>
      </c>
      <c r="B41195">
        <v>294</v>
      </c>
      <c r="C41195" t="s">
        <v>61</v>
      </c>
      <c r="D41195" s="1">
        <v>42888</v>
      </c>
      <c r="F41195">
        <v>1</v>
      </c>
      <c r="G41195">
        <v>8798</v>
      </c>
      <c r="H41195" t="s">
        <v>314</v>
      </c>
      <c r="J41195" t="s">
        <v>14</v>
      </c>
      <c r="K41195">
        <v>50</v>
      </c>
      <c r="L41195" t="s">
        <v>15</v>
      </c>
    </row>
    <row r="41196" spans="1:12">
      <c r="A41196" t="e">
        <f ca="1">E00251439928021</f>
        <v>#NAME?</v>
      </c>
      <c r="B41196">
        <v>189</v>
      </c>
      <c r="C41196" t="s">
        <v>58</v>
      </c>
      <c r="D41196" s="1">
        <v>41695</v>
      </c>
      <c r="F41196">
        <v>2</v>
      </c>
      <c r="G41196">
        <v>7291</v>
      </c>
      <c r="H41196" t="s">
        <v>163</v>
      </c>
      <c r="J41196" t="s">
        <v>14</v>
      </c>
      <c r="K41196">
        <v>44</v>
      </c>
      <c r="L41196" t="s">
        <v>15</v>
      </c>
    </row>
    <row r="41197" spans="1:12">
      <c r="A41197" t="e">
        <f ca="1">E00251429396721</f>
        <v>#NAME?</v>
      </c>
      <c r="B41197">
        <v>695</v>
      </c>
      <c r="C41197" t="s">
        <v>257</v>
      </c>
      <c r="D41197" s="1">
        <v>41549</v>
      </c>
      <c r="F41197">
        <v>2</v>
      </c>
      <c r="G41197">
        <v>7243</v>
      </c>
      <c r="H41197" t="s">
        <v>42</v>
      </c>
      <c r="J41197" t="s">
        <v>14</v>
      </c>
      <c r="K41197">
        <v>53</v>
      </c>
      <c r="L41197" t="s">
        <v>15</v>
      </c>
    </row>
    <row r="41198" spans="1:12">
      <c r="A41198" t="e">
        <f ca="1">E00251625264121</f>
        <v>#NAME?</v>
      </c>
      <c r="B41198">
        <v>1273</v>
      </c>
      <c r="C41198" t="s">
        <v>28</v>
      </c>
      <c r="D41198" s="1">
        <v>42383</v>
      </c>
      <c r="F41198">
        <v>1</v>
      </c>
      <c r="G41198">
        <v>72632</v>
      </c>
      <c r="H41198" t="s">
        <v>107</v>
      </c>
      <c r="J41198" t="s">
        <v>14</v>
      </c>
      <c r="K41198">
        <v>42</v>
      </c>
      <c r="L41198" t="s">
        <v>15</v>
      </c>
    </row>
    <row r="41199" spans="1:12">
      <c r="A41199" t="e">
        <f ca="1">E00251429173021</f>
        <v>#NAME?</v>
      </c>
      <c r="B41199">
        <v>293</v>
      </c>
      <c r="C41199" t="s">
        <v>25</v>
      </c>
      <c r="D41199" s="1">
        <v>43053</v>
      </c>
      <c r="F41199">
        <v>3</v>
      </c>
      <c r="G41199">
        <v>2720</v>
      </c>
      <c r="H41199" t="s">
        <v>65</v>
      </c>
      <c r="J41199" t="s">
        <v>14</v>
      </c>
      <c r="K41199">
        <v>67</v>
      </c>
      <c r="L41199" t="s">
        <v>15</v>
      </c>
    </row>
    <row r="41200" spans="1:12">
      <c r="A41200" t="e">
        <f ca="1">E00251429173021</f>
        <v>#NAME?</v>
      </c>
      <c r="B41200">
        <v>293</v>
      </c>
      <c r="C41200" t="s">
        <v>25</v>
      </c>
      <c r="D41200" s="1">
        <v>43053</v>
      </c>
      <c r="F41200">
        <v>4</v>
      </c>
      <c r="G41200">
        <v>73390</v>
      </c>
      <c r="H41200" t="s">
        <v>66</v>
      </c>
      <c r="J41200" t="s">
        <v>14</v>
      </c>
      <c r="K41200">
        <v>67</v>
      </c>
      <c r="L41200" t="s">
        <v>15</v>
      </c>
    </row>
    <row r="41201" spans="1:12">
      <c r="A41201" t="e">
        <f ca="1">E00251615269521</f>
        <v>#NAME?</v>
      </c>
      <c r="B41201">
        <v>94</v>
      </c>
      <c r="C41201" t="s">
        <v>74</v>
      </c>
      <c r="D41201" s="1">
        <v>42263</v>
      </c>
      <c r="F41201">
        <v>2</v>
      </c>
      <c r="G41201">
        <v>7291</v>
      </c>
      <c r="H41201" t="s">
        <v>163</v>
      </c>
      <c r="J41201" t="s">
        <v>14</v>
      </c>
      <c r="K41201">
        <v>56</v>
      </c>
      <c r="L41201" t="s">
        <v>15</v>
      </c>
    </row>
    <row r="41202" spans="1:12">
      <c r="A41202" t="e">
        <f ca="1">E00251615269521</f>
        <v>#NAME?</v>
      </c>
      <c r="B41202">
        <v>94</v>
      </c>
      <c r="C41202" t="s">
        <v>74</v>
      </c>
      <c r="D41202" s="1">
        <v>42425</v>
      </c>
      <c r="F41202">
        <v>3</v>
      </c>
      <c r="G41202">
        <v>71509</v>
      </c>
      <c r="H41202" t="s">
        <v>369</v>
      </c>
      <c r="J41202" t="s">
        <v>14</v>
      </c>
      <c r="K41202">
        <v>56</v>
      </c>
      <c r="L41202" t="s">
        <v>15</v>
      </c>
    </row>
    <row r="41203" spans="1:12">
      <c r="A41203" t="e">
        <f ca="1">E00251430388321</f>
        <v>#NAME?</v>
      </c>
      <c r="B41203">
        <v>457</v>
      </c>
      <c r="C41203" t="s">
        <v>137</v>
      </c>
      <c r="D41203" s="1">
        <v>41886</v>
      </c>
      <c r="F41203">
        <v>2</v>
      </c>
      <c r="G41203">
        <v>5790</v>
      </c>
      <c r="H41203" t="s">
        <v>1119</v>
      </c>
      <c r="J41203" t="s">
        <v>14</v>
      </c>
      <c r="K41203">
        <v>39</v>
      </c>
      <c r="L41203" t="s">
        <v>15</v>
      </c>
    </row>
    <row r="41204" spans="1:12">
      <c r="A41204" t="e">
        <f ca="1">E00251514878421</f>
        <v>#NAME?</v>
      </c>
      <c r="B41204">
        <v>6156</v>
      </c>
      <c r="C41204" t="s">
        <v>352</v>
      </c>
      <c r="D41204" s="1">
        <v>42109</v>
      </c>
      <c r="F41204">
        <v>1</v>
      </c>
      <c r="G41204">
        <v>72690</v>
      </c>
      <c r="H41204" t="s">
        <v>363</v>
      </c>
      <c r="J41204" t="s">
        <v>14</v>
      </c>
      <c r="K41204">
        <v>57</v>
      </c>
      <c r="L41204" t="s">
        <v>15</v>
      </c>
    </row>
    <row r="41205" spans="1:12">
      <c r="A41205" t="e">
        <f ca="1">E00251514878421</f>
        <v>#NAME?</v>
      </c>
      <c r="B41205">
        <v>6156</v>
      </c>
      <c r="C41205" t="s">
        <v>352</v>
      </c>
      <c r="D41205" s="1">
        <v>42194</v>
      </c>
      <c r="F41205">
        <v>2</v>
      </c>
      <c r="G41205">
        <v>7243</v>
      </c>
      <c r="H41205" t="s">
        <v>42</v>
      </c>
      <c r="J41205" t="s">
        <v>14</v>
      </c>
      <c r="K41205">
        <v>57</v>
      </c>
      <c r="L41205" t="s">
        <v>15</v>
      </c>
    </row>
    <row r="41206" spans="1:12">
      <c r="A41206" t="e">
        <f ca="1">E00251514878421</f>
        <v>#NAME?</v>
      </c>
      <c r="B41206">
        <v>6156</v>
      </c>
      <c r="C41206" t="s">
        <v>352</v>
      </c>
      <c r="D41206" s="1">
        <v>42762</v>
      </c>
      <c r="F41206">
        <v>1</v>
      </c>
      <c r="G41206">
        <v>78449</v>
      </c>
      <c r="H41206" t="s">
        <v>277</v>
      </c>
      <c r="J41206" t="s">
        <v>14</v>
      </c>
      <c r="K41206">
        <v>58</v>
      </c>
      <c r="L41206" t="s">
        <v>22</v>
      </c>
    </row>
    <row r="41207" spans="1:12">
      <c r="A41207" t="e">
        <f ca="1">E00251514878421</f>
        <v>#NAME?</v>
      </c>
      <c r="B41207">
        <v>6156</v>
      </c>
      <c r="C41207" t="s">
        <v>352</v>
      </c>
      <c r="D41207" s="1">
        <v>43018</v>
      </c>
      <c r="F41207">
        <v>5</v>
      </c>
      <c r="G41207">
        <v>53081</v>
      </c>
      <c r="H41207" t="s">
        <v>456</v>
      </c>
      <c r="J41207" t="s">
        <v>14</v>
      </c>
      <c r="K41207">
        <v>59</v>
      </c>
      <c r="L41207" t="s">
        <v>15</v>
      </c>
    </row>
    <row r="41208" spans="1:12">
      <c r="A41208" t="e">
        <f ca="1">E00251515312421</f>
        <v>#NAME?</v>
      </c>
      <c r="B41208">
        <v>10</v>
      </c>
      <c r="C41208" t="s">
        <v>18</v>
      </c>
      <c r="D41208" s="1">
        <v>42894</v>
      </c>
      <c r="F41208">
        <v>1</v>
      </c>
      <c r="G41208">
        <v>7862</v>
      </c>
      <c r="H41208" t="s">
        <v>27</v>
      </c>
      <c r="J41208" t="s">
        <v>14</v>
      </c>
      <c r="K41208">
        <v>46</v>
      </c>
      <c r="L41208" t="s">
        <v>22</v>
      </c>
    </row>
    <row r="41209" spans="1:12">
      <c r="A41209" t="e">
        <f ca="1">E00251432151321</f>
        <v>#NAME?</v>
      </c>
      <c r="B41209">
        <v>494</v>
      </c>
      <c r="C41209" t="s">
        <v>63</v>
      </c>
      <c r="D41209" s="1">
        <v>41577</v>
      </c>
      <c r="F41209">
        <v>2</v>
      </c>
      <c r="G41209">
        <v>477</v>
      </c>
      <c r="H41209" t="s">
        <v>615</v>
      </c>
      <c r="J41209" t="s">
        <v>14</v>
      </c>
      <c r="K41209">
        <v>46</v>
      </c>
      <c r="L41209" t="s">
        <v>15</v>
      </c>
    </row>
    <row r="41210" spans="1:12">
      <c r="A41210" t="e">
        <f ca="1">E00251524992321</f>
        <v>#NAME?</v>
      </c>
      <c r="B41210">
        <v>7953</v>
      </c>
      <c r="C41210" t="s">
        <v>1154</v>
      </c>
      <c r="D41210" s="1">
        <v>43031</v>
      </c>
      <c r="F41210">
        <v>1</v>
      </c>
      <c r="G41210">
        <v>7243</v>
      </c>
      <c r="H41210" t="s">
        <v>42</v>
      </c>
      <c r="J41210" t="s">
        <v>14</v>
      </c>
      <c r="K41210">
        <v>65</v>
      </c>
      <c r="L41210" t="s">
        <v>15</v>
      </c>
    </row>
    <row r="41211" spans="1:12">
      <c r="A41211" t="e">
        <f ca="1">E00251524989121</f>
        <v>#NAME?</v>
      </c>
      <c r="B41211">
        <v>459</v>
      </c>
      <c r="C41211" t="s">
        <v>187</v>
      </c>
      <c r="D41211" s="1">
        <v>41557</v>
      </c>
      <c r="F41211">
        <v>2</v>
      </c>
      <c r="G41211">
        <v>7820</v>
      </c>
      <c r="H41211" t="s">
        <v>233</v>
      </c>
      <c r="J41211" t="s">
        <v>14</v>
      </c>
      <c r="K41211">
        <v>40</v>
      </c>
      <c r="L41211" t="s">
        <v>22</v>
      </c>
    </row>
    <row r="41212" spans="1:12">
      <c r="A41212" t="e">
        <f ca="1">E00251619053021</f>
        <v>#NAME?</v>
      </c>
      <c r="B41212">
        <v>109</v>
      </c>
      <c r="C41212" t="s">
        <v>480</v>
      </c>
      <c r="D41212" s="1">
        <v>41283</v>
      </c>
      <c r="F41212">
        <v>2</v>
      </c>
      <c r="G41212">
        <v>4019</v>
      </c>
      <c r="H41212" t="s">
        <v>26</v>
      </c>
      <c r="J41212" t="s">
        <v>14</v>
      </c>
      <c r="K41212">
        <v>62</v>
      </c>
      <c r="L41212" t="s">
        <v>15</v>
      </c>
    </row>
    <row r="41213" spans="1:12">
      <c r="A41213" t="e">
        <f ca="1">E00251619053021</f>
        <v>#NAME?</v>
      </c>
      <c r="B41213">
        <v>109</v>
      </c>
      <c r="C41213" t="s">
        <v>480</v>
      </c>
      <c r="D41213" s="1">
        <v>42439</v>
      </c>
      <c r="F41213">
        <v>2</v>
      </c>
      <c r="G41213">
        <v>4019</v>
      </c>
      <c r="H41213" t="s">
        <v>26</v>
      </c>
      <c r="J41213" t="s">
        <v>14</v>
      </c>
      <c r="K41213">
        <v>65</v>
      </c>
      <c r="L41213" t="s">
        <v>15</v>
      </c>
    </row>
    <row r="41214" spans="1:12">
      <c r="A41214" t="e">
        <f ca="1">E00251430391921</f>
        <v>#NAME?</v>
      </c>
      <c r="B41214">
        <v>469</v>
      </c>
      <c r="C41214" t="s">
        <v>30</v>
      </c>
      <c r="D41214" s="1">
        <v>42650</v>
      </c>
      <c r="F41214">
        <v>2</v>
      </c>
      <c r="G41214">
        <v>3360</v>
      </c>
      <c r="H41214" t="s">
        <v>33</v>
      </c>
      <c r="J41214" t="s">
        <v>14</v>
      </c>
      <c r="K41214">
        <v>61</v>
      </c>
      <c r="L41214" t="s">
        <v>15</v>
      </c>
    </row>
    <row r="41215" spans="1:12">
      <c r="A41215" t="e">
        <f ca="1">E00251514274321</f>
        <v>#NAME?</v>
      </c>
      <c r="B41215">
        <v>449</v>
      </c>
      <c r="C41215" t="s">
        <v>124</v>
      </c>
      <c r="D41215" s="1">
        <v>42963</v>
      </c>
      <c r="F41215">
        <v>1</v>
      </c>
      <c r="G41215">
        <v>7869</v>
      </c>
      <c r="H41215" t="s">
        <v>470</v>
      </c>
      <c r="J41215" t="s">
        <v>14</v>
      </c>
      <c r="K41215">
        <v>65</v>
      </c>
      <c r="L41215" t="s">
        <v>22</v>
      </c>
    </row>
    <row r="41216" spans="1:12">
      <c r="A41216" t="e">
        <f ca="1">E00251430391921</f>
        <v>#NAME?</v>
      </c>
      <c r="B41216">
        <v>718</v>
      </c>
      <c r="C41216" t="s">
        <v>32</v>
      </c>
      <c r="D41216" s="1">
        <v>40933</v>
      </c>
      <c r="E41216">
        <v>5</v>
      </c>
      <c r="F41216">
        <v>1</v>
      </c>
      <c r="G41216">
        <v>3484</v>
      </c>
      <c r="H41216" t="s">
        <v>1843</v>
      </c>
      <c r="J41216" t="s">
        <v>34</v>
      </c>
      <c r="K41216">
        <v>56</v>
      </c>
      <c r="L41216" t="s">
        <v>15</v>
      </c>
    </row>
    <row r="41217" spans="1:12">
      <c r="A41217" t="e">
        <f ca="1">E00251619053521</f>
        <v>#NAME?</v>
      </c>
      <c r="B41217">
        <v>4885</v>
      </c>
      <c r="C41217" t="s">
        <v>491</v>
      </c>
      <c r="D41217" s="1">
        <v>42967</v>
      </c>
      <c r="F41217">
        <v>1</v>
      </c>
      <c r="G41217">
        <v>7089</v>
      </c>
      <c r="H41217" t="s">
        <v>487</v>
      </c>
      <c r="J41217" t="s">
        <v>14</v>
      </c>
      <c r="K41217">
        <v>46</v>
      </c>
      <c r="L41217" t="s">
        <v>15</v>
      </c>
    </row>
    <row r="41218" spans="1:12">
      <c r="A41218" t="e">
        <f ca="1">E00251439569621</f>
        <v>#NAME?</v>
      </c>
      <c r="B41218">
        <v>701</v>
      </c>
      <c r="C41218" t="s">
        <v>72</v>
      </c>
      <c r="D41218" s="1">
        <v>40967</v>
      </c>
      <c r="F41218">
        <v>4</v>
      </c>
      <c r="G41218">
        <v>27802</v>
      </c>
      <c r="H41218" t="s">
        <v>83</v>
      </c>
      <c r="J41218" t="s">
        <v>14</v>
      </c>
      <c r="K41218">
        <v>60</v>
      </c>
      <c r="L41218" t="s">
        <v>15</v>
      </c>
    </row>
    <row r="41219" spans="1:12">
      <c r="A41219" t="e">
        <f ca="1">E00251439569621</f>
        <v>#NAME?</v>
      </c>
      <c r="B41219">
        <v>701</v>
      </c>
      <c r="C41219" t="s">
        <v>72</v>
      </c>
      <c r="D41219" s="1">
        <v>41407</v>
      </c>
      <c r="F41219">
        <v>3</v>
      </c>
      <c r="G41219">
        <v>73300</v>
      </c>
      <c r="H41219" t="s">
        <v>86</v>
      </c>
      <c r="J41219" t="s">
        <v>14</v>
      </c>
      <c r="K41219">
        <v>62</v>
      </c>
      <c r="L41219" t="s">
        <v>15</v>
      </c>
    </row>
    <row r="41220" spans="1:12">
      <c r="A41220" t="e">
        <f ca="1">E00251439569621</f>
        <v>#NAME?</v>
      </c>
      <c r="B41220">
        <v>701</v>
      </c>
      <c r="C41220" t="s">
        <v>72</v>
      </c>
      <c r="D41220" s="1">
        <v>41736</v>
      </c>
      <c r="F41220">
        <v>4</v>
      </c>
      <c r="G41220">
        <v>27802</v>
      </c>
      <c r="H41220" t="s">
        <v>83</v>
      </c>
      <c r="J41220" t="s">
        <v>14</v>
      </c>
      <c r="K41220">
        <v>63</v>
      </c>
      <c r="L41220" t="s">
        <v>15</v>
      </c>
    </row>
    <row r="41221" spans="1:12">
      <c r="A41221" t="e">
        <f ca="1">E00251518868021</f>
        <v>#NAME?</v>
      </c>
      <c r="B41221">
        <v>1791</v>
      </c>
      <c r="C41221" t="s">
        <v>468</v>
      </c>
      <c r="D41221" s="1">
        <v>41551</v>
      </c>
      <c r="F41221">
        <v>2</v>
      </c>
      <c r="G41221">
        <v>7820</v>
      </c>
      <c r="H41221" t="s">
        <v>233</v>
      </c>
      <c r="J41221" t="s">
        <v>14</v>
      </c>
      <c r="K41221">
        <v>59</v>
      </c>
      <c r="L41221" t="s">
        <v>22</v>
      </c>
    </row>
    <row r="41222" spans="1:12">
      <c r="A41222" t="e">
        <f ca="1">E00251518868021</f>
        <v>#NAME?</v>
      </c>
      <c r="B41222">
        <v>1791</v>
      </c>
      <c r="C41222" t="s">
        <v>468</v>
      </c>
      <c r="D41222" s="1">
        <v>41953</v>
      </c>
      <c r="F41222">
        <v>6</v>
      </c>
      <c r="G41222">
        <v>2724</v>
      </c>
      <c r="H41222" t="s">
        <v>73</v>
      </c>
      <c r="J41222" t="s">
        <v>14</v>
      </c>
      <c r="K41222">
        <v>60</v>
      </c>
      <c r="L41222" t="s">
        <v>15</v>
      </c>
    </row>
    <row r="41223" spans="1:12">
      <c r="A41223" t="e">
        <f ca="1">E00251518868021</f>
        <v>#NAME?</v>
      </c>
      <c r="B41223">
        <v>1791</v>
      </c>
      <c r="C41223" t="s">
        <v>468</v>
      </c>
      <c r="D41223" s="1">
        <v>42819</v>
      </c>
      <c r="F41223">
        <v>3</v>
      </c>
      <c r="G41223">
        <v>29383</v>
      </c>
      <c r="H41223" t="s">
        <v>694</v>
      </c>
      <c r="J41223" t="s">
        <v>14</v>
      </c>
      <c r="K41223">
        <v>63</v>
      </c>
      <c r="L41223" t="s">
        <v>15</v>
      </c>
    </row>
    <row r="41224" spans="1:12">
      <c r="A41224" t="e">
        <f ca="1">E00251432420521</f>
        <v>#NAME?</v>
      </c>
      <c r="B41224">
        <v>451</v>
      </c>
      <c r="C41224" t="s">
        <v>102</v>
      </c>
      <c r="D41224" s="1">
        <v>40988</v>
      </c>
      <c r="F41224">
        <v>3</v>
      </c>
      <c r="G41224">
        <v>496</v>
      </c>
      <c r="H41224" t="s">
        <v>190</v>
      </c>
      <c r="J41224" t="s">
        <v>14</v>
      </c>
      <c r="K41224">
        <v>48</v>
      </c>
      <c r="L41224" t="s">
        <v>15</v>
      </c>
    </row>
    <row r="41225" spans="1:12">
      <c r="A41225" t="e">
        <f ca="1">E00251527013921</f>
        <v>#NAME?</v>
      </c>
      <c r="B41225">
        <v>11</v>
      </c>
      <c r="C41225" t="s">
        <v>245</v>
      </c>
      <c r="D41225" s="1">
        <v>41682</v>
      </c>
      <c r="F41225">
        <v>1</v>
      </c>
      <c r="G41225">
        <v>460</v>
      </c>
      <c r="H41225" t="s">
        <v>16</v>
      </c>
      <c r="J41225" t="s">
        <v>14</v>
      </c>
      <c r="K41225">
        <v>47</v>
      </c>
      <c r="L41225" t="s">
        <v>15</v>
      </c>
    </row>
    <row r="41226" spans="1:12">
      <c r="A41226" t="e">
        <f ca="1">E00251511139621</f>
        <v>#NAME?</v>
      </c>
      <c r="B41226">
        <v>28</v>
      </c>
      <c r="C41226" t="s">
        <v>153</v>
      </c>
      <c r="D41226" s="1">
        <v>41208</v>
      </c>
      <c r="F41226">
        <v>1</v>
      </c>
      <c r="G41226">
        <v>49390</v>
      </c>
      <c r="H41226" t="s">
        <v>59</v>
      </c>
      <c r="J41226" t="s">
        <v>14</v>
      </c>
      <c r="K41226">
        <v>52</v>
      </c>
      <c r="L41226" t="s">
        <v>15</v>
      </c>
    </row>
    <row r="41227" spans="1:12">
      <c r="A41227" t="e">
        <f ca="1">E00251439569621</f>
        <v>#NAME?</v>
      </c>
      <c r="B41227">
        <v>701</v>
      </c>
      <c r="C41227" t="s">
        <v>72</v>
      </c>
      <c r="D41227" s="1">
        <v>42054</v>
      </c>
      <c r="F41227">
        <v>1</v>
      </c>
      <c r="G41227">
        <v>73300</v>
      </c>
      <c r="H41227" t="s">
        <v>86</v>
      </c>
      <c r="J41227" t="s">
        <v>14</v>
      </c>
      <c r="K41227">
        <v>63</v>
      </c>
      <c r="L41227" t="s">
        <v>15</v>
      </c>
    </row>
    <row r="41228" spans="1:12">
      <c r="A41228" t="e">
        <f ca="1">E00251439569621</f>
        <v>#NAME?</v>
      </c>
      <c r="B41228">
        <v>701</v>
      </c>
      <c r="C41228" t="s">
        <v>72</v>
      </c>
      <c r="D41228" s="1">
        <v>42054</v>
      </c>
      <c r="F41228">
        <v>4</v>
      </c>
      <c r="G41228">
        <v>7243</v>
      </c>
      <c r="H41228" t="s">
        <v>42</v>
      </c>
      <c r="J41228" t="s">
        <v>14</v>
      </c>
      <c r="K41228">
        <v>63</v>
      </c>
      <c r="L41228" t="s">
        <v>15</v>
      </c>
    </row>
    <row r="41229" spans="1:12">
      <c r="A41229" t="e">
        <f ca="1">E00251439569621</f>
        <v>#NAME?</v>
      </c>
      <c r="B41229">
        <v>701</v>
      </c>
      <c r="C41229" t="s">
        <v>72</v>
      </c>
      <c r="D41229" s="1">
        <v>42803</v>
      </c>
      <c r="F41229">
        <v>3</v>
      </c>
      <c r="G41229">
        <v>2119</v>
      </c>
      <c r="H41229" t="s">
        <v>82</v>
      </c>
      <c r="J41229" t="s">
        <v>14</v>
      </c>
      <c r="K41229">
        <v>66</v>
      </c>
      <c r="L41229" t="s">
        <v>15</v>
      </c>
    </row>
    <row r="41230" spans="1:12">
      <c r="A41230" t="e">
        <f ca="1">E00251514454421</f>
        <v>#NAME?</v>
      </c>
      <c r="B41230">
        <v>446</v>
      </c>
      <c r="C41230" t="s">
        <v>94</v>
      </c>
      <c r="D41230" s="1">
        <v>42383</v>
      </c>
      <c r="F41230">
        <v>1</v>
      </c>
      <c r="G41230">
        <v>78057</v>
      </c>
      <c r="H41230" t="s">
        <v>140</v>
      </c>
      <c r="J41230" t="s">
        <v>14</v>
      </c>
      <c r="K41230">
        <v>54</v>
      </c>
      <c r="L41230" t="s">
        <v>22</v>
      </c>
    </row>
    <row r="41231" spans="1:12">
      <c r="A41231" t="e">
        <f ca="1">E00251514285421</f>
        <v>#NAME?</v>
      </c>
      <c r="B41231">
        <v>488</v>
      </c>
      <c r="C41231" t="s">
        <v>401</v>
      </c>
      <c r="D41231" s="1">
        <v>41617</v>
      </c>
      <c r="F41231">
        <v>1</v>
      </c>
      <c r="G41231">
        <v>6929</v>
      </c>
      <c r="H41231" t="s">
        <v>36</v>
      </c>
      <c r="J41231" t="s">
        <v>14</v>
      </c>
      <c r="K41231">
        <v>51</v>
      </c>
      <c r="L41231" t="s">
        <v>15</v>
      </c>
    </row>
    <row r="41232" spans="1:12">
      <c r="A41232" t="e">
        <f ca="1">E00251514285421</f>
        <v>#NAME?</v>
      </c>
      <c r="B41232">
        <v>488</v>
      </c>
      <c r="C41232" t="s">
        <v>401</v>
      </c>
      <c r="D41232" s="1">
        <v>41950</v>
      </c>
      <c r="F41232">
        <v>2</v>
      </c>
      <c r="G41232">
        <v>27800</v>
      </c>
      <c r="H41232" t="s">
        <v>145</v>
      </c>
      <c r="J41232" t="s">
        <v>14</v>
      </c>
      <c r="K41232">
        <v>52</v>
      </c>
      <c r="L41232" t="s">
        <v>15</v>
      </c>
    </row>
    <row r="41233" spans="1:12">
      <c r="A41233" t="e">
        <f ca="1">E00251514285421</f>
        <v>#NAME?</v>
      </c>
      <c r="B41233">
        <v>488</v>
      </c>
      <c r="C41233" t="s">
        <v>401</v>
      </c>
      <c r="D41233" s="1">
        <v>42632</v>
      </c>
      <c r="F41233">
        <v>1</v>
      </c>
      <c r="G41233">
        <v>27800</v>
      </c>
      <c r="H41233" t="s">
        <v>145</v>
      </c>
      <c r="J41233" t="s">
        <v>14</v>
      </c>
      <c r="K41233">
        <v>54</v>
      </c>
      <c r="L41233" t="s">
        <v>15</v>
      </c>
    </row>
    <row r="41234" spans="1:12">
      <c r="A41234" t="e">
        <f ca="1">E00251514285421</f>
        <v>#NAME?</v>
      </c>
      <c r="B41234">
        <v>7111</v>
      </c>
      <c r="C41234" t="s">
        <v>496</v>
      </c>
      <c r="D41234" s="1">
        <v>42576</v>
      </c>
      <c r="F41234">
        <v>1</v>
      </c>
      <c r="G41234">
        <v>460</v>
      </c>
      <c r="H41234" t="s">
        <v>16</v>
      </c>
      <c r="I41234" t="s">
        <v>148</v>
      </c>
      <c r="J41234" t="s">
        <v>57</v>
      </c>
      <c r="K41234">
        <v>54</v>
      </c>
      <c r="L41234" t="s">
        <v>15</v>
      </c>
    </row>
    <row r="41235" spans="1:12">
      <c r="A41235" t="e">
        <f ca="1">E00251432420521</f>
        <v>#NAME?</v>
      </c>
      <c r="B41235">
        <v>451</v>
      </c>
      <c r="C41235" t="s">
        <v>102</v>
      </c>
      <c r="D41235" s="1">
        <v>41242</v>
      </c>
      <c r="F41235">
        <v>1</v>
      </c>
      <c r="G41235">
        <v>2721</v>
      </c>
      <c r="H41235" t="s">
        <v>465</v>
      </c>
      <c r="J41235" t="s">
        <v>14</v>
      </c>
      <c r="K41235">
        <v>49</v>
      </c>
      <c r="L41235" t="s">
        <v>15</v>
      </c>
    </row>
    <row r="41236" spans="1:12">
      <c r="A41236" t="e">
        <f ca="1">E00251432420521</f>
        <v>#NAME?</v>
      </c>
      <c r="B41236">
        <v>451</v>
      </c>
      <c r="C41236" t="s">
        <v>102</v>
      </c>
      <c r="D41236" s="1">
        <v>42934</v>
      </c>
      <c r="F41236">
        <v>2</v>
      </c>
      <c r="G41236">
        <v>2721</v>
      </c>
      <c r="H41236" t="s">
        <v>465</v>
      </c>
      <c r="J41236" t="s">
        <v>14</v>
      </c>
      <c r="K41236">
        <v>54</v>
      </c>
      <c r="L41236" t="s">
        <v>15</v>
      </c>
    </row>
    <row r="41237" spans="1:12">
      <c r="A41237" t="e">
        <f ca="1">E00251513752721</f>
        <v>#NAME?</v>
      </c>
      <c r="B41237">
        <v>702</v>
      </c>
      <c r="C41237" t="s">
        <v>293</v>
      </c>
      <c r="D41237" s="1">
        <v>42422</v>
      </c>
      <c r="F41237">
        <v>6</v>
      </c>
      <c r="G41237">
        <v>5289</v>
      </c>
      <c r="H41237" t="s">
        <v>936</v>
      </c>
      <c r="J41237" t="s">
        <v>14</v>
      </c>
      <c r="K41237">
        <v>56</v>
      </c>
      <c r="L41237" t="s">
        <v>15</v>
      </c>
    </row>
    <row r="41238" spans="1:12">
      <c r="A41238" t="e">
        <f ca="1">E00251513752721</f>
        <v>#NAME?</v>
      </c>
      <c r="B41238">
        <v>702</v>
      </c>
      <c r="C41238" t="s">
        <v>293</v>
      </c>
      <c r="D41238" s="1">
        <v>42688</v>
      </c>
      <c r="F41238">
        <v>4</v>
      </c>
      <c r="G41238">
        <v>4019</v>
      </c>
      <c r="H41238" t="s">
        <v>26</v>
      </c>
      <c r="J41238" t="s">
        <v>14</v>
      </c>
      <c r="K41238">
        <v>57</v>
      </c>
      <c r="L41238" t="s">
        <v>15</v>
      </c>
    </row>
    <row r="41239" spans="1:12">
      <c r="A41239" t="e">
        <f ca="1">E00251429326321</f>
        <v>#NAME?</v>
      </c>
      <c r="B41239">
        <v>291</v>
      </c>
      <c r="C41239" t="s">
        <v>160</v>
      </c>
      <c r="D41239" s="1">
        <v>41155</v>
      </c>
      <c r="F41239">
        <v>1</v>
      </c>
      <c r="G41239">
        <v>49390</v>
      </c>
      <c r="H41239" t="s">
        <v>59</v>
      </c>
      <c r="J41239" t="s">
        <v>14</v>
      </c>
      <c r="K41239">
        <v>45</v>
      </c>
      <c r="L41239" t="s">
        <v>15</v>
      </c>
    </row>
    <row r="41240" spans="1:12">
      <c r="A41240" t="e">
        <f ca="1">E00251429326321</f>
        <v>#NAME?</v>
      </c>
      <c r="B41240">
        <v>291</v>
      </c>
      <c r="C41240" t="s">
        <v>160</v>
      </c>
      <c r="D41240" s="1">
        <v>41654</v>
      </c>
      <c r="F41240">
        <v>1</v>
      </c>
      <c r="G41240">
        <v>4549</v>
      </c>
      <c r="H41240" t="s">
        <v>69</v>
      </c>
      <c r="J41240" t="s">
        <v>14</v>
      </c>
      <c r="K41240">
        <v>47</v>
      </c>
      <c r="L41240" t="s">
        <v>15</v>
      </c>
    </row>
    <row r="41241" spans="1:12">
      <c r="A41241" t="e">
        <f ca="1">E00251429326321</f>
        <v>#NAME?</v>
      </c>
      <c r="B41241">
        <v>291</v>
      </c>
      <c r="C41241" t="s">
        <v>160</v>
      </c>
      <c r="D41241" s="1">
        <v>42025</v>
      </c>
      <c r="F41241">
        <v>1</v>
      </c>
      <c r="G41241">
        <v>49390</v>
      </c>
      <c r="H41241" t="s">
        <v>59</v>
      </c>
      <c r="J41241" t="s">
        <v>14</v>
      </c>
      <c r="K41241">
        <v>48</v>
      </c>
      <c r="L41241" t="s">
        <v>15</v>
      </c>
    </row>
    <row r="41242" spans="1:12">
      <c r="A41242" t="e">
        <f ca="1">E00251427204321</f>
        <v>#NAME?</v>
      </c>
      <c r="B41242">
        <v>28</v>
      </c>
      <c r="C41242" t="s">
        <v>153</v>
      </c>
      <c r="D41242" s="1">
        <v>41306</v>
      </c>
      <c r="F41242">
        <v>1</v>
      </c>
      <c r="G41242">
        <v>71595</v>
      </c>
      <c r="H41242" t="s">
        <v>672</v>
      </c>
      <c r="J41242" t="s">
        <v>14</v>
      </c>
      <c r="K41242">
        <v>45</v>
      </c>
      <c r="L41242" t="s">
        <v>15</v>
      </c>
    </row>
    <row r="41243" spans="1:12">
      <c r="A41243" t="e">
        <f ca="1">E00251427204321</f>
        <v>#NAME?</v>
      </c>
      <c r="B41243">
        <v>28</v>
      </c>
      <c r="C41243" t="s">
        <v>153</v>
      </c>
      <c r="D41243" s="1">
        <v>43010</v>
      </c>
      <c r="F41243">
        <v>1</v>
      </c>
      <c r="G41243">
        <v>8798</v>
      </c>
      <c r="H41243" t="s">
        <v>314</v>
      </c>
      <c r="J41243" t="s">
        <v>14</v>
      </c>
      <c r="K41243">
        <v>50</v>
      </c>
      <c r="L41243" t="s">
        <v>15</v>
      </c>
    </row>
    <row r="41244" spans="1:12">
      <c r="A41244" t="e">
        <f ca="1">E00251439851521</f>
        <v>#NAME?</v>
      </c>
      <c r="B41244">
        <v>453</v>
      </c>
      <c r="C41244" t="s">
        <v>96</v>
      </c>
      <c r="D41244" s="1">
        <v>43070</v>
      </c>
      <c r="F41244">
        <v>1</v>
      </c>
      <c r="G41244">
        <v>30000</v>
      </c>
      <c r="H41244" t="s">
        <v>144</v>
      </c>
      <c r="J41244" t="s">
        <v>14</v>
      </c>
      <c r="K41244">
        <v>49</v>
      </c>
      <c r="L41244" t="s">
        <v>15</v>
      </c>
    </row>
    <row r="41245" spans="1:12">
      <c r="A41245" t="e">
        <f ca="1">E00251510614621</f>
        <v>#NAME?</v>
      </c>
      <c r="B41245">
        <v>160</v>
      </c>
      <c r="C41245" t="s">
        <v>278</v>
      </c>
      <c r="D41245" s="1">
        <v>42286</v>
      </c>
      <c r="F41245">
        <v>4</v>
      </c>
      <c r="G41245">
        <v>45981</v>
      </c>
      <c r="H41245" t="s">
        <v>917</v>
      </c>
      <c r="J41245" t="s">
        <v>14</v>
      </c>
      <c r="K41245">
        <v>53</v>
      </c>
      <c r="L41245" t="s">
        <v>15</v>
      </c>
    </row>
    <row r="41246" spans="1:12">
      <c r="A41246" t="e">
        <f ca="1">E00251513752721</f>
        <v>#NAME?</v>
      </c>
      <c r="B41246">
        <v>744</v>
      </c>
      <c r="C41246" t="s">
        <v>308</v>
      </c>
      <c r="D41246" s="1">
        <v>42478</v>
      </c>
      <c r="F41246">
        <v>1</v>
      </c>
      <c r="G41246">
        <v>72673</v>
      </c>
      <c r="H41246" t="s">
        <v>394</v>
      </c>
      <c r="I41246" t="s">
        <v>56</v>
      </c>
      <c r="J41246" t="s">
        <v>57</v>
      </c>
      <c r="K41246">
        <v>56</v>
      </c>
      <c r="L41246" t="s">
        <v>15</v>
      </c>
    </row>
    <row r="41247" spans="1:12">
      <c r="A41247" t="e">
        <f ca="1">E00251531371621</f>
        <v>#NAME?</v>
      </c>
      <c r="B41247">
        <v>701</v>
      </c>
      <c r="C41247" t="s">
        <v>72</v>
      </c>
      <c r="D41247" s="1">
        <v>41970</v>
      </c>
      <c r="F41247">
        <v>2</v>
      </c>
      <c r="G41247">
        <v>4019</v>
      </c>
      <c r="H41247" t="s">
        <v>26</v>
      </c>
      <c r="J41247" t="s">
        <v>14</v>
      </c>
      <c r="K41247">
        <v>61</v>
      </c>
      <c r="L41247" t="s">
        <v>15</v>
      </c>
    </row>
    <row r="41248" spans="1:12">
      <c r="A41248" t="e">
        <f ca="1">E00251531371621</f>
        <v>#NAME?</v>
      </c>
      <c r="B41248">
        <v>701</v>
      </c>
      <c r="C41248" t="s">
        <v>72</v>
      </c>
      <c r="D41248" s="1">
        <v>42025</v>
      </c>
      <c r="F41248">
        <v>4</v>
      </c>
      <c r="G41248">
        <v>30270</v>
      </c>
      <c r="H41248" t="s">
        <v>336</v>
      </c>
      <c r="J41248" t="s">
        <v>14</v>
      </c>
      <c r="K41248">
        <v>61</v>
      </c>
      <c r="L41248" t="s">
        <v>15</v>
      </c>
    </row>
    <row r="41249" spans="1:12">
      <c r="A41249" t="e">
        <f ca="1">E00251418164121</f>
        <v>#NAME?</v>
      </c>
      <c r="B41249">
        <v>1929</v>
      </c>
      <c r="C41249" t="s">
        <v>195</v>
      </c>
      <c r="D41249" s="1">
        <v>41429</v>
      </c>
      <c r="F41249">
        <v>1</v>
      </c>
      <c r="G41249">
        <v>4019</v>
      </c>
      <c r="H41249" t="s">
        <v>26</v>
      </c>
      <c r="J41249" t="s">
        <v>14</v>
      </c>
      <c r="K41249">
        <v>63</v>
      </c>
      <c r="L41249" t="s">
        <v>15</v>
      </c>
    </row>
    <row r="41250" spans="1:12">
      <c r="A41250" t="e">
        <f ca="1">E00251418164121</f>
        <v>#NAME?</v>
      </c>
      <c r="B41250">
        <v>1929</v>
      </c>
      <c r="C41250" t="s">
        <v>195</v>
      </c>
      <c r="D41250" s="1">
        <v>42306</v>
      </c>
      <c r="F41250">
        <v>5</v>
      </c>
      <c r="G41250">
        <v>27800</v>
      </c>
      <c r="H41250" t="s">
        <v>145</v>
      </c>
      <c r="J41250" t="s">
        <v>14</v>
      </c>
      <c r="K41250">
        <v>66</v>
      </c>
      <c r="L41250" t="s">
        <v>15</v>
      </c>
    </row>
    <row r="41251" spans="1:12">
      <c r="A41251" t="e">
        <f ca="1">E00251432151321</f>
        <v>#NAME?</v>
      </c>
      <c r="B41251">
        <v>494</v>
      </c>
      <c r="C41251" t="s">
        <v>63</v>
      </c>
      <c r="D41251" s="1">
        <v>42804</v>
      </c>
      <c r="F41251">
        <v>4</v>
      </c>
      <c r="G41251">
        <v>78079</v>
      </c>
      <c r="H41251" t="s">
        <v>49</v>
      </c>
      <c r="J41251" t="s">
        <v>14</v>
      </c>
      <c r="K41251">
        <v>49</v>
      </c>
      <c r="L41251" t="s">
        <v>22</v>
      </c>
    </row>
    <row r="41252" spans="1:12">
      <c r="A41252" t="e">
        <f ca="1">E00251432151321</f>
        <v>#NAME?</v>
      </c>
      <c r="B41252">
        <v>494</v>
      </c>
      <c r="C41252" t="s">
        <v>63</v>
      </c>
      <c r="D41252" s="1">
        <v>42923</v>
      </c>
      <c r="F41252">
        <v>1</v>
      </c>
      <c r="G41252">
        <v>2809</v>
      </c>
      <c r="H41252" t="s">
        <v>90</v>
      </c>
      <c r="J41252" t="s">
        <v>14</v>
      </c>
      <c r="K41252">
        <v>49</v>
      </c>
      <c r="L41252" t="s">
        <v>15</v>
      </c>
    </row>
    <row r="41253" spans="1:12">
      <c r="A41253" t="e">
        <f ca="1">E00251524989121</f>
        <v>#NAME?</v>
      </c>
      <c r="B41253">
        <v>459</v>
      </c>
      <c r="C41253" t="s">
        <v>187</v>
      </c>
      <c r="D41253" s="1">
        <v>41824</v>
      </c>
      <c r="F41253">
        <v>3</v>
      </c>
      <c r="G41253">
        <v>3804</v>
      </c>
      <c r="H41253" t="s">
        <v>71</v>
      </c>
      <c r="J41253" t="s">
        <v>14</v>
      </c>
      <c r="K41253">
        <v>40</v>
      </c>
      <c r="L41253" t="s">
        <v>15</v>
      </c>
    </row>
    <row r="41254" spans="1:12">
      <c r="A41254" t="e">
        <f ca="1">E00251427364721</f>
        <v>#NAME?</v>
      </c>
      <c r="B41254">
        <v>12</v>
      </c>
      <c r="C41254" t="s">
        <v>771</v>
      </c>
      <c r="D41254" s="1">
        <v>42144</v>
      </c>
      <c r="F41254">
        <v>1</v>
      </c>
      <c r="G41254">
        <v>9198</v>
      </c>
      <c r="H41254" t="s">
        <v>229</v>
      </c>
      <c r="J41254" t="s">
        <v>14</v>
      </c>
      <c r="K41254">
        <v>40</v>
      </c>
      <c r="L41254" t="s">
        <v>15</v>
      </c>
    </row>
    <row r="41255" spans="1:12">
      <c r="A41255" t="e">
        <f ca="1">E00251432443121</f>
        <v>#NAME?</v>
      </c>
      <c r="B41255">
        <v>496</v>
      </c>
      <c r="C41255" t="s">
        <v>365</v>
      </c>
      <c r="D41255" s="1">
        <v>41655</v>
      </c>
      <c r="F41255">
        <v>1</v>
      </c>
      <c r="G41255">
        <v>4019</v>
      </c>
      <c r="H41255" t="s">
        <v>26</v>
      </c>
      <c r="J41255" t="s">
        <v>14</v>
      </c>
      <c r="K41255">
        <v>48</v>
      </c>
      <c r="L41255" t="s">
        <v>15</v>
      </c>
    </row>
    <row r="41256" spans="1:12">
      <c r="A41256" t="e">
        <f ca="1">E00251432151321</f>
        <v>#NAME?</v>
      </c>
      <c r="B41256">
        <v>494</v>
      </c>
      <c r="C41256" t="s">
        <v>63</v>
      </c>
      <c r="D41256" s="1">
        <v>42990</v>
      </c>
      <c r="F41256">
        <v>2</v>
      </c>
      <c r="G41256">
        <v>2729</v>
      </c>
      <c r="H41256" t="s">
        <v>115</v>
      </c>
      <c r="J41256" t="s">
        <v>14</v>
      </c>
      <c r="K41256">
        <v>49</v>
      </c>
      <c r="L41256" t="s">
        <v>15</v>
      </c>
    </row>
    <row r="41257" spans="1:12">
      <c r="A41257" t="e">
        <f ca="1">E00251531311821</f>
        <v>#NAME?</v>
      </c>
      <c r="B41257">
        <v>1128</v>
      </c>
      <c r="C41257" t="s">
        <v>424</v>
      </c>
      <c r="D41257" s="1">
        <v>42515</v>
      </c>
      <c r="F41257">
        <v>4</v>
      </c>
      <c r="G41257">
        <v>27800</v>
      </c>
      <c r="H41257" t="s">
        <v>145</v>
      </c>
      <c r="J41257" t="s">
        <v>14</v>
      </c>
      <c r="K41257">
        <v>42</v>
      </c>
      <c r="L41257" t="s">
        <v>15</v>
      </c>
    </row>
    <row r="41258" spans="1:12">
      <c r="A41258" t="e">
        <f ca="1">E00251531468021</f>
        <v>#NAME?</v>
      </c>
      <c r="B41258">
        <v>729</v>
      </c>
      <c r="C41258" t="s">
        <v>68</v>
      </c>
      <c r="D41258" s="1">
        <v>43024</v>
      </c>
      <c r="F41258">
        <v>1</v>
      </c>
      <c r="G41258">
        <v>5950</v>
      </c>
      <c r="H41258" t="s">
        <v>24</v>
      </c>
      <c r="I41258" t="s">
        <v>56</v>
      </c>
      <c r="J41258" t="s">
        <v>57</v>
      </c>
      <c r="K41258">
        <v>42</v>
      </c>
      <c r="L41258" t="s">
        <v>15</v>
      </c>
    </row>
    <row r="41259" spans="1:12">
      <c r="A41259" t="e">
        <f ca="1">E00251532440721</f>
        <v>#NAME?</v>
      </c>
      <c r="B41259">
        <v>4054</v>
      </c>
      <c r="C41259" t="s">
        <v>693</v>
      </c>
      <c r="D41259" s="1">
        <v>42681</v>
      </c>
      <c r="F41259">
        <v>1</v>
      </c>
      <c r="G41259">
        <v>72709</v>
      </c>
      <c r="H41259" t="s">
        <v>150</v>
      </c>
      <c r="J41259" t="s">
        <v>14</v>
      </c>
      <c r="K41259">
        <v>57</v>
      </c>
      <c r="L41259" t="s">
        <v>15</v>
      </c>
    </row>
    <row r="41260" spans="1:12">
      <c r="A41260" t="e">
        <f ca="1">E00251616233021</f>
        <v>#NAME?</v>
      </c>
      <c r="B41260">
        <v>1325</v>
      </c>
      <c r="C41260" t="s">
        <v>605</v>
      </c>
      <c r="D41260" s="1">
        <v>41101</v>
      </c>
      <c r="F41260">
        <v>5</v>
      </c>
      <c r="G41260">
        <v>2169</v>
      </c>
      <c r="H41260" t="s">
        <v>40</v>
      </c>
      <c r="J41260" t="s">
        <v>14</v>
      </c>
      <c r="K41260">
        <v>50</v>
      </c>
      <c r="L41260" t="s">
        <v>15</v>
      </c>
    </row>
    <row r="41261" spans="1:12">
      <c r="A41261" t="e">
        <f ca="1">E00251616233021</f>
        <v>#NAME?</v>
      </c>
      <c r="B41261">
        <v>1325</v>
      </c>
      <c r="C41261" t="s">
        <v>605</v>
      </c>
      <c r="D41261" s="1">
        <v>41697</v>
      </c>
      <c r="F41261">
        <v>1</v>
      </c>
      <c r="G41261">
        <v>71981</v>
      </c>
      <c r="H41261" t="s">
        <v>81</v>
      </c>
      <c r="J41261" t="s">
        <v>14</v>
      </c>
      <c r="K41261">
        <v>51</v>
      </c>
      <c r="L41261" t="s">
        <v>15</v>
      </c>
    </row>
    <row r="41262" spans="1:12">
      <c r="A41262" t="e">
        <f ca="1">E00251616233021</f>
        <v>#NAME?</v>
      </c>
      <c r="B41262">
        <v>1325</v>
      </c>
      <c r="C41262" t="s">
        <v>605</v>
      </c>
      <c r="D41262" s="1">
        <v>41905</v>
      </c>
      <c r="F41262">
        <v>5</v>
      </c>
      <c r="G41262">
        <v>4556</v>
      </c>
      <c r="H41262" t="s">
        <v>121</v>
      </c>
      <c r="J41262" t="s">
        <v>14</v>
      </c>
      <c r="K41262">
        <v>52</v>
      </c>
      <c r="L41262" t="s">
        <v>15</v>
      </c>
    </row>
    <row r="41263" spans="1:12">
      <c r="A41263" t="e">
        <f ca="1">E00251532633521</f>
        <v>#NAME?</v>
      </c>
      <c r="B41263">
        <v>493</v>
      </c>
      <c r="C41263" t="s">
        <v>376</v>
      </c>
      <c r="D41263" s="1">
        <v>40956</v>
      </c>
      <c r="F41263">
        <v>1</v>
      </c>
      <c r="G41263">
        <v>72703</v>
      </c>
      <c r="H41263" t="s">
        <v>237</v>
      </c>
      <c r="J41263" t="s">
        <v>14</v>
      </c>
      <c r="K41263">
        <v>55</v>
      </c>
      <c r="L41263" t="s">
        <v>15</v>
      </c>
    </row>
    <row r="41264" spans="1:12">
      <c r="A41264" t="e">
        <f ca="1">E00251532633521</f>
        <v>#NAME?</v>
      </c>
      <c r="B41264">
        <v>493</v>
      </c>
      <c r="C41264" t="s">
        <v>376</v>
      </c>
      <c r="D41264" s="1">
        <v>41353</v>
      </c>
      <c r="F41264">
        <v>1</v>
      </c>
      <c r="G41264">
        <v>462</v>
      </c>
      <c r="H41264" t="s">
        <v>288</v>
      </c>
      <c r="J41264" t="s">
        <v>14</v>
      </c>
      <c r="K41264">
        <v>56</v>
      </c>
      <c r="L41264" t="s">
        <v>15</v>
      </c>
    </row>
    <row r="41265" spans="1:12">
      <c r="A41265" t="e">
        <f ca="1">E00251533165621</f>
        <v>#NAME?</v>
      </c>
      <c r="B41265">
        <v>443</v>
      </c>
      <c r="C41265" t="s">
        <v>582</v>
      </c>
      <c r="D41265" s="1">
        <v>42074</v>
      </c>
      <c r="F41265">
        <v>1</v>
      </c>
      <c r="G41265">
        <v>7030</v>
      </c>
      <c r="H41265" t="s">
        <v>333</v>
      </c>
      <c r="J41265" t="s">
        <v>14</v>
      </c>
      <c r="K41265">
        <v>54</v>
      </c>
      <c r="L41265" t="s">
        <v>15</v>
      </c>
    </row>
    <row r="41266" spans="1:12">
      <c r="A41266" t="e">
        <f ca="1">E00251533165621</f>
        <v>#NAME?</v>
      </c>
      <c r="B41266">
        <v>443</v>
      </c>
      <c r="C41266" t="s">
        <v>582</v>
      </c>
      <c r="D41266" s="1">
        <v>43083</v>
      </c>
      <c r="F41266">
        <v>3</v>
      </c>
      <c r="G41266">
        <v>30781</v>
      </c>
      <c r="H41266" t="s">
        <v>584</v>
      </c>
      <c r="J41266" t="s">
        <v>14</v>
      </c>
      <c r="K41266">
        <v>57</v>
      </c>
      <c r="L41266" t="s">
        <v>15</v>
      </c>
    </row>
    <row r="41267" spans="1:12">
      <c r="A41267" t="e">
        <f ca="1">E00251429314921</f>
        <v>#NAME?</v>
      </c>
      <c r="B41267">
        <v>4055</v>
      </c>
      <c r="C41267" t="s">
        <v>51</v>
      </c>
      <c r="D41267" s="1">
        <v>42432</v>
      </c>
      <c r="F41267">
        <v>2</v>
      </c>
      <c r="G41267">
        <v>38870</v>
      </c>
      <c r="H41267" t="s">
        <v>514</v>
      </c>
      <c r="J41267" t="s">
        <v>14</v>
      </c>
      <c r="K41267">
        <v>49</v>
      </c>
      <c r="L41267" t="s">
        <v>15</v>
      </c>
    </row>
    <row r="41268" spans="1:12">
      <c r="A41268" t="e">
        <f ca="1">E00251617643721</f>
        <v>#NAME?</v>
      </c>
      <c r="B41268">
        <v>489</v>
      </c>
      <c r="C41268" t="s">
        <v>100</v>
      </c>
      <c r="D41268" s="1">
        <v>42789</v>
      </c>
      <c r="F41268">
        <v>4</v>
      </c>
      <c r="G41268">
        <v>78057</v>
      </c>
      <c r="H41268" t="s">
        <v>140</v>
      </c>
      <c r="J41268" t="s">
        <v>14</v>
      </c>
      <c r="K41268">
        <v>49</v>
      </c>
      <c r="L41268" t="s">
        <v>22</v>
      </c>
    </row>
    <row r="41269" spans="1:12">
      <c r="A41269" t="e">
        <f ca="1">E00251617643721</f>
        <v>#NAME?</v>
      </c>
      <c r="B41269">
        <v>701</v>
      </c>
      <c r="C41269" t="s">
        <v>72</v>
      </c>
      <c r="D41269" s="1">
        <v>41276</v>
      </c>
      <c r="F41269">
        <v>3</v>
      </c>
      <c r="G41269">
        <v>3559</v>
      </c>
      <c r="H41269" t="s">
        <v>857</v>
      </c>
      <c r="J41269" t="s">
        <v>14</v>
      </c>
      <c r="K41269">
        <v>45</v>
      </c>
      <c r="L41269" t="s">
        <v>15</v>
      </c>
    </row>
    <row r="41270" spans="1:12">
      <c r="A41270" t="e">
        <f ca="1">E00251429326321</f>
        <v>#NAME?</v>
      </c>
      <c r="B41270">
        <v>291</v>
      </c>
      <c r="C41270" t="s">
        <v>160</v>
      </c>
      <c r="D41270" s="1">
        <v>42599</v>
      </c>
      <c r="F41270">
        <v>2</v>
      </c>
      <c r="G41270">
        <v>49300</v>
      </c>
      <c r="H41270" t="s">
        <v>228</v>
      </c>
      <c r="J41270" t="s">
        <v>14</v>
      </c>
      <c r="K41270">
        <v>49</v>
      </c>
      <c r="L41270" t="s">
        <v>15</v>
      </c>
    </row>
    <row r="41271" spans="1:12">
      <c r="A41271" t="e">
        <f ca="1">E00251429326321</f>
        <v>#NAME?</v>
      </c>
      <c r="B41271">
        <v>291</v>
      </c>
      <c r="C41271" t="s">
        <v>160</v>
      </c>
      <c r="D41271" s="1">
        <v>42871</v>
      </c>
      <c r="F41271">
        <v>2</v>
      </c>
      <c r="G41271">
        <v>3551</v>
      </c>
      <c r="H41271" t="s">
        <v>1159</v>
      </c>
      <c r="J41271" t="s">
        <v>14</v>
      </c>
      <c r="K41271">
        <v>50</v>
      </c>
      <c r="L41271" t="s">
        <v>15</v>
      </c>
    </row>
    <row r="41272" spans="1:12">
      <c r="A41272" t="e">
        <f ca="1">E00251429783221</f>
        <v>#NAME?</v>
      </c>
      <c r="B41272">
        <v>160</v>
      </c>
      <c r="C41272" t="s">
        <v>278</v>
      </c>
      <c r="D41272" s="1">
        <v>42002</v>
      </c>
      <c r="F41272">
        <v>2</v>
      </c>
      <c r="G41272">
        <v>7871</v>
      </c>
      <c r="H41272" t="s">
        <v>674</v>
      </c>
      <c r="J41272" t="s">
        <v>14</v>
      </c>
      <c r="K41272">
        <v>55</v>
      </c>
      <c r="L41272" t="s">
        <v>22</v>
      </c>
    </row>
    <row r="41273" spans="1:12">
      <c r="A41273" t="e">
        <f ca="1">E00251429783221</f>
        <v>#NAME?</v>
      </c>
      <c r="B41273">
        <v>160</v>
      </c>
      <c r="C41273" t="s">
        <v>278</v>
      </c>
      <c r="D41273" s="1">
        <v>42200</v>
      </c>
      <c r="F41273">
        <v>1</v>
      </c>
      <c r="G41273">
        <v>2720</v>
      </c>
      <c r="H41273" t="s">
        <v>65</v>
      </c>
      <c r="J41273" t="s">
        <v>14</v>
      </c>
      <c r="K41273">
        <v>55</v>
      </c>
      <c r="L41273" t="s">
        <v>15</v>
      </c>
    </row>
    <row r="41274" spans="1:12">
      <c r="A41274" t="e">
        <f ca="1">E00251524999521</f>
        <v>#NAME?</v>
      </c>
      <c r="B41274">
        <v>437</v>
      </c>
      <c r="C41274" t="s">
        <v>216</v>
      </c>
      <c r="D41274" s="1">
        <v>41260</v>
      </c>
      <c r="F41274">
        <v>1</v>
      </c>
      <c r="G41274">
        <v>84500</v>
      </c>
      <c r="H41274" t="s">
        <v>511</v>
      </c>
      <c r="J41274" t="s">
        <v>14</v>
      </c>
      <c r="K41274">
        <v>41</v>
      </c>
      <c r="L41274" t="s">
        <v>15</v>
      </c>
    </row>
    <row r="41275" spans="1:12">
      <c r="A41275" t="e">
        <f ca="1">E00251528938321</f>
        <v>#NAME?</v>
      </c>
      <c r="B41275">
        <v>291</v>
      </c>
      <c r="C41275" t="s">
        <v>160</v>
      </c>
      <c r="D41275" s="1">
        <v>42565</v>
      </c>
      <c r="F41275">
        <v>3</v>
      </c>
      <c r="G41275">
        <v>496</v>
      </c>
      <c r="H41275" t="s">
        <v>190</v>
      </c>
      <c r="J41275" t="s">
        <v>14</v>
      </c>
      <c r="K41275">
        <v>57</v>
      </c>
      <c r="L41275" t="s">
        <v>15</v>
      </c>
    </row>
    <row r="41276" spans="1:12">
      <c r="A41276" t="e">
        <f ca="1">E00251528938321</f>
        <v>#NAME?</v>
      </c>
      <c r="B41276">
        <v>291</v>
      </c>
      <c r="C41276" t="s">
        <v>160</v>
      </c>
      <c r="D41276" s="1">
        <v>42739</v>
      </c>
      <c r="F41276">
        <v>6</v>
      </c>
      <c r="G41276">
        <v>496</v>
      </c>
      <c r="H41276" t="s">
        <v>190</v>
      </c>
      <c r="J41276" t="s">
        <v>14</v>
      </c>
      <c r="K41276">
        <v>58</v>
      </c>
      <c r="L41276" t="s">
        <v>15</v>
      </c>
    </row>
    <row r="41277" spans="1:12">
      <c r="A41277" t="e">
        <f ca="1">E00251528938321</f>
        <v>#NAME?</v>
      </c>
      <c r="B41277">
        <v>291</v>
      </c>
      <c r="C41277" t="s">
        <v>160</v>
      </c>
      <c r="D41277" s="1">
        <v>42993</v>
      </c>
      <c r="F41277">
        <v>1</v>
      </c>
      <c r="G41277">
        <v>27800</v>
      </c>
      <c r="H41277" t="s">
        <v>145</v>
      </c>
      <c r="J41277" t="s">
        <v>14</v>
      </c>
      <c r="K41277">
        <v>59</v>
      </c>
      <c r="L41277" t="s">
        <v>15</v>
      </c>
    </row>
    <row r="41278" spans="1:12">
      <c r="A41278" t="e">
        <f ca="1">E00251716444121</f>
        <v>#NAME?</v>
      </c>
      <c r="B41278">
        <v>438</v>
      </c>
      <c r="C41278" t="s">
        <v>474</v>
      </c>
      <c r="D41278" s="1">
        <v>42774</v>
      </c>
      <c r="F41278">
        <v>1</v>
      </c>
      <c r="G41278">
        <v>2720</v>
      </c>
      <c r="H41278" t="s">
        <v>65</v>
      </c>
      <c r="J41278" t="s">
        <v>14</v>
      </c>
      <c r="K41278">
        <v>58</v>
      </c>
      <c r="L41278" t="s">
        <v>15</v>
      </c>
    </row>
    <row r="41279" spans="1:12">
      <c r="A41279" t="e">
        <f ca="1">E00251532959121</f>
        <v>#NAME?</v>
      </c>
      <c r="B41279">
        <v>467</v>
      </c>
      <c r="C41279" t="s">
        <v>232</v>
      </c>
      <c r="D41279" s="1">
        <v>41276</v>
      </c>
      <c r="F41279">
        <v>1</v>
      </c>
      <c r="G41279">
        <v>5369</v>
      </c>
      <c r="H41279" t="s">
        <v>253</v>
      </c>
      <c r="J41279" t="s">
        <v>14</v>
      </c>
      <c r="K41279">
        <v>58</v>
      </c>
      <c r="L41279" t="s">
        <v>15</v>
      </c>
    </row>
    <row r="41280" spans="1:12">
      <c r="A41280" t="e">
        <f ca="1">E00251432420521</f>
        <v>#NAME?</v>
      </c>
      <c r="B41280">
        <v>451</v>
      </c>
      <c r="C41280" t="s">
        <v>102</v>
      </c>
      <c r="D41280" s="1">
        <v>42935</v>
      </c>
      <c r="F41280">
        <v>3</v>
      </c>
      <c r="G41280">
        <v>496</v>
      </c>
      <c r="H41280" t="s">
        <v>190</v>
      </c>
      <c r="J41280" t="s">
        <v>14</v>
      </c>
      <c r="K41280">
        <v>54</v>
      </c>
      <c r="L41280" t="s">
        <v>15</v>
      </c>
    </row>
    <row r="41281" spans="1:12">
      <c r="A41281" t="e">
        <f ca="1">E00251429389321</f>
        <v>#NAME?</v>
      </c>
      <c r="B41281">
        <v>274</v>
      </c>
      <c r="C41281" t="s">
        <v>506</v>
      </c>
      <c r="D41281" s="1">
        <v>41932</v>
      </c>
      <c r="F41281">
        <v>1</v>
      </c>
      <c r="G41281">
        <v>4019</v>
      </c>
      <c r="H41281" t="s">
        <v>26</v>
      </c>
      <c r="J41281" t="s">
        <v>14</v>
      </c>
      <c r="K41281">
        <v>54</v>
      </c>
      <c r="L41281" t="s">
        <v>15</v>
      </c>
    </row>
    <row r="41282" spans="1:12">
      <c r="A41282" t="e">
        <f ca="1">E00251429389321</f>
        <v>#NAME?</v>
      </c>
      <c r="B41282">
        <v>274</v>
      </c>
      <c r="C41282" t="s">
        <v>506</v>
      </c>
      <c r="D41282" s="1">
        <v>42073</v>
      </c>
      <c r="F41282">
        <v>2</v>
      </c>
      <c r="G41282">
        <v>7242</v>
      </c>
      <c r="H41282" t="s">
        <v>93</v>
      </c>
      <c r="J41282" t="s">
        <v>14</v>
      </c>
      <c r="K41282">
        <v>54</v>
      </c>
      <c r="L41282" t="s">
        <v>15</v>
      </c>
    </row>
    <row r="41283" spans="1:12">
      <c r="A41283" t="e">
        <f ca="1">E00251429389321</f>
        <v>#NAME?</v>
      </c>
      <c r="B41283">
        <v>274</v>
      </c>
      <c r="C41283" t="s">
        <v>506</v>
      </c>
      <c r="D41283" s="1">
        <v>42171</v>
      </c>
      <c r="F41283">
        <v>1</v>
      </c>
      <c r="G41283">
        <v>25000</v>
      </c>
      <c r="H41283" t="s">
        <v>178</v>
      </c>
      <c r="J41283" t="s">
        <v>14</v>
      </c>
      <c r="K41283">
        <v>55</v>
      </c>
      <c r="L41283" t="s">
        <v>15</v>
      </c>
    </row>
    <row r="41284" spans="1:12">
      <c r="A41284" t="e">
        <f ca="1">E00251429389321</f>
        <v>#NAME?</v>
      </c>
      <c r="B41284">
        <v>274</v>
      </c>
      <c r="C41284" t="s">
        <v>506</v>
      </c>
      <c r="D41284" s="1">
        <v>42878</v>
      </c>
      <c r="F41284">
        <v>2</v>
      </c>
      <c r="G41284">
        <v>4019</v>
      </c>
      <c r="H41284" t="s">
        <v>26</v>
      </c>
      <c r="J41284" t="s">
        <v>14</v>
      </c>
      <c r="K41284">
        <v>56</v>
      </c>
      <c r="L41284" t="s">
        <v>15</v>
      </c>
    </row>
    <row r="41285" spans="1:12">
      <c r="A41285" t="e">
        <f ca="1">E00251439850121</f>
        <v>#NAME?</v>
      </c>
      <c r="B41285">
        <v>6156</v>
      </c>
      <c r="C41285" t="s">
        <v>352</v>
      </c>
      <c r="D41285" s="1">
        <v>42152</v>
      </c>
      <c r="F41285">
        <v>1</v>
      </c>
      <c r="G41285">
        <v>45981</v>
      </c>
      <c r="H41285" t="s">
        <v>917</v>
      </c>
      <c r="J41285" t="s">
        <v>14</v>
      </c>
      <c r="K41285">
        <v>42</v>
      </c>
      <c r="L41285" t="s">
        <v>15</v>
      </c>
    </row>
    <row r="41286" spans="1:12">
      <c r="A41286" t="e">
        <f ca="1">E00251518589021</f>
        <v>#NAME?</v>
      </c>
      <c r="B41286">
        <v>291</v>
      </c>
      <c r="C41286" t="s">
        <v>160</v>
      </c>
      <c r="D41286" s="1">
        <v>42418</v>
      </c>
      <c r="F41286">
        <v>1</v>
      </c>
      <c r="G41286">
        <v>29620</v>
      </c>
      <c r="H41286" t="s">
        <v>460</v>
      </c>
      <c r="J41286" t="s">
        <v>14</v>
      </c>
      <c r="K41286">
        <v>47</v>
      </c>
      <c r="L41286" t="s">
        <v>15</v>
      </c>
    </row>
    <row r="41287" spans="1:12">
      <c r="A41287" t="e">
        <f ca="1">E00251513752721</f>
        <v>#NAME?</v>
      </c>
      <c r="B41287">
        <v>702</v>
      </c>
      <c r="C41287" t="s">
        <v>293</v>
      </c>
      <c r="D41287" s="1">
        <v>40968</v>
      </c>
      <c r="F41287">
        <v>6</v>
      </c>
      <c r="G41287">
        <v>27800</v>
      </c>
      <c r="H41287" t="s">
        <v>145</v>
      </c>
      <c r="J41287" t="s">
        <v>14</v>
      </c>
      <c r="K41287">
        <v>52</v>
      </c>
      <c r="L41287" t="s">
        <v>15</v>
      </c>
    </row>
    <row r="41288" spans="1:12">
      <c r="A41288" t="e">
        <f ca="1">E00251513752721</f>
        <v>#NAME?</v>
      </c>
      <c r="B41288">
        <v>702</v>
      </c>
      <c r="C41288" t="s">
        <v>293</v>
      </c>
      <c r="D41288" s="1">
        <v>41012</v>
      </c>
      <c r="F41288">
        <v>3</v>
      </c>
      <c r="G41288">
        <v>7273</v>
      </c>
      <c r="H41288" t="s">
        <v>543</v>
      </c>
      <c r="J41288" t="s">
        <v>14</v>
      </c>
      <c r="K41288">
        <v>52</v>
      </c>
      <c r="L41288" t="s">
        <v>15</v>
      </c>
    </row>
    <row r="41289" spans="1:12">
      <c r="A41289" t="e">
        <f ca="1">E00251513752721</f>
        <v>#NAME?</v>
      </c>
      <c r="B41289">
        <v>702</v>
      </c>
      <c r="C41289" t="s">
        <v>293</v>
      </c>
      <c r="D41289" s="1">
        <v>41012</v>
      </c>
      <c r="F41289">
        <v>5</v>
      </c>
      <c r="G41289">
        <v>49390</v>
      </c>
      <c r="H41289" t="s">
        <v>59</v>
      </c>
      <c r="J41289" t="s">
        <v>14</v>
      </c>
      <c r="K41289">
        <v>52</v>
      </c>
      <c r="L41289" t="s">
        <v>15</v>
      </c>
    </row>
    <row r="41290" spans="1:12">
      <c r="A41290" t="e">
        <f ca="1">E00251513752721</f>
        <v>#NAME?</v>
      </c>
      <c r="B41290">
        <v>702</v>
      </c>
      <c r="C41290" t="s">
        <v>293</v>
      </c>
      <c r="D41290" s="1">
        <v>41108</v>
      </c>
      <c r="F41290">
        <v>2</v>
      </c>
      <c r="G41290">
        <v>71985</v>
      </c>
      <c r="H41290" t="s">
        <v>738</v>
      </c>
      <c r="J41290" t="s">
        <v>14</v>
      </c>
      <c r="K41290">
        <v>52</v>
      </c>
      <c r="L41290" t="s">
        <v>15</v>
      </c>
    </row>
    <row r="41291" spans="1:12">
      <c r="A41291" t="e">
        <f ca="1">E00251510189121</f>
        <v>#NAME?</v>
      </c>
      <c r="B41291">
        <v>164</v>
      </c>
      <c r="C41291" t="s">
        <v>792</v>
      </c>
      <c r="D41291" s="1">
        <v>41068</v>
      </c>
      <c r="F41291">
        <v>2</v>
      </c>
      <c r="G41291">
        <v>49390</v>
      </c>
      <c r="H41291" t="s">
        <v>59</v>
      </c>
      <c r="J41291" t="s">
        <v>14</v>
      </c>
      <c r="K41291">
        <v>48</v>
      </c>
      <c r="L41291" t="s">
        <v>15</v>
      </c>
    </row>
    <row r="41292" spans="1:12">
      <c r="A41292" t="e">
        <f ca="1">E00251515098921</f>
        <v>#NAME?</v>
      </c>
      <c r="B41292">
        <v>11</v>
      </c>
      <c r="C41292" t="s">
        <v>245</v>
      </c>
      <c r="D41292" s="1">
        <v>41947</v>
      </c>
      <c r="F41292">
        <v>1</v>
      </c>
      <c r="G41292">
        <v>27800</v>
      </c>
      <c r="H41292" t="s">
        <v>145</v>
      </c>
      <c r="J41292" t="s">
        <v>14</v>
      </c>
      <c r="K41292">
        <v>52</v>
      </c>
      <c r="L41292" t="s">
        <v>15</v>
      </c>
    </row>
    <row r="41293" spans="1:12">
      <c r="A41293" t="e">
        <f ca="1">E00251513752721</f>
        <v>#NAME?</v>
      </c>
      <c r="B41293">
        <v>702</v>
      </c>
      <c r="C41293" t="s">
        <v>293</v>
      </c>
      <c r="D41293" s="1">
        <v>42269</v>
      </c>
      <c r="F41293">
        <v>5</v>
      </c>
      <c r="G41293">
        <v>4549</v>
      </c>
      <c r="H41293" t="s">
        <v>69</v>
      </c>
      <c r="J41293" t="s">
        <v>14</v>
      </c>
      <c r="K41293">
        <v>55</v>
      </c>
      <c r="L41293" t="s">
        <v>15</v>
      </c>
    </row>
    <row r="41294" spans="1:12">
      <c r="A41294" t="e">
        <f ca="1">E00251513752721</f>
        <v>#NAME?</v>
      </c>
      <c r="B41294">
        <v>702</v>
      </c>
      <c r="C41294" t="s">
        <v>293</v>
      </c>
      <c r="D41294" s="1">
        <v>42353</v>
      </c>
      <c r="F41294">
        <v>2</v>
      </c>
      <c r="G41294">
        <v>4019</v>
      </c>
      <c r="H41294" t="s">
        <v>26</v>
      </c>
      <c r="J41294" t="s">
        <v>14</v>
      </c>
      <c r="K41294">
        <v>56</v>
      </c>
      <c r="L41294" t="s">
        <v>15</v>
      </c>
    </row>
    <row r="41295" spans="1:12">
      <c r="A41295" t="e">
        <f ca="1">E00251513752721</f>
        <v>#NAME?</v>
      </c>
      <c r="B41295">
        <v>702</v>
      </c>
      <c r="C41295" t="s">
        <v>293</v>
      </c>
      <c r="D41295" s="1">
        <v>42422</v>
      </c>
      <c r="F41295">
        <v>4</v>
      </c>
      <c r="G41295">
        <v>4549</v>
      </c>
      <c r="H41295" t="s">
        <v>69</v>
      </c>
      <c r="J41295" t="s">
        <v>14</v>
      </c>
      <c r="K41295">
        <v>56</v>
      </c>
      <c r="L41295" t="s">
        <v>15</v>
      </c>
    </row>
    <row r="41296" spans="1:12">
      <c r="A41296" t="e">
        <f ca="1">E00251513752721</f>
        <v>#NAME?</v>
      </c>
      <c r="B41296">
        <v>702</v>
      </c>
      <c r="C41296" t="s">
        <v>293</v>
      </c>
      <c r="D41296" s="1">
        <v>42425</v>
      </c>
      <c r="F41296">
        <v>4</v>
      </c>
      <c r="G41296">
        <v>4019</v>
      </c>
      <c r="H41296" t="s">
        <v>26</v>
      </c>
      <c r="J41296" t="s">
        <v>14</v>
      </c>
      <c r="K41296">
        <v>56</v>
      </c>
      <c r="L41296" t="s">
        <v>15</v>
      </c>
    </row>
    <row r="41297" spans="1:12">
      <c r="A41297" t="e">
        <f ca="1">E00251513752721</f>
        <v>#NAME?</v>
      </c>
      <c r="B41297">
        <v>702</v>
      </c>
      <c r="C41297" t="s">
        <v>293</v>
      </c>
      <c r="D41297" s="1">
        <v>42815</v>
      </c>
      <c r="F41297">
        <v>5</v>
      </c>
      <c r="G41297">
        <v>27800</v>
      </c>
      <c r="H41297" t="s">
        <v>145</v>
      </c>
      <c r="J41297" t="s">
        <v>14</v>
      </c>
      <c r="K41297">
        <v>57</v>
      </c>
      <c r="L41297" t="s">
        <v>15</v>
      </c>
    </row>
    <row r="41298" spans="1:12">
      <c r="A41298" t="e">
        <f ca="1">E00251524957221</f>
        <v>#NAME?</v>
      </c>
      <c r="B41298">
        <v>455</v>
      </c>
      <c r="C41298" t="s">
        <v>312</v>
      </c>
      <c r="D41298" s="1">
        <v>41360</v>
      </c>
      <c r="F41298">
        <v>1</v>
      </c>
      <c r="G41298">
        <v>3502</v>
      </c>
      <c r="H41298" t="s">
        <v>885</v>
      </c>
      <c r="J41298" t="s">
        <v>14</v>
      </c>
      <c r="K41298">
        <v>53</v>
      </c>
      <c r="L41298" t="s">
        <v>15</v>
      </c>
    </row>
    <row r="41299" spans="1:12">
      <c r="A41299" t="e">
        <f ca="1">E00251524957221</f>
        <v>#NAME?</v>
      </c>
      <c r="B41299">
        <v>746</v>
      </c>
      <c r="C41299" t="s">
        <v>527</v>
      </c>
      <c r="D41299" s="1">
        <v>42395</v>
      </c>
      <c r="E41299">
        <v>8</v>
      </c>
      <c r="F41299">
        <v>4</v>
      </c>
      <c r="G41299">
        <v>2851</v>
      </c>
      <c r="H41299" t="s">
        <v>175</v>
      </c>
      <c r="J41299" t="s">
        <v>34</v>
      </c>
      <c r="K41299">
        <v>56</v>
      </c>
      <c r="L41299" t="s">
        <v>15</v>
      </c>
    </row>
    <row r="41300" spans="1:12">
      <c r="A41300" t="e">
        <f ca="1">E00251512293621</f>
        <v>#NAME?</v>
      </c>
      <c r="B41300">
        <v>51</v>
      </c>
      <c r="C41300" t="s">
        <v>372</v>
      </c>
      <c r="D41300" s="1">
        <v>42857</v>
      </c>
      <c r="F41300">
        <v>5</v>
      </c>
      <c r="G41300">
        <v>27800</v>
      </c>
      <c r="H41300" t="s">
        <v>145</v>
      </c>
      <c r="J41300" t="s">
        <v>14</v>
      </c>
      <c r="K41300">
        <v>52</v>
      </c>
      <c r="L41300" t="s">
        <v>15</v>
      </c>
    </row>
    <row r="41301" spans="1:12">
      <c r="A41301" t="e">
        <f ca="1">E00251531311821</f>
        <v>#NAME?</v>
      </c>
      <c r="B41301">
        <v>1128</v>
      </c>
      <c r="C41301" t="s">
        <v>424</v>
      </c>
      <c r="D41301" s="1">
        <v>42719</v>
      </c>
      <c r="F41301">
        <v>1</v>
      </c>
      <c r="G41301">
        <v>30000</v>
      </c>
      <c r="H41301" t="s">
        <v>144</v>
      </c>
      <c r="J41301" t="s">
        <v>14</v>
      </c>
      <c r="K41301">
        <v>42</v>
      </c>
      <c r="L41301" t="s">
        <v>15</v>
      </c>
    </row>
    <row r="41302" spans="1:12">
      <c r="A41302" t="e">
        <f ca="1">E00251531311821</f>
        <v>#NAME?</v>
      </c>
      <c r="B41302">
        <v>1128</v>
      </c>
      <c r="C41302" t="s">
        <v>424</v>
      </c>
      <c r="D41302" s="1">
        <v>43055</v>
      </c>
      <c r="F41302">
        <v>1</v>
      </c>
      <c r="G41302">
        <v>71946</v>
      </c>
      <c r="H41302" t="s">
        <v>109</v>
      </c>
      <c r="J41302" t="s">
        <v>14</v>
      </c>
      <c r="K41302">
        <v>43</v>
      </c>
      <c r="L41302" t="s">
        <v>15</v>
      </c>
    </row>
    <row r="41303" spans="1:12">
      <c r="A41303" t="e">
        <f ca="1">E00251524991421</f>
        <v>#NAME?</v>
      </c>
      <c r="B41303">
        <v>464</v>
      </c>
      <c r="C41303" t="s">
        <v>45</v>
      </c>
      <c r="D41303" s="1">
        <v>42517</v>
      </c>
      <c r="F41303">
        <v>1</v>
      </c>
      <c r="G41303">
        <v>4263</v>
      </c>
      <c r="H41303" t="s">
        <v>1809</v>
      </c>
      <c r="J41303" t="s">
        <v>14</v>
      </c>
      <c r="K41303">
        <v>52</v>
      </c>
      <c r="L41303" t="s">
        <v>15</v>
      </c>
    </row>
    <row r="41304" spans="1:12">
      <c r="A41304" t="e">
        <f ca="1">E00251510189121</f>
        <v>#NAME?</v>
      </c>
      <c r="B41304">
        <v>164</v>
      </c>
      <c r="C41304" t="s">
        <v>792</v>
      </c>
      <c r="D41304" s="1">
        <v>41425</v>
      </c>
      <c r="F41304">
        <v>2</v>
      </c>
      <c r="G41304">
        <v>49390</v>
      </c>
      <c r="H41304" t="s">
        <v>59</v>
      </c>
      <c r="J41304" t="s">
        <v>14</v>
      </c>
      <c r="K41304">
        <v>49</v>
      </c>
      <c r="L41304" t="s">
        <v>15</v>
      </c>
    </row>
    <row r="41305" spans="1:12">
      <c r="A41305" t="e">
        <f ca="1">E00251510189121</f>
        <v>#NAME?</v>
      </c>
      <c r="B41305">
        <v>164</v>
      </c>
      <c r="C41305" t="s">
        <v>792</v>
      </c>
      <c r="D41305" s="1">
        <v>42774</v>
      </c>
      <c r="F41305">
        <v>1</v>
      </c>
      <c r="G41305">
        <v>3051</v>
      </c>
      <c r="H41305" t="s">
        <v>13</v>
      </c>
      <c r="J41305" t="s">
        <v>14</v>
      </c>
      <c r="K41305">
        <v>53</v>
      </c>
      <c r="L41305" t="s">
        <v>15</v>
      </c>
    </row>
    <row r="41306" spans="1:12">
      <c r="A41306" t="e">
        <f ca="1">E00251510189121</f>
        <v>#NAME?</v>
      </c>
      <c r="B41306">
        <v>3436</v>
      </c>
      <c r="C41306" t="s">
        <v>1474</v>
      </c>
      <c r="D41306" s="1">
        <v>42728</v>
      </c>
      <c r="F41306">
        <v>1</v>
      </c>
      <c r="G41306">
        <v>71940</v>
      </c>
      <c r="H41306" t="s">
        <v>135</v>
      </c>
      <c r="J41306" t="s">
        <v>14</v>
      </c>
      <c r="K41306">
        <v>53</v>
      </c>
      <c r="L41306" t="s">
        <v>15</v>
      </c>
    </row>
    <row r="41307" spans="1:12">
      <c r="A41307" t="e">
        <f ca="1">E00251524999521</f>
        <v>#NAME?</v>
      </c>
      <c r="B41307">
        <v>437</v>
      </c>
      <c r="C41307" t="s">
        <v>216</v>
      </c>
      <c r="D41307" s="1">
        <v>43054</v>
      </c>
      <c r="F41307">
        <v>1</v>
      </c>
      <c r="G41307">
        <v>2449</v>
      </c>
      <c r="H41307" t="s">
        <v>53</v>
      </c>
      <c r="J41307" t="s">
        <v>14</v>
      </c>
      <c r="K41307">
        <v>46</v>
      </c>
      <c r="L41307" t="s">
        <v>15</v>
      </c>
    </row>
    <row r="41308" spans="1:12">
      <c r="A41308" t="e">
        <f ca="1">E00251524999521</f>
        <v>#NAME?</v>
      </c>
      <c r="B41308">
        <v>437</v>
      </c>
      <c r="C41308" t="s">
        <v>216</v>
      </c>
      <c r="D41308" s="1">
        <v>43054</v>
      </c>
      <c r="F41308">
        <v>3</v>
      </c>
      <c r="G41308">
        <v>7243</v>
      </c>
      <c r="H41308" t="s">
        <v>42</v>
      </c>
      <c r="J41308" t="s">
        <v>14</v>
      </c>
      <c r="K41308">
        <v>46</v>
      </c>
      <c r="L41308" t="s">
        <v>15</v>
      </c>
    </row>
    <row r="41309" spans="1:12">
      <c r="A41309" t="e">
        <f ca="1">E00251430249221</f>
        <v>#NAME?</v>
      </c>
      <c r="B41309">
        <v>498</v>
      </c>
      <c r="C41309" t="s">
        <v>591</v>
      </c>
      <c r="D41309" s="1">
        <v>41837</v>
      </c>
      <c r="F41309">
        <v>2</v>
      </c>
      <c r="G41309">
        <v>2729</v>
      </c>
      <c r="H41309" t="s">
        <v>115</v>
      </c>
      <c r="J41309" t="s">
        <v>14</v>
      </c>
      <c r="K41309">
        <v>64</v>
      </c>
      <c r="L41309" t="s">
        <v>15</v>
      </c>
    </row>
    <row r="41310" spans="1:12">
      <c r="A41310" t="e">
        <f ca="1">E00251514247321</f>
        <v>#NAME?</v>
      </c>
      <c r="B41310">
        <v>448</v>
      </c>
      <c r="C41310" t="s">
        <v>112</v>
      </c>
      <c r="D41310" s="1">
        <v>42836</v>
      </c>
      <c r="F41310">
        <v>3</v>
      </c>
      <c r="G41310">
        <v>7871</v>
      </c>
      <c r="H41310" t="s">
        <v>674</v>
      </c>
      <c r="J41310" t="s">
        <v>14</v>
      </c>
      <c r="K41310">
        <v>63</v>
      </c>
      <c r="L41310" t="s">
        <v>22</v>
      </c>
    </row>
    <row r="41311" spans="1:12">
      <c r="A41311" t="e">
        <f ca="1">E00251514247321</f>
        <v>#NAME?</v>
      </c>
      <c r="B41311">
        <v>6046</v>
      </c>
      <c r="C41311" t="s">
        <v>98</v>
      </c>
      <c r="D41311" s="1">
        <v>41711</v>
      </c>
      <c r="F41311">
        <v>1</v>
      </c>
      <c r="G41311">
        <v>71940</v>
      </c>
      <c r="H41311" t="s">
        <v>135</v>
      </c>
      <c r="I41311" t="s">
        <v>56</v>
      </c>
      <c r="J41311" t="s">
        <v>57</v>
      </c>
      <c r="K41311">
        <v>60</v>
      </c>
      <c r="L41311" t="s">
        <v>15</v>
      </c>
    </row>
    <row r="41312" spans="1:12">
      <c r="A41312" t="e">
        <f ca="1">E00251715760521</f>
        <v>#NAME?</v>
      </c>
      <c r="B41312">
        <v>454</v>
      </c>
      <c r="C41312" t="s">
        <v>179</v>
      </c>
      <c r="D41312" s="1">
        <v>42431</v>
      </c>
      <c r="F41312">
        <v>1</v>
      </c>
      <c r="G41312">
        <v>30983</v>
      </c>
      <c r="H41312" t="s">
        <v>325</v>
      </c>
      <c r="J41312" t="s">
        <v>14</v>
      </c>
      <c r="K41312">
        <v>51</v>
      </c>
      <c r="L41312" t="s">
        <v>15</v>
      </c>
    </row>
    <row r="41313" spans="1:12">
      <c r="A41313" t="e">
        <f ca="1">E00251427371521</f>
        <v>#NAME?</v>
      </c>
      <c r="B41313">
        <v>10</v>
      </c>
      <c r="C41313" t="s">
        <v>18</v>
      </c>
      <c r="D41313" s="1">
        <v>42549</v>
      </c>
      <c r="F41313">
        <v>1</v>
      </c>
      <c r="G41313">
        <v>2689</v>
      </c>
      <c r="H41313" t="s">
        <v>255</v>
      </c>
      <c r="J41313" t="s">
        <v>14</v>
      </c>
      <c r="K41313">
        <v>53</v>
      </c>
      <c r="L41313" t="s">
        <v>15</v>
      </c>
    </row>
    <row r="41314" spans="1:12">
      <c r="A41314" t="e">
        <f ca="1">E00251716492321</f>
        <v>#NAME?</v>
      </c>
      <c r="B41314">
        <v>502</v>
      </c>
      <c r="C41314" t="s">
        <v>172</v>
      </c>
      <c r="D41314" s="1">
        <v>41033</v>
      </c>
      <c r="F41314">
        <v>1</v>
      </c>
      <c r="G41314">
        <v>4019</v>
      </c>
      <c r="H41314" t="s">
        <v>26</v>
      </c>
      <c r="J41314" t="s">
        <v>14</v>
      </c>
      <c r="K41314">
        <v>45</v>
      </c>
      <c r="L41314" t="s">
        <v>15</v>
      </c>
    </row>
    <row r="41315" spans="1:12">
      <c r="A41315" t="e">
        <f ca="1">E00251528958621</f>
        <v>#NAME?</v>
      </c>
      <c r="B41315">
        <v>295</v>
      </c>
      <c r="C41315" t="s">
        <v>435</v>
      </c>
      <c r="D41315" s="1">
        <v>42174</v>
      </c>
      <c r="F41315">
        <v>2</v>
      </c>
      <c r="G41315">
        <v>25000</v>
      </c>
      <c r="H41315" t="s">
        <v>178</v>
      </c>
      <c r="J41315" t="s">
        <v>14</v>
      </c>
      <c r="K41315">
        <v>63</v>
      </c>
      <c r="L41315" t="s">
        <v>15</v>
      </c>
    </row>
    <row r="41316" spans="1:12">
      <c r="A41316" t="e">
        <f ca="1">E00251528958621</f>
        <v>#NAME?</v>
      </c>
      <c r="B41316">
        <v>295</v>
      </c>
      <c r="C41316" t="s">
        <v>435</v>
      </c>
      <c r="D41316" s="1">
        <v>42928</v>
      </c>
      <c r="F41316">
        <v>1</v>
      </c>
      <c r="G41316">
        <v>25000</v>
      </c>
      <c r="H41316" t="s">
        <v>178</v>
      </c>
      <c r="J41316" t="s">
        <v>14</v>
      </c>
      <c r="K41316">
        <v>65</v>
      </c>
      <c r="L41316" t="s">
        <v>15</v>
      </c>
    </row>
    <row r="41317" spans="1:12">
      <c r="A41317" t="e">
        <f ca="1">E00251528958621</f>
        <v>#NAME?</v>
      </c>
      <c r="B41317">
        <v>295</v>
      </c>
      <c r="C41317" t="s">
        <v>435</v>
      </c>
      <c r="D41317" s="1">
        <v>42928</v>
      </c>
      <c r="F41317">
        <v>3</v>
      </c>
      <c r="G41317">
        <v>2722</v>
      </c>
      <c r="H41317" t="s">
        <v>339</v>
      </c>
      <c r="J41317" t="s">
        <v>14</v>
      </c>
      <c r="K41317">
        <v>65</v>
      </c>
      <c r="L41317" t="s">
        <v>15</v>
      </c>
    </row>
    <row r="41318" spans="1:12">
      <c r="A41318" t="e">
        <f ca="1">E00251528958621</f>
        <v>#NAME?</v>
      </c>
      <c r="B41318">
        <v>296</v>
      </c>
      <c r="C41318" t="s">
        <v>119</v>
      </c>
      <c r="D41318" s="1">
        <v>41641</v>
      </c>
      <c r="F41318">
        <v>2</v>
      </c>
      <c r="G41318">
        <v>4779</v>
      </c>
      <c r="H41318" t="s">
        <v>231</v>
      </c>
      <c r="J41318" t="s">
        <v>14</v>
      </c>
      <c r="K41318">
        <v>62</v>
      </c>
      <c r="L41318" t="s">
        <v>15</v>
      </c>
    </row>
    <row r="41319" spans="1:12">
      <c r="A41319" t="e">
        <f ca="1">E00251514273321</f>
        <v>#NAME?</v>
      </c>
      <c r="B41319">
        <v>490</v>
      </c>
      <c r="C41319" t="s">
        <v>158</v>
      </c>
      <c r="D41319" s="1">
        <v>41659</v>
      </c>
      <c r="F41319">
        <v>1</v>
      </c>
      <c r="G41319">
        <v>2720</v>
      </c>
      <c r="H41319" t="s">
        <v>65</v>
      </c>
      <c r="J41319" t="s">
        <v>14</v>
      </c>
      <c r="K41319">
        <v>53</v>
      </c>
      <c r="L41319" t="s">
        <v>15</v>
      </c>
    </row>
    <row r="41320" spans="1:12">
      <c r="A41320" t="e">
        <f ca="1">E00251510545921</f>
        <v>#NAME?</v>
      </c>
      <c r="B41320">
        <v>189</v>
      </c>
      <c r="C41320" t="s">
        <v>58</v>
      </c>
      <c r="D41320" s="1">
        <v>41113</v>
      </c>
      <c r="F41320">
        <v>2</v>
      </c>
      <c r="G41320">
        <v>29690</v>
      </c>
      <c r="H41320" t="s">
        <v>52</v>
      </c>
      <c r="J41320" t="s">
        <v>14</v>
      </c>
      <c r="K41320">
        <v>53</v>
      </c>
      <c r="L41320" t="s">
        <v>15</v>
      </c>
    </row>
    <row r="41321" spans="1:12">
      <c r="A41321" t="e">
        <f ca="1">E00251510545921</f>
        <v>#NAME?</v>
      </c>
      <c r="B41321">
        <v>189</v>
      </c>
      <c r="C41321" t="s">
        <v>58</v>
      </c>
      <c r="D41321" s="1">
        <v>41772</v>
      </c>
      <c r="F41321">
        <v>1</v>
      </c>
      <c r="G41321">
        <v>8362</v>
      </c>
      <c r="H41321" t="s">
        <v>136</v>
      </c>
      <c r="J41321" t="s">
        <v>14</v>
      </c>
      <c r="K41321">
        <v>54</v>
      </c>
      <c r="L41321" t="s">
        <v>15</v>
      </c>
    </row>
    <row r="41322" spans="1:12">
      <c r="A41322" t="e">
        <f ca="1">E00251510545921</f>
        <v>#NAME?</v>
      </c>
      <c r="B41322">
        <v>189</v>
      </c>
      <c r="C41322" t="s">
        <v>58</v>
      </c>
      <c r="D41322" s="1">
        <v>41800</v>
      </c>
      <c r="F41322">
        <v>1</v>
      </c>
      <c r="G41322">
        <v>8362</v>
      </c>
      <c r="H41322" t="s">
        <v>136</v>
      </c>
      <c r="J41322" t="s">
        <v>14</v>
      </c>
      <c r="K41322">
        <v>54</v>
      </c>
      <c r="L41322" t="s">
        <v>15</v>
      </c>
    </row>
    <row r="41323" spans="1:12">
      <c r="A41323" t="e">
        <f ca="1">E00251513752721</f>
        <v>#NAME?</v>
      </c>
      <c r="B41323">
        <v>744</v>
      </c>
      <c r="C41323" t="s">
        <v>308</v>
      </c>
      <c r="D41323" s="1">
        <v>42746</v>
      </c>
      <c r="E41323">
        <v>1</v>
      </c>
      <c r="F41323">
        <v>4</v>
      </c>
      <c r="G41323">
        <v>72610</v>
      </c>
      <c r="H41323" t="s">
        <v>226</v>
      </c>
      <c r="J41323" t="s">
        <v>34</v>
      </c>
      <c r="K41323">
        <v>57</v>
      </c>
      <c r="L41323" t="s">
        <v>15</v>
      </c>
    </row>
    <row r="41324" spans="1:12">
      <c r="A41324" t="e">
        <f ca="1">E00251524986621</f>
        <v>#NAME?</v>
      </c>
      <c r="B41324">
        <v>457</v>
      </c>
      <c r="C41324" t="s">
        <v>137</v>
      </c>
      <c r="D41324" s="1">
        <v>42704</v>
      </c>
      <c r="F41324">
        <v>2</v>
      </c>
      <c r="G41324">
        <v>2169</v>
      </c>
      <c r="H41324" t="s">
        <v>40</v>
      </c>
      <c r="J41324" t="s">
        <v>14</v>
      </c>
      <c r="K41324">
        <v>44</v>
      </c>
      <c r="L41324" t="s">
        <v>15</v>
      </c>
    </row>
    <row r="41325" spans="1:12">
      <c r="A41325" t="e">
        <f ca="1">E00251524986621</f>
        <v>#NAME?</v>
      </c>
      <c r="B41325">
        <v>772</v>
      </c>
      <c r="C41325" t="s">
        <v>170</v>
      </c>
      <c r="D41325" s="1">
        <v>41716</v>
      </c>
      <c r="F41325">
        <v>1</v>
      </c>
      <c r="G41325">
        <v>83400</v>
      </c>
      <c r="H41325" t="s">
        <v>1499</v>
      </c>
      <c r="I41325" t="s">
        <v>56</v>
      </c>
      <c r="J41325" t="s">
        <v>57</v>
      </c>
      <c r="K41325">
        <v>41</v>
      </c>
      <c r="L41325" t="s">
        <v>15</v>
      </c>
    </row>
    <row r="41326" spans="1:12">
      <c r="A41326" t="e">
        <f ca="1">E00251512197321</f>
        <v>#NAME?</v>
      </c>
      <c r="B41326">
        <v>3913</v>
      </c>
      <c r="C41326" t="s">
        <v>251</v>
      </c>
      <c r="D41326" s="1">
        <v>41058</v>
      </c>
      <c r="F41326">
        <v>1</v>
      </c>
      <c r="G41326">
        <v>7841</v>
      </c>
      <c r="H41326" t="s">
        <v>154</v>
      </c>
      <c r="J41326" t="s">
        <v>14</v>
      </c>
      <c r="K41326">
        <v>39</v>
      </c>
      <c r="L41326" t="s">
        <v>22</v>
      </c>
    </row>
    <row r="41327" spans="1:12">
      <c r="A41327" t="e">
        <f ca="1">E00251430134421</f>
        <v>#NAME?</v>
      </c>
      <c r="B41327">
        <v>467</v>
      </c>
      <c r="C41327" t="s">
        <v>232</v>
      </c>
      <c r="D41327" s="1">
        <v>42135</v>
      </c>
      <c r="F41327">
        <v>1</v>
      </c>
      <c r="G41327">
        <v>7820</v>
      </c>
      <c r="H41327" t="s">
        <v>233</v>
      </c>
      <c r="J41327" t="s">
        <v>14</v>
      </c>
      <c r="K41327">
        <v>52</v>
      </c>
      <c r="L41327" t="s">
        <v>22</v>
      </c>
    </row>
    <row r="41328" spans="1:12">
      <c r="A41328" t="e">
        <f ca="1">E00251528935221</f>
        <v>#NAME?</v>
      </c>
      <c r="B41328">
        <v>290</v>
      </c>
      <c r="C41328" t="s">
        <v>449</v>
      </c>
      <c r="D41328" s="1">
        <v>41052</v>
      </c>
      <c r="F41328">
        <v>2</v>
      </c>
      <c r="G41328">
        <v>56400</v>
      </c>
      <c r="H41328" t="s">
        <v>91</v>
      </c>
      <c r="J41328" t="s">
        <v>14</v>
      </c>
      <c r="K41328">
        <v>53</v>
      </c>
      <c r="L41328" t="s">
        <v>15</v>
      </c>
    </row>
    <row r="41329" spans="1:12">
      <c r="A41329" t="e">
        <f ca="1">E00251526894021</f>
        <v>#NAME?</v>
      </c>
      <c r="B41329">
        <v>28</v>
      </c>
      <c r="C41329" t="s">
        <v>153</v>
      </c>
      <c r="D41329" s="1">
        <v>41361</v>
      </c>
      <c r="F41329">
        <v>1</v>
      </c>
      <c r="G41329">
        <v>71940</v>
      </c>
      <c r="H41329" t="s">
        <v>135</v>
      </c>
      <c r="J41329" t="s">
        <v>14</v>
      </c>
      <c r="K41329">
        <v>50</v>
      </c>
      <c r="L41329" t="s">
        <v>15</v>
      </c>
    </row>
    <row r="41330" spans="1:12">
      <c r="A41330" t="e">
        <f ca="1">E00251514257621</f>
        <v>#NAME?</v>
      </c>
      <c r="B41330">
        <v>5132</v>
      </c>
      <c r="C41330" t="s">
        <v>853</v>
      </c>
      <c r="D41330" s="1">
        <v>42753</v>
      </c>
      <c r="F41330">
        <v>1</v>
      </c>
      <c r="G41330">
        <v>490</v>
      </c>
      <c r="H41330" t="s">
        <v>203</v>
      </c>
      <c r="J41330" t="s">
        <v>14</v>
      </c>
      <c r="K41330">
        <v>55</v>
      </c>
      <c r="L41330" t="s">
        <v>15</v>
      </c>
    </row>
    <row r="41331" spans="1:12">
      <c r="A41331" t="e">
        <f ca="1">E00251532351021</f>
        <v>#NAME?</v>
      </c>
      <c r="B41331">
        <v>490</v>
      </c>
      <c r="C41331" t="s">
        <v>158</v>
      </c>
      <c r="D41331" s="1">
        <v>42396</v>
      </c>
      <c r="F41331">
        <v>1</v>
      </c>
      <c r="G41331">
        <v>4019</v>
      </c>
      <c r="H41331" t="s">
        <v>26</v>
      </c>
      <c r="J41331" t="s">
        <v>14</v>
      </c>
      <c r="K41331">
        <v>57</v>
      </c>
      <c r="L41331" t="s">
        <v>15</v>
      </c>
    </row>
    <row r="41332" spans="1:12">
      <c r="A41332" t="e">
        <f ca="1">E00251532351021</f>
        <v>#NAME?</v>
      </c>
      <c r="B41332">
        <v>490</v>
      </c>
      <c r="C41332" t="s">
        <v>158</v>
      </c>
      <c r="D41332" s="1">
        <v>42629</v>
      </c>
      <c r="F41332">
        <v>3</v>
      </c>
      <c r="G41332">
        <v>30748</v>
      </c>
      <c r="H41332" t="s">
        <v>50</v>
      </c>
      <c r="J41332" t="s">
        <v>14</v>
      </c>
      <c r="K41332">
        <v>58</v>
      </c>
      <c r="L41332" t="s">
        <v>15</v>
      </c>
    </row>
    <row r="41333" spans="1:12">
      <c r="A41333" t="e">
        <f ca="1">E00251619053021</f>
        <v>#NAME?</v>
      </c>
      <c r="B41333">
        <v>109</v>
      </c>
      <c r="C41333" t="s">
        <v>480</v>
      </c>
      <c r="D41333" s="1">
        <v>41590</v>
      </c>
      <c r="F41333">
        <v>1</v>
      </c>
      <c r="G41333">
        <v>2113</v>
      </c>
      <c r="H41333" t="s">
        <v>579</v>
      </c>
      <c r="J41333" t="s">
        <v>14</v>
      </c>
      <c r="K41333">
        <v>63</v>
      </c>
      <c r="L41333" t="s">
        <v>15</v>
      </c>
    </row>
    <row r="41334" spans="1:12">
      <c r="A41334" t="e">
        <f ca="1">E00251532313521</f>
        <v>#NAME?</v>
      </c>
      <c r="B41334">
        <v>452</v>
      </c>
      <c r="C41334" t="s">
        <v>592</v>
      </c>
      <c r="D41334" s="1">
        <v>42186</v>
      </c>
      <c r="F41334">
        <v>1</v>
      </c>
      <c r="G41334">
        <v>38023</v>
      </c>
      <c r="H41334" t="s">
        <v>17</v>
      </c>
      <c r="J41334" t="s">
        <v>14</v>
      </c>
      <c r="K41334">
        <v>50</v>
      </c>
      <c r="L41334" t="s">
        <v>15</v>
      </c>
    </row>
    <row r="41335" spans="1:12">
      <c r="A41335" t="e">
        <f ca="1">E00251432420521</f>
        <v>#NAME?</v>
      </c>
      <c r="B41335">
        <v>451</v>
      </c>
      <c r="C41335" t="s">
        <v>102</v>
      </c>
      <c r="D41335" s="1">
        <v>41900</v>
      </c>
      <c r="F41335">
        <v>1</v>
      </c>
      <c r="G41335">
        <v>496</v>
      </c>
      <c r="H41335" t="s">
        <v>190</v>
      </c>
      <c r="J41335" t="s">
        <v>14</v>
      </c>
      <c r="K41335">
        <v>51</v>
      </c>
      <c r="L41335" t="s">
        <v>15</v>
      </c>
    </row>
    <row r="41336" spans="1:12">
      <c r="A41336" t="e">
        <f ca="1">E00251537608221</f>
        <v>#NAME?</v>
      </c>
      <c r="B41336">
        <v>442</v>
      </c>
      <c r="C41336" t="s">
        <v>95</v>
      </c>
      <c r="D41336" s="1">
        <v>41625</v>
      </c>
      <c r="F41336">
        <v>1</v>
      </c>
      <c r="G41336">
        <v>4019</v>
      </c>
      <c r="H41336" t="s">
        <v>26</v>
      </c>
      <c r="J41336" t="s">
        <v>14</v>
      </c>
      <c r="K41336">
        <v>62</v>
      </c>
      <c r="L41336" t="s">
        <v>15</v>
      </c>
    </row>
    <row r="41337" spans="1:12">
      <c r="A41337" t="e">
        <f ca="1">E00251537608221</f>
        <v>#NAME?</v>
      </c>
      <c r="B41337">
        <v>442</v>
      </c>
      <c r="C41337" t="s">
        <v>95</v>
      </c>
      <c r="D41337" s="1">
        <v>42719</v>
      </c>
      <c r="F41337">
        <v>3</v>
      </c>
      <c r="G41337">
        <v>4019</v>
      </c>
      <c r="H41337" t="s">
        <v>26</v>
      </c>
      <c r="J41337" t="s">
        <v>14</v>
      </c>
      <c r="K41337">
        <v>65</v>
      </c>
      <c r="L41337" t="s">
        <v>15</v>
      </c>
    </row>
    <row r="41338" spans="1:12">
      <c r="A41338" t="e">
        <f ca="1">E00251439956621</f>
        <v>#NAME?</v>
      </c>
      <c r="B41338">
        <v>166</v>
      </c>
      <c r="C41338" t="s">
        <v>626</v>
      </c>
      <c r="D41338" s="1">
        <v>42921</v>
      </c>
      <c r="F41338">
        <v>1</v>
      </c>
      <c r="G41338">
        <v>38830</v>
      </c>
      <c r="H41338" t="s">
        <v>847</v>
      </c>
      <c r="J41338" t="s">
        <v>14</v>
      </c>
      <c r="K41338">
        <v>44</v>
      </c>
      <c r="L41338" t="s">
        <v>15</v>
      </c>
    </row>
    <row r="41339" spans="1:12">
      <c r="A41339" t="e">
        <f ca="1">E00251432427121</f>
        <v>#NAME?</v>
      </c>
      <c r="B41339">
        <v>6156</v>
      </c>
      <c r="C41339" t="s">
        <v>352</v>
      </c>
      <c r="D41339" s="1">
        <v>43024</v>
      </c>
      <c r="F41339">
        <v>1</v>
      </c>
      <c r="G41339">
        <v>7962</v>
      </c>
      <c r="H41339" t="s">
        <v>111</v>
      </c>
      <c r="J41339" t="s">
        <v>14</v>
      </c>
      <c r="K41339">
        <v>53</v>
      </c>
      <c r="L41339" t="s">
        <v>22</v>
      </c>
    </row>
    <row r="41340" spans="1:12">
      <c r="A41340" t="e">
        <f ca="1">E00251513453021</f>
        <v>#NAME?</v>
      </c>
      <c r="B41340">
        <v>440</v>
      </c>
      <c r="C41340" t="s">
        <v>12</v>
      </c>
      <c r="D41340" s="1">
        <v>42530</v>
      </c>
      <c r="F41340">
        <v>2</v>
      </c>
      <c r="G41340">
        <v>7804</v>
      </c>
      <c r="H41340" t="s">
        <v>43</v>
      </c>
      <c r="J41340" t="s">
        <v>14</v>
      </c>
      <c r="K41340">
        <v>53</v>
      </c>
      <c r="L41340" t="s">
        <v>22</v>
      </c>
    </row>
    <row r="41341" spans="1:12">
      <c r="A41341" t="e">
        <f ca="1">E00251512915421</f>
        <v>#NAME?</v>
      </c>
      <c r="B41341">
        <v>458</v>
      </c>
      <c r="C41341" t="s">
        <v>275</v>
      </c>
      <c r="D41341" s="1">
        <v>42178</v>
      </c>
      <c r="F41341">
        <v>3</v>
      </c>
      <c r="G41341">
        <v>7243</v>
      </c>
      <c r="H41341" t="s">
        <v>42</v>
      </c>
      <c r="J41341" t="s">
        <v>14</v>
      </c>
      <c r="K41341">
        <v>58</v>
      </c>
      <c r="L41341" t="s">
        <v>15</v>
      </c>
    </row>
    <row r="41342" spans="1:12">
      <c r="A41342" t="e">
        <f ca="1">E00251512209421</f>
        <v>#NAME?</v>
      </c>
      <c r="B41342">
        <v>66</v>
      </c>
      <c r="C41342" t="s">
        <v>134</v>
      </c>
      <c r="D41342" s="1">
        <v>42726</v>
      </c>
      <c r="F41342">
        <v>1</v>
      </c>
      <c r="G41342">
        <v>3019</v>
      </c>
      <c r="H41342" t="s">
        <v>441</v>
      </c>
      <c r="J41342" t="s">
        <v>14</v>
      </c>
      <c r="K41342">
        <v>62</v>
      </c>
      <c r="L41342" t="s">
        <v>15</v>
      </c>
    </row>
    <row r="41343" spans="1:12">
      <c r="A41343" t="e">
        <f ca="1">E00251512209421</f>
        <v>#NAME?</v>
      </c>
      <c r="B41343">
        <v>767</v>
      </c>
      <c r="C41343" t="s">
        <v>658</v>
      </c>
      <c r="D41343" s="1">
        <v>42779</v>
      </c>
      <c r="F41343">
        <v>1</v>
      </c>
      <c r="G41343">
        <v>4660</v>
      </c>
      <c r="H41343" t="s">
        <v>215</v>
      </c>
      <c r="I41343" t="s">
        <v>56</v>
      </c>
      <c r="J41343" t="s">
        <v>57</v>
      </c>
      <c r="K41343">
        <v>62</v>
      </c>
      <c r="L41343" t="s">
        <v>15</v>
      </c>
    </row>
    <row r="41344" spans="1:12">
      <c r="A41344" t="e">
        <f ca="1">E00251427384421</f>
        <v>#NAME?</v>
      </c>
      <c r="B41344">
        <v>10</v>
      </c>
      <c r="C41344" t="s">
        <v>18</v>
      </c>
      <c r="D41344" s="1">
        <v>42165</v>
      </c>
      <c r="F41344">
        <v>1</v>
      </c>
      <c r="G41344">
        <v>6272</v>
      </c>
      <c r="H41344" t="s">
        <v>635</v>
      </c>
      <c r="J41344" t="s">
        <v>14</v>
      </c>
      <c r="K41344">
        <v>52</v>
      </c>
      <c r="L41344" t="s">
        <v>15</v>
      </c>
    </row>
    <row r="41345" spans="1:12">
      <c r="A41345" t="e">
        <f ca="1">E00251629160421</f>
        <v>#NAME?</v>
      </c>
      <c r="B41345">
        <v>3437</v>
      </c>
      <c r="C41345" t="s">
        <v>852</v>
      </c>
      <c r="D41345" s="1">
        <v>41860</v>
      </c>
      <c r="F41345">
        <v>1</v>
      </c>
      <c r="G41345">
        <v>460</v>
      </c>
      <c r="H41345" t="s">
        <v>16</v>
      </c>
      <c r="J41345" t="s">
        <v>14</v>
      </c>
      <c r="K41345">
        <v>51</v>
      </c>
      <c r="L41345" t="s">
        <v>15</v>
      </c>
    </row>
    <row r="41346" spans="1:12">
      <c r="A41346" t="e">
        <f ca="1">E00251513434021</f>
        <v>#NAME?</v>
      </c>
      <c r="B41346">
        <v>473</v>
      </c>
      <c r="C41346" t="s">
        <v>669</v>
      </c>
      <c r="D41346" s="1">
        <v>41817</v>
      </c>
      <c r="F41346">
        <v>1</v>
      </c>
      <c r="G41346">
        <v>2720</v>
      </c>
      <c r="H41346" t="s">
        <v>65</v>
      </c>
      <c r="J41346" t="s">
        <v>14</v>
      </c>
      <c r="K41346">
        <v>46</v>
      </c>
      <c r="L41346" t="s">
        <v>15</v>
      </c>
    </row>
    <row r="41347" spans="1:12">
      <c r="A41347" t="e">
        <f ca="1">E00251427200121</f>
        <v>#NAME?</v>
      </c>
      <c r="B41347">
        <v>12</v>
      </c>
      <c r="C41347" t="s">
        <v>771</v>
      </c>
      <c r="D41347" s="1">
        <v>41018</v>
      </c>
      <c r="F41347">
        <v>1</v>
      </c>
      <c r="G41347">
        <v>98984</v>
      </c>
      <c r="H41347" t="s">
        <v>576</v>
      </c>
      <c r="J41347" t="s">
        <v>14</v>
      </c>
      <c r="K41347">
        <v>40</v>
      </c>
      <c r="L41347" t="s">
        <v>15</v>
      </c>
    </row>
    <row r="41348" spans="1:12">
      <c r="A41348" t="e">
        <f ca="1">E00251619840821</f>
        <v>#NAME?</v>
      </c>
      <c r="B41348">
        <v>1273</v>
      </c>
      <c r="C41348" t="s">
        <v>28</v>
      </c>
      <c r="D41348" s="1">
        <v>42072</v>
      </c>
      <c r="F41348">
        <v>1</v>
      </c>
      <c r="G41348">
        <v>24200</v>
      </c>
      <c r="H41348" t="s">
        <v>762</v>
      </c>
      <c r="J41348" t="s">
        <v>14</v>
      </c>
      <c r="K41348">
        <v>39</v>
      </c>
      <c r="L41348" t="s">
        <v>15</v>
      </c>
    </row>
    <row r="41349" spans="1:12">
      <c r="A41349" t="e">
        <f ca="1">E00251524999521</f>
        <v>#NAME?</v>
      </c>
      <c r="B41349">
        <v>437</v>
      </c>
      <c r="C41349" t="s">
        <v>216</v>
      </c>
      <c r="D41349" s="1">
        <v>41260</v>
      </c>
      <c r="F41349">
        <v>2</v>
      </c>
      <c r="G41349">
        <v>24290</v>
      </c>
      <c r="H41349" t="s">
        <v>580</v>
      </c>
      <c r="J41349" t="s">
        <v>14</v>
      </c>
      <c r="K41349">
        <v>41</v>
      </c>
      <c r="L41349" t="s">
        <v>15</v>
      </c>
    </row>
    <row r="41350" spans="1:12">
      <c r="A41350" t="e">
        <f ca="1">E00251524999521</f>
        <v>#NAME?</v>
      </c>
      <c r="B41350">
        <v>437</v>
      </c>
      <c r="C41350" t="s">
        <v>216</v>
      </c>
      <c r="D41350" s="1">
        <v>41285</v>
      </c>
      <c r="F41350">
        <v>1</v>
      </c>
      <c r="G41350">
        <v>84500</v>
      </c>
      <c r="H41350" t="s">
        <v>511</v>
      </c>
      <c r="J41350" t="s">
        <v>14</v>
      </c>
      <c r="K41350">
        <v>41</v>
      </c>
      <c r="L41350" t="s">
        <v>15</v>
      </c>
    </row>
    <row r="41351" spans="1:12">
      <c r="A41351" t="e">
        <f ca="1">E00251524999521</f>
        <v>#NAME?</v>
      </c>
      <c r="B41351">
        <v>437</v>
      </c>
      <c r="C41351" t="s">
        <v>216</v>
      </c>
      <c r="D41351" s="1">
        <v>41606</v>
      </c>
      <c r="F41351">
        <v>1</v>
      </c>
      <c r="G41351">
        <v>30000</v>
      </c>
      <c r="H41351" t="s">
        <v>144</v>
      </c>
      <c r="J41351" t="s">
        <v>14</v>
      </c>
      <c r="K41351">
        <v>42</v>
      </c>
      <c r="L41351" t="s">
        <v>15</v>
      </c>
    </row>
    <row r="41352" spans="1:12">
      <c r="A41352" t="e">
        <f ca="1">E00251529558721</f>
        <v>#NAME?</v>
      </c>
      <c r="B41352">
        <v>154</v>
      </c>
      <c r="C41352" t="s">
        <v>533</v>
      </c>
      <c r="D41352" s="1">
        <v>42396</v>
      </c>
      <c r="F41352">
        <v>1</v>
      </c>
      <c r="G41352">
        <v>4019</v>
      </c>
      <c r="H41352" t="s">
        <v>26</v>
      </c>
      <c r="J41352" t="s">
        <v>14</v>
      </c>
      <c r="K41352">
        <v>57</v>
      </c>
      <c r="L41352" t="s">
        <v>15</v>
      </c>
    </row>
    <row r="41353" spans="1:12">
      <c r="A41353" t="e">
        <f ca="1">E00251432194221</f>
        <v>#NAME?</v>
      </c>
      <c r="B41353">
        <v>488</v>
      </c>
      <c r="C41353" t="s">
        <v>401</v>
      </c>
      <c r="D41353" s="1">
        <v>41319</v>
      </c>
      <c r="F41353">
        <v>1</v>
      </c>
      <c r="G41353">
        <v>5715</v>
      </c>
      <c r="H41353" t="s">
        <v>254</v>
      </c>
      <c r="J41353" t="s">
        <v>14</v>
      </c>
      <c r="K41353">
        <v>42</v>
      </c>
      <c r="L41353" t="s">
        <v>15</v>
      </c>
    </row>
    <row r="41354" spans="1:12">
      <c r="A41354" t="e">
        <f ca="1">E00251432194221</f>
        <v>#NAME?</v>
      </c>
      <c r="B41354">
        <v>488</v>
      </c>
      <c r="C41354" t="s">
        <v>401</v>
      </c>
      <c r="D41354" s="1">
        <v>42249</v>
      </c>
      <c r="F41354">
        <v>1</v>
      </c>
      <c r="G41354">
        <v>463</v>
      </c>
      <c r="H41354" t="s">
        <v>259</v>
      </c>
      <c r="J41354" t="s">
        <v>14</v>
      </c>
      <c r="K41354">
        <v>44</v>
      </c>
      <c r="L41354" t="s">
        <v>15</v>
      </c>
    </row>
    <row r="41355" spans="1:12">
      <c r="A41355" t="e">
        <f ca="1">E00251432194221</f>
        <v>#NAME?</v>
      </c>
      <c r="B41355">
        <v>488</v>
      </c>
      <c r="C41355" t="s">
        <v>401</v>
      </c>
      <c r="D41355" s="1">
        <v>42356</v>
      </c>
      <c r="F41355">
        <v>1</v>
      </c>
      <c r="G41355">
        <v>4019</v>
      </c>
      <c r="H41355" t="s">
        <v>26</v>
      </c>
      <c r="J41355" t="s">
        <v>14</v>
      </c>
      <c r="K41355">
        <v>45</v>
      </c>
      <c r="L41355" t="s">
        <v>15</v>
      </c>
    </row>
    <row r="41356" spans="1:12">
      <c r="A41356" t="e">
        <f ca="1">E00251430254221</f>
        <v>#NAME?</v>
      </c>
      <c r="B41356">
        <v>7505</v>
      </c>
      <c r="C41356" t="s">
        <v>209</v>
      </c>
      <c r="D41356" s="1">
        <v>42283</v>
      </c>
      <c r="F41356">
        <v>2</v>
      </c>
      <c r="G41356">
        <v>71940</v>
      </c>
      <c r="H41356" t="s">
        <v>135</v>
      </c>
      <c r="J41356" t="s">
        <v>14</v>
      </c>
      <c r="K41356">
        <v>58</v>
      </c>
      <c r="L41356" t="s">
        <v>15</v>
      </c>
    </row>
    <row r="41357" spans="1:12">
      <c r="A41357" t="e">
        <f ca="1">E00251510737521</f>
        <v>#NAME?</v>
      </c>
      <c r="B41357">
        <v>122</v>
      </c>
      <c r="C41357" t="s">
        <v>522</v>
      </c>
      <c r="D41357" s="1">
        <v>41487</v>
      </c>
      <c r="F41357">
        <v>1</v>
      </c>
      <c r="G41357">
        <v>5693</v>
      </c>
      <c r="H41357" t="s">
        <v>358</v>
      </c>
      <c r="J41357" t="s">
        <v>14</v>
      </c>
      <c r="K41357">
        <v>63</v>
      </c>
      <c r="L41357" t="s">
        <v>15</v>
      </c>
    </row>
    <row r="41358" spans="1:12">
      <c r="A41358" t="e">
        <f ca="1">E00251528938321</f>
        <v>#NAME?</v>
      </c>
      <c r="B41358">
        <v>291</v>
      </c>
      <c r="C41358" t="s">
        <v>160</v>
      </c>
      <c r="D41358" s="1">
        <v>41335</v>
      </c>
      <c r="F41358">
        <v>1</v>
      </c>
      <c r="G41358">
        <v>78057</v>
      </c>
      <c r="H41358" t="s">
        <v>140</v>
      </c>
      <c r="J41358" t="s">
        <v>14</v>
      </c>
      <c r="K41358">
        <v>54</v>
      </c>
      <c r="L41358" t="s">
        <v>22</v>
      </c>
    </row>
    <row r="41359" spans="1:12">
      <c r="A41359" t="e">
        <f ca="1">E00251528938321</f>
        <v>#NAME?</v>
      </c>
      <c r="B41359">
        <v>291</v>
      </c>
      <c r="C41359" t="s">
        <v>160</v>
      </c>
      <c r="D41359" s="1">
        <v>41348</v>
      </c>
      <c r="F41359">
        <v>2</v>
      </c>
      <c r="G41359">
        <v>2888</v>
      </c>
      <c r="H41359" t="s">
        <v>1532</v>
      </c>
      <c r="J41359" t="s">
        <v>14</v>
      </c>
      <c r="K41359">
        <v>54</v>
      </c>
      <c r="L41359" t="s">
        <v>15</v>
      </c>
    </row>
    <row r="41360" spans="1:12">
      <c r="A41360" t="e">
        <f ca="1">E00251528938321</f>
        <v>#NAME?</v>
      </c>
      <c r="B41360">
        <v>291</v>
      </c>
      <c r="C41360" t="s">
        <v>160</v>
      </c>
      <c r="D41360" s="1">
        <v>41815</v>
      </c>
      <c r="F41360">
        <v>1</v>
      </c>
      <c r="G41360">
        <v>7222</v>
      </c>
      <c r="H41360" t="s">
        <v>560</v>
      </c>
      <c r="J41360" t="s">
        <v>14</v>
      </c>
      <c r="K41360">
        <v>55</v>
      </c>
      <c r="L41360" t="s">
        <v>15</v>
      </c>
    </row>
    <row r="41361" spans="1:12">
      <c r="A41361" t="e">
        <f ca="1">E00251510847621</f>
        <v>#NAME?</v>
      </c>
      <c r="B41361">
        <v>121</v>
      </c>
      <c r="C41361" t="s">
        <v>698</v>
      </c>
      <c r="D41361" s="1">
        <v>42300</v>
      </c>
      <c r="F41361">
        <v>1</v>
      </c>
      <c r="G41361">
        <v>3051</v>
      </c>
      <c r="H41361" t="s">
        <v>13</v>
      </c>
      <c r="J41361" t="s">
        <v>14</v>
      </c>
      <c r="K41361">
        <v>59</v>
      </c>
      <c r="L41361" t="s">
        <v>15</v>
      </c>
    </row>
    <row r="41362" spans="1:12">
      <c r="A41362" t="e">
        <f ca="1">E00251615945221</f>
        <v>#NAME?</v>
      </c>
      <c r="B41362">
        <v>1522</v>
      </c>
      <c r="C41362" t="s">
        <v>970</v>
      </c>
      <c r="D41362" s="1">
        <v>42971</v>
      </c>
      <c r="F41362">
        <v>1</v>
      </c>
      <c r="G41362">
        <v>462</v>
      </c>
      <c r="H41362" t="s">
        <v>288</v>
      </c>
      <c r="J41362" t="s">
        <v>14</v>
      </c>
      <c r="K41362">
        <v>52</v>
      </c>
      <c r="L41362" t="s">
        <v>15</v>
      </c>
    </row>
    <row r="41363" spans="1:12">
      <c r="A41363" t="e">
        <f ca="1">E00251510737521</f>
        <v>#NAME?</v>
      </c>
      <c r="B41363">
        <v>122</v>
      </c>
      <c r="C41363" t="s">
        <v>522</v>
      </c>
      <c r="D41363" s="1">
        <v>41660</v>
      </c>
      <c r="F41363">
        <v>4</v>
      </c>
      <c r="G41363">
        <v>42610</v>
      </c>
      <c r="H41363" t="s">
        <v>1438</v>
      </c>
      <c r="J41363" t="s">
        <v>14</v>
      </c>
      <c r="K41363">
        <v>64</v>
      </c>
      <c r="L41363" t="s">
        <v>15</v>
      </c>
    </row>
    <row r="41364" spans="1:12">
      <c r="A41364" t="e">
        <f ca="1">E00251510737521</f>
        <v>#NAME?</v>
      </c>
      <c r="B41364">
        <v>122</v>
      </c>
      <c r="C41364" t="s">
        <v>522</v>
      </c>
      <c r="D41364" s="1">
        <v>42192</v>
      </c>
      <c r="F41364">
        <v>4</v>
      </c>
      <c r="G41364">
        <v>40390</v>
      </c>
      <c r="H41364" t="s">
        <v>624</v>
      </c>
      <c r="J41364" t="s">
        <v>14</v>
      </c>
      <c r="K41364">
        <v>65</v>
      </c>
      <c r="L41364" t="s">
        <v>15</v>
      </c>
    </row>
    <row r="41365" spans="1:12">
      <c r="A41365" t="e">
        <f ca="1">E00251529478021</f>
        <v>#NAME?</v>
      </c>
      <c r="B41365">
        <v>151</v>
      </c>
      <c r="C41365" t="s">
        <v>381</v>
      </c>
      <c r="D41365" s="1">
        <v>43053</v>
      </c>
      <c r="F41365">
        <v>5</v>
      </c>
      <c r="G41365">
        <v>27800</v>
      </c>
      <c r="H41365" t="s">
        <v>145</v>
      </c>
      <c r="J41365" t="s">
        <v>14</v>
      </c>
      <c r="K41365">
        <v>61</v>
      </c>
      <c r="L41365" t="s">
        <v>15</v>
      </c>
    </row>
    <row r="41366" spans="1:12">
      <c r="A41366" t="e">
        <f ca="1">E00251429152221</f>
        <v>#NAME?</v>
      </c>
      <c r="B41366">
        <v>285</v>
      </c>
      <c r="C41366" t="s">
        <v>117</v>
      </c>
      <c r="D41366" s="1">
        <v>42285</v>
      </c>
      <c r="F41366">
        <v>1</v>
      </c>
      <c r="G41366">
        <v>9198</v>
      </c>
      <c r="H41366" t="s">
        <v>229</v>
      </c>
      <c r="J41366" t="s">
        <v>14</v>
      </c>
      <c r="K41366">
        <v>56</v>
      </c>
      <c r="L41366" t="s">
        <v>15</v>
      </c>
    </row>
    <row r="41367" spans="1:12">
      <c r="A41367" t="e">
        <f ca="1">E00251427363921</f>
        <v>#NAME?</v>
      </c>
      <c r="B41367">
        <v>4903</v>
      </c>
      <c r="C41367" t="s">
        <v>1108</v>
      </c>
      <c r="D41367" s="1">
        <v>41875</v>
      </c>
      <c r="F41367">
        <v>1</v>
      </c>
      <c r="G41367">
        <v>3804</v>
      </c>
      <c r="H41367" t="s">
        <v>71</v>
      </c>
      <c r="I41367" t="s">
        <v>148</v>
      </c>
      <c r="J41367" t="s">
        <v>57</v>
      </c>
      <c r="K41367">
        <v>46</v>
      </c>
      <c r="L41367" t="s">
        <v>15</v>
      </c>
    </row>
    <row r="41368" spans="1:12">
      <c r="A41368" t="e">
        <f ca="1">E00251533607221</f>
        <v>#NAME?</v>
      </c>
      <c r="B41368">
        <v>122</v>
      </c>
      <c r="C41368" t="s">
        <v>522</v>
      </c>
      <c r="D41368" s="1">
        <v>41985</v>
      </c>
      <c r="F41368">
        <v>2</v>
      </c>
      <c r="G41368">
        <v>6029</v>
      </c>
      <c r="H41368" t="s">
        <v>728</v>
      </c>
      <c r="J41368" t="s">
        <v>14</v>
      </c>
      <c r="K41368">
        <v>45</v>
      </c>
      <c r="L41368" t="s">
        <v>15</v>
      </c>
    </row>
    <row r="41369" spans="1:12">
      <c r="A41369" t="e">
        <f ca="1">E00251533607221</f>
        <v>#NAME?</v>
      </c>
      <c r="B41369">
        <v>122</v>
      </c>
      <c r="C41369" t="s">
        <v>522</v>
      </c>
      <c r="D41369" s="1">
        <v>42032</v>
      </c>
      <c r="F41369">
        <v>1</v>
      </c>
      <c r="G41369">
        <v>6029</v>
      </c>
      <c r="H41369" t="s">
        <v>728</v>
      </c>
      <c r="J41369" t="s">
        <v>14</v>
      </c>
      <c r="K41369">
        <v>45</v>
      </c>
      <c r="L41369" t="s">
        <v>15</v>
      </c>
    </row>
    <row r="41370" spans="1:12">
      <c r="A41370" t="e">
        <f ca="1">E00251533607221</f>
        <v>#NAME?</v>
      </c>
      <c r="B41370">
        <v>122</v>
      </c>
      <c r="C41370" t="s">
        <v>522</v>
      </c>
      <c r="D41370" s="1">
        <v>42538</v>
      </c>
      <c r="F41370">
        <v>1</v>
      </c>
      <c r="G41370">
        <v>7880</v>
      </c>
      <c r="H41370" t="s">
        <v>213</v>
      </c>
      <c r="J41370" t="s">
        <v>14</v>
      </c>
      <c r="K41370">
        <v>47</v>
      </c>
      <c r="L41370" t="s">
        <v>22</v>
      </c>
    </row>
    <row r="41371" spans="1:12">
      <c r="A41371" t="e">
        <f ca="1">E00251717807221</f>
        <v>#NAME?</v>
      </c>
      <c r="B41371">
        <v>1128</v>
      </c>
      <c r="C41371" t="s">
        <v>424</v>
      </c>
      <c r="D41371" s="1">
        <v>41187</v>
      </c>
      <c r="F41371">
        <v>1</v>
      </c>
      <c r="G41371">
        <v>5225</v>
      </c>
      <c r="H41371" t="s">
        <v>280</v>
      </c>
      <c r="J41371" t="s">
        <v>14</v>
      </c>
      <c r="K41371">
        <v>44</v>
      </c>
      <c r="L41371" t="s">
        <v>15</v>
      </c>
    </row>
    <row r="41372" spans="1:12">
      <c r="A41372" t="e">
        <f ca="1">E00251717807221</f>
        <v>#NAME?</v>
      </c>
      <c r="B41372">
        <v>1128</v>
      </c>
      <c r="C41372" t="s">
        <v>424</v>
      </c>
      <c r="D41372" s="1">
        <v>42817</v>
      </c>
      <c r="F41372">
        <v>3</v>
      </c>
      <c r="G41372">
        <v>71500</v>
      </c>
      <c r="H41372" t="s">
        <v>1213</v>
      </c>
      <c r="J41372" t="s">
        <v>14</v>
      </c>
      <c r="K41372">
        <v>48</v>
      </c>
      <c r="L41372" t="s">
        <v>15</v>
      </c>
    </row>
    <row r="41373" spans="1:12">
      <c r="A41373" t="e">
        <f ca="1">E00251618072321</f>
        <v>#NAME?</v>
      </c>
      <c r="B41373">
        <v>12</v>
      </c>
      <c r="C41373" t="s">
        <v>771</v>
      </c>
      <c r="D41373" s="1">
        <v>42697</v>
      </c>
      <c r="F41373">
        <v>1</v>
      </c>
      <c r="G41373">
        <v>4019</v>
      </c>
      <c r="H41373" t="s">
        <v>26</v>
      </c>
      <c r="J41373" t="s">
        <v>14</v>
      </c>
      <c r="K41373">
        <v>41</v>
      </c>
      <c r="L41373" t="s">
        <v>15</v>
      </c>
    </row>
    <row r="41374" spans="1:12">
      <c r="A41374" t="e">
        <f ca="1">E00251716551821</f>
        <v>#NAME?</v>
      </c>
      <c r="B41374">
        <v>7504</v>
      </c>
      <c r="C41374" t="s">
        <v>162</v>
      </c>
      <c r="D41374" s="1">
        <v>42895</v>
      </c>
      <c r="F41374">
        <v>4</v>
      </c>
      <c r="G41374">
        <v>2729</v>
      </c>
      <c r="H41374" t="s">
        <v>115</v>
      </c>
      <c r="J41374" t="s">
        <v>14</v>
      </c>
      <c r="K41374">
        <v>47</v>
      </c>
      <c r="L41374" t="s">
        <v>15</v>
      </c>
    </row>
    <row r="41375" spans="1:12">
      <c r="A41375" t="e">
        <f ca="1">E00251716551821</f>
        <v>#NAME?</v>
      </c>
      <c r="B41375">
        <v>7504</v>
      </c>
      <c r="C41375" t="s">
        <v>162</v>
      </c>
      <c r="D41375" s="1">
        <v>43060</v>
      </c>
      <c r="F41375">
        <v>5</v>
      </c>
      <c r="G41375">
        <v>4019</v>
      </c>
      <c r="H41375" t="s">
        <v>26</v>
      </c>
      <c r="J41375" t="s">
        <v>14</v>
      </c>
      <c r="K41375">
        <v>48</v>
      </c>
      <c r="L41375" t="s">
        <v>15</v>
      </c>
    </row>
    <row r="41376" spans="1:12">
      <c r="A41376" t="e">
        <f ca="1">E00251510746621</f>
        <v>#NAME?</v>
      </c>
      <c r="B41376">
        <v>122</v>
      </c>
      <c r="C41376" t="s">
        <v>522</v>
      </c>
      <c r="D41376" s="1">
        <v>42720</v>
      </c>
      <c r="F41376">
        <v>2</v>
      </c>
      <c r="G41376">
        <v>78057</v>
      </c>
      <c r="H41376" t="s">
        <v>140</v>
      </c>
      <c r="J41376" t="s">
        <v>14</v>
      </c>
      <c r="K41376">
        <v>44</v>
      </c>
      <c r="L41376" t="s">
        <v>22</v>
      </c>
    </row>
    <row r="41377" spans="1:12">
      <c r="A41377" t="e">
        <f ca="1">E00251512459221</f>
        <v>#NAME?</v>
      </c>
      <c r="B41377">
        <v>1329</v>
      </c>
      <c r="C41377" t="s">
        <v>520</v>
      </c>
      <c r="D41377" s="1">
        <v>42378</v>
      </c>
      <c r="F41377">
        <v>4</v>
      </c>
      <c r="G41377">
        <v>4556</v>
      </c>
      <c r="H41377" t="s">
        <v>121</v>
      </c>
      <c r="J41377" t="s">
        <v>14</v>
      </c>
      <c r="K41377">
        <v>44</v>
      </c>
      <c r="L41377" t="s">
        <v>15</v>
      </c>
    </row>
    <row r="41378" spans="1:12">
      <c r="A41378" t="e">
        <f ca="1">E00251512459221</f>
        <v>#NAME?</v>
      </c>
      <c r="B41378">
        <v>1929</v>
      </c>
      <c r="C41378" t="s">
        <v>195</v>
      </c>
      <c r="D41378" s="1">
        <v>40982</v>
      </c>
      <c r="F41378">
        <v>1</v>
      </c>
      <c r="G41378">
        <v>3689</v>
      </c>
      <c r="H41378" t="s">
        <v>159</v>
      </c>
      <c r="J41378" t="s">
        <v>14</v>
      </c>
      <c r="K41378">
        <v>40</v>
      </c>
      <c r="L41378" t="s">
        <v>15</v>
      </c>
    </row>
    <row r="41379" spans="1:12">
      <c r="A41379" t="e">
        <f ca="1">E00251512459221</f>
        <v>#NAME?</v>
      </c>
      <c r="B41379">
        <v>1929</v>
      </c>
      <c r="C41379" t="s">
        <v>195</v>
      </c>
      <c r="D41379" s="1">
        <v>41316</v>
      </c>
      <c r="F41379">
        <v>1</v>
      </c>
      <c r="G41379">
        <v>4871</v>
      </c>
      <c r="H41379" t="s">
        <v>125</v>
      </c>
      <c r="J41379" t="s">
        <v>14</v>
      </c>
      <c r="K41379">
        <v>41</v>
      </c>
      <c r="L41379" t="s">
        <v>15</v>
      </c>
    </row>
    <row r="41380" spans="1:12">
      <c r="A41380" t="e">
        <f ca="1">E00251512459221</f>
        <v>#NAME?</v>
      </c>
      <c r="B41380">
        <v>1929</v>
      </c>
      <c r="C41380" t="s">
        <v>195</v>
      </c>
      <c r="D41380" s="1">
        <v>42417</v>
      </c>
      <c r="F41380">
        <v>3</v>
      </c>
      <c r="G41380">
        <v>49390</v>
      </c>
      <c r="H41380" t="s">
        <v>59</v>
      </c>
      <c r="J41380" t="s">
        <v>14</v>
      </c>
      <c r="K41380">
        <v>44</v>
      </c>
      <c r="L41380" t="s">
        <v>15</v>
      </c>
    </row>
    <row r="41381" spans="1:12">
      <c r="A41381" t="e">
        <f ca="1">E00251512459221</f>
        <v>#NAME?</v>
      </c>
      <c r="B41381">
        <v>1929</v>
      </c>
      <c r="C41381" t="s">
        <v>195</v>
      </c>
      <c r="D41381" s="1">
        <v>42492</v>
      </c>
      <c r="F41381">
        <v>4</v>
      </c>
      <c r="G41381">
        <v>4556</v>
      </c>
      <c r="H41381" t="s">
        <v>121</v>
      </c>
      <c r="J41381" t="s">
        <v>14</v>
      </c>
      <c r="K41381">
        <v>44</v>
      </c>
      <c r="L41381" t="s">
        <v>15</v>
      </c>
    </row>
    <row r="41382" spans="1:12">
      <c r="A41382" t="e">
        <f ca="1">E00251518582921</f>
        <v>#NAME?</v>
      </c>
      <c r="B41382">
        <v>275</v>
      </c>
      <c r="C41382" t="s">
        <v>444</v>
      </c>
      <c r="D41382" s="1">
        <v>42170</v>
      </c>
      <c r="F41382">
        <v>1</v>
      </c>
      <c r="G41382">
        <v>71886</v>
      </c>
      <c r="H41382" t="s">
        <v>1143</v>
      </c>
      <c r="J41382" t="s">
        <v>14</v>
      </c>
      <c r="K41382">
        <v>50</v>
      </c>
      <c r="L41382" t="s">
        <v>15</v>
      </c>
    </row>
    <row r="41383" spans="1:12">
      <c r="A41383" t="e">
        <f ca="1">E00251518582921</f>
        <v>#NAME?</v>
      </c>
      <c r="B41383">
        <v>275</v>
      </c>
      <c r="C41383" t="s">
        <v>444</v>
      </c>
      <c r="D41383" s="1">
        <v>42223</v>
      </c>
      <c r="F41383">
        <v>1</v>
      </c>
      <c r="G41383">
        <v>8442</v>
      </c>
      <c r="H41383" t="s">
        <v>735</v>
      </c>
      <c r="J41383" t="s">
        <v>14</v>
      </c>
      <c r="K41383">
        <v>51</v>
      </c>
      <c r="L41383" t="s">
        <v>15</v>
      </c>
    </row>
    <row r="41384" spans="1:12">
      <c r="A41384" t="e">
        <f ca="1">E00251528760321</f>
        <v>#NAME?</v>
      </c>
      <c r="B41384">
        <v>291</v>
      </c>
      <c r="C41384" t="s">
        <v>160</v>
      </c>
      <c r="D41384" s="1">
        <v>42620</v>
      </c>
      <c r="F41384">
        <v>1</v>
      </c>
      <c r="G41384">
        <v>3804</v>
      </c>
      <c r="H41384" t="s">
        <v>71</v>
      </c>
      <c r="J41384" t="s">
        <v>14</v>
      </c>
      <c r="K41384">
        <v>62</v>
      </c>
      <c r="L41384" t="s">
        <v>15</v>
      </c>
    </row>
    <row r="41385" spans="1:12">
      <c r="A41385" t="e">
        <f ca="1">E00251424841521</f>
        <v>#NAME?</v>
      </c>
      <c r="B41385">
        <v>104</v>
      </c>
      <c r="C41385" t="s">
        <v>88</v>
      </c>
      <c r="D41385" s="1">
        <v>42067</v>
      </c>
      <c r="F41385">
        <v>1</v>
      </c>
      <c r="G41385">
        <v>7231</v>
      </c>
      <c r="H41385" t="s">
        <v>128</v>
      </c>
      <c r="J41385" t="s">
        <v>14</v>
      </c>
      <c r="K41385">
        <v>44</v>
      </c>
      <c r="L41385" t="s">
        <v>15</v>
      </c>
    </row>
    <row r="41386" spans="1:12">
      <c r="A41386" t="e">
        <f ca="1">E00251524999521</f>
        <v>#NAME?</v>
      </c>
      <c r="B41386">
        <v>437</v>
      </c>
      <c r="C41386" t="s">
        <v>216</v>
      </c>
      <c r="D41386" s="1">
        <v>41771</v>
      </c>
      <c r="F41386">
        <v>1</v>
      </c>
      <c r="G41386">
        <v>3004</v>
      </c>
      <c r="H41386" t="s">
        <v>104</v>
      </c>
      <c r="J41386" t="s">
        <v>14</v>
      </c>
      <c r="K41386">
        <v>43</v>
      </c>
      <c r="L41386" t="s">
        <v>15</v>
      </c>
    </row>
    <row r="41387" spans="1:12">
      <c r="A41387" t="e">
        <f ca="1">E00251518518421</f>
        <v>#NAME?</v>
      </c>
      <c r="B41387">
        <v>293</v>
      </c>
      <c r="C41387" t="s">
        <v>25</v>
      </c>
      <c r="D41387" s="1">
        <v>42121</v>
      </c>
      <c r="F41387">
        <v>4</v>
      </c>
      <c r="G41387">
        <v>1739</v>
      </c>
      <c r="H41387" t="s">
        <v>110</v>
      </c>
      <c r="J41387" t="s">
        <v>14</v>
      </c>
      <c r="K41387">
        <v>62</v>
      </c>
      <c r="L41387" t="s">
        <v>15</v>
      </c>
    </row>
    <row r="41388" spans="1:12">
      <c r="A41388" t="e">
        <f ca="1">E00251518518421</f>
        <v>#NAME?</v>
      </c>
      <c r="B41388">
        <v>293</v>
      </c>
      <c r="C41388" t="s">
        <v>25</v>
      </c>
      <c r="D41388" s="1">
        <v>42214</v>
      </c>
      <c r="F41388">
        <v>3</v>
      </c>
      <c r="G41388">
        <v>1739</v>
      </c>
      <c r="H41388" t="s">
        <v>110</v>
      </c>
      <c r="J41388" t="s">
        <v>14</v>
      </c>
      <c r="K41388">
        <v>62</v>
      </c>
      <c r="L41388" t="s">
        <v>15</v>
      </c>
    </row>
    <row r="41389" spans="1:12">
      <c r="A41389" t="e">
        <f ca="1">E00251518518421</f>
        <v>#NAME?</v>
      </c>
      <c r="B41389">
        <v>293</v>
      </c>
      <c r="C41389" t="s">
        <v>25</v>
      </c>
      <c r="D41389" s="1">
        <v>42614</v>
      </c>
      <c r="F41389">
        <v>2</v>
      </c>
      <c r="G41389">
        <v>4019</v>
      </c>
      <c r="H41389" t="s">
        <v>26</v>
      </c>
      <c r="J41389" t="s">
        <v>14</v>
      </c>
      <c r="K41389">
        <v>63</v>
      </c>
      <c r="L41389" t="s">
        <v>15</v>
      </c>
    </row>
    <row r="41390" spans="1:12">
      <c r="A41390" t="e">
        <f ca="1">E00251424841521</f>
        <v>#NAME?</v>
      </c>
      <c r="B41390">
        <v>104</v>
      </c>
      <c r="C41390" t="s">
        <v>88</v>
      </c>
      <c r="D41390" s="1">
        <v>42926</v>
      </c>
      <c r="F41390">
        <v>1</v>
      </c>
      <c r="G41390">
        <v>7243</v>
      </c>
      <c r="H41390" t="s">
        <v>42</v>
      </c>
      <c r="J41390" t="s">
        <v>14</v>
      </c>
      <c r="K41390">
        <v>46</v>
      </c>
      <c r="L41390" t="s">
        <v>15</v>
      </c>
    </row>
    <row r="41391" spans="1:12">
      <c r="A41391" t="e">
        <f ca="1">E00251524951321</f>
        <v>#NAME?</v>
      </c>
      <c r="B41391">
        <v>455</v>
      </c>
      <c r="C41391" t="s">
        <v>312</v>
      </c>
      <c r="D41391" s="1">
        <v>41323</v>
      </c>
      <c r="F41391">
        <v>1</v>
      </c>
      <c r="G41391">
        <v>72190</v>
      </c>
      <c r="H41391" t="s">
        <v>341</v>
      </c>
      <c r="J41391" t="s">
        <v>14</v>
      </c>
      <c r="K41391">
        <v>50</v>
      </c>
      <c r="L41391" t="s">
        <v>15</v>
      </c>
    </row>
    <row r="41392" spans="1:12">
      <c r="A41392" t="e">
        <f ca="1">E00251427218921</f>
        <v>#NAME?</v>
      </c>
      <c r="B41392">
        <v>10</v>
      </c>
      <c r="C41392" t="s">
        <v>18</v>
      </c>
      <c r="D41392" s="1">
        <v>41929</v>
      </c>
      <c r="F41392">
        <v>1</v>
      </c>
      <c r="G41392">
        <v>1739</v>
      </c>
      <c r="H41392" t="s">
        <v>110</v>
      </c>
      <c r="J41392" t="s">
        <v>14</v>
      </c>
      <c r="K41392">
        <v>53</v>
      </c>
      <c r="L41392" t="s">
        <v>15</v>
      </c>
    </row>
    <row r="41393" spans="1:12">
      <c r="A41393" t="e">
        <f ca="1">E00251512430321</f>
        <v>#NAME?</v>
      </c>
      <c r="B41393">
        <v>1929</v>
      </c>
      <c r="C41393" t="s">
        <v>195</v>
      </c>
      <c r="D41393" s="1">
        <v>42025</v>
      </c>
      <c r="F41393">
        <v>1</v>
      </c>
      <c r="G41393">
        <v>3559</v>
      </c>
      <c r="H41393" t="s">
        <v>857</v>
      </c>
      <c r="J41393" t="s">
        <v>14</v>
      </c>
      <c r="K41393">
        <v>43</v>
      </c>
      <c r="L41393" t="s">
        <v>15</v>
      </c>
    </row>
    <row r="41394" spans="1:12">
      <c r="A41394" t="e">
        <f ca="1">E00251524982021</f>
        <v>#NAME?</v>
      </c>
      <c r="B41394">
        <v>439</v>
      </c>
      <c r="C41394" t="s">
        <v>416</v>
      </c>
      <c r="D41394" s="1">
        <v>42643</v>
      </c>
      <c r="F41394">
        <v>2</v>
      </c>
      <c r="G41394">
        <v>8798</v>
      </c>
      <c r="H41394" t="s">
        <v>314</v>
      </c>
      <c r="J41394" t="s">
        <v>14</v>
      </c>
      <c r="K41394">
        <v>43</v>
      </c>
      <c r="L41394" t="s">
        <v>15</v>
      </c>
    </row>
    <row r="41395" spans="1:12">
      <c r="A41395" t="e">
        <f ca="1">E00251533153821</f>
        <v>#NAME?</v>
      </c>
      <c r="B41395">
        <v>467</v>
      </c>
      <c r="C41395" t="s">
        <v>232</v>
      </c>
      <c r="D41395" s="1">
        <v>41991</v>
      </c>
      <c r="F41395">
        <v>2</v>
      </c>
      <c r="G41395">
        <v>4871</v>
      </c>
      <c r="H41395" t="s">
        <v>125</v>
      </c>
      <c r="J41395" t="s">
        <v>14</v>
      </c>
      <c r="K41395">
        <v>59</v>
      </c>
      <c r="L41395" t="s">
        <v>15</v>
      </c>
    </row>
    <row r="41396" spans="1:12">
      <c r="A41396" t="e">
        <f ca="1">E00251427221921</f>
        <v>#NAME?</v>
      </c>
      <c r="B41396">
        <v>10</v>
      </c>
      <c r="C41396" t="s">
        <v>18</v>
      </c>
      <c r="D41396" s="1">
        <v>42776</v>
      </c>
      <c r="F41396">
        <v>1</v>
      </c>
      <c r="G41396">
        <v>2749</v>
      </c>
      <c r="H41396" t="s">
        <v>147</v>
      </c>
      <c r="J41396" t="s">
        <v>14</v>
      </c>
      <c r="K41396">
        <v>60</v>
      </c>
      <c r="L41396" t="s">
        <v>15</v>
      </c>
    </row>
    <row r="41397" spans="1:12">
      <c r="A41397" t="e">
        <f ca="1">E00251615815321</f>
        <v>#NAME?</v>
      </c>
      <c r="B41397">
        <v>457</v>
      </c>
      <c r="C41397" t="s">
        <v>137</v>
      </c>
      <c r="D41397" s="1">
        <v>42103</v>
      </c>
      <c r="F41397">
        <v>2</v>
      </c>
      <c r="G41397">
        <v>8058</v>
      </c>
      <c r="H41397" t="s">
        <v>469</v>
      </c>
      <c r="J41397" t="s">
        <v>14</v>
      </c>
      <c r="K41397">
        <v>57</v>
      </c>
      <c r="L41397" t="s">
        <v>15</v>
      </c>
    </row>
    <row r="41398" spans="1:12">
      <c r="A41398" t="e">
        <f ca="1">E00251615815321</f>
        <v>#NAME?</v>
      </c>
      <c r="B41398">
        <v>457</v>
      </c>
      <c r="C41398" t="s">
        <v>137</v>
      </c>
      <c r="D41398" s="1">
        <v>42157</v>
      </c>
      <c r="F41398">
        <v>1</v>
      </c>
      <c r="G41398">
        <v>27800</v>
      </c>
      <c r="H41398" t="s">
        <v>145</v>
      </c>
      <c r="J41398" t="s">
        <v>14</v>
      </c>
      <c r="K41398">
        <v>57</v>
      </c>
      <c r="L41398" t="s">
        <v>15</v>
      </c>
    </row>
    <row r="41399" spans="1:12">
      <c r="A41399" t="e">
        <f t="shared" ref="A41399:A41404" ca="1" si="375">E00251514152121</f>
        <v>#NAME?</v>
      </c>
      <c r="B41399">
        <v>702</v>
      </c>
      <c r="C41399" t="s">
        <v>293</v>
      </c>
      <c r="D41399" s="1">
        <v>42634</v>
      </c>
      <c r="F41399">
        <v>1</v>
      </c>
      <c r="G41399">
        <v>55090</v>
      </c>
      <c r="H41399" t="s">
        <v>400</v>
      </c>
      <c r="J41399" t="s">
        <v>14</v>
      </c>
      <c r="K41399">
        <v>59</v>
      </c>
      <c r="L41399" t="s">
        <v>15</v>
      </c>
    </row>
    <row r="41400" spans="1:12">
      <c r="A41400" t="e">
        <f t="shared" ca="1" si="375"/>
        <v>#NAME?</v>
      </c>
      <c r="B41400">
        <v>703</v>
      </c>
      <c r="C41400" t="s">
        <v>305</v>
      </c>
      <c r="D41400" s="1">
        <v>40968</v>
      </c>
      <c r="F41400">
        <v>2</v>
      </c>
      <c r="G41400">
        <v>2119</v>
      </c>
      <c r="H41400" t="s">
        <v>82</v>
      </c>
      <c r="J41400" t="s">
        <v>14</v>
      </c>
      <c r="K41400">
        <v>55</v>
      </c>
      <c r="L41400" t="s">
        <v>15</v>
      </c>
    </row>
    <row r="41401" spans="1:12">
      <c r="A41401" t="e">
        <f t="shared" ca="1" si="375"/>
        <v>#NAME?</v>
      </c>
      <c r="B41401">
        <v>703</v>
      </c>
      <c r="C41401" t="s">
        <v>305</v>
      </c>
      <c r="D41401" s="1">
        <v>41374</v>
      </c>
      <c r="F41401">
        <v>4</v>
      </c>
      <c r="G41401">
        <v>4549</v>
      </c>
      <c r="H41401" t="s">
        <v>69</v>
      </c>
      <c r="J41401" t="s">
        <v>14</v>
      </c>
      <c r="K41401">
        <v>56</v>
      </c>
      <c r="L41401" t="s">
        <v>15</v>
      </c>
    </row>
    <row r="41402" spans="1:12">
      <c r="A41402" t="e">
        <f t="shared" ca="1" si="375"/>
        <v>#NAME?</v>
      </c>
      <c r="B41402">
        <v>703</v>
      </c>
      <c r="C41402" t="s">
        <v>305</v>
      </c>
      <c r="D41402" s="1">
        <v>42027</v>
      </c>
      <c r="F41402">
        <v>3</v>
      </c>
      <c r="G41402">
        <v>2724</v>
      </c>
      <c r="H41402" t="s">
        <v>73</v>
      </c>
      <c r="J41402" t="s">
        <v>14</v>
      </c>
      <c r="K41402">
        <v>57</v>
      </c>
      <c r="L41402" t="s">
        <v>15</v>
      </c>
    </row>
    <row r="41403" spans="1:12">
      <c r="A41403" t="e">
        <f t="shared" ca="1" si="375"/>
        <v>#NAME?</v>
      </c>
      <c r="B41403">
        <v>703</v>
      </c>
      <c r="C41403" t="s">
        <v>305</v>
      </c>
      <c r="D41403" s="1">
        <v>42619</v>
      </c>
      <c r="F41403">
        <v>4</v>
      </c>
      <c r="G41403">
        <v>2119</v>
      </c>
      <c r="H41403" t="s">
        <v>82</v>
      </c>
      <c r="J41403" t="s">
        <v>14</v>
      </c>
      <c r="K41403">
        <v>59</v>
      </c>
      <c r="L41403" t="s">
        <v>15</v>
      </c>
    </row>
    <row r="41404" spans="1:12">
      <c r="A41404" t="e">
        <f t="shared" ca="1" si="375"/>
        <v>#NAME?</v>
      </c>
      <c r="B41404">
        <v>703</v>
      </c>
      <c r="C41404" t="s">
        <v>305</v>
      </c>
      <c r="D41404" s="1">
        <v>42642</v>
      </c>
      <c r="F41404">
        <v>5</v>
      </c>
      <c r="G41404">
        <v>5699</v>
      </c>
      <c r="H41404" t="s">
        <v>329</v>
      </c>
      <c r="J41404" t="s">
        <v>14</v>
      </c>
      <c r="K41404">
        <v>59</v>
      </c>
      <c r="L41404" t="s">
        <v>15</v>
      </c>
    </row>
    <row r="41405" spans="1:12">
      <c r="A41405" t="e">
        <f ca="1">E00251619839221</f>
        <v>#NAME?</v>
      </c>
      <c r="B41405">
        <v>455</v>
      </c>
      <c r="C41405" t="s">
        <v>312</v>
      </c>
      <c r="D41405" s="1">
        <v>42094</v>
      </c>
      <c r="F41405">
        <v>1</v>
      </c>
      <c r="G41405">
        <v>463</v>
      </c>
      <c r="H41405" t="s">
        <v>259</v>
      </c>
      <c r="J41405" t="s">
        <v>14</v>
      </c>
      <c r="K41405">
        <v>51</v>
      </c>
      <c r="L41405" t="s">
        <v>15</v>
      </c>
    </row>
    <row r="41406" spans="1:12">
      <c r="A41406" t="e">
        <f ca="1">E00251613168521</f>
        <v>#NAME?</v>
      </c>
      <c r="B41406">
        <v>763</v>
      </c>
      <c r="C41406" t="s">
        <v>194</v>
      </c>
      <c r="D41406" s="1">
        <v>41647</v>
      </c>
      <c r="E41406">
        <v>0</v>
      </c>
      <c r="F41406">
        <v>1</v>
      </c>
      <c r="G41406">
        <v>6210</v>
      </c>
      <c r="H41406" t="s">
        <v>730</v>
      </c>
      <c r="J41406" t="s">
        <v>34</v>
      </c>
      <c r="K41406">
        <v>37</v>
      </c>
      <c r="L41406" t="s">
        <v>15</v>
      </c>
    </row>
    <row r="41407" spans="1:12">
      <c r="A41407" t="e">
        <f ca="1">E00251514752621</f>
        <v>#NAME?</v>
      </c>
      <c r="B41407">
        <v>481</v>
      </c>
      <c r="C41407" t="s">
        <v>402</v>
      </c>
      <c r="D41407" s="1">
        <v>41584</v>
      </c>
      <c r="F41407">
        <v>1</v>
      </c>
      <c r="G41407">
        <v>91</v>
      </c>
      <c r="H41407" t="s">
        <v>927</v>
      </c>
      <c r="J41407" t="s">
        <v>14</v>
      </c>
      <c r="K41407">
        <v>54</v>
      </c>
      <c r="L41407" t="s">
        <v>15</v>
      </c>
    </row>
    <row r="41408" spans="1:12">
      <c r="A41408" t="e">
        <f ca="1">E00251514752621</f>
        <v>#NAME?</v>
      </c>
      <c r="B41408">
        <v>481</v>
      </c>
      <c r="C41408" t="s">
        <v>402</v>
      </c>
      <c r="D41408" s="1">
        <v>41712</v>
      </c>
      <c r="F41408">
        <v>3</v>
      </c>
      <c r="G41408">
        <v>91</v>
      </c>
      <c r="H41408" t="s">
        <v>927</v>
      </c>
      <c r="J41408" t="s">
        <v>14</v>
      </c>
      <c r="K41408">
        <v>54</v>
      </c>
      <c r="L41408" t="s">
        <v>15</v>
      </c>
    </row>
    <row r="41409" spans="1:12">
      <c r="A41409" t="e">
        <f ca="1">E00251514752621</f>
        <v>#NAME?</v>
      </c>
      <c r="B41409">
        <v>481</v>
      </c>
      <c r="C41409" t="s">
        <v>402</v>
      </c>
      <c r="D41409" s="1">
        <v>42794</v>
      </c>
      <c r="F41409">
        <v>4</v>
      </c>
      <c r="G41409">
        <v>73390</v>
      </c>
      <c r="H41409" t="s">
        <v>66</v>
      </c>
      <c r="J41409" t="s">
        <v>14</v>
      </c>
      <c r="K41409">
        <v>57</v>
      </c>
      <c r="L41409" t="s">
        <v>15</v>
      </c>
    </row>
    <row r="41410" spans="1:12">
      <c r="A41410" t="e">
        <f ca="1">E00251429212121</f>
        <v>#NAME?</v>
      </c>
      <c r="B41410">
        <v>695</v>
      </c>
      <c r="C41410" t="s">
        <v>257</v>
      </c>
      <c r="D41410" s="1">
        <v>41397</v>
      </c>
      <c r="F41410">
        <v>1</v>
      </c>
      <c r="G41410">
        <v>5369</v>
      </c>
      <c r="H41410" t="s">
        <v>253</v>
      </c>
      <c r="J41410" t="s">
        <v>14</v>
      </c>
      <c r="K41410">
        <v>40</v>
      </c>
      <c r="L41410" t="s">
        <v>15</v>
      </c>
    </row>
    <row r="41411" spans="1:12">
      <c r="A41411" t="e">
        <f ca="1">E00251715425121</f>
        <v>#NAME?</v>
      </c>
      <c r="B41411">
        <v>89</v>
      </c>
      <c r="C41411" t="s">
        <v>378</v>
      </c>
      <c r="D41411" s="1">
        <v>42452</v>
      </c>
      <c r="F41411">
        <v>1</v>
      </c>
      <c r="G41411">
        <v>462</v>
      </c>
      <c r="H41411" t="s">
        <v>288</v>
      </c>
      <c r="J41411" t="s">
        <v>14</v>
      </c>
      <c r="K41411">
        <v>57</v>
      </c>
      <c r="L41411" t="s">
        <v>15</v>
      </c>
    </row>
    <row r="41412" spans="1:12">
      <c r="A41412" t="e">
        <f ca="1">E00251424821221</f>
        <v>#NAME?</v>
      </c>
      <c r="B41412">
        <v>122</v>
      </c>
      <c r="C41412" t="s">
        <v>522</v>
      </c>
      <c r="D41412" s="1">
        <v>41148</v>
      </c>
      <c r="F41412">
        <v>2</v>
      </c>
      <c r="G41412">
        <v>4019</v>
      </c>
      <c r="H41412" t="s">
        <v>26</v>
      </c>
      <c r="J41412" t="s">
        <v>14</v>
      </c>
      <c r="K41412">
        <v>56</v>
      </c>
      <c r="L41412" t="s">
        <v>15</v>
      </c>
    </row>
    <row r="41413" spans="1:12">
      <c r="A41413" t="e">
        <f ca="1">E00251424821221</f>
        <v>#NAME?</v>
      </c>
      <c r="B41413">
        <v>122</v>
      </c>
      <c r="C41413" t="s">
        <v>522</v>
      </c>
      <c r="D41413" s="1">
        <v>41309</v>
      </c>
      <c r="F41413">
        <v>2</v>
      </c>
      <c r="G41413">
        <v>25000</v>
      </c>
      <c r="H41413" t="s">
        <v>178</v>
      </c>
      <c r="J41413" t="s">
        <v>14</v>
      </c>
      <c r="K41413">
        <v>56</v>
      </c>
      <c r="L41413" t="s">
        <v>15</v>
      </c>
    </row>
    <row r="41414" spans="1:12">
      <c r="A41414" t="e">
        <f t="shared" ref="A41414:A41419" ca="1" si="376">E00251429251821</f>
        <v>#NAME?</v>
      </c>
      <c r="B41414">
        <v>290</v>
      </c>
      <c r="C41414" t="s">
        <v>449</v>
      </c>
      <c r="D41414" s="1">
        <v>42394</v>
      </c>
      <c r="F41414">
        <v>4</v>
      </c>
      <c r="G41414">
        <v>436</v>
      </c>
      <c r="H41414" t="s">
        <v>193</v>
      </c>
      <c r="J41414" t="s">
        <v>14</v>
      </c>
      <c r="K41414">
        <v>55</v>
      </c>
      <c r="L41414" t="s">
        <v>15</v>
      </c>
    </row>
    <row r="41415" spans="1:12">
      <c r="A41415" t="e">
        <f t="shared" ca="1" si="376"/>
        <v>#NAME?</v>
      </c>
      <c r="B41415">
        <v>290</v>
      </c>
      <c r="C41415" t="s">
        <v>449</v>
      </c>
      <c r="D41415" s="1">
        <v>42431</v>
      </c>
      <c r="F41415">
        <v>2</v>
      </c>
      <c r="G41415">
        <v>2720</v>
      </c>
      <c r="H41415" t="s">
        <v>65</v>
      </c>
      <c r="J41415" t="s">
        <v>14</v>
      </c>
      <c r="K41415">
        <v>55</v>
      </c>
      <c r="L41415" t="s">
        <v>15</v>
      </c>
    </row>
    <row r="41416" spans="1:12">
      <c r="A41416" t="e">
        <f t="shared" ca="1" si="376"/>
        <v>#NAME?</v>
      </c>
      <c r="B41416">
        <v>294</v>
      </c>
      <c r="C41416" t="s">
        <v>61</v>
      </c>
      <c r="D41416" s="1">
        <v>41968</v>
      </c>
      <c r="F41416">
        <v>3</v>
      </c>
      <c r="G41416">
        <v>43491</v>
      </c>
      <c r="H41416" t="s">
        <v>1083</v>
      </c>
      <c r="J41416" t="s">
        <v>14</v>
      </c>
      <c r="K41416">
        <v>54</v>
      </c>
      <c r="L41416" t="s">
        <v>15</v>
      </c>
    </row>
    <row r="41417" spans="1:12">
      <c r="A41417" t="e">
        <f t="shared" ca="1" si="376"/>
        <v>#NAME?</v>
      </c>
      <c r="B41417">
        <v>294</v>
      </c>
      <c r="C41417" t="s">
        <v>61</v>
      </c>
      <c r="D41417" s="1">
        <v>42081</v>
      </c>
      <c r="F41417">
        <v>2</v>
      </c>
      <c r="G41417">
        <v>7262</v>
      </c>
      <c r="H41417" t="s">
        <v>198</v>
      </c>
      <c r="J41417" t="s">
        <v>14</v>
      </c>
      <c r="K41417">
        <v>54</v>
      </c>
      <c r="L41417" t="s">
        <v>15</v>
      </c>
    </row>
    <row r="41418" spans="1:12">
      <c r="A41418" t="e">
        <f t="shared" ca="1" si="376"/>
        <v>#NAME?</v>
      </c>
      <c r="B41418">
        <v>297</v>
      </c>
      <c r="C41418" t="s">
        <v>411</v>
      </c>
      <c r="D41418" s="1">
        <v>42221</v>
      </c>
      <c r="F41418">
        <v>2</v>
      </c>
      <c r="G41418">
        <v>7262</v>
      </c>
      <c r="H41418" t="s">
        <v>198</v>
      </c>
      <c r="J41418" t="s">
        <v>14</v>
      </c>
      <c r="K41418">
        <v>55</v>
      </c>
      <c r="L41418" t="s">
        <v>15</v>
      </c>
    </row>
    <row r="41419" spans="1:12">
      <c r="A41419" t="e">
        <f t="shared" ca="1" si="376"/>
        <v>#NAME?</v>
      </c>
      <c r="B41419">
        <v>297</v>
      </c>
      <c r="C41419" t="s">
        <v>411</v>
      </c>
      <c r="D41419" s="1">
        <v>42681</v>
      </c>
      <c r="F41419">
        <v>3</v>
      </c>
      <c r="G41419">
        <v>43391</v>
      </c>
      <c r="H41419" t="s">
        <v>810</v>
      </c>
      <c r="J41419" t="s">
        <v>14</v>
      </c>
      <c r="K41419">
        <v>56</v>
      </c>
      <c r="L41419" t="s">
        <v>15</v>
      </c>
    </row>
    <row r="41420" spans="1:12">
      <c r="A41420" t="e">
        <f ca="1">E00251524981821</f>
        <v>#NAME?</v>
      </c>
      <c r="B41420">
        <v>454</v>
      </c>
      <c r="C41420" t="s">
        <v>179</v>
      </c>
      <c r="D41420" s="1">
        <v>42808</v>
      </c>
      <c r="F41420">
        <v>1</v>
      </c>
      <c r="G41420">
        <v>7020</v>
      </c>
      <c r="H41420" t="s">
        <v>860</v>
      </c>
      <c r="J41420" t="s">
        <v>14</v>
      </c>
      <c r="K41420">
        <v>64</v>
      </c>
      <c r="L41420" t="s">
        <v>15</v>
      </c>
    </row>
    <row r="41421" spans="1:12">
      <c r="A41421" t="e">
        <f ca="1">E00251427751621</f>
        <v>#NAME?</v>
      </c>
      <c r="B41421">
        <v>27</v>
      </c>
      <c r="C41421" t="s">
        <v>499</v>
      </c>
      <c r="D41421" s="1">
        <v>42865</v>
      </c>
      <c r="F41421">
        <v>1</v>
      </c>
      <c r="G41421">
        <v>3612</v>
      </c>
      <c r="H41421" t="s">
        <v>500</v>
      </c>
      <c r="J41421" t="s">
        <v>14</v>
      </c>
      <c r="K41421">
        <v>58</v>
      </c>
      <c r="L41421" t="s">
        <v>15</v>
      </c>
    </row>
    <row r="41422" spans="1:12">
      <c r="A41422" t="e">
        <f ca="1">E00251439638221</f>
        <v>#NAME?</v>
      </c>
      <c r="B41422">
        <v>4374</v>
      </c>
      <c r="C41422" t="s">
        <v>898</v>
      </c>
      <c r="D41422" s="1">
        <v>41232</v>
      </c>
      <c r="F41422">
        <v>1</v>
      </c>
      <c r="G41422">
        <v>2720</v>
      </c>
      <c r="H41422" t="s">
        <v>65</v>
      </c>
      <c r="J41422" t="s">
        <v>14</v>
      </c>
      <c r="K41422">
        <v>52</v>
      </c>
      <c r="L41422" t="s">
        <v>15</v>
      </c>
    </row>
    <row r="41423" spans="1:12">
      <c r="A41423" t="e">
        <f ca="1">E00251715425121</f>
        <v>#NAME?</v>
      </c>
      <c r="B41423">
        <v>4021</v>
      </c>
      <c r="C41423" t="s">
        <v>1506</v>
      </c>
      <c r="D41423" s="1">
        <v>42666</v>
      </c>
      <c r="F41423">
        <v>1</v>
      </c>
      <c r="G41423">
        <v>7881</v>
      </c>
      <c r="H41423" t="s">
        <v>637</v>
      </c>
      <c r="I41423" t="s">
        <v>148</v>
      </c>
      <c r="J41423" t="s">
        <v>57</v>
      </c>
      <c r="K41423">
        <v>57</v>
      </c>
      <c r="L41423" t="s">
        <v>22</v>
      </c>
    </row>
    <row r="41424" spans="1:12">
      <c r="A41424" t="e">
        <f ca="1">E00251618081421</f>
        <v>#NAME?</v>
      </c>
      <c r="B41424">
        <v>11</v>
      </c>
      <c r="C41424" t="s">
        <v>245</v>
      </c>
      <c r="D41424" s="1">
        <v>40947</v>
      </c>
      <c r="F41424">
        <v>1</v>
      </c>
      <c r="G41424">
        <v>460</v>
      </c>
      <c r="H41424" t="s">
        <v>16</v>
      </c>
      <c r="J41424" t="s">
        <v>14</v>
      </c>
      <c r="K41424">
        <v>46</v>
      </c>
      <c r="L41424" t="s">
        <v>15</v>
      </c>
    </row>
    <row r="41425" spans="1:12">
      <c r="A41425" t="e">
        <f ca="1">E00251618081421</f>
        <v>#NAME?</v>
      </c>
      <c r="B41425">
        <v>11</v>
      </c>
      <c r="C41425" t="s">
        <v>245</v>
      </c>
      <c r="D41425" s="1">
        <v>42432</v>
      </c>
      <c r="F41425">
        <v>1</v>
      </c>
      <c r="G41425">
        <v>6809</v>
      </c>
      <c r="H41425" t="s">
        <v>790</v>
      </c>
      <c r="J41425" t="s">
        <v>14</v>
      </c>
      <c r="K41425">
        <v>50</v>
      </c>
      <c r="L41425" t="s">
        <v>15</v>
      </c>
    </row>
    <row r="41426" spans="1:12">
      <c r="A41426" t="e">
        <f ca="1">E00251528608021</f>
        <v>#NAME?</v>
      </c>
      <c r="B41426">
        <v>695</v>
      </c>
      <c r="C41426" t="s">
        <v>257</v>
      </c>
      <c r="D41426" s="1">
        <v>42089</v>
      </c>
      <c r="F41426">
        <v>3</v>
      </c>
      <c r="G41426">
        <v>73390</v>
      </c>
      <c r="H41426" t="s">
        <v>66</v>
      </c>
      <c r="J41426" t="s">
        <v>14</v>
      </c>
      <c r="K41426">
        <v>46</v>
      </c>
      <c r="L41426" t="s">
        <v>15</v>
      </c>
    </row>
    <row r="41427" spans="1:12">
      <c r="A41427" t="e">
        <f ca="1">E00251439638221</f>
        <v>#NAME?</v>
      </c>
      <c r="B41427">
        <v>4374</v>
      </c>
      <c r="C41427" t="s">
        <v>898</v>
      </c>
      <c r="D41427" s="1">
        <v>42766</v>
      </c>
      <c r="F41427">
        <v>1</v>
      </c>
      <c r="G41427">
        <v>7872</v>
      </c>
      <c r="H41427" t="s">
        <v>458</v>
      </c>
      <c r="J41427" t="s">
        <v>14</v>
      </c>
      <c r="K41427">
        <v>56</v>
      </c>
      <c r="L41427" t="s">
        <v>22</v>
      </c>
    </row>
    <row r="41428" spans="1:12">
      <c r="A41428" t="e">
        <f ca="1">E00251429290121</f>
        <v>#NAME?</v>
      </c>
      <c r="B41428">
        <v>295</v>
      </c>
      <c r="C41428" t="s">
        <v>435</v>
      </c>
      <c r="D41428" s="1">
        <v>42265</v>
      </c>
      <c r="F41428">
        <v>2</v>
      </c>
      <c r="G41428">
        <v>7831</v>
      </c>
      <c r="H41428" t="s">
        <v>274</v>
      </c>
      <c r="J41428" t="s">
        <v>14</v>
      </c>
      <c r="K41428">
        <v>54</v>
      </c>
      <c r="L41428" t="s">
        <v>22</v>
      </c>
    </row>
    <row r="41429" spans="1:12">
      <c r="A41429" t="e">
        <f ca="1">E00251429290121</f>
        <v>#NAME?</v>
      </c>
      <c r="B41429">
        <v>295</v>
      </c>
      <c r="C41429" t="s">
        <v>435</v>
      </c>
      <c r="D41429" s="1">
        <v>42310</v>
      </c>
      <c r="F41429">
        <v>2</v>
      </c>
      <c r="G41429">
        <v>49390</v>
      </c>
      <c r="H41429" t="s">
        <v>59</v>
      </c>
      <c r="J41429" t="s">
        <v>14</v>
      </c>
      <c r="K41429">
        <v>54</v>
      </c>
      <c r="L41429" t="s">
        <v>15</v>
      </c>
    </row>
    <row r="41430" spans="1:12">
      <c r="A41430" t="e">
        <f ca="1">E00251429290121</f>
        <v>#NAME?</v>
      </c>
      <c r="B41430">
        <v>296</v>
      </c>
      <c r="C41430" t="s">
        <v>119</v>
      </c>
      <c r="D41430" s="1">
        <v>41639</v>
      </c>
      <c r="F41430">
        <v>2</v>
      </c>
      <c r="G41430">
        <v>49390</v>
      </c>
      <c r="H41430" t="s">
        <v>59</v>
      </c>
      <c r="J41430" t="s">
        <v>14</v>
      </c>
      <c r="K41430">
        <v>52</v>
      </c>
      <c r="L41430" t="s">
        <v>15</v>
      </c>
    </row>
    <row r="41431" spans="1:12">
      <c r="A41431" t="e">
        <f ca="1">E00251513734821</f>
        <v>#NAME?</v>
      </c>
      <c r="B41431">
        <v>703</v>
      </c>
      <c r="C41431" t="s">
        <v>305</v>
      </c>
      <c r="D41431" s="1">
        <v>41116</v>
      </c>
      <c r="F41431">
        <v>2</v>
      </c>
      <c r="G41431">
        <v>4549</v>
      </c>
      <c r="H41431" t="s">
        <v>69</v>
      </c>
      <c r="J41431" t="s">
        <v>14</v>
      </c>
      <c r="K41431">
        <v>47</v>
      </c>
      <c r="L41431" t="s">
        <v>15</v>
      </c>
    </row>
    <row r="41432" spans="1:12">
      <c r="A41432" t="e">
        <f ca="1">E00251417971421</f>
        <v>#NAME?</v>
      </c>
      <c r="B41432">
        <v>51</v>
      </c>
      <c r="C41432" t="s">
        <v>372</v>
      </c>
      <c r="D41432" s="1">
        <v>42993</v>
      </c>
      <c r="F41432">
        <v>3</v>
      </c>
      <c r="G41432">
        <v>72871</v>
      </c>
      <c r="H41432" t="s">
        <v>685</v>
      </c>
      <c r="J41432" t="s">
        <v>14</v>
      </c>
      <c r="K41432">
        <v>54</v>
      </c>
      <c r="L41432" t="s">
        <v>15</v>
      </c>
    </row>
    <row r="41433" spans="1:12">
      <c r="A41433" t="e">
        <f ca="1">E00251429309821</f>
        <v>#NAME?</v>
      </c>
      <c r="B41433">
        <v>272</v>
      </c>
      <c r="C41433" t="s">
        <v>174</v>
      </c>
      <c r="D41433" s="1">
        <v>42755</v>
      </c>
      <c r="E41433">
        <v>2</v>
      </c>
      <c r="F41433">
        <v>3</v>
      </c>
      <c r="G41433">
        <v>79029</v>
      </c>
      <c r="H41433" t="s">
        <v>21</v>
      </c>
      <c r="J41433" t="s">
        <v>34</v>
      </c>
      <c r="K41433">
        <v>68</v>
      </c>
      <c r="L41433" t="s">
        <v>22</v>
      </c>
    </row>
    <row r="41434" spans="1:12">
      <c r="A41434" t="e">
        <f ca="1">E00251439908221</f>
        <v>#NAME?</v>
      </c>
      <c r="B41434">
        <v>189</v>
      </c>
      <c r="C41434" t="s">
        <v>58</v>
      </c>
      <c r="D41434" s="1">
        <v>41144</v>
      </c>
      <c r="F41434">
        <v>1</v>
      </c>
      <c r="G41434">
        <v>49390</v>
      </c>
      <c r="H41434" t="s">
        <v>59</v>
      </c>
      <c r="J41434" t="s">
        <v>14</v>
      </c>
      <c r="K41434">
        <v>56</v>
      </c>
      <c r="L41434" t="s">
        <v>15</v>
      </c>
    </row>
    <row r="41435" spans="1:12">
      <c r="A41435" t="e">
        <f ca="1">E00251439908221</f>
        <v>#NAME?</v>
      </c>
      <c r="B41435">
        <v>189</v>
      </c>
      <c r="C41435" t="s">
        <v>58</v>
      </c>
      <c r="D41435" s="1">
        <v>42208</v>
      </c>
      <c r="F41435">
        <v>2</v>
      </c>
      <c r="G41435">
        <v>1101</v>
      </c>
      <c r="H41435" t="s">
        <v>220</v>
      </c>
      <c r="J41435" t="s">
        <v>14</v>
      </c>
      <c r="K41435">
        <v>59</v>
      </c>
      <c r="L41435" t="s">
        <v>15</v>
      </c>
    </row>
    <row r="41436" spans="1:12">
      <c r="A41436" t="e">
        <f ca="1">E00251626568221</f>
        <v>#NAME?</v>
      </c>
      <c r="B41436">
        <v>695</v>
      </c>
      <c r="C41436" t="s">
        <v>257</v>
      </c>
      <c r="D41436" s="1">
        <v>41086</v>
      </c>
      <c r="F41436">
        <v>1</v>
      </c>
      <c r="G41436">
        <v>3699</v>
      </c>
      <c r="H41436" t="s">
        <v>149</v>
      </c>
      <c r="J41436" t="s">
        <v>14</v>
      </c>
      <c r="K41436">
        <v>52</v>
      </c>
      <c r="L41436" t="s">
        <v>15</v>
      </c>
    </row>
    <row r="41437" spans="1:12">
      <c r="A41437" t="e">
        <f ca="1">E00251626568221</f>
        <v>#NAME?</v>
      </c>
      <c r="B41437">
        <v>695</v>
      </c>
      <c r="C41437" t="s">
        <v>257</v>
      </c>
      <c r="D41437" s="1">
        <v>42334</v>
      </c>
      <c r="F41437">
        <v>2</v>
      </c>
      <c r="G41437">
        <v>6929</v>
      </c>
      <c r="H41437" t="s">
        <v>36</v>
      </c>
      <c r="J41437" t="s">
        <v>14</v>
      </c>
      <c r="K41437">
        <v>56</v>
      </c>
      <c r="L41437" t="s">
        <v>15</v>
      </c>
    </row>
    <row r="41438" spans="1:12">
      <c r="A41438" t="e">
        <f ca="1">E00251432177821</f>
        <v>#NAME?</v>
      </c>
      <c r="B41438">
        <v>495</v>
      </c>
      <c r="C41438" t="s">
        <v>347</v>
      </c>
      <c r="D41438" s="1">
        <v>41123</v>
      </c>
      <c r="F41438">
        <v>1</v>
      </c>
      <c r="G41438">
        <v>3804</v>
      </c>
      <c r="H41438" t="s">
        <v>71</v>
      </c>
      <c r="J41438" t="s">
        <v>14</v>
      </c>
      <c r="K41438">
        <v>44</v>
      </c>
      <c r="L41438" t="s">
        <v>15</v>
      </c>
    </row>
    <row r="41439" spans="1:12">
      <c r="A41439" t="e">
        <f t="shared" ref="A41439:A41444" ca="1" si="377">E00251513734821</f>
        <v>#NAME?</v>
      </c>
      <c r="B41439">
        <v>703</v>
      </c>
      <c r="C41439" t="s">
        <v>305</v>
      </c>
      <c r="D41439" s="1">
        <v>42236</v>
      </c>
      <c r="F41439">
        <v>2</v>
      </c>
      <c r="G41439">
        <v>2169</v>
      </c>
      <c r="H41439" t="s">
        <v>40</v>
      </c>
      <c r="J41439" t="s">
        <v>14</v>
      </c>
      <c r="K41439">
        <v>50</v>
      </c>
      <c r="L41439" t="s">
        <v>15</v>
      </c>
    </row>
    <row r="41440" spans="1:12">
      <c r="A41440" t="e">
        <f t="shared" ca="1" si="377"/>
        <v>#NAME?</v>
      </c>
      <c r="B41440">
        <v>703</v>
      </c>
      <c r="C41440" t="s">
        <v>305</v>
      </c>
      <c r="D41440" s="1">
        <v>42541</v>
      </c>
      <c r="F41440">
        <v>5</v>
      </c>
      <c r="G41440">
        <v>2169</v>
      </c>
      <c r="H41440" t="s">
        <v>40</v>
      </c>
      <c r="J41440" t="s">
        <v>14</v>
      </c>
      <c r="K41440">
        <v>51</v>
      </c>
      <c r="L41440" t="s">
        <v>15</v>
      </c>
    </row>
    <row r="41441" spans="1:12">
      <c r="A41441" t="e">
        <f t="shared" ca="1" si="377"/>
        <v>#NAME?</v>
      </c>
      <c r="B41441">
        <v>703</v>
      </c>
      <c r="C41441" t="s">
        <v>305</v>
      </c>
      <c r="D41441" s="1">
        <v>42570</v>
      </c>
      <c r="F41441">
        <v>4</v>
      </c>
      <c r="G41441">
        <v>78321</v>
      </c>
      <c r="H41441" t="s">
        <v>490</v>
      </c>
      <c r="J41441" t="s">
        <v>14</v>
      </c>
      <c r="K41441">
        <v>51</v>
      </c>
      <c r="L41441" t="s">
        <v>22</v>
      </c>
    </row>
    <row r="41442" spans="1:12">
      <c r="A41442" t="e">
        <f t="shared" ca="1" si="377"/>
        <v>#NAME?</v>
      </c>
      <c r="B41442">
        <v>703</v>
      </c>
      <c r="C41442" t="s">
        <v>305</v>
      </c>
      <c r="D41442" s="1">
        <v>42572</v>
      </c>
      <c r="F41442">
        <v>2</v>
      </c>
      <c r="G41442">
        <v>7242</v>
      </c>
      <c r="H41442" t="s">
        <v>93</v>
      </c>
      <c r="J41442" t="s">
        <v>14</v>
      </c>
      <c r="K41442">
        <v>51</v>
      </c>
      <c r="L41442" t="s">
        <v>15</v>
      </c>
    </row>
    <row r="41443" spans="1:12">
      <c r="A41443" t="e">
        <f t="shared" ca="1" si="377"/>
        <v>#NAME?</v>
      </c>
      <c r="B41443">
        <v>703</v>
      </c>
      <c r="C41443" t="s">
        <v>305</v>
      </c>
      <c r="D41443" s="1">
        <v>42831</v>
      </c>
      <c r="F41443">
        <v>3</v>
      </c>
      <c r="G41443">
        <v>4549</v>
      </c>
      <c r="H41443" t="s">
        <v>69</v>
      </c>
      <c r="J41443" t="s">
        <v>14</v>
      </c>
      <c r="K41443">
        <v>51</v>
      </c>
      <c r="L41443" t="s">
        <v>15</v>
      </c>
    </row>
    <row r="41444" spans="1:12">
      <c r="A41444" t="e">
        <f t="shared" ca="1" si="377"/>
        <v>#NAME?</v>
      </c>
      <c r="B41444">
        <v>703</v>
      </c>
      <c r="C41444" t="s">
        <v>305</v>
      </c>
      <c r="D41444" s="1">
        <v>43034</v>
      </c>
      <c r="F41444">
        <v>3</v>
      </c>
      <c r="G41444">
        <v>2449</v>
      </c>
      <c r="H41444" t="s">
        <v>53</v>
      </c>
      <c r="J41444" t="s">
        <v>14</v>
      </c>
      <c r="K41444">
        <v>52</v>
      </c>
      <c r="L41444" t="s">
        <v>15</v>
      </c>
    </row>
    <row r="41445" spans="1:12">
      <c r="A41445" t="e">
        <f ca="1">E00251432267921</f>
        <v>#NAME?</v>
      </c>
      <c r="B41445">
        <v>454</v>
      </c>
      <c r="C41445" t="s">
        <v>179</v>
      </c>
      <c r="D41445" s="1">
        <v>42879</v>
      </c>
      <c r="F41445">
        <v>1</v>
      </c>
      <c r="G41445">
        <v>71940</v>
      </c>
      <c r="H41445" t="s">
        <v>135</v>
      </c>
      <c r="J41445" t="s">
        <v>14</v>
      </c>
      <c r="K41445">
        <v>52</v>
      </c>
      <c r="L41445" t="s">
        <v>15</v>
      </c>
    </row>
    <row r="41446" spans="1:12">
      <c r="A41446" t="e">
        <f ca="1">E00251537633921</f>
        <v>#NAME?</v>
      </c>
      <c r="B41446">
        <v>458</v>
      </c>
      <c r="C41446" t="s">
        <v>275</v>
      </c>
      <c r="D41446" s="1">
        <v>41404</v>
      </c>
      <c r="F41446">
        <v>1</v>
      </c>
      <c r="G41446">
        <v>4019</v>
      </c>
      <c r="H41446" t="s">
        <v>26</v>
      </c>
      <c r="J41446" t="s">
        <v>14</v>
      </c>
      <c r="K41446">
        <v>49</v>
      </c>
      <c r="L41446" t="s">
        <v>15</v>
      </c>
    </row>
    <row r="41447" spans="1:12">
      <c r="A41447" t="e">
        <f ca="1">E00251537633921</f>
        <v>#NAME?</v>
      </c>
      <c r="B41447">
        <v>458</v>
      </c>
      <c r="C41447" t="s">
        <v>275</v>
      </c>
      <c r="D41447" s="1">
        <v>42397</v>
      </c>
      <c r="F41447">
        <v>2</v>
      </c>
      <c r="G41447">
        <v>4019</v>
      </c>
      <c r="H41447" t="s">
        <v>26</v>
      </c>
      <c r="J41447" t="s">
        <v>14</v>
      </c>
      <c r="K41447">
        <v>52</v>
      </c>
      <c r="L41447" t="s">
        <v>15</v>
      </c>
    </row>
    <row r="41448" spans="1:12">
      <c r="A41448" t="e">
        <f ca="1">E00251429309821</f>
        <v>#NAME?</v>
      </c>
      <c r="B41448">
        <v>291</v>
      </c>
      <c r="C41448" t="s">
        <v>160</v>
      </c>
      <c r="D41448" s="1">
        <v>41919</v>
      </c>
      <c r="F41448">
        <v>2</v>
      </c>
      <c r="G41448">
        <v>4019</v>
      </c>
      <c r="H41448" t="s">
        <v>26</v>
      </c>
      <c r="J41448" t="s">
        <v>14</v>
      </c>
      <c r="K41448">
        <v>65</v>
      </c>
      <c r="L41448" t="s">
        <v>15</v>
      </c>
    </row>
    <row r="41449" spans="1:12">
      <c r="A41449" t="e">
        <f ca="1">E00251429309821</f>
        <v>#NAME?</v>
      </c>
      <c r="B41449">
        <v>291</v>
      </c>
      <c r="C41449" t="s">
        <v>160</v>
      </c>
      <c r="D41449" s="1">
        <v>42814</v>
      </c>
      <c r="F41449">
        <v>1</v>
      </c>
      <c r="G41449">
        <v>6010</v>
      </c>
      <c r="H41449" t="s">
        <v>176</v>
      </c>
      <c r="J41449" t="s">
        <v>14</v>
      </c>
      <c r="K41449">
        <v>68</v>
      </c>
      <c r="L41449" t="s">
        <v>15</v>
      </c>
    </row>
    <row r="41450" spans="1:12">
      <c r="A41450" t="e">
        <f ca="1">E00251429309821</f>
        <v>#NAME?</v>
      </c>
      <c r="B41450">
        <v>291</v>
      </c>
      <c r="C41450" t="s">
        <v>160</v>
      </c>
      <c r="D41450" s="1">
        <v>42837</v>
      </c>
      <c r="F41450">
        <v>6</v>
      </c>
      <c r="G41450">
        <v>4408</v>
      </c>
      <c r="H41450" t="s">
        <v>356</v>
      </c>
      <c r="J41450" t="s">
        <v>14</v>
      </c>
      <c r="K41450">
        <v>68</v>
      </c>
      <c r="L41450" t="s">
        <v>15</v>
      </c>
    </row>
    <row r="41451" spans="1:12">
      <c r="A41451" t="e">
        <f ca="1">E00251429309821</f>
        <v>#NAME?</v>
      </c>
      <c r="B41451">
        <v>291</v>
      </c>
      <c r="C41451" t="s">
        <v>160</v>
      </c>
      <c r="D41451" s="1">
        <v>42858</v>
      </c>
      <c r="F41451">
        <v>2</v>
      </c>
      <c r="G41451">
        <v>60090</v>
      </c>
      <c r="H41451" t="s">
        <v>181</v>
      </c>
      <c r="J41451" t="s">
        <v>14</v>
      </c>
      <c r="K41451">
        <v>68</v>
      </c>
      <c r="L41451" t="s">
        <v>15</v>
      </c>
    </row>
    <row r="41452" spans="1:12">
      <c r="A41452" t="e">
        <f ca="1">E00251439819121</f>
        <v>#NAME?</v>
      </c>
      <c r="B41452">
        <v>449</v>
      </c>
      <c r="C41452" t="s">
        <v>124</v>
      </c>
      <c r="D41452" s="1">
        <v>41691</v>
      </c>
      <c r="F41452">
        <v>1</v>
      </c>
      <c r="G41452">
        <v>463</v>
      </c>
      <c r="H41452" t="s">
        <v>259</v>
      </c>
      <c r="J41452" t="s">
        <v>14</v>
      </c>
      <c r="K41452">
        <v>53</v>
      </c>
      <c r="L41452" t="s">
        <v>15</v>
      </c>
    </row>
    <row r="41453" spans="1:12">
      <c r="A41453" t="e">
        <f ca="1">E00251529478021</f>
        <v>#NAME?</v>
      </c>
      <c r="B41453">
        <v>151</v>
      </c>
      <c r="C41453" t="s">
        <v>381</v>
      </c>
      <c r="D41453" s="1">
        <v>42131</v>
      </c>
      <c r="F41453">
        <v>2</v>
      </c>
      <c r="G41453">
        <v>25000</v>
      </c>
      <c r="H41453" t="s">
        <v>178</v>
      </c>
      <c r="J41453" t="s">
        <v>14</v>
      </c>
      <c r="K41453">
        <v>59</v>
      </c>
      <c r="L41453" t="s">
        <v>15</v>
      </c>
    </row>
    <row r="41454" spans="1:12">
      <c r="A41454" t="e">
        <f ca="1">E00251513734821</f>
        <v>#NAME?</v>
      </c>
      <c r="B41454">
        <v>703</v>
      </c>
      <c r="C41454" t="s">
        <v>305</v>
      </c>
      <c r="D41454" s="1">
        <v>43053</v>
      </c>
      <c r="F41454">
        <v>5</v>
      </c>
      <c r="G41454">
        <v>2169</v>
      </c>
      <c r="H41454" t="s">
        <v>40</v>
      </c>
      <c r="J41454" t="s">
        <v>14</v>
      </c>
      <c r="K41454">
        <v>52</v>
      </c>
      <c r="L41454" t="s">
        <v>15</v>
      </c>
    </row>
    <row r="41455" spans="1:12">
      <c r="A41455" t="e">
        <f ca="1">E00251527038021</f>
        <v>#NAME?</v>
      </c>
      <c r="B41455">
        <v>11</v>
      </c>
      <c r="C41455" t="s">
        <v>245</v>
      </c>
      <c r="D41455" s="1">
        <v>42922</v>
      </c>
      <c r="F41455">
        <v>1</v>
      </c>
      <c r="G41455">
        <v>34610</v>
      </c>
      <c r="H41455" t="s">
        <v>1431</v>
      </c>
      <c r="J41455" t="s">
        <v>14</v>
      </c>
      <c r="K41455">
        <v>59</v>
      </c>
      <c r="L41455" t="s">
        <v>15</v>
      </c>
    </row>
    <row r="41456" spans="1:12">
      <c r="A41456" t="e">
        <f ca="1">E00251512430021</f>
        <v>#NAME?</v>
      </c>
      <c r="B41456">
        <v>71</v>
      </c>
      <c r="C41456" t="s">
        <v>258</v>
      </c>
      <c r="D41456" s="1">
        <v>43003</v>
      </c>
      <c r="F41456">
        <v>2</v>
      </c>
      <c r="G41456">
        <v>7291</v>
      </c>
      <c r="H41456" t="s">
        <v>163</v>
      </c>
      <c r="I41456" t="s">
        <v>148</v>
      </c>
      <c r="J41456" t="s">
        <v>57</v>
      </c>
      <c r="K41456">
        <v>49</v>
      </c>
      <c r="L41456" t="s">
        <v>15</v>
      </c>
    </row>
    <row r="41457" spans="1:12">
      <c r="A41457" t="e">
        <f ca="1">E00251718095121</f>
        <v>#NAME?</v>
      </c>
      <c r="B41457">
        <v>702</v>
      </c>
      <c r="C41457" t="s">
        <v>293</v>
      </c>
      <c r="D41457" s="1">
        <v>42041</v>
      </c>
      <c r="F41457">
        <v>2</v>
      </c>
      <c r="G41457">
        <v>73689</v>
      </c>
      <c r="H41457" t="s">
        <v>84</v>
      </c>
      <c r="J41457" t="s">
        <v>14</v>
      </c>
      <c r="K41457">
        <v>44</v>
      </c>
      <c r="L41457" t="s">
        <v>15</v>
      </c>
    </row>
    <row r="41458" spans="1:12">
      <c r="A41458" t="e">
        <f ca="1">E00251532974221</f>
        <v>#NAME?</v>
      </c>
      <c r="B41458">
        <v>486</v>
      </c>
      <c r="C41458" t="s">
        <v>340</v>
      </c>
      <c r="D41458" s="1">
        <v>42881</v>
      </c>
      <c r="F41458">
        <v>1</v>
      </c>
      <c r="G41458">
        <v>7262</v>
      </c>
      <c r="H41458" t="s">
        <v>198</v>
      </c>
      <c r="J41458" t="s">
        <v>14</v>
      </c>
      <c r="K41458">
        <v>50</v>
      </c>
      <c r="L41458" t="s">
        <v>15</v>
      </c>
    </row>
    <row r="41459" spans="1:12">
      <c r="A41459" t="e">
        <f ca="1">E00251532489321</f>
        <v>#NAME?</v>
      </c>
      <c r="B41459">
        <v>336</v>
      </c>
      <c r="C41459" t="s">
        <v>901</v>
      </c>
      <c r="D41459" s="1">
        <v>41610</v>
      </c>
      <c r="F41459">
        <v>1</v>
      </c>
      <c r="G41459">
        <v>5990</v>
      </c>
      <c r="H41459" t="s">
        <v>60</v>
      </c>
      <c r="J41459" t="s">
        <v>14</v>
      </c>
      <c r="K41459">
        <v>39</v>
      </c>
      <c r="L41459" t="s">
        <v>15</v>
      </c>
    </row>
    <row r="41460" spans="1:12">
      <c r="A41460" t="e">
        <f ca="1">E00251528053221</f>
        <v>#NAME?</v>
      </c>
      <c r="B41460">
        <v>66</v>
      </c>
      <c r="C41460" t="s">
        <v>134</v>
      </c>
      <c r="D41460" s="1">
        <v>41040</v>
      </c>
      <c r="F41460">
        <v>1</v>
      </c>
      <c r="G41460">
        <v>3804</v>
      </c>
      <c r="H41460" t="s">
        <v>71</v>
      </c>
      <c r="J41460" t="s">
        <v>14</v>
      </c>
      <c r="K41460">
        <v>52</v>
      </c>
      <c r="L41460" t="s">
        <v>15</v>
      </c>
    </row>
    <row r="41461" spans="1:12">
      <c r="A41461" t="e">
        <f ca="1">E00251531527121</f>
        <v>#NAME?</v>
      </c>
      <c r="B41461">
        <v>1786</v>
      </c>
      <c r="C41461" t="s">
        <v>37</v>
      </c>
      <c r="D41461" s="1">
        <v>42102</v>
      </c>
      <c r="F41461">
        <v>1</v>
      </c>
      <c r="G41461">
        <v>59781</v>
      </c>
      <c r="H41461" t="s">
        <v>1336</v>
      </c>
      <c r="J41461" t="s">
        <v>14</v>
      </c>
      <c r="K41461">
        <v>64</v>
      </c>
      <c r="L41461" t="s">
        <v>15</v>
      </c>
    </row>
    <row r="41462" spans="1:12">
      <c r="A41462" t="e">
        <f ca="1">E00251518585821</f>
        <v>#NAME?</v>
      </c>
      <c r="B41462">
        <v>295</v>
      </c>
      <c r="C41462" t="s">
        <v>435</v>
      </c>
      <c r="D41462" s="1">
        <v>42905</v>
      </c>
      <c r="F41462">
        <v>1</v>
      </c>
      <c r="G41462">
        <v>7242</v>
      </c>
      <c r="H41462" t="s">
        <v>93</v>
      </c>
      <c r="J41462" t="s">
        <v>14</v>
      </c>
      <c r="K41462">
        <v>64</v>
      </c>
      <c r="L41462" t="s">
        <v>15</v>
      </c>
    </row>
    <row r="41463" spans="1:12">
      <c r="A41463" t="e">
        <f ca="1">E00251532291121</f>
        <v>#NAME?</v>
      </c>
      <c r="B41463">
        <v>497</v>
      </c>
      <c r="C41463" t="s">
        <v>141</v>
      </c>
      <c r="D41463" s="1">
        <v>43089</v>
      </c>
      <c r="F41463">
        <v>5</v>
      </c>
      <c r="G41463">
        <v>4019</v>
      </c>
      <c r="H41463" t="s">
        <v>26</v>
      </c>
      <c r="J41463" t="s">
        <v>14</v>
      </c>
      <c r="K41463">
        <v>62</v>
      </c>
      <c r="L41463" t="s">
        <v>15</v>
      </c>
    </row>
    <row r="41464" spans="1:12">
      <c r="A41464" t="e">
        <f ca="1">E00251518518221</f>
        <v>#NAME?</v>
      </c>
      <c r="B41464">
        <v>295</v>
      </c>
      <c r="C41464" t="s">
        <v>435</v>
      </c>
      <c r="D41464" s="1">
        <v>42172</v>
      </c>
      <c r="F41464">
        <v>5</v>
      </c>
      <c r="G41464">
        <v>49390</v>
      </c>
      <c r="H41464" t="s">
        <v>59</v>
      </c>
      <c r="J41464" t="s">
        <v>14</v>
      </c>
      <c r="K41464">
        <v>52</v>
      </c>
      <c r="L41464" t="s">
        <v>15</v>
      </c>
    </row>
    <row r="41465" spans="1:12">
      <c r="A41465" t="e">
        <f ca="1">E00251428656921</f>
        <v>#NAME?</v>
      </c>
      <c r="B41465">
        <v>66</v>
      </c>
      <c r="C41465" t="s">
        <v>134</v>
      </c>
      <c r="D41465" s="1">
        <v>42944</v>
      </c>
      <c r="F41465">
        <v>1</v>
      </c>
      <c r="G41465">
        <v>5950</v>
      </c>
      <c r="H41465" t="s">
        <v>24</v>
      </c>
      <c r="J41465" t="s">
        <v>14</v>
      </c>
      <c r="K41465">
        <v>56</v>
      </c>
      <c r="L41465" t="s">
        <v>15</v>
      </c>
    </row>
    <row r="41466" spans="1:12">
      <c r="A41466" t="e">
        <f ca="1">E00251429396421</f>
        <v>#NAME?</v>
      </c>
      <c r="B41466">
        <v>276</v>
      </c>
      <c r="C41466" t="s">
        <v>122</v>
      </c>
      <c r="D41466" s="1">
        <v>42822</v>
      </c>
      <c r="F41466">
        <v>3</v>
      </c>
      <c r="G41466">
        <v>3089</v>
      </c>
      <c r="H41466" t="s">
        <v>1844</v>
      </c>
      <c r="J41466" t="s">
        <v>14</v>
      </c>
      <c r="K41466">
        <v>59</v>
      </c>
      <c r="L41466" t="s">
        <v>15</v>
      </c>
    </row>
    <row r="41467" spans="1:12">
      <c r="A41467" t="e">
        <f ca="1">E00251514273221</f>
        <v>#NAME?</v>
      </c>
      <c r="B41467">
        <v>299</v>
      </c>
      <c r="C41467" t="s">
        <v>729</v>
      </c>
      <c r="D41467" s="1">
        <v>41400</v>
      </c>
      <c r="F41467">
        <v>2</v>
      </c>
      <c r="G41467">
        <v>78830</v>
      </c>
      <c r="H41467" t="s">
        <v>297</v>
      </c>
      <c r="J41467" t="s">
        <v>14</v>
      </c>
      <c r="K41467">
        <v>54</v>
      </c>
      <c r="L41467" t="s">
        <v>22</v>
      </c>
    </row>
    <row r="41468" spans="1:12">
      <c r="A41468" t="e">
        <f ca="1">E00251514273221</f>
        <v>#NAME?</v>
      </c>
      <c r="B41468">
        <v>299</v>
      </c>
      <c r="C41468" t="s">
        <v>729</v>
      </c>
      <c r="D41468" s="1">
        <v>41554</v>
      </c>
      <c r="F41468">
        <v>1</v>
      </c>
      <c r="G41468">
        <v>78900</v>
      </c>
      <c r="H41468" t="s">
        <v>79</v>
      </c>
      <c r="J41468" t="s">
        <v>14</v>
      </c>
      <c r="K41468">
        <v>55</v>
      </c>
      <c r="L41468" t="s">
        <v>22</v>
      </c>
    </row>
    <row r="41469" spans="1:12">
      <c r="A41469" t="e">
        <f ca="1">E00251514273221</f>
        <v>#NAME?</v>
      </c>
      <c r="B41469">
        <v>299</v>
      </c>
      <c r="C41469" t="s">
        <v>729</v>
      </c>
      <c r="D41469" s="1">
        <v>41711</v>
      </c>
      <c r="F41469">
        <v>4</v>
      </c>
      <c r="G41469">
        <v>3051</v>
      </c>
      <c r="H41469" t="s">
        <v>13</v>
      </c>
      <c r="J41469" t="s">
        <v>14</v>
      </c>
      <c r="K41469">
        <v>55</v>
      </c>
      <c r="L41469" t="s">
        <v>15</v>
      </c>
    </row>
    <row r="41470" spans="1:12">
      <c r="A41470" t="e">
        <f ca="1">E00251514273221</f>
        <v>#NAME?</v>
      </c>
      <c r="B41470">
        <v>299</v>
      </c>
      <c r="C41470" t="s">
        <v>729</v>
      </c>
      <c r="D41470" s="1">
        <v>41726</v>
      </c>
      <c r="F41470">
        <v>5</v>
      </c>
      <c r="G41470">
        <v>6918</v>
      </c>
      <c r="H41470" t="s">
        <v>443</v>
      </c>
      <c r="J41470" t="s">
        <v>14</v>
      </c>
      <c r="K41470">
        <v>55</v>
      </c>
      <c r="L41470" t="s">
        <v>15</v>
      </c>
    </row>
    <row r="41471" spans="1:12">
      <c r="A41471" t="e">
        <f ca="1">E00251432302421</f>
        <v>#NAME?</v>
      </c>
      <c r="B41471">
        <v>497</v>
      </c>
      <c r="C41471" t="s">
        <v>141</v>
      </c>
      <c r="D41471" s="1">
        <v>42198</v>
      </c>
      <c r="F41471">
        <v>2</v>
      </c>
      <c r="G41471">
        <v>1748</v>
      </c>
      <c r="H41471" t="s">
        <v>907</v>
      </c>
      <c r="J41471" t="s">
        <v>14</v>
      </c>
      <c r="K41471">
        <v>57</v>
      </c>
      <c r="L41471" t="s">
        <v>15</v>
      </c>
    </row>
    <row r="41472" spans="1:12">
      <c r="A41472" t="e">
        <f ca="1">E00251432302421</f>
        <v>#NAME?</v>
      </c>
      <c r="B41472">
        <v>497</v>
      </c>
      <c r="C41472" t="s">
        <v>141</v>
      </c>
      <c r="D41472" s="1">
        <v>42250</v>
      </c>
      <c r="F41472">
        <v>3</v>
      </c>
      <c r="G41472">
        <v>496</v>
      </c>
      <c r="H41472" t="s">
        <v>190</v>
      </c>
      <c r="J41472" t="s">
        <v>14</v>
      </c>
      <c r="K41472">
        <v>57</v>
      </c>
      <c r="L41472" t="s">
        <v>15</v>
      </c>
    </row>
    <row r="41473" spans="1:12">
      <c r="A41473" t="e">
        <f ca="1">E00251432302421</f>
        <v>#NAME?</v>
      </c>
      <c r="B41473">
        <v>6046</v>
      </c>
      <c r="C41473" t="s">
        <v>98</v>
      </c>
      <c r="D41473" s="1">
        <v>42389</v>
      </c>
      <c r="E41473">
        <v>0</v>
      </c>
      <c r="F41473">
        <v>1</v>
      </c>
      <c r="G41473">
        <v>3542</v>
      </c>
      <c r="H41473" t="s">
        <v>850</v>
      </c>
      <c r="J41473" t="s">
        <v>34</v>
      </c>
      <c r="K41473">
        <v>58</v>
      </c>
      <c r="L41473" t="s">
        <v>15</v>
      </c>
    </row>
    <row r="41474" spans="1:12">
      <c r="A41474" t="e">
        <f ca="1">E00251532630321</f>
        <v>#NAME?</v>
      </c>
      <c r="B41474">
        <v>490</v>
      </c>
      <c r="C41474" t="s">
        <v>158</v>
      </c>
      <c r="D41474" s="1">
        <v>42920</v>
      </c>
      <c r="F41474">
        <v>2</v>
      </c>
      <c r="G41474">
        <v>4019</v>
      </c>
      <c r="H41474" t="s">
        <v>26</v>
      </c>
      <c r="J41474" t="s">
        <v>14</v>
      </c>
      <c r="K41474">
        <v>65</v>
      </c>
      <c r="L41474" t="s">
        <v>15</v>
      </c>
    </row>
    <row r="41475" spans="1:12">
      <c r="A41475" t="e">
        <f ca="1">E00251429810321</f>
        <v>#NAME?</v>
      </c>
      <c r="B41475">
        <v>151</v>
      </c>
      <c r="C41475" t="s">
        <v>381</v>
      </c>
      <c r="D41475" s="1">
        <v>42187</v>
      </c>
      <c r="F41475">
        <v>4</v>
      </c>
      <c r="G41475">
        <v>27800</v>
      </c>
      <c r="H41475" t="s">
        <v>145</v>
      </c>
      <c r="J41475" t="s">
        <v>14</v>
      </c>
      <c r="K41475">
        <v>60</v>
      </c>
      <c r="L41475" t="s">
        <v>15</v>
      </c>
    </row>
    <row r="41476" spans="1:12">
      <c r="A41476" t="e">
        <f ca="1">E00251429170621</f>
        <v>#NAME?</v>
      </c>
      <c r="B41476">
        <v>296</v>
      </c>
      <c r="C41476" t="s">
        <v>119</v>
      </c>
      <c r="D41476" s="1">
        <v>41022</v>
      </c>
      <c r="F41476">
        <v>1</v>
      </c>
      <c r="G41476">
        <v>8270</v>
      </c>
      <c r="H41476" t="s">
        <v>816</v>
      </c>
      <c r="J41476" t="s">
        <v>14</v>
      </c>
      <c r="K41476">
        <v>49</v>
      </c>
      <c r="L41476" t="s">
        <v>15</v>
      </c>
    </row>
    <row r="41477" spans="1:12">
      <c r="A41477" t="e">
        <f ca="1">E00251424802621</f>
        <v>#NAME?</v>
      </c>
      <c r="B41477">
        <v>115</v>
      </c>
      <c r="C41477" t="s">
        <v>455</v>
      </c>
      <c r="D41477" s="1">
        <v>42068</v>
      </c>
      <c r="F41477">
        <v>1</v>
      </c>
      <c r="G41477">
        <v>25000</v>
      </c>
      <c r="H41477" t="s">
        <v>178</v>
      </c>
      <c r="J41477" t="s">
        <v>14</v>
      </c>
      <c r="K41477">
        <v>48</v>
      </c>
      <c r="L41477" t="s">
        <v>15</v>
      </c>
    </row>
    <row r="41478" spans="1:12">
      <c r="A41478" t="e">
        <f ca="1">E00251424802621</f>
        <v>#NAME?</v>
      </c>
      <c r="B41478">
        <v>115</v>
      </c>
      <c r="C41478" t="s">
        <v>455</v>
      </c>
      <c r="D41478" s="1">
        <v>42578</v>
      </c>
      <c r="F41478">
        <v>2</v>
      </c>
      <c r="G41478">
        <v>4019</v>
      </c>
      <c r="H41478" t="s">
        <v>26</v>
      </c>
      <c r="J41478" t="s">
        <v>14</v>
      </c>
      <c r="K41478">
        <v>50</v>
      </c>
      <c r="L41478" t="s">
        <v>15</v>
      </c>
    </row>
    <row r="41479" spans="1:12">
      <c r="A41479" t="e">
        <f ca="1">E00251424802621</f>
        <v>#NAME?</v>
      </c>
      <c r="B41479">
        <v>115</v>
      </c>
      <c r="C41479" t="s">
        <v>455</v>
      </c>
      <c r="D41479" s="1">
        <v>42810</v>
      </c>
      <c r="F41479">
        <v>2</v>
      </c>
      <c r="G41479">
        <v>29620</v>
      </c>
      <c r="H41479" t="s">
        <v>460</v>
      </c>
      <c r="J41479" t="s">
        <v>14</v>
      </c>
      <c r="K41479">
        <v>50</v>
      </c>
      <c r="L41479" t="s">
        <v>15</v>
      </c>
    </row>
    <row r="41480" spans="1:12">
      <c r="A41480" t="e">
        <f ca="1">E00251424802621</f>
        <v>#NAME?</v>
      </c>
      <c r="B41480">
        <v>115</v>
      </c>
      <c r="C41480" t="s">
        <v>455</v>
      </c>
      <c r="D41480" s="1">
        <v>42926</v>
      </c>
      <c r="F41480">
        <v>6</v>
      </c>
      <c r="G41480">
        <v>3051</v>
      </c>
      <c r="H41480" t="s">
        <v>13</v>
      </c>
      <c r="J41480" t="s">
        <v>14</v>
      </c>
      <c r="K41480">
        <v>51</v>
      </c>
      <c r="L41480" t="s">
        <v>15</v>
      </c>
    </row>
    <row r="41481" spans="1:12">
      <c r="A41481" t="e">
        <f ca="1">E00251424802621</f>
        <v>#NAME?</v>
      </c>
      <c r="B41481">
        <v>4941</v>
      </c>
      <c r="C41481" t="s">
        <v>357</v>
      </c>
      <c r="D41481" s="1">
        <v>42953</v>
      </c>
      <c r="F41481">
        <v>6</v>
      </c>
      <c r="G41481">
        <v>3051</v>
      </c>
      <c r="H41481" t="s">
        <v>13</v>
      </c>
      <c r="J41481" t="s">
        <v>14</v>
      </c>
      <c r="K41481">
        <v>51</v>
      </c>
      <c r="L41481" t="s">
        <v>15</v>
      </c>
    </row>
    <row r="41482" spans="1:12">
      <c r="A41482" t="e">
        <f ca="1">E00251427391321</f>
        <v>#NAME?</v>
      </c>
      <c r="B41482">
        <v>28</v>
      </c>
      <c r="C41482" t="s">
        <v>153</v>
      </c>
      <c r="D41482" s="1">
        <v>41453</v>
      </c>
      <c r="F41482">
        <v>1</v>
      </c>
      <c r="G41482">
        <v>37203</v>
      </c>
      <c r="H41482" t="s">
        <v>1201</v>
      </c>
      <c r="J41482" t="s">
        <v>14</v>
      </c>
      <c r="K41482">
        <v>46</v>
      </c>
      <c r="L41482" t="s">
        <v>15</v>
      </c>
    </row>
    <row r="41483" spans="1:12">
      <c r="A41483" t="e">
        <f ca="1">E00251617573321</f>
        <v>#NAME?</v>
      </c>
      <c r="B41483">
        <v>440</v>
      </c>
      <c r="C41483" t="s">
        <v>12</v>
      </c>
      <c r="D41483" s="1">
        <v>41026</v>
      </c>
      <c r="F41483">
        <v>1</v>
      </c>
      <c r="G41483">
        <v>71940</v>
      </c>
      <c r="H41483" t="s">
        <v>135</v>
      </c>
      <c r="J41483" t="s">
        <v>14</v>
      </c>
      <c r="K41483">
        <v>42</v>
      </c>
      <c r="L41483" t="s">
        <v>15</v>
      </c>
    </row>
    <row r="41484" spans="1:12">
      <c r="A41484" t="e">
        <f ca="1">E00251617573321</f>
        <v>#NAME?</v>
      </c>
      <c r="B41484">
        <v>440</v>
      </c>
      <c r="C41484" t="s">
        <v>12</v>
      </c>
      <c r="D41484" s="1">
        <v>41569</v>
      </c>
      <c r="F41484">
        <v>1</v>
      </c>
      <c r="G41484">
        <v>30000</v>
      </c>
      <c r="H41484" t="s">
        <v>144</v>
      </c>
      <c r="J41484" t="s">
        <v>14</v>
      </c>
      <c r="K41484">
        <v>43</v>
      </c>
      <c r="L41484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2020-06-17T15:56:12Z</dcterms:created>
  <dcterms:modified xsi:type="dcterms:W3CDTF">2020-06-17T15:56:25Z</dcterms:modified>
  <cp:category/>
  <cp:contentStatus/>
</cp:coreProperties>
</file>